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tables/table3.xml" ContentType="application/vnd.openxmlformats-officedocument.spreadsheetml.table+xml"/>
  <Override PartName="/xl/namedSheetViews/namedSheetView3.xml" ContentType="application/vnd.ms-excel.namedsheetviews+xml"/>
  <Override PartName="/xl/tables/table4.xml" ContentType="application/vnd.openxmlformats-officedocument.spreadsheetml.table+xml"/>
  <Override PartName="/xl/namedSheetViews/namedSheetView4.xml" ContentType="application/vnd.ms-excel.namedsheetviews+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updateLinks="always" codeName="ThisWorkbook" defaultThemeVersion="124226"/>
  <mc:AlternateContent xmlns:mc="http://schemas.openxmlformats.org/markup-compatibility/2006">
    <mc:Choice Requires="x15">
      <x15ac:absPath xmlns:x15ac="http://schemas.microsoft.com/office/spreadsheetml/2010/11/ac" url="/Users/sianteesdale/Documents/GitHub/local-plan-extractor/tests/"/>
    </mc:Choice>
  </mc:AlternateContent>
  <xr:revisionPtr revIDLastSave="0" documentId="13_ncr:1_{F521DAC6-2B29-8248-9EB3-1B0F29ABF879}" xr6:coauthVersionLast="47" xr6:coauthVersionMax="47" xr10:uidLastSave="{00000000-0000-0000-0000-000000000000}"/>
  <bookViews>
    <workbookView xWindow="0" yWindow="600" windowWidth="51200" windowHeight="26220" xr2:uid="{42D9AD56-45E3-47FC-8768-D30E93B9D7B2}"/>
  </bookViews>
  <sheets>
    <sheet name="LIVE LDS Data" sheetId="109" r:id="rId1"/>
    <sheet name="This is the original VLS!" sheetId="99" r:id="rId2"/>
    <sheet name="updated 12 Jan 2026" sheetId="114" r:id="rId3"/>
    <sheet name="Pre-Reg 19 Emerging Plans" sheetId="74" state="hidden" r:id="rId4"/>
    <sheet name=" Published Plans" sheetId="91" state="hidden" r:id="rId5"/>
    <sheet name="Sheet1" sheetId="113" state="hidden" r:id="rId6"/>
    <sheet name="LIVE LDS Data (2)" sheetId="112" state="hidden" r:id="rId7"/>
    <sheet name="new system plans" sheetId="111" state="hidden" r:id="rId8"/>
    <sheet name="8 Oct - LIVE LDS Data" sheetId="38" state="hidden" r:id="rId9"/>
    <sheet name="Withdrawn Plans" sheetId="76" state="hidden" r:id="rId10"/>
    <sheet name="SW HERTS" sheetId="56" state="hidden" r:id="rId11"/>
    <sheet name="Archive 3 go to line 286" sheetId="83" state="hidden" r:id="rId12"/>
    <sheet name="Pre-Reg 19 Emerging Plans (3)" sheetId="95" state="hidden" r:id="rId13"/>
    <sheet name="Pre-Reg 19 Emerging ex-defunct" sheetId="94" state="hidden" r:id="rId14"/>
    <sheet name="WMS LDS" sheetId="86" state="hidden" r:id="rId15"/>
    <sheet name="WMS LDS (2)" sheetId="90" state="hidden" r:id="rId16"/>
    <sheet name="ARCHIVE (do not use)" sheetId="45" state="hidden" r:id="rId17"/>
    <sheet name="ARCHIVE 2" sheetId="80" state="hidden" r:id="rId18"/>
    <sheet name="withdrawn or stopped (Aug 23)" sheetId="84" state="hidden" r:id="rId19"/>
    <sheet name="Pre-Reg 19 Archive" sheetId="82" state="hidden" r:id="rId20"/>
    <sheet name="Sheet3" sheetId="78" state="hidden" r:id="rId21"/>
    <sheet name="Sheet 2" sheetId="77" state="hidden" r:id="rId22"/>
    <sheet name="DELAY" sheetId="79" state="hidden" r:id="rId23"/>
    <sheet name="LISTS" sheetId="9" state="hidden" r:id="rId24"/>
  </sheets>
  <externalReferences>
    <externalReference r:id="rId25"/>
  </externalReferences>
  <definedNames>
    <definedName name="_" localSheetId="8" hidden="1">#REF!</definedName>
    <definedName name="_" localSheetId="0" hidden="1">#REF!</definedName>
    <definedName name="_" localSheetId="6" hidden="1">#REF!</definedName>
    <definedName name="_" localSheetId="7" hidden="1">#REF!</definedName>
    <definedName name="_" localSheetId="19" hidden="1">#REF!</definedName>
    <definedName name="_" localSheetId="13" hidden="1">#REF!</definedName>
    <definedName name="_" localSheetId="3" hidden="1">#REF!</definedName>
    <definedName name="_" localSheetId="12" hidden="1">#REF!</definedName>
    <definedName name="_" localSheetId="10" hidden="1">#REF!</definedName>
    <definedName name="_" localSheetId="14" hidden="1">#REF!</definedName>
    <definedName name="_" localSheetId="15" hidden="1">#REF!</definedName>
    <definedName name="_" hidden="1">#REF!</definedName>
    <definedName name="_2" localSheetId="19" hidden="1">#REF!</definedName>
    <definedName name="_2" localSheetId="13" hidden="1">#REF!</definedName>
    <definedName name="_2" localSheetId="3" hidden="1">#REF!</definedName>
    <definedName name="_2" localSheetId="12" hidden="1">#REF!</definedName>
    <definedName name="_2" localSheetId="14" hidden="1">#REF!</definedName>
    <definedName name="_2" localSheetId="15" hidden="1">#REF!</definedName>
    <definedName name="_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localSheetId="8" hidden="1">#REF!</definedName>
    <definedName name="_Fill" localSheetId="0" hidden="1">#REF!</definedName>
    <definedName name="_Fill" localSheetId="6" hidden="1">#REF!</definedName>
    <definedName name="_Fill" localSheetId="7" hidden="1">#REF!</definedName>
    <definedName name="_Fill" localSheetId="10" hidden="1">#REF!</definedName>
    <definedName name="_Fill" hidden="1">#REF!</definedName>
    <definedName name="_Fill1" localSheetId="8" hidden="1">#REF!</definedName>
    <definedName name="_Fill1" localSheetId="0" hidden="1">#REF!</definedName>
    <definedName name="_Fill1" localSheetId="6" hidden="1">#REF!</definedName>
    <definedName name="_Fill1" localSheetId="7" hidden="1">#REF!</definedName>
    <definedName name="_Fill1" localSheetId="10" hidden="1">#REF!</definedName>
    <definedName name="_Fill1" hidden="1">#REF!</definedName>
    <definedName name="_Fill2" localSheetId="8" hidden="1">#REF!</definedName>
    <definedName name="_Fill2" localSheetId="0" hidden="1">#REF!</definedName>
    <definedName name="_Fill2" localSheetId="6" hidden="1">#REF!</definedName>
    <definedName name="_Fill2" localSheetId="7" hidden="1">#REF!</definedName>
    <definedName name="_Fill2" localSheetId="10" hidden="1">#REF!</definedName>
    <definedName name="_Fill2" hidden="1">#REF!</definedName>
    <definedName name="_Fill3" localSheetId="8" hidden="1">#REF!</definedName>
    <definedName name="_Fill3" localSheetId="0" hidden="1">#REF!</definedName>
    <definedName name="_Fill3" localSheetId="6" hidden="1">#REF!</definedName>
    <definedName name="_Fill3" localSheetId="7" hidden="1">#REF!</definedName>
    <definedName name="_Fill3" localSheetId="10" hidden="1">#REF!</definedName>
    <definedName name="_Fill3" hidden="1">#REF!</definedName>
    <definedName name="_Fillz" hidden="1">#REF!</definedName>
    <definedName name="_xlnm._FilterDatabase" localSheetId="4" hidden="1">' Published Plans'!$A$2:$O$74</definedName>
    <definedName name="_xlnm._FilterDatabase" localSheetId="8" hidden="1">'8 Oct - LIVE LDS Data'!$A$2:$BJ$403</definedName>
    <definedName name="_xlnm._FilterDatabase" localSheetId="0" hidden="1">'LIVE LDS Data'!$A$2:$BJ$408</definedName>
    <definedName name="_xlnm._FilterDatabase" localSheetId="6" hidden="1">'LIVE LDS Data (2)'!$A$2:$BJ$400</definedName>
    <definedName name="_xlnm._FilterDatabase" localSheetId="7" hidden="1">'new system plans'!$A$1:$BJ$125</definedName>
    <definedName name="_xlnm._FilterDatabase" localSheetId="19" hidden="1">'Pre-Reg 19 Archive'!$A$3:$S$14</definedName>
    <definedName name="_xlnm._FilterDatabase" localSheetId="13" hidden="1">'Pre-Reg 19 Emerging ex-defunct'!$A$3:$AD$215</definedName>
    <definedName name="_xlnm._FilterDatabase" localSheetId="3" hidden="1">'Pre-Reg 19 Emerging Plans'!$A$3:$AB$228</definedName>
    <definedName name="_xlnm._FilterDatabase" localSheetId="12" hidden="1">'Pre-Reg 19 Emerging Plans (3)'!$A$3:$AD$225</definedName>
    <definedName name="_xlnm._FilterDatabase" localSheetId="21" hidden="1">'Sheet 2'!$C$3:$D$118</definedName>
    <definedName name="_xlnm._FilterDatabase" localSheetId="10" hidden="1">'SW HERTS'!$A$1:$BC$382</definedName>
    <definedName name="_xlnm._FilterDatabase" localSheetId="9" hidden="1">'Withdrawn Plans'!$A$1:$BY$32</definedName>
    <definedName name="_xlnm._FilterDatabase" localSheetId="14" hidden="1">'WMS LDS'!$A$3:$AJ$315</definedName>
    <definedName name="_xlnm._FilterDatabase" localSheetId="15" hidden="1">'WMS LDS (2)'!$A$3:$AJ$315</definedName>
    <definedName name="aaaa" localSheetId="8" hidden="1">#REF!</definedName>
    <definedName name="aaaa" localSheetId="0" hidden="1">#REF!</definedName>
    <definedName name="aaaa" localSheetId="6" hidden="1">#REF!</definedName>
    <definedName name="aaaa" localSheetId="7" hidden="1">#REF!</definedName>
    <definedName name="aaaa" localSheetId="19" hidden="1">#REF!</definedName>
    <definedName name="aaaa" localSheetId="13" hidden="1">#REF!</definedName>
    <definedName name="aaaa" localSheetId="3" hidden="1">#REF!</definedName>
    <definedName name="aaaa" localSheetId="12" hidden="1">#REF!</definedName>
    <definedName name="aaaa" localSheetId="10" hidden="1">#REF!</definedName>
    <definedName name="aaaa" localSheetId="14" hidden="1">#REF!</definedName>
    <definedName name="aaaa" localSheetId="15" hidden="1">#REF!</definedName>
    <definedName name="aaaa" hidden="1">#REF!</definedName>
    <definedName name="AC_gross_in">'[1]Programme Trajectory Input'!$D$101:$K$101</definedName>
    <definedName name="AC_net">'[1]Programme Trajectory Input'!$D$105:$K$105</definedName>
    <definedName name="Agri_Res_gross_in">'[1]Programme Trajectory Input'!$D$60:$K$60</definedName>
    <definedName name="bb" localSheetId="8" hidden="1">#REF!</definedName>
    <definedName name="bb" localSheetId="0" hidden="1">#REF!</definedName>
    <definedName name="bb" localSheetId="6" hidden="1">#REF!</definedName>
    <definedName name="bb" localSheetId="7" hidden="1">#REF!</definedName>
    <definedName name="bb" localSheetId="19" hidden="1">#REF!</definedName>
    <definedName name="bb" localSheetId="13" hidden="1">#REF!</definedName>
    <definedName name="bb" localSheetId="3" hidden="1">#REF!</definedName>
    <definedName name="bb" localSheetId="12" hidden="1">#REF!</definedName>
    <definedName name="bb" localSheetId="10" hidden="1">#REF!</definedName>
    <definedName name="bb" localSheetId="14" hidden="1">#REF!</definedName>
    <definedName name="bb" localSheetId="15" hidden="1">#REF!</definedName>
    <definedName name="bb" hidden="1">#REF!</definedName>
    <definedName name="BTR_gross_cum_in">'[1]Programme Trajectory Input'!$D$42</definedName>
    <definedName name="d" localSheetId="8" hidden="1">#REF!</definedName>
    <definedName name="d" localSheetId="0" hidden="1">#REF!</definedName>
    <definedName name="d" localSheetId="6" hidden="1">#REF!</definedName>
    <definedName name="d" localSheetId="7" hidden="1">#REF!</definedName>
    <definedName name="d" localSheetId="19" hidden="1">#REF!</definedName>
    <definedName name="d" localSheetId="13" hidden="1">#REF!</definedName>
    <definedName name="d" localSheetId="3" hidden="1">#REF!</definedName>
    <definedName name="d" localSheetId="12" hidden="1">#REF!</definedName>
    <definedName name="d" localSheetId="10" hidden="1">#REF!</definedName>
    <definedName name="d" localSheetId="14" hidden="1">#REF!</definedName>
    <definedName name="d" localSheetId="15" hidden="1">#REF!</definedName>
    <definedName name="d" hidden="1">#REF!</definedName>
    <definedName name="Demo_rebuild_PDR_gross_in">'[1]Programme Trajectory Input'!$D$61:$K$61</definedName>
    <definedName name="Ebbsfleet_additionality_factor_in">'[1]Programme Trajectory Input'!$C$90</definedName>
    <definedName name="Ebbsfleet_net">'[1]Programme Trajectory Input'!$D$91:$K$91</definedName>
    <definedName name="f" localSheetId="8" hidden="1">#REF!</definedName>
    <definedName name="f" localSheetId="0" hidden="1">#REF!</definedName>
    <definedName name="f" localSheetId="6" hidden="1">#REF!</definedName>
    <definedName name="f" localSheetId="7" hidden="1">#REF!</definedName>
    <definedName name="f" localSheetId="19" hidden="1">#REF!</definedName>
    <definedName name="f" localSheetId="13" hidden="1">#REF!</definedName>
    <definedName name="f" localSheetId="3" hidden="1">#REF!</definedName>
    <definedName name="f" localSheetId="12" hidden="1">#REF!</definedName>
    <definedName name="f" localSheetId="10" hidden="1">#REF!</definedName>
    <definedName name="f" localSheetId="14" hidden="1">#REF!</definedName>
    <definedName name="f" localSheetId="15" hidden="1">#REF!</definedName>
    <definedName name="f" hidden="1">#REF!</definedName>
    <definedName name="g" localSheetId="8" hidden="1">#REF!</definedName>
    <definedName name="g" localSheetId="0" hidden="1">#REF!</definedName>
    <definedName name="g" localSheetId="6" hidden="1">#REF!</definedName>
    <definedName name="g" localSheetId="7" hidden="1">#REF!</definedName>
    <definedName name="g" localSheetId="10" hidden="1">#REF!</definedName>
    <definedName name="g" hidden="1">#REF!</definedName>
    <definedName name="GBB_gross_cum_in">'[1]Programme Trajectory Input'!$D$43</definedName>
    <definedName name="h" localSheetId="8" hidden="1">#REF!</definedName>
    <definedName name="h" localSheetId="0" hidden="1">#REF!</definedName>
    <definedName name="h" localSheetId="6" hidden="1">#REF!</definedName>
    <definedName name="h" localSheetId="7" hidden="1">#REF!</definedName>
    <definedName name="h" localSheetId="19" hidden="1">#REF!</definedName>
    <definedName name="h" localSheetId="13" hidden="1">#REF!</definedName>
    <definedName name="h" localSheetId="3" hidden="1">#REF!</definedName>
    <definedName name="h" localSheetId="12" hidden="1">#REF!</definedName>
    <definedName name="h" localSheetId="10" hidden="1">#REF!</definedName>
    <definedName name="h" localSheetId="14" hidden="1">#REF!</definedName>
    <definedName name="h" localSheetId="15" hidden="1">#REF!</definedName>
    <definedName name="h" hidden="1">#REF!</definedName>
    <definedName name="HD_gross_in">'[1]Programme Trajectory Input'!$D$59:$K$59</definedName>
    <definedName name="House_price_growth">'[1]Private Baseline Calculation'!$AB$11</definedName>
    <definedName name="HtB_additionality_factor_in">'[1]Programme Trajectory Input'!$C$78</definedName>
    <definedName name="HtB_gross_in">'[1]Programme Trajectory Input'!$D$76:$K$76</definedName>
    <definedName name="i" localSheetId="8" hidden="1">#REF!</definedName>
    <definedName name="i" localSheetId="0" hidden="1">#REF!</definedName>
    <definedName name="i" localSheetId="6" hidden="1">#REF!</definedName>
    <definedName name="i" localSheetId="7" hidden="1">#REF!</definedName>
    <definedName name="i" localSheetId="19" hidden="1">#REF!</definedName>
    <definedName name="i" localSheetId="13" hidden="1">#REF!</definedName>
    <definedName name="i" localSheetId="3" hidden="1">#REF!</definedName>
    <definedName name="i" localSheetId="12" hidden="1">#REF!</definedName>
    <definedName name="i" localSheetId="10" hidden="1">#REF!</definedName>
    <definedName name="i" localSheetId="14" hidden="1">#REF!</definedName>
    <definedName name="i" localSheetId="15" hidden="1">#REF!</definedName>
    <definedName name="i" hidden="1">#REF!</definedName>
    <definedName name="Interbank_rate_prev3_q">'[1]Private Baseline Calculation'!$AB$10</definedName>
    <definedName name="j" localSheetId="8" hidden="1">#REF!</definedName>
    <definedName name="j" localSheetId="0" hidden="1">#REF!</definedName>
    <definedName name="j" localSheetId="6" hidden="1">#REF!</definedName>
    <definedName name="j" localSheetId="7" hidden="1">#REF!</definedName>
    <definedName name="j" localSheetId="19" hidden="1">#REF!</definedName>
    <definedName name="j" localSheetId="13" hidden="1">#REF!</definedName>
    <definedName name="j" localSheetId="3" hidden="1">#REF!</definedName>
    <definedName name="j" localSheetId="12" hidden="1">#REF!</definedName>
    <definedName name="j" localSheetId="10" hidden="1">#REF!</definedName>
    <definedName name="j" localSheetId="14" hidden="1">#REF!</definedName>
    <definedName name="j" localSheetId="15" hidden="1">#REF!</definedName>
    <definedName name="j" hidden="1">#REF!</definedName>
    <definedName name="jjjjjjjjjjjjjjj" localSheetId="8" hidden="1">#REF!</definedName>
    <definedName name="jjjjjjjjjjjjjjj" localSheetId="0" hidden="1">#REF!</definedName>
    <definedName name="jjjjjjjjjjjjjjj" localSheetId="6" hidden="1">#REF!</definedName>
    <definedName name="jjjjjjjjjjjjjjj" localSheetId="7" hidden="1">#REF!</definedName>
    <definedName name="jjjjjjjjjjjjjjj" localSheetId="10" hidden="1">#REF!</definedName>
    <definedName name="jjjjjjjjjjjjjjj" hidden="1">#REF!</definedName>
    <definedName name="Lag">'[1]Private Baseline Calculation'!$AB$18</definedName>
    <definedName name="Legacy_additionality_factor_in">'[1]Programme Trajectory Input'!$C$48</definedName>
    <definedName name="Legacy_dist_in">'[1]Programme Trajectory Input'!$D$44:$K$44</definedName>
    <definedName name="Legacy_gross">'[1]Programme Trajectory Input'!$D$45:$K$45</definedName>
    <definedName name="Legacy_net">'[1]Programme Trajectory Input'!$D$50:$K$50</definedName>
    <definedName name="lkk" localSheetId="8" hidden="1">#REF!</definedName>
    <definedName name="lkk" localSheetId="0" hidden="1">#REF!</definedName>
    <definedName name="lkk" localSheetId="6" hidden="1">#REF!</definedName>
    <definedName name="lkk" localSheetId="7" hidden="1">#REF!</definedName>
    <definedName name="lkk" localSheetId="19" hidden="1">#REF!</definedName>
    <definedName name="lkk" localSheetId="13" hidden="1">#REF!</definedName>
    <definedName name="lkk" localSheetId="3" hidden="1">#REF!</definedName>
    <definedName name="lkk" localSheetId="12" hidden="1">#REF!</definedName>
    <definedName name="lkk" localSheetId="10" hidden="1">#REF!</definedName>
    <definedName name="lkk" localSheetId="14" hidden="1">#REF!</definedName>
    <definedName name="lkk" localSheetId="15" hidden="1">#REF!</definedName>
    <definedName name="lkk" hidden="1">#REF!</definedName>
    <definedName name="ll" localSheetId="8" hidden="1">#REF!</definedName>
    <definedName name="ll" localSheetId="0" hidden="1">#REF!</definedName>
    <definedName name="ll" localSheetId="6" hidden="1">#REF!</definedName>
    <definedName name="ll" localSheetId="7" hidden="1">#REF!</definedName>
    <definedName name="ll" localSheetId="10" hidden="1">#REF!</definedName>
    <definedName name="ll" hidden="1">#REF!</definedName>
    <definedName name="lll" localSheetId="8" hidden="1">#REF!</definedName>
    <definedName name="lll" localSheetId="0" hidden="1">#REF!</definedName>
    <definedName name="lll" localSheetId="6" hidden="1">#REF!</definedName>
    <definedName name="lll" localSheetId="7" hidden="1">#REF!</definedName>
    <definedName name="lll" localSheetId="10" hidden="1">#REF!</definedName>
    <definedName name="lll" hidden="1">#REF!</definedName>
    <definedName name="llll" localSheetId="8" hidden="1">#REF!</definedName>
    <definedName name="llll" localSheetId="0" hidden="1">#REF!</definedName>
    <definedName name="llll" localSheetId="6" hidden="1">#REF!</definedName>
    <definedName name="llll" localSheetId="7" hidden="1">#REF!</definedName>
    <definedName name="llll" localSheetId="10" hidden="1">#REF!</definedName>
    <definedName name="llll" hidden="1">#REF!</definedName>
    <definedName name="lllll" localSheetId="8" hidden="1">#REF!</definedName>
    <definedName name="lllll" localSheetId="0" hidden="1">#REF!</definedName>
    <definedName name="lllll" localSheetId="6" hidden="1">#REF!</definedName>
    <definedName name="lllll" localSheetId="7" hidden="1">#REF!</definedName>
    <definedName name="lllll" localSheetId="10" hidden="1">#REF!</definedName>
    <definedName name="lllll" hidden="1">#REF!</definedName>
    <definedName name="llllll" localSheetId="8" hidden="1">#REF!</definedName>
    <definedName name="llllll" localSheetId="0" hidden="1">#REF!</definedName>
    <definedName name="llllll" localSheetId="6" hidden="1">#REF!</definedName>
    <definedName name="llllll" localSheetId="7" hidden="1">#REF!</definedName>
    <definedName name="llllll" localSheetId="10" hidden="1">#REF!</definedName>
    <definedName name="llllll" hidden="1">#REF!</definedName>
    <definedName name="LTF_additionality_factor">'[1]Programme Trajectory Input'!$C$34</definedName>
    <definedName name="LTF_dist_in">'[1]Programme Trajectory Input'!$D$30:$K$30</definedName>
    <definedName name="LTF_gross">'[1]Programme Trajectory Input'!$D$31:$K$31</definedName>
    <definedName name="LTF_gross_in">'[1]Programme Trajectory Input'!$D$29</definedName>
    <definedName name="LTF_net">'[1]Programme Trajectory Input'!$D$36:$K$36</definedName>
    <definedName name="m" localSheetId="8" hidden="1">#REF!</definedName>
    <definedName name="m" localSheetId="0" hidden="1">#REF!</definedName>
    <definedName name="m" localSheetId="6" hidden="1">#REF!</definedName>
    <definedName name="m" localSheetId="7" hidden="1">#REF!</definedName>
    <definedName name="m" localSheetId="19" hidden="1">#REF!</definedName>
    <definedName name="m" localSheetId="13" hidden="1">#REF!</definedName>
    <definedName name="m" localSheetId="3" hidden="1">#REF!</definedName>
    <definedName name="m" localSheetId="12" hidden="1">#REF!</definedName>
    <definedName name="m" localSheetId="10" hidden="1">#REF!</definedName>
    <definedName name="m" localSheetId="14" hidden="1">#REF!</definedName>
    <definedName name="m" localSheetId="15" hidden="1">#REF!</definedName>
    <definedName name="m" hidden="1">#REF!</definedName>
    <definedName name="mm" localSheetId="8" hidden="1">#REF!</definedName>
    <definedName name="mm" localSheetId="0" hidden="1">#REF!</definedName>
    <definedName name="mm" localSheetId="6" hidden="1">#REF!</definedName>
    <definedName name="mm" localSheetId="7" hidden="1">#REF!</definedName>
    <definedName name="mm" localSheetId="10" hidden="1">#REF!</definedName>
    <definedName name="mm" hidden="1">#REF!</definedName>
    <definedName name="n" localSheetId="8" hidden="1">#REF!</definedName>
    <definedName name="n" localSheetId="0" hidden="1">#REF!</definedName>
    <definedName name="n" localSheetId="6" hidden="1">#REF!</definedName>
    <definedName name="n" localSheetId="7" hidden="1">#REF!</definedName>
    <definedName name="n" localSheetId="10" hidden="1">#REF!</definedName>
    <definedName name="n" hidden="1">#REF!</definedName>
    <definedName name="oo" localSheetId="8" hidden="1">#REF!</definedName>
    <definedName name="oo" localSheetId="0" hidden="1">#REF!</definedName>
    <definedName name="oo" localSheetId="6" hidden="1">#REF!</definedName>
    <definedName name="oo" localSheetId="7" hidden="1">#REF!</definedName>
    <definedName name="oo" localSheetId="10" hidden="1">#REF!</definedName>
    <definedName name="oo" hidden="1">#REF!</definedName>
    <definedName name="oops" hidden="1">#REF!</definedName>
    <definedName name="p" localSheetId="8" hidden="1">#REF!</definedName>
    <definedName name="p" localSheetId="0" hidden="1">#REF!</definedName>
    <definedName name="p" localSheetId="6" hidden="1">#REF!</definedName>
    <definedName name="p" localSheetId="7" hidden="1">#REF!</definedName>
    <definedName name="p" localSheetId="10" hidden="1">#REF!</definedName>
    <definedName name="p" hidden="1">#REF!</definedName>
    <definedName name="Pal_Workbook_GUID" hidden="1">"TQWB55KA17LJF49YJNE7CV7D"</definedName>
    <definedName name="Planning_additonality_factor_in">'[1]Programme Trajectory Input'!$C$65</definedName>
    <definedName name="Planning_gross">'[1]Programme Trajectory Input'!$D$63:$K$63</definedName>
    <definedName name="Planning_net">'[1]Programme Trajectory Input'!$D$67:$K$67</definedName>
    <definedName name="pppp" localSheetId="8" hidden="1">#REF!</definedName>
    <definedName name="pppp" localSheetId="0" hidden="1">#REF!</definedName>
    <definedName name="pppp" localSheetId="6" hidden="1">#REF!</definedName>
    <definedName name="pppp" localSheetId="7" hidden="1">#REF!</definedName>
    <definedName name="pppp" localSheetId="19" hidden="1">#REF!</definedName>
    <definedName name="pppp" localSheetId="13" hidden="1">#REF!</definedName>
    <definedName name="pppp" localSheetId="3" hidden="1">#REF!</definedName>
    <definedName name="pppp" localSheetId="12" hidden="1">#REF!</definedName>
    <definedName name="pppp" localSheetId="10" hidden="1">#REF!</definedName>
    <definedName name="pppp" localSheetId="14" hidden="1">#REF!</definedName>
    <definedName name="pppp" localSheetId="15" hidden="1">#REF!</definedName>
    <definedName name="pppp" hidden="1">#REF!</definedName>
    <definedName name="pppyt" localSheetId="8" hidden="1">#REF!</definedName>
    <definedName name="pppyt" localSheetId="0" hidden="1">#REF!</definedName>
    <definedName name="pppyt" localSheetId="6" hidden="1">#REF!</definedName>
    <definedName name="pppyt" localSheetId="7" hidden="1">#REF!</definedName>
    <definedName name="pppyt" localSheetId="10" hidden="1">#REF!</definedName>
    <definedName name="pppyt" hidden="1">#REF!</definedName>
    <definedName name="Pro_rata_factor">'[1]Programme Trajectory Input'!$D$18</definedName>
    <definedName name="Q1_">'[1]Private Baseline Calculation'!$AB$7</definedName>
    <definedName name="Q2_">'[1]Private Baseline Calculation'!$AB$8</definedName>
    <definedName name="Q3_">'[1]Private Baseline Calculation'!$AB$9</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TIF_addiitonality_factor">'[1]Programme Trajectory Input'!$C$21</definedName>
    <definedName name="STIF_AF">'[1]Programme Trajectory Input'!$C$21</definedName>
    <definedName name="STIF_cs_in">'[1]Programme Trajectory Input'!$D$11:$K$11</definedName>
    <definedName name="STIF_fs_in">'[1]Programme Trajectory Input'!$D$12:$K$12</definedName>
    <definedName name="STIF_gross">'[1]Programme Trajectory Input'!$D$14:$K$14</definedName>
    <definedName name="STIF_gross_cum_total_in">'[1]Programme Trajectory Input'!$D$16</definedName>
    <definedName name="STIF_gross_cum_total_update_in">'[1]Programme Trajectory Input'!$D$17</definedName>
    <definedName name="STIF_net">'[1]Programme Trajectory Input'!$D$23:$K$23</definedName>
    <definedName name="t" localSheetId="8" hidden="1">#REF!</definedName>
    <definedName name="t" localSheetId="0" hidden="1">#REF!</definedName>
    <definedName name="t" localSheetId="6" hidden="1">#REF!</definedName>
    <definedName name="t" localSheetId="7" hidden="1">#REF!</definedName>
    <definedName name="t" localSheetId="19" hidden="1">#REF!</definedName>
    <definedName name="t" localSheetId="13" hidden="1">#REF!</definedName>
    <definedName name="t" localSheetId="3" hidden="1">#REF!</definedName>
    <definedName name="t" localSheetId="12" hidden="1">#REF!</definedName>
    <definedName name="t" localSheetId="10" hidden="1">#REF!</definedName>
    <definedName name="t" localSheetId="14" hidden="1">#REF!</definedName>
    <definedName name="t" localSheetId="15" hidden="1">#REF!</definedName>
    <definedName name="t" hidden="1">#REF!</definedName>
    <definedName name="u" localSheetId="8" hidden="1">#REF!</definedName>
    <definedName name="u" localSheetId="0" hidden="1">#REF!</definedName>
    <definedName name="u" localSheetId="6" hidden="1">#REF!</definedName>
    <definedName name="u" localSheetId="7" hidden="1">#REF!</definedName>
    <definedName name="u" localSheetId="10" hidden="1">#REF!</definedName>
    <definedName name="u" hidden="1">#REF!</definedName>
    <definedName name="uuu" localSheetId="8" hidden="1">#REF!</definedName>
    <definedName name="uuu" localSheetId="0" hidden="1">#REF!</definedName>
    <definedName name="uuu" localSheetId="6" hidden="1">#REF!</definedName>
    <definedName name="uuu" localSheetId="7" hidden="1">#REF!</definedName>
    <definedName name="uuu" localSheetId="10" hidden="1">#REF!</definedName>
    <definedName name="uuu" hidden="1">#REF!</definedName>
    <definedName name="v" localSheetId="8" hidden="1">#REF!</definedName>
    <definedName name="v" localSheetId="0" hidden="1">#REF!</definedName>
    <definedName name="v" localSheetId="6" hidden="1">#REF!</definedName>
    <definedName name="v" localSheetId="7" hidden="1">#REF!</definedName>
    <definedName name="v" localSheetId="10" hidden="1">#REF!</definedName>
    <definedName name="v" hidden="1">#REF!</definedName>
    <definedName name="vv" localSheetId="8" hidden="1">#REF!</definedName>
    <definedName name="vv" localSheetId="0" hidden="1">#REF!</definedName>
    <definedName name="vv" localSheetId="6" hidden="1">#REF!</definedName>
    <definedName name="vv" localSheetId="7" hidden="1">#REF!</definedName>
    <definedName name="vv" localSheetId="10" hidden="1">#REF!</definedName>
    <definedName name="vv" hidden="1">#REF!</definedName>
    <definedName name="z" localSheetId="8" hidden="1">#REF!</definedName>
    <definedName name="z" localSheetId="0" hidden="1">#REF!</definedName>
    <definedName name="z" localSheetId="6" hidden="1">#REF!</definedName>
    <definedName name="z" localSheetId="7" hidden="1">#REF!</definedName>
    <definedName name="z" localSheetId="10" hidden="1">#REF!</definedName>
    <definedName name="z" hidden="1">#REF!</definedName>
    <definedName name="zz" localSheetId="8" hidden="1">#REF!</definedName>
    <definedName name="zz" localSheetId="0" hidden="1">#REF!</definedName>
    <definedName name="zz" localSheetId="6" hidden="1">#REF!</definedName>
    <definedName name="zz" localSheetId="7" hidden="1">#REF!</definedName>
    <definedName name="zz" localSheetId="10" hidden="1">#REF!</definedName>
    <definedName name="zz"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109" l="1"/>
  <c r="W239" i="109"/>
  <c r="W390" i="109"/>
  <c r="W191" i="109"/>
  <c r="W52" i="109"/>
  <c r="W261" i="109"/>
  <c r="W102" i="109"/>
  <c r="W273" i="109"/>
  <c r="W232" i="109"/>
  <c r="W219" i="109"/>
  <c r="W335" i="109"/>
  <c r="W354" i="109"/>
  <c r="W365" i="109"/>
  <c r="W321" i="109"/>
  <c r="W399" i="112"/>
  <c r="W398" i="112"/>
  <c r="W397" i="112"/>
  <c r="W395" i="112"/>
  <c r="W394" i="112"/>
  <c r="W393" i="112"/>
  <c r="W392" i="112"/>
  <c r="W391" i="112"/>
  <c r="W389" i="112"/>
  <c r="W388" i="112"/>
  <c r="W387" i="112"/>
  <c r="W386" i="112"/>
  <c r="W385" i="112"/>
  <c r="W383" i="112"/>
  <c r="W381" i="112"/>
  <c r="W380" i="112"/>
  <c r="W379" i="112"/>
  <c r="W378" i="112"/>
  <c r="W377" i="112"/>
  <c r="W376" i="112"/>
  <c r="W375" i="112"/>
  <c r="W374" i="112"/>
  <c r="W373" i="112"/>
  <c r="W372" i="112"/>
  <c r="W371" i="112"/>
  <c r="W370" i="112"/>
  <c r="W369" i="112"/>
  <c r="W368" i="112"/>
  <c r="W367" i="112"/>
  <c r="W366" i="112"/>
  <c r="W365" i="112"/>
  <c r="W364" i="112"/>
  <c r="W363" i="112"/>
  <c r="W362" i="112"/>
  <c r="W361" i="112"/>
  <c r="W360" i="112"/>
  <c r="W359" i="112"/>
  <c r="W358" i="112"/>
  <c r="W356" i="112"/>
  <c r="W355" i="112"/>
  <c r="W354" i="112"/>
  <c r="W352" i="112"/>
  <c r="W351" i="112"/>
  <c r="W350" i="112"/>
  <c r="W349" i="112"/>
  <c r="W348" i="112"/>
  <c r="W347" i="112"/>
  <c r="W346" i="112"/>
  <c r="W345" i="112"/>
  <c r="W344" i="112"/>
  <c r="W343" i="112"/>
  <c r="W342" i="112"/>
  <c r="W341" i="112"/>
  <c r="W340" i="112"/>
  <c r="W339" i="112"/>
  <c r="W338" i="112"/>
  <c r="W337" i="112"/>
  <c r="W336" i="112"/>
  <c r="W335" i="112"/>
  <c r="W334" i="112"/>
  <c r="W333" i="112"/>
  <c r="BL332" i="112"/>
  <c r="BI332" i="112"/>
  <c r="W332" i="112"/>
  <c r="W331" i="112"/>
  <c r="W330" i="112"/>
  <c r="W329" i="112"/>
  <c r="W328" i="112"/>
  <c r="W327" i="112"/>
  <c r="W326" i="112"/>
  <c r="W324" i="112"/>
  <c r="W323" i="112"/>
  <c r="W322" i="112"/>
  <c r="W321" i="112"/>
  <c r="W320" i="112"/>
  <c r="W319" i="112"/>
  <c r="W318" i="112"/>
  <c r="W317" i="112"/>
  <c r="W316" i="112"/>
  <c r="W315" i="112"/>
  <c r="W314" i="112"/>
  <c r="W313" i="112"/>
  <c r="W312" i="112"/>
  <c r="W311" i="112"/>
  <c r="W310" i="112"/>
  <c r="W309" i="112"/>
  <c r="W308" i="112"/>
  <c r="W307" i="112"/>
  <c r="W306" i="112"/>
  <c r="W305" i="112"/>
  <c r="W304" i="112"/>
  <c r="W303" i="112"/>
  <c r="W302" i="112"/>
  <c r="W301" i="112"/>
  <c r="W300" i="112"/>
  <c r="W299" i="112"/>
  <c r="W298" i="112"/>
  <c r="W297" i="112"/>
  <c r="W296" i="112"/>
  <c r="W295" i="112"/>
  <c r="W294" i="112"/>
  <c r="W293" i="112"/>
  <c r="W292" i="112"/>
  <c r="W291" i="112"/>
  <c r="W290" i="112"/>
  <c r="W289" i="112"/>
  <c r="W288" i="112"/>
  <c r="W287" i="112"/>
  <c r="W286" i="112"/>
  <c r="W285" i="112"/>
  <c r="W284" i="112"/>
  <c r="W283" i="112"/>
  <c r="W282" i="112"/>
  <c r="W280" i="112"/>
  <c r="W279" i="112"/>
  <c r="W277" i="112"/>
  <c r="W276" i="112"/>
  <c r="W275" i="112"/>
  <c r="W273" i="112"/>
  <c r="W272" i="112"/>
  <c r="W271" i="112"/>
  <c r="W270" i="112"/>
  <c r="W269" i="112"/>
  <c r="W266" i="112"/>
  <c r="W265" i="112"/>
  <c r="W264" i="112"/>
  <c r="W263" i="112"/>
  <c r="W262" i="112"/>
  <c r="W261" i="112"/>
  <c r="W260" i="112"/>
  <c r="W259" i="112"/>
  <c r="W258" i="112"/>
  <c r="W257" i="112"/>
  <c r="W256" i="112"/>
  <c r="W255" i="112"/>
  <c r="W254" i="112"/>
  <c r="W253" i="112"/>
  <c r="W252" i="112"/>
  <c r="W251" i="112"/>
  <c r="W250" i="112"/>
  <c r="W249" i="112"/>
  <c r="W248" i="112"/>
  <c r="W247" i="112"/>
  <c r="W246" i="112"/>
  <c r="W245" i="112"/>
  <c r="W244" i="112"/>
  <c r="W243" i="112"/>
  <c r="W242" i="112"/>
  <c r="W241" i="112"/>
  <c r="W240" i="112"/>
  <c r="W237" i="112"/>
  <c r="W236" i="112"/>
  <c r="W235" i="112"/>
  <c r="W234" i="112"/>
  <c r="W233" i="112"/>
  <c r="W232" i="112"/>
  <c r="W231" i="112"/>
  <c r="W230" i="112"/>
  <c r="W229" i="112"/>
  <c r="W228" i="112"/>
  <c r="W227" i="112"/>
  <c r="W226" i="112"/>
  <c r="W225" i="112"/>
  <c r="W224" i="112"/>
  <c r="W223" i="112"/>
  <c r="W222" i="112"/>
  <c r="W221" i="112"/>
  <c r="W220" i="112"/>
  <c r="W219" i="112"/>
  <c r="W218" i="112"/>
  <c r="W216" i="112"/>
  <c r="W215" i="112"/>
  <c r="W214" i="112"/>
  <c r="W213" i="112"/>
  <c r="W212" i="112"/>
  <c r="W211" i="112"/>
  <c r="W210" i="112"/>
  <c r="W209" i="112"/>
  <c r="W207" i="112"/>
  <c r="W205" i="112"/>
  <c r="W204" i="112"/>
  <c r="W203" i="112"/>
  <c r="W202" i="112"/>
  <c r="W201" i="112"/>
  <c r="W200" i="112"/>
  <c r="W199" i="112"/>
  <c r="W197" i="112"/>
  <c r="W196" i="112"/>
  <c r="W195" i="112"/>
  <c r="W194" i="112"/>
  <c r="W192" i="112"/>
  <c r="W191" i="112"/>
  <c r="W190" i="112"/>
  <c r="W189" i="112"/>
  <c r="W188" i="112"/>
  <c r="W187" i="112"/>
  <c r="W186" i="112"/>
  <c r="W185" i="112"/>
  <c r="W184" i="112"/>
  <c r="W183" i="112"/>
  <c r="W181" i="112"/>
  <c r="W180" i="112"/>
  <c r="W179" i="112"/>
  <c r="W178" i="112"/>
  <c r="W177" i="112"/>
  <c r="W176" i="112"/>
  <c r="W175" i="112"/>
  <c r="W174" i="112"/>
  <c r="W173" i="112"/>
  <c r="W172" i="112"/>
  <c r="W171" i="112"/>
  <c r="W170" i="112"/>
  <c r="W169" i="112"/>
  <c r="W168" i="112"/>
  <c r="W167" i="112"/>
  <c r="W166" i="112"/>
  <c r="W165" i="112"/>
  <c r="W164" i="112"/>
  <c r="W163" i="112"/>
  <c r="W162" i="112"/>
  <c r="W161" i="112"/>
  <c r="W160" i="112"/>
  <c r="W159" i="112"/>
  <c r="W158" i="112"/>
  <c r="W157" i="112"/>
  <c r="W156" i="112"/>
  <c r="W155" i="112"/>
  <c r="W154" i="112"/>
  <c r="W153" i="112"/>
  <c r="W152" i="112"/>
  <c r="W151" i="112"/>
  <c r="W150" i="112"/>
  <c r="W149" i="112"/>
  <c r="W148" i="112"/>
  <c r="W147" i="112"/>
  <c r="W146" i="112"/>
  <c r="W145" i="112"/>
  <c r="W144" i="112"/>
  <c r="W143" i="112"/>
  <c r="W142" i="112"/>
  <c r="W141" i="112"/>
  <c r="W140" i="112"/>
  <c r="W139" i="112"/>
  <c r="W138" i="112"/>
  <c r="W137" i="112"/>
  <c r="W136" i="112"/>
  <c r="W135" i="112"/>
  <c r="W134" i="112"/>
  <c r="W133" i="112"/>
  <c r="W132" i="112"/>
  <c r="W130" i="112"/>
  <c r="W129" i="112"/>
  <c r="W128" i="112"/>
  <c r="W127" i="112"/>
  <c r="W126" i="112"/>
  <c r="W125" i="112"/>
  <c r="W124" i="112"/>
  <c r="W122" i="112"/>
  <c r="W121" i="112"/>
  <c r="W120" i="112"/>
  <c r="W119" i="112"/>
  <c r="W118" i="112"/>
  <c r="W117" i="112"/>
  <c r="W116" i="112"/>
  <c r="W115" i="112"/>
  <c r="W114" i="112"/>
  <c r="W113" i="112"/>
  <c r="W112" i="112"/>
  <c r="W111" i="112"/>
  <c r="W110" i="112"/>
  <c r="W109" i="112"/>
  <c r="W108" i="112"/>
  <c r="W107" i="112"/>
  <c r="W106" i="112"/>
  <c r="W105" i="112"/>
  <c r="W104" i="112"/>
  <c r="W103" i="112"/>
  <c r="W102" i="112"/>
  <c r="W101" i="112"/>
  <c r="W100" i="112"/>
  <c r="W99" i="112"/>
  <c r="W98" i="112"/>
  <c r="W97" i="112"/>
  <c r="W96" i="112"/>
  <c r="W95" i="112"/>
  <c r="W94" i="112"/>
  <c r="W93" i="112"/>
  <c r="W91" i="112"/>
  <c r="W90" i="112"/>
  <c r="W89" i="112"/>
  <c r="W88" i="112"/>
  <c r="W87" i="112"/>
  <c r="W86" i="112"/>
  <c r="W85" i="112"/>
  <c r="W84" i="112"/>
  <c r="W83" i="112"/>
  <c r="W82" i="112"/>
  <c r="W81" i="112"/>
  <c r="W80" i="112"/>
  <c r="W79" i="112"/>
  <c r="W78" i="112"/>
  <c r="W77" i="112"/>
  <c r="W76" i="112"/>
  <c r="W75" i="112"/>
  <c r="W74" i="112"/>
  <c r="W73" i="112"/>
  <c r="W72" i="112"/>
  <c r="W71" i="112"/>
  <c r="W70" i="112"/>
  <c r="W69" i="112"/>
  <c r="W68" i="112"/>
  <c r="W67" i="112"/>
  <c r="W66" i="112"/>
  <c r="W65" i="112"/>
  <c r="W64" i="112"/>
  <c r="W63" i="112"/>
  <c r="W62" i="112"/>
  <c r="W61" i="112"/>
  <c r="W60" i="112"/>
  <c r="W59" i="112"/>
  <c r="W58" i="112"/>
  <c r="W57" i="112"/>
  <c r="W56" i="112"/>
  <c r="W55" i="112"/>
  <c r="W54" i="112"/>
  <c r="W53" i="112"/>
  <c r="W52" i="112"/>
  <c r="W51" i="112"/>
  <c r="W50" i="112"/>
  <c r="W49" i="112"/>
  <c r="W48" i="112"/>
  <c r="W46" i="112"/>
  <c r="W45" i="112"/>
  <c r="W44" i="112"/>
  <c r="W43" i="112"/>
  <c r="W42" i="112"/>
  <c r="W41" i="112"/>
  <c r="W40" i="112"/>
  <c r="W39" i="112"/>
  <c r="W38" i="112"/>
  <c r="W36" i="112"/>
  <c r="W35" i="112"/>
  <c r="W34" i="112"/>
  <c r="W33" i="112"/>
  <c r="W32" i="112"/>
  <c r="W30" i="112"/>
  <c r="W29" i="112"/>
  <c r="W28" i="112"/>
  <c r="W27" i="112"/>
  <c r="W26" i="112"/>
  <c r="W25" i="112"/>
  <c r="W24" i="112"/>
  <c r="W23" i="112"/>
  <c r="W22" i="112"/>
  <c r="W21" i="112"/>
  <c r="W20" i="112"/>
  <c r="W18" i="112"/>
  <c r="W17" i="112"/>
  <c r="W16" i="112"/>
  <c r="W15" i="112"/>
  <c r="W14" i="112"/>
  <c r="W13" i="112"/>
  <c r="W12" i="112"/>
  <c r="W11" i="112"/>
  <c r="W10" i="112"/>
  <c r="BL9" i="112"/>
  <c r="BI9" i="112"/>
  <c r="W9" i="112"/>
  <c r="W8" i="112"/>
  <c r="W7" i="112"/>
  <c r="W6" i="112"/>
  <c r="W5" i="112"/>
  <c r="W4" i="112"/>
  <c r="W3" i="112"/>
  <c r="D41" i="91"/>
  <c r="W326" i="109"/>
  <c r="W125" i="111" l="1"/>
  <c r="W124" i="111"/>
  <c r="W122" i="111"/>
  <c r="W121" i="111"/>
  <c r="W120" i="111"/>
  <c r="W118" i="111"/>
  <c r="W117" i="111"/>
  <c r="W116" i="111"/>
  <c r="W115" i="111"/>
  <c r="W114" i="111"/>
  <c r="W113" i="111"/>
  <c r="W112" i="111"/>
  <c r="W111" i="111"/>
  <c r="W110" i="111"/>
  <c r="W109" i="111"/>
  <c r="W108" i="111"/>
  <c r="W107" i="111"/>
  <c r="W106" i="111"/>
  <c r="W104" i="111"/>
  <c r="W103" i="111"/>
  <c r="W102" i="111"/>
  <c r="W101" i="111"/>
  <c r="W100" i="111"/>
  <c r="W99" i="111"/>
  <c r="W98" i="111"/>
  <c r="W97" i="111"/>
  <c r="W96" i="111"/>
  <c r="W95" i="111"/>
  <c r="W94" i="111"/>
  <c r="W93" i="111"/>
  <c r="W92" i="111"/>
  <c r="W91" i="111"/>
  <c r="W90" i="111"/>
  <c r="W89" i="111"/>
  <c r="W88" i="111"/>
  <c r="W87" i="111"/>
  <c r="W86" i="111"/>
  <c r="W85" i="111"/>
  <c r="W84" i="111"/>
  <c r="W83" i="111"/>
  <c r="W82" i="111"/>
  <c r="W80" i="111"/>
  <c r="W79" i="111"/>
  <c r="W78" i="111"/>
  <c r="W77" i="111"/>
  <c r="W76" i="111"/>
  <c r="W75" i="111"/>
  <c r="W74" i="111"/>
  <c r="W73" i="111"/>
  <c r="W72" i="111"/>
  <c r="W71" i="111"/>
  <c r="W68" i="111"/>
  <c r="W67" i="111"/>
  <c r="W66" i="111"/>
  <c r="W64" i="111"/>
  <c r="W62" i="111"/>
  <c r="W61" i="111"/>
  <c r="W60" i="111"/>
  <c r="W59" i="111"/>
  <c r="W58" i="111"/>
  <c r="W57" i="111"/>
  <c r="W56" i="111"/>
  <c r="W55" i="111"/>
  <c r="W54" i="111"/>
  <c r="W53" i="111"/>
  <c r="W52" i="111"/>
  <c r="W51" i="111"/>
  <c r="W50" i="111"/>
  <c r="W49" i="111"/>
  <c r="W48" i="111"/>
  <c r="W47" i="111"/>
  <c r="W46" i="111"/>
  <c r="W45" i="111"/>
  <c r="W44" i="111"/>
  <c r="W43" i="111"/>
  <c r="W42" i="111"/>
  <c r="W41" i="111"/>
  <c r="W40" i="111"/>
  <c r="W39" i="111"/>
  <c r="W38" i="111"/>
  <c r="W37" i="111"/>
  <c r="W36" i="111"/>
  <c r="W35" i="111"/>
  <c r="W34" i="111"/>
  <c r="W33" i="111"/>
  <c r="W32" i="111"/>
  <c r="W31" i="111"/>
  <c r="W30" i="111"/>
  <c r="W29" i="111"/>
  <c r="W28" i="111"/>
  <c r="W27" i="111"/>
  <c r="W26" i="111"/>
  <c r="W25" i="111"/>
  <c r="W24" i="111"/>
  <c r="W23" i="111"/>
  <c r="W22" i="111"/>
  <c r="W21" i="111"/>
  <c r="W19" i="111"/>
  <c r="W18" i="111"/>
  <c r="W17" i="111"/>
  <c r="W16" i="111"/>
  <c r="W15" i="111"/>
  <c r="W14" i="111"/>
  <c r="W12" i="111"/>
  <c r="W11" i="111"/>
  <c r="W10" i="111"/>
  <c r="W9" i="111"/>
  <c r="W8" i="111"/>
  <c r="W7" i="111"/>
  <c r="W6" i="111"/>
  <c r="W5" i="111"/>
  <c r="W4" i="111"/>
  <c r="W3" i="111"/>
  <c r="W2" i="111"/>
  <c r="W38" i="109" l="1"/>
  <c r="W84" i="109"/>
  <c r="W403" i="109"/>
  <c r="W370" i="109"/>
  <c r="W363" i="109"/>
  <c r="W328" i="109"/>
  <c r="W316" i="109"/>
  <c r="W290" i="109"/>
  <c r="W278" i="109"/>
  <c r="W266" i="109"/>
  <c r="W141" i="109"/>
  <c r="W127" i="109"/>
  <c r="W115" i="109"/>
  <c r="W89" i="109"/>
  <c r="W72" i="109"/>
  <c r="W31" i="109"/>
  <c r="W13" i="109"/>
  <c r="W94" i="109"/>
  <c r="W304" i="109"/>
  <c r="W250" i="109"/>
  <c r="W73" i="109"/>
  <c r="W389" i="109"/>
  <c r="W355" i="109"/>
  <c r="W274" i="109"/>
  <c r="W262" i="109"/>
  <c r="W192" i="109"/>
  <c r="W53" i="109"/>
  <c r="W28" i="109"/>
  <c r="W18" i="109"/>
  <c r="W260" i="109"/>
  <c r="W43" i="109"/>
  <c r="W19" i="109"/>
  <c r="W82" i="109"/>
  <c r="W391" i="109"/>
  <c r="W322" i="109"/>
  <c r="W263" i="109"/>
  <c r="W150" i="109"/>
  <c r="W36" i="109"/>
  <c r="W360" i="109"/>
  <c r="W324" i="109"/>
  <c r="W293" i="109"/>
  <c r="W187" i="109"/>
  <c r="W151" i="109"/>
  <c r="W211" i="109"/>
  <c r="W177" i="109"/>
  <c r="W69" i="109"/>
  <c r="W249" i="109"/>
  <c r="W246" i="109"/>
  <c r="W152" i="109"/>
  <c r="W50" i="109"/>
  <c r="W39" i="109"/>
  <c r="W405" i="109"/>
  <c r="W401" i="109"/>
  <c r="W394" i="109"/>
  <c r="W382" i="109"/>
  <c r="W380" i="109"/>
  <c r="W379" i="109"/>
  <c r="W378" i="109"/>
  <c r="W372" i="109"/>
  <c r="W371" i="109"/>
  <c r="W367" i="109"/>
  <c r="W352" i="109"/>
  <c r="W351" i="109"/>
  <c r="W350" i="109"/>
  <c r="W349" i="109"/>
  <c r="W342" i="109"/>
  <c r="W334" i="109"/>
  <c r="W332" i="109"/>
  <c r="W329" i="109"/>
  <c r="W325" i="109"/>
  <c r="W318" i="109"/>
  <c r="W308" i="109"/>
  <c r="W300" i="109"/>
  <c r="W282" i="109"/>
  <c r="W279" i="109"/>
  <c r="W271" i="109"/>
  <c r="W265" i="109"/>
  <c r="W258" i="109"/>
  <c r="W259" i="109"/>
  <c r="W257" i="109"/>
  <c r="W256" i="109"/>
  <c r="W254" i="109"/>
  <c r="W253" i="109"/>
  <c r="W231" i="109"/>
  <c r="W230" i="109"/>
  <c r="W229" i="109"/>
  <c r="W227" i="109"/>
  <c r="W221" i="109"/>
  <c r="W217" i="109"/>
  <c r="W215" i="109"/>
  <c r="W212" i="109"/>
  <c r="W199" i="109"/>
  <c r="W193" i="109"/>
  <c r="W184" i="109"/>
  <c r="W180" i="109"/>
  <c r="W178" i="109"/>
  <c r="W174" i="109"/>
  <c r="W171" i="109"/>
  <c r="W168" i="109"/>
  <c r="W161" i="109"/>
  <c r="W159" i="109"/>
  <c r="W156" i="109"/>
  <c r="W153" i="109"/>
  <c r="W145" i="109"/>
  <c r="W144" i="109"/>
  <c r="W140" i="109"/>
  <c r="W139" i="109"/>
  <c r="W135" i="109"/>
  <c r="W134" i="109"/>
  <c r="W126" i="109"/>
  <c r="W123" i="109"/>
  <c r="W122" i="109"/>
  <c r="W118" i="109"/>
  <c r="W112" i="109"/>
  <c r="W111" i="109"/>
  <c r="W110" i="109"/>
  <c r="W109" i="109"/>
  <c r="W104" i="109"/>
  <c r="W95" i="109"/>
  <c r="W80" i="109"/>
  <c r="W70" i="109"/>
  <c r="W51" i="109"/>
  <c r="W44" i="109"/>
  <c r="W41" i="109"/>
  <c r="W35" i="109"/>
  <c r="W34" i="109"/>
  <c r="W24" i="109"/>
  <c r="W22" i="109"/>
  <c r="W17" i="109"/>
  <c r="W6" i="109"/>
  <c r="W3" i="109"/>
  <c r="W395" i="109"/>
  <c r="W387" i="109"/>
  <c r="W376" i="109"/>
  <c r="W374" i="109"/>
  <c r="W353" i="109"/>
  <c r="W346" i="109"/>
  <c r="W345" i="109"/>
  <c r="W344" i="109"/>
  <c r="W343" i="109"/>
  <c r="W341" i="109"/>
  <c r="W338" i="109"/>
  <c r="W337" i="109"/>
  <c r="W330" i="109"/>
  <c r="W319" i="109"/>
  <c r="W317" i="109"/>
  <c r="W298" i="109"/>
  <c r="W296" i="109"/>
  <c r="W295" i="109"/>
  <c r="W292" i="109"/>
  <c r="W288" i="109"/>
  <c r="W283" i="109"/>
  <c r="W284" i="109"/>
  <c r="W270" i="109"/>
  <c r="W269" i="109"/>
  <c r="W255" i="109"/>
  <c r="W247" i="109"/>
  <c r="W243" i="109"/>
  <c r="W237" i="109"/>
  <c r="W236" i="109"/>
  <c r="W234" i="109"/>
  <c r="W235" i="109"/>
  <c r="W233" i="109"/>
  <c r="W226" i="109"/>
  <c r="W225" i="109"/>
  <c r="W224" i="109"/>
  <c r="W223" i="109"/>
  <c r="W222" i="109"/>
  <c r="W220" i="109"/>
  <c r="W209" i="109"/>
  <c r="W204" i="109"/>
  <c r="W203" i="109"/>
  <c r="W196" i="109"/>
  <c r="W189" i="109"/>
  <c r="W188" i="109"/>
  <c r="W179" i="109"/>
  <c r="W175" i="109"/>
  <c r="W172" i="109"/>
  <c r="W164" i="109"/>
  <c r="W163" i="109"/>
  <c r="W158" i="109"/>
  <c r="W157" i="109"/>
  <c r="W149" i="109"/>
  <c r="W143" i="109"/>
  <c r="W138" i="109"/>
  <c r="W133" i="109"/>
  <c r="W130" i="109"/>
  <c r="W113" i="109"/>
  <c r="W90" i="109"/>
  <c r="W88" i="109"/>
  <c r="W83" i="109"/>
  <c r="W65" i="109"/>
  <c r="W49" i="109"/>
  <c r="W47" i="109"/>
  <c r="W45" i="109"/>
  <c r="W40" i="109"/>
  <c r="W27" i="109"/>
  <c r="W26" i="109"/>
  <c r="W16" i="109"/>
  <c r="W12" i="109"/>
  <c r="W11" i="109"/>
  <c r="W10" i="109"/>
  <c r="W5" i="109"/>
  <c r="W362" i="109"/>
  <c r="W309" i="109"/>
  <c r="W291" i="109"/>
  <c r="W242" i="109"/>
  <c r="W202" i="109"/>
  <c r="W181" i="109"/>
  <c r="W165" i="109"/>
  <c r="W129" i="109"/>
  <c r="W79" i="109"/>
  <c r="W62" i="109"/>
  <c r="W61" i="109"/>
  <c r="W55" i="109"/>
  <c r="W46" i="109"/>
  <c r="W23" i="109"/>
  <c r="W15" i="109"/>
  <c r="W7" i="109"/>
  <c r="W407" i="109"/>
  <c r="W396" i="109"/>
  <c r="W348" i="109"/>
  <c r="W333" i="109"/>
  <c r="W313" i="109"/>
  <c r="W207" i="109"/>
  <c r="W194" i="109"/>
  <c r="W137" i="109"/>
  <c r="W136" i="109"/>
  <c r="W119" i="109"/>
  <c r="W81" i="109"/>
  <c r="W67" i="109"/>
  <c r="W63" i="109"/>
  <c r="W56" i="109"/>
  <c r="W399" i="109"/>
  <c r="W385" i="109"/>
  <c r="W386" i="109"/>
  <c r="W216" i="109"/>
  <c r="W214" i="109"/>
  <c r="W98" i="109"/>
  <c r="W356" i="109"/>
  <c r="W268" i="109"/>
  <c r="W267" i="109"/>
  <c r="W205" i="109"/>
  <c r="W185" i="109"/>
  <c r="W142" i="109"/>
  <c r="W105" i="109"/>
  <c r="W101" i="109"/>
  <c r="W397" i="109"/>
  <c r="W121" i="109"/>
  <c r="W58" i="109"/>
  <c r="W57" i="109"/>
  <c r="W359" i="109"/>
  <c r="W303" i="109"/>
  <c r="W128" i="109"/>
  <c r="W320" i="109"/>
  <c r="W206" i="109"/>
  <c r="W71" i="109"/>
  <c r="W8" i="109"/>
  <c r="W252" i="109"/>
  <c r="W166" i="109"/>
  <c r="W76" i="109"/>
  <c r="W176" i="109"/>
  <c r="W125" i="109"/>
  <c r="W162" i="109"/>
  <c r="W307" i="109"/>
  <c r="W173" i="109"/>
  <c r="W131" i="109"/>
  <c r="W85" i="109"/>
  <c r="W68" i="109"/>
  <c r="W315" i="109"/>
  <c r="W280" i="109"/>
  <c r="W167" i="109"/>
  <c r="W276" i="109"/>
  <c r="W201" i="109"/>
  <c r="W33" i="109"/>
  <c r="W238" i="109"/>
  <c r="W160" i="109"/>
  <c r="W64" i="109"/>
  <c r="W54" i="109"/>
  <c r="W87" i="109"/>
  <c r="W357" i="109"/>
  <c r="W402" i="109"/>
  <c r="W400" i="109"/>
  <c r="W306" i="109"/>
  <c r="W190" i="109"/>
  <c r="W25" i="109"/>
  <c r="W393" i="109"/>
  <c r="W92" i="109"/>
  <c r="W336" i="109"/>
  <c r="W116" i="109"/>
  <c r="W100" i="109"/>
  <c r="W42" i="109"/>
  <c r="W384" i="109"/>
  <c r="W369" i="109"/>
  <c r="W347" i="109"/>
  <c r="W314" i="109"/>
  <c r="W155" i="109"/>
  <c r="W86" i="109"/>
  <c r="W117" i="109"/>
  <c r="W147" i="109"/>
  <c r="W375" i="109"/>
  <c r="W241" i="109"/>
  <c r="W406" i="109"/>
  <c r="W106" i="109"/>
  <c r="W99" i="109"/>
  <c r="W75" i="109"/>
  <c r="W96" i="109"/>
  <c r="W77" i="109"/>
  <c r="BL339" i="109"/>
  <c r="BI339" i="109"/>
  <c r="W339" i="109"/>
  <c r="W97" i="109"/>
  <c r="W182" i="109"/>
  <c r="W277" i="109"/>
  <c r="W169" i="109"/>
  <c r="W4" i="109"/>
  <c r="W364" i="109"/>
  <c r="W311" i="109"/>
  <c r="W310" i="109"/>
  <c r="W312" i="109"/>
  <c r="W108" i="109"/>
  <c r="W21" i="109"/>
  <c r="W294" i="109"/>
  <c r="W146" i="109"/>
  <c r="W366" i="109"/>
  <c r="W368" i="109"/>
  <c r="W299" i="109"/>
  <c r="W381" i="109"/>
  <c r="W358" i="109"/>
  <c r="W302" i="109"/>
  <c r="W240" i="109"/>
  <c r="W114" i="109"/>
  <c r="W66" i="109"/>
  <c r="W218" i="109"/>
  <c r="W154" i="109"/>
  <c r="W120" i="109"/>
  <c r="W272" i="109"/>
  <c r="W60" i="109"/>
  <c r="W327" i="109"/>
  <c r="W228" i="109"/>
  <c r="W305" i="109"/>
  <c r="W197" i="109"/>
  <c r="W286" i="109"/>
  <c r="W264" i="109"/>
  <c r="W74" i="109"/>
  <c r="W373" i="109"/>
  <c r="W170" i="109"/>
  <c r="W107" i="109"/>
  <c r="W78" i="109"/>
  <c r="W383" i="109"/>
  <c r="W340" i="109"/>
  <c r="W289" i="109"/>
  <c r="W198" i="109"/>
  <c r="W388" i="109"/>
  <c r="W213" i="109"/>
  <c r="W59" i="109"/>
  <c r="W148" i="109"/>
  <c r="W14" i="109"/>
  <c r="W301" i="109"/>
  <c r="W91" i="109"/>
  <c r="W251" i="109"/>
  <c r="BL9" i="109"/>
  <c r="BI9" i="109"/>
  <c r="W9" i="109"/>
  <c r="W297" i="109"/>
  <c r="W30" i="109"/>
  <c r="W186" i="109"/>
  <c r="W323" i="109"/>
  <c r="W377" i="109"/>
  <c r="W248" i="109"/>
  <c r="W103" i="109"/>
  <c r="W114" i="38" l="1"/>
  <c r="O65" i="91"/>
  <c r="O61" i="91"/>
  <c r="O38" i="91"/>
  <c r="O35" i="91"/>
  <c r="O34" i="91"/>
  <c r="O33" i="91"/>
  <c r="O32" i="91"/>
  <c r="O67" i="91"/>
  <c r="W235" i="38"/>
  <c r="W258" i="38" l="1"/>
  <c r="W261" i="80" l="1"/>
  <c r="W308" i="38"/>
  <c r="W307" i="38"/>
  <c r="W309" i="38"/>
  <c r="W319" i="38"/>
  <c r="W118" i="38"/>
  <c r="W218" i="38" l="1"/>
  <c r="W186" i="38"/>
  <c r="W282" i="38" l="1"/>
  <c r="W241" i="38"/>
  <c r="O19" i="91"/>
  <c r="N19" i="91"/>
  <c r="M19" i="91"/>
  <c r="L19" i="91"/>
  <c r="K19" i="91"/>
  <c r="J19" i="91"/>
  <c r="I19" i="91"/>
  <c r="W10" i="38" l="1"/>
  <c r="W166" i="38" l="1"/>
  <c r="X288" i="83" l="1"/>
  <c r="X287" i="83"/>
  <c r="O24" i="91"/>
  <c r="N24" i="91"/>
  <c r="M24" i="91"/>
  <c r="L24" i="91"/>
  <c r="K24" i="91"/>
  <c r="J24" i="91"/>
  <c r="I24" i="91"/>
  <c r="H24" i="91"/>
  <c r="G24" i="91"/>
  <c r="F24" i="91"/>
  <c r="E24" i="91"/>
  <c r="D24" i="91"/>
  <c r="O23" i="91"/>
  <c r="N23" i="91"/>
  <c r="M23" i="91"/>
  <c r="L23" i="91"/>
  <c r="K23" i="91"/>
  <c r="J23" i="91"/>
  <c r="I23" i="91"/>
  <c r="H23" i="91"/>
  <c r="G23" i="91"/>
  <c r="F23" i="91"/>
  <c r="E23" i="91"/>
  <c r="D23" i="91"/>
  <c r="O21" i="91"/>
  <c r="N21" i="91"/>
  <c r="M21" i="91"/>
  <c r="L21" i="91"/>
  <c r="K21" i="91"/>
  <c r="J21" i="91"/>
  <c r="I21" i="91"/>
  <c r="H21" i="91"/>
  <c r="G21" i="91"/>
  <c r="F21" i="91"/>
  <c r="E21" i="91"/>
  <c r="D21" i="91"/>
  <c r="O15" i="91"/>
  <c r="N15" i="91"/>
  <c r="M15" i="91"/>
  <c r="L15" i="91"/>
  <c r="K15" i="91"/>
  <c r="J15" i="91"/>
  <c r="I15" i="91"/>
  <c r="H15" i="91"/>
  <c r="G15" i="91"/>
  <c r="F15" i="91"/>
  <c r="E15" i="91"/>
  <c r="D15" i="91"/>
  <c r="W335" i="38"/>
  <c r="X286" i="83"/>
  <c r="X285" i="83"/>
  <c r="X284" i="83"/>
  <c r="AB109" i="74"/>
  <c r="AA109" i="74"/>
  <c r="Z109" i="74"/>
  <c r="Y109" i="74"/>
  <c r="W109" i="74"/>
  <c r="V109" i="74"/>
  <c r="U109" i="74"/>
  <c r="T109" i="74"/>
  <c r="S109" i="74"/>
  <c r="R109" i="74"/>
  <c r="Q109" i="74"/>
  <c r="P109" i="74"/>
  <c r="O109" i="74"/>
  <c r="N109" i="74"/>
  <c r="M109" i="74"/>
  <c r="L109" i="74"/>
  <c r="K109" i="74"/>
  <c r="J109" i="74"/>
  <c r="I109" i="74"/>
  <c r="H109" i="74"/>
  <c r="G109" i="74"/>
  <c r="F109" i="74"/>
  <c r="W179" i="38"/>
  <c r="X283" i="83" l="1"/>
  <c r="X282" i="83"/>
  <c r="X281" i="83"/>
  <c r="O22" i="91"/>
  <c r="O14" i="91"/>
  <c r="O17" i="91"/>
  <c r="O18" i="91"/>
  <c r="O74" i="91"/>
  <c r="N22" i="91"/>
  <c r="M22" i="91"/>
  <c r="L22" i="91"/>
  <c r="K22" i="91"/>
  <c r="J22" i="91"/>
  <c r="I22" i="91"/>
  <c r="H22" i="91"/>
  <c r="G22" i="91"/>
  <c r="F22" i="91"/>
  <c r="E22" i="91"/>
  <c r="D22" i="91"/>
  <c r="N14" i="91"/>
  <c r="M14" i="91"/>
  <c r="L14" i="91"/>
  <c r="K14" i="91"/>
  <c r="J14" i="91"/>
  <c r="I14" i="91"/>
  <c r="H14" i="91"/>
  <c r="G14" i="91"/>
  <c r="F14" i="91"/>
  <c r="E14" i="91"/>
  <c r="D14" i="91"/>
  <c r="N17" i="91"/>
  <c r="M17" i="91"/>
  <c r="L17" i="91"/>
  <c r="K17" i="91"/>
  <c r="J17" i="91"/>
  <c r="I17" i="91"/>
  <c r="H17" i="91"/>
  <c r="G17" i="91"/>
  <c r="F17" i="91"/>
  <c r="E17" i="91"/>
  <c r="D17" i="91"/>
  <c r="N18" i="91"/>
  <c r="M18" i="91"/>
  <c r="L18" i="91"/>
  <c r="K18" i="91"/>
  <c r="J18" i="91"/>
  <c r="I18" i="91"/>
  <c r="H18" i="91"/>
  <c r="G18" i="91"/>
  <c r="F18" i="91"/>
  <c r="E18" i="91"/>
  <c r="D18" i="91"/>
  <c r="N35" i="91"/>
  <c r="M35" i="91"/>
  <c r="L35" i="91"/>
  <c r="K35" i="91"/>
  <c r="J35" i="91"/>
  <c r="I35" i="91"/>
  <c r="H35" i="91"/>
  <c r="G35" i="91"/>
  <c r="F35" i="91"/>
  <c r="E35" i="91"/>
  <c r="D35" i="91"/>
  <c r="N74" i="91"/>
  <c r="M74" i="91"/>
  <c r="L74" i="91"/>
  <c r="K74" i="91"/>
  <c r="J74" i="91"/>
  <c r="I74" i="91"/>
  <c r="H74" i="91"/>
  <c r="G74" i="91"/>
  <c r="F74" i="91"/>
  <c r="E74" i="91"/>
  <c r="D74" i="91"/>
  <c r="X280" i="83" l="1"/>
  <c r="X279" i="83"/>
  <c r="X278" i="83" l="1"/>
  <c r="X277" i="83"/>
  <c r="N61" i="91"/>
  <c r="M61" i="91"/>
  <c r="L61" i="91"/>
  <c r="K61" i="91"/>
  <c r="J61" i="91"/>
  <c r="I61" i="91"/>
  <c r="H61" i="91"/>
  <c r="G61" i="91"/>
  <c r="F61" i="91"/>
  <c r="E61" i="91"/>
  <c r="D61" i="91"/>
  <c r="N33" i="91"/>
  <c r="M33" i="91"/>
  <c r="L33" i="91"/>
  <c r="K33" i="91"/>
  <c r="J33" i="91"/>
  <c r="I33" i="91"/>
  <c r="H33" i="91"/>
  <c r="G33" i="91"/>
  <c r="F33" i="91"/>
  <c r="E33" i="91"/>
  <c r="D33" i="91"/>
  <c r="N38" i="91"/>
  <c r="M38" i="91"/>
  <c r="L38" i="91"/>
  <c r="K38" i="91"/>
  <c r="J38" i="91"/>
  <c r="I38" i="91"/>
  <c r="H38" i="91"/>
  <c r="G38" i="91"/>
  <c r="F38" i="91"/>
  <c r="E38" i="91"/>
  <c r="D38" i="91"/>
  <c r="N32" i="91"/>
  <c r="M32" i="91"/>
  <c r="L32" i="91"/>
  <c r="K32" i="91"/>
  <c r="J32" i="91"/>
  <c r="I32" i="91"/>
  <c r="H32" i="91"/>
  <c r="G32" i="91"/>
  <c r="F32" i="91"/>
  <c r="E32" i="91"/>
  <c r="D32" i="91"/>
  <c r="X276" i="83"/>
  <c r="X275" i="83"/>
  <c r="X274" i="83"/>
  <c r="X273" i="83"/>
  <c r="X272" i="83"/>
  <c r="X271" i="83"/>
  <c r="X270" i="83"/>
  <c r="X269" i="83"/>
  <c r="X268" i="83"/>
  <c r="X267" i="83"/>
  <c r="X266" i="83"/>
  <c r="X265" i="83"/>
  <c r="X264" i="83"/>
  <c r="X263" i="83"/>
  <c r="X262" i="83"/>
  <c r="X261" i="83"/>
  <c r="W337" i="38"/>
  <c r="X260" i="83"/>
  <c r="X259" i="83"/>
  <c r="X258" i="83"/>
  <c r="X257" i="83"/>
  <c r="D71" i="91"/>
  <c r="D63" i="91"/>
  <c r="D26" i="91"/>
  <c r="O71" i="91"/>
  <c r="O63" i="91"/>
  <c r="N71" i="91"/>
  <c r="M71" i="91"/>
  <c r="L71" i="91"/>
  <c r="K71" i="91"/>
  <c r="J71" i="91"/>
  <c r="I71" i="91"/>
  <c r="H71" i="91"/>
  <c r="G71" i="91"/>
  <c r="F71" i="91"/>
  <c r="E71" i="91"/>
  <c r="N63" i="91"/>
  <c r="M63" i="91"/>
  <c r="L63" i="91"/>
  <c r="K63" i="91"/>
  <c r="J63" i="91"/>
  <c r="I63" i="91"/>
  <c r="H63" i="91"/>
  <c r="G63" i="91"/>
  <c r="F63" i="91"/>
  <c r="E63" i="91"/>
  <c r="M73" i="91"/>
  <c r="M72" i="91"/>
  <c r="M10" i="91"/>
  <c r="M13" i="91"/>
  <c r="M70" i="91"/>
  <c r="M69" i="91"/>
  <c r="M59" i="91"/>
  <c r="M67" i="91"/>
  <c r="M66" i="91"/>
  <c r="M47" i="91"/>
  <c r="M29" i="91"/>
  <c r="M65" i="91"/>
  <c r="M48" i="91"/>
  <c r="M64" i="91"/>
  <c r="M58" i="91"/>
  <c r="M62" i="91"/>
  <c r="M34" i="91"/>
  <c r="M43" i="91"/>
  <c r="M56" i="91"/>
  <c r="M55" i="91"/>
  <c r="M31" i="91"/>
  <c r="M8" i="91"/>
  <c r="M39" i="91"/>
  <c r="M68" i="91"/>
  <c r="M45" i="91"/>
  <c r="M3" i="91"/>
  <c r="M30" i="91"/>
  <c r="M54" i="91"/>
  <c r="M28" i="91"/>
  <c r="M20" i="91"/>
  <c r="M52" i="91"/>
  <c r="M27" i="91"/>
  <c r="M51" i="91"/>
  <c r="M49" i="91"/>
  <c r="M4" i="91"/>
  <c r="M53" i="91"/>
  <c r="M26" i="91"/>
  <c r="M25" i="91"/>
  <c r="M12" i="91"/>
  <c r="M16" i="91"/>
  <c r="M44" i="91"/>
  <c r="M41" i="91"/>
  <c r="M37" i="91"/>
  <c r="M40" i="91"/>
  <c r="M7" i="91"/>
  <c r="M60" i="91"/>
  <c r="M6" i="91"/>
  <c r="M5" i="91"/>
  <c r="O73" i="91"/>
  <c r="N73" i="91"/>
  <c r="L73" i="91"/>
  <c r="K73" i="91"/>
  <c r="J73" i="91"/>
  <c r="O72" i="91"/>
  <c r="N72" i="91"/>
  <c r="L72" i="91"/>
  <c r="K72" i="91"/>
  <c r="J72" i="91"/>
  <c r="O10" i="91"/>
  <c r="N10" i="91"/>
  <c r="L10" i="91"/>
  <c r="K10" i="91"/>
  <c r="J10" i="91"/>
  <c r="O13" i="91"/>
  <c r="N13" i="91"/>
  <c r="L13" i="91"/>
  <c r="K13" i="91"/>
  <c r="J13" i="91"/>
  <c r="O70" i="91"/>
  <c r="N70" i="91"/>
  <c r="L70" i="91"/>
  <c r="K70" i="91"/>
  <c r="J70" i="91"/>
  <c r="O69" i="91"/>
  <c r="N69" i="91"/>
  <c r="L69" i="91"/>
  <c r="K69" i="91"/>
  <c r="J69" i="91"/>
  <c r="N67" i="91"/>
  <c r="L67" i="91"/>
  <c r="K67" i="91"/>
  <c r="J67" i="91"/>
  <c r="O66" i="91"/>
  <c r="N66" i="91"/>
  <c r="L66" i="91"/>
  <c r="K66" i="91"/>
  <c r="J66" i="91"/>
  <c r="O29" i="91"/>
  <c r="N29" i="91"/>
  <c r="L29" i="91"/>
  <c r="K29" i="91"/>
  <c r="J29" i="91"/>
  <c r="N65" i="91"/>
  <c r="L65" i="91"/>
  <c r="K65" i="91"/>
  <c r="J65" i="91"/>
  <c r="O64" i="91"/>
  <c r="N64" i="91"/>
  <c r="L64" i="91"/>
  <c r="K64" i="91"/>
  <c r="J64" i="91"/>
  <c r="O62" i="91"/>
  <c r="N62" i="91"/>
  <c r="L62" i="91"/>
  <c r="K62" i="91"/>
  <c r="J62" i="91"/>
  <c r="N34" i="91"/>
  <c r="L34" i="91"/>
  <c r="K34" i="91"/>
  <c r="J34" i="91"/>
  <c r="O30" i="91"/>
  <c r="N30" i="91"/>
  <c r="L30" i="91"/>
  <c r="K30" i="91"/>
  <c r="J30" i="91"/>
  <c r="O31" i="91"/>
  <c r="N31" i="91"/>
  <c r="L31" i="91"/>
  <c r="K31" i="91"/>
  <c r="J31" i="91"/>
  <c r="O28" i="91"/>
  <c r="N28" i="91"/>
  <c r="L28" i="91"/>
  <c r="K28" i="91"/>
  <c r="J28" i="91"/>
  <c r="O20" i="91"/>
  <c r="N20" i="91"/>
  <c r="L20" i="91"/>
  <c r="K20" i="91"/>
  <c r="J20" i="91"/>
  <c r="O27" i="91"/>
  <c r="N27" i="91"/>
  <c r="L27" i="91"/>
  <c r="K27" i="91"/>
  <c r="J27" i="91"/>
  <c r="O26" i="91"/>
  <c r="N26" i="91"/>
  <c r="L26" i="91"/>
  <c r="K26" i="91"/>
  <c r="J26" i="91"/>
  <c r="O25" i="91"/>
  <c r="N25" i="91"/>
  <c r="L25" i="91"/>
  <c r="K25" i="91"/>
  <c r="J25" i="91"/>
  <c r="O12" i="91"/>
  <c r="N12" i="91"/>
  <c r="L12" i="91"/>
  <c r="K12" i="91"/>
  <c r="J12" i="91"/>
  <c r="O16" i="91"/>
  <c r="N16" i="91"/>
  <c r="L16" i="91"/>
  <c r="K16" i="91"/>
  <c r="J16" i="91"/>
  <c r="O11" i="91"/>
  <c r="N11" i="91"/>
  <c r="M11" i="91"/>
  <c r="L11" i="91"/>
  <c r="K11" i="91"/>
  <c r="J11" i="91"/>
  <c r="AB228" i="74"/>
  <c r="AA228" i="74"/>
  <c r="Z228" i="74"/>
  <c r="Y228" i="74"/>
  <c r="W228" i="74"/>
  <c r="V228" i="74"/>
  <c r="U228" i="74"/>
  <c r="T228" i="74"/>
  <c r="S228" i="74"/>
  <c r="R228" i="74"/>
  <c r="Q228" i="74"/>
  <c r="P228" i="74"/>
  <c r="O228" i="74"/>
  <c r="N228" i="74"/>
  <c r="M228" i="74"/>
  <c r="L228" i="74"/>
  <c r="AB227" i="74"/>
  <c r="AA227" i="74"/>
  <c r="Z227" i="74"/>
  <c r="Y227" i="74"/>
  <c r="W227" i="74"/>
  <c r="V227" i="74"/>
  <c r="U227" i="74"/>
  <c r="T227" i="74"/>
  <c r="S227" i="74"/>
  <c r="R227" i="74"/>
  <c r="Q227" i="74"/>
  <c r="P227" i="74"/>
  <c r="O227" i="74"/>
  <c r="N227" i="74"/>
  <c r="M227" i="74"/>
  <c r="L227" i="74"/>
  <c r="AB226" i="74"/>
  <c r="AA226" i="74"/>
  <c r="Z226" i="74"/>
  <c r="Y226" i="74"/>
  <c r="W226" i="74"/>
  <c r="V226" i="74"/>
  <c r="U226" i="74"/>
  <c r="T226" i="74"/>
  <c r="S226" i="74"/>
  <c r="R226" i="74"/>
  <c r="Q226" i="74"/>
  <c r="P226" i="74"/>
  <c r="O226" i="74"/>
  <c r="N226" i="74"/>
  <c r="M226" i="74"/>
  <c r="L226" i="74"/>
  <c r="AB225" i="74"/>
  <c r="AA225" i="74"/>
  <c r="Z225" i="74"/>
  <c r="Y225" i="74"/>
  <c r="W225" i="74"/>
  <c r="V225" i="74"/>
  <c r="U225" i="74"/>
  <c r="T225" i="74"/>
  <c r="S225" i="74"/>
  <c r="R225" i="74"/>
  <c r="Q225" i="74"/>
  <c r="P225" i="74"/>
  <c r="O225" i="74"/>
  <c r="N225" i="74"/>
  <c r="M225" i="74"/>
  <c r="L225" i="74"/>
  <c r="AB224" i="74"/>
  <c r="AA224" i="74"/>
  <c r="Z224" i="74"/>
  <c r="Y224" i="74"/>
  <c r="W224" i="74"/>
  <c r="V224" i="74"/>
  <c r="U224" i="74"/>
  <c r="T224" i="74"/>
  <c r="S224" i="74"/>
  <c r="R224" i="74"/>
  <c r="Q224" i="74"/>
  <c r="P224" i="74"/>
  <c r="O224" i="74"/>
  <c r="N224" i="74"/>
  <c r="M224" i="74"/>
  <c r="L224" i="74"/>
  <c r="AB223" i="74"/>
  <c r="AA223" i="74"/>
  <c r="Z223" i="74"/>
  <c r="Y223" i="74"/>
  <c r="W223" i="74"/>
  <c r="V223" i="74"/>
  <c r="U223" i="74"/>
  <c r="T223" i="74"/>
  <c r="S223" i="74"/>
  <c r="R223" i="74"/>
  <c r="Q223" i="74"/>
  <c r="P223" i="74"/>
  <c r="O223" i="74"/>
  <c r="N223" i="74"/>
  <c r="M223" i="74"/>
  <c r="L223" i="74"/>
  <c r="AB222" i="74"/>
  <c r="AA222" i="74"/>
  <c r="Z222" i="74"/>
  <c r="Y222" i="74"/>
  <c r="W222" i="74"/>
  <c r="V222" i="74"/>
  <c r="U222" i="74"/>
  <c r="T222" i="74"/>
  <c r="S222" i="74"/>
  <c r="R222" i="74"/>
  <c r="Q222" i="74"/>
  <c r="P222" i="74"/>
  <c r="O222" i="74"/>
  <c r="N222" i="74"/>
  <c r="M222" i="74"/>
  <c r="L222" i="74"/>
  <c r="AB221" i="74"/>
  <c r="AA221" i="74"/>
  <c r="Z221" i="74"/>
  <c r="Y221" i="74"/>
  <c r="W221" i="74"/>
  <c r="V221" i="74"/>
  <c r="U221" i="74"/>
  <c r="T221" i="74"/>
  <c r="S221" i="74"/>
  <c r="R221" i="74"/>
  <c r="Q221" i="74"/>
  <c r="P221" i="74"/>
  <c r="O221" i="74"/>
  <c r="N221" i="74"/>
  <c r="M221" i="74"/>
  <c r="L221" i="74"/>
  <c r="AB220" i="74"/>
  <c r="AA220" i="74"/>
  <c r="Z220" i="74"/>
  <c r="Y220" i="74"/>
  <c r="W220" i="74"/>
  <c r="V220" i="74"/>
  <c r="U220" i="74"/>
  <c r="T220" i="74"/>
  <c r="S220" i="74"/>
  <c r="R220" i="74"/>
  <c r="Q220" i="74"/>
  <c r="P220" i="74"/>
  <c r="O220" i="74"/>
  <c r="N220" i="74"/>
  <c r="M220" i="74"/>
  <c r="L220" i="74"/>
  <c r="AB219" i="74"/>
  <c r="AA219" i="74"/>
  <c r="Z219" i="74"/>
  <c r="Y219" i="74"/>
  <c r="W219" i="74"/>
  <c r="V219" i="74"/>
  <c r="U219" i="74"/>
  <c r="T219" i="74"/>
  <c r="S219" i="74"/>
  <c r="R219" i="74"/>
  <c r="Q219" i="74"/>
  <c r="P219" i="74"/>
  <c r="O219" i="74"/>
  <c r="N219" i="74"/>
  <c r="M219" i="74"/>
  <c r="L219" i="74"/>
  <c r="AB218" i="74"/>
  <c r="AA218" i="74"/>
  <c r="Z218" i="74"/>
  <c r="Y218" i="74"/>
  <c r="W218" i="74"/>
  <c r="V218" i="74"/>
  <c r="U218" i="74"/>
  <c r="T218" i="74"/>
  <c r="S218" i="74"/>
  <c r="R218" i="74"/>
  <c r="Q218" i="74"/>
  <c r="P218" i="74"/>
  <c r="O218" i="74"/>
  <c r="N218" i="74"/>
  <c r="M218" i="74"/>
  <c r="L218" i="74"/>
  <c r="AB217" i="74"/>
  <c r="AA217" i="74"/>
  <c r="Z217" i="74"/>
  <c r="Y217" i="74"/>
  <c r="W217" i="74"/>
  <c r="V217" i="74"/>
  <c r="U217" i="74"/>
  <c r="T217" i="74"/>
  <c r="S217" i="74"/>
  <c r="R217" i="74"/>
  <c r="Q217" i="74"/>
  <c r="P217" i="74"/>
  <c r="O217" i="74"/>
  <c r="N217" i="74"/>
  <c r="M217" i="74"/>
  <c r="L217" i="74"/>
  <c r="AB216" i="74"/>
  <c r="AA216" i="74"/>
  <c r="Z216" i="74"/>
  <c r="Y216" i="74"/>
  <c r="W216" i="74"/>
  <c r="V216" i="74"/>
  <c r="U216" i="74"/>
  <c r="T216" i="74"/>
  <c r="S216" i="74"/>
  <c r="R216" i="74"/>
  <c r="Q216" i="74"/>
  <c r="P216" i="74"/>
  <c r="O216" i="74"/>
  <c r="N216" i="74"/>
  <c r="M216" i="74"/>
  <c r="L216" i="74"/>
  <c r="AB215" i="74"/>
  <c r="AA215" i="74"/>
  <c r="Z215" i="74"/>
  <c r="Y215" i="74"/>
  <c r="W215" i="74"/>
  <c r="V215" i="74"/>
  <c r="U215" i="74"/>
  <c r="T215" i="74"/>
  <c r="S215" i="74"/>
  <c r="R215" i="74"/>
  <c r="Q215" i="74"/>
  <c r="P215" i="74"/>
  <c r="O215" i="74"/>
  <c r="N215" i="74"/>
  <c r="M215" i="74"/>
  <c r="L215" i="74"/>
  <c r="AB214" i="74"/>
  <c r="AA214" i="74"/>
  <c r="Z214" i="74"/>
  <c r="Y214" i="74"/>
  <c r="W214" i="74"/>
  <c r="V214" i="74"/>
  <c r="U214" i="74"/>
  <c r="T214" i="74"/>
  <c r="S214" i="74"/>
  <c r="R214" i="74"/>
  <c r="Q214" i="74"/>
  <c r="P214" i="74"/>
  <c r="O214" i="74"/>
  <c r="N214" i="74"/>
  <c r="M214" i="74"/>
  <c r="L214" i="74"/>
  <c r="AB213" i="74"/>
  <c r="AA213" i="74"/>
  <c r="Z213" i="74"/>
  <c r="Y213" i="74"/>
  <c r="W213" i="74"/>
  <c r="V213" i="74"/>
  <c r="U213" i="74"/>
  <c r="T213" i="74"/>
  <c r="S213" i="74"/>
  <c r="R213" i="74"/>
  <c r="Q213" i="74"/>
  <c r="P213" i="74"/>
  <c r="O213" i="74"/>
  <c r="N213" i="74"/>
  <c r="M213" i="74"/>
  <c r="L213" i="74"/>
  <c r="AB212" i="74"/>
  <c r="AA212" i="74"/>
  <c r="Z212" i="74"/>
  <c r="Y212" i="74"/>
  <c r="W212" i="74"/>
  <c r="V212" i="74"/>
  <c r="U212" i="74"/>
  <c r="T212" i="74"/>
  <c r="S212" i="74"/>
  <c r="R212" i="74"/>
  <c r="Q212" i="74"/>
  <c r="P212" i="74"/>
  <c r="O212" i="74"/>
  <c r="N212" i="74"/>
  <c r="M212" i="74"/>
  <c r="L212" i="74"/>
  <c r="AB211" i="74"/>
  <c r="AA211" i="74"/>
  <c r="Z211" i="74"/>
  <c r="Y211" i="74"/>
  <c r="W211" i="74"/>
  <c r="V211" i="74"/>
  <c r="U211" i="74"/>
  <c r="T211" i="74"/>
  <c r="S211" i="74"/>
  <c r="R211" i="74"/>
  <c r="Q211" i="74"/>
  <c r="P211" i="74"/>
  <c r="O211" i="74"/>
  <c r="N211" i="74"/>
  <c r="M211" i="74"/>
  <c r="L211" i="74"/>
  <c r="AB210" i="74"/>
  <c r="AA210" i="74"/>
  <c r="Z210" i="74"/>
  <c r="Y210" i="74"/>
  <c r="W210" i="74"/>
  <c r="V210" i="74"/>
  <c r="U210" i="74"/>
  <c r="T210" i="74"/>
  <c r="S210" i="74"/>
  <c r="R210" i="74"/>
  <c r="Q210" i="74"/>
  <c r="P210" i="74"/>
  <c r="O210" i="74"/>
  <c r="N210" i="74"/>
  <c r="M210" i="74"/>
  <c r="L210" i="74"/>
  <c r="AB208" i="74"/>
  <c r="AA208" i="74"/>
  <c r="Z208" i="74"/>
  <c r="Y208" i="74"/>
  <c r="W208" i="74"/>
  <c r="V208" i="74"/>
  <c r="U208" i="74"/>
  <c r="T208" i="74"/>
  <c r="S208" i="74"/>
  <c r="R208" i="74"/>
  <c r="Q208" i="74"/>
  <c r="P208" i="74"/>
  <c r="O208" i="74"/>
  <c r="N208" i="74"/>
  <c r="M208" i="74"/>
  <c r="L208" i="74"/>
  <c r="AB207" i="74"/>
  <c r="AA207" i="74"/>
  <c r="Z207" i="74"/>
  <c r="Y207" i="74"/>
  <c r="W207" i="74"/>
  <c r="V207" i="74"/>
  <c r="U207" i="74"/>
  <c r="T207" i="74"/>
  <c r="S207" i="74"/>
  <c r="R207" i="74"/>
  <c r="Q207" i="74"/>
  <c r="P207" i="74"/>
  <c r="O207" i="74"/>
  <c r="N207" i="74"/>
  <c r="M207" i="74"/>
  <c r="L207" i="74"/>
  <c r="AB206" i="74"/>
  <c r="AA206" i="74"/>
  <c r="Z206" i="74"/>
  <c r="Y206" i="74"/>
  <c r="W206" i="74"/>
  <c r="V206" i="74"/>
  <c r="U206" i="74"/>
  <c r="T206" i="74"/>
  <c r="S206" i="74"/>
  <c r="R206" i="74"/>
  <c r="Q206" i="74"/>
  <c r="P206" i="74"/>
  <c r="O206" i="74"/>
  <c r="N206" i="74"/>
  <c r="M206" i="74"/>
  <c r="L206" i="74"/>
  <c r="AB205" i="74"/>
  <c r="AA205" i="74"/>
  <c r="Z205" i="74"/>
  <c r="Y205" i="74"/>
  <c r="W205" i="74"/>
  <c r="V205" i="74"/>
  <c r="U205" i="74"/>
  <c r="T205" i="74"/>
  <c r="S205" i="74"/>
  <c r="R205" i="74"/>
  <c r="Q205" i="74"/>
  <c r="P205" i="74"/>
  <c r="O205" i="74"/>
  <c r="N205" i="74"/>
  <c r="M205" i="74"/>
  <c r="L205" i="74"/>
  <c r="AB204" i="74"/>
  <c r="AA204" i="74"/>
  <c r="Z204" i="74"/>
  <c r="Y204" i="74"/>
  <c r="W204" i="74"/>
  <c r="V204" i="74"/>
  <c r="U204" i="74"/>
  <c r="T204" i="74"/>
  <c r="S204" i="74"/>
  <c r="R204" i="74"/>
  <c r="Q204" i="74"/>
  <c r="P204" i="74"/>
  <c r="O204" i="74"/>
  <c r="N204" i="74"/>
  <c r="M204" i="74"/>
  <c r="L204" i="74"/>
  <c r="AB203" i="74"/>
  <c r="AA203" i="74"/>
  <c r="Z203" i="74"/>
  <c r="Y203" i="74"/>
  <c r="W203" i="74"/>
  <c r="V203" i="74"/>
  <c r="U203" i="74"/>
  <c r="T203" i="74"/>
  <c r="S203" i="74"/>
  <c r="R203" i="74"/>
  <c r="Q203" i="74"/>
  <c r="P203" i="74"/>
  <c r="O203" i="74"/>
  <c r="N203" i="74"/>
  <c r="AB201" i="74"/>
  <c r="AA201" i="74"/>
  <c r="Z201" i="74"/>
  <c r="Y201" i="74"/>
  <c r="W201" i="74"/>
  <c r="V201" i="74"/>
  <c r="U201" i="74"/>
  <c r="T201" i="74"/>
  <c r="S201" i="74"/>
  <c r="R201" i="74"/>
  <c r="Q201" i="74"/>
  <c r="P201" i="74"/>
  <c r="O201" i="74"/>
  <c r="N201" i="74"/>
  <c r="AB200" i="74"/>
  <c r="AA200" i="74"/>
  <c r="Z200" i="74"/>
  <c r="Y200" i="74"/>
  <c r="W200" i="74"/>
  <c r="V200" i="74"/>
  <c r="U200" i="74"/>
  <c r="T200" i="74"/>
  <c r="S200" i="74"/>
  <c r="R200" i="74"/>
  <c r="Q200" i="74"/>
  <c r="P200" i="74"/>
  <c r="O200" i="74"/>
  <c r="N200" i="74"/>
  <c r="M200" i="74"/>
  <c r="L200" i="74"/>
  <c r="AB199" i="74"/>
  <c r="AA199" i="74"/>
  <c r="Z199" i="74"/>
  <c r="Y199" i="74"/>
  <c r="W199" i="74"/>
  <c r="V199" i="74"/>
  <c r="U199" i="74"/>
  <c r="T199" i="74"/>
  <c r="S199" i="74"/>
  <c r="R199" i="74"/>
  <c r="Q199" i="74"/>
  <c r="P199" i="74"/>
  <c r="O199" i="74"/>
  <c r="N199" i="74"/>
  <c r="M199" i="74"/>
  <c r="L199" i="74"/>
  <c r="AB198" i="74"/>
  <c r="AA198" i="74"/>
  <c r="Z198" i="74"/>
  <c r="Y198" i="74"/>
  <c r="W198" i="74"/>
  <c r="V198" i="74"/>
  <c r="U198" i="74"/>
  <c r="T198" i="74"/>
  <c r="S198" i="74"/>
  <c r="R198" i="74"/>
  <c r="Q198" i="74"/>
  <c r="P198" i="74"/>
  <c r="O198" i="74"/>
  <c r="N198" i="74"/>
  <c r="AB197" i="74"/>
  <c r="AA197" i="74"/>
  <c r="Z197" i="74"/>
  <c r="Y197" i="74"/>
  <c r="W197" i="74"/>
  <c r="V197" i="74"/>
  <c r="U197" i="74"/>
  <c r="T197" i="74"/>
  <c r="S197" i="74"/>
  <c r="R197" i="74"/>
  <c r="Q197" i="74"/>
  <c r="P197" i="74"/>
  <c r="O197" i="74"/>
  <c r="N197" i="74"/>
  <c r="M197" i="74"/>
  <c r="L197" i="74"/>
  <c r="AB196" i="74"/>
  <c r="AA196" i="74"/>
  <c r="Z196" i="74"/>
  <c r="Y196" i="74"/>
  <c r="W196" i="74"/>
  <c r="V196" i="74"/>
  <c r="U196" i="74"/>
  <c r="T196" i="74"/>
  <c r="S196" i="74"/>
  <c r="R196" i="74"/>
  <c r="Q196" i="74"/>
  <c r="P196" i="74"/>
  <c r="O196" i="74"/>
  <c r="N196" i="74"/>
  <c r="M196" i="74"/>
  <c r="L196" i="74"/>
  <c r="AB195" i="74"/>
  <c r="AA195" i="74"/>
  <c r="Z195" i="74"/>
  <c r="Y195" i="74"/>
  <c r="W195" i="74"/>
  <c r="V195" i="74"/>
  <c r="U195" i="74"/>
  <c r="T195" i="74"/>
  <c r="S195" i="74"/>
  <c r="R195" i="74"/>
  <c r="Q195" i="74"/>
  <c r="P195" i="74"/>
  <c r="O195" i="74"/>
  <c r="N195" i="74"/>
  <c r="M195" i="74"/>
  <c r="L195" i="74"/>
  <c r="AB194" i="74"/>
  <c r="AA194" i="74"/>
  <c r="Z194" i="74"/>
  <c r="Y194" i="74"/>
  <c r="W194" i="74"/>
  <c r="V194" i="74"/>
  <c r="U194" i="74"/>
  <c r="T194" i="74"/>
  <c r="S194" i="74"/>
  <c r="R194" i="74"/>
  <c r="Q194" i="74"/>
  <c r="P194" i="74"/>
  <c r="O194" i="74"/>
  <c r="N194" i="74"/>
  <c r="M194" i="74"/>
  <c r="L194" i="74"/>
  <c r="AB193" i="74"/>
  <c r="AA193" i="74"/>
  <c r="Z193" i="74"/>
  <c r="Y193" i="74"/>
  <c r="W193" i="74"/>
  <c r="V193" i="74"/>
  <c r="U193" i="74"/>
  <c r="T193" i="74"/>
  <c r="S193" i="74"/>
  <c r="R193" i="74"/>
  <c r="Q193" i="74"/>
  <c r="P193" i="74"/>
  <c r="O193" i="74"/>
  <c r="N193" i="74"/>
  <c r="M193" i="74"/>
  <c r="L193" i="74"/>
  <c r="AB192" i="74"/>
  <c r="AA192" i="74"/>
  <c r="Z192" i="74"/>
  <c r="Y192" i="74"/>
  <c r="W192" i="74"/>
  <c r="V192" i="74"/>
  <c r="U192" i="74"/>
  <c r="T192" i="74"/>
  <c r="S192" i="74"/>
  <c r="R192" i="74"/>
  <c r="Q192" i="74"/>
  <c r="P192" i="74"/>
  <c r="O192" i="74"/>
  <c r="N192" i="74"/>
  <c r="M192" i="74"/>
  <c r="L192" i="74"/>
  <c r="AB191" i="74"/>
  <c r="AA191" i="74"/>
  <c r="Z191" i="74"/>
  <c r="Y191" i="74"/>
  <c r="W191" i="74"/>
  <c r="V191" i="74"/>
  <c r="U191" i="74"/>
  <c r="T191" i="74"/>
  <c r="S191" i="74"/>
  <c r="R191" i="74"/>
  <c r="Q191" i="74"/>
  <c r="P191" i="74"/>
  <c r="O191" i="74"/>
  <c r="N191" i="74"/>
  <c r="M191" i="74"/>
  <c r="L191" i="74"/>
  <c r="AB190" i="74"/>
  <c r="AA190" i="74"/>
  <c r="Z190" i="74"/>
  <c r="Y190" i="74"/>
  <c r="W190" i="74"/>
  <c r="V190" i="74"/>
  <c r="U190" i="74"/>
  <c r="T190" i="74"/>
  <c r="S190" i="74"/>
  <c r="R190" i="74"/>
  <c r="Q190" i="74"/>
  <c r="P190" i="74"/>
  <c r="O190" i="74"/>
  <c r="N190" i="74"/>
  <c r="M190" i="74"/>
  <c r="L190" i="74"/>
  <c r="AB189" i="74"/>
  <c r="AA189" i="74"/>
  <c r="Z189" i="74"/>
  <c r="Y189" i="74"/>
  <c r="W189" i="74"/>
  <c r="V189" i="74"/>
  <c r="U189" i="74"/>
  <c r="T189" i="74"/>
  <c r="S189" i="74"/>
  <c r="R189" i="74"/>
  <c r="Q189" i="74"/>
  <c r="P189" i="74"/>
  <c r="O189" i="74"/>
  <c r="N189" i="74"/>
  <c r="M189" i="74"/>
  <c r="L189" i="74"/>
  <c r="AB188" i="74"/>
  <c r="AA188" i="74"/>
  <c r="Z188" i="74"/>
  <c r="Y188" i="74"/>
  <c r="W188" i="74"/>
  <c r="V188" i="74"/>
  <c r="U188" i="74"/>
  <c r="T188" i="74"/>
  <c r="S188" i="74"/>
  <c r="R188" i="74"/>
  <c r="Q188" i="74"/>
  <c r="P188" i="74"/>
  <c r="O188" i="74"/>
  <c r="N188" i="74"/>
  <c r="M188" i="74"/>
  <c r="L188" i="74"/>
  <c r="AB187" i="74"/>
  <c r="AA187" i="74"/>
  <c r="Z187" i="74"/>
  <c r="Y187" i="74"/>
  <c r="W187" i="74"/>
  <c r="V187" i="74"/>
  <c r="U187" i="74"/>
  <c r="T187" i="74"/>
  <c r="S187" i="74"/>
  <c r="R187" i="74"/>
  <c r="Q187" i="74"/>
  <c r="P187" i="74"/>
  <c r="O187" i="74"/>
  <c r="N187" i="74"/>
  <c r="M187" i="74"/>
  <c r="L187" i="74"/>
  <c r="AB186" i="74"/>
  <c r="AA186" i="74"/>
  <c r="Z186" i="74"/>
  <c r="Y186" i="74"/>
  <c r="W186" i="74"/>
  <c r="V186" i="74"/>
  <c r="U186" i="74"/>
  <c r="T186" i="74"/>
  <c r="S186" i="74"/>
  <c r="R186" i="74"/>
  <c r="Q186" i="74"/>
  <c r="P186" i="74"/>
  <c r="O186" i="74"/>
  <c r="N186" i="74"/>
  <c r="M186" i="74"/>
  <c r="L186" i="74"/>
  <c r="AB185" i="74"/>
  <c r="AA185" i="74"/>
  <c r="Z185" i="74"/>
  <c r="Y185" i="74"/>
  <c r="W185" i="74"/>
  <c r="V185" i="74"/>
  <c r="U185" i="74"/>
  <c r="T185" i="74"/>
  <c r="S185" i="74"/>
  <c r="R185" i="74"/>
  <c r="Q185" i="74"/>
  <c r="P185" i="74"/>
  <c r="O185" i="74"/>
  <c r="N185" i="74"/>
  <c r="M185" i="74"/>
  <c r="L185" i="74"/>
  <c r="AB184" i="74"/>
  <c r="AA184" i="74"/>
  <c r="Z184" i="74"/>
  <c r="Y184" i="74"/>
  <c r="W184" i="74"/>
  <c r="V184" i="74"/>
  <c r="U184" i="74"/>
  <c r="T184" i="74"/>
  <c r="S184" i="74"/>
  <c r="R184" i="74"/>
  <c r="Q184" i="74"/>
  <c r="P184" i="74"/>
  <c r="O184" i="74"/>
  <c r="N184" i="74"/>
  <c r="M184" i="74"/>
  <c r="L184" i="74"/>
  <c r="AB183" i="74"/>
  <c r="AA183" i="74"/>
  <c r="Z183" i="74"/>
  <c r="Y183" i="74"/>
  <c r="W183" i="74"/>
  <c r="V183" i="74"/>
  <c r="U183" i="74"/>
  <c r="T183" i="74"/>
  <c r="S183" i="74"/>
  <c r="R183" i="74"/>
  <c r="Q183" i="74"/>
  <c r="P183" i="74"/>
  <c r="O183" i="74"/>
  <c r="N183" i="74"/>
  <c r="M183" i="74"/>
  <c r="L183" i="74"/>
  <c r="AB182" i="74"/>
  <c r="AA182" i="74"/>
  <c r="Z182" i="74"/>
  <c r="Y182" i="74"/>
  <c r="W182" i="74"/>
  <c r="V182" i="74"/>
  <c r="U182" i="74"/>
  <c r="T182" i="74"/>
  <c r="S182" i="74"/>
  <c r="R182" i="74"/>
  <c r="Q182" i="74"/>
  <c r="P182" i="74"/>
  <c r="O182" i="74"/>
  <c r="N182" i="74"/>
  <c r="M182" i="74"/>
  <c r="L182" i="74"/>
  <c r="AB181" i="74"/>
  <c r="AA181" i="74"/>
  <c r="Z181" i="74"/>
  <c r="Y181" i="74"/>
  <c r="W181" i="74"/>
  <c r="V181" i="74"/>
  <c r="U181" i="74"/>
  <c r="T181" i="74"/>
  <c r="S181" i="74"/>
  <c r="R181" i="74"/>
  <c r="Q181" i="74"/>
  <c r="P181" i="74"/>
  <c r="O181" i="74"/>
  <c r="N181" i="74"/>
  <c r="M181" i="74"/>
  <c r="L181" i="74"/>
  <c r="AB179" i="74"/>
  <c r="AA179" i="74"/>
  <c r="Z179" i="74"/>
  <c r="Y179" i="74"/>
  <c r="W179" i="74"/>
  <c r="V179" i="74"/>
  <c r="U179" i="74"/>
  <c r="T179" i="74"/>
  <c r="S179" i="74"/>
  <c r="R179" i="74"/>
  <c r="Q179" i="74"/>
  <c r="P179" i="74"/>
  <c r="O179" i="74"/>
  <c r="N179" i="74"/>
  <c r="M179" i="74"/>
  <c r="L179" i="74"/>
  <c r="AB178" i="74"/>
  <c r="AA178" i="74"/>
  <c r="Z178" i="74"/>
  <c r="Y178" i="74"/>
  <c r="W178" i="74"/>
  <c r="V178" i="74"/>
  <c r="U178" i="74"/>
  <c r="T178" i="74"/>
  <c r="S178" i="74"/>
  <c r="R178" i="74"/>
  <c r="Q178" i="74"/>
  <c r="P178" i="74"/>
  <c r="O178" i="74"/>
  <c r="N178" i="74"/>
  <c r="AB177" i="74"/>
  <c r="AA177" i="74"/>
  <c r="Z177" i="74"/>
  <c r="Y177" i="74"/>
  <c r="W177" i="74"/>
  <c r="V177" i="74"/>
  <c r="U177" i="74"/>
  <c r="T177" i="74"/>
  <c r="S177" i="74"/>
  <c r="R177" i="74"/>
  <c r="Q177" i="74"/>
  <c r="P177" i="74"/>
  <c r="O177" i="74"/>
  <c r="N177" i="74"/>
  <c r="M177" i="74"/>
  <c r="L177" i="74"/>
  <c r="AB176" i="74"/>
  <c r="AA176" i="74"/>
  <c r="Z176" i="74"/>
  <c r="Y176" i="74"/>
  <c r="W176" i="74"/>
  <c r="V176" i="74"/>
  <c r="U176" i="74"/>
  <c r="T176" i="74"/>
  <c r="S176" i="74"/>
  <c r="R176" i="74"/>
  <c r="Q176" i="74"/>
  <c r="P176" i="74"/>
  <c r="AB175" i="74"/>
  <c r="AA175" i="74"/>
  <c r="Z175" i="74"/>
  <c r="Y175" i="74"/>
  <c r="W175" i="74"/>
  <c r="V175" i="74"/>
  <c r="U175" i="74"/>
  <c r="T175" i="74"/>
  <c r="S175" i="74"/>
  <c r="R175" i="74"/>
  <c r="Q175" i="74"/>
  <c r="P175" i="74"/>
  <c r="O175" i="74"/>
  <c r="N175" i="74"/>
  <c r="M175" i="74"/>
  <c r="L175" i="74"/>
  <c r="AB174" i="74"/>
  <c r="AA174" i="74"/>
  <c r="Z174" i="74"/>
  <c r="Y174" i="74"/>
  <c r="W174" i="74"/>
  <c r="V174" i="74"/>
  <c r="U174" i="74"/>
  <c r="T174" i="74"/>
  <c r="S174" i="74"/>
  <c r="R174" i="74"/>
  <c r="Q174" i="74"/>
  <c r="P174" i="74"/>
  <c r="O174" i="74"/>
  <c r="N174" i="74"/>
  <c r="M174" i="74"/>
  <c r="L174" i="74"/>
  <c r="AB173" i="74"/>
  <c r="AA173" i="74"/>
  <c r="Z173" i="74"/>
  <c r="Y173" i="74"/>
  <c r="W173" i="74"/>
  <c r="V173" i="74"/>
  <c r="U173" i="74"/>
  <c r="T173" i="74"/>
  <c r="S173" i="74"/>
  <c r="R173" i="74"/>
  <c r="Q173" i="74"/>
  <c r="P173" i="74"/>
  <c r="O173" i="74"/>
  <c r="N173" i="74"/>
  <c r="M173" i="74"/>
  <c r="L173" i="74"/>
  <c r="AB172" i="74"/>
  <c r="AA172" i="74"/>
  <c r="Z172" i="74"/>
  <c r="Y172" i="74"/>
  <c r="W172" i="74"/>
  <c r="V172" i="74"/>
  <c r="U172" i="74"/>
  <c r="T172" i="74"/>
  <c r="S172" i="74"/>
  <c r="R172" i="74"/>
  <c r="Q172" i="74"/>
  <c r="P172" i="74"/>
  <c r="O172" i="74"/>
  <c r="N172" i="74"/>
  <c r="M172" i="74"/>
  <c r="L172" i="74"/>
  <c r="AB171" i="74"/>
  <c r="AA171" i="74"/>
  <c r="Z171" i="74"/>
  <c r="Y171" i="74"/>
  <c r="W171" i="74"/>
  <c r="V171" i="74"/>
  <c r="U171" i="74"/>
  <c r="T171" i="74"/>
  <c r="S171" i="74"/>
  <c r="R171" i="74"/>
  <c r="Q171" i="74"/>
  <c r="P171" i="74"/>
  <c r="O171" i="74"/>
  <c r="N171" i="74"/>
  <c r="M171" i="74"/>
  <c r="L171" i="74"/>
  <c r="AB170" i="74"/>
  <c r="AA170" i="74"/>
  <c r="Z170" i="74"/>
  <c r="Y170" i="74"/>
  <c r="W170" i="74"/>
  <c r="V170" i="74"/>
  <c r="U170" i="74"/>
  <c r="T170" i="74"/>
  <c r="S170" i="74"/>
  <c r="R170" i="74"/>
  <c r="Q170" i="74"/>
  <c r="P170" i="74"/>
  <c r="O170" i="74"/>
  <c r="N170" i="74"/>
  <c r="M170" i="74"/>
  <c r="L170" i="74"/>
  <c r="AB169" i="74"/>
  <c r="AA169" i="74"/>
  <c r="Z169" i="74"/>
  <c r="Y169" i="74"/>
  <c r="W169" i="74"/>
  <c r="V169" i="74"/>
  <c r="U169" i="74"/>
  <c r="T169" i="74"/>
  <c r="S169" i="74"/>
  <c r="R169" i="74"/>
  <c r="Q169" i="74"/>
  <c r="P169" i="74"/>
  <c r="O169" i="74"/>
  <c r="N169" i="74"/>
  <c r="M169" i="74"/>
  <c r="L169" i="74"/>
  <c r="AB168" i="74"/>
  <c r="AA168" i="74"/>
  <c r="Z168" i="74"/>
  <c r="Y168" i="74"/>
  <c r="W168" i="74"/>
  <c r="V168" i="74"/>
  <c r="U168" i="74"/>
  <c r="T168" i="74"/>
  <c r="S168" i="74"/>
  <c r="R168" i="74"/>
  <c r="Q168" i="74"/>
  <c r="P168" i="74"/>
  <c r="O168" i="74"/>
  <c r="N168" i="74"/>
  <c r="M168" i="74"/>
  <c r="L168" i="74"/>
  <c r="AB167" i="74"/>
  <c r="AA167" i="74"/>
  <c r="Z167" i="74"/>
  <c r="Y167" i="74"/>
  <c r="W167" i="74"/>
  <c r="V167" i="74"/>
  <c r="U167" i="74"/>
  <c r="T167" i="74"/>
  <c r="S167" i="74"/>
  <c r="R167" i="74"/>
  <c r="Q167" i="74"/>
  <c r="P167" i="74"/>
  <c r="O167" i="74"/>
  <c r="N167" i="74"/>
  <c r="M167" i="74"/>
  <c r="L167" i="74"/>
  <c r="AB166" i="74"/>
  <c r="AA166" i="74"/>
  <c r="Z166" i="74"/>
  <c r="Y166" i="74"/>
  <c r="W166" i="74"/>
  <c r="V166" i="74"/>
  <c r="U166" i="74"/>
  <c r="T166" i="74"/>
  <c r="S166" i="74"/>
  <c r="R166" i="74"/>
  <c r="Q166" i="74"/>
  <c r="P166" i="74"/>
  <c r="O166" i="74"/>
  <c r="N166" i="74"/>
  <c r="M166" i="74"/>
  <c r="L166" i="74"/>
  <c r="AB165" i="74"/>
  <c r="AA165" i="74"/>
  <c r="Z165" i="74"/>
  <c r="Y165" i="74"/>
  <c r="W165" i="74"/>
  <c r="V165" i="74"/>
  <c r="U165" i="74"/>
  <c r="T165" i="74"/>
  <c r="S165" i="74"/>
  <c r="R165" i="74"/>
  <c r="Q165" i="74"/>
  <c r="P165" i="74"/>
  <c r="O165" i="74"/>
  <c r="N165" i="74"/>
  <c r="M165" i="74"/>
  <c r="L165" i="74"/>
  <c r="AB164" i="74"/>
  <c r="AA164" i="74"/>
  <c r="Z164" i="74"/>
  <c r="Y164" i="74"/>
  <c r="W164" i="74"/>
  <c r="V164" i="74"/>
  <c r="U164" i="74"/>
  <c r="T164" i="74"/>
  <c r="S164" i="74"/>
  <c r="R164" i="74"/>
  <c r="Q164" i="74"/>
  <c r="P164" i="74"/>
  <c r="O164" i="74"/>
  <c r="N164" i="74"/>
  <c r="M164" i="74"/>
  <c r="L164" i="74"/>
  <c r="AB163" i="74"/>
  <c r="AA163" i="74"/>
  <c r="Z163" i="74"/>
  <c r="Y163" i="74"/>
  <c r="W163" i="74"/>
  <c r="V163" i="74"/>
  <c r="U163" i="74"/>
  <c r="T163" i="74"/>
  <c r="S163" i="74"/>
  <c r="R163" i="74"/>
  <c r="Q163" i="74"/>
  <c r="P163" i="74"/>
  <c r="O163" i="74"/>
  <c r="N163" i="74"/>
  <c r="AB162" i="74"/>
  <c r="AA162" i="74"/>
  <c r="Z162" i="74"/>
  <c r="Y162" i="74"/>
  <c r="W162" i="74"/>
  <c r="V162" i="74"/>
  <c r="U162" i="74"/>
  <c r="T162" i="74"/>
  <c r="S162" i="74"/>
  <c r="R162" i="74"/>
  <c r="Q162" i="74"/>
  <c r="P162" i="74"/>
  <c r="O162" i="74"/>
  <c r="N162" i="74"/>
  <c r="M162" i="74"/>
  <c r="L162" i="74"/>
  <c r="AB161" i="74"/>
  <c r="AA161" i="74"/>
  <c r="Z161" i="74"/>
  <c r="Y161" i="74"/>
  <c r="W161" i="74"/>
  <c r="V161" i="74"/>
  <c r="U161" i="74"/>
  <c r="T161" i="74"/>
  <c r="S161" i="74"/>
  <c r="R161" i="74"/>
  <c r="Q161" i="74"/>
  <c r="P161" i="74"/>
  <c r="O161" i="74"/>
  <c r="N161" i="74"/>
  <c r="M161" i="74"/>
  <c r="L161" i="74"/>
  <c r="AB160" i="74"/>
  <c r="AA160" i="74"/>
  <c r="Z160" i="74"/>
  <c r="Y160" i="74"/>
  <c r="W160" i="74"/>
  <c r="V160" i="74"/>
  <c r="U160" i="74"/>
  <c r="T160" i="74"/>
  <c r="S160" i="74"/>
  <c r="R160" i="74"/>
  <c r="Q160" i="74"/>
  <c r="P160" i="74"/>
  <c r="O160" i="74"/>
  <c r="N160" i="74"/>
  <c r="M160" i="74"/>
  <c r="L160" i="74"/>
  <c r="AB159" i="74"/>
  <c r="AA159" i="74"/>
  <c r="Z159" i="74"/>
  <c r="Y159" i="74"/>
  <c r="W159" i="74"/>
  <c r="V159" i="74"/>
  <c r="U159" i="74"/>
  <c r="T159" i="74"/>
  <c r="S159" i="74"/>
  <c r="R159" i="74"/>
  <c r="Q159" i="74"/>
  <c r="P159" i="74"/>
  <c r="O159" i="74"/>
  <c r="N159" i="74"/>
  <c r="M159" i="74"/>
  <c r="L159" i="74"/>
  <c r="AB158" i="74"/>
  <c r="AA158" i="74"/>
  <c r="Z158" i="74"/>
  <c r="Y158" i="74"/>
  <c r="W158" i="74"/>
  <c r="V158" i="74"/>
  <c r="U158" i="74"/>
  <c r="T158" i="74"/>
  <c r="S158" i="74"/>
  <c r="R158" i="74"/>
  <c r="Q158" i="74"/>
  <c r="P158" i="74"/>
  <c r="O158" i="74"/>
  <c r="N158" i="74"/>
  <c r="M158" i="74"/>
  <c r="L158" i="74"/>
  <c r="AB157" i="74"/>
  <c r="AA157" i="74"/>
  <c r="Z157" i="74"/>
  <c r="Y157" i="74"/>
  <c r="W157" i="74"/>
  <c r="V157" i="74"/>
  <c r="U157" i="74"/>
  <c r="T157" i="74"/>
  <c r="S157" i="74"/>
  <c r="R157" i="74"/>
  <c r="Q157" i="74"/>
  <c r="P157" i="74"/>
  <c r="O157" i="74"/>
  <c r="N157" i="74"/>
  <c r="M157" i="74"/>
  <c r="L157" i="74"/>
  <c r="AB156" i="74"/>
  <c r="AA156" i="74"/>
  <c r="Z156" i="74"/>
  <c r="Y156" i="74"/>
  <c r="W156" i="74"/>
  <c r="V156" i="74"/>
  <c r="U156" i="74"/>
  <c r="T156" i="74"/>
  <c r="S156" i="74"/>
  <c r="R156" i="74"/>
  <c r="Q156" i="74"/>
  <c r="P156" i="74"/>
  <c r="O156" i="74"/>
  <c r="N156" i="74"/>
  <c r="M156" i="74"/>
  <c r="L156" i="74"/>
  <c r="AB155" i="74"/>
  <c r="AA155" i="74"/>
  <c r="Z155" i="74"/>
  <c r="Y155" i="74"/>
  <c r="W155" i="74"/>
  <c r="V155" i="74"/>
  <c r="U155" i="74"/>
  <c r="T155" i="74"/>
  <c r="S155" i="74"/>
  <c r="R155" i="74"/>
  <c r="Q155" i="74"/>
  <c r="P155" i="74"/>
  <c r="O155" i="74"/>
  <c r="N155" i="74"/>
  <c r="M155" i="74"/>
  <c r="L155" i="74"/>
  <c r="AB154" i="74"/>
  <c r="AA154" i="74"/>
  <c r="Z154" i="74"/>
  <c r="Y154" i="74"/>
  <c r="W154" i="74"/>
  <c r="V154" i="74"/>
  <c r="U154" i="74"/>
  <c r="T154" i="74"/>
  <c r="S154" i="74"/>
  <c r="R154" i="74"/>
  <c r="Q154" i="74"/>
  <c r="P154" i="74"/>
  <c r="O154" i="74"/>
  <c r="N154" i="74"/>
  <c r="M154" i="74"/>
  <c r="L154" i="74"/>
  <c r="AB153" i="74"/>
  <c r="AA153" i="74"/>
  <c r="Z153" i="74"/>
  <c r="Y153" i="74"/>
  <c r="W153" i="74"/>
  <c r="V153" i="74"/>
  <c r="U153" i="74"/>
  <c r="T153" i="74"/>
  <c r="S153" i="74"/>
  <c r="R153" i="74"/>
  <c r="Q153" i="74"/>
  <c r="P153" i="74"/>
  <c r="O153" i="74"/>
  <c r="N153" i="74"/>
  <c r="M153" i="74"/>
  <c r="L153" i="74"/>
  <c r="AB152" i="74"/>
  <c r="AA152" i="74"/>
  <c r="Z152" i="74"/>
  <c r="Y152" i="74"/>
  <c r="W152" i="74"/>
  <c r="V152" i="74"/>
  <c r="U152" i="74"/>
  <c r="T152" i="74"/>
  <c r="S152" i="74"/>
  <c r="R152" i="74"/>
  <c r="Q152" i="74"/>
  <c r="P152" i="74"/>
  <c r="O152" i="74"/>
  <c r="N152" i="74"/>
  <c r="AB151" i="74"/>
  <c r="AA151" i="74"/>
  <c r="Z151" i="74"/>
  <c r="Y151" i="74"/>
  <c r="W151" i="74"/>
  <c r="V151" i="74"/>
  <c r="U151" i="74"/>
  <c r="T151" i="74"/>
  <c r="S151" i="74"/>
  <c r="R151" i="74"/>
  <c r="Q151" i="74"/>
  <c r="P151" i="74"/>
  <c r="O151" i="74"/>
  <c r="N151" i="74"/>
  <c r="M151" i="74"/>
  <c r="L151" i="74"/>
  <c r="AB150" i="74"/>
  <c r="AA150" i="74"/>
  <c r="Z150" i="74"/>
  <c r="Y150" i="74"/>
  <c r="W150" i="74"/>
  <c r="V150" i="74"/>
  <c r="U150" i="74"/>
  <c r="T150" i="74"/>
  <c r="S150" i="74"/>
  <c r="R150" i="74"/>
  <c r="Q150" i="74"/>
  <c r="P150" i="74"/>
  <c r="O150" i="74"/>
  <c r="N150" i="74"/>
  <c r="M150" i="74"/>
  <c r="L150" i="74"/>
  <c r="AB149" i="74"/>
  <c r="AA149" i="74"/>
  <c r="Z149" i="74"/>
  <c r="Y149" i="74"/>
  <c r="W149" i="74"/>
  <c r="V149" i="74"/>
  <c r="U149" i="74"/>
  <c r="T149" i="74"/>
  <c r="S149" i="74"/>
  <c r="R149" i="74"/>
  <c r="Q149" i="74"/>
  <c r="P149" i="74"/>
  <c r="O149" i="74"/>
  <c r="N149" i="74"/>
  <c r="M149" i="74"/>
  <c r="L149" i="74"/>
  <c r="AB148" i="74"/>
  <c r="AA148" i="74"/>
  <c r="Z148" i="74"/>
  <c r="Y148" i="74"/>
  <c r="W148" i="74"/>
  <c r="V148" i="74"/>
  <c r="U148" i="74"/>
  <c r="T148" i="74"/>
  <c r="S148" i="74"/>
  <c r="R148" i="74"/>
  <c r="Q148" i="74"/>
  <c r="P148" i="74"/>
  <c r="O148" i="74"/>
  <c r="N148" i="74"/>
  <c r="M148" i="74"/>
  <c r="L148" i="74"/>
  <c r="AB147" i="74"/>
  <c r="AA147" i="74"/>
  <c r="Z147" i="74"/>
  <c r="Y147" i="74"/>
  <c r="W147" i="74"/>
  <c r="V147" i="74"/>
  <c r="U147" i="74"/>
  <c r="T147" i="74"/>
  <c r="S147" i="74"/>
  <c r="R147" i="74"/>
  <c r="Q147" i="74"/>
  <c r="P147" i="74"/>
  <c r="O147" i="74"/>
  <c r="N147" i="74"/>
  <c r="M147" i="74"/>
  <c r="L147" i="74"/>
  <c r="AB146" i="74"/>
  <c r="AA146" i="74"/>
  <c r="Z146" i="74"/>
  <c r="Y146" i="74"/>
  <c r="W146" i="74"/>
  <c r="V146" i="74"/>
  <c r="U146" i="74"/>
  <c r="T146" i="74"/>
  <c r="S146" i="74"/>
  <c r="R146" i="74"/>
  <c r="Q146" i="74"/>
  <c r="P146" i="74"/>
  <c r="O146" i="74"/>
  <c r="N146" i="74"/>
  <c r="M146" i="74"/>
  <c r="L146" i="74"/>
  <c r="AB145" i="74"/>
  <c r="AA145" i="74"/>
  <c r="Z145" i="74"/>
  <c r="Y145" i="74"/>
  <c r="W145" i="74"/>
  <c r="V145" i="74"/>
  <c r="U145" i="74"/>
  <c r="T145" i="74"/>
  <c r="S145" i="74"/>
  <c r="R145" i="74"/>
  <c r="Q145" i="74"/>
  <c r="P145" i="74"/>
  <c r="O145" i="74"/>
  <c r="N145" i="74"/>
  <c r="M145" i="74"/>
  <c r="L145" i="74"/>
  <c r="AB144" i="74"/>
  <c r="AA144" i="74"/>
  <c r="Z144" i="74"/>
  <c r="Y144" i="74"/>
  <c r="W144" i="74"/>
  <c r="V144" i="74"/>
  <c r="U144" i="74"/>
  <c r="T144" i="74"/>
  <c r="S144" i="74"/>
  <c r="R144" i="74"/>
  <c r="Q144" i="74"/>
  <c r="P144" i="74"/>
  <c r="O144" i="74"/>
  <c r="N144" i="74"/>
  <c r="M144" i="74"/>
  <c r="L144" i="74"/>
  <c r="AB143" i="74"/>
  <c r="AA143" i="74"/>
  <c r="Z143" i="74"/>
  <c r="Y143" i="74"/>
  <c r="W143" i="74"/>
  <c r="V143" i="74"/>
  <c r="U143" i="74"/>
  <c r="T143" i="74"/>
  <c r="S143" i="74"/>
  <c r="R143" i="74"/>
  <c r="Q143" i="74"/>
  <c r="P143" i="74"/>
  <c r="O143" i="74"/>
  <c r="N143" i="74"/>
  <c r="M143" i="74"/>
  <c r="L143" i="74"/>
  <c r="AB142" i="74"/>
  <c r="AA142" i="74"/>
  <c r="Z142" i="74"/>
  <c r="Y142" i="74"/>
  <c r="W142" i="74"/>
  <c r="V142" i="74"/>
  <c r="U142" i="74"/>
  <c r="T142" i="74"/>
  <c r="S142" i="74"/>
  <c r="R142" i="74"/>
  <c r="Q142" i="74"/>
  <c r="P142" i="74"/>
  <c r="O142" i="74"/>
  <c r="N142" i="74"/>
  <c r="M142" i="74"/>
  <c r="L142" i="74"/>
  <c r="AB141" i="74"/>
  <c r="AA141" i="74"/>
  <c r="Z141" i="74"/>
  <c r="Y141" i="74"/>
  <c r="W141" i="74"/>
  <c r="V141" i="74"/>
  <c r="U141" i="74"/>
  <c r="T141" i="74"/>
  <c r="S141" i="74"/>
  <c r="R141" i="74"/>
  <c r="Q141" i="74"/>
  <c r="P141" i="74"/>
  <c r="O141" i="74"/>
  <c r="N141" i="74"/>
  <c r="M141" i="74"/>
  <c r="L141" i="74"/>
  <c r="AB140" i="74"/>
  <c r="AA140" i="74"/>
  <c r="Z140" i="74"/>
  <c r="Y140" i="74"/>
  <c r="W140" i="74"/>
  <c r="V140" i="74"/>
  <c r="U140" i="74"/>
  <c r="T140" i="74"/>
  <c r="S140" i="74"/>
  <c r="R140" i="74"/>
  <c r="Q140" i="74"/>
  <c r="P140" i="74"/>
  <c r="O140" i="74"/>
  <c r="N140" i="74"/>
  <c r="M140" i="74"/>
  <c r="L140" i="74"/>
  <c r="AB139" i="74"/>
  <c r="AA139" i="74"/>
  <c r="Z139" i="74"/>
  <c r="Y139" i="74"/>
  <c r="W139" i="74"/>
  <c r="V139" i="74"/>
  <c r="U139" i="74"/>
  <c r="T139" i="74"/>
  <c r="S139" i="74"/>
  <c r="R139" i="74"/>
  <c r="Q139" i="74"/>
  <c r="P139" i="74"/>
  <c r="O139" i="74"/>
  <c r="N139" i="74"/>
  <c r="M139" i="74"/>
  <c r="L139" i="74"/>
  <c r="AB138" i="74"/>
  <c r="AA138" i="74"/>
  <c r="Z138" i="74"/>
  <c r="Y138" i="74"/>
  <c r="W138" i="74"/>
  <c r="V138" i="74"/>
  <c r="U138" i="74"/>
  <c r="T138" i="74"/>
  <c r="S138" i="74"/>
  <c r="R138" i="74"/>
  <c r="Q138" i="74"/>
  <c r="P138" i="74"/>
  <c r="O138" i="74"/>
  <c r="N138" i="74"/>
  <c r="M138" i="74"/>
  <c r="L138" i="74"/>
  <c r="AB137" i="74"/>
  <c r="AA137" i="74"/>
  <c r="Z137" i="74"/>
  <c r="Y137" i="74"/>
  <c r="W137" i="74"/>
  <c r="V137" i="74"/>
  <c r="U137" i="74"/>
  <c r="T137" i="74"/>
  <c r="S137" i="74"/>
  <c r="R137" i="74"/>
  <c r="Q137" i="74"/>
  <c r="P137" i="74"/>
  <c r="O137" i="74"/>
  <c r="N137" i="74"/>
  <c r="M137" i="74"/>
  <c r="L137" i="74"/>
  <c r="AB136" i="74"/>
  <c r="AA136" i="74"/>
  <c r="Z136" i="74"/>
  <c r="Y136" i="74"/>
  <c r="W136" i="74"/>
  <c r="V136" i="74"/>
  <c r="U136" i="74"/>
  <c r="T136" i="74"/>
  <c r="S136" i="74"/>
  <c r="R136" i="74"/>
  <c r="Q136" i="74"/>
  <c r="P136" i="74"/>
  <c r="O136" i="74"/>
  <c r="N136" i="74"/>
  <c r="M136" i="74"/>
  <c r="L136" i="74"/>
  <c r="AB135" i="74"/>
  <c r="AA135" i="74"/>
  <c r="Z135" i="74"/>
  <c r="Y135" i="74"/>
  <c r="W135" i="74"/>
  <c r="V135" i="74"/>
  <c r="U135" i="74"/>
  <c r="T135" i="74"/>
  <c r="S135" i="74"/>
  <c r="R135" i="74"/>
  <c r="Q135" i="74"/>
  <c r="P135" i="74"/>
  <c r="O135" i="74"/>
  <c r="N135" i="74"/>
  <c r="M135" i="74"/>
  <c r="L135" i="74"/>
  <c r="AB134" i="74"/>
  <c r="AA134" i="74"/>
  <c r="Z134" i="74"/>
  <c r="Y134" i="74"/>
  <c r="W134" i="74"/>
  <c r="V134" i="74"/>
  <c r="U134" i="74"/>
  <c r="T134" i="74"/>
  <c r="S134" i="74"/>
  <c r="R134" i="74"/>
  <c r="Q134" i="74"/>
  <c r="P134" i="74"/>
  <c r="O134" i="74"/>
  <c r="N134" i="74"/>
  <c r="M134" i="74"/>
  <c r="L134" i="74"/>
  <c r="AB133" i="74"/>
  <c r="AA133" i="74"/>
  <c r="Z133" i="74"/>
  <c r="Y133" i="74"/>
  <c r="W133" i="74"/>
  <c r="V133" i="74"/>
  <c r="U133" i="74"/>
  <c r="T133" i="74"/>
  <c r="S133" i="74"/>
  <c r="R133" i="74"/>
  <c r="Q133" i="74"/>
  <c r="P133" i="74"/>
  <c r="O133" i="74"/>
  <c r="N133" i="74"/>
  <c r="M133" i="74"/>
  <c r="L133" i="74"/>
  <c r="AB132" i="74"/>
  <c r="AA132" i="74"/>
  <c r="Z132" i="74"/>
  <c r="Y132" i="74"/>
  <c r="W132" i="74"/>
  <c r="V132" i="74"/>
  <c r="U132" i="74"/>
  <c r="T132" i="74"/>
  <c r="S132" i="74"/>
  <c r="R132" i="74"/>
  <c r="Q132" i="74"/>
  <c r="P132" i="74"/>
  <c r="O132" i="74"/>
  <c r="N132" i="74"/>
  <c r="M132" i="74"/>
  <c r="L132" i="74"/>
  <c r="AB131" i="74"/>
  <c r="AA131" i="74"/>
  <c r="Z131" i="74"/>
  <c r="Y131" i="74"/>
  <c r="W131" i="74"/>
  <c r="V131" i="74"/>
  <c r="U131" i="74"/>
  <c r="T131" i="74"/>
  <c r="S131" i="74"/>
  <c r="R131" i="74"/>
  <c r="Q131" i="74"/>
  <c r="P131" i="74"/>
  <c r="O131" i="74"/>
  <c r="N131" i="74"/>
  <c r="M131" i="74"/>
  <c r="L131" i="74"/>
  <c r="AB130" i="74"/>
  <c r="AA130" i="74"/>
  <c r="Z130" i="74"/>
  <c r="Y130" i="74"/>
  <c r="W130" i="74"/>
  <c r="V130" i="74"/>
  <c r="U130" i="74"/>
  <c r="T130" i="74"/>
  <c r="S130" i="74"/>
  <c r="R130" i="74"/>
  <c r="Q130" i="74"/>
  <c r="P130" i="74"/>
  <c r="O130" i="74"/>
  <c r="N130" i="74"/>
  <c r="M130" i="74"/>
  <c r="L130" i="74"/>
  <c r="AB129" i="74"/>
  <c r="AA129" i="74"/>
  <c r="Z129" i="74"/>
  <c r="Y129" i="74"/>
  <c r="W129" i="74"/>
  <c r="V129" i="74"/>
  <c r="U129" i="74"/>
  <c r="T129" i="74"/>
  <c r="S129" i="74"/>
  <c r="R129" i="74"/>
  <c r="Q129" i="74"/>
  <c r="P129" i="74"/>
  <c r="O129" i="74"/>
  <c r="N129" i="74"/>
  <c r="M129" i="74"/>
  <c r="L129" i="74"/>
  <c r="AB128" i="74"/>
  <c r="AA128" i="74"/>
  <c r="Z128" i="74"/>
  <c r="Y128" i="74"/>
  <c r="W128" i="74"/>
  <c r="V128" i="74"/>
  <c r="U128" i="74"/>
  <c r="T128" i="74"/>
  <c r="S128" i="74"/>
  <c r="R128" i="74"/>
  <c r="Q128" i="74"/>
  <c r="P128" i="74"/>
  <c r="O128" i="74"/>
  <c r="N128" i="74"/>
  <c r="M128" i="74"/>
  <c r="L128" i="74"/>
  <c r="AB127" i="74"/>
  <c r="AA127" i="74"/>
  <c r="Z127" i="74"/>
  <c r="Y127" i="74"/>
  <c r="W127" i="74"/>
  <c r="V127" i="74"/>
  <c r="U127" i="74"/>
  <c r="T127" i="74"/>
  <c r="S127" i="74"/>
  <c r="R127" i="74"/>
  <c r="Q127" i="74"/>
  <c r="P127" i="74"/>
  <c r="O127" i="74"/>
  <c r="N127" i="74"/>
  <c r="M127" i="74"/>
  <c r="L127" i="74"/>
  <c r="AB126" i="74"/>
  <c r="AA126" i="74"/>
  <c r="Z126" i="74"/>
  <c r="Y126" i="74"/>
  <c r="W126" i="74"/>
  <c r="V126" i="74"/>
  <c r="U126" i="74"/>
  <c r="T126" i="74"/>
  <c r="S126" i="74"/>
  <c r="R126" i="74"/>
  <c r="Q126" i="74"/>
  <c r="P126" i="74"/>
  <c r="O126" i="74"/>
  <c r="N126" i="74"/>
  <c r="M126" i="74"/>
  <c r="L126" i="74"/>
  <c r="AB125" i="74"/>
  <c r="AA125" i="74"/>
  <c r="Z125" i="74"/>
  <c r="Y125" i="74"/>
  <c r="W125" i="74"/>
  <c r="V125" i="74"/>
  <c r="U125" i="74"/>
  <c r="T125" i="74"/>
  <c r="S125" i="74"/>
  <c r="R125" i="74"/>
  <c r="Q125" i="74"/>
  <c r="P125" i="74"/>
  <c r="O125" i="74"/>
  <c r="N125" i="74"/>
  <c r="M125" i="74"/>
  <c r="L125" i="74"/>
  <c r="AB124" i="74"/>
  <c r="AA124" i="74"/>
  <c r="Z124" i="74"/>
  <c r="Y124" i="74"/>
  <c r="W124" i="74"/>
  <c r="V124" i="74"/>
  <c r="U124" i="74"/>
  <c r="T124" i="74"/>
  <c r="S124" i="74"/>
  <c r="R124" i="74"/>
  <c r="Q124" i="74"/>
  <c r="P124" i="74"/>
  <c r="O124" i="74"/>
  <c r="N124" i="74"/>
  <c r="M124" i="74"/>
  <c r="L124" i="74"/>
  <c r="AB123" i="74"/>
  <c r="AA123" i="74"/>
  <c r="Z123" i="74"/>
  <c r="Y123" i="74"/>
  <c r="W123" i="74"/>
  <c r="V123" i="74"/>
  <c r="U123" i="74"/>
  <c r="T123" i="74"/>
  <c r="S123" i="74"/>
  <c r="R123" i="74"/>
  <c r="Q123" i="74"/>
  <c r="P123" i="74"/>
  <c r="O123" i="74"/>
  <c r="N123" i="74"/>
  <c r="M123" i="74"/>
  <c r="L123" i="74"/>
  <c r="AB122" i="74"/>
  <c r="AA122" i="74"/>
  <c r="Z122" i="74"/>
  <c r="Y122" i="74"/>
  <c r="W122" i="74"/>
  <c r="V122" i="74"/>
  <c r="U122" i="74"/>
  <c r="T122" i="74"/>
  <c r="S122" i="74"/>
  <c r="R122" i="74"/>
  <c r="Q122" i="74"/>
  <c r="P122" i="74"/>
  <c r="O122" i="74"/>
  <c r="N122" i="74"/>
  <c r="M122" i="74"/>
  <c r="L122" i="74"/>
  <c r="AB121" i="74"/>
  <c r="AA121" i="74"/>
  <c r="Z121" i="74"/>
  <c r="Y121" i="74"/>
  <c r="W121" i="74"/>
  <c r="V121" i="74"/>
  <c r="U121" i="74"/>
  <c r="T121" i="74"/>
  <c r="S121" i="74"/>
  <c r="R121" i="74"/>
  <c r="Q121" i="74"/>
  <c r="P121" i="74"/>
  <c r="O121" i="74"/>
  <c r="N121" i="74"/>
  <c r="M121" i="74"/>
  <c r="L121" i="74"/>
  <c r="AB120" i="74"/>
  <c r="AA120" i="74"/>
  <c r="Z120" i="74"/>
  <c r="Y120" i="74"/>
  <c r="W120" i="74"/>
  <c r="V120" i="74"/>
  <c r="U120" i="74"/>
  <c r="T120" i="74"/>
  <c r="S120" i="74"/>
  <c r="R120" i="74"/>
  <c r="Q120" i="74"/>
  <c r="P120" i="74"/>
  <c r="O120" i="74"/>
  <c r="N120" i="74"/>
  <c r="M120" i="74"/>
  <c r="L120" i="74"/>
  <c r="AB119" i="74"/>
  <c r="AA119" i="74"/>
  <c r="Z119" i="74"/>
  <c r="Y119" i="74"/>
  <c r="W119" i="74"/>
  <c r="V119" i="74"/>
  <c r="U119" i="74"/>
  <c r="T119" i="74"/>
  <c r="S119" i="74"/>
  <c r="R119" i="74"/>
  <c r="Q119" i="74"/>
  <c r="P119" i="74"/>
  <c r="O119" i="74"/>
  <c r="N119" i="74"/>
  <c r="M119" i="74"/>
  <c r="L119" i="74"/>
  <c r="AB118" i="74"/>
  <c r="AA118" i="74"/>
  <c r="Z118" i="74"/>
  <c r="Y118" i="74"/>
  <c r="W118" i="74"/>
  <c r="V118" i="74"/>
  <c r="U118" i="74"/>
  <c r="T118" i="74"/>
  <c r="S118" i="74"/>
  <c r="R118" i="74"/>
  <c r="Q118" i="74"/>
  <c r="P118" i="74"/>
  <c r="O118" i="74"/>
  <c r="N118" i="74"/>
  <c r="M118" i="74"/>
  <c r="L118" i="74"/>
  <c r="AB117" i="74"/>
  <c r="AA117" i="74"/>
  <c r="Z117" i="74"/>
  <c r="Y117" i="74"/>
  <c r="W117" i="74"/>
  <c r="V117" i="74"/>
  <c r="U117" i="74"/>
  <c r="T117" i="74"/>
  <c r="S117" i="74"/>
  <c r="R117" i="74"/>
  <c r="Q117" i="74"/>
  <c r="P117" i="74"/>
  <c r="AB116" i="74"/>
  <c r="AA116" i="74"/>
  <c r="Z116" i="74"/>
  <c r="Y116" i="74"/>
  <c r="W116" i="74"/>
  <c r="V116" i="74"/>
  <c r="U116" i="74"/>
  <c r="T116" i="74"/>
  <c r="S116" i="74"/>
  <c r="R116" i="74"/>
  <c r="Q116" i="74"/>
  <c r="P116" i="74"/>
  <c r="O116" i="74"/>
  <c r="N116" i="74"/>
  <c r="M116" i="74"/>
  <c r="L116" i="74"/>
  <c r="AB115" i="74"/>
  <c r="AA115" i="74"/>
  <c r="Z115" i="74"/>
  <c r="Y115" i="74"/>
  <c r="W115" i="74"/>
  <c r="V115" i="74"/>
  <c r="U115" i="74"/>
  <c r="T115" i="74"/>
  <c r="S115" i="74"/>
  <c r="R115" i="74"/>
  <c r="Q115" i="74"/>
  <c r="P115" i="74"/>
  <c r="O115" i="74"/>
  <c r="N115" i="74"/>
  <c r="M115" i="74"/>
  <c r="L115" i="74"/>
  <c r="AB114" i="74"/>
  <c r="AA114" i="74"/>
  <c r="Z114" i="74"/>
  <c r="Y114" i="74"/>
  <c r="W114" i="74"/>
  <c r="V114" i="74"/>
  <c r="U114" i="74"/>
  <c r="T114" i="74"/>
  <c r="S114" i="74"/>
  <c r="R114" i="74"/>
  <c r="Q114" i="74"/>
  <c r="P114" i="74"/>
  <c r="O114" i="74"/>
  <c r="N114" i="74"/>
  <c r="M114" i="74"/>
  <c r="L114" i="74"/>
  <c r="AB113" i="74"/>
  <c r="AA113" i="74"/>
  <c r="Z113" i="74"/>
  <c r="Y113" i="74"/>
  <c r="W113" i="74"/>
  <c r="V113" i="74"/>
  <c r="U113" i="74"/>
  <c r="T113" i="74"/>
  <c r="S113" i="74"/>
  <c r="R113" i="74"/>
  <c r="Q113" i="74"/>
  <c r="P113" i="74"/>
  <c r="O113" i="74"/>
  <c r="N113" i="74"/>
  <c r="M113" i="74"/>
  <c r="L113" i="74"/>
  <c r="AB112" i="74"/>
  <c r="AA112" i="74"/>
  <c r="Z112" i="74"/>
  <c r="Y112" i="74"/>
  <c r="W112" i="74"/>
  <c r="V112" i="74"/>
  <c r="U112" i="74"/>
  <c r="T112" i="74"/>
  <c r="S112" i="74"/>
  <c r="R112" i="74"/>
  <c r="Q112" i="74"/>
  <c r="P112" i="74"/>
  <c r="O112" i="74"/>
  <c r="N112" i="74"/>
  <c r="M112" i="74"/>
  <c r="L112" i="74"/>
  <c r="AB111" i="74"/>
  <c r="AA111" i="74"/>
  <c r="Z111" i="74"/>
  <c r="Y111" i="74"/>
  <c r="W111" i="74"/>
  <c r="V111" i="74"/>
  <c r="U111" i="74"/>
  <c r="T111" i="74"/>
  <c r="S111" i="74"/>
  <c r="R111" i="74"/>
  <c r="Q111" i="74"/>
  <c r="P111" i="74"/>
  <c r="O111" i="74"/>
  <c r="N111" i="74"/>
  <c r="M111" i="74"/>
  <c r="L111" i="74"/>
  <c r="AB110" i="74"/>
  <c r="AA110" i="74"/>
  <c r="Z110" i="74"/>
  <c r="Y110" i="74"/>
  <c r="W110" i="74"/>
  <c r="V110" i="74"/>
  <c r="U110" i="74"/>
  <c r="T110" i="74"/>
  <c r="S110" i="74"/>
  <c r="R110" i="74"/>
  <c r="Q110" i="74"/>
  <c r="P110" i="74"/>
  <c r="O110" i="74"/>
  <c r="N110" i="74"/>
  <c r="M110" i="74"/>
  <c r="L110" i="74"/>
  <c r="AB108" i="74"/>
  <c r="AA108" i="74"/>
  <c r="Z108" i="74"/>
  <c r="Y108" i="74"/>
  <c r="W108" i="74"/>
  <c r="V108" i="74"/>
  <c r="U108" i="74"/>
  <c r="T108" i="74"/>
  <c r="S108" i="74"/>
  <c r="R108" i="74"/>
  <c r="Q108" i="74"/>
  <c r="P108" i="74"/>
  <c r="O108" i="74"/>
  <c r="N108" i="74"/>
  <c r="M108" i="74"/>
  <c r="L108" i="74"/>
  <c r="AB107" i="74"/>
  <c r="AA107" i="74"/>
  <c r="Z107" i="74"/>
  <c r="Y107" i="74"/>
  <c r="W107" i="74"/>
  <c r="V107" i="74"/>
  <c r="U107" i="74"/>
  <c r="T107" i="74"/>
  <c r="S107" i="74"/>
  <c r="R107" i="74"/>
  <c r="Q107" i="74"/>
  <c r="P107" i="74"/>
  <c r="O107" i="74"/>
  <c r="N107" i="74"/>
  <c r="M107" i="74"/>
  <c r="L107" i="74"/>
  <c r="AB106" i="74"/>
  <c r="AA106" i="74"/>
  <c r="Z106" i="74"/>
  <c r="Y106" i="74"/>
  <c r="W106" i="74"/>
  <c r="V106" i="74"/>
  <c r="U106" i="74"/>
  <c r="T106" i="74"/>
  <c r="S106" i="74"/>
  <c r="R106" i="74"/>
  <c r="Q106" i="74"/>
  <c r="P106" i="74"/>
  <c r="O106" i="74"/>
  <c r="N106" i="74"/>
  <c r="M106" i="74"/>
  <c r="L106" i="74"/>
  <c r="AB105" i="74"/>
  <c r="AA105" i="74"/>
  <c r="Z105" i="74"/>
  <c r="Y105" i="74"/>
  <c r="W105" i="74"/>
  <c r="V105" i="74"/>
  <c r="U105" i="74"/>
  <c r="T105" i="74"/>
  <c r="S105" i="74"/>
  <c r="R105" i="74"/>
  <c r="Q105" i="74"/>
  <c r="P105" i="74"/>
  <c r="O105" i="74"/>
  <c r="N105" i="74"/>
  <c r="M105" i="74"/>
  <c r="L105" i="74"/>
  <c r="AB104" i="74"/>
  <c r="AA104" i="74"/>
  <c r="Z104" i="74"/>
  <c r="Y104" i="74"/>
  <c r="W104" i="74"/>
  <c r="V104" i="74"/>
  <c r="U104" i="74"/>
  <c r="T104" i="74"/>
  <c r="S104" i="74"/>
  <c r="R104" i="74"/>
  <c r="Q104" i="74"/>
  <c r="P104" i="74"/>
  <c r="O104" i="74"/>
  <c r="N104" i="74"/>
  <c r="AB103" i="74"/>
  <c r="AA103" i="74"/>
  <c r="Z103" i="74"/>
  <c r="Y103" i="74"/>
  <c r="W103" i="74"/>
  <c r="V103" i="74"/>
  <c r="U103" i="74"/>
  <c r="T103" i="74"/>
  <c r="S103" i="74"/>
  <c r="R103" i="74"/>
  <c r="Q103" i="74"/>
  <c r="P103" i="74"/>
  <c r="O103" i="74"/>
  <c r="N103" i="74"/>
  <c r="M103" i="74"/>
  <c r="L103" i="74"/>
  <c r="AB102" i="74"/>
  <c r="AA102" i="74"/>
  <c r="Z102" i="74"/>
  <c r="Y102" i="74"/>
  <c r="W102" i="74"/>
  <c r="V102" i="74"/>
  <c r="U102" i="74"/>
  <c r="T102" i="74"/>
  <c r="S102" i="74"/>
  <c r="R102" i="74"/>
  <c r="Q102" i="74"/>
  <c r="P102" i="74"/>
  <c r="O102" i="74"/>
  <c r="N102" i="74"/>
  <c r="M102" i="74"/>
  <c r="L102" i="74"/>
  <c r="AB101" i="74"/>
  <c r="AA101" i="74"/>
  <c r="Z101" i="74"/>
  <c r="Y101" i="74"/>
  <c r="W101" i="74"/>
  <c r="V101" i="74"/>
  <c r="U101" i="74"/>
  <c r="T101" i="74"/>
  <c r="S101" i="74"/>
  <c r="R101" i="74"/>
  <c r="Q101" i="74"/>
  <c r="P101" i="74"/>
  <c r="O101" i="74"/>
  <c r="N101" i="74"/>
  <c r="M101" i="74"/>
  <c r="L101" i="74"/>
  <c r="AB100" i="74"/>
  <c r="AA100" i="74"/>
  <c r="Z100" i="74"/>
  <c r="Y100" i="74"/>
  <c r="W100" i="74"/>
  <c r="V100" i="74"/>
  <c r="U100" i="74"/>
  <c r="T100" i="74"/>
  <c r="S100" i="74"/>
  <c r="R100" i="74"/>
  <c r="Q100" i="74"/>
  <c r="P100" i="74"/>
  <c r="O100" i="74"/>
  <c r="N100" i="74"/>
  <c r="M100" i="74"/>
  <c r="L100" i="74"/>
  <c r="AB99" i="74"/>
  <c r="AA99" i="74"/>
  <c r="Z99" i="74"/>
  <c r="Y99" i="74"/>
  <c r="W99" i="74"/>
  <c r="V99" i="74"/>
  <c r="U99" i="74"/>
  <c r="T99" i="74"/>
  <c r="S99" i="74"/>
  <c r="R99" i="74"/>
  <c r="Q99" i="74"/>
  <c r="P99" i="74"/>
  <c r="O99" i="74"/>
  <c r="N99" i="74"/>
  <c r="M99" i="74"/>
  <c r="L99" i="74"/>
  <c r="AB98" i="74"/>
  <c r="AA98" i="74"/>
  <c r="Z98" i="74"/>
  <c r="Y98" i="74"/>
  <c r="W98" i="74"/>
  <c r="V98" i="74"/>
  <c r="U98" i="74"/>
  <c r="T98" i="74"/>
  <c r="S98" i="74"/>
  <c r="R98" i="74"/>
  <c r="Q98" i="74"/>
  <c r="P98" i="74"/>
  <c r="O98" i="74"/>
  <c r="N98" i="74"/>
  <c r="M98" i="74"/>
  <c r="L98" i="74"/>
  <c r="AB97" i="74"/>
  <c r="AA97" i="74"/>
  <c r="Z97" i="74"/>
  <c r="Y97" i="74"/>
  <c r="W97" i="74"/>
  <c r="V97" i="74"/>
  <c r="U97" i="74"/>
  <c r="T97" i="74"/>
  <c r="S97" i="74"/>
  <c r="R97" i="74"/>
  <c r="Q97" i="74"/>
  <c r="P97" i="74"/>
  <c r="O97" i="74"/>
  <c r="N97" i="74"/>
  <c r="M97" i="74"/>
  <c r="L97" i="74"/>
  <c r="AB96" i="74"/>
  <c r="AA96" i="74"/>
  <c r="Z96" i="74"/>
  <c r="Y96" i="74"/>
  <c r="W96" i="74"/>
  <c r="V96" i="74"/>
  <c r="U96" i="74"/>
  <c r="T96" i="74"/>
  <c r="S96" i="74"/>
  <c r="R96" i="74"/>
  <c r="Q96" i="74"/>
  <c r="P96" i="74"/>
  <c r="O96" i="74"/>
  <c r="N96" i="74"/>
  <c r="M96" i="74"/>
  <c r="L96" i="74"/>
  <c r="AB94" i="74"/>
  <c r="AA94" i="74"/>
  <c r="Z94" i="74"/>
  <c r="Y94" i="74"/>
  <c r="W94" i="74"/>
  <c r="V94" i="74"/>
  <c r="U94" i="74"/>
  <c r="T94" i="74"/>
  <c r="S94" i="74"/>
  <c r="R94" i="74"/>
  <c r="Q94" i="74"/>
  <c r="P94" i="74"/>
  <c r="O94" i="74"/>
  <c r="N94" i="74"/>
  <c r="M94" i="74"/>
  <c r="L94" i="74"/>
  <c r="AB93" i="74"/>
  <c r="AA93" i="74"/>
  <c r="Z93" i="74"/>
  <c r="Y93" i="74"/>
  <c r="W93" i="74"/>
  <c r="V93" i="74"/>
  <c r="U93" i="74"/>
  <c r="T93" i="74"/>
  <c r="S93" i="74"/>
  <c r="R93" i="74"/>
  <c r="Q93" i="74"/>
  <c r="P93" i="74"/>
  <c r="O93" i="74"/>
  <c r="N93" i="74"/>
  <c r="M93" i="74"/>
  <c r="L93" i="74"/>
  <c r="AB92" i="74"/>
  <c r="AA92" i="74"/>
  <c r="Z92" i="74"/>
  <c r="Y92" i="74"/>
  <c r="W92" i="74"/>
  <c r="V92" i="74"/>
  <c r="U92" i="74"/>
  <c r="T92" i="74"/>
  <c r="S92" i="74"/>
  <c r="R92" i="74"/>
  <c r="Q92" i="74"/>
  <c r="P92" i="74"/>
  <c r="O92" i="74"/>
  <c r="N92" i="74"/>
  <c r="M92" i="74"/>
  <c r="L92" i="74"/>
  <c r="AB91" i="74"/>
  <c r="AA91" i="74"/>
  <c r="Z91" i="74"/>
  <c r="Y91" i="74"/>
  <c r="W91" i="74"/>
  <c r="V91" i="74"/>
  <c r="U91" i="74"/>
  <c r="T91" i="74"/>
  <c r="S91" i="74"/>
  <c r="R91" i="74"/>
  <c r="Q91" i="74"/>
  <c r="P91" i="74"/>
  <c r="O91" i="74"/>
  <c r="N91" i="74"/>
  <c r="M91" i="74"/>
  <c r="L91" i="74"/>
  <c r="AB90" i="74"/>
  <c r="AA90" i="74"/>
  <c r="Z90" i="74"/>
  <c r="Y90" i="74"/>
  <c r="W90" i="74"/>
  <c r="V90" i="74"/>
  <c r="U90" i="74"/>
  <c r="T90" i="74"/>
  <c r="S90" i="74"/>
  <c r="R90" i="74"/>
  <c r="Q90" i="74"/>
  <c r="P90" i="74"/>
  <c r="O90" i="74"/>
  <c r="N90" i="74"/>
  <c r="M90" i="74"/>
  <c r="L90" i="74"/>
  <c r="AB89" i="74"/>
  <c r="AA89" i="74"/>
  <c r="Z89" i="74"/>
  <c r="Y89" i="74"/>
  <c r="W89" i="74"/>
  <c r="V89" i="74"/>
  <c r="U89" i="74"/>
  <c r="T89" i="74"/>
  <c r="S89" i="74"/>
  <c r="R89" i="74"/>
  <c r="Q89" i="74"/>
  <c r="P89" i="74"/>
  <c r="O89" i="74"/>
  <c r="N89" i="74"/>
  <c r="M89" i="74"/>
  <c r="L89" i="74"/>
  <c r="AB88" i="74"/>
  <c r="AA88" i="74"/>
  <c r="Z88" i="74"/>
  <c r="Y88" i="74"/>
  <c r="W88" i="74"/>
  <c r="V88" i="74"/>
  <c r="U88" i="74"/>
  <c r="T88" i="74"/>
  <c r="S88" i="74"/>
  <c r="R88" i="74"/>
  <c r="Q88" i="74"/>
  <c r="P88" i="74"/>
  <c r="O88" i="74"/>
  <c r="N88" i="74"/>
  <c r="M88" i="74"/>
  <c r="L88" i="74"/>
  <c r="AB87" i="74"/>
  <c r="AA87" i="74"/>
  <c r="Z87" i="74"/>
  <c r="Y87" i="74"/>
  <c r="W87" i="74"/>
  <c r="V87" i="74"/>
  <c r="U87" i="74"/>
  <c r="T87" i="74"/>
  <c r="S87" i="74"/>
  <c r="R87" i="74"/>
  <c r="Q87" i="74"/>
  <c r="P87" i="74"/>
  <c r="O87" i="74"/>
  <c r="N87" i="74"/>
  <c r="M87" i="74"/>
  <c r="L87" i="74"/>
  <c r="AB86" i="74"/>
  <c r="AA86" i="74"/>
  <c r="Z86" i="74"/>
  <c r="Y86" i="74"/>
  <c r="W86" i="74"/>
  <c r="V86" i="74"/>
  <c r="U86" i="74"/>
  <c r="T86" i="74"/>
  <c r="S86" i="74"/>
  <c r="R86" i="74"/>
  <c r="Q86" i="74"/>
  <c r="P86" i="74"/>
  <c r="O86" i="74"/>
  <c r="N86" i="74"/>
  <c r="M86" i="74"/>
  <c r="L86" i="74"/>
  <c r="AB85" i="74"/>
  <c r="AA85" i="74"/>
  <c r="Z85" i="74"/>
  <c r="Y85" i="74"/>
  <c r="W85" i="74"/>
  <c r="V85" i="74"/>
  <c r="U85" i="74"/>
  <c r="T85" i="74"/>
  <c r="S85" i="74"/>
  <c r="R85" i="74"/>
  <c r="Q85" i="74"/>
  <c r="P85" i="74"/>
  <c r="O85" i="74"/>
  <c r="N85" i="74"/>
  <c r="M85" i="74"/>
  <c r="L85" i="74"/>
  <c r="AB84" i="74"/>
  <c r="AA84" i="74"/>
  <c r="Z84" i="74"/>
  <c r="Y84" i="74"/>
  <c r="W84" i="74"/>
  <c r="V84" i="74"/>
  <c r="U84" i="74"/>
  <c r="T84" i="74"/>
  <c r="S84" i="74"/>
  <c r="R84" i="74"/>
  <c r="Q84" i="74"/>
  <c r="P84" i="74"/>
  <c r="O84" i="74"/>
  <c r="N84" i="74"/>
  <c r="M84" i="74"/>
  <c r="L84" i="74"/>
  <c r="AB83" i="74"/>
  <c r="AA83" i="74"/>
  <c r="Z83" i="74"/>
  <c r="Y83" i="74"/>
  <c r="W83" i="74"/>
  <c r="V83" i="74"/>
  <c r="U83" i="74"/>
  <c r="T83" i="74"/>
  <c r="S83" i="74"/>
  <c r="R83" i="74"/>
  <c r="Q83" i="74"/>
  <c r="P83" i="74"/>
  <c r="O83" i="74"/>
  <c r="N83" i="74"/>
  <c r="M83" i="74"/>
  <c r="L83" i="74"/>
  <c r="AB82" i="74"/>
  <c r="AA82" i="74"/>
  <c r="Z82" i="74"/>
  <c r="Y82" i="74"/>
  <c r="W82" i="74"/>
  <c r="V82" i="74"/>
  <c r="U82" i="74"/>
  <c r="T82" i="74"/>
  <c r="S82" i="74"/>
  <c r="R82" i="74"/>
  <c r="Q82" i="74"/>
  <c r="P82" i="74"/>
  <c r="O82" i="74"/>
  <c r="N82" i="74"/>
  <c r="M82" i="74"/>
  <c r="L82" i="74"/>
  <c r="AB81" i="74"/>
  <c r="AA81" i="74"/>
  <c r="Z81" i="74"/>
  <c r="Y81" i="74"/>
  <c r="W81" i="74"/>
  <c r="V81" i="74"/>
  <c r="U81" i="74"/>
  <c r="T81" i="74"/>
  <c r="S81" i="74"/>
  <c r="R81" i="74"/>
  <c r="Q81" i="74"/>
  <c r="P81" i="74"/>
  <c r="O81" i="74"/>
  <c r="N81" i="74"/>
  <c r="M81" i="74"/>
  <c r="L81" i="74"/>
  <c r="AB80" i="74"/>
  <c r="AA80" i="74"/>
  <c r="Z80" i="74"/>
  <c r="Y80" i="74"/>
  <c r="W80" i="74"/>
  <c r="V80" i="74"/>
  <c r="U80" i="74"/>
  <c r="T80" i="74"/>
  <c r="S80" i="74"/>
  <c r="R80" i="74"/>
  <c r="Q80" i="74"/>
  <c r="P80" i="74"/>
  <c r="O80" i="74"/>
  <c r="N80" i="74"/>
  <c r="M80" i="74"/>
  <c r="L80" i="74"/>
  <c r="AB79" i="74"/>
  <c r="AA79" i="74"/>
  <c r="Z79" i="74"/>
  <c r="Y79" i="74"/>
  <c r="W79" i="74"/>
  <c r="V79" i="74"/>
  <c r="U79" i="74"/>
  <c r="T79" i="74"/>
  <c r="S79" i="74"/>
  <c r="R79" i="74"/>
  <c r="Q79" i="74"/>
  <c r="P79" i="74"/>
  <c r="O79" i="74"/>
  <c r="N79" i="74"/>
  <c r="M79" i="74"/>
  <c r="L79" i="74"/>
  <c r="AB78" i="74"/>
  <c r="AA78" i="74"/>
  <c r="Z78" i="74"/>
  <c r="Y78" i="74"/>
  <c r="W78" i="74"/>
  <c r="V78" i="74"/>
  <c r="U78" i="74"/>
  <c r="T78" i="74"/>
  <c r="S78" i="74"/>
  <c r="R78" i="74"/>
  <c r="Q78" i="74"/>
  <c r="P78" i="74"/>
  <c r="O78" i="74"/>
  <c r="N78" i="74"/>
  <c r="M78" i="74"/>
  <c r="L78" i="74"/>
  <c r="AB77" i="74"/>
  <c r="AA77" i="74"/>
  <c r="Z77" i="74"/>
  <c r="Y77" i="74"/>
  <c r="W77" i="74"/>
  <c r="V77" i="74"/>
  <c r="U77" i="74"/>
  <c r="T77" i="74"/>
  <c r="S77" i="74"/>
  <c r="R77" i="74"/>
  <c r="Q77" i="74"/>
  <c r="P77" i="74"/>
  <c r="O77" i="74"/>
  <c r="N77" i="74"/>
  <c r="M77" i="74"/>
  <c r="L77" i="74"/>
  <c r="AB76" i="74"/>
  <c r="AA76" i="74"/>
  <c r="Z76" i="74"/>
  <c r="Y76" i="74"/>
  <c r="W76" i="74"/>
  <c r="V76" i="74"/>
  <c r="U76" i="74"/>
  <c r="T76" i="74"/>
  <c r="S76" i="74"/>
  <c r="R76" i="74"/>
  <c r="Q76" i="74"/>
  <c r="P76" i="74"/>
  <c r="O76" i="74"/>
  <c r="N76" i="74"/>
  <c r="M76" i="74"/>
  <c r="L76" i="74"/>
  <c r="AB75" i="74"/>
  <c r="AA75" i="74"/>
  <c r="Z75" i="74"/>
  <c r="Y75" i="74"/>
  <c r="W75" i="74"/>
  <c r="V75" i="74"/>
  <c r="U75" i="74"/>
  <c r="T75" i="74"/>
  <c r="S75" i="74"/>
  <c r="R75" i="74"/>
  <c r="Q75" i="74"/>
  <c r="P75" i="74"/>
  <c r="O75" i="74"/>
  <c r="N75" i="74"/>
  <c r="M75" i="74"/>
  <c r="L75" i="74"/>
  <c r="AB74" i="74"/>
  <c r="AA74" i="74"/>
  <c r="Z74" i="74"/>
  <c r="Y74" i="74"/>
  <c r="W74" i="74"/>
  <c r="V74" i="74"/>
  <c r="U74" i="74"/>
  <c r="T74" i="74"/>
  <c r="S74" i="74"/>
  <c r="R74" i="74"/>
  <c r="Q74" i="74"/>
  <c r="P74" i="74"/>
  <c r="O74" i="74"/>
  <c r="N74" i="74"/>
  <c r="M74" i="74"/>
  <c r="L74" i="74"/>
  <c r="AB73" i="74"/>
  <c r="AA73" i="74"/>
  <c r="Z73" i="74"/>
  <c r="Y73" i="74"/>
  <c r="W73" i="74"/>
  <c r="V73" i="74"/>
  <c r="U73" i="74"/>
  <c r="T73" i="74"/>
  <c r="S73" i="74"/>
  <c r="R73" i="74"/>
  <c r="Q73" i="74"/>
  <c r="P73" i="74"/>
  <c r="O73" i="74"/>
  <c r="N73" i="74"/>
  <c r="M73" i="74"/>
  <c r="L73" i="74"/>
  <c r="AB72" i="74"/>
  <c r="AA72" i="74"/>
  <c r="Z72" i="74"/>
  <c r="Y72" i="74"/>
  <c r="W72" i="74"/>
  <c r="V72" i="74"/>
  <c r="U72" i="74"/>
  <c r="T72" i="74"/>
  <c r="S72" i="74"/>
  <c r="R72" i="74"/>
  <c r="Q72" i="74"/>
  <c r="P72" i="74"/>
  <c r="O72" i="74"/>
  <c r="N72" i="74"/>
  <c r="M72" i="74"/>
  <c r="L72" i="74"/>
  <c r="AB71" i="74"/>
  <c r="AA71" i="74"/>
  <c r="Z71" i="74"/>
  <c r="Y71" i="74"/>
  <c r="W71" i="74"/>
  <c r="V71" i="74"/>
  <c r="U71" i="74"/>
  <c r="T71" i="74"/>
  <c r="S71" i="74"/>
  <c r="R71" i="74"/>
  <c r="Q71" i="74"/>
  <c r="P71" i="74"/>
  <c r="O71" i="74"/>
  <c r="N71" i="74"/>
  <c r="M71" i="74"/>
  <c r="L71" i="74"/>
  <c r="AB70" i="74"/>
  <c r="AA70" i="74"/>
  <c r="Z70" i="74"/>
  <c r="Y70" i="74"/>
  <c r="W70" i="74"/>
  <c r="V70" i="74"/>
  <c r="U70" i="74"/>
  <c r="T70" i="74"/>
  <c r="S70" i="74"/>
  <c r="R70" i="74"/>
  <c r="Q70" i="74"/>
  <c r="P70" i="74"/>
  <c r="O70" i="74"/>
  <c r="N70" i="74"/>
  <c r="M70" i="74"/>
  <c r="L70" i="74"/>
  <c r="AB69" i="74"/>
  <c r="AA69" i="74"/>
  <c r="Z69" i="74"/>
  <c r="Y69" i="74"/>
  <c r="W69" i="74"/>
  <c r="V69" i="74"/>
  <c r="U69" i="74"/>
  <c r="T69" i="74"/>
  <c r="S69" i="74"/>
  <c r="R69" i="74"/>
  <c r="Q69" i="74"/>
  <c r="P69" i="74"/>
  <c r="O69" i="74"/>
  <c r="N69" i="74"/>
  <c r="M69" i="74"/>
  <c r="L69" i="74"/>
  <c r="AB68" i="74"/>
  <c r="AA68" i="74"/>
  <c r="Z68" i="74"/>
  <c r="Y68" i="74"/>
  <c r="W68" i="74"/>
  <c r="V68" i="74"/>
  <c r="U68" i="74"/>
  <c r="T68" i="74"/>
  <c r="S68" i="74"/>
  <c r="R68" i="74"/>
  <c r="Q68" i="74"/>
  <c r="P68" i="74"/>
  <c r="O68" i="74"/>
  <c r="N68" i="74"/>
  <c r="M68" i="74"/>
  <c r="L68" i="74"/>
  <c r="AB67" i="74"/>
  <c r="AA67" i="74"/>
  <c r="Z67" i="74"/>
  <c r="Y67" i="74"/>
  <c r="W67" i="74"/>
  <c r="V67" i="74"/>
  <c r="U67" i="74"/>
  <c r="T67" i="74"/>
  <c r="S67" i="74"/>
  <c r="R67" i="74"/>
  <c r="Q67" i="74"/>
  <c r="P67" i="74"/>
  <c r="O67" i="74"/>
  <c r="N67" i="74"/>
  <c r="M67" i="74"/>
  <c r="L67" i="74"/>
  <c r="AB66" i="74"/>
  <c r="AA66" i="74"/>
  <c r="Z66" i="74"/>
  <c r="Y66" i="74"/>
  <c r="W66" i="74"/>
  <c r="V66" i="74"/>
  <c r="U66" i="74"/>
  <c r="T66" i="74"/>
  <c r="S66" i="74"/>
  <c r="R66" i="74"/>
  <c r="Q66" i="74"/>
  <c r="P66" i="74"/>
  <c r="O66" i="74"/>
  <c r="N66" i="74"/>
  <c r="M66" i="74"/>
  <c r="L66" i="74"/>
  <c r="AB65" i="74"/>
  <c r="AA65" i="74"/>
  <c r="Z65" i="74"/>
  <c r="Y65" i="74"/>
  <c r="W65" i="74"/>
  <c r="V65" i="74"/>
  <c r="U65" i="74"/>
  <c r="T65" i="74"/>
  <c r="S65" i="74"/>
  <c r="R65" i="74"/>
  <c r="Q65" i="74"/>
  <c r="P65" i="74"/>
  <c r="O65" i="74"/>
  <c r="N65" i="74"/>
  <c r="M65" i="74"/>
  <c r="L65" i="74"/>
  <c r="AB64" i="74"/>
  <c r="AA64" i="74"/>
  <c r="Z64" i="74"/>
  <c r="Y64" i="74"/>
  <c r="W64" i="74"/>
  <c r="V64" i="74"/>
  <c r="U64" i="74"/>
  <c r="T64" i="74"/>
  <c r="S64" i="74"/>
  <c r="R64" i="74"/>
  <c r="Q64" i="74"/>
  <c r="P64" i="74"/>
  <c r="O64" i="74"/>
  <c r="N64" i="74"/>
  <c r="M64" i="74"/>
  <c r="L64" i="74"/>
  <c r="AB63" i="74"/>
  <c r="AA63" i="74"/>
  <c r="Z63" i="74"/>
  <c r="Y63" i="74"/>
  <c r="W63" i="74"/>
  <c r="V63" i="74"/>
  <c r="U63" i="74"/>
  <c r="T63" i="74"/>
  <c r="S63" i="74"/>
  <c r="R63" i="74"/>
  <c r="Q63" i="74"/>
  <c r="P63" i="74"/>
  <c r="O63" i="74"/>
  <c r="N63" i="74"/>
  <c r="M63" i="74"/>
  <c r="L63" i="74"/>
  <c r="AB62" i="74"/>
  <c r="AA62" i="74"/>
  <c r="Z62" i="74"/>
  <c r="Y62" i="74"/>
  <c r="W62" i="74"/>
  <c r="V62" i="74"/>
  <c r="U62" i="74"/>
  <c r="T62" i="74"/>
  <c r="S62" i="74"/>
  <c r="R62" i="74"/>
  <c r="Q62" i="74"/>
  <c r="P62" i="74"/>
  <c r="AB61" i="74"/>
  <c r="AA61" i="74"/>
  <c r="Z61" i="74"/>
  <c r="Y61" i="74"/>
  <c r="W61" i="74"/>
  <c r="V61" i="74"/>
  <c r="U61" i="74"/>
  <c r="T61" i="74"/>
  <c r="S61" i="74"/>
  <c r="R61" i="74"/>
  <c r="Q61" i="74"/>
  <c r="P61" i="74"/>
  <c r="O61" i="74"/>
  <c r="N61" i="74"/>
  <c r="M61" i="74"/>
  <c r="L61" i="74"/>
  <c r="AB60" i="74"/>
  <c r="AA60" i="74"/>
  <c r="Z60" i="74"/>
  <c r="Y60" i="74"/>
  <c r="W60" i="74"/>
  <c r="V60" i="74"/>
  <c r="U60" i="74"/>
  <c r="T60" i="74"/>
  <c r="S60" i="74"/>
  <c r="R60" i="74"/>
  <c r="Q60" i="74"/>
  <c r="P60" i="74"/>
  <c r="O60" i="74"/>
  <c r="N60" i="74"/>
  <c r="M60" i="74"/>
  <c r="L60" i="74"/>
  <c r="AB59" i="74"/>
  <c r="AA59" i="74"/>
  <c r="Z59" i="74"/>
  <c r="Y59" i="74"/>
  <c r="W59" i="74"/>
  <c r="V59" i="74"/>
  <c r="U59" i="74"/>
  <c r="T59" i="74"/>
  <c r="S59" i="74"/>
  <c r="R59" i="74"/>
  <c r="Q59" i="74"/>
  <c r="P59" i="74"/>
  <c r="O59" i="74"/>
  <c r="N59" i="74"/>
  <c r="M59" i="74"/>
  <c r="L59" i="74"/>
  <c r="AB58" i="74"/>
  <c r="AA58" i="74"/>
  <c r="Z58" i="74"/>
  <c r="Y58" i="74"/>
  <c r="W58" i="74"/>
  <c r="V58" i="74"/>
  <c r="U58" i="74"/>
  <c r="T58" i="74"/>
  <c r="S58" i="74"/>
  <c r="R58" i="74"/>
  <c r="Q58" i="74"/>
  <c r="P58" i="74"/>
  <c r="O58" i="74"/>
  <c r="N58" i="74"/>
  <c r="M58" i="74"/>
  <c r="L58" i="74"/>
  <c r="AB57" i="74"/>
  <c r="AA57" i="74"/>
  <c r="Z57" i="74"/>
  <c r="Y57" i="74"/>
  <c r="W57" i="74"/>
  <c r="V57" i="74"/>
  <c r="U57" i="74"/>
  <c r="T57" i="74"/>
  <c r="S57" i="74"/>
  <c r="R57" i="74"/>
  <c r="Q57" i="74"/>
  <c r="P57" i="74"/>
  <c r="O57" i="74"/>
  <c r="N57" i="74"/>
  <c r="M57" i="74"/>
  <c r="L57" i="74"/>
  <c r="AB56" i="74"/>
  <c r="AA56" i="74"/>
  <c r="Z56" i="74"/>
  <c r="Y56" i="74"/>
  <c r="W56" i="74"/>
  <c r="V56" i="74"/>
  <c r="U56" i="74"/>
  <c r="T56" i="74"/>
  <c r="S56" i="74"/>
  <c r="R56" i="74"/>
  <c r="Q56" i="74"/>
  <c r="P56" i="74"/>
  <c r="O56" i="74"/>
  <c r="N56" i="74"/>
  <c r="M56" i="74"/>
  <c r="L56" i="74"/>
  <c r="AB55" i="74"/>
  <c r="AA55" i="74"/>
  <c r="Z55" i="74"/>
  <c r="Y55" i="74"/>
  <c r="W55" i="74"/>
  <c r="V55" i="74"/>
  <c r="U55" i="74"/>
  <c r="T55" i="74"/>
  <c r="S55" i="74"/>
  <c r="R55" i="74"/>
  <c r="Q55" i="74"/>
  <c r="P55" i="74"/>
  <c r="O55" i="74"/>
  <c r="N55" i="74"/>
  <c r="M55" i="74"/>
  <c r="L55" i="74"/>
  <c r="AB54" i="74"/>
  <c r="AA54" i="74"/>
  <c r="Z54" i="74"/>
  <c r="Y54" i="74"/>
  <c r="W54" i="74"/>
  <c r="V54" i="74"/>
  <c r="U54" i="74"/>
  <c r="T54" i="74"/>
  <c r="S54" i="74"/>
  <c r="R54" i="74"/>
  <c r="Q54" i="74"/>
  <c r="P54" i="74"/>
  <c r="O54" i="74"/>
  <c r="N54" i="74"/>
  <c r="M54" i="74"/>
  <c r="L54" i="74"/>
  <c r="AB53" i="74"/>
  <c r="AA53" i="74"/>
  <c r="Z53" i="74"/>
  <c r="Y53" i="74"/>
  <c r="W53" i="74"/>
  <c r="V53" i="74"/>
  <c r="U53" i="74"/>
  <c r="T53" i="74"/>
  <c r="S53" i="74"/>
  <c r="R53" i="74"/>
  <c r="Q53" i="74"/>
  <c r="P53" i="74"/>
  <c r="O53" i="74"/>
  <c r="N53" i="74"/>
  <c r="M53" i="74"/>
  <c r="L53" i="74"/>
  <c r="AB51" i="74"/>
  <c r="AA51" i="74"/>
  <c r="Z51" i="74"/>
  <c r="Y51" i="74"/>
  <c r="W51" i="74"/>
  <c r="V51" i="74"/>
  <c r="U51" i="74"/>
  <c r="T51" i="74"/>
  <c r="S51" i="74"/>
  <c r="R51" i="74"/>
  <c r="Q51" i="74"/>
  <c r="P51" i="74"/>
  <c r="O51" i="74"/>
  <c r="N51" i="74"/>
  <c r="M51" i="74"/>
  <c r="L51" i="74"/>
  <c r="AB50" i="74"/>
  <c r="AA50" i="74"/>
  <c r="Z50" i="74"/>
  <c r="Y50" i="74"/>
  <c r="W50" i="74"/>
  <c r="V50" i="74"/>
  <c r="U50" i="74"/>
  <c r="T50" i="74"/>
  <c r="S50" i="74"/>
  <c r="R50" i="74"/>
  <c r="Q50" i="74"/>
  <c r="P50" i="74"/>
  <c r="O50" i="74"/>
  <c r="N50" i="74"/>
  <c r="M50" i="74"/>
  <c r="L50" i="74"/>
  <c r="AB48" i="74"/>
  <c r="AA48" i="74"/>
  <c r="Z48" i="74"/>
  <c r="Y48" i="74"/>
  <c r="W48" i="74"/>
  <c r="V48" i="74"/>
  <c r="U48" i="74"/>
  <c r="T48" i="74"/>
  <c r="S48" i="74"/>
  <c r="R48" i="74"/>
  <c r="Q48" i="74"/>
  <c r="P48" i="74"/>
  <c r="O48" i="74"/>
  <c r="N48" i="74"/>
  <c r="M48" i="74"/>
  <c r="L48" i="74"/>
  <c r="AB47" i="74"/>
  <c r="AA47" i="74"/>
  <c r="Z47" i="74"/>
  <c r="Y47" i="74"/>
  <c r="W47" i="74"/>
  <c r="V47" i="74"/>
  <c r="U47" i="74"/>
  <c r="T47" i="74"/>
  <c r="S47" i="74"/>
  <c r="R47" i="74"/>
  <c r="Q47" i="74"/>
  <c r="P47" i="74"/>
  <c r="O47" i="74"/>
  <c r="N47" i="74"/>
  <c r="M47" i="74"/>
  <c r="L47" i="74"/>
  <c r="AB46" i="74"/>
  <c r="AA46" i="74"/>
  <c r="Z46" i="74"/>
  <c r="Y46" i="74"/>
  <c r="W46" i="74"/>
  <c r="V46" i="74"/>
  <c r="U46" i="74"/>
  <c r="T46" i="74"/>
  <c r="S46" i="74"/>
  <c r="R46" i="74"/>
  <c r="Q46" i="74"/>
  <c r="P46" i="74"/>
  <c r="O46" i="74"/>
  <c r="N46" i="74"/>
  <c r="M46" i="74"/>
  <c r="L46" i="74"/>
  <c r="AB45" i="74"/>
  <c r="AA45" i="74"/>
  <c r="Z45" i="74"/>
  <c r="Y45" i="74"/>
  <c r="W45" i="74"/>
  <c r="V45" i="74"/>
  <c r="U45" i="74"/>
  <c r="T45" i="74"/>
  <c r="S45" i="74"/>
  <c r="R45" i="74"/>
  <c r="Q45" i="74"/>
  <c r="P45" i="74"/>
  <c r="O45" i="74"/>
  <c r="N45" i="74"/>
  <c r="M45" i="74"/>
  <c r="L45" i="74"/>
  <c r="AB44" i="74"/>
  <c r="AA44" i="74"/>
  <c r="Z44" i="74"/>
  <c r="Y44" i="74"/>
  <c r="W44" i="74"/>
  <c r="V44" i="74"/>
  <c r="U44" i="74"/>
  <c r="T44" i="74"/>
  <c r="S44" i="74"/>
  <c r="R44" i="74"/>
  <c r="Q44" i="74"/>
  <c r="P44" i="74"/>
  <c r="O44" i="74"/>
  <c r="N44" i="74"/>
  <c r="M44" i="74"/>
  <c r="L44" i="74"/>
  <c r="AB43" i="74"/>
  <c r="AA43" i="74"/>
  <c r="Z43" i="74"/>
  <c r="Y43" i="74"/>
  <c r="W43" i="74"/>
  <c r="V43" i="74"/>
  <c r="U43" i="74"/>
  <c r="T43" i="74"/>
  <c r="S43" i="74"/>
  <c r="R43" i="74"/>
  <c r="Q43" i="74"/>
  <c r="P43" i="74"/>
  <c r="O43" i="74"/>
  <c r="N43" i="74"/>
  <c r="M43" i="74"/>
  <c r="L43" i="74"/>
  <c r="AB42" i="74"/>
  <c r="AA42" i="74"/>
  <c r="Z42" i="74"/>
  <c r="Y42" i="74"/>
  <c r="W42" i="74"/>
  <c r="V42" i="74"/>
  <c r="U42" i="74"/>
  <c r="T42" i="74"/>
  <c r="S42" i="74"/>
  <c r="R42" i="74"/>
  <c r="Q42" i="74"/>
  <c r="P42" i="74"/>
  <c r="O42" i="74"/>
  <c r="N42" i="74"/>
  <c r="M42" i="74"/>
  <c r="L42" i="74"/>
  <c r="AB41" i="74"/>
  <c r="AA41" i="74"/>
  <c r="Z41" i="74"/>
  <c r="Y41" i="74"/>
  <c r="W41" i="74"/>
  <c r="V41" i="74"/>
  <c r="U41" i="74"/>
  <c r="T41" i="74"/>
  <c r="S41" i="74"/>
  <c r="R41" i="74"/>
  <c r="Q41" i="74"/>
  <c r="P41" i="74"/>
  <c r="O41" i="74"/>
  <c r="N41" i="74"/>
  <c r="M41" i="74"/>
  <c r="L41" i="74"/>
  <c r="AB40" i="74"/>
  <c r="AA40" i="74"/>
  <c r="Z40" i="74"/>
  <c r="Y40" i="74"/>
  <c r="W40" i="74"/>
  <c r="V40" i="74"/>
  <c r="U40" i="74"/>
  <c r="T40" i="74"/>
  <c r="S40" i="74"/>
  <c r="R40" i="74"/>
  <c r="Q40" i="74"/>
  <c r="P40" i="74"/>
  <c r="O40" i="74"/>
  <c r="N40" i="74"/>
  <c r="M40" i="74"/>
  <c r="L40" i="74"/>
  <c r="AB39" i="74"/>
  <c r="AA39" i="74"/>
  <c r="Z39" i="74"/>
  <c r="Y39" i="74"/>
  <c r="W39" i="74"/>
  <c r="V39" i="74"/>
  <c r="U39" i="74"/>
  <c r="T39" i="74"/>
  <c r="S39" i="74"/>
  <c r="R39" i="74"/>
  <c r="Q39" i="74"/>
  <c r="P39" i="74"/>
  <c r="O39" i="74"/>
  <c r="N39" i="74"/>
  <c r="M39" i="74"/>
  <c r="L39" i="74"/>
  <c r="AB38" i="74"/>
  <c r="AA38" i="74"/>
  <c r="Z38" i="74"/>
  <c r="Y38" i="74"/>
  <c r="W38" i="74"/>
  <c r="V38" i="74"/>
  <c r="U38" i="74"/>
  <c r="T38" i="74"/>
  <c r="S38" i="74"/>
  <c r="R38" i="74"/>
  <c r="Q38" i="74"/>
  <c r="P38" i="74"/>
  <c r="O38" i="74"/>
  <c r="N38" i="74"/>
  <c r="M38" i="74"/>
  <c r="L38" i="74"/>
  <c r="AB37" i="74"/>
  <c r="AA37" i="74"/>
  <c r="Z37" i="74"/>
  <c r="Y37" i="74"/>
  <c r="W37" i="74"/>
  <c r="V37" i="74"/>
  <c r="U37" i="74"/>
  <c r="T37" i="74"/>
  <c r="S37" i="74"/>
  <c r="R37" i="74"/>
  <c r="Q37" i="74"/>
  <c r="P37" i="74"/>
  <c r="O37" i="74"/>
  <c r="N37" i="74"/>
  <c r="M37" i="74"/>
  <c r="L37" i="74"/>
  <c r="AB36" i="74"/>
  <c r="AA36" i="74"/>
  <c r="Z36" i="74"/>
  <c r="Y36" i="74"/>
  <c r="W36" i="74"/>
  <c r="V36" i="74"/>
  <c r="U36" i="74"/>
  <c r="T36" i="74"/>
  <c r="S36" i="74"/>
  <c r="R36" i="74"/>
  <c r="Q36" i="74"/>
  <c r="P36" i="74"/>
  <c r="O36" i="74"/>
  <c r="N36" i="74"/>
  <c r="M36" i="74"/>
  <c r="L36" i="74"/>
  <c r="AB35" i="74"/>
  <c r="AA35" i="74"/>
  <c r="Z35" i="74"/>
  <c r="Y35" i="74"/>
  <c r="W35" i="74"/>
  <c r="V35" i="74"/>
  <c r="U35" i="74"/>
  <c r="T35" i="74"/>
  <c r="S35" i="74"/>
  <c r="R35" i="74"/>
  <c r="Q35" i="74"/>
  <c r="P35" i="74"/>
  <c r="O35" i="74"/>
  <c r="N35" i="74"/>
  <c r="M35" i="74"/>
  <c r="L35" i="74"/>
  <c r="AB34" i="74"/>
  <c r="AA34" i="74"/>
  <c r="Z34" i="74"/>
  <c r="Y34" i="74"/>
  <c r="W34" i="74"/>
  <c r="V34" i="74"/>
  <c r="U34" i="74"/>
  <c r="T34" i="74"/>
  <c r="S34" i="74"/>
  <c r="R34" i="74"/>
  <c r="Q34" i="74"/>
  <c r="P34" i="74"/>
  <c r="O34" i="74"/>
  <c r="N34" i="74"/>
  <c r="M34" i="74"/>
  <c r="L34" i="74"/>
  <c r="AB33" i="74"/>
  <c r="AA33" i="74"/>
  <c r="Z33" i="74"/>
  <c r="Y33" i="74"/>
  <c r="W33" i="74"/>
  <c r="V33" i="74"/>
  <c r="U33" i="74"/>
  <c r="T33" i="74"/>
  <c r="S33" i="74"/>
  <c r="R33" i="74"/>
  <c r="Q33" i="74"/>
  <c r="P33" i="74"/>
  <c r="O33" i="74"/>
  <c r="N33" i="74"/>
  <c r="M33" i="74"/>
  <c r="L33" i="74"/>
  <c r="AB32" i="74"/>
  <c r="AA32" i="74"/>
  <c r="Z32" i="74"/>
  <c r="Y32" i="74"/>
  <c r="W32" i="74"/>
  <c r="V32" i="74"/>
  <c r="U32" i="74"/>
  <c r="T32" i="74"/>
  <c r="S32" i="74"/>
  <c r="R32" i="74"/>
  <c r="Q32" i="74"/>
  <c r="P32" i="74"/>
  <c r="O32" i="74"/>
  <c r="N32" i="74"/>
  <c r="M32" i="74"/>
  <c r="L32" i="74"/>
  <c r="AB31" i="74"/>
  <c r="AA31" i="74"/>
  <c r="Z31" i="74"/>
  <c r="Y31" i="74"/>
  <c r="W31" i="74"/>
  <c r="V31" i="74"/>
  <c r="U31" i="74"/>
  <c r="T31" i="74"/>
  <c r="S31" i="74"/>
  <c r="R31" i="74"/>
  <c r="Q31" i="74"/>
  <c r="P31" i="74"/>
  <c r="O31" i="74"/>
  <c r="N31" i="74"/>
  <c r="M31" i="74"/>
  <c r="L31" i="74"/>
  <c r="AB30" i="74"/>
  <c r="AA30" i="74"/>
  <c r="Z30" i="74"/>
  <c r="Y30" i="74"/>
  <c r="W30" i="74"/>
  <c r="V30" i="74"/>
  <c r="U30" i="74"/>
  <c r="T30" i="74"/>
  <c r="S30" i="74"/>
  <c r="R30" i="74"/>
  <c r="Q30" i="74"/>
  <c r="P30" i="74"/>
  <c r="O30" i="74"/>
  <c r="N30" i="74"/>
  <c r="M30" i="74"/>
  <c r="L30" i="74"/>
  <c r="AB29" i="74"/>
  <c r="AA29" i="74"/>
  <c r="Z29" i="74"/>
  <c r="Y29" i="74"/>
  <c r="W29" i="74"/>
  <c r="V29" i="74"/>
  <c r="U29" i="74"/>
  <c r="T29" i="74"/>
  <c r="S29" i="74"/>
  <c r="R29" i="74"/>
  <c r="Q29" i="74"/>
  <c r="P29" i="74"/>
  <c r="O29" i="74"/>
  <c r="N29" i="74"/>
  <c r="M29" i="74"/>
  <c r="L29" i="74"/>
  <c r="AB28" i="74"/>
  <c r="AA28" i="74"/>
  <c r="Z28" i="74"/>
  <c r="Y28" i="74"/>
  <c r="W28" i="74"/>
  <c r="V28" i="74"/>
  <c r="U28" i="74"/>
  <c r="T28" i="74"/>
  <c r="S28" i="74"/>
  <c r="R28" i="74"/>
  <c r="Q28" i="74"/>
  <c r="P28" i="74"/>
  <c r="O28" i="74"/>
  <c r="N28" i="74"/>
  <c r="M28" i="74"/>
  <c r="L28" i="74"/>
  <c r="AB27" i="74"/>
  <c r="AA27" i="74"/>
  <c r="Z27" i="74"/>
  <c r="Y27" i="74"/>
  <c r="W27" i="74"/>
  <c r="V27" i="74"/>
  <c r="U27" i="74"/>
  <c r="T27" i="74"/>
  <c r="S27" i="74"/>
  <c r="R27" i="74"/>
  <c r="Q27" i="74"/>
  <c r="P27" i="74"/>
  <c r="O27" i="74"/>
  <c r="N27" i="74"/>
  <c r="AB26" i="74"/>
  <c r="AA26" i="74"/>
  <c r="Z26" i="74"/>
  <c r="Y26" i="74"/>
  <c r="W26" i="74"/>
  <c r="V26" i="74"/>
  <c r="U26" i="74"/>
  <c r="T26" i="74"/>
  <c r="S26" i="74"/>
  <c r="R26" i="74"/>
  <c r="Q26" i="74"/>
  <c r="P26" i="74"/>
  <c r="O26" i="74"/>
  <c r="N26" i="74"/>
  <c r="M26" i="74"/>
  <c r="L26" i="74"/>
  <c r="AB25" i="74"/>
  <c r="AA25" i="74"/>
  <c r="Z25" i="74"/>
  <c r="Y25" i="74"/>
  <c r="W25" i="74"/>
  <c r="V25" i="74"/>
  <c r="U25" i="74"/>
  <c r="T25" i="74"/>
  <c r="S25" i="74"/>
  <c r="R25" i="74"/>
  <c r="Q25" i="74"/>
  <c r="P25" i="74"/>
  <c r="O25" i="74"/>
  <c r="N25" i="74"/>
  <c r="M25" i="74"/>
  <c r="L25" i="74"/>
  <c r="AB24" i="74"/>
  <c r="AA24" i="74"/>
  <c r="Z24" i="74"/>
  <c r="Y24" i="74"/>
  <c r="W24" i="74"/>
  <c r="V24" i="74"/>
  <c r="U24" i="74"/>
  <c r="T24" i="74"/>
  <c r="S24" i="74"/>
  <c r="R24" i="74"/>
  <c r="Q24" i="74"/>
  <c r="P24" i="74"/>
  <c r="O24" i="74"/>
  <c r="N24" i="74"/>
  <c r="M24" i="74"/>
  <c r="L24" i="74"/>
  <c r="AB23" i="74"/>
  <c r="AA23" i="74"/>
  <c r="Z23" i="74"/>
  <c r="Y23" i="74"/>
  <c r="W23" i="74"/>
  <c r="V23" i="74"/>
  <c r="U23" i="74"/>
  <c r="T23" i="74"/>
  <c r="S23" i="74"/>
  <c r="R23" i="74"/>
  <c r="Q23" i="74"/>
  <c r="P23" i="74"/>
  <c r="O23" i="74"/>
  <c r="N23" i="74"/>
  <c r="M23" i="74"/>
  <c r="L23" i="74"/>
  <c r="AB22" i="74"/>
  <c r="AA22" i="74"/>
  <c r="Z22" i="74"/>
  <c r="Y22" i="74"/>
  <c r="W22" i="74"/>
  <c r="V22" i="74"/>
  <c r="U22" i="74"/>
  <c r="T22" i="74"/>
  <c r="S22" i="74"/>
  <c r="R22" i="74"/>
  <c r="Q22" i="74"/>
  <c r="P22" i="74"/>
  <c r="O22" i="74"/>
  <c r="N22" i="74"/>
  <c r="M22" i="74"/>
  <c r="L22" i="74"/>
  <c r="AB21" i="74"/>
  <c r="AA21" i="74"/>
  <c r="Z21" i="74"/>
  <c r="Y21" i="74"/>
  <c r="W21" i="74"/>
  <c r="V21" i="74"/>
  <c r="U21" i="74"/>
  <c r="T21" i="74"/>
  <c r="S21" i="74"/>
  <c r="R21" i="74"/>
  <c r="Q21" i="74"/>
  <c r="P21" i="74"/>
  <c r="O21" i="74"/>
  <c r="N21" i="74"/>
  <c r="M21" i="74"/>
  <c r="L21" i="74"/>
  <c r="AB20" i="74"/>
  <c r="AA20" i="74"/>
  <c r="Z20" i="74"/>
  <c r="Y20" i="74"/>
  <c r="W20" i="74"/>
  <c r="V20" i="74"/>
  <c r="U20" i="74"/>
  <c r="T20" i="74"/>
  <c r="S20" i="74"/>
  <c r="R20" i="74"/>
  <c r="Q20" i="74"/>
  <c r="P20" i="74"/>
  <c r="O20" i="74"/>
  <c r="N20" i="74"/>
  <c r="M20" i="74"/>
  <c r="L20" i="74"/>
  <c r="AB19" i="74"/>
  <c r="AA19" i="74"/>
  <c r="Z19" i="74"/>
  <c r="Y19" i="74"/>
  <c r="W19" i="74"/>
  <c r="V19" i="74"/>
  <c r="U19" i="74"/>
  <c r="T19" i="74"/>
  <c r="S19" i="74"/>
  <c r="R19" i="74"/>
  <c r="Q19" i="74"/>
  <c r="P19" i="74"/>
  <c r="O19" i="74"/>
  <c r="N19" i="74"/>
  <c r="AB18" i="74"/>
  <c r="AA18" i="74"/>
  <c r="Z18" i="74"/>
  <c r="Y18" i="74"/>
  <c r="W18" i="74"/>
  <c r="V18" i="74"/>
  <c r="U18" i="74"/>
  <c r="T18" i="74"/>
  <c r="S18" i="74"/>
  <c r="R18" i="74"/>
  <c r="Q18" i="74"/>
  <c r="P18" i="74"/>
  <c r="O18" i="74"/>
  <c r="N18" i="74"/>
  <c r="M18" i="74"/>
  <c r="L18" i="74"/>
  <c r="AB17" i="74"/>
  <c r="AA17" i="74"/>
  <c r="Z17" i="74"/>
  <c r="Y17" i="74"/>
  <c r="W17" i="74"/>
  <c r="V17" i="74"/>
  <c r="U17" i="74"/>
  <c r="T17" i="74"/>
  <c r="S17" i="74"/>
  <c r="R17" i="74"/>
  <c r="Q17" i="74"/>
  <c r="P17" i="74"/>
  <c r="O17" i="74"/>
  <c r="N17" i="74"/>
  <c r="M17" i="74"/>
  <c r="L17" i="74"/>
  <c r="AB16" i="74"/>
  <c r="AA16" i="74"/>
  <c r="Z16" i="74"/>
  <c r="Y16" i="74"/>
  <c r="W16" i="74"/>
  <c r="V16" i="74"/>
  <c r="U16" i="74"/>
  <c r="T16" i="74"/>
  <c r="S16" i="74"/>
  <c r="R16" i="74"/>
  <c r="Q16" i="74"/>
  <c r="P16" i="74"/>
  <c r="O16" i="74"/>
  <c r="N16" i="74"/>
  <c r="M16" i="74"/>
  <c r="L16" i="74"/>
  <c r="AB15" i="74"/>
  <c r="AA15" i="74"/>
  <c r="Z15" i="74"/>
  <c r="Y15" i="74"/>
  <c r="W15" i="74"/>
  <c r="V15" i="74"/>
  <c r="U15" i="74"/>
  <c r="T15" i="74"/>
  <c r="S15" i="74"/>
  <c r="R15" i="74"/>
  <c r="Q15" i="74"/>
  <c r="P15" i="74"/>
  <c r="O15" i="74"/>
  <c r="N15" i="74"/>
  <c r="M15" i="74"/>
  <c r="L15" i="74"/>
  <c r="AB14" i="74"/>
  <c r="AA14" i="74"/>
  <c r="Z14" i="74"/>
  <c r="Y14" i="74"/>
  <c r="W14" i="74"/>
  <c r="V14" i="74"/>
  <c r="U14" i="74"/>
  <c r="T14" i="74"/>
  <c r="S14" i="74"/>
  <c r="R14" i="74"/>
  <c r="Q14" i="74"/>
  <c r="P14" i="74"/>
  <c r="O14" i="74"/>
  <c r="N14" i="74"/>
  <c r="AB13" i="74"/>
  <c r="AA13" i="74"/>
  <c r="Z13" i="74"/>
  <c r="Y13" i="74"/>
  <c r="W13" i="74"/>
  <c r="V13" i="74"/>
  <c r="U13" i="74"/>
  <c r="T13" i="74"/>
  <c r="S13" i="74"/>
  <c r="R13" i="74"/>
  <c r="Q13" i="74"/>
  <c r="P13" i="74"/>
  <c r="O13" i="74"/>
  <c r="N13" i="74"/>
  <c r="M13" i="74"/>
  <c r="L13" i="74"/>
  <c r="AB12" i="74"/>
  <c r="AA12" i="74"/>
  <c r="Z12" i="74"/>
  <c r="Y12" i="74"/>
  <c r="W12" i="74"/>
  <c r="V12" i="74"/>
  <c r="U12" i="74"/>
  <c r="T12" i="74"/>
  <c r="S12" i="74"/>
  <c r="R12" i="74"/>
  <c r="Q12" i="74"/>
  <c r="P12" i="74"/>
  <c r="O12" i="74"/>
  <c r="N12" i="74"/>
  <c r="M12" i="74"/>
  <c r="L12" i="74"/>
  <c r="AB11" i="74"/>
  <c r="AA11" i="74"/>
  <c r="Z11" i="74"/>
  <c r="Y11" i="74"/>
  <c r="W11" i="74"/>
  <c r="V11" i="74"/>
  <c r="U11" i="74"/>
  <c r="T11" i="74"/>
  <c r="S11" i="74"/>
  <c r="R11" i="74"/>
  <c r="Q11" i="74"/>
  <c r="P11" i="74"/>
  <c r="O11" i="74"/>
  <c r="N11" i="74"/>
  <c r="M11" i="74"/>
  <c r="L11" i="74"/>
  <c r="AB10" i="74"/>
  <c r="AA10" i="74"/>
  <c r="Z10" i="74"/>
  <c r="Y10" i="74"/>
  <c r="W10" i="74"/>
  <c r="V10" i="74"/>
  <c r="U10" i="74"/>
  <c r="T10" i="74"/>
  <c r="S10" i="74"/>
  <c r="R10" i="74"/>
  <c r="Q10" i="74"/>
  <c r="P10" i="74"/>
  <c r="O10" i="74"/>
  <c r="N10" i="74"/>
  <c r="M10" i="74"/>
  <c r="L10" i="74"/>
  <c r="AB9" i="74"/>
  <c r="AA9" i="74"/>
  <c r="Z9" i="74"/>
  <c r="Y9" i="74"/>
  <c r="W9" i="74"/>
  <c r="V9" i="74"/>
  <c r="U9" i="74"/>
  <c r="T9" i="74"/>
  <c r="S9" i="74"/>
  <c r="R9" i="74"/>
  <c r="Q9" i="74"/>
  <c r="P9" i="74"/>
  <c r="O9" i="74"/>
  <c r="N9" i="74"/>
  <c r="M9" i="74"/>
  <c r="L9" i="74"/>
  <c r="AB8" i="74"/>
  <c r="AA8" i="74"/>
  <c r="Z8" i="74"/>
  <c r="Y8" i="74"/>
  <c r="W8" i="74"/>
  <c r="V8" i="74"/>
  <c r="U8" i="74"/>
  <c r="T8" i="74"/>
  <c r="S8" i="74"/>
  <c r="R8" i="74"/>
  <c r="Q8" i="74"/>
  <c r="P8" i="74"/>
  <c r="O8" i="74"/>
  <c r="N8" i="74"/>
  <c r="M8" i="74"/>
  <c r="L8" i="74"/>
  <c r="AB7" i="74"/>
  <c r="AA7" i="74"/>
  <c r="Z7" i="74"/>
  <c r="Y7" i="74"/>
  <c r="W7" i="74"/>
  <c r="V7" i="74"/>
  <c r="S7" i="74"/>
  <c r="R7" i="74"/>
  <c r="Q7" i="74"/>
  <c r="P7" i="74"/>
  <c r="O7" i="74"/>
  <c r="N7" i="74"/>
  <c r="M7" i="74"/>
  <c r="L7" i="74"/>
  <c r="AB6" i="74"/>
  <c r="AA6" i="74"/>
  <c r="Z6" i="74"/>
  <c r="Y6" i="74"/>
  <c r="W6" i="74"/>
  <c r="V6" i="74"/>
  <c r="U6" i="74"/>
  <c r="T6" i="74"/>
  <c r="S6" i="74"/>
  <c r="R6" i="74"/>
  <c r="Q6" i="74"/>
  <c r="P6" i="74"/>
  <c r="O6" i="74"/>
  <c r="N6" i="74"/>
  <c r="M6" i="74"/>
  <c r="L6" i="74"/>
  <c r="AB5" i="74"/>
  <c r="AA5" i="74"/>
  <c r="Z5" i="74"/>
  <c r="Y5" i="74"/>
  <c r="W5" i="74"/>
  <c r="V5" i="74"/>
  <c r="U5" i="74"/>
  <c r="T5" i="74"/>
  <c r="S5" i="74"/>
  <c r="R5" i="74"/>
  <c r="Q5" i="74"/>
  <c r="P5" i="74"/>
  <c r="O5" i="74"/>
  <c r="N5" i="74"/>
  <c r="M5" i="74"/>
  <c r="L5" i="74"/>
  <c r="N4" i="74"/>
  <c r="AB4" i="74"/>
  <c r="AA4" i="74"/>
  <c r="Z4" i="74"/>
  <c r="Y4" i="74"/>
  <c r="W4" i="74"/>
  <c r="V4" i="74"/>
  <c r="U4" i="74"/>
  <c r="T4" i="74"/>
  <c r="S4" i="74"/>
  <c r="R4" i="74"/>
  <c r="Q4" i="74"/>
  <c r="P4" i="74"/>
  <c r="O4" i="74"/>
  <c r="M4" i="74"/>
  <c r="AB209" i="74"/>
  <c r="AA209" i="74"/>
  <c r="Z209" i="74"/>
  <c r="Y209" i="74"/>
  <c r="AB202" i="74"/>
  <c r="AA202" i="74"/>
  <c r="Z202" i="74"/>
  <c r="Y202" i="74"/>
  <c r="AB180" i="74"/>
  <c r="AA180" i="74"/>
  <c r="Z180" i="74"/>
  <c r="Y180" i="74"/>
  <c r="AB95" i="74"/>
  <c r="AA95" i="74"/>
  <c r="Z95" i="74"/>
  <c r="Y95" i="74"/>
  <c r="AB52" i="74"/>
  <c r="AA52" i="74"/>
  <c r="Z52" i="74"/>
  <c r="Y52" i="74"/>
  <c r="W209" i="74"/>
  <c r="W202" i="74"/>
  <c r="W180" i="74"/>
  <c r="W95" i="74"/>
  <c r="W52" i="74"/>
  <c r="V209" i="74"/>
  <c r="U209" i="74"/>
  <c r="V202" i="74"/>
  <c r="U202" i="74"/>
  <c r="V180" i="74"/>
  <c r="U180" i="74"/>
  <c r="V95" i="74"/>
  <c r="U95" i="74"/>
  <c r="V52" i="74"/>
  <c r="U52" i="74"/>
  <c r="AB49" i="74"/>
  <c r="AA49" i="74"/>
  <c r="Z49" i="74"/>
  <c r="Y49" i="74"/>
  <c r="W49" i="74"/>
  <c r="V49" i="74"/>
  <c r="U49" i="74"/>
  <c r="T209" i="74"/>
  <c r="T202" i="74"/>
  <c r="T180" i="74"/>
  <c r="T95" i="74"/>
  <c r="T52" i="74"/>
  <c r="T49" i="74"/>
  <c r="O209" i="74"/>
  <c r="O202" i="74"/>
  <c r="O180" i="74"/>
  <c r="O95" i="74"/>
  <c r="O52" i="74"/>
  <c r="O49" i="74"/>
  <c r="N49" i="74"/>
  <c r="N209" i="74"/>
  <c r="N202" i="74"/>
  <c r="N180" i="74"/>
  <c r="N95" i="74"/>
  <c r="N52" i="74"/>
  <c r="M209" i="74"/>
  <c r="M202" i="74"/>
  <c r="M180" i="74"/>
  <c r="M95" i="74"/>
  <c r="M52" i="74"/>
  <c r="M49" i="74"/>
  <c r="L209" i="74"/>
  <c r="L202" i="74"/>
  <c r="L180" i="74"/>
  <c r="L95" i="74"/>
  <c r="L52" i="74"/>
  <c r="L49" i="74"/>
  <c r="L4" i="74"/>
  <c r="D70" i="91"/>
  <c r="I73" i="91" l="1"/>
  <c r="H73" i="91"/>
  <c r="G73" i="91"/>
  <c r="F73" i="91"/>
  <c r="E73" i="91"/>
  <c r="D73" i="91"/>
  <c r="I62" i="91"/>
  <c r="H62" i="91"/>
  <c r="G62" i="91"/>
  <c r="F62" i="91"/>
  <c r="E62" i="91"/>
  <c r="D62" i="91"/>
  <c r="I29" i="91"/>
  <c r="H29" i="91"/>
  <c r="G29" i="91"/>
  <c r="F29" i="91"/>
  <c r="E29" i="91"/>
  <c r="D29" i="91"/>
  <c r="W256" i="83"/>
  <c r="X16" i="95"/>
  <c r="X17" i="95"/>
  <c r="X20" i="95"/>
  <c r="F142" i="95"/>
  <c r="G142" i="95"/>
  <c r="H142" i="95"/>
  <c r="I142" i="95"/>
  <c r="J142" i="95"/>
  <c r="K142" i="95"/>
  <c r="L142" i="95"/>
  <c r="M142" i="95"/>
  <c r="N142" i="95"/>
  <c r="O142" i="95"/>
  <c r="P142" i="95"/>
  <c r="Q142" i="95"/>
  <c r="R142" i="95"/>
  <c r="S142" i="95"/>
  <c r="T142" i="95"/>
  <c r="U142" i="95"/>
  <c r="V142" i="95"/>
  <c r="W142" i="95"/>
  <c r="AA142" i="95"/>
  <c r="AB142" i="95"/>
  <c r="AC142" i="95"/>
  <c r="AD142" i="95"/>
  <c r="AD225" i="95"/>
  <c r="AC225" i="95"/>
  <c r="AB225" i="95"/>
  <c r="AA225" i="95"/>
  <c r="X225" i="95"/>
  <c r="W225" i="95"/>
  <c r="V225" i="95"/>
  <c r="U225" i="95"/>
  <c r="T225" i="95"/>
  <c r="S225" i="95"/>
  <c r="R225" i="95"/>
  <c r="Q225" i="95"/>
  <c r="P225" i="95"/>
  <c r="O225" i="95"/>
  <c r="N225" i="95"/>
  <c r="M225" i="95"/>
  <c r="L225" i="95"/>
  <c r="K225" i="95"/>
  <c r="J225" i="95"/>
  <c r="I225" i="95"/>
  <c r="H225" i="95"/>
  <c r="G225" i="95"/>
  <c r="F225" i="95"/>
  <c r="AD188" i="95"/>
  <c r="AC188" i="95"/>
  <c r="AB188" i="95"/>
  <c r="AA188" i="95"/>
  <c r="W188" i="95"/>
  <c r="V188" i="95"/>
  <c r="U188" i="95"/>
  <c r="T188" i="95"/>
  <c r="S188" i="95"/>
  <c r="R188" i="95"/>
  <c r="Q188" i="95"/>
  <c r="P188" i="95"/>
  <c r="O188" i="95"/>
  <c r="N188" i="95"/>
  <c r="M188" i="95"/>
  <c r="L188" i="95"/>
  <c r="K188" i="95"/>
  <c r="J188" i="95"/>
  <c r="I188" i="95"/>
  <c r="H188" i="95"/>
  <c r="G188" i="95"/>
  <c r="F188" i="95"/>
  <c r="AD222" i="95"/>
  <c r="AC222" i="95"/>
  <c r="AB222" i="95"/>
  <c r="AA222" i="95"/>
  <c r="X222" i="95"/>
  <c r="W222" i="95"/>
  <c r="V222" i="95"/>
  <c r="U222" i="95"/>
  <c r="T222" i="95"/>
  <c r="S222" i="95"/>
  <c r="R222" i="95"/>
  <c r="Q222" i="95"/>
  <c r="P222" i="95"/>
  <c r="O222" i="95"/>
  <c r="N222" i="95"/>
  <c r="M222" i="95"/>
  <c r="L222" i="95"/>
  <c r="K222" i="95"/>
  <c r="J222" i="95"/>
  <c r="I222" i="95"/>
  <c r="H222" i="95"/>
  <c r="G222" i="95"/>
  <c r="F222" i="95"/>
  <c r="AD221" i="95"/>
  <c r="AC221" i="95"/>
  <c r="AB221" i="95"/>
  <c r="AA221" i="95"/>
  <c r="X221" i="95"/>
  <c r="W221" i="95"/>
  <c r="V221" i="95"/>
  <c r="U221" i="95"/>
  <c r="T221" i="95"/>
  <c r="S221" i="95"/>
  <c r="R221" i="95"/>
  <c r="Q221" i="95"/>
  <c r="P221" i="95"/>
  <c r="O221" i="95"/>
  <c r="N221" i="95"/>
  <c r="M221" i="95"/>
  <c r="L221" i="95"/>
  <c r="K221" i="95"/>
  <c r="J221" i="95"/>
  <c r="I221" i="95"/>
  <c r="H221" i="95"/>
  <c r="G221" i="95"/>
  <c r="F221" i="95"/>
  <c r="AD210" i="95"/>
  <c r="AC210" i="95"/>
  <c r="AB210" i="95"/>
  <c r="AA210" i="95"/>
  <c r="X210" i="95"/>
  <c r="W210" i="95"/>
  <c r="V210" i="95"/>
  <c r="U210" i="95"/>
  <c r="T210" i="95"/>
  <c r="K210" i="95"/>
  <c r="J210" i="95"/>
  <c r="I210" i="95"/>
  <c r="H210" i="95"/>
  <c r="G210" i="95"/>
  <c r="F210" i="95"/>
  <c r="AD123" i="95"/>
  <c r="AC123" i="95"/>
  <c r="AB123" i="95"/>
  <c r="AA123" i="95"/>
  <c r="W123" i="95"/>
  <c r="V123" i="95"/>
  <c r="U123" i="95"/>
  <c r="T123" i="95"/>
  <c r="S123" i="95"/>
  <c r="R123" i="95"/>
  <c r="Q123" i="95"/>
  <c r="P123" i="95"/>
  <c r="O123" i="95"/>
  <c r="N123" i="95"/>
  <c r="M123" i="95"/>
  <c r="L123" i="95"/>
  <c r="K123" i="95"/>
  <c r="J123" i="95"/>
  <c r="I123" i="95"/>
  <c r="H123" i="95"/>
  <c r="G123" i="95"/>
  <c r="F123" i="95"/>
  <c r="AD218" i="95"/>
  <c r="AC218" i="95"/>
  <c r="AB218" i="95"/>
  <c r="AA218" i="95"/>
  <c r="X218" i="95"/>
  <c r="W218" i="95"/>
  <c r="V218" i="95"/>
  <c r="U218" i="95"/>
  <c r="T218" i="95"/>
  <c r="S218" i="95"/>
  <c r="R218" i="95"/>
  <c r="Q218" i="95"/>
  <c r="P218" i="95"/>
  <c r="O218" i="95"/>
  <c r="N218" i="95"/>
  <c r="L218" i="95"/>
  <c r="K218" i="95"/>
  <c r="J218" i="95"/>
  <c r="I218" i="95"/>
  <c r="H218" i="95"/>
  <c r="G218" i="95"/>
  <c r="F218" i="95"/>
  <c r="AD208" i="95"/>
  <c r="AC208" i="95"/>
  <c r="AB208" i="95"/>
  <c r="AA208" i="95"/>
  <c r="W208" i="95"/>
  <c r="V208" i="95"/>
  <c r="U208" i="95"/>
  <c r="T208" i="95"/>
  <c r="K208" i="95"/>
  <c r="J208" i="95"/>
  <c r="I208" i="95"/>
  <c r="H208" i="95"/>
  <c r="G208" i="95"/>
  <c r="F208" i="95"/>
  <c r="AD205" i="95"/>
  <c r="AC205" i="95"/>
  <c r="AB205" i="95"/>
  <c r="AA205" i="95"/>
  <c r="W205" i="95"/>
  <c r="V205" i="95"/>
  <c r="U205" i="95"/>
  <c r="T205" i="95"/>
  <c r="S205" i="95"/>
  <c r="R205" i="95"/>
  <c r="Q205" i="95"/>
  <c r="P205" i="95"/>
  <c r="O205" i="95"/>
  <c r="N205" i="95"/>
  <c r="M205" i="95"/>
  <c r="L205" i="95"/>
  <c r="K205" i="95"/>
  <c r="J205" i="95"/>
  <c r="I205" i="95"/>
  <c r="H205" i="95"/>
  <c r="G205" i="95"/>
  <c r="F205" i="95"/>
  <c r="AD213" i="95"/>
  <c r="AC213" i="95"/>
  <c r="AB213" i="95"/>
  <c r="AA213" i="95"/>
  <c r="X213" i="95"/>
  <c r="W213" i="95"/>
  <c r="V213" i="95"/>
  <c r="U213" i="95"/>
  <c r="T213" i="95"/>
  <c r="S213" i="95"/>
  <c r="R213" i="95"/>
  <c r="Q213" i="95"/>
  <c r="P213" i="95"/>
  <c r="O213" i="95"/>
  <c r="N213" i="95"/>
  <c r="M213" i="95"/>
  <c r="L213" i="95"/>
  <c r="K213" i="95"/>
  <c r="J213" i="95"/>
  <c r="I213" i="95"/>
  <c r="H213" i="95"/>
  <c r="G213" i="95"/>
  <c r="F213" i="95"/>
  <c r="AD212" i="95"/>
  <c r="AC212" i="95"/>
  <c r="AB212" i="95"/>
  <c r="AA212" i="95"/>
  <c r="X212" i="95"/>
  <c r="W212" i="95"/>
  <c r="V212" i="95"/>
  <c r="U212" i="95"/>
  <c r="T212" i="95"/>
  <c r="S212" i="95"/>
  <c r="R212" i="95"/>
  <c r="Q212" i="95"/>
  <c r="P212" i="95"/>
  <c r="O212" i="95"/>
  <c r="N212" i="95"/>
  <c r="M212" i="95"/>
  <c r="L212" i="95"/>
  <c r="K212" i="95"/>
  <c r="J212" i="95"/>
  <c r="I212" i="95"/>
  <c r="H212" i="95"/>
  <c r="G212" i="95"/>
  <c r="F212" i="95"/>
  <c r="AD211" i="95"/>
  <c r="AC211" i="95"/>
  <c r="AB211" i="95"/>
  <c r="AA211" i="95"/>
  <c r="X211" i="95"/>
  <c r="W211" i="95"/>
  <c r="V211" i="95"/>
  <c r="U211" i="95"/>
  <c r="T211" i="95"/>
  <c r="S211" i="95"/>
  <c r="R211" i="95"/>
  <c r="Q211" i="95"/>
  <c r="P211" i="95"/>
  <c r="O211" i="95"/>
  <c r="N211" i="95"/>
  <c r="M211" i="95"/>
  <c r="L211" i="95"/>
  <c r="K211" i="95"/>
  <c r="J211" i="95"/>
  <c r="I211" i="95"/>
  <c r="H211" i="95"/>
  <c r="G211" i="95"/>
  <c r="F211" i="95"/>
  <c r="AD20" i="95"/>
  <c r="AC20" i="95"/>
  <c r="AB20" i="95"/>
  <c r="AA20" i="95"/>
  <c r="W20" i="95"/>
  <c r="V20" i="95"/>
  <c r="U20" i="95"/>
  <c r="T20" i="95"/>
  <c r="K20" i="95"/>
  <c r="J20" i="95"/>
  <c r="I20" i="95"/>
  <c r="H20" i="95"/>
  <c r="G20" i="95"/>
  <c r="F20" i="95"/>
  <c r="AD207" i="95"/>
  <c r="AC207" i="95"/>
  <c r="AB207" i="95"/>
  <c r="AA207" i="95"/>
  <c r="X207" i="95"/>
  <c r="W207" i="95"/>
  <c r="V207" i="95"/>
  <c r="U207" i="95"/>
  <c r="T207" i="95"/>
  <c r="S207" i="95"/>
  <c r="R207" i="95"/>
  <c r="Q207" i="95"/>
  <c r="P207" i="95"/>
  <c r="O207" i="95"/>
  <c r="N207" i="95"/>
  <c r="M207" i="95"/>
  <c r="L207" i="95"/>
  <c r="K207" i="95"/>
  <c r="J207" i="95"/>
  <c r="I207" i="95"/>
  <c r="H207" i="95"/>
  <c r="G207" i="95"/>
  <c r="F207" i="95"/>
  <c r="AD186" i="95"/>
  <c r="AC186" i="95"/>
  <c r="AB186" i="95"/>
  <c r="AA186" i="95"/>
  <c r="W186" i="95"/>
  <c r="V186" i="95"/>
  <c r="U186" i="95"/>
  <c r="T186" i="95"/>
  <c r="S186" i="95"/>
  <c r="R186" i="95"/>
  <c r="Q186" i="95"/>
  <c r="P186" i="95"/>
  <c r="O186" i="95"/>
  <c r="N186" i="95"/>
  <c r="M186" i="95"/>
  <c r="L186" i="95"/>
  <c r="K186" i="95"/>
  <c r="J186" i="95"/>
  <c r="I186" i="95"/>
  <c r="H186" i="95"/>
  <c r="G186" i="95"/>
  <c r="F186" i="95"/>
  <c r="AD137" i="95"/>
  <c r="AC137" i="95"/>
  <c r="AB137" i="95"/>
  <c r="AA137" i="95"/>
  <c r="W137" i="95"/>
  <c r="V137" i="95"/>
  <c r="U137" i="95"/>
  <c r="T137" i="95"/>
  <c r="S137" i="95"/>
  <c r="R137" i="95"/>
  <c r="Q137" i="95"/>
  <c r="P137" i="95"/>
  <c r="O137" i="95"/>
  <c r="N137" i="95"/>
  <c r="M137" i="95"/>
  <c r="L137" i="95"/>
  <c r="K137" i="95"/>
  <c r="J137" i="95"/>
  <c r="I137" i="95"/>
  <c r="H137" i="95"/>
  <c r="G137" i="95"/>
  <c r="F137" i="95"/>
  <c r="AD203" i="95"/>
  <c r="AC203" i="95"/>
  <c r="AB203" i="95"/>
  <c r="AA203" i="95"/>
  <c r="X203" i="95"/>
  <c r="V203" i="95"/>
  <c r="U203" i="95"/>
  <c r="T203" i="95"/>
  <c r="S203" i="95"/>
  <c r="R203" i="95"/>
  <c r="Q203" i="95"/>
  <c r="P203" i="95"/>
  <c r="O203" i="95"/>
  <c r="N203" i="95"/>
  <c r="M203" i="95"/>
  <c r="L203" i="95"/>
  <c r="K203" i="95"/>
  <c r="J203" i="95"/>
  <c r="I203" i="95"/>
  <c r="H203" i="95"/>
  <c r="G203" i="95"/>
  <c r="F203" i="95"/>
  <c r="AD202" i="95"/>
  <c r="AC202" i="95"/>
  <c r="AB202" i="95"/>
  <c r="AA202" i="95"/>
  <c r="X202" i="95"/>
  <c r="W202" i="95"/>
  <c r="V202" i="95"/>
  <c r="U202" i="95"/>
  <c r="T202" i="95"/>
  <c r="S202" i="95"/>
  <c r="R202" i="95"/>
  <c r="Q202" i="95"/>
  <c r="P202" i="95"/>
  <c r="O202" i="95"/>
  <c r="N202" i="95"/>
  <c r="M202" i="95"/>
  <c r="L202" i="95"/>
  <c r="K202" i="95"/>
  <c r="J202" i="95"/>
  <c r="I202" i="95"/>
  <c r="H202" i="95"/>
  <c r="G202" i="95"/>
  <c r="F202" i="95"/>
  <c r="AD71" i="95"/>
  <c r="AC71" i="95"/>
  <c r="AB71" i="95"/>
  <c r="AA71" i="95"/>
  <c r="W71" i="95"/>
  <c r="V71" i="95"/>
  <c r="U71" i="95"/>
  <c r="T71" i="95"/>
  <c r="S71" i="95"/>
  <c r="R71" i="95"/>
  <c r="Q71" i="95"/>
  <c r="P71" i="95"/>
  <c r="O71" i="95"/>
  <c r="N71" i="95"/>
  <c r="M71" i="95"/>
  <c r="L71" i="95"/>
  <c r="K71" i="95"/>
  <c r="J71" i="95"/>
  <c r="I71" i="95"/>
  <c r="H71" i="95"/>
  <c r="G71" i="95"/>
  <c r="F71" i="95"/>
  <c r="AD200" i="95"/>
  <c r="AC200" i="95"/>
  <c r="AB200" i="95"/>
  <c r="AA200" i="95"/>
  <c r="X200" i="95"/>
  <c r="W200" i="95"/>
  <c r="V200" i="95"/>
  <c r="U200" i="95"/>
  <c r="T200" i="95"/>
  <c r="S200" i="95"/>
  <c r="R200" i="95"/>
  <c r="Q200" i="95"/>
  <c r="P200" i="95"/>
  <c r="O200" i="95"/>
  <c r="N200" i="95"/>
  <c r="M200" i="95"/>
  <c r="L200" i="95"/>
  <c r="K200" i="95"/>
  <c r="J200" i="95"/>
  <c r="I200" i="95"/>
  <c r="H200" i="95"/>
  <c r="G200" i="95"/>
  <c r="F200" i="95"/>
  <c r="AD199" i="95"/>
  <c r="AC199" i="95"/>
  <c r="AB199" i="95"/>
  <c r="AA199" i="95"/>
  <c r="X199" i="95"/>
  <c r="W199" i="95"/>
  <c r="V199" i="95"/>
  <c r="U199" i="95"/>
  <c r="T199" i="95"/>
  <c r="S199" i="95"/>
  <c r="R199" i="95"/>
  <c r="Q199" i="95"/>
  <c r="P199" i="95"/>
  <c r="O199" i="95"/>
  <c r="N199" i="95"/>
  <c r="M199" i="95"/>
  <c r="L199" i="95"/>
  <c r="K199" i="95"/>
  <c r="J199" i="95"/>
  <c r="I199" i="95"/>
  <c r="H199" i="95"/>
  <c r="G199" i="95"/>
  <c r="F199" i="95"/>
  <c r="AD198" i="95"/>
  <c r="AC198" i="95"/>
  <c r="AB198" i="95"/>
  <c r="AA198" i="95"/>
  <c r="X198" i="95"/>
  <c r="W198" i="95"/>
  <c r="V198" i="95"/>
  <c r="U198" i="95"/>
  <c r="T198" i="95"/>
  <c r="S198" i="95"/>
  <c r="R198" i="95"/>
  <c r="Q198" i="95"/>
  <c r="P198" i="95"/>
  <c r="O198" i="95"/>
  <c r="N198" i="95"/>
  <c r="M198" i="95"/>
  <c r="L198" i="95"/>
  <c r="K198" i="95"/>
  <c r="J198" i="95"/>
  <c r="I198" i="95"/>
  <c r="H198" i="95"/>
  <c r="G198" i="95"/>
  <c r="F198" i="95"/>
  <c r="AD48" i="95"/>
  <c r="AC48" i="95"/>
  <c r="AB48" i="95"/>
  <c r="AA48" i="95"/>
  <c r="W48" i="95"/>
  <c r="V48" i="95"/>
  <c r="U48" i="95"/>
  <c r="T48" i="95"/>
  <c r="S48" i="95"/>
  <c r="R48" i="95"/>
  <c r="Q48" i="95"/>
  <c r="P48" i="95"/>
  <c r="O48" i="95"/>
  <c r="N48" i="95"/>
  <c r="M48" i="95"/>
  <c r="L48" i="95"/>
  <c r="K48" i="95"/>
  <c r="J48" i="95"/>
  <c r="I48" i="95"/>
  <c r="H48" i="95"/>
  <c r="G48" i="95"/>
  <c r="F48" i="95"/>
  <c r="AD92" i="95"/>
  <c r="AC92" i="95"/>
  <c r="AB92" i="95"/>
  <c r="AA92" i="95"/>
  <c r="W92" i="95"/>
  <c r="V92" i="95"/>
  <c r="U92" i="95"/>
  <c r="T92" i="95"/>
  <c r="S92" i="95"/>
  <c r="R92" i="95"/>
  <c r="Q92" i="95"/>
  <c r="P92" i="95"/>
  <c r="O92" i="95"/>
  <c r="N92" i="95"/>
  <c r="M92" i="95"/>
  <c r="L92" i="95"/>
  <c r="K92" i="95"/>
  <c r="J92" i="95"/>
  <c r="I92" i="95"/>
  <c r="H92" i="95"/>
  <c r="G92" i="95"/>
  <c r="F92" i="95"/>
  <c r="AD195" i="95"/>
  <c r="AC195" i="95"/>
  <c r="AB195" i="95"/>
  <c r="AA195" i="95"/>
  <c r="X195" i="95"/>
  <c r="W195" i="95"/>
  <c r="V195" i="95"/>
  <c r="U195" i="95"/>
  <c r="T195" i="95"/>
  <c r="S195" i="95"/>
  <c r="R195" i="95"/>
  <c r="Q195" i="95"/>
  <c r="P195" i="95"/>
  <c r="O195" i="95"/>
  <c r="N195" i="95"/>
  <c r="M195" i="95"/>
  <c r="L195" i="95"/>
  <c r="K195" i="95"/>
  <c r="J195" i="95"/>
  <c r="I195" i="95"/>
  <c r="H195" i="95"/>
  <c r="G195" i="95"/>
  <c r="F195" i="95"/>
  <c r="AD194" i="95"/>
  <c r="AC194" i="95"/>
  <c r="AB194" i="95"/>
  <c r="AA194" i="95"/>
  <c r="X194" i="95"/>
  <c r="W194" i="95"/>
  <c r="V194" i="95"/>
  <c r="U194" i="95"/>
  <c r="T194" i="95"/>
  <c r="S194" i="95"/>
  <c r="R194" i="95"/>
  <c r="Q194" i="95"/>
  <c r="P194" i="95"/>
  <c r="O194" i="95"/>
  <c r="N194" i="95"/>
  <c r="L194" i="95"/>
  <c r="K194" i="95"/>
  <c r="J194" i="95"/>
  <c r="I194" i="95"/>
  <c r="H194" i="95"/>
  <c r="G194" i="95"/>
  <c r="F194" i="95"/>
  <c r="AD193" i="95"/>
  <c r="AC193" i="95"/>
  <c r="AB193" i="95"/>
  <c r="AA193" i="95"/>
  <c r="X193" i="95"/>
  <c r="W193" i="95"/>
  <c r="V193" i="95"/>
  <c r="U193" i="95"/>
  <c r="T193" i="95"/>
  <c r="S193" i="95"/>
  <c r="R193" i="95"/>
  <c r="Q193" i="95"/>
  <c r="P193" i="95"/>
  <c r="O193" i="95"/>
  <c r="N193" i="95"/>
  <c r="L193" i="95"/>
  <c r="K193" i="95"/>
  <c r="J193" i="95"/>
  <c r="I193" i="95"/>
  <c r="H193" i="95"/>
  <c r="G193" i="95"/>
  <c r="F193" i="95"/>
  <c r="AD192" i="95"/>
  <c r="AC192" i="95"/>
  <c r="AB192" i="95"/>
  <c r="AA192" i="95"/>
  <c r="X192" i="95"/>
  <c r="W192" i="95"/>
  <c r="V192" i="95"/>
  <c r="U192" i="95"/>
  <c r="T192" i="95"/>
  <c r="S192" i="95"/>
  <c r="R192" i="95"/>
  <c r="Q192" i="95"/>
  <c r="P192" i="95"/>
  <c r="O192" i="95"/>
  <c r="N192" i="95"/>
  <c r="M192" i="95"/>
  <c r="L192" i="95"/>
  <c r="K192" i="95"/>
  <c r="J192" i="95"/>
  <c r="I192" i="95"/>
  <c r="H192" i="95"/>
  <c r="G192" i="95"/>
  <c r="F192" i="95"/>
  <c r="AD26" i="95"/>
  <c r="AC26" i="95"/>
  <c r="AB26" i="95"/>
  <c r="AA26" i="95"/>
  <c r="W26" i="95"/>
  <c r="V26" i="95"/>
  <c r="U26" i="95"/>
  <c r="T26" i="95"/>
  <c r="S26" i="95"/>
  <c r="R26" i="95"/>
  <c r="Q26" i="95"/>
  <c r="P26" i="95"/>
  <c r="O26" i="95"/>
  <c r="N26" i="95"/>
  <c r="M26" i="95"/>
  <c r="L26" i="95"/>
  <c r="K26" i="95"/>
  <c r="J26" i="95"/>
  <c r="I26" i="95"/>
  <c r="H26" i="95"/>
  <c r="G26" i="95"/>
  <c r="F26" i="95"/>
  <c r="AD190" i="95"/>
  <c r="AC190" i="95"/>
  <c r="AB190" i="95"/>
  <c r="AA190" i="95"/>
  <c r="X190" i="95"/>
  <c r="W190" i="95"/>
  <c r="V190" i="95"/>
  <c r="U190" i="95"/>
  <c r="T190" i="95"/>
  <c r="S190" i="95"/>
  <c r="R190" i="95"/>
  <c r="Q190" i="95"/>
  <c r="P190" i="95"/>
  <c r="O190" i="95"/>
  <c r="N190" i="95"/>
  <c r="M190" i="95"/>
  <c r="L190" i="95"/>
  <c r="K190" i="95"/>
  <c r="J190" i="95"/>
  <c r="I190" i="95"/>
  <c r="H190" i="95"/>
  <c r="G190" i="95"/>
  <c r="F190" i="95"/>
  <c r="AD189" i="95"/>
  <c r="AC189" i="95"/>
  <c r="AB189" i="95"/>
  <c r="AA189" i="95"/>
  <c r="X189" i="95"/>
  <c r="W189" i="95"/>
  <c r="V189" i="95"/>
  <c r="U189" i="95"/>
  <c r="T189" i="95"/>
  <c r="S189" i="95"/>
  <c r="R189" i="95"/>
  <c r="Q189" i="95"/>
  <c r="P189" i="95"/>
  <c r="O189" i="95"/>
  <c r="N189" i="95"/>
  <c r="L189" i="95"/>
  <c r="K189" i="95"/>
  <c r="J189" i="95"/>
  <c r="I189" i="95"/>
  <c r="H189" i="95"/>
  <c r="G189" i="95"/>
  <c r="F189" i="95"/>
  <c r="AD174" i="95"/>
  <c r="AC174" i="95"/>
  <c r="AB174" i="95"/>
  <c r="AA174" i="95"/>
  <c r="W174" i="95"/>
  <c r="V174" i="95"/>
  <c r="U174" i="95"/>
  <c r="T174" i="95"/>
  <c r="S174" i="95"/>
  <c r="R174" i="95"/>
  <c r="Q174" i="95"/>
  <c r="P174" i="95"/>
  <c r="O174" i="95"/>
  <c r="N174" i="95"/>
  <c r="M174" i="95"/>
  <c r="L174" i="95"/>
  <c r="K174" i="95"/>
  <c r="J174" i="95"/>
  <c r="I174" i="95"/>
  <c r="H174" i="95"/>
  <c r="G174" i="95"/>
  <c r="F174" i="95"/>
  <c r="AD187" i="95"/>
  <c r="AC187" i="95"/>
  <c r="AB187" i="95"/>
  <c r="AA187" i="95"/>
  <c r="X187" i="95"/>
  <c r="W187" i="95"/>
  <c r="V187" i="95"/>
  <c r="U187" i="95"/>
  <c r="T187" i="95"/>
  <c r="S187" i="95"/>
  <c r="R187" i="95"/>
  <c r="Q187" i="95"/>
  <c r="P187" i="95"/>
  <c r="O187" i="95"/>
  <c r="N187" i="95"/>
  <c r="M187" i="95"/>
  <c r="L187" i="95"/>
  <c r="K187" i="95"/>
  <c r="J187" i="95"/>
  <c r="I187" i="95"/>
  <c r="H187" i="95"/>
  <c r="G187" i="95"/>
  <c r="F187" i="95"/>
  <c r="AD185" i="95"/>
  <c r="AC185" i="95"/>
  <c r="AB185" i="95"/>
  <c r="AA185" i="95"/>
  <c r="X185" i="95"/>
  <c r="W185" i="95"/>
  <c r="V185" i="95"/>
  <c r="U185" i="95"/>
  <c r="T185" i="95"/>
  <c r="S185" i="95"/>
  <c r="R185" i="95"/>
  <c r="Q185" i="95"/>
  <c r="P185" i="95"/>
  <c r="O185" i="95"/>
  <c r="N185" i="95"/>
  <c r="M185" i="95"/>
  <c r="L185" i="95"/>
  <c r="K185" i="95"/>
  <c r="J185" i="95"/>
  <c r="I185" i="95"/>
  <c r="H185" i="95"/>
  <c r="G185" i="95"/>
  <c r="F185" i="95"/>
  <c r="AD166" i="95"/>
  <c r="AC166" i="95"/>
  <c r="AB166" i="95"/>
  <c r="AA166" i="95"/>
  <c r="W166" i="95"/>
  <c r="V166" i="95"/>
  <c r="U166" i="95"/>
  <c r="T166" i="95"/>
  <c r="S166" i="95"/>
  <c r="R166" i="95"/>
  <c r="Q166" i="95"/>
  <c r="P166" i="95"/>
  <c r="O166" i="95"/>
  <c r="N166" i="95"/>
  <c r="M166" i="95"/>
  <c r="L166" i="95"/>
  <c r="K166" i="95"/>
  <c r="J166" i="95"/>
  <c r="I166" i="95"/>
  <c r="H166" i="95"/>
  <c r="G166" i="95"/>
  <c r="F166" i="95"/>
  <c r="AD177" i="95"/>
  <c r="AC177" i="95"/>
  <c r="AB177" i="95"/>
  <c r="AA177" i="95"/>
  <c r="W177" i="95"/>
  <c r="V177" i="95"/>
  <c r="U177" i="95"/>
  <c r="T177" i="95"/>
  <c r="S177" i="95"/>
  <c r="R177" i="95"/>
  <c r="Q177" i="95"/>
  <c r="P177" i="95"/>
  <c r="O177" i="95"/>
  <c r="N177" i="95"/>
  <c r="M177" i="95"/>
  <c r="L177" i="95"/>
  <c r="K177" i="95"/>
  <c r="J177" i="95"/>
  <c r="I177" i="95"/>
  <c r="H177" i="95"/>
  <c r="G177" i="95"/>
  <c r="F177" i="95"/>
  <c r="AD182" i="95"/>
  <c r="AC182" i="95"/>
  <c r="AB182" i="95"/>
  <c r="AA182" i="95"/>
  <c r="X182" i="95"/>
  <c r="W182" i="95"/>
  <c r="V182" i="95"/>
  <c r="U182" i="95"/>
  <c r="T182" i="95"/>
  <c r="S182" i="95"/>
  <c r="R182" i="95"/>
  <c r="Q182" i="95"/>
  <c r="P182" i="95"/>
  <c r="O182" i="95"/>
  <c r="N182" i="95"/>
  <c r="L182" i="95"/>
  <c r="K182" i="95"/>
  <c r="J182" i="95"/>
  <c r="I182" i="95"/>
  <c r="H182" i="95"/>
  <c r="G182" i="95"/>
  <c r="F182" i="95"/>
  <c r="AD96" i="95"/>
  <c r="AC96" i="95"/>
  <c r="AB96" i="95"/>
  <c r="AA96" i="95"/>
  <c r="W96" i="95"/>
  <c r="V96" i="95"/>
  <c r="U96" i="95"/>
  <c r="T96" i="95"/>
  <c r="S96" i="95"/>
  <c r="R96" i="95"/>
  <c r="Q96" i="95"/>
  <c r="P96" i="95"/>
  <c r="O96" i="95"/>
  <c r="N96" i="95"/>
  <c r="M96" i="95"/>
  <c r="L96" i="95"/>
  <c r="K96" i="95"/>
  <c r="J96" i="95"/>
  <c r="I96" i="95"/>
  <c r="H96" i="95"/>
  <c r="G96" i="95"/>
  <c r="F96" i="95"/>
  <c r="AD179" i="95"/>
  <c r="AC179" i="95"/>
  <c r="AB179" i="95"/>
  <c r="AA179" i="95"/>
  <c r="X179" i="95"/>
  <c r="W179" i="95"/>
  <c r="V179" i="95"/>
  <c r="U179" i="95"/>
  <c r="T179" i="95"/>
  <c r="S179" i="95"/>
  <c r="R179" i="95"/>
  <c r="Q179" i="95"/>
  <c r="P179" i="95"/>
  <c r="O179" i="95"/>
  <c r="N179" i="95"/>
  <c r="M179" i="95"/>
  <c r="L179" i="95"/>
  <c r="K179" i="95"/>
  <c r="J179" i="95"/>
  <c r="I179" i="95"/>
  <c r="H179" i="95"/>
  <c r="G179" i="95"/>
  <c r="F179" i="95"/>
  <c r="AD56" i="95"/>
  <c r="AC56" i="95"/>
  <c r="AB56" i="95"/>
  <c r="AA56" i="95"/>
  <c r="W56" i="95"/>
  <c r="V56" i="95"/>
  <c r="U56" i="95"/>
  <c r="T56" i="95"/>
  <c r="S56" i="95"/>
  <c r="R56" i="95"/>
  <c r="Q56" i="95"/>
  <c r="P56" i="95"/>
  <c r="O56" i="95"/>
  <c r="N56" i="95"/>
  <c r="M56" i="95"/>
  <c r="L56" i="95"/>
  <c r="K56" i="95"/>
  <c r="J56" i="95"/>
  <c r="I56" i="95"/>
  <c r="H56" i="95"/>
  <c r="G56" i="95"/>
  <c r="F56" i="95"/>
  <c r="AD114" i="95"/>
  <c r="AC114" i="95"/>
  <c r="AB114" i="95"/>
  <c r="AA114" i="95"/>
  <c r="W114" i="95"/>
  <c r="V114" i="95"/>
  <c r="U114" i="95"/>
  <c r="T114" i="95"/>
  <c r="K114" i="95"/>
  <c r="J114" i="95"/>
  <c r="I114" i="95"/>
  <c r="H114" i="95"/>
  <c r="G114" i="95"/>
  <c r="F114" i="95"/>
  <c r="AD176" i="95"/>
  <c r="AC176" i="95"/>
  <c r="AB176" i="95"/>
  <c r="AA176" i="95"/>
  <c r="X176" i="95"/>
  <c r="W176" i="95"/>
  <c r="V176" i="95"/>
  <c r="U176" i="95"/>
  <c r="T176" i="95"/>
  <c r="S176" i="95"/>
  <c r="R176" i="95"/>
  <c r="Q176" i="95"/>
  <c r="P176" i="95"/>
  <c r="O176" i="95"/>
  <c r="N176" i="95"/>
  <c r="M176" i="95"/>
  <c r="L176" i="95"/>
  <c r="K176" i="95"/>
  <c r="J176" i="95"/>
  <c r="I176" i="95"/>
  <c r="H176" i="95"/>
  <c r="G176" i="95"/>
  <c r="F176" i="95"/>
  <c r="AD172" i="95"/>
  <c r="AC172" i="95"/>
  <c r="AB172" i="95"/>
  <c r="AA172" i="95"/>
  <c r="W172" i="95"/>
  <c r="V172" i="95"/>
  <c r="U172" i="95"/>
  <c r="T172" i="95"/>
  <c r="K172" i="95"/>
  <c r="J172" i="95"/>
  <c r="I172" i="95"/>
  <c r="H172" i="95"/>
  <c r="G172" i="95"/>
  <c r="F172" i="95"/>
  <c r="AD95" i="95"/>
  <c r="AC95" i="95"/>
  <c r="AB95" i="95"/>
  <c r="AA95" i="95"/>
  <c r="W95" i="95"/>
  <c r="V95" i="95"/>
  <c r="U95" i="95"/>
  <c r="T95" i="95"/>
  <c r="K95" i="95"/>
  <c r="J95" i="95"/>
  <c r="I95" i="95"/>
  <c r="H95" i="95"/>
  <c r="G95" i="95"/>
  <c r="F95" i="95"/>
  <c r="AD173" i="95"/>
  <c r="AC173" i="95"/>
  <c r="AB173" i="95"/>
  <c r="AA173" i="95"/>
  <c r="X173" i="95"/>
  <c r="W173" i="95"/>
  <c r="V173" i="95"/>
  <c r="U173" i="95"/>
  <c r="T173" i="95"/>
  <c r="S173" i="95"/>
  <c r="R173" i="95"/>
  <c r="Q173" i="95"/>
  <c r="P173" i="95"/>
  <c r="O173" i="95"/>
  <c r="N173" i="95"/>
  <c r="M173" i="95"/>
  <c r="L173" i="95"/>
  <c r="K173" i="95"/>
  <c r="J173" i="95"/>
  <c r="I173" i="95"/>
  <c r="H173" i="95"/>
  <c r="G173" i="95"/>
  <c r="F173" i="95"/>
  <c r="AD115" i="95"/>
  <c r="AC115" i="95"/>
  <c r="AB115" i="95"/>
  <c r="AA115" i="95"/>
  <c r="W115" i="95"/>
  <c r="V115" i="95"/>
  <c r="U115" i="95"/>
  <c r="T115" i="95"/>
  <c r="K115" i="95"/>
  <c r="J115" i="95"/>
  <c r="I115" i="95"/>
  <c r="H115" i="95"/>
  <c r="G115" i="95"/>
  <c r="F115" i="95"/>
  <c r="AD170" i="95"/>
  <c r="AC170" i="95"/>
  <c r="AB170" i="95"/>
  <c r="AA170" i="95"/>
  <c r="X170" i="95"/>
  <c r="W170" i="95"/>
  <c r="V170" i="95"/>
  <c r="U170" i="95"/>
  <c r="T170" i="95"/>
  <c r="S170" i="95"/>
  <c r="R170" i="95"/>
  <c r="Q170" i="95"/>
  <c r="P170" i="95"/>
  <c r="O170" i="95"/>
  <c r="N170" i="95"/>
  <c r="M170" i="95"/>
  <c r="L170" i="95"/>
  <c r="K170" i="95"/>
  <c r="J170" i="95"/>
  <c r="I170" i="95"/>
  <c r="H170" i="95"/>
  <c r="G170" i="95"/>
  <c r="F170" i="95"/>
  <c r="AD169" i="95"/>
  <c r="AC169" i="95"/>
  <c r="AB169" i="95"/>
  <c r="AA169" i="95"/>
  <c r="X169" i="95"/>
  <c r="W169" i="95"/>
  <c r="V169" i="95"/>
  <c r="U169" i="95"/>
  <c r="T169" i="95"/>
  <c r="K169" i="95"/>
  <c r="J169" i="95"/>
  <c r="I169" i="95"/>
  <c r="H169" i="95"/>
  <c r="G169" i="95"/>
  <c r="F169" i="95"/>
  <c r="AD144" i="95"/>
  <c r="AC144" i="95"/>
  <c r="AB144" i="95"/>
  <c r="AA144" i="95"/>
  <c r="W144" i="95"/>
  <c r="V144" i="95"/>
  <c r="U144" i="95"/>
  <c r="T144" i="95"/>
  <c r="S144" i="95"/>
  <c r="R144" i="95"/>
  <c r="Q144" i="95"/>
  <c r="P144" i="95"/>
  <c r="O144" i="95"/>
  <c r="N144" i="95"/>
  <c r="M144" i="95"/>
  <c r="L144" i="95"/>
  <c r="K144" i="95"/>
  <c r="J144" i="95"/>
  <c r="I144" i="95"/>
  <c r="H144" i="95"/>
  <c r="G144" i="95"/>
  <c r="F144" i="95"/>
  <c r="AD167" i="95"/>
  <c r="AC167" i="95"/>
  <c r="AB167" i="95"/>
  <c r="AA167" i="95"/>
  <c r="X167" i="95"/>
  <c r="W167" i="95"/>
  <c r="V167" i="95"/>
  <c r="U167" i="95"/>
  <c r="T167" i="95"/>
  <c r="S167" i="95"/>
  <c r="R167" i="95"/>
  <c r="Q167" i="95"/>
  <c r="P167" i="95"/>
  <c r="O167" i="95"/>
  <c r="N167" i="95"/>
  <c r="L167" i="95"/>
  <c r="K167" i="95"/>
  <c r="J167" i="95"/>
  <c r="I167" i="95"/>
  <c r="H167" i="95"/>
  <c r="G167" i="95"/>
  <c r="F167" i="95"/>
  <c r="AD22" i="95"/>
  <c r="AC22" i="95"/>
  <c r="AB22" i="95"/>
  <c r="AA22" i="95"/>
  <c r="W22" i="95"/>
  <c r="V22" i="95"/>
  <c r="U22" i="95"/>
  <c r="T22" i="95"/>
  <c r="S22" i="95"/>
  <c r="R22" i="95"/>
  <c r="Q22" i="95"/>
  <c r="P22" i="95"/>
  <c r="O22" i="95"/>
  <c r="N22" i="95"/>
  <c r="M22" i="95"/>
  <c r="L22" i="95"/>
  <c r="K22" i="95"/>
  <c r="J22" i="95"/>
  <c r="I22" i="95"/>
  <c r="H22" i="95"/>
  <c r="G22" i="95"/>
  <c r="F22" i="95"/>
  <c r="AD164" i="95"/>
  <c r="AC164" i="95"/>
  <c r="AB164" i="95"/>
  <c r="AA164" i="95"/>
  <c r="X164" i="95"/>
  <c r="W164" i="95"/>
  <c r="V164" i="95"/>
  <c r="U164" i="95"/>
  <c r="T164" i="95"/>
  <c r="S164" i="95"/>
  <c r="R164" i="95"/>
  <c r="Q164" i="95"/>
  <c r="P164" i="95"/>
  <c r="O164" i="95"/>
  <c r="N164" i="95"/>
  <c r="M164" i="95"/>
  <c r="L164" i="95"/>
  <c r="K164" i="95"/>
  <c r="J164" i="95"/>
  <c r="I164" i="95"/>
  <c r="H164" i="95"/>
  <c r="G164" i="95"/>
  <c r="F164" i="95"/>
  <c r="AD163" i="95"/>
  <c r="AC163" i="95"/>
  <c r="AB163" i="95"/>
  <c r="AA163" i="95"/>
  <c r="X163" i="95"/>
  <c r="W163" i="95"/>
  <c r="V163" i="95"/>
  <c r="U163" i="95"/>
  <c r="T163" i="95"/>
  <c r="S163" i="95"/>
  <c r="R163" i="95"/>
  <c r="Q163" i="95"/>
  <c r="P163" i="95"/>
  <c r="O163" i="95"/>
  <c r="N163" i="95"/>
  <c r="M163" i="95"/>
  <c r="L163" i="95"/>
  <c r="K163" i="95"/>
  <c r="J163" i="95"/>
  <c r="I163" i="95"/>
  <c r="H163" i="95"/>
  <c r="G163" i="95"/>
  <c r="F163" i="95"/>
  <c r="AD161" i="95"/>
  <c r="AC161" i="95"/>
  <c r="AB161" i="95"/>
  <c r="AA161" i="95"/>
  <c r="X161" i="95"/>
  <c r="W161" i="95"/>
  <c r="V161" i="95"/>
  <c r="U161" i="95"/>
  <c r="T161" i="95"/>
  <c r="S161" i="95"/>
  <c r="R161" i="95"/>
  <c r="Q161" i="95"/>
  <c r="P161" i="95"/>
  <c r="O161" i="95"/>
  <c r="N161" i="95"/>
  <c r="M161" i="95"/>
  <c r="L161" i="95"/>
  <c r="K161" i="95"/>
  <c r="J161" i="95"/>
  <c r="I161" i="95"/>
  <c r="H161" i="95"/>
  <c r="G161" i="95"/>
  <c r="F161" i="95"/>
  <c r="AD112" i="95"/>
  <c r="AC112" i="95"/>
  <c r="AB112" i="95"/>
  <c r="AA112" i="95"/>
  <c r="X112" i="95"/>
  <c r="W112" i="95"/>
  <c r="V112" i="95"/>
  <c r="U112" i="95"/>
  <c r="T112" i="95"/>
  <c r="K112" i="95"/>
  <c r="J112" i="95"/>
  <c r="I112" i="95"/>
  <c r="H112" i="95"/>
  <c r="G112" i="95"/>
  <c r="F112" i="95"/>
  <c r="AD17" i="95"/>
  <c r="AC17" i="95"/>
  <c r="AB17" i="95"/>
  <c r="AA17" i="95"/>
  <c r="W17" i="95"/>
  <c r="V17" i="95"/>
  <c r="U17" i="95"/>
  <c r="T17" i="95"/>
  <c r="K17" i="95"/>
  <c r="J17" i="95"/>
  <c r="I17" i="95"/>
  <c r="H17" i="95"/>
  <c r="G17" i="95"/>
  <c r="F17" i="95"/>
  <c r="AD158" i="95"/>
  <c r="AC158" i="95"/>
  <c r="AB158" i="95"/>
  <c r="AA158" i="95"/>
  <c r="X158" i="95"/>
  <c r="W158" i="95"/>
  <c r="V158" i="95"/>
  <c r="U158" i="95"/>
  <c r="T158" i="95"/>
  <c r="S158" i="95"/>
  <c r="R158" i="95"/>
  <c r="Q158" i="95"/>
  <c r="P158" i="95"/>
  <c r="O158" i="95"/>
  <c r="N158" i="95"/>
  <c r="M158" i="95"/>
  <c r="L158" i="95"/>
  <c r="K158" i="95"/>
  <c r="J158" i="95"/>
  <c r="I158" i="95"/>
  <c r="H158" i="95"/>
  <c r="G158" i="95"/>
  <c r="F158" i="95"/>
  <c r="AD184" i="95"/>
  <c r="AC184" i="95"/>
  <c r="AB184" i="95"/>
  <c r="AA184" i="95"/>
  <c r="W184" i="95"/>
  <c r="V184" i="95"/>
  <c r="U184" i="95"/>
  <c r="T184" i="95"/>
  <c r="S184" i="95"/>
  <c r="R184" i="95"/>
  <c r="Q184" i="95"/>
  <c r="P184" i="95"/>
  <c r="O184" i="95"/>
  <c r="N184" i="95"/>
  <c r="M184" i="95"/>
  <c r="L184" i="95"/>
  <c r="K184" i="95"/>
  <c r="J184" i="95"/>
  <c r="I184" i="95"/>
  <c r="H184" i="95"/>
  <c r="G184" i="95"/>
  <c r="F184" i="95"/>
  <c r="AD156" i="95"/>
  <c r="AC156" i="95"/>
  <c r="AB156" i="95"/>
  <c r="AA156" i="95"/>
  <c r="X156" i="95"/>
  <c r="W156" i="95"/>
  <c r="V156" i="95"/>
  <c r="U156" i="95"/>
  <c r="T156" i="95"/>
  <c r="S156" i="95"/>
  <c r="R156" i="95"/>
  <c r="Q156" i="95"/>
  <c r="P156" i="95"/>
  <c r="O156" i="95"/>
  <c r="N156" i="95"/>
  <c r="M156" i="95"/>
  <c r="L156" i="95"/>
  <c r="K156" i="95"/>
  <c r="J156" i="95"/>
  <c r="I156" i="95"/>
  <c r="H156" i="95"/>
  <c r="G156" i="95"/>
  <c r="F156" i="95"/>
  <c r="AD70" i="95"/>
  <c r="AC70" i="95"/>
  <c r="AB70" i="95"/>
  <c r="AA70" i="95"/>
  <c r="W70" i="95"/>
  <c r="V70" i="95"/>
  <c r="U70" i="95"/>
  <c r="T70" i="95"/>
  <c r="S70" i="95"/>
  <c r="R70" i="95"/>
  <c r="Q70" i="95"/>
  <c r="P70" i="95"/>
  <c r="O70" i="95"/>
  <c r="N70" i="95"/>
  <c r="M70" i="95"/>
  <c r="L70" i="95"/>
  <c r="K70" i="95"/>
  <c r="J70" i="95"/>
  <c r="I70" i="95"/>
  <c r="H70" i="95"/>
  <c r="G70" i="95"/>
  <c r="F70" i="95"/>
  <c r="AD89" i="95"/>
  <c r="AC89" i="95"/>
  <c r="AB89" i="95"/>
  <c r="AA89" i="95"/>
  <c r="W89" i="95"/>
  <c r="V89" i="95"/>
  <c r="U89" i="95"/>
  <c r="T89" i="95"/>
  <c r="S89" i="95"/>
  <c r="R89" i="95"/>
  <c r="Q89" i="95"/>
  <c r="P89" i="95"/>
  <c r="O89" i="95"/>
  <c r="N89" i="95"/>
  <c r="M89" i="95"/>
  <c r="L89" i="95"/>
  <c r="K89" i="95"/>
  <c r="J89" i="95"/>
  <c r="I89" i="95"/>
  <c r="H89" i="95"/>
  <c r="G89" i="95"/>
  <c r="F89" i="95"/>
  <c r="AD87" i="95"/>
  <c r="AC87" i="95"/>
  <c r="AB87" i="95"/>
  <c r="AA87" i="95"/>
  <c r="W87" i="95"/>
  <c r="V87" i="95"/>
  <c r="U87" i="95"/>
  <c r="T87" i="95"/>
  <c r="K87" i="95"/>
  <c r="J87" i="95"/>
  <c r="I87" i="95"/>
  <c r="H87" i="95"/>
  <c r="G87" i="95"/>
  <c r="F87" i="95"/>
  <c r="AD152" i="95"/>
  <c r="AC152" i="95"/>
  <c r="AB152" i="95"/>
  <c r="AA152" i="95"/>
  <c r="X152" i="95"/>
  <c r="W152" i="95"/>
  <c r="V152" i="95"/>
  <c r="U152" i="95"/>
  <c r="T152" i="95"/>
  <c r="S152" i="95"/>
  <c r="R152" i="95"/>
  <c r="Q152" i="95"/>
  <c r="P152" i="95"/>
  <c r="O152" i="95"/>
  <c r="N152" i="95"/>
  <c r="M152" i="95"/>
  <c r="L152" i="95"/>
  <c r="K152" i="95"/>
  <c r="J152" i="95"/>
  <c r="I152" i="95"/>
  <c r="H152" i="95"/>
  <c r="G152" i="95"/>
  <c r="F152" i="95"/>
  <c r="AD80" i="95"/>
  <c r="AC80" i="95"/>
  <c r="AB80" i="95"/>
  <c r="AA80" i="95"/>
  <c r="W80" i="95"/>
  <c r="V80" i="95"/>
  <c r="U80" i="95"/>
  <c r="T80" i="95"/>
  <c r="S80" i="95"/>
  <c r="R80" i="95"/>
  <c r="Q80" i="95"/>
  <c r="P80" i="95"/>
  <c r="O80" i="95"/>
  <c r="N80" i="95"/>
  <c r="M80" i="95"/>
  <c r="L80" i="95"/>
  <c r="K80" i="95"/>
  <c r="J80" i="95"/>
  <c r="I80" i="95"/>
  <c r="H80" i="95"/>
  <c r="G80" i="95"/>
  <c r="F80" i="95"/>
  <c r="AD150" i="95"/>
  <c r="AC150" i="95"/>
  <c r="AB150" i="95"/>
  <c r="AA150" i="95"/>
  <c r="X150" i="95"/>
  <c r="W150" i="95"/>
  <c r="V150" i="95"/>
  <c r="U150" i="95"/>
  <c r="T150" i="95"/>
  <c r="S150" i="95"/>
  <c r="R150" i="95"/>
  <c r="Q150" i="95"/>
  <c r="P150" i="95"/>
  <c r="O150" i="95"/>
  <c r="N150" i="95"/>
  <c r="M150" i="95"/>
  <c r="L150" i="95"/>
  <c r="K150" i="95"/>
  <c r="J150" i="95"/>
  <c r="I150" i="95"/>
  <c r="H150" i="95"/>
  <c r="G150" i="95"/>
  <c r="F150" i="95"/>
  <c r="AD149" i="95"/>
  <c r="AC149" i="95"/>
  <c r="AB149" i="95"/>
  <c r="AA149" i="95"/>
  <c r="X149" i="95"/>
  <c r="W149" i="95"/>
  <c r="V149" i="95"/>
  <c r="U149" i="95"/>
  <c r="T149" i="95"/>
  <c r="S149" i="95"/>
  <c r="R149" i="95"/>
  <c r="Q149" i="95"/>
  <c r="P149" i="95"/>
  <c r="O149" i="95"/>
  <c r="N149" i="95"/>
  <c r="M149" i="95"/>
  <c r="L149" i="95"/>
  <c r="K149" i="95"/>
  <c r="J149" i="95"/>
  <c r="I149" i="95"/>
  <c r="H149" i="95"/>
  <c r="G149" i="95"/>
  <c r="F149" i="95"/>
  <c r="AD45" i="95"/>
  <c r="AC45" i="95"/>
  <c r="AB45" i="95"/>
  <c r="AA45" i="95"/>
  <c r="W45" i="95"/>
  <c r="V45" i="95"/>
  <c r="U45" i="95"/>
  <c r="T45" i="95"/>
  <c r="K45" i="95"/>
  <c r="J45" i="95"/>
  <c r="I45" i="95"/>
  <c r="H45" i="95"/>
  <c r="G45" i="95"/>
  <c r="F45" i="95"/>
  <c r="AD147" i="95"/>
  <c r="AC147" i="95"/>
  <c r="AB147" i="95"/>
  <c r="AA147" i="95"/>
  <c r="X147" i="95"/>
  <c r="W147" i="95"/>
  <c r="V147" i="95"/>
  <c r="U147" i="95"/>
  <c r="T147" i="95"/>
  <c r="S147" i="95"/>
  <c r="R147" i="95"/>
  <c r="Q147" i="95"/>
  <c r="P147" i="95"/>
  <c r="O147" i="95"/>
  <c r="N147" i="95"/>
  <c r="M147" i="95"/>
  <c r="L147" i="95"/>
  <c r="K147" i="95"/>
  <c r="J147" i="95"/>
  <c r="I147" i="95"/>
  <c r="H147" i="95"/>
  <c r="G147" i="95"/>
  <c r="F147" i="95"/>
  <c r="AD94" i="95"/>
  <c r="AC94" i="95"/>
  <c r="AB94" i="95"/>
  <c r="AA94" i="95"/>
  <c r="W94" i="95"/>
  <c r="V94" i="95"/>
  <c r="U94" i="95"/>
  <c r="T94" i="95"/>
  <c r="K94" i="95"/>
  <c r="J94" i="95"/>
  <c r="I94" i="95"/>
  <c r="H94" i="95"/>
  <c r="G94" i="95"/>
  <c r="F94" i="95"/>
  <c r="AD145" i="95"/>
  <c r="AC145" i="95"/>
  <c r="AB145" i="95"/>
  <c r="AA145" i="95"/>
  <c r="X145" i="95"/>
  <c r="W145" i="95"/>
  <c r="V145" i="95"/>
  <c r="U145" i="95"/>
  <c r="T145" i="95"/>
  <c r="S145" i="95"/>
  <c r="R145" i="95"/>
  <c r="Q145" i="95"/>
  <c r="P145" i="95"/>
  <c r="O145" i="95"/>
  <c r="N145" i="95"/>
  <c r="M145" i="95"/>
  <c r="L145" i="95"/>
  <c r="K145" i="95"/>
  <c r="J145" i="95"/>
  <c r="I145" i="95"/>
  <c r="H145" i="95"/>
  <c r="G145" i="95"/>
  <c r="F145" i="95"/>
  <c r="AD168" i="95"/>
  <c r="AC168" i="95"/>
  <c r="AB168" i="95"/>
  <c r="AA168" i="95"/>
  <c r="W168" i="95"/>
  <c r="V168" i="95"/>
  <c r="U168" i="95"/>
  <c r="T168" i="95"/>
  <c r="K168" i="95"/>
  <c r="J168" i="95"/>
  <c r="I168" i="95"/>
  <c r="H168" i="95"/>
  <c r="G168" i="95"/>
  <c r="F168" i="95"/>
  <c r="AD162" i="95"/>
  <c r="AC162" i="95"/>
  <c r="AB162" i="95"/>
  <c r="AA162" i="95"/>
  <c r="W162" i="95"/>
  <c r="V162" i="95"/>
  <c r="U162" i="95"/>
  <c r="T162" i="95"/>
  <c r="S162" i="95"/>
  <c r="R162" i="95"/>
  <c r="Q162" i="95"/>
  <c r="P162" i="95"/>
  <c r="O162" i="95"/>
  <c r="N162" i="95"/>
  <c r="M162" i="95"/>
  <c r="L162" i="95"/>
  <c r="K162" i="95"/>
  <c r="J162" i="95"/>
  <c r="I162" i="95"/>
  <c r="H162" i="95"/>
  <c r="G162" i="95"/>
  <c r="F162" i="95"/>
  <c r="AD99" i="95"/>
  <c r="AC99" i="95"/>
  <c r="AB99" i="95"/>
  <c r="AA99" i="95"/>
  <c r="W99" i="95"/>
  <c r="V99" i="95"/>
  <c r="U99" i="95"/>
  <c r="T99" i="95"/>
  <c r="K99" i="95"/>
  <c r="J99" i="95"/>
  <c r="I99" i="95"/>
  <c r="H99" i="95"/>
  <c r="G99" i="95"/>
  <c r="F99" i="95"/>
  <c r="AD141" i="95"/>
  <c r="AC141" i="95"/>
  <c r="AB141" i="95"/>
  <c r="AA141" i="95"/>
  <c r="X141" i="95"/>
  <c r="W141" i="95"/>
  <c r="V141" i="95"/>
  <c r="U141" i="95"/>
  <c r="T141" i="95"/>
  <c r="S141" i="95"/>
  <c r="R141" i="95"/>
  <c r="Q141" i="95"/>
  <c r="P141" i="95"/>
  <c r="O141" i="95"/>
  <c r="N141" i="95"/>
  <c r="L141" i="95"/>
  <c r="K141" i="95"/>
  <c r="J141" i="95"/>
  <c r="I141" i="95"/>
  <c r="H141" i="95"/>
  <c r="G141" i="95"/>
  <c r="F141" i="95"/>
  <c r="AD140" i="95"/>
  <c r="AC140" i="95"/>
  <c r="AB140" i="95"/>
  <c r="AA140" i="95"/>
  <c r="X140" i="95"/>
  <c r="W140" i="95"/>
  <c r="V140" i="95"/>
  <c r="U140" i="95"/>
  <c r="T140" i="95"/>
  <c r="S140" i="95"/>
  <c r="R140" i="95"/>
  <c r="Q140" i="95"/>
  <c r="P140" i="95"/>
  <c r="O140" i="95"/>
  <c r="N140" i="95"/>
  <c r="M140" i="95"/>
  <c r="L140" i="95"/>
  <c r="K140" i="95"/>
  <c r="J140" i="95"/>
  <c r="I140" i="95"/>
  <c r="H140" i="95"/>
  <c r="G140" i="95"/>
  <c r="F140" i="95"/>
  <c r="AD215" i="95"/>
  <c r="AC215" i="95"/>
  <c r="AB215" i="95"/>
  <c r="AA215" i="95"/>
  <c r="X215" i="95"/>
  <c r="W215" i="95"/>
  <c r="V215" i="95"/>
  <c r="U215" i="95"/>
  <c r="T215" i="95"/>
  <c r="K215" i="95"/>
  <c r="J215" i="95"/>
  <c r="I215" i="95"/>
  <c r="H215" i="95"/>
  <c r="G215" i="95"/>
  <c r="F215" i="95"/>
  <c r="AD21" i="95"/>
  <c r="AC21" i="95"/>
  <c r="AB21" i="95"/>
  <c r="AA21" i="95"/>
  <c r="W21" i="95"/>
  <c r="V21" i="95"/>
  <c r="U21" i="95"/>
  <c r="T21" i="95"/>
  <c r="S21" i="95"/>
  <c r="R21" i="95"/>
  <c r="Q21" i="95"/>
  <c r="P21" i="95"/>
  <c r="O21" i="95"/>
  <c r="N21" i="95"/>
  <c r="M21" i="95"/>
  <c r="L21" i="95"/>
  <c r="K21" i="95"/>
  <c r="J21" i="95"/>
  <c r="I21" i="95"/>
  <c r="H21" i="95"/>
  <c r="G21" i="95"/>
  <c r="F21" i="95"/>
  <c r="AD110" i="95"/>
  <c r="AC110" i="95"/>
  <c r="AB110" i="95"/>
  <c r="AA110" i="95"/>
  <c r="X110" i="95"/>
  <c r="W110" i="95"/>
  <c r="V110" i="95"/>
  <c r="U110" i="95"/>
  <c r="T110" i="95"/>
  <c r="K110" i="95"/>
  <c r="J110" i="95"/>
  <c r="I110" i="95"/>
  <c r="H110" i="95"/>
  <c r="G110" i="95"/>
  <c r="F110" i="95"/>
  <c r="AD197" i="95"/>
  <c r="AC197" i="95"/>
  <c r="AB197" i="95"/>
  <c r="AA197" i="95"/>
  <c r="W197" i="95"/>
  <c r="V197" i="95"/>
  <c r="U197" i="95"/>
  <c r="T197" i="95"/>
  <c r="K197" i="95"/>
  <c r="J197" i="95"/>
  <c r="I197" i="95"/>
  <c r="H197" i="95"/>
  <c r="G197" i="95"/>
  <c r="F197" i="95"/>
  <c r="AD135" i="95"/>
  <c r="AC135" i="95"/>
  <c r="AB135" i="95"/>
  <c r="AA135" i="95"/>
  <c r="X135" i="95"/>
  <c r="W135" i="95"/>
  <c r="V135" i="95"/>
  <c r="U135" i="95"/>
  <c r="T135" i="95"/>
  <c r="S135" i="95"/>
  <c r="R135" i="95"/>
  <c r="Q135" i="95"/>
  <c r="P135" i="95"/>
  <c r="O135" i="95"/>
  <c r="N135" i="95"/>
  <c r="M135" i="95"/>
  <c r="L135" i="95"/>
  <c r="K135" i="95"/>
  <c r="J135" i="95"/>
  <c r="I135" i="95"/>
  <c r="H135" i="95"/>
  <c r="G135" i="95"/>
  <c r="F135" i="95"/>
  <c r="AD134" i="95"/>
  <c r="AC134" i="95"/>
  <c r="AB134" i="95"/>
  <c r="AA134" i="95"/>
  <c r="X134" i="95"/>
  <c r="W134" i="95"/>
  <c r="V134" i="95"/>
  <c r="U134" i="95"/>
  <c r="T134" i="95"/>
  <c r="S134" i="95"/>
  <c r="R134" i="95"/>
  <c r="Q134" i="95"/>
  <c r="P134" i="95"/>
  <c r="O134" i="95"/>
  <c r="N134" i="95"/>
  <c r="M134" i="95"/>
  <c r="L134" i="95"/>
  <c r="K134" i="95"/>
  <c r="J134" i="95"/>
  <c r="I134" i="95"/>
  <c r="H134" i="95"/>
  <c r="G134" i="95"/>
  <c r="F134" i="95"/>
  <c r="AD133" i="95"/>
  <c r="AC133" i="95"/>
  <c r="AB133" i="95"/>
  <c r="AA133" i="95"/>
  <c r="X133" i="95"/>
  <c r="W133" i="95"/>
  <c r="V133" i="95"/>
  <c r="U133" i="95"/>
  <c r="T133" i="95"/>
  <c r="S133" i="95"/>
  <c r="R133" i="95"/>
  <c r="Q133" i="95"/>
  <c r="P133" i="95"/>
  <c r="N133" i="95"/>
  <c r="L133" i="95"/>
  <c r="K133" i="95"/>
  <c r="J133" i="95"/>
  <c r="I133" i="95"/>
  <c r="H133" i="95"/>
  <c r="G133" i="95"/>
  <c r="F133" i="95"/>
  <c r="AD16" i="95"/>
  <c r="AC16" i="95"/>
  <c r="AB16" i="95"/>
  <c r="AA16" i="95"/>
  <c r="W16" i="95"/>
  <c r="V16" i="95"/>
  <c r="U16" i="95"/>
  <c r="T16" i="95"/>
  <c r="K16" i="95"/>
  <c r="J16" i="95"/>
  <c r="I16" i="95"/>
  <c r="H16" i="95"/>
  <c r="G16" i="95"/>
  <c r="F16" i="95"/>
  <c r="AD131" i="95"/>
  <c r="AC131" i="95"/>
  <c r="AB131" i="95"/>
  <c r="AA131" i="95"/>
  <c r="X131" i="95"/>
  <c r="W131" i="95"/>
  <c r="V131" i="95"/>
  <c r="U131" i="95"/>
  <c r="T131" i="95"/>
  <c r="S131" i="95"/>
  <c r="R131" i="95"/>
  <c r="Q131" i="95"/>
  <c r="P131" i="95"/>
  <c r="O131" i="95"/>
  <c r="N131" i="95"/>
  <c r="M131" i="95"/>
  <c r="L131" i="95"/>
  <c r="K131" i="95"/>
  <c r="J131" i="95"/>
  <c r="I131" i="95"/>
  <c r="H131" i="95"/>
  <c r="G131" i="95"/>
  <c r="F131" i="95"/>
  <c r="AD130" i="95"/>
  <c r="AC130" i="95"/>
  <c r="AB130" i="95"/>
  <c r="AA130" i="95"/>
  <c r="X130" i="95"/>
  <c r="W130" i="95"/>
  <c r="V130" i="95"/>
  <c r="U130" i="95"/>
  <c r="T130" i="95"/>
  <c r="S130" i="95"/>
  <c r="R130" i="95"/>
  <c r="Q130" i="95"/>
  <c r="P130" i="95"/>
  <c r="O130" i="95"/>
  <c r="N130" i="95"/>
  <c r="M130" i="95"/>
  <c r="L130" i="95"/>
  <c r="K130" i="95"/>
  <c r="J130" i="95"/>
  <c r="I130" i="95"/>
  <c r="H130" i="95"/>
  <c r="G130" i="95"/>
  <c r="F130" i="95"/>
  <c r="AD191" i="95"/>
  <c r="AC191" i="95"/>
  <c r="AB191" i="95"/>
  <c r="AA191" i="95"/>
  <c r="W191" i="95"/>
  <c r="V191" i="95"/>
  <c r="U191" i="95"/>
  <c r="T191" i="95"/>
  <c r="S191" i="95"/>
  <c r="R191" i="95"/>
  <c r="Q191" i="95"/>
  <c r="P191" i="95"/>
  <c r="O191" i="95"/>
  <c r="N191" i="95"/>
  <c r="M191" i="95"/>
  <c r="L191" i="95"/>
  <c r="K191" i="95"/>
  <c r="J191" i="95"/>
  <c r="I191" i="95"/>
  <c r="H191" i="95"/>
  <c r="G191" i="95"/>
  <c r="F191" i="95"/>
  <c r="AD125" i="95"/>
  <c r="AC125" i="95"/>
  <c r="AB125" i="95"/>
  <c r="AA125" i="95"/>
  <c r="W125" i="95"/>
  <c r="V125" i="95"/>
  <c r="U125" i="95"/>
  <c r="T125" i="95"/>
  <c r="K125" i="95"/>
  <c r="J125" i="95"/>
  <c r="I125" i="95"/>
  <c r="H125" i="95"/>
  <c r="G125" i="95"/>
  <c r="F125" i="95"/>
  <c r="AD127" i="95"/>
  <c r="AC127" i="95"/>
  <c r="AB127" i="95"/>
  <c r="AA127" i="95"/>
  <c r="X127" i="95"/>
  <c r="W127" i="95"/>
  <c r="V127" i="95"/>
  <c r="U127" i="95"/>
  <c r="T127" i="95"/>
  <c r="S127" i="95"/>
  <c r="R127" i="95"/>
  <c r="Q127" i="95"/>
  <c r="P127" i="95"/>
  <c r="O127" i="95"/>
  <c r="N127" i="95"/>
  <c r="M127" i="95"/>
  <c r="L127" i="95"/>
  <c r="K127" i="95"/>
  <c r="J127" i="95"/>
  <c r="I127" i="95"/>
  <c r="H127" i="95"/>
  <c r="G127" i="95"/>
  <c r="F127" i="95"/>
  <c r="AD126" i="95"/>
  <c r="AC126" i="95"/>
  <c r="AB126" i="95"/>
  <c r="AA126" i="95"/>
  <c r="X126" i="95"/>
  <c r="W126" i="95"/>
  <c r="V126" i="95"/>
  <c r="U126" i="95"/>
  <c r="T126" i="95"/>
  <c r="S126" i="95"/>
  <c r="R126" i="95"/>
  <c r="Q126" i="95"/>
  <c r="P126" i="95"/>
  <c r="O126" i="95"/>
  <c r="N126" i="95"/>
  <c r="M126" i="95"/>
  <c r="L126" i="95"/>
  <c r="K126" i="95"/>
  <c r="J126" i="95"/>
  <c r="I126" i="95"/>
  <c r="H126" i="95"/>
  <c r="G126" i="95"/>
  <c r="F126" i="95"/>
  <c r="AD84" i="95"/>
  <c r="AC84" i="95"/>
  <c r="AB84" i="95"/>
  <c r="AA84" i="95"/>
  <c r="W84" i="95"/>
  <c r="V84" i="95"/>
  <c r="U84" i="95"/>
  <c r="T84" i="95"/>
  <c r="K84" i="95"/>
  <c r="J84" i="95"/>
  <c r="I84" i="95"/>
  <c r="H84" i="95"/>
  <c r="G84" i="95"/>
  <c r="F84" i="95"/>
  <c r="AD43" i="95"/>
  <c r="AC43" i="95"/>
  <c r="AB43" i="95"/>
  <c r="AA43" i="95"/>
  <c r="W43" i="95"/>
  <c r="V43" i="95"/>
  <c r="U43" i="95"/>
  <c r="T43" i="95"/>
  <c r="K43" i="95"/>
  <c r="J43" i="95"/>
  <c r="I43" i="95"/>
  <c r="H43" i="95"/>
  <c r="G43" i="95"/>
  <c r="F43" i="95"/>
  <c r="AD155" i="95"/>
  <c r="AC155" i="95"/>
  <c r="AB155" i="95"/>
  <c r="AA155" i="95"/>
  <c r="X155" i="95"/>
  <c r="W155" i="95"/>
  <c r="V155" i="95"/>
  <c r="U155" i="95"/>
  <c r="T155" i="95"/>
  <c r="S155" i="95"/>
  <c r="R155" i="95"/>
  <c r="Q155" i="95"/>
  <c r="P155" i="95"/>
  <c r="O155" i="95"/>
  <c r="N155" i="95"/>
  <c r="M155" i="95"/>
  <c r="L155" i="95"/>
  <c r="K155" i="95"/>
  <c r="J155" i="95"/>
  <c r="I155" i="95"/>
  <c r="H155" i="95"/>
  <c r="G155" i="95"/>
  <c r="F155" i="95"/>
  <c r="AD121" i="95"/>
  <c r="AC121" i="95"/>
  <c r="AB121" i="95"/>
  <c r="AA121" i="95"/>
  <c r="X121" i="95"/>
  <c r="W121" i="95"/>
  <c r="V121" i="95"/>
  <c r="U121" i="95"/>
  <c r="T121" i="95"/>
  <c r="S121" i="95"/>
  <c r="R121" i="95"/>
  <c r="Q121" i="95"/>
  <c r="P121" i="95"/>
  <c r="O121" i="95"/>
  <c r="N121" i="95"/>
  <c r="M121" i="95"/>
  <c r="L121" i="95"/>
  <c r="K121" i="95"/>
  <c r="J121" i="95"/>
  <c r="I121" i="95"/>
  <c r="H121" i="95"/>
  <c r="G121" i="95"/>
  <c r="F121" i="95"/>
  <c r="AD42" i="95"/>
  <c r="AC42" i="95"/>
  <c r="AB42" i="95"/>
  <c r="AA42" i="95"/>
  <c r="W42" i="95"/>
  <c r="V42" i="95"/>
  <c r="U42" i="95"/>
  <c r="T42" i="95"/>
  <c r="S42" i="95"/>
  <c r="R42" i="95"/>
  <c r="Q42" i="95"/>
  <c r="P42" i="95"/>
  <c r="O42" i="95"/>
  <c r="N42" i="95"/>
  <c r="M42" i="95"/>
  <c r="L42" i="95"/>
  <c r="K42" i="95"/>
  <c r="AD220" i="95"/>
  <c r="AC220" i="95"/>
  <c r="AB220" i="95"/>
  <c r="AA220" i="95"/>
  <c r="X220" i="95"/>
  <c r="W220" i="95"/>
  <c r="V220" i="95"/>
  <c r="U220" i="95"/>
  <c r="T220" i="95"/>
  <c r="K220" i="95"/>
  <c r="J220" i="95"/>
  <c r="I220" i="95"/>
  <c r="H220" i="95"/>
  <c r="G220" i="95"/>
  <c r="F220" i="95"/>
  <c r="AD118" i="95"/>
  <c r="AC118" i="95"/>
  <c r="AB118" i="95"/>
  <c r="AA118" i="95"/>
  <c r="X118" i="95"/>
  <c r="W118" i="95"/>
  <c r="V118" i="95"/>
  <c r="U118" i="95"/>
  <c r="T118" i="95"/>
  <c r="S118" i="95"/>
  <c r="R118" i="95"/>
  <c r="Q118" i="95"/>
  <c r="P118" i="95"/>
  <c r="O118" i="95"/>
  <c r="N118" i="95"/>
  <c r="M118" i="95"/>
  <c r="L118" i="95"/>
  <c r="K118" i="95"/>
  <c r="J118" i="95"/>
  <c r="I118" i="95"/>
  <c r="H118" i="95"/>
  <c r="G118" i="95"/>
  <c r="F118" i="95"/>
  <c r="AD224" i="95"/>
  <c r="AC224" i="95"/>
  <c r="AB224" i="95"/>
  <c r="AA224" i="95"/>
  <c r="X224" i="95"/>
  <c r="W224" i="95"/>
  <c r="V224" i="95"/>
  <c r="U224" i="95"/>
  <c r="T224" i="95"/>
  <c r="S224" i="95"/>
  <c r="R224" i="95"/>
  <c r="Q224" i="95"/>
  <c r="P224" i="95"/>
  <c r="O224" i="95"/>
  <c r="N224" i="95"/>
  <c r="M224" i="95"/>
  <c r="L224" i="95"/>
  <c r="K224" i="95"/>
  <c r="J224" i="95"/>
  <c r="I224" i="95"/>
  <c r="H224" i="95"/>
  <c r="G224" i="95"/>
  <c r="F224" i="95"/>
  <c r="AD116" i="95"/>
  <c r="AC116" i="95"/>
  <c r="AB116" i="95"/>
  <c r="AA116" i="95"/>
  <c r="X116" i="95"/>
  <c r="W116" i="95"/>
  <c r="V116" i="95"/>
  <c r="U116" i="95"/>
  <c r="T116" i="95"/>
  <c r="S116" i="95"/>
  <c r="R116" i="95"/>
  <c r="Q116" i="95"/>
  <c r="P116" i="95"/>
  <c r="O116" i="95"/>
  <c r="N116" i="95"/>
  <c r="M116" i="95"/>
  <c r="L116" i="95"/>
  <c r="K116" i="95"/>
  <c r="J116" i="95"/>
  <c r="I116" i="95"/>
  <c r="H116" i="95"/>
  <c r="G116" i="95"/>
  <c r="F116" i="95"/>
  <c r="AD93" i="95"/>
  <c r="AC93" i="95"/>
  <c r="AB93" i="95"/>
  <c r="AA93" i="95"/>
  <c r="W93" i="95"/>
  <c r="V93" i="95"/>
  <c r="U93" i="95"/>
  <c r="T93" i="95"/>
  <c r="S93" i="95"/>
  <c r="R93" i="95"/>
  <c r="Q93" i="95"/>
  <c r="P93" i="95"/>
  <c r="O93" i="95"/>
  <c r="N93" i="95"/>
  <c r="M93" i="95"/>
  <c r="L93" i="95"/>
  <c r="K93" i="95"/>
  <c r="J93" i="95"/>
  <c r="I93" i="95"/>
  <c r="H93" i="95"/>
  <c r="G93" i="95"/>
  <c r="F93" i="95"/>
  <c r="AD41" i="95"/>
  <c r="AC41" i="95"/>
  <c r="AB41" i="95"/>
  <c r="AA41" i="95"/>
  <c r="W41" i="95"/>
  <c r="V41" i="95"/>
  <c r="U41" i="95"/>
  <c r="T41" i="95"/>
  <c r="S41" i="95"/>
  <c r="R41" i="95"/>
  <c r="Q41" i="95"/>
  <c r="P41" i="95"/>
  <c r="O41" i="95"/>
  <c r="N41" i="95"/>
  <c r="M41" i="95"/>
  <c r="L41" i="95"/>
  <c r="K41" i="95"/>
  <c r="J41" i="95"/>
  <c r="I41" i="95"/>
  <c r="H41" i="95"/>
  <c r="G41" i="95"/>
  <c r="F41" i="95"/>
  <c r="AD113" i="95"/>
  <c r="AC113" i="95"/>
  <c r="AB113" i="95"/>
  <c r="AA113" i="95"/>
  <c r="X113" i="95"/>
  <c r="W113" i="95"/>
  <c r="V113" i="95"/>
  <c r="U113" i="95"/>
  <c r="T113" i="95"/>
  <c r="S113" i="95"/>
  <c r="R113" i="95"/>
  <c r="Q113" i="95"/>
  <c r="P113" i="95"/>
  <c r="O113" i="95"/>
  <c r="N113" i="95"/>
  <c r="M113" i="95"/>
  <c r="L113" i="95"/>
  <c r="K113" i="95"/>
  <c r="J113" i="95"/>
  <c r="I113" i="95"/>
  <c r="H113" i="95"/>
  <c r="G113" i="95"/>
  <c r="F113" i="95"/>
  <c r="AD201" i="95"/>
  <c r="AC201" i="95"/>
  <c r="AB201" i="95"/>
  <c r="AA201" i="95"/>
  <c r="W201" i="95"/>
  <c r="V201" i="95"/>
  <c r="U201" i="95"/>
  <c r="T201" i="95"/>
  <c r="S201" i="95"/>
  <c r="R201" i="95"/>
  <c r="Q201" i="95"/>
  <c r="P201" i="95"/>
  <c r="O201" i="95"/>
  <c r="N201" i="95"/>
  <c r="M201" i="95"/>
  <c r="L201" i="95"/>
  <c r="K201" i="95"/>
  <c r="J201" i="95"/>
  <c r="I201" i="95"/>
  <c r="H201" i="95"/>
  <c r="G201" i="95"/>
  <c r="F201" i="95"/>
  <c r="AD111" i="95"/>
  <c r="AC111" i="95"/>
  <c r="AB111" i="95"/>
  <c r="AA111" i="95"/>
  <c r="X111" i="95"/>
  <c r="W111" i="95"/>
  <c r="V111" i="95"/>
  <c r="U111" i="95"/>
  <c r="T111" i="95"/>
  <c r="S111" i="95"/>
  <c r="R111" i="95"/>
  <c r="Q111" i="95"/>
  <c r="P111" i="95"/>
  <c r="O111" i="95"/>
  <c r="N111" i="95"/>
  <c r="M111" i="95"/>
  <c r="L111" i="95"/>
  <c r="K111" i="95"/>
  <c r="J111" i="95"/>
  <c r="I111" i="95"/>
  <c r="H111" i="95"/>
  <c r="G111" i="95"/>
  <c r="F111" i="95"/>
  <c r="AD109" i="95"/>
  <c r="AC109" i="95"/>
  <c r="AB109" i="95"/>
  <c r="AA109" i="95"/>
  <c r="X109" i="95"/>
  <c r="W109" i="95"/>
  <c r="V109" i="95"/>
  <c r="U109" i="95"/>
  <c r="T109" i="95"/>
  <c r="S109" i="95"/>
  <c r="R109" i="95"/>
  <c r="Q109" i="95"/>
  <c r="P109" i="95"/>
  <c r="O109" i="95"/>
  <c r="N109" i="95"/>
  <c r="M109" i="95"/>
  <c r="L109" i="95"/>
  <c r="K109" i="95"/>
  <c r="J109" i="95"/>
  <c r="I109" i="95"/>
  <c r="H109" i="95"/>
  <c r="G109" i="95"/>
  <c r="F109" i="95"/>
  <c r="AD119" i="95"/>
  <c r="AC119" i="95"/>
  <c r="AB119" i="95"/>
  <c r="AA119" i="95"/>
  <c r="W119" i="95"/>
  <c r="V119" i="95"/>
  <c r="U119" i="95"/>
  <c r="T119" i="95"/>
  <c r="K119" i="95"/>
  <c r="J119" i="95"/>
  <c r="I119" i="95"/>
  <c r="H119" i="95"/>
  <c r="G119" i="95"/>
  <c r="F119" i="95"/>
  <c r="AD27" i="95"/>
  <c r="AC27" i="95"/>
  <c r="AB27" i="95"/>
  <c r="AA27" i="95"/>
  <c r="W27" i="95"/>
  <c r="V27" i="95"/>
  <c r="U27" i="95"/>
  <c r="T27" i="95"/>
  <c r="S27" i="95"/>
  <c r="R27" i="95"/>
  <c r="Q27" i="95"/>
  <c r="P27" i="95"/>
  <c r="O27" i="95"/>
  <c r="N27" i="95"/>
  <c r="M27" i="95"/>
  <c r="L27" i="95"/>
  <c r="K27" i="95"/>
  <c r="J27" i="95"/>
  <c r="I27" i="95"/>
  <c r="H27" i="95"/>
  <c r="G27" i="95"/>
  <c r="F27" i="95"/>
  <c r="AD175" i="95"/>
  <c r="AC175" i="95"/>
  <c r="AB175" i="95"/>
  <c r="AA175" i="95"/>
  <c r="W175" i="95"/>
  <c r="V175" i="95"/>
  <c r="U175" i="95"/>
  <c r="T175" i="95"/>
  <c r="S175" i="95"/>
  <c r="R175" i="95"/>
  <c r="Q175" i="95"/>
  <c r="P175" i="95"/>
  <c r="O175" i="95"/>
  <c r="N175" i="95"/>
  <c r="M175" i="95"/>
  <c r="L175" i="95"/>
  <c r="K175" i="95"/>
  <c r="J175" i="95"/>
  <c r="I175" i="95"/>
  <c r="H175" i="95"/>
  <c r="G175" i="95"/>
  <c r="F175" i="95"/>
  <c r="AD106" i="95"/>
  <c r="AC106" i="95"/>
  <c r="AB106" i="95"/>
  <c r="AA106" i="95"/>
  <c r="X106" i="95"/>
  <c r="W106" i="95"/>
  <c r="V106" i="95"/>
  <c r="U106" i="95"/>
  <c r="T106" i="95"/>
  <c r="S106" i="95"/>
  <c r="R106" i="95"/>
  <c r="Q106" i="95"/>
  <c r="P106" i="95"/>
  <c r="O106" i="95"/>
  <c r="N106" i="95"/>
  <c r="M106" i="95"/>
  <c r="L106" i="95"/>
  <c r="K106" i="95"/>
  <c r="J106" i="95"/>
  <c r="I106" i="95"/>
  <c r="H106" i="95"/>
  <c r="G106" i="95"/>
  <c r="F106" i="95"/>
  <c r="AD105" i="95"/>
  <c r="AC105" i="95"/>
  <c r="AB105" i="95"/>
  <c r="AA105" i="95"/>
  <c r="X105" i="95"/>
  <c r="W105" i="95"/>
  <c r="V105" i="95"/>
  <c r="U105" i="95"/>
  <c r="T105" i="95"/>
  <c r="S105" i="95"/>
  <c r="R105" i="95"/>
  <c r="Q105" i="95"/>
  <c r="P105" i="95"/>
  <c r="O105" i="95"/>
  <c r="N105" i="95"/>
  <c r="M105" i="95"/>
  <c r="L105" i="95"/>
  <c r="K105" i="95"/>
  <c r="J105" i="95"/>
  <c r="I105" i="95"/>
  <c r="H105" i="95"/>
  <c r="G105" i="95"/>
  <c r="F105" i="95"/>
  <c r="AD104" i="95"/>
  <c r="AC104" i="95"/>
  <c r="AB104" i="95"/>
  <c r="AA104" i="95"/>
  <c r="X104" i="95"/>
  <c r="W104" i="95"/>
  <c r="V104" i="95"/>
  <c r="U104" i="95"/>
  <c r="T104" i="95"/>
  <c r="S104" i="95"/>
  <c r="R104" i="95"/>
  <c r="Q104" i="95"/>
  <c r="P104" i="95"/>
  <c r="O104" i="95"/>
  <c r="N104" i="95"/>
  <c r="M104" i="95"/>
  <c r="L104" i="95"/>
  <c r="K104" i="95"/>
  <c r="J104" i="95"/>
  <c r="I104" i="95"/>
  <c r="H104" i="95"/>
  <c r="G104" i="95"/>
  <c r="F104" i="95"/>
  <c r="AD103" i="95"/>
  <c r="AC103" i="95"/>
  <c r="AB103" i="95"/>
  <c r="AA103" i="95"/>
  <c r="X103" i="95"/>
  <c r="W103" i="95"/>
  <c r="V103" i="95"/>
  <c r="U103" i="95"/>
  <c r="T103" i="95"/>
  <c r="S103" i="95"/>
  <c r="R103" i="95"/>
  <c r="Q103" i="95"/>
  <c r="P103" i="95"/>
  <c r="N103" i="95"/>
  <c r="L103" i="95"/>
  <c r="K103" i="95"/>
  <c r="J103" i="95"/>
  <c r="I103" i="95"/>
  <c r="H103" i="95"/>
  <c r="G103" i="95"/>
  <c r="F103" i="95"/>
  <c r="AD53" i="95"/>
  <c r="AC53" i="95"/>
  <c r="AB53" i="95"/>
  <c r="AA53" i="95"/>
  <c r="W53" i="95"/>
  <c r="V53" i="95"/>
  <c r="U53" i="95"/>
  <c r="T53" i="95"/>
  <c r="S53" i="95"/>
  <c r="R53" i="95"/>
  <c r="Q53" i="95"/>
  <c r="P53" i="95"/>
  <c r="O53" i="95"/>
  <c r="N53" i="95"/>
  <c r="M53" i="95"/>
  <c r="L53" i="95"/>
  <c r="K53" i="95"/>
  <c r="J53" i="95"/>
  <c r="I53" i="95"/>
  <c r="H53" i="95"/>
  <c r="G53" i="95"/>
  <c r="F53" i="95"/>
  <c r="AD101" i="95"/>
  <c r="AC101" i="95"/>
  <c r="AB101" i="95"/>
  <c r="AA101" i="95"/>
  <c r="X101" i="95"/>
  <c r="W101" i="95"/>
  <c r="V101" i="95"/>
  <c r="T101" i="95"/>
  <c r="S101" i="95"/>
  <c r="R101" i="95"/>
  <c r="Q101" i="95"/>
  <c r="P101" i="95"/>
  <c r="O101" i="95"/>
  <c r="N101" i="95"/>
  <c r="M101" i="95"/>
  <c r="L101" i="95"/>
  <c r="K101" i="95"/>
  <c r="J101" i="95"/>
  <c r="I101" i="95"/>
  <c r="H101" i="95"/>
  <c r="G101" i="95"/>
  <c r="F101" i="95"/>
  <c r="AD146" i="95"/>
  <c r="AC146" i="95"/>
  <c r="AB146" i="95"/>
  <c r="AA146" i="95"/>
  <c r="W146" i="95"/>
  <c r="V146" i="95"/>
  <c r="U146" i="95"/>
  <c r="T146" i="95"/>
  <c r="K146" i="95"/>
  <c r="J146" i="95"/>
  <c r="I146" i="95"/>
  <c r="H146" i="95"/>
  <c r="G146" i="95"/>
  <c r="F146" i="95"/>
  <c r="AD139" i="95"/>
  <c r="AC139" i="95"/>
  <c r="AB139" i="95"/>
  <c r="AA139" i="95"/>
  <c r="X139" i="95"/>
  <c r="W139" i="95"/>
  <c r="V139" i="95"/>
  <c r="U139" i="95"/>
  <c r="T139" i="95"/>
  <c r="K139" i="95"/>
  <c r="J139" i="95"/>
  <c r="I139" i="95"/>
  <c r="H139" i="95"/>
  <c r="G139" i="95"/>
  <c r="F139" i="95"/>
  <c r="AD124" i="95"/>
  <c r="AC124" i="95"/>
  <c r="AB124" i="95"/>
  <c r="AA124" i="95"/>
  <c r="W124" i="95"/>
  <c r="V124" i="95"/>
  <c r="U124" i="95"/>
  <c r="T124" i="95"/>
  <c r="K124" i="95"/>
  <c r="J124" i="95"/>
  <c r="I124" i="95"/>
  <c r="H124" i="95"/>
  <c r="G124" i="95"/>
  <c r="F124" i="95"/>
  <c r="AD97" i="95"/>
  <c r="AC97" i="95"/>
  <c r="AB97" i="95"/>
  <c r="AA97" i="95"/>
  <c r="X97" i="95"/>
  <c r="W97" i="95"/>
  <c r="V97" i="95"/>
  <c r="U97" i="95"/>
  <c r="T97" i="95"/>
  <c r="S97" i="95"/>
  <c r="R97" i="95"/>
  <c r="Q97" i="95"/>
  <c r="P97" i="95"/>
  <c r="O97" i="95"/>
  <c r="N97" i="95"/>
  <c r="M97" i="95"/>
  <c r="L97" i="95"/>
  <c r="K97" i="95"/>
  <c r="J97" i="95"/>
  <c r="I97" i="95"/>
  <c r="H97" i="95"/>
  <c r="G97" i="95"/>
  <c r="F97" i="95"/>
  <c r="AD51" i="95"/>
  <c r="AC51" i="95"/>
  <c r="AB51" i="95"/>
  <c r="AA51" i="95"/>
  <c r="W51" i="95"/>
  <c r="V51" i="95"/>
  <c r="U51" i="95"/>
  <c r="T51" i="95"/>
  <c r="S51" i="95"/>
  <c r="R51" i="95"/>
  <c r="Q51" i="95"/>
  <c r="P51" i="95"/>
  <c r="O51" i="95"/>
  <c r="N51" i="95"/>
  <c r="M51" i="95"/>
  <c r="L51" i="95"/>
  <c r="K51" i="95"/>
  <c r="J51" i="95"/>
  <c r="I51" i="95"/>
  <c r="H51" i="95"/>
  <c r="G51" i="95"/>
  <c r="F51" i="95"/>
  <c r="AD138" i="95"/>
  <c r="AC138" i="95"/>
  <c r="AB138" i="95"/>
  <c r="AA138" i="95"/>
  <c r="W138" i="95"/>
  <c r="V138" i="95"/>
  <c r="U138" i="95"/>
  <c r="T138" i="95"/>
  <c r="S138" i="95"/>
  <c r="R138" i="95"/>
  <c r="Q138" i="95"/>
  <c r="P138" i="95"/>
  <c r="O138" i="95"/>
  <c r="N138" i="95"/>
  <c r="M138" i="95"/>
  <c r="L138" i="95"/>
  <c r="K138" i="95"/>
  <c r="J138" i="95"/>
  <c r="I138" i="95"/>
  <c r="H138" i="95"/>
  <c r="G138" i="95"/>
  <c r="F138" i="95"/>
  <c r="AD98" i="95"/>
  <c r="AC98" i="95"/>
  <c r="AB98" i="95"/>
  <c r="AA98" i="95"/>
  <c r="W98" i="95"/>
  <c r="V98" i="95"/>
  <c r="U98" i="95"/>
  <c r="T98" i="95"/>
  <c r="K98" i="95"/>
  <c r="J98" i="95"/>
  <c r="I98" i="95"/>
  <c r="H98" i="95"/>
  <c r="G98" i="95"/>
  <c r="F98" i="95"/>
  <c r="AD214" i="95"/>
  <c r="AC214" i="95"/>
  <c r="AB214" i="95"/>
  <c r="AA214" i="95"/>
  <c r="X214" i="95"/>
  <c r="W214" i="95"/>
  <c r="V214" i="95"/>
  <c r="U214" i="95"/>
  <c r="T214" i="95"/>
  <c r="K214" i="95"/>
  <c r="J214" i="95"/>
  <c r="I214" i="95"/>
  <c r="H214" i="95"/>
  <c r="G214" i="95"/>
  <c r="F214" i="95"/>
  <c r="AD77" i="95"/>
  <c r="AC77" i="95"/>
  <c r="AB77" i="95"/>
  <c r="AA77" i="95"/>
  <c r="W77" i="95"/>
  <c r="V77" i="95"/>
  <c r="U77" i="95"/>
  <c r="T77" i="95"/>
  <c r="K77" i="95"/>
  <c r="J77" i="95"/>
  <c r="I77" i="95"/>
  <c r="H77" i="95"/>
  <c r="G77" i="95"/>
  <c r="F77" i="95"/>
  <c r="AD91" i="95"/>
  <c r="AC91" i="95"/>
  <c r="AB91" i="95"/>
  <c r="AA91" i="95"/>
  <c r="X91" i="95"/>
  <c r="W91" i="95"/>
  <c r="V91" i="95"/>
  <c r="U91" i="95"/>
  <c r="T91" i="95"/>
  <c r="S91" i="95"/>
  <c r="R91" i="95"/>
  <c r="Q91" i="95"/>
  <c r="P91" i="95"/>
  <c r="O91" i="95"/>
  <c r="N91" i="95"/>
  <c r="L91" i="95"/>
  <c r="K91" i="95"/>
  <c r="J91" i="95"/>
  <c r="I91" i="95"/>
  <c r="H91" i="95"/>
  <c r="G91" i="95"/>
  <c r="F91" i="95"/>
  <c r="AD165" i="95"/>
  <c r="AC165" i="95"/>
  <c r="AB165" i="95"/>
  <c r="AA165" i="95"/>
  <c r="W165" i="95"/>
  <c r="V165" i="95"/>
  <c r="U165" i="95"/>
  <c r="T165" i="95"/>
  <c r="S165" i="95"/>
  <c r="R165" i="95"/>
  <c r="Q165" i="95"/>
  <c r="P165" i="95"/>
  <c r="O165" i="95"/>
  <c r="N165" i="95"/>
  <c r="M165" i="95"/>
  <c r="L165" i="95"/>
  <c r="K165" i="95"/>
  <c r="J165" i="95"/>
  <c r="I165" i="95"/>
  <c r="H165" i="95"/>
  <c r="G165" i="95"/>
  <c r="F165" i="95"/>
  <c r="AD132" i="95"/>
  <c r="AC132" i="95"/>
  <c r="AB132" i="95"/>
  <c r="AA132" i="95"/>
  <c r="W132" i="95"/>
  <c r="V132" i="95"/>
  <c r="U132" i="95"/>
  <c r="T132" i="95"/>
  <c r="K132" i="95"/>
  <c r="J132" i="95"/>
  <c r="I132" i="95"/>
  <c r="H132" i="95"/>
  <c r="G132" i="95"/>
  <c r="F132" i="95"/>
  <c r="AD88" i="95"/>
  <c r="AC88" i="95"/>
  <c r="AB88" i="95"/>
  <c r="AA88" i="95"/>
  <c r="X88" i="95"/>
  <c r="W88" i="95"/>
  <c r="V88" i="95"/>
  <c r="U88" i="95"/>
  <c r="T88" i="95"/>
  <c r="S88" i="95"/>
  <c r="R88" i="95"/>
  <c r="Q88" i="95"/>
  <c r="P88" i="95"/>
  <c r="O88" i="95"/>
  <c r="N88" i="95"/>
  <c r="M88" i="95"/>
  <c r="L88" i="95"/>
  <c r="K88" i="95"/>
  <c r="J88" i="95"/>
  <c r="I88" i="95"/>
  <c r="H88" i="95"/>
  <c r="G88" i="95"/>
  <c r="F88" i="95"/>
  <c r="AD69" i="95"/>
  <c r="AC69" i="95"/>
  <c r="AB69" i="95"/>
  <c r="AA69" i="95"/>
  <c r="W69" i="95"/>
  <c r="V69" i="95"/>
  <c r="U69" i="95"/>
  <c r="T69" i="95"/>
  <c r="S69" i="95"/>
  <c r="R69" i="95"/>
  <c r="Q69" i="95"/>
  <c r="P69" i="95"/>
  <c r="O69" i="95"/>
  <c r="N69" i="95"/>
  <c r="M69" i="95"/>
  <c r="L69" i="95"/>
  <c r="K69" i="95"/>
  <c r="J69" i="95"/>
  <c r="I69" i="95"/>
  <c r="H69" i="95"/>
  <c r="G69" i="95"/>
  <c r="F69" i="95"/>
  <c r="AD86" i="95"/>
  <c r="AC86" i="95"/>
  <c r="AB86" i="95"/>
  <c r="AA86" i="95"/>
  <c r="X86" i="95"/>
  <c r="V86" i="95"/>
  <c r="U86" i="95"/>
  <c r="T86" i="95"/>
  <c r="S86" i="95"/>
  <c r="R86" i="95"/>
  <c r="Q86" i="95"/>
  <c r="P86" i="95"/>
  <c r="O86" i="95"/>
  <c r="N86" i="95"/>
  <c r="M86" i="95"/>
  <c r="L86" i="95"/>
  <c r="K86" i="95"/>
  <c r="J86" i="95"/>
  <c r="I86" i="95"/>
  <c r="H86" i="95"/>
  <c r="G86" i="95"/>
  <c r="F86" i="95"/>
  <c r="AD85" i="95"/>
  <c r="AC85" i="95"/>
  <c r="AB85" i="95"/>
  <c r="AA85" i="95"/>
  <c r="X85" i="95"/>
  <c r="W85" i="95"/>
  <c r="V85" i="95"/>
  <c r="U85" i="95"/>
  <c r="T85" i="95"/>
  <c r="S85" i="95"/>
  <c r="R85" i="95"/>
  <c r="Q85" i="95"/>
  <c r="P85" i="95"/>
  <c r="O85" i="95"/>
  <c r="N85" i="95"/>
  <c r="M85" i="95"/>
  <c r="L85" i="95"/>
  <c r="K85" i="95"/>
  <c r="J85" i="95"/>
  <c r="I85" i="95"/>
  <c r="H85" i="95"/>
  <c r="G85" i="95"/>
  <c r="F85" i="95"/>
  <c r="AD171" i="95"/>
  <c r="AC171" i="95"/>
  <c r="AB171" i="95"/>
  <c r="AA171" i="95"/>
  <c r="W171" i="95"/>
  <c r="V171" i="95"/>
  <c r="U171" i="95"/>
  <c r="T171" i="95"/>
  <c r="S171" i="95"/>
  <c r="R171" i="95"/>
  <c r="Q171" i="95"/>
  <c r="P171" i="95"/>
  <c r="O171" i="95"/>
  <c r="N171" i="95"/>
  <c r="M171" i="95"/>
  <c r="L171" i="95"/>
  <c r="K171" i="95"/>
  <c r="J171" i="95"/>
  <c r="I171" i="95"/>
  <c r="H171" i="95"/>
  <c r="G171" i="95"/>
  <c r="F171" i="95"/>
  <c r="AD83" i="95"/>
  <c r="AC83" i="95"/>
  <c r="AB83" i="95"/>
  <c r="AA83" i="95"/>
  <c r="X83" i="95"/>
  <c r="V83" i="95"/>
  <c r="U83" i="95"/>
  <c r="T83" i="95"/>
  <c r="S83" i="95"/>
  <c r="R83" i="95"/>
  <c r="Q83" i="95"/>
  <c r="P83" i="95"/>
  <c r="O83" i="95"/>
  <c r="N83" i="95"/>
  <c r="M83" i="95"/>
  <c r="L83" i="95"/>
  <c r="K83" i="95"/>
  <c r="J83" i="95"/>
  <c r="I83" i="95"/>
  <c r="H83" i="95"/>
  <c r="G83" i="95"/>
  <c r="F83" i="95"/>
  <c r="AD82" i="95"/>
  <c r="AC82" i="95"/>
  <c r="AB82" i="95"/>
  <c r="AA82" i="95"/>
  <c r="X82" i="95"/>
  <c r="W82" i="95"/>
  <c r="V82" i="95"/>
  <c r="U82" i="95"/>
  <c r="T82" i="95"/>
  <c r="S82" i="95"/>
  <c r="R82" i="95"/>
  <c r="Q82" i="95"/>
  <c r="P82" i="95"/>
  <c r="O82" i="95"/>
  <c r="N82" i="95"/>
  <c r="M82" i="95"/>
  <c r="L82" i="95"/>
  <c r="K82" i="95"/>
  <c r="J82" i="95"/>
  <c r="I82" i="95"/>
  <c r="H82" i="95"/>
  <c r="G82" i="95"/>
  <c r="F82" i="95"/>
  <c r="AD81" i="95"/>
  <c r="AC81" i="95"/>
  <c r="AB81" i="95"/>
  <c r="AA81" i="95"/>
  <c r="X81" i="95"/>
  <c r="W81" i="95"/>
  <c r="V81" i="95"/>
  <c r="U81" i="95"/>
  <c r="T81" i="95"/>
  <c r="S81" i="95"/>
  <c r="R81" i="95"/>
  <c r="Q81" i="95"/>
  <c r="P81" i="95"/>
  <c r="O81" i="95"/>
  <c r="N81" i="95"/>
  <c r="M81" i="95"/>
  <c r="L81" i="95"/>
  <c r="K81" i="95"/>
  <c r="J81" i="95"/>
  <c r="I81" i="95"/>
  <c r="H81" i="95"/>
  <c r="G81" i="95"/>
  <c r="F81" i="95"/>
  <c r="AD154" i="95"/>
  <c r="AC154" i="95"/>
  <c r="AB154" i="95"/>
  <c r="AA154" i="95"/>
  <c r="X154" i="95"/>
  <c r="W154" i="95"/>
  <c r="V154" i="95"/>
  <c r="U154" i="95"/>
  <c r="T154" i="95"/>
  <c r="S154" i="95"/>
  <c r="R154" i="95"/>
  <c r="Q154" i="95"/>
  <c r="P154" i="95"/>
  <c r="O154" i="95"/>
  <c r="N154" i="95"/>
  <c r="M154" i="95"/>
  <c r="L154" i="95"/>
  <c r="K154" i="95"/>
  <c r="J154" i="95"/>
  <c r="I154" i="95"/>
  <c r="H154" i="95"/>
  <c r="G154" i="95"/>
  <c r="F154" i="95"/>
  <c r="AD79" i="95"/>
  <c r="AC79" i="95"/>
  <c r="AB79" i="95"/>
  <c r="AA79" i="95"/>
  <c r="X79" i="95"/>
  <c r="W79" i="95"/>
  <c r="V79" i="95"/>
  <c r="U79" i="95"/>
  <c r="T79" i="95"/>
  <c r="S79" i="95"/>
  <c r="R79" i="95"/>
  <c r="Q79" i="95"/>
  <c r="P79" i="95"/>
  <c r="O79" i="95"/>
  <c r="N79" i="95"/>
  <c r="M79" i="95"/>
  <c r="L79" i="95"/>
  <c r="K79" i="95"/>
  <c r="J79" i="95"/>
  <c r="I79" i="95"/>
  <c r="H79" i="95"/>
  <c r="G79" i="95"/>
  <c r="F79" i="95"/>
  <c r="AD78" i="95"/>
  <c r="AC78" i="95"/>
  <c r="AB78" i="95"/>
  <c r="AA78" i="95"/>
  <c r="X78" i="95"/>
  <c r="W78" i="95"/>
  <c r="V78" i="95"/>
  <c r="U78" i="95"/>
  <c r="T78" i="95"/>
  <c r="S78" i="95"/>
  <c r="R78" i="95"/>
  <c r="Q78" i="95"/>
  <c r="P78" i="95"/>
  <c r="O78" i="95"/>
  <c r="N78" i="95"/>
  <c r="M78" i="95"/>
  <c r="L78" i="95"/>
  <c r="K78" i="95"/>
  <c r="J78" i="95"/>
  <c r="I78" i="95"/>
  <c r="H78" i="95"/>
  <c r="G78" i="95"/>
  <c r="F78" i="95"/>
  <c r="AD108" i="95"/>
  <c r="AC108" i="95"/>
  <c r="AB108" i="95"/>
  <c r="AA108" i="95"/>
  <c r="X108" i="95"/>
  <c r="W108" i="95"/>
  <c r="V108" i="95"/>
  <c r="U108" i="95"/>
  <c r="T108" i="95"/>
  <c r="K108" i="95"/>
  <c r="J108" i="95"/>
  <c r="I108" i="95"/>
  <c r="H108" i="95"/>
  <c r="G108" i="95"/>
  <c r="F108" i="95"/>
  <c r="AD76" i="95"/>
  <c r="AC76" i="95"/>
  <c r="AB76" i="95"/>
  <c r="AA76" i="95"/>
  <c r="W76" i="95"/>
  <c r="V76" i="95"/>
  <c r="U76" i="95"/>
  <c r="T76" i="95"/>
  <c r="S76" i="95"/>
  <c r="R76" i="95"/>
  <c r="Q76" i="95"/>
  <c r="P76" i="95"/>
  <c r="O76" i="95"/>
  <c r="N76" i="95"/>
  <c r="M76" i="95"/>
  <c r="L76" i="95"/>
  <c r="K76" i="95"/>
  <c r="J76" i="95"/>
  <c r="I76" i="95"/>
  <c r="H76" i="95"/>
  <c r="G76" i="95"/>
  <c r="F76" i="95"/>
  <c r="AD75" i="95"/>
  <c r="AC75" i="95"/>
  <c r="AB75" i="95"/>
  <c r="AA75" i="95"/>
  <c r="X75" i="95"/>
  <c r="W75" i="95"/>
  <c r="V75" i="95"/>
  <c r="U75" i="95"/>
  <c r="T75" i="95"/>
  <c r="S75" i="95"/>
  <c r="R75" i="95"/>
  <c r="Q75" i="95"/>
  <c r="P75" i="95"/>
  <c r="O75" i="95"/>
  <c r="N75" i="95"/>
  <c r="M75" i="95"/>
  <c r="L75" i="95"/>
  <c r="K75" i="95"/>
  <c r="J75" i="95"/>
  <c r="I75" i="95"/>
  <c r="H75" i="95"/>
  <c r="G75" i="95"/>
  <c r="F75" i="95"/>
  <c r="AD74" i="95"/>
  <c r="AC74" i="95"/>
  <c r="AB74" i="95"/>
  <c r="AA74" i="95"/>
  <c r="W74" i="95"/>
  <c r="V74" i="95"/>
  <c r="U74" i="95"/>
  <c r="T74" i="95"/>
  <c r="S74" i="95"/>
  <c r="R74" i="95"/>
  <c r="Q74" i="95"/>
  <c r="P74" i="95"/>
  <c r="O74" i="95"/>
  <c r="N74" i="95"/>
  <c r="M74" i="95"/>
  <c r="L74" i="95"/>
  <c r="K74" i="95"/>
  <c r="J74" i="95"/>
  <c r="I74" i="95"/>
  <c r="H74" i="95"/>
  <c r="G74" i="95"/>
  <c r="F74" i="95"/>
  <c r="AD73" i="95"/>
  <c r="AC73" i="95"/>
  <c r="AB73" i="95"/>
  <c r="AA73" i="95"/>
  <c r="X73" i="95"/>
  <c r="W73" i="95"/>
  <c r="V73" i="95"/>
  <c r="U73" i="95"/>
  <c r="T73" i="95"/>
  <c r="S73" i="95"/>
  <c r="R73" i="95"/>
  <c r="Q73" i="95"/>
  <c r="P73" i="95"/>
  <c r="O73" i="95"/>
  <c r="N73" i="95"/>
  <c r="M73" i="95"/>
  <c r="L73" i="95"/>
  <c r="K73" i="95"/>
  <c r="J73" i="95"/>
  <c r="I73" i="95"/>
  <c r="H73" i="95"/>
  <c r="G73" i="95"/>
  <c r="F73" i="95"/>
  <c r="AD72" i="95"/>
  <c r="AC72" i="95"/>
  <c r="AB72" i="95"/>
  <c r="AA72" i="95"/>
  <c r="X72" i="95"/>
  <c r="W72" i="95"/>
  <c r="V72" i="95"/>
  <c r="U72" i="95"/>
  <c r="T72" i="95"/>
  <c r="S72" i="95"/>
  <c r="R72" i="95"/>
  <c r="Q72" i="95"/>
  <c r="P72" i="95"/>
  <c r="O72" i="95"/>
  <c r="N72" i="95"/>
  <c r="M72" i="95"/>
  <c r="L72" i="95"/>
  <c r="K72" i="95"/>
  <c r="J72" i="95"/>
  <c r="I72" i="95"/>
  <c r="H72" i="95"/>
  <c r="G72" i="95"/>
  <c r="F72" i="95"/>
  <c r="AD107" i="95"/>
  <c r="AC107" i="95"/>
  <c r="AB107" i="95"/>
  <c r="AA107" i="95"/>
  <c r="X107" i="95"/>
  <c r="W107" i="95"/>
  <c r="V107" i="95"/>
  <c r="U107" i="95"/>
  <c r="T107" i="95"/>
  <c r="K107" i="95"/>
  <c r="J107" i="95"/>
  <c r="I107" i="95"/>
  <c r="H107" i="95"/>
  <c r="G107" i="95"/>
  <c r="F107" i="95"/>
  <c r="AD129" i="95"/>
  <c r="AC129" i="95"/>
  <c r="AB129" i="95"/>
  <c r="AA129" i="95"/>
  <c r="W129" i="95"/>
  <c r="V129" i="95"/>
  <c r="U129" i="95"/>
  <c r="T129" i="95"/>
  <c r="S129" i="95"/>
  <c r="R129" i="95"/>
  <c r="Q129" i="95"/>
  <c r="P129" i="95"/>
  <c r="O129" i="95"/>
  <c r="N129" i="95"/>
  <c r="M129" i="95"/>
  <c r="L129" i="95"/>
  <c r="K129" i="95"/>
  <c r="J129" i="95"/>
  <c r="I129" i="95"/>
  <c r="H129" i="95"/>
  <c r="G129" i="95"/>
  <c r="F129" i="95"/>
  <c r="AD204" i="95"/>
  <c r="AC204" i="95"/>
  <c r="AB204" i="95"/>
  <c r="AA204" i="95"/>
  <c r="W204" i="95"/>
  <c r="V204" i="95"/>
  <c r="U204" i="95"/>
  <c r="T204" i="95"/>
  <c r="S204" i="95"/>
  <c r="R204" i="95"/>
  <c r="Q204" i="95"/>
  <c r="P204" i="95"/>
  <c r="O204" i="95"/>
  <c r="N204" i="95"/>
  <c r="M204" i="95"/>
  <c r="L204" i="95"/>
  <c r="K204" i="95"/>
  <c r="J204" i="95"/>
  <c r="I204" i="95"/>
  <c r="H204" i="95"/>
  <c r="G204" i="95"/>
  <c r="F204" i="95"/>
  <c r="AD209" i="95"/>
  <c r="AC209" i="95"/>
  <c r="AB209" i="95"/>
  <c r="AA209" i="95"/>
  <c r="W209" i="95"/>
  <c r="V209" i="95"/>
  <c r="U209" i="95"/>
  <c r="T209" i="95"/>
  <c r="S209" i="95"/>
  <c r="R209" i="95"/>
  <c r="Q209" i="95"/>
  <c r="P209" i="95"/>
  <c r="O209" i="95"/>
  <c r="N209" i="95"/>
  <c r="M209" i="95"/>
  <c r="L209" i="95"/>
  <c r="K209" i="95"/>
  <c r="J209" i="95"/>
  <c r="I209" i="95"/>
  <c r="H209" i="95"/>
  <c r="G209" i="95"/>
  <c r="F209" i="95"/>
  <c r="AD67" i="95"/>
  <c r="AC67" i="95"/>
  <c r="AB67" i="95"/>
  <c r="AA67" i="95"/>
  <c r="X67" i="95"/>
  <c r="W67" i="95"/>
  <c r="V67" i="95"/>
  <c r="U67" i="95"/>
  <c r="T67" i="95"/>
  <c r="S67" i="95"/>
  <c r="R67" i="95"/>
  <c r="Q67" i="95"/>
  <c r="P67" i="95"/>
  <c r="O67" i="95"/>
  <c r="N67" i="95"/>
  <c r="M67" i="95"/>
  <c r="L67" i="95"/>
  <c r="K67" i="95"/>
  <c r="J67" i="95"/>
  <c r="I67" i="95"/>
  <c r="H67" i="95"/>
  <c r="G67" i="95"/>
  <c r="F67" i="95"/>
  <c r="AD66" i="95"/>
  <c r="AC66" i="95"/>
  <c r="AB66" i="95"/>
  <c r="AA66" i="95"/>
  <c r="X66" i="95"/>
  <c r="W66" i="95"/>
  <c r="V66" i="95"/>
  <c r="U66" i="95"/>
  <c r="T66" i="95"/>
  <c r="S66" i="95"/>
  <c r="R66" i="95"/>
  <c r="Q66" i="95"/>
  <c r="P66" i="95"/>
  <c r="O66" i="95"/>
  <c r="N66" i="95"/>
  <c r="M66" i="95"/>
  <c r="L66" i="95"/>
  <c r="K66" i="95"/>
  <c r="J66" i="95"/>
  <c r="I66" i="95"/>
  <c r="H66" i="95"/>
  <c r="G66" i="95"/>
  <c r="F66" i="95"/>
  <c r="AD65" i="95"/>
  <c r="AC65" i="95"/>
  <c r="AB65" i="95"/>
  <c r="AA65" i="95"/>
  <c r="X65" i="95"/>
  <c r="W65" i="95"/>
  <c r="V65" i="95"/>
  <c r="U65" i="95"/>
  <c r="T65" i="95"/>
  <c r="S65" i="95"/>
  <c r="R65" i="95"/>
  <c r="Q65" i="95"/>
  <c r="P65" i="95"/>
  <c r="O65" i="95"/>
  <c r="N65" i="95"/>
  <c r="M65" i="95"/>
  <c r="L65" i="95"/>
  <c r="K65" i="95"/>
  <c r="J65" i="95"/>
  <c r="I65" i="95"/>
  <c r="H65" i="95"/>
  <c r="G65" i="95"/>
  <c r="F65" i="95"/>
  <c r="AD64" i="95"/>
  <c r="AC64" i="95"/>
  <c r="AB64" i="95"/>
  <c r="AA64" i="95"/>
  <c r="X64" i="95"/>
  <c r="W64" i="95"/>
  <c r="V64" i="95"/>
  <c r="U64" i="95"/>
  <c r="T64" i="95"/>
  <c r="S64" i="95"/>
  <c r="R64" i="95"/>
  <c r="Q64" i="95"/>
  <c r="P64" i="95"/>
  <c r="O64" i="95"/>
  <c r="N64" i="95"/>
  <c r="M64" i="95"/>
  <c r="L64" i="95"/>
  <c r="K64" i="95"/>
  <c r="J64" i="95"/>
  <c r="I64" i="95"/>
  <c r="H64" i="95"/>
  <c r="G64" i="95"/>
  <c r="F64" i="95"/>
  <c r="AD63" i="95"/>
  <c r="AC63" i="95"/>
  <c r="AB63" i="95"/>
  <c r="AA63" i="95"/>
  <c r="X63" i="95"/>
  <c r="W63" i="95"/>
  <c r="V63" i="95"/>
  <c r="U63" i="95"/>
  <c r="T63" i="95"/>
  <c r="S63" i="95"/>
  <c r="R63" i="95"/>
  <c r="Q63" i="95"/>
  <c r="P63" i="95"/>
  <c r="O63" i="95"/>
  <c r="N63" i="95"/>
  <c r="M63" i="95"/>
  <c r="L63" i="95"/>
  <c r="K63" i="95"/>
  <c r="J63" i="95"/>
  <c r="I63" i="95"/>
  <c r="H63" i="95"/>
  <c r="G63" i="95"/>
  <c r="F63" i="95"/>
  <c r="AD62" i="95"/>
  <c r="AC62" i="95"/>
  <c r="AB62" i="95"/>
  <c r="AA62" i="95"/>
  <c r="X62" i="95"/>
  <c r="W62" i="95"/>
  <c r="V62" i="95"/>
  <c r="U62" i="95"/>
  <c r="T62" i="95"/>
  <c r="S62" i="95"/>
  <c r="R62" i="95"/>
  <c r="Q62" i="95"/>
  <c r="P62" i="95"/>
  <c r="O62" i="95"/>
  <c r="N62" i="95"/>
  <c r="M62" i="95"/>
  <c r="L62" i="95"/>
  <c r="K62" i="95"/>
  <c r="J62" i="95"/>
  <c r="I62" i="95"/>
  <c r="H62" i="95"/>
  <c r="G62" i="95"/>
  <c r="F62" i="95"/>
  <c r="AD61" i="95"/>
  <c r="AC61" i="95"/>
  <c r="AB61" i="95"/>
  <c r="AA61" i="95"/>
  <c r="X61" i="95"/>
  <c r="W61" i="95"/>
  <c r="V61" i="95"/>
  <c r="U61" i="95"/>
  <c r="T61" i="95"/>
  <c r="S61" i="95"/>
  <c r="R61" i="95"/>
  <c r="Q61" i="95"/>
  <c r="P61" i="95"/>
  <c r="O61" i="95"/>
  <c r="N61" i="95"/>
  <c r="M61" i="95"/>
  <c r="L61" i="95"/>
  <c r="K61" i="95"/>
  <c r="J61" i="95"/>
  <c r="I61" i="95"/>
  <c r="H61" i="95"/>
  <c r="G61" i="95"/>
  <c r="F61" i="95"/>
  <c r="AD102" i="95"/>
  <c r="AC102" i="95"/>
  <c r="AB102" i="95"/>
  <c r="AA102" i="95"/>
  <c r="X102" i="95"/>
  <c r="W102" i="95"/>
  <c r="V102" i="95"/>
  <c r="U102" i="95"/>
  <c r="T102" i="95"/>
  <c r="K102" i="95"/>
  <c r="J102" i="95"/>
  <c r="I102" i="95"/>
  <c r="H102" i="95"/>
  <c r="G102" i="95"/>
  <c r="F102" i="95"/>
  <c r="AD59" i="95"/>
  <c r="AC59" i="95"/>
  <c r="AB59" i="95"/>
  <c r="AA59" i="95"/>
  <c r="X59" i="95"/>
  <c r="W59" i="95"/>
  <c r="V59" i="95"/>
  <c r="U59" i="95"/>
  <c r="T59" i="95"/>
  <c r="S59" i="95"/>
  <c r="R59" i="95"/>
  <c r="Q59" i="95"/>
  <c r="P59" i="95"/>
  <c r="O59" i="95"/>
  <c r="N59" i="95"/>
  <c r="M59" i="95"/>
  <c r="L59" i="95"/>
  <c r="K59" i="95"/>
  <c r="J59" i="95"/>
  <c r="I59" i="95"/>
  <c r="H59" i="95"/>
  <c r="G59" i="95"/>
  <c r="F59" i="95"/>
  <c r="AD128" i="95"/>
  <c r="AC128" i="95"/>
  <c r="AB128" i="95"/>
  <c r="AA128" i="95"/>
  <c r="W128" i="95"/>
  <c r="V128" i="95"/>
  <c r="U128" i="95"/>
  <c r="T128" i="95"/>
  <c r="K128" i="95"/>
  <c r="J128" i="95"/>
  <c r="I128" i="95"/>
  <c r="H128" i="95"/>
  <c r="G128" i="95"/>
  <c r="F128" i="95"/>
  <c r="AD57" i="95"/>
  <c r="AC57" i="95"/>
  <c r="AB57" i="95"/>
  <c r="AA57" i="95"/>
  <c r="X57" i="95"/>
  <c r="W57" i="95"/>
  <c r="V57" i="95"/>
  <c r="U57" i="95"/>
  <c r="T57" i="95"/>
  <c r="S57" i="95"/>
  <c r="R57" i="95"/>
  <c r="Q57" i="95"/>
  <c r="P57" i="95"/>
  <c r="O57" i="95"/>
  <c r="N57" i="95"/>
  <c r="M57" i="95"/>
  <c r="L57" i="95"/>
  <c r="K57" i="95"/>
  <c r="J57" i="95"/>
  <c r="I57" i="95"/>
  <c r="H57" i="95"/>
  <c r="G57" i="95"/>
  <c r="F57" i="95"/>
  <c r="AD219" i="95"/>
  <c r="AC219" i="95"/>
  <c r="AB219" i="95"/>
  <c r="AA219" i="95"/>
  <c r="X219" i="95"/>
  <c r="W219" i="95"/>
  <c r="V219" i="95"/>
  <c r="U219" i="95"/>
  <c r="T219" i="95"/>
  <c r="K219" i="95"/>
  <c r="J219" i="95"/>
  <c r="I219" i="95"/>
  <c r="H219" i="95"/>
  <c r="G219" i="95"/>
  <c r="F219" i="95"/>
  <c r="AD55" i="95"/>
  <c r="AC55" i="95"/>
  <c r="AB55" i="95"/>
  <c r="AA55" i="95"/>
  <c r="X55" i="95"/>
  <c r="W55" i="95"/>
  <c r="V55" i="95"/>
  <c r="U55" i="95"/>
  <c r="T55" i="95"/>
  <c r="S55" i="95"/>
  <c r="R55" i="95"/>
  <c r="Q55" i="95"/>
  <c r="P55" i="95"/>
  <c r="O55" i="95"/>
  <c r="N55" i="95"/>
  <c r="M55" i="95"/>
  <c r="L55" i="95"/>
  <c r="K55" i="95"/>
  <c r="J55" i="95"/>
  <c r="I55" i="95"/>
  <c r="H55" i="95"/>
  <c r="G55" i="95"/>
  <c r="F55" i="95"/>
  <c r="AD54" i="95"/>
  <c r="AC54" i="95"/>
  <c r="AB54" i="95"/>
  <c r="AA54" i="95"/>
  <c r="X54" i="95"/>
  <c r="W54" i="95"/>
  <c r="V54" i="95"/>
  <c r="U54" i="95"/>
  <c r="T54" i="95"/>
  <c r="S54" i="95"/>
  <c r="R54" i="95"/>
  <c r="Q54" i="95"/>
  <c r="P54" i="95"/>
  <c r="O54" i="95"/>
  <c r="N54" i="95"/>
  <c r="M54" i="95"/>
  <c r="L54" i="95"/>
  <c r="K54" i="95"/>
  <c r="J54" i="95"/>
  <c r="I54" i="95"/>
  <c r="H54" i="95"/>
  <c r="G54" i="95"/>
  <c r="F54" i="95"/>
  <c r="AD117" i="95"/>
  <c r="AC117" i="95"/>
  <c r="AB117" i="95"/>
  <c r="AA117" i="95"/>
  <c r="W117" i="95"/>
  <c r="V117" i="95"/>
  <c r="U117" i="95"/>
  <c r="T117" i="95"/>
  <c r="K117" i="95"/>
  <c r="J117" i="95"/>
  <c r="I117" i="95"/>
  <c r="H117" i="95"/>
  <c r="G117" i="95"/>
  <c r="F117" i="95"/>
  <c r="AD52" i="95"/>
  <c r="AC52" i="95"/>
  <c r="AB52" i="95"/>
  <c r="AA52" i="95"/>
  <c r="X52" i="95"/>
  <c r="W52" i="95"/>
  <c r="V52" i="95"/>
  <c r="U52" i="95"/>
  <c r="T52" i="95"/>
  <c r="S52" i="95"/>
  <c r="R52" i="95"/>
  <c r="Q52" i="95"/>
  <c r="P52" i="95"/>
  <c r="O52" i="95"/>
  <c r="N52" i="95"/>
  <c r="M52" i="95"/>
  <c r="L52" i="95"/>
  <c r="K52" i="95"/>
  <c r="J52" i="95"/>
  <c r="I52" i="95"/>
  <c r="H52" i="95"/>
  <c r="G52" i="95"/>
  <c r="F52" i="95"/>
  <c r="AD40" i="95"/>
  <c r="AC40" i="95"/>
  <c r="AB40" i="95"/>
  <c r="AA40" i="95"/>
  <c r="W40" i="95"/>
  <c r="V40" i="95"/>
  <c r="U40" i="95"/>
  <c r="T40" i="95"/>
  <c r="K40" i="95"/>
  <c r="J40" i="95"/>
  <c r="I40" i="95"/>
  <c r="H40" i="95"/>
  <c r="G40" i="95"/>
  <c r="F40" i="95"/>
  <c r="AD39" i="95"/>
  <c r="AC39" i="95"/>
  <c r="AB39" i="95"/>
  <c r="AA39" i="95"/>
  <c r="W39" i="95"/>
  <c r="V39" i="95"/>
  <c r="U39" i="95"/>
  <c r="T39" i="95"/>
  <c r="K39" i="95"/>
  <c r="J39" i="95"/>
  <c r="I39" i="95"/>
  <c r="H39" i="95"/>
  <c r="G39" i="95"/>
  <c r="F39" i="95"/>
  <c r="AD49" i="95"/>
  <c r="AC49" i="95"/>
  <c r="AB49" i="95"/>
  <c r="AA49" i="95"/>
  <c r="X49" i="95"/>
  <c r="W49" i="95"/>
  <c r="V49" i="95"/>
  <c r="U49" i="95"/>
  <c r="T49" i="95"/>
  <c r="S49" i="95"/>
  <c r="R49" i="95"/>
  <c r="Q49" i="95"/>
  <c r="P49" i="95"/>
  <c r="O49" i="95"/>
  <c r="N49" i="95"/>
  <c r="M49" i="95"/>
  <c r="L49" i="95"/>
  <c r="K49" i="95"/>
  <c r="J49" i="95"/>
  <c r="I49" i="95"/>
  <c r="H49" i="95"/>
  <c r="G49" i="95"/>
  <c r="F49" i="95"/>
  <c r="AD38" i="95"/>
  <c r="AC38" i="95"/>
  <c r="AB38" i="95"/>
  <c r="AA38" i="95"/>
  <c r="W38" i="95"/>
  <c r="V38" i="95"/>
  <c r="U38" i="95"/>
  <c r="T38" i="95"/>
  <c r="S38" i="95"/>
  <c r="R38" i="95"/>
  <c r="Q38" i="95"/>
  <c r="P38" i="95"/>
  <c r="O38" i="95"/>
  <c r="N38" i="95"/>
  <c r="M38" i="95"/>
  <c r="L38" i="95"/>
  <c r="K38" i="95"/>
  <c r="J38" i="95"/>
  <c r="I38" i="95"/>
  <c r="H38" i="95"/>
  <c r="G38" i="95"/>
  <c r="F38" i="95"/>
  <c r="AD47" i="95"/>
  <c r="AC47" i="95"/>
  <c r="AB47" i="95"/>
  <c r="AA47" i="95"/>
  <c r="X47" i="95"/>
  <c r="W47" i="95"/>
  <c r="V47" i="95"/>
  <c r="U47" i="95"/>
  <c r="T47" i="95"/>
  <c r="S47" i="95"/>
  <c r="R47" i="95"/>
  <c r="Q47" i="95"/>
  <c r="P47" i="95"/>
  <c r="N47" i="95"/>
  <c r="L47" i="95"/>
  <c r="K47" i="95"/>
  <c r="J47" i="95"/>
  <c r="I47" i="95"/>
  <c r="H47" i="95"/>
  <c r="G47" i="95"/>
  <c r="F47" i="95"/>
  <c r="AD46" i="95"/>
  <c r="AC46" i="95"/>
  <c r="AB46" i="95"/>
  <c r="AA46" i="95"/>
  <c r="X46" i="95"/>
  <c r="W46" i="95"/>
  <c r="V46" i="95"/>
  <c r="U46" i="95"/>
  <c r="T46" i="95"/>
  <c r="S46" i="95"/>
  <c r="R46" i="95"/>
  <c r="Q46" i="95"/>
  <c r="P46" i="95"/>
  <c r="O46" i="95"/>
  <c r="N46" i="95"/>
  <c r="M46" i="95"/>
  <c r="L46" i="95"/>
  <c r="K46" i="95"/>
  <c r="J46" i="95"/>
  <c r="I46" i="95"/>
  <c r="H46" i="95"/>
  <c r="G46" i="95"/>
  <c r="F46" i="95"/>
  <c r="AD136" i="95"/>
  <c r="AC136" i="95"/>
  <c r="AB136" i="95"/>
  <c r="AA136" i="95"/>
  <c r="W136" i="95"/>
  <c r="V136" i="95"/>
  <c r="U136" i="95"/>
  <c r="T136" i="95"/>
  <c r="S136" i="95"/>
  <c r="R136" i="95"/>
  <c r="Q136" i="95"/>
  <c r="P136" i="95"/>
  <c r="O136" i="95"/>
  <c r="N136" i="95"/>
  <c r="M136" i="95"/>
  <c r="L136" i="95"/>
  <c r="K136" i="95"/>
  <c r="J136" i="95"/>
  <c r="I136" i="95"/>
  <c r="H136" i="95"/>
  <c r="G136" i="95"/>
  <c r="F136" i="95"/>
  <c r="AD44" i="95"/>
  <c r="AC44" i="95"/>
  <c r="AB44" i="95"/>
  <c r="AA44" i="95"/>
  <c r="X44" i="95"/>
  <c r="W44" i="95"/>
  <c r="V44" i="95"/>
  <c r="U44" i="95"/>
  <c r="T44" i="95"/>
  <c r="S44" i="95"/>
  <c r="R44" i="95"/>
  <c r="Q44" i="95"/>
  <c r="P44" i="95"/>
  <c r="O44" i="95"/>
  <c r="N44" i="95"/>
  <c r="M44" i="95"/>
  <c r="L44" i="95"/>
  <c r="K44" i="95"/>
  <c r="J44" i="95"/>
  <c r="I44" i="95"/>
  <c r="H44" i="95"/>
  <c r="G44" i="95"/>
  <c r="F44" i="95"/>
  <c r="AD35" i="95"/>
  <c r="AC35" i="95"/>
  <c r="AB35" i="95"/>
  <c r="AA35" i="95"/>
  <c r="W35" i="95"/>
  <c r="V35" i="95"/>
  <c r="U35" i="95"/>
  <c r="T35" i="95"/>
  <c r="S35" i="95"/>
  <c r="R35" i="95"/>
  <c r="Q35" i="95"/>
  <c r="P35" i="95"/>
  <c r="O35" i="95"/>
  <c r="N35" i="95"/>
  <c r="M35" i="95"/>
  <c r="L35" i="95"/>
  <c r="K35" i="95"/>
  <c r="J35" i="95"/>
  <c r="I35" i="95"/>
  <c r="H35" i="95"/>
  <c r="G35" i="95"/>
  <c r="F35" i="95"/>
  <c r="AD58" i="95"/>
  <c r="AC58" i="95"/>
  <c r="AB58" i="95"/>
  <c r="AA58" i="95"/>
  <c r="W58" i="95"/>
  <c r="V58" i="95"/>
  <c r="U58" i="95"/>
  <c r="T58" i="95"/>
  <c r="S58" i="95"/>
  <c r="R58" i="95"/>
  <c r="Q58" i="95"/>
  <c r="P58" i="95"/>
  <c r="O58" i="95"/>
  <c r="N58" i="95"/>
  <c r="M58" i="95"/>
  <c r="L58" i="95"/>
  <c r="K58" i="95"/>
  <c r="J58" i="95"/>
  <c r="I58" i="95"/>
  <c r="H58" i="95"/>
  <c r="G58" i="95"/>
  <c r="F58" i="95"/>
  <c r="AD181" i="95"/>
  <c r="AC181" i="95"/>
  <c r="AB181" i="95"/>
  <c r="AA181" i="95"/>
  <c r="W181" i="95"/>
  <c r="V181" i="95"/>
  <c r="U181" i="95"/>
  <c r="T181" i="95"/>
  <c r="S181" i="95"/>
  <c r="R181" i="95"/>
  <c r="Q181" i="95"/>
  <c r="P181" i="95"/>
  <c r="O181" i="95"/>
  <c r="N181" i="95"/>
  <c r="M181" i="95"/>
  <c r="L181" i="95"/>
  <c r="K181" i="95"/>
  <c r="J181" i="95"/>
  <c r="I181" i="95"/>
  <c r="H181" i="95"/>
  <c r="G181" i="95"/>
  <c r="F181" i="95"/>
  <c r="AD180" i="95"/>
  <c r="AC180" i="95"/>
  <c r="AB180" i="95"/>
  <c r="AA180" i="95"/>
  <c r="W180" i="95"/>
  <c r="V180" i="95"/>
  <c r="U180" i="95"/>
  <c r="T180" i="95"/>
  <c r="S180" i="95"/>
  <c r="R180" i="95"/>
  <c r="Q180" i="95"/>
  <c r="P180" i="95"/>
  <c r="O180" i="95"/>
  <c r="N180" i="95"/>
  <c r="M180" i="95"/>
  <c r="L180" i="95"/>
  <c r="K180" i="95"/>
  <c r="J180" i="95"/>
  <c r="I180" i="95"/>
  <c r="H180" i="95"/>
  <c r="G180" i="95"/>
  <c r="F180" i="95"/>
  <c r="AD60" i="95"/>
  <c r="AC60" i="95"/>
  <c r="AB60" i="95"/>
  <c r="AA60" i="95"/>
  <c r="W60" i="95"/>
  <c r="V60" i="95"/>
  <c r="U60" i="95"/>
  <c r="T60" i="95"/>
  <c r="S60" i="95"/>
  <c r="R60" i="95"/>
  <c r="Q60" i="95"/>
  <c r="P60" i="95"/>
  <c r="O60" i="95"/>
  <c r="N60" i="95"/>
  <c r="M60" i="95"/>
  <c r="L60" i="95"/>
  <c r="K60" i="95"/>
  <c r="J60" i="95"/>
  <c r="I60" i="95"/>
  <c r="H60" i="95"/>
  <c r="G60" i="95"/>
  <c r="F60" i="95"/>
  <c r="AD122" i="95"/>
  <c r="AC122" i="95"/>
  <c r="AB122" i="95"/>
  <c r="AA122" i="95"/>
  <c r="W122" i="95"/>
  <c r="V122" i="95"/>
  <c r="U122" i="95"/>
  <c r="T122" i="95"/>
  <c r="K122" i="95"/>
  <c r="J122" i="95"/>
  <c r="I122" i="95"/>
  <c r="H122" i="95"/>
  <c r="G122" i="95"/>
  <c r="F122" i="95"/>
  <c r="AD37" i="95"/>
  <c r="AC37" i="95"/>
  <c r="AB37" i="95"/>
  <c r="AA37" i="95"/>
  <c r="Z37" i="95"/>
  <c r="Y37" i="95"/>
  <c r="X37" i="95"/>
  <c r="W37" i="95"/>
  <c r="V37" i="95"/>
  <c r="U37" i="95"/>
  <c r="T37" i="95"/>
  <c r="S37" i="95"/>
  <c r="R37" i="95"/>
  <c r="Q37" i="95"/>
  <c r="P37" i="95"/>
  <c r="O37" i="95"/>
  <c r="N37" i="95"/>
  <c r="M37" i="95"/>
  <c r="L37" i="95"/>
  <c r="K37" i="95"/>
  <c r="J37" i="95"/>
  <c r="I37" i="95"/>
  <c r="H37" i="95"/>
  <c r="G37" i="95"/>
  <c r="F37" i="95"/>
  <c r="AD36" i="95"/>
  <c r="AC36" i="95"/>
  <c r="AB36" i="95"/>
  <c r="AA36" i="95"/>
  <c r="X36" i="95"/>
  <c r="W36" i="95"/>
  <c r="V36" i="95"/>
  <c r="U36" i="95"/>
  <c r="T36" i="95"/>
  <c r="S36" i="95"/>
  <c r="R36" i="95"/>
  <c r="Q36" i="95"/>
  <c r="P36" i="95"/>
  <c r="O36" i="95"/>
  <c r="N36" i="95"/>
  <c r="L36" i="95"/>
  <c r="K36" i="95"/>
  <c r="J36" i="95"/>
  <c r="I36" i="95"/>
  <c r="H36" i="95"/>
  <c r="G36" i="95"/>
  <c r="F36" i="95"/>
  <c r="AD160" i="95"/>
  <c r="AC160" i="95"/>
  <c r="AB160" i="95"/>
  <c r="AA160" i="95"/>
  <c r="W160" i="95"/>
  <c r="V160" i="95"/>
  <c r="U160" i="95"/>
  <c r="T160" i="95"/>
  <c r="S160" i="95"/>
  <c r="R160" i="95"/>
  <c r="Q160" i="95"/>
  <c r="P160" i="95"/>
  <c r="O160" i="95"/>
  <c r="N160" i="95"/>
  <c r="M160" i="95"/>
  <c r="L160" i="95"/>
  <c r="K160" i="95"/>
  <c r="J160" i="95"/>
  <c r="I160" i="95"/>
  <c r="H160" i="95"/>
  <c r="G160" i="95"/>
  <c r="F160" i="95"/>
  <c r="AD34" i="95"/>
  <c r="AC34" i="95"/>
  <c r="AB34" i="95"/>
  <c r="AA34" i="95"/>
  <c r="X34" i="95"/>
  <c r="W34" i="95"/>
  <c r="V34" i="95"/>
  <c r="U34" i="95"/>
  <c r="T34" i="95"/>
  <c r="S34" i="95"/>
  <c r="R34" i="95"/>
  <c r="Q34" i="95"/>
  <c r="P34" i="95"/>
  <c r="O34" i="95"/>
  <c r="N34" i="95"/>
  <c r="M34" i="95"/>
  <c r="L34" i="95"/>
  <c r="K34" i="95"/>
  <c r="J34" i="95"/>
  <c r="I34" i="95"/>
  <c r="H34" i="95"/>
  <c r="G34" i="95"/>
  <c r="F34" i="95"/>
  <c r="AD33" i="95"/>
  <c r="AC33" i="95"/>
  <c r="AB33" i="95"/>
  <c r="AA33" i="95"/>
  <c r="X33" i="95"/>
  <c r="V33" i="95"/>
  <c r="U33" i="95"/>
  <c r="T33" i="95"/>
  <c r="S33" i="95"/>
  <c r="R33" i="95"/>
  <c r="Q33" i="95"/>
  <c r="P33" i="95"/>
  <c r="O33" i="95"/>
  <c r="N33" i="95"/>
  <c r="M33" i="95"/>
  <c r="L33" i="95"/>
  <c r="K33" i="95"/>
  <c r="J33" i="95"/>
  <c r="I33" i="95"/>
  <c r="H33" i="95"/>
  <c r="G33" i="95"/>
  <c r="F33" i="95"/>
  <c r="AD32" i="95"/>
  <c r="AC32" i="95"/>
  <c r="AB32" i="95"/>
  <c r="AA32" i="95"/>
  <c r="X32" i="95"/>
  <c r="W32" i="95"/>
  <c r="V32" i="95"/>
  <c r="U32" i="95"/>
  <c r="T32" i="95"/>
  <c r="S32" i="95"/>
  <c r="R32" i="95"/>
  <c r="Q32" i="95"/>
  <c r="P32" i="95"/>
  <c r="O32" i="95"/>
  <c r="N32" i="95"/>
  <c r="M32" i="95"/>
  <c r="L32" i="95"/>
  <c r="K32" i="95"/>
  <c r="J32" i="95"/>
  <c r="I32" i="95"/>
  <c r="H32" i="95"/>
  <c r="G32" i="95"/>
  <c r="F32" i="95"/>
  <c r="AD217" i="95"/>
  <c r="AC217" i="95"/>
  <c r="AB217" i="95"/>
  <c r="AA217" i="95"/>
  <c r="X217" i="95"/>
  <c r="W217" i="95"/>
  <c r="V217" i="95"/>
  <c r="U217" i="95"/>
  <c r="T217" i="95"/>
  <c r="S217" i="95"/>
  <c r="R217" i="95"/>
  <c r="Q217" i="95"/>
  <c r="P217" i="95"/>
  <c r="O217" i="95"/>
  <c r="N217" i="95"/>
  <c r="M217" i="95"/>
  <c r="L217" i="95"/>
  <c r="K217" i="95"/>
  <c r="H217" i="95"/>
  <c r="G217" i="95"/>
  <c r="F217" i="95"/>
  <c r="AD30" i="95"/>
  <c r="AC30" i="95"/>
  <c r="AB30" i="95"/>
  <c r="AA30" i="95"/>
  <c r="X30" i="95"/>
  <c r="W30" i="95"/>
  <c r="V30" i="95"/>
  <c r="U30" i="95"/>
  <c r="T30" i="95"/>
  <c r="S30" i="95"/>
  <c r="R30" i="95"/>
  <c r="Q30" i="95"/>
  <c r="P30" i="95"/>
  <c r="O30" i="95"/>
  <c r="N30" i="95"/>
  <c r="M30" i="95"/>
  <c r="L30" i="95"/>
  <c r="K30" i="95"/>
  <c r="J30" i="95"/>
  <c r="I30" i="95"/>
  <c r="H30" i="95"/>
  <c r="G30" i="95"/>
  <c r="F30" i="95"/>
  <c r="AD29" i="95"/>
  <c r="AC29" i="95"/>
  <c r="AB29" i="95"/>
  <c r="AA29" i="95"/>
  <c r="X29" i="95"/>
  <c r="W29" i="95"/>
  <c r="V29" i="95"/>
  <c r="U29" i="95"/>
  <c r="T29" i="95"/>
  <c r="S29" i="95"/>
  <c r="R29" i="95"/>
  <c r="Q29" i="95"/>
  <c r="P29" i="95"/>
  <c r="O29" i="95"/>
  <c r="N29" i="95"/>
  <c r="M29" i="95"/>
  <c r="L29" i="95"/>
  <c r="K29" i="95"/>
  <c r="J29" i="95"/>
  <c r="I29" i="95"/>
  <c r="H29" i="95"/>
  <c r="G29" i="95"/>
  <c r="F29" i="95"/>
  <c r="AD178" i="95"/>
  <c r="AC178" i="95"/>
  <c r="AB178" i="95"/>
  <c r="AA178" i="95"/>
  <c r="W178" i="95"/>
  <c r="V178" i="95"/>
  <c r="U178" i="95"/>
  <c r="T178" i="95"/>
  <c r="S178" i="95"/>
  <c r="R178" i="95"/>
  <c r="Q178" i="95"/>
  <c r="P178" i="95"/>
  <c r="O178" i="95"/>
  <c r="N178" i="95"/>
  <c r="M178" i="95"/>
  <c r="L178" i="95"/>
  <c r="K178" i="95"/>
  <c r="J178" i="95"/>
  <c r="I178" i="95"/>
  <c r="H178" i="95"/>
  <c r="G178" i="95"/>
  <c r="F178" i="95"/>
  <c r="AD31" i="95"/>
  <c r="AC31" i="95"/>
  <c r="AB31" i="95"/>
  <c r="AA31" i="95"/>
  <c r="W31" i="95"/>
  <c r="V31" i="95"/>
  <c r="U31" i="95"/>
  <c r="T31" i="95"/>
  <c r="K31" i="95"/>
  <c r="J31" i="95"/>
  <c r="I31" i="95"/>
  <c r="H31" i="95"/>
  <c r="G31" i="95"/>
  <c r="F31" i="95"/>
  <c r="AD50" i="95"/>
  <c r="AC50" i="95"/>
  <c r="AB50" i="95"/>
  <c r="AA50" i="95"/>
  <c r="W50" i="95"/>
  <c r="V50" i="95"/>
  <c r="U50" i="95"/>
  <c r="T50" i="95"/>
  <c r="S50" i="95"/>
  <c r="R50" i="95"/>
  <c r="Q50" i="95"/>
  <c r="P50" i="95"/>
  <c r="O50" i="95"/>
  <c r="N50" i="95"/>
  <c r="M50" i="95"/>
  <c r="L50" i="95"/>
  <c r="K50" i="95"/>
  <c r="J50" i="95"/>
  <c r="I50" i="95"/>
  <c r="G50" i="95"/>
  <c r="F50" i="95"/>
  <c r="AD25" i="95"/>
  <c r="AC25" i="95"/>
  <c r="AB25" i="95"/>
  <c r="AA25" i="95"/>
  <c r="X25" i="95"/>
  <c r="W25" i="95"/>
  <c r="V25" i="95"/>
  <c r="U25" i="95"/>
  <c r="T25" i="95"/>
  <c r="S25" i="95"/>
  <c r="R25" i="95"/>
  <c r="Q25" i="95"/>
  <c r="P25" i="95"/>
  <c r="O25" i="95"/>
  <c r="N25" i="95"/>
  <c r="M25" i="95"/>
  <c r="L25" i="95"/>
  <c r="K25" i="95"/>
  <c r="J25" i="95"/>
  <c r="I25" i="95"/>
  <c r="H25" i="95"/>
  <c r="G25" i="95"/>
  <c r="F25" i="95"/>
  <c r="AD24" i="95"/>
  <c r="AC24" i="95"/>
  <c r="AB24" i="95"/>
  <c r="AA24" i="95"/>
  <c r="X24" i="95"/>
  <c r="W24" i="95"/>
  <c r="V24" i="95"/>
  <c r="U24" i="95"/>
  <c r="T24" i="95"/>
  <c r="S24" i="95"/>
  <c r="R24" i="95"/>
  <c r="Q24" i="95"/>
  <c r="P24" i="95"/>
  <c r="O24" i="95"/>
  <c r="N24" i="95"/>
  <c r="M24" i="95"/>
  <c r="L24" i="95"/>
  <c r="K24" i="95"/>
  <c r="J24" i="95"/>
  <c r="I24" i="95"/>
  <c r="H24" i="95"/>
  <c r="G24" i="95"/>
  <c r="F24" i="95"/>
  <c r="AD23" i="95"/>
  <c r="AC23" i="95"/>
  <c r="AB23" i="95"/>
  <c r="AA23" i="95"/>
  <c r="X23" i="95"/>
  <c r="W23" i="95"/>
  <c r="V23" i="95"/>
  <c r="U23" i="95"/>
  <c r="T23" i="95"/>
  <c r="S23" i="95"/>
  <c r="R23" i="95"/>
  <c r="Q23" i="95"/>
  <c r="P23" i="95"/>
  <c r="O23" i="95"/>
  <c r="N23" i="95"/>
  <c r="M23" i="95"/>
  <c r="L23" i="95"/>
  <c r="K23" i="95"/>
  <c r="J23" i="95"/>
  <c r="I23" i="95"/>
  <c r="H23" i="95"/>
  <c r="G23" i="95"/>
  <c r="F23" i="95"/>
  <c r="AD28" i="95"/>
  <c r="AC28" i="95"/>
  <c r="AB28" i="95"/>
  <c r="AA28" i="95"/>
  <c r="W28" i="95"/>
  <c r="V28" i="95"/>
  <c r="U28" i="95"/>
  <c r="T28" i="95"/>
  <c r="S28" i="95"/>
  <c r="R28" i="95"/>
  <c r="Q28" i="95"/>
  <c r="P28" i="95"/>
  <c r="O28" i="95"/>
  <c r="N28" i="95"/>
  <c r="M28" i="95"/>
  <c r="L28" i="95"/>
  <c r="K28" i="95"/>
  <c r="J28" i="95"/>
  <c r="I28" i="95"/>
  <c r="H28" i="95"/>
  <c r="G28" i="95"/>
  <c r="F28" i="95"/>
  <c r="AD153" i="95"/>
  <c r="AC153" i="95"/>
  <c r="AB153" i="95"/>
  <c r="AA153" i="95"/>
  <c r="X153" i="95"/>
  <c r="W153" i="95"/>
  <c r="V153" i="95"/>
  <c r="U153" i="95"/>
  <c r="T153" i="95"/>
  <c r="S153" i="95"/>
  <c r="R153" i="95"/>
  <c r="Q153" i="95"/>
  <c r="P153" i="95"/>
  <c r="O153" i="95"/>
  <c r="N153" i="95"/>
  <c r="M153" i="95"/>
  <c r="L153" i="95"/>
  <c r="K153" i="95"/>
  <c r="J153" i="95"/>
  <c r="I153" i="95"/>
  <c r="H153" i="95"/>
  <c r="G153" i="95"/>
  <c r="F153" i="95"/>
  <c r="AD19" i="95"/>
  <c r="AC19" i="95"/>
  <c r="AB19" i="95"/>
  <c r="AA19" i="95"/>
  <c r="X19" i="95"/>
  <c r="W19" i="95"/>
  <c r="V19" i="95"/>
  <c r="U19" i="95"/>
  <c r="T19" i="95"/>
  <c r="S19" i="95"/>
  <c r="R19" i="95"/>
  <c r="Q19" i="95"/>
  <c r="P19" i="95"/>
  <c r="O19" i="95"/>
  <c r="N19" i="95"/>
  <c r="M19" i="95"/>
  <c r="L19" i="95"/>
  <c r="K19" i="95"/>
  <c r="J19" i="95"/>
  <c r="I19" i="95"/>
  <c r="H19" i="95"/>
  <c r="G19" i="95"/>
  <c r="F19" i="95"/>
  <c r="AD18" i="95"/>
  <c r="AC18" i="95"/>
  <c r="AB18" i="95"/>
  <c r="AA18" i="95"/>
  <c r="X18" i="95"/>
  <c r="W18" i="95"/>
  <c r="V18" i="95"/>
  <c r="U18" i="95"/>
  <c r="T18" i="95"/>
  <c r="S18" i="95"/>
  <c r="R18" i="95"/>
  <c r="Q18" i="95"/>
  <c r="P18" i="95"/>
  <c r="O18" i="95"/>
  <c r="N18" i="95"/>
  <c r="M18" i="95"/>
  <c r="L18" i="95"/>
  <c r="K18" i="95"/>
  <c r="J18" i="95"/>
  <c r="I18" i="95"/>
  <c r="H18" i="95"/>
  <c r="G18" i="95"/>
  <c r="F18" i="95"/>
  <c r="AD68" i="95"/>
  <c r="AC68" i="95"/>
  <c r="AB68" i="95"/>
  <c r="AA68" i="95"/>
  <c r="W68" i="95"/>
  <c r="V68" i="95"/>
  <c r="U68" i="95"/>
  <c r="T68" i="95"/>
  <c r="S68" i="95"/>
  <c r="R68" i="95"/>
  <c r="Q68" i="95"/>
  <c r="P68" i="95"/>
  <c r="O68" i="95"/>
  <c r="N68" i="95"/>
  <c r="M68" i="95"/>
  <c r="L68" i="95"/>
  <c r="K68" i="95"/>
  <c r="J68" i="95"/>
  <c r="I68" i="95"/>
  <c r="H68" i="95"/>
  <c r="G68" i="95"/>
  <c r="F68" i="95"/>
  <c r="AD216" i="95"/>
  <c r="AC216" i="95"/>
  <c r="AB216" i="95"/>
  <c r="AA216" i="95"/>
  <c r="X216" i="95"/>
  <c r="W216" i="95"/>
  <c r="V216" i="95"/>
  <c r="U216" i="95"/>
  <c r="T216" i="95"/>
  <c r="S216" i="95"/>
  <c r="R216" i="95"/>
  <c r="Q216" i="95"/>
  <c r="P216" i="95"/>
  <c r="O216" i="95"/>
  <c r="N216" i="95"/>
  <c r="M216" i="95"/>
  <c r="L216" i="95"/>
  <c r="K216" i="95"/>
  <c r="J216" i="95"/>
  <c r="I216" i="95"/>
  <c r="H216" i="95"/>
  <c r="G216" i="95"/>
  <c r="F216" i="95"/>
  <c r="AD157" i="95"/>
  <c r="AC157" i="95"/>
  <c r="AB157" i="95"/>
  <c r="AA157" i="95"/>
  <c r="W157" i="95"/>
  <c r="V157" i="95"/>
  <c r="U157" i="95"/>
  <c r="T157" i="95"/>
  <c r="S157" i="95"/>
  <c r="R157" i="95"/>
  <c r="Q157" i="95"/>
  <c r="P157" i="95"/>
  <c r="O157" i="95"/>
  <c r="N157" i="95"/>
  <c r="M157" i="95"/>
  <c r="L157" i="95"/>
  <c r="K157" i="95"/>
  <c r="J157" i="95"/>
  <c r="I157" i="95"/>
  <c r="H157" i="95"/>
  <c r="G157" i="95"/>
  <c r="F157" i="95"/>
  <c r="AD15" i="95"/>
  <c r="AC15" i="95"/>
  <c r="AB15" i="95"/>
  <c r="AA15" i="95"/>
  <c r="X15" i="95"/>
  <c r="W15" i="95"/>
  <c r="V15" i="95"/>
  <c r="U15" i="95"/>
  <c r="T15" i="95"/>
  <c r="S15" i="95"/>
  <c r="R15" i="95"/>
  <c r="Q15" i="95"/>
  <c r="P15" i="95"/>
  <c r="O15" i="95"/>
  <c r="N15" i="95"/>
  <c r="M15" i="95"/>
  <c r="L15" i="95"/>
  <c r="K15" i="95"/>
  <c r="J15" i="95"/>
  <c r="I15" i="95"/>
  <c r="H15" i="95"/>
  <c r="G15" i="95"/>
  <c r="F15" i="95"/>
  <c r="AD143" i="95"/>
  <c r="AC143" i="95"/>
  <c r="AB143" i="95"/>
  <c r="AA143" i="95"/>
  <c r="X143" i="95"/>
  <c r="W143" i="95"/>
  <c r="V143" i="95"/>
  <c r="U143" i="95"/>
  <c r="T143" i="95"/>
  <c r="K143" i="95"/>
  <c r="J143" i="95"/>
  <c r="I143" i="95"/>
  <c r="H143" i="95"/>
  <c r="G143" i="95"/>
  <c r="F143" i="95"/>
  <c r="AD90" i="95"/>
  <c r="AC90" i="95"/>
  <c r="AB90" i="95"/>
  <c r="AA90" i="95"/>
  <c r="W90" i="95"/>
  <c r="V90" i="95"/>
  <c r="U90" i="95"/>
  <c r="T90" i="95"/>
  <c r="S90" i="95"/>
  <c r="R90" i="95"/>
  <c r="Q90" i="95"/>
  <c r="P90" i="95"/>
  <c r="O90" i="95"/>
  <c r="N90" i="95"/>
  <c r="L90" i="95"/>
  <c r="K90" i="95"/>
  <c r="J90" i="95"/>
  <c r="I90" i="95"/>
  <c r="H90" i="95"/>
  <c r="G90" i="95"/>
  <c r="F90" i="95"/>
  <c r="AD14" i="95"/>
  <c r="AC14" i="95"/>
  <c r="AB14" i="95"/>
  <c r="AA14" i="95"/>
  <c r="X14" i="95"/>
  <c r="W14" i="95"/>
  <c r="V14" i="95"/>
  <c r="U14" i="95"/>
  <c r="T14" i="95"/>
  <c r="S14" i="95"/>
  <c r="R14" i="95"/>
  <c r="Q14" i="95"/>
  <c r="P14" i="95"/>
  <c r="O14" i="95"/>
  <c r="N14" i="95"/>
  <c r="M14" i="95"/>
  <c r="L14" i="95"/>
  <c r="K14" i="95"/>
  <c r="J14" i="95"/>
  <c r="I14" i="95"/>
  <c r="H14" i="95"/>
  <c r="G14" i="95"/>
  <c r="F14" i="95"/>
  <c r="AD13" i="95"/>
  <c r="AC13" i="95"/>
  <c r="AB13" i="95"/>
  <c r="AA13" i="95"/>
  <c r="X13" i="95"/>
  <c r="W13" i="95"/>
  <c r="V13" i="95"/>
  <c r="U13" i="95"/>
  <c r="T13" i="95"/>
  <c r="S13" i="95"/>
  <c r="R13" i="95"/>
  <c r="Q13" i="95"/>
  <c r="P13" i="95"/>
  <c r="O13" i="95"/>
  <c r="N13" i="95"/>
  <c r="M13" i="95"/>
  <c r="L13" i="95"/>
  <c r="K13" i="95"/>
  <c r="J13" i="95"/>
  <c r="I13" i="95"/>
  <c r="H13" i="95"/>
  <c r="G13" i="95"/>
  <c r="F13" i="95"/>
  <c r="AD196" i="95"/>
  <c r="AC196" i="95"/>
  <c r="AB196" i="95"/>
  <c r="AA196" i="95"/>
  <c r="W196" i="95"/>
  <c r="V196" i="95"/>
  <c r="U196" i="95"/>
  <c r="T196" i="95"/>
  <c r="S196" i="95"/>
  <c r="R196" i="95"/>
  <c r="Q196" i="95"/>
  <c r="P196" i="95"/>
  <c r="O196" i="95"/>
  <c r="N196" i="95"/>
  <c r="M196" i="95"/>
  <c r="L196" i="95"/>
  <c r="K196" i="95"/>
  <c r="J196" i="95"/>
  <c r="I196" i="95"/>
  <c r="H196" i="95"/>
  <c r="G196" i="95"/>
  <c r="F196" i="95"/>
  <c r="AD151" i="95"/>
  <c r="AC151" i="95"/>
  <c r="AB151" i="95"/>
  <c r="AA151" i="95"/>
  <c r="X151" i="95"/>
  <c r="W151" i="95"/>
  <c r="V151" i="95"/>
  <c r="U151" i="95"/>
  <c r="T151" i="95"/>
  <c r="S151" i="95"/>
  <c r="R151" i="95"/>
  <c r="Q151" i="95"/>
  <c r="P151" i="95"/>
  <c r="O151" i="95"/>
  <c r="N151" i="95"/>
  <c r="M151" i="95"/>
  <c r="L151" i="95"/>
  <c r="K151" i="95"/>
  <c r="J151" i="95"/>
  <c r="I151" i="95"/>
  <c r="H151" i="95"/>
  <c r="G151" i="95"/>
  <c r="F151" i="95"/>
  <c r="AD120" i="95"/>
  <c r="AC120" i="95"/>
  <c r="AB120" i="95"/>
  <c r="AA120" i="95"/>
  <c r="W120" i="95"/>
  <c r="V120" i="95"/>
  <c r="U120" i="95"/>
  <c r="T120" i="95"/>
  <c r="K120" i="95"/>
  <c r="J120" i="95"/>
  <c r="I120" i="95"/>
  <c r="H120" i="95"/>
  <c r="G120" i="95"/>
  <c r="F120" i="95"/>
  <c r="AD12" i="95"/>
  <c r="AC12" i="95"/>
  <c r="AB12" i="95"/>
  <c r="AA12" i="95"/>
  <c r="X12" i="95"/>
  <c r="W12" i="95"/>
  <c r="V12" i="95"/>
  <c r="U12" i="95"/>
  <c r="T12" i="95"/>
  <c r="S12" i="95"/>
  <c r="R12" i="95"/>
  <c r="Q12" i="95"/>
  <c r="P12" i="95"/>
  <c r="O12" i="95"/>
  <c r="N12" i="95"/>
  <c r="M12" i="95"/>
  <c r="L12" i="95"/>
  <c r="K12" i="95"/>
  <c r="J12" i="95"/>
  <c r="I12" i="95"/>
  <c r="H12" i="95"/>
  <c r="G12" i="95"/>
  <c r="F12" i="95"/>
  <c r="AD183" i="95"/>
  <c r="AC183" i="95"/>
  <c r="AB183" i="95"/>
  <c r="AA183" i="95"/>
  <c r="W183" i="95"/>
  <c r="V183" i="95"/>
  <c r="U183" i="95"/>
  <c r="T183" i="95"/>
  <c r="S183" i="95"/>
  <c r="R183" i="95"/>
  <c r="Q183" i="95"/>
  <c r="P183" i="95"/>
  <c r="O183" i="95"/>
  <c r="N183" i="95"/>
  <c r="M183" i="95"/>
  <c r="L183" i="95"/>
  <c r="K183" i="95"/>
  <c r="J183" i="95"/>
  <c r="I183" i="95"/>
  <c r="H183" i="95"/>
  <c r="G183" i="95"/>
  <c r="F183" i="95"/>
  <c r="AD11" i="95"/>
  <c r="AC11" i="95"/>
  <c r="AB11" i="95"/>
  <c r="AA11" i="95"/>
  <c r="X11" i="95"/>
  <c r="W11" i="95"/>
  <c r="V11" i="95"/>
  <c r="U11" i="95"/>
  <c r="T11" i="95"/>
  <c r="S11" i="95"/>
  <c r="R11" i="95"/>
  <c r="Q11" i="95"/>
  <c r="P11" i="95"/>
  <c r="O11" i="95"/>
  <c r="N11" i="95"/>
  <c r="L11" i="95"/>
  <c r="K11" i="95"/>
  <c r="J11" i="95"/>
  <c r="I11" i="95"/>
  <c r="H11" i="95"/>
  <c r="G11" i="95"/>
  <c r="F11" i="95"/>
  <c r="AD100" i="95"/>
  <c r="AC100" i="95"/>
  <c r="AB100" i="95"/>
  <c r="AA100" i="95"/>
  <c r="W100" i="95"/>
  <c r="V100" i="95"/>
  <c r="U100" i="95"/>
  <c r="T100" i="95"/>
  <c r="K100" i="95"/>
  <c r="J100" i="95"/>
  <c r="I100" i="95"/>
  <c r="H100" i="95"/>
  <c r="G100" i="95"/>
  <c r="F100" i="95"/>
  <c r="AD206" i="95"/>
  <c r="AC206" i="95"/>
  <c r="AB206" i="95"/>
  <c r="AA206" i="95"/>
  <c r="W206" i="95"/>
  <c r="V206" i="95"/>
  <c r="U206" i="95"/>
  <c r="T206" i="95"/>
  <c r="S206" i="95"/>
  <c r="R206" i="95"/>
  <c r="Q206" i="95"/>
  <c r="P206" i="95"/>
  <c r="O206" i="95"/>
  <c r="N206" i="95"/>
  <c r="M206" i="95"/>
  <c r="L206" i="95"/>
  <c r="K206" i="95"/>
  <c r="J206" i="95"/>
  <c r="I206" i="95"/>
  <c r="H206" i="95"/>
  <c r="G206" i="95"/>
  <c r="F206" i="95"/>
  <c r="AD10" i="95"/>
  <c r="AC10" i="95"/>
  <c r="AB10" i="95"/>
  <c r="AA10" i="95"/>
  <c r="X10" i="95"/>
  <c r="W10" i="95"/>
  <c r="V10" i="95"/>
  <c r="U10" i="95"/>
  <c r="T10" i="95"/>
  <c r="S10" i="95"/>
  <c r="R10" i="95"/>
  <c r="Q10" i="95"/>
  <c r="P10" i="95"/>
  <c r="O10" i="95"/>
  <c r="N10" i="95"/>
  <c r="M10" i="95"/>
  <c r="L10" i="95"/>
  <c r="K10" i="95"/>
  <c r="J10" i="95"/>
  <c r="I10" i="95"/>
  <c r="H10" i="95"/>
  <c r="G10" i="95"/>
  <c r="F10" i="95"/>
  <c r="AD9" i="95"/>
  <c r="AC9" i="95"/>
  <c r="AB9" i="95"/>
  <c r="AA9" i="95"/>
  <c r="X9" i="95"/>
  <c r="W9" i="95"/>
  <c r="V9" i="95"/>
  <c r="U9" i="95"/>
  <c r="T9" i="95"/>
  <c r="S9" i="95"/>
  <c r="R9" i="95"/>
  <c r="Q9" i="95"/>
  <c r="P9" i="95"/>
  <c r="O9" i="95"/>
  <c r="N9" i="95"/>
  <c r="L9" i="95"/>
  <c r="K9" i="95"/>
  <c r="J9" i="95"/>
  <c r="I9" i="95"/>
  <c r="H9" i="95"/>
  <c r="G9" i="95"/>
  <c r="F9" i="95"/>
  <c r="AD8" i="95"/>
  <c r="AC8" i="95"/>
  <c r="AB8" i="95"/>
  <c r="AA8" i="95"/>
  <c r="X8" i="95"/>
  <c r="W8" i="95"/>
  <c r="V8" i="95"/>
  <c r="U8" i="95"/>
  <c r="T8" i="95"/>
  <c r="S8" i="95"/>
  <c r="R8" i="95"/>
  <c r="Q8" i="95"/>
  <c r="P8" i="95"/>
  <c r="O8" i="95"/>
  <c r="N8" i="95"/>
  <c r="M8" i="95"/>
  <c r="L8" i="95"/>
  <c r="K8" i="95"/>
  <c r="J8" i="95"/>
  <c r="I8" i="95"/>
  <c r="H8" i="95"/>
  <c r="G8" i="95"/>
  <c r="F8" i="95"/>
  <c r="AD7" i="95"/>
  <c r="AC7" i="95"/>
  <c r="AB7" i="95"/>
  <c r="AA7" i="95"/>
  <c r="X7" i="95"/>
  <c r="W7" i="95"/>
  <c r="V7" i="95"/>
  <c r="U7" i="95"/>
  <c r="T7" i="95"/>
  <c r="S7" i="95"/>
  <c r="R7" i="95"/>
  <c r="Q7" i="95"/>
  <c r="P7" i="95"/>
  <c r="O7" i="95"/>
  <c r="N7" i="95"/>
  <c r="M7" i="95"/>
  <c r="L7" i="95"/>
  <c r="K7" i="95"/>
  <c r="J7" i="95"/>
  <c r="I7" i="95"/>
  <c r="H7" i="95"/>
  <c r="G7" i="95"/>
  <c r="F7" i="95"/>
  <c r="AD6" i="95"/>
  <c r="AC6" i="95"/>
  <c r="AB6" i="95"/>
  <c r="AA6" i="95"/>
  <c r="X6" i="95"/>
  <c r="W6" i="95"/>
  <c r="V6" i="95"/>
  <c r="U6" i="95"/>
  <c r="T6" i="95"/>
  <c r="S6" i="95"/>
  <c r="R6" i="95"/>
  <c r="Q6" i="95"/>
  <c r="P6" i="95"/>
  <c r="O6" i="95"/>
  <c r="N6" i="95"/>
  <c r="M6" i="95"/>
  <c r="L6" i="95"/>
  <c r="K6" i="95"/>
  <c r="J6" i="95"/>
  <c r="I6" i="95"/>
  <c r="H6" i="95"/>
  <c r="G6" i="95"/>
  <c r="F6" i="95"/>
  <c r="AD5" i="95"/>
  <c r="AC5" i="95"/>
  <c r="AB5" i="95"/>
  <c r="AA5" i="95"/>
  <c r="X5" i="95"/>
  <c r="W5" i="95"/>
  <c r="V5" i="95"/>
  <c r="U5" i="95"/>
  <c r="T5" i="95"/>
  <c r="S5" i="95"/>
  <c r="R5" i="95"/>
  <c r="Q5" i="95"/>
  <c r="P5" i="95"/>
  <c r="O5" i="95"/>
  <c r="N5" i="95"/>
  <c r="M5" i="95"/>
  <c r="L5" i="95"/>
  <c r="K5" i="95"/>
  <c r="J5" i="95"/>
  <c r="I5" i="95"/>
  <c r="H5" i="95"/>
  <c r="G5" i="95"/>
  <c r="F5" i="95"/>
  <c r="AD223" i="95"/>
  <c r="AC223" i="95"/>
  <c r="AB223" i="95"/>
  <c r="AA223" i="95"/>
  <c r="X223" i="95"/>
  <c r="W223" i="95"/>
  <c r="V223" i="95"/>
  <c r="U223" i="95"/>
  <c r="T223" i="95"/>
  <c r="K223" i="95"/>
  <c r="J223" i="95"/>
  <c r="I223" i="95"/>
  <c r="H223" i="95"/>
  <c r="G223" i="95"/>
  <c r="F223" i="95"/>
  <c r="AD148" i="95"/>
  <c r="AC148" i="95"/>
  <c r="AB148" i="95"/>
  <c r="AA148" i="95"/>
  <c r="X148" i="95"/>
  <c r="W148" i="95"/>
  <c r="V148" i="95"/>
  <c r="U148" i="95"/>
  <c r="T148" i="95"/>
  <c r="S148" i="95"/>
  <c r="R148" i="95"/>
  <c r="Q148" i="95"/>
  <c r="P148" i="95"/>
  <c r="O148" i="95"/>
  <c r="N148" i="95"/>
  <c r="M148" i="95"/>
  <c r="L148" i="95"/>
  <c r="K148" i="95"/>
  <c r="J148" i="95"/>
  <c r="I148" i="95"/>
  <c r="H148" i="95"/>
  <c r="G148" i="95"/>
  <c r="F148" i="95"/>
  <c r="AD4" i="95"/>
  <c r="AC4" i="95"/>
  <c r="AB4" i="95"/>
  <c r="AA4" i="95"/>
  <c r="X4" i="95"/>
  <c r="W4" i="95"/>
  <c r="V4" i="95"/>
  <c r="U4" i="95"/>
  <c r="T4" i="95"/>
  <c r="S4" i="95"/>
  <c r="R4" i="95"/>
  <c r="Q4" i="95"/>
  <c r="P4" i="95"/>
  <c r="O4" i="95"/>
  <c r="N4" i="95"/>
  <c r="M4" i="95"/>
  <c r="L4" i="95"/>
  <c r="K4" i="95"/>
  <c r="J4" i="95"/>
  <c r="I4" i="95"/>
  <c r="H4" i="95"/>
  <c r="G4" i="95"/>
  <c r="F4" i="95"/>
  <c r="AD159" i="95"/>
  <c r="AC159" i="95"/>
  <c r="AB159" i="95"/>
  <c r="AA159" i="95"/>
  <c r="W159" i="95"/>
  <c r="V159" i="95"/>
  <c r="U159" i="95"/>
  <c r="T159" i="95"/>
  <c r="S159" i="95"/>
  <c r="R159" i="95"/>
  <c r="Q159" i="95"/>
  <c r="P159" i="95"/>
  <c r="O159" i="95"/>
  <c r="N159" i="95"/>
  <c r="M159" i="95"/>
  <c r="L159" i="95"/>
  <c r="K159" i="95"/>
  <c r="J159" i="95"/>
  <c r="I159" i="95"/>
  <c r="H159" i="95"/>
  <c r="G159" i="95"/>
  <c r="F159" i="95"/>
  <c r="W255" i="83"/>
  <c r="AD215" i="94"/>
  <c r="AC215" i="94"/>
  <c r="AB215" i="94"/>
  <c r="AA215" i="94"/>
  <c r="X215" i="94"/>
  <c r="W215" i="94"/>
  <c r="V215" i="94"/>
  <c r="U215" i="94"/>
  <c r="T215" i="94"/>
  <c r="S215" i="94"/>
  <c r="R215" i="94"/>
  <c r="Q215" i="94"/>
  <c r="P215" i="94"/>
  <c r="O215" i="94"/>
  <c r="N215" i="94"/>
  <c r="M215" i="94"/>
  <c r="L215" i="94"/>
  <c r="K215" i="94"/>
  <c r="J215" i="94"/>
  <c r="I215" i="94"/>
  <c r="H215" i="94"/>
  <c r="G215" i="94"/>
  <c r="F215" i="94"/>
  <c r="AD214" i="94"/>
  <c r="AC214" i="94"/>
  <c r="AB214" i="94"/>
  <c r="AA214" i="94"/>
  <c r="X214" i="94"/>
  <c r="W214" i="94"/>
  <c r="V214" i="94"/>
  <c r="U214" i="94"/>
  <c r="T214" i="94"/>
  <c r="S214" i="94"/>
  <c r="R214" i="94"/>
  <c r="Q214" i="94"/>
  <c r="P214" i="94"/>
  <c r="O214" i="94"/>
  <c r="N214" i="94"/>
  <c r="M214" i="94"/>
  <c r="L214" i="94"/>
  <c r="K214" i="94"/>
  <c r="J214" i="94"/>
  <c r="I214" i="94"/>
  <c r="H214" i="94"/>
  <c r="G214" i="94"/>
  <c r="F214" i="94"/>
  <c r="AD213" i="94"/>
  <c r="AC213" i="94"/>
  <c r="AB213" i="94"/>
  <c r="AA213" i="94"/>
  <c r="X213" i="94"/>
  <c r="W213" i="94"/>
  <c r="V213" i="94"/>
  <c r="U213" i="94"/>
  <c r="T213" i="94"/>
  <c r="S213" i="94"/>
  <c r="R213" i="94"/>
  <c r="Q213" i="94"/>
  <c r="P213" i="94"/>
  <c r="O213" i="94"/>
  <c r="N213" i="94"/>
  <c r="M213" i="94"/>
  <c r="L213" i="94"/>
  <c r="K213" i="94"/>
  <c r="J213" i="94"/>
  <c r="I213" i="94"/>
  <c r="H213" i="94"/>
  <c r="G213" i="94"/>
  <c r="F213" i="94"/>
  <c r="AD212" i="94"/>
  <c r="AC212" i="94"/>
  <c r="AB212" i="94"/>
  <c r="AA212" i="94"/>
  <c r="X212" i="94"/>
  <c r="W212" i="94"/>
  <c r="V212" i="94"/>
  <c r="U212" i="94"/>
  <c r="T212" i="94"/>
  <c r="S212" i="94"/>
  <c r="R212" i="94"/>
  <c r="Q212" i="94"/>
  <c r="P212" i="94"/>
  <c r="O212" i="94"/>
  <c r="N212" i="94"/>
  <c r="M212" i="94"/>
  <c r="L212" i="94"/>
  <c r="K212" i="94"/>
  <c r="J212" i="94"/>
  <c r="I212" i="94"/>
  <c r="H212" i="94"/>
  <c r="G212" i="94"/>
  <c r="F212" i="94"/>
  <c r="AD211" i="94"/>
  <c r="AC211" i="94"/>
  <c r="AB211" i="94"/>
  <c r="AA211" i="94"/>
  <c r="X211" i="94"/>
  <c r="W211" i="94"/>
  <c r="V211" i="94"/>
  <c r="U211" i="94"/>
  <c r="T211" i="94"/>
  <c r="K211" i="94"/>
  <c r="J211" i="94"/>
  <c r="I211" i="94"/>
  <c r="H211" i="94"/>
  <c r="G211" i="94"/>
  <c r="F211" i="94"/>
  <c r="AD210" i="94"/>
  <c r="AC210" i="94"/>
  <c r="AB210" i="94"/>
  <c r="AA210" i="94"/>
  <c r="X210" i="94"/>
  <c r="W210" i="94"/>
  <c r="V210" i="94"/>
  <c r="U210" i="94"/>
  <c r="T210" i="94"/>
  <c r="S210" i="94"/>
  <c r="R210" i="94"/>
  <c r="Q210" i="94"/>
  <c r="P210" i="94"/>
  <c r="O210" i="94"/>
  <c r="N210" i="94"/>
  <c r="M210" i="94"/>
  <c r="L210" i="94"/>
  <c r="K210" i="94"/>
  <c r="J210" i="94"/>
  <c r="I210" i="94"/>
  <c r="H210" i="94"/>
  <c r="G210" i="94"/>
  <c r="F210" i="94"/>
  <c r="AD209" i="94"/>
  <c r="AC209" i="94"/>
  <c r="AB209" i="94"/>
  <c r="AA209" i="94"/>
  <c r="X209" i="94"/>
  <c r="W209" i="94"/>
  <c r="V209" i="94"/>
  <c r="U209" i="94"/>
  <c r="T209" i="94"/>
  <c r="K209" i="94"/>
  <c r="J209" i="94"/>
  <c r="I209" i="94"/>
  <c r="H209" i="94"/>
  <c r="G209" i="94"/>
  <c r="F209" i="94"/>
  <c r="AD208" i="94"/>
  <c r="AC208" i="94"/>
  <c r="AB208" i="94"/>
  <c r="AA208" i="94"/>
  <c r="X208" i="94"/>
  <c r="W208" i="94"/>
  <c r="V208" i="94"/>
  <c r="U208" i="94"/>
  <c r="T208" i="94"/>
  <c r="S208" i="94"/>
  <c r="R208" i="94"/>
  <c r="Q208" i="94"/>
  <c r="P208" i="94"/>
  <c r="O208" i="94"/>
  <c r="N208" i="94"/>
  <c r="M208" i="94"/>
  <c r="L208" i="94"/>
  <c r="K208" i="94"/>
  <c r="J208" i="94"/>
  <c r="I208" i="94"/>
  <c r="H208" i="94"/>
  <c r="G208" i="94"/>
  <c r="F208" i="94"/>
  <c r="AD207" i="94"/>
  <c r="AC207" i="94"/>
  <c r="AB207" i="94"/>
  <c r="AA207" i="94"/>
  <c r="X207" i="94"/>
  <c r="W207" i="94"/>
  <c r="V207" i="94"/>
  <c r="U207" i="94"/>
  <c r="T207" i="94"/>
  <c r="S207" i="94"/>
  <c r="R207" i="94"/>
  <c r="Q207" i="94"/>
  <c r="P207" i="94"/>
  <c r="O207" i="94"/>
  <c r="N207" i="94"/>
  <c r="M207" i="94"/>
  <c r="L207" i="94"/>
  <c r="K207" i="94"/>
  <c r="J207" i="94"/>
  <c r="I207" i="94"/>
  <c r="H207" i="94"/>
  <c r="G207" i="94"/>
  <c r="F207" i="94"/>
  <c r="AD206" i="94"/>
  <c r="AC206" i="94"/>
  <c r="AB206" i="94"/>
  <c r="AA206" i="94"/>
  <c r="X206" i="94"/>
  <c r="W206" i="94"/>
  <c r="V206" i="94"/>
  <c r="U206" i="94"/>
  <c r="T206" i="94"/>
  <c r="S206" i="94"/>
  <c r="R206" i="94"/>
  <c r="Q206" i="94"/>
  <c r="P206" i="94"/>
  <c r="O206" i="94"/>
  <c r="N206" i="94"/>
  <c r="M206" i="94"/>
  <c r="L206" i="94"/>
  <c r="K206" i="94"/>
  <c r="J206" i="94"/>
  <c r="I206" i="94"/>
  <c r="H206" i="94"/>
  <c r="G206" i="94"/>
  <c r="F206" i="94"/>
  <c r="AD205" i="94"/>
  <c r="AC205" i="94"/>
  <c r="AB205" i="94"/>
  <c r="AA205" i="94"/>
  <c r="X205" i="94"/>
  <c r="W205" i="94"/>
  <c r="V205" i="94"/>
  <c r="U205" i="94"/>
  <c r="T205" i="94"/>
  <c r="S205" i="94"/>
  <c r="R205" i="94"/>
  <c r="Q205" i="94"/>
  <c r="P205" i="94"/>
  <c r="O205" i="94"/>
  <c r="N205" i="94"/>
  <c r="M205" i="94"/>
  <c r="L205" i="94"/>
  <c r="K205" i="94"/>
  <c r="J205" i="94"/>
  <c r="I205" i="94"/>
  <c r="H205" i="94"/>
  <c r="G205" i="94"/>
  <c r="F205" i="94"/>
  <c r="AD204" i="94"/>
  <c r="AC204" i="94"/>
  <c r="AB204" i="94"/>
  <c r="AA204" i="94"/>
  <c r="X204" i="94"/>
  <c r="W204" i="94"/>
  <c r="V204" i="94"/>
  <c r="U204" i="94"/>
  <c r="T204" i="94"/>
  <c r="K204" i="94"/>
  <c r="J204" i="94"/>
  <c r="I204" i="94"/>
  <c r="H204" i="94"/>
  <c r="G204" i="94"/>
  <c r="F204" i="94"/>
  <c r="AD203" i="94"/>
  <c r="AC203" i="94"/>
  <c r="AB203" i="94"/>
  <c r="AA203" i="94"/>
  <c r="X203" i="94"/>
  <c r="W203" i="94"/>
  <c r="V203" i="94"/>
  <c r="U203" i="94"/>
  <c r="T203" i="94"/>
  <c r="S203" i="94"/>
  <c r="R203" i="94"/>
  <c r="Q203" i="94"/>
  <c r="P203" i="94"/>
  <c r="O203" i="94"/>
  <c r="N203" i="94"/>
  <c r="M203" i="94"/>
  <c r="L203" i="94"/>
  <c r="K203" i="94"/>
  <c r="J203" i="94"/>
  <c r="I203" i="94"/>
  <c r="H203" i="94"/>
  <c r="G203" i="94"/>
  <c r="F203" i="94"/>
  <c r="AD202" i="94"/>
  <c r="AC202" i="94"/>
  <c r="AB202" i="94"/>
  <c r="AA202" i="94"/>
  <c r="X202" i="94"/>
  <c r="W202" i="94"/>
  <c r="V202" i="94"/>
  <c r="U202" i="94"/>
  <c r="T202" i="94"/>
  <c r="S202" i="94"/>
  <c r="R202" i="94"/>
  <c r="Q202" i="94"/>
  <c r="P202" i="94"/>
  <c r="O202" i="94"/>
  <c r="N202" i="94"/>
  <c r="M202" i="94"/>
  <c r="L202" i="94"/>
  <c r="K202" i="94"/>
  <c r="J202" i="94"/>
  <c r="I202" i="94"/>
  <c r="H202" i="94"/>
  <c r="G202" i="94"/>
  <c r="F202" i="94"/>
  <c r="AD201" i="94"/>
  <c r="AC201" i="94"/>
  <c r="AB201" i="94"/>
  <c r="AA201" i="94"/>
  <c r="X201" i="94"/>
  <c r="W201" i="94"/>
  <c r="V201" i="94"/>
  <c r="U201" i="94"/>
  <c r="T201" i="94"/>
  <c r="S201" i="94"/>
  <c r="R201" i="94"/>
  <c r="Q201" i="94"/>
  <c r="P201" i="94"/>
  <c r="O201" i="94"/>
  <c r="N201" i="94"/>
  <c r="M201" i="94"/>
  <c r="L201" i="94"/>
  <c r="K201" i="94"/>
  <c r="J201" i="94"/>
  <c r="I201" i="94"/>
  <c r="H201" i="94"/>
  <c r="G201" i="94"/>
  <c r="F201" i="94"/>
  <c r="AD200" i="94"/>
  <c r="AC200" i="94"/>
  <c r="AB200" i="94"/>
  <c r="AA200" i="94"/>
  <c r="X200" i="94"/>
  <c r="V200" i="94"/>
  <c r="U200" i="94"/>
  <c r="T200" i="94"/>
  <c r="S200" i="94"/>
  <c r="R200" i="94"/>
  <c r="Q200" i="94"/>
  <c r="P200" i="94"/>
  <c r="O200" i="94"/>
  <c r="N200" i="94"/>
  <c r="M200" i="94"/>
  <c r="L200" i="94"/>
  <c r="K200" i="94"/>
  <c r="J200" i="94"/>
  <c r="I200" i="94"/>
  <c r="H200" i="94"/>
  <c r="G200" i="94"/>
  <c r="F200" i="94"/>
  <c r="AD199" i="94"/>
  <c r="AC199" i="94"/>
  <c r="AB199" i="94"/>
  <c r="AA199" i="94"/>
  <c r="X199" i="94"/>
  <c r="W199" i="94"/>
  <c r="V199" i="94"/>
  <c r="U199" i="94"/>
  <c r="T199" i="94"/>
  <c r="S199" i="94"/>
  <c r="R199" i="94"/>
  <c r="Q199" i="94"/>
  <c r="P199" i="94"/>
  <c r="O199" i="94"/>
  <c r="N199" i="94"/>
  <c r="M199" i="94"/>
  <c r="L199" i="94"/>
  <c r="K199" i="94"/>
  <c r="J199" i="94"/>
  <c r="I199" i="94"/>
  <c r="H199" i="94"/>
  <c r="G199" i="94"/>
  <c r="F199" i="94"/>
  <c r="AD198" i="94"/>
  <c r="AC198" i="94"/>
  <c r="AB198" i="94"/>
  <c r="AA198" i="94"/>
  <c r="X198" i="94"/>
  <c r="W198" i="94"/>
  <c r="V198" i="94"/>
  <c r="U198" i="94"/>
  <c r="T198" i="94"/>
  <c r="S198" i="94"/>
  <c r="R198" i="94"/>
  <c r="Q198" i="94"/>
  <c r="P198" i="94"/>
  <c r="O198" i="94"/>
  <c r="N198" i="94"/>
  <c r="M198" i="94"/>
  <c r="L198" i="94"/>
  <c r="K198" i="94"/>
  <c r="J198" i="94"/>
  <c r="I198" i="94"/>
  <c r="H198" i="94"/>
  <c r="G198" i="94"/>
  <c r="F198" i="94"/>
  <c r="AD197" i="94"/>
  <c r="AC197" i="94"/>
  <c r="AB197" i="94"/>
  <c r="AA197" i="94"/>
  <c r="X197" i="94"/>
  <c r="W197" i="94"/>
  <c r="V197" i="94"/>
  <c r="U197" i="94"/>
  <c r="T197" i="94"/>
  <c r="S197" i="94"/>
  <c r="R197" i="94"/>
  <c r="Q197" i="94"/>
  <c r="P197" i="94"/>
  <c r="O197" i="94"/>
  <c r="N197" i="94"/>
  <c r="M197" i="94"/>
  <c r="L197" i="94"/>
  <c r="K197" i="94"/>
  <c r="J197" i="94"/>
  <c r="I197" i="94"/>
  <c r="H197" i="94"/>
  <c r="G197" i="94"/>
  <c r="F197" i="94"/>
  <c r="AD196" i="94"/>
  <c r="AC196" i="94"/>
  <c r="AB196" i="94"/>
  <c r="AA196" i="94"/>
  <c r="X196" i="94"/>
  <c r="W196" i="94"/>
  <c r="V196" i="94"/>
  <c r="U196" i="94"/>
  <c r="T196" i="94"/>
  <c r="S196" i="94"/>
  <c r="R196" i="94"/>
  <c r="Q196" i="94"/>
  <c r="P196" i="94"/>
  <c r="O196" i="94"/>
  <c r="N196" i="94"/>
  <c r="M196" i="94"/>
  <c r="L196" i="94"/>
  <c r="K196" i="94"/>
  <c r="J196" i="94"/>
  <c r="I196" i="94"/>
  <c r="H196" i="94"/>
  <c r="G196" i="94"/>
  <c r="F196" i="94"/>
  <c r="AD195" i="94"/>
  <c r="AC195" i="94"/>
  <c r="AB195" i="94"/>
  <c r="AA195" i="94"/>
  <c r="X195" i="94"/>
  <c r="W195" i="94"/>
  <c r="V195" i="94"/>
  <c r="U195" i="94"/>
  <c r="T195" i="94"/>
  <c r="S195" i="94"/>
  <c r="R195" i="94"/>
  <c r="Q195" i="94"/>
  <c r="P195" i="94"/>
  <c r="O195" i="94"/>
  <c r="N195" i="94"/>
  <c r="M195" i="94"/>
  <c r="L195" i="94"/>
  <c r="K195" i="94"/>
  <c r="J195" i="94"/>
  <c r="I195" i="94"/>
  <c r="H195" i="94"/>
  <c r="G195" i="94"/>
  <c r="F195" i="94"/>
  <c r="AD194" i="94"/>
  <c r="AC194" i="94"/>
  <c r="AB194" i="94"/>
  <c r="AA194" i="94"/>
  <c r="X194" i="94"/>
  <c r="W194" i="94"/>
  <c r="V194" i="94"/>
  <c r="U194" i="94"/>
  <c r="T194" i="94"/>
  <c r="S194" i="94"/>
  <c r="R194" i="94"/>
  <c r="Q194" i="94"/>
  <c r="P194" i="94"/>
  <c r="O194" i="94"/>
  <c r="N194" i="94"/>
  <c r="M194" i="94"/>
  <c r="L194" i="94"/>
  <c r="K194" i="94"/>
  <c r="J194" i="94"/>
  <c r="I194" i="94"/>
  <c r="H194" i="94"/>
  <c r="G194" i="94"/>
  <c r="F194" i="94"/>
  <c r="AD193" i="94"/>
  <c r="AC193" i="94"/>
  <c r="AB193" i="94"/>
  <c r="AA193" i="94"/>
  <c r="X193" i="94"/>
  <c r="W193" i="94"/>
  <c r="V193" i="94"/>
  <c r="U193" i="94"/>
  <c r="T193" i="94"/>
  <c r="S193" i="94"/>
  <c r="R193" i="94"/>
  <c r="Q193" i="94"/>
  <c r="P193" i="94"/>
  <c r="O193" i="94"/>
  <c r="N193" i="94"/>
  <c r="L193" i="94"/>
  <c r="K193" i="94"/>
  <c r="J193" i="94"/>
  <c r="I193" i="94"/>
  <c r="H193" i="94"/>
  <c r="G193" i="94"/>
  <c r="F193" i="94"/>
  <c r="AD192" i="94"/>
  <c r="AC192" i="94"/>
  <c r="AB192" i="94"/>
  <c r="AA192" i="94"/>
  <c r="X192" i="94"/>
  <c r="W192" i="94"/>
  <c r="V192" i="94"/>
  <c r="U192" i="94"/>
  <c r="T192" i="94"/>
  <c r="S192" i="94"/>
  <c r="R192" i="94"/>
  <c r="Q192" i="94"/>
  <c r="P192" i="94"/>
  <c r="O192" i="94"/>
  <c r="N192" i="94"/>
  <c r="L192" i="94"/>
  <c r="K192" i="94"/>
  <c r="J192" i="94"/>
  <c r="I192" i="94"/>
  <c r="H192" i="94"/>
  <c r="G192" i="94"/>
  <c r="F192" i="94"/>
  <c r="AD191" i="94"/>
  <c r="AC191" i="94"/>
  <c r="AB191" i="94"/>
  <c r="AA191" i="94"/>
  <c r="X191" i="94"/>
  <c r="W191" i="94"/>
  <c r="V191" i="94"/>
  <c r="U191" i="94"/>
  <c r="T191" i="94"/>
  <c r="S191" i="94"/>
  <c r="R191" i="94"/>
  <c r="Q191" i="94"/>
  <c r="P191" i="94"/>
  <c r="O191" i="94"/>
  <c r="N191" i="94"/>
  <c r="M191" i="94"/>
  <c r="L191" i="94"/>
  <c r="K191" i="94"/>
  <c r="J191" i="94"/>
  <c r="I191" i="94"/>
  <c r="H191" i="94"/>
  <c r="G191" i="94"/>
  <c r="F191" i="94"/>
  <c r="AD190" i="94"/>
  <c r="AC190" i="94"/>
  <c r="AB190" i="94"/>
  <c r="AA190" i="94"/>
  <c r="X190" i="94"/>
  <c r="W190" i="94"/>
  <c r="V190" i="94"/>
  <c r="U190" i="94"/>
  <c r="T190" i="94"/>
  <c r="S190" i="94"/>
  <c r="R190" i="94"/>
  <c r="Q190" i="94"/>
  <c r="P190" i="94"/>
  <c r="O190" i="94"/>
  <c r="N190" i="94"/>
  <c r="M190" i="94"/>
  <c r="L190" i="94"/>
  <c r="K190" i="94"/>
  <c r="J190" i="94"/>
  <c r="I190" i="94"/>
  <c r="H190" i="94"/>
  <c r="G190" i="94"/>
  <c r="F190" i="94"/>
  <c r="AD189" i="94"/>
  <c r="AC189" i="94"/>
  <c r="AB189" i="94"/>
  <c r="AA189" i="94"/>
  <c r="X189" i="94"/>
  <c r="W189" i="94"/>
  <c r="V189" i="94"/>
  <c r="U189" i="94"/>
  <c r="T189" i="94"/>
  <c r="S189" i="94"/>
  <c r="R189" i="94"/>
  <c r="Q189" i="94"/>
  <c r="P189" i="94"/>
  <c r="O189" i="94"/>
  <c r="N189" i="94"/>
  <c r="M189" i="94"/>
  <c r="L189" i="94"/>
  <c r="K189" i="94"/>
  <c r="J189" i="94"/>
  <c r="I189" i="94"/>
  <c r="H189" i="94"/>
  <c r="G189" i="94"/>
  <c r="F189" i="94"/>
  <c r="AD188" i="94"/>
  <c r="AC188" i="94"/>
  <c r="AB188" i="94"/>
  <c r="AA188" i="94"/>
  <c r="X188" i="94"/>
  <c r="W188" i="94"/>
  <c r="V188" i="94"/>
  <c r="U188" i="94"/>
  <c r="T188" i="94"/>
  <c r="S188" i="94"/>
  <c r="R188" i="94"/>
  <c r="Q188" i="94"/>
  <c r="P188" i="94"/>
  <c r="O188" i="94"/>
  <c r="N188" i="94"/>
  <c r="L188" i="94"/>
  <c r="K188" i="94"/>
  <c r="J188" i="94"/>
  <c r="I188" i="94"/>
  <c r="H188" i="94"/>
  <c r="G188" i="94"/>
  <c r="F188" i="94"/>
  <c r="AD187" i="94"/>
  <c r="AC187" i="94"/>
  <c r="AB187" i="94"/>
  <c r="AA187" i="94"/>
  <c r="X187" i="94"/>
  <c r="W187" i="94"/>
  <c r="V187" i="94"/>
  <c r="U187" i="94"/>
  <c r="T187" i="94"/>
  <c r="S187" i="94"/>
  <c r="R187" i="94"/>
  <c r="Q187" i="94"/>
  <c r="P187" i="94"/>
  <c r="O187" i="94"/>
  <c r="N187" i="94"/>
  <c r="M187" i="94"/>
  <c r="L187" i="94"/>
  <c r="K187" i="94"/>
  <c r="J187" i="94"/>
  <c r="I187" i="94"/>
  <c r="H187" i="94"/>
  <c r="G187" i="94"/>
  <c r="F187" i="94"/>
  <c r="AD186" i="94"/>
  <c r="AC186" i="94"/>
  <c r="AB186" i="94"/>
  <c r="AA186" i="94"/>
  <c r="X186" i="94"/>
  <c r="W186" i="94"/>
  <c r="V186" i="94"/>
  <c r="U186" i="94"/>
  <c r="T186" i="94"/>
  <c r="S186" i="94"/>
  <c r="R186" i="94"/>
  <c r="Q186" i="94"/>
  <c r="P186" i="94"/>
  <c r="O186" i="94"/>
  <c r="N186" i="94"/>
  <c r="M186" i="94"/>
  <c r="L186" i="94"/>
  <c r="K186" i="94"/>
  <c r="J186" i="94"/>
  <c r="I186" i="94"/>
  <c r="H186" i="94"/>
  <c r="G186" i="94"/>
  <c r="F186" i="94"/>
  <c r="AD185" i="94"/>
  <c r="AC185" i="94"/>
  <c r="AB185" i="94"/>
  <c r="AA185" i="94"/>
  <c r="X185" i="94"/>
  <c r="W185" i="94"/>
  <c r="V185" i="94"/>
  <c r="U185" i="94"/>
  <c r="T185" i="94"/>
  <c r="S185" i="94"/>
  <c r="R185" i="94"/>
  <c r="Q185" i="94"/>
  <c r="P185" i="94"/>
  <c r="O185" i="94"/>
  <c r="N185" i="94"/>
  <c r="M185" i="94"/>
  <c r="L185" i="94"/>
  <c r="K185" i="94"/>
  <c r="J185" i="94"/>
  <c r="I185" i="94"/>
  <c r="H185" i="94"/>
  <c r="G185" i="94"/>
  <c r="F185" i="94"/>
  <c r="AD184" i="94"/>
  <c r="AC184" i="94"/>
  <c r="AB184" i="94"/>
  <c r="AA184" i="94"/>
  <c r="X184" i="94"/>
  <c r="W184" i="94"/>
  <c r="V184" i="94"/>
  <c r="U184" i="94"/>
  <c r="T184" i="94"/>
  <c r="S184" i="94"/>
  <c r="R184" i="94"/>
  <c r="Q184" i="94"/>
  <c r="P184" i="94"/>
  <c r="O184" i="94"/>
  <c r="N184" i="94"/>
  <c r="M184" i="94"/>
  <c r="L184" i="94"/>
  <c r="K184" i="94"/>
  <c r="J184" i="94"/>
  <c r="I184" i="94"/>
  <c r="H184" i="94"/>
  <c r="G184" i="94"/>
  <c r="F184" i="94"/>
  <c r="AD183" i="94"/>
  <c r="AC183" i="94"/>
  <c r="AB183" i="94"/>
  <c r="AA183" i="94"/>
  <c r="X183" i="94"/>
  <c r="W183" i="94"/>
  <c r="V183" i="94"/>
  <c r="U183" i="94"/>
  <c r="T183" i="94"/>
  <c r="S183" i="94"/>
  <c r="R183" i="94"/>
  <c r="Q183" i="94"/>
  <c r="P183" i="94"/>
  <c r="O183" i="94"/>
  <c r="N183" i="94"/>
  <c r="M183" i="94"/>
  <c r="L183" i="94"/>
  <c r="K183" i="94"/>
  <c r="J183" i="94"/>
  <c r="I183" i="94"/>
  <c r="H183" i="94"/>
  <c r="G183" i="94"/>
  <c r="F183" i="94"/>
  <c r="AD182" i="94"/>
  <c r="AC182" i="94"/>
  <c r="AB182" i="94"/>
  <c r="AA182" i="94"/>
  <c r="X182" i="94"/>
  <c r="W182" i="94"/>
  <c r="V182" i="94"/>
  <c r="U182" i="94"/>
  <c r="T182" i="94"/>
  <c r="S182" i="94"/>
  <c r="R182" i="94"/>
  <c r="Q182" i="94"/>
  <c r="P182" i="94"/>
  <c r="O182" i="94"/>
  <c r="N182" i="94"/>
  <c r="M182" i="94"/>
  <c r="L182" i="94"/>
  <c r="K182" i="94"/>
  <c r="J182" i="94"/>
  <c r="I182" i="94"/>
  <c r="H182" i="94"/>
  <c r="G182" i="94"/>
  <c r="F182" i="94"/>
  <c r="AD181" i="94"/>
  <c r="AC181" i="94"/>
  <c r="AB181" i="94"/>
  <c r="AA181" i="94"/>
  <c r="X181" i="94"/>
  <c r="W181" i="94"/>
  <c r="V181" i="94"/>
  <c r="U181" i="94"/>
  <c r="T181" i="94"/>
  <c r="S181" i="94"/>
  <c r="R181" i="94"/>
  <c r="Q181" i="94"/>
  <c r="P181" i="94"/>
  <c r="O181" i="94"/>
  <c r="N181" i="94"/>
  <c r="M181" i="94"/>
  <c r="L181" i="94"/>
  <c r="K181" i="94"/>
  <c r="J181" i="94"/>
  <c r="I181" i="94"/>
  <c r="H181" i="94"/>
  <c r="G181" i="94"/>
  <c r="F181" i="94"/>
  <c r="AD180" i="94"/>
  <c r="AC180" i="94"/>
  <c r="AB180" i="94"/>
  <c r="AA180" i="94"/>
  <c r="X180" i="94"/>
  <c r="W180" i="94"/>
  <c r="V180" i="94"/>
  <c r="U180" i="94"/>
  <c r="T180" i="94"/>
  <c r="S180" i="94"/>
  <c r="R180" i="94"/>
  <c r="Q180" i="94"/>
  <c r="P180" i="94"/>
  <c r="O180" i="94"/>
  <c r="N180" i="94"/>
  <c r="M180" i="94"/>
  <c r="L180" i="94"/>
  <c r="K180" i="94"/>
  <c r="J180" i="94"/>
  <c r="I180" i="94"/>
  <c r="H180" i="94"/>
  <c r="G180" i="94"/>
  <c r="F180" i="94"/>
  <c r="AD179" i="94"/>
  <c r="AC179" i="94"/>
  <c r="AB179" i="94"/>
  <c r="AA179" i="94"/>
  <c r="X179" i="94"/>
  <c r="W179" i="94"/>
  <c r="V179" i="94"/>
  <c r="U179" i="94"/>
  <c r="T179" i="94"/>
  <c r="K179" i="94"/>
  <c r="J179" i="94"/>
  <c r="I179" i="94"/>
  <c r="H179" i="94"/>
  <c r="G179" i="94"/>
  <c r="F179" i="94"/>
  <c r="AD178" i="94"/>
  <c r="AC178" i="94"/>
  <c r="AB178" i="94"/>
  <c r="AA178" i="94"/>
  <c r="X178" i="94"/>
  <c r="W178" i="94"/>
  <c r="V178" i="94"/>
  <c r="U178" i="94"/>
  <c r="T178" i="94"/>
  <c r="S178" i="94"/>
  <c r="R178" i="94"/>
  <c r="Q178" i="94"/>
  <c r="P178" i="94"/>
  <c r="O178" i="94"/>
  <c r="N178" i="94"/>
  <c r="M178" i="94"/>
  <c r="L178" i="94"/>
  <c r="K178" i="94"/>
  <c r="J178" i="94"/>
  <c r="I178" i="94"/>
  <c r="H178" i="94"/>
  <c r="G178" i="94"/>
  <c r="F178" i="94"/>
  <c r="AD177" i="94"/>
  <c r="AC177" i="94"/>
  <c r="AB177" i="94"/>
  <c r="AA177" i="94"/>
  <c r="X177" i="94"/>
  <c r="W177" i="94"/>
  <c r="V177" i="94"/>
  <c r="U177" i="94"/>
  <c r="T177" i="94"/>
  <c r="K177" i="94"/>
  <c r="J177" i="94"/>
  <c r="I177" i="94"/>
  <c r="H177" i="94"/>
  <c r="G177" i="94"/>
  <c r="F177" i="94"/>
  <c r="AD176" i="94"/>
  <c r="AC176" i="94"/>
  <c r="AB176" i="94"/>
  <c r="AA176" i="94"/>
  <c r="X176" i="94"/>
  <c r="W176" i="94"/>
  <c r="V176" i="94"/>
  <c r="U176" i="94"/>
  <c r="T176" i="94"/>
  <c r="K176" i="94"/>
  <c r="J176" i="94"/>
  <c r="I176" i="94"/>
  <c r="H176" i="94"/>
  <c r="G176" i="94"/>
  <c r="F176" i="94"/>
  <c r="AD175" i="94"/>
  <c r="AC175" i="94"/>
  <c r="AB175" i="94"/>
  <c r="AA175" i="94"/>
  <c r="X175" i="94"/>
  <c r="W175" i="94"/>
  <c r="V175" i="94"/>
  <c r="U175" i="94"/>
  <c r="T175" i="94"/>
  <c r="S175" i="94"/>
  <c r="R175" i="94"/>
  <c r="Q175" i="94"/>
  <c r="P175" i="94"/>
  <c r="O175" i="94"/>
  <c r="N175" i="94"/>
  <c r="M175" i="94"/>
  <c r="L175" i="94"/>
  <c r="K175" i="94"/>
  <c r="J175" i="94"/>
  <c r="I175" i="94"/>
  <c r="H175" i="94"/>
  <c r="G175" i="94"/>
  <c r="F175" i="94"/>
  <c r="AD174" i="94"/>
  <c r="AC174" i="94"/>
  <c r="AB174" i="94"/>
  <c r="AA174" i="94"/>
  <c r="X174" i="94"/>
  <c r="W174" i="94"/>
  <c r="V174" i="94"/>
  <c r="U174" i="94"/>
  <c r="T174" i="94"/>
  <c r="K174" i="94"/>
  <c r="J174" i="94"/>
  <c r="I174" i="94"/>
  <c r="H174" i="94"/>
  <c r="G174" i="94"/>
  <c r="F174" i="94"/>
  <c r="AD173" i="94"/>
  <c r="AC173" i="94"/>
  <c r="AB173" i="94"/>
  <c r="AA173" i="94"/>
  <c r="X173" i="94"/>
  <c r="W173" i="94"/>
  <c r="V173" i="94"/>
  <c r="U173" i="94"/>
  <c r="T173" i="94"/>
  <c r="S173" i="94"/>
  <c r="R173" i="94"/>
  <c r="Q173" i="94"/>
  <c r="P173" i="94"/>
  <c r="O173" i="94"/>
  <c r="N173" i="94"/>
  <c r="M173" i="94"/>
  <c r="L173" i="94"/>
  <c r="K173" i="94"/>
  <c r="J173" i="94"/>
  <c r="I173" i="94"/>
  <c r="H173" i="94"/>
  <c r="G173" i="94"/>
  <c r="F173" i="94"/>
  <c r="AD172" i="94"/>
  <c r="AC172" i="94"/>
  <c r="AB172" i="94"/>
  <c r="AA172" i="94"/>
  <c r="X172" i="94"/>
  <c r="W172" i="94"/>
  <c r="V172" i="94"/>
  <c r="U172" i="94"/>
  <c r="T172" i="94"/>
  <c r="K172" i="94"/>
  <c r="J172" i="94"/>
  <c r="I172" i="94"/>
  <c r="H172" i="94"/>
  <c r="G172" i="94"/>
  <c r="F172" i="94"/>
  <c r="AD171" i="94"/>
  <c r="AC171" i="94"/>
  <c r="AB171" i="94"/>
  <c r="AA171" i="94"/>
  <c r="X171" i="94"/>
  <c r="W171" i="94"/>
  <c r="V171" i="94"/>
  <c r="U171" i="94"/>
  <c r="T171" i="94"/>
  <c r="S171" i="94"/>
  <c r="R171" i="94"/>
  <c r="Q171" i="94"/>
  <c r="P171" i="94"/>
  <c r="O171" i="94"/>
  <c r="N171" i="94"/>
  <c r="M171" i="94"/>
  <c r="L171" i="94"/>
  <c r="K171" i="94"/>
  <c r="J171" i="94"/>
  <c r="I171" i="94"/>
  <c r="H171" i="94"/>
  <c r="G171" i="94"/>
  <c r="F171" i="94"/>
  <c r="AD170" i="94"/>
  <c r="AC170" i="94"/>
  <c r="AB170" i="94"/>
  <c r="AA170" i="94"/>
  <c r="X170" i="94"/>
  <c r="W170" i="94"/>
  <c r="V170" i="94"/>
  <c r="U170" i="94"/>
  <c r="T170" i="94"/>
  <c r="S170" i="94"/>
  <c r="R170" i="94"/>
  <c r="Q170" i="94"/>
  <c r="P170" i="94"/>
  <c r="O170" i="94"/>
  <c r="N170" i="94"/>
  <c r="L170" i="94"/>
  <c r="K170" i="94"/>
  <c r="J170" i="94"/>
  <c r="I170" i="94"/>
  <c r="H170" i="94"/>
  <c r="G170" i="94"/>
  <c r="F170" i="94"/>
  <c r="AD169" i="94"/>
  <c r="AC169" i="94"/>
  <c r="AB169" i="94"/>
  <c r="AA169" i="94"/>
  <c r="X169" i="94"/>
  <c r="W169" i="94"/>
  <c r="V169" i="94"/>
  <c r="U169" i="94"/>
  <c r="T169" i="94"/>
  <c r="S169" i="94"/>
  <c r="R169" i="94"/>
  <c r="Q169" i="94"/>
  <c r="P169" i="94"/>
  <c r="O169" i="94"/>
  <c r="N169" i="94"/>
  <c r="M169" i="94"/>
  <c r="L169" i="94"/>
  <c r="K169" i="94"/>
  <c r="J169" i="94"/>
  <c r="I169" i="94"/>
  <c r="H169" i="94"/>
  <c r="G169" i="94"/>
  <c r="F169" i="94"/>
  <c r="AD168" i="94"/>
  <c r="AC168" i="94"/>
  <c r="AB168" i="94"/>
  <c r="AA168" i="94"/>
  <c r="X168" i="94"/>
  <c r="W168" i="94"/>
  <c r="V168" i="94"/>
  <c r="U168" i="94"/>
  <c r="T168" i="94"/>
  <c r="S168" i="94"/>
  <c r="R168" i="94"/>
  <c r="Q168" i="94"/>
  <c r="P168" i="94"/>
  <c r="O168" i="94"/>
  <c r="N168" i="94"/>
  <c r="M168" i="94"/>
  <c r="L168" i="94"/>
  <c r="K168" i="94"/>
  <c r="J168" i="94"/>
  <c r="I168" i="94"/>
  <c r="H168" i="94"/>
  <c r="G168" i="94"/>
  <c r="F168" i="94"/>
  <c r="AD167" i="94"/>
  <c r="AC167" i="94"/>
  <c r="AB167" i="94"/>
  <c r="AA167" i="94"/>
  <c r="X167" i="94"/>
  <c r="W167" i="94"/>
  <c r="V167" i="94"/>
  <c r="U167" i="94"/>
  <c r="T167" i="94"/>
  <c r="S167" i="94"/>
  <c r="R167" i="94"/>
  <c r="Q167" i="94"/>
  <c r="P167" i="94"/>
  <c r="O167" i="94"/>
  <c r="N167" i="94"/>
  <c r="M167" i="94"/>
  <c r="L167" i="94"/>
  <c r="K167" i="94"/>
  <c r="J167" i="94"/>
  <c r="I167" i="94"/>
  <c r="H167" i="94"/>
  <c r="G167" i="94"/>
  <c r="F167" i="94"/>
  <c r="AD166" i="94"/>
  <c r="AC166" i="94"/>
  <c r="AB166" i="94"/>
  <c r="AA166" i="94"/>
  <c r="X166" i="94"/>
  <c r="W166" i="94"/>
  <c r="V166" i="94"/>
  <c r="U166" i="94"/>
  <c r="T166" i="94"/>
  <c r="S166" i="94"/>
  <c r="R166" i="94"/>
  <c r="Q166" i="94"/>
  <c r="P166" i="94"/>
  <c r="O166" i="94"/>
  <c r="N166" i="94"/>
  <c r="M166" i="94"/>
  <c r="L166" i="94"/>
  <c r="K166" i="94"/>
  <c r="J166" i="94"/>
  <c r="I166" i="94"/>
  <c r="H166" i="94"/>
  <c r="G166" i="94"/>
  <c r="F166" i="94"/>
  <c r="AD165" i="94"/>
  <c r="AC165" i="94"/>
  <c r="AB165" i="94"/>
  <c r="AA165" i="94"/>
  <c r="X165" i="94"/>
  <c r="W165" i="94"/>
  <c r="V165" i="94"/>
  <c r="U165" i="94"/>
  <c r="T165" i="94"/>
  <c r="K165" i="94"/>
  <c r="J165" i="94"/>
  <c r="I165" i="94"/>
  <c r="H165" i="94"/>
  <c r="G165" i="94"/>
  <c r="F165" i="94"/>
  <c r="AD164" i="94"/>
  <c r="AC164" i="94"/>
  <c r="AB164" i="94"/>
  <c r="AA164" i="94"/>
  <c r="X164" i="94"/>
  <c r="W164" i="94"/>
  <c r="V164" i="94"/>
  <c r="U164" i="94"/>
  <c r="T164" i="94"/>
  <c r="K164" i="94"/>
  <c r="J164" i="94"/>
  <c r="I164" i="94"/>
  <c r="H164" i="94"/>
  <c r="G164" i="94"/>
  <c r="F164" i="94"/>
  <c r="AD163" i="94"/>
  <c r="AC163" i="94"/>
  <c r="AB163" i="94"/>
  <c r="AA163" i="94"/>
  <c r="X163" i="94"/>
  <c r="W163" i="94"/>
  <c r="V163" i="94"/>
  <c r="U163" i="94"/>
  <c r="T163" i="94"/>
  <c r="S163" i="94"/>
  <c r="R163" i="94"/>
  <c r="Q163" i="94"/>
  <c r="P163" i="94"/>
  <c r="O163" i="94"/>
  <c r="N163" i="94"/>
  <c r="M163" i="94"/>
  <c r="L163" i="94"/>
  <c r="K163" i="94"/>
  <c r="J163" i="94"/>
  <c r="I163" i="94"/>
  <c r="H163" i="94"/>
  <c r="G163" i="94"/>
  <c r="F163" i="94"/>
  <c r="AD162" i="94"/>
  <c r="AC162" i="94"/>
  <c r="AB162" i="94"/>
  <c r="AA162" i="94"/>
  <c r="X162" i="94"/>
  <c r="W162" i="94"/>
  <c r="V162" i="94"/>
  <c r="U162" i="94"/>
  <c r="T162" i="94"/>
  <c r="S162" i="94"/>
  <c r="R162" i="94"/>
  <c r="Q162" i="94"/>
  <c r="P162" i="94"/>
  <c r="O162" i="94"/>
  <c r="N162" i="94"/>
  <c r="M162" i="94"/>
  <c r="L162" i="94"/>
  <c r="K162" i="94"/>
  <c r="J162" i="94"/>
  <c r="I162" i="94"/>
  <c r="H162" i="94"/>
  <c r="G162" i="94"/>
  <c r="F162" i="94"/>
  <c r="AD161" i="94"/>
  <c r="AC161" i="94"/>
  <c r="AB161" i="94"/>
  <c r="AA161" i="94"/>
  <c r="X161" i="94"/>
  <c r="W161" i="94"/>
  <c r="V161" i="94"/>
  <c r="U161" i="94"/>
  <c r="T161" i="94"/>
  <c r="S161" i="94"/>
  <c r="R161" i="94"/>
  <c r="Q161" i="94"/>
  <c r="P161" i="94"/>
  <c r="O161" i="94"/>
  <c r="N161" i="94"/>
  <c r="M161" i="94"/>
  <c r="L161" i="94"/>
  <c r="K161" i="94"/>
  <c r="J161" i="94"/>
  <c r="I161" i="94"/>
  <c r="H161" i="94"/>
  <c r="G161" i="94"/>
  <c r="F161" i="94"/>
  <c r="AD160" i="94"/>
  <c r="AC160" i="94"/>
  <c r="AB160" i="94"/>
  <c r="AA160" i="94"/>
  <c r="X160" i="94"/>
  <c r="W160" i="94"/>
  <c r="V160" i="94"/>
  <c r="U160" i="94"/>
  <c r="T160" i="94"/>
  <c r="S160" i="94"/>
  <c r="R160" i="94"/>
  <c r="Q160" i="94"/>
  <c r="P160" i="94"/>
  <c r="O160" i="94"/>
  <c r="N160" i="94"/>
  <c r="M160" i="94"/>
  <c r="L160" i="94"/>
  <c r="K160" i="94"/>
  <c r="J160" i="94"/>
  <c r="I160" i="94"/>
  <c r="H160" i="94"/>
  <c r="G160" i="94"/>
  <c r="F160" i="94"/>
  <c r="AD159" i="94"/>
  <c r="AC159" i="94"/>
  <c r="AB159" i="94"/>
  <c r="AA159" i="94"/>
  <c r="X159" i="94"/>
  <c r="W159" i="94"/>
  <c r="V159" i="94"/>
  <c r="U159" i="94"/>
  <c r="T159" i="94"/>
  <c r="S159" i="94"/>
  <c r="R159" i="94"/>
  <c r="Q159" i="94"/>
  <c r="P159" i="94"/>
  <c r="O159" i="94"/>
  <c r="N159" i="94"/>
  <c r="M159" i="94"/>
  <c r="L159" i="94"/>
  <c r="K159" i="94"/>
  <c r="J159" i="94"/>
  <c r="I159" i="94"/>
  <c r="H159" i="94"/>
  <c r="G159" i="94"/>
  <c r="F159" i="94"/>
  <c r="AD158" i="94"/>
  <c r="AC158" i="94"/>
  <c r="AB158" i="94"/>
  <c r="AA158" i="94"/>
  <c r="X158" i="94"/>
  <c r="W158" i="94"/>
  <c r="V158" i="94"/>
  <c r="U158" i="94"/>
  <c r="T158" i="94"/>
  <c r="K158" i="94"/>
  <c r="J158" i="94"/>
  <c r="I158" i="94"/>
  <c r="H158" i="94"/>
  <c r="G158" i="94"/>
  <c r="F158" i="94"/>
  <c r="AD157" i="94"/>
  <c r="AC157" i="94"/>
  <c r="AB157" i="94"/>
  <c r="AA157" i="94"/>
  <c r="X157" i="94"/>
  <c r="W157" i="94"/>
  <c r="V157" i="94"/>
  <c r="U157" i="94"/>
  <c r="T157" i="94"/>
  <c r="S157" i="94"/>
  <c r="R157" i="94"/>
  <c r="Q157" i="94"/>
  <c r="P157" i="94"/>
  <c r="O157" i="94"/>
  <c r="N157" i="94"/>
  <c r="M157" i="94"/>
  <c r="L157" i="94"/>
  <c r="K157" i="94"/>
  <c r="J157" i="94"/>
  <c r="I157" i="94"/>
  <c r="H157" i="94"/>
  <c r="G157" i="94"/>
  <c r="F157" i="94"/>
  <c r="AD156" i="94"/>
  <c r="AC156" i="94"/>
  <c r="AB156" i="94"/>
  <c r="AA156" i="94"/>
  <c r="X156" i="94"/>
  <c r="W156" i="94"/>
  <c r="V156" i="94"/>
  <c r="U156" i="94"/>
  <c r="T156" i="94"/>
  <c r="S156" i="94"/>
  <c r="R156" i="94"/>
  <c r="Q156" i="94"/>
  <c r="P156" i="94"/>
  <c r="O156" i="94"/>
  <c r="N156" i="94"/>
  <c r="M156" i="94"/>
  <c r="L156" i="94"/>
  <c r="K156" i="94"/>
  <c r="J156" i="94"/>
  <c r="I156" i="94"/>
  <c r="H156" i="94"/>
  <c r="G156" i="94"/>
  <c r="F156" i="94"/>
  <c r="AD155" i="94"/>
  <c r="AC155" i="94"/>
  <c r="AB155" i="94"/>
  <c r="AA155" i="94"/>
  <c r="X155" i="94"/>
  <c r="W155" i="94"/>
  <c r="V155" i="94"/>
  <c r="U155" i="94"/>
  <c r="T155" i="94"/>
  <c r="S155" i="94"/>
  <c r="R155" i="94"/>
  <c r="Q155" i="94"/>
  <c r="P155" i="94"/>
  <c r="O155" i="94"/>
  <c r="N155" i="94"/>
  <c r="M155" i="94"/>
  <c r="L155" i="94"/>
  <c r="K155" i="94"/>
  <c r="J155" i="94"/>
  <c r="I155" i="94"/>
  <c r="H155" i="94"/>
  <c r="G155" i="94"/>
  <c r="F155" i="94"/>
  <c r="AD154" i="94"/>
  <c r="AC154" i="94"/>
  <c r="AB154" i="94"/>
  <c r="AA154" i="94"/>
  <c r="X154" i="94"/>
  <c r="W154" i="94"/>
  <c r="V154" i="94"/>
  <c r="U154" i="94"/>
  <c r="T154" i="94"/>
  <c r="S154" i="94"/>
  <c r="R154" i="94"/>
  <c r="Q154" i="94"/>
  <c r="P154" i="94"/>
  <c r="O154" i="94"/>
  <c r="N154" i="94"/>
  <c r="M154" i="94"/>
  <c r="L154" i="94"/>
  <c r="K154" i="94"/>
  <c r="J154" i="94"/>
  <c r="I154" i="94"/>
  <c r="H154" i="94"/>
  <c r="G154" i="94"/>
  <c r="F154" i="94"/>
  <c r="AD153" i="94"/>
  <c r="AC153" i="94"/>
  <c r="AB153" i="94"/>
  <c r="AA153" i="94"/>
  <c r="X153" i="94"/>
  <c r="W153" i="94"/>
  <c r="V153" i="94"/>
  <c r="U153" i="94"/>
  <c r="T153" i="94"/>
  <c r="K153" i="94"/>
  <c r="J153" i="94"/>
  <c r="I153" i="94"/>
  <c r="H153" i="94"/>
  <c r="G153" i="94"/>
  <c r="F153" i="94"/>
  <c r="AD152" i="94"/>
  <c r="AC152" i="94"/>
  <c r="AB152" i="94"/>
  <c r="AA152" i="94"/>
  <c r="X152" i="94"/>
  <c r="W152" i="94"/>
  <c r="V152" i="94"/>
  <c r="U152" i="94"/>
  <c r="T152" i="94"/>
  <c r="S152" i="94"/>
  <c r="R152" i="94"/>
  <c r="Q152" i="94"/>
  <c r="P152" i="94"/>
  <c r="O152" i="94"/>
  <c r="N152" i="94"/>
  <c r="M152" i="94"/>
  <c r="L152" i="94"/>
  <c r="K152" i="94"/>
  <c r="J152" i="94"/>
  <c r="I152" i="94"/>
  <c r="H152" i="94"/>
  <c r="G152" i="94"/>
  <c r="F152" i="94"/>
  <c r="AD151" i="94"/>
  <c r="AC151" i="94"/>
  <c r="AB151" i="94"/>
  <c r="AA151" i="94"/>
  <c r="X151" i="94"/>
  <c r="W151" i="94"/>
  <c r="V151" i="94"/>
  <c r="U151" i="94"/>
  <c r="T151" i="94"/>
  <c r="K151" i="94"/>
  <c r="J151" i="94"/>
  <c r="I151" i="94"/>
  <c r="H151" i="94"/>
  <c r="G151" i="94"/>
  <c r="F151" i="94"/>
  <c r="AD150" i="94"/>
  <c r="AC150" i="94"/>
  <c r="AB150" i="94"/>
  <c r="AA150" i="94"/>
  <c r="X150" i="94"/>
  <c r="W150" i="94"/>
  <c r="V150" i="94"/>
  <c r="U150" i="94"/>
  <c r="T150" i="94"/>
  <c r="S150" i="94"/>
  <c r="R150" i="94"/>
  <c r="Q150" i="94"/>
  <c r="P150" i="94"/>
  <c r="O150" i="94"/>
  <c r="N150" i="94"/>
  <c r="M150" i="94"/>
  <c r="L150" i="94"/>
  <c r="K150" i="94"/>
  <c r="J150" i="94"/>
  <c r="I150" i="94"/>
  <c r="H150" i="94"/>
  <c r="G150" i="94"/>
  <c r="F150" i="94"/>
  <c r="AD149" i="94"/>
  <c r="AC149" i="94"/>
  <c r="AB149" i="94"/>
  <c r="AA149" i="94"/>
  <c r="X149" i="94"/>
  <c r="W149" i="94"/>
  <c r="V149" i="94"/>
  <c r="U149" i="94"/>
  <c r="T149" i="94"/>
  <c r="K149" i="94"/>
  <c r="J149" i="94"/>
  <c r="I149" i="94"/>
  <c r="H149" i="94"/>
  <c r="G149" i="94"/>
  <c r="F149" i="94"/>
  <c r="AD148" i="94"/>
  <c r="AC148" i="94"/>
  <c r="AB148" i="94"/>
  <c r="AA148" i="94"/>
  <c r="X148" i="94"/>
  <c r="W148" i="94"/>
  <c r="V148" i="94"/>
  <c r="U148" i="94"/>
  <c r="T148" i="94"/>
  <c r="S148" i="94"/>
  <c r="R148" i="94"/>
  <c r="Q148" i="94"/>
  <c r="P148" i="94"/>
  <c r="O148" i="94"/>
  <c r="N148" i="94"/>
  <c r="M148" i="94"/>
  <c r="L148" i="94"/>
  <c r="K148" i="94"/>
  <c r="J148" i="94"/>
  <c r="I148" i="94"/>
  <c r="H148" i="94"/>
  <c r="G148" i="94"/>
  <c r="F148" i="94"/>
  <c r="AD147" i="94"/>
  <c r="AC147" i="94"/>
  <c r="AB147" i="94"/>
  <c r="AA147" i="94"/>
  <c r="X147" i="94"/>
  <c r="W147" i="94"/>
  <c r="V147" i="94"/>
  <c r="U147" i="94"/>
  <c r="T147" i="94"/>
  <c r="K147" i="94"/>
  <c r="J147" i="94"/>
  <c r="I147" i="94"/>
  <c r="H147" i="94"/>
  <c r="G147" i="94"/>
  <c r="F147" i="94"/>
  <c r="AD146" i="94"/>
  <c r="AC146" i="94"/>
  <c r="AB146" i="94"/>
  <c r="AA146" i="94"/>
  <c r="X146" i="94"/>
  <c r="W146" i="94"/>
  <c r="V146" i="94"/>
  <c r="U146" i="94"/>
  <c r="T146" i="94"/>
  <c r="S146" i="94"/>
  <c r="R146" i="94"/>
  <c r="Q146" i="94"/>
  <c r="P146" i="94"/>
  <c r="O146" i="94"/>
  <c r="N146" i="94"/>
  <c r="L146" i="94"/>
  <c r="K146" i="94"/>
  <c r="J146" i="94"/>
  <c r="I146" i="94"/>
  <c r="H146" i="94"/>
  <c r="G146" i="94"/>
  <c r="F146" i="94"/>
  <c r="AD145" i="94"/>
  <c r="AC145" i="94"/>
  <c r="AB145" i="94"/>
  <c r="AA145" i="94"/>
  <c r="X145" i="94"/>
  <c r="W145" i="94"/>
  <c r="V145" i="94"/>
  <c r="U145" i="94"/>
  <c r="T145" i="94"/>
  <c r="S145" i="94"/>
  <c r="R145" i="94"/>
  <c r="Q145" i="94"/>
  <c r="P145" i="94"/>
  <c r="O145" i="94"/>
  <c r="N145" i="94"/>
  <c r="M145" i="94"/>
  <c r="L145" i="94"/>
  <c r="K145" i="94"/>
  <c r="J145" i="94"/>
  <c r="I145" i="94"/>
  <c r="H145" i="94"/>
  <c r="G145" i="94"/>
  <c r="F145" i="94"/>
  <c r="AD144" i="94"/>
  <c r="AC144" i="94"/>
  <c r="AB144" i="94"/>
  <c r="AA144" i="94"/>
  <c r="X144" i="94"/>
  <c r="W144" i="94"/>
  <c r="V144" i="94"/>
  <c r="U144" i="94"/>
  <c r="T144" i="94"/>
  <c r="K144" i="94"/>
  <c r="J144" i="94"/>
  <c r="I144" i="94"/>
  <c r="H144" i="94"/>
  <c r="G144" i="94"/>
  <c r="F144" i="94"/>
  <c r="AD143" i="94"/>
  <c r="AC143" i="94"/>
  <c r="AB143" i="94"/>
  <c r="AA143" i="94"/>
  <c r="X143" i="94"/>
  <c r="W143" i="94"/>
  <c r="V143" i="94"/>
  <c r="U143" i="94"/>
  <c r="T143" i="94"/>
  <c r="S143" i="94"/>
  <c r="R143" i="94"/>
  <c r="Q143" i="94"/>
  <c r="P143" i="94"/>
  <c r="O143" i="94"/>
  <c r="N143" i="94"/>
  <c r="M143" i="94"/>
  <c r="L143" i="94"/>
  <c r="K143" i="94"/>
  <c r="J143" i="94"/>
  <c r="I143" i="94"/>
  <c r="H143" i="94"/>
  <c r="G143" i="94"/>
  <c r="F143" i="94"/>
  <c r="AD142" i="94"/>
  <c r="AC142" i="94"/>
  <c r="AB142" i="94"/>
  <c r="AA142" i="94"/>
  <c r="X142" i="94"/>
  <c r="W142" i="94"/>
  <c r="V142" i="94"/>
  <c r="U142" i="94"/>
  <c r="T142" i="94"/>
  <c r="K142" i="94"/>
  <c r="J142" i="94"/>
  <c r="I142" i="94"/>
  <c r="H142" i="94"/>
  <c r="G142" i="94"/>
  <c r="F142" i="94"/>
  <c r="AD141" i="94"/>
  <c r="AC141" i="94"/>
  <c r="AB141" i="94"/>
  <c r="AA141" i="94"/>
  <c r="X141" i="94"/>
  <c r="W141" i="94"/>
  <c r="V141" i="94"/>
  <c r="U141" i="94"/>
  <c r="T141" i="94"/>
  <c r="K141" i="94"/>
  <c r="J141" i="94"/>
  <c r="I141" i="94"/>
  <c r="H141" i="94"/>
  <c r="G141" i="94"/>
  <c r="F141" i="94"/>
  <c r="AD140" i="94"/>
  <c r="AC140" i="94"/>
  <c r="AB140" i="94"/>
  <c r="AA140" i="94"/>
  <c r="X140" i="94"/>
  <c r="W140" i="94"/>
  <c r="V140" i="94"/>
  <c r="U140" i="94"/>
  <c r="T140" i="94"/>
  <c r="S140" i="94"/>
  <c r="R140" i="94"/>
  <c r="Q140" i="94"/>
  <c r="P140" i="94"/>
  <c r="O140" i="94"/>
  <c r="N140" i="94"/>
  <c r="M140" i="94"/>
  <c r="L140" i="94"/>
  <c r="K140" i="94"/>
  <c r="J140" i="94"/>
  <c r="I140" i="94"/>
  <c r="H140" i="94"/>
  <c r="G140" i="94"/>
  <c r="F140" i="94"/>
  <c r="AD139" i="94"/>
  <c r="AC139" i="94"/>
  <c r="AB139" i="94"/>
  <c r="AA139" i="94"/>
  <c r="X139" i="94"/>
  <c r="W139" i="94"/>
  <c r="V139" i="94"/>
  <c r="U139" i="94"/>
  <c r="T139" i="94"/>
  <c r="S139" i="94"/>
  <c r="R139" i="94"/>
  <c r="Q139" i="94"/>
  <c r="P139" i="94"/>
  <c r="O139" i="94"/>
  <c r="N139" i="94"/>
  <c r="M139" i="94"/>
  <c r="L139" i="94"/>
  <c r="K139" i="94"/>
  <c r="J139" i="94"/>
  <c r="I139" i="94"/>
  <c r="H139" i="94"/>
  <c r="G139" i="94"/>
  <c r="F139" i="94"/>
  <c r="AD138" i="94"/>
  <c r="AC138" i="94"/>
  <c r="AB138" i="94"/>
  <c r="AA138" i="94"/>
  <c r="X138" i="94"/>
  <c r="W138" i="94"/>
  <c r="V138" i="94"/>
  <c r="U138" i="94"/>
  <c r="T138" i="94"/>
  <c r="K138" i="94"/>
  <c r="J138" i="94"/>
  <c r="I138" i="94"/>
  <c r="H138" i="94"/>
  <c r="G138" i="94"/>
  <c r="F138" i="94"/>
  <c r="AD137" i="94"/>
  <c r="AC137" i="94"/>
  <c r="AB137" i="94"/>
  <c r="AA137" i="94"/>
  <c r="X137" i="94"/>
  <c r="W137" i="94"/>
  <c r="V137" i="94"/>
  <c r="U137" i="94"/>
  <c r="T137" i="94"/>
  <c r="S137" i="94"/>
  <c r="R137" i="94"/>
  <c r="Q137" i="94"/>
  <c r="P137" i="94"/>
  <c r="O137" i="94"/>
  <c r="N137" i="94"/>
  <c r="M137" i="94"/>
  <c r="L137" i="94"/>
  <c r="K137" i="94"/>
  <c r="J137" i="94"/>
  <c r="I137" i="94"/>
  <c r="H137" i="94"/>
  <c r="G137" i="94"/>
  <c r="F137" i="94"/>
  <c r="AD136" i="94"/>
  <c r="AC136" i="94"/>
  <c r="AB136" i="94"/>
  <c r="AA136" i="94"/>
  <c r="X136" i="94"/>
  <c r="W136" i="94"/>
  <c r="V136" i="94"/>
  <c r="U136" i="94"/>
  <c r="T136" i="94"/>
  <c r="S136" i="94"/>
  <c r="R136" i="94"/>
  <c r="Q136" i="94"/>
  <c r="P136" i="94"/>
  <c r="O136" i="94"/>
  <c r="N136" i="94"/>
  <c r="M136" i="94"/>
  <c r="L136" i="94"/>
  <c r="K136" i="94"/>
  <c r="J136" i="94"/>
  <c r="I136" i="94"/>
  <c r="H136" i="94"/>
  <c r="G136" i="94"/>
  <c r="F136" i="94"/>
  <c r="AD135" i="94"/>
  <c r="AC135" i="94"/>
  <c r="AB135" i="94"/>
  <c r="AA135" i="94"/>
  <c r="X135" i="94"/>
  <c r="W135" i="94"/>
  <c r="V135" i="94"/>
  <c r="U135" i="94"/>
  <c r="T135" i="94"/>
  <c r="S135" i="94"/>
  <c r="R135" i="94"/>
  <c r="Q135" i="94"/>
  <c r="P135" i="94"/>
  <c r="O135" i="94"/>
  <c r="N135" i="94"/>
  <c r="M135" i="94"/>
  <c r="L135" i="94"/>
  <c r="K135" i="94"/>
  <c r="J135" i="94"/>
  <c r="I135" i="94"/>
  <c r="H135" i="94"/>
  <c r="G135" i="94"/>
  <c r="F135" i="94"/>
  <c r="AD134" i="94"/>
  <c r="AC134" i="94"/>
  <c r="AB134" i="94"/>
  <c r="AA134" i="94"/>
  <c r="X134" i="94"/>
  <c r="W134" i="94"/>
  <c r="V134" i="94"/>
  <c r="U134" i="94"/>
  <c r="T134" i="94"/>
  <c r="K134" i="94"/>
  <c r="J134" i="94"/>
  <c r="I134" i="94"/>
  <c r="H134" i="94"/>
  <c r="G134" i="94"/>
  <c r="F134" i="94"/>
  <c r="AD133" i="94"/>
  <c r="AC133" i="94"/>
  <c r="AB133" i="94"/>
  <c r="AA133" i="94"/>
  <c r="X133" i="94"/>
  <c r="W133" i="94"/>
  <c r="V133" i="94"/>
  <c r="U133" i="94"/>
  <c r="T133" i="94"/>
  <c r="S133" i="94"/>
  <c r="R133" i="94"/>
  <c r="Q133" i="94"/>
  <c r="P133" i="94"/>
  <c r="O133" i="94"/>
  <c r="N133" i="94"/>
  <c r="M133" i="94"/>
  <c r="L133" i="94"/>
  <c r="K133" i="94"/>
  <c r="J133" i="94"/>
  <c r="I133" i="94"/>
  <c r="H133" i="94"/>
  <c r="G133" i="94"/>
  <c r="F133" i="94"/>
  <c r="AD132" i="94"/>
  <c r="AC132" i="94"/>
  <c r="AB132" i="94"/>
  <c r="AA132" i="94"/>
  <c r="X132" i="94"/>
  <c r="W132" i="94"/>
  <c r="V132" i="94"/>
  <c r="U132" i="94"/>
  <c r="T132" i="94"/>
  <c r="S132" i="94"/>
  <c r="R132" i="94"/>
  <c r="Q132" i="94"/>
  <c r="P132" i="94"/>
  <c r="O132" i="94"/>
  <c r="N132" i="94"/>
  <c r="M132" i="94"/>
  <c r="L132" i="94"/>
  <c r="K132" i="94"/>
  <c r="J132" i="94"/>
  <c r="I132" i="94"/>
  <c r="H132" i="94"/>
  <c r="G132" i="94"/>
  <c r="F132" i="94"/>
  <c r="AD131" i="94"/>
  <c r="AC131" i="94"/>
  <c r="AB131" i="94"/>
  <c r="AA131" i="94"/>
  <c r="X131" i="94"/>
  <c r="W131" i="94"/>
  <c r="V131" i="94"/>
  <c r="U131" i="94"/>
  <c r="T131" i="94"/>
  <c r="K131" i="94"/>
  <c r="J131" i="94"/>
  <c r="I131" i="94"/>
  <c r="H131" i="94"/>
  <c r="G131" i="94"/>
  <c r="F131" i="94"/>
  <c r="AD130" i="94"/>
  <c r="AC130" i="94"/>
  <c r="AB130" i="94"/>
  <c r="AA130" i="94"/>
  <c r="X130" i="94"/>
  <c r="W130" i="94"/>
  <c r="V130" i="94"/>
  <c r="U130" i="94"/>
  <c r="T130" i="94"/>
  <c r="S130" i="94"/>
  <c r="R130" i="94"/>
  <c r="Q130" i="94"/>
  <c r="P130" i="94"/>
  <c r="O130" i="94"/>
  <c r="N130" i="94"/>
  <c r="M130" i="94"/>
  <c r="L130" i="94"/>
  <c r="K130" i="94"/>
  <c r="J130" i="94"/>
  <c r="I130" i="94"/>
  <c r="H130" i="94"/>
  <c r="G130" i="94"/>
  <c r="F130" i="94"/>
  <c r="AD129" i="94"/>
  <c r="AC129" i="94"/>
  <c r="AB129" i="94"/>
  <c r="AA129" i="94"/>
  <c r="X129" i="94"/>
  <c r="W129" i="94"/>
  <c r="V129" i="94"/>
  <c r="U129" i="94"/>
  <c r="T129" i="94"/>
  <c r="K129" i="94"/>
  <c r="J129" i="94"/>
  <c r="I129" i="94"/>
  <c r="H129" i="94"/>
  <c r="G129" i="94"/>
  <c r="F129" i="94"/>
  <c r="AD128" i="94"/>
  <c r="AC128" i="94"/>
  <c r="AB128" i="94"/>
  <c r="AA128" i="94"/>
  <c r="X128" i="94"/>
  <c r="W128" i="94"/>
  <c r="V128" i="94"/>
  <c r="U128" i="94"/>
  <c r="T128" i="94"/>
  <c r="S128" i="94"/>
  <c r="R128" i="94"/>
  <c r="Q128" i="94"/>
  <c r="P128" i="94"/>
  <c r="O128" i="94"/>
  <c r="N128" i="94"/>
  <c r="M128" i="94"/>
  <c r="L128" i="94"/>
  <c r="K128" i="94"/>
  <c r="J128" i="94"/>
  <c r="I128" i="94"/>
  <c r="H128" i="94"/>
  <c r="G128" i="94"/>
  <c r="F128" i="94"/>
  <c r="AD127" i="94"/>
  <c r="AC127" i="94"/>
  <c r="AB127" i="94"/>
  <c r="AA127" i="94"/>
  <c r="X127" i="94"/>
  <c r="W127" i="94"/>
  <c r="V127" i="94"/>
  <c r="U127" i="94"/>
  <c r="T127" i="94"/>
  <c r="S127" i="94"/>
  <c r="R127" i="94"/>
  <c r="Q127" i="94"/>
  <c r="P127" i="94"/>
  <c r="O127" i="94"/>
  <c r="N127" i="94"/>
  <c r="M127" i="94"/>
  <c r="L127" i="94"/>
  <c r="K127" i="94"/>
  <c r="J127" i="94"/>
  <c r="I127" i="94"/>
  <c r="H127" i="94"/>
  <c r="G127" i="94"/>
  <c r="F127" i="94"/>
  <c r="AD126" i="94"/>
  <c r="AC126" i="94"/>
  <c r="AB126" i="94"/>
  <c r="AA126" i="94"/>
  <c r="X126" i="94"/>
  <c r="W126" i="94"/>
  <c r="V126" i="94"/>
  <c r="U126" i="94"/>
  <c r="T126" i="94"/>
  <c r="S126" i="94"/>
  <c r="R126" i="94"/>
  <c r="Q126" i="94"/>
  <c r="P126" i="94"/>
  <c r="O126" i="94"/>
  <c r="N126" i="94"/>
  <c r="M126" i="94"/>
  <c r="L126" i="94"/>
  <c r="K126" i="94"/>
  <c r="AD125" i="94"/>
  <c r="AC125" i="94"/>
  <c r="AB125" i="94"/>
  <c r="AA125" i="94"/>
  <c r="X125" i="94"/>
  <c r="W125" i="94"/>
  <c r="V125" i="94"/>
  <c r="U125" i="94"/>
  <c r="T125" i="94"/>
  <c r="K125" i="94"/>
  <c r="J125" i="94"/>
  <c r="I125" i="94"/>
  <c r="H125" i="94"/>
  <c r="G125" i="94"/>
  <c r="F125" i="94"/>
  <c r="AD124" i="94"/>
  <c r="AC124" i="94"/>
  <c r="AB124" i="94"/>
  <c r="AA124" i="94"/>
  <c r="X124" i="94"/>
  <c r="W124" i="94"/>
  <c r="V124" i="94"/>
  <c r="U124" i="94"/>
  <c r="T124" i="94"/>
  <c r="S124" i="94"/>
  <c r="R124" i="94"/>
  <c r="Q124" i="94"/>
  <c r="P124" i="94"/>
  <c r="O124" i="94"/>
  <c r="N124" i="94"/>
  <c r="M124" i="94"/>
  <c r="L124" i="94"/>
  <c r="K124" i="94"/>
  <c r="J124" i="94"/>
  <c r="I124" i="94"/>
  <c r="H124" i="94"/>
  <c r="G124" i="94"/>
  <c r="F124" i="94"/>
  <c r="AD123" i="94"/>
  <c r="AC123" i="94"/>
  <c r="AB123" i="94"/>
  <c r="AA123" i="94"/>
  <c r="X123" i="94"/>
  <c r="W123" i="94"/>
  <c r="V123" i="94"/>
  <c r="U123" i="94"/>
  <c r="T123" i="94"/>
  <c r="S123" i="94"/>
  <c r="R123" i="94"/>
  <c r="Q123" i="94"/>
  <c r="P123" i="94"/>
  <c r="O123" i="94"/>
  <c r="N123" i="94"/>
  <c r="M123" i="94"/>
  <c r="L123" i="94"/>
  <c r="K123" i="94"/>
  <c r="J123" i="94"/>
  <c r="I123" i="94"/>
  <c r="H123" i="94"/>
  <c r="G123" i="94"/>
  <c r="F123" i="94"/>
  <c r="AD122" i="94"/>
  <c r="AC122" i="94"/>
  <c r="AB122" i="94"/>
  <c r="AA122" i="94"/>
  <c r="X122" i="94"/>
  <c r="W122" i="94"/>
  <c r="V122" i="94"/>
  <c r="U122" i="94"/>
  <c r="T122" i="94"/>
  <c r="S122" i="94"/>
  <c r="R122" i="94"/>
  <c r="Q122" i="94"/>
  <c r="P122" i="94"/>
  <c r="O122" i="94"/>
  <c r="N122" i="94"/>
  <c r="M122" i="94"/>
  <c r="L122" i="94"/>
  <c r="K122" i="94"/>
  <c r="J122" i="94"/>
  <c r="I122" i="94"/>
  <c r="H122" i="94"/>
  <c r="G122" i="94"/>
  <c r="F122" i="94"/>
  <c r="AD121" i="94"/>
  <c r="AC121" i="94"/>
  <c r="AB121" i="94"/>
  <c r="AA121" i="94"/>
  <c r="X121" i="94"/>
  <c r="W121" i="94"/>
  <c r="V121" i="94"/>
  <c r="U121" i="94"/>
  <c r="T121" i="94"/>
  <c r="S121" i="94"/>
  <c r="R121" i="94"/>
  <c r="Q121" i="94"/>
  <c r="P121" i="94"/>
  <c r="O121" i="94"/>
  <c r="N121" i="94"/>
  <c r="M121" i="94"/>
  <c r="L121" i="94"/>
  <c r="K121" i="94"/>
  <c r="J121" i="94"/>
  <c r="I121" i="94"/>
  <c r="H121" i="94"/>
  <c r="G121" i="94"/>
  <c r="F121" i="94"/>
  <c r="AD120" i="94"/>
  <c r="AC120" i="94"/>
  <c r="AB120" i="94"/>
  <c r="AA120" i="94"/>
  <c r="X120" i="94"/>
  <c r="W120" i="94"/>
  <c r="V120" i="94"/>
  <c r="U120" i="94"/>
  <c r="T120" i="94"/>
  <c r="S120" i="94"/>
  <c r="R120" i="94"/>
  <c r="Q120" i="94"/>
  <c r="P120" i="94"/>
  <c r="O120" i="94"/>
  <c r="N120" i="94"/>
  <c r="M120" i="94"/>
  <c r="L120" i="94"/>
  <c r="K120" i="94"/>
  <c r="J120" i="94"/>
  <c r="I120" i="94"/>
  <c r="H120" i="94"/>
  <c r="G120" i="94"/>
  <c r="F120" i="94"/>
  <c r="AD119" i="94"/>
  <c r="AC119" i="94"/>
  <c r="AB119" i="94"/>
  <c r="AA119" i="94"/>
  <c r="X119" i="94"/>
  <c r="W119" i="94"/>
  <c r="V119" i="94"/>
  <c r="U119" i="94"/>
  <c r="T119" i="94"/>
  <c r="S119" i="94"/>
  <c r="R119" i="94"/>
  <c r="Q119" i="94"/>
  <c r="P119" i="94"/>
  <c r="O119" i="94"/>
  <c r="N119" i="94"/>
  <c r="M119" i="94"/>
  <c r="L119" i="94"/>
  <c r="K119" i="94"/>
  <c r="J119" i="94"/>
  <c r="I119" i="94"/>
  <c r="H119" i="94"/>
  <c r="G119" i="94"/>
  <c r="F119" i="94"/>
  <c r="AD118" i="94"/>
  <c r="AC118" i="94"/>
  <c r="AB118" i="94"/>
  <c r="AA118" i="94"/>
  <c r="X118" i="94"/>
  <c r="W118" i="94"/>
  <c r="V118" i="94"/>
  <c r="U118" i="94"/>
  <c r="T118" i="94"/>
  <c r="S118" i="94"/>
  <c r="R118" i="94"/>
  <c r="Q118" i="94"/>
  <c r="P118" i="94"/>
  <c r="O118" i="94"/>
  <c r="N118" i="94"/>
  <c r="M118" i="94"/>
  <c r="L118" i="94"/>
  <c r="K118" i="94"/>
  <c r="J118" i="94"/>
  <c r="I118" i="94"/>
  <c r="H118" i="94"/>
  <c r="G118" i="94"/>
  <c r="F118" i="94"/>
  <c r="AD117" i="94"/>
  <c r="AC117" i="94"/>
  <c r="AB117" i="94"/>
  <c r="AA117" i="94"/>
  <c r="X117" i="94"/>
  <c r="W117" i="94"/>
  <c r="V117" i="94"/>
  <c r="U117" i="94"/>
  <c r="T117" i="94"/>
  <c r="K117" i="94"/>
  <c r="J117" i="94"/>
  <c r="I117" i="94"/>
  <c r="H117" i="94"/>
  <c r="G117" i="94"/>
  <c r="F117" i="94"/>
  <c r="AD116" i="94"/>
  <c r="AC116" i="94"/>
  <c r="AB116" i="94"/>
  <c r="AA116" i="94"/>
  <c r="X116" i="94"/>
  <c r="W116" i="94"/>
  <c r="V116" i="94"/>
  <c r="U116" i="94"/>
  <c r="T116" i="94"/>
  <c r="S116" i="94"/>
  <c r="R116" i="94"/>
  <c r="Q116" i="94"/>
  <c r="P116" i="94"/>
  <c r="O116" i="94"/>
  <c r="N116" i="94"/>
  <c r="M116" i="94"/>
  <c r="L116" i="94"/>
  <c r="K116" i="94"/>
  <c r="J116" i="94"/>
  <c r="I116" i="94"/>
  <c r="H116" i="94"/>
  <c r="G116" i="94"/>
  <c r="F116" i="94"/>
  <c r="AD115" i="94"/>
  <c r="AC115" i="94"/>
  <c r="AB115" i="94"/>
  <c r="AA115" i="94"/>
  <c r="X115" i="94"/>
  <c r="W115" i="94"/>
  <c r="V115" i="94"/>
  <c r="U115" i="94"/>
  <c r="T115" i="94"/>
  <c r="S115" i="94"/>
  <c r="R115" i="94"/>
  <c r="Q115" i="94"/>
  <c r="P115" i="94"/>
  <c r="O115" i="94"/>
  <c r="N115" i="94"/>
  <c r="M115" i="94"/>
  <c r="L115" i="94"/>
  <c r="K115" i="94"/>
  <c r="J115" i="94"/>
  <c r="I115" i="94"/>
  <c r="H115" i="94"/>
  <c r="G115" i="94"/>
  <c r="F115" i="94"/>
  <c r="AD114" i="94"/>
  <c r="AC114" i="94"/>
  <c r="AB114" i="94"/>
  <c r="AA114" i="94"/>
  <c r="X114" i="94"/>
  <c r="W114" i="94"/>
  <c r="V114" i="94"/>
  <c r="U114" i="94"/>
  <c r="T114" i="94"/>
  <c r="S114" i="94"/>
  <c r="R114" i="94"/>
  <c r="Q114" i="94"/>
  <c r="P114" i="94"/>
  <c r="O114" i="94"/>
  <c r="N114" i="94"/>
  <c r="M114" i="94"/>
  <c r="L114" i="94"/>
  <c r="K114" i="94"/>
  <c r="J114" i="94"/>
  <c r="I114" i="94"/>
  <c r="H114" i="94"/>
  <c r="G114" i="94"/>
  <c r="F114" i="94"/>
  <c r="AD113" i="94"/>
  <c r="AC113" i="94"/>
  <c r="AB113" i="94"/>
  <c r="AA113" i="94"/>
  <c r="X113" i="94"/>
  <c r="W113" i="94"/>
  <c r="V113" i="94"/>
  <c r="U113" i="94"/>
  <c r="T113" i="94"/>
  <c r="S113" i="94"/>
  <c r="R113" i="94"/>
  <c r="Q113" i="94"/>
  <c r="P113" i="94"/>
  <c r="O113" i="94"/>
  <c r="N113" i="94"/>
  <c r="M113" i="94"/>
  <c r="L113" i="94"/>
  <c r="K113" i="94"/>
  <c r="J113" i="94"/>
  <c r="I113" i="94"/>
  <c r="H113" i="94"/>
  <c r="G113" i="94"/>
  <c r="F113" i="94"/>
  <c r="AD112" i="94"/>
  <c r="AC112" i="94"/>
  <c r="AB112" i="94"/>
  <c r="AA112" i="94"/>
  <c r="X112" i="94"/>
  <c r="W112" i="94"/>
  <c r="V112" i="94"/>
  <c r="U112" i="94"/>
  <c r="T112" i="94"/>
  <c r="S112" i="94"/>
  <c r="R112" i="94"/>
  <c r="Q112" i="94"/>
  <c r="P112" i="94"/>
  <c r="N112" i="94"/>
  <c r="L112" i="94"/>
  <c r="K112" i="94"/>
  <c r="J112" i="94"/>
  <c r="I112" i="94"/>
  <c r="H112" i="94"/>
  <c r="G112" i="94"/>
  <c r="F112" i="94"/>
  <c r="AD111" i="94"/>
  <c r="AC111" i="94"/>
  <c r="AB111" i="94"/>
  <c r="AA111" i="94"/>
  <c r="X111" i="94"/>
  <c r="W111" i="94"/>
  <c r="V111" i="94"/>
  <c r="U111" i="94"/>
  <c r="T111" i="94"/>
  <c r="S111" i="94"/>
  <c r="R111" i="94"/>
  <c r="Q111" i="94"/>
  <c r="P111" i="94"/>
  <c r="O111" i="94"/>
  <c r="N111" i="94"/>
  <c r="M111" i="94"/>
  <c r="L111" i="94"/>
  <c r="K111" i="94"/>
  <c r="J111" i="94"/>
  <c r="I111" i="94"/>
  <c r="H111" i="94"/>
  <c r="G111" i="94"/>
  <c r="F111" i="94"/>
  <c r="AD110" i="94"/>
  <c r="AC110" i="94"/>
  <c r="AB110" i="94"/>
  <c r="AA110" i="94"/>
  <c r="X110" i="94"/>
  <c r="W110" i="94"/>
  <c r="V110" i="94"/>
  <c r="T110" i="94"/>
  <c r="S110" i="94"/>
  <c r="R110" i="94"/>
  <c r="Q110" i="94"/>
  <c r="P110" i="94"/>
  <c r="O110" i="94"/>
  <c r="N110" i="94"/>
  <c r="M110" i="94"/>
  <c r="L110" i="94"/>
  <c r="K110" i="94"/>
  <c r="J110" i="94"/>
  <c r="I110" i="94"/>
  <c r="H110" i="94"/>
  <c r="G110" i="94"/>
  <c r="F110" i="94"/>
  <c r="AD109" i="94"/>
  <c r="AC109" i="94"/>
  <c r="AB109" i="94"/>
  <c r="AA109" i="94"/>
  <c r="X109" i="94"/>
  <c r="W109" i="94"/>
  <c r="V109" i="94"/>
  <c r="U109" i="94"/>
  <c r="T109" i="94"/>
  <c r="K109" i="94"/>
  <c r="J109" i="94"/>
  <c r="I109" i="94"/>
  <c r="H109" i="94"/>
  <c r="G109" i="94"/>
  <c r="F109" i="94"/>
  <c r="AD108" i="94"/>
  <c r="AC108" i="94"/>
  <c r="AB108" i="94"/>
  <c r="AA108" i="94"/>
  <c r="X108" i="94"/>
  <c r="W108" i="94"/>
  <c r="V108" i="94"/>
  <c r="U108" i="94"/>
  <c r="T108" i="94"/>
  <c r="K108" i="94"/>
  <c r="J108" i="94"/>
  <c r="I108" i="94"/>
  <c r="H108" i="94"/>
  <c r="G108" i="94"/>
  <c r="F108" i="94"/>
  <c r="AD107" i="94"/>
  <c r="AC107" i="94"/>
  <c r="AB107" i="94"/>
  <c r="AA107" i="94"/>
  <c r="X107" i="94"/>
  <c r="W107" i="94"/>
  <c r="V107" i="94"/>
  <c r="U107" i="94"/>
  <c r="T107" i="94"/>
  <c r="K107" i="94"/>
  <c r="J107" i="94"/>
  <c r="I107" i="94"/>
  <c r="H107" i="94"/>
  <c r="G107" i="94"/>
  <c r="F107" i="94"/>
  <c r="AD106" i="94"/>
  <c r="AC106" i="94"/>
  <c r="AB106" i="94"/>
  <c r="AA106" i="94"/>
  <c r="X106" i="94"/>
  <c r="W106" i="94"/>
  <c r="V106" i="94"/>
  <c r="U106" i="94"/>
  <c r="T106" i="94"/>
  <c r="S106" i="94"/>
  <c r="R106" i="94"/>
  <c r="Q106" i="94"/>
  <c r="P106" i="94"/>
  <c r="O106" i="94"/>
  <c r="N106" i="94"/>
  <c r="M106" i="94"/>
  <c r="L106" i="94"/>
  <c r="K106" i="94"/>
  <c r="J106" i="94"/>
  <c r="I106" i="94"/>
  <c r="H106" i="94"/>
  <c r="G106" i="94"/>
  <c r="F106" i="94"/>
  <c r="AD105" i="94"/>
  <c r="AC105" i="94"/>
  <c r="AB105" i="94"/>
  <c r="AA105" i="94"/>
  <c r="X105" i="94"/>
  <c r="W105" i="94"/>
  <c r="V105" i="94"/>
  <c r="U105" i="94"/>
  <c r="T105" i="94"/>
  <c r="S105" i="94"/>
  <c r="R105" i="94"/>
  <c r="Q105" i="94"/>
  <c r="P105" i="94"/>
  <c r="O105" i="94"/>
  <c r="N105" i="94"/>
  <c r="M105" i="94"/>
  <c r="L105" i="94"/>
  <c r="K105" i="94"/>
  <c r="J105" i="94"/>
  <c r="I105" i="94"/>
  <c r="H105" i="94"/>
  <c r="G105" i="94"/>
  <c r="F105" i="94"/>
  <c r="AD104" i="94"/>
  <c r="AC104" i="94"/>
  <c r="AB104" i="94"/>
  <c r="AA104" i="94"/>
  <c r="X104" i="94"/>
  <c r="W104" i="94"/>
  <c r="V104" i="94"/>
  <c r="U104" i="94"/>
  <c r="T104" i="94"/>
  <c r="S104" i="94"/>
  <c r="R104" i="94"/>
  <c r="Q104" i="94"/>
  <c r="P104" i="94"/>
  <c r="O104" i="94"/>
  <c r="N104" i="94"/>
  <c r="M104" i="94"/>
  <c r="L104" i="94"/>
  <c r="K104" i="94"/>
  <c r="J104" i="94"/>
  <c r="I104" i="94"/>
  <c r="H104" i="94"/>
  <c r="G104" i="94"/>
  <c r="F104" i="94"/>
  <c r="AD103" i="94"/>
  <c r="AC103" i="94"/>
  <c r="AB103" i="94"/>
  <c r="AA103" i="94"/>
  <c r="X103" i="94"/>
  <c r="W103" i="94"/>
  <c r="V103" i="94"/>
  <c r="U103" i="94"/>
  <c r="T103" i="94"/>
  <c r="K103" i="94"/>
  <c r="J103" i="94"/>
  <c r="I103" i="94"/>
  <c r="H103" i="94"/>
  <c r="G103" i="94"/>
  <c r="F103" i="94"/>
  <c r="AD102" i="94"/>
  <c r="AC102" i="94"/>
  <c r="AB102" i="94"/>
  <c r="AA102" i="94"/>
  <c r="X102" i="94"/>
  <c r="W102" i="94"/>
  <c r="V102" i="94"/>
  <c r="U102" i="94"/>
  <c r="T102" i="94"/>
  <c r="K102" i="94"/>
  <c r="J102" i="94"/>
  <c r="I102" i="94"/>
  <c r="H102" i="94"/>
  <c r="G102" i="94"/>
  <c r="F102" i="94"/>
  <c r="AD101" i="94"/>
  <c r="AC101" i="94"/>
  <c r="AB101" i="94"/>
  <c r="AA101" i="94"/>
  <c r="X101" i="94"/>
  <c r="W101" i="94"/>
  <c r="V101" i="94"/>
  <c r="U101" i="94"/>
  <c r="T101" i="94"/>
  <c r="K101" i="94"/>
  <c r="J101" i="94"/>
  <c r="I101" i="94"/>
  <c r="H101" i="94"/>
  <c r="G101" i="94"/>
  <c r="F101" i="94"/>
  <c r="AD100" i="94"/>
  <c r="AC100" i="94"/>
  <c r="AB100" i="94"/>
  <c r="AA100" i="94"/>
  <c r="X100" i="94"/>
  <c r="W100" i="94"/>
  <c r="V100" i="94"/>
  <c r="U100" i="94"/>
  <c r="T100" i="94"/>
  <c r="S100" i="94"/>
  <c r="R100" i="94"/>
  <c r="Q100" i="94"/>
  <c r="P100" i="94"/>
  <c r="O100" i="94"/>
  <c r="N100" i="94"/>
  <c r="L100" i="94"/>
  <c r="K100" i="94"/>
  <c r="J100" i="94"/>
  <c r="I100" i="94"/>
  <c r="H100" i="94"/>
  <c r="G100" i="94"/>
  <c r="F100" i="94"/>
  <c r="AD99" i="94"/>
  <c r="AC99" i="94"/>
  <c r="AB99" i="94"/>
  <c r="AA99" i="94"/>
  <c r="X99" i="94"/>
  <c r="W99" i="94"/>
  <c r="V99" i="94"/>
  <c r="U99" i="94"/>
  <c r="T99" i="94"/>
  <c r="S99" i="94"/>
  <c r="R99" i="94"/>
  <c r="Q99" i="94"/>
  <c r="P99" i="94"/>
  <c r="O99" i="94"/>
  <c r="N99" i="94"/>
  <c r="M99" i="94"/>
  <c r="L99" i="94"/>
  <c r="K99" i="94"/>
  <c r="J99" i="94"/>
  <c r="I99" i="94"/>
  <c r="H99" i="94"/>
  <c r="G99" i="94"/>
  <c r="F99" i="94"/>
  <c r="AD98" i="94"/>
  <c r="AC98" i="94"/>
  <c r="AB98" i="94"/>
  <c r="AA98" i="94"/>
  <c r="X98" i="94"/>
  <c r="W98" i="94"/>
  <c r="V98" i="94"/>
  <c r="U98" i="94"/>
  <c r="T98" i="94"/>
  <c r="K98" i="94"/>
  <c r="J98" i="94"/>
  <c r="I98" i="94"/>
  <c r="H98" i="94"/>
  <c r="G98" i="94"/>
  <c r="F98" i="94"/>
  <c r="AD97" i="94"/>
  <c r="AC97" i="94"/>
  <c r="AB97" i="94"/>
  <c r="AA97" i="94"/>
  <c r="X97" i="94"/>
  <c r="W97" i="94"/>
  <c r="V97" i="94"/>
  <c r="U97" i="94"/>
  <c r="T97" i="94"/>
  <c r="S97" i="94"/>
  <c r="R97" i="94"/>
  <c r="Q97" i="94"/>
  <c r="P97" i="94"/>
  <c r="O97" i="94"/>
  <c r="N97" i="94"/>
  <c r="M97" i="94"/>
  <c r="L97" i="94"/>
  <c r="K97" i="94"/>
  <c r="J97" i="94"/>
  <c r="I97" i="94"/>
  <c r="H97" i="94"/>
  <c r="G97" i="94"/>
  <c r="F97" i="94"/>
  <c r="AD96" i="94"/>
  <c r="AC96" i="94"/>
  <c r="AB96" i="94"/>
  <c r="AA96" i="94"/>
  <c r="X96" i="94"/>
  <c r="W96" i="94"/>
  <c r="V96" i="94"/>
  <c r="U96" i="94"/>
  <c r="T96" i="94"/>
  <c r="S96" i="94"/>
  <c r="R96" i="94"/>
  <c r="Q96" i="94"/>
  <c r="P96" i="94"/>
  <c r="O96" i="94"/>
  <c r="N96" i="94"/>
  <c r="M96" i="94"/>
  <c r="L96" i="94"/>
  <c r="K96" i="94"/>
  <c r="J96" i="94"/>
  <c r="I96" i="94"/>
  <c r="H96" i="94"/>
  <c r="G96" i="94"/>
  <c r="F96" i="94"/>
  <c r="AD95" i="94"/>
  <c r="AC95" i="94"/>
  <c r="AB95" i="94"/>
  <c r="AA95" i="94"/>
  <c r="X95" i="94"/>
  <c r="W95" i="94"/>
  <c r="V95" i="94"/>
  <c r="U95" i="94"/>
  <c r="T95" i="94"/>
  <c r="S95" i="94"/>
  <c r="R95" i="94"/>
  <c r="Q95" i="94"/>
  <c r="P95" i="94"/>
  <c r="O95" i="94"/>
  <c r="N95" i="94"/>
  <c r="M95" i="94"/>
  <c r="L95" i="94"/>
  <c r="K95" i="94"/>
  <c r="J95" i="94"/>
  <c r="I95" i="94"/>
  <c r="H95" i="94"/>
  <c r="G95" i="94"/>
  <c r="F95" i="94"/>
  <c r="AD94" i="94"/>
  <c r="AC94" i="94"/>
  <c r="AB94" i="94"/>
  <c r="AA94" i="94"/>
  <c r="X94" i="94"/>
  <c r="W94" i="94"/>
  <c r="V94" i="94"/>
  <c r="U94" i="94"/>
  <c r="T94" i="94"/>
  <c r="S94" i="94"/>
  <c r="R94" i="94"/>
  <c r="Q94" i="94"/>
  <c r="P94" i="94"/>
  <c r="O94" i="94"/>
  <c r="N94" i="94"/>
  <c r="M94" i="94"/>
  <c r="L94" i="94"/>
  <c r="K94" i="94"/>
  <c r="J94" i="94"/>
  <c r="I94" i="94"/>
  <c r="H94" i="94"/>
  <c r="G94" i="94"/>
  <c r="F94" i="94"/>
  <c r="AD93" i="94"/>
  <c r="AC93" i="94"/>
  <c r="AB93" i="94"/>
  <c r="AA93" i="94"/>
  <c r="X93" i="94"/>
  <c r="V93" i="94"/>
  <c r="U93" i="94"/>
  <c r="T93" i="94"/>
  <c r="S93" i="94"/>
  <c r="R93" i="94"/>
  <c r="Q93" i="94"/>
  <c r="P93" i="94"/>
  <c r="O93" i="94"/>
  <c r="N93" i="94"/>
  <c r="M93" i="94"/>
  <c r="L93" i="94"/>
  <c r="K93" i="94"/>
  <c r="J93" i="94"/>
  <c r="I93" i="94"/>
  <c r="H93" i="94"/>
  <c r="G93" i="94"/>
  <c r="F93" i="94"/>
  <c r="AD92" i="94"/>
  <c r="AC92" i="94"/>
  <c r="AB92" i="94"/>
  <c r="AA92" i="94"/>
  <c r="X92" i="94"/>
  <c r="W92" i="94"/>
  <c r="V92" i="94"/>
  <c r="U92" i="94"/>
  <c r="T92" i="94"/>
  <c r="S92" i="94"/>
  <c r="R92" i="94"/>
  <c r="Q92" i="94"/>
  <c r="P92" i="94"/>
  <c r="O92" i="94"/>
  <c r="N92" i="94"/>
  <c r="M92" i="94"/>
  <c r="L92" i="94"/>
  <c r="K92" i="94"/>
  <c r="J92" i="94"/>
  <c r="I92" i="94"/>
  <c r="H92" i="94"/>
  <c r="G92" i="94"/>
  <c r="F92" i="94"/>
  <c r="AD91" i="94"/>
  <c r="AC91" i="94"/>
  <c r="AB91" i="94"/>
  <c r="AA91" i="94"/>
  <c r="X91" i="94"/>
  <c r="W91" i="94"/>
  <c r="V91" i="94"/>
  <c r="U91" i="94"/>
  <c r="T91" i="94"/>
  <c r="S91" i="94"/>
  <c r="R91" i="94"/>
  <c r="Q91" i="94"/>
  <c r="P91" i="94"/>
  <c r="O91" i="94"/>
  <c r="N91" i="94"/>
  <c r="M91" i="94"/>
  <c r="L91" i="94"/>
  <c r="K91" i="94"/>
  <c r="J91" i="94"/>
  <c r="I91" i="94"/>
  <c r="H91" i="94"/>
  <c r="G91" i="94"/>
  <c r="F91" i="94"/>
  <c r="AD90" i="94"/>
  <c r="AC90" i="94"/>
  <c r="AB90" i="94"/>
  <c r="AA90" i="94"/>
  <c r="X90" i="94"/>
  <c r="W90" i="94"/>
  <c r="V90" i="94"/>
  <c r="U90" i="94"/>
  <c r="T90" i="94"/>
  <c r="S90" i="94"/>
  <c r="R90" i="94"/>
  <c r="Q90" i="94"/>
  <c r="P90" i="94"/>
  <c r="O90" i="94"/>
  <c r="N90" i="94"/>
  <c r="M90" i="94"/>
  <c r="L90" i="94"/>
  <c r="K90" i="94"/>
  <c r="J90" i="94"/>
  <c r="I90" i="94"/>
  <c r="H90" i="94"/>
  <c r="G90" i="94"/>
  <c r="F90" i="94"/>
  <c r="AD89" i="94"/>
  <c r="AC89" i="94"/>
  <c r="AB89" i="94"/>
  <c r="AA89" i="94"/>
  <c r="X89" i="94"/>
  <c r="W89" i="94"/>
  <c r="V89" i="94"/>
  <c r="U89" i="94"/>
  <c r="T89" i="94"/>
  <c r="S89" i="94"/>
  <c r="R89" i="94"/>
  <c r="Q89" i="94"/>
  <c r="P89" i="94"/>
  <c r="O89" i="94"/>
  <c r="N89" i="94"/>
  <c r="M89" i="94"/>
  <c r="L89" i="94"/>
  <c r="K89" i="94"/>
  <c r="J89" i="94"/>
  <c r="I89" i="94"/>
  <c r="H89" i="94"/>
  <c r="G89" i="94"/>
  <c r="F89" i="94"/>
  <c r="AD88" i="94"/>
  <c r="AC88" i="94"/>
  <c r="AB88" i="94"/>
  <c r="AA88" i="94"/>
  <c r="X88" i="94"/>
  <c r="W88" i="94"/>
  <c r="V88" i="94"/>
  <c r="U88" i="94"/>
  <c r="T88" i="94"/>
  <c r="S88" i="94"/>
  <c r="R88" i="94"/>
  <c r="Q88" i="94"/>
  <c r="P88" i="94"/>
  <c r="O88" i="94"/>
  <c r="N88" i="94"/>
  <c r="M88" i="94"/>
  <c r="L88" i="94"/>
  <c r="K88" i="94"/>
  <c r="J88" i="94"/>
  <c r="I88" i="94"/>
  <c r="H88" i="94"/>
  <c r="G88" i="94"/>
  <c r="F88" i="94"/>
  <c r="AD87" i="94"/>
  <c r="AC87" i="94"/>
  <c r="AB87" i="94"/>
  <c r="AA87" i="94"/>
  <c r="X87" i="94"/>
  <c r="W87" i="94"/>
  <c r="V87" i="94"/>
  <c r="U87" i="94"/>
  <c r="T87" i="94"/>
  <c r="K87" i="94"/>
  <c r="J87" i="94"/>
  <c r="I87" i="94"/>
  <c r="H87" i="94"/>
  <c r="G87" i="94"/>
  <c r="F87" i="94"/>
  <c r="AD86" i="94"/>
  <c r="AC86" i="94"/>
  <c r="AB86" i="94"/>
  <c r="AA86" i="94"/>
  <c r="X86" i="94"/>
  <c r="W86" i="94"/>
  <c r="V86" i="94"/>
  <c r="U86" i="94"/>
  <c r="T86" i="94"/>
  <c r="S86" i="94"/>
  <c r="R86" i="94"/>
  <c r="Q86" i="94"/>
  <c r="P86" i="94"/>
  <c r="O86" i="94"/>
  <c r="N86" i="94"/>
  <c r="M86" i="94"/>
  <c r="L86" i="94"/>
  <c r="K86" i="94"/>
  <c r="J86" i="94"/>
  <c r="I86" i="94"/>
  <c r="H86" i="94"/>
  <c r="G86" i="94"/>
  <c r="F86" i="94"/>
  <c r="AD85" i="94"/>
  <c r="AC85" i="94"/>
  <c r="AB85" i="94"/>
  <c r="AA85" i="94"/>
  <c r="X85" i="94"/>
  <c r="W85" i="94"/>
  <c r="V85" i="94"/>
  <c r="U85" i="94"/>
  <c r="T85" i="94"/>
  <c r="S85" i="94"/>
  <c r="R85" i="94"/>
  <c r="Q85" i="94"/>
  <c r="P85" i="94"/>
  <c r="O85" i="94"/>
  <c r="N85" i="94"/>
  <c r="M85" i="94"/>
  <c r="L85" i="94"/>
  <c r="K85" i="94"/>
  <c r="J85" i="94"/>
  <c r="I85" i="94"/>
  <c r="H85" i="94"/>
  <c r="G85" i="94"/>
  <c r="F85" i="94"/>
  <c r="AD84" i="94"/>
  <c r="AC84" i="94"/>
  <c r="AB84" i="94"/>
  <c r="AA84" i="94"/>
  <c r="X84" i="94"/>
  <c r="W84" i="94"/>
  <c r="V84" i="94"/>
  <c r="U84" i="94"/>
  <c r="T84" i="94"/>
  <c r="S84" i="94"/>
  <c r="R84" i="94"/>
  <c r="Q84" i="94"/>
  <c r="P84" i="94"/>
  <c r="O84" i="94"/>
  <c r="N84" i="94"/>
  <c r="M84" i="94"/>
  <c r="L84" i="94"/>
  <c r="K84" i="94"/>
  <c r="J84" i="94"/>
  <c r="I84" i="94"/>
  <c r="H84" i="94"/>
  <c r="G84" i="94"/>
  <c r="F84" i="94"/>
  <c r="AD83" i="94"/>
  <c r="AC83" i="94"/>
  <c r="AB83" i="94"/>
  <c r="AA83" i="94"/>
  <c r="X83" i="94"/>
  <c r="W83" i="94"/>
  <c r="V83" i="94"/>
  <c r="U83" i="94"/>
  <c r="T83" i="94"/>
  <c r="S83" i="94"/>
  <c r="R83" i="94"/>
  <c r="Q83" i="94"/>
  <c r="P83" i="94"/>
  <c r="O83" i="94"/>
  <c r="N83" i="94"/>
  <c r="M83" i="94"/>
  <c r="L83" i="94"/>
  <c r="K83" i="94"/>
  <c r="J83" i="94"/>
  <c r="I83" i="94"/>
  <c r="H83" i="94"/>
  <c r="G83" i="94"/>
  <c r="F83" i="94"/>
  <c r="AD82" i="94"/>
  <c r="AC82" i="94"/>
  <c r="AB82" i="94"/>
  <c r="AA82" i="94"/>
  <c r="X82" i="94"/>
  <c r="W82" i="94"/>
  <c r="V82" i="94"/>
  <c r="U82" i="94"/>
  <c r="T82" i="94"/>
  <c r="S82" i="94"/>
  <c r="R82" i="94"/>
  <c r="Q82" i="94"/>
  <c r="P82" i="94"/>
  <c r="O82" i="94"/>
  <c r="N82" i="94"/>
  <c r="M82" i="94"/>
  <c r="L82" i="94"/>
  <c r="K82" i="94"/>
  <c r="J82" i="94"/>
  <c r="I82" i="94"/>
  <c r="H82" i="94"/>
  <c r="G82" i="94"/>
  <c r="F82" i="94"/>
  <c r="AD81" i="94"/>
  <c r="AC81" i="94"/>
  <c r="AB81" i="94"/>
  <c r="AA81" i="94"/>
  <c r="X81" i="94"/>
  <c r="W81" i="94"/>
  <c r="V81" i="94"/>
  <c r="U81" i="94"/>
  <c r="T81" i="94"/>
  <c r="K81" i="94"/>
  <c r="J81" i="94"/>
  <c r="I81" i="94"/>
  <c r="H81" i="94"/>
  <c r="G81" i="94"/>
  <c r="F81" i="94"/>
  <c r="AD80" i="94"/>
  <c r="AC80" i="94"/>
  <c r="AB80" i="94"/>
  <c r="AA80" i="94"/>
  <c r="X80" i="94"/>
  <c r="W80" i="94"/>
  <c r="V80" i="94"/>
  <c r="U80" i="94"/>
  <c r="T80" i="94"/>
  <c r="S80" i="94"/>
  <c r="R80" i="94"/>
  <c r="Q80" i="94"/>
  <c r="P80" i="94"/>
  <c r="O80" i="94"/>
  <c r="N80" i="94"/>
  <c r="M80" i="94"/>
  <c r="L80" i="94"/>
  <c r="K80" i="94"/>
  <c r="J80" i="94"/>
  <c r="I80" i="94"/>
  <c r="H80" i="94"/>
  <c r="G80" i="94"/>
  <c r="F80" i="94"/>
  <c r="AD79" i="94"/>
  <c r="AC79" i="94"/>
  <c r="AB79" i="94"/>
  <c r="AA79" i="94"/>
  <c r="X79" i="94"/>
  <c r="W79" i="94"/>
  <c r="V79" i="94"/>
  <c r="U79" i="94"/>
  <c r="T79" i="94"/>
  <c r="S79" i="94"/>
  <c r="R79" i="94"/>
  <c r="Q79" i="94"/>
  <c r="P79" i="94"/>
  <c r="O79" i="94"/>
  <c r="N79" i="94"/>
  <c r="M79" i="94"/>
  <c r="L79" i="94"/>
  <c r="K79" i="94"/>
  <c r="J79" i="94"/>
  <c r="I79" i="94"/>
  <c r="H79" i="94"/>
  <c r="G79" i="94"/>
  <c r="F79" i="94"/>
  <c r="AD78" i="94"/>
  <c r="AC78" i="94"/>
  <c r="AB78" i="94"/>
  <c r="AA78" i="94"/>
  <c r="X78" i="94"/>
  <c r="W78" i="94"/>
  <c r="V78" i="94"/>
  <c r="U78" i="94"/>
  <c r="T78" i="94"/>
  <c r="S78" i="94"/>
  <c r="R78" i="94"/>
  <c r="Q78" i="94"/>
  <c r="P78" i="94"/>
  <c r="O78" i="94"/>
  <c r="N78" i="94"/>
  <c r="M78" i="94"/>
  <c r="L78" i="94"/>
  <c r="K78" i="94"/>
  <c r="J78" i="94"/>
  <c r="I78" i="94"/>
  <c r="H78" i="94"/>
  <c r="G78" i="94"/>
  <c r="F78" i="94"/>
  <c r="AD77" i="94"/>
  <c r="AC77" i="94"/>
  <c r="AB77" i="94"/>
  <c r="AA77" i="94"/>
  <c r="X77" i="94"/>
  <c r="W77" i="94"/>
  <c r="V77" i="94"/>
  <c r="U77" i="94"/>
  <c r="T77" i="94"/>
  <c r="S77" i="94"/>
  <c r="R77" i="94"/>
  <c r="Q77" i="94"/>
  <c r="P77" i="94"/>
  <c r="O77" i="94"/>
  <c r="N77" i="94"/>
  <c r="M77" i="94"/>
  <c r="L77" i="94"/>
  <c r="K77" i="94"/>
  <c r="J77" i="94"/>
  <c r="I77" i="94"/>
  <c r="H77" i="94"/>
  <c r="G77" i="94"/>
  <c r="F77" i="94"/>
  <c r="AD76" i="94"/>
  <c r="AC76" i="94"/>
  <c r="AB76" i="94"/>
  <c r="AA76" i="94"/>
  <c r="X76" i="94"/>
  <c r="W76" i="94"/>
  <c r="V76" i="94"/>
  <c r="U76" i="94"/>
  <c r="T76" i="94"/>
  <c r="S76" i="94"/>
  <c r="R76" i="94"/>
  <c r="Q76" i="94"/>
  <c r="P76" i="94"/>
  <c r="O76" i="94"/>
  <c r="N76" i="94"/>
  <c r="M76" i="94"/>
  <c r="L76" i="94"/>
  <c r="K76" i="94"/>
  <c r="J76" i="94"/>
  <c r="I76" i="94"/>
  <c r="H76" i="94"/>
  <c r="G76" i="94"/>
  <c r="F76" i="94"/>
  <c r="AD75" i="94"/>
  <c r="AC75" i="94"/>
  <c r="AB75" i="94"/>
  <c r="AA75" i="94"/>
  <c r="X75" i="94"/>
  <c r="W75" i="94"/>
  <c r="V75" i="94"/>
  <c r="U75" i="94"/>
  <c r="T75" i="94"/>
  <c r="S75" i="94"/>
  <c r="R75" i="94"/>
  <c r="Q75" i="94"/>
  <c r="P75" i="94"/>
  <c r="O75" i="94"/>
  <c r="N75" i="94"/>
  <c r="M75" i="94"/>
  <c r="L75" i="94"/>
  <c r="K75" i="94"/>
  <c r="J75" i="94"/>
  <c r="I75" i="94"/>
  <c r="H75" i="94"/>
  <c r="G75" i="94"/>
  <c r="F75" i="94"/>
  <c r="AD74" i="94"/>
  <c r="AC74" i="94"/>
  <c r="AB74" i="94"/>
  <c r="AA74" i="94"/>
  <c r="X74" i="94"/>
  <c r="W74" i="94"/>
  <c r="V74" i="94"/>
  <c r="U74" i="94"/>
  <c r="T74" i="94"/>
  <c r="S74" i="94"/>
  <c r="R74" i="94"/>
  <c r="Q74" i="94"/>
  <c r="P74" i="94"/>
  <c r="O74" i="94"/>
  <c r="N74" i="94"/>
  <c r="M74" i="94"/>
  <c r="L74" i="94"/>
  <c r="K74" i="94"/>
  <c r="J74" i="94"/>
  <c r="I74" i="94"/>
  <c r="H74" i="94"/>
  <c r="G74" i="94"/>
  <c r="F74" i="94"/>
  <c r="AD73" i="94"/>
  <c r="AC73" i="94"/>
  <c r="AB73" i="94"/>
  <c r="AA73" i="94"/>
  <c r="X73" i="94"/>
  <c r="W73" i="94"/>
  <c r="V73" i="94"/>
  <c r="U73" i="94"/>
  <c r="T73" i="94"/>
  <c r="S73" i="94"/>
  <c r="R73" i="94"/>
  <c r="Q73" i="94"/>
  <c r="P73" i="94"/>
  <c r="O73" i="94"/>
  <c r="N73" i="94"/>
  <c r="M73" i="94"/>
  <c r="L73" i="94"/>
  <c r="K73" i="94"/>
  <c r="J73" i="94"/>
  <c r="I73" i="94"/>
  <c r="H73" i="94"/>
  <c r="G73" i="94"/>
  <c r="F73" i="94"/>
  <c r="AD72" i="94"/>
  <c r="AC72" i="94"/>
  <c r="AB72" i="94"/>
  <c r="AA72" i="94"/>
  <c r="X72" i="94"/>
  <c r="W72" i="94"/>
  <c r="V72" i="94"/>
  <c r="U72" i="94"/>
  <c r="T72" i="94"/>
  <c r="S72" i="94"/>
  <c r="R72" i="94"/>
  <c r="Q72" i="94"/>
  <c r="P72" i="94"/>
  <c r="O72" i="94"/>
  <c r="N72" i="94"/>
  <c r="M72" i="94"/>
  <c r="L72" i="94"/>
  <c r="K72" i="94"/>
  <c r="J72" i="94"/>
  <c r="I72" i="94"/>
  <c r="H72" i="94"/>
  <c r="G72" i="94"/>
  <c r="F72" i="94"/>
  <c r="AD71" i="94"/>
  <c r="AC71" i="94"/>
  <c r="AB71" i="94"/>
  <c r="AA71" i="94"/>
  <c r="X71" i="94"/>
  <c r="W71" i="94"/>
  <c r="V71" i="94"/>
  <c r="U71" i="94"/>
  <c r="T71" i="94"/>
  <c r="S71" i="94"/>
  <c r="R71" i="94"/>
  <c r="Q71" i="94"/>
  <c r="P71" i="94"/>
  <c r="O71" i="94"/>
  <c r="N71" i="94"/>
  <c r="M71" i="94"/>
  <c r="L71" i="94"/>
  <c r="K71" i="94"/>
  <c r="J71" i="94"/>
  <c r="I71" i="94"/>
  <c r="H71" i="94"/>
  <c r="G71" i="94"/>
  <c r="F71" i="94"/>
  <c r="AD70" i="94"/>
  <c r="AC70" i="94"/>
  <c r="AB70" i="94"/>
  <c r="AA70" i="94"/>
  <c r="X70" i="94"/>
  <c r="W70" i="94"/>
  <c r="V70" i="94"/>
  <c r="U70" i="94"/>
  <c r="T70" i="94"/>
  <c r="K70" i="94"/>
  <c r="J70" i="94"/>
  <c r="I70" i="94"/>
  <c r="H70" i="94"/>
  <c r="G70" i="94"/>
  <c r="F70" i="94"/>
  <c r="AD69" i="94"/>
  <c r="AC69" i="94"/>
  <c r="AB69" i="94"/>
  <c r="AA69" i="94"/>
  <c r="X69" i="94"/>
  <c r="W69" i="94"/>
  <c r="V69" i="94"/>
  <c r="U69" i="94"/>
  <c r="T69" i="94"/>
  <c r="S69" i="94"/>
  <c r="R69" i="94"/>
  <c r="Q69" i="94"/>
  <c r="P69" i="94"/>
  <c r="O69" i="94"/>
  <c r="N69" i="94"/>
  <c r="M69" i="94"/>
  <c r="L69" i="94"/>
  <c r="K69" i="94"/>
  <c r="J69" i="94"/>
  <c r="I69" i="94"/>
  <c r="H69" i="94"/>
  <c r="G69" i="94"/>
  <c r="F69" i="94"/>
  <c r="AD68" i="94"/>
  <c r="AC68" i="94"/>
  <c r="AB68" i="94"/>
  <c r="AA68" i="94"/>
  <c r="X68" i="94"/>
  <c r="W68" i="94"/>
  <c r="V68" i="94"/>
  <c r="U68" i="94"/>
  <c r="T68" i="94"/>
  <c r="K68" i="94"/>
  <c r="J68" i="94"/>
  <c r="I68" i="94"/>
  <c r="H68" i="94"/>
  <c r="G68" i="94"/>
  <c r="F68" i="94"/>
  <c r="AD67" i="94"/>
  <c r="AC67" i="94"/>
  <c r="AB67" i="94"/>
  <c r="AA67" i="94"/>
  <c r="X67" i="94"/>
  <c r="W67" i="94"/>
  <c r="V67" i="94"/>
  <c r="U67" i="94"/>
  <c r="T67" i="94"/>
  <c r="S67" i="94"/>
  <c r="R67" i="94"/>
  <c r="Q67" i="94"/>
  <c r="P67" i="94"/>
  <c r="O67" i="94"/>
  <c r="N67" i="94"/>
  <c r="M67" i="94"/>
  <c r="L67" i="94"/>
  <c r="K67" i="94"/>
  <c r="J67" i="94"/>
  <c r="I67" i="94"/>
  <c r="H67" i="94"/>
  <c r="G67" i="94"/>
  <c r="F67" i="94"/>
  <c r="AD66" i="94"/>
  <c r="AC66" i="94"/>
  <c r="AB66" i="94"/>
  <c r="AA66" i="94"/>
  <c r="X66" i="94"/>
  <c r="W66" i="94"/>
  <c r="V66" i="94"/>
  <c r="U66" i="94"/>
  <c r="T66" i="94"/>
  <c r="K66" i="94"/>
  <c r="J66" i="94"/>
  <c r="I66" i="94"/>
  <c r="H66" i="94"/>
  <c r="G66" i="94"/>
  <c r="F66" i="94"/>
  <c r="AD65" i="94"/>
  <c r="AC65" i="94"/>
  <c r="AB65" i="94"/>
  <c r="AA65" i="94"/>
  <c r="X65" i="94"/>
  <c r="W65" i="94"/>
  <c r="V65" i="94"/>
  <c r="U65" i="94"/>
  <c r="T65" i="94"/>
  <c r="S65" i="94"/>
  <c r="R65" i="94"/>
  <c r="Q65" i="94"/>
  <c r="P65" i="94"/>
  <c r="O65" i="94"/>
  <c r="N65" i="94"/>
  <c r="M65" i="94"/>
  <c r="L65" i="94"/>
  <c r="K65" i="94"/>
  <c r="J65" i="94"/>
  <c r="I65" i="94"/>
  <c r="H65" i="94"/>
  <c r="G65" i="94"/>
  <c r="F65" i="94"/>
  <c r="AD64" i="94"/>
  <c r="AC64" i="94"/>
  <c r="AB64" i="94"/>
  <c r="AA64" i="94"/>
  <c r="X64" i="94"/>
  <c r="W64" i="94"/>
  <c r="V64" i="94"/>
  <c r="U64" i="94"/>
  <c r="T64" i="94"/>
  <c r="S64" i="94"/>
  <c r="R64" i="94"/>
  <c r="Q64" i="94"/>
  <c r="P64" i="94"/>
  <c r="O64" i="94"/>
  <c r="N64" i="94"/>
  <c r="M64" i="94"/>
  <c r="L64" i="94"/>
  <c r="K64" i="94"/>
  <c r="J64" i="94"/>
  <c r="I64" i="94"/>
  <c r="H64" i="94"/>
  <c r="G64" i="94"/>
  <c r="F64" i="94"/>
  <c r="AD63" i="94"/>
  <c r="AC63" i="94"/>
  <c r="AB63" i="94"/>
  <c r="AA63" i="94"/>
  <c r="X63" i="94"/>
  <c r="W63" i="94"/>
  <c r="V63" i="94"/>
  <c r="U63" i="94"/>
  <c r="T63" i="94"/>
  <c r="K63" i="94"/>
  <c r="J63" i="94"/>
  <c r="I63" i="94"/>
  <c r="H63" i="94"/>
  <c r="G63" i="94"/>
  <c r="F63" i="94"/>
  <c r="AD62" i="94"/>
  <c r="AC62" i="94"/>
  <c r="AB62" i="94"/>
  <c r="AA62" i="94"/>
  <c r="X62" i="94"/>
  <c r="W62" i="94"/>
  <c r="V62" i="94"/>
  <c r="U62" i="94"/>
  <c r="T62" i="94"/>
  <c r="S62" i="94"/>
  <c r="R62" i="94"/>
  <c r="Q62" i="94"/>
  <c r="P62" i="94"/>
  <c r="O62" i="94"/>
  <c r="N62" i="94"/>
  <c r="M62" i="94"/>
  <c r="L62" i="94"/>
  <c r="K62" i="94"/>
  <c r="J62" i="94"/>
  <c r="I62" i="94"/>
  <c r="H62" i="94"/>
  <c r="G62" i="94"/>
  <c r="F62" i="94"/>
  <c r="AD61" i="94"/>
  <c r="AC61" i="94"/>
  <c r="AB61" i="94"/>
  <c r="AA61" i="94"/>
  <c r="X61" i="94"/>
  <c r="W61" i="94"/>
  <c r="V61" i="94"/>
  <c r="U61" i="94"/>
  <c r="T61" i="94"/>
  <c r="K61" i="94"/>
  <c r="J61" i="94"/>
  <c r="I61" i="94"/>
  <c r="H61" i="94"/>
  <c r="G61" i="94"/>
  <c r="F61" i="94"/>
  <c r="AD60" i="94"/>
  <c r="AC60" i="94"/>
  <c r="AB60" i="94"/>
  <c r="AA60" i="94"/>
  <c r="X60" i="94"/>
  <c r="W60" i="94"/>
  <c r="V60" i="94"/>
  <c r="U60" i="94"/>
  <c r="T60" i="94"/>
  <c r="K60" i="94"/>
  <c r="J60" i="94"/>
  <c r="I60" i="94"/>
  <c r="H60" i="94"/>
  <c r="G60" i="94"/>
  <c r="F60" i="94"/>
  <c r="AD59" i="94"/>
  <c r="AC59" i="94"/>
  <c r="AB59" i="94"/>
  <c r="AA59" i="94"/>
  <c r="X59" i="94"/>
  <c r="W59" i="94"/>
  <c r="V59" i="94"/>
  <c r="U59" i="94"/>
  <c r="T59" i="94"/>
  <c r="S59" i="94"/>
  <c r="R59" i="94"/>
  <c r="Q59" i="94"/>
  <c r="P59" i="94"/>
  <c r="O59" i="94"/>
  <c r="N59" i="94"/>
  <c r="M59" i="94"/>
  <c r="L59" i="94"/>
  <c r="K59" i="94"/>
  <c r="J59" i="94"/>
  <c r="I59" i="94"/>
  <c r="H59" i="94"/>
  <c r="G59" i="94"/>
  <c r="F59" i="94"/>
  <c r="AD58" i="94"/>
  <c r="AC58" i="94"/>
  <c r="AB58" i="94"/>
  <c r="AA58" i="94"/>
  <c r="X58" i="94"/>
  <c r="W58" i="94"/>
  <c r="V58" i="94"/>
  <c r="U58" i="94"/>
  <c r="T58" i="94"/>
  <c r="S58" i="94"/>
  <c r="R58" i="94"/>
  <c r="Q58" i="94"/>
  <c r="P58" i="94"/>
  <c r="O58" i="94"/>
  <c r="N58" i="94"/>
  <c r="M58" i="94"/>
  <c r="L58" i="94"/>
  <c r="K58" i="94"/>
  <c r="J58" i="94"/>
  <c r="I58" i="94"/>
  <c r="H58" i="94"/>
  <c r="G58" i="94"/>
  <c r="F58" i="94"/>
  <c r="AD57" i="94"/>
  <c r="AC57" i="94"/>
  <c r="AB57" i="94"/>
  <c r="AA57" i="94"/>
  <c r="X57" i="94"/>
  <c r="W57" i="94"/>
  <c r="V57" i="94"/>
  <c r="U57" i="94"/>
  <c r="T57" i="94"/>
  <c r="S57" i="94"/>
  <c r="R57" i="94"/>
  <c r="Q57" i="94"/>
  <c r="P57" i="94"/>
  <c r="N57" i="94"/>
  <c r="L57" i="94"/>
  <c r="K57" i="94"/>
  <c r="J57" i="94"/>
  <c r="I57" i="94"/>
  <c r="H57" i="94"/>
  <c r="G57" i="94"/>
  <c r="F57" i="94"/>
  <c r="AD56" i="94"/>
  <c r="AC56" i="94"/>
  <c r="AB56" i="94"/>
  <c r="AA56" i="94"/>
  <c r="X56" i="94"/>
  <c r="W56" i="94"/>
  <c r="V56" i="94"/>
  <c r="U56" i="94"/>
  <c r="T56" i="94"/>
  <c r="S56" i="94"/>
  <c r="R56" i="94"/>
  <c r="Q56" i="94"/>
  <c r="P56" i="94"/>
  <c r="O56" i="94"/>
  <c r="N56" i="94"/>
  <c r="M56" i="94"/>
  <c r="L56" i="94"/>
  <c r="K56" i="94"/>
  <c r="J56" i="94"/>
  <c r="I56" i="94"/>
  <c r="H56" i="94"/>
  <c r="G56" i="94"/>
  <c r="F56" i="94"/>
  <c r="AD55" i="94"/>
  <c r="AC55" i="94"/>
  <c r="AB55" i="94"/>
  <c r="AA55" i="94"/>
  <c r="X55" i="94"/>
  <c r="W55" i="94"/>
  <c r="V55" i="94"/>
  <c r="U55" i="94"/>
  <c r="T55" i="94"/>
  <c r="S55" i="94"/>
  <c r="R55" i="94"/>
  <c r="Q55" i="94"/>
  <c r="P55" i="94"/>
  <c r="O55" i="94"/>
  <c r="N55" i="94"/>
  <c r="M55" i="94"/>
  <c r="L55" i="94"/>
  <c r="K55" i="94"/>
  <c r="J55" i="94"/>
  <c r="I55" i="94"/>
  <c r="H55" i="94"/>
  <c r="G55" i="94"/>
  <c r="F55" i="94"/>
  <c r="AD54" i="94"/>
  <c r="AC54" i="94"/>
  <c r="AB54" i="94"/>
  <c r="AA54" i="94"/>
  <c r="X54" i="94"/>
  <c r="W54" i="94"/>
  <c r="V54" i="94"/>
  <c r="U54" i="94"/>
  <c r="T54" i="94"/>
  <c r="S54" i="94"/>
  <c r="R54" i="94"/>
  <c r="Q54" i="94"/>
  <c r="P54" i="94"/>
  <c r="O54" i="94"/>
  <c r="N54" i="94"/>
  <c r="M54" i="94"/>
  <c r="L54" i="94"/>
  <c r="K54" i="94"/>
  <c r="J54" i="94"/>
  <c r="I54" i="94"/>
  <c r="H54" i="94"/>
  <c r="G54" i="94"/>
  <c r="F54" i="94"/>
  <c r="AD53" i="94"/>
  <c r="AC53" i="94"/>
  <c r="AB53" i="94"/>
  <c r="AA53" i="94"/>
  <c r="X53" i="94"/>
  <c r="W53" i="94"/>
  <c r="V53" i="94"/>
  <c r="U53" i="94"/>
  <c r="T53" i="94"/>
  <c r="S53" i="94"/>
  <c r="R53" i="94"/>
  <c r="Q53" i="94"/>
  <c r="P53" i="94"/>
  <c r="O53" i="94"/>
  <c r="N53" i="94"/>
  <c r="M53" i="94"/>
  <c r="L53" i="94"/>
  <c r="K53" i="94"/>
  <c r="J53" i="94"/>
  <c r="I53" i="94"/>
  <c r="H53" i="94"/>
  <c r="G53" i="94"/>
  <c r="F53" i="94"/>
  <c r="AD52" i="94"/>
  <c r="AC52" i="94"/>
  <c r="AB52" i="94"/>
  <c r="AA52" i="94"/>
  <c r="X52" i="94"/>
  <c r="W52" i="94"/>
  <c r="V52" i="94"/>
  <c r="U52" i="94"/>
  <c r="T52" i="94"/>
  <c r="S52" i="94"/>
  <c r="R52" i="94"/>
  <c r="Q52" i="94"/>
  <c r="P52" i="94"/>
  <c r="O52" i="94"/>
  <c r="N52" i="94"/>
  <c r="M52" i="94"/>
  <c r="L52" i="94"/>
  <c r="K52" i="94"/>
  <c r="J52" i="94"/>
  <c r="I52" i="94"/>
  <c r="H52" i="94"/>
  <c r="G52" i="94"/>
  <c r="F52" i="94"/>
  <c r="AD51" i="94"/>
  <c r="AC51" i="94"/>
  <c r="AB51" i="94"/>
  <c r="AA51" i="94"/>
  <c r="X51" i="94"/>
  <c r="W51" i="94"/>
  <c r="V51" i="94"/>
  <c r="U51" i="94"/>
  <c r="T51" i="94"/>
  <c r="S51" i="94"/>
  <c r="R51" i="94"/>
  <c r="Q51" i="94"/>
  <c r="P51" i="94"/>
  <c r="O51" i="94"/>
  <c r="N51" i="94"/>
  <c r="M51" i="94"/>
  <c r="L51" i="94"/>
  <c r="K51" i="94"/>
  <c r="J51" i="94"/>
  <c r="I51" i="94"/>
  <c r="H51" i="94"/>
  <c r="G51" i="94"/>
  <c r="F51" i="94"/>
  <c r="AD50" i="94"/>
  <c r="AC50" i="94"/>
  <c r="AB50" i="94"/>
  <c r="AA50" i="94"/>
  <c r="X50" i="94"/>
  <c r="W50" i="94"/>
  <c r="V50" i="94"/>
  <c r="U50" i="94"/>
  <c r="T50" i="94"/>
  <c r="S50" i="94"/>
  <c r="R50" i="94"/>
  <c r="Q50" i="94"/>
  <c r="P50" i="94"/>
  <c r="O50" i="94"/>
  <c r="N50" i="94"/>
  <c r="M50" i="94"/>
  <c r="L50" i="94"/>
  <c r="K50" i="94"/>
  <c r="J50" i="94"/>
  <c r="I50" i="94"/>
  <c r="H50" i="94"/>
  <c r="G50" i="94"/>
  <c r="F50" i="94"/>
  <c r="AD49" i="94"/>
  <c r="AC49" i="94"/>
  <c r="AB49" i="94"/>
  <c r="AA49" i="94"/>
  <c r="X49" i="94"/>
  <c r="W49" i="94"/>
  <c r="V49" i="94"/>
  <c r="U49" i="94"/>
  <c r="T49" i="94"/>
  <c r="S49" i="94"/>
  <c r="R49" i="94"/>
  <c r="Q49" i="94"/>
  <c r="P49" i="94"/>
  <c r="O49" i="94"/>
  <c r="N49" i="94"/>
  <c r="M49" i="94"/>
  <c r="L49" i="94"/>
  <c r="K49" i="94"/>
  <c r="J49" i="94"/>
  <c r="I49" i="94"/>
  <c r="H49" i="94"/>
  <c r="G49" i="94"/>
  <c r="F49" i="94"/>
  <c r="AD48" i="94"/>
  <c r="AC48" i="94"/>
  <c r="AB48" i="94"/>
  <c r="AA48" i="94"/>
  <c r="X48" i="94"/>
  <c r="W48" i="94"/>
  <c r="V48" i="94"/>
  <c r="U48" i="94"/>
  <c r="T48" i="94"/>
  <c r="K48" i="94"/>
  <c r="J48" i="94"/>
  <c r="I48" i="94"/>
  <c r="H48" i="94"/>
  <c r="G48" i="94"/>
  <c r="F48" i="94"/>
  <c r="AD47" i="94"/>
  <c r="AC47" i="94"/>
  <c r="AB47" i="94"/>
  <c r="AA47" i="94"/>
  <c r="Z47" i="94"/>
  <c r="Y47" i="94"/>
  <c r="X47" i="94"/>
  <c r="W47" i="94"/>
  <c r="V47" i="94"/>
  <c r="U47" i="94"/>
  <c r="T47" i="94"/>
  <c r="S47" i="94"/>
  <c r="R47" i="94"/>
  <c r="Q47" i="94"/>
  <c r="P47" i="94"/>
  <c r="O47" i="94"/>
  <c r="N47" i="94"/>
  <c r="M47" i="94"/>
  <c r="L47" i="94"/>
  <c r="K47" i="94"/>
  <c r="J47" i="94"/>
  <c r="I47" i="94"/>
  <c r="H47" i="94"/>
  <c r="G47" i="94"/>
  <c r="F47" i="94"/>
  <c r="AD46" i="94"/>
  <c r="AC46" i="94"/>
  <c r="AB46" i="94"/>
  <c r="AA46" i="94"/>
  <c r="X46" i="94"/>
  <c r="W46" i="94"/>
  <c r="V46" i="94"/>
  <c r="U46" i="94"/>
  <c r="T46" i="94"/>
  <c r="S46" i="94"/>
  <c r="R46" i="94"/>
  <c r="Q46" i="94"/>
  <c r="P46" i="94"/>
  <c r="O46" i="94"/>
  <c r="N46" i="94"/>
  <c r="L46" i="94"/>
  <c r="K46" i="94"/>
  <c r="J46" i="94"/>
  <c r="I46" i="94"/>
  <c r="H46" i="94"/>
  <c r="G46" i="94"/>
  <c r="F46" i="94"/>
  <c r="AD45" i="94"/>
  <c r="AC45" i="94"/>
  <c r="AB45" i="94"/>
  <c r="AA45" i="94"/>
  <c r="X45" i="94"/>
  <c r="W45" i="94"/>
  <c r="V45" i="94"/>
  <c r="U45" i="94"/>
  <c r="T45" i="94"/>
  <c r="S45" i="94"/>
  <c r="R45" i="94"/>
  <c r="Q45" i="94"/>
  <c r="P45" i="94"/>
  <c r="O45" i="94"/>
  <c r="N45" i="94"/>
  <c r="M45" i="94"/>
  <c r="L45" i="94"/>
  <c r="K45" i="94"/>
  <c r="J45" i="94"/>
  <c r="I45" i="94"/>
  <c r="H45" i="94"/>
  <c r="G45" i="94"/>
  <c r="F45" i="94"/>
  <c r="AD44" i="94"/>
  <c r="AC44" i="94"/>
  <c r="AB44" i="94"/>
  <c r="AA44" i="94"/>
  <c r="X44" i="94"/>
  <c r="W44" i="94"/>
  <c r="V44" i="94"/>
  <c r="U44" i="94"/>
  <c r="T44" i="94"/>
  <c r="S44" i="94"/>
  <c r="R44" i="94"/>
  <c r="Q44" i="94"/>
  <c r="P44" i="94"/>
  <c r="O44" i="94"/>
  <c r="N44" i="94"/>
  <c r="M44" i="94"/>
  <c r="L44" i="94"/>
  <c r="K44" i="94"/>
  <c r="J44" i="94"/>
  <c r="I44" i="94"/>
  <c r="H44" i="94"/>
  <c r="G44" i="94"/>
  <c r="F44" i="94"/>
  <c r="AD43" i="94"/>
  <c r="AC43" i="94"/>
  <c r="AB43" i="94"/>
  <c r="AA43" i="94"/>
  <c r="X43" i="94"/>
  <c r="W43" i="94"/>
  <c r="V43" i="94"/>
  <c r="U43" i="94"/>
  <c r="T43" i="94"/>
  <c r="S43" i="94"/>
  <c r="R43" i="94"/>
  <c r="Q43" i="94"/>
  <c r="P43" i="94"/>
  <c r="O43" i="94"/>
  <c r="N43" i="94"/>
  <c r="M43" i="94"/>
  <c r="L43" i="94"/>
  <c r="K43" i="94"/>
  <c r="J43" i="94"/>
  <c r="I43" i="94"/>
  <c r="H43" i="94"/>
  <c r="G43" i="94"/>
  <c r="F43" i="94"/>
  <c r="AD42" i="94"/>
  <c r="AC42" i="94"/>
  <c r="AB42" i="94"/>
  <c r="AA42" i="94"/>
  <c r="X42" i="94"/>
  <c r="W42" i="94"/>
  <c r="V42" i="94"/>
  <c r="U42" i="94"/>
  <c r="T42" i="94"/>
  <c r="S42" i="94"/>
  <c r="R42" i="94"/>
  <c r="Q42" i="94"/>
  <c r="P42" i="94"/>
  <c r="O42" i="94"/>
  <c r="N42" i="94"/>
  <c r="M42" i="94"/>
  <c r="L42" i="94"/>
  <c r="K42" i="94"/>
  <c r="H42" i="94"/>
  <c r="G42" i="94"/>
  <c r="F42" i="94"/>
  <c r="AD41" i="94"/>
  <c r="AC41" i="94"/>
  <c r="AB41" i="94"/>
  <c r="AA41" i="94"/>
  <c r="X41" i="94"/>
  <c r="W41" i="94"/>
  <c r="V41" i="94"/>
  <c r="U41" i="94"/>
  <c r="T41" i="94"/>
  <c r="S41" i="94"/>
  <c r="R41" i="94"/>
  <c r="Q41" i="94"/>
  <c r="P41" i="94"/>
  <c r="O41" i="94"/>
  <c r="N41" i="94"/>
  <c r="M41" i="94"/>
  <c r="L41" i="94"/>
  <c r="K41" i="94"/>
  <c r="J41" i="94"/>
  <c r="I41" i="94"/>
  <c r="H41" i="94"/>
  <c r="G41" i="94"/>
  <c r="F41" i="94"/>
  <c r="AD40" i="94"/>
  <c r="AC40" i="94"/>
  <c r="AB40" i="94"/>
  <c r="AA40" i="94"/>
  <c r="X40" i="94"/>
  <c r="W40" i="94"/>
  <c r="V40" i="94"/>
  <c r="U40" i="94"/>
  <c r="T40" i="94"/>
  <c r="S40" i="94"/>
  <c r="R40" i="94"/>
  <c r="Q40" i="94"/>
  <c r="P40" i="94"/>
  <c r="O40" i="94"/>
  <c r="N40" i="94"/>
  <c r="M40" i="94"/>
  <c r="L40" i="94"/>
  <c r="K40" i="94"/>
  <c r="J40" i="94"/>
  <c r="I40" i="94"/>
  <c r="H40" i="94"/>
  <c r="G40" i="94"/>
  <c r="F40" i="94"/>
  <c r="AD39" i="94"/>
  <c r="AC39" i="94"/>
  <c r="AB39" i="94"/>
  <c r="AA39" i="94"/>
  <c r="X39" i="94"/>
  <c r="W39" i="94"/>
  <c r="V39" i="94"/>
  <c r="U39" i="94"/>
  <c r="T39" i="94"/>
  <c r="S39" i="94"/>
  <c r="R39" i="94"/>
  <c r="Q39" i="94"/>
  <c r="P39" i="94"/>
  <c r="O39" i="94"/>
  <c r="N39" i="94"/>
  <c r="M39" i="94"/>
  <c r="L39" i="94"/>
  <c r="K39" i="94"/>
  <c r="J39" i="94"/>
  <c r="I39" i="94"/>
  <c r="H39" i="94"/>
  <c r="G39" i="94"/>
  <c r="F39" i="94"/>
  <c r="AD38" i="94"/>
  <c r="AC38" i="94"/>
  <c r="AB38" i="94"/>
  <c r="AA38" i="94"/>
  <c r="X38" i="94"/>
  <c r="W38" i="94"/>
  <c r="V38" i="94"/>
  <c r="U38" i="94"/>
  <c r="T38" i="94"/>
  <c r="K38" i="94"/>
  <c r="J38" i="94"/>
  <c r="I38" i="94"/>
  <c r="H38" i="94"/>
  <c r="G38" i="94"/>
  <c r="F38" i="94"/>
  <c r="AD37" i="94"/>
  <c r="AC37" i="94"/>
  <c r="AB37" i="94"/>
  <c r="AA37" i="94"/>
  <c r="X37" i="94"/>
  <c r="W37" i="94"/>
  <c r="V37" i="94"/>
  <c r="U37" i="94"/>
  <c r="T37" i="94"/>
  <c r="S37" i="94"/>
  <c r="R37" i="94"/>
  <c r="Q37" i="94"/>
  <c r="P37" i="94"/>
  <c r="O37" i="94"/>
  <c r="N37" i="94"/>
  <c r="M37" i="94"/>
  <c r="L37" i="94"/>
  <c r="K37" i="94"/>
  <c r="J37" i="94"/>
  <c r="I37" i="94"/>
  <c r="G37" i="94"/>
  <c r="F37" i="94"/>
  <c r="AD36" i="94"/>
  <c r="AC36" i="94"/>
  <c r="AB36" i="94"/>
  <c r="AA36" i="94"/>
  <c r="X36" i="94"/>
  <c r="W36" i="94"/>
  <c r="V36" i="94"/>
  <c r="U36" i="94"/>
  <c r="T36" i="94"/>
  <c r="S36" i="94"/>
  <c r="R36" i="94"/>
  <c r="Q36" i="94"/>
  <c r="P36" i="94"/>
  <c r="O36" i="94"/>
  <c r="N36" i="94"/>
  <c r="M36" i="94"/>
  <c r="L36" i="94"/>
  <c r="K36" i="94"/>
  <c r="J36" i="94"/>
  <c r="I36" i="94"/>
  <c r="H36" i="94"/>
  <c r="G36" i="94"/>
  <c r="F36" i="94"/>
  <c r="AD35" i="94"/>
  <c r="AC35" i="94"/>
  <c r="AB35" i="94"/>
  <c r="AA35" i="94"/>
  <c r="X35" i="94"/>
  <c r="W35" i="94"/>
  <c r="V35" i="94"/>
  <c r="U35" i="94"/>
  <c r="T35" i="94"/>
  <c r="S35" i="94"/>
  <c r="R35" i="94"/>
  <c r="Q35" i="94"/>
  <c r="P35" i="94"/>
  <c r="O35" i="94"/>
  <c r="N35" i="94"/>
  <c r="M35" i="94"/>
  <c r="L35" i="94"/>
  <c r="K35" i="94"/>
  <c r="J35" i="94"/>
  <c r="I35" i="94"/>
  <c r="H35" i="94"/>
  <c r="G35" i="94"/>
  <c r="F35" i="94"/>
  <c r="AD34" i="94"/>
  <c r="AC34" i="94"/>
  <c r="AB34" i="94"/>
  <c r="AA34" i="94"/>
  <c r="X34" i="94"/>
  <c r="W34" i="94"/>
  <c r="V34" i="94"/>
  <c r="U34" i="94"/>
  <c r="T34" i="94"/>
  <c r="S34" i="94"/>
  <c r="R34" i="94"/>
  <c r="Q34" i="94"/>
  <c r="P34" i="94"/>
  <c r="O34" i="94"/>
  <c r="N34" i="94"/>
  <c r="M34" i="94"/>
  <c r="L34" i="94"/>
  <c r="K34" i="94"/>
  <c r="J34" i="94"/>
  <c r="I34" i="94"/>
  <c r="H34" i="94"/>
  <c r="G34" i="94"/>
  <c r="F34" i="94"/>
  <c r="AD33" i="94"/>
  <c r="AC33" i="94"/>
  <c r="AB33" i="94"/>
  <c r="AA33" i="94"/>
  <c r="X33" i="94"/>
  <c r="W33" i="94"/>
  <c r="V33" i="94"/>
  <c r="U33" i="94"/>
  <c r="T33" i="94"/>
  <c r="S33" i="94"/>
  <c r="R33" i="94"/>
  <c r="Q33" i="94"/>
  <c r="P33" i="94"/>
  <c r="O33" i="94"/>
  <c r="N33" i="94"/>
  <c r="M33" i="94"/>
  <c r="L33" i="94"/>
  <c r="K33" i="94"/>
  <c r="J33" i="94"/>
  <c r="I33" i="94"/>
  <c r="H33" i="94"/>
  <c r="G33" i="94"/>
  <c r="F33" i="94"/>
  <c r="AD32" i="94"/>
  <c r="AC32" i="94"/>
  <c r="AB32" i="94"/>
  <c r="AA32" i="94"/>
  <c r="X32" i="94"/>
  <c r="W32" i="94"/>
  <c r="V32" i="94"/>
  <c r="U32" i="94"/>
  <c r="T32" i="94"/>
  <c r="S32" i="94"/>
  <c r="R32" i="94"/>
  <c r="Q32" i="94"/>
  <c r="P32" i="94"/>
  <c r="O32" i="94"/>
  <c r="N32" i="94"/>
  <c r="M32" i="94"/>
  <c r="L32" i="94"/>
  <c r="K32" i="94"/>
  <c r="J32" i="94"/>
  <c r="I32" i="94"/>
  <c r="H32" i="94"/>
  <c r="G32" i="94"/>
  <c r="F32" i="94"/>
  <c r="AD31" i="94"/>
  <c r="AC31" i="94"/>
  <c r="AB31" i="94"/>
  <c r="AA31" i="94"/>
  <c r="X31" i="94"/>
  <c r="W31" i="94"/>
  <c r="V31" i="94"/>
  <c r="U31" i="94"/>
  <c r="T31" i="94"/>
  <c r="S31" i="94"/>
  <c r="R31" i="94"/>
  <c r="Q31" i="94"/>
  <c r="P31" i="94"/>
  <c r="O31" i="94"/>
  <c r="N31" i="94"/>
  <c r="M31" i="94"/>
  <c r="L31" i="94"/>
  <c r="K31" i="94"/>
  <c r="J31" i="94"/>
  <c r="I31" i="94"/>
  <c r="H31" i="94"/>
  <c r="G31" i="94"/>
  <c r="F31" i="94"/>
  <c r="AD30" i="94"/>
  <c r="AC30" i="94"/>
  <c r="AB30" i="94"/>
  <c r="AA30" i="94"/>
  <c r="X30" i="94"/>
  <c r="W30" i="94"/>
  <c r="V30" i="94"/>
  <c r="U30" i="94"/>
  <c r="T30" i="94"/>
  <c r="S30" i="94"/>
  <c r="R30" i="94"/>
  <c r="Q30" i="94"/>
  <c r="P30" i="94"/>
  <c r="O30" i="94"/>
  <c r="N30" i="94"/>
  <c r="M30" i="94"/>
  <c r="L30" i="94"/>
  <c r="K30" i="94"/>
  <c r="J30" i="94"/>
  <c r="I30" i="94"/>
  <c r="H30" i="94"/>
  <c r="G30" i="94"/>
  <c r="F30" i="94"/>
  <c r="AD29" i="94"/>
  <c r="AC29" i="94"/>
  <c r="AB29" i="94"/>
  <c r="AA29" i="94"/>
  <c r="X29" i="94"/>
  <c r="W29" i="94"/>
  <c r="V29" i="94"/>
  <c r="U29" i="94"/>
  <c r="T29" i="94"/>
  <c r="S29" i="94"/>
  <c r="R29" i="94"/>
  <c r="Q29" i="94"/>
  <c r="P29" i="94"/>
  <c r="O29" i="94"/>
  <c r="N29" i="94"/>
  <c r="M29" i="94"/>
  <c r="L29" i="94"/>
  <c r="K29" i="94"/>
  <c r="J29" i="94"/>
  <c r="I29" i="94"/>
  <c r="H29" i="94"/>
  <c r="G29" i="94"/>
  <c r="F29" i="94"/>
  <c r="AD28" i="94"/>
  <c r="AC28" i="94"/>
  <c r="AB28" i="94"/>
  <c r="AA28" i="94"/>
  <c r="X28" i="94"/>
  <c r="W28" i="94"/>
  <c r="V28" i="94"/>
  <c r="U28" i="94"/>
  <c r="T28" i="94"/>
  <c r="S28" i="94"/>
  <c r="R28" i="94"/>
  <c r="Q28" i="94"/>
  <c r="P28" i="94"/>
  <c r="O28" i="94"/>
  <c r="N28" i="94"/>
  <c r="M28" i="94"/>
  <c r="L28" i="94"/>
  <c r="K28" i="94"/>
  <c r="J28" i="94"/>
  <c r="I28" i="94"/>
  <c r="H28" i="94"/>
  <c r="G28" i="94"/>
  <c r="F28" i="94"/>
  <c r="AD27" i="94"/>
  <c r="AC27" i="94"/>
  <c r="AB27" i="94"/>
  <c r="AA27" i="94"/>
  <c r="X27" i="94"/>
  <c r="W27" i="94"/>
  <c r="V27" i="94"/>
  <c r="U27" i="94"/>
  <c r="T27" i="94"/>
  <c r="S27" i="94"/>
  <c r="R27" i="94"/>
  <c r="Q27" i="94"/>
  <c r="P27" i="94"/>
  <c r="O27" i="94"/>
  <c r="N27" i="94"/>
  <c r="M27" i="94"/>
  <c r="L27" i="94"/>
  <c r="K27" i="94"/>
  <c r="J27" i="94"/>
  <c r="I27" i="94"/>
  <c r="H27" i="94"/>
  <c r="G27" i="94"/>
  <c r="F27" i="94"/>
  <c r="AD26" i="94"/>
  <c r="AC26" i="94"/>
  <c r="AB26" i="94"/>
  <c r="AA26" i="94"/>
  <c r="X26" i="94"/>
  <c r="W26" i="94"/>
  <c r="V26" i="94"/>
  <c r="U26" i="94"/>
  <c r="T26" i="94"/>
  <c r="S26" i="94"/>
  <c r="R26" i="94"/>
  <c r="Q26" i="94"/>
  <c r="P26" i="94"/>
  <c r="O26" i="94"/>
  <c r="N26" i="94"/>
  <c r="M26" i="94"/>
  <c r="L26" i="94"/>
  <c r="K26" i="94"/>
  <c r="J26" i="94"/>
  <c r="I26" i="94"/>
  <c r="H26" i="94"/>
  <c r="G26" i="94"/>
  <c r="F26" i="94"/>
  <c r="AD25" i="94"/>
  <c r="AC25" i="94"/>
  <c r="AB25" i="94"/>
  <c r="AA25" i="94"/>
  <c r="X25" i="94"/>
  <c r="W25" i="94"/>
  <c r="V25" i="94"/>
  <c r="U25" i="94"/>
  <c r="T25" i="94"/>
  <c r="K25" i="94"/>
  <c r="J25" i="94"/>
  <c r="I25" i="94"/>
  <c r="H25" i="94"/>
  <c r="G25" i="94"/>
  <c r="F25" i="94"/>
  <c r="AD24" i="94"/>
  <c r="AC24" i="94"/>
  <c r="AB24" i="94"/>
  <c r="AA24" i="94"/>
  <c r="X24" i="94"/>
  <c r="W24" i="94"/>
  <c r="V24" i="94"/>
  <c r="U24" i="94"/>
  <c r="T24" i="94"/>
  <c r="S24" i="94"/>
  <c r="R24" i="94"/>
  <c r="Q24" i="94"/>
  <c r="P24" i="94"/>
  <c r="O24" i="94"/>
  <c r="N24" i="94"/>
  <c r="L24" i="94"/>
  <c r="K24" i="94"/>
  <c r="J24" i="94"/>
  <c r="I24" i="94"/>
  <c r="H24" i="94"/>
  <c r="G24" i="94"/>
  <c r="F24" i="94"/>
  <c r="AD23" i="94"/>
  <c r="AC23" i="94"/>
  <c r="AB23" i="94"/>
  <c r="AA23" i="94"/>
  <c r="X23" i="94"/>
  <c r="W23" i="94"/>
  <c r="V23" i="94"/>
  <c r="U23" i="94"/>
  <c r="T23" i="94"/>
  <c r="S23" i="94"/>
  <c r="R23" i="94"/>
  <c r="Q23" i="94"/>
  <c r="P23" i="94"/>
  <c r="O23" i="94"/>
  <c r="N23" i="94"/>
  <c r="M23" i="94"/>
  <c r="L23" i="94"/>
  <c r="K23" i="94"/>
  <c r="J23" i="94"/>
  <c r="I23" i="94"/>
  <c r="H23" i="94"/>
  <c r="G23" i="94"/>
  <c r="F23" i="94"/>
  <c r="AD22" i="94"/>
  <c r="AC22" i="94"/>
  <c r="AB22" i="94"/>
  <c r="AA22" i="94"/>
  <c r="X22" i="94"/>
  <c r="W22" i="94"/>
  <c r="V22" i="94"/>
  <c r="U22" i="94"/>
  <c r="T22" i="94"/>
  <c r="S22" i="94"/>
  <c r="R22" i="94"/>
  <c r="Q22" i="94"/>
  <c r="P22" i="94"/>
  <c r="O22" i="94"/>
  <c r="N22" i="94"/>
  <c r="M22" i="94"/>
  <c r="L22" i="94"/>
  <c r="K22" i="94"/>
  <c r="J22" i="94"/>
  <c r="I22" i="94"/>
  <c r="H22" i="94"/>
  <c r="G22" i="94"/>
  <c r="F22" i="94"/>
  <c r="AD21" i="94"/>
  <c r="AC21" i="94"/>
  <c r="AB21" i="94"/>
  <c r="AA21" i="94"/>
  <c r="X21" i="94"/>
  <c r="W21" i="94"/>
  <c r="V21" i="94"/>
  <c r="U21" i="94"/>
  <c r="T21" i="94"/>
  <c r="S21" i="94"/>
  <c r="R21" i="94"/>
  <c r="Q21" i="94"/>
  <c r="P21" i="94"/>
  <c r="O21" i="94"/>
  <c r="N21" i="94"/>
  <c r="M21" i="94"/>
  <c r="L21" i="94"/>
  <c r="K21" i="94"/>
  <c r="J21" i="94"/>
  <c r="I21" i="94"/>
  <c r="H21" i="94"/>
  <c r="G21" i="94"/>
  <c r="F21" i="94"/>
  <c r="AD20" i="94"/>
  <c r="AC20" i="94"/>
  <c r="AB20" i="94"/>
  <c r="AA20" i="94"/>
  <c r="X20" i="94"/>
  <c r="W20" i="94"/>
  <c r="V20" i="94"/>
  <c r="U20" i="94"/>
  <c r="T20" i="94"/>
  <c r="S20" i="94"/>
  <c r="R20" i="94"/>
  <c r="Q20" i="94"/>
  <c r="P20" i="94"/>
  <c r="O20" i="94"/>
  <c r="N20" i="94"/>
  <c r="M20" i="94"/>
  <c r="L20" i="94"/>
  <c r="K20" i="94"/>
  <c r="J20" i="94"/>
  <c r="I20" i="94"/>
  <c r="H20" i="94"/>
  <c r="G20" i="94"/>
  <c r="F20" i="94"/>
  <c r="AD19" i="94"/>
  <c r="AC19" i="94"/>
  <c r="AB19" i="94"/>
  <c r="AA19" i="94"/>
  <c r="X19" i="94"/>
  <c r="W19" i="94"/>
  <c r="V19" i="94"/>
  <c r="U19" i="94"/>
  <c r="T19" i="94"/>
  <c r="K19" i="94"/>
  <c r="J19" i="94"/>
  <c r="I19" i="94"/>
  <c r="H19" i="94"/>
  <c r="G19" i="94"/>
  <c r="F19" i="94"/>
  <c r="AD18" i="94"/>
  <c r="AC18" i="94"/>
  <c r="AB18" i="94"/>
  <c r="AA18" i="94"/>
  <c r="X18" i="94"/>
  <c r="W18" i="94"/>
  <c r="V18" i="94"/>
  <c r="U18" i="94"/>
  <c r="T18" i="94"/>
  <c r="S18" i="94"/>
  <c r="R18" i="94"/>
  <c r="Q18" i="94"/>
  <c r="P18" i="94"/>
  <c r="O18" i="94"/>
  <c r="N18" i="94"/>
  <c r="M18" i="94"/>
  <c r="L18" i="94"/>
  <c r="K18" i="94"/>
  <c r="J18" i="94"/>
  <c r="I18" i="94"/>
  <c r="H18" i="94"/>
  <c r="G18" i="94"/>
  <c r="F18" i="94"/>
  <c r="AD17" i="94"/>
  <c r="AC17" i="94"/>
  <c r="AB17" i="94"/>
  <c r="AA17" i="94"/>
  <c r="X17" i="94"/>
  <c r="W17" i="94"/>
  <c r="V17" i="94"/>
  <c r="U17" i="94"/>
  <c r="T17" i="94"/>
  <c r="S17" i="94"/>
  <c r="R17" i="94"/>
  <c r="Q17" i="94"/>
  <c r="P17" i="94"/>
  <c r="O17" i="94"/>
  <c r="N17" i="94"/>
  <c r="M17" i="94"/>
  <c r="L17" i="94"/>
  <c r="K17" i="94"/>
  <c r="J17" i="94"/>
  <c r="I17" i="94"/>
  <c r="H17" i="94"/>
  <c r="G17" i="94"/>
  <c r="F17" i="94"/>
  <c r="AD16" i="94"/>
  <c r="AC16" i="94"/>
  <c r="AB16" i="94"/>
  <c r="AA16" i="94"/>
  <c r="X16" i="94"/>
  <c r="W16" i="94"/>
  <c r="V16" i="94"/>
  <c r="U16" i="94"/>
  <c r="T16" i="94"/>
  <c r="S16" i="94"/>
  <c r="R16" i="94"/>
  <c r="Q16" i="94"/>
  <c r="P16" i="94"/>
  <c r="O16" i="94"/>
  <c r="N16" i="94"/>
  <c r="L16" i="94"/>
  <c r="K16" i="94"/>
  <c r="J16" i="94"/>
  <c r="I16" i="94"/>
  <c r="H16" i="94"/>
  <c r="G16" i="94"/>
  <c r="F16" i="94"/>
  <c r="AD15" i="94"/>
  <c r="AC15" i="94"/>
  <c r="AB15" i="94"/>
  <c r="AA15" i="94"/>
  <c r="X15" i="94"/>
  <c r="W15" i="94"/>
  <c r="V15" i="94"/>
  <c r="U15" i="94"/>
  <c r="T15" i="94"/>
  <c r="K15" i="94"/>
  <c r="J15" i="94"/>
  <c r="I15" i="94"/>
  <c r="H15" i="94"/>
  <c r="G15" i="94"/>
  <c r="F15" i="94"/>
  <c r="AD14" i="94"/>
  <c r="AC14" i="94"/>
  <c r="AB14" i="94"/>
  <c r="AA14" i="94"/>
  <c r="X14" i="94"/>
  <c r="W14" i="94"/>
  <c r="V14" i="94"/>
  <c r="U14" i="94"/>
  <c r="T14" i="94"/>
  <c r="S14" i="94"/>
  <c r="R14" i="94"/>
  <c r="Q14" i="94"/>
  <c r="P14" i="94"/>
  <c r="O14" i="94"/>
  <c r="N14" i="94"/>
  <c r="M14" i="94"/>
  <c r="L14" i="94"/>
  <c r="K14" i="94"/>
  <c r="J14" i="94"/>
  <c r="I14" i="94"/>
  <c r="H14" i="94"/>
  <c r="G14" i="94"/>
  <c r="F14" i="94"/>
  <c r="AD13" i="94"/>
  <c r="AC13" i="94"/>
  <c r="AB13" i="94"/>
  <c r="AA13" i="94"/>
  <c r="X13" i="94"/>
  <c r="W13" i="94"/>
  <c r="V13" i="94"/>
  <c r="U13" i="94"/>
  <c r="T13" i="94"/>
  <c r="S13" i="94"/>
  <c r="R13" i="94"/>
  <c r="Q13" i="94"/>
  <c r="P13" i="94"/>
  <c r="O13" i="94"/>
  <c r="N13" i="94"/>
  <c r="M13" i="94"/>
  <c r="L13" i="94"/>
  <c r="K13" i="94"/>
  <c r="J13" i="94"/>
  <c r="I13" i="94"/>
  <c r="H13" i="94"/>
  <c r="G13" i="94"/>
  <c r="F13" i="94"/>
  <c r="AD12" i="94"/>
  <c r="AC12" i="94"/>
  <c r="AB12" i="94"/>
  <c r="AA12" i="94"/>
  <c r="X12" i="94"/>
  <c r="W12" i="94"/>
  <c r="V12" i="94"/>
  <c r="U12" i="94"/>
  <c r="T12" i="94"/>
  <c r="S12" i="94"/>
  <c r="R12" i="94"/>
  <c r="Q12" i="94"/>
  <c r="P12" i="94"/>
  <c r="O12" i="94"/>
  <c r="N12" i="94"/>
  <c r="L12" i="94"/>
  <c r="K12" i="94"/>
  <c r="J12" i="94"/>
  <c r="I12" i="94"/>
  <c r="H12" i="94"/>
  <c r="G12" i="94"/>
  <c r="F12" i="94"/>
  <c r="AD11" i="94"/>
  <c r="AC11" i="94"/>
  <c r="AB11" i="94"/>
  <c r="AA11" i="94"/>
  <c r="X11" i="94"/>
  <c r="W11" i="94"/>
  <c r="V11" i="94"/>
  <c r="U11" i="94"/>
  <c r="T11" i="94"/>
  <c r="S11" i="94"/>
  <c r="R11" i="94"/>
  <c r="Q11" i="94"/>
  <c r="P11" i="94"/>
  <c r="O11" i="94"/>
  <c r="N11" i="94"/>
  <c r="M11" i="94"/>
  <c r="L11" i="94"/>
  <c r="K11" i="94"/>
  <c r="J11" i="94"/>
  <c r="I11" i="94"/>
  <c r="H11" i="94"/>
  <c r="G11" i="94"/>
  <c r="F11" i="94"/>
  <c r="AD10" i="94"/>
  <c r="AC10" i="94"/>
  <c r="AB10" i="94"/>
  <c r="AA10" i="94"/>
  <c r="X10" i="94"/>
  <c r="W10" i="94"/>
  <c r="V10" i="94"/>
  <c r="U10" i="94"/>
  <c r="T10" i="94"/>
  <c r="S10" i="94"/>
  <c r="R10" i="94"/>
  <c r="Q10" i="94"/>
  <c r="P10" i="94"/>
  <c r="O10" i="94"/>
  <c r="N10" i="94"/>
  <c r="M10" i="94"/>
  <c r="L10" i="94"/>
  <c r="K10" i="94"/>
  <c r="J10" i="94"/>
  <c r="I10" i="94"/>
  <c r="H10" i="94"/>
  <c r="G10" i="94"/>
  <c r="F10" i="94"/>
  <c r="AD9" i="94"/>
  <c r="AC9" i="94"/>
  <c r="AB9" i="94"/>
  <c r="AA9" i="94"/>
  <c r="X9" i="94"/>
  <c r="W9" i="94"/>
  <c r="V9" i="94"/>
  <c r="U9" i="94"/>
  <c r="T9" i="94"/>
  <c r="S9" i="94"/>
  <c r="R9" i="94"/>
  <c r="Q9" i="94"/>
  <c r="P9" i="94"/>
  <c r="O9" i="94"/>
  <c r="N9" i="94"/>
  <c r="M9" i="94"/>
  <c r="L9" i="94"/>
  <c r="K9" i="94"/>
  <c r="J9" i="94"/>
  <c r="I9" i="94"/>
  <c r="H9" i="94"/>
  <c r="G9" i="94"/>
  <c r="F9" i="94"/>
  <c r="AD8" i="94"/>
  <c r="AC8" i="94"/>
  <c r="AB8" i="94"/>
  <c r="AA8" i="94"/>
  <c r="X8" i="94"/>
  <c r="W8" i="94"/>
  <c r="V8" i="94"/>
  <c r="U8" i="94"/>
  <c r="T8" i="94"/>
  <c r="S8" i="94"/>
  <c r="R8" i="94"/>
  <c r="Q8" i="94"/>
  <c r="P8" i="94"/>
  <c r="O8" i="94"/>
  <c r="N8" i="94"/>
  <c r="M8" i="94"/>
  <c r="L8" i="94"/>
  <c r="K8" i="94"/>
  <c r="J8" i="94"/>
  <c r="I8" i="94"/>
  <c r="H8" i="94"/>
  <c r="G8" i="94"/>
  <c r="F8" i="94"/>
  <c r="AD7" i="94"/>
  <c r="AC7" i="94"/>
  <c r="AB7" i="94"/>
  <c r="AA7" i="94"/>
  <c r="X7" i="94"/>
  <c r="W7" i="94"/>
  <c r="V7" i="94"/>
  <c r="U7" i="94"/>
  <c r="T7" i="94"/>
  <c r="K7" i="94"/>
  <c r="J7" i="94"/>
  <c r="I7" i="94"/>
  <c r="H7" i="94"/>
  <c r="G7" i="94"/>
  <c r="F7" i="94"/>
  <c r="AD6" i="94"/>
  <c r="AC6" i="94"/>
  <c r="AB6" i="94"/>
  <c r="AA6" i="94"/>
  <c r="X6" i="94"/>
  <c r="W6" i="94"/>
  <c r="V6" i="94"/>
  <c r="U6" i="94"/>
  <c r="T6" i="94"/>
  <c r="S6" i="94"/>
  <c r="R6" i="94"/>
  <c r="Q6" i="94"/>
  <c r="P6" i="94"/>
  <c r="O6" i="94"/>
  <c r="N6" i="94"/>
  <c r="M6" i="94"/>
  <c r="L6" i="94"/>
  <c r="K6" i="94"/>
  <c r="J6" i="94"/>
  <c r="I6" i="94"/>
  <c r="H6" i="94"/>
  <c r="G6" i="94"/>
  <c r="F6" i="94"/>
  <c r="AD5" i="94"/>
  <c r="AC5" i="94"/>
  <c r="AB5" i="94"/>
  <c r="AA5" i="94"/>
  <c r="X5" i="94"/>
  <c r="W5" i="94"/>
  <c r="V5" i="94"/>
  <c r="U5" i="94"/>
  <c r="T5" i="94"/>
  <c r="S5" i="94"/>
  <c r="R5" i="94"/>
  <c r="Q5" i="94"/>
  <c r="P5" i="94"/>
  <c r="O5" i="94"/>
  <c r="N5" i="94"/>
  <c r="M5" i="94"/>
  <c r="L5" i="94"/>
  <c r="K5" i="94"/>
  <c r="J5" i="94"/>
  <c r="I5" i="94"/>
  <c r="H5" i="94"/>
  <c r="G5" i="94"/>
  <c r="F5" i="94"/>
  <c r="AD4" i="94"/>
  <c r="AC4" i="94"/>
  <c r="AB4" i="94"/>
  <c r="AA4" i="94"/>
  <c r="X4" i="94"/>
  <c r="W4" i="94"/>
  <c r="V4" i="94"/>
  <c r="U4" i="94"/>
  <c r="T4" i="94"/>
  <c r="S4" i="94"/>
  <c r="R4" i="94"/>
  <c r="Q4" i="94"/>
  <c r="P4" i="94"/>
  <c r="O4" i="94"/>
  <c r="N4" i="94"/>
  <c r="M4" i="94"/>
  <c r="L4" i="94"/>
  <c r="K4" i="94"/>
  <c r="J4" i="94"/>
  <c r="I4" i="94"/>
  <c r="H4" i="94"/>
  <c r="G4" i="94"/>
  <c r="F4" i="94"/>
  <c r="W254" i="83"/>
  <c r="W253" i="83"/>
  <c r="I69" i="91"/>
  <c r="H69" i="91"/>
  <c r="G69" i="91"/>
  <c r="F69" i="91"/>
  <c r="E69" i="91"/>
  <c r="D69" i="91"/>
  <c r="I26" i="91"/>
  <c r="H26" i="91"/>
  <c r="G26" i="91"/>
  <c r="F26" i="91"/>
  <c r="E26" i="91"/>
  <c r="W252" i="83" l="1"/>
  <c r="M9" i="91"/>
  <c r="N9" i="91"/>
  <c r="J36" i="91"/>
  <c r="K36" i="91"/>
  <c r="L36" i="91"/>
  <c r="M36" i="91"/>
  <c r="N36" i="91"/>
  <c r="J50" i="91"/>
  <c r="K50" i="91"/>
  <c r="L50" i="91"/>
  <c r="N50" i="91"/>
  <c r="J46" i="91"/>
  <c r="K46" i="91"/>
  <c r="L46" i="91"/>
  <c r="M46" i="91"/>
  <c r="N46" i="91"/>
  <c r="J57" i="91"/>
  <c r="K57" i="91"/>
  <c r="L57" i="91"/>
  <c r="M57" i="91"/>
  <c r="N57" i="91"/>
  <c r="J42" i="91"/>
  <c r="K42" i="91"/>
  <c r="L42" i="91"/>
  <c r="M42" i="91"/>
  <c r="N42" i="91"/>
  <c r="J5" i="91"/>
  <c r="K5" i="91"/>
  <c r="L5" i="91"/>
  <c r="N5" i="91"/>
  <c r="J6" i="91"/>
  <c r="K6" i="91"/>
  <c r="L6" i="91"/>
  <c r="N6" i="91"/>
  <c r="J60" i="91"/>
  <c r="K60" i="91"/>
  <c r="L60" i="91"/>
  <c r="N60" i="91"/>
  <c r="J40" i="91"/>
  <c r="K40" i="91"/>
  <c r="L40" i="91"/>
  <c r="N40" i="91"/>
  <c r="J37" i="91"/>
  <c r="K37" i="91"/>
  <c r="L37" i="91"/>
  <c r="N37" i="91"/>
  <c r="J41" i="91"/>
  <c r="K41" i="91"/>
  <c r="L41" i="91"/>
  <c r="N41" i="91"/>
  <c r="J44" i="91"/>
  <c r="K44" i="91"/>
  <c r="L44" i="91"/>
  <c r="N44" i="91"/>
  <c r="J53" i="91"/>
  <c r="K53" i="91"/>
  <c r="L53" i="91"/>
  <c r="N53" i="91"/>
  <c r="N49" i="91"/>
  <c r="J51" i="91"/>
  <c r="K51" i="91"/>
  <c r="L51" i="91"/>
  <c r="N51" i="91"/>
  <c r="J52" i="91"/>
  <c r="K52" i="91"/>
  <c r="L52" i="91"/>
  <c r="N52" i="91"/>
  <c r="J54" i="91"/>
  <c r="K54" i="91"/>
  <c r="L54" i="91"/>
  <c r="N54" i="91"/>
  <c r="N3" i="91"/>
  <c r="J45" i="91"/>
  <c r="K45" i="91"/>
  <c r="L45" i="91"/>
  <c r="N45" i="91"/>
  <c r="J39" i="91"/>
  <c r="K39" i="91"/>
  <c r="L39" i="91"/>
  <c r="N39" i="91"/>
  <c r="J8" i="91"/>
  <c r="K8" i="91"/>
  <c r="L8" i="91"/>
  <c r="N8" i="91"/>
  <c r="J55" i="91"/>
  <c r="K55" i="91"/>
  <c r="L55" i="91"/>
  <c r="N55" i="91"/>
  <c r="J56" i="91"/>
  <c r="K56" i="91"/>
  <c r="L56" i="91"/>
  <c r="N56" i="91"/>
  <c r="J43" i="91"/>
  <c r="K43" i="91"/>
  <c r="L43" i="91"/>
  <c r="N43" i="91"/>
  <c r="J58" i="91"/>
  <c r="K58" i="91"/>
  <c r="L58" i="91"/>
  <c r="N58" i="91"/>
  <c r="J48" i="91"/>
  <c r="K48" i="91"/>
  <c r="L48" i="91"/>
  <c r="N48" i="91"/>
  <c r="J47" i="91"/>
  <c r="K47" i="91"/>
  <c r="L47" i="91"/>
  <c r="N47" i="91"/>
  <c r="J59" i="91"/>
  <c r="K59" i="91"/>
  <c r="L59" i="91"/>
  <c r="N59" i="91"/>
  <c r="I30" i="91" l="1"/>
  <c r="H30" i="91"/>
  <c r="G30" i="91"/>
  <c r="F30" i="91"/>
  <c r="E30" i="91"/>
  <c r="D30" i="91"/>
  <c r="I28" i="91"/>
  <c r="H28" i="91"/>
  <c r="G28" i="91"/>
  <c r="F28" i="91"/>
  <c r="E28" i="91"/>
  <c r="D28" i="91"/>
  <c r="I34" i="91"/>
  <c r="H34" i="91"/>
  <c r="G34" i="91"/>
  <c r="F34" i="91"/>
  <c r="E34" i="91"/>
  <c r="D34" i="91"/>
  <c r="I66" i="91"/>
  <c r="H66" i="91"/>
  <c r="G66" i="91"/>
  <c r="F66" i="91"/>
  <c r="E66" i="91"/>
  <c r="D66" i="91"/>
  <c r="I72" i="91"/>
  <c r="H72" i="91"/>
  <c r="G72" i="91"/>
  <c r="F72" i="91"/>
  <c r="E72" i="91"/>
  <c r="D72" i="91"/>
  <c r="I70" i="91"/>
  <c r="H70" i="91"/>
  <c r="G70" i="91"/>
  <c r="F70" i="91"/>
  <c r="E70" i="91"/>
  <c r="W250" i="83"/>
  <c r="W249" i="83"/>
  <c r="W248" i="83"/>
  <c r="I20" i="91"/>
  <c r="H20" i="91"/>
  <c r="G20" i="91"/>
  <c r="F20" i="91"/>
  <c r="E20" i="91"/>
  <c r="D20" i="91"/>
  <c r="W247" i="83" l="1"/>
  <c r="W246" i="83"/>
  <c r="W245" i="83"/>
  <c r="K4" i="74"/>
  <c r="W244" i="83"/>
  <c r="W243" i="83"/>
  <c r="F4" i="74"/>
  <c r="W241" i="83"/>
  <c r="W240" i="83"/>
  <c r="W239" i="83"/>
  <c r="S209" i="74"/>
  <c r="R209" i="74"/>
  <c r="Q209" i="74"/>
  <c r="P209" i="74"/>
  <c r="K209" i="74"/>
  <c r="J209" i="74"/>
  <c r="I209" i="74"/>
  <c r="H209" i="74"/>
  <c r="G209" i="74"/>
  <c r="F209" i="74"/>
  <c r="S202" i="74"/>
  <c r="R202" i="74"/>
  <c r="Q202" i="74"/>
  <c r="P202" i="74"/>
  <c r="S180" i="74"/>
  <c r="R180" i="74"/>
  <c r="Q180" i="74"/>
  <c r="P180" i="74"/>
  <c r="K180" i="74"/>
  <c r="S95" i="74"/>
  <c r="R95" i="74"/>
  <c r="Q95" i="74"/>
  <c r="P95" i="74"/>
  <c r="K95" i="74"/>
  <c r="J95" i="74"/>
  <c r="I95" i="74"/>
  <c r="H95" i="74"/>
  <c r="G95" i="74"/>
  <c r="F95" i="74"/>
  <c r="S52" i="74"/>
  <c r="R52" i="74"/>
  <c r="Q52" i="74"/>
  <c r="P52" i="74"/>
  <c r="K52" i="74"/>
  <c r="J52" i="74"/>
  <c r="I52" i="74"/>
  <c r="H52" i="74"/>
  <c r="G52" i="74"/>
  <c r="F52" i="74"/>
  <c r="S49" i="74"/>
  <c r="R49" i="74"/>
  <c r="Q49" i="74"/>
  <c r="P49" i="74"/>
  <c r="K49" i="74"/>
  <c r="J49" i="74"/>
  <c r="I49" i="74"/>
  <c r="H49" i="74"/>
  <c r="G49" i="74"/>
  <c r="F49" i="74"/>
  <c r="W238" i="83"/>
  <c r="W237" i="83"/>
  <c r="W236" i="83"/>
  <c r="K188" i="74"/>
  <c r="J188" i="74"/>
  <c r="I188" i="74"/>
  <c r="H188" i="74"/>
  <c r="G188" i="74"/>
  <c r="F188" i="74"/>
  <c r="W235" i="83"/>
  <c r="W234" i="83"/>
  <c r="W233" i="83"/>
  <c r="F118" i="74"/>
  <c r="W228" i="83"/>
  <c r="W227" i="83"/>
  <c r="W226" i="83"/>
  <c r="W223" i="83"/>
  <c r="W222" i="83"/>
  <c r="W221" i="83"/>
  <c r="W220" i="83"/>
  <c r="W219" i="83"/>
  <c r="W218" i="83"/>
  <c r="W217" i="83"/>
  <c r="W216" i="83"/>
  <c r="W215" i="83"/>
  <c r="W214" i="83"/>
  <c r="W213" i="83"/>
  <c r="W212" i="83"/>
  <c r="W211" i="83"/>
  <c r="W210" i="83"/>
  <c r="W207" i="83"/>
  <c r="I13" i="91" l="1"/>
  <c r="H13" i="91"/>
  <c r="G13" i="91"/>
  <c r="F13" i="91"/>
  <c r="E13" i="91"/>
  <c r="D13" i="91"/>
  <c r="I52" i="91"/>
  <c r="I10" i="91"/>
  <c r="O52" i="91"/>
  <c r="H52" i="91"/>
  <c r="G52" i="91"/>
  <c r="F52" i="91"/>
  <c r="E52" i="91"/>
  <c r="D52" i="91"/>
  <c r="W206" i="83" l="1"/>
  <c r="W205" i="83"/>
  <c r="W204" i="83"/>
  <c r="W203" i="83"/>
  <c r="W202" i="83"/>
  <c r="W201" i="83"/>
  <c r="W199" i="83"/>
  <c r="W198" i="83"/>
  <c r="W197" i="83"/>
  <c r="O46" i="91"/>
  <c r="H46" i="91"/>
  <c r="G46" i="91"/>
  <c r="F46" i="91"/>
  <c r="E46" i="91"/>
  <c r="D46" i="91"/>
  <c r="O59" i="91"/>
  <c r="W196" i="83"/>
  <c r="W59" i="38"/>
  <c r="O36" i="91" l="1"/>
  <c r="I36" i="91"/>
  <c r="H36" i="91"/>
  <c r="G36" i="91"/>
  <c r="F36" i="91"/>
  <c r="E36" i="91"/>
  <c r="D36" i="91"/>
  <c r="I50" i="91"/>
  <c r="H10" i="91"/>
  <c r="G10" i="91"/>
  <c r="F10" i="91"/>
  <c r="E10" i="91"/>
  <c r="D10" i="91"/>
  <c r="I59" i="91"/>
  <c r="H59" i="91"/>
  <c r="G59" i="91"/>
  <c r="F59" i="91"/>
  <c r="E59" i="91"/>
  <c r="D59" i="91"/>
  <c r="O47" i="91"/>
  <c r="I47" i="91"/>
  <c r="H47" i="91"/>
  <c r="G47" i="91"/>
  <c r="F47" i="91"/>
  <c r="E47" i="91"/>
  <c r="D47" i="91"/>
  <c r="I67" i="91"/>
  <c r="H67" i="91"/>
  <c r="G67" i="91"/>
  <c r="F67" i="91"/>
  <c r="E67" i="91"/>
  <c r="D67" i="91"/>
  <c r="H65" i="91"/>
  <c r="G65" i="91"/>
  <c r="F65" i="91"/>
  <c r="E65" i="91"/>
  <c r="D65" i="91"/>
  <c r="I64" i="91"/>
  <c r="H64" i="91"/>
  <c r="G64" i="91"/>
  <c r="F64" i="91"/>
  <c r="E64" i="91"/>
  <c r="D64" i="91"/>
  <c r="O48" i="91"/>
  <c r="I48" i="91"/>
  <c r="H48" i="91"/>
  <c r="G48" i="91"/>
  <c r="F48" i="91"/>
  <c r="E48" i="91"/>
  <c r="D48" i="91"/>
  <c r="O43" i="91"/>
  <c r="I43" i="91"/>
  <c r="H43" i="91"/>
  <c r="G43" i="91"/>
  <c r="F43" i="91"/>
  <c r="E43" i="91"/>
  <c r="D43" i="91"/>
  <c r="O56" i="91"/>
  <c r="I56" i="91"/>
  <c r="O55" i="91"/>
  <c r="I55" i="91"/>
  <c r="I31" i="91"/>
  <c r="H31" i="91"/>
  <c r="G31" i="91"/>
  <c r="F31" i="91"/>
  <c r="E31" i="91"/>
  <c r="D31" i="91"/>
  <c r="O8" i="91"/>
  <c r="I8" i="91"/>
  <c r="F8" i="91"/>
  <c r="E8" i="91"/>
  <c r="O39" i="91"/>
  <c r="I39" i="91"/>
  <c r="H39" i="91"/>
  <c r="G39" i="91"/>
  <c r="F39" i="91"/>
  <c r="E39" i="91"/>
  <c r="D39" i="91"/>
  <c r="F68" i="91"/>
  <c r="E68" i="91"/>
  <c r="O58" i="91"/>
  <c r="H58" i="91"/>
  <c r="G58" i="91"/>
  <c r="F58" i="91"/>
  <c r="E58" i="91"/>
  <c r="D58" i="91"/>
  <c r="O3" i="91"/>
  <c r="I27" i="91"/>
  <c r="H27" i="91"/>
  <c r="G27" i="91"/>
  <c r="F27" i="91"/>
  <c r="E27" i="91"/>
  <c r="D27" i="91"/>
  <c r="O54" i="91"/>
  <c r="I54" i="91"/>
  <c r="F54" i="91"/>
  <c r="E54" i="91"/>
  <c r="D54" i="91"/>
  <c r="O45" i="91"/>
  <c r="H45" i="91"/>
  <c r="G45" i="91"/>
  <c r="F45" i="91"/>
  <c r="E45" i="91"/>
  <c r="D45" i="91"/>
  <c r="I25" i="91"/>
  <c r="H25" i="91"/>
  <c r="G25" i="91"/>
  <c r="F25" i="91"/>
  <c r="E25" i="91"/>
  <c r="D25" i="91"/>
  <c r="O51" i="91"/>
  <c r="I51" i="91"/>
  <c r="O49" i="91"/>
  <c r="O4" i="91"/>
  <c r="O53" i="91"/>
  <c r="I53" i="91"/>
  <c r="H12" i="91"/>
  <c r="G12" i="91"/>
  <c r="F12" i="91"/>
  <c r="E12" i="91"/>
  <c r="D12" i="91"/>
  <c r="O44" i="91"/>
  <c r="I44" i="91"/>
  <c r="F44" i="91"/>
  <c r="E44" i="91"/>
  <c r="O41" i="91"/>
  <c r="I41" i="91"/>
  <c r="F41" i="91"/>
  <c r="E41" i="91"/>
  <c r="I16" i="91"/>
  <c r="H16" i="91"/>
  <c r="G16" i="91"/>
  <c r="F16" i="91"/>
  <c r="E16" i="91"/>
  <c r="D16" i="91"/>
  <c r="O37" i="91"/>
  <c r="I37" i="91"/>
  <c r="H37" i="91"/>
  <c r="G37" i="91"/>
  <c r="F37" i="91"/>
  <c r="E37" i="91"/>
  <c r="D37" i="91"/>
  <c r="O7" i="91"/>
  <c r="O60" i="91"/>
  <c r="I60" i="91"/>
  <c r="O6" i="91"/>
  <c r="O5" i="91"/>
  <c r="O40" i="91"/>
  <c r="I40" i="91"/>
  <c r="H40" i="91"/>
  <c r="G40" i="91"/>
  <c r="F40" i="91"/>
  <c r="E40" i="91"/>
  <c r="D40" i="91"/>
  <c r="O42" i="91"/>
  <c r="I11" i="91"/>
  <c r="H11" i="91"/>
  <c r="G11" i="91"/>
  <c r="F11" i="91"/>
  <c r="E11" i="91"/>
  <c r="D11" i="91"/>
  <c r="O57" i="91"/>
  <c r="I57" i="91"/>
  <c r="H57" i="91"/>
  <c r="G57" i="91"/>
  <c r="F57" i="91"/>
  <c r="E57" i="91"/>
  <c r="D57" i="91"/>
  <c r="O50" i="91"/>
  <c r="H50" i="91"/>
  <c r="G50" i="91"/>
  <c r="F50" i="91"/>
  <c r="E50" i="91"/>
  <c r="D50" i="91"/>
  <c r="O9" i="91"/>
  <c r="I9" i="91"/>
  <c r="D9" i="91"/>
  <c r="W195" i="83"/>
  <c r="W194" i="83"/>
  <c r="W192" i="83"/>
  <c r="W191" i="83"/>
  <c r="Q23" i="86"/>
  <c r="P23" i="86"/>
  <c r="O23" i="86"/>
  <c r="N23" i="86"/>
  <c r="M23" i="86"/>
  <c r="L23" i="86"/>
  <c r="K23" i="86"/>
  <c r="J23" i="86"/>
  <c r="Q22" i="86"/>
  <c r="P22" i="86"/>
  <c r="O22" i="86"/>
  <c r="N22" i="86"/>
  <c r="M22" i="86"/>
  <c r="L22" i="86"/>
  <c r="Q21" i="86"/>
  <c r="P21" i="86"/>
  <c r="O21" i="86"/>
  <c r="N21" i="86"/>
  <c r="Q20" i="86"/>
  <c r="P20" i="86"/>
  <c r="O20" i="86"/>
  <c r="N20" i="86"/>
  <c r="Q19" i="86"/>
  <c r="P19" i="86"/>
  <c r="O19" i="86"/>
  <c r="N19" i="86"/>
  <c r="Q18" i="86"/>
  <c r="P18" i="86"/>
  <c r="O18" i="86"/>
  <c r="N18" i="86"/>
  <c r="M18" i="86"/>
  <c r="L18" i="86"/>
  <c r="K18" i="86"/>
  <c r="J18" i="86"/>
  <c r="Q17" i="86"/>
  <c r="P17" i="86"/>
  <c r="O17" i="86"/>
  <c r="N17" i="86"/>
  <c r="Q16" i="86"/>
  <c r="P16" i="86"/>
  <c r="O16" i="86"/>
  <c r="N16" i="86"/>
  <c r="Q14" i="86"/>
  <c r="P14" i="86"/>
  <c r="O14" i="86"/>
  <c r="N14" i="86"/>
  <c r="Q13" i="86"/>
  <c r="P13" i="86"/>
  <c r="O13" i="86"/>
  <c r="N13" i="86"/>
  <c r="Q12" i="86"/>
  <c r="P12" i="86"/>
  <c r="O12" i="86"/>
  <c r="N12" i="86"/>
  <c r="M12" i="86"/>
  <c r="L12" i="86"/>
  <c r="K12" i="86"/>
  <c r="J12" i="86"/>
  <c r="Q11" i="86"/>
  <c r="P11" i="86"/>
  <c r="O11" i="86"/>
  <c r="N11" i="86"/>
  <c r="M11" i="86"/>
  <c r="L11" i="86"/>
  <c r="Q10" i="86"/>
  <c r="P10" i="86"/>
  <c r="O10" i="86"/>
  <c r="N10" i="86"/>
  <c r="Q9" i="86"/>
  <c r="P9" i="86"/>
  <c r="O9" i="86"/>
  <c r="N9" i="86"/>
  <c r="M9" i="86"/>
  <c r="L9" i="86"/>
  <c r="K9" i="86"/>
  <c r="J9" i="86"/>
  <c r="Q8" i="86"/>
  <c r="P8" i="86"/>
  <c r="O8" i="86"/>
  <c r="N8" i="86"/>
  <c r="M8" i="86"/>
  <c r="L8" i="86"/>
  <c r="AB7" i="86"/>
  <c r="AA7" i="86"/>
  <c r="Z7" i="86"/>
  <c r="AB5" i="86"/>
  <c r="AA5" i="86"/>
  <c r="AB4" i="86"/>
  <c r="AA4" i="86"/>
  <c r="Z4" i="86"/>
  <c r="Q4" i="86"/>
  <c r="P4" i="86"/>
  <c r="O4" i="86"/>
  <c r="N4" i="86"/>
  <c r="M4" i="86"/>
  <c r="L4" i="86"/>
  <c r="Q7" i="86"/>
  <c r="P7" i="86"/>
  <c r="R7" i="86"/>
  <c r="S7" i="86"/>
  <c r="O7" i="86"/>
  <c r="N7" i="86"/>
  <c r="M7" i="86"/>
  <c r="L7" i="86"/>
  <c r="AB297" i="86"/>
  <c r="AA297" i="86"/>
  <c r="AB252" i="86"/>
  <c r="AA252" i="86"/>
  <c r="AB242" i="86"/>
  <c r="AA242" i="86"/>
  <c r="AB237" i="86"/>
  <c r="AA237" i="86"/>
  <c r="AB158" i="86"/>
  <c r="AA158" i="86"/>
  <c r="AB120" i="86"/>
  <c r="AA120" i="86"/>
  <c r="AB94" i="86"/>
  <c r="AA94" i="86"/>
  <c r="AB6" i="86"/>
  <c r="AA6" i="86"/>
  <c r="Q297" i="86"/>
  <c r="P297" i="86"/>
  <c r="O297" i="86"/>
  <c r="N297" i="86"/>
  <c r="Q252" i="86"/>
  <c r="P252" i="86"/>
  <c r="O252" i="86"/>
  <c r="N252" i="86"/>
  <c r="Q242" i="86"/>
  <c r="P242" i="86"/>
  <c r="O242" i="86"/>
  <c r="N242" i="86"/>
  <c r="Q237" i="86"/>
  <c r="P237" i="86"/>
  <c r="O237" i="86"/>
  <c r="N237" i="86"/>
  <c r="Q158" i="86"/>
  <c r="P158" i="86"/>
  <c r="O158" i="86"/>
  <c r="N158" i="86"/>
  <c r="Q120" i="86"/>
  <c r="P120" i="86"/>
  <c r="O120" i="86"/>
  <c r="N120" i="86"/>
  <c r="Q94" i="86"/>
  <c r="P94" i="86"/>
  <c r="O94" i="86"/>
  <c r="N94" i="86"/>
  <c r="Q6" i="86"/>
  <c r="P6" i="86"/>
  <c r="O6" i="86"/>
  <c r="W190" i="83"/>
  <c r="W189" i="83"/>
  <c r="W188" i="83"/>
  <c r="AJ314" i="90"/>
  <c r="AI314" i="90"/>
  <c r="AH314" i="90"/>
  <c r="AG314" i="90"/>
  <c r="AJ313" i="90"/>
  <c r="AI313" i="90"/>
  <c r="AH313" i="90"/>
  <c r="AG313" i="90"/>
  <c r="AJ312" i="90"/>
  <c r="AI312" i="90"/>
  <c r="AH312" i="90"/>
  <c r="AG312" i="90"/>
  <c r="AJ311" i="90"/>
  <c r="AI311" i="90"/>
  <c r="AH311" i="90"/>
  <c r="AG311" i="90"/>
  <c r="AJ310" i="90"/>
  <c r="AI310" i="90"/>
  <c r="AH310" i="90"/>
  <c r="AG310" i="90"/>
  <c r="AJ309" i="90"/>
  <c r="AI309" i="90"/>
  <c r="AH309" i="90"/>
  <c r="AG309" i="90"/>
  <c r="AJ308" i="90"/>
  <c r="AI308" i="90"/>
  <c r="AH308" i="90"/>
  <c r="AG308" i="90"/>
  <c r="AJ307" i="90"/>
  <c r="AI307" i="90"/>
  <c r="AH307" i="90"/>
  <c r="AG307" i="90"/>
  <c r="AJ306" i="90"/>
  <c r="AI306" i="90"/>
  <c r="AH306" i="90"/>
  <c r="AG306" i="90"/>
  <c r="AJ305" i="90"/>
  <c r="AI305" i="90"/>
  <c r="AH305" i="90"/>
  <c r="AG305" i="90"/>
  <c r="AJ304" i="90"/>
  <c r="AI304" i="90"/>
  <c r="AH304" i="90"/>
  <c r="AG304" i="90"/>
  <c r="AJ303" i="90"/>
  <c r="AI303" i="90"/>
  <c r="AH303" i="90"/>
  <c r="AG303" i="90"/>
  <c r="AJ302" i="90"/>
  <c r="AI302" i="90"/>
  <c r="AH302" i="90"/>
  <c r="AG302" i="90"/>
  <c r="AJ301" i="90"/>
  <c r="AI301" i="90"/>
  <c r="AH301" i="90"/>
  <c r="AG301" i="90"/>
  <c r="AJ300" i="90"/>
  <c r="AI300" i="90"/>
  <c r="AH300" i="90"/>
  <c r="AG300" i="90"/>
  <c r="AJ299" i="90"/>
  <c r="AI299" i="90"/>
  <c r="AH299" i="90"/>
  <c r="AG299" i="90"/>
  <c r="AJ298" i="90"/>
  <c r="AI298" i="90"/>
  <c r="AH298" i="90"/>
  <c r="AG298" i="90"/>
  <c r="AJ297" i="90"/>
  <c r="AI297" i="90"/>
  <c r="AH297" i="90"/>
  <c r="AG297" i="90"/>
  <c r="AJ296" i="90"/>
  <c r="AI296" i="90"/>
  <c r="AH296" i="90"/>
  <c r="AG296" i="90"/>
  <c r="AJ295" i="90"/>
  <c r="AI295" i="90"/>
  <c r="AH295" i="90"/>
  <c r="AG295" i="90"/>
  <c r="AJ294" i="90"/>
  <c r="AI294" i="90"/>
  <c r="AH294" i="90"/>
  <c r="AG294" i="90"/>
  <c r="AJ293" i="90"/>
  <c r="AI293" i="90"/>
  <c r="AH293" i="90"/>
  <c r="AG293" i="90"/>
  <c r="AJ292" i="90"/>
  <c r="AI292" i="90"/>
  <c r="AH292" i="90"/>
  <c r="AG292" i="90"/>
  <c r="AJ291" i="90"/>
  <c r="AI291" i="90"/>
  <c r="AH291" i="90"/>
  <c r="AG291" i="90"/>
  <c r="AJ290" i="90"/>
  <c r="AI290" i="90"/>
  <c r="AH290" i="90"/>
  <c r="AG290" i="90"/>
  <c r="AJ289" i="90"/>
  <c r="AI289" i="90"/>
  <c r="AH289" i="90"/>
  <c r="AG289" i="90"/>
  <c r="AJ288" i="90"/>
  <c r="AI288" i="90"/>
  <c r="AH288" i="90"/>
  <c r="AG288" i="90"/>
  <c r="AJ287" i="90"/>
  <c r="AI287" i="90"/>
  <c r="AH287" i="90"/>
  <c r="AG287" i="90"/>
  <c r="AJ286" i="90"/>
  <c r="AI286" i="90"/>
  <c r="AH286" i="90"/>
  <c r="AG286" i="90"/>
  <c r="AJ285" i="90"/>
  <c r="AI285" i="90"/>
  <c r="AH285" i="90"/>
  <c r="AG285" i="90"/>
  <c r="AJ284" i="90"/>
  <c r="AI284" i="90"/>
  <c r="AH284" i="90"/>
  <c r="AG284" i="90"/>
  <c r="AJ283" i="90"/>
  <c r="AI283" i="90"/>
  <c r="AH283" i="90"/>
  <c r="AG283" i="90"/>
  <c r="AJ282" i="90"/>
  <c r="AI282" i="90"/>
  <c r="AH282" i="90"/>
  <c r="AG282" i="90"/>
  <c r="AJ281" i="90"/>
  <c r="AI281" i="90"/>
  <c r="AH281" i="90"/>
  <c r="AG281" i="90"/>
  <c r="AJ280" i="90"/>
  <c r="AI280" i="90"/>
  <c r="AH280" i="90"/>
  <c r="AG280" i="90"/>
  <c r="AJ279" i="90"/>
  <c r="AI279" i="90"/>
  <c r="AH279" i="90"/>
  <c r="AG279" i="90"/>
  <c r="AJ278" i="90"/>
  <c r="AI278" i="90"/>
  <c r="AH278" i="90"/>
  <c r="AG278" i="90"/>
  <c r="AJ277" i="90"/>
  <c r="AI277" i="90"/>
  <c r="AH277" i="90"/>
  <c r="AG277" i="90"/>
  <c r="AJ276" i="90"/>
  <c r="AI276" i="90"/>
  <c r="AH276" i="90"/>
  <c r="AG276" i="90"/>
  <c r="AJ275" i="90"/>
  <c r="AI275" i="90"/>
  <c r="AH275" i="90"/>
  <c r="AG275" i="90"/>
  <c r="AJ274" i="90"/>
  <c r="AI274" i="90"/>
  <c r="AH274" i="90"/>
  <c r="AG274" i="90"/>
  <c r="AJ273" i="90"/>
  <c r="AI273" i="90"/>
  <c r="AH273" i="90"/>
  <c r="AG273" i="90"/>
  <c r="AJ272" i="90"/>
  <c r="AI272" i="90"/>
  <c r="AH272" i="90"/>
  <c r="AG272" i="90"/>
  <c r="AJ271" i="90"/>
  <c r="AI271" i="90"/>
  <c r="AH271" i="90"/>
  <c r="AG271" i="90"/>
  <c r="AJ270" i="90"/>
  <c r="AI270" i="90"/>
  <c r="AH270" i="90"/>
  <c r="AG270" i="90"/>
  <c r="AJ269" i="90"/>
  <c r="AI269" i="90"/>
  <c r="AH269" i="90"/>
  <c r="AG269" i="90"/>
  <c r="AJ268" i="90"/>
  <c r="AI268" i="90"/>
  <c r="AH268" i="90"/>
  <c r="AG268" i="90"/>
  <c r="AJ267" i="90"/>
  <c r="AI267" i="90"/>
  <c r="AH267" i="90"/>
  <c r="AG267" i="90"/>
  <c r="AJ266" i="90"/>
  <c r="AI266" i="90"/>
  <c r="AH266" i="90"/>
  <c r="AG266" i="90"/>
  <c r="AJ265" i="90"/>
  <c r="AI265" i="90"/>
  <c r="AH265" i="90"/>
  <c r="AG265" i="90"/>
  <c r="AJ264" i="90"/>
  <c r="AI264" i="90"/>
  <c r="AH264" i="90"/>
  <c r="AG264" i="90"/>
  <c r="AJ263" i="90"/>
  <c r="AI263" i="90"/>
  <c r="AH263" i="90"/>
  <c r="AG263" i="90"/>
  <c r="AJ262" i="90"/>
  <c r="AI262" i="90"/>
  <c r="AH262" i="90"/>
  <c r="AG262" i="90"/>
  <c r="AJ261" i="90"/>
  <c r="AI261" i="90"/>
  <c r="AH261" i="90"/>
  <c r="AG261" i="90"/>
  <c r="AJ260" i="90"/>
  <c r="AI260" i="90"/>
  <c r="AH260" i="90"/>
  <c r="AG260" i="90"/>
  <c r="AJ259" i="90"/>
  <c r="AI259" i="90"/>
  <c r="AH259" i="90"/>
  <c r="AG259" i="90"/>
  <c r="AJ258" i="90"/>
  <c r="AI258" i="90"/>
  <c r="AH258" i="90"/>
  <c r="AG258" i="90"/>
  <c r="AJ257" i="90"/>
  <c r="AI257" i="90"/>
  <c r="AH257" i="90"/>
  <c r="AG257" i="90"/>
  <c r="AJ256" i="90"/>
  <c r="AI256" i="90"/>
  <c r="AH256" i="90"/>
  <c r="AG256" i="90"/>
  <c r="AJ255" i="90"/>
  <c r="AI255" i="90"/>
  <c r="AH255" i="90"/>
  <c r="AG255" i="90"/>
  <c r="AJ254" i="90"/>
  <c r="AI254" i="90"/>
  <c r="AH254" i="90"/>
  <c r="AG254" i="90"/>
  <c r="AJ253" i="90"/>
  <c r="AI253" i="90"/>
  <c r="AH253" i="90"/>
  <c r="AG253" i="90"/>
  <c r="AJ252" i="90"/>
  <c r="AI252" i="90"/>
  <c r="AH252" i="90"/>
  <c r="AG252" i="90"/>
  <c r="AJ251" i="90"/>
  <c r="AI251" i="90"/>
  <c r="AH251" i="90"/>
  <c r="AG251" i="90"/>
  <c r="AJ250" i="90"/>
  <c r="AI250" i="90"/>
  <c r="AH250" i="90"/>
  <c r="AG250" i="90"/>
  <c r="AJ249" i="90"/>
  <c r="AI249" i="90"/>
  <c r="AH249" i="90"/>
  <c r="AG249" i="90"/>
  <c r="AJ248" i="90"/>
  <c r="AI248" i="90"/>
  <c r="AH248" i="90"/>
  <c r="AG248" i="90"/>
  <c r="AJ247" i="90"/>
  <c r="AI247" i="90"/>
  <c r="AH247" i="90"/>
  <c r="AG247" i="90"/>
  <c r="AJ246" i="90"/>
  <c r="AI246" i="90"/>
  <c r="AH246" i="90"/>
  <c r="AG246" i="90"/>
  <c r="AJ245" i="90"/>
  <c r="AI245" i="90"/>
  <c r="AH245" i="90"/>
  <c r="AG245" i="90"/>
  <c r="AJ244" i="90"/>
  <c r="AI244" i="90"/>
  <c r="AH244" i="90"/>
  <c r="AG244" i="90"/>
  <c r="AJ243" i="90"/>
  <c r="AI243" i="90"/>
  <c r="AH243" i="90"/>
  <c r="AG243" i="90"/>
  <c r="AJ242" i="90"/>
  <c r="AI242" i="90"/>
  <c r="AH242" i="90"/>
  <c r="AG242" i="90"/>
  <c r="AJ241" i="90"/>
  <c r="AI241" i="90"/>
  <c r="AH241" i="90"/>
  <c r="AG241" i="90"/>
  <c r="AJ240" i="90"/>
  <c r="AI240" i="90"/>
  <c r="AH240" i="90"/>
  <c r="AG240" i="90"/>
  <c r="AJ239" i="90"/>
  <c r="AI239" i="90"/>
  <c r="AH239" i="90"/>
  <c r="AG239" i="90"/>
  <c r="AJ238" i="90"/>
  <c r="AI238" i="90"/>
  <c r="AH238" i="90"/>
  <c r="AG238" i="90"/>
  <c r="AJ237" i="90"/>
  <c r="AI237" i="90"/>
  <c r="AH237" i="90"/>
  <c r="AG237" i="90"/>
  <c r="AJ236" i="90"/>
  <c r="AI236" i="90"/>
  <c r="AH236" i="90"/>
  <c r="AG236" i="90"/>
  <c r="AJ235" i="90"/>
  <c r="AI235" i="90"/>
  <c r="AH235" i="90"/>
  <c r="AG235" i="90"/>
  <c r="AJ234" i="90"/>
  <c r="AI234" i="90"/>
  <c r="AH234" i="90"/>
  <c r="AG234" i="90"/>
  <c r="AJ233" i="90"/>
  <c r="AI233" i="90"/>
  <c r="AH233" i="90"/>
  <c r="AG233" i="90"/>
  <c r="AJ232" i="90"/>
  <c r="AI232" i="90"/>
  <c r="AH232" i="90"/>
  <c r="AG232" i="90"/>
  <c r="AJ231" i="90"/>
  <c r="AI231" i="90"/>
  <c r="AH231" i="90"/>
  <c r="AG231" i="90"/>
  <c r="AJ230" i="90"/>
  <c r="AI230" i="90"/>
  <c r="AH230" i="90"/>
  <c r="AG230" i="90"/>
  <c r="AJ229" i="90"/>
  <c r="AI229" i="90"/>
  <c r="AH229" i="90"/>
  <c r="AG229" i="90"/>
  <c r="AJ228" i="90"/>
  <c r="AI228" i="90"/>
  <c r="AH228" i="90"/>
  <c r="AG228" i="90"/>
  <c r="AJ227" i="90"/>
  <c r="AI227" i="90"/>
  <c r="AH227" i="90"/>
  <c r="AG227" i="90"/>
  <c r="AJ226" i="90"/>
  <c r="AI226" i="90"/>
  <c r="AH226" i="90"/>
  <c r="AG226" i="90"/>
  <c r="AJ225" i="90"/>
  <c r="AI225" i="90"/>
  <c r="AH225" i="90"/>
  <c r="AG225" i="90"/>
  <c r="AJ224" i="90"/>
  <c r="AI224" i="90"/>
  <c r="AH224" i="90"/>
  <c r="AG224" i="90"/>
  <c r="AJ223" i="90"/>
  <c r="AI223" i="90"/>
  <c r="AH223" i="90"/>
  <c r="AG223" i="90"/>
  <c r="AJ222" i="90"/>
  <c r="AI222" i="90"/>
  <c r="AH222" i="90"/>
  <c r="AG222" i="90"/>
  <c r="AJ221" i="90"/>
  <c r="AI221" i="90"/>
  <c r="AH221" i="90"/>
  <c r="AG221" i="90"/>
  <c r="AJ220" i="90"/>
  <c r="AI220" i="90"/>
  <c r="AH220" i="90"/>
  <c r="AG220" i="90"/>
  <c r="AJ219" i="90"/>
  <c r="AI219" i="90"/>
  <c r="AH219" i="90"/>
  <c r="AG219" i="90"/>
  <c r="AJ218" i="90"/>
  <c r="AI218" i="90"/>
  <c r="AH218" i="90"/>
  <c r="AG218" i="90"/>
  <c r="AJ217" i="90"/>
  <c r="AI217" i="90"/>
  <c r="AH217" i="90"/>
  <c r="AG217" i="90"/>
  <c r="AJ216" i="90"/>
  <c r="AI216" i="90"/>
  <c r="AH216" i="90"/>
  <c r="AG216" i="90"/>
  <c r="AJ215" i="90"/>
  <c r="AI215" i="90"/>
  <c r="AH215" i="90"/>
  <c r="AG215" i="90"/>
  <c r="AJ214" i="90"/>
  <c r="AI214" i="90"/>
  <c r="AH214" i="90"/>
  <c r="AG214" i="90"/>
  <c r="AJ213" i="90"/>
  <c r="AI213" i="90"/>
  <c r="AH213" i="90"/>
  <c r="AG213" i="90"/>
  <c r="AJ212" i="90"/>
  <c r="AI212" i="90"/>
  <c r="AH212" i="90"/>
  <c r="AG212" i="90"/>
  <c r="AJ211" i="90"/>
  <c r="AI211" i="90"/>
  <c r="AH211" i="90"/>
  <c r="AG211" i="90"/>
  <c r="AJ210" i="90"/>
  <c r="AI210" i="90"/>
  <c r="AH210" i="90"/>
  <c r="AG210" i="90"/>
  <c r="AJ209" i="90"/>
  <c r="AI209" i="90"/>
  <c r="AH209" i="90"/>
  <c r="AG209" i="90"/>
  <c r="AJ208" i="90"/>
  <c r="AI208" i="90"/>
  <c r="AH208" i="90"/>
  <c r="AG208" i="90"/>
  <c r="AJ207" i="90"/>
  <c r="AI207" i="90"/>
  <c r="AH207" i="90"/>
  <c r="AG207" i="90"/>
  <c r="AJ206" i="90"/>
  <c r="AI206" i="90"/>
  <c r="AH206" i="90"/>
  <c r="AG206" i="90"/>
  <c r="AJ205" i="90"/>
  <c r="AI205" i="90"/>
  <c r="AH205" i="90"/>
  <c r="AG205" i="90"/>
  <c r="AJ204" i="90"/>
  <c r="AI204" i="90"/>
  <c r="AH204" i="90"/>
  <c r="AG204" i="90"/>
  <c r="AJ203" i="90"/>
  <c r="AI203" i="90"/>
  <c r="AH203" i="90"/>
  <c r="AG203" i="90"/>
  <c r="AJ202" i="90"/>
  <c r="AI202" i="90"/>
  <c r="AH202" i="90"/>
  <c r="AG202" i="90"/>
  <c r="AJ201" i="90"/>
  <c r="AI201" i="90"/>
  <c r="AH201" i="90"/>
  <c r="AG201" i="90"/>
  <c r="AJ200" i="90"/>
  <c r="AI200" i="90"/>
  <c r="AH200" i="90"/>
  <c r="AG200" i="90"/>
  <c r="AJ199" i="90"/>
  <c r="AI199" i="90"/>
  <c r="AH199" i="90"/>
  <c r="AG199" i="90"/>
  <c r="AJ198" i="90"/>
  <c r="AI198" i="90"/>
  <c r="AH198" i="90"/>
  <c r="AG198" i="90"/>
  <c r="AJ197" i="90"/>
  <c r="AI197" i="90"/>
  <c r="AH197" i="90"/>
  <c r="AG197" i="90"/>
  <c r="AJ196" i="90"/>
  <c r="AI196" i="90"/>
  <c r="AH196" i="90"/>
  <c r="AG196" i="90"/>
  <c r="AJ195" i="90"/>
  <c r="AI195" i="90"/>
  <c r="AH195" i="90"/>
  <c r="AG195" i="90"/>
  <c r="AJ194" i="90"/>
  <c r="AI194" i="90"/>
  <c r="AH194" i="90"/>
  <c r="AG194" i="90"/>
  <c r="AJ193" i="90"/>
  <c r="AI193" i="90"/>
  <c r="AH193" i="90"/>
  <c r="AG193" i="90"/>
  <c r="AJ192" i="90"/>
  <c r="AI192" i="90"/>
  <c r="AH192" i="90"/>
  <c r="AG192" i="90"/>
  <c r="AJ191" i="90"/>
  <c r="AI191" i="90"/>
  <c r="AH191" i="90"/>
  <c r="AG191" i="90"/>
  <c r="AJ190" i="90"/>
  <c r="AI190" i="90"/>
  <c r="AH190" i="90"/>
  <c r="AG190" i="90"/>
  <c r="AJ189" i="90"/>
  <c r="AI189" i="90"/>
  <c r="AH189" i="90"/>
  <c r="AG189" i="90"/>
  <c r="AJ188" i="90"/>
  <c r="AI188" i="90"/>
  <c r="AH188" i="90"/>
  <c r="AG188" i="90"/>
  <c r="AJ187" i="90"/>
  <c r="AI187" i="90"/>
  <c r="AH187" i="90"/>
  <c r="AG187" i="90"/>
  <c r="AJ186" i="90"/>
  <c r="AI186" i="90"/>
  <c r="AH186" i="90"/>
  <c r="AG186" i="90"/>
  <c r="AJ185" i="90"/>
  <c r="AI185" i="90"/>
  <c r="AH185" i="90"/>
  <c r="AG185" i="90"/>
  <c r="AJ184" i="90"/>
  <c r="AI184" i="90"/>
  <c r="AH184" i="90"/>
  <c r="AG184" i="90"/>
  <c r="AJ183" i="90"/>
  <c r="AI183" i="90"/>
  <c r="AH183" i="90"/>
  <c r="AG183" i="90"/>
  <c r="AJ182" i="90"/>
  <c r="AI182" i="90"/>
  <c r="AH182" i="90"/>
  <c r="AG182" i="90"/>
  <c r="AJ181" i="90"/>
  <c r="AI181" i="90"/>
  <c r="AH181" i="90"/>
  <c r="AG181" i="90"/>
  <c r="AJ180" i="90"/>
  <c r="AI180" i="90"/>
  <c r="AH180" i="90"/>
  <c r="AG180" i="90"/>
  <c r="AJ179" i="90"/>
  <c r="AI179" i="90"/>
  <c r="AH179" i="90"/>
  <c r="AG179" i="90"/>
  <c r="AJ178" i="90"/>
  <c r="AI178" i="90"/>
  <c r="AH178" i="90"/>
  <c r="AG178" i="90"/>
  <c r="AJ177" i="90"/>
  <c r="AI177" i="90"/>
  <c r="AH177" i="90"/>
  <c r="AG177" i="90"/>
  <c r="AJ176" i="90"/>
  <c r="AI176" i="90"/>
  <c r="AH176" i="90"/>
  <c r="AG176" i="90"/>
  <c r="AJ175" i="90"/>
  <c r="AI175" i="90"/>
  <c r="AH175" i="90"/>
  <c r="AG175" i="90"/>
  <c r="AJ174" i="90"/>
  <c r="AI174" i="90"/>
  <c r="AH174" i="90"/>
  <c r="AG174" i="90"/>
  <c r="AJ173" i="90"/>
  <c r="AI173" i="90"/>
  <c r="AH173" i="90"/>
  <c r="AG173" i="90"/>
  <c r="AJ172" i="90"/>
  <c r="AI172" i="90"/>
  <c r="AH172" i="90"/>
  <c r="AG172" i="90"/>
  <c r="AJ171" i="90"/>
  <c r="AI171" i="90"/>
  <c r="AH171" i="90"/>
  <c r="AG171" i="90"/>
  <c r="AJ170" i="90"/>
  <c r="AI170" i="90"/>
  <c r="AH170" i="90"/>
  <c r="AG170" i="90"/>
  <c r="AJ169" i="90"/>
  <c r="AI169" i="90"/>
  <c r="AH169" i="90"/>
  <c r="AG169" i="90"/>
  <c r="AJ168" i="90"/>
  <c r="AI168" i="90"/>
  <c r="AH168" i="90"/>
  <c r="AG168" i="90"/>
  <c r="AJ167" i="90"/>
  <c r="AI167" i="90"/>
  <c r="AH167" i="90"/>
  <c r="AG167" i="90"/>
  <c r="AJ166" i="90"/>
  <c r="AI166" i="90"/>
  <c r="AH166" i="90"/>
  <c r="AG166" i="90"/>
  <c r="AJ165" i="90"/>
  <c r="AI165" i="90"/>
  <c r="AH165" i="90"/>
  <c r="AG165" i="90"/>
  <c r="AJ164" i="90"/>
  <c r="AI164" i="90"/>
  <c r="AH164" i="90"/>
  <c r="AG164" i="90"/>
  <c r="AJ163" i="90"/>
  <c r="AI163" i="90"/>
  <c r="AH163" i="90"/>
  <c r="AG163" i="90"/>
  <c r="AJ162" i="90"/>
  <c r="AI162" i="90"/>
  <c r="AH162" i="90"/>
  <c r="AG162" i="90"/>
  <c r="AJ161" i="90"/>
  <c r="AI161" i="90"/>
  <c r="AH161" i="90"/>
  <c r="AG161" i="90"/>
  <c r="AJ160" i="90"/>
  <c r="AI160" i="90"/>
  <c r="AH160" i="90"/>
  <c r="AG160" i="90"/>
  <c r="AJ159" i="90"/>
  <c r="AI159" i="90"/>
  <c r="AH159" i="90"/>
  <c r="AG159" i="90"/>
  <c r="AJ158" i="90"/>
  <c r="AI158" i="90"/>
  <c r="AH158" i="90"/>
  <c r="AG158" i="90"/>
  <c r="AJ157" i="90"/>
  <c r="AI157" i="90"/>
  <c r="AH157" i="90"/>
  <c r="AG157" i="90"/>
  <c r="AJ156" i="90"/>
  <c r="AI156" i="90"/>
  <c r="AH156" i="90"/>
  <c r="AG156" i="90"/>
  <c r="AJ155" i="90"/>
  <c r="AI155" i="90"/>
  <c r="AH155" i="90"/>
  <c r="AG155" i="90"/>
  <c r="AJ154" i="90"/>
  <c r="AI154" i="90"/>
  <c r="AH154" i="90"/>
  <c r="AG154" i="90"/>
  <c r="AJ153" i="90"/>
  <c r="AI153" i="90"/>
  <c r="AH153" i="90"/>
  <c r="AG153" i="90"/>
  <c r="AJ152" i="90"/>
  <c r="AI152" i="90"/>
  <c r="AH152" i="90"/>
  <c r="AG152" i="90"/>
  <c r="AJ151" i="90"/>
  <c r="AI151" i="90"/>
  <c r="AH151" i="90"/>
  <c r="AG151" i="90"/>
  <c r="AJ150" i="90"/>
  <c r="AI150" i="90"/>
  <c r="AH150" i="90"/>
  <c r="AG150" i="90"/>
  <c r="AJ149" i="90"/>
  <c r="AI149" i="90"/>
  <c r="AH149" i="90"/>
  <c r="AG149" i="90"/>
  <c r="AJ148" i="90"/>
  <c r="AI148" i="90"/>
  <c r="AH148" i="90"/>
  <c r="AG148" i="90"/>
  <c r="AJ147" i="90"/>
  <c r="AI147" i="90"/>
  <c r="AH147" i="90"/>
  <c r="AG147" i="90"/>
  <c r="AJ146" i="90"/>
  <c r="AI146" i="90"/>
  <c r="AH146" i="90"/>
  <c r="AG146" i="90"/>
  <c r="AJ145" i="90"/>
  <c r="AI145" i="90"/>
  <c r="AH145" i="90"/>
  <c r="AG145" i="90"/>
  <c r="AJ144" i="90"/>
  <c r="AI144" i="90"/>
  <c r="AH144" i="90"/>
  <c r="AG144" i="90"/>
  <c r="AJ143" i="90"/>
  <c r="AI143" i="90"/>
  <c r="AH143" i="90"/>
  <c r="AG143" i="90"/>
  <c r="AJ142" i="90"/>
  <c r="AI142" i="90"/>
  <c r="AH142" i="90"/>
  <c r="AG142" i="90"/>
  <c r="AJ141" i="90"/>
  <c r="AI141" i="90"/>
  <c r="AH141" i="90"/>
  <c r="AG141" i="90"/>
  <c r="AJ140" i="90"/>
  <c r="AI140" i="90"/>
  <c r="AH140" i="90"/>
  <c r="AG140" i="90"/>
  <c r="AJ139" i="90"/>
  <c r="AI139" i="90"/>
  <c r="AH139" i="90"/>
  <c r="AG139" i="90"/>
  <c r="AJ138" i="90"/>
  <c r="AI138" i="90"/>
  <c r="AH138" i="90"/>
  <c r="AG138" i="90"/>
  <c r="AJ137" i="90"/>
  <c r="AI137" i="90"/>
  <c r="AH137" i="90"/>
  <c r="AG137" i="90"/>
  <c r="AJ136" i="90"/>
  <c r="AI136" i="90"/>
  <c r="AH136" i="90"/>
  <c r="AG136" i="90"/>
  <c r="AJ135" i="90"/>
  <c r="AI135" i="90"/>
  <c r="AH135" i="90"/>
  <c r="AG135" i="90"/>
  <c r="AJ134" i="90"/>
  <c r="AI134" i="90"/>
  <c r="AH134" i="90"/>
  <c r="AG134" i="90"/>
  <c r="AJ133" i="90"/>
  <c r="AI133" i="90"/>
  <c r="AH133" i="90"/>
  <c r="AG133" i="90"/>
  <c r="AJ132" i="90"/>
  <c r="AI132" i="90"/>
  <c r="AH132" i="90"/>
  <c r="AG132" i="90"/>
  <c r="AJ131" i="90"/>
  <c r="AI131" i="90"/>
  <c r="AH131" i="90"/>
  <c r="AG131" i="90"/>
  <c r="AJ130" i="90"/>
  <c r="AI130" i="90"/>
  <c r="AH130" i="90"/>
  <c r="AG130" i="90"/>
  <c r="AJ129" i="90"/>
  <c r="AI129" i="90"/>
  <c r="AH129" i="90"/>
  <c r="AG129" i="90"/>
  <c r="AJ128" i="90"/>
  <c r="AI128" i="90"/>
  <c r="AH128" i="90"/>
  <c r="AG128" i="90"/>
  <c r="AJ127" i="90"/>
  <c r="AI127" i="90"/>
  <c r="AH127" i="90"/>
  <c r="AG127" i="90"/>
  <c r="AJ126" i="90"/>
  <c r="AI126" i="90"/>
  <c r="AH126" i="90"/>
  <c r="AG126" i="90"/>
  <c r="AJ125" i="90"/>
  <c r="AI125" i="90"/>
  <c r="AH125" i="90"/>
  <c r="AG125" i="90"/>
  <c r="AJ124" i="90"/>
  <c r="AI124" i="90"/>
  <c r="AH124" i="90"/>
  <c r="AG124" i="90"/>
  <c r="AJ123" i="90"/>
  <c r="AI123" i="90"/>
  <c r="AH123" i="90"/>
  <c r="AG123" i="90"/>
  <c r="AJ122" i="90"/>
  <c r="AI122" i="90"/>
  <c r="AH122" i="90"/>
  <c r="AG122" i="90"/>
  <c r="AJ121" i="90"/>
  <c r="AI121" i="90"/>
  <c r="AH121" i="90"/>
  <c r="AG121" i="90"/>
  <c r="AJ120" i="90"/>
  <c r="AI120" i="90"/>
  <c r="AH120" i="90"/>
  <c r="AG120" i="90"/>
  <c r="AJ119" i="90"/>
  <c r="AI119" i="90"/>
  <c r="AH119" i="90"/>
  <c r="AG119" i="90"/>
  <c r="AJ118" i="90"/>
  <c r="AI118" i="90"/>
  <c r="AH118" i="90"/>
  <c r="AG118" i="90"/>
  <c r="AJ117" i="90"/>
  <c r="AI117" i="90"/>
  <c r="AH117" i="90"/>
  <c r="AG117" i="90"/>
  <c r="AJ116" i="90"/>
  <c r="AI116" i="90"/>
  <c r="AH116" i="90"/>
  <c r="AG116" i="90"/>
  <c r="AJ115" i="90"/>
  <c r="AI115" i="90"/>
  <c r="AH115" i="90"/>
  <c r="AG115" i="90"/>
  <c r="AJ114" i="90"/>
  <c r="AI114" i="90"/>
  <c r="AH114" i="90"/>
  <c r="AG114" i="90"/>
  <c r="AJ113" i="90"/>
  <c r="AI113" i="90"/>
  <c r="AH113" i="90"/>
  <c r="AG113" i="90"/>
  <c r="AJ112" i="90"/>
  <c r="AI112" i="90"/>
  <c r="AH112" i="90"/>
  <c r="AG112" i="90"/>
  <c r="AJ111" i="90"/>
  <c r="AI111" i="90"/>
  <c r="AH111" i="90"/>
  <c r="AG111" i="90"/>
  <c r="AJ110" i="90"/>
  <c r="AI110" i="90"/>
  <c r="AH110" i="90"/>
  <c r="AG110" i="90"/>
  <c r="AJ109" i="90"/>
  <c r="AI109" i="90"/>
  <c r="AH109" i="90"/>
  <c r="AG109" i="90"/>
  <c r="AJ108" i="90"/>
  <c r="AI108" i="90"/>
  <c r="AH108" i="90"/>
  <c r="AG108" i="90"/>
  <c r="AJ107" i="90"/>
  <c r="AI107" i="90"/>
  <c r="AH107" i="90"/>
  <c r="AG107" i="90"/>
  <c r="AJ106" i="90"/>
  <c r="AI106" i="90"/>
  <c r="AH106" i="90"/>
  <c r="AG106" i="90"/>
  <c r="AJ105" i="90"/>
  <c r="AI105" i="90"/>
  <c r="AH105" i="90"/>
  <c r="AG105" i="90"/>
  <c r="AJ104" i="90"/>
  <c r="AI104" i="90"/>
  <c r="AH104" i="90"/>
  <c r="AG104" i="90"/>
  <c r="AJ103" i="90"/>
  <c r="AI103" i="90"/>
  <c r="AH103" i="90"/>
  <c r="AG103" i="90"/>
  <c r="AJ102" i="90"/>
  <c r="AI102" i="90"/>
  <c r="AH102" i="90"/>
  <c r="AG102" i="90"/>
  <c r="AJ101" i="90"/>
  <c r="AI101" i="90"/>
  <c r="AH101" i="90"/>
  <c r="AG101" i="90"/>
  <c r="AJ100" i="90"/>
  <c r="AI100" i="90"/>
  <c r="AH100" i="90"/>
  <c r="AG100" i="90"/>
  <c r="AJ99" i="90"/>
  <c r="AI99" i="90"/>
  <c r="AH99" i="90"/>
  <c r="AG99" i="90"/>
  <c r="AJ98" i="90"/>
  <c r="AI98" i="90"/>
  <c r="AH98" i="90"/>
  <c r="AG98" i="90"/>
  <c r="AJ97" i="90"/>
  <c r="AI97" i="90"/>
  <c r="AH97" i="90"/>
  <c r="AG97" i="90"/>
  <c r="AJ96" i="90"/>
  <c r="AI96" i="90"/>
  <c r="AH96" i="90"/>
  <c r="AG96" i="90"/>
  <c r="AJ95" i="90"/>
  <c r="AI95" i="90"/>
  <c r="AH95" i="90"/>
  <c r="AG95" i="90"/>
  <c r="AJ94" i="90"/>
  <c r="AI94" i="90"/>
  <c r="AH94" i="90"/>
  <c r="AG94" i="90"/>
  <c r="AJ93" i="90"/>
  <c r="AI93" i="90"/>
  <c r="AH93" i="90"/>
  <c r="AG93" i="90"/>
  <c r="AJ92" i="90"/>
  <c r="AI92" i="90"/>
  <c r="AH92" i="90"/>
  <c r="AG92" i="90"/>
  <c r="AJ91" i="90"/>
  <c r="AI91" i="90"/>
  <c r="AH91" i="90"/>
  <c r="AG91" i="90"/>
  <c r="AJ90" i="90"/>
  <c r="AI90" i="90"/>
  <c r="AH90" i="90"/>
  <c r="AG90" i="90"/>
  <c r="AJ89" i="90"/>
  <c r="AI89" i="90"/>
  <c r="AH89" i="90"/>
  <c r="AG89" i="90"/>
  <c r="AJ88" i="90"/>
  <c r="AI88" i="90"/>
  <c r="AH88" i="90"/>
  <c r="AG88" i="90"/>
  <c r="AJ87" i="90"/>
  <c r="AI87" i="90"/>
  <c r="AH87" i="90"/>
  <c r="AG87" i="90"/>
  <c r="AJ86" i="90"/>
  <c r="AI86" i="90"/>
  <c r="AH86" i="90"/>
  <c r="AG86" i="90"/>
  <c r="AJ85" i="90"/>
  <c r="AI85" i="90"/>
  <c r="AH85" i="90"/>
  <c r="AG85" i="90"/>
  <c r="AJ84" i="90"/>
  <c r="AI84" i="90"/>
  <c r="AH84" i="90"/>
  <c r="AG84" i="90"/>
  <c r="AJ83" i="90"/>
  <c r="AI83" i="90"/>
  <c r="AH83" i="90"/>
  <c r="AG83" i="90"/>
  <c r="AJ82" i="90"/>
  <c r="AI82" i="90"/>
  <c r="AH82" i="90"/>
  <c r="AG82" i="90"/>
  <c r="AJ81" i="90"/>
  <c r="AI81" i="90"/>
  <c r="AH81" i="90"/>
  <c r="AG81" i="90"/>
  <c r="AJ80" i="90"/>
  <c r="AI80" i="90"/>
  <c r="AH80" i="90"/>
  <c r="AG80" i="90"/>
  <c r="AJ79" i="90"/>
  <c r="AI79" i="90"/>
  <c r="AH79" i="90"/>
  <c r="AG79" i="90"/>
  <c r="AJ78" i="90"/>
  <c r="AI78" i="90"/>
  <c r="AH78" i="90"/>
  <c r="AG78" i="90"/>
  <c r="AJ77" i="90"/>
  <c r="AI77" i="90"/>
  <c r="AH77" i="90"/>
  <c r="AG77" i="90"/>
  <c r="AJ76" i="90"/>
  <c r="AI76" i="90"/>
  <c r="AH76" i="90"/>
  <c r="AG76" i="90"/>
  <c r="AJ75" i="90"/>
  <c r="AI75" i="90"/>
  <c r="AH75" i="90"/>
  <c r="AG75" i="90"/>
  <c r="AJ74" i="90"/>
  <c r="AI74" i="90"/>
  <c r="AH74" i="90"/>
  <c r="AG74" i="90"/>
  <c r="AJ73" i="90"/>
  <c r="AI73" i="90"/>
  <c r="AH73" i="90"/>
  <c r="AG73" i="90"/>
  <c r="AJ72" i="90"/>
  <c r="AI72" i="90"/>
  <c r="AH72" i="90"/>
  <c r="AG72" i="90"/>
  <c r="AJ71" i="90"/>
  <c r="AI71" i="90"/>
  <c r="AH71" i="90"/>
  <c r="AG71" i="90"/>
  <c r="AJ70" i="90"/>
  <c r="AI70" i="90"/>
  <c r="AH70" i="90"/>
  <c r="AG70" i="90"/>
  <c r="AJ69" i="90"/>
  <c r="AI69" i="90"/>
  <c r="AH69" i="90"/>
  <c r="AG69" i="90"/>
  <c r="AJ68" i="90"/>
  <c r="AI68" i="90"/>
  <c r="AH68" i="90"/>
  <c r="AG68" i="90"/>
  <c r="AJ67" i="90"/>
  <c r="AI67" i="90"/>
  <c r="AH67" i="90"/>
  <c r="AG67" i="90"/>
  <c r="AJ66" i="90"/>
  <c r="AI66" i="90"/>
  <c r="AH66" i="90"/>
  <c r="AG66" i="90"/>
  <c r="AJ65" i="90"/>
  <c r="AI65" i="90"/>
  <c r="AH65" i="90"/>
  <c r="AG65" i="90"/>
  <c r="AJ64" i="90"/>
  <c r="AI64" i="90"/>
  <c r="AH64" i="90"/>
  <c r="AG64" i="90"/>
  <c r="AJ63" i="90"/>
  <c r="AI63" i="90"/>
  <c r="AH63" i="90"/>
  <c r="AG63" i="90"/>
  <c r="AJ62" i="90"/>
  <c r="AI62" i="90"/>
  <c r="AH62" i="90"/>
  <c r="AG62" i="90"/>
  <c r="AJ61" i="90"/>
  <c r="AI61" i="90"/>
  <c r="AH61" i="90"/>
  <c r="AG61" i="90"/>
  <c r="AJ60" i="90"/>
  <c r="AI60" i="90"/>
  <c r="AH60" i="90"/>
  <c r="AG60" i="90"/>
  <c r="AJ59" i="90"/>
  <c r="AI59" i="90"/>
  <c r="AH59" i="90"/>
  <c r="AG59" i="90"/>
  <c r="AJ58" i="90"/>
  <c r="AI58" i="90"/>
  <c r="AH58" i="90"/>
  <c r="AG58" i="90"/>
  <c r="AJ57" i="90"/>
  <c r="AI57" i="90"/>
  <c r="AH57" i="90"/>
  <c r="AG57" i="90"/>
  <c r="AJ56" i="90"/>
  <c r="AI56" i="90"/>
  <c r="AH56" i="90"/>
  <c r="AG56" i="90"/>
  <c r="AJ55" i="90"/>
  <c r="AI55" i="90"/>
  <c r="AH55" i="90"/>
  <c r="AG55" i="90"/>
  <c r="AJ54" i="90"/>
  <c r="AI54" i="90"/>
  <c r="AH54" i="90"/>
  <c r="AG54" i="90"/>
  <c r="AJ53" i="90"/>
  <c r="AI53" i="90"/>
  <c r="AH53" i="90"/>
  <c r="AG53" i="90"/>
  <c r="AJ52" i="90"/>
  <c r="AI52" i="90"/>
  <c r="AH52" i="90"/>
  <c r="AG52" i="90"/>
  <c r="AJ51" i="90"/>
  <c r="AI51" i="90"/>
  <c r="AH51" i="90"/>
  <c r="AG51" i="90"/>
  <c r="AJ50" i="90"/>
  <c r="AI50" i="90"/>
  <c r="AH50" i="90"/>
  <c r="AG50" i="90"/>
  <c r="AJ49" i="90"/>
  <c r="AI49" i="90"/>
  <c r="AH49" i="90"/>
  <c r="AG49" i="90"/>
  <c r="AJ48" i="90"/>
  <c r="AI48" i="90"/>
  <c r="AH48" i="90"/>
  <c r="AG48" i="90"/>
  <c r="AJ47" i="90"/>
  <c r="AI47" i="90"/>
  <c r="AH47" i="90"/>
  <c r="AG47" i="90"/>
  <c r="AJ46" i="90"/>
  <c r="AI46" i="90"/>
  <c r="AH46" i="90"/>
  <c r="AG46" i="90"/>
  <c r="AJ45" i="90"/>
  <c r="AI45" i="90"/>
  <c r="AH45" i="90"/>
  <c r="AG45" i="90"/>
  <c r="AJ44" i="90"/>
  <c r="AI44" i="90"/>
  <c r="AH44" i="90"/>
  <c r="AG44" i="90"/>
  <c r="AJ43" i="90"/>
  <c r="AI43" i="90"/>
  <c r="AH43" i="90"/>
  <c r="AG43" i="90"/>
  <c r="AJ42" i="90"/>
  <c r="AI42" i="90"/>
  <c r="AH42" i="90"/>
  <c r="AG42" i="90"/>
  <c r="AJ41" i="90"/>
  <c r="AI41" i="90"/>
  <c r="AH41" i="90"/>
  <c r="AG41" i="90"/>
  <c r="AJ40" i="90"/>
  <c r="AI40" i="90"/>
  <c r="AH40" i="90"/>
  <c r="AG40" i="90"/>
  <c r="AJ39" i="90"/>
  <c r="AI39" i="90"/>
  <c r="AH39" i="90"/>
  <c r="AG39" i="90"/>
  <c r="AJ38" i="90"/>
  <c r="AI38" i="90"/>
  <c r="AH38" i="90"/>
  <c r="AG38" i="90"/>
  <c r="AJ37" i="90"/>
  <c r="AI37" i="90"/>
  <c r="AH37" i="90"/>
  <c r="AG37" i="90"/>
  <c r="AJ36" i="90"/>
  <c r="AI36" i="90"/>
  <c r="AH36" i="90"/>
  <c r="AG36" i="90"/>
  <c r="AJ35" i="90"/>
  <c r="AI35" i="90"/>
  <c r="AH35" i="90"/>
  <c r="AG35" i="90"/>
  <c r="AJ34" i="90"/>
  <c r="AI34" i="90"/>
  <c r="AH34" i="90"/>
  <c r="AG34" i="90"/>
  <c r="AJ33" i="90"/>
  <c r="AI33" i="90"/>
  <c r="AH33" i="90"/>
  <c r="AG33" i="90"/>
  <c r="AJ32" i="90"/>
  <c r="AI32" i="90"/>
  <c r="AH32" i="90"/>
  <c r="AG32" i="90"/>
  <c r="AJ31" i="90"/>
  <c r="AI31" i="90"/>
  <c r="AH31" i="90"/>
  <c r="AG31" i="90"/>
  <c r="AJ30" i="90"/>
  <c r="AI30" i="90"/>
  <c r="AH30" i="90"/>
  <c r="AG30" i="90"/>
  <c r="AJ29" i="90"/>
  <c r="AI29" i="90"/>
  <c r="AH29" i="90"/>
  <c r="AG29" i="90"/>
  <c r="AJ28" i="90"/>
  <c r="AI28" i="90"/>
  <c r="AH28" i="90"/>
  <c r="AG28" i="90"/>
  <c r="AJ27" i="90"/>
  <c r="AI27" i="90"/>
  <c r="AH27" i="90"/>
  <c r="AG27" i="90"/>
  <c r="AJ26" i="90"/>
  <c r="AI26" i="90"/>
  <c r="AH26" i="90"/>
  <c r="AG26" i="90"/>
  <c r="AJ25" i="90"/>
  <c r="AI25" i="90"/>
  <c r="AH25" i="90"/>
  <c r="AG25" i="90"/>
  <c r="AJ24" i="90"/>
  <c r="AI24" i="90"/>
  <c r="AH24" i="90"/>
  <c r="AG24" i="90"/>
  <c r="AJ23" i="90"/>
  <c r="AI23" i="90"/>
  <c r="AH23" i="90"/>
  <c r="AG23" i="90"/>
  <c r="AJ22" i="90"/>
  <c r="AI22" i="90"/>
  <c r="AH22" i="90"/>
  <c r="AG22" i="90"/>
  <c r="AJ20" i="90"/>
  <c r="AI20" i="90"/>
  <c r="AH20" i="90"/>
  <c r="AG20" i="90"/>
  <c r="AJ19" i="90"/>
  <c r="AI19" i="90"/>
  <c r="AH19" i="90"/>
  <c r="AG19" i="90"/>
  <c r="AJ18" i="90"/>
  <c r="AI18" i="90"/>
  <c r="AH18" i="90"/>
  <c r="AG18" i="90"/>
  <c r="AJ17" i="90"/>
  <c r="AI17" i="90"/>
  <c r="AH17" i="90"/>
  <c r="AG17" i="90"/>
  <c r="AJ16" i="90"/>
  <c r="AI16" i="90"/>
  <c r="AH16" i="90"/>
  <c r="AG16" i="90"/>
  <c r="AJ15" i="90"/>
  <c r="AI15" i="90"/>
  <c r="AH15" i="90"/>
  <c r="AG15" i="90"/>
  <c r="AJ14" i="90"/>
  <c r="AI14" i="90"/>
  <c r="AH14" i="90"/>
  <c r="AG14" i="90"/>
  <c r="AJ13" i="90"/>
  <c r="AI13" i="90"/>
  <c r="AH13" i="90"/>
  <c r="AG13" i="90"/>
  <c r="AJ12" i="90"/>
  <c r="AI12" i="90"/>
  <c r="AH12" i="90"/>
  <c r="AG12" i="90"/>
  <c r="AJ11" i="90"/>
  <c r="AI11" i="90"/>
  <c r="AH11" i="90"/>
  <c r="AG11" i="90"/>
  <c r="AJ10" i="90"/>
  <c r="AI10" i="90"/>
  <c r="AH10" i="90"/>
  <c r="AG10" i="90"/>
  <c r="AJ9" i="90"/>
  <c r="AI9" i="90"/>
  <c r="AH9" i="90"/>
  <c r="AG9" i="90"/>
  <c r="AJ8" i="90"/>
  <c r="AI8" i="90"/>
  <c r="AH8" i="90"/>
  <c r="AG8" i="90"/>
  <c r="AJ7" i="90"/>
  <c r="AI7" i="90"/>
  <c r="AH7" i="90"/>
  <c r="AG7" i="90"/>
  <c r="AJ6" i="90"/>
  <c r="AI6" i="90"/>
  <c r="AH6" i="90"/>
  <c r="AG6" i="90"/>
  <c r="AJ5" i="90"/>
  <c r="AI5" i="90"/>
  <c r="AH5" i="90"/>
  <c r="AG5" i="90"/>
  <c r="AJ4" i="90"/>
  <c r="AI4" i="90"/>
  <c r="AH4" i="90"/>
  <c r="AG4" i="90"/>
  <c r="D81" i="86"/>
  <c r="E81" i="86"/>
  <c r="F81" i="86"/>
  <c r="G81" i="86"/>
  <c r="H81" i="86"/>
  <c r="I81" i="86"/>
  <c r="J81" i="86"/>
  <c r="K81" i="86"/>
  <c r="L81" i="86"/>
  <c r="M81" i="86"/>
  <c r="N81" i="86"/>
  <c r="O81" i="86"/>
  <c r="P81" i="86"/>
  <c r="Q81" i="86"/>
  <c r="R81" i="86"/>
  <c r="S81" i="86"/>
  <c r="T81" i="86"/>
  <c r="U81" i="86"/>
  <c r="AG81" i="86"/>
  <c r="AH81" i="86"/>
  <c r="AI81" i="86"/>
  <c r="AJ81" i="86"/>
  <c r="W187" i="83" l="1"/>
  <c r="W81" i="38" l="1"/>
  <c r="W186" i="83"/>
  <c r="W185" i="83" l="1"/>
  <c r="W381" i="38"/>
  <c r="W184" i="83"/>
  <c r="W183" i="83"/>
  <c r="W182" i="83"/>
  <c r="H172" i="86"/>
  <c r="D172" i="86"/>
  <c r="AD172" i="86"/>
  <c r="AC172" i="86"/>
  <c r="AB172" i="86"/>
  <c r="AA172" i="86"/>
  <c r="Z172" i="86"/>
  <c r="Y172" i="86"/>
  <c r="W181" i="83"/>
  <c r="W180" i="83"/>
  <c r="W179" i="83"/>
  <c r="W178" i="83"/>
  <c r="W177" i="83"/>
  <c r="W176" i="83"/>
  <c r="W175" i="83"/>
  <c r="W174" i="83"/>
  <c r="W173" i="83"/>
  <c r="W172" i="83"/>
  <c r="W171" i="83"/>
  <c r="W170" i="83"/>
  <c r="W169" i="83"/>
  <c r="W168" i="83"/>
  <c r="W167" i="83"/>
  <c r="W166" i="83"/>
  <c r="W165" i="83"/>
  <c r="W164" i="83"/>
  <c r="AG204" i="86"/>
  <c r="AH204" i="86"/>
  <c r="AI204" i="86"/>
  <c r="AJ204" i="86"/>
  <c r="I4" i="86"/>
  <c r="J4" i="86"/>
  <c r="K4" i="86"/>
  <c r="R4" i="86"/>
  <c r="S4" i="86"/>
  <c r="T4" i="86"/>
  <c r="U4" i="86"/>
  <c r="I5" i="86"/>
  <c r="J5" i="86"/>
  <c r="K5" i="86"/>
  <c r="L5" i="86"/>
  <c r="M5" i="86"/>
  <c r="N5" i="86"/>
  <c r="O5" i="86"/>
  <c r="P5" i="86"/>
  <c r="Q5" i="86"/>
  <c r="R5" i="86"/>
  <c r="S5" i="86"/>
  <c r="T5" i="86"/>
  <c r="U5" i="86"/>
  <c r="I6" i="86"/>
  <c r="J6" i="86"/>
  <c r="K6" i="86"/>
  <c r="L6" i="86"/>
  <c r="M6" i="86"/>
  <c r="N6" i="86"/>
  <c r="R6" i="86"/>
  <c r="S6" i="86"/>
  <c r="T6" i="86"/>
  <c r="U6" i="86"/>
  <c r="I7" i="86"/>
  <c r="J7" i="86"/>
  <c r="K7" i="86"/>
  <c r="T7" i="86"/>
  <c r="U7" i="86"/>
  <c r="I8" i="86"/>
  <c r="J8" i="86"/>
  <c r="K8" i="86"/>
  <c r="R8" i="86"/>
  <c r="S8" i="86"/>
  <c r="T8" i="86"/>
  <c r="U8" i="86"/>
  <c r="I9" i="86"/>
  <c r="I10" i="86"/>
  <c r="J10" i="86"/>
  <c r="L10" i="86"/>
  <c r="M10" i="86"/>
  <c r="R10" i="86"/>
  <c r="S10" i="86"/>
  <c r="T10" i="86"/>
  <c r="U10" i="86"/>
  <c r="I11" i="86"/>
  <c r="J11" i="86"/>
  <c r="K11" i="86"/>
  <c r="R11" i="86"/>
  <c r="S11" i="86"/>
  <c r="T11" i="86"/>
  <c r="U11" i="86"/>
  <c r="I12" i="86"/>
  <c r="R12" i="86"/>
  <c r="T12" i="86"/>
  <c r="U12" i="86"/>
  <c r="I13" i="86"/>
  <c r="J13" i="86"/>
  <c r="K13" i="86"/>
  <c r="L13" i="86"/>
  <c r="M13" i="86"/>
  <c r="R13" i="86"/>
  <c r="S13" i="86"/>
  <c r="T13" i="86"/>
  <c r="U13" i="86"/>
  <c r="I14" i="86"/>
  <c r="J14" i="86"/>
  <c r="K14" i="86"/>
  <c r="L14" i="86"/>
  <c r="M14" i="86"/>
  <c r="R14" i="86"/>
  <c r="S14" i="86"/>
  <c r="T14" i="86"/>
  <c r="U14" i="86"/>
  <c r="I15" i="86"/>
  <c r="J15" i="86"/>
  <c r="K15" i="86"/>
  <c r="L15" i="86"/>
  <c r="M15" i="86"/>
  <c r="N15" i="86"/>
  <c r="O15" i="86"/>
  <c r="P15" i="86"/>
  <c r="Q15" i="86"/>
  <c r="R15" i="86"/>
  <c r="S15" i="86"/>
  <c r="T15" i="86"/>
  <c r="U15" i="86"/>
  <c r="I16" i="86"/>
  <c r="J16" i="86"/>
  <c r="K16" i="86"/>
  <c r="L16" i="86"/>
  <c r="M16" i="86"/>
  <c r="R16" i="86"/>
  <c r="S16" i="86"/>
  <c r="T16" i="86"/>
  <c r="U16" i="86"/>
  <c r="I17" i="86"/>
  <c r="J17" i="86"/>
  <c r="K17" i="86"/>
  <c r="L17" i="86"/>
  <c r="M17" i="86"/>
  <c r="R17" i="86"/>
  <c r="S17" i="86"/>
  <c r="T17" i="86"/>
  <c r="U17" i="86"/>
  <c r="I18" i="86"/>
  <c r="R18" i="86"/>
  <c r="S18" i="86"/>
  <c r="T18" i="86"/>
  <c r="U18" i="86"/>
  <c r="I19" i="86"/>
  <c r="J19" i="86"/>
  <c r="K19" i="86"/>
  <c r="L19" i="86"/>
  <c r="M19" i="86"/>
  <c r="R19" i="86"/>
  <c r="S19" i="86"/>
  <c r="T19" i="86"/>
  <c r="U19" i="86"/>
  <c r="I20" i="86"/>
  <c r="J20" i="86"/>
  <c r="L20" i="86"/>
  <c r="M20" i="86"/>
  <c r="R20" i="86"/>
  <c r="S20" i="86"/>
  <c r="T20" i="86"/>
  <c r="U20" i="86"/>
  <c r="I21" i="86"/>
  <c r="J21" i="86"/>
  <c r="K21" i="86"/>
  <c r="L21" i="86"/>
  <c r="M21" i="86"/>
  <c r="R21" i="86"/>
  <c r="S21" i="86"/>
  <c r="T21" i="86"/>
  <c r="U21" i="86"/>
  <c r="I22" i="86"/>
  <c r="J22" i="86"/>
  <c r="K22" i="86"/>
  <c r="R22" i="86"/>
  <c r="S22" i="86"/>
  <c r="T22" i="86"/>
  <c r="U22" i="86"/>
  <c r="I23" i="86"/>
  <c r="R23" i="86"/>
  <c r="S23" i="86"/>
  <c r="T23" i="86"/>
  <c r="U23" i="86"/>
  <c r="I24" i="86"/>
  <c r="J24" i="86"/>
  <c r="K24" i="86"/>
  <c r="L24" i="86"/>
  <c r="M24" i="86"/>
  <c r="N24" i="86"/>
  <c r="O24" i="86"/>
  <c r="P24" i="86"/>
  <c r="Q24" i="86"/>
  <c r="R24" i="86"/>
  <c r="S24" i="86"/>
  <c r="T24" i="86"/>
  <c r="U24" i="86"/>
  <c r="I25" i="86"/>
  <c r="J25" i="86"/>
  <c r="K25" i="86"/>
  <c r="L25" i="86"/>
  <c r="M25" i="86"/>
  <c r="N25" i="86"/>
  <c r="O25" i="86"/>
  <c r="P25" i="86"/>
  <c r="Q25" i="86"/>
  <c r="R25" i="86"/>
  <c r="T25" i="86"/>
  <c r="U25" i="86"/>
  <c r="I26" i="86"/>
  <c r="J26" i="86"/>
  <c r="K26" i="86"/>
  <c r="L26" i="86"/>
  <c r="M26" i="86"/>
  <c r="N26" i="86"/>
  <c r="O26" i="86"/>
  <c r="P26" i="86"/>
  <c r="Q26" i="86"/>
  <c r="R26" i="86"/>
  <c r="S26" i="86"/>
  <c r="T26" i="86"/>
  <c r="U26" i="86"/>
  <c r="I27" i="86"/>
  <c r="J27" i="86"/>
  <c r="K27" i="86"/>
  <c r="L27" i="86"/>
  <c r="M27" i="86"/>
  <c r="N27" i="86"/>
  <c r="O27" i="86"/>
  <c r="P27" i="86"/>
  <c r="Q27" i="86"/>
  <c r="R27" i="86"/>
  <c r="S27" i="86"/>
  <c r="T27" i="86"/>
  <c r="U27" i="86"/>
  <c r="I28" i="86"/>
  <c r="J28" i="86"/>
  <c r="L28" i="86"/>
  <c r="M28" i="86"/>
  <c r="N28" i="86"/>
  <c r="O28" i="86"/>
  <c r="P28" i="86"/>
  <c r="Q28" i="86"/>
  <c r="R28" i="86"/>
  <c r="S28" i="86"/>
  <c r="T28" i="86"/>
  <c r="U28" i="86"/>
  <c r="I29" i="86"/>
  <c r="J29" i="86"/>
  <c r="K29" i="86"/>
  <c r="L29" i="86"/>
  <c r="M29" i="86"/>
  <c r="N29" i="86"/>
  <c r="O29" i="86"/>
  <c r="P29" i="86"/>
  <c r="Q29" i="86"/>
  <c r="R29" i="86"/>
  <c r="S29" i="86"/>
  <c r="T29" i="86"/>
  <c r="U29" i="86"/>
  <c r="I30" i="86"/>
  <c r="J30" i="86"/>
  <c r="K30" i="86"/>
  <c r="L30" i="86"/>
  <c r="M30" i="86"/>
  <c r="N30" i="86"/>
  <c r="O30" i="86"/>
  <c r="P30" i="86"/>
  <c r="Q30" i="86"/>
  <c r="R30" i="86"/>
  <c r="S30" i="86"/>
  <c r="T30" i="86"/>
  <c r="U30" i="86"/>
  <c r="I31" i="86"/>
  <c r="J31" i="86"/>
  <c r="K31" i="86"/>
  <c r="L31" i="86"/>
  <c r="M31" i="86"/>
  <c r="N31" i="86"/>
  <c r="O31" i="86"/>
  <c r="P31" i="86"/>
  <c r="Q31" i="86"/>
  <c r="R31" i="86"/>
  <c r="T31" i="86"/>
  <c r="U31" i="86"/>
  <c r="I32" i="86"/>
  <c r="J32" i="86"/>
  <c r="K32" i="86"/>
  <c r="L32" i="86"/>
  <c r="M32" i="86"/>
  <c r="N32" i="86"/>
  <c r="O32" i="86"/>
  <c r="P32" i="86"/>
  <c r="Q32" i="86"/>
  <c r="R32" i="86"/>
  <c r="S32" i="86"/>
  <c r="T32" i="86"/>
  <c r="U32" i="86"/>
  <c r="I33" i="86"/>
  <c r="J33" i="86"/>
  <c r="K33" i="86"/>
  <c r="L33" i="86"/>
  <c r="M33" i="86"/>
  <c r="N33" i="86"/>
  <c r="O33" i="86"/>
  <c r="P33" i="86"/>
  <c r="Q33" i="86"/>
  <c r="R33" i="86"/>
  <c r="S33" i="86"/>
  <c r="T33" i="86"/>
  <c r="U33" i="86"/>
  <c r="I34" i="86"/>
  <c r="J34" i="86"/>
  <c r="K34" i="86"/>
  <c r="L34" i="86"/>
  <c r="M34" i="86"/>
  <c r="N34" i="86"/>
  <c r="O34" i="86"/>
  <c r="P34" i="86"/>
  <c r="Q34" i="86"/>
  <c r="R34" i="86"/>
  <c r="S34" i="86"/>
  <c r="T34" i="86"/>
  <c r="U34" i="86"/>
  <c r="I35" i="86"/>
  <c r="J35" i="86"/>
  <c r="L35" i="86"/>
  <c r="M35" i="86"/>
  <c r="N35" i="86"/>
  <c r="O35" i="86"/>
  <c r="P35" i="86"/>
  <c r="Q35" i="86"/>
  <c r="R35" i="86"/>
  <c r="S35" i="86"/>
  <c r="T35" i="86"/>
  <c r="U35" i="86"/>
  <c r="I36" i="86"/>
  <c r="J36" i="86"/>
  <c r="K36" i="86"/>
  <c r="L36" i="86"/>
  <c r="M36" i="86"/>
  <c r="N36" i="86"/>
  <c r="O36" i="86"/>
  <c r="P36" i="86"/>
  <c r="Q36" i="86"/>
  <c r="R36" i="86"/>
  <c r="S36" i="86"/>
  <c r="T36" i="86"/>
  <c r="U36" i="86"/>
  <c r="I37" i="86"/>
  <c r="J37" i="86"/>
  <c r="K37" i="86"/>
  <c r="L37" i="86"/>
  <c r="M37" i="86"/>
  <c r="N37" i="86"/>
  <c r="O37" i="86"/>
  <c r="P37" i="86"/>
  <c r="Q37" i="86"/>
  <c r="R37" i="86"/>
  <c r="S37" i="86"/>
  <c r="T37" i="86"/>
  <c r="U37" i="86"/>
  <c r="I38" i="86"/>
  <c r="J38" i="86"/>
  <c r="L38" i="86"/>
  <c r="M38" i="86"/>
  <c r="N38" i="86"/>
  <c r="O38" i="86"/>
  <c r="P38" i="86"/>
  <c r="Q38" i="86"/>
  <c r="R38" i="86"/>
  <c r="S38" i="86"/>
  <c r="T38" i="86"/>
  <c r="U38" i="86"/>
  <c r="I39" i="86"/>
  <c r="J39" i="86"/>
  <c r="K39" i="86"/>
  <c r="L39" i="86"/>
  <c r="M39" i="86"/>
  <c r="N39" i="86"/>
  <c r="O39" i="86"/>
  <c r="P39" i="86"/>
  <c r="Q39" i="86"/>
  <c r="R39" i="86"/>
  <c r="T39" i="86"/>
  <c r="U39" i="86"/>
  <c r="I40" i="86"/>
  <c r="J40" i="86"/>
  <c r="K40" i="86"/>
  <c r="L40" i="86"/>
  <c r="M40" i="86"/>
  <c r="N40" i="86"/>
  <c r="O40" i="86"/>
  <c r="P40" i="86"/>
  <c r="Q40" i="86"/>
  <c r="R40" i="86"/>
  <c r="T40" i="86"/>
  <c r="U40" i="86"/>
  <c r="I41" i="86"/>
  <c r="J41" i="86"/>
  <c r="K41" i="86"/>
  <c r="L41" i="86"/>
  <c r="M41" i="86"/>
  <c r="N41" i="86"/>
  <c r="O41" i="86"/>
  <c r="P41" i="86"/>
  <c r="Q41" i="86"/>
  <c r="R41" i="86"/>
  <c r="S41" i="86"/>
  <c r="T41" i="86"/>
  <c r="U41" i="86"/>
  <c r="I42" i="86"/>
  <c r="J42" i="86"/>
  <c r="K42" i="86"/>
  <c r="L42" i="86"/>
  <c r="M42" i="86"/>
  <c r="N42" i="86"/>
  <c r="O42" i="86"/>
  <c r="P42" i="86"/>
  <c r="Q42" i="86"/>
  <c r="R42" i="86"/>
  <c r="S42" i="86"/>
  <c r="T42" i="86"/>
  <c r="U42" i="86"/>
  <c r="I43" i="86"/>
  <c r="J43" i="86"/>
  <c r="K43" i="86"/>
  <c r="L43" i="86"/>
  <c r="M43" i="86"/>
  <c r="N43" i="86"/>
  <c r="O43" i="86"/>
  <c r="P43" i="86"/>
  <c r="Q43" i="86"/>
  <c r="R43" i="86"/>
  <c r="S43" i="86"/>
  <c r="T43" i="86"/>
  <c r="U43" i="86"/>
  <c r="I44" i="86"/>
  <c r="J44" i="86"/>
  <c r="K44" i="86"/>
  <c r="L44" i="86"/>
  <c r="M44" i="86"/>
  <c r="N44" i="86"/>
  <c r="O44" i="86"/>
  <c r="P44" i="86"/>
  <c r="Q44" i="86"/>
  <c r="R44" i="86"/>
  <c r="S44" i="86"/>
  <c r="T44" i="86"/>
  <c r="U44" i="86"/>
  <c r="I45" i="86"/>
  <c r="J45" i="86"/>
  <c r="K45" i="86"/>
  <c r="L45" i="86"/>
  <c r="M45" i="86"/>
  <c r="N45" i="86"/>
  <c r="O45" i="86"/>
  <c r="P45" i="86"/>
  <c r="Q45" i="86"/>
  <c r="R45" i="86"/>
  <c r="S45" i="86"/>
  <c r="T45" i="86"/>
  <c r="U45" i="86"/>
  <c r="I46" i="86"/>
  <c r="J46" i="86"/>
  <c r="K46" i="86"/>
  <c r="L46" i="86"/>
  <c r="M46" i="86"/>
  <c r="N46" i="86"/>
  <c r="O46" i="86"/>
  <c r="P46" i="86"/>
  <c r="Q46" i="86"/>
  <c r="R46" i="86"/>
  <c r="S46" i="86"/>
  <c r="T46" i="86"/>
  <c r="U46" i="86"/>
  <c r="I47" i="86"/>
  <c r="J47" i="86"/>
  <c r="K47" i="86"/>
  <c r="L47" i="86"/>
  <c r="M47" i="86"/>
  <c r="N47" i="86"/>
  <c r="O47" i="86"/>
  <c r="P47" i="86"/>
  <c r="Q47" i="86"/>
  <c r="R47" i="86"/>
  <c r="S47" i="86"/>
  <c r="T47" i="86"/>
  <c r="U47" i="86"/>
  <c r="I48" i="86"/>
  <c r="J48" i="86"/>
  <c r="K48" i="86"/>
  <c r="L48" i="86"/>
  <c r="M48" i="86"/>
  <c r="N48" i="86"/>
  <c r="O48" i="86"/>
  <c r="P48" i="86"/>
  <c r="Q48" i="86"/>
  <c r="R48" i="86"/>
  <c r="S48" i="86"/>
  <c r="T48" i="86"/>
  <c r="U48" i="86"/>
  <c r="I49" i="86"/>
  <c r="J49" i="86"/>
  <c r="K49" i="86"/>
  <c r="L49" i="86"/>
  <c r="M49" i="86"/>
  <c r="N49" i="86"/>
  <c r="O49" i="86"/>
  <c r="P49" i="86"/>
  <c r="Q49" i="86"/>
  <c r="R49" i="86"/>
  <c r="S49" i="86"/>
  <c r="T49" i="86"/>
  <c r="U49" i="86"/>
  <c r="I50" i="86"/>
  <c r="J50" i="86"/>
  <c r="K50" i="86"/>
  <c r="L50" i="86"/>
  <c r="M50" i="86"/>
  <c r="N50" i="86"/>
  <c r="O50" i="86"/>
  <c r="P50" i="86"/>
  <c r="Q50" i="86"/>
  <c r="R50" i="86"/>
  <c r="T50" i="86"/>
  <c r="U50" i="86"/>
  <c r="I51" i="86"/>
  <c r="J51" i="86"/>
  <c r="K51" i="86"/>
  <c r="L51" i="86"/>
  <c r="M51" i="86"/>
  <c r="N51" i="86"/>
  <c r="O51" i="86"/>
  <c r="P51" i="86"/>
  <c r="Q51" i="86"/>
  <c r="R51" i="86"/>
  <c r="S51" i="86"/>
  <c r="T51" i="86"/>
  <c r="U51" i="86"/>
  <c r="I52" i="86"/>
  <c r="J52" i="86"/>
  <c r="K52" i="86"/>
  <c r="L52" i="86"/>
  <c r="M52" i="86"/>
  <c r="N52" i="86"/>
  <c r="O52" i="86"/>
  <c r="P52" i="86"/>
  <c r="Q52" i="86"/>
  <c r="R52" i="86"/>
  <c r="S52" i="86"/>
  <c r="T52" i="86"/>
  <c r="U52" i="86"/>
  <c r="I53" i="86"/>
  <c r="J53" i="86"/>
  <c r="K53" i="86"/>
  <c r="L53" i="86"/>
  <c r="M53" i="86"/>
  <c r="N53" i="86"/>
  <c r="O53" i="86"/>
  <c r="P53" i="86"/>
  <c r="Q53" i="86"/>
  <c r="R53" i="86"/>
  <c r="S53" i="86"/>
  <c r="T53" i="86"/>
  <c r="U53" i="86"/>
  <c r="I54" i="86"/>
  <c r="J54" i="86"/>
  <c r="K54" i="86"/>
  <c r="L54" i="86"/>
  <c r="M54" i="86"/>
  <c r="N54" i="86"/>
  <c r="O54" i="86"/>
  <c r="P54" i="86"/>
  <c r="Q54" i="86"/>
  <c r="R54" i="86"/>
  <c r="S54" i="86"/>
  <c r="T54" i="86"/>
  <c r="U54" i="86"/>
  <c r="I55" i="86"/>
  <c r="J55" i="86"/>
  <c r="K55" i="86"/>
  <c r="L55" i="86"/>
  <c r="M55" i="86"/>
  <c r="N55" i="86"/>
  <c r="O55" i="86"/>
  <c r="P55" i="86"/>
  <c r="Q55" i="86"/>
  <c r="R55" i="86"/>
  <c r="S55" i="86"/>
  <c r="T55" i="86"/>
  <c r="U55" i="86"/>
  <c r="I56" i="86"/>
  <c r="J56" i="86"/>
  <c r="K56" i="86"/>
  <c r="L56" i="86"/>
  <c r="M56" i="86"/>
  <c r="N56" i="86"/>
  <c r="O56" i="86"/>
  <c r="P56" i="86"/>
  <c r="Q56" i="86"/>
  <c r="R56" i="86"/>
  <c r="T56" i="86"/>
  <c r="U56" i="86"/>
  <c r="I57" i="86"/>
  <c r="J57" i="86"/>
  <c r="K57" i="86"/>
  <c r="L57" i="86"/>
  <c r="M57" i="86"/>
  <c r="N57" i="86"/>
  <c r="O57" i="86"/>
  <c r="P57" i="86"/>
  <c r="Q57" i="86"/>
  <c r="R57" i="86"/>
  <c r="S57" i="86"/>
  <c r="T57" i="86"/>
  <c r="U57" i="86"/>
  <c r="I58" i="86"/>
  <c r="J58" i="86"/>
  <c r="L58" i="86"/>
  <c r="N58" i="86"/>
  <c r="O58" i="86"/>
  <c r="P58" i="86"/>
  <c r="Q58" i="86"/>
  <c r="R58" i="86"/>
  <c r="S58" i="86"/>
  <c r="T58" i="86"/>
  <c r="U58" i="86"/>
  <c r="I59" i="86"/>
  <c r="J59" i="86"/>
  <c r="K59" i="86"/>
  <c r="L59" i="86"/>
  <c r="M59" i="86"/>
  <c r="N59" i="86"/>
  <c r="O59" i="86"/>
  <c r="P59" i="86"/>
  <c r="Q59" i="86"/>
  <c r="R59" i="86"/>
  <c r="S59" i="86"/>
  <c r="T59" i="86"/>
  <c r="U59" i="86"/>
  <c r="I60" i="86"/>
  <c r="J60" i="86"/>
  <c r="L60" i="86"/>
  <c r="N60" i="86"/>
  <c r="O60" i="86"/>
  <c r="P60" i="86"/>
  <c r="Q60" i="86"/>
  <c r="R60" i="86"/>
  <c r="S60" i="86"/>
  <c r="T60" i="86"/>
  <c r="U60" i="86"/>
  <c r="I61" i="86"/>
  <c r="J61" i="86"/>
  <c r="K61" i="86"/>
  <c r="L61" i="86"/>
  <c r="M61" i="86"/>
  <c r="N61" i="86"/>
  <c r="O61" i="86"/>
  <c r="P61" i="86"/>
  <c r="Q61" i="86"/>
  <c r="R61" i="86"/>
  <c r="S61" i="86"/>
  <c r="T61" i="86"/>
  <c r="U61" i="86"/>
  <c r="I62" i="86"/>
  <c r="J62" i="86"/>
  <c r="K62" i="86"/>
  <c r="L62" i="86"/>
  <c r="M62" i="86"/>
  <c r="N62" i="86"/>
  <c r="O62" i="86"/>
  <c r="P62" i="86"/>
  <c r="Q62" i="86"/>
  <c r="R62" i="86"/>
  <c r="S62" i="86"/>
  <c r="T62" i="86"/>
  <c r="U62" i="86"/>
  <c r="I63" i="86"/>
  <c r="J63" i="86"/>
  <c r="K63" i="86"/>
  <c r="L63" i="86"/>
  <c r="M63" i="86"/>
  <c r="N63" i="86"/>
  <c r="O63" i="86"/>
  <c r="P63" i="86"/>
  <c r="Q63" i="86"/>
  <c r="R63" i="86"/>
  <c r="S63" i="86"/>
  <c r="T63" i="86"/>
  <c r="U63" i="86"/>
  <c r="I64" i="86"/>
  <c r="J64" i="86"/>
  <c r="K64" i="86"/>
  <c r="L64" i="86"/>
  <c r="M64" i="86"/>
  <c r="N64" i="86"/>
  <c r="O64" i="86"/>
  <c r="P64" i="86"/>
  <c r="Q64" i="86"/>
  <c r="R64" i="86"/>
  <c r="S64" i="86"/>
  <c r="T64" i="86"/>
  <c r="U64" i="86"/>
  <c r="I65" i="86"/>
  <c r="J65" i="86"/>
  <c r="K65" i="86"/>
  <c r="L65" i="86"/>
  <c r="M65" i="86"/>
  <c r="N65" i="86"/>
  <c r="O65" i="86"/>
  <c r="P65" i="86"/>
  <c r="Q65" i="86"/>
  <c r="R65" i="86"/>
  <c r="S65" i="86"/>
  <c r="T65" i="86"/>
  <c r="U65" i="86"/>
  <c r="I66" i="86"/>
  <c r="J66" i="86"/>
  <c r="L66" i="86"/>
  <c r="M66" i="86"/>
  <c r="N66" i="86"/>
  <c r="O66" i="86"/>
  <c r="P66" i="86"/>
  <c r="Q66" i="86"/>
  <c r="R66" i="86"/>
  <c r="S66" i="86"/>
  <c r="T66" i="86"/>
  <c r="U66" i="86"/>
  <c r="I67" i="86"/>
  <c r="J67" i="86"/>
  <c r="K67" i="86"/>
  <c r="L67" i="86"/>
  <c r="M67" i="86"/>
  <c r="N67" i="86"/>
  <c r="O67" i="86"/>
  <c r="P67" i="86"/>
  <c r="Q67" i="86"/>
  <c r="R67" i="86"/>
  <c r="S67" i="86"/>
  <c r="T67" i="86"/>
  <c r="U67" i="86"/>
  <c r="I68" i="86"/>
  <c r="J68" i="86"/>
  <c r="K68" i="86"/>
  <c r="L68" i="86"/>
  <c r="M68" i="86"/>
  <c r="N68" i="86"/>
  <c r="O68" i="86"/>
  <c r="P68" i="86"/>
  <c r="Q68" i="86"/>
  <c r="R68" i="86"/>
  <c r="T68" i="86"/>
  <c r="U68" i="86"/>
  <c r="I69" i="86"/>
  <c r="J69" i="86"/>
  <c r="L69" i="86"/>
  <c r="M69" i="86"/>
  <c r="N69" i="86"/>
  <c r="O69" i="86"/>
  <c r="P69" i="86"/>
  <c r="Q69" i="86"/>
  <c r="R69" i="86"/>
  <c r="S69" i="86"/>
  <c r="T69" i="86"/>
  <c r="U69" i="86"/>
  <c r="I70" i="86"/>
  <c r="J70" i="86"/>
  <c r="K70" i="86"/>
  <c r="L70" i="86"/>
  <c r="M70" i="86"/>
  <c r="N70" i="86"/>
  <c r="O70" i="86"/>
  <c r="P70" i="86"/>
  <c r="Q70" i="86"/>
  <c r="R70" i="86"/>
  <c r="T70" i="86"/>
  <c r="U70" i="86"/>
  <c r="I71" i="86"/>
  <c r="J71" i="86"/>
  <c r="K71" i="86"/>
  <c r="L71" i="86"/>
  <c r="M71" i="86"/>
  <c r="N71" i="86"/>
  <c r="O71" i="86"/>
  <c r="P71" i="86"/>
  <c r="Q71" i="86"/>
  <c r="R71" i="86"/>
  <c r="S71" i="86"/>
  <c r="T71" i="86"/>
  <c r="U71" i="86"/>
  <c r="I72" i="86"/>
  <c r="J72" i="86"/>
  <c r="K72" i="86"/>
  <c r="L72" i="86"/>
  <c r="M72" i="86"/>
  <c r="N72" i="86"/>
  <c r="O72" i="86"/>
  <c r="P72" i="86"/>
  <c r="Q72" i="86"/>
  <c r="R72" i="86"/>
  <c r="S72" i="86"/>
  <c r="T72" i="86"/>
  <c r="U72" i="86"/>
  <c r="I73" i="86"/>
  <c r="J73" i="86"/>
  <c r="K73" i="86"/>
  <c r="L73" i="86"/>
  <c r="M73" i="86"/>
  <c r="N73" i="86"/>
  <c r="O73" i="86"/>
  <c r="P73" i="86"/>
  <c r="Q73" i="86"/>
  <c r="R73" i="86"/>
  <c r="S73" i="86"/>
  <c r="T73" i="86"/>
  <c r="U73" i="86"/>
  <c r="I74" i="86"/>
  <c r="J74" i="86"/>
  <c r="K74" i="86"/>
  <c r="L74" i="86"/>
  <c r="M74" i="86"/>
  <c r="N74" i="86"/>
  <c r="O74" i="86"/>
  <c r="P74" i="86"/>
  <c r="Q74" i="86"/>
  <c r="R74" i="86"/>
  <c r="S74" i="86"/>
  <c r="T74" i="86"/>
  <c r="U74" i="86"/>
  <c r="I75" i="86"/>
  <c r="J75" i="86"/>
  <c r="K75" i="86"/>
  <c r="L75" i="86"/>
  <c r="M75" i="86"/>
  <c r="N75" i="86"/>
  <c r="O75" i="86"/>
  <c r="P75" i="86"/>
  <c r="Q75" i="86"/>
  <c r="R75" i="86"/>
  <c r="S75" i="86"/>
  <c r="T75" i="86"/>
  <c r="U75" i="86"/>
  <c r="I76" i="86"/>
  <c r="J76" i="86"/>
  <c r="K76" i="86"/>
  <c r="L76" i="86"/>
  <c r="M76" i="86"/>
  <c r="N76" i="86"/>
  <c r="O76" i="86"/>
  <c r="P76" i="86"/>
  <c r="Q76" i="86"/>
  <c r="R76" i="86"/>
  <c r="S76" i="86"/>
  <c r="T76" i="86"/>
  <c r="U76" i="86"/>
  <c r="I77" i="86"/>
  <c r="J77" i="86"/>
  <c r="K77" i="86"/>
  <c r="L77" i="86"/>
  <c r="M77" i="86"/>
  <c r="N77" i="86"/>
  <c r="O77" i="86"/>
  <c r="P77" i="86"/>
  <c r="Q77" i="86"/>
  <c r="R77" i="86"/>
  <c r="S77" i="86"/>
  <c r="T77" i="86"/>
  <c r="U77" i="86"/>
  <c r="I78" i="86"/>
  <c r="J78" i="86"/>
  <c r="K78" i="86"/>
  <c r="L78" i="86"/>
  <c r="M78" i="86"/>
  <c r="N78" i="86"/>
  <c r="O78" i="86"/>
  <c r="P78" i="86"/>
  <c r="Q78" i="86"/>
  <c r="R78" i="86"/>
  <c r="S78" i="86"/>
  <c r="T78" i="86"/>
  <c r="U78" i="86"/>
  <c r="I79" i="86"/>
  <c r="J79" i="86"/>
  <c r="K79" i="86"/>
  <c r="L79" i="86"/>
  <c r="M79" i="86"/>
  <c r="N79" i="86"/>
  <c r="O79" i="86"/>
  <c r="P79" i="86"/>
  <c r="Q79" i="86"/>
  <c r="R79" i="86"/>
  <c r="S79" i="86"/>
  <c r="T79" i="86"/>
  <c r="U79" i="86"/>
  <c r="I80" i="86"/>
  <c r="J80" i="86"/>
  <c r="K80" i="86"/>
  <c r="L80" i="86"/>
  <c r="M80" i="86"/>
  <c r="N80" i="86"/>
  <c r="O80" i="86"/>
  <c r="P80" i="86"/>
  <c r="Q80" i="86"/>
  <c r="R80" i="86"/>
  <c r="S80" i="86"/>
  <c r="T80" i="86"/>
  <c r="U80" i="86"/>
  <c r="I82" i="86"/>
  <c r="J82" i="86"/>
  <c r="K82" i="86"/>
  <c r="L82" i="86"/>
  <c r="M82" i="86"/>
  <c r="N82" i="86"/>
  <c r="O82" i="86"/>
  <c r="P82" i="86"/>
  <c r="Q82" i="86"/>
  <c r="R82" i="86"/>
  <c r="S82" i="86"/>
  <c r="T82" i="86"/>
  <c r="U82" i="86"/>
  <c r="I83" i="86"/>
  <c r="J83" i="86"/>
  <c r="L83" i="86"/>
  <c r="N83" i="86"/>
  <c r="O83" i="86"/>
  <c r="P83" i="86"/>
  <c r="Q83" i="86"/>
  <c r="R83" i="86"/>
  <c r="S83" i="86"/>
  <c r="T83" i="86"/>
  <c r="U83" i="86"/>
  <c r="I84" i="86"/>
  <c r="J84" i="86"/>
  <c r="K84" i="86"/>
  <c r="L84" i="86"/>
  <c r="M84" i="86"/>
  <c r="N84" i="86"/>
  <c r="O84" i="86"/>
  <c r="P84" i="86"/>
  <c r="Q84" i="86"/>
  <c r="R84" i="86"/>
  <c r="S84" i="86"/>
  <c r="T84" i="86"/>
  <c r="U84" i="86"/>
  <c r="I85" i="86"/>
  <c r="J85" i="86"/>
  <c r="K85" i="86"/>
  <c r="L85" i="86"/>
  <c r="M85" i="86"/>
  <c r="N85" i="86"/>
  <c r="O85" i="86"/>
  <c r="P85" i="86"/>
  <c r="Q85" i="86"/>
  <c r="R85" i="86"/>
  <c r="S85" i="86"/>
  <c r="T85" i="86"/>
  <c r="U85" i="86"/>
  <c r="I86" i="86"/>
  <c r="J86" i="86"/>
  <c r="L86" i="86"/>
  <c r="M86" i="86"/>
  <c r="N86" i="86"/>
  <c r="O86" i="86"/>
  <c r="P86" i="86"/>
  <c r="Q86" i="86"/>
  <c r="R86" i="86"/>
  <c r="S86" i="86"/>
  <c r="T86" i="86"/>
  <c r="U86" i="86"/>
  <c r="I87" i="86"/>
  <c r="J87" i="86"/>
  <c r="K87" i="86"/>
  <c r="L87" i="86"/>
  <c r="M87" i="86"/>
  <c r="N87" i="86"/>
  <c r="O87" i="86"/>
  <c r="P87" i="86"/>
  <c r="Q87" i="86"/>
  <c r="R87" i="86"/>
  <c r="T87" i="86"/>
  <c r="U87" i="86"/>
  <c r="I88" i="86"/>
  <c r="J88" i="86"/>
  <c r="K88" i="86"/>
  <c r="L88" i="86"/>
  <c r="M88" i="86"/>
  <c r="N88" i="86"/>
  <c r="O88" i="86"/>
  <c r="P88" i="86"/>
  <c r="Q88" i="86"/>
  <c r="R88" i="86"/>
  <c r="T88" i="86"/>
  <c r="U88" i="86"/>
  <c r="I89" i="86"/>
  <c r="J89" i="86"/>
  <c r="K89" i="86"/>
  <c r="L89" i="86"/>
  <c r="M89" i="86"/>
  <c r="N89" i="86"/>
  <c r="O89" i="86"/>
  <c r="P89" i="86"/>
  <c r="Q89" i="86"/>
  <c r="R89" i="86"/>
  <c r="S89" i="86"/>
  <c r="T89" i="86"/>
  <c r="U89" i="86"/>
  <c r="I90" i="86"/>
  <c r="J90" i="86"/>
  <c r="K90" i="86"/>
  <c r="L90" i="86"/>
  <c r="M90" i="86"/>
  <c r="N90" i="86"/>
  <c r="O90" i="86"/>
  <c r="P90" i="86"/>
  <c r="Q90" i="86"/>
  <c r="R90" i="86"/>
  <c r="T90" i="86"/>
  <c r="U90" i="86"/>
  <c r="I91" i="86"/>
  <c r="J91" i="86"/>
  <c r="L91" i="86"/>
  <c r="M91" i="86"/>
  <c r="N91" i="86"/>
  <c r="O91" i="86"/>
  <c r="P91" i="86"/>
  <c r="Q91" i="86"/>
  <c r="R91" i="86"/>
  <c r="S91" i="86"/>
  <c r="T91" i="86"/>
  <c r="U91" i="86"/>
  <c r="I92" i="86"/>
  <c r="J92" i="86"/>
  <c r="L92" i="86"/>
  <c r="M92" i="86"/>
  <c r="N92" i="86"/>
  <c r="O92" i="86"/>
  <c r="P92" i="86"/>
  <c r="Q92" i="86"/>
  <c r="R92" i="86"/>
  <c r="S92" i="86"/>
  <c r="T92" i="86"/>
  <c r="U92" i="86"/>
  <c r="I93" i="86"/>
  <c r="J93" i="86"/>
  <c r="K93" i="86"/>
  <c r="L93" i="86"/>
  <c r="M93" i="86"/>
  <c r="N93" i="86"/>
  <c r="O93" i="86"/>
  <c r="P93" i="86"/>
  <c r="Q93" i="86"/>
  <c r="R93" i="86"/>
  <c r="S93" i="86"/>
  <c r="T93" i="86"/>
  <c r="U93" i="86"/>
  <c r="I94" i="86"/>
  <c r="J94" i="86"/>
  <c r="K94" i="86"/>
  <c r="L94" i="86"/>
  <c r="M94" i="86"/>
  <c r="R94" i="86"/>
  <c r="S94" i="86"/>
  <c r="T94" i="86"/>
  <c r="U94" i="86"/>
  <c r="I95" i="86"/>
  <c r="J95" i="86"/>
  <c r="K95" i="86"/>
  <c r="L95" i="86"/>
  <c r="M95" i="86"/>
  <c r="N95" i="86"/>
  <c r="O95" i="86"/>
  <c r="P95" i="86"/>
  <c r="Q95" i="86"/>
  <c r="R95" i="86"/>
  <c r="S95" i="86"/>
  <c r="T95" i="86"/>
  <c r="U95" i="86"/>
  <c r="I96" i="86"/>
  <c r="J96" i="86"/>
  <c r="K96" i="86"/>
  <c r="L96" i="86"/>
  <c r="M96" i="86"/>
  <c r="N96" i="86"/>
  <c r="O96" i="86"/>
  <c r="P96" i="86"/>
  <c r="Q96" i="86"/>
  <c r="R96" i="86"/>
  <c r="S96" i="86"/>
  <c r="T96" i="86"/>
  <c r="U96" i="86"/>
  <c r="I97" i="86"/>
  <c r="J97" i="86"/>
  <c r="K97" i="86"/>
  <c r="L97" i="86"/>
  <c r="M97" i="86"/>
  <c r="N97" i="86"/>
  <c r="O97" i="86"/>
  <c r="P97" i="86"/>
  <c r="Q97" i="86"/>
  <c r="R97" i="86"/>
  <c r="T97" i="86"/>
  <c r="U97" i="86"/>
  <c r="I98" i="86"/>
  <c r="J98" i="86"/>
  <c r="K98" i="86"/>
  <c r="L98" i="86"/>
  <c r="M98" i="86"/>
  <c r="N98" i="86"/>
  <c r="O98" i="86"/>
  <c r="P98" i="86"/>
  <c r="Q98" i="86"/>
  <c r="R98" i="86"/>
  <c r="S98" i="86"/>
  <c r="T98" i="86"/>
  <c r="U98" i="86"/>
  <c r="I99" i="86"/>
  <c r="J99" i="86"/>
  <c r="K99" i="86"/>
  <c r="L99" i="86"/>
  <c r="M99" i="86"/>
  <c r="N99" i="86"/>
  <c r="O99" i="86"/>
  <c r="P99" i="86"/>
  <c r="Q99" i="86"/>
  <c r="R99" i="86"/>
  <c r="S99" i="86"/>
  <c r="T99" i="86"/>
  <c r="U99" i="86"/>
  <c r="I100" i="86"/>
  <c r="J100" i="86"/>
  <c r="K100" i="86"/>
  <c r="L100" i="86"/>
  <c r="M100" i="86"/>
  <c r="N100" i="86"/>
  <c r="O100" i="86"/>
  <c r="P100" i="86"/>
  <c r="Q100" i="86"/>
  <c r="R100" i="86"/>
  <c r="T100" i="86"/>
  <c r="U100" i="86"/>
  <c r="I101" i="86"/>
  <c r="J101" i="86"/>
  <c r="K101" i="86"/>
  <c r="L101" i="86"/>
  <c r="M101" i="86"/>
  <c r="N101" i="86"/>
  <c r="O101" i="86"/>
  <c r="P101" i="86"/>
  <c r="Q101" i="86"/>
  <c r="R101" i="86"/>
  <c r="S101" i="86"/>
  <c r="T101" i="86"/>
  <c r="U101" i="86"/>
  <c r="I102" i="86"/>
  <c r="J102" i="86"/>
  <c r="K102" i="86"/>
  <c r="L102" i="86"/>
  <c r="M102" i="86"/>
  <c r="N102" i="86"/>
  <c r="O102" i="86"/>
  <c r="P102" i="86"/>
  <c r="Q102" i="86"/>
  <c r="R102" i="86"/>
  <c r="T102" i="86"/>
  <c r="U102" i="86"/>
  <c r="I103" i="86"/>
  <c r="J103" i="86"/>
  <c r="K103" i="86"/>
  <c r="L103" i="86"/>
  <c r="M103" i="86"/>
  <c r="N103" i="86"/>
  <c r="O103" i="86"/>
  <c r="P103" i="86"/>
  <c r="Q103" i="86"/>
  <c r="R103" i="86"/>
  <c r="S103" i="86"/>
  <c r="T103" i="86"/>
  <c r="U103" i="86"/>
  <c r="I104" i="86"/>
  <c r="J104" i="86"/>
  <c r="K104" i="86"/>
  <c r="L104" i="86"/>
  <c r="M104" i="86"/>
  <c r="N104" i="86"/>
  <c r="O104" i="86"/>
  <c r="P104" i="86"/>
  <c r="Q104" i="86"/>
  <c r="R104" i="86"/>
  <c r="T104" i="86"/>
  <c r="U104" i="86"/>
  <c r="I105" i="86"/>
  <c r="J105" i="86"/>
  <c r="K105" i="86"/>
  <c r="L105" i="86"/>
  <c r="M105" i="86"/>
  <c r="N105" i="86"/>
  <c r="O105" i="86"/>
  <c r="P105" i="86"/>
  <c r="Q105" i="86"/>
  <c r="R105" i="86"/>
  <c r="S105" i="86"/>
  <c r="T105" i="86"/>
  <c r="U105" i="86"/>
  <c r="I106" i="86"/>
  <c r="J106" i="86"/>
  <c r="K106" i="86"/>
  <c r="L106" i="86"/>
  <c r="M106" i="86"/>
  <c r="N106" i="86"/>
  <c r="O106" i="86"/>
  <c r="P106" i="86"/>
  <c r="Q106" i="86"/>
  <c r="R106" i="86"/>
  <c r="S106" i="86"/>
  <c r="T106" i="86"/>
  <c r="U106" i="86"/>
  <c r="I107" i="86"/>
  <c r="J107" i="86"/>
  <c r="K107" i="86"/>
  <c r="L107" i="86"/>
  <c r="M107" i="86"/>
  <c r="N107" i="86"/>
  <c r="O107" i="86"/>
  <c r="P107" i="86"/>
  <c r="Q107" i="86"/>
  <c r="R107" i="86"/>
  <c r="S107" i="86"/>
  <c r="T107" i="86"/>
  <c r="U107" i="86"/>
  <c r="I108" i="86"/>
  <c r="J108" i="86"/>
  <c r="K108" i="86"/>
  <c r="L108" i="86"/>
  <c r="M108" i="86"/>
  <c r="N108" i="86"/>
  <c r="O108" i="86"/>
  <c r="P108" i="86"/>
  <c r="Q108" i="86"/>
  <c r="R108" i="86"/>
  <c r="S108" i="86"/>
  <c r="T108" i="86"/>
  <c r="U108" i="86"/>
  <c r="I109" i="86"/>
  <c r="J109" i="86"/>
  <c r="K109" i="86"/>
  <c r="L109" i="86"/>
  <c r="M109" i="86"/>
  <c r="N109" i="86"/>
  <c r="O109" i="86"/>
  <c r="P109" i="86"/>
  <c r="Q109" i="86"/>
  <c r="R109" i="86"/>
  <c r="S109" i="86"/>
  <c r="T109" i="86"/>
  <c r="U109" i="86"/>
  <c r="I110" i="86"/>
  <c r="J110" i="86"/>
  <c r="K110" i="86"/>
  <c r="L110" i="86"/>
  <c r="M110" i="86"/>
  <c r="N110" i="86"/>
  <c r="O110" i="86"/>
  <c r="P110" i="86"/>
  <c r="Q110" i="86"/>
  <c r="R110" i="86"/>
  <c r="S110" i="86"/>
  <c r="T110" i="86"/>
  <c r="U110" i="86"/>
  <c r="I111" i="86"/>
  <c r="J111" i="86"/>
  <c r="K111" i="86"/>
  <c r="L111" i="86"/>
  <c r="M111" i="86"/>
  <c r="N111" i="86"/>
  <c r="O111" i="86"/>
  <c r="P111" i="86"/>
  <c r="Q111" i="86"/>
  <c r="R111" i="86"/>
  <c r="S111" i="86"/>
  <c r="T111" i="86"/>
  <c r="U111" i="86"/>
  <c r="I112" i="86"/>
  <c r="J112" i="86"/>
  <c r="K112" i="86"/>
  <c r="L112" i="86"/>
  <c r="M112" i="86"/>
  <c r="N112" i="86"/>
  <c r="O112" i="86"/>
  <c r="P112" i="86"/>
  <c r="Q112" i="86"/>
  <c r="R112" i="86"/>
  <c r="S112" i="86"/>
  <c r="T112" i="86"/>
  <c r="U112" i="86"/>
  <c r="I113" i="86"/>
  <c r="J113" i="86"/>
  <c r="K113" i="86"/>
  <c r="L113" i="86"/>
  <c r="M113" i="86"/>
  <c r="N113" i="86"/>
  <c r="O113" i="86"/>
  <c r="P113" i="86"/>
  <c r="Q113" i="86"/>
  <c r="R113" i="86"/>
  <c r="T113" i="86"/>
  <c r="U113" i="86"/>
  <c r="I114" i="86"/>
  <c r="J114" i="86"/>
  <c r="K114" i="86"/>
  <c r="L114" i="86"/>
  <c r="M114" i="86"/>
  <c r="N114" i="86"/>
  <c r="O114" i="86"/>
  <c r="P114" i="86"/>
  <c r="Q114" i="86"/>
  <c r="R114" i="86"/>
  <c r="S114" i="86"/>
  <c r="T114" i="86"/>
  <c r="U114" i="86"/>
  <c r="I115" i="86"/>
  <c r="J115" i="86"/>
  <c r="K115" i="86"/>
  <c r="L115" i="86"/>
  <c r="M115" i="86"/>
  <c r="N115" i="86"/>
  <c r="O115" i="86"/>
  <c r="P115" i="86"/>
  <c r="Q115" i="86"/>
  <c r="R115" i="86"/>
  <c r="T115" i="86"/>
  <c r="U115" i="86"/>
  <c r="I116" i="86"/>
  <c r="J116" i="86"/>
  <c r="K116" i="86"/>
  <c r="L116" i="86"/>
  <c r="M116" i="86"/>
  <c r="N116" i="86"/>
  <c r="O116" i="86"/>
  <c r="P116" i="86"/>
  <c r="Q116" i="86"/>
  <c r="R116" i="86"/>
  <c r="S116" i="86"/>
  <c r="T116" i="86"/>
  <c r="U116" i="86"/>
  <c r="I117" i="86"/>
  <c r="J117" i="86"/>
  <c r="K117" i="86"/>
  <c r="L117" i="86"/>
  <c r="M117" i="86"/>
  <c r="N117" i="86"/>
  <c r="O117" i="86"/>
  <c r="P117" i="86"/>
  <c r="Q117" i="86"/>
  <c r="R117" i="86"/>
  <c r="T117" i="86"/>
  <c r="U117" i="86"/>
  <c r="I118" i="86"/>
  <c r="J118" i="86"/>
  <c r="K118" i="86"/>
  <c r="L118" i="86"/>
  <c r="M118" i="86"/>
  <c r="N118" i="86"/>
  <c r="O118" i="86"/>
  <c r="P118" i="86"/>
  <c r="Q118" i="86"/>
  <c r="R118" i="86"/>
  <c r="S118" i="86"/>
  <c r="T118" i="86"/>
  <c r="U118" i="86"/>
  <c r="I119" i="86"/>
  <c r="J119" i="86"/>
  <c r="K119" i="86"/>
  <c r="L119" i="86"/>
  <c r="M119" i="86"/>
  <c r="N119" i="86"/>
  <c r="O119" i="86"/>
  <c r="P119" i="86"/>
  <c r="Q119" i="86"/>
  <c r="R119" i="86"/>
  <c r="T119" i="86"/>
  <c r="U119" i="86"/>
  <c r="I120" i="86"/>
  <c r="J120" i="86"/>
  <c r="K120" i="86"/>
  <c r="L120" i="86"/>
  <c r="M120" i="86"/>
  <c r="R120" i="86"/>
  <c r="S120" i="86"/>
  <c r="T120" i="86"/>
  <c r="U120" i="86"/>
  <c r="I121" i="86"/>
  <c r="J121" i="86"/>
  <c r="K121" i="86"/>
  <c r="L121" i="86"/>
  <c r="M121" i="86"/>
  <c r="N121" i="86"/>
  <c r="O121" i="86"/>
  <c r="P121" i="86"/>
  <c r="Q121" i="86"/>
  <c r="R121" i="86"/>
  <c r="S121" i="86"/>
  <c r="T121" i="86"/>
  <c r="U121" i="86"/>
  <c r="I122" i="86"/>
  <c r="J122" i="86"/>
  <c r="K122" i="86"/>
  <c r="L122" i="86"/>
  <c r="M122" i="86"/>
  <c r="N122" i="86"/>
  <c r="O122" i="86"/>
  <c r="P122" i="86"/>
  <c r="Q122" i="86"/>
  <c r="R122" i="86"/>
  <c r="S122" i="86"/>
  <c r="T122" i="86"/>
  <c r="U122" i="86"/>
  <c r="I123" i="86"/>
  <c r="J123" i="86"/>
  <c r="K123" i="86"/>
  <c r="L123" i="86"/>
  <c r="M123" i="86"/>
  <c r="N123" i="86"/>
  <c r="O123" i="86"/>
  <c r="P123" i="86"/>
  <c r="Q123" i="86"/>
  <c r="R123" i="86"/>
  <c r="S123" i="86"/>
  <c r="T123" i="86"/>
  <c r="U123" i="86"/>
  <c r="I124" i="86"/>
  <c r="J124" i="86"/>
  <c r="K124" i="86"/>
  <c r="L124" i="86"/>
  <c r="M124" i="86"/>
  <c r="N124" i="86"/>
  <c r="O124" i="86"/>
  <c r="P124" i="86"/>
  <c r="Q124" i="86"/>
  <c r="R124" i="86"/>
  <c r="S124" i="86"/>
  <c r="T124" i="86"/>
  <c r="U124" i="86"/>
  <c r="I125" i="86"/>
  <c r="I126" i="86"/>
  <c r="J126" i="86"/>
  <c r="K126" i="86"/>
  <c r="L126" i="86"/>
  <c r="M126" i="86"/>
  <c r="N126" i="86"/>
  <c r="O126" i="86"/>
  <c r="P126" i="86"/>
  <c r="Q126" i="86"/>
  <c r="R126" i="86"/>
  <c r="S126" i="86"/>
  <c r="T126" i="86"/>
  <c r="U126" i="86"/>
  <c r="I127" i="86"/>
  <c r="J127" i="86"/>
  <c r="K127" i="86"/>
  <c r="L127" i="86"/>
  <c r="M127" i="86"/>
  <c r="N127" i="86"/>
  <c r="O127" i="86"/>
  <c r="P127" i="86"/>
  <c r="Q127" i="86"/>
  <c r="R127" i="86"/>
  <c r="S127" i="86"/>
  <c r="T127" i="86"/>
  <c r="U127" i="86"/>
  <c r="I128" i="86"/>
  <c r="J128" i="86"/>
  <c r="L128" i="86"/>
  <c r="M128" i="86"/>
  <c r="N128" i="86"/>
  <c r="O128" i="86"/>
  <c r="P128" i="86"/>
  <c r="Q128" i="86"/>
  <c r="R128" i="86"/>
  <c r="S128" i="86"/>
  <c r="T128" i="86"/>
  <c r="U128" i="86"/>
  <c r="I129" i="86"/>
  <c r="J129" i="86"/>
  <c r="K129" i="86"/>
  <c r="L129" i="86"/>
  <c r="M129" i="86"/>
  <c r="N129" i="86"/>
  <c r="O129" i="86"/>
  <c r="P129" i="86"/>
  <c r="Q129" i="86"/>
  <c r="R129" i="86"/>
  <c r="T129" i="86"/>
  <c r="U129" i="86"/>
  <c r="I130" i="86"/>
  <c r="J130" i="86"/>
  <c r="K130" i="86"/>
  <c r="L130" i="86"/>
  <c r="M130" i="86"/>
  <c r="N130" i="86"/>
  <c r="O130" i="86"/>
  <c r="P130" i="86"/>
  <c r="Q130" i="86"/>
  <c r="R130" i="86"/>
  <c r="S130" i="86"/>
  <c r="T130" i="86"/>
  <c r="U130" i="86"/>
  <c r="I131" i="86"/>
  <c r="J131" i="86"/>
  <c r="K131" i="86"/>
  <c r="L131" i="86"/>
  <c r="M131" i="86"/>
  <c r="N131" i="86"/>
  <c r="O131" i="86"/>
  <c r="P131" i="86"/>
  <c r="Q131" i="86"/>
  <c r="R131" i="86"/>
  <c r="S131" i="86"/>
  <c r="T131" i="86"/>
  <c r="U131" i="86"/>
  <c r="I132" i="86"/>
  <c r="J132" i="86"/>
  <c r="K132" i="86"/>
  <c r="L132" i="86"/>
  <c r="N132" i="86"/>
  <c r="O132" i="86"/>
  <c r="P132" i="86"/>
  <c r="Q132" i="86"/>
  <c r="R132" i="86"/>
  <c r="S132" i="86"/>
  <c r="T132" i="86"/>
  <c r="U132" i="86"/>
  <c r="I133" i="86"/>
  <c r="J133" i="86"/>
  <c r="K133" i="86"/>
  <c r="L133" i="86"/>
  <c r="M133" i="86"/>
  <c r="N133" i="86"/>
  <c r="O133" i="86"/>
  <c r="P133" i="86"/>
  <c r="Q133" i="86"/>
  <c r="R133" i="86"/>
  <c r="T133" i="86"/>
  <c r="U133" i="86"/>
  <c r="I135" i="86"/>
  <c r="J135" i="86"/>
  <c r="K135" i="86"/>
  <c r="L135" i="86"/>
  <c r="M135" i="86"/>
  <c r="N135" i="86"/>
  <c r="O135" i="86"/>
  <c r="P135" i="86"/>
  <c r="Q135" i="86"/>
  <c r="R135" i="86"/>
  <c r="S135" i="86"/>
  <c r="T135" i="86"/>
  <c r="U135" i="86"/>
  <c r="I136" i="86"/>
  <c r="L136" i="86"/>
  <c r="M136" i="86"/>
  <c r="N136" i="86"/>
  <c r="O136" i="86"/>
  <c r="P136" i="86"/>
  <c r="Q136" i="86"/>
  <c r="R136" i="86"/>
  <c r="S136" i="86"/>
  <c r="T136" i="86"/>
  <c r="U136" i="86"/>
  <c r="I137" i="86"/>
  <c r="J137" i="86"/>
  <c r="K137" i="86"/>
  <c r="L137" i="86"/>
  <c r="M137" i="86"/>
  <c r="N137" i="86"/>
  <c r="O137" i="86"/>
  <c r="P137" i="86"/>
  <c r="Q137" i="86"/>
  <c r="R137" i="86"/>
  <c r="S137" i="86"/>
  <c r="T137" i="86"/>
  <c r="U137" i="86"/>
  <c r="I138" i="86"/>
  <c r="J138" i="86"/>
  <c r="L138" i="86"/>
  <c r="M138" i="86"/>
  <c r="N138" i="86"/>
  <c r="O138" i="86"/>
  <c r="P138" i="86"/>
  <c r="Q138" i="86"/>
  <c r="R138" i="86"/>
  <c r="S138" i="86"/>
  <c r="T138" i="86"/>
  <c r="U138" i="86"/>
  <c r="I139" i="86"/>
  <c r="J139" i="86"/>
  <c r="L139" i="86"/>
  <c r="M139" i="86"/>
  <c r="N139" i="86"/>
  <c r="O139" i="86"/>
  <c r="P139" i="86"/>
  <c r="Q139" i="86"/>
  <c r="R139" i="86"/>
  <c r="S139" i="86"/>
  <c r="T139" i="86"/>
  <c r="U139" i="86"/>
  <c r="I140" i="86"/>
  <c r="J140" i="86"/>
  <c r="K140" i="86"/>
  <c r="L140" i="86"/>
  <c r="M140" i="86"/>
  <c r="N140" i="86"/>
  <c r="O140" i="86"/>
  <c r="P140" i="86"/>
  <c r="Q140" i="86"/>
  <c r="R140" i="86"/>
  <c r="T140" i="86"/>
  <c r="U140" i="86"/>
  <c r="I141" i="86"/>
  <c r="J141" i="86"/>
  <c r="K141" i="86"/>
  <c r="L141" i="86"/>
  <c r="M141" i="86"/>
  <c r="N141" i="86"/>
  <c r="O141" i="86"/>
  <c r="P141" i="86"/>
  <c r="Q141" i="86"/>
  <c r="R141" i="86"/>
  <c r="T141" i="86"/>
  <c r="U141" i="86"/>
  <c r="I142" i="86"/>
  <c r="J142" i="86"/>
  <c r="K142" i="86"/>
  <c r="L142" i="86"/>
  <c r="M142" i="86"/>
  <c r="N142" i="86"/>
  <c r="O142" i="86"/>
  <c r="P142" i="86"/>
  <c r="Q142" i="86"/>
  <c r="R142" i="86"/>
  <c r="T142" i="86"/>
  <c r="U142" i="86"/>
  <c r="I143" i="86"/>
  <c r="J143" i="86"/>
  <c r="K143" i="86"/>
  <c r="L143" i="86"/>
  <c r="M143" i="86"/>
  <c r="N143" i="86"/>
  <c r="O143" i="86"/>
  <c r="P143" i="86"/>
  <c r="Q143" i="86"/>
  <c r="R143" i="86"/>
  <c r="S143" i="86"/>
  <c r="T143" i="86"/>
  <c r="U143" i="86"/>
  <c r="I144" i="86"/>
  <c r="J144" i="86"/>
  <c r="K144" i="86"/>
  <c r="L144" i="86"/>
  <c r="M144" i="86"/>
  <c r="N144" i="86"/>
  <c r="O144" i="86"/>
  <c r="P144" i="86"/>
  <c r="Q144" i="86"/>
  <c r="R144" i="86"/>
  <c r="S144" i="86"/>
  <c r="T144" i="86"/>
  <c r="U144" i="86"/>
  <c r="I145" i="86"/>
  <c r="J145" i="86"/>
  <c r="K145" i="86"/>
  <c r="L145" i="86"/>
  <c r="M145" i="86"/>
  <c r="N145" i="86"/>
  <c r="O145" i="86"/>
  <c r="P145" i="86"/>
  <c r="Q145" i="86"/>
  <c r="R145" i="86"/>
  <c r="T145" i="86"/>
  <c r="U145" i="86"/>
  <c r="I146" i="86"/>
  <c r="J146" i="86"/>
  <c r="L146" i="86"/>
  <c r="M146" i="86"/>
  <c r="N146" i="86"/>
  <c r="O146" i="86"/>
  <c r="P146" i="86"/>
  <c r="Q146" i="86"/>
  <c r="R146" i="86"/>
  <c r="S146" i="86"/>
  <c r="T146" i="86"/>
  <c r="U146" i="86"/>
  <c r="I147" i="86"/>
  <c r="J147" i="86"/>
  <c r="K147" i="86"/>
  <c r="L147" i="86"/>
  <c r="M147" i="86"/>
  <c r="N147" i="86"/>
  <c r="O147" i="86"/>
  <c r="P147" i="86"/>
  <c r="Q147" i="86"/>
  <c r="R147" i="86"/>
  <c r="S147" i="86"/>
  <c r="T147" i="86"/>
  <c r="U147" i="86"/>
  <c r="I148" i="86"/>
  <c r="J148" i="86"/>
  <c r="L148" i="86"/>
  <c r="M148" i="86"/>
  <c r="N148" i="86"/>
  <c r="O148" i="86"/>
  <c r="P148" i="86"/>
  <c r="Q148" i="86"/>
  <c r="R148" i="86"/>
  <c r="S148" i="86"/>
  <c r="T148" i="86"/>
  <c r="U148" i="86"/>
  <c r="I149" i="86"/>
  <c r="J149" i="86"/>
  <c r="K149" i="86"/>
  <c r="L149" i="86"/>
  <c r="M149" i="86"/>
  <c r="N149" i="86"/>
  <c r="O149" i="86"/>
  <c r="P149" i="86"/>
  <c r="Q149" i="86"/>
  <c r="R149" i="86"/>
  <c r="S149" i="86"/>
  <c r="T149" i="86"/>
  <c r="U149" i="86"/>
  <c r="I150" i="86"/>
  <c r="J150" i="86"/>
  <c r="K150" i="86"/>
  <c r="L150" i="86"/>
  <c r="M150" i="86"/>
  <c r="N150" i="86"/>
  <c r="O150" i="86"/>
  <c r="P150" i="86"/>
  <c r="Q150" i="86"/>
  <c r="R150" i="86"/>
  <c r="S150" i="86"/>
  <c r="T150" i="86"/>
  <c r="U150" i="86"/>
  <c r="I151" i="86"/>
  <c r="J151" i="86"/>
  <c r="K151" i="86"/>
  <c r="L151" i="86"/>
  <c r="M151" i="86"/>
  <c r="N151" i="86"/>
  <c r="O151" i="86"/>
  <c r="P151" i="86"/>
  <c r="Q151" i="86"/>
  <c r="R151" i="86"/>
  <c r="T151" i="86"/>
  <c r="U151" i="86"/>
  <c r="I152" i="86"/>
  <c r="J152" i="86"/>
  <c r="K152" i="86"/>
  <c r="L152" i="86"/>
  <c r="M152" i="86"/>
  <c r="N152" i="86"/>
  <c r="O152" i="86"/>
  <c r="P152" i="86"/>
  <c r="Q152" i="86"/>
  <c r="R152" i="86"/>
  <c r="T152" i="86"/>
  <c r="U152" i="86"/>
  <c r="I153" i="86"/>
  <c r="J153" i="86"/>
  <c r="K153" i="86"/>
  <c r="L153" i="86"/>
  <c r="M153" i="86"/>
  <c r="N153" i="86"/>
  <c r="O153" i="86"/>
  <c r="P153" i="86"/>
  <c r="Q153" i="86"/>
  <c r="R153" i="86"/>
  <c r="T153" i="86"/>
  <c r="U153" i="86"/>
  <c r="I154" i="86"/>
  <c r="J154" i="86"/>
  <c r="L154" i="86"/>
  <c r="M154" i="86"/>
  <c r="N154" i="86"/>
  <c r="O154" i="86"/>
  <c r="P154" i="86"/>
  <c r="Q154" i="86"/>
  <c r="R154" i="86"/>
  <c r="S154" i="86"/>
  <c r="T154" i="86"/>
  <c r="U154" i="86"/>
  <c r="I155" i="86"/>
  <c r="J155" i="86"/>
  <c r="K155" i="86"/>
  <c r="L155" i="86"/>
  <c r="M155" i="86"/>
  <c r="N155" i="86"/>
  <c r="O155" i="86"/>
  <c r="P155" i="86"/>
  <c r="Q155" i="86"/>
  <c r="R155" i="86"/>
  <c r="S155" i="86"/>
  <c r="U155" i="86"/>
  <c r="I156" i="86"/>
  <c r="J156" i="86"/>
  <c r="L156" i="86"/>
  <c r="M156" i="86"/>
  <c r="N156" i="86"/>
  <c r="O156" i="86"/>
  <c r="P156" i="86"/>
  <c r="Q156" i="86"/>
  <c r="R156" i="86"/>
  <c r="S156" i="86"/>
  <c r="T156" i="86"/>
  <c r="U156" i="86"/>
  <c r="I157" i="86"/>
  <c r="J157" i="86"/>
  <c r="K157" i="86"/>
  <c r="L157" i="86"/>
  <c r="M157" i="86"/>
  <c r="N157" i="86"/>
  <c r="O157" i="86"/>
  <c r="P157" i="86"/>
  <c r="Q157" i="86"/>
  <c r="R157" i="86"/>
  <c r="S157" i="86"/>
  <c r="T157" i="86"/>
  <c r="U157" i="86"/>
  <c r="I158" i="86"/>
  <c r="J158" i="86"/>
  <c r="K158" i="86"/>
  <c r="L158" i="86"/>
  <c r="M158" i="86"/>
  <c r="R158" i="86"/>
  <c r="S158" i="86"/>
  <c r="T158" i="86"/>
  <c r="U158" i="86"/>
  <c r="I159" i="86"/>
  <c r="J159" i="86"/>
  <c r="L159" i="86"/>
  <c r="N159" i="86"/>
  <c r="P159" i="86"/>
  <c r="Q159" i="86"/>
  <c r="R159" i="86"/>
  <c r="S159" i="86"/>
  <c r="T159" i="86"/>
  <c r="U159" i="86"/>
  <c r="I160" i="86"/>
  <c r="J160" i="86"/>
  <c r="K160" i="86"/>
  <c r="L160" i="86"/>
  <c r="M160" i="86"/>
  <c r="N160" i="86"/>
  <c r="O160" i="86"/>
  <c r="P160" i="86"/>
  <c r="Q160" i="86"/>
  <c r="R160" i="86"/>
  <c r="S160" i="86"/>
  <c r="T160" i="86"/>
  <c r="U160" i="86"/>
  <c r="I161" i="86"/>
  <c r="J161" i="86"/>
  <c r="L161" i="86"/>
  <c r="N161" i="86"/>
  <c r="O161" i="86"/>
  <c r="P161" i="86"/>
  <c r="Q161" i="86"/>
  <c r="R161" i="86"/>
  <c r="S161" i="86"/>
  <c r="T161" i="86"/>
  <c r="U161" i="86"/>
  <c r="I162" i="86"/>
  <c r="J162" i="86"/>
  <c r="K162" i="86"/>
  <c r="L162" i="86"/>
  <c r="M162" i="86"/>
  <c r="N162" i="86"/>
  <c r="O162" i="86"/>
  <c r="P162" i="86"/>
  <c r="Q162" i="86"/>
  <c r="R162" i="86"/>
  <c r="S162" i="86"/>
  <c r="T162" i="86"/>
  <c r="U162" i="86"/>
  <c r="I163" i="86"/>
  <c r="J163" i="86"/>
  <c r="K163" i="86"/>
  <c r="L163" i="86"/>
  <c r="M163" i="86"/>
  <c r="N163" i="86"/>
  <c r="O163" i="86"/>
  <c r="P163" i="86"/>
  <c r="Q163" i="86"/>
  <c r="R163" i="86"/>
  <c r="S163" i="86"/>
  <c r="T163" i="86"/>
  <c r="U163" i="86"/>
  <c r="I164" i="86"/>
  <c r="J164" i="86"/>
  <c r="K164" i="86"/>
  <c r="L164" i="86"/>
  <c r="M164" i="86"/>
  <c r="N164" i="86"/>
  <c r="O164" i="86"/>
  <c r="P164" i="86"/>
  <c r="Q164" i="86"/>
  <c r="R164" i="86"/>
  <c r="S164" i="86"/>
  <c r="T164" i="86"/>
  <c r="U164" i="86"/>
  <c r="I165" i="86"/>
  <c r="J165" i="86"/>
  <c r="K165" i="86"/>
  <c r="L165" i="86"/>
  <c r="M165" i="86"/>
  <c r="N165" i="86"/>
  <c r="O165" i="86"/>
  <c r="P165" i="86"/>
  <c r="Q165" i="86"/>
  <c r="R165" i="86"/>
  <c r="S165" i="86"/>
  <c r="T165" i="86"/>
  <c r="U165" i="86"/>
  <c r="I166" i="86"/>
  <c r="J166" i="86"/>
  <c r="K166" i="86"/>
  <c r="L166" i="86"/>
  <c r="M166" i="86"/>
  <c r="N166" i="86"/>
  <c r="O166" i="86"/>
  <c r="P166" i="86"/>
  <c r="Q166" i="86"/>
  <c r="R166" i="86"/>
  <c r="S166" i="86"/>
  <c r="T166" i="86"/>
  <c r="U166" i="86"/>
  <c r="I167" i="86"/>
  <c r="J167" i="86"/>
  <c r="L167" i="86"/>
  <c r="M167" i="86"/>
  <c r="N167" i="86"/>
  <c r="O167" i="86"/>
  <c r="P167" i="86"/>
  <c r="Q167" i="86"/>
  <c r="R167" i="86"/>
  <c r="S167" i="86"/>
  <c r="T167" i="86"/>
  <c r="U167" i="86"/>
  <c r="I168" i="86"/>
  <c r="J168" i="86"/>
  <c r="K168" i="86"/>
  <c r="L168" i="86"/>
  <c r="M168" i="86"/>
  <c r="N168" i="86"/>
  <c r="O168" i="86"/>
  <c r="P168" i="86"/>
  <c r="Q168" i="86"/>
  <c r="R168" i="86"/>
  <c r="S168" i="86"/>
  <c r="T168" i="86"/>
  <c r="U168" i="86"/>
  <c r="I169" i="86"/>
  <c r="J169" i="86"/>
  <c r="K169" i="86"/>
  <c r="L169" i="86"/>
  <c r="M169" i="86"/>
  <c r="N169" i="86"/>
  <c r="O169" i="86"/>
  <c r="P169" i="86"/>
  <c r="Q169" i="86"/>
  <c r="R169" i="86"/>
  <c r="T169" i="86"/>
  <c r="U169" i="86"/>
  <c r="I170" i="86"/>
  <c r="J170" i="86"/>
  <c r="K170" i="86"/>
  <c r="L170" i="86"/>
  <c r="M170" i="86"/>
  <c r="N170" i="86"/>
  <c r="O170" i="86"/>
  <c r="P170" i="86"/>
  <c r="Q170" i="86"/>
  <c r="R170" i="86"/>
  <c r="S170" i="86"/>
  <c r="T170" i="86"/>
  <c r="U170" i="86"/>
  <c r="I171" i="86"/>
  <c r="J171" i="86"/>
  <c r="K171" i="86"/>
  <c r="L171" i="86"/>
  <c r="M171" i="86"/>
  <c r="N171" i="86"/>
  <c r="O171" i="86"/>
  <c r="P171" i="86"/>
  <c r="Q171" i="86"/>
  <c r="R171" i="86"/>
  <c r="S171" i="86"/>
  <c r="T171" i="86"/>
  <c r="U171" i="86"/>
  <c r="I173" i="86"/>
  <c r="J173" i="86"/>
  <c r="K173" i="86"/>
  <c r="L173" i="86"/>
  <c r="M173" i="86"/>
  <c r="N173" i="86"/>
  <c r="O173" i="86"/>
  <c r="P173" i="86"/>
  <c r="Q173" i="86"/>
  <c r="R173" i="86"/>
  <c r="S173" i="86"/>
  <c r="T173" i="86"/>
  <c r="U173" i="86"/>
  <c r="I174" i="86"/>
  <c r="J174" i="86"/>
  <c r="K174" i="86"/>
  <c r="L174" i="86"/>
  <c r="M174" i="86"/>
  <c r="N174" i="86"/>
  <c r="O174" i="86"/>
  <c r="P174" i="86"/>
  <c r="Q174" i="86"/>
  <c r="R174" i="86"/>
  <c r="S174" i="86"/>
  <c r="T174" i="86"/>
  <c r="U174" i="86"/>
  <c r="I175" i="86"/>
  <c r="J175" i="86"/>
  <c r="K175" i="86"/>
  <c r="L175" i="86"/>
  <c r="M175" i="86"/>
  <c r="N175" i="86"/>
  <c r="O175" i="86"/>
  <c r="P175" i="86"/>
  <c r="Q175" i="86"/>
  <c r="R175" i="86"/>
  <c r="S175" i="86"/>
  <c r="T175" i="86"/>
  <c r="U175" i="86"/>
  <c r="I176" i="86"/>
  <c r="J176" i="86"/>
  <c r="K176" i="86"/>
  <c r="L176" i="86"/>
  <c r="M176" i="86"/>
  <c r="N176" i="86"/>
  <c r="O176" i="86"/>
  <c r="P176" i="86"/>
  <c r="Q176" i="86"/>
  <c r="R176" i="86"/>
  <c r="S176" i="86"/>
  <c r="T176" i="86"/>
  <c r="U176" i="86"/>
  <c r="I177" i="86"/>
  <c r="J177" i="86"/>
  <c r="K177" i="86"/>
  <c r="L177" i="86"/>
  <c r="M177" i="86"/>
  <c r="N177" i="86"/>
  <c r="O177" i="86"/>
  <c r="P177" i="86"/>
  <c r="Q177" i="86"/>
  <c r="R177" i="86"/>
  <c r="S177" i="86"/>
  <c r="T177" i="86"/>
  <c r="U177" i="86"/>
  <c r="I178" i="86"/>
  <c r="J178" i="86"/>
  <c r="K178" i="86"/>
  <c r="L178" i="86"/>
  <c r="M178" i="86"/>
  <c r="N178" i="86"/>
  <c r="O178" i="86"/>
  <c r="P178" i="86"/>
  <c r="Q178" i="86"/>
  <c r="R178" i="86"/>
  <c r="S178" i="86"/>
  <c r="T178" i="86"/>
  <c r="U178" i="86"/>
  <c r="I179" i="86"/>
  <c r="J179" i="86"/>
  <c r="K179" i="86"/>
  <c r="L179" i="86"/>
  <c r="N179" i="86"/>
  <c r="O179" i="86"/>
  <c r="P179" i="86"/>
  <c r="Q179" i="86"/>
  <c r="R179" i="86"/>
  <c r="S179" i="86"/>
  <c r="T179" i="86"/>
  <c r="U179" i="86"/>
  <c r="I180" i="86"/>
  <c r="J180" i="86"/>
  <c r="L180" i="86"/>
  <c r="M180" i="86"/>
  <c r="N180" i="86"/>
  <c r="O180" i="86"/>
  <c r="P180" i="86"/>
  <c r="Q180" i="86"/>
  <c r="R180" i="86"/>
  <c r="S180" i="86"/>
  <c r="T180" i="86"/>
  <c r="U180" i="86"/>
  <c r="I181" i="86"/>
  <c r="J181" i="86"/>
  <c r="K181" i="86"/>
  <c r="L181" i="86"/>
  <c r="M181" i="86"/>
  <c r="N181" i="86"/>
  <c r="O181" i="86"/>
  <c r="P181" i="86"/>
  <c r="Q181" i="86"/>
  <c r="R181" i="86"/>
  <c r="S181" i="86"/>
  <c r="T181" i="86"/>
  <c r="U181" i="86"/>
  <c r="I182" i="86"/>
  <c r="J182" i="86"/>
  <c r="K182" i="86"/>
  <c r="L182" i="86"/>
  <c r="M182" i="86"/>
  <c r="N182" i="86"/>
  <c r="O182" i="86"/>
  <c r="P182" i="86"/>
  <c r="Q182" i="86"/>
  <c r="R182" i="86"/>
  <c r="S182" i="86"/>
  <c r="T182" i="86"/>
  <c r="U182" i="86"/>
  <c r="I183" i="86"/>
  <c r="J183" i="86"/>
  <c r="K183" i="86"/>
  <c r="L183" i="86"/>
  <c r="M183" i="86"/>
  <c r="N183" i="86"/>
  <c r="O183" i="86"/>
  <c r="P183" i="86"/>
  <c r="Q183" i="86"/>
  <c r="R183" i="86"/>
  <c r="T183" i="86"/>
  <c r="U183" i="86"/>
  <c r="I184" i="86"/>
  <c r="J184" i="86"/>
  <c r="K184" i="86"/>
  <c r="L184" i="86"/>
  <c r="M184" i="86"/>
  <c r="N184" i="86"/>
  <c r="O184" i="86"/>
  <c r="P184" i="86"/>
  <c r="Q184" i="86"/>
  <c r="R184" i="86"/>
  <c r="S184" i="86"/>
  <c r="T184" i="86"/>
  <c r="U184" i="86"/>
  <c r="I185" i="86"/>
  <c r="J185" i="86"/>
  <c r="K185" i="86"/>
  <c r="L185" i="86"/>
  <c r="M185" i="86"/>
  <c r="N185" i="86"/>
  <c r="O185" i="86"/>
  <c r="P185" i="86"/>
  <c r="Q185" i="86"/>
  <c r="R185" i="86"/>
  <c r="S185" i="86"/>
  <c r="T185" i="86"/>
  <c r="U185" i="86"/>
  <c r="I186" i="86"/>
  <c r="J186" i="86"/>
  <c r="K186" i="86"/>
  <c r="L186" i="86"/>
  <c r="M186" i="86"/>
  <c r="N186" i="86"/>
  <c r="O186" i="86"/>
  <c r="P186" i="86"/>
  <c r="Q186" i="86"/>
  <c r="R186" i="86"/>
  <c r="S186" i="86"/>
  <c r="T186" i="86"/>
  <c r="U186" i="86"/>
  <c r="I187" i="86"/>
  <c r="J187" i="86"/>
  <c r="K187" i="86"/>
  <c r="L187" i="86"/>
  <c r="M187" i="86"/>
  <c r="N187" i="86"/>
  <c r="O187" i="86"/>
  <c r="P187" i="86"/>
  <c r="Q187" i="86"/>
  <c r="R187" i="86"/>
  <c r="T187" i="86"/>
  <c r="U187" i="86"/>
  <c r="I188" i="86"/>
  <c r="J188" i="86"/>
  <c r="K188" i="86"/>
  <c r="L188" i="86"/>
  <c r="M188" i="86"/>
  <c r="N188" i="86"/>
  <c r="O188" i="86"/>
  <c r="P188" i="86"/>
  <c r="Q188" i="86"/>
  <c r="R188" i="86"/>
  <c r="S188" i="86"/>
  <c r="T188" i="86"/>
  <c r="U188" i="86"/>
  <c r="I189" i="86"/>
  <c r="J189" i="86"/>
  <c r="K189" i="86"/>
  <c r="L189" i="86"/>
  <c r="M189" i="86"/>
  <c r="N189" i="86"/>
  <c r="O189" i="86"/>
  <c r="P189" i="86"/>
  <c r="Q189" i="86"/>
  <c r="R189" i="86"/>
  <c r="T189" i="86"/>
  <c r="U189" i="86"/>
  <c r="I190" i="86"/>
  <c r="J190" i="86"/>
  <c r="K190" i="86"/>
  <c r="L190" i="86"/>
  <c r="M190" i="86"/>
  <c r="N190" i="86"/>
  <c r="O190" i="86"/>
  <c r="P190" i="86"/>
  <c r="Q190" i="86"/>
  <c r="R190" i="86"/>
  <c r="S190" i="86"/>
  <c r="T190" i="86"/>
  <c r="U190" i="86"/>
  <c r="I191" i="86"/>
  <c r="J191" i="86"/>
  <c r="K191" i="86"/>
  <c r="L191" i="86"/>
  <c r="M191" i="86"/>
  <c r="N191" i="86"/>
  <c r="O191" i="86"/>
  <c r="P191" i="86"/>
  <c r="Q191" i="86"/>
  <c r="R191" i="86"/>
  <c r="T191" i="86"/>
  <c r="U191" i="86"/>
  <c r="I192" i="86"/>
  <c r="J192" i="86"/>
  <c r="K192" i="86"/>
  <c r="L192" i="86"/>
  <c r="M192" i="86"/>
  <c r="N192" i="86"/>
  <c r="O192" i="86"/>
  <c r="P192" i="86"/>
  <c r="Q192" i="86"/>
  <c r="R192" i="86"/>
  <c r="S192" i="86"/>
  <c r="T192" i="86"/>
  <c r="U192" i="86"/>
  <c r="I193" i="86"/>
  <c r="J193" i="86"/>
  <c r="K193" i="86"/>
  <c r="L193" i="86"/>
  <c r="M193" i="86"/>
  <c r="N193" i="86"/>
  <c r="O193" i="86"/>
  <c r="P193" i="86"/>
  <c r="Q193" i="86"/>
  <c r="R193" i="86"/>
  <c r="S193" i="86"/>
  <c r="T193" i="86"/>
  <c r="U193" i="86"/>
  <c r="I194" i="86"/>
  <c r="J194" i="86"/>
  <c r="K194" i="86"/>
  <c r="L194" i="86"/>
  <c r="M194" i="86"/>
  <c r="N194" i="86"/>
  <c r="O194" i="86"/>
  <c r="P194" i="86"/>
  <c r="Q194" i="86"/>
  <c r="R194" i="86"/>
  <c r="T194" i="86"/>
  <c r="U194" i="86"/>
  <c r="I195" i="86"/>
  <c r="J195" i="86"/>
  <c r="K195" i="86"/>
  <c r="L195" i="86"/>
  <c r="M195" i="86"/>
  <c r="N195" i="86"/>
  <c r="O195" i="86"/>
  <c r="P195" i="86"/>
  <c r="Q195" i="86"/>
  <c r="R195" i="86"/>
  <c r="S195" i="86"/>
  <c r="T195" i="86"/>
  <c r="U195" i="86"/>
  <c r="I196" i="86"/>
  <c r="J196" i="86"/>
  <c r="K196" i="86"/>
  <c r="L196" i="86"/>
  <c r="M196" i="86"/>
  <c r="N196" i="86"/>
  <c r="O196" i="86"/>
  <c r="P196" i="86"/>
  <c r="Q196" i="86"/>
  <c r="R196" i="86"/>
  <c r="S196" i="86"/>
  <c r="T196" i="86"/>
  <c r="U196" i="86"/>
  <c r="I197" i="86"/>
  <c r="J197" i="86"/>
  <c r="K197" i="86"/>
  <c r="L197" i="86"/>
  <c r="M197" i="86"/>
  <c r="N197" i="86"/>
  <c r="O197" i="86"/>
  <c r="P197" i="86"/>
  <c r="Q197" i="86"/>
  <c r="R197" i="86"/>
  <c r="S197" i="86"/>
  <c r="T197" i="86"/>
  <c r="U197" i="86"/>
  <c r="I198" i="86"/>
  <c r="J198" i="86"/>
  <c r="K198" i="86"/>
  <c r="L198" i="86"/>
  <c r="M198" i="86"/>
  <c r="N198" i="86"/>
  <c r="O198" i="86"/>
  <c r="P198" i="86"/>
  <c r="Q198" i="86"/>
  <c r="R198" i="86"/>
  <c r="S198" i="86"/>
  <c r="T198" i="86"/>
  <c r="U198" i="86"/>
  <c r="I199" i="86"/>
  <c r="J199" i="86"/>
  <c r="K199" i="86"/>
  <c r="L199" i="86"/>
  <c r="M199" i="86"/>
  <c r="N199" i="86"/>
  <c r="O199" i="86"/>
  <c r="P199" i="86"/>
  <c r="Q199" i="86"/>
  <c r="R199" i="86"/>
  <c r="S199" i="86"/>
  <c r="T199" i="86"/>
  <c r="U199" i="86"/>
  <c r="I200" i="86"/>
  <c r="J200" i="86"/>
  <c r="K200" i="86"/>
  <c r="L200" i="86"/>
  <c r="M200" i="86"/>
  <c r="N200" i="86"/>
  <c r="O200" i="86"/>
  <c r="P200" i="86"/>
  <c r="Q200" i="86"/>
  <c r="R200" i="86"/>
  <c r="T200" i="86"/>
  <c r="U200" i="86"/>
  <c r="I201" i="86"/>
  <c r="J201" i="86"/>
  <c r="L201" i="86"/>
  <c r="N201" i="86"/>
  <c r="O201" i="86"/>
  <c r="P201" i="86"/>
  <c r="Q201" i="86"/>
  <c r="R201" i="86"/>
  <c r="S201" i="86"/>
  <c r="T201" i="86"/>
  <c r="U201" i="86"/>
  <c r="I202" i="86"/>
  <c r="J202" i="86"/>
  <c r="K202" i="86"/>
  <c r="L202" i="86"/>
  <c r="M202" i="86"/>
  <c r="N202" i="86"/>
  <c r="O202" i="86"/>
  <c r="P202" i="86"/>
  <c r="Q202" i="86"/>
  <c r="R202" i="86"/>
  <c r="S202" i="86"/>
  <c r="T202" i="86"/>
  <c r="U202" i="86"/>
  <c r="I203" i="86"/>
  <c r="J203" i="86"/>
  <c r="K203" i="86"/>
  <c r="L203" i="86"/>
  <c r="M203" i="86"/>
  <c r="N203" i="86"/>
  <c r="O203" i="86"/>
  <c r="P203" i="86"/>
  <c r="Q203" i="86"/>
  <c r="R203" i="86"/>
  <c r="S203" i="86"/>
  <c r="T203" i="86"/>
  <c r="U203" i="86"/>
  <c r="I204" i="86"/>
  <c r="J204" i="86"/>
  <c r="K204" i="86"/>
  <c r="L204" i="86"/>
  <c r="M204" i="86"/>
  <c r="N204" i="86"/>
  <c r="O204" i="86"/>
  <c r="P204" i="86"/>
  <c r="Q204" i="86"/>
  <c r="R204" i="86"/>
  <c r="S204" i="86"/>
  <c r="T204" i="86"/>
  <c r="U204" i="86"/>
  <c r="I205" i="86"/>
  <c r="J205" i="86"/>
  <c r="K205" i="86"/>
  <c r="L205" i="86"/>
  <c r="M205" i="86"/>
  <c r="N205" i="86"/>
  <c r="O205" i="86"/>
  <c r="P205" i="86"/>
  <c r="Q205" i="86"/>
  <c r="R205" i="86"/>
  <c r="T205" i="86"/>
  <c r="U205" i="86"/>
  <c r="I206" i="86"/>
  <c r="J206" i="86"/>
  <c r="K206" i="86"/>
  <c r="L206" i="86"/>
  <c r="M206" i="86"/>
  <c r="N206" i="86"/>
  <c r="O206" i="86"/>
  <c r="P206" i="86"/>
  <c r="Q206" i="86"/>
  <c r="R206" i="86"/>
  <c r="T206" i="86"/>
  <c r="U206" i="86"/>
  <c r="I207" i="86"/>
  <c r="J207" i="86"/>
  <c r="K207" i="86"/>
  <c r="L207" i="86"/>
  <c r="M207" i="86"/>
  <c r="N207" i="86"/>
  <c r="O207" i="86"/>
  <c r="P207" i="86"/>
  <c r="Q207" i="86"/>
  <c r="R207" i="86"/>
  <c r="S207" i="86"/>
  <c r="T207" i="86"/>
  <c r="U207" i="86"/>
  <c r="I208" i="86"/>
  <c r="J208" i="86"/>
  <c r="K208" i="86"/>
  <c r="L208" i="86"/>
  <c r="M208" i="86"/>
  <c r="N208" i="86"/>
  <c r="O208" i="86"/>
  <c r="P208" i="86"/>
  <c r="Q208" i="86"/>
  <c r="R208" i="86"/>
  <c r="T208" i="86"/>
  <c r="U208" i="86"/>
  <c r="I209" i="86"/>
  <c r="J209" i="86"/>
  <c r="K209" i="86"/>
  <c r="L209" i="86"/>
  <c r="M209" i="86"/>
  <c r="N209" i="86"/>
  <c r="O209" i="86"/>
  <c r="P209" i="86"/>
  <c r="Q209" i="86"/>
  <c r="R209" i="86"/>
  <c r="S209" i="86"/>
  <c r="T209" i="86"/>
  <c r="U209" i="86"/>
  <c r="I210" i="86"/>
  <c r="J210" i="86"/>
  <c r="K210" i="86"/>
  <c r="L210" i="86"/>
  <c r="M210" i="86"/>
  <c r="N210" i="86"/>
  <c r="O210" i="86"/>
  <c r="P210" i="86"/>
  <c r="Q210" i="86"/>
  <c r="R210" i="86"/>
  <c r="S210" i="86"/>
  <c r="T210" i="86"/>
  <c r="U210" i="86"/>
  <c r="I211" i="86"/>
  <c r="J211" i="86"/>
  <c r="K211" i="86"/>
  <c r="L211" i="86"/>
  <c r="M211" i="86"/>
  <c r="N211" i="86"/>
  <c r="O211" i="86"/>
  <c r="P211" i="86"/>
  <c r="Q211" i="86"/>
  <c r="R211" i="86"/>
  <c r="S211" i="86"/>
  <c r="T211" i="86"/>
  <c r="U211" i="86"/>
  <c r="I212" i="86"/>
  <c r="J212" i="86"/>
  <c r="L212" i="86"/>
  <c r="M212" i="86"/>
  <c r="N212" i="86"/>
  <c r="O212" i="86"/>
  <c r="P212" i="86"/>
  <c r="Q212" i="86"/>
  <c r="R212" i="86"/>
  <c r="S212" i="86"/>
  <c r="T212" i="86"/>
  <c r="U212" i="86"/>
  <c r="I213" i="86"/>
  <c r="J213" i="86"/>
  <c r="K213" i="86"/>
  <c r="L213" i="86"/>
  <c r="M213" i="86"/>
  <c r="N213" i="86"/>
  <c r="O213" i="86"/>
  <c r="P213" i="86"/>
  <c r="Q213" i="86"/>
  <c r="R213" i="86"/>
  <c r="T213" i="86"/>
  <c r="U213" i="86"/>
  <c r="I214" i="86"/>
  <c r="J214" i="86"/>
  <c r="K214" i="86"/>
  <c r="L214" i="86"/>
  <c r="M214" i="86"/>
  <c r="N214" i="86"/>
  <c r="O214" i="86"/>
  <c r="P214" i="86"/>
  <c r="Q214" i="86"/>
  <c r="R214" i="86"/>
  <c r="S214" i="86"/>
  <c r="T214" i="86"/>
  <c r="U214" i="86"/>
  <c r="I215" i="86"/>
  <c r="J215" i="86"/>
  <c r="K215" i="86"/>
  <c r="L215" i="86"/>
  <c r="M215" i="86"/>
  <c r="N215" i="86"/>
  <c r="O215" i="86"/>
  <c r="P215" i="86"/>
  <c r="Q215" i="86"/>
  <c r="R215" i="86"/>
  <c r="T215" i="86"/>
  <c r="U215" i="86"/>
  <c r="I216" i="86"/>
  <c r="J216" i="86"/>
  <c r="K216" i="86"/>
  <c r="L216" i="86"/>
  <c r="M216" i="86"/>
  <c r="N216" i="86"/>
  <c r="O216" i="86"/>
  <c r="P216" i="86"/>
  <c r="Q216" i="86"/>
  <c r="R216" i="86"/>
  <c r="S216" i="86"/>
  <c r="T216" i="86"/>
  <c r="U216" i="86"/>
  <c r="I217" i="86"/>
  <c r="J217" i="86"/>
  <c r="K217" i="86"/>
  <c r="L217" i="86"/>
  <c r="M217" i="86"/>
  <c r="N217" i="86"/>
  <c r="O217" i="86"/>
  <c r="P217" i="86"/>
  <c r="Q217" i="86"/>
  <c r="R217" i="86"/>
  <c r="T217" i="86"/>
  <c r="U217" i="86"/>
  <c r="I218" i="86"/>
  <c r="J218" i="86"/>
  <c r="K218" i="86"/>
  <c r="L218" i="86"/>
  <c r="M218" i="86"/>
  <c r="N218" i="86"/>
  <c r="O218" i="86"/>
  <c r="P218" i="86"/>
  <c r="Q218" i="86"/>
  <c r="R218" i="86"/>
  <c r="T218" i="86"/>
  <c r="U218" i="86"/>
  <c r="I219" i="86"/>
  <c r="J219" i="86"/>
  <c r="K219" i="86"/>
  <c r="L219" i="86"/>
  <c r="M219" i="86"/>
  <c r="N219" i="86"/>
  <c r="O219" i="86"/>
  <c r="P219" i="86"/>
  <c r="Q219" i="86"/>
  <c r="R219" i="86"/>
  <c r="T219" i="86"/>
  <c r="U219" i="86"/>
  <c r="I220" i="86"/>
  <c r="J220" i="86"/>
  <c r="K220" i="86"/>
  <c r="L220" i="86"/>
  <c r="M220" i="86"/>
  <c r="N220" i="86"/>
  <c r="O220" i="86"/>
  <c r="P220" i="86"/>
  <c r="Q220" i="86"/>
  <c r="R220" i="86"/>
  <c r="S220" i="86"/>
  <c r="T220" i="86"/>
  <c r="U220" i="86"/>
  <c r="I221" i="86"/>
  <c r="J221" i="86"/>
  <c r="K221" i="86"/>
  <c r="L221" i="86"/>
  <c r="M221" i="86"/>
  <c r="N221" i="86"/>
  <c r="O221" i="86"/>
  <c r="P221" i="86"/>
  <c r="Q221" i="86"/>
  <c r="R221" i="86"/>
  <c r="S221" i="86"/>
  <c r="T221" i="86"/>
  <c r="U221" i="86"/>
  <c r="I222" i="86"/>
  <c r="J222" i="86"/>
  <c r="K222" i="86"/>
  <c r="L222" i="86"/>
  <c r="M222" i="86"/>
  <c r="N222" i="86"/>
  <c r="O222" i="86"/>
  <c r="P222" i="86"/>
  <c r="Q222" i="86"/>
  <c r="R222" i="86"/>
  <c r="S222" i="86"/>
  <c r="T222" i="86"/>
  <c r="U222" i="86"/>
  <c r="I223" i="86"/>
  <c r="J223" i="86"/>
  <c r="K223" i="86"/>
  <c r="L223" i="86"/>
  <c r="M223" i="86"/>
  <c r="N223" i="86"/>
  <c r="O223" i="86"/>
  <c r="P223" i="86"/>
  <c r="Q223" i="86"/>
  <c r="R223" i="86"/>
  <c r="S223" i="86"/>
  <c r="T223" i="86"/>
  <c r="U223" i="86"/>
  <c r="I224" i="86"/>
  <c r="J224" i="86"/>
  <c r="K224" i="86"/>
  <c r="L224" i="86"/>
  <c r="M224" i="86"/>
  <c r="N224" i="86"/>
  <c r="O224" i="86"/>
  <c r="P224" i="86"/>
  <c r="Q224" i="86"/>
  <c r="R224" i="86"/>
  <c r="S224" i="86"/>
  <c r="T224" i="86"/>
  <c r="U224" i="86"/>
  <c r="I225" i="86"/>
  <c r="J225" i="86"/>
  <c r="K225" i="86"/>
  <c r="L225" i="86"/>
  <c r="M225" i="86"/>
  <c r="N225" i="86"/>
  <c r="O225" i="86"/>
  <c r="P225" i="86"/>
  <c r="Q225" i="86"/>
  <c r="R225" i="86"/>
  <c r="S225" i="86"/>
  <c r="T225" i="86"/>
  <c r="U225" i="86"/>
  <c r="I226" i="86"/>
  <c r="J226" i="86"/>
  <c r="L226" i="86"/>
  <c r="M226" i="86"/>
  <c r="N226" i="86"/>
  <c r="O226" i="86"/>
  <c r="P226" i="86"/>
  <c r="Q226" i="86"/>
  <c r="R226" i="86"/>
  <c r="S226" i="86"/>
  <c r="T226" i="86"/>
  <c r="U226" i="86"/>
  <c r="I227" i="86"/>
  <c r="J227" i="86"/>
  <c r="L227" i="86"/>
  <c r="N227" i="86"/>
  <c r="O227" i="86"/>
  <c r="P227" i="86"/>
  <c r="Q227" i="86"/>
  <c r="R227" i="86"/>
  <c r="S227" i="86"/>
  <c r="T227" i="86"/>
  <c r="U227" i="86"/>
  <c r="I228" i="86"/>
  <c r="J228" i="86"/>
  <c r="L228" i="86"/>
  <c r="M228" i="86"/>
  <c r="N228" i="86"/>
  <c r="O228" i="86"/>
  <c r="P228" i="86"/>
  <c r="Q228" i="86"/>
  <c r="R228" i="86"/>
  <c r="T228" i="86"/>
  <c r="U228" i="86"/>
  <c r="I229" i="86"/>
  <c r="J229" i="86"/>
  <c r="K229" i="86"/>
  <c r="L229" i="86"/>
  <c r="M229" i="86"/>
  <c r="N229" i="86"/>
  <c r="O229" i="86"/>
  <c r="P229" i="86"/>
  <c r="Q229" i="86"/>
  <c r="R229" i="86"/>
  <c r="S229" i="86"/>
  <c r="T229" i="86"/>
  <c r="U229" i="86"/>
  <c r="I230" i="86"/>
  <c r="J230" i="86"/>
  <c r="K230" i="86"/>
  <c r="L230" i="86"/>
  <c r="M230" i="86"/>
  <c r="N230" i="86"/>
  <c r="O230" i="86"/>
  <c r="P230" i="86"/>
  <c r="Q230" i="86"/>
  <c r="R230" i="86"/>
  <c r="S230" i="86"/>
  <c r="T230" i="86"/>
  <c r="U230" i="86"/>
  <c r="I231" i="86"/>
  <c r="J231" i="86"/>
  <c r="K231" i="86"/>
  <c r="L231" i="86"/>
  <c r="M231" i="86"/>
  <c r="N231" i="86"/>
  <c r="O231" i="86"/>
  <c r="P231" i="86"/>
  <c r="Q231" i="86"/>
  <c r="R231" i="86"/>
  <c r="S231" i="86"/>
  <c r="T231" i="86"/>
  <c r="U231" i="86"/>
  <c r="I232" i="86"/>
  <c r="J232" i="86"/>
  <c r="K232" i="86"/>
  <c r="L232" i="86"/>
  <c r="M232" i="86"/>
  <c r="N232" i="86"/>
  <c r="O232" i="86"/>
  <c r="P232" i="86"/>
  <c r="Q232" i="86"/>
  <c r="R232" i="86"/>
  <c r="T232" i="86"/>
  <c r="U232" i="86"/>
  <c r="I233" i="86"/>
  <c r="J233" i="86"/>
  <c r="K233" i="86"/>
  <c r="L233" i="86"/>
  <c r="M233" i="86"/>
  <c r="N233" i="86"/>
  <c r="O233" i="86"/>
  <c r="P233" i="86"/>
  <c r="Q233" i="86"/>
  <c r="R233" i="86"/>
  <c r="S233" i="86"/>
  <c r="T233" i="86"/>
  <c r="U233" i="86"/>
  <c r="I234" i="86"/>
  <c r="J234" i="86"/>
  <c r="K234" i="86"/>
  <c r="L234" i="86"/>
  <c r="M234" i="86"/>
  <c r="N234" i="86"/>
  <c r="O234" i="86"/>
  <c r="P234" i="86"/>
  <c r="Q234" i="86"/>
  <c r="R234" i="86"/>
  <c r="S234" i="86"/>
  <c r="T234" i="86"/>
  <c r="U234" i="86"/>
  <c r="I235" i="86"/>
  <c r="J235" i="86"/>
  <c r="K235" i="86"/>
  <c r="L235" i="86"/>
  <c r="M235" i="86"/>
  <c r="N235" i="86"/>
  <c r="O235" i="86"/>
  <c r="P235" i="86"/>
  <c r="Q235" i="86"/>
  <c r="R235" i="86"/>
  <c r="T235" i="86"/>
  <c r="U235" i="86"/>
  <c r="I236" i="86"/>
  <c r="J236" i="86"/>
  <c r="K236" i="86"/>
  <c r="L236" i="86"/>
  <c r="M236" i="86"/>
  <c r="N236" i="86"/>
  <c r="O236" i="86"/>
  <c r="P236" i="86"/>
  <c r="Q236" i="86"/>
  <c r="R236" i="86"/>
  <c r="T236" i="86"/>
  <c r="U236" i="86"/>
  <c r="I237" i="86"/>
  <c r="J237" i="86"/>
  <c r="K237" i="86"/>
  <c r="L237" i="86"/>
  <c r="M237" i="86"/>
  <c r="R237" i="86"/>
  <c r="S237" i="86"/>
  <c r="T237" i="86"/>
  <c r="U237" i="86"/>
  <c r="I238" i="86"/>
  <c r="J238" i="86"/>
  <c r="L238" i="86"/>
  <c r="M238" i="86"/>
  <c r="N238" i="86"/>
  <c r="O238" i="86"/>
  <c r="P238" i="86"/>
  <c r="Q238" i="86"/>
  <c r="R238" i="86"/>
  <c r="S238" i="86"/>
  <c r="T238" i="86"/>
  <c r="U238" i="86"/>
  <c r="I239" i="86"/>
  <c r="J239" i="86"/>
  <c r="K239" i="86"/>
  <c r="L239" i="86"/>
  <c r="M239" i="86"/>
  <c r="N239" i="86"/>
  <c r="O239" i="86"/>
  <c r="P239" i="86"/>
  <c r="Q239" i="86"/>
  <c r="R239" i="86"/>
  <c r="S239" i="86"/>
  <c r="T239" i="86"/>
  <c r="U239" i="86"/>
  <c r="I240" i="86"/>
  <c r="J240" i="86"/>
  <c r="K240" i="86"/>
  <c r="L240" i="86"/>
  <c r="M240" i="86"/>
  <c r="N240" i="86"/>
  <c r="O240" i="86"/>
  <c r="P240" i="86"/>
  <c r="Q240" i="86"/>
  <c r="R240" i="86"/>
  <c r="S240" i="86"/>
  <c r="T240" i="86"/>
  <c r="U240" i="86"/>
  <c r="I241" i="86"/>
  <c r="J241" i="86"/>
  <c r="L241" i="86"/>
  <c r="M241" i="86"/>
  <c r="N241" i="86"/>
  <c r="O241" i="86"/>
  <c r="P241" i="86"/>
  <c r="Q241" i="86"/>
  <c r="R241" i="86"/>
  <c r="S241" i="86"/>
  <c r="T241" i="86"/>
  <c r="U241" i="86"/>
  <c r="I242" i="86"/>
  <c r="J242" i="86"/>
  <c r="K242" i="86"/>
  <c r="L242" i="86"/>
  <c r="M242" i="86"/>
  <c r="R242" i="86"/>
  <c r="S242" i="86"/>
  <c r="T242" i="86"/>
  <c r="U242" i="86"/>
  <c r="I243" i="86"/>
  <c r="J243" i="86"/>
  <c r="K243" i="86"/>
  <c r="L243" i="86"/>
  <c r="M243" i="86"/>
  <c r="N243" i="86"/>
  <c r="O243" i="86"/>
  <c r="P243" i="86"/>
  <c r="Q243" i="86"/>
  <c r="R243" i="86"/>
  <c r="S243" i="86"/>
  <c r="T243" i="86"/>
  <c r="U243" i="86"/>
  <c r="I244" i="86"/>
  <c r="J244" i="86"/>
  <c r="L244" i="86"/>
  <c r="M244" i="86"/>
  <c r="N244" i="86"/>
  <c r="O244" i="86"/>
  <c r="P244" i="86"/>
  <c r="Q244" i="86"/>
  <c r="R244" i="86"/>
  <c r="S244" i="86"/>
  <c r="T244" i="86"/>
  <c r="U244" i="86"/>
  <c r="I245" i="86"/>
  <c r="J245" i="86"/>
  <c r="K245" i="86"/>
  <c r="L245" i="86"/>
  <c r="M245" i="86"/>
  <c r="N245" i="86"/>
  <c r="O245" i="86"/>
  <c r="P245" i="86"/>
  <c r="Q245" i="86"/>
  <c r="R245" i="86"/>
  <c r="S245" i="86"/>
  <c r="T245" i="86"/>
  <c r="U245" i="86"/>
  <c r="I246" i="86"/>
  <c r="J246" i="86"/>
  <c r="L246" i="86"/>
  <c r="M246" i="86"/>
  <c r="N246" i="86"/>
  <c r="O246" i="86"/>
  <c r="P246" i="86"/>
  <c r="Q246" i="86"/>
  <c r="R246" i="86"/>
  <c r="S246" i="86"/>
  <c r="T246" i="86"/>
  <c r="U246" i="86"/>
  <c r="I247" i="86"/>
  <c r="J247" i="86"/>
  <c r="K247" i="86"/>
  <c r="L247" i="86"/>
  <c r="M247" i="86"/>
  <c r="N247" i="86"/>
  <c r="O247" i="86"/>
  <c r="P247" i="86"/>
  <c r="Q247" i="86"/>
  <c r="R247" i="86"/>
  <c r="T247" i="86"/>
  <c r="U247" i="86"/>
  <c r="I248" i="86"/>
  <c r="J248" i="86"/>
  <c r="L248" i="86"/>
  <c r="N248" i="86"/>
  <c r="P248" i="86"/>
  <c r="R248" i="86"/>
  <c r="T248" i="86"/>
  <c r="U248" i="86"/>
  <c r="I249" i="86"/>
  <c r="J249" i="86"/>
  <c r="K249" i="86"/>
  <c r="L249" i="86"/>
  <c r="M249" i="86"/>
  <c r="N249" i="86"/>
  <c r="O249" i="86"/>
  <c r="P249" i="86"/>
  <c r="Q249" i="86"/>
  <c r="R249" i="86"/>
  <c r="S249" i="86"/>
  <c r="T249" i="86"/>
  <c r="U249" i="86"/>
  <c r="I250" i="86"/>
  <c r="J250" i="86"/>
  <c r="L250" i="86"/>
  <c r="N250" i="86"/>
  <c r="P250" i="86"/>
  <c r="R250" i="86"/>
  <c r="T250" i="86"/>
  <c r="U250" i="86"/>
  <c r="I251" i="86"/>
  <c r="J251" i="86"/>
  <c r="L251" i="86"/>
  <c r="N251" i="86"/>
  <c r="P251" i="86"/>
  <c r="R251" i="86"/>
  <c r="T251" i="86"/>
  <c r="U251" i="86"/>
  <c r="I252" i="86"/>
  <c r="J252" i="86"/>
  <c r="K252" i="86"/>
  <c r="L252" i="86"/>
  <c r="M252" i="86"/>
  <c r="R252" i="86"/>
  <c r="S252" i="86"/>
  <c r="T252" i="86"/>
  <c r="U252" i="86"/>
  <c r="I253" i="86"/>
  <c r="J253" i="86"/>
  <c r="L253" i="86"/>
  <c r="N253" i="86"/>
  <c r="P253" i="86"/>
  <c r="R253" i="86"/>
  <c r="T253" i="86"/>
  <c r="U253" i="86"/>
  <c r="I254" i="86"/>
  <c r="J254" i="86"/>
  <c r="L254" i="86"/>
  <c r="N254" i="86"/>
  <c r="P254" i="86"/>
  <c r="R254" i="86"/>
  <c r="T254" i="86"/>
  <c r="U254" i="86"/>
  <c r="I255" i="86"/>
  <c r="J255" i="86"/>
  <c r="K255" i="86"/>
  <c r="L255" i="86"/>
  <c r="M255" i="86"/>
  <c r="N255" i="86"/>
  <c r="O255" i="86"/>
  <c r="P255" i="86"/>
  <c r="Q255" i="86"/>
  <c r="R255" i="86"/>
  <c r="S255" i="86"/>
  <c r="T255" i="86"/>
  <c r="U255" i="86"/>
  <c r="I256" i="86"/>
  <c r="J256" i="86"/>
  <c r="L256" i="86"/>
  <c r="M256" i="86"/>
  <c r="N256" i="86"/>
  <c r="O256" i="86"/>
  <c r="P256" i="86"/>
  <c r="Q256" i="86"/>
  <c r="R256" i="86"/>
  <c r="S256" i="86"/>
  <c r="T256" i="86"/>
  <c r="U256" i="86"/>
  <c r="I257" i="86"/>
  <c r="J257" i="86"/>
  <c r="K257" i="86"/>
  <c r="L257" i="86"/>
  <c r="M257" i="86"/>
  <c r="N257" i="86"/>
  <c r="O257" i="86"/>
  <c r="P257" i="86"/>
  <c r="Q257" i="86"/>
  <c r="R257" i="86"/>
  <c r="S257" i="86"/>
  <c r="T257" i="86"/>
  <c r="U257" i="86"/>
  <c r="I258" i="86"/>
  <c r="J258" i="86"/>
  <c r="L258" i="86"/>
  <c r="M258" i="86"/>
  <c r="N258" i="86"/>
  <c r="O258" i="86"/>
  <c r="P258" i="86"/>
  <c r="Q258" i="86"/>
  <c r="R258" i="86"/>
  <c r="S258" i="86"/>
  <c r="T258" i="86"/>
  <c r="U258" i="86"/>
  <c r="I259" i="86"/>
  <c r="J259" i="86"/>
  <c r="K259" i="86"/>
  <c r="L259" i="86"/>
  <c r="M259" i="86"/>
  <c r="N259" i="86"/>
  <c r="O259" i="86"/>
  <c r="P259" i="86"/>
  <c r="Q259" i="86"/>
  <c r="R259" i="86"/>
  <c r="S259" i="86"/>
  <c r="T259" i="86"/>
  <c r="U259" i="86"/>
  <c r="I260" i="86"/>
  <c r="J260" i="86"/>
  <c r="L260" i="86"/>
  <c r="M260" i="86"/>
  <c r="N260" i="86"/>
  <c r="O260" i="86"/>
  <c r="P260" i="86"/>
  <c r="Q260" i="86"/>
  <c r="R260" i="86"/>
  <c r="S260" i="86"/>
  <c r="T260" i="86"/>
  <c r="U260" i="86"/>
  <c r="I261" i="86"/>
  <c r="J261" i="86"/>
  <c r="K261" i="86"/>
  <c r="L261" i="86"/>
  <c r="M261" i="86"/>
  <c r="N261" i="86"/>
  <c r="O261" i="86"/>
  <c r="P261" i="86"/>
  <c r="Q261" i="86"/>
  <c r="R261" i="86"/>
  <c r="S261" i="86"/>
  <c r="T261" i="86"/>
  <c r="U261" i="86"/>
  <c r="I262" i="86"/>
  <c r="J262" i="86"/>
  <c r="K262" i="86"/>
  <c r="L262" i="86"/>
  <c r="M262" i="86"/>
  <c r="N262" i="86"/>
  <c r="O262" i="86"/>
  <c r="P262" i="86"/>
  <c r="Q262" i="86"/>
  <c r="R262" i="86"/>
  <c r="S262" i="86"/>
  <c r="T262" i="86"/>
  <c r="U262" i="86"/>
  <c r="I263" i="86"/>
  <c r="J263" i="86"/>
  <c r="K263" i="86"/>
  <c r="L263" i="86"/>
  <c r="M263" i="86"/>
  <c r="N263" i="86"/>
  <c r="O263" i="86"/>
  <c r="P263" i="86"/>
  <c r="Q263" i="86"/>
  <c r="R263" i="86"/>
  <c r="S263" i="86"/>
  <c r="T263" i="86"/>
  <c r="U263" i="86"/>
  <c r="I264" i="86"/>
  <c r="J264" i="86"/>
  <c r="K264" i="86"/>
  <c r="L264" i="86"/>
  <c r="M264" i="86"/>
  <c r="N264" i="86"/>
  <c r="O264" i="86"/>
  <c r="P264" i="86"/>
  <c r="Q264" i="86"/>
  <c r="R264" i="86"/>
  <c r="T264" i="86"/>
  <c r="I265" i="86"/>
  <c r="J265" i="86"/>
  <c r="L265" i="86"/>
  <c r="M265" i="86"/>
  <c r="N265" i="86"/>
  <c r="O265" i="86"/>
  <c r="P265" i="86"/>
  <c r="Q265" i="86"/>
  <c r="R265" i="86"/>
  <c r="S265" i="86"/>
  <c r="T265" i="86"/>
  <c r="U265" i="86"/>
  <c r="I266" i="86"/>
  <c r="J266" i="86"/>
  <c r="K266" i="86"/>
  <c r="L266" i="86"/>
  <c r="M266" i="86"/>
  <c r="N266" i="86"/>
  <c r="O266" i="86"/>
  <c r="P266" i="86"/>
  <c r="Q266" i="86"/>
  <c r="R266" i="86"/>
  <c r="S266" i="86"/>
  <c r="T266" i="86"/>
  <c r="U266" i="86"/>
  <c r="I267" i="86"/>
  <c r="J267" i="86"/>
  <c r="K267" i="86"/>
  <c r="L267" i="86"/>
  <c r="M267" i="86"/>
  <c r="N267" i="86"/>
  <c r="O267" i="86"/>
  <c r="P267" i="86"/>
  <c r="Q267" i="86"/>
  <c r="R267" i="86"/>
  <c r="S267" i="86"/>
  <c r="T267" i="86"/>
  <c r="U267" i="86"/>
  <c r="I268" i="86"/>
  <c r="J268" i="86"/>
  <c r="L268" i="86"/>
  <c r="M268" i="86"/>
  <c r="N268" i="86"/>
  <c r="O268" i="86"/>
  <c r="P268" i="86"/>
  <c r="Q268" i="86"/>
  <c r="R268" i="86"/>
  <c r="S268" i="86"/>
  <c r="T268" i="86"/>
  <c r="U268" i="86"/>
  <c r="I269" i="86"/>
  <c r="J269" i="86"/>
  <c r="K269" i="86"/>
  <c r="L269" i="86"/>
  <c r="M269" i="86"/>
  <c r="N269" i="86"/>
  <c r="O269" i="86"/>
  <c r="P269" i="86"/>
  <c r="Q269" i="86"/>
  <c r="R269" i="86"/>
  <c r="S269" i="86"/>
  <c r="T269" i="86"/>
  <c r="U269" i="86"/>
  <c r="I270" i="86"/>
  <c r="J270" i="86"/>
  <c r="K270" i="86"/>
  <c r="L270" i="86"/>
  <c r="M270" i="86"/>
  <c r="N270" i="86"/>
  <c r="O270" i="86"/>
  <c r="P270" i="86"/>
  <c r="Q270" i="86"/>
  <c r="R270" i="86"/>
  <c r="S270" i="86"/>
  <c r="T270" i="86"/>
  <c r="U270" i="86"/>
  <c r="I271" i="86"/>
  <c r="J271" i="86"/>
  <c r="L271" i="86"/>
  <c r="M271" i="86"/>
  <c r="N271" i="86"/>
  <c r="O271" i="86"/>
  <c r="P271" i="86"/>
  <c r="Q271" i="86"/>
  <c r="R271" i="86"/>
  <c r="S271" i="86"/>
  <c r="T271" i="86"/>
  <c r="U271" i="86"/>
  <c r="I272" i="86"/>
  <c r="J272" i="86"/>
  <c r="L272" i="86"/>
  <c r="M272" i="86"/>
  <c r="N272" i="86"/>
  <c r="O272" i="86"/>
  <c r="P272" i="86"/>
  <c r="Q272" i="86"/>
  <c r="R272" i="86"/>
  <c r="S272" i="86"/>
  <c r="T272" i="86"/>
  <c r="U272" i="86"/>
  <c r="I273" i="86"/>
  <c r="J273" i="86"/>
  <c r="K273" i="86"/>
  <c r="L273" i="86"/>
  <c r="M273" i="86"/>
  <c r="N273" i="86"/>
  <c r="O273" i="86"/>
  <c r="P273" i="86"/>
  <c r="Q273" i="86"/>
  <c r="R273" i="86"/>
  <c r="S273" i="86"/>
  <c r="T273" i="86"/>
  <c r="U273" i="86"/>
  <c r="I274" i="86"/>
  <c r="J274" i="86"/>
  <c r="K274" i="86"/>
  <c r="L274" i="86"/>
  <c r="M274" i="86"/>
  <c r="N274" i="86"/>
  <c r="O274" i="86"/>
  <c r="P274" i="86"/>
  <c r="Q274" i="86"/>
  <c r="R274" i="86"/>
  <c r="S274" i="86"/>
  <c r="T274" i="86"/>
  <c r="U274" i="86"/>
  <c r="I275" i="86"/>
  <c r="J275" i="86"/>
  <c r="K275" i="86"/>
  <c r="L275" i="86"/>
  <c r="M275" i="86"/>
  <c r="N275" i="86"/>
  <c r="O275" i="86"/>
  <c r="P275" i="86"/>
  <c r="Q275" i="86"/>
  <c r="R275" i="86"/>
  <c r="S275" i="86"/>
  <c r="T275" i="86"/>
  <c r="U275" i="86"/>
  <c r="I276" i="86"/>
  <c r="J276" i="86"/>
  <c r="K276" i="86"/>
  <c r="L276" i="86"/>
  <c r="M276" i="86"/>
  <c r="N276" i="86"/>
  <c r="O276" i="86"/>
  <c r="P276" i="86"/>
  <c r="Q276" i="86"/>
  <c r="R276" i="86"/>
  <c r="S276" i="86"/>
  <c r="T276" i="86"/>
  <c r="U276" i="86"/>
  <c r="I277" i="86"/>
  <c r="J277" i="86"/>
  <c r="K277" i="86"/>
  <c r="L277" i="86"/>
  <c r="M277" i="86"/>
  <c r="N277" i="86"/>
  <c r="O277" i="86"/>
  <c r="P277" i="86"/>
  <c r="Q277" i="86"/>
  <c r="R277" i="86"/>
  <c r="S277" i="86"/>
  <c r="T277" i="86"/>
  <c r="U277" i="86"/>
  <c r="I278" i="86"/>
  <c r="J278" i="86"/>
  <c r="K278" i="86"/>
  <c r="L278" i="86"/>
  <c r="M278" i="86"/>
  <c r="N278" i="86"/>
  <c r="O278" i="86"/>
  <c r="P278" i="86"/>
  <c r="Q278" i="86"/>
  <c r="R278" i="86"/>
  <c r="S278" i="86"/>
  <c r="T278" i="86"/>
  <c r="U278" i="86"/>
  <c r="I279" i="86"/>
  <c r="J279" i="86"/>
  <c r="K279" i="86"/>
  <c r="L279" i="86"/>
  <c r="M279" i="86"/>
  <c r="N279" i="86"/>
  <c r="O279" i="86"/>
  <c r="P279" i="86"/>
  <c r="Q279" i="86"/>
  <c r="R279" i="86"/>
  <c r="S279" i="86"/>
  <c r="T279" i="86"/>
  <c r="U279" i="86"/>
  <c r="I280" i="86"/>
  <c r="J280" i="86"/>
  <c r="K280" i="86"/>
  <c r="L280" i="86"/>
  <c r="M280" i="86"/>
  <c r="N280" i="86"/>
  <c r="O280" i="86"/>
  <c r="P280" i="86"/>
  <c r="Q280" i="86"/>
  <c r="R280" i="86"/>
  <c r="S280" i="86"/>
  <c r="T280" i="86"/>
  <c r="U280" i="86"/>
  <c r="I281" i="86"/>
  <c r="J281" i="86"/>
  <c r="L281" i="86"/>
  <c r="N281" i="86"/>
  <c r="O281" i="86"/>
  <c r="P281" i="86"/>
  <c r="Q281" i="86"/>
  <c r="R281" i="86"/>
  <c r="S281" i="86"/>
  <c r="T281" i="86"/>
  <c r="U281" i="86"/>
  <c r="I282" i="86"/>
  <c r="J282" i="86"/>
  <c r="K282" i="86"/>
  <c r="L282" i="86"/>
  <c r="M282" i="86"/>
  <c r="N282" i="86"/>
  <c r="O282" i="86"/>
  <c r="P282" i="86"/>
  <c r="Q282" i="86"/>
  <c r="R282" i="86"/>
  <c r="S282" i="86"/>
  <c r="T282" i="86"/>
  <c r="U282" i="86"/>
  <c r="I283" i="86"/>
  <c r="J283" i="86"/>
  <c r="L283" i="86"/>
  <c r="N283" i="86"/>
  <c r="O283" i="86"/>
  <c r="P283" i="86"/>
  <c r="Q283" i="86"/>
  <c r="R283" i="86"/>
  <c r="S283" i="86"/>
  <c r="T283" i="86"/>
  <c r="U283" i="86"/>
  <c r="I284" i="86"/>
  <c r="N284" i="86"/>
  <c r="O284" i="86"/>
  <c r="P284" i="86"/>
  <c r="Q284" i="86"/>
  <c r="R284" i="86"/>
  <c r="S284" i="86"/>
  <c r="T284" i="86"/>
  <c r="U284" i="86"/>
  <c r="I285" i="86"/>
  <c r="N285" i="86"/>
  <c r="O285" i="86"/>
  <c r="P285" i="86"/>
  <c r="Q285" i="86"/>
  <c r="R285" i="86"/>
  <c r="S285" i="86"/>
  <c r="T285" i="86"/>
  <c r="U285" i="86"/>
  <c r="I286" i="86"/>
  <c r="J286" i="86"/>
  <c r="K286" i="86"/>
  <c r="L286" i="86"/>
  <c r="M286" i="86"/>
  <c r="N286" i="86"/>
  <c r="O286" i="86"/>
  <c r="P286" i="86"/>
  <c r="Q286" i="86"/>
  <c r="R286" i="86"/>
  <c r="S286" i="86"/>
  <c r="T286" i="86"/>
  <c r="U286" i="86"/>
  <c r="I287" i="86"/>
  <c r="J287" i="86"/>
  <c r="K287" i="86"/>
  <c r="L287" i="86"/>
  <c r="M287" i="86"/>
  <c r="N287" i="86"/>
  <c r="O287" i="86"/>
  <c r="P287" i="86"/>
  <c r="Q287" i="86"/>
  <c r="R287" i="86"/>
  <c r="S287" i="86"/>
  <c r="T287" i="86"/>
  <c r="U287" i="86"/>
  <c r="I288" i="86"/>
  <c r="J288" i="86"/>
  <c r="K288" i="86"/>
  <c r="L288" i="86"/>
  <c r="M288" i="86"/>
  <c r="N288" i="86"/>
  <c r="O288" i="86"/>
  <c r="P288" i="86"/>
  <c r="Q288" i="86"/>
  <c r="R288" i="86"/>
  <c r="S288" i="86"/>
  <c r="T288" i="86"/>
  <c r="U288" i="86"/>
  <c r="I289" i="86"/>
  <c r="J289" i="86"/>
  <c r="K289" i="86"/>
  <c r="L289" i="86"/>
  <c r="M289" i="86"/>
  <c r="N289" i="86"/>
  <c r="O289" i="86"/>
  <c r="P289" i="86"/>
  <c r="Q289" i="86"/>
  <c r="R289" i="86"/>
  <c r="S289" i="86"/>
  <c r="T289" i="86"/>
  <c r="U289" i="86"/>
  <c r="I290" i="86"/>
  <c r="N290" i="86"/>
  <c r="O290" i="86"/>
  <c r="P290" i="86"/>
  <c r="Q290" i="86"/>
  <c r="R290" i="86"/>
  <c r="S290" i="86"/>
  <c r="T290" i="86"/>
  <c r="U290" i="86"/>
  <c r="I291" i="86"/>
  <c r="J291" i="86"/>
  <c r="K291" i="86"/>
  <c r="L291" i="86"/>
  <c r="M291" i="86"/>
  <c r="N291" i="86"/>
  <c r="O291" i="86"/>
  <c r="P291" i="86"/>
  <c r="Q291" i="86"/>
  <c r="R291" i="86"/>
  <c r="S291" i="86"/>
  <c r="T291" i="86"/>
  <c r="U291" i="86"/>
  <c r="I292" i="86"/>
  <c r="J292" i="86"/>
  <c r="L292" i="86"/>
  <c r="N292" i="86"/>
  <c r="P292" i="86"/>
  <c r="R292" i="86"/>
  <c r="T292" i="86"/>
  <c r="U292" i="86"/>
  <c r="I293" i="86"/>
  <c r="J293" i="86"/>
  <c r="K293" i="86"/>
  <c r="L293" i="86"/>
  <c r="M293" i="86"/>
  <c r="N293" i="86"/>
  <c r="O293" i="86"/>
  <c r="P293" i="86"/>
  <c r="Q293" i="86"/>
  <c r="R293" i="86"/>
  <c r="S293" i="86"/>
  <c r="T293" i="86"/>
  <c r="U293" i="86"/>
  <c r="I294" i="86"/>
  <c r="J294" i="86"/>
  <c r="K294" i="86"/>
  <c r="L294" i="86"/>
  <c r="M294" i="86"/>
  <c r="N294" i="86"/>
  <c r="O294" i="86"/>
  <c r="P294" i="86"/>
  <c r="Q294" i="86"/>
  <c r="R294" i="86"/>
  <c r="S294" i="86"/>
  <c r="T294" i="86"/>
  <c r="U294" i="86"/>
  <c r="I295" i="86"/>
  <c r="J295" i="86"/>
  <c r="K295" i="86"/>
  <c r="L295" i="86"/>
  <c r="M295" i="86"/>
  <c r="N295" i="86"/>
  <c r="O295" i="86"/>
  <c r="P295" i="86"/>
  <c r="Q295" i="86"/>
  <c r="R295" i="86"/>
  <c r="S295" i="86"/>
  <c r="T295" i="86"/>
  <c r="U295" i="86"/>
  <c r="I296" i="86"/>
  <c r="J296" i="86"/>
  <c r="K296" i="86"/>
  <c r="L296" i="86"/>
  <c r="M296" i="86"/>
  <c r="N296" i="86"/>
  <c r="O296" i="86"/>
  <c r="P296" i="86"/>
  <c r="Q296" i="86"/>
  <c r="R296" i="86"/>
  <c r="S296" i="86"/>
  <c r="T296" i="86"/>
  <c r="U296" i="86"/>
  <c r="I297" i="86"/>
  <c r="J297" i="86"/>
  <c r="K297" i="86"/>
  <c r="L297" i="86"/>
  <c r="M297" i="86"/>
  <c r="R297" i="86"/>
  <c r="S297" i="86"/>
  <c r="T297" i="86"/>
  <c r="U297" i="86"/>
  <c r="I299" i="86"/>
  <c r="J299" i="86"/>
  <c r="L299" i="86"/>
  <c r="N299" i="86"/>
  <c r="P299" i="86"/>
  <c r="R299" i="86"/>
  <c r="T299" i="86"/>
  <c r="U299" i="86"/>
  <c r="I300" i="86"/>
  <c r="J300" i="86"/>
  <c r="K300" i="86"/>
  <c r="L300" i="86"/>
  <c r="M300" i="86"/>
  <c r="N300" i="86"/>
  <c r="O300" i="86"/>
  <c r="P300" i="86"/>
  <c r="Q300" i="86"/>
  <c r="R300" i="86"/>
  <c r="S300" i="86"/>
  <c r="T300" i="86"/>
  <c r="U300" i="86"/>
  <c r="I301" i="86"/>
  <c r="J301" i="86"/>
  <c r="K301" i="86"/>
  <c r="L301" i="86"/>
  <c r="M301" i="86"/>
  <c r="N301" i="86"/>
  <c r="O301" i="86"/>
  <c r="P301" i="86"/>
  <c r="Q301" i="86"/>
  <c r="R301" i="86"/>
  <c r="S301" i="86"/>
  <c r="T301" i="86"/>
  <c r="U301" i="86"/>
  <c r="I302" i="86"/>
  <c r="J302" i="86"/>
  <c r="L302" i="86"/>
  <c r="M302" i="86"/>
  <c r="N302" i="86"/>
  <c r="O302" i="86"/>
  <c r="P302" i="86"/>
  <c r="Q302" i="86"/>
  <c r="R302" i="86"/>
  <c r="S302" i="86"/>
  <c r="T302" i="86"/>
  <c r="U302" i="86"/>
  <c r="I303" i="86"/>
  <c r="J303" i="86"/>
  <c r="K303" i="86"/>
  <c r="L303" i="86"/>
  <c r="M303" i="86"/>
  <c r="N303" i="86"/>
  <c r="O303" i="86"/>
  <c r="P303" i="86"/>
  <c r="Q303" i="86"/>
  <c r="R303" i="86"/>
  <c r="S303" i="86"/>
  <c r="T303" i="86"/>
  <c r="U303" i="86"/>
  <c r="I304" i="86"/>
  <c r="J304" i="86"/>
  <c r="L304" i="86"/>
  <c r="N304" i="86"/>
  <c r="O304" i="86"/>
  <c r="P304" i="86"/>
  <c r="Q304" i="86"/>
  <c r="R304" i="86"/>
  <c r="S304" i="86"/>
  <c r="T304" i="86"/>
  <c r="U304" i="86"/>
  <c r="I305" i="86"/>
  <c r="J305" i="86"/>
  <c r="L305" i="86"/>
  <c r="N305" i="86"/>
  <c r="P305" i="86"/>
  <c r="R305" i="86"/>
  <c r="T305" i="86"/>
  <c r="U305" i="86"/>
  <c r="I306" i="86"/>
  <c r="J306" i="86"/>
  <c r="K306" i="86"/>
  <c r="L306" i="86"/>
  <c r="M306" i="86"/>
  <c r="N306" i="86"/>
  <c r="O306" i="86"/>
  <c r="P306" i="86"/>
  <c r="Q306" i="86"/>
  <c r="R306" i="86"/>
  <c r="S306" i="86"/>
  <c r="T306" i="86"/>
  <c r="U306" i="86"/>
  <c r="I307" i="86"/>
  <c r="J307" i="86"/>
  <c r="K307" i="86"/>
  <c r="L307" i="86"/>
  <c r="M307" i="86"/>
  <c r="N307" i="86"/>
  <c r="O307" i="86"/>
  <c r="P307" i="86"/>
  <c r="Q307" i="86"/>
  <c r="R307" i="86"/>
  <c r="S307" i="86"/>
  <c r="T307" i="86"/>
  <c r="U307" i="86"/>
  <c r="I308" i="86"/>
  <c r="J308" i="86"/>
  <c r="L308" i="86"/>
  <c r="M308" i="86"/>
  <c r="N308" i="86"/>
  <c r="O308" i="86"/>
  <c r="P308" i="86"/>
  <c r="Q308" i="86"/>
  <c r="R308" i="86"/>
  <c r="S308" i="86"/>
  <c r="T308" i="86"/>
  <c r="U308" i="86"/>
  <c r="I309" i="86"/>
  <c r="J309" i="86"/>
  <c r="K309" i="86"/>
  <c r="L309" i="86"/>
  <c r="M309" i="86"/>
  <c r="N309" i="86"/>
  <c r="O309" i="86"/>
  <c r="P309" i="86"/>
  <c r="Q309" i="86"/>
  <c r="R309" i="86"/>
  <c r="S309" i="86"/>
  <c r="T309" i="86"/>
  <c r="U309" i="86"/>
  <c r="I310" i="86"/>
  <c r="J310" i="86"/>
  <c r="L310" i="86"/>
  <c r="M310" i="86"/>
  <c r="N310" i="86"/>
  <c r="O310" i="86"/>
  <c r="P310" i="86"/>
  <c r="Q310" i="86"/>
  <c r="R310" i="86"/>
  <c r="S310" i="86"/>
  <c r="T310" i="86"/>
  <c r="U310" i="86"/>
  <c r="I311" i="86"/>
  <c r="J311" i="86"/>
  <c r="K311" i="86"/>
  <c r="L311" i="86"/>
  <c r="M311" i="86"/>
  <c r="N311" i="86"/>
  <c r="O311" i="86"/>
  <c r="P311" i="86"/>
  <c r="Q311" i="86"/>
  <c r="R311" i="86"/>
  <c r="S311" i="86"/>
  <c r="T311" i="86"/>
  <c r="U311" i="86"/>
  <c r="I312" i="86"/>
  <c r="J312" i="86"/>
  <c r="K312" i="86"/>
  <c r="L312" i="86"/>
  <c r="M312" i="86"/>
  <c r="N312" i="86"/>
  <c r="O312" i="86"/>
  <c r="P312" i="86"/>
  <c r="Q312" i="86"/>
  <c r="R312" i="86"/>
  <c r="S312" i="86"/>
  <c r="T312" i="86"/>
  <c r="U312" i="86"/>
  <c r="I313" i="86"/>
  <c r="J313" i="86"/>
  <c r="K313" i="86"/>
  <c r="L313" i="86"/>
  <c r="M313" i="86"/>
  <c r="N313" i="86"/>
  <c r="O313" i="86"/>
  <c r="P313" i="86"/>
  <c r="Q313" i="86"/>
  <c r="R313" i="86"/>
  <c r="S313" i="86"/>
  <c r="T313" i="86"/>
  <c r="U313" i="86"/>
  <c r="I314" i="86"/>
  <c r="J314" i="86"/>
  <c r="K314" i="86"/>
  <c r="L314" i="86"/>
  <c r="M314" i="86"/>
  <c r="N314" i="86"/>
  <c r="O314" i="86"/>
  <c r="P314" i="86"/>
  <c r="Q314" i="86"/>
  <c r="R314" i="86"/>
  <c r="S314" i="86"/>
  <c r="T314" i="86"/>
  <c r="U314" i="86"/>
  <c r="W163" i="83"/>
  <c r="AJ136" i="86"/>
  <c r="AI136" i="86"/>
  <c r="AH136" i="86"/>
  <c r="AG136" i="86"/>
  <c r="H136" i="86"/>
  <c r="G136" i="86"/>
  <c r="F136" i="86"/>
  <c r="E136" i="86"/>
  <c r="D136" i="86"/>
  <c r="AJ290" i="86"/>
  <c r="AI290" i="86"/>
  <c r="AH290" i="86"/>
  <c r="AG290" i="86"/>
  <c r="H290" i="86"/>
  <c r="G290" i="86"/>
  <c r="F290" i="86"/>
  <c r="E290" i="86"/>
  <c r="D290" i="86"/>
  <c r="AJ309" i="86"/>
  <c r="AI309" i="86"/>
  <c r="AH309" i="86"/>
  <c r="AG309" i="86"/>
  <c r="H309" i="86"/>
  <c r="G309" i="86"/>
  <c r="F309" i="86"/>
  <c r="E309" i="86"/>
  <c r="D309" i="86"/>
  <c r="AJ312" i="86"/>
  <c r="AI312" i="86"/>
  <c r="AH312" i="86"/>
  <c r="AG312" i="86"/>
  <c r="H312" i="86"/>
  <c r="G312" i="86"/>
  <c r="F312" i="86"/>
  <c r="E312" i="86"/>
  <c r="D312" i="86"/>
  <c r="AJ304" i="86"/>
  <c r="AI304" i="86"/>
  <c r="AH304" i="86"/>
  <c r="AG304" i="86"/>
  <c r="H304" i="86"/>
  <c r="G304" i="86"/>
  <c r="F304" i="86"/>
  <c r="E304" i="86"/>
  <c r="D304" i="86"/>
  <c r="AJ294" i="86"/>
  <c r="AI294" i="86"/>
  <c r="AH294" i="86"/>
  <c r="AG294" i="86"/>
  <c r="H294" i="86"/>
  <c r="G294" i="86"/>
  <c r="F294" i="86"/>
  <c r="E294" i="86"/>
  <c r="D294" i="86"/>
  <c r="AJ285" i="86"/>
  <c r="AI285" i="86"/>
  <c r="AH285" i="86"/>
  <c r="AG285" i="86"/>
  <c r="H285" i="86"/>
  <c r="G285" i="86"/>
  <c r="F285" i="86"/>
  <c r="E285" i="86"/>
  <c r="D285" i="86"/>
  <c r="AJ284" i="86"/>
  <c r="AI284" i="86"/>
  <c r="AH284" i="86"/>
  <c r="AG284" i="86"/>
  <c r="H284" i="86"/>
  <c r="G284" i="86"/>
  <c r="F284" i="86"/>
  <c r="E284" i="86"/>
  <c r="D284" i="86"/>
  <c r="AJ184" i="86"/>
  <c r="AI184" i="86"/>
  <c r="AH184" i="86"/>
  <c r="AG184" i="86"/>
  <c r="H184" i="86"/>
  <c r="G184" i="86"/>
  <c r="F184" i="86"/>
  <c r="E184" i="86"/>
  <c r="D184" i="86"/>
  <c r="AJ178" i="86"/>
  <c r="AI178" i="86"/>
  <c r="AH178" i="86"/>
  <c r="AG178" i="86"/>
  <c r="H178" i="86"/>
  <c r="G178" i="86"/>
  <c r="F178" i="86"/>
  <c r="E178" i="86"/>
  <c r="D178" i="86"/>
  <c r="AJ163" i="86"/>
  <c r="AI163" i="86"/>
  <c r="AH163" i="86"/>
  <c r="AG163" i="86"/>
  <c r="H163" i="86"/>
  <c r="G163" i="86"/>
  <c r="F163" i="86"/>
  <c r="E163" i="86"/>
  <c r="D163" i="86"/>
  <c r="AJ149" i="86"/>
  <c r="AI149" i="86"/>
  <c r="AH149" i="86"/>
  <c r="AG149" i="86"/>
  <c r="H149" i="86"/>
  <c r="G149" i="86"/>
  <c r="F149" i="86"/>
  <c r="E149" i="86"/>
  <c r="D149" i="86"/>
  <c r="AJ150" i="86"/>
  <c r="AI150" i="86"/>
  <c r="AH150" i="86"/>
  <c r="AG150" i="86"/>
  <c r="H150" i="86"/>
  <c r="G150" i="86"/>
  <c r="F150" i="86"/>
  <c r="E150" i="86"/>
  <c r="D150" i="86"/>
  <c r="AJ144" i="86"/>
  <c r="AI144" i="86"/>
  <c r="AH144" i="86"/>
  <c r="AG144" i="86"/>
  <c r="H144" i="86"/>
  <c r="G144" i="86"/>
  <c r="F144" i="86"/>
  <c r="E144" i="86"/>
  <c r="D144" i="86"/>
  <c r="AJ98" i="86"/>
  <c r="AI98" i="86"/>
  <c r="AH98" i="86"/>
  <c r="AG98" i="86"/>
  <c r="H98" i="86"/>
  <c r="G98" i="86"/>
  <c r="F98" i="86"/>
  <c r="E98" i="86"/>
  <c r="D98" i="86"/>
  <c r="AJ93" i="86"/>
  <c r="AI93" i="86"/>
  <c r="AH93" i="86"/>
  <c r="AG93" i="86"/>
  <c r="H93" i="86"/>
  <c r="G93" i="86"/>
  <c r="F93" i="86"/>
  <c r="E93" i="86"/>
  <c r="D93" i="86"/>
  <c r="AJ44" i="86"/>
  <c r="AI44" i="86"/>
  <c r="AH44" i="86"/>
  <c r="AG44" i="86"/>
  <c r="H44" i="86"/>
  <c r="G44" i="86"/>
  <c r="F44" i="86"/>
  <c r="E44" i="86"/>
  <c r="D44" i="86"/>
  <c r="AJ313" i="86"/>
  <c r="AI313" i="86"/>
  <c r="AH313" i="86"/>
  <c r="AG313" i="86"/>
  <c r="H313" i="86"/>
  <c r="G313" i="86"/>
  <c r="F313" i="86"/>
  <c r="E313" i="86"/>
  <c r="D313" i="86"/>
  <c r="AJ310" i="86"/>
  <c r="AI310" i="86"/>
  <c r="AH310" i="86"/>
  <c r="AG310" i="86"/>
  <c r="H310" i="86"/>
  <c r="G310" i="86"/>
  <c r="F310" i="86"/>
  <c r="E310" i="86"/>
  <c r="D310" i="86"/>
  <c r="AJ308" i="86"/>
  <c r="AI308" i="86"/>
  <c r="AH308" i="86"/>
  <c r="AG308" i="86"/>
  <c r="H308" i="86"/>
  <c r="G308" i="86"/>
  <c r="F308" i="86"/>
  <c r="E308" i="86"/>
  <c r="D308" i="86"/>
  <c r="AJ300" i="86"/>
  <c r="AI300" i="86"/>
  <c r="AH300" i="86"/>
  <c r="AG300" i="86"/>
  <c r="H300" i="86"/>
  <c r="G300" i="86"/>
  <c r="F300" i="86"/>
  <c r="E300" i="86"/>
  <c r="D300" i="86"/>
  <c r="AJ291" i="86"/>
  <c r="AI291" i="86"/>
  <c r="AH291" i="86"/>
  <c r="AG291" i="86"/>
  <c r="H291" i="86"/>
  <c r="G291" i="86"/>
  <c r="F291" i="86"/>
  <c r="E291" i="86"/>
  <c r="D291" i="86"/>
  <c r="AJ283" i="86"/>
  <c r="AI283" i="86"/>
  <c r="AH283" i="86"/>
  <c r="AG283" i="86"/>
  <c r="H283" i="86"/>
  <c r="G283" i="86"/>
  <c r="F283" i="86"/>
  <c r="E283" i="86"/>
  <c r="D283" i="86"/>
  <c r="AJ281" i="86"/>
  <c r="AI281" i="86"/>
  <c r="AH281" i="86"/>
  <c r="AG281" i="86"/>
  <c r="H281" i="86"/>
  <c r="G281" i="86"/>
  <c r="F281" i="86"/>
  <c r="E281" i="86"/>
  <c r="D281" i="86"/>
  <c r="AJ278" i="86"/>
  <c r="AI278" i="86"/>
  <c r="AH278" i="86"/>
  <c r="AG278" i="86"/>
  <c r="H278" i="86"/>
  <c r="G278" i="86"/>
  <c r="F278" i="86"/>
  <c r="E278" i="86"/>
  <c r="D278" i="86"/>
  <c r="AJ277" i="86"/>
  <c r="AI277" i="86"/>
  <c r="AH277" i="86"/>
  <c r="AG277" i="86"/>
  <c r="H277" i="86"/>
  <c r="G277" i="86"/>
  <c r="F277" i="86"/>
  <c r="E277" i="86"/>
  <c r="D277" i="86"/>
  <c r="AJ264" i="86"/>
  <c r="AI264" i="86"/>
  <c r="AH264" i="86"/>
  <c r="AG264" i="86"/>
  <c r="H264" i="86"/>
  <c r="G264" i="86"/>
  <c r="F264" i="86"/>
  <c r="E264" i="86"/>
  <c r="D264" i="86"/>
  <c r="AJ262" i="86"/>
  <c r="AI262" i="86"/>
  <c r="AH262" i="86"/>
  <c r="AG262" i="86"/>
  <c r="H262" i="86"/>
  <c r="G262" i="86"/>
  <c r="F262" i="86"/>
  <c r="E262" i="86"/>
  <c r="D262" i="86"/>
  <c r="AJ256" i="86"/>
  <c r="AI256" i="86"/>
  <c r="AH256" i="86"/>
  <c r="AG256" i="86"/>
  <c r="H256" i="86"/>
  <c r="G256" i="86"/>
  <c r="F256" i="86"/>
  <c r="E256" i="86"/>
  <c r="D256" i="86"/>
  <c r="AJ246" i="86"/>
  <c r="AI246" i="86"/>
  <c r="AH246" i="86"/>
  <c r="AG246" i="86"/>
  <c r="H246" i="86"/>
  <c r="G246" i="86"/>
  <c r="F246" i="86"/>
  <c r="E246" i="86"/>
  <c r="D246" i="86"/>
  <c r="AJ238" i="86"/>
  <c r="AI238" i="86"/>
  <c r="AH238" i="86"/>
  <c r="AG238" i="86"/>
  <c r="H238" i="86"/>
  <c r="G238" i="86"/>
  <c r="F238" i="86"/>
  <c r="E238" i="86"/>
  <c r="D238" i="86"/>
  <c r="AJ229" i="86"/>
  <c r="AI229" i="86"/>
  <c r="AH229" i="86"/>
  <c r="AG229" i="86"/>
  <c r="H229" i="86"/>
  <c r="G229" i="86"/>
  <c r="F229" i="86"/>
  <c r="E229" i="86"/>
  <c r="D229" i="86"/>
  <c r="AJ227" i="86"/>
  <c r="AI227" i="86"/>
  <c r="AH227" i="86"/>
  <c r="AG227" i="86"/>
  <c r="H227" i="86"/>
  <c r="G227" i="86"/>
  <c r="F227" i="86"/>
  <c r="E227" i="86"/>
  <c r="D227" i="86"/>
  <c r="AJ226" i="86"/>
  <c r="AI226" i="86"/>
  <c r="AH226" i="86"/>
  <c r="AG226" i="86"/>
  <c r="H226" i="86"/>
  <c r="G226" i="86"/>
  <c r="F226" i="86"/>
  <c r="E226" i="86"/>
  <c r="D226" i="86"/>
  <c r="AJ221" i="86"/>
  <c r="AI221" i="86"/>
  <c r="AH221" i="86"/>
  <c r="AG221" i="86"/>
  <c r="H221" i="86"/>
  <c r="G221" i="86"/>
  <c r="F221" i="86"/>
  <c r="E221" i="86"/>
  <c r="D221" i="86"/>
  <c r="AJ211" i="86"/>
  <c r="AI211" i="86"/>
  <c r="AH211" i="86"/>
  <c r="AG211" i="86"/>
  <c r="H211" i="86"/>
  <c r="G211" i="86"/>
  <c r="F211" i="86"/>
  <c r="E211" i="86"/>
  <c r="D211" i="86"/>
  <c r="AJ203" i="86"/>
  <c r="AI203" i="86"/>
  <c r="AH203" i="86"/>
  <c r="AG203" i="86"/>
  <c r="H203" i="86"/>
  <c r="G203" i="86"/>
  <c r="F203" i="86"/>
  <c r="E203" i="86"/>
  <c r="D203" i="86"/>
  <c r="AJ195" i="86"/>
  <c r="AI195" i="86"/>
  <c r="AH195" i="86"/>
  <c r="AG195" i="86"/>
  <c r="H195" i="86"/>
  <c r="G195" i="86"/>
  <c r="F195" i="86"/>
  <c r="E195" i="86"/>
  <c r="D195" i="86"/>
  <c r="AJ190" i="86"/>
  <c r="AI190" i="86"/>
  <c r="AH190" i="86"/>
  <c r="AG190" i="86"/>
  <c r="H190" i="86"/>
  <c r="G190" i="86"/>
  <c r="F190" i="86"/>
  <c r="E190" i="86"/>
  <c r="D190" i="86"/>
  <c r="AJ180" i="86"/>
  <c r="AI180" i="86"/>
  <c r="AH180" i="86"/>
  <c r="AG180" i="86"/>
  <c r="H180" i="86"/>
  <c r="G180" i="86"/>
  <c r="F180" i="86"/>
  <c r="E180" i="86"/>
  <c r="D180" i="86"/>
  <c r="AJ179" i="86"/>
  <c r="AI179" i="86"/>
  <c r="AH179" i="86"/>
  <c r="AG179" i="86"/>
  <c r="H179" i="86"/>
  <c r="G179" i="86"/>
  <c r="F179" i="86"/>
  <c r="E179" i="86"/>
  <c r="D179" i="86"/>
  <c r="AJ167" i="86"/>
  <c r="AI167" i="86"/>
  <c r="AH167" i="86"/>
  <c r="AG167" i="86"/>
  <c r="H167" i="86"/>
  <c r="G167" i="86"/>
  <c r="F167" i="86"/>
  <c r="E167" i="86"/>
  <c r="D167" i="86"/>
  <c r="AJ161" i="86"/>
  <c r="AI161" i="86"/>
  <c r="AH161" i="86"/>
  <c r="AG161" i="86"/>
  <c r="H161" i="86"/>
  <c r="G161" i="86"/>
  <c r="F161" i="86"/>
  <c r="E161" i="86"/>
  <c r="D161" i="86"/>
  <c r="AJ157" i="86"/>
  <c r="AI157" i="86"/>
  <c r="AH157" i="86"/>
  <c r="AG157" i="86"/>
  <c r="H157" i="86"/>
  <c r="G157" i="86"/>
  <c r="F157" i="86"/>
  <c r="E157" i="86"/>
  <c r="D157" i="86"/>
  <c r="AJ156" i="86"/>
  <c r="AI156" i="86"/>
  <c r="AH156" i="86"/>
  <c r="AG156" i="86"/>
  <c r="H156" i="86"/>
  <c r="G156" i="86"/>
  <c r="F156" i="86"/>
  <c r="E156" i="86"/>
  <c r="D156" i="86"/>
  <c r="AJ154" i="86"/>
  <c r="AI154" i="86"/>
  <c r="AH154" i="86"/>
  <c r="AG154" i="86"/>
  <c r="H154" i="86"/>
  <c r="G154" i="86"/>
  <c r="F154" i="86"/>
  <c r="E154" i="86"/>
  <c r="D154" i="86"/>
  <c r="AJ148" i="86"/>
  <c r="AI148" i="86"/>
  <c r="AH148" i="86"/>
  <c r="AG148" i="86"/>
  <c r="H148" i="86"/>
  <c r="G148" i="86"/>
  <c r="F148" i="86"/>
  <c r="E148" i="86"/>
  <c r="D148" i="86"/>
  <c r="AJ146" i="86"/>
  <c r="AI146" i="86"/>
  <c r="AH146" i="86"/>
  <c r="AG146" i="86"/>
  <c r="H146" i="86"/>
  <c r="G146" i="86"/>
  <c r="F146" i="86"/>
  <c r="E146" i="86"/>
  <c r="D146" i="86"/>
  <c r="AJ138" i="86"/>
  <c r="AI138" i="86"/>
  <c r="AH138" i="86"/>
  <c r="AG138" i="86"/>
  <c r="H138" i="86"/>
  <c r="G138" i="86"/>
  <c r="F138" i="86"/>
  <c r="E138" i="86"/>
  <c r="D138" i="86"/>
  <c r="AJ137" i="86"/>
  <c r="AI137" i="86"/>
  <c r="AH137" i="86"/>
  <c r="AG137" i="86"/>
  <c r="H137" i="86"/>
  <c r="G137" i="86"/>
  <c r="F137" i="86"/>
  <c r="E137" i="86"/>
  <c r="D137" i="86"/>
  <c r="AJ95" i="86"/>
  <c r="AI95" i="86"/>
  <c r="AH95" i="86"/>
  <c r="AG95" i="86"/>
  <c r="H95" i="86"/>
  <c r="G95" i="86"/>
  <c r="F95" i="86"/>
  <c r="E95" i="86"/>
  <c r="D95" i="86"/>
  <c r="AJ91" i="86"/>
  <c r="AI91" i="86"/>
  <c r="AH91" i="86"/>
  <c r="AG91" i="86"/>
  <c r="H91" i="86"/>
  <c r="G91" i="86"/>
  <c r="F91" i="86"/>
  <c r="E91" i="86"/>
  <c r="D91" i="86"/>
  <c r="AJ86" i="86"/>
  <c r="AI86" i="86"/>
  <c r="AH86" i="86"/>
  <c r="AG86" i="86"/>
  <c r="H86" i="86"/>
  <c r="G86" i="86"/>
  <c r="F86" i="86"/>
  <c r="E86" i="86"/>
  <c r="D86" i="86"/>
  <c r="AJ77" i="86"/>
  <c r="AI77" i="86"/>
  <c r="AH77" i="86"/>
  <c r="AG77" i="86"/>
  <c r="H77" i="86"/>
  <c r="G77" i="86"/>
  <c r="F77" i="86"/>
  <c r="E77" i="86"/>
  <c r="D77" i="86"/>
  <c r="AJ71" i="86"/>
  <c r="AI71" i="86"/>
  <c r="AH71" i="86"/>
  <c r="AG71" i="86"/>
  <c r="H71" i="86"/>
  <c r="G71" i="86"/>
  <c r="F71" i="86"/>
  <c r="E71" i="86"/>
  <c r="D71" i="86"/>
  <c r="AJ66" i="86"/>
  <c r="AI66" i="86"/>
  <c r="AH66" i="86"/>
  <c r="AG66" i="86"/>
  <c r="H66" i="86"/>
  <c r="G66" i="86"/>
  <c r="F66" i="86"/>
  <c r="E66" i="86"/>
  <c r="D66" i="86"/>
  <c r="AJ62" i="86"/>
  <c r="AI62" i="86"/>
  <c r="AH62" i="86"/>
  <c r="AG62" i="86"/>
  <c r="H62" i="86"/>
  <c r="G62" i="86"/>
  <c r="F62" i="86"/>
  <c r="E62" i="86"/>
  <c r="D62" i="86"/>
  <c r="AJ51" i="86"/>
  <c r="AI51" i="86"/>
  <c r="AH51" i="86"/>
  <c r="AG51" i="86"/>
  <c r="H51" i="86"/>
  <c r="G51" i="86"/>
  <c r="F51" i="86"/>
  <c r="E51" i="86"/>
  <c r="D51" i="86"/>
  <c r="AJ43" i="86"/>
  <c r="AI43" i="86"/>
  <c r="AH43" i="86"/>
  <c r="AG43" i="86"/>
  <c r="H43" i="86"/>
  <c r="G43" i="86"/>
  <c r="F43" i="86"/>
  <c r="E43" i="86"/>
  <c r="D43" i="86"/>
  <c r="AJ35" i="86"/>
  <c r="AI35" i="86"/>
  <c r="AH35" i="86"/>
  <c r="AG35" i="86"/>
  <c r="H35" i="86"/>
  <c r="G35" i="86"/>
  <c r="F35" i="86"/>
  <c r="E35" i="86"/>
  <c r="D35" i="86"/>
  <c r="AJ27" i="86"/>
  <c r="AI27" i="86"/>
  <c r="AH27" i="86"/>
  <c r="AG27" i="86"/>
  <c r="H27" i="86"/>
  <c r="G27" i="86"/>
  <c r="F27" i="86"/>
  <c r="E27" i="86"/>
  <c r="D27" i="86"/>
  <c r="AJ24" i="86"/>
  <c r="AI24" i="86"/>
  <c r="AH24" i="86"/>
  <c r="AG24" i="86"/>
  <c r="H24" i="86"/>
  <c r="G24" i="86"/>
  <c r="F24" i="86"/>
  <c r="E24" i="86"/>
  <c r="D24" i="86"/>
  <c r="AJ17" i="86"/>
  <c r="AI17" i="86"/>
  <c r="AH17" i="86"/>
  <c r="AG17" i="86"/>
  <c r="H17" i="86"/>
  <c r="G17" i="86"/>
  <c r="F17" i="86"/>
  <c r="E17" i="86"/>
  <c r="D17" i="86"/>
  <c r="H21" i="86"/>
  <c r="G21" i="86"/>
  <c r="F21" i="86"/>
  <c r="E21" i="86"/>
  <c r="D21" i="86"/>
  <c r="AJ18" i="86"/>
  <c r="AI18" i="86"/>
  <c r="AH18" i="86"/>
  <c r="AG18" i="86"/>
  <c r="H18" i="86"/>
  <c r="G18" i="86"/>
  <c r="F18" i="86"/>
  <c r="E18" i="86"/>
  <c r="D18" i="86"/>
  <c r="AJ15" i="86"/>
  <c r="AI15" i="86"/>
  <c r="AH15" i="86"/>
  <c r="AG15" i="86"/>
  <c r="H15" i="86"/>
  <c r="G15" i="86"/>
  <c r="F15" i="86"/>
  <c r="E15" i="86"/>
  <c r="D15" i="86"/>
  <c r="AJ11" i="86"/>
  <c r="AI11" i="86"/>
  <c r="AH11" i="86"/>
  <c r="AG11" i="86"/>
  <c r="H11" i="86"/>
  <c r="G11" i="86"/>
  <c r="F11" i="86"/>
  <c r="E11" i="86"/>
  <c r="D11" i="86"/>
  <c r="AJ10" i="86"/>
  <c r="AI10" i="86"/>
  <c r="AH10" i="86"/>
  <c r="AG10" i="86"/>
  <c r="H10" i="86"/>
  <c r="G10" i="86"/>
  <c r="F10" i="86"/>
  <c r="E10" i="86"/>
  <c r="D10" i="86"/>
  <c r="AJ9" i="86"/>
  <c r="AI9" i="86"/>
  <c r="AH9" i="86"/>
  <c r="AG9" i="86"/>
  <c r="H9" i="86"/>
  <c r="G9" i="86"/>
  <c r="F9" i="86"/>
  <c r="E9" i="86"/>
  <c r="D9" i="86"/>
  <c r="AJ265" i="86"/>
  <c r="AI265" i="86"/>
  <c r="AH265" i="86"/>
  <c r="AG265" i="86"/>
  <c r="H265" i="86"/>
  <c r="G265" i="86"/>
  <c r="F265" i="86"/>
  <c r="E265" i="86"/>
  <c r="D265" i="86"/>
  <c r="AJ260" i="86"/>
  <c r="AI260" i="86"/>
  <c r="AH260" i="86"/>
  <c r="AG260" i="86"/>
  <c r="H260" i="86"/>
  <c r="G260" i="86"/>
  <c r="F260" i="86"/>
  <c r="E260" i="86"/>
  <c r="D260" i="86"/>
  <c r="AJ241" i="86"/>
  <c r="AI241" i="86"/>
  <c r="AH241" i="86"/>
  <c r="AG241" i="86"/>
  <c r="H241" i="86"/>
  <c r="G241" i="86"/>
  <c r="F241" i="86"/>
  <c r="E241" i="86"/>
  <c r="D241" i="86"/>
  <c r="AJ224" i="86"/>
  <c r="AI224" i="86"/>
  <c r="AH224" i="86"/>
  <c r="AG224" i="86"/>
  <c r="H224" i="86"/>
  <c r="G224" i="86"/>
  <c r="F224" i="86"/>
  <c r="E224" i="86"/>
  <c r="D224" i="86"/>
  <c r="AJ210" i="86"/>
  <c r="AI210" i="86"/>
  <c r="AH210" i="86"/>
  <c r="AG210" i="86"/>
  <c r="H210" i="86"/>
  <c r="G210" i="86"/>
  <c r="F210" i="86"/>
  <c r="E210" i="86"/>
  <c r="D210" i="86"/>
  <c r="AJ132" i="86"/>
  <c r="AI132" i="86"/>
  <c r="AH132" i="86"/>
  <c r="AG132" i="86"/>
  <c r="H132" i="86"/>
  <c r="G132" i="86"/>
  <c r="F132" i="86"/>
  <c r="E132" i="86"/>
  <c r="D132" i="86"/>
  <c r="AJ127" i="86"/>
  <c r="AI127" i="86"/>
  <c r="AH127" i="86"/>
  <c r="AG127" i="86"/>
  <c r="H127" i="86"/>
  <c r="G127" i="86"/>
  <c r="F127" i="86"/>
  <c r="E127" i="86"/>
  <c r="D127" i="86"/>
  <c r="AJ67" i="86"/>
  <c r="AI67" i="86"/>
  <c r="AH67" i="86"/>
  <c r="AG67" i="86"/>
  <c r="H67" i="86"/>
  <c r="G67" i="86"/>
  <c r="F67" i="86"/>
  <c r="E67" i="86"/>
  <c r="D67" i="86"/>
  <c r="AJ60" i="86"/>
  <c r="AI60" i="86"/>
  <c r="AH60" i="86"/>
  <c r="AG60" i="86"/>
  <c r="H60" i="86"/>
  <c r="G60" i="86"/>
  <c r="F60" i="86"/>
  <c r="E60" i="86"/>
  <c r="D60" i="86"/>
  <c r="AJ58" i="86"/>
  <c r="AI58" i="86"/>
  <c r="AH58" i="86"/>
  <c r="AG58" i="86"/>
  <c r="H58" i="86"/>
  <c r="G58" i="86"/>
  <c r="F58" i="86"/>
  <c r="E58" i="86"/>
  <c r="D58" i="86"/>
  <c r="H314" i="86" l="1"/>
  <c r="H311" i="86"/>
  <c r="H307" i="86"/>
  <c r="H306" i="86"/>
  <c r="H305" i="86"/>
  <c r="H303" i="86"/>
  <c r="H302" i="86"/>
  <c r="H301" i="86"/>
  <c r="H299" i="86"/>
  <c r="H298" i="86"/>
  <c r="H297" i="86"/>
  <c r="H296" i="86"/>
  <c r="H295" i="86"/>
  <c r="H293" i="86"/>
  <c r="H292" i="86"/>
  <c r="H289" i="86"/>
  <c r="H288" i="86"/>
  <c r="H287" i="86"/>
  <c r="H286" i="86"/>
  <c r="H282" i="86"/>
  <c r="H280" i="86"/>
  <c r="H279" i="86"/>
  <c r="H276" i="86"/>
  <c r="H275" i="86"/>
  <c r="H274" i="86"/>
  <c r="H273" i="86"/>
  <c r="H272" i="86"/>
  <c r="H271" i="86"/>
  <c r="H270" i="86"/>
  <c r="H269" i="86"/>
  <c r="H268" i="86"/>
  <c r="H267" i="86"/>
  <c r="H266" i="86"/>
  <c r="H263" i="86"/>
  <c r="H261" i="86"/>
  <c r="H259" i="86"/>
  <c r="H258" i="86"/>
  <c r="H257" i="86"/>
  <c r="H255" i="86"/>
  <c r="H254" i="86"/>
  <c r="H253" i="86"/>
  <c r="H252" i="86"/>
  <c r="H251" i="86"/>
  <c r="H250" i="86"/>
  <c r="H249" i="86"/>
  <c r="H248" i="86"/>
  <c r="H247" i="86"/>
  <c r="H245" i="86"/>
  <c r="H244" i="86"/>
  <c r="H243" i="86"/>
  <c r="H242" i="86"/>
  <c r="H240" i="86"/>
  <c r="H239" i="86"/>
  <c r="H237" i="86"/>
  <c r="H236" i="86"/>
  <c r="H235" i="86"/>
  <c r="H234" i="86"/>
  <c r="H233" i="86"/>
  <c r="H232" i="86"/>
  <c r="H231" i="86"/>
  <c r="H230" i="86"/>
  <c r="H228" i="86"/>
  <c r="H225" i="86"/>
  <c r="H223" i="86"/>
  <c r="H222" i="86"/>
  <c r="H220" i="86"/>
  <c r="H219" i="86"/>
  <c r="H218" i="86"/>
  <c r="H217" i="86"/>
  <c r="H216" i="86"/>
  <c r="H215" i="86"/>
  <c r="H214" i="86"/>
  <c r="H213" i="86"/>
  <c r="H212" i="86"/>
  <c r="H209" i="86"/>
  <c r="H208" i="86"/>
  <c r="H207" i="86"/>
  <c r="H206" i="86"/>
  <c r="H205" i="86"/>
  <c r="H204" i="86"/>
  <c r="H202" i="86"/>
  <c r="H201" i="86"/>
  <c r="H200" i="86"/>
  <c r="H199" i="86"/>
  <c r="H198" i="86"/>
  <c r="H197" i="86"/>
  <c r="H196" i="86"/>
  <c r="H194" i="86"/>
  <c r="H193" i="86"/>
  <c r="H192" i="86"/>
  <c r="H191" i="86"/>
  <c r="H189" i="86"/>
  <c r="H188" i="86"/>
  <c r="H187" i="86"/>
  <c r="H186" i="86"/>
  <c r="H185" i="86"/>
  <c r="H183" i="86"/>
  <c r="H182" i="86"/>
  <c r="H181" i="86"/>
  <c r="H177" i="86"/>
  <c r="H176" i="86"/>
  <c r="H175" i="86"/>
  <c r="H174" i="86"/>
  <c r="H173" i="86"/>
  <c r="H171" i="86"/>
  <c r="H170" i="86"/>
  <c r="H169" i="86"/>
  <c r="H168" i="86"/>
  <c r="H166" i="86"/>
  <c r="H165" i="86"/>
  <c r="H164" i="86"/>
  <c r="H162" i="86"/>
  <c r="H160" i="86"/>
  <c r="H159" i="86"/>
  <c r="H158" i="86"/>
  <c r="H155" i="86"/>
  <c r="H153" i="86"/>
  <c r="H152" i="86"/>
  <c r="H151" i="86"/>
  <c r="H147" i="86"/>
  <c r="H145" i="86"/>
  <c r="H143" i="86"/>
  <c r="H142" i="86"/>
  <c r="H141" i="86"/>
  <c r="H140" i="86"/>
  <c r="H139" i="86"/>
  <c r="H135" i="86"/>
  <c r="H134" i="86"/>
  <c r="H133" i="86"/>
  <c r="H131" i="86"/>
  <c r="H130" i="86"/>
  <c r="H129" i="86"/>
  <c r="H128" i="86"/>
  <c r="H126" i="86"/>
  <c r="H125" i="86"/>
  <c r="H124" i="86"/>
  <c r="H123" i="86"/>
  <c r="H122" i="86"/>
  <c r="H121" i="86"/>
  <c r="H120" i="86"/>
  <c r="H119" i="86"/>
  <c r="H118" i="86"/>
  <c r="H117" i="86"/>
  <c r="H116" i="86"/>
  <c r="H115" i="86"/>
  <c r="H114" i="86"/>
  <c r="H113" i="86"/>
  <c r="H112" i="86"/>
  <c r="H111" i="86"/>
  <c r="H110" i="86"/>
  <c r="H109" i="86"/>
  <c r="H108" i="86"/>
  <c r="H107" i="86"/>
  <c r="H106" i="86"/>
  <c r="H105" i="86"/>
  <c r="H104" i="86"/>
  <c r="H103" i="86"/>
  <c r="H102" i="86"/>
  <c r="H101" i="86"/>
  <c r="H100" i="86"/>
  <c r="H99" i="86"/>
  <c r="H97" i="86"/>
  <c r="H96" i="86"/>
  <c r="H94" i="86"/>
  <c r="H92" i="86"/>
  <c r="H90" i="86"/>
  <c r="H89" i="86"/>
  <c r="H88" i="86"/>
  <c r="H87" i="86"/>
  <c r="H85" i="86"/>
  <c r="H84" i="86"/>
  <c r="H83" i="86"/>
  <c r="H82" i="86"/>
  <c r="H80" i="86"/>
  <c r="H79" i="86"/>
  <c r="H78" i="86"/>
  <c r="H76" i="86"/>
  <c r="H75" i="86"/>
  <c r="H74" i="86"/>
  <c r="H73" i="86"/>
  <c r="H72" i="86"/>
  <c r="H70" i="86"/>
  <c r="H69" i="86"/>
  <c r="H68" i="86"/>
  <c r="H65" i="86"/>
  <c r="H64" i="86"/>
  <c r="H63" i="86"/>
  <c r="H61" i="86"/>
  <c r="H59" i="86"/>
  <c r="H57" i="86"/>
  <c r="H56" i="86"/>
  <c r="H55" i="86"/>
  <c r="H54" i="86"/>
  <c r="H53" i="86"/>
  <c r="H52" i="86"/>
  <c r="H50" i="86"/>
  <c r="H49" i="86"/>
  <c r="H48" i="86"/>
  <c r="H47" i="86"/>
  <c r="H46" i="86"/>
  <c r="H45" i="86"/>
  <c r="H42" i="86"/>
  <c r="H41" i="86"/>
  <c r="H40" i="86"/>
  <c r="H39" i="86"/>
  <c r="H38" i="86"/>
  <c r="H37" i="86"/>
  <c r="H36" i="86"/>
  <c r="H34" i="86"/>
  <c r="H33" i="86"/>
  <c r="H32" i="86"/>
  <c r="H31" i="86"/>
  <c r="H30" i="86"/>
  <c r="H29" i="86"/>
  <c r="H28" i="86"/>
  <c r="H26" i="86"/>
  <c r="H25" i="86"/>
  <c r="H23" i="86"/>
  <c r="H22" i="86"/>
  <c r="H20" i="86"/>
  <c r="H19" i="86"/>
  <c r="H16" i="86"/>
  <c r="H14" i="86"/>
  <c r="H13" i="86"/>
  <c r="H8" i="86"/>
  <c r="H7" i="86"/>
  <c r="H6" i="86"/>
  <c r="H5" i="86"/>
  <c r="H4" i="86"/>
  <c r="H12" i="86"/>
  <c r="AJ314" i="86"/>
  <c r="AI314" i="86"/>
  <c r="AH314" i="86"/>
  <c r="AG314" i="86"/>
  <c r="G314" i="86"/>
  <c r="F314" i="86"/>
  <c r="E314" i="86"/>
  <c r="D314" i="86"/>
  <c r="AJ311" i="86"/>
  <c r="AI311" i="86"/>
  <c r="AH311" i="86"/>
  <c r="AG311" i="86"/>
  <c r="G311" i="86"/>
  <c r="F311" i="86"/>
  <c r="E311" i="86"/>
  <c r="D311" i="86"/>
  <c r="AJ307" i="86"/>
  <c r="AI307" i="86"/>
  <c r="AH307" i="86"/>
  <c r="AG307" i="86"/>
  <c r="G307" i="86"/>
  <c r="F307" i="86"/>
  <c r="E307" i="86"/>
  <c r="D307" i="86"/>
  <c r="AJ306" i="86"/>
  <c r="AI306" i="86"/>
  <c r="AH306" i="86"/>
  <c r="AG306" i="86"/>
  <c r="G306" i="86"/>
  <c r="F306" i="86"/>
  <c r="E306" i="86"/>
  <c r="D306" i="86"/>
  <c r="AJ303" i="86"/>
  <c r="AI303" i="86"/>
  <c r="AH303" i="86"/>
  <c r="AG303" i="86"/>
  <c r="G303" i="86"/>
  <c r="F303" i="86"/>
  <c r="E303" i="86"/>
  <c r="D303" i="86"/>
  <c r="AJ302" i="86"/>
  <c r="AI302" i="86"/>
  <c r="AH302" i="86"/>
  <c r="AG302" i="86"/>
  <c r="G302" i="86"/>
  <c r="F302" i="86"/>
  <c r="E302" i="86"/>
  <c r="D302" i="86"/>
  <c r="AJ301" i="86"/>
  <c r="AI301" i="86"/>
  <c r="AH301" i="86"/>
  <c r="AG301" i="86"/>
  <c r="G301" i="86"/>
  <c r="F301" i="86"/>
  <c r="E301" i="86"/>
  <c r="D301" i="86"/>
  <c r="AJ298" i="86"/>
  <c r="AI298" i="86"/>
  <c r="AH298" i="86"/>
  <c r="AG298" i="86"/>
  <c r="G298" i="86"/>
  <c r="F298" i="86"/>
  <c r="E298" i="86"/>
  <c r="D298" i="86"/>
  <c r="AJ297" i="86"/>
  <c r="AI297" i="86"/>
  <c r="AH297" i="86"/>
  <c r="AG297" i="86"/>
  <c r="G297" i="86"/>
  <c r="F297" i="86"/>
  <c r="E297" i="86"/>
  <c r="D297" i="86"/>
  <c r="AJ296" i="86"/>
  <c r="AI296" i="86"/>
  <c r="AH296" i="86"/>
  <c r="AG296" i="86"/>
  <c r="G296" i="86"/>
  <c r="F296" i="86"/>
  <c r="E296" i="86"/>
  <c r="D296" i="86"/>
  <c r="AJ295" i="86"/>
  <c r="AI295" i="86"/>
  <c r="AH295" i="86"/>
  <c r="AG295" i="86"/>
  <c r="G295" i="86"/>
  <c r="F295" i="86"/>
  <c r="E295" i="86"/>
  <c r="D295" i="86"/>
  <c r="AJ293" i="86"/>
  <c r="AI293" i="86"/>
  <c r="AH293" i="86"/>
  <c r="AG293" i="86"/>
  <c r="G293" i="86"/>
  <c r="F293" i="86"/>
  <c r="E293" i="86"/>
  <c r="D293" i="86"/>
  <c r="AJ289" i="86"/>
  <c r="AI289" i="86"/>
  <c r="AH289" i="86"/>
  <c r="AG289" i="86"/>
  <c r="G289" i="86"/>
  <c r="F289" i="86"/>
  <c r="E289" i="86"/>
  <c r="D289" i="86"/>
  <c r="AJ288" i="86"/>
  <c r="AI288" i="86"/>
  <c r="AH288" i="86"/>
  <c r="AG288" i="86"/>
  <c r="G288" i="86"/>
  <c r="F288" i="86"/>
  <c r="E288" i="86"/>
  <c r="D288" i="86"/>
  <c r="AJ287" i="86"/>
  <c r="AI287" i="86"/>
  <c r="AH287" i="86"/>
  <c r="AG287" i="86"/>
  <c r="G287" i="86"/>
  <c r="F287" i="86"/>
  <c r="E287" i="86"/>
  <c r="D287" i="86"/>
  <c r="AJ286" i="86"/>
  <c r="AI286" i="86"/>
  <c r="AH286" i="86"/>
  <c r="AG286" i="86"/>
  <c r="G286" i="86"/>
  <c r="F286" i="86"/>
  <c r="E286" i="86"/>
  <c r="D286" i="86"/>
  <c r="AJ282" i="86"/>
  <c r="AI282" i="86"/>
  <c r="AH282" i="86"/>
  <c r="AG282" i="86"/>
  <c r="G282" i="86"/>
  <c r="F282" i="86"/>
  <c r="E282" i="86"/>
  <c r="D282" i="86"/>
  <c r="AJ280" i="86"/>
  <c r="AI280" i="86"/>
  <c r="AH280" i="86"/>
  <c r="AG280" i="86"/>
  <c r="G280" i="86"/>
  <c r="F280" i="86"/>
  <c r="E280" i="86"/>
  <c r="D280" i="86"/>
  <c r="AJ279" i="86"/>
  <c r="AI279" i="86"/>
  <c r="AH279" i="86"/>
  <c r="AG279" i="86"/>
  <c r="G279" i="86"/>
  <c r="F279" i="86"/>
  <c r="E279" i="86"/>
  <c r="D279" i="86"/>
  <c r="AJ276" i="86"/>
  <c r="AI276" i="86"/>
  <c r="AH276" i="86"/>
  <c r="AG276" i="86"/>
  <c r="G276" i="86"/>
  <c r="F276" i="86"/>
  <c r="E276" i="86"/>
  <c r="D276" i="86"/>
  <c r="AJ275" i="86"/>
  <c r="AI275" i="86"/>
  <c r="AH275" i="86"/>
  <c r="AG275" i="86"/>
  <c r="G275" i="86"/>
  <c r="F275" i="86"/>
  <c r="E275" i="86"/>
  <c r="D275" i="86"/>
  <c r="AJ274" i="86"/>
  <c r="AI274" i="86"/>
  <c r="AH274" i="86"/>
  <c r="AG274" i="86"/>
  <c r="G274" i="86"/>
  <c r="F274" i="86"/>
  <c r="E274" i="86"/>
  <c r="D274" i="86"/>
  <c r="AJ273" i="86"/>
  <c r="AI273" i="86"/>
  <c r="AH273" i="86"/>
  <c r="AG273" i="86"/>
  <c r="G273" i="86"/>
  <c r="F273" i="86"/>
  <c r="E273" i="86"/>
  <c r="D273" i="86"/>
  <c r="AJ272" i="86"/>
  <c r="AI272" i="86"/>
  <c r="AH272" i="86"/>
  <c r="AG272" i="86"/>
  <c r="G272" i="86"/>
  <c r="F272" i="86"/>
  <c r="E272" i="86"/>
  <c r="D272" i="86"/>
  <c r="AJ271" i="86"/>
  <c r="AI271" i="86"/>
  <c r="AH271" i="86"/>
  <c r="AG271" i="86"/>
  <c r="G271" i="86"/>
  <c r="F271" i="86"/>
  <c r="E271" i="86"/>
  <c r="D271" i="86"/>
  <c r="AJ270" i="86"/>
  <c r="AI270" i="86"/>
  <c r="AH270" i="86"/>
  <c r="AG270" i="86"/>
  <c r="G270" i="86"/>
  <c r="F270" i="86"/>
  <c r="E270" i="86"/>
  <c r="D270" i="86"/>
  <c r="AJ269" i="86"/>
  <c r="AI269" i="86"/>
  <c r="AH269" i="86"/>
  <c r="AG269" i="86"/>
  <c r="G269" i="86"/>
  <c r="F269" i="86"/>
  <c r="E269" i="86"/>
  <c r="D269" i="86"/>
  <c r="AJ268" i="86"/>
  <c r="AI268" i="86"/>
  <c r="AH268" i="86"/>
  <c r="AG268" i="86"/>
  <c r="G268" i="86"/>
  <c r="F268" i="86"/>
  <c r="E268" i="86"/>
  <c r="D268" i="86"/>
  <c r="AJ267" i="86"/>
  <c r="AI267" i="86"/>
  <c r="AH267" i="86"/>
  <c r="AG267" i="86"/>
  <c r="G267" i="86"/>
  <c r="F267" i="86"/>
  <c r="E267" i="86"/>
  <c r="D267" i="86"/>
  <c r="AJ266" i="86"/>
  <c r="AI266" i="86"/>
  <c r="AH266" i="86"/>
  <c r="AG266" i="86"/>
  <c r="G266" i="86"/>
  <c r="F266" i="86"/>
  <c r="E266" i="86"/>
  <c r="D266" i="86"/>
  <c r="AJ263" i="86"/>
  <c r="AI263" i="86"/>
  <c r="AH263" i="86"/>
  <c r="AG263" i="86"/>
  <c r="G263" i="86"/>
  <c r="F263" i="86"/>
  <c r="E263" i="86"/>
  <c r="D263" i="86"/>
  <c r="AJ261" i="86"/>
  <c r="AI261" i="86"/>
  <c r="AH261" i="86"/>
  <c r="AG261" i="86"/>
  <c r="G261" i="86"/>
  <c r="F261" i="86"/>
  <c r="E261" i="86"/>
  <c r="D261" i="86"/>
  <c r="AJ259" i="86"/>
  <c r="AI259" i="86"/>
  <c r="AH259" i="86"/>
  <c r="AG259" i="86"/>
  <c r="G259" i="86"/>
  <c r="F259" i="86"/>
  <c r="E259" i="86"/>
  <c r="D259" i="86"/>
  <c r="AJ258" i="86"/>
  <c r="AI258" i="86"/>
  <c r="AH258" i="86"/>
  <c r="AG258" i="86"/>
  <c r="G258" i="86"/>
  <c r="F258" i="86"/>
  <c r="E258" i="86"/>
  <c r="D258" i="86"/>
  <c r="AJ257" i="86"/>
  <c r="AI257" i="86"/>
  <c r="AH257" i="86"/>
  <c r="AG257" i="86"/>
  <c r="G257" i="86"/>
  <c r="F257" i="86"/>
  <c r="E257" i="86"/>
  <c r="D257" i="86"/>
  <c r="AJ255" i="86"/>
  <c r="AI255" i="86"/>
  <c r="AH255" i="86"/>
  <c r="AG255" i="86"/>
  <c r="G255" i="86"/>
  <c r="F255" i="86"/>
  <c r="E255" i="86"/>
  <c r="D255" i="86"/>
  <c r="AJ252" i="86"/>
  <c r="AI252" i="86"/>
  <c r="AH252" i="86"/>
  <c r="AG252" i="86"/>
  <c r="G252" i="86"/>
  <c r="F252" i="86"/>
  <c r="E252" i="86"/>
  <c r="D252" i="86"/>
  <c r="AJ249" i="86"/>
  <c r="AI249" i="86"/>
  <c r="AH249" i="86"/>
  <c r="AG249" i="86"/>
  <c r="G249" i="86"/>
  <c r="F249" i="86"/>
  <c r="E249" i="86"/>
  <c r="D249" i="86"/>
  <c r="AJ245" i="86"/>
  <c r="AI245" i="86"/>
  <c r="AH245" i="86"/>
  <c r="AG245" i="86"/>
  <c r="G245" i="86"/>
  <c r="F245" i="86"/>
  <c r="E245" i="86"/>
  <c r="D245" i="86"/>
  <c r="AJ244" i="86"/>
  <c r="AI244" i="86"/>
  <c r="AH244" i="86"/>
  <c r="AG244" i="86"/>
  <c r="G244" i="86"/>
  <c r="F244" i="86"/>
  <c r="E244" i="86"/>
  <c r="D244" i="86"/>
  <c r="AJ243" i="86"/>
  <c r="AI243" i="86"/>
  <c r="AH243" i="86"/>
  <c r="AG243" i="86"/>
  <c r="G243" i="86"/>
  <c r="F243" i="86"/>
  <c r="E243" i="86"/>
  <c r="D243" i="86"/>
  <c r="AJ242" i="86"/>
  <c r="AI242" i="86"/>
  <c r="AH242" i="86"/>
  <c r="AG242" i="86"/>
  <c r="G242" i="86"/>
  <c r="F242" i="86"/>
  <c r="E242" i="86"/>
  <c r="D242" i="86"/>
  <c r="AJ240" i="86"/>
  <c r="AI240" i="86"/>
  <c r="AH240" i="86"/>
  <c r="AG240" i="86"/>
  <c r="G240" i="86"/>
  <c r="F240" i="86"/>
  <c r="E240" i="86"/>
  <c r="D240" i="86"/>
  <c r="AJ239" i="86"/>
  <c r="AI239" i="86"/>
  <c r="AH239" i="86"/>
  <c r="AG239" i="86"/>
  <c r="G239" i="86"/>
  <c r="F239" i="86"/>
  <c r="E239" i="86"/>
  <c r="D239" i="86"/>
  <c r="AJ237" i="86"/>
  <c r="AI237" i="86"/>
  <c r="AH237" i="86"/>
  <c r="AG237" i="86"/>
  <c r="G237" i="86"/>
  <c r="F237" i="86"/>
  <c r="E237" i="86"/>
  <c r="D237" i="86"/>
  <c r="AJ234" i="86"/>
  <c r="AI234" i="86"/>
  <c r="AH234" i="86"/>
  <c r="AG234" i="86"/>
  <c r="G234" i="86"/>
  <c r="F234" i="86"/>
  <c r="E234" i="86"/>
  <c r="D234" i="86"/>
  <c r="AJ233" i="86"/>
  <c r="AI233" i="86"/>
  <c r="AH233" i="86"/>
  <c r="AG233" i="86"/>
  <c r="G233" i="86"/>
  <c r="F233" i="86"/>
  <c r="E233" i="86"/>
  <c r="D233" i="86"/>
  <c r="AJ231" i="86"/>
  <c r="AI231" i="86"/>
  <c r="AH231" i="86"/>
  <c r="AG231" i="86"/>
  <c r="G231" i="86"/>
  <c r="F231" i="86"/>
  <c r="E231" i="86"/>
  <c r="D231" i="86"/>
  <c r="AJ230" i="86"/>
  <c r="AI230" i="86"/>
  <c r="AH230" i="86"/>
  <c r="AG230" i="86"/>
  <c r="G230" i="86"/>
  <c r="F230" i="86"/>
  <c r="E230" i="86"/>
  <c r="D230" i="86"/>
  <c r="AJ225" i="86"/>
  <c r="AI225" i="86"/>
  <c r="AH225" i="86"/>
  <c r="AG225" i="86"/>
  <c r="G225" i="86"/>
  <c r="F225" i="86"/>
  <c r="E225" i="86"/>
  <c r="D225" i="86"/>
  <c r="AJ223" i="86"/>
  <c r="AI223" i="86"/>
  <c r="AH223" i="86"/>
  <c r="AG223" i="86"/>
  <c r="G223" i="86"/>
  <c r="F223" i="86"/>
  <c r="E223" i="86"/>
  <c r="D223" i="86"/>
  <c r="AJ222" i="86"/>
  <c r="AI222" i="86"/>
  <c r="AH222" i="86"/>
  <c r="AG222" i="86"/>
  <c r="G222" i="86"/>
  <c r="F222" i="86"/>
  <c r="E222" i="86"/>
  <c r="D222" i="86"/>
  <c r="AJ220" i="86"/>
  <c r="AI220" i="86"/>
  <c r="AH220" i="86"/>
  <c r="AG220" i="86"/>
  <c r="G220" i="86"/>
  <c r="F220" i="86"/>
  <c r="E220" i="86"/>
  <c r="D220" i="86"/>
  <c r="AJ216" i="86"/>
  <c r="AI216" i="86"/>
  <c r="AH216" i="86"/>
  <c r="AG216" i="86"/>
  <c r="G216" i="86"/>
  <c r="F216" i="86"/>
  <c r="E216" i="86"/>
  <c r="D216" i="86"/>
  <c r="AJ214" i="86"/>
  <c r="AI214" i="86"/>
  <c r="AH214" i="86"/>
  <c r="AG214" i="86"/>
  <c r="G214" i="86"/>
  <c r="F214" i="86"/>
  <c r="E214" i="86"/>
  <c r="D214" i="86"/>
  <c r="AJ212" i="86"/>
  <c r="AI212" i="86"/>
  <c r="AH212" i="86"/>
  <c r="AG212" i="86"/>
  <c r="G212" i="86"/>
  <c r="F212" i="86"/>
  <c r="E212" i="86"/>
  <c r="D212" i="86"/>
  <c r="AJ209" i="86"/>
  <c r="AI209" i="86"/>
  <c r="AH209" i="86"/>
  <c r="AG209" i="86"/>
  <c r="G209" i="86"/>
  <c r="F209" i="86"/>
  <c r="E209" i="86"/>
  <c r="D209" i="86"/>
  <c r="AJ207" i="86"/>
  <c r="AI207" i="86"/>
  <c r="AH207" i="86"/>
  <c r="AG207" i="86"/>
  <c r="G207" i="86"/>
  <c r="F207" i="86"/>
  <c r="E207" i="86"/>
  <c r="D207" i="86"/>
  <c r="G204" i="86"/>
  <c r="F204" i="86"/>
  <c r="E204" i="86"/>
  <c r="D204" i="86"/>
  <c r="AJ202" i="86"/>
  <c r="AI202" i="86"/>
  <c r="AH202" i="86"/>
  <c r="AG202" i="86"/>
  <c r="G202" i="86"/>
  <c r="F202" i="86"/>
  <c r="E202" i="86"/>
  <c r="D202" i="86"/>
  <c r="AJ201" i="86"/>
  <c r="AI201" i="86"/>
  <c r="AH201" i="86"/>
  <c r="AG201" i="86"/>
  <c r="G201" i="86"/>
  <c r="F201" i="86"/>
  <c r="E201" i="86"/>
  <c r="D201" i="86"/>
  <c r="AJ199" i="86"/>
  <c r="AI199" i="86"/>
  <c r="AH199" i="86"/>
  <c r="AG199" i="86"/>
  <c r="G199" i="86"/>
  <c r="F199" i="86"/>
  <c r="E199" i="86"/>
  <c r="D199" i="86"/>
  <c r="AJ198" i="86"/>
  <c r="AI198" i="86"/>
  <c r="AH198" i="86"/>
  <c r="AG198" i="86"/>
  <c r="G198" i="86"/>
  <c r="F198" i="86"/>
  <c r="E198" i="86"/>
  <c r="D198" i="86"/>
  <c r="AJ197" i="86"/>
  <c r="AI197" i="86"/>
  <c r="AH197" i="86"/>
  <c r="AG197" i="86"/>
  <c r="G197" i="86"/>
  <c r="F197" i="86"/>
  <c r="E197" i="86"/>
  <c r="D197" i="86"/>
  <c r="AJ196" i="86"/>
  <c r="AI196" i="86"/>
  <c r="AH196" i="86"/>
  <c r="AG196" i="86"/>
  <c r="G196" i="86"/>
  <c r="F196" i="86"/>
  <c r="E196" i="86"/>
  <c r="D196" i="86"/>
  <c r="AJ193" i="86"/>
  <c r="AI193" i="86"/>
  <c r="AH193" i="86"/>
  <c r="AG193" i="86"/>
  <c r="G193" i="86"/>
  <c r="F193" i="86"/>
  <c r="E193" i="86"/>
  <c r="D193" i="86"/>
  <c r="AJ192" i="86"/>
  <c r="AI192" i="86"/>
  <c r="AH192" i="86"/>
  <c r="AG192" i="86"/>
  <c r="G192" i="86"/>
  <c r="F192" i="86"/>
  <c r="E192" i="86"/>
  <c r="D192" i="86"/>
  <c r="AJ188" i="86"/>
  <c r="AI188" i="86"/>
  <c r="AH188" i="86"/>
  <c r="AG188" i="86"/>
  <c r="G188" i="86"/>
  <c r="F188" i="86"/>
  <c r="E188" i="86"/>
  <c r="D188" i="86"/>
  <c r="AJ186" i="86"/>
  <c r="AI186" i="86"/>
  <c r="AH186" i="86"/>
  <c r="AG186" i="86"/>
  <c r="G186" i="86"/>
  <c r="F186" i="86"/>
  <c r="E186" i="86"/>
  <c r="D186" i="86"/>
  <c r="AJ185" i="86"/>
  <c r="AI185" i="86"/>
  <c r="AH185" i="86"/>
  <c r="AG185" i="86"/>
  <c r="G185" i="86"/>
  <c r="F185" i="86"/>
  <c r="E185" i="86"/>
  <c r="D185" i="86"/>
  <c r="AJ182" i="86"/>
  <c r="AI182" i="86"/>
  <c r="AH182" i="86"/>
  <c r="AG182" i="86"/>
  <c r="G182" i="86"/>
  <c r="F182" i="86"/>
  <c r="E182" i="86"/>
  <c r="D182" i="86"/>
  <c r="AJ181" i="86"/>
  <c r="AI181" i="86"/>
  <c r="AH181" i="86"/>
  <c r="AG181" i="86"/>
  <c r="G181" i="86"/>
  <c r="F181" i="86"/>
  <c r="E181" i="86"/>
  <c r="D181" i="86"/>
  <c r="AJ177" i="86"/>
  <c r="AI177" i="86"/>
  <c r="AH177" i="86"/>
  <c r="AG177" i="86"/>
  <c r="G177" i="86"/>
  <c r="F177" i="86"/>
  <c r="E177" i="86"/>
  <c r="D177" i="86"/>
  <c r="AJ176" i="86"/>
  <c r="AI176" i="86"/>
  <c r="AH176" i="86"/>
  <c r="AG176" i="86"/>
  <c r="G176" i="86"/>
  <c r="F176" i="86"/>
  <c r="E176" i="86"/>
  <c r="D176" i="86"/>
  <c r="AJ175" i="86"/>
  <c r="AI175" i="86"/>
  <c r="AH175" i="86"/>
  <c r="AG175" i="86"/>
  <c r="G175" i="86"/>
  <c r="F175" i="86"/>
  <c r="E175" i="86"/>
  <c r="D175" i="86"/>
  <c r="AJ174" i="86"/>
  <c r="AI174" i="86"/>
  <c r="AH174" i="86"/>
  <c r="AG174" i="86"/>
  <c r="G174" i="86"/>
  <c r="F174" i="86"/>
  <c r="E174" i="86"/>
  <c r="D174" i="86"/>
  <c r="AJ173" i="86"/>
  <c r="AI173" i="86"/>
  <c r="AH173" i="86"/>
  <c r="AG173" i="86"/>
  <c r="G173" i="86"/>
  <c r="F173" i="86"/>
  <c r="E173" i="86"/>
  <c r="D173" i="86"/>
  <c r="AJ171" i="86"/>
  <c r="AI171" i="86"/>
  <c r="AH171" i="86"/>
  <c r="AG171" i="86"/>
  <c r="G171" i="86"/>
  <c r="F171" i="86"/>
  <c r="E171" i="86"/>
  <c r="D171" i="86"/>
  <c r="AJ170" i="86"/>
  <c r="AI170" i="86"/>
  <c r="AH170" i="86"/>
  <c r="AG170" i="86"/>
  <c r="G170" i="86"/>
  <c r="F170" i="86"/>
  <c r="E170" i="86"/>
  <c r="D170" i="86"/>
  <c r="AJ168" i="86"/>
  <c r="AI168" i="86"/>
  <c r="AH168" i="86"/>
  <c r="AG168" i="86"/>
  <c r="G168" i="86"/>
  <c r="F168" i="86"/>
  <c r="E168" i="86"/>
  <c r="D168" i="86"/>
  <c r="AJ166" i="86"/>
  <c r="AI166" i="86"/>
  <c r="AH166" i="86"/>
  <c r="AG166" i="86"/>
  <c r="G166" i="86"/>
  <c r="F166" i="86"/>
  <c r="E166" i="86"/>
  <c r="D166" i="86"/>
  <c r="AJ165" i="86"/>
  <c r="AI165" i="86"/>
  <c r="AH165" i="86"/>
  <c r="AG165" i="86"/>
  <c r="G165" i="86"/>
  <c r="F165" i="86"/>
  <c r="E165" i="86"/>
  <c r="D165" i="86"/>
  <c r="AJ164" i="86"/>
  <c r="AI164" i="86"/>
  <c r="AH164" i="86"/>
  <c r="AG164" i="86"/>
  <c r="G164" i="86"/>
  <c r="F164" i="86"/>
  <c r="E164" i="86"/>
  <c r="D164" i="86"/>
  <c r="AJ162" i="86"/>
  <c r="AI162" i="86"/>
  <c r="AH162" i="86"/>
  <c r="AG162" i="86"/>
  <c r="G162" i="86"/>
  <c r="F162" i="86"/>
  <c r="E162" i="86"/>
  <c r="D162" i="86"/>
  <c r="AJ160" i="86"/>
  <c r="AI160" i="86"/>
  <c r="AH160" i="86"/>
  <c r="AG160" i="86"/>
  <c r="G160" i="86"/>
  <c r="F160" i="86"/>
  <c r="E160" i="86"/>
  <c r="D160" i="86"/>
  <c r="AJ159" i="86"/>
  <c r="AI159" i="86"/>
  <c r="AH159" i="86"/>
  <c r="AG159" i="86"/>
  <c r="G159" i="86"/>
  <c r="F159" i="86"/>
  <c r="E159" i="86"/>
  <c r="D159" i="86"/>
  <c r="AJ158" i="86"/>
  <c r="AI158" i="86"/>
  <c r="AH158" i="86"/>
  <c r="AG158" i="86"/>
  <c r="G158" i="86"/>
  <c r="F158" i="86"/>
  <c r="E158" i="86"/>
  <c r="D158" i="86"/>
  <c r="AJ155" i="86"/>
  <c r="AI155" i="86"/>
  <c r="AH155" i="86"/>
  <c r="AG155" i="86"/>
  <c r="G155" i="86"/>
  <c r="F155" i="86"/>
  <c r="E155" i="86"/>
  <c r="D155" i="86"/>
  <c r="AJ147" i="86"/>
  <c r="AI147" i="86"/>
  <c r="AH147" i="86"/>
  <c r="AG147" i="86"/>
  <c r="G147" i="86"/>
  <c r="F147" i="86"/>
  <c r="E147" i="86"/>
  <c r="D147" i="86"/>
  <c r="AJ143" i="86"/>
  <c r="AI143" i="86"/>
  <c r="AH143" i="86"/>
  <c r="AG143" i="86"/>
  <c r="G143" i="86"/>
  <c r="F143" i="86"/>
  <c r="E143" i="86"/>
  <c r="D143" i="86"/>
  <c r="AJ139" i="86"/>
  <c r="AI139" i="86"/>
  <c r="AH139" i="86"/>
  <c r="AG139" i="86"/>
  <c r="G139" i="86"/>
  <c r="F139" i="86"/>
  <c r="E139" i="86"/>
  <c r="D139" i="86"/>
  <c r="AJ135" i="86"/>
  <c r="AI135" i="86"/>
  <c r="AH135" i="86"/>
  <c r="AG135" i="86"/>
  <c r="G135" i="86"/>
  <c r="F135" i="86"/>
  <c r="E135" i="86"/>
  <c r="D135" i="86"/>
  <c r="AJ134" i="86"/>
  <c r="AI134" i="86"/>
  <c r="AH134" i="86"/>
  <c r="AG134" i="86"/>
  <c r="G134" i="86"/>
  <c r="F134" i="86"/>
  <c r="E134" i="86"/>
  <c r="D134" i="86"/>
  <c r="AJ131" i="86"/>
  <c r="AI131" i="86"/>
  <c r="AH131" i="86"/>
  <c r="AG131" i="86"/>
  <c r="G131" i="86"/>
  <c r="F131" i="86"/>
  <c r="E131" i="86"/>
  <c r="D131" i="86"/>
  <c r="AJ130" i="86"/>
  <c r="AI130" i="86"/>
  <c r="AH130" i="86"/>
  <c r="AG130" i="86"/>
  <c r="G130" i="86"/>
  <c r="F130" i="86"/>
  <c r="E130" i="86"/>
  <c r="D130" i="86"/>
  <c r="AJ128" i="86"/>
  <c r="AI128" i="86"/>
  <c r="AH128" i="86"/>
  <c r="AG128" i="86"/>
  <c r="G128" i="86"/>
  <c r="F128" i="86"/>
  <c r="E128" i="86"/>
  <c r="D128" i="86"/>
  <c r="AJ126" i="86"/>
  <c r="AI126" i="86"/>
  <c r="AH126" i="86"/>
  <c r="AG126" i="86"/>
  <c r="G126" i="86"/>
  <c r="F126" i="86"/>
  <c r="E126" i="86"/>
  <c r="D126" i="86"/>
  <c r="AJ125" i="86"/>
  <c r="AI125" i="86"/>
  <c r="AH125" i="86"/>
  <c r="AG125" i="86"/>
  <c r="G125" i="86"/>
  <c r="F125" i="86"/>
  <c r="E125" i="86"/>
  <c r="D125" i="86"/>
  <c r="AJ124" i="86"/>
  <c r="AI124" i="86"/>
  <c r="AH124" i="86"/>
  <c r="AG124" i="86"/>
  <c r="G124" i="86"/>
  <c r="F124" i="86"/>
  <c r="E124" i="86"/>
  <c r="D124" i="86"/>
  <c r="AJ123" i="86"/>
  <c r="AI123" i="86"/>
  <c r="AH123" i="86"/>
  <c r="AG123" i="86"/>
  <c r="G123" i="86"/>
  <c r="F123" i="86"/>
  <c r="E123" i="86"/>
  <c r="D123" i="86"/>
  <c r="AJ122" i="86"/>
  <c r="AI122" i="86"/>
  <c r="AH122" i="86"/>
  <c r="AG122" i="86"/>
  <c r="G122" i="86"/>
  <c r="F122" i="86"/>
  <c r="E122" i="86"/>
  <c r="D122" i="86"/>
  <c r="AJ121" i="86"/>
  <c r="AI121" i="86"/>
  <c r="AH121" i="86"/>
  <c r="AG121" i="86"/>
  <c r="G121" i="86"/>
  <c r="F121" i="86"/>
  <c r="E121" i="86"/>
  <c r="D121" i="86"/>
  <c r="AJ120" i="86"/>
  <c r="AI120" i="86"/>
  <c r="AH120" i="86"/>
  <c r="AG120" i="86"/>
  <c r="G120" i="86"/>
  <c r="F120" i="86"/>
  <c r="E120" i="86"/>
  <c r="D120" i="86"/>
  <c r="AJ118" i="86"/>
  <c r="AI118" i="86"/>
  <c r="AH118" i="86"/>
  <c r="AG118" i="86"/>
  <c r="G118" i="86"/>
  <c r="F118" i="86"/>
  <c r="E118" i="86"/>
  <c r="D118" i="86"/>
  <c r="AJ116" i="86"/>
  <c r="AI116" i="86"/>
  <c r="AH116" i="86"/>
  <c r="AG116" i="86"/>
  <c r="G116" i="86"/>
  <c r="F116" i="86"/>
  <c r="E116" i="86"/>
  <c r="D116" i="86"/>
  <c r="AJ114" i="86"/>
  <c r="AI114" i="86"/>
  <c r="AH114" i="86"/>
  <c r="AG114" i="86"/>
  <c r="G114" i="86"/>
  <c r="F114" i="86"/>
  <c r="E114" i="86"/>
  <c r="D114" i="86"/>
  <c r="AJ112" i="86"/>
  <c r="AI112" i="86"/>
  <c r="AH112" i="86"/>
  <c r="AG112" i="86"/>
  <c r="G112" i="86"/>
  <c r="F112" i="86"/>
  <c r="E112" i="86"/>
  <c r="D112" i="86"/>
  <c r="AJ111" i="86"/>
  <c r="AI111" i="86"/>
  <c r="AH111" i="86"/>
  <c r="AG111" i="86"/>
  <c r="G111" i="86"/>
  <c r="F111" i="86"/>
  <c r="E111" i="86"/>
  <c r="D111" i="86"/>
  <c r="AJ110" i="86"/>
  <c r="AI110" i="86"/>
  <c r="AH110" i="86"/>
  <c r="AG110" i="86"/>
  <c r="G110" i="86"/>
  <c r="F110" i="86"/>
  <c r="E110" i="86"/>
  <c r="D110" i="86"/>
  <c r="AJ109" i="86"/>
  <c r="AI109" i="86"/>
  <c r="AH109" i="86"/>
  <c r="AG109" i="86"/>
  <c r="G109" i="86"/>
  <c r="F109" i="86"/>
  <c r="E109" i="86"/>
  <c r="D109" i="86"/>
  <c r="AJ108" i="86"/>
  <c r="AI108" i="86"/>
  <c r="AH108" i="86"/>
  <c r="AG108" i="86"/>
  <c r="G108" i="86"/>
  <c r="F108" i="86"/>
  <c r="E108" i="86"/>
  <c r="D108" i="86"/>
  <c r="AJ107" i="86"/>
  <c r="AI107" i="86"/>
  <c r="AH107" i="86"/>
  <c r="AG107" i="86"/>
  <c r="G107" i="86"/>
  <c r="F107" i="86"/>
  <c r="E107" i="86"/>
  <c r="D107" i="86"/>
  <c r="AJ106" i="86"/>
  <c r="AI106" i="86"/>
  <c r="AH106" i="86"/>
  <c r="AG106" i="86"/>
  <c r="G106" i="86"/>
  <c r="F106" i="86"/>
  <c r="E106" i="86"/>
  <c r="D106" i="86"/>
  <c r="AJ105" i="86"/>
  <c r="AI105" i="86"/>
  <c r="AH105" i="86"/>
  <c r="AG105" i="86"/>
  <c r="G105" i="86"/>
  <c r="F105" i="86"/>
  <c r="E105" i="86"/>
  <c r="D105" i="86"/>
  <c r="AJ103" i="86"/>
  <c r="AI103" i="86"/>
  <c r="AH103" i="86"/>
  <c r="AG103" i="86"/>
  <c r="G103" i="86"/>
  <c r="F103" i="86"/>
  <c r="E103" i="86"/>
  <c r="D103" i="86"/>
  <c r="AJ101" i="86"/>
  <c r="AI101" i="86"/>
  <c r="AH101" i="86"/>
  <c r="AG101" i="86"/>
  <c r="G101" i="86"/>
  <c r="F101" i="86"/>
  <c r="E101" i="86"/>
  <c r="D101" i="86"/>
  <c r="AJ99" i="86"/>
  <c r="AI99" i="86"/>
  <c r="AH99" i="86"/>
  <c r="AG99" i="86"/>
  <c r="G99" i="86"/>
  <c r="F99" i="86"/>
  <c r="E99" i="86"/>
  <c r="D99" i="86"/>
  <c r="AJ96" i="86"/>
  <c r="AI96" i="86"/>
  <c r="AH96" i="86"/>
  <c r="AG96" i="86"/>
  <c r="G96" i="86"/>
  <c r="F96" i="86"/>
  <c r="E96" i="86"/>
  <c r="D96" i="86"/>
  <c r="AJ94" i="86"/>
  <c r="AI94" i="86"/>
  <c r="AH94" i="86"/>
  <c r="AG94" i="86"/>
  <c r="G94" i="86"/>
  <c r="F94" i="86"/>
  <c r="E94" i="86"/>
  <c r="D94" i="86"/>
  <c r="AJ92" i="86"/>
  <c r="AI92" i="86"/>
  <c r="AH92" i="86"/>
  <c r="AG92" i="86"/>
  <c r="G92" i="86"/>
  <c r="F92" i="86"/>
  <c r="E92" i="86"/>
  <c r="D92" i="86"/>
  <c r="AJ89" i="86"/>
  <c r="AI89" i="86"/>
  <c r="AH89" i="86"/>
  <c r="AG89" i="86"/>
  <c r="G89" i="86"/>
  <c r="F89" i="86"/>
  <c r="E89" i="86"/>
  <c r="D89" i="86"/>
  <c r="AJ85" i="86"/>
  <c r="AI85" i="86"/>
  <c r="AH85" i="86"/>
  <c r="AG85" i="86"/>
  <c r="G85" i="86"/>
  <c r="F85" i="86"/>
  <c r="E85" i="86"/>
  <c r="D85" i="86"/>
  <c r="AJ84" i="86"/>
  <c r="AI84" i="86"/>
  <c r="AH84" i="86"/>
  <c r="AG84" i="86"/>
  <c r="G84" i="86"/>
  <c r="F84" i="86"/>
  <c r="E84" i="86"/>
  <c r="D84" i="86"/>
  <c r="AJ83" i="86"/>
  <c r="AI83" i="86"/>
  <c r="AH83" i="86"/>
  <c r="AG83" i="86"/>
  <c r="G83" i="86"/>
  <c r="F83" i="86"/>
  <c r="E83" i="86"/>
  <c r="D83" i="86"/>
  <c r="AJ82" i="86"/>
  <c r="AI82" i="86"/>
  <c r="AH82" i="86"/>
  <c r="AG82" i="86"/>
  <c r="G82" i="86"/>
  <c r="F82" i="86"/>
  <c r="E82" i="86"/>
  <c r="D82" i="86"/>
  <c r="AJ80" i="86"/>
  <c r="AI80" i="86"/>
  <c r="AH80" i="86"/>
  <c r="AG80" i="86"/>
  <c r="G80" i="86"/>
  <c r="F80" i="86"/>
  <c r="E80" i="86"/>
  <c r="D80" i="86"/>
  <c r="AJ79" i="86"/>
  <c r="AI79" i="86"/>
  <c r="AH79" i="86"/>
  <c r="AG79" i="86"/>
  <c r="G79" i="86"/>
  <c r="F79" i="86"/>
  <c r="E79" i="86"/>
  <c r="D79" i="86"/>
  <c r="AJ78" i="86"/>
  <c r="AI78" i="86"/>
  <c r="AH78" i="86"/>
  <c r="AG78" i="86"/>
  <c r="G78" i="86"/>
  <c r="F78" i="86"/>
  <c r="E78" i="86"/>
  <c r="D78" i="86"/>
  <c r="AJ76" i="86"/>
  <c r="AI76" i="86"/>
  <c r="AH76" i="86"/>
  <c r="AG76" i="86"/>
  <c r="G76" i="86"/>
  <c r="F76" i="86"/>
  <c r="E76" i="86"/>
  <c r="D76" i="86"/>
  <c r="AJ75" i="86"/>
  <c r="AI75" i="86"/>
  <c r="AH75" i="86"/>
  <c r="AG75" i="86"/>
  <c r="G75" i="86"/>
  <c r="F75" i="86"/>
  <c r="E75" i="86"/>
  <c r="D75" i="86"/>
  <c r="AJ74" i="86"/>
  <c r="AI74" i="86"/>
  <c r="AH74" i="86"/>
  <c r="AG74" i="86"/>
  <c r="G74" i="86"/>
  <c r="F74" i="86"/>
  <c r="E74" i="86"/>
  <c r="D74" i="86"/>
  <c r="AJ73" i="86"/>
  <c r="AI73" i="86"/>
  <c r="AH73" i="86"/>
  <c r="AG73" i="86"/>
  <c r="G73" i="86"/>
  <c r="F73" i="86"/>
  <c r="E73" i="86"/>
  <c r="D73" i="86"/>
  <c r="AJ72" i="86"/>
  <c r="AI72" i="86"/>
  <c r="AH72" i="86"/>
  <c r="AG72" i="86"/>
  <c r="G72" i="86"/>
  <c r="F72" i="86"/>
  <c r="E72" i="86"/>
  <c r="D72" i="86"/>
  <c r="AJ69" i="86"/>
  <c r="AI69" i="86"/>
  <c r="AH69" i="86"/>
  <c r="AG69" i="86"/>
  <c r="G69" i="86"/>
  <c r="F69" i="86"/>
  <c r="E69" i="86"/>
  <c r="D69" i="86"/>
  <c r="AJ65" i="86"/>
  <c r="AI65" i="86"/>
  <c r="AH65" i="86"/>
  <c r="AG65" i="86"/>
  <c r="G65" i="86"/>
  <c r="F65" i="86"/>
  <c r="E65" i="86"/>
  <c r="D65" i="86"/>
  <c r="AJ64" i="86"/>
  <c r="AI64" i="86"/>
  <c r="AH64" i="86"/>
  <c r="AG64" i="86"/>
  <c r="G64" i="86"/>
  <c r="F64" i="86"/>
  <c r="E64" i="86"/>
  <c r="D64" i="86"/>
  <c r="AJ63" i="86"/>
  <c r="AI63" i="86"/>
  <c r="AH63" i="86"/>
  <c r="AG63" i="86"/>
  <c r="G63" i="86"/>
  <c r="D63" i="86"/>
  <c r="AJ61" i="86"/>
  <c r="AI61" i="86"/>
  <c r="AH61" i="86"/>
  <c r="AG61" i="86"/>
  <c r="G61" i="86"/>
  <c r="F61" i="86"/>
  <c r="E61" i="86"/>
  <c r="D61" i="86"/>
  <c r="AJ59" i="86"/>
  <c r="AI59" i="86"/>
  <c r="AH59" i="86"/>
  <c r="AG59" i="86"/>
  <c r="G59" i="86"/>
  <c r="F59" i="86"/>
  <c r="E59" i="86"/>
  <c r="D59" i="86"/>
  <c r="AJ57" i="86"/>
  <c r="AI57" i="86"/>
  <c r="AH57" i="86"/>
  <c r="AG57" i="86"/>
  <c r="G57" i="86"/>
  <c r="F57" i="86"/>
  <c r="E57" i="86"/>
  <c r="D57" i="86"/>
  <c r="AJ55" i="86"/>
  <c r="AI55" i="86"/>
  <c r="AH55" i="86"/>
  <c r="AG55" i="86"/>
  <c r="G55" i="86"/>
  <c r="F55" i="86"/>
  <c r="E55" i="86"/>
  <c r="D55" i="86"/>
  <c r="AJ54" i="86"/>
  <c r="AI54" i="86"/>
  <c r="AH54" i="86"/>
  <c r="AG54" i="86"/>
  <c r="G54" i="86"/>
  <c r="F54" i="86"/>
  <c r="E54" i="86"/>
  <c r="D54" i="86"/>
  <c r="AJ53" i="86"/>
  <c r="AI53" i="86"/>
  <c r="AH53" i="86"/>
  <c r="AG53" i="86"/>
  <c r="G53" i="86"/>
  <c r="F53" i="86"/>
  <c r="E53" i="86"/>
  <c r="D53" i="86"/>
  <c r="AJ52" i="86"/>
  <c r="AI52" i="86"/>
  <c r="AH52" i="86"/>
  <c r="AG52" i="86"/>
  <c r="G52" i="86"/>
  <c r="F52" i="86"/>
  <c r="E52" i="86"/>
  <c r="D52" i="86"/>
  <c r="AJ49" i="86"/>
  <c r="AI49" i="86"/>
  <c r="AH49" i="86"/>
  <c r="AG49" i="86"/>
  <c r="G49" i="86"/>
  <c r="F49" i="86"/>
  <c r="E49" i="86"/>
  <c r="D49" i="86"/>
  <c r="AJ48" i="86"/>
  <c r="AI48" i="86"/>
  <c r="AH48" i="86"/>
  <c r="AG48" i="86"/>
  <c r="G48" i="86"/>
  <c r="F48" i="86"/>
  <c r="E48" i="86"/>
  <c r="D48" i="86"/>
  <c r="AJ47" i="86"/>
  <c r="AI47" i="86"/>
  <c r="AH47" i="86"/>
  <c r="AG47" i="86"/>
  <c r="G47" i="86"/>
  <c r="F47" i="86"/>
  <c r="E47" i="86"/>
  <c r="D47" i="86"/>
  <c r="AJ46" i="86"/>
  <c r="AI46" i="86"/>
  <c r="AH46" i="86"/>
  <c r="AG46" i="86"/>
  <c r="G46" i="86"/>
  <c r="F46" i="86"/>
  <c r="E46" i="86"/>
  <c r="D46" i="86"/>
  <c r="AJ45" i="86"/>
  <c r="AI45" i="86"/>
  <c r="AH45" i="86"/>
  <c r="AG45" i="86"/>
  <c r="G45" i="86"/>
  <c r="F45" i="86"/>
  <c r="E45" i="86"/>
  <c r="D45" i="86"/>
  <c r="AJ42" i="86"/>
  <c r="AI42" i="86"/>
  <c r="AH42" i="86"/>
  <c r="AG42" i="86"/>
  <c r="G42" i="86"/>
  <c r="F42" i="86"/>
  <c r="E42" i="86"/>
  <c r="D42" i="86"/>
  <c r="AJ41" i="86"/>
  <c r="AI41" i="86"/>
  <c r="AH41" i="86"/>
  <c r="AG41" i="86"/>
  <c r="G41" i="86"/>
  <c r="F41" i="86"/>
  <c r="E41" i="86"/>
  <c r="D41" i="86"/>
  <c r="AJ38" i="86"/>
  <c r="AI38" i="86"/>
  <c r="AH38" i="86"/>
  <c r="AG38" i="86"/>
  <c r="G38" i="86"/>
  <c r="F38" i="86"/>
  <c r="E38" i="86"/>
  <c r="D38" i="86"/>
  <c r="AJ37" i="86"/>
  <c r="AI37" i="86"/>
  <c r="AH37" i="86"/>
  <c r="AG37" i="86"/>
  <c r="G37" i="86"/>
  <c r="F37" i="86"/>
  <c r="E37" i="86"/>
  <c r="D37" i="86"/>
  <c r="AJ36" i="86"/>
  <c r="AI36" i="86"/>
  <c r="AH36" i="86"/>
  <c r="AG36" i="86"/>
  <c r="G36" i="86"/>
  <c r="F36" i="86"/>
  <c r="E36" i="86"/>
  <c r="D36" i="86"/>
  <c r="AJ34" i="86"/>
  <c r="AI34" i="86"/>
  <c r="AH34" i="86"/>
  <c r="AG34" i="86"/>
  <c r="G34" i="86"/>
  <c r="F34" i="86"/>
  <c r="E34" i="86"/>
  <c r="D34" i="86"/>
  <c r="AJ33" i="86"/>
  <c r="AI33" i="86"/>
  <c r="AH33" i="86"/>
  <c r="AG33" i="86"/>
  <c r="G33" i="86"/>
  <c r="F33" i="86"/>
  <c r="E33" i="86"/>
  <c r="D33" i="86"/>
  <c r="AJ32" i="86"/>
  <c r="AI32" i="86"/>
  <c r="AH32" i="86"/>
  <c r="AG32" i="86"/>
  <c r="G32" i="86"/>
  <c r="F32" i="86"/>
  <c r="E32" i="86"/>
  <c r="D32" i="86"/>
  <c r="AJ30" i="86"/>
  <c r="AI30" i="86"/>
  <c r="AH30" i="86"/>
  <c r="AG30" i="86"/>
  <c r="G30" i="86"/>
  <c r="F30" i="86"/>
  <c r="E30" i="86"/>
  <c r="D30" i="86"/>
  <c r="AJ29" i="86"/>
  <c r="AI29" i="86"/>
  <c r="AH29" i="86"/>
  <c r="AG29" i="86"/>
  <c r="G29" i="86"/>
  <c r="F29" i="86"/>
  <c r="E29" i="86"/>
  <c r="D29" i="86"/>
  <c r="AJ28" i="86"/>
  <c r="AI28" i="86"/>
  <c r="AH28" i="86"/>
  <c r="AG28" i="86"/>
  <c r="G28" i="86"/>
  <c r="F28" i="86"/>
  <c r="E28" i="86"/>
  <c r="D28" i="86"/>
  <c r="AJ26" i="86"/>
  <c r="AI26" i="86"/>
  <c r="AH26" i="86"/>
  <c r="AG26" i="86"/>
  <c r="G26" i="86"/>
  <c r="F26" i="86"/>
  <c r="E26" i="86"/>
  <c r="D26" i="86"/>
  <c r="AJ23" i="86"/>
  <c r="AI23" i="86"/>
  <c r="AH23" i="86"/>
  <c r="AG23" i="86"/>
  <c r="G23" i="86"/>
  <c r="F23" i="86"/>
  <c r="E23" i="86"/>
  <c r="D23" i="86"/>
  <c r="AJ22" i="86"/>
  <c r="AI22" i="86"/>
  <c r="AH22" i="86"/>
  <c r="AG22" i="86"/>
  <c r="G22" i="86"/>
  <c r="F22" i="86"/>
  <c r="E22" i="86"/>
  <c r="D22" i="86"/>
  <c r="AJ20" i="86"/>
  <c r="AI20" i="86"/>
  <c r="AH20" i="86"/>
  <c r="AG20" i="86"/>
  <c r="G20" i="86"/>
  <c r="F20" i="86"/>
  <c r="E20" i="86"/>
  <c r="D20" i="86"/>
  <c r="AJ19" i="86"/>
  <c r="AI19" i="86"/>
  <c r="AH19" i="86"/>
  <c r="AG19" i="86"/>
  <c r="G19" i="86"/>
  <c r="F19" i="86"/>
  <c r="E19" i="86"/>
  <c r="D19" i="86"/>
  <c r="AJ16" i="86"/>
  <c r="AI16" i="86"/>
  <c r="AH16" i="86"/>
  <c r="AG16" i="86"/>
  <c r="G16" i="86"/>
  <c r="F16" i="86"/>
  <c r="E16" i="86"/>
  <c r="D16" i="86"/>
  <c r="AJ14" i="86"/>
  <c r="AI14" i="86"/>
  <c r="AH14" i="86"/>
  <c r="AG14" i="86"/>
  <c r="G14" i="86"/>
  <c r="F14" i="86"/>
  <c r="E14" i="86"/>
  <c r="D14" i="86"/>
  <c r="AJ13" i="86"/>
  <c r="AI13" i="86"/>
  <c r="AH13" i="86"/>
  <c r="AG13" i="86"/>
  <c r="G13" i="86"/>
  <c r="F13" i="86"/>
  <c r="E13" i="86"/>
  <c r="D13" i="86"/>
  <c r="AJ8" i="86"/>
  <c r="AI8" i="86"/>
  <c r="AH8" i="86"/>
  <c r="AG8" i="86"/>
  <c r="G8" i="86"/>
  <c r="F8" i="86"/>
  <c r="E8" i="86"/>
  <c r="D8" i="86"/>
  <c r="AJ7" i="86"/>
  <c r="AI7" i="86"/>
  <c r="AH7" i="86"/>
  <c r="AG7" i="86"/>
  <c r="G7" i="86"/>
  <c r="F7" i="86"/>
  <c r="E7" i="86"/>
  <c r="D7" i="86"/>
  <c r="AJ6" i="86"/>
  <c r="AI6" i="86"/>
  <c r="AH6" i="86"/>
  <c r="AG6" i="86"/>
  <c r="G6" i="86"/>
  <c r="F6" i="86"/>
  <c r="E6" i="86"/>
  <c r="D6" i="86"/>
  <c r="AJ5" i="86"/>
  <c r="AI5" i="86"/>
  <c r="AH5" i="86"/>
  <c r="AG5" i="86"/>
  <c r="G5" i="86"/>
  <c r="F5" i="86"/>
  <c r="E5" i="86"/>
  <c r="D5" i="86"/>
  <c r="AJ4" i="86"/>
  <c r="AI4" i="86"/>
  <c r="AH4" i="86"/>
  <c r="AG4" i="86"/>
  <c r="G4" i="86"/>
  <c r="F4" i="86"/>
  <c r="E4" i="86"/>
  <c r="D4" i="86"/>
  <c r="AJ305" i="86"/>
  <c r="AI305" i="86"/>
  <c r="AH305" i="86"/>
  <c r="AG305" i="86"/>
  <c r="G305" i="86"/>
  <c r="F305" i="86"/>
  <c r="E305" i="86"/>
  <c r="D305" i="86"/>
  <c r="AJ299" i="86"/>
  <c r="AI299" i="86"/>
  <c r="AH299" i="86"/>
  <c r="AG299" i="86"/>
  <c r="G299" i="86"/>
  <c r="F299" i="86"/>
  <c r="E299" i="86"/>
  <c r="D299" i="86"/>
  <c r="AJ292" i="86"/>
  <c r="AI292" i="86"/>
  <c r="AH292" i="86"/>
  <c r="AG292" i="86"/>
  <c r="G292" i="86"/>
  <c r="F292" i="86"/>
  <c r="E292" i="86"/>
  <c r="D292" i="86"/>
  <c r="AJ254" i="86"/>
  <c r="AI254" i="86"/>
  <c r="AH254" i="86"/>
  <c r="AG254" i="86"/>
  <c r="G254" i="86"/>
  <c r="F254" i="86"/>
  <c r="E254" i="86"/>
  <c r="D254" i="86"/>
  <c r="AJ253" i="86"/>
  <c r="AI253" i="86"/>
  <c r="AH253" i="86"/>
  <c r="AG253" i="86"/>
  <c r="G253" i="86"/>
  <c r="F253" i="86"/>
  <c r="E253" i="86"/>
  <c r="D253" i="86"/>
  <c r="AJ251" i="86"/>
  <c r="AI251" i="86"/>
  <c r="AH251" i="86"/>
  <c r="AG251" i="86"/>
  <c r="G251" i="86"/>
  <c r="F251" i="86"/>
  <c r="E251" i="86"/>
  <c r="D251" i="86"/>
  <c r="AJ250" i="86"/>
  <c r="AI250" i="86"/>
  <c r="AH250" i="86"/>
  <c r="AG250" i="86"/>
  <c r="G250" i="86"/>
  <c r="F250" i="86"/>
  <c r="E250" i="86"/>
  <c r="D250" i="86"/>
  <c r="AJ248" i="86"/>
  <c r="AI248" i="86"/>
  <c r="AH248" i="86"/>
  <c r="AG248" i="86"/>
  <c r="G248" i="86"/>
  <c r="F248" i="86"/>
  <c r="E248" i="86"/>
  <c r="D248" i="86"/>
  <c r="AJ247" i="86"/>
  <c r="AI247" i="86"/>
  <c r="AH247" i="86"/>
  <c r="AG247" i="86"/>
  <c r="G247" i="86"/>
  <c r="F247" i="86"/>
  <c r="E247" i="86"/>
  <c r="D247" i="86"/>
  <c r="AJ236" i="86"/>
  <c r="AI236" i="86"/>
  <c r="AH236" i="86"/>
  <c r="AG236" i="86"/>
  <c r="G236" i="86"/>
  <c r="F236" i="86"/>
  <c r="E236" i="86"/>
  <c r="D236" i="86"/>
  <c r="AJ235" i="86"/>
  <c r="AI235" i="86"/>
  <c r="AH235" i="86"/>
  <c r="AG235" i="86"/>
  <c r="G235" i="86"/>
  <c r="F235" i="86"/>
  <c r="E235" i="86"/>
  <c r="D235" i="86"/>
  <c r="AJ232" i="86"/>
  <c r="AI232" i="86"/>
  <c r="AH232" i="86"/>
  <c r="AG232" i="86"/>
  <c r="G232" i="86"/>
  <c r="F232" i="86"/>
  <c r="E232" i="86"/>
  <c r="D232" i="86"/>
  <c r="AJ228" i="86"/>
  <c r="AI228" i="86"/>
  <c r="AH228" i="86"/>
  <c r="AG228" i="86"/>
  <c r="G228" i="86"/>
  <c r="F228" i="86"/>
  <c r="E228" i="86"/>
  <c r="D228" i="86"/>
  <c r="AJ219" i="86"/>
  <c r="AI219" i="86"/>
  <c r="AH219" i="86"/>
  <c r="AG219" i="86"/>
  <c r="G219" i="86"/>
  <c r="F219" i="86"/>
  <c r="E219" i="86"/>
  <c r="D219" i="86"/>
  <c r="AJ218" i="86"/>
  <c r="AI218" i="86"/>
  <c r="AH218" i="86"/>
  <c r="AG218" i="86"/>
  <c r="G218" i="86"/>
  <c r="F218" i="86"/>
  <c r="E218" i="86"/>
  <c r="D218" i="86"/>
  <c r="AJ217" i="86"/>
  <c r="AI217" i="86"/>
  <c r="AH217" i="86"/>
  <c r="AG217" i="86"/>
  <c r="G217" i="86"/>
  <c r="F217" i="86"/>
  <c r="E217" i="86"/>
  <c r="D217" i="86"/>
  <c r="AJ215" i="86"/>
  <c r="AI215" i="86"/>
  <c r="AH215" i="86"/>
  <c r="AG215" i="86"/>
  <c r="G215" i="86"/>
  <c r="F215" i="86"/>
  <c r="E215" i="86"/>
  <c r="D215" i="86"/>
  <c r="AJ213" i="86"/>
  <c r="AI213" i="86"/>
  <c r="AH213" i="86"/>
  <c r="AG213" i="86"/>
  <c r="G213" i="86"/>
  <c r="F213" i="86"/>
  <c r="E213" i="86"/>
  <c r="D213" i="86"/>
  <c r="AJ208" i="86"/>
  <c r="AI208" i="86"/>
  <c r="AH208" i="86"/>
  <c r="AG208" i="86"/>
  <c r="G208" i="86"/>
  <c r="F208" i="86"/>
  <c r="E208" i="86"/>
  <c r="D208" i="86"/>
  <c r="AJ206" i="86"/>
  <c r="AI206" i="86"/>
  <c r="AH206" i="86"/>
  <c r="AG206" i="86"/>
  <c r="G206" i="86"/>
  <c r="F206" i="86"/>
  <c r="E206" i="86"/>
  <c r="D206" i="86"/>
  <c r="AJ205" i="86"/>
  <c r="AI205" i="86"/>
  <c r="AH205" i="86"/>
  <c r="AG205" i="86"/>
  <c r="G205" i="86"/>
  <c r="F205" i="86"/>
  <c r="E205" i="86"/>
  <c r="D205" i="86"/>
  <c r="AJ200" i="86"/>
  <c r="AI200" i="86"/>
  <c r="AH200" i="86"/>
  <c r="AG200" i="86"/>
  <c r="G200" i="86"/>
  <c r="F200" i="86"/>
  <c r="E200" i="86"/>
  <c r="D200" i="86"/>
  <c r="AJ194" i="86"/>
  <c r="AI194" i="86"/>
  <c r="AH194" i="86"/>
  <c r="AG194" i="86"/>
  <c r="G194" i="86"/>
  <c r="F194" i="86"/>
  <c r="E194" i="86"/>
  <c r="D194" i="86"/>
  <c r="AJ191" i="86"/>
  <c r="AI191" i="86"/>
  <c r="AH191" i="86"/>
  <c r="AG191" i="86"/>
  <c r="G191" i="86"/>
  <c r="F191" i="86"/>
  <c r="E191" i="86"/>
  <c r="D191" i="86"/>
  <c r="AJ189" i="86"/>
  <c r="AI189" i="86"/>
  <c r="AH189" i="86"/>
  <c r="AG189" i="86"/>
  <c r="G189" i="86"/>
  <c r="F189" i="86"/>
  <c r="E189" i="86"/>
  <c r="D189" i="86"/>
  <c r="AJ187" i="86"/>
  <c r="AI187" i="86"/>
  <c r="AH187" i="86"/>
  <c r="AG187" i="86"/>
  <c r="G187" i="86"/>
  <c r="F187" i="86"/>
  <c r="E187" i="86"/>
  <c r="D187" i="86"/>
  <c r="AJ183" i="86"/>
  <c r="AI183" i="86"/>
  <c r="AH183" i="86"/>
  <c r="AG183" i="86"/>
  <c r="G183" i="86"/>
  <c r="F183" i="86"/>
  <c r="E183" i="86"/>
  <c r="D183" i="86"/>
  <c r="AJ172" i="86"/>
  <c r="AI172" i="86"/>
  <c r="AH172" i="86"/>
  <c r="AG172" i="86"/>
  <c r="AJ169" i="86"/>
  <c r="AI169" i="86"/>
  <c r="AH169" i="86"/>
  <c r="AG169" i="86"/>
  <c r="G169" i="86"/>
  <c r="F169" i="86"/>
  <c r="E169" i="86"/>
  <c r="D169" i="86"/>
  <c r="AJ153" i="86"/>
  <c r="AI153" i="86"/>
  <c r="AH153" i="86"/>
  <c r="AG153" i="86"/>
  <c r="G153" i="86"/>
  <c r="F153" i="86"/>
  <c r="E153" i="86"/>
  <c r="D153" i="86"/>
  <c r="AJ152" i="86"/>
  <c r="AI152" i="86"/>
  <c r="AH152" i="86"/>
  <c r="AG152" i="86"/>
  <c r="G152" i="86"/>
  <c r="F152" i="86"/>
  <c r="E152" i="86"/>
  <c r="D152" i="86"/>
  <c r="AJ151" i="86"/>
  <c r="AI151" i="86"/>
  <c r="AH151" i="86"/>
  <c r="AG151" i="86"/>
  <c r="G151" i="86"/>
  <c r="F151" i="86"/>
  <c r="E151" i="86"/>
  <c r="D151" i="86"/>
  <c r="AJ145" i="86"/>
  <c r="AI145" i="86"/>
  <c r="AH145" i="86"/>
  <c r="AG145" i="86"/>
  <c r="G145" i="86"/>
  <c r="F145" i="86"/>
  <c r="E145" i="86"/>
  <c r="D145" i="86"/>
  <c r="AJ142" i="86"/>
  <c r="AI142" i="86"/>
  <c r="AH142" i="86"/>
  <c r="AG142" i="86"/>
  <c r="G142" i="86"/>
  <c r="F142" i="86"/>
  <c r="E142" i="86"/>
  <c r="D142" i="86"/>
  <c r="AJ141" i="86"/>
  <c r="AI141" i="86"/>
  <c r="AH141" i="86"/>
  <c r="AG141" i="86"/>
  <c r="G141" i="86"/>
  <c r="F141" i="86"/>
  <c r="E141" i="86"/>
  <c r="D141" i="86"/>
  <c r="AJ140" i="86"/>
  <c r="AI140" i="86"/>
  <c r="AH140" i="86"/>
  <c r="AG140" i="86"/>
  <c r="G140" i="86"/>
  <c r="F140" i="86"/>
  <c r="E140" i="86"/>
  <c r="D140" i="86"/>
  <c r="AJ133" i="86"/>
  <c r="AI133" i="86"/>
  <c r="AH133" i="86"/>
  <c r="AG133" i="86"/>
  <c r="G133" i="86"/>
  <c r="F133" i="86"/>
  <c r="E133" i="86"/>
  <c r="D133" i="86"/>
  <c r="AJ129" i="86"/>
  <c r="AI129" i="86"/>
  <c r="AH129" i="86"/>
  <c r="AG129" i="86"/>
  <c r="G129" i="86"/>
  <c r="F129" i="86"/>
  <c r="E129" i="86"/>
  <c r="D129" i="86"/>
  <c r="AJ119" i="86"/>
  <c r="AI119" i="86"/>
  <c r="AH119" i="86"/>
  <c r="AG119" i="86"/>
  <c r="G119" i="86"/>
  <c r="F119" i="86"/>
  <c r="E119" i="86"/>
  <c r="D119" i="86"/>
  <c r="AJ117" i="86"/>
  <c r="AI117" i="86"/>
  <c r="AH117" i="86"/>
  <c r="AG117" i="86"/>
  <c r="G117" i="86"/>
  <c r="F117" i="86"/>
  <c r="E117" i="86"/>
  <c r="D117" i="86"/>
  <c r="AJ115" i="86"/>
  <c r="AI115" i="86"/>
  <c r="AH115" i="86"/>
  <c r="AG115" i="86"/>
  <c r="G115" i="86"/>
  <c r="F115" i="86"/>
  <c r="E115" i="86"/>
  <c r="D115" i="86"/>
  <c r="AJ113" i="86"/>
  <c r="AI113" i="86"/>
  <c r="AH113" i="86"/>
  <c r="AG113" i="86"/>
  <c r="G113" i="86"/>
  <c r="F113" i="86"/>
  <c r="E113" i="86"/>
  <c r="D113" i="86"/>
  <c r="AJ104" i="86"/>
  <c r="AI104" i="86"/>
  <c r="AH104" i="86"/>
  <c r="AG104" i="86"/>
  <c r="G104" i="86"/>
  <c r="F104" i="86"/>
  <c r="E104" i="86"/>
  <c r="D104" i="86"/>
  <c r="AJ102" i="86"/>
  <c r="AI102" i="86"/>
  <c r="AH102" i="86"/>
  <c r="AG102" i="86"/>
  <c r="G102" i="86"/>
  <c r="F102" i="86"/>
  <c r="E102" i="86"/>
  <c r="D102" i="86"/>
  <c r="AJ100" i="86"/>
  <c r="AI100" i="86"/>
  <c r="AH100" i="86"/>
  <c r="AG100" i="86"/>
  <c r="G100" i="86"/>
  <c r="F100" i="86"/>
  <c r="E100" i="86"/>
  <c r="D100" i="86"/>
  <c r="AJ97" i="86"/>
  <c r="AI97" i="86"/>
  <c r="AH97" i="86"/>
  <c r="AG97" i="86"/>
  <c r="G97" i="86"/>
  <c r="F97" i="86"/>
  <c r="E97" i="86"/>
  <c r="D97" i="86"/>
  <c r="AJ90" i="86"/>
  <c r="AI90" i="86"/>
  <c r="AH90" i="86"/>
  <c r="AG90" i="86"/>
  <c r="G90" i="86"/>
  <c r="F90" i="86"/>
  <c r="E90" i="86"/>
  <c r="D90" i="86"/>
  <c r="AJ88" i="86"/>
  <c r="AI88" i="86"/>
  <c r="AH88" i="86"/>
  <c r="AG88" i="86"/>
  <c r="G88" i="86"/>
  <c r="F88" i="86"/>
  <c r="E88" i="86"/>
  <c r="D88" i="86"/>
  <c r="AJ87" i="86"/>
  <c r="AI87" i="86"/>
  <c r="AH87" i="86"/>
  <c r="AG87" i="86"/>
  <c r="G87" i="86"/>
  <c r="F87" i="86"/>
  <c r="E87" i="86"/>
  <c r="D87" i="86"/>
  <c r="AJ70" i="86"/>
  <c r="AI70" i="86"/>
  <c r="AH70" i="86"/>
  <c r="AG70" i="86"/>
  <c r="G70" i="86"/>
  <c r="F70" i="86"/>
  <c r="E70" i="86"/>
  <c r="D70" i="86"/>
  <c r="AJ68" i="86"/>
  <c r="AI68" i="86"/>
  <c r="AH68" i="86"/>
  <c r="AG68" i="86"/>
  <c r="G68" i="86"/>
  <c r="F68" i="86"/>
  <c r="E68" i="86"/>
  <c r="D68" i="86"/>
  <c r="AJ56" i="86"/>
  <c r="AI56" i="86"/>
  <c r="AH56" i="86"/>
  <c r="AG56" i="86"/>
  <c r="G56" i="86"/>
  <c r="F56" i="86"/>
  <c r="E56" i="86"/>
  <c r="D56" i="86"/>
  <c r="AJ50" i="86"/>
  <c r="AI50" i="86"/>
  <c r="AH50" i="86"/>
  <c r="AG50" i="86"/>
  <c r="G50" i="86"/>
  <c r="F50" i="86"/>
  <c r="E50" i="86"/>
  <c r="D50" i="86"/>
  <c r="AJ40" i="86"/>
  <c r="AI40" i="86"/>
  <c r="AH40" i="86"/>
  <c r="AG40" i="86"/>
  <c r="G40" i="86"/>
  <c r="F40" i="86"/>
  <c r="E40" i="86"/>
  <c r="D40" i="86"/>
  <c r="AJ39" i="86"/>
  <c r="AI39" i="86"/>
  <c r="AH39" i="86"/>
  <c r="AG39" i="86"/>
  <c r="G39" i="86"/>
  <c r="F39" i="86"/>
  <c r="E39" i="86"/>
  <c r="D39" i="86"/>
  <c r="AJ31" i="86"/>
  <c r="AI31" i="86"/>
  <c r="AH31" i="86"/>
  <c r="AG31" i="86"/>
  <c r="G31" i="86"/>
  <c r="F31" i="86"/>
  <c r="E31" i="86"/>
  <c r="D31" i="86"/>
  <c r="AJ25" i="86"/>
  <c r="AI25" i="86"/>
  <c r="AH25" i="86"/>
  <c r="AG25" i="86"/>
  <c r="G25" i="86"/>
  <c r="F25" i="86"/>
  <c r="E25" i="86"/>
  <c r="D25" i="86"/>
  <c r="AJ12" i="86"/>
  <c r="AI12" i="86"/>
  <c r="AH12" i="86"/>
  <c r="AG12" i="86"/>
  <c r="G12" i="86"/>
  <c r="F12" i="86"/>
  <c r="E12" i="86"/>
  <c r="D12" i="86"/>
  <c r="W162" i="83"/>
  <c r="W161" i="83" l="1"/>
  <c r="W159" i="83"/>
  <c r="W158" i="83"/>
  <c r="W157" i="83"/>
  <c r="W156" i="83"/>
  <c r="W155" i="83"/>
  <c r="W154" i="83"/>
  <c r="W153" i="83"/>
  <c r="W152" i="83"/>
  <c r="W151" i="83"/>
  <c r="W150" i="83"/>
  <c r="W149" i="83"/>
  <c r="W148" i="83"/>
  <c r="W146" i="83"/>
  <c r="W145" i="83" l="1"/>
  <c r="W144" i="83"/>
  <c r="W143" i="83"/>
  <c r="W142" i="83"/>
  <c r="W141" i="83"/>
  <c r="W140" i="83"/>
  <c r="W139" i="83"/>
  <c r="W138" i="83"/>
  <c r="W137" i="83"/>
  <c r="W136" i="83"/>
  <c r="W135" i="83"/>
  <c r="W134" i="83"/>
  <c r="W130" i="83"/>
  <c r="W129" i="83"/>
  <c r="W128" i="83"/>
  <c r="W127" i="83"/>
  <c r="W126" i="83"/>
  <c r="W125" i="83"/>
  <c r="W124" i="83"/>
  <c r="W123" i="83"/>
  <c r="U14" i="76"/>
  <c r="W122" i="83"/>
  <c r="W121" i="83"/>
  <c r="W71" i="38"/>
  <c r="W120" i="83"/>
  <c r="W119" i="83" l="1"/>
  <c r="W118" i="83"/>
  <c r="W117" i="83"/>
  <c r="W116" i="83"/>
  <c r="W115" i="83"/>
  <c r="W114" i="83"/>
  <c r="W113" i="83"/>
  <c r="W112" i="83"/>
  <c r="W111" i="83"/>
  <c r="W110" i="83"/>
  <c r="W109" i="83"/>
  <c r="W108" i="83"/>
  <c r="W107" i="83"/>
  <c r="W106" i="83"/>
  <c r="W105" i="83"/>
  <c r="W123" i="38"/>
  <c r="BI104" i="83"/>
  <c r="W104" i="83"/>
  <c r="BL103" i="83"/>
  <c r="BI103" i="83"/>
  <c r="W103" i="83"/>
  <c r="BI102" i="83"/>
  <c r="W102" i="83"/>
  <c r="W382" i="38"/>
  <c r="W325" i="38"/>
  <c r="W288" i="38"/>
  <c r="W286" i="38"/>
  <c r="W228" i="38"/>
  <c r="W87" i="38"/>
  <c r="W73" i="38"/>
  <c r="W30" i="38"/>
  <c r="W178" i="38"/>
  <c r="W246" i="38"/>
  <c r="W140" i="38"/>
  <c r="W100" i="38"/>
  <c r="BL101" i="83"/>
  <c r="W101" i="83"/>
  <c r="W100" i="83"/>
  <c r="F157" i="74"/>
  <c r="W99" i="83" l="1"/>
  <c r="W98" i="83"/>
  <c r="W77" i="38"/>
  <c r="BL97" i="83"/>
  <c r="BI97" i="83"/>
  <c r="W97" i="83"/>
  <c r="K202" i="74" l="1"/>
  <c r="J202" i="74"/>
  <c r="I202" i="74"/>
  <c r="H202" i="74"/>
  <c r="G202" i="74"/>
  <c r="F202" i="74"/>
  <c r="J180" i="74"/>
  <c r="I180" i="74"/>
  <c r="H180" i="74"/>
  <c r="G180" i="74"/>
  <c r="F180" i="74"/>
  <c r="W96" i="83"/>
  <c r="G46" i="74"/>
  <c r="W3" i="84"/>
  <c r="W92" i="83"/>
  <c r="W93" i="83"/>
  <c r="W94" i="83"/>
  <c r="W95" i="83"/>
  <c r="BI95" i="83"/>
  <c r="BL95" i="83"/>
  <c r="K228" i="74"/>
  <c r="K227" i="74"/>
  <c r="K226" i="74"/>
  <c r="K225" i="74"/>
  <c r="K224" i="74"/>
  <c r="K223" i="74"/>
  <c r="K222" i="74"/>
  <c r="K221" i="74"/>
  <c r="K220" i="74"/>
  <c r="K219" i="74"/>
  <c r="K218" i="74"/>
  <c r="K217" i="74"/>
  <c r="K216" i="74"/>
  <c r="K215" i="74"/>
  <c r="K214" i="74"/>
  <c r="K213" i="74"/>
  <c r="K212" i="74"/>
  <c r="K211" i="74"/>
  <c r="K210" i="74"/>
  <c r="K208" i="74"/>
  <c r="K207" i="74"/>
  <c r="K206" i="74"/>
  <c r="K205" i="74"/>
  <c r="K204" i="74"/>
  <c r="K203" i="74"/>
  <c r="K201" i="74"/>
  <c r="K200" i="74"/>
  <c r="K199" i="74"/>
  <c r="K198" i="74"/>
  <c r="K197" i="74"/>
  <c r="K196" i="74"/>
  <c r="K195" i="74"/>
  <c r="K194" i="74"/>
  <c r="K193" i="74"/>
  <c r="K192" i="74"/>
  <c r="K191" i="74"/>
  <c r="K190" i="74"/>
  <c r="K189" i="74"/>
  <c r="K187" i="74"/>
  <c r="K186" i="74"/>
  <c r="K185" i="74"/>
  <c r="K184" i="74"/>
  <c r="K183" i="74"/>
  <c r="K182" i="74"/>
  <c r="K181" i="74"/>
  <c r="K179" i="74"/>
  <c r="K178" i="74"/>
  <c r="K177" i="74"/>
  <c r="K176" i="74"/>
  <c r="K175" i="74"/>
  <c r="K174" i="74"/>
  <c r="K173" i="74"/>
  <c r="K172" i="74"/>
  <c r="K171" i="74"/>
  <c r="K170" i="74"/>
  <c r="K169" i="74"/>
  <c r="K168" i="74"/>
  <c r="K167" i="74"/>
  <c r="K166" i="74"/>
  <c r="K165" i="74"/>
  <c r="K164" i="74"/>
  <c r="K163" i="74"/>
  <c r="K162" i="74"/>
  <c r="K161" i="74"/>
  <c r="K160" i="74"/>
  <c r="K159" i="74"/>
  <c r="K158" i="74"/>
  <c r="K157" i="74"/>
  <c r="K156" i="74"/>
  <c r="K155" i="74"/>
  <c r="K154" i="74"/>
  <c r="K153" i="74"/>
  <c r="K152" i="74"/>
  <c r="K151" i="74"/>
  <c r="K150" i="74"/>
  <c r="K149" i="74"/>
  <c r="K148" i="74"/>
  <c r="K147" i="74"/>
  <c r="K146" i="74"/>
  <c r="K145" i="74"/>
  <c r="K144" i="74"/>
  <c r="K143" i="74"/>
  <c r="K142" i="74"/>
  <c r="K141" i="74"/>
  <c r="K140" i="74"/>
  <c r="K139" i="74"/>
  <c r="K138" i="74"/>
  <c r="K137" i="74"/>
  <c r="K136" i="74"/>
  <c r="K135" i="74"/>
  <c r="K134" i="74"/>
  <c r="K133" i="74"/>
  <c r="K132" i="74"/>
  <c r="K131" i="74"/>
  <c r="K130" i="74"/>
  <c r="K129" i="74"/>
  <c r="K128" i="74"/>
  <c r="K127" i="74"/>
  <c r="K126" i="74"/>
  <c r="K125" i="74"/>
  <c r="K124" i="74"/>
  <c r="K123" i="74"/>
  <c r="K122" i="74"/>
  <c r="K121" i="74"/>
  <c r="K120" i="74"/>
  <c r="K119" i="74"/>
  <c r="K118" i="74"/>
  <c r="K117" i="74"/>
  <c r="K116" i="74"/>
  <c r="K115" i="74"/>
  <c r="K114" i="74"/>
  <c r="K113" i="74"/>
  <c r="K112" i="74"/>
  <c r="K111" i="74"/>
  <c r="K110" i="74"/>
  <c r="K108" i="74"/>
  <c r="K107" i="74"/>
  <c r="K106" i="74"/>
  <c r="K105" i="74"/>
  <c r="K104" i="74"/>
  <c r="K103" i="74"/>
  <c r="K102" i="74"/>
  <c r="K101" i="74"/>
  <c r="K100" i="74"/>
  <c r="K99" i="74"/>
  <c r="K98" i="74"/>
  <c r="K97" i="74"/>
  <c r="K96" i="74"/>
  <c r="K94" i="74"/>
  <c r="K93" i="74"/>
  <c r="K92" i="74"/>
  <c r="K91" i="74"/>
  <c r="K90" i="74"/>
  <c r="K89" i="74"/>
  <c r="K88" i="74"/>
  <c r="K87" i="74"/>
  <c r="K86" i="74"/>
  <c r="K85" i="74"/>
  <c r="K84" i="74"/>
  <c r="K83" i="74"/>
  <c r="K82" i="74"/>
  <c r="K81" i="74"/>
  <c r="K80" i="74"/>
  <c r="K79" i="74"/>
  <c r="K78" i="74"/>
  <c r="K77" i="74"/>
  <c r="K76" i="74"/>
  <c r="K75" i="74"/>
  <c r="K74" i="74"/>
  <c r="K73" i="74"/>
  <c r="K72" i="74"/>
  <c r="K71" i="74"/>
  <c r="K70" i="74"/>
  <c r="K69" i="74"/>
  <c r="K68" i="74"/>
  <c r="K67" i="74"/>
  <c r="K66" i="74"/>
  <c r="K65" i="74"/>
  <c r="K64" i="74"/>
  <c r="K63" i="74"/>
  <c r="K62" i="74"/>
  <c r="K61" i="74"/>
  <c r="K60" i="74"/>
  <c r="K59" i="74"/>
  <c r="K58" i="74"/>
  <c r="K57" i="74"/>
  <c r="K56" i="74"/>
  <c r="K55" i="74"/>
  <c r="K54" i="74"/>
  <c r="K53" i="74"/>
  <c r="K51" i="74"/>
  <c r="K50" i="74"/>
  <c r="K48" i="74"/>
  <c r="K47" i="74"/>
  <c r="K46" i="74"/>
  <c r="K45" i="74"/>
  <c r="K44" i="74"/>
  <c r="K43" i="74"/>
  <c r="K42" i="74"/>
  <c r="K41" i="74"/>
  <c r="K40" i="74"/>
  <c r="K39" i="74"/>
  <c r="K38" i="74"/>
  <c r="K37" i="74"/>
  <c r="K36" i="74"/>
  <c r="K35" i="74"/>
  <c r="K34" i="74"/>
  <c r="K33" i="74"/>
  <c r="K32" i="74"/>
  <c r="K31" i="74"/>
  <c r="K30" i="74"/>
  <c r="K29" i="74"/>
  <c r="K28" i="74"/>
  <c r="K27" i="74"/>
  <c r="K26" i="74"/>
  <c r="K25" i="74"/>
  <c r="K24" i="74"/>
  <c r="K23" i="74"/>
  <c r="K22" i="74"/>
  <c r="K21" i="74"/>
  <c r="K20" i="74"/>
  <c r="K19" i="74"/>
  <c r="K18" i="74"/>
  <c r="K17" i="74"/>
  <c r="K16" i="74"/>
  <c r="K15" i="74"/>
  <c r="K14" i="74"/>
  <c r="K13" i="74"/>
  <c r="K12" i="74"/>
  <c r="K11" i="74"/>
  <c r="K10" i="74"/>
  <c r="K9" i="74"/>
  <c r="K8" i="74"/>
  <c r="K7" i="74"/>
  <c r="K6" i="74"/>
  <c r="K5" i="74"/>
  <c r="J228" i="74"/>
  <c r="I228" i="74"/>
  <c r="J227" i="74"/>
  <c r="I227" i="74"/>
  <c r="J226" i="74"/>
  <c r="I226" i="74"/>
  <c r="J225" i="74"/>
  <c r="I225" i="74"/>
  <c r="J224" i="74"/>
  <c r="I224" i="74"/>
  <c r="J223" i="74"/>
  <c r="I223" i="74"/>
  <c r="J222" i="74"/>
  <c r="I222" i="74"/>
  <c r="J221" i="74"/>
  <c r="I221" i="74"/>
  <c r="J220" i="74"/>
  <c r="I220" i="74"/>
  <c r="J219" i="74"/>
  <c r="I219" i="74"/>
  <c r="J218" i="74"/>
  <c r="I218" i="74"/>
  <c r="J217" i="74"/>
  <c r="I217" i="74"/>
  <c r="J216" i="74"/>
  <c r="I216" i="74"/>
  <c r="J215" i="74"/>
  <c r="I215" i="74"/>
  <c r="J214" i="74"/>
  <c r="I214" i="74"/>
  <c r="J213" i="74"/>
  <c r="I213" i="74"/>
  <c r="J212" i="74"/>
  <c r="I212" i="74"/>
  <c r="J211" i="74"/>
  <c r="I211" i="74"/>
  <c r="J210" i="74"/>
  <c r="I210" i="74"/>
  <c r="J208" i="74"/>
  <c r="I208" i="74"/>
  <c r="J207" i="74"/>
  <c r="I207" i="74"/>
  <c r="J206" i="74"/>
  <c r="I206" i="74"/>
  <c r="J205" i="74"/>
  <c r="I205" i="74"/>
  <c r="J204" i="74"/>
  <c r="I204" i="74"/>
  <c r="J203" i="74"/>
  <c r="I203" i="74"/>
  <c r="J201" i="74"/>
  <c r="I201" i="74"/>
  <c r="J200" i="74"/>
  <c r="I200" i="74"/>
  <c r="J199" i="74"/>
  <c r="I199" i="74"/>
  <c r="J198" i="74"/>
  <c r="I198" i="74"/>
  <c r="J197" i="74"/>
  <c r="I197" i="74"/>
  <c r="J196" i="74"/>
  <c r="I196" i="74"/>
  <c r="J195" i="74"/>
  <c r="I195" i="74"/>
  <c r="J194" i="74"/>
  <c r="I194" i="74"/>
  <c r="J193" i="74"/>
  <c r="I193" i="74"/>
  <c r="J192" i="74"/>
  <c r="I192" i="74"/>
  <c r="J191" i="74"/>
  <c r="I191" i="74"/>
  <c r="J190" i="74"/>
  <c r="I190" i="74"/>
  <c r="J189" i="74"/>
  <c r="I189" i="74"/>
  <c r="J187" i="74"/>
  <c r="I187" i="74"/>
  <c r="J186" i="74"/>
  <c r="I186" i="74"/>
  <c r="J185" i="74"/>
  <c r="I185" i="74"/>
  <c r="J184" i="74"/>
  <c r="I184" i="74"/>
  <c r="J183" i="74"/>
  <c r="I183" i="74"/>
  <c r="J182" i="74"/>
  <c r="I182" i="74"/>
  <c r="J181" i="74"/>
  <c r="I181" i="74"/>
  <c r="J179" i="74"/>
  <c r="I179" i="74"/>
  <c r="J178" i="74"/>
  <c r="I178" i="74"/>
  <c r="J177" i="74"/>
  <c r="I177" i="74"/>
  <c r="J176" i="74"/>
  <c r="I176" i="74"/>
  <c r="J175" i="74"/>
  <c r="I175" i="74"/>
  <c r="J174" i="74"/>
  <c r="I174" i="74"/>
  <c r="J173" i="74"/>
  <c r="I173" i="74"/>
  <c r="J172" i="74"/>
  <c r="I172" i="74"/>
  <c r="J171" i="74"/>
  <c r="I171" i="74"/>
  <c r="J170" i="74"/>
  <c r="I170" i="74"/>
  <c r="J169" i="74"/>
  <c r="I169" i="74"/>
  <c r="J168" i="74"/>
  <c r="I168" i="74"/>
  <c r="J167" i="74"/>
  <c r="I167" i="74"/>
  <c r="J166" i="74"/>
  <c r="I166" i="74"/>
  <c r="J165" i="74"/>
  <c r="I165" i="74"/>
  <c r="J164" i="74"/>
  <c r="I164" i="74"/>
  <c r="J163" i="74"/>
  <c r="I163" i="74"/>
  <c r="J162" i="74"/>
  <c r="I162" i="74"/>
  <c r="J161" i="74"/>
  <c r="I161" i="74"/>
  <c r="J160" i="74"/>
  <c r="I160" i="74"/>
  <c r="J159" i="74"/>
  <c r="I159" i="74"/>
  <c r="J158" i="74"/>
  <c r="I158" i="74"/>
  <c r="J157" i="74"/>
  <c r="I157" i="74"/>
  <c r="J156" i="74"/>
  <c r="I156" i="74"/>
  <c r="J155" i="74"/>
  <c r="I155" i="74"/>
  <c r="J154" i="74"/>
  <c r="I154" i="74"/>
  <c r="J153" i="74"/>
  <c r="I153" i="74"/>
  <c r="J152" i="74"/>
  <c r="I152" i="74"/>
  <c r="J151" i="74"/>
  <c r="I151" i="74"/>
  <c r="J150" i="74"/>
  <c r="I150" i="74"/>
  <c r="J149" i="74"/>
  <c r="I149" i="74"/>
  <c r="J148" i="74"/>
  <c r="I148" i="74"/>
  <c r="J147" i="74"/>
  <c r="I147" i="74"/>
  <c r="J146" i="74"/>
  <c r="I146" i="74"/>
  <c r="J145" i="74"/>
  <c r="I145" i="74"/>
  <c r="J144" i="74"/>
  <c r="I144" i="74"/>
  <c r="J143" i="74"/>
  <c r="I143" i="74"/>
  <c r="J142" i="74"/>
  <c r="I142" i="74"/>
  <c r="J141" i="74"/>
  <c r="I141" i="74"/>
  <c r="J140" i="74"/>
  <c r="I140" i="74"/>
  <c r="J139" i="74"/>
  <c r="I139" i="74"/>
  <c r="J138" i="74"/>
  <c r="I138" i="74"/>
  <c r="J137" i="74"/>
  <c r="I137" i="74"/>
  <c r="J136" i="74"/>
  <c r="I136" i="74"/>
  <c r="J135" i="74"/>
  <c r="I135" i="74"/>
  <c r="J133" i="74"/>
  <c r="I133" i="74"/>
  <c r="J132" i="74"/>
  <c r="I132" i="74"/>
  <c r="J131" i="74"/>
  <c r="I131" i="74"/>
  <c r="J130" i="74"/>
  <c r="I130" i="74"/>
  <c r="J129" i="74"/>
  <c r="I129" i="74"/>
  <c r="J128" i="74"/>
  <c r="I128" i="74"/>
  <c r="J127" i="74"/>
  <c r="I127" i="74"/>
  <c r="J126" i="74"/>
  <c r="I126" i="74"/>
  <c r="J125" i="74"/>
  <c r="I125" i="74"/>
  <c r="J124" i="74"/>
  <c r="I124" i="74"/>
  <c r="J123" i="74"/>
  <c r="I123" i="74"/>
  <c r="J122" i="74"/>
  <c r="I122" i="74"/>
  <c r="J121" i="74"/>
  <c r="I121" i="74"/>
  <c r="J120" i="74"/>
  <c r="I120" i="74"/>
  <c r="J119" i="74"/>
  <c r="I119" i="74"/>
  <c r="J118" i="74"/>
  <c r="I118" i="74"/>
  <c r="J117" i="74"/>
  <c r="I117" i="74"/>
  <c r="J116" i="74"/>
  <c r="I116" i="74"/>
  <c r="J115" i="74"/>
  <c r="I115" i="74"/>
  <c r="J114" i="74"/>
  <c r="I114" i="74"/>
  <c r="J113" i="74"/>
  <c r="I113" i="74"/>
  <c r="J112" i="74"/>
  <c r="I112" i="74"/>
  <c r="J111" i="74"/>
  <c r="I111" i="74"/>
  <c r="J110" i="74"/>
  <c r="I110" i="74"/>
  <c r="J108" i="74"/>
  <c r="I108" i="74"/>
  <c r="J107" i="74"/>
  <c r="I107" i="74"/>
  <c r="J106" i="74"/>
  <c r="I106" i="74"/>
  <c r="J105" i="74"/>
  <c r="I105" i="74"/>
  <c r="J104" i="74"/>
  <c r="I104" i="74"/>
  <c r="J103" i="74"/>
  <c r="I103" i="74"/>
  <c r="J102" i="74"/>
  <c r="I102" i="74"/>
  <c r="J101" i="74"/>
  <c r="I101" i="74"/>
  <c r="J100" i="74"/>
  <c r="I100" i="74"/>
  <c r="J99" i="74"/>
  <c r="I99" i="74"/>
  <c r="J98" i="74"/>
  <c r="I98" i="74"/>
  <c r="J97" i="74"/>
  <c r="I97" i="74"/>
  <c r="J96" i="74"/>
  <c r="I96" i="74"/>
  <c r="J94" i="74"/>
  <c r="I94" i="74"/>
  <c r="J93" i="74"/>
  <c r="I93" i="74"/>
  <c r="J92" i="74"/>
  <c r="I92" i="74"/>
  <c r="J91" i="74"/>
  <c r="I91" i="74"/>
  <c r="J90" i="74"/>
  <c r="I90" i="74"/>
  <c r="J89" i="74"/>
  <c r="I89" i="74"/>
  <c r="J88" i="74"/>
  <c r="I88" i="74"/>
  <c r="J87" i="74"/>
  <c r="I87" i="74"/>
  <c r="J86" i="74"/>
  <c r="I86" i="74"/>
  <c r="J85" i="74"/>
  <c r="I85" i="74"/>
  <c r="J84" i="74"/>
  <c r="I84" i="74"/>
  <c r="J83" i="74"/>
  <c r="I83" i="74"/>
  <c r="J82" i="74"/>
  <c r="I82" i="74"/>
  <c r="J81" i="74"/>
  <c r="I81" i="74"/>
  <c r="J80" i="74"/>
  <c r="I80" i="74"/>
  <c r="J79" i="74"/>
  <c r="I79" i="74"/>
  <c r="J78" i="74"/>
  <c r="I78" i="74"/>
  <c r="J77" i="74"/>
  <c r="I77" i="74"/>
  <c r="J76" i="74"/>
  <c r="I76" i="74"/>
  <c r="J75" i="74"/>
  <c r="I75" i="74"/>
  <c r="J74" i="74"/>
  <c r="I74" i="74"/>
  <c r="J73" i="74"/>
  <c r="I73" i="74"/>
  <c r="J72" i="74"/>
  <c r="I72" i="74"/>
  <c r="J71" i="74"/>
  <c r="I71" i="74"/>
  <c r="J70" i="74"/>
  <c r="I70" i="74"/>
  <c r="J69" i="74"/>
  <c r="I69" i="74"/>
  <c r="J68" i="74"/>
  <c r="I68" i="74"/>
  <c r="J67" i="74"/>
  <c r="I67" i="74"/>
  <c r="J66" i="74"/>
  <c r="I66" i="74"/>
  <c r="J65" i="74"/>
  <c r="I65" i="74"/>
  <c r="J64" i="74"/>
  <c r="I64" i="74"/>
  <c r="J63" i="74"/>
  <c r="I63" i="74"/>
  <c r="J62" i="74"/>
  <c r="I62" i="74"/>
  <c r="J61" i="74"/>
  <c r="I61" i="74"/>
  <c r="J60" i="74"/>
  <c r="I60" i="74"/>
  <c r="J59" i="74"/>
  <c r="I59" i="74"/>
  <c r="J58" i="74"/>
  <c r="I58" i="74"/>
  <c r="J57" i="74"/>
  <c r="I57" i="74"/>
  <c r="J56" i="74"/>
  <c r="I56" i="74"/>
  <c r="J55" i="74"/>
  <c r="I55" i="74"/>
  <c r="J54" i="74"/>
  <c r="I54" i="74"/>
  <c r="J53" i="74"/>
  <c r="I53" i="74"/>
  <c r="J51" i="74"/>
  <c r="I51" i="74"/>
  <c r="J50" i="74"/>
  <c r="I50" i="74"/>
  <c r="J48" i="74"/>
  <c r="I48" i="74"/>
  <c r="J46" i="74"/>
  <c r="I46" i="74"/>
  <c r="J45" i="74"/>
  <c r="I45" i="74"/>
  <c r="J44" i="74"/>
  <c r="I44" i="74"/>
  <c r="J43" i="74"/>
  <c r="I43" i="74"/>
  <c r="J42" i="74"/>
  <c r="I42" i="74"/>
  <c r="J41" i="74"/>
  <c r="I41" i="74"/>
  <c r="J40" i="74"/>
  <c r="I40" i="74"/>
  <c r="J39" i="74"/>
  <c r="I39" i="74"/>
  <c r="J38" i="74"/>
  <c r="I38" i="74"/>
  <c r="J37" i="74"/>
  <c r="I37" i="74"/>
  <c r="J36" i="74"/>
  <c r="I36" i="74"/>
  <c r="J35" i="74"/>
  <c r="I35" i="74"/>
  <c r="J34" i="74"/>
  <c r="I34" i="74"/>
  <c r="J33" i="74"/>
  <c r="I33" i="74"/>
  <c r="J32" i="74"/>
  <c r="I32" i="74"/>
  <c r="J31" i="74"/>
  <c r="I31" i="74"/>
  <c r="J30" i="74"/>
  <c r="I30" i="74"/>
  <c r="J29" i="74"/>
  <c r="I29" i="74"/>
  <c r="J28" i="74"/>
  <c r="I28" i="74"/>
  <c r="J27" i="74"/>
  <c r="I27" i="74"/>
  <c r="J26" i="74"/>
  <c r="I26" i="74"/>
  <c r="J25" i="74"/>
  <c r="I25" i="74"/>
  <c r="J24" i="74"/>
  <c r="I24" i="74"/>
  <c r="J23" i="74"/>
  <c r="I23" i="74"/>
  <c r="J22" i="74"/>
  <c r="I22" i="74"/>
  <c r="J21" i="74"/>
  <c r="I21" i="74"/>
  <c r="J20" i="74"/>
  <c r="I20" i="74"/>
  <c r="J19" i="74"/>
  <c r="I19" i="74"/>
  <c r="J18" i="74"/>
  <c r="I18" i="74"/>
  <c r="J17" i="74"/>
  <c r="I17" i="74"/>
  <c r="J16" i="74"/>
  <c r="I16" i="74"/>
  <c r="J15" i="74"/>
  <c r="I15" i="74"/>
  <c r="J14" i="74"/>
  <c r="I14" i="74"/>
  <c r="J13" i="74"/>
  <c r="I13" i="74"/>
  <c r="J12" i="74"/>
  <c r="I12" i="74"/>
  <c r="J11" i="74"/>
  <c r="I11" i="74"/>
  <c r="J10" i="74"/>
  <c r="I10" i="74"/>
  <c r="J9" i="74"/>
  <c r="I9" i="74"/>
  <c r="J8" i="74"/>
  <c r="I8" i="74"/>
  <c r="J7" i="74"/>
  <c r="I7" i="74"/>
  <c r="J6" i="74"/>
  <c r="I6" i="74"/>
  <c r="J5" i="74"/>
  <c r="I5" i="74"/>
  <c r="J4" i="74"/>
  <c r="I4" i="74"/>
  <c r="H228" i="74"/>
  <c r="H227" i="74"/>
  <c r="H226" i="74"/>
  <c r="H225" i="74"/>
  <c r="H224" i="74"/>
  <c r="H223" i="74"/>
  <c r="H222" i="74"/>
  <c r="H221" i="74"/>
  <c r="H220" i="74"/>
  <c r="H219" i="74"/>
  <c r="H218" i="74"/>
  <c r="H217" i="74"/>
  <c r="H216" i="74"/>
  <c r="H215" i="74"/>
  <c r="H214" i="74"/>
  <c r="H213" i="74"/>
  <c r="H212" i="74"/>
  <c r="H211" i="74"/>
  <c r="H210" i="74"/>
  <c r="H208" i="74"/>
  <c r="H207" i="74"/>
  <c r="H206" i="74"/>
  <c r="H205" i="74"/>
  <c r="H204" i="74"/>
  <c r="H203" i="74"/>
  <c r="H201" i="74"/>
  <c r="H200" i="74"/>
  <c r="H199" i="74"/>
  <c r="H198" i="74"/>
  <c r="H197" i="74"/>
  <c r="H196" i="74"/>
  <c r="H195" i="74"/>
  <c r="H194" i="74"/>
  <c r="H193" i="74"/>
  <c r="H192" i="74"/>
  <c r="H191" i="74"/>
  <c r="H190" i="74"/>
  <c r="H189" i="74"/>
  <c r="H187" i="74"/>
  <c r="H186" i="74"/>
  <c r="H185" i="74"/>
  <c r="H184" i="74"/>
  <c r="H183" i="74"/>
  <c r="H182" i="74"/>
  <c r="H181"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8" i="74"/>
  <c r="H107" i="74"/>
  <c r="H106" i="74"/>
  <c r="H105" i="74"/>
  <c r="H104" i="74"/>
  <c r="H103" i="74"/>
  <c r="H102" i="74"/>
  <c r="H101" i="74"/>
  <c r="H100" i="74"/>
  <c r="H99" i="74"/>
  <c r="H98" i="74"/>
  <c r="H97" i="74"/>
  <c r="H96"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1" i="74"/>
  <c r="H50" i="74"/>
  <c r="H48" i="74"/>
  <c r="H47" i="74"/>
  <c r="H46" i="74"/>
  <c r="H45" i="74"/>
  <c r="H44" i="74"/>
  <c r="H43" i="74"/>
  <c r="H42" i="74"/>
  <c r="H41" i="74"/>
  <c r="H40" i="74"/>
  <c r="H38" i="74"/>
  <c r="H37" i="74"/>
  <c r="H36" i="74"/>
  <c r="H35" i="74"/>
  <c r="H34" i="74"/>
  <c r="H33" i="74"/>
  <c r="H32" i="74"/>
  <c r="H31" i="74"/>
  <c r="H30" i="74"/>
  <c r="H29" i="74"/>
  <c r="H28" i="74"/>
  <c r="H27" i="74"/>
  <c r="H26" i="74"/>
  <c r="H25" i="74"/>
  <c r="H24" i="74"/>
  <c r="H23" i="74"/>
  <c r="H22" i="74"/>
  <c r="H21" i="74"/>
  <c r="H20" i="74"/>
  <c r="H19" i="74"/>
  <c r="H18" i="74"/>
  <c r="H17" i="74"/>
  <c r="H16" i="74"/>
  <c r="H15" i="74"/>
  <c r="H14" i="74"/>
  <c r="H13" i="74"/>
  <c r="H12" i="74"/>
  <c r="H11" i="74"/>
  <c r="H10" i="74"/>
  <c r="H9" i="74"/>
  <c r="H8" i="74"/>
  <c r="H7" i="74"/>
  <c r="H6" i="74"/>
  <c r="H5" i="74"/>
  <c r="H4" i="74"/>
  <c r="G228" i="74"/>
  <c r="G227" i="74"/>
  <c r="G226" i="74"/>
  <c r="G225" i="74"/>
  <c r="G224" i="74"/>
  <c r="G223" i="74"/>
  <c r="G222" i="74"/>
  <c r="G221" i="74"/>
  <c r="G220" i="74"/>
  <c r="G219" i="74"/>
  <c r="G218" i="74"/>
  <c r="G217" i="74"/>
  <c r="G216" i="74"/>
  <c r="G215" i="74"/>
  <c r="G214" i="74"/>
  <c r="G213" i="74"/>
  <c r="G212" i="74"/>
  <c r="G211" i="74"/>
  <c r="G210" i="74"/>
  <c r="G208" i="74"/>
  <c r="G207" i="74"/>
  <c r="G206" i="74"/>
  <c r="G205" i="74"/>
  <c r="G204" i="74"/>
  <c r="G203" i="74"/>
  <c r="G201" i="74"/>
  <c r="G200" i="74"/>
  <c r="G199" i="74"/>
  <c r="G198" i="74"/>
  <c r="G197" i="74"/>
  <c r="G196" i="74"/>
  <c r="G195" i="74"/>
  <c r="G194" i="74"/>
  <c r="G193" i="74"/>
  <c r="G192" i="74"/>
  <c r="G191" i="74"/>
  <c r="G190" i="74"/>
  <c r="G189" i="74"/>
  <c r="G187" i="74"/>
  <c r="G186" i="74"/>
  <c r="G185" i="74"/>
  <c r="G184" i="74"/>
  <c r="G183" i="74"/>
  <c r="G182" i="74"/>
  <c r="G181" i="74"/>
  <c r="G179" i="74"/>
  <c r="G178" i="74"/>
  <c r="G177" i="74"/>
  <c r="G176" i="74"/>
  <c r="G175" i="74"/>
  <c r="G174" i="74"/>
  <c r="G173" i="74"/>
  <c r="G172" i="74"/>
  <c r="G171" i="74"/>
  <c r="G170" i="74"/>
  <c r="G169" i="74"/>
  <c r="G168" i="74"/>
  <c r="G167" i="74"/>
  <c r="G166" i="74"/>
  <c r="G165" i="74"/>
  <c r="G164" i="74"/>
  <c r="G163" i="74"/>
  <c r="G162" i="74"/>
  <c r="G161" i="74"/>
  <c r="G160" i="74"/>
  <c r="G159" i="74"/>
  <c r="G158" i="74"/>
  <c r="G157" i="74"/>
  <c r="G156" i="74"/>
  <c r="G155" i="74"/>
  <c r="G154" i="74"/>
  <c r="G153" i="74"/>
  <c r="G152" i="74"/>
  <c r="G151" i="74"/>
  <c r="G150" i="74"/>
  <c r="G149" i="74"/>
  <c r="G148" i="74"/>
  <c r="G147" i="74"/>
  <c r="G146" i="74"/>
  <c r="G145" i="74"/>
  <c r="G144" i="74"/>
  <c r="G143" i="74"/>
  <c r="G142" i="74"/>
  <c r="G141" i="74"/>
  <c r="G140" i="74"/>
  <c r="G139" i="74"/>
  <c r="G138" i="74"/>
  <c r="G137" i="74"/>
  <c r="G136" i="74"/>
  <c r="G135" i="74"/>
  <c r="G133" i="74"/>
  <c r="G132" i="74"/>
  <c r="G131" i="74"/>
  <c r="G130" i="74"/>
  <c r="G129" i="74"/>
  <c r="G128" i="74"/>
  <c r="G127" i="74"/>
  <c r="G126" i="74"/>
  <c r="G125" i="74"/>
  <c r="G124" i="74"/>
  <c r="G123" i="74"/>
  <c r="G122" i="74"/>
  <c r="G121" i="74"/>
  <c r="G120" i="74"/>
  <c r="G119" i="74"/>
  <c r="G118" i="74"/>
  <c r="G117" i="74"/>
  <c r="G116" i="74"/>
  <c r="G115" i="74"/>
  <c r="G114" i="74"/>
  <c r="G113" i="74"/>
  <c r="G112" i="74"/>
  <c r="G111" i="74"/>
  <c r="G110" i="74"/>
  <c r="G108" i="74"/>
  <c r="G107" i="74"/>
  <c r="G106" i="74"/>
  <c r="G105" i="74"/>
  <c r="G104" i="74"/>
  <c r="G103" i="74"/>
  <c r="G102" i="74"/>
  <c r="G101" i="74"/>
  <c r="G100" i="74"/>
  <c r="G99" i="74"/>
  <c r="G98" i="74"/>
  <c r="G97" i="74"/>
  <c r="G96" i="74"/>
  <c r="G94" i="74"/>
  <c r="G93" i="74"/>
  <c r="G92" i="74"/>
  <c r="G91" i="74"/>
  <c r="G90" i="74"/>
  <c r="G89" i="74"/>
  <c r="G88" i="74"/>
  <c r="G87" i="74"/>
  <c r="G86" i="74"/>
  <c r="G85" i="74"/>
  <c r="G84" i="74"/>
  <c r="G83" i="74"/>
  <c r="G82" i="74"/>
  <c r="G81" i="74"/>
  <c r="G80" i="74"/>
  <c r="G79" i="74"/>
  <c r="G78" i="74"/>
  <c r="G77" i="74"/>
  <c r="G76" i="74"/>
  <c r="G75" i="74"/>
  <c r="G74" i="74"/>
  <c r="G73" i="74"/>
  <c r="G72" i="74"/>
  <c r="G71" i="74"/>
  <c r="G70" i="74"/>
  <c r="G69" i="74"/>
  <c r="G68" i="74"/>
  <c r="G67" i="74"/>
  <c r="G66" i="74"/>
  <c r="G65" i="74"/>
  <c r="G64" i="74"/>
  <c r="G63" i="74"/>
  <c r="G62" i="74"/>
  <c r="G61" i="74"/>
  <c r="G60" i="74"/>
  <c r="G59" i="74"/>
  <c r="G58" i="74"/>
  <c r="G57" i="74"/>
  <c r="G56" i="74"/>
  <c r="G55" i="74"/>
  <c r="G54" i="74"/>
  <c r="G53" i="74"/>
  <c r="G51" i="74"/>
  <c r="G50" i="74"/>
  <c r="G48" i="74"/>
  <c r="G47" i="74"/>
  <c r="G45" i="74"/>
  <c r="G44" i="74"/>
  <c r="G43" i="74"/>
  <c r="G42" i="74"/>
  <c r="G41" i="74"/>
  <c r="G40" i="74"/>
  <c r="G39" i="74"/>
  <c r="G38" i="74"/>
  <c r="G37" i="74"/>
  <c r="G36" i="74"/>
  <c r="G35" i="74"/>
  <c r="G34" i="74"/>
  <c r="G33" i="74"/>
  <c r="G32" i="74"/>
  <c r="G31" i="74"/>
  <c r="G30" i="74"/>
  <c r="G29" i="74"/>
  <c r="G28" i="74"/>
  <c r="G27" i="74"/>
  <c r="G26" i="74"/>
  <c r="G25" i="74"/>
  <c r="G24" i="74"/>
  <c r="G23" i="74"/>
  <c r="G22" i="74"/>
  <c r="G21" i="74"/>
  <c r="G20" i="74"/>
  <c r="G19" i="74"/>
  <c r="G18" i="74"/>
  <c r="G17" i="74"/>
  <c r="G16" i="74"/>
  <c r="G15" i="74"/>
  <c r="G14" i="74"/>
  <c r="G13" i="74"/>
  <c r="G12" i="74"/>
  <c r="G11" i="74"/>
  <c r="G10" i="74"/>
  <c r="G9" i="74"/>
  <c r="G8" i="74"/>
  <c r="G7" i="74"/>
  <c r="G6" i="74"/>
  <c r="G5" i="74"/>
  <c r="G4" i="74"/>
  <c r="F228" i="74"/>
  <c r="F227" i="74"/>
  <c r="F226" i="74"/>
  <c r="F225" i="74"/>
  <c r="F224" i="74"/>
  <c r="F223" i="74"/>
  <c r="F222" i="74"/>
  <c r="F221" i="74"/>
  <c r="F220" i="74"/>
  <c r="F219" i="74"/>
  <c r="F218" i="74"/>
  <c r="F217" i="74"/>
  <c r="F216" i="74"/>
  <c r="F215" i="74"/>
  <c r="F214" i="74"/>
  <c r="F213" i="74"/>
  <c r="F212" i="74"/>
  <c r="F211" i="74"/>
  <c r="F210" i="74"/>
  <c r="F208" i="74"/>
  <c r="F207" i="74"/>
  <c r="F206" i="74"/>
  <c r="F205" i="74"/>
  <c r="F204" i="74"/>
  <c r="F203" i="74"/>
  <c r="F201" i="74"/>
  <c r="F200" i="74"/>
  <c r="F199" i="74"/>
  <c r="F198" i="74"/>
  <c r="F197" i="74"/>
  <c r="F196" i="74"/>
  <c r="F195" i="74"/>
  <c r="F194" i="74"/>
  <c r="F193" i="74"/>
  <c r="F192" i="74"/>
  <c r="F191" i="74"/>
  <c r="F190" i="74"/>
  <c r="F189" i="74"/>
  <c r="F187" i="74"/>
  <c r="F186" i="74"/>
  <c r="F185" i="74"/>
  <c r="F184" i="74"/>
  <c r="F183" i="74"/>
  <c r="F182" i="74"/>
  <c r="F181" i="74"/>
  <c r="F179" i="74"/>
  <c r="F178" i="74"/>
  <c r="F177" i="74"/>
  <c r="F176" i="74"/>
  <c r="F175" i="74"/>
  <c r="F174" i="74"/>
  <c r="F173" i="74"/>
  <c r="F172" i="74"/>
  <c r="F171" i="74"/>
  <c r="F170" i="74"/>
  <c r="F169" i="74"/>
  <c r="F168" i="74"/>
  <c r="F167" i="74"/>
  <c r="F165" i="74"/>
  <c r="F164" i="74"/>
  <c r="F163" i="74"/>
  <c r="F162" i="74"/>
  <c r="F161" i="74"/>
  <c r="F160" i="74"/>
  <c r="F159" i="74"/>
  <c r="F158" i="74"/>
  <c r="F156" i="74"/>
  <c r="F155" i="74"/>
  <c r="F154" i="74"/>
  <c r="F153" i="74"/>
  <c r="F152" i="74"/>
  <c r="F151" i="74"/>
  <c r="F150" i="74"/>
  <c r="F149" i="74"/>
  <c r="F148" i="74"/>
  <c r="F147" i="74"/>
  <c r="F146" i="74"/>
  <c r="F145" i="74"/>
  <c r="F144" i="74"/>
  <c r="F143" i="74"/>
  <c r="F142" i="74"/>
  <c r="F141" i="74"/>
  <c r="F140" i="74"/>
  <c r="F139" i="74"/>
  <c r="F138" i="74"/>
  <c r="F137" i="74"/>
  <c r="F136" i="74"/>
  <c r="F135" i="74"/>
  <c r="F133" i="74"/>
  <c r="F132" i="74"/>
  <c r="F131" i="74"/>
  <c r="F130" i="74"/>
  <c r="F129" i="74"/>
  <c r="F128" i="74"/>
  <c r="F127" i="74"/>
  <c r="F126" i="74"/>
  <c r="F125" i="74"/>
  <c r="F124" i="74"/>
  <c r="F123" i="74"/>
  <c r="F122" i="74"/>
  <c r="F121" i="74"/>
  <c r="F120" i="74"/>
  <c r="F119" i="74"/>
  <c r="F117" i="74"/>
  <c r="F116" i="74"/>
  <c r="F115" i="74"/>
  <c r="F114" i="74"/>
  <c r="F113" i="74"/>
  <c r="F112" i="74"/>
  <c r="F111" i="74"/>
  <c r="F110" i="74"/>
  <c r="F108" i="74"/>
  <c r="F107" i="74"/>
  <c r="F106" i="74"/>
  <c r="F105" i="74"/>
  <c r="F104" i="74"/>
  <c r="F103" i="74"/>
  <c r="F102" i="74"/>
  <c r="F101" i="74"/>
  <c r="F100" i="74"/>
  <c r="F99" i="74"/>
  <c r="F98" i="74"/>
  <c r="F97" i="74"/>
  <c r="F96" i="74"/>
  <c r="F94" i="74"/>
  <c r="F93" i="74"/>
  <c r="F92" i="74"/>
  <c r="F91" i="74"/>
  <c r="F90" i="74"/>
  <c r="F89" i="74"/>
  <c r="F88" i="74"/>
  <c r="F87" i="74"/>
  <c r="F86" i="74"/>
  <c r="F85" i="74"/>
  <c r="F84" i="74"/>
  <c r="F83" i="74"/>
  <c r="F82" i="74"/>
  <c r="F81" i="74"/>
  <c r="F80" i="74"/>
  <c r="F79" i="74"/>
  <c r="F78" i="74"/>
  <c r="F77" i="74"/>
  <c r="F76" i="74"/>
  <c r="F75" i="74"/>
  <c r="F74" i="74"/>
  <c r="F73" i="74"/>
  <c r="F72" i="74"/>
  <c r="F71" i="74"/>
  <c r="F70" i="74"/>
  <c r="F69" i="74"/>
  <c r="F68" i="74"/>
  <c r="F67" i="74"/>
  <c r="F66" i="74"/>
  <c r="F65" i="74"/>
  <c r="F64" i="74"/>
  <c r="F63" i="74"/>
  <c r="F62" i="74"/>
  <c r="F61" i="74"/>
  <c r="F60" i="74"/>
  <c r="F59" i="74"/>
  <c r="F58" i="74"/>
  <c r="F57" i="74"/>
  <c r="F56" i="74"/>
  <c r="F55" i="74"/>
  <c r="F54" i="74"/>
  <c r="F53" i="74"/>
  <c r="F51" i="74"/>
  <c r="F50" i="74"/>
  <c r="F48" i="74"/>
  <c r="F47" i="74"/>
  <c r="F46" i="74"/>
  <c r="F45" i="74"/>
  <c r="F44" i="74"/>
  <c r="F43" i="74"/>
  <c r="F41" i="74"/>
  <c r="F40" i="74"/>
  <c r="F39" i="74"/>
  <c r="F38" i="74"/>
  <c r="F37" i="74"/>
  <c r="F36" i="74"/>
  <c r="F35" i="74"/>
  <c r="F34" i="74"/>
  <c r="F33" i="74"/>
  <c r="F32" i="74"/>
  <c r="F31" i="74"/>
  <c r="F30" i="74"/>
  <c r="F29" i="74"/>
  <c r="F28" i="74"/>
  <c r="F27" i="74"/>
  <c r="F26" i="74"/>
  <c r="F25" i="74"/>
  <c r="F24" i="74"/>
  <c r="F23" i="74"/>
  <c r="F22" i="74"/>
  <c r="F21" i="74"/>
  <c r="F20" i="74"/>
  <c r="F19" i="74"/>
  <c r="F17" i="74"/>
  <c r="F16" i="74"/>
  <c r="F15" i="74"/>
  <c r="F14" i="74"/>
  <c r="F13" i="74"/>
  <c r="F12" i="74"/>
  <c r="F11" i="74"/>
  <c r="F10" i="74"/>
  <c r="F9" i="74"/>
  <c r="F8" i="74"/>
  <c r="F7" i="74"/>
  <c r="F6" i="74"/>
  <c r="F5" i="74"/>
  <c r="W157" i="38"/>
  <c r="V9" i="83" l="1"/>
  <c r="V8" i="83"/>
  <c r="V7" i="83"/>
  <c r="BK6" i="83" l="1"/>
  <c r="BH6" i="83"/>
  <c r="V6" i="83"/>
  <c r="V5" i="83"/>
  <c r="BK4" i="83"/>
  <c r="BH4" i="83"/>
  <c r="V4" i="83"/>
  <c r="V3" i="83"/>
  <c r="BK2" i="83"/>
  <c r="BH2" i="83"/>
  <c r="V2" i="83"/>
  <c r="W310" i="38"/>
  <c r="U251" i="80"/>
  <c r="U250" i="80"/>
  <c r="BJ249" i="80"/>
  <c r="BG249" i="80"/>
  <c r="U249" i="80"/>
  <c r="U248" i="80"/>
  <c r="BM247" i="80"/>
  <c r="U247" i="80"/>
  <c r="W9" i="38" l="1"/>
  <c r="BI9" i="38"/>
  <c r="T7" i="74" s="1"/>
  <c r="BL9" i="38"/>
  <c r="U7" i="74" s="1"/>
  <c r="BJ246" i="80"/>
  <c r="BG246" i="80"/>
  <c r="U246" i="80"/>
  <c r="BJ245" i="80"/>
  <c r="BG245" i="80"/>
  <c r="U245" i="80"/>
  <c r="U244" i="80"/>
  <c r="U243" i="80"/>
  <c r="U242" i="80"/>
  <c r="U241" i="80"/>
  <c r="U240" i="80" l="1"/>
  <c r="U239" i="80"/>
  <c r="U238" i="80"/>
  <c r="U237" i="80"/>
  <c r="U236" i="80"/>
  <c r="U235" i="80"/>
  <c r="U234" i="80" l="1"/>
  <c r="U233" i="80"/>
  <c r="U232" i="80"/>
  <c r="U231" i="80"/>
  <c r="W223" i="38"/>
  <c r="U230" i="80"/>
  <c r="U229" i="80"/>
  <c r="U228" i="80"/>
  <c r="U227" i="80"/>
  <c r="BJ226" i="80"/>
  <c r="BG226" i="80"/>
  <c r="U226" i="80"/>
  <c r="U225" i="80"/>
  <c r="U224" i="80"/>
  <c r="U223" i="80" l="1"/>
  <c r="U222" i="80"/>
  <c r="W63" i="38"/>
  <c r="U221" i="80"/>
  <c r="U220" i="80"/>
  <c r="U219" i="80"/>
  <c r="U218" i="80" l="1"/>
  <c r="U217" i="80"/>
  <c r="U216" i="80"/>
  <c r="U215" i="80"/>
  <c r="U214" i="80"/>
  <c r="U213" i="80" l="1"/>
  <c r="U212" i="80"/>
  <c r="U211" i="80"/>
  <c r="U210" i="80"/>
  <c r="U209" i="80"/>
  <c r="U208" i="80"/>
  <c r="U207" i="80"/>
  <c r="U206" i="80"/>
  <c r="U205" i="80"/>
  <c r="U204" i="80"/>
  <c r="U203" i="80"/>
  <c r="U202" i="80"/>
  <c r="U201" i="80"/>
  <c r="U200" i="80"/>
  <c r="U199" i="80"/>
  <c r="U198" i="80"/>
  <c r="U197" i="80"/>
  <c r="U196" i="80"/>
  <c r="U195" i="80"/>
  <c r="U194" i="80"/>
  <c r="U193" i="80"/>
  <c r="U192" i="80"/>
  <c r="U191" i="80"/>
  <c r="U190" i="80"/>
  <c r="U188" i="80"/>
  <c r="U187" i="80"/>
  <c r="U186" i="80"/>
  <c r="U185" i="80"/>
  <c r="U184" i="80"/>
  <c r="U183" i="80"/>
  <c r="U182" i="80"/>
  <c r="U181" i="80"/>
  <c r="U180" i="80"/>
  <c r="U179" i="80"/>
  <c r="U178" i="80"/>
  <c r="U177" i="80"/>
  <c r="U176" i="80"/>
  <c r="U175" i="80"/>
  <c r="U174" i="80" l="1"/>
  <c r="U173" i="80"/>
  <c r="U172" i="80"/>
  <c r="U171" i="80"/>
  <c r="U170" i="80"/>
  <c r="U169" i="80"/>
  <c r="U168" i="80"/>
  <c r="U167" i="80"/>
  <c r="U166" i="80"/>
  <c r="U165" i="80"/>
  <c r="U164" i="80"/>
  <c r="U163" i="80"/>
  <c r="U162" i="80"/>
  <c r="U161" i="80"/>
  <c r="U160" i="80"/>
  <c r="BJ159" i="80"/>
  <c r="BG159" i="80"/>
  <c r="U159" i="80"/>
  <c r="U158" i="80"/>
  <c r="U157" i="80"/>
  <c r="BJ156" i="80"/>
  <c r="BG156" i="80"/>
  <c r="U156" i="80"/>
  <c r="U155" i="80"/>
  <c r="U154" i="80"/>
  <c r="U153" i="80"/>
  <c r="U152" i="80"/>
  <c r="BG151" i="80"/>
  <c r="U151" i="80"/>
  <c r="U150" i="80"/>
  <c r="BG149" i="80"/>
  <c r="U149" i="80"/>
  <c r="W112" i="38"/>
  <c r="BJ147" i="80"/>
  <c r="BG147" i="80"/>
  <c r="U147" i="80"/>
  <c r="U146" i="80"/>
  <c r="BG145" i="80"/>
  <c r="U145" i="80"/>
  <c r="U144" i="80"/>
  <c r="U143" i="80"/>
  <c r="BJ142" i="80" l="1"/>
  <c r="BG142" i="80"/>
  <c r="U142" i="80"/>
  <c r="U141" i="80"/>
  <c r="G6" i="82"/>
  <c r="R11" i="82"/>
  <c r="J11" i="82"/>
  <c r="J5" i="82"/>
  <c r="G5" i="82"/>
  <c r="R10" i="82"/>
  <c r="J10" i="82"/>
  <c r="R9" i="82"/>
  <c r="J9" i="82"/>
  <c r="S14" i="82"/>
  <c r="R14" i="82"/>
  <c r="O14" i="82"/>
  <c r="J14" i="82"/>
  <c r="S4" i="82"/>
  <c r="R4" i="82"/>
  <c r="J4" i="82"/>
  <c r="G4" i="82"/>
  <c r="F4" i="82"/>
  <c r="R8" i="82"/>
  <c r="J8" i="82"/>
  <c r="J7" i="82"/>
  <c r="S13" i="82"/>
  <c r="R13" i="82"/>
  <c r="O13" i="82"/>
  <c r="J13" i="82"/>
  <c r="S12" i="82"/>
  <c r="R12" i="82"/>
  <c r="O12" i="82"/>
  <c r="J12" i="82"/>
  <c r="U140" i="80"/>
  <c r="U139" i="80"/>
  <c r="U138" i="80"/>
  <c r="U137" i="80"/>
  <c r="U136" i="80"/>
  <c r="U135" i="80"/>
  <c r="U134" i="80" l="1"/>
  <c r="U133" i="80"/>
  <c r="BG133" i="80"/>
  <c r="BJ133" i="80"/>
  <c r="U132" i="80"/>
  <c r="U131" i="80"/>
  <c r="U130" i="80"/>
  <c r="BJ129" i="80"/>
  <c r="BG129" i="80"/>
  <c r="U129" i="80"/>
  <c r="U128" i="80"/>
  <c r="U127" i="80"/>
  <c r="U126" i="80"/>
  <c r="U125" i="80"/>
  <c r="U124" i="80" l="1"/>
  <c r="W62" i="38"/>
  <c r="U123" i="80"/>
  <c r="U122" i="80" l="1"/>
  <c r="U121" i="80"/>
  <c r="U120" i="80" l="1"/>
  <c r="U119" i="80" l="1"/>
  <c r="W393" i="38" l="1"/>
  <c r="W357" i="38"/>
  <c r="U118" i="80"/>
  <c r="W274" i="38"/>
  <c r="W269" i="38"/>
  <c r="U117" i="80"/>
  <c r="U116" i="80" l="1"/>
  <c r="U115" i="80" l="1"/>
  <c r="U114" i="80"/>
  <c r="U113" i="80" l="1"/>
  <c r="U112" i="80"/>
  <c r="U111" i="80"/>
  <c r="U110" i="80"/>
  <c r="U109" i="80"/>
  <c r="U108" i="80"/>
  <c r="U106" i="80" l="1"/>
  <c r="U105" i="80"/>
  <c r="U101" i="80"/>
  <c r="U100" i="80"/>
  <c r="U98" i="80"/>
  <c r="U97" i="80"/>
  <c r="U96" i="80"/>
  <c r="U95" i="80"/>
  <c r="W51" i="38"/>
  <c r="W133" i="38"/>
  <c r="W233" i="38"/>
  <c r="U90" i="80"/>
  <c r="U89" i="80"/>
  <c r="U88" i="80"/>
  <c r="U87" i="80"/>
  <c r="U86" i="80"/>
  <c r="U85" i="80"/>
  <c r="U84" i="80"/>
  <c r="U83" i="80"/>
  <c r="U82" i="80"/>
  <c r="W15" i="38"/>
  <c r="U80" i="80"/>
  <c r="U79" i="80"/>
  <c r="U78" i="80" l="1"/>
  <c r="U74" i="80"/>
  <c r="U73" i="80" l="1"/>
  <c r="U72" i="80"/>
  <c r="U71" i="80"/>
  <c r="U70" i="80"/>
  <c r="U69" i="80"/>
  <c r="U68" i="80"/>
  <c r="U67" i="80"/>
  <c r="U66" i="80"/>
  <c r="U65" i="80"/>
  <c r="U64" i="80"/>
  <c r="U20" i="80"/>
  <c r="U19" i="80"/>
  <c r="U18" i="80"/>
  <c r="U17" i="80"/>
  <c r="U16" i="80"/>
  <c r="U15" i="80"/>
  <c r="U14" i="80"/>
  <c r="U13" i="80" l="1"/>
  <c r="U12" i="80"/>
  <c r="W72" i="38"/>
  <c r="K58" i="86"/>
  <c r="M58" i="86"/>
  <c r="U11" i="80"/>
  <c r="W32" i="38"/>
  <c r="W226" i="38"/>
  <c r="U10" i="80"/>
  <c r="U9" i="80"/>
  <c r="U8" i="80"/>
  <c r="U7" i="80"/>
  <c r="U6" i="80"/>
  <c r="U5" i="80"/>
  <c r="U4" i="80"/>
  <c r="U3" i="80"/>
  <c r="U2" i="80"/>
  <c r="E413" i="45"/>
  <c r="F413" i="45"/>
  <c r="I413" i="45"/>
  <c r="K413" i="45"/>
  <c r="N413" i="45"/>
  <c r="W413" i="45"/>
  <c r="U411" i="45"/>
  <c r="U410" i="45"/>
  <c r="W363" i="38"/>
  <c r="W343" i="38"/>
  <c r="W312" i="38"/>
  <c r="W156" i="38"/>
  <c r="W88" i="38"/>
  <c r="W332" i="38"/>
  <c r="U407" i="45" l="1"/>
  <c r="U406" i="45"/>
  <c r="U405" i="45"/>
  <c r="U404" i="45"/>
  <c r="U403" i="45"/>
  <c r="U401" i="45"/>
  <c r="U400" i="45"/>
  <c r="U399" i="45"/>
  <c r="U398" i="45"/>
  <c r="U396" i="45"/>
  <c r="U395" i="45"/>
  <c r="U394" i="45"/>
  <c r="U393" i="45"/>
  <c r="U392" i="45"/>
  <c r="U391" i="45"/>
  <c r="U390" i="45"/>
  <c r="U389" i="45"/>
  <c r="U388" i="45"/>
  <c r="U387" i="45"/>
  <c r="U380" i="45"/>
  <c r="U379" i="45"/>
  <c r="U376" i="45"/>
  <c r="U375" i="45"/>
  <c r="U374" i="45"/>
  <c r="U373" i="45"/>
  <c r="U368" i="45"/>
  <c r="U367" i="45"/>
  <c r="U366" i="45"/>
  <c r="U365" i="45"/>
  <c r="U363" i="45"/>
  <c r="U356" i="45"/>
  <c r="U320" i="45"/>
  <c r="U319" i="45"/>
  <c r="U318" i="45"/>
  <c r="U317" i="45"/>
  <c r="U316" i="45"/>
  <c r="U315" i="45"/>
  <c r="U314" i="45"/>
  <c r="U313" i="45"/>
  <c r="U312" i="45"/>
  <c r="U311" i="45"/>
  <c r="U310" i="45"/>
  <c r="U309" i="45"/>
  <c r="U308" i="45"/>
  <c r="U307" i="45"/>
  <c r="U305" i="45"/>
  <c r="U304" i="45"/>
  <c r="U303" i="45"/>
  <c r="U302" i="45"/>
  <c r="U301" i="45"/>
  <c r="U300" i="45"/>
  <c r="U299" i="45"/>
  <c r="U298" i="45"/>
  <c r="U294" i="45"/>
  <c r="U293" i="45"/>
  <c r="U292" i="45"/>
  <c r="U291" i="45"/>
  <c r="U290" i="45"/>
  <c r="U289" i="45"/>
  <c r="U288" i="45"/>
  <c r="U287" i="45"/>
  <c r="U286" i="45"/>
  <c r="U285" i="45"/>
  <c r="U284" i="45"/>
  <c r="U280" i="45"/>
  <c r="U279" i="45"/>
  <c r="U278" i="45"/>
  <c r="U277" i="45"/>
  <c r="U276" i="45"/>
  <c r="U275" i="45"/>
  <c r="U274" i="45"/>
  <c r="U273" i="45"/>
  <c r="U269" i="45"/>
  <c r="U268" i="45"/>
  <c r="U267" i="45"/>
  <c r="U266" i="45"/>
  <c r="U265" i="45"/>
  <c r="U264" i="45"/>
  <c r="U263" i="45"/>
  <c r="U262" i="45"/>
  <c r="U261" i="45"/>
  <c r="U260" i="45"/>
  <c r="U259" i="45"/>
  <c r="U258" i="45"/>
  <c r="U257" i="45"/>
  <c r="U256" i="45"/>
  <c r="U255" i="45"/>
  <c r="U254" i="45"/>
  <c r="U253" i="45"/>
  <c r="U252" i="45"/>
  <c r="U251" i="45"/>
  <c r="U245" i="45"/>
  <c r="U241" i="45"/>
  <c r="U240" i="45"/>
  <c r="U239" i="45"/>
  <c r="U237" i="45"/>
  <c r="U236" i="45"/>
  <c r="U235" i="45"/>
  <c r="U234" i="45"/>
  <c r="U233" i="45"/>
  <c r="U232" i="45"/>
  <c r="U231" i="45"/>
  <c r="U230" i="45"/>
  <c r="U229" i="45"/>
  <c r="U228" i="45"/>
  <c r="U227" i="45"/>
  <c r="U226" i="45"/>
  <c r="U225" i="45"/>
  <c r="U224" i="45"/>
  <c r="U223" i="45"/>
  <c r="U222" i="45"/>
  <c r="U221" i="45"/>
  <c r="U220" i="45"/>
  <c r="U219" i="45"/>
  <c r="U218" i="45"/>
  <c r="U217" i="45"/>
  <c r="U216" i="45"/>
  <c r="U215" i="45"/>
  <c r="U212" i="45"/>
  <c r="W346" i="38" l="1"/>
  <c r="U13" i="76" l="1"/>
  <c r="U9" i="76"/>
  <c r="K310" i="86" l="1"/>
  <c r="K308" i="86"/>
  <c r="U24" i="76" l="1"/>
  <c r="U32" i="76"/>
  <c r="W19" i="38" l="1"/>
  <c r="W43" i="38"/>
  <c r="W352" i="38"/>
  <c r="W322" i="38"/>
  <c r="W240" i="38"/>
  <c r="U36" i="76"/>
  <c r="BJ35" i="76"/>
  <c r="BG35" i="76"/>
  <c r="U35" i="76"/>
  <c r="BJ34" i="76"/>
  <c r="BG34" i="76"/>
  <c r="U34" i="76"/>
  <c r="U33" i="76"/>
  <c r="U31" i="76"/>
  <c r="U30" i="76"/>
  <c r="U29" i="76"/>
  <c r="U28" i="76"/>
  <c r="BJ27" i="76"/>
  <c r="BG27" i="76"/>
  <c r="U27" i="76"/>
  <c r="U26" i="76"/>
  <c r="U25" i="76"/>
  <c r="U23" i="76"/>
  <c r="U21" i="76"/>
  <c r="U20" i="76"/>
  <c r="U19" i="76"/>
  <c r="U18" i="76"/>
  <c r="U17" i="76"/>
  <c r="U16" i="76"/>
  <c r="U12" i="76"/>
  <c r="U11" i="76"/>
  <c r="U10" i="76"/>
  <c r="U8" i="76"/>
  <c r="U7" i="76"/>
  <c r="U6" i="76"/>
  <c r="U4" i="76"/>
  <c r="U5" i="76"/>
  <c r="W384" i="38"/>
  <c r="W383" i="38"/>
  <c r="W380" i="38"/>
  <c r="W379" i="38"/>
  <c r="W378" i="38"/>
  <c r="W376" i="38"/>
  <c r="W377" i="38"/>
  <c r="W375" i="38"/>
  <c r="W374" i="38"/>
  <c r="W373" i="38"/>
  <c r="W372" i="38"/>
  <c r="W371" i="38"/>
  <c r="W370" i="38"/>
  <c r="W369" i="38"/>
  <c r="W368" i="38"/>
  <c r="W367" i="38"/>
  <c r="W366" i="38"/>
  <c r="W365" i="38"/>
  <c r="W364" i="38"/>
  <c r="W362" i="38"/>
  <c r="W361" i="38"/>
  <c r="W359" i="38"/>
  <c r="M283" i="86"/>
  <c r="K283" i="86"/>
  <c r="W358" i="38"/>
  <c r="M281" i="86"/>
  <c r="K281" i="86"/>
  <c r="W355" i="38"/>
  <c r="W353" i="38"/>
  <c r="W354" i="38"/>
  <c r="W351" i="38"/>
  <c r="W350" i="38"/>
  <c r="W349" i="38"/>
  <c r="W348" i="38"/>
  <c r="W347" i="38"/>
  <c r="W345" i="38"/>
  <c r="W344" i="38"/>
  <c r="W342" i="38"/>
  <c r="W341" i="38"/>
  <c r="W340" i="38"/>
  <c r="W339" i="38"/>
  <c r="W338" i="38"/>
  <c r="K265" i="86"/>
  <c r="W336" i="38"/>
  <c r="BL334" i="38"/>
  <c r="U264" i="86" s="1"/>
  <c r="BI334" i="38"/>
  <c r="S264" i="86" s="1"/>
  <c r="W334" i="38"/>
  <c r="W333" i="38"/>
  <c r="W331" i="38"/>
  <c r="K260" i="86"/>
  <c r="W330" i="38"/>
  <c r="W329" i="38"/>
  <c r="W327" i="38"/>
  <c r="W326" i="38"/>
  <c r="K256" i="86"/>
  <c r="W324" i="38"/>
  <c r="W323" i="38"/>
  <c r="W321" i="38"/>
  <c r="W320" i="38"/>
  <c r="W318" i="38"/>
  <c r="W317" i="38"/>
  <c r="W316" i="38"/>
  <c r="W315" i="38"/>
  <c r="W314" i="38"/>
  <c r="W313" i="38"/>
  <c r="K246" i="86"/>
  <c r="W311" i="38"/>
  <c r="W306" i="38"/>
  <c r="W305" i="38"/>
  <c r="K241" i="86"/>
  <c r="W304" i="38"/>
  <c r="W303" i="38"/>
  <c r="W302" i="38"/>
  <c r="W300" i="38"/>
  <c r="W301" i="38"/>
  <c r="W299" i="38"/>
  <c r="K238" i="86"/>
  <c r="W298" i="38"/>
  <c r="W297" i="38"/>
  <c r="W296" i="38"/>
  <c r="W295" i="38"/>
  <c r="W294" i="38"/>
  <c r="W292" i="38"/>
  <c r="W293" i="38"/>
  <c r="W291" i="38"/>
  <c r="W290" i="38"/>
  <c r="W289" i="38"/>
  <c r="W287" i="38"/>
  <c r="W284" i="38"/>
  <c r="L163" i="74"/>
  <c r="W283" i="38"/>
  <c r="M227" i="86"/>
  <c r="K227" i="86"/>
  <c r="W281" i="38"/>
  <c r="K226" i="86"/>
  <c r="W280" i="38"/>
  <c r="W278" i="38"/>
  <c r="W277" i="38"/>
  <c r="W276" i="38"/>
  <c r="W275" i="38"/>
  <c r="W271" i="38"/>
  <c r="W270" i="38"/>
  <c r="W268" i="38"/>
  <c r="W267" i="38"/>
  <c r="W266" i="38"/>
  <c r="W265" i="38"/>
  <c r="W264" i="38"/>
  <c r="W263" i="38"/>
  <c r="W262" i="38"/>
  <c r="W261" i="38"/>
  <c r="W260" i="38"/>
  <c r="W259" i="38"/>
  <c r="W257" i="38"/>
  <c r="W256" i="38"/>
  <c r="W255" i="38"/>
  <c r="W254" i="38"/>
  <c r="W253" i="38"/>
  <c r="W252" i="38"/>
  <c r="W251" i="38"/>
  <c r="W250" i="38"/>
  <c r="W249" i="38"/>
  <c r="W248" i="38"/>
  <c r="W247" i="38"/>
  <c r="W245" i="38"/>
  <c r="W242" i="38"/>
  <c r="W239" i="38"/>
  <c r="W238" i="38"/>
  <c r="W237" i="38"/>
  <c r="W236" i="38"/>
  <c r="W234" i="38"/>
  <c r="W232" i="38"/>
  <c r="W231" i="38"/>
  <c r="W230" i="38"/>
  <c r="W229" i="38"/>
  <c r="W227" i="38"/>
  <c r="W225" i="38"/>
  <c r="W224" i="38"/>
  <c r="W222" i="38"/>
  <c r="K180" i="86"/>
  <c r="W221" i="38"/>
  <c r="M179" i="86"/>
  <c r="W219" i="38"/>
  <c r="W217" i="38"/>
  <c r="W216" i="38"/>
  <c r="W215" i="38"/>
  <c r="W214" i="38"/>
  <c r="W213" i="38"/>
  <c r="W212" i="38"/>
  <c r="W209" i="38"/>
  <c r="W208" i="38"/>
  <c r="W207" i="38"/>
  <c r="W206" i="38"/>
  <c r="K167" i="86"/>
  <c r="W205" i="38"/>
  <c r="W204" i="38"/>
  <c r="W203" i="38"/>
  <c r="W202" i="38"/>
  <c r="W200" i="38"/>
  <c r="M161" i="86"/>
  <c r="K161" i="86"/>
  <c r="W199" i="38"/>
  <c r="W198" i="38"/>
  <c r="W197" i="38"/>
  <c r="W195" i="38"/>
  <c r="W194" i="38"/>
  <c r="W193" i="38"/>
  <c r="K156" i="86"/>
  <c r="W192" i="38"/>
  <c r="W191" i="38"/>
  <c r="K154" i="86"/>
  <c r="W190" i="38"/>
  <c r="W189" i="38"/>
  <c r="W188" i="38"/>
  <c r="W187" i="38"/>
  <c r="W184" i="38"/>
  <c r="K148" i="86"/>
  <c r="W183" i="38"/>
  <c r="W182" i="38"/>
  <c r="K146" i="86"/>
  <c r="W181" i="38"/>
  <c r="W180" i="38"/>
  <c r="W177" i="38"/>
  <c r="W176" i="38"/>
  <c r="W175" i="38"/>
  <c r="W174" i="38"/>
  <c r="W173" i="38"/>
  <c r="K138" i="86"/>
  <c r="W172" i="38"/>
  <c r="W171" i="38"/>
  <c r="W170" i="38"/>
  <c r="W169" i="38"/>
  <c r="W168" i="38"/>
  <c r="W167" i="38"/>
  <c r="M132" i="86"/>
  <c r="W165" i="38"/>
  <c r="W164" i="38"/>
  <c r="W163" i="38"/>
  <c r="W162" i="38"/>
  <c r="K128" i="86"/>
  <c r="W161" i="38"/>
  <c r="W160" i="38"/>
  <c r="W159" i="38"/>
  <c r="W158" i="38"/>
  <c r="W155" i="38"/>
  <c r="W154" i="38"/>
  <c r="W153" i="38"/>
  <c r="W152" i="38"/>
  <c r="W151" i="38"/>
  <c r="W150" i="38"/>
  <c r="W149" i="38"/>
  <c r="W148" i="38"/>
  <c r="W147" i="38"/>
  <c r="W146" i="38"/>
  <c r="W145" i="38"/>
  <c r="W144" i="38"/>
  <c r="W143" i="38"/>
  <c r="W142" i="38"/>
  <c r="W141" i="38"/>
  <c r="W139" i="38"/>
  <c r="W138" i="38"/>
  <c r="W137" i="38"/>
  <c r="W136" i="38"/>
  <c r="W135" i="38"/>
  <c r="W134" i="38"/>
  <c r="W131" i="38"/>
  <c r="W130" i="38"/>
  <c r="W129" i="38"/>
  <c r="W128" i="38"/>
  <c r="W127" i="38"/>
  <c r="W126" i="38"/>
  <c r="W125" i="38"/>
  <c r="W124" i="38"/>
  <c r="W122" i="38"/>
  <c r="W121" i="38"/>
  <c r="W120" i="38"/>
  <c r="W119" i="38"/>
  <c r="K91" i="86"/>
  <c r="W117" i="38"/>
  <c r="W116" i="38"/>
  <c r="W115" i="38"/>
  <c r="W113" i="38"/>
  <c r="W111" i="38"/>
  <c r="K86" i="86"/>
  <c r="W110" i="38"/>
  <c r="W109" i="38"/>
  <c r="W108" i="38"/>
  <c r="W107" i="38"/>
  <c r="W106" i="38"/>
  <c r="W105" i="38"/>
  <c r="W104" i="38"/>
  <c r="W103" i="38"/>
  <c r="W102" i="38"/>
  <c r="W101" i="38"/>
  <c r="W99" i="38"/>
  <c r="W98" i="38"/>
  <c r="W97" i="38"/>
  <c r="W96" i="38"/>
  <c r="W94" i="38"/>
  <c r="W93" i="38"/>
  <c r="W92" i="38"/>
  <c r="W91" i="38"/>
  <c r="W90" i="38"/>
  <c r="W89" i="38"/>
  <c r="W86" i="38"/>
  <c r="K66" i="86"/>
  <c r="W85" i="38"/>
  <c r="W84" i="38"/>
  <c r="W83" i="38"/>
  <c r="W82" i="38"/>
  <c r="W80" i="38"/>
  <c r="W79" i="38"/>
  <c r="W78" i="38"/>
  <c r="M60" i="86"/>
  <c r="K60" i="86"/>
  <c r="W76" i="38"/>
  <c r="W75" i="38"/>
  <c r="W74" i="38"/>
  <c r="W70" i="38"/>
  <c r="W69" i="38"/>
  <c r="W67" i="38"/>
  <c r="W68" i="38"/>
  <c r="W66" i="38"/>
  <c r="W65" i="38"/>
  <c r="W64" i="38"/>
  <c r="W61" i="38"/>
  <c r="W60" i="38"/>
  <c r="W58" i="38"/>
  <c r="W57" i="38"/>
  <c r="W56" i="38"/>
  <c r="W55" i="38"/>
  <c r="W54" i="38"/>
  <c r="W53" i="38"/>
  <c r="W52" i="38"/>
  <c r="W49" i="38"/>
  <c r="W48" i="38"/>
  <c r="W47" i="38"/>
  <c r="W46" i="38"/>
  <c r="K35" i="86"/>
  <c r="W45" i="38"/>
  <c r="W44" i="38"/>
  <c r="W42" i="38"/>
  <c r="W40" i="38"/>
  <c r="W39" i="38"/>
  <c r="W37" i="38"/>
  <c r="W36" i="38"/>
  <c r="W35" i="38"/>
  <c r="W33" i="38"/>
  <c r="W29" i="38"/>
  <c r="W28" i="38"/>
  <c r="W27" i="38"/>
  <c r="W26" i="38"/>
  <c r="W25" i="38"/>
  <c r="W24" i="38"/>
  <c r="W23" i="38"/>
  <c r="W22" i="38"/>
  <c r="W21" i="38"/>
  <c r="W18" i="38"/>
  <c r="W17" i="38"/>
  <c r="W16" i="38"/>
  <c r="W14" i="38"/>
  <c r="W13" i="38"/>
  <c r="W12" i="38"/>
  <c r="K10" i="86"/>
  <c r="W11" i="38"/>
  <c r="W8" i="38"/>
  <c r="W7" i="38"/>
  <c r="W6" i="38"/>
  <c r="W5" i="38"/>
  <c r="W4" i="38"/>
  <c r="W3" i="38"/>
  <c r="M19" i="74" l="1"/>
  <c r="L19" i="74"/>
  <c r="O176" i="74"/>
  <c r="N176" i="74"/>
  <c r="M117" i="74"/>
  <c r="L117" i="74"/>
  <c r="M62" i="74"/>
  <c r="L62" i="74"/>
  <c r="M201" i="74"/>
  <c r="L201" i="74"/>
  <c r="M178" i="74"/>
  <c r="L178" i="74"/>
  <c r="O117" i="74"/>
  <c r="N117" i="74"/>
  <c r="O62" i="74"/>
  <c r="N62" i="74"/>
  <c r="M104" i="74"/>
  <c r="L104" i="74"/>
  <c r="M152" i="74"/>
  <c r="L152" i="74"/>
  <c r="M176" i="74"/>
  <c r="L176" i="74"/>
  <c r="M198" i="74"/>
  <c r="L198" i="74"/>
  <c r="M14" i="74"/>
  <c r="L14" i="74"/>
  <c r="M27" i="74"/>
  <c r="L27" i="74"/>
  <c r="M203" i="74"/>
  <c r="L203" i="74"/>
  <c r="O133" i="95"/>
  <c r="M182" i="95"/>
  <c r="M133" i="95"/>
  <c r="K228" i="86"/>
  <c r="M163" i="74"/>
  <c r="M24" i="94"/>
  <c r="M90" i="95"/>
  <c r="M12" i="94"/>
  <c r="M9" i="95"/>
  <c r="M16" i="94"/>
  <c r="M11" i="95"/>
  <c r="M112" i="94"/>
  <c r="M103" i="95"/>
  <c r="M46" i="94"/>
  <c r="M36" i="95"/>
  <c r="M57" i="94"/>
  <c r="M47" i="95"/>
  <c r="M170" i="94"/>
  <c r="M167" i="95"/>
  <c r="M188" i="94"/>
  <c r="M189" i="95"/>
  <c r="O112" i="94"/>
  <c r="O103" i="95"/>
  <c r="M193" i="94"/>
  <c r="M194" i="95"/>
  <c r="M100" i="94"/>
  <c r="M91" i="95"/>
  <c r="M146" i="94"/>
  <c r="M141" i="95"/>
  <c r="M192" i="94"/>
  <c r="M193" i="95"/>
  <c r="O57" i="94"/>
  <c r="O47" i="95"/>
  <c r="K159" i="86"/>
  <c r="K38" i="86"/>
  <c r="M159" i="86"/>
  <c r="K69" i="86"/>
  <c r="K83" i="86"/>
  <c r="M201" i="86"/>
  <c r="K258" i="86"/>
  <c r="K271" i="86"/>
  <c r="K244" i="86"/>
  <c r="K139" i="86"/>
  <c r="O159" i="86"/>
  <c r="K268" i="86"/>
  <c r="K20" i="86"/>
  <c r="K28" i="86"/>
  <c r="M83" i="86"/>
  <c r="K201" i="86"/>
  <c r="K272" i="86"/>
  <c r="K92" i="86"/>
  <c r="K212" i="86"/>
  <c r="F5" i="82"/>
  <c r="F6" i="82" l="1"/>
  <c r="U210" i="45" l="1"/>
  <c r="U209" i="45"/>
  <c r="U208" i="45" l="1"/>
  <c r="U207" i="45" l="1"/>
  <c r="U206" i="45" l="1"/>
  <c r="U9" i="45" l="1"/>
  <c r="U204" i="45" l="1"/>
  <c r="U201" i="45" l="1"/>
  <c r="U200" i="45"/>
  <c r="U199" i="45" l="1"/>
  <c r="U198" i="45"/>
  <c r="U197" i="45" l="1"/>
  <c r="U196" i="45" l="1"/>
  <c r="U195" i="45" l="1"/>
  <c r="U194" i="45"/>
  <c r="U193" i="45" l="1"/>
  <c r="U192" i="45"/>
  <c r="U191" i="45"/>
  <c r="U190" i="45" l="1"/>
  <c r="U189" i="45"/>
  <c r="BG188" i="45"/>
  <c r="U188" i="45"/>
  <c r="U187" i="45" l="1"/>
  <c r="U186" i="45" l="1"/>
  <c r="U185" i="45" l="1"/>
  <c r="AZ140" i="45" l="1"/>
  <c r="BP376" i="56" l="1"/>
  <c r="P375" i="56"/>
  <c r="P374" i="56"/>
  <c r="P373" i="56"/>
  <c r="P372" i="56"/>
  <c r="P371" i="56"/>
  <c r="P370" i="56"/>
  <c r="P369" i="56"/>
  <c r="P368" i="56"/>
  <c r="P366" i="56"/>
  <c r="P365" i="56"/>
  <c r="P364" i="56"/>
  <c r="P363" i="56"/>
  <c r="P362" i="56"/>
  <c r="P361" i="56"/>
  <c r="P360" i="56"/>
  <c r="P359" i="56"/>
  <c r="BE358" i="56"/>
  <c r="BB358" i="56"/>
  <c r="P358" i="56"/>
  <c r="P357" i="56"/>
  <c r="P356" i="56"/>
  <c r="P355" i="56"/>
  <c r="P354" i="56"/>
  <c r="P353" i="56"/>
  <c r="P352" i="56"/>
  <c r="P351" i="56"/>
  <c r="P350" i="56"/>
  <c r="P349" i="56"/>
  <c r="P348" i="56"/>
  <c r="P347" i="56"/>
  <c r="BE346" i="56"/>
  <c r="BB346" i="56"/>
  <c r="P346" i="56"/>
  <c r="P345" i="56"/>
  <c r="P344" i="56"/>
  <c r="P343" i="56"/>
  <c r="P342" i="56"/>
  <c r="P341" i="56"/>
  <c r="BB340" i="56"/>
  <c r="P340" i="56"/>
  <c r="P339" i="56"/>
  <c r="P338" i="56"/>
  <c r="P336" i="56"/>
  <c r="P335" i="56"/>
  <c r="P334" i="56"/>
  <c r="BE333" i="56"/>
  <c r="BB333" i="56"/>
  <c r="P333" i="56"/>
  <c r="P332" i="56"/>
  <c r="P331" i="56"/>
  <c r="P330" i="56"/>
  <c r="P329" i="56"/>
  <c r="P328" i="56"/>
  <c r="P327" i="56"/>
  <c r="P326" i="56"/>
  <c r="P325" i="56"/>
  <c r="P324" i="56"/>
  <c r="P323" i="56"/>
  <c r="P322" i="56"/>
  <c r="P321" i="56"/>
  <c r="P320" i="56"/>
  <c r="BE319" i="56"/>
  <c r="BB319" i="56"/>
  <c r="P319" i="56"/>
  <c r="P318" i="56"/>
  <c r="P317" i="56"/>
  <c r="P316" i="56"/>
  <c r="P315" i="56"/>
  <c r="BE314" i="56"/>
  <c r="BB314" i="56"/>
  <c r="P314" i="56"/>
  <c r="P313" i="56"/>
  <c r="P312" i="56"/>
  <c r="P311" i="56"/>
  <c r="P310" i="56"/>
  <c r="P309" i="56"/>
  <c r="P308" i="56"/>
  <c r="P307" i="56"/>
  <c r="P306" i="56"/>
  <c r="P305" i="56"/>
  <c r="P304" i="56"/>
  <c r="P303" i="56"/>
  <c r="P302" i="56"/>
  <c r="P301" i="56"/>
  <c r="BE300" i="56"/>
  <c r="BB300" i="56"/>
  <c r="P300" i="56"/>
  <c r="P299" i="56"/>
  <c r="BB298" i="56"/>
  <c r="P298" i="56"/>
  <c r="P297" i="56"/>
  <c r="BE296" i="56"/>
  <c r="BB296" i="56"/>
  <c r="P296" i="56"/>
  <c r="P295" i="56"/>
  <c r="P294" i="56"/>
  <c r="BE293" i="56"/>
  <c r="BB293" i="56"/>
  <c r="P293" i="56"/>
  <c r="P292" i="56"/>
  <c r="P291" i="56"/>
  <c r="P290" i="56"/>
  <c r="P289" i="56"/>
  <c r="P288" i="56"/>
  <c r="P287" i="56"/>
  <c r="P286" i="56"/>
  <c r="P285" i="56"/>
  <c r="P284" i="56"/>
  <c r="P283" i="56"/>
  <c r="P282" i="56"/>
  <c r="P281" i="56"/>
  <c r="P280" i="56"/>
  <c r="P279" i="56"/>
  <c r="P278" i="56"/>
  <c r="P277" i="56"/>
  <c r="P276" i="56"/>
  <c r="P274" i="56"/>
  <c r="P273" i="56"/>
  <c r="P272" i="56"/>
  <c r="P271" i="56"/>
  <c r="P270" i="56"/>
  <c r="P269" i="56"/>
  <c r="P268" i="56"/>
  <c r="P267" i="56"/>
  <c r="P266" i="56"/>
  <c r="P265" i="56"/>
  <c r="P264" i="56"/>
  <c r="P263" i="56"/>
  <c r="P262" i="56"/>
  <c r="P261" i="56"/>
  <c r="BB259" i="56"/>
  <c r="P259" i="56"/>
  <c r="P258" i="56"/>
  <c r="P257" i="56"/>
  <c r="P256" i="56"/>
  <c r="P255" i="56"/>
  <c r="P254" i="56"/>
  <c r="P253" i="56"/>
  <c r="P252" i="56"/>
  <c r="P251" i="56"/>
  <c r="P250" i="56"/>
  <c r="P249" i="56"/>
  <c r="P248" i="56"/>
  <c r="P247" i="56"/>
  <c r="P246" i="56"/>
  <c r="P245" i="56"/>
  <c r="P244" i="56"/>
  <c r="P243" i="56"/>
  <c r="P242" i="56"/>
  <c r="P241" i="56"/>
  <c r="P240" i="56"/>
  <c r="P239" i="56"/>
  <c r="P238" i="56"/>
  <c r="P237" i="56"/>
  <c r="P236" i="56"/>
  <c r="P235" i="56"/>
  <c r="P234" i="56"/>
  <c r="P233" i="56"/>
  <c r="P232" i="56"/>
  <c r="P231" i="56"/>
  <c r="P230" i="56"/>
  <c r="P229" i="56"/>
  <c r="P228" i="56"/>
  <c r="P227" i="56"/>
  <c r="P226" i="56"/>
  <c r="P225" i="56"/>
  <c r="P224" i="56"/>
  <c r="P223" i="56"/>
  <c r="P222" i="56"/>
  <c r="P221" i="56"/>
  <c r="P220" i="56"/>
  <c r="P219" i="56"/>
  <c r="BE218" i="56"/>
  <c r="BB218" i="56"/>
  <c r="P218" i="56"/>
  <c r="P217" i="56"/>
  <c r="P216" i="56"/>
  <c r="BE215" i="56"/>
  <c r="BB215" i="56"/>
  <c r="P215" i="56"/>
  <c r="P214" i="56"/>
  <c r="BE213" i="56"/>
  <c r="BB213" i="56"/>
  <c r="P213" i="56"/>
  <c r="P212" i="56"/>
  <c r="P211" i="56"/>
  <c r="P210" i="56"/>
  <c r="P209" i="56"/>
  <c r="P208" i="56"/>
  <c r="P207" i="56"/>
  <c r="P206" i="56"/>
  <c r="BE205" i="56"/>
  <c r="BB205" i="56"/>
  <c r="P205" i="56"/>
  <c r="P204" i="56"/>
  <c r="P203" i="56"/>
  <c r="P202" i="56"/>
  <c r="P201" i="56"/>
  <c r="P200" i="56"/>
  <c r="P199" i="56"/>
  <c r="P198" i="56"/>
  <c r="P197" i="56"/>
  <c r="P196" i="56"/>
  <c r="P195" i="56"/>
  <c r="P194" i="56"/>
  <c r="P193" i="56"/>
  <c r="P192" i="56"/>
  <c r="P191" i="56"/>
  <c r="P190" i="56"/>
  <c r="P189" i="56"/>
  <c r="P188" i="56"/>
  <c r="P187" i="56"/>
  <c r="P186" i="56"/>
  <c r="P185" i="56"/>
  <c r="P184" i="56"/>
  <c r="P183" i="56"/>
  <c r="P182" i="56"/>
  <c r="P181" i="56"/>
  <c r="P180" i="56"/>
  <c r="P179" i="56"/>
  <c r="P178" i="56"/>
  <c r="P177" i="56"/>
  <c r="BE176" i="56"/>
  <c r="BB176" i="56"/>
  <c r="P176" i="56"/>
  <c r="P175" i="56"/>
  <c r="P174" i="56"/>
  <c r="P173" i="56"/>
  <c r="P172" i="56"/>
  <c r="P171" i="56"/>
  <c r="P170" i="56"/>
  <c r="P169" i="56"/>
  <c r="P168" i="56"/>
  <c r="P167" i="56"/>
  <c r="P166" i="56"/>
  <c r="P165" i="56"/>
  <c r="BH165" i="56"/>
  <c r="P164" i="56"/>
  <c r="P163" i="56"/>
  <c r="P162" i="56"/>
  <c r="P161" i="56"/>
  <c r="BE160" i="56"/>
  <c r="P160" i="56"/>
  <c r="BE159" i="56"/>
  <c r="BB159" i="56"/>
  <c r="P159" i="56"/>
  <c r="P158" i="56"/>
  <c r="P157" i="56"/>
  <c r="P156" i="56"/>
  <c r="P155" i="56"/>
  <c r="P154" i="56"/>
  <c r="BB153" i="56"/>
  <c r="P153" i="56"/>
  <c r="P152" i="56"/>
  <c r="P151" i="56"/>
  <c r="P150" i="56"/>
  <c r="P149" i="56"/>
  <c r="P148" i="56"/>
  <c r="P147" i="56"/>
  <c r="P146" i="56"/>
  <c r="P145" i="56"/>
  <c r="P144" i="56"/>
  <c r="P143" i="56"/>
  <c r="BE142" i="56"/>
  <c r="BB142" i="56"/>
  <c r="P142" i="56"/>
  <c r="P141" i="56"/>
  <c r="P140" i="56"/>
  <c r="P139" i="56"/>
  <c r="P138" i="56"/>
  <c r="P137" i="56"/>
  <c r="P136" i="56"/>
  <c r="P135" i="56"/>
  <c r="BB134" i="56"/>
  <c r="P134" i="56"/>
  <c r="P133" i="56"/>
  <c r="P132" i="56"/>
  <c r="P131" i="56"/>
  <c r="P130" i="56"/>
  <c r="P129" i="56"/>
  <c r="P128" i="56"/>
  <c r="P127" i="56"/>
  <c r="P126" i="56"/>
  <c r="P125" i="56"/>
  <c r="P124" i="56"/>
  <c r="P123" i="56"/>
  <c r="P122" i="56"/>
  <c r="BB121" i="56"/>
  <c r="P121" i="56"/>
  <c r="P120" i="56"/>
  <c r="P119" i="56"/>
  <c r="P118" i="56"/>
  <c r="P117" i="56"/>
  <c r="P116" i="56"/>
  <c r="P115" i="56"/>
  <c r="BE114" i="56"/>
  <c r="BB114" i="56"/>
  <c r="P114" i="56"/>
  <c r="P113" i="56"/>
  <c r="P112" i="56"/>
  <c r="P111" i="56"/>
  <c r="BE110" i="56"/>
  <c r="BB110" i="56"/>
  <c r="P110" i="56"/>
  <c r="P109" i="56"/>
  <c r="P108" i="56"/>
  <c r="P107" i="56"/>
  <c r="P106" i="56"/>
  <c r="P105" i="56"/>
  <c r="P104" i="56"/>
  <c r="P103" i="56"/>
  <c r="P102" i="56"/>
  <c r="P101" i="56"/>
  <c r="P100" i="56"/>
  <c r="P98" i="56"/>
  <c r="P97" i="56"/>
  <c r="P96" i="56"/>
  <c r="P95" i="56"/>
  <c r="P94" i="56"/>
  <c r="BB93" i="56"/>
  <c r="P93" i="56"/>
  <c r="P92" i="56"/>
  <c r="P91" i="56"/>
  <c r="P90" i="56"/>
  <c r="P89" i="56"/>
  <c r="P88" i="56"/>
  <c r="P87" i="56"/>
  <c r="P86" i="56"/>
  <c r="P85" i="56"/>
  <c r="P84" i="56"/>
  <c r="P83" i="56"/>
  <c r="P82" i="56"/>
  <c r="P81" i="56"/>
  <c r="P80" i="56"/>
  <c r="P79" i="56"/>
  <c r="P78" i="56"/>
  <c r="P77" i="56"/>
  <c r="P76" i="56"/>
  <c r="P75" i="56"/>
  <c r="P74" i="56"/>
  <c r="P73" i="56"/>
  <c r="P72" i="56"/>
  <c r="P71" i="56"/>
  <c r="P70" i="56"/>
  <c r="P69" i="56"/>
  <c r="P68" i="56"/>
  <c r="P67" i="56"/>
  <c r="P66" i="56"/>
  <c r="P65" i="56"/>
  <c r="P64" i="56"/>
  <c r="P63" i="56"/>
  <c r="P62" i="56"/>
  <c r="BE61" i="56"/>
  <c r="BB61" i="56"/>
  <c r="P61" i="56"/>
  <c r="P60" i="56"/>
  <c r="P59" i="56"/>
  <c r="P58" i="56"/>
  <c r="P57" i="56"/>
  <c r="P56" i="56"/>
  <c r="P55" i="56"/>
  <c r="P54" i="56"/>
  <c r="BE53" i="56"/>
  <c r="BB53" i="56"/>
  <c r="P53" i="56"/>
  <c r="P52" i="56"/>
  <c r="P51" i="56"/>
  <c r="P50" i="56"/>
  <c r="P49" i="56"/>
  <c r="P48" i="56"/>
  <c r="P47" i="56"/>
  <c r="P46" i="56"/>
  <c r="P45" i="56"/>
  <c r="P44" i="56"/>
  <c r="P43" i="56"/>
  <c r="P42" i="56"/>
  <c r="P41" i="56"/>
  <c r="P40" i="56"/>
  <c r="BE39" i="56"/>
  <c r="BB39" i="56"/>
  <c r="P39" i="56"/>
  <c r="P38" i="56"/>
  <c r="P37" i="56"/>
  <c r="P36" i="56"/>
  <c r="P35" i="56"/>
  <c r="P34" i="56"/>
  <c r="P33" i="56"/>
  <c r="P32" i="56"/>
  <c r="P31" i="56"/>
  <c r="P30" i="56"/>
  <c r="P29" i="56"/>
  <c r="P28" i="56"/>
  <c r="P27" i="56"/>
  <c r="P26" i="56"/>
  <c r="P25" i="56"/>
  <c r="P24" i="56"/>
  <c r="P23" i="56"/>
  <c r="P22" i="56"/>
  <c r="P21" i="56"/>
  <c r="P20" i="56"/>
  <c r="P19" i="56"/>
  <c r="P18" i="56"/>
  <c r="P17" i="56"/>
  <c r="P16" i="56"/>
  <c r="BE15" i="56"/>
  <c r="BB15" i="56"/>
  <c r="P15" i="56"/>
  <c r="P14" i="56"/>
  <c r="P13" i="56"/>
  <c r="P12" i="56"/>
  <c r="P11" i="56"/>
  <c r="P10" i="56"/>
  <c r="BE9" i="56"/>
  <c r="BB9" i="56"/>
  <c r="P9" i="56"/>
  <c r="P8" i="56"/>
  <c r="P7" i="56"/>
  <c r="P6" i="56"/>
  <c r="BH6" i="56"/>
  <c r="P5" i="56"/>
  <c r="P4" i="56"/>
  <c r="P3" i="56"/>
  <c r="P2" i="56"/>
  <c r="AW8" i="45" l="1"/>
  <c r="AT8" i="45"/>
  <c r="W402" i="38" l="1"/>
  <c r="W400" i="38"/>
  <c r="W399" i="38"/>
  <c r="W397" i="38"/>
  <c r="W396" i="38"/>
  <c r="W395" i="38"/>
  <c r="W394" i="38"/>
  <c r="W391" i="38"/>
  <c r="W390" i="38"/>
  <c r="W389" i="38"/>
  <c r="W388" i="38"/>
  <c r="W387" i="38"/>
  <c r="W386" i="38"/>
  <c r="M304" i="86" l="1"/>
  <c r="K304" i="86"/>
  <c r="M218" i="95" l="1"/>
  <c r="K302" i="8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tc={A499EBAE-A2A9-41AC-9A3C-33FDC45A0FC5}</author>
  </authors>
  <commentList>
    <comment ref="AD214" authorId="0" shapeId="0" xr:uid="{A499EBAE-A2A9-41AC-9A3C-33FDC45A0FC5}">
      <text>
        <t>[Threaded comment]
Your version of Excel allows you to read this threaded comment; however, any edits to it will get removed if the file is opened in a newer version of Excel. Learn more: https://go.microsoft.com/fwlink/?linkid=870924
Comment:
    but amended by website TT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tc={A8CF1B96-28A4-438D-A07F-5482262108DC}</author>
  </authors>
  <commentList>
    <comment ref="AB94" authorId="0" shapeId="0" xr:uid="{A8CF1B96-28A4-438D-A07F-5482262108DC}">
      <text>
        <t>[Threaded comment]
Your version of Excel allows you to read this threaded comment; however, any edits to it will get removed if the file is opened in a newer version of Excel. Learn more: https://go.microsoft.com/fwlink/?linkid=870924
Comment:
    but amended by website TT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F5AC10-F314-4989-9739-90CDD9AA4E66}" keepAlive="1" name="Query - Query2" description="Connection to the 'Query2' query in the workbook." type="5" refreshedVersion="6" background="1" saveData="1">
    <dbPr connection="Provider=Microsoft.Mashup.OleDb.1;Data Source=$Workbook$;Location=Query2;Extended Properties=&quot;&quot;" command="SELECT * FROM [Query2]"/>
  </connection>
  <connection id="2" xr16:uid="{299E2C3D-F9DA-4F45-B90B-A5F625A21D5B}" keepAlive="1" name="Query - Query2 (2)" description="Connection to the 'Query2 (2)' query in the workbook." type="5" refreshedVersion="6" background="1" saveData="1">
    <dbPr connection="Provider=Microsoft.Mashup.OleDb.1;Data Source=$Workbook$;Location=&quot;Query2 (2)&quot;;Extended Properties=&quot;&quot;" command="SELECT * FROM [Query2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<sst xmlns="http://schemas.openxmlformats.org/spreadsheetml/2006/main" count="73338" uniqueCount="9863">
  <si>
    <t xml:space="preserve">DO NOT EDIT </t>
  </si>
  <si>
    <t>ONSCODE</t>
  </si>
  <si>
    <t>Unique VLS code 
[only to be used where there is more than one plan]</t>
  </si>
  <si>
    <t>Local Planning Authority</t>
  </si>
  <si>
    <t>Title of Emerging Development Plan Document</t>
  </si>
  <si>
    <t>LDF Number</t>
  </si>
  <si>
    <t>Plan Period Start (YYYY)</t>
  </si>
  <si>
    <t>Plan Period End (YYYY)</t>
  </si>
  <si>
    <t>Aligned Plan (Y/N)</t>
  </si>
  <si>
    <t>Joint Plan (Y/N)</t>
  </si>
  <si>
    <t>Current Plan Adopted</t>
  </si>
  <si>
    <t>Previous Plan Adopted</t>
  </si>
  <si>
    <t>Delay</t>
  </si>
  <si>
    <t>Reason for delay</t>
  </si>
  <si>
    <t>Support Given</t>
  </si>
  <si>
    <t>Early Review?</t>
  </si>
  <si>
    <t>Emerging Plan Published</t>
  </si>
  <si>
    <t>Emerging Plan Submitted</t>
  </si>
  <si>
    <t xml:space="preserve">Emerging Found Sound </t>
  </si>
  <si>
    <t>Emerging Plan found not legally compliant/unsound</t>
  </si>
  <si>
    <t>Emerging Plan Withdrawn / Work Stopped</t>
  </si>
  <si>
    <t>Self Review Date</t>
  </si>
  <si>
    <t>Decision</t>
  </si>
  <si>
    <t>LIVE Timetable or LIVE Reg 18?</t>
  </si>
  <si>
    <t>Timetable  published?</t>
  </si>
  <si>
    <t>Type of Timetable</t>
  </si>
  <si>
    <t>IF no LDS or Timetable, has Reg 18 (or later) commenced?</t>
  </si>
  <si>
    <t>URL of page including link to LDS</t>
  </si>
  <si>
    <t>URL of LDS PDF</t>
  </si>
  <si>
    <t>LDS Screenshot link</t>
  </si>
  <si>
    <t>Date of LDS or website timetable (MMM-YYYY)</t>
  </si>
  <si>
    <t>Scheduled date of first Regulation 18 consultation (as stated in LDS)</t>
  </si>
  <si>
    <t>Title of consultation (if applicable)</t>
  </si>
  <si>
    <t>Scheduled date of first Regulation 18 consultation (MMM-YYYY)</t>
  </si>
  <si>
    <t>Actual Start date of First Regulation 18 Consultation</t>
  </si>
  <si>
    <t>Actual End date of First Regulation 18 Consultation</t>
  </si>
  <si>
    <t>URL of First Reg 18</t>
  </si>
  <si>
    <t>Screenshot of First Reg 18</t>
  </si>
  <si>
    <t>Scheduled date of second Regulation 18 consultation (as stated in LDS)</t>
  </si>
  <si>
    <t>Title of consultation (if applicable)-</t>
  </si>
  <si>
    <t>Scheduled date of second Regulation 18 consultation (MMM-YYYY)</t>
  </si>
  <si>
    <t>Actual Start date of Second Regulation 18 Consultation</t>
  </si>
  <si>
    <t>Actual End date of Second Regulation 18 Consultation</t>
  </si>
  <si>
    <t>URL of Second Reg 18</t>
  </si>
  <si>
    <t>Screenshot of Second Reg 18</t>
  </si>
  <si>
    <t>Scheduled date of third Regulation 18 consultation (as stated in LDS)</t>
  </si>
  <si>
    <t>Title of consultation (if applicable)-2</t>
  </si>
  <si>
    <t>Scheduled date of third Regulation 18 consultation (MMM-YYYY)</t>
  </si>
  <si>
    <t>Actual Start date of Third Regulation 18 Consultation</t>
  </si>
  <si>
    <t>Actual End date of Third Regulation 18 Consultation</t>
  </si>
  <si>
    <t>URL of Third Reg 18</t>
  </si>
  <si>
    <t>Screenshot of Third Reg 18</t>
  </si>
  <si>
    <t>Scheduled date of fourth Regulation 18 consultation (as stated in LDS)</t>
  </si>
  <si>
    <t>Title of consultation (if applicable)--</t>
  </si>
  <si>
    <t>Scheduled date of fourth Regulation 18 consultation (MMM-YYYY)</t>
  </si>
  <si>
    <t>Actual Start date of Fourth Regulation 18 Consultation</t>
  </si>
  <si>
    <t>Actual End date of Fourth Regulation 18 Consultation</t>
  </si>
  <si>
    <t>URL of Fourth Reg 18</t>
  </si>
  <si>
    <t>Screenshot of Fourth Reg 18</t>
  </si>
  <si>
    <t>Scheduled date of publication (as stated in LDS)</t>
  </si>
  <si>
    <t>Scheduled date of publication (MMM-YYYY)</t>
  </si>
  <si>
    <t xml:space="preserve">Actual Date of Publication </t>
  </si>
  <si>
    <t>Scheduled date of submission (as stated in LDS)</t>
  </si>
  <si>
    <t>Scheduled date of submission (MMM-YYYY)</t>
  </si>
  <si>
    <t xml:space="preserve">Actual Date of submission </t>
  </si>
  <si>
    <t>Scheduled date of adoption (as stated in LDS)</t>
  </si>
  <si>
    <t>Scheduled date of adoption (MMM-YYYY)</t>
  </si>
  <si>
    <t>Actual Date of Adoption</t>
  </si>
  <si>
    <t>Intel/notes for summary table</t>
  </si>
  <si>
    <t>Source of intel/comments/notes</t>
  </si>
  <si>
    <t>Any further notes - not for summary table</t>
  </si>
  <si>
    <t>Emerging Joint Plan Summary Position (if applicable, for summary)</t>
  </si>
  <si>
    <r>
      <t>Date</t>
    </r>
    <r>
      <rPr>
        <sz val="10"/>
        <color theme="0"/>
        <rFont val="Calibri"/>
        <family val="2"/>
      </rPr>
      <t xml:space="preserve"> </t>
    </r>
    <r>
      <rPr>
        <b/>
        <sz val="10"/>
        <color theme="0"/>
        <rFont val="Calibri"/>
        <family val="2"/>
      </rPr>
      <t>LDS checked (no change)</t>
    </r>
  </si>
  <si>
    <t>Date LDS updated (with changes)</t>
  </si>
  <si>
    <t>LDS Updated / checked by</t>
  </si>
  <si>
    <t>Date Consultation Timetable checked (no change)</t>
  </si>
  <si>
    <t>Date Consultation Timetable updated (with changes)</t>
  </si>
  <si>
    <t>Consultation Timetable Updated / checked by</t>
  </si>
  <si>
    <t>Intel updated (if applicable)</t>
  </si>
  <si>
    <t>STAGE **</t>
  </si>
  <si>
    <t>Current Delay
(months)</t>
  </si>
  <si>
    <t>Monitoring ('Alpha')</t>
  </si>
  <si>
    <t>Change detected</t>
  </si>
  <si>
    <t>Change omitted</t>
  </si>
  <si>
    <t>Change omitted - Notes</t>
  </si>
  <si>
    <t>PINS Intel Received? (Y/N)</t>
  </si>
  <si>
    <t>E07000223</t>
  </si>
  <si>
    <t>Adur</t>
  </si>
  <si>
    <t xml:space="preserve">Adur Local Plan </t>
  </si>
  <si>
    <t>N</t>
  </si>
  <si>
    <t>YES</t>
  </si>
  <si>
    <t>2021</t>
  </si>
  <si>
    <t>Decided it is necessary to update the Plan (source: November 2021 newsletter).</t>
  </si>
  <si>
    <t>Yes</t>
  </si>
  <si>
    <t>LDS Document</t>
  </si>
  <si>
    <t>https://www.adur-worthing.gov.uk/adur-local-plan-update/#adur-lds</t>
  </si>
  <si>
    <t>https://www.adur-worthing.gov.uk/media/Media,98763,smxx.pdf</t>
  </si>
  <si>
    <t>Summer 2024</t>
  </si>
  <si>
    <t>Reg 18 consultation</t>
  </si>
  <si>
    <t>https://www.adur-worthing.gov.uk/alp-key-issues-consultation/</t>
  </si>
  <si>
    <t xml:space="preserve">Reg 18 </t>
  </si>
  <si>
    <t>Change to new system plan.
Submission now exp Dec 2027</t>
  </si>
  <si>
    <t>Draft LDS Mar 2025</t>
  </si>
  <si>
    <t>Shannon Franklin</t>
  </si>
  <si>
    <t>new plan to be prepared under new system</t>
  </si>
  <si>
    <t>VisualPing</t>
  </si>
  <si>
    <t>x</t>
  </si>
  <si>
    <t>E07000026</t>
  </si>
  <si>
    <t>Allerdale (now part of Cumberland)</t>
  </si>
  <si>
    <t>Allerdale Local Plan Review</t>
  </si>
  <si>
    <t xml:space="preserve">Nutrient neutrality (March 2022);
</t>
  </si>
  <si>
    <t>Yes, but refers to something else</t>
  </si>
  <si>
    <t>https://www.allerdale.gov.uk/en/planning-building-control/planning-policy/local-development-scheme/</t>
  </si>
  <si>
    <t>https://www-cloudfront.allerdale.gov.uk/media/filer_public/a8/7d/a87d1a25-6deb-4a2d-bf14-1d77a25a173c/lds_march_2022.pdf</t>
  </si>
  <si>
    <t>TBC</t>
  </si>
  <si>
    <t>PINS Intel (August 2022): R19 Sep 2023; Sub Dec 2023</t>
  </si>
  <si>
    <t>Robert Putnam</t>
  </si>
  <si>
    <t>DEFUNCT LPA
[new unitary authority to prepare plan]</t>
  </si>
  <si>
    <t>E07000032</t>
  </si>
  <si>
    <t>Amber Valley</t>
  </si>
  <si>
    <t>Amber Valley Borough Local Plan</t>
  </si>
  <si>
    <t>none</t>
  </si>
  <si>
    <t>Previous emerging plan withdrawn May 2019
DtC - 2023 (with Derby over meeting their unmet need)</t>
  </si>
  <si>
    <t>https://www.ambervalley.gov.uk/planning/planning-policy/local-development-scheme/</t>
  </si>
  <si>
    <t>https://info.ambervalley.gov.uk/docarc/docviewer.aspx?docguid=d8d0717dd04d40f993ce3dfd0c84fb07</t>
  </si>
  <si>
    <t>July - Sep 2021</t>
  </si>
  <si>
    <t>Alternative Spatial Strategy Options</t>
  </si>
  <si>
    <t>https://www.ambervalley.gov.uk/planning/planning-policy/local-plan/alternative-spatial-strategy-options-for-housing-and-economic-growth/</t>
  </si>
  <si>
    <t>July - Aug 2022</t>
  </si>
  <si>
    <t>Preferred Spatial Strategy and draft policies</t>
  </si>
  <si>
    <t>https://www.ambervalley.gov.uk/planning/planning-policy/local-plan/</t>
  </si>
  <si>
    <t>Apr-2024</t>
  </si>
  <si>
    <t>Feb 2025 LDS</t>
  </si>
  <si>
    <t>March-2024
(was TBC, Sep-2023)
pins est. 29/04/24</t>
  </si>
  <si>
    <t>Submitted July 2024</t>
  </si>
  <si>
    <t>E07000224</t>
  </si>
  <si>
    <t>Arun</t>
  </si>
  <si>
    <t>Arun Local Plan Update 2023 - 2041</t>
  </si>
  <si>
    <t>Expected changes to Planning Bill</t>
  </si>
  <si>
    <t>https://www.arun.gov.uk/local-development-scheme-lds</t>
  </si>
  <si>
    <t>https://www.arun.gov.uk/arun-district-council-local-development-scheme</t>
  </si>
  <si>
    <t>Spring/Summer 2024</t>
  </si>
  <si>
    <t>Issues and Options</t>
  </si>
  <si>
    <t>https://www.arun.gov.uk/arun-local-plan-update-2023-2041/</t>
  </si>
  <si>
    <t>April - Sept 2026</t>
  </si>
  <si>
    <t>Draft DPD consultation</t>
  </si>
  <si>
    <t>April - Sept 2027</t>
  </si>
  <si>
    <t>Summer 2028</t>
  </si>
  <si>
    <t>Council had paused work on its local plan to await proposed reforms to the planning system.   Un-paused 19 July 2023.</t>
  </si>
  <si>
    <t>LDS Updates - Mar 2025 (draft LDS)</t>
  </si>
  <si>
    <t>consulted on the first document to inform production of the Local Plan update from 25 March until 13 May 2024</t>
  </si>
  <si>
    <t>E07000170</t>
  </si>
  <si>
    <t>Ashfield</t>
  </si>
  <si>
    <t>Local Plan 2023-2040</t>
  </si>
  <si>
    <t>change of political control
LHN</t>
  </si>
  <si>
    <t>https://www.ashfield.gov.uk/planning-and-building-control/emerging-local-plan/</t>
  </si>
  <si>
    <t>https://www.ashfield.gov.uk/media/fcrpp1b4/local-development-scheme-january-2025.docx</t>
  </si>
  <si>
    <t>January/February 2020</t>
  </si>
  <si>
    <t>Draft Plan</t>
  </si>
  <si>
    <t>https://www.ashfield.gov.uk/planning-building-control/local-plan/emerging-local-plan/</t>
  </si>
  <si>
    <t>Nov 2023-Feb 2024</t>
  </si>
  <si>
    <t>Plan on pause.  LPA looking at ways to find additional housing sites</t>
  </si>
  <si>
    <t>LDS Updates - Mar 2025</t>
  </si>
  <si>
    <t xml:space="preserve">Ashfield had a change of policital control in 2018 (to independents) and subsequently decided to withdraw their plan from examination in September 2018.  Ashfield then started work on a new Local Plan.   </t>
  </si>
  <si>
    <t>Submitted April 2024
[plan paused]</t>
  </si>
  <si>
    <t>Published - Dec 2023
Visualping</t>
  </si>
  <si>
    <t>E07000105</t>
  </si>
  <si>
    <t>Ashford</t>
  </si>
  <si>
    <t>Ashford Local Plan 2042</t>
  </si>
  <si>
    <t>Nutrient neutrality (since 2018)</t>
  </si>
  <si>
    <t>https://www.ashford.gov.uk/planning-and-development/our-planning-policies/planning-policy-consultations-current-historic/local-development-scheme/</t>
  </si>
  <si>
    <t>https://www.ashford.gov.uk/media/zegd5h5p/lds-2024-1-use.pdf</t>
  </si>
  <si>
    <t>Qtr 2 2025</t>
  </si>
  <si>
    <t>https://haveyoursay.ashford.gov.uk/draft-lp42-consultation</t>
  </si>
  <si>
    <t>Q1 2026</t>
  </si>
  <si>
    <t>Q3 2026</t>
  </si>
  <si>
    <t>Q3 2027</t>
  </si>
  <si>
    <t>27/03 - Minor changes to dates as per March LDS.
New timetable moves on every milestone by about a year.</t>
  </si>
  <si>
    <t>Reg 18 completed</t>
  </si>
  <si>
    <t>E07000004</t>
  </si>
  <si>
    <t>Aylesbury Vale (defunct)</t>
  </si>
  <si>
    <t>The Vale of Aylesbury Local Plan (VALP)</t>
  </si>
  <si>
    <t>none
[Sep 2021 adopted plan is first post-2004 Act Plan]</t>
  </si>
  <si>
    <t>https://www.aylesburyvaledc.gov.uk/section/vale-aylesbury-local-plan-valp-2013-2033</t>
  </si>
  <si>
    <t>https://www.aylesburyvaledc.gov.uk/sites/default/files/page_downloads/2018%20%28Jan%29%20LDS%20FINAL_0.pdf</t>
  </si>
  <si>
    <t>https://teams.microsoft.com/_#/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t>
  </si>
  <si>
    <t>October-December 2015</t>
  </si>
  <si>
    <t>July to September 2016</t>
  </si>
  <si>
    <t>November/December 2017</t>
  </si>
  <si>
    <t>Adopted 15 Sept 2021</t>
  </si>
  <si>
    <t>E07000200</t>
  </si>
  <si>
    <t>Babergh</t>
  </si>
  <si>
    <t xml:space="preserve">Babergh &amp; Mid Suffolk Joint Local Plan </t>
  </si>
  <si>
    <t>TBA</t>
  </si>
  <si>
    <t>Y</t>
  </si>
  <si>
    <t>https://www.babergh.gov.uk/joint-local-plan</t>
  </si>
  <si>
    <t>https://www.babergh.gov.uk/documents/d/asset-library-54706/babergh-and-mid-suffolk-joint-local-development-scheme-2025-2029</t>
  </si>
  <si>
    <t>Aug 2026 - Mar 2027</t>
  </si>
  <si>
    <t>First Public Consultation</t>
  </si>
  <si>
    <t>Jan - June 2028</t>
  </si>
  <si>
    <t>Change to new system plan. Submission now exp June/July 2028.  Further call for sites exercise mid-October 2025 - January 2026.</t>
  </si>
  <si>
    <t>LDS Updates - Mar 2025 (joint Feb 2025 LDS).  Website (02/10/2025)</t>
  </si>
  <si>
    <t>Babergh adopted 21 Nov 2023</t>
  </si>
  <si>
    <t>E09000002</t>
  </si>
  <si>
    <t>Barking &amp; Dagenham</t>
  </si>
  <si>
    <t>New Local Plan</t>
  </si>
  <si>
    <t>OTHER</t>
  </si>
  <si>
    <t>https://www.lbbd.gov.uk/planning-building-control-and-local-land-charges/planning-guidance-and-policies/local-plan</t>
  </si>
  <si>
    <t>https://www.lbbd.gov.uk/sites/default/files/2025-02/LDS%20February%202025%20Update.pdf</t>
  </si>
  <si>
    <t>2028</t>
  </si>
  <si>
    <t xml:space="preserve">Reg 18 equivalent </t>
  </si>
  <si>
    <t>vague timetable in Feb 2025 LDS
LDS update spreadsheet no more specific - assume same as Feb 25 LDS</t>
  </si>
  <si>
    <t>Submitted Dec 2021</t>
  </si>
  <si>
    <t>E09000003</t>
  </si>
  <si>
    <t>Barnet</t>
  </si>
  <si>
    <t>New Local Plan for Barnet</t>
  </si>
  <si>
    <t>https://www.barnet.gov.uk/planning-and-building/planning-policies/local-plan-review</t>
  </si>
  <si>
    <t>https://www.barnet.gov.uk/sites/default/files/appendix_g_-_local_development_scheme.pdf</t>
  </si>
  <si>
    <t>https://mhclg.sharepoint.com/sites/DevelopmentPlans/Shared%20Documents/Data%20and%20Analysis/Planning%20Data%20Unit/LDS%20&amp;%20Reg%2018%20Monitoring/LDS%20Screenshots/BAR20%20-%20Barnet%20LDS%20Jan%202020.PNG</t>
  </si>
  <si>
    <t>Reg 18 equivalent</t>
  </si>
  <si>
    <t>timetable under new system, so equivalent stages shown here</t>
  </si>
  <si>
    <t>LDS (Feb 2025)</t>
  </si>
  <si>
    <t>Submitted Nov 2021</t>
  </si>
  <si>
    <t>E08000016</t>
  </si>
  <si>
    <t>Barnsley</t>
  </si>
  <si>
    <t>new system</t>
  </si>
  <si>
    <t>n/a</t>
  </si>
  <si>
    <t>No need to update local plan.  Further review in 2027</t>
  </si>
  <si>
    <t>No</t>
  </si>
  <si>
    <t>None</t>
  </si>
  <si>
    <t>self-reviewed https://www.barnsley.gov.uk/news/local-plan-review-presented-to-full-council/
On 24 November 2022 Barnsley's full council voted to retain the current plan in its present form with a further review not until in 2027.</t>
  </si>
  <si>
    <t>LPA's website</t>
  </si>
  <si>
    <t>The Local Plan review was endorsed at a meeting of Full Council on 24 November 2022. The review concluded that the Local plan remains fit for purpose and is adequately delivering its objectives.  This means no updates to the Local Plan, in whole or in part, are to be carried out ahead of a further review. A further review will take place in 2027 or earlier if circumstances, including fundamental changes to the Local Plan system, require it.</t>
  </si>
  <si>
    <t>23/08/2023
[none found]</t>
  </si>
  <si>
    <t>E07000027</t>
  </si>
  <si>
    <t>Barrow-in-Furness
(unitarised in 2023, now Westmorland and Furness)</t>
  </si>
  <si>
    <t xml:space="preserve">Barrow Borough Council Local Plan </t>
  </si>
  <si>
    <t>Yes, but TT refers to adopted Plan</t>
  </si>
  <si>
    <t>https://www.barrowbc.gov.uk/residents/planning/planning-policy/examination-of-local-plan/examination-library/supporting-documents/</t>
  </si>
  <si>
    <t>https://www.barrowbc.gov.uk/residents/planning/planning-policy/examination-of-local-plan/examination-library/supporting-documents/?entryid1=5956</t>
  </si>
  <si>
    <t>https://teams.microsoft.com/_#/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t>
  </si>
  <si>
    <t>No current work underway.  Westmorland and Furness Council will assume responsibility for Local Plan preparation across the new authority.</t>
  </si>
  <si>
    <t>E07000066</t>
  </si>
  <si>
    <t>Basildon</t>
  </si>
  <si>
    <t>New Local Plan
(previous emerging plan withdrawn from examination)</t>
  </si>
  <si>
    <t>Previous emerging plan withdrawn from examination</t>
  </si>
  <si>
    <t>https://www.basildon.gov.uk/article/2012/Timetable-and-Consultation-Standards</t>
  </si>
  <si>
    <t>https://www.basildon.gov.uk/media/12610/Basildon-Borough-Council-Local-Development-Scheme-2025-2026/pdf/Basildon_Borough_Council_Local_Development_Scheme_2025-2026.pdf?m=1761645190953</t>
  </si>
  <si>
    <t xml:space="preserve">Q2 2023 </t>
  </si>
  <si>
    <t>Issues and Options Consultation</t>
  </si>
  <si>
    <t>https://www.basildon.gov.uk/article/9107/Local-Plan-Latest-news-and-updates</t>
  </si>
  <si>
    <t>https://basildonlocalplan.commonplace.is/timeline</t>
  </si>
  <si>
    <t>Winter 2024 (Q1)</t>
  </si>
  <si>
    <t>First Draft Local Plan Consultation (Reg 18)</t>
  </si>
  <si>
    <t>Second Focused Draft Local Plan consultation</t>
  </si>
  <si>
    <t>Nov 2025 - Jan 2026</t>
  </si>
  <si>
    <t>Third Draft Plan consultation</t>
  </si>
  <si>
    <t>Q1 2026
winter</t>
  </si>
  <si>
    <t>Q2 2026
Spring</t>
  </si>
  <si>
    <t>Q4 2026
autumn</t>
  </si>
  <si>
    <t>Third Reg 18 Nov 2025 - Jan 2026; submission April 2026</t>
  </si>
  <si>
    <t>Oct 2025 LDS &amp; LPA website (Dec 2025)</t>
  </si>
  <si>
    <t>Reg 18 ongoing</t>
  </si>
  <si>
    <t>E07000084</t>
  </si>
  <si>
    <t>Basingstoke and Deane</t>
  </si>
  <si>
    <t>Local Plan</t>
  </si>
  <si>
    <t>2040</t>
  </si>
  <si>
    <t>Web-page timetable</t>
  </si>
  <si>
    <t>https://www.basingstoke.gov.uk/LDS</t>
  </si>
  <si>
    <t>Winter 2023/24</t>
  </si>
  <si>
    <t>Draft Plan (Reg 18)</t>
  </si>
  <si>
    <t>https://www.basingstoke.gov.uk/LPU-reg18-consultation</t>
  </si>
  <si>
    <t>Autumn/Winter 2025</t>
  </si>
  <si>
    <t>Additional consultation on draft plan</t>
  </si>
  <si>
    <t>Summer 2026</t>
  </si>
  <si>
    <t>Winter 2026</t>
  </si>
  <si>
    <t>Winter 2027</t>
  </si>
  <si>
    <t>Minor updates to Reg 19 / Adoption dates - might be due to Q2 date interpreatation (reverted to consistent approach (RP)). Extra Reg 18 recorded and may miss submission date deadline, so may submit under new system</t>
  </si>
  <si>
    <t>E07000171</t>
  </si>
  <si>
    <t>Bassetlaw</t>
  </si>
  <si>
    <t>Bassetlaw Local Plan 2028-2043</t>
  </si>
  <si>
    <t>2043</t>
  </si>
  <si>
    <t>https://www.bassetlaw.gov.uk/planning-and-building/planning-services/planning-policy/local-development-scheme/</t>
  </si>
  <si>
    <t>https://www.bassetlaw.gov.uk/media/zeffmlis/local-development-scheme-2025.pdf</t>
  </si>
  <si>
    <t>April - May 2029</t>
  </si>
  <si>
    <t>Vague timetable: Scoping &amp; early participation: July - Oct 2026; Visioning &amp; strategy development/Evidence gathering &amp; drafting the plan/Engagement, proposing changes &amp; submission: Nov 2026 - Sept 2028.  Examination: Oct 2028 - Mar 2029; Finalisation &amp; adoption: April - Mav 2029</t>
  </si>
  <si>
    <t>LDS (March 2025)</t>
  </si>
  <si>
    <t>Draft Bassetlaw Plan (Nov 2020) consulted on Nov 2020 - Jan 2021.  A further Reg 18 consultation (Draft Bassetlaw Local Plan Focussed Consultation) closed 21 July 2021, but not recorded on our timeline here.</t>
  </si>
  <si>
    <t>FS 21 Feb 2024</t>
  </si>
  <si>
    <t>E06000022-03</t>
  </si>
  <si>
    <t>Bath &amp; North East Somerset</t>
  </si>
  <si>
    <t>Bath and North East Somerset  Local Plan (Core Strategy and Placemaking Plan incorporating the Local Plan Partial Update) 
[not strategic in terms of housing requirement]</t>
  </si>
  <si>
    <t>2011</t>
  </si>
  <si>
    <t>2029</t>
  </si>
  <si>
    <t>10 July 2014 (as amended by partial update on 19 Jan 2023)</t>
  </si>
  <si>
    <t>https://beta.bathnes.gov.uk/planning-consultation-local-plan-partial-update-and-statement-community-involvement</t>
  </si>
  <si>
    <t>https://beta.bathnes.gov.uk/sites/default/files/2021-08/LDS%20July%202021%20Final%20-%20accessible.pdf</t>
  </si>
  <si>
    <t>2022</t>
  </si>
  <si>
    <t>April - June 2020</t>
  </si>
  <si>
    <t>Planning consultation: Local Plan partial update and Statement of Community Involvement</t>
  </si>
  <si>
    <t>https://beta.bathnes.gov.uk/sites/default/files/2020-04/LP%20Commencement%20April%202020v5%20%28FINAL%29.pdf</t>
  </si>
  <si>
    <t>Nov/Dec 2020</t>
  </si>
  <si>
    <t>Options Consultation</t>
  </si>
  <si>
    <t>https://beta.bathnes.gov.uk/local-plan-partial-update-options-consultation</t>
  </si>
  <si>
    <r>
      <t xml:space="preserve">Partial Update published for consultation on 27 August 2021 (Reg 19), consultation runs until 8 Oct 2021.  PINS intel: Update from LPA (23/6) on Partial Review (2011-2029) Submission expected Nov 2021 (was Autumn 2021) (tbc at Council meeting on 18/11/21).  PINS Intel: Submission expected 13 December 2021. </t>
    </r>
    <r>
      <rPr>
        <b/>
        <sz val="10"/>
        <rFont val="Calibri"/>
        <family val="2"/>
      </rPr>
      <t xml:space="preserve"> NB: the strategic district wide housing requirements will not be revised through this partial upate.  That will need to be revised in the contect of a new sub-regional plan and a new Local Plan. </t>
    </r>
  </si>
  <si>
    <t>Statutory consultation on draft plan scheduled for Spring 2022 but missed. Work halted due to lack of agreement by South Gloucestershire (who want to commence work on their own plan).</t>
  </si>
  <si>
    <t>partial update adopted Jan-2023</t>
  </si>
  <si>
    <t>Adopted 19 Jan 2023</t>
  </si>
  <si>
    <t>E06000022-02</t>
  </si>
  <si>
    <t>WECA Spatial Development Strategy (SDS)</t>
  </si>
  <si>
    <t>SDS</t>
  </si>
  <si>
    <t xml:space="preserve">lack of agreement </t>
  </si>
  <si>
    <t>https://www.westofengland-ca.gov.uk/what-we-do/planning-housing/spatial-development-strategy/</t>
  </si>
  <si>
    <t>Second Half of 2021</t>
  </si>
  <si>
    <t>Draft SDS Public consultation</t>
  </si>
  <si>
    <t>Spring 2022</t>
  </si>
  <si>
    <t>Spring 2023</t>
  </si>
  <si>
    <t>Mayor of WoE has written to SoS stating that he has halted work on SDS due to lack of agreement by S Glos.  S Glos have met with Simon G to discuss.</t>
  </si>
  <si>
    <t>Statutory consultation on draft plan scheduled for Spring 2022 but missed. Work halted due to lack of agreement by South Gloucestershire (who want to progress work on their own plan).</t>
  </si>
  <si>
    <t>work stopped</t>
  </si>
  <si>
    <t>E06000022</t>
  </si>
  <si>
    <t>Bath and North East Somerset Council New Local Plan (2022-2042)</t>
  </si>
  <si>
    <t>2042</t>
  </si>
  <si>
    <t>https://beta.bathnes.gov.uk/policy-and-documents-library/local-development-scheme</t>
  </si>
  <si>
    <t>https://www.bathnes.gov.uk/policy-and-documents-library/local-development-scheme</t>
  </si>
  <si>
    <t>https://beta.bathnes.gov.uk/local-plan-launch-document-consultation</t>
  </si>
  <si>
    <t>Oct - Dec 2023</t>
  </si>
  <si>
    <t>Options</t>
  </si>
  <si>
    <t>https://beta.bathnes.gov.uk/local-plan-2022-2042-development-timeline</t>
  </si>
  <si>
    <t>Aug - Sep 2025</t>
  </si>
  <si>
    <t>https://bathnesplaces.co.uk/localplan/</t>
  </si>
  <si>
    <t>May - July 2026</t>
  </si>
  <si>
    <t>Sept/Oct 2027</t>
  </si>
  <si>
    <t>April 2025 LDS revision</t>
  </si>
  <si>
    <t>E06000055</t>
  </si>
  <si>
    <t>Bedford</t>
  </si>
  <si>
    <t>Local Plan 2040</t>
  </si>
  <si>
    <t>2020</t>
  </si>
  <si>
    <t>https://www.bedford.gov.uk/planning-and-building-control/planning-policy/local-development-scheme</t>
  </si>
  <si>
    <t>https://www.bedford.gov.uk/media/4027/download?inline</t>
  </si>
  <si>
    <t>July - Sept 2020</t>
  </si>
  <si>
    <t>https://www.bedford.gov.uk/planning-and-building/planning-policy-its-purpose/local-plan-review/</t>
  </si>
  <si>
    <t>July - Sept 2021</t>
  </si>
  <si>
    <t>Draft Plan Consultation</t>
  </si>
  <si>
    <t>May - June 2022</t>
  </si>
  <si>
    <t xml:space="preserve">further three month pause to the examination until the end of May 2025. </t>
  </si>
  <si>
    <t>WITHDRAWN 8 Oct 2025</t>
  </si>
  <si>
    <t>early review
Submitted Jan 2023</t>
  </si>
  <si>
    <t>E09000004</t>
  </si>
  <si>
    <t>Bexley</t>
  </si>
  <si>
    <t>Bexley Local Plan</t>
  </si>
  <si>
    <t>2017</t>
  </si>
  <si>
    <t>Will update Plan</t>
  </si>
  <si>
    <t>https://www.bexley.gov.uk/sites/default/files/2025-03/bexley-local-development-scheme-march-2025.pdf</t>
  </si>
  <si>
    <t>Timetable taken from Deliver Team data</t>
  </si>
  <si>
    <t>March 2025 LDS</t>
  </si>
  <si>
    <t>Adopted 26 April 2023</t>
  </si>
  <si>
    <t>E08000025</t>
  </si>
  <si>
    <t>Birmingham</t>
  </si>
  <si>
    <t>Birmingham Local Plan 2042</t>
  </si>
  <si>
    <t>need to update local plan</t>
  </si>
  <si>
    <t>https://www.birmingham.gov.uk/downloads/file/845/local_development_scheme_for_birmingham</t>
  </si>
  <si>
    <t>https://www.birmingham.gov.uk/download/downloads/id/845/local_development_scheme_for_birmingham.pdf</t>
  </si>
  <si>
    <t>Oct - Nov 2022</t>
  </si>
  <si>
    <t>Issues &amp; Options</t>
  </si>
  <si>
    <t>https://www.birmingham.gov.uk/info/20008/planning_and_development/2477/new_local_plan_for_birmingham#:~:text=We%20are%20working%20on%20a,Local%20Plan%20has%20now%20concluded.</t>
  </si>
  <si>
    <t>June-July 2024</t>
  </si>
  <si>
    <t>Preferred Options</t>
  </si>
  <si>
    <t>Nov/Dec 2025</t>
  </si>
  <si>
    <t xml:space="preserve">Further Preferred Options </t>
  </si>
  <si>
    <t>June/July 2026</t>
  </si>
  <si>
    <t>Jan/Feb 2025 LDS</t>
  </si>
  <si>
    <t>E07000129</t>
  </si>
  <si>
    <t>Blaby</t>
  </si>
  <si>
    <t>Blaby District New Local Plan</t>
  </si>
  <si>
    <t>https://www.blaby.gov.uk/planning-and-building/local-plan/about-the-local-plan/</t>
  </si>
  <si>
    <t>https://www.blaby.gov.uk/media/i0of4qyl/blaby-district-local-plan-local-development-scheme-2025.pdf</t>
  </si>
  <si>
    <t>July/August 2019</t>
  </si>
  <si>
    <t>https://www.blaby.gov.uk/planning-and-building/local-plan/new-local-plan/</t>
  </si>
  <si>
    <t>https://mhclg.sharepoint.com/sites/DevelopmentPlans/Shared%20Documents/Data%20and%20Analysis/Planning%20Data%20Unit/Reg%2018%20monitoring/Screenshots/Blaby%20Issues%20&amp;%20Options%20June%202019.PNG</t>
  </si>
  <si>
    <t>Jan/Feb 2021</t>
  </si>
  <si>
    <t>TBC
(was Dec 2025)</t>
  </si>
  <si>
    <t>TBC
(was Dec 2026)</t>
  </si>
  <si>
    <t>Large gap between Reg 18 and Reg 19 dates due to NPPF, on track for current system submission</t>
  </si>
  <si>
    <t>March 2025 LDS &amp; update from website (Jan 2026)</t>
  </si>
  <si>
    <t>Email Alert; VisualPing</t>
  </si>
  <si>
    <t>E06000008</t>
  </si>
  <si>
    <t>Blackburn with Darwen</t>
  </si>
  <si>
    <t>Blackburn with Darwen Local Plan (single plan)</t>
  </si>
  <si>
    <t>Covid-19</t>
  </si>
  <si>
    <t>https://www.blackburn.gov.uk/planning/planning-policies-strategies-and-guides/local-development-scheme</t>
  </si>
  <si>
    <t>https://democracy.blackburn.gov.uk/documents/s21585/Blackburn%20Local%20Development%20Scheme%202023%20final.pdf</t>
  </si>
  <si>
    <t>Feb - April 2019</t>
  </si>
  <si>
    <t>https://www.blackburn.gov.uk/planning/planning-policies-strategies-and-guides/local-plan-review</t>
  </si>
  <si>
    <t>https://mhclg.sharepoint.com/:i:/s/DevelopmentPlans/EcFCRibQgYdAkXUZhugunmMBb931QXQ7c-Dl0SiQz2Plkw?e=lWQ2RK</t>
  </si>
  <si>
    <t>Draft Local Plan Consultation (Reg 18)</t>
  </si>
  <si>
    <t>http://blackburn-darwen.org.uk/wp-content/uploads/UA-Consultation-Draft-Local-Plan-1.pdf</t>
  </si>
  <si>
    <t>Jan - Feb 2022</t>
  </si>
  <si>
    <t>June - July 2022</t>
  </si>
  <si>
    <t>Summer 2023</t>
  </si>
  <si>
    <t>Second and final Reg 18 consultation (draft local plan) closed February 2021.  Reg 19 now Jan-Feb 2022 (was March-May 2021); Submission now June-July 2022 (was Sep 2021); Adoption now Summer 2023 (was Summer 2022).  Published 4 February 2022.  Submitted 5th August 2022.</t>
  </si>
  <si>
    <t>PINS updates</t>
  </si>
  <si>
    <t>no work on an emerging plan
[adopted Jan-2024]</t>
  </si>
  <si>
    <t>Adopted Jan 2024</t>
  </si>
  <si>
    <t>E06000009</t>
  </si>
  <si>
    <t>Blackpool</t>
  </si>
  <si>
    <t>New Local Plan to 2042</t>
  </si>
  <si>
    <t>https://democracy.blackpool.gov.uk/documents/s98308/PH29%20Local%20Development%20Scheme.pdf</t>
  </si>
  <si>
    <t>Have revised plan timetable to go for new system</t>
  </si>
  <si>
    <t>Jan 2025 LDS</t>
  </si>
  <si>
    <t>Blackpool have now reviewed the Core Strategy policies: full review of Plan required.  July 2022 LDS provides timetable: Reg 18: Sept/Oct 2023; Reg 19: Sept/Oct 2024; Submission: Dec 2024; Adoption: December 2025</t>
  </si>
  <si>
    <t>E07000033</t>
  </si>
  <si>
    <t>Bolsover</t>
  </si>
  <si>
    <t xml:space="preserve">Bolsover Local Plan </t>
  </si>
  <si>
    <t>https://www.bolsover.gov.uk/services/p/planning-policy/local-development-scheme</t>
  </si>
  <si>
    <t>https://www.bolsover.gov.uk/component/edocman/15178-local-development-scheme-no-8/download?Itemid=0</t>
  </si>
  <si>
    <t>April 2025 LDs shows commencement June 2027 with first public consultation October 2027</t>
  </si>
  <si>
    <t>April 2025 LDS</t>
  </si>
  <si>
    <t>31/010/2025</t>
  </si>
  <si>
    <t>E08000001</t>
  </si>
  <si>
    <t>Bolton</t>
  </si>
  <si>
    <t>Places for Everyone (PFE)</t>
  </si>
  <si>
    <t>https://www.greatermanchester-ca.gov.uk/what-we-do/planning-and-housing/places-for-everyone/timeline/</t>
  </si>
  <si>
    <t>2023</t>
  </si>
  <si>
    <t>early 2022</t>
  </si>
  <si>
    <t xml:space="preserve">examination hearings were held between 1 November 2022 and 5 July 2023. Consultation on the modifications ran until 6 December 2023. </t>
  </si>
  <si>
    <t>Plan Submitted 14 February 2022.  Hearings likely to commence October 2022.</t>
  </si>
  <si>
    <t>Adopted March 2024</t>
  </si>
  <si>
    <t>FS 14 Feb 2024</t>
  </si>
  <si>
    <t>E08000001-01</t>
  </si>
  <si>
    <t>Bolton Local Plan (non strategic)</t>
  </si>
  <si>
    <t>https://www.bolton.gov.uk/downloads/file/7443/local-plan-direction-of-travel-consultation-document-pdf-</t>
  </si>
  <si>
    <t>Spring 2025</t>
  </si>
  <si>
    <t>https://www.bolton.gov.uk/planning-policy-strategy/local-plan/2</t>
  </si>
  <si>
    <t>Autumn 2025</t>
  </si>
  <si>
    <t>Direction of Travel
(2nd Reg 18)</t>
  </si>
  <si>
    <t>Direction of Travel consultation document Oct 2025</t>
  </si>
  <si>
    <t>E07000136</t>
  </si>
  <si>
    <t>Boston</t>
  </si>
  <si>
    <t>South East Lincolnshire Local Plan Review</t>
  </si>
  <si>
    <t>That based on the review that has taken place, the Joint Committee conclude that there is no requirement to update the Local Plan at this time</t>
  </si>
  <si>
    <t>http://www.southeastlincslocalplan.org/documents/</t>
  </si>
  <si>
    <t>http://www.southeastlincslocalplan.org/wp-content/uploads/2017/06/Local-Development-Scheme-June-2017.pdf</t>
  </si>
  <si>
    <t>self-reviewed 1 July 2024.  LPA DID INTERNAL REVIEW IN 2024, DIDN’T NEED UPDATING SO NEXT PLAN WILL BE UNDER NEW REGS - NO TIMETABLE</t>
  </si>
  <si>
    <t>self-reviewed
new plan to be submitted under new system</t>
  </si>
  <si>
    <t>E06000028</t>
  </si>
  <si>
    <t>Bournemouth 
(defunct - now part of Bournemouth, Christchurch &amp; Poole)</t>
  </si>
  <si>
    <t>E06000058</t>
  </si>
  <si>
    <t>Bournemouth, Christchurch and Poole ("BCP")</t>
  </si>
  <si>
    <t>BCP Plan</t>
  </si>
  <si>
    <t>new lpa</t>
  </si>
  <si>
    <t>https://www.bcpcouncil.gov.uk/planning-and-building-control/planning-policy/bcp-local-plan-and-community-infrastructure-levy-cil/local-development-scheme</t>
  </si>
  <si>
    <t>https://www.bcpcouncil.gov.uk/Assets/Planning-and-building-control/Local-plan-and-cil/Local-Development-Scheme.pdf</t>
  </si>
  <si>
    <t>Aug - Oct 2026</t>
  </si>
  <si>
    <t>Reg 18 Equivalent
[consultation on options]</t>
  </si>
  <si>
    <t>Sep - Nov 2027</t>
  </si>
  <si>
    <t>Prev plan failed DtC.  Call for sites  July - Aug 2025</t>
  </si>
  <si>
    <t>LPA e-mail (27 Aug 2025)</t>
  </si>
  <si>
    <t>E06000058-01</t>
  </si>
  <si>
    <t>new LPA</t>
  </si>
  <si>
    <t>https://www.bcpcouncil.gov.uk/planning-and-building-control/planning-policy/bcp-local-plan/local-development-scheme</t>
  </si>
  <si>
    <t>https://www.bcpcouncil.gov.uk/documents/planning-and-building-control/Local-Development-Scheme-Feb-2024.pdf</t>
  </si>
  <si>
    <t>Oct/Nov 2019</t>
  </si>
  <si>
    <t>Issues and Call for Sites Consultation</t>
  </si>
  <si>
    <t>https://www.bcpcouncil.gov.uk/Council-and-Democratic/Consultation-And-Research/Consultations/BCP-Council-Local-Plan.aspx</t>
  </si>
  <si>
    <t>Sep/Oct 2020</t>
  </si>
  <si>
    <t>https://haveyoursay.bcpcouncil.gov.uk/localplan</t>
  </si>
  <si>
    <t>Summer 2025</t>
  </si>
  <si>
    <t>The February 2024 timetable provides the remaining stages of the Local Plan preparation:-
• March/April 2024 Draft Local Plan published (Reg 19) 
• June 2024: Draft Local Plan submitted for examination (Reg 22) 
• Remainder of 2024: Examination in public (Reg 24) 
• Summer 2025: Adopt BCP Local Plan (Reg 26)</t>
  </si>
  <si>
    <t>LDS - Feb 2024</t>
  </si>
  <si>
    <t>Submitted June 2024, failed DtC 2025; withdrawn 3 June 2025</t>
  </si>
  <si>
    <t>VisualPing;
Published June 2024</t>
  </si>
  <si>
    <t>E06000036</t>
  </si>
  <si>
    <t>Bracknell Forest</t>
  </si>
  <si>
    <t>Bracknell Forest Local Plan</t>
  </si>
  <si>
    <t>https://www.bracknell-forest.gov.uk/planning-and-building-control/planning/planning-policy/about-planning-policy</t>
  </si>
  <si>
    <t>https://www.bracknell-forest.gov.uk/sites/default/files/2025-03/local-development-scheme-march-2025.pdf</t>
  </si>
  <si>
    <t>Winter/Spring 2028</t>
  </si>
  <si>
    <t>Visioning and strategy development - public consultation</t>
  </si>
  <si>
    <t>Spring 2029</t>
  </si>
  <si>
    <t>Autumn 2029</t>
  </si>
  <si>
    <t>Spring 2030</t>
  </si>
  <si>
    <t>Submission Autumn 2029 (March 2025 LDS)</t>
  </si>
  <si>
    <t>Adopted 19 March 2024</t>
  </si>
  <si>
    <t>E08000032</t>
  </si>
  <si>
    <t>Bradford</t>
  </si>
  <si>
    <t>Bradford District Local Plan</t>
  </si>
  <si>
    <t xml:space="preserve">YES </t>
  </si>
  <si>
    <t>LHN and White Paper</t>
  </si>
  <si>
    <t>https://www.bradford.gov.uk/planning-and-building-control/planning-policy/local-development-scheme/</t>
  </si>
  <si>
    <t>https://www.bradford.gov.uk/media/dmidr35l/local-development-scheme-2025-2028.pdf</t>
  </si>
  <si>
    <t>Issues &amp; Options (Core Strategy Partial Review)</t>
  </si>
  <si>
    <t>https://www.bradford.gov.uk/planning-and-building-control/planning-policy/core-strategy-dpd/?Folder=Core+Strategy+Partial+Review</t>
  </si>
  <si>
    <t>https://mhclg.sharepoint.com/sites/DevelopmentPlans/Shared%20Documents/Data%20and%20Analysis/Planning%20Data%20Unit/Reg%2018%20monitoring/Screenshots/Bradford%20Jan-Feb%202019%20FIRST.PNG</t>
  </si>
  <si>
    <t>Preferred Options (Core Strategy Partial Review)</t>
  </si>
  <si>
    <t>https://www.bradford.gov.uk/planning-and-building-control/planning-policy/core-strategy-dpd/?Folder=Core%20Strategy%20Partial%20Review\Preferred+Options+Report</t>
  </si>
  <si>
    <t>Draft Bradford District Local Plan - both "Call for Sites" and "Preferred Options" (Regulation 18)</t>
  </si>
  <si>
    <t>https://www.bradford.gov.uk/planning-and-building-control/planning-policy/bradford-district-local-plan/</t>
  </si>
  <si>
    <t>LDS adopted Oct 2025</t>
  </si>
  <si>
    <t xml:space="preserve">As of mid-2020, the Council is preparing a single Local Plan which includes work undertaken to date on the Core Strategy Partial Review and land allocations.  </t>
  </si>
  <si>
    <t>Visual Ping</t>
  </si>
  <si>
    <t>E07000067</t>
  </si>
  <si>
    <t>Braintree</t>
  </si>
  <si>
    <t>Braintree Local Plan (North Essex Garden Communities) Section 1 Review</t>
  </si>
  <si>
    <t>https://www.braintree.gov.uk/homepage/116/local-development-scheme-download</t>
  </si>
  <si>
    <t>https://www.braintree.gov.uk/downloads/file/2023/local-development-scheme</t>
  </si>
  <si>
    <t>Jan/Feb 2025</t>
  </si>
  <si>
    <t>Issues and Options
(Reg 18)</t>
  </si>
  <si>
    <t>https://www.braintree.gov.uk/planning-building-control/braintree-district-development-plan/2</t>
  </si>
  <si>
    <t>Preferred Options 
(Reg 18)</t>
  </si>
  <si>
    <t>LDS Nov 2025</t>
  </si>
  <si>
    <t>E07000143</t>
  </si>
  <si>
    <t>Breckland</t>
  </si>
  <si>
    <t>Breckland Local Plan Full Update 2024-2041</t>
  </si>
  <si>
    <t>28 November 2019
(as amended by the partial update of 21 Sept 2023)</t>
  </si>
  <si>
    <t>Nutrient neutrality (March 2022)</t>
  </si>
  <si>
    <t>https://www.breckland.gov.uk/local-plan-review</t>
  </si>
  <si>
    <t>https://democracy.breckland.gov.uk/documents/g5348/Public%20reports%20pack%2003rd-Mar-2025%2011.00%20Cabinet.pdf?T=10</t>
  </si>
  <si>
    <t>Jan - April 2023</t>
  </si>
  <si>
    <t>https://www.breckland.gov.uk/article/19942/Local-Plan-Full-Update</t>
  </si>
  <si>
    <t>Oct 2023 - Jan 2024</t>
  </si>
  <si>
    <t>emerging development strategy (Reg 18)</t>
  </si>
  <si>
    <t>Spring 2024</t>
  </si>
  <si>
    <t>Draft Local Plan consultation</t>
  </si>
  <si>
    <t>https://www.breckland.gov.uk/article/19942/Local-Plan-Full-Update-2024</t>
  </si>
  <si>
    <t>Oct - Dec 2025</t>
  </si>
  <si>
    <t>Revised Regulation 18 Consultation</t>
  </si>
  <si>
    <t>https://www.breckland.gov.uk/article/25391/Regulation-18-Local-Plan-Consultation-2025</t>
  </si>
  <si>
    <t>July - Sept 2026</t>
  </si>
  <si>
    <t>2027 TBC</t>
  </si>
  <si>
    <t>Submission now timetabled for December 2026</t>
  </si>
  <si>
    <t>March 2025 LDS (as found in cabinet minutes of 3 March 2025)</t>
  </si>
  <si>
    <t>In September 2024, Breckland Council in Norfolk paused work on its local plan update despite the strategy going out of date in two months, citing a 47% rise in its annual housing requirement under proposed changes to the National Planning Policy Framework (NPPF).</t>
  </si>
  <si>
    <t>NEED  A NEW VISUALPING ALERT once reg 18 starts</t>
  </si>
  <si>
    <t>E07000143-02</t>
  </si>
  <si>
    <t>Breckland Local Plan - partial review
non-strategic for our purposes</t>
  </si>
  <si>
    <t>Planning White Paper;
Nutrient neutrality (March 2022)</t>
  </si>
  <si>
    <t>Q1 2022 - Q2 2022</t>
  </si>
  <si>
    <t>11/08/2022
30/09/2022</t>
  </si>
  <si>
    <r>
      <t xml:space="preserve">Partial Review Issues and Options (Reg 18) Q1 - Q2 2022; Publication and Submission Q3 2022; Adoption Q1 2023. </t>
    </r>
    <r>
      <rPr>
        <b/>
        <sz val="10"/>
        <color theme="0"/>
        <rFont val="Calibri"/>
        <family val="2"/>
      </rPr>
      <t xml:space="preserve"> Latest Intel (July 2022) publication will happpen on 11 August 2022, Sub October 2022.</t>
    </r>
    <r>
      <rPr>
        <sz val="10"/>
        <color theme="0"/>
        <rFont val="Calibri"/>
        <family val="2"/>
      </rPr>
      <t xml:space="preserve">
Published 11 August 2022.  Inspector advised LPA may need to resolve lack of Reg 18 consultation now it's reached Reg 19 stage.  We understand the LPA is doing further consultations at Reg 18.   Second Reg 19 consultation 30 Sept - 11 Nov 2022.</t>
    </r>
  </si>
  <si>
    <t>The Partial Review updates Policy INF03 of the Breckland Local Plan by removing the requirement for a more detailed review of four policies. They relate to housing provision, accommodation for gypsies and travellers, technical housing standards and the economic strategy.  The Partial Review submitted for examination seeks to update Policy INF 03 by deleting this requirement, in favour of the production of a full Local Plan due to be submitted by the end of 2024.</t>
  </si>
  <si>
    <t>Adopted
[partial update]</t>
  </si>
  <si>
    <t>Submitted Nov 2022</t>
  </si>
  <si>
    <t>E09000005</t>
  </si>
  <si>
    <t>Brent</t>
  </si>
  <si>
    <t>Brent Local Plan</t>
  </si>
  <si>
    <t>https://www.brent.gov.uk/localplan</t>
  </si>
  <si>
    <t>https://www.brent.gov.uk/-/media/files/resident-documents/planning-and-bc-documents/local-development-scheme.pdf?rev=87535829340143c9af2ccdadddce3d1c&amp;hash=0AE68BB76ED56E989EDA46E99B6A031A</t>
  </si>
  <si>
    <t>First formal consultation</t>
  </si>
  <si>
    <t>Scoping and Early Participation – March 2026
First Formal Consultation January  2027
Second Formal Consultation January 2028 
Examination June 2028
Adoption – January 2029</t>
  </si>
  <si>
    <t>Adopted 24 Feb 2022</t>
  </si>
  <si>
    <t>E07000068</t>
  </si>
  <si>
    <t>Brentwood</t>
  </si>
  <si>
    <t xml:space="preserve">Brentwood Local Plan </t>
  </si>
  <si>
    <t>none
[Mar 2022 adopted plan is first post-2004 Act Plan]</t>
  </si>
  <si>
    <t>https://www.brentwood.gov.uk/local-development-scheme-lds</t>
  </si>
  <si>
    <t>https://www.brentwood.gov.uk/media/942</t>
  </si>
  <si>
    <t>Q2 2026</t>
  </si>
  <si>
    <t>Preferred Options (equivalent)</t>
  </si>
  <si>
    <t>Q2 2027</t>
  </si>
  <si>
    <t>Q1 2028</t>
  </si>
  <si>
    <t>Q1 2029</t>
  </si>
  <si>
    <t>Submission now Q2 2027
New/revised evidence base procured/produced/revised Q1 2025 and ongoing thereafter
Duty to Co-operate engagement Q1 2025 and ongoing thereafter
Formal Regulation 18 consultation (Preferred Options) Q2 2026 (six week consultation)
Review comments and revise Plan Q3 / Q4 2026
Submission Local Plan consultation (Regulation 19) Q2 2027 (six week consultation)
Review comments and revise plan Q3 / Q4 2027
Submission of Local Plan and representations to Secretary of State (Regulations 20, 22 and 35) Q1 2028
Independent Examination (Regulation 20) Q2 2028 / Q4 2028
Inspector’s Report and adoption of Local Plan (Regulations 20 and 35) Q1 2029</t>
  </si>
  <si>
    <t>E06000043</t>
  </si>
  <si>
    <t>Brighton &amp; Hove</t>
  </si>
  <si>
    <t xml:space="preserve">City Plan Part 1 Review </t>
  </si>
  <si>
    <t>Reg 18 yet to start</t>
  </si>
  <si>
    <t>https://www.brighton-hove.gov.uk/planning/planning-policy/local-development-scheme-2023-2026</t>
  </si>
  <si>
    <t>https://www.brighton-hove.gov.uk/planning/planning-policy/local-development-scheme-2025-2028</t>
  </si>
  <si>
    <t>Scoping consultation
[now "key issues"]</t>
  </si>
  <si>
    <t>https://www.brighton-hove.gov.uk/planning/city-plan-2041</t>
  </si>
  <si>
    <t>July - Sep 2026</t>
  </si>
  <si>
    <t>Reg 18?</t>
  </si>
  <si>
    <t>Autumn 2027</t>
  </si>
  <si>
    <t>Early 2028</t>
  </si>
  <si>
    <t>Late 2028</t>
  </si>
  <si>
    <t>Key Issues Scoping Document and Sustainable Appraisal (SA) Scoping Report (Regulation 18) November 2024 to January 2025
Draft Plan and Sustainability Appraisal (Regulation 18) July to September 2026
Publication stage (Regulation 19) Autumn 2027
Submission stage (Regulation 22) – Early 2028
Public Examination (Regulation 24) – Spring/Summer 2028
Adoption – Late 2028</t>
  </si>
  <si>
    <t>LPA website updated with "key issues" consultation ending 20 Jan 2025</t>
  </si>
  <si>
    <t xml:space="preserve">The timetable for the latter stages of the Review is subject to some uncertainty and is likely to be impacted by the forthcoming changes to the planning system. The government’s proposed timetable for introducing the changes currently indicates that the first examinations to be held under the new system will not take place until October 2026. The Local Development Scheme will be updated should the timetable change. </t>
  </si>
  <si>
    <t>Visualping</t>
  </si>
  <si>
    <t>E06000023</t>
  </si>
  <si>
    <t>Bristol</t>
  </si>
  <si>
    <t>New Bristol Local Plan</t>
  </si>
  <si>
    <t xml:space="preserve">PAS </t>
  </si>
  <si>
    <t>https://www.bristol.gov.uk/residents/planning-and-building-regulations/planning-policy-and-guidance/local-plan/local-plan-review</t>
  </si>
  <si>
    <t>https://www.bristol.gov.uk/files/documents/5265-local-development-scheme</t>
  </si>
  <si>
    <t>March - May 2019</t>
  </si>
  <si>
    <t>Local Plan review Consultation</t>
  </si>
  <si>
    <t>https://www.bristol.gov.uk/documents/20182/34536/Bristol+Local+Plan+Review+consultation+March+2019+-+Summary+of+responses+Web.pdf/333c1eef-9387-5b1e-6890-f0577cc24468</t>
  </si>
  <si>
    <t>Further consultation on policies and proposals</t>
  </si>
  <si>
    <t>https://www.bristol.gov.uk/files/documents/5446-bristol-local-plan-review-nov-22-further-consultation/file</t>
  </si>
  <si>
    <t>PINS tracker</t>
  </si>
  <si>
    <t>Submitted April 2024</t>
  </si>
  <si>
    <t>VisualPing
Published Nov 2023</t>
  </si>
  <si>
    <t>E06000023-02</t>
  </si>
  <si>
    <t>Mayor of WoE has written to SoS stating that he has halted work on SDS due to lack of agreement by S Glos.  S Glos met with Simon G to discuss.</t>
  </si>
  <si>
    <t xml:space="preserve">Work has stopped on the SDS and is not being progressed by WECA.  </t>
  </si>
  <si>
    <t>E07000144</t>
  </si>
  <si>
    <t>Broadland</t>
  </si>
  <si>
    <t>Greater Norwich Local Plan Review</t>
  </si>
  <si>
    <t>https://www.south-norfolk.gov.uk/residents/planning-and-building/planning-policy/local-development-scheme</t>
  </si>
  <si>
    <t>https://www.norwich.gov.uk/download/downloads/id/1671/local_development_scheme_lds_-_march_2025.pdf</t>
  </si>
  <si>
    <t>Sept - Oct 2026</t>
  </si>
  <si>
    <t>Gateway 1 consultation</t>
  </si>
  <si>
    <t>July - Aug 2027</t>
  </si>
  <si>
    <t>Scoping and early preparation, including call for sites October 2025
Gateway 1* March 2026
Mandatory Public Consultation (8 weeks) (Reg18) September/October 2026
Gateway 2* February 2027
Mandatory Public Consultation (6 weeks)(Reg19) July 2027
Gateway 3* March 2028
Examination September 2028 – February 2029
Finalisation and adoption of digital plan March 2029</t>
  </si>
  <si>
    <t>FS Feb 2024</t>
  </si>
  <si>
    <t>E26000007</t>
  </si>
  <si>
    <t>Broads</t>
  </si>
  <si>
    <t>Broads Local Plan Review</t>
  </si>
  <si>
    <t>https://www.broads-authority.gov.uk/planning/planning-policies/local-plan-for-the-broads/local-plan-for-the-broads-review</t>
  </si>
  <si>
    <t>https://www.broads-authority.gov.uk/__data/assets/pdf_file/0020/131852/Broads-Local-Plan-LDS-Dec-2025.pdf</t>
  </si>
  <si>
    <t>https://www.broads-authority.gov.uk/about-us/how-we-work/transparency/consultations/the-local-plan-for-the-broads-issues-and-options-consultation</t>
  </si>
  <si>
    <t>https://www.broads-authority.gov.uk/__data/assets/pdf_file/0032/513599/Preferred-Options-February-2024.pdf</t>
  </si>
  <si>
    <t>1. Jul-2025
2. Nov-2025</t>
  </si>
  <si>
    <t>Feb / Mar 2026</t>
  </si>
  <si>
    <t>Dec 2025 LDS</t>
  </si>
  <si>
    <t>Published (2nd)</t>
  </si>
  <si>
    <t>E09000006</t>
  </si>
  <si>
    <t>Bromley</t>
  </si>
  <si>
    <t>Review of the Bromley Local Plan</t>
  </si>
  <si>
    <t>https://www.bromley.gov.uk/planning-policy/local-development-scheme</t>
  </si>
  <si>
    <t>https://www.bromley.gov.uk/downloads/file/60/local-development-scheme-2025</t>
  </si>
  <si>
    <t>Late 2021 to early 2022</t>
  </si>
  <si>
    <t>Isses and Options</t>
  </si>
  <si>
    <t>https://www.bromley.gov.uk/downloads/download/484/bromley-local-plan-review-issues-and-options</t>
  </si>
  <si>
    <t>Q2 2025</t>
  </si>
  <si>
    <t xml:space="preserve">Reg 18 consultation
Direction of Travel Document </t>
  </si>
  <si>
    <t>https://www.bromley.gov.uk/planning-policy/review-bromley-local-plan/2</t>
  </si>
  <si>
    <t>Q3 - Q4 2027</t>
  </si>
  <si>
    <t>Submission now December 2026</t>
  </si>
  <si>
    <t>Jan 2025 LDS &amp; PINS intel (Jan 2025) &amp; LPA website (post-Reg-18 consultation, Oct 2025)</t>
  </si>
  <si>
    <t>The Council is currently reviewing the Bromley Local Plan. This review will be progressed under the current plan-making system (rather than the new-style plan_x0002_making system, of which there are no firm details at the time of writing1). The deadline for submission of plans under the current system is December 2026</t>
  </si>
  <si>
    <t>E07000234</t>
  </si>
  <si>
    <t>Bromsgrove</t>
  </si>
  <si>
    <t>Local Plan Review</t>
  </si>
  <si>
    <t>2107
[to check]</t>
  </si>
  <si>
    <t>White Paper
Other</t>
  </si>
  <si>
    <t>https://www.bromsgrove.gov.uk/council/policy/planning-policies-and-other-planning-information/local-development-scheme-lds/</t>
  </si>
  <si>
    <t>https://www.bromsgrove.gov.uk/media/pwonbj5u/bdc-lds-2025-version-final.pdf</t>
  </si>
  <si>
    <t>June / July 2026</t>
  </si>
  <si>
    <t>First mandatory consultation</t>
  </si>
  <si>
    <t>Submission c. Dec 2027 / Jan 2028.  Currently consulting on a Draft Development Strategy to help inform the Bromsgrove District Local Plan (Oct 2025).</t>
  </si>
  <si>
    <t>Feb 2025 LDS &amp; LPA website</t>
  </si>
  <si>
    <t xml:space="preserve">20/02/24 LPA advised R19 expected April 25 with submission July 2025; they stated that whilst not officially confirmed by elected members both Bromsgrove and Redditch will be submitting under the new system </t>
  </si>
  <si>
    <t>E07000095</t>
  </si>
  <si>
    <t>Broxbourne</t>
  </si>
  <si>
    <t>Broxbourne Local Plan</t>
  </si>
  <si>
    <t>https://www.broxbourne.gov.uk/planning/local-plan-2018-2033/1</t>
  </si>
  <si>
    <t>https://www.broxbourne.gov.uk/downloads/file/4632/broxbourne-local-development-scheme-february-2025</t>
  </si>
  <si>
    <t>"Issues and Options"</t>
  </si>
  <si>
    <t>"Draft Local Plan" consultation</t>
  </si>
  <si>
    <t>Submission now May 2028.  Timetable uses current terminology.</t>
  </si>
  <si>
    <t>October 2025 LDS</t>
  </si>
  <si>
    <t>E07000172</t>
  </si>
  <si>
    <t>Broxtowe</t>
  </si>
  <si>
    <t>Greater Nottingham Strategic Plan 2041</t>
  </si>
  <si>
    <t xml:space="preserve">1st.  4 Nov 2024
2nd. 12 Mar 2025
</t>
  </si>
  <si>
    <t>https://www.broxtowe.gov.uk/for-you/planning/planning-policy/local-development-scheme/</t>
  </si>
  <si>
    <t>https://www.broxtowe.gov.uk/media/k0jdkda1/local-development-scheme-dec-2025.pdf</t>
  </si>
  <si>
    <t>6 July 2020 - 14 Sep 2020</t>
  </si>
  <si>
    <t>Growth Options</t>
  </si>
  <si>
    <t>https://gnplan.inconsult.uk/consult.ti/gnspgo/consultationHome</t>
  </si>
  <si>
    <t>Autumn 2022</t>
  </si>
  <si>
    <t>Preferred Approach</t>
  </si>
  <si>
    <t>https://www.gnplan.org.uk/consultations/greater-nottingham-strategic-plan-preferred-approach/</t>
  </si>
  <si>
    <t>https://www.gnplan.org.uk/latest-news/</t>
  </si>
  <si>
    <t>Preferred Approach number 2</t>
  </si>
  <si>
    <t>1. Autumn 2024
2. March 2025</t>
  </si>
  <si>
    <t>1. Oct 2024
2. March 2025</t>
  </si>
  <si>
    <t>1. Nov 2024
2. March 2025</t>
  </si>
  <si>
    <t>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t>
  </si>
  <si>
    <t>Feb 2025 LDS &amp; GNPP website</t>
  </si>
  <si>
    <t>Reg 19 exp. June 2024</t>
  </si>
  <si>
    <t>Submitted</t>
  </si>
  <si>
    <t>E06000060</t>
  </si>
  <si>
    <t>Buckinghamshire</t>
  </si>
  <si>
    <t>Local Plan for Buckinghamshire</t>
  </si>
  <si>
    <t>https://www.buckinghamshire.gov.uk/planning-and-building-control/local-development-plans/local-development-scheme/plans-we-will-work-on/</t>
  </si>
  <si>
    <t>https://www.buckinghamshire.gov.uk/planning-and-building-control/local-development-plans-info/local-development-scheme/plans-we-will-work-on/</t>
  </si>
  <si>
    <t>Sept/Oct 2025</t>
  </si>
  <si>
    <t>Reg 18 consultation on draft plan</t>
  </si>
  <si>
    <t>https://www.buckinghamshire.gov.uk/planning-and-building-control/planning-policy/local-planning/buckinghamshire-local-plan/</t>
  </si>
  <si>
    <t>July/August 2026</t>
  </si>
  <si>
    <t>LPA web-based timetable (April 2025) &amp; Inspector's AV (Nov 2025)</t>
  </si>
  <si>
    <t>E07000117</t>
  </si>
  <si>
    <t>Burnley</t>
  </si>
  <si>
    <t>Burnley Local Plan</t>
  </si>
  <si>
    <t>Not to commence an update of Burnley's Local Plan 2012-2032 at the present time.</t>
  </si>
  <si>
    <t>https://www.burnley.gov.uk/residents/planning/planning-policies/burnleys-local-development-scheme-lds</t>
  </si>
  <si>
    <t>https://burnley.gov.uk/wp-content/uploads/2025/03/LDS-2025-2028-6-March-2025-Final.pdf</t>
  </si>
  <si>
    <t>First consultation</t>
  </si>
  <si>
    <t>Burnley say in March 2025 LDS that it's not possible to set out any meaningful timetable for a new-style local plan until things become clearer later in 2025. It is likely the Council will be required to start on a new-style local plan well before the next statutory review is required in 2028.</t>
  </si>
  <si>
    <t>adopted July 2018
self-reviewed july 2023</t>
  </si>
  <si>
    <t>E08000002-01</t>
  </si>
  <si>
    <t>Bury</t>
  </si>
  <si>
    <t>Bury Local Plan (non-strategic)</t>
  </si>
  <si>
    <t>https://www.bury.gov.uk/planning-building-control/policy-and-projects/planning-policy/local-development-scheme</t>
  </si>
  <si>
    <t>https://www.bury.gov.uk/asset-library/lds-update-january-20261.pdf</t>
  </si>
  <si>
    <t>Regulation 18 Notification /Call for 
Sites/consultation on Integrated Appraisal scoping</t>
  </si>
  <si>
    <t>March 20247</t>
  </si>
  <si>
    <t>Consultation on draft plan</t>
  </si>
  <si>
    <t>https://www.bury.gov.uk/asset-library/draft-local-plan-v7-cabinet.pdf</t>
  </si>
  <si>
    <t>March 2026 (with representations invited 
from May 2026)</t>
  </si>
  <si>
    <t>Jan 2026 LDS</t>
  </si>
  <si>
    <t>E08000002</t>
  </si>
  <si>
    <t>E08000033</t>
  </si>
  <si>
    <t>Calderdale</t>
  </si>
  <si>
    <t>Calderdale Local Plan</t>
  </si>
  <si>
    <t>none
[Mar 2023 adopted plan is first post-2004 Act Plan]</t>
  </si>
  <si>
    <t>https://new.calderdale.gov.uk/planning-and-building-control/planning-policy/local-plan</t>
  </si>
  <si>
    <t>https://calderdale-consult.objective.co.uk/kse/event/37823</t>
  </si>
  <si>
    <t>Further consultation</t>
  </si>
  <si>
    <t>timetable from PDT data and LDS exercise</t>
  </si>
  <si>
    <t>LDS exercise March 2025</t>
  </si>
  <si>
    <t>Adopted Mar 2023</t>
  </si>
  <si>
    <t>E07000008</t>
  </si>
  <si>
    <t>Cambridge</t>
  </si>
  <si>
    <t>Greater Cambridge Local Plan</t>
  </si>
  <si>
    <t>https://www.greatercambridgeplanning.org/local-and-neighbourhood-planning/emerging-plans-and-guidance/local-development-scheme</t>
  </si>
  <si>
    <t>https://www.greatercambridgeplanning.org/media/4xzkjei0/greater-cambridge-local-plan-development-scheme-local-plan-timetable-nov-2025.pdf</t>
  </si>
  <si>
    <t>https://www.scambs.gov.uk/planning/local-plan-and-neighbourhood-planning/emerging-local-plans-and-guidance/emerging-greater-cambridge-local-plan/call-for-sites/</t>
  </si>
  <si>
    <t>Summer/Autumn 2021</t>
  </si>
  <si>
    <t>Winter 2025/2026</t>
  </si>
  <si>
    <t>https://consultations.greatercambridgeplanning.org/draft-greater-cambridge-local-plan-consultation/document-library</t>
  </si>
  <si>
    <t>Summer/Autumn 2026</t>
  </si>
  <si>
    <t>Joint Plan between Cambridge City Council and South Cambs DC.  Reg 18 draft plan consultion to 30 Jan 2026.  Reg 19 Summer/Autumn 2026; Submission Dec 2026.</t>
  </si>
  <si>
    <t>Nov 2025 LDS &amp; Joint Plan website (Dec 2025)</t>
  </si>
  <si>
    <t>Submission confirmed by PINS late 2026</t>
  </si>
  <si>
    <t>First Joint Plan between Cambridge City Council and South Cambs DC.  Third Reg 18 (Draft Plan): Autumn 2023; Reg 19: Autumn 2024; Submission: Summer/Autumn 2025; Adoption: TBC.</t>
  </si>
  <si>
    <r>
      <rPr>
        <sz val="10"/>
        <rFont val="Calibri"/>
        <family val="2"/>
      </rPr>
      <t>VisualPing</t>
    </r>
    <r>
      <rPr>
        <sz val="10"/>
        <color rgb="FF000000"/>
        <rFont val="Calibri"/>
        <family val="2"/>
      </rPr>
      <t xml:space="preserve">
</t>
    </r>
  </si>
  <si>
    <t>E09000007</t>
  </si>
  <si>
    <t>Camden</t>
  </si>
  <si>
    <t>https://www.camden.gov.uk/planning-guidance?inheritRedirect=true#aqbw</t>
  </si>
  <si>
    <t>https://www.camden.gov.uk/documents/d/guest/local-development-scheme-september-2025</t>
  </si>
  <si>
    <t>Winter 2022/2023</t>
  </si>
  <si>
    <t>_</t>
  </si>
  <si>
    <t>-</t>
  </si>
  <si>
    <t>Winter 2023/Spring 2024</t>
  </si>
  <si>
    <t>Spring - early Summer 2025</t>
  </si>
  <si>
    <t>Reg 19 consultation: now Spring - early Summer 2025 (was Winter 2024/25); Submission: now Autumn 2025 (was Spring 2025); Examination hearings: now Winter 2025 - Spring 2026 (was Autumn-Winter 2025); Adoption: now Winter 2026 (was Summer 2026).</t>
  </si>
  <si>
    <t>Sep 2025 LDS (no change to timetable)</t>
  </si>
  <si>
    <t>Published</t>
  </si>
  <si>
    <t>E07000192</t>
  </si>
  <si>
    <t>Cannock Chase</t>
  </si>
  <si>
    <t>Cannock Chase Local Plan</t>
  </si>
  <si>
    <t>White Paper and Covid-19</t>
  </si>
  <si>
    <t>https://www.cannockchasedc.gov.uk/residents/planning-and-building-control/planning-policy/local-development-scheme</t>
  </si>
  <si>
    <t>https://www.cannockchasedc.gov.uk/sites/default/files/document-library/Local%20Development%20Scheme%202024.pdf</t>
  </si>
  <si>
    <t>June-July 2018</t>
  </si>
  <si>
    <t>Issues &amp; Scope</t>
  </si>
  <si>
    <t>https://www.cannockchasedc.gov.uk/residents/planning/planning-policy/cannock-chase-local-plan</t>
  </si>
  <si>
    <t>May-July 2019</t>
  </si>
  <si>
    <t>July-Aug 2020</t>
  </si>
  <si>
    <t>https://www.cannockchasedc.gov.uk/residents/planning/planning-policy/planning-policy-news-consultations</t>
  </si>
  <si>
    <t>Sep 2024 LDS</t>
  </si>
  <si>
    <t>Submitted Nov 2024</t>
  </si>
  <si>
    <t>E07000106</t>
  </si>
  <si>
    <t>Canterbury</t>
  </si>
  <si>
    <t>New Canterbury District Local Plan (2024-2043)</t>
  </si>
  <si>
    <t>https://haveyoursay.canterbury.gov.uk/draft-canterbury-district-local-plan-focused-consultation-2025?_gl=1*1oz7w7d*_ga*NjYxNzQ1NTgwLjE3NjEwNTk5MDU.*_ga_6MTT8J065V*czE3NjEwNTk5MDQkbzEkZzEkdDE3NjEwNTk5MjQkajQwJGwwJGgw</t>
  </si>
  <si>
    <t>https://ehq-production-europe.s3.eu-west-1.amazonaws.com/f1fecf933f6cd7a4b7987ec0b3c7865fc629b554/original/1756910239/163843c5032b77d845b4f7330e4cc1dc_Local%20Development%20Scheme.pdf?X-Amz-Algorithm=AWS4-HMAC-SHA256&amp;X-Amz-Credential=AKIA4KKNQAKIJHZMYNPA%2F20251021%2Feu-west-1%2Fs3%2Faws4_request&amp;X-Amz-Date=20251021T151952Z&amp;X-Amz-Expires=300&amp;X-Amz-SignedHeaders=host&amp;X-Amz-Signature=4c26db027efc0c95347df7a45411db49764f5a235cebedf242148a011ae509c1</t>
  </si>
  <si>
    <t>Oct 2019 - August 2021</t>
  </si>
  <si>
    <t xml:space="preserve">Issues &amp; Options (more than one consultation in this period) </t>
  </si>
  <si>
    <t>https://districtplan.canterbury.gov.uk/</t>
  </si>
  <si>
    <t>Sep 2021 - Jan 2023</t>
  </si>
  <si>
    <t>Draft Local Plan</t>
  </si>
  <si>
    <t>https://forms.canterbury.gov.uk/xfp/form/801</t>
  </si>
  <si>
    <t>Revised Draft Local Plan Consultation</t>
  </si>
  <si>
    <t>https://www.canterbury.gov.uk/planning-and-building/new-local-plan-2045/local-plan-consultations</t>
  </si>
  <si>
    <t>early 2026</t>
  </si>
  <si>
    <t>June 2025 LDS &amp; AV Note 10/12/2025 &amp; LPA website</t>
  </si>
  <si>
    <t>E07000028</t>
  </si>
  <si>
    <t>Carlisle
(unitarised in 2023, now Cumberland)</t>
  </si>
  <si>
    <t>Carlisle District Local Plan 2015-2030 Review</t>
  </si>
  <si>
    <t xml:space="preserve">Nutrient neutrality (March 2022)
</t>
  </si>
  <si>
    <t>https://www.carlisle.gov.uk/planning-policy/Plans-In-Preparation/Local-Development-Scheme-LDS</t>
  </si>
  <si>
    <t>https://www.carlisle.gov.uk/Portals/24/Documents/Local_Plan/Local%20Development%20Scheme/LDS%20Update%202019-2022.pdf?timestamp=1580736105312</t>
  </si>
  <si>
    <t>https://mhclg.sharepoint.com/sites/DevelopmentPlans/Shared%20Documents/Data%20and%20Analysis/Planning%20Data%20Unit/LDS%20&amp;%20Reg%2018%20Monitoring/LDS%20Screenshots/CAR16%20-%20Carlisle%20LDS%202016.PNG</t>
  </si>
  <si>
    <t>Date planned to instigate review of adopted plan: Sept 2020. No LDS timetable produced.  No evidence of any work having started.</t>
  </si>
  <si>
    <t>E07000069-02</t>
  </si>
  <si>
    <t>Castle Point</t>
  </si>
  <si>
    <t>New Castle Point Local Plan 2018 - 2033 (WITHDRAWN 15 JUNE 2022)</t>
  </si>
  <si>
    <t>https://www.castlepoint.gov.uk/local-development-scheme</t>
  </si>
  <si>
    <t>https://www.castlepoint.gov.uk/download.cfm?doc=docm93jijm4n5468.pdf&amp;ver=8949</t>
  </si>
  <si>
    <t xml:space="preserve">Issues Consultation - Sustainability Appraisal scoping report </t>
  </si>
  <si>
    <t>https://www.castlepoint.gov.uk/2018-local-plan-consultation/</t>
  </si>
  <si>
    <t>https://mhclg.sharepoint.com/sites/DevelopmentPlans/Shared%20Documents/Data%20and%20Analysis/Planning%20Data%20Unit/Reg%2018%20monitoring/Screenshots/Castle%20Point%20July%202018%20FIRST%20ltr.PNG</t>
  </si>
  <si>
    <t>Autumn 2021</t>
  </si>
  <si>
    <r>
      <t xml:space="preserve">Found Sound 3 March 2022.  </t>
    </r>
    <r>
      <rPr>
        <sz val="10"/>
        <rFont val="Calibri"/>
        <family val="2"/>
      </rPr>
      <t>However Council have voted not to adopt the plan.</t>
    </r>
    <r>
      <rPr>
        <b/>
        <sz val="10"/>
        <rFont val="Calibri"/>
        <family val="2"/>
      </rPr>
      <t xml:space="preserve"> Plan WITHDRAWN on 15 June 2022.  A programme for the preparation of a new Local Plan will be agreed by the Council in due course.</t>
    </r>
  </si>
  <si>
    <t>withdrawn</t>
  </si>
  <si>
    <t>WITHDRAWN
15 June 2022</t>
  </si>
  <si>
    <t>E07000069</t>
  </si>
  <si>
    <t>Castle Point Plan</t>
  </si>
  <si>
    <t>Previous emerging plan withdrawn 15 June 2022</t>
  </si>
  <si>
    <t>https://www.castlepoint.gov.uk/castle-point-plan</t>
  </si>
  <si>
    <t>https://www.castlepoint.gov.uk/download/local-development-scheme-july-2025pdf.pdf?ver=14924&amp;doc=docm93jijm4n8873.pdf</t>
  </si>
  <si>
    <t>June 2024 - Feb 2025</t>
  </si>
  <si>
    <t>Developing the Plan (Options engagement)</t>
  </si>
  <si>
    <t>summer 2024</t>
  </si>
  <si>
    <t>April - May 2025
Oct-2025</t>
  </si>
  <si>
    <t>Apr-2025
Oct-2025</t>
  </si>
  <si>
    <t>Aug-2025
Oct-2025</t>
  </si>
  <si>
    <t>Further Reg 19 consultation (due to an error) Oct= Dec 2025 will delay submission (previously scheduled for Nov 2025)</t>
  </si>
  <si>
    <t>July 2025 LDS/PDT intel/LPA webiste Oct 2025)</t>
  </si>
  <si>
    <t>Published
[re-published]</t>
  </si>
  <si>
    <t>E06000056</t>
  </si>
  <si>
    <t>Central Bedfordshire</t>
  </si>
  <si>
    <t>Central Bedfordshire Local Plan Full Review</t>
  </si>
  <si>
    <t>NPPF (March 2023)</t>
  </si>
  <si>
    <t>https://www.centralbedfordshire.gov.uk/info/45/planning_policy/1168/local_development_scheme_lds</t>
  </si>
  <si>
    <t>https://centralbedfordshirecouncil.sharepoint.com/sites/Communications/Website%20and%20intranet/Forms/AllItems.aspx?id=%2Fsites%2FCommunications%2FWebsite%20and%20intranet%2FWebsite%20Documents%2FPlanning%2FPlanning%20Policy%2FLocal%20development%20scheme%2FLocal%20Development%20Scheme%20%28LDS%29%2Epdf&amp;parent=%2Fsites%2FCommunications%2FWebsite%20and%20intranet%2FWebsite%20Documents%2FPlanning%2FPlanning%20Policy%2FLocal%20development%20scheme&amp;p=true&amp;ga=1</t>
  </si>
  <si>
    <t>Feb - April 2026</t>
  </si>
  <si>
    <t>Draft Plan Consultation
(Reg 18)</t>
  </si>
  <si>
    <t>Sep - Oct 2027</t>
  </si>
  <si>
    <t xml:space="preserve">Central Bedfordshire are progressing a Full Local Plan Review under the new legislation. </t>
  </si>
  <si>
    <t>E07000130</t>
  </si>
  <si>
    <t>Charnwood</t>
  </si>
  <si>
    <t xml:space="preserve">Charnwood Local Plan 2021 - 2037 </t>
  </si>
  <si>
    <t>https://www.charnwood.gov.uk/pages/localdevelopmentscheme</t>
  </si>
  <si>
    <t>https://www.charnwood.gov.uk/files/documents/local_development_scheme_december_2024/Local%20Development%20Scheme%20Dec%202024.pdf</t>
  </si>
  <si>
    <t>Scope of Local Plan</t>
  </si>
  <si>
    <t>https://www.charnwood.gov.uk/pages/previous_local_plan_consultations</t>
  </si>
  <si>
    <t>Issues &amp; Options - "Towards a Local Plan for Charnwood"</t>
  </si>
  <si>
    <t>https://www.charnwood.gov.uk/pages/local_plan_review</t>
  </si>
  <si>
    <t>https://mhclg.sharepoint.com/sites/DevelopmentPlans/Shared%20Documents/Data%20and%20Analysis/Planning%20Data%20Unit/Reg%2018%20monitoring/Screenshots/Charnwood%20April%202018%20Reg%2018%20First.PNG</t>
  </si>
  <si>
    <t>July 2019</t>
  </si>
  <si>
    <t>Preferred Options (Draft Plan)</t>
  </si>
  <si>
    <t>https://www.charnwood.gov.uk/pages/draft_charnwood_local_plan_2019_36</t>
  </si>
  <si>
    <t>Dec 2024 LDS &amp; FC report Dec 2025</t>
  </si>
  <si>
    <t>Submitted December 2021
Fact Check Report Issued Dec 2025</t>
  </si>
  <si>
    <t>VisualPing; Submitted Dec 2021</t>
  </si>
  <si>
    <t>E07000070</t>
  </si>
  <si>
    <t>Chelmsford</t>
  </si>
  <si>
    <t>Chelmsford Local Plan</t>
  </si>
  <si>
    <t>https://www.chelmsford.gov.uk/planning-and-building-control/planning-policy-and-local-plan/local-plan-review-2022/</t>
  </si>
  <si>
    <t>https://www.chelmsford.gov.uk/media/ehzd1alh/chelmsford-local-development-scheme-2025-2028.pdf</t>
  </si>
  <si>
    <t>https://www.chelmsford.gov.uk/media/chehlnlq/issues-and-options-consultation-document.pdf</t>
  </si>
  <si>
    <t>Preferred Options - consultation on Draft Local Plan</t>
  </si>
  <si>
    <t>https://www.chelmsford.gov.uk/media/jxuccf4z/preferred-options-local-plan-consultation-document.pdf</t>
  </si>
  <si>
    <t>Q1 2025
Qtr 4 2025 / Qtr 1 2026</t>
  </si>
  <si>
    <t>Feb-2025
Nov-2025</t>
  </si>
  <si>
    <t>Feb-2025        
Nov-2025</t>
  </si>
  <si>
    <t>Quarter 2 2026 
(before 12 June 2026)</t>
  </si>
  <si>
    <t>Quarter 4 2026 / Quarter 1 2027</t>
  </si>
  <si>
    <t>Further Reg 19 consultation: Additional Sites Local Plan Consultation (Reg 19) Qtr 4 2025/Qtr 1 2026.  Additional Sites Reg 19 consultation now commenced 20 November until 8 Jan 2026.</t>
  </si>
  <si>
    <t>Oct 2025 LDS &amp; LPA website (21 Nov 2025)</t>
  </si>
  <si>
    <t>E07000078</t>
  </si>
  <si>
    <t>Cheltenham</t>
  </si>
  <si>
    <t xml:space="preserve">The Cheltenham, Gloucester and Tewkesbury Strategic and Local Plan (CGTSLP) </t>
  </si>
  <si>
    <t>https://www.cheltenham.gov.uk/downloads/file/9720/cheltenham_borough_local_development_scheme</t>
  </si>
  <si>
    <t>https://www.cheltenham.gov.uk/download/downloads/id/9720/cheltenham_borough_local_development_scheme.pdf</t>
  </si>
  <si>
    <t>https://jointcorestrategy-my.sharepoint.com/personal/website_jointcorestrategy_onmicrosoft_com/_layouts/15/onedrive.aspx?id=%2Fpersonal%2Fwebsite%5Fjointcorestrategy%5Fonmicrosoft%5Fcom%2FDocuments%2FJoint%20Core%20Strategy%20%28JCS%29%20website%2FProjects%2FJoint%20Core%20Strategy%20review%2FJCS%20Issues%20and%20Options%20Consultation%2Epdf&amp;parent=%2Fpersonal%2Fwebsite%5Fjointcorestrategy%5Fonmicrosoft%5Fcom%2FDocuments%2FJoint%20Core%20Strategy%20%28JCS%29%20website%2FProjects%2FJoint%20Core%20Strategy%20review&amp;originalPath=aHR0cHM6Ly9qb2ludGNvcmVzdHJhdGVneS1teS5zaGFyZXBvaW50LmNvbS86YjovZy9wZXJzb25hbC93ZWJzaXRlX2pvaW50Y29yZXN0cmF0ZWd5X29ubWljcm9zb2Z0X2NvbS9FZUN3cFkxbFJ1WkVzTDFBR2hJYk50c0JYYWRITmRCQWhkQURVTTZBSFQwLW93P3J0aW1lPWdISXNMSzY2MTBn</t>
  </si>
  <si>
    <t>Consultation on Spatial Options and Key Policy Areas (Reg 18)</t>
  </si>
  <si>
    <t>https://strategiclocalplan.org/wp-content/uploads/2023/12/SLP-Consultation-Document-Reg-18-1.pdf</t>
  </si>
  <si>
    <t>Phase 2 SLP consultation</t>
  </si>
  <si>
    <t>https://www.punchline-gloucester.com/articles/aanews/have-your-say-on-next-phase-of-gloucestershire-plan-worth-billions</t>
  </si>
  <si>
    <t>Aug - Sep 2026</t>
  </si>
  <si>
    <t>Oct - Nov 2026</t>
  </si>
  <si>
    <t>A new phase of engagement for the Strategic and Local Plan began on Monday, 20 October 2025. The LPAs will be engaging on a number of topic and evidence papers until June 2026.</t>
  </si>
  <si>
    <t>Feb 2025 LDS &amp; PDT data (March 2025) in relation to adoption date. SLP website</t>
  </si>
  <si>
    <t>PINS intel confirm submission April 2026</t>
  </si>
  <si>
    <t>With an additional Reg 18 stage, commencing Oct 2023, the (now) third Reg 18 (Preferred Options) is now scheduled for March 2025 (was Spring 2023); Reg 19 now Jan 2026 (was Autumn 2023); submission now April 2026 (was Spring 2024); Adoption now TBC (was Winter 2024/Spring 2025)</t>
  </si>
  <si>
    <t>E07000177-02</t>
  </si>
  <si>
    <t>Cherwell</t>
  </si>
  <si>
    <t>Oxfordshire Joint Plan 2050</t>
  </si>
  <si>
    <t>20 July 2015
(incorporating Partial Review September 2020)</t>
  </si>
  <si>
    <t>https://www.oxford.gov.uk/downloads/file/7340/local_development_scheme_2020-25</t>
  </si>
  <si>
    <t>https://www.oxford.gov.uk/download/downloads/id/7340/local_development_scheme_2020-25.pdf</t>
  </si>
  <si>
    <t>https://mhclg.sharepoint.com/sites/DevelopmentPlans/Shared%20Documents/Data%20and%20Analysis/Planning%20Data%20Unit/LDS%20&amp;%20Reg%2018%20Monitoring/LDS%20Screenshots/OXF2020%20-%20Oxford%20City%20LDS%20July%202020.PNG</t>
  </si>
  <si>
    <t>Feb/March 2019</t>
  </si>
  <si>
    <t>First Stage - Introducing the Oxfordshire Plan</t>
  </si>
  <si>
    <t>https://oxfordshireplan.inconsult.uk/consult.ti/Oxfordshire_Plan_Intro/consultationHome</t>
  </si>
  <si>
    <t>Summer 2021</t>
  </si>
  <si>
    <t>Spatial Growth Options (including scale and Broad Locations of Growth) (Reg. 18 part2)</t>
  </si>
  <si>
    <t>https://oxfordshireplan.inconsult.uk/Call_for_Ideas_2021/consultationHome</t>
  </si>
  <si>
    <t>work ceased on plan August 2022</t>
  </si>
  <si>
    <t>work stopped
[work stopped on joint plan August 2022]</t>
  </si>
  <si>
    <t>E07000177</t>
  </si>
  <si>
    <t>Cherwell Local Plan 2042</t>
  </si>
  <si>
    <t>Local politics</t>
  </si>
  <si>
    <t>https://www.cherwell.gov.uk/info/33/planning-policy/382/local-development-scheme</t>
  </si>
  <si>
    <t>https://www.cherwell.gov.uk/download/downloads/id/17666/july-2025-final-local-development-scheme.pdf</t>
  </si>
  <si>
    <t>July - Aug 2020</t>
  </si>
  <si>
    <t>Community Involvement Paper: District Wide Issues Consultation</t>
  </si>
  <si>
    <t>https://www.cherwell.gov.uk/info/83/local-plans/729/planning-for-cherwell---local-plan-review/2</t>
  </si>
  <si>
    <t>Oct-Nov 2021</t>
  </si>
  <si>
    <t xml:space="preserve">Community Involvement Paper 2: Developing Our Options </t>
  </si>
  <si>
    <t>https://www.cherwell.gov.uk/info/83/local-plans/729/planning-for-cherwell---local-plan-review/3</t>
  </si>
  <si>
    <t>Sep-Oct 2023
(was Feb-March 2023)</t>
  </si>
  <si>
    <t>Sep-2023
(was Feb-2023)</t>
  </si>
  <si>
    <t>https://www.cherwell.gov.uk/info/83/local-plans/729/planning-for-cherwell---local-plan-review/4</t>
  </si>
  <si>
    <t>Sep-Oct 2024</t>
  </si>
  <si>
    <t>Adoption (subjection to examination) now scheduled for Jan 2026.  However,  Inspector's letter of 6 Oct 2025 seeks further information on three areas: examination of the Plan under transitional arrangements; meeting Oxford's unmet need; and Duty to co-operate.  Recommend focused hearing sessions on all three areas.</t>
  </si>
  <si>
    <t>July 2025 LDS and Inspector's letter of Oct 2025.</t>
  </si>
  <si>
    <t>Reg 19 consultation period runs from 19 December 2024 - 14 February 2025.</t>
  </si>
  <si>
    <t>E06000049</t>
  </si>
  <si>
    <t>Cheshire East</t>
  </si>
  <si>
    <t>Cheshire East Local Plan</t>
  </si>
  <si>
    <t>https://www.cheshireeast.gov.uk/planning/spatial-planning/cheshire_east_local_plan/local_development_scheme.aspx</t>
  </si>
  <si>
    <t>https://www.cheshireeast.gov.uk/pdf/planning/spatial-planning/cheshire-east-lds-march-2025.pdf</t>
  </si>
  <si>
    <t>Q1 2027</t>
  </si>
  <si>
    <t>Q3 2028</t>
  </si>
  <si>
    <t>The council has resolved to update the Local Plan Strategy which, once adopted, is expected to replace both the LPS and SADPD. The update will be in the form of a new-style local plan prepared under the government’s proposed reforms to the plan_x0002_making system.</t>
  </si>
  <si>
    <t>E06000050</t>
  </si>
  <si>
    <t>Cheshire West and Chester</t>
  </si>
  <si>
    <t>Local Plan (Part One) Strategic Policies</t>
  </si>
  <si>
    <t>1. 20 Jan 2020
2. 20 April 2022</t>
  </si>
  <si>
    <t>1. A review on 20 Jan 2020 found that the plan did not require updating
2. 20 April 2022 agreed to update local plan</t>
  </si>
  <si>
    <t>https://www.cheshirewestandchester.gov.uk/your-council/policies-and-performance/council-plans-policies-and-strategies/planning-policy/local-plan</t>
  </si>
  <si>
    <t>https://consult.cheshirewestandchester.gov.uk/resources/portal/supportingfiles/800572</t>
  </si>
  <si>
    <t>Reg 18</t>
  </si>
  <si>
    <t>Autumn 2026</t>
  </si>
  <si>
    <t>Summer/Autumn 2027</t>
  </si>
  <si>
    <t>Decided to prepare new style local plan on 10 January 2024. Flipped to current</t>
  </si>
  <si>
    <t>May 2025 LDS</t>
  </si>
  <si>
    <t>On 20 April 2022 decided to update local plan.  On 10 January 2024, the Council formally decided to prepare a new style Local Plan under LURA 2023.
Several links and resources related to local governance and planning, including profiles, strategies, and consultations, have been removed from the website.</t>
  </si>
  <si>
    <t>had indicated new plan to be prepared under new system, but flipped to current system</t>
  </si>
  <si>
    <t>E07000034</t>
  </si>
  <si>
    <t>Chesterfield</t>
  </si>
  <si>
    <t>Chesterfield Borough Local Plan 2025 - 2044</t>
  </si>
  <si>
    <t>https://www.chesterfield.gov.uk/planning-and-building-control/planning-policy-and-the-local-plan/local-development-scheme.aspx</t>
  </si>
  <si>
    <t>https://www.chesterfield.gov.uk/media/44nejpem/lds13-december-2025.pdf</t>
  </si>
  <si>
    <t>April - May 2025</t>
  </si>
  <si>
    <t>https://www.chesterfield.gov.uk/planning-and-building-control/planning-policy-and-the-local-plan/latest-news-planning/</t>
  </si>
  <si>
    <t>April - May 2026</t>
  </si>
  <si>
    <t>Preferred Strategy and Site Allocations</t>
  </si>
  <si>
    <t>Consultation under Regulation 18 - May to November 2024
Consultation on Publication (Pre-submission) Draft Plan under Regulation 19 - March 2025 to April 2025
Submission of the Draft Plan to the Government - May 2025
Public Examination (Regulation 22)* May 2025 to July 2026
Inspector’s Final Report published* July 2026
Adoption by the Council* September 2026</t>
  </si>
  <si>
    <t>E07000225</t>
  </si>
  <si>
    <t>Chichester</t>
  </si>
  <si>
    <t>Chichester Local Plan 2021 - 2039</t>
  </si>
  <si>
    <t>2039</t>
  </si>
  <si>
    <t xml:space="preserve">[Nutrient neutrality (since 2018)]
Transport infrastructure;  Waste water; Water neutrality </t>
  </si>
  <si>
    <t>June-Aug 2017</t>
  </si>
  <si>
    <t>https://www.chichester.gov.uk/article/30930/Issues-and-Options---consultation-June-2017</t>
  </si>
  <si>
    <t>https://mhclg.sharepoint.com/sites/DevelopmentPlans/Shared%20Documents/Data%20and%20Analysis/Planning%20Data%20Unit/Reg%2018%20monitoring/Screenshots/Chichester%20June%202017%20Reg%2018%20FIRST.PNG</t>
  </si>
  <si>
    <t>Dec 2018 - Feb 2019</t>
  </si>
  <si>
    <t>https://www.chichester.gov.uk/article/30923/Preferred-approach---consultation-December-2018</t>
  </si>
  <si>
    <t>Jan - March 2023</t>
  </si>
  <si>
    <t>early 2024</t>
  </si>
  <si>
    <t>Found Sound 21 July 2025</t>
  </si>
  <si>
    <t>LDS July 2024</t>
  </si>
  <si>
    <t>Adopted</t>
  </si>
  <si>
    <t>Published 3 Feb 2023</t>
  </si>
  <si>
    <t>E07000005</t>
  </si>
  <si>
    <t>Chiltern
(defunct - now part of Buckinghamshire)</t>
  </si>
  <si>
    <t>E07000118</t>
  </si>
  <si>
    <t>Chorley</t>
  </si>
  <si>
    <t>Central Lancashire Local Plan</t>
  </si>
  <si>
    <t>2041</t>
  </si>
  <si>
    <t>https://centrallocalplan.lancashire.gov.uk/documents/local-development-scheme-2024/</t>
  </si>
  <si>
    <t>https://centrallocalplan.lancashire.gov.uk/media/1340/central-lancashire-local-plan-lds-2024-2026.pdf</t>
  </si>
  <si>
    <t>Mar/April 2024</t>
  </si>
  <si>
    <t>July - September 2019</t>
  </si>
  <si>
    <t>Stage 1 - Issues &amp; Options</t>
  </si>
  <si>
    <t>https://centrallocalplan.citizenspace.com/central-team/issuesandoptions/supporting_documents/smaller%20%20Main%20IO%20Consultation%20Paper%20FINAL%20111119.pdf</t>
  </si>
  <si>
    <t>Consultation Part One preferred options</t>
  </si>
  <si>
    <t>https://centrallocalplan.lancashire.gov.uk/consultations/</t>
  </si>
  <si>
    <t>Consultation Part two Preferred Options - Draft Plan</t>
  </si>
  <si>
    <t>Central Lancashire LDS shared between Chorley, Preston and South Ribble. Reg 19 now Feb 2025 and submission by 30th June 2025.  Published 24 Feb 2025</t>
  </si>
  <si>
    <t>5 March 2025 local plans update</t>
  </si>
  <si>
    <t xml:space="preserve">Reg 19 now Feb 2025 and submission by 30th June 2025.  </t>
  </si>
  <si>
    <t>SUBMITTED</t>
  </si>
  <si>
    <t>E07000048</t>
  </si>
  <si>
    <t>Christchurch (defunct - now part of BCP)</t>
  </si>
  <si>
    <t>https://www.bournemouth.gov.uk/planningbuilding/PlanningPolicy/bcp-local-plan/local-development-scheme.aspx</t>
  </si>
  <si>
    <t>https://www.bournemouth.gov.uk/planningbuilding/PlanningPolicy/bcp-local-plan/bcp-local-plan-docs/bcp-local-development-scheme.pdf</t>
  </si>
  <si>
    <t>Issues and call fo r sites</t>
  </si>
  <si>
    <t>Sep/Oct 2021</t>
  </si>
  <si>
    <r>
      <t xml:space="preserve">Now part of Bournemouth, Christchurch &amp; Poole (BCP).  New Council to work up a new Local Plan.  No published Timetable.   PINS intel: New LDS will go to BCP cabinet in Sept to set out programme for single BCP LP and stop work on current Christchurch LPR. </t>
    </r>
    <r>
      <rPr>
        <b/>
        <sz val="10"/>
        <color rgb="FF006100"/>
        <rFont val="Calibri"/>
        <family val="2"/>
        <scheme val="minor"/>
      </rPr>
      <t xml:space="preserve"> Timetable copied from BCP for data purposes (and should be retained).</t>
    </r>
  </si>
  <si>
    <t>Defunct</t>
  </si>
  <si>
    <t>E09000001</t>
  </si>
  <si>
    <t>City of London</t>
  </si>
  <si>
    <t>City Plan 2040</t>
  </si>
  <si>
    <t>2025</t>
  </si>
  <si>
    <t>https://www.cityoflondon.gov.uk/services/planning/planning-policy/city-plan-2040</t>
  </si>
  <si>
    <t>https://www.cityoflondon.gov.uk/assets/Services-Environment/2025-city-of-london-corporation-local-development-scheme.pdf</t>
  </si>
  <si>
    <t>Sep-Dec 2016</t>
  </si>
  <si>
    <t>https://www.cityoflondon.gov.uk/services/environment-and-planning/planning/planning-policy/local-plan/Documents/local-plan-issues-options-final-20160818.pdf</t>
  </si>
  <si>
    <t>https://mhclg.sharepoint.com/sites/DevelopmentPlans/Shared%20Documents/Data%20and%20Analysis/Planning%20Data%20Unit/Reg%2018%20monitoring/Screenshots/City%20of%20London%20Sep%202016%20FIRST.PNG</t>
  </si>
  <si>
    <t>Dec 2017 - Feb 2018</t>
  </si>
  <si>
    <t>Draft City Plan</t>
  </si>
  <si>
    <t>https://www.cityoflondon.gov.uk/services/environment-and-planning/planning/planning-policy/local-plan/Documents/draft-city-plan-2036.pdf</t>
  </si>
  <si>
    <t>March 2021
April 2024</t>
  </si>
  <si>
    <t>Spring 2026</t>
  </si>
  <si>
    <t>Adoption expected Spring 2026</t>
  </si>
  <si>
    <t>Submitted August 2024</t>
  </si>
  <si>
    <t>Published March 2021
To re-publish (exp. Feb-2024)</t>
  </si>
  <si>
    <t>E07000071</t>
  </si>
  <si>
    <t>Colchester</t>
  </si>
  <si>
    <t>Local Plan Review (one combined Plan)</t>
  </si>
  <si>
    <t xml:space="preserve">CS adopted 2008
amended 16 Jul 2014
</t>
  </si>
  <si>
    <t>https://www.colchester.gov.uk/local-plan/local-development-scheme/</t>
  </si>
  <si>
    <t>https://cbccrmdata.blob.core.windows.net/noteattachment/CBC-null-LDS-Local%20Development%20Scheme%20March%202025.pdf</t>
  </si>
  <si>
    <t>Nov - Dec 2023</t>
  </si>
  <si>
    <t>Consultation on Issues and Options</t>
  </si>
  <si>
    <t>https://colchester.oc2.uk/document/59</t>
  </si>
  <si>
    <t>Preferred Options Local Plan</t>
  </si>
  <si>
    <t>https://www.colchester.gov.uk/local-plan/new-local-plan-to-2041/</t>
  </si>
  <si>
    <t>Aug/Sep 2026</t>
  </si>
  <si>
    <t xml:space="preserve">March 2025 LDS with submission Aug/Sep 2026.  </t>
  </si>
  <si>
    <t>March 2025 LDS &amp; consultation info from website (Dec 2025)</t>
  </si>
  <si>
    <t>Reg 18 ongoing
* ends Jan 2026</t>
  </si>
  <si>
    <t>E07000029</t>
  </si>
  <si>
    <t>Copeland
(defunct, mow part of Cumberland UA)</t>
  </si>
  <si>
    <t>Copeland Local Plan
("legacy Plan")</t>
  </si>
  <si>
    <t>https://www.copeland.gov.uk/content/local-development-scheme</t>
  </si>
  <si>
    <t>https://www.copeland.gov.uk/attachments/local-development-scheme-2022</t>
  </si>
  <si>
    <t>Nov 2019 - Jan 2020</t>
  </si>
  <si>
    <t>https://www.copeland.gov.uk/content/copeland-local-plan</t>
  </si>
  <si>
    <t>May - June 2020</t>
  </si>
  <si>
    <t>https://www.copeland.gov.uk/content/local-plan-consultations</t>
  </si>
  <si>
    <t>May/June 2021</t>
  </si>
  <si>
    <t xml:space="preserve">10/01/2022
 - </t>
  </si>
  <si>
    <t>July 2023
[missed]</t>
  </si>
  <si>
    <t>Consultation re-launched.  Had published 10 Jan 2022.  Re-published in the form of an Addendum 13 July 2022; Submission expected September 2022.  Plan submitted for examination September 2022.</t>
  </si>
  <si>
    <t>Adopted Nov 2024</t>
  </si>
  <si>
    <t>Submitted Sep 2022</t>
  </si>
  <si>
    <t>E07000150</t>
  </si>
  <si>
    <t>Corby - (defunct - replaced by North Northamptonshire from 1 April 2021)</t>
  </si>
  <si>
    <t>North Northamptonshire Joint Core Strategy Review July 2019</t>
  </si>
  <si>
    <t>2031</t>
  </si>
  <si>
    <t>JPC decided Joint Spatial Core Strategy does not require updating.
Decision overtaken by events - unitarisation and now working on an emerging plan.</t>
  </si>
  <si>
    <t>http://www.nnjpdu.org.uk/news/north-northamptonshire-joint-core-strategy-review-july-2019/</t>
  </si>
  <si>
    <t>Scope &amp; Issues</t>
  </si>
  <si>
    <t>Summer 2022</t>
  </si>
  <si>
    <t>Winter 2023</t>
  </si>
  <si>
    <t>JPC self-reviewed July 2019 and concluded the Joint Spatial Core Strategy does not require updating.  First Reg 18 ("Scope and Issues") now likely Autumn/Winter 2021 (was Summer 2021);  consultation on Options Summer 2022; Publication early 2023 (was Summer 2022); Submission Summer 2023 (was Spring 2023); with adoption scheduled for Summer 2024 (was Winter 2023).</t>
  </si>
  <si>
    <t>E06000052</t>
  </si>
  <si>
    <t>Cornwall</t>
  </si>
  <si>
    <t>self reviewed.  New plan to be prepared under new system</t>
  </si>
  <si>
    <t>Plan remains up to date and continues to carry full weight in decision-making.</t>
  </si>
  <si>
    <t>https://www.cornwall.gov.uk/planning-and-building-control/planning-policy/adopted-plans/local-development-scheme-and-statement-of-community-involvement/</t>
  </si>
  <si>
    <t>https://www.cornwall.gov.uk/media/c22phsr0/cornwall-local-development-scheme-january-2025.pdf</t>
  </si>
  <si>
    <t>Reg 18 (Gateway 1)</t>
  </si>
  <si>
    <t xml:space="preserve">The Local Plan will be replaced under the new Plan-making system that is due to be enacted in late 2025 (earliest start expected to be early 2026 if allocated to that ‘wave’ by MHCLG. </t>
  </si>
  <si>
    <t>E07000079</t>
  </si>
  <si>
    <t>Cotswold</t>
  </si>
  <si>
    <t>Cotswold District Local Plan 2025-2043</t>
  </si>
  <si>
    <t>White Paper
NPPF (2023)</t>
  </si>
  <si>
    <t>https://www.cotswold.gov.uk/planning-and-building/planning-policy/local-plan-update-and-supporting-information/</t>
  </si>
  <si>
    <t>https://meetings.cotswold.gov.uk/documents/s13946/Annex%20B%20Cotswold%20District%20Local%20Development%20Scheme%20October%202025.pdf</t>
  </si>
  <si>
    <t>Q1 2024</t>
  </si>
  <si>
    <t>Local Plan update consultation</t>
  </si>
  <si>
    <t>https://www.cotswold.gov.uk/planning-and-building/planning-policy/local-plan-news-and-consultation/preferred-options-consultation-nov-2025-documents/</t>
  </si>
  <si>
    <t>Winter/Spring 2026</t>
  </si>
  <si>
    <t>Reg 18 Consultation on technical documents</t>
  </si>
  <si>
    <t>Oct 2025 LDS</t>
  </si>
  <si>
    <t>E08000026</t>
  </si>
  <si>
    <t>Coventry</t>
  </si>
  <si>
    <t xml:space="preserve">Local Plan Review </t>
  </si>
  <si>
    <t>https://www.coventry.gov.uk/planning-policy/coventry-local-plan-2011-2031/7</t>
  </si>
  <si>
    <t>https://www.coventry.gov.uk/downloads/download/8037/local-development-scheme-december-2024</t>
  </si>
  <si>
    <t>June - August 2023</t>
  </si>
  <si>
    <t>https://coventrycitycouncil.inconsult.uk/system/listConsultations?type=C</t>
  </si>
  <si>
    <t>Q4 2024/Q1 2025</t>
  </si>
  <si>
    <t>Q3 2025
July - Sep 2025</t>
  </si>
  <si>
    <t>Q3 2026
July - Sep 2026</t>
  </si>
  <si>
    <t>Published 20 Jan 2025.  The Local Plan was submitted to the Secretary of State on 9 September 2025</t>
  </si>
  <si>
    <t>Sep 2025 LDS</t>
  </si>
  <si>
    <t>E07000163</t>
  </si>
  <si>
    <t>Craven (defunct - now part of North Yorkshire)</t>
  </si>
  <si>
    <t xml:space="preserve">Review abandoned and work undertaken will feed into proposed North Yorkshire Plan </t>
  </si>
  <si>
    <t>2012</t>
  </si>
  <si>
    <t>2032</t>
  </si>
  <si>
    <t>https://www.cravendc.gov.uk/planning/craven-local-plan/</t>
  </si>
  <si>
    <t>https://www.cravendc.gov.uk/planning/local-development-scheme/</t>
  </si>
  <si>
    <t>2020 update</t>
  </si>
  <si>
    <t>E07000226</t>
  </si>
  <si>
    <t>Crawley</t>
  </si>
  <si>
    <t>Crawley Borough Local Plan Review</t>
  </si>
  <si>
    <t>OTHER; 
COVID-19;
Water neutrality</t>
  </si>
  <si>
    <t>https://crawley.gov.uk/planning/planning-policy/engagement-and-monitoring/local-development-scheme#:~:text=Self%20build%20register-,Local%20Development%20Scheme,timetable%20is%20currently%20being%20reviewed.</t>
  </si>
  <si>
    <t>https://crawley.gov.uk/sites/default/files/2025-03/Local%20Development%20Scheme.pdf</t>
  </si>
  <si>
    <t>Mid 2027</t>
  </si>
  <si>
    <t>First Consultation</t>
  </si>
  <si>
    <t>https://mhclg.sharepoint.com/sites/DevelopmentPlans/Shared%20Documents/Data%20and%20Analysis/Planning%20Data%20Unit/Reg%2018%20monitoring/Screenshots/Crawley%20June%202019%20Reg%2018%20FIRST.PNG</t>
  </si>
  <si>
    <t>Autumn 2028</t>
  </si>
  <si>
    <t>Winter 2028</t>
  </si>
  <si>
    <t>Published three times.  Submitted 31 July 2023</t>
  </si>
  <si>
    <t>E09000008</t>
  </si>
  <si>
    <t>Croydon</t>
  </si>
  <si>
    <t>Croydon Local Plan Partial Review</t>
  </si>
  <si>
    <t>2019</t>
  </si>
  <si>
    <t>Other (financial)</t>
  </si>
  <si>
    <t>https://www.croydon.gov.uk/planning-and-regeneration/planning-policy/local-plan-review/local-plan-programme</t>
  </si>
  <si>
    <t>https://www.croydon.gov.uk/sites/default/files/2025-07/local-development-scheme-july-2025-v2.pdf</t>
  </si>
  <si>
    <t>Autumn 2019</t>
  </si>
  <si>
    <t>https://new.croydon.gov.uk/sites/default/files/Planning/local%20plan%20review/Croydon%20Local%20Plan%20review%20-%20Issues%20and%20Options%20(Ch1%20Introduction).pdf</t>
  </si>
  <si>
    <t>Spring/Summer 2021</t>
  </si>
  <si>
    <t>Jan 2022
July 2024</t>
  </si>
  <si>
    <t>BEF end of 2024</t>
  </si>
  <si>
    <t>July 2025 LDS &amp; post-hearings action point letter (Nov 2025)</t>
  </si>
  <si>
    <t>LPA say they are on track with this timetable: 
key milestones are as listed below:
•	Proposed submission consultation: January to February 2024
•	Submission of plan to Secretary of State: Summer 2024
•	Local plan examination anticipated during late 2024 
•	Local plan adoption anticipated December 2025</t>
  </si>
  <si>
    <t>Published Jan 2022 / Visualping</t>
  </si>
  <si>
    <t>E06000063</t>
  </si>
  <si>
    <t>Cumberland</t>
  </si>
  <si>
    <t>Cumberland Local Plan</t>
  </si>
  <si>
    <t>https://www.cumberland.gov.uk/planning-and-building-control/planning-policy/cumberland-local-plan</t>
  </si>
  <si>
    <t>https://www.cumberland.gov.uk/sites/default/files/2025-04/Cumberland%20Local%20Development%20Scheme%202025.pdf</t>
  </si>
  <si>
    <t>March 2025-March 2026</t>
  </si>
  <si>
    <t xml:space="preserve"> Issues/Scope, Scope, Options 
and Draft (Regulation 18) and Consultation </t>
  </si>
  <si>
    <t>https://www.cumberland.gov.uk/planning-and-building-control/planning-policy/cumberland-local-plan-issues-and-options-consultation</t>
  </si>
  <si>
    <t xml:space="preserve">Reg 18 issues and options now running Sep - Oct 2025.  Issues and Options document (Sep 2025) provides timetable under current system but acknowledges this will change.  Submission date in the March 2025 timetable misses the December 2026 deadline.  In that event we have concluded that they will have to start work again under the new system (as with Eastleigh). </t>
  </si>
  <si>
    <t>PINS intel (Jan 2025) &amp; LPA Issues and Options document (Sep 2025)</t>
  </si>
  <si>
    <t>E07000096-01</t>
  </si>
  <si>
    <t>Dacorum</t>
  </si>
  <si>
    <t>South West Hertfordshire 2050
Joint Strategic Plan</t>
  </si>
  <si>
    <t>https://www.swhertsplan.com/</t>
  </si>
  <si>
    <t>https://www.swhertsplan.com/what-is-the-joint-strategic-plan</t>
  </si>
  <si>
    <t>First Reg 18 consultation
'Realising our Potential'</t>
  </si>
  <si>
    <t>mid-2024</t>
  </si>
  <si>
    <t>Options for scale and pattern of growth</t>
  </si>
  <si>
    <t>Now likely to be an SDS.  Responsibility for preparing SDSs lies with the designated Strategic Authority for an area. For SW Herts, the strategic authority has yet to be confirmed. It could mirror the existing county geography, or it could be larger.</t>
  </si>
  <si>
    <t>website Oct 2025</t>
  </si>
  <si>
    <t>At their meeting on 14 October 2024, Dacorum's Cabinet will consider any requests that their Oversight and Scrutiny Committee may make to amend the draft plan prior to it being finalised and published under Regulation 19.  Officers will advise Cabinet on whether the changes are such that further work will need to be undertaken prior to the document being finalised and published under Regulation 19.</t>
  </si>
  <si>
    <t>First Reg 18 consultation started 5 Sept and closed 4 November 2022.</t>
  </si>
  <si>
    <t>now likely to be an SDS</t>
  </si>
  <si>
    <t>E07000096</t>
  </si>
  <si>
    <t>Dacorum Local Plan 2026 - 2041</t>
  </si>
  <si>
    <t>Other</t>
  </si>
  <si>
    <t>https://www.dacorum.gov.uk/home/planning-development/planning-strategic-planning/local-development-scheme</t>
  </si>
  <si>
    <t>https://www.dacorum.gov.uk/docs/default-source/strategic-planning/local-development-schemea449724551156b7f9bc7ff00000246a4.pdf?sfvrsn=315c199e_3</t>
  </si>
  <si>
    <t>http://www.dacorum.gov.uk/home/planning-development/planning-strategic-planning/new-single-local-plan</t>
  </si>
  <si>
    <t>https://mhclg.sharepoint.com/sites/DevelopmentPlans/Shared%20Documents/Data%20and%20Analysis/Planning%20Data%20Unit/Reg%2018%20monitoring/Screenshots/Dacorum%20Nov%202017%20Reg%2018%20FIRST.PNG</t>
  </si>
  <si>
    <t>Strategy for Growth / Preferred Option
[emerging strategy]</t>
  </si>
  <si>
    <t>https://www.dacorum.gov.uk/home/planning-development/planning-strategic-planning/new-single-local-plan</t>
  </si>
  <si>
    <t>June - July 2023</t>
  </si>
  <si>
    <t>Revised Strategy for Growth consultation</t>
  </si>
  <si>
    <t>Inspector's letter of 10 Oct 2025</t>
  </si>
  <si>
    <t>E06000005</t>
  </si>
  <si>
    <t>Darlington</t>
  </si>
  <si>
    <t>Darlington Local Plan Review 2026-2042</t>
  </si>
  <si>
    <t>https://www.darlington.gov.uk/planning-and-building-regs/planning/planning-and-environmental-policy/other-statutory-documents/local-development-scheme/</t>
  </si>
  <si>
    <t>https://www.darlington.gov.uk/media/yuwdv0yk/lds-feb-2025.pdf</t>
  </si>
  <si>
    <t>draft plan consultation</t>
  </si>
  <si>
    <t>Summer 2027</t>
  </si>
  <si>
    <t>recently adopted plan (2022), new LDS provides brief timetable.  Call for sites closed May 2025.  No evidence found of Reg 18 having yet commenced</t>
  </si>
  <si>
    <t>Reg 18 yet to start
[missed]</t>
  </si>
  <si>
    <t>E07000107</t>
  </si>
  <si>
    <t>Dartford</t>
  </si>
  <si>
    <t>Dartford Local Plan</t>
  </si>
  <si>
    <t xml:space="preserve">Timetable in 2018 LDS out of date.  Published 26 Feb 2021 and re-published Sept 2021.  Dartford carried out a consultation on the second Pre-Submission (Publication) Local Plan from 15th September to 27th October 2021.  The Plan was re-published as changes had to be made to take account of Natural England’s notification of the Swanscombe Peninsula SSSI.  The new Plan will replace the existing adopted Core Strategy and Development Policies Plans and will set out the location, type and amount of new development to 2037.  PINS Intel: Submission expected Dec 2021.   Gravesham want help from Dartford meeting their housing need. </t>
  </si>
  <si>
    <t>Found Sound</t>
  </si>
  <si>
    <t>E26000001</t>
  </si>
  <si>
    <t>Dartmoor NP</t>
  </si>
  <si>
    <t>Dartmoor National Park Local Plan</t>
  </si>
  <si>
    <t>https://www.dartmoor.gov.uk/living-and-working/business/planning-policy/local-plan-review</t>
  </si>
  <si>
    <t>https://www.dartmoor.gov.uk/__data/assets/pdf_file/0025/540826/Local_Development_Scheme-2025_Review.pdf</t>
  </si>
  <si>
    <t>2028/29</t>
  </si>
  <si>
    <t>2030/31</t>
  </si>
  <si>
    <t>2031/32</t>
  </si>
  <si>
    <t>Submission under new system in 2031/32</t>
  </si>
  <si>
    <t xml:space="preserve">Feb 2025 LDS </t>
  </si>
  <si>
    <t>20/03/24 LPA advised no Plan will be submitted between 2024-2026</t>
  </si>
  <si>
    <t>E07000151</t>
  </si>
  <si>
    <t>Daventry (defunct - replaced by West Northamptonshire)</t>
  </si>
  <si>
    <t>West Northants Strategic Plan (WNSP)</t>
  </si>
  <si>
    <t>2050</t>
  </si>
  <si>
    <t>Daventry, Northampton &amp; South Northants  have already committed to a review of the plan with work on the West Northants Strategic Plan already underway.  December 2019 Review of JCS (adopted Dec 2014) undertaken to comply with regulation.</t>
  </si>
  <si>
    <t>http://www.westnorthamptonshirejpu.org/connect.ti/website/view?objectId=2737360&amp;expa=exp&amp;expf=2737360&amp;expl=2</t>
  </si>
  <si>
    <t>http://www.westnorthamptonshirejpu.org/connect.ti/website/view?objectId=42277797#42277797</t>
  </si>
  <si>
    <t>https://mhclg.sharepoint.com/:i:/s/DevelopmentPlans/EVktz4ps2nhJlEQOS9hjffQBzMTtD8P2GGEKflsKB9pNxA?e=umZhCT</t>
  </si>
  <si>
    <t xml:space="preserve">Issues Consultation </t>
  </si>
  <si>
    <t>https://www.maidwellwithdraughton.co.uk/west-northamptonshire-strategic-plan-issues-consultation</t>
  </si>
  <si>
    <t>https://mhclg.sharepoint.com/sites/DevelopmentPlans/Shared%20Documents/Data%20and%20Analysis/Planning%20Data%20Unit/Reg%2018%20monitoring/Screenshots/West%20Northants%20JSP%20Issues%20Aug%202019.PNG</t>
  </si>
  <si>
    <t>Oct - Nov 2021</t>
  </si>
  <si>
    <t>Spatial Options Consultation</t>
  </si>
  <si>
    <t>https://westnorthantsplan.inconsult.uk/consult.ti/system/listConsultations?type=O</t>
  </si>
  <si>
    <t>Second Reg 18 (Options) consultation running October - November 2021.  [we are ignoring the first purported Reg 18 consultation which was a Scope for Local Plan Part 2 and a Call for Sites, and starting for our purposes with the First being the Issues Reg 18 Consultation].  Reg 19 now Dec 2022 (was Dec 2020); Submission now April 2023 (was April 2021); Adoption now March 2024 (was Jan 2022).</t>
  </si>
  <si>
    <t>VisualPing LDS &amp; Reg 18</t>
  </si>
  <si>
    <t>E06000015</t>
  </si>
  <si>
    <t>Derby</t>
  </si>
  <si>
    <t>Local Plan for Derby</t>
  </si>
  <si>
    <t>Update - particularly to housing requirement is needed.  New single plan will look forward to 2040 and include work on Part 2 already undertaken.</t>
  </si>
  <si>
    <t>https://www.derby.gov.uk/environment-and-planning/planning/local-plan/emerging/</t>
  </si>
  <si>
    <t>https://www.derby.gov.uk/media/derbycitycouncil/contentassets/documents/environmentandplanning/planning/pispondon/12-07-local-development-scheme-v9-2025.pdf</t>
  </si>
  <si>
    <r>
      <t xml:space="preserve">Submission now December 2026
</t>
    </r>
    <r>
      <rPr>
        <b/>
        <sz val="10"/>
        <color rgb="FF000000"/>
        <rFont val="Calibri"/>
        <family val="2"/>
      </rPr>
      <t>Interim timetable in full:</t>
    </r>
    <r>
      <rPr>
        <sz val="10"/>
        <color rgb="FF000000"/>
        <rFont val="Calibri"/>
        <family val="2"/>
      </rPr>
      <t xml:space="preserve">
Consultation on The Draft Local Plan (Regulation 18) December 2025
Proposed Pre-Submission Consultation (Regulation 19) Summer 2026 
Submission to Secretary of State (Regulation 22) December 2026
Commencement of Hearing Sessions Spring 2027
Adoption by Council Summer 2027</t>
    </r>
  </si>
  <si>
    <t>E07000035</t>
  </si>
  <si>
    <t>Derbyshire Dales</t>
  </si>
  <si>
    <t>Jan 2022 (10A)</t>
  </si>
  <si>
    <t>Some parts of adopted plan need to be modified</t>
  </si>
  <si>
    <t>https://www.derbyshiredales.gov.uk/planning-a-building-control/planning-policy/local-development-scheme</t>
  </si>
  <si>
    <t>https://www.derbyshiredales.gov.uk/documents/derbyshire-dales-local-development-scheme-pdf-1-04mb/download</t>
  </si>
  <si>
    <t>A New Approach to Housing - Consultation May 2024 (non-Reg 18)</t>
  </si>
  <si>
    <t>https://www.derbyshiredales.gov.uk/documents/derbyshire-dales-local-plan-review-a-new-approach-to-housing-consultation-may-2024-leaflet-pdf-2mb/download</t>
  </si>
  <si>
    <t>Draft Derbyshire Dales Local Plan consultation (Reg 18)</t>
  </si>
  <si>
    <t>Next Reg 18 Jan 2026; Publication Aug 2026; Submission Dec 2026.</t>
  </si>
  <si>
    <t>E08000017</t>
  </si>
  <si>
    <t>Doncaster</t>
  </si>
  <si>
    <t>none found</t>
  </si>
  <si>
    <t>Will be submitting under new regs - but no timetable yet</t>
  </si>
  <si>
    <t>PINS intel (Jan 2025)</t>
  </si>
  <si>
    <t>20/02/24 LPA advise they have no intention of submitting a Plan before 2027</t>
  </si>
  <si>
    <t>29/01/2024
[none found]</t>
  </si>
  <si>
    <t>E06000059</t>
  </si>
  <si>
    <t>Dorset</t>
  </si>
  <si>
    <t>Dorset Council Local Plan</t>
  </si>
  <si>
    <t>Nutrient neutrality (since 2018)
Uncertainty surrounding national policy</t>
  </si>
  <si>
    <t>https://www.dorsetcouncil.gov.uk/w/the-local-development-scheme-for-dorset-council#adopted-development-plan-documents</t>
  </si>
  <si>
    <t>https://www.dorsetcouncil.gov.uk/documents/35024/282495/20250225+-+Dorset+Council+LDS+-+March+2025.pdf/b004ba28-a02f-54d3-98d0-515d0c99813f</t>
  </si>
  <si>
    <t>Options consultation</t>
  </si>
  <si>
    <t>Options consultation (Reg 18)</t>
  </si>
  <si>
    <t>https://consultation.dorsetcouncil.gov.uk/spatial-planning/dorset-council-local-plan-consultation-2025/</t>
  </si>
  <si>
    <t xml:space="preserve">Reg 18 - Aug 2025; Reg 19 - Aug 2026; Submission - Dec 2026; Adoption - Winter 2027.  Had been espected under new stystem, but proceeding now under current system.  Reg 18 ongoing </t>
  </si>
  <si>
    <t>E07000108</t>
  </si>
  <si>
    <t>Dover</t>
  </si>
  <si>
    <t>https://www.dover.gov.uk/Planning/Planning-Policy/Local-Development-Scheme.aspx</t>
  </si>
  <si>
    <t>https://www.dover.gov.uk/Planning/Planning-Policy/District-Local-Plan/FINALV-LDS-2025.pdf</t>
  </si>
  <si>
    <t>https://www.dover.gov.uk/Planning/Planning-Policy-and-Regeneration/New-District-Local-Plan/Home.aspx</t>
  </si>
  <si>
    <t>Qtr 1/2 2023</t>
  </si>
  <si>
    <t>2024</t>
  </si>
  <si>
    <t>Due to its recent adoption, and that more than 80% of the new Standard Methodology district housing need is being met by the Local Plan, the council has no current plans to commence a Local Plan Review within the 3-year period covered by this LDS.</t>
  </si>
  <si>
    <t xml:space="preserve">no new plan being prepared </t>
  </si>
  <si>
    <t>Adopted Oct 2024</t>
  </si>
  <si>
    <t>Visual Ping: Submitted March 2023</t>
  </si>
  <si>
    <t>E08000027-01</t>
  </si>
  <si>
    <t>Dudley</t>
  </si>
  <si>
    <t>Black Country Plan 2039</t>
  </si>
  <si>
    <t>https://blackcountryplan.dudley.gov.uk/t2/p1/</t>
  </si>
  <si>
    <t>July - Sept 2017</t>
  </si>
  <si>
    <t>http://blackcountrycorestrategy.dudley.gov.uk/t1/p3/</t>
  </si>
  <si>
    <t>https://mhclg.sharepoint.com/sites/DevelopmentPlans/Shared%20Documents/Data%20and%20Analysis/Planning%20Data%20Unit/Reg%2018%20monitoring/Screenshots/Dudley%20-%20Black%20Country%20Issues%20&amp;%20Options%20July%202017.PNG</t>
  </si>
  <si>
    <t>Aug - Sept 2021</t>
  </si>
  <si>
    <t>Draft Plan for Consultation (Reg 18)</t>
  </si>
  <si>
    <t>https://blackcountryplan.dudley.gov.uk/t2/p4/</t>
  </si>
  <si>
    <t>July - Sept 2022</t>
  </si>
  <si>
    <t>Additional Consultation on Draft Plan (Reg. 18ii) - Additional Walsall sites only</t>
  </si>
  <si>
    <t>Oct/Nov - Dec 2022</t>
  </si>
  <si>
    <t>March - May 2023</t>
  </si>
  <si>
    <t>March - May 2024</t>
  </si>
  <si>
    <t>Dudley withdrew from joint plan.</t>
  </si>
  <si>
    <r>
      <t xml:space="preserve">Timetable revised May 2022.  Additional Reg 18 July - Sept 2022; Reg 19 Oct/Nov 2022 - Dec 2022; Submission March - May 2023; Adoption March - May 2024.  DLUHC intel: delay to R19 by couple of months.  </t>
    </r>
    <r>
      <rPr>
        <sz val="10"/>
        <color rgb="FFFF0000"/>
        <rFont val="Calibri"/>
        <family val="2"/>
      </rPr>
      <t>WORK ON PLAN STOPPED 19 OCT 2022</t>
    </r>
  </si>
  <si>
    <t>work stopped
[work stopped on joint plan Oct 2022]</t>
  </si>
  <si>
    <t>e-mail alert &amp; VisualPing</t>
  </si>
  <si>
    <t>E08000027</t>
  </si>
  <si>
    <t>Dudley Local Plan 2041</t>
  </si>
  <si>
    <t>Work on Black Country Plan stopped</t>
  </si>
  <si>
    <t>https://www.dudley.gov.uk/residents/planning/planning-policy/dudley-local-plan/local-development-scheme/</t>
  </si>
  <si>
    <t>https://www.dudley.gov.uk/media/4n2p0cdd/local-development-scheme-report-november-2024.pdf</t>
  </si>
  <si>
    <t>Autumn 2023</t>
  </si>
  <si>
    <t>Draft Dudley Local Plan 
Reg 18 Consultation</t>
  </si>
  <si>
    <t>Oct-2023
(was Jul-2023)</t>
  </si>
  <si>
    <t>https://dudley.oc2.uk/document/1/1#d1</t>
  </si>
  <si>
    <t>Autumn 2024</t>
  </si>
  <si>
    <t>Winter 2025/Spring 2026</t>
  </si>
  <si>
    <t>Post Hearings Letter (Jan 2026)</t>
  </si>
  <si>
    <t>Reg 19 consultation ran from 18 October 2024 to 29 November 2024</t>
  </si>
  <si>
    <t>E06000047</t>
  </si>
  <si>
    <t>Durham</t>
  </si>
  <si>
    <t>none
[Oct 2020 adopted plan is first post-2004 Act Plan]</t>
  </si>
  <si>
    <t>https://durham.gov.uk/article/3266/Development-Plan-for-County-Durham</t>
  </si>
  <si>
    <t>https://durham.gov.uk/media/46287/County-Durham-Local-Development-Scheme-March-2025/pdf/CountyDurhamLocalDevelopmentSchemeMarch2025.pdf?m=1744890694817</t>
  </si>
  <si>
    <t>March 2026 - April 2026</t>
  </si>
  <si>
    <t>First public consultation</t>
  </si>
  <si>
    <t>Nov 2026 - Dec 2026</t>
  </si>
  <si>
    <t>Scoping and early participation March 2025 – September 2025
Gateway 1 September 2025
Plan Visioning October 2025 – March 2026
Gateway 2 March 2026
Public Consultation 1 March 2026 – April 2026
Evidence gathering and drafting the Plan May 2026 – October 2026
Public Consultation 2 November 2026 – December 2026
Engagement, proposing changes January 2027 – June 2027
Gateway 3 July 2027
Submission July/August 2027
Examination September 2027 – March 2028
Adoption April 2028</t>
  </si>
  <si>
    <t>E09000009</t>
  </si>
  <si>
    <t>Ealing</t>
  </si>
  <si>
    <t>https://www.ealing.gov.uk/info/201164/local_plans/616/local_development_scheme/1</t>
  </si>
  <si>
    <t>https://www.ealing.gov.uk/downloads/download/597/local_development_scheme_lds</t>
  </si>
  <si>
    <t>Initial Proposals (new draft plan (Reg 18))</t>
  </si>
  <si>
    <t>https://www.ealing.gov.uk/info/201164/local_plan/3125/new_local_plan</t>
  </si>
  <si>
    <t>5 July - 16 Aug 2023</t>
  </si>
  <si>
    <t>Additional site allocations for gyspy and traveller pitch provision</t>
  </si>
  <si>
    <t>end of 2024/early 2025</t>
  </si>
  <si>
    <t>Officers tell us that they are taking the Local Plan to a special Full Council meeting on Feb 21st for sign off to proceed to Reg 19.  The intention is to commence Reg 19 on Feb 28th for precisely 6 weeks and close on April 10th.  They anticipate that they will submit in late June/early July although this will depend on the volume of representations they receive and the time required to process them.  Still aiming for end of June submission (May 2024)</t>
  </si>
  <si>
    <t>PINS intel May 2024</t>
  </si>
  <si>
    <t xml:space="preserve">The Reg 19 consultation will run from 28 February 2024 until 6pm on 10 April 2024. </t>
  </si>
  <si>
    <t>VisualPing; published</t>
  </si>
  <si>
    <t>E07000009</t>
  </si>
  <si>
    <t>East Cambridgeshire</t>
  </si>
  <si>
    <t>New East Cambridgeshire Local Plan</t>
  </si>
  <si>
    <t>https://eastcambs.gov.uk/sites/default/files/2024-11/East%20Cambridgeshire%20Local%20Development%20Scheme%20%28LDS%29%20October%202024.pdf</t>
  </si>
  <si>
    <t>June - September 2025</t>
  </si>
  <si>
    <t>Reg 18 (round one)</t>
  </si>
  <si>
    <t>Nov 2025 - Feb 2026</t>
  </si>
  <si>
    <t>Reg 18 (round two)</t>
  </si>
  <si>
    <t>June - Sept 2026</t>
  </si>
  <si>
    <t>Oct - Dec 2026</t>
  </si>
  <si>
    <t>June - Dec 2027</t>
  </si>
  <si>
    <t>In February, East Cambs reversed their October 2024 decision to proceed in line with the timetable given here.  Source: Planning Magazine (17/3/2025).  East Cambridgeshire District Council decided at a meeting of its Full Council on 25 February 2025 to put on hold plans to prepare the new Local Plan for East Cambridgeshire.</t>
  </si>
  <si>
    <t>Oct 2024 LDS &amp; Planning Magazine (17/03/25)</t>
  </si>
  <si>
    <t>Emerging Plan on hold</t>
  </si>
  <si>
    <t>Adopted (single issue review) Oct-2023</t>
  </si>
  <si>
    <t>E07000040</t>
  </si>
  <si>
    <t>East Devon</t>
  </si>
  <si>
    <t>East Devon Local Plan</t>
  </si>
  <si>
    <t>Nutrient neutrality (March 2022)
NPPF (Feb 2023)</t>
  </si>
  <si>
    <t>https://eastdevon.gov.uk/planning/planning-policy/policy-work/what-policy-documents-will-we-produce-and-how-will-we-consult-on-them/local-development-scheme/</t>
  </si>
  <si>
    <t>https://eastdevon.gov.uk/media/u0nbcuhc/east-devon-lds-october-2025.pdf</t>
  </si>
  <si>
    <t>https://eastdevon.gov.uk/planning/planning-policy/emerging-local-plan/initial-consultations/</t>
  </si>
  <si>
    <t>https://eastdevon.gov.uk/planning/planning-policy/emerging-local-plan/draft-local-plan-consultation/</t>
  </si>
  <si>
    <t>March/April 2024</t>
  </si>
  <si>
    <t>Further Reg 18 consultation</t>
  </si>
  <si>
    <t>https://eastdevon.gov.uk/planning/planning-policy/emerging-local-plan/further-draft-local-plan-consultation/</t>
  </si>
  <si>
    <t>Dec-2024/Jan-2025
Autumn 2025</t>
  </si>
  <si>
    <t>Dec-2024
Oct-2025</t>
  </si>
  <si>
    <t>Oct 2025 LDS &amp; LPA website (Jan 2026)</t>
  </si>
  <si>
    <t>E07000049</t>
  </si>
  <si>
    <t>East Dorset (defunct) now Dorset</t>
  </si>
  <si>
    <t>East Dorset Local Plan</t>
  </si>
  <si>
    <t>https://www.dorsetcouncil.gov.uk/planning-buildings-land/planning-policy/north-dorset/additional-planning-policy-documents/local-development-scheme.aspx</t>
  </si>
  <si>
    <t>http://moderngoveddc.christchurchandeastdorset.gov.uk/documents/s4264/Appendix%201.pdf</t>
  </si>
  <si>
    <t>https://mhclg.sharepoint.com/:i:/s/DevelopmentPlans/ES46uKmRd6hEr2Yucn93WaIBRJS1vI2S67DlIIR89FpIzw?e=ewZgXt</t>
  </si>
  <si>
    <t>E07000085</t>
  </si>
  <si>
    <t>East Hampshire</t>
  </si>
  <si>
    <t xml:space="preserve">Local Plan </t>
  </si>
  <si>
    <t>Covid-19.
Nutrient neutrality (since 2018)</t>
  </si>
  <si>
    <t>http://www.easthants.gov.uk/planning-policy/local-plan-timetable</t>
  </si>
  <si>
    <t>https://www.easthants.gov.uk/media/9666/download?inline</t>
  </si>
  <si>
    <t>https://www.easthants.gov.uk/sites/default/files/documents/Draft%20Local%20Plan.pdf</t>
  </si>
  <si>
    <t>https://mhclg.sharepoint.com/sites/DevelopmentPlans/Shared%20Documents/Data%20and%20Analysis/Planning%20Data%20Unit/Reg%2018%20monitoring/Screenshots/East%20Hants%20Feb%202019%20Reg%2018%20FIRST.PNG</t>
  </si>
  <si>
    <t>large development sites (Reg 18)</t>
  </si>
  <si>
    <t>https://www.easthants.gov.uk/sites/default/files/documents/How%20to%20engage%20Sep%202019%20.pdf</t>
  </si>
  <si>
    <t>https://mhclg.sharepoint.com/sites/DevelopmentPlans/Shared%20Documents/Data%20and%20Analysis/Planning%20Data%20Unit/Reg%2018%20monitoring/Screenshots/East%20Hants%20Sep%202019%20Reg%2018%20SECOND.PNG</t>
  </si>
  <si>
    <t>Reg 18 (Part 1) Issues &amp; Options</t>
  </si>
  <si>
    <t>https://www.easthants.gov.uk/media/7670/download?inline</t>
  </si>
  <si>
    <t>Jan-2024
(was Sep-2023)</t>
  </si>
  <si>
    <t>Reg 18 (Part 2) Revised draft Local Plan</t>
  </si>
  <si>
    <t>https://www.easthants.gov.uk/planning-services/planning-policy/local-plan/local-plan-consultation</t>
  </si>
  <si>
    <t>July - Oct 2026</t>
  </si>
  <si>
    <t>Reg 19 now expected July - Oct 2026, with submission in November 2026</t>
  </si>
  <si>
    <t>Reg 18 completed
[Reg 19 exp. July 2026]</t>
  </si>
  <si>
    <t>e-mail alerts</t>
  </si>
  <si>
    <t>E07000242</t>
  </si>
  <si>
    <t>East Hertfordshire</t>
  </si>
  <si>
    <t>https://www.eastherts.gov.uk/lds</t>
  </si>
  <si>
    <t>https://cdn-eastherts.onwebcurl.com/s3fs-public/2024-10/Website%20-%20East%20Herts%20Local%20Development%20Scheme.pdf</t>
  </si>
  <si>
    <t>Gateway 2 consultation</t>
  </si>
  <si>
    <t>Gateway 3 - submission</t>
  </si>
  <si>
    <t xml:space="preserve">The Council has agreed that the District Plan 2018 needs updating. Formal work will commence at the end of 2024 under the new planning system. </t>
  </si>
  <si>
    <t>Oct 2024 LDS</t>
  </si>
  <si>
    <t>adopted October 2018</t>
  </si>
  <si>
    <t>E07000137</t>
  </si>
  <si>
    <t>East Lindsey</t>
  </si>
  <si>
    <t>East Lindsey Local Plan Review</t>
  </si>
  <si>
    <t>none
[July 2018 adopted plan is first post-2004 Act Plan]</t>
  </si>
  <si>
    <t>https://www.e-lindsey.gov.uk/article/6201/Local-Development-Scheme</t>
  </si>
  <si>
    <t>https://www.e-lindsey.gov.uk/media/23359/Local-Development-Scheme/pdf/LDS_update_November_2022_-_v1.3_FINAL.pdf?m=1696328618510</t>
  </si>
  <si>
    <t>Issues and Options (and call for sites) for partial review</t>
  </si>
  <si>
    <t>https://www.e-lindsey.gov.uk/media/17990/Issues-and-Options-Consultation-Document/pdf/Issues_and_Options_Consultation_Document.pdf?m=637484728089170000</t>
  </si>
  <si>
    <t>It is proposed to focus on the new plan-making system expected later this year. This does not preclude evidence gathering ahead of this 
and other preparatory work. The impact of local government reorganisation also need to be factored in as this work progresses.</t>
  </si>
  <si>
    <t>website Sep 2025</t>
  </si>
  <si>
    <t>E07000152</t>
  </si>
  <si>
    <t>East Northamptonshire - (defunct - replaced by North Northamptonshire from 1 April 2021)</t>
  </si>
  <si>
    <t>E06000011</t>
  </si>
  <si>
    <t>East Riding of Yorkshire</t>
  </si>
  <si>
    <t>East Riding Local Plan Update  2020 - 2039</t>
  </si>
  <si>
    <t>Nutrient neutrality
(March 2022)</t>
  </si>
  <si>
    <t>https://www.eastriding.gov.uk/planning-permission-and-building-control/planning-policy-and-the-local-plan/local-development-scheme/</t>
  </si>
  <si>
    <t>https://downloads.eastriding.org.uk/corporate/pages/local-development-scheme/Local%20development%20scheme%202025%20update.pdf</t>
  </si>
  <si>
    <t>https://www.eastriding.gov.uk/planning-permission-and-building-control/planning-policy-and-the-local-plan/east-riding-local-plan-review/</t>
  </si>
  <si>
    <t>https://mhclg.sharepoint.com/sites/DevelopmentPlans/Shared%20Documents/Data%20and%20Analysis/Planning%20Data%20Unit/Reg%2018%20monitoring/Screenshots/East%20Riding%20of%20Yorks%20Options%20Nov%202018.PNG</t>
  </si>
  <si>
    <t>September - October 2020</t>
  </si>
  <si>
    <t>https://www.eastriding.gov.uk/planning-permission-and-building-control/planning-policy-and-the-local-plan/local-plan-update/draft-local-plan-update-consultation/</t>
  </si>
  <si>
    <t>Plan published on 24 October 2022 - consultation period ends 5 December 2022.  Submission June 2023; Examination window July 2023 - March 2024; Adoption June 2024.</t>
  </si>
  <si>
    <t>Adopted April 2025</t>
  </si>
  <si>
    <t>Submitted March 2023; 
VisualPing</t>
  </si>
  <si>
    <t>E07000193</t>
  </si>
  <si>
    <t>East Staffordshire</t>
  </si>
  <si>
    <t>Self review (19 Oct 2024). The Decision is that the ESBC Local Plan 2015 is in date and is fully effective for decision making. There is no requirement to update the local plan at this time.</t>
  </si>
  <si>
    <t>https://www.eaststaffsbc.gov.uk/planning/planning-policy/local-plan-2012-2031</t>
  </si>
  <si>
    <t>https://www.eaststaffsbc.gov.uk/sites/default/files/docs/planning/planningpolicy/localplan2025/Local%20Development%20Scheme%20March%202025.pdf</t>
  </si>
  <si>
    <t>May - June 2026</t>
  </si>
  <si>
    <t>Scoping and Early 
participation
Reg 18 equivalent</t>
  </si>
  <si>
    <t>Nov - Dec 2026</t>
  </si>
  <si>
    <t>Plan visioning and strategy 
development
Reg 18 equivalent</t>
  </si>
  <si>
    <t>Revision of timetable shown here is expected during 2025</t>
  </si>
  <si>
    <t>East Staffs self-review</t>
  </si>
  <si>
    <t>E07000244</t>
  </si>
  <si>
    <t>East Suffolk</t>
  </si>
  <si>
    <t>East Suffolk Local Plan</t>
  </si>
  <si>
    <t>20 March 2019 and 
23 September 2020
 (two plans for former districts)</t>
  </si>
  <si>
    <t>The review concludes that the Waveney Local Plan remains effective and that it is not necessary to update the plan at this time</t>
  </si>
  <si>
    <t>https://www.eastsuffolk.gov.uk/planning/planning-policy-and-local-plans/statement-of-community-involvement-and-local-development-scheme/</t>
  </si>
  <si>
    <t>https://www.eastsuffolk.gov.uk/assets/Planning/Planning-Policy-and-Local-Plans/Local-Plans/Local-Devlopment-Scheme-March-2025-.pdf</t>
  </si>
  <si>
    <t>July - Aug 2026</t>
  </si>
  <si>
    <r>
      <t xml:space="preserve">The Council is committed to the preparation of an East Suffolk Local Plan and a Local Plan Timetable will be prepared under the provisions of the new system, once introduced.  Interim timetable:-
</t>
    </r>
    <r>
      <rPr>
        <sz val="10"/>
        <color theme="0"/>
        <rFont val="Calibri"/>
        <family val="2"/>
      </rPr>
      <t>Preparatory work, scoping and early participation April 2025 – March 2026
Local Plan Commencement Notice November 2025
Gateway 1 (4-6 weeks) March – April 2026
Consultation (8 weeks) July – August 2026
Gateway 2 (4-6 weeks) January – February 2027
Consultation (6 weeks) July – August 2027
Gateway 3 and Submission (4-6wks) January – February 2028
Examination March – December 2028
Adoption January 2029</t>
    </r>
  </si>
  <si>
    <t>The Council therefore anticipates that a future Local Plan would be prepared under the new system</t>
  </si>
  <si>
    <t>E07000061-01</t>
  </si>
  <si>
    <t>Eastbourne</t>
  </si>
  <si>
    <t>https://www.lewes-eastbourne.gov.uk/planning-policy/local-development-scheme/</t>
  </si>
  <si>
    <t>https://www.lewes-eastbourne.gov.uk/media/4414/Eastbourne-Local-Development-Scheme-2025-2028/pdf/EBC_Local_Development_Scheme_2025-2028_-_Adoption_version.pdf?m=1741344558413</t>
  </si>
  <si>
    <t>Nov/Dec 2026</t>
  </si>
  <si>
    <t>Nov 2026</t>
  </si>
  <si>
    <t>timetable uses current style terminoloy but milestones with new system (submission July 2028)</t>
  </si>
  <si>
    <t xml:space="preserve"> *** update: reportedly the LPA is not reviewing the local plan (source: team/Ben).  </t>
  </si>
  <si>
    <t>E07000061</t>
  </si>
  <si>
    <t>Eastbourne Local Plan 2022 - 2042</t>
  </si>
  <si>
    <t>Nov/Dec 2025
[delayed]</t>
  </si>
  <si>
    <t>March 2025 LDS &amp; intel from LPA (Dec 2025)</t>
  </si>
  <si>
    <t>Reg 18 ongoing
[delayed]
[plus a new plan to be prepared under the new system]</t>
  </si>
  <si>
    <t>E07000086</t>
  </si>
  <si>
    <t>Eastleigh</t>
  </si>
  <si>
    <t>Eastleigh Borough Local Plan Review</t>
  </si>
  <si>
    <t>none
[Apr 2022 adopted plan is first post-2004 Act Plan]</t>
  </si>
  <si>
    <t>https://www.eastleigh.gov.uk/planning-and-building/planning-policy-and-implementation/local-plan/local-plan-review/local-development-scheme</t>
  </si>
  <si>
    <t>https://www.eastleigh.gov.uk/media/15299/eastleigh-local-development-scheme-february-2025.pdf</t>
  </si>
  <si>
    <t>Call for Sites</t>
  </si>
  <si>
    <t>https://www.eastleigh.gov.uk/media/15023/issues-and-options-consultation-document.pdf</t>
  </si>
  <si>
    <t>Preferred Options consultation</t>
  </si>
  <si>
    <t>Spring 2028</t>
  </si>
  <si>
    <t xml:space="preserve">Reg 18 call for sites completed.  Second Reg 18 issues and options ran   December 2024 - 29 Jan 2025. However their submission date in the Feb 2025 timetable misses the December 2026 deadline (timetabled for Spring 2028).  In that event we have concluded that they will have to start work again under the new system. </t>
  </si>
  <si>
    <t xml:space="preserve">submission date in the Feb 2025 timetable misses the December 2026 deadline (timetabled for Spring 2028).  In that event we have concluded that they will have to start work again under the new system. </t>
  </si>
  <si>
    <t>E07000030</t>
  </si>
  <si>
    <t>Eden (defunct - now Westmorland and Furness)</t>
  </si>
  <si>
    <t>Eden Local Plan Full Review (early review)</t>
  </si>
  <si>
    <t xml:space="preserve">Nutrient neutrality
(March 2022)
</t>
  </si>
  <si>
    <t>https://www.eden.gov.uk/media/5996/lds_may_2021_final.pdf</t>
  </si>
  <si>
    <t>late 2023/early 2024</t>
  </si>
  <si>
    <t>early 2027</t>
  </si>
  <si>
    <t>Due to local government reorganisation, Eden District Council did not continue their Partial Review of the Local Plan. Now part of the new Westmorland and Furness Council (since April 2023) and will be starting work on a new local plan for the Westmorland and Furness area. For the time being, the local plans from the old councils (Barrow, South Lakeland, Eden and Cumbria) will stay in place.</t>
  </si>
  <si>
    <t>E07000207</t>
  </si>
  <si>
    <t>Elmbridge</t>
  </si>
  <si>
    <t>First Reg 18 equivalent</t>
  </si>
  <si>
    <t>Previous submitted local plan withdrawn from examination.  Will prepare new plan under new sytem. Data from PDT LDS exercise (March 2025)</t>
  </si>
  <si>
    <t>PDT data (March 2025)</t>
  </si>
  <si>
    <t>E07000207-01</t>
  </si>
  <si>
    <t>Elmbridge Local Plan 2037 [withdrawn]</t>
  </si>
  <si>
    <t>2037</t>
  </si>
  <si>
    <t>https://www.elmbridge.gov.uk/planning/new-local-plan/new-local-plan-timetable</t>
  </si>
  <si>
    <t>https://www.elmbridge.gov.uk/sites/default/files/2023-09/Elmbridge%20Local%20Development%20Scheme%202023-2026.pdf</t>
  </si>
  <si>
    <t>December 2016 - February 2017</t>
  </si>
  <si>
    <t>August - September 2019</t>
  </si>
  <si>
    <t>Jan - March 2020</t>
  </si>
  <si>
    <t>Vision, Objectives &amp; Direction for DM policies</t>
  </si>
  <si>
    <t>https://consult.elmbridge.gov.uk/consult.ti/visobjdir/consultationHome</t>
  </si>
  <si>
    <t>Published Jun 2022. Submission delayed currently expected 11/8/23 (draft Local Plan approved by Council on 19 July 2023).  Submitted for examination 10 August 2023.</t>
  </si>
  <si>
    <t>Elmbridge Borough Council was told by a planning inspector in September to rethink its local plan, including a request to provide more affordable housing.   The council asked for a 12-month extension to finalise its draft local plan, appealing also to government ministers.
It has now been told no extension will be given, so the council will either withdraw its draft local plan or the inspector will issue a report finding it "unsound", or unviable.</t>
  </si>
  <si>
    <t>Withdrawn</t>
  </si>
  <si>
    <t>Submitted Aug 2023</t>
  </si>
  <si>
    <t>E09000010</t>
  </si>
  <si>
    <t>Enfield</t>
  </si>
  <si>
    <t>Enfield Local Plan 2019-2041</t>
  </si>
  <si>
    <t>London Plan &amp; NPPF</t>
  </si>
  <si>
    <t>https://www.enfield.gov.uk/services/planning/local-development-scheme</t>
  </si>
  <si>
    <t>https://www.enfield.gov.uk/__data/assets/pdf_file/0028/95392/Local-development-scheme-May-2025-Planning.pdf</t>
  </si>
  <si>
    <t>Initial Consultation (Issues &amp; Options)</t>
  </si>
  <si>
    <t>https://new.enfield.gov.uk/services/planning/local-plan/</t>
  </si>
  <si>
    <t>https://mhclg.sharepoint.com/sites/DevelopmentPlans/Shared%20Documents/Data%20and%20Analysis/Planning%20Data%20Unit/Reg%2018%20monitoring/Screenshots/Enfield%20Dec%202018%20-%20First.PNG</t>
  </si>
  <si>
    <t>https://new.enfield.gov.uk/services/planning/draft-new-local-plan/</t>
  </si>
  <si>
    <t>Adoption now expected early 2026</t>
  </si>
  <si>
    <t xml:space="preserve"> On 6 March 2024, the Full Council will meet to go over an extensive draft of the Local Plan.  Subject to Full Council’s approval, the draft would then be published for a formal statutory 6-week period (Reg 19) of public consultation.  The draft has been released to the public.</t>
  </si>
  <si>
    <t>Submitted Aug 2024</t>
  </si>
  <si>
    <t>E07000072</t>
  </si>
  <si>
    <t>Epping Forest</t>
  </si>
  <si>
    <t>Epping Forest District Local Plan</t>
  </si>
  <si>
    <t>https://www.eppingforestdc.gov.uk/planning-and-building/planning-policy/local-development-scheme/</t>
  </si>
  <si>
    <t>https://www.eppingforestdc.gov.uk/app/uploads/2025/03/Local-Development-Scheme-2025.pdf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</si>
  <si>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t>
  </si>
  <si>
    <t>July - Sep 2029</t>
  </si>
  <si>
    <t>consultation on draft updated local plan</t>
  </si>
  <si>
    <t>Jan - Feb 2030</t>
  </si>
  <si>
    <t>Winter 2030</t>
  </si>
  <si>
    <t>Review of Epping Forest District Local Plan adopted 6 March 2023 to be completed by 6 March 2028.</t>
  </si>
  <si>
    <t>Adopted 6 March 2023</t>
  </si>
  <si>
    <t>E07000208</t>
  </si>
  <si>
    <t>Epsom and Ewell</t>
  </si>
  <si>
    <t>Local Plan 2022 - 2040</t>
  </si>
  <si>
    <t>https://www.epsom-ewell.gov.uk/residents/planning/planning-policy/epsom-and-ewell-local-plan/draft-local-plan-2022-2040/local</t>
  </si>
  <si>
    <t>https://www.epsom-ewell.gov.uk/sites/default/files/documents/residents/planning/planning-policy/other-planning-documents/Revised%20Local%20Development%20Scheme%20-%20December%202024.pdf</t>
  </si>
  <si>
    <t>Q3 2022/2023</t>
  </si>
  <si>
    <t>Reg 18 Consultation</t>
  </si>
  <si>
    <t>https://www.epsom-ewell.gov.uk/residents/planning/planning-policy/consultations-and-examination</t>
  </si>
  <si>
    <t>Dec 2024 - Feb 2025</t>
  </si>
  <si>
    <t>Additional post stage 2 hearing work needed by LPA (for soundness)</t>
  </si>
  <si>
    <t>LDS Dec 2024 &amp; monthly update (Feb 2025)</t>
  </si>
  <si>
    <t>Submitted March 2025</t>
  </si>
  <si>
    <t>E07000036</t>
  </si>
  <si>
    <t>Erewash</t>
  </si>
  <si>
    <t>2020 Core Strategy Review</t>
  </si>
  <si>
    <t>https://www.erewash.gov.uk/planning/planning-information/erewash-core-strategy-review/local-development-scheme</t>
  </si>
  <si>
    <t>https://www.erewash.gov.uk/sites/default/files/2025-03/Erewash_local_development_scheme_lds_-_5_march_2025.pdf</t>
  </si>
  <si>
    <t>Growth Options Part 1</t>
  </si>
  <si>
    <t>https://www.erewash.gov.uk/media/EBC/web-files/planning/item_10_Appendix_1_-_Erewash_Core_Strategy_Review_Final.pdf</t>
  </si>
  <si>
    <t>Revised Growth Options/Growth Options Part 2 (Reg 18)</t>
  </si>
  <si>
    <t>https://erewash.gov.uk/index.php/local-plan/core-strategy-review.html</t>
  </si>
  <si>
    <t>March 2025 LDS, Inspector's letter of 20 Nov 2025 and PDT's advice of 21 Nov 2025 and Inspector's letter of Dec 2025</t>
  </si>
  <si>
    <t>Submitted Nov 2022
[Inspector recommends plan is withdrawn or will be found unsound]</t>
  </si>
  <si>
    <t>Visualping; Submitted Nov 2022</t>
  </si>
  <si>
    <t>E07000041</t>
  </si>
  <si>
    <t>Exeter</t>
  </si>
  <si>
    <t>The Exeter Plan</t>
  </si>
  <si>
    <t>https://exeter.gov.uk/planning-services/current-planning-policy/local-development-scheme/</t>
  </si>
  <si>
    <t>https://exeter.gov.uk/media/bovpmhj3/240906_draft-lds-2024_final.pdf</t>
  </si>
  <si>
    <t>20 Sept - 15 Nov 2021</t>
  </si>
  <si>
    <t>New Exeter Local Plan Issues Document</t>
  </si>
  <si>
    <t>https://exeter.gov.uk/planning-services/planning-policy/new-exeter-local-plan-issues-consultation/</t>
  </si>
  <si>
    <t>Outline Draft Plan (Reg 18)</t>
  </si>
  <si>
    <t>https://exeter.gov.uk/planning-services/planning-policy/exeter-plan-outline-draft-consultation-closed/</t>
  </si>
  <si>
    <t>Draft Plan consultation</t>
  </si>
  <si>
    <t>https://exeter.gov.uk/planning-services/emerging-planning-policy/the-new-local-plan-the-exeter-plan/full-draft-exeter-plan-consultation-autumn-2023/</t>
  </si>
  <si>
    <t>Dec 2024 / Jan 2025</t>
  </si>
  <si>
    <t>Submission now exp. June 2025 (see AV note 5 March 2025)</t>
  </si>
  <si>
    <t>AV note (Mar 2025)</t>
  </si>
  <si>
    <t>E26000002</t>
  </si>
  <si>
    <t>Exmoor</t>
  </si>
  <si>
    <t>Exmoor National Park Local Plan</t>
  </si>
  <si>
    <t>not to review adopted Exmoor NP Local Plan 2011-31</t>
  </si>
  <si>
    <t>http://www.exmoor-nationalpark.gov.uk/planning/planning-policy/local-plan</t>
  </si>
  <si>
    <t>https://www.exmoor-nationalpark.gov.uk/__data/assets/pdf_file/0027/141858/Exmoor-National-Park-Local-Development-Scheme-2025.pdf</t>
  </si>
  <si>
    <t>April - June 2026</t>
  </si>
  <si>
    <t>April 2026</t>
  </si>
  <si>
    <t>July - Sep 2027</t>
  </si>
  <si>
    <t>Jan - March 2028</t>
  </si>
  <si>
    <t>Oct - Dec 2028</t>
  </si>
  <si>
    <t>Timetable set out under current system terminology, but milestone dates suggest it will be prepared and submitted under the new system.</t>
  </si>
  <si>
    <t>E07000087</t>
  </si>
  <si>
    <t>Fareham</t>
  </si>
  <si>
    <t>Fareham Local Plan</t>
  </si>
  <si>
    <t>5 April 2023</t>
  </si>
  <si>
    <t>4 August 2011 
(as modified by Part 2 Plan adopted 8 June 2015)</t>
  </si>
  <si>
    <t>https://www.fareham.gov.uk/planning/local_plan/lds.aspx</t>
  </si>
  <si>
    <t>http://www.fareham.gov.uk/pdf/planning/local_plan/LocalDevelopmentScheme_March2025.pdf</t>
  </si>
  <si>
    <t>Submission September 2027</t>
  </si>
  <si>
    <t>Adopted April 2023; Visualping</t>
  </si>
  <si>
    <t>E07000010</t>
  </si>
  <si>
    <t>Fenland</t>
  </si>
  <si>
    <t>Fenland 50</t>
  </si>
  <si>
    <t>new system plan to be prepared following work on previous emerging plan having stopped</t>
  </si>
  <si>
    <t>Fenland Local Plan</t>
  </si>
  <si>
    <t>https://www.fenland.gov.uk/newlocalplan</t>
  </si>
  <si>
    <t>https://www.fenland.gov.uk/media/17153/Local-Development-Scheme-March-2025/pdf/25-03_FDC_Local_Development_Scheme_sr9xpwa75xxo.pdf?m=1744731927420</t>
  </si>
  <si>
    <t>First Round - Issues &amp; Options</t>
  </si>
  <si>
    <t>https://www.fenland.gov.uk/media/16017/Issues--Options-Consultation-Document/pdf/Final_Issues___Options_Cons_Doc_Oct_19.pdf</t>
  </si>
  <si>
    <t>Draft Local Plan (Reg 18)</t>
  </si>
  <si>
    <t>March 2025 timetable suggests informal/focussed consultation may go ahead in July - September 2025.  Submission now Oct 2026</t>
  </si>
  <si>
    <r>
      <rPr>
        <b/>
        <strike/>
        <sz val="10"/>
        <color theme="0"/>
        <rFont val="Calibri"/>
        <family val="2"/>
      </rPr>
      <t>Reg 18 completed</t>
    </r>
    <r>
      <rPr>
        <b/>
        <sz val="10"/>
        <color theme="0"/>
        <rFont val="Calibri"/>
        <family val="2"/>
      </rPr>
      <t xml:space="preserve">
work formally stopped Dec 2025</t>
    </r>
  </si>
  <si>
    <t>E07000112</t>
  </si>
  <si>
    <t>Folkestone and Hythe</t>
  </si>
  <si>
    <t>Folkestone and Hythe Local Plan
 (new system)</t>
  </si>
  <si>
    <t>https://www.folkestone-hythe.gov.uk/planning-policy/monitoring-planning-policies</t>
  </si>
  <si>
    <t>https://www.folkestone-hythe.gov.uk/downloads/file/5778/folkestone-hythe-district-council-local-plan-timetable-2025</t>
  </si>
  <si>
    <t>Jan - Feb 2026</t>
  </si>
  <si>
    <t>Gateway 1 public consultation</t>
  </si>
  <si>
    <t>March - April 2027</t>
  </si>
  <si>
    <t>Scoping &amp; Early Participation 4 months July - October 2025
Gateway 1 - at start of formal process --- November 2025
Plan Visioning and strategy development 5 months November 2025 – March 2026
Public consultation 8 weeks January - February 2026
Evidence Gathering and drafting the Plan 10 months April 2026 – January 2027
Gateway 2 - mid-way through evidence_x0002_gathering and plan drafting --- August 2026
Engagement, proposing changes &amp; submission (Public consultation 6 weeks) 8 months February 2027 – September 2027 (March – April 2027)
Gateway 3 – ‘stop/go’ decision before progressing to local plan examination --- April 2027
Examination 6 months April 2027 – September 2027
Finalisation and adoption of digital plan 1 month October 2027</t>
  </si>
  <si>
    <t>E07000201</t>
  </si>
  <si>
    <t>Forest Heath (defunct - now West Suffolk)</t>
  </si>
  <si>
    <t>West Suffolk Local Plan</t>
  </si>
  <si>
    <t>West Suffolk - a new authority - replaces St Edmunsdsbury and Forest Heath Councils who merged into West Suffolk on 1 April 2019</t>
  </si>
  <si>
    <t>E07000080</t>
  </si>
  <si>
    <t>Forest of Dean</t>
  </si>
  <si>
    <t>Forest of Dean Local Plan ("Plan 41")</t>
  </si>
  <si>
    <t>23 February 2012 
(as modified by Allocations Plan June 2018).</t>
  </si>
  <si>
    <t>https://www.fdean.gov.uk/planning-and-building/planning-policy/developing-our-new-local-plan/</t>
  </si>
  <si>
    <t>Summer / autumn 2019</t>
  </si>
  <si>
    <t>https://www.fdean.gov.uk/residents/planning-building/planning-policy/local-plan-2041/local-plan-2041-issues-and-options/</t>
  </si>
  <si>
    <t>Autumn / winter 2020 - 21</t>
  </si>
  <si>
    <t>Draft Plan / Preferred Options</t>
  </si>
  <si>
    <t>https://fdean-consult.objective.co.uk/portal/planning/plan41/po/lppo</t>
  </si>
  <si>
    <t>Second Preferred Options (not in LDS)</t>
  </si>
  <si>
    <t>https://www.fdean.gov.uk/planning-and-building/planning-policy/developing-our-new-local-plan/local-plan-second-preferred-option/</t>
  </si>
  <si>
    <t>Draft Local Plan (Reg 18)
[revised local plan strategy]</t>
  </si>
  <si>
    <t>summer 2026</t>
  </si>
  <si>
    <t>autumn 2026</t>
  </si>
  <si>
    <t xml:space="preserve">Re-starting Reg 18.  Consultation on options to deliver additional housing requirements closed 11 September 2025. Revised plan expected to be at Reg 18 stage in early 2026.  </t>
  </si>
  <si>
    <t>04/03/24 update from LPA states they are aiming for R19 Feb 25 with submission before the end of June 25 under the current system</t>
  </si>
  <si>
    <t>re-starting Reg 18</t>
  </si>
  <si>
    <t>E07000119</t>
  </si>
  <si>
    <t>Fylde</t>
  </si>
  <si>
    <t>Fylde Local Plan to 2042</t>
  </si>
  <si>
    <t>https://new.fylde.gov.uk/resident/planning/planning-policy-local-plan/local-development-scheme/</t>
  </si>
  <si>
    <t>https://new.fylde.gov.uk/wp-content/uploads/2025/02/Fylde-LDS-Jan-2025.pdf</t>
  </si>
  <si>
    <t>Aug- Sep 2025</t>
  </si>
  <si>
    <t>Issues Consultation (Reg 18)</t>
  </si>
  <si>
    <t>https://iportal.itouchvision.com/icustomer/form</t>
  </si>
  <si>
    <t>May-June 2026</t>
  </si>
  <si>
    <t>Submission in Aug 2026 (before cut-off Dec 2026) and now appears to be progressed under current system.  Reg 18 consultation completed</t>
  </si>
  <si>
    <t>E08000037</t>
  </si>
  <si>
    <t>Gateshead</t>
  </si>
  <si>
    <t>The Newcastle Gateshead Local Plan (2025-2045)</t>
  </si>
  <si>
    <t>CHECK - 2337 OR 2320</t>
  </si>
  <si>
    <t>2045</t>
  </si>
  <si>
    <t>YES (but only to LDS? - have self-reviewed)</t>
  </si>
  <si>
    <t>White Paper</t>
  </si>
  <si>
    <t>No need to modify or update any policies in Core Strategy</t>
  </si>
  <si>
    <t>https://www.gateshead.gov.uk/article/3010/Local-Development-Scheme</t>
  </si>
  <si>
    <t>https://storymaps.arcgis.com/stories/d8a20681c21e465191c46f54b0c82f58</t>
  </si>
  <si>
    <t>Second Reg 18 equivalent</t>
  </si>
  <si>
    <t>Autumn/Winter 2027</t>
  </si>
  <si>
    <t>Timtable here taken from PDT data and translated</t>
  </si>
  <si>
    <t>2025 LDS and PDT data</t>
  </si>
  <si>
    <t>E07000173-01</t>
  </si>
  <si>
    <t>Gedling</t>
  </si>
  <si>
    <t>Greater Nottingham Strategic Plan 2038 - Gedling  have withdrawn from the joint plan and are preparing a separate plan for Gedling only</t>
  </si>
  <si>
    <t>https://www.gnplan.org.uk/consultations/strategic-plan-growth-options-consultation-now-closed/</t>
  </si>
  <si>
    <t>LDS Jan 2024 DRAFT.pdf</t>
  </si>
  <si>
    <t>Jan 2024 LDS and timetable sent in response to WMS (Feb 2024); updated from LPA website Sep 2024.  ****Submission now exp. May 2025</t>
  </si>
  <si>
    <t>PUBLISHED; GEDLING WITHDREW FROM JOINT PLAN</t>
  </si>
  <si>
    <t>PUBLISHED</t>
  </si>
  <si>
    <t>E07000173</t>
  </si>
  <si>
    <t>Gedling Borough Local Development Plan</t>
  </si>
  <si>
    <t>https://www.gedling.gov.uk/resident/planningandbuildingcontrol/planningpolicy/emerginglocalplan/</t>
  </si>
  <si>
    <t>https://www.gedling.gov.uk/media/gedlingboroughcouncil/documents/planningpolicy/consultations/LDS%202025.pdf</t>
  </si>
  <si>
    <t>First Reg 18 consultation</t>
  </si>
  <si>
    <t>https://gedling.inconsult.uk/GLDPIO</t>
  </si>
  <si>
    <t>Gedling have withdrawn from the Greater Nottingham Stratgic Plan and are preparing a new plan for Gedling</t>
  </si>
  <si>
    <t>E07000081</t>
  </si>
  <si>
    <t>Gloucester</t>
  </si>
  <si>
    <t>https://www.gloucester.gov.uk/planning-development/planning-policy/local-development-scheme/</t>
  </si>
  <si>
    <t>https://www.gloucester.gov.uk/media/fwch2m4q/gloucester-local-development-scheme-february-2025.pdf</t>
  </si>
  <si>
    <t>E07000088</t>
  </si>
  <si>
    <t>Gosport</t>
  </si>
  <si>
    <t>Gosport Borough Local Plan 2040</t>
  </si>
  <si>
    <t>PWP
Nutrient neutrality (since 2018)</t>
  </si>
  <si>
    <t>https://www.gosport.gov.uk/lds</t>
  </si>
  <si>
    <t>https://www.gosport.gov.uk/media/1736/Local-Development-Scheme-2025/pdf/Local_Development_Scheme_2025.pdf?m=1741864928873</t>
  </si>
  <si>
    <t>Sept - Dec 2021</t>
  </si>
  <si>
    <t>https://www.gosport.gov.uk/article/2110/Gosport-Borough-Local-Plan-2038</t>
  </si>
  <si>
    <t>Feb/March 2026</t>
  </si>
  <si>
    <t>Reg 19 now Feb/March 2026</t>
  </si>
  <si>
    <t>LDS March 2025</t>
  </si>
  <si>
    <t>LPA REQUESTED ADVISORY VISIT WHICH WILL DETERMINE NEW TIMETABLE (PINS intel (Jan 2025)</t>
  </si>
  <si>
    <t>E07000109</t>
  </si>
  <si>
    <t>Gravesham</t>
  </si>
  <si>
    <t>Local Plan Core Strategy Partial Review</t>
  </si>
  <si>
    <t xml:space="preserve">Five Year Review undertaken Sep 2019. Some policies are to be changed by Core Strategy Partial Review  </t>
  </si>
  <si>
    <t>https://www.gravesham.gov.uk/planning/local-development-scheme</t>
  </si>
  <si>
    <t>https://www.gravesham.gov.uk/downloads/file/910/local-development-scheme</t>
  </si>
  <si>
    <t>25 April - 11 July 2018</t>
  </si>
  <si>
    <t>Stage 1 consultation [Issues &amp; Options]</t>
  </si>
  <si>
    <t>Jan - Feb 2020</t>
  </si>
  <si>
    <t>Emerging Local Plan Partial Review, Site Allocations and Development Management Policies (Regulation 18 - Stage 2) Consultation [Preferred Options]</t>
  </si>
  <si>
    <t>https://localplan.gravesham.gov.uk/consult.ti/system/listConsultations?type=all#_ga=2.8487669.116773669.1603733659-628715772.1602077392</t>
  </si>
  <si>
    <t>Publication July 2025</t>
  </si>
  <si>
    <t>E07000145</t>
  </si>
  <si>
    <t>Great Yarmouth</t>
  </si>
  <si>
    <t>Great Yarmouth Local Plan (2021-2041)
[single plan replacing CS and Part 2 Plan]</t>
  </si>
  <si>
    <t>21 December 2015
(CS amended by Part 2 Plan adopted 9 December 2021)</t>
  </si>
  <si>
    <t>https://www.great-yarmouth.gov.uk/article/7961/Local-development-scheme</t>
  </si>
  <si>
    <t>Autumn 2021 - Summer 2022</t>
  </si>
  <si>
    <t>Call for Sites (Reg 18)</t>
  </si>
  <si>
    <t>https://www.great-yarmouth.gov.uk/article/5194/Emerging-Local-Plan</t>
  </si>
  <si>
    <t>Autumn 2022 - Winter 2022</t>
  </si>
  <si>
    <t>Options Consultation (Reg 18)</t>
  </si>
  <si>
    <t>https://localplan.great-yarmouth.gov.uk/article/11573/Previous-Stages</t>
  </si>
  <si>
    <t>First Draft Plan Consultation (Reg 18)</t>
  </si>
  <si>
    <t>https://localplan.great-yarmouth.gov.uk/</t>
  </si>
  <si>
    <t>Oct/Nov 2024</t>
  </si>
  <si>
    <t>April/May 2026</t>
  </si>
  <si>
    <t>Submitted Feb 2025</t>
  </si>
  <si>
    <t>E09000011</t>
  </si>
  <si>
    <t>Greenwich</t>
  </si>
  <si>
    <t>Greenwich Local Plan 2022-2037</t>
  </si>
  <si>
    <t>https://www.royalgreenwich.gov.uk/downloads/file/6011/local_development_scheme_2024</t>
  </si>
  <si>
    <t>https://www.royalgreenwich.gov.uk/download/downloads/id/6011/local_development_scheme_2024.pdf</t>
  </si>
  <si>
    <t>Issues and Options
[Big Themes Consultation]</t>
  </si>
  <si>
    <t>https://www.royalgreenwich.gov.uk/info/200191/planning_policy_and_strategy/869/local_development_framework/2</t>
  </si>
  <si>
    <t>Draft Plan Consultation 
(Reg 18)</t>
  </si>
  <si>
    <t>https://royalgreenwichnewlocalplan.commonplace.is/?utm_campaign=project_news&amp;utm_source=cp-email&amp;utm_medium=email</t>
  </si>
  <si>
    <t>Spring 2027</t>
  </si>
  <si>
    <t>Submission now expected Aug 2026. First draft of the latest plan, which is due to run until 2038, will go before the council’s cabinet next week (as at 14 Nov 2025).  ***Greenwich approved consulting on their draft plan (reg 18) last night. 8 week consultation period to start this month (as at 4/12/25)</t>
  </si>
  <si>
    <t>PINS intel (Jan 2025), PDT intel (Dec 25) and LPA website (Dec 2025)</t>
  </si>
  <si>
    <t>E07000209</t>
  </si>
  <si>
    <t>Guildford</t>
  </si>
  <si>
    <t>New Guildford Borough Local Plan</t>
  </si>
  <si>
    <t>https://www.guildford.gov.uk/lds</t>
  </si>
  <si>
    <t>https://www.guildford.gov.uk/media/36649/LDS-March-2025/pdf/LDS_March_2025_final_v2.pdf?m=1740649863927</t>
  </si>
  <si>
    <t>Sep - Oct 2026</t>
  </si>
  <si>
    <t>Mid 2029</t>
  </si>
  <si>
    <t>Estimated timetable in latest LDS.  Terminology uses current system wording but expected submission is Autumn 2028</t>
  </si>
  <si>
    <t>Part 1 Plan adopted in 2019.  LPA currently producing the Local Plan: Development Management Policies (Part 2), which will replace the remaining 2003 policies.</t>
  </si>
  <si>
    <t>E09000012</t>
  </si>
  <si>
    <t>Hackney</t>
  </si>
  <si>
    <t>Hackney Local Plan</t>
  </si>
  <si>
    <t>https://hackney.gov.uk/planning-policy</t>
  </si>
  <si>
    <t>https://docs.google.com/document/d/1u3C1P-9bBxQIoEOImmpATaNCbQg54ov17cQhP7p3EUc/edit?usp=sharing</t>
  </si>
  <si>
    <t>Autumn - Winter 2026</t>
  </si>
  <si>
    <t>Oct 2026</t>
  </si>
  <si>
    <t>Summer -Autumn 2027</t>
  </si>
  <si>
    <t>March 2025 sets out timetable using terminology of current system, but milestones suggest it will be submitted under the new system</t>
  </si>
  <si>
    <t>A review of the Local Plan will be undertaken to ensure the plan continues to respond to the climate emergency, and one which reflects any changes to legislation including the transfer of planning powers from the London Legacy Development Corporation to  Hackney in 2024.</t>
  </si>
  <si>
    <t>E06000006</t>
  </si>
  <si>
    <t>Halton</t>
  </si>
  <si>
    <t>Partial Review</t>
  </si>
  <si>
    <t>https://www3.halton.gov.uk/Pages/planning/policyguidance/PolicyBackgroundDocuments.aspx</t>
  </si>
  <si>
    <t>https://www3.halton.gov.uk/Documents/planning/planning%20policy/evidencebase/LDS/LDSUpdate.pdf</t>
  </si>
  <si>
    <t>partial review will commence in April 2026</t>
  </si>
  <si>
    <t>new plan to be prepared under new system
[partial review]</t>
  </si>
  <si>
    <t>E07000164</t>
  </si>
  <si>
    <t>Hambleton (defunct - now part of North Yorkshire)</t>
  </si>
  <si>
    <t>E09000013</t>
  </si>
  <si>
    <t>Hammersmith and Fulham</t>
  </si>
  <si>
    <t>Hammersmith  &amp; Fulham Local Plan 2042</t>
  </si>
  <si>
    <t>https://www.lbhf.gov.uk/planning/planning-policy/local-development-scheme-lds</t>
  </si>
  <si>
    <t>https://democracy.lbhf.gov.uk/documents/s132618/Appendix%202%20-%20Local%20Development%20Scheme%202024-2027.pdf</t>
  </si>
  <si>
    <t>Oct/Nov 2025</t>
  </si>
  <si>
    <t>https://www.lbhf.gov.uk/planning/planning-policy/local-plan/local-plan-regulation-18</t>
  </si>
  <si>
    <t>July/Aug 2026</t>
  </si>
  <si>
    <t>Submission now Dec 2026. Reg 18 running to Dec 2025.</t>
  </si>
  <si>
    <t>Draft LDS Oct 2025</t>
  </si>
  <si>
    <t>E07000131</t>
  </si>
  <si>
    <t>Harborough</t>
  </si>
  <si>
    <t xml:space="preserve">New Local Plan </t>
  </si>
  <si>
    <t>Plan is continuing to provide a robust framework to manage development in a sustainable way, but work is underway on a new Local Plan to take into account Leicester City Council’s unmet housing need.</t>
  </si>
  <si>
    <t>https://www.harborough.gov.uk/info/20004/planning_strategy/528/new_local_plan</t>
  </si>
  <si>
    <t>https://www.harborough.gov.uk/local-development-scheme</t>
  </si>
  <si>
    <t>Sep - Oct 2023</t>
  </si>
  <si>
    <t>Jan - March 2025</t>
  </si>
  <si>
    <t>March/April 2026
(was Sep-2025)</t>
  </si>
  <si>
    <t>Dec-2026 / Jan-2027</t>
  </si>
  <si>
    <r>
      <t xml:space="preserve">The plan will be a full local plan with a spatial strategy and site allocations and will cover the period 2020 to 2041. It is being brought forward under the transitional arrangements, having met the criteria in paragraph 234a of the National Planning Policy Framework. Its housing provision is some 85% of local housing need identified under the current standard method.  The plan will be reported to the Council’s Cabinet on 2 March 2026 and to full Council on 16 March 2026. It is anticipated that it will be submitted for examination later in the same month.   The previous local development scheme (LDS) anticipated an examination in 2025 with adoption by December 2026. The LDS is due to be updated on 12 November 2025.
</t>
    </r>
    <r>
      <rPr>
        <b/>
        <sz val="10"/>
        <color rgb="FF000000"/>
        <rFont val="Calibri"/>
        <family val="2"/>
      </rPr>
      <t>The Council will become part of a shadow authority in 2027 and will be absorbed into a new local authority in 2028</t>
    </r>
  </si>
  <si>
    <t>Nov 2025 LDS &amp; Inspector's letter of 15 Nov 2025</t>
  </si>
  <si>
    <t>E09000014</t>
  </si>
  <si>
    <t>Haringey</t>
  </si>
  <si>
    <t>change in administration</t>
  </si>
  <si>
    <t>https://www.haringey.gov.uk/planning-and-building-control/planning/planning-policy/local-plan/local-development-scheme-lds</t>
  </si>
  <si>
    <t>https://www.haringey.gov.uk/sites/default/files/2025-04/haringey-lds-march-2025.pdf</t>
  </si>
  <si>
    <t>Oct - Dec 2020</t>
  </si>
  <si>
    <t xml:space="preserve">First Steps Engagement (Reg 18) </t>
  </si>
  <si>
    <t>https://www.haringey.gov.uk/planning-and-building-control/planning/planning-policy/new-local-plan-first-steps-engagement#first-steps</t>
  </si>
  <si>
    <t>July - Sep 2025</t>
  </si>
  <si>
    <t>Draft Local Plan Consultation</t>
  </si>
  <si>
    <t>call for sites' ran until 16 June 2024 with draft local plan due to be 'published' in 2024 (source: LPA website 29/10/2024)</t>
  </si>
  <si>
    <t>E07000073</t>
  </si>
  <si>
    <t>Harlow</t>
  </si>
  <si>
    <t>Harlow Local Plan  (under new system)</t>
  </si>
  <si>
    <t>https://www.harlow.gov.uk/planning-and-building-control/planning-policy/new-local-plan/local-development-scheme</t>
  </si>
  <si>
    <t>https://www.harlow.gov.uk/sites/default/files/documents/Local%20Development%20Scheme%202025.pdf</t>
  </si>
  <si>
    <t>Oct - Nov 2027</t>
  </si>
  <si>
    <t>E07000165</t>
  </si>
  <si>
    <t>Harrogate (defunct - now part of North Yorkshire)</t>
  </si>
  <si>
    <t>https://www.harrogate.gov.uk/info/20101/planning_policy_and_the_local_plan/559/local_development_scheme</t>
  </si>
  <si>
    <t>https://www.harrogate.gov.uk/downloads/file/4315/local-development-scheme-sixth-review-december-2021</t>
  </si>
  <si>
    <t>Consult on scope of review</t>
  </si>
  <si>
    <t>E09000015</t>
  </si>
  <si>
    <t>Harrow</t>
  </si>
  <si>
    <t>New Harrow Local Plan</t>
  </si>
  <si>
    <t>https://www.harrow.gov.uk/planning-developments/local-development-scheme?documentId=12692&amp;categoryId=210273</t>
  </si>
  <si>
    <t>https://www.harrow.gov.uk/downloads/file/32064/240207_Local_Development_Scheme__LDS__2023.pdf</t>
  </si>
  <si>
    <t>Initial Proposals</t>
  </si>
  <si>
    <t>https://placemaker.harrow.urbanintelligence.co.uk/p/document/2</t>
  </si>
  <si>
    <t>Reg 18 (draft plan): Sep-Oct 2023; Reg 19: Sep- Oct 2024; Submission: Jan 2025; Adoption: Dec 2025.  Submitted 26 Feb 2025</t>
  </si>
  <si>
    <t>5 March 2025 monthly update addendum</t>
  </si>
  <si>
    <t xml:space="preserve">The following timetable is that which the policy team are working to at the moment. However, there has been some slippage in relation to the Reg18 stage, although it is intended to make this up over the following stage and meet the Reg19 submission timeframe. 
Evidence base preparation: January 2018 – June 2023
Regulation 18: Consultation on Draft Local Plan	September – October 2023 (8 weeks)
Regulations 19 and 20: Pre-submission consultation (six weeks for representations):September- October 2024 (6 weeks)
Regulation 22: Submission of the Local Plan and representations to Secretary of State:	January 2025
Independent Examination – hearings: January-November 2025
Receive Inspector’s report: November 2025
Adoption: December 2025 (at the latest)
</t>
  </si>
  <si>
    <t>E07000089</t>
  </si>
  <si>
    <t>Hart</t>
  </si>
  <si>
    <t>Hart Local Plan (Strategy and Sites) 2032 - Review</t>
  </si>
  <si>
    <t>review yet to start</t>
  </si>
  <si>
    <t>https://www.hart.gov.uk/planning-and-building-control/planning-policy/new-hart-local-plan</t>
  </si>
  <si>
    <t>https://www.hart.gov.uk/sites/default/files/2025-09/Local-Development-Scheme-September-2025.pdf</t>
  </si>
  <si>
    <t>Jan 2027 - Feb 2027</t>
  </si>
  <si>
    <t>Oct  2027 - Nov 2027</t>
  </si>
  <si>
    <t>Jan 2028 - Feb 2028</t>
  </si>
  <si>
    <t>First consultation Jan - Feb 2027</t>
  </si>
  <si>
    <t xml:space="preserve">LPA will review our local plan policies, i.e. assess whether they need updating, by no later than 30 April 2025, five years after adoption of the Hart Local Plan 2032. "If a full or partial update to our local plan policies is needed, a timetable will be prepared for an update to the plan."
</t>
  </si>
  <si>
    <t>E06000001</t>
  </si>
  <si>
    <t>Hartlepool</t>
  </si>
  <si>
    <t>Hartlepool Local Plan</t>
  </si>
  <si>
    <t>https://www.hartlepool.gov.uk/info/20209/local_plan/312/local_plan</t>
  </si>
  <si>
    <t>https://www.hartlepool.gov.uk/download/downloads/id/661/hartlepool_local_development_scheme_-_dec_2025.pdf</t>
  </si>
  <si>
    <t>https://mhclg.sharepoint.com/:i:/s/DevelopmentPlans/EdcRhgEU_hlFjb36vgyzaoUBF_ubm-aDB8BOiyxOIu5lbA?e=g19xKh</t>
  </si>
  <si>
    <t>Oct 2028 - Dec 2028</t>
  </si>
  <si>
    <t>Oct 2028</t>
  </si>
  <si>
    <t>Jan - April 2029</t>
  </si>
  <si>
    <t>new Feb 2025 LDS consultation starts Oct 2028. Web links do not work and no trace of Feb 2025 LDS found (31 Oct 25)</t>
  </si>
  <si>
    <t>E07000062</t>
  </si>
  <si>
    <t>Hastings</t>
  </si>
  <si>
    <t>Hastings Local Plan 2023-2041</t>
  </si>
  <si>
    <t>https://www.hastings.gov.uk/planning/policy/new-local-plan/localdevelopmentscheme/</t>
  </si>
  <si>
    <t>https://www.hastings.gov.uk/content/localdevelopmentscheme/Local_Development_Scheme_update_December_2025.pdf</t>
  </si>
  <si>
    <t>Q4 2020/2021</t>
  </si>
  <si>
    <t>E07000090</t>
  </si>
  <si>
    <t>Havant</t>
  </si>
  <si>
    <t>Building a Better Future Plan
(previous plan withdrawn)</t>
  </si>
  <si>
    <t>YES
previous emerging plan withdrawn</t>
  </si>
  <si>
    <t>Other
Nutrient neutrality (since 2018)</t>
  </si>
  <si>
    <t>https://www.havant.gov.uk/planning-services/planning-policy/local-plan/local-development-scheme-lds</t>
  </si>
  <si>
    <t>https://www.havant.gov.uk/media/10649/download?inline</t>
  </si>
  <si>
    <t>Q4 2022</t>
  </si>
  <si>
    <t>Public consultation on Building a Better Future Plan contents</t>
  </si>
  <si>
    <t>https://cdn.havant.gov.uk/public/documents/Building%20a%20Better%20Future%20Document.pdf</t>
  </si>
  <si>
    <t>Consultation on the Draft Local Plan</t>
  </si>
  <si>
    <t>https://www.havant.gov.uk/sites/default/files/2025-05/Draft%20Building%20a%20Better%20Future%20Plan%20Web.pdf</t>
  </si>
  <si>
    <t>Q4 2026</t>
  </si>
  <si>
    <t>Dec 2025 LDS &amp; AV note (Dec 2025)</t>
  </si>
  <si>
    <t>Reg 18 completed
[now current system plan]</t>
  </si>
  <si>
    <t>e-mail</t>
  </si>
  <si>
    <t>E09000016</t>
  </si>
  <si>
    <t>Havering</t>
  </si>
  <si>
    <t>Local Plan (2016-2031) Review</t>
  </si>
  <si>
    <t>https://www.havering.gov.uk/planning-3/planning-policy/4</t>
  </si>
  <si>
    <t>https://www.havering.gov.uk/downloads/download/552/local-development-scheme</t>
  </si>
  <si>
    <t>https://www.havering.gov.uk/info/20034/planning/920/local_plan_update</t>
  </si>
  <si>
    <t>Reg 18 appears to have not yet commenced.  Submission now Dec 2026.  Appears to be still at reviewing and collecting evidence stage (i.e. pre-Reg 18) according to website (Oct 2025)</t>
  </si>
  <si>
    <t>April 2025 LDS &amp; LPA website (Oct 2025)</t>
  </si>
  <si>
    <t>E06000019</t>
  </si>
  <si>
    <t>Herefordshire</t>
  </si>
  <si>
    <t>Herefordshire Local Plan 2021 - 2041</t>
  </si>
  <si>
    <t>Summer 2019</t>
  </si>
  <si>
    <t>Agreed to update CS November 2020</t>
  </si>
  <si>
    <t>https://www.herefordshire.gov.uk/local-plan-1/local-development-scheme</t>
  </si>
  <si>
    <t>https://www.herefordshire.gov.uk/downloads/file/27309/local-development-scheme-march-2025</t>
  </si>
  <si>
    <t>https://www.herefordshire.gov.uk/local-plan-1/local-plan-2021-2041/2</t>
  </si>
  <si>
    <t>Spring - Summer 2022</t>
  </si>
  <si>
    <t>Public consultation, broad development locations, policy options etc.</t>
  </si>
  <si>
    <t>https://hlp.commonplace.is/</t>
  </si>
  <si>
    <t>Spring 2024
(was Sept/Oct 2023)</t>
  </si>
  <si>
    <t>April 2024
(was Sep-2023)</t>
  </si>
  <si>
    <t>https://www.herefordshire.gov.uk/downloads/file/26351/herefordshire-draft-local-plan-regulation-18-strategic-policies-document</t>
  </si>
  <si>
    <t xml:space="preserve">LDS for adoption is due before Cabinet on 6th March. Very unrealistic timetable. Have flagged to LPA and are getting PAS support. </t>
  </si>
  <si>
    <t>LDS 2025 and PDT data</t>
  </si>
  <si>
    <t>Following the elections in May, the Regulation 18 draft consultation of the Local Plan 2021-2041 (as indicated within the May 2023 Local Development Scheme) is subject to a pause and review for the administration to reflect on the content against their priorities and objectives. It is anticipated that the consultation will now take place in the Spring 2024</t>
  </si>
  <si>
    <t>Rachael Lee</t>
  </si>
  <si>
    <t>E07000098-02</t>
  </si>
  <si>
    <t>Hertsmere</t>
  </si>
  <si>
    <t>Planning for Growth: Hertsmere Local Plan (2022-2038)</t>
  </si>
  <si>
    <t>none
[Jan 2013 adopted plan is first post-2004 Act Plan]</t>
  </si>
  <si>
    <t>https://www.hertsmere.gov.uk/Planning--Building-Control/Planning-Policy/Local-Plan/New-Local-Plan/New-Local-Plan-Planning-for-Growth.aspx</t>
  </si>
  <si>
    <t>https://www.hertsmere.gov.uk/Documents/09-Planning--Building-Control/Planning-Policy/Local-Plan/LDS-April-2021-FINAL.pdf</t>
  </si>
  <si>
    <t>Late 2016</t>
  </si>
  <si>
    <t>Local Plan launch and "call for sites"</t>
  </si>
  <si>
    <t>Nov/Dec 2017</t>
  </si>
  <si>
    <t>https://www.hertsmere.gov.uk/Documents/09-Planning--Building-Control/Planning-Policy/Local-Plan/Issues-and-Options-Report-final.pdf</t>
  </si>
  <si>
    <t>Oct/Dec 2018</t>
  </si>
  <si>
    <t>Potential sites for housing and employment</t>
  </si>
  <si>
    <t>https://www.hertsmere.gov.uk/Documents/09-Planning--Building-Control/Planning-Policy/Local-Plan/Final-version-of-sites-document-printed-version.pdf</t>
  </si>
  <si>
    <t>https://www.hertsmere.gov.uk/News/Articles/October-2021/Have-your-say-on-Hertsmeres-draft-Local-Plan.aspx</t>
  </si>
  <si>
    <r>
      <rPr>
        <b/>
        <sz val="10"/>
        <color rgb="FF000000"/>
        <rFont val="Calibri"/>
        <family val="2"/>
      </rPr>
      <t xml:space="preserve">Hertsmere Local Plan: </t>
    </r>
    <r>
      <rPr>
        <sz val="10"/>
        <color rgb="FF000000"/>
        <rFont val="Calibri"/>
        <family val="2"/>
      </rPr>
      <t xml:space="preserve">Fourth and final Reg 18 (draft plan) consultation ongoing Autumn 2021.  Publication now Spring 2022 (was Autumn 2021); Submission now Summer 2022; Adoption now expected Summer 2023.  </t>
    </r>
    <r>
      <rPr>
        <b/>
        <sz val="10"/>
        <color rgb="FF000000"/>
        <rFont val="Calibri"/>
        <family val="2"/>
      </rPr>
      <t>South West Herts JSP:</t>
    </r>
    <r>
      <rPr>
        <sz val="10"/>
        <color rgb="FF000000"/>
        <rFont val="Calibri"/>
        <family val="2"/>
      </rPr>
      <t xml:space="preserve"> No timetable yet determined for South West Herts JSP.</t>
    </r>
  </si>
  <si>
    <r>
      <rPr>
        <sz val="10"/>
        <color rgb="FF000000"/>
        <rFont val="Calibri"/>
        <family val="2"/>
      </rPr>
      <t xml:space="preserve">Fourth and final Reg 18 (draft plan) consultation ongoing - closes 6 December 2021 (previously 22 November).  Publication now Spring 2022 (was Autumn 2021); Submission now Summer 2022; Adoption now expected Summer 2023. </t>
    </r>
    <r>
      <rPr>
        <b/>
        <sz val="10"/>
        <color rgb="FF000000"/>
        <rFont val="Calibri"/>
        <family val="2"/>
      </rPr>
      <t>Members resolved to abandon its newly-published draft plan due to opposition from residents about the level of proposed green belt release (April 2022).  LPA is proceeding with the plan-making process.</t>
    </r>
  </si>
  <si>
    <t>work stopped
[on this version of emerging plan]</t>
  </si>
  <si>
    <t>Email Alert</t>
  </si>
  <si>
    <t>E07000098-01</t>
  </si>
  <si>
    <t>In March 2024 published the South West Herts digital place portrait. This is an interactive map and dashboard that brings together lots of data in order to help people across South West Herts better understand the area and its social, economic and environmental characteristics.</t>
  </si>
  <si>
    <t>E07000098</t>
  </si>
  <si>
    <t>Hertsmere Local Plan 2024</t>
  </si>
  <si>
    <t>commencement of work on a new version of plan</t>
  </si>
  <si>
    <t>https://www.hertsmere.gov.uk/planning-building-control/planning-policy/hertsmere-local-plan/new-local-plan/local-development-scheme-2025</t>
  </si>
  <si>
    <t>https://www.hertsmere.gov.uk/asset-library/local-development-scheme-2025.pdf</t>
  </si>
  <si>
    <t>April - June 2024</t>
  </si>
  <si>
    <t>Draft Plan consultation (Reg 18)</t>
  </si>
  <si>
    <t>https://www.hertsmere.gov.uk/Planning--Building-Control/Planning-Policy/Local-Plan/New-Local-Plan/New-draft-local-plan-2024-main.aspx</t>
  </si>
  <si>
    <t>Jan-Feb 2026</t>
  </si>
  <si>
    <t>April-May 2026</t>
  </si>
  <si>
    <t>June - July 2026</t>
  </si>
  <si>
    <t xml:space="preserve">November 2023 LDS provides timetable for work on new version of emerging local plan with Reg 18 April - June 2024; Reg 19 November - December 2024; Submission April 2025; and Adoption June 2026.  22/03/24 LPA confirm they are expecting to do a further R18.  R19 expected Jan 25 with submission July 25
</t>
  </si>
  <si>
    <t>22/03/24 LPA confirm they are expecting to do a further R18.  R19 expected Jan 25 with submission July 25</t>
  </si>
  <si>
    <t>E07000037</t>
  </si>
  <si>
    <t>High Peak</t>
  </si>
  <si>
    <t>Updated High Peak Local Plan</t>
  </si>
  <si>
    <t>https://www.highpeak.gov.uk/article/853/Local-Development-Scheme</t>
  </si>
  <si>
    <t>https://www.highpeak.gov.uk/media/579/Local-Development-Scheme/pdf/snHP_Local_Development_Scheme_2025.pdf?m=1740758271787</t>
  </si>
  <si>
    <t xml:space="preserve">Preferred Options </t>
  </si>
  <si>
    <t>Winter 2025</t>
  </si>
  <si>
    <t>Early engagement concluded in March 2023.  No evidence of scheduled Reg 18 consultation having commenced.  Submission now exp. Spring 2026 according to Feb 2025 LDS.</t>
  </si>
  <si>
    <t>Early Engagement (19th January to 3rd March 2023)
The Early Engagement Document includes some of the information gathered to date that may shape future proposals and key issues that the Local Plan may need to address up to the year 2041.   The Early Engagement consultation has now closed.  Your feedback will help the Council to identify the issues and options for the Local Plan that we intend to consult on later in 2023.</t>
  </si>
  <si>
    <t>E09000017</t>
  </si>
  <si>
    <t>Hillingdon</t>
  </si>
  <si>
    <t xml:space="preserve">Hillingdon Local Plan </t>
  </si>
  <si>
    <t>https://www.hillingdon.gov.uk/local-development-scheme</t>
  </si>
  <si>
    <t>https://www.hillingdon.gov.uk/media/15950/Local-Development-Scheme-2025/pdf/q3Local_Development_Scheme_2025.pdf?m=1741272791747</t>
  </si>
  <si>
    <t>Call for Sites
[non-Reg 18]</t>
  </si>
  <si>
    <t>https://www.hillingdon.gov.uk/call-for-sites-exercise</t>
  </si>
  <si>
    <t>call for views consultation (Reg 18)</t>
  </si>
  <si>
    <t>Apr-2024
(was Jun-2023)</t>
  </si>
  <si>
    <t>https://www.hillingdon.gov.uk/local-plan</t>
  </si>
  <si>
    <t>Oct - Nov 2025</t>
  </si>
  <si>
    <t>June - July 2027</t>
  </si>
  <si>
    <t>Submission exp. August 2026</t>
  </si>
  <si>
    <t>E07000132</t>
  </si>
  <si>
    <t>Hinckley and Bosworth</t>
  </si>
  <si>
    <t>https://www.hinckley-bosworth.gov.uk/info/856/local_plan_2006_to_2026/832/local_development_scheme_lds</t>
  </si>
  <si>
    <t>https://www.hinckley-bosworth.gov.uk/downloads/file/8481/local_development_scheme_march_2025</t>
  </si>
  <si>
    <t>Jan-Feb 2018</t>
  </si>
  <si>
    <t>Scope, Issues and Options</t>
  </si>
  <si>
    <t>https://www.hinckley-bosworth.gov.uk/info/1004/planning_policy_and_the_local_plan/1315/local_plan_review/3</t>
  </si>
  <si>
    <t>https://mhclg.sharepoint.com/sites/DevelopmentPlans/Shared%20Documents/Data%20and%20Analysis/Planning%20Data%20Unit/Reg%2018%20monitoring/Screenshots/hinckley%20&amp;%20bosworth%20Jan%202018%20Reg%2018%20FIRST.PNG</t>
  </si>
  <si>
    <t>Jan - Feb 2019</t>
  </si>
  <si>
    <t>New Directions for Growth paper</t>
  </si>
  <si>
    <t>https://www.hinckley-bosworth.gov.uk/info/1004/planning_policy_and_the_local_plan/1315/local_plan_review_2016_to_2036/4</t>
  </si>
  <si>
    <t>June - August 2021</t>
  </si>
  <si>
    <t>https://www.hinckley-bosworth.gov.uk/info/200387/past_consultation_2021/1766/draft_local_plan_consultation</t>
  </si>
  <si>
    <t>June - July 2024</t>
  </si>
  <si>
    <t>Public consultation on Drfat Plan (Reg 18)</t>
  </si>
  <si>
    <t>https://www.hinckley-bosworth.gov.uk/info/200398/local_plan_review_2020_to_2041/2004/regulation_18_consultation_2024</t>
  </si>
  <si>
    <t>1. Feb - March 2022
2. March - April 2026</t>
  </si>
  <si>
    <r>
      <t xml:space="preserve">1. Feb 2022
</t>
    </r>
    <r>
      <rPr>
        <i/>
        <sz val="10"/>
        <color theme="1"/>
        <rFont val="Calibri"/>
        <family val="2"/>
      </rPr>
      <t>2. March 2026 [delayed]</t>
    </r>
  </si>
  <si>
    <t>1. Feb 2022
[to consult again at Reg 19 stage - delayed]</t>
  </si>
  <si>
    <t>Late 2027</t>
  </si>
  <si>
    <t>March 2025 LDS &amp; December 2025 intel from LPA</t>
  </si>
  <si>
    <t>Second Reg 19 timetabled for Jan - Feb 2025</t>
  </si>
  <si>
    <t>Reg 18 completed
[Reg 19 delayed]</t>
  </si>
  <si>
    <t>Published Feb 2022</t>
  </si>
  <si>
    <t>E07000227</t>
  </si>
  <si>
    <t>Horsham</t>
  </si>
  <si>
    <t>Horsham District Local Plan Review</t>
  </si>
  <si>
    <t xml:space="preserve">
NPPF
Water neutrality</t>
  </si>
  <si>
    <t>https://www.horsham.gov.uk/planning/planning-policy/local-development-scheme</t>
  </si>
  <si>
    <t>https://www.horsham.gov.uk/__data/assets/pdf_file/0004/144517/Local-Development-Scheme-2025.pdf</t>
  </si>
  <si>
    <t>https://www.horsham.gov.uk/planningpolicy/planning-policy/local-plan/local-plan-review</t>
  </si>
  <si>
    <t>https://mhclg.sharepoint.com/sites/DevelopmentPlans/Shared%20Documents/Data%20and%20Analysis/Planning%20Data%20Unit/Reg%2018%20monitoring/Screenshots/Horsham%20April%202018%20-%20First.PNG</t>
  </si>
  <si>
    <t>February / March 2020</t>
  </si>
  <si>
    <t>https://strategicplanning.horsham.gov.uk/consult.ti/LocalPlanReview/viewCompoundDoc?docid=10336756</t>
  </si>
  <si>
    <t>Jan-Feb 2024</t>
  </si>
  <si>
    <t>Jun-2024
(was TBC)</t>
  </si>
  <si>
    <t>Mar 2025 LDS &amp; PINS letter of 5 Jan 2026.</t>
  </si>
  <si>
    <t>At a meeting of full Council on 11 December 2023 Horsham councillors approved the Horsham District Local Plan Regulation 19 document for 2023 to 2040 and recommended that it proceeds to the Regulation 19 stage.  Consultation period: 19 January to 1 March 2024.</t>
  </si>
  <si>
    <t>Submitted July 2024
[proecdural meeting with LPA 26 Feb 2026]</t>
  </si>
  <si>
    <t>E09000018</t>
  </si>
  <si>
    <t>Hounslow</t>
  </si>
  <si>
    <t>Hounslow Local Plan 2020-2041
(previous plan withdrawn May 2023)</t>
  </si>
  <si>
    <t>Plan withdrawn May 2023</t>
  </si>
  <si>
    <t>https://www.hounslow.gov.uk/info/20167/local_plan/2483/local_development_scheme</t>
  </si>
  <si>
    <t>https://lbhounslow.sharepoint.com/:b:/s/InternetLinks/pp/EXqFzTehpPZPidtcKbAdjPkBzz9n_m-6euieCK4fVfv16Q?e=Fu8IwD</t>
  </si>
  <si>
    <t>Local Plan Reviews</t>
  </si>
  <si>
    <t>Autumn/Winter 2023</t>
  </si>
  <si>
    <t xml:space="preserve">Reg 18 consultation </t>
  </si>
  <si>
    <t>https://www.hounslow.gov.uk/info/20167/local_plan/1549/local_plan_review/2</t>
  </si>
  <si>
    <t>Submitted 23 June 2025</t>
  </si>
  <si>
    <t xml:space="preserve">Previous version of plan withdrawn - all four volumes of local plan combined and will be re-submitted as a single Local Plan.  On Tuesday 23rd July 2024, the Council voted to approve the Publication Draft Hounslow Local Plan 2020-2041 for Regulation 19 consultation.
</t>
  </si>
  <si>
    <t>E06000010</t>
  </si>
  <si>
    <t>Hull</t>
  </si>
  <si>
    <t>Hull Local Plan 2040</t>
  </si>
  <si>
    <t>https://www.hull.gov.uk/planning-applications/local-development-scheme</t>
  </si>
  <si>
    <t>https://www.hull.gov.uk/downloads/file/3371/local-plan-timetable</t>
  </si>
  <si>
    <t>Feb - Sep 2025</t>
  </si>
  <si>
    <t>Beginning the conversation</t>
  </si>
  <si>
    <t xml:space="preserve">Next Reg 18 consultation </t>
  </si>
  <si>
    <t>Sep 2025 - May 2026</t>
  </si>
  <si>
    <t xml:space="preserve">May - June 2026 </t>
  </si>
  <si>
    <t>Feb - April 2027</t>
  </si>
  <si>
    <t>Timetable data taken from PDT interpretation (March 2025).  Scheduled dates as interpreted by PDT do not follow usual protocols, so re-interpreted.  Initial consultations closed, but appears to have missed Reg 18 due in September 2025</t>
  </si>
  <si>
    <t>April 2024 timetable (and PDT data)</t>
  </si>
  <si>
    <t>Reg 18 ongoing
[stage missed]</t>
  </si>
  <si>
    <t>E07000011</t>
  </si>
  <si>
    <t>Huntingdonshire</t>
  </si>
  <si>
    <t>Local Plan to 2036 - Full Review</t>
  </si>
  <si>
    <t>https://www.huntingdonshire.gov.uk/planning/local-plan-to-2036/local-plan-update/</t>
  </si>
  <si>
    <t>https://www.huntingdonshire.gov.uk/media/cnpkcvla/local-development-scheme.pdf</t>
  </si>
  <si>
    <t>https://applications.huntingdonshire.gov.uk/moderngov/documents/s126950/3%20Local%20Development%20Scheme%20Report.pdf</t>
  </si>
  <si>
    <t>Initial Issues, call for sites etc (Reg 18)</t>
  </si>
  <si>
    <t>https://consult.huntingdonshire.gov.uk/kse/event/37422</t>
  </si>
  <si>
    <t>Further Issues and Options</t>
  </si>
  <si>
    <t>Preferred Options (full draft)</t>
  </si>
  <si>
    <t>Reverted to current sytem. Submission Dec 2026</t>
  </si>
  <si>
    <t>Initial Issues, call for sites and assessment methodologies (Regulation 18) - Spring 2023; Further Issues and Options (Regulation 18) - Spring 2024; Preferred Options (full draft) Local Plan (Regulation 18) - Summer/Autumn 2025; 
Pre-submission Local Plan (Regulations 19 and 20) - Spring 2027;  Submission of draft Local Plan to Secretary of State (Regulation 22) - Autumn 2027; Examination in Public (Regulation 24) - Autumn 2027 onwards; Adoption (Regulation 26) - Winter 2028</t>
  </si>
  <si>
    <t>E07000120</t>
  </si>
  <si>
    <t>Hyndburn</t>
  </si>
  <si>
    <t>Hyndburn 2040:
Local Plan (Strategic Policies and Site Allocations)</t>
  </si>
  <si>
    <t xml:space="preserve">Recruitment </t>
  </si>
  <si>
    <t>https://www.hyndburnbc.gov.uk/local-development-scheme/</t>
  </si>
  <si>
    <t>https://www.hyndburnbc.gov.uk/wp-content/uploads/2025/02/HyndburnLocalDevelopmentScheme_2025.pdf</t>
  </si>
  <si>
    <t>Core Strategy Review DPD Reg 18: Core Strategy Policies scoping assessment; Core Strategy Review: Growth Options and Spatial Options; and Site Allocations DPD: Scoping and Site Assessment Methodology</t>
  </si>
  <si>
    <t>https://www.hyndburnbc.gov.uk/localplan/</t>
  </si>
  <si>
    <t>Core Strategy Review DPD Reg 18 Consultation Draft</t>
  </si>
  <si>
    <t>https://www.hyndburnbc.gov.uk/download-package/core-strategy-review-reg18-feb19/</t>
  </si>
  <si>
    <t>https://mhclg.sharepoint.com/sites/DevelopmentPlans/Shared%20Documents/Data%20and%20Analysis/Planning%20Data%20Unit/Reg%2018%20monitoring/Screenshots/Hyndburn%20Feb%202019%20Reg%2018%20FIRST.PNG</t>
  </si>
  <si>
    <t>Dec 2019 - Jan 2020</t>
  </si>
  <si>
    <t xml:space="preserve">Gypsy &amp; Traveller and Site Options </t>
  </si>
  <si>
    <t>https://www.hyndburnbc.gov.uk/localplan/5/</t>
  </si>
  <si>
    <t>Nov-2022
Feb-2024</t>
  </si>
  <si>
    <t>Nov 2026 - Feb 2027</t>
  </si>
  <si>
    <t>Feb 2025 LDS &amp; post-hearings letter (Nov 2025)</t>
  </si>
  <si>
    <t>Second Reg 19</t>
  </si>
  <si>
    <t xml:space="preserve">Submitted </t>
  </si>
  <si>
    <t>VisualPing; 
Published Nov 2022 &amp; Feb-2024</t>
  </si>
  <si>
    <t>E07000202</t>
  </si>
  <si>
    <t>Ipswich</t>
  </si>
  <si>
    <t>emerging plan will miss December 2026 deadline, assuming will be under new system</t>
  </si>
  <si>
    <t>https://www.ipswich.gov.uk/planning-and-building-control/planning-policy/local-development-scheme</t>
  </si>
  <si>
    <t>https://www.ipswich.gov.uk/sites/ipswich/files/2025-03/Local%20Development%20Scheme.pdf</t>
  </si>
  <si>
    <t>Reg 18 consultation equivalent</t>
  </si>
  <si>
    <t xml:space="preserve">Jan 2025 LDS and PDT interpretation of LDS timetable </t>
  </si>
  <si>
    <t>LDT Data and Jan 2025 LDS</t>
  </si>
  <si>
    <t>Detailed timetable to be prepared IDC</t>
  </si>
  <si>
    <t>E06000046</t>
  </si>
  <si>
    <t>Isle of Wight</t>
  </si>
  <si>
    <t>Island Planning Strategy - the Island Plan</t>
  </si>
  <si>
    <t>NPPF (Jan 2023)
PWP
Nutrient neutrality (since 2018)</t>
  </si>
  <si>
    <t>https://www.iow.gov.uk/environment-and-planning/planning/local-plan/local-development-scheme/</t>
  </si>
  <si>
    <t>https://iwc.iow.gov.uk/documentlibrary/download/local-development-scheme-lds-</t>
  </si>
  <si>
    <t>https://www.iow.gov.uk/Residents/environment-planning-and-waste/Planning-Policy-new/The-Island-Plan-Review/Surveys-and-Consultations</t>
  </si>
  <si>
    <t>https://mhclg.sharepoint.com/sites/DevelopmentPlans/Shared%20Documents/Data%20and%20Analysis/Planning%20Data%20Unit/Reg%2018%20monitoring/Screenshots/IOW%20draft%20plan%20consultation%20Dec%202018.PNG</t>
  </si>
  <si>
    <t>June - July 2021</t>
  </si>
  <si>
    <t>June/July 2024</t>
  </si>
  <si>
    <t>September/October 2024</t>
  </si>
  <si>
    <t>LPA website - on examination/latest news (Dec 2025)</t>
  </si>
  <si>
    <t>Regulation 19 submission version of the IPS for a period of public representation is due to start Monday 8 July 2024</t>
  </si>
  <si>
    <t>E06000053</t>
  </si>
  <si>
    <t>Isles of Scilly</t>
  </si>
  <si>
    <t>Isles of Scilly Local Plan 2025-2040</t>
  </si>
  <si>
    <t>https://www.scilly.gov.uk/planning/planning-policy/local-plan-2015-2030/local-plan-review-timetable</t>
  </si>
  <si>
    <t>https://www.scilly.gov.uk/sites/default/files/planning-apps/Local%20Plan%20Timetable%202025.pdf</t>
  </si>
  <si>
    <t>Feb-March 2026</t>
  </si>
  <si>
    <t>Feb 2026</t>
  </si>
  <si>
    <t>LDS timetable in response to post-WMR statement.  LPA ADVISED THEY HOPED TO GET PLAN IN BEFORE DECEMBER 2026 BUT LIKELY TO STRUGGLE DUE TO INTERNAL RESOURCING.  ****update - may wait to submit under new system</t>
  </si>
  <si>
    <t>July 2025 LDS</t>
  </si>
  <si>
    <t>PINS say this, "07/02/24 LPA shared their draft LDS with us which states R19 May 26 and submission March 27"</t>
  </si>
  <si>
    <t>E09000019</t>
  </si>
  <si>
    <t>Islington</t>
  </si>
  <si>
    <t>https://www.islington.gov.uk/planning/planning-policy/islington-local-plan</t>
  </si>
  <si>
    <t>https://www.islington.gov.uk/-/media/sharepoint-lists/public-records/planningandbuildingcontrol/publicity/publicconsultation/20252026/islington-local-development-scheme-2025.pdf?la=en&amp;hash=44FEE48BE761FBE8C35730B0575CEDA0D48EF6E2</t>
  </si>
  <si>
    <t>no timetable for local plan review found</t>
  </si>
  <si>
    <t>E09000020</t>
  </si>
  <si>
    <t>Kensington and Chelsea</t>
  </si>
  <si>
    <t>https://www.rbkc.gov.uk/planning-and-building-control/planning-policy/local-plan</t>
  </si>
  <si>
    <t>Submitted 8 Feb 2023.</t>
  </si>
  <si>
    <t>Submitted Feb 2023
early review</t>
  </si>
  <si>
    <t>E07000153</t>
  </si>
  <si>
    <t>Kettering - (defunct - replaced by North Northamptonshire from 1 April 2021)</t>
  </si>
  <si>
    <t>E07000146</t>
  </si>
  <si>
    <t>Kings Lynn and West Norfolk</t>
  </si>
  <si>
    <t>The King's Lynn and West Norfolk Local Plan Review</t>
  </si>
  <si>
    <t>https://www.west-norfolk.gov.uk/info/20214/emerging_local_plan_review/500/local_development_scheme</t>
  </si>
  <si>
    <t>https://www.west-norfolk.gov.uk/download/downloads/id/9319/local_development_scheme_-_march_2025.pdf</t>
  </si>
  <si>
    <t>Interpreation of timetable taken from PDT data (March 2025)</t>
  </si>
  <si>
    <t>LDS March 2025 &amp; PDT data</t>
  </si>
  <si>
    <t>Submitted March 2022; Visualping</t>
  </si>
  <si>
    <t>E09000021</t>
  </si>
  <si>
    <t>Kingston-Upon-Thames</t>
  </si>
  <si>
    <t>https://www.kingston.gov.uk/policy/local-development-scheme</t>
  </si>
  <si>
    <t>https://www.kingston.gov.uk/downloads/file/3030/rbk-local-development-scheme-february-2024-</t>
  </si>
  <si>
    <t>May - July 2019</t>
  </si>
  <si>
    <t>"Early engagement consultation"</t>
  </si>
  <si>
    <t>https://www.kingston.gov.uk/info/200157/planning_strategies_and_policies/1353/new_local_plan</t>
  </si>
  <si>
    <t>https://mhclg.sharepoint.com/sites/DevelopmentPlans/Shared%20Documents/Data%20and%20Analysis/Planning%20Data%20Unit/Reg%2018%20monitoring/Screenshots/Kingston%20upon%20Thames%20May%202019.PNG</t>
  </si>
  <si>
    <t>Quarter 2/3 2021</t>
  </si>
  <si>
    <t>Further engagement on the local plan</t>
  </si>
  <si>
    <t>https://www.kingston.gov.uk/new-local-plan</t>
  </si>
  <si>
    <t>Local Plan First Draft Consultation</t>
  </si>
  <si>
    <t>https://kingstonletstalk.co.uk/first-draft-local-plan</t>
  </si>
  <si>
    <t>late 2025</t>
  </si>
  <si>
    <t>Local Plan consultation</t>
  </si>
  <si>
    <t xml:space="preserve">Feb 2025 LDS &amp; December 2025 LDS and intel update </t>
  </si>
  <si>
    <t>•	Q4 of 2024 for the Reg 19 consultation; and
•	Q1 of 2025 for submission of the Local Plan.</t>
  </si>
  <si>
    <t>Reg 18 ongoing
[delayed; may move directly to Reg 19]</t>
  </si>
  <si>
    <t>Visualping; e-mail</t>
  </si>
  <si>
    <t>E08000034</t>
  </si>
  <si>
    <t>Kirklees</t>
  </si>
  <si>
    <t xml:space="preserve">Kirklees Local Plan </t>
  </si>
  <si>
    <t>https://www.kirklees.gov.uk/beta/planning-policy/local-plan-timetable.aspx</t>
  </si>
  <si>
    <t>https://www.kirklees.gov.uk/beta/planning-policy/pdf/local-development-scheme-timetable.pdf</t>
  </si>
  <si>
    <t>Dec 2026 - Jan 2027</t>
  </si>
  <si>
    <t>First Consultation
[draft plan]</t>
  </si>
  <si>
    <t>Publication Sep 2027 under new system</t>
  </si>
  <si>
    <t>timetable misses December 2026 deadline under current system</t>
  </si>
  <si>
    <t>E08000011</t>
  </si>
  <si>
    <t>Knowsley</t>
  </si>
  <si>
    <t>Knowsley Local Plan</t>
  </si>
  <si>
    <t>https://www.knowsley.gov.uk/planning-and-development/planning-policy/adopted-documents</t>
  </si>
  <si>
    <t>https://www.knowsley.gov.uk/sites/default/files/2025-03/Knowsley_LDS_Final_March%202025.docx</t>
  </si>
  <si>
    <t>March 2025 contains no timetable for plan preparation.  Call fo rSites closed 31 Oct 2025</t>
  </si>
  <si>
    <t>Internal intel (Jan 2025)</t>
  </si>
  <si>
    <t xml:space="preserve">VisualPing &amp; e-mail </t>
  </si>
  <si>
    <t>E26000011</t>
  </si>
  <si>
    <t>Lake District</t>
  </si>
  <si>
    <t>https://www.lakedistrict.gov.uk/__data/assets/pdf_file/0021/140628/Local-Development-Scheme-2025.pdf</t>
  </si>
  <si>
    <t>consultation</t>
  </si>
  <si>
    <t>May - June 2027</t>
  </si>
  <si>
    <t>E09000022</t>
  </si>
  <si>
    <t>Lambeth</t>
  </si>
  <si>
    <t>Revised Lambeth Local Plan</t>
  </si>
  <si>
    <t>https://www.lambeth.gov.uk/planning-building-control/planning-policy-guidance/lambeth-local-development-scheme#:~:text=Local%20Development%20Scheme-,Lambeth%20Local%20Development%20Scheme,LDS%20on%2027%20October%202021.</t>
  </si>
  <si>
    <t>https://www.lambeth.gov.uk/sites/default/files/2025-06/local_development_scheme_march_2025.pdf</t>
  </si>
  <si>
    <t>Q3 /Q4 2028/29</t>
  </si>
  <si>
    <t>Qtr 4 2028/29</t>
  </si>
  <si>
    <t>Timetable taken from March 2025 LDS.  REVISED Lambeth Local Plan timetable: Gateway 1: Q2 2026/27; Gateway 2: Q1/Q2 2027/28; Gateway 3 Q1/Q2 2028/29; Examination: Q3/Q4 2028/29; Adoption: Q4 2028/29.</t>
  </si>
  <si>
    <t>Adopted Sep 2021</t>
  </si>
  <si>
    <t>E07000121</t>
  </si>
  <si>
    <t>Lancaster</t>
  </si>
  <si>
    <t>Lancaster District Local Plan 2028/29 - 2042/43</t>
  </si>
  <si>
    <t>29 July 2020 
(as amended by the climate emergency review, adopted 22 January 2025)</t>
  </si>
  <si>
    <t>https://local-plan-review-lancaster.hub.arcgis.com/pages/lds-timetable</t>
  </si>
  <si>
    <t>https://storymaps.arcgis.com/stories/173d8dad69414f60acd8ecb9306a37cc</t>
  </si>
  <si>
    <t>Public consultation (Stage 2 (D))</t>
  </si>
  <si>
    <t>E08000035</t>
  </si>
  <si>
    <t>Leeds</t>
  </si>
  <si>
    <t>Leeds Local Plan Update (2) 
Local Plan 2040</t>
  </si>
  <si>
    <t>Range of policies need updating</t>
  </si>
  <si>
    <t>https://www.leeds.gov.uk/planning/planning-policy/adopted-local-plan/local-development-scheme</t>
  </si>
  <si>
    <t>Scope - Update (2)</t>
  </si>
  <si>
    <t>https://www.leeds.gov.uk/planning/planning-policy/leeds-local-plan-2040/introduction-and-consultation</t>
  </si>
  <si>
    <t>Winter 2027/Spring 2028</t>
  </si>
  <si>
    <t>Scope (Evidence gathering)  Feb-23
Reg 18 Consultation Issues and Options	Jun-25
Reg 19 Consultation Draft Plan Summer 2026
Submission Dec-26
Examination Spring/Summer 2027 (Subject to PINS timetable)
Adoption Winter 2027 / Spring 2028 (depending on timescale of EIP)</t>
  </si>
  <si>
    <t>Leeds have voted to go to Reg 18 (issues &amp; options). "Consultation on the plan will commence no earlier than 30th June 2025 running for a period of ten weeks."</t>
  </si>
  <si>
    <t>E06000016</t>
  </si>
  <si>
    <t>Leicester</t>
  </si>
  <si>
    <t>Draft Leicester Local Plan 2020</t>
  </si>
  <si>
    <t>1378 (was 2128)</t>
  </si>
  <si>
    <t>https://www.leicester.gov.uk/your-council/policies-plans-and-strategies/planning-and-development/adopted-planning-policy/</t>
  </si>
  <si>
    <t>https://www.leicester.gov.uk/media/syij0syd/local-development-scheme-2025-2029.pdf</t>
  </si>
  <si>
    <t>October - November 2014</t>
  </si>
  <si>
    <t>https://consultations.leicester.gov.uk/city-development-and-neighbourhoods/draft-issues-and-options/consult_view/</t>
  </si>
  <si>
    <t>https://mhclg.sharepoint.com/sites/DevelopmentPlans/Shared%20Documents/Data%20and%20Analysis/Planning%20Data%20Unit/Reg%2018%20monitoring/Screenshots/Leicester%20Issues%20&amp;%20Options%20Oct%202014%20-%20findings.PNG</t>
  </si>
  <si>
    <t>July - December 2017</t>
  </si>
  <si>
    <t>Emerging Options</t>
  </si>
  <si>
    <t>https://consultations.leicester.gov.uk/sec/leicester-local-plan-reference-documents/user_uploads/eo-ref-doc.pdf</t>
  </si>
  <si>
    <t>Preferrred Options/Draft Plan</t>
  </si>
  <si>
    <t>https://consultations.leicester.gov.uk/sec/local-plan-2019-2036/supporting_documents/Draft%20Local%20Plan.pdf</t>
  </si>
  <si>
    <t>Jan - Feb 2023</t>
  </si>
  <si>
    <t>Adoption now exp. August 2025</t>
  </si>
  <si>
    <t>VisualPing; Submitted Sep 2023</t>
  </si>
  <si>
    <t>E07000063</t>
  </si>
  <si>
    <t>Lewes</t>
  </si>
  <si>
    <t>Lewes District Local Plan</t>
  </si>
  <si>
    <t>https://www.lewes-eastbourne.gov.uk/media/4416/Lewes-Local-Development-Scheme-2025-2028/pdf/Lewes_Local_Development_Scheme_2025-2028_-_adopted_version.pdf?m=1741344747180</t>
  </si>
  <si>
    <t>Winter 2024/25</t>
  </si>
  <si>
    <t>PHASE 1 consultation - Defining policies and early site allocations proposals</t>
  </si>
  <si>
    <t>https://www.lewes-eastbourne.gov.uk/Lewes-Local-Plan</t>
  </si>
  <si>
    <t>PHASE 2 Reg 18 consultation</t>
  </si>
  <si>
    <t>Winter 2026/27</t>
  </si>
  <si>
    <t>Local Plan Phase 1 consultation (Reg. 18): Winter 2024/5
Local Plan Phase 2 consultation (Reg. 18): Autumn 2025
Proposed Submission version consultation (Reg.19): Spring 2026
Submission to the Secretary of State (Reg 22): Summer 2026
Examination in Public (Reg.24): Autumn 2026
Adoption (Reg 26): Subject to progress at EiP winter 2026/7</t>
  </si>
  <si>
    <t>E09000023</t>
  </si>
  <si>
    <t>Lewisham</t>
  </si>
  <si>
    <t>General Election and Covid-19</t>
  </si>
  <si>
    <t>https://lewisham.gov.uk/myservices/planning/policy/adopted-local-plan/local-development-scheme</t>
  </si>
  <si>
    <t>https://lewisham.gov.uk/-/media/services/planning/planning-policy/local-plan/local-development-scheme-2025-7-january-2025.pdf</t>
  </si>
  <si>
    <t>https://lewisham.gov.uk/-/media/local-development-scheme-dec-2022.ashx</t>
  </si>
  <si>
    <t>Autumn 2015</t>
  </si>
  <si>
    <t>Consultation on Main Issues</t>
  </si>
  <si>
    <t>https://lewisham.gov.uk/myservices/planning/policy/planning/lewisham-local-plan---consultation-on-main-issues</t>
  </si>
  <si>
    <t>https://mhclg.sharepoint.com/sites/DevelopmentPlans/Shared%20Documents/Data%20and%20Analysis/Planning%20Data%20Unit/Reg%2018%20monitoring/Screenshots/Lewisham%20Main%20Issues%20R18%20Oct%202015.PNG</t>
  </si>
  <si>
    <t>Winter 2020 - Spring 2021</t>
  </si>
  <si>
    <t>Main Issues and Preferred Approaches</t>
  </si>
  <si>
    <t>https://lewisham.gov.uk/myservices/planning/policy/planning/about-the-lewisham-local-plan</t>
  </si>
  <si>
    <t>Late Summer/Early Autumn 2025</t>
  </si>
  <si>
    <t>Adoption exp. Late Summer/Early Autumn 2025</t>
  </si>
  <si>
    <t>Adopted July 2025</t>
  </si>
  <si>
    <t>Submitted Nov-2023</t>
  </si>
  <si>
    <t>E07000194-01</t>
  </si>
  <si>
    <t>Lichfield</t>
  </si>
  <si>
    <t>Emerging plan withdrawn 17 Oct 2023</t>
  </si>
  <si>
    <t>https://www.lichfielddc.gov.uk/downloads/download/181/local-development-scheme</t>
  </si>
  <si>
    <t>https://www.lichfielddc.gov.uk/downloads/file/2047/local-development-scheme-2022</t>
  </si>
  <si>
    <t>Local Plan Review: Scope, Issues &amp; Options</t>
  </si>
  <si>
    <t xml:space="preserve">Preferred Options &amp; Policy Directions </t>
  </si>
  <si>
    <t>https://www.lichfielddc.gov.uk/localplan2040</t>
  </si>
  <si>
    <t xml:space="preserve">At a meeting of full council on 17 October 2023, Lichfield District Council made the decision to withdraw its proposed local plan 2040.
</t>
  </si>
  <si>
    <t>Submitted June 2022; Withdrawn 17 Oct 2023</t>
  </si>
  <si>
    <t>E07000194</t>
  </si>
  <si>
    <t>Lichfield Local Plan 2045</t>
  </si>
  <si>
    <t>https://www.lichfielddc.gov.uk/downloads/file/2753/local-development-scheme-2025</t>
  </si>
  <si>
    <t>https://www.lichfielddc.gov.uk/downloads/file/2659/local-plan-2043-issues-options</t>
  </si>
  <si>
    <t>Aug/Sept 2026</t>
  </si>
  <si>
    <t>Call for sites January to March 2024 (completed)
Issues and Options consultation (Regulation 18 consultation)  September/October 2024 (completed)
Publication consultation (Regulation 19 consultation) Commence April 2026
Submission for examination  August/ September 2026
Examination November/ December 2026
Adoption May 2027</t>
  </si>
  <si>
    <t>E07000138</t>
  </si>
  <si>
    <t>Lincoln</t>
  </si>
  <si>
    <t>Central Lincolnshire Plan Review (new system)</t>
  </si>
  <si>
    <t>https://www.n-kesteven.gov.uk/central-lincolnshire/</t>
  </si>
  <si>
    <t>https://www.n-kesteven.gov.uk/sites/default/files/2025-03/Central%20Lincolnshire%20Local%20Development%20Scheme%20March%202025.pdf</t>
  </si>
  <si>
    <t>May - July 2027</t>
  </si>
  <si>
    <t>Review of adopted plan is a Joint review with North Kesteven; City of Lincoln; and West Lindsey.  Will take place under new planning system.  Timetable to be reviewed and updated IDC</t>
  </si>
  <si>
    <t>March 2025 timetable</t>
  </si>
  <si>
    <t>Since its adoption, the performance of the plan will be monitored, and a review will take place within five years of its adoption to consider whether the plan needs to be updated. There is no intention of early review at this time, but the situation will be kept under review</t>
  </si>
  <si>
    <t>Plan adopted 13 April 2023</t>
  </si>
  <si>
    <t>Adopted 13 April 2023</t>
  </si>
  <si>
    <t>E08000012</t>
  </si>
  <si>
    <t>Liverpool</t>
  </si>
  <si>
    <t>Liverpool Local Plan 2041</t>
  </si>
  <si>
    <t>none
[Jan 2022 adopted plan is first post-2004 Act Plan]</t>
  </si>
  <si>
    <t>https://liverpool.gov.uk/planning-and-building-control/plan-making-in-liverpool/local-development-scheme</t>
  </si>
  <si>
    <t>https://liverpool.gov.uk/media/b1cn0cyq/liverpool-local-development-scheme-2025-002.pdf</t>
  </si>
  <si>
    <t>Liverpool Local Plan 2041 Engagement Scoping Document</t>
  </si>
  <si>
    <t>https://liverpool.gov.uk/media/24ihnena/local-plan-2041-scoping-document.pdf</t>
  </si>
  <si>
    <t>https://liverpool.gov.uk/council/consultation-and-engagement/consultation/consultation-on-a-new-local-plan-for-liverpool/</t>
  </si>
  <si>
    <t>Nov 2025 LDS</t>
  </si>
  <si>
    <t>Adopted 26 Jan 2022</t>
  </si>
  <si>
    <t>E51000001</t>
  </si>
  <si>
    <t>London Legacy</t>
  </si>
  <si>
    <t>Legacy Corporation Local Plan Review</t>
  </si>
  <si>
    <t>https://www.queenelizabetholympicpark.co.uk/planning-authority/planning-policy/local-plan-review</t>
  </si>
  <si>
    <t>https://www.queenelizabetholympicpark.co.uk/-/media/lldc/planning/local-development-scheme-2017.ashx?la=en</t>
  </si>
  <si>
    <t>https://mhclg.sharepoint.com/:i:/r/sites/DevelopmentPlans/Shared%20Documents/Data%20and%20Analysis/Planning%20Data%20Unit/Data%20Project/Short-term%20Solution/LDS%20Approach/LDS%20screen%20captures/LLE17%20-%20London%20Legacy%20LDS%202017.PNG?csf=1&amp;e=QRcea9</t>
  </si>
  <si>
    <t>Found Sound 25 April 2020.  Adopted July 2020</t>
  </si>
  <si>
    <t>Most of the area controlled by the LLDC will revert back to the local councils from 1st December 2024</t>
  </si>
  <si>
    <t>no work on an emerging plan
[adopted Jul-2020 &amp; planning powers to be transferred in 2024]</t>
  </si>
  <si>
    <t>Adopted July 2020</t>
  </si>
  <si>
    <t>E06000032</t>
  </si>
  <si>
    <t>Luton</t>
  </si>
  <si>
    <t>Luton Local Plan</t>
  </si>
  <si>
    <t>https://m.luton.gov.uk/Page/Show/Environment/Planning/Regional%20and%20local%20planning/local-plan-2031/Pages/default.aspx</t>
  </si>
  <si>
    <t>https://www.luton.gov.uk/Environment/Lists/LutonDocuments/PDF/Local%20Plan/local-development-scheme-July-2025.pdf</t>
  </si>
  <si>
    <t>Nov 2024 to Jan 2025</t>
  </si>
  <si>
    <t>Mar - April 2026</t>
  </si>
  <si>
    <t>Options and draft plan consultation</t>
  </si>
  <si>
    <t>June to July 2027</t>
  </si>
  <si>
    <t>Submission now exp. Jan 2028
Evidence gathering Commenced in September 2023 and on-going to submission
Initial Internal and key stakeholder engagement January to July 2024
Approval of Issues and Options Paper and draft SCI for consultation by Members October/November 2024 (Overview and Scrutiny Board and Executive) 
Issues and Options consultation (Regulation 18): Public consultation on key issues and options (including the scope of the Local Plan), supporting documents, draft SCI and a Call for Sites November 2024 to January 2025 (8 weeks)
Adoption of the SCI Under review
Options and draft Plan consultation (Regulation 18): Public 
consultation on options and draft policies, and including any 
matters required under a new plan making system. 
March to April 2026 (6 weeks)
Proposed Submission Plan (Regulation 19): Public 
consultation on the proposed submission Plan, prior to 
submission to the Secretary of State. 
June to July 2027 (6 weeks)
Submission (Regulation 22): The Local Plan and 
representations will be submitted to the Secretary of State 
who will appoint an independent Planning Inspector 
January 2028
Examination (Regulation 24): The Inspector will consider 
the Plan and any comments made through public 
consultation. 
March to July 2028
Receipt of Inspector’s Report (Regulation 25) August 2028
Adoption (Regulation 26): The Inspector’s 
recommendations will be considered by the council and the 
Plan adopted 
November 2028</t>
  </si>
  <si>
    <t>E07000110</t>
  </si>
  <si>
    <t>Maidstone</t>
  </si>
  <si>
    <t>Maidstone Borough Local Plan Review</t>
  </si>
  <si>
    <t>2038</t>
  </si>
  <si>
    <t>YES.  Cmt to review with Adoption by April 2021</t>
  </si>
  <si>
    <t>https://localplan.maidstone.gov.uk/home/local-plan-review</t>
  </si>
  <si>
    <t>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t>
  </si>
  <si>
    <t>July-August 2018</t>
  </si>
  <si>
    <t>Technical Scoping Themes and issues</t>
  </si>
  <si>
    <t>http://www.maidstone.gov.uk/__data/assets/pdf_file/0008/287783/Local-Plan-Review-Technical-Scoping-Themes-and-Issues.pdf</t>
  </si>
  <si>
    <t>https://mhclg.sharepoint.com/sites/DevelopmentPlans/Shared%20Documents/Data%20and%20Analysis/Planning%20Data%20Unit/Reg%2018%20monitoring/Screenshots/Maidstone%20Scoping%20Themes%20&amp;%20Issues%20July%202019.PNG</t>
  </si>
  <si>
    <t>Preferred Approach - future strategies for growth (Reg 18b)</t>
  </si>
  <si>
    <t>https://localplan.maidstone.gov.uk/home/documents/local-plan-review-documents/regulation-18b/Local-Plan-Review-2020.pdf</t>
  </si>
  <si>
    <t>October - November 2021</t>
  </si>
  <si>
    <t>Feb 2025 LDS and timetable refers to a Gypsy and Traveller DPD, not a local plan review</t>
  </si>
  <si>
    <t>cf. PDT data is incorrect</t>
  </si>
  <si>
    <t>Adopted 20 March 2024</t>
  </si>
  <si>
    <t>Visualping; Submitted March 2022.</t>
  </si>
  <si>
    <t>E07000074</t>
  </si>
  <si>
    <t>Maldon</t>
  </si>
  <si>
    <t>Maldon Local Plan</t>
  </si>
  <si>
    <t>https://www.maldon.gov.uk/downloads/download/9264/local_development_scheme</t>
  </si>
  <si>
    <t>https://www.maldon.gov.uk/downloads/file/19866/local_development_scheme_-_february_2025</t>
  </si>
  <si>
    <t>https://maldon.inconsult.uk/Issues/consultationHome</t>
  </si>
  <si>
    <t>Preferred Strategy</t>
  </si>
  <si>
    <t>April to June 2027</t>
  </si>
  <si>
    <t>Consult on Issues and Options (Reg 18) –Winter 2021/22 - Completed 
Consult on the Preferred Strategy Local Plan (Reg 18) –October to December 2026 
Publish Draft Local Plan (Reg 19) – April to June 2027 
Submit to the Secretary of State for Examination – August 2027 
Adoption – Within 6 weeks of the Planning Inspectorate issuing its final letter to the Council stating the Local Plan is sound</t>
  </si>
  <si>
    <t>Feb 2025 LDS &amp; PDT data (March 2025)</t>
  </si>
  <si>
    <t>E07000235</t>
  </si>
  <si>
    <t>Malvern Hills</t>
  </si>
  <si>
    <t>South Worcestershire Development Plan Review</t>
  </si>
  <si>
    <t>Covid-19;
Nutrient neutrality (March 2022)</t>
  </si>
  <si>
    <t>https://www.swdevelopmentplan.org/publications/local-development-scheme</t>
  </si>
  <si>
    <t>https://www.malvernhills.gov.uk/component/fileman/?view=file&amp;routed=1&amp;name=Final%20Local%20Development%20Scheme%202023.pdf&amp;folder=Documents/South%20Worcestershire%20%20%20Local%20Development%20Scheme%20%28LDS%29%202023-2026&amp;container=fileman-files</t>
  </si>
  <si>
    <t>Nov - December 2018</t>
  </si>
  <si>
    <t>https://www.swdevelopmentplan.org/wp-content/uploads/2018/11/SWDPR-IO-Nov18-RFS.pdf</t>
  </si>
  <si>
    <t>https://mhclg.sharepoint.com/sites/DevelopmentPlans/Shared%20Documents/Data%20and%20Analysis/Planning%20Data%20Unit/Reg%2018%20monitoring/Screenshots/Malvern%20Hills%20Issues%20&amp;%20Options%20Nov%202018.PNG</t>
  </si>
  <si>
    <t>Nov - December 2019</t>
  </si>
  <si>
    <t>March - April 2021</t>
  </si>
  <si>
    <t>https://www.swdevelopmentplan.org/swdp-review/swdp-review-regulation-18-3-sa-consultation</t>
  </si>
  <si>
    <t>Nov-Dec 2022</t>
  </si>
  <si>
    <t>Inspector's letter of 7 Oct 2025</t>
  </si>
  <si>
    <t>Intended timetable for the SWDP Review is roughly as follows:
•	Publication Consultation (Regulation 19) – November - December 2022 (commenced 1 Nov 2022)
•	Submission (Regulation 22) – 1st Quarter 2023
•	Independent Examination (Regulation 24) – 2nd to 3rd Quarter 2023
•	Receipt of Inspector’s Report (Regulation 25) – 4th Quarter 2023
•	Adoption (Regulation 26) – 1st Quarter 2024</t>
  </si>
  <si>
    <t>Submitted Sep 2023</t>
  </si>
  <si>
    <t>Submitted Sep 2023; 
Visualping</t>
  </si>
  <si>
    <t>E08000003-01</t>
  </si>
  <si>
    <t>Manchester</t>
  </si>
  <si>
    <t>Manchester Local Plan (non-strategic)</t>
  </si>
  <si>
    <t>https://www.manchester.gov.uk/info/200074/planning/1804/local_development_scheme</t>
  </si>
  <si>
    <t>https://www.manchester.gov.uk/download/downloads/id/30196/mcc_local_development_scheme_september_2025.pdf</t>
  </si>
  <si>
    <t>E08000003</t>
  </si>
  <si>
    <t>E07000174</t>
  </si>
  <si>
    <t>Mansfield</t>
  </si>
  <si>
    <t>Mansfield District Local Plan Review (2022-2041)</t>
  </si>
  <si>
    <t>https://www.mansfield.gov.uk/planning-policy/local-plan-review/1</t>
  </si>
  <si>
    <t>https://www.mansfield.gov.uk/planning-policy/local-development-scheme</t>
  </si>
  <si>
    <t>Consultation on local plan issues (Reg 18 - Stage 1)</t>
  </si>
  <si>
    <t>https://www.mansfield.gov.uk/planning-policy/consultation-planning-policies-1</t>
  </si>
  <si>
    <t>May/June 2025</t>
  </si>
  <si>
    <t>Draft Local Plan review</t>
  </si>
  <si>
    <t>Submission now exp. June 2026</t>
  </si>
  <si>
    <t>E06000035</t>
  </si>
  <si>
    <t>Medway</t>
  </si>
  <si>
    <t>Medway Local Plan</t>
  </si>
  <si>
    <t>no post-2004 Act Plan</t>
  </si>
  <si>
    <t>https://www.medway.gov.uk/info/200149/planning_policy/597/local_development_scheme_and_monitoring</t>
  </si>
  <si>
    <t>https://www.medway.gov.uk/downloads/file/8601/local_development_scheme_2024_to_2026</t>
  </si>
  <si>
    <t>Jan-May 2017</t>
  </si>
  <si>
    <t>Development Options</t>
  </si>
  <si>
    <t>https://www.medway.gov.uk/downloads/file/2066/local_plan_development_options_consultation_document</t>
  </si>
  <si>
    <t>https://mhclg.sharepoint.com/sites/DevelopmentPlans/Shared%20Documents/Data%20and%20Analysis/Planning%20Data%20Unit/Reg%2018%20monitoring/Screenshots/Medway%20Jan%202017%20Reg%2018.PNG</t>
  </si>
  <si>
    <t>March-June 2018</t>
  </si>
  <si>
    <t>Development Strategy</t>
  </si>
  <si>
    <t>https://www.medway.gov.uk/downloads/file/2203/development_strategy_with_cover_2018</t>
  </si>
  <si>
    <t>https://mhclg.sharepoint.com/sites/DevelopmentPlans/Shared%20Documents/Data%20and%20Analysis/Planning%20Data%20Unit/Reg%2018%20monitoring/Screenshots/Medway%20March%202018%20Reg%2018.PNG</t>
  </si>
  <si>
    <t>Summer - Autumn 2023</t>
  </si>
  <si>
    <t>Setting the direction for Medway 2040</t>
  </si>
  <si>
    <t>https://www.medway.gov.uk/info/200542/medway_local_plan_2041/1823/setting_the_direction_for_medway_2040/2</t>
  </si>
  <si>
    <t>Reasonable alternatives of the spatial strategy</t>
  </si>
  <si>
    <t>Dec 2024 LDS</t>
  </si>
  <si>
    <t>E07000133</t>
  </si>
  <si>
    <t>Melton</t>
  </si>
  <si>
    <t>Melton Local Plan</t>
  </si>
  <si>
    <t>https://www.meltonplan.co.uk/lds</t>
  </si>
  <si>
    <t>https://www.meltonplan.co.uk/_files/ugd/c2f881_a3f60d46509d4e8ca458ca0c4fd3884b.pdf</t>
  </si>
  <si>
    <t>E07000133-01</t>
  </si>
  <si>
    <t>Melton Local Plan Partial Update 
(not including housing targets)</t>
  </si>
  <si>
    <t>partial update required (but not including housing requirement)</t>
  </si>
  <si>
    <t>Oct - Nov 2023</t>
  </si>
  <si>
    <t>https://www.meltonplan.co.uk/issues-and-options</t>
  </si>
  <si>
    <t>https://www.meltonplan.co.uk/shlaa</t>
  </si>
  <si>
    <t>07/02/24 LPA advised their R19 will be Feb 25 with submission between March-May 25.  Decision to start Reg 19 made on 19 Sept 2024.</t>
  </si>
  <si>
    <t>E07000187</t>
  </si>
  <si>
    <t>Mendip (defunct - now part of Somerset)</t>
  </si>
  <si>
    <t>Single Local Plan Review 2020-2040</t>
  </si>
  <si>
    <t xml:space="preserve">Extended Local Plan Part II examination;
Planning reforms;
Nutrient neutrality (since 2018);
Unitarisation (Somerset) </t>
  </si>
  <si>
    <t>https://www.mendip.gov.uk/lds</t>
  </si>
  <si>
    <t>https://www.mendip.gov.uk/media/5167/Local-Development-Scheme/pdf/LDS_6jul201.pdf?m=637302454983200000#:~:text=The%20Local%20Development%20Scheme%20(LDS,Cabinet%20on%206th%20July%202020.</t>
  </si>
  <si>
    <t>Consultation on Initial Preferred Options</t>
  </si>
  <si>
    <t>Consultation on Preferred Options</t>
  </si>
  <si>
    <r>
      <rPr>
        <sz val="10"/>
        <color rgb="FF000000"/>
        <rFont val="Calibri"/>
        <family val="2"/>
      </rPr>
      <t xml:space="preserve">First Reg 18 consultation ("preferred options") scheduled for April 2021 but missed.  The progress and timing of consultations for a Plan Review is currently on hold. The programme will change in the light of work to take forward  the re-organisation of local government in Somerset and formation a new unitary council from April 2023.  </t>
    </r>
    <r>
      <rPr>
        <b/>
        <sz val="10"/>
        <color rgb="FF000000"/>
        <rFont val="Calibri"/>
        <family val="2"/>
      </rPr>
      <t>WORK STOPPED DUE TO UNITARISATION (SOMERSET) ON 1 APRIL 2023.</t>
    </r>
  </si>
  <si>
    <t>E09000024</t>
  </si>
  <si>
    <t>Merton</t>
  </si>
  <si>
    <t>Merton Local Plan 2024 - 2037/38</t>
  </si>
  <si>
    <t>https://www.merton.gov.uk/planning-and-buildings/planning/local-plan</t>
  </si>
  <si>
    <t>https://www.merton.gov.uk/assets/Documents/0328_2014-07-09_local_dev_scheme.pdf</t>
  </si>
  <si>
    <t>https://mhclg.sharepoint.com/sites/DevelopmentPlans/Shared%20Documents/Data%20and%20Analysis/Planning%20Data%20Unit/Data%20Project/Short-term%20Solution/LDS%20Approach/LDS%20screen%20captures/MER19%20-%20Merton%20LDS%20July%202019.PNG</t>
  </si>
  <si>
    <t>Oct 2017 - Jan 2018</t>
  </si>
  <si>
    <t>Stage 1 Reg 18</t>
  </si>
  <si>
    <t>https://www.merton.gov.uk/planning-and-buildings/planning/local-plan/newlocalplan/consultation</t>
  </si>
  <si>
    <t>https://mhclg.sharepoint.com/sites/DevelopmentPlans/Shared%20Documents/Data%20and%20Analysis/Planning%20Data%20Unit/Reg%2018%20monitoring/Screenshots/Merton%20consultation%20stage%201%20Oct%202017.PNG</t>
  </si>
  <si>
    <t>Oct 2018 - Jan 2019</t>
  </si>
  <si>
    <t>Stage 2 Reg 18</t>
  </si>
  <si>
    <t>https://www.merton.gov.uk/planning-and-buildings/planning/local-plan/newlocalplan/local-plan-stage-2-consultation-results</t>
  </si>
  <si>
    <t>https://mhclg.sharepoint.com/sites/DevelopmentPlans/Shared%20Documents/Data%20and%20Analysis/Planning%20Data%20Unit/Reg%2018%20monitoring/Screenshots/Merton%20consultation%20draft%20Oct%202018.PNG</t>
  </si>
  <si>
    <t>Stage 2a  Draft Local Plan</t>
  </si>
  <si>
    <t>https://www.merton.gov.uk/planning-and-buildings/planning/local-plan/newlocalplan/local-plan-stage-2a-consultation-responses</t>
  </si>
  <si>
    <t>Spring 2021</t>
  </si>
  <si>
    <t>Plan submitted 2 December 2021. The Planning Inspectors require an additional 4 week consultation to correct a drafting issue relating only to Main Modification 114 on Site Allocation Wi3. The council is now conducting a Further Main Modification Consultation on this matter only between Friday 5 July and Monday 5 August 2024.</t>
  </si>
  <si>
    <t>Internal</t>
  </si>
  <si>
    <t>Merton's officers are recommending the adoption of the new Local Plan to councillors at the full Council meeting on 20 November 2024. This will replace the Sites and Policies Plan 2014, Policies Map 2014 and Core Planning Strategy 2011.  
See: agenda item 4 for Merton’s Cabinet meeting on 4 November 2024
The new Local Plan can be found here.</t>
  </si>
  <si>
    <t>Adopted November 2024</t>
  </si>
  <si>
    <t>VisualPing.  Submitted Dec 2021.</t>
  </si>
  <si>
    <t>E07000042</t>
  </si>
  <si>
    <t>Mid Devon</t>
  </si>
  <si>
    <t xml:space="preserve">Plan Mid Devon </t>
  </si>
  <si>
    <t>https://www.middevon.gov.uk/residents/planning-policy/local-development-scheme/</t>
  </si>
  <si>
    <t>https://www.middevon.gov.uk/media/356967/mid-devon-local-development-scheme-march-2025.pdf</t>
  </si>
  <si>
    <t>Mar/April 2026</t>
  </si>
  <si>
    <t>Give notice of start of plan-making (4 months notice August 2025 – November 2025
Gateway check (advisory) with the Planning Inspectorate December 2025
Public consultation (mandatory 8 weeks) on draft vision and spatial optionsMarch to April 2026
Gateway check (advisory) with the Planning Inspectorate December 2026
Public consultation (mandatory 6 weeks) on draft plan February to March 2027
Gateway check (stop / go) with the Planning Inspectorate November 2027
Examination December 2027 to May 2028
Adoption June 2028</t>
  </si>
  <si>
    <t>E07000203</t>
  </si>
  <si>
    <t>Mid Suffolk</t>
  </si>
  <si>
    <t>Adopted by Mid Suffolk 20 Nov 2023</t>
  </si>
  <si>
    <t>E07000228</t>
  </si>
  <si>
    <t>Mid Sussex</t>
  </si>
  <si>
    <t>Mid Sussex District Plan Review</t>
  </si>
  <si>
    <t>[Water neutrality area]</t>
  </si>
  <si>
    <t>https://www.midsussex.gov.uk/planning-building/consultation-monitoring/</t>
  </si>
  <si>
    <t>https://www.midsussex.gov.uk/media/4amnz5uy/lds-january-2024-final.pdf</t>
  </si>
  <si>
    <t>https://www.midsussex.gov.uk/planning-building/mid-sussex-district-plan/district-plan-review/</t>
  </si>
  <si>
    <t>Inspector's letter 17 Dec 2025</t>
  </si>
  <si>
    <t>Reg 19 consultation period: Friday 12th January until 23:59 on Friday 23rd February 2024</t>
  </si>
  <si>
    <t>E06000002</t>
  </si>
  <si>
    <t>Middlesbrough</t>
  </si>
  <si>
    <t>Middlesbrough Local Plan</t>
  </si>
  <si>
    <t>https://www.middlesbrough.gov.uk/planning-and-development/planning-policy/local-development-scheme/</t>
  </si>
  <si>
    <t>https://www.middlesbrough.gov.uk/media/fl5ijvj4/local-development-scheme-2025-2027.pdf</t>
  </si>
  <si>
    <t>Dec 2022 - Jan 2023</t>
  </si>
  <si>
    <t>Scoping Report (Reg 18)</t>
  </si>
  <si>
    <t>https://www.middlesbrough.gov.uk/media/pjsnzxw3/local-plan-consultation-lp-scoping-report-dec22.pdf</t>
  </si>
  <si>
    <t>Feb - March 2024</t>
  </si>
  <si>
    <t xml:space="preserve">Draft Local Plan
Preferred Options </t>
  </si>
  <si>
    <t>Feb-2024
(was Nov-2023)</t>
  </si>
  <si>
    <t>https://moderngov.middlesbrough.gov.uk/documents/s20248/Appendix%203%20-%20Draft%20Local%20Plan.pdf</t>
  </si>
  <si>
    <t>March - May 2025</t>
  </si>
  <si>
    <t>Adoption now expected Feb 2026</t>
  </si>
  <si>
    <t>E06000042</t>
  </si>
  <si>
    <t>Milton Keynes</t>
  </si>
  <si>
    <t>MKCP 2050</t>
  </si>
  <si>
    <t>https://www.milton-keynes.gov.uk/planning-and-building/planning-policy/local-development-scheme</t>
  </si>
  <si>
    <t>https://www.milton-keynes.gov.uk/sites/default/files/2025-11/LDS%20October%202025.pdf</t>
  </si>
  <si>
    <t>July-September 2024</t>
  </si>
  <si>
    <t>Draft Plan Consultation (Reg 18)</t>
  </si>
  <si>
    <t>https://view.officeapps.live.com/op/view.aspx?src=https%3A%2F%2Fwww.milton-keynes.gov.uk%2Fsites%2Fdefault%2Ffiles%2F2024-07%2FResponse%2520Form.docx&amp;wdOrigin=BROWSELINK</t>
  </si>
  <si>
    <t>Sep/Oct 2025</t>
  </si>
  <si>
    <t>TBC
(was March 2027)</t>
  </si>
  <si>
    <t>LDS Oct 2025 &amp; Inspector note 11 Dec 2025 &amp; LPA e-mail 5 Jan 2026</t>
  </si>
  <si>
    <t>We consulted on the draft Milton Keynes City Plan 2050 (MKCP 2050) for a period of 12 weeks, from 17 July to 9 October at 5pm.</t>
  </si>
  <si>
    <t>E07000210</t>
  </si>
  <si>
    <t>Mole Valley</t>
  </si>
  <si>
    <t>Future Mole Valley</t>
  </si>
  <si>
    <t>NPPF</t>
  </si>
  <si>
    <t>https://www.molevalley.gov.uk/planning-building/local-plan-and-other-adopted-planning-policy-documents/</t>
  </si>
  <si>
    <t>https://molevalleydc.sharepoint.com/:f:/s/MVDCDocumentLibrary/EhDClGLwPc9MoxfqVdQ67V4B5QyS0z72JI6SiZOn6H9soQ?e=XVfCao</t>
  </si>
  <si>
    <t>Timteble taken from PDT's data as Feb 2025 LDS contaioned no timtebale for local plan preparation</t>
  </si>
  <si>
    <t>PDT data (Mar 2025)</t>
  </si>
  <si>
    <t>Submitted Feb 2022</t>
  </si>
  <si>
    <t>E07000091</t>
  </si>
  <si>
    <t>New Forest DC</t>
  </si>
  <si>
    <t xml:space="preserve">New Forest Local Plan </t>
  </si>
  <si>
    <t>https://newforest.gov.uk/article/1170/Local-Development-Scheme</t>
  </si>
  <si>
    <t>https://newforest.gov.uk/media/4557/Local-Development-Scheme-December-2025/pdf/Local_Development_Scheme_December_2025_1t7bfq1a0y9zp.pdf?m=1765967588320</t>
  </si>
  <si>
    <t>Winter 2024/Spring 2025</t>
  </si>
  <si>
    <t>Issues &amp; Scope Consultation</t>
  </si>
  <si>
    <t>https://www.newforest.gov.uk/article/3683/Local-Plan-review</t>
  </si>
  <si>
    <t>Spacial Options and Policy Direction</t>
  </si>
  <si>
    <t>Autumn/Winter 2026</t>
  </si>
  <si>
    <t xml:space="preserve">Submission now exp Dec 2026.  New Forest District council has taken the decision to pause the next stage of consultation on its Local Plan review. This step has been taken to ensure that the New Forest District (outside the National) Local Plan review aligns appropriately with the forthcoming Government consultation on Local Government Reorganisation (LGR), which is anticipated to run from November 2025 through January 2026. </t>
  </si>
  <si>
    <t>E26000009</t>
  </si>
  <si>
    <t>New Forest National Park</t>
  </si>
  <si>
    <t>https://www.newforestnpa.gov.uk/planning/policies-in-detail/</t>
  </si>
  <si>
    <t>https://www.newforestnpa.gov.uk/app/uploads/2024/07/NFNPA-LDS-July-2024.pdf</t>
  </si>
  <si>
    <t>Q4 2024/25</t>
  </si>
  <si>
    <t>Q3 2025/26</t>
  </si>
  <si>
    <t>Non-statutory consultation</t>
  </si>
  <si>
    <t>Q2 2026-2027</t>
  </si>
  <si>
    <t>Q4 2026-2027</t>
  </si>
  <si>
    <t>Q3 2027-2028</t>
  </si>
  <si>
    <t>Plan to be be prepared under new system</t>
  </si>
  <si>
    <t>July 2024 LDS</t>
  </si>
  <si>
    <t>adopted August 2019</t>
  </si>
  <si>
    <t>E07000175</t>
  </si>
  <si>
    <t>Newark and Sherwood</t>
  </si>
  <si>
    <t>Newark &amp; Sherwood Local Plan</t>
  </si>
  <si>
    <t>https://www.newark-sherwooddc.gov.uk/ldf/</t>
  </si>
  <si>
    <t>https://www.newark-sherwooddc.gov.uk/media/nsdc-redesign/documents-and-images/your-council/planning-policy/local-development-framework/local-development-framework/LDS-December-2024.pdf</t>
  </si>
  <si>
    <t>Spring/Summer 2026</t>
  </si>
  <si>
    <t>8 Week Public Consultation – Plan Vision and Strategy</t>
  </si>
  <si>
    <t>April/May 2027</t>
  </si>
  <si>
    <t>Scoping &amp; Early Participation September – December 2025
23 Months Preparation 
Gateway 1 January 2026
8 Week Public Consultation – Plan Vision and Strategy Spring/Summer 2026
Gateway 2 December 2026
6 Week Consultation on Draft Plan April/May 2027
Gateway 3 November 2027
6 Month Examination Process
Examination Process - including hearing sessions December 2027 – May 2028 
Adoption June 2028</t>
  </si>
  <si>
    <t>E07000195-01</t>
  </si>
  <si>
    <t>Newcastle-under-Lyme</t>
  </si>
  <si>
    <t>https://www.newcastle-staffs.gov.uk/downloads/download/132/local-development-scheme</t>
  </si>
  <si>
    <t>https://www.newcastle-staffs.gov.uk/downloads/file/1985/local-development-scheme</t>
  </si>
  <si>
    <t>"Reg 18 stage"</t>
  </si>
  <si>
    <t>According to the latest timetable – which will be subject to revision – work on the new plan will start in November of this year. Consultations will take place in 2026 and 2027, and then the plan will be submitted to the government in March 2028.</t>
  </si>
  <si>
    <t>https://stoke.nub.news/news/local-news/newcastle-borough-council-to-start-work-on-new-local-plan-this-year-251601</t>
  </si>
  <si>
    <t>E07000195</t>
  </si>
  <si>
    <t>Local Plan (2020-2040)</t>
  </si>
  <si>
    <t>Issues and Strategic Options</t>
  </si>
  <si>
    <t>https://www.newcastle-staffs.gov.uk/planning-policy/local-plan/2</t>
  </si>
  <si>
    <t>First Draft Plan Consultation</t>
  </si>
  <si>
    <t>https://www.newcastle-staffs.gov.uk/planning-policy/local-plan</t>
  </si>
  <si>
    <t>Q3 2024</t>
  </si>
  <si>
    <t>Q4 2024</t>
  </si>
  <si>
    <t xml:space="preserve">Q4 2025 </t>
  </si>
  <si>
    <t>Submitted
[plus a new plan to be prepared under new system]</t>
  </si>
  <si>
    <t>E08000021</t>
  </si>
  <si>
    <t>Newcastle-upon-Tyne</t>
  </si>
  <si>
    <t>Review concluded that the CSUCP is up to date and will remain up to date until 2025. To carry out a review of the CSUCP in 2025.</t>
  </si>
  <si>
    <t>Newcastle will work with Gateshead Council to prepare a spatial vision and joint ambitions for consultation in 2025.</t>
  </si>
  <si>
    <t>E09000025</t>
  </si>
  <si>
    <t>Newham</t>
  </si>
  <si>
    <t>Newham Local Plan Review</t>
  </si>
  <si>
    <t>https://www.newham.gov.uk/planning-development-conservation/planning-policy-local-plan</t>
  </si>
  <si>
    <t>https://www.newham.gov.uk/downloads/file/8825/appendix-3-local-development-scheme-2025</t>
  </si>
  <si>
    <t>https://www.newham.gov.uk/planning-development-conservation/newham-local-plan-refresh/3</t>
  </si>
  <si>
    <t>Jan/Feb 2023</t>
  </si>
  <si>
    <t>https://www.newham.gov.uk/planning-development-conservation/newham-local-plan-refresh/2</t>
  </si>
  <si>
    <t>Submission exp. July 2025</t>
  </si>
  <si>
    <t>E07000043</t>
  </si>
  <si>
    <t>North Devon</t>
  </si>
  <si>
    <t>North Devon and Torridge Local Plan 2011-2031 Review</t>
  </si>
  <si>
    <t>https://www.northdevon.gov.uk/council/strategies-plans-and-policies/environment-and-planning-policies/local-plan/local-development-scheme-lds</t>
  </si>
  <si>
    <t>https://www.northdevon.gov.uk/sites/default/files/2025-03/Local%20Development%20Scheme%20%28LDS%29%202025.pdf</t>
  </si>
  <si>
    <t>Scoping and early participation Up to and beyond March 2025
Formal notice of start of plan-making October 2025
Gateway 1 (Advisory) February 2026
Plan visioning and strategy development February 2026 to December 2027
Evidence Gathering and drafting the plan, including Gateway 2 (Advisory) 
Engagement, proposing changes and submission
Gateway 3 (Stop/Go) January 2028
Examination January 2028 to June 2028
Finalisation and adoption of digital plan July 2028
Ongoing Monitoring August 2028 and beyond</t>
  </si>
  <si>
    <t>March 2025  LDS</t>
  </si>
  <si>
    <t>wants to be front runner</t>
  </si>
  <si>
    <t>E07000050</t>
  </si>
  <si>
    <t>North Dorset (defunct)</t>
  </si>
  <si>
    <t>North Dorset Local Plan</t>
  </si>
  <si>
    <t>http://www.openingdoorsdorset.co.uk/local-plan-consultation-proposal/</t>
  </si>
  <si>
    <t>https://moderngov.dorsetcouncil.gov.uk/documents/s5721/Appendix%201.pdf</t>
  </si>
  <si>
    <t>https://mhclg.sharepoint.com/sites/DevelopmentPlans/Shared%20Documents/Data%20and%20Analysis/Planning%20Data%20Unit/LDS%20&amp;%20Reg%2018%20Monitoring/LDS%20Screenshots/DOR19%20-%20Dorset%20LDS%20June%202019.PNG</t>
  </si>
  <si>
    <t>On 1 April 2019 Dorset Council was established, comprising the areas of East Dorset District Council, North Dorset District Council, Purbeck District Council, West Dorset District Council and Weymouth &amp; Portland District Council.  New Council to prepare a new Plan for Dorset Council.  SR: Details of Dorset's early stages of emerging plan added to this row to ensure it fits with Hub</t>
  </si>
  <si>
    <t>E07000038</t>
  </si>
  <si>
    <t>North East Derbyshire</t>
  </si>
  <si>
    <t>North East Derbyshire Local Plan</t>
  </si>
  <si>
    <t>2044</t>
  </si>
  <si>
    <t>none
[Nov 2021 adopted plan is first post 2004 Act Plan]</t>
  </si>
  <si>
    <t>https://www.ne-derbyshire.gov.uk/planning-and-local-plan/planning-policy-and-local-plan/local-development-scheme</t>
  </si>
  <si>
    <t>https://www.ne-derbyshire.gov.uk/documents/neddc-local-development-scheme-2024-2027-pdf-489kb/download</t>
  </si>
  <si>
    <t>June - July 2025</t>
  </si>
  <si>
    <t>https://www.ne-derbyshire.gov.uk/planning-and-local-plan/planning-policy-and-local-plan/local-plan-review</t>
  </si>
  <si>
    <t xml:space="preserve">proceeding under current system. Additional consultation on a refined schedule of potential development sites early in 2026 </t>
  </si>
  <si>
    <t>Nov 2024 LDS and LPA website Oct 2025</t>
  </si>
  <si>
    <t>E06000012</t>
  </si>
  <si>
    <t>North East Lincolnshire</t>
  </si>
  <si>
    <t>North East Lincolnshire Local Plan 2025-2042</t>
  </si>
  <si>
    <t>https://www.nelincs.gov.uk/planning-and-building-control/planning-policy/local-development-scheme/</t>
  </si>
  <si>
    <t>https://www.nelincs.gov.uk/assets/uploads/2025/03/20250312-LocalDevelopmentScheme-Adopted.pdf</t>
  </si>
  <si>
    <t>2024 Draft Local Plan with Options (Reg 18)</t>
  </si>
  <si>
    <t>https://www.nelincs.gov.uk/your-chance-to-give-your-views-on-local-plan-review/</t>
  </si>
  <si>
    <t>Preferred Options Local Plan consultation 
(Reg 18)</t>
  </si>
  <si>
    <t>North East Lincolnshire Council ran a consultation on an early (regulation 18) draft of its local plan in early 2024. The plan identified a minimum housing need of 203 homes per year under the standard method, or 4,060 homes over the plan period from 2022 to 2042. However, it acknowledged that this housing level would result in a loss of 109 jobs over the 20-year plan period, so instead proposed setting its housing requirement at 415 homes per year or 8,292 homes to 2042.Last December, the authority’s minimum housing requirement increased by 206 per cent to 622 homes per year under the new standard method in the revised National Planning Policy Framework (NPPF). Work on the local plan review was then paused in 2024 to “consider and incorporate” the changes, according to a council statement. The council voted to consult on an updated “preferred options” regulation 18 draft from 8 December 2025 to 1 February 2026 at a cabinet meeting on Monday (24 November). The new 11,196-home requirement for the plan period from 2025 to 2042 “exceeds all options previously presented in the 2024 draft plan and renders earlier options no longer applicable”, the draft plan says.</t>
  </si>
  <si>
    <t>March 2025 LDS &amp; Planning Resource (Nov 2025)</t>
  </si>
  <si>
    <t>Stage two of the North East Lincolnshire Local Plan review. (Regulation 18 and first formal consultation on the North East Lincolnshire Local Plan review Draft Plan.)  Opened 15 Jan 2024 - closes 8 March 2024.</t>
  </si>
  <si>
    <t>E07000099</t>
  </si>
  <si>
    <t>North Hertfordshire</t>
  </si>
  <si>
    <t>The North Herts Local Plan Update</t>
  </si>
  <si>
    <t>none
[Nov 2022 adopted plan is first post-2004 Act Plan]</t>
  </si>
  <si>
    <t>https://www.north-herts.gov.uk/local-development-scheme-0</t>
  </si>
  <si>
    <t>https://www.north-herts.gov.uk/sites/default/files/2025-01/Local%20Development%20Scheme.pdf</t>
  </si>
  <si>
    <t>Oct-Nov 2025</t>
  </si>
  <si>
    <t>Public consultation - Reg 18 equivalent</t>
  </si>
  <si>
    <t>Oct-Nov 2026</t>
  </si>
  <si>
    <t>Submission March 2027</t>
  </si>
  <si>
    <t>Policy IMR2 sets out that an early plan review will be undertaken by the end of 2023 to assess whether the Local Plan needs updating and to consider longer term requirements.  Website silent on any local plan review, LDS out of date (as at 09/05/24).</t>
  </si>
  <si>
    <t>early review</t>
  </si>
  <si>
    <t>E07000139</t>
  </si>
  <si>
    <t>North Kesteven</t>
  </si>
  <si>
    <t>Adopted April 2023</t>
  </si>
  <si>
    <t>E06000013-01</t>
  </si>
  <si>
    <t>North Lincolnshire</t>
  </si>
  <si>
    <t>North Lincolnshire Local Plan - WITHDRAWN</t>
  </si>
  <si>
    <t>https://localplan.northlincs.gov.uk/stages</t>
  </si>
  <si>
    <t>https://localplan.northlincs.gov.uk/evidence/lds.pdf</t>
  </si>
  <si>
    <t>March/April 2017</t>
  </si>
  <si>
    <t>Initial Consultation</t>
  </si>
  <si>
    <t>https://localplan.northlincs.gov.uk/evidence/initital_consultation.pdf</t>
  </si>
  <si>
    <t>https://mhclg.sharepoint.com/sites/DevelopmentPlans/Shared%20Documents/Data%20and%20Analysis/Planning%20Data%20Unit/LDS%20&amp;%20Reg%2018%20Monitoring/Reg%2018%20Screenshots/North%20Lincolnshire%20Initial%20Consultation%20-%20FIRST%20Reg%2018.PNG</t>
  </si>
  <si>
    <t>Jan - Feb 2018</t>
  </si>
  <si>
    <t>https://localplan.northlincs.gov.uk/evidence/issues_and_options.pdf</t>
  </si>
  <si>
    <t>June - July 2019</t>
  </si>
  <si>
    <t>https://localplan.northlincs.gov.uk/stages/3/1-introduction</t>
  </si>
  <si>
    <t>May - June 2021</t>
  </si>
  <si>
    <t>Oct 2021 (1st)
Addendum May 2022</t>
  </si>
  <si>
    <t>Submitted 11 November 2022.  On 30th September 2024 the council’s Cabinet resolved to withdraw the draft Local Plan from Examination and launch an immediate review.</t>
  </si>
  <si>
    <t>Withdrawn - Oct 2024</t>
  </si>
  <si>
    <t>VisualPing; Published Oct 2021; Submitted Nov 2022</t>
  </si>
  <si>
    <t>E06000013</t>
  </si>
  <si>
    <t>New North Lincolnshire Local Plan</t>
  </si>
  <si>
    <t>https://m.northlincs.gov.uk/public/localplan/evidence/Local%20Development%20Scheme%20Nov%202025.pdf</t>
  </si>
  <si>
    <t>E07000147</t>
  </si>
  <si>
    <t>North Norfolk</t>
  </si>
  <si>
    <t>North Norfolk Local Plan</t>
  </si>
  <si>
    <t>https://www.north-norfolk.gov.uk/tasks/planning-policy/local-development-scheme/</t>
  </si>
  <si>
    <t>https://www.north-norfolk.gov.uk/media/10931/local-development-scheme-timetable-february-2025.pdf</t>
  </si>
  <si>
    <t>Aug-Sept 2015</t>
  </si>
  <si>
    <t>https://www.north-norfolk.gov.uk/tasks/planning-policy/document-library/</t>
  </si>
  <si>
    <t>https://mhclg.sharepoint.com/sites/DevelopmentPlans/Shared%20Documents/Data%20and%20Analysis/Planning%20Data%20Unit/Reg%2018%20monitoring/Screenshots/North%20Norfolk%20Aug%202015%20First%20Reg%2018.PNG</t>
  </si>
  <si>
    <t>Jan - Mar 2019</t>
  </si>
  <si>
    <t>www.north-norfolk.gov.uk/media/5033/first-draft-local-plan-may-2019.pdf</t>
  </si>
  <si>
    <t>https://mhclg.sharepoint.com/sites/DevelopmentPlans/Shared%20Documents/Data%20and%20Analysis/Planning%20Data%20Unit/Reg%2018%20monitoring/Screenshots/North%20Norfolk%20May%202019%20Reg%2018.PNG</t>
  </si>
  <si>
    <t>March/April 2023</t>
  </si>
  <si>
    <t>Sep / Oct 2025</t>
  </si>
  <si>
    <t>Submitted 11 May 2023.  Adoption now expected Sep/Oct 2025</t>
  </si>
  <si>
    <t>Submitted May 2023</t>
  </si>
  <si>
    <t>E06000061</t>
  </si>
  <si>
    <t xml:space="preserve">North Northamptonshire </t>
  </si>
  <si>
    <t>North Northamptonshire Strategic Plan</t>
  </si>
  <si>
    <t>https://www.northnorthants.gov.uk/planning-strategies-and-plans/north-northamptonshire-local-plan</t>
  </si>
  <si>
    <t>https://www.northnorthants.gov.uk/planning-strategies-and-plans/local-development-scheme-2025-2027</t>
  </si>
  <si>
    <t>http://www.nnjpdu.org.uk/consultations/</t>
  </si>
  <si>
    <t>Jan/Feb 2026</t>
  </si>
  <si>
    <t>Sep/Oct 2026</t>
  </si>
  <si>
    <t>March 2025 LDS &amp; AV note (Dec 2025)</t>
  </si>
  <si>
    <t>LPA admit there will be slippage to the timetable</t>
  </si>
  <si>
    <t>Reg 18 ongoing
[may change to new system]</t>
  </si>
  <si>
    <t>E06000024</t>
  </si>
  <si>
    <t>North Somerset</t>
  </si>
  <si>
    <t>Local Plan 2041</t>
  </si>
  <si>
    <t>https://n-somerset.gov.uk/my-services/planning-building-control/planning-policy/our-local-plan/local-plan-2041</t>
  </si>
  <si>
    <t>https://n-somerset.gov.uk/sites/default/files/2025-12/local%20development%20scheme%20-%20December%202025.pdf</t>
  </si>
  <si>
    <t>Pre-Commencement Document</t>
  </si>
  <si>
    <t>Challenges for the future</t>
  </si>
  <si>
    <t>https://www.n-somerset.gov.uk/my-services/planning-building-control/planning-policy/our-local-plan/local-plan-2038/challenges-consultation-summer-2020</t>
  </si>
  <si>
    <t>Autumn 2020</t>
  </si>
  <si>
    <t>Choices for the Future</t>
  </si>
  <si>
    <t>https://www.n-somerset.gov.uk/my-services/planning-building-control/planning-policy/our-local-plan/local-plan-2038/choices-autumn-2020</t>
  </si>
  <si>
    <t>March - April 2022</t>
  </si>
  <si>
    <t>see PINS advisory note</t>
  </si>
  <si>
    <t>1. Nov/Dec 2023
2. June 2025</t>
  </si>
  <si>
    <t>1. Nov-2023
2. June 2025</t>
  </si>
  <si>
    <t>1. Nov-2023
2. Oct-2025</t>
  </si>
  <si>
    <t>E08000022</t>
  </si>
  <si>
    <t>North Tyneside</t>
  </si>
  <si>
    <t>North Tyneside Local Plan 2042</t>
  </si>
  <si>
    <t>Sept 2022</t>
  </si>
  <si>
    <t>Plan doesn't require updating 
(it is over 5 yrs old)</t>
  </si>
  <si>
    <t>https://my.northtyneside.gov.uk/category/1149/planning-policy-timetable-and-consultation-guidance</t>
  </si>
  <si>
    <t>https://my.northtyneside.gov.uk/sites/default/files/web-page-related-files/North%20Tyneside%20Local%20Development%20Scheme%202025.pdf</t>
  </si>
  <si>
    <t>https://mhclg.sharepoint.com/:i:/r/sites/DevelopmentPlans/Shared%20Documents/Data%20and%20Analysis/Planning%20Data%20Unit/Data%20Project/Short-term%20Solution/LDS%20Approach/LDS%20screen%20captures/NOR16%20-%20North%20Tyneside%20LDS%202016.PNG?csf=1&amp;e=Shsanf</t>
  </si>
  <si>
    <t>July - Sept 2025</t>
  </si>
  <si>
    <t>Vision and options consultation</t>
  </si>
  <si>
    <t>https://haveyoursay.northtyneside.gov.uk/hub-page/the-local-plan</t>
  </si>
  <si>
    <t>July 2026 - Sept 2026</t>
  </si>
  <si>
    <t>Feb 2025 LDS &amp; LPA website - consultation pages (Oct 2025)</t>
  </si>
  <si>
    <t>E07000218</t>
  </si>
  <si>
    <t>North Warwickshire</t>
  </si>
  <si>
    <t>North Warwickshire Local Plan Review</t>
  </si>
  <si>
    <t>https://www.northwarks.gov.uk/forward-planning/local-plan-north-warwickshire</t>
  </si>
  <si>
    <t>https://www.northwarks.gov.uk/downloads/file/255/local-development-scheme-july-2023-</t>
  </si>
  <si>
    <t>Late 2025</t>
  </si>
  <si>
    <t xml:space="preserve">Late 2026 </t>
  </si>
  <si>
    <t>Submission exp. Spring 2026</t>
  </si>
  <si>
    <t>E07000134</t>
  </si>
  <si>
    <t>North West Leicestershire</t>
  </si>
  <si>
    <t xml:space="preserve">North West Leicestershire Local Plan - Substantive  Review </t>
  </si>
  <si>
    <t>https://www.nwleics.gov.uk/pages/local_development_scheme</t>
  </si>
  <si>
    <t>https://www.nwleics.gov.uk/files/documents/local_development_scheme_february_2025/LDS2025%20V1.pdf</t>
  </si>
  <si>
    <t>Development Policy Options and Strategy Options</t>
  </si>
  <si>
    <t>https://www.nwleics.gov.uk/pages/local_plan_review</t>
  </si>
  <si>
    <t>Jan/Feb 2024</t>
  </si>
  <si>
    <t>March - April 2025</t>
  </si>
  <si>
    <t>Consultation on additional draft housing and employment site allocations</t>
  </si>
  <si>
    <t>https://www.nwleics.gov.uk/pages/local_plan_review_progress_so_far</t>
  </si>
  <si>
    <t>May / June 2026</t>
  </si>
  <si>
    <t>Policy S1 of the plan provided a commitment from the Council to undertake a review of the plan commencing within 3 months of adoption.   Work on the review commenced in February 2018.  Due to issues of uncertainty relating to the issue of unmet need it was decided to undertake a Partial Review which amended only Policy S1.  The Partial Review was adopted on 16 March 2021. The Local Plan includes a commitment to preparing a replacement Local Plan via a Substantive Review.  Submission now exp. July 2026</t>
  </si>
  <si>
    <t>E26000005</t>
  </si>
  <si>
    <t>North York Moors</t>
  </si>
  <si>
    <t>The North York Moors National Park Local Plan 2024-39</t>
  </si>
  <si>
    <t>https://www.northyorkmoors.org.uk/planning/policy/local-development-scheme-and-statement-of-community-involvement/local-development-scheme-and-statement-of-community-involvement</t>
  </si>
  <si>
    <t>Consultation on Options</t>
  </si>
  <si>
    <t xml:space="preserve">LDS provides timetable but LPA say on their website that the four month scoping/notification stage under the new planning system will commence in early 2026 with the plan being produced in line with stages set out in the 3 year production process (LPA website Oct 2025)
https://www.northyorkmoors.org.uk/planning/policy/local-plan
</t>
  </si>
  <si>
    <t>LDS provides timetable but LPA say on their website that the four month scoping/notification stage under the new planning system will commence in early 2026 with the plan being produced in line with stages set out in the 3 year production process (LPA website Oct 2025)</t>
  </si>
  <si>
    <t>E06000065</t>
  </si>
  <si>
    <t>North Yorkshire</t>
  </si>
  <si>
    <t>North Yorkshire Local Plan</t>
  </si>
  <si>
    <t>https://www.northyorks.gov.uk/planning-and-conservation/planning-policy/north-yorkshire-local-plan</t>
  </si>
  <si>
    <t>https://www.northyorks.gov.uk/sites/default/files/2025-03/Local%20Development%20Scheme%20March%202025%20Final.pdf</t>
  </si>
  <si>
    <t>Q4 2027</t>
  </si>
  <si>
    <t>Reg 18 issues and options - Q2 2025; Reg 18 preferred options Q4 2026; Reg 19 publication - Q4 2027; Submission Q3 2028; Adoption 2029</t>
  </si>
  <si>
    <t>Timetable is presented as if under current system, but submission will miss December 2026 deadline, so more likely will be under new system</t>
  </si>
  <si>
    <t>E07000154</t>
  </si>
  <si>
    <t>Northampton (defunct - replaced by West Northamptonshire)</t>
  </si>
  <si>
    <t>https://www.northampton.gov.uk/info/200205/planning_for_the_future/1746/</t>
  </si>
  <si>
    <t>https://www.northampton.gov.uk/downloads/download/3040/northampton-local-development-scheme</t>
  </si>
  <si>
    <t>New September 2021 LDS on West Northamptonshire LPA website.  Reg 19 now Dec 2022 (was Dec 2020); Submission now Apri 2023 (was April 2021); Adoption now March 2024 (was Jan 2022)</t>
  </si>
  <si>
    <t>E06000057</t>
  </si>
  <si>
    <t>Northumberland</t>
  </si>
  <si>
    <t>Northumberland Local Plan</t>
  </si>
  <si>
    <t>https://www.northumberland.gov.uk/Planning/Planning-policy/Plan.aspx</t>
  </si>
  <si>
    <t>https://www.northumberland.gov.uk/NorthumberlandCountyCouncil/media/Planning-and-Building/planning%20policy/Local%20Plan/Interim-LDS-2025-28-Final-March-2025.pdf</t>
  </si>
  <si>
    <t>The previous LDS  set out an intention to update the NLP in relation to open space (partial review). While the updated Open Space Assessment has been prepared and will be material in the determination of planning applications, any policy update will be undertaken through a wider update of the plan or the preparation of new Local Plan.  Authority have only stated in this LDS when submission and adoption occur and when they will commence 30month review - so is in new system</t>
  </si>
  <si>
    <t>E26000004</t>
  </si>
  <si>
    <t>Northumberland NP</t>
  </si>
  <si>
    <t>Northumberland National Park Local Plan Review</t>
  </si>
  <si>
    <t>2023 (est.)</t>
  </si>
  <si>
    <t>no further information available</t>
  </si>
  <si>
    <t>https://www.northumberlandnationalpark.org.uk/planning/planning-policy/local-plan/</t>
  </si>
  <si>
    <t>http://www.northumberlandnationalpark.org.uk/wp-content/uploads/2025/03/2025-Adopted-Local-Development-Scheme.pdf</t>
  </si>
  <si>
    <t>A Monitoring report will be carried out from March to August 2025, and then the internal five-year assessment will be carried out in the latter part of 2025 (August to December 2025).  Plan being reviewed Jan - March 2027 but no timetable yet.</t>
  </si>
  <si>
    <t>NO TIMETABLE YET - LPA REVIEWING PLAN IN MARCH 2027</t>
  </si>
  <si>
    <t>E07000148</t>
  </si>
  <si>
    <t>Norwich</t>
  </si>
  <si>
    <t>https://www.norwich.gov.uk/downloads/file/1671/local_development_scheme</t>
  </si>
  <si>
    <t>Published 1 February 2021.  Plan submitted 30 July 2021.  Examination to be paused (G&amp;T sites)</t>
  </si>
  <si>
    <t>E06000018-01</t>
  </si>
  <si>
    <t>Nottingham</t>
  </si>
  <si>
    <t>Nottingham City Local Plan (non-strategic)
Containing both site specific land allocations and Development Management Policies</t>
  </si>
  <si>
    <t>https://www.nottinghamcity.gov.uk/information-for-business/planning-and-building-control/planning-policy/the-local-plan-and-planning-policy/other-local-plan-related-documents/local-development-scheme-lds/</t>
  </si>
  <si>
    <t>https://www.nottinghamcity.gov.uk/media/yqzbb5ry/lds-nov-2025-draft.pdf</t>
  </si>
  <si>
    <t>E06000018</t>
  </si>
  <si>
    <t>Growth Options (original July 2020 and extended Feb 2021)</t>
  </si>
  <si>
    <t>E07000219-01</t>
  </si>
  <si>
    <t>Nuneaton and Bedworth</t>
  </si>
  <si>
    <t>Borough Plan Review</t>
  </si>
  <si>
    <t>https://www.nuneatonandbedworth.gov.uk/adopted-borough-plan/borough-plan-1/6</t>
  </si>
  <si>
    <t>https://www.nuneatonandbedworth.gov.uk/downloads/file/1638/local-development-scheme-2025-</t>
  </si>
  <si>
    <t>Second consultation</t>
  </si>
  <si>
    <t>Two Reg 18 equivalent consultations, in May 2026 and May 2027, follweed by Reg 19 consultation in May 2028</t>
  </si>
  <si>
    <t>E07000219</t>
  </si>
  <si>
    <t>early 2020 (see 2019 LDS gantt chart)</t>
  </si>
  <si>
    <t>https://www.nuneatonandbedworth.gov.uk/info/21014/planning_policy/146/borough_plan_information</t>
  </si>
  <si>
    <t>April - June 2025</t>
  </si>
  <si>
    <t>Nuneaton and Bedworth Local Plan review (2021-2039):   This is a review of the Plan adopted in 2019 (which has end date of 2031). The review rolls the Plan forward to 2039. The housing numbers (545 dpa) still allow for growth (its own housing need based on standard method plus a growth uplift) but differs from adopted plan is that the review does not include provision for meeting some need from other Warwickshire authorities, principally Coventry. Coventry made representations and appeared at the examination to say that it wanted and expected to, meet its housing needs in its own area now.  The examination of the Plan has been relatively uncontroversial. The Inspectors recommend the Plan can be found sound subject to modifications.</t>
  </si>
  <si>
    <t>Feb 2025 LDS &amp; PINS fact-checking report (22 Sep 2025)</t>
  </si>
  <si>
    <t>Adopted Dec 2025</t>
  </si>
  <si>
    <t>Submitted Feb 2024</t>
  </si>
  <si>
    <t>E07000135</t>
  </si>
  <si>
    <t>Oadby and Wigston</t>
  </si>
  <si>
    <t>Oadby and Wigston New Local Plan 2041</t>
  </si>
  <si>
    <t xml:space="preserve">To produce a new Plan </t>
  </si>
  <si>
    <t>https://www.oadby-wigston.gov.uk/pages/local_development_scheme</t>
  </si>
  <si>
    <t>August - Sept 2021</t>
  </si>
  <si>
    <t>August</t>
  </si>
  <si>
    <t>https://www.oadby-wigston.gov.uk/pages/new_oadby_and_wigston_local_plan</t>
  </si>
  <si>
    <t>April - May 2024</t>
  </si>
  <si>
    <t>Local Housing Need and NPPF Conformity Consultation Document</t>
  </si>
  <si>
    <t>1. Jan 2025
2. Feb 2026 (second)</t>
  </si>
  <si>
    <t>1. Jan 2025
2. Feb 2026</t>
  </si>
  <si>
    <t>1. Jan 2025
2. (yet to publish)</t>
  </si>
  <si>
    <t>Spring/Summer 2027</t>
  </si>
  <si>
    <t xml:space="preserve">They completed a reg 19 consultation Jan-Feb 2025 but have now decided pause their work to go backwards and bring forward a plan that reflects new LHN which is reflected in the Feb 2025 LDS. </t>
  </si>
  <si>
    <t>Published
[to re-publish]</t>
  </si>
  <si>
    <t>E51000002</t>
  </si>
  <si>
    <t>Old Oak &amp; Park Royal</t>
  </si>
  <si>
    <t>22 June 2022</t>
  </si>
  <si>
    <t>none
[Jun 2022 adopted plan is first post 2004 Act Plan]</t>
  </si>
  <si>
    <t>https://www.london.gov.uk/who-we-are/city-halls-partners/old-oak-and-park-royal-development-corporation-opdc/planning-policy/local-development-scheme-lds</t>
  </si>
  <si>
    <t>New Feb LDS on web-page</t>
  </si>
  <si>
    <t>Feb 2025 LDS (online)</t>
  </si>
  <si>
    <t>E08000004</t>
  </si>
  <si>
    <t>Oldham</t>
  </si>
  <si>
    <t>Oldham LDS dated Dec-2023.  Oldham's Local Plan timetable (not PfE):
Draft Plan (Regulation 18) January to February 2024. 
Publication Plan (Regulation 19) November 2024 to December / January 2025.
Submission February / March 2025
Adoption December 2025</t>
  </si>
  <si>
    <t xml:space="preserve">Plan Submitted 14 February 2022.  Hearings running (as at July 2023) </t>
  </si>
  <si>
    <t>E08000004-01</t>
  </si>
  <si>
    <t>Oldham Local Plan (non-strategic)</t>
  </si>
  <si>
    <t>https://www.oldham.gov.uk/info/201231/emerging_planning_policy/230/local_development_scheme_timetable</t>
  </si>
  <si>
    <t>https://www.oldham.gov.uk/downloads/download/2129/local_development_scheme_2025</t>
  </si>
  <si>
    <t>Jan to Feb 2026</t>
  </si>
  <si>
    <t>E07000178-01</t>
  </si>
  <si>
    <t>Oxford</t>
  </si>
  <si>
    <t>https://www.oxford.gov.uk/downloads/file/7566/local_development_scheme_2021-26</t>
  </si>
  <si>
    <t>Spatial Growth Options (including scale and Broad Locations of Growth) (Reg. 18 part2) AKA "Call for Ideas 2021"</t>
  </si>
  <si>
    <t xml:space="preserve">A PINS Advisory Visit has taken place (December 2021) which recommended that Oxford decide on a preferred approach. This approach needs to be agreed before Reg 19 with the possibility of a third Reg 18 required. The Housing Deal is likely to be revised to allow more time for the Plan to progress with Submission just before December 2023 looking likely. Kevin Reid and Dave J to meet Oxfordshire 2050 team Summer 2022 to discuss progress and request for dates made to Oxfordshire 2050 team on 21/6/2022. </t>
  </si>
  <si>
    <r>
      <t xml:space="preserve">PINS Intel: Reg 19 expected July 2023; Submission expected Jan 2024
</t>
    </r>
    <r>
      <rPr>
        <b/>
        <sz val="10"/>
        <color rgb="FFFF0000"/>
        <rFont val="Calibri"/>
        <family val="2"/>
      </rPr>
      <t>work ceased on plan August 2022</t>
    </r>
  </si>
  <si>
    <t>E07000178-02</t>
  </si>
  <si>
    <t>Oxford Local Plan 2040 - withdrawn</t>
  </si>
  <si>
    <t>https://www.oxford.gov.uk/info/20067/planning_policy/761/local_development_scheme</t>
  </si>
  <si>
    <t>https://www.oxford.gov.uk/downloads/file/8352/local_development_scheme_2023-28</t>
  </si>
  <si>
    <t>Reg 18 Part 1 consultation
Preferred Options</t>
  </si>
  <si>
    <t>https://www.oxford.gov.uk/info/20067/planning_policy/1460/oxford_local_plan_2040</t>
  </si>
  <si>
    <t>https://www.oxford.gov.uk/downloads/file/8454/preferred_options_regulation_18_part_1_consultation_report</t>
  </si>
  <si>
    <t>Housing Need (Part 2)</t>
  </si>
  <si>
    <t>https://www.oxford.gov.uk/downloads/file/8354/housing_need_consultation_regulation_18_part_2_document</t>
  </si>
  <si>
    <t xml:space="preserve">The resolution to withdraw the submission version of the Oxford Local Plan 2040 was made at a Full Council meeting held on 27th January 2025. The resolution to withdraw was made under the provisions of Section 22(1) of the Planning and Compulsory Purchase Act 2004, which provides that a Local Planning Authority may withdraw a local development document at any time before it is adopted. The resolution to withdraw followed a letter from the Planning Inspectorate dated 11th September 2024, recommending withdrawal because they identified a failure of the duty to cooperate in production of the housing evidence base to support the Plan. </t>
  </si>
  <si>
    <t xml:space="preserve">Jan 2023 LDS &amp; website </t>
  </si>
  <si>
    <t>withdrawn due to failure to meet DtC</t>
  </si>
  <si>
    <t>WITHDRAWN</t>
  </si>
  <si>
    <t>Published (Nov 2023) VisualPing</t>
  </si>
  <si>
    <t>E07000178</t>
  </si>
  <si>
    <t xml:space="preserve">Oxford </t>
  </si>
  <si>
    <t>Oxford Local Plan 2045</t>
  </si>
  <si>
    <t>https://www.oxford.gov.uk/planning-policy/local-development-scheme-lds</t>
  </si>
  <si>
    <t>June - July 20255</t>
  </si>
  <si>
    <t>https://www.oxford.gov.uk/oxford-local-plan-2042</t>
  </si>
  <si>
    <t>early 2026
(was Nov - Dec 2025)</t>
  </si>
  <si>
    <t>Jan 2025 LDS &amp; Inspector's AV Note 9/12/2025</t>
  </si>
  <si>
    <t>E26000006</t>
  </si>
  <si>
    <t>Peak District NP</t>
  </si>
  <si>
    <t>Revised National Park Local Plan parts 1 and 2</t>
  </si>
  <si>
    <t>https://www.peakdistrict.gov.uk/planning/policies-and-guides/supporting-documents</t>
  </si>
  <si>
    <t>https://www.peakdistrict.gov.uk/planning/policies-and-guides/the-local-plan</t>
  </si>
  <si>
    <t>Spring 2026
[was June 2026]</t>
  </si>
  <si>
    <t>Feb 2025 LDS &amp; website</t>
  </si>
  <si>
    <t>no housing requirement in local plan</t>
  </si>
  <si>
    <t>E07000122</t>
  </si>
  <si>
    <t>Pendle</t>
  </si>
  <si>
    <t>Pendle Local Plan 5th Edition</t>
  </si>
  <si>
    <t>https://www.pendle.gov.uk/info/20072/planning_policies/278/process_documents/2</t>
  </si>
  <si>
    <t>https://www.pendle.gov.uk/downloads/file/7888/local_development_scheme_eighth_revision_2024</t>
  </si>
  <si>
    <t>Second mandatory consultation</t>
  </si>
  <si>
    <t>Current emerging plan is at examination</t>
  </si>
  <si>
    <t>E07000122-01</t>
  </si>
  <si>
    <t>Pendle Local Plan 4th Edition (2021-2040)</t>
  </si>
  <si>
    <t xml:space="preserve">Policies to be updated by Local Plan Part 2 - Site Allocations and Development Policies. Decision now superseded. </t>
  </si>
  <si>
    <t>June-August 2023</t>
  </si>
  <si>
    <t>https://www.pendle.gov.uk/lpconsultation</t>
  </si>
  <si>
    <t xml:space="preserve">Oct/Nov 2024 </t>
  </si>
  <si>
    <t>Submitted 18 Feb 2025.  Fact Check Report to be released (13 Nov 2025).  Plan is sound subject to the MMs.  Found Sound 20 Nov 2025</t>
  </si>
  <si>
    <t>March 2025 LDS &amp; fact check report (Nov 2025) &amp; IR issued 20 Nov 25</t>
  </si>
  <si>
    <t>E06000031</t>
  </si>
  <si>
    <t>Peterborough</t>
  </si>
  <si>
    <t>Peterborough Local Plan 2023-2044</t>
  </si>
  <si>
    <t>https://www.peterborough.gov.uk/council/planning-and-development/planning-policies/local-plan-monitoring#:~:text=A%20new%20Local%20Development%20Scheme,new%20Local%20Plan%20for%20Peterborough.</t>
  </si>
  <si>
    <t>https://cccandpcc.sharepoint.com/sites/PCCPlanningPolicyPublicData/Shared%20Documents/Forms/AllItems.aspx?viewid=d271f4bd%2D9ba9%2D45a9%2D9373%2D32cdb02c0686&amp;ga=1&amp;id=%2Fsites%2FPCCPlanningPolicyPublicData%2FShared%20Documents%2FPlanning%20Policy%2FLocal%20Plan%20Monitoring%2FLDS%2FLDS%20update%20Nov%202025%2Epdf&amp;parent=%2Fsites%2FPCCPlanningPolicyPublicData%2FShared%20Documents%2FPlanning%20Policy%2FLocal%20Plan%20Monitoring%2FLDS</t>
  </si>
  <si>
    <t>July/Aug 2023</t>
  </si>
  <si>
    <t>https://www.peterborough.gov.uk/council/planning-and-development/planning-policies/local-plan-review#consultation---issues-and-options-4-0</t>
  </si>
  <si>
    <t>April/May 2025</t>
  </si>
  <si>
    <t>Second Stage (Reg 18)</t>
  </si>
  <si>
    <t>E06000026</t>
  </si>
  <si>
    <t>Plymouth</t>
  </si>
  <si>
    <t>Plymouth Local Plan</t>
  </si>
  <si>
    <t>new LDS Autumn 2024</t>
  </si>
  <si>
    <t>https://www.plymouth.gov.uk/local-development-scheme</t>
  </si>
  <si>
    <t>https://www.plymouth.gov.uk/plymouth-and-south-west-devon-local-development-scheme</t>
  </si>
  <si>
    <t>vague timetable in Feb 2025 LDS - Scoping 4 months January 2026 – April 2026; Plan visioning and strategy development 23 months May 2026 – December 2026;  Evidence gathering and drafting the plan January 2027 – November 2027; Engagement / proposing changes, submission December 2027 – March 
2028; Examination 6 months April 2028 – September 2028; Finalisation and adoption of digital plan 1 month October 2028</t>
  </si>
  <si>
    <t>The first version of the Plymouth and South West Devon Local Development Scheme was published in October 2019 but has become out of date.  The Joint Local Plan Councils are committed to the delivery of the plan, and to keeping its policies fully up to date at all times. A review of the Joint Local Plan will be completed by 26 March 2024 at the latest.  A new revised Local Development Scheme setting out the detailed timetable for the review will be produced once there is clarity about changes to the planning system.</t>
  </si>
  <si>
    <t>E06000029</t>
  </si>
  <si>
    <t>Poole - Defunct Authority (now BCP)</t>
  </si>
  <si>
    <t>BCP Plan (see new unitary authority's record)</t>
  </si>
  <si>
    <t>https://www.poole.gov.uk/planning-and-building-control/planning-policy-and-guidance/local-development-scheme/</t>
  </si>
  <si>
    <t>https://www.poole.gov.uk/EasySiteWeb/GatewayLink.aspx?alId=42596</t>
  </si>
  <si>
    <t>https://mhclg.sharepoint.com/:i:/r/sites/DevelopmentPlans/Shared%20Documents/Data%20and%20Analysis/Planning%20Data%20Unit/Data%20Project/Short-term%20Solution/LDS%20Approach/LDS%20screen%20captures/POL16%20-%20Poole%20LDS%202016.PNG?csf=1&amp;e=epnCp6</t>
  </si>
  <si>
    <t xml:space="preserve">See BCP Plan </t>
  </si>
  <si>
    <t>Second Reg 18 (Issues and Options) completed March 2022.  Timetable from gantt chart in July 2022 LDS: Reg 19 - Sept 2023; Submission - Feb 2024; examination - 2024; Adoption - Nov 2024.</t>
  </si>
  <si>
    <t>adopted November 2018</t>
  </si>
  <si>
    <t>E06000044</t>
  </si>
  <si>
    <t>Portsmouth</t>
  </si>
  <si>
    <t>Portsmouth Local Plan</t>
  </si>
  <si>
    <t>https://www.portsmouth.gov.uk/services/development-and-planning/planning-policy/local-development-scheme/</t>
  </si>
  <si>
    <t>https://www.portsmouth.gov.uk/wp-content/uploads/2025/04/Portsmouth-LDS-April-2025.pdf</t>
  </si>
  <si>
    <t>https://www.portsmouth.gov.uk/ext/documents-external/lplan-issues-and-options-paper-july-2017.pdf</t>
  </si>
  <si>
    <t>https://mhclg.sharepoint.com/sites/DevelopmentPlans/Shared%20Documents/Data%20and%20Analysis/Planning%20Data%20Unit/Reg%2018%20monitoring/Screenshots/Portsmouth%20Aug%202017%20Issues%20&amp;%20Options.PNG</t>
  </si>
  <si>
    <t>Evidence base consultation ('Local Plan update')</t>
  </si>
  <si>
    <t>https://www.portsmouth.gov.uk/ext/documents-external/local-plan-update-february-2019.pdf</t>
  </si>
  <si>
    <t>https://mhclg.sharepoint.com/sites/DevelopmentPlans/Shared%20Documents/Data%20and%20Analysis/Planning%20Data%20Unit/Reg%2018%20monitoring/Screenshots/Portsmouth%20Feb%202019%20local%20plan.PNG</t>
  </si>
  <si>
    <t>Consultation on draft Plan (Reg 18)</t>
  </si>
  <si>
    <t>https://www.portsmouth.gov.uk/services/development-and-planning/planning-policy/the-local-plan/</t>
  </si>
  <si>
    <t>1. July - Sep 2024
2 Winter 2025 (addendum)</t>
  </si>
  <si>
    <t>1. Jul-2024
2. Jan-2026</t>
  </si>
  <si>
    <t>1. Jul 2024
2. Nov 2025</t>
  </si>
  <si>
    <t>Reg 19 consultation will run for 8 weeks from 9 July to 3 September 2024.</t>
  </si>
  <si>
    <t>E07000123</t>
  </si>
  <si>
    <t>Preston</t>
  </si>
  <si>
    <t>E07000051</t>
  </si>
  <si>
    <t>Purbeck
(defunct, now part of Dorset UA)</t>
  </si>
  <si>
    <t>Purbeck Local Plan (2018-2034) 
("legacy plan")</t>
  </si>
  <si>
    <t>2018</t>
  </si>
  <si>
    <t>2034</t>
  </si>
  <si>
    <t>https://www.dorsetcouncil.gov.uk/planning-buildings-land/planning-policy/purbeck/purbeck-local-plan-review.aspx</t>
  </si>
  <si>
    <t>https://www.dorsetcouncil.gov.uk/planning-buildings-land/planning-policy/purbeck/local-plan-review-purbeck/local-development-scheme.pdf</t>
  </si>
  <si>
    <t>https://mhclg.sharepoint.com/sites/DevelopmentPlans/Shared%20Documents/Data%20and%20Analysis/Planning%20Data%20Unit/Data%20Project/Short-term%20Solution/LDS%20Approach/LDS%20screen%20captures/DOR19%20-%20Dorset%20LDS%20June%202019.PNG</t>
  </si>
  <si>
    <t>Jan - March 2018</t>
  </si>
  <si>
    <t>Consultation to inform DPD</t>
  </si>
  <si>
    <t>Nov - Dec 2018</t>
  </si>
  <si>
    <t>On 1 April 2019 Dorset Council was established, comprising the areas of East Dorset District Council, North Dorset District Council, Purbeck District Council, West Dorset District Council and Weymouth &amp; Portland District Council.  New Council to prepare a new Plan for Dorset Council.   However the Purbeck Local Plan is undergoing examination.  An updated schedule of the proposed MMs was published in December 2020.</t>
  </si>
  <si>
    <t>Adopted July 2024</t>
  </si>
  <si>
    <t>Submitted Jan 2019</t>
  </si>
  <si>
    <t>E06000038</t>
  </si>
  <si>
    <t>Reading</t>
  </si>
  <si>
    <t>Reading Borough Local Plan (partial update)</t>
  </si>
  <si>
    <t>March 2023</t>
  </si>
  <si>
    <t>update of certain policies is required
A full update of the whole Plan was not required. In total, 45 policies were identified as requiring an update</t>
  </si>
  <si>
    <t>https://www.reading.gov.uk/planning-and-building-control/planning-policy/</t>
  </si>
  <si>
    <t>https://images.reading.gov.uk/2024/06/Local-Development-Scheme-June-2024.pdf</t>
  </si>
  <si>
    <t>Nov/Dec 2023 - Jan 2024</t>
  </si>
  <si>
    <t>https://www.reading.gov.uk/planning-and-building-control/planning-policy/new-local-plan/local-plan-partial-update/consultation-details-local-plan-partial-update/</t>
  </si>
  <si>
    <t>September/October 2025</t>
  </si>
  <si>
    <t>Submitted 9 May 2025.  Inspector's letter following Stage 1 Hearings of 20 Nov 2025: "In terms of housing requirement, the Council has set a figure of 825 dwellings per annum within Policy H1.......I am not yet able to come to any firm conclusions on the soundness of the housing requirement."</t>
  </si>
  <si>
    <t>PINS intel Jan 2025</t>
  </si>
  <si>
    <t>Comments on Reg 19 consultation to be received by 18th December 2024.</t>
  </si>
  <si>
    <t>E09000026</t>
  </si>
  <si>
    <t>Redbridge</t>
  </si>
  <si>
    <t>Redbridge Local Plan Review</t>
  </si>
  <si>
    <t>https://www.redbridge.gov.uk/planning-and-building/planning-policy/local-plan/</t>
  </si>
  <si>
    <t>https://www.redbridge.gov.uk/media/13026/redbridge-local-development-scheme-2025-web-version.pdf</t>
  </si>
  <si>
    <t>Q4 26/27</t>
  </si>
  <si>
    <t>Q4 27/28</t>
  </si>
  <si>
    <t>Q3 28/29</t>
  </si>
  <si>
    <t>Q4 28/29</t>
  </si>
  <si>
    <t>E06000003</t>
  </si>
  <si>
    <t>Redcar &amp; Cleveland</t>
  </si>
  <si>
    <t>https://www.redcar-cleveland.gov.uk/planning/local-plan/local-plan-documents-and-evidence/local-plan-development-scheme</t>
  </si>
  <si>
    <t>Draft Local pLan consultation (Reg 18 equivalent)</t>
  </si>
  <si>
    <t>Reg 18 - July 2026
Reg 19 - Dec 2026
Submission - Sep 2027
Adoption - March 2028</t>
  </si>
  <si>
    <t>E07000236</t>
  </si>
  <si>
    <t>Redditch</t>
  </si>
  <si>
    <t>Redditch Local Plan Update
[to be prepared under new system]</t>
  </si>
  <si>
    <t>https://www.redditchbc.gov.uk/council/policy/planning-policy/local-development-scheme-lds/</t>
  </si>
  <si>
    <t>https://www.redditchbc.gov.uk/media/tvfme4gv/rbc-lds-february-2025.pdf</t>
  </si>
  <si>
    <t>Issues and Options (equivalent)</t>
  </si>
  <si>
    <t>May/June 2026</t>
  </si>
  <si>
    <t>statutory consultation</t>
  </si>
  <si>
    <t>March/April 2027</t>
  </si>
  <si>
    <t>The Council will be progressing the plan review under reforms included in the Levelling up and Regeneration Act. Timetable TBC</t>
  </si>
  <si>
    <t>The first consultation on the review of the Redditch Local Plan is envisaged for Autumn / Winter 2024</t>
  </si>
  <si>
    <t>E07000211</t>
  </si>
  <si>
    <t>Reigate &amp; Banstead</t>
  </si>
  <si>
    <t>Local Plan 2024-2042</t>
  </si>
  <si>
    <t>https://www.reigate-banstead.gov.uk/downloads/file/7201/local_development_scheme_2022</t>
  </si>
  <si>
    <t>https://www.reigate-banstead.gov.uk/info/20271/local_plan/1108/emerging_local_plan</t>
  </si>
  <si>
    <t>Nov - Dec 2025</t>
  </si>
  <si>
    <t>8-week consultation Issues and Options consultation</t>
  </si>
  <si>
    <t>Oct/Nov 2026</t>
  </si>
  <si>
    <t xml:space="preserve">Put themselves forward to be a new style local plans pathfinder </t>
  </si>
  <si>
    <t>March 2025 LDS (online)</t>
  </si>
  <si>
    <t>E07000124</t>
  </si>
  <si>
    <t>Ribble Valley</t>
  </si>
  <si>
    <t>Ribble Valley Local Plan 2021-2038</t>
  </si>
  <si>
    <t>https://www.ribblevalley.gov.uk/local-development-scheme/local-development-scheme-lds</t>
  </si>
  <si>
    <t>https://www.ribblevalley.gov.uk/downloads/download/325/local-development-scheme-lds-</t>
  </si>
  <si>
    <t>https://www.ribblevalley.gov.uk/planning-policy/local-plan-review-1</t>
  </si>
  <si>
    <t>Preferred Option Local Plan</t>
  </si>
  <si>
    <t>Winter 2027/28</t>
  </si>
  <si>
    <t>E09000027-01</t>
  </si>
  <si>
    <t>Richmond upon Thames</t>
  </si>
  <si>
    <t>Local Plan future review</t>
  </si>
  <si>
    <t>https://www.richmond.gov.uk/local_development_scheme</t>
  </si>
  <si>
    <t>https://www.richmond.gov.uk/media/z0wdllds/local_development_scheme.pdf</t>
  </si>
  <si>
    <t>Gateway 1 mandatory consultation</t>
  </si>
  <si>
    <t>Scoping and early participation July 2026
Plan visioning and strategy development including Gateway 1 assessment (4 weeks) and mandatory public consultation (8 weeks) November 2026
Evidence gathering and drafting the plan including Gateway 2 assessment (4 weeks) May 2027
Engagement, proposing changes and submission including Gateway 3 assessment (4 weeks) and mandatory public consultation (6 weeks) January 2028
Examination in Public October 2028 to March 2029
Adoption April 2029</t>
  </si>
  <si>
    <t>E09000027</t>
  </si>
  <si>
    <t>Richmond Upon Thames</t>
  </si>
  <si>
    <t>Richmond Upon Thames Local Plan 2024 - 2039</t>
  </si>
  <si>
    <t>Draft Local Plan Pre-Publication Consultation</t>
  </si>
  <si>
    <t>https://www.thisislocallondon.co.uk/announcements/public_notices/notice/186681.LONDON_BOROUGH_OF_RICHMOND_UPON_THAMES_RICHMOND_LOCAL_PLAN/</t>
  </si>
  <si>
    <t>late 2022/early 2023</t>
  </si>
  <si>
    <t>Dec-2023
[was Sep-2023]</t>
  </si>
  <si>
    <t>Main mods consultation held 31 Jan - 17 March 2025.  Adoption likely Summer 2025.  Found Sound 19 August 2025.  Richmond voted to adopt 7 Oct 2025.</t>
  </si>
  <si>
    <t>LPA website (updated March 2025) and LDS (March 2025)</t>
  </si>
  <si>
    <t>Timetable from Published plan is: Reg 19 consultation 9 June to 24 July 2023; Submission: late summer/eary autumn 2023; Adoption: Winter 2024/2025.</t>
  </si>
  <si>
    <t>Adopted Oct 2025</t>
  </si>
  <si>
    <t>Submitted Jan 2024</t>
  </si>
  <si>
    <t>E07000166</t>
  </si>
  <si>
    <t>Richmondshire (defunct - now part of North Yorkshire)</t>
  </si>
  <si>
    <t>https://www.richmondshire.gov.uk/planning/planning-policy/local-development-scheme/</t>
  </si>
  <si>
    <t>https://www.northyorks.gov.uk/planning-and-conservation/planning-policy/planning-policy-your-local-area/richmondshire-planning-policy/emerging-planning-policy/local-development-scheme</t>
  </si>
  <si>
    <t>https://www.richmondshire.gov.uk/media/9662/local-plan-review-issues-and-options-paper.pdf</t>
  </si>
  <si>
    <t>Spring 2020</t>
  </si>
  <si>
    <t>https://www.richmondshire.gov.uk/planning-and-climate-change/emerging-planning-policy/preferred-options/?utm_campaign=&amp;utm_content=&amp;utm_medium=email&amp;utm_source=govdelivery&amp;utm_term=</t>
  </si>
  <si>
    <t>Preferred Options 2</t>
  </si>
  <si>
    <t>E08000005-01</t>
  </si>
  <si>
    <t>Rochdale</t>
  </si>
  <si>
    <t>Rochdale Local Plan (non-strategic)</t>
  </si>
  <si>
    <t>https://www.rochdale.gov.uk/downloads/download/280/local-development-scheme-document</t>
  </si>
  <si>
    <t>https://www.rochdale.gov.uk/downloads/file/463/local-development-scheme</t>
  </si>
  <si>
    <t>Scope of Plan and Integrated 
Assessment</t>
  </si>
  <si>
    <t>https://www.rochdale.gov.uk/planning-policy/local-plan</t>
  </si>
  <si>
    <t>E08000005</t>
  </si>
  <si>
    <t>E07000075</t>
  </si>
  <si>
    <t>Rochford</t>
  </si>
  <si>
    <t>New Rochford Local Plan</t>
  </si>
  <si>
    <t>https://www.rochford.gov.uk/new-local-plan</t>
  </si>
  <si>
    <t>https://www.rochford.gov.uk/media/3162</t>
  </si>
  <si>
    <t>13 December 2017-March 2018</t>
  </si>
  <si>
    <t>https://www.rochford.gov.uk/sites/default/files/planning_newlocalplanfeedback.pdf</t>
  </si>
  <si>
    <t>https://mhclg.sharepoint.com/sites/DevelopmentPlans/Shared%20Documents/Data%20and%20Analysis/Planning%20Data%20Unit/Reg%2018%20monitoring/Screenshots/Rochford%20Issues%20&amp;%20Options%20Dec%202017.PNG</t>
  </si>
  <si>
    <t>July - August 2021</t>
  </si>
  <si>
    <t>Spatial Options</t>
  </si>
  <si>
    <t>https://rochford.oc2.uk/document/207</t>
  </si>
  <si>
    <t>Winter 2027-28</t>
  </si>
  <si>
    <t>Issues and Options Document public consultation December 2017 to March 2018
Spatial Options Document public consultation (Regulation 18) July to September 2021
Preferred Options Document public consultation (Regulation 18) Winter/Spring 2026
Proposed Pre-Submission Document public consultation (Regulation 19) Autumn 2026
Submission to Secretary of State for independent examination (Regulation 22) Winter 2026
Examination hearings Spring 2027
Main Modifications consultation Summer 2027
Inspector’s Report expected Autumn 2027
Adoption by Full Council Winter 2027-28</t>
  </si>
  <si>
    <t xml:space="preserve">South Essex  Joint Strategic Plan has been dropped. </t>
  </si>
  <si>
    <t>E07000125</t>
  </si>
  <si>
    <t>Rossendale</t>
  </si>
  <si>
    <t>Rossendale Local Plan</t>
  </si>
  <si>
    <t>https://www.rossendale.gov.uk/downloads/file/14598/local_development_scheme</t>
  </si>
  <si>
    <t>https://www.rossendale.gov.uk/download/downloads/id/14598/local_development_scheme.pdf</t>
  </si>
  <si>
    <t>Reg 18 consultation (equivalent)</t>
  </si>
  <si>
    <t>Timetable taken from PDT data (March 2025)</t>
  </si>
  <si>
    <t>PDT data March 2025</t>
  </si>
  <si>
    <t>E07000064</t>
  </si>
  <si>
    <t>Rother</t>
  </si>
  <si>
    <t>Rother District Local Plan 2020 - 2040</t>
  </si>
  <si>
    <t>OTHER (change of plan scope)</t>
  </si>
  <si>
    <t>https://www.rother.gov.uk/planning-and-building-control/planning-policy/engagement-and-monitoring-2/lds/</t>
  </si>
  <si>
    <t>https://rdcpublic.blob.core.windows.net/website-uploads/2025/03/Local-Development-Scheme-2025.pdf</t>
  </si>
  <si>
    <t>Q1 / Q2 2024/25</t>
  </si>
  <si>
    <t>https://www.rother.gov.uk/planning-and-building-control/planning-policy/emerging-local-plan/local-plan-review/</t>
  </si>
  <si>
    <t>Qtr 4 2025/26</t>
  </si>
  <si>
    <t>Focused consultation on sites (Reg 18)</t>
  </si>
  <si>
    <t>Qtr 2 2026/27</t>
  </si>
  <si>
    <t>Qtr 3 2026/27</t>
  </si>
  <si>
    <t>Qtr 3 2027/28</t>
  </si>
  <si>
    <t>Consulting statutory bodies on scope of the Sustainability Appraisal - Completed 
Evidence gathering On-going up to end of Quarter 4 2025/26
Draft Plan consultation (Regulation 18) Completed (Quarter 1-2, 2024/25)
Focused consultation on proposed site allocations Quarter 4 2025/26
Public consultation on Pre-Submission Plan (Regulation 19) Quarter 2 2026/27
Submission Quarter 3 2026/27 
Examination Quarter 4 2026/27 – Quarter 2 2027/28
Adoption Quarter 3 2027/28</t>
  </si>
  <si>
    <t>E08000018</t>
  </si>
  <si>
    <t>Rotherham</t>
  </si>
  <si>
    <t xml:space="preserve">Rotherham Local Plan </t>
  </si>
  <si>
    <t xml:space="preserve">Consultation </t>
  </si>
  <si>
    <t>Data from PDT data (Mar 2025) - no up-to-date LDS or timetable found - need to check publication and submission data</t>
  </si>
  <si>
    <t>PDT team LDS exercise (March 2025)</t>
  </si>
  <si>
    <t>Council approved review of Core Strategy on a programme that would lead to adoption in 2025.  First Reg 18 consultation scheduled for Oct/Nov 2021</t>
  </si>
  <si>
    <t>E07000220</t>
  </si>
  <si>
    <t>Rugby</t>
  </si>
  <si>
    <t>Rugby Borough Local Plan Review</t>
  </si>
  <si>
    <t>https://www.rugby.gov.uk/w/local-development-scheme</t>
  </si>
  <si>
    <t>https://www.rugby.gov.uk/documents/20124/0/Local+Development+Scheme+2024.pdf/bd4f01db-b58a-65f1-7532-1ae9a3b0b12c?t=1729160087151</t>
  </si>
  <si>
    <t>Nov-Dec 2023</t>
  </si>
  <si>
    <t>Nov-2023
(was Jun-2023)</t>
  </si>
  <si>
    <t>https://www.rugby.gov.uk/documents/20124/6779139/Local_Plan_Issues_and_Options_document.pdf/758ea4a1-eb3a-c809-3936-3a5d53b78b72?t=1702375027220</t>
  </si>
  <si>
    <t>https://www.rugby.gov.uk/documents/20124/56946236/Preferred+option+consultation+document+March+2025+FINAL.pdf/c7523341-6de2-bd36-07d2-39568e665d5a?t=1750865967744</t>
  </si>
  <si>
    <t>Issues &amp; Options: completed.  Preferred Options: Now March 2025 (was July - August 2024); Reg 19: Jan 2026 (was Jan - Feb 2025); Submission: now June 2026 (was June 2025); Adoption: by June 2027 (was Dec-2026).</t>
  </si>
  <si>
    <t>E07000212</t>
  </si>
  <si>
    <t>Runnymede</t>
  </si>
  <si>
    <t>Runnymede 2030 Local Plan review</t>
  </si>
  <si>
    <t>https://www.runnymede.gov.uk/downloads/file/2477/runnymede-lds-2024-2028</t>
  </si>
  <si>
    <t>"Vision and Issues" consultation</t>
  </si>
  <si>
    <t>The Council has elected to proceed with preparing a replacement local plan under the new plan-making arrangements.  New timetable at column "BS"</t>
  </si>
  <si>
    <t xml:space="preserve"> Early review.</t>
  </si>
  <si>
    <t>E07000176</t>
  </si>
  <si>
    <t>Rushcliffe</t>
  </si>
  <si>
    <t>https://www.rushcliffe.gov.uk/planning-growth/planning-policy/local-plan/local-development-scheme/</t>
  </si>
  <si>
    <t>https://www.rushcliffe.gov.uk/media/v4smssns/rbc-revised-lds-2025_final.pdf</t>
  </si>
  <si>
    <t>E07000092</t>
  </si>
  <si>
    <t>Rushmoor</t>
  </si>
  <si>
    <t>Rushmoor Local Plan 
[under new system]</t>
  </si>
  <si>
    <t>https://www.rushmoor.gov.uk/planning-and-building-control/planning-policies/get-involved-in-developing-our-planning-policies/</t>
  </si>
  <si>
    <t>https://www.rushmoor.gov.uk/media/xvlnn3dg/rushmoor-local-development-scheme-feb-2025-accessible.pdf</t>
  </si>
  <si>
    <t>Plan Visioning and Strategy Development</t>
  </si>
  <si>
    <t>First consultation Jan 2026 (eight weeks) ; Second consultation Nov 2027 (6 weeks)</t>
  </si>
  <si>
    <t>Indicative timetable under new system prepared.   LPA UPDATING LDS POST NPPF, UNLIKELY TO SUBMIT BEFORE DECEMBER 2026.  Submission now exp. Jan 2027 but LPA reviewing timetable</t>
  </si>
  <si>
    <t>E06000017</t>
  </si>
  <si>
    <t>Rutland</t>
  </si>
  <si>
    <t>Rutland Local Plan (2021-2041)
(previous plan withdrawn from examination 1 Sept 2021)</t>
  </si>
  <si>
    <t>previous emerging plan withdrawn from examination</t>
  </si>
  <si>
    <t>https://www.rutland.gov.uk/planning-building-control/local-plan/new-local-plan/local-development-scheme-new-local-plan</t>
  </si>
  <si>
    <t>https://www.rutland.gov.uk/sites/default/files/2025-04/local_development_scheme_april_2025.pdf</t>
  </si>
  <si>
    <t>https://www.rutland.gov.uk/node/1625</t>
  </si>
  <si>
    <t>https://www.rutland.gov.uk/planning-building-control/local-plan/new-local-plan/preferred-options-draft-local-plan-consultation-regulation-18</t>
  </si>
  <si>
    <t>Oct - Nov 2024</t>
  </si>
  <si>
    <t>E07000167</t>
  </si>
  <si>
    <t>Ryedale (defunct - now part of North Yorkshire)</t>
  </si>
  <si>
    <t>https://www.ryedale.gov.uk/resources/the-ryedale-local-development-scheme/</t>
  </si>
  <si>
    <t>https://www.ryedale.gov.uk/content/uploads/2021/06/Ryedale-Local_Development_Scheme_2021-2023-Final.pdf</t>
  </si>
  <si>
    <t>April/May 2021</t>
  </si>
  <si>
    <t>Reg 18 pre-production consultation and call for sites</t>
  </si>
  <si>
    <t>E08000006-01</t>
  </si>
  <si>
    <t>Salford</t>
  </si>
  <si>
    <t>Part 2 Core Strategy and Allocations (non-strategic)</t>
  </si>
  <si>
    <t>https://www.salford.gov.uk/planning-building-and-regeneration/planning-policies/local-planning-policy/salfords-development-plan/</t>
  </si>
  <si>
    <t>https://www.salford.gov.uk/media/5sph1vjg/local-development-scheme-24-july-2025.pdf</t>
  </si>
  <si>
    <t>1st consultation</t>
  </si>
  <si>
    <t>E08000006</t>
  </si>
  <si>
    <t>E08000028-01</t>
  </si>
  <si>
    <t>Sandwell</t>
  </si>
  <si>
    <t>Oct 2022</t>
  </si>
  <si>
    <t>https://www.sandwell.gov.uk/downloads/file/22705/sandwell_local_development_scheme_2021</t>
  </si>
  <si>
    <t>https://www.sandwell.gov.uk/download/downloads/id/22705/sandwell_local_development_scheme_2021.pdf</t>
  </si>
  <si>
    <t>Timetable revised May 2022.  Additional Reg 18 July - Sept 2022; Reg 19 Oct/Nov 2022 - Dec 2022; Submission March - May 2023; Adoption March - May 2024.  DLUHC intel: delay to R19 by couple of months.  No further detail known yet.</t>
  </si>
  <si>
    <t>E08000028</t>
  </si>
  <si>
    <t>Sandwell Local Plan</t>
  </si>
  <si>
    <t xml:space="preserve">work stopped on Black Country Plan </t>
  </si>
  <si>
    <t>https://www.sandwell.gov.uk/planning/sandwell-local-plan</t>
  </si>
  <si>
    <t>Feb - March 2023</t>
  </si>
  <si>
    <t>https://sandwell.oc2.uk/document/3</t>
  </si>
  <si>
    <t>https://www.sandwell.gov.uk/news/article/299/have-your-say-on-the-draft-sandwell-local-plan</t>
  </si>
  <si>
    <t>Nov/Dec 2024</t>
  </si>
  <si>
    <t>late 2024 - early 2025</t>
  </si>
  <si>
    <t>Late 2025 - early 2026</t>
  </si>
  <si>
    <t>Inspector's Initial Advice of 8 October 2025</t>
  </si>
  <si>
    <t>15/02/24 LPA advised R19 now Nov/Dec 24 and submission Jan 25</t>
  </si>
  <si>
    <t>Submitted Dec 2024</t>
  </si>
  <si>
    <t>E07000168</t>
  </si>
  <si>
    <t>Scarborough (defunct - now part of North Yorkshire)</t>
  </si>
  <si>
    <t>https://www.scarborough.gov.uk/home/planning/planning-policy/local-development-scheme</t>
  </si>
  <si>
    <t>https://www.scarborough.gov.uk/sites/scarborough.gov.uk/files/files/LDS%202022.pdf</t>
  </si>
  <si>
    <t>Q3/Q4 2020</t>
  </si>
  <si>
    <t>https://www.scarborough.gov.uk/sites/scarborough.gov.uk/files/Local%20Plan%20Issues%20and%20Options%202020.pdf</t>
  </si>
  <si>
    <t>Q1 2023</t>
  </si>
  <si>
    <t>Q2 2024</t>
  </si>
  <si>
    <t>Draft Local Plan consultation (second Reg 18) now scheduled for Q1 2023; Publication Q1 2024; Submission Q2 2024; Adoption Q2 2025</t>
  </si>
  <si>
    <t>E07000188</t>
  </si>
  <si>
    <t>Sedgemoor (defunct - now part of Somerset unitary)</t>
  </si>
  <si>
    <t>Nutrient neutrality (since 2018);
Unitarisation (Somerset)</t>
  </si>
  <si>
    <t xml:space="preserve">No work underway on a review due to unitarisation (Somerset) on 1 April 2023.  Sedgemoor's Plan was adopted in 2019 and will remain in place until replaced by a new plan prepared by Somerset, the new unitary authority. </t>
  </si>
  <si>
    <t xml:space="preserve">No work underway on a review due to unitarisation (Somerset) on 1 April 2023.  Sedgemoor's Plan was adopted in 2019 and will remain in place until replaced by a new plan prepared by the new unitary authority. </t>
  </si>
  <si>
    <t>E08000014</t>
  </si>
  <si>
    <t>Sefton</t>
  </si>
  <si>
    <t>Sefton Local Plan</t>
  </si>
  <si>
    <t>Oct 2022 - Feb 2023</t>
  </si>
  <si>
    <t>Not commencing work on a replacement Local Plan until reformed system is in place.</t>
  </si>
  <si>
    <t>https://www.sefton.gov.uk/planning-building-control/planning-policy-including-local-plan-and-neighbourhood-planning/local-development-scheme/</t>
  </si>
  <si>
    <t>https://www.sefton.gov.uk/media/tqbp05ap/local-development-scheme2025_28-february2025.pdf</t>
  </si>
  <si>
    <t>June - August 2027</t>
  </si>
  <si>
    <t>First Reg 18 consultation equivalent</t>
  </si>
  <si>
    <t>June - August 2028</t>
  </si>
  <si>
    <t>Local Plan Pre-Commencement – including commissioning some studies, reviewing constitution, resourcing, setting up governance structures - February 2025 to June 2026
Give notice of start - July 2026
Prepare Project Initiation Document - July to September 2026
Gateway 1* -  October 2026
Prepare Local Plan Vision and Strategy - October 2026 to May 2027
Public Engagement 1 – plan vision and strategy (8 weeks) - June to August 2027
Gateway 2* - September 2027
Prepare draft Local Plan September - 2027 to May 2028
Public Engagement 2 – draft Local Plan (6 weeks) - June to August 2028
Gateway 3* - September 2028
Submission - October 2028</t>
  </si>
  <si>
    <t>LPA WILL BE SUBMITING PLAN UNDER NEW SYSTEM BUT NO TIMETABLE YET</t>
  </si>
  <si>
    <t>E07000169</t>
  </si>
  <si>
    <t>Selby
(defunct - now part of North Yorkshire UA)</t>
  </si>
  <si>
    <t>Plan Selby
("legacy plan")</t>
  </si>
  <si>
    <t>Work stopped 
Feb 2025</t>
  </si>
  <si>
    <t>https://www.northyorks.gov.uk/sites/default/files/2024-02/Adopted%20LDS%20Feb%202024%20-%20accessible_0.pdf</t>
  </si>
  <si>
    <t>https://www.selby.gov.uk/sites/default/files/Documents/Issues_and_Options_Consultation_2020.pdf</t>
  </si>
  <si>
    <t>Preferred Options 2021</t>
  </si>
  <si>
    <t>https://www.selby.gov.uk/sites/default/files/Local_Plan_Preferred_Options_29-01-2021_%28Web%20Version%29.pdf</t>
  </si>
  <si>
    <t>Not scheduled in LDS TT</t>
  </si>
  <si>
    <t>Additional Sites Consultation</t>
  </si>
  <si>
    <t>https://www.selby.gov.uk/additional-sites-consultation-0</t>
  </si>
  <si>
    <t>Evidence Base Documents consultation</t>
  </si>
  <si>
    <t>https://www.selby.gov.uk/evidence-base-documents-consultation</t>
  </si>
  <si>
    <t>(1) June - July 2022</t>
  </si>
  <si>
    <t>(1) June-2022</t>
  </si>
  <si>
    <t xml:space="preserve">(1) Aug-2022
(2) Mar-2024
</t>
  </si>
  <si>
    <t>Submission now exp. Jan 2026. ***** announced in local press that work has now stopped due to the amount of housing that Selby would be required to deliver to get to North Yorkshire’s 4,077 (new LHN figure)</t>
  </si>
  <si>
    <t xml:space="preserve">Published - work stopped </t>
  </si>
  <si>
    <t>Published Aug 2022
Visualping</t>
  </si>
  <si>
    <t>E07000111</t>
  </si>
  <si>
    <t>Sevenoaks</t>
  </si>
  <si>
    <t>Sevenoaks Plan 2040</t>
  </si>
  <si>
    <t>Previous emerging plan found non-legally compliant 2 March 2020.</t>
  </si>
  <si>
    <t>https://www.sevenoaks.gov.uk/directory_record/8/local_development_scheme</t>
  </si>
  <si>
    <t>https://www.sevenoaks.gov.uk/downloads/file/790/local_development_scheme</t>
  </si>
  <si>
    <t>Regulation 18 (Part 1)</t>
  </si>
  <si>
    <t>https://engagement.sevenoaks.gov.uk/strategic-planning/plan2040/</t>
  </si>
  <si>
    <t>Regulation 18 (Part 2)</t>
  </si>
  <si>
    <t>https://www.sevenoaks.gov.uk/plan2040</t>
  </si>
  <si>
    <t>Before Dec 2026</t>
  </si>
  <si>
    <t>Once NPPF is published looking to go back to Reg 18 in 2025. Reg 18 Oct/Nov 2025 Submission now exp. Before Dec 2026</t>
  </si>
  <si>
    <t>E08000019</t>
  </si>
  <si>
    <t xml:space="preserve">Sheffield </t>
  </si>
  <si>
    <t>Sheffield Plan</t>
  </si>
  <si>
    <t>http://democracy.sheffield.gov.uk/ieDecisionDetails.aspx?Id=2397</t>
  </si>
  <si>
    <t>https://www.sheffield.gov.uk/sites/default/files/2025-03/local_development_scheme_2025_to_2026.pdf</t>
  </si>
  <si>
    <t>November 2015 to January 2016</t>
  </si>
  <si>
    <t>https://www.sheffield.gov.uk/content/dam/sheffield/docs/planning-and-development/sheffield-plan/Citywide%20Options%20for%20Growth%20to%202034.pdf</t>
  </si>
  <si>
    <t>Issues and Options 2020</t>
  </si>
  <si>
    <t>https://www.sheffield.gov.uk/content/dam/sheffield/docs/planning-and-development/draft-sheffield-plan/Sheffield%20Plan%20Issues%20and%20Options%20document.pdf</t>
  </si>
  <si>
    <t>The Stage 1 public hearings were held between 25th June and 4th July 2024. Two further hearing Stages are scheduled for later in 2025 following further work directed by the Inspectors to identify additional land for housing and employment. It is anticipated that the Plan will be adopted in July 2026.</t>
  </si>
  <si>
    <r>
      <t xml:space="preserve">Sheffield Plan Stages Dates: Consult on Publication (Pre-submission) Draft Plan (under Regulation 19*) October 2022 - November 2022; Submission of the Draft Plan to the Government and Public Examination (Regulation 22**) April 2023 – September 2024; Inspector’s Final Report published September 2024; Adoption by the City Council December 2024.  Council has announced a 15-month delay </t>
    </r>
    <r>
      <rPr>
        <b/>
        <sz val="10"/>
        <color rgb="FF000000"/>
        <rFont val="Calibri"/>
        <family val="2"/>
      </rPr>
      <t>to the adoption of its local plan, citing Covid and government changes to housing targets (issues with DtC and release of Green Belt)</t>
    </r>
    <r>
      <rPr>
        <sz val="10"/>
        <color rgb="FF000000"/>
        <rFont val="Calibri"/>
        <family val="2"/>
      </rPr>
      <t xml:space="preserve">. </t>
    </r>
    <r>
      <rPr>
        <sz val="10"/>
        <color rgb="FFFF0000"/>
        <rFont val="Calibri"/>
        <family val="2"/>
      </rPr>
      <t xml:space="preserve"> Published 9 Jan 2023</t>
    </r>
  </si>
  <si>
    <t>Submitted Oct 2023</t>
  </si>
  <si>
    <t>Submitted Oct-2023</t>
  </si>
  <si>
    <t>E06000051</t>
  </si>
  <si>
    <t>Shropshire</t>
  </si>
  <si>
    <t>Next Local Plan (2025-2045)</t>
  </si>
  <si>
    <t>https://www.shropshire.gov.uk/planning-policy/local-planning/local-plan-review/local-development-scheme-lds/</t>
  </si>
  <si>
    <t>https://www.shropshire.gov.uk/media/29482/local-development-scheme-lds-february-2025.pdf</t>
  </si>
  <si>
    <t>First consultation equivalent to Issues and Options</t>
  </si>
  <si>
    <t>Nov 2027 - Dec 2027</t>
  </si>
  <si>
    <t xml:space="preserve">Current review at examination - this is the preparation of the next Local Plan, as required within transitional arrangements of the NPPF. </t>
  </si>
  <si>
    <t>E06000051-01</t>
  </si>
  <si>
    <t xml:space="preserve">Shropshire Local Plan Review 2016-2038 </t>
  </si>
  <si>
    <t>withdrawn
17/07/2025</t>
  </si>
  <si>
    <t>https://shropshire.gov.uk/media/3673/issues-and-strategic-options-consultation-document.pdf</t>
  </si>
  <si>
    <t>https://mhclg.sharepoint.com/sites/DevelopmentPlans/Shared%20Documents/Data%20and%20Analysis/Planning%20Data%20Unit/Reg%2018%20monitoring/Screenshots/Shropshire%20Jan%202017%20-%20FIRST.PNG</t>
  </si>
  <si>
    <t>October 2017 - September 2019</t>
  </si>
  <si>
    <t>Strategic Sites</t>
  </si>
  <si>
    <t>[Sept 2019]</t>
  </si>
  <si>
    <t>https://shropshire.gov.uk/get-involved/strategic-sites-consultation/</t>
  </si>
  <si>
    <t>https://mhclg.sharepoint.com/sites/DevelopmentPlans/Shared%20Documents/Data%20and%20Analysis/Planning%20Data%20Unit/Reg%2018%20monitoring/Screenshots/Shropshire%20July%202019%204th%20consultation.PNG</t>
  </si>
  <si>
    <t>Inspectors recommend withdrawal or will find plan unsound.  Too much work is needed to rectify issues in plan in order for Inspectors to be able to find it sound.</t>
  </si>
  <si>
    <t>Plan period extended to 2038 at publication stage. Published 18 Dec 2020. Submitted 3 September 2021 (was expected July 2021, before that April 2021); Adoption expected July 2022 (was May 2022).</t>
  </si>
  <si>
    <t>WITHDRAWN July 2025</t>
  </si>
  <si>
    <t>Submitted Sept 2021</t>
  </si>
  <si>
    <t>E06000039</t>
  </si>
  <si>
    <t>Slough</t>
  </si>
  <si>
    <t>E08000029-01</t>
  </si>
  <si>
    <t>Solihull</t>
  </si>
  <si>
    <t>Solihull Local Plan Review - WITHDRAWN</t>
  </si>
  <si>
    <t>http://www.solihull.gov.uk/Resident/Planning/appealsenforcement/planmaking/ldf/localplan</t>
  </si>
  <si>
    <t>https://www.solihull.gov.uk/Portals/0/Planning/Local_Development_Scheme_Jan_2020.pdf</t>
  </si>
  <si>
    <t>https://mhclg.sharepoint.com/sites/DevelopmentPlans/Shared%20Documents/Data%20and%20Analysis/Planning%20Data%20Unit/LDS%20&amp;%20Reg%2018%20Monitoring/LDS%20Screenshots/SOL20%20-%20Solihull%20LDS%202020.PNG</t>
  </si>
  <si>
    <t>November 2015-January 2016</t>
  </si>
  <si>
    <t>Scope, Issues &amp; Options</t>
  </si>
  <si>
    <t>Supplementary Consultation to Draft Local Plan consultation</t>
  </si>
  <si>
    <t>https://www.solihull.gov.uk/Portals/0/Planning/LPR/Draft-Local-Plan-Supplementary-Consultation-Document.pdf</t>
  </si>
  <si>
    <t>Summer 2020</t>
  </si>
  <si>
    <t>Winter / Spring 2021</t>
  </si>
  <si>
    <t xml:space="preserve">Plan period to be extended to 2037.  Check new trajectory once found sound. 
The Council has received notification from the Local Plan Inspectors indicating their intention to hold an additional hearing session to discuss the latest information submitted to the examination by the Council. This hearing will discuss the additional information provided in relation to the NEC site, the Council’s updated housing trajectory and the updated approach to a staggered housing requirement. The date for this additional hearing, which will be held virtually, has now been confirmed as Friday 8 July. </t>
  </si>
  <si>
    <t>Inspectors have recommended plan be withdrawn from examination.  The Inspectors believe that there will remain a significant shortfall in the land supply for the borough.  The Inspectors also believe that the contribution of 2,000 homes in Solihull to help meet the needs of areas outside Solihull is a fundamental element of the plan that should be delivered by 2031.</t>
  </si>
  <si>
    <t>WITHDRAWN - Oct 2024</t>
  </si>
  <si>
    <t>Submitted May 2021
Paused</t>
  </si>
  <si>
    <t>E08000029</t>
  </si>
  <si>
    <t>Solihull Local Plan</t>
  </si>
  <si>
    <t>https://www.solihull.gov.uk/sites/default/files/2025-03/LDS-2024-fv.pdf</t>
  </si>
  <si>
    <t>First Reg 18 consultation
[pending Council approval]</t>
  </si>
  <si>
    <t>Dec 2024 LDS / Plans Delivery Team (Mar 2025) &amp; Solihull website (Dec 2025); and AV Note (Dec 2025)</t>
  </si>
  <si>
    <t>Reg 18 yet to start
[may be "twin-tracked"]</t>
  </si>
  <si>
    <t>E06000066</t>
  </si>
  <si>
    <t>Somerset</t>
  </si>
  <si>
    <t>Somerset Local Plan 2045</t>
  </si>
  <si>
    <t>https://www.somerset.gov.uk/planning-buildings-and-land/local-development-scheme/</t>
  </si>
  <si>
    <t>https://somersetcc.sharepoint.com/:b:/s/SCCPublic/EWSo-f_DWtZLl-8vcnEdZ0EBRajsmLC0bKJwddP4cEnvpw?e=Qxjd9C</t>
  </si>
  <si>
    <t>Somerset to prepare a local plan (new unitary authority, April 2023).  Reg 18  April 2026; Reg 19 Oct 2027; Sub Jan 2028; Adoption Mar 2029.</t>
  </si>
  <si>
    <t>Submission will miss December 2026 deadline</t>
  </si>
  <si>
    <t>E07000246</t>
  </si>
  <si>
    <t>Somerset West and Taunton (defunct, now part of Somerset)</t>
  </si>
  <si>
    <t>Other;
Nutrient neutrality (since 2018);
Unitarisation: Somerset</t>
  </si>
  <si>
    <t>https://www.somersetwestandtaunton.gov.uk/planning-policy/local-development-scheme/</t>
  </si>
  <si>
    <t>https://www.somersetwestandtaunton.gov.uk/media/1953/district-wide-lp-ctte-report-lds-appendix-1-july-2019-final-published-version.pdf</t>
  </si>
  <si>
    <t>Q3 19/20</t>
  </si>
  <si>
    <t>https://yoursay.somersetwestandtaunton.gov.uk/local-plan/issues-and-options/</t>
  </si>
  <si>
    <t>Q2 2020/21</t>
  </si>
  <si>
    <t>Q3 2020/21</t>
  </si>
  <si>
    <t>Q3 2021/22</t>
  </si>
  <si>
    <t>On 21 July 2021, the Government announced that, subject to Parliamentary approval, a new unitary council for Somerset will be formed on 1 April 2023 to replace the existing county and district councils. However, Exmoor National Park Authority will remain as the Local Planning Authority for the area of National Park within Somerset.  Given these timescales and the numerous stages in Local, Mineral and Waste Plan preparation the existing councils will therefore no longer be progressing new plans through the statutory process based on their individual geographies. Existing county and district councils are working closely to scope the content and timescales for new Development Plan(s) to be prepared in the future as part the single unitary council. This includes ongoing work to progress and align key evidence base documents. Relevant documents, including an updated Local Development Scheme (LDS) for the new Somerset Council will be published in due course as the councils work through the transitional arrangements.</t>
  </si>
  <si>
    <r>
      <rPr>
        <sz val="10"/>
        <color rgb="FF000000"/>
        <rFont val="Calibri"/>
        <family val="2"/>
      </rPr>
      <t xml:space="preserve">Reg 18 consultation (only one) completed March 2020.  Publication scheduled for July 2020 (QTR2 20/21) but delayed due to Covid-19.  All milestones under review.  PINS Intel: Currently have Publication estimated as 01/11/21 with Submission 01/01/22 however LPA state timetable under review.   </t>
    </r>
    <r>
      <rPr>
        <b/>
        <sz val="10"/>
        <color rgb="FF000000"/>
        <rFont val="Calibri"/>
        <family val="2"/>
      </rPr>
      <t>WORK STOPPED DUE TO UNITARISATION (SOMERSET) ON 1 APRIL 2023.</t>
    </r>
  </si>
  <si>
    <t>E07000006</t>
  </si>
  <si>
    <t>South Bucks
(defunct - now part of Buckinghamshire)</t>
  </si>
  <si>
    <t>E07000012</t>
  </si>
  <si>
    <t>South Cambridgeshire</t>
  </si>
  <si>
    <t>E07000039</t>
  </si>
  <si>
    <t>South Derbyshire</t>
  </si>
  <si>
    <t>South Derbyshire Local Plan Review (Partial update to Part 1)</t>
  </si>
  <si>
    <t>https://www.southderbyshire.gov.uk/our-services/planning-and-building-control/planning/planning-policy/monitoring</t>
  </si>
  <si>
    <t>https://www.google.co.uk/url?sa=t&amp;rct=j&amp;q=&amp;esrc=s&amp;source=web&amp;cd=&amp;ved=2ahUKEwik_f2f0Y6NAxVHWEEAHdQZFucQFnoECA8QAQ&amp;url=https%3A%2F%2Fwww.southderbyshire.gov.uk%2Fassets%2Fattach%2F10807%2FLocal-Development-Scheme-2022-to-2025.pdf&amp;usg=AOvVaw0yVFfo_oIjAoVE989nxxvI&amp;opi=89978449</t>
  </si>
  <si>
    <t>https://www.southderbyshire.gov.uk/our-services/planning-and-building-control/planning/planning-policy/current-consultations-version-two/local-plan-issues-and-options-consultation</t>
  </si>
  <si>
    <t>https://www.southderbyshire.gov.uk/our-services/planning-and-building-control/planning/planning-policy/current-consultations-version-two/draft-local-plan-part-1-review</t>
  </si>
  <si>
    <t>Reg 19 - March 2025; Submission: Autumn 2025; Adoption - Spring 2026</t>
  </si>
  <si>
    <t>Because this is a partial update to the Local Plan Part 1, and because a new planning system has been introduced through the Levelling-up and Regeneration Act 2023, a full review of the plan will be required to begin on adoption of this Part 1 plan update.  
In preparing the evidence to underpin the policies to be contained in the most recent local plans of the three HMA authorities (SDDC Local Plan part 1 adopted in 2016), it was recognised that Derby offered insufficient capacity to meet its own housing needs. In response it was determined that the other HMA authorities should contribute toward meeting those needs, with 2375 of Derby’s homes redistributed to Amber Valley and 3013 to South Derbyshire. Whilst South Derbyshire’s contribution was later enshrined in the 2016 Local Plan Part 1 when it was adopted, Amber Valley was unable to progress its own plan to that stage. Nevertheless, Amber Valley is of the view that it has contributed toward meeting Derby’s need through subsequent planning permissions granted and their housing delivery has broadly kept pace in recent years with the uplift described above.</t>
  </si>
  <si>
    <t>E26000010</t>
  </si>
  <si>
    <t>South Downs</t>
  </si>
  <si>
    <t>South Downs Local Plan Full Review</t>
  </si>
  <si>
    <t>https://sdnpalocalplanreview.commonplace.is/proposals/keyinformation/step2</t>
  </si>
  <si>
    <t>https://www.southdowns.gov.uk/planning-policy/the-south-downs-local-plan-review/</t>
  </si>
  <si>
    <t>Q4 2024-2025</t>
  </si>
  <si>
    <t>https://sdnpalocalplanreview.commonplace.is/en-GB/proposals/introduction/step1</t>
  </si>
  <si>
    <t>2027</t>
  </si>
  <si>
    <t>Review of Local Plan and not a brand new plan.  The first public consultation on the Local Plan Review (Regulation 18) ends on Monday 17 March.  The next version of the Local Plan, is set for publication in May - July 2026.  Adoption is expected in 2027.  September AV report states, "Regulation 18 consultation was carried out on the emerging Plan during January to March 2025. The intention is to carry out the Regulation 19 stage starting in May 2026 with submission for examination later in 2026 under the existing plan making system.  Although the Plan started out as a review, the Authority confirmed that the Plan will be submitted as a full plan."</t>
  </si>
  <si>
    <t>LPA webpages on local plan post-Reg 18; and September 2025 AV report</t>
  </si>
  <si>
    <t>From the 8th July - 16th September 2024, the NP is inviting feedback on the scope of the Local Plan Review.</t>
  </si>
  <si>
    <t>E06000025-01</t>
  </si>
  <si>
    <t>South Gloucestershire</t>
  </si>
  <si>
    <t>E06000025</t>
  </si>
  <si>
    <t>South Gloucestershire Local Plan</t>
  </si>
  <si>
    <t>https://beta.southglos.gov.uk/local-plan-delivery-programme</t>
  </si>
  <si>
    <t>https://beta.southglos.gov.uk/static/0f66a2f75877cf55aaaba3fcbaacc618/Local-Plan-Delivery-Programme-2025-2028.pdf</t>
  </si>
  <si>
    <t xml:space="preserve">June/July - Oct 2020 </t>
  </si>
  <si>
    <t>https://consultations.southglos.gov.uk/consult.ti/Call_for_sites_2020/consultationHome</t>
  </si>
  <si>
    <t>Sept - Dec 2020</t>
  </si>
  <si>
    <t>Phase 1 - Issues &amp; Approaches</t>
  </si>
  <si>
    <t>https://beta.southglos.gov.uk/new-local-plan/</t>
  </si>
  <si>
    <t>Feb/March 2022</t>
  </si>
  <si>
    <t>Phase 2 Local Plan Consultation</t>
  </si>
  <si>
    <t>https://beta.southglos.gov.uk/new-local-plan</t>
  </si>
  <si>
    <t>Dec 2023 - Jan 2024
(was within July - Oct 2023)</t>
  </si>
  <si>
    <t>Phase 3 Local Plan Consultation</t>
  </si>
  <si>
    <t>Dec-2023
(was Jul-2023)</t>
  </si>
  <si>
    <t xml:space="preserve">The South Gloucestershire Local Plan Regulation 19 consultation took place February 28, 2025, to April 11, 2025. </t>
  </si>
  <si>
    <t>E07000044</t>
  </si>
  <si>
    <t>South Hams</t>
  </si>
  <si>
    <t>South Hams Local Plan</t>
  </si>
  <si>
    <t>https://www.southhams.gov.uk/your-council/council-plans-policies-and-reports/policies/planning-policies/local-development-1#lgd-guides__title#lgd-guides__title</t>
  </si>
  <si>
    <t>Feb 2026 - July 2026</t>
  </si>
  <si>
    <t>Plan visioning and strategy development</t>
  </si>
  <si>
    <t>Scoping 4 months: Sept 25 – Jan 26; Plan visioning and strategy development  23 months:Feb 26 – Jul 26; Evidence gathering and drafting the plan: Aug 26 – May 27
Engagement, proposing changes, submission: Jun 27 - Dec27; Examination 6 months: Jan 28 – Jun 28;  Finalisation and adoption of digital plan 1 month: Jul 28</t>
  </si>
  <si>
    <t>LPA website, online LDS (c.Feb 2025)</t>
  </si>
  <si>
    <t>A review of the Joint Local Plan will take place in 2024.</t>
  </si>
  <si>
    <t>E07000140</t>
  </si>
  <si>
    <t>South Holland</t>
  </si>
  <si>
    <t>http://www.southeastlincslocalplan.org/</t>
  </si>
  <si>
    <t>E07000141</t>
  </si>
  <si>
    <t>South Kesteven</t>
  </si>
  <si>
    <t>South Kesteven Local Plan</t>
  </si>
  <si>
    <t>NPPF
(Feb 2023)</t>
  </si>
  <si>
    <t>https://www.southkesteven.gov.uk/planning-building-control/planning-policy-local-plans/local-development-scheme</t>
  </si>
  <si>
    <t>https://www.southkesteven.gov.uk/sites/default/files/2025-02/Local%20Development%20Scheme%202025%20-%202028.pdf</t>
  </si>
  <si>
    <t>Issues and Options &amp; Call for Sites</t>
  </si>
  <si>
    <t>http://www.southkesteven.gov.uk/index.aspx?articleid=15134</t>
  </si>
  <si>
    <t>Winter 2023/2024</t>
  </si>
  <si>
    <t>https://www.southkesteven.gov.uk/sites/default/files/2024-06/Local%20Development%20Scheme%202024-2027_0.pdf</t>
  </si>
  <si>
    <t>June-July 2025</t>
  </si>
  <si>
    <t>Draft Local Plan consultation with focus on additional sites</t>
  </si>
  <si>
    <t>https://www.southkesteven.gov.uk/planning-building-control/planning-policy-local-plans/local-plan-review</t>
  </si>
  <si>
    <t>Reg 19 now timetabled for Jan - Feb 2026 with Submission November 2026</t>
  </si>
  <si>
    <t>E07000031</t>
  </si>
  <si>
    <t>South Lakeland (now Westmorland &amp; Furness)</t>
  </si>
  <si>
    <t>South Lakeland Local Plan</t>
  </si>
  <si>
    <t>https://www.southlakeland.gov.uk/planning-and-building/south-lakeland-local-plan/local-development-scheme-lds/</t>
  </si>
  <si>
    <t>https://www.southlakeland.gov.uk/media/7644/issues-and-options-report.pdf</t>
  </si>
  <si>
    <t>Issues and Options and second Call for Sites</t>
  </si>
  <si>
    <t>https://www.southlakeland.gov.uk/planning-and-building/south-lakeland-local-plan/local-plan-review/2021-issues-and-options-and-second-call-for-sites/</t>
  </si>
  <si>
    <t xml:space="preserve">"It is likely that an early report to the new Westmorland and Furness Council will recommend that work cease on the review of the South Lakeland Local Plan and that priority is given to preparing a Local Development Scheme to prepare a Local Plan for Westmorland and Furness to replace the existing Local Plans. We will seek to advise you when the new Council has considered and determined this matter." </t>
  </si>
  <si>
    <t>E07000149</t>
  </si>
  <si>
    <t>South Norfolk</t>
  </si>
  <si>
    <t>E07000155</t>
  </si>
  <si>
    <t>South Northamptonshire (defunct - replaced by West Northamptonshire)</t>
  </si>
  <si>
    <t>E07000179-01</t>
  </si>
  <si>
    <t>South Oxfordshire</t>
  </si>
  <si>
    <t>E07000179</t>
  </si>
  <si>
    <t>Joint Local Plan 2041</t>
  </si>
  <si>
    <t>https://www.whitehorsedc.gov.uk/vale-of-white-horse-district-council/planning-and-development/local-plan-and-planning-policies/lds/</t>
  </si>
  <si>
    <t>https://www.whitehorsedc.gov.uk/wp-content/uploads/sites/3/2024/08/Accessible-Joint-LDS-August-24-.pdf</t>
  </si>
  <si>
    <t>Joint Local Plan Issues consultation (not scheduled in LDS)</t>
  </si>
  <si>
    <t>https://storymaps.arcgis.com/collections/54bfeeae245242d9b3b7cd1e6b049388</t>
  </si>
  <si>
    <t>Early 2024</t>
  </si>
  <si>
    <t>https://theconversation.southandvale.gov.uk/jlp/</t>
  </si>
  <si>
    <t>Oct-Nov 2024</t>
  </si>
  <si>
    <t>PINS tracker (Dec 2025)</t>
  </si>
  <si>
    <t>Consulted on a Sustainability Technical Addendum 6 December 2024 to 17 January 2025</t>
  </si>
  <si>
    <t>E07000126</t>
  </si>
  <si>
    <t>South Ribble</t>
  </si>
  <si>
    <t>E07000189</t>
  </si>
  <si>
    <t>South Somerset (defunct, now part of Somerset)</t>
  </si>
  <si>
    <t>Local Plan Review  2020 - 2040</t>
  </si>
  <si>
    <t>https://www.southsomerset.gov.uk/your-council/your-council-plan-and-strategies/planning-policy/local-plan-review-2016-2036/</t>
  </si>
  <si>
    <t>https://mhclg.sharepoint.com/sites/DevelopmentPlans/Shared%20Documents/Data%20and%20Analysis/Planning%20Data%20Unit/LDS%20&amp;%20Reg%2018%20Monitoring/LDS%20Screenshots/SSO20%20-%20South%20Somerset%20website%20TT%202020.PNG</t>
  </si>
  <si>
    <t>https://www.southsomerset.gov.uk/media/1314/early_review_local_plan_issues_and_options_merged_v12_-_final.pdf</t>
  </si>
  <si>
    <t>https://mhclg.sharepoint.com/sites/DevelopmentPlans/Shared%20Documents/Data%20and%20Analysis/Planning%20Data%20Unit/Reg%2018%20monitoring/Screenshots/South%20Somerset%20Issues%20&amp;%20Options%20Oct%202017.PNG</t>
  </si>
  <si>
    <t>Mid 2019</t>
  </si>
  <si>
    <t>https://mhclg.sharepoint.com/sites/DevelopmentPlans/Shared%20Documents/Data%20and%20Analysis/Planning%20Data%20Unit/Reg%2018%20monitoring/Screenshots/South%20Somerset%20Preferred%20Options%20June%202019.PNG</t>
  </si>
  <si>
    <t>mid 2022</t>
  </si>
  <si>
    <t>early 2023</t>
  </si>
  <si>
    <r>
      <rPr>
        <sz val="10"/>
        <color rgb="FF000000"/>
        <rFont val="Calibri"/>
        <family val="2"/>
      </rPr>
      <t xml:space="preserve">Reg 18 stages now completed.  Timetable is taken from website timeline (April 2017 LDS is out of date and has been ignored).  Preferred Options Reg 18 stage completed Sept 2019.  According to web-based TT, Reg 19 now expected mid-2022 (was early/mid 2021).  Submission early 2023 (was late 2021).   </t>
    </r>
    <r>
      <rPr>
        <b/>
        <sz val="10"/>
        <color rgb="FF000000"/>
        <rFont val="Calibri"/>
        <family val="2"/>
      </rPr>
      <t>WORK STOPPED DUE TO UNITARISATION (SOMERSET) ON 1 APRIL 2023.</t>
    </r>
  </si>
  <si>
    <t>E07000196</t>
  </si>
  <si>
    <t>South Staffordshire</t>
  </si>
  <si>
    <t>South Staffordshire Local Plan</t>
  </si>
  <si>
    <t>NPPF (Jan 2023)</t>
  </si>
  <si>
    <t>https://www.sstaffs.gov.uk/planning/local-development-scheme.cfm</t>
  </si>
  <si>
    <t>https://www.sstaffs.gov.uk/sites/default/files/2023-10/LDS%20Sept%202023.pdf</t>
  </si>
  <si>
    <t>Oct - Nov 2018</t>
  </si>
  <si>
    <t>https://www.sstaffs.gov.uk/doc/179878/name/LPR%20Issues%20and%20Options%20FINAL%20October%202018.pdf/</t>
  </si>
  <si>
    <t>Strategic Spatial Strategy &amp; Infrastructure Delivery Consultation</t>
  </si>
  <si>
    <t>https://www.sstaffs.gov.uk/planning/local-plan-review-2.cfm</t>
  </si>
  <si>
    <t>1. Autumn 2022</t>
  </si>
  <si>
    <t>Nov-2022
[first Reg 19]
Apr-2024
[second Reg 19]</t>
  </si>
  <si>
    <t>PINS Intel (Aug 2023) &amp; Inspector's letter of 5 November 2025</t>
  </si>
  <si>
    <t>Published Nov 2022
e-mail alert &amp; VisualPing</t>
  </si>
  <si>
    <t>E08000023</t>
  </si>
  <si>
    <t>South Tyneside</t>
  </si>
  <si>
    <t>South Tyneside Local Plan</t>
  </si>
  <si>
    <t>https://www.southtyneside.gov.uk/article/13049/Local-Development-Scheme</t>
  </si>
  <si>
    <t>https://www.southtyneside.gov.uk/media/9067/Local-Development-Scheme-2025/pdf/South_Tyneside_Local_Development_Scheme_2025_FINAL.pdf?m=1741700314627</t>
  </si>
  <si>
    <t>https://www.southtyneside.gov.uk/article/6465/Overview#:~:text=Consultation%20on%20our%20latest%20version,to%20take%20place%20in%202023.</t>
  </si>
  <si>
    <t>Late 2026</t>
  </si>
  <si>
    <t xml:space="preserve">Submitted 11 March after SoS intervention
</t>
  </si>
  <si>
    <t>TBC - WAS DUE TO SUBMIT IN SEPT 24 BUT FAILED TO BE APPROVED AT COUNCIL MEETING</t>
  </si>
  <si>
    <t>E06000045</t>
  </si>
  <si>
    <t>Southampton</t>
  </si>
  <si>
    <t xml:space="preserve">Southampton City Vision </t>
  </si>
  <si>
    <t>Covid-19
Nutrient neutrality (since 2018)</t>
  </si>
  <si>
    <t>https://www.southampton.gov.uk/planning/planning-policy/emerging-plans/cityvision/documentslibrary/</t>
  </si>
  <si>
    <t>https://www.southampton.gov.uk/media/w45nmcyk/preparing_our_development_plans_-lds-_-march-2025.pdf</t>
  </si>
  <si>
    <t>January - March 2020</t>
  </si>
  <si>
    <t>http://www.southampton.gov.uk/planning/planning-policy/emerging-plans/cityvision/haveyoursay.aspx</t>
  </si>
  <si>
    <t>Draft Plan with Options</t>
  </si>
  <si>
    <t>https://yourcityyoursay.southampton.gov.uk/hub-page/city-vision</t>
  </si>
  <si>
    <t>Publish Dec 2026; Submit June 2027.  Unrealistic adoption Sep 2027</t>
  </si>
  <si>
    <t>E06000033</t>
  </si>
  <si>
    <t>Southend-on-Sea</t>
  </si>
  <si>
    <t>Southend New Local Plan</t>
  </si>
  <si>
    <t>https://localplan.southend.gov.uk/local-development-scheme</t>
  </si>
  <si>
    <t>https://localplan.southend.gov.uk/sites/localplan.southend/files/2025-01/Southend%20Local%20Development%20Scheme%202025.pdf</t>
  </si>
  <si>
    <t>https://localplan.southend.gov.uk/sites/localplan.southend/files/2025-01/Appendix%202%20Local%20Development%20Scheme%20Updated%20Timetable%202025.pdf</t>
  </si>
  <si>
    <t>Feb - March 2019</t>
  </si>
  <si>
    <t>https://localplan.southend.gov.uk</t>
  </si>
  <si>
    <t>https://mhclg.sharepoint.com/sites/DevelopmentPlans/Shared%20Documents/Data%20and%20Analysis/Planning%20Data%20Unit/Reg%2018%20monitoring/Screenshots/southend%20on%20sea%20issues%20&amp;%20options%20Feb%202019.PNG</t>
  </si>
  <si>
    <t>Q3 2021</t>
  </si>
  <si>
    <t>Refining the Plan Options</t>
  </si>
  <si>
    <t>https://localplan.southend.gov.uk/local-plan-refining-plan-options/introduction</t>
  </si>
  <si>
    <t>Q2 / Q3 2025</t>
  </si>
  <si>
    <t>Preferred approach with options consultation</t>
  </si>
  <si>
    <t>https://localplan.southend.gov.uk/</t>
  </si>
  <si>
    <t>Q2 / Q3 2026</t>
  </si>
  <si>
    <t>Reg 18 Q2/Q3 2025; Reg 19 Q2 / Q3 2026; Submission Q4 2026.  Reg 18 now completed</t>
  </si>
  <si>
    <t>Jan 2025 LDs and timetable</t>
  </si>
  <si>
    <t>The (delayed) South Essex joint strategic plan has been dropped and is to be replaced by a non-statutory strategic framework.</t>
  </si>
  <si>
    <t>E09000028-01</t>
  </si>
  <si>
    <t>Southwark</t>
  </si>
  <si>
    <t xml:space="preserve">Southwark Plan 2022 - non-strategic early review (climate) 
</t>
  </si>
  <si>
    <t>Yes
Yes</t>
  </si>
  <si>
    <t>https://www.southwark.gov.uk/planning-and-building-control/planning-policy-and-guidance/local-development-scheme-2019-2022</t>
  </si>
  <si>
    <t>https://www.southwark.gov.uk/assets/attach/141285/LDS-timetable-February-2022-to-March-2025.pdf</t>
  </si>
  <si>
    <t>Jan - March 2024</t>
  </si>
  <si>
    <t>two early reviews included (briefly) in LDS timetable - (i) early review (climate); and (ii) early review (town centres).  Neither appear to be strategic in terms of a housing requirement (but yet to see first Reg 18 consultations)</t>
  </si>
  <si>
    <t>E09000028-02</t>
  </si>
  <si>
    <t xml:space="preserve">Southwark Plan 2022 - non-strategic early review (town centres) </t>
  </si>
  <si>
    <t>July - Sep 2024</t>
  </si>
  <si>
    <t>E09000028</t>
  </si>
  <si>
    <t>Southwark Local Plan</t>
  </si>
  <si>
    <t>Call for Sites took place 18 December 2024 to 2 April 2025.  No LDS or timetable located.  PDT say that Southwark self-reviewed in 2025.</t>
  </si>
  <si>
    <t>PDT intel (Oct 2025) and LPA website
https://www.southwark.gov.uk/planning-environment-and-building-control/planning/planning-policy-and-guidance/call-sites</t>
  </si>
  <si>
    <t>self-reviewed</t>
  </si>
  <si>
    <t>E07000213</t>
  </si>
  <si>
    <t>Spelthorne</t>
  </si>
  <si>
    <t xml:space="preserve">Spelthorne Local Plan </t>
  </si>
  <si>
    <t>https://www.spelthorne.gov.uk/article/19897/Local-Development-Scheme</t>
  </si>
  <si>
    <t>https://www.spelthorne.gov.uk/media/25553/Local-Development-Scheme-3-December-2024/pdf/CD026-Local-Development-Scheme-Dec-2024-Update.pdf?m=1739526509290</t>
  </si>
  <si>
    <t>May - June 2018</t>
  </si>
  <si>
    <t>https://www.spelthorne.gov.uk/media/18453/Spelthorne-Issues-and-Options-Consultation-Paper/pdf/Spelthorne_2035_-_IO_Consultation_Paper.pdf?m=636795131414370000</t>
  </si>
  <si>
    <t>October - November 2019</t>
  </si>
  <si>
    <t>https://www.spelthorne.gov.uk/localplan</t>
  </si>
  <si>
    <t>PINS tracker Dec 2025</t>
  </si>
  <si>
    <t>VisualPing
Submitted 25 Nov 2022</t>
  </si>
  <si>
    <t>LDS was updated in March 2019</t>
  </si>
  <si>
    <t>E07000240-01</t>
  </si>
  <si>
    <t>St Albans</t>
  </si>
  <si>
    <t>E07000240</t>
  </si>
  <si>
    <t>St Albans City and District Local Plan 2041</t>
  </si>
  <si>
    <t>Previous plan withdrawn.  Current Plan significantly delayed.</t>
  </si>
  <si>
    <t>https://www.stalbans.gov.uk/local-development-scheme</t>
  </si>
  <si>
    <t>https://www.stalbans.gov.uk/sites/default/files/attachments/SADC%20Local%20Development%20Scheme%20-%20Sep%202024%20-%20Final.pdf</t>
  </si>
  <si>
    <t>July - Sep 2023</t>
  </si>
  <si>
    <t>https://www.stalbans.gov.uk/new-local-plan</t>
  </si>
  <si>
    <t>Oct - Dec 2024</t>
  </si>
  <si>
    <t xml:space="preserve">St Albans Local Plan: Previous local plan withdrawn from examination November 2020.  </t>
  </si>
  <si>
    <t>E07000204</t>
  </si>
  <si>
    <t>St Edmundsbury (defunct - now West Suffolk)</t>
  </si>
  <si>
    <t>West Suffolk - a new authority - replaces St Edmunsdsbury and Forest Heath Councils who merged into West Suffolk on 1 April 2019.  Adopted St Edmundsbury Local Plan remains in place until replaced by West Suffolk Plan</t>
  </si>
  <si>
    <t>E08000013</t>
  </si>
  <si>
    <t>St Helens</t>
  </si>
  <si>
    <t>St Helens Local Plan Review</t>
  </si>
  <si>
    <t>https://www.sthelens.gov.uk/article/3774/Plans-under-preparation</t>
  </si>
  <si>
    <t>https://www.sthelens.gov.uk/media/11275/Local-Development-Scheme-2025/pdf/LDS_2025_-_Final_V_-_for_Web.pdf?m=1741096910407</t>
  </si>
  <si>
    <t>Nov 2026 - Jan 2027</t>
  </si>
  <si>
    <t>April - June 2027</t>
  </si>
  <si>
    <t>Reg 18 - Nov 2026 -Jan 2027;  Reg 19 - April - June 2027;  Submission - September 2027;  Adoption TBC</t>
  </si>
  <si>
    <t>Adopted July 2022</t>
  </si>
  <si>
    <t>E07000197</t>
  </si>
  <si>
    <t>Stafford</t>
  </si>
  <si>
    <t>New Stafford Borough Local Plan 2020-2040</t>
  </si>
  <si>
    <t>Covid-19 
PWP</t>
  </si>
  <si>
    <t>https://www.staffordbc.gov.uk/local-development-scheme</t>
  </si>
  <si>
    <t>https://www.staffordbc.gov.uk/local-development-scheme-2025</t>
  </si>
  <si>
    <t>July 2018 - September 2019</t>
  </si>
  <si>
    <t>Scoping the Issues</t>
  </si>
  <si>
    <t>https://www.staffordbc.gov.uk/sites/default/files/cme/DocMan1/Planning%20Policy/New%20Local%20Plan%20Scoping%20the%20Issues/Scoping%20the%20Issues%20Report%20for%20Consultation%20July%202018.pdf</t>
  </si>
  <si>
    <t>https://www.staffordbc.gov.uk/local-plan-review-</t>
  </si>
  <si>
    <t>Oct - Dec 2022</t>
  </si>
  <si>
    <t>https://www.staffordbc.gov.uk/local-plan</t>
  </si>
  <si>
    <t>Gateway 1 Mandatory public consultation</t>
  </si>
  <si>
    <t>Jan - Feb 2027</t>
  </si>
  <si>
    <t>Nov/Dec 2027</t>
  </si>
  <si>
    <t>Scoping and early participation September 2025
Notice period intention to start plan May 2026
Gateway 1 September 2026
Plan visioning and strategy development - September 2026
Mandatory public consultation October - November 2026
Evidence gathering and plan drafting October - December 2026
Gateway 2 December 2026
Mandatory public consultation January - February 2027
Engagement, changes and submission - April 2027
Gateway 3 May 2027
Examination June - November 2027
Adoption November / December 2027</t>
  </si>
  <si>
    <t>E07000198</t>
  </si>
  <si>
    <t>Staffordshire Moorlands</t>
  </si>
  <si>
    <t>Staffordshire Moorlands Local Plan</t>
  </si>
  <si>
    <t>https://www.staffsmoorlands.gov.uk/article/3488/Local-Development-Scheme</t>
  </si>
  <si>
    <t>https://www.staffsmoorlands.gov.uk/media/2923/Local-Development-Scheme/pdf/s3SM_Local_Development_Scheme_2025.pdf?m=1740758185180</t>
  </si>
  <si>
    <t>Options consultation (Reg 18) Autumn 2025
Preferred Options Local Plan Autumn 2026 consultation (Reg 18)
Publication of Local Plan (Reg 19) Summer 2027
Submission of Local Plan (Reg 22) Autumn 2027
Examination (Reg's 23,24,25) Examination Winter 2027
Adoption (Reg 26) Summer 2028</t>
  </si>
  <si>
    <t>29/02/24 LPA advised no review has been undertaken yet but are looking at possible submission date of June 2028 - misses deadline of Dec 2026</t>
  </si>
  <si>
    <t>E07000243</t>
  </si>
  <si>
    <t>Stevenage</t>
  </si>
  <si>
    <t>Stevenage Borough Local Plan (New Plan)</t>
  </si>
  <si>
    <t>https://www.stevenage.gov.uk/planning-and-building-control/planning-policy/local-development-scheme</t>
  </si>
  <si>
    <t>https://www.stevenage.gov.uk/documents/planning-policy/local-development-scheme/local-development-scheme-june-2025.pdf</t>
  </si>
  <si>
    <t>June/Aug 2027</t>
  </si>
  <si>
    <t>Dec 2027/Feb 2028</t>
  </si>
  <si>
    <t>Sep/Nov 2028</t>
  </si>
  <si>
    <t>It is important to remember that the Local Plan Review, at this stage, consists of a Partial Review and Update of the Stevenage Borough Local Plan (May 2019). As such, the scope of the review to policies and supporting text is limited to necessary changes only, 
related to key drivers of change since the Plan was adopted in 2019. Other wider changes will be considered for the next stage of the Local Plan Review, a Full Review of  the Plan, from 2025 onwards.</t>
  </si>
  <si>
    <t>June 2025 LDS</t>
  </si>
  <si>
    <t>timeline on website: 2023/2024 Scoping for Local Plan Review (this is indicative at this stage and is subject to significant change) - the Area Action Plan is likely to inform the Local Plan review.</t>
  </si>
  <si>
    <t>E07000243-01</t>
  </si>
  <si>
    <t>Stevenage Borough Local Plan (including Policies Map and Stevenage Station Gateway Area Action Plan) Review and Partial Update
(non-strategic)</t>
  </si>
  <si>
    <t>Dec 2025/Jan 2026</t>
  </si>
  <si>
    <t>June 2025 LDS &amp; AV note (Dec 2025)</t>
  </si>
  <si>
    <t>not re-visiting housing requirement</t>
  </si>
  <si>
    <t>Submitted Aug 2025 (non-strategic)</t>
  </si>
  <si>
    <t>E08000007</t>
  </si>
  <si>
    <t>Stockport</t>
  </si>
  <si>
    <t>Stockport Local Plan</t>
  </si>
  <si>
    <t>NPPF
National uncertainty
(new PM &amp; new policies)</t>
  </si>
  <si>
    <t>https://www.stockport.gov.uk/stockport-local-development-scheme?conesso_link_tag=de594a334&amp;utm_campaign=Stockport+LDS+July2024&amp;utm_medium=email&amp;utm_source=Conesso</t>
  </si>
  <si>
    <t>https://assets.ctfassets.net/ii3xdrqc6nfw/Ex3aOO5iJcOZIY4rhqzJA/626d30bda4f3d9a1f026d9f3d6929da4/Stockport_Local_Development_Scheme_September_2025.pdf</t>
  </si>
  <si>
    <t>July-Oct 2017</t>
  </si>
  <si>
    <t>Nov- Dec 2025
(was May - June 2025)
[Direction requires completion by 24 Dec 2025]</t>
  </si>
  <si>
    <t>https://democracy.stockport.gov.uk/documents/s255022/Appendix%201%20-%20Local%20Plan.pdf</t>
  </si>
  <si>
    <t>June - July 2026
[Direction requires completion by 1 Sep 2026]</t>
  </si>
  <si>
    <t>Nov-2026
[Direction requires submission by 30 Nov 2026]</t>
  </si>
  <si>
    <r>
      <t xml:space="preserve">Draft Local Plan (May – June 2025). Further consultation seeking input on specific elements of the draft plan prior to the publication stage.
• Publication (regulation 19): June – July 2026
• Submission: November 2026
• Examination in public: Spring 2027
• Adoption: Winter 2027/2028
</t>
    </r>
    <r>
      <rPr>
        <b/>
        <sz val="10"/>
        <color rgb="FF000000"/>
        <rFont val="Calibri"/>
        <family val="2"/>
      </rPr>
      <t xml:space="preserve">
On 16th September 2025, SoS directed Stockport Council to amend their Local Development Scheme by 10 October 2025 as follows:
•	Regulation 18 consultation should be completed by no later than 24 December 2025;
•	Regulation 19 consultation should be completed no later than 1 September 2026;
•	Submission of the plan for examination should be no later than 30 November 2026.</t>
    </r>
  </si>
  <si>
    <t>Direction of 16 Sep 2025 and Sep 2025 LDS</t>
  </si>
  <si>
    <r>
      <t xml:space="preserve">Reg 18 ongoing
</t>
    </r>
    <r>
      <rPr>
        <b/>
        <sz val="10"/>
        <color rgb="FF000000"/>
        <rFont val="Calibri"/>
        <family val="2"/>
      </rPr>
      <t>SUBJECT TO SOS DIRECTION</t>
    </r>
  </si>
  <si>
    <t>E-mail</t>
  </si>
  <si>
    <t>E06000004</t>
  </si>
  <si>
    <t>Stockton-on-Tees</t>
  </si>
  <si>
    <t>https://www.stockton.gov.uk/local-plan</t>
  </si>
  <si>
    <t>https://www.stockton.gov.uk/media/2522/Local-Development-Scheme-2016-to-2019/pdf/local-development-scheme-2016-2019.pdf?m=637810628714200000</t>
  </si>
  <si>
    <t>Local Plan adopted Jan 2019. Data here from PDT LDS exercise (March 2025).  Based on current information, it is anticipated that scoping work on the Local Plan will begin in September 2025. Formal commencement on the plan will follow in 2026 with adoption expected in March 2029 in accordance with the government's 30-month timeframe for Local Plan production.</t>
  </si>
  <si>
    <t>LPA website (Oct 2025)</t>
  </si>
  <si>
    <t>E06000021</t>
  </si>
  <si>
    <t>Stoke on Trent</t>
  </si>
  <si>
    <t>Stoke-on-Trent Local Plan 2020-2040</t>
  </si>
  <si>
    <t>Withdrawn from Joint Plan
Political change</t>
  </si>
  <si>
    <t>https://www.stoke.gov.uk/info/20071/joint_local_plan/317/joint_local_plan_timetable</t>
  </si>
  <si>
    <t>https://www.stoke.gov.uk/info/20071/stoke-on-trent_local_plan/429/issues_and_options_consultation</t>
  </si>
  <si>
    <t xml:space="preserve">Draft Local Plan </t>
  </si>
  <si>
    <t>https://stoke-consult.objective.co.uk/kpse/event/7A08913F-4968-4DEB-B924-612A819CFB81</t>
  </si>
  <si>
    <t>Timetable on web/.  Reg 18 Sep/Oct 2025; Reg 19 April/May 2026; Submission Nov 2026.  Second Reg 18 consulttion running 8 Sept - 20 October.</t>
  </si>
  <si>
    <t>Webpage timetable (April 2025) and e-mail</t>
  </si>
  <si>
    <t xml:space="preserve">Call for Sites open until 27 October 2024 </t>
  </si>
  <si>
    <t>E07000221</t>
  </si>
  <si>
    <t>Stratford on Avon</t>
  </si>
  <si>
    <t>South Warwickshire Local Plan</t>
  </si>
  <si>
    <t>https://www.warwickdc.gov.uk/downloads/download/420/local_development_scheme</t>
  </si>
  <si>
    <t>https://www.warwickdc.gov.uk/downloads/file/8802/local_development_scheme_2025</t>
  </si>
  <si>
    <t>Quarter 2 2021</t>
  </si>
  <si>
    <t xml:space="preserve">First Consultation - Scoping and Call For Sites </t>
  </si>
  <si>
    <t>https://www.southwarwickshire.org.uk/swlp/latest-news.cfm/current/1/item/137708</t>
  </si>
  <si>
    <t>https://www.southwarwickshire.org.uk/swlp/</t>
  </si>
  <si>
    <t>Q4 (Oct - Dec) 2025</t>
  </si>
  <si>
    <t>Further consulation</t>
  </si>
  <si>
    <t>Q1 (Jan - Mar) 2026</t>
  </si>
  <si>
    <t>Q3 (Jul - Sep) 2026</t>
  </si>
  <si>
    <t>Q4 (Oct - Dec) 2027</t>
  </si>
  <si>
    <t>Warwick and Stratford pushed back local plan by 2 years (at Nov 2023).  Further Reg 18 end of 2025, the publication expected early 2026.</t>
  </si>
  <si>
    <t>E07000082-01</t>
  </si>
  <si>
    <t>Stroud</t>
  </si>
  <si>
    <t>A New Local Plan</t>
  </si>
  <si>
    <t>https://www.stroud.gov.uk/environment/planning-and-building-control/planning-strategy/local-development-scheme</t>
  </si>
  <si>
    <t>https://www.stroud.gov.uk/media/ko1gvlx2/local-development-scheme-2025.pdf</t>
  </si>
  <si>
    <t>First Public consultation</t>
  </si>
  <si>
    <t xml:space="preserve">Timetable remains indicative at this stage, as the Council has not yet taken any formal decisions. The commencement of a new Local Plan will be subject to Council approval once further government guidance has been published and fully considered. </t>
  </si>
  <si>
    <t>E07000082</t>
  </si>
  <si>
    <t>District Local Plan</t>
  </si>
  <si>
    <t>Planning White Paper</t>
  </si>
  <si>
    <t>Autumn 2017</t>
  </si>
  <si>
    <t>Issues</t>
  </si>
  <si>
    <t>https://www.stroud.gov.uk/environment/planning-and-building-control/planning-strategy/stroud-district-local-plan-review/local-plan-review-issues-and-options</t>
  </si>
  <si>
    <t>https://mhclg.sharepoint.com/sites/DevelopmentPlans/Shared%20Documents/Data%20and%20Analysis/Planning%20Data%20Unit/Reg%2018%20monitoring/Screenshots/Stroud%20Issues%20&amp;%20Options%20Oct%202017.PNG</t>
  </si>
  <si>
    <t>Autumn 2018</t>
  </si>
  <si>
    <t>Emerging Strategy</t>
  </si>
  <si>
    <t>https://www.stroud.gov.uk/environment/planning-and-building-control/planning-strategy/stroud-district-local-plan-review</t>
  </si>
  <si>
    <t>Draft plan consultation</t>
  </si>
  <si>
    <t>http://www.stroud.gov.uk/info/Draft_Plan_2019.pdf</t>
  </si>
  <si>
    <t>Additional Housing Options</t>
  </si>
  <si>
    <t>https://www.stroud.gov.uk/media/1287256/additional-housing-options-consultation-paper-16-10-20-for-web.pdf</t>
  </si>
  <si>
    <t>June 2025 LDS &amp; Inspector's letter of 9 October 2025</t>
  </si>
  <si>
    <t>Submitted Oct 2021</t>
  </si>
  <si>
    <t>Submitted Oct 2021; VisualPing</t>
  </si>
  <si>
    <t>E07000205</t>
  </si>
  <si>
    <t>Suffolk Coastal (now part of East Suffolk)</t>
  </si>
  <si>
    <t>Suffolk Coastal Local Plan</t>
  </si>
  <si>
    <t>Under the current planning system, East Suffolk would need to review the Suffolk Coastal Local Plan to determine whether it needs to be updated before 23rd September 2025. However it is expected that the new planning system will be in place in advance of that date.</t>
  </si>
  <si>
    <t>Adopted September 2020</t>
  </si>
  <si>
    <t>E08000024</t>
  </si>
  <si>
    <t>Sunderland</t>
  </si>
  <si>
    <t>Sunderland Core Strategy and Development Plan 2015-2033 - review</t>
  </si>
  <si>
    <t>none
[Jan 2020 adopted plan is first post-2004 Act Plan]</t>
  </si>
  <si>
    <t>No need to update the plan</t>
  </si>
  <si>
    <t>https://www.sunderland.gov.uk/LDS</t>
  </si>
  <si>
    <t>https://www.sunderland.gov.uk/media/35141/Local-Development-Scheme-2025/pdf/LDS_February_2025.pdf?m=1741165256680</t>
  </si>
  <si>
    <t>Regulation 18 Draft Summer/Autumn 2026 
Regulation 19 Draft Spring 2027
Submission Autumn 2027
Adoption Winter 2028</t>
  </si>
  <si>
    <t>no timetable for plan review in LDS apart from stating it will commence Summer/Autumn 2024</t>
  </si>
  <si>
    <t>E07000214</t>
  </si>
  <si>
    <t>Surrey Heath</t>
  </si>
  <si>
    <t>Surrey Heath Local Plan</t>
  </si>
  <si>
    <t>NPPF (Feb 2023)
COVID-19</t>
  </si>
  <si>
    <t>https://www.surreyheath.gov.uk/planning-and-building-control/planning-policy/development-plan/local-development-scheme</t>
  </si>
  <si>
    <t>https://www.surreyheath.gov.uk/sites/default/files/2024-04/Surrey%20Heath%20Local%20Development%20Scheme%202024-2027.pdf</t>
  </si>
  <si>
    <t>Issues and Options (non-Reg 18)</t>
  </si>
  <si>
    <t>https://consult.surreyheath.gov.uk/consult.ti/LPIO2018/consultationHome</t>
  </si>
  <si>
    <t>https://mhclg.sharepoint.com/sites/DevelopmentPlans/Shared%20Documents/Data%20and%20Analysis/Planning%20Data%20Unit/Reg%2018%20monitoring/Screenshots/Surrey%20Heath%20June%202018.PNG</t>
  </si>
  <si>
    <t>Draft Plan &amp; Draft Sustainability Appraisal/Strategic Environmental Assessment AKA Preferred Options</t>
  </si>
  <si>
    <t>https://www.surreyheath.gov.uk/sites/default/files/documents/residents/planning/planning-policy/LocalPlan/Draft%20Surrey%20Heath%20Local%20Plan%20-%20Preferred%20Options%20%282019%20-%202038%29%20%28NFW%29.pdf</t>
  </si>
  <si>
    <t>Gypsy and Traveller Site Allocations (Reg 18)</t>
  </si>
  <si>
    <t>https://surreyheath.moderngov.co.uk/documents/g4146/Public%20reports%20pack%2019th-Mar-2024%2018.30%20Executive.pdf?T=10</t>
  </si>
  <si>
    <t>March 2024 LDS &amp; PINS Tracker, LPA website (Dec 2025)</t>
  </si>
  <si>
    <t>E07000214-01</t>
  </si>
  <si>
    <t xml:space="preserve">Surrey Heath </t>
  </si>
  <si>
    <t>Local Plan Review 2026</t>
  </si>
  <si>
    <t>https://www.surreyheath.gov.uk/sites/default/files/2025-03/Surrey%20Heath%20Local%20Development%20Scheme%202025-2028.pdf</t>
  </si>
  <si>
    <t>Spring - Autumn 2026</t>
  </si>
  <si>
    <t xml:space="preserve">Visioning for the area and the first formal consultation on the Plan. </t>
  </si>
  <si>
    <t>Visioning for the area and the first formal consultation on the Plan - Spring 2026 – Autumn 2026
Second public consultation on the Plan and submission for examination - Autumn 2027 – Winter 2027
Examination Winter 2027 – Autumn 2028
Local Plan adoption - Autumn 2028</t>
  </si>
  <si>
    <t>E09000029</t>
  </si>
  <si>
    <t>Sutton</t>
  </si>
  <si>
    <t>https://www.sutton.gov.uk/w/the-local-plan</t>
  </si>
  <si>
    <t>https://www.sutton.gov.uk/documents/d/guest/local-development-scheme-2025-2027_dec2025</t>
  </si>
  <si>
    <t>https://www.sutton.gov.uk/w/localplanreview</t>
  </si>
  <si>
    <t>E07000113</t>
  </si>
  <si>
    <t>Swale</t>
  </si>
  <si>
    <t>YES. cmt to review with  April 2022 adoption</t>
  </si>
  <si>
    <t>https://swale.gov.uk/planning-and-regeneration/local-plans/local-plan-review</t>
  </si>
  <si>
    <t>https://swale.gov.uk/__data/assets/pdf_file/0003/502905/Local_Development_Scheme_July_2025.pdf</t>
  </si>
  <si>
    <t>27 April - 8 June 2018</t>
  </si>
  <si>
    <t>Scoping Issues (aka "Looking Ahead")</t>
  </si>
  <si>
    <t>https://swale-consult.objective.co.uk/kse/event/32636/section/4850459</t>
  </si>
  <si>
    <t>https://mhclg.sharepoint.com/sites/DevelopmentPlans/Shared%20Documents/Data%20and%20Analysis/Planning%20Data%20Unit/Reg%2018%20monitoring/Screenshots/Swale%20Reg%2018%20April%202018.PNG</t>
  </si>
  <si>
    <t>Issues and Options (new version)</t>
  </si>
  <si>
    <t>https://swale.gov.uk/planning-and-regeneration/local-plans/local-plan-review/public-consultation</t>
  </si>
  <si>
    <t>Reg 18 draft Local Plan consultation</t>
  </si>
  <si>
    <t>(i) Feb-2021 [completed]
(ii) July - Sept 2026</t>
  </si>
  <si>
    <t>Oct - Dec 2027</t>
  </si>
  <si>
    <t xml:space="preserve">The Council is preparing the Plan in the existing system.  Regulation 18 consultation is due to take place in early 2026.  Whilst earlier rounds of Regulation 18 and 19 consultation have taken place it is intended that the next phase of plan-making will effectively supersede these exercises.  The Council is looking to submit the Plan between October and December 2026. </t>
  </si>
  <si>
    <t>July 2025 LDS &amp; October 2025 SV report</t>
  </si>
  <si>
    <t>Swale are going back to reg 18 which was due Oct -Dec 24</t>
  </si>
  <si>
    <t>Published Feb 2021, but re-consulting on different version.</t>
  </si>
  <si>
    <t>E06000030</t>
  </si>
  <si>
    <t>Swindon</t>
  </si>
  <si>
    <t>Swindon Borough New Local Plan</t>
  </si>
  <si>
    <t>https://www.swindon.gov.uk/downloads/download/2286/swindon_local_development_scheme_2025</t>
  </si>
  <si>
    <t>https://www.swindon.gov.uk/downloads/file/10354/swindon_local_development_scheme_2025</t>
  </si>
  <si>
    <t>Summer 2025
(was July-Aug 2024)</t>
  </si>
  <si>
    <t>Scope, Issues and Preferred Options</t>
  </si>
  <si>
    <t>https://www.swindon.gov.uk/newlocalplan</t>
  </si>
  <si>
    <t>Spring 2026
(delayed until after elections)</t>
  </si>
  <si>
    <t>Deecember 2027</t>
  </si>
  <si>
    <t>Previous version of plan published Dec 2019 and July 2021. 
This is a reset consultation</t>
  </si>
  <si>
    <t>LDS was updated in April 2019</t>
  </si>
  <si>
    <t>E08000008-01</t>
  </si>
  <si>
    <t>Tameside</t>
  </si>
  <si>
    <t>Homes, Spaces, Places – Shaping Tameside for Tomorrow (non-strategic)</t>
  </si>
  <si>
    <t>https://www.tameside.gov.uk/strategicplanning/localdevelopmentscheme</t>
  </si>
  <si>
    <t>https://www.tameside.gov.uk/getmedia/14d85217-e19a-4af8-8ff6-131cdd30dc10/Local-Development-Scheme.pdf</t>
  </si>
  <si>
    <t>Integrated Assessment Scoping</t>
  </si>
  <si>
    <t>Juy 2024</t>
  </si>
  <si>
    <t>Plan Scoping and Issues</t>
  </si>
  <si>
    <t>https://www.tameside.gov.uk/homesspacesplaces</t>
  </si>
  <si>
    <t>Options and Preferences</t>
  </si>
  <si>
    <t>Preferred Option Draft Plan</t>
  </si>
  <si>
    <t>Inspector AV Dec 2025</t>
  </si>
  <si>
    <t>E08000008</t>
  </si>
  <si>
    <t>E07000199</t>
  </si>
  <si>
    <t>Tamworth</t>
  </si>
  <si>
    <t>Local Plan 2022-2043</t>
  </si>
  <si>
    <t>level of changes required are significant enough to warrant the production of a new plan rather than a partial update to the existing Plan.</t>
  </si>
  <si>
    <t>https://www.tamworth.gov.uk/planning/planning-policy/local-development-scheme</t>
  </si>
  <si>
    <t>https://www.tamworth.gov.uk/sites/default/files/planning_docs/2025-2028_Local_Development_Scheme_v1_0.docx</t>
  </si>
  <si>
    <t>https://www.tamworth.gov.uk/sites/default/files/planning_docs/A_local-plan/Issues%20and%20Options%20Consultation%20Document.pdf</t>
  </si>
  <si>
    <t>Feb 2026
(was early 2025)</t>
  </si>
  <si>
    <t>Dec 2026
(was Dec 2025)</t>
  </si>
  <si>
    <t>Submission now exp. Dec 2026</t>
  </si>
  <si>
    <t>Reg 18 completed
[Reg 19 exp. Feb-2026]</t>
  </si>
  <si>
    <t>E07000215</t>
  </si>
  <si>
    <t>Tandridge</t>
  </si>
  <si>
    <t>Tandridge Local Plan</t>
  </si>
  <si>
    <t>https://www.tandridge.gov.uk/Planning-and-building/Planning-strategies-and-policies/New-Local-Plan</t>
  </si>
  <si>
    <t>https://www.tandridge.gov.uk/Portals/0/Documents/Planning%20and%20building/Planning%20strategies%20and%20policies/Local-Development-Scheme-Feb25.pdf?ver=Yfca947nJJgf62_IL-DzBQ%3d%3d</t>
  </si>
  <si>
    <t>April - Oct 2026
(was Q2 2025/26)</t>
  </si>
  <si>
    <t>Plan vision and strategy 
development (including first 
consultation)</t>
  </si>
  <si>
    <t>April 2027
(was Q1 2026/27)</t>
  </si>
  <si>
    <t>Dec 2027
(was Q3 2026/27)</t>
  </si>
  <si>
    <t>new plan will be under new regs</t>
  </si>
  <si>
    <t>E07000215-01</t>
  </si>
  <si>
    <t>Tandridge Local Plan
[Our Local Plan 2033]</t>
  </si>
  <si>
    <t>2013</t>
  </si>
  <si>
    <t>2033</t>
  </si>
  <si>
    <t>https://www.tandridge.gov.uk/Planning-and-building/Planning-strategies-and-policies/Local-Plan-2033-emerging-planning-policies/Local-Development-Scheme</t>
  </si>
  <si>
    <t>https://www.tandridge.gov.uk/Portals/0/Documents/Planning%20and%20building/Planning%20strategies%20and%20policies/Local%20plan/Local%20plan%202033/Local-Development-Scheme-2022.pdf?ver=sctFlJppSK4HIahk7hb6oA%3d%3d</t>
  </si>
  <si>
    <t>Oct - Dec 2015</t>
  </si>
  <si>
    <t>Issues and Approaches</t>
  </si>
  <si>
    <t>Oct - Dec 2016</t>
  </si>
  <si>
    <t>Sites Consultation</t>
  </si>
  <si>
    <t>Q2 2017/18</t>
  </si>
  <si>
    <t>Garden Village &amp; Strategic Sites Consultation</t>
  </si>
  <si>
    <t>July - Sep 2018</t>
  </si>
  <si>
    <t>Oct - Dec 2018</t>
  </si>
  <si>
    <t>Q3 2023/24)</t>
  </si>
  <si>
    <t xml:space="preserve">It’s now more than three years since hearings closed (as at Feb 2023).  Issues such as M25 Junction 6 mitigation need to be addressed - by further consultation and further hearings.  If the plan is eventually found sound, it will need a prompt review.  Outcome of examination remains uncertain.  </t>
  </si>
  <si>
    <t>We understand the "Inspector is trying to kill" the plan because it is bad.</t>
  </si>
  <si>
    <t>Found Unsound</t>
  </si>
  <si>
    <t>Found unsound Feb-</t>
  </si>
  <si>
    <t>E07000190</t>
  </si>
  <si>
    <t>Taunton Deane (defunct - merged with Somerset West and now part of Somerset)</t>
  </si>
  <si>
    <t>Taunton Deane merged with Somerset West and Taunton 1 April 2019, to form Somerset West and Taunton.  It's NOT a unitary authority - Somerset CC still performs its functions.  SR: Details of Somerst West's early stages of emerging plan added to this row to ensure it fits with Hub</t>
  </si>
  <si>
    <t>E07000045</t>
  </si>
  <si>
    <t>Teignbridge</t>
  </si>
  <si>
    <t xml:space="preserve">Teignbridge Local Plan 2020 - 2040 </t>
  </si>
  <si>
    <t>2217 (was 2039)</t>
  </si>
  <si>
    <t>https://www.teignbridge.gov.uk/planning/local-plans-and-policy/local-development-scheme-local-plan-timetable/</t>
  </si>
  <si>
    <t>Issues Paper</t>
  </si>
  <si>
    <t>https://www.teignbridge.gov.uk/planning/local-plans-and-policy/local-plan-review-2020-2040/what-we-have-consulted-on/</t>
  </si>
  <si>
    <t>https://mhclg.sharepoint.com/sites/DevelopmentPlans/Shared%20Documents/Data%20and%20Analysis/Planning%20Data%20Unit/Reg%2018%20monitoring/Screenshots/Teignbridge%20Issues%20May%202018.PNG</t>
  </si>
  <si>
    <t>consultation on draft plan</t>
  </si>
  <si>
    <t>https://www.teignbridge.gov.uk/planning/local-plans-and-policy/local-plan-review-2020-2040/</t>
  </si>
  <si>
    <t>site options and policies not previously consulted on or which are subject to a material change</t>
  </si>
  <si>
    <t>https://www.teignbridge.gov.uk/planning/local-plans-and-policy/local-development-scheme/</t>
  </si>
  <si>
    <t>Reg 18 "(Part 3)" note: it's the fourth Reg 18</t>
  </si>
  <si>
    <t>Jan-2023
Nov-2023 (Addendum)</t>
  </si>
  <si>
    <t>Feb 2025 online LDS</t>
  </si>
  <si>
    <t>Reg 19 Addendum consultation runs from 8 November 2023 to 22 December 2023</t>
  </si>
  <si>
    <t>Submitted March 2024</t>
  </si>
  <si>
    <t>E06000020</t>
  </si>
  <si>
    <t>Telford and Wrekin</t>
  </si>
  <si>
    <t>Telford and Wrekin Local Plan Review</t>
  </si>
  <si>
    <t>COVID-19</t>
  </si>
  <si>
    <t>https://www.telford.gov.uk/info/20451/development_plans/542/local_development_scheme</t>
  </si>
  <si>
    <t>https://www.telford.gov.uk/download/downloads/id/1447/local_development_scheme_2025_-_2028.pdf</t>
  </si>
  <si>
    <t>https://www.telford.gov.uk/info/20451/development_plans/3979/review_of_the_telford_and_wrekin_local_plan/2</t>
  </si>
  <si>
    <t>call for sites (re-opened)</t>
  </si>
  <si>
    <t>Autumn - Winter 2023</t>
  </si>
  <si>
    <t>https://www.telford.gov.uk/info/20451/development_plans/3979/review_of_the_telford_and_wrekin_local_plan</t>
  </si>
  <si>
    <t>Submitted 12 Sep 2025</t>
  </si>
  <si>
    <t>March 2025 LDS.  LPA e-mail (02/10/2025)</t>
  </si>
  <si>
    <t>19/02/24 LPA advise R19 Sept 24 and submit Dec 24/Jan 25</t>
  </si>
  <si>
    <t>Submitted Sep 2025</t>
  </si>
  <si>
    <t>E07000076</t>
  </si>
  <si>
    <t>Tendring</t>
  </si>
  <si>
    <t>Tendring District Local Plan (North Essex Garden Communities) Section 1 - Review (to extend period beyond 2033)</t>
  </si>
  <si>
    <t>https://www.tendringdc.gov.uk/content/local-plan-review</t>
  </si>
  <si>
    <t>https://legacy.tendringdc.gov.uk/sites/default/files/documents/planning/planning%20policy/Tendring%20District%20Council%20-%20Local%20Development%20Scheme%202025-2028.pdf</t>
  </si>
  <si>
    <t>Summer/Autumn 2025</t>
  </si>
  <si>
    <t>Draft Local Plan
 (Reg 18)</t>
  </si>
  <si>
    <t>Winter 2025/26</t>
  </si>
  <si>
    <t>Early 2026</t>
  </si>
  <si>
    <t>Had indictaed was proceeding under new system but latest LDS and timetable show will be submitted early 2026 under current system (before Dec 2026 deadline)</t>
  </si>
  <si>
    <t>E07000093</t>
  </si>
  <si>
    <t>Test Valley</t>
  </si>
  <si>
    <t>https://www.testvalley.gov.uk/planning-services/planningpolicy/lds</t>
  </si>
  <si>
    <t>https://democracy.testvalley.gov.uk/documents/s33960/Local%20Development%20Scheme%20-%20Report.pdf</t>
  </si>
  <si>
    <t>2018 Q3</t>
  </si>
  <si>
    <t>https://www.testvalley.gov.uk/assets/attach/7403/Local%20Plan%20Issues%20and%20Options%20FINAL.pdf</t>
  </si>
  <si>
    <t>QTR 1 2020</t>
  </si>
  <si>
    <t>Refined Issues and Options</t>
  </si>
  <si>
    <t>https://www.testvalley.gov.uk/planning-and-building/planningpolicy/local-development-framework/next-local-plan-refined-issues-and-options-consultation-2020</t>
  </si>
  <si>
    <t>Q1 2022</t>
  </si>
  <si>
    <t xml:space="preserve">Reg 18 (Stage 1) </t>
  </si>
  <si>
    <t>https://www.testvalley.gov.uk/planning-and-building/planningpolicy/local-development-framework/draft-local-plan-2040?chapter=2#comments</t>
  </si>
  <si>
    <t xml:space="preserve">Reg 18 (Stage 2) </t>
  </si>
  <si>
    <t>https://www.testvalley.gov.uk/planning-services/planningpolicy/local-development-framework/local-plan-2040/draft-local-plan-2040?chapter=2</t>
  </si>
  <si>
    <t>Additional Revised Reg 18 Q3 2025 (September 2025); Reg 19 now June 2026; Submission now Sep 2026 and Adoption exp. Dec 2027</t>
  </si>
  <si>
    <t>Reg 18 ongoing
[see notes]</t>
  </si>
  <si>
    <t>E07000083</t>
  </si>
  <si>
    <t>Tewkesbury</t>
  </si>
  <si>
    <t>2036</t>
  </si>
  <si>
    <t>https://strategiclocalplan.org/strategic-and-local-plan-timetable/</t>
  </si>
  <si>
    <t>https://tewkesbury.gov.uk/wp-content/uploads/2025/03/Tewkesbury-Local-Development-Scheme-February-2025.pdf</t>
  </si>
  <si>
    <r>
      <t>Note: The</t>
    </r>
    <r>
      <rPr>
        <i/>
        <sz val="10"/>
        <color rgb="FF000000"/>
        <rFont val="Calibri"/>
        <family val="2"/>
      </rPr>
      <t xml:space="preserve"> Tewkesbury Borough Plan 2011-2031</t>
    </r>
    <r>
      <rPr>
        <sz val="10"/>
        <color rgb="FF000000"/>
        <rFont val="Calibri"/>
        <family val="2"/>
      </rPr>
      <t xml:space="preserve"> (adopted 8 June 2022) does not cover strategic issues that are addressed by the Joint Core Strategy or any subsequent review of the Joint Core Strategy.  PINS intel confirm submission April 2026</t>
    </r>
  </si>
  <si>
    <t>E07000114</t>
  </si>
  <si>
    <t>Thanet</t>
  </si>
  <si>
    <t>Thanet Local Plan Partial update</t>
  </si>
  <si>
    <t>https://www.thanet.gov.uk/info-pages/local-development-scheme/</t>
  </si>
  <si>
    <t>https://www.thanet.gov.uk/wp-content/uploads/2025/03/LDS-Feb-2025.pdf</t>
  </si>
  <si>
    <t>Discussion papers on development strategy and employment need; plus a call for sites (in same period)</t>
  </si>
  <si>
    <t>May/June 2027
[Gateway 2 public consultation]</t>
  </si>
  <si>
    <t>Local Plan scoping &amp; early participation - Sept - Nov 2025
Local Plan “Notice” - March 2026
Gateway 1 - May 2026
Mandatory public consultation - Sept/Oct 2026
Gateway 2 - March 2027
Mandatory public consultation - May/June 2027
Gateway 3 - July 2027
Submission - Sept 2027
Examination -Sept 2027 - June 2028
Adoption - July 2028</t>
  </si>
  <si>
    <t>Adopted July 2020.  Early (partial) review.</t>
  </si>
  <si>
    <t>E07000102-01</t>
  </si>
  <si>
    <t>Three Rivers</t>
  </si>
  <si>
    <t>E07000102</t>
  </si>
  <si>
    <t>Three Rivers Local Plan</t>
  </si>
  <si>
    <t>https://www.threerivers.gov.uk/services/planning/planning-policy/local-development-scheme</t>
  </si>
  <si>
    <t>https://cdn.threerivers.gov.uk/files/2024/12/24377cf0-bee1-11ef-9e6f-23f6ad693d1c-FINAL%20DEC%202024%20LDS.pdf</t>
  </si>
  <si>
    <t>October - December 2018</t>
  </si>
  <si>
    <t>https://www.threerivers.gov.uk/download?id=43399</t>
  </si>
  <si>
    <t>May - July 2021</t>
  </si>
  <si>
    <t>https://www.threerivers.gov.uk/egcl-page/new-local-plan</t>
  </si>
  <si>
    <t>Additional Sites</t>
  </si>
  <si>
    <t>Sept - Oct 2023</t>
  </si>
  <si>
    <t>Our Vision for Three Rivers - our preferred Local Plan and housing numbers</t>
  </si>
  <si>
    <t>https://www.threerivers.gov.uk/services/planning/planning-policy/new-local-plan</t>
  </si>
  <si>
    <t>Feb/Mar 2026</t>
  </si>
  <si>
    <t>June 2026
(was April/May 2026)</t>
  </si>
  <si>
    <t>TBC
(was Sep/Oct 2026)</t>
  </si>
  <si>
    <t>Dec 2024 LDS updated by PINS intel (Jan 2025) re submission date</t>
  </si>
  <si>
    <t>E06000034</t>
  </si>
  <si>
    <t>Thurrock</t>
  </si>
  <si>
    <t>Thurrock Local Plan 2040</t>
  </si>
  <si>
    <t>https://www.thurrock.gov.uk/new-local-plan-for-thurrock/thurrock-local-plan</t>
  </si>
  <si>
    <t>https://www.thurrock.gov.uk/sites/default/files/assets/documents/thurrock_local_development_scheme_march_2025.pdf</t>
  </si>
  <si>
    <t>Feb - March 2016</t>
  </si>
  <si>
    <t>Issues &amp; Options Stage 1: Strategic Policies</t>
  </si>
  <si>
    <t>https://consult.thurrock.gov.uk/io1</t>
  </si>
  <si>
    <t>https://mhclg.sharepoint.com/sites/DevelopmentPlans/Shared%20Documents/Data%20and%20Analysis/Planning%20Data%20Unit/Reg%2018%20monitoring/Screenshots/Thurrock%20Issues%20&amp;%20Options%20Feb%202016.PNG</t>
  </si>
  <si>
    <t>Oct - November 2016</t>
  </si>
  <si>
    <t>Issues and Options Stage 2: Spatial Options and Sites</t>
  </si>
  <si>
    <t xml:space="preserve"> </t>
  </si>
  <si>
    <t>https://www.thurrock.gov.uk/sites/default/files/assets/documents/lpcons-issuesandoptions2-201812-v01.pdf</t>
  </si>
  <si>
    <t>https://mhclg.sharepoint.com/sites/DevelopmentPlans/Shared%20Documents/Data%20and%20Analysis/Planning%20Data%20Unit/Reg%2018%20monitoring/Screenshots/Thurrock%20Issues%20&amp;%20Options%20Dec%202018.PNG</t>
  </si>
  <si>
    <t>Winter 2023/2024
(was Summer 2023)</t>
  </si>
  <si>
    <t>Initial Proposals Consultation 
(was Draft Local Plan)</t>
  </si>
  <si>
    <t>Jan-2024
(was Jul-2023)</t>
  </si>
  <si>
    <t>Spring 2026
[c. Jan - Mar 2026]</t>
  </si>
  <si>
    <t>Summer 2026
[c. Jul - Sep 2026]</t>
  </si>
  <si>
    <t>Spring 2028
[c. Jan - Mar 2028]</t>
  </si>
  <si>
    <t>All Reg 18 consultations now completed but Reg 19 now Spring 2026 (c. Jan - Mar 2026).</t>
  </si>
  <si>
    <t>E07000115</t>
  </si>
  <si>
    <t>Tonbridge and Malling</t>
  </si>
  <si>
    <t>Tonbridge and Malling Local Plan 2025-2040
(previous emerging plan failed DtC)</t>
  </si>
  <si>
    <t>https://www.tmbc.gov.uk/downloads/download/376/local-development-scheme</t>
  </si>
  <si>
    <t>https://www.tmbc.gov.uk/downloads/file/3290/local-development-scheme</t>
  </si>
  <si>
    <t>Aug-Oct 2022</t>
  </si>
  <si>
    <t>https://www.tmbc.gov.uk/local-plan/local-plan-regulation-18-consultation</t>
  </si>
  <si>
    <t>Regulation 18 B: second stage of consultation</t>
  </si>
  <si>
    <t>https://www.tmbc.gov.uk/local-plan/local-plan-updates</t>
  </si>
  <si>
    <t>Q2 2026/27</t>
  </si>
  <si>
    <t>Q3 2026/27
[By or before 12 Dec 2026]</t>
  </si>
  <si>
    <t>Q3 2027/28</t>
  </si>
  <si>
    <t>In July 2024 Tonbridge and Malling Borough Council announced it had delayed work on its draft local plan until it had a chance to "assess the implications" of the Labour government’s promised changes to the NPPF.</t>
  </si>
  <si>
    <t>E06000027</t>
  </si>
  <si>
    <t>Torbay</t>
  </si>
  <si>
    <t>Torbay Local Plan Update</t>
  </si>
  <si>
    <t xml:space="preserve">To carry out a partial update of policies for the supply of housing and to carry out a light touch update of other policies to reduce repetition and make minor amendments. </t>
  </si>
  <si>
    <t>https://www.torbay.gov.uk/council/policies/planning-policies/local-plan/local-development-scheme/</t>
  </si>
  <si>
    <t>https://www.torbay.gov.uk/media/21480/local-development-scheme-march-2025.docx</t>
  </si>
  <si>
    <t>https://www.torbay.gov.uk/DemocraticServices/documents/s128905/Local%20Plan%20Update.pdf</t>
  </si>
  <si>
    <t>Housing Growth Options and Strategic Policies</t>
  </si>
  <si>
    <t>Consultation on Draft Plan (Reg 18)</t>
  </si>
  <si>
    <t>28th October 2025 - Public Consultation on Draft Plan (at Regulation 18) 
5th May 2026 - Publication of pre-Submission regulation 19 Local Plan for consultation. 
14/10/2026 - Submission of Local Plan to Secretary of State/Planning Inspectorate
02/04/2027 - Target adoption date</t>
  </si>
  <si>
    <t>VisualPing; e-mail</t>
  </si>
  <si>
    <t>E07000046</t>
  </si>
  <si>
    <t>Torridge</t>
  </si>
  <si>
    <t>https://consult.torridge.gov.uk/kse/folder/94518</t>
  </si>
  <si>
    <t>https://consult.torridge.gov.uk/file/6466235</t>
  </si>
  <si>
    <t>Scoping and early participation - Up to and beyond March 2025
Formal notice of start of plan-making - October 2025
Gateway 1 (Advisory) - February 2026
Evidence Gathering and drafting the plan, including Gateway 2 (Advisory); Engagement, proposing changes and submission - Feb 2026 - Dec 2027
Gateway 3 (Stop/Go) - January 2028
Examination - January 2028 to June 2028
Finalisation and adoption of digital plan - July 2028</t>
  </si>
  <si>
    <t xml:space="preserve">Issues and Options scheduled to commence Nov 2022 but found no evidence of it having started
</t>
  </si>
  <si>
    <t>E09000030</t>
  </si>
  <si>
    <t>Tower Hamlets</t>
  </si>
  <si>
    <t>Tower Hamlets New Local Plan 2023-2038</t>
  </si>
  <si>
    <t>1st.  13 September 2024
2nd.  20 June 2025</t>
  </si>
  <si>
    <t>https://www.towerhamlets.gov.uk/lgnl/planning_and_building_control/planning_policy_guidance/planning_guidance.aspx</t>
  </si>
  <si>
    <t>https://www.towerhamlets.gov.uk/Documents/Planning-and-building-control/Strategic-Planning/Local-Plan/Evidence-base/Local-Development-Scheme-2025.pdf</t>
  </si>
  <si>
    <t>Summer/Autumn 2023</t>
  </si>
  <si>
    <t>https://talk.towerhamlets.gov.uk/local-plan</t>
  </si>
  <si>
    <t>1. Sep 2024
2. June 2025</t>
  </si>
  <si>
    <t>late 2026 or early 2027</t>
  </si>
  <si>
    <t>Feb 2025 LDS &amp; website (Dec 2025)</t>
  </si>
  <si>
    <t>Published (second) June 2025</t>
  </si>
  <si>
    <t>E08000009-01</t>
  </si>
  <si>
    <t>Trafford</t>
  </si>
  <si>
    <t>Trafford Local Plan
[strategic plan is PfE]</t>
  </si>
  <si>
    <t>https://www.trafford.gov.uk/planning/planning-policy-and-strategy/new-draft-trafford-local-plan/local-development-scheme-lds</t>
  </si>
  <si>
    <t>https://www.trafford.gov.uk/sites/default/files/2025-11/Trafford-Local-Development-Scheme-2025-2028_0.pdf</t>
  </si>
  <si>
    <t xml:space="preserve">Issues consultation </t>
  </si>
  <si>
    <t>https://www.trafford.gov.uk/planning/planning-policy-and-strategy/new-draft-trafford-local-plan</t>
  </si>
  <si>
    <t>Draft Policies incl. vision and strategic objectives</t>
  </si>
  <si>
    <t>Draft Local Plan Allocations</t>
  </si>
  <si>
    <t>June - Aug 2026</t>
  </si>
  <si>
    <t>2027/2028</t>
  </si>
  <si>
    <t>PINS AV note (Dec 2025)</t>
  </si>
  <si>
    <t>E08000009</t>
  </si>
  <si>
    <t>E07000116</t>
  </si>
  <si>
    <t>Tunbridge Wells</t>
  </si>
  <si>
    <t>Tunbridge Wells Local Plan</t>
  </si>
  <si>
    <t>https://tunbridgewells.gov.uk/planning/planning-policy/local-development-scheme</t>
  </si>
  <si>
    <t>https://tunbridgewells.gov.uk/__data/assets/pdf_file/0008/483677/Local-Development-Scheme-October-2024.pdf</t>
  </si>
  <si>
    <t>https://beta.tunbridgewells.gov.uk/planning/planning-policy/local-plan/issues-and-options</t>
  </si>
  <si>
    <t>Sep - Oct 2019</t>
  </si>
  <si>
    <t>https://beta.tunbridgewells.gov.uk/planning/planning-policy/local-plan/draft-local-plan</t>
  </si>
  <si>
    <t>March/May 2021</t>
  </si>
  <si>
    <t>Plan published 26 March (Reg 19 consultation to 4 June 2021).  Submission now Oct/Nov 2021 (was July 2021); Adoption now January 2023 (was June 2022).  Plan Submitted for examination 1 November 2021.</t>
  </si>
  <si>
    <t>Submitted; VisualPing</t>
  </si>
  <si>
    <t>E07000077</t>
  </si>
  <si>
    <t>Uttlesford</t>
  </si>
  <si>
    <t>New Local Plan 2021-2041</t>
  </si>
  <si>
    <t>previous plan found unsound and withdrawn; 
further round of consultations;
further pause announced Sept 2022</t>
  </si>
  <si>
    <t>https://www.uttlesford.gov.uk/local-plan-timetable</t>
  </si>
  <si>
    <t>https://www.uttlesford.gov.uk/media/12747/Local-development-scheme-October-2023/pdf/Appendix_1_2023-10-02_Local_Development_Scheme_FINAL.pdf?m=638399740936470000</t>
  </si>
  <si>
    <t>Extended Issues &amp; Options</t>
  </si>
  <si>
    <t>https://www.uttlesford.gov.uk/Consultation-and-the-Community-Stakeholder-Forum</t>
  </si>
  <si>
    <t>Oct-2023
(was Aug-2023)</t>
  </si>
  <si>
    <t>https://www.uttlesford.gov.uk/media/12606/Consultation-summary-booklet/pdf/Consultation_Summary_Booklet.pdf?m=638362534312400000</t>
  </si>
  <si>
    <t>2nd Qtr 2026</t>
  </si>
  <si>
    <t>PINS (Jan 2026)</t>
  </si>
  <si>
    <t>Submitted Dec 2024
[Fact check imminent]</t>
  </si>
  <si>
    <t>E07000180-01</t>
  </si>
  <si>
    <t>Vale of White Horse</t>
  </si>
  <si>
    <t>14 December 2016
(as modified by Part 2 Plan adopted 9 October 2019)</t>
  </si>
  <si>
    <t>E07000180</t>
  </si>
  <si>
    <t>Adopted Plan Parts 1 and 2  up-to-date</t>
  </si>
  <si>
    <t>Early 2024
(was Oct 2023)
(was Aug 2023)</t>
  </si>
  <si>
    <t>24/20/2024</t>
  </si>
  <si>
    <t>E08000036</t>
  </si>
  <si>
    <t>Wakefield</t>
  </si>
  <si>
    <t>Wakefield District Local Plan Review - under new system</t>
  </si>
  <si>
    <t>NO</t>
  </si>
  <si>
    <t>https://www.wakefield.gov.uk/planning/planning-policy/local-plan-preparation-and-examination/local-development-scheme/</t>
  </si>
  <si>
    <t>https://view.officeapps.live.com/op/view.aspx?src=https%3A%2F%2Fwww.wakefield.gov.uk%2Fmedia%2Fstnikjiy%2Flocal-development-scheme-2025.docx&amp;wdOrigin=BROWSELINK</t>
  </si>
  <si>
    <t>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t>
  </si>
  <si>
    <t>The Local Plan was recently adopted and remains up to date therefore this Local Development Scheme does not include a timetable for Local Plan preparation. The Council will keep this position under review over time and will adhere to legal and NPPF requirements to review whether the Local Plan needs updating by the fifth anniversary of adoption (i.e. 24 January 2029). Such a review process would determine whether the Local Plan would need to be updated.</t>
  </si>
  <si>
    <t>Adopted 24 Jan 2024</t>
  </si>
  <si>
    <t>new plan to be prepared under new system
[no timetable yet]</t>
  </si>
  <si>
    <t>E08000030-01</t>
  </si>
  <si>
    <t>Walsall</t>
  </si>
  <si>
    <t>Press reports Walsall council leaders were defiant last night (2 Nov 2022) as they voted to exit the “defunct” Black Country Plan, and forge ahead with a local plan, following Dudley’s decision to withdraw.</t>
  </si>
  <si>
    <t>e-mail alert</t>
  </si>
  <si>
    <t>E08000030</t>
  </si>
  <si>
    <t>Walsall Local Plan</t>
  </si>
  <si>
    <t>Black Country Plan work stopped</t>
  </si>
  <si>
    <t>https://go.walsall.gov.uk/planning-and-building-control/planning-policy/local-development-scheme</t>
  </si>
  <si>
    <t>https://go.walsall.gov.uk/sites/default/files/2025-01/LOCAL%20DEVELOPMENT%20SCHEME%202025-28.pdf</t>
  </si>
  <si>
    <t>Issues and Preferred Options</t>
  </si>
  <si>
    <t>https://go.walsall.gov.uk/newsroom/consultation-walsall-borough-local-plan-has-launched-have-your-say</t>
  </si>
  <si>
    <t>Call for sites has now closed.  Reg 18 consultation to commence in November 2025 according to LPA website
https://walsallboroughlocalplan.commonplace.is/</t>
  </si>
  <si>
    <t>Jan 2025 LDS &amp; LPA website (Oct 2025)</t>
  </si>
  <si>
    <t>E09000031</t>
  </si>
  <si>
    <t>Waltham Forest</t>
  </si>
  <si>
    <t>concern from Inspector about housing target</t>
  </si>
  <si>
    <t>https://walthamforest.gov.uk/content/local-plan</t>
  </si>
  <si>
    <t>https://mhclg.sharepoint.com/:i:/s/DevelopmentPlans/ERZsXD4kR0lHlbkZdg0J0csBgfC51nAWyDAAaTKRPUNTTA?e=h8hbrM</t>
  </si>
  <si>
    <t>Data taken from LDS exercise (PDT data).  Couldn't find a new LDS and timetable for a plan coming through the new planning system</t>
  </si>
  <si>
    <t>Adopted Feb 2024</t>
  </si>
  <si>
    <t>E09000032</t>
  </si>
  <si>
    <t>Wandsworth</t>
  </si>
  <si>
    <t>Local Plan Full Review</t>
  </si>
  <si>
    <t>https://wandsworth.gov.uk/media/mpxnuc3f/sd024_wandsworth_local_development_scheme_2023_2028_march_2025.pdf</t>
  </si>
  <si>
    <t>Timetable here from PDT data (March 2025)</t>
  </si>
  <si>
    <t>Adopted July 2023</t>
  </si>
  <si>
    <t>E09000032-01</t>
  </si>
  <si>
    <t>Partial Review of Local Plan (six policies). Non-strategic in our terms</t>
  </si>
  <si>
    <t>These six policies LPA is proposing to update are:
Policy LP23: Affordable Housing
Policy LP24: Housing Mix 
Policy LP28: Purpose-Built Student Accommodation 
Policy LP29: Housing with Shared Facilities 
Policy LP30: Build to Rent 
Policy LP31: Specialist Housing for Vulnerable People and for Older People</t>
  </si>
  <si>
    <t>LPA website (March 2025)</t>
  </si>
  <si>
    <t>non-strategic plan
[submitted]</t>
  </si>
  <si>
    <t>E06000007</t>
  </si>
  <si>
    <t>Warrington</t>
  </si>
  <si>
    <t>Warrington Local Plan</t>
  </si>
  <si>
    <t>White Paper &amp; Covid-19</t>
  </si>
  <si>
    <t>https://www.warrington.gov.uk/local-development-scheme</t>
  </si>
  <si>
    <t>https://www.warrington.gov.uk/sites/default/files/2021-09/local_planning_framework_local_development_scheme_lds_-_september_2021.pdf</t>
  </si>
  <si>
    <t>LPA confirmed this year that they will prepare a new local plan under the new system.  Published LDS and timetable remains out of date (2021)</t>
  </si>
  <si>
    <t>E-mail from LPA (March 2025)</t>
  </si>
  <si>
    <t>Warrington recommended for Adoption, going to full council on 3 Dec 2023.</t>
  </si>
  <si>
    <t>Adopted Dec 2023</t>
  </si>
  <si>
    <t>E07000222</t>
  </si>
  <si>
    <t>Warwick</t>
  </si>
  <si>
    <t>pushed back by 2 years</t>
  </si>
  <si>
    <t>E07000103</t>
  </si>
  <si>
    <t>Watford</t>
  </si>
  <si>
    <t>https://www.watfordlocalplan.co.uk/timeline</t>
  </si>
  <si>
    <t>https://fd198c31-76ed-460c-8b90-4dac3f151e20.filesusr.com/ugd/b57e7b_2fb16b33f67041e182de60bf18fe5c42.pdf</t>
  </si>
  <si>
    <t>Submission exp. Dec 2026</t>
  </si>
  <si>
    <t>submission exp. Dec 2026</t>
  </si>
  <si>
    <t>Adopted Oct 2022</t>
  </si>
  <si>
    <t>E07000103-01</t>
  </si>
  <si>
    <t>E07000206</t>
  </si>
  <si>
    <t>Waveney (now East Suffolk)</t>
  </si>
  <si>
    <t>Waveney Local Plan</t>
  </si>
  <si>
    <t>2014</t>
  </si>
  <si>
    <t>Regulation 10A of the Town and Country Planning (Local Planning) (England) Regulations 2012 (as amended) requires the East Suffolk Council to undertake a review to consider whether the plan needs to be updated by the fifth anniversary of its adoption. The Waveney Local Plan review assessment has been undertaken. This review, agreed by Cabinet on 5th March 2024, concluded that the plan remains effective and a review is not necessary at the present time.</t>
  </si>
  <si>
    <t>DEFUNCT LPA
[new merged authority to prepare plan]</t>
  </si>
  <si>
    <t>adopted March 2019</t>
  </si>
  <si>
    <t>E07000216</t>
  </si>
  <si>
    <t>Waverley</t>
  </si>
  <si>
    <t>Waverley Local Plan</t>
  </si>
  <si>
    <t>Not to hold an early Review of the adopted Plan in relation to the overall housing figure</t>
  </si>
  <si>
    <t>https://www.waverley.gov.uk/Services/Planning-and-building/Planning-strategies-and-policies/Local-plan/Local-plan-timetable-Local-Development-Scheme</t>
  </si>
  <si>
    <t>https://www.waverley.gov.uk/Portals/0/Documents/services/planning-and-building/planning%20policy/Final%20LDS%20Update%20March%202025.pdf?ver=kBUQCOkH0U89pFQj52OeJA%3d%3d</t>
  </si>
  <si>
    <t>Aug - Sep 2027</t>
  </si>
  <si>
    <t>Sel-reviewed on 21 Feb 2023 and agreed plan needs updating.  Timetable here from March 2025 LDS</t>
  </si>
  <si>
    <t>E07000065</t>
  </si>
  <si>
    <t>Wealden</t>
  </si>
  <si>
    <t>Wealden Local Plan</t>
  </si>
  <si>
    <t>Previous plan withdrawn</t>
  </si>
  <si>
    <t>https://www.wealden.gov.uk/planning-and-building-control/planning-policy/planning-policy-documents/local-development-scheme/</t>
  </si>
  <si>
    <t>https://www.wealden.gov.uk/UploadedFiles/Final-LDS-2025-V1.pdf</t>
  </si>
  <si>
    <t>Qtr 4 2023/24 - Q1 2024/25</t>
  </si>
  <si>
    <t>https://www.wealden.gov.uk/planning-and-building-control/planning-policy/wealden-local-plan/</t>
  </si>
  <si>
    <t>Q3 2025/26
[delayed]</t>
  </si>
  <si>
    <t>Consultation on the second Wealden Draft Local Plan (Reg 18)</t>
  </si>
  <si>
    <t>Q1 2026/27</t>
  </si>
  <si>
    <t>Q1 2027/28</t>
  </si>
  <si>
    <t>March 2025 LDS &amp; LPA intel (Dec 2025)</t>
  </si>
  <si>
    <t xml:space="preserve">Previous Plan withdrawn from examination Feb 2020.  July 2020 LDS: First and only Reg 18 scheduled for Spring 2022 [MISSED].  R18 currently on hold due to NPPF - R19 anticipated Summer/Autumn 24 with submission Spring 2025 </t>
  </si>
  <si>
    <t>Reg 18 ongoing
[delayed]</t>
  </si>
  <si>
    <t>E07000156</t>
  </si>
  <si>
    <t>Wellingborough - (defunct - replaced by North Northamptonshire from 1 April 2021)</t>
  </si>
  <si>
    <t>E07000241</t>
  </si>
  <si>
    <t>Welwyn Hatfield</t>
  </si>
  <si>
    <t>Welwyn Hatfield Local Plan Review</t>
  </si>
  <si>
    <t>none
[Oct-2023 adopted plan is first post-2004 Act Plan]</t>
  </si>
  <si>
    <t>https://www.welhat.gov.uk/local-plan-3/local-plan-2</t>
  </si>
  <si>
    <t>https://www.welhat.gov.uk/downloads/file/1622/lds-august-2025</t>
  </si>
  <si>
    <t>First consultation (Reg 18)</t>
  </si>
  <si>
    <t>Aug 2025 LDS</t>
  </si>
  <si>
    <t>VisualPing; 
Found Sound Sep 2023; Adopted 12 Oct 2023</t>
  </si>
  <si>
    <t>E06000037</t>
  </si>
  <si>
    <t>West Berkshire</t>
  </si>
  <si>
    <t>West Berkshire Local Plan Review to 2039</t>
  </si>
  <si>
    <t>NPPF (July 2021);
Nutrient neutrality (March 2022)</t>
  </si>
  <si>
    <t>https://www.westberks.gov.uk/article/41108/Local-Development-Scheme-LDS</t>
  </si>
  <si>
    <t>https://www.westberks.gov.uk/media/63410/Local-Development-Scheme-May-2025/pdf/Local_Development_Scheme_May_2025.pdf?m=1748423995917</t>
  </si>
  <si>
    <t>Dec 2017 - Nov 2019</t>
  </si>
  <si>
    <t>Scope and content consultation</t>
  </si>
  <si>
    <t>https://info.westberks.gov.uk/localplanreview2036</t>
  </si>
  <si>
    <t xml:space="preserve">second round of consultation: vision </t>
  </si>
  <si>
    <t>https://info.westberks.gov.uk/CHttpHandler.ashx?id=46409&amp;p=0</t>
  </si>
  <si>
    <t>emerging draft of the Local Plan Review (Reg 18)</t>
  </si>
  <si>
    <t>https://info.westberks.gov.uk/localplanreview2037</t>
  </si>
  <si>
    <t>Plan adopted</t>
  </si>
  <si>
    <t>Adopted June 2025</t>
  </si>
  <si>
    <t>VisualPing
Submitted March 2023</t>
  </si>
  <si>
    <t>E07000047</t>
  </si>
  <si>
    <t>West Devon</t>
  </si>
  <si>
    <t>New Local Plan for West Devon</t>
  </si>
  <si>
    <t>https://www.westdevon.gov.uk/your-council/council-plans-policies-and-reports/policies/planning-policies/local-development-scheme</t>
  </si>
  <si>
    <t>https://www.westdevon.gov.uk/your-council/council-plans-policies-and-reports/policies/planning-policies/local-development-1</t>
  </si>
  <si>
    <t>Scoping - 4 months - Sept 25 – Jan 26
Plan visioning and strategy development - 23 months - Feb 26 – Jul 26
Evidence gathering and drafting the plan - Aug 26 – May 27
Engagement, proposing changes, submission - Jun 27 - Dec 27
Examination - 6 months - Jan 28 – Jun 28
Finalisation and adoption of digital plan - 1 month - Jul 28</t>
  </si>
  <si>
    <t>Feb 2025 LDS and timetable</t>
  </si>
  <si>
    <t>E07000052</t>
  </si>
  <si>
    <t>West Dorset (defunct, now part of Dorset)</t>
  </si>
  <si>
    <t>https://www.dorsetcouncil.gov.uk/planning-buildings-land/planning-policy/north-dorset/additional-planning-policy-documents/pdfs/local-development-scheme.pdf</t>
  </si>
  <si>
    <t>https://mhclg.sharepoint.com/:i:/s/DevelopmentPlans/EZ4MV6JFO7pKii6NjlIeYqwBnmB4zbrZzte34OAamDSMoQ?e=QYZ2vk</t>
  </si>
  <si>
    <t xml:space="preserve">Local Plan adopted Jan 2016. Joint plan with Weymouth &amp; Portland.   Now part of Dorset. </t>
  </si>
  <si>
    <t>E07000127</t>
  </si>
  <si>
    <t>West Lancashire</t>
  </si>
  <si>
    <t>West Lancashire Local Plan 2023 - 2040</t>
  </si>
  <si>
    <t>White Paper
Covid-19
(work recommenced March 2021)</t>
  </si>
  <si>
    <t>https://www.westlancs.gov.uk/planning/planning-policy/the-local-plan/the-local-plan-2023-2040.aspx</t>
  </si>
  <si>
    <t>https://www.westlancs.gov.uk/media/548151/west-lancashire-bc-local-development-scheme-2025.pdf</t>
  </si>
  <si>
    <t>Q4 2021</t>
  </si>
  <si>
    <t>Q4 2028</t>
  </si>
  <si>
    <t>Regulation 18 Preferred Options Consultation Q2 2026
Regulation 19 Publication Version Consultation Q2 2027
Regulation 22 Submission Q4 2027
Regulation 26 Adoption Q4 2028</t>
  </si>
  <si>
    <t>E07000142</t>
  </si>
  <si>
    <t>West Lindsey</t>
  </si>
  <si>
    <t>E06000062</t>
  </si>
  <si>
    <t xml:space="preserve">West Northamptonshire </t>
  </si>
  <si>
    <t>West Northamptonshire Strategic Plan</t>
  </si>
  <si>
    <t>https://www.westnorthants.gov.uk/planning-policy/new-local-plan-west-northamptonshire</t>
  </si>
  <si>
    <t>https://cms.westnorthants.gov.uk/media/20896/download</t>
  </si>
  <si>
    <t>April-2024
(was Oct 2023)</t>
  </si>
  <si>
    <t>Draft Plan Consultation (Regulation 18) October ‘25
Publication of Draft Plan and 
Consultation (Regulation 19) July ‘26
Submission (Regulation 22) October ‘26
Examination (Regulation 24) April ‘27
Adoption (Regulation 26) November ‘27</t>
  </si>
  <si>
    <t xml:space="preserve">Delaying work on local plan as a result of the government’s proposed changes to authorities’ housing requirements. The authority had planned to consult on a final draft of its strategy in early 2025, before submitting the document for examination. However, officers said that the “current timetable in the local development scheme [LDS] cannot be complied with because of the significantly increased housing numbers proposed (and consequent need for further new allocations)” by the government’s NPPF consultation. According to the report, the government’s proposals would result in West Northamptonshire’s annual housing requirement rising from 2,124 to 2,584, or 460 dwellings a year. This would mean that over the plan period (2024 to 2041), the authority would need to identify sites to deliver an additional 7,820 homes. </t>
  </si>
  <si>
    <t>E07000181-01</t>
  </si>
  <si>
    <t>West Oxfordshire</t>
  </si>
  <si>
    <t>E07000181</t>
  </si>
  <si>
    <t>West Oxfordshire Local Plan 2041</t>
  </si>
  <si>
    <t>https://www.westoxon.gov.uk/planning-and-building/planning-policy/local-development-framework/</t>
  </si>
  <si>
    <t>https://www.westoxon.gov.uk/media/pqjl21wd/lds-october-2025.pdf</t>
  </si>
  <si>
    <t>August 2022 - August 2023</t>
  </si>
  <si>
    <t>Reg 18 consultations [initial scoping consultation]
'Area of Focus' is First consultation</t>
  </si>
  <si>
    <t>https://www.westoxon.gov.uk/planning-and-building/planning-policy/local-plan-2041/</t>
  </si>
  <si>
    <t>draft plan opbjectives, spatial strategy options and call for sites</t>
  </si>
  <si>
    <t>Aug-2023
(was Jun-2023)</t>
  </si>
  <si>
    <t>Preferred Policy Options</t>
  </si>
  <si>
    <t>https://www.westoxon.gov.uk/media/qf3bnn0n/wodc-local-plan-preferred-policy-options-consultation-paper-june-2025.pdf</t>
  </si>
  <si>
    <t>Preferred Spatial Options</t>
  </si>
  <si>
    <t>https://www.westoxon.gov.uk/media/ae0jcxni/local-plan-preferred-spatial-options-consultation-october-2025.pdf</t>
  </si>
  <si>
    <t>2026/27</t>
  </si>
  <si>
    <t>E07000191</t>
  </si>
  <si>
    <t>West Somerset (Defunct - now merged with Taunton)</t>
  </si>
  <si>
    <t>West Somerset Local Plan adopted Nov 2016.  Following election of Councillors to the new Council (Somerset West and Taunton), a new LDS will be produced to set out TT for new single Local Plan.</t>
  </si>
  <si>
    <t>E07000245</t>
  </si>
  <si>
    <t>West Suffolk</t>
  </si>
  <si>
    <t>West Suffolk Local Plan 2024 - 2041</t>
  </si>
  <si>
    <t xml:space="preserve">Forest Heath - 19 Sept 2019;  St Edmundsbury - 14 Dec 2010
</t>
  </si>
  <si>
    <t>Covid-19
NPPF (Jan 2023)</t>
  </si>
  <si>
    <t>https://www.westsuffolk.gov.uk/planning/Planning_Policies/supportinginformation.cfm</t>
  </si>
  <si>
    <t>https://www.westsuffolk.gov.uk/planning/Planning_Policies/upload/Local-Development-Scheme-web-June-2023.pdf</t>
  </si>
  <si>
    <t>https://westsuffolk.inconsult.uk/consult.ti/system/listConsultations?type=all</t>
  </si>
  <si>
    <t>March - May 2022</t>
  </si>
  <si>
    <t>April 2024
(was Oct 2023)</t>
  </si>
  <si>
    <t>August 2024 timetable update</t>
  </si>
  <si>
    <t>E09000033</t>
  </si>
  <si>
    <t>Westminster</t>
  </si>
  <si>
    <t>Westminster City Plan (2019-2040) 
Full Review</t>
  </si>
  <si>
    <t>https://www.westminster.gov.uk/planning-building-and-environmental-regulations/planning-policy/emerging-policies-and-consultations</t>
  </si>
  <si>
    <t>https://www.westminster.gov.uk/media/document/lds-sept-2025</t>
  </si>
  <si>
    <t>Feb 2026 - Oct 2027</t>
  </si>
  <si>
    <t>Nov 2027 - Dec 2028</t>
  </si>
  <si>
    <t>Dec 2028 - Jan 2029</t>
  </si>
  <si>
    <t>Sept 2025 LDS rather vague with abnormally long time periods for the various consultation stages at both Reg 18 and Reg 19 equivalent.</t>
  </si>
  <si>
    <t xml:space="preserve">The council intends to undertake a full review of all policies within the adopted City Plan. </t>
  </si>
  <si>
    <t>E09000033-01</t>
  </si>
  <si>
    <t>Westminster City Plan 2019-2040 Partial Review
(affordable housing and retrofit policies)</t>
  </si>
  <si>
    <t>https://www.westminster.gov.uk/planning-building-and-environmental-regulations/planning-policy/city-plan-consultation</t>
  </si>
  <si>
    <t>Expected adoption now Autumn 2025.  Fact check report went to LPA on 30 Oct 2025.   Fudn Sound 13 Nov 2025</t>
  </si>
  <si>
    <t>New council priorities mean that a partial review of the adopted City Plan 2019 – 2040 is prudent. The review will focus on affordable housing and retrofit policies.  It will also include site allocations (which were previously being progressed for inclusion in a separate Site Allocations Development Plan Document).
16/04/24 their city plan partial review (we have recorded as strategic plan) confirmed R19 on 14/3/24, submission expected 1/11/24</t>
  </si>
  <si>
    <t>FOUND SOUND</t>
  </si>
  <si>
    <t>E06000064</t>
  </si>
  <si>
    <t>Westmorland and Furness
(new unitary authority)</t>
  </si>
  <si>
    <t>https://www.westmorlandandfurness.gov.uk/sites/default/files/2025-03/Westmorland%20and%20Furness%20LDS%20February%202025.pdf</t>
  </si>
  <si>
    <t>Q3/4 2025-6</t>
  </si>
  <si>
    <t>Gateway 1</t>
  </si>
  <si>
    <t>Q4 2026-27</t>
  </si>
  <si>
    <t>Q2/3 2027-28</t>
  </si>
  <si>
    <t>The key stages and likely timescales are:
 Sustainability Appraisal Scoping Report (June 2025)
 Gateway 1 – Approval to commence (Q3/4 2025-6)
 Gateway 2 – Advisory (Check to proceed with Draft Plan) – Q4 2026-27
 Gateway 3 – Stop/Go Approval to Submit (Q2 2027-28)
 Submission (Q2/3 2027-28)
 Examination (Q3-4 2027-28)
 Adoption (April 2028)</t>
  </si>
  <si>
    <t>10/07/2024
[none found]</t>
  </si>
  <si>
    <t>E07000053</t>
  </si>
  <si>
    <t>Weymouth and Portland (defunct, now part of Dorset)</t>
  </si>
  <si>
    <t>Local Plan adopted October 2015. Joint Local Plan with West Dorset.  On 1 April 2019 Dorset Council was established, comprising the areas of East Dorset District Council, North Dorset District Council, Purbeck District Council, West Dorset District Council and Weymouth &amp; Portland District Council.  New Council to prepare a new Plan for Dorset Council. SR: Details of Dorset's early stages of emerging plan added to this row to ensure it fits with Hub</t>
  </si>
  <si>
    <t>E08000010</t>
  </si>
  <si>
    <t>Wigan</t>
  </si>
  <si>
    <t>E08000010-01</t>
  </si>
  <si>
    <t xml:space="preserve">Wigan </t>
  </si>
  <si>
    <t>Wigan Borough Local Plan: Planning for the Future to 2040</t>
  </si>
  <si>
    <t>https://www.wigan.gov.uk/Council/Strategies-Plans-and-Policies/Planning/Local-plan/Background/LocalDevelopmentScheme.aspx</t>
  </si>
  <si>
    <t>https://www.wigan.gov.uk/Docs/PDF/Council/Strategies-Plans-and-Policies/Planning/Local-plan/Wigan-Local-Development-Scheme.pdf</t>
  </si>
  <si>
    <t>Issues and Opportunities</t>
  </si>
  <si>
    <t>https://www.wigan.gov.uk/Council/Consultations/Future-plan/Consultation-on-the-Wigan-Local-Plan.aspx</t>
  </si>
  <si>
    <t>Spring / Summer 2025</t>
  </si>
  <si>
    <t>Initial draft plan</t>
  </si>
  <si>
    <t>https://www.wigan.gov.uk/Council/Consultations/Future-plan/Planning-for-the-Future-to-2040.aspx</t>
  </si>
  <si>
    <t>Wigan Council in Greater Manchester published its regulation 18 local plan for consultation in April and the consultation ran until late June. The draft strategy proposed delivering 16,527 new homes by 2039 and “to raise the economic profile” of the borough. owever, the council withdrew the approval of its draft local plan from a cabinet meeting agenda that had been scheduled last month (Tuesday 18 November), meaning the document will not go to full council for approval.</t>
  </si>
  <si>
    <t>Feb 2025 LDS data updated with PDT data (Mar 2025) &amp; Planning Resource (Dec 2025)</t>
  </si>
  <si>
    <t>Reg 18 completed
[PAUSED]</t>
  </si>
  <si>
    <t>E06000054</t>
  </si>
  <si>
    <t>Wiltshire</t>
  </si>
  <si>
    <t>Wiltshire Local Plan Review</t>
  </si>
  <si>
    <t>https://www.wiltshire.gov.uk/planning-policy-lds</t>
  </si>
  <si>
    <t>https://www.wiltshire.gov.uk/media/18004/Wiltshire-Local-Development-Scheme-September-2025/pdf/Wiltshire_Local_Development_Scheme_Sept_2025_web_version_v2.pdf?m=1757328606513</t>
  </si>
  <si>
    <t>http://www.wiltshire.gov.uk/spp-consultation-report-nov-dec-2017.pdf</t>
  </si>
  <si>
    <t>Dec 2020/Jan 2021</t>
  </si>
  <si>
    <t xml:space="preserve"> revised scope and emerging strategy </t>
  </si>
  <si>
    <t>https://www.wiltshire.gov.uk/planning-policy-local-plan-review-consultation</t>
  </si>
  <si>
    <t>Qtr 4 2024</t>
  </si>
  <si>
    <t>Qtr 2 2026</t>
  </si>
  <si>
    <t>Sep 2025 LDS &amp; Inspectors' letter of 17 November 2025 &amp; Dec 2025</t>
  </si>
  <si>
    <t>Wiltshire Council's Cabinet has approved the next steps for the Wiltshire Local Plan, allowing it to move forward to Full Council for consideration ahead of the proposed submission to the Secretary of State by the end of the year. The Plan will now be considered by Full Council on 15 October. If approved, it will be submitted to the Planning Inspector, along with all comments from the autumn 2023 consultation, by the end of the year, before examination hearings are held in 2025.</t>
  </si>
  <si>
    <t>Submitted Nov 2024
[hearings postponed]</t>
  </si>
  <si>
    <t>Published Sep 2023
VisualPing</t>
  </si>
  <si>
    <t>E07000094-01</t>
  </si>
  <si>
    <t>Winchester</t>
  </si>
  <si>
    <t>https://www.winchester.gov.uk/planning-policy/winchester-district-local-plan-2018-2038-emerging/local-development-scheme</t>
  </si>
  <si>
    <t>https://www.winchester.gov.uk/assets/attach/44452/Winchester-City-Council-Local-Development-Scheme-February-2025-Interim-.pdf</t>
  </si>
  <si>
    <t>June - Sep 2026</t>
  </si>
  <si>
    <t>Brief timetable for new system plan in interim LDS of Feb 2025</t>
  </si>
  <si>
    <t>Interim LDS Feb 2025</t>
  </si>
  <si>
    <t>E07000094</t>
  </si>
  <si>
    <t>Winchester District Local Plan 2020 - 2040</t>
  </si>
  <si>
    <t>White Paper;
Nutrient neutrality (since 2018)</t>
  </si>
  <si>
    <t>Mid 2018</t>
  </si>
  <si>
    <t>Local Plan Launch Consultation</t>
  </si>
  <si>
    <t>https://www.winchester.gov.uk/assets/attach/16465/Local%20Plan%20Launch%20Consultation%20Paper%20Version.pdf</t>
  </si>
  <si>
    <t>March/April 2021</t>
  </si>
  <si>
    <t xml:space="preserve">Strategic Issues and Priorities (Reg 18) and draft sustainability appraisal </t>
  </si>
  <si>
    <t>https://winchester.citizenspace.com/policy-and-planning/wcc-local-plan-sip/</t>
  </si>
  <si>
    <t>Nov 2022 - Dec 2022</t>
  </si>
  <si>
    <t>Consultation on the Reg 18 Local Plan</t>
  </si>
  <si>
    <t>https://www.localplan.winchester.gov.uk/news/2022/dec/regulation-18-consultation-now-closed</t>
  </si>
  <si>
    <t>FY Q3 2024</t>
  </si>
  <si>
    <t>FY Q3 2025</t>
  </si>
  <si>
    <t>Hearings concluded 6 June 2025.  Inspector's initial findings are that plan is capable of being found sound subject to MMs (10 Sep 2025).  The public consultation into the main modifications to the Winchester District Local Plan is open from Friday 21st November 2025 until Friday 16th January 2026.</t>
  </si>
  <si>
    <t>LPA website (Dec 2025)</t>
  </si>
  <si>
    <t>E06000040</t>
  </si>
  <si>
    <t>Windsor &amp; Maidenhead</t>
  </si>
  <si>
    <t>new system plan</t>
  </si>
  <si>
    <t>none
[Feb 2022 adopted plan is first post-2004 Act Plan]</t>
  </si>
  <si>
    <t>https://www.rbwm.gov.uk/home/planning-and-building-control/planning-policy/emerging-plans-and-policies/local-development-scheme-timetable</t>
  </si>
  <si>
    <t>https://consult.rbwm.gov.uk/file/6466588?_gl=1*1abjnby*_ga*NjIwNjkxNDc5LjE3NDQxMTA5NjE.*_ga_B1S76ZFQXK*MTc0NDExMDk2MC4xLjEuMTc0NDExMTAwMy4wLjAuMA..</t>
  </si>
  <si>
    <t>1. Scoping and early participation (prior to commencement of 30 month period) Jan – Apr 2026 Giving 4 month notice in January of plan making commencing Preparation of PID, timetable etc Gateway 1 assessment (Apr)
Formal Start of Plan Making Process May 2026
2. Plan Preparation Stage, including: May 2026 – Mar 2028 Include visioning, strategy development, evidence base preparation,  preparing the Plan, Gateway assessments 
Early Public Engagement (e.g. vision, strategy options) Autumn 2026
Formal consultation on draft Local Plan Autumn 2027
3. Examination of Plan Apr 2028 – Sept 2028 
4. Finalise and Adopt of Plan Oct 2028</t>
  </si>
  <si>
    <t>E08000015</t>
  </si>
  <si>
    <t>Wirral</t>
  </si>
  <si>
    <t>Wirral Local Plan 2021-2037</t>
  </si>
  <si>
    <t>https://www.wirral.gov.uk/planning-and-building/local-plans-and-planning-policy/local-plans/local-development-scheme</t>
  </si>
  <si>
    <t>https://www.wirral.gov.uk/media/17348/download?inline</t>
  </si>
  <si>
    <t>https://www.wirral.gov.uk/sites/default/files/all/planning%20and%20building/Local%20plans%20and%20planning%20policy/Local%20plans/Core%20strategy%20local%20plan/Consultation%20on%20Spatial%20Options/Wirral%20Core%20Strategy%20Spatial%20Options%20Consultation%20Letter.pdf</t>
  </si>
  <si>
    <t>https://mhclg.sharepoint.com/sites/DevelopmentPlans/Shared%20Documents/Data%20and%20Analysis/Planning%20Data%20Unit/Reg%2018%20monitoring/Screenshots/Wirral%20Spatial%20Options%20Reg%2018%20Jan%202010.PNG</t>
  </si>
  <si>
    <t xml:space="preserve">Settlement Areas </t>
  </si>
  <si>
    <t>https://www.wirral.gov.uk/sites/default/files/all/planning%20and%20building/Local%20plans%20and%20planning%20policy/Local%20plans/Core%20strategy%20local%20plan/Consultation%20on%20Settlement%20Area%20Policies/SANotificationLetter24Jan12Header.pdf</t>
  </si>
  <si>
    <t>https://mhclg.sharepoint.com/sites/DevelopmentPlans/Shared%20Documents/Data%20and%20Analysis/Planning%20Data%20Unit/Reg%2018%20monitoring/Screenshots/Wirral%20Settlement%20Areas%20Reg%2018%20Jan%202012.PNG</t>
  </si>
  <si>
    <t>Local Plan 2020-2035 Issues &amp; Options</t>
  </si>
  <si>
    <t>https://www.wirral.gov.uk/sites/default/files/all/planning%20and%20building/Local%20plans%20and%20planning%20policy/Local%20plans/Core%20strategy%20local%20plan/New%20Local%20Plan/Issues%20and%20Options%20Only%20January%202020%20Website.pdf</t>
  </si>
  <si>
    <t>March - June 2022</t>
  </si>
  <si>
    <t>Between October and November 2022</t>
  </si>
  <si>
    <t>Adopted 31 March 2025</t>
  </si>
  <si>
    <t>Inspector's DL (March 2025)</t>
  </si>
  <si>
    <t>VisualPing.  Published May 2022.</t>
  </si>
  <si>
    <t>E07000217</t>
  </si>
  <si>
    <t>Woking</t>
  </si>
  <si>
    <t>Woking Borough Local Plan</t>
  </si>
  <si>
    <t>No immediate need to modify Core Strategy  either in part or as a whole</t>
  </si>
  <si>
    <t>http://www.woking2027.info/lds/ldsrevised</t>
  </si>
  <si>
    <t>https://www.woking2027.info/lds/LDS2024</t>
  </si>
  <si>
    <t>https://mhclg.sharepoint.com/:i:/s/DevelopmentPlans/EZ8xePgZV49JuVwMKytKt6IBCbadO_7bxF7NZeymoftIJw?e=AXaajC</t>
  </si>
  <si>
    <t>May - June 2025</t>
  </si>
  <si>
    <t>Consultation on vision 
for the borough and 
identifying the issues 
facing the borough</t>
  </si>
  <si>
    <t>Feb - March 2026</t>
  </si>
  <si>
    <t>Consultation on a Plan setting out ‘direction of 
travel’ with draft policies and broad site 
allocations, supported by evidence and SA/ 
SEA.</t>
  </si>
  <si>
    <t>Feb - March 2027</t>
  </si>
  <si>
    <t>early - mid 2028</t>
  </si>
  <si>
    <t>Woking Borough Council is proposing to progress under the current system but will reassess as part of the annual review of the December 2024 LDS.   Submission date misses deadline, so expecting LPA to have to start again under new system.</t>
  </si>
  <si>
    <t>Dec 2024 LDS &amp; PINS Intel (Feb 2025)</t>
  </si>
  <si>
    <t>Submission date misses deadline, so expecting LPA to have to start again under new system.</t>
  </si>
  <si>
    <t>E06000041</t>
  </si>
  <si>
    <t>Wokingham</t>
  </si>
  <si>
    <t>Local Plan Update</t>
  </si>
  <si>
    <t>change of political control</t>
  </si>
  <si>
    <t>https://www.wokingham.gov.uk/planning-policy/emerging-local-plan-update</t>
  </si>
  <si>
    <t>https://www.wokingham.gov.uk/sites/wokingham/files/2024-09/WBC%20Local%20Development%20Scheme%202024%20Final.pdf</t>
  </si>
  <si>
    <t>http://www.wokingham.gov.uk/localplanupdate</t>
  </si>
  <si>
    <t>Homes for the Future</t>
  </si>
  <si>
    <t>https://www.wokingham.gov.uk/planning-policy/planning-policy-information/local-plan-update/#</t>
  </si>
  <si>
    <t>Feb - March 2020</t>
  </si>
  <si>
    <t>https://www.wokingham.gov.uk/planning-policy/planning-policy-information/draft-local-plan-consultation/</t>
  </si>
  <si>
    <t>Revised Growth Strategy</t>
  </si>
  <si>
    <t>https://www.wokingham.gov.uk/planning-policy/planning-policy-information/local-plan-update/</t>
  </si>
  <si>
    <t>Sep/Oct 2024</t>
  </si>
  <si>
    <t>Submitted 28 Feb 2025</t>
  </si>
  <si>
    <t>E08000031-01</t>
  </si>
  <si>
    <t>Wolverhampton</t>
  </si>
  <si>
    <t>E08000031</t>
  </si>
  <si>
    <t>Wolverhampton Local Plan</t>
  </si>
  <si>
    <t>work on emerging Black Country Plan 2039 stopped</t>
  </si>
  <si>
    <t>https://www.wolverhampton.gov.uk/planning/planning-policies/local-development-scheme-lds</t>
  </si>
  <si>
    <t>https://www.wolverhampton.gov.uk/sites/default/files/2025-03/Wolverhampton-Local-Development-Scheme-2025-28-Feb-2025.pdf</t>
  </si>
  <si>
    <t>Feb - April 2024</t>
  </si>
  <si>
    <t>Issues &amp; Preferred Options</t>
  </si>
  <si>
    <t>https://www.wolverhampton.gov.uk/planning/planning-policies/wolverhampton-local-plan</t>
  </si>
  <si>
    <t>Dec 2024 - Jan 2025</t>
  </si>
  <si>
    <t>Submitted 7 March</t>
  </si>
  <si>
    <t>E07000237</t>
  </si>
  <si>
    <t>Worcester</t>
  </si>
  <si>
    <t>E07000229</t>
  </si>
  <si>
    <t>Worthing</t>
  </si>
  <si>
    <t>Worthing Local Plan</t>
  </si>
  <si>
    <t>https://www.adur-worthing.gov.uk/worthing-ldf/local-development-scheme/</t>
  </si>
  <si>
    <t>https://www.adur-worthing.gov.uk/media/Media,153597,smxx.pdf</t>
  </si>
  <si>
    <t>May 2029 - June 2029</t>
  </si>
  <si>
    <t>Public consultation on draft plan [Gateway 1]</t>
  </si>
  <si>
    <t>Submission June 2030</t>
  </si>
  <si>
    <t>Adopted 28 March 2023</t>
  </si>
  <si>
    <t>E07000238</t>
  </si>
  <si>
    <t>Wychavon</t>
  </si>
  <si>
    <t>E07000007</t>
  </si>
  <si>
    <t xml:space="preserve">Wycombe
(defunct, now part of  Buckinghamshire)
</t>
  </si>
  <si>
    <t xml:space="preserve">No work underway on a review due to unitarisation (Buckinghamshire). Wycombe's  will remain in place until replaced by a new plan prepared by the new unitary authority. </t>
  </si>
  <si>
    <t>E07000128</t>
  </si>
  <si>
    <t>Wyre</t>
  </si>
  <si>
    <t>Wyre Local Plan (2011-2031) (incorporating partial update of 2022) - full review</t>
  </si>
  <si>
    <t>https://www.wyre.gov.uk/local-plan/local-development-scheme/1</t>
  </si>
  <si>
    <t>https://www.wyre.gov.uk/downloads/file/2149/local-development-scheme-feb-2025</t>
  </si>
  <si>
    <t>https://www.wyre.gov.uk/local-plan</t>
  </si>
  <si>
    <t>Jan - March 2026</t>
  </si>
  <si>
    <t>Jan - March 2027</t>
  </si>
  <si>
    <t>Reg 19 now July-Sep 2026; Submission Jan - March 2027.  Due to submission expected Jan - March 2027, assuming the local plan will be submitted under new system</t>
  </si>
  <si>
    <t>E07000239</t>
  </si>
  <si>
    <t>Wyre Forest</t>
  </si>
  <si>
    <t>Wyre Forest District Local Plan</t>
  </si>
  <si>
    <t>https://www.wyreforestdc.gov.uk/planning-and-buildings/planning-policy/local-development-scheme-2025-2028/</t>
  </si>
  <si>
    <t>https://mhclg.sharepoint.com/sites/DevelopmentPlans/Shared%20Documents/Data%20and%20Analysis/Planning%20Data%20Unit/Data%20Project/Short-term%20Solution/LDS%20Approach/LDS%20screen%20captures/WYF19%20Wyre%20Forest%20LDS%20June%202019.PNG</t>
  </si>
  <si>
    <t>Online LDS (on website) provides dates for only issues and options equivalent consulation (June 2026) and plan writing (July 2027 - August 2028).  Call for sites launched 1 October, closes 24 December 2025.</t>
  </si>
  <si>
    <t>Web version of LDS (March 2025); and website (2 Oct 2025)</t>
  </si>
  <si>
    <t>Adopted 26 April 2022</t>
  </si>
  <si>
    <t>E06000014</t>
  </si>
  <si>
    <t>York</t>
  </si>
  <si>
    <t>City of York Local Plan</t>
  </si>
  <si>
    <t>none
[Feb 2025 adopted plan is first post-2004 Act Plan]</t>
  </si>
  <si>
    <t>https://democracy.york.gov.uk/documents/s182417/Annex%20B%20City%20of%20York%20Interim%20Local%20Development%20Scheme%20April%202025.pdf</t>
  </si>
  <si>
    <t>interim April 2025 LDS provides optimistic timetable for new plan under new system</t>
  </si>
  <si>
    <t>Submitted May 2018</t>
  </si>
  <si>
    <t>E26000012</t>
  </si>
  <si>
    <t>Yorkshire Dales</t>
  </si>
  <si>
    <t>Local Plan 2025 - 2040</t>
  </si>
  <si>
    <t>https://www.yorkshiredales.org.uk/park-authority/living-and-working/planning-policy/local-plan-2023-40/</t>
  </si>
  <si>
    <t>https://www.yorkshiredales.org.uk/wp-content/uploads/sites/13/2024/12/Local-Development-Scheme-2024-26.pdf</t>
  </si>
  <si>
    <t>Dec 2019 - Feb 2020</t>
  </si>
  <si>
    <t>"Setting the Agenda"</t>
  </si>
  <si>
    <t>https://www.yorkshiredales.org.uk/park-authority/living-and-working/planning-policy/local-plan-2023-40/local-plan-consultation/</t>
  </si>
  <si>
    <t>Aug - Sept 2020</t>
  </si>
  <si>
    <t xml:space="preserve"> "Exploring our options: Ambitions" </t>
  </si>
  <si>
    <t>https://www.yorkshiredales.org.uk/park-authority/living-and-working/planning-policy/local-plan-2023-40/consultation-no-2-exploring-our-options-ambitions/</t>
  </si>
  <si>
    <t>Jan - feb 2021</t>
  </si>
  <si>
    <t xml:space="preserve"> "Exploring our options: Building new homes" </t>
  </si>
  <si>
    <t>https://www.yorkshiredales.org.uk/park-authority/living-and-working/planning-policy/local-plan-2023-40/consultation-no-3-exploring-our-options-building-new-homes/</t>
  </si>
  <si>
    <t>Consultation No.4 – Exploring our options: ‘Local occupancy and barns’</t>
  </si>
  <si>
    <t>https://www.yorkshiredales.org.uk/park-authority/living-and-working/planning-policy/local-plan-2023-40/consultation-no-4-exploring-our-options-local-occupancy-and-barns/</t>
  </si>
  <si>
    <t>Feb - March 2025</t>
  </si>
  <si>
    <t>Latest News: Final draft of the Local Plan: At its meeting on 17th December 2024 the National Park Authority agreed to move to the next stage of the Local Plan. This will see a final draft published in February/March so that interested parties can submit final representations. The Local Plan will then be submitted to the Planning Inspectorate, which will determine whether it is fit for purpose, having regard to any representations that were submitted.</t>
  </si>
  <si>
    <t>LPA website (Dec 2024)</t>
  </si>
  <si>
    <t>Key:</t>
  </si>
  <si>
    <t>`</t>
  </si>
  <si>
    <t>Text</t>
  </si>
  <si>
    <t>Recently adopted</t>
  </si>
  <si>
    <t>Defunct LPA or work stopped</t>
  </si>
  <si>
    <t>Non-strategic plan</t>
  </si>
  <si>
    <t>Withdrawn, Found unsound or non-legally compliant</t>
  </si>
  <si>
    <t>new-system local plan</t>
  </si>
  <si>
    <t xml:space="preserve">LIVE DOCUMENT - DO NOT EDIT - SUMMARY OF LOCAL PLAN POSITION </t>
  </si>
  <si>
    <t>NOTE: PRE-PUBLICATION PLANS ONLY ARE RECORDED HERE</t>
  </si>
  <si>
    <t>Local authority name</t>
  </si>
  <si>
    <t>"defunct LPA"?</t>
  </si>
  <si>
    <t>New LPA?
(2019 - 2023)</t>
  </si>
  <si>
    <t>Emerging Plan Period Start (YYYY)</t>
  </si>
  <si>
    <t>Emerging Plan Period End (YYYY)</t>
  </si>
  <si>
    <t>Last Plan Adopted</t>
  </si>
  <si>
    <t>First Reg 18   consultation
(expected)</t>
  </si>
  <si>
    <t>First Reg 18 consultation
(actual)</t>
  </si>
  <si>
    <t>Second Reg 18 consultation
(expected)</t>
  </si>
  <si>
    <t>Second Reg 18 consultation
(actual)</t>
  </si>
  <si>
    <t>Third Reg 18 consultation
(expected)</t>
  </si>
  <si>
    <t>Third Reg 18 consultation
(actual)</t>
  </si>
  <si>
    <t>Fourth Reg 18 consultation
(expected)</t>
  </si>
  <si>
    <t>Fourth Reg 18 consultation
(actual)</t>
  </si>
  <si>
    <t>Expected
Publication</t>
  </si>
  <si>
    <t>Expected Submission</t>
  </si>
  <si>
    <t>Expected Adoption</t>
  </si>
  <si>
    <t>Summary Stage</t>
  </si>
  <si>
    <t>Summary Stage for PowerBi
Live or Completed Reg 18?</t>
  </si>
  <si>
    <r>
      <t>Date</t>
    </r>
    <r>
      <rPr>
        <sz val="10"/>
        <color theme="0" tint="-4.9989318521683403E-2"/>
        <rFont val="Calibri"/>
        <family val="2"/>
      </rPr>
      <t xml:space="preserve"> </t>
    </r>
    <r>
      <rPr>
        <b/>
        <sz val="10"/>
        <color theme="0" tint="-4.9989318521683403E-2"/>
        <rFont val="Calibri"/>
        <family val="2"/>
      </rPr>
      <t>LDS checked (no change)</t>
    </r>
  </si>
  <si>
    <t xml:space="preserve">Date LDS updated </t>
  </si>
  <si>
    <t>Date timetable checked
(no change)</t>
  </si>
  <si>
    <t xml:space="preserve">Date timetable updated </t>
  </si>
  <si>
    <t>Aylesbury Vale
(defunct - now part of Buckinghamshire)</t>
  </si>
  <si>
    <t>YES
(Buckinghamshire]</t>
  </si>
  <si>
    <t>Barrow-in-Furness
(defunct - now part of Westmorland and Furness)</t>
  </si>
  <si>
    <t>YES
[Westmorland &amp; Furness]</t>
  </si>
  <si>
    <t>YES
[BCP]</t>
  </si>
  <si>
    <t>Carlisle
(defunct - now part of Cumberland)</t>
  </si>
  <si>
    <t>YES
[Cumberland]</t>
  </si>
  <si>
    <t>Christchurch
(defunct - now part of Bournemouth, Christchurch &amp; Poole)</t>
  </si>
  <si>
    <t>Corby
(defunct - now part of North Northamptonshire)</t>
  </si>
  <si>
    <t>YES
[North Northamptonshire]</t>
  </si>
  <si>
    <t>E07000079-01</t>
  </si>
  <si>
    <t>Dartmoor National Park</t>
  </si>
  <si>
    <t>East Dorset
(defunct - now part of Dorset)</t>
  </si>
  <si>
    <t>YES
[Dorset]</t>
  </si>
  <si>
    <t>East Northamptonshire
(defunct - now part of North Northamptonshire)</t>
  </si>
  <si>
    <t>Forest Heath
(defunct - now part of West Suffolk)</t>
  </si>
  <si>
    <t>YES
[West Suffolk]</t>
  </si>
  <si>
    <t>Kettering
(defunct - now part of North Northamptonshire)</t>
  </si>
  <si>
    <t>Lake District National Park</t>
  </si>
  <si>
    <t xml:space="preserve">Lewes </t>
  </si>
  <si>
    <t>London Legacy Development Corporation</t>
  </si>
  <si>
    <t>Mendip
(defunct - now part of Somerset)</t>
  </si>
  <si>
    <t>YES
[Somerset]</t>
  </si>
  <si>
    <t>New Forest</t>
  </si>
  <si>
    <t>Newcastle upon Tyne</t>
  </si>
  <si>
    <t>North Dorset
(defunct - now part of Dorset)</t>
  </si>
  <si>
    <t>North Northamptonshire (new from 1 April 2021)</t>
  </si>
  <si>
    <t>North York Moors National Park</t>
  </si>
  <si>
    <t>Northumberland National Park</t>
  </si>
  <si>
    <t>Old Oak and Park Royal Development Corporation</t>
  </si>
  <si>
    <t>Peak</t>
  </si>
  <si>
    <t>Poole
(defunct - now part of Bournemouth, Christchurch &amp; Poole)</t>
  </si>
  <si>
    <t xml:space="preserve">Redcar &amp; Cleveland </t>
  </si>
  <si>
    <t>Ryedale
(defunct - now part of North Yorkshire)</t>
  </si>
  <si>
    <t>YES
[North Yorkshire]</t>
  </si>
  <si>
    <t>Sedgemoor
(defunct - now part of  Somerset)</t>
  </si>
  <si>
    <t>Somerset West and Taunton
(defunct - now part of Somerset)</t>
  </si>
  <si>
    <t>South Lakeland
(defunct - now part of Westmorland and Furness)</t>
  </si>
  <si>
    <t>South Somerset
(defunct - now part of Somerset)</t>
  </si>
  <si>
    <t>St Edmundsbury
(defunct - now part of West Suffolk)</t>
  </si>
  <si>
    <t>St. Helens</t>
  </si>
  <si>
    <t>Suffolk Coastal 
(defunct - now part of East Suffolk)</t>
  </si>
  <si>
    <t>YES
[East Suffolk]</t>
  </si>
  <si>
    <t>Taunton Deane
(defunct -now part of Somerset)</t>
  </si>
  <si>
    <t>Waveney
(defunct - now part of East Suffolk)</t>
  </si>
  <si>
    <t>Wellingborough
(defunct - now part of North Northamptonshire)</t>
  </si>
  <si>
    <t>West Dorset
(defunct - now part of Dorset)</t>
  </si>
  <si>
    <t>West Northamptonshire</t>
  </si>
  <si>
    <t>West Somerset
(defunct - now part of Somerset)</t>
  </si>
  <si>
    <t>Westmorland and Furness</t>
  </si>
  <si>
    <t>Weymouth and Portland
(defunct - now part of Dorset unitary)</t>
  </si>
  <si>
    <t>Windsor and Maidenhead</t>
  </si>
  <si>
    <t>Wycombe
(defunct - now part of Buckinghamshire)</t>
  </si>
  <si>
    <t>LIVE DOCUMENT - DO NOT EDIT - SUMMARY OF PUBLISHED LOCAL PLANS</t>
  </si>
  <si>
    <t xml:space="preserve"> Expected Publication</t>
  </si>
  <si>
    <t>Actual Publication</t>
  </si>
  <si>
    <t>Actual Submission</t>
  </si>
  <si>
    <t>North Lincolnshire Local Plan</t>
  </si>
  <si>
    <t>Erewash Core Strategy Review</t>
  </si>
  <si>
    <t>Newcastle under Lyme</t>
  </si>
  <si>
    <t>Bournemouth, Christchurch &amp; Poole
("new authority")</t>
  </si>
  <si>
    <t>2016</t>
  </si>
  <si>
    <t>March-2023
[missed]</t>
  </si>
  <si>
    <t>Sheffield</t>
  </si>
  <si>
    <t>West Suffolk
(new authority)</t>
  </si>
  <si>
    <t>Elmbridge Local Plan 2037</t>
  </si>
  <si>
    <t xml:space="preserve">Swindon Local Plan 2036 </t>
  </si>
  <si>
    <t>Dec-2019
Jul-2021</t>
  </si>
  <si>
    <t>LPA now working on a fresh New Local Plan (timetable has been re-set with Reg 18 commencing Autumn 2023.
As at 11/7/23 LPA advise R19 expected 1/8/24 with submission 1/12/24.)</t>
  </si>
  <si>
    <t>At examination.  Intervention LPA monitoring</t>
  </si>
  <si>
    <t>late-2024</t>
  </si>
  <si>
    <t>July - August 2026</t>
  </si>
  <si>
    <t>Second options (Reg 18) Aug - Sep 2025.  Reg 19 consultation now April - May 2026; Submission now July - August 2026 (was May/June 2025) and adoption now June - July 2027 (was Feb 2026)</t>
  </si>
  <si>
    <t>late 2024 LDS</t>
  </si>
  <si>
    <t>Greg Foster</t>
  </si>
  <si>
    <t>https://www.bradford.gov.uk/media/hrqauoq2/local-development-scheme-2024-26.pdf</t>
  </si>
  <si>
    <t>October 2025 [Was Sept/Oct 2024]</t>
  </si>
  <si>
    <t>February 2026 [Was 01/01/2025]</t>
  </si>
  <si>
    <t>September 2027 [Was 01/07/2026]</t>
  </si>
  <si>
    <t>"We were hoping to progress to a full council in July with publication ( under Reg 19) to follow with submission towards the end of the year. At present a July Council meeting is challenging due to scale of the work and resourcing challenges – at present we are more likely to be taking to members late summer /September followed by publication – though this is still be looked at in terms of the programme and risks – together with the post election discussions with the political leadership. At present the landing date for submission is very much looking like early in the new year.    I hope this gives you a reasonable update – though recognise its still very much fluid – though leadership are committed to get to submission within the transitional timescales."</t>
  </si>
  <si>
    <t>LDS Data Jan 2025</t>
  </si>
  <si>
    <t>Reg 18 completed
[Reg 19 exp. Oct-2025]</t>
  </si>
  <si>
    <t>https://www.braintree.gov.uk/planning-building-control/local-plan-review-2/2</t>
  </si>
  <si>
    <t>Reg 18 now Feb 2026; Reg 19 Summer 2026; Submission Nov 2026</t>
  </si>
  <si>
    <t>web-based timetable Oct 2025</t>
  </si>
  <si>
    <t>The Inspectors have now published their final post-hearing advice (21 Nov 2025).  The council are now requested to prepare a final schedule of Main Modifications for the Inspectors to consider and agree. These will be subject to consultation, the timing of which will be set out in due course.</t>
  </si>
  <si>
    <t>monthly update (1 May 2024)</t>
  </si>
  <si>
    <t>by end of 2026</t>
  </si>
  <si>
    <t>Preferred Options consultation (Reg 18) - Mar-May 2024; Reg 19 consultation - Dec 2024 - Feb 2025; Submission - May - June 2025; Adoption - by end of 2026.  **** submission now exp. Oct 2025</t>
  </si>
  <si>
    <t>https://www.rushcliffe.gov.uk/media/0sbf1hvn/rbc-local-development-scheme-2025_final.pdf</t>
  </si>
  <si>
    <t>Stage 2: Regulation 18 consultation on draft plan	September/October 2025
Stage 3: Further plan preparation-  November 2025 to June 2026
Stage 4: Regulation 19 publicity period - July/August 2026
Stage 5: Submission of the plan for examination to the Planning Inspectorate - December 2026
Stage 6: Examination - December 2026 to September 2027
Stage 7: Receipt of Inspector's report and Plan Adoption - September 2027 to December 2027</t>
  </si>
  <si>
    <t>LPA web-based timetable (April 2025)</t>
  </si>
  <si>
    <t>https://www.greatercambridgeplanning.org/emerging-plans-and-guidance/greater-cambridge-local-plan-the-20-year-master-plan-for-the-greater-cambridge-area/</t>
  </si>
  <si>
    <t>https://www.greatercambridgeplanning.org/media/wwipktav/greater-cambridge-local-development-scheme-2025-final-1.pdf</t>
  </si>
  <si>
    <t>Autumn/Winter 2025 (early)</t>
  </si>
  <si>
    <t>Joint Plan website (Dec 2025)</t>
  </si>
  <si>
    <t>Submitted 29 Nov 2024.  Examination Spring 2025; and Adoption Winter 2025.  Consulting on modifications (Nov 2025)</t>
  </si>
  <si>
    <t>New Canterbury District Local Plan (2020-2040)</t>
  </si>
  <si>
    <t>Submission (Regulation 22) and Independent Examination Hearing May 2026 – October 2027</t>
  </si>
  <si>
    <r>
      <t xml:space="preserve">Third and final Reg 18 consultation (Draft Plan) closed December 2019.  Following delays in progressing the Plan the Council have extended the plan period to 2037. The Reg 19 Pre-Submission Consultation closed 23 August 2021.  Submission scheduled for Oct 2021 and Adoption Oct 2022.  PINS Intel: Submission expected 3 December 2021.  Submitted 3 December 2021.  </t>
    </r>
    <r>
      <rPr>
        <b/>
        <sz val="10"/>
        <color rgb="FF000000"/>
        <rFont val="Calibri"/>
        <family val="2"/>
      </rPr>
      <t xml:space="preserve"> *** update: Local Plan hearings paused to allow more time to consider information relating to Leicester's unmet housing need.</t>
    </r>
  </si>
  <si>
    <t>Submitted December 2021</t>
  </si>
  <si>
    <t>Feb-2025
Qtr 4 2025 / Qtr 1 2026</t>
  </si>
  <si>
    <t>Qtr 2 2026
(was Nov-2025)</t>
  </si>
  <si>
    <t>Sep 2025 LDS &amp; LPA website (21 Nov 2025)</t>
  </si>
  <si>
    <t>Timetable not clear about pre-publication consultation stage.  Publication 1st quarter 2025; Submission 3rd quarter 2027</t>
  </si>
  <si>
    <t>https://www.chesterfield.gov.uk/media/44nejpem/local-development-scheme-12-march-2025.pdf</t>
  </si>
  <si>
    <t xml:space="preserve">March 2026 in submission </t>
  </si>
  <si>
    <t>Found Sound July 2025</t>
  </si>
  <si>
    <t>Cotswold District Local Plan 2026-2041 - New Local Plan</t>
  </si>
  <si>
    <t>https://www.cotswold.gov.uk/media/yhvhtfeb/local-development-scheme-mar-2025.pdf</t>
  </si>
  <si>
    <t>Issues and options</t>
  </si>
  <si>
    <t>Preferred options</t>
  </si>
  <si>
    <t>Aug 2027</t>
  </si>
  <si>
    <t>Q2 2028</t>
  </si>
  <si>
    <t>Q4 2029</t>
  </si>
  <si>
    <t>timetable uses old system terminology, but milestones fall within new system (submission is Q3 2028)</t>
  </si>
  <si>
    <t>Cotswold District Local Plan (2011-2031) Partial Update</t>
  </si>
  <si>
    <t>Q4 2025</t>
  </si>
  <si>
    <t>partial update will update components of the adopted local plan to take account of the Council’s corporate plan, emergency declarations and other material considerations (for example the NPPF).</t>
  </si>
  <si>
    <t>Reg 18 completed
[partial update]</t>
  </si>
  <si>
    <t>Adoption now expected Spring 2026.</t>
  </si>
  <si>
    <t>Inspectors' letter to Dacorum of 10 Oct 20205 seeks further work on reasoning on site allocations and Green Belt release</t>
  </si>
  <si>
    <t>Timetable in July 2023 updated LDS: Reg 18 now Autumn 2023 (was Summer 2023); Reg 19 now Autumn 2024 (was Spring/Summer 2024); Submission now Spring/Summer 2025 (was Autumn 2024); Adoption now Spring 2026 (was late 2025) depending on timescale of EIP.  Submitted 14 Feb 2025</t>
  </si>
  <si>
    <t>https://democracy.eastdevon.gov.uk/documents/s27855/2a.%20Appendix%20East%20Devon%20LDS%20-%20Summer%202025.pdf</t>
  </si>
  <si>
    <t>Submission now Spring 2026; Adoption in 2027</t>
  </si>
  <si>
    <t>July 2025 LDS &amp; LPA website (Nov 2025)</t>
  </si>
  <si>
    <t>Published Feb 2025
Published Nov 2025</t>
  </si>
  <si>
    <t xml:space="preserve">New plan under current system - not to be confused with timetable for a another new plan starting under the new stystem </t>
  </si>
  <si>
    <t>Reg 18 ongoing
[plus a new plan to be prepared under the new system]</t>
  </si>
  <si>
    <t>Inspector's letter of 20 November 2025 recommends that plan is withdrawn. However, the plan is under direction fron SoS and so cant be withdrawn until Ministers remove the direction (PDT will be meeting the LPA soon to discuss their next steps) - as at 21 Nov 2025.</t>
  </si>
  <si>
    <t>March 2025 LDS, Inspector's letter of 20 Nov 2025 and PDT's advice of 21 Nov 2025</t>
  </si>
  <si>
    <t>Submitted Nov 2022
[Inspector recommends plan is withdrawn but SoS direction prevents this]</t>
  </si>
  <si>
    <t>Submitted 24 Feb 2025</t>
  </si>
  <si>
    <t>https://www.hastings.gov.uk/content/localdevelopmentscheme/Local_Development_Scheme_update_September_2025.pdf</t>
  </si>
  <si>
    <t>Dec 2025 - Jan 2026</t>
  </si>
  <si>
    <t>Preferred Options (Reg 18) December 2025 / Jan 2026</t>
  </si>
  <si>
    <t>https://www.havant.gov.uk/sites/default/files/2025-06/Local%20Development%20Scheme%20%28June%202025%29.pdf</t>
  </si>
  <si>
    <t xml:space="preserve">June 2025 LDS - now current system </t>
  </si>
  <si>
    <t>now current system plan</t>
  </si>
  <si>
    <t>1. Feb 2022
2. March 2026</t>
  </si>
  <si>
    <t>1. Feb 2022
[to consult again at Reg 19 stage]</t>
  </si>
  <si>
    <t>Additional Reg 18 stage: - September 2025 - October 2025.  Went back to Reg 18 after first Reg 19 consultation.</t>
  </si>
  <si>
    <t>Reg 18 ongoing
second Reg 19 exp. March 2026</t>
  </si>
  <si>
    <t xml:space="preserve">Reg 19 - Jan - Feb 2024; Submission - June 2024; Examination - Oct 2024; Adoption - May 2025.   Reg 19 consultation period from Friday 19 January to Friday 1 March 2024.  Procedural/exploratory meeting with the Council (other participants would not be required) to explore the implications for the Examination of the Government’s intent to abolish the Duty to Cooperate to be held.
</t>
  </si>
  <si>
    <t>Mar 2025 LDS &amp; Inspector's letter of 28 Nov 2025</t>
  </si>
  <si>
    <t>Submitted July 2024
position changing on likelihood of being found unsound and/or non-legally compliant</t>
  </si>
  <si>
    <t>Adoption expeced November 2026 - February 2027</t>
  </si>
  <si>
    <t>In November 2025, the council agreed a package of proposed changes to the draft Plan to address the concerns of the Planning Inspectors. A 6 week period of public consultation is now taking place on the proposed changes (not the rest of the Island Planning Strategy) and this runs from Monday 1 December 2025 until Monday 12 January 2026.</t>
  </si>
  <si>
    <t>Q3 2025</t>
  </si>
  <si>
    <t>Q4 2025 / Q1 2026</t>
  </si>
  <si>
    <t xml:space="preserve">The LPA advise they are considering revising their timetable and cite increasing housing numbers across London and uncertainty around National Development Management Policies. </t>
  </si>
  <si>
    <t>Feb 2025 LDS &amp; PDT update (Oct 2025)</t>
  </si>
  <si>
    <t>https://liverpool.gov.uk/media/b1cn0cyq/local-development-scheme-october-2024.pdf</t>
  </si>
  <si>
    <t>Reg 18 consultation on draft plan closes November 2025.  Reg 19 expected in 2026 according to website (Oct 2025)</t>
  </si>
  <si>
    <t>Oct 2024 LDS &amp; website (Oct 2025)</t>
  </si>
  <si>
    <t xml:space="preserve">Schedule of main modifications to be agreed (see Inspector's letter of 7 Oct 2025.  Issues are: proposed allocation at Mitton; recalculation of LHN; and housing land supply - deliverability of Worcester South allocation.  </t>
  </si>
  <si>
    <t>https://democracy.melton.gov.uk/documents/s28012/Appendix%20A%20-%20Local%20Development%20Scheme%20Update.pdf</t>
  </si>
  <si>
    <t>Q4 2027 - Q3 2028</t>
  </si>
  <si>
    <t>Reg 18 preparation and consultation</t>
  </si>
  <si>
    <t>Q4 2028 - Q4 2029</t>
  </si>
  <si>
    <t>Internal consultation Q1 (2027) – Q3 (2027)
Regulation 18 preparation and consultation Q4 (2027) – Q3 (2028)
Regulation 19 preparation and consultation Q4 (2028) – Q4 (2029)</t>
  </si>
  <si>
    <r>
      <t xml:space="preserve">07/02/24 LPA advised their R19 will be Feb 25 with submission between March-May 25.
(i) Partial Local Plan Update - Sep 2023 timetable: Reg 18 - Oct/Nov 2023; Reg 19 - Sep/Oct 2024; Submission Mar - May 2025; Adoption - December 2025.
</t>
    </r>
    <r>
      <rPr>
        <b/>
        <sz val="10"/>
        <color rgb="FF000000"/>
        <rFont val="Calibri"/>
        <family val="2"/>
      </rPr>
      <t xml:space="preserve">The next update of the Melton Local Plan will commence as soon as possible
after the adoption of the Partial Local Plan Update and is likely to be a full
update. The broad timetable for the early stages of that process is set out below:- </t>
    </r>
    <r>
      <rPr>
        <sz val="10"/>
        <color rgb="FF000000"/>
        <rFont val="Calibri"/>
        <family val="2"/>
      </rPr>
      <t xml:space="preserve">
(ii) Further Local Plan Update - Sep 2023 timetable: Reg 18 preparation and consultation Q4 2026 - Q3 2027; Reg 19 preparation and consultation Q4 2027 - Q4 2028.</t>
    </r>
  </si>
  <si>
    <t>Inspector has concluded that the Duty to Co-operate has not been complied with (April 2025 / July 2025)</t>
  </si>
  <si>
    <t>Submitted
[plan failed DtC and is likely to be withdrawn)</t>
  </si>
  <si>
    <t>https://www.milton-keynes.gov.uk/sites/default/files/2025-03/Local%20Development%20Scheme%20-%20February%202025.pdf</t>
  </si>
  <si>
    <t>Submission exp.  March 2026</t>
  </si>
  <si>
    <t>LDS Feb 2025 and PDT data (Mar 2025)</t>
  </si>
  <si>
    <t>https://newforest.gov.uk/media/4557/Local-Development-Scheme-August-2025/pdf/LDS_August_2025.pdf?m=1755531912683</t>
  </si>
  <si>
    <t>Aug 2025 LDS &amp; website (28 Oct 2025)</t>
  </si>
  <si>
    <t>Reg 18 ongoing
[PAUSED]</t>
  </si>
  <si>
    <t>The consultation on the final draft local plan took place from 12 August until 7 October 2024.  Submitted Dec 2024</t>
  </si>
  <si>
    <t>LPA website (Oct 2024)</t>
  </si>
  <si>
    <t>https://m.northlincs.gov.uk/public/localplan/examination/Draft%20Local%20Plan%20and%20Supporting%20Information/Approved%20LDS%2025%202%2025.pdf</t>
  </si>
  <si>
    <t>Call for sites and consultation on SCI closed 3 July 2025.</t>
  </si>
  <si>
    <t>Early stakeholder and community engagement - March/May 2022
Draft Plan for consultation - January/February 2026
Publication consultation - September/October 2026
Submission to Secretary of State - November 2026
Examination - March 2027
Adoption - December 2027</t>
  </si>
  <si>
    <t>Local Plan 2040 (postponed)</t>
  </si>
  <si>
    <t>https://n-somerset.gov.uk/my-services/planning-building-control/planning-policy/our-local-plan/about-our-local-plan</t>
  </si>
  <si>
    <t>https://n-somerset.gov.uk/sites/default/files/2025-02/local%20development%20scheme%20-%20February%202025.pdf</t>
  </si>
  <si>
    <t xml:space="preserve">1. Nov-2023
2. </t>
  </si>
  <si>
    <t>Report to Cabinet on 10 Sept seeking apporval of full Reg 19 plan.  Expected submission December 2025.</t>
  </si>
  <si>
    <t>LPA website "Next steps" Oct 2025.</t>
  </si>
  <si>
    <t>Nextr Reg 18 stage will start Dec 2025 - website (Oct 2025)</t>
  </si>
  <si>
    <t>Quick turn around to use evidence base.  Reg 18 completed.  Reg 19 exp. Nov/Dec 2025</t>
  </si>
  <si>
    <t>As of November 2024, it is the LPA's intention to submit a draft plan to the Secretary of State by December 2026 under the ‘old’ plan-making system. This is subject to change. Submission exp. Dec 2026</t>
  </si>
  <si>
    <t>https://cccandpcc.sharepoint.com/:f:/s/PCCPlanningPolicyPublicData/EkZw8jF7MKlFr2BVltRgL80BH_LKlajS2-NS7zXWA8JksQ</t>
  </si>
  <si>
    <t>Submission now exp. March 2026</t>
  </si>
  <si>
    <t xml:space="preserve">1. Jul-2024
2. Jan-2026
</t>
  </si>
  <si>
    <t xml:space="preserve">1. Jul 2024
2. </t>
  </si>
  <si>
    <t>Pre-Submission Reg 19 Consultation on the Pre-Submission Local Plan ✓ Summer 2024
Pre-Submission Reg 19 Consultation on the Pre-Submission Local Plan Addendum Winter 2025
Submission Reg 22 Submission of Local Plan and its Addendum to Secretary of State for examination Spring 2026
Examination Reg 24 Examination of the Plan by an appointed Inspector Spring 2026 - winter 2026/27
Consultation on Main Modifications Winter 2026/27
Inspector's report Reg 25 Final Inspector's Report Spring 2027
Adoption Reg 26 Formal adoption of the Local Plan by the Council Spring 2027</t>
  </si>
  <si>
    <t>Published - to publish Reg 19 addendum</t>
  </si>
  <si>
    <t>https://www.ribblevalley.gov.uk/downloads/download/334/local-development-scheme-lds-</t>
  </si>
  <si>
    <t>https://www.ribblevalley.gov.uk/downloads/file/4416/local-development-scheme-2025</t>
  </si>
  <si>
    <t>Second Reg 18 consultation</t>
  </si>
  <si>
    <t>Call for Sites- September 2021
Regulation 18 Consultation- May 2022
Second Regulation 18 Consultation- Autumn 2025
Consultation on draft plan (Regulation 19)- January 2026
Publication of Proposed Submission Documents- March 2026
Submission- May 2026
Examination in Public* 2026
Adoption* December 2026</t>
  </si>
  <si>
    <t>Regulation 18 Consultation on Issues and Options June – September 2022
Public consultation on preferred options consultation document November 2023 – January 2024
Regulation 19 Formal public consultation on proposed submission Plan October - December 2024 
Regulation 22 Submission to Secretary of State February 2025 
Regulation 24 Examination of Local Plan 2025 
Receipt of Inspector’s Report To be advised
Regulation 26 Adoption of Local Plan To be advised</t>
  </si>
  <si>
    <t>Salford Local Plan</t>
  </si>
  <si>
    <t>Inspector's Initial Advice to Sandwell: "with the Main Modifications…..the plan is likely to be capable of being found legally compliant and sound." [dated 8 Oct 2025]</t>
  </si>
  <si>
    <t>E06000039-01</t>
  </si>
  <si>
    <t>Local Plan for Slough 2016-2040 
[no longer being progressed through current system]</t>
  </si>
  <si>
    <t>https://www.slough.gov.uk/planning-policy/new-local-plan-slough/4</t>
  </si>
  <si>
    <t>https://www.slough.gov.uk/downloads/download/1349/local-plan-development-scheme</t>
  </si>
  <si>
    <t>http://www.slough.gov.uk/downloads/SBC_IO_ConsultatioDoc160117.pdf</t>
  </si>
  <si>
    <t>https://mhclg.sharepoint.com/sites/DevelopmentPlans/Shared%20Documents/Data%20and%20Analysis/Planning%20Data%20Unit/Reg%2018%20monitoring/Screenshots/Slough%20Issues%20&amp;%20Options%20Jan%202017.PNG</t>
  </si>
  <si>
    <t>Preferred Options (Preferred Spatial Strategy)</t>
  </si>
  <si>
    <t>https://slough.citizenspace.com/</t>
  </si>
  <si>
    <t>5 November 2021</t>
  </si>
  <si>
    <t>Green Belt and Sustainability (Reg 18)</t>
  </si>
  <si>
    <t>https://www.slough.gov.uk/planning/consultation-proposed-release-green-belt-sites-family-housing</t>
  </si>
  <si>
    <t>Dec 2026</t>
  </si>
  <si>
    <t>Reg 19 Feb 2026; Sub Dec 2026 under current system</t>
  </si>
  <si>
    <t>Submission now exp Nov 2026 (PINS intel (Jan 2025)</t>
  </si>
  <si>
    <t xml:space="preserve">The Call for Sites exercise for the new plan ran from 29 November 2024 until 31 January 2025.  Timetable here from PDT data (Mar 2025). The draft plan  will be considered by Cabinet on Thursday 11 December, and if approved will be launched for consultation in January 2026. </t>
  </si>
  <si>
    <t>Dec 2024 LDS / Plans Delivery Team (Mar 2025) &amp; Solihull website (Dec 2025)</t>
  </si>
  <si>
    <t>Staged Hearing sessions, due to concerns about DtC compliance.  First Hearing session held w/c 2 June 2025.  Letter currently being drafted seeking withdrawal of the Plan due to DtC failure. To go to MHCLG in July</t>
  </si>
  <si>
    <t>PINS tracker July 2025</t>
  </si>
  <si>
    <t>likely to be withdrawn due to DtC failure</t>
  </si>
  <si>
    <t xml:space="preserve">South Staffordshire have complied with the Duty to Cooperate in the preparation of the Local Plan according to Inspectors (5/11/2025). </t>
  </si>
  <si>
    <t>Paused.  Won't be withdrawn, but more work required.</t>
  </si>
  <si>
    <t>Submitted Nov 2022
[examination paused - more work needed]</t>
  </si>
  <si>
    <t>The Local Plan Review, at this stage, consists of a Partial Review and Update of the Stevenage Borough Local Plan (May 2019). As such, the scope of the review to policies and supporting text is limited to necessary changes only,  related to key drivers of change since the Plan was adopted in 2019. Other wider changes will be considered for the next stage of the Local Plan Review, a Full Review of the Plan, from 2025 onwards.</t>
  </si>
  <si>
    <t>Published Nov 2024 (non-strategic)</t>
  </si>
  <si>
    <t>Inspector's consider that withdrawal of the Stroud District Local Plan Review from Examination is the most appropriate way forward (Feb/April 2025).  Inspector's letter sent recommending withdrawal sent 9 Oct 2025.</t>
  </si>
  <si>
    <t>Submitted Oct 2021
[recommended to be withdrawn]</t>
  </si>
  <si>
    <t>Reg 19 now Summer 2024 (was Nov 2023); Submission now Winter 2024/25 (was April 2024); Adoption now Autumn 2025 (was Feb 2025)</t>
  </si>
  <si>
    <t>March 2024 LDS</t>
  </si>
  <si>
    <t>https://www.sutton.gov.uk/documents/d/guest/local-development-scheme-2025-2027-1</t>
  </si>
  <si>
    <t>The LPA report delays arising from a need to do additional work identifying sites to accommodate increased housing numbers, and strategic transport issues. They now expect to publish the Reg19 plan in February 2026 and submit in May/June 2026 (PDT Oct 2025)</t>
  </si>
  <si>
    <t>March 2025 LDS &amp; PDT (Oct 2025)</t>
  </si>
  <si>
    <t>Spring 2026
(was Jan-Feb 2025)</t>
  </si>
  <si>
    <t>Autumn 2026
(was June-2025)</t>
  </si>
  <si>
    <t>Deecember 2027
(was Spring/Summer 2026)</t>
  </si>
  <si>
    <t>Scope, Issues and Preferred Options (Regulation 18) - Summer 2025
Public consultation on Pre‐submission (Regulation 19) - Spring 2026
Submission to Secretary of State (Regulation 22) - Autumn 2026
Adoption (Regulation 26) - December 2027</t>
  </si>
  <si>
    <t>Adoption now expected July 2025 (subject to examination)</t>
  </si>
  <si>
    <t>https://mhclg.sharepoint.com/:f:/s/DevelopmentPlans/Ei7wMjql-SVIkKMQ3zOBHVIBO7xtN2yDfBeFYq1g06sRlg?e=kYXFZE</t>
  </si>
  <si>
    <t>Regulation 18: Second stage Local Plan consultation running to Jan 2026
Regulation 19: Publication of the Pre-Submission Local Plan Q2 2026/27
Regulation 22: Submission of the Local Plan to the Secretary of State Q3 2026/27 (By or before 12th December 2026)
Adoption of the Local Plan Q3 2027/8 (subject to PINS)</t>
  </si>
  <si>
    <t>March 2025 LDS &amp; LPA website</t>
  </si>
  <si>
    <t>Timetable: 
Regulation 19 (Focused consultation) – Summer 2025 
Plan submitted - early 2026
Examination - 2026
Adoption - late 2026 or early 2027</t>
  </si>
  <si>
    <t>Schedule of Main Modifications required.  The schedule is likely to require sustainability appraisal and appropriate assessment under the Habitats Regulations. That work should be carried out prior to the public consultation and the documents published alongside the schedule of main modifications.</t>
  </si>
  <si>
    <t>PINS letter 31 July 2025</t>
  </si>
  <si>
    <t>https://www.wandsworth.gov.uk/local-plan-full-review/</t>
  </si>
  <si>
    <t>https://www.wandsworth.gov.uk/media/10333/local_development_scheme_2022_to_2025.pdf</t>
  </si>
  <si>
    <t>Publication and consultation on the second Wealden Draft Local Plan (Regulation 18) - Quarter 3 - 2025/26 
Publication of the Proposed Submission Local Plan Document (Regulation 19) - Quarter 1 - 2026/27
Public representation period on the Proposed Submission Local Plan (Regulation 20) - Quarter 1 - 2026/27
Proposed Submission Local Plan submitted to the Secretary of State Draft (Regulation 22) - Quarter 2 - 2026/27
Examination in Public (Regulation 24) Quarter 2 – 2026/27 
Publication of the recommendations of the appointed Independent Inspector (Regulation 25) Quarter4 – 2026/27
Adoption of the Local Plan (Regulation 26) Quarter 1 - 2027/28</t>
  </si>
  <si>
    <t>https://www.westoxon.gov.uk/media/z14dtusx/lds-addendum-nov-2024-including-march-2025-addendum.pdf</t>
  </si>
  <si>
    <t>Preferred Policy Options/approaches</t>
  </si>
  <si>
    <t>Regulation 18 consultation on preferred policy options –  May 2025
Publication of pre-submission draft Local Plan (Regulation 19) – October 2025
Submission of pre-submission draft Local Plan (Regulation 22) – March 2026
Examination and adoption – 2026</t>
  </si>
  <si>
    <t>March 2025 LDS addendum</t>
  </si>
  <si>
    <t>PDT data (Mar 2025) &amp; Planning Resource (Dec 2025)</t>
  </si>
  <si>
    <r>
      <t xml:space="preserve">Adoption exp end of Q2 2026.   There has been significant discussion on the Sustainability Appraisal, Habitats Regulations Assessment, housing need and the housing requirement, and employment land, together with the plan period.  Inspectors have a number of concerns on these matters and as discussed with the LPA, further work will be required.  </t>
    </r>
    <r>
      <rPr>
        <b/>
        <sz val="10"/>
        <color rgb="FF000000"/>
        <rFont val="Calibri"/>
        <family val="2"/>
      </rPr>
      <t>Hearings now postponed (Nov 2025).</t>
    </r>
  </si>
  <si>
    <t>Sep 2025 LDS &amp; Inspectors' letter of 17 November 2025</t>
  </si>
  <si>
    <t>Have revised plan timetable to go for new syhstem</t>
  </si>
  <si>
    <t xml:space="preserve">new plan to be prepared under new system
</t>
  </si>
  <si>
    <t>https://www.bolsover.gov.uk/component/edocman/13610-local-development-scheme-plan-no7/download?Itemid=0</t>
  </si>
  <si>
    <t>LPA DOING INTERNAL REVIEW WHICH COULD BE CONCLUDED EARLY 2025 SO NO PLAN IMMINENT</t>
  </si>
  <si>
    <t>LDS DATA JAN 2025</t>
  </si>
  <si>
    <t>Timetbalke not clear about pre-publication consultation stage.  Publication 1st quarter 2025; Submission 3rd quarter 2027</t>
  </si>
  <si>
    <r>
      <t xml:space="preserve">Reg 18 call for sites completed.  Second Reg 18 issues and options running 4 December 2024 - 29 Jan 2025. </t>
    </r>
    <r>
      <rPr>
        <b/>
        <sz val="10"/>
        <color theme="0"/>
        <rFont val="Calibri"/>
        <family val="2"/>
      </rPr>
      <t xml:space="preserve">However their submission date in the Feb 2025 timetable misses the December 2026 deadline (timetabled for Spring 2028).  In that event we have concluded that they will have to start work again under the new system. </t>
    </r>
  </si>
  <si>
    <t>Timetable set out under current system terminology, but milestone dates suggest it will be prepared and sunbmitted under the new stystem.</t>
  </si>
  <si>
    <t>new plan to be submitted under new system</t>
  </si>
  <si>
    <t>First cnsultation Jan - Feb 2027</t>
  </si>
  <si>
    <t>new Feb 2025 LDS consultation starts Oct 2028</t>
  </si>
  <si>
    <t xml:space="preserve"> new plan to be prepared under new system</t>
  </si>
  <si>
    <t>North York Moors Local Plan - Review</t>
  </si>
  <si>
    <t>LDS provides timetable but LPA say on their website that the four month scoping/notification stage under the new planning system will commence in early 2026 with the plan being produced in line with stages set out in the 3 year production process (LPA website Oct 2025)
https://www.northyorkmoors.org.uk/planning/policy/local-plan</t>
  </si>
  <si>
    <t>new  plan to be prepared under new system</t>
  </si>
  <si>
    <t>new plan to be prepared under new system
[confirmed]</t>
  </si>
  <si>
    <t>Woking Borough Council is proposing to progress under the current system but will reassess as part of the annual review of the December 2024 LDS.</t>
  </si>
  <si>
    <t>to check with lpa?</t>
  </si>
  <si>
    <r>
      <t xml:space="preserve">DO NOT EDIT </t>
    </r>
    <r>
      <rPr>
        <b/>
        <sz val="24"/>
        <color rgb="FFFF0000"/>
        <rFont val="Calibri"/>
        <family val="2"/>
        <scheme val="minor"/>
      </rPr>
      <t>(unless authorised to do so*)</t>
    </r>
  </si>
  <si>
    <t>https://www.ashfield.gov.uk/media/emon5bum/local-development-scheme-january-2025.docx</t>
  </si>
  <si>
    <t>https://www.ashford.gov.uk/planning-and-development/planning-policy/timetables-and-monitoring/local-development-scheme/</t>
  </si>
  <si>
    <t>https://www.ashford.gov.uk/media/zegd5h5p/lds-2024-1.pdf</t>
  </si>
  <si>
    <t>https://www.basildon.gov.uk/media/12309/Basildon-Borough-Council-Local-Development-Scheme-2025-2026/pdf/Basildon_Borough_Council_Local_Development_Scheme_2025_-_2026.pdf?m=1741170608217</t>
  </si>
  <si>
    <t>Regulation 18 - Preparation of a Local Plan (including two consultations) 
First Draft Local Plan Consultation 18/11/2024-12/01/2025 Second Focused Draft Local Plan Consultation February-April 2025
Regulation 19 - Publication of a Local Plan (including consultation)  Autumn 2025   
Regulation 22  Submission of a Local Plan to the Secretary of State - Submission January 2026
Regulation 24 - Independent Examination From January 2026
Regulation 26 - Adoption of the Local Plan.  Adoption Winter 2026</t>
  </si>
  <si>
    <t>LDS Updates - Jan 2025</t>
  </si>
  <si>
    <t>Submitted
[likely to be withdrawn or found unsound]</t>
  </si>
  <si>
    <t>https://www.birmingham.gov.uk/info/20054/local_plan_documents/69/local_development_framework/2</t>
  </si>
  <si>
    <t>Reg 18 Equivalent</t>
  </si>
  <si>
    <t>Adopted Plan 2024, plan for new system</t>
  </si>
  <si>
    <t>Issues and Options Consultation	 - January/February 2025
Preferred Options Consultation (Reg 18) - November 2025
Pre-Submission Consultation (Reg 19) - Spring 2026
Submission to Planning Inspectorate - June 2026
Review Complete - Adoption December 2026</t>
  </si>
  <si>
    <t>web-based timetable Sep 2025</t>
  </si>
  <si>
    <t>Reg 18 yet to start
[exp. Nov-2025]</t>
  </si>
  <si>
    <t>https://www.breckland.gov.uk/media/20221/Local-Development-Scheme-revised-September-2022/pdf/Local-Development-Scheme-revised_september_2022.pdf?m=637998820347530000</t>
  </si>
  <si>
    <t>Submission now timetbaled for December 2026</t>
  </si>
  <si>
    <t>Brentwood Local Plan Review</t>
  </si>
  <si>
    <t>The Reg 19 consultation closed on 12 January 2024.  LPA is aiming to submit between 28 March and 26 April 2024.</t>
  </si>
  <si>
    <t>Jan 2025 LDS &amp; PINS intel (Jan 2025)</t>
  </si>
  <si>
    <t>E07000095-01</t>
  </si>
  <si>
    <t>Partial Review of Local Plan (policies PP2 and INF5).  Non-strategic in our terms</t>
  </si>
  <si>
    <t>https://www.broxbourne.gov.uk/planning/monitoring/3</t>
  </si>
  <si>
    <t>https://www.broxbourne.gov.uk/downloads/file/932/local-development-scheme-dec-2023</t>
  </si>
  <si>
    <t>Partial review only (non-strategic).  23/02/24 LPA advised that they aim to review a full LP in 2026 but intend to submit a partial review beforehand with R19 Jan 25 and submission May 25</t>
  </si>
  <si>
    <t>Dec 2023 LDS &amp; PINS intel Feb 2024</t>
  </si>
  <si>
    <t>A Partial Review of the Local Plan will be undertaken to amend the following policies:    
 Policy PP2: Park Plaza North will be modified to better reflect the economic development strategy set out in the adopted Local Plan, and to provide a masterplan for the site; and 
 Policy INF5: Rail Stations will be modified to allocate station sites and safeguard access routes.</t>
  </si>
  <si>
    <t>non-strategic partial review</t>
  </si>
  <si>
    <t>"Reg 18"</t>
  </si>
  <si>
    <t>Internal intel (Mar 2025)</t>
  </si>
  <si>
    <t>Published (second)</t>
  </si>
  <si>
    <t>Buckinghamshire Local Plan</t>
  </si>
  <si>
    <t>Reg 18 yet to start
[Submission expected Dec-2026]</t>
  </si>
  <si>
    <t>Joint Plan between Cambridge City Council and South Cambs DC.  Reg 18 draft plan c. Jan/Feb 2025; Reg 19 Summer/Autumn 2026; Submission Dec 2026.</t>
  </si>
  <si>
    <t>LDS and PINS intel (Jan 2025)</t>
  </si>
  <si>
    <t>https://www.camden.gov.uk/documents/d/guest/2024final</t>
  </si>
  <si>
    <t>Dec 2024 LDS &amp; PINS intel (Jan 2025)</t>
  </si>
  <si>
    <t>Submitted 29 Nov 2024.  Examination Spring 2025; and Adoption Wiunter 2025</t>
  </si>
  <si>
    <t>https://www.canterbury.gov.uk/planning-and-building/new-local-plan-2040/local-plan-evidence-strategies/</t>
  </si>
  <si>
    <t>https://www.canterbury.gov.uk/sites/default/files/2024-10/Local%20Development%20Scheme.pdf</t>
  </si>
  <si>
    <t xml:space="preserve">Autumn 2025 </t>
  </si>
  <si>
    <t>submission may slip to Spring 2026</t>
  </si>
  <si>
    <t>Sep 2024 LDS &amp; PINS intel (Jan 2025)</t>
  </si>
  <si>
    <t>https://www.castlepoint.gov.uk/download/local-development-scheme-january-2025pdf.pdf?ver=14592&amp;doc=docm93jijm4n8645.pdf</t>
  </si>
  <si>
    <t>Following the decision to withdraw the Local Plan in June 2022, the Council agreed to start work on a new local plan for Castle Point at a meeting on the 30th November 2022. This new plan will be called the Castle Point Plan.</t>
  </si>
  <si>
    <t>https://www.chelmsford.gov.uk/media/ew4mbrsr/chelmsford-local-development-scheme-2023-2028.pdf</t>
  </si>
  <si>
    <t>Quarter 4 2025 / Quarter 1 2026</t>
  </si>
  <si>
    <t>To consult at Reg 19 stage: 4 February to 18 March 2025,  Submission now exp. Nov 2025</t>
  </si>
  <si>
    <t>Vague: "Evidence gathering, plan-preparation and community and stakeholder engagement (Regulation 18) Feb 2025 - April 2026"</t>
  </si>
  <si>
    <t>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t>
  </si>
  <si>
    <t>Feb 2025 LDS &amp; PDT data (March 2025) in relation to adoption date</t>
  </si>
  <si>
    <t>https://www.cherwell.gov.uk/download/downloads/id/16026/dec-2024-local-development-scheme---final.pdf</t>
  </si>
  <si>
    <t>Submission now April 2025 (was Jan 2025) and adoption (subjection to examination) Jan 2026.</t>
  </si>
  <si>
    <t>https://www.cheshireeast.gov.uk/pdf/planning/spatial-planning/lds-2022-27.pdf</t>
  </si>
  <si>
    <t>Q4 2023</t>
  </si>
  <si>
    <t>https://www.cheshireeast.gov.uk/pdf/planning/spatial-planning/issues-paper/new-local-plan-issues-paper.pdf</t>
  </si>
  <si>
    <t>Q3  2026</t>
  </si>
  <si>
    <t>Pub Q3 2026; Sub Q1 2027; Adoption Q1 2028</t>
  </si>
  <si>
    <t>Local Plan (Part One) Strategic Policies
[will prepare new style plan]</t>
  </si>
  <si>
    <t xml:space="preserve">Decided to prepare new style local plan on 10 January 2024. </t>
  </si>
  <si>
    <t>https://cbccrmdata.blob.core.windows.net/noteattachment/CBC-local-plan-The-Local-Development-Scheme-Local%20Development%20Scheme%20June%202024.pdf</t>
  </si>
  <si>
    <t xml:space="preserve">Feb - Mar 2025 </t>
  </si>
  <si>
    <t>Preferred Options &amp; Sustainability Appraisal</t>
  </si>
  <si>
    <t>Issues &amp; Options (Reg 18) Nov-Dec 2023; Preferred Options (Reg 18) Oct-Nov 2024: Reg 19 now April-May 2025 (was July-Aug 2025); Submission September 2025; Examination Autumn 2025; Adoption Spring 2025.</t>
  </si>
  <si>
    <t>June 2024 LDS &amp; updated by draft LDS and timeline of 5 November 2024</t>
  </si>
  <si>
    <t>Copeland
(defunt, now part of Cumberland UA)</t>
  </si>
  <si>
    <t>Published 20 Jan 2025</t>
  </si>
  <si>
    <t>Second Reg 19 consultation took place 1 July to 12 August 2024. Sadoption now expected Spring 2026</t>
  </si>
  <si>
    <t>tps://www.cumberland.gov.uk/sites/default/files/2024-04/Cumberland%20LDS%20-%20accessible%20version%20-%2012.03.24%20%283%29.pdf</t>
  </si>
  <si>
    <t>Reg 18 issues and options now running Sep - Oct 2025.  Issues and Options document (Sep 2025) provides timetable under current system but acknowledges this will change.</t>
  </si>
  <si>
    <t>Very vague timeline but next consultation (on options for the scale and pattern of growth) expected mid-2024</t>
  </si>
  <si>
    <t>website / pins data feb 2024</t>
  </si>
  <si>
    <t>https://www.dacorum.gov.uk/docs/default-source/strategic-planning/local-development-schemea449724551156b7f9bc7ff00000246a4.pdf?sfvrsn=315c199e_2</t>
  </si>
  <si>
    <t>Previous LDS Feb 2022.  Current LDS Oct-2023: Reg 18 Draft Plan consultation now closed - ran from 30 Oct - 11 Dec 2023 (was June - July 2023). Reg 19 now Oct-2024 (was June 2024); Submission now Feb 2025 (was Oct 2024) and Adoption now Feb 2026 (was Oct 2025).</t>
  </si>
  <si>
    <t xml:space="preserve">PINS intel (Jan 2025)
</t>
  </si>
  <si>
    <t>https://www.darlington.gov.uk/environment-and-planning/planning/planning-and-environmental-policy/other-statutory-documents/local-development-scheme/</t>
  </si>
  <si>
    <t>https://www.darlington.gov.uk/media/22666/lds-feb-2025.pdf</t>
  </si>
  <si>
    <t>recently adopted plan (2022), new LDS provides brief timetable</t>
  </si>
  <si>
    <t>Derby Local Plan update</t>
  </si>
  <si>
    <t>https://www.derby.gov.uk/media/derbycitycouncil/contentassets/documents/environmentandplanning/planning/planningpolicy/local-development-scheme-v8-2023.pdf</t>
  </si>
  <si>
    <t>May - June 2024</t>
  </si>
  <si>
    <t>Feb / March 2025</t>
  </si>
  <si>
    <t>Submission now Sep 2025</t>
  </si>
  <si>
    <t>New East Cambrdidgeshire Local Plan</t>
  </si>
  <si>
    <t>In February, East Cambs reversed their October 2024 decision to proceed in line with the timetable given here.  Source: Planning Magazine (17/3/2025)</t>
  </si>
  <si>
    <t>https://eastdevon.gov.uk/planning/planning-policy/policy-work-whats-new/what-policy-documents-will-we-produce-and-how-will-we-consult-on-them/local-development-scheme/</t>
  </si>
  <si>
    <t>https://eastdevon.gov.uk/media/vc1luxgi/lds-december-2023.pdf</t>
  </si>
  <si>
    <t>Dec-2024/Jan-2025</t>
  </si>
  <si>
    <t>Submission now June 2026</t>
  </si>
  <si>
    <t>PINS intel (Jan 2026)</t>
  </si>
  <si>
    <t>Published Feb 2025</t>
  </si>
  <si>
    <t>https://www.eastriding.gov.uk/environment/planning-and-building-control/planning-policy/local-development-scheme/</t>
  </si>
  <si>
    <t>https://www.eastriding.gov.uk/EasySiteWeb/GatewayLink.aspx?alId=756423</t>
  </si>
  <si>
    <t xml:space="preserve">New plan under corrent system - not to be confused with timetable for a another new plan starting under the new stystem </t>
  </si>
  <si>
    <t>Sumer 2026</t>
  </si>
  <si>
    <t>Reg 18 call for sites completed.  Second Reg 18 issues and options running 4 December 2024 - 29 Jan 2025.</t>
  </si>
  <si>
    <t xml:space="preserve">June 2023 LDS </t>
  </si>
  <si>
    <t>Reg 18 yet to start (exp. 4 Dec 2024)</t>
  </si>
  <si>
    <t>https://www.enfield.gov.uk/__data/assets/pdf_file/0015/38031/Local-development-scheme-2023-Planning.pdf</t>
  </si>
  <si>
    <t xml:space="preserve">Assuming Full Council’s approval of the publication and submission of the draft Local Plan in March 2024, the draft Local Plan will be published for statutory consultation under Regulation 19 on 7 March, or shortly thereafter, for a period of 6 weeks.  </t>
  </si>
  <si>
    <t>pins data (feb 2024)</t>
  </si>
  <si>
    <t>https://www.erewash.gov.uk/local-plan-section/core-strategy-review.html</t>
  </si>
  <si>
    <t>https://erewash.gov.uk/images/Planning_Policy/Local_Development_Scheme_update_2021.pdf</t>
  </si>
  <si>
    <t>Inspector recommends withdrawl of plan (July 2025) or he will find it unsound.  Erewash cannot withdraw due to SoS direction</t>
  </si>
  <si>
    <t>https://www.fenland.gov.uk/media/17153/Live-timetable-for-the-production-of-the-Local-Plan/pdf/Live_Timetable_for_Production_of_the_Fenland_Local_Plan_-_May_2024.pdf?m=1714575326543</t>
  </si>
  <si>
    <t>unknown</t>
  </si>
  <si>
    <t>submission date from PINS intel (Jan 2025)</t>
  </si>
  <si>
    <t>re-starting Reg 18.  Revised plan expected to be at Reg 18 stage in early 2026</t>
  </si>
  <si>
    <t>website July 2025</t>
  </si>
  <si>
    <t>Submission in Aug 2026 (before cut-off Dec 2026) and now appears to be progressed under current system</t>
  </si>
  <si>
    <t>Greenwich Local Plan 2021-2036</t>
  </si>
  <si>
    <t>Submission now expected Aug 2026</t>
  </si>
  <si>
    <t>no work on an emerging plan
[adopted Mar-2022]</t>
  </si>
  <si>
    <t>Local Plan 2024-2027</t>
  </si>
  <si>
    <t>https://democracy.lbhf.gov.uk/documents/s129113/Appendix%201%20-%20Local%20Development%20Scheme%202024-2027.pdf</t>
  </si>
  <si>
    <t>Pre-publication consultation on draft plan</t>
  </si>
  <si>
    <t>submission now exp. June 2026</t>
  </si>
  <si>
    <t>https://www.google.co.uk/url?sa=t&amp;rct=j&amp;q=&amp;esrc=s&amp;source=web&amp;cd=&amp;cad=rja&amp;uact=8&amp;ved=2ahUKEwjqstyY4eSOAxUgWEEAHWaZAlQQFnoECAkQAQ&amp;url=https%3A%2F%2Fwww.harborough.gov.uk%2Flocal-development-scheme&amp;usg=AOvVaw3UTw0vlIEUlxtKd7BTBmIJ&amp;opi=89978449</t>
  </si>
  <si>
    <t>Reg 18 Jan - Feb 2024 (was Sep  Oct 2023); Reg 19 Jan - March 2025 (was Dec 2024 - Jan 2025); Sub May - June 2025 (was June 2025); Adopt May - Dec 2026 (was April 2026).   Issues and Options (Reg 18) consultations will run from 16 January to 27 February 2024.  Submission exp. July 2025</t>
  </si>
  <si>
    <t>https://www.havering.gov.uk/info/20034/planning/183/planning_policy/8</t>
  </si>
  <si>
    <t>Submission now Dec 2026</t>
  </si>
  <si>
    <t>Submission now exp. Spring 2026</t>
  </si>
  <si>
    <t>Additional Reg 18 stage: - September 2025 - October 2025</t>
  </si>
  <si>
    <t>https://www.horsham.gov.uk/__data/assets/pdf_file/0008/129167/LDS-Dec-2023-FINAL.pdf</t>
  </si>
  <si>
    <r>
      <t xml:space="preserve">Reg 19 - Jan - Feb 2024; Submission - June 2024; Examination - Oct 2024; Adoption - May 2025.   </t>
    </r>
    <r>
      <rPr>
        <b/>
        <sz val="10"/>
        <color rgb="FF000000"/>
        <rFont val="Calibri"/>
        <family val="2"/>
      </rPr>
      <t>Reg 19 consultation period from Friday 19 January to Friday 1 March 2024.</t>
    </r>
    <r>
      <rPr>
        <sz val="10"/>
        <color rgb="FF000000"/>
        <rFont val="Calibri"/>
        <family val="2"/>
      </rPr>
      <t xml:space="preserve">
</t>
    </r>
  </si>
  <si>
    <t>Sep-2023 LDS
LPA website</t>
  </si>
  <si>
    <t>Submitted July 2024
likely to be found unsound and/or non-legally compliant</t>
  </si>
  <si>
    <t>https://www.hull.gov.uk/downloads/file/3371/LocalPlanTimetableApril2025.pdf</t>
  </si>
  <si>
    <t>Consultation on local plan update</t>
  </si>
  <si>
    <t>Timetable data taken from PDT interpretation (March 2025)</t>
  </si>
  <si>
    <t>PDT data</t>
  </si>
  <si>
    <t>June 2024 LDS</t>
  </si>
  <si>
    <r>
      <t xml:space="preserve">Review of Isles of Scilly Local Plan </t>
    </r>
    <r>
      <rPr>
        <b/>
        <sz val="8"/>
        <color theme="0"/>
        <rFont val="Calibri"/>
        <family val="2"/>
      </rPr>
      <t>Including Minerals and Waste</t>
    </r>
    <r>
      <rPr>
        <b/>
        <sz val="10"/>
        <color theme="0"/>
        <rFont val="Calibri"/>
        <family val="2"/>
      </rPr>
      <t xml:space="preserve"> 2015 to 2030</t>
    </r>
  </si>
  <si>
    <t>https://www.scilly.gov.uk/sites/default/files/planning-apps/LDS%202024.pdf</t>
  </si>
  <si>
    <t>Q2 - Q3 2025/26</t>
  </si>
  <si>
    <t>Aug-2025</t>
  </si>
  <si>
    <t>Q1 - Q2 2026/27</t>
  </si>
  <si>
    <t>"Reg 19 consultation" but note there is another "pre-submission public copnsultation"</t>
  </si>
  <si>
    <t>PINS intel (Feb 2025)</t>
  </si>
  <si>
    <t>Aug - Oct 2024</t>
  </si>
  <si>
    <t>Early Engagement Consultation</t>
  </si>
  <si>
    <t>Early Engagement Consultation August - October 2024
Draft Plan Consultation September - November 2025
Publication Draft Consultation September - November 2026
Submission to Secretary of State March 2027</t>
  </si>
  <si>
    <t>March 2024 LDS &amp; PDT data (March 2025)</t>
  </si>
  <si>
    <t>https://www.lambeth.gov.uk/sites/default/files/2024-06/Local_Development_Scheme_May_2024.pdf</t>
  </si>
  <si>
    <t>Timetable taken from PDT Data and ignored May 2024 LDS</t>
  </si>
  <si>
    <t>E07000121-01</t>
  </si>
  <si>
    <r>
      <t xml:space="preserve">Climate Emergency Review of the Lancaster District Local Plan
</t>
    </r>
    <r>
      <rPr>
        <b/>
        <sz val="11"/>
        <color rgb="FF000000"/>
        <rFont val="Calibri"/>
        <family val="2"/>
      </rPr>
      <t>[not strategic for our purposes]</t>
    </r>
  </si>
  <si>
    <t>https://www.lancaster.gov.uk/planning/planning-policy/about-local-plan</t>
  </si>
  <si>
    <t>https://storymaps.arcgis.com/stories/a01e4455977b447ebf3141d348ff715f</t>
  </si>
  <si>
    <t>Sept 2020 - Nov 2020</t>
  </si>
  <si>
    <t>Scoping</t>
  </si>
  <si>
    <t>Draft Documents consultation</t>
  </si>
  <si>
    <t>Narrow Partial review in relation to climate change policies only, but includes Policy SP6 (unchanged) in the Review document.  Policy LPRM1 requires early review if there are significant changes to delivery rates on sites including Bailrigg</t>
  </si>
  <si>
    <t>Submitted 31 March 2022</t>
  </si>
  <si>
    <t>Lancaster District Local Plan</t>
  </si>
  <si>
    <t>https://local-plan-review-lancaster.hub.arcgis.com/</t>
  </si>
  <si>
    <t>STAGE 2 (D): Mandatory Public Consultation on the Draft Local Plan (Regulation 18)</t>
  </si>
  <si>
    <t>https://local-plan-review-lancaster.hub.arcgis.com/pages/lds-timetable#cre8vjxzt
Submission exp. Nov 2027</t>
  </si>
  <si>
    <t>Informal draft plan consultation (non-Reg 18)</t>
  </si>
  <si>
    <t>The Combined Authority is currently in the process of preparing a Spatial Development Strategy for Liverpool City Region which will deal with strategic planning matters. Once adopted it will form part of the development plan for Liverpool. This LDS does not need to set out the timescales for its preparation as that is a matter for the Combined Authority. See - https://www.liverpoolcityregion-ca.gov.uk/sds/</t>
  </si>
  <si>
    <t>https://www.swdevelopmentplan.org/component/fileman/file/Final%20Local%20Development%20Scheme%202023.pdf?routed=1&amp;container=fileman-files</t>
  </si>
  <si>
    <t>Forms part of South Worcesteshire Development Plan Review - expected Submission currently "by the end of September 2023" (as at LPA update 22/6/23)Forms part of South Worcesteshire Development Plan Review with Wychavon &amp; Worcester - expected Submission currently "by the end of September 2023" (as at LPA update 22/6/23)</t>
  </si>
  <si>
    <t>Consultation on Local Plan Alternatives (Reg 19 - Stage 2)</t>
  </si>
  <si>
    <t>Reg 19 consultation 11 March to 23 April 2025</t>
  </si>
  <si>
    <t>Local Plan Part 1 Review</t>
  </si>
  <si>
    <t>https://newforest.gov.uk/media/4187/LDS-October-24/pdf/LDS_October_2024.pdf?m=1729018979870</t>
  </si>
  <si>
    <t>Autumn/Winter 2025/26</t>
  </si>
  <si>
    <t>*** submission now exp Dec 2026</t>
  </si>
  <si>
    <t>proceeding under current system</t>
  </si>
  <si>
    <t>LPA website Oct 2024</t>
  </si>
  <si>
    <t>North East Lincolnshire Local Plan 2022-2042</t>
  </si>
  <si>
    <t>Local Plan consultation (Reg 18)</t>
  </si>
  <si>
    <t>Submission now expected December 2026</t>
  </si>
  <si>
    <t>https://www.north-herts.gov.uk/local-plan-update-2025-2045</t>
  </si>
  <si>
    <t>Nov 2024 LDS</t>
  </si>
  <si>
    <r>
      <t xml:space="preserve">On 30th September 2024 the council’s Cabinet resolved to withdraw the draft Local Plan from Examination </t>
    </r>
    <r>
      <rPr>
        <b/>
        <sz val="10"/>
        <color rgb="FF000000"/>
        <rFont val="Calibri"/>
        <family val="2"/>
      </rPr>
      <t>and launch an immediate review.</t>
    </r>
    <r>
      <rPr>
        <sz val="10"/>
        <color rgb="FF000000"/>
        <rFont val="Calibri"/>
        <family val="2"/>
      </rPr>
      <t xml:space="preserve">  Submission exp. Spring 2026</t>
    </r>
  </si>
  <si>
    <t>North Tyneside Local Plan</t>
  </si>
  <si>
    <t>Reg 19 public engagement - July - Sept 2026; Submission December 2026</t>
  </si>
  <si>
    <t>Submitted Feb 2024
[to be found sound subject to MMs]</t>
  </si>
  <si>
    <t>Oxford Local Plan 2022-2042</t>
  </si>
  <si>
    <t>Quick turn around to use evidence base</t>
  </si>
  <si>
    <t>Submitted 18 Feb 2025</t>
  </si>
  <si>
    <t>Not started work yet - current emerging plan is at examination</t>
  </si>
  <si>
    <t>Submitted 9 May</t>
  </si>
  <si>
    <t>Found Sound
(council have voted to adopt)</t>
  </si>
  <si>
    <t>https://www.sandwell.gov.uk/downloads/file/1947/local-development-scheme-timetable</t>
  </si>
  <si>
    <t>15/02/24 LPA advised R19 now Nov/Dec 24 and submission Jan 25.  Reg 19 consultation period closed 11 November 2024.</t>
  </si>
  <si>
    <t xml:space="preserve">PINS intel - Feb 2024/monthly updates &amp; LPA website </t>
  </si>
  <si>
    <t>Local Plan for Slough 2016-2040</t>
  </si>
  <si>
    <t>The Call for Sites exercise for the new plan ran from 29 November 2024 until 31 January 2025.  Timetable here from PDT data (Mar 2025)</t>
  </si>
  <si>
    <t>Plans Delivery Team (Mar 2025)</t>
  </si>
  <si>
    <t>South Downs Local Plan Review</t>
  </si>
  <si>
    <t>Review of Local Plan and not a brand new plan.  The first public consultation on the Local Plan Review (Regulation 18) ends on Monday 17 March.  The next version of the Local Plan, is set for publication in May - July 2026.  Adoption is expected in 2027.</t>
  </si>
  <si>
    <t>LPA webpages on local plan post-Reg 18</t>
  </si>
  <si>
    <t>Further Regulation 19 consultation next year.  Currently drafting an update to LDS subject to Member agreement,  but propose further Reg 19 consultation in April 2024 and then submission in January 2025.</t>
  </si>
  <si>
    <t>PINS Intel (Aug 2023)</t>
  </si>
  <si>
    <t>https://publications.southtyneside.gov.uk/plans/local-development-scheme/?_gl=1*16rnj5s*_ga*MjE0MTQ4Mzk5Mi4xNzA5ODA1MTQ5*_ga_DNGKJ1HWT8*MTcxMzI3MTU4Ni40LjAuMTcxMzI3MTU4Ni42MC4wLjA.</t>
  </si>
  <si>
    <t>Intel and LPA website (March 2025)</t>
  </si>
  <si>
    <t>Reg 18 complete</t>
  </si>
  <si>
    <t>Call for Sites took place 18 December 2024 to 2 April 2025</t>
  </si>
  <si>
    <t>LPA website
https://www.southwark.gov.uk/planning-environment-and-building-control/planning/planning-policy-and-guidance/call-sites</t>
  </si>
  <si>
    <t>https://www.stalbans.gov.uk/sites/default/files/attachments/SADC%20Local%20Development%20Scheme%20-%20Feb%202024.pdf</t>
  </si>
  <si>
    <t>Feb 2024 LDS</t>
  </si>
  <si>
    <t>Stevenage Borough Local Plan Full Review</t>
  </si>
  <si>
    <t>https://democracy.stevenage.gov.uk/documents/s37645/4+Appendix+E+Local+Development+Scheme+2024+Revised+151024.pdf</t>
  </si>
  <si>
    <t>Stevenage Local Plan Partial Review
(non-strategic: climate change, trees HMOs etc)</t>
  </si>
  <si>
    <t>https://www.stroud.gov.uk/media/1411544/local-development-scheme-2020.pdf</t>
  </si>
  <si>
    <t>Inspector's consider that withdrawal of the Stroud District Local Plan Review from Examination is the most appropriate way forward (Feb/April 2025)</t>
  </si>
  <si>
    <t>https://swale.gov.uk/__data/assets/pdf_file/0003/486903/2024_Local_Development_Scheme_December.pdf</t>
  </si>
  <si>
    <t>Oct - Dec 2025
(was Oct - Dec 2024)</t>
  </si>
  <si>
    <t>(i) Feb-2021 [completed]
(ii) April - June 2026</t>
  </si>
  <si>
    <t>July - September 2026</t>
  </si>
  <si>
    <t>July - September 2027</t>
  </si>
  <si>
    <t>Submission now exp. Aug 2026</t>
  </si>
  <si>
    <t>Swindon New Local Plan [reset]</t>
  </si>
  <si>
    <t>https://www.swindon.gov.uk/info/20113/local_plan_and_planning_policy/635/swindon_local_plan_2026_and_new_local_plan/2</t>
  </si>
  <si>
    <t>https://www.swindon.gov.uk/downloads/file/10354/swindon_local_development_scheme</t>
  </si>
  <si>
    <t>Reg 18 yet to start
(Reg 18 exp. Summer 2025]</t>
  </si>
  <si>
    <t>Regulation 18: Second stage Local Plan consultation Q3 2025/26 (Starting in October 2025)
Regulation 19: Publication of the Pre-Submission Local Plan Q2 2026/27
Regulation 22: Submission of the Local Plan to the Secretary of State Q3 2026/27 (By or before 12th December 2026)
Adoption of the Local Plan Q3 2027/8 (subject to PINS)</t>
  </si>
  <si>
    <t>Submission exp. April/May 2025</t>
  </si>
  <si>
    <t>The WBLP will be prepared under the Planning and Compulsory Purchase Act 2004 
and the Local Planning Regulations 2012.</t>
  </si>
  <si>
    <t>Scope of Review and Call for sites</t>
  </si>
  <si>
    <t>June - Sept 2017</t>
  </si>
  <si>
    <t>Preferred Devleopment Option</t>
  </si>
  <si>
    <t>Published April 2019 but work then paused. Updated with second Reg.19 and submitted 22 April 2022.</t>
  </si>
  <si>
    <t>no work on an emerging plan
[adopted Dec-2023]</t>
  </si>
  <si>
    <t>https://archive.welhat.gov.uk/LDS</t>
  </si>
  <si>
    <t>Feb 2025 LDS sent by e-mail</t>
  </si>
  <si>
    <t>Westminster City Plan (2019-2040) 
Partial Review (affordable housing and retrofit policies)</t>
  </si>
  <si>
    <t>https://www.westminster.gov.uk/media/document/local-development-scheme-2024-2027-november-2024</t>
  </si>
  <si>
    <r>
      <t xml:space="preserve">• Autumn 2023: Regulation 19 Draft Plan published for consultation
• Summer 2024: Submission to Secretary of State
• Summer 2024: Spring 2025 - Examination
• Summer 2025: Adoption
</t>
    </r>
    <r>
      <rPr>
        <b/>
        <sz val="10"/>
        <color theme="1"/>
        <rFont val="Calibri"/>
        <family val="2"/>
        <scheme val="minor"/>
      </rPr>
      <t>• Autumn 2025: Scoping for full review of City Plan 2019-2040</t>
    </r>
  </si>
  <si>
    <t>Winter 2027/2028</t>
  </si>
  <si>
    <t>Autumn 2025: Scoping for full review of City Plan 2019-2040</t>
  </si>
  <si>
    <t>Data taken from LDS exercise (PDT data)</t>
  </si>
  <si>
    <t>Adoption exp end of Q2 2026</t>
  </si>
  <si>
    <t>https://www.winchester.gov.uk/assets/attach/36707/LDS-August-2023.pdf</t>
  </si>
  <si>
    <t>Hearings concluded 6 June 2025.  Inspector's initial findings are that plan is capable of being found sound subject to MMs (10 Sep 2025)</t>
  </si>
  <si>
    <t>LPA website and Inspector's letter of 10 Sep 2025</t>
  </si>
  <si>
    <t>https://www.wolverhampton.gov.uk/sites/default/files/2024-02/Wolverhampton-Local-Development-Scheme-2024-27.pdf</t>
  </si>
  <si>
    <t>Mid 2026</t>
  </si>
  <si>
    <t>E06000014-01</t>
  </si>
  <si>
    <t>Plan to start work on a new plan in the Autumn with Issues and Options early next year.</t>
  </si>
  <si>
    <t>Published Mar 2025</t>
  </si>
  <si>
    <r>
      <rPr>
        <b/>
        <sz val="12"/>
        <color theme="1"/>
        <rFont val="Calibri"/>
        <family val="2"/>
        <scheme val="minor"/>
      </rPr>
      <t>*Authorised editors are:</t>
    </r>
    <r>
      <rPr>
        <sz val="12"/>
        <color theme="1"/>
        <rFont val="Calibri"/>
        <family val="2"/>
        <scheme val="minor"/>
      </rPr>
      <t xml:space="preserve">
Robert Putnam
Max Laverack
Sarah Hunt
Shannon Franklin
Rachael Lee
Vicky Engelke
Greg Foster
Zoe Adams</t>
    </r>
  </si>
  <si>
    <t xml:space="preserve">Acual Date of submission </t>
  </si>
  <si>
    <t>Intel/notes</t>
  </si>
  <si>
    <t>Emerging Plan Summary Position (for summary), if plan not yet Published</t>
  </si>
  <si>
    <t>Date LDS checked (no change)</t>
  </si>
  <si>
    <t>Date Timetable checked (no change)</t>
  </si>
  <si>
    <t>Date Timetable updated (with changes)</t>
  </si>
  <si>
    <t>Timetable Updated / checked by</t>
  </si>
  <si>
    <t xml:space="preserve">Amber Valley Borough Local Plan </t>
  </si>
  <si>
    <t>Basildon Local Plan</t>
  </si>
  <si>
    <t>Air Quality issue with DEFRA / Change in political control of Council</t>
  </si>
  <si>
    <t>https://www.basildon.gov.uk/media/8318/Basildon-Council-Local-Development-Scheme-2018-2020-10th-Edition/pdf/Basildon_Council_-_Local_Development_Scheme_2018-2020_-_10th_Edition.pdf?m=636676855188070000</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</si>
  <si>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AS18%20-%20Basildon%20LDS%202018%2EPNG&amp;parent=%2Fsites%2FDevelopmentPlans%2FShared%20Documents%2FData%20and%20Analysis%2FPlanning%20Data%20Unit%2FData%20Project%2FShort-term%20Solution%2FLDS%20Approach%2FLDS%20screen%20captures</t>
  </si>
  <si>
    <t>Q4 2018</t>
  </si>
  <si>
    <t>Q1 2019</t>
  </si>
  <si>
    <t>Q3 2019</t>
  </si>
  <si>
    <t>Following submission of the local plan for examination in 2019 and delays to hearings in 2021, the Inspector requested further evidence and updated housing figures which were to be consulted upon prior to hearing sessions commencing.   Rather than agree to the consultation on 10 February, the Council voted to withdraw the Plan on the basis of an emergency motion stating that they were dissatisfied with the Plan, highlighting Green Belt development, housing numbers and high-density town centre development issues.   A full report on the implications of withdrawal was considered by Council on 3 March who voted 19 to 11 to withdraw the plan.   Following the decision of Full Council on 3 March 2022 to withdraw the Basildon Borough Revised Publication Local Plan 2014 - 2034, the council is in the process of preparing a programme of work to prepare a new Local Plan for the borough. This will be reported to the next available Strategic Planning and Infrastructure (SPI) Committee, to be held after the local elections in the summer. This report will feed into the development of a new Local Development Scheme for adoption by the Council shortly after being approved by SPI.</t>
  </si>
  <si>
    <t>Chris Butcher</t>
  </si>
  <si>
    <t>W</t>
  </si>
  <si>
    <t>Submitted March 2019; Withdrawn March 2022.</t>
  </si>
  <si>
    <t>BANES New Local Plan</t>
  </si>
  <si>
    <t>c. April 2020</t>
  </si>
  <si>
    <t>https://beta.bathnes.gov.uk/sites/default/files/2020-04/LDS%20Review%202020-2022%20Final.pdf</t>
  </si>
  <si>
    <t>Winter 2018</t>
  </si>
  <si>
    <t xml:space="preserve">Local Plan Options </t>
  </si>
  <si>
    <t>https://beta.bathnes.gov.uk/sites/default/files/2020-01/banes_local_plan_2018_final_website.pdf</t>
  </si>
  <si>
    <t>BANES had started work on a new Local Plan, to cover the period 2016 to 2036; however, the withdrawal of the Joint Spatial Plan means that they are not currently continuing that work.</t>
  </si>
  <si>
    <t>West of England JSP - withdrawn</t>
  </si>
  <si>
    <t>https://www.bathnes.gov.uk/services/planning-and-building-control/planning-policy/local-development-scheme</t>
  </si>
  <si>
    <t>https://www.bathnes.gov.uk/sites/default/files/sitedocuments/Planning-and-Building-Control/Planning-Policy/LDFGeneral/190425_lds_review_2019_published.pdf</t>
  </si>
  <si>
    <t>https://mhclg.sharepoint.com/sites/DevelopmentPlans/Shared%20Documents/Data%20and%20Analysis/Planning%20Data%20Unit/Data%20Project/Short-term%20Solution/LDS%20Approach/LDS%20screen%20captures/WoEJSP19%20-%20West%20of%20England%20JSP%20LDS%20April%202019.PNG</t>
  </si>
  <si>
    <t>Dec 2014</t>
  </si>
  <si>
    <t>Nov 2015</t>
  </si>
  <si>
    <t>JSP Issues &amp; Options</t>
  </si>
  <si>
    <t>Nov 2016</t>
  </si>
  <si>
    <t xml:space="preserve">Towards and Emerging Spatial Strategy </t>
  </si>
  <si>
    <t>Nov 2017-Jan 2018</t>
  </si>
  <si>
    <t>April 2018</t>
  </si>
  <si>
    <t>November 2019</t>
  </si>
  <si>
    <t>BANE pulled out of the JSP in January 2020.  Plan formally withdrawn 7 April 2020.</t>
  </si>
  <si>
    <t>Submitted April 2018. Withdrawn.</t>
  </si>
  <si>
    <t>Greater Manchester Spatial Framework</t>
  </si>
  <si>
    <t>https://www.greatermanchester-ca.gov.uk/what-we-do/housing/greater-manchester-spatial-framework/gmsf-consultation/</t>
  </si>
  <si>
    <t>https://mhclg.sharepoint.com/:i:/s/DevelopmentPlans/ER9HGSyAw1BEly02_Duc5eEBGFM9vQZPQXTDTA6jePTgSg?e=vuXl8H</t>
  </si>
  <si>
    <t>21 January 2019 to 18 March 2019</t>
  </si>
  <si>
    <t xml:space="preserve">Consultation on 2nd Draft Plan </t>
  </si>
  <si>
    <t>https://www.gmconsult.org/communications-and-engagement-team/gmsf/</t>
  </si>
  <si>
    <t>https://mhclg.sharepoint.com/sites/DevelopmentPlans/Shared%20Documents/Data%20and%20Analysis/Planning%20Data%20Unit/Reg%2018%20monitoring/Screenshots/GMSF%20Reg%2018%20March%202019.PNG</t>
  </si>
  <si>
    <t>November - December 2020</t>
  </si>
  <si>
    <t>Juy 2022</t>
  </si>
  <si>
    <t>Following the decision of Stockport Council to withdraw from the GMSF on 3 December 2020, the GMSF is no longer being progressed.  However, it is anticipated that a Reg 19 Publication of a new joint development plan "Places for Everyone" will take place in the summer 2021.   (Leads – Sara Lewis/Kevin Reid).</t>
  </si>
  <si>
    <t>no longer being progressed</t>
  </si>
  <si>
    <t>https://www.bristol.gov.uk/planning-and-building-regulations/local-plan</t>
  </si>
  <si>
    <t>https://www.bristol.gov.uk/documents/20182/34540/Bristol+Local+Development+Scheme+2019</t>
  </si>
  <si>
    <t>https://mhclg.sharepoint.com/sites/DevelopmentPlans/Shared%20Documents/Data%20and%20Analysis/Planning%20Data%20Unit/Data%20Project/Short-term%20Solution/LDS%20Approach/LDS%20screen%20captures/BRI-2019%20Bristol%20LDS.png</t>
  </si>
  <si>
    <t>Plan withdrawn 7 April 2020.</t>
  </si>
  <si>
    <t>July 2018</t>
  </si>
  <si>
    <t>December 2019</t>
  </si>
  <si>
    <t>June 2020</t>
  </si>
  <si>
    <r>
      <t xml:space="preserve">•	Castle Point have not had an adopted plan since 1998 with a subsequent plan being withdrawn. They were one of the 15 LPAs who received an intervention letter in 2018. 
•	The Plan is at the final stages of examination with Main Modifications consultation completed and the Inspectors Report received by the Council. The Inspectors report finds the plan sound with modifications.
•	The Opposition independents’ stop/ pause motion and adoption of the Local Plan will be considered at the 23 March Full Council meeting.
•	Advice has been sent to the Minister regarding intervention in advance of the Council meeting and the Minister declined to intervene in advance of the Council’s decision
</t>
    </r>
    <r>
      <rPr>
        <b/>
        <sz val="10"/>
        <color rgb="FF000000"/>
        <rFont val="Calibri"/>
        <family val="2"/>
      </rPr>
      <t xml:space="preserve">•	</t>
    </r>
    <r>
      <rPr>
        <b/>
        <sz val="10"/>
        <color rgb="FFFF0000"/>
        <rFont val="Calibri"/>
        <family val="2"/>
      </rPr>
      <t>The Council voted 35 to 0 with one abstention not to adopt the Local Plan and wish to look to prepare a new plan
•	Officers will now prepare a report on the next steps after the local elections. (Lead  - Sara Lewis)</t>
    </r>
  </si>
  <si>
    <r>
      <t xml:space="preserve">Found Sound 3 March 2022.  </t>
    </r>
    <r>
      <rPr>
        <sz val="11"/>
        <rFont val="Calibri"/>
        <family val="2"/>
      </rPr>
      <t>However Council have voted not to adopt the plan.</t>
    </r>
    <r>
      <rPr>
        <b/>
        <sz val="11"/>
        <rFont val="Calibri"/>
        <family val="2"/>
      </rPr>
      <t xml:space="preserve"> Plan WITHDRAWN on 15 June 2022.  A programme for the preparation of a new Local Plan will be agreed by the Council in due course.</t>
    </r>
  </si>
  <si>
    <t>Chiltern</t>
  </si>
  <si>
    <t>Chiltern and South Bucks Local Plan</t>
  </si>
  <si>
    <t>https://southbucks.gov.uk/planning/lds</t>
  </si>
  <si>
    <t>https://southbucks.gov.uk/media/13064/Chiltern-and-South-Bucks-Joint-Local-Development-Scheme-2019-2022/pdf/Chiltern_and_South_Bucks_Joint_Local_Development_Scheme_2019-2022.pdf?m=636930826508630000</t>
  </si>
  <si>
    <t>https://mhclg.sharepoint.com/:i:/s/DevelopmentPlans/ESZkkF4-eExDvXVgBCRrveEBxvZZw9TgSVxkR7rPM7nvXg?e=OtHcSc</t>
  </si>
  <si>
    <t>Jan-Mar 2016</t>
  </si>
  <si>
    <t>Oct-Dec 2016</t>
  </si>
  <si>
    <t>Jun-Jul 2019</t>
  </si>
  <si>
    <t>Sep 2019</t>
  </si>
  <si>
    <t>Dec 2020</t>
  </si>
  <si>
    <t>Joint Plan with South Bucks.  Withdrawn 21 October 2020.</t>
  </si>
  <si>
    <t>Submitted Sep 2019. Withdrawn.</t>
  </si>
  <si>
    <t>Greater Exeter Strategic Plan  - East Devon withdrew from GESP on 21 Aug 2020</t>
  </si>
  <si>
    <t>21 Aug 2020
East Devon only</t>
  </si>
  <si>
    <t>http://eastdevon.gov.uk/planning/planning-policy/policy-work-whats-new/work-programme/local-development-scheme/</t>
  </si>
  <si>
    <t>https://www.gesp.org.uk/consultation-phases/stage-two-policy-and-options/</t>
  </si>
  <si>
    <t>https://mhclg.sharepoint.com/sites/DevelopmentPlans/Shared%20Documents/Data%20and%20Analysis/Planning%20Data%20Unit/Data%20Project/Short-term%20Solution/LDS%20Approach/LDS%20screen%20captures/GESP19%20revised%20TT%20Greater%20Exteter%20Strategic%20Plan%20May%202019.PNG</t>
  </si>
  <si>
    <t>Feb 2017</t>
  </si>
  <si>
    <t xml:space="preserve">Issues </t>
  </si>
  <si>
    <t>https://www.gesp.org.uk/consultation-phases/issues/</t>
  </si>
  <si>
    <t>https://mhclg.sharepoint.com/sites/DevelopmentPlans/Shared%20Documents/Data%20and%20Analysis/Planning%20Data%20Unit/Reg%2018%20monitoring/Screenshots/East%20Devon%20-%20Greater%20Exeter%20Joint%20Plan%20Feb%202017%20Reg%2018%20Issues.PNG</t>
  </si>
  <si>
    <t>Draft Policies and Site Options - CANCELLED</t>
  </si>
  <si>
    <t>01/09/2020 - CANCELLED</t>
  </si>
  <si>
    <t>Feb 2022</t>
  </si>
  <si>
    <t>July 2022</t>
  </si>
  <si>
    <t>April 2023</t>
  </si>
  <si>
    <t>In light of the decision taken by East Devon District Council to withdraw from the Greater Exeter Strategic Plan, and by Mid Devon District Council to commit to prepare a revised joint plan, the Draft Policy and Site Options consultation in September has been cancelled.   Discussions are ongoing between the partner authorities to consider the options for potential future joint planning work.  East Devon's consultation on the Local Plan Issues and Options will begin in January 2021</t>
  </si>
  <si>
    <t xml:space="preserve">Greater Exeter Strategic Plan </t>
  </si>
  <si>
    <t>c. August 2020</t>
  </si>
  <si>
    <t>https://exeter.gov.uk/planning-services/planning-policy/local-plan/overview/</t>
  </si>
  <si>
    <t>https://mhclg.sharepoint.com/sites/DevelopmentPlans/Shared%20Documents/Data%20and%20Analysis/Planning%20Data%20Unit/Reg%2018%20monitoring/Screenshots/Greater%20Exeter%20Feb%202017%20First%20Reg%2018.PNG</t>
  </si>
  <si>
    <t>In light of the decision taken by East Devon District Council to withdraw from the Greater Exeter Strategic Plan, and by Mid Devon District Council to commit to prepare a revised joint plan, the Draft Policy and Site Options consultation in September has been cancelled.   Discussions are ongoing between the partner authorities to consider the options for potential future joint planning work.</t>
  </si>
  <si>
    <t>Local Plan 2036</t>
  </si>
  <si>
    <t>Other
Nitrates
(since 2018)</t>
  </si>
  <si>
    <t>Plan withdrawn 16 March 2022.  See notes at Col BN.</t>
  </si>
  <si>
    <t>https://www.havant.gov.uk/localplan</t>
  </si>
  <si>
    <t>https://www.havant.gov.uk/local-devleopment-scheme-pdf-160-kb</t>
  </si>
  <si>
    <t>https://mhclg.sharepoint.com/sites/DevelopmentPlans/Shared%20Documents/Data%20and%20Analysis/Planning%20Data%20Unit/LDS%20&amp;%20Reg%2018%20Monitoring/LDS%20Screenshots/HAV2020b%20-%20Havant%20LDS%20Nov%202020.PNG</t>
  </si>
  <si>
    <t>Quarter 1 2018</t>
  </si>
  <si>
    <t xml:space="preserve">Draft Plan </t>
  </si>
  <si>
    <t>https://www.havant.gov.uk/draft-local-plan-2036-pdf-93-mb</t>
  </si>
  <si>
    <t>Quarter 4 2020</t>
  </si>
  <si>
    <t>Quarter 1 2021</t>
  </si>
  <si>
    <t>Quarter 4 2021</t>
  </si>
  <si>
    <r>
      <rPr>
        <b/>
        <sz val="10"/>
        <color rgb="FFFF0000"/>
        <rFont val="Calibri"/>
        <family val="2"/>
        <scheme val="minor"/>
      </rPr>
      <t xml:space="preserve">Plan withdrawn 16 March 2022.  </t>
    </r>
    <r>
      <rPr>
        <sz val="10"/>
        <rFont val="Calibri"/>
        <family val="2"/>
        <scheme val="minor"/>
      </rPr>
      <t xml:space="preserve">Havant have withdrawn the Local Plan (examined in 2021) and are developing a revised Local Plan. </t>
    </r>
  </si>
  <si>
    <t>Withdrawn (March 2022)</t>
  </si>
  <si>
    <t>Consolidated Local Plan</t>
  </si>
  <si>
    <t>https://lbhounslow.sharepoint.com/:b:/s/InternetLinks/pp/ESl6dZqqUAtBqTDg2sSPICgBuN6EXZVvj9aV7GFkbE-XEQ</t>
  </si>
  <si>
    <t>Oct 2017</t>
  </si>
  <si>
    <t>1. Summer 2018
2. Early Spring 2024</t>
  </si>
  <si>
    <t>1. Jul-2018
2. Apr-2024</t>
  </si>
  <si>
    <t>1. Jul-2019
[to consult again on consolidated local plan at Reg 19 stage]</t>
  </si>
  <si>
    <t>1. Winter 2018
2. Early Spring/Summer 2024</t>
  </si>
  <si>
    <t>1. Jan-2019 
2. May-2024</t>
  </si>
  <si>
    <t>1. Dec-2020
[to submit consolidated local plan]</t>
  </si>
  <si>
    <t>Since LDS was published, Council have published a Report we will take to Cabinet in September that includes reference to an updated indicative timetable which includes the following:
•	Reg 19 in - early - Spring 2024 
•	Submission in - Spring 2024 - early summer 2024
Council to update the LDS when seek the approval of Full Council for the Reg 19 consultation and submission of the Plan, and our current intention is to take that to Full Council in Feb-March 2024.</t>
  </si>
  <si>
    <t>WITHDRAWN (vols, 2,3 &amp;4)
[consolidated local plan to be re-published Spring 2024]</t>
  </si>
  <si>
    <t>xxxxx</t>
  </si>
  <si>
    <t>xxxxxxxx</t>
  </si>
  <si>
    <t>xxxx</t>
  </si>
  <si>
    <t>xx xxx xxxx</t>
  </si>
  <si>
    <t>Withdrawn 17 Oct 2023</t>
  </si>
  <si>
    <t>In light of the decision taken by East Devon District Council to withdraw from the Greater Exeter Strategic Plan, and by Mid Devon District Council to commit to prepare a revised joint plan, the Draft Policy and Site Options consultation in September 2020 has been cancelled.   Discussions are ongoing between the partner authorities to consider the options for potential future joint planning work.</t>
  </si>
  <si>
    <t>Stoke-on-Trent and Newcastle-Under-Lyme Joint Local Plan</t>
  </si>
  <si>
    <t>https://www.newcastle-staffs.gov.uk/all-services/planning/planning-policy/joint-local-plan</t>
  </si>
  <si>
    <t>https://www.newcastle-staffs.gov.uk/sites/default/files/IMCE/Planning/Planning_Policy/DevelopmentPlan/JLP%20Timetable.pdf</t>
  </si>
  <si>
    <t>https://mhclg.sharepoint.com/:f:/s/DevelopmentPlans/ElZM9QPG8VBMqmi81ybpsjwBm02NF2oyxoeHnygZi5Y6Pw?e=Il2HtG</t>
  </si>
  <si>
    <t>July/August 2017</t>
  </si>
  <si>
    <t>https://www.newcastle-staffs.gov.uk/sites/default/files/IMCE/Planning/Planning_Policy/SOJLP/Strategic_Options_Consultation_Document_July%202017.pdf</t>
  </si>
  <si>
    <t>https://mhclg.sharepoint.com/sites/DevelopmentPlans/Shared%20Documents/Data%20and%20Analysis/Planning%20Data%20Unit/Reg%2018%20monitoring/Screenshots/Newcastle%20under%20Lyme%20&amp;%20Stoke%20on%20Trent%20Strategic%20Options%20July%202017.PNG</t>
  </si>
  <si>
    <t>February 2018</t>
  </si>
  <si>
    <t>https://www.newcastle-staffs.gov.uk/sites/default/files/IMCE/Planning/Planning_Policy/POJLP/JLP_preferred_Options_v20_small.pdf</t>
  </si>
  <si>
    <t>https://mhclg.sharepoint.com/sites/DevelopmentPlans/Shared%20Documents/Data%20and%20Analysis/Planning%20Data%20Unit/Reg%2018%20monitoring/Screenshots/Newcastle%20under%20Lyme%20&amp;%20Stoke%20on%20Trent%20Preferred%20Options%20Feb%202018.PNG</t>
  </si>
  <si>
    <t>Draft Joint Plan</t>
  </si>
  <si>
    <t>August/September 2020</t>
  </si>
  <si>
    <t>December 2020</t>
  </si>
  <si>
    <t>Dependent on examination</t>
  </si>
  <si>
    <t xml:space="preserve">WORK HAS CEASED - On 13 January 2021 members of Cabinet resolved to undertake the production of a new Borough Local Plan independent of Stoke-on-Trent City Council. This followed Cabinet's decision on 9 December 2020 to carry out a consultation to review the Joint Local Plan and determine the suitability of proceeding with it, or to start work on a new Borough Local Plan. </t>
  </si>
  <si>
    <t>WORK CEASED Jan 2021</t>
  </si>
  <si>
    <t>10 January 2017*</t>
  </si>
  <si>
    <t>http://www.n-somerset.gov.uk/my-services/planning-building-control/planningpolicy/local-plan/our-local-plan/localplan/</t>
  </si>
  <si>
    <t>http://www.n-somerset.gov.uk/wp-content/uploads/2019/04/Local-Development-Scheme-Dec-2018.pdf</t>
  </si>
  <si>
    <t>https://mhclg.sharepoint.com/:i:/r/sites/DevelopmentPlans/Shared%20Documents/Data%20and%20Analysis/Planning%20Data%20Unit/Data%20Project/Short-term%20Solution/LDS%20Approach/LDS%20screen%20captures/NOR18%20-%20North%20Somerset%20LDS%202018.PNG?csf=1&amp;e=XQcAEO</t>
  </si>
  <si>
    <t>Rutland Local Plan Review</t>
  </si>
  <si>
    <t>https://www.rutland.gov.uk/my-services/planning-and-building-control/planning/planning-policy/local-development-scheme/</t>
  </si>
  <si>
    <t>https://www.rutland.gov.uk/_resources/assets/attachment/full/0/101600.pdf</t>
  </si>
  <si>
    <t>September 2015-February 2016</t>
  </si>
  <si>
    <t>https://www.rutland.gov.uk/_resources/assets/attachment/full/0/27657.pdf</t>
  </si>
  <si>
    <t>Aug - Sep 2017</t>
  </si>
  <si>
    <t>Consultation Draft Plan (Reg 18)</t>
  </si>
  <si>
    <t>https://www.rutland.gov.uk/_resources/assets/attachment/full/0/96136.pdf</t>
  </si>
  <si>
    <t>Additional Consultation (Focused Changes; and Additional Sites)</t>
  </si>
  <si>
    <t>https://www.rutland.gov.uk/_resources/assets/attachment/full/0/79384.pdf</t>
  </si>
  <si>
    <t>The Rutland Local Plan was submitted for examination on 3 February and an Inspector has been appointed. On 22 March the full Council narrowly voted to reject the 29.4 million HIF funding for the St Georges Barracks an MOD site. The St Georges site includes the largest employment and housing allocations in the submitted plan. Cathy Francis has spoken to the Chief Exec following the Council meeting. Reasons given for the decision were concerns about the 2024 spend date and Cllrs not wanting to be associated with a yes vote in the face of community opposition. Discussions regarding the infrastructure will continue via Defence Infrastructure Organisation as it was a tripartite funding deal but CST clearance will be needed for transfer of the HIF funding to DIO and there may be a delay whilst this is considered. Following the Inspector’s letter to the Council to say that the examination will not proceed until the Council have confirmed its intentions for the Examination, the Council have responded (27 April) indicating they will not be responding until there is confirmation of the alternative  infrastructure funding from Government. (Lead - Sara Lewis).  PLAN WITHDRAWN FROM EXAMINATION 1 SEPTEMBER 2021.</t>
  </si>
  <si>
    <t>WITHDRAWN SEPTEMBER 2021</t>
  </si>
  <si>
    <t>Sevenoaks Local Plan</t>
  </si>
  <si>
    <t>2015</t>
  </si>
  <si>
    <t>2035</t>
  </si>
  <si>
    <t>https://www.sevenoaks.gov.uk/download/downloads/id/790/local_development_scheme.pdf</t>
  </si>
  <si>
    <t>https://mhclg.sharepoint.com/:i:/r/sites/DevelopmentPlans/Shared%20Documents/Data%20and%20Analysis/Planning%20Data%20Unit/Data%20Project/Short-term%20Solution/LDS%20Approach/LDS%20screen%20captures/SEV18%20-%20Sevenoaks%20LDS%202018.PNG?csf=1&amp;e=sY65xD</t>
  </si>
  <si>
    <t>December 2018- January 2019</t>
  </si>
  <si>
    <t>February 2019</t>
  </si>
  <si>
    <t>September 2019</t>
  </si>
  <si>
    <t>Plan Found to be non-legally compliant (effectively unsound) 2 March 2020.  The Council’s legal challenge against the Inspector’s findings of the Council’s failure to meet the Duty to Cooperate as well as the wider policy, was heard on 2/3 September 2020. Sevenoaks legal challenge has failed (judgment handed down Friday, 13th November 2020).  In early December, Sevenoaks lodged an application to appeal against their unsuccessful Judicial Review of their draft local plan.  Currently waiting for the High Court to consider that application.</t>
  </si>
  <si>
    <t>X</t>
  </si>
  <si>
    <t>Found non-legally compliant 2 March 2020</t>
  </si>
  <si>
    <t>South Buckinghamshire</t>
  </si>
  <si>
    <t>Joint Plan with Chiltern.  Withdrawn 21 October 2020.</t>
  </si>
  <si>
    <t>Submitted Sep 2019.  Withdrawn.</t>
  </si>
  <si>
    <t>http://www.southglos.gov.uk/environment-and-planning/planning/planning-policy/plans-in-preparation/local-plan-delivery-programme/</t>
  </si>
  <si>
    <t>http://www.southglos.gov.uk//documents/LPDP-March-2019.pdf</t>
  </si>
  <si>
    <t>https://mhclg.sharepoint.com/:i:/r/sites/DevelopmentPlans/Shared%20Documents/Data%20and%20Analysis/Planning%20Data%20Unit/Data%20Project/Short-term%20Solution/LDS%20Approach/LDS%20screen%20captures/SGL19%20-%20South%20Gloucestershire%202019.PNG?csf=1&amp;e=D3Sxll</t>
  </si>
  <si>
    <t>St Albans City and District Local Plan</t>
  </si>
  <si>
    <t>https://www.stalbans.gov.uk/planning/Planningpolicy/</t>
  </si>
  <si>
    <t>https://www.stalbans.gov.uk/Images/Local%20Development%20Scheme%202017-2020.pdf</t>
  </si>
  <si>
    <t>https://mhclg.sharepoint.com/:i:/s/DevelopmentPlans/EQbnlI7suuhIpv8WiS2cCl8BpO72sHhBwooGSunI7lMRjQ?e=Ukd4AU</t>
  </si>
  <si>
    <t>Sept 2018</t>
  </si>
  <si>
    <t>March 2019</t>
  </si>
  <si>
    <t xml:space="preserve">St Albans formally withdrew its Local Plan from examination on 23 November and work has commenced on a new plan. </t>
  </si>
  <si>
    <t>Submitted March 2019.  Withdrawn.</t>
  </si>
  <si>
    <t>Greater Manchester Spatial Framework - Stockport alone withdrew from GMSF 3 December 2020</t>
  </si>
  <si>
    <t>Following the decision of Stockport Council to withdraw from the GMSF on 3 December 2020, the GMSF is no longer being progressed.  Since Stocport's withdrawal the remaining nine authorities have agreed to progress a joint local plan, with a Reg 19 Publication of the new joint development plan "Places for Everyone" taking place in the summer 2021.   (Leads – Sara Lewis/Kevin Reid).  Stockport officers have approached both PAS and MHCLG officials stating that they have cross party support for getting a Stockport Local Plan in place by Dec 2023.</t>
  </si>
  <si>
    <t>Stockport withdrew from GMSF</t>
  </si>
  <si>
    <t>Stoke-on-Trent and Newcastle-Under-Lyme Joint Local Plan - Work has ceased</t>
  </si>
  <si>
    <t>https://www.stoke.gov.uk/jointlocalplan</t>
  </si>
  <si>
    <t>https://mhclg.sharepoint.com/:i:/s/DevelopmentPlans/ETMRfOGPw-BOrrohBIYnlcYBoP_00H3uaUm0kTQAlsX2sg?e=X097p6</t>
  </si>
  <si>
    <t>July 2017</t>
  </si>
  <si>
    <t>August - September 2020</t>
  </si>
  <si>
    <t>WORK CEASED - On 13 January 2021 members of Newcastle under Lyme's Cabinet resolved to undertake the production of a new Borough Local Plan independent of Stoke-on-Trent City Council. This followed Cabinet's decision on 9 December 2020 to carry out a consultation to review the Joint Local Plan and determine the suitability of proceeding with it, or to start work on a new Borough Local Plan.  Stoke-on-Trent City Council is looking to go out to public consultation in late Spring of this year on issues and options for the city with a view to preparing a full draft local plan for public consultation before the end of 2021.</t>
  </si>
  <si>
    <t>Tonbridge and Malling Local Plan</t>
  </si>
  <si>
    <t>05/10/2018</t>
  </si>
  <si>
    <t>23/01/2019</t>
  </si>
  <si>
    <t>https://www.tmbc.gov.uk/services/planning-and-development/planning/planning-local-plans</t>
  </si>
  <si>
    <t>https://www.tmbc.gov.uk/__data/assets/pdf_file/0011/95753/Timetable_Mar2018.pdf</t>
  </si>
  <si>
    <t>https://mhclg.sharepoint.com/:i:/s/DevelopmentPlans/EXNKNIRDxItHqRQCg3mrONMBHNDENFdixMfcbbpMLFWMNw?e=iS3Tpf</t>
  </si>
  <si>
    <t>Oct 2018</t>
  </si>
  <si>
    <t>Dec 2018</t>
  </si>
  <si>
    <t>Dec 2019</t>
  </si>
  <si>
    <t>The Inspectors of the Tonbridge and Malling Plan have found that it has not met the legal Duty to Cooperate and thus cannot be adopted. The Final Report finding the Plan cannot be adopted was sent to the Council on 7 May although it is yet to be published on the Council website. The Council have indicated previously they are likely to legally challenge the outcome. (Lead – Jonathan Blathwayt).</t>
  </si>
  <si>
    <t>Submitted Jan 2019 but failed DtC</t>
  </si>
  <si>
    <t>Mid 2022</t>
  </si>
  <si>
    <t>Uttlesford Local Plan WITHDRAWN</t>
  </si>
  <si>
    <t>https://www.uttlesford.gov.uk/article/4969/Local-Development-Scheme</t>
  </si>
  <si>
    <t>https://www.uttlesford.gov.uk/media/3012/Local-Development-Scheme-October-2018-/pdf/LDS-Oct-2018-1.pdf</t>
  </si>
  <si>
    <t>https://mhclg.sharepoint.com/:i:/s/DevelopmentPlans/EbDQiR5935ZLjdhFioVzrzgBh-aTk3vxm0VkBv260OJwXg?e=KlY36A</t>
  </si>
  <si>
    <t>July to September 2017</t>
  </si>
  <si>
    <t>June - August 2018</t>
  </si>
  <si>
    <t>January 2019</t>
  </si>
  <si>
    <t>Winter 2019</t>
  </si>
  <si>
    <t>Submitted for examinination 18 January 2019.  Plan found unsound and subsequently withdrawn 30 April 2020</t>
  </si>
  <si>
    <t>Submitted Jan .  Withdrawn.</t>
  </si>
  <si>
    <t>Wealden Local Plan WITHDRAWN</t>
  </si>
  <si>
    <t>http://www.wealden.gov.uk/Wealden/Residents/Planning_and_Building_Control/Planning_Policy/Planning_Policy_Documents/Local_Development_Scheme.aspx</t>
  </si>
  <si>
    <t>http://www.wealden.gov.uk/nmsruntime/saveasdialog.aspx?lID=24522&amp;sID=1213</t>
  </si>
  <si>
    <t>https://mhclg.sharepoint.com/:i:/s/DevelopmentPlans/EdKzUEsHJfJMqKm8A4J9RiUBtsOMxbTn0mwAll_58A7SzQ?e=XPyo3T</t>
  </si>
  <si>
    <t>Oct/Nov 2015</t>
  </si>
  <si>
    <t>Aug - Oct 2018</t>
  </si>
  <si>
    <t>Wealden Plan found unsound.  Plan subsequently withdrawn 19 February 2020.</t>
  </si>
  <si>
    <t>Submitted Jan 2019.  Withdrawn.</t>
  </si>
  <si>
    <t>Title of Development Plan Document</t>
  </si>
  <si>
    <t>Emerging Plan found Unsound</t>
  </si>
  <si>
    <t xml:space="preserve">Emerging Plan Withdrawn </t>
  </si>
  <si>
    <t>Notes</t>
  </si>
  <si>
    <t>Updated / checked by</t>
  </si>
  <si>
    <t xml:space="preserve">Date updated /checked </t>
  </si>
  <si>
    <t>Adur Local Plan 2017</t>
  </si>
  <si>
    <t>https://www.adur-worthing.gov.uk/adur-ldf/local-development-scheme/</t>
  </si>
  <si>
    <t>https://www.adur-worthing.gov.uk/media/media,98763,en.pdf</t>
  </si>
  <si>
    <t>https://mhclg.sharepoint.com/sites/DevelopmentPlans/Shared%20Documents/Data%20and%20Analysis/Planning%20Data%20Unit/Data%20Project/Short-term%20Solution/LDS%20Approach/LDS%20screen%20captures/ADU18%20-%20Adur%20LDS%202018.PNG</t>
  </si>
  <si>
    <r>
      <t xml:space="preserve">Adur Plan adopted 14/12/17.  </t>
    </r>
    <r>
      <rPr>
        <b/>
        <sz val="11"/>
        <rFont val="Calibri"/>
        <family val="2"/>
      </rPr>
      <t>No timetable for review plan.</t>
    </r>
    <r>
      <rPr>
        <sz val="11"/>
        <rFont val="Calibri"/>
        <family val="2"/>
      </rPr>
      <t xml:space="preserve">  Joint working with Worthing.  LDS relates to supplementary documents. </t>
    </r>
    <r>
      <rPr>
        <b/>
        <sz val="11"/>
        <rFont val="Calibri"/>
        <family val="2"/>
      </rPr>
      <t xml:space="preserve"> The Plan at paragraph 2.25 says that the Adur Local Plan will be reviewed or partially reviewed within 5 years. </t>
    </r>
  </si>
  <si>
    <t>Michael Waddell</t>
  </si>
  <si>
    <t>Allerdale</t>
  </si>
  <si>
    <t>https://www-cloudfront.allerdale.gov.uk/media/filer_public/0c/6c/0c6cc6af-1995-4c68-94b4-2a3b5c5974ac/local_development_scheme_sept_2018.pdf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</si>
  <si>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ALL18%20-%20Allerdale%20LDS%202018%2EPNG&amp;parent=%2Fsites%2FDevelopmentPlans%2FShared%20Documents%2FData%20and%20Analysis%2FPlanning%20Data%20Unit%2FData%20Project%2FShort-term%20Solution%2FLDS%20Approach%2FLDS%20screen%20captures</t>
  </si>
  <si>
    <t>Options and Sustainability Appraisal</t>
  </si>
  <si>
    <t>December 2021</t>
  </si>
  <si>
    <t>March 2022</t>
  </si>
  <si>
    <t>September 2022</t>
  </si>
  <si>
    <t>The LDS is focused on the Local Plan (Part 2) which is predominantly concerned with allocating land.  However a timetable for the review is included.</t>
  </si>
  <si>
    <t>http://info.ambervalley.gov.uk/docarc/docviewer.aspx?docguid=d39c986a948b419a9bda8274cf1eca44</t>
  </si>
  <si>
    <t>https://mhclg.sharepoint.com/sites/DevelopmentPlans/Shared%20Documents/Data%20and%20Analysis/Planning%20Data%20Unit/LDS%20&amp;%20Reg%2018%20Monitoring/LDS%20Screenshots/AMV%202020%20-%20Amber%20Valley%20LDS%20Feb%202020.PNG</t>
  </si>
  <si>
    <t>March 2017</t>
  </si>
  <si>
    <t xml:space="preserve">Withdrawn Plan's first Reg 18 </t>
  </si>
  <si>
    <t>up to Oct 2020</t>
  </si>
  <si>
    <t>targeted consultations (new plan)</t>
  </si>
  <si>
    <t>Nov 2021</t>
  </si>
  <si>
    <t>April 2022</t>
  </si>
  <si>
    <t>Mar 2023</t>
  </si>
  <si>
    <r>
      <rPr>
        <b/>
        <sz val="11"/>
        <color rgb="FF000000"/>
        <rFont val="Calibri"/>
        <family val="2"/>
      </rPr>
      <t xml:space="preserve">Feb 2020 - LDS has been revised following the withdrawal of the Submission Local Plan in May 2019 and the Borough Council’s subsequent decision in September 2019 to proceed with the preparation of a new Local Plan for Amber Valley. </t>
    </r>
    <r>
      <rPr>
        <sz val="11"/>
        <color rgb="FF000000"/>
        <rFont val="Calibri"/>
        <family val="2"/>
      </rPr>
      <t xml:space="preserve"> Note conflict between LDS and timetable on website for early stages of Plan preparation.</t>
    </r>
  </si>
  <si>
    <r>
      <t xml:space="preserve">New Local Plan </t>
    </r>
    <r>
      <rPr>
        <sz val="12"/>
        <color rgb="FFFF0000"/>
        <rFont val="Calibri"/>
        <family val="2"/>
      </rPr>
      <t>(withdrawn)</t>
    </r>
  </si>
  <si>
    <t xml:space="preserve">First Reg 18 </t>
  </si>
  <si>
    <t>https://www.arun.gov.uk/download.cfm?doc=docm93jijm4n12597.pdf&amp;ver=12615</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</si>
  <si>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ARU18%20Arun%20LDS%202018%2EPNG&amp;parent=%2Fsites%2FDevelopmentPlans%2FShared%20Documents%2FData%20and%20Analysis%2FPlanning%20Data%20Unit%2FData%20Project%2FShort-term%20Solution%2FLDS%20Approach%2FLDS%20screen%20captures</t>
  </si>
  <si>
    <t xml:space="preserve">No date of LDS given. LDS document does not contain a timeline for the Local Plan Review given that it was at Examination when LDS published. Therefore only a para anticipating adoption in July 2018. </t>
  </si>
  <si>
    <t>adopted July 2018</t>
  </si>
  <si>
    <t>Local Plan 2018-2037</t>
  </si>
  <si>
    <t>https://www.ashfield.gov.uk/residents/planning-building-control-and-land-charges/forward-planning/local-development-scheme/</t>
  </si>
  <si>
    <t>https://www.ashfield.gov.uk/media/4889/lds-sept-2018.pdf</t>
  </si>
  <si>
    <t>https://teams.microsoft.com/_#/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t>
  </si>
  <si>
    <t>November/December 2020</t>
  </si>
  <si>
    <t>February 2021</t>
  </si>
  <si>
    <t>Local Plan 2030</t>
  </si>
  <si>
    <t>https://www.ashford.gov.uk/planning-and-building-control/planning-policy/timetables-and-monitoring/</t>
  </si>
  <si>
    <t>https://www.ashford.gov.uk/media/8191/lds-2019.pdf</t>
  </si>
  <si>
    <t>https://mhclg.sharepoint.com/sites/DevelopmentPlans/Shared%20Documents/Data%20and%20Analysis/Planning%20Data%20Unit/LDS%20&amp;%20Reg%2018%20Monitoring/LDS%20Screenshots/ASH19%20Ashford%20LDS%202019.PNG</t>
  </si>
  <si>
    <t>Local Plan adopted 21 Feb 2019.  Current LDS provides only a timetable for G&amp;T Accommodation DPD</t>
  </si>
  <si>
    <t>adopted February 2019</t>
  </si>
  <si>
    <t>Aylesbury Vale</t>
  </si>
  <si>
    <t>Local Plan submitted 28 Feb 2018</t>
  </si>
  <si>
    <t>Submitted Feb 2018</t>
  </si>
  <si>
    <t>https://www.babergh.gov.uk/planning/planning-policy/new-joint-local-plan/local-development-scheme/</t>
  </si>
  <si>
    <t>https://www.babergh.gov.uk/assets/Strategic-Planning/LDS-Update-July-2020.pdf</t>
  </si>
  <si>
    <t>https://mhclg.sharepoint.com/sites/DevelopmentPlans/Shared%20Documents/Data%20and%20Analysis/Planning%20Data%20Unit/LDS%20&amp;%20Reg%2018%20Monitoring/LDS%20Screenshots/BAB%20&amp;%20MSLK%20-%20Babergh%20&amp;%20Mid%20Suffolk%20LDS%20July%202020.PNG</t>
  </si>
  <si>
    <t>Aug-Nov 2017</t>
  </si>
  <si>
    <t>https://baberghmidsuffolk.oc2.uk/docfiles/4/bmsdc_jlp_consultation_document_%28aug_17%29_-_main_doc.pdf</t>
  </si>
  <si>
    <t>https://mhclg.sharepoint.com/sites/DevelopmentPlans/Shared%20Documents/Data%20and%20Analysis/Planning%20Data%20Unit/LDS%20&amp;%20Reg%2018%20Monitoring/Reg%2018%20Screenshots/Babergh%20&amp;%20Mid%20Suffolk%20R18%20Aug%202017.PNG</t>
  </si>
  <si>
    <t>Dec 18 - Jan 19</t>
  </si>
  <si>
    <t>https://www.midsuffolk.gov.uk/planning/planning-policy/new-joint-local-plan/joint-local-plan-preferred-options-july-2019/</t>
  </si>
  <si>
    <t>https://mhclg.sharepoint.com/sites/DevelopmentPlans/Shared%20Documents/Data%20and%20Analysis/Planning%20Data%20Unit/Reg%2018%20monitoring/Screenshots/Babergh%20&amp;%20Mid%20Suffolk%20R18%20July%202019%20FIRST.PNG</t>
  </si>
  <si>
    <t>Winter 2020/21</t>
  </si>
  <si>
    <t>Winter 2021/22</t>
  </si>
  <si>
    <t>https://www.lbbd.gov.uk/local-plan-review</t>
  </si>
  <si>
    <t>https://www.lbbd.gov.uk/sites/default/files/attachments/Local-Development-Scheme-Oct-2019.pdf</t>
  </si>
  <si>
    <t>https://mhclg.sharepoint.com/sites/DevelopmentPlans/Shared%20Documents/Data%20and%20Analysis/Planning%20Data%20Unit/Data%20Project/Short-term%20Solution/LDS%20Approach/LDS%20screen%20captures/BAR19%20-Barking%20&amp;%20Dagenham%20LDS%20Oct%202019.PNG</t>
  </si>
  <si>
    <t>Q3-Q4 2015</t>
  </si>
  <si>
    <t>https://www.lbbd.gov.uk/sites/default/files/attachments/Issues-and-Options-Report.pdf</t>
  </si>
  <si>
    <t>https://mhclg.sharepoint.com/sites/DevelopmentPlans/Shared%20Documents/Data%20and%20Analysis/Planning%20Data%20Unit/Reg%2018%20monitoring/Screenshots/Bexley%20Feb%202019%20R18.PNG</t>
  </si>
  <si>
    <t>Oct 2019 - March 2020</t>
  </si>
  <si>
    <t>https://www.lbbd.gov.uk/sites/default/files/attachments/LBBD-Draft-Local-Plan-Reg-18-Consultation-version_121219.pdf</t>
  </si>
  <si>
    <t>https://mhclg.sharepoint.com/sites/DevelopmentPlans/Shared%20Documents/Data%20and%20Analysis/Planning%20Data%20Unit/LDS%20&amp;%20Reg%2018%20Monitoring/Reg%2018%20Screenshots/Barking%20&amp;%20Dagenham%20R18%20second%20Nov%202019.PNG</t>
  </si>
  <si>
    <t>April - Sep 2020</t>
  </si>
  <si>
    <t>July - Sep 2020</t>
  </si>
  <si>
    <t>Jan - March 2021</t>
  </si>
  <si>
    <t>re-boot of consultations underway.  Previous consultations 2015-16.</t>
  </si>
  <si>
    <t>Local Plan for Barnet</t>
  </si>
  <si>
    <t>http://www.barnet.gov.uk/sites/default/files/local_development_scheme_2020.pdf</t>
  </si>
  <si>
    <t>Winter 2019/20</t>
  </si>
  <si>
    <t>Preferred Approach (Draft Local Plan)</t>
  </si>
  <si>
    <t>https://www.barnet.gov.uk/planning-and-building/planning-policies-and-local-plan/local-plan-review</t>
  </si>
  <si>
    <t>website timetable ocnflict with LDS.  Timetable on website is provided here.</t>
  </si>
  <si>
    <t>Barnsley Local Plan</t>
  </si>
  <si>
    <t>https://www.barnsley.gov.uk/media/5211/local-plan-development-scheme.pdf</t>
  </si>
  <si>
    <t>xxx 2015</t>
  </si>
  <si>
    <t>June 2016</t>
  </si>
  <si>
    <t>Dec 2016</t>
  </si>
  <si>
    <t>Spring 2018</t>
  </si>
  <si>
    <t>Local plan adopted Jan 2019, and no up-to-date LDS.  Timetable provided here (from 2015) is for the now adopted plan.  LP examination nearly two years (with MM consultation)</t>
  </si>
  <si>
    <t>adopted January 2019</t>
  </si>
  <si>
    <t>Barrow-in-Furness</t>
  </si>
  <si>
    <t>April 2017</t>
  </si>
  <si>
    <t>November 2017</t>
  </si>
  <si>
    <t>Barrow Borough Local Plan 2016-2031 Adopted 4 June 2019</t>
  </si>
  <si>
    <t>adopted June 2019</t>
  </si>
  <si>
    <t>Also preparing subsequent JSP with neighbouring authorities. No date given in LDS for Reg 18 stage. </t>
  </si>
  <si>
    <t>Submitted March 2019</t>
  </si>
  <si>
    <t xml:space="preserve">South Essex Plan (Joint Strategic Plan)  </t>
  </si>
  <si>
    <t>https://www.southessexplan.co.uk/south-essex-plan/what-are-we-doing</t>
  </si>
  <si>
    <t>second half of 2021</t>
  </si>
  <si>
    <t xml:space="preserve">The South Essex Plan is being prepared by the six South Essex authorities of Basildon, Brentwood, Castle Point, Rochford, Southend and Southend on Sea.  No timetable on southessexplan website. Currently preparing an Issues Paper for consultation in autumn 2020.  This wll inform the preparation of a Preferred Options document which will be consulted upon in the second half of 2021.
</t>
  </si>
  <si>
    <t xml:space="preserve"> post May 2019 update</t>
  </si>
  <si>
    <t>April - May 2021</t>
  </si>
  <si>
    <t>April - May 2022</t>
  </si>
  <si>
    <t>Plan will cover a minimum 15 year period from date of adoption.  First recorded consultation (Issues and Options) described as non-statutory.</t>
  </si>
  <si>
    <t>Bassetlaw Local Plan 2020</t>
  </si>
  <si>
    <t>https://www.bassetlaw.gov.uk/media/4835/bassetlaw-lds-19-22-final.pdf</t>
  </si>
  <si>
    <t>https://www.bassetlaw.gov.uk/media/3808/2016-idbp-public-consultation-summary-report.pdf</t>
  </si>
  <si>
    <t>Feb-Mar 2019</t>
  </si>
  <si>
    <t>https://www.bassetlaw.gov.uk/planning-and-building/the-draft-bassetlaw-local-plan/draft-bassetlaw-local-plan-part-one-2019/</t>
  </si>
  <si>
    <t>Jan-Feb 2020</t>
  </si>
  <si>
    <t>https://www.bassetlaw.gov.uk/planning-and-building/the-draft-bassetlaw-local-plan/consultation-events-on-the-draft-bassetlaw-local-plan/</t>
  </si>
  <si>
    <t>August-Sept 2020</t>
  </si>
  <si>
    <t>October 2021</t>
  </si>
  <si>
    <r>
      <t xml:space="preserve">West of England JSP - </t>
    </r>
    <r>
      <rPr>
        <sz val="11"/>
        <color rgb="FFFF0000"/>
        <rFont val="Calibri"/>
        <family val="2"/>
      </rPr>
      <t>withdrawn</t>
    </r>
  </si>
  <si>
    <t>Submitted April 2018</t>
  </si>
  <si>
    <r>
      <t>BANES New Local Plan</t>
    </r>
    <r>
      <rPr>
        <b/>
        <sz val="12"/>
        <color rgb="FF000000"/>
        <rFont val="Calibri"/>
        <family val="2"/>
      </rPr>
      <t xml:space="preserve"> </t>
    </r>
    <r>
      <rPr>
        <b/>
        <sz val="12"/>
        <color rgb="FFFF0000"/>
        <rFont val="Calibri"/>
        <family val="2"/>
      </rPr>
      <t>- work paused</t>
    </r>
  </si>
  <si>
    <t>The West of England Combined Authority is developing a Spatial Development Strategy (SDS) for the area covering Bath and North East Somerset, Bristol and South Gloucestershire, in collaboration with the local councils.  This will be a high-level strategic plan; each council will also develop Local Plans, that will need to be consistent with this work.  The information gathered for Local Plans will form part of the evidence base for the West of England Spatial Development Plan (SDS).</t>
  </si>
  <si>
    <t>Local Plan Partial Update</t>
  </si>
  <si>
    <t>https://mhclg.sharepoint.com/sites/DevelopmentPlans/Shared%20Documents/Data%20and%20Analysis/Planning%20Data%20Unit/LDS%20&amp;%20Reg%2018%20Monitoring/LDS%20Screenshots/BANES2020%20-%20Bath%20and%20NE%20Somerset%20LDS%20Apr%202020.PNG</t>
  </si>
  <si>
    <t xml:space="preserve">Commencement Document </t>
  </si>
  <si>
    <t>June/July 2021</t>
  </si>
  <si>
    <t>Sept 2021</t>
  </si>
  <si>
    <t>BANE started development of a Local Plan in 2018, as part of the wider West of England JSP (between B&amp;NES, Bristol, North Somerset and South Gloucestershire). However, BANE pulled out of the JSP in January 2020 (the Plan was subsequently withdrawn in April 2020).  As a result, BANE have launched a revised timetable for updating the current Local Plan, and associated planning documents. BANE held a public consultation on this from April to June 2020, and will publish the results of this soon (at 09/06/20). This is not  a new Local Plan and will not roll forward or change the plan period of the adopted Core Strategy.</t>
  </si>
  <si>
    <t>Bedford Borough Local Plan</t>
  </si>
  <si>
    <t>2030</t>
  </si>
  <si>
    <t>https://www.bedford.gov.uk/planning-and-building/planning-policy-its-purpose/local-development-scheme/</t>
  </si>
  <si>
    <t>https://bbcdevwebfiles.blob.core.windows.net/webfiles/Planning%20and%20Building/Planning%20Policy/LDS%20May%202018.pdf</t>
  </si>
  <si>
    <t>https://mhclg.sharepoint.com/sites/DevelopmentPlans/Shared%20Documents/Data%20and%20Analysis/Planning%20Data%20Unit/Data%20Project/Short-term%20Solution/LDS%20Approach/LDS%20screen%20captures/BED-2018%20Bedford%20LDS.png</t>
  </si>
  <si>
    <t>September 2018</t>
  </si>
  <si>
    <t>December 2018</t>
  </si>
  <si>
    <t>TT is for now adopted Plan (Jan 2020)</t>
  </si>
  <si>
    <t>adopted January 2020</t>
  </si>
  <si>
    <t>https://www.bexley.gov.uk/services/planning-and-building-control/planning-policy/technical-documents</t>
  </si>
  <si>
    <t>https://www.bexley.gov.uk/sites/default/files/2020-07/Bexley-Local-Development-Scheme-October-2019-September-2022-updated-with-covid-19-amendments.pdf</t>
  </si>
  <si>
    <t>https://mhclg.sharepoint.com/sites/DevelopmentPlans/Shared%20Documents/Data%20and%20Analysis/Planning%20Data%20Unit/LDS%20&amp;%20Reg%2018%20Monitoring/LDS%20Screenshots/BEX2020%20Bexley%20LDS%20June%202020%20update.PNG</t>
  </si>
  <si>
    <t>15 Feb - 7 April 2019</t>
  </si>
  <si>
    <t>https://www.bexley.gov.uk/sites/bexley-cms/files/2019-02/BLP-Reg-18-Consultation-Paper-for-Publication-February-2019.pdf</t>
  </si>
  <si>
    <t>Nov 2020 - Jan 2021</t>
  </si>
  <si>
    <t>July 2021</t>
  </si>
  <si>
    <t>Plan period not specified in LDS or Reg 18.  LDS updated in June 2020 to reflect changes in timetable due to Corvid.</t>
  </si>
  <si>
    <t>https://www.birmingham.gov.uk/info/20054/planning_strategies_and_policies/69/local_development_framework/2</t>
  </si>
  <si>
    <t>file:///C:/Users/ShaneRawlinson/Downloads/Local_Development_Scheme_2020_23.pdf</t>
  </si>
  <si>
    <r>
      <t xml:space="preserve">The Birmingham Development Plan was adopted in Jan 2017.  Available  TT is for "Development Management in Birmingham" DPD not the Birmingham Development Plan Review. </t>
    </r>
    <r>
      <rPr>
        <b/>
        <sz val="11"/>
        <color rgb="FFFF0000"/>
        <rFont val="Calibri"/>
        <family val="2"/>
      </rPr>
      <t xml:space="preserve"> The Council will set out a timetable for any BDP update, if necessary, in the next version of the LDS by January 2022</t>
    </r>
    <r>
      <rPr>
        <sz val="11"/>
        <color rgb="FF000000"/>
        <rFont val="Calibri"/>
        <family val="2"/>
      </rPr>
      <t xml:space="preserve">. </t>
    </r>
  </si>
  <si>
    <t>Blaby District Local Plan</t>
  </si>
  <si>
    <t>https://www.blaby.gov.uk/media/2406/2019-local-development-scheme.pdf</t>
  </si>
  <si>
    <t>https://mhclg.sharepoint.com/:i:/s/DevelopmentPlans/EX8Q4hHWBARDqwdDpEDos8IB20yV9dwb8iZCd1a2pnvN1Q?e=0CCQ0b</t>
  </si>
  <si>
    <t>Sept 2020</t>
  </si>
  <si>
    <t>March 2021</t>
  </si>
  <si>
    <t>no period for new plan found, but "call for sites" runs from 25/3/19 - 7/5/2019</t>
  </si>
  <si>
    <t>Blackburn with Darwen Local Plan</t>
  </si>
  <si>
    <t>https://www.blackburn.gov.uk/Pages/Local-Development-Scheme.aspx</t>
  </si>
  <si>
    <t>https://mhclg.sharepoint.com/sites/DevelopmentPlans/Shared%20Documents/Data%20and%20Analysis/Planning%20Data%20Unit/Data%20Project/Short-term%20Solution/LDS%20Approach/LDS%20screen%20captures/BWD19%20-%20Balckburn%20with%20Darwen%20web%20TT%20Oct%202019.PNG</t>
  </si>
  <si>
    <t xml:space="preserve">Sept 2020 - but delayed </t>
  </si>
  <si>
    <t>Late 2020</t>
  </si>
  <si>
    <t>early 2021</t>
  </si>
  <si>
    <t>Given the national emergency, it is too early to advise when all work on the new Local Plan will be able to re-start. It is clear that we will no longer be able to consult on a draft plan in September 2020 in accordance with the Local Development Scheme (LDS) which was published in January 2020.</t>
  </si>
  <si>
    <t>Local Plan, Part 1: Core Strategy</t>
  </si>
  <si>
    <t>https://www.blackpool.gov.uk/Residents/Planning-environment-and-community/Planning/Planning-policy/Planning-policy-team.aspx</t>
  </si>
  <si>
    <t>https://www.blackpool.gov.uk/Residents/Planning-environment-and-community/Documents/SD014-LDS.pdf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</si>
  <si>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LA14%20-%20Blackpool%20LDS%202014%2EPNG&amp;parent=%2Fsites%2FDevelopmentPlans%2FShared%20Documents%2FData%20and%20Analysis%2FPlanning%20Data%20Unit%2FData%20Project%2FShort-term%20Solution%2FLDS%20Approach%2FLDS%20screen%20captures</t>
  </si>
  <si>
    <t>July/August 2014</t>
  </si>
  <si>
    <t>December 2014</t>
  </si>
  <si>
    <t>Sep 2015</t>
  </si>
  <si>
    <t>Timetable provided is for adopted plan (2016).  No updated information found on any future Review or updates to LDS.</t>
  </si>
  <si>
    <t>https://www.bolsover.gov.uk/index.php/resident/waste-/-recycling/89-resident/local-plan/449-new-local-plan</t>
  </si>
  <si>
    <t>https://www.bolsover.gov.uk/images/LIVE/P/Plan_NLP_Local_Development_Scheme_1803.pdf</t>
  </si>
  <si>
    <t>https://teams.microsoft.com/_#/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t>
  </si>
  <si>
    <t>October/November 2015</t>
  </si>
  <si>
    <t>November/December 2016</t>
  </si>
  <si>
    <t>May/June 2018</t>
  </si>
  <si>
    <t>Local plan found Sound 15 Jan 2020</t>
  </si>
  <si>
    <t>adopted March 2020</t>
  </si>
  <si>
    <r>
      <t>Joint Plan with Greater Manchester authorities. No date for webpage timetable given. Some stages missing from timetable. </t>
    </r>
    <r>
      <rPr>
        <sz val="11"/>
        <rFont val="Calibri"/>
        <family val="2"/>
      </rPr>
      <t>Salford's LDS (Oct 2019) provides timetable for Local Plan (largely a SAP, but does contain strategic policies). Strategic Housing is in GMSF.</t>
    </r>
    <r>
      <rPr>
        <sz val="11"/>
        <color rgb="FFFF0000"/>
        <rFont val="Calibri"/>
        <family val="2"/>
      </rPr>
      <t xml:space="preserve">  Latest update direct from website (22/07/2020)</t>
    </r>
  </si>
  <si>
    <t>South East Lincolnshire Local Plan</t>
  </si>
  <si>
    <t>http://www.southeastlincslocalplan.org/local-development-scheme-3/</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</si>
  <si>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OS17%20-%20Boston%20LDS%202017%2EPNG&amp;parent=%2Fsites%2FDevelopmentPlans%2FShared%20Documents%2FData%20and%20Analysis%2FPlanning%20Data%20Unit%2FData%20Project%2FShort-term%20Solution%2FLDS%20Approach%2FLDS%20screen%20captures</t>
  </si>
  <si>
    <t>Jan-April 2012</t>
  </si>
  <si>
    <t>May-June 2013</t>
  </si>
  <si>
    <t>Jan 2016</t>
  </si>
  <si>
    <t>April-May 2017</t>
  </si>
  <si>
    <t>June 2017</t>
  </si>
  <si>
    <t xml:space="preserve">Joint Plan with Boston, South Holland and the County Council. Further Reg 18 consultation also took place in July/Aug 2016. </t>
  </si>
  <si>
    <r>
      <t xml:space="preserve">Bournemouth </t>
    </r>
    <r>
      <rPr>
        <sz val="14"/>
        <color rgb="FFFF0000"/>
        <rFont val="Calibri"/>
        <family val="2"/>
      </rPr>
      <t>(defunct now BCP)</t>
    </r>
  </si>
  <si>
    <t>Bournemouth Local Plan</t>
  </si>
  <si>
    <t>https://www.bournemouth.gov.uk/planningbuilding/PlanningPolicy/Other-Planning-Documents/LocalDevelopmentScheme.aspx</t>
  </si>
  <si>
    <t>https://www.bournemouth.gov.uk/planningbuilding/PlanningPolicy/PlanningPolicyFiles/localdevelopmentscheme/local-development-scheme-update-january-2018.pdf</t>
  </si>
  <si>
    <t>https://mhclg.sharepoint.com/sites/DevelopmentPlans/Shared%20Documents/Data%20and%20Analysis/Planning%20Data%20Unit/Data%20Project/Short-term%20Solution/LDS%20Approach/LDS%20screen%20captures/BOU-2018%20Bournemouth%20LDS.png</t>
  </si>
  <si>
    <t>Oct-Nov 2017</t>
  </si>
  <si>
    <t>https://www.bournemouth.gov.uk/planningbuilding/PlanningPolicy/Local-Plan-Documents/bournemouth-local-plan-review-regulation-18.aspx</t>
  </si>
  <si>
    <t>https://mhclg.sharepoint.com/:i:/s/DevelopmentPlans/Ea0RRUHH1S9BuDCNmImlHJcB8X4HYoSWbW5V_LBCoooSMg?e=Ywuyzt</t>
  </si>
  <si>
    <t>July-Sept 2018</t>
  </si>
  <si>
    <t>April-May 2019</t>
  </si>
  <si>
    <t>March 2020</t>
  </si>
  <si>
    <t>Plan period not specified in LDS or Reg 18; notes that timeframe likely to be adjusted to reflect local govt changes.  Now part of Bournemouth, Christchurch &amp; Poole (BCP).  PINS intel: New LDS for BCP came into effect on 23 Sept 2019 &amp; sets out programme for single BCP LP</t>
  </si>
  <si>
    <t>Issues and call for Sites</t>
  </si>
  <si>
    <t>Nov 2022</t>
  </si>
  <si>
    <t xml:space="preserve">New authority from April 2019.  formerly Bournemouth and Pool; Christchurch.  LPA update (at 10/08/2020):  Issues and Options draft of the plan will be consulted on during the spring 2021.   </t>
  </si>
  <si>
    <t>http://democratic.bracknell-forest.gov.uk/documents/s130421/Revised%20Local%20Development%20Scheme%202019-2022%20Appendix%20A%2021012019%20Environment%20Portfolio%20Review%20Group.pdf</t>
  </si>
  <si>
    <t>https://mhclg.sharepoint.com/sites/DevelopmentPlans/Shared%20Documents/Data%20and%20Analysis/Planning%20Data%20Unit/Data%20Project/Short-term%20Solution/LDS%20Approach/LDS%20screen%20captures/BRA-2019%20Bracknell%20Forest%20LDS.png</t>
  </si>
  <si>
    <t>June/July 2016</t>
  </si>
  <si>
    <t>Feb 2018</t>
  </si>
  <si>
    <t>Preferred Options / Draft Plan consultation</t>
  </si>
  <si>
    <t>https://www.bracknell-forest.gov.uk/planning-and-building-control/planning/planning-policy/development-plan/draft-bracknell-forest-local-plan/draft-bracknell-forest-local-plan</t>
  </si>
  <si>
    <t>Sep 2018</t>
  </si>
  <si>
    <t>Further consultation on new sites</t>
  </si>
  <si>
    <t>https://consult.bracknell-forest.gov.uk/portal/planning/draft_bracknell_forest_local_plan_add_sites</t>
  </si>
  <si>
    <t>https://consult.bracknell-forest.gov.uk/portal/planning/bracknell_forest_council_local_plan_-_revised_growth_strategy_october_2019</t>
  </si>
  <si>
    <t>February-March 2020</t>
  </si>
  <si>
    <t>June-July 2020</t>
  </si>
  <si>
    <t>January 2021</t>
  </si>
  <si>
    <r>
      <t xml:space="preserve">First Reg 18 consultation on its Comprehensive Local Plan 21 Oct - 2 Dec 2015 not recorded.  </t>
    </r>
    <r>
      <rPr>
        <b/>
        <sz val="14"/>
        <color rgb="FFFF0000"/>
        <rFont val="Calibri"/>
        <family val="2"/>
      </rPr>
      <t>It is unlikely that the Draft Submission Bracknell Forest Local Plan will be published for consultation until after the 31 August 2020.</t>
    </r>
  </si>
  <si>
    <t>Core Strategy Partial Review</t>
  </si>
  <si>
    <t>https://www.bradford.gov.uk/media/4889/local-development-scheme-revised-2018-to-2021.pdf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</si>
  <si>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t>
  </si>
  <si>
    <t>November 2018</t>
  </si>
  <si>
    <t>May 2019</t>
  </si>
  <si>
    <t>Preferred Option</t>
  </si>
  <si>
    <t>Preferred Options Update</t>
  </si>
  <si>
    <t>January 2020</t>
  </si>
  <si>
    <t>July 2020</t>
  </si>
  <si>
    <t>Dec 2021</t>
  </si>
  <si>
    <t>Partial Review will include Housing requirement (Policy HO1).</t>
  </si>
  <si>
    <t xml:space="preserve">Braintree Local Plan (North Essex Garden Communities) Section 1 </t>
  </si>
  <si>
    <t>https://www.braintree.gov.uk/downloads/download/905/local_development_schemes_lds</t>
  </si>
  <si>
    <t>https://www.braintree.gov.uk/download/downloads/id/5691/local_development_scheme_lds_2019_to_2021_-_january_2019.pdf</t>
  </si>
  <si>
    <t>https://mhclg.sharepoint.com/sites/DevelopmentPlans/Shared%20Documents/Data%20and%20Analysis/Planning%20Data%20Unit/Data%20Project/Short-term%20Solution/LDS%20Approach/LDS%20screen%20captures/BRA-2019%20Braintree%20LDS.png</t>
  </si>
  <si>
    <t>Jan-March 2015</t>
  </si>
  <si>
    <t>Summer 2016</t>
  </si>
  <si>
    <t>Summer 2017</t>
  </si>
  <si>
    <r>
      <t xml:space="preserve">LDS shows that the Shared Strategic Plan (Section 1) – to be adopted Spring 2020 (if adopted independently) BUT Braintree District Specific Local Plan (Section 2) – to be adopted Winter 2020/21.  Section 1 of plan aligned between the three North Essex authorities of Braintree, Colchester and Tendring. This "Section 1 Plan" is a Strategic  Plan identical to all three authorities.  Section 2 is different for each authority. </t>
    </r>
    <r>
      <rPr>
        <b/>
        <sz val="12"/>
        <color rgb="FFFF0000"/>
        <rFont val="Calibri"/>
        <family val="2"/>
      </rPr>
      <t xml:space="preserve">lnspector's interim letter of 15 May 2020 found plan unsound but subject to removal of two of the three garden communities is sound. The three North Essex Authorities to consider way forward.  </t>
    </r>
  </si>
  <si>
    <t>Submitted Oct 2017</t>
  </si>
  <si>
    <t>Breckland Local Plan</t>
  </si>
  <si>
    <t>https://www.breckland.gov.uk/local-plan-timetable</t>
  </si>
  <si>
    <t>https://www.breckland.gov.uk/media/10247/Breckland-Local-Plan-Local-Development-Scheme-Ninth-Revision/pdf/LDS_Ninth_Revision.pdf?m=636882562753100000</t>
  </si>
  <si>
    <t>https://mhclg.sharepoint.com/sites/DevelopmentPlans/Shared%20Documents/Data%20and%20Analysis/Planning%20Data%20Unit/Data%20Project/Short-term%20Solution/LDS%20Approach/LDS%20screen%20captures/BRE-2018%20Breckland%20LDS.png</t>
  </si>
  <si>
    <t>Nov 2014-Jan 2015</t>
  </si>
  <si>
    <t>https://www.breckland.gov.uk/media/13660/Issues-and-Options-Consultation-Document/pdf/Issues_and_Options_Consultation_Document.pdf?m=637014724185670000</t>
  </si>
  <si>
    <t>Jan-Feb 2016</t>
  </si>
  <si>
    <t>Preferred Directions</t>
  </si>
  <si>
    <t>https://www.breckland.gov.uk/preferred-directions-consultation</t>
  </si>
  <si>
    <t>Sep - Oct 2016</t>
  </si>
  <si>
    <t>Preferred Site Options &amp; Settlement Boundaries</t>
  </si>
  <si>
    <t>https://www.breckland.gov.uk/site-options</t>
  </si>
  <si>
    <t>Aug-Sept 2017</t>
  </si>
  <si>
    <t>Nov 2017</t>
  </si>
  <si>
    <t>adopted November 2019</t>
  </si>
  <si>
    <t>https://www.brent.gov.uk/services-for-residents/planning-and-building-control/planning-policy/current-planning-policy-consultations/</t>
  </si>
  <si>
    <t>https://www.brent.gov.uk/media/16414732/local-development-scheme-2019-planning.pdf</t>
  </si>
  <si>
    <t>https://mhclg.sharepoint.com/sites/DevelopmentPlans/Shared%20Documents/Data%20and%20Analysis/Planning%20Data%20Unit/LDS%20&amp;%20Reg%2018%20Monitoring/LDS%20Screenshots/BRE19%20-%20Brent%20LDS%202019.PNG</t>
  </si>
  <si>
    <t>Jan 2017</t>
  </si>
  <si>
    <t>https://www.brent.gov.uk/services-for-residents/planning-and-building-control/planning-policy/shaping-brent-s-future-together/</t>
  </si>
  <si>
    <t>Oct 2019</t>
  </si>
  <si>
    <t>Mar 2019</t>
  </si>
  <si>
    <t>The Inspectors are inviting written statements in response to their MIQs to be received no later than 4pm, Wednesday 26 August 2020.  The examination hearings will commence as virtual events on Tuesday 29 September 2020.</t>
  </si>
  <si>
    <t>Submitted March 2020</t>
  </si>
  <si>
    <t>http://www.brentwood.gov.uk/index.php?cid=694</t>
  </si>
  <si>
    <t>https://brentwood.moderngov.co.uk/documents/s14735/Appendix%20G%20Revised%20Local%20Development%20Scheme%20October%202018.pdf</t>
  </si>
  <si>
    <t>https://teams.microsoft.com/_#/png/viewer/teams/https:~2F~2Fmhclg.sharepoint.com~2Fsites~2FDevelopmentPlans~2FShared%20Documents~2FData%20and%20Analysis~2FPlanning%20Data%20Unit~2FData%20Project~2FShort-term%20Solution~2FLDS%20Approach~2FLDS%20screen%20captures~2FBRE18%20-%20Brentwood%20LDS%202018.PNG?threadId=19:02cfc1d922c64c5584e5731b4a607ece@thread.skype&amp;baseUrl=https:~2F~2Fmhclg.sharepoint.com~2Fsites~2FDevelopmentPlans&amp;fileId=FB8B4EA3-4EC8-4F2E-B80B-AEAA66BBE17A&amp;ctx=files&amp;viewerAction=view</t>
  </si>
  <si>
    <t>Feb-March 2016</t>
  </si>
  <si>
    <t>Jan-March 2018</t>
  </si>
  <si>
    <r>
      <t>PINS intel: published 05/02/19;</t>
    </r>
    <r>
      <rPr>
        <strike/>
        <sz val="11"/>
        <color rgb="FF006100"/>
        <rFont val="Calibri"/>
        <family val="2"/>
        <scheme val="minor"/>
      </rPr>
      <t xml:space="preserve"> Submission expected 01/07/19.</t>
    </r>
    <r>
      <rPr>
        <sz val="11"/>
        <color rgb="FF006100"/>
        <rFont val="Calibri"/>
        <family val="2"/>
        <scheme val="minor"/>
      </rPr>
      <t xml:space="preserve">    The Council is currently consulting on an Addendum of Focussed Changes to the Pre Submission Local Plan (Regulation 19, February 2019). This is available for public comment between Tuesday 15 October and Tuesday 26 November 2019.</t>
    </r>
  </si>
  <si>
    <t>Submitted Feb 2020</t>
  </si>
  <si>
    <t>City Plan Part 2 (SAP)</t>
  </si>
  <si>
    <t>https://www.brighton-hove.gov.uk/content/planning/planning-policy/local-development-scheme</t>
  </si>
  <si>
    <t>https://www.brighton-hove.gov.uk/sites/brighton-hove.gov.uk/files/LDS%202017%20Final.pdf</t>
  </si>
  <si>
    <t>The City Plan Part 1 has already been adopted and the LDS does not set out a timeline for it's review. Timetable for City Plan Part 2 (SAP) is described but no review of Part 1.</t>
  </si>
  <si>
    <t>https://www.bristol.gov.uk/planning-and-building-regulations/local-plan-review</t>
  </si>
  <si>
    <t>Brief timetable for its production located.  A more detailed programme for the local plan review will be published in October 2020.  The West of England Combined Authority (WECA) is preparing a Spatial Development Strategy. Bristol’s local plan will be in line with that strategy.</t>
  </si>
  <si>
    <t>Greater Norwich Local Plan</t>
  </si>
  <si>
    <t>https://www.norwich.gov.uk/download/downloads/id/1671/local_development_scheme_lds_-_revised_june_2020.pdf</t>
  </si>
  <si>
    <t>January-March 2018</t>
  </si>
  <si>
    <t>Initial Growth Options and Site Proposals</t>
  </si>
  <si>
    <t>http://www.greaternorwichlocalplan.org.uk/</t>
  </si>
  <si>
    <t>https://mhclg.sharepoint.com/sites/DevelopmentPlans/Shared%20Documents/Data%20and%20Analysis/Planning%20Data%20Unit/Reg%2018%20monitoring/Screenshots/Norwich%20Jan%20&amp;%20Oct%202018%20Reg%2018.PNG</t>
  </si>
  <si>
    <t>New, Amended and Small Sites</t>
  </si>
  <si>
    <t>https://mhclg.sharepoint.com/sites/DevelopmentPlans/Shared%20Documents/Data%20and%20Analysis/Planning%20Data%20Unit/LDS%20&amp;%20Reg%2018%20Monitoring/Reg%2018%20Screenshots/Broadland%20Site%20Proposals%20Reg%2018.PNG</t>
  </si>
  <si>
    <t>https://www.gnlp.org.uk/assets/Uploads/Reg-18-Final-Strategy-Document-0702.pdf</t>
  </si>
  <si>
    <t>Jan - Feb 2021</t>
  </si>
  <si>
    <t>June 2021</t>
  </si>
  <si>
    <t>Aug/Sept 2022</t>
  </si>
  <si>
    <t>TT taken from Greater Norwich website:  https://www.greaternorwichgrowth.org.uk/planning/greater-norwich-local-plan/   Norwich LDS (June 2020) has same TT</t>
  </si>
  <si>
    <t>Broads Local Plan 2036</t>
  </si>
  <si>
    <t>http://www.broads-authority.gov.uk/planning/planning-policies/development/future-local-plan</t>
  </si>
  <si>
    <t>http://www.broads-authority.gov.uk/__data/assets/pdf_file/0003/1011468/Broads-Local-Plan-LDS-August-2017.pdf</t>
  </si>
  <si>
    <t>https://mhclg.sharepoint.com/sites/DevelopmentPlans/Shared%20Documents/Data%20and%20Analysis/Planning%20Data%20Unit/Data%20Project/Short-term%20Solution/LDS%20Approach/LDS%20screen%20captures/BRO-2017%20Broads%20LDS.png</t>
  </si>
  <si>
    <t>Feb-Apr 2016</t>
  </si>
  <si>
    <t>Nov 2016-Jan 2017</t>
  </si>
  <si>
    <t>Oct-Dec 2017</t>
  </si>
  <si>
    <t>Jan-Mar 2018</t>
  </si>
  <si>
    <t>Jun/Jul 2018</t>
  </si>
  <si>
    <t>The Local Plan for the Broads was adopted by the Broads Authority on 17 May 2019</t>
  </si>
  <si>
    <t>Max Laverack</t>
  </si>
  <si>
    <t>adopted May 2019</t>
  </si>
  <si>
    <t>https://www.bromley.gov.uk/downloads/download/77/local_development_scheme</t>
  </si>
  <si>
    <t>https://www.bromley.gov.uk/downloads/file/1801/local_development_scheme_version_september_2017</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</si>
  <si>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t>
  </si>
  <si>
    <t>Sep/Oct 2015</t>
  </si>
  <si>
    <t>Consultation on sites assessed as part of the site allocation process</t>
  </si>
  <si>
    <t>Feb/March 2016</t>
  </si>
  <si>
    <t>Consultation on new Local Green Space Designations</t>
  </si>
  <si>
    <t>Nov/Dec 2016</t>
  </si>
  <si>
    <t>Aug 2017</t>
  </si>
  <si>
    <t>Spring/Summer 2018</t>
  </si>
  <si>
    <t xml:space="preserve">Current Plan adopted Jan 2019.  No TT available for review.  </t>
  </si>
  <si>
    <t>https://www.bromsgrove.gov.uk/council/policy-and-strategy/planning-policies/local-development-scheme.aspx</t>
  </si>
  <si>
    <t>https://www.bromsgrove.gov.uk/council/policy-and-strategy/planning-policies/bromsgrove-district-plan-review.aspx</t>
  </si>
  <si>
    <t>https://mhclg.sharepoint.com/sites/DevelopmentPlans/Shared%20Documents/Data%20and%20Analysis/Planning%20Data%20Unit/Data%20Project/Short-term%20Solution/LDS%20Approach/LDS%20screen%20captures/BRO19%20-%20Bromsgrove%20indicative%20TT%20Oct%202019.PNG</t>
  </si>
  <si>
    <t>Sep - Nov 2019</t>
  </si>
  <si>
    <t>https://www.bromsgrove.gov.uk/council/policy-and-strategy/planning-policies/bromsgrove-district-plan-review/issues-and-options-consultation.aspx</t>
  </si>
  <si>
    <t>https://mhclg.sharepoint.com/sites/DevelopmentPlans/Shared%20Documents/Data%20and%20Analysis/Planning%20Data%20Unit/Reg%2018%20monitoring/Screenshots/Bromsgrove%20Sep%202018%20Reg%2018%20FIRST.PNG</t>
  </si>
  <si>
    <t>BDP Review Update Consultation / Call For Sites</t>
  </si>
  <si>
    <t>Oct / Nov 2021</t>
  </si>
  <si>
    <t>Jan 2022</t>
  </si>
  <si>
    <t xml:space="preserve">Broxbourne Local Plan </t>
  </si>
  <si>
    <t>https://www.broxbourne.gov.uk/resident-planning-and-building-planning-policy/pre-submission-local-plan-regulation-19-stage</t>
  </si>
  <si>
    <t>https://www.broxbourne.gov.uk/sites/default/files/Documents/Planning/pp_Local%20Plan%20Scheme%20JUNE%202017.pdf</t>
  </si>
  <si>
    <t>https://teams.microsoft.com/_#/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t>
  </si>
  <si>
    <t>October 2017</t>
  </si>
  <si>
    <t>March 2018</t>
  </si>
  <si>
    <r>
      <t xml:space="preserve">Found Sound 14 April 2020.  </t>
    </r>
    <r>
      <rPr>
        <sz val="12"/>
        <rFont val="Calibri"/>
        <family val="2"/>
      </rPr>
      <t>Plan Adopted 24 June 2020.</t>
    </r>
    <r>
      <rPr>
        <sz val="11"/>
        <rFont val="Calibri"/>
        <family val="2"/>
      </rPr>
      <t xml:space="preserve"> Plan period used is for housing calculation as stated at DS1 in the Plan ("formal" Plan Period is 2018-2033).</t>
    </r>
  </si>
  <si>
    <t>adopted June 2020</t>
  </si>
  <si>
    <t>Greater Nottingham Strategic Plan 2038</t>
  </si>
  <si>
    <t>http://www.gnplan.org.uk/gn-consultation/greater-nottingham-strategic-plan-growth-options-consultation/</t>
  </si>
  <si>
    <t>Draft Publication Consultation (Reg 18)</t>
  </si>
  <si>
    <t>Sep 2020</t>
  </si>
  <si>
    <t>Jan 2021</t>
  </si>
  <si>
    <t xml:space="preserve">Greater Nottingham Strategic Plan 2038 
</t>
  </si>
  <si>
    <t>pop up issue on VisualPing - BEING ACTIONED</t>
  </si>
  <si>
    <t>https://www.burnley.gov.uk/sites/default/files/LDS%202018%20-%202021%20FINAL_0.pdf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</si>
  <si>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UR18%20-%20Burnley%20LDS%202018%2EPNG&amp;parent=%2Fsites%2FDevelopmentPlans%2FShared%20Documents%2FData%20and%20Analysis%2FPlanning%20Data%20Unit%2FData%20Project%2FShort-term%20Solution%2FLDS%20Approach%2FLDS%20screen%20captures</t>
  </si>
  <si>
    <t>July/Aug 2016</t>
  </si>
  <si>
    <t>Preferred Options Consultation</t>
  </si>
  <si>
    <t>April/May 2017</t>
  </si>
  <si>
    <t>June 2018</t>
  </si>
  <si>
    <t>Informal consultation on Issues &amp; Options (17/02/2014 - 31/03/2014) and Additional Sites (26/08/2014 - 07/10/2014) exlcuded from this record.  Timetable in LDS is for the current Plan adopted July 2018.   No more up-to-date LDS is available.</t>
  </si>
  <si>
    <t xml:space="preserve">Calderdale Local Plan </t>
  </si>
  <si>
    <t>https://www.calderdale.gov.uk/v2/residents/environment-planning-and-building/planning/planning-policy/local-plan/local-plan#submission</t>
  </si>
  <si>
    <t>https://www.calderdale.gov.uk/v2/sites/default/files/LDS_21-june-2018.pdf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</si>
  <si>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L18%20-%20Calderdale%20LDS%202018%2EPNG&amp;parent=%2Fsites%2FDevelopmentPlans%2FShared%20Documents%2FData%20and%20Analysis%2FPlanning%20Data%20Unit%2FData%20Project%2FShort-term%20Solution%2FLDS%20Approach%2FLDS%20screen%20captures</t>
  </si>
  <si>
    <t>Aug to Oct 2017</t>
  </si>
  <si>
    <t>August 2018</t>
  </si>
  <si>
    <t>Late 2018</t>
  </si>
  <si>
    <t>End 2019/early 2020</t>
  </si>
  <si>
    <t>Submitted January 2019</t>
  </si>
  <si>
    <t>https://www.cambridge.gov.uk/local-development-scheme</t>
  </si>
  <si>
    <t>https://www.cambridge.gov.uk/media/7987/local-development-scheme.pdf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</si>
  <si>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M18%20-%20Cambridge%20LDS%202018%2EPNG&amp;parent=%2Fsites%2FDevelopmentPlans%2FShared%20Documents%2FData%20and%20Analysis%2FPlanning%20Data%20Unit%2FData%20Project%2FShort-term%20Solution%2FLDS%20Approach%2FLDS%20screen%20captures</t>
  </si>
  <si>
    <t>Jan 2020</t>
  </si>
  <si>
    <t xml:space="preserve">Joint Plan btetween Cambridge City Council and South Cambs DC.  Not clear what plan period is. Current adopted Plan (2018) includes a policy commiting to an early review to commence before the end of 2019.
Dates have been updated according to the LDS.
</t>
  </si>
  <si>
    <t>https://www.camden.gov.uk/search?p_p_id=com_liferay_portal_search_web_portlet_SearchPortlet&amp;p_p_lifecycle=0&amp;p_p_mode=view&amp;p_p_state=maximized&amp;_com_liferay_portal_search_web_portlet_SearchPortlet_redirect=https%3A%2F%2Fwww.camden.gov.uk%2Fsearch%3Fp_p_id%3Dcom_liferay_portal_search_web_portlet_SearchPortlet%26p_p_lifecycle%3D0%26p_p_mode%3Dview%26p_p_state%3Dnormal&amp;_com_liferay_portal_search_web_portlet_SearchPortlet_mvcPath=%2Fsearch.jsp&amp;_com_liferay_portal_search_web_portlet_SearchPortlet_keywords=local%20development%20scheme&amp;_com_liferay_portal_search_web_portlet_SearchPortlet_entryClassName=com.liferay.document.library.kernel.model.DLFileEntry</t>
  </si>
  <si>
    <t>https://www.camden.gov.uk/documents/20142/4855432/2020+Local+Development+Scheme+FINAL.pdf/2dd0e133-3bec-0ed7-9eca-05a5bb6708ae?version=1.0&amp;t=1581590112744&amp;download=true</t>
  </si>
  <si>
    <t>https://mhclg.sharepoint.com/sites/DevelopmentPlans/Shared%20Documents/Data%20and%20Analysis/Planning%20Data%20Unit/LDS%20&amp;%20Reg%2018%20Monitoring/LDS%20Screenshots/LBCAM19%20-%20Camden%20LDS%20March%202019.PNG</t>
  </si>
  <si>
    <t>The Council anticipates undertaking an assessment of the Local Plan in late 2020 early 2021 and undertake a review of the Plan if considered necessary.</t>
  </si>
  <si>
    <t xml:space="preserve">New Local Plan (review) </t>
  </si>
  <si>
    <t>https://www.cannockchasedc.gov.uk/content-z-tags/lds</t>
  </si>
  <si>
    <t>https://www.cannockchasedc.gov.uk/sites/default/files/lds_2019.pdf</t>
  </si>
  <si>
    <t>Feb-2021</t>
  </si>
  <si>
    <t>August 2021</t>
  </si>
  <si>
    <t>Local Plan Review. Initially started SA Plan but due to need for 5-year review, ceased work on that and started full-review.</t>
  </si>
  <si>
    <t>New Local Plan 2040</t>
  </si>
  <si>
    <t>https://www.canterbury.gov.uk/info/20014/planning_and_building/313/local_plan_review_2019</t>
  </si>
  <si>
    <t>https://democracy.canterbury.gov.uk/documents/s105163/Local%20Development%20Scheme.pdf</t>
  </si>
  <si>
    <t>https://mhclg.sharepoint.com/sites/DevelopmentPlans/Shared%20Documents/Data%20and%20Analysis/Planning%20Data%20Unit/Data%20Project/Short-term%20Solution/LDS%20Approach/LDS%20screen%20captures/CANT19%20-%20Canterbury%20indicative%20LDS%20timetable%20Oct%202019.PNG</t>
  </si>
  <si>
    <t>Oct 2019 - Mar 2021</t>
  </si>
  <si>
    <t>Apr - Sept 2021</t>
  </si>
  <si>
    <t>Oct 2021 - May 2022</t>
  </si>
  <si>
    <t>Initial consultation on issues closes 30 September 2020.</t>
  </si>
  <si>
    <t>Carlisle</t>
  </si>
  <si>
    <t>Date planned to instigate review of adopted plan: Sept 2020. No LDS timetable produced</t>
  </si>
  <si>
    <t>New Castle Point Local Plan 2018 - 2033</t>
  </si>
  <si>
    <t>https://www.castlepoint.gov.uk/download.cfm?doc=docm93jijm4n4536.pdf&amp;ver=7575</t>
  </si>
  <si>
    <t>https://mhclg.sharepoint.com/sites/DevelopmentPlans/Shared%20Documents/Data%20and%20Analysis/Planning%20Data%20Unit/LDS%20&amp;%20Reg%2018%20Monitoring/LDS%20Screenshots/CAS19%20-%20Castle%20Point%20LDS%202019.PNG</t>
  </si>
  <si>
    <t xml:space="preserve">Also preparing subsequent JSP with neighbouring authorities. Examination and Adoption is estimated for Spring 2021 in the LDS so Adoption will be at least several months later. </t>
  </si>
  <si>
    <t>Central Bedfordshire Local Plan</t>
  </si>
  <si>
    <t>http://www.centralbedfordshire.gov.uk/planning/policy/local-plan/local-development-scheme.aspx</t>
  </si>
  <si>
    <t>http://www.centralbedfordshire.gov.uk/Images/local-dev-scheme-march-2018_tcm3-13244.pdf</t>
  </si>
  <si>
    <t>https://mhclg.sharepoint.com/sites/DevelopmentPlans/Shared%20Documents/Data%20and%20Analysis/Planning%20Data%20Unit/Data%20Project/Short-term%20Solution/LDS%20Approach/LDS%20screen%20captures/CBE-2018%20Central%20Beds%20LDS.png</t>
  </si>
  <si>
    <t>July-Aug 2017</t>
  </si>
  <si>
    <t>Apr 2018</t>
  </si>
  <si>
    <t>In order to address follow up questions raised by the Planning Inspectors in their letter dated 30 September 2019 (Exam 69), additional evidence was submitted to the Inspectors and made available on the Council's website at the end of May 2020. Consultation on this to run for eight weeks, it will close at 5pm on 12 August 2020.</t>
  </si>
  <si>
    <t xml:space="preserve">Charnwood Local Plan 2019-2036 </t>
  </si>
  <si>
    <t>https://www.charnwood.gov.uk/files/documents/local_development_scheme_april_2020/Local%20Development%20Scheme%20-%20April%202020.pdf</t>
  </si>
  <si>
    <t>https://mhclg.sharepoint.com/sites/DevelopmentPlans/Shared%20Documents/Data%20and%20Analysis/Planning%20Data%20Unit/LDS%20&amp;%20Reg%2018%20Monitoring/LDS%20Screenshots/CHA2020%20-%20Charnwood%20LDS%202020.PNG</t>
  </si>
  <si>
    <t>July 2016</t>
  </si>
  <si>
    <t>Oct 2020</t>
  </si>
  <si>
    <r>
      <t xml:space="preserve">Sets out the strategic policies to deliver the Council’s vision for Charnwood up to 2036 within the strategic framework set by the Strategic Growth Plan 2011 - 2050.  </t>
    </r>
    <r>
      <rPr>
        <b/>
        <sz val="12"/>
        <color rgb="FF000000"/>
        <rFont val="Calibri"/>
        <family val="2"/>
      </rPr>
      <t>INTEL: The Core Strategy will be five years old in November.  Pre-submission consultation planned for October 2020? – this is now likely to slip a few months due to CV.  Planned submission Jan 2021? – again, this may slip. Following delays to progressing the Plan the Council may extend the plan period to 2037 to provide for a 15-year plan (intel at 22/07/2020).</t>
    </r>
  </si>
  <si>
    <t>https://www.chelmsford.gov.uk/planning-and-building-control/planning-policy-and-new-local-plan/new-local-plan/local-development-scheme/</t>
  </si>
  <si>
    <t>https://www.chelmsford.gov.uk/EasySiteWeb/GatewayLink.aspx?alId=1292035</t>
  </si>
  <si>
    <t>https://mhclg.sharepoint.com/sites/DevelopmentPlans/Shared%20Documents/Data%20and%20Analysis/Planning%20Data%20Unit/Data%20Project/Short-term%20Solution/LDS%20Approach/LDS%20screen%20captures/CHE-2018%20Chelmsford%20LDS.png</t>
  </si>
  <si>
    <t>Nov 2015-Jan 2016</t>
  </si>
  <si>
    <t>March-May 2017</t>
  </si>
  <si>
    <t xml:space="preserve">Chelmsford Local Plan 2013-2036 adopted 27 May 2020.  </t>
  </si>
  <si>
    <t>adopted May 2020</t>
  </si>
  <si>
    <t>Gloucester, Cheltenham and Tewkesbury JCS Review</t>
  </si>
  <si>
    <t>https://www.jointcorestrategy.org/joint-core-strategy-review</t>
  </si>
  <si>
    <t>JCS Draft Plan</t>
  </si>
  <si>
    <t>Winter 2021</t>
  </si>
  <si>
    <t>No LDS but JCS webpage has some information</t>
  </si>
  <si>
    <t>Local Plan Partial Review - Oxford's Unmet Housing Need</t>
  </si>
  <si>
    <t>https://www.cherwell.gov.uk/downloads/download/1331/local-development-schemes</t>
  </si>
  <si>
    <t>Jan - March 2016</t>
  </si>
  <si>
    <t>District Wide Issues Consultation</t>
  </si>
  <si>
    <t>Nov 2016 - Jan 2017</t>
  </si>
  <si>
    <t>District Wide Options Consultation</t>
  </si>
  <si>
    <t>May 2020</t>
  </si>
  <si>
    <t>Partial Review found sound 6 August 2020.</t>
  </si>
  <si>
    <t>Found Sound August 2020</t>
  </si>
  <si>
    <t xml:space="preserve">Oxfordshire Joint Plan </t>
  </si>
  <si>
    <t>http://www.whitehorsedc.gov.uk/services-and-advice/planning-and-building/planning-policy</t>
  </si>
  <si>
    <t>http://www.whitehorsedc.gov.uk/sites/default/files/combined%202020-02-13%20App%201%20Vale%20FINAL%20LDS%20EW%20v1.pdf</t>
  </si>
  <si>
    <t>June - July 2020</t>
  </si>
  <si>
    <t>Nov - Dec 2020</t>
  </si>
  <si>
    <t>Feb - March 2021</t>
  </si>
  <si>
    <t>July 2023</t>
  </si>
  <si>
    <t>Consultation: Friday 31 July 2020 – 11.59pm, Monday 14 September 2020 on Community Involvement Paper.  At this early stage the Paper does not contain any proposals or policy options but highlights needs and issues to stimulate discussion and debate. This stage marks the commencement of a three-year process with further stages of consultation to follow.</t>
  </si>
  <si>
    <t>Cheshire East Local Plan Strategy (LPS)</t>
  </si>
  <si>
    <t>2010</t>
  </si>
  <si>
    <t>https://www.cheshireeast.gov.uk/planning/spatial_planning/cheshire_east_local_plan/local_development_scheme.aspx</t>
  </si>
  <si>
    <t>https://www.cheshireeast.gov.uk/pdf/planning/spatial-planning/lds-2018-20.pdf</t>
  </si>
  <si>
    <t>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HE18%20-%20Cheshire%20East%20LDS%202018%2EPNG&amp;parent=%2Fsites%2FDevelopmentPlans%2FShared%20Documents%2FData%20and%20Analysis%2FPlanning%20Data%20Unit%2FData%20Project%2FShort-term%20Solution%2FLDS%20Approach%2FLDS%20screen%20captures</t>
  </si>
  <si>
    <t>April 2009 to March 2014</t>
  </si>
  <si>
    <t>Mar/April 2014</t>
  </si>
  <si>
    <t>May 2014</t>
  </si>
  <si>
    <t>TT relates to adopted Plan</t>
  </si>
  <si>
    <t>http://consult.cheshirewestandchester.gov.uk/portal/cwc_ldf/lds/lds_2017</t>
  </si>
  <si>
    <t>http://consult.cheshirewestandchester.gov.uk/portal/cwc_ldf/lds/lds_2017?pointId=4717276</t>
  </si>
  <si>
    <t xml:space="preserve">Local Plan part 1 adopted in 2015. LDS document majors on timetable for Part 2 plan. No timetable or milestones for Part 1 of the Plan. </t>
  </si>
  <si>
    <t>Chesterfield Borough Local Plan</t>
  </si>
  <si>
    <t>https://www.chesterfield.gov.uk/media/643937/lds9-april-2018.pdf</t>
  </si>
  <si>
    <t>https://mhclg.sharepoint.com/sites/DevelopmentPlans/Shared%20Documents/Data%20and%20Analysis/Planning%20Data%20Unit/Data%20Project/Short-term%20Solution/LDS%20Approach/LDS%20screen%20captures/CHE-2018%20Chesterfield%20LDS.png</t>
  </si>
  <si>
    <t>Jan 2019</t>
  </si>
  <si>
    <t>End 2019</t>
  </si>
  <si>
    <t>Local Plan found Sound 27 May 2020.  MM amend plan period and housing numbers.</t>
  </si>
  <si>
    <t>http://www.chichester.gov.uk/article/24662/Timetable---Local-Development-Scheme</t>
  </si>
  <si>
    <t>https://www.chichester.gov.uk/CHttpHandler.ashx?id=32466&amp;p=0</t>
  </si>
  <si>
    <t>https://mhclg.sharepoint.com/sites/DevelopmentPlans/Shared%20Documents/Data%20and%20Analysis/Planning%20Data%20Unit/Data%20Project/Short-term%20Solution/LDS%20Approach/LDS%20screen%20captures/CHI19%20-%20Chichester%20LDS%20Sept%202019.PNG</t>
  </si>
  <si>
    <t xml:space="preserve">      Spring 2021</t>
  </si>
  <si>
    <t>Late Spring 2021</t>
  </si>
  <si>
    <r>
      <t>TT delayed.  The next steps on the basis of the best advice available (July 2020). The Council is currently undertaking a full review of progress and will be bringing forward a formal review of the timetable in the Local Development Scheme in the Autumn. Work to be undertaken: "further evidence" Spring 2020; "considering options" Summer 2020; and "testing strategy" Autumn 2020.  To publish Plan early Spring 2021 &amp; Submit for examination late Spring 2021</t>
    </r>
    <r>
      <rPr>
        <b/>
        <sz val="12"/>
        <rFont val="Calibri"/>
        <family val="2"/>
        <scheme val="minor"/>
      </rPr>
      <t xml:space="preserve">.   </t>
    </r>
    <r>
      <rPr>
        <b/>
        <sz val="12"/>
        <color theme="7"/>
        <rFont val="Calibri"/>
        <family val="2"/>
        <scheme val="minor"/>
      </rPr>
      <t xml:space="preserve"> Our intel (09/07/2020): PAS did a review of their work to date and told the Council they had no chance of getting a plan in place by this summer. Luckily Chichester heeded this advice and didn’t rush a poorly prepared plan to examination, as they originally intended to do.   They now hope to both publish and submit their plan in Spring 2021.</t>
    </r>
    <r>
      <rPr>
        <b/>
        <sz val="12"/>
        <color rgb="FFFF0000"/>
        <rFont val="Calibri"/>
        <family val="2"/>
        <scheme val="minor"/>
      </rPr>
      <t xml:space="preserve">  LDS TT amended with website TT (09/07/2020)</t>
    </r>
  </si>
  <si>
    <t>Joint Plan with South Bucks</t>
  </si>
  <si>
    <t>Submitted Sep 2019</t>
  </si>
  <si>
    <t>https://centrallocalplan.lancashire.gov.uk/documents/local-development-scheme/</t>
  </si>
  <si>
    <t>https://centrallocalplan.lancashire.gov.uk/media/1134/draft-lds-2020-2023.pdf</t>
  </si>
  <si>
    <t>June - Aug 2021</t>
  </si>
  <si>
    <t>Stage 2 - Preferred Options</t>
  </si>
  <si>
    <t>October - December 2022</t>
  </si>
  <si>
    <t>Nov/Dec 2023</t>
  </si>
  <si>
    <t>Central Lancashire LDS shared between Chorley, Preston and South Ribble.  LDS update Feb 2020.</t>
  </si>
  <si>
    <r>
      <t xml:space="preserve">Christchurch </t>
    </r>
    <r>
      <rPr>
        <sz val="14"/>
        <color rgb="FFFF0000"/>
        <rFont val="Calibri"/>
        <family val="2"/>
      </rPr>
      <t>(defunct - now part of BCP)</t>
    </r>
  </si>
  <si>
    <r>
      <t xml:space="preserve">Now part of Bournemouth, Christchurch &amp; Poole (BCP).  New Council to work up a new Local Plan.  No published Timetable.   PINS intel: New LDS will go to BCP cabinet in Sept to set out programme for single BCP LP and stop work on current Christchurch LPR. </t>
    </r>
    <r>
      <rPr>
        <b/>
        <sz val="11"/>
        <color rgb="FF006100"/>
        <rFont val="Calibri"/>
        <family val="2"/>
        <scheme val="minor"/>
      </rPr>
      <t xml:space="preserve"> Timetable copied from BCP for data purposes (and should be retained).</t>
    </r>
  </si>
  <si>
    <t>https://www.cityoflondon.gov.uk/services/planning/planning-policy/local-plan-review-draft-city-plan-2036</t>
  </si>
  <si>
    <t xml:space="preserve">Currently preparing amendments to the City Plan in light of consultation comments received and other factors, such as changes to national planning guidance and the London Plan. Webpage TT omits submission dates </t>
  </si>
  <si>
    <t>Colchester Local Plan (North Essex Garden Communities) Section 1</t>
  </si>
  <si>
    <t>https://www.colchester.gov.uk/info/cbc-article/?catid=emerging-local-plan&amp;id=KA-01127</t>
  </si>
  <si>
    <t>https://cbccrmdata.blob.core.windows.net/noteattachment/LDS%20February%202019.pdf</t>
  </si>
  <si>
    <t>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t>
  </si>
  <si>
    <t>Jul-Sep 2016</t>
  </si>
  <si>
    <t>https://www.colchester.gov.uk/info/cbc-article/?catid=emerging-local-plan&amp;id=KA-02215</t>
  </si>
  <si>
    <t>https://www.colchester.gov.uk/info/cbc-article/?catid=emerging-local-plan&amp;id=KA-02213</t>
  </si>
  <si>
    <t>Jun/Aug 2017</t>
  </si>
  <si>
    <r>
      <t>LDS shows that the Shared Strategic Plan (Section 1) – to be adopted Spring 2020 (if adopted independently) BUT Braintree District Specific Local Plan (Section 2) – to be adopted Winter 2020/21.  Section 1 of plan aligned between the three North Essex authorities of Braintree, Colchester and Tendring. This "Section 1 Plan" is a Strategic  Plan identical to all three authorities.  Section 2 is different for each authority.</t>
    </r>
    <r>
      <rPr>
        <b/>
        <sz val="12"/>
        <color rgb="FFFF0000"/>
        <rFont val="Calibri"/>
        <family val="2"/>
      </rPr>
      <t xml:space="preserve"> lnspector's interim letter of 15 May 2020 found plan unsound but subject to removal of two of the three garden communities is sound. The three North Essex Authorities to consider way forward.  </t>
    </r>
    <r>
      <rPr>
        <sz val="12"/>
        <color theme="1"/>
        <rFont val="Calibri"/>
        <family val="2"/>
      </rPr>
      <t xml:space="preserve">Colchester </t>
    </r>
    <r>
      <rPr>
        <sz val="11"/>
        <color theme="1"/>
        <rFont val="Calibri"/>
        <family val="2"/>
      </rPr>
      <t>Local Plan Committee meeting on Tuesday 14 July</t>
    </r>
    <r>
      <rPr>
        <sz val="11"/>
        <color rgb="FF000000"/>
        <rFont val="Calibri"/>
        <family val="2"/>
      </rPr>
      <t xml:space="preserve"> 2020.</t>
    </r>
  </si>
  <si>
    <t>Copeland</t>
  </si>
  <si>
    <t>Copeland Local Plan</t>
  </si>
  <si>
    <t>https://www.copeland.gov.uk/attachments/copeland-local-development-scheme-2019</t>
  </si>
  <si>
    <t>Dec 2020 - Jan 2021</t>
  </si>
  <si>
    <t>Consultation re-launched.  Issues &amp; Options stage runs from 25 Nov 2019 until 20 Jan 2020.</t>
  </si>
  <si>
    <t>Corby</t>
  </si>
  <si>
    <t>JPC decided Joint Spatial Core Strategy does not require updating</t>
  </si>
  <si>
    <t>The North Northamptonshire Joint Core Strategy (JCS) was adopted in July 2016. It is the strategic Part 1 Local Plan for Corby, East Northamptonshire, Kettering and Wellingborough. Part 2 Local Plan for Corby 2011-2031 submitted  to the Secretary of State on 19th December 2019 for examination</t>
  </si>
  <si>
    <t>Cornwall Local Plan: Strategic Policies DPD</t>
  </si>
  <si>
    <t>https://www.cornwall.gov.uk/environment-and-planning/planning/planning-policy/adopted-plans/local-development-scheme/</t>
  </si>
  <si>
    <t>https://www.cornwall.gov.uk/media/41610199/local-development-scheme-december-2019-final-draft.pdf</t>
  </si>
  <si>
    <t>https://mhclg.sharepoint.com/sites/DevelopmentPlans/Shared%20Documents/Forms/AllItems.aspx?sortField=Modified&amp;isAscending=false&amp;viewid=ab35c4d4%2Dd3ca%2D4834%2D86d5%2Ddfbb5399c5f0&amp;id=%2Fsites%2FDevelopmentPlans%2FShared%20Documents%2FData%20and%20Analysis%2FPlanning%20Data%20Unit%2FLDS%20%26%20Reg%2018%20Monitoring%2FLDS%20Screenshots</t>
  </si>
  <si>
    <t xml:space="preserve">Provides seasonal dates of indicatvie timescale dependent on outcome fo review </t>
  </si>
  <si>
    <t>Cotswold District Local Plan 2011 - 2031</t>
  </si>
  <si>
    <t xml:space="preserve">Local Plan was adopted in Aug 2018. The website states that a new LDS will be prepared in due course. Website acknowledges that a review of plan is required every 5 years but provides no info on dates. </t>
  </si>
  <si>
    <t>adopted Auguyst 2018</t>
  </si>
  <si>
    <t>https://www.coventry.gov.uk/info/111/planning_policy/3600/coventry_local_plan_2011-2031/6</t>
  </si>
  <si>
    <t>http://www.coventry.gov.uk/downloads/file/19618/lp14_local_development_scheme_2015</t>
  </si>
  <si>
    <t>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V15%20-%20Coventry%20LDS%202015%2EPNG&amp;parent=%2Fsites%2FDevelopmentPlans%2FShared%20Documents%2FData%20and%20Analysis%2FPlanning%20Data%20Unit%2FData%20Project%2FShort-term%20Solution%2FLDS%20Approach%2FLDS%20screen%20captures</t>
  </si>
  <si>
    <t>Mar 2016</t>
  </si>
  <si>
    <t>Dec-2016</t>
  </si>
  <si>
    <t>Timetable provided is for adopted plan (2017).  No updated information found on any future Review or updates to LDS.   Unable to locate details of actual Reg 18 consultation(s).</t>
  </si>
  <si>
    <t>Craven</t>
  </si>
  <si>
    <t xml:space="preserve">Craven Local Plan </t>
  </si>
  <si>
    <t>https://www.cravendc.gov.uk/media/2755/local-plan-timetable-december-2017.pdf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</si>
  <si>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RA17%20-%20Craven%20LDS%202017%2EPNG&amp;parent=%2Fsites%2FDevelopmentPlans%2FShared%20Documents%2FData%20and%20Analysis%2FPlanning%20Data%20Unit%2FData%20Project%2FShort-term%20Solution%2FLDS%20Approach%2FLDS%20screen%20captures</t>
  </si>
  <si>
    <t>Jun/July 2017</t>
  </si>
  <si>
    <t>https://crawley.gov.uk/sites/default/files/2020-03/Local%20Development%20Scheme%202020%20-%202023.pdf</t>
  </si>
  <si>
    <t>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RA19%20-%20Crawley%20LDS%202019%2EPNG&amp;parent=%2Fsites%2FDevelopmentPlans%2FShared%20Documents%2FData%20and%20Analysis%2FPlanning%20Data%20Unit%2FData%20Project%2FShort-term%20Solution%2FLDS%20Approach%2FLDS%20screen%20captures</t>
  </si>
  <si>
    <t>July - Sept 2019</t>
  </si>
  <si>
    <t>Issues, Options and preferred policies</t>
  </si>
  <si>
    <t>https://crawley.gov.uk/pw/Planning_and_Development/Planning_Policy/CrawleyLocalPlanReview/index.htm</t>
  </si>
  <si>
    <t>Jan-Mar 2020</t>
  </si>
  <si>
    <t>April 2020</t>
  </si>
  <si>
    <t>The Horsham District Planning Framework (HDPF) Inspector’s Final Report commits Horsham District Council (HDC) to working with Crawley Borough Council and Mid Sussex District Council (MSDC) to, at least, meet the needs of the housing market area within the housing market area, as part of its early review. Joint working is also established in the adopted Mid Sussex District Plan (MSDP) 6 and as part of their commitment to prepare a Site Allocations Development Plan Document.  According to the website, the LDS is under review - and are yet to publish a new version.</t>
  </si>
  <si>
    <t>Published Jan 2020</t>
  </si>
  <si>
    <t>Croydon Local Plan - Partial Review</t>
  </si>
  <si>
    <t>https://new.croydon.gov.uk/planning-and-regeneration/planning/planning-policy/croydons-development-plan/local-plan-2018</t>
  </si>
  <si>
    <t>https://mhclg.sharepoint.com/sites/DevelopmentPlans/Shared%20Documents/Data%20and%20Analysis/Planning%20Data%20Unit/Data%20Project/Short-term%20Solution/LDS%20Approach/LDS%20screen%20captures/CRO19%20-%20Croydon%20webLDS%202019.PNG</t>
  </si>
  <si>
    <t>xxx 2019</t>
  </si>
  <si>
    <t xml:space="preserve">Croydon Local Plan was adopted in Feb 2018.  Some timetable milestones on webpage, but publication and submission missing.  </t>
  </si>
  <si>
    <t>adopted February 2018</t>
  </si>
  <si>
    <t xml:space="preserve">South West Hertfordshire Joint Strategic Plan </t>
  </si>
  <si>
    <t xml:space="preserve"> 
The first consultation on the document is due to take place in early September.</t>
  </si>
  <si>
    <t xml:space="preserve">New Dacorum Local Plan </t>
  </si>
  <si>
    <t>http://www.dacorum.gov.uk/home/planning-development/planning-strategic-planning/local-development-scheme</t>
  </si>
  <si>
    <t>http://www.dacorum.gov.uk/docs/default-source/strategic-planning/local-development-scheme-update---july-2020.pdf?sfvrsn=2d40d9e_4</t>
  </si>
  <si>
    <t>July 2020 update</t>
  </si>
  <si>
    <t>Nov 2020</t>
  </si>
  <si>
    <t>further Issues and Options  consultation</t>
  </si>
  <si>
    <t>Oct 2021</t>
  </si>
  <si>
    <t>Single composite plan incorporating the early partial review of the Core Strategy, together with the Site Allocations and updated development management polices (currently within the ‘saved’ Dacorum Borough Local Plan 1991-2011).   No TT for SWH JSP in LDS.</t>
  </si>
  <si>
    <t>Darlington Local Plan</t>
  </si>
  <si>
    <t>https://www.darlington.gov.uk/media/11486/lds-2020-2023-final.pdf</t>
  </si>
  <si>
    <t>April 2016 to September 2016</t>
  </si>
  <si>
    <t>https://microsites.darlington.gov.uk/media/1067/issues-and-scoping-report-may-2016-final-word-doc-print.pdf</t>
  </si>
  <si>
    <t>https://mhclg.sharepoint.com/sites/DevelopmentPlans/Shared%20Documents/Data%20and%20Analysis/Planning%20Data%20Unit/Reg%2018%20monitoring/Screenshots/Darlington%20Issues%20&amp;%20Scoping%20May%202016.PNG</t>
  </si>
  <si>
    <t>May 2018</t>
  </si>
  <si>
    <t>https://darlington.objective.co.uk/portal</t>
  </si>
  <si>
    <t>https://mhclg.sharepoint.com/sites/DevelopmentPlans/Shared%20Documents/Data%20and%20Analysis/Planning%20Data%20Unit/Reg%2018%20monitoring/Screenshots/Darlington%20Draft%20Plan%20consultation%20June%202018.PNG</t>
  </si>
  <si>
    <t>August 2020</t>
  </si>
  <si>
    <t>April 2021</t>
  </si>
  <si>
    <t>Local Plan now published, 6 August 2020</t>
  </si>
  <si>
    <t>https://www.dartford.gov.uk/by-category/environment-and-planning2/new-planning-homepage/planning-policy</t>
  </si>
  <si>
    <t>https://www.dartford.gov.uk/__data/assets/pdf_file/0004/563512/Local-Development-Scheme-2018-21.pdf</t>
  </si>
  <si>
    <t>https://mhclg.sharepoint.com/sites/DevelopmentPlans/Shared%20Documents/Data%20and%20Analysis/Planning%20Data%20Unit/Data%20Project/Short-term%20Solution/LDS%20Approach/LDS%20screen%20captures/DAR18%20-%20Dartford%20LDS%202018.PNG</t>
  </si>
  <si>
    <t>Summer 2018</t>
  </si>
  <si>
    <t>"Strategic Issues Consultation 2018"</t>
  </si>
  <si>
    <t>https://www.dartford.gov.uk/__data/assets/pdf_file/0005/852602/Strategic-Issues-Consultation-Document-2018.pdf</t>
  </si>
  <si>
    <t>Nov/Dec 2019</t>
  </si>
  <si>
    <t>https://www.dartford.gov.uk/__data/assets/pdf_file/0005/891923/Preferred-Options-Local-Plan-January-2020.pdf</t>
  </si>
  <si>
    <t>Late 2020 onwards</t>
  </si>
  <si>
    <t>Plan period not set out in LDS or other consultation materials</t>
  </si>
  <si>
    <t>Dartmoor</t>
  </si>
  <si>
    <t>Dartmoor Local Plan</t>
  </si>
  <si>
    <t>16/09/2019</t>
  </si>
  <si>
    <t>http://www.dartmoor.gov.uk/living-and-working/business/planning-policy/background-evidence/background-evidence-and-research/preparing-the-local-plan</t>
  </si>
  <si>
    <t>http://www.dartmoor.gov.uk/__data/assets/pdf_file/0008/948590/Local_Development_Scheme-2018_Review.pdf</t>
  </si>
  <si>
    <t>https://mhclg.sharepoint.com/sites/DevelopmentPlans/Shared%20Documents/Data%20and%20Analysis/Planning%20Data%20Unit/Data%20Project/Short-term%20Solution/LDS%20Approach/LDS%20screen%20captures/DAR18%20-%20Dartmoor%20LDS%202018.PNG</t>
  </si>
  <si>
    <t>Winter 2018/19</t>
  </si>
  <si>
    <t>https://mhclg.sharepoint.com/sites/DevelopmentPlans/Shared%20Documents/Data%20and%20Analysis/Planning%20Data%20Unit/Reg%2018%20monitoring/Screenshots/Dartmoor%20Dec%202018%20FIRST.PNG</t>
  </si>
  <si>
    <t>Autumn/Winter 2019</t>
  </si>
  <si>
    <t>2019/20</t>
  </si>
  <si>
    <t>2020/21</t>
  </si>
  <si>
    <t>Published Sept 2019</t>
  </si>
  <si>
    <t>Daventry</t>
  </si>
  <si>
    <t>West Northants Strategic Plan</t>
  </si>
  <si>
    <t>SLAAM - Technical Consultation</t>
  </si>
  <si>
    <t>https://westnorthantsplan.inconsult.uk/consult.ti/SLAAConsultation/consultationHome</t>
  </si>
  <si>
    <t>Draft Document (Reg 18)</t>
  </si>
  <si>
    <t>January 2022</t>
  </si>
  <si>
    <t xml:space="preserve">Joint plan between Daventry, Northampton and South Northamptonshire </t>
  </si>
  <si>
    <t>https://www.derby.gov.uk/environment-and-planning/planning/planning-policy/#what-is-the-local-development-scheme</t>
  </si>
  <si>
    <t>https://www.derby.gov.uk/media/derbycitycouncil/contentassets/documents/policiesandguidance/planning/LDS_v7_Dec17_fv.pdf</t>
  </si>
  <si>
    <t xml:space="preserve">Local Plan Part 1 was adopted in Jan 2017. This LDS majors on preparation of the Part 2 plan. </t>
  </si>
  <si>
    <t>https://www.derbyshiredales.gov.uk/images/L/Local_Development_Scheme_2018.pdf</t>
  </si>
  <si>
    <t>https://mhclg.sharepoint.com/:i:/s/DevelopmentPlans/ETeG7PaZj6RNju0RZLENXxYBPggN2paxqyJgtSIwNS90gQ?e=x74e1b</t>
  </si>
  <si>
    <r>
      <rPr>
        <sz val="11"/>
        <rFont val="Calibri"/>
        <family val="2"/>
      </rPr>
      <t xml:space="preserve">Local Plan (2013-2033) adopted Dec 2017. </t>
    </r>
    <r>
      <rPr>
        <sz val="11"/>
        <color rgb="FFFF0000"/>
        <rFont val="Calibri"/>
        <family val="2"/>
      </rPr>
      <t xml:space="preserve"> LDS says there is no evidence for a need to review.  Hence no TT.  The LDS says:" In the event that future evidence gathering and monitoring through the AMR indicates that a review of the Derbyshire Dales Local Plan is required during the period 2018 - 2021 the District Council will revise this LDS accordingly. A revised LDS will set out a formal timetable for undertaking the review of the Derbyshire Dales Local Plan."</t>
    </r>
  </si>
  <si>
    <t>Doncaster Local Plan</t>
  </si>
  <si>
    <t>http://www.doncaster.gov.uk/services/planning/local-plan</t>
  </si>
  <si>
    <t>https://dmbcpublicwebsite.blob.core.windows.net/media/Default/Planning/Documents/Local%20Plan/LDS%20March%202019.pdf</t>
  </si>
  <si>
    <t>https://mhclg.sharepoint.com/sites/DevelopmentPlans/Shared%20Documents/Data%20and%20Analysis/Planning%20Data%20Unit/Data%20Project/Short-term%20Solution/LDS%20Approach/LDS%20screen%20captures/DON19%20-%20Doncaster%20LDS%202019.PNG</t>
  </si>
  <si>
    <t>July - September 2015</t>
  </si>
  <si>
    <t>https://www.doncaster.gov.uk/services/planning/local-plan</t>
  </si>
  <si>
    <t>https://mhclg.sharepoint.com/sites/DevelopmentPlans/Shared%20Documents/Data%20and%20Analysis/Planning%20Data%20Unit/Reg%2018%20monitoring/Screenshots/Doncaster%20Issues%20&amp;%20Options%20July%202015.PNG</t>
  </si>
  <si>
    <t>Early Summer 2019</t>
  </si>
  <si>
    <t>Late Autumn 2019</t>
  </si>
  <si>
    <t>Informal consultation exercises not recorded.  PINS intel:  LPA goes to Cabinet 2nd July then to Full Council  18th July.  Possible July Publication.</t>
  </si>
  <si>
    <t>Submitted Mar 2020</t>
  </si>
  <si>
    <t>September 2020</t>
  </si>
  <si>
    <t>September 2021</t>
  </si>
  <si>
    <t>New authority from April 2019. formerly East Dorset; North Dorset; Purbeck; West Dorset; Weymouth and Portland.  No timetable but website says work on new Dorset Council Local Plan is progressing</t>
  </si>
  <si>
    <t>https://www.dover.gov.uk/Planning/Planning-Policy-and-Regeneration/New-District-Local-Plan/Local-Development-Scheme.aspx</t>
  </si>
  <si>
    <t>https://mhclg.sharepoint.com/sites/DevelopmentPlans/Shared%20Documents/Data%20and%20Analysis/Planning%20Data%20Unit/Data%20Project/Short-term%20Solution/LDS%20Approach/LDS%20screen%20captures/DOV19%20-%20Dover%20web-based%20TT%20Nov%202019.PNG</t>
  </si>
  <si>
    <t>consultation on draft Local Plan</t>
  </si>
  <si>
    <t>postponed</t>
  </si>
  <si>
    <t>Web TT omits milestone for Submission. Update May 2020.
As a result of COVID-19, the draft Local Plan (reg 18) consultation in June/July 2020 will be postponed.  Council aim to carry out the consultation later in the year (2020) or early in 2021.  The LDS will also be updated in due course.</t>
  </si>
  <si>
    <t>ri</t>
  </si>
  <si>
    <t>Black Country Plan</t>
  </si>
  <si>
    <t>Aug - Sept 2022</t>
  </si>
  <si>
    <t>April 2024</t>
  </si>
  <si>
    <t>Preparing Black Country Plan - Dudley, Sandwell, Walsall and Wolverhampton.  TT revised on blackcountryplan website. The timetable for the Black Country Plan (formerly the Black Country Core Strategy) was revised in July 2020.  Please note that this will be subject to the revision of each Local Authority Local Development Scheme in autumn 2020.</t>
  </si>
  <si>
    <t>County Durham Local Plan </t>
  </si>
  <si>
    <t>25/01/2019</t>
  </si>
  <si>
    <t>28/06/2019</t>
  </si>
  <si>
    <t>http://durham.gov.uk/article/7440/What-is-the-County-Durham-Plan-</t>
  </si>
  <si>
    <t>http://durham.gov.uk/media/22975/County-Durham-Local-Development-Scheme-2017/pdf/CountyDurhamLDS2017.pdf?m=636736393441200000</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</si>
  <si>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t>
  </si>
  <si>
    <t>https://durhamcc-consult.objective.co.uk/portal/planning/issuesandoptions?tab=files</t>
  </si>
  <si>
    <t>June/July 2018</t>
  </si>
  <si>
    <t>https://durhamcc-consult.objective.co.uk/portal/planning/preferredoptions</t>
  </si>
  <si>
    <t>Jan/Feb 2019</t>
  </si>
  <si>
    <t>June 2019</t>
  </si>
  <si>
    <t>Plan at examination.  Estimated Adoption date brought forward from July 2020 to March 2020.</t>
  </si>
  <si>
    <t>Submiitted June 2019</t>
  </si>
  <si>
    <t>Development (or Core) Strategy DPD</t>
  </si>
  <si>
    <t>2026</t>
  </si>
  <si>
    <t>https://www.ealing.gov.uk/download/downloads/id/9879/local_development_scheme_july_2015.pdf</t>
  </si>
  <si>
    <t>https://mhclg.sharepoint.com/:i:/s/DevelopmentPlans/EfUG77sgpCFDjAf64D7vG5MBYdHFOgGhdHBdP_Jet9uwTg?e=vKOouR</t>
  </si>
  <si>
    <t xml:space="preserve">Timetable provided is for adopted Plan.   No up-to-date LDS is available. </t>
  </si>
  <si>
    <r>
      <t xml:space="preserve">Emerging East Cambridgeshire Local Plan </t>
    </r>
    <r>
      <rPr>
        <b/>
        <sz val="11"/>
        <color rgb="FFFF0000"/>
        <rFont val="Calibri"/>
        <family val="2"/>
      </rPr>
      <t>(withdrawn)</t>
    </r>
  </si>
  <si>
    <t>https://www.eastcambs.gov.uk/local-development-framework/monitoring-and-local-development-scheme</t>
  </si>
  <si>
    <t>https://www.eastcambs.gov.uk/sites/default/files/LDS%20%20October%202019%20-%20approved%20by%20FC%2017%20Oct%202019.pdf</t>
  </si>
  <si>
    <r>
      <t xml:space="preserve">East Cambridgeshire Local Plan (2009-2025) adopted April 2015.  Emerging plan submitted Feb 2018, but withdrawn February 2019.  Decision on preparing new Local Plan to be made.  Updated LDS prepared, but no dates set for milestones.  </t>
    </r>
    <r>
      <rPr>
        <b/>
        <sz val="11"/>
        <color theme="4" tint="-0.499984740745262"/>
        <rFont val="Calibri"/>
        <family val="2"/>
      </rPr>
      <t>https://www.eastcambs.gov.uk/local-development-framework/local-plan-review</t>
    </r>
  </si>
  <si>
    <t>Withdrawn Feb 2019</t>
  </si>
  <si>
    <t>Site Options and Draft Policies</t>
  </si>
  <si>
    <t>East Devon Local Plan (2013-2031) adopted Jan 2016.   TT provided for Greater Exeter Strategic Plan with Exeter, Mid Devon and Teignbridge</t>
  </si>
  <si>
    <r>
      <rPr>
        <sz val="14"/>
        <rFont val="Calibri"/>
        <family val="2"/>
      </rPr>
      <t>East Dorset</t>
    </r>
    <r>
      <rPr>
        <sz val="14"/>
        <color rgb="FFFF0000"/>
        <rFont val="Calibri"/>
        <family val="2"/>
      </rPr>
      <t xml:space="preserve"> (defunct) now Dorset</t>
    </r>
  </si>
  <si>
    <t>April 2014</t>
  </si>
  <si>
    <t>Joint Christchurch and East Dorset Core Strategy (2013-2028) adopted April 2014.  Working with Christchurch - joint LDS.  Most milestones missing from LDS apart from Adoption.  On 1 April 2019 Dorset Council was established, comprising the areas of East Dorset District Council, North Dorset District Council, Purbeck District Council, West Dorset District Council and Weymouth &amp; Portland District Council.  New Council to prepare a new Plan for Dorset Council</t>
  </si>
  <si>
    <t>Local Plan 2017 - 2036</t>
  </si>
  <si>
    <t>https://www.easthants.gov.uk/local-development-scheme-amended-september-2019-pdf-479-kb</t>
  </si>
  <si>
    <t>https://mhclg.sharepoint.com/sites/DevelopmentPlans/Shared%20Documents/Data%20and%20Analysis/Planning%20Data%20Unit/LDS%20&amp;%20Reg%2018%20Monitoring/LDS%20Screenshots/EHA19%20-%20East%20Hampshire%20LDS%20Sep%202019.PNG</t>
  </si>
  <si>
    <t>Corvid-19 has caused some delay.  LPA considering timescales for preparation of the Local Plan.  Yet to publish updated timetable (Aug 2020)</t>
  </si>
  <si>
    <t>District Plan 2018</t>
  </si>
  <si>
    <t>https://www.eastherts.gov.uk/media/33509/LDS-March-2019/PDF/East_Herts_LDS_2019.pdf</t>
  </si>
  <si>
    <t>https://mhclg.sharepoint.com/:i:/s/DevelopmentPlans/EbiCioFZtwpAski3E6lRD5sBG8aUR2Bdp4HEXmydQ76Ufg?e=WejJGK</t>
  </si>
  <si>
    <t>District Plan 2018 (2011-2033) adopted Oct 2018.  LDS contains TTs for nine SPDs.  No timetable for Plan located</t>
  </si>
  <si>
    <t>East Lindsey Local Plan</t>
  </si>
  <si>
    <t>https://www.e-lindsey.gov.uk/media/4771/CD98-Local-Development-Scheme-March-2016/pdf/CD98_Local_Development_Scheme_March_2016.pdf?m=636389118778630000</t>
  </si>
  <si>
    <t>https://mhclg.sharepoint.com/:i:/s/DevelopmentPlans/EZOCmQaa59ZOnhiVfDacPhkBnP1m-rw9IqfviA_9msNbwQ?e=AjLNQi</t>
  </si>
  <si>
    <t>June - August 2016</t>
  </si>
  <si>
    <t>Nov 2016 - January 2017</t>
  </si>
  <si>
    <t>January 2018</t>
  </si>
  <si>
    <t>Local Plan Core Strategy (2017-2031) adopted July 2018.</t>
  </si>
  <si>
    <t>East Northamptonshire</t>
  </si>
  <si>
    <t xml:space="preserve">North Northamptonshire Joint Spatial Core Strategy (2011-2031) adopted July 2016.  Joint Plan with Corby, Kettering and Wellingborough.  The partner councils also working on Part 2 Local (SAP) Plans. </t>
  </si>
  <si>
    <t>East Riding Local Plan (2012-2029) Review</t>
  </si>
  <si>
    <t>https://www.eastriding.gov.uk/EasySiteWeb/GatewayLink.aspx?alId=716839</t>
  </si>
  <si>
    <t>Nov 2018</t>
  </si>
  <si>
    <t>May 2021</t>
  </si>
  <si>
    <t>February 2022</t>
  </si>
  <si>
    <t xml:space="preserve">East Riding Local Plan (2012-2029) adopted April 2016.  Review of Plan underway </t>
  </si>
  <si>
    <t>East Staffordshire Local Plan</t>
  </si>
  <si>
    <t>http://www.eaststaffsbc.gov.uk/planning/planning-policy/local-plan-2012-2031/local-development-scheme</t>
  </si>
  <si>
    <t>http://www.eaststaffsbc.gov.uk/sites/default/files/docs/planning/planningpolicy/examination/f/F81%20Local%20Development%20Scheme%20June%202015.pdf</t>
  </si>
  <si>
    <t>https://mhclg.sharepoint.com/:i:/s/DevelopmentPlans/EXFupnqLSE9EtL3DaLujxu0BlkLZ3eMUMffl8hCnJuE9QA?e=gFfQXh</t>
  </si>
  <si>
    <t xml:space="preserve">Local Plan 2012-2031 adopted Oct 2015. No updated LDS. </t>
  </si>
  <si>
    <r>
      <rPr>
        <sz val="14"/>
        <rFont val="Calibri"/>
        <family val="2"/>
      </rPr>
      <t>East Suffolk</t>
    </r>
    <r>
      <rPr>
        <b/>
        <sz val="14"/>
        <color rgb="FFFF0000"/>
        <rFont val="Calibri"/>
        <family val="2"/>
      </rPr>
      <t xml:space="preserve"> (Suffolk Coastal Plan)</t>
    </r>
  </si>
  <si>
    <t>Suffolk Coastal Local Plan Review</t>
  </si>
  <si>
    <t>https://www.eastsuffolk.gov.uk/planning/planning-policy-and-local-plans/suffolk-coastal-local-plan/local-plan-review/</t>
  </si>
  <si>
    <t>January 2014 - October 2017</t>
  </si>
  <si>
    <t>https://www.eastsuffolk.gov.uk/assets/Planning/Suffolk-Coastal-Local-Plan/Local-Plan-Review/Issues-and-Options-Consultation/Issues-and-Options-for-the-SCDC-Local-Plan-Review-document.pdf</t>
  </si>
  <si>
    <t>July - September 2018</t>
  </si>
  <si>
    <t xml:space="preserve">New authority from April 2019.  Formerly Suffolk Coastal; Waveney. East Suffolk website refers to Suffolk Coastal Final Draft Local Plan.  Consultation on Main Modifications to the Suffolk Coastal Local Plan runs from 2pm on Friday 1st May until 5pm on Friday 10th July 2020. </t>
  </si>
  <si>
    <t>Eastbourne Local Plan 2018 - 2038</t>
  </si>
  <si>
    <t>https://www.lewes-eastbourne.gov.uk/planning-policy/local-development-scheme/?assetdete5a592d5-b874-40fd-a0ea-dc700cb8057f=257486</t>
  </si>
  <si>
    <t>https://mhclg.sharepoint.com/:i:/s/DevelopmentPlans/EQqU9Q8XEsZIp5Z_XRdbLHIBzVsY61cfZSIbp_VyV2NCOw?e=MFNUwX</t>
  </si>
  <si>
    <t>http://planningpolicyconsult.lewes-eastbourne.gov.uk/consult.ti/EBIOR/consultationHome</t>
  </si>
  <si>
    <t>November 2020</t>
  </si>
  <si>
    <t>November 2021</t>
  </si>
  <si>
    <t>Core Strategy (2012-2027) Adopted Feb 2013.  Eastbourne and Lewes Council sharing services but have separate Plans.</t>
  </si>
  <si>
    <t xml:space="preserve">Eastleigh Local Plan </t>
  </si>
  <si>
    <t>https://www.eastleigh.gov.uk/planning-and-building/planning-policy-and-implementation/local-plan/emerging-local-plan-2016-2036/local-development-scheme</t>
  </si>
  <si>
    <t>https://www.eastleigh.gov.uk/media/2118/eastleigh-local-development-scheme-december-2017.pdf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</si>
  <si>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t>
  </si>
  <si>
    <t>Dec 2015 - Feb 2016</t>
  </si>
  <si>
    <t>Spring 2019</t>
  </si>
  <si>
    <t>Submitted Oct 2018</t>
  </si>
  <si>
    <t>Eden</t>
  </si>
  <si>
    <t>Eden Local Plan</t>
  </si>
  <si>
    <t>https://www.eden.gov.uk/planning-and-building/planning-policy/eden-local-plan/eden-local-plan-preferred-options/preferred-options-document-2014-to-2032/</t>
  </si>
  <si>
    <t>https://www.eden.gov.uk/media/1863/equality-impact-assessment.pdf</t>
  </si>
  <si>
    <t>https://mhclg.sharepoint.com/:i:/s/DevelopmentPlans/Eboej67ao8ZHqYweBONBAjEB_IWhBh2naeRgMdPoPsEVTA?e=HSzT37</t>
  </si>
  <si>
    <t>Jan 2015</t>
  </si>
  <si>
    <t>March 2015</t>
  </si>
  <si>
    <t xml:space="preserve">Eden Local Plan 2014-2032 adopted Oct 2018.   Only LDS found is an old 2013 version </t>
  </si>
  <si>
    <t>Elmbridge Local Plan 2036</t>
  </si>
  <si>
    <t>https://www.elmbridge.gov.uk/planning/planning-policy/progress-on-the-new-local-plan/</t>
  </si>
  <si>
    <t>https://www.elmbridge.gov.uk/_resources/assets/attachment/full/0/6265.pdf</t>
  </si>
  <si>
    <t>https://mhclg.sharepoint.com/sites/DevelopmentPlans/Shared%20Documents/Data%20and%20Analysis/Planning%20Data%20Unit/LDS%20&amp;%20Reg%2018%20Monitoring/LDS%20Screenshots/ELM19%20-%20Elmbridge%20LDS%202019.PNG</t>
  </si>
  <si>
    <t>http://consult.elmbridge.gov.uk/consult.ti/lpsoc/consultationHome</t>
  </si>
  <si>
    <t>https://mhclg.sharepoint.com/sites/DevelopmentPlans/Shared%20Documents/Data%20and%20Analysis/Planning%20Data%20Unit/Reg%2018%20monitoring/Screenshots/Elmbridge%20Dec%202016%20-%20FIRST.PNG</t>
  </si>
  <si>
    <t>Timetable to be revised due to delays caused by Covid-19 crisis (at 15/07/2020).</t>
  </si>
  <si>
    <t>Enfield Local Plan</t>
  </si>
  <si>
    <t>https://new.enfield.gov.uk/services/planning/local-plan/#7</t>
  </si>
  <si>
    <t>https://new.enfield.gov.uk/services/planning/lds-2019-2022-planning.pdf</t>
  </si>
  <si>
    <t>Hope to consult on next version of Plan in late 2020.</t>
  </si>
  <si>
    <t xml:space="preserve">Epping Forest Local Plan </t>
  </si>
  <si>
    <t>http://www.efdclocalplan.org/local-plan/evidence-base/</t>
  </si>
  <si>
    <t>http://www.efdclocalplan.org/wp-content/uploads/2019/01/EB101A-Local-Development-Scheme-November-2018.pdf</t>
  </si>
  <si>
    <t>July - October 2012</t>
  </si>
  <si>
    <t>October-December 2016</t>
  </si>
  <si>
    <t>Dec 2017/Jan 2018</t>
  </si>
  <si>
    <t>October 2019</t>
  </si>
  <si>
    <t>Submitted Sep 2018</t>
  </si>
  <si>
    <t>new Epsom and Ewell Local Plan</t>
  </si>
  <si>
    <t>https://www.epsom-ewell.gov.uk/residents/planning/planning-policy/epsom-and-ewell-local-plan</t>
  </si>
  <si>
    <t>https://www.epsom-ewell.gov.uk/sites/default/files/documents/residents/planning/planning-policy/Local%20Plan%20Programme%20v11%20January%202020.pdf</t>
  </si>
  <si>
    <t>https://mhclg.sharepoint.com/sites/DevelopmentPlans/Shared%20Documents/Data%20and%20Analysis/Planning%20Data%20Unit/Data%20Project/Short-term%20Solution/LDS%20Approach/LDS%20screen%20captures/EPE19%20-%20Epsom%20&amp;%20Ewell%20LDS%20May%202019.PNG</t>
  </si>
  <si>
    <t>September - December 2017</t>
  </si>
  <si>
    <t>https://www.epsom-ewell.gov.uk/residents/planning/planning-policy/local-plan-issues-and-options-consultation</t>
  </si>
  <si>
    <t xml:space="preserve">Issues and Options Part 2 </t>
  </si>
  <si>
    <t>June-August 2021</t>
  </si>
  <si>
    <t>December 2022</t>
  </si>
  <si>
    <t>LDS = " Local Plan Programme". Core Strategy (2007-2022) adopted July 2007.  No publicatio date specific Publication date stated, so 'Pre-Submission Public Consultation' date used instead. Previous LDS published in May-2019 had adoption date one year earlier (Dec 2021)</t>
  </si>
  <si>
    <t>https://www.erewash.gov.uk/local-development-framework/local-development-scheme.html</t>
  </si>
  <si>
    <t>https://www.erewash.gov.uk/media/EBC/web-files/planning/LDS_2018_v2.0.pdf</t>
  </si>
  <si>
    <t>https://mhclg.sharepoint.com/:i:/s/DevelopmentPlans/ESoQIZfJFXJOn5hani9pS_kBIUylN2uX4iqOH9OVdNq6sA?e=IFW4y9</t>
  </si>
  <si>
    <t>Sept 2019</t>
  </si>
  <si>
    <t>Core Strategy (2011-2028) adopted March 2014.  Consultation in January 2020 to be agreeed by Full Council on 23 Jan 2020.</t>
  </si>
  <si>
    <t>Core Strategy (2006-2026) adopted Feb 2012.  TT provided for Greater Exeter Strategic Plan with East Devon, Mid Devon and Teignbridge</t>
  </si>
  <si>
    <t>Exmoor National Park Local Plan 2011 - 2031</t>
  </si>
  <si>
    <t>https://www.exmoor-nationalpark.gov.uk/__data/assets/pdf_file/0020/1802108/191217-LDS-2019-FINAL-with-amendments-in-line-with-committee-resolution-RM-clean-version.pdf</t>
  </si>
  <si>
    <t>LDS states the Local Plan Review must be complete by July 2022.  No TT provided.</t>
  </si>
  <si>
    <t>Fareham Local Plan 2036</t>
  </si>
  <si>
    <t>https://www.fareham.gov.uk/PDF/planning/local_plan/LDS_March2019.pdf</t>
  </si>
  <si>
    <t>https://mhclg.sharepoint.com/:i:/s/DevelopmentPlans/EWy-_rbPYKtAoxzMSbH8Kd0Bl7njTTAQlDUHxOV33cDa2w?e=iCldLk</t>
  </si>
  <si>
    <t>https://www.fareham.gov.uk/planning/localplanconsultation.aspx</t>
  </si>
  <si>
    <t>https://mhclg.sharepoint.com/sites/DevelopmentPlans/Shared%20Documents/Data%20and%20Analysis/Planning%20Data%20Unit/Reg%2018%20monitoring/Screenshots/Fareham%20June%202019%20Issues%20&amp;%20Options%20Reg%2018.PNG</t>
  </si>
  <si>
    <t xml:space="preserve">Delays to TT - new LDS to be prepeared.  Publication likely Autumn 2020 </t>
  </si>
  <si>
    <t>https://www.fenland.gov.uk/article/14143/Emerging-Local-Plan</t>
  </si>
  <si>
    <t>https://www.fenland.gov.uk/media/17035/Fenland-Local-Development-Scheme-2020/pdf/Fenland_LDS_update_2020.pdf</t>
  </si>
  <si>
    <t>https://mhclg.sharepoint.com/:i:/s/DevelopmentPlans/EVSU6C74LplJuEMEyQasODoBtUHZ5mdhlWsqQbcXgOC_dw?e=jdeN6P</t>
  </si>
  <si>
    <t>Feb 2021</t>
  </si>
  <si>
    <t>Second Round (consultation on draft Local Plan)</t>
  </si>
  <si>
    <r>
      <t xml:space="preserve">Local Plan (2011-2031) adopted May 2014.    Review of Plan only approved on 21 February 2019.  Cannot locate plan period.  </t>
    </r>
    <r>
      <rPr>
        <sz val="11"/>
        <color rgb="FFFF0000"/>
        <rFont val="Calibri"/>
        <family val="2"/>
      </rPr>
      <t>Due to the COVID 19 crisis the draft Local Plan consultation scheduled to take place in summer 2020 has now been postponed. July 2020 LDS now published.</t>
    </r>
  </si>
  <si>
    <t>Core Strategy Review</t>
  </si>
  <si>
    <t>https://www.folkestone-hythe.gov.uk/Core-strategy-review-2019</t>
  </si>
  <si>
    <t>https://www.folkestone-hythe.gov.uk/media/5686/124-Local-Development-Scheme-2019-draft/pdf/12.4_Local_Development_Scheme_2019_(draft).pdf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</si>
  <si>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t>
  </si>
  <si>
    <t>April - May 2018</t>
  </si>
  <si>
    <t>Jan-March 2019</t>
  </si>
  <si>
    <t>April 2019</t>
  </si>
  <si>
    <t>Fact Check Report sent - Plan to be found sound subjecto to MM 16 June 2020</t>
  </si>
  <si>
    <r>
      <t xml:space="preserve">Forest Heath </t>
    </r>
    <r>
      <rPr>
        <sz val="14"/>
        <color rgb="FFFF0000"/>
        <rFont val="Calibri"/>
        <family val="2"/>
      </rPr>
      <t>(defunct - now West Suffolk)</t>
    </r>
  </si>
  <si>
    <t>Core Strategy Single Issue Review</t>
  </si>
  <si>
    <t>Forest Heath Local Plan adopted 2019.  Remains in place until replaced by West Suffolk Plan</t>
  </si>
  <si>
    <t>n</t>
  </si>
  <si>
    <t>https://www.fdean.gov.uk/residents/planning-building/planning-policy/local-plan-new/</t>
  </si>
  <si>
    <t>https://mhclg.sharepoint.com/:i:/s/DevelopmentPlans/EfSGKuvpuvxNgPhqlC6v-qUB8WPSfwga3zlUMWN2AbgvAQ?e=0eW7RV</t>
  </si>
  <si>
    <t>Autumn / winter 2021</t>
  </si>
  <si>
    <t>Core Strategy (2011-2026) adopted Feb 2012.  New Plan in preparation.</t>
  </si>
  <si>
    <t>Local Plan to 2032 Partial Review</t>
  </si>
  <si>
    <t>https://new.fylde.gov.uk/wp-content/uploads/2019/11/Local-Development-Scheme-2019.pdf</t>
  </si>
  <si>
    <t>https://mhclg.sharepoint.com/sites/DevelopmentPlans/Shared%20Documents/Data%20and%20Analysis/Planning%20Data%20Unit/LDS%20&amp;%20Reg%2018%20Monitoring/LDS%20Screenshots/Fylde%2019%20-%20Partial%20Review%20LDS%202019.PNG</t>
  </si>
  <si>
    <t>April - June 2019</t>
  </si>
  <si>
    <t>Scope of partial review</t>
  </si>
  <si>
    <t>http://fylde.web-labs.co.uk/council/planning-policy--local-plan-/partial-revision-scoping-consultation-fylde-local-/</t>
  </si>
  <si>
    <t>Partial Review - Schedule of Revisions to the FLP32</t>
  </si>
  <si>
    <t>https://new.fylde.gov.uk/resident/planning/planning-policy-local-plan/partial-review-of-the-fylde-local-plan-to-2032-flp32/</t>
  </si>
  <si>
    <t>Timetable is for partial review.  Undertaking early review to examine issue of Wyre's unmet need.  [Wyre's Feb 19 adopted plan requires immediate partial review of Wyre Local Plan to commence in 2019.]  Partial Review of the Fylde Local Plan to 2032 will bring the Local Plan in line with Paragraph 212 of the NPPF 2019. It will also consider the unmet housing need in Wyre in accordance with Paragraph 1.27 of the Fylde Local Plan to 2032.</t>
  </si>
  <si>
    <t>Published July 2020</t>
  </si>
  <si>
    <t>Core Strategy and Urban Core Plan for Gateshead and Newcastle 2010-2030</t>
  </si>
  <si>
    <t>The Core Strategy and Urban Core Plan (CSUCP) is a strategic planning document - it is the first part of both Newcastle City's and Gateshead's Local Plans.  Both Councils reviewed the CSUSP in March 2020 and found there is no need to update the CSUCP or any of its component policies as it continues to be in general conformity with the provisions of the NPPF.   https://www.gateshead.gov.uk/media/18501/CSUCP-Review-Report-March-2020/pdf/CSUCP_Review_Report_March_2020.pdf?m=637217741439570000</t>
  </si>
  <si>
    <t>Shane Rawlinson</t>
  </si>
  <si>
    <t>Gosport Borough Local Plan 2036</t>
  </si>
  <si>
    <t>https://www.gosport.gov.uk/media/1736/Local-Development-Scheme/pdf/LDS_-Gosport_LDS_November_2018_-14-11-18_final.pdf?m=636976709609300000</t>
  </si>
  <si>
    <t>https://mhclg.sharepoint.com/:i:/s/DevelopmentPlans/EUxVai4jOFlAsQgzNQ06_Q4BCCv7HZk1YxTYNYWWQ0IoTA?e=o2uR70</t>
  </si>
  <si>
    <t>Oct - November 2020</t>
  </si>
  <si>
    <t>August/September 2021</t>
  </si>
  <si>
    <r>
      <t xml:space="preserve">Gosport Borough Local Plan (2011-2029) adopted Oct 2015. </t>
    </r>
    <r>
      <rPr>
        <b/>
        <sz val="11"/>
        <color rgb="FFFF0000"/>
        <rFont val="Calibri"/>
        <family val="2"/>
      </rPr>
      <t>Due to a number of reasons outside of the Council's control the timetable for the forthcoming Gosport Borough Local Plan 2036 has been delayed.  A revised Local Development Scheme is currently being prepared.</t>
    </r>
  </si>
  <si>
    <t>https://www.gravesham.gov.uk/home/planning-and-building/local-plan/local-development-scheme</t>
  </si>
  <si>
    <t>https://www.gravesham.gov.uk/__data/assets/pdf_file/0005/371903/Local-Development-Scheme.pdf</t>
  </si>
  <si>
    <t>https://mhclg.sharepoint.com/sites/DevelopmentPlans/Shared%20Documents/Data%20and%20Analysis/Planning%20Data%20Unit/Data%20Project/Short-term%20Solution/LDS%20Approach/LDS%20screen%20captures/GRA19%20-%20Gravesham%20LDS%20Oct%202019.PNG</t>
  </si>
  <si>
    <t>Sept/Oct 2020</t>
  </si>
  <si>
    <t>Local Plan Core Strategy (2011-2028) adopted Sep 2014.  Partial review of strategic policies submitted to Cabinet for consideration in January 2020?  No evidence of preferred options consultation having taken place.  Plan period subject to review.</t>
  </si>
  <si>
    <t>pop up issue on VisualPing</t>
  </si>
  <si>
    <t>new Great Yarmouth Local Plan (2021-2041)</t>
  </si>
  <si>
    <t>https://www.great-yarmouth.gov.uk/article/2489/Current-Local-Plan</t>
  </si>
  <si>
    <t>https://www.great-yarmouth.gov.uk/CHttpHandler.ashx?id=2671&amp;p=0</t>
  </si>
  <si>
    <t>https://mhclg.sharepoint.com/sites/DevelopmentPlans/Shared%20Documents/Data%20and%20Analysis/Planning%20Data%20Unit/Data%20Project/Short-term%20Solution/LDS%20Approach/LDS%20screen%20captures/GTY19%20-%20Great%20Yarmouth%20July%20LDS%202019.PNG</t>
  </si>
  <si>
    <t>Winter 2022</t>
  </si>
  <si>
    <t>Late 2023</t>
  </si>
  <si>
    <t>Local Plan Core Strategy adopted 2015 (2013-2030).</t>
  </si>
  <si>
    <t>Core Strategies with Detailed Policies DPD</t>
  </si>
  <si>
    <t>https://www.royalgreenwich.gov.uk/info/200191/planning_policy_and_strategy/869/local_development_framework/3</t>
  </si>
  <si>
    <t>https://www.royalgreenwich.gov.uk/downloads/download/297/local_development_scheme</t>
  </si>
  <si>
    <t>https://mhclg.sharepoint.com/sites/DevelopmentPlans/Shared%20Documents/Data%20and%20Analysis/Planning%20Data%20Unit/Data%20Project/Short-term%20Solution/LDS%20Approach/LDS%20screen%20captures/GRE19%20-%20Greenwich%20LDS%20Aug%202019.PNG</t>
  </si>
  <si>
    <t>Winter 2020</t>
  </si>
  <si>
    <t>Consult on Scope of Review</t>
  </si>
  <si>
    <t>Early 2023</t>
  </si>
  <si>
    <t>Local Plan Core Strategy (2013-2028) -  adopted July 2014</t>
  </si>
  <si>
    <t>New Guildford borough Local Plan: Strategy and Sites</t>
  </si>
  <si>
    <t>https://www.guildford.gov.uk/newlocalplan/lds</t>
  </si>
  <si>
    <t>https://www.guildford.gov.uk/newlocalplan/media/19953/Local-Development-Scheme-2018/pdf/LDS_2018_(002).pdf</t>
  </si>
  <si>
    <t>https://mhclg.sharepoint.com/sites/DevelopmentPlans/Shared%20Documents/Data%20and%20Analysis/Planning%20Data%20Unit/Data%20Project/Short-term%20Solution/LDS%20Approach/LDS%20screen%20captures/GUI18%20-%20Guildford%20LDS%202018.PNG</t>
  </si>
  <si>
    <t>LDS sets out timetable for DM Policies (Part 2)</t>
  </si>
  <si>
    <t>adopted April 2019</t>
  </si>
  <si>
    <t>Local Plan 2033</t>
  </si>
  <si>
    <t>https://www.hackney.gov.uk/local-plan</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</si>
  <si>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t>
  </si>
  <si>
    <t>November 2018 to Jan 2019</t>
  </si>
  <si>
    <t>Winter 19/20</t>
  </si>
  <si>
    <t>Jan -2020</t>
  </si>
  <si>
    <r>
      <t xml:space="preserve">Plan found SOUND.    </t>
    </r>
    <r>
      <rPr>
        <sz val="12"/>
        <color theme="1"/>
        <rFont val="Calibri"/>
        <family val="2"/>
      </rPr>
      <t xml:space="preserve">The Plan adopted on 22 July. </t>
    </r>
  </si>
  <si>
    <t>Delivery and Allocations Local Plan - but includes stretegic policies including housing provision</t>
  </si>
  <si>
    <t>https://www3.halton.gov.uk/Pages/planning/policyguidance/pdf/LDS/LocalDevelopmentScheme.pdf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</si>
  <si>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t>
  </si>
  <si>
    <t>January 2014</t>
  </si>
  <si>
    <t>https://www3.halton.gov.uk/Pages/planning/policyguidance/pdf/newdalp/assessments/StatConPropSub.pdf</t>
  </si>
  <si>
    <t>https://mhclg.sharepoint.com/sites/DevelopmentPlans/Shared%20Documents/Data%20and%20Analysis/Planning%20Data%20Unit/Reg%2018%20monitoring/Screenshots/Halton%20-%20statement%20of%20consultation.PNG</t>
  </si>
  <si>
    <t>January 2016</t>
  </si>
  <si>
    <t>Jan/March 2018</t>
  </si>
  <si>
    <t>July/Sept 2019</t>
  </si>
  <si>
    <t>Oct/Dec 2020</t>
  </si>
  <si>
    <t>Hambleton (needs updating)</t>
  </si>
  <si>
    <t>30/07/2019</t>
  </si>
  <si>
    <t>https://www.hambleton.gov.uk/localplan/site/index.php</t>
  </si>
  <si>
    <t>https://www.hambleton.gov.uk/localplan/downloads/file/1/new_local_development_scheme_updated_october_2017</t>
  </si>
  <si>
    <t>https://mhclg.sharepoint.com/sites/DevelopmentPlans/Shared%20Documents/Data%20and%20Analysis/Planning%20Data%20Unit/Data%20Project/Short-term%20Solution/LDS%20Approach/LDS%20screen%20captures/HAM19%20-%20Hambleton%20LDS%20July%202019.PNG</t>
  </si>
  <si>
    <t>Jan/Feb 2016</t>
  </si>
  <si>
    <t>http://www.hambleton.gov.uk/localplan/download/downloads/id/2/issues_and_options_document.pdf</t>
  </si>
  <si>
    <t>Oct 2016 - Jan 2017</t>
  </si>
  <si>
    <t>https://www.hambleton.gov.uk/localplan/homepage/9/preferred_options_consultation</t>
  </si>
  <si>
    <t>April - June 2017</t>
  </si>
  <si>
    <t>Alternative Sites &amp; local green space designation</t>
  </si>
  <si>
    <t>https://www.hambleton.gov.uk/localplan/homepage/11/alternative_sites_and_local_greenspace_consultation</t>
  </si>
  <si>
    <t>3rd consultation stage not recorded - alternative sites and local green space designation (April - June 2017). PINS intel: LPA still anticipate submission in November, although that may change depending on the representations received</t>
  </si>
  <si>
    <t>Hammersmith &amp; Fulham Local Plan</t>
  </si>
  <si>
    <t>https://www.lbhf.gov.uk/sites/default/files/section_attachments/lds_revised_may_2016.pdf</t>
  </si>
  <si>
    <t>https://mhclg.sharepoint.com/:i:/s/DevelopmentPlans/EcoJpGOXZP5GspPy9mWFYqMBK0-gGCMqP8JIeslrLqD2sA?e=JAbxbM</t>
  </si>
  <si>
    <t>Jan - Feb 2015</t>
  </si>
  <si>
    <t>Local Plan adopted Feb 2018.  Stages missing from TT</t>
  </si>
  <si>
    <t>https://www.harborough.gov.uk/downloads/download/1172/s9_the_local_development_scheme_lds</t>
  </si>
  <si>
    <t>https://www.harborough.gov.uk/downloads/file/4064/s9_harborough_lds_dec_2017</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</si>
  <si>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17%20-%20Harborough%20LDS%202017%2EPNG&amp;parent=%2Fsites%2FDevelopmentPlans%2FShared%20Documents%2FData%20and%20Analysis%2FPlanning%20Data%20Unit%2FData%20Project%2FShort-term%20Solution%2FLDS%20Approach%2FLDS%20screen%20captures</t>
  </si>
  <si>
    <t>October 2015</t>
  </si>
  <si>
    <t>Sep-Nov 2017</t>
  </si>
  <si>
    <t>Nov/Dec 2018</t>
  </si>
  <si>
    <t>LDS to be reviewed 2020/21</t>
  </si>
  <si>
    <t xml:space="preserve">Nw Local Plan </t>
  </si>
  <si>
    <t>https://www.haringey.gov.uk/sites/haringeygovuk/files/lds_2019_final.pdf</t>
  </si>
  <si>
    <t>April - June 2021</t>
  </si>
  <si>
    <t>No Plan Period found for New Local Plan</t>
  </si>
  <si>
    <t>Harlow Local Plan</t>
  </si>
  <si>
    <t>https://www.harlow.gov.uk/local-development-plan-local-development-scheme-2018pdf</t>
  </si>
  <si>
    <t>https://www.harlow.gov.uk/sites/harlow-cms/files/files/documents/files/HSD12%20-%20Local%20Development%20Scheme%202018%20-%20Updated.pdf</t>
  </si>
  <si>
    <t>https://mhclg.sharepoint.com/sites/DevelopmentPlans/Shared%20Documents/Data%20and%20Analysis/Planning%20Data%20Unit/Data%20Project/Short-term%20Solution/LDS%20Approach/LDS%20screen%20captures/HAR18%20-%20Harlow%20LDS%202018.PNG</t>
  </si>
  <si>
    <t>November 2010 – January 2011</t>
  </si>
  <si>
    <t>April 2014 – May 2014</t>
  </si>
  <si>
    <t>Harrogate</t>
  </si>
  <si>
    <t>District Plan</t>
  </si>
  <si>
    <t>26/01/2018</t>
  </si>
  <si>
    <t>31/08/2018</t>
  </si>
  <si>
    <t>https://www.harrogate.gov.uk/downloads/file/4103/2018_august_-_local_development_scheme_-_fourth_review</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</si>
  <si>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t>
  </si>
  <si>
    <t>July 2015</t>
  </si>
  <si>
    <t>Nov-2016</t>
  </si>
  <si>
    <t>Completed January 2018</t>
  </si>
  <si>
    <t xml:space="preserve">Harrow Local Plan Review </t>
  </si>
  <si>
    <t>https://www.harrow.gov.uk/downloads/file/27058/local-development-scheme-november-2019</t>
  </si>
  <si>
    <t>April/May 2020</t>
  </si>
  <si>
    <t>Drat Revised Local Plan (Reg 18)</t>
  </si>
  <si>
    <t>Local Plan Strategy and Sites DPD</t>
  </si>
  <si>
    <t>https://www.hart.gov.uk/sites/default/files/1_Residents/Final%20version%20LDS%20January%202018.pdf</t>
  </si>
  <si>
    <t>https://mhclg.sharepoint.com/sites/DevelopmentPlans/Shared%20Documents/Data%20and%20Analysis/Planning%20Data%20Unit/Data%20Project/Short-term%20Solution/LDS%20Approach/LDS%20screen%20captures/HAR18%20-%20Hart%20LDS%202018.PNG</t>
  </si>
  <si>
    <t>26 April - 8 June 2017</t>
  </si>
  <si>
    <t>LDS sets out timetable for DM Policies (Part 2) and New Settlements DPD; not possible to find page on LPA website, only document itself.  Plan found sound 10/02/2020.</t>
  </si>
  <si>
    <t>adopted April 2020</t>
  </si>
  <si>
    <t>https://www.hartlepool.gov.uk/download/downloads/id/661/local_development_scheme_-_dec_2017.pdf</t>
  </si>
  <si>
    <t>May 2014 - July 2014</t>
  </si>
  <si>
    <t>May 2016 - July 2016</t>
  </si>
  <si>
    <t>Local Plan adopted May 2018</t>
  </si>
  <si>
    <t>adopted May 2018</t>
  </si>
  <si>
    <t>Hastings Planning Strategy - Local Plan Review (plan extended to 2036 from 2028)</t>
  </si>
  <si>
    <t>https://www.hastings.gov.uk/planning/policy/emergingpolicy_guidance/localdevelopmentscheme/</t>
  </si>
  <si>
    <t>https://www.hastings.gov.uk/content/planning/planning_policy/local_plan/pdfs/FINAL_LDS.pdf</t>
  </si>
  <si>
    <t>Q2 2020/2021</t>
  </si>
  <si>
    <t>Qtr 4 2020/21</t>
  </si>
  <si>
    <t>Qtr 3-4 2021/22</t>
  </si>
  <si>
    <t>Publication stage omitted from timetable</t>
  </si>
  <si>
    <t>https://www.havant.gov.uk/sites/default/files/documents/Local%20Devleopment%20Scheme%20Jan19_0.pdf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</si>
  <si>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19%20-%20Havant%20LDS%202019%2EPNG&amp;parent=%2Fsites%2FDevelopmentPlans%2FShared%20Documents%2FData%20and%20Analysis%2FPlanning%20Data%20Unit%2FData%20Project%2FShort-term%20Solution%2FLDS%20Approach%2FLDS%20screen%20captures</t>
  </si>
  <si>
    <t>Quarter 1 2019</t>
  </si>
  <si>
    <t>Quarter 3 2019</t>
  </si>
  <si>
    <t>Quarter 2 2020</t>
  </si>
  <si>
    <t>Following chnages to Plan post consultation, cabinet and full council will be considering the proposed changes to the Local Plan on 25 March 2020. If the cabinet and council choose to proceed with the proposed changes, a further consultation would take place during May 2020.</t>
  </si>
  <si>
    <t>Published Feb 2019</t>
  </si>
  <si>
    <t>07/08/2017</t>
  </si>
  <si>
    <t>28/03/2018</t>
  </si>
  <si>
    <t>https://www.havering.gov.uk/download/downloads/id/1522/local_development_scheme_2017-2019pdf.pdf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</si>
  <si>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t>
  </si>
  <si>
    <t>Spring 2015</t>
  </si>
  <si>
    <t>Winter 2017</t>
  </si>
  <si>
    <t>Submitted March 2018</t>
  </si>
  <si>
    <t>Herefordshire Local Plan Core Strategy 2011-2031 - Partial Review</t>
  </si>
  <si>
    <t>https://www.herefordshire.gov.uk/info/200185/local_plan/140/local_development_scheme</t>
  </si>
  <si>
    <t>https://www.herefordshire.gov.uk/download/downloads/id/14852/local_development_scheme_-_august_2018.pdf</t>
  </si>
  <si>
    <t>https://mhclg.sharepoint.com/:i:/s/DevelopmentPlans/EdguW2kQV4ZKmG0jH5H9ZVQBjjljc-1ZAjxO5myX3nuEiw?e=EFmLEV</t>
  </si>
  <si>
    <t>CS adopted Oct 2015.  Partial Review to commence Summer 2019</t>
  </si>
  <si>
    <t>High Peak Local Plan 2016</t>
  </si>
  <si>
    <t>https://www.highpeak.gov.uk/media/580/Revised-LDS-timetable/pdf/Revised_LDS_timetable.pdf</t>
  </si>
  <si>
    <t>https://mhclg.sharepoint.com/:i:/s/DevelopmentPlans/EdAQUph8KtpMpGki4OyYDaIB7LOQdLDOIvO8McAs9UqlMg?e=c7JhQp</t>
  </si>
  <si>
    <t>Local Plan adopted 2016.  Revised LDS but offers no TT for Plan Review etc</t>
  </si>
  <si>
    <t>Local Plan Part 1</t>
  </si>
  <si>
    <t>https://www.hillingdon.gov.uk/article/12557/Local-Development-Scheme-and-Monitoring</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</si>
  <si>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IL18%20-%20Hillingdon%20LDS%202018%2EPNG&amp;parent=%2Fsites%2FDevelopmentPlans%2FShared%20Documents%2FData%20and%20Analysis%2FPlanning%20Data%20Unit%2FData%20Project%2FShort-term%20Solution%2FLDS%20Approach%2FLDS%20screen%20captures</t>
  </si>
  <si>
    <t>Jan - Dec 2020</t>
  </si>
  <si>
    <t>Jan-Mar 2021</t>
  </si>
  <si>
    <t>Jan-Mar 2022</t>
  </si>
  <si>
    <t>Local Plan Part 1 being reviewed in 2020.</t>
  </si>
  <si>
    <t>https://www.hinckley-bosworth.gov.uk/downloads/file/7028/local_development_scheme_2018_-_2022</t>
  </si>
  <si>
    <t>The intention is to consult on a draft plan in April 2021 and then submit the plan for examination in September 2021. We aim to have a new local plan adopted by October 2022.</t>
  </si>
  <si>
    <t>https://www.horsham.gov.uk/__data/assets/pdf_file/0005/66812/Local-Development-Scheme-2019-22.pdf</t>
  </si>
  <si>
    <t>https://mhclg.sharepoint.com/:i:/s/DevelopmentPlans/EdXOIVMpvKpFr4e6nclOwPkBdRoGq5LICFl2g7OVkA2sIw?e=0ba9GA</t>
  </si>
  <si>
    <t>Sept/Oct 2020 (now January 2021 website TT)</t>
  </si>
  <si>
    <t>Sept 2020 (Jan 2021 from website TT)</t>
  </si>
  <si>
    <t>January 2021 (now April-May 2021 from website TT)</t>
  </si>
  <si>
    <t>Jan 2021 (now April 2021 from website TT)</t>
  </si>
  <si>
    <t>December 2021 (now April 2022 from website TT)</t>
  </si>
  <si>
    <t>Dec 2021 (now April 2022 from website TT)</t>
  </si>
  <si>
    <t>Horsham LP adopted Nov 2015 (2011 - 2031).  Review underway.   Webiste TT updates that in published LDS.</t>
  </si>
  <si>
    <t>https://www.hounslow.gov.uk/info/20167/local_plan/1545/local_plan_reviews</t>
  </si>
  <si>
    <t>https://hounslow.box.com/s/nmpf9j0yk48xwu87zi5m4io2ap6svyjq</t>
  </si>
  <si>
    <t>PINS intel:  LP publication expected 01/07/19; Submission 01/12/19</t>
  </si>
  <si>
    <t>Published July 2019</t>
  </si>
  <si>
    <t>Local Plan 2016 - 2032</t>
  </si>
  <si>
    <t>http://www.hull.gov.uk/communities-and-living/regeneration-schemes/local-development-scheme</t>
  </si>
  <si>
    <t>http://www.hull.gov.uk/sites/hull/files/media/LDS%20Revision%20June%202018%20%28final%29.pdf</t>
  </si>
  <si>
    <t>Local Plan adopted Nov 2017.  LDS relates to Joint Minerals Plan and Joint Waste Plan only.   TT not relevant.  Nothing on Hull website about an emerging strategic plan.</t>
  </si>
  <si>
    <t>https://www.huntingdonshire.gov.uk/planning/new-local-plan-to-2036/</t>
  </si>
  <si>
    <t>https://www.huntingdonshire.gov.uk/media/1217/local-development-scheme.pdf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</si>
  <si>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t>
  </si>
  <si>
    <t>Jan-Mar 2015</t>
  </si>
  <si>
    <t>July-August 2017</t>
  </si>
  <si>
    <t>Dec 2017 - Jan 2018</t>
  </si>
  <si>
    <t>Mar 2018</t>
  </si>
  <si>
    <t>Core Strategy Review ("Hyndburn 2036")</t>
  </si>
  <si>
    <t>https://www.hyndburnbc.gov.uk/download-package/local-development-scheme-2015-2018/</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</si>
  <si>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YN18%20-%20Hyndburn%20LDS%202018%2EPNG&amp;parent=%2Fsites%2FDevelopmentPlans%2FShared%20Documents%2FData%20and%20Analysis%2FPlanning%20Data%20Unit%2FData%20Project%2FShort-term%20Solution%2FLDS%20Approach%2FLDS%20screen%20captures</t>
  </si>
  <si>
    <t>Feb - April 2020</t>
  </si>
  <si>
    <t>July/Aug 2021</t>
  </si>
  <si>
    <t>First Reg 18 stage omitted - Growth and Spatial Options etc April 2018.  New LDS to be agreed and published.  Delays due to huge number of representations following consultations.</t>
  </si>
  <si>
    <t>Ipswich Borough Council Local Plan</t>
  </si>
  <si>
    <t>https://www.ipswich.gov.uk/content/local-development-scheme</t>
  </si>
  <si>
    <t>https://www.ipswich.gov.uk/sites/default/files/ipswich_local_development_scheme_10th_edition_feb_2019.pdf</t>
  </si>
  <si>
    <t>https://mhclg.sharepoint.com/:i:/s/DevelopmentPlans/EY5yS9KFoUJBodegrhX79bsBCr4GFrAihjBStQJ8mOm4QQ?e=bVsWzW</t>
  </si>
  <si>
    <t>Aug - Oct 2017</t>
  </si>
  <si>
    <t>https://www.ipswich.gov.uk/content/ipswich-local-plan-review-update-october-2018</t>
  </si>
  <si>
    <t>https://mhclg.sharepoint.com/sites/DevelopmentPlans/Shared%20Documents/Data%20and%20Analysis/Planning%20Data%20Unit/Reg%2018%20monitoring/Screenshots/Ipswich%20Aug%202017%20Issues%20and%20Options%20Reg%2018.PNG</t>
  </si>
  <si>
    <t>Jan - March 2019</t>
  </si>
  <si>
    <t>https://www.ipswich.gov.uk/sites/default/files/combined_core_strategy_with_a3_sheet_review_preferred_options_-_clean_030119.pdf</t>
  </si>
  <si>
    <t>Aug - Oct 2019</t>
  </si>
  <si>
    <t>Feb 2020</t>
  </si>
  <si>
    <r>
      <t xml:space="preserve">A new Joint LDS timetable to be agreed after Sept 2019 (but not seen yet) with Mid Suffolk,  Babergh, Ipswich &amp; Suffolk Coastal.  </t>
    </r>
    <r>
      <rPr>
        <b/>
        <sz val="11"/>
        <color rgb="FFFF0000"/>
        <rFont val="Calibri"/>
        <family val="2"/>
      </rPr>
      <t>Plan submitted 10 June 2020 (notification received direct from LPA on 18 June).</t>
    </r>
  </si>
  <si>
    <t>Submitted June 2020</t>
  </si>
  <si>
    <t>https://www.iow.gov.uk/Residents/Environment-Planning-and-Waste/Planning-Policy-new/Island-Plan-Documents/Local-Development-Scheme</t>
  </si>
  <si>
    <t>https://www.iwight.com/azservices/documents/2782-IWC-LDS-Feb-2020.pdf</t>
  </si>
  <si>
    <t>October 2018</t>
  </si>
  <si>
    <t>Oct - Nov 2020</t>
  </si>
  <si>
    <t>Drfat Plan Consultation</t>
  </si>
  <si>
    <t>Local Plan 2015-2030</t>
  </si>
  <si>
    <t>http://www.scilly.gov.uk/planning-development/local-plan-review</t>
  </si>
  <si>
    <t>http://www.scilly.gov.uk/sites/default/files/document/planning/LDS%208%20Local%20Plan%20Review%20Timetable%20Jun%202019.pdf</t>
  </si>
  <si>
    <t>https://mhclg.sharepoint.com/sites/DevelopmentPlans/Shared%20Documents/Data%20and%20Analysis/Planning%20Data%20Unit/Data%20Project/Short-term%20Solution/LDS%20Approach/LDS%20screen%20captures/ISC19%20-%20Isles%20of%20Scilly%20LDS%20June%202019.PNG</t>
  </si>
  <si>
    <t>8th June - 17th July 2015</t>
  </si>
  <si>
    <t>16 March 2018</t>
  </si>
  <si>
    <t>22 February 2019</t>
  </si>
  <si>
    <t>Aug/Sept 2019 (following 25 July or 17 Sept 2019 Full Council)</t>
  </si>
  <si>
    <t>TBC (possibly April 2020)</t>
  </si>
  <si>
    <t>PINS intel: Submission Aug/Sept 2019 (following 25th July or
17th September 2019 Full Council)</t>
  </si>
  <si>
    <t>https://www.islington.gov.uk/-/media/sharepoint-lists/public-records/planningandbuildingcontrol/publicity/publicconsultation/20162017/20160429localdevelopmentschemeapril2016.pdf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</si>
  <si>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ISL16%20-%20Islington%20LDS%202016%2EPNG&amp;parent=%2Fsites%2FDevelopmentPlans%2FShared%20Documents%2FData%20and%20Analysis%2FPlanning%20Data%20Unit%2FData%20Project%2FShort-term%20Solution%2FLDS%20Approach%2FLDS%20screen%20captures</t>
  </si>
  <si>
    <t>Nov - Dec 2016</t>
  </si>
  <si>
    <t>https://www.islington.gov.uk/consultations/planning-islingtons-future-consultation-on-the-draft-local-plan-regulation-18-stage</t>
  </si>
  <si>
    <t>https://mhclg.sharepoint.com/sites/DevelopmentPlans/Shared%20Documents/Data%20and%20Analysis/Planning%20Data%20Unit/Reg%2018%20monitoring/Screenshots/Islington%20-%20November%202018.PNG</t>
  </si>
  <si>
    <t>June - July 2017</t>
  </si>
  <si>
    <t>Dec 2018/early 2019</t>
  </si>
  <si>
    <r>
      <t xml:space="preserve"> </t>
    </r>
    <r>
      <rPr>
        <b/>
        <sz val="12"/>
        <color rgb="FFFF0000"/>
        <rFont val="Calibri"/>
        <family val="2"/>
        <scheme val="minor"/>
      </rPr>
      <t>Inspector's  concerns about soundness letter to be sent 25 June 2020</t>
    </r>
  </si>
  <si>
    <t>Local Plan Partial Review</t>
  </si>
  <si>
    <t>https://www.rbkc.gov.uk/planning-and-building-control/planning-policy/local-development-scheme</t>
  </si>
  <si>
    <t>https://www.rbkc.gov.uk/sites/default/files/atoms/files/17-04-21-LDS%202017.pdf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</si>
  <si>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KEN17%20-%20RBKC%20LDS%202017%2EPNG&amp;parent=%2Fsites%2FDevelopmentPlans%2FShared%20Documents%2FData%20and%20Analysis%2FPlanning%20Data%20Unit%2FData%20Project%2FShort-term%20Solution%2FLDS%20Approach%2FLDS%20screen%20captures</t>
  </si>
  <si>
    <t>Feb - March 2017</t>
  </si>
  <si>
    <t>May 2017</t>
  </si>
  <si>
    <t>adopted Sept 2019</t>
  </si>
  <si>
    <t>Kettering</t>
  </si>
  <si>
    <t>https://www.west-norfolk.gov.uk/download/downloads/id/2897/local_development_scheme_document.pdf</t>
  </si>
  <si>
    <t>March - April 2019</t>
  </si>
  <si>
    <t>Draft Local Plan Review</t>
  </si>
  <si>
    <t>https://www.west-norfolk.gov.uk/info/20216/local_plan_review_2016_-_2036/709/draft_local_plan_review_consultation</t>
  </si>
  <si>
    <t>https://mhclg.sharepoint.com/sites/DevelopmentPlans/Shared%20Documents/Data%20and%20Analysis/Planning%20Data%20Unit/Reg%2018%20monitoring/Screenshots/King's%20Lynn%20&amp;%20West%20Norfolk%20review%20March%202019.PNG</t>
  </si>
  <si>
    <t>Apr - June 2022</t>
  </si>
  <si>
    <t>https://www.kingston.gov.uk/downloads/file/3028/local_development_scheme_2019_to_2022</t>
  </si>
  <si>
    <t>https://mhclg.sharepoint.com/sites/DevelopmentPlans/Shared%20Documents/Data%20and%20Analysis/Planning%20Data%20Unit/Data%20Project/Short-term%20Solution/LDS%20Approach/LDS%20screen%20captures/KIN19%20-%20Kingston%20upon%20Thames%20LDS%20Mar%202019.PNG</t>
  </si>
  <si>
    <t>Winter 2019/2020</t>
  </si>
  <si>
    <t>Local Plan First Draft</t>
  </si>
  <si>
    <t>Kirklees Local Plan</t>
  </si>
  <si>
    <t>http://www.kirklees.gov.uk/beta/planning-policy/pdf/local-development-scheme.pdf</t>
  </si>
  <si>
    <t>https://mhclg.sharepoint.com/:i:/s/DevelopmentPlans/EZLwrLtowyVBnoOZg--Brf0BJrdemp2ZumIgH-uT9NAojA?e=rfRKh7</t>
  </si>
  <si>
    <t>2014 - 2016</t>
  </si>
  <si>
    <t>Kirklees Local Plan adopted Feb 2019.  LDS out of date</t>
  </si>
  <si>
    <t>Local Plan Core Strategy</t>
  </si>
  <si>
    <t>https://www.knowsley.gov.uk/residents/building-and-planning/local-plan/local-plan-schedule</t>
  </si>
  <si>
    <t>http://www.knowsley.gov.uk/PDF/PP10_KnowsleyLocalDevelopmentScheme2013v2.pdf</t>
  </si>
  <si>
    <t>https://mhclg.sharepoint.com/:i:/s/DevelopmentPlans/ET4GJjyztMBOiu-3Ta0GlmkBSwwzCJ3NHCbQ1_yjvK4htw?e=XPG9VS</t>
  </si>
  <si>
    <t>Timetable updates on website provide dates only for SAPs and development policies.  LDS out of date (2013) - refers to now adopted Plan (Jan 2016).  Website says the LPA is not consulting on anything (at 4 Aug 2020).</t>
  </si>
  <si>
    <t>Living Lakes' Local Plan (2020-2035)</t>
  </si>
  <si>
    <t>08/04/2019</t>
  </si>
  <si>
    <t>01/08/2019</t>
  </si>
  <si>
    <t>https://www.lakedistrict.gov.uk/planning/local-plan-review/evidence</t>
  </si>
  <si>
    <t>https://www.lakedistrict.gov.uk/__data/assets/pdf_file/0006/1461561/LDS-2018-Final.pdf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</si>
  <si>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t>
  </si>
  <si>
    <t>April to July 2018</t>
  </si>
  <si>
    <t>April to June 2019</t>
  </si>
  <si>
    <t>August 2019</t>
  </si>
  <si>
    <t>PINS intel: published 08/04/19; submission epected 01/08/19.</t>
  </si>
  <si>
    <t>Submitted August 2019</t>
  </si>
  <si>
    <t>Lambeth Local Plan Review</t>
  </si>
  <si>
    <t>https://www.lambeth.gov.uk/planning-and-building-control/planning-policy/lambeth-local-development-scheme-lds</t>
  </si>
  <si>
    <t>https://www.lambeth.gov.uk/sites/default/files/pl_Local_Development_Scheme_October_2019.pdf</t>
  </si>
  <si>
    <t>Quarter 3 2018/19</t>
  </si>
  <si>
    <t>https://www.lambeth.gov.uk/consultations/have-your-say-on-the-draft-revised-lambeth-local-plan-october-2018</t>
  </si>
  <si>
    <t>https://mhclg.sharepoint.com/sites/DevelopmentPlans/Shared%20Documents/Data%20and%20Analysis/Planning%20Data%20Unit/Reg%2018%20monitoring/Screenshots/Lambeth%20-%20draft%20revised%20plan%20Oct%202018.PNG</t>
  </si>
  <si>
    <t>Quarter 1 2020/21</t>
  </si>
  <si>
    <t>Quarter 4 2020/21</t>
  </si>
  <si>
    <t>LDS timetable delayed by 6 months compared to last LDS published in Oct-2018</t>
  </si>
  <si>
    <t>Submitted May 2020</t>
  </si>
  <si>
    <t>Local Plan (1) Strategic Policies and Land Allocations</t>
  </si>
  <si>
    <t>http://www.lancaster.gov.uk/planning/planning-policy/about-the-local-plan</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</si>
  <si>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t>
  </si>
  <si>
    <t>Jan - March 2017</t>
  </si>
  <si>
    <t>https://planningdocs.lancaster.gov.uk/NorthgatePublicDocs/00924416.pdf</t>
  </si>
  <si>
    <t>https://mhclg.sharepoint.com/:i:/s/DevelopmentPlans/ETR0R7L9MX5CmmdzPQPrNvwB8SLeFPNh2vq2MmEVtO-pKQ?e=rRzVyQ</t>
  </si>
  <si>
    <t>Feb - April 2018</t>
  </si>
  <si>
    <t>Plan found sound subject to MM 12 June 2020</t>
  </si>
  <si>
    <t xml:space="preserve">Core Strategy Review </t>
  </si>
  <si>
    <t>https://www.leeds.gov.uk/Local%20Plans/Local%20Development%20Scheme%20Update%202018.pdf</t>
  </si>
  <si>
    <t>https://mhclg.sharepoint.com/:i:/s/DevelopmentPlans/EeiMfDBYFWhKuowT9d5jRF0BjgrBJPo4iupmc0HFIXFOXw?e=r6ne8d</t>
  </si>
  <si>
    <t>Feb - March 2018</t>
  </si>
  <si>
    <t>adopted September 2019</t>
  </si>
  <si>
    <t>new Local Plan</t>
  </si>
  <si>
    <t>https://www.leicester.gov.uk/media/179020/local-development-scheme-2019-to-2021.pdf</t>
  </si>
  <si>
    <t>https://mhclg.sharepoint.com/sites/DevelopmentPlans/Shared%20Documents/Data%20and%20Analysis/Planning%20Data%20Unit/Data%20Project/Short-term%20Solution/LDS%20Approach/LDS%20screen%20captures/LEI19%20-%20Leicester%20LDS%202019.PNG</t>
  </si>
  <si>
    <t>Preferrred Options</t>
  </si>
  <si>
    <t>not scheduled in LDS</t>
  </si>
  <si>
    <t>Draft Plan for consultation</t>
  </si>
  <si>
    <t>was March 2020 - but postponed</t>
  </si>
  <si>
    <t xml:space="preserve">Additional Reg 18 consultation (emerging options) scheduled July-December 2017.    The Council’s draft Local Plan consultation has been postponed until future notice due to the Coronavirus (COVID-19) emergency.  </t>
  </si>
  <si>
    <t>Core Strategy</t>
  </si>
  <si>
    <t>https://www.lewes-eastbourne.gov.uk/planning-policy/local-development-scheme/?assetdete5a592d5-b874-40fd-a0ea-dc700cb8057f=274133</t>
  </si>
  <si>
    <t>By or Before Winter 2023</t>
  </si>
  <si>
    <t>?</t>
  </si>
  <si>
    <t>https://lewisham.gov.uk/myservices/planning/policy/ldf/local-development-scheme</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</si>
  <si>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EW18%20-%20Lewisham%20LDS%202018%2EPNG&amp;parent=%2Fsites%2FDevelopmentPlans%2FShared%20Documents%2FData%20and%20Analysis%2FPlanning%20Data%20Unit%2FData%20Project%2FShort-term%20Solution%2FLDS%20Approach%2FLDS%20screen%20captures</t>
  </si>
  <si>
    <t>Q2 2019</t>
  </si>
  <si>
    <t>Q4 2020</t>
  </si>
  <si>
    <t>An emerging draft of the Local Plan was considered at a meeting of Mayor and Cabinet on 11 March 2020. The draft local plan will be considered at a meeting of Council in autumn 2020. In late 2020 or early 2021 will publish the plan for a formal round of public consultation (Regulation 18 stage).</t>
  </si>
  <si>
    <t>https://www.lichfielddc.gov.uk/downloads/file/1337/local-development-scheme-2019</t>
  </si>
  <si>
    <t>https://mhclg.sharepoint.com/sites/DevelopmentPlans/Shared%20Documents/Data%20and%20Analysis/Planning%20Data%20Unit/LDS%20&amp;%20Reg%2018%20Monitoring/LDS%20Screenshots/LICH10%20Lichfield%20LDS%202019.PNG</t>
  </si>
  <si>
    <t>https://www.lichfielddc.gov.uk/downloads/file/227/local-plan-review-scope-issues-and-options</t>
  </si>
  <si>
    <t>https://mhclg.sharepoint.com/sites/DevelopmentPlans/Shared%20Documents/Data%20and%20Analysis/Planning%20Data%20Unit/Reg%2018%20monitoring/Screenshots/Lichfield%20Scope%20Issues%20and%20Options%20April%202018%20FIRST.PNG</t>
  </si>
  <si>
    <t>https://www.lichfielddc.gov.uk/downloads/file/225/local-plan-review-preferred-options-and-policy-directions</t>
  </si>
  <si>
    <t>https://mhclg.sharepoint.com/sites/DevelopmentPlans/Shared%20Documents/Data%20and%20Analysis/Planning%20Data%20Unit/Reg%2018%20monitoring/Screenshots/Lichfield%20Preferred%20Options%20Jan%202019.PNG</t>
  </si>
  <si>
    <t>November 2019 LDS replaced Nov 2017 version.</t>
  </si>
  <si>
    <t>Central Lincolnshire Local Plan Review</t>
  </si>
  <si>
    <t>https://www.n-kesteven.gov.uk/_resources/assets/attachment/full/0/100927.pdf</t>
  </si>
  <si>
    <t>https://mhclg.sharepoint.com/:i:/r/sites/DevelopmentPlans/Shared%20Documents/Data%20and%20Analysis/Planning%20Data%20Unit/Data%20Project/Short-term%20Solution/LDS%20Approach/LDS%20screen%20captures/LIN19%20-%20Lincoln%20LDS%202019.PNG?csf=1&amp;e=fIKKbY</t>
  </si>
  <si>
    <t>June-July 2019</t>
  </si>
  <si>
    <t>https://central-lincs.inconsult.uk/consult.ti/CLLP.Issues.Options/consultationHome</t>
  </si>
  <si>
    <t>https://mhclg.sharepoint.com/sites/DevelopmentPlans/Shared%20Documents/Data%20and%20Analysis/Planning%20Data%20Unit/Reg%2018%20monitoring/Screenshots/Lincoln%20-%20Central%20Lincolnshire%20LP%20-%20Issues%20&amp;%20Options%20June%202019.PNG</t>
  </si>
  <si>
    <t>Consultation on the Draft Local Plan document including proposed site allocations in winter 2020/21</t>
  </si>
  <si>
    <t>October-November 2020</t>
  </si>
  <si>
    <t>Joint Plan with North Kesteven; City of Lincoln; and West Lindsey.  June 2020 LDS update : consultation on the Draft Local Plan document including proposed site allocations in winter 2020/21.</t>
  </si>
  <si>
    <t>The Liverpool Local Plan</t>
  </si>
  <si>
    <t>https://liverpool.gov.uk/council/strategies-plans-and-policies/environment-and-planning/plan-making-in-liverpool/local-development-scheme/</t>
  </si>
  <si>
    <t>https://liverpool.gov.uk/media/1356717/liverpool-local-development-scheme-may-2018.pdf</t>
  </si>
  <si>
    <t>https://mhclg.sharepoint.com/sites/DevelopmentPlans/Shared%20Documents/Data%20and%20Analysis/Planning%20Data%20Unit/Data%20Project/Short-term%20Solution/LDS%20Approach/LDS%20screen%20captures/LIV18%20-%20Liverpool%20LDS%202018.PNG</t>
  </si>
  <si>
    <t>Dec 2013 - April 2014</t>
  </si>
  <si>
    <t>September / November 2016</t>
  </si>
  <si>
    <t>Jan – March 2018</t>
  </si>
  <si>
    <t>February 2017</t>
  </si>
  <si>
    <t>May-June 2018</t>
  </si>
  <si>
    <t>Luton Local Plan 2011-2031</t>
  </si>
  <si>
    <t>https://www.luton.gov.uk/Environment/Planning/Regional%20and%20local%20planning/Pages/Local%20Plan%202011%20-%202031.aspx</t>
  </si>
  <si>
    <t>https://www.luton.gov.uk/Environment/Lists/LutonDocuments/PDF/Planning/LDS_2017.pdf</t>
  </si>
  <si>
    <t>https://mhclg.sharepoint.com/:i:/r/sites/DevelopmentPlans/Shared%20Documents/Data%20and%20Analysis/Planning%20Data%20Unit/Data%20Project/Short-term%20Solution/LDS%20Approach/LDS%20screen%20captures/LU717%20-%20Luton%20LDS%202017.PNG?csf=1&amp;e=XUymfH</t>
  </si>
  <si>
    <t>April 2016</t>
  </si>
  <si>
    <t>Local Plan Adopted Nov 2017</t>
  </si>
  <si>
    <t>http://localplan.maidstone.gov.uk/home/local-plan-review</t>
  </si>
  <si>
    <t>http://localplan.maidstone.gov.uk/home/documents/local-plan-review-documents/lpr-progress/Local-Development-Scheme-Addendum-March-2020.pdf</t>
  </si>
  <si>
    <t>https://mhclg.sharepoint.com/sites/DevelopmentPlans/Shared%20Documents/Data%20and%20Analysis/Planning%20Data%20Unit/LDS%20&amp;%20Reg%2018%20Monitoring/LDS%20Screenshots/MAI2020%20-%20Maidstone%20LDS%20addendum%20Mar%202020.PNG</t>
  </si>
  <si>
    <t>October 2020</t>
  </si>
  <si>
    <t>Preferred Approach - future strategies for growth</t>
  </si>
  <si>
    <t>Preferred Approach - detailed topic areas</t>
  </si>
  <si>
    <t>October 2022</t>
  </si>
  <si>
    <t>A revised LDS was presented to Strategic Planning Infrastructure Committee on 10th March 2020. The committee resolved to recommend to Council that the Local Development Scheme 2020 – 2022 be approved to come into effect on the 8th April 2020. Due to the Covid-19 pandemic, the meeting of Full Council was cancelled and teh new LDS has not yet formally been adopted. The TT in that (as yet unadopted) document is reflected here.  Submission stage is missing from that revised TT.</t>
  </si>
  <si>
    <t>http://www.maldon.gov.uk/downloads/file/18081/local_development_scheme_2020_-2022_approved_jan_2020</t>
  </si>
  <si>
    <t>No Local Plan Review timetable included in the document- Maldon Local Development Plan was adopted in July 2017</t>
  </si>
  <si>
    <t>2006</t>
  </si>
  <si>
    <t>http://www.swdevelopmentplan.org/?page_id=8789</t>
  </si>
  <si>
    <t>https://www.swdevelopmentplan.org/wp-content/uploads/2019/12/LDS-Review-2019-Worcester-Final.pdf</t>
  </si>
  <si>
    <t>November/December 2018</t>
  </si>
  <si>
    <t>November/December 2019</t>
  </si>
  <si>
    <t>October/November 2020</t>
  </si>
  <si>
    <t>Delays due to Covid-19.  The plan to be sent for public examination will be published, subject to approval by all three South Worcestershire Councils, in October 2021. It will then be submitted to the Secretary of State in February 2022. The expectation is it will then be examined before the end of 2022 and adopted shortly after. The proposed timetable changes still need to be approved by the three South Worcestershire Councils. They will be considered at meetings in September.</t>
  </si>
  <si>
    <t>Manchester Local Plan Review</t>
  </si>
  <si>
    <t>https://secure.manchester.gov.uk/news/article/8337/manchester_s_major_review_of_its_local_plan_begins</t>
  </si>
  <si>
    <t>https://manchester-consult.objective.co.uk/portal/planning/issues_and_options_2020/lpi</t>
  </si>
  <si>
    <t>No timetable found and many late stages of preparation unknown</t>
  </si>
  <si>
    <t>Mansfield District Local Plan 2033</t>
  </si>
  <si>
    <t>http://www.mansfield.gov.uk/localplan</t>
  </si>
  <si>
    <t>http://www.mansfield.gov.uk/CHttpHandler.ashx?id=10601&amp;p=0</t>
  </si>
  <si>
    <t>https://mhclg.sharepoint.com/sites/DevelopmentPlans/Shared%20Documents/Data%20and%20Analysis/Planning%20Data%20Unit/Data%20Project/Short-term%20Solution/LDS%20Approach/LDS%20screen%20captures/MAN19%20-%20Mansfield%20LDS%202019.PNG</t>
  </si>
  <si>
    <t>Spring 2016</t>
  </si>
  <si>
    <t>Local Plan Consultation</t>
  </si>
  <si>
    <t>https://www.mansfield.gov.uk/downloads/file/320/local-plan-consultation-draft</t>
  </si>
  <si>
    <t>Further consultation on local plan</t>
  </si>
  <si>
    <t>https://www.mansfield.gov.uk/downloads/file/322/preferred-options-consultation-document-2013-2033</t>
  </si>
  <si>
    <t>September/November 2018</t>
  </si>
  <si>
    <t>Not specified</t>
  </si>
  <si>
    <t>Found Sound 31 March 2020</t>
  </si>
  <si>
    <t>Submitted Dec 2018</t>
  </si>
  <si>
    <t>https://www.medway.gov.uk/downloads/file/3574/local_development_scheme_2019_to_2022</t>
  </si>
  <si>
    <t>https://www.medway.gov.uk/download/downloads/id/3574/local_development_scheme_2019_to_2022.doc</t>
  </si>
  <si>
    <t>https://mhclg.sharepoint.com/sites/DevelopmentPlans/Shared%20Documents/Data%20and%20Analysis/Planning%20Data%20Unit/LDS%20&amp;%20Reg%2018%20Monitoring/LDS%20Screenshots/MED19%20-%20Medway%20LDS%20Dec%202019.PNG</t>
  </si>
  <si>
    <t>https://www.medway.gov.uk/download/downloads/id/215/final_issues_and_options_public_consultation.pdf</t>
  </si>
  <si>
    <t>By December 2019</t>
  </si>
  <si>
    <t>According to LPA website Publication now expected in 2020 (as at 10 Aug 2020)</t>
  </si>
  <si>
    <t>http://www.melton.gov.uk/info/200074/planning_and_building_control/940/melton_local_plan_timeline</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</si>
  <si>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EL%20-%20Melton%20LDS%2EPNG&amp;parent=%2Fsites%2FDevelopmentPlans%2FShared%20Documents%2FData%20and%20Analysis%2FPlanning%20Data%20Unit%2FData%20Project%2FShort-term%20Solution%2FLDS%20Approach%2FLDS%20screen%20captures</t>
  </si>
  <si>
    <t>Jan-April 2016</t>
  </si>
  <si>
    <t>October - December 2016</t>
  </si>
  <si>
    <t xml:space="preserve">No date given in TT for adoption. </t>
  </si>
  <si>
    <t>adopted Oct 2018</t>
  </si>
  <si>
    <t>Mendip</t>
  </si>
  <si>
    <t>Mendip Plan Review 2020-2040</t>
  </si>
  <si>
    <t>https://www.mendip.gov.uk/planreview</t>
  </si>
  <si>
    <t>•	The Council have committed (Jan 2020)  to update the adopted Mendip Local Plan Part 1. The new plan will also incorporate the Local Plan Part II when adopted.   Evidence gathering has started and work on the timescale and stages. 
•	No major consultation is likely before Spring 2021.  Agreement on the timescales and pre-commencement consultation will take place from summer 2020.  
•	The Local Plan Part 2 (LPP2) Inspector made a recommendation to include a review policy within the modified Plan which was agreed at the examination hearings. The draft policy commits commencing a review of LPP1 within two months of the adoption of LPP2.</t>
  </si>
  <si>
    <t>Merton Local Plan DPD</t>
  </si>
  <si>
    <t>Sept - Oct 2020</t>
  </si>
  <si>
    <t>Stage 3 Reg 18</t>
  </si>
  <si>
    <t>Jan 2014</t>
  </si>
  <si>
    <t>Preparation Stage Consultation</t>
  </si>
  <si>
    <t>Feb - April 2015</t>
  </si>
  <si>
    <t>Greater Exeter Strategic Plan (GESP) covering East Devon, Exeter, Mid Devon and Teignbridge and cover up to 2040.</t>
  </si>
  <si>
    <t>Issues Consultation</t>
  </si>
  <si>
    <t>November 2022</t>
  </si>
  <si>
    <t>February 2023</t>
  </si>
  <si>
    <t>February 2024</t>
  </si>
  <si>
    <t>A new Local Plan will be prepared following the adoption of the Local Plan Review 2013 – 2033. Once adopted, it will form part of the Development Plan for Mid Devon together with other development plans including the Greater Exeter Strategic Plan.  The new Local Plan will include strategic policies (other than those included in the Greater Exeter Strategic Plan) and non-strategic policies for the use and development of land and buildings in Mid Devon.</t>
  </si>
  <si>
    <t>https://www.midsuffolk.gov.uk/planning/planning-policy/new-joint-local-plan/</t>
  </si>
  <si>
    <t>https://www.midsuffolk.gov.uk/assets/Strategic-Planning/LDS-Update-July-2020.pdf</t>
  </si>
  <si>
    <t>Mid Sussex District Plan 2014-2031</t>
  </si>
  <si>
    <t>https://www.midsussex.gov.uk/media/2696/local-development-scheme.pdf</t>
  </si>
  <si>
    <t>Strategic Plan adopted March 2018. Timetable is for SAP only so not included here.</t>
  </si>
  <si>
    <t>adopted March 2018</t>
  </si>
  <si>
    <t>Middlesborough Local Plan</t>
  </si>
  <si>
    <t>https://www.middlesbrough.gov.uk/planning-and-housing/planning/planning-policy/new-local-plan</t>
  </si>
  <si>
    <t>https://mhclg.sharepoint.com/sites/DevelopmentPlans/Shared%20Documents/Data%20and%20Analysis/Planning%20Data%20Unit/Data%20Project/Short-term%20Solution/LDS%20Approach/LDS%20screen%20captures/MID19%20Middlesbrough%20LDS%20web%20indicative.PNG</t>
  </si>
  <si>
    <t>Autumn/Winter 2020</t>
  </si>
  <si>
    <t>Part of the Tees Valley Combined Authority area.  Plan reached publication stage (9 Nov 2018) and then starting again.</t>
  </si>
  <si>
    <t>Plan:MK</t>
  </si>
  <si>
    <t>https://www.milton-keynes.gov.uk/planning-and-building/planning-policy/local-development-scheme-lds</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</si>
  <si>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t>
  </si>
  <si>
    <t>March to June 2017</t>
  </si>
  <si>
    <t>Autumn/late 2017</t>
  </si>
  <si>
    <t>By end of 2018</t>
  </si>
  <si>
    <t>https://www.molevalley.gov.uk/home/building-planning/local-plans/local-development-scheme</t>
  </si>
  <si>
    <t>https://www.molevalley.gov.uk/sites/default/files/home/building-planning/local-plans/localdevelopmentscheme2019-2021september2019.pdf</t>
  </si>
  <si>
    <t>https://mhclg.sharepoint.com/sites/DevelopmentPlans/Shared%20Documents/Data%20and%20Analysis/Planning%20Data%20Unit/Data%20Project/Short-term%20Solution/LDS%20Approach/LDS%20screen%20captures/MOL19%20-%20Mole%20Valley%20LDS%20Sept%202019.PNG</t>
  </si>
  <si>
    <t>https://www.molevalley.gov.uk/media/pdf/p/r/Future_Mole_Valley_-_Issues_and_Options_Final.pdf</t>
  </si>
  <si>
    <t>https://mhclg.sharepoint.com/sites/DevelopmentPlans/Shared%20Documents/Data%20and%20Analysis/Planning%20Data%20Unit/Reg%2018%20monitoring/Screenshots/Mole%20Valley%20July%202017%20Reg%2018%20-%20FIRST.PNG</t>
  </si>
  <si>
    <t>draft Plan</t>
  </si>
  <si>
    <t>https://futuremolevalley.org/</t>
  </si>
  <si>
    <t>Where the Plan previously covered 2018 to 2033, it has been necessary to amend this period to now run from 2020 to 2037. A full timetable for preparing the new Local Plan will be published towards the end of 2020.</t>
  </si>
  <si>
    <t>Local Plan: Part One: Planning Strategy</t>
  </si>
  <si>
    <t>http://www.newforest.gov.uk/planningpolicy</t>
  </si>
  <si>
    <t>http://www.newforest.gov.uk/CHttpHandler.ashx?id=37193&amp;p=0</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</si>
  <si>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t>
  </si>
  <si>
    <t>Local Plan Review 2016 - 2036 Part One: Planning Strategy (initial proposals for public consultation)</t>
  </si>
  <si>
    <t>No dates given for previously completed stages.  MM consultation 13/12/2019 to 31/01/2020.  Found Sound 25 March 2020. Adopted July 2020.</t>
  </si>
  <si>
    <t>file:///C:/Users/cbutcher/Downloads/Local_Development_Scheme_October_2017.pdf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</si>
  <si>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t>
  </si>
  <si>
    <t>April - June 2018</t>
  </si>
  <si>
    <t>Newark &amp; Sherwood Plan Review</t>
  </si>
  <si>
    <t>https://www.newark-sherwooddc.gov.uk/media/newarkandsherwood/imagesandfiles/planningpolicy/pdfs/lds/LDS-Sept%202018.pdf</t>
  </si>
  <si>
    <t>https://mhclg.sharepoint.com/:i:/s/DevelopmentPlans/EWsu56vK2mVPtP3lSNDzTHYBWNnbttCAmV43Jq2A7mtO8A?e=BmMFY6</t>
  </si>
  <si>
    <t>July/August/September 2016</t>
  </si>
  <si>
    <t>September 2017</t>
  </si>
  <si>
    <t>LDS is for adopted Plan</t>
  </si>
  <si>
    <t>Eloise Maguire</t>
  </si>
  <si>
    <t>Joint plan between Stoke on Trent and Newcastle under Lyme authorities.  Issues consultation (Feb 2016 not recorded). Part One (strategic) of the Plan consultation in April/May 2020 postponed due to coronavirus. Work will continue on the Draft Joint Local Plan aiming to minimise any potential delay to the overall plan timetable. As such, it is proposed that both parts of the Draft Plan will be subject to one six-week public consultation in the Autumn 2020.</t>
  </si>
  <si>
    <t>VisualPing &amp; e-mail alert</t>
  </si>
  <si>
    <t>Newham Local Plan 2018</t>
  </si>
  <si>
    <t>https://www.newham.gov.uk/Pages/Services/Planning-policy.aspx</t>
  </si>
  <si>
    <t>https://www.newham.gov.uk/Documents/Environment%20and%20planning/LocalDevelopmentScheme.pdf</t>
  </si>
  <si>
    <t>https://mhclg.sharepoint.com/:i:/r/sites/DevelopmentPlans/Shared%20Documents/Data%20and%20Analysis/Planning%20Data%20Unit/Data%20Project/Short-term%20Solution/LDS%20Approach/LDS%20screen%20captures/NEW17%20-%20Newham%20LDS%202017.PNG?csf=1&amp;e=HVWf6M</t>
  </si>
  <si>
    <t>January-April 2017</t>
  </si>
  <si>
    <t>November-December 2017</t>
  </si>
  <si>
    <t>adopted December 2018</t>
  </si>
  <si>
    <t>North Devon and Torridge Local Plan</t>
  </si>
  <si>
    <t>https://www.northdevon.gov.uk/planning-and-building-control/local-plan/</t>
  </si>
  <si>
    <t>https://www.northdevon.gov.uk/media/377513/2016-lds.pdf</t>
  </si>
  <si>
    <t>https://mhclg.sharepoint.com/:i:/r/sites/DevelopmentPlans/Shared%20Documents/Data%20and%20Analysis/Planning%20Data%20Unit/Data%20Project/Short-term%20Solution/LDS%20Approach/LDS%20screen%20captures/NOR16%20-%20North%20Devon%20LDS%202016.PNG?csf=1&amp;e=co4Nel</t>
  </si>
  <si>
    <t>January-March 2013</t>
  </si>
  <si>
    <t>March-April 2015</t>
  </si>
  <si>
    <t>May 2016</t>
  </si>
  <si>
    <t>North Devon and Torridge Local Plan adopted Oct 2018</t>
  </si>
  <si>
    <r>
      <t xml:space="preserve">North Dorset </t>
    </r>
    <r>
      <rPr>
        <sz val="14"/>
        <color rgb="FFFF0000"/>
        <rFont val="Calibri"/>
        <family val="2"/>
      </rPr>
      <t>(defunct)</t>
    </r>
  </si>
  <si>
    <t>NE Derbyshire Local Plan</t>
  </si>
  <si>
    <t xml:space="preserve">http://www.ne-derbyshire.gov.uk/index.php/89-resident/local-plan/355-local-development-scheme </t>
  </si>
  <si>
    <t xml:space="preserve">http://www.ne-derbyshire.gov.uk/images/Repository/L/LDS8_Full_Report__Jan_2018.docx </t>
  </si>
  <si>
    <t>https://mhclg.sharepoint.com/sites/DevelopmentPlans/Shared%20Documents/Data%20and%20Analysis/Planning%20Data%20Unit/Data%20Project/Short-term%20Solution/LDS%20Approach/LDS%20screen%20captures/NED18%20-%20NE%20Derbyshire%20LDS%202018.PNG</t>
  </si>
  <si>
    <t>Feb-March 2017</t>
  </si>
  <si>
    <t>February-March 2018</t>
  </si>
  <si>
    <t>Published LDS doc (Jan 2018) modified by statement on website (Sept 2018), record reflects latest position</t>
  </si>
  <si>
    <t>North East Lincolnshire Local Plan 2013-2032</t>
  </si>
  <si>
    <t>https://www.nelincs.gov.uk/planning-and-development/planning-policy/local-development-scheme/</t>
  </si>
  <si>
    <t>https://www.nelincs.gov.uk/wp-content/uploads/2016/01/20160912-RevisedLocalDevelopmentScheme2016.pdf</t>
  </si>
  <si>
    <t>https://mhclg.sharepoint.com/:i:/r/sites/DevelopmentPlans/Shared%20Documents/Data%20and%20Analysis/Planning%20Data%20Unit/Data%20Project/Short-term%20Solution/LDS%20Approach/LDS%20screen%20captures/NOR16%20-%20North%20East%20Lincolnshire%20LDS%202016.PNG?csf=1&amp;e=7b24Ud</t>
  </si>
  <si>
    <t>February/April 2016</t>
  </si>
  <si>
    <t>December 2016</t>
  </si>
  <si>
    <t>December 2017</t>
  </si>
  <si>
    <t>https://www.north-herts.gov.uk/home/planning/planning-policy/local-plan/local-development-scheme</t>
  </si>
  <si>
    <t>https://www.north-herts.gov.uk/sites/northherts-cms/files/LDS%20-%20April%202017.pdf</t>
  </si>
  <si>
    <t>https://mhclg.sharepoint.com/sites/DevelopmentPlans/Shared%20Documents/Data%20and%20Analysis/Planning%20Data%20Unit/Data%20Project/Short-term%20Solution/LDS%20Approach/LDS%20screen%20captures/NHE-2017%20North%20Herts%20LDS.png</t>
  </si>
  <si>
    <t>Feb 2013</t>
  </si>
  <si>
    <t>Housing Options Growth Levels and Locations</t>
  </si>
  <si>
    <t>https://www.north-herts.gov.uk/home/planning/planning-policy/local-plan/previous-local-plan-consultations</t>
  </si>
  <si>
    <t>Jul 2013</t>
  </si>
  <si>
    <t>Housing Additional Locations Options</t>
  </si>
  <si>
    <t>Oct-Nov 2016</t>
  </si>
  <si>
    <t>May 2017</t>
  </si>
  <si>
    <r>
      <t xml:space="preserve">Reg 18 documents only available to view electronically (in parts) on website.  Inspector to hold additional hearing sessions in 2020.  </t>
    </r>
    <r>
      <rPr>
        <b/>
        <sz val="11"/>
        <color rgb="FF000000"/>
        <rFont val="Calibri"/>
        <family val="2"/>
      </rPr>
      <t>The hearings scheduled to start on 16 March 2020 have been cancelled and postponed to a later date.</t>
    </r>
  </si>
  <si>
    <t>https://www.n-kesteven.gov.uk/central-lincolnshire/local-plan/</t>
  </si>
  <si>
    <t>https://mhclg.sharepoint.com/:i:/r/sites/DevelopmentPlans/Shared%20Documents/Data%20and%20Analysis/Planning%20Data%20Unit/Data%20Project/Short-term%20Solution/LDS%20Approach/LDS%20screen%20captures/NOR19%20-%20North%20Kesteven%20LDS%202019.PNG?csf=1&amp;e=tg6Gtc</t>
  </si>
  <si>
    <t>http://www.planning.northlincs.gov.uk/PlanningReports/LocalDevelopmentScheme/LDS(Update%206th%20November%202017).pdf</t>
  </si>
  <si>
    <t>https://mhclg.sharepoint.com/:i:/s/DevelopmentPlans/EXwHqfUPRglFvRBDCmSG2QoBu8FPnvWk5zXvoIY5KNAycg?e=MQI3Db</t>
  </si>
  <si>
    <t>https://mhclg.sharepoint.com/sites/DevelopmentPlans/Shared%20Documents/Data%20and%20Analysis/Planning%20Data%20Unit/Reg%2018%20monitoring/Screenshots/North%20Lincolnshire%20Issues%20&amp;%20Options%20Jan%202018.PNG</t>
  </si>
  <si>
    <t>Nov - Dec 2019</t>
  </si>
  <si>
    <t>webpage timetable gives updated position - severly delayed compared to LDS.  Publication 2020; Submission and Adoption estimated for 2021.</t>
  </si>
  <si>
    <t>https://www.north-norfolk.gov.uk/media/5995/local-development-scheme.pdf</t>
  </si>
  <si>
    <t>https://mhclg.sharepoint.com/sites/DevelopmentPlans/Shared%20Documents/Data%20and%20Analysis/Planning%20Data%20Unit/LDS%20&amp;%20Reg%2018%20Monitoring/LDS%20Screenshots/NOR20-%20North%20Norfolk%20LDS%202020.PNG</t>
  </si>
  <si>
    <t>Sep 2021</t>
  </si>
  <si>
    <t>Aug 2022</t>
  </si>
  <si>
    <t>August 2015 LDS updated with new timetable Mar 2020.  New LDS yet to be published.  Recorded milestones reflect updates. May 2020 LDS shows no change to milestones (NB error in publication - says 2020 should be 2021…)</t>
  </si>
  <si>
    <t>https://my.northtyneside.gov.uk/sites/default/files/web-page-related-files/local_development_scheme_0.pdf</t>
  </si>
  <si>
    <t>November 2013</t>
  </si>
  <si>
    <t>Local Plan consultation draft</t>
  </si>
  <si>
    <t>February-March 2015</t>
  </si>
  <si>
    <t>Further consultation draft</t>
  </si>
  <si>
    <t>November-December 2015</t>
  </si>
  <si>
    <t>LDS out of date - relates to now adopted Plan (July 2017)</t>
  </si>
  <si>
    <t>North Warwickshire Local Plan</t>
  </si>
  <si>
    <t xml:space="preserve">Emerging Options </t>
  </si>
  <si>
    <t>https://www.nwleics.gov.uk/files/documents/emerging_options_consultation_document/Emerging%20Options%20Document.pdf</t>
  </si>
  <si>
    <t>https://mhclg.sharepoint.com/sites/DevelopmentPlans/Shared%20Documents/Data%20and%20Analysis/Planning%20Data%20Unit/Reg%2018%20monitoring/Screenshots/North%20West%20Leicestershire%20Emerging%20Options%20Nov%202018.PNG</t>
  </si>
  <si>
    <t xml:space="preserve">Consultation on Draft Plan </t>
  </si>
  <si>
    <t>Review in two parts - (1) Partial Review - Policy S1; and (2) a Substantive Review.  TT here is from website for Substantive Review</t>
  </si>
  <si>
    <t xml:space="preserve">North West Leicestershire Local Plan - Partial Review of Policy S1 </t>
  </si>
  <si>
    <t>https://www.nwleics.gov.uk/files/documents/local_development_scheme_2019_2022/LDS2019Final.pdf</t>
  </si>
  <si>
    <t>https://mhclg.sharepoint.com/:i:/r/sites/DevelopmentPlans/Shared%20Documents/Data%20and%20Analysis/Planning%20Data%20Unit/Data%20Project/Short-term%20Solution/LDS%20Approach/LDS%20screen%20captures/NOR18%20-%20North%20West%20Leicestershire%20LDS%202018.PNG?csf=1&amp;e=Kcgr9P</t>
  </si>
  <si>
    <t>February/March 2018</t>
  </si>
  <si>
    <t>https://www.nwleics.gov.uk/files/documents/local_plan_partial_review_issues_consultation1/Local%20Plan%20review%20-%20consultation%20leaflet%202018.pdf</t>
  </si>
  <si>
    <t>https://mhclg.sharepoint.com/sites/DevelopmentPlans/Shared%20Documents/Data%20and%20Analysis/Planning%20Data%20Unit/Reg%2018%20monitoring/Screenshots/North%20West%20Leicestershire%20Feb%202018.PNG</t>
  </si>
  <si>
    <t>Nov 2019</t>
  </si>
  <si>
    <t>February 2020</t>
  </si>
  <si>
    <r>
      <t xml:space="preserve">Review in two parts - (1) Partial Review - Policy S1; and (2) a Substantive Review.  Feb 2018 LDS replaced Nov 2019. </t>
    </r>
    <r>
      <rPr>
        <b/>
        <sz val="11"/>
        <color rgb="FF000000"/>
        <rFont val="Calibri"/>
        <family val="2"/>
      </rPr>
      <t xml:space="preserve"> Additional TT for substantive review - Reg 18 Summer 2020; Reg 19 Spring 2021; Submission Autumn 2021; Examination Winter 2021/22; Adoption Autumn 2022.</t>
    </r>
  </si>
  <si>
    <t xml:space="preserve">North York Moors Local Plan </t>
  </si>
  <si>
    <t>https://www.northyorkmoors.org.uk/planning/framework/lds-and-sci</t>
  </si>
  <si>
    <t>https://www.northyorkmoors.org.uk/planning/framework/lds-and-sci/2018-LDS-Final.pdf</t>
  </si>
  <si>
    <t>https://mhclg.sharepoint.com/:i:/r/sites/DevelopmentPlans/Shared%20Documents/Data%20and%20Analysis/Planning%20Data%20Unit/Data%20Project/Short-term%20Solution/LDS%20Approach/LDS%20screen%20captures/NYM18-%20North%20York%20Moors%20LDS%202018.PNG?csf=1&amp;e=g1MoE3</t>
  </si>
  <si>
    <t>September 2016</t>
  </si>
  <si>
    <t>Plan found Sound 15 May 2020.  Adopted July 2020</t>
  </si>
  <si>
    <t>Northampton</t>
  </si>
  <si>
    <t>https://www.northampton.gov.uk/downloads/file/10562/joint-local-development-scheme-for-west-northants</t>
  </si>
  <si>
    <t>https://mhclg.sharepoint.com/sites/DevelopmentPlans/Shared%20Documents/Data%20and%20Analysis/Planning%20Data%20Unit/LDS%20&amp;%20Reg%2018%20Monitoring/LDS%20Screenshots/WNO18%20-%20West%20Northamptonshire%20Strategic%20Plan%202018.PNG</t>
  </si>
  <si>
    <t xml:space="preserve">Joint plan between Daventry, Northampton and South Northanmptonshire </t>
  </si>
  <si>
    <t>https://www.northumberland.gov.uk/NorthumberlandCountyCouncil/media/Planning-and-Building/planning%20policy/Local%20Plan/Local-Development-Scheme-2018-2021-April-2018.pdf</t>
  </si>
  <si>
    <t>https://mhclg.sharepoint.com/sites/DevelopmentPlans/Shared%20Documents/Data%20and%20Analysis/Planning%20Data%20Unit/Data%20Project/Short-term%20Solution/LDS%20Approach/LDS%20screen%20captures/NOR-2018%20Northumberland%20LDS.png</t>
  </si>
  <si>
    <t>March-May 2018</t>
  </si>
  <si>
    <t>Submitted May 2019</t>
  </si>
  <si>
    <t>https://nnp-tacdesign.netdna-ssl.com/wp-content/uploads/2018/03/NNPA-LDS-2018-2020-F1.pdf</t>
  </si>
  <si>
    <t>July - August 2018</t>
  </si>
  <si>
    <t>https://nnp-tacdesign.netdna-ssl.com/wp-content/uploads/2018/07/Preferred-Options-Draft-Plan-2018_.pdf</t>
  </si>
  <si>
    <t>https://mhclg.sharepoint.com/sites/DevelopmentPlans/Shared%20Documents/Data%20and%20Analysis/Planning%20Data%20Unit/Reg%2018%20monitoring/Screenshots/Northumberland%20NP%20Reg%2018%20July%202018%20FIRST.PNG</t>
  </si>
  <si>
    <t>June - August 2019</t>
  </si>
  <si>
    <t>MMs introduce a housing requirement of 160 over the plan period (2017-2037) or 8DPA</t>
  </si>
  <si>
    <t>http://www.gnlp.org.uk/assets/Uploads/Reg.18-Growth-Options-document-final050218.pdf</t>
  </si>
  <si>
    <t>Borough Plan</t>
  </si>
  <si>
    <t>https://www.nuneatonandbedworth.gov.uk/downloads/file/2816/local_development_scheme_2018</t>
  </si>
  <si>
    <t>https://www.nuneatonandbedworth.gov.uk/download/downloads/id/2816/local_development_scheme_2018.pdf</t>
  </si>
  <si>
    <t>https://mhclg.sharepoint.com/sites/DevelopmentPlans/Shared%20Documents/Data%20and%20Analysis/Planning%20Data%20Unit/Data%20Project/Short-term%20Solution/LDS%20Approach/LDS%20screen%20captures/NUN-2018%20Nuneaton%20Bedworth%20LDS.png</t>
  </si>
  <si>
    <t>July-Aug 2009</t>
  </si>
  <si>
    <t>https://www.nuneatonandbedworth.gov.uk/downloads/file/288/a1_-_core_strategy_issues_and_options_2009</t>
  </si>
  <si>
    <t>July-Aug 2013</t>
  </si>
  <si>
    <t>https://www.nuneatonandbedworth.gov.uk/downloads/file/291/b11_-_borough_plan_preferred_options_-_part_1_of_2_2013</t>
  </si>
  <si>
    <t>February-March 2016</t>
  </si>
  <si>
    <t>Additional Reg 19 consultation not recorded.  New LDS Gantt chart (Dec 2019) commits to immediate review of Plan but provides no timetable of any review.</t>
  </si>
  <si>
    <t>Oadby and Wigston Local Plan</t>
  </si>
  <si>
    <t>https://www.oadby-wigston.gov.uk/pages/new_local_plan</t>
  </si>
  <si>
    <t>https://www.oadby-wigston.gov.uk/files/documents/local_development_scheme_20172/LP6.22%20Local%20Development%20Scheme%202017.pdf</t>
  </si>
  <si>
    <t>https://mhclg.sharepoint.com/:i:/r/sites/DevelopmentPlans/Shared%20Documents/Data%20and%20Analysis/Planning%20Data%20Unit/Data%20Project/Short-term%20Solution/LDS%20Approach/LDS%20screen%20captures/OAW17-%20Oadby%20and%20Wigston%20LDS%202017.PNG?csf=1&amp;e=DYWeCx</t>
  </si>
  <si>
    <t>October 2015- November 2015</t>
  </si>
  <si>
    <t>November 2016- December 2016</t>
  </si>
  <si>
    <t>August 2017/October 2017</t>
  </si>
  <si>
    <t>December 2017/January 2018</t>
  </si>
  <si>
    <t>OPDC Local Plan</t>
  </si>
  <si>
    <t>https://www.london.gov.uk/about-us/organisations-we-work/old-oak-and-park-royal-development-corporation-opdc/opdc-planning/planning-policy-0/local-development-scheme</t>
  </si>
  <si>
    <t>https://www.london.gov.uk/sites/default/files/local_development_scheme_1.pdf</t>
  </si>
  <si>
    <t>https://mhclg.sharepoint.com/:i:/r/sites/DevelopmentPlans/Shared%20Documents/Data%20and%20Analysis/Planning%20Data%20Unit/Data%20Project/Short-term%20Solution/LDS%20Approach/LDS%20screen%20captures/OLD18%20-%20Old%20Oak%20%26%20Park%20Royal%20LDS%202018.PNG?csf=1&amp;e=oDxgkY</t>
  </si>
  <si>
    <t>June-September 2017</t>
  </si>
  <si>
    <t>new Local Plan (replaces Joint Core Strategy and Development Management DPD)</t>
  </si>
  <si>
    <t>https://www.oldham.gov.uk/info/200709/documents_in_the_local_plan/230/local_development_scheme</t>
  </si>
  <si>
    <t>http://www.oldham.gov.uk/downloads/download/1751/local_development_scheme_2020</t>
  </si>
  <si>
    <t>July - Aug 2017</t>
  </si>
  <si>
    <t>Reg 18 Notification and Intregrated Assessment Scoping Report</t>
  </si>
  <si>
    <t>https://www.oldham.gov.uk/downloads/file/4718/regulation_18_notification</t>
  </si>
  <si>
    <t>The Local Plan will replace the Joint Core Strategy and Development Management Development Plan Document, adopted November 2011, and the Saved UDP policies.</t>
  </si>
  <si>
    <t>Adopted June 2020</t>
  </si>
  <si>
    <t>Oxford Local Plan Review 2016-2036</t>
  </si>
  <si>
    <t>https://www.oxford.gov.uk/downloads/file/6875/local_development_scheme_2019-22</t>
  </si>
  <si>
    <t>June/July 2017</t>
  </si>
  <si>
    <t>Plan found sound 15 May 2020.  Council intends to consider the adoption of the Plan at a full Council meeting to be held on 8th June 2020.  Plan now Adopted 8 June 2020.</t>
  </si>
  <si>
    <t>https://www.peakdistrict.gov.uk/planning/how-we-work/policies-and-guides/supporting-documents</t>
  </si>
  <si>
    <t>https://www.peakdistrict.gov.uk/__data/assets/pdf_file/0020/582401/PDNP-Local-Development-Scheme-2015-2018v2.pdf</t>
  </si>
  <si>
    <t>https://mhclg.sharepoint.com/:i:/s/DevelopmentPlans/EUlO_eXEhyBHqN7XS--lXesBuGxIFCjfxHazrX5M0Y6tyw?e=dqIyFr</t>
  </si>
  <si>
    <t>From 2018 - 2020</t>
  </si>
  <si>
    <t xml:space="preserve">Unable to locate new Plan period.  </t>
  </si>
  <si>
    <t>Pendle Local Plan Part 1: Core Strategy</t>
  </si>
  <si>
    <t>https://www.pendle.gov.uk/downloads/file/7888/local_development_scheme_fifth_revision_2014</t>
  </si>
  <si>
    <t>https://mhclg.sharepoint.com/:i:/r/sites/DevelopmentPlans/Shared%20Documents/Data%20and%20Analysis/Planning%20Data%20Unit/Data%20Project/Short-term%20Solution/LDS%20Approach/LDS%20screen%20captures/PEN14%20-%20Pendle%20LDS%202014.PNG?csf=1&amp;e=hwVxGJ</t>
  </si>
  <si>
    <t>Oct - Nov 2014</t>
  </si>
  <si>
    <t>September 2015</t>
  </si>
  <si>
    <t>Timetable relates to adopted plan.</t>
  </si>
  <si>
    <t>Peterborough Local Plan</t>
  </si>
  <si>
    <t>https://www.peterborough.gov.uk/council/planning-and-development/planning-policies/new-local-plan/</t>
  </si>
  <si>
    <t>https://drive.google.com/file/d/0B_3f1SsdQbrNamxFZTJSYmtLdXM/view</t>
  </si>
  <si>
    <t>https://mhclg.sharepoint.com/:i:/r/sites/DevelopmentPlans/Shared%20Documents/Data%20and%20Analysis/Planning%20Data%20Unit/Data%20Project/Short-term%20Solution/LDS%20Approach/LDS%20screen%20captures/PET2017-%20Peterborough%20LDS%202017.PNG?csf=1&amp;e=F48GT7</t>
  </si>
  <si>
    <t>January 2017</t>
  </si>
  <si>
    <t>adopted July 2019</t>
  </si>
  <si>
    <t>The Plymouth and South West Devon Plan</t>
  </si>
  <si>
    <t>https://www.plymouth.gov.uk/planningandbuildingcontrol/localdevelopmentscheme</t>
  </si>
  <si>
    <t>https://www.plymouth.gov.uk/sites/default/files/PlymouthsRevisedLocalDevelopmentScheme2015.pdf</t>
  </si>
  <si>
    <t>https://mhclg.sharepoint.com/:i:/r/sites/DevelopmentPlans/Shared%20Documents/Data%20and%20Analysis/Planning%20Data%20Unit/Data%20Project/Short-term%20Solution/LDS%20Approach/LDS%20screen%20captures/PLY16-%20Plymouth%20LDS%202016.PNG?csf=1&amp;e=QKDBXb</t>
  </si>
  <si>
    <t>July-August 2016</t>
  </si>
  <si>
    <t>November-December 2016</t>
  </si>
  <si>
    <t>Sping 2017</t>
  </si>
  <si>
    <t>Spring/Summer 2017</t>
  </si>
  <si>
    <t>Plymouth and South West Devon Joint Local Plan 2014-2034 adopted by West Devon BC on 26 March 2019 (and adopted by South Hams DC on 21 March 2019)</t>
  </si>
  <si>
    <t>Poole</t>
  </si>
  <si>
    <t>Poole Local Plan</t>
  </si>
  <si>
    <t>Summer/Autumn 2017</t>
  </si>
  <si>
    <t>Portsmouth Local Plan 2016-2036</t>
  </si>
  <si>
    <t>https://www.portsmouth.gov.uk/ext/development-and-planning/planning/local-development-scheme</t>
  </si>
  <si>
    <t>https://www.portsmouth.gov.uk/ext/documents-external/pln-revised-local-development-scheme-nov-2019.pdf</t>
  </si>
  <si>
    <r>
      <t xml:space="preserve">Purbeck </t>
    </r>
    <r>
      <rPr>
        <sz val="14"/>
        <color rgb="FFFF0000"/>
        <rFont val="Calibri"/>
        <family val="2"/>
      </rPr>
      <t>(defunct, now part of Dorset)</t>
    </r>
  </si>
  <si>
    <t>Purbeck Local Plan Review</t>
  </si>
  <si>
    <t>Feb 2019</t>
  </si>
  <si>
    <t>On 1 April 2019 Dorset Council was established, comprising the areas of East Dorset District Council, North Dorset District Council, Purbeck District Council, West Dorset District Council and Weymouth &amp; Portland District Council.  New Council to prepare a new Plan for Dorset Council</t>
  </si>
  <si>
    <t>Reading Borough Local Plan</t>
  </si>
  <si>
    <t>http://www.reading.gov.uk/localplanexamination</t>
  </si>
  <si>
    <t>http://www.reading.gov.uk/media/1053/Local-Development-Scheme/pdf/Local_Development_Scheme_November_2016.pdf</t>
  </si>
  <si>
    <t>https://mhclg.sharepoint.com/:i:/r/sites/DevelopmentPlans/Shared%20Documents/Data%20and%20Analysis/Planning%20Data%20Unit/Data%20Project/Short-term%20Solution/LDS%20Approach/LDS%20screen%20captures/RED16%20-%20Reading%20LDS%202016.PNG?csf=1&amp;e=yCwyou</t>
  </si>
  <si>
    <t>Redbridge Local Plan</t>
  </si>
  <si>
    <t>https://www.redbridge.gov.uk/media/5781/lbr-116-redbridge-lds-2017.pdf</t>
  </si>
  <si>
    <t>https://mhclg.sharepoint.com/:i:/r/sites/DevelopmentPlans/Shared%20Documents/Data%20and%20Analysis/Planning%20Data%20Unit/Data%20Project/Short-term%20Solution/LDS%20Approach/LDS%20screen%20captures/RED17%20-%20Redbridge%20LDS%202017.PNG?csf=1&amp;e=whj1NA</t>
  </si>
  <si>
    <t>January 2013</t>
  </si>
  <si>
    <t>November 2014</t>
  </si>
  <si>
    <t>July/September 2016</t>
  </si>
  <si>
    <t>Redcar and Cleveland Local Plan</t>
  </si>
  <si>
    <t>https://www.redcar-cleveland.gov.uk/resident/planning-and-building/strategic%20planning/Pages/local-development-scheme.aspx</t>
  </si>
  <si>
    <t>https://www.redcar-cleveland.gov.uk/resident/planning-and-building/strategic%20planning/Documents/Local%20Development%20Scheme%20Nov%202016-2019.pdf</t>
  </si>
  <si>
    <t>https://mhclg.sharepoint.com/:i:/r/sites/DevelopmentPlans/Shared%20Documents/Data%20and%20Analysis/Planning%20Data%20Unit/Data%20Project/Short-term%20Solution/LDS%20Approach/LDS%20screen%20captures/RED15%20-%20Redcar%20and%20Cleveland%20LDS%202015.PNG?csf=1&amp;e=w9qUQl</t>
  </si>
  <si>
    <t>August 2017</t>
  </si>
  <si>
    <t xml:space="preserve">Borough of Redditch Local Plan No.4 </t>
  </si>
  <si>
    <t>https://www.redditchbc.gov.uk/council/policy-and-strategy/planning-policies/borough-of-redditch-local-plan.aspx</t>
  </si>
  <si>
    <t>https://www.redditchbc.gov.uk/media/2180170/RBC-LDS-2016-2019.pdf</t>
  </si>
  <si>
    <t>https://mhclg.sharepoint.com/:i:/r/sites/DevelopmentPlans/Shared%20Documents/Data%20and%20Analysis/Planning%20Data%20Unit/Data%20Project/Short-term%20Solution/LDS%20Approach/LDS%20screen%20captures/RED16%20-%20Redditch%20LDS%202016.PNG?csf=1&amp;e=FAQCvx</t>
  </si>
  <si>
    <t>December 2016-January 2017</t>
  </si>
  <si>
    <t>No current LDS found</t>
  </si>
  <si>
    <t>New Local Plan Core Strategy</t>
  </si>
  <si>
    <t xml:space="preserve">The Council reviewed the Core Strategy in June 2019.  The overall conclusion of the review was that no policies currently need modifying or updating, and that it remained a robust, up to date, and appropriate strategic policy framework for managing development in the borough.  The Council approved this review of the Reigate &amp; Banstead Local Plan Core Strategy at its meeting, 2 July 2019.
</t>
  </si>
  <si>
    <t>Ribble Valley Local Plan</t>
  </si>
  <si>
    <t>https://www.ribblevalley.gov.uk/downloads/file/11305/local_development_scheme_october_2017</t>
  </si>
  <si>
    <t>https://www.ribblevalley.gov.uk/download/downloads/id/11305/local_development_scheme_2019.pdf</t>
  </si>
  <si>
    <t>https://mhclg.sharepoint.com/sites/DevelopmentPlans/Shared%20Documents/Data%20and%20Analysis/Planning%20Data%20Unit/Data%20Project/Short-term%20Solution/LDS%20Approach/LDS%20screen%20captures/RIB19%20-%20Ribble%20Valley%20LDS%20Oct%202019.PNG</t>
  </si>
  <si>
    <t>Feb - April 2021</t>
  </si>
  <si>
    <t>Richmond Upon Thames Local Plan Review</t>
  </si>
  <si>
    <t>https://www.richmond.gov.uk/services/planning/planning_policy/local_plan/local_development_scheme</t>
  </si>
  <si>
    <t>https://www.richmond.gov.uk/media/13316/local_development_scheme_january_2017.pdf</t>
  </si>
  <si>
    <t>https://mhclg.sharepoint.com/:i:/r/sites/DevelopmentPlans/Shared%20Documents/Data%20and%20Analysis/Planning%20Data%20Unit/Data%20Project/Short-term%20Solution/LDS%20Approach/LDS%20screen%20captures/RIC17%20-%20Richmond%20Upon%20Thames%20LDS%202017.PNG?csf=1&amp;e=6SuK98</t>
  </si>
  <si>
    <t>4 January- 1 February 2016</t>
  </si>
  <si>
    <t>8 July- 19 August 2016</t>
  </si>
  <si>
    <t>4 January-15 February</t>
  </si>
  <si>
    <t>Late spring/summer 2017</t>
  </si>
  <si>
    <t>By spring 2018</t>
  </si>
  <si>
    <t>Richmondshire</t>
  </si>
  <si>
    <t>Richmondshire Local Plan 2018-2035</t>
  </si>
  <si>
    <t>https://www.richmondshire.gov.uk/media/11465/local-development-scheme-february-2020.pdf</t>
  </si>
  <si>
    <t>Preferrd Options</t>
  </si>
  <si>
    <t>new Rochford Local Plan</t>
  </si>
  <si>
    <t>https://www.rochford.gov.uk/planning-and-building/planning-policy/new-local-plan</t>
  </si>
  <si>
    <t>https://www.rochford.gov.uk/sites/default/files/planning_newlocalLDS.pdf</t>
  </si>
  <si>
    <t>https://mhclg.sharepoint.com/:i:/r/sites/DevelopmentPlans/Shared%20Documents/Data%20and%20Analysis/Planning%20Data%20Unit/Data%20Project/Short-term%20Solution/LDS%20Approach/LDS%20screen%20captures/ROC19%20-%20Rochford%20LDS%202019.PNG?csf=1&amp;e=PUm0my</t>
  </si>
  <si>
    <t>October/November 2019</t>
  </si>
  <si>
    <t>TT for new Local Plan - but also Part of the South Essex Joint Strategic Plan area - TT provided separately</t>
  </si>
  <si>
    <t>https://mhclg.sharepoint.com/:i:/r/sites/DevelopmentPlans/Shared%20Documents/Data%20and%20Analysis/Planning%20Data%20Unit/Data%20Project/Short-term%20Solution/LDS%20Approach/LDS%20screen%20captures/ROS18%20-%20Rossendale%20LDS%202018.PNG?csf=1&amp;e=7bH3uI</t>
  </si>
  <si>
    <t>Rother Local Plan Review</t>
  </si>
  <si>
    <t>http://www.rother.gov.uk/LDS</t>
  </si>
  <si>
    <t>http://www.rother.gov.uk/CHttpHandler.ashx?id=32271&amp;p=0</t>
  </si>
  <si>
    <t>https://mhclg.sharepoint.com/sites/DevelopmentPlans/Shared%20Documents/Data%20and%20Analysis/Planning%20Data%20Unit/Data%20Project/Short-term%20Solution/LDS%20Approach/LDS%20screen%20captures/ROT19%20-%20Rother%20LDS%202019.PNG</t>
  </si>
  <si>
    <t>Rotherham Local Plan Partial Review</t>
  </si>
  <si>
    <t>https://www.rotherham.gov.uk/planning-development/guide-local-plan/6?documentId=128&amp;categoryId=20014</t>
  </si>
  <si>
    <t>https://www.rotherham.gov.uk/downloads/file/914/local-development-scheme-january-2020-</t>
  </si>
  <si>
    <t>Oct/Nov 2021</t>
  </si>
  <si>
    <t>July/August 2022</t>
  </si>
  <si>
    <t>Feb 2023</t>
  </si>
  <si>
    <t>Jan 2025</t>
  </si>
  <si>
    <t>Rugby Borough Local Plan</t>
  </si>
  <si>
    <t>https://www.rugby.gov.uk/downloads/file/484/local_development_scheme</t>
  </si>
  <si>
    <t>file:///C:/Users/emaguir1/Downloads/Local_Development_Scheme_2017.pdf</t>
  </si>
  <si>
    <t>https://mhclg.sharepoint.com/:i:/r/sites/DevelopmentPlans/Shared%20Documents/Data%20and%20Analysis/Planning%20Data%20Unit/Data%20Project/Short-term%20Solution/LDS%20Approach/LDS%20screen%20captures/RUG17%20-%20Rugby%20LDS%202017.PNG?csf=1&amp;e=mz71Fu</t>
  </si>
  <si>
    <t>July-August 2014</t>
  </si>
  <si>
    <t>December-January 2017</t>
  </si>
  <si>
    <t>Runnymede Local Plan</t>
  </si>
  <si>
    <t>https://www.runnymede.gov.uk/article/15515/Local-Development-Scheme-LDS-</t>
  </si>
  <si>
    <t>https://www.runnymede.gov.uk/media/18004/Local-Development-Scheme-March-2018-/pdf/Local_Development_Scheme_March_2018.pdf?m=636601652378170000</t>
  </si>
  <si>
    <t>https://mhclg.sharepoint.com/sites/DevelopmentPlans/Shared%20Documents/Data%20and%20Analysis/Planning%20Data%20Unit/Data%20Project/Short-term%20Solution/LDS%20Approach/LDS%20screen%20captures/RUN-2018%20Runnymede%20LDS.png</t>
  </si>
  <si>
    <t>June-Aug 2016</t>
  </si>
  <si>
    <t>May-June 2017</t>
  </si>
  <si>
    <t>2019 - dependent on SoS</t>
  </si>
  <si>
    <t>Plan found Sound 28 May 2020.  Adopted July 2020</t>
  </si>
  <si>
    <t>Rushmoor Local Plan</t>
  </si>
  <si>
    <t>https://www.rushmoor.gov.uk/lds</t>
  </si>
  <si>
    <t>https://mhclg.sharepoint.com/:i:/r/sites/DevelopmentPlans/Shared%20Documents/Data%20and%20Analysis/Planning%20Data%20Unit/Data%20Project/Short-term%20Solution/LDS%20Approach/LDS%20screen%20captures/RUS%20-%20Rushmoor%20LDS.PNG?csf=1&amp;e=rHIrcD</t>
  </si>
  <si>
    <t>2 February 2018</t>
  </si>
  <si>
    <t>Ryedale</t>
  </si>
  <si>
    <t>Ryedale Local Plan</t>
  </si>
  <si>
    <t>https://www.ryedale.gov.uk/planning/planning-policy/supporting-documents/local-development-scheme.html</t>
  </si>
  <si>
    <t>https://www.ryedaleplan.org.uk/attachments/category/22/LDS_Oct_2017.pdf</t>
  </si>
  <si>
    <t>https://mhclg.sharepoint.com/:i:/s/DevelopmentPlans/EX2UVi0UqCFPhlPnwF6IbK4BxbaICbYXzZqoV9f0qtkblw?e=dmUOuc</t>
  </si>
  <si>
    <t>25 January 2012</t>
  </si>
  <si>
    <t>21 May 2012</t>
  </si>
  <si>
    <t>5 September 2013</t>
  </si>
  <si>
    <t>Ryedale Local Plan (2012-2027) adopted Sep 2013.  According to the LDS, the plan will be reviewed "if monitoring highlights a need."</t>
  </si>
  <si>
    <t>Salford Local Plan: Core Strategy and Allocations</t>
  </si>
  <si>
    <t>https://www.salford.gov.uk/media/394631/lds-oct-2019.pdf</t>
  </si>
  <si>
    <t>Mid 2021</t>
  </si>
  <si>
    <t>Scope, sustainablity appriasal and potential allocations</t>
  </si>
  <si>
    <t>Late 2021</t>
  </si>
  <si>
    <t>Sets out the long-term spatial vision for the city (up to 2024) and the overall strategy. Conatins policies not in GMSF or Salford Local Plan</t>
  </si>
  <si>
    <t>Salford Local Plan: Development Management Policies and Designations</t>
  </si>
  <si>
    <t>https://www.salford.gov.uk/planning-building-and-regeneration/planning-policies/local-planning-policy/salfords-development-plan/salford-local-plan/draft-local-plan-2016-17/</t>
  </si>
  <si>
    <t>Revised Draft Local Plan consultation</t>
  </si>
  <si>
    <t>https://www.salford.gov.uk/planning-building-and-regeneration/planning-policies/local-planning-policy/salfords-development-plan/salford-local-plan/revised-draft-local-plan-2019/</t>
  </si>
  <si>
    <t>The Local Plan has been narrowed in scope to Development Management Policies and Designations but retains some strategic policies.</t>
  </si>
  <si>
    <t>Scarborough</t>
  </si>
  <si>
    <t>Scarborough Local Plan Review</t>
  </si>
  <si>
    <t>https://www.scarborough.gov.uk/local-development-scheme</t>
  </si>
  <si>
    <t>https://www.scarborough.gov.uk/sites/scarborough.gov.uk/files/files/LDS%202020.pdf</t>
  </si>
  <si>
    <t>https://mhclg.sharepoint.com/sites/DevelopmentPlans/Shared%20Documents/Data%20and%20Analysis/Planning%20Data%20Unit/Data%20Project/Short-term%20Solution/LDS%20Approach/LDS%20screen%20captures/SCA19%20-%20Scarborough%20LDS%202019.PNG</t>
  </si>
  <si>
    <t>Q3 2020</t>
  </si>
  <si>
    <t>Q3 2022</t>
  </si>
  <si>
    <t>Q2 2023</t>
  </si>
  <si>
    <t>Quarter 4 2023</t>
  </si>
  <si>
    <t>Current Plan (2011-2032) adopted July 2017.  Emerging Plan Periood not found, but will be for a minimum period of 15 years.</t>
  </si>
  <si>
    <t>Sedgemoor</t>
  </si>
  <si>
    <t>Sedgemoor Local Plan</t>
  </si>
  <si>
    <t>https://www.sedgemoor.gov.uk/article/1286/Local-Development-Scheme</t>
  </si>
  <si>
    <t>https://www.sedgemoor.gov.uk/media/3611/Local-Development-Scheme-2018-2021/pdf/Local_Development_Scheme_Oct_2018.pdf?m=636759086632400000</t>
  </si>
  <si>
    <t>https://mhclg.sharepoint.com/:i:/r/sites/DevelopmentPlans/Shared%20Documents/Data%20and%20Analysis/Planning%20Data%20Unit/Data%20Project/Short-term%20Solution/LDS%20Approach/LDS%20screen%20captures/SED18%20-%20Sedgemoor%20LDS%202018.PNG?csf=1&amp;e=XVkFJh</t>
  </si>
  <si>
    <t>October 2015-August 2016</t>
  </si>
  <si>
    <t>January-2019</t>
  </si>
  <si>
    <t>A Local Plan for Sefton</t>
  </si>
  <si>
    <t>https://www.sefton.gov.uk/planning-building-control/planning-policy-including-local-plan-and-neighbourhood-planning/local-development-scheme.aspx</t>
  </si>
  <si>
    <t>https://www.sefton.gov.uk/media/1430281/LDS-2018.pdf</t>
  </si>
  <si>
    <t>MMM-2018</t>
  </si>
  <si>
    <t>No specific dates were provided for the Local Plan Review in the published LDS.  Council consider no need for the Council to begin an early review of the Local Plan.</t>
  </si>
  <si>
    <t>Selby</t>
  </si>
  <si>
    <t>Plan Selby</t>
  </si>
  <si>
    <t>https://www.selby.gov.uk/local-development-scheme</t>
  </si>
  <si>
    <t>https://www.selby.gov.uk/sites/default/files/7th_Local_Development_Scheme.pdf</t>
  </si>
  <si>
    <t>https://mhclg.sharepoint.com/sites/DevelopmentPlans/Shared%20Documents/Data%20and%20Analysis/Planning%20Data%20Unit/Data%20Project/Short-term%20Solution/LDS%20Approach/LDS%20screen%20captures/SEL19%20-%20Selby%20LDS%20Sep%202019.PNG</t>
  </si>
  <si>
    <t>June 2022</t>
  </si>
  <si>
    <t>May 2023</t>
  </si>
  <si>
    <t>Plan Found Unsound 2 March 2020</t>
  </si>
  <si>
    <t>Submitted April 2019</t>
  </si>
  <si>
    <t>Sheffield Local Plan</t>
  </si>
  <si>
    <t>http://democracy.sheffield.gov.uk/documents/s36979/Local%20Development%20Scheme.pdf</t>
  </si>
  <si>
    <t>https://mhclg.sharepoint.com/sites/DevelopmentPlans/Shared%20Documents/Data%20and%20Analysis/Planning%20Data%20Unit/Data%20Project/Short-term%20Solution/LDS%20Approach/LDS%20screen%20captures/SHE19%20-%20Sheffield%20LDS%20Nov%202019.PNG</t>
  </si>
  <si>
    <t>September 2023</t>
  </si>
  <si>
    <t>Further Issues and Options consultation to take place Sept-Oct 2020.</t>
  </si>
  <si>
    <t xml:space="preserve">Shropshire Local Plan Review 2016-2036 </t>
  </si>
  <si>
    <t>https://shropshire.gov.uk/planning-policy/local-planning/local-development-scheme-lds/</t>
  </si>
  <si>
    <t>https://shropshire.gov.uk/media/12835/local-development-scheme-2019.pdf</t>
  </si>
  <si>
    <t>https://mhclg.sharepoint.com/sites/DevelopmentPlans/Shared%20Documents/Data%20and%20Analysis/Planning%20Data%20Unit/Data%20Project/Short-term%20Solution/LDS%20Approach/LDS%20screen%20captures/SHR19%20-%20Shropshire%20LDS%20June%202019.PNG</t>
  </si>
  <si>
    <t xml:space="preserve">Additional Regulation 18 Pre-Submission Draft of the Shropshire Local Plan consultation  from Monday 3 August 2020 - Wednesday 30 September 2020. All responses should be received by the council by 5pm on Wednesday 30 September 2020.  The LDS will be updated to reflect this. The Regulation 19 (publication version) of the Local Plan, along with consultation on the ‘soundness’ of the plan, will now happen in autumn / winter 2020. The proposed submission of the Local Plan will now take place in early 2021. </t>
  </si>
  <si>
    <t xml:space="preserve">Local Plan for Slough </t>
  </si>
  <si>
    <t>http://www.slough.gov.uk/council/strategies-plans-and-policies/the-emerging-local-plan-for-slough-2016-2036.aspx</t>
  </si>
  <si>
    <t>http://www.slough.gov.uk/downloads/Final_Local_Development_Scheme_LDS_April2019.pdf</t>
  </si>
  <si>
    <t>https://mhclg.sharepoint.com/sites/DevelopmentPlans/Shared%20Documents/Data%20and%20Analysis/Planning%20Data%20Unit/LDS%20&amp;%20Reg%2018%20Monitoring/LDS%20Screenshots/SLO19%20-%20Slough%20updated%20TT%20Oct%202019.PNG</t>
  </si>
  <si>
    <t xml:space="preserve">TT revised for Preferred Option Consultation July 2020 (Progress Report February 2020).  </t>
  </si>
  <si>
    <t>Solihull Local Plan Review</t>
  </si>
  <si>
    <t>https://www.solihull.gov.uk/Portals/0/Planning/LPR/LPR_Scope_Issues_and_Options_Consultation_Full.pdf</t>
  </si>
  <si>
    <t>https://mhclg.sharepoint.com/sites/DevelopmentPlans/Shared%20Documents/Data%20and%20Analysis/Planning%20Data%20Unit/Reg%2018%20monitoring/Screenshots/Solihull%20Scope%20November%202015%20Reg%2018%20FIRST.PNG</t>
  </si>
  <si>
    <t>https://www.solihull.gov.uk/Portals/0/Planning/LPR/Draft_Local_Plan_05.12.16.pdf</t>
  </si>
  <si>
    <t>https://mhclg.sharepoint.com/sites/DevelopmentPlans/Shared%20Documents/Data%20and%20Analysis/Planning%20Data%20Unit/Reg%2018%20monitoring/Screenshots/Solihull%20Draft%20Plan%20Dec%202016%20Reg%2018%20SECOND.PNG</t>
  </si>
  <si>
    <t>Somerset West and Taunton</t>
  </si>
  <si>
    <t>Somerset West and Taunton District Wide Local Plan Review</t>
  </si>
  <si>
    <t>New authority from April 2019. Formerly West Somerset; Taunton Deane.</t>
  </si>
  <si>
    <t>Joint Plan with Chiltern</t>
  </si>
  <si>
    <t>https://www.scambs.gov.uk/media/12805/greater-cambridge-lds-for-website-oct-2018.pdf</t>
  </si>
  <si>
    <t>https://mhclg.sharepoint.com/:i:/s/DevelopmentPlans/Ed8phlXodVRGjLPJM78a6EsBJT4img8R6Hwvfo71PK9wRw?e=owaEHt</t>
  </si>
  <si>
    <t>Joint Plan btetween Cambridge City Council and South Cambs DC.  Not clear what plan period is. Current adopted Plan (2018) includes a policy commiting to an early review to commence before the end of 2019.</t>
  </si>
  <si>
    <t>adopted September 2018</t>
  </si>
  <si>
    <t xml:space="preserve">South Derbyshire Local Plan </t>
  </si>
  <si>
    <t>https://www.southderbyshire.gov.uk/assets/attach/4982/LDS%202018%20-%202021.pdf</t>
  </si>
  <si>
    <t>South Derbyshire Local Plan adopted June 2016 (Pt 1) and Nov 2017 (part 2).  Current LDS covers supplementary docs only.</t>
  </si>
  <si>
    <t>South Downs Local Plan</t>
  </si>
  <si>
    <t>https://www.southdowns.gov.uk/planning/national-park-local-plan/</t>
  </si>
  <si>
    <t>https://www.southdowns.gov.uk/wp-content/uploads/2018/10/LDS-sixth-revision.pdf</t>
  </si>
  <si>
    <t>https://mhclg.sharepoint.com/sites/DevelopmentPlans/Shared%20Documents/Data%20and%20Analysis/Planning%20Data%20Unit/Data%20Project/Short-term%20Solution/LDS%20Approach/LDS%20screen%20captures/SDO-2018%20South%20Downs%20LDS.png</t>
  </si>
  <si>
    <t>Reg 18 and Reg 19 consultation dates not provided in LDS (past dates)</t>
  </si>
  <si>
    <t xml:space="preserve">June/July - Sept 2020 </t>
  </si>
  <si>
    <t>Phase 1 Local Plan Consultation</t>
  </si>
  <si>
    <t>Set - Dec 2021</t>
  </si>
  <si>
    <t>Sept - Oct 2022</t>
  </si>
  <si>
    <t>Dec 2023</t>
  </si>
  <si>
    <t>https://www.southhams.gov.uk/article/3869/How-We-Make-Our-Plans</t>
  </si>
  <si>
    <t>https://www.southhams.gov.uk/media/1976/Joint-Local-Plan-LDS-December-2016/pdf/161219_JLP_Local_Development_Scheme_FINAL.pdf</t>
  </si>
  <si>
    <t>https://mhclg.sharepoint.com/:i:/r/sites/DevelopmentPlans/Shared%20Documents/Data%20and%20Analysis/Planning%20Data%20Unit/Data%20Project/Short-term%20Solution/LDS%20Approach/LDS%20screen%20captures/SHA16%20-%20South%20Hams%20LDS%202016.PNG?csf=1&amp;e=kCuUTR</t>
  </si>
  <si>
    <t>https://mhclg.sharepoint.com/:i:/s/DevelopmentPlans/Ecg54GbcCGhKgqxq5BetASIB13VOlm-g6JOZCU1-xAT7vg?e=RrPKzX</t>
  </si>
  <si>
    <t>January - April 2012</t>
  </si>
  <si>
    <t>10 April - 22 May 2017</t>
  </si>
  <si>
    <t>23 June 2017</t>
  </si>
  <si>
    <t>Souh Kesteven Local Plan</t>
  </si>
  <si>
    <t>http://www.southkesteven.gov.uk/index.aspx?articleid=8498</t>
  </si>
  <si>
    <t>https://mhclg.sharepoint.com/:i:/r/sites/DevelopmentPlans/Shared%20Documents/Data%20and%20Analysis/Planning%20Data%20Unit/Data%20Project/Short-term%20Solution/LDS%20Approach/LDS%20screen%20captures/SKE18%20-%20South%20Kesteven%20LDS%202018.PNG?csf=1&amp;e=fZjhbM</t>
  </si>
  <si>
    <t>January 2015-August 2017</t>
  </si>
  <si>
    <t>January 15 2019</t>
  </si>
  <si>
    <t>2019 - no fixed date</t>
  </si>
  <si>
    <t>OxCam Arc authority</t>
  </si>
  <si>
    <t>South Lakeland</t>
  </si>
  <si>
    <t>https://www.southlakeland.gov.uk/media/6043/lds-update-october-2018.pdf</t>
  </si>
  <si>
    <t>https://mhclg.sharepoint.com/:i:/r/sites/DevelopmentPlans/Shared%20Documents/Data%20and%20Analysis/Planning%20Data%20Unit/Data%20Project/Short-term%20Solution/LDS%20Approach/LDS%20screen%20captures/SLA18%20-%20South%20Lakeland%20LDS%202018.PNG?csf=1&amp;e=rYbpfm</t>
  </si>
  <si>
    <t>Timetable is for parts 3 and 4 of the Local Plan, which, when combined with parts 1 and 2 will form the 'Single Local Plan'.     Early engagement to scope out the review and update of the Local Plan  February - September 2020.</t>
  </si>
  <si>
    <t>South Northamptonshire</t>
  </si>
  <si>
    <t>South Oxfordshire Local Plan 2011 - 2034</t>
  </si>
  <si>
    <t>http://www.southoxon.gov.uk/services-and-advice/planning-and-building/planning-policy/local-plan-2034</t>
  </si>
  <si>
    <t>http://www.southoxon.gov.uk/ccm/support/dynamic_serve.jsp?ID=1038265857&amp;CODE=E3B28F03DACE4F81EBA630627C6831DA</t>
  </si>
  <si>
    <t>https://mhclg.sharepoint.com/sites/DevelopmentPlans/Shared%20Documents/Data%20and%20Analysis/Planning%20Data%20Unit/Data%20Project/Short-term%20Solution/LDS%20Approach/LDS%20screen%20captures/SOX19%20-%20South%20Oxfordshire%20LDS%20Mar%202019.PNG</t>
  </si>
  <si>
    <t>June 2014</t>
  </si>
  <si>
    <t>http://www.southoxon.gov.uk/sites/default/files/2014-06-05_SODC%20LP2031%20ISSUES%20&amp;%20OPTIONS%20DOCUMENT%20final.pdf</t>
  </si>
  <si>
    <t>Feb 2015</t>
  </si>
  <si>
    <t>Refined Options</t>
  </si>
  <si>
    <t>http://www.southoxon.gov.uk/sites/default/files/2015%2006%2001%20FINAL%20LP2031%20Refined%20Options%20Consultation%20Report%20+%20cover_0.pdf</t>
  </si>
  <si>
    <t>http://www.southoxon.gov.uk/sites/default/files/SODC%20LP2032%20preferred%20options%20low-res.pdf</t>
  </si>
  <si>
    <t>Second Preferred Options</t>
  </si>
  <si>
    <t>http://www.southoxon.gov.uk/sites/default/files/SODC%20LP2033%202nd%20preferred%20options%20CHAPTERS_2.pdf</t>
  </si>
  <si>
    <t>Oct 2017 &amp; Jan 2019</t>
  </si>
  <si>
    <r>
      <t xml:space="preserve">Part of the Joint Strategic Spatial Plan area in Oxfordshire.  </t>
    </r>
    <r>
      <rPr>
        <b/>
        <sz val="11"/>
        <color rgb="FF000000"/>
        <rFont val="Calibri"/>
        <family val="2"/>
      </rPr>
      <t>Second Reg 19 (Publication) Jan 2019.</t>
    </r>
  </si>
  <si>
    <t>South Somerset</t>
  </si>
  <si>
    <t>Local Plan 2016 - 2036</t>
  </si>
  <si>
    <t>https://www.southsomerset.gov.uk/media/1301/south_somerset_district_council_lds_2017-2020_web.pdf</t>
  </si>
  <si>
    <t>https://mhclg.sharepoint.com/:i:/s/DevelopmentPlans/EWJnWEVa5o5Gi2YZ8Ru2DmsBcVQo6S6BO-wd4mYuyUynAA?e=8bwZ6k</t>
  </si>
  <si>
    <t>early/mid 2021</t>
  </si>
  <si>
    <t>late 2021</t>
  </si>
  <si>
    <t>Preferred Options Reg 18 stage completed. Reg 19 expected early/mid 2021.  Submission late 2021.</t>
  </si>
  <si>
    <t>https://www.sstaffs.gov.uk/doc/181628/name/LDS%20June%202020%20Final%20for%20Website.pdf/</t>
  </si>
  <si>
    <t>Dec 2022</t>
  </si>
  <si>
    <t>Plan Period extended to 2038 in June 2020 LDS.</t>
  </si>
  <si>
    <t>https://www.southtyneside.gov.uk/article/36012/Emerging-Local-Plan</t>
  </si>
  <si>
    <t>https://www.southtyneside.gov.uk/media/40794/Local-Development-Scheme/pdf/Local_Plan_-_Local_Development_Scheme_May_2019.pdf</t>
  </si>
  <si>
    <t>https://mhclg.sharepoint.com/sites/DevelopmentPlans/Shared%20Documents/Data%20and%20Analysis/Planning%20Data%20Unit/Data%20Project/Short-term%20Solution/LDS%20Approach/LDS%20screen%20captures/SOTY19%20-%20South%20Tyneside%20LDS%20May%202019.PNG</t>
  </si>
  <si>
    <t>Feb - April 2013</t>
  </si>
  <si>
    <t>Isssues &amp; Options</t>
  </si>
  <si>
    <t>June - July 2015</t>
  </si>
  <si>
    <t>Local Plan Growth Options</t>
  </si>
  <si>
    <t>May - June 2016</t>
  </si>
  <si>
    <t>Strategic Land Review</t>
  </si>
  <si>
    <t>July - Aug 2019</t>
  </si>
  <si>
    <t>pre-Publication Draft (Reg 18)</t>
  </si>
  <si>
    <t>https://www.southtyneside.gov.uk/media/41633/Local-Plan-Pre-Publication-Draft-August-2019-/pdf/Local_Plan_Pre-Publication_Draft_August_2019.pdf</t>
  </si>
  <si>
    <t>New LDS to be published and Plan yet to be published.  Reg 18 stages appear to be completed.</t>
  </si>
  <si>
    <t xml:space="preserve">Southampton City Vision Local Plan </t>
  </si>
  <si>
    <t>https://www.southampton.gov.uk/planning/planning-policy/emerging-plans/preparing-development-plans.aspx</t>
  </si>
  <si>
    <t>https://www.southampton.gov.uk/images/preparing-our-development-plans-(lds)_tcm63-424239.pdf</t>
  </si>
  <si>
    <t>https://mhclg.sharepoint.com/sites/DevelopmentPlans/Shared%20Documents/Data%20and%20Analysis/Planning%20Data%20Unit/LDS%20&amp;%20Reg%2018%20Monitoring/LDS%20Screenshots/SOU19%20-%20Southampton%20LDS%202019.PNG</t>
  </si>
  <si>
    <t>Core Strategy Partially Reviewed and adopted March 2015.  Council working on new Plan to 2036 (merging CS and SAP into one)</t>
  </si>
  <si>
    <t>https://www.southend.gov.uk/info/200160/local_planning_framework/434/local_development_scheme</t>
  </si>
  <si>
    <t>https://www.southend.gov.uk/downloads/file/5996/southend_local_development_scheme_2018</t>
  </si>
  <si>
    <t>https://mhclg.sharepoint.com/:i:/s/DevelopmentPlans/EbC1YnjVe-VGng5FlUu4ZHIBMrLqGU0pHVLoaoEQ2QuRQg?e=aJOzYg</t>
  </si>
  <si>
    <t xml:space="preserve">Also working with Basildon, Brentwood, Castle Point, Rochford, Thurrock on South Essex JSP (Plan period appears to be 20 years).  </t>
  </si>
  <si>
    <t>New Southwark Plan</t>
  </si>
  <si>
    <t>https://www.southwark.gov.uk/planning-and-building-control/planning-policy-and-transport-policy/local-development-scheme-2018-2021</t>
  </si>
  <si>
    <t>https://www.southwark.gov.uk/assets/attach/3973/Timetable%20for%20the%20LDS.pdf</t>
  </si>
  <si>
    <t>https://mhclg.sharepoint.com/:i:/s/DevelopmentPlans/EUTNTEmmxNJKtxMLEISvtScBec_lIy6l3b3nhDa_Sk5RuA?e=jkBALm</t>
  </si>
  <si>
    <t>PINS intel published 27/03/19; submission expected December 19</t>
  </si>
  <si>
    <t>Submitted Jan 2020</t>
  </si>
  <si>
    <t>https://www.spelthorne.gov.uk/media/20195/Local-Development-Scheme-2018-2022/pdf/LDS_timetable_-_updated_2020.pdf?m=637251309778600000</t>
  </si>
  <si>
    <t>LDS updated in May 2020</t>
  </si>
  <si>
    <r>
      <t xml:space="preserve">St Edmundsbury </t>
    </r>
    <r>
      <rPr>
        <sz val="14"/>
        <color rgb="FFFF0000"/>
        <rFont val="Calibri"/>
        <family val="2"/>
      </rPr>
      <t>(defunct - now West Suffolk)</t>
    </r>
  </si>
  <si>
    <t>St Helens Borough Local Plan</t>
  </si>
  <si>
    <t>https://www.sthelens.gov.uk/planning-building-control/planning-policy/local-development-scheme/</t>
  </si>
  <si>
    <t>https://www.sthelens.gov.uk/media/9426/lds-2018-final-as-approved.pdf</t>
  </si>
  <si>
    <t>https://mhclg.sharepoint.com/:i:/s/DevelopmentPlans/EZpjaUDp2EFCn2Zm_ZMhLoUBBjcoJLVEMEnNeKKXmubA5Q?e=dt8GVL</t>
  </si>
  <si>
    <t>Mid 2020</t>
  </si>
  <si>
    <t>PINS intel: Due to the numbers of reps received LPA are now looking at a submission date in Jan 2020 .</t>
  </si>
  <si>
    <t>Stafford Borough Plan</t>
  </si>
  <si>
    <t>https://www.staffordbc.gov.uk/node/315095</t>
  </si>
  <si>
    <t>Website suggests Issues and Options stage finally completed March 2020.  Next Reg 18 Jan 2021 and Publication June 2021</t>
  </si>
  <si>
    <t>https://www.staffsmoorlands.gov.uk/media/2923/Local-Development-Scheme-2018/pdf/Local_Development_Scheme_2018.pdf</t>
  </si>
  <si>
    <t>https://mhclg.sharepoint.com/:i:/r/sites/DevelopmentPlans/Shared%20Documents/Data%20and%20Analysis/Planning%20Data%20Unit/Data%20Project/Short-term%20Solution/LDS%20Approach/LDS%20screen%20captures/STM18%20-%20Staffordshire%20Moorlands%20LDS%202018.PNG?csf=1&amp;e=0hEf3o</t>
  </si>
  <si>
    <t>March/April 2019</t>
  </si>
  <si>
    <r>
      <t xml:space="preserve">Plan found sound 18 June 2020.  MM change Plan period to 2014-2033 (was 2016- 2031).  Housing numbers were from 2012 to 2031 but housing provision number stays the same - (for plan period 2014-2033) 6080 homes or 320 DPA.  </t>
    </r>
    <r>
      <rPr>
        <b/>
        <sz val="12"/>
        <color rgb="FFFF0000"/>
        <rFont val="Calibri"/>
        <family val="2"/>
      </rPr>
      <t>NB update Prototype upon receipt of monthly updates from PINS.</t>
    </r>
  </si>
  <si>
    <t>Submitted June 2018</t>
  </si>
  <si>
    <t>Stevenage Borough Local Plan</t>
  </si>
  <si>
    <t>http://www.stevenage.gov.uk/149690/planning-policy/90175/90203/</t>
  </si>
  <si>
    <t>http://www.stevenage.gov.uk/content/15953/26379/43320/Stevenage-Local-Development-Scheme-12072016.pdf</t>
  </si>
  <si>
    <t>https://mhclg.sharepoint.com/:i:/s/DevelopmentPlans/EYmXd3CyaAtNgAdPDYO_LMcBTmH-TR9cO2N9l-6F5dXgtg?e=iCH1Zh</t>
  </si>
  <si>
    <t>June - July 2013</t>
  </si>
  <si>
    <t>Jan - February 2016</t>
  </si>
  <si>
    <t>February / July 2017</t>
  </si>
  <si>
    <t>Stockton on Tees Borough Local Plan</t>
  </si>
  <si>
    <t>https://www.stockton.gov.uk/media/7139/local-development-scheme-2016-2019.pdf</t>
  </si>
  <si>
    <t>https://mhclg.sharepoint.com/:i:/s/DevelopmentPlans/EYHianW9MDhGn9C0vx2r_lgBSGYbRRXbUeRaGUIkLoIS2A?e=ebS92f</t>
  </si>
  <si>
    <t>Autumn 2016</t>
  </si>
  <si>
    <t>Local Plan adopted Jan 2019.  No evidence of new LDS or review.</t>
  </si>
  <si>
    <t>https://www.stratford.gov.uk/planning-regeneration/local-development-scheme.cfm</t>
  </si>
  <si>
    <t>https://www.stratford.gov.uk/doc/209215/name/LDS%20April%2020%20Appendix%201.pdf</t>
  </si>
  <si>
    <t>https://mhclg.sharepoint.com/sites/DevelopmentPlans/Shared%20Documents/Data%20and%20Analysis/Planning%20Data%20Unit/LDS%20&amp;%20Reg%2018%20Monitoring/LDS%20Screenshots/STRA%20Stratford%20LDS%20Apr%202020%20-%20DRAFT.PNG</t>
  </si>
  <si>
    <t>Nov - Dec 2022</t>
  </si>
  <si>
    <t xml:space="preserve">April 2020 in Draft form and contains brief details on CS Review with only Reg 18 to Publication milestones.    </t>
  </si>
  <si>
    <t>https://www.stroud.gov.uk/media/519802/final-lds.pdf</t>
  </si>
  <si>
    <t>https://mhclg.sharepoint.com/:i:/s/DevelopmentPlans/Ecxply5QOVpOgc6f9vK077cBHuZ7k5MyhRYokRwqYopqrw?e=Puz6Lq</t>
  </si>
  <si>
    <t>Final draft plan consultatiom</t>
  </si>
  <si>
    <t>Winter 2020/1</t>
  </si>
  <si>
    <t>Winter 2021/2</t>
  </si>
  <si>
    <t>District LP (2013-2031) adopted 2015.  Middle Reg 18 stage (Emerging Strategy/Preferrred Strategy 16 Nov 2018 - 18 Jan 2019) not recorded.</t>
  </si>
  <si>
    <t>Sunderland Local Plan</t>
  </si>
  <si>
    <t>https://www.sunderland.gov.uk/article/12731/Local-Development-Scheme-</t>
  </si>
  <si>
    <t>https://www.sunderland.gov.uk/media/21098/Local-Plan-Local-Development-Scheme-2018-2020/pdf/Local_Plan_-_Local_Development_Scheme_2018-2020.pdf?m=636837652922770000</t>
  </si>
  <si>
    <t>https://mhclg.sharepoint.com/:i:/s/DevelopmentPlans/EU8Jm2FUMvJAsNmFhX7KLOEBgmSfb2QD8FU1BI2O1Ls7OQ?e=Xl6IjH</t>
  </si>
  <si>
    <t>https://www.surreyheath.gov.uk/residents/planning/planning-policy/planning-and-supplementary-planning-documents/local-development</t>
  </si>
  <si>
    <t>https://www.surreyheath.gov.uk/sites/default/files/documents/residents/planning/planning-policy/LDS/lds20182021.pdf</t>
  </si>
  <si>
    <t>https://mhclg.sharepoint.com/:i:/s/DevelopmentPlans/EW05uAwh0pROprQej6gzug0B9lQzhmq_bKnqsjPiTuJkyQ?e=lHSDHc</t>
  </si>
  <si>
    <t>xxx 2018</t>
  </si>
  <si>
    <t>First Reg 18 consultation completed July 2018. The next consultation is intended to take place later in 2020. However progress impacted by Covid-19. The Council is in the process of updating and reviewing the timetable for the emerging new Local Plan.  The new timetable will be set out in a new LDS.</t>
  </si>
  <si>
    <t>https://www.sutton.gov.uk/localplan</t>
  </si>
  <si>
    <t>https://drive.google.com/file/d/1H37Lrsp6OX50O2BSyeTGfXrO8a0uLDBa/view</t>
  </si>
  <si>
    <t>LP adopted Feb 2018.  LDS also of Feb 2018 relates only to Supplementary Planning Documents.</t>
  </si>
  <si>
    <t>https://www.swale.gov.uk/the-emerging-local-plan/</t>
  </si>
  <si>
    <t>https://services.swale.gov.uk/assets/Planning%20Policy%202019/LDS%202020-2023.pdf</t>
  </si>
  <si>
    <t>https://mhclg.sharepoint.com/sites/DevelopmentPlans/Shared%20Documents/Data%20and%20Analysis/Planning%20Data%20Unit/LDS%20&amp;%20Reg%2018%20Monitoring/LDS%20Screenshots/SWA20%20-%20Swale%20LDS%20March%202020.PNG</t>
  </si>
  <si>
    <t>New coalition in control of council after May 2019 elections. New Council looking to amend the Local Plan.  New LDS abandons second Reg 18 stage with publication and submission suffering delay compared to previous timetable, but adoption remaining the same.</t>
  </si>
  <si>
    <t>Swindon Borough Local Plan Review</t>
  </si>
  <si>
    <t>https://www.swindon.gov.uk/info/20113/local_plan_and_planning_policy/643/local_development_scheme</t>
  </si>
  <si>
    <t>https://www.swindon.gov.uk/downloads/file/4363/local_development_scheme_-_9th_review</t>
  </si>
  <si>
    <t>https://mhclg.sharepoint.com/sites/DevelopmentPlans/Shared%20Documents/Data%20and%20Analysis/Planning%20Data%20Unit/Data%20Project/Short-term%20Solution/LDS%20Approach/LDS%20screen%20captures/SWI19%20-%20Swindon%20LDS%20April%202019.PNG</t>
  </si>
  <si>
    <t>Scope and Issues</t>
  </si>
  <si>
    <t>https://swindon-consult.objective.co.uk/portal/lpr/io/lprio?pointId=4756247</t>
  </si>
  <si>
    <t>checking</t>
  </si>
  <si>
    <t>Q2 2020</t>
  </si>
  <si>
    <t>Q1 2021</t>
  </si>
  <si>
    <t>Checking - Review may have been published on 17 December 2019.</t>
  </si>
  <si>
    <t>Tamworth Local Plan 2006-2031</t>
  </si>
  <si>
    <t>https://www.tamworth.gov.uk/local-development-scheme</t>
  </si>
  <si>
    <t>https://www.tamworth.gov.uk/sites/default/files/planning_docs/Local-Development-Scheme.pdf</t>
  </si>
  <si>
    <t>https://mhclg.sharepoint.com/:i:/s/DevelopmentPlans/EVW4OUvlieBGg_i0cjTUgdwBW7RSCpEz607u5McpH5Omyg?e=cIVjZN</t>
  </si>
  <si>
    <t>May-June 2019</t>
  </si>
  <si>
    <t>The current 'Tamworth Borough Local Plan 2021-2036' timetable set out in Appendix A is out of date and should be disregarded. Currently reviewing policies in the Tamworth Local Plan 2006-31 to determine what changes may be required.  The results of this review will likely be available in the Spring and will be published on our website with an updated Local Development Scheme.</t>
  </si>
  <si>
    <t>https://www.tandridge.gov.uk/Portals/0/Documents/Planning%20and%20building/Planning%20strategies%20and%20policies/Local%20plan/Local%20plan%202033/Garden%20Villages%20Consultation%20documents/Local-Development-Scheme-web.pdf</t>
  </si>
  <si>
    <t>https://mhclg.sharepoint.com/:i:/s/DevelopmentPlans/ESO1HLqoX49KuZqmVU_GhywBL3Oo9xhCBlRkJoOq35tlGA?e=F6V0AH</t>
  </si>
  <si>
    <t>Oct - Dec 2019</t>
  </si>
  <si>
    <r>
      <t xml:space="preserve">Additional Reg 18 stage July - Sep 2017.  </t>
    </r>
    <r>
      <rPr>
        <b/>
        <sz val="12"/>
        <color rgb="FFFF0000"/>
        <rFont val="Calibri"/>
        <family val="2"/>
      </rPr>
      <t>Inspector's concerns about soundness letter sent 14 June 2020.</t>
    </r>
  </si>
  <si>
    <r>
      <rPr>
        <sz val="14"/>
        <rFont val="Calibri"/>
        <family val="2"/>
      </rPr>
      <t>Taunton Deane</t>
    </r>
    <r>
      <rPr>
        <sz val="14"/>
        <color rgb="FFFF0000"/>
        <rFont val="Calibri"/>
        <family val="2"/>
      </rPr>
      <t xml:space="preserve"> (defunct - now merged with Somerset West)</t>
    </r>
  </si>
  <si>
    <t>Teignbridge Local Plan review (housing requirement will feed into this from GESP).</t>
  </si>
  <si>
    <t xml:space="preserve">Teignbridge Local Plan First Review will update and roll forward to cover period to 2040.  </t>
  </si>
  <si>
    <t>Telford and Wrekin Local Plan 2011- 2031</t>
  </si>
  <si>
    <t>http://www.telford.gov.uk/info/20451/development_plans/542/local_development_scheme</t>
  </si>
  <si>
    <t>http://www.telford.gov.uk/downloads/file/1447/local_development_scheme_2013</t>
  </si>
  <si>
    <t>https://mhclg.sharepoint.com/:i:/s/DevelopmentPlans/EQA_Eq-D829EjvacvfHRPVcBJn9e5-q5Cz6ZtH9JYYdn3Q?e=TaEgnE</t>
  </si>
  <si>
    <t>August - September 2015</t>
  </si>
  <si>
    <t>Jan - Feb 2016</t>
  </si>
  <si>
    <t>Telford and Wrekin Local Plan adopted Jan 2018</t>
  </si>
  <si>
    <t>adopted January 2018</t>
  </si>
  <si>
    <t>Tendring District Local Plan (North Essex Garden Communities) Section 1</t>
  </si>
  <si>
    <t>https://www.tendringdc.gov.uk/planning/local-plans-and-policies/view-our-local-plan/local-development-scheme</t>
  </si>
  <si>
    <t>https://www.tendringdc.gov.uk/sites/default/files/documents/planning/Planning_Policy/Local%20Development%20Scheme%20-%20Published%2030%20Jan%202019.pdf</t>
  </si>
  <si>
    <t>https://mhclg.sharepoint.com/:i:/s/DevelopmentPlans/ESEAuSjB05dBg6oJ6kyD92YBx8cGEodpZVy2IKF4JuLVww?e=9CqB7A</t>
  </si>
  <si>
    <t>Sept - Oct 2015</t>
  </si>
  <si>
    <t>August - September 2016</t>
  </si>
  <si>
    <t>the next Local Plan</t>
  </si>
  <si>
    <t>https://www.testvalley.gov.uk/planning-and-building/planningpolicy/lds</t>
  </si>
  <si>
    <t>https://democracy.testvalley.gov.uk/documents/s6410/Test%20Valley%20Local%20Development%20Scheme%202020%20Annex.pdf</t>
  </si>
  <si>
    <t>Preferred approach local plan</t>
  </si>
  <si>
    <t xml:space="preserve">2022 Q3 </t>
  </si>
  <si>
    <t>2023 Q3</t>
  </si>
  <si>
    <t>2024 Q3</t>
  </si>
  <si>
    <t xml:space="preserve"> On 17 June 2020, the Council’s Cabinet will be considering an item proposing a public consultation on the Test Valley Borough Local Plan Refined Issues and Options document. </t>
  </si>
  <si>
    <t>https://www.tewkesbury.gov.uk/local-plan</t>
  </si>
  <si>
    <t>https://www.jointcorestrategy.org/latest-news</t>
  </si>
  <si>
    <t>Tewkesbury LDS refers to SAP and already adopted JCS.  JCS Review website has no LDS but has some information</t>
  </si>
  <si>
    <t>Thanet Local Plan</t>
  </si>
  <si>
    <t>https://www.thanet.gov.uk/wp-content/uploads/2019/03/LDS-March-2019.pdf</t>
  </si>
  <si>
    <t>https://mhclg.sharepoint.com/:i:/s/DevelopmentPlans/ER6_O1TdbXJGk9B2-RD382QBiVMNj437iWWCPDp93FYKLg?e=aB1Tfe</t>
  </si>
  <si>
    <t>23 August 2018</t>
  </si>
  <si>
    <t>30 October 2018</t>
  </si>
  <si>
    <t>Plan found sound 22 March 2020; adopted 9 July 2020.</t>
  </si>
  <si>
    <t>https://www.threerivers.gov.uk/egcl-page/local-development-scheme</t>
  </si>
  <si>
    <t>https://www.threerivers.gov.uk/download?id=46504</t>
  </si>
  <si>
    <t>Dec 2020 - Feb 2021</t>
  </si>
  <si>
    <t>Reg 18 consultations closed.  Publication expected late 2020/early 2021.</t>
  </si>
  <si>
    <t>Thurrock Local Plan</t>
  </si>
  <si>
    <t>https://www.thurrock.gov.uk/sites/default/files/assets/documents/local_development_scheme_2015.pdf</t>
  </si>
  <si>
    <t>https://mhclg.sharepoint.com/:i:/s/DevelopmentPlans/EeymwK9QBARArJznjSnLbu4B5kMlGUAi0WdubuYoCWE6lw?e=vNgmat</t>
  </si>
  <si>
    <t>Oct - Nov 2017</t>
  </si>
  <si>
    <t>No progress since second Reg 18 (Issues and Options) consultation closed March 2019.  New LDS to be published but nothing seen to date (19/08/2020)</t>
  </si>
  <si>
    <t>Torbay Local Plan</t>
  </si>
  <si>
    <t xml:space="preserve">not known, but are Reviewing </t>
  </si>
  <si>
    <t>https://www.torbay.gov.uk/media/9083/torbaylocaldevelopmentscheme02march2017.pdf</t>
  </si>
  <si>
    <t>https://mhclg.sharepoint.com/:i:/s/DevelopmentPlans/EQsHXe2DStxMifIpNA3pOG0BiW63WaNr-Je5Rteb3cbtDw?e=Lt8zGg</t>
  </si>
  <si>
    <t>Sep 2012 - Nov 2012</t>
  </si>
  <si>
    <t>Feb 2014 - Apr 2014</t>
  </si>
  <si>
    <t>July 2014</t>
  </si>
  <si>
    <t>Dec 2015</t>
  </si>
  <si>
    <t>Torbay Local Plan adopted Dec 2015.  LDS provides an non-specific gantt chart for the Review, not included here as no milestones are identified.</t>
  </si>
  <si>
    <t>https://www.torridge.gov.uk/article/11307/Timetable-Local-Development-Scheme</t>
  </si>
  <si>
    <t>https://www.torridge.gov.uk/CHttpHandler.ashx?id=16713&amp;p=0</t>
  </si>
  <si>
    <t>https://mhclg.sharepoint.com/:i:/s/DevelopmentPlans/Eeon4XBpRiBKvTu7ctav48MBJREaG1JnKwxwOqC3FuLwbg?e=8xl7kN</t>
  </si>
  <si>
    <t>Jan - March 2013</t>
  </si>
  <si>
    <t>June -- Aug 2014</t>
  </si>
  <si>
    <t>Tower Hamlets Local Plan</t>
  </si>
  <si>
    <t>https://www.towerhamlets.gov.uk/Documents/Planning-and-building-control/Strategic-Planning/Monitoring-and-evaluation/Draft_2017_LDS_V2.pdf</t>
  </si>
  <si>
    <t>https://mhclg.sharepoint.com/:i:/s/DevelopmentPlans/EcdU7ON15_JAqz7TlGR2bXsBIEwaFuruXS0OmeylV7MqZg?e=Zmo7Y6</t>
  </si>
  <si>
    <t>Dec 2017</t>
  </si>
  <si>
    <t>June - July 2018</t>
  </si>
  <si>
    <t>https://beta.tunbridgewells.gov.uk/local-plan/about</t>
  </si>
  <si>
    <t>https://beta.tunbridgewells.gov.uk/__data/assets/pdf_file/0019/301096/Local_Development_Scheme_June_2020-b.pdf</t>
  </si>
  <si>
    <r>
      <t xml:space="preserve">Uttlesford Local Plan </t>
    </r>
    <r>
      <rPr>
        <b/>
        <sz val="14"/>
        <color rgb="FFFF0000"/>
        <rFont val="Calibri"/>
        <family val="2"/>
      </rPr>
      <t>WITHDRAWN</t>
    </r>
  </si>
  <si>
    <r>
      <t xml:space="preserve">Submitted for examinination 18 January 2019.  </t>
    </r>
    <r>
      <rPr>
        <b/>
        <sz val="14"/>
        <color rgb="FFFF0000"/>
        <rFont val="Calibri"/>
        <family val="2"/>
      </rPr>
      <t>Plan found unsound and subsequently withdrawn 30 April 2020</t>
    </r>
  </si>
  <si>
    <t>https://mhclg.sharepoint.com/sites/DevelopmentPlans/Shared%20Documents/Data%20and%20Analysis/Planning%20Data%20Unit/LDS%20&amp;%20Reg%2018%20Monitoring/LDS%20Screenshots/VWH20%20-%20Vale%20of%20White%20Horse%20Feb%202020%20LDS.PNG</t>
  </si>
  <si>
    <t>Progress impacted by Covid-19</t>
  </si>
  <si>
    <t xml:space="preserve">Wakefield District Local Plan </t>
  </si>
  <si>
    <t>http://www.wakefield.gov.uk/planning/policy/emerging-local-plan-2036/development-scheme-progress</t>
  </si>
  <si>
    <t>http://www.wakefield.gov.uk/Documents/planning/planning-policy/local-plan/local-development-scheme/local-development-scheme-2017.pdf</t>
  </si>
  <si>
    <t>July to December 2017</t>
  </si>
  <si>
    <t>http://www.wakefield.gov.uk/Documents/planning/planning-policy/local-plan/2036/local-plan-early-engagement-document-final-october-2017.pdf</t>
  </si>
  <si>
    <t>September to October 2018</t>
  </si>
  <si>
    <t>http://www.wakefield.gov.uk/ldp2036/Initial%20Draft_Volume%201_Development%20Strategy,%20Strategic%20and%20Local%20Policies%20Web%20Copy.pdf</t>
  </si>
  <si>
    <t>July to August 2019</t>
  </si>
  <si>
    <t>Currently preparing the Publication draft of the plan. Due to the current Coronavirus emergency, the Publication consultation scheduled for May 2020 has had to be postponed until October 2020. 
Postponing the consultation will delay the submission of the draft plan to the Secretary of State for Examination until early 2021, and the adoption of the plan until early 2022.</t>
  </si>
  <si>
    <t xml:space="preserve">Waltham Forest (new) Local Plan </t>
  </si>
  <si>
    <t>https://www.walthamforest.gov.uk/node/7303</t>
  </si>
  <si>
    <t>https://mhclg.sharepoint.com/sites/DevelopmentPlans/Shared%20Documents/Data%20and%20Analysis/Planning%20Data%20Unit/LDS%20&amp;%20Reg%2018%20Monitoring/LDS%20Screenshots/WAL19%20-%20Waltham%20Forest%20LDS%202019.PNG</t>
  </si>
  <si>
    <t>Direction of Travel issues &amp; Options Doocument</t>
  </si>
  <si>
    <t>https://walthamforest.gov.uk/sites/default/files/21%20Direction%20of%20Travel%20reduced%20size%201_0.pdf</t>
  </si>
  <si>
    <t>https://walthamforest.gov.uk/sites/default/files/Final%20draft%20Local%20Plan_small%20version-compressed%20%282%29.pdf</t>
  </si>
  <si>
    <t>Autumn/Winter 2020/21</t>
  </si>
  <si>
    <t>Spring/Summer 2022</t>
  </si>
  <si>
    <t>Plan period changed from 2018-2033 to 2020-2035.</t>
  </si>
  <si>
    <t>https://www.wandsworth.gov.uk/planning-and-building-control/planning-policy/local-plan/local-plan-full-review/#timetable</t>
  </si>
  <si>
    <t>https://www.wandsworth.gov.uk/media/5745/local_development_scheme_2019_to_2022.pdf</t>
  </si>
  <si>
    <t>https://wandsworth-consult.objective.co.uk/portal/planning/local_plan_full_review_2018/local_plan_full_review_-_issues_document?pointId=5227122</t>
  </si>
  <si>
    <t>https://mhclg.sharepoint.com/sites/DevelopmentPlans/Shared%20Documents/Data%20and%20Analysis/Planning%20Data%20Unit/Reg%2018%20monitoring/Screenshots/Wandsworth%20Issues%202018.PNG</t>
  </si>
  <si>
    <t>Pre-publication</t>
  </si>
  <si>
    <t>Amended timetable in new LDS.  Old LDS archived</t>
  </si>
  <si>
    <t>https://www.warrington.gov.uk/info/200564/planning-policy/1903/local-plan/2</t>
  </si>
  <si>
    <t>https://www.warrington.gov.uk/download/downloads/id/19065/local-development-scheme.pdf</t>
  </si>
  <si>
    <t>https://mhclg.sharepoint.com/:i:/s/DevelopmentPlans/EcrYlqs3zJBLuS3DBTcQ10wBaaAy6VNDjKKK58x5nQiwUw?e=nKGYxj</t>
  </si>
  <si>
    <t>Core Strategy adopted July 2014.  PINS intel: published 15/04/19; publication expected 31/10/19.</t>
  </si>
  <si>
    <t>Published April 2019</t>
  </si>
  <si>
    <t>LDS only tells us the Local Plan evidence base Review underway from Q1 2019 to Q2 2021</t>
  </si>
  <si>
    <t>https://www.warwickdc.gov.uk/downloads/file/6049/local_development_scheme_2020-21</t>
  </si>
  <si>
    <t>Policy DS19 of the Local Plan commits the Council to “a comprehensive review of national policy, the regional context, updates to the evidence base and monitoring data before 31st 	March 2021 to assess whether a full or partial review of the Plan is required”.  No timetable for preparation or conclusion of review work is available.</t>
  </si>
  <si>
    <t>New Watford Plan 2020 - 2036</t>
  </si>
  <si>
    <t>https://fd198c31-76ed-460c-8b90-4dac3f151e20.filesusr.com/ugd/b57e7b_64d55d66bf4b441da3593f81e0d431a6.pdf</t>
  </si>
  <si>
    <t>https://mhclg.sharepoint.com/sites/DevelopmentPlans/Shared%20Documents/Data%20and%20Analysis/Planning%20Data%20Unit/Data%20Project/Short-term%20Solution/LDS%20Approach/LDS%20screen%20captures/WAT2018%20-%20Watford%20LDS%202018.PNG</t>
  </si>
  <si>
    <t>September - October 2018</t>
  </si>
  <si>
    <t>https://docs.wixstatic.com/ugd/b57e7b_e5856a36deb643f6a4d875c203c136e3.pdf</t>
  </si>
  <si>
    <t>September - October 2019</t>
  </si>
  <si>
    <t>https://www.watfordlocalplan.co.uk/first-draft-local-plan1</t>
  </si>
  <si>
    <t>COVID-19 Update - The Regulation 19 Local Plan consultation was anticipated to be made available for public comment in May 2020. While work continues to be progressed, the current circumstances have resulted in a delay (late autumn).</t>
  </si>
  <si>
    <r>
      <t xml:space="preserve">Waveney </t>
    </r>
    <r>
      <rPr>
        <sz val="14"/>
        <color rgb="FFFF0000"/>
        <rFont val="Calibri"/>
        <family val="2"/>
      </rPr>
      <t>(now East Suffolk)</t>
    </r>
  </si>
  <si>
    <t>Waveney Local Plan (new)</t>
  </si>
  <si>
    <t>Waveney Local Plan adopted 20 March 2019.   Waveney and Suffolk Coastal now a new authority - East Suffolk - but Plan appears to be ahead of Suffolk Coastal's Plan</t>
  </si>
  <si>
    <t xml:space="preserve">LDS relates to Local Plan Part 2 - SAP together with various SPDs - timetable not relevant </t>
  </si>
  <si>
    <t>https://www.waverley.gov.uk/downloads/download/102/local_development_scheme_lds</t>
  </si>
  <si>
    <t>https://www.waverley.gov.uk/downloads/file/5208/local_development_scheme_lds_-_may_2018_please_note_this_document_is_currently_under_review</t>
  </si>
  <si>
    <t>Waverley Borough Local Plan Part 1 : Strategic Policies and Sites (DPD) adopted 20/02/2018</t>
  </si>
  <si>
    <r>
      <t xml:space="preserve">Wealden Local Plan </t>
    </r>
    <r>
      <rPr>
        <b/>
        <sz val="12"/>
        <color rgb="FFFF0000"/>
        <rFont val="Calibri"/>
        <family val="2"/>
      </rPr>
      <t>WITHDRAWN</t>
    </r>
  </si>
  <si>
    <t>Wellingborough</t>
  </si>
  <si>
    <t>Welwyn Hatfield Local Plan</t>
  </si>
  <si>
    <t>https://welhat.gov.uk/article/461/Local-Development-Scheme</t>
  </si>
  <si>
    <t>https://welhat.gov.uk/media/12256/WHBC-Local-Development-Scheme-April-2017/pdf/WHBC_Local_Development_Scheme_April_2017.pdf?m=636282986428770000</t>
  </si>
  <si>
    <t>https://mhclg.sharepoint.com/:i:/s/DevelopmentPlans/EWwnL19RFJpFrTx_Vw0fanIB7GYp6tgh88y38UiFIWoJeQ?e=QJhCVN</t>
  </si>
  <si>
    <t>March - May 2009</t>
  </si>
  <si>
    <t>http://www.welhat.gov.uk/CHttpHandler.ashx?id=795&amp;p=0</t>
  </si>
  <si>
    <t>November 2012 - January 2013</t>
  </si>
  <si>
    <t>Emerging Core Strategy</t>
  </si>
  <si>
    <t>https://welhat-consult.objective.co.uk/portal/planning_policy/local_plan_consultation_november_2012/ecs</t>
  </si>
  <si>
    <t>July - September 2016</t>
  </si>
  <si>
    <t>West Berkshire Local Plan Review to 2036</t>
  </si>
  <si>
    <t>https://info.westberks.gov.uk/lds</t>
  </si>
  <si>
    <t>https://info.westberks.gov.uk/CHttpHandler.ashx?id=48719&amp;p=0</t>
  </si>
  <si>
    <t>https://mhclg.sharepoint.com/sites/DevelopmentPlans/Shared%20Documents/Data%20and%20Analysis/Planning%20Data%20Unit/LDS%20&amp;%20Reg%2018%20Monitoring/LDS%20Screenshots/WBE2020%20-%20West%20Berkshire%20LDS%202020.PNG</t>
  </si>
  <si>
    <t xml:space="preserve">summer 2019 </t>
  </si>
  <si>
    <t>third round - with publication of assessments of sites</t>
  </si>
  <si>
    <t>NB - need to review Reg 18 consultations - LDS is not clear (RP 19/06/2020)</t>
  </si>
  <si>
    <t>https://www.westdevon.gov.uk/article/3457/Plymouth-and-South-West-Devon-Joint-Local-Plan</t>
  </si>
  <si>
    <r>
      <t xml:space="preserve">West Dorset </t>
    </r>
    <r>
      <rPr>
        <sz val="14"/>
        <color rgb="FFFF0000"/>
        <rFont val="Calibri"/>
        <family val="2"/>
      </rPr>
      <t>(defunct, now part of Dorset)</t>
    </r>
  </si>
  <si>
    <t>West Lancashire Local Plan 2038</t>
  </si>
  <si>
    <t>Review stopped and now working on preparing a new Plan (Sep 2019) recorded here</t>
  </si>
  <si>
    <t>https://www.westlancs.gov.uk/planning/planning-policy/the-local-plan/the-local-plan-2038.aspx</t>
  </si>
  <si>
    <t>https://www.westlancs.gov.uk/media/545421/lds-appendix-c-lds-jan-2020.pdf</t>
  </si>
  <si>
    <t>n/k</t>
  </si>
  <si>
    <t xml:space="preserve">Work under the Local Plan Review has ceased.  Instead, authority is now preparing a new 15-year Local Plan to cover 2023-2038.  </t>
  </si>
  <si>
    <t>https://mhclg.sharepoint.com/:i:/s/DevelopmentPlans/EfRh_HdSeFJDjhzOkB926kEBeYylQWZ4VCLe3yXWGKI8LQ?e=vuB1UU</t>
  </si>
  <si>
    <t>October - November 2020</t>
  </si>
  <si>
    <t>West Oxfordshire Local Plan 2031</t>
  </si>
  <si>
    <t>https://www.westoxon.gov.uk/residents/planning-building/planning-policy/local-development-framework/</t>
  </si>
  <si>
    <t>https://www.westoxon.gov.uk/media/2103892/LDS-December-2019.pdf</t>
  </si>
  <si>
    <t xml:space="preserve">West Oxfordshire Local Plan 2031 adopted Sept 2018.  LDS includes TT for Oxfordshire Plan 2050 but nothing for local plan review.  Dec 2019 LDS says that there is no
intention to review the West Oxfordshire Local Plan but this position will be kept under review having regard to relevant considerations including housing need and supply. </t>
  </si>
  <si>
    <r>
      <t xml:space="preserve">West Somerset </t>
    </r>
    <r>
      <rPr>
        <sz val="14"/>
        <color rgb="FFFF0000"/>
        <rFont val="Calibri"/>
        <family val="2"/>
      </rPr>
      <t>(Defunct - now merged with Taunton)</t>
    </r>
  </si>
  <si>
    <t>West Suffolk Local Plan Review</t>
  </si>
  <si>
    <t>https://www.westsuffolk.gov.uk/planning/Planning_Policies/local_plans/west-suffolk-local-plan-review.cfm</t>
  </si>
  <si>
    <t>https://www.westsuffolk.gov.uk/planning/Planning_Policies/upload/LDS-2020-June-update.pdf</t>
  </si>
  <si>
    <t>https://mhclg.sharepoint.com/sites/DevelopmentPlans/Shared%20Documents/Data%20and%20Analysis/Planning%20Data%20Unit/LDS%20&amp;%20Reg%2018%20Monitoring/LDS%20Screenshots/WES2020%20-%20West%20Suffolk%20LDS%202020.PNG</t>
  </si>
  <si>
    <t>Sep 2021 - Nov 2021</t>
  </si>
  <si>
    <t>July 2024</t>
  </si>
  <si>
    <t>New authority from April 2019.  Formerly Forest Heath; and St Edmundsbury Councils.  Note NOT unitarised.  In light of the current COVID-19 situation the Regulation 18 - issues and options consultation, planned for May 2020, has been postponed.</t>
  </si>
  <si>
    <t>Westminster City Plan</t>
  </si>
  <si>
    <t>https://www.westminster.gov.uk/revision-westminsters-city-plan</t>
  </si>
  <si>
    <t>https://www.westminster.gov.uk/sites/default/files/local_development_scheme_june_2019.pdf</t>
  </si>
  <si>
    <t>https://mhclg.sharepoint.com/:i:/s/DevelopmentPlans/EXaY2SAJJglNowH1MEebV0YB4kpgvdgTRpy_D8QA31AHaw?e=ls1ABR</t>
  </si>
  <si>
    <t>PINS intel: published 19/06/19; submission expected 15/10/19</t>
  </si>
  <si>
    <t>Submitted November 2019</t>
  </si>
  <si>
    <r>
      <t>Weymouth and Portland</t>
    </r>
    <r>
      <rPr>
        <sz val="14"/>
        <color rgb="FFFF0000"/>
        <rFont val="Calibri"/>
        <family val="2"/>
      </rPr>
      <t xml:space="preserve"> (defunct, now part of Dorset)</t>
    </r>
  </si>
  <si>
    <t>http://www.wiltshire.gov.uk/planning-policy-lds</t>
  </si>
  <si>
    <t>http://www.wiltshire.gov.uk/downloads/22231</t>
  </si>
  <si>
    <t>https://mhclg.sharepoint.com/sites/DevelopmentPlans/Shared%20Documents/Data%20and%20Analysis/Planning%20Data%20Unit/LDS%20&amp;%20Reg%2018%20Monitoring/LDS%20Screenshots/WIL2020%20-%20Wiltshire%20LDS%202020.PNG</t>
  </si>
  <si>
    <t>Site Options</t>
  </si>
  <si>
    <t>QTR3 2020</t>
  </si>
  <si>
    <t>Informal engagement of revised scope and emerging strategy</t>
  </si>
  <si>
    <t>QTR 3 2021</t>
  </si>
  <si>
    <t>QTR 2 2022</t>
  </si>
  <si>
    <t>QTR 1 2023</t>
  </si>
  <si>
    <t xml:space="preserve">No longer working on a Joint Spatial Framework with Swindon.  </t>
  </si>
  <si>
    <t>Winchester District Local Plan 2018 - 2038</t>
  </si>
  <si>
    <t>https://www.winchester.gov.uk/planning-policy/winchester-district-local-plan-2018-2038-emerging</t>
  </si>
  <si>
    <t>https://www.winchester.gov.uk/assets/attach/23194/LDS%202020.pdf</t>
  </si>
  <si>
    <t>Draft LDD and draft sustainability appraisal (Reg 18)</t>
  </si>
  <si>
    <t>May 2022</t>
  </si>
  <si>
    <t>Jan 2023</t>
  </si>
  <si>
    <t>Borough Local Plan</t>
  </si>
  <si>
    <t>https://www3.rbwm.gov.uk/info/201025/emerging_plans_and_policies/1346/local_development_scheme</t>
  </si>
  <si>
    <t>http://consult.rbwm.gov.uk/file/4979935</t>
  </si>
  <si>
    <t>https://mhclg.sharepoint.com/:i:/s/DevelopmentPlans/EfoJZDL1zRpMiDK7rwZ2HSEBSz8adq17CkKnx3fQRimGSQ?e=tk24TB</t>
  </si>
  <si>
    <t>December 2016 - January  2017</t>
  </si>
  <si>
    <t>Jan 2018</t>
  </si>
  <si>
    <t>Submitted Jan 2018</t>
  </si>
  <si>
    <t>Core Strategy Local Plan</t>
  </si>
  <si>
    <t>https://www.wirral.gov.uk/sites/default/files/all/planning%20and%20building/Local%20plans%20and%20planning%20policy/Local%20plans/Local%20Development%20Scheme/Local%20Development%20Scheme%20October%202019.pdf</t>
  </si>
  <si>
    <t>https://mhclg.sharepoint.com/sites/DevelopmentPlans/Shared%20Documents/Data%20and%20Analysis/Planning%20Data%20Unit/LDS%20&amp;%20Reg%2018%20Monitoring/LDS%20Screenshots/WIRR19%20-%20Wirral%20LDS%20Oct%202019.PNG</t>
  </si>
  <si>
    <t>Jan 2010</t>
  </si>
  <si>
    <t>Jan 2012</t>
  </si>
  <si>
    <r>
      <t xml:space="preserve">Action Plan submitted to the SoS 4 April 2019.    Plan period: 15 years.   Additional Reg 18 stage (Preferred Options) Nov 2010 not recorded.  March 2018 LDS replaced by Oct 2019 version.  </t>
    </r>
    <r>
      <rPr>
        <sz val="11"/>
        <color rgb="FFFF0000"/>
        <rFont val="Calibri"/>
        <family val="2"/>
      </rPr>
      <t>Wirral have announced in the press (30 July 2020) they need more time to prepare their local plan</t>
    </r>
  </si>
  <si>
    <t xml:space="preserve">Woking Local Plan Review </t>
  </si>
  <si>
    <t>No intel from PINS although due to submit SA Plan in Summer 19.  Core Strategy reviewed Oct 2018 - see https://www.woking2027.info/developmentplan/corestrategy</t>
  </si>
  <si>
    <t>https://www.wokingham.gov.uk/EasySiteWeb/GatewayLink.aspx?alId=508262</t>
  </si>
  <si>
    <t>https://mhclg.sharepoint.com/sites/DevelopmentPlans/Shared%20Documents/Data%20and%20Analysis/Planning%20Data%20Unit/LDS%20&amp;%20Reg%2018%20Monitoring/LDS%20Screenshots/WOK2020%20-%20Wokingham%20LDS%202020.PNG</t>
  </si>
  <si>
    <t>Aug 2016</t>
  </si>
  <si>
    <t>https://www.adur-worthing.gov.uk/media/media,153597,en.pdf</t>
  </si>
  <si>
    <t>https://mhclg.sharepoint.com/sites/DevelopmentPlans/Shared%20Documents/Data%20and%20Analysis/Planning%20Data%20Unit/Data%20Project/Short-term%20Solution/LDS%20Approach/LDS%20screen%20captures/WOR19%20-%20Worthing%20LDS%20April%202019.PNG</t>
  </si>
  <si>
    <t>Autumn/Winter 2018</t>
  </si>
  <si>
    <t>https://www.adur-worthing.gov.uk/media/media,151142,en.pdf</t>
  </si>
  <si>
    <t>joint working with Adur - but separate LDS and Plan.  Submission Stage (Regulation 19) version of the Worthing Local Plan will be published in Autumn 2020. However, given the current health crisis and the redeployment of some Planning Officers to other Council Services the work programme may need to be reviewed</t>
  </si>
  <si>
    <t xml:space="preserve">2006 </t>
  </si>
  <si>
    <t>Wycombe</t>
  </si>
  <si>
    <t>Wycombe Local Plan</t>
  </si>
  <si>
    <t>https://www.wycombe.gov.uk/pages/Planning-and-building-control/Emerging-planning-policy/Local-Development-Scheme.aspx</t>
  </si>
  <si>
    <t>https://www.wycombe.gov.uk/uploads/public/documents/Planning/New-local-plan/Wycombe-Local-Development-Scheme.pdf</t>
  </si>
  <si>
    <t>https://mhclg.sharepoint.com/:i:/r/sites/DevelopmentPlans/Shared%20Documents/Data%20and%20Analysis/Planning%20Data%20Unit/Data%20Project/Short-term%20Solution/LDS%20Approach/LDS%20screen%20captures/WYC17%20-%20Wycombe%20LDS%202017.PNG?csf=1&amp;e=zyTueZ</t>
  </si>
  <si>
    <t>Feb-April 2014</t>
  </si>
  <si>
    <t>Jun - Aug 2016</t>
  </si>
  <si>
    <t>Wyre Local Plan - early review</t>
  </si>
  <si>
    <t>http://www.wyre.gov.uk/info/200317/planning_policy/425/local_development_scheme</t>
  </si>
  <si>
    <t>https://www.wyre.gov.uk/downloads/file/6021/local_development_scheme_draft_feb_2020</t>
  </si>
  <si>
    <t>Feb - Sep 2020</t>
  </si>
  <si>
    <t>Partial Review Scoping Consultation</t>
  </si>
  <si>
    <t>Oct 2020 - March 2021</t>
  </si>
  <si>
    <t>Wyre local plan 2011 - 2031 adopted on 28 February 2019.  Undertaking a Partial Review. Scoping Consultation for that Review underway (March 2020).  Timetable is for early review.</t>
  </si>
  <si>
    <t>adopted February 2019 but partial review underway</t>
  </si>
  <si>
    <t>01/11/2018</t>
  </si>
  <si>
    <t>https://www.wyreforestdc.gov.uk/localplanreview</t>
  </si>
  <si>
    <t>https://www.wyreforestdc.gov.uk/media/4543094/20190520-Local-Development-Scheme-project-plan-update-June-2019.pdf</t>
  </si>
  <si>
    <t>November - December 2018 / re-opened Sep - Oct 2019</t>
  </si>
  <si>
    <t>Core Strategy (2006-2026) adopted Dec 2010.  Now under review.   PINS intel: looking to do revised Reg 19 consultation and submit early 2020</t>
  </si>
  <si>
    <t>Submitted April 2020</t>
  </si>
  <si>
    <t>https://www.york.gov.uk/downloads/download/4109/local_development_scheme</t>
  </si>
  <si>
    <t>http://www.york.gov.uk/downloads/file/14740/local_development_scheme_november_2017</t>
  </si>
  <si>
    <t>https://mhclg.sharepoint.com/:i:/s/DevelopmentPlans/EbRN3UvxrPtCvA42NNgM_KMBllGDQuixSJV635pkLwwJLQ?e=jrYtPL</t>
  </si>
  <si>
    <t>Nov 2017 - Jan 2018</t>
  </si>
  <si>
    <t>Due to very long gantt chart periods, an educated estimate of timings have been entered</t>
  </si>
  <si>
    <t>https://www.yorkshiredales.org.uk/wp-content/uploads/sites/13/2019/11/Local-Development-Scheme-for-website.pdf</t>
  </si>
  <si>
    <t>https://www.yorkshiredales.org.uk/wp-content/uploads/sites/13/2019/12/LDS-final-March-2019.pdf</t>
  </si>
  <si>
    <t>https://mhclg.sharepoint.com/:i:/s/DevelopmentPlans/EWYm5pk_-2lJvYFtJcFQTJ4BK7ysG-44lfj14n83EKbhTA?e=BRo3d7</t>
  </si>
  <si>
    <t>Setting the agenda</t>
  </si>
  <si>
    <t>Ambitions</t>
  </si>
  <si>
    <t>Oct - December 2021</t>
  </si>
  <si>
    <t>June 2023</t>
  </si>
  <si>
    <t>Yorkshire Dales National Park Local Plan adopted December 2016.  Advised of "Ambitions" (July/Sept 2020) consultation by e-mail - no page on website found.</t>
  </si>
  <si>
    <t>Total</t>
  </si>
  <si>
    <t>Priority Authorities Key:</t>
  </si>
  <si>
    <t>Information in these columns should be recorded however expressed on the LPA's website or LDS document</t>
  </si>
  <si>
    <t>Priority 1</t>
  </si>
  <si>
    <t>Test</t>
  </si>
  <si>
    <t>Priority 2</t>
  </si>
  <si>
    <t>Previous Plan</t>
  </si>
  <si>
    <t>Date Consultation/Timetable checked (no change)</t>
  </si>
  <si>
    <t>Date Consultation/Timetable updated (with changes)</t>
  </si>
  <si>
    <t>Consultation/Timetable Updated / checked by</t>
  </si>
  <si>
    <t xml:space="preserve">North West Leicestershire Local Plan (incorporating partial review March 2021) </t>
  </si>
  <si>
    <t>A</t>
  </si>
  <si>
    <t>Adopted Nov 2017 (Partial Review adopted March 2021).</t>
  </si>
  <si>
    <t>first post-2004 Act Plan</t>
  </si>
  <si>
    <t>Adopted March 2022</t>
  </si>
  <si>
    <t>Current local plan adopted July 2020.</t>
  </si>
  <si>
    <t>Adopted Sep 2020</t>
  </si>
  <si>
    <t>https://www.copeland.gov.uk/attachments/copeland-local-development-scheme-2020</t>
  </si>
  <si>
    <t>May/June 2021
2nd - early 2023</t>
  </si>
  <si>
    <t>01/05/2021
Jan 2023</t>
  </si>
  <si>
    <t>Consultation re-launched.  Had published 10 Jan 2022.  Re-published in the form of an Addendum 13 July 2022; Submission expected September 2022.</t>
  </si>
  <si>
    <t>Submitted Sep 2022; VisualPing</t>
  </si>
  <si>
    <t>Eastbourne Local Plan 2019 - 2039</t>
  </si>
  <si>
    <t>https://www.lewes-eastbourne.gov.uk/planning-policy/local-development-scheme/?assetdete5a592d5-b874-40fd-a0ea-dc700cb8057f=323231</t>
  </si>
  <si>
    <t>11 Nov 2022</t>
  </si>
  <si>
    <t>local plan growth strategy</t>
  </si>
  <si>
    <t>https://planningpolicyconsult.lewes-eastbourne.gov.uk/ELP_GS/consultationHome</t>
  </si>
  <si>
    <t>Jan 2024</t>
  </si>
  <si>
    <r>
      <t xml:space="preserve">LDS timetable [superseded] Reg 19: Nov 2023; Submission: Feb 2024; Adoption: Nov 2024.  Reg 19 now expected Jan 2024; and Submission Apr 2024. </t>
    </r>
    <r>
      <rPr>
        <b/>
        <sz val="10"/>
        <color rgb="FF000000"/>
        <rFont val="Calibri"/>
        <family val="2"/>
      </rPr>
      <t>*** update: reportedly the LPA is not reviewing the local plan (source: team/Ben)</t>
    </r>
  </si>
  <si>
    <t>Reg 18 completed
[DELAY to Reg 19]</t>
  </si>
  <si>
    <t>Partial Review of the Fylde Local Plan to 2032</t>
  </si>
  <si>
    <t>no - have submitted</t>
  </si>
  <si>
    <t>https://new.fylde.gov.uk/wp-content/uploads/2020/10/Local-Development-Scheme-2020.pdf</t>
  </si>
  <si>
    <r>
      <t xml:space="preserve">Timetable is for partial review.  Undertaking early review to examine issue of Wyre's unmet need.  [Wyre's Feb 19 adopted plan requires immediate partial review of Wyre Local Plan to commence in 2019.]  Partial Review of the Fylde Local Plan to 2032 will bring the Local Plan in line with Paragraph 212 of the NPPF 2019. It will also consider the unmet housing need in Wyre in accordance with Paragraph 1.27 of the Fylde Local Plan to 2032.  </t>
    </r>
    <r>
      <rPr>
        <b/>
        <sz val="10"/>
        <color rgb="FFFF0000"/>
        <rFont val="Calibri"/>
        <family val="2"/>
      </rPr>
      <t xml:space="preserve">Whilst the Partial Review process began early in 2020, significant delays have occurred as a result of the Covid19 pandemic and the effects of the lockdown period on the consultation process. </t>
    </r>
  </si>
  <si>
    <t>Adopted 6 Dec 2021</t>
  </si>
  <si>
    <t>30 June 2021</t>
  </si>
  <si>
    <t>Reg 18 Consultation Draft of the Local Plan</t>
  </si>
  <si>
    <t>some evidence of a review underway found online - investigating</t>
  </si>
  <si>
    <t>https://www.havering.gov.uk/downloads/download/552/local_development_scheme</t>
  </si>
  <si>
    <t xml:space="preserve">• Preparation of evidence base – throughout 2023
• Regulation 18 consultation – Autumn 2023
• Regulation 19 consultation – spring 2024
• Submission to the Secretary of State - summer 2024
</t>
  </si>
  <si>
    <t>https://www.herefordshire.gov.uk/downloads/file/23506/local-development-scheme-february-2022</t>
  </si>
  <si>
    <t xml:space="preserve">Spatial Options </t>
  </si>
  <si>
    <t>Public consultation</t>
  </si>
  <si>
    <t>Sept/Oct 2023</t>
  </si>
  <si>
    <t>Here is the current anticipated timetable for the Herefordshire Local Plan 2021-2041:-
•	Regulation 18 consultation – September/October 2023
•	Regulation 19 submission consultation - Summer 2024
•	Submission to Secretary of State – Autumn 2024
•	Public Examination – Spring 2025
•	Inspector’s Report and Adoption – Autumn 2025</t>
  </si>
  <si>
    <t>Hertsmere Local Plan</t>
  </si>
  <si>
    <t>Next R18 stage expected towards 2024 (update from LPA June 2023)</t>
  </si>
  <si>
    <t xml:space="preserve">Very vague timeline at this stage.  </t>
  </si>
  <si>
    <t>no evidence of an emerging plan; no timetable</t>
  </si>
  <si>
    <t>Partial review of all current LP documents is proposed to combine the two parts of the Local Plan in a new single Local Plan</t>
  </si>
  <si>
    <t>Yet to Start Reg 18</t>
  </si>
  <si>
    <t>https://www.hillingdon.gov.uk/media/3265/Local-Development-Scheme-July-2021/pdf/Local_Development_Scheme_July_2021.pdf?m=1625830219503</t>
  </si>
  <si>
    <t>Call for Sites and Reg 18</t>
  </si>
  <si>
    <t>First Reg 18 consultation now scheduled for Oct-Dec 2021; Reg 19 July - Sep 2022; Submission Jan-March 2023; Adoption Oct-Dec 2023.</t>
  </si>
  <si>
    <t xml:space="preserve">LPA looking to undertake a Call for Sites and Regulation 18 by the end of June 2023. 
The Regulation 19 will depend on the level of engagement received at this stage. </t>
  </si>
  <si>
    <t>https://applications.huntingdonshire.gov.uk/moderngov/ieListDocuments.aspx?CId=256&amp;MId=8068</t>
  </si>
  <si>
    <t>Huntingdonshire District Council committed to the preparation of a full update to the adopted Local Plan, at a Cabinet meeting on Tuesday 24 January 2023.  Timetable here is from March 2023 LDS.</t>
  </si>
  <si>
    <t>https://www.ipswich.gov.uk/sites/www.ipswich.gov.uk/files/ipswich_local_development_scheme_adopted_18_nov_2020.pdf</t>
  </si>
  <si>
    <t>Local plan adopted in 2022.  LDS out of date - relates to adopted plan.  No evidence of any review.</t>
  </si>
  <si>
    <t>https://www.knowsley.gov.uk/residents/building-and-planning/local-plan/examination-2015/examination-library/planning-policy-documents</t>
  </si>
  <si>
    <t>http://www.knowsley.gov.uk/pdf/PP10_KnowsleyLocalDevelopmentScheme2013v2.pdf</t>
  </si>
  <si>
    <t>https://www.lambeth.gov.uk/sites/default/files/2021-11/Appendix%201%20%20Local%20Development%20Scheme%20October%202021.pdf</t>
  </si>
  <si>
    <t>Plan adopted 22 September 2021.  Current LDS relates to other documents, no evidence of a local plan review being underway.</t>
  </si>
  <si>
    <t>Narrow Partial review in relation to climate change policies only already under way. Policy LPRM1 requires early review if there are significant changes to delivery rates on sites including Bailrigg</t>
  </si>
  <si>
    <t>Leeds Local Plan 2040</t>
  </si>
  <si>
    <t>https://www.leeds.gov.uk/Local%20Plans/Local%20Development%20Scheme%202021-2024.pdf</t>
  </si>
  <si>
    <t>Local Plan for Leeds is being updated in two stages: (1) Local Plan update which focuses on policies to address climate change.  No evidence of any re-visiting of housing requirement; and (2) Leeds Local Plan 2040 - scoping consultation ran from 10 Feb - 24 March 2023.</t>
  </si>
  <si>
    <t xml:space="preserve">The Liverpool Local Plan </t>
  </si>
  <si>
    <t>LDS relates to adopted plan, no evidence of a review of local plan being underway</t>
  </si>
  <si>
    <t>http://www.maldon.gov.uk/downloads/file/18516/local_development_scheme_-_23_feb_2021</t>
  </si>
  <si>
    <t>Preferred Strategy
[delayed]</t>
  </si>
  <si>
    <t>Preferred Options delayed and not likely until 2024.  New LDS and timetable expected July 2023.</t>
  </si>
  <si>
    <t xml:space="preserve">Found Sound 31 March 2020.  Mansfield resolved to adopt on 8 September 2020.  </t>
  </si>
  <si>
    <t>https://www.medway.gov.uk/downloads/file/7852/local_development_scheme_2022</t>
  </si>
  <si>
    <t>https://www.medway.gov.uk/download/downloads/id/7852/local_development_scheme_2022.docx</t>
  </si>
  <si>
    <t>Development alternatives</t>
  </si>
  <si>
    <t>Medway Council's Local Plan is now expected to be adopted in 2025.  Another Reg 18 consultation will be held in summer 2023. The responses would then be taken into account in drafting a new local plan before consulting again at the Reg 19 stage in early 2024.</t>
  </si>
  <si>
    <t>No up-to-date LDS or timetable.  No evidence of any  work on an emerging plan having started.</t>
  </si>
  <si>
    <t>https://www.midsussex.gov.uk/media/8749/lds-nov-2022-combined-reduced.pdf</t>
  </si>
  <si>
    <t>7 Nov 2022</t>
  </si>
  <si>
    <t>Summer / Autumn 2023</t>
  </si>
  <si>
    <t>Regulation 18 consultation – 7th November to 19th December 2022
Publish final Plan for consultation – Summer/ Autumn 2023
Submission to Planning Inspectorate for Examination – Winter 2023
Formal adoption - 2024</t>
  </si>
  <si>
    <t>Set up VisualPing</t>
  </si>
  <si>
    <t>https://www.middlesbrough.gov.uk/planning-and-housing/planning/planning-policy/local-development-scheme</t>
  </si>
  <si>
    <t>https://www.middlesbrough.gov.uk/sites/default/files/Local-Development-Scheme-2022-2024.pdf</t>
  </si>
  <si>
    <t>Reg 18 consultations</t>
  </si>
  <si>
    <t>Oct 2023</t>
  </si>
  <si>
    <t>Dec 2024</t>
  </si>
  <si>
    <t>Previous emerging plan reached publication stage but was "withdrawn" 7 Sept 2022.  First Reg 18 Dec 2022 - Jan 2023; Preferred Options June - July 2023; Reg 19 Oct 2023; Submission April 2024; Adoption Dec 2024</t>
  </si>
  <si>
    <t>https://www.newforest.gov.uk/article/1170/Local-Development-Scheme</t>
  </si>
  <si>
    <t>https://www.newforest.gov.uk/media/2279/Local-Development-Scheme-May-2021/pdf/LDS_May_2021.pdf?m=637596096369470000</t>
  </si>
  <si>
    <t>No review underway.  LPA concentrating on Local Plan Part 2</t>
  </si>
  <si>
    <t>Part 2 Local Plan Reg 19 consultation will take place summer 2025 and submission for examination around Autumn 2025.</t>
  </si>
  <si>
    <t>https://www.newham.gov.uk/downloads/file/3604/local-development-scheme-2021</t>
  </si>
  <si>
    <t>Nov / Dec 2023</t>
  </si>
  <si>
    <t>Local Plan Refresh timetable in Dec 2022 LDS: Reg 18 consultation Jan/Feb 2023; Reg 19 consultation Nov/Dec 2024; Submission Q1 2024; Adoption Q4 2024</t>
  </si>
  <si>
    <t>set up VisualPing!</t>
  </si>
  <si>
    <t>No up to date LDS or timetable.  No evidence of any work on an emerging plan having started.</t>
  </si>
  <si>
    <t>North East Lincolnshire Local Plan 2013-2032 - Review</t>
  </si>
  <si>
    <t>yet to start Reg 18</t>
  </si>
  <si>
    <t>https://www.nelincs.gov.uk/assets/uploads/2023/07/20230614-LocalDevelopmentScheme2023.pdf</t>
  </si>
  <si>
    <t>"Publication" (Reg 18)</t>
  </si>
  <si>
    <t>Sep 2026</t>
  </si>
  <si>
    <t>Reg 18: Oct - Dec 2023; Reg 19: Aug - Oct 2024: Sub: Jan - March 2025; Examination: April 2025 - June 2026; Adoption: Sep 2026</t>
  </si>
  <si>
    <t>first post 2004 Act Plan</t>
  </si>
  <si>
    <t>Found Sound 8 September 2022. *** latest Intel (1 Nov 22) plan to Cabinet 2 Nov with receommendation to adopt and then to Full Council on 8 Nov.
The main modifications can be summarised as follows.
•	Reducing the objectively assessed need for housing in the district from 13,800 homes over the plan period to 11,500.
•	Reducing the Plan’s requirement for new housing to meet the district’s needs from 14,000 homes over the plan period to 11,600.
•	Introducing an updated housing trajectory.
•	Basing the calculation of the five-year supply of land for new housing on a three-stepped approach using the ‘Liverpool’ method.
•	Adding a new policy committing to a review of the whole Plan by the end of 2023 at the latest.</t>
  </si>
  <si>
    <t>Adopted Nov 2022</t>
  </si>
  <si>
    <t>Further hearings, focussed on matters arising from recent public consultation, will now take place starting on 15 December 2020.  Plan Found Sound 16 July 2021.  Plan Adopted 29 September 2021.</t>
  </si>
  <si>
    <t xml:space="preserve">Adopted Sept 2021. </t>
  </si>
  <si>
    <t>Preferred Approach consultation ran from  3 Jan 2023 - 14 Feb 2023.  Reg 19 consultation will follow IDC.</t>
  </si>
  <si>
    <t>Oxford Local Plan 2040</t>
  </si>
  <si>
    <t>Issues/Scoping (not Reg 18)</t>
  </si>
  <si>
    <t>Preferred Options (Part 1)</t>
  </si>
  <si>
    <t>March 2024</t>
  </si>
  <si>
    <t>June 2025</t>
  </si>
  <si>
    <t>Preferred Options (Part 2) runs Feb - March 2023; Reg 19 now Nov-Dec 2023 (was Aug-Sep 2023); Submission now March 2024 (was Dec 2023); Adopt now June 2025 (was  March 2025).</t>
  </si>
  <si>
    <t>Unable to locate new Plan period.  Timetable in published LDS is out-of-date.  Timetable on website (this has been updated and delayed):  
2023 – writing issues and options with formal consultation in Spring 2023
2024 – preferred options consultation
2025 - draft plan</t>
  </si>
  <si>
    <t>Pendle Local Plan Review</t>
  </si>
  <si>
    <t>https://www.pendle.gov.uk/downloads/file/7888/local_development_scheme_seventh_revision_2022</t>
  </si>
  <si>
    <t>Issues/Preferred Options</t>
  </si>
  <si>
    <t xml:space="preserve">The Reg 18 consultation on a new single Local Plan has been delayed until after the elections in May. As the plan will include site allocations, LPA expect to receive a reasonably high volume of representations. As a result, it's anticipated that the Reg 19 consultation will take place in early 2024 with submission to the SoS ASAP thereafter, but it's expected May/June 2024 at the earliest. </t>
  </si>
  <si>
    <t>The Plymouth and South West Devon Plan Review</t>
  </si>
  <si>
    <t>Plymouth and South West Devon Joint Local Plan 2014-2034 adopted by West Devon BC on 26 March 2019 (and adopted by South Hams DC on 21 March 2019).  The impact of COVID-19 has disrupted planning services across the JLP area at each respective authority.  **** Consultation on the Plymouth and South West Devon Climate Emergency Planning Policy and Guidance ends on 21 April 2022.  This is a draft new planning policy and guidance that responds directly to the Climate Emergency Declarations and identifies exactly what all new development should do to meet the challenge of climate change.</t>
  </si>
  <si>
    <t>https://centrallocalplan.lancashire.gov.uk/media/1313/lds-2022-2025.pdf</t>
  </si>
  <si>
    <t>1 Feb 2024</t>
  </si>
  <si>
    <t>18 May 2024</t>
  </si>
  <si>
    <t>5 May 2025</t>
  </si>
  <si>
    <t>Twp preferred options stages (Reg 18) - first Dec 2022 - Feb 2023; second Aug 2023- Sep 2023; Publication (Reg 19) Feb 2024; Submission May 2024; Adoption May 2025.</t>
  </si>
  <si>
    <t xml:space="preserve">No up-to-date LDS or timetable.  No evidence of any work on an emerging plan having started. </t>
  </si>
  <si>
    <t>No up-to-date LDS or timetable.  No evidence of any work on an emerging plan having started. DLUHC Intel: nothing happening until after May 2023 local elections.</t>
  </si>
  <si>
    <t>25/10/2022
no LDS found</t>
  </si>
  <si>
    <t>Plan found sound 19 November.  Main Mods change housing provision from 3,180 to 3,191 over plan period 2019-2036.  Found Sound 19 November 2021.  Plan adopted 15 December 2021.</t>
  </si>
  <si>
    <t>Adopted December 2021</t>
  </si>
  <si>
    <t>Council approved review of Core Strategy on a programme that would lead to adoption in 2025.</t>
  </si>
  <si>
    <t>https://www.rugby.gov.uk/download/downloads/id/484/local_development_scheme.pdf</t>
  </si>
  <si>
    <t>July - August 2024</t>
  </si>
  <si>
    <t>Jan - Feb 2025</t>
  </si>
  <si>
    <t>July 2025</t>
  </si>
  <si>
    <t>March 2026</t>
  </si>
  <si>
    <t xml:space="preserve">LPA announced on 19 December 2022 that they would be undertaking a full review of their local plan.  Timetable taken from December 2022 LDS.  </t>
  </si>
  <si>
    <t>Issues &amp; Options: June - july 2023; Preferred Options: July - August 2024; Reg 19: Jan - Feb 2025; Submission: July 2025; Adoption: March 2026</t>
  </si>
  <si>
    <t>Gedling Borough Council have decided that the extension to the existing Teal Close housing site should be removed from the Preferred Approach and consequently the Preferred Approach and its supporting background documents have been amended to reflect this decision.</t>
  </si>
  <si>
    <t>1st Reg 18 in September/October 2022; 2nd Reg 18 in Autumn 2023; Reg 19 Spring 2024 and Submission summer 2024.  First Reg 18 commenced 16 November 2022 and runs to 11 Jan 2023.</t>
  </si>
  <si>
    <t>1st Reg 18 in September/October 2022; 2nd Reg 18 in Autumn 2023; Reg 19 Spring 2024 and Submission summer 2024. First Reg 18 commenced 16 November 2022 and runs to 11 Jan 2023.</t>
  </si>
  <si>
    <t xml:space="preserve">South Derbyshire Local Plan adopted June 2016 (Pt 1) and Nov 2017 (part 2).  Current LDS covers supplementary docs only. Call for Sites undertaken between 3 Oct 2019 and 12 Dec 2019.  </t>
  </si>
  <si>
    <t xml:space="preserve">Call for Sites undertaken between 3 Oct 2019 and 12 Dec 2019.  </t>
  </si>
  <si>
    <t>Review of Local Plan and not a brand new plan.  Currently at the very beginning of the Local Plan Review, at the evidence gathering stage. Working towards a draft plan for a Regulation 18 consultation which is anticipated in the Autumn of 2023</t>
  </si>
  <si>
    <t>https://beta.southglos.gov.uk/static/328fc83659353387faf125e84ac50963/Local-Plan-Delivery-Programme-2022-25.pdf</t>
  </si>
  <si>
    <t>within July - Oct 2023</t>
  </si>
  <si>
    <t>May 2024</t>
  </si>
  <si>
    <t>Aug 2024</t>
  </si>
  <si>
    <t>Reg 18 consultations ongoing.  Second Reg 18 (Phase 2 Local Plan Consultation) completed April 2022; Further (Phase 3) Reg 18 consultation to commence between July and October 2023 (for 12 weeks).  Reg 19 expected May 2024; Submission Aug 2024; and Adoption July 2025.  Officers confirm (July 2023) that a further Reg 18 stage of the Local Plan will take place this year and Reg 19 stage in May next year (2024).</t>
  </si>
  <si>
    <t>Work halted due to lack of agreement by South Gloucestershire (who want to progress work on their own plan).</t>
  </si>
  <si>
    <t>Plymouth and South West Devon Joint Local Plan 2014-2034 adopted by West Devon BC on 26 March 2019 (and adopted by South Hams DC on 21 March 2019).  The impact of COVID-19 has disrupted planning services across the JLP area at each respective authority.</t>
  </si>
  <si>
    <t>South Hams and West Devon Joint Plan</t>
  </si>
  <si>
    <t>http://www.southkesteven.gov.uk/index.aspx?articleid=15133</t>
  </si>
  <si>
    <t>http://www.southkesteven.gov.uk/CHttpHandler.ashx?id=26739&amp;p=0</t>
  </si>
  <si>
    <t xml:space="preserve">Oct 2020 </t>
  </si>
  <si>
    <t>Winter 2024/2025</t>
  </si>
  <si>
    <t>First Reg 18 completed Oct - Nov 2020.  Second Reg 18 on draft local plan was Feb/March 2023 but is delayed (NPPF) and now expected Winter 2023/24.  Reg 19 now timetabled for Summer 2024 ( was Sept/Oct 2023); Submission now Winter 2024/25 (was March 2024);  and Adoption now expected Spring 2026 (was April 2025).</t>
  </si>
  <si>
    <t>Two preferred options stages (Reg 18) - first Dec 2022 - Feb 2023; second Aug 2023- Sep 2023; Publication (Reg 19) Feb 2024; Submission May 2024; Adoption May 2025.</t>
  </si>
  <si>
    <t>St Albans City and District Local Plan 2020 - 2038 (NEW PLAN)</t>
  </si>
  <si>
    <t>https://www.stalbans.gov.uk/news/timetable-st-albans-districts-local-plan</t>
  </si>
  <si>
    <t>Dec 2025</t>
  </si>
  <si>
    <t xml:space="preserve">St Albans Local Plan: Previous local plan withdrawn from examination November 2020.  New LDS Sep 2022.  First and only Reg 18 now July - Sep 2023 (was Jan/Feb 2022); Reg 19 now July - Sep 2024 (was Nov 2022); Submission now Dec 2024 (was  pring/Summer 2023); Adoption now Dec 2025 (was end 2023). </t>
  </si>
  <si>
    <t>Local Plan Review Reg 19 Published 2019. Cabinet resolved to submit the Local Plan Review on 23 September 2020, with formal submission for Examination likely to follow shortly.</t>
  </si>
  <si>
    <t>Stevenage Borough Local Plan Review</t>
  </si>
  <si>
    <t>In the process of early scoping for our Local Plan Review (March 2023)</t>
  </si>
  <si>
    <t>https://services.swale.gov.uk/assets/Planning%20Policy%202019/LDS_JULY_22.pdf</t>
  </si>
  <si>
    <t>29 Oct 2021</t>
  </si>
  <si>
    <t>Feb-2021
early 2024</t>
  </si>
  <si>
    <t>Feb-2021
[first Reg 19]
Jan-2024
[second Reg 19]</t>
  </si>
  <si>
    <t>Feb-2021
[to consult again at Reg 19 stage]</t>
  </si>
  <si>
    <r>
      <t xml:space="preserve">New coalition in control of council after May 2019 elections. New Council looking to amend the Local Plan.  The new Reg 19 publication stage is now expected in October 2022 (was Spring 2022). </t>
    </r>
    <r>
      <rPr>
        <b/>
        <sz val="10"/>
        <rFont val="Calibri"/>
        <family val="2"/>
      </rPr>
      <t xml:space="preserve"> *** Update:  Reg 19 consultation delayed for 12 – 18 months.  
Likely Swale will prepare a new LDS some time in the early summer of 2023.</t>
    </r>
    <r>
      <rPr>
        <sz val="10"/>
        <rFont val="Calibri"/>
        <family val="2"/>
      </rPr>
      <t xml:space="preserve">
Current expected R19 January 2024 with Submission June 2024 - however this is dependent on NPPF update</t>
    </r>
  </si>
  <si>
    <t xml:space="preserve">Published 8 February 2021.  Submission had been expected in August 2021 but Swale are not proceeding with this version of the plan and re re-consulted (Reg 18) on a different version.  The Reg 18 Issues and Preferred Options consultation ran from 29 October 2021 until 29 November 2021.   The new Reg 19 publication stage had been expected in October 2022 (was Spring 2022) but is being delayed by 12-18 months.  </t>
  </si>
  <si>
    <t>P1</t>
  </si>
  <si>
    <t>https://www.tamworth.gov.uk/sites/default/files/misc_docs/2021%20-%202024%20Local%20Development%20Scheme%20v1_0.pdf</t>
  </si>
  <si>
    <t>early 2025</t>
  </si>
  <si>
    <t>New Local Plan: Issues &amp; Options consultation - September 2022; Preferred Option Consultation (non-statutory stage) - Early 2024;  Pre-Submission (Regulation 19) consultation - Early 2025; Submission to PINS - Late 2025</t>
  </si>
  <si>
    <t>First Reg 18 (Issues &amp; Options) now September 2022 (was Spring 2022; May-June 2019); Preferred Options now early 2024 ( was early 2023); Reg 19 now early 2025 ( was Late 2023/early 2024; Jan-Feb 2020); Submission now late 2025 (was late 2024; May 2020); Adoption TBC.</t>
  </si>
  <si>
    <t>https://www.telford.gov.uk/downloads/file/1447/local_development_scheme_2013</t>
  </si>
  <si>
    <t>Summer - Autumn 2024</t>
  </si>
  <si>
    <t>Winter 2024</t>
  </si>
  <si>
    <t>Reg 18 consultations delayed by Covid-19.  June LDS provides timetable: re-opened call for sites: Summer 2022; Draft Plan Consultation: Autumn/Winter 2023; Publication (Reg 19): Summer/Autumn 2024; Submission: Winter 2024; Adoption: TBC</t>
  </si>
  <si>
    <t>set up!</t>
  </si>
  <si>
    <r>
      <t>Section 1 of plan aligned between the three North Essex authorities of Braintree, Colchester and Tendring. This "Section 1 Plan" is a Strategic Plan identical to all three authorities.  Section 2 is different for each authority.</t>
    </r>
    <r>
      <rPr>
        <sz val="10"/>
        <rFont val="Calibri"/>
        <family val="2"/>
      </rPr>
      <t xml:space="preserve"> lnspector's interim letter of 15 May 2020 found plan unsound but subject to removal of two of the three garden communities is sound.  The North Essex Authorities have agreed that the draft shared strategic Section 1 Plan should continue with main mods.  A 6 week consultation on these proposed main modifications was held from 27 August to 9 October 2020.</t>
    </r>
    <r>
      <rPr>
        <b/>
        <sz val="10"/>
        <color rgb="FFFF0000"/>
        <rFont val="Calibri"/>
        <family val="2"/>
      </rPr>
      <t xml:space="preserve">  </t>
    </r>
    <r>
      <rPr>
        <sz val="10"/>
        <rFont val="Calibri"/>
        <family val="2"/>
      </rPr>
      <t xml:space="preserve">Responses have been processed and are now with the Planning Inspector.  The councils will await further instruction from the Planning Inspector as to how the joint part of the local plan can proceed.  To view the comments made during the consultation please visit www.braintree.gov.uk/NEAMMS1. </t>
    </r>
    <r>
      <rPr>
        <sz val="10"/>
        <color rgb="FF000000"/>
        <rFont val="Calibri"/>
        <family val="2"/>
      </rPr>
      <t xml:space="preserve"> </t>
    </r>
    <r>
      <rPr>
        <sz val="10"/>
        <rFont val="Calibri"/>
        <family val="2"/>
      </rPr>
      <t xml:space="preserve">Found Sound 10 December 2020.  </t>
    </r>
    <r>
      <rPr>
        <sz val="10"/>
        <color rgb="FF000000"/>
        <rFont val="Calibri"/>
        <family val="2"/>
      </rPr>
      <t>Adopted by Tendring 26 Jan 2021.</t>
    </r>
  </si>
  <si>
    <t>Adopted 26 Jan 2021</t>
  </si>
  <si>
    <t>Gloucester, Cheltenham and Tewkesbury Joint Strategic Plan</t>
  </si>
  <si>
    <t>https://tewkesburyborough-my.sharepoint.com/:b:/g/personal/website_tewkesburyborough_onmicrosoft_com/ERTXA4tvxDVOmwjUla5tXT8BAfBKDiRR-QaBMxj2EZvxHw?e=r4ZKNa</t>
  </si>
  <si>
    <t>Winter 2024 / Spring 2025</t>
  </si>
  <si>
    <t>Second Reg 18 (Preferred Options) scheduled for Spring 2023 (was Summer/Autumn 2021); Reg 19 scheduled for Autumn 2023 (was Winter 2022); Submission Spring 2024 (was Spring 2023); Examination Summer 2024;  Adoption now Winter 2024/Sporing 2025 (was Winter 2023).</t>
  </si>
  <si>
    <t>https://docs.google.com/document/d/1IKL4XeYTkdADdTQk_W1jO9zQawHg5b67NZj_N0C6DjA/edit?usp=sharing</t>
  </si>
  <si>
    <t>Sept 2023</t>
  </si>
  <si>
    <t>Consultation on Draft Plan</t>
  </si>
  <si>
    <t>Sep 2024</t>
  </si>
  <si>
    <t>May 2026</t>
  </si>
  <si>
    <t xml:space="preserve">Significant delays due to Manston Airport. Reg 18 consulation now scheduled for Sept 2023 (from Nov 2022), Reg 19 Sept 2024 (from Sept 2023). Submission planned for Jan 2025 (from Nov 2023). Adoption May 2026. </t>
  </si>
  <si>
    <t>Plan found sound 22 March 2020; adopted 9 July 2020.  SP03 requires that within 6 months of adoption the Council shall complete a review of the plan with information setting out a timetable for completion of the review.</t>
  </si>
  <si>
    <t>https://cdn-trdc.prod.trdc.blazecms.app/files/2023/01/18dd8290-9e91-11ed-8d80-6dc425ce7e94-revised-appendix-1-local-development-scheme-dec-2022%20(1).pdf</t>
  </si>
  <si>
    <t>Aug - Sep 2024</t>
  </si>
  <si>
    <t>Next and final Reg 18 consultation: Sept - Oct 2023; Reg 19 Aug - Sept 2024; Submission Aug - Sep 2025; Examination Oct - May 2026; Adoption June - Aug 2026.</t>
  </si>
  <si>
    <t>New Local Plan 2020-2040</t>
  </si>
  <si>
    <t>https://www.uttlesford.gov.uk/article/4969/Local-Plan-timetable</t>
  </si>
  <si>
    <t>https://www.uttlesford.gov.uk/media/11682/Update-to-the-Local-Development-Scheme-2022/pdf/Appendix-1-Update_to-Local-Developmen-Scheme-20.10.22.pdf?m=638024578965130000</t>
  </si>
  <si>
    <t>August - Sept 2023</t>
  </si>
  <si>
    <t>Nov 2024</t>
  </si>
  <si>
    <t>Oct 2025</t>
  </si>
  <si>
    <t>New Oct 2022 LDS and timetable: Preferred Options: now Aug/Sept 2023 (was Nov - Dec 2022); Publication now June/July 2024 (was Nov - Dec 2023); Submission now Nov 2024 (was April 2024); and Adoption now Oct 2025 (was March 2025).</t>
  </si>
  <si>
    <t>https://cmispublic.walsall.gov.uk/cmis/Document.ashx?czJKcaeAi5tUFL1DTL2UE4zNRBcoShgo=2qniwkFmT3LlJc8PtRsgaBds5BgAClV4qm%2b1a88cjgiGz%2bZbO4EprQ%3d%3d&amp;rUzwRPf%2bZ3zd4E7Ikn8Lyw%3d%3d=pwRE6AGJFLDNlh225F5QMaQWCtPHwdhUfCZ%2fLUQzgA2uL5jNRG4jdQ%3d%3d&amp;mCTIbCubSFfXsDGW9IXnlg%3d%3d=hFflUdN3100%3d&amp;kCx1AnS9%2fpWZQ40DXFvdEw%3d%3d=hFflUdN3100%3d&amp;uJovDxwdjMPoYv%2bAJvYtyA%3d%3d=ctNJFf55vVA%3d&amp;FgPlIEJYlotS%2bYGoBi5olA%3d%3d=NHdURQburHA%3d&amp;d9Qjj0ag1Pd993jsyOJqFvmyB7X0CSQK=ctNJFf55vVA%3d&amp;WGewmoAfeNR9xqBux0r1Q8Za60lavYmz=ctNJFf55vVA%3d&amp;WGewmoAfeNQ16B2MHuCpMRKZMwaG1PaO=ctNJFf55vVA%3d}</t>
  </si>
  <si>
    <t>Sept - Oct 2024</t>
  </si>
  <si>
    <t>Sept - Oct 2025</t>
  </si>
  <si>
    <t>All work on emerging Black Country Plan 2039 has stopped.
Issues and Options (Reg 18): September - October 2023; Preferred Options (Reg 18): September - October 2024; Reg 19 (publication) consultation: September - October 2025; Submission: March 2026; Adoption: TBA</t>
  </si>
  <si>
    <t>Watford Local Plan 2021-2038</t>
  </si>
  <si>
    <t>Published Jan 2021.  Consultation period on submission version of plan (Reg 19) ran from 18 January - 18 March 2021.  New timetable in July 2021 LDS, shows submission expected July 2021 (was June 2021) and adoption June 2022 (was February 2022).  Plan now submitted 6 August 2021.</t>
  </si>
  <si>
    <t xml:space="preserve">Waverley Local Plan Part 1: Strategic Policies and Sites </t>
  </si>
  <si>
    <t>https://www.waverley.gov.uk/Portals/0/Documents/services/planning-and-building/planning-strategies-and-policies/local-plan/Local%20Development%20Scheme%20October%202021.pdf?ver=SJPnPNCkCqoZSZ5wBHeEOw%3d%3d</t>
  </si>
  <si>
    <t>Self-reviewed Sept 2019 and decided not to hold an early Review of the adopted Plan in relation to the overall housing figure.  Submission of Part 2 Plan likely April 2021, no evidence of any current review of Part 1 Plan.</t>
  </si>
  <si>
    <t>Previous review stopped and now working on preparing a new Local Plan 2023-2040 recorded here</t>
  </si>
  <si>
    <t>https://www.westlancs.gov.uk/media/546675/lds-2022-03_final-appendix-a-to-2022-03-cabinet-report.pdf</t>
  </si>
  <si>
    <t>Policies, Development Requirements &amp; Site Allocations Consultation</t>
  </si>
  <si>
    <t>July - Sept 2024</t>
  </si>
  <si>
    <t>Oct 2024</t>
  </si>
  <si>
    <t>"The next consultation that we'll be carrying out on the West Lancashire Local Plan will still be at Reg 18 stage and there will be some slippage on this from the published timetable.  This is likely to take place in early 2024 so the Regulation 19 consultation won't take place until towards the end of 2024.   We'll be updating our Local Development Scheme as soon as we can confirm dates."</t>
  </si>
  <si>
    <t>https://www.westoxon.gov.uk/media/5wajhq5a/local-development-scheme-april-2023.pdf</t>
  </si>
  <si>
    <t>Reg 18 consultations
'Area of Focus' is First consultation</t>
  </si>
  <si>
    <t>June/July 2023</t>
  </si>
  <si>
    <t>June 2024</t>
  </si>
  <si>
    <t>November 2024</t>
  </si>
  <si>
    <t xml:space="preserve">Plan period now 2021 - 2041.  First Reg 18 stage now complete.  Further Reg 18 consultations in June/July 2023 and Nov 2023.  Publication now June 2024 (was Sep 2023);  Submission now Nov 2024 (was Dec 2023); Examination and Adoption 2025. </t>
  </si>
  <si>
    <t xml:space="preserve">First Reg 18 stage now complete.  Further Reg 18 consultations in June/July 2023 and Nov 2023.  Publication now June 2024 (was Sep 2023);  Submission now Nov 2024 (was Dec 2023); Examination and Adoption 2025. </t>
  </si>
  <si>
    <t>West Suffolk (new authority)</t>
  </si>
  <si>
    <t>"latter half of year"
(was May 2023)</t>
  </si>
  <si>
    <t xml:space="preserve">Reg 18 consultation ongoing with second consultation (Preferred Options) scheduled for March - May 2022 (was Jan - March 2022). Publication now Feb - April 2023 (was Oct/Nov 2022).  Submission June 2023 (was Feb 2023); Adoption July 2024.  *** PINS Intel: Reg 19 May 2023; Submission Oct 2023. </t>
  </si>
  <si>
    <t>Westminster City Plan (2019-2040) Partial Review</t>
  </si>
  <si>
    <t>https://www.westminster.gov.uk/media/document/westminster-local-development-scheme-</t>
  </si>
  <si>
    <t>• Autumn 2023: Regulation 19 Draft Plan published for consultation
• Summer 2024: Submission to Secretary of State
• Summer 2024: Spring 2025 - Examination
• Summer 2025: Adoption
• Autumn 2025: Scoping for full review of City Plan 2019-2040</t>
  </si>
  <si>
    <t>Winchester District Local Plan 2018 - 2039</t>
  </si>
  <si>
    <t>https://www.winchester.gov.uk/assets/attach/29850/CAB3302-APPENDIX-LDS-July-2021-2-.pdf</t>
  </si>
  <si>
    <t>Aug - Sept 2023</t>
  </si>
  <si>
    <t>November 2023</t>
  </si>
  <si>
    <t>July/August 2024</t>
  </si>
  <si>
    <r>
      <t xml:space="preserve">New July 2021 provides a further Reg 18 stage (consultation on local plan) in August - September 2022.  Reg 19 is now Aug-Sept 2023 (was December 2021); Submission November 2023 (was May 2022); Adoption July/August 2024 (was Jan 2023).  Reg 18 on draft plan now delayed to Nov - Dec 2022.  </t>
    </r>
    <r>
      <rPr>
        <b/>
        <sz val="10"/>
        <rFont val="Calibri"/>
        <family val="2"/>
      </rPr>
      <t>If Cabinet agree on 18 October 2022, the Reg 18 consultation on the draft plan will commence on 2 November 2022.   It did.</t>
    </r>
  </si>
  <si>
    <t>Core Strategy (2006-2026) adopted Dec 2010.  Conultation period for Main Mods consultation runs from 14 October 2021 to 26 November 2021.</t>
  </si>
  <si>
    <t>Amy Brooke</t>
  </si>
  <si>
    <t xml:space="preserve">Reg 19 is now Summer/Autumn 2024 (was Aug-Sept 2023);  Submission TBC (was November 2023); Adoption 2025 (was July/August 2024) </t>
  </si>
  <si>
    <t>Reg 18 completed
[Reg 19 DELAYED]</t>
  </si>
  <si>
    <t xml:space="preserve">Tower Hamlets New Local Plan </t>
  </si>
  <si>
    <t>LPA held early engagement with the public on the new Local Plan between 25 Jan 2023 &amp; Wed 8 Mar 2023.   LPA say they're looking to hold the Reg 18 consultation in summer 2023</t>
  </si>
  <si>
    <t>No up to date LDS and no evidence of any work yet on a review</t>
  </si>
  <si>
    <t>no work on an emerging plan</t>
  </si>
  <si>
    <t>Adopted 2021</t>
  </si>
  <si>
    <t>https://www.nuneatonandbedworth.gov.uk/downloads/file/4588/local_development_scheme_2021</t>
  </si>
  <si>
    <t>https://www.nuneatonandbedworth.gov.uk/download/downloads/id/4588/local_development_scheme_2021.pdf</t>
  </si>
  <si>
    <t>Sep 2023
[was Oct 2022]</t>
  </si>
  <si>
    <t>end of 2023
[was Feb 2023]</t>
  </si>
  <si>
    <t>Dec 2023
[was Feb 2023]</t>
  </si>
  <si>
    <t>TBC
[was Feb 2024]</t>
  </si>
  <si>
    <t>PINS Intel: AV arranged for 09/08/23 - updated LDS going to cabinet. R19 now Sept 23 with submission by the end of 2023 (July 2023)</t>
  </si>
  <si>
    <t>https://www.bristol.gov.uk/files/documents/5265-local-development-scheme/file</t>
  </si>
  <si>
    <t>Nov 2023
[was Sep 2023]</t>
  </si>
  <si>
    <t>March 2024 (earliest)</t>
  </si>
  <si>
    <t xml:space="preserve">LPA confirm (June 2023) that they are aiming to publish the local plan in early November 2023 and hope to submit in the Spring of next year – March 2024 at the earliest.
</t>
  </si>
  <si>
    <t>Portsmouth Local Plan 2038</t>
  </si>
  <si>
    <t>https://www.portsmouth.gov.uk/wp-content/uploads/2022/11/Revised-Local-Development-Scheme-July-2022-FINAL.pdf</t>
  </si>
  <si>
    <t>Oct 2023
[was Winter 2022]</t>
  </si>
  <si>
    <t>Oct 2023
[was Dec 2022]</t>
  </si>
  <si>
    <t>early 2024
[was Spring 2023]</t>
  </si>
  <si>
    <t>Jan 2024
[was April 2023]</t>
  </si>
  <si>
    <t>PINS intel: LPA advise R19 expected October 2023 with Submission early 2024</t>
  </si>
  <si>
    <t>Adopted 2020</t>
  </si>
  <si>
    <r>
      <t xml:space="preserve"> </t>
    </r>
    <r>
      <rPr>
        <b/>
        <sz val="10"/>
        <rFont val="Calibri"/>
        <family val="2"/>
        <scheme val="minor"/>
      </rPr>
      <t>Inspector's  concerns about soundness letter to be sent 25 June 2020</t>
    </r>
  </si>
  <si>
    <t xml:space="preserve">Volume 1 contains Local Plan strategic planning policies for the Borough.
•	 Volume 2 contains the borough site allocations, this has been amended to remove sites that have been developed and completed and new sites included to meet our emerging housing and employment growth targets for the borough 
•	 Volume 3 contains the Local Plan review for the West of Borough, this contains spatial policies (strategic and places policies) for this Opportunity Area
•	 Volume 4 contains the Local Plan review for the Great West Corridor this contains spatial policies (strategic and places policies) for this Opportunity Area </t>
  </si>
  <si>
    <t>Council want to review Volume 1 of the Plan (they have submitted vols 2,3 &amp; 4)</t>
  </si>
  <si>
    <t>Submitted Dec 2020</t>
  </si>
  <si>
    <t>Published April 2019 but work then paused.  Submitted 22 April 2022.</t>
  </si>
  <si>
    <t>Submitted April 2022</t>
  </si>
  <si>
    <t>Burnley Local Plan (2012-2032) - review</t>
  </si>
  <si>
    <t>https://www.burnley.gov.uk/sites/default/files/LDS%20-%20Adopted%20Version%20Feb%202020.pdf</t>
  </si>
  <si>
    <t>Timetables in February 2020 LDS relate to SPDs, largely the G&amp;T SPD.  No TT for a local plan review.</t>
  </si>
  <si>
    <t>Cheshire East Local Plan Strategy (LPS) - Review</t>
  </si>
  <si>
    <t>https://www.cheshireeast.gov.uk/pdf/planning/spatial-planning/local-development-scheme-2020-2022-final-draft.pdf</t>
  </si>
  <si>
    <t>Council appear to have started a review of whether any updates to the adopted plan are necessary.  Any timetable will be dependent upon the Council's findings.</t>
  </si>
  <si>
    <t>https://www.cornwall.gov.uk/media/45670408/local-development-scheme-december-2020-final-draft.pdf</t>
  </si>
  <si>
    <t>The Cornwall Local Plan was formally adopted in November 2016. It provides a positive and flexible planning policy framework for Cornwall up to 2030.
The Local Plan covers the period up to 2030.  The Council must consider every five years whether the plan remains up to date (in accordance with Regulation 10a of the Town and Country Planning (Local Planning) (England) Regulations 2017). The review, accepted by Cabinet on 22nd September 2021, concluded that the Plan remains up to date and continues to carry full weight in decision-making.</t>
  </si>
  <si>
    <t>no update</t>
  </si>
  <si>
    <t>https://www.easthants.gov.uk/local-development-scheme-pdf-431-kb</t>
  </si>
  <si>
    <t>Two further Reg 18 stages in new timetable (Aug 2022). Reg 18 (1)  Issues and Options Nov 2022; Reg 18 (2) draft Plan Sept 2023; Reg 19 Spring 2024; Submission Autumn 2024; Adoption Autumn 2025.</t>
  </si>
  <si>
    <t>Local Plan 2039</t>
  </si>
  <si>
    <t>https://n-somerset.gov.uk/sites/default/files/2023-05/Local%20Development%20Scheme%20December%202022%20-%20updated.pdf</t>
  </si>
  <si>
    <t>Dec 2022
[updated May 2023]</t>
  </si>
  <si>
    <t>end 2023</t>
  </si>
  <si>
    <t>Update from LPA (May 2023): Reg 19 - end of 2023; Submission Spring 2024.</t>
  </si>
  <si>
    <t>https://www.blaby.gov.uk/media/3977/blaby-district-local-plan-local-development-scheme-2020.pdf</t>
  </si>
  <si>
    <t>autumn 2024</t>
  </si>
  <si>
    <t>Blaby are in the process of updating the LDS and will be publishing it in April.  Regulation 19 consultation is expected to be in early 2024 and submission in the autumn of 2024. </t>
  </si>
  <si>
    <t>to be announced</t>
  </si>
  <si>
    <t>https://www.sefton.gov.uk/media/4555/local-development-scheme2022_25-october-2022-update.pdf</t>
  </si>
  <si>
    <t>PINS Intel: LPA advise R18 summer 2023, Reg 19 Spring 2024 with submission soon after.</t>
  </si>
  <si>
    <t>New Exeter Local Plan</t>
  </si>
  <si>
    <t>https://exeter.gov.uk/planning-services/current-planning-policy/current-local-plan/overview/#:~:text=Our%20Local%20Development%20Scheme%20(LDS,First%20Review%20have%20been%20saved.</t>
  </si>
  <si>
    <t>Second Reg 18 (Draft Plan) completed (ran from 26 Sep 2022 - 19 Dec 2022. Publication Feb 2023; Submission June 2023; and Adoption June 2024.</t>
  </si>
  <si>
    <t>Reg 18 completed
[DELAYED]</t>
  </si>
  <si>
    <t>VisualPing
look at LDS again on 5th July 2023</t>
  </si>
  <si>
    <t>https://www.elmbridge.gov.uk/sites/default/files/2023-04/Local%20Development%20Scheme%202022%20to%202025.pdf</t>
  </si>
  <si>
    <t>Third Reg 18 completed March 2020.  Reg 19 expected Summer 2022 (was Autumn 2021); Submission Autumn 2022 (was Winter 2021); Examination Winter 2022 (was Spring 2022); and Adoption Summer 2023 (was Autumn 2022).  Published 17 June 2022.</t>
  </si>
  <si>
    <t>https://www.dudley.gov.uk/media/21513/lds-2023-2025.pdf</t>
  </si>
  <si>
    <t>Timetable for The Dudley Local Plan: Evidence gathering -Winter 2022 onwards; Reg 18 consultation: Summer 2023; Reg 19: Spring/ Summer 2024; Submission: Autumn 2024; EiP: Mid 2025; Adoption: Late 2025 (Depending on timescale of EIP).</t>
  </si>
  <si>
    <r>
      <rPr>
        <b/>
        <sz val="10"/>
        <color rgb="FF000000"/>
        <rFont val="Calibri"/>
        <family val="2"/>
      </rPr>
      <t xml:space="preserve">All work on the Black Country Plan 2039 has stopped.  </t>
    </r>
    <r>
      <rPr>
        <sz val="10"/>
        <color rgb="FF000000"/>
        <rFont val="Calibri"/>
        <family val="2"/>
      </rPr>
      <t xml:space="preserve">
Timetable for The Dudley Local Plan: Evidence gathering -Winter 2022 onwards; Reg 18 consultation: Summer 2023; Reg 19: Spring/ Summer 2024; Submission: Autumn 2024; EiP: Mid 2025; Adoption: Late 2025 (Depending on timescale of EIP)</t>
    </r>
  </si>
  <si>
    <t>1. Summer 2022
2. Apr-2024</t>
  </si>
  <si>
    <t>1. Jul-2022
2. Apr-2024</t>
  </si>
  <si>
    <t>1. Nov-2022</t>
  </si>
  <si>
    <t>1. Winter 2022/2023
2. Jan-2025</t>
  </si>
  <si>
    <t>1. Jan-2023
[paused]
2. Jan-2025</t>
  </si>
  <si>
    <t>TBC
[was Winter 2023/24]</t>
  </si>
  <si>
    <t>TBC
[was Jan 2024]</t>
  </si>
  <si>
    <t>Published
[Further Reg.19 exp. Apr-2024]</t>
  </si>
  <si>
    <t>Spring 2025
(was Autumn 2024)</t>
  </si>
  <si>
    <t>Apr-2025
(was Oct-2024)</t>
  </si>
  <si>
    <t xml:space="preserve">LPA confirm (Aug 2023) that they are aiming to publish the local plan in early November 2023 and hope to submit in the Spring of next year – March 2024 at the earliest.
</t>
  </si>
  <si>
    <t>Nov 2022 LDS (updated July 2023)
 and PINS Intel (Aug 2023)</t>
  </si>
  <si>
    <t>Croydon Local Plan Review</t>
  </si>
  <si>
    <t>https://new.croydon.gov.uk/planning-and-regeneration/planning/get-involved-croydons-planning/croydon-local-plan-review?utm_campaign=redirect&amp;utm_medium=alias&amp;utm_source=localplanreview</t>
  </si>
  <si>
    <t>https://new.croydon.gov.uk/planning-and-regeneration/planning/get-involved-croydons-planning/local-plan-programme</t>
  </si>
  <si>
    <t>May 2021 
[first Reg 19]
Jan/Feb 2024
[second Reg 19]</t>
  </si>
  <si>
    <t>Jan 2022
[to consult again at Reg 19 stage]</t>
  </si>
  <si>
    <t xml:space="preserve">The only Reg 18 stage (Issues and Options) closed January 2020.  Submission had been expected 31/01/22 (was Oct 2021) but more likely late Feb/March due to Reg 19 consultation period running to 17 February 2022.   </t>
  </si>
  <si>
    <t>Examination paused for a maximum of 12 months (October 2022).  Expect plan to be withdrawn September 2023.</t>
  </si>
  <si>
    <t>Submitted June 2022</t>
  </si>
  <si>
    <t>The next stage of the Local Plan and update to the timetable is intended to be considered by our cabinet at its meeting on 13 November with public consultation expected to start from the beginning of December until the end of January.</t>
  </si>
  <si>
    <t>LPA website (Aug 2023 update)</t>
  </si>
  <si>
    <t>Reg 18 ongoing
(delayed)</t>
  </si>
  <si>
    <t>Cherwell Local Plan Review 2040</t>
  </si>
  <si>
    <t>https://www.cherwell.gov.uk/download/downloads/id/10170/local-development-scheme---september-2021-final.pdf</t>
  </si>
  <si>
    <t>June/July 2022</t>
  </si>
  <si>
    <t>3 Feb 2023 (prov)</t>
  </si>
  <si>
    <t>17 March 2023 (prov)</t>
  </si>
  <si>
    <t>https://www.cherwell.gov.uk/news/article/1004/six-week-consultation-on-cherwell-local-plan-2040</t>
  </si>
  <si>
    <t>Consultation on the draft will take place in June/July 2023 (Reg 18) and then will progress to a Regulation 19 in January 2024 (around 6-8 months following the close of consultation). Submission would then follow in the summer of 2024.</t>
  </si>
  <si>
    <t>PINS intel (Sep-2023)</t>
  </si>
  <si>
    <t xml:space="preserve">Council want to review Volume 1 of the Plan (they have submitted vols 2,3 &amp; 4)
Further focussed Reg 19 consultation on Vol 1 - all four volumes to be combined and re-submitted as a single Local Plan.  
Volume 1 contains Local Plan strategic planning policies for the Borough.
Volume 2 contains the borough site allocations, this has been amended to remove sites that have been developed and completed and new sites included to meet our emerging housing and employment growth targets for the borough 
Volume 3 contains the Local Plan review for the West of Borough, this contains spatial policies (strategic and places policies) for this Opportunity Area
Volume 4 contains the Local Plan review for the Great West Corridor this contains spatial policies (strategic and places policies) for this Opportunity Area
</t>
  </si>
  <si>
    <t>South Derbyshire Local Plan Review</t>
  </si>
  <si>
    <t>https://www.southderbyshire.gov.uk/assets/attach/10807/Local-Development-Scheme-2022-to-2025.pdf</t>
  </si>
  <si>
    <t>June 2023
[missed]</t>
  </si>
  <si>
    <t>Nov 2023</t>
  </si>
  <si>
    <t>early Spring 2024</t>
  </si>
  <si>
    <t xml:space="preserve">Issues and Options closed Dec 2022
</t>
  </si>
  <si>
    <t>2022 LDS</t>
  </si>
  <si>
    <t>Reg 18 ongoing
[DELAYED]</t>
  </si>
  <si>
    <t>2023
[was June 2023]</t>
  </si>
  <si>
    <t>Local Plan consultation Reg 18</t>
  </si>
  <si>
    <t>2023
(was Jun-2023)</t>
  </si>
  <si>
    <t>2021 LDS out of date (Reg 18 was Oct/Dec 2021; Reg 19 was Jul/Sep 2022; Submission was Jan/Mar 2023; Adoption was Oct/Dec 2023). Call for sites running from 26 May to 29 Sept 2023.  Timing of further stages and Regulation 19 will depend on the level of engagement received at this stage.</t>
  </si>
  <si>
    <t>PINS Intel / LPA website</t>
  </si>
  <si>
    <t>Reg 18 yet to start
[call for sites ongoing]</t>
  </si>
  <si>
    <t>https://www.rochford.gov.uk/node/12946</t>
  </si>
  <si>
    <t>mid-2023</t>
  </si>
  <si>
    <t>Summer/Autumn 2024</t>
  </si>
  <si>
    <t>late 2024 / early 2025</t>
  </si>
  <si>
    <t>Preferred Options consultation in Spring 2022 missed - now likely mid 2023 at earliest.  No firm timescale for Reg 19.</t>
  </si>
  <si>
    <t>"Our next formal stage will be a Preferred Options (Reg 18) to be held later this year [2023]. We hope to undertake our Reg 19 in Summer/Autumn 2024, with submission in late 2024 / early 2025"</t>
  </si>
  <si>
    <t>https://www.horsham.gov.uk/__data/assets/pdf_file/0009/89109/Local-Development-Scheme-2020-22.pdf</t>
  </si>
  <si>
    <t>TBC
[was Jan 2023]</t>
  </si>
  <si>
    <t>TBC
[was April 2023]</t>
  </si>
  <si>
    <t xml:space="preserve">Delay due to proposed changes in NPPF announced (Jan 2023).  
Plan paused due to change in political control - no firm timetable as yet but LPA will update us in next month or so (July 2023)
</t>
  </si>
  <si>
    <t>Following the local elections on 4 May 2023 there has been a change to the majority party at Horsham District Council.  Officers within the Strategic Planning Team are currently working with elected Councillors to agree a new Local Plan review timetable which will be updated in due course.  
https://www.horsham.gov.uk/planning/local-plan</t>
  </si>
  <si>
    <t>https://www.southtyneside.gov.uk/media/3693/Local-Development-Scheme-June-2022/pdf/Local_Development_Scheme_1.pdf?m=637950566226070000</t>
  </si>
  <si>
    <t>2023
[was Winter 2022/23]</t>
  </si>
  <si>
    <t>2023
[was Jan-2023]</t>
  </si>
  <si>
    <t>2024
[was Early 2023]</t>
  </si>
  <si>
    <t>2024
[was Mar-2023]</t>
  </si>
  <si>
    <t>TBC
[was 2023/2024]</t>
  </si>
  <si>
    <t>TBC
[was Apr-2024]</t>
  </si>
  <si>
    <t>PINS Intel: LPA website states R19 in 2023 and submission 2024 (as at June 2023)</t>
  </si>
  <si>
    <t>https://www.thurrock.gov.uk/sites/default/files/assets/documents/local_development_scheme_-_september_2022.pdf</t>
  </si>
  <si>
    <t>Draft Local Plan Consultation (Regulation 18): Summer 2023; Pre-Submission Local Plan Consultation (Regulation 19): Summer 2024; Submission to Secretary of State for examination in public Regulation 22): Autumn 2024; Commencement of Examination hearings: Spring 2025; Inspector’s Report expected: Autumn/Winter 2025; Adoption of the Local Plan by Council Winter 2025.</t>
  </si>
  <si>
    <t>Local Plan 2020-2038</t>
  </si>
  <si>
    <t>https://www.ashfield.gov.uk/media/emon5bum/lds-sept-2021-access-checked.pdf</t>
  </si>
  <si>
    <t>Feb 2025</t>
  </si>
  <si>
    <r>
      <rPr>
        <b/>
        <sz val="10"/>
        <color rgb="FF0A0A0A"/>
        <rFont val="Calibri"/>
        <family val="2"/>
        <scheme val="minor"/>
      </rPr>
      <t>Ashfield had a change of policital control in 2018 (to independents) and subsequently decided to withdraw their plan from examination in September 2018.  Ashfield then started work on a new Local Plan.</t>
    </r>
    <r>
      <rPr>
        <sz val="10"/>
        <color rgb="FF0A0A0A"/>
        <rFont val="Calibri"/>
        <family val="2"/>
        <scheme val="minor"/>
      </rPr>
      <t xml:space="preserve">   PINS intel: Last update from LPA in March 2023 they advised R19 wasn't expected until February 2025 with Submission June 2025</t>
    </r>
  </si>
  <si>
    <t>unclear but PINS expect Reg 19 Feb 2025</t>
  </si>
  <si>
    <t>https://www.newcastle-staffs.gov.uk/downloads/file/1552/local-development-scheme-2022-2025</t>
  </si>
  <si>
    <t>First Quarter 2024</t>
  </si>
  <si>
    <t>Third Quarter 2024</t>
  </si>
  <si>
    <t>Second Quarter 2025</t>
  </si>
  <si>
    <t xml:space="preserve">First Reg 18 consultation (Issues and Options) closed January 2022.  2nd Reg 18 closed August 2023 (was Q2 2023); Publication now Q1 2024 (was Summer 2023);  Submission Q3 2024 (was Winter 2023); Adoption Q2 2025.  </t>
  </si>
  <si>
    <t>Reg 18 completed
[Reg 19 exp. Feb-2024]</t>
  </si>
  <si>
    <t>https://www.warwickdc.gov.uk/download/downloads/id/7660/local_development_scheme_2022-23.pdf</t>
  </si>
  <si>
    <t>Quarter 1 2022</t>
  </si>
  <si>
    <t>Second Consultation</t>
  </si>
  <si>
    <t>Third Consultation (Reg 18)</t>
  </si>
  <si>
    <t>Q1 2025</t>
  </si>
  <si>
    <t>Stratford-on-Avon District Council and Warwick District Council are working together to prepare a new Local Plan for South Warwickshire.  Startford say (12 Sep 2023) "currently still working on updating the Local Plan timetable following the elections and Issues and Options consultation. However, we are looking to have an updated timetable published before the end of the year"</t>
  </si>
  <si>
    <t>PINS Intel (12 Sep 2023)</t>
  </si>
  <si>
    <t>Published timetable appears to shows two Reg 18 consultations occurring 2023 - 2024 (Q1 2023; and Q4 2023). A further Reg 19 consultation Q3 2024; Submission: Q1 2025; Adoption estimated Jan 2026</t>
  </si>
  <si>
    <t>Quarter 1 2023</t>
  </si>
  <si>
    <t>https://www.wyre.gov.uk/planning-policy/local-plan-partial-review-2011-2031-1/3</t>
  </si>
  <si>
    <t>https://www.wyre.gov.uk/downloads/file/1271/local-development-scheme-lds-november-2021</t>
  </si>
  <si>
    <t>Preparation of a local plan Jan 2022 - Jan 2023</t>
  </si>
  <si>
    <t>2024
[was April 2023]</t>
  </si>
  <si>
    <t>2024
[was Apr-2023]</t>
  </si>
  <si>
    <t>TBC
2024</t>
  </si>
  <si>
    <t>Some matters fall outside the scope of the partial review and therefore the council intends to commence a full review of the plan (the partial update was adopted in January 2023) .  LPA advise new LDS to be published late Summer 2023 - not expecting R19 or Submission until 2024 (as at July 2023).</t>
  </si>
  <si>
    <t>Call for Sites 2023 closed on 17 March 2023.</t>
  </si>
  <si>
    <t>Dacorum Local Plan 2024 - 2040</t>
  </si>
  <si>
    <t>http://www.dacorum.gov.uk/docs/default-source/strategic-planning/local-development-scheme.pdf?sfvrsn=fb48079e_2</t>
  </si>
  <si>
    <t>Strategy for Growth / Preferred Option</t>
  </si>
  <si>
    <t>The council approved a new plan timetable under which the draft document will not be submitted for examination until 2024, after the government’s December 2023 adoption deadline. Latest LDS (Feb 2022): Reg 18 Draft Plan consultation scheduled for June - July 2023. Reg 19 June 2024; Submission Oct 2024 and Adoption Oct 2025</t>
  </si>
  <si>
    <t>June - July 2023
[missed]</t>
  </si>
  <si>
    <t>Dec 2022 LDS</t>
  </si>
  <si>
    <t>Reg 18 yet to start
[DELAYED]</t>
  </si>
  <si>
    <t>https://www.havant.gov.uk/local-plan</t>
  </si>
  <si>
    <t>https://cdn.havant.gov.uk/public/documents/Appendix%20C%20-%20Local%20Development%20Scheme.pdf</t>
  </si>
  <si>
    <t>Reg 18 3 Oct 2022 - 14 Nov 2022; Reg 19 Q1 2024; Sub Q2 2024; Adoption Q2 2025.  
"we are anticipating our Full Council being able to consider a Pre-Submission Local Plan in quarter 1 next calendar year, however that would not be in sufficient time for the consultation to take place before the pre-election period starts. As such, this would take place in May, following those elections. With analysing the responses, this would place submission at the end of August 2024. Nonetheless, I’d significantly caveat this on legislative changes/NPPF changes which may or may not happen. In particular, the potential changes to the duty to cooperate could have a significant implication on the plan’s production and the detail of this isn’t known."</t>
  </si>
  <si>
    <t>https://democracy.melton.gov.uk/documents/s18505/Appendix%201%20-%20Local%20Development%20Scheme%20Dec%202022.pdf</t>
  </si>
  <si>
    <t>Call for Sites
(employment land)</t>
  </si>
  <si>
    <t>Q1 2023 - Q4 2023</t>
  </si>
  <si>
    <t>Reg 18 preparation, consultation &amp; analysis</t>
  </si>
  <si>
    <t>Aug 2023 (est)</t>
  </si>
  <si>
    <t>Q1 2024 - Q1 2025</t>
  </si>
  <si>
    <t>Aug-2024 est.</t>
  </si>
  <si>
    <t>Q1 2025 - Q3 2025</t>
  </si>
  <si>
    <t>May 2025 est.</t>
  </si>
  <si>
    <t>May 2026 est.</t>
  </si>
  <si>
    <t>Timetable very broad so dates for milestones are estimated</t>
  </si>
  <si>
    <t>https://www.harborough.gov.uk/downloads/download/865/local_development_scheme_2022</t>
  </si>
  <si>
    <t>Reg 18 Sep  Oct 2023; Reg 19 Dec 2024 - Jan 2025; Sub June 2025; Adopt April 2026. *** update Issues and Options (Reg 18) consultations will run from 16 January to 27 February 2024.</t>
  </si>
  <si>
    <t>Reg 18 yet to start
[exp. 16 Jan 2024]</t>
  </si>
  <si>
    <r>
      <t xml:space="preserve">April 2021 LDS and timetable relates to now abandoned version of emerging plan.  Next Reg 18 stage expected towards 2024 (update from LPA June 2023).  </t>
    </r>
    <r>
      <rPr>
        <b/>
        <sz val="10"/>
        <color rgb="FF000000"/>
        <rFont val="Calibri"/>
        <family val="2"/>
      </rPr>
      <t>At 3/11/23 LPA's website says new LDS being considered at cabinet on 8th Nov and at Full Council on 22nd Nov 2023.</t>
    </r>
    <r>
      <rPr>
        <sz val="10"/>
        <color rgb="FF000000"/>
        <rFont val="Calibri"/>
        <family val="2"/>
      </rPr>
      <t xml:space="preserve">
</t>
    </r>
  </si>
  <si>
    <t>PINS / website</t>
  </si>
  <si>
    <t xml:space="preserve">3/11/23 update: LPA's website announces, "A comprehensive report, which will be reviewed at a cabinet meeting on 8 November and at Full Council on 22 November, sets out a new approach and updated timetable in the form of a Local Development Scheme which, once finalised, will act as a blueprint for how land in the borough is used and developed until 2040." </t>
  </si>
  <si>
    <t>Reg 18 yet to start
[commencing work on new version of emerging plan]</t>
  </si>
  <si>
    <t>https://www.gateshead.gov.uk/media/7822/Local-development-scheme-2017/pdf/Local-Development-Scheme-2017.pdf?m=636668999914900000</t>
  </si>
  <si>
    <r>
      <t xml:space="preserve">Review of the Core Strategy and Urban Core Plan (CSUCP) - 16 March 2020:  Newcastle City Council and Gateshead Council have reviewed the CSUCP.  The review concludes that there is currently no need to update the CSUCP. The CSUCP continues to deliver the key priorities and aims of both councils.  
https://www.newcastle.gov.uk/sites/default/files/2020-04/CSUCP%20Review%20Interactive.pdf.  
</t>
    </r>
    <r>
      <rPr>
        <b/>
        <sz val="10"/>
        <color rgb="FF000000"/>
        <rFont val="Calibri"/>
        <family val="2"/>
      </rPr>
      <t xml:space="preserve">According to the LPA's website, the LDS is due to be updated. A decision has been made to delay the update of the LDS at this time due to implications arising from the Planning White Paper. An update will be made to the LDS at an appropriate date in the future.  </t>
    </r>
  </si>
  <si>
    <t>https://www.middlesbrough.gov.uk/media/dp2bnor2/local-development-scheme-2023-25.pdf</t>
  </si>
  <si>
    <t>Nov 2023 - Jan 2024
(was June - July 2023)</t>
  </si>
  <si>
    <t>May-2024
(was Oct 2023)</t>
  </si>
  <si>
    <t>May-2024
(was Oct-2023)</t>
  </si>
  <si>
    <t>Sep-2024
(was April 2024)</t>
  </si>
  <si>
    <t>Sep-2024
(was Apr-2024)</t>
  </si>
  <si>
    <t>April 2025
(was Dec 2024)</t>
  </si>
  <si>
    <t>Apr-2025
(was Dec-2024)</t>
  </si>
  <si>
    <t>Previous emerging plan reached publication stage but was "withdrawn" 7 Sept 2022.  First Reg 18 Dec 2022 - Jan 2023; Preferred Options now Nov 2023 (was June - July 2023); Reg 19 now May 2024 (was Oct 2023); Submission now Sept 2024 (was April 2024); Adoption now April 2025 (was Dec 2024)</t>
  </si>
  <si>
    <t>June 2023 LDS</t>
  </si>
  <si>
    <t>https://www.portsmouth.gov.uk/wp-content/uploads/2023/07/Portsmouth-LDS-2023.pdf</t>
  </si>
  <si>
    <t>Winter 2023 
(was Oct 2023)</t>
  </si>
  <si>
    <t>Jan-2024
(was Oct 2023)</t>
  </si>
  <si>
    <t>Autumn 2024
(was Spring 2024)
(was early 2024)</t>
  </si>
  <si>
    <t>Oct-2024
(was Apr-2024)
(was Jan-2024)</t>
  </si>
  <si>
    <t>Spring 2025
(was TBC)</t>
  </si>
  <si>
    <t>Apr-2025
(was TBC)</t>
  </si>
  <si>
    <r>
      <t xml:space="preserve">Reg 19 now Winter 2023; Submission Spring 2024; Adoption Spring 2025.  </t>
    </r>
    <r>
      <rPr>
        <b/>
        <sz val="10"/>
        <color rgb="FF000000"/>
        <rFont val="Calibri"/>
        <family val="2"/>
      </rPr>
      <t>***UPDATE: submission now expected Autumn 2024</t>
    </r>
  </si>
  <si>
    <t>June 2023 LDS
PINS Advisory Meeting Note (16 Aug 2023)</t>
  </si>
  <si>
    <t>Reg 18 completed
[Reg 19 exp. Winter 2023]</t>
  </si>
  <si>
    <t xml:space="preserve">Adur Local Plan Review </t>
  </si>
  <si>
    <t>Q2 2022 
[missed]</t>
  </si>
  <si>
    <t>May-2022
[missed]</t>
  </si>
  <si>
    <t>Sep 2023</t>
  </si>
  <si>
    <t xml:space="preserve">The Adur Local Plan 2017 contains a commitment to review the Plan within 5 years. Work has commenced; however given the commencement of the Review of the Western Harbour Arm this will not be achievable within the timetable indicated in the LDS 2021.  A revised timetable for the Local Plan Review will be published in due course. </t>
  </si>
  <si>
    <t>AMR (Dec 2022)</t>
  </si>
  <si>
    <t>A review has indicated that it is necessary to update the Plan (source: November 2021 newsletter).  Reg 18 consultation scheduled for Q2 2022; Reg 19 Q4 2022; Sub - omitted from tt; Examination Q3 2023; Adoption Q4 2023
PINS Intel (August 2022): Pub Dec 2022; Sub July 2023</t>
  </si>
  <si>
    <t>Found Sound (subject to MMs) 19 Sep 2023.  Adopted by Mid Suffolk on 20 Nov 2023</t>
  </si>
  <si>
    <t xml:space="preserve">Adopted </t>
  </si>
  <si>
    <t>https://www.midsuffolk.gov.uk/documents/d/asset-library-54706/babergh-and-mid-suffolk-joint-local-development-scheme-2023-2026</t>
  </si>
  <si>
    <t>Found Sound (subject to MMs) 19 Sep 2023.  Adopted 21 Nov 2023.</t>
  </si>
  <si>
    <t>Oct 2023
(was August - Sept 2023)</t>
  </si>
  <si>
    <t>Spring 2026
(was Oct- 2025)</t>
  </si>
  <si>
    <t>April 2026
(was Oct 2025)</t>
  </si>
  <si>
    <t>Oct 2022 LDS and timetable updated on website timetable.  Reg 18 (Preferred Options): now Oct 2023 (was Aug/Sept 2023); Publication Summer 2024; Submission end 2024; and Adoption now Spring 2026 (was Oct 2025).  LPA have now approved draft plan for Reg 18 consultation (Nov 2023)</t>
  </si>
  <si>
    <t>LPA website - updated timetable</t>
  </si>
  <si>
    <t>Breckland Local Plan - substantive review</t>
  </si>
  <si>
    <t>2046</t>
  </si>
  <si>
    <t>Substantive Review Issues and Options (Reg 18) closed.  Consuulting on emerging development strategy - closes 19 Feb 2024.  Consulting on draft plan in Spring 2024.  Scheduled publication July 2024; Submission Dec 2024 and Adoption Q4 2026</t>
  </si>
  <si>
    <t>Reg 18 ongoing 
[closes 19 Feb 2024]</t>
  </si>
  <si>
    <t>Plan:MK Review (New City Plan) Review</t>
  </si>
  <si>
    <t>https://milton-keynes.moderngov.co.uk/Data/Delegated%20Decisions/202203221733/Agenda/Publication%20of%20Local%20Development%20Scheme%202022_Annex.pdf</t>
  </si>
  <si>
    <t>Jul - Sep 2023</t>
  </si>
  <si>
    <t>Jul - Sep 2024</t>
  </si>
  <si>
    <t>Milton Keynes City Council is held a consultation on the Ambition &amp; Objectives of the New City Plan; as well as on the Sustainability Appraisal Scoping report. The consultation opened on Tuesday, 31st January 2023 and closed on Thursday, 16th March 2023.  First Reg 18 scheduled for Jul - Sep 2023, with Reg 19 July - Sep 2024 and Submission Dec 2024</t>
  </si>
  <si>
    <t>https://www.arun.gov.uk/local-development-scheme-2023-2025</t>
  </si>
  <si>
    <t>Consultation on DM policies</t>
  </si>
  <si>
    <t>Draft DM Policies</t>
  </si>
  <si>
    <t>Consultation on Strategic Policies</t>
  </si>
  <si>
    <t>Consultation on Draft Strategic Polices DPD</t>
  </si>
  <si>
    <t>Sep-2023
(was Spring 2023)</t>
  </si>
  <si>
    <t>Sep-2023
(was Apr-2023)</t>
  </si>
  <si>
    <t>Dec-2023
( was Summer 2023)</t>
  </si>
  <si>
    <t>TBC
(was Winter 2023)</t>
  </si>
  <si>
    <t>TBC
(was Jan-2024)</t>
  </si>
  <si>
    <t>Council had paused work on its local plan to await proposed reforms to the planning system.   Un-paused 19 July 2023.  Reg 18 consultation (Issues and Options) not likely before February 2024 at the earliest.  
https://www.arun.gov.uk/arun-local-plan-update-2023-2041</t>
  </si>
  <si>
    <t>LPA website</t>
  </si>
  <si>
    <t>The adopted Arun Local Plan 2018 is now more than 5 years old. We are therefore updating the Local Plan to ensure that future development needs are met sustainably and to reflect the changing vision for the area, along with various legislative changes. On 19 July Full Council agreed the recommendation by Planning Policy Committee (6 June 2023) to resume this work following a pause in 2021 and 2022.</t>
  </si>
  <si>
    <t>UN-PAUSED
[Reg 18 exp. Feb 2024 at earliest]</t>
  </si>
  <si>
    <t>https://www.basingstoke.gov.uk/content/page/72023/Local%20Development%20Scheme%20-%20October%202022.pdf</t>
  </si>
  <si>
    <t>Issues &amp; Options              (non Reg 18)</t>
  </si>
  <si>
    <t>https://www.basingstoke.gov.uk/issues-and-options</t>
  </si>
  <si>
    <t xml:space="preserve">October 2022 LDS timetable: draft plan consultation (Reg 18) which will now happen Autumn 2023 (was Autumn/Winter 2022); Reg 19 now Autumn 2024 (was Autumn 2023); Submission now Winter 2024 (was Winter 2023); and Adoption now Autumn 2025 (was Autumn 2024). </t>
  </si>
  <si>
    <t xml:space="preserve">Reg 18 yet to start </t>
  </si>
  <si>
    <t>https://www.tamworth.gov.uk/sites/default/files/planning_docs/2022-2025-Local-Development-Scheme.pdf</t>
  </si>
  <si>
    <t>September 2022
[missed]</t>
  </si>
  <si>
    <t>Published LDS: New Local Plan: Issues &amp; Options consultation - September 2022; Preferred Option Consultation (non-statutory stage) - Early 2024;  Pre-Submission (Regulation 19) consultation - Early 2025; Submission to PINS - Late 2025.
Actually not sure what they are doing (see e-mail of 5 Sept 2023 from Richard Powell at Tamworth)</t>
  </si>
  <si>
    <t>Sep 2022 LDS</t>
  </si>
  <si>
    <t>East Lindsey Local Plan - Partial Review</t>
  </si>
  <si>
    <t>Issues and Options (and call for sites)</t>
  </si>
  <si>
    <t>No current timetable or up-to-date LDS.  However, East Lindsey District Council is undertaking a partial review of the East Lindsey Local Plan 2018 in line with policy SP29 of the Plan. The Issues and Options Paper consultation and the Call for Land is now closed - running from 15 Feb 2021 to 12 April 2021.  Plan period is provisional and subject to change following First Reg 18 consultation.  No evidence of any further consultation/work.</t>
  </si>
  <si>
    <t>Reg 18 ongoing
[appears to have stalled]</t>
  </si>
  <si>
    <t>Jan 2024
[exp 28 Feb 2024]</t>
  </si>
  <si>
    <t>Further Reg 18 on G&amp;T site pitch provision runs to 16 Aug 2023.  Reg 19 now Jan 2024 (was Autumn 2023); Submission: now May 2024 (was Winter 2023); Adoption now expected end of 2024/early 2025 (was during 2024)</t>
  </si>
  <si>
    <t>July 2023 LDS / PINS Intel</t>
  </si>
  <si>
    <t>Reg 18 completed
[Reg 19 exp. Jan-2024]</t>
  </si>
  <si>
    <t>https://www.bcpcouncil.gov.uk/Planning-and-building-control/Planning-policy/BCP-Local-Plan/Local-Development-Scheme.aspx</t>
  </si>
  <si>
    <t>https://www.bcpcouncil.gov.uk/Planning-and-building-control/Planning-policy/BCP-Local-Plan/Docs/Local-Development-Scheme-2022-FINAL.pdf</t>
  </si>
  <si>
    <t>Feb 2024</t>
  </si>
  <si>
    <t>Reg 18 completed
[exp. Reg 19 Nov 2023]</t>
  </si>
  <si>
    <t>https://eastdevon.gov.uk/media/3724447/lds-april-2022.pdf</t>
  </si>
  <si>
    <t>Dec-2024
(was Oct 2023)
[Had been Paused]</t>
  </si>
  <si>
    <t>Dec-2024
(was Oct-2023]</t>
  </si>
  <si>
    <t>May-2025
(was early 2024)</t>
  </si>
  <si>
    <t>May-2025
(was Feb-2024)</t>
  </si>
  <si>
    <t>TBC
(was early 2025)</t>
  </si>
  <si>
    <t>TBC
(was Feb-2025)</t>
  </si>
  <si>
    <t xml:space="preserve">Now looking at Reg 19 (consultation) starting in December 2024, running through to January 2025.  And Plan submission in May 2025.   </t>
  </si>
  <si>
    <t>PINS Intel (Nov-2023)</t>
  </si>
  <si>
    <t>Reg 18 completed
[Reg 19 exp. Dec-2024]</t>
  </si>
  <si>
    <t>2091
[was 2026]</t>
  </si>
  <si>
    <t>https://www.wiltshire.gov.uk/media/10605/Local-Development-Scheme-December-2022/pdf/Wiltshire_Local_Development_Scheme_2022_.pdf?m=638067854462130000</t>
  </si>
  <si>
    <t>Autumn 2023
(was Qtr 3 2023 - Qtr 2 2024)</t>
  </si>
  <si>
    <t>Sep-2023
(was Dec 2023)</t>
  </si>
  <si>
    <t>Qtr 2 2024</t>
  </si>
  <si>
    <t>End Qtr 4 2024</t>
  </si>
  <si>
    <t xml:space="preserve">The Reg 19 consultation for the Wiltshire Local Plan began on Wednesday 27 September until Wednesday 22 November 2023.  </t>
  </si>
  <si>
    <t>LPA e-mail and website</t>
  </si>
  <si>
    <t>Publication stage (Reg 19) eight week consultation period runs from Wednesday 27 September to Wednesday 22 November.</t>
  </si>
  <si>
    <t xml:space="preserve">Published </t>
  </si>
  <si>
    <t>The Birmingham Plan (BDP Update)</t>
  </si>
  <si>
    <t>https://birmingham.cmis.uk.com/Birmingham/Document.ashx?czJKcaeAi5tUFL1DTL2UE4zNRBcoShgo=FRxq3p9jBsCQu5ciq%2fhzX0PWahV1FRdlSGxLP4Nqkl6k0zBW%2fQMC3A%3d%3d&amp;rUzwRPf%2bZ3zd4E7Ikn8Lyw%3d%3d=pwRE6AGJFLDNlh225F5QMaQWCtPHwdhUfCZ%2fLUQzgA2uL5jNRG4jdQ%3d%3d&amp;mCTIbCubSFfXsDGW9IXnlg%3d%3d=hFflUdN3100%3d&amp;kCx1AnS9%2fpWZQ40DXFvdEw%3d%3d=hFflUdN3100%3d&amp;uJovDxwdjMPoYv%2bAJvYtyA%3d%3d=ctNJFf55vVA%3d&amp;FgPlIEJYlotS%2bYGoBi5olA%3d%3d=NHdURQburHA%3d&amp;d9Qjj0ag1Pd993jsyOJqFvmyB7X0CSQK=ctNJFf55vVA%3d&amp;WGewmoAfeNR9xqBux0r1Q8Za60lavYmz=ctNJFf55vVA%3d&amp;WGewmoAfeNQ16B2MHuCpMRKZMwaG1PaO=ctNJFf55vVA%3d</t>
  </si>
  <si>
    <t>First Reg 18 (Issues and Options): Oct-Nov 2022; Second Reg 18 (Preferred Options): Oct - Nov 2023; Reg 19: Oct 2024; Submission: June 2025; and Adoption: Summer 2026.</t>
  </si>
  <si>
    <t>https://www.camden.gov.uk/documents/20142/4855432/2022+Local+Development+Scheme.pdf/a9801d04-d034-1137-a289-847380dd3140?t=1667386381886</t>
  </si>
  <si>
    <t>early 2024
[was Autumn 2023]</t>
  </si>
  <si>
    <t>early 2024
(was Oct-2023)</t>
  </si>
  <si>
    <t>end of 2024
(was Spring 2024)</t>
  </si>
  <si>
    <t>Dec-2024
(was Apr-2024)</t>
  </si>
  <si>
    <t>Jun-2025
(was Summer 2024)</t>
  </si>
  <si>
    <t>Jun-2025
(was Jul-2024)</t>
  </si>
  <si>
    <t>TBC
(was Summer 2025)</t>
  </si>
  <si>
    <t>TBC
(was Jul-2025)</t>
  </si>
  <si>
    <t>Camden are intending to publish the draft new Local Plan (inc site allocations) for consultation (Reg 18) at the start of 2024, with consultation on the final draft new Local Plan (Reg 19) to follow at the end of 2024. Our intention is to then submit the Plan for examination by the end of June 2025, meaning that examination is likely to start in the Autumn/Winter of 2025.</t>
  </si>
  <si>
    <t>PINS intel
[LDS out of date]</t>
  </si>
  <si>
    <t>https://democracy.derbyshiredales.gov.uk/documents/g173/Public%20reports%20pack%2001st-Nov-2022%2018.00%20Community%20Environment%20Committee.pdf?T=10</t>
  </si>
  <si>
    <t>Oct 2023
[missed]</t>
  </si>
  <si>
    <t>"Draft Modifications"</t>
  </si>
  <si>
    <t>December 2024</t>
  </si>
  <si>
    <t xml:space="preserve">Reg 18 consultations yet to start.  First Reg 18 scheduled for Oct 2023; second Reg 18 Oct 2023; Publication April 2024; Submission June 2024; Adoption December 2024.  </t>
  </si>
  <si>
    <t>July 2024
(was May 2024)</t>
  </si>
  <si>
    <t>Jul-2024
(was May-2024)</t>
  </si>
  <si>
    <t>early 2025
(was Aug 2024)</t>
  </si>
  <si>
    <t>early 2025
(was Aug-2024)</t>
  </si>
  <si>
    <t>The (Reg 18) Phase 3 consultations are now running from 6 December 2023 to 7 February 2024.  Reg 19 had been scheduled for May 2024 but now expected in July 2024 with Submission following in early 2025 (was August 2024)</t>
  </si>
  <si>
    <t>PINS Intel (Dec 2023) &amp; LPA website</t>
  </si>
  <si>
    <t>July 2023
[provisional timetable]</t>
  </si>
  <si>
    <t>Mar - Apr 2024
(was July - Sep 2023</t>
  </si>
  <si>
    <t>Feb - March 2025
(was Jan - Feb 2024)</t>
  </si>
  <si>
    <t>April 2025
(was March 2024)</t>
  </si>
  <si>
    <t>June 2026
(was Sep 2024)</t>
  </si>
  <si>
    <t>Provisional timetable of July 2023: Preferred Options (Reg 18) March - April 2024; Reg 19 - Feb - March 2025; Submission April 2025; and Adoption June 2026</t>
  </si>
  <si>
    <t>Local Plan Review 2022</t>
  </si>
  <si>
    <t>https://www.chelmsford.gov.uk/media/3k2jlqno/chelmsford-local-development-scheme-2021-2025.pdf</t>
  </si>
  <si>
    <t>August 2022</t>
  </si>
  <si>
    <t>late 2024</t>
  </si>
  <si>
    <t xml:space="preserve">Will be producing an updated LDS in the summer after the local elections.  The current position is that our second Regulation 18 (Preferred Options) consultation would take place in the Spring of 2024.  This would mean that Reg 19 would be late 2024 and submission Spring 2025.  However, LPA want to discuss this further with DLUHC with regard to the proposed changes to the National Plan making system.  </t>
  </si>
  <si>
    <t>https://www.epsom-ewell.gov.uk/residents/planning/planning-policy/epsom-and-ewell-local-plan/emerging-new-local-plan/local</t>
  </si>
  <si>
    <t>https://www.epsom-ewell.gov.uk/sites/default/files/LDS_april_2022.pdf</t>
  </si>
  <si>
    <t>Sep - Nov 2023</t>
  </si>
  <si>
    <r>
      <t xml:space="preserve">LPA announced a "pause" to work on 21 March 2023. </t>
    </r>
    <r>
      <rPr>
        <b/>
        <sz val="10"/>
        <color rgb="FF000000"/>
        <rFont val="Calibri"/>
        <family val="2"/>
      </rPr>
      <t xml:space="preserve"> Agreed to "un-pause" to work Nov 2023.</t>
    </r>
  </si>
  <si>
    <r>
      <t xml:space="preserve">April 2022 LDS: Reg 18 consultation Oct-Dec 2022; Reg 19 Sep-Nov 2023; Submission Dec 2023; Adoption 2024.  
PINS Intel (May 2022): Reg 19 expected Sept 2023; Submission expected Jan 2024.  Reg 18 consultation now running 1 Feb 2023 to 19 March 2023. </t>
    </r>
    <r>
      <rPr>
        <b/>
        <sz val="10"/>
        <color rgb="FF000000"/>
        <rFont val="Calibri"/>
        <family val="2"/>
      </rPr>
      <t xml:space="preserve"> LPA announced a "pause" to work on 21 March 2023.</t>
    </r>
  </si>
  <si>
    <t>un-paused
[next stage - Reg 19]</t>
  </si>
  <si>
    <t>https://info.ambervalley.gov.uk/docarc/docviewer.aspx?docguid=07d703dfa6864a7ea7bcf6f380a9a759</t>
  </si>
  <si>
    <t>Jun-2023
[missed]</t>
  </si>
  <si>
    <t>TBC
(was Sep-2023)</t>
  </si>
  <si>
    <t>TBC
(was Jun-2024)</t>
  </si>
  <si>
    <t xml:space="preserve">Reg 18 completed.  Previous timetable not going to be met. New timetable and a new update to the LDS to be agreed (possibly at Council mtg 19 July 2023).  </t>
  </si>
  <si>
    <t>Feb 2024 (est)</t>
  </si>
  <si>
    <t>local plan review is to start in 2024, review to be completed by July 2027.</t>
  </si>
  <si>
    <t>https://www.broxbourne.gov.uk/downloads/file/932/pp-local-plan-scheme-june-2017</t>
  </si>
  <si>
    <t>no work on an emerging plan
[adopted Jun-2020]</t>
  </si>
  <si>
    <t>Central Bedfordshire Local Plan Partial Review</t>
  </si>
  <si>
    <t>PAUSED</t>
  </si>
  <si>
    <t>https://centralbedfordshirecouncil.sharepoint.com/:b:/s/Communications/ESLEZtlJqtNAsPB5ScD1f00BbdsO6z4Ht3ZMND9hSOz8-g</t>
  </si>
  <si>
    <t>Sep-Nov 2024</t>
  </si>
  <si>
    <t>Nov 2025</t>
  </si>
  <si>
    <t>Currently unable to complete a review of its local plan, citing the proposed changes to national planning policy and delays to critical infrastructure projects as the reason for the delay. A report to the council’s sustainable communities overview and scrutiny committee said: “Until there is more clarity on the scope of the national policies it is not possible to confirm whether the council’s local plan policies will need to be updated”.</t>
  </si>
  <si>
    <t>Review started in 2022</t>
  </si>
  <si>
    <t>early review
[PAUSED]</t>
  </si>
  <si>
    <t>Winter 2022?</t>
  </si>
  <si>
    <t>Review adopted Local Plan policies, Evidence gathering, developing HMA Strategy, informal stakeholder and community consultation (Reg 18) taking place between Autumn 2021 - Winter 2022</t>
  </si>
  <si>
    <t>Jan 2023?</t>
  </si>
  <si>
    <t>Derby haven't carried out a Reg 18 yet. They are preparing evidence in preparation at the moment.  Website timetable has disappeared</t>
  </si>
  <si>
    <t>Hastings Local Plan Review 2019-2039</t>
  </si>
  <si>
    <t>https://www.hastings.gov.uk/content/planning/planning_policy/local_plan/pdfs/Local_Development_Scheme_update.pdf</t>
  </si>
  <si>
    <t>Autumn 2023
(was Nov 2022)</t>
  </si>
  <si>
    <t>Oct-2023
(was Nov-2022)</t>
  </si>
  <si>
    <t>TBC
(was March 2023)</t>
  </si>
  <si>
    <t>TBC
(was Mar-2023)</t>
  </si>
  <si>
    <t>TBC
(was Feb 2024)</t>
  </si>
  <si>
    <t>TBC
(was Feb-2024)</t>
  </si>
  <si>
    <t>Reg 18 consultation completed March 2021.  Local Development Scheme (timetable) is under review.  Expect consultation on pre-submission (Regulation 19) version of the Local Plan to take place in Autumn 2023.</t>
  </si>
  <si>
    <t xml:space="preserve">LPA website </t>
  </si>
  <si>
    <t>Reg 18 completed
[Reg 19 exp. Autumn 2023]</t>
  </si>
  <si>
    <t>Consolidated Local Plan
(previous plan withdrawn May 2023)</t>
  </si>
  <si>
    <t>(Withdrawn plan was 1866)</t>
  </si>
  <si>
    <t>Early Spring 2024</t>
  </si>
  <si>
    <t>Early Spring/Summer 2024</t>
  </si>
  <si>
    <t>Updated indicative timetable:
•	Reg 19 in - early - Spring 2024 
•	Submission in - Spring 2024 - early summer 2024</t>
  </si>
  <si>
    <t xml:space="preserve">Previous version of plan withdrawn - all four volumes of local plan combined and will be re-submitted as a single Local Plan.  
</t>
  </si>
  <si>
    <t>consolidated local plan to be re-published Spring 2024</t>
  </si>
  <si>
    <t>Second Reg 18 (detailed)</t>
  </si>
  <si>
    <t>by beginning of 2025</t>
  </si>
  <si>
    <t xml:space="preserve">Local Plan for Leeds is being updated in two stages: (1) Local Plan update which focuses on policies to address climate change;  and (2) Leeds Local Plan 2040 - scoping consultation ran from 10 Feb - 24 March 2023.  Timetable has slipped - probably carrying out second Reg 18 consultation in July 2024.  This will be a fairly detailed Reg.18 so we would expect to progress to Reg 19 by the beginning of 2025 and submit soon thereafter."  </t>
  </si>
  <si>
    <t>PINS Intel Sep-2023</t>
  </si>
  <si>
    <t>Jan 2024
(was Summer / Autumn 2023)</t>
  </si>
  <si>
    <t>Jan-2024
( was Oct-2023)</t>
  </si>
  <si>
    <t>April 2024
(was Winter 2023)</t>
  </si>
  <si>
    <t>Apr-2024
(was Jan-2024)</t>
  </si>
  <si>
    <t>"The Regulation 19 Submission draft Plan was approved at Full Council meeting on 13th December.  It will now be published on 12th January 2024 for a 6 week period.  It is anticipated that we will be able to submit the Plan for Examination in April 2024."</t>
  </si>
  <si>
    <t>PINS Intel Dec 2023</t>
  </si>
  <si>
    <t>https://www.nuneatonandbedworth.gov.uk/downloads/download/410/local_development_scheme</t>
  </si>
  <si>
    <t>https://www.nuneatonandbedworth.gov.uk/downloads/file/5050/local_development_scheme_2023</t>
  </si>
  <si>
    <t>Sep-2023
[was Oct 2022]</t>
  </si>
  <si>
    <t>Dec-2023
[was Feb 2023]</t>
  </si>
  <si>
    <t>June-2024
[was Feb 2024]</t>
  </si>
  <si>
    <t>Jun-2024
[was Feb 2024]</t>
  </si>
  <si>
    <t>the LDS aims for Reg 19 in September 2023, PAS understand this will now be October 2023</t>
  </si>
  <si>
    <t>July 2023 LDS &amp; Intel</t>
  </si>
  <si>
    <t>https://www.nwleics.gov.uk/files/documents/local_development_scheme_january_2022/Local%20development%20Scheme%202022.pdf</t>
  </si>
  <si>
    <t>Jan-2022
[to update]</t>
  </si>
  <si>
    <t>TBA
[was Spring 2022]</t>
  </si>
  <si>
    <t>Potential Site Allocations</t>
  </si>
  <si>
    <t>TBA
[was April 2022]</t>
  </si>
  <si>
    <t>TBA
[was Autumn 2022]</t>
  </si>
  <si>
    <t>Draft Policies</t>
  </si>
  <si>
    <t>TBA
[was Oct-2022]</t>
  </si>
  <si>
    <t>TBA
[was June/July 2023]</t>
  </si>
  <si>
    <t>TBA
[was Jun-2023]</t>
  </si>
  <si>
    <t>TBA
[was Oct 2023]</t>
  </si>
  <si>
    <t>TBA
[was Oct-2023]</t>
  </si>
  <si>
    <t>TBA
[was mid-2024]</t>
  </si>
  <si>
    <t>TBA
[was Jun-2024]</t>
  </si>
  <si>
    <t>Timetable out of date.  Currently reviewing the Local Development Scheme and will publish it once it is finalised (as at Aug 2023).</t>
  </si>
  <si>
    <t>https://www.northwarks.gov.uk/info/20002/planning/1082/what_is_the_local_plan_for_north_warwickshire</t>
  </si>
  <si>
    <t>https://www.northwarks.gov.uk/downloads/file/9381/local_development_scheme_october_2022</t>
  </si>
  <si>
    <t>LDS relates to preparation of other documents</t>
  </si>
  <si>
    <t>no work on an adopted plan
[adopted 2021]</t>
  </si>
  <si>
    <t>https://www.testvalley.gov.uk/assets/attach/17566/pp1-LDS-2022-FINAL.pdf</t>
  </si>
  <si>
    <t>Q3 2023</t>
  </si>
  <si>
    <t>First Reg 18 consultation ran until 8 April 2022; second Reg 18 now Q3 2023 (was Q4 2022).  Publication now scheduled for Q3 2024 (was Q4 2023);  Submission now Q2 2025 (was Q3 2024); Examination Q3 2025; Adoption now expected Q2 2026 (was Q3 2025).</t>
  </si>
  <si>
    <t>self-reviewed
(Sep-2019)</t>
  </si>
  <si>
    <t>https://www.swindon.gov.uk/downloads/file/8014/swindon_local_development_scheme</t>
  </si>
  <si>
    <t>https://www.swindon.gov.uk/download/downloads/id/8014/swindon_local_development_scheme.pdf</t>
  </si>
  <si>
    <t>TBC
[was Q4 2025/Q1 2026]</t>
  </si>
  <si>
    <t>TBC
[was Nov-2025]</t>
  </si>
  <si>
    <t>Review was first published on 17 December 2019, and second time July 2021.   LPA now working on a fresh New Local Plan (timetable has been re-set with Reg 18 commencing Autumn 2023.
As at 11/7/23 LPA advise R19 expected 1/8/24 with submission 1/12/24.)</t>
  </si>
  <si>
    <t>Newcatle Plan 2024-2045</t>
  </si>
  <si>
    <t>https://newcastle.gov.uk/sites/default/files/2019-01/local_development_scheme.pdf</t>
  </si>
  <si>
    <t xml:space="preserve">Review of the Core Strategy and Urban Core Plan (CSUCP) - 16 March 2020:  Newcastle City Council and Gateshead Council have reviewed the CSUCP.  The review concludes that there is currently no need to update the CSUCP. The CSUCP continues to deliver the key priorities and aims of both councils.  https://www.newcastle.gov.uk/sites/default/files/2020-04/CSUCP%20Review%20Interactive.pdf  </t>
  </si>
  <si>
    <t>self-reviewed
(Mar-2020)</t>
  </si>
  <si>
    <t>March 2024
(was Nov 2023)</t>
  </si>
  <si>
    <t>June 2024
(was Feb 2024)</t>
  </si>
  <si>
    <t>TBC
(was Nov 2024)</t>
  </si>
  <si>
    <t>BCP have Council agreement (9 Jan) to consult on the Draft Local Plan and Draft CIL Charging Schedule  (Reg 19 consultation had been scheduled for Nov-2023, but missed), but due to the transitional arrangements set out in the new NPPF officers tell us that they have had to delay consultation until 20 March to 1 May 2024.   We understand that BCP will then aim to submit end of May (but as that is half term, it's more likely they'll submit first week of June).</t>
  </si>
  <si>
    <t>PINS Intel (Jan 2024)</t>
  </si>
  <si>
    <t>Reg 18 completed
[Reg 19 exp. 20 March 2024]</t>
  </si>
  <si>
    <t>May 2022 LDS</t>
  </si>
  <si>
    <t>https://www.cannockchasedc.gov.uk/sites/default/files/site-old/lds_july_2022.pdf</t>
  </si>
  <si>
    <t>Autumn 2022
[missed]</t>
  </si>
  <si>
    <t>SPRING 2023
[missed]</t>
  </si>
  <si>
    <t>Spring 2024
[TBC]</t>
  </si>
  <si>
    <t>The Plan was approved at the Cabinet meeting 14 Dec 2023 for [Reg 19] consultation and it is planned that the consultation will be held in early 2024.  With regards to Submission the Local Development Scheme will be updated following a Full Council meeting in 2024 so further information will be available then.  The LPA should be able to provide more precise details at the end of January 2024.</t>
  </si>
  <si>
    <t>The Council approved the Cannock Chase District Local Plan Pre-Submission (Regulation 19) Document and Local Development Scheme at the 14th December 2023 Cabinet meeting. The consultation dates will be added to the following webpage once they have been confirmed in 2024:   https://www.cannockchasedc.gov.uk/residents/planning-and-building-control/planning-policy/planning-policy-news</t>
  </si>
  <si>
    <t>Reg 18 completed
[DELAY TO REG 19 - exp. Jan/Feb 2024]</t>
  </si>
  <si>
    <t>https://www.cotswold.gov.uk/media/fmtasbps/local-development-scheme-may-2021.pdf</t>
  </si>
  <si>
    <t>Spring 2024
[was May 2023]</t>
  </si>
  <si>
    <t>April 2024
[was May 2023]</t>
  </si>
  <si>
    <t>Summer 2024
[was Autumn 2023]</t>
  </si>
  <si>
    <t>July 2024
[was Oct 2023]</t>
  </si>
  <si>
    <t>TBC
[was mid 2024]</t>
  </si>
  <si>
    <t>TBC
[was June 2024]</t>
  </si>
  <si>
    <t>The current plan will be subject to a partial review only and this will not extend the plan period beyond 2031.  
LDS will be updated later in 2023 (according to LPA's website)</t>
  </si>
  <si>
    <t>Reg 18 ongoing
[partial update]</t>
  </si>
  <si>
    <t>https://www.stockport.gov.uk/stockport-local-development-scheme/introduction-stockport-local-development-scheme</t>
  </si>
  <si>
    <t>https://assets.ctfassets.net/ii3xdrqc6nfw/2ABYaphVngJMkE90uAKxgr/81f5bf278f13b2fb74ea0a09cab1e6dc/Stockport_Local_Development_Scheme_November_2021.pdf</t>
  </si>
  <si>
    <t>Summer/Autumn 2022
[missed]</t>
  </si>
  <si>
    <t>Jul-2022
[missed]</t>
  </si>
  <si>
    <t>Summer/Autumn 2023
[delayed]</t>
  </si>
  <si>
    <t>July-2023
[delayed]</t>
  </si>
  <si>
    <t>Winter 2023/2024
[delayed]</t>
  </si>
  <si>
    <t>Jan-2024
[delayed]</t>
  </si>
  <si>
    <t>Autumn 2024
[delayed]</t>
  </si>
  <si>
    <t>Oct-2024
[delayed]</t>
  </si>
  <si>
    <t>Following the government’s publication of proposed changes to the NPPF the council has paused work on the local plan.  A new timetable for moving the plan forward will be established once the outcomes of the NPPF consultation are known.  The current pause coupled with earlier delays mean that regulation 19 consultation did not take place in July (2023)</t>
  </si>
  <si>
    <t>https://www.chichester.gov.uk/localdevelopmentscheme</t>
  </si>
  <si>
    <t>https://www.chichester.gov.uk/media/37837/Local-Development-Scheme-2023-2026/doc/Local_Development_Scheme_Final_2023-2026.docx?m=638103441864300000</t>
  </si>
  <si>
    <t>Sept/Oct 2023
(was Summer 2023)</t>
  </si>
  <si>
    <t>Sep-2023
(was Jul-2023)</t>
  </si>
  <si>
    <t>Following the elections in May, were looking for a steer from the new Leader and party in control before commenting.  Having now established this, can confirm that we are anticipating submission before the end of the year, likely September/October 2023</t>
  </si>
  <si>
    <t>PINS Intel</t>
  </si>
  <si>
    <t>Hyndburn Local Plan 2037</t>
  </si>
  <si>
    <t xml:space="preserve">25/11/2022
12/02/2024
</t>
  </si>
  <si>
    <t>https://www.hyndburnbc.gov.uk/download-package/local-development-scheme-2022-2024/</t>
  </si>
  <si>
    <t>July 2022
[first Reg 19]
June 2024
[second Reg 19]</t>
  </si>
  <si>
    <t>Reg 19: Hyndburn Borough Council are consulting on the Local Plan between Monday 12  February 2024 and Monday 25  March 2024.</t>
  </si>
  <si>
    <t>Published
[second]</t>
  </si>
  <si>
    <t>VisualPing; 
Published Nov 2022</t>
  </si>
  <si>
    <t>26 Feb 2024 (projected)</t>
  </si>
  <si>
    <t>Sep-Oct 2024
(was Spring 2022)</t>
  </si>
  <si>
    <t>Sep-2024
(was Apr-2022)</t>
  </si>
  <si>
    <t>Jan-2025
(was Autumn 2022)</t>
  </si>
  <si>
    <t>Jan-2025
(was Oct-2022</t>
  </si>
  <si>
    <t>Dec-2025
(was Spring 2023)</t>
  </si>
  <si>
    <t>Dec-2025
(was Apr-2023)</t>
  </si>
  <si>
    <t>Reg 18 (draft plan): Sep-Oct 2023; Reg 19: Sep- Oct 2024; Submission: Jan 2025; Adoption: Dec 2025</t>
  </si>
  <si>
    <t>LPA consultation webpage
Cabinet Report (Feb 2023)
PINS Intel</t>
  </si>
  <si>
    <t>Reg 18 ongoing
[exp. Feb-2024]</t>
  </si>
  <si>
    <t xml:space="preserve">The City of York Local Plan was submitted to examination in March 2018. The Inspector found flaws in the Green Belt methodology used and asked for further evidence to justify changes to the Green Belt boundaries or to withdraw the Plan. York have since submitted further evidence which has been subject to a public consultation ending in Sepember 2021. The Inspector has subsequently written to York (25.10.21) agreeing to arrange further hearings in May/June 2022 on topics where new evidence has been submitted. </t>
  </si>
  <si>
    <t>Second Preferred Approach consultation Sep - Nov 2023.  Publication and submission in 2024.</t>
  </si>
  <si>
    <t>Reg 18 ongoing
[Reg 19 TBC]</t>
  </si>
  <si>
    <t>https://beta.bathnes.gov.uk/policy-and-documents-library/future-policy-local-plan</t>
  </si>
  <si>
    <t>https://beta.bathnes.gov.uk/sites/default/files/2022-10/Local%20Development%20Scheme%202022%20-%202025.pdf</t>
  </si>
  <si>
    <t>Jun - Aug 2024</t>
  </si>
  <si>
    <t>Sep 2025</t>
  </si>
  <si>
    <t>Consultation on scope and content of plan ran 4 October - 15 Nov 2022.  Reg 18 consultations now scheduled Oct 2023 (was Nov 2022 - Feb 2023); Publication (draft consultation) now June 2024 (was Aug - Sep 2023); Submission now Dec 2024 (was Jan 2024); Adoption now Sept 2025 (was December 2024).</t>
  </si>
  <si>
    <t>Local Plan options consultation running from 12th February to 8th April.  No e-mails allowed.</t>
  </si>
  <si>
    <t>https://www.wolverhampton.gov.uk/sites/default/files/2023-03/Wolverhampton%20Local%20Development%20Scheme%202023-26.pdf</t>
  </si>
  <si>
    <t>July - Sept 2023
[was Dec 2022 – Feb 2023]</t>
  </si>
  <si>
    <t>Jul-2023
[was Dec 2022]</t>
  </si>
  <si>
    <t>Feb - April 2024
[was Aug - Sep 2023]</t>
  </si>
  <si>
    <t>Feb-2024
[was Aug 2023]</t>
  </si>
  <si>
    <t>Jun-Aug 2024
[was end 2023]</t>
  </si>
  <si>
    <t>Jun-2024
[was Dec 2023]</t>
  </si>
  <si>
    <t>Late 2025
[was early 2025]</t>
  </si>
  <si>
    <t>Dec-2025
[was Jan 2025]</t>
  </si>
  <si>
    <t>PINS intel: LPA advise R19 between February-April 2024 with Submission June-August 2024 (as at July 2023)</t>
  </si>
  <si>
    <t xml:space="preserve">Wolverhampton Local Plan Issues and Preferred Options Consultation (Regulation 18): now July - Sept 2023 (was December 2022 – February 2023); Publication Consultation (Regulation 19): now Feb - April 2024 (was August - September 2023); Submission: now Mid 2024 (was End 2023); Examination: now Mid 2024 -mid 2025 (was End 2023 - End 2024);  Adoption: now Late 2025 (was Early 2025).  </t>
  </si>
  <si>
    <t>New Local Plan 2045</t>
  </si>
  <si>
    <t>https://www.canterbury.gov.uk/sites/default/files/2022-11/Local%20Development%20Scheme%20October%202022.pdf</t>
  </si>
  <si>
    <t>Sep 2021 - July 2022</t>
  </si>
  <si>
    <t>another Reg 18 with a different preferred option</t>
  </si>
  <si>
    <t>TBC
[was Sept 2023]
pins est. feb-25</t>
  </si>
  <si>
    <t>TBC
[was Oct 2023]
pins est. june 25</t>
  </si>
  <si>
    <t>TBC
[was Sept 2024]</t>
  </si>
  <si>
    <t>Timetable [superseded]: Reg 19 Sept 2023, Submission Oct 2023 and Adoption Sept 2024, but we understand a fourth Reg 18 is expected in early 2024. Latest data is from PINS Feb 2024</t>
  </si>
  <si>
    <t>PINS data (Feb 2024)</t>
  </si>
  <si>
    <t>Reg 18 ongoing
[Reg 19 exp. Feb-2025]</t>
  </si>
  <si>
    <t>East Suffolk Local Plan
[to be prepared under new system]</t>
  </si>
  <si>
    <t>https://www.eastsuffolk.gov.uk/planning/planning-policy-and-local-plans/local-plans/statement-of-community-involvement-and-local-development-scheme/</t>
  </si>
  <si>
    <t>https://www.eastsuffolk.gov.uk/assets/Planning/Suffolk-Coastal-Local-Plan/Local-Development-Scheme.pdf
https://www.eastsuffolk.gov.uk/assets/Planning/Waveney-Local-Plan/Timetable-for-the-Local-Plan-Sept-18.pdf</t>
  </si>
  <si>
    <t>Oct 2015 (amended June 2020)
Sept 2018</t>
  </si>
  <si>
    <t>new local plan to be prepared under new system</t>
  </si>
  <si>
    <t>no work on an emerging plan
[local plans adopted 
Mar-2018 &amp; Sep-2020]</t>
  </si>
  <si>
    <t>https://www.rochford.gov.uk/LDS2325</t>
  </si>
  <si>
    <t>Winter 2023/2024
(was mid-2023)</t>
  </si>
  <si>
    <t>Jan-2024
(was Jun-2023)</t>
  </si>
  <si>
    <t>Winter 2024/25
(was Summer/Autumn 2024)</t>
  </si>
  <si>
    <t>Jan-2025
(was Jul-2024)</t>
  </si>
  <si>
    <t>Spring 2025
(was late 2024 / early 2025)</t>
  </si>
  <si>
    <t>Autumn/Winter 2025
(was TBC)</t>
  </si>
  <si>
    <t>Nov-2025
(was TBC)</t>
  </si>
  <si>
    <t>Preferred Options (Reg 18) - Winter 2023/24 (was mid-2023); Reg 19 - Winter 2024/25 (was Summer/Autumn 2024); Submission - Spring 2025 (was late 2024 / early 2025); Adoption - Autumn/Winter 2025 (was TBC).</t>
  </si>
  <si>
    <t>Sep -2023 LDS</t>
  </si>
  <si>
    <t>Jan - Feb 2023
[missed]</t>
  </si>
  <si>
    <t>early 2024
(was Oct - Nov 2023)</t>
  </si>
  <si>
    <t>PINS</t>
  </si>
  <si>
    <t>https://www.kingston.gov.uk/local-development-scheme</t>
  </si>
  <si>
    <t>Sep- 2024
(was Spring/Summer 2024)</t>
  </si>
  <si>
    <t>Jan-2025
(was later in 2024
(Autumn 2024))</t>
  </si>
  <si>
    <t>We haven't updated our LDS yet, but I can inform you that we will be running a consultation on the Publication (Reg 19) version of the Local Plan in Spring/Summer 2024. We will submit the Local Plan to the Secretary of State for public examination later in 2024.</t>
  </si>
  <si>
    <t>PINS data Feb 2024</t>
  </si>
  <si>
    <t>Website says, "Publication version in the spring/summer 2024,  we will prepare to submit the Local Plan to the Secretary of State for public examination later in 2024."</t>
  </si>
  <si>
    <t>Reg 18 completed
[Reg 19 exp. Sep-2024]</t>
  </si>
  <si>
    <t>Gosport Borough Local Plan 2038</t>
  </si>
  <si>
    <t>https://www.gosport.gov.uk/media/1736/Local-Development-Scheme-2023/pdf/Local_Development_Scheme_2023_Final.pdf?m=638146641358370000</t>
  </si>
  <si>
    <t>Oct 2024
(was Jan - Feb 2024)</t>
  </si>
  <si>
    <t>Feb-2025
(was Summer 2024)</t>
  </si>
  <si>
    <t xml:space="preserve">Reg 18 stage completed September - December 2021.  Reg 19 - now Jan - Feb 2024 (was Oct - Nov 2022); Submission - now Summer 2024 (was Spring 2023); Examination - now Autumn 2024 (was Summer 2023); Adoption - now January 2025 (was Autumn 2023).  </t>
  </si>
  <si>
    <t>pins data feb 2024</t>
  </si>
  <si>
    <t>A revised LDS will be produced in March 2024 which will set out a revised timetable as the local Plan Regulation 19 version is likely to be produced later in the year for various reasons.</t>
  </si>
  <si>
    <t>Reg 18 completed
[exp. Reg 19 Oct 2024]</t>
  </si>
  <si>
    <t>August 2023
(was June/July 2023)</t>
  </si>
  <si>
    <t>Winter 2023
(was Nov 2023)</t>
  </si>
  <si>
    <t>Jan-2024
(was Nov 2023)</t>
  </si>
  <si>
    <t xml:space="preserve">Plan period now 2021 - 2041. Next Reg 18 consultations in Winter 2023.  Publication now June 2024 (was Sep 2023);  Submission now Nov 2024 (was Dec 2023); Examination and Adoption 2025. </t>
  </si>
  <si>
    <t>Reg 18 ongoing
next Reg 18 exp. Jan-2024]</t>
  </si>
  <si>
    <t>https://www.surreyheath.gov.uk/sites/default/files/2023-05/Local%20Development%20Scheme%202023-2026.pdf</t>
  </si>
  <si>
    <t>Nov 2023 - Jan 2024</t>
  </si>
  <si>
    <t>February 2025</t>
  </si>
  <si>
    <t>Reg 19 now Nov 2023; Submission April 2024; Adoption Feb 2025.</t>
  </si>
  <si>
    <t>July - Sep 2023
(delayed)</t>
  </si>
  <si>
    <t>Jul-2023
(delayed)</t>
  </si>
  <si>
    <t>exp. end 2024
(was July - Sept 2024)</t>
  </si>
  <si>
    <t>Dec-2024
(was Jul-2024)</t>
  </si>
  <si>
    <t>PINS / LPA</t>
  </si>
  <si>
    <t>West Northamptonshire (from 1 April 2021)</t>
  </si>
  <si>
    <t>West Northamptonshire Local Plan</t>
  </si>
  <si>
    <t>https://cms.westnorthants.gov.uk/media/683/download</t>
  </si>
  <si>
    <t>Draft Plan consultation (third Reg 18) now Oct 2023 (was June 2023); Reg 19 now June 2024 (was Dec 2023); Submission now November 2024 (was May 2024); Adoption now March 2026 (was March 2025)</t>
  </si>
  <si>
    <t>https://www.bradford.gov.uk/media/6574/localdevelopmentscheme2021to2024.pdf</t>
  </si>
  <si>
    <t>later in 2023
(was Dec 2022)
pins est. 30/07/24</t>
  </si>
  <si>
    <r>
      <t xml:space="preserve">May 2023
</t>
    </r>
    <r>
      <rPr>
        <sz val="10"/>
        <color rgb="FF000000"/>
        <rFont val="Calibri"/>
        <family val="2"/>
      </rPr>
      <t>pins est. 01/12/24</t>
    </r>
  </si>
  <si>
    <t xml:space="preserve">PINS Intel (April 2023): At present, it is anticipated that the next consultation stage – Regulation 19 – will commence later this year. </t>
  </si>
  <si>
    <t>pins data Feb 2024</t>
  </si>
  <si>
    <t>As of mid-2020, the Council is preparing a single Local Plan which includes work undertaken to date on the Core Strategy Partial Review and land allocations.  The Council is currently working on producing the next stage of the Local Plan (Submission Draft Local Plan - Regulation 19) which is due for publication later in 2023.</t>
  </si>
  <si>
    <t>Reg 18 completed
[Reg 19 exp. Jul-2024]</t>
  </si>
  <si>
    <t>https://www.greatercambridgeplanning.org/emerging-plans-and-guidance/greater-cambridge-local-plan/</t>
  </si>
  <si>
    <t>https://www.greatercambridgeplanning.org/media/2603/greater-cambridge-local-development-scheme-20_stuart-morris.pdf</t>
  </si>
  <si>
    <t>Summer / Autumn 2025</t>
  </si>
  <si>
    <t>Joint Plan between Cambridge City Council and South Cambs DC.  Third Reg 18 (Draft Plan): Autumn 2023; Reg 19: Autumn 2024; Submission: Summer/Autumn 2025; Adoption: TBC.  Timetable out of date, report to committee in March 2024</t>
  </si>
  <si>
    <t>Due to continued work exploring water supply, and delay to the submission of the Cambridge Waste Water Treatment Plant relocation Development Consent Order, the Local Plan timetable will be updated. A report is being taken to committees in March 2024 on this issue.</t>
  </si>
  <si>
    <t>Reg 18 ongoing
[delay likely]</t>
  </si>
  <si>
    <t>https://greatercambridgeplanning.org/emerging-plans-and-guidance/local-development-scheme/</t>
  </si>
  <si>
    <t>Rother Local Plan 2039</t>
  </si>
  <si>
    <t>https://rdcpublic.blob.core.windows.net/website-uploads/2021/03/Local-Development-Scheme_2021_Final-.pdf</t>
  </si>
  <si>
    <t xml:space="preserve">Sep 2024
</t>
  </si>
  <si>
    <t>Spring 2025
[was Nov/Dec 2024]</t>
  </si>
  <si>
    <t>Apr-2025
[was Nov 2024]</t>
  </si>
  <si>
    <t>TBC
[was Summer/Autumn 2025]</t>
  </si>
  <si>
    <t>TBC
[was Aug-2025]</t>
  </si>
  <si>
    <t>PINS Intel: Will publish updated LDS later in year but tentative timetable is R19 Sept 24 with Submision Spring 2025</t>
  </si>
  <si>
    <t>Tentative timetable: Reg 18 - Sept/Oct 2023; Reg 19 - Sept 2024; Submission - Spring 2025 (was Nov/Dec 2024); Adoption - TBC (was Summer/Autumn 2025)</t>
  </si>
  <si>
    <t>https://www.sutton.gov.uk/-/the-local-plan</t>
  </si>
  <si>
    <t>https://www.sutton.gov.uk/documents/20124/864129/Sutton+Local+Development+Scheme+2021.pdf/d62835c4-1847-9ba6-6268-7fb187a34c0f?t=1661352052830</t>
  </si>
  <si>
    <t>TBC
[was Jan-2024]</t>
  </si>
  <si>
    <t>Jun-2024
[was Jan-2023]</t>
  </si>
  <si>
    <t xml:space="preserve">Jun-2024
[was Jan-2023]
</t>
  </si>
  <si>
    <t>Oct-2024
[was May-2023]</t>
  </si>
  <si>
    <t>TBC
[was Dec 2023]</t>
  </si>
  <si>
    <t>TBC
[was Dec-2023]</t>
  </si>
  <si>
    <t>PINS Intel: LDS to be updated later this year - currently estimate R19 June 2024 with Submission October 2024 (as at July 2023)</t>
  </si>
  <si>
    <t>https://www.coventry.gov.uk/info/111/planning_policy/3600/coventry_local_plan_2011-2031/7</t>
  </si>
  <si>
    <t>https://www.coventry.gov.uk/downloads/file/37789/local-development-scheme-november-2022</t>
  </si>
  <si>
    <t>March 2025</t>
  </si>
  <si>
    <t>Reg 18 closed Sep 2023. Reg 19 January 2024; Submission July 2024; Adoption March 2025.</t>
  </si>
  <si>
    <t>Reg 18 completed
[Reg 19 exp. Jan 2024]</t>
  </si>
  <si>
    <t>https://hinckleybosworth-my.sharepoint.com/:b:/g/personal/developmentservices_hinckleybosworth_onmicrosoft_com/EWo56I9rrh5Hot0OeHsjlo8B4CBZMGXLAKF5rjLGTvgg8Q?e=TobXhO</t>
  </si>
  <si>
    <t>Feb - March 2022</t>
  </si>
  <si>
    <t>Feb 2022
[first Reg 19]
Jan 2025
[second Reg 19]</t>
  </si>
  <si>
    <t>Feb 2022
[to consult again at Reg 19 stage]</t>
  </si>
  <si>
    <t>May-2025
(was Aug 2024)</t>
  </si>
  <si>
    <t>Aug 2025</t>
  </si>
  <si>
    <t>Delay and second Reg 19 in timetable</t>
  </si>
  <si>
    <t>Feb 2024 data</t>
  </si>
  <si>
    <t>Second Reg 19 timetabled for May 2024.</t>
  </si>
  <si>
    <t>Published
[second Reg 19 exp. Jan-2025]</t>
  </si>
  <si>
    <t>https://www.slough.gov.uk/planning-policy/emerging-local-plan-slough-2016-2036?documentId=639&amp;categoryId=20131</t>
  </si>
  <si>
    <t>https://www.slough.gov.uk/downloads/download/615/local-plan-development-scheme-april-2019</t>
  </si>
  <si>
    <t>Feb 2023
[missed]</t>
  </si>
  <si>
    <t>April 2023
[missed]</t>
  </si>
  <si>
    <t>Work on local plan paused due to budget issues.   Council need to approve new LDS and budget - no timetable yet</t>
  </si>
  <si>
    <t>Reg 18 completed
[PAUSED; no up-to-date timetable]</t>
  </si>
  <si>
    <t>https://publications.southtyneside.gov.uk/plans/local-development-scheme/index.htm?_gl=1*xwb2vx*_ga*NjEyNzI4MzA2LjE2OTc2MTk3NDE.*_ga_DNGKJ1HWT8*MTY5NzYxOTc0MS4xLjAuMTY5NzYxOTc0MS42MC4wLjA.</t>
  </si>
  <si>
    <t xml:space="preserve">Jan-Feb 2024
(was 2023)
</t>
  </si>
  <si>
    <t>Jan-2024
[was Jan-2023]</t>
  </si>
  <si>
    <t>Summer 2024
[was 2024]</t>
  </si>
  <si>
    <t>Jul-2024
(was 2024)</t>
  </si>
  <si>
    <t>Summer 2025
(was TBC)</t>
  </si>
  <si>
    <t>Jul-2025
(was TBC)</t>
  </si>
  <si>
    <t xml:space="preserve">Reg 19 - Jan - Feb 2024; Submission - Summer 2024; Eamination - Early 2025; Adoption - Summer 2025
</t>
  </si>
  <si>
    <t>Sep-2023 LDS</t>
  </si>
  <si>
    <t>Reg 19 consultations 15 Jan - 3 March 2024</t>
  </si>
  <si>
    <t>Published 
[Submission exp. Jul-2024]</t>
  </si>
  <si>
    <t>Summer 2024
(was Nov 2023 - Jan 2024)</t>
  </si>
  <si>
    <t>Winter 2024/25
(was April 2024)</t>
  </si>
  <si>
    <t>Autumn 2025
(was February 2025)</t>
  </si>
  <si>
    <t>19 March 2024 agenda</t>
  </si>
  <si>
    <t>Reg 18 completed
[exp. Reg 19 July 2024]</t>
  </si>
  <si>
    <t>https://www.wealden.gov.uk/UploadedFiles/Final-LDS-1.pdf</t>
  </si>
  <si>
    <t>PAUSED
[was Autumn 2023]</t>
  </si>
  <si>
    <t>PAUSED
[was Oct-2023]</t>
  </si>
  <si>
    <t>Summer/Autumn 2024 
[was Winter 2022]</t>
  </si>
  <si>
    <t xml:space="preserve">Jul-2024
[was Jan-2023]
</t>
  </si>
  <si>
    <t xml:space="preserve">Spring 2025
[was Spring 2023]
</t>
  </si>
  <si>
    <t>Apr-2025
[was Apr-2023]</t>
  </si>
  <si>
    <t xml:space="preserve">DELAYED
[was Winter 2023]
</t>
  </si>
  <si>
    <t>DELAYED
[was Jan-2024]</t>
  </si>
  <si>
    <t>Full Council to consider draft local plan early 2024 (likely 8 Feb)</t>
  </si>
  <si>
    <t>DLUHC Intel (Nov 2023)</t>
  </si>
  <si>
    <t xml:space="preserve">Reg 18 yet to start
[PAUSED] </t>
  </si>
  <si>
    <t>Q2 2024
(was Aug - Sept 2023)</t>
  </si>
  <si>
    <t>Jul-2024
(was Aug-2023)</t>
  </si>
  <si>
    <t>Q3 2024
(was November 2023)</t>
  </si>
  <si>
    <t>Oct-2024
(was Nov-2023)</t>
  </si>
  <si>
    <t>Q3 2025
(was July/August 2024)</t>
  </si>
  <si>
    <t>Oct-2025
(was Jul-2024)</t>
  </si>
  <si>
    <t xml:space="preserve">Reg 19 is now Summer/Autumn 2024 (was Aug-Sept 2023);  Submission Q3 2024 (was November 2023); Adoption Q3 2025 (was July/August 2024) </t>
  </si>
  <si>
    <t>LPA e-mail &amp; online Oct 2023 timetable</t>
  </si>
  <si>
    <t>https://www.rushmoor.gov.uk/media/ha0l4qei/rushmoor_local_development_scheme_august_2016.pdf</t>
  </si>
  <si>
    <t>no LDS or timetable found and no evidence of a review being underway.</t>
  </si>
  <si>
    <t>no up-to-date LDS or timetable found and no evidence of a review being underway.</t>
  </si>
  <si>
    <t>19/01/2024
[none found]</t>
  </si>
  <si>
    <t>Local Plan Review 2030 (within 5 years post adoption from 2021)</t>
  </si>
  <si>
    <t>https://www.scilly.gov.uk/planning/planning-policy/local-plan-2015-2030/annual-monitoring-reports</t>
  </si>
  <si>
    <t>https://www.scilly.gov.uk/sites/default/files/planning-apps/AMR16%202021-2022.pdf</t>
  </si>
  <si>
    <t>Aug-2025
(was Q4 2024/25)</t>
  </si>
  <si>
    <t xml:space="preserve">Q1 2026/27 &amp; 
Q4 2026/27
</t>
  </si>
  <si>
    <t>Q2 2027/28</t>
  </si>
  <si>
    <t>Q4 2027/28</t>
  </si>
  <si>
    <t>Draft LDS timetable in response to post-WMR statement</t>
  </si>
  <si>
    <t>13 Feb e-mail (draft LDS)</t>
  </si>
  <si>
    <t>Reg 18 yet to start
(exp. Q2 2025/26)</t>
  </si>
  <si>
    <t>https://www.basildon.gov.uk/media/11479/Basildon-Council-Local-Development-Scheme-LDS-2022-2027/pdf/Basildon_Council_-_Local_Development_Scheme_LDS_2022-2027.pdf?m=638047075807230000</t>
  </si>
  <si>
    <t xml:space="preserve">Issues and Options (1st Reg 18) 27 June - 5 Sep 2023; Draft Plan consultation (2nd Reg 18) July - Sept 2024; Reg 19 Oct - Dec 2025; Submission April - June 2026; Adoption Oct - Dec 2027. 
</t>
  </si>
  <si>
    <t>https://www.stratford.gov.uk/planning-building/local-development-scheme.cfm</t>
  </si>
  <si>
    <t>https://www.stratford.gov.uk/doc/211188/name/LDS%20Apr%2022.pdf</t>
  </si>
  <si>
    <t>Warwick and Stratford have pushed back local plan by 2 years (Nov 2023)</t>
  </si>
  <si>
    <t>DLUHC intel (Nov 2023)</t>
  </si>
  <si>
    <t>local plan work pushed back by 2 years</t>
  </si>
  <si>
    <t>no timetable sas such, just bald statement," Local Plan Review Start 2024 - Review Complete July 2027"</t>
  </si>
  <si>
    <t>26/018/2023</t>
  </si>
  <si>
    <t>https://drive.google.com/file/d/1wYgUh2_Dj8uh0X8ZZ8w8ndJU3O-z59Cj/view?usp=drive_link</t>
  </si>
  <si>
    <t>Feb 2023 - June 2024</t>
  </si>
  <si>
    <t>PINS data (Feb 2024) &amp; March 2024 LDS</t>
  </si>
  <si>
    <t>https://www.chesterfield.gov.uk/media/2060439/local-development-scheme-11-march-2021.pdf</t>
  </si>
  <si>
    <t>May 2025</t>
  </si>
  <si>
    <t>LDS (March 2021) says plan to be reviewed by 2025.  Call for Sites completed (March 2023); 2023 consulting on issues and options; 2024 consulting on draft plan.  26/02/24 LPA advise R19 expected Jan 25 with submission May 25 before the deadline.  LDS will be updated soon to reflect this.</t>
  </si>
  <si>
    <t>LDS out of date.  Reg 19 and submission from PINS intel (Feb 2024)</t>
  </si>
  <si>
    <t>26/02/24 LPA advise R19 expected Jan 25 with submission May 25 before the deadline.  LDS will be updated soon to reflect this.</t>
  </si>
  <si>
    <t>June 2024
(was 1 Feb 2024)</t>
  </si>
  <si>
    <t>Oct 2024
(was May 2024)</t>
  </si>
  <si>
    <t>Central Lancashire LDS shared between Chorley, Preston and South Ribble.  Preferred Options delayed. Two preferred options stages (Reg 18) - first Dec 2022 - Feb 2023; second Aug 2023- Sep 2023; Publication (Reg 19) Feb 2024; Submission May 2024; Adoption May 2025.</t>
  </si>
  <si>
    <t>Reg 18 completed
[Reg 19 exp. Jun-2024]</t>
  </si>
  <si>
    <t>https://www.kirklees.gov.uk/beta/planning-and-development.aspx#planning-policy</t>
  </si>
  <si>
    <t>Kirklees Local Plan adopted Feb 2019.  Local press report that Kirklees will be commencing a review in 2023.</t>
  </si>
  <si>
    <t>https://www.stalbans.gov.uk/sites/default/files/attachments/Local%20Development%20Scheme.pdf</t>
  </si>
  <si>
    <t>September 2022 LDS</t>
  </si>
  <si>
    <t>https://www.fenland.gov.uk/media/18150/Local-Development-Scheme-LDS-February-2022/pdf/Fenland_LDS_Feb_2022.pdf?m=637795684386930000</t>
  </si>
  <si>
    <t>Oct-2024</t>
  </si>
  <si>
    <t>The draft Fenland Local Plan was subject to public consultation (Regulation 18) in August / October 2022. The consultation report is currently being produced and responses received will inform the next (Submission Reg 19) stage of the Plan. A decision about how and when to proceed to the next stage will be made by elected Members after the May 2023 council elections when the whole of the council is up for re-election.  It is likely that there will be a clearer idea of when the LPA may be submitting the local plan for examination from June this year.  In additon, Peterborough recently announced that they are no longer supporting Fenland in preparing their plan (no staff at Fenland).</t>
  </si>
  <si>
    <t>https://www.dorsetcouncil.gov.uk/planning-buildings-land/planning-policy/dorset-council-local-plan</t>
  </si>
  <si>
    <t>https://www.dorsetcouncil.gov.uk/documents/35024/282495/Dorset+Council+Local+Development+Scheme+-+October+2022.pdf/dae6a342-c6f2-a946-8cf2-3bdb87ef56ed</t>
  </si>
  <si>
    <t>Local Plan Options Consultation</t>
  </si>
  <si>
    <t>https://www.dorsetcouncil.gov.uk/planning-buildings-land/planning-policy/dorset-council-local-plan/dorset-council-local-plan-options-consultation-january-2021.aspx</t>
  </si>
  <si>
    <t>April 2025</t>
  </si>
  <si>
    <t>Planning Magazine reports 2 and a half year delay to plan preparation.  Timetable in Oct 2022 LDS:  Publication: December 2024;  Submission: April 2025; Examination: Autumn 2025;  Adoption: Spring 2026.</t>
  </si>
  <si>
    <t>Reg 18 completed
[exp. Reg 19 Dec 2024]</t>
  </si>
  <si>
    <t>April-June 2021</t>
  </si>
  <si>
    <t>July-Sept 2021</t>
  </si>
  <si>
    <t>Jan-March 2023</t>
  </si>
  <si>
    <t>Publication now April-June 2021 (was Oct-Dec 2020); Submission July-Sept 2021 (was Jan-March 2021); Adoption Jan-March 2023 (was April-June 2022).</t>
  </si>
  <si>
    <t>https://bbcdevwebfiles.blob.core.windows.net/webfiles/Planning%20and%20Building/Planning%20Policy/local-development-scheme-2021.pdf</t>
  </si>
  <si>
    <t>Firrst Reg 18 (Issues and Options) carried out Summer 2020; second Reg 18 (draft plan) completed Sept 2021.  Publication May - June 2022; Submission Jan 2023; Adoption December 2023.  Plan published for consultation (Reg 19) 15 June 2022. Submitted 12 Jan 2023.</t>
  </si>
  <si>
    <t>https://www.hull.gov.uk/communities-and-living/regeneration-schemes/local-development-scheme</t>
  </si>
  <si>
    <t>https://www.hull.gov.uk/sites/hull/files/media/Hull%20Local%20Development%20Scheme%202021.pdf</t>
  </si>
  <si>
    <t>Feb - March 2022
[missed]</t>
  </si>
  <si>
    <t>Public consultation - Draft Plan</t>
  </si>
  <si>
    <t>TBA 
(was Oct - Nov 2022)</t>
  </si>
  <si>
    <t>TBA
(was Feb 2023)</t>
  </si>
  <si>
    <t>TBA
 (was Nov 2023)</t>
  </si>
  <si>
    <t>Draft July 2021 LDS located.  Reg 18 estimated Feb/March 2022; Reg 19 Oct/Nov 2022; Submission Feb 2023; Adoption Nov 2023. All missed.  Plan likely to be prepared under new system.</t>
  </si>
  <si>
    <t>PINS Intel Feb 2024</t>
  </si>
  <si>
    <t>12/02/24 LPA continue to experience problems in recruiting to essential posts in the forward planning team and this is impacting on their ability to progress plan. Will be taking  a revised work programme to Planning Committee (probably in April of this year).  Their approach is likely to be based on preparing a plan based on the new system as opposed to the old (current) system.</t>
  </si>
  <si>
    <t>plan likely to be prepared under new system</t>
  </si>
  <si>
    <t>https://www.wiltshire.gov.uk/media/12513/Wiltshire-Local-Development-Scheme-December-2023/pdf/Wiltshire_Local_Development_Scheme_December_2023.pdf?m=1703168432587</t>
  </si>
  <si>
    <t xml:space="preserve">The Reg 19 consultation for the Wiltshire Local Plan ran from Wednesday 27 September until Wednesday 22 November 2023.  </t>
  </si>
  <si>
    <t>Publication stage (Reg 19) eight week consultation period ran from Wednesday 27 September to Wednesday 22 November 2023.</t>
  </si>
  <si>
    <t>Published
[Submission exp. May-2024]</t>
  </si>
  <si>
    <t>No change in Oct 2023 timetable to provisional timetable of July 2023: Preferred Options (Reg 18) March - April 2024; Reg 19 - Feb - March 2025; Submission April 2025; and Adoption June 2026</t>
  </si>
  <si>
    <t>Reg 18 ongoing
[next Reg 18 exp. Mar-2024]</t>
  </si>
  <si>
    <t>https://www.broads-authority.gov.uk/planning/planning-policies/development</t>
  </si>
  <si>
    <t>https://www.broads-authority.gov.uk/__data/assets/pdf_file/0017/408311/Broads-Local-Plan-LDS-July-2023.pdf</t>
  </si>
  <si>
    <t>May 2024
(was Feb - April 2023)</t>
  </si>
  <si>
    <t>Dec-2024
(was Sep - Nov 2023)</t>
  </si>
  <si>
    <t>June 2024
(was May-2025)</t>
  </si>
  <si>
    <t>TBA
(was Oct/Nov 2024)</t>
  </si>
  <si>
    <t>The Local Plan for the Broads was adopted by the Broads Authority on 17 May 2019.  They had committed to start the review around 18 months after adoption with background work commencing in Nov 2020.  Their Issues and Options consultation ended 9 Dec 2022, with Preferred Options now May-2024 (was Feb - April 2023); Reg 19 now Dec-2024 (was Sep - Nov 2023), Submission now May-2025 (was Feb 2024) and Adoption TBA (was Oct/Nov 2024).</t>
  </si>
  <si>
    <t>PINS intel Feb 2024</t>
  </si>
  <si>
    <t>08/02/24 LPA advised they are looking to submit in June (no specific date but before the end of)</t>
  </si>
  <si>
    <t>Reg 18 ongoing
[next Reg 18 exp. May-2024)</t>
  </si>
  <si>
    <t>https://democracy.bathnes.gov.uk/documents/s80251/E3497%20-%20Local%20Plan%20Options%20Consultation%20and%20Local%20Development%20Scheme.pdf</t>
  </si>
  <si>
    <t>Feb 2024
[not yet published]</t>
  </si>
  <si>
    <t>Dec 2024/Jan 2025</t>
  </si>
  <si>
    <t>Amendments to the preparation timetable for the Local Plan 2022-2042,
as follows:
o Options consultation (Reg 18) – February/March 2024 
o Publication of Draft Plan for consultation (Reg 19) – December 
2024/January 2025
o Submission of the Draft Plan for Examination – March 2025
o Inspector’s Report – November 2025
o Adoption – December 2025</t>
  </si>
  <si>
    <t>Feb 2024 LDS as appears in committee report of 1st Feb 2024</t>
  </si>
  <si>
    <t>Apr-2024
[was June 2023]</t>
  </si>
  <si>
    <t>Oct-2024
(was end 2024)</t>
  </si>
  <si>
    <t>March 2025
(was Jun-2025)</t>
  </si>
  <si>
    <t>Officers say, "Reg 18 Consultation will be launched at start of April 2024 pending political sign off. Reg 19 will follow at end of that year.  Our submission would be bound by the 30th June 2025 deadline if implemented post consultation." The current published timetable is hopelessly out of date but a "Call for Sites" ran from May - Sept this year.</t>
  </si>
  <si>
    <t>Reg 18 ongoing
[Reg 19 exp. Oct-2024]</t>
  </si>
  <si>
    <t>Reg 18 ongoing
[next Reg 18 exp. Jan 2024]</t>
  </si>
  <si>
    <t>https://www.southdowns.gov.uk/planning-policy/south-downs-local-plan-review/local-development-scheme/</t>
  </si>
  <si>
    <t>https://www.southdowns.gov.uk/wp-content/uploads/2022/12/Agenda-Item-12-LPR.pdf</t>
  </si>
  <si>
    <t>https://sdnpalocalplanreview.commonplace.is/en-GB/proposals/keyinformation/step1</t>
  </si>
  <si>
    <t>Q4 2025-26</t>
  </si>
  <si>
    <t>Q2 2026-27</t>
  </si>
  <si>
    <t>Q1 2027-28</t>
  </si>
  <si>
    <t>Review of Local Plan and not a brand new plan.  Currently at the very beginning of the Local Plan Review, at the evidence gathering stage. Working towards a draft plan for a Regulation 18 consultation which is anticipated in early 2025</t>
  </si>
  <si>
    <t>PINS Intel / Dec 2022 LDS and
LPA website</t>
  </si>
  <si>
    <t>https://www.southkesteven.gov.uk/sites/default/files/2023-08/Local_Development_Scheme_2023-2026.pdf</t>
  </si>
  <si>
    <t>Reg 18 completed
[Reg 19 exp. July 2024]</t>
  </si>
  <si>
    <t>Stockport Local Development Scheme - Stockport Council</t>
  </si>
  <si>
    <t>https://assets.ctfassets.net/ii3xdrqc6nfw/3iqO7UJushLrUP75oSUXjD/1d6aca2ebb58d080ebb2de673a4417a6/Stockport_Local_Development_Scheme_January_2024.pdf</t>
  </si>
  <si>
    <t>• Consultation (regulation 18): Issues and Options (July – October 2017) (completed). Draft Local Plan 
(July – August 2024)
• Publication (regulation 19): March – April 2025
• Submission: June 2025
• Examination in public: Autumn/Winter 2025/2026
• Adoption: Mid 2026</t>
  </si>
  <si>
    <t>Jan-2023 LDS (published Feb-2024)</t>
  </si>
  <si>
    <t>Reg 18 ongoing
[Delayed]</t>
  </si>
  <si>
    <t>https://www.sefton.gov.uk/media/7197/local-development-scheme2023_26-june2023.pdf</t>
  </si>
  <si>
    <t xml:space="preserve">The Council do not think it expedient at this point to commence work on a replacement Local Plan until the reformed system is in place. Once the LURA receives royal assent, and new plan-making regulations are published, the Council will set out the timetable for the Local Plan under this new approach. </t>
  </si>
  <si>
    <t>Aug 2023 LDS</t>
  </si>
  <si>
    <t>self-reviewed (Aug 2023)
new local plan to be prepared under new system</t>
  </si>
  <si>
    <t>Feb - March 2024
(was Nov 2023 - Jan 2024)</t>
  </si>
  <si>
    <t>July - August 2024
(was May-2024)</t>
  </si>
  <si>
    <t>Nov-2024
(was Sep-2024)</t>
  </si>
  <si>
    <t>May-2025
( was April 2025)</t>
  </si>
  <si>
    <t>May-2025
(was Apr-2025)</t>
  </si>
  <si>
    <t>First Reg 18 Dec 2022 - Jan 2023 (completed); Preferred Options Reg 18 now Feb - March 2024 (was Nov 2023); Reg 19 now July - Aug 2024 (was May 2024); Submission now November 2024 (was Sept 2024); Adoption now May 2025 (was April 2025)</t>
  </si>
  <si>
    <t>Dec 2023 LDS</t>
  </si>
  <si>
    <t>New coalition in control of council after May 2019 elections. New Council looking to amend the Local Plan.  Reg 19 consultation delayed for 12 – 18 months.  Likely Swale will prepare a new LDS some time in the early summer of 2023.  Current expected R19 January 2024 with Submission June 2024 - however this is dependent on NPPF update</t>
  </si>
  <si>
    <t>Summer 2024
(was Spring 2024)</t>
  </si>
  <si>
    <t>TBC
(was Summer 2024)</t>
  </si>
  <si>
    <t>First Reg 18 commenced 16 November 2022 and ran to 11 Jan 2023.  Second Regulation 18 consultation runs from 23 Nov 2023 to 11 Jan 2024</t>
  </si>
  <si>
    <t>Reg 18 completed
[Reg 19 exp. Summer 2024]</t>
  </si>
  <si>
    <t>Dorset Council Local Plan
[to be prepared under new system]</t>
  </si>
  <si>
    <t>https://www.dorsetcouncil.gov.uk/documents/35024/282495/Dorset+Council+Local+Development+Scheme+-+March+2024.pdf/fa883252-bf8b-d9ee-d193-4617353b0821</t>
  </si>
  <si>
    <t>Preparing under new system: scoping Q3 2024; PID/Gateway Assessments Q4 2024; Gateway Assessments Q4 2025 &amp; Q4 2026; Examination Q4 2026/Q1 2027; Adoption Q2 2027</t>
  </si>
  <si>
    <t>plan to be prepared under new system</t>
  </si>
  <si>
    <t>Sep-2024
(Qtr 2 2024/25)</t>
  </si>
  <si>
    <t>Jan-2025
(was Qtr 3 2024/25)</t>
  </si>
  <si>
    <t>Qtr 1 2026/27
(was TBC)</t>
  </si>
  <si>
    <t>Reg 18 consultation completed March 2021.  Reg 19 now Qtr 2 2024/25; Submission Qtr 3 2024/25; Adoption Qtr 1 2026/27</t>
  </si>
  <si>
    <t>Dec 2023 LDS &amp; pins data feb 2024</t>
  </si>
  <si>
    <t>Reg 18 completed
[Reg 19 exp. Sep 2024]</t>
  </si>
  <si>
    <t>Sep-2024
(was Summer - Autumn 2024)</t>
  </si>
  <si>
    <t>Dec 2024 - Jan 2025
(was winter 2024)</t>
  </si>
  <si>
    <t>Draft Plan Consultation now running 25 Oct 2023 to 31 Jan 2024.  Publication (Reg 19): Summer/Autumn 2024; Submission: Winter 2024; Adoption: TBC.  PINS intel Feb 2024 - 19/02/24 LPA advise R19 Sept 24 and submit Dec 24/Jan 25</t>
  </si>
  <si>
    <t>PINS intel - Feb 2024</t>
  </si>
  <si>
    <t>https://www.oadby-wigston.gov.uk/files/documents/local_development_scheme_spring_2024/Local%20Development%20Scheme%20%28Spring%202024%29.pdf</t>
  </si>
  <si>
    <t>April - May 2024
(was Mar - Apr 2024)</t>
  </si>
  <si>
    <t>Spring 2025
(was Feb - March 2025)</t>
  </si>
  <si>
    <t>Spring 2025
(was April 2025)</t>
  </si>
  <si>
    <t xml:space="preserve">Summer/Autumn 2026
(was June 2026)
</t>
  </si>
  <si>
    <t>Preferred Options (Reg 18) April - May 2024; Reg 19 - Spring 2025; Submission - Spring 2025; Examination - Autumn 2025; Main mods - Winter/Spring 2026; Adoption Summer/Autumn 2026</t>
  </si>
  <si>
    <t>12/016/2024</t>
  </si>
  <si>
    <t>Reg 18 completed
[Reg 19 exp. Apr-2025]</t>
  </si>
  <si>
    <t>https://www.ashford.gov.uk/media/ufpbqtxe/local-development-scheme-2023.pdf</t>
  </si>
  <si>
    <t>LDS updated March 2023 shows R19 as Q1 2025 with Submission Q2 2025.  Call for Sites held Sep-Nov 2023.</t>
  </si>
  <si>
    <t>The Call for Sites was held in September - November 2023</t>
  </si>
  <si>
    <t>Autumn/Winter 2024</t>
  </si>
  <si>
    <t>February 2026</t>
  </si>
  <si>
    <t>Local Plan Review Start To start early 2024
Call for Sites Spring 2024
Evidence Base Spring 2024
Preferred Options Consultation (Reg 18) Autmn/Winter 2024
Pre-Submission Consultation (Reg 19) Spring 2025
Submission Summer 2025
Review Complete Adoption February 2026</t>
  </si>
  <si>
    <t>LDS - March 2024</t>
  </si>
  <si>
    <t>LPA advised on 12/3/24 that there is a new timetable in place R19 01/04/25 with submission 30/6/25</t>
  </si>
  <si>
    <t>Reg 18 yet to start
[exp. Oct-2024}</t>
  </si>
  <si>
    <t>Local development framework - West Oxfordshire District Council (westoxon.gov.uk)</t>
  </si>
  <si>
    <t>https://www.westoxon.gov.uk/media/5wajhq5a/local-development-scheme-feb-2024.pdf</t>
  </si>
  <si>
    <t>June/July 2024
(was Winter 2023)</t>
  </si>
  <si>
    <t>March 2025
(was Nov 2024)</t>
  </si>
  <si>
    <t>June 2025
(was April 2025)</t>
  </si>
  <si>
    <t xml:space="preserve">Next Reg 18 consultation June 2024 (was Winter 2023).  Publication now Nov 2024 (was June 2024);  Submission now April 2025 (was Nov 2024).  Examination and Adoption 2025. </t>
  </si>
  <si>
    <t>Reg 18 ongoing
[next Reg 18 exp. Oct-2024]</t>
  </si>
  <si>
    <t>June 2024
(was TBC)</t>
  </si>
  <si>
    <t>Dec 2024
(was Jun-2024)</t>
  </si>
  <si>
    <t>June 2025
(was Oct-2024)</t>
  </si>
  <si>
    <t>27/02/24 LPA advised R18 now June 24, R19 Dec 24 and submission June 25</t>
  </si>
  <si>
    <t>Reg 18 yet to start
[exp. June 2024]</t>
  </si>
  <si>
    <t>23 Jan 2023
8 Nov 2023 (addendum)</t>
  </si>
  <si>
    <t>Jan 2023
Nov-2023 (Addendum)</t>
  </si>
  <si>
    <t>Mar-2024
(was Feb-2024)</t>
  </si>
  <si>
    <t>Nov-2024
(was May 2024)</t>
  </si>
  <si>
    <t>Nov-2024
(was May-2024)</t>
  </si>
  <si>
    <t>September LDS and timetable:
November 2023 – Regulation 19 Addendum to the Proposed Submission Plan
February 2024 - Regulation 22 Submission
June 2024 - Regulation 23-25 Examination in Public
November 2024 - Regulation 26 Adopt Plan</t>
  </si>
  <si>
    <t>PINS intel (Feb 2024)</t>
  </si>
  <si>
    <t>Submitted 14 March 2024</t>
  </si>
  <si>
    <t>https://www.wokingham.gov.uk/EasySiteWeb/GatewayLink.aspx?alId=599969</t>
  </si>
  <si>
    <t>Sep/Oct 2024
(was Summer 2024, before that was Nov 2023)</t>
  </si>
  <si>
    <t>Dec- 2024
(was March - June 2024)</t>
  </si>
  <si>
    <t>Dec-2025
[was TBC]</t>
  </si>
  <si>
    <t>Expect to publish "this summer" 2024.  21/02/24 LPA advise R19 July 24 and submission Dec 24.  *** update: Subject to Full Council agreement on the 19th September the council are intending to publish their Reg 19 Draft Plan for consultation imminently and agree a new Local Development Scheme which anticipates submission in December 2024</t>
  </si>
  <si>
    <t>Intel Sep 2024</t>
  </si>
  <si>
    <t>new Local Plan
(previous plan withdrawn from examination 1 Sept 2021)</t>
  </si>
  <si>
    <t>https://www.rutland.gov.uk/sites/default/files/2023-01/Rutland%20LDS%20Update%20January%202023.pdf</t>
  </si>
  <si>
    <t>Regulation 18: Consultation on Issues and Options June – September 2022 (closed); Public consultation on preferred options consultation document: Autumn 2023 (closes 8 Jan 2024); Regulation 19 Formal public consultation on proposed submission Plan: Autumn 2024; Regulation 22 Submission to Secretary of State: January 2025; Regulation 24 Examination of Local Plan: 2025; Receipt of Inspector’s Report: To be advised; Regulation 26 Adoption of Local Plan: To be advised.</t>
  </si>
  <si>
    <t>Jan 2023 LDS
LPA website (detail on consultations)</t>
  </si>
  <si>
    <t>Reg 18 completed 
[Reg 19 exp. Oct-2024]</t>
  </si>
  <si>
    <t>https://exeter.gov.uk/media/2mef5t2n/230629_lds-2023_approved.pdf</t>
  </si>
  <si>
    <t>Oct-2024
(was Feb 2023)</t>
  </si>
  <si>
    <t>Mar-2025
(was June 2023)</t>
  </si>
  <si>
    <t>Dec-2025
(Jun 2024)</t>
  </si>
  <si>
    <t>Dec-2025
(was Jun-2024)</t>
  </si>
  <si>
    <t>New third Reg 18 consultation on Draft Plan running to from Oct 2023 to Jan 2024; Publication now Oct 2024 (was Feb 2023); Submission now March 2025 (was June 2023); and Adoption now December 2025 (was June 2024).</t>
  </si>
  <si>
    <t>Reg 18 completed
[Reg 19 exp. Oct 2024]</t>
  </si>
  <si>
    <t>https://www.thurrock.gov.uk/sites/default/files/assets/documents/localdevelopmentscheme-202309-v01.pdf</t>
  </si>
  <si>
    <t>Autumn/Winter 2024
(was Summer 2024)</t>
  </si>
  <si>
    <t>Summer 2026
(was Winter 2025)</t>
  </si>
  <si>
    <t>Jul-2026
(was Jan-2026)</t>
  </si>
  <si>
    <t>Initial Proposals Consultation (Regulation 18): Winter 2023/2024 (was a missed Draft Plan Reg 18 consultation in Summer 2023); Regulation 19: Autumn/Winter 2024 (was Summer 2024); Submission: Spring 2025 ( was Autumn 2024); Examination hearings: Summer 2025 (was Spring 2025); Inspector’s Report expected: Spring 2026 (was Autumn/Winter 2025); Adoption: Summer 2026 (was Winter 2025).</t>
  </si>
  <si>
    <t>Reg 18 completed
[Reg 19 exp. Autumn/Winter 2024 ]</t>
  </si>
  <si>
    <t>https://www.whitehorsedc.gov.uk/vale-of-white-horse-district-council/planning-and-development/local-plan-and-planning-policies/local-plan-2041/</t>
  </si>
  <si>
    <t>12 May 2022 
to
23 June 2022</t>
  </si>
  <si>
    <t>Early 2024
(was Oct/Nov 2023)
(was Aug/Sep 2023)</t>
  </si>
  <si>
    <t>Public Consultation on Pre-Submission (Regulation 19) October/
November 2024 
Submission to Secretary of State (Regulation 22) April 2025 
Examination in Public (Regulation 24) August 2025 
Inspector’s report (Regulation 25) November 2025 
Adoption (Regulation 26) December 2025</t>
  </si>
  <si>
    <t>Reg 19 deadline is 12 November 2024</t>
  </si>
  <si>
    <t>https://www.rugby.gov.uk/documents/20124/6573944/Local_Development_Scheme_Dec_2022.pdf/7b0479f8-a0de-2aae-9025-c0fb670d8f8d?t=1702378431813</t>
  </si>
  <si>
    <t>Nov-Dec 2023
(was June - July 2023)</t>
  </si>
  <si>
    <t>June 2025
(was July 2025)</t>
  </si>
  <si>
    <t>Dec 2026
(was March 2026)</t>
  </si>
  <si>
    <t>Dec-2026
(was Mar-2026)</t>
  </si>
  <si>
    <t>Issues &amp; Options: Nov - Dec 2023 (was June - July 2023); Preferred Options: July - August 2024; Reg 19: Jan - Feb 2025; Submission: June 2025 (was July 2025); Adoption: Dec-2026 (was March 2026).  *** update: issues and options is running and closes 2 Feb 2024.</t>
  </si>
  <si>
    <t>Oct 2023 LDS</t>
  </si>
  <si>
    <t>Q2 2026
(was TBC)</t>
  </si>
  <si>
    <t>Local-Plan-Delivery-Programme-2024-2027.pdf (southglos.gov.uk)</t>
  </si>
  <si>
    <t>TBC
(was July 2024)</t>
  </si>
  <si>
    <t>TBC
(was Jan 2025)</t>
  </si>
  <si>
    <t>TBC
(was Sep-2025)</t>
  </si>
  <si>
    <t>Additional consultation on housing land supply: -  a further consultation (Reg 18) is taking place from 19 July to 13 September 2024 on the Council's strategy for ensuring they have adequate housing land supply and whether they can assist with Bristol City Council’s unmet housing need.</t>
  </si>
  <si>
    <t>PINS Intel (Dec 2023)
Dec-2023 LDS
 &amp; LPA website</t>
  </si>
  <si>
    <t>22/03/24 LPA advised submission delayed until Jan 25.  Additional Regulation 18 consultation covering the council’s strategy for ensuring adequacy of its own housing land supply and whether it can assist with Bristol City Council’s unmet housing need.  The consultation is running for 8 weeks from 19 July 2024 to 13 September 2024.</t>
  </si>
  <si>
    <t>Reg 18 ongoing
[Reg 19 dedleyed by extra Reg 18 which ended Sep 2024]</t>
  </si>
  <si>
    <t>https://cbccrmdata.blob.core.windows.net/noteattachment/Local%20Development%20Scheme%20Feb%202023.pdf</t>
  </si>
  <si>
    <t>Nov 2024
(was July-Aug 2025)</t>
  </si>
  <si>
    <t>June 2025
(was Sep-2025)</t>
  </si>
  <si>
    <t>Issues &amp; Options (Reg 18) Nov-Dec 2023; Preferred Options (Reg 18) Oct-Nov 2024: Reg 19 July-Aug 2025; Submission September 2025; Examination Autumn 2025; Adoption Spring 2025.</t>
  </si>
  <si>
    <t>PINS intel Feb 2024 for Reg 19 and Submission stages</t>
  </si>
  <si>
    <r>
      <t xml:space="preserve">29/02/24 LPA advised us they were planning on R19 Nov 24 with submission June 25 under the current regs </t>
    </r>
    <r>
      <rPr>
        <sz val="10"/>
        <color rgb="FFFF0000"/>
        <rFont val="Calibri"/>
        <family val="2"/>
      </rPr>
      <t>however this gives little room for preferred options scheduled in October unless that has been brought forward too</t>
    </r>
    <r>
      <rPr>
        <sz val="10"/>
        <color rgb="FF000000"/>
        <rFont val="Calibri"/>
        <family val="2"/>
      </rPr>
      <t xml:space="preserve"> (issues and options is ongoing to May 24)</t>
    </r>
  </si>
  <si>
    <t>Reg 18 ongoing
[preferred options exp. Oct-24]</t>
  </si>
  <si>
    <t>https://www.bromley.gov.uk/downloads/download/33/local-development-scheme</t>
  </si>
  <si>
    <t>further Reg 18</t>
  </si>
  <si>
    <t>late 2024
pins est. Oct 2024</t>
  </si>
  <si>
    <t>Update received fron LPA 20 Nov 2023 -  R19 late 2024 with submission early 2025</t>
  </si>
  <si>
    <t>PINS Intel (Nov 2023)</t>
  </si>
  <si>
    <t>No up-to-date LDS or timetable.  Reg 18 expected next year (2024).  Milestones from PINS</t>
  </si>
  <si>
    <t>no work on an emerging plan
[adopted Aug-2019]</t>
  </si>
  <si>
    <t>no emerging plan
(self-reviewed Local Plan Core Strategy (2012-2027) in July 2019)</t>
  </si>
  <si>
    <t>https://www.reigate-banstead.gov.uk/downloads/file/5400/local_development_scheme_revised_february_2019</t>
  </si>
  <si>
    <t>https://www.reigate-banstead.gov.uk/download/downloads/id/5400/local_development_scheme_revised_february_2019.pdf</t>
  </si>
  <si>
    <t>Ignore timetable in February 2019 LDS.  Council self-reviewed and decided no policies needed updating July 2019.</t>
  </si>
  <si>
    <t>self-reviewed
(Jul-2019)</t>
  </si>
  <si>
    <t>https://images.reading.gov.uk/2023/03/Local-Development-Scheme-November-2023.pdf</t>
  </si>
  <si>
    <t>Nov 2024
(was Aug/Sept 2024)</t>
  </si>
  <si>
    <t>Feb 2025
(was Nov 2024)</t>
  </si>
  <si>
    <t>June/July 2025</t>
  </si>
  <si>
    <t>"We are due to take an updated Local Development Scheme to a committee meeting at the end of June which will set out a revised timetable, and will let you know formally when that is approved.  Informally however, we are likely to be aiming for a Regulation 19 consultation beginning in November and submission at the end of February 2025."</t>
  </si>
  <si>
    <t>Reg 18 completed
[Reg 19 exp. Nov 2024]</t>
  </si>
  <si>
    <t>April-May 2025
(was Nov 2024)</t>
  </si>
  <si>
    <t>Reg 18 ongoing
[Reg 19 exp. April 2025]</t>
  </si>
  <si>
    <t>https://www.cannockchasedc.gov.uk/sites/default/files/document-library/Local%20Development%20Scheme%202023.pdf</t>
  </si>
  <si>
    <t>Summer 2024
pins est. 01/06/24</t>
  </si>
  <si>
    <t>"There is no set date at this point, but we do have a working timeframe for submission in August, towards the end of the time period set out in the adopted LDS"</t>
  </si>
  <si>
    <t>PINS data May 2024</t>
  </si>
  <si>
    <t>The Regulation 19 public consultation will run from Monday 5th February until 5pm on Monday 18th March 2024</t>
  </si>
  <si>
    <t>Sep 2024
(was Spring 2024)</t>
  </si>
  <si>
    <t>early 2025
(was TBC, Nov 2023)</t>
  </si>
  <si>
    <t>Jun-2025
(was early Spring 2024)</t>
  </si>
  <si>
    <t>TBC
(was Dec 2024)</t>
  </si>
  <si>
    <t>TBC
(was Dec-2024)</t>
  </si>
  <si>
    <t>We are intending to:  Consult on a Draft Plan (Regulation 18) in September 2024;  Consult on the Submission Plan (Regulation 19) early in 2025;  Submit the Plan before the government deadline in June 2025</t>
  </si>
  <si>
    <t>DLUHC Intel (Jan-2024)</t>
  </si>
  <si>
    <t>Reg 18 ongoing
[next Reg 18 exp. Sep-2024]</t>
  </si>
  <si>
    <t>https://www.westoxon.gov.uk/media/5wajhq5a/local-development-scheme-july-2024.pdf</t>
  </si>
  <si>
    <t>Regulation 18 initial scoping consultation – August - October 2022 (COMPLETE)
Regulation 18 focused consultation on draft plan objectives and spatial strategy options along with a ‘call for sites’ exercise – August – October 2023 (COMPLETE)
Regulation 18 consultation on preferred policy options – October 2024
Publication of pre-submission draft Local Plan (Regulation 19) – March 2025
Submission of pre-submission draft Local Plan (Regulation 22) – June 2025
Examination and adoption – 2025/26</t>
  </si>
  <si>
    <t>Westminster City Plan (2019-2040) Full Review</t>
  </si>
  <si>
    <t>Scoping for full review of City Plan 2019-2040</t>
  </si>
  <si>
    <t>Feb-2024 LDS</t>
  </si>
  <si>
    <t>The council intends to undertake a full review of all policies within the adopted City Plan. The timetable for the production of the full review will be in line with emerging Regulations following the introduction of the Levelling Up and Regeneration Act 2023. This LDS will be updated to reflect the new timeframes once the partial review has been completed and Regulations have been published.</t>
  </si>
  <si>
    <t>Reg 18 yet to start
[scoping exp. Autumn 2025]</t>
  </si>
  <si>
    <t>Westminster City Plan (2019-2040) Partial Review (affordable housing and retrofit policies)</t>
  </si>
  <si>
    <t>November 2024
(was Summer / Autumn 2024)</t>
  </si>
  <si>
    <t>Published March 2024</t>
  </si>
  <si>
    <t>Lewes District Local Plan Part 1 Review</t>
  </si>
  <si>
    <t>https://www.lewes-eastbourne.gov.uk/media/1090/Lewes-Local-Development-Scheme/pdf/Lewes_Local_Development_Scheme.pdf?m=638259626046230000</t>
  </si>
  <si>
    <t>https://planningpolicyconsult.lewes-eastbourne.gov.uk/gf2.ti/-/1301314/107546021.1/PDF/-/Lewes_District_Local_Plan_-_Issues_and_Options_-_July_2021_-_08-07-21.pdf</t>
  </si>
  <si>
    <t>Autumn 2023
[was autumn 2021]</t>
  </si>
  <si>
    <t>Oct-2023
[was Oct 2021]</t>
  </si>
  <si>
    <t>https://www.lewes-eastbourne.gov.uk/LLP-consultation</t>
  </si>
  <si>
    <t>Draft Plan (Reg 18)
[new stage]</t>
  </si>
  <si>
    <t>Winter 2024
[was Autumn 2022]</t>
  </si>
  <si>
    <t>Spring 2025
[was by or before Winter 2023]</t>
  </si>
  <si>
    <t>TBC 
[was by or before Winter 2023]</t>
  </si>
  <si>
    <t>New LDS approved in July 2023: Preferred Options (Reg 18) now Autumn 2023; draft plan consultation (Reg 18) Spring 2024 (new stage); Reg 19 now Winter 2024; Submission Spring 2025; and adoption TBC (was "by or before Winter 2023")</t>
  </si>
  <si>
    <t>Jul-2023 LDS &amp; PINS Intel Feb 2024</t>
  </si>
  <si>
    <t>28/02/24 LPA advise timetable is R19 Nov 24 and submission April 25 under the current system</t>
  </si>
  <si>
    <t>https://www.dudley.gov.uk/media/22529/local-development-scheme-report-july-2023.pdf</t>
  </si>
  <si>
    <t>Autumn 2023
(was Summer 2023)</t>
  </si>
  <si>
    <t>Autumn 2024
(was Spring/Summer 2024) pins est. sep-24</t>
  </si>
  <si>
    <t>Spring/Summer 2025
(was Autumn 2024) pins est may-25</t>
  </si>
  <si>
    <t>Spring 2026
(was late 2025)</t>
  </si>
  <si>
    <t>Apr-2026
(was Nov-2025)</t>
  </si>
  <si>
    <t>Timetable in July 2023 updated LDS: Reg 18 now Autumn 2023 (was Summer 2023); Reg 19 now Autumn 2024 (was Spring/Summer 2024); Submission now Spring/Summer 2025 (was Autumn 2024); Adoption now Spring 2026 (was late 2025) depending on timescale of EIP.</t>
  </si>
  <si>
    <t>July 2023 LDS update</t>
  </si>
  <si>
    <t>https://www.camden.gov.uk/documents/20142/4855432/2023+LDS+FINAL.pdf/50d11f59-5926-6d74-d380-1bc4a30d7133?t=1702459128479</t>
  </si>
  <si>
    <t>Winter 2023/Spring 2024
[was early 2024]</t>
  </si>
  <si>
    <t>End of 2024
(was Winter 2024/25, f. end of 2024)</t>
  </si>
  <si>
    <t>Spring 2025
(was Jun-2025)</t>
  </si>
  <si>
    <t>Summer 2026
(was TBC)</t>
  </si>
  <si>
    <t>Reg 18 consultation on draft plan and updated site allocations: Winter/Spring 2024; Reg 19 consultation: Winter 2024/25; Submission: Spring 2025; Examination hearings: Autumn-Winter 2025; Inspector's Report: Spring 2026; Adoption: Summer 2026.</t>
  </si>
  <si>
    <t>Reg 18 completed
[Reg 19 exp. Dec-2025]</t>
  </si>
  <si>
    <t>Mar 2024 update</t>
  </si>
  <si>
    <t>The Councils expect to confirm a full update to the Local Plan Timetable in Spring 2025</t>
  </si>
  <si>
    <t xml:space="preserve">n/a </t>
  </si>
  <si>
    <t>https://www.newforest.gov.uk/media/2279/Local-Development-Scheme-May-2021/pdf/LDS_May_2021.pdf?m=1624012836947</t>
  </si>
  <si>
    <t>post June 2025 (likely autumn)</t>
  </si>
  <si>
    <t>Council agreed at Cabinet on 7 February 2024 to commence a formal review of the local plan.  A draft version of the Local Plan is expected to be formally consulted upon next year (2025).  20/02/24 LPA confirm Plan is expected to be submitted post June 25 (likely Autumn 25) but will update us after their council meeting re: timetable</t>
  </si>
  <si>
    <t>LPA website &amp; PINS Intel Feb 2024</t>
  </si>
  <si>
    <t>local plan to be submitted under new system
[Formal consultation on draft plan exp. in 2025]</t>
  </si>
  <si>
    <t>https://www.cherwell.gov.uk/downloads/download/1541/local-development-scheme---september-2023</t>
  </si>
  <si>
    <t>Sep-Oct 2024
(was Jan 2024)</t>
  </si>
  <si>
    <t>Mar-2025
(was Jan 2025)</t>
  </si>
  <si>
    <t>Dec-2025
(was TBC)</t>
  </si>
  <si>
    <t>Reg 18 consultation completed.  Reg 19 consultation now Sep-Oct 2024 (was Jan 2024); Submission now Jan 2025 (was July 2024); and adoption (subjection to examination) December 2025.</t>
  </si>
  <si>
    <t>Sep-2023 LDS repl. By pins data (Feb 2024)</t>
  </si>
  <si>
    <t>Published Dec 2024</t>
  </si>
  <si>
    <t>East Cambridgeshire Local Plan Single Issue Review</t>
  </si>
  <si>
    <t>Partial review of strategic housing policy required but full update not necessary.</t>
  </si>
  <si>
    <t>https://www.eastcambs.gov.uk/sites/default/files/April%202022%20-%20LDS%20final_1.pdf</t>
  </si>
  <si>
    <t>First Round</t>
  </si>
  <si>
    <t>https://www.eastcambs.gov.uk/local-development-framework/local-plan-review</t>
  </si>
  <si>
    <t>https://www.eastcambs.gov.uk/sites/default/files/East%20Cambridgeshire%20Local%20Plan%20-%20Stage%201%20consultation%20%28Reg%2018%29%20March%202021.pdf</t>
  </si>
  <si>
    <t>Jan-Feb 2022</t>
  </si>
  <si>
    <t>Second Round</t>
  </si>
  <si>
    <t>(see LDS instead)</t>
  </si>
  <si>
    <t>May - July 2022</t>
  </si>
  <si>
    <t>Reg 18 consultations completed.  Previous Emerging Plan submitted Feb 2018, but withdrawn February 2019. Adopted Local Plan 2015 was reviewed in April 2020 and concluded that it does require to be revised, but only partially, and only in respect of its strategic housing policies (a full update of the Local Plan is not considered necessary).  Publication scheduled for May/July 2022; Submission July 2022; and Adoption Jan/Feb 2023.  Plan Published 3 May 2022; Submitted 19 July 2022</t>
  </si>
  <si>
    <t>no work on an emerging plan
[adopted Oct-2023]</t>
  </si>
  <si>
    <t>no work on an emerging plan
[adopted Nov 2022]</t>
  </si>
  <si>
    <t>Plan adopted 25 April 2022.  LDS out of date and no evidence of any review.</t>
  </si>
  <si>
    <t>no work on an emerging plan
[adopted Apr-2022]</t>
  </si>
  <si>
    <t>no work on an emerging plan
[adopted Jan-2022]</t>
  </si>
  <si>
    <r>
      <t xml:space="preserve">The First Stage of the Examination was undertaken in 2019, with Consultation on changes later in 2019.  Local Plan Stage 2 Live Hearings concluded 4 December 2020. The intention is to hold Stage 3 hearings week commencing 10th May 2021. They will cover Matters raised during the Stage 2 hearings.  </t>
    </r>
    <r>
      <rPr>
        <b/>
        <sz val="10"/>
        <color theme="0"/>
        <rFont val="Calibri"/>
        <family val="2"/>
        <scheme val="minor"/>
      </rPr>
      <t xml:space="preserve">*** update 08/04/2021 *** The Council is seeking comments by 9 April 2021 on documents where interested parties had not previously had the opportunity to comment.  This is the second tranche of consultation.  </t>
    </r>
  </si>
  <si>
    <t>no work on an emerging plan
[adopted Mar-2023]</t>
  </si>
  <si>
    <t xml:space="preserve">Found Sound 9 Feb 2023.  Going to Full Council on Monday 6 March for Adoption.  ADOPTED 6 MARCH 2023
</t>
  </si>
  <si>
    <t>no work on an emerging plan 
[adopted Jul-2022]</t>
  </si>
  <si>
    <t>https://www3.halton.gov.uk/Documents/planning/planning%20policy/evidencebase/monitoring/AMRLDS.pdf</t>
  </si>
  <si>
    <t>Plan adopted 2022.  No up to date LDS found and no evidence of any review.</t>
  </si>
  <si>
    <t>https://www.folkestone-hythe.gov.uk/downloads/file/2456/local-development-scheme-2020</t>
  </si>
  <si>
    <t>Adopted March 2022, no evidence of review.  LDS out of date and refers to adopted plan, part 2 plan and other supplementary plans</t>
  </si>
  <si>
    <t>https://democracy.darlington.gov.uk/mgAi.aspx?ID=4337</t>
  </si>
  <si>
    <t>recently adopted plan (2022), no work underway on an emerging plan</t>
  </si>
  <si>
    <t>no work on an emerging plan
[adopted Feb-2022]</t>
  </si>
  <si>
    <t>https://democracy.adur-worthing.gov.uk/documents/g1516/Public%20reports%20pack%2020th-Jan-2021%2018.30%20Worthing%20Planning%20Committee.pdf?T=10</t>
  </si>
  <si>
    <t>May adopt 21 February 2023</t>
  </si>
  <si>
    <t>Following examination MM introduce a housing trajectory.  The requirement is short of OAHN (see Policy SS2).  3,672 overall or 230 DPA.</t>
  </si>
  <si>
    <t>https://www.bexley.gov.uk/sites/default/files/2021-02/local-development-scheme-covid-19-update-with-timetable-amendments-february-2021.pdf</t>
  </si>
  <si>
    <t>Quarter 3 2022</t>
  </si>
  <si>
    <t>Plan published 28 May 2021 (Reg 19).  Submission expected Q4 2021; Adoption Q3 2022. PINS Intel: Submission expected 26 November 2021.  Submitted 30 November 2021.</t>
  </si>
  <si>
    <t>no work on an emerging plan
[adopted Apr-2023]</t>
  </si>
  <si>
    <t>no work on an emerging plan
[adopted Oct-2022]</t>
  </si>
  <si>
    <t>https://www.brent.gov.uk/media/16418905/local-development-scheme.docx</t>
  </si>
  <si>
    <t xml:space="preserve">local plan adopted 2022, no evidence of any (early) review underway </t>
  </si>
  <si>
    <t>Central Lincolnshire Local Plan Review 2019</t>
  </si>
  <si>
    <t>https://www.n-kesteven.gov.uk/_resources/assets/attachment/full/0/105961.pdf</t>
  </si>
  <si>
    <t xml:space="preserve">Consultation on the Draft Local Plan document including proposed site allocations </t>
  </si>
  <si>
    <t>https://central-lincs.inconsult.uk/CLLP.Draft.Local.Plan/consultationHome</t>
  </si>
  <si>
    <t>Joint Plan with North Kesteven; City of Lincoln; and West Lindsey.  Updated Sept 2020 LDS shows delays in progression of milestones: publication, submission and adoption.  Plan Period subject to change (it is proposal number 4). March 2021 Live Timetable update says that at present additional work being undertaken as required and Draft Local Plan being prepared. The next stage is for consultation on the Draft Local Plan document including proposed site allocations in June/ July 2021. Potential future stages for the review of consultation responses to inform the pre-submission plan. This suggests that the timetable is further delayed.</t>
  </si>
  <si>
    <t>https://consult.rbwm.gov.uk/file/6133456?_gl=1*dhl5um*_ga*MTI1ODg5OTM3My4xNjkxMDc0NDg4*_ga_B1S76ZFQXK*MTY5MTA3NDQ4OC4xLjEuMTY5MTA3NDY4Mi4wLjAuMA..</t>
  </si>
  <si>
    <t>Local Plan Found Sound 26 Jan 2022, subsequently adopted 8 February 2022.  As the Council has recently adopted a new Borough Local Plan and a Minerals and Waste Local Plan, it is not proposed to update these within the next three years, but
this will be kept under review.</t>
  </si>
  <si>
    <t xml:space="preserve">SUMMARY OF LOCAL PLAN POSITION </t>
  </si>
  <si>
    <t>Emerging Plan - Summary Status/Comments</t>
  </si>
  <si>
    <t>2023 Election Result</t>
  </si>
  <si>
    <t>No party majority</t>
  </si>
  <si>
    <t>CON hold</t>
  </si>
  <si>
    <t>LibDem hold</t>
  </si>
  <si>
    <t>no elections</t>
  </si>
  <si>
    <t>LAB gain from no party majority</t>
  </si>
  <si>
    <t>LAB hold</t>
  </si>
  <si>
    <t>LIbDem gain from CON</t>
  </si>
  <si>
    <t>CON loss - no party majority</t>
  </si>
  <si>
    <t>LIbDem hold</t>
  </si>
  <si>
    <t>LIBDem hold</t>
  </si>
  <si>
    <t>LibDem gain from CON</t>
  </si>
  <si>
    <t>LAB gain from CON</t>
  </si>
  <si>
    <t>Residents' Association hold</t>
  </si>
  <si>
    <t>CON loss - no party majortity</t>
  </si>
  <si>
    <t>LAB loss - no party majority</t>
  </si>
  <si>
    <t>CON gain from no party majority</t>
  </si>
  <si>
    <t>Independents gain from no party majority</t>
  </si>
  <si>
    <t>Feb-2023
[missed]</t>
  </si>
  <si>
    <t>LiBDem gain from no party majority</t>
  </si>
  <si>
    <t>no work on strategic plan
Reg 18 yet to start on non-startegic plan</t>
  </si>
  <si>
    <t xml:space="preserve">No party majority
[Labour Leader from 13 May 2023]
</t>
  </si>
  <si>
    <t xml:space="preserve">POST-WMS LOCAL DEVELOPMENT SCHEMES </t>
  </si>
  <si>
    <t>Current Local Plan Adopted</t>
  </si>
  <si>
    <t>pre-WMS LDS</t>
  </si>
  <si>
    <t>post-WMS LDS</t>
  </si>
  <si>
    <t xml:space="preserve">Summary Stage
</t>
  </si>
  <si>
    <t>Date of pre-WMS LDS</t>
  </si>
  <si>
    <t>Reg 18 (1)
scheduled</t>
  </si>
  <si>
    <t>Reg 18 (1)
actual</t>
  </si>
  <si>
    <t>Reg 18 (2)
scheduled</t>
  </si>
  <si>
    <t>Reg 18 (2)
actual</t>
  </si>
  <si>
    <t>Reg 18 (3)
scheduled</t>
  </si>
  <si>
    <t>Reg 18 (3)
actual</t>
  </si>
  <si>
    <t>Reg 18 (4)
scheduled</t>
  </si>
  <si>
    <t>Reg 18 (4)
actual</t>
  </si>
  <si>
    <t>Reg 19 (publication) 
scheduled</t>
  </si>
  <si>
    <t xml:space="preserve">Reg 19 (publication) 
actual </t>
  </si>
  <si>
    <t>Submission
expected</t>
  </si>
  <si>
    <t>Submission
actual</t>
  </si>
  <si>
    <t>Adopted
2020 - 2024?
(YES/NO)</t>
  </si>
  <si>
    <t>current milestone missed?
(YES / NO)</t>
  </si>
  <si>
    <t>Date post-WMS LDS received</t>
  </si>
  <si>
    <t>Scheduled
 Reg 18 (1)</t>
  </si>
  <si>
    <t>Scheduled
 Reg 18 (2)</t>
  </si>
  <si>
    <t>Scheduled
 Reg 18 (3)</t>
  </si>
  <si>
    <t>Scheduled
 Reg 18 (4)</t>
  </si>
  <si>
    <t>Scheduled
Publication</t>
  </si>
  <si>
    <t>Scheduled Submission</t>
  </si>
  <si>
    <t>Change in timetable</t>
  </si>
  <si>
    <t>Comments</t>
  </si>
  <si>
    <t>No change 
[Nov-2023 LDS]</t>
  </si>
  <si>
    <t>Already submitted</t>
  </si>
  <si>
    <t>Adoption now expected JFM 2024 (was Sep 2022)</t>
  </si>
  <si>
    <t>longer examination than anticipated</t>
  </si>
  <si>
    <t>No change 
[will update Sep-2023 LDS]</t>
  </si>
  <si>
    <t>JAN-2024?</t>
  </si>
  <si>
    <t>No change
[adopted Oct-2023]</t>
  </si>
  <si>
    <t>No change
[Nov-2023 LDS]</t>
  </si>
  <si>
    <t>No change 
[Oct-2023 LDS]</t>
  </si>
  <si>
    <t>No change
[Dec-2023 LDS]</t>
  </si>
  <si>
    <t/>
  </si>
  <si>
    <t>Q4 2024 (Nov-2024)
(was May-2024)</t>
  </si>
  <si>
    <t>intel from LPA: 6 month delay to preferred options 
[no change to LDS]</t>
  </si>
  <si>
    <t>No change 
[Mar-2023 LDS]</t>
  </si>
  <si>
    <t>E-mail of 5th Feb - re: recently adopted local plan.</t>
  </si>
  <si>
    <t>TBC
(was Oct 2023)</t>
  </si>
  <si>
    <t>TBC
(was Jan 2024)</t>
  </si>
  <si>
    <t>No Change
[Jul-2022 LDS in AMR]</t>
  </si>
  <si>
    <t>Apr-2023
[late]</t>
  </si>
  <si>
    <t>No change
[Mar-2023 LDS]</t>
  </si>
  <si>
    <t>No change
[Sep-2023 LDS]</t>
  </si>
  <si>
    <t>No change 
[Jan-2024 LDS]</t>
  </si>
  <si>
    <t>New timetable 
(no previous timetable)</t>
  </si>
  <si>
    <t>North Northamptonshire</t>
  </si>
  <si>
    <t>No change 
[Aug-2023 LDS]</t>
  </si>
  <si>
    <t>New timetable is draft. Potential delay in Reg 19 of 2 mths; Submission 3-6 mths.</t>
  </si>
  <si>
    <t>Purbeck (defunct, now part of Dorset)</t>
  </si>
  <si>
    <t>No change to LDS but will revise. New intel on milestones</t>
  </si>
  <si>
    <t>No change 
[May 2023 LDS]</t>
  </si>
  <si>
    <t xml:space="preserve">No change
[Jan-2024 LDS]
</t>
  </si>
  <si>
    <t>No change
[July 2023 LDS]
note: we are monitoring PfE</t>
  </si>
  <si>
    <t>No change 
[June-2023 LDS]</t>
  </si>
  <si>
    <t>New Feb-2024 LDS
work on full review yet to commence 
(we were tracking partial review which is non-strategic)</t>
  </si>
  <si>
    <t>No change
[2023 LDS]
note: we are monitoring PfE</t>
  </si>
  <si>
    <t>Reg 18 yet to start 
[exp. Summer 2024]</t>
  </si>
  <si>
    <t>July-2024
(was May-2022)</t>
  </si>
  <si>
    <t>Jan-2024</t>
  </si>
  <si>
    <t>Mar-2024</t>
  </si>
  <si>
    <t>Reg 18 yet to start
(exp. Apr-2024)</t>
  </si>
  <si>
    <t>YES
had been paused</t>
  </si>
  <si>
    <t>Published
[Submission exp. May 2024]</t>
  </si>
  <si>
    <t>Local Plan 2030 Review</t>
  </si>
  <si>
    <t>no work on an emerging plan
[adopted Jan-2023]</t>
  </si>
  <si>
    <t>self-reviewed
[Nov-2022]</t>
  </si>
  <si>
    <t>Reg 18 yet to start
[exp. Jan 2024]</t>
  </si>
  <si>
    <t>Jan/Feb 2022</t>
  </si>
  <si>
    <t>Reg 18 ongoing
[next Reg 18 exp. Jun-2024]</t>
  </si>
  <si>
    <t>Reg 18 completed
[Reg 19 exp. Sep/Oct 2024]</t>
  </si>
  <si>
    <t>Sep-2024
(was Jan-2024)</t>
  </si>
  <si>
    <t>Mar-2025
(was Oct-2024)</t>
  </si>
  <si>
    <t>no timetable yet</t>
  </si>
  <si>
    <t>Submitted
[consultation on MMs closed 6 Dec 2023]</t>
  </si>
  <si>
    <t>Reg 18 completed
[Reg 19 exp. end 2023]</t>
  </si>
  <si>
    <t>later in 2023
(was Dec-2022)</t>
  </si>
  <si>
    <t>Reg 18 ongoing 
[further Reg 18 Spring 2024]</t>
  </si>
  <si>
    <t>Brentwood Local Plan - partial review</t>
  </si>
  <si>
    <t>Aug-2023
[missed]</t>
  </si>
  <si>
    <t>Published
(Nov 2023)</t>
  </si>
  <si>
    <t>unclear but Reg 19 expected Nov 2023</t>
  </si>
  <si>
    <t>Reg 18 completed
[Reg 19 TBC]</t>
  </si>
  <si>
    <t>Reg 18 ongoing
[Reg 19 exp. Jan-2026]</t>
  </si>
  <si>
    <t>self-reviewed
(July 2023)</t>
  </si>
  <si>
    <t>Reg 18 ongoing
[next Reg 18 exp. Apr-2024]</t>
  </si>
  <si>
    <t>Reg 18 completed
[Reg 19 exp. Jan/Feb 2024]</t>
  </si>
  <si>
    <t>TBC
[was Sept 2023]</t>
  </si>
  <si>
    <t>TBC
[was Oct 2023]</t>
  </si>
  <si>
    <t>Reg 18 yet to start
[Exp. Feb-2026]</t>
  </si>
  <si>
    <t xml:space="preserve">Reg 18 ongoing
[next Reg 18 stage exp. c. Apr-2024]
</t>
  </si>
  <si>
    <t>Mar-2025
(was Apr-2023)</t>
  </si>
  <si>
    <t>Jan-2026
(was Oct-2023)</t>
  </si>
  <si>
    <t>Apr-2026
(was Apr-2024)</t>
  </si>
  <si>
    <t>Published
[to re-publish - exp. Feb-2024]</t>
  </si>
  <si>
    <t>Mar 2021
[first Reg 19]
Feb 2024
[second Reg 19]</t>
  </si>
  <si>
    <t>March 2021
[to consult again at Reg 19 stage - exp. Feb-2024]</t>
  </si>
  <si>
    <t>Jun-2024
(was Sep-2024)</t>
  </si>
  <si>
    <t>self-reviewed
(Sep-2021)</t>
  </si>
  <si>
    <t>Jan 2020
Jan 2021
May 2023</t>
  </si>
  <si>
    <t>Published
[to re-publish Jan-Feb 2024]</t>
  </si>
  <si>
    <t>new unitary authority 2023</t>
  </si>
  <si>
    <t>Reg 18 completed
[Reg 19 exp. Oct-2024]</t>
  </si>
  <si>
    <t>Oct-2024
(was June 2024)</t>
  </si>
  <si>
    <t>Feb-2025
(was Oct-2024)</t>
  </si>
  <si>
    <t xml:space="preserve">Found Sound </t>
  </si>
  <si>
    <t>Reg 18 yet to start
[exp May/June 2024]</t>
  </si>
  <si>
    <t>Reg 18 yet to start
[exp. Mar-2024]</t>
  </si>
  <si>
    <t>Reg 18 completed
[Reg 19 exp. Autumn 2024]</t>
  </si>
  <si>
    <t>Oct-2024
(was Apr-2024)</t>
  </si>
  <si>
    <t>no work on an emerging plan
[adopted Oct-2020]</t>
  </si>
  <si>
    <t>Reg 18 completed
[Reg 19 exp. 28 Feb 2024</t>
  </si>
  <si>
    <t>Reg 18 ongoing
[Reg 19 exp. Dec-2024]</t>
  </si>
  <si>
    <t>Reg 18 ongoing
[closes March 2024]</t>
  </si>
  <si>
    <t>Jul-2024
(was Apr-2024)</t>
  </si>
  <si>
    <t>Dec-2024
(was Oct-2024)</t>
  </si>
  <si>
    <t>District Plan 2018 review</t>
  </si>
  <si>
    <t>self-reviewed
Oct-2020 
[REVIEW DELAYED]</t>
  </si>
  <si>
    <t>Enfield Local Plan 2019-2039</t>
  </si>
  <si>
    <t>Reg 18 completed
[Reg 19 exp. Mar-2024]</t>
  </si>
  <si>
    <t>Dec-2023
[missed, exp. Mar-2024]</t>
  </si>
  <si>
    <t>Reg 18 completed
[Reg 19 exp. Jan-2025]</t>
  </si>
  <si>
    <t>Submitted
[considering withdrawal]</t>
  </si>
  <si>
    <t>Reg 18 ongoing
[Reg 19 exp. Oct 2024]</t>
  </si>
  <si>
    <t>Oct-2024
(was Feb-2023)</t>
  </si>
  <si>
    <t>Mar-2025
(was Jun-2023)</t>
  </si>
  <si>
    <t>none - self reviewed</t>
  </si>
  <si>
    <t>self-reviewed
[Jun-2022]</t>
  </si>
  <si>
    <t>TBC
 (was Jan 2023)</t>
  </si>
  <si>
    <t>The Gateshead Plan</t>
  </si>
  <si>
    <t>Reg 18 ongoing
[second Reg 18 exp. Winter 2024]</t>
  </si>
  <si>
    <t>Reg 18 completed
[exp. Reg 19 Jan 2024]</t>
  </si>
  <si>
    <t>Reg 18 completed
[exp. Reg 19 Sep 2023]</t>
  </si>
  <si>
    <t>Oct/Nov 2024
(was Mar-2024)</t>
  </si>
  <si>
    <t>Dec-2024
(was May-2024)</t>
  </si>
  <si>
    <t>Reg 18 ongoing
[Reg 19 exp. Jul-2024]</t>
  </si>
  <si>
    <t>Reg 18 yet to start
[review yet to commence]</t>
  </si>
  <si>
    <t>Jan-2025
(was Aug-2024)</t>
  </si>
  <si>
    <t>Harlow Local Plan Review</t>
  </si>
  <si>
    <t>no work on an emerging plan
[adopted Apr-2020]</t>
  </si>
  <si>
    <t>Reg 18 completed
[Reg 19 exp. Aug 2024]</t>
  </si>
  <si>
    <t>May 2025
(was Feb-2024)</t>
  </si>
  <si>
    <t>Nov 2025
(was May-2024)</t>
  </si>
  <si>
    <t>(exp. end of March 2024)</t>
  </si>
  <si>
    <t>Feb-2025
(was Jul-2024)</t>
  </si>
  <si>
    <t>June-2025
(was Oct-2024)</t>
  </si>
  <si>
    <t>Reg 18 yet to start
[new version of emerging plan exp. Apr-2024]</t>
  </si>
  <si>
    <t>Reg 18 yet to start
[early engagement closed March 2023]</t>
  </si>
  <si>
    <t>Dec-2024
(was TBC)</t>
  </si>
  <si>
    <t>Jun-2025
(was TBC)</t>
  </si>
  <si>
    <t>Feb 2022
[first Reg 19]
May 2024
[second Reg 19]</t>
  </si>
  <si>
    <t>Published
[submission exp. Jun-2024]</t>
  </si>
  <si>
    <t>Jan-2024
[was TBC]</t>
  </si>
  <si>
    <t>Reg 18 completed
[exp. Reg 19 July 2024</t>
  </si>
  <si>
    <t>Feb-2022
[missed]</t>
  </si>
  <si>
    <t>Oct-2022
[missed]</t>
  </si>
  <si>
    <t>Nov 2022
[to consult again at Reg 19 stage]</t>
  </si>
  <si>
    <t>Reg 18 completed
[Delay to Reg. 19]</t>
  </si>
  <si>
    <t>Core Strategy Review (Strategic and Development Management Policies)</t>
  </si>
  <si>
    <t>no work on an emerging plan
[adopted Sep-2023]</t>
  </si>
  <si>
    <t>New Local Plan Review</t>
  </si>
  <si>
    <t>Reg 18 completed
[Reg 19 exp. Spring/Summer 2024]</t>
  </si>
  <si>
    <t>self-reviewed
(Jan 2022)</t>
  </si>
  <si>
    <t>no work on an emerging plan
[adopted Sep-2021]</t>
  </si>
  <si>
    <t>Emergency Climate Change (Partial) Review of Local Plan (1) Strategic Policies and Land Allocations
[not strategic for our purposes]</t>
  </si>
  <si>
    <t>Reg 18 ongoing
[next Reg 18 exp. Jul-2024]</t>
  </si>
  <si>
    <t>Jul-2023
[missed]</t>
  </si>
  <si>
    <t>Jan-2025
[was Oct 2022]</t>
  </si>
  <si>
    <t>Apr-2025
[was Jan 2024]</t>
  </si>
  <si>
    <t>Oct-2023
(was Sep-2023)</t>
  </si>
  <si>
    <t>WITHDRAWN
[Oct-2023]</t>
  </si>
  <si>
    <t>In very early stages of Local Plan Review (pre-Reg 18)
[working on a new LDS]</t>
  </si>
  <si>
    <t>Maidstone Borough Local Plan (2011-2031) Review</t>
  </si>
  <si>
    <t>Reg 18 ongoing
[next Reg 18 exp. Oct 2024]</t>
  </si>
  <si>
    <t>Apr-2023
[MISSED]</t>
  </si>
  <si>
    <t>Apr-2023
[missed]</t>
  </si>
  <si>
    <t>Nov 2024
[was June 2023]</t>
  </si>
  <si>
    <t>Dec 2025
[was May 2024]</t>
  </si>
  <si>
    <t>April 2026
[was Sep 2024]</t>
  </si>
  <si>
    <t xml:space="preserve">no work on an emerging plan
[adopted Nov-2023] </t>
  </si>
  <si>
    <t>Published
[Submission exp. Apr-2024]</t>
  </si>
  <si>
    <t>Reg 18 ongoing
[2nd Reg 18 exp. Feb 2024]</t>
  </si>
  <si>
    <t>New City Plan</t>
  </si>
  <si>
    <t>Reg 18 yet to start
[exp. July 2024]</t>
  </si>
  <si>
    <t>Local Plan Part 2 Review
[non-strategic]</t>
  </si>
  <si>
    <t>no work on an emerging strategic plan
[part 1 local plan adopted 2020]</t>
  </si>
  <si>
    <t>Reg 18 completed
[Reg 19 exp. Aug-2024]</t>
  </si>
  <si>
    <t>Aug-2024
(was Feb-2024)</t>
  </si>
  <si>
    <t>Nov-2024
(was Aug-2024)</t>
  </si>
  <si>
    <t>Reg 18 yet to start
[Reg 18 exp. 2024]</t>
  </si>
  <si>
    <t>Oct-2024
(Was Feb-2024)</t>
  </si>
  <si>
    <t>Nov-2022
[missed]</t>
  </si>
  <si>
    <t>Early Review of Local Plan</t>
  </si>
  <si>
    <t>early review of plan adopted Nov 2022
[to be undertaken by end of 2023]</t>
  </si>
  <si>
    <t>self-reviewed
[no updates required, 
Sep-2022]</t>
  </si>
  <si>
    <t>Reg 18 ongoing
[next Reg 18 exp. Jan-2024]</t>
  </si>
  <si>
    <t>Northumberland Local Plan (partial review - open space, sport and recreation)</t>
  </si>
  <si>
    <t>self-reviewed 
[est.2023]</t>
  </si>
  <si>
    <t>Published
[submission exp. Jan-2024]</t>
  </si>
  <si>
    <t>no work on an emerging plan
[adopted Jun-2022]</t>
  </si>
  <si>
    <t>Published
[Submission exp. Spring 2024]</t>
  </si>
  <si>
    <t>Reg 18 yet to start
[issues and options exp. Spring/Summer 2024]</t>
  </si>
  <si>
    <t>A review of the Joint Local Plan will take place in 2024</t>
  </si>
  <si>
    <t>Reg 18 completed
[Reg 19 exp. Spring 2024]</t>
  </si>
  <si>
    <t>Apr-2024
(was Oct 2023)</t>
  </si>
  <si>
    <t>Purbeck Local Plan Review ("legacy plan")</t>
  </si>
  <si>
    <t>Reg 18 ongoing
[Reg 19 exp. Aug 2024]</t>
  </si>
  <si>
    <t>Reg 18 yet to start
[PAUSED]</t>
  </si>
  <si>
    <t>Borough of Redditch Local Plan Review</t>
  </si>
  <si>
    <t>Sep-2022
[missed]</t>
  </si>
  <si>
    <t>Jun-2023
[delayed]</t>
  </si>
  <si>
    <t>Sep-2023
[delayed]</t>
  </si>
  <si>
    <t>Aug-2023
[was Oct-2023]</t>
  </si>
  <si>
    <t>Dec-2023
[was Feb-2023]</t>
  </si>
  <si>
    <t>Reg 18 ongoing
[2nd Reg 18 exp. July 2024]</t>
  </si>
  <si>
    <t>Reg 18 ongoing
[2nd Reg 18 closes 8 Jan 2024]
[Reg 19 exp. Autumn 2024]</t>
  </si>
  <si>
    <t>Jul-2024
(was Sep-2024)</t>
  </si>
  <si>
    <t>self-reviewed
(Aug 2023)</t>
  </si>
  <si>
    <t>Reg 18 ongoing
[closes 11 Jan 2024]</t>
  </si>
  <si>
    <t>Somerset Local Plan</t>
  </si>
  <si>
    <t>new unitary authority 2023
Reg 18 yet to start (exp. Apr-2025)
[submission by March 2027]</t>
  </si>
  <si>
    <t>Reg 18 ongoing
[Reg 19 exp. July-2024]</t>
  </si>
  <si>
    <t>Reg 18 ongoing
[closes Feb 2024]</t>
  </si>
  <si>
    <t>Oct-2022
[first Reg 19]
Apr-2024
[second Reg 19]</t>
  </si>
  <si>
    <t>Nov-2022
[to consult again at Reg 19 stage]</t>
  </si>
  <si>
    <t>Jan-2025
[was Apr-2023]</t>
  </si>
  <si>
    <t>Reg 18 completed
[exp Reg 19 Jul 2024]</t>
  </si>
  <si>
    <t xml:space="preserve">Jul-2024
[was Jul-2023]
</t>
  </si>
  <si>
    <t>Dec-2024
[was Dec-2023]</t>
  </si>
  <si>
    <t>[live timetable]</t>
  </si>
  <si>
    <t xml:space="preserve">Jul-2024
[was May-2023]
</t>
  </si>
  <si>
    <t>Oct 2024
[was Oct-2023]</t>
  </si>
  <si>
    <t xml:space="preserve">Southwark Plan 2022
- (i) early review (climate) 
- (ii) early review (town centres) </t>
  </si>
  <si>
    <t>(i) Reg 18 yet to start
(ii) Reg 18 yet to start</t>
  </si>
  <si>
    <t>(i) Feb 2024
(ii) Aug 2024</t>
  </si>
  <si>
    <t>(i) Feb 2025
(ii) Feb 2025</t>
  </si>
  <si>
    <t>Reg 18 completed
update from LPA awaited in Autumn (2023)</t>
  </si>
  <si>
    <t>TBC
[was Jul-2023]</t>
  </si>
  <si>
    <t>TBC
[was Nov 2023]</t>
  </si>
  <si>
    <t>Reg 18 yet to start
Reg 18 exp. Autumn 2025]</t>
  </si>
  <si>
    <t>Reg 18 yet to start
[early scoping underway]</t>
  </si>
  <si>
    <t>Stoke-on-Trent Local Plan</t>
  </si>
  <si>
    <t>TBC
[was Apr-2022]</t>
  </si>
  <si>
    <t>TBC
[was Jul-2022]</t>
  </si>
  <si>
    <t>Reg 18 yet to start
[review to commence winter 2024]</t>
  </si>
  <si>
    <t>Reg 18 yet to start
(Reg 18 exp. Summer 2024]</t>
  </si>
  <si>
    <t>Published Reg 19 Addendum
(Nov-2023)</t>
  </si>
  <si>
    <t>Feb-2024
(was Oct-2023)</t>
  </si>
  <si>
    <t>(was Apr-2024)</t>
  </si>
  <si>
    <t>not found</t>
  </si>
  <si>
    <t>Reg 18 ongoing
[next Reg 18 exp. Feb-2024]</t>
  </si>
  <si>
    <t>Reg 18 ongoing
[Reg 18 closes Feb 2024.  Exp. Reg 19 Autumn/Winter 2024 ]</t>
  </si>
  <si>
    <t>Reg 18 completed
[exp. Reg 19 Aug 2023]</t>
  </si>
  <si>
    <t>Oct-2023 (prov)
[was Jul-2023]</t>
  </si>
  <si>
    <t>TBC
[was Jun-2023]</t>
  </si>
  <si>
    <t>TBC
[was Oct-2023]</t>
  </si>
  <si>
    <t>Reg 18 completed 
[Reg 19 exp. Jun-2024]</t>
  </si>
  <si>
    <t>Paused
[no isses and options Sep/Oct 2023]</t>
  </si>
  <si>
    <t>Shaping the Borough Draft Local Plan 2020-2035</t>
  </si>
  <si>
    <t>Found Sound 
[Jan-2024]</t>
  </si>
  <si>
    <t>no work on an emerging plan
[adopted Jul-2023]</t>
  </si>
  <si>
    <t>Reg 18 yet to start
[exp. Summer 2025]</t>
  </si>
  <si>
    <t>Published 
[Submission exp. Apr-2024]</t>
  </si>
  <si>
    <t>Jan-2024
(was Sept-2023)</t>
  </si>
  <si>
    <t>single Wirral Local Plan</t>
  </si>
  <si>
    <t>none [the adopted Woking Core Strategy (2012) is one of several documents forming "Woking 2027"]</t>
  </si>
  <si>
    <t>Reg 18 completed
[Reg 19 exp Nov 2023]</t>
  </si>
  <si>
    <t>Reg 18 yet to start
[Issues &amp; Options exp. Jul-2024]</t>
  </si>
  <si>
    <t>Local Plan 2023 - 2040</t>
  </si>
  <si>
    <t>Reg 18 completed
[Reg 19 exp.  Jun-2024]</t>
  </si>
  <si>
    <t>Jun-2024
(was Dec-2023)</t>
  </si>
  <si>
    <t>LDF number</t>
  </si>
  <si>
    <t>https://www.babergh.gov.uk/assets/Strategic-Planning/BMSDC-LDS-JULY-2018.pdf</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</si>
  <si>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D18%20-%20Mid%20Suffolk%20LDS%202018%2EPNG&amp;parent=%2Fsites%2FDevelopmentPlans%2FShared%20Documents%2FData%20and%20Analysis%2FPlanning%20Data%20Unit%2FData%20Project%2FShort-term%20Solution%2FLDS%20Approach%2FLDS%20screen%20captures</t>
  </si>
  <si>
    <t>April - May 2019</t>
  </si>
  <si>
    <t>May/June 2019</t>
  </si>
  <si>
    <t>Consultation delayed pending processing of significant volume of previous round consultation responses + publication of draft revised NPPF.  New Joint LDS timetable  agreed with neighbouring authorities. Joint Plan with Mid Suffolk (Councils working together).  PINS intel: possible submission July 2020.</t>
  </si>
  <si>
    <t>https://www.bexley.gov.uk/sites/bexley-cms/files/2020-03/local-development-scheme-2019-updated-march-2020.pdf</t>
  </si>
  <si>
    <t>https://mhclg.sharepoint.com/sites/DevelopmentPlans/Shared%20Documents/Data%20and%20Analysis/Planning%20Data%20Unit/Data%20Project/Short-term%20Solution/LDS%20Approach/LDS%20screen%20captures/BEX-2019%20Bexley%20LDS%20Oct%202019.PNG</t>
  </si>
  <si>
    <t>Plan period not specified in LDS or Reg 18.  LDS updated in March 2020 to reflect changes in timetable.</t>
  </si>
  <si>
    <t>Mendip Local Plan Part 1: partial review</t>
  </si>
  <si>
    <t>https://www.mendip.gov.uk/media/5167/Local-Development-Scheme/pdf/LDS_-agreed_10thjan2017.pdf?m=636196465634830000</t>
  </si>
  <si>
    <t>https://mhclg.sharepoint.com/:i:/r/sites/DevelopmentPlans/Shared%20Documents/Data%20and%20Analysis/Planning%20Data%20Unit/Data%20Project/Short-term%20Solution/LDS%20Approach/LDS%20screen%20captures/MEN17%20-%20Mendip%20LDS%202017.PNG?csf=1&amp;e=BRqOoE</t>
  </si>
  <si>
    <t>PINS intel: Single LP review - revised LDS to follow later in 2019</t>
  </si>
  <si>
    <t>https://www.stratford.gov.uk/doc/207782/name/Local%20Development%20Scheme%20December%202018.pdf</t>
  </si>
  <si>
    <t>https://mhclg.sharepoint.com/:i:/s/DevelopmentPlans/ESkqH5P99olEmepNRbwTzTMBckDC-DGcw3YUcqY0pPLlYw?e=ffwfP3</t>
  </si>
  <si>
    <t>Oct -Nov 2021</t>
  </si>
  <si>
    <t>Scoping Consultation (Reg 18)</t>
  </si>
  <si>
    <t xml:space="preserve">CS adopted 2016.  Current LDS contains brief details on CS Review with only preparation of the Review commencing Aug 2020 and Reg 18 consultations commencing Oct 2021 included.  </t>
  </si>
  <si>
    <t>Local Plan Options</t>
  </si>
  <si>
    <t xml:space="preserve">"Call for sites" ran from 25/3/19 - 7/5/2019.  Plan period estimated from Issues and Options document (June 2019).  Reg 18 (Issues &amp; Options) completed Sept 2019.  Reviewing responses. Publication estimated Sep 2020, but unlikey as haven't done anything since Reg 18 consultation (there is no refreshed TT).  Now carrying out a further Reg 18 consultation on the New Local Plan Options document between Thursday 28 January and Friday 12 March 2021. </t>
  </si>
  <si>
    <t>Summer 2020 - July/Sept</t>
  </si>
  <si>
    <r>
      <t xml:space="preserve">First Reg 18 consultation on its Comprehensive Local Plan 21 Oct - 2 Dec 2015 not recorded.  </t>
    </r>
    <r>
      <rPr>
        <b/>
        <sz val="11"/>
        <color rgb="FFFF0000"/>
        <rFont val="Calibri"/>
        <family val="2"/>
      </rPr>
      <t>Publication of Draft Submission Bracknell Forest Local Plan now envisaged winter 2020.  Indicative timetable (from website) is:- 
pre-submission consultation (Reg 19) - winter 2020
submission - February to March 2021
examination - 2021;  report to council and adoption - 2021 to 2022</t>
    </r>
  </si>
  <si>
    <t>May - July 2020</t>
  </si>
  <si>
    <t xml:space="preserve">New authority from April 2019.  Formerly Forest Heath; and St Edmundsbury Councils.  Note NOT unitarised.  </t>
  </si>
  <si>
    <t>https://www.bracknell-forest.gov.uk/planning-and-building-control/planning/planning-policy/development-plan/draft-bracknell-forest-local-plan/background</t>
  </si>
  <si>
    <t>early summer 2021</t>
  </si>
  <si>
    <t>2021 - 2022</t>
  </si>
  <si>
    <r>
      <t xml:space="preserve">First Reg 18 consultation on its Comprehensive Local Plan 21 Oct - 2 Dec 2015 not recorded.  Both LDS and October website TT replaced.   </t>
    </r>
    <r>
      <rPr>
        <u/>
        <sz val="11"/>
        <color rgb="FF000000"/>
        <rFont val="Calibri"/>
        <family val="2"/>
      </rPr>
      <t>LDS TT recorded in Archive</t>
    </r>
    <r>
      <rPr>
        <sz val="11"/>
        <color rgb="FF000000"/>
        <rFont val="Calibri"/>
        <family val="2"/>
      </rPr>
      <t>.  October website TT was:</t>
    </r>
    <r>
      <rPr>
        <sz val="11"/>
        <rFont val="Calibri"/>
        <family val="2"/>
      </rPr>
      <t>- pre-submission consultation (Reg 19) - winter 2020;  submission - February to March 2021; examination - 2021;  report to council and adoption - 2021 to 2022.</t>
    </r>
    <r>
      <rPr>
        <sz val="11"/>
        <color rgb="FF000000"/>
        <rFont val="Calibri"/>
        <family val="2"/>
      </rPr>
      <t xml:space="preserve">  Now unable to locate November 2020 webpage timetable (at 04/02/2021)</t>
    </r>
  </si>
  <si>
    <r>
      <t xml:space="preserve">Partial Review will include Housing requirement (Policy HO1).  Timetable in published LDS superseded by indicative timescale that had suggested publication of submission draft in 2021, prior to formal submission to the Secretary of State for public examination. The public examination and any modifications and subsequent additional consultation on the plan were likely to mean that formal adoption was provisionally scheduled for 2022-23, but now we have learned that </t>
    </r>
    <r>
      <rPr>
        <b/>
        <sz val="11"/>
        <color rgb="FF000000"/>
        <rFont val="Calibri"/>
        <family val="2"/>
      </rPr>
      <t>submission is not likely this year or next</t>
    </r>
    <r>
      <rPr>
        <sz val="11"/>
        <color rgb="FF000000"/>
        <rFont val="Calibri"/>
        <family val="2"/>
      </rPr>
      <t xml:space="preserve">. </t>
    </r>
    <r>
      <rPr>
        <b/>
        <sz val="11"/>
        <color rgb="FF000000"/>
        <rFont val="Calibri"/>
        <family val="2"/>
      </rPr>
      <t xml:space="preserve">Bradford are re thinking their plan preparation in the light of the PWP and Standard Methodology </t>
    </r>
    <r>
      <rPr>
        <sz val="11"/>
        <color rgb="FF000000"/>
        <rFont val="Calibri"/>
        <family val="2"/>
      </rPr>
      <t xml:space="preserve">and will look to produce a new timetable shortly. </t>
    </r>
    <r>
      <rPr>
        <b/>
        <sz val="11"/>
        <color rgb="FF000000"/>
        <rFont val="Calibri"/>
        <family val="2"/>
      </rPr>
      <t xml:space="preserve"> </t>
    </r>
  </si>
  <si>
    <r>
      <t xml:space="preserve">Suffolk Coastal </t>
    </r>
    <r>
      <rPr>
        <sz val="14"/>
        <color rgb="FFFF0000"/>
        <rFont val="Calibri"/>
        <family val="2"/>
      </rPr>
      <t>(now East Suffolk)</t>
    </r>
  </si>
  <si>
    <t>https://www.eastsuffolk.gov.uk/planning/local-plans/suffolk-coastal-local-plan/existing-local-plan/local-development-scheme/</t>
  </si>
  <si>
    <t>https://www.eastsuffolk.gov.uk/assets/Planning/Suffolk-Coastal-Local-Plan/Local-Development-Scheme.pdf</t>
  </si>
  <si>
    <t>https://mhclg.sharepoint.com/:i:/s/DevelopmentPlans/Ef_fLZ9DWb1KqyqHSzRyyJcBep4Zt9zGVLgB2EcqMzHsGQ?e=eYJfBf</t>
  </si>
  <si>
    <t>Oct 2016 - June 2018</t>
  </si>
  <si>
    <t>Sept/Oct 2018</t>
  </si>
  <si>
    <t>A new Joint LDS timetable to be agreed after Sept 2019 (but not seen yet) with Mid Suffolk,  Babergh, Ipswich &amp; Suffolk Coastal</t>
  </si>
  <si>
    <t>https://www.brent.gov.uk/media/16409781/local-development-scheme-2017.pdf</t>
  </si>
  <si>
    <t>https://mhclg.sharepoint.com/sites/DevelopmentPlans/Shared%20Documents/Data%20and%20Analysis/Planning%20Data%20Unit/Data%20Project/Short-term%20Solution/LDS%20Approach/LDS%20screen%20captures/BRE-2017%20Brent%20LDS.png</t>
  </si>
  <si>
    <t>The Council approved the draft Brent Local Plan on 19/02/2020 and submitted it to the Secretary of State on 17th March 2020.  LDS no longer available on website.</t>
  </si>
  <si>
    <t>Nov-Dec 2020</t>
  </si>
  <si>
    <t>Focussed Consultation</t>
  </si>
  <si>
    <t>Aug - Sep 2021</t>
  </si>
  <si>
    <t xml:space="preserve">TT taken from South Norfolk website.   Consistent with Broadland, and Norwich.  </t>
  </si>
  <si>
    <t>https://www.warwickdc.gov.uk/downloads/file/5872/local_development_scheme_2019-20_update</t>
  </si>
  <si>
    <t xml:space="preserve">Policy DS19 of the Local Plan commits the Council to a comprehensive review before 31 March 2021 to assess whether a full or partial review of the Plan is required. </t>
  </si>
  <si>
    <t>https://www.charnwood.gov.uk/files/documents/local_development_scheme_april_2019/Local%20Development%20Scheme%20April%202019.pdf</t>
  </si>
  <si>
    <t>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HA19%20-%20Charnwood%20LDS%202019%2EPNG&amp;parent=%2Fsites%2FDevelopmentPlans%2FShared%20Documents%2FData%20and%20Analysis%2FPlanning%20Data%20Unit%2FData%20Project%2FShort-term%20Solution%2FLDS%20Approach%2FLDS%20screen%20captures</t>
  </si>
  <si>
    <t xml:space="preserve">Draft Charnwood Local Plan 2019-2036 Consultation (Reg 18) </t>
  </si>
  <si>
    <t>https://www.charnwood.gov.uk/files/documents/statement_of_consultation_draft_charnwood_local_plan_2019_36/Statement%20of%20Consultation%20-%20Draft%20Charnwood%20Local%20Plan%202019-36%202.pdf</t>
  </si>
  <si>
    <t>No LDS but JCS webpage has some information.  Website currently unavailable (RP 16/12/2020).  The Gloucester City Plan delivers the JCS at the local level but will also set out policies that seek to address local issues and opportunities in the City.  Timetable for JCS recorded here.</t>
  </si>
  <si>
    <t>Newcastle on Tyne Development and Allocations Plan (Local Plan Part 2)</t>
  </si>
  <si>
    <t>https://beta.newcastle.gov.uk/services/planning-building-and-development/planning-policy/planning-policy-programme-and</t>
  </si>
  <si>
    <t>https://beta.newcastle.gov.uk/sites/default/files/2019-01/local_development_scheme.pdf</t>
  </si>
  <si>
    <t>https://mhclg.sharepoint.com/:i:/r/sites/DevelopmentPlans/Shared%20Documents/Data%20and%20Analysis/Planning%20Data%20Unit/Data%20Project/Short-term%20Solution/LDS%20Approach/LDS%20screen%20captures/NEW17%20-%20Newcastle%20on%20Tyne%20LDS%202017.PNG?csf=1&amp;e=0w0rhk</t>
  </si>
  <si>
    <t>October-November 2017</t>
  </si>
  <si>
    <t>October-November 2018</t>
  </si>
  <si>
    <t>Part of the joint plan area with Gateshead</t>
  </si>
  <si>
    <t>Gateshead Local Plan</t>
  </si>
  <si>
    <t>https://mhclg.sharepoint.com/:i:/s/DevelopmentPlans/Ed0BvpkPzqVAh1oUA-RancABlUf4aQ0ugysMdDpav8rrHA?e=JNIaa9</t>
  </si>
  <si>
    <t>Jan 2011</t>
  </si>
  <si>
    <t>Sep 2011</t>
  </si>
  <si>
    <t>Sept 2013</t>
  </si>
  <si>
    <t>Feb 2014</t>
  </si>
  <si>
    <t xml:space="preserve">Joint Local Plan with Newcastle upon Tyne (2010-2030) adopted March 2015. </t>
  </si>
  <si>
    <t>http://www.reigate-banstead.gov.uk/info/20088/planning_policy/19/planning_policy_information/3</t>
  </si>
  <si>
    <t>http://www.reigate-banstead.gov.uk/downloads/file/5400/local_development_scheme_revised_february_2019</t>
  </si>
  <si>
    <t>https://mhclg.sharepoint.com/:i:/r/sites/DevelopmentPlans/Shared%20Documents/Data%20and%20Analysis/Planning%20Data%20Unit/Data%20Project/Short-term%20Solution/LDS%20Approach/LDS%20screen%20captures/REI19%20-%20Reigate%20and%20Banstead%20LDS%202019.PNG?csf=1&amp;e=Jeg9uU</t>
  </si>
  <si>
    <t>January-February 2020</t>
  </si>
  <si>
    <t>November-December 2020</t>
  </si>
  <si>
    <t>April-May 2021</t>
  </si>
  <si>
    <t>Timetable in LDS pre-dates review decision (no need to update Plan)</t>
  </si>
  <si>
    <t>Sep - Oct 2021</t>
  </si>
  <si>
    <t>The Oxfordshire Plan 2050 will cover the administrative county area of Oxfordshire. This will comprise the local planning authorities of: • Cherwell District Council • Oxford City Council • South Oxfordshire District Council • Vale of White Horse District Council; and • West Oxfordshire District Council</t>
  </si>
  <si>
    <t>Found Sound 14 April 2020</t>
  </si>
  <si>
    <t>January - March 2021</t>
  </si>
  <si>
    <t>https://www.cityoflondon.gov.uk/services/environment-and-planning/planning/planning-policy/local-plan/Documents/local-development-scheme-2017.pdf</t>
  </si>
  <si>
    <t>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IT17%20-%20City%20of%20London%20LDS%202017%2EPNG&amp;parent=%2Fsites%2FDevelopmentPlans%2FShared%20Documents%2FData%20and%20Analysis%2FPlanning%20Data%20Unit%2FData%20Project%2FShort-term%20Solution%2FLDS%20Approach%2FLDS%20screen%20captures</t>
  </si>
  <si>
    <t>Sep-Oct 2018</t>
  </si>
  <si>
    <t>Currently preparing amendments to the City Plan in light of consultation comments received and other factors, such as changes to national planning guidance and the London Plan. A new Plan will be published in May 2020 </t>
  </si>
  <si>
    <t>https://www.maldon.gov.uk/info/20048/planning_policy/9311/approved_local_development_plan_21_july_2017</t>
  </si>
  <si>
    <t>http://www.maldon.gov.uk/download/downloads/id/17556/local_development_scheme_2019-2021.pdf</t>
  </si>
  <si>
    <t>No Local Plan timetable included in the document- Maldon Local Development Plan was adopted in July 2017</t>
  </si>
  <si>
    <t>Greater Nottingham Aligned Core Strategy Review</t>
  </si>
  <si>
    <t>https://www.gedling.gov.uk/media/gedlingboroughcouncil/documents/planningpolicy/documents/FINAL%20GBC%20LDS%20February%202019.pdf</t>
  </si>
  <si>
    <t>Aligned Core strategy with Gedling and Nottingham City. But not a joint plan!</t>
  </si>
  <si>
    <t>https://www.nottinghamcity.gov.uk/planning-and-building-control/planning-policy/the-local-plan-and-planning-policy/</t>
  </si>
  <si>
    <t>https://www.nottinghamcity.gov.uk/media/1170520/lds-october-2018-draft.pdf</t>
  </si>
  <si>
    <t>https://mhclg.sharepoint.com/:i:/r/sites/DevelopmentPlans/Shared%20Documents/Data%20and%20Analysis/Planning%20Data%20Unit/Data%20Project/Short-term%20Solution/LDS%20Approach/LDS%20screen%20captures/NOT18%20-%20Nottingham%20LDS%202018.PNG?csf=1&amp;e=T1L2hU</t>
  </si>
  <si>
    <t>https://www.broxtowe.gov.uk/for-you/planning/planning-policy/local-plan/</t>
  </si>
  <si>
    <t>https://www.broxtowe.gov.uk/media/2090/local-development-scheme.pdf</t>
  </si>
  <si>
    <t>https://mhclg.sharepoint.com/sites/DevelopmentPlans/Shared%20Documents/Data%20and%20Analysis/Planning%20Data%20Unit/Data%20Project/Short-term%20Solution/LDS%20Approach/LDS%20screen%20captures/BRO19%20-%20Broxtowe%20LDS%20Oct%202019.PNG</t>
  </si>
  <si>
    <t xml:space="preserve">Aligned Core strategy with Gedling and Nottingham City. But not a joint plan!
</t>
  </si>
  <si>
    <t>http://www.coventry.gov.uk/info/111/planning_policy/292/local_development_scheme</t>
  </si>
  <si>
    <t>Jul-Sep 2014</t>
  </si>
  <si>
    <t>Dacorum Local Plan</t>
  </si>
  <si>
    <t>http://www.dacorum.gov.uk/docs/default-source/strategic-planning/local-development-scheme-2018-2021-june-2019.pdf?sfvrsn=f9a0a9e_4</t>
  </si>
  <si>
    <t>https://mhclg.sharepoint.com/sites/DevelopmentPlans/Shared%20Documents/Data%20and%20Analysis/Planning%20Data%20Unit/LDS%20&amp;%20Reg%2018%20Monitoring/LDS%20Screenshots/DAC19%20-%20Dacorum%20LDS%202019.PNG</t>
  </si>
  <si>
    <r>
      <t xml:space="preserve">Timetable also set out for SW Herts Joint Strategic Plan (not recorded).  </t>
    </r>
    <r>
      <rPr>
        <strike/>
        <sz val="11"/>
        <color rgb="FF006100"/>
        <rFont val="Calibri"/>
        <family val="2"/>
        <scheme val="minor"/>
      </rPr>
      <t>PINS intel:  expecting to publish Aug 2019 and submit Feb 2020 in line with LDS timetable.</t>
    </r>
  </si>
  <si>
    <t>http://www.dacorum.gov.uk/docs/default-source/strategic-planning/local-development-scheme-2018-2022---updated-april-2020.pdf?sfvrsn=b7e0f9e_8</t>
  </si>
  <si>
    <t>https://mhclg.sharepoint.com/sites/DevelopmentPlans/Shared%20Documents/Data%20and%20Analysis/Planning%20Data%20Unit/LDS%20&amp;%20Reg%2018%20Monitoring/LDS%20Screenshots/DAC2020%20-%20Dacorum%20LDS%202020.PNG</t>
  </si>
  <si>
    <t>https://www.hertsmere.gov.uk/Planning--Building-Control/Planning-Policy/Local-Plan/Local-Plan-12-27.aspx</t>
  </si>
  <si>
    <t>https://www.hertsmere.gov.uk/Documents/09-Planning--Building-Control/Planning-Policy/Local-Plan/Local-development-scheme-2019.pdf</t>
  </si>
  <si>
    <t>Feb/March 2020</t>
  </si>
  <si>
    <t>Oct/Nov 2020</t>
  </si>
  <si>
    <t>Sept/Oct 2021</t>
  </si>
  <si>
    <t>end of 2022/early 2023</t>
  </si>
  <si>
    <t>In Spring 2018, Dacorum, Hertsmere, St Albans, Three Rivers, and Watford Councils gave formal endorsement to begin work on a statutory Joint Strategic Plan (JSP) for South West Hertfordshire</t>
  </si>
  <si>
    <t>https://democracy.darlington.gov.uk/Data/Cabinet/201801091700/Agenda/Item%20No.%207c%20-%20Darlington%20Borough%20Local%20Plan%202016-36%20-%20Housing%20Targets%20and%20Local%20Plan%20Timetable%20-%20Appendix%203.pdf</t>
  </si>
  <si>
    <t>https://mhclg.sharepoint.com/sites/DevelopmentPlans/Shared%20Documents/Data%20and%20Analysis/Planning%20Data%20Unit/Data%20Project/Short-term%20Solution/LDS%20Approach/LDS%20screen%20captures/DAR18%20-%20Darlington%20LDS%202018.PNG</t>
  </si>
  <si>
    <t xml:space="preserve">PINS intel: LPA currently in the process of seeking member approval to update LDS &amp; Publication Draft of the Plan by Council on 18th July. </t>
  </si>
  <si>
    <t>Proposed Submission Plan Reg 19 Published August 2020, with Submission expected late 2020/early 2021.  Delayed due to Covid restrictions. Launched consultation after new Government legislation and updated SCI.</t>
  </si>
  <si>
    <r>
      <t xml:space="preserve">Web TT omits milestone for Submission.  Update May 2020: As a result of COVID-19, the draft Local Plan (reg 18) consultation in June/July 2020 will be postponed.  Council aim to carry out the consultation later in the year (2020) or early in 2021.  The LDS will also be updated in due course.  </t>
    </r>
    <r>
      <rPr>
        <b/>
        <sz val="11"/>
        <color rgb="FF000000"/>
        <rFont val="Calibri"/>
        <family val="2"/>
      </rPr>
      <t xml:space="preserve">Update 30th November 2020: The Local Development Scheme 2020 update, and the draft Local Plan (Regulation 18) are being considered at the Cabinet meeting of the 7th December 2020. Subject to their approval, it is proposed that consultation on the draft Local Plan (regulation 18) will take place from 20th January 2021 for a period of 8 weeks. </t>
    </r>
  </si>
  <si>
    <t>https://www.dudley.gov.uk/media/10066/lds-2018-2021-february-2019.pdf</t>
  </si>
  <si>
    <t>https://mhclg.sharepoint.com/sites/DevelopmentPlans/Shared%20Documents/Data%20and%20Analysis/Planning%20Data%20Unit/Data%20Project/Short-term%20Solution/LDS%20Approach/LDS%20screen%20captures/DUD19%20-%20Dudley%20LDS%202019.PNG</t>
  </si>
  <si>
    <t>Preparing Black Country Plan with Sandwell, Walsall and Wolverhampton.  TT revised on blackcountryplan website. The timetable for the Black Country Plan (formerly the Black Country Core Strategy) was revised in June 2019.  Please note that this will be subject to the revision of each Local Authority Local Development Scheme in autumn 2019.</t>
  </si>
  <si>
    <t>Enfield Local Plan 2036</t>
  </si>
  <si>
    <t>LDS = " Local Plan Programme". Core Strategy (2007-2022) adopted July 2007.  No specific Publication date stated, so 'Pre-Submission Public Consultation' date used instead. Previous LDS published in May-2019 had adoption date one year earlier (Dec 2021)</t>
  </si>
  <si>
    <t>19/11/2018</t>
  </si>
  <si>
    <r>
      <t xml:space="preserve">Plan found SOUND.    </t>
    </r>
    <r>
      <rPr>
        <b/>
        <sz val="12"/>
        <color rgb="FFFF0000"/>
        <rFont val="Calibri"/>
        <family val="2"/>
      </rPr>
      <t xml:space="preserve">The Plan is currently scheduled for adoption at Full Council on 22 July. </t>
    </r>
  </si>
  <si>
    <t>https://www.fenland.gov.uk/media/15573/Live-Timetable-for-Production-of-the-Fenland-Local-Plan---June-2019/pdf/'Live'_Timetable_for_Production_of_the_Fenland_Local_Plan_-_August_2019.pdf</t>
  </si>
  <si>
    <t>May/June 2020</t>
  </si>
  <si>
    <r>
      <t xml:space="preserve">Local Plan (2011-2031) adopted May 2014.    Review of Plan only approved on 21 February 2019.  Cannot locate plan period.  </t>
    </r>
    <r>
      <rPr>
        <sz val="11"/>
        <color rgb="FFFF0000"/>
        <rFont val="Calibri"/>
        <family val="2"/>
      </rPr>
      <t>Due to the COVID 19 crisis the draft Local Plan consultation scheduled to take place in summer 2020 has now been postponed. A report will be presented to Cabinet on 28 July to approve the updated LDS to show the revised timetable and dates for the Draft Local Plan consultation, which is due to take place in February 2021.</t>
    </r>
  </si>
  <si>
    <t>Local Plan (2011-2032) adopted October 2018.  Timetable is for partial review.  Undertaking early review to examine issue of Wyre's unmet need.  [Wyre's Feb 19 adopted plan requires immediate partial review of Wyre Local Plan to commence in 2019.]  Unable to locate any LDS on Council's website (July 2020).</t>
  </si>
  <si>
    <r>
      <t xml:space="preserve">Plan found SOUND.    </t>
    </r>
    <r>
      <rPr>
        <b/>
        <sz val="12"/>
        <color rgb="FFFF0000"/>
        <rFont val="Calibri"/>
        <family val="2"/>
      </rPr>
      <t xml:space="preserve">The Plan adopted on 22 July. </t>
    </r>
  </si>
  <si>
    <t>Found Sound 25 April 2020</t>
  </si>
  <si>
    <t>09/02/2015</t>
  </si>
  <si>
    <t>31/03/2017</t>
  </si>
  <si>
    <r>
      <t xml:space="preserve">Consultation was held 6 January – 17 February 2020 on Proposed Main Modifications to the Plan. </t>
    </r>
    <r>
      <rPr>
        <b/>
        <sz val="12"/>
        <color rgb="FFFF0000"/>
        <rFont val="Calibri"/>
        <family val="2"/>
      </rPr>
      <t>Fact Check sent - Mid Devon to be found sound subject to MMs 25 June 2020.</t>
    </r>
  </si>
  <si>
    <t>Emerging Local Plan Partial Review, Site Allocations and Development Management Policies (Regulation 18 - Stage 2) Consultation Oct - Dec 2020.  Publication and Submission for examination now estimated (according to the consultation document) for July 2021 and October 2021 respectively.  No other milestones estimated.  Based solely on the Government’s standard method formula, the Borough Council is planning for the delivery of around 10,480 dwellings between 2020-2036, at an annual rate of 655 dwelling per annum. This is the Borough’s unconstrained housing need that the Local Plan Partial Review must seek to deliver. The Local Plan Partial Review could seek to deliver more homes than required by the standard method formula.</t>
  </si>
  <si>
    <t>10/04/2019</t>
  </si>
  <si>
    <t>02/07/2019</t>
  </si>
  <si>
    <t>Plan found Sound 15 May 2020</t>
  </si>
  <si>
    <t xml:space="preserve">Hambleton </t>
  </si>
  <si>
    <r>
      <t xml:space="preserve">3rd consultation stage not recorded - alternative sites and local green space designation (April - June 2017). PINS intel: LPA still anticipate submission in November, although that may change depending on the representations received.  </t>
    </r>
    <r>
      <rPr>
        <b/>
        <sz val="11"/>
        <color rgb="FF006100"/>
        <rFont val="Calibri"/>
        <family val="2"/>
        <scheme val="minor"/>
      </rPr>
      <t>NB York, North Yorkshire, East Riding and Hull - Spatial Framework: A vision for growth</t>
    </r>
    <r>
      <rPr>
        <sz val="11"/>
        <color rgb="FF006100"/>
        <rFont val="Calibri"/>
        <family val="2"/>
        <scheme val="minor"/>
      </rPr>
      <t>.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</si>
  <si>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Plan found Sound 28 May 2020.</t>
  </si>
  <si>
    <t>Plan adopted 9 July 2020.</t>
  </si>
  <si>
    <r>
      <t xml:space="preserve">Following chnages to Plan post consultation, cabinet and full council will be considering the proposed changes to the Local Plan on 25 March 2020. If the cabinet and council choose to proceed with the proposed changes, a further consultation would take place during May 2020.  </t>
    </r>
    <r>
      <rPr>
        <sz val="16"/>
        <color rgb="FFFF0000"/>
        <rFont val="Calibri"/>
        <family val="2"/>
        <scheme val="minor"/>
      </rPr>
      <t>NB new LDS September 2020</t>
    </r>
    <r>
      <rPr>
        <sz val="11"/>
        <rFont val="Calibri"/>
        <family val="2"/>
        <scheme val="minor"/>
      </rPr>
      <t>.  Submission Q4 2020</t>
    </r>
  </si>
  <si>
    <t>https://mhclg.sharepoint.com/sites/DevelopmentPlans/Shared%20Documents/Data%20and%20Analysis/Planning%20Data%20Unit/LDS%20&amp;%20Reg%2018%20Monitoring/LDS%20Screenshots/HAV2020%20-%20Havant%20LDS%20Sep%202020.PNG</t>
  </si>
  <si>
    <t>Pre-submission Plan (Reg 18)</t>
  </si>
  <si>
    <t>Quarter 3 2020</t>
  </si>
  <si>
    <t>Quarter 3 2021</t>
  </si>
  <si>
    <r>
      <t xml:space="preserve">Plan reached publication Feb 2019, but following changes to Plan post consultation, there's been a further round of consultation and the Plan will be published for a second time (second Reg 19).    There are a number of changes that have arisen from responses received during the consultation and the ongoing issue of nutrient neutrality.  These changes were considered and agreed by the Cabinet on 1 July 2020 and by Full Council on the 9 September 2020.  A consultation on these changes will follow shortly, before the plan is submitted to the Secretary of State for an independent examination (as at 07/10/2020).  Changes to previously published plan Published 3 November 2020.  </t>
    </r>
    <r>
      <rPr>
        <b/>
        <sz val="12"/>
        <color rgb="FFFF0000"/>
        <rFont val="Calibri"/>
        <family val="2"/>
        <scheme val="minor"/>
      </rPr>
      <t>Latest news (13 Nov 2020): Havant will submit Plan to the Inspector early in the new year.</t>
    </r>
  </si>
  <si>
    <t>https://www.basingstoke.gov.uk/content/page/60539/Local%20Development%20Scheme%202019.pdf</t>
  </si>
  <si>
    <t>https://mhclg.sharepoint.com/sites/DevelopmentPlans/Shared%20Documents/Data%20and%20Analysis/Planning%20Data%20Unit/Data%20Project/Short-term%20Solution/LDS%20Approach/LDS%20screen%20captures/BAS19%20-%20Baasingstoke%20&amp;%20Deane%20LDS%20May%202019.PNG</t>
  </si>
  <si>
    <t>https://www.hinckley-bosworth.gov.uk/downloads/file/5953/local_development_scheme_2016-2021_final_document</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</si>
  <si>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IN18%20-%20Hinckley%20%26%20Bosworth%20LDS%202018%2EPNG&amp;parent=%2Fsites%2FDevelopmentPlans%2FShared%20Documents%2FData%20and%20Analysis%2FPlanning%20Data%20Unit%2FData%20Project%2FShort-term%20Solution%2FLDS%20Approach%2FLDS%20screen%20captures</t>
  </si>
  <si>
    <t>https://www.hinckley-bosworth.gov.uk/info/1004/planning_policy_and_the_local_plan/1315/local_plan_review_2016_to_2036</t>
  </si>
  <si>
    <t>May-July 2020</t>
  </si>
  <si>
    <t>Third consultation has slipped. Formerly Sept-Oct 2019, it's now expected to take place in early 2020.  Council's website says LDS will be updated "in due course".</t>
  </si>
  <si>
    <t>Spring/Summer 2021.  (Was Sept/Oct 2020, then January 2021 and now Spring/Summer 2021).  website TT</t>
  </si>
  <si>
    <t>Autumn 2021.  (Was January 2021, then now April-May 2021 and now Autumn 2021.)  website TT)</t>
  </si>
  <si>
    <t>Autumn 2022.  (Was December 2021, then April 2022 and now Autumn 2022) website TT)</t>
  </si>
  <si>
    <r>
      <t>Horsham LP adopted Nov 2015 (2011 - 2031).  Review underway.   Website TT updates that in published LDS.  Horsham District’s current
Local Plan, the Horsham District Planning Framework (‘HDPF’), was adopted in November 2015. The HDPF included a commitment to
commence a review within three years. This review began in 2018 and the Regulation 18 consultation took place between February and March
2020.  The</t>
    </r>
    <r>
      <rPr>
        <b/>
        <sz val="11"/>
        <color rgb="FF000000"/>
        <rFont val="Calibri"/>
        <family val="2"/>
      </rPr>
      <t xml:space="preserve"> housing requiremen</t>
    </r>
    <r>
      <rPr>
        <sz val="11"/>
        <color rgb="FF000000"/>
        <rFont val="Calibri"/>
        <family val="2"/>
      </rPr>
      <t>t comprises Horsham’s needs (calculated using the standard methodology), plus a contribution towards unmet housing needs from Crawley to the north and the Coastal Sussex Area to the south.  The unmet housing needs from Crawley are known at this stage, but the situation in respect of the Coastal Sussex Area is less certain. It is expected that Worthing will make a request for Horsham to accommodate some unmet housing need too.</t>
    </r>
  </si>
  <si>
    <r>
      <t>A new Joint LDS timetable to be agreed after Sept 2019 (but not seen yet) with Mid Suffolk,  Babergh, Ipswich &amp; Suffolk Coastal.</t>
    </r>
    <r>
      <rPr>
        <sz val="11"/>
        <rFont val="Calibri"/>
        <family val="2"/>
      </rPr>
      <t xml:space="preserve">  Plan submitted 10 June 2020 (notification received direct from LPA on 18 June)</t>
    </r>
    <r>
      <rPr>
        <b/>
        <sz val="11"/>
        <color rgb="FFFF0000"/>
        <rFont val="Calibri"/>
        <family val="2"/>
      </rPr>
      <t>.</t>
    </r>
    <r>
      <rPr>
        <sz val="11"/>
        <color theme="1"/>
        <rFont val="Calibri"/>
        <family val="2"/>
      </rPr>
      <t xml:space="preserve">  Hearings to commence 24 November (and close 17 Dec 2020). </t>
    </r>
  </si>
  <si>
    <t>https://mhclg.sharepoint.com/:i:/s/DevelopmentPlans/EZwkogr8w6RIn0saP35ticoBvlNGIHkfi_v8LONZ2EHvbA?e=ttAY9t</t>
  </si>
  <si>
    <t>Core Strategy adopted May 2016</t>
  </si>
  <si>
    <t>https://www.iow.gov.uk/azservices/documents/2782-IWC-LDS-May-2018a.pdf</t>
  </si>
  <si>
    <t>https://mhclg.sharepoint.com/:i:/s/DevelopmentPlans/Ec78ZPgB_D5IqaIBPoloaVABZgQPq42vKVN1xhnJ1mw5_g?e=yxMMxC</t>
  </si>
  <si>
    <t>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KIN19%20-%20King%27s%20Lynn%20%26%20West%20Norfolk%20LDS%202019%2EPNG&amp;parent=%2Fsites%2FDevelopmentPlans%2FShared%20Documents%2FData%20and%20Analysis%2FPlanning%20Data%20Unit%2FData%20Project%2FShort-term%20Solution%2FLDS%20Approach%2FLDS%20screen%20captures</t>
  </si>
  <si>
    <t>https://www.kingston.gov.uk/policy/local-development-scheme-2020-2023/4?documentId=632&amp;categoryId=20034</t>
  </si>
  <si>
    <t xml:space="preserve">Links to LDS or timetable for preparing a new local plan on website no longer function.  </t>
  </si>
  <si>
    <t>09/02/2018</t>
  </si>
  <si>
    <t>15/05/2018</t>
  </si>
  <si>
    <t>Plan found sound subject to MM 10 June 2020</t>
  </si>
  <si>
    <t>post May 2019 update</t>
  </si>
  <si>
    <t>Policy 1 Reviewing the Local Plan 2030: The Council will undertake a review of the Local Plan 2030, which will commence no later than one year after the adoption of the plan. An updated or replacement plan will be submitted for examination no later than three years after the date of adoption of the plan.</t>
  </si>
  <si>
    <t>The Council’s draft Local Plan consultation had been delayed due to Covid restrictions. Launched consultation on 4 September 2020 after new Government legislation and updated SCI.</t>
  </si>
  <si>
    <t>https://www.n-kesteven.gov.uk/_resources/assets/attachment/full/0/79455.pdf</t>
  </si>
  <si>
    <t>Joint Plan with North Kesteven; City of Lincoln; and West Lindsey.  June 2020 LDS update : consultation on the Draft Local Plan document including proposed site allocations in winter 2020/21</t>
  </si>
  <si>
    <t>https://www.maidstone.gov.uk/home/primary-services/planning-and-building/primary-areas/local-plan-review</t>
  </si>
  <si>
    <t>https://www.maidstone.gov.uk/__data/assets/pdf_file/0019/213544/Local-Development-Scheme.pdf</t>
  </si>
  <si>
    <t>https://mhclg.sharepoint.com/:i:/r/sites/DevelopmentPlans/Shared%20Documents/Data%20and%20Analysis/Planning%20Data%20Unit/Data%20Project/Short-term%20Solution/LDS%20Approach/LDS%20screen%20captures/MAI18%20-%20Maidstone%20LDS%202018.PNG?csf=1&amp;e=WaGVqu</t>
  </si>
  <si>
    <t>October-December 2020</t>
  </si>
  <si>
    <t xml:space="preserve">A revised LDS was presented to Strategic Planning Infrastructure Committee on 10th March 2020. The committee resolved to recommend to Council that the Local Development Scheme 2020 – 2022 be approved to come into effect on the 8th April 2020. Due to the Covid-19 pandemic, the meeting of Full Council was cancelled and teh new LDS has not yet formally been adopted. The TT in that (as yet unadopted) document is reflected here.  Submission stage is missing from that revised TT.  The Inspector required that the plan included a policy commitment to review plan and have a target adoption date of 2021.  This was to address concerns about housing supply after the first 5 years. The authority recently produced an updated LDS which indicates adoption in 2023 and even that is optimistic due to unrealistic timeframe between examination and adoption.  </t>
  </si>
  <si>
    <t>http://localplan.maidstone.gov.uk/home/documents/local-plan-review-documents/lpr-progress/Local-Development-Scheme-2020-2022-final-for-publication.pdf</t>
  </si>
  <si>
    <t xml:space="preserve">Submission stage is missing from the revised TT.  The Inspector required that the plan included a policy commitment to review plan and have a target adoption date of 2021.  This was to address concerns about housing supply after the first 5 years. The authority recently produced an updated LDS which indicates adoption in 2022 and even that is optimistic due to unrealistic timeframe between examination and adoption.  </t>
  </si>
  <si>
    <t xml:space="preserve">The three authorities involved in the South Worcestershire Development Plan (SWDP), announced that a review of the joint strategy is likely to be delayed by over a year. It had previously been intended that the draft document would be submitted for examination in "early 2021" but a revised timetable said this will now occur in March 2022. A document considered by the authorities said Covid-19 had been the main reason for the delays to date but added that the government's white paper changes could delay the strategy even further. </t>
  </si>
  <si>
    <t xml:space="preserve">Additional Preferred Options </t>
  </si>
  <si>
    <t xml:space="preserve">The three authorities involved in the South Worcestershire Development Plan (SWDP), announced that a review of the joint strategy is likely to be delayed by over a year. It had previously been intended that the draft document would be submitted for examination in "early 2021" but the revised timetable says this will now occur in March 2022. A document considered by the authorities said Covid-19 had been the main reason for the delays to date but added that the government's white paper changes could delay the strategy even further. </t>
  </si>
  <si>
    <t>A further Regulation 19 consultation is planned for Spring 2021. Adoption of the plan is programmed for December 2021.</t>
  </si>
  <si>
    <r>
      <t xml:space="preserve">Draft Policies and Site Options - </t>
    </r>
    <r>
      <rPr>
        <sz val="11"/>
        <color rgb="FFFF0000"/>
        <rFont val="Calibri"/>
        <family val="2"/>
        <scheme val="minor"/>
      </rPr>
      <t>CANCELLED</t>
    </r>
  </si>
  <si>
    <r>
      <t xml:space="preserve">01/09/2020 - </t>
    </r>
    <r>
      <rPr>
        <sz val="11"/>
        <color rgb="FFFF0000"/>
        <rFont val="Calibri"/>
        <family val="2"/>
      </rPr>
      <t>CANCELLED</t>
    </r>
  </si>
  <si>
    <t>https://www.midsuffolk.gov.uk/assets/Strategic-Planning/BMSDC-LDS-JULY-2018.pdf</t>
  </si>
  <si>
    <t>Consultation delayed pending processing of significant volume of previous round consultation responses + publication of draft revised NPPF. A new Joint LDS timetable to be agreed after Sept 2019 (but not seen yet). Joint Plan with Mid Suffolk (Councils working together).  PINS intel: possible submission July 2020</t>
  </si>
  <si>
    <t>29/06/2018</t>
  </si>
  <si>
    <t>No dates given for previously completed stages.  MM consultation 13/12/2019 to 31/01/2020.  Found Sound 25 March 2020.</t>
  </si>
  <si>
    <t>https://www.north-norfolk.gov.uk/media/4078/local-plan-production-timetable-march-2018.pdf</t>
  </si>
  <si>
    <t>https://mhclg.sharepoint.com/:i:/r/sites/DevelopmentPlans/Shared%20Documents/Data%20and%20Analysis/Planning%20Data%20Unit/Data%20Project/Short-term%20Solution/LDS%20Approach/LDS%20screen%20captures/NOR18-%20North%20Norfolk%20LDS%202018.PNG?csf=1&amp;e=nxSKpq</t>
  </si>
  <si>
    <t>August/September 2019</t>
  </si>
  <si>
    <t>PINS intel: publication expected 01/09/19; submission 31/12/19.  New revised TT expected after First Draft Local Plan consultation in May/June 2019.  Running behind schedule.</t>
  </si>
  <si>
    <t>https://www.north-norfolk.gov.uk/media/5851/local-plan-timetable.pdf</t>
  </si>
  <si>
    <t>August 2015 LDS updated with new timetable Mar 2020.  New LDS yet to be published.  Recorded milestones reflect updates.</t>
  </si>
  <si>
    <r>
      <rPr>
        <sz val="12"/>
        <rFont val="Calibri"/>
        <family val="2"/>
      </rPr>
      <t xml:space="preserve">East Cambridgeshire Local Plan (2009-2025) adopted April 2015.  Emerging plan submitted Feb 2018, but withdrawn February 2019 following receipt of ther Inspector's modifications. </t>
    </r>
    <r>
      <rPr>
        <b/>
        <sz val="12"/>
        <color rgb="FFFF0000"/>
        <rFont val="Calibri"/>
        <family val="2"/>
      </rPr>
      <t xml:space="preserve"> Plan reviewed April 2020 and determined that the Local Plan 2015 does require to be revised, but only partially and only in respect of its strategic housing policies. Of those policies, Policy GROWTH1 needs to be revised, because it has an out of date housing requirement.  Other strategic housing policies may also be updated during the course of updating GROWTH1, should that be necessary. The rest of the Local Plan is considered to not, at the present time, be in need of updating, therefore a full update of the Local Plan is not considered necessary. </t>
    </r>
  </si>
  <si>
    <t>Local Plan 2038</t>
  </si>
  <si>
    <t>https://www.n-somerset.gov.uk/my-services/planning-building-control/planning-policy/our-local-plan/local-plan-2038</t>
  </si>
  <si>
    <t>https://www.n-somerset.gov.uk/sites/default/files/2020-06/Local%20Development%20Scheme%20March%202020.pdf</t>
  </si>
  <si>
    <t>Choices</t>
  </si>
  <si>
    <r>
      <t xml:space="preserve">*The Core Strategy was adopted on 10 April 2012, but following a high court challenge nine policies were remitted for re-examination.  In September 2015, policy CS13: scale of new housing was re-adopted:  hence we have the North Somerset Core Strategy (Housing Policy) (2006-2026) adopted on 18 September 2015.  The remaining remitted policies were then re-examined.  In January 2017, the council adopted the remaining remitted policies: CS6, CS14, CS19, CS28, CS30, CS31, CS32 and CS33:  which gave us the North Somerset Core Strategy (Consolidated) (2006-2026) adopted on 10 January 2017.   </t>
    </r>
    <r>
      <rPr>
        <b/>
        <sz val="11"/>
        <color rgb="FF000000"/>
        <rFont val="Calibri"/>
        <family val="2"/>
      </rPr>
      <t>On 7 January 2020 North Somerset Council formally withdrew from the JSP.   New Local Plan being prepared for North Somerset for the period 2023 – 2038.  Four rounds of Reg 18 commenced March 2020 and finishing with draft plan consultation in Spring 2021.  Publication delayed (compared to LDS) and now likely in 2022.</t>
    </r>
  </si>
  <si>
    <t>Joint plan between Daventry, Northampton and South Northanmptonshire.  Northampton's May 2020 LDS covers only the Part 2 Local Plan and has been disregarded.</t>
  </si>
  <si>
    <t>Part of the Tees Valley Combined Authority area.  Plan reached publication stage (9 Nov 2018) and then starting again:-  work had commenced on plan review in 2018, however in 2019 the Council decided to review the scope of the new Local Plan and a new Reg 18 consultation planned early 2021 on a programme that would lead to adoption late 2021/early 2022.</t>
  </si>
  <si>
    <r>
      <t xml:space="preserve">Joint plan between Daventry, Northampton and South Northamptonshire.  </t>
    </r>
    <r>
      <rPr>
        <b/>
        <sz val="11"/>
        <color rgb="FF000000"/>
        <rFont val="Calibri"/>
        <family val="2"/>
      </rPr>
      <t>Northampton's Oct 2020 LDS covers only the Part 2 Local Plan and has been disregarded.  Links and timetable here are taken from the West Northamptonshire Joint Planning Unit's website.</t>
    </r>
  </si>
  <si>
    <t>TT taken from South Norfolk website.   Plan Published 1 Feb 2021.  The period for submission of (reg 19) representations has been extended to seven weeks between 9am on Monday 1 February to 5pm on Monday 22 March 2021.  https://www.gnlp.org.uk/</t>
  </si>
  <si>
    <t xml:space="preserve">Feb 2020 - LDS has been revised following the withdrawal of the Submission Local Plan in May 2019 and the Borough Council’s subsequent decision in September 2019 to proceed with the preparation of a new Local Plan for Amber Valley. </t>
  </si>
  <si>
    <t>Nov - Dec 2020?</t>
  </si>
  <si>
    <t>Revised submission and adoption dates from Cherwell's website.  No uip to date TT found</t>
  </si>
  <si>
    <t xml:space="preserve">City Plan Part 1 </t>
  </si>
  <si>
    <t xml:space="preserve">The City Plan Part 1 has already been adopted and the LDS does not set out a timeline for it's review. Timetable for City Plan Part 2 (SAP) is provided in LDS but no review of Part 1.  Public consultation on the City Plan Part 2 started on 7 Sept 2020 and closes 30th October 2020. </t>
  </si>
  <si>
    <t>https://centrallocalplan.lancashire.gov.uk/media/1082/lds250219.pdf</t>
  </si>
  <si>
    <t>https://mhclg.sharepoint.com/:i:/s/DevelopmentPlans/Ea9irtFe6EBKtyhu9tnN8tgBKpYDqcxjxGY4Vnoz2zJ6_w?e=WR6f9h</t>
  </si>
  <si>
    <t>March - May 2020</t>
  </si>
  <si>
    <t>Central Lancashire LDS with Chorley and South Ribble</t>
  </si>
  <si>
    <t>Rutland Local Plan</t>
  </si>
  <si>
    <t>https://www.rutland.gov.uk/_resources/assets/attachment/full/0/95732.pdf</t>
  </si>
  <si>
    <t>PINS intel: publication expected 31/07/19; submission 01/11/19.  LPA having a number of issues relating to new settlement proposals.  Unable to submit in June.  Revised timetable due in June /July.</t>
  </si>
  <si>
    <t>PWP</t>
  </si>
  <si>
    <t>Teignbridge Local Plan Update Part 2: Creating Quality Places  (SAP)</t>
  </si>
  <si>
    <t>Draft Policies and Site Options Consultation</t>
  </si>
  <si>
    <t>Sep 2022</t>
  </si>
  <si>
    <t>October 2020 web based timetable really makes no sense.  It fails to take into account things that have happened and differs from previous version by splitting plan progression into two parts (Part 2 is a SAP) and unrealistically brings forward many of the milestones for Part 1.</t>
  </si>
  <si>
    <t>DELAY POSSIBLE</t>
  </si>
  <si>
    <t>Solihull Local Plan published 30 October 2020.  The consultation ran from 30 October 2020 to 14 December 2020.  Links to LDS no longer work, no LDS found on re-designed Local Plan Review pages.</t>
  </si>
  <si>
    <t>South Gloucestershire Local Plan 2020</t>
  </si>
  <si>
    <t>https://beta.southglos.gov.uk/wp-content/uploads/LPDP-July-2020-update-Web-Version.pdf</t>
  </si>
  <si>
    <r>
      <t xml:space="preserve">The Local Plan will be prepared alongside the West of England Combined Authority SDS. When these documents are adopted, they will form the up to date Development Plan for South Gloucestershire. </t>
    </r>
    <r>
      <rPr>
        <b/>
        <sz val="11"/>
        <color rgb="FF000000"/>
        <rFont val="Calibri"/>
        <family val="2"/>
      </rPr>
      <t xml:space="preserve"> A ‘call for sites’ was open from 7 July 2020 to 20 October 2020.</t>
    </r>
    <r>
      <rPr>
        <sz val="11"/>
        <color rgb="FF000000"/>
        <rFont val="Calibri"/>
        <family val="2"/>
      </rPr>
      <t xml:space="preserve">  The Council say on their website</t>
    </r>
    <r>
      <rPr>
        <b/>
        <sz val="11"/>
        <color rgb="FF000000"/>
        <rFont val="Calibri"/>
        <family val="2"/>
      </rPr>
      <t xml:space="preserve"> "Later this year</t>
    </r>
    <r>
      <rPr>
        <sz val="11"/>
        <color rgb="FF000000"/>
        <rFont val="Calibri"/>
        <family val="2"/>
      </rPr>
      <t xml:space="preserve">, we will be publishing a </t>
    </r>
    <r>
      <rPr>
        <b/>
        <sz val="11"/>
        <color rgb="FF000000"/>
        <rFont val="Calibri"/>
        <family val="2"/>
      </rPr>
      <t xml:space="preserve">‘Phase 1 – Issues and Approaches’ Local Plan consultation document. This will be the start of Local Plan 2020 </t>
    </r>
    <r>
      <rPr>
        <sz val="11"/>
        <color rgb="FF000000"/>
        <rFont val="Calibri"/>
        <family val="2"/>
      </rPr>
      <t>process and include information about its proposed scope. This first stage of preparing the new Local Plan will not include individual sites or options for growth, change and protection. It will focus on discussing the issues and challenges that our new Local Plan will need to address and potential approaches we could take, as we plan for the future of our urban and rural communities."</t>
    </r>
  </si>
  <si>
    <t xml:space="preserve">Central Lancashire LDS with  Chorley and Preston </t>
  </si>
  <si>
    <t>Planning for Growth: Hertsmere Local Plan</t>
  </si>
  <si>
    <t>https://www.hertsmere.gov.uk/Planning--Building-Control/Planning-Policy/Local-Plan/Current-Local-Plan/Local-Plan-12-27.aspx</t>
  </si>
  <si>
    <r>
      <t xml:space="preserve">Reg 18 consultations completed. Publication had been  timetabled to commence Spring 2020, but  now estimated for Spring 2021 according to website.  Delay caused by the impact of the </t>
    </r>
    <r>
      <rPr>
        <b/>
        <sz val="11"/>
        <color rgb="FF000000"/>
        <rFont val="Calibri"/>
        <family val="2"/>
      </rPr>
      <t>coronavirus pandemic</t>
    </r>
    <r>
      <rPr>
        <sz val="11"/>
        <color rgb="FF000000"/>
        <rFont val="Calibri"/>
        <family val="2"/>
      </rPr>
      <t xml:space="preserve"> and the need for additional preparatory work.  Plan period end is 2036 on news e-mail of 27 August.  </t>
    </r>
  </si>
  <si>
    <t>https://www.sstaffs.gov.uk/doc/180479/name/Final%20LDS%20April%202019.pdf/</t>
  </si>
  <si>
    <t>Preferred Spatial Strategy and Sites Document</t>
  </si>
  <si>
    <t>https://www.spelthorne.gov.uk/media/20195/Local-Development-Scheme-2018-2021/pdf/Local_Development_Scheme_2018-20211.pdf?m=636893662340100000</t>
  </si>
  <si>
    <t>https://mhclg.sharepoint.com/:i:/s/DevelopmentPlans/EXSQz3ML82ZKvsWl17LMWF8BWvmwb4SnbHwiRaTML_aVAw?e=T9bazd</t>
  </si>
  <si>
    <t>https://services.swale.gov.uk/meetings/documents/s10751/Item%206%20Local%20Development%20Scheme%20Programme%20Budget%20Appendix%201.pdf</t>
  </si>
  <si>
    <t>https://mhclg.sharepoint.com/:i:/s/DevelopmentPlans/EX24ZJidwYdIkOqdd4iEXE4B61jxVJOHhLgijcESo2iDdw?e=C0xdR2</t>
  </si>
  <si>
    <t>Issues &amp; Options and Preferred Option</t>
  </si>
  <si>
    <t>New LDS to be published.  New coalition in control of council after May 2019 elections. New Council looking to amend the Local Plan.</t>
  </si>
  <si>
    <r>
      <t xml:space="preserve">No date of LDS given. LDS document does not contain a timeline for the Local Plan Review given that it was at Examination when LDS published.  </t>
    </r>
    <r>
      <rPr>
        <b/>
        <sz val="11"/>
        <color rgb="FF000000"/>
        <rFont val="Calibri"/>
        <family val="2"/>
      </rPr>
      <t xml:space="preserve">The Council is undertaking a review of the Arun Local Plan which was adopted in July 2018. </t>
    </r>
    <r>
      <rPr>
        <sz val="11"/>
        <color rgb="FF000000"/>
        <rFont val="Calibri"/>
        <family val="2"/>
      </rPr>
      <t xml:space="preserve"> As part of this work, the Council is preparing the The Housing and Economic Land Availability Assessment (</t>
    </r>
    <r>
      <rPr>
        <b/>
        <sz val="11"/>
        <color rgb="FF000000"/>
        <rFont val="Calibri"/>
        <family val="2"/>
      </rPr>
      <t>HELAA</t>
    </r>
    <r>
      <rPr>
        <sz val="11"/>
        <color rgb="FF000000"/>
        <rFont val="Calibri"/>
        <family val="2"/>
      </rPr>
      <t>) which is a technical document setting out a theoretical database of sites which have been identified or promoted as available for development. It is subject to an initial high-level assessment of potential to accommodate future housing or economic development.  The HELAA is not, therefore, Council policy and is not used for decision making to determine planning applications. The HELAA forms an important part of the Council’s technical evidence which can then be the subject of more rigorous assessment as part of plan making.  The Council is now reviewing its HELAA to ensure it is kept up to date annually, as required by national policy.  As part of this, the Council invited a ‘</t>
    </r>
    <r>
      <rPr>
        <b/>
        <sz val="11"/>
        <color rgb="FF000000"/>
        <rFont val="Calibri"/>
        <family val="2"/>
      </rPr>
      <t>call for sites</t>
    </r>
    <r>
      <rPr>
        <sz val="11"/>
        <color rgb="FF000000"/>
        <rFont val="Calibri"/>
        <family val="2"/>
      </rPr>
      <t>’ which closed 1 July 2020.</t>
    </r>
  </si>
  <si>
    <t>Review was published on 17 December 2019.  Are now doing a further Reg 19 consultation next year (2021), so Submission likely late 2021.</t>
  </si>
  <si>
    <t>Teignbridge Local Plan Update Part 1: Quality as Standard</t>
  </si>
  <si>
    <t>https://www.threerivers.gov.uk/download?id=43251</t>
  </si>
  <si>
    <t>https://mhclg.sharepoint.com/:i:/s/DevelopmentPlans/EQhOofBO0mVLmQczmR0dHAABbbk2UDFazTo1PIrWhPWvxg?e=Kq3H7f</t>
  </si>
  <si>
    <t>In Spring 2018, Three Rivers, Dacorum, Hertsmere, St Albans and Watford Councils gave formal
endorsement to begin work on a Joint Strategic Plan (JSP) for South West Hertfordshire.</t>
  </si>
  <si>
    <t>https://beta.tunbridgewells.gov.uk/__data/assets/pdf_file/0019/301096/Final_LDS_September_2019.pdf</t>
  </si>
  <si>
    <t>https://mhclg.sharepoint.com/sites/DevelopmentPlans/Shared%20Documents/Data%20and%20Analysis/Planning%20Data%20Unit/Data%20Project/Short-term%20Solution/LDS%20Approach/LDS%20screen%20captures/TUN19%20-%20Tunbridge%20Wells%20LDS%20Sep%202019.PNG</t>
  </si>
  <si>
    <t>https://mhclg.sharepoint.com/sites/DevelopmentPlans/Shared%20Documents/Data%20and%20Analysis/Planning%20Data%20Unit/LDS%20&amp;%20Reg%2018%20Monitoring/LDS%20Screenshots/TUN2020%20-%20Tunbridge%20Wells%20LDS%20June%202020.png</t>
  </si>
  <si>
    <r>
      <t xml:space="preserve">Given the volume and range of issues raised in the Sept/Nov 2019 consultation,  it will inevitably take some time to fully consider them. It is now envisaged that the next, ‘Pre-Submission’, version of the Local Plan will be published for consultation in March/April 2021.  </t>
    </r>
    <r>
      <rPr>
        <b/>
        <sz val="11"/>
        <color rgb="FF000000"/>
        <rFont val="Calibri"/>
        <family val="2"/>
      </rPr>
      <t>Website says there is a new March 2021 LDS but cannot locate it.  Local Plan pages are currently being updated and will be available again at the beginning of the week commencing 8 March 2021.</t>
    </r>
  </si>
  <si>
    <t>First half of 2021</t>
  </si>
  <si>
    <t>https://walthamforest.gov.uk/node/7303</t>
  </si>
  <si>
    <t>https://mhclg.sharepoint.com/sites/DevelopmentPlans/Shared%20Documents/Data%20and%20Analysis/Planning%20Data%20Unit/LDS%20&amp;%20Reg%2018%20Monitoring/LDS%20Screenshots/WAL19%20-%20Waltham%20Forest%20web-based%20TT%202019.PNG</t>
  </si>
  <si>
    <r>
      <rPr>
        <sz val="11"/>
        <color theme="4" tint="-0.499984740745262"/>
        <rFont val="Calibri"/>
        <family val="2"/>
        <scheme val="minor"/>
      </rPr>
      <t>PINS intel: Submission expected Jan/Feb 2020.</t>
    </r>
    <r>
      <rPr>
        <sz val="11"/>
        <rFont val="Calibri"/>
        <family val="2"/>
        <scheme val="minor"/>
      </rPr>
      <t xml:space="preserve">   Plan period changed from 2018-2033 to 2020-2035.</t>
    </r>
  </si>
  <si>
    <t>http://www.wandsworth.gov.uk/downloads/file/11066/october_2015</t>
  </si>
  <si>
    <t>https://mhclg.sharepoint.com/:i:/s/DevelopmentPlans/EVUkUGOy7KVCmUD7isv9jtQBzSDA-DE8KDUOlQE3ZhdEMQ?e=tjKrpO</t>
  </si>
  <si>
    <t xml:space="preserve">Autumn 2021 </t>
  </si>
  <si>
    <t>Wandsworth Local Plan adopted  2016</t>
  </si>
  <si>
    <t>Draft Local Plan: Pre-publication version (Reg 18)</t>
  </si>
  <si>
    <t>https://www.wandsworth.gov.uk/planning-and-building-control/planning-policy/local-plan/draft-local-plan-pre-publication/</t>
  </si>
  <si>
    <t>Amended timetable in new LDS.  Old LDS archived. The Plan Review sets out policies and guidance for the development of the borough over the
next 15 years. It looks ahead to 2037.  Website for Local Plan Review has not been updated since November 2019.</t>
  </si>
  <si>
    <t>https://beta.southglos.gov.uk/new-south-gloucestershire-local-plan-2018-2036/</t>
  </si>
  <si>
    <r>
      <t xml:space="preserve">The West of England Combined Authority is developing a Spatial Development Strategy (SDS) for the area covering Bath and North East Somerset, Bristol and South Gloucestershire, in collaboration with the local councils.  This will be a high-level strategic plan; each council will also develop Local Plans, that will need to be consistent with this work.  The information gathered for Local Plans will form part of the evidence base for the West of England Spatial Development Plan (SDS).   Terminology for Timetable as in S Glos LDS:  </t>
    </r>
    <r>
      <rPr>
        <i/>
        <sz val="11"/>
        <color rgb="FF000000"/>
        <rFont val="Calibri"/>
        <family val="2"/>
      </rPr>
      <t>Timetable for Production to be updated: Evidence base preparation and plan making June 2020 – May 2021; Agree draft SDS for public consultation (12 weeks consultation period) Summer 2021;  Agree submission including any modifications February 2022; Examination hearings Autumn 2022; Publication Summer 2023</t>
    </r>
    <r>
      <rPr>
        <sz val="11"/>
        <color rgb="FF000000"/>
        <rFont val="Calibri"/>
        <family val="2"/>
      </rPr>
      <t xml:space="preserve"> </t>
    </r>
    <r>
      <rPr>
        <b/>
        <sz val="11"/>
        <color rgb="FFFF0000"/>
        <rFont val="Calibri"/>
        <family val="2"/>
      </rPr>
      <t>**UPDATE 10.12.2020**</t>
    </r>
    <r>
      <rPr>
        <sz val="11"/>
        <color rgb="FF000000"/>
        <rFont val="Calibri"/>
        <family val="2"/>
      </rPr>
      <t xml:space="preserve"> According to the timeline, the CA will undertake public engagement between Autumn 2020 - Summer 2021 ahead of a consultation on the draft plan. From 2 November to 14 December, the CA have undertaken a survey as the first steps in developing a draft SDS.  </t>
    </r>
  </si>
  <si>
    <t>West Berkshire Local Plan</t>
  </si>
  <si>
    <t>https://info.westberks.gov.uk/CHttpHandler.ashx?id=45127&amp;p=0</t>
  </si>
  <si>
    <t>https://mhclg.sharepoint.com/:i:/s/DevelopmentPlans/EcbDZftNsHREjFoh4iSFp40BsnLvywbWeJj1h0sHuzOqRQ?e=dcjQxp</t>
  </si>
  <si>
    <t>New LDS expected Feb 2020</t>
  </si>
  <si>
    <t>West Lancashire Local Plan</t>
  </si>
  <si>
    <t>https://www.westlancs.gov.uk/planning/planning-policy/the-local-plan/local-plan-review/local-development-scheme-lds.aspx</t>
  </si>
  <si>
    <t>https://www.westlancs.gov.uk/media/544327/lds-sept-2018-final.pdf</t>
  </si>
  <si>
    <t>https://mhclg.sharepoint.com/:i:/s/DevelopmentPlans/ERvPBIAPsNpJlsVDJwOKN1EBk1e9Dx26RIc3JYxL70Noow?e=gRfJMC</t>
  </si>
  <si>
    <t>Q1/Q2 2017</t>
  </si>
  <si>
    <t>https://www.westlancs.gov.uk/planning/planning-policy/the-local-plan/local-plan-review.aspx</t>
  </si>
  <si>
    <t>https://mhclg.sharepoint.com/sites/DevelopmentPlans/Shared%20Documents/Data%20and%20Analysis/Planning%20Data%20Unit/Reg%2018%20monitoring/Screenshots/West%20Lancs%20Issues%20&amp;%20Options%20March%202017.PNG</t>
  </si>
  <si>
    <t>https://mhclg.sharepoint.com/sites/DevelopmentPlans/Shared%20Documents/Data%20and%20Analysis/Planning%20Data%20Unit/Reg%2018%20monitoring/Screenshots/West%20Lancs%20Preferred%20Options%20Aug%202018.PNG</t>
  </si>
  <si>
    <t>Q4 2019</t>
  </si>
  <si>
    <t>Timetable taken from gantt chart and supplementary timetable in text (both in LDS), so interpretation of dates may differ from our protocol.  First Stage of Reg 18 (Scoping) in Oct 2016 not recorded.</t>
  </si>
  <si>
    <t>February - March 2020</t>
  </si>
  <si>
    <r>
      <t xml:space="preserve">Ryedale Local Plan (2012-2027) adopted Sep 2013.   </t>
    </r>
    <r>
      <rPr>
        <b/>
        <sz val="11"/>
        <color rgb="FF000000"/>
        <rFont val="Calibri"/>
        <family val="2"/>
      </rPr>
      <t xml:space="preserve">New LDS likely to be adopted end of Feb 2021.  Ryedale Local Plan Review Issues and Options Consultation estimated to be approved by Council on the 15th April 2021.  </t>
    </r>
    <r>
      <rPr>
        <sz val="11"/>
        <color rgb="FF000000"/>
        <rFont val="Calibri"/>
        <family val="2"/>
      </rPr>
      <t xml:space="preserve"> </t>
    </r>
    <r>
      <rPr>
        <b/>
        <sz val="11"/>
        <color theme="3" tint="-0.499984740745262"/>
        <rFont val="Calibri"/>
        <family val="2"/>
      </rPr>
      <t>NB: York, North Yorkshire, East Riding and Hull - Spatial Framework: A vision for growth</t>
    </r>
    <r>
      <rPr>
        <sz val="11"/>
        <color theme="3" tint="-0.499984740745262"/>
        <rFont val="Calibri"/>
        <family val="2"/>
      </rPr>
      <t>: this</t>
    </r>
    <r>
      <rPr>
        <b/>
        <sz val="11"/>
        <color theme="3" tint="-0.499984740745262"/>
        <rFont val="Calibri"/>
        <family val="2"/>
      </rPr>
      <t xml:space="preserve"> </t>
    </r>
    <r>
      <rPr>
        <sz val="11"/>
        <color theme="3" tint="-0.499984740745262"/>
        <rFont val="Calibri"/>
        <family val="2"/>
      </rPr>
      <t>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</si>
  <si>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Plan Mid Devon</t>
  </si>
  <si>
    <r>
      <t xml:space="preserve">A new Local Plan will be prepared following the adoption of the Local Plan Review 2013 – 2033. Once adopted, it will form part of the Development Plan for Mid Devon together with other development plans including the Greater Exeter Strategic Plan.  The new Local Plan will include strategic policies (other than those included in the Greater Exeter Strategic Plan) and non-strategic policies for the use and development of land and buildings in Mid Devon.  </t>
    </r>
    <r>
      <rPr>
        <b/>
        <sz val="11"/>
        <color rgb="FF000000"/>
        <rFont val="Calibri"/>
        <family val="2"/>
      </rPr>
      <t xml:space="preserve">***update 18 Feb ***  </t>
    </r>
    <r>
      <rPr>
        <sz val="11"/>
        <color rgb="FF000000"/>
        <rFont val="Calibri"/>
        <family val="2"/>
      </rPr>
      <t xml:space="preserve"> </t>
    </r>
    <r>
      <rPr>
        <b/>
        <sz val="11"/>
        <color rgb="FF000000"/>
        <rFont val="Calibri"/>
        <family val="2"/>
      </rPr>
      <t xml:space="preserve">The  next Local Plan Review will guide development in the district over a 20 year period.  A Call for Sites, has been launched 8th February - 22nd March 2021 which will help inform the next Local Plan and will provide background evidence on the potential availability of sites. </t>
    </r>
  </si>
  <si>
    <t>http://www.wiltshire.gov.uk/downloads/17377</t>
  </si>
  <si>
    <t>https://mhclg.sharepoint.com/:i:/s/DevelopmentPlans/EZ7MzTWlFJxJqHAuKbKzQEYBPmYaS1E-hVIc_BCbV4P71w?e=FQWJEP</t>
  </si>
  <si>
    <t>Qtr 1 2020</t>
  </si>
  <si>
    <t>Qtr 4 2020</t>
  </si>
  <si>
    <t>Qtr 3 2021</t>
  </si>
  <si>
    <t>Core Strategy (2006 - 2026) adopted Jan 2015</t>
  </si>
  <si>
    <t>Winchester Local Plan 2036</t>
  </si>
  <si>
    <t>https://www.winchester.gov.uk/planning-policy/local-development-scheme</t>
  </si>
  <si>
    <t>https://www.winchester.gov.uk/assets/attach/17373/LDS%202018%20with%20cover.pdf</t>
  </si>
  <si>
    <t>https://mhclg.sharepoint.com/:i:/r/sites/DevelopmentPlans/Shared%20Documents/Data%20and%20Analysis/Planning%20Data%20Unit/Data%20Project/Short-term%20Solution/LDS%20Approach/LDS%20screen%20captures/WIN18%20-%20Winchester%20LDS%202018.PNG?csf=1&amp;e=o1jVjH</t>
  </si>
  <si>
    <t>Third Reg 18 consultation closed April 2020.  Delay to publication date scheduled for July-September 2020 caused by Covid-19 and now expected Feb 2021.</t>
  </si>
  <si>
    <r>
      <rPr>
        <b/>
        <sz val="11"/>
        <rFont val="Calibri"/>
        <family val="2"/>
        <scheme val="minor"/>
      </rPr>
      <t xml:space="preserve">January 2021 Update: </t>
    </r>
    <r>
      <rPr>
        <sz val="11"/>
        <rFont val="Calibri"/>
        <family val="2"/>
        <scheme val="minor"/>
      </rPr>
      <t xml:space="preserve">The published version of the LDS is currently under review and a revised version will be considered by Worthing Planning Committee on 20th January 2021. Once approved, it will replace the version linked above. With regards to the emerging Local Plan, the revised LDS explains how there has been some delay to the timetable (as published in the 2019 LDS), primarily due to the impacts of the Covid-19 pandemic. The Submission Stage </t>
    </r>
    <r>
      <rPr>
        <b/>
        <sz val="11"/>
        <rFont val="Calibri"/>
        <family val="2"/>
        <scheme val="minor"/>
      </rPr>
      <t>(Regulation 19)</t>
    </r>
    <r>
      <rPr>
        <sz val="11"/>
        <rFont val="Calibri"/>
        <family val="2"/>
        <scheme val="minor"/>
      </rPr>
      <t xml:space="preserve"> version of the Local Plan will be published for consultation on </t>
    </r>
    <r>
      <rPr>
        <b/>
        <sz val="11"/>
        <rFont val="Calibri"/>
        <family val="2"/>
        <scheme val="minor"/>
      </rPr>
      <t>26th January</t>
    </r>
    <r>
      <rPr>
        <sz val="11"/>
        <rFont val="Calibri"/>
        <family val="2"/>
        <scheme val="minor"/>
      </rPr>
      <t xml:space="preserve"> 2021.</t>
    </r>
  </si>
  <si>
    <t xml:space="preserve">Provides seasonal dates of indicative timescale dependent on outcome fo review </t>
  </si>
  <si>
    <t xml:space="preserve">West Oxfordshire Local Plan 2031 adopted Sept 2018.  LDS includes TT for Oxfordshire Plan 2050 but nothing for local plan review.  Dec 2019 LDS says that there is no intention to review the West Oxfordshire Local Plan but this position will be kept under review having regard to relevant considerations including housing need and supply. </t>
  </si>
  <si>
    <r>
      <t>Date</t>
    </r>
    <r>
      <rPr>
        <sz val="12"/>
        <color theme="0"/>
        <rFont val="Calibri"/>
        <family val="2"/>
      </rPr>
      <t xml:space="preserve"> </t>
    </r>
    <r>
      <rPr>
        <b/>
        <sz val="14"/>
        <color theme="0"/>
        <rFont val="Calibri"/>
        <family val="2"/>
      </rPr>
      <t xml:space="preserve">LDS </t>
    </r>
    <r>
      <rPr>
        <b/>
        <sz val="12"/>
        <color theme="0"/>
        <rFont val="Calibri"/>
        <family val="2"/>
      </rPr>
      <t>checked (no change)</t>
    </r>
  </si>
  <si>
    <r>
      <t xml:space="preserve">Date </t>
    </r>
    <r>
      <rPr>
        <b/>
        <sz val="14"/>
        <color theme="0"/>
        <rFont val="Calibri"/>
        <family val="2"/>
      </rPr>
      <t>LDS</t>
    </r>
    <r>
      <rPr>
        <b/>
        <sz val="12"/>
        <color theme="0"/>
        <rFont val="Calibri"/>
        <family val="2"/>
      </rPr>
      <t xml:space="preserve"> updated (with changes)</t>
    </r>
  </si>
  <si>
    <r>
      <rPr>
        <b/>
        <sz val="14"/>
        <color theme="0"/>
        <rFont val="Calibri"/>
        <family val="2"/>
      </rPr>
      <t>LDS</t>
    </r>
    <r>
      <rPr>
        <b/>
        <sz val="12"/>
        <color theme="0"/>
        <rFont val="Calibri"/>
        <family val="2"/>
      </rPr>
      <t xml:space="preserve"> Updated / checked by</t>
    </r>
  </si>
  <si>
    <r>
      <t xml:space="preserve">Date </t>
    </r>
    <r>
      <rPr>
        <b/>
        <sz val="14"/>
        <rFont val="Calibri"/>
        <family val="2"/>
      </rPr>
      <t xml:space="preserve">Timetable </t>
    </r>
    <r>
      <rPr>
        <b/>
        <sz val="12"/>
        <rFont val="Calibri"/>
        <family val="2"/>
      </rPr>
      <t>checked (no change)</t>
    </r>
  </si>
  <si>
    <r>
      <t xml:space="preserve">Date </t>
    </r>
    <r>
      <rPr>
        <b/>
        <sz val="14"/>
        <rFont val="Calibri"/>
        <family val="2"/>
      </rPr>
      <t>Timetable</t>
    </r>
    <r>
      <rPr>
        <b/>
        <sz val="12"/>
        <rFont val="Calibri"/>
        <family val="2"/>
      </rPr>
      <t xml:space="preserve"> updated (with changes)</t>
    </r>
  </si>
  <si>
    <r>
      <rPr>
        <b/>
        <sz val="14"/>
        <rFont val="Calibri"/>
        <family val="2"/>
      </rPr>
      <t>Timetable</t>
    </r>
    <r>
      <rPr>
        <b/>
        <sz val="12"/>
        <rFont val="Calibri"/>
        <family val="2"/>
      </rPr>
      <t xml:space="preserve"> Updated / checked by</t>
    </r>
  </si>
  <si>
    <t>Preferred Options Reg 18 stage completed. Reg 19 expected early/mid 2021.  Submission late 2021.  2017 LDS ignored. Data here is from website TT.</t>
  </si>
  <si>
    <t>end of 2021</t>
  </si>
  <si>
    <t>Early 2022</t>
  </si>
  <si>
    <t>Late 2022 / Early 2023</t>
  </si>
  <si>
    <r>
      <t xml:space="preserve">Timetable in published LDS superseded and we have learned that </t>
    </r>
    <r>
      <rPr>
        <b/>
        <sz val="11"/>
        <color rgb="FF000000"/>
        <rFont val="Calibri"/>
        <family val="2"/>
      </rPr>
      <t>submission is not likely this year or next</t>
    </r>
    <r>
      <rPr>
        <sz val="11"/>
        <color rgb="FF000000"/>
        <rFont val="Calibri"/>
        <family val="2"/>
      </rPr>
      <t xml:space="preserve">. </t>
    </r>
    <r>
      <rPr>
        <b/>
        <sz val="11"/>
        <color rgb="FF000000"/>
        <rFont val="Calibri"/>
        <family val="2"/>
      </rPr>
      <t xml:space="preserve">Bradford are re thinking their plan preparation in the light of the PWP and Standard Methodology </t>
    </r>
    <r>
      <rPr>
        <sz val="11"/>
        <color rgb="FF000000"/>
        <rFont val="Calibri"/>
        <family val="2"/>
      </rPr>
      <t>and will look to produce a new timetable shortly. Bradford have now published a reg 18 consultation for their draft Local Plan. This provides an updated timeframe for the submission, examination and adoption of the plan.   Preferred Options closed 24 March 2021.</t>
    </r>
  </si>
  <si>
    <t>Preferred Options closed 24 March 2021.</t>
  </si>
  <si>
    <t>Reg 18 consultations now closed.  Fourth stage (Preferred Options) closed March 2021.  Reg 19 estimated end of 2021.</t>
  </si>
  <si>
    <t>https://erewash.gov.uk/index.php/local-plan/development-scheme.html</t>
  </si>
  <si>
    <t>29 March 2021</t>
  </si>
  <si>
    <t>Revised Growth Options (Reg 18)</t>
  </si>
  <si>
    <r>
      <t xml:space="preserve">The Growth Options consultation document (Jan 2020) states: "The Erewash Core Strategy Review will have to plan for the delivery of 393 dwellings per year to at least 2037. The figure of 393 dwellings per year has been calculated by government in accordance with their standard methodology. The 17 year period to 2037 is also set by government policy, which requires the Erewash Core Strategy Review to plan for a period of at least 15 years from the date of its adoption, noting that the council’s Local Development Scheme currently schedules </t>
    </r>
    <r>
      <rPr>
        <b/>
        <sz val="11"/>
        <color theme="1"/>
        <rFont val="Calibri"/>
        <family val="2"/>
        <scheme val="minor"/>
      </rPr>
      <t>adoption in 2022.</t>
    </r>
    <r>
      <rPr>
        <sz val="11"/>
        <color theme="1"/>
        <rFont val="Calibri"/>
        <family val="2"/>
        <scheme val="minor"/>
      </rPr>
      <t xml:space="preserve"> That is a total of around 6,680 homes."   Note that June 2018 version is the only available LDS on the Council's website and that provides an adoption date of Dec 2021.</t>
    </r>
  </si>
  <si>
    <t xml:space="preserve">Reg 18 consultations underway but overall progress severely delayed.  First Reg 18 (Growth Options) was originally scheduled for September 2019 but did not start until January 2020 and completed July 2020. Second Reg 18 was scheduled for March 2020 but has yet to happen.  Publication (was Sept 2020) and Submission (was Jan 2021) milestones all missed. </t>
  </si>
  <si>
    <t>Covid-19 &amp; OTHER</t>
  </si>
  <si>
    <r>
      <t xml:space="preserve">Last Local Plan Adopted 2006, so no plan conforming to the 2004 Planning Act.  Following consultation on the Revised Draft Salford Local Plan in January 2019, the Salford Local Plan has been narrowed in scope to the "Salford Local Plan: Development Management Policies and Designations" but retains some strategic policies.  Other elements intended for inclusion in the Local Plan such as scale and distribution of development and site allocations will be progressed through a separate document, "Salford Local Plan: Core Strategy and Allocations" which will be progressed following the GMSF.  </t>
    </r>
    <r>
      <rPr>
        <b/>
        <sz val="11"/>
        <color rgb="FF000000"/>
        <rFont val="Calibri"/>
        <family val="2"/>
      </rPr>
      <t>Submission of Local Plan delayed</t>
    </r>
    <r>
      <rPr>
        <sz val="11"/>
        <color rgb="FF000000"/>
        <rFont val="Calibri"/>
        <family val="2"/>
      </rPr>
      <t xml:space="preserve"> in part due to the transition to home working but mainly due to need for further work on the plan in response to viability issues highlighted by the consultation</t>
    </r>
  </si>
  <si>
    <t>Previous review stopped and now working on preparing a new Local Plan 2038 recorded here</t>
  </si>
  <si>
    <r>
      <t xml:space="preserve">The current adopted Local Plan for West Lancashire is the Local Plan 2012-2027.  In 2016, the council began the Local Plan Review (2050) which was intended to guide development for 38 years, from 2012 to 2050.  However, this plan was effectively 'withdrawn' in September 2019 to give the authority more time to consider the best proposals for the future of West Lancashire. Instead, the council authority is now preparing a new 15-year Local Plan to cover 2023-2038.  The council started preparing this new 15 year Local Plan in autumn 2019, ran a 'call for sites' in early 2020, and intended to consult on 'Issues and Options' in autumn 2020.  However, </t>
    </r>
    <r>
      <rPr>
        <b/>
        <sz val="12"/>
        <color rgb="FFFF0000"/>
        <rFont val="Calibri"/>
        <family val="2"/>
      </rPr>
      <t>work was suspended in September 2020 owing to uncertainties related to the government's Planning White Paper and Covid-19 restrictions.</t>
    </r>
    <r>
      <rPr>
        <sz val="11"/>
        <color rgb="FF000000"/>
        <rFont val="Calibri"/>
        <family val="2"/>
      </rPr>
      <t xml:space="preserve">  Timescales are currently unknown.  </t>
    </r>
  </si>
  <si>
    <t>https://tewkesburyborough-my.sharepoint.com/:b:/g/personal/website_tewkesburyborough_onmicrosoft_com/EWlUyNFB9JVFh3Nq3BDA9ooBc0HVXNcqSAjrhTDPdoz2DQ?e=qmaqpW</t>
  </si>
  <si>
    <t>Oct 2017 (but TT here is from Tewkesbury's LDS)</t>
  </si>
  <si>
    <r>
      <rPr>
        <b/>
        <sz val="11"/>
        <color rgb="FF000000"/>
        <rFont val="Calibri"/>
        <family val="2"/>
      </rPr>
      <t>Joint Core Strategy Review</t>
    </r>
    <r>
      <rPr>
        <sz val="11"/>
        <color rgb="FF000000"/>
        <rFont val="Calibri"/>
        <family val="2"/>
      </rPr>
      <t xml:space="preserve"> - JCS Website still currently unavailable (RP 03/02/2021).  Goucester LDS is out of date - from 2017, so TT here is for the JCS from the Jan 2021 Tewkesbury LDS.  When the JCS was adopted in 2017, a commitment was made to undertake an immediate review in relation to housing supply for Gloucester City and Tewkesbury Borough, and retail/town centres policies for all areas.</t>
    </r>
  </si>
  <si>
    <t>Early Review.  Reg 18 consultations ongoing.  First Reg 18 (Issues and Options) closed Jan 2019.  Second Reg 18 (Preferred Options) scheduled for Summer/Autumn 2021.  Publication scheduled for Winter 2022; Submission Spring 2023;  Adoption Winter 2023.</t>
  </si>
  <si>
    <t>Final draft plan consultation</t>
  </si>
  <si>
    <t>The next Reg 18 consultation (Draft Plan) had been scheduled for Oct-Nov 2020 with publication estimated June 2021 but currently postponed due to the PWP.  The  timing of the next stages of the Island Planning Strategy is currently unknown.</t>
  </si>
  <si>
    <t xml:space="preserve">Final Issues and Options (Part 2) </t>
  </si>
  <si>
    <t>LDS = " Local Plan Programme". Core Strategy (2007-2022) adopted July 2007.  The review of the Local Plan Programme has introduced an additional Regulation 18 Consultation, which seeks to build-upon earlier consultation conducted during 2017. The proposed scope of the Regulation 18 Part 2 consultation will be focussed on confirming a Borough-wide growth strategy; an appropriate housing strategy; and the specific sites required to deliver its outcomes. The Final Issues &amp; Options Consultation will also consider other aspects of growth – including economic development, retail, infrastructure provision and ensuring that future growth is embedded with quality.</t>
  </si>
  <si>
    <t>Reg 18 consultations ongoing but delayed. First Reg 18 (issues and options) concluded November 2017. Second and final Reg 18 (Issues and Options Part 2) was scheduled for November 2020 but has yet to start.  Likely to result in delay to Publication scheduled for Summer 2021.</t>
  </si>
  <si>
    <t>Recommence Consultation</t>
  </si>
  <si>
    <t>Quarter 2 2022</t>
  </si>
  <si>
    <t>Quarter 2/Quarter 3 2023</t>
  </si>
  <si>
    <r>
      <t xml:space="preserve">March 2019 LDS updated by website timetable re-produced here. </t>
    </r>
    <r>
      <rPr>
        <b/>
        <sz val="11"/>
        <color rgb="FF000000"/>
        <rFont val="Calibri"/>
        <family val="2"/>
      </rPr>
      <t xml:space="preserve"> *** update 25 Feb 2021 **** a revised timetable for the Local Development Scheme and further engagement on the Local Plan will be taken to Culture, Housing, Environment and Planning Committee on 17 March 2021 for decision.</t>
    </r>
    <r>
      <rPr>
        <sz val="11"/>
        <color rgb="FF000000"/>
        <rFont val="Calibri"/>
        <family val="2"/>
      </rPr>
      <t xml:space="preserve"> The LDS was approved at Full Council but has not yet been officially published.  I have updated the VLS, but once the document is available a link will need to be provided. </t>
    </r>
  </si>
  <si>
    <t>An emerging draft of the Local Plan was considered at a meeting of Mayor and Cabinet on 11 March 2020. The draft local plan will be considered at a meeting of Council in autumn 2020. In late 2020 or early 2021 will publish the plan for a formal round of public consultation (Regulation 18 stage).   Links to LDS no longer work, no LDS located.  This could be a possible re-boot of work on new Plan?</t>
  </si>
  <si>
    <t>Issues and Options (Reg 18)</t>
  </si>
  <si>
    <t>Consultation on full Draft (Reg 18)</t>
  </si>
  <si>
    <r>
      <rPr>
        <b/>
        <sz val="11"/>
        <color rgb="FF000000"/>
        <rFont val="Calibri"/>
        <family val="2"/>
      </rPr>
      <t>Yorkshire Dales National Park Local Plan:</t>
    </r>
    <r>
      <rPr>
        <sz val="11"/>
        <color rgb="FF000000"/>
        <rFont val="Calibri"/>
        <family val="2"/>
      </rPr>
      <t xml:space="preserve">  </t>
    </r>
    <r>
      <rPr>
        <b/>
        <sz val="11"/>
        <color rgb="FF000000"/>
        <rFont val="Calibri"/>
        <family val="2"/>
      </rPr>
      <t xml:space="preserve">Three rounds of consultations have/are taking place with "Setting the Agenda" (Dec 2019 - Feb 2020);  "Exploring our options: Ambitions" (Aug – Sept 2020); and "Exploring our options: Building new homes" (Jan - Feb 2021).  Timetable in LDS won't be met with Publication now estimated for Jan - March 2022 according to website.  Examination is estimated for Oct - Dec 2022 and Adoption Dec 2023. </t>
    </r>
    <r>
      <rPr>
        <sz val="11"/>
        <color rgb="FF000000"/>
        <rFont val="Calibri"/>
        <family val="2"/>
      </rPr>
      <t xml:space="preserve"> </t>
    </r>
    <r>
      <rPr>
        <b/>
        <sz val="11"/>
        <color theme="5" tint="-0.249977111117893"/>
        <rFont val="Calibri"/>
        <family val="2"/>
      </rPr>
      <t>NB York, North Yorkshire, East Riding and Hull - Spatial Framework: A vision for growth</t>
    </r>
    <r>
      <rPr>
        <sz val="11"/>
        <color theme="5" tint="-0.249977111117893"/>
        <rFont val="Calibri"/>
        <family val="2"/>
      </rPr>
      <t xml:space="preserve">.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t>
    </r>
    <r>
      <rPr>
        <b/>
        <sz val="11"/>
        <color theme="5" tint="-0.249977111117893"/>
        <rFont val="Calibri"/>
        <family val="2"/>
      </rPr>
      <t>non-statutory document</t>
    </r>
    <r>
      <rPr>
        <sz val="11"/>
        <color theme="5" tint="-0.249977111117893"/>
        <rFont val="Calibri"/>
        <family val="2"/>
      </rPr>
      <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</si>
  <si>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Irregularities on the website may take you to an old 2016 LDS for North Dorset.  Use links here.   New authority from April 2019. formerly East Dorset; North Dorset; Purbeck; West Dorset; Weymouth and Portland.  The Dorset Plan was due to be at Options stage consultation this September 2020 but this is delayed until early next year due to:
•	the Purbeck Local Plan not reaching adoption  
•	delays in evidence gathering during Covid  namely site visits being delayed for a Green Belt review
•	changes to consultation processes necessitated by covid .
The current LDS will be revised in due course but currently anticipates submission and examination in 2022 and Adoption in early 2023. I&amp;O consultation ran between January - March 2021</t>
  </si>
  <si>
    <r>
      <t xml:space="preserve">Sets out the strategic policies to deliver the Council’s vision for Charnwood up to 2036 within the strategic framework set by the Strategic Growth Plan 2011 - 2050.  </t>
    </r>
    <r>
      <rPr>
        <b/>
        <sz val="12"/>
        <color theme="6" tint="-0.499984740745262"/>
        <rFont val="Calibri"/>
        <family val="2"/>
      </rPr>
      <t>INTEL: The Core Strategy will be five years old in November.  Following delays to progressing the Plan the Council may extend the plan period to 2037 to provide for a 15-year plan.</t>
    </r>
    <r>
      <rPr>
        <sz val="11"/>
        <color theme="6" tint="-0.499984740745262"/>
        <rFont val="Calibri"/>
        <family val="2"/>
      </rPr>
      <t xml:space="preserve"> </t>
    </r>
    <r>
      <rPr>
        <b/>
        <sz val="11"/>
        <color theme="6" tint="-0.499984740745262"/>
        <rFont val="Calibri"/>
        <family val="2"/>
      </rPr>
      <t>The Reg 19 Pre-Submission Consultation will be carried out in April 2021 and the LDS will be updated accordingly.</t>
    </r>
  </si>
  <si>
    <t xml:space="preserve">Progress impacted by Covid-19.  The Call for Sites consultation (pre-Reg 18) ran for eight weeks from 3 April 2020 to 29 May 2020. </t>
  </si>
  <si>
    <t>May/June 2023</t>
  </si>
  <si>
    <r>
      <t xml:space="preserve">The Oxfordshire Plan 2050 will cover the administrative county area of Oxfordshire. This will comprise the local planning authorities of: • Cherwell District Council • Oxford City Council • South Oxfordshire District Council • Vale of White Horse District Council; and • West Oxfordshire District Council. </t>
    </r>
    <r>
      <rPr>
        <b/>
        <sz val="11"/>
        <color theme="1"/>
        <rFont val="Calibri"/>
        <family val="2"/>
        <scheme val="minor"/>
      </rPr>
      <t xml:space="preserve"> Interim timetable from November Committee report:  Consultation on Spatial Growth Options (including scale and Broad Locations of Growth) (Reg. 18 part2) Summer 2021 (was Jan/Feb 2021).  Consultation on Submission (Draft) Plan (Reg. 19) Spring 2022 (was Sept/Oct 2021).  Submission September 2022 (was Jan 2022).   Adoption May/June 2023 (was Oct 2022).</t>
    </r>
  </si>
  <si>
    <t>South Oxfordshire Local Plan 2035</t>
  </si>
  <si>
    <r>
      <t xml:space="preserve">Part of the Joint Strategic Spatial Plan area in Oxfordshire.  Virtual Hearing Sessions took place between 14 July - 6 August 2020.  Consultation on Main Modifications runs until midnight Monday 2 November 2020.  </t>
    </r>
    <r>
      <rPr>
        <b/>
        <sz val="11"/>
        <color rgb="FF000000"/>
        <rFont val="Calibri"/>
        <family val="2"/>
      </rPr>
      <t xml:space="preserve">Plan adopted 10 Dec 2020 - High Court Challenge </t>
    </r>
    <r>
      <rPr>
        <sz val="11"/>
        <color rgb="FF000000"/>
        <rFont val="Calibri"/>
        <family val="2"/>
      </rPr>
      <t xml:space="preserve">lodged by a group known as Bioabundance against South Oxfordshire District Council’s decision to adopt the plan. Bioabundance are a grassroots group of South Oxfordshire residents, charities, nature groups and parish councils.  The claimant’s grounds include a challenge to the Inspector’s use of housing need methodology as well as a claims that SODC’s decision was unduly influenced by MHCLG. The Secretary of State has been named as an interested party.  The Judge’s decision on the papers is expected before Easter.  </t>
    </r>
    <r>
      <rPr>
        <b/>
        <sz val="11"/>
        <color rgb="FF000000"/>
        <rFont val="Calibri"/>
        <family val="2"/>
      </rPr>
      <t>*** update 31/03/2021 *** The Claim has been refused on all grounds.  Counsel have advised that there is a possibility that Claimant could “renew” its application to an oral hearing or refine the scope of the claim too, to try to maximise chances of being granted permission at that stage. We should find out in the next week or so.</t>
    </r>
  </si>
  <si>
    <t>Adopted 10 Dec 2020</t>
  </si>
  <si>
    <t xml:space="preserve">Last Local Plan Adopted 2006, so no plan conforming to the 2004 Planning Act.  Following consultation on the Revised Draft Salford Local Plan in January 2019, the Salford Local Plan has been narrowed in scope to the "Salford Local Plan: Development Management Policies and Designations" but retains some strategic policies.  Other elements intended for inclusion in the Local Plan such as scale and distribution of development and site allocations will be progressed through a separate document, "Salford Local Plan: Core Strategy and Allocations" which will be progressed following the GMSF.  </t>
  </si>
  <si>
    <t>Late Spring/early Summer 2021 (was Nov 2020 - Jan 2021)</t>
  </si>
  <si>
    <t xml:space="preserve">Plan period not specified in LDS or Reg 18.  LDS updated in June 2020 to reflect changes in timetable due to Covid.  </t>
  </si>
  <si>
    <t>Preferred Approach Reg 18 consultation completed April 2019.  Delays due to Covid-19. Publication now expected late Spring/early Summer 2021 (was Nov 2020 - Jan 2021).</t>
  </si>
  <si>
    <r>
      <rPr>
        <sz val="10"/>
        <rFont val="Calibri"/>
        <family val="2"/>
        <scheme val="minor"/>
      </rPr>
      <t xml:space="preserve">TT delayed.  The next steps on the basis of the best advice available (July 2020). The Council is currently undertaking a full review of progress and will be bringing forward a formal review of the timetable in the Local Development Scheme in the Autumn. Work to be undertaken: "further evidence" Spring 2020; "considering options" Summer 2020; and "testing strategy" Autumn 2020.  To publish Plan early Spring 2021 &amp; Submit for examination late Spring 2021.    Our intel (09/07/2020): PAS did a review of their work to date and told the Council they had no chance of getting a plan in place by this summer. Luckily Chichester heeded this advice and didn’t rush a poorly prepared plan to examination, as they originally intended to do.   They now hope to both publish and submit their plan in Spring 2021.  LDS TT amended with website TT (09/07/2020). </t>
    </r>
    <r>
      <rPr>
        <b/>
        <sz val="10"/>
        <color rgb="FFFF0000"/>
        <rFont val="Calibri"/>
        <family val="2"/>
        <scheme val="minor"/>
      </rPr>
      <t xml:space="preserve"> Latest intel (31/11/2020): will be revising the LDS in January but currently can’t provide precise timings for the Local Plan Review (LPR) work.</t>
    </r>
  </si>
  <si>
    <t>https://foddc.azurewebsites.net/residents/planning-building/planning-policy/local-plan-2041/#</t>
  </si>
  <si>
    <r>
      <t>Core Strategy (2011-2026) adopted Feb 2012.  New Plan in preparation.</t>
    </r>
    <r>
      <rPr>
        <b/>
        <sz val="10"/>
        <color rgb="FFFF0000"/>
        <rFont val="Calibri"/>
        <family val="2"/>
      </rPr>
      <t xml:space="preserve"> Second Reg 18 (preferred options) Reg 18 consultation extended to January 2021.  Final Reg 18 consultation on draft plan now scheduled for Summer 2021.  </t>
    </r>
    <r>
      <rPr>
        <sz val="10"/>
        <color rgb="FF000000"/>
        <rFont val="Calibri"/>
        <family val="2"/>
      </rPr>
      <t xml:space="preserve"> After this consultation the Council will update the draft plan based on comments and agree a publication version.  Publication scheduled for Spring 2022 (was Summer 2021); with Submission now Autumn 2022 (was Autumn/Winter 2021).  Adoption remains scheduled for 2023.</t>
    </r>
  </si>
  <si>
    <r>
      <t xml:space="preserve">Latest intel (13/01/2021):  </t>
    </r>
    <r>
      <rPr>
        <b/>
        <sz val="10"/>
        <color rgb="FF000000"/>
        <rFont val="Calibri"/>
        <family val="2"/>
      </rPr>
      <t>The Plan:</t>
    </r>
    <r>
      <rPr>
        <sz val="10"/>
        <color rgb="FF000000"/>
        <rFont val="Calibri"/>
        <family val="2"/>
      </rPr>
      <t xml:space="preserve"> Council aims to commence public consultation on the Publication (Reg 19) North Lincolnshire Local Plan during mid to late February 2021. However, this is dependent on a number of Evidence Base documents, currently out with consultants, being completed on time. If their completion is not possible, then due to PURDAH and local Ward elections, the Reg 19 consultation will begin in May 2021.   With regard to the LDS an  updated </t>
    </r>
    <r>
      <rPr>
        <b/>
        <sz val="10"/>
        <color rgb="FF000000"/>
        <rFont val="Calibri"/>
        <family val="2"/>
      </rPr>
      <t>LDS</t>
    </r>
    <r>
      <rPr>
        <sz val="10"/>
        <color rgb="FF000000"/>
        <rFont val="Calibri"/>
        <family val="2"/>
      </rPr>
      <t xml:space="preserve"> will be approved and made available within the next few weeks. </t>
    </r>
  </si>
  <si>
    <t>xxx-2021</t>
  </si>
  <si>
    <t>Autumn 2021.  (Was January 2021, then April-May 2021 and now Autumn 2021.)  website TT)</t>
  </si>
  <si>
    <r>
      <t>Horsham District’s current Local Plan, the Horsham District Planning Framework (‘HDPF’), was adopted in November 2015. The HDPF included a commitment to commence a review within three years. The review began in 2018. The</t>
    </r>
    <r>
      <rPr>
        <b/>
        <sz val="10"/>
        <color rgb="FF000000"/>
        <rFont val="Calibri"/>
        <family val="2"/>
      </rPr>
      <t xml:space="preserve"> housing requiremen</t>
    </r>
    <r>
      <rPr>
        <sz val="10"/>
        <color rgb="FF000000"/>
        <rFont val="Calibri"/>
        <family val="2"/>
      </rPr>
      <t>t comprises Horsham’s needs (calculated using the standard methodology), plus a contribution towards unmet housing needs from Crawley to the north and the Coastal Sussex Area to the south.  The unmet housing needs from Crawley are known at this stage, but the situation in respect of the Coastal Sussex Area is less certain. It is expected that Worthing will make a request for Horsham to accommodate some unmet housing need too.  Horsham are looking to start a Reg 19 consultation in June after completing their Reg 18 in March. An intervention request from Caroline Lucas MP has been received asking the SoS to remove a proposed allocation for housing near the Knepp Estate rewilding site. Officials will advise Ministers on the intervention request and suitable responses. Officials from MHCLG met with Horsham Council and Local MPs to discuss a proposed Homes England site and the ability for it to be delivered in the emerging Plan. Homes England are continuing to engage with the Council (Lead – Jonathan Blathwayt).</t>
    </r>
  </si>
  <si>
    <t>January 2023</t>
  </si>
  <si>
    <t>January-2024</t>
  </si>
  <si>
    <r>
      <t xml:space="preserve">October 2020 web based timetable really makes no sense.  It fails to take into account things that have happened and differs from previous version by splitting plan progression into two parts (Part 2 is a SAP) and unrealistically brings forward many of the milestones for Part 1. </t>
    </r>
    <r>
      <rPr>
        <b/>
        <sz val="10"/>
        <color rgb="FFFF0000"/>
        <rFont val="Calibri"/>
        <family val="2"/>
      </rPr>
      <t>****WEBSITE UPDATED 09.12.2020****</t>
    </r>
    <r>
      <rPr>
        <sz val="10"/>
        <rFont val="Calibri"/>
        <family val="2"/>
      </rPr>
      <t xml:space="preserve"> The online timetable contains a revised timetable, but only refers to the Teignbridge Local Plan 2020-2040 and states that the Council is now preparing one Development Plan Document. It is not clear how this relates to the Part 1 or Part 2 Plan. </t>
    </r>
  </si>
  <si>
    <t xml:space="preserve">Reg 18 ongoing.  Second Reg 18 (Draft Plan) consultation completed July 2020; Third Reg 18 (site options and policies not previously consulted on or which are subject to a material change) scheduled for May 2021; Publication July 2022; Submission January 2023; Adoption January 2024. </t>
  </si>
  <si>
    <t>https://www.manchester.gov.uk/downloads/download/3627/local_development_scheme_2017-_2019</t>
  </si>
  <si>
    <t>Initial Consultation - Local Plan Issues</t>
  </si>
  <si>
    <t>Second Reg 18 consultation (draft plan) expected to commence Jan 2021.</t>
  </si>
  <si>
    <t>Mid 2021 (was Jan - Feb 2021)</t>
  </si>
  <si>
    <t>(was April 2021)</t>
  </si>
  <si>
    <t>(was March 2022)</t>
  </si>
  <si>
    <t xml:space="preserve">The next stage of the Spelthorne Local Plan consultation (Regulation 19) is delayed as Members of the Local Plan Task Group review the results of the Preferred Options consultation and consider the Local Plan strategy moving forwards.  The Council anticipate that the consultation on the Publication Local Plan (Regulation 19) will take place in mid-2021. </t>
  </si>
  <si>
    <t>Second and final Reg 18 consultation (Preferred Options) closed Jan 2020.  Reg 19 delayed - now expected mid-2021 (was Jan-Feb 2021).  PINS Intel: Update from LPA 18/06/21 stating latest LDS (draft May 2021 update) has revised dates of Reg 19 01/12/21 and Submission 01/07/22</t>
  </si>
  <si>
    <t>Eden Local Plan Partial Review (early review)</t>
  </si>
  <si>
    <t>Scoping Consultation</t>
  </si>
  <si>
    <t>https://www.eden.gov.uk/planning-and-building/planning-policy/eden-local-plan-review-and-partial-review/eden-local-plan-partial-review/</t>
  </si>
  <si>
    <t>Eden has committed to undertaking an early review of its Local Plan. In doing so, it will be commissioning/preparing a number of evidence base documents to inform and assist the preparation of the Local Plan for the period 2020 – 2040.  Consultation on the draft Strategic Housing and Economic Needs Assessment (SHENA) is now underway closed on 11 December 2020.  The SHENA is the first such evidence-based document to be prepared and is key in setting out the number (and type) of new dwellings and employment land that will be needed in Eden over the next twenty years to 2040.  Evidence gathering will run until October 2021, with submission for examination expected in April 2023 and adoption in March 2024.</t>
  </si>
  <si>
    <t>Eden has committed to undertaking an early review of its Local Plan.  Evidence gathering will run until October 2021, with submission for examination expected in April 2023 and adoption in March 2024.</t>
  </si>
  <si>
    <t>First Reg 18 consultation completed July 2018. The next consultation is intended to take place later in 2020. However progress impacted by Covid-19. The Council is in the process of updating and reviewing the timetable for the emerging new Local Plan.  The new timetable will be set out in a new LDS.  Website and LDS totally out of date.</t>
  </si>
  <si>
    <t>https://shropshire.gov.uk/planning-policy/local-planning/local-plan-review/local-development-scheme-lds/</t>
  </si>
  <si>
    <t>https://shropshire.gov.uk/media/16808/local-development-scheme-december-2020.pdf</t>
  </si>
  <si>
    <t>Additional Regulation 18 Pre-Submission Draft of the Shropshire Local Plan consultation  from Monday 3 August 2020 - Wednesday 30 September 2020. All responses should be received by the council by 5pm on Wednesday 30 September 2020.  Updated LDS published in Dec 2020 with a revised timescale for the Reg 19 publication and subsequent submission and adoption. Reg 19 pre-submission draft was consulted on between 18 Dec 2020 - 26 February 2021.</t>
  </si>
  <si>
    <t>Plan period extended to 2038 at publication stage. Published 18 Dec 2020.</t>
  </si>
  <si>
    <t>Published Dec 2020; Visualping</t>
  </si>
  <si>
    <t>https://www.slough.gov.uk/downloads/file/65/local-plan-development-scheme-2019</t>
  </si>
  <si>
    <r>
      <rPr>
        <sz val="10"/>
        <rFont val="Calibri"/>
        <family val="2"/>
      </rPr>
      <t>TT revised for Preferred Option Consultation July 2020 (Progress Report February 2020).  Some of the timescales for the later stages have yet to be finalised. This is due to the uncertainty surrounding the proposed third runway at Heathrow Airport; work underway on accommodating housing in the sub-region and Council plans for the regeneration of the town centre.</t>
    </r>
    <r>
      <rPr>
        <sz val="10"/>
        <color rgb="FFFF0000"/>
        <rFont val="Calibri"/>
        <family val="2"/>
      </rPr>
      <t xml:space="preserve">  </t>
    </r>
    <r>
      <rPr>
        <sz val="10"/>
        <rFont val="Calibri"/>
        <family val="2"/>
      </rPr>
      <t>Consultation on Spatial Strategy, which is part of the Local Plan for Slough, runs from 9 November 2020 to 11 January 2021</t>
    </r>
    <r>
      <rPr>
        <b/>
        <sz val="10"/>
        <rFont val="Calibri"/>
        <family val="2"/>
      </rPr>
      <t xml:space="preserve">. </t>
    </r>
    <r>
      <rPr>
        <b/>
        <sz val="10"/>
        <color rgb="FFFF0000"/>
        <rFont val="Calibri"/>
        <family val="2"/>
      </rPr>
      <t xml:space="preserve"> Timetable from website says: not looking to publish until 2022 and adopt 2023</t>
    </r>
  </si>
  <si>
    <t>Reg 18 stages completed.  Second Reg 18 consultation closed Jan 2021.  Website indicates that milestones wil be delayed and not accord with schedule in LDS (Publication was Summer 2021/Submission was Winter 2021/Adoption was Summer 2022).  Website timetable indicates Publication and examination in 2022 &amp; 2023 TBC</t>
  </si>
  <si>
    <t>https://www.oldham.gov.uk/download/downloads/id/6036/local_development_scheme_update_10.pdf</t>
  </si>
  <si>
    <t>https://oldham.objective.co.uk/portal/oc/planning/spi/local_plan_review/io2021/</t>
  </si>
  <si>
    <t>Second Reg 18 (Issues and Options) due to commence Nov/Dec 2020; third Reg 18 (Draft Plan) Summer 2021 and Publication Summer 2022.</t>
  </si>
  <si>
    <t>Second Reg 18 (Issues and Options) due to commence Nov/Dec 2020; third Reg 18 (Draft Plan) Summer 2021 and Publication Summer 2022.   PINS Intel: Reg 19 01/06/22 with Submission 01/09/22.  Totally unrealistic scheduled adoption date.</t>
  </si>
  <si>
    <t>end 2021 (was Feb-2021)</t>
  </si>
  <si>
    <t>TBC (was August 2021)</t>
  </si>
  <si>
    <t>TBC (was July 2022)</t>
  </si>
  <si>
    <r>
      <t xml:space="preserve">Local Plan Review. Initially started SA Plan but due to need for 5-year review, ceased work on that and started full-review.  </t>
    </r>
    <r>
      <rPr>
        <b/>
        <sz val="10"/>
        <color rgb="FFFF0000"/>
        <rFont val="Calibri"/>
        <family val="2"/>
      </rPr>
      <t>Due to the Corona Virus and recent announcements on potential major changes to the planning system the timescales in the LDS (Local development Scheme), including the scheduling of the Preferred Options consultation, are currently under review.</t>
    </r>
    <r>
      <rPr>
        <sz val="10"/>
        <color rgb="FF000000"/>
        <rFont val="Calibri"/>
        <family val="2"/>
      </rPr>
      <t xml:space="preserve">  </t>
    </r>
    <r>
      <rPr>
        <b/>
        <sz val="10"/>
        <color rgb="FFFF0000"/>
        <rFont val="Calibri"/>
        <family val="2"/>
      </rPr>
      <t>Latest intel (30/11/2020): Proposing a change to LDS and will not be undertaking a Reg 19 consultation in early 2021. This has been amended to a further Regulation 18 consultation, with the Regulation 19 consultation proposed towards the end of 2021. At present these revisions have not been confirmed by Cabinet.</t>
    </r>
    <r>
      <rPr>
        <sz val="10"/>
        <color rgb="FF000000"/>
        <rFont val="Calibri"/>
        <family val="2"/>
      </rPr>
      <t xml:space="preserve">  November 2019 LDS still under view according to website.</t>
    </r>
  </si>
  <si>
    <t>Third (and final) Reg 18 consultation (Preferred Options) completed April 2021.  TT from Preferred Options document: Publication is estimated Winter 2021; Submission estimated for Summer 2022; and Adoption 2023.</t>
  </si>
  <si>
    <t xml:space="preserve"> March 2021 </t>
  </si>
  <si>
    <r>
      <rPr>
        <b/>
        <sz val="10"/>
        <color rgb="FF000000"/>
        <rFont val="Calibri"/>
        <family val="2"/>
      </rPr>
      <t>Plan Selby:</t>
    </r>
    <r>
      <rPr>
        <sz val="10"/>
        <color rgb="FF000000"/>
        <rFont val="Calibri"/>
        <family val="2"/>
      </rPr>
      <t xml:space="preserve"> First Reg 18 consultation (Issues and Options) completed March 2020 (had been scheduled for summer 2019).   Second Reg 18 consultation  (Preferred Options/Draft Plan) between 29 January and 12 March 2021. Publication scheduled for Jan/Feb 2022 and Submission by June 2022 (source: Issues and Options document).   Issues and Options provides three options for housing provision: Option 1: Plan to provide for the standard methodology figure of 7,300 new homes (365 dwellings per annum); Option 2: Plan to provide sufficient land for the development of approximately 8,200 homes in order to support economic growth (410 dwellings per annum); Option 3: Plan to provide sufficient sites to meet the housing requirement which is set as a range. The base of the range will be set using the standard method. The top of the range will be set using the economic led figure, plus an additional 5% in order to provide flexibility.     </t>
    </r>
    <r>
      <rPr>
        <b/>
        <sz val="10"/>
        <color theme="5" tint="-0.499984740745262"/>
        <rFont val="Calibri"/>
        <family val="2"/>
      </rPr>
      <t>NB York, North Yorkshire, East Riding and Hull - Spatial Framework: A vision for growth</t>
    </r>
    <r>
      <rPr>
        <sz val="10"/>
        <color theme="5" tint="-0.499984740745262"/>
        <rFont val="Calibri"/>
        <family val="2"/>
      </rPr>
      <t>.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</si>
  <si>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 xml:space="preserve">2019 LDS TT out of date.  Second and final Reg 18 consultation (Preferred Options 2021) closed March 2021.  Publication scheduled for Jan/Feb 2022 and Submission expected by June 2022 (source: Issues and Options document). </t>
  </si>
  <si>
    <t>Also working with Basildon, Brentwood, Castle Point, Rochford, Thurrock on South Essex JSP (Plan period appears to be 20 years).  Timetable based on the 2018 LDS (milestones for local plan updated 2019) but the website banner on the local plan page includes a different timetable for: preferred approach (est. spring / summer 2020), proposed submission (est. spring 2021) and submission / examination (est. winter 2021).</t>
  </si>
  <si>
    <t>First Reg 18 (Issues and Options) closed April 2019.   All subsequent stages missed or will be delayed:  Second Reg 18 (Preferred Approach) was scheduled for Winter 2019/20 but hasn't happened. Website says Spring/Summer 2020 but that too missed. Publication scheduled for Spring 2021 (was Winter 2020/21) but delayed;  Submission followed by subsequent Examination and Adoption Winter 2021 (was Spring/ Summer 2021) but that too delayed. PINS Intel: Current estimated Reg 19 01/06/22 with Submission 01/11/22</t>
  </si>
  <si>
    <t>No timetable on southessexplan website. Currently preparing an Issues Paper on a range of topics such as housing, employment and environment for consultation in the first half of 2021</t>
  </si>
  <si>
    <t>https://www.salford.gov.uk/media/396245/local-development-scheme-february-2021.pdf</t>
  </si>
  <si>
    <t>February - March 2021</t>
  </si>
  <si>
    <t xml:space="preserve">Last Local Plan Adopted 2006, so no plan conforming to the 2004 Planning Act.  Following consultation on the Revised Draft Salford Local Plan in January 2019, the Salford Local Plan has been narrowed in scope to the "Salford Local Plan: Development Management Policies and Designations" but retains some strategic policies.  Other elements intended for inclusion in the Local Plan such as scale and distribution of development and site allocations will be progressed through a separate document, "Salford Local Plan: Core Strategy and Allocations" which will be progressed following the GMSF.  Submission of Local Plan delayed in part due to the transition to home working but mainly due to need for further work on the plan in response to viability issues highlighted by the consultation. The Local Plan was published in January 2020, but since the proposed changes (as outlined above), another publication (taking into account the proposed main and additional modifications) is now scheduled for February - March 2021. </t>
  </si>
  <si>
    <t>Submitted June 2021</t>
  </si>
  <si>
    <t>Cornwall Local Plan: Strategic Policies DPD - Review</t>
  </si>
  <si>
    <t>Dec 2019 LDS replaced by new December 2020 LDS.  The December 2020 LDS update is primarily to include the Climate Emergency DPD which is being developed in response to the climate emergency declared by Cornwall Council.   The former key milestones were: Reg 18 (options) consultation was Summer 2020; Reg 19 Autumn 2021; Submission Summer 2022; Adoption Spring 2023.  The 2020 LDS deletes the indicative timescales included in the 2019 LDS.  The Strategic Policies will be reviewed to assess whether they need updating by November 2021 and then updated as necessary in line with the NPPF.</t>
  </si>
  <si>
    <t xml:space="preserve">The Strategic Policies will be reviewed to assess whether they need updating by November 2021 and then updated as necessary in line with the NPPF.  The new December 2020 LDS deletes the indicative timescales included in the December 2019 LDS for the key milestones:  formerly Reg 18 (options) consultation, Summer 2020; Reg 19 Autumn 2021; Submission Summer 2022; Adoption Spring 2023. </t>
  </si>
  <si>
    <t>https://localplan.maidstone.gov.uk/home/documents/local-plan-review-documents/lpr-progress/Local-Development-Scheme-2020-2022-September-2020-FINAL-VERSION.pdf</t>
  </si>
  <si>
    <t>The Inspector required that the plan included a policy commitment to review plan and have a target adoption date of 2021.  This was to address concerns about housing supply after the first 5 years. The authority recently produced an updated LDS which indicates adoption in 2022 and even that is optimistic due to unrealistic timeframe between examination and adoption.  The LPA has just undertaken a Reg 18 consultation that closed on 8 January 2021.  The representations for the Regulation 18 Preferred Approaches Consultation were published 3 March 2021. These will inform the next stage of the consultation process.</t>
  </si>
  <si>
    <t>The Inspector required that the plan included a policy commitment to review plan and have a target adoption date of 2021. Recent LDS  indicates adoption in 2022 and even that is optimistic due to unrealistic timeframe between examination and adoption.  The second and final Reg 18 (Preferred Approach) closed in January 2021 and representations were published 3 March 2021. PINS Intel: Current estimated Reg 19 September 2021 (was June 2021) with Submission December 2021</t>
  </si>
  <si>
    <t>A review of the Cheshire West and Chester Local Plan (Part One) Strategic Policies was carried out and reported on the 20 January 2020. It was found not to require updating.</t>
  </si>
  <si>
    <t>Local Plan Review. Initially started SA Plan but due to need for 5-year review, ceased work on that and started full-review.  Due to the Corona Virus and recent announcements on potential major changes to the planning system the timescales in the LDS have been delayed.</t>
  </si>
  <si>
    <t>Third (and final) Reg 18 consultation (Preferred Options) completed April 2021.  TT from Preferred Options document: Publication is now estimated Winter 2021 (was Feb 2021, then end 2021); Submission now estimated for Summer 2022 (was August 2021); and Adoption Summer 2023 (was July 2022).</t>
  </si>
  <si>
    <t>https://beta.southglos.gov.uk/local-plan-delivery-programme/</t>
  </si>
  <si>
    <t>https://beta.southglos.gov.uk/wp-content/uploads/LPDP-January-2021-update-Final.pdf</t>
  </si>
  <si>
    <t>Jan/April 2022</t>
  </si>
  <si>
    <t xml:space="preserve">Dec 2022 </t>
  </si>
  <si>
    <r>
      <t xml:space="preserve">The Local Plan will be prepared alongside the West of England Combined Authority SDS. When these documents are adopted, they will form the up to date Development Plan for South Gloucestershire. </t>
    </r>
    <r>
      <rPr>
        <b/>
        <sz val="10"/>
        <color rgb="FF000000"/>
        <rFont val="Calibri"/>
        <family val="2"/>
      </rPr>
      <t xml:space="preserve"> </t>
    </r>
  </si>
  <si>
    <t>Reg 18 consultations ongoing.  First Reg 18 (Phase 1 Local Plan Consultation) completed March 2021; Second Reg 18 (Phase 2 Local Plan Consultation) scheduled for Jan-April 2022; Publication Dec 2022.</t>
  </si>
  <si>
    <t>https://www.hillingdon.gov.uk/media/3265/Local-Development-Scheme-September-2018/pdf/Local_Development_Scheme_2018_1.pdf?m=1598956180070</t>
  </si>
  <si>
    <t>No up-to-date LDS or timetable available.  No evidence of any current review bieng underway. First Reg 18 (Jan-Dec 2020) has not happened, nor has Publication (same period).</t>
  </si>
  <si>
    <t>Plan progression severely delayed. No up-to-date LDS or timetable available.  No evidence of any current review being underway. First Reg 18 (Jan-Dec 2020) has not happened, nor has Publication (in same period).</t>
  </si>
  <si>
    <t>Tamworth Local Plan 2006-2031 Review</t>
  </si>
  <si>
    <r>
      <rPr>
        <sz val="10"/>
        <rFont val="Calibri"/>
        <family val="2"/>
      </rPr>
      <t xml:space="preserve">Winchester Council, which is at the issues and options stage of its local plan process, has recently agreed to put itself forward as a pilot authority for the new-style planning system. But as a result, it will be suspending the next stage of its consultation process. </t>
    </r>
    <r>
      <rPr>
        <b/>
        <sz val="10"/>
        <rFont val="Calibri"/>
        <family val="2"/>
      </rPr>
      <t xml:space="preserve"> **UPDATE 22.12.2020**</t>
    </r>
    <r>
      <rPr>
        <b/>
        <sz val="10"/>
        <color rgb="FFFF0000"/>
        <rFont val="Calibri"/>
        <family val="2"/>
      </rPr>
      <t xml:space="preserve"> </t>
    </r>
    <r>
      <rPr>
        <sz val="10"/>
        <rFont val="Calibri"/>
        <family val="2"/>
      </rPr>
      <t>Due to undertake a Strategic Issues &amp; Options Doc in Summer of 2020, but due to the Government's announcement in August 2020 this did not go ahead. Instead they will consult on Strategic Issues and Priorities which will consider the key issues and priorities, but will not propose specific locations for development. These strategic options will be consulted on at a later date once clarity on the proposals / housing targets is recieved. The doc will be considered by Cabinet on 20 Jan 2021.</t>
    </r>
    <r>
      <rPr>
        <b/>
        <sz val="10"/>
        <color rgb="FFFF0000"/>
        <rFont val="Calibri"/>
        <family val="2"/>
      </rPr>
      <t xml:space="preserve"> ***UPDATE 17.02.2021*** The Strategic Issues and Priorities document was agreed at Cabinet on 20 January 2021. Consultation will start on 15 February and end at midnight on 12 April 2021.</t>
    </r>
  </si>
  <si>
    <t>Reg 18 completed.  Second Reg 18 (Strategic Issues and Priorities) completed April 2021. Publication expected Dec 2021; Submission May 2022; and Adoption Jan 2023.</t>
  </si>
  <si>
    <t>The Inspector required that the plan included a policy commitment to review plan and have a target adoption date of 2021.   New LDS - subject to approval, provides following timescale: Reg 19 Oct-Nov 2021 (was June 2021); Submission March 2022 (was Dec 2021); Adoption Jan 2023 was (Oct 2022).</t>
  </si>
  <si>
    <t>Second "Call for sites"</t>
  </si>
  <si>
    <r>
      <rPr>
        <sz val="10"/>
        <color rgb="FFFF0000"/>
        <rFont val="Calibri"/>
        <family val="2"/>
      </rPr>
      <t>Due to the COVID 19 crisis the draft Local Plan consultation scheduled to take place in summer 2020 postponed to Feb 2021.</t>
    </r>
    <r>
      <rPr>
        <sz val="10"/>
        <color rgb="FF000000"/>
        <rFont val="Calibri"/>
        <family val="2"/>
      </rPr>
      <t xml:space="preserve">  From July -  September 2020, the Council held a second 'Call for Sites' exercise, providing land owners, agents, developers and other individuals and organisations a further opportunity to submit sites to be considered for inclusion in the new Local Plan.  Council has published an addendum to the Strategic Hosuing and Economic Land Availabilty Assessment (Stage 1) report which sets out the site submissions received during this second Call for Sites exercise.</t>
    </r>
  </si>
  <si>
    <t>Due to the COVID 19 crisis the draft Local Plan consultation (second round of Reg 18 consultation) scheduled to take place in summer 2020 postponed to Feb 2021.  No evidence of it having happened yet.  Publication scheduled for Oct 2021 likely to be delayed.  PINS intel: Publication expected 01/02/22 and Submission 01/05/22.</t>
  </si>
  <si>
    <t>https://www.bristol.gov.uk/documents/20182/34540/Bristol+Local+Development+Scheme+October+2020.pdf/dfd511f9-cdc5-133f-7e42-4d473cb4edbf</t>
  </si>
  <si>
    <t>https://mhclg.sharepoint.com/sites/DevelopmentPlans/Shared%20Documents/Data%20and%20Analysis/Planning%20Data%20Unit/LDS%20&amp;%20Reg%2018%20Monitoring/LDS%20Screenshots/BRI-2020%20Bristol%20LDS%20Oct%202020.png</t>
  </si>
  <si>
    <t>Autumn/Winter 2021</t>
  </si>
  <si>
    <t>Further review of draft proposals to respond to SDS spatial Strategy and strategic policies</t>
  </si>
  <si>
    <t>Spring / Summer 2022</t>
  </si>
  <si>
    <t>Winter 2022 / Spring 2023</t>
  </si>
  <si>
    <t>The review of the Bristol Local Plan will be prepared alongside the WECA SDS.  The review will set out the housing requirement to 2041 in conformity with the WECA SDS and consistent with the Standard Methodology.  West of England Joint Plan withdrawn April 2020.  Briistol now working on  plan  but unlikely to meet 2023.</t>
  </si>
  <si>
    <t>https://www.middlesbrough.gov.uk/sites/default/files/Local-Development-Scheme-2020-22.pdf</t>
  </si>
  <si>
    <t>July - Augsut 2021</t>
  </si>
  <si>
    <t>Part of the Tees Valley Combined Authority area.  Plan reached publication stage (9 Nov 2018) and then starting again:-  work had commenced on plan review in 2018, however in 2019 the Council decided to review the scope of the new Local Plan and a new Reg 18 consultation planned early 2021 on a programme that would lead to adoption late 2021/early 2022.   June 2020 LDS sets out that Preferred Options, the next stage in the Local Plan preparation process will take place in January 2021.</t>
  </si>
  <si>
    <t>In the process of updating Local Plan timetable and LDS. It is likely that Preferred Options will be consulted upon in early Summer (was Jan 2021) but no evidence found of this happening. PINS Intel: Curent estimated Publication 01/12/21 (was July 2021, then Autumn 2021) with Submission 01/01/22.</t>
  </si>
  <si>
    <t>Latest intel (4 Dec 2020): Council intend to adopt a new LDS imminently, with a Regulation 18 consultation planned for early in the new year. It is likely that a Reg 19 will follow in early to mid 2022 with adoption in 2023.</t>
  </si>
  <si>
    <t>First Reg 18 (Issues &amp; Options) closed March 2018.  Reg 18 consultations seem to have stalled - second Reg 18 scheduled for Oct/Nov 2019 has not happened.  Publication had been scheduled for Oct/Nov 2020.  Council  intended (at Dec 2020) to adopt a new LDS with a Regulation 18 consultation planned for early in the new year (2021). It was hoped a  Reg 19 would follow in early to mid 2022 with adoption in 2023.  No evidence found to date of a new LDS or Reg 18 consultation.   PINS Intel: Current estimated Publication 01/06/22 with Submission 01/09/22</t>
  </si>
  <si>
    <t>Third and final Reg 18 consultation closed 1 Feb 2021.  Very optimistic timteble for latter stages of plan progression with Publication/Submission/Adoption scheduled for Spring/Summer/Winter 2021 respectively.</t>
  </si>
  <si>
    <t>Third and final Reg 18 consultation closed 1 Feb 2021.  Ridiculously optimistic published timetable for latter stages of plan progression with Publication/Submission/Adoption scheduled for Spring/Summer/Winter 2021 respectively.  PINS intel: now planning to Publish 30/07/21 with Submission 01/10/21.  Timetable on website is out of date.</t>
  </si>
  <si>
    <t>https://www.dorsetcouncil.gov.uk/planning-buildings-land/planning-policy/dorset-council-local-plan/about-the-dorset-council-local-plan.aspx</t>
  </si>
  <si>
    <t>https://www.dorsetcouncil.gov.uk/planning-buildings-land/planning-policy/dorset-council-local-plan/evidence/dorset-council-lds-september-2020.pdf</t>
  </si>
  <si>
    <t xml:space="preserve">Irregularities on the website may take you to an old 2016 LDS for North Dorset.  Use links here.   New authority from April 2019. formerly East Dorset; North Dorset; Purbeck; West Dorset; Weymouth and Portland.  The Dorset Plan was due to be at Options stage consultation this September 2020 but this was delayed until Jan 2021 due to:
•	the Purbeck Local Plan not reaching adoption  
•	delays in evidence gathering during Covid  namely site visits being delayed for a Green Belt review
•	changes to consultation processes necessitated by covid .
</t>
  </si>
  <si>
    <t>New authority from April 2019. formerly East Dorset; North Dorset; Purbeck; West Dorset; Weymouth and Portland.  The Dorset Plan was due to be at Options stage consultation in September 2020 but this was delayed until Jan 2021.  Publication scheduled Autumn/Winter 2021.</t>
  </si>
  <si>
    <t xml:space="preserve">Informal consultation on Issues &amp; Options (17/02/2014 - 31/03/2014) and Additional Sites (26/08/2014 - 07/10/2014) exlcuded from this record.  </t>
  </si>
  <si>
    <r>
      <t>Core Starategy Partial Review morphed in 2020 into preparing for a new Local Plan. Timetable in published LDS superseded and we have learned that submission is not likely 2020 or 2021. Bradford are re thinking their plan preparation in the light of the PWP and Standard Methodology</t>
    </r>
    <r>
      <rPr>
        <b/>
        <sz val="10"/>
        <color rgb="FF000000"/>
        <rFont val="Calibri"/>
        <family val="2"/>
      </rPr>
      <t xml:space="preserve"> </t>
    </r>
    <r>
      <rPr>
        <sz val="10"/>
        <color rgb="FF000000"/>
        <rFont val="Calibri"/>
        <family val="2"/>
      </rPr>
      <t xml:space="preserve">and will look to produce a new timetable shortly. Bradford have now published a reg 18 consultation for their draft Local Plan. This provides an updated timeframe for the submission, examination and adoption of the plan.   </t>
    </r>
    <r>
      <rPr>
        <b/>
        <sz val="10"/>
        <color rgb="FF000000"/>
        <rFont val="Calibri"/>
        <family val="2"/>
      </rPr>
      <t>Preferred Options closed 24 March 2021. New LDS in preparation.</t>
    </r>
  </si>
  <si>
    <t>Two rounds of Reg 18 consultations on Core Strategy Partial Review closed Sept 2019.  Change of direction in 2020 and Reg 18 consultations for a new Local Plan - both "Call for Sites" and "Preferred Options" closed March 2021.  PINS intel: Reg 19 will be delayed by 12 months due to 15k reps following Reg 18.  Reg 19 now expected June 2022 (was end of 2021) and Submission Sept 2022.</t>
  </si>
  <si>
    <t>First Reg 18 consultation (Issues and Options) scheduled for Jan/Feb 2021.  New LDS expected to be published Sept 2021.</t>
  </si>
  <si>
    <t>LDS only tells us the Local Plan evidence base Review underway from Q1 2019 to Q2 2021.  Policy DS19 of the Local Plan commits the Council to “a comprehensive review of national policy, the regional context, updates to the evidence base and monitoring data before 31st March 2021 to assess whether a full or partial review of the Plan is required”.  No timetable for preparation or conclusion of review work is available.</t>
  </si>
  <si>
    <t>New Watford Plan 2018 - 2036</t>
  </si>
  <si>
    <t>https://fd198c31-76ed-460c-8b90-4dac3f151e20.filesusr.com/ugd/b57e7b_144309b9024343d59ac439a6e68b4013.pdf</t>
  </si>
  <si>
    <t>Published Jan 2021.  Consultation period on submission version of plan (Reg 19) ran from 18 January - 18 March 2021.</t>
  </si>
  <si>
    <t>No timetable yet determined for South West Herts JSP.</t>
  </si>
  <si>
    <t>P</t>
  </si>
  <si>
    <t>Plan Published 18 Jan 2021</t>
  </si>
  <si>
    <t>July 2021 (provisional)</t>
  </si>
  <si>
    <r>
      <t xml:space="preserve">On 13 January 2021 the Borough Council resolved to undertake a new Local Plan for the Borough of Newcastle-under-Lyme.  A revised LDS will set out the timetable for production of the new Local Plan. This document is currently in production.  Lichfields advised the authority that a Borough Plan would need to address the historic issue of housing provision.  They had outlined an </t>
    </r>
    <r>
      <rPr>
        <b/>
        <sz val="10"/>
        <color rgb="FF000000"/>
        <rFont val="Calibri"/>
        <family val="2"/>
      </rPr>
      <t>indicative timetable</t>
    </r>
    <r>
      <rPr>
        <sz val="10"/>
        <color rgb="FF000000"/>
        <rFont val="Calibri"/>
        <family val="2"/>
      </rPr>
      <t xml:space="preserve"> which would see adoption in early 2023:-  • Publication Draft (Regulation 18) Consultation Summer 2021; • Submission Draft (Regulation 19) Consultation Spring 2022; • Submission to SoS Summer 2022; • Examination in Public Late 2022; • Main modifications / Adoption Early 2023   https://moderngov.newcastle-staffs.gov.uk/documents/s34516/13.1.21%20Local%20Plan.pdf</t>
    </r>
  </si>
  <si>
    <t>Reg 18 yet to start.  Indicative timetable sees see adoption in early 2023:-  • Publication Draft (Regulation 18) Consultation Summer 2021; • Submission Draft (Regulation 19) Consultation Spring 2022; • Submission to SoS Summer 2022; • Examination in Public Late 2022; • Main modifications / Adoption Early 2023.  New LDS to be prepared.</t>
  </si>
  <si>
    <r>
      <t xml:space="preserve">The Oxfordshire Plan 2050 will cover the administrative county area of Oxfordshire. This will comprise the local planning authorities of: • Cherwell District Council • Oxford City Council • South Oxfordshire District Council • Vale of White Horse District Council; and • West Oxfordshire District Council. </t>
    </r>
    <r>
      <rPr>
        <b/>
        <sz val="10"/>
        <color theme="1"/>
        <rFont val="Calibri"/>
        <family val="2"/>
        <scheme val="minor"/>
      </rPr>
      <t xml:space="preserve"> Interim timetable from November 2020 Committee report:  Consultation on Spatial Growth Options (including scale and Broad Locations of Growth) (Reg. 18 part2) Summer 2021 (was Jan/Feb 2021).  Consultation on Submission (Draft) Plan (Reg. 19) Spring 2022 (was Sept/Oct 2021).  Submission September 2022 (was Jan 2022).   Adoption May/June 2023 (was Oct 2022).</t>
    </r>
  </si>
  <si>
    <t>Second Reg 18 consultation (Part 2) now running until October 2021 (10 week consultation); Reg 19 – Spring 2022;  Submission – September 2022; Examination – Nov/Dec 2022;  Adoption – May/June 2023</t>
  </si>
  <si>
    <r>
      <t xml:space="preserve">The Oxfordshire Plan 2050 will cover the administrative county area of Oxfordshire. This will comprise the local planning authorities of: • Cherwell District Council • Oxford City Council • South Oxfordshire District Council • Vale of White Horse District Council; and • West Oxfordshire District Council. </t>
    </r>
    <r>
      <rPr>
        <b/>
        <sz val="10"/>
        <color theme="1"/>
        <rFont val="Calibri"/>
        <family val="2"/>
        <scheme val="minor"/>
      </rPr>
      <t xml:space="preserve"> Interim timetable from November Committee report:  Consultation on Spatial Growth Options (including scale and Broad Locations of Growth) (Reg. 18 part2) Summer 2021 (was Jan/Feb 2021).  Consultation on Submission (Draft) Plan (Reg. 19) Spring 2022 (was Sept/Oct 2021).  Submission September 2022 (was Jan 2022).   Adoption May/June 2023 (was Oct 2022).</t>
    </r>
  </si>
  <si>
    <t>14 December 2016 (as modified by Part 2 Plan adopted 9 October 2019)</t>
  </si>
  <si>
    <r>
      <t xml:space="preserve">First Reg 18 consultation scheduled for Dec 2019 - Jan 2020, but no evidence of it having commenced. Now looks like they will not be doing any consultation until Summer Autumn 2021 on options.   Revising evidence base and about to prepare new LDS well behind time.  Submission could be 22/23 as at very early stage.  Delay due to change of plan scope.  </t>
    </r>
    <r>
      <rPr>
        <b/>
        <sz val="10"/>
        <color rgb="FF000000"/>
        <rFont val="Calibri"/>
        <family val="2"/>
      </rPr>
      <t>*** update 25/02 ***</t>
    </r>
    <r>
      <rPr>
        <sz val="10"/>
        <color rgb="FF000000"/>
        <rFont val="Calibri"/>
        <family val="2"/>
      </rPr>
      <t xml:space="preserve"> </t>
    </r>
    <r>
      <rPr>
        <b/>
        <sz val="10"/>
        <color rgb="FF000000"/>
        <rFont val="Calibri"/>
        <family val="2"/>
      </rPr>
      <t>Rother District Council has produced a draft LDS which is going through internal processes at the moment with a view to publishing by the end of March at the latest.</t>
    </r>
    <r>
      <rPr>
        <sz val="10"/>
        <color rgb="FF000000"/>
        <rFont val="Calibri"/>
        <family val="2"/>
      </rPr>
      <t xml:space="preserve">
</t>
    </r>
  </si>
  <si>
    <r>
      <rPr>
        <b/>
        <sz val="10"/>
        <color rgb="FF000000"/>
        <rFont val="Calibri"/>
        <family val="2"/>
      </rPr>
      <t xml:space="preserve">Feb 2020 - LDS has been revised following the withdrawal of the Submission Local Plan in May 2019 and the Borough Council’s subsequent decision in September 2019 to proceed with the preparation of a new Local Plan for Amber Valley. </t>
    </r>
    <r>
      <rPr>
        <sz val="10"/>
        <color rgb="FF000000"/>
        <rFont val="Calibri"/>
        <family val="2"/>
      </rPr>
      <t xml:space="preserve"> </t>
    </r>
  </si>
  <si>
    <t>Targeted engagement to commence October 2020. First Reg 18 consultation on Draft Local Plan scheduled for April/May 2021 but missed.  Publication Jan-Feb 2022 (but likely to be delayed).</t>
  </si>
  <si>
    <t>West Berkshire Local Plan Review to 2037</t>
  </si>
  <si>
    <t>Reg 18 consultation held 11 December 2020 to 5 February 2021. After the consultation ends, all responses received are considered and help inform the draft version of the LPR, which is hoped will be publish in summer 2021 (LDS says May 2021).</t>
  </si>
  <si>
    <t xml:space="preserve">Fourth and final Reg 18 consultation (on draft plan) closed February 2021.  Website says Publication expected in summer 2021 (was May 2021 in April 2020 LDS).  Adoption was scheduled for December 2022.  PINS Intel: Update from LPA 20/06/21 - advising Publication now expected 01/10/21 with Submission 29/02/22.  </t>
  </si>
  <si>
    <t>The Oxford Local Plan 2040 will replace the Oxford Local Plan 2036. Reasons for expediting the start of the review of the Local Plan: the need to co-ordinate plans across Oxfordshire. This will help to avoid the issue of trying to apportion housing need generated across the whole county and calculated for a particular period, between local plans that have differing base and end dates.  In addition, it will be important for the next Local Plan for Oxford to reflect the policies of the Oxfordshire Plan and put in place the detailed policies for Oxford that will implement that plan. Therefore it is important that the timeline for the next Local Plan follows the key stages of the Oxfordshire Plan.</t>
  </si>
  <si>
    <t>First Reg 18 (Preferred Options) June 2022.  This will replace the recently adopted (2016-2036) Plan.</t>
  </si>
  <si>
    <t>March - May 2021</t>
  </si>
  <si>
    <t>Blackburn with Darwen Borough Council is reviewing their current adopted local plans, specifically, the Core strategy (adopted 2011) and the site allocations and development management policies (adopted 2015). The Local plan review will lead to a new local plan to replace the existing adopted plans, and will cover the period 2018 to 2037.  Blackburn with Darwen Local Plan 2018-2037 consultation:  8th January - 19th February 2021.  Reg 19 consultation expected early 2022.  New LDS expected imminently (was to be agreed 8 July 2021).</t>
  </si>
  <si>
    <t>Second and final Reg 18 consultation (draft local plan) closed February 2021.  PINS intel: Reg 19 now expected January 2022 (was March-May 2021) with Submission Summer 2022</t>
  </si>
  <si>
    <t>https://www.bromsgrove.gov.uk/council/policy-and-strategy/planning-policies-and-other-planning-information/local-development-scheme.aspx</t>
  </si>
  <si>
    <t>https://www.bromsgrove.gov.uk/media/3460514/Local-Development-Scheme-2018.pdf</t>
  </si>
  <si>
    <r>
      <rPr>
        <sz val="10"/>
        <color rgb="FF000000"/>
        <rFont val="Calibri"/>
        <family val="2"/>
      </rPr>
      <t>Bromsgrove say it will not publish any consultation material in relation to its local plan review “until more certainty exists on what the future plan making system will be”. A new timetable for plan production will be published “as soon as it is possible to do so”. It added that officers were still working on the elements of the plan which they can progress so that the council can react “quickly and positively” when the new plan-making processes are known.</t>
    </r>
    <r>
      <rPr>
        <b/>
        <sz val="10"/>
        <color rgb="FF000000"/>
        <rFont val="Calibri"/>
        <family val="2"/>
      </rPr>
      <t xml:space="preserve">  *** update 04/03/2021 *** The Council is currently working up a new timetable, as soon as it becomes available it will be published on their website. The new timetable will include sufficient lead in time before any significant plan making stage.</t>
    </r>
  </si>
  <si>
    <t xml:space="preserve">Milestones for publication and submission missed. Covid-19 has caused some delay.  LPA considering timescales for preparation of the Local Plan.  Yet to publish updated timetable.  Planning committee considered four options for plan progression but recommended "Option 4" to Council - i.e. to prepare a hybrid Local Plan with a two-year extension to the plan period (2017-2038) to ensure legal compliance and soundness.  This option would progress the spatial strategy, site allocations and any essential strategic policies felt necessary to guide the quality of development. It would not include new development management policies or the full replacement of strategic policies.  This option would retain some policies from the Joint Core Strategy and saved policies from the Local Plan Second Review. </t>
  </si>
  <si>
    <t>Submission Plan consultation (Reg 19) was due to take place September 2020 but will no longer happen. The Council is likely to need to start a new plan if the Grazeley issue cannot be resolved and would be unlikely to adopt a Plan by the end of 2023 if this is the case.</t>
  </si>
  <si>
    <t>Plan will cover a minimum 15 year period from date of adoption.  First recorded consultation (Issues and Options) described as non-statutory.  May 2019 LDS updated by a series of web page timetables.  Latest is Sept 2020.  First consultation ("issues &amp; options") closed November 2020.    Delayed due to Covid-19 pandemic.  First Reg 18 (Draft Plan) consultation scheduled for Winter 2021.</t>
  </si>
  <si>
    <t>https://www.bassetlaw.gov.uk/planning-and-building/the-draft-bassetlaw-local-plan/draft-bassetlaw-local-plan-november-2020/draft-bassetlaw-local-plan-november-2020/</t>
  </si>
  <si>
    <t>Draft Bassetlaw Plan (Nov 2020) consulted on Nov 2020 - Jan 2021.</t>
  </si>
  <si>
    <t>Scheduled Reg 18 consultations completed Jan 2021 with consultation on November 2020 version of draft Plan.  Publication of Plan had been estimated August/September 2020, but missed.  PINS intel:  Publication expected September 2021 and Submission expected 07/01/2022.</t>
  </si>
  <si>
    <t>Fifth Reg 18 consultation (Draft Bassetlaw Local Plan Focussed Consultation) closed 21 July 2021. Publication of Plan had been estimated August/September 2020, but missed.  PINS intel:  Publication expected September 2021 and Submission expected 07/01/2022.</t>
  </si>
  <si>
    <t>TBC:  27 or 28 August 2021</t>
  </si>
  <si>
    <r>
      <t>BANE started development of a Local Plan in 2018, as part of the wider West of England JSP (between B&amp;NES, Bristol, North Somerset and South Gloucestershire). However, BANE pulled out of the JSP in January 2020 (the Plan was subsequently withdrawn in April 2020).  As a result, BANE have launched a revised timetable for updating the current Local Plan, and associated planning documents. BANE held a public consultation on this from April to June 2020.  This is not  a new Local Plan and will not roll forward or change the plan period of the adopted Core Strategy.</t>
    </r>
    <r>
      <rPr>
        <b/>
        <sz val="10"/>
        <color rgb="FF000000"/>
        <rFont val="Calibri"/>
        <family val="2"/>
      </rPr>
      <t xml:space="preserve">  Currently at the next stage of consultation with an Options consultation running from 7 January 2021 to 18 February 2021.</t>
    </r>
  </si>
  <si>
    <t>Second Reg 18 completed February 2021. PINS intel: Update from LPA (23/6) on Partial Review (2011-2029) Reg 19 expected 06/08/21 (was Spring 2021); Submission expected Nov 2021 (was Autumn 2021) (tbc at Council meeting on 18/11/21)</t>
  </si>
  <si>
    <t>The draft SDS is to be prepared later in 2021 and will be subject to a full statutory consultation for 12 weeks. In the meantime, there will be ongoing community engagement while the draft SDS is prepared.  Current timetable:  Formal consultation early 2022; Examination early 2023</t>
  </si>
  <si>
    <t>https://www.hertsmere.gov.uk/Documents/09-Planning--Building-Control/Planning-Policy/Local-Plan/Local-Development-Schedule-December-2020-PDF-1.05Mb.pdf</t>
  </si>
  <si>
    <t>Autumn 2021 (was May 2021)</t>
  </si>
  <si>
    <t>TBC in 2022 (was January 2022)</t>
  </si>
  <si>
    <t>TBC (was December 2022)</t>
  </si>
  <si>
    <r>
      <rPr>
        <b/>
        <sz val="10"/>
        <color rgb="FF000000"/>
        <rFont val="Calibri"/>
        <family val="2"/>
      </rPr>
      <t xml:space="preserve">Hertsmere Local Plan: </t>
    </r>
    <r>
      <rPr>
        <sz val="10"/>
        <color rgb="FF000000"/>
        <rFont val="Calibri"/>
        <family val="2"/>
      </rPr>
      <t xml:space="preserve">Reg 18 consultations completed between 2016 - 2018.  On 29 December 2020 the Council updated their LDS and associated webpage. The revised timetable has pushed back milestones for the Local Plan and adoption is now scheduled for December 2022.  </t>
    </r>
    <r>
      <rPr>
        <b/>
        <sz val="10"/>
        <color rgb="FF000000"/>
        <rFont val="Calibri"/>
        <family val="2"/>
      </rPr>
      <t>South West Herts JSP:</t>
    </r>
    <r>
      <rPr>
        <sz val="10"/>
        <color rgb="FF000000"/>
        <rFont val="Calibri"/>
        <family val="2"/>
      </rPr>
      <t xml:space="preserve"> No timetable yet determined for South West Herts JSP.</t>
    </r>
  </si>
  <si>
    <t>Reg 18 consultations completed between 2016 - 2018.  Publication has been pushed back to autumn 2021 (was May 2021) since the published timetable in order to assess the suitability of 21 new potential employment sites in the borough.  All further milestones stages are delayed further with the addition a of a further consultation in 2022 before the plan is submitted.  Submission will follow later in 2022 (was Jan 2022).</t>
  </si>
  <si>
    <r>
      <t xml:space="preserve">Northampton </t>
    </r>
    <r>
      <rPr>
        <sz val="14"/>
        <color rgb="FFFF0000"/>
        <rFont val="Calibri"/>
        <family val="2"/>
      </rPr>
      <t>(defunct - replaced by West Northamptonshire)</t>
    </r>
  </si>
  <si>
    <t>https://www.northampton.gov.uk/downloads/download/3581/local-development-scheme-for-west-northants</t>
  </si>
  <si>
    <r>
      <t xml:space="preserve">Joint plan between Daventry, Northampton and South Northamptonshire.  </t>
    </r>
    <r>
      <rPr>
        <b/>
        <sz val="10"/>
        <color rgb="FF000000"/>
        <rFont val="Calibri"/>
        <family val="2"/>
      </rPr>
      <t>Northampton's Oct 2020 LDS covers only the Part 2 Local Plan and has been disregarded.  Links and timetable here are taken from the West Northamptonshire Joint Planning Unit's website.</t>
    </r>
  </si>
  <si>
    <t>Strategy for Growth</t>
  </si>
  <si>
    <r>
      <rPr>
        <b/>
        <sz val="10"/>
        <rFont val="Calibri"/>
        <family val="2"/>
        <scheme val="minor"/>
      </rPr>
      <t>Emerging Dacorum Local Plan (2020-2038):</t>
    </r>
    <r>
      <rPr>
        <sz val="10"/>
        <rFont val="Calibri"/>
        <family val="2"/>
        <scheme val="minor"/>
      </rPr>
      <t xml:space="preserve"> a single composite plan incorporating the early partial review of the Core Strategy, together with the Site Allocations and updated development management polices (currently within the ‘saved’ Dacorum Borough Local Plan 1991-2011).  Emerging Strategy for Growth consultation was extended and closed on 28 February 2021. </t>
    </r>
    <r>
      <rPr>
        <b/>
        <sz val="10"/>
        <rFont val="Calibri"/>
        <family val="2"/>
        <scheme val="minor"/>
      </rPr>
      <t xml:space="preserve"> </t>
    </r>
    <r>
      <rPr>
        <b/>
        <sz val="10"/>
        <color theme="7" tint="-0.499984740745262"/>
        <rFont val="Calibri"/>
        <family val="2"/>
        <scheme val="minor"/>
      </rPr>
      <t xml:space="preserve">South West Herts JSP: </t>
    </r>
    <r>
      <rPr>
        <sz val="10"/>
        <color theme="7" tint="-0.499984740745262"/>
        <rFont val="Calibri"/>
        <family val="2"/>
        <scheme val="minor"/>
      </rPr>
      <t>No timetable yet determined for South West Herts JSP.</t>
    </r>
  </si>
  <si>
    <t>Reg 18 consultations completed.  First Reg 18 (Issues and Options) completed December 2017.  Second Reg 18 (Strategy for Growth) consultation closed February 2021.  PINS intel: Reg 19 expected early 2022 (was June 2021).</t>
  </si>
  <si>
    <t>West Oxfordshire Local Plan 2040</t>
  </si>
  <si>
    <t>https://www.westoxon.gov.uk/media/8d892efe28f7c0d/lds-november-2020.pdf</t>
  </si>
  <si>
    <t>NB: Informal engagement (Regulation 18 ) consultation period Sept 2021 – Sept 2022 is very wide, so probably includes at least two Reg 18 consultations.</t>
  </si>
  <si>
    <t xml:space="preserve">The review of the West Oxfordshire Local Plan will largely stem from the Oxfordshire Plan 2050 and underlying evidence base including in relation to future housing needs.  Reg 18 stages Sept 2021 – Sept 2022; Publication Sept 2022; Submission Feb 2023; Adoption Sept 2023. </t>
  </si>
  <si>
    <t>OTHER and COVID-19</t>
  </si>
  <si>
    <r>
      <t xml:space="preserve">The Horsham District Planning Framework (HDPF) Inspector’s Final Report commits Horsham District Council (HDC) to working with Crawley Borough Council and Mid Sussex District Council (MSDC) to, at least, meet the needs of the housing market area within the housing market area, as part of its early review. Joint working is also established in the adopted Mid Sussex District Plan (MSDP) 6 and as part of their commitment to prepare a Site Allocations Development Plan Document.  According to the website, the LDS is under review - and are yet to publish a new version.  </t>
    </r>
    <r>
      <rPr>
        <b/>
        <sz val="10"/>
        <color rgb="FF000000"/>
        <rFont val="Calibri"/>
        <family val="2"/>
      </rPr>
      <t xml:space="preserve"> </t>
    </r>
    <r>
      <rPr>
        <b/>
        <sz val="10"/>
        <color theme="9" tint="-0.499984740745262"/>
        <rFont val="Calibri"/>
        <family val="2"/>
      </rPr>
      <t>Intel:</t>
    </r>
    <r>
      <rPr>
        <sz val="10"/>
        <color theme="9" tint="-0.499984740745262"/>
        <rFont val="Calibri"/>
        <family val="2"/>
      </rPr>
      <t xml:space="preserve"> Following the conclusion of the public consultation, the council held an </t>
    </r>
    <r>
      <rPr>
        <b/>
        <sz val="10"/>
        <color theme="9" tint="-0.499984740745262"/>
        <rFont val="Calibri"/>
        <family val="2"/>
      </rPr>
      <t>advisory visit with a Planning Inspector</t>
    </r>
    <r>
      <rPr>
        <sz val="10"/>
        <color theme="9" tint="-0.499984740745262"/>
        <rFont val="Calibri"/>
        <family val="2"/>
      </rPr>
      <t xml:space="preserve">. A </t>
    </r>
    <r>
      <rPr>
        <b/>
        <sz val="10"/>
        <color theme="9" tint="-0.499984740745262"/>
        <rFont val="Calibri"/>
        <family val="2"/>
      </rPr>
      <t>number of issues were raised by the council</t>
    </r>
    <r>
      <rPr>
        <sz val="10"/>
        <color theme="9" tint="-0.499984740745262"/>
        <rFont val="Calibri"/>
        <family val="2"/>
      </rPr>
      <t xml:space="preserve"> including the national aviation policy position (following the Court of Appeal Judgement on the Airports National Policy Statement); and progress on some of the borough’s key supporting evidence particularly Viability, Transport Modelling and Economic Growth (including taking into account the impacts of COVID-19 on the borough, as far as reasonably possible).  Following this meeting and the advice provided by the Planning Inspector, </t>
    </r>
    <r>
      <rPr>
        <b/>
        <sz val="10"/>
        <color theme="9" tint="-0.499984740745262"/>
        <rFont val="Calibri"/>
        <family val="2"/>
      </rPr>
      <t>it was decided to postpone submission of the Local Plan</t>
    </r>
    <r>
      <rPr>
        <sz val="10"/>
        <color theme="9" tint="-0.499984740745262"/>
        <rFont val="Calibri"/>
        <family val="2"/>
      </rPr>
      <t xml:space="preserve"> to allow amendments to be made and evidence to be concluded. Unfortunately, the </t>
    </r>
    <r>
      <rPr>
        <b/>
        <sz val="10"/>
        <color theme="9" tint="-0.499984740745262"/>
        <rFont val="Calibri"/>
        <family val="2"/>
      </rPr>
      <t>national pandemic has created additional delays</t>
    </r>
    <r>
      <rPr>
        <sz val="10"/>
        <color theme="9" tint="-0.499984740745262"/>
        <rFont val="Calibri"/>
        <family val="2"/>
      </rPr>
      <t xml:space="preserve"> and challenges relating to, particularly, completing the evidence satisfactorily.  </t>
    </r>
    <r>
      <rPr>
        <b/>
        <sz val="10"/>
        <color theme="9" tint="-0.499984740745262"/>
        <rFont val="Calibri"/>
        <family val="2"/>
      </rPr>
      <t>However, the Local Plan review is being positively progressed and an updated version will be considered by Full Council on 16 December 2020</t>
    </r>
    <r>
      <rPr>
        <sz val="10"/>
        <color theme="9" tint="-0.499984740745262"/>
        <rFont val="Calibri"/>
        <family val="2"/>
      </rPr>
      <t xml:space="preserve">. Following this, the </t>
    </r>
    <r>
      <rPr>
        <b/>
        <sz val="10"/>
        <color theme="9" tint="-0.499984740745262"/>
        <rFont val="Calibri"/>
        <family val="2"/>
      </rPr>
      <t>draft Submission Local Plan published for a further Regulation 19 public consultation in January 2021 (previous Reg 19 was Jan 2020).</t>
    </r>
    <r>
      <rPr>
        <sz val="10"/>
        <color theme="9" tint="-0.499984740745262"/>
        <rFont val="Calibri"/>
        <family val="2"/>
      </rPr>
      <t xml:space="preserve"> Reg 19 Conslutation period extended to 28 May 2021. </t>
    </r>
  </si>
  <si>
    <t xml:space="preserve">Published for second time Jan 2021.  Timetable in LDS out of date.  Consultation on Reg 19 plan originally from 6 Jan 2021 to 17 February 2021 but extended to 30 June 2021.  LDS to be formally updated.  </t>
  </si>
  <si>
    <t>Published Jan 2021</t>
  </si>
  <si>
    <t>The timetable set out in the Local Development Scheme (June 2020)  has been delayed due to the extended Local Plan Part II examination process, and the need to respond to national reform proposals. Draft legislation is likely to come forward from late 2021, which will change how plans are prepared, the purpose and scope of a local plan, and how the public are engaged in the process.</t>
  </si>
  <si>
    <t>September 2024</t>
  </si>
  <si>
    <t xml:space="preserve">The timetable (in LDS) has been delayed due to the extended Local Plan Part II examination process, and the need to respond to national Planning Reform proposals.  The direction of the Plan and its timetable will also be affected by the outcome of the unitary proposals for Somerset. Whichever unitary option is selected by government (probably by July 2021), a Local Plan would need to be produced to cover the whole of the new Local Planning Authority area from April 2023. </t>
  </si>
  <si>
    <t>First Reg 18 consultation ("preferred options") scheduled for April 2021 but missed.  Delay due to extended Part II examinations and need to respond to PWP.  Direction of Plan and its timetable will also be affected by proposals for unitarisation in Somerset.</t>
  </si>
  <si>
    <t>Reg 18 ongoing.  First Reg 18 consultation (Issues &amp; Options) completed July 2019.  Second Reg 18 (draft plan) running to August 2021 (was scheduled for Jan/Feb 2021).  Progression in later stages subject to delays (Publication was June-July 2021; Submission was August 2021; Adoption was April 2022).</t>
  </si>
  <si>
    <t>https://www.westsuffolk.gov.uk/planning/Planning_Policies/upload/Local-Development-Scheme-web-January-2021.pdf</t>
  </si>
  <si>
    <t>January - March 2022</t>
  </si>
  <si>
    <t>October - November 2022</t>
  </si>
  <si>
    <t>New authority from April 2019.  Formerly Forest Heath; and St Edmundsbury Councils.  Note NOT unitarised.  In light of the current COVID-19 situation the Regulation 18 - issues and options consultation, planned for May 2020 was delayed to Oct 2020.  Updated LDS published in January 2021.</t>
  </si>
  <si>
    <t>Reg 18 consultation ongoing with second consultation (Preferred Options) scheduled for Jan - March 2022. Publication now Oct/Nov 2022 (was June 2022).</t>
  </si>
  <si>
    <t>amy Brooke</t>
  </si>
  <si>
    <r>
      <t xml:space="preserve">The Camden Local Plan was adopted by the Council in July 2017. The Local Plan is the key strategic document in Camden’s development plan. Following the publication of an updated NPPF in 2018, the Council undertook a conformity check of policies within the Local Plan. This check concluded that the policies were in general conformity with the revised NPPF and could continue to be attributed full weight in terms of decision making.  </t>
    </r>
    <r>
      <rPr>
        <b/>
        <sz val="10"/>
        <color rgb="FF000000"/>
        <rFont val="Calibri"/>
        <family val="2"/>
      </rPr>
      <t xml:space="preserve">The Council anticipates undertaking an assessment of the Local Plan in late 2020 early 2021 and undertake a review of the Plan if considered necessary. </t>
    </r>
  </si>
  <si>
    <t>The Council anticipates undertaking an assessment of the Local Plan in late 2020/early 2021 and undertake a review of the Plan if considered necessary.  Work underway on review of SAP, but no evidence of any progress on Strategic Plan review.</t>
  </si>
  <si>
    <t>https://www.elmbridge.gov.uk/_resources/assets/attachment/full/0/7397.pdf</t>
  </si>
  <si>
    <t>https://mhclg.sharepoint.com/sites/DevelopmentPlans/Shared%20Documents/Data%20and%20Analysis/Planning%20Data%20Unit/LDS%20&amp;%20Reg%2018%20Monitoring/LDS%20Screenshots/ELM2020%20-%20Elmbridge%20LDS%20sep%202020.PNG</t>
  </si>
  <si>
    <t>Timetable revised due to delays caused by Covid-19 crisis (at 15/07/2020).  See Archive for previous version.</t>
  </si>
  <si>
    <t>Third Reg 18 completed March 2020.  Covid-19 delayed publication - timetabled for Jan/Feb 2021 but missed.  PINS intel: Expected Reg 19 01/09/21 and Submission 01/12/21</t>
  </si>
  <si>
    <t>C:\Users\RPUTNAM\OneDrive - MHCLG\Documents\Downloads\2021-02-04 Wandsworth Borough Council TT.pdf</t>
  </si>
  <si>
    <t>Spring/Summer 2023</t>
  </si>
  <si>
    <t xml:space="preserve">Amended timetable on website - replaces LDS (archived). </t>
  </si>
  <si>
    <r>
      <t xml:space="preserve">Local Plan adopted Nov 2017.  LDS relates to Joint Minerals Plan and Joint Waste Plan only.   TT not relevant.  Nothing on Hull website about an emerging strategic plan.  NB </t>
    </r>
    <r>
      <rPr>
        <b/>
        <sz val="10"/>
        <color rgb="FF000000"/>
        <rFont val="Calibri"/>
        <family val="2"/>
      </rPr>
      <t xml:space="preserve">York, North Yorkshire, East Riding and Hull - Spatial Framework: A vision for growth.  </t>
    </r>
    <r>
      <rPr>
        <sz val="10"/>
        <color rgb="FF000000"/>
        <rFont val="Calibri"/>
        <family val="2"/>
      </rPr>
      <t>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</si>
  <si>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 xml:space="preserve">No up-to-date LDS or timetable.  No evidence of any work on an emerging plan having started.  </t>
  </si>
  <si>
    <t>https://www.portsmouth.gov.uk/ext/documents-external/pln-revised-local-development-scheme-aug-2020-final.pdf</t>
  </si>
  <si>
    <r>
      <t xml:space="preserve">This is full review. First two Reg 18 consultations missed, so following timetable </t>
    </r>
    <r>
      <rPr>
        <b/>
        <sz val="11"/>
        <color rgb="FF000000"/>
        <rFont val="Calibri"/>
        <family val="2"/>
      </rPr>
      <t>unlikely</t>
    </r>
    <r>
      <rPr>
        <sz val="11"/>
        <color rgb="FF000000"/>
        <rFont val="Calibri"/>
        <family val="2"/>
      </rPr>
      <t xml:space="preserve"> to be met: Publication July 2022; Submission November 2022; Adoption July 2023.</t>
    </r>
  </si>
  <si>
    <r>
      <t xml:space="preserve">Policy 1 Reviewing the Local Plan 2030: The Council will undertake a review of the Local Plan 2030, which will commence no later than one year after the adoption of the plan. An updated or replacement plan will be submitted for examination no later than three years after the date of adoption of the plan.  </t>
    </r>
    <r>
      <rPr>
        <b/>
        <sz val="10"/>
        <color rgb="FF000000"/>
        <rFont val="Calibri"/>
        <family val="2"/>
      </rPr>
      <t xml:space="preserve">Officials, including colleagues from the OxCam Unit, met councillors from Bedford Council on 21 January 2021 to discuss issues including the Bedford Local Plan Review. Bedford are seeking a delay in the work due to delays in the OxCam Strategic Framework and other resource issues. </t>
    </r>
  </si>
  <si>
    <r>
      <t xml:space="preserve">The Birmingham Development Plan was adopted in Jan 2017.  Available  TT is for "Development Management in Birmingham" DPD not the Birmingham Development Plan Review. </t>
    </r>
    <r>
      <rPr>
        <b/>
        <sz val="10"/>
        <color rgb="FFFF0000"/>
        <rFont val="Calibri"/>
        <family val="2"/>
      </rPr>
      <t xml:space="preserve"> The Council will set out a timetable for any BDP update, if necessary, in the next version of the LDS by January 2022</t>
    </r>
    <r>
      <rPr>
        <sz val="10"/>
        <color rgb="FF000000"/>
        <rFont val="Calibri"/>
        <family val="2"/>
      </rPr>
      <t xml:space="preserve">. </t>
    </r>
  </si>
  <si>
    <t>Spring 2022?</t>
  </si>
  <si>
    <r>
      <t xml:space="preserve">The West of England Combined Authority is developing a Spatial Development Strategy (SDS) for the area covering Bath and North East Somerset, Bristol and South Gloucestershire, in collaboration with the local councils.  This will be a high-level strategic plan; each council will also develop Local Plans, that will need to be consistent with this work.  The information gathered for Local Plans will form part of the evidence base for the West of England Spatial Development Plan (SDS).   Terminology for Timetable as in S Glos LDS:  </t>
    </r>
    <r>
      <rPr>
        <i/>
        <sz val="10"/>
        <color rgb="FF000000"/>
        <rFont val="Calibri"/>
        <family val="2"/>
      </rPr>
      <t>Timetable for Production to be updated: Evidence base preparation and plan making
Ongoing stakeholder engagement on evidence base and keeping people informed June 2020 – May 2021.  On-line Survey: November – December 2020.  Consultation on draft SDS (12 weeks statutory public consultation) - Second half of 2021.  Agree submission including any modifications - Spring 2022.  Examination - Autumn 2022.  Publication of SDS and becomes part of statutory development plan - Summer 2023.</t>
    </r>
  </si>
  <si>
    <t>The draft SDS is to be prepared later in 2021 and will be subject to a full statutory consultation for 12 weeks. In the meantime, there will be ongoing community engagement while the draft SDS is prepared.</t>
  </si>
  <si>
    <t>Solihull Local Plan published 30 October 2020.  The consultation ran from 30 October 2020 to 14 December 2020.  Links to LDS no longer work, no LDS found on re-designed Local Plan Review pages. ***05.02.21 UPDATE*** Solihull sent a email update that the Council has received submissions from over 950 representors. The aim is to submit the Plan for examination in winter/spring, hold the independent examination in spring / summer and hopefully adopt a new Local Plan in the autumn.  *** 19/03/2021 update *** Solihull to submit Plan once they've reviewed all the responses.  ****11/08/2021 Examination in public for Solihulll Plan will occur 27 September to 9 December 2021.</t>
  </si>
  <si>
    <t>Ayo Bakare</t>
  </si>
  <si>
    <t>S</t>
  </si>
  <si>
    <t>Submitted May 2021; VisualPing</t>
  </si>
  <si>
    <t>Reg 18 consultations ongoing with third Reg 18 (Preferred Options) scheduled for July/Sept 2021.  On track with published timetable.</t>
  </si>
  <si>
    <r>
      <t xml:space="preserve">Current Plan (2011-2032) adopted July 2017.  Emerging Plan Periood not found, but will be for a minimum period of 15 years.  </t>
    </r>
    <r>
      <rPr>
        <b/>
        <sz val="10"/>
        <color rgb="FF000000"/>
        <rFont val="Calibri"/>
        <family val="2"/>
      </rPr>
      <t>NB York, North Yorkshire, East Riding and Hull - Spatial Framework: A vision for growth</t>
    </r>
    <r>
      <rPr>
        <sz val="10"/>
        <color rgb="FF000000"/>
        <rFont val="Calibri"/>
        <family val="2"/>
      </rPr>
      <t xml:space="preserve">.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  First Reg 18 consultation (Issues and Options) closed November 2020.  </t>
    </r>
  </si>
  <si>
    <t>Draft Local Plan consultation (second Reg 18) scheduled for Q3 2021; Publication Q3 2022.  PINS Intel: Currently have Publication estimated as 01/09/22 with Submission 01/04/23</t>
  </si>
  <si>
    <t>late 2022</t>
  </si>
  <si>
    <t xml:space="preserve">East Devon's consultation on the Local Plan Issues and Options began in January 2021.  Timteline taken from Issues and Options document.  No current LDS. </t>
  </si>
  <si>
    <t>First Reg 18 (Issues and Options) closed March 2021.  Timeline taken from Issues and Options document.  Draft Plan likely to be consulted on in early 2022. Publication expected late 2022 and Adoption 2023.</t>
  </si>
  <si>
    <t>Late Summer 2021 (was Dec 2020 - Jan 2021)</t>
  </si>
  <si>
    <t>TBC (was March 2021)</t>
  </si>
  <si>
    <t>TBC (was December 2021)</t>
  </si>
  <si>
    <t>Consultation re-launched.  Issues &amp; Options stage runs from 25 Nov 2019 until 20 Jan 2020.  Letter from Copeland notifying that  Preferred Options will run from 21 Sept to 15 Nov 2020.</t>
  </si>
  <si>
    <t>Second Reg 18 consultation (Preferred Options) closed November 2020.  PINS intel: update from the Council on 12/08/21 -  expecting to Publish in Feb 2022 (was August 2021) with Submission to follow end of April or early May 2022.</t>
  </si>
  <si>
    <t>Links and timetable here are taken from the West Northamptonshire Joint Planning Unit's website.</t>
  </si>
  <si>
    <r>
      <rPr>
        <b/>
        <sz val="11"/>
        <color rgb="FF000000"/>
        <rFont val="Calibri"/>
        <family val="2"/>
      </rPr>
      <t>New authority from 1 April 2021.</t>
    </r>
    <r>
      <rPr>
        <sz val="11"/>
        <color rgb="FF000000"/>
        <rFont val="Calibri"/>
        <family val="2"/>
      </rPr>
      <t xml:space="preserve"> First Reg 18 (Issues) closed Oct 2019, next (second) Reg 18 was scheduled for June 2020 but did not happen.  Reg 19 was estimated for December 2020 but delayed.  </t>
    </r>
    <r>
      <rPr>
        <b/>
        <sz val="11"/>
        <color rgb="FF000000"/>
        <rFont val="Calibri"/>
        <family val="2"/>
      </rPr>
      <t>A Regulation 18 consultation is expected Summer 2021 (source: Bidwells).</t>
    </r>
    <r>
      <rPr>
        <sz val="11"/>
        <color rgb="FF000000"/>
        <rFont val="Calibri"/>
        <family val="2"/>
      </rPr>
      <t xml:space="preserve">  PINS Intel: Update from LPA 10/06/21 - only just gone out to Reg18 with no further timetable beyond that - update likely end of 2021.</t>
    </r>
  </si>
  <si>
    <t>https://www.swdevelopmentplan.org/?option=com_fileman&amp;view=file&amp;routed=1&amp;name=WDC%20LDS%202020%20FINAL.pdf&amp;folder=Documents%2FSouth%20Worcestershire%20Development%20Plan%2FPublications%2FLDS&amp;container=fileman-files</t>
  </si>
  <si>
    <t>Additional Reg 18 consultation closed April 2021.  Publication expected October/November 2021; Submission in early 2022, and subject to the Planning Inspectorates timetable, Examined over the course of 2022. The Inspector’s report is expected late 2022 with the aim to readopt the reviewed SWDP by April 2023.</t>
  </si>
  <si>
    <t>Newham Local Plan 2018 - Review</t>
  </si>
  <si>
    <t>No up-to-date LDS or timetable. No evidence of any work on an emerging plan having started.</t>
  </si>
  <si>
    <t>https://www.ribblevalley.gov.uk/info/200400/local_development_framework</t>
  </si>
  <si>
    <t>First Reg 18 consultation scheduled for Sept/Oct 2020.  Nothing on LPA website to indicate consultations have commenced.</t>
  </si>
  <si>
    <t>https://www.greatermanchester-ca.gov.uk/news/greater-manchester-councils-to-set-out-next-steps-with-places-for-everyone-joint-plan/</t>
  </si>
  <si>
    <t>Going ahead with their Reg 19 consultation on the Joint Plan from 12 August. Submission expected early 2022.  (Leads – Sara Lewis/Andrew Langley).  Now Published 9 August 2021.</t>
  </si>
  <si>
    <t>Using evidence gained under Reg 18 consultations for GMSF, moving straight to Reg 19.  Reg 19 publication date August 2021  Submission estimated in early 2022.  Now Published 9 August 2021.</t>
  </si>
  <si>
    <r>
      <t>Timetable is for parts 3 and 4 of the Local Plan, which, when combined with parts 1 and 2 will form the 'Single Local Plan'.    Currently at the early stages of the review with some early engagement activities in early 2020 and also launched a 'Call for Sites' exercise in July.</t>
    </r>
    <r>
      <rPr>
        <b/>
        <sz val="10"/>
        <color rgb="FF000000"/>
        <rFont val="Calibri"/>
        <family val="2"/>
      </rPr>
      <t xml:space="preserve">  Currently working on evidence gathering and scoping of key issues and options for the plan and intend to publish an 'Issues and Options' document for consultation in early 2021.  New LDS in early 2021 too.  </t>
    </r>
  </si>
  <si>
    <t>Waverley Borough Local Plan Part 1 : Strategic Policies and Sites (DPD) adopted 20/02/2018.  LDS relates to Local Plan Part 2 - SAP together with various SPDs - timetable not relevant.</t>
  </si>
  <si>
    <t>Third and final Reg 18 consultation closed 1 Feb 2021.  Ridiculously optimistic published timetable for latter stages of plan progression with Publication/Submission/Adoption scheduled for Spring/Summer/Winter 2021 respectively.  Emerging Plan now published 22 July with consultation period running until 6 September 2021.  Submission expected in October 2021.  Timetable on website is out of date.</t>
  </si>
  <si>
    <t>VisualPing.  Published July 2021</t>
  </si>
  <si>
    <t>https://www.rother.gov.uk/wp-content/uploads/2021/03/Local-Development-Scheme_2021_Final-.pdf</t>
  </si>
  <si>
    <t>Q4 2022/2023</t>
  </si>
  <si>
    <t>Q3 2023/24</t>
  </si>
  <si>
    <r>
      <t>First Reg 18 consultation scheduled for Dec 2019 - Jan 2020, but no evidence of it having commenced. Now looks like they will not be doing any consultation until Summer Autumn 2021 on options.   Revising evidence base and about to prepare new LDS well behind time.  Submission could be 22/23 as at very early stage.  Delay due to change of plan scope.  T</t>
    </r>
    <r>
      <rPr>
        <b/>
        <sz val="10"/>
        <color rgb="FF000000"/>
        <rFont val="Calibri"/>
        <family val="2"/>
      </rPr>
      <t>he plan period is currently proposed to be 2019 to 2039.  This is possibly tight for the strategic policies to look ahead over a minimum 15 year period from adoption (para 22 of the Framework), especially if the examination becomes protracted.</t>
    </r>
    <r>
      <rPr>
        <sz val="10"/>
        <color rgb="FF000000"/>
        <rFont val="Calibri"/>
        <family val="2"/>
      </rPr>
      <t xml:space="preserve">
</t>
    </r>
  </si>
  <si>
    <t>March 2021 LDS: Ist and only Reg 18 Q3 2021/22; Publication Q3 2022/23; Submission Q4 2022/23; Adoption Q3 2023/24.</t>
  </si>
  <si>
    <t>Timetable revised July 2020.  Second Reg 18 (Draft Plan for Consultation) 16 August - 11 October 2021.  Publication Aug - Sept 2022; Submission March 2023; Examination April 2023 - March 2024; Adoption April 2024.</t>
  </si>
  <si>
    <t>Second and final Reg 18 (Draft Plan for Consultation) 16 August - 11 October 2021.  Publication Aug - Sept 2022; Submission March 2023; Adoption April 2024. *** note: the second Reg 18 happened without taking on board the July 2021 revisions to the NPPF, so a further public consultation may follow.</t>
  </si>
  <si>
    <t>04 August 2011 (as modified by Part 2 Plan adopted 8 June 2015)</t>
  </si>
  <si>
    <t>http://www.fareham.gov.uk/PDF/planning/local_plan/LocalDevelopmentScheme2020.pdf</t>
  </si>
  <si>
    <t>Revised Development Strategy and additional allocations</t>
  </si>
  <si>
    <t>Winter 2020/2021</t>
  </si>
  <si>
    <t>Autumn/Winter 2020/2021</t>
  </si>
  <si>
    <t>First Published Nov 2020.  Timetable out of date. Revised Publication version of Plan consultation from 18th June -  30th July 2021.  Submitted for examination 30 September 2021.</t>
  </si>
  <si>
    <t>Submitted Sept 2021; Visualping</t>
  </si>
  <si>
    <t>23 February 2012 (as modified by Allocations Plan June 2018).</t>
  </si>
  <si>
    <t>https://www.fdean.gov.uk/planning-and-building/planning-policy/emerging-local-plan/</t>
  </si>
  <si>
    <t>Spring 2022 (was Summer 2021)</t>
  </si>
  <si>
    <t>Autumn 2022 (was Summer 2021)</t>
  </si>
  <si>
    <t>Spring 2023 (was Autumn / winter 2021)</t>
  </si>
  <si>
    <t>TBC (was 2023)</t>
  </si>
  <si>
    <t xml:space="preserve">Delays on plan progression blamed on Corvid-19. Reg 18 ongoing but delayed.  Third and final Reg 18 consultation (draft plan) scheduled for Spring 2022. Publication now Autumn 2022 (was Summer 2021); Submission Spring 2023 (was Autumn/Winter 2021); Adoption TBC (was 2023).  </t>
  </si>
  <si>
    <t>Reg 18 ongoing.  Third and final Reg 18 consultation (draft plan) scheduled for Spring 2022. Publication now Autumn 2022 (was Summer 2021); Submission Spring 2023 (was Autumn/Winter 2021); Adoption TBC (was 2023).</t>
  </si>
  <si>
    <t>https://www.leicester.gov.uk/media/c2jlcxpc/local-development-scheme-2020-to-2023-adopted.pdf</t>
  </si>
  <si>
    <t>The Council’s draft Local Plan consultation (completed December 2020) had been delayed due to Covid restrictions. Launched consultation (preferred options/draft plan)  on 4 September 2020 after new Government legislation and updated SCI.</t>
  </si>
  <si>
    <t>Reg 18 consultations (completed December 2020) had been delayed due to Covid restrictions. PINS Intel: Publication estimation 01/09/21 (was July 2021) with Submission 01/12/21 (was November 2021)</t>
  </si>
  <si>
    <t>https://tunbridgewells.gov.uk/__data/assets/pdf_file/0007/384541/1614597977_LocalDevelopmentSchemeFebruary2021accessible.pdf</t>
  </si>
  <si>
    <t xml:space="preserve">Given the volume and range of issues raised in the Sept/Nov 2019 consultation,  it will inevitably take some time to fully consider them. It is now envisaged that the next, ‘Pre-Submission’, version of the Local Plan will be published for consultation in March/April 2021. </t>
  </si>
  <si>
    <t>Reg 18 stages completed.  Second and final Reg 18 (Draft Plan) concluded November 2019; Plan published 26 March (Reg 19 consultation to 4 June 2021). New Feb 2021 LDS replaces June 2020 version, but no noteworthy changes to timetable: Publication: March/May 2021 (was March/April 2021); Submission July 2021; Adoption June 2022.  Council say that they will submit in August 2021 (PINS letter).</t>
  </si>
  <si>
    <t>Published; VisualPing</t>
  </si>
  <si>
    <t>Unable to locate new Plan period.  Timetable in published LDS is out-of-date.  Timetable on website (this has been updated and delayed):   2021 – debate on broad issues and evidence gathering;  
2022 – preferred issues and options with formal consultation at the end of the year; 2023 – draft plan with formal consultation at the end of the year</t>
  </si>
  <si>
    <t>LDS out of date.  Brief timetable on website:  2021 – debate on broad issues and evidence gathering;  2022 – preferred issues and options with formal consultation at the end of the year;  2023 – draft plan with formal consultation at the end of the year.</t>
  </si>
  <si>
    <t>https://www.breckland.gov.uk/media/16518/Local-Development-Scheme/pdf/Local_Development_Scheme_final_June_1_2020.pdf?m=637291138943970000</t>
  </si>
  <si>
    <t>Preferred Options and draft Plan</t>
  </si>
  <si>
    <t>The Local Plan was adopted on 28 November 2019. The Plan contains Policy INF 03. This requires an immediate review of the local plan covering 4 key areas.  These include: Policy HOU 01 Development Requirements (minimum): To consider housing need and the subsequent strategy for meeting the identified need.</t>
  </si>
  <si>
    <t xml:space="preserve">The adopted local plan contains Policy INF 03 which requires an immediate review of the local plan covering 4 key areas.  These include: Policy HOU 01 Development Requirements (minimum): To consider housing need and the subsequent strategy for meeting the identified need.  Publication scheduled for Feb 2023 but missed first Reg 18 consultation, so delay likely.  As a result of the emerging proposed reforms to the planning system, the Council is currently considering the timetable for the review of the Local Plan. Further information will be published through a new Local Development Scheme once this has been agreed.  </t>
  </si>
  <si>
    <t>adopted November 2019 but immediate early review now underway - VisualPing</t>
  </si>
  <si>
    <t>https://mhclg.sharepoint.com/sites/DevelopmentPlans/Shared%20Documents/Data%20and%20Analysis/Planning%20Data%20Unit/LDS%20&amp;%20Reg%2018%20Monitoring/LDS%20Screenshots/TES20%20-%20Test%20Valley%20LDS%202020.PNG</t>
  </si>
  <si>
    <t>Second Reg 18 (Refined Issues and Options) consultation closed August 2020.  Third Reg 18 consultation (preferred approach local plan) scheduled for QTR1 2021, but has yet to start.  Publication scheduled for Q3 2022.  Local Plan Consultation page on Website hasn't been updated since September 2020.</t>
  </si>
  <si>
    <t>Timetable relates to adopted plan.  No active consultations on the Part 1 Plan.  A further revision of the LDS is currently in preparation and should be reported to Committee on 21 January 2021, alongside the Preferred Options Report for the Local Plan. The intended timetable, subject to approval, is as follows:
•	February 2021 – Publish Preferred Options Report for consultation (Regulation 18)
•	March to July 2021 – Consider responses to the consultation and make changes to the plan
•	July 2021 – Issue the Publication version for public consultation (regulation 19)
•	September/October 2021 – Submit the Local Plan to the Secretary of State for Examination</t>
  </si>
  <si>
    <t xml:space="preserve">Timetable relates to adopted plan.  No evidence of any active consultations on the Part 1 Plan found.  </t>
  </si>
  <si>
    <r>
      <t xml:space="preserve">Timetable provided is for adopted plan (2017). </t>
    </r>
    <r>
      <rPr>
        <b/>
        <sz val="10"/>
        <color rgb="FFFF0000"/>
        <rFont val="Calibri"/>
        <family val="2"/>
      </rPr>
      <t>Council are currently not actively carrying out a review of the Plan but there is a live intervention request relating to the need for a review based on latest population projections.</t>
    </r>
  </si>
  <si>
    <t>The Council is not actively carrying out a review of the Plan.  A review of the adopted plan was pledged for March, 2021.  However the Council say it's not needed, deciding not to carry out a review until December 2022.</t>
  </si>
  <si>
    <t>Submitted May 2021</t>
  </si>
  <si>
    <t>Mid Devon Local Plan 2013-2033</t>
  </si>
  <si>
    <t>Covid-19 &amp; PWP</t>
  </si>
  <si>
    <t>Preferred Options (no longer taking place)</t>
  </si>
  <si>
    <r>
      <t xml:space="preserve">Issues and Options completed March 2020.  Stafford Borough Council are currently assessing the implications of the Covid-19 pandemic and the recently published Government planning reforms on the New Local Plan 2020-2040 and its timetable. Whilst technical work is progressing to support the next stage of the New Local Plan, </t>
    </r>
    <r>
      <rPr>
        <u/>
        <sz val="10"/>
        <color rgb="FF000000"/>
        <rFont val="Calibri"/>
        <family val="2"/>
      </rPr>
      <t>the Preferred Option consultation stage scheduled for January 2021 will not take place</t>
    </r>
    <r>
      <rPr>
        <sz val="10"/>
        <color rgb="FF000000"/>
        <rFont val="Calibri"/>
        <family val="2"/>
      </rPr>
      <t>. An updated version of the Local Development Scheme will be published in due course.</t>
    </r>
  </si>
  <si>
    <t>First Reg 18 stage (Issues and Options) completed March 2020.  Next Reg 18 (Preferred Options) previously scheduled for Jan 2021, no longer taking place. New LDS being prepared.  PINS Intel: our current estimatest state expected Publication as 01/08/21 with Submission 01/12/21</t>
  </si>
  <si>
    <t>https://www.wiltshire.gov.uk/media/4228/Local-Development-Scheme-July-2020/pdf/spp_lds_july_2020_final.pdf?m=637335286897730000</t>
  </si>
  <si>
    <t>QTR 4 2021</t>
  </si>
  <si>
    <t>QTR 3 2022</t>
  </si>
  <si>
    <t>QTR 2 2023</t>
  </si>
  <si>
    <t>No longer working on a Joint Spatial Framework with Swindon.  Two informal (non-Reg 18) consultations carried out in Autumn 2018 and Autumn 2019.  Second Reg 18 13 January to Tuesday 9 March 2021.  Gantt chart in LDS does not match text in LDS.  Gantt chart used here.  Website says: The consultation to inform the Wiltshire Local Plan review, taking place from 13 January to 9 March 2021, has now ended. Officers will now review all the responses received and spend some time processing and considering the views provided by communities and stakeholders. The outcomes of this consultation will inform the preparation of the draft Local Plan, which we will then consult on once again, either at the end of this year or early next. A consultation report will be published in due course.</t>
  </si>
  <si>
    <t>Reg 18 consultations completed.  Second and final Reg 18 (revised scope and strategy) closed March 2021.  Published Plan (Reg 19) consultation either at the end of this year (2021) or early next (2022).  *** Update 22/09/21 (by e-mail): "As noted in the report to Cabinet on 29 June, the timeline for the Wiltshire Local Plan Review is being reviewed to allow for new evidence to be prepared. We will hold the next stage of consultation as soon as possible next year, once the draft Plan has been completed and approved by Cabinet and Full Council.  We’ll publish an update to the Local Development Scheme as soon as it is available, which will include the revised timeline for the Wiltshire Local Plan Review, as well as the Gypsy and Traveller Plan. However, we are still aiming to have both Plans in place by end of 2023."</t>
  </si>
  <si>
    <t>Wyre Local Plan - early partial review</t>
  </si>
  <si>
    <t xml:space="preserve">Wyre local plan 2011 - 2031 adopted on 28 February 2019.  Undertaking a Partial Review.  Timetable is for early review.  </t>
  </si>
  <si>
    <t>Partial Review of 2011-2031 plan published 30 November 2021.  Reg 19 consultation stage closes on 18 January 2022.</t>
  </si>
  <si>
    <t>adopted February 2019 but partial review published Nov 2021.</t>
  </si>
  <si>
    <t>No current LDS found.  Redditch intend to submit in 2023.</t>
  </si>
  <si>
    <t xml:space="preserve">Advice was sent to Minister Pincher on 16 December about an intervention request submitted by Bentley and Pauncefoot Parish Council and forwarded for consideration by Sajid Javid, MP for Bromsgrove).  
The Parish Council are requesting that Redditch update their local plan in order to see their housing need lowered, and as a result neighbouring Bromsgrove would not be required to take as much unmet need from Redditch and a former Green Belt site within the Parish Council’s area would not be released. 
Redditch Borough Council have made a commitment to update their Local Plan, and intend to submit their Plan for examination in 2023. A read out is awaited. (Lead – Jonathan Blathwayt) </t>
  </si>
  <si>
    <t>Adopted January 2017; VisualPing</t>
  </si>
  <si>
    <t>https://assets.ctfassets.net/ii3xdrqc6nfw/4W5M4K2IMwilEtCDGSnIgH/695bd24eb70de223fbabe103ff400f65/Stockport_Local_Development_Scheme.pdf</t>
  </si>
  <si>
    <t>Winter/Spring 2022</t>
  </si>
  <si>
    <t>Stockport officers have approached both PAS and MHCLG officials stating that they have cross party support for getting a Local Plan in place by Dec 2023. A Local Development Scheme was published on 19 March which indicates they will adopt a Stockport Plan before end of 2023.
We are proposing to provide PAS support to assist with LP programme and resource planning. We have met with Stockport Officers and they will provide further updates regarding their progress on plan preparation at an official level meeting on 18 November. 
William Wragg MP and Mary Robinson MP have written to the SoS asking that the 2023 deadline be extended a year for Stockport and asking that they have a lower LHN figure.
(Leads – Sara Lewis/Andrew Langley).</t>
  </si>
  <si>
    <t>First Reg 18 (Issues and Options) completed October 2017.  Second Reg 18 (Preferred Options) scheduled for Autumn 2021. Publication Winter/Spring 2022. Submission Autumn 2022.  Adoption Autumn 2023.</t>
  </si>
  <si>
    <r>
      <t xml:space="preserve">Fifth Reg 18 consultation (Draft Bassetlaw Local Plan Focussed Consultation) closed 21 July 2021. Publication of Plan had been estimated August/September 2020, but missed.  PINS intel:  Publication expected September 2021 and Submission expected 07/01/2022.  </t>
    </r>
    <r>
      <rPr>
        <b/>
        <sz val="10"/>
        <color rgb="FFFF0000"/>
        <rFont val="Calibri"/>
        <family val="2"/>
      </rPr>
      <t>Published 2 Sept 2021.</t>
    </r>
    <r>
      <rPr>
        <sz val="10"/>
        <color rgb="FF000000"/>
        <rFont val="Calibri"/>
        <family val="2"/>
      </rPr>
      <t xml:space="preserve">  Submission now expected Jan 2022; Adoption 2022.</t>
    </r>
  </si>
  <si>
    <t>Published Sept 2021; VisualPing</t>
  </si>
  <si>
    <t>The draft SDS consultation scheduled for second half of 2021 with submission in Spring 2022 and Examination Autumn 2022.</t>
  </si>
  <si>
    <t>https://www.dover.gov.uk/Planning/Planning-Policy-and-Regeneration/PDF/LDS-2020-for-website.pdf</t>
  </si>
  <si>
    <r>
      <t xml:space="preserve">Council approved a Reg 18 consultation on Monday 14th December 2020, consultation will begin on 20th January for 8 weeks. Alongside this, a revised Local Development Scheme was adopted by the Council setting out a new timetable for the Local Plan. A dedicated Local Plan Website will be launched at the start of the consultation which will include the draft Local Plan and the portal to submit consultation responses. </t>
    </r>
    <r>
      <rPr>
        <b/>
        <sz val="10"/>
        <color rgb="FF000000"/>
        <rFont val="Calibri"/>
        <family val="2"/>
      </rPr>
      <t>The Regulation 18 draft Dover District Local Plan is published for public consultation. The consultation will run for eight weeks from: Wednesday 20th January 2021 to Wednesday 17th March 2021 at 5pm</t>
    </r>
  </si>
  <si>
    <t>Reg 18 consultations completed.  First and only scheduled Reg 18 consultation closed March 2021.  PINS intel: update from the Council on 18/08/21 now expecting to Publish January 2022 and Submit April 2022.</t>
  </si>
  <si>
    <t>https://www.lbbd.gov.uk/sites/default/files/attachments/Local-Development-Scheme-August-2020_0.pdf</t>
  </si>
  <si>
    <r>
      <t xml:space="preserve">This is a re-booted consultation - previous consultations took place 2015-16.  Second Reg 18 (Draft Plan) consultation completed Feb 2020.  Publication had been estimated in April 2020 but was delayed due to 'changes to London Plan due to SoS directions' and the need to modify the SCI to reflect consultation changes resulting from COVID. </t>
    </r>
    <r>
      <rPr>
        <b/>
        <sz val="10"/>
        <color rgb="FFFF0000"/>
        <rFont val="Calibri"/>
        <family val="2"/>
      </rPr>
      <t xml:space="preserve"> Now published (Reg 19) on 5 October 2020</t>
    </r>
    <r>
      <rPr>
        <sz val="10"/>
        <color rgb="FF000000"/>
        <rFont val="Calibri"/>
        <family val="2"/>
      </rPr>
      <t>.   The consultation closed on 29 November 2020. No estimated Adoption date yet.</t>
    </r>
  </si>
  <si>
    <t>Published Oct 2020</t>
  </si>
  <si>
    <t>https://www.gosport.gov.uk/media/2862/Gosport-Borough-Local-Plan-Interim-Local-Development-Scheme-2020/pdf/LDS_-Gosport_LDS_November_2020.pdf?m=637418187094470000</t>
  </si>
  <si>
    <t>Winter 2022/23</t>
  </si>
  <si>
    <t>Gosport Borough Local Plan (2011-2029) adopted Oct 2015.  In view of uncertaintly created by the Planning White Paper, an interim November 2020 LDS has been published.  The provided here is from that document.  Reg 18 consultation on draft local plan July - Sept 2021, with publication estimated Feb 2022.</t>
  </si>
  <si>
    <t>https://www.medway.gov.uk/download/downloads/id/3574/local_development_scheme_2020_to_2023.pdf</t>
  </si>
  <si>
    <t xml:space="preserve">Local Development Scheme adopted 2020. Online webpage reiterates that the Plan will be adopted in 2022. </t>
  </si>
  <si>
    <t>A further Regulation 19 consultation had been planned for Spring 2021; and Adoption programmed for December 2022, but delayed. PINS intel: Delayed due to complications with the Strategic Transport Assessment, and further work to consider the implications of the Lower Thames Crossing.  Estimated Reg 19 now 15/10/21 with Submission 01/02/22</t>
  </si>
  <si>
    <t>New coalition in control of council after May 2019 elections. New Council looking to amend the Local Plan.  New LDS abandons second Reg 18 stage with publication and submission suffering delay compared to previous timetable, but adoption remaining the same.  Inspector required review with adoption April  2022 due to uncertainties about highway infrastructure. Revised LDS shows adoption 2023.  Local Plan Published 8 February 2021.  Swale have increased their Reg 19 consultation period from 6 weeks to more like 10 originally they were due to finish on 23 March and now it is April 30th 2021.  However, Swale have decided not to proceed with this version of the Local Plan.  A Reg 18 Issues and Preferred Options consultation runs from 29 October 2021 until 29 November 2021.</t>
  </si>
  <si>
    <t>Published 8 February 2021.  Submission had been expected in August 2021 but Swale are not proceeding with this version of the plan and are re-consulting (Reg 18) on a different version.  The Reg 18 Issues and Preferred Options consultation runs from 29 October 2021 until 29 November 2021.   The new Reg 19 publication stage is expected in Spring 2022.</t>
  </si>
  <si>
    <t>Call for Sites 2021 - The Council has launched a “call for sites” to inform options for future development and the provision of other facilities in Thanet as part of the update of its Local Plan (adopted in 2020), which extends the Plan period to 2040.</t>
  </si>
  <si>
    <t>Richmondshire Local Plan 2018-2039</t>
  </si>
  <si>
    <t>https://www.richmondshire.gov.uk/planning-and-climate-change/emerging-planning-policy/local-development-scheme/</t>
  </si>
  <si>
    <r>
      <rPr>
        <b/>
        <sz val="10"/>
        <color rgb="FF000000"/>
        <rFont val="Calibri"/>
        <family val="2"/>
      </rPr>
      <t>Richmondshire Local Plan:</t>
    </r>
    <r>
      <rPr>
        <sz val="10"/>
        <color rgb="FF000000"/>
        <rFont val="Calibri"/>
        <family val="2"/>
      </rPr>
      <t xml:space="preserve"> Publication stage omitted from timetable. </t>
    </r>
    <r>
      <rPr>
        <b/>
        <sz val="10"/>
        <color rgb="FF000000"/>
        <rFont val="Calibri"/>
        <family val="2"/>
      </rPr>
      <t>*** update 03/03/2021 ***</t>
    </r>
    <r>
      <rPr>
        <sz val="10"/>
        <color rgb="FF000000"/>
        <rFont val="Calibri"/>
        <family val="2"/>
      </rPr>
      <t xml:space="preserve"> Second Reg 18 consultation (Preferred Options) had been scheduled for May/June 2020 but now underway May - July 2021.  Will be updating website and LDS in due course.  https://www.richmondshire.gov.uk/planning/emerging-planning-policy/preferred 2021-options/.  With regards to our overall timescales, we are awaiting Member approval of the updated LDS but essentially all deadlines past Preferred Options will be moved back a year, with adoption of the Local Plan set for Winter 2022. An updated LDS will be available on website within the next two weeks..  </t>
    </r>
    <r>
      <rPr>
        <b/>
        <sz val="10"/>
        <color rgb="FF000000"/>
        <rFont val="Calibri"/>
        <family val="2"/>
      </rPr>
      <t>NB York, North Yorkshire, East Riding and Hull - Spatial Framework: A vision for growth</t>
    </r>
    <r>
      <rPr>
        <sz val="10"/>
        <color rgb="FF000000"/>
        <rFont val="Calibri"/>
        <family val="2"/>
      </rPr>
      <t>.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</si>
  <si>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Second Reg 18 consultation ("Preferred Options") closed July 2021.  Publication missing from website TT.  Submission October 2021; Adoption Winter 2022.</t>
  </si>
  <si>
    <t>Council committed to early review within three months of adoption. Review in two parts - (1) Partial Review - Policy S1; and (2) a Substantive Review.  TT here is from website for Substantive Review.   Website TT has gone from website, replaced by a statement stating that the LPA is to prepare an updated Local Development Scheme early in 2021 which will set out the timetable for the Substantive Review.  The partial review has now been adopted (16 March 2021).  As of 23 August 2021, no sign of new LDS.</t>
  </si>
  <si>
    <t>New June LDS: update to draft plan consultation (Reg 18) which will now happen Spring 2022 (was Winter 2021).  All other milestones unaltered: i.e. Reg 19 Winter 2022; Submission Spring 2023; and Adoption Spring 2024.</t>
  </si>
  <si>
    <t>https://www.malvernhills.gov.uk/planning/planning-policy</t>
  </si>
  <si>
    <t>https://www.malvernhills.gov.uk/component/fileman/file/Documents/Planning/Planning%20Policy/LDS%20Sept%202021%20-%20Malvern%20Hills%20District%20Council.pdf?routed=1&amp;container=fileman-files</t>
  </si>
  <si>
    <t>July-August 2022</t>
  </si>
  <si>
    <t>October 2023</t>
  </si>
  <si>
    <t>Additional Reg 18 consultation closed April 2021.  Publication now expected July-August 2022 (was October/November 2021); Submission now November 2022 (was early 2022); Adoption October 2023 (was April 2023).</t>
  </si>
  <si>
    <r>
      <t xml:space="preserve">Advice was sent to Minister Pincher on 29 November to provide a general update on the position with the Basildon Plan and also to provide a proposed response to the letter from John Baron MP on behalf of his constituents. John Baron MP has been asked to intervene to ensure the withdrawal of the Basildon Local Plan by his constituents the Billericay District Residents Association(BDRA). BDRA wish to prevent the emerging Basildon Local Plan from releasing 339 hectares of Green Belt. The letter has now been sent. A further update will be provided to the Minister in January.
On 3 November, a letter was sent from the Housing Minister to the Leader of the Council reiterating the importance of getting a plan in place. This follows concerns about the progress of the plan post submission in March 2019. Basildon were one of the 15 authorities where intervention was previously considered. 
</t>
    </r>
    <r>
      <rPr>
        <b/>
        <sz val="10"/>
        <color rgb="FF000000"/>
        <rFont val="Calibri"/>
        <family val="2"/>
      </rPr>
      <t xml:space="preserve">The Basildon Local Plan was submitted for examination in March 2019 but hearings have not commenced. </t>
    </r>
    <r>
      <rPr>
        <sz val="10"/>
        <color rgb="FF000000"/>
        <rFont val="Calibri"/>
        <family val="2"/>
      </rPr>
      <t xml:space="preserve">The delay was initially due to a DEFRA Ministerial Direction on air quality. The examination website was updated in June to include the most recent correspondence from the Inspector in March 2021 which asks for further consultation and updated SHMA. 
In May 2021 the political control of the Council changed to Conservative. Officers are now progressing this work and the work requested by the Inspector and this will be considered by members in January. (Lead - Sara Lewis) </t>
    </r>
  </si>
  <si>
    <t>The intention is to consult on a draft plan in April 2021 and then submit the plan for examination in September 2021.  LPA aims to have a new local plan adopted by October 2022.</t>
  </si>
  <si>
    <t>Reg 18 public consultation stages completed.  Publication had been expected March/April 2021.  PINS intel: Reg 19 expected 01/11/21 with Submission 01/01/22.  Council's website says, "The latest version of the LDS was published on the 3 August 2020. The timetable for the local plan is currently being reviewed and a revised LDS will be published once confirmed."</t>
  </si>
  <si>
    <t>Core Strategy Review and Site Allocations DPD</t>
  </si>
  <si>
    <r>
      <t xml:space="preserve">First Reg 18 stage omitted - Growth and Spatial Options etc April 2018.  New LDS to be agreed and published.  Delays due to huge number of representations following consultations.    </t>
    </r>
    <r>
      <rPr>
        <b/>
        <sz val="10"/>
        <color rgb="FF000000"/>
        <rFont val="Calibri"/>
        <family val="2"/>
      </rPr>
      <t>*** update 01/03/2021*** From website:  "The revised LDS will be brought to Cabinet in due course when timescales are determined.  The next key stage of plan preparation will be the Publication of the Core Strategy Review and Site Allocations DPD (Regulation 19) which is anticipated to take place later in 2021 (a formal date is yet to be determined)."</t>
    </r>
  </si>
  <si>
    <r>
      <t xml:space="preserve">Third and final Reg 18 stage completed January 2020.  Reg 19 had been scheduled for Feb-April 2020 in published LDS, but now anticipated to take place later in 2021 (but a formal date is yet to be determined).  </t>
    </r>
    <r>
      <rPr>
        <b/>
        <sz val="11"/>
        <color rgb="FF000000"/>
        <rFont val="Calibri"/>
        <family val="2"/>
      </rPr>
      <t>PINS intel: Reg 19 expected 01/12/21 with Submission 01/04/22</t>
    </r>
  </si>
  <si>
    <t>Stratford-on-Avon District Council and Warwick District Council are working together to prepare a new Local Plan for South Warwickshire. The Plan is expected to replace the strategic policies of the existing Stratford-on-Avon Core Strategy  and Warwick Local Plan  which both run to 2031. The South Warwickshire Local Plan will set out a long-term spatial strategy for housing, jobs, infrastructure and climate change for both Districts.</t>
  </si>
  <si>
    <t>Stratford-on-Avon District Council and Warwick District Council are working together to prepare a new Local Plan for South Warwickshire. Scoping and Call for Sites consultation ran from May - June 2021.  New LDS expected to be published Sept 2021.</t>
  </si>
  <si>
    <t>https://www.wirral.gov.uk/sites/default/files/all/planning%20and%20building/Local%20plans%20and%20planning%20policy/Local%20plans/Local%20Development%20Scheme/Local%20Development%20Scheme%20review%202020%20final%20230920.pdf</t>
  </si>
  <si>
    <r>
      <t xml:space="preserve">The Covid 19 pandemic has delayed the commissioning and completion of several evidence base studies and on-site assessment work. This includes work commissioned in response to submissions made at the Regulation 18 consultation in early 2020. This has had the knock-on effect of delaying the preparation of the Regulation 19 stage of the Local Plan.   Delay to publication date scheduled for July-September 2020 caused by Covid-19 and now expected Feb 2021.   </t>
    </r>
    <r>
      <rPr>
        <b/>
        <sz val="10"/>
        <color rgb="FFFF0000"/>
        <rFont val="Calibri"/>
        <family val="2"/>
      </rPr>
      <t xml:space="preserve">The Council prepared and submitted a Local Plan Action Plan to the SSHCLG in response to his letter of 28 January 2019. The Action Plan committed the Council to submitting the Local Plan to the SSHCLG by November 2020. This Action Plan will be revised to reflect the revised Local Plan timetable and can be viewed at: https://www.wirral.gov.uk/planning-and-building/local-plans-and-planning-policy/local-plans/corestrategy-local-plan. </t>
    </r>
    <r>
      <rPr>
        <sz val="10"/>
        <rFont val="Calibri"/>
        <family val="2"/>
      </rPr>
      <t>Plan is now a single Local Plan (not Core Strategy) incorporating both strategic policies and site allocations.  Plan period extended to 2037.</t>
    </r>
  </si>
  <si>
    <t>Third Reg 18 consultation closed April 2020.  Delay to publication date scheduled for July-September 2020 caused by Covid-19 and had been expected Feb 2021 but missed.  Local Plan period extended to 2037.  PINS Intel: Update from LPA 27/05/21 - Reg 19 now expected 30/09/21 and Submission 01/02/22.   New LDS expected later this year (2021).</t>
  </si>
  <si>
    <t>https://www.coventry.gov.uk/downloads/download/6886/coventry_local_development_scheme</t>
  </si>
  <si>
    <t xml:space="preserve">Timetable provided in the LDS is for a review of policies in the adopted Plan,  brownfield site assessment and scoping, with a formal review likley not to commence until November 2022.  </t>
  </si>
  <si>
    <t>Timetable provided in the LDS is for a review of policies in the adopted Plan,  brownfield site assessment and scoping.  The aim is to complete a review of the plan no later than November 2022 to determine whether policies need updating.</t>
  </si>
  <si>
    <t>Spring/Summer 2019</t>
  </si>
  <si>
    <t>Initial Consultation - Local Plan Issues Consultation 2020</t>
  </si>
  <si>
    <t>Reg 19 estimated for summer/autumn 2021 according to news section of Manchester's website.  Council consulted on an Integrated Appraisal which ran from 25 August 2021 to Friday 1 October 2021.</t>
  </si>
  <si>
    <t>Issues consultation (Reg 18) completed May 2020.  Manchester's website (news section) tells us that publication now expected in summer/autumn 2021 (was autumn/winter 2020).   *** Consultation on the Integrated Appraisal ran for five weeks from 25 August 2021 to 1 October 2021.</t>
  </si>
  <si>
    <t>Using evidence gained under Reg 18 consultations for GMSF, moving straight to Reg 19.  Reg 19 publication date August 2021  Submission estimated in early 2022.</t>
  </si>
  <si>
    <t>Second Reg 18 (Issues and Options) now running until August 2021 (was due to commence Nov/Dec 2020).  Third Reg 18 (Draft Plan) was Summer 2021 but will be delayed.  Publication Summer 2022.   PINS Intel: Reg 19: 01/06/22 with Submission: 01/09/22.  Totally unrealistic scheduled adoption date.</t>
  </si>
  <si>
    <t>Pendle Local Plan Part 2 (Site Allocations and Development Policies).</t>
  </si>
  <si>
    <t>Policies to be updated by Local Plan Part 2 - Site Allocations and Development Policies.</t>
  </si>
  <si>
    <t>https://www.pendle.gov.uk/download/downloads/id/7888/local_development_scheme_sixth_revision_2021.pdf</t>
  </si>
  <si>
    <t>4 July 2008</t>
  </si>
  <si>
    <t>12 Feb 2021</t>
  </si>
  <si>
    <t>Dec 2021 to Feb 2022</t>
  </si>
  <si>
    <t>March/April 2022</t>
  </si>
  <si>
    <t>Timetable shows no work on Core Strategy Review although Pendle self-reviewed in December 2020 (see LP2).  Timetable relates to Local Plan Part 2 (Site Allocations and Development Policies).   The December 2020 review was conducted and published by the Council in January 2021.  This review concludes that most of the policies of the Core Strategy are considered to remain up-to-date and relevant. Some policies were however acknowledged as being out-of-date, in need or revision or refreshed, which is to be addressed through the emerging Local Plan Part 2: Site Allocations &amp; Development Policies.  This includes policy LIV1 on housing requirement.   https://www.pendle.gov.uk/download/downloads/id/10838/core_strategy_review_december_2020.pdf</t>
  </si>
  <si>
    <t>Timetable relates to Local Plan Part 2 (Site Allocations and Development Policies).  Self-reviewed Part 1 (Core Strategy) December 2020.  Housing requirement policy LIV1 to be updated in Part 2 Plan.  Therefore monitoring timetable for Part 2 Plan as we define it as being a strategic plan.  Policy LIV6 in the Part 2 Plan will repace Policy LIV1 in the Part 1 Plan.  A public consultation to consider the first draft of the plan - known as the Preferred Options Report - was held between Friday 12 February 2021 and Tuesday 6 April 2021.</t>
  </si>
  <si>
    <t>https://www.brighton-hove.gov.uk/brighton-hove-local-development-scheme-2020-2023</t>
  </si>
  <si>
    <t>https://www.brighton-hove.gov.uk/sites/default/files/2020-12/LDS%20Final%202020-2023.pdf</t>
  </si>
  <si>
    <t>Preferred Strategy Consultation</t>
  </si>
  <si>
    <r>
      <t xml:space="preserve">The City Plan Part 1 has already been adopted and the LDS sets out a timeline for it's review. The timetable for the City Plan Part 2  is also provided in the LDS.  Public consultation on the City Plan Part 2 started on 7 Sept 2020 and closed 30 October 2020. The timetable indicates the next steps are as follows: Submission of the Plan in March 2021, for Examination in Summer 2021. The Inspectors Report in Early 2022 for Adoption in Spring 2022.  </t>
    </r>
    <r>
      <rPr>
        <b/>
        <sz val="10"/>
        <color rgb="FF000000"/>
        <rFont val="Calibri"/>
        <family val="2"/>
      </rPr>
      <t>The City Plan Part One will reach five years since adoption in March 2021 the council is progressing with an assessment of the need to review to the Plan. The outcome of this process will be reported to Tourism, Equalities, Communities &amp; Culture Committee in March 2021.  The timing of the commencement of substantive work on City Plan Part One Review depends on the progress of the City Plan Part Two examination and may also be impacted by the nature of the forthcoming changes to the planning system stemming from the White Paper.</t>
    </r>
  </si>
  <si>
    <t>A review of City Plan Part 1 policies concluded that a review is required. This was agreed in March 2021. Work on the review is expected to start early 2022.  The first Reg 18 consultation (Preferred Strategy Consultation) is scheduled in LDS for Winter 2023.</t>
  </si>
  <si>
    <r>
      <rPr>
        <b/>
        <sz val="10"/>
        <rFont val="Calibri"/>
        <family val="2"/>
        <scheme val="minor"/>
      </rPr>
      <t>Emerging Dacorum Local Plan (2020-2038):</t>
    </r>
    <r>
      <rPr>
        <sz val="10"/>
        <rFont val="Calibri"/>
        <family val="2"/>
        <scheme val="minor"/>
      </rPr>
      <t xml:space="preserve"> a single composite plan incorporating the early partial review of the Core Strategy, together with the Site Allocations and updated development management polices (currently within the ‘saved’ Dacorum Borough Local Plan 1991-2011).  Emerging Strategy for Growth consultation was extended and closed on 28 February 2021. </t>
    </r>
    <r>
      <rPr>
        <b/>
        <sz val="10"/>
        <rFont val="Calibri"/>
        <family val="2"/>
        <scheme val="minor"/>
      </rPr>
      <t xml:space="preserve">In July 2021, the Council's Cabinet decided that the next stage of consultation for the Local Plan will take place once further information has been gathered. This work will further examine potential development in the context of constraints in the borough, particularly the Green Belt, the Chilterns Area of Outstanding Natural Beauty and the Chilterns Beechwoods Special Area of Conservation. The Council will also revisit their analysis of development opportunities in urban areas, to see if the impact on the Green Belt can be reduced, and re-examine matters that may have changed following the Covid-19 pandemic. This work will feed into the development of Opportunity Areas across Hemel Hempstead, initially in South Hemel and the Town Centre. </t>
    </r>
    <r>
      <rPr>
        <b/>
        <sz val="10"/>
        <color theme="7" tint="-0.499984740745262"/>
        <rFont val="Calibri"/>
        <family val="2"/>
        <scheme val="minor"/>
      </rPr>
      <t>South West Herts JSP: No timetable yet determined for South West Herts JSP.</t>
    </r>
  </si>
  <si>
    <t>Reg 18 consultations completed.  First Reg 18 (Issues and Options) completed December 2017.  Second Reg 18 (Strategy for Growth) consultation closed February 2021. Currently discussing nature conservation sites with NE &amp; will have better idea of when Reg 19 will take place after meeting with NE in October (Reg 19 was timetabled for June 2021, but missed).</t>
  </si>
  <si>
    <t>Core Strategy Partially Reviewed and adopted March 2015.  Council working on new Plan to 2036 (merging CS and SAP into one).  The first consultation on Southampton City Vision (the new Local Plan) took place from 10 February 2020 to 31 May 2020 (extended from 19 April 2020 due to disruption caused by Covid-19).  Southampton City Vision will set out the future development of new homes, work spaces, infrastructure and facilities across the city over the next 20 years and beyond.</t>
  </si>
  <si>
    <t xml:space="preserve">Reg 18 consultations delayed. The first Reg 18 consultation on Southampton City Vision (the new Local Plan) closed May 2020 (extended due to disruption caused by Covid-19).  Second Reg 18 was due to take place Oct-Nov 2020 but has not yet happened.  All subsequent miletones likley to be delayed (including Publication which is scheduled for Oct 2021). PINS Intel: LPA update 16/06/21 - New draft timetable in place - Reg 19 01/07/23 with Submission 01/12/23 however nothing signed off yet due to administrative changes at Council. </t>
  </si>
  <si>
    <t>https://www.scarborough.gov.uk/sites/scarborough.gov.uk/files/files/LDS%202021.pdf</t>
  </si>
  <si>
    <t>Q1/Q2 2022</t>
  </si>
  <si>
    <t>Q1/Q2 2023</t>
  </si>
  <si>
    <t xml:space="preserve">Draft Local Plan consultation (second Reg 18) scheduled for Q1/Q2 2022 (was Q3 2021); Publication Q1/Q2 2023 (was Q3 2022); Submission Q3 2023 (was Q2 2023); Adoption Q3 2024 (was Q4 2023).  </t>
  </si>
  <si>
    <t>https://www.fenland.gov.uk/media/17752/Fenland-Local-Development-Scheme-2021-Update/pdf/Fenland_LDS_July_2021.pdf?m=637620460576570000</t>
  </si>
  <si>
    <t>December 2021 - January 2022</t>
  </si>
  <si>
    <t>November 2023 (est.)</t>
  </si>
  <si>
    <t>New July 2021 LDS provides updated timetable: Second and final Reg 18 consultation (draft plan) December 2021-January 2022; Publication September 2022 (was October 2021); Submission December 2022 (was Jan 2022); Adoption estimated November 2023 (was November 2022).</t>
  </si>
  <si>
    <t>https://www.sefton.gov.uk/media/4555/local-development-scheme2021_24.pdf</t>
  </si>
  <si>
    <t>Sefton to undertake a review of the local plan September 2021 - February 2022.  To publish findings of review March 2022.</t>
  </si>
  <si>
    <t>SR</t>
  </si>
  <si>
    <t>The LDS is focused on the Local Plan (Part 2) which is predominantly concerned with allocating land.  However a timetable for the review is included. There is no evidence that a Plan review is underway, despite the timetable indicating a I&amp;O would be undertaken in Dec 2020.</t>
  </si>
  <si>
    <t>Allerdale intends to produce a single local plan, combining both part 1 and 2. Work on a single local plan is likely to commence now Local Plan (part 2) has been adopted (July 2020).   Sept 2018 LDS schedules first Reg 18 on Local Plan review for Dec 2020, but no evidence of it having commenced.</t>
  </si>
  <si>
    <t>Second Reg 18 (pre-publication plan) consultation closed March 2021.  Publication now January 2022 (was Autumn 2021).  Submission Spring 2022; Adoption expected Spring/Summer 2023.</t>
  </si>
  <si>
    <t>VisualPing; Published Jan 2022</t>
  </si>
  <si>
    <r>
      <rPr>
        <b/>
        <sz val="10"/>
        <color rgb="FF000000"/>
        <rFont val="Calibri"/>
        <family val="2"/>
      </rPr>
      <t xml:space="preserve">Plan Selby: Second Reg 18 consultation  (Preferred Options/Draft Plan) closed March 2021.  Two further rounds of consultation: Additional Sites Document (2 Aug 2021 - 13 Sept 2021) AND Evidence Base documents (3 Sept 2021 - 15 Oct 2021) on the following documents: Green Belt Review (2021); Greenspace Audit (2021); Local Plan and CIL Viability Report (2021); Indoor and Outdoor Sports Facilities Assessment (2021). </t>
    </r>
    <r>
      <rPr>
        <sz val="10"/>
        <color rgb="FF000000"/>
        <rFont val="Calibri"/>
        <family val="2"/>
      </rPr>
      <t xml:space="preserve">  </t>
    </r>
    <r>
      <rPr>
        <b/>
        <sz val="10"/>
        <color theme="5" tint="-0.499984740745262"/>
        <rFont val="Calibri"/>
        <family val="2"/>
      </rPr>
      <t>NB York, North Yorkshire, East Riding and Hull - Spatial Framework: A vision for growth</t>
    </r>
    <r>
      <rPr>
        <sz val="10"/>
        <color theme="5" tint="-0.499984740745262"/>
        <rFont val="Calibri"/>
        <family val="2"/>
      </rPr>
      <t>.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</si>
  <si>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r>
      <t xml:space="preserve">Second and final Reg 18 consultation (Preferred Options 2021) closed March 2021.  LDS out of date, TT from Preferred Options document.  Publication scheduled for Jan/Feb 2022 (was March 2021); Submission expected by June 2022.  Selby held a six week consultation from Monday 2 August until 13 September 2021 on an </t>
    </r>
    <r>
      <rPr>
        <i/>
        <sz val="11"/>
        <color rgb="FF000000"/>
        <rFont val="Calibri"/>
        <family val="2"/>
      </rPr>
      <t>Additional Sites</t>
    </r>
    <r>
      <rPr>
        <sz val="11"/>
        <color rgb="FF000000"/>
        <rFont val="Calibri"/>
        <family val="2"/>
      </rPr>
      <t xml:space="preserve"> document.  A further round of consultation on </t>
    </r>
    <r>
      <rPr>
        <i/>
        <sz val="11"/>
        <color rgb="FF000000"/>
        <rFont val="Calibri"/>
        <family val="2"/>
      </rPr>
      <t>Evidence Base Documents</t>
    </r>
    <r>
      <rPr>
        <sz val="11"/>
        <color rgb="FF000000"/>
        <rFont val="Calibri"/>
        <family val="2"/>
      </rPr>
      <t xml:space="preserve"> ran from 3 Sept 2021 - 15 Oct 2021.</t>
    </r>
  </si>
  <si>
    <r>
      <rPr>
        <i/>
        <sz val="12"/>
        <color rgb="FF000000"/>
        <rFont val="Calibri"/>
        <family val="2"/>
      </rPr>
      <t>Adur Local Plan Review</t>
    </r>
    <r>
      <rPr>
        <sz val="12"/>
        <color rgb="FF000000"/>
        <rFont val="Calibri"/>
        <family val="2"/>
      </rPr>
      <t xml:space="preserve"> </t>
    </r>
  </si>
  <si>
    <r>
      <t xml:space="preserve">Adur Plan adopted 14/12/17.  </t>
    </r>
    <r>
      <rPr>
        <b/>
        <sz val="10"/>
        <rFont val="Calibri"/>
        <family val="2"/>
      </rPr>
      <t>No timetable for review plan.</t>
    </r>
    <r>
      <rPr>
        <sz val="10"/>
        <rFont val="Calibri"/>
        <family val="2"/>
      </rPr>
      <t xml:space="preserve">  Joint working with Worthing.  LDS relates to supplementary documents. </t>
    </r>
    <r>
      <rPr>
        <b/>
        <sz val="10"/>
        <rFont val="Calibri"/>
        <family val="2"/>
      </rPr>
      <t xml:space="preserve"> The Plan at paragraph 2.25 says that the Adur Local Plan will be reviewed or partially reviewed within 5 years. </t>
    </r>
  </si>
  <si>
    <t>2018 LDS is out of date.  PINS intel: Adur advised they will be reviewing their Plan later in 2021 and the LDS will be updated at that time.</t>
  </si>
  <si>
    <t>White Paper &amp; Covid-19 (work recommenced March 2021)</t>
  </si>
  <si>
    <t>https://www.westlancs.gov.uk/media/546022/west-lancashire-lds-march-2021.pdf</t>
  </si>
  <si>
    <t>The current adopted Local Plan for West Lancashire is the Local Plan 2012-2027.  In 2016, the council began the Local Plan Review (2050) which was intended to guide development for 38 years, from 2012 to 2050.  However, this plan was effectively 'withdrawn' in September 2019 to give the authority more time to consider the best proposals for the future of West Lancashire. Instead, the council authority is now preparing a new Local Plan and an updated LDS was published in March 2021.</t>
  </si>
  <si>
    <t>Work was suspended in September 2020 owing to Covid and its impact on Council resources.  Work resumed in March 2021.  First and only Reg 18 consultation yet to start - estimated for Q4 2021 (was Q4 2020).  Publication now estimated Q4 2022 (was Q4 2021); Submission now Q1 2023 (was Q1 2022); Adoption Q4 2023 (was Q1 2023).</t>
  </si>
  <si>
    <t>Further Issues and Options consultation took place Sept-Oct 2020.</t>
  </si>
  <si>
    <t>Reg 18 stages completed October 2020. Publication scheduled for July 2021.  End of plan period now 2038.  PINS Intel: Currently have Publication estimated for 01/10/21 with Submission 01/01/22.</t>
  </si>
  <si>
    <t>Development Strategy - Review</t>
  </si>
  <si>
    <t>No up-to-date LDS or timetable.  "Shaping Ealing Survey" now open (as at Jan 2022) and in Summer 2022, Council will be presenting residents, businesses and others with their first ideas on a new Local Plan.</t>
  </si>
  <si>
    <t>Bolton Local PLan</t>
  </si>
  <si>
    <t>https://www.bolton.gov.uk/downloads/file/976/local-development-scheme</t>
  </si>
  <si>
    <t>April 2021 - Dec 2021</t>
  </si>
  <si>
    <t xml:space="preserve">No consultations on the local plan have yet taken place, with an early stage (Reg 18) consultation scheduled to occur from April 2021 onwards.  Adoption is estimated for March 2024.
</t>
  </si>
  <si>
    <t>https://www.elmbridge.gov.uk/planning/local-plan/progress-on-the-emerging-local-plan/</t>
  </si>
  <si>
    <t>https://www.elmbridge.gov.uk/_resources/assets/attachment/full/0/8246.pdf</t>
  </si>
  <si>
    <t>Third Reg 18 completed March 2020.  Reg 19 expected Autumn 2021 (was Jan 2021); Submission Winter 2021 (was March 2021); Examination Spring 2022; and Adoption Autumn 2022 (was Spring 2022).</t>
  </si>
  <si>
    <t>CS adopted Oct 2015.  Partial Review to commence Summer 2019 according to 2018 LDS.</t>
  </si>
  <si>
    <t>On 9 November 2020 the Cabinet Member for Infrastructure and Transport took the decision to agree to update the Herefordshire Local Plan Core Strategy, following a review of the adopted plan and in the light of the proposals set out in the government White Paper: Planning for the Future.</t>
  </si>
  <si>
    <t>https://www.guildford.gov.uk/media/19953/Local-Development-Scheme/pdf/LDS_May_2020.pdf?m=637267840932570000</t>
  </si>
  <si>
    <t>LDS sets out timetable for DM Policies (Part 2).  The 2019 Local Plan replaced some 2003 policies. LPA currently producing the Local Plan: Development Management Policies, which will replace the remaining 2003 policies.</t>
  </si>
  <si>
    <t>In April 2021, Guildford agreed to review its Local Plan which began in May 2021. Although a review is underway, the Council are yet to publish a timetable which sets out the stages of plan preparation.  https://www.guildford.gov.uk/article/25305/Local-Plan-review-begins</t>
  </si>
  <si>
    <t>https://www.wyre.gov.uk/downloads/download/107/local-development-scheme</t>
  </si>
  <si>
    <t>Undertaking a Partial Review.  Timetable is for early review. The Wyre Local Plan (2011-2031) contains policy LPR1 Wyre Local Plan Review which states: ‘The Local Planning Authority will bring forward a partial review of the Plan with the objective of meeting the full Objectively Assessed Housing Needs. This will commence before the end of 2019 with the submission of the review for examination by early 2022.  Specific matters to be addressed by the review include the following: 
1. An update of Objectively Assessed Housing Needs. 
2. A review of transport and highway issues taking into account: 
I. Housing commitments and updated housing needs;	 
II. Implemented and committed highway schemes; 
III. The scope for sustainably located sites where the use of sustainable transport modes can be maximized; and 
IV. The additional transport and highways infrastructure that will be needed to meet in full the updated Objectively Assessed Housing Needs. 
3. Allocation of sites to meet the full Objectively Assessed Housing Needs…..’</t>
  </si>
  <si>
    <t>Partial Review of 2011-2031 plan published 30 November 2021.  Reg 19 consultation stage closed on 18 January 2022. Submitted 25 April 2022.</t>
  </si>
  <si>
    <t>partial review Submitted April 2022.</t>
  </si>
  <si>
    <t>Wyre Local Plan - full review</t>
  </si>
  <si>
    <t>August 2023</t>
  </si>
  <si>
    <t>Mid 2024</t>
  </si>
  <si>
    <t>Some matters fall outside the scope of the partial review (see above) and therefore the council intends to commence a full review of the plan.  Preparation will commence 2022 - 2023, with Publication expected April 2023; Submission August 2023 and Adoption mid-2024.</t>
  </si>
  <si>
    <t>This is full review.  Partial Review of 2011-2031 plan published 30 November 2021. Preparation will commence 2022 - 2023, with Publication expected April 2023; Submission August 2023 and Adoption mid-2024.</t>
  </si>
  <si>
    <t>Covid-19.
Nitrates 
(since 2018)</t>
  </si>
  <si>
    <t>https://cdn.easthants.gov.uk/public/documents/Local%20Development%20Scheme%202021.pdf</t>
  </si>
  <si>
    <t xml:space="preserve">Covid-19 has caused some delay.  Planning committee considered four options for plan progression but recommended "Option 4" to Council - i.e. to prepare a hybrid Local Plan with a two-year extension to the plan period (2017-2038) to ensure legal compliance and soundness.  This option would progress the spatial strategy, site allocations and any essential strategic policies felt necessary to guide the quality of development. It would not include new development management policies or the full replacement of strategic policies.  This option would retain some policies from the Joint Core Strategy and saved policies from the Local Plan Second Review. </t>
  </si>
  <si>
    <t>Reg 18 consultations completed. Publication now scheduled for April 2022 (was June 2020); Submission now Sep 2022 (was Sep 2020); and Adoption now estimated from May 2023 (was June 2021).</t>
  </si>
  <si>
    <t>https://www.bassetlaw.gov.uk/media/6666/appendix-5-lds-2022.pdf</t>
  </si>
  <si>
    <t>Jan / Feb 2022 (previously published Sept 2021)</t>
  </si>
  <si>
    <r>
      <t xml:space="preserve">Fifth Reg 18 consultation (Draft Bassetlaw Local Plan Focussed Consultation) closed 21 July 2021. Publication of Plan had been estimated August/September 2020, but missed. </t>
    </r>
    <r>
      <rPr>
        <b/>
        <sz val="10"/>
        <color rgb="FFFF0000"/>
        <rFont val="Calibri"/>
        <family val="2"/>
      </rPr>
      <t>Published 2 Sept 2021.</t>
    </r>
    <r>
      <rPr>
        <sz val="10"/>
        <color rgb="FF000000"/>
        <rFont val="Calibri"/>
        <family val="2"/>
      </rPr>
      <t xml:space="preserve"> </t>
    </r>
    <r>
      <rPr>
        <b/>
        <sz val="10"/>
        <color rgb="FFFF0000"/>
        <rFont val="Calibri"/>
        <family val="2"/>
      </rPr>
      <t>Publication Draft Addendum Bassetlaw Plan published for Reg 19 consultation Jan - Feb 2022.</t>
    </r>
    <r>
      <rPr>
        <sz val="10"/>
        <color rgb="FF000000"/>
        <rFont val="Calibri"/>
        <family val="2"/>
      </rPr>
      <t xml:space="preserve">  Submission now expected March 2022; Adoption Feb 2023. </t>
    </r>
  </si>
  <si>
    <t>Published Sept 2021 &amp; Addendum Jan 2022; VisualPing</t>
  </si>
  <si>
    <t>Nitrates
(March 2022)</t>
  </si>
  <si>
    <t>https://www.norwich.gov.uk/download/downloads/id/1671/local_development_scheme_lds_-_revised_february_2021.pdf</t>
  </si>
  <si>
    <t>Stage A: Site Proposals and Growth Options</t>
  </si>
  <si>
    <t>Stage B: New, Revised and Small Sites</t>
  </si>
  <si>
    <t>Stage C: Draft Strategy and Site Allocations</t>
  </si>
  <si>
    <r>
      <rPr>
        <b/>
        <sz val="10"/>
        <color rgb="FF000000"/>
        <rFont val="Calibri"/>
        <family val="2"/>
      </rPr>
      <t>GNLP:</t>
    </r>
    <r>
      <rPr>
        <sz val="10"/>
        <color rgb="FF000000"/>
        <rFont val="Calibri"/>
        <family val="2"/>
      </rPr>
      <t xml:space="preserve"> TT taken from South Norfolk website.   Plan Published 1 Feb 2021.  The period for submission of (reg 19) representations has been extended to seven weeks between 9am on Monday 1 February to 5pm on Monday 22 March 2021.  https://www.gnlp.org.uk/  </t>
    </r>
    <r>
      <rPr>
        <b/>
        <sz val="10"/>
        <color theme="5"/>
        <rFont val="Calibri"/>
        <family val="2"/>
      </rPr>
      <t>NSPF:</t>
    </r>
    <r>
      <rPr>
        <sz val="10"/>
        <color theme="5"/>
        <rFont val="Calibri"/>
        <family val="2"/>
      </rPr>
      <t xml:space="preserve"> The Norfolk Strategic Planning Framework is a </t>
    </r>
    <r>
      <rPr>
        <b/>
        <sz val="10"/>
        <color theme="5"/>
        <rFont val="Calibri"/>
        <family val="2"/>
      </rPr>
      <t>non-statutory</t>
    </r>
    <r>
      <rPr>
        <sz val="10"/>
        <color theme="5"/>
        <rFont val="Calibri"/>
        <family val="2"/>
      </rPr>
      <t xml:space="preserve"> strategic policy statement setting out broad strategic targets and priorities for the next round of statutory local plans for individual local planning authorities in Norfolk.  The NSPF is currently being revised and a draft document was produced in late 2020 and is expected to be endorsed by relevant authorities in early 2021.</t>
    </r>
  </si>
  <si>
    <t>Published 1 February 2021.  Plan submitted 30 July 2021.</t>
  </si>
  <si>
    <t>Submitted July 2021</t>
  </si>
  <si>
    <t>https://www.eastcambs.gov.uk/sites/default/files/Oct%202020%20-%20Adopted%20LDS%202020%20-%2022%20Oct%202020AC.pdf</t>
  </si>
  <si>
    <t>July - August 2022</t>
  </si>
  <si>
    <r>
      <rPr>
        <sz val="10"/>
        <rFont val="Calibri"/>
        <family val="2"/>
      </rPr>
      <t xml:space="preserve">East Cambridgeshire Local Plan (2009-2025) adopted April 2015.  Emerging plan submitted Feb 2018, but withdrawn February 2019 following receipt of ther Inspector's modifications. </t>
    </r>
    <r>
      <rPr>
        <b/>
        <sz val="10"/>
        <color rgb="FFFF0000"/>
        <rFont val="Calibri"/>
        <family val="2"/>
      </rPr>
      <t xml:space="preserve"> Plan reviewed April 2020 and determined that the Local Plan 2015 does require to be revised, but only partially and only in respect of its strategic housing policies. Of those policies, Policy GROWTH1 needs to be revised, because it has an out of date housing requirement.  Other strategic housing policies may also be updated during the course of updating GROWTH1, should that be necessary. The rest of the Local Plan is considered to not, at the present time, be in need of updating, therefore a full update of the Local Plan is not considered necessary. </t>
    </r>
    <r>
      <rPr>
        <sz val="10"/>
        <color rgb="FFFF0000"/>
        <rFont val="Calibri"/>
        <family val="2"/>
      </rPr>
      <t xml:space="preserve">  </t>
    </r>
    <r>
      <rPr>
        <b/>
        <sz val="10"/>
        <rFont val="Calibri"/>
        <family val="2"/>
      </rPr>
      <t>SA Scoping Report Dec 2020. First Reg 18 March/April 2021.</t>
    </r>
  </si>
  <si>
    <t>Reg 18 consultations ongoing.  Previous Emerging Plan submitted Feb 2018, but withdrawn February 2019. Adopted Local Plan 2015 was reviewed in April 2020 and concluded that it does require to be revised, but only partially, and only in respect of its strategic housing policies (a full update of the Local Plan is not considered necessary).  First Reg 18 completed May 2021.  Next round of Reg 18 consultations Jan/Feb 2022; Publication scheduled July/Aug 2022.</t>
  </si>
  <si>
    <t>Second and final Reg 18 (Draft Plan for Consultation) 16 August - 11 October 2021.  Publication Aug - Sept 2022; Submission March 2023; Adoption April 2024. *** note: the second Reg 18 happened without taking on board the July 2021 revisions to the NPPF, so a further public consultation could follow.</t>
  </si>
  <si>
    <t>No change to TT in Sept 2021 LDS. Second and final Reg 18 (Draft Plan for Consultation) 16 August - 11 October 2021.  Publication Aug - Sept 2022; Submission March 2023; Adoption April 2024. *** note: the second Reg 18 happened without taking on board the July 2021 revisions to the NPPF, so a further public consultation may follow.</t>
  </si>
  <si>
    <r>
      <rPr>
        <b/>
        <sz val="10"/>
        <color rgb="FF000000"/>
        <rFont val="Calibri"/>
        <family val="2"/>
      </rPr>
      <t>Joint Core Strategy Review</t>
    </r>
    <r>
      <rPr>
        <sz val="10"/>
        <color rgb="FF000000"/>
        <rFont val="Calibri"/>
        <family val="2"/>
      </rPr>
      <t xml:space="preserve"> - JCS Website still currently unavailable (RP 03/02/2021).  TT here is for the JCS from the Jan 2021 Tewkesbury LDS.  When the JCS was adopted in 2017, a commitment was made to undertake an immediate review in relation to housing supply for Gloucester City and Tewkesbury Borough, and retail/town centres policies for all areas.  </t>
    </r>
    <r>
      <rPr>
        <b/>
        <i/>
        <sz val="10"/>
        <color rgb="FF000000"/>
        <rFont val="Calibri"/>
        <family val="2"/>
      </rPr>
      <t>The Tewkesbury Borough Plan (TBP</t>
    </r>
    <r>
      <rPr>
        <i/>
        <sz val="10"/>
        <color rgb="FF000000"/>
        <rFont val="Calibri"/>
        <family val="2"/>
      </rPr>
      <t>), a non-strategic plan, sits underneath the JCS. Following  scoping  and  draft  options  consultation,  a TBP Preferred  Options document  was published  for  consultation between  Oct and  Nov  2018. The  Pre-Submission  Plan consultation was carried out October 2019 and the plan submitted to the Secretary of State on 18 May 2020. The estimated timetable for the TBP to adoption is therefore:  •Examination in Public – Spring 2021  •Adoption –Winter 2021</t>
    </r>
  </si>
  <si>
    <t>No timetable for a review of Part 1 of the Plan (adopted in 2014) is included in the March 2022 LDS.  The Allerdale Local Plan (Part 2) site allocations development plan was adopted on 22 July 2020.</t>
  </si>
  <si>
    <t>No available timetable</t>
  </si>
  <si>
    <t>Nitrates
(since 2018)</t>
  </si>
  <si>
    <t>Preferred Options: "Vision and Growth Options"</t>
  </si>
  <si>
    <t>Second Reg 18 consultation on preferred options ongoing and closes July 2021.  Publication had been estimated for April-Sept 2021 but delayed. PINS intel: Current estimated Reg 19 - early 2022 with Submission Spring 2022</t>
  </si>
  <si>
    <t>https://info.ambervalley.gov.uk/docarc/docviewer.aspx?docguid=c187a42dfd9448c49220dd4114db2d33</t>
  </si>
  <si>
    <t>Refreshed LDS.  Alternative Spatial Strategy Options (Reg 18) July - Sep 2021; Publication now June 2022 (was Jan 2022); Submission now Sep 2022 (was April 2022); Adoption now Sep 2023 (was March 2023).</t>
  </si>
  <si>
    <t>Alternative Spatial Strategy Options (Reg 18) July - Sep 2021; Publication now June 2022 (was Jan 2022); Submission now Sep 2022 (was April 2022); Adoption now Sep 2023 (was March 2023).  The LPA consulted on alternative spatial strtaegy options for the scale and distribution of housing and economic growth between 8 July 2021 and 30 September 2021.</t>
  </si>
  <si>
    <t>https://www.whitehorsedc.gov.uk/wp-content/uploads/sites/3/2021/04/Joint-LDS-March-2021-1.pdf</t>
  </si>
  <si>
    <t>Preferred Options/Draft Plan</t>
  </si>
  <si>
    <t>July/August 2023</t>
  </si>
  <si>
    <t>January 2024</t>
  </si>
  <si>
    <t>October 2024</t>
  </si>
  <si>
    <t>Progress impacted by Covid-19.  The Call for Sites consultation (pre-Reg 18) ran for eight weeks from 3 April 2020 to 29 May 2020.   New LDS March 2021.  Now working on Joint Local Plan with South Oxfordshire Council on a joint plan between these two councils for the first time.  The Oxfordshire authorities are still working on the Oxfordshire Joint Strategic Spatial Plan 2050.</t>
  </si>
  <si>
    <t>New Joint Local Plan to 2041 between Vale of White Horse and South Oxfordshire.  March 2021 LDS and TT: Reg 18 (Preferred Options/Draft Plan) July August 2022; Publication July/Aug 2023; Submission Jan 2024; Adoption Oct 2024.  *** Joint Local Plan Issues consultation running May-June 2022 and Preferred Options now expected in early 2023.</t>
  </si>
  <si>
    <t>Covid-19
Nitrates
(March 2022)</t>
  </si>
  <si>
    <t>July/August 2022
(expected early 2023)</t>
  </si>
  <si>
    <t>Summer/Autumn 2022</t>
  </si>
  <si>
    <t>New Jan 2022 LDS: update to draft plan consultation (Reg 18) which will now happen Summer/Autumn 2022 (was Spring 2022).  Reg 19 now Spring 2023 (was Winter 2022); Submission now Summer 2023 (was Spring 2023); and Adoption Spring 2024 (unchanged).</t>
  </si>
  <si>
    <t>previous plan found unsound and withdrawn; 
further round of consultations</t>
  </si>
  <si>
    <t>https://www.uttlesford.gov.uk/media/10546/Local-Development-Scheme-2020/pdf/Local_Development_Scheme_2020_final.pdf?m=637400862103970000</t>
  </si>
  <si>
    <t>Mar - April 2022</t>
  </si>
  <si>
    <t>Preferred Options (First Reg 18)</t>
  </si>
  <si>
    <t>Mar - April 2023</t>
  </si>
  <si>
    <t xml:space="preserve">An updated Local Development Scheme is being taken to the Council’s cabinet in July 2022. It is anticipated that this will result in the regulation 18 consultation being pushed back to the autumn and knock-on consequences to the regulation 19 publication period. </t>
  </si>
  <si>
    <r>
      <t xml:space="preserve">Extended Issues and Options consultation (non-Reg 18) ran from Oct 2020 to April 2021.  Preferred Options (1st and only Reg 18) runs from Mar - April 2022.  Publication estimated Mar-April 2023; Submission August 2023; and Adoption July 2024.  </t>
    </r>
    <r>
      <rPr>
        <b/>
        <sz val="11"/>
        <color rgb="FF000000"/>
        <rFont val="Calibri"/>
        <family val="2"/>
      </rPr>
      <t>Note new LDS and timetable being prepared (July 2022) with Reg 18 pushed back to autumn and delay to subsequent milestones.</t>
    </r>
  </si>
  <si>
    <t xml:space="preserve">The South Essex Plan is being prepared by the six South Essex authorities of Basildon, Brentwood, Castle Point, Rochford, Southend and Southend on Sea.  No timetable on southessexplan website. Currently preparing an Issues Paper on a range of topics such as housing, employment and environment for consultation in the first half of 2021
</t>
  </si>
  <si>
    <t>No timetable on southessexplan website.   The scope and timetable of the Joint Strategic Plan is currently under review and an up-to-date timetable will be provided in a future LDS update once agreed.</t>
  </si>
  <si>
    <t>The South Essex Plan is being prepared by the six South Essex authorities of Basildon, Brentwood, Castle Point, Rochford, Southend and Southend on Sea.  No timetable on southessexplan website. Currently preparing an Issues Paper on a range of topics such as housing, employment and environment for consultation in the first half of 2021</t>
  </si>
  <si>
    <t xml:space="preserve">New LDS to be published and Plan yet to be published.  Reg 18 stages completed.  Fourth Reg 18 (Pre-publication Draft Plan) completed August 2019 and summary of consultation representations published March 2021.  All milestones in timetable missed or likely to be missed.  The Council is looking to update the Local Development Scheme, which will set out how the Council will proceed with the emerging Local Plan. </t>
  </si>
  <si>
    <t xml:space="preserve">Fifth Reg 18 on draft plan consultation 20 June 2022 to 31 July 2022. </t>
  </si>
  <si>
    <t>Reg 18 on draft plan Summer 2022; Reg 19 Winter 2023; Submission Spring 2023; Examination Summer 2023; Adoption Autumn 2023</t>
  </si>
  <si>
    <t>Trafford Local Plan</t>
  </si>
  <si>
    <t>https://www.trafford.gov.uk/planning/strategic-planning/local-plan/trafford-local-plan.aspx</t>
  </si>
  <si>
    <t>https://www.trafford.gov.uk/planning/strategic-planning/docs/Local-Development-Scheme-2020-2023.pdf</t>
  </si>
  <si>
    <t>23 July 2018</t>
  </si>
  <si>
    <t>Issues Paper (Stage 1)</t>
  </si>
  <si>
    <t>https://www.trafford.gov.uk/planning/strategic-planning/local-plan/Trafford-Local-Plan-Consultations.aspx</t>
  </si>
  <si>
    <t>Early 2021</t>
  </si>
  <si>
    <t>First Draft Local Plan Consultation - Reg 18 (Stage 2)</t>
  </si>
  <si>
    <t>https://www.trafford.gov.uk/planning/strategic-planning/local-plan/Strategic-Planning-consultations.aspx</t>
  </si>
  <si>
    <t>Late 2021 / Mid 2022</t>
  </si>
  <si>
    <t>Trafford's Last Local Plan Adopted 2012, so now out of date.  The first consultation on "Issues" (Reg 18) closed in September 2018.  Comments are invited on the draft Trafford Local Plan from 4 February 2021 until 18 March 2021 when the consultation will close.</t>
  </si>
  <si>
    <t>Second and final Reg 18 consultation (Draft Local Plan) concluded March 2021.  Publication now expected Summer 2022, but this is dependent on the progress of the PFE plan because the publication version of the Trafford Local Plan will not be consulted on until the PFE Examination has made significant progress.</t>
  </si>
  <si>
    <t>https://www.surreyheath.gov.uk/sites/default/files/documents/residents/planning/planning-policy/LDS/LDS%20Exec%20Report%20Annexe%20.pdf</t>
  </si>
  <si>
    <t>Draft Plan &amp; Draft Sustainability Appraisal/Strategic Environmental Assessment</t>
  </si>
  <si>
    <t>December 2023</t>
  </si>
  <si>
    <r>
      <t xml:space="preserve">First Reg 18 consultation completed July 2018. Progress impacted by Covid-19.  Reg 19 now May 2022 (was June 2019); Submission Oct 2022 (was Sept 2019); and Adoption July 2023 (was March 2020). </t>
    </r>
    <r>
      <rPr>
        <b/>
        <sz val="11"/>
        <color rgb="FF000000"/>
        <rFont val="Calibri"/>
        <family val="2"/>
      </rPr>
      <t>PINS Intel (April 2022): Reg 19 expected Jan 2023; Submission June 2023.</t>
    </r>
  </si>
  <si>
    <t>Epsom and Ewell Local Plan 2017-2037: A New Local Plan</t>
  </si>
  <si>
    <t>https://www.epsom-ewell.gov.uk/sites/default/files/documents/residents/planning/planning-policy/LocalPlanProgrammeMarch2021%20Final_0.pdf</t>
  </si>
  <si>
    <t>Nov 2021 - Jan 2022</t>
  </si>
  <si>
    <t>July - September 2022</t>
  </si>
  <si>
    <t xml:space="preserve">March 2021 LDS. Reg 18 consultations ongoing but delayed. First Reg 18 (issues and options) concluded November 2017. Second and final Reg 18 (Issues and Options Part 2) was scheduled for November 2020 but has been delayed by a year.  Remaining milestones all delayed by one year.  Publication (was Summer 2021) now July - Sept 2022; Submission (was Oct 2021) now Oct 2022; Adoption (was Dec 2022) now Dec 2023. </t>
  </si>
  <si>
    <t>NPPF 
(July 2021)
Nitrates 
(March 2022)</t>
  </si>
  <si>
    <t>Announced on 18 August 2021 that work is postponed due to changes to NPPF.  https://info.westberks.gov.uk/article/38461/Council-obliged-to-postpone-local-plan-review</t>
  </si>
  <si>
    <t>Fourth and final Reg 18 consultation (on draft plan) closed February 2021.  PINS Intel: Update from LPA 20/06/21 - advising Publication now expected 01/10/21 (was summer 2021) with Submission 29/02/22.  LPA announced on 18 August 2021 that they are delaying plan preparation due to changes to NPPF.  Publication in October will now NOT take place.  A new revised timetable is awaited (as at 27 June 2022).</t>
  </si>
  <si>
    <t>New coalition in control of council after May 2019 elections. New Council looking to amend the Local Plan.  The new Reg 19 publication stage is now expected in October 2022 (was Spring 2022).</t>
  </si>
  <si>
    <t>Published 8 February 2021.  Submission had been expected in August 2021 but Swale are not proceeding with this version of the plan and are re-consulting (Reg 18) on a different version.  The Reg 18 Issues and Preferred Options consultation ran from 29 October 2021 until 29 November 2021.   The new Reg 19 publication stage is now expected in October 2022 (was Spring 2022).  There is a potential soundness issue and there appears to be no conclusion on a figure for the housing requirement (see advisory note of 1 February 2022).</t>
  </si>
  <si>
    <t>Nitrates 
(March 2022)</t>
  </si>
  <si>
    <t>https://www.swindon.gov.uk/download/downloads/id/4363/local_development_scheme_-_10th_review.pdf</t>
  </si>
  <si>
    <r>
      <t xml:space="preserve">Review was first published on 17 December 2019, and second time July 2021. </t>
    </r>
    <r>
      <rPr>
        <b/>
        <sz val="10"/>
        <color rgb="FF000000"/>
        <rFont val="Calibri"/>
        <family val="2"/>
      </rPr>
      <t xml:space="preserve"> Are now doing a further, third Reg 19 consultation December 2022. </t>
    </r>
  </si>
  <si>
    <t xml:space="preserve">PINS Intel: Third Publication (Reg 19) scheduled for December 2022; Submission expected June 2023. </t>
  </si>
  <si>
    <t>Published Dec 2019 and July 2021. 
To re-publish (3rd) Dec 2022.</t>
  </si>
  <si>
    <t>https://www.portsmouth.gov.uk/wp-content/uploads/2021/09/Revised_Local_Development_Scheme_July_2021_accessible.pdf</t>
  </si>
  <si>
    <t>PINS Intel (April 2022): Reg 19 expected Dec 2022; Submission Spring 2023</t>
  </si>
  <si>
    <t>April/May 2022</t>
  </si>
  <si>
    <t>Sevenoaks are changing their LDS to have a 1st Reg 18 in September/October 2022; 2nd Reg 18 in Autumn 2023; Reg 19 Spring 2024 and Submission summer 2024 (Intel from Jonathan Blathwayt)</t>
  </si>
  <si>
    <t>Sevenoaks are changing their LDS to have a 1st Reg 18 in September/October 2022; 2nd Reg 18 in Autumn 2023; Reg 19 Spring 2024 and Submission summer 2024.</t>
  </si>
  <si>
    <t>Issues/Scoping consultation June/July 2021; First Reg 18 (Preferred Options) June/July 2022.  Reg 19 June/July 2023; Submission Dec 2023; Adoption March 2025. This will replace the recently adopted (2016-2036) Plan.</t>
  </si>
  <si>
    <t>Second Reg 18 consultation (Part 2) ran until October 2021 (10 week consultation); Reg 19 – Feb - April 2022;  Submission – September 2022; Examination – Nov/Dec 2022;  Adoption – May/June 2023.</t>
  </si>
  <si>
    <t>https://www.cannockchasedc.gov.uk/sites/default/files/lds_2021.pdf</t>
  </si>
  <si>
    <t>SPRING 2023</t>
  </si>
  <si>
    <t>DRAFT TIMETABLE: 
Pre-Submission (Regulation 19) consultation - AUTUMN 2022
Submission SPRING 2023
Examination in Public SUMMER 2023
Adoption SPRING 2024</t>
  </si>
  <si>
    <t>Torbay Local Plan - Partial Update</t>
  </si>
  <si>
    <r>
      <t xml:space="preserve">Torbay Local Plan adopted Dec 2015.  Currently available LDS provides an non-specific gantt chart for the Review, not included here as no milestones are identified.  </t>
    </r>
    <r>
      <rPr>
        <b/>
        <sz val="10"/>
        <color rgb="FFFF0000"/>
        <rFont val="Calibri"/>
        <family val="2"/>
      </rPr>
      <t>Council have self-reviewed 30 November 2020.</t>
    </r>
    <r>
      <rPr>
        <b/>
        <sz val="10"/>
        <color rgb="FF000000"/>
        <rFont val="Calibri"/>
        <family val="2"/>
      </rPr>
      <t xml:space="preserve">  </t>
    </r>
    <r>
      <rPr>
        <sz val="10"/>
        <color rgb="FF000000"/>
        <rFont val="Calibri"/>
        <family val="2"/>
      </rPr>
      <t xml:space="preserve">The Council have decided to assess whether the local plan’s housing figure should be updated in line with the most recent standard methodology housing figure. It would require an update to Local Plan Policies SS1, SS12 and SS13. There may be a consequential impact on other policies dealing with housing supply, particularly Policy SS2 and neighbourhood area policies (SDT1, SDP1 and SDB1).   To assess whether the local plan’s housing figure should be updated in line with the most recent standard methodology housing figure. It would require an update to Local Plan Policies SS1, SS12 and SS13. There may be a consequential impact on other policies dealing with housing supply, particularly Policy SS2 and neighbourhood area policies (SDT1, SDP1 and SDB1). </t>
    </r>
    <r>
      <rPr>
        <b/>
        <sz val="10"/>
        <color rgb="FFFF0000"/>
        <rFont val="Calibri"/>
        <family val="2"/>
      </rPr>
      <t xml:space="preserve"> An update of the Local Plan is consequently underway. The Authority is therefore also in the process of also updating the Local Development Scheme (LDS).  When updated, this will be placed on the Council’s website: https://www.torbay.gov.uk/council/policies/planning-policies/local-plan/local-development-scheme/ </t>
    </r>
  </si>
  <si>
    <t xml:space="preserve">Breckland Local Plan - partial review </t>
  </si>
  <si>
    <t>https://www.breckland.gov.uk/media/19511/Local-Development-Scheme-2021/pdf/LPR_Cabinet_Appendix_5_Local_Development_Scheme_September_2021.pdf?m=637727569520870000</t>
  </si>
  <si>
    <t xml:space="preserve">The Local Plan was adopted on 28 November 2019. The Plan contains Policy INF 03. This requires an immediate review of the local plan covering 4 key areas.  These include: Policy HOU 01 Development Requirements (minimum): To consider housing need and the subsequent strategy for meeting the identified need.  The Partial Review relates solely to Policy INF 03 and supporting text seeking
amendments to extend the ‘November 2022 date to match the agreed Local Development Scheme for the Substantive Review (once completed). Officers consider that this approach provides for a more robust approach. This option includes also continuing to work on a more Substantive Review which will extend the plan period beyond 2036 to 2041. Work will continue in parallel to the
substantive review. </t>
  </si>
  <si>
    <r>
      <t xml:space="preserve">Partial Review Issues and Options (Reg 18) Q1 - Q2 2022; Publication and Submission Q3 2022; Adoption Q1 2023. </t>
    </r>
    <r>
      <rPr>
        <b/>
        <sz val="11"/>
        <color rgb="FF000000"/>
        <rFont val="Calibri"/>
        <family val="2"/>
      </rPr>
      <t xml:space="preserve"> Latest Intel (July 2022) publication will happpen on 11 August 2022, Sub October 2022.</t>
    </r>
  </si>
  <si>
    <r>
      <t xml:space="preserve">adopted November 2019 but immediate early review now underway.  </t>
    </r>
    <r>
      <rPr>
        <b/>
        <sz val="11"/>
        <color rgb="FFFF0000"/>
        <rFont val="Calibri"/>
        <family val="2"/>
      </rPr>
      <t>Need a NEW VisualPing</t>
    </r>
  </si>
  <si>
    <t>Q1 2023 - Q2 2023</t>
  </si>
  <si>
    <t>Q1 2024 - Q3 2024</t>
  </si>
  <si>
    <t>Preferred Options &amp; Draft Plan</t>
  </si>
  <si>
    <t>The Council is committed to a full immediate review of the plan.  The full update of the plan is planned to be submitted for examination by December 2024.</t>
  </si>
  <si>
    <r>
      <t xml:space="preserve">Substantive Review Issues and Options (Reg 18) Q1 2023 - Q2 2023: Preferred Options &amp; Draft Plan (second Reg 18) Q1 2024 - Q3 2024; Publication Q4 2025 - Q2 2026; Submission Q4 2026; Adoption Q4 2027. </t>
    </r>
    <r>
      <rPr>
        <b/>
        <sz val="11"/>
        <color rgb="FF000000"/>
        <rFont val="Calibri"/>
        <family val="2"/>
      </rPr>
      <t>***  July Council report sattes that full review is planned to be submitted by December 2024</t>
    </r>
    <r>
      <rPr>
        <sz val="11"/>
        <color rgb="FF000000"/>
        <rFont val="Calibri"/>
        <family val="2"/>
      </rPr>
      <t>.</t>
    </r>
  </si>
  <si>
    <t>NEED  A NEW VISUALPING ALERT</t>
  </si>
  <si>
    <t>https://www.great-yarmouth.gov.uk/media/6326/Local-Development-Scheme-2021/pdf/Local_Development_Scheme_20212.pdf</t>
  </si>
  <si>
    <t>Late 2024</t>
  </si>
  <si>
    <t>Reg 18 "Options" consultation now Spring 2022 (was Autumn 2021); Second Reg 18 "Draft Plan" now Winter 2022 (was Spring 2022 NB error on published TT); Reg 19 now Autumn 2023 (was Winter 2022); Submission now Autumn 2023 (was Spring 2023); Adoption now Late 2024 (was Late 2023).</t>
  </si>
  <si>
    <t>The examination hearings were held between 28-29 March and 2-4 April 2019.  IR to Council for fact checking 14 October 2020.  Plan to be found sound subject to MM.  Housing nos. remain same despite difference in new housing projections (but additional provision helps to meet need of wider HMA and Epping Forest in particular.  Epping Forest has a lot of GB). Stepped requirement: 361 dwellings should be provided each year in the period 2011-24 and 501 dpa between 2024-33.</t>
  </si>
  <si>
    <t>Adopted Dec 2020</t>
  </si>
  <si>
    <t>https://www.ribblevalley.gov.uk/downloads/file/1797/local-development-scheme-2021</t>
  </si>
  <si>
    <t>April LDS provides TT: Issues and Options (Reg 18) Jan 2022; Publication July 2022; Submission Dec 2022; Adoption Nov 2023.</t>
  </si>
  <si>
    <t>Issues and Options (Reg 18) Jan 2022; Publication July 2022; Submission Dec 2022; Adoption Nov 2023.</t>
  </si>
  <si>
    <t>IR Policy M1 early review submission for examination in 2023</t>
  </si>
  <si>
    <t>https://www.salford.gov.uk/media/396861/local-development-scheme-august-2021.pdf</t>
  </si>
  <si>
    <t xml:space="preserve">Last Local Plan Adopted 2006, so no plan conforming to the 2004 Planning Act.  Following consultation on the Revised Draft Salford Local Plan in January 2019, the Salford Local Plan has been narrowed in scope to the "Salford Local Plan: Development Management Policies and Designations" which contains no housing requirement.  Other elements intended for inclusion in the Local Plan such as scale and distribution of development and site allocations will be progressed through a separate document, "Salford Local Plan: Core Strategy and Allocations" which will be progressed following the GMSF.  Timetable has yet to be finalised. </t>
  </si>
  <si>
    <t>Reg 18 consultations yet to start.  The Salford Local Plan: "Core Strategy and Allocations" will be progressed following the GMSF.  Timetable has yet to be finalised.  Not to be confused with the now Submitted "Salford Local Plan: Development Management Policies and Designations" which contains no housing requirement.  PINS intel: Publication expected October 2022; Submission January 2023.</t>
  </si>
  <si>
    <t>https://www.easthants.gov.uk/local-development-scheme-pdf-467-kb</t>
  </si>
  <si>
    <t>Futher Reg 18 (housing targets)</t>
  </si>
  <si>
    <t>LPA to consult again at Reg 18 (principally on housing targets) later in 2022.  Publication had been scheduled for Nov 2022 (prev. April 2022) but is likely to be pushed back again along with other milestones: Submission was April 2023 (prev. Sep 2022); and Adoption was estimated for May 2024 (prev. May 2023)</t>
  </si>
  <si>
    <t>https://middlesbrough-council-middlesbrough.opendata.arcgis.com/documents/local-development-scheme-2020-22/explore</t>
  </si>
  <si>
    <t>May 2021 update</t>
  </si>
  <si>
    <t xml:space="preserve">Latest position: report to Council on 7th September 2022 on the Local Plan. Officers are going to recommend to cease work and return to Reg 18, but this remains subject to internal confirmation. Expect new LDS at the same time, although may be taken to the following meeting. </t>
  </si>
  <si>
    <t>https://www.westoxon.gov.uk/media/biijh2ss/local-development-scheme-may-2021.pdf</t>
  </si>
  <si>
    <t>Nov 2021 - Sep 2022</t>
  </si>
  <si>
    <t>Informal engagement (probably more than one)</t>
  </si>
  <si>
    <t>Policy Options</t>
  </si>
  <si>
    <t>NB: Informal engagement (Regulation 18 ) consultation period Nov 2021 – Sept 2022 is very wide, so probably includes at least two Reg 18 consultations.</t>
  </si>
  <si>
    <t xml:space="preserve">Reg 18 stages scheduled for Nov 2021 – Sept 2022; Publication Sept 2022; Submission Feb 2023; Adoption Sept 2023. Issues consultation carried out Aug - Sept 2021.  Consultation on policy options and potential development sites expected Summer 2022. </t>
  </si>
  <si>
    <t>Second Reg 18 consultation (Part 2) closed  October 2021 (10 week consultation); Reg 19 – May/June 2022;  Submission – September 2022; Examination – Nov/Dec 2022;  Adoption – May/June 2023</t>
  </si>
  <si>
    <t>adopted September 2018; VisualPing</t>
  </si>
  <si>
    <t>Removed from summary dataset:-</t>
  </si>
  <si>
    <t>Breckland Local Plan Review (partial review)</t>
  </si>
  <si>
    <t xml:space="preserve">Primary </t>
  </si>
  <si>
    <t>LDS to be reviewed 2020/21.  Harborough has reviewed its 2019 Plan (July 2021) and  concluded that the current Local Plan is continuing to provide a robust framework to manage development in a sustainable way, whilst protecting heritage and countryside.  The Cabinet also agreed that work should begin on a new Local Plan to take into account Leicester City Council’s unmet housing need which is anticipated to increase as a result of changes to Government policy. Any housing need which cannot be met within the current City boundary, will have to be agreed and accommodated within the rest of Leicestershire.</t>
  </si>
  <si>
    <t xml:space="preserve">Work underway on a new Local Plan to take into account Leicester City Council’s unmet housing need which is anticipated to increase as a result of changes to Government policy. Any housing need which cannot be met within the current City boundary, will have to be agreed and accommodated within the rest of Leicestershire.  A “call for sites” exercise took place between March – June 2021.  A timetable for the Local Plan Review has not yet been published. </t>
  </si>
  <si>
    <t>https://www.dover.gov.uk/Planning/Planning-Policy-and-Regeneration/PDF/Local-Development-Scheme-November-2021-2.pdf</t>
  </si>
  <si>
    <t xml:space="preserve">The Regulation 19 (pre-submission) version of the Dover Local Plan had been expected in Quarter 1 2022.   However, this has been delayed due to issues such as transport modelling for the Local Plan and the impact upon the Stodmarsh Designated Sites. The timetable in the November LDS 2021 will no longer be achieved and will be reviewed again early this year, once revised consultation dates are known. </t>
  </si>
  <si>
    <t>PINS Intel (July 2022): Reg 19 2022; Submission March 2023</t>
  </si>
  <si>
    <t>https://eastdevon.gov.uk/media/3722144/east-devon-lds-feb-2021.pdf</t>
  </si>
  <si>
    <t xml:space="preserve">East Devon's consultation on the Local Plan Issues and Options began in January 2021. </t>
  </si>
  <si>
    <t>First Reg 18 (Issues and Options) closed March 2021.  Draft Plan (second Reg 18) consultation Summer 2022; Reg 19 Oct 2022; Submission March 2023; Adoption Feb 2024.</t>
  </si>
  <si>
    <r>
      <rPr>
        <b/>
        <sz val="10"/>
        <color rgb="FF0A0A0A"/>
        <rFont val="Calibri"/>
        <family val="2"/>
        <scheme val="minor"/>
      </rPr>
      <t>Ashfield had a change of policital control in 2018 (to independents) and subsequently decided to withdraw their plan from examination in September 2018.  Ashfield then started work on a new Local Plan.</t>
    </r>
    <r>
      <rPr>
        <sz val="10"/>
        <color rgb="FF0A0A0A"/>
        <rFont val="Calibri"/>
        <family val="2"/>
        <scheme val="minor"/>
      </rPr>
      <t xml:space="preserve">   Use of the Secretary of State's intervention powers were considered, but not exercised, at the time.   </t>
    </r>
    <r>
      <rPr>
        <b/>
        <sz val="10"/>
        <color rgb="FF0A0A0A"/>
        <rFont val="Calibri"/>
        <family val="2"/>
        <scheme val="minor"/>
      </rPr>
      <t xml:space="preserve">DELAYS:  LHN figure increased significantly and are waiting until consultation outcome is known before doing their next consultation as it will mean significant changes to their plan.  Submission is not likely before mid 2021. </t>
    </r>
    <r>
      <rPr>
        <sz val="10"/>
        <color rgb="FF0A0A0A"/>
        <rFont val="Calibri"/>
        <family val="2"/>
        <scheme val="minor"/>
      </rPr>
      <t xml:space="preserve"> Links to LDS no longer work.  May be found at: https://www.ashfield.gov.uk/media/4cud0uil/local-development-scheme-september-2018.pdf</t>
    </r>
  </si>
  <si>
    <t>Reg 18 consultation of draft plan ran from 4 Oct 2021 - 16 November 2021. DLUHC Intel: Council has paused work on its local plan, while it waits for clarification on housing targets from the government.  PINS Intel: Reg 19 expected Nov 2022; Submission Mar 2023</t>
  </si>
  <si>
    <t>Additional consultation on Issues &amp; Options</t>
  </si>
  <si>
    <t>The review of the Bristol Local Plan will be prepared alongside the WECA SDS.  The review will set out the housing requirement to 2041 in conformity with the WECA SDS and consistent with the Standard Methodology.  West of England Joint Plan withdrawn April 2020.  Bristol now working on  plan  but unlikely to meet 2023.</t>
  </si>
  <si>
    <t>Website TT describes an additional Issues and Options consultation (Reg 18) in Spring 2022; Publication Autumn 2022; Examination Spring/Summer 2023; and a totally unrealistic Adoption in early 2024.
Website says (Aug 2022) - "We aim to have a new plan in place by early 2024 following further consultation and engagement. We expect to publish a revised timetable by early September 2022."</t>
  </si>
  <si>
    <t>Later Summer / Early Autumn 2022</t>
  </si>
  <si>
    <r>
      <t xml:space="preserve">The indicative timetable for production of a new Local Plan is: 
Public and Stakeholder Consultation on Initial Proposals (Regulation 18): Late Summer-Early Autumn 2022
Public and Stakeholder Consultation on Final Proposals (Regulation 19): Summer 2023
Examination in Public (Regulation 24): Winter 2023-Spring 2024
Adoption: Summer 2024
</t>
    </r>
    <r>
      <rPr>
        <b/>
        <sz val="10"/>
        <color rgb="FF000000"/>
        <rFont val="Calibri"/>
        <family val="2"/>
      </rPr>
      <t>PINS Intel (August 2022): Reg 19 June 2023; Submission April 2024</t>
    </r>
  </si>
  <si>
    <t>https://www.stalbans.gov.uk/local-development-scheme-2020-2023</t>
  </si>
  <si>
    <t>https://www.stalbans.gov.uk/sites/default/files/attachments/Local%20Development%20Scheme%202020-2023.pdf</t>
  </si>
  <si>
    <t>End 2023</t>
  </si>
  <si>
    <r>
      <t xml:space="preserve">In Spring 2018, St Albans, Dacorum, Hertsmere, Three Rivers, and Watford Councils gave formal endorsement to begin work on a Joint Strategic Plan (JSP) for South West Hertfordshire. Work on the JSP will progress in alignment to an agreed Statement of Common Ground (SoCG). This is currently being prepared by the joint authorities. 3.8 Each council will still be responsible for preparing its own Local Plan, but the JSP will provide the platform to consider how the challenges of growth in the wider South West Hertfordshire area can be addressed longer term (i.e. 2036 to 2050). </t>
    </r>
    <r>
      <rPr>
        <b/>
        <sz val="10"/>
        <color rgb="FF000000"/>
        <rFont val="Calibri"/>
        <family val="2"/>
      </rPr>
      <t>St Albans Local Plan:</t>
    </r>
    <r>
      <rPr>
        <sz val="10"/>
        <color rgb="FF000000"/>
        <rFont val="Calibri"/>
        <family val="2"/>
      </rPr>
      <t xml:space="preserve"> Previous local plan withdrawn from examination November 2020.  New LDS Jan 2021.  First and only Reg 18 Jan/Feb 2022; Reg 19 Nov 2022; Submission Spring/Summer 2023; Adoption end 2023.  </t>
    </r>
    <r>
      <rPr>
        <b/>
        <sz val="10"/>
        <color rgb="FF000000"/>
        <rFont val="Calibri"/>
        <family val="2"/>
      </rPr>
      <t>South West Herts JSP</t>
    </r>
    <r>
      <rPr>
        <sz val="10"/>
        <color rgb="FF000000"/>
        <rFont val="Calibri"/>
        <family val="2"/>
      </rPr>
      <t>: No timetable yet determined for South West Herts JSP.</t>
    </r>
  </si>
  <si>
    <r>
      <t xml:space="preserve">Previous local plan withdrawn from examination November 2020.  New LDS Jan 2021.  First and only Reg 18 Jan/Feb 2022; Reg 19 Nov 2022; Submission Spring/Summer 2023; Adoption end 2023.  New timetable to be voted on February 2022. </t>
    </r>
    <r>
      <rPr>
        <b/>
        <sz val="10"/>
        <color rgb="FF000000"/>
        <rFont val="Calibri"/>
        <family val="2"/>
      </rPr>
      <t xml:space="preserve"> Council is considering pushing back the adoption of its new local plan by three years due to resourcing pressures.</t>
    </r>
  </si>
  <si>
    <t>First Reg 18 consultation started 5 Sept and closes 4 November 2022.</t>
  </si>
  <si>
    <t>New Local Plan (previous plan withdrawn)</t>
  </si>
  <si>
    <t>Previous emerging plan (examined in 2021) withdrawn 16 March 2022.  Havant are developing a revised Local Plan.  A formal timetable for the plan's production has yet to be published.  Local Plan has been delayed due to issues with nutrient neutrality</t>
  </si>
  <si>
    <t>https://www.dorsetcouncil.gov.uk/documents/35024/282495/Dorset+Council+LDS+September+2021.pdf/ead65274-6e84-0e4c-c934-790ed2108014</t>
  </si>
  <si>
    <t>PINS Intel (August 2022): Publication Sept 2022; Submission March 2023. Planning Magazine reports 2 and a half year delay to plan preparation.</t>
  </si>
  <si>
    <t>https://www.chichester.gov.uk/article/24662/Timetable---Local-Development-Scheme</t>
  </si>
  <si>
    <t xml:space="preserve">Delay.  Times have changed since last LDS.  Publication now Summer 2022, Submission Autumn 2022 and Adoption Summer 2023. </t>
  </si>
  <si>
    <r>
      <t xml:space="preserve">Reg 18 stages completed.  Second and final Reg 18 (Preferred Approach) closed February 2019.  Progress appears to have stalled due to the water neutrality issue but LPA aiming to submit in 2023.
</t>
    </r>
    <r>
      <rPr>
        <b/>
        <sz val="10"/>
        <rFont val="Calibri"/>
        <family val="2"/>
        <scheme val="minor"/>
      </rPr>
      <t>PINS Intel (July 2022): Reg 19 expected August 2022; Submission expected October 2022</t>
    </r>
  </si>
  <si>
    <t>https://www.blackpool.gov.uk/Residents/Planning-environment-and-community/Planning/Planning-policy/Blackpool-local-plan/Local-development-scheme.aspx</t>
  </si>
  <si>
    <t>https://www.blackpool.gov.uk/Residents/Planning-environment-and-community/Documents/Local-plan-2021/Updated-LDS-2020-Final-Accessible.pdf</t>
  </si>
  <si>
    <t xml:space="preserve">December 2020 replaces June 2014 version but largely focuses on Part 2 Blackpool Plan.  It does add that the Council is reviewing the adopted Core Strategy.  If, through this initial review, it is determined that an update is required to any policies in the adopted Core Strategy, a timetable will be established and published in an update of the December 2020 LDS.  </t>
  </si>
  <si>
    <t>Blackpool are reviewing the Core Strategy but yet to reach a decision on whether any updates are required. If any updates are required, a timetable will be published.</t>
  </si>
  <si>
    <t>Late 2023/early 2024</t>
  </si>
  <si>
    <t>New LDS (July 2021) provides a TT.  First Reg 18 (Issues &amp; Options) now Spring 2022 (was May-June 2019); Preferred Options now early 2023; Reg 19 now Late 2023/early 2024 (was Jan-Feb 2020); Submission now late 2024 (was May 2020); Adoption TBC.</t>
  </si>
  <si>
    <t>First Reg 18 (Issues &amp; Options) now Spring 2022 (was May-June 2019); Preferred Options now early 2023; Reg 19 now Late 2023/early 2024 (was Jan-Feb 2020); Submission now late 2024 (was May 2020); Adoption TBC.</t>
  </si>
  <si>
    <t>Autumn/Winter 2022</t>
  </si>
  <si>
    <t>Updated June 2022 web-based timetable: draft plan consultation (Reg 18) which will now happen Autumn/Winter 2022 (was Summer/Autumn 2022);  Reg 19 now Autumn 2023 (was Spring 2023); Submission now Winter 2023 (was Summer 2023); and Adoption now Autumn 2024 (was Spring 2024)
PINS Intel (August 2022): R19: Sept 2023; Submission Dec 2023</t>
  </si>
  <si>
    <t>Publication of the Regulation 19 Proposed Submission plan, currently scheduled for July 2022 delayed.  Amendments to the Local Plan timetable will be discussed by the Executive on 12 September 2022</t>
  </si>
  <si>
    <r>
      <rPr>
        <b/>
        <sz val="10"/>
        <rFont val="Calibri"/>
        <family val="2"/>
      </rPr>
      <t xml:space="preserve">Teignbridge Local Plan 2020-2040: </t>
    </r>
    <r>
      <rPr>
        <sz val="10"/>
        <rFont val="Calibri"/>
        <family val="2"/>
      </rPr>
      <t xml:space="preserve">Reg 18 completed but Reg 19 delayed.  Former timetable: Publication expected July 2022; Submission January 2023; Adoption January 2024.  </t>
    </r>
    <r>
      <rPr>
        <b/>
        <sz val="10"/>
        <rFont val="Calibri"/>
        <family val="2"/>
      </rPr>
      <t>*** update : Publication of the Regulation 19 Proposed Submission plan, currently scheduled for July 2022 delayed.  Amendments to the Local Plan timetable will be discussed by the Executive on 12 September 2022</t>
    </r>
    <r>
      <rPr>
        <sz val="10"/>
        <rFont val="Calibri"/>
        <family val="2"/>
      </rPr>
      <t xml:space="preserve">.  </t>
    </r>
    <r>
      <rPr>
        <b/>
        <sz val="10"/>
        <rFont val="Calibri"/>
        <family val="2"/>
      </rPr>
      <t>Latest intel is that Publication will happen January 2023.</t>
    </r>
  </si>
  <si>
    <t>https://www.staffordbc.gov.uk/local-development-scheme-2021-pdf</t>
  </si>
  <si>
    <t>July - Sept 2023</t>
  </si>
  <si>
    <t xml:space="preserve">The New Local Plan 2020-2040 will fully replace the Plan for Stafford Borough (PFSB) and the PFSB Part 2 with a new development strategy, site allocations and Development Management policies. 
- Commencement July 2017
- Issues and Options July 2018 to April 2020
- Preferred Options June &amp; July 2022
- Publication July to September 2023
- Submission November 2023
- Examination February 2024
- Adoption October 2024 </t>
  </si>
  <si>
    <t>Preferred Options June &amp; July 2022; Publication July to September 2023; Submission November 2023; Examination February 2024; Adoption October 2024.  The Local Plan preferred options consultation will take place from Monday 24 October until 12 noon on Monday 12 December 2022, subject to approval by the Council on 6 October 2022.</t>
  </si>
  <si>
    <t>May - June 2023</t>
  </si>
  <si>
    <t>Feb/March 2024</t>
  </si>
  <si>
    <t xml:space="preserve">New June 2021 LDS TT sets out a timetable for the BDP update.  </t>
  </si>
  <si>
    <t>First Reg 18 (Isuues &amp; Options) June/July 2022; second Reg 18 (Preferred Options) May/June 2023; Reg 19 Feb/March 2024; Submission Nov/Dec 2024; and Adoption Dec 2025</t>
  </si>
  <si>
    <t>Cherwell Local Plan 2011‐2031 (Part 1) - Incorporating Partial Review ‐ Oxford’s Unmet Housing Need, 7 September 2020</t>
  </si>
  <si>
    <t xml:space="preserve">Partial Review Adopted 7 Sep 2020.  As it's a single policy review, we have incorporated the data into the 2015 Plan and the date of adoption for the plan as a whole remains 2015.  Challenge by the Cherwell Development Watch Alliance to the PINS Inspector’s ‘failure to take into account the fact that the extent of the City of Oxford’s actual housing need and affordable housing need (relied on as being exceptional circumstances for the purposes of paragraph 83 NPPF) which justified the allocation of 4,400 houses on Green Belt) had reduced since the 2014 SHMA’. Claim lodged 2 October 2020. The claimants have been granted permission to pursue the judicial review.  </t>
  </si>
  <si>
    <t>Adopted Sept 2020</t>
  </si>
  <si>
    <r>
      <t>Section 1 of plan aligned between the three North Essex authorities of Braintree, Colchester and Tendring. This "Section 1 Plan" is a Strategic Plan identical to all three authorities.  Section 2 is different for each authority.</t>
    </r>
    <r>
      <rPr>
        <sz val="10"/>
        <rFont val="Calibri"/>
        <family val="2"/>
      </rPr>
      <t xml:space="preserve"> lnspector's interim letter of 15 May 2020 found plan unsound but subject to removal of two of the three garden communities is sound.  The North Essex Authorities have agreed that the draft shared strategic Section 1 Plan should continue with main mods.  A 6 week consultation on these proposed main modifications was held from 27 August to 9 October 2020.</t>
    </r>
    <r>
      <rPr>
        <b/>
        <sz val="10"/>
        <color rgb="FFFF0000"/>
        <rFont val="Calibri"/>
        <family val="2"/>
      </rPr>
      <t xml:space="preserve">  </t>
    </r>
    <r>
      <rPr>
        <sz val="10"/>
        <rFont val="Calibri"/>
        <family val="2"/>
      </rPr>
      <t xml:space="preserve">Responses have been processed and are now with the Planning Inspector.  The councils will await further instruction from the Planning Inspector as to how the joint part of the local plan can proceed.  To view the comments made during the consultation please visit www.braintree.gov.uk/NEAMMS1. </t>
    </r>
    <r>
      <rPr>
        <sz val="10"/>
        <color rgb="FF000000"/>
        <rFont val="Calibri"/>
        <family val="2"/>
      </rPr>
      <t xml:space="preserve"> </t>
    </r>
    <r>
      <rPr>
        <b/>
        <sz val="10"/>
        <color rgb="FFFF0000"/>
        <rFont val="Calibri"/>
        <family val="2"/>
      </rPr>
      <t xml:space="preserve">Adopted 1 Feb 2021.  </t>
    </r>
  </si>
  <si>
    <t>Adopted 1 Feb 2021</t>
  </si>
  <si>
    <t>https://democracy.darlington.gov.uk/documents/s10726/Borough%20of%20Darlington%20Local%20Plan%20201636%20-%20Updated%20Local%20Development%20Scheme%20202023.pdf</t>
  </si>
  <si>
    <t>August / September 2021</t>
  </si>
  <si>
    <t>Revised LDS approved by Cabinet in September 2020. The Plan was submitted for examination on 22 December 2020 and an Inspector was appointed on 4 January 2021. The examination page has now been set up with further details. The examination hearing sessions are now expected to start on Tuesday 25 May 2021.</t>
  </si>
  <si>
    <t>Adopted 17 February 2022</t>
  </si>
  <si>
    <t>Adopted Feb 2022</t>
  </si>
  <si>
    <t>Found Sound 1 November 2021. Adopted 3 December 2021.</t>
  </si>
  <si>
    <t>Adopted 3 Dec 2021</t>
  </si>
  <si>
    <t>23 September 2021 (superseded plan adopted 18/05/2012)</t>
  </si>
  <si>
    <t>Local Plan Review submitted for Examination in March 2020. Hearings scheduled for various dates between Wed 14 October and 13 November, with reserve dates in early December.   Found Sound June 2021.   Plan adopted 23 Sept 2021.</t>
  </si>
  <si>
    <t>21 October 2020
(first post 2004 Act Plan)</t>
  </si>
  <si>
    <r>
      <t xml:space="preserve">Estimated Adoption date brought forward from July 2020 to March 2020.  Plan found sound 17 September 2020.  </t>
    </r>
    <r>
      <rPr>
        <b/>
        <sz val="10"/>
        <rFont val="Calibri"/>
        <family val="2"/>
        <scheme val="minor"/>
      </rPr>
      <t xml:space="preserve">First post-2004 Act Plan adopted 21 October 2020. </t>
    </r>
  </si>
  <si>
    <t>Adopted Oct 2020</t>
  </si>
  <si>
    <t>25 April 2022
 (first post 2004 Act Plan)</t>
  </si>
  <si>
    <t>Found Sound 14 March 2022.  Plan adopted 25 April 2022.</t>
  </si>
  <si>
    <t>Adopted April 2022</t>
  </si>
  <si>
    <t>Found Sound 23 February 2022. Adopted 30 March 2022</t>
  </si>
  <si>
    <t xml:space="preserve">Plan found SOUND.    The Plan adopted on 22 July. </t>
  </si>
  <si>
    <r>
      <rPr>
        <i/>
        <sz val="10"/>
        <color rgb="FF000000"/>
        <rFont val="Calibri"/>
        <family val="2"/>
      </rPr>
      <t>Delivery and Allocations Local Plan</t>
    </r>
    <r>
      <rPr>
        <sz val="10"/>
        <color rgb="FF000000"/>
        <rFont val="Calibri"/>
        <family val="2"/>
      </rPr>
      <t xml:space="preserve"> - but includes strategic policies including housing provision</t>
    </r>
  </si>
  <si>
    <r>
      <t xml:space="preserve">Delivery and allocations Plan submitted for Examination in March 2020.  Includes a revised housing trajectory and updated housing supply position.  Fact Check out Feb 2022.  </t>
    </r>
    <r>
      <rPr>
        <b/>
        <sz val="10"/>
        <color rgb="FFFF0000"/>
        <rFont val="Calibri"/>
        <family val="2"/>
      </rPr>
      <t>Found Sound 22 February 2022.</t>
    </r>
    <r>
      <rPr>
        <sz val="10"/>
        <color rgb="FF000000"/>
        <rFont val="Calibri"/>
        <family val="2"/>
      </rPr>
      <t xml:space="preserve"> Adopted 2 March 2022.</t>
    </r>
  </si>
  <si>
    <r>
      <rPr>
        <b/>
        <sz val="10"/>
        <rFont val="Calibri"/>
        <family val="2"/>
        <scheme val="minor"/>
      </rPr>
      <t>Local Plan</t>
    </r>
    <r>
      <rPr>
        <sz val="10"/>
        <rFont val="Calibri"/>
        <family val="2"/>
        <scheme val="minor"/>
      </rPr>
      <t xml:space="preserve">: 3rd consultation stage not recorded - alternative sites and local green space designation (April - June 2017). Early review of plan (within 6 months of adoption) if found sound and subsequently adopted.  </t>
    </r>
    <r>
      <rPr>
        <b/>
        <sz val="10"/>
        <color theme="9" tint="-0.499984740745262"/>
        <rFont val="Calibri"/>
        <family val="2"/>
        <scheme val="minor"/>
      </rPr>
      <t>NB York, North Yorkshire, East Riding and Hull - Spatial Framework: A vision for growth.</t>
    </r>
    <r>
      <rPr>
        <sz val="10"/>
        <color theme="9" tint="-0.499984740745262"/>
        <rFont val="Calibri"/>
        <family val="2"/>
        <scheme val="minor"/>
      </rPr>
      <t xml:space="preserve">  This non-statutory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</si>
  <si>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r>
      <rPr>
        <sz val="10"/>
        <rFont val="Calibri"/>
        <family val="2"/>
        <scheme val="minor"/>
      </rPr>
      <t>Found Sound 19 January 2022.</t>
    </r>
    <r>
      <rPr>
        <b/>
        <sz val="10"/>
        <color rgb="FFFF0000"/>
        <rFont val="Calibri"/>
        <family val="2"/>
        <scheme val="minor"/>
      </rPr>
      <t xml:space="preserve"> Adopted 22 February 2022.</t>
    </r>
  </si>
  <si>
    <r>
      <rPr>
        <b/>
        <sz val="10"/>
        <color rgb="FF000000"/>
        <rFont val="Calibri"/>
        <family val="2"/>
      </rPr>
      <t>NB York, North Yorkshire, East Riding and Hull - Spatial Framework: A vision for growth.</t>
    </r>
    <r>
      <rPr>
        <sz val="10"/>
        <color rgb="FF000000"/>
        <rFont val="Calibri"/>
        <family val="2"/>
      </rPr>
      <t xml:space="preserve">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</si>
  <si>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Found Sound 14 October 2021; Adopted 17 November 2021.</t>
  </si>
  <si>
    <t>Adopted 17 Nov 2021</t>
  </si>
  <si>
    <t>Early-mid 2021</t>
  </si>
  <si>
    <r>
      <t xml:space="preserve">Report now out for fact check (4 Feb 2022).  Plan to be FS but subject to MMs including (1) increasing housing requirement to 8,280 dwellings, and (2) inclusion of a housing trajectory. </t>
    </r>
    <r>
      <rPr>
        <b/>
        <sz val="10"/>
        <color rgb="FFFF0000"/>
        <rFont val="Calibri"/>
        <family val="2"/>
      </rPr>
      <t>Found Sound 17 February 2022.  Adopted 23 March 2022.</t>
    </r>
  </si>
  <si>
    <r>
      <t xml:space="preserve">Found Sound 23 Feb 2021.  </t>
    </r>
    <r>
      <rPr>
        <b/>
        <sz val="10"/>
        <rFont val="Calibri"/>
        <family val="2"/>
        <scheme val="minor"/>
      </rPr>
      <t>Plan adopted 25 March 2021</t>
    </r>
  </si>
  <si>
    <t>Adopted March 2021</t>
  </si>
  <si>
    <r>
      <t xml:space="preserve">PINS intel: published 08/04/19; submission epected 01/08/19. </t>
    </r>
    <r>
      <rPr>
        <b/>
        <sz val="10"/>
        <rFont val="Calibri"/>
        <family val="2"/>
        <scheme val="minor"/>
      </rPr>
      <t>Found Sound 15 March 2021.  The LDNPA will considered the Inspectors Report and Local Plan documents for adoption at the Authority Committee on the 19 May 2021.</t>
    </r>
  </si>
  <si>
    <t>Adopted May 2021</t>
  </si>
  <si>
    <t>22 Sept 2021
(superseded plan adopted 23/09/2015)</t>
  </si>
  <si>
    <r>
      <t xml:space="preserve">LDS timetable delayed by 6 months compared to last LDS published in Oct-2018. According to the examination page, on 29 March 2021 the consultation on the proposed Main Mods concluded.  </t>
    </r>
    <r>
      <rPr>
        <b/>
        <sz val="10"/>
        <color rgb="FF000000"/>
        <rFont val="Calibri"/>
        <family val="2"/>
      </rPr>
      <t>*** Update: Plan adopted 22 September 2021.</t>
    </r>
  </si>
  <si>
    <t>Last Local Plan Adopted 2019 Core Strategy and Site allocation.  However recent Court Case has ruled against the Site Allocations Plan, the implications of this decision are yet to be announced by the judge.</t>
  </si>
  <si>
    <t>The Liverpool Local Plan (first post-2004 Act Plan)</t>
  </si>
  <si>
    <t>Local Plan Submitted for Examination in 2018 and Examination hearings scheduled to take place Tues 13-Friday 23 October, which would lead to adoption in 2021.  Fact Check report tp be sent 17 Sept 2021.  Plan sound subject to MMs.</t>
  </si>
  <si>
    <t>29 November 2021
(first post 2004 Act Plan)</t>
  </si>
  <si>
    <t>Plan Found Sound 19 July 2021.  The Local Plan has been at examination since May 2018 and was found sound in July 2021. The submitted plan included 6 sites that were to be released from the Green Belt and allocated. Through Main Modifications the Inspector removed 2 of these sites but 4 still remain (3 in whole and 1 has been partially reduced).  Local MP has asked that  the Department intervene to remove the remaining four sites before the Plan is adopted.  https://www.ne-derbyshire.gov.uk/planning-and-local-plan/planning-policy-and-local-plan/examination/inspector-s-report-new.   Adopted 29 November 2021.
NEDDC intend to adopt the Plan at their next Full Council meeting on 13 September. There is some concern that Members may prefer to delay any decision to adopt the Plan in the hope that the SoS would direct its adopted, and thus avoid potential criticism for adopting a Plan releasing Green Belt. Leads: JB &amp; AB.</t>
  </si>
  <si>
    <t>Adopted 29 Nov 2021</t>
  </si>
  <si>
    <r>
      <t xml:space="preserve">(superseded plan: 9 Oct 2014) 
</t>
    </r>
    <r>
      <rPr>
        <b/>
        <sz val="10"/>
        <color rgb="FF000000"/>
        <rFont val="Calibri"/>
        <family val="2"/>
      </rPr>
      <t>29 September 2021</t>
    </r>
    <r>
      <rPr>
        <sz val="10"/>
        <color rgb="FF000000"/>
        <rFont val="Calibri"/>
        <family val="2"/>
      </rPr>
      <t xml:space="preserve"> </t>
    </r>
  </si>
  <si>
    <r>
      <t xml:space="preserve">Plan found Sound 15 May 2020.  Adopted July 2020. Trigger for review if housing completions fall to 80% or less than anticipated rate over the lifetime of the plan.  </t>
    </r>
    <r>
      <rPr>
        <b/>
        <sz val="10"/>
        <rFont val="Calibri"/>
        <family val="2"/>
        <scheme val="minor"/>
      </rPr>
      <t>NB York, North Yorkshire, East Riding and Hull - Spatial Framework: A vision for growth</t>
    </r>
    <r>
      <rPr>
        <sz val="10"/>
        <rFont val="Calibri"/>
        <family val="2"/>
        <scheme val="minor"/>
      </rPr>
      <t>.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</si>
  <si>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31 March 2022
(first post 2004 Act Plan)</t>
  </si>
  <si>
    <t xml:space="preserve">The Northumberland Local Plan was submitted for examination on 29 May 2019. The Inspectors have concluded that while the draft plan as submitted is not sound, it is likely that it can be made sound by modifications.  A public consultation on the proposed main modifications to the Local Plan is taking place over a period of 8 weeks between Wednesday 9 June 2021 and Wednesday 4 August 2021. </t>
  </si>
  <si>
    <t>Found Sound 26 Jan 2022. Thhe Council is committed to undertaking an early and partial update of the Local Plan in so far as it relates to open space, sport and recreation and sites allocated as Protected Open Space in Policy INF 5, and to produce a separate Gypsies, Travellers and Travelling Showpeople Local Plan (GTTSLP). When adopted, the policies in the GTTSLP will supersede Policy HOU 12 in the Northumberland Local Plan. In addition, the Council is committed to an early partial update of the plan, to reflect recent changes in national planning policy, where necessary. The partial update, and the GTTSLP will be submitted within 18 months of the adoption date of this Local Plan.</t>
  </si>
  <si>
    <t>22 June 2022
(First 2004 Act Plan)</t>
  </si>
  <si>
    <t>Found Sound 1 April 2022.  Adopted 22 June 2022.</t>
  </si>
  <si>
    <t>Adopted 22 June 2022</t>
  </si>
  <si>
    <t>Plan Submitted March 2019.  Hearings held in September and October 2019 for 3 weeks. The Council is undertaking further work to provide extra information required by the Inspectors, including further consultations on open space and G&amp;T site provision.  Jake Berry MP has written (June 2020) objecting to the building of homes on the Green Belt.</t>
  </si>
  <si>
    <t>Runnymede Local Plan (early review)</t>
  </si>
  <si>
    <t>https://www.runnymede.gov.uk/media/23089/Local-Development-Scheme-September-2020-/pdf/Local_Development_Scheme_September_2020.pdf?m=637347462172470000</t>
  </si>
  <si>
    <t>Jul 2024</t>
  </si>
  <si>
    <t>Jul 2025</t>
  </si>
  <si>
    <t>Plan adopted July 2020.  Early review.</t>
  </si>
  <si>
    <t>Adopted July 2020.  Early review.</t>
  </si>
  <si>
    <r>
      <t xml:space="preserve">Plan found sound 17 November 2021.  40,035 housing provision for plan period 2019-2036.  </t>
    </r>
    <r>
      <rPr>
        <b/>
        <sz val="10"/>
        <color rgb="FFFF0000"/>
        <rFont val="Calibri"/>
        <family val="2"/>
        <scheme val="minor"/>
      </rPr>
      <t>Adopted 23 Feb 2022</t>
    </r>
  </si>
  <si>
    <t>12 July 2022 
(previous plan 31/10/2012)</t>
  </si>
  <si>
    <r>
      <t xml:space="preserve">Suffolk Coastal </t>
    </r>
    <r>
      <rPr>
        <b/>
        <sz val="10"/>
        <color rgb="FFFF0000"/>
        <rFont val="Calibri"/>
        <family val="2"/>
      </rPr>
      <t>(now part of East Suffolk)</t>
    </r>
  </si>
  <si>
    <t>Westminster City Plan (2019-2040)</t>
  </si>
  <si>
    <r>
      <t xml:space="preserve">Inspectors wrote to Council on 27 October 2020 seeking a detailed schedule of main modifications.  Once agreed,  it will need to be published for full consultation for at least six weeks.  </t>
    </r>
    <r>
      <rPr>
        <b/>
        <sz val="10"/>
        <color theme="1"/>
        <rFont val="Calibri"/>
        <family val="2"/>
        <scheme val="minor"/>
      </rPr>
      <t>Found Sound 19 March 2021.</t>
    </r>
  </si>
  <si>
    <t>Adopted April 2021</t>
  </si>
  <si>
    <t>Found Sound 26 Jan 2022, subsequently adopted 8 February 2022.  Adoption Challenged by a local environmental group.</t>
  </si>
  <si>
    <t>Adopted 8 Feb 2022</t>
  </si>
  <si>
    <r>
      <t xml:space="preserve">(prev plan: 09 Dec 2010) 
</t>
    </r>
    <r>
      <rPr>
        <b/>
        <sz val="10"/>
        <rFont val="Calibri"/>
        <family val="2"/>
      </rPr>
      <t>26 April 2022</t>
    </r>
  </si>
  <si>
    <t>Found Sound 11 March 2022</t>
  </si>
  <si>
    <t>https://democracy.bcpcouncil.gov.uk/documents/s35048/Appendix%201%20for%20BCP%20Local%20Plan%20Update%20and%20Local%20Development%20Scheme%20revision.pdf</t>
  </si>
  <si>
    <t>New authority from April 2019.  formerly Bournemouth and Poole; Christchurch.  completed an initial Local Plan Issues and Options consultation between January and March 2022. The consultation sought to provide an early steer on some of the issues and options for the BCP Local Plan.  A committee report, which sets out the findings from the consultation and the proposed next steps, will be taken to Cabinet on 27 July 2022.  The Local Development Scheme will also be revised.</t>
  </si>
  <si>
    <t>Second Reg 18 (Issues and Options) completed March 2022.  Timetable to be revised at 27 July 2022 Cabinet.  Draft timetable is as follows:  • Autumn 2022: Further engagement and continued evidence gathering • Spring/Summer 2023: Preparation of a draft of the Local Plan • Autumn 2023: Draft Local Plan published (Reg 19) • Winter 2023: Draft Local Plan submitted for examination (Reg 22) • 2024: Examination in public (Reg 24) • Winter 2024: Adopt BCP Local Plan (Reg 26)</t>
  </si>
  <si>
    <t>Delays on plan progression blamed on Corvid-19.  Reg 18 ongoing but delayed.  Website updates TT provided in April 2021 LDS.</t>
  </si>
  <si>
    <t xml:space="preserve">Reg 18 ongoing.  Third and final Reg 18 consultation (draft plan) now scheduled for Spring 2023 (was Autumn 2022 &amp; before that Spring 2022). Publication now Autumn 2023 (was Spring 2023 &amp; before that Autumn 2022); Submission remains Autumn 2023 (was Spring 2023); Adoption TBC.  </t>
  </si>
  <si>
    <t>March 2024 (est.)</t>
  </si>
  <si>
    <t>Draft Plan (reg 18) consultation runs from 25 August 2022 to 19 October 2022.  Housing requirement recorded in Prototype.</t>
  </si>
  <si>
    <t>https://www.telford.gov.uk/download/downloads/id/1447/local_development_scheme_2020_-_2023.pdf</t>
  </si>
  <si>
    <t>Reg 18 consultations delayed by Covid-19.</t>
  </si>
  <si>
    <t>Reg 18 consultations delayed by Covid-19.  First Reg 18 consultation (issues and options) closed Jan 2021.  Second Reg 18 (preferred strategy) was scheduled for Spring 2021 but likely to be delayed. Publication scheduled for Autumn 2021.  Both Submission and Adoption TBC.</t>
  </si>
  <si>
    <t>https://www.trafford.gov.uk/planning/strategic-planning/Other-Supporting-Documents/local-development-scheme.aspx</t>
  </si>
  <si>
    <t>https://www.trafford.gov.uk/planning/strategic-planning/docs/Local-Development-Scheme-March-2022.pdf</t>
  </si>
  <si>
    <t xml:space="preserve">Second and final Reg 18 consultation (Draft Local Plan) concluded March 2021.  Publication now expected Summer 2022, but this is dependent on the progress of the PFE plan because the publication version of the Trafford Local Plan will not be consulted on until the PFE Examination has made significant progress.  PINS Intel: Reg 19 Jan 2023; Submission June 2023 BUT LDS being reviewed. </t>
  </si>
  <si>
    <t xml:space="preserve">TBC </t>
  </si>
  <si>
    <r>
      <t xml:space="preserve">East Riding Local Plan (2012-2029) adopted April 2016.  Review of Plan underway.  </t>
    </r>
    <r>
      <rPr>
        <b/>
        <sz val="10"/>
        <color rgb="FF000000"/>
        <rFont val="Calibri"/>
        <family val="2"/>
      </rPr>
      <t>NB York, North Yorkshire, East Riding and Hull - Spatial Framework: A vision for growth.</t>
    </r>
    <r>
      <rPr>
        <sz val="10"/>
        <color rgb="FF000000"/>
        <rFont val="Calibri"/>
        <family val="2"/>
      </rPr>
      <t xml:space="preserve">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</si>
  <si>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PINS Intel: Reg 19 expected November 2022; Submission expected June 2023</t>
  </si>
  <si>
    <t>https://www.leicester.gov.uk/media/aftju4gt/local-development-scheme-2021-to-2024.pdf</t>
  </si>
  <si>
    <r>
      <t xml:space="preserve">
</t>
    </r>
    <r>
      <rPr>
        <b/>
        <sz val="10"/>
        <color rgb="FF000000"/>
        <rFont val="Calibri"/>
        <family val="2"/>
      </rPr>
      <t>PINS Intel (May 2022): Reg 19 expected August 2022; Submission January 2023.</t>
    </r>
  </si>
  <si>
    <r>
      <t xml:space="preserve">The Local Plan will be prepared alongside the West of England Combined Authority SDS. When these documents are adopted, they will form the up to date Development Plan for South Gloucestershire. </t>
    </r>
    <r>
      <rPr>
        <b/>
        <sz val="10"/>
        <color rgb="FF000000"/>
        <rFont val="Calibri"/>
        <family val="2"/>
      </rPr>
      <t xml:space="preserve"> </t>
    </r>
    <r>
      <rPr>
        <sz val="10"/>
        <color rgb="FF000000"/>
        <rFont val="Calibri"/>
        <family val="2"/>
      </rPr>
      <t>Note: work has now halted on WECA SDS.</t>
    </r>
  </si>
  <si>
    <t>Reg 18 consultations ongoing.  Second Reg 18 (Phase 2 Local Plan Consultation) completed April 2022; Further (Phase 3) Reg 18 consultation TBC.  Publication and later milestones TBC - progress is dependent upon progress with WECA SDS (note work has now been halted on the SDS).  LPA want to porgress their own local plan without SDS.
PINS Intel (Aug 2022) R19 Dec 2022; Submission March 2023.</t>
  </si>
  <si>
    <t>https://www.camden.gov.uk/documents/20142/4855432/2021+Local+Development+Scheme+FINAL.pdf/450d3cc4-4148-a622-ef81-58c4e959d18e?t=1629207307303</t>
  </si>
  <si>
    <t xml:space="preserve">The LPA will not be undertaking Reg 19 on the Site Allocations (SALP) this year.  They say they are about to initiate a review of the Local Plan and have decided to run the SALP  review alongside this work.
The LPA say they will be publishing the timelines in an updated LDS next month (i.e. November 2022). </t>
  </si>
  <si>
    <t>https://www.swdevelopmentplan.org/component/fileman/file/Documents/South%20Worcestershire%20Development%20Plan/Publications/LDS/LDS%20Sept%202021%20-%20Malvern%20Hills%20District%20Council.pdf?routed=1&amp;container=fileman-files</t>
  </si>
  <si>
    <t>The Local Development Scheme is subject to an update and with the exception of Reg 19, exact dates are currently unknown. However, the intended timetable for the SWDP Review is roughly as follows:
•	Publication Consultation (Regulation 19) – November - December 2022
•	Submission (Regulation 22) – 1st Quarter 2023
•	Independent Examination (Regulation 24) – 2nd to 3rd Quarter 2023
•	Receipt of Inspector’s Report (Regulation 25) – 4th Quarter 2023
•	Adoption (Regulation 26) – 1st Quarter 2024</t>
  </si>
  <si>
    <t>Intended timetable for the SWDP Review is roughly as follows:
•	Publication Consultation (Regulation 19) – November - December 2022
•	Submission (Regulation 22) – 1st Quarter 2023
•	Independent Examination (Regulation 24) – 2nd to 3rd Quarter 2023
•	Receipt of Inspector’s Report (Regulation 25) – 4th Quarter 2023
•	Adoption (Regulation 26) – 1st Quarter 2024</t>
  </si>
  <si>
    <t>https://www.swdevelopmentplan.org/component/fileman/file/Documents/South%20Worcestershire%20Development%20Plan/Publications/LDS/LDS%20Sept%202021%20-%20Worcester%20City%20Council.pdf?routed=1&amp;container=fileman-files</t>
  </si>
  <si>
    <t>https://www.swdevelopmentplan.org/component/fileman/file/Documents/South%20Worcestershire%20Development%20Plan/Publications/LDS/LDS%20Sept%202021%20-%20Wychavon%20District%20Council.pdf?routed=1&amp;container=fileman-files</t>
  </si>
  <si>
    <t>https://www.uttlesford.gov.uk/media/10546/Local-Development-Scheme-2022/pdf/LDS_update_July_2022_51ktcfk7azb1.pdf?m=637931338041330000</t>
  </si>
  <si>
    <t>2 Nov 2022 to 12 Dec 2022</t>
  </si>
  <si>
    <t>New July LDS and timetable: Preferred Options: Nov - Dec 2022 (was Mar - April 2022); Publication now Nov - Dec 2023 (was Mar-April 2023); Submission now May 2024 (was August 2023); and Adoption now March 2025 (was July 2024).</t>
  </si>
  <si>
    <t>Chelmsford Local Plan 2013-2036 adopted 27 May 2020. There is no indication of a timetable for the review of the Local Plan but the last LDS in 2018 indicated formal commencement of review was likely in early 2022.</t>
  </si>
  <si>
    <t>9 November 2018 (first)</t>
  </si>
  <si>
    <t xml:space="preserve">•	Consultation (Reg 18) Dec 2022 - Jan 2023
•	Preferred Options and stakeholder involvement/public participation – June –July 2023.
•	Publish Local Plan for a period of no less than six weeks October –December 2023
•	Consider representations made during publication stage – January 2024
•	Submit Local Plan to Secretary of State – April 2024
•	Pre-examination meeting – April/May 2024 (if required).
•	Examination – April-August 2024
•	Receipt of Inspector’s report – November 2024.
•	Adoption of Local Plan -December 2024. </t>
  </si>
  <si>
    <t>First Reg 18 Dec 2022 - Jan 2023; Preferred Options June - July 2023; Reg 19 Oct 2023; Submission April 2024; Adoption Dec 2024</t>
  </si>
  <si>
    <t>Following the decision of Full Council on 3 March 2022 to withdraw the Basildon Borough Revised Publication Local Plan 2014 - 2034, the council is in the process of preparing a programme of work to prepare a new Local Plan.  Aiming for a 2026 submission; with Reg 18 starting early 2023.  Expecting new LDS September 2022 (he LDS is due to be reported to the Cabinet for approval on 8 September 2022).  The Cabinet Meeting of 8 September 2022 which included a report on the Local Development Scheme (LDS) was cancelled.  The LDS will now be reported to Cabinet for approval on 22 September 2022.</t>
  </si>
  <si>
    <t>new single Local Plan</t>
  </si>
  <si>
    <t>Oct-Dec 2021</t>
  </si>
  <si>
    <t>July-Sept 2022 (now end of 2022)</t>
  </si>
  <si>
    <t>Oct-Dec 2023</t>
  </si>
  <si>
    <t>First Reg 18 consultation now scheduled for Oct-Dec 2021; Reg 19 July - Sep 2022 (was Jan-Dec 2020); Submission Jan-March 2023 (was Jan-March 2021); Adoption (unrealistic) Oct-Dec 2023 (was Jan-March 2022).  NB: there has been a delay to the timetable within the Local Development Scheme. A Regulation 18 consultation should be published by the end of 2022.</t>
  </si>
  <si>
    <t>https://new.enfield.gov.uk/services/planning/local-development-scheme/</t>
  </si>
  <si>
    <t>https://new.enfield.gov.uk/services/planning/local-development-scheme-planning.pdf</t>
  </si>
  <si>
    <t>Early 2024 (TBC)</t>
  </si>
  <si>
    <t>Summer 2024 (TBC)</t>
  </si>
  <si>
    <t xml:space="preserve">The LDS is out of date and will be looking to publish a revised LDS early next year (2023) providing updated timescales for the publication of the proposed submission plan and submission timetable. At the moment, envisaging to seek Full Council approval towards the end of 2023 and consult on a Reg-19 plan early 2024, with submission in the summer. </t>
  </si>
  <si>
    <r>
      <t xml:space="preserve">Enfield Local Plan Update:   The timetable set out in Enfield’s current Local Development Scheme is no longer applicable. </t>
    </r>
    <r>
      <rPr>
        <b/>
        <sz val="10"/>
        <color rgb="FF000000"/>
        <rFont val="Calibri"/>
        <family val="2"/>
      </rPr>
      <t>An updated Local Development Scheme will be published in early 2023</t>
    </r>
    <r>
      <rPr>
        <sz val="10"/>
        <color rgb="FF000000"/>
        <rFont val="Calibri"/>
        <family val="2"/>
      </rPr>
      <t xml:space="preserve"> providing updated timescales for the publication of the proposed submission plan (Regulation 19), and submission timetable.</t>
    </r>
  </si>
  <si>
    <t>https://www.newcastle-staffs.gov.uk/all-services/planning/local-plan-timetable</t>
  </si>
  <si>
    <t>https://www.newcastle-staffs.gov.uk/sites/default/files/IMCE/Planning/Local%20Development%20Scheme%202021-2024_1.pdf</t>
  </si>
  <si>
    <t>Publication Draft (Reg 18) / Preferred Spatial Strategy</t>
  </si>
  <si>
    <t>New LDS published (appears to have been in August 2021 from date webpage was updated).  Reg 18 yet to start.  LDS 2021 :  1st Reg 18 consultation Autumn 2021; 2nd Reg 18 Autumn 2022; Publication now Summer 2023 (was Spring 2022);  Submission Winter 2023 (was Summer 2022). Adoption TBC but hoped for in 2024.  Website (08/09/21) tells us: The Borough Local Plan Issues and Strategic Options is anticipated to be subject to public consultation in Autumn 2021.</t>
  </si>
  <si>
    <t>First Reg 18 consultation (Issues and Options) closed January 2022.  2nd Reg 18 Autumn 2022; Publication now Summer 2023 (was Spring 2022);  Submission Winter 2023 (was Summer 2022). Adoption TBC but hoped for in 2024.</t>
  </si>
  <si>
    <t>https://info.westberks.gov.uk/CHttpHandler.ashx?id=52706&amp;p=0</t>
  </si>
  <si>
    <t>Sept 2024</t>
  </si>
  <si>
    <t>New June 2022 timetable: Reg 19 scheduled for December 2022; Submission March 2023; Adoption Sept 2024</t>
  </si>
  <si>
    <t>https://www.oldham.gov.uk/homepage/1253/local_development_scheme_2021</t>
  </si>
  <si>
    <t xml:space="preserve">Third Reg 18 (Draft Plan) now June/July 2022. Publication now June/July 2023 (was Summer 2022); Submission Sept 2023; Adoption Summer 2024. </t>
  </si>
  <si>
    <t>https://www.selby.gov.uk/sites/default/files/Final%20LDS%20Feb%202022.pdf</t>
  </si>
  <si>
    <r>
      <t xml:space="preserve">Reg 19 consultation June - July 2022; Submission Jan 2023; Adoption Jan 2024.  </t>
    </r>
    <r>
      <rPr>
        <sz val="10"/>
        <color rgb="FFFF0000"/>
        <rFont val="Calibri"/>
        <family val="2"/>
      </rPr>
      <t>Consultation on Reg 19 pre-submission local plan now extended and running from 26 August to 28th October 2022.</t>
    </r>
  </si>
  <si>
    <t>https://www.spelthorne.gov.uk/media/24380/Local-Development-Scheme-2018-2023/pdf/Draft_Local_Development_Scheme_update_May_2021.pdf?m=637577208924300000</t>
  </si>
  <si>
    <t>The Pre-submission Spelthorne Local Plan 2022 - 2037 (Regulation 19) Consultation has now been extended to 11.59pm on Monday 19 September 2022 to allow for additional time for members of the public to consider evidence base documents published since the start of the consultation on 15 June 2022.</t>
  </si>
  <si>
    <t>Second and final Reg 18 consultation (Preferred Options) closed Jan 2020.  Reg 19 delayed.  Reg 19 was scheduled to happen Feb-March 2022 (was Jan-Feb 2021, then mid-2021) but has been missed; Submission now June 2022 (was April 2021); Adoption now June 2023 (was March 2022).  According to their website, Spelthorne are consulting at Reg 19 stage on Wednesday 15 June and the consultation will run for almost 12 weeks until 5 September 2022.  https://www.spelthorne.gov.uk/Reg19FAQ</t>
  </si>
  <si>
    <t>VisualPing
Published June 2022</t>
  </si>
  <si>
    <t>https://www.portsmouth.gov.uk/wp-content/uploads/2022/03/Portsmouth-Local-Development-Scheme-March-2022-Accessible.pdf</t>
  </si>
  <si>
    <t>2024 / TBC</t>
  </si>
  <si>
    <t>https://crawley.gov.uk/sites/default/files/2020-12/Local%20Development%20Scheme%20December%202020.pdf</t>
  </si>
  <si>
    <t>December 2022 
update</t>
  </si>
  <si>
    <t>Published for second time Jan 2021.  Timetable in LDS out of date.  Consultation on Reg 19 plan originally from 6 Jan 2021 to 17 February 2021 but extended to 30 June 2021.  LDS to be formally updated due to extension of Reg 19 consultation.  Progression delayed due to water neurality issue.  On 14 September, the council received a Position Statement from Natural England advising that  development proposals, such as new homes and commercial buildings, in the Sussex North Water Resource Zone should not be allowed at present, unless water neutrality can be demonstrated. This is due to a potential significant impact on designated habitats in the Arun Valley, near Pulborough.  The council will update the Local Plan Review timetable and the associated Local Development Scheme.</t>
  </si>
  <si>
    <t>Published for second time Jan 2021. Progression delayed due to water neurality issue.  The council will update the Local Plan Review timetable and the associated Local Development Scheme.
PINS Intel (August 2022): Plan published Jan 2020 and Jan 2021; Submission expected March 2023.  To be published again May - June 2023.</t>
  </si>
  <si>
    <t>Published (second time) Jan 2021</t>
  </si>
  <si>
    <t>Late Spring 2022</t>
  </si>
  <si>
    <t>November 2021 update:  Workshops were undertaken with the Joint Planning Advisory Board in September and October 2021. It was concluded to not proceed to the next stage of the Draft Plan at this time due to the need to understand the implications of HS2 and the Integrated Rail Plan.  Following the Government adding a 35% increase to Nottingham City Council’s housing needs figure, further evidence and capacity work is also being undertaken. It is expected that a ‘Preferred Options’ Draft Plan will be reported to the Joint Planning Advisory Board in late Spring 2022. Subject to the required approvals, a consultation will then follow.</t>
  </si>
  <si>
    <t>‘Preferred Options’ Draft Plan will be reported to the Joint Planning Advisory Board in late Spring 2022. Subject to the required approvals, a consultation will then follow.</t>
  </si>
  <si>
    <t>Medway Council's Local Plan is now expected to be adopted in 2025.  Medway's Cabinet voted on 18 October 2022 to go back to Reg 18 consultation stage.  A public consultation could be held in summer 2023. The responses would then be taken into account in drafting a new local plan before consulting again at the Reg 19 stage.</t>
  </si>
  <si>
    <t>Re-starting work on a new local plan.  Significant delay expected (perhaps 2 years).</t>
  </si>
  <si>
    <t xml:space="preserve">August 2015 LDS updated with new timetable Mar 2020.  Recorded milestones reflect updates. May 2020 LDS shows no change to milestones (NB error in publication - says 2020 should be 2021…) </t>
  </si>
  <si>
    <t>Final Reg 18 consultation (Preferred Options) completed June 2019.  Publication estimated for June/July 2021.  PINS Intel: Local Plan Strategic Policies and DM Policies expected Reg 19 01/09/21 with Submission 01/01/22.  Plan published 17 Jan 2022.  Consultation period runs to 28 Feb 2022.
PINS Intel (April 2022): Submission Dec 2022 but delay likely.</t>
  </si>
  <si>
    <t>Published Jan 2022 / VisualPing</t>
  </si>
  <si>
    <t>Draft Plan consultation (third Reg 18) December 2022; Reg 19 now June 2023 (was Dec 2022 - history of delay); Submission now December 2023 (was April 2023 - history of delay); Adoption now March 2025 (was March 2024 - history of delay).</t>
  </si>
  <si>
    <t>PINS Intel: Third Publication (Reg 19) scheduled for December 2022; Submission expected July 2023. Adoption expected Q4 2024.</t>
  </si>
  <si>
    <t>https://www.derbyshiredales.gov.uk/images/LDS_November_2020_to_web.pdf</t>
  </si>
  <si>
    <r>
      <rPr>
        <sz val="10"/>
        <rFont val="Calibri"/>
        <family val="2"/>
      </rPr>
      <t xml:space="preserve">Local Plan (2013-2033) adopted Dec 2017. </t>
    </r>
    <r>
      <rPr>
        <sz val="10"/>
        <color rgb="FFFF0000"/>
        <rFont val="Calibri"/>
        <family val="2"/>
      </rPr>
      <t xml:space="preserve"> Updated LDS for the Derbyshire Dales Local Plan Review 2020-2023 published October 2020. Described as: Review of adopted Derbyshire Dales Local Plan (2017). Set out vision, objectives and spatial development strategy to 2040 within the context of the Derbyshire Dales. It will include land allocations and a suite of strategic and development control policies that will be utilised to deliver the overall vision and spatial development strategy. </t>
    </r>
  </si>
  <si>
    <t>Reg 18 consultations yet to start.  First Reg 18 scheduled for April 2022.  Publication Oct 2022; Submission Dec 2022; Adoption June 2023.
PINS Intel (August 2022): Reg 19 April 2024; Submission June 2024.</t>
  </si>
  <si>
    <t>https://www.wiltshire.gov.uk/media/7716/Local-Development-Scheme-2021/pdf/Local_Development_Scheme_2021.pdf?m=637747199905270000</t>
  </si>
  <si>
    <t>QTR 4 2022 to 
QTR 2 2023</t>
  </si>
  <si>
    <t>end QTR 4 2023</t>
  </si>
  <si>
    <t xml:space="preserve">No longer working on a Joint Spatial Framework with Swindon.  The current Local Development Scheme, November 2021, is under review and due to be considered by Cabinet on 13 December 2022. </t>
  </si>
  <si>
    <t>Reg 18 consultations completed.  Publication of plan for pre‐submission consultation and preparation for submission following consultation - Qtr 4 2022 - Qtr 2 2023; Submission to Secretary of State - Qtr 2 2023; Examination (including hearing and receipt of Inspector’s report) - Commencing Qtr 2 2023; Adoption - End Qtr 4 2023</t>
  </si>
  <si>
    <t>https://www.wirral.gov.uk/sites/default/files/all/planning%20and%20building/Local%20plans%20and%20planning%20policy/Local%20plans/Local%20Development%20Scheme/AdoptedLocalDevelopmentSchemeReviewJanuary2022.pdf</t>
  </si>
  <si>
    <t>Mid - Late 2023</t>
  </si>
  <si>
    <t xml:space="preserve">This current document replaces the Local Development Scheme adopted by the Council on 14th October 2020. It has become
necessary to review the Local Development Scheme because of changes to the timetable for the Local Plan arising from the
implications of Covid 19 which originally delayed the commissioning and completion of several evidence base studies. including
work commissioned in response to submissions made at the Regulation 18 consultation in early 2020. In addition, in late
summer 2021 the Council had to procure at short notice new consultants to undertake the viability assessment of the Local
Plan following the withdrawal of the previously appointed consultants due to unforeseen circumstances which meant they
would be unable to complete their work to the agreed timetable. This has had the knock-on effect of delaying the preparation
of the Regulation 19 stage of the Local Plan. </t>
  </si>
  <si>
    <t xml:space="preserve">Third Reg 18 consultation closed April 2020.  Delay to publication date scheduled for July-September 2020 caused by Covid-19 and had been expected Feb 2021 but missed.  Local Plan period extended to 2037.  New LDS Feb 2022.  Reg 19 now March - June 2022.  PINS Intel: Submission October 2022. </t>
  </si>
  <si>
    <t>Central Lancashire LDS shared between Chorley, Preston and South Ribble.  Preferred Options delayed - had been scheduled for June 2021, but now estimated end of 2021.  Authorities working on a revised plan for delivery.</t>
  </si>
  <si>
    <t>A new LDS is in preparation with a revised version expected early in 2022. This will update on the expected timeframe for the next stage of consultation, the Preferred Options, and subsequent plan stages.</t>
  </si>
  <si>
    <t>New LDS expected.  PINS Intel: R.19 July 2023 and Submission December 2023</t>
  </si>
  <si>
    <t>https://www.westoxon.gov.uk/media/ru0kbcor/local-development-scheme-july-2022.pdf</t>
  </si>
  <si>
    <t>NB: Informal engagement (Regulation 18 ) consultation period Aug 2022 - Aug 2023 is very wide, so probably includes at least two Reg 18 consultations. 
An Issues consultation had been carried out Aug - Sept 2021.  
Plan period now 2021 - 2041</t>
  </si>
  <si>
    <t xml:space="preserve">First Reg 18 stage now running 24 Aug 2022 - 5 October 2022; Publication now Sep 2023 (was Sept 2022); Submission now Dec 2023 (was Feb 2023); Adoption now 2024 (was Sept 2023).  </t>
  </si>
  <si>
    <t>https://www.whitehorsedc.gov.uk/wp-content/uploads/sites/3/2022/05/Joint-LDS-May-22-Final-Version.pdf</t>
  </si>
  <si>
    <t>Progress impacted by Covid-19.  Working on Joint Local Plan with South Oxfordshire Council on a joint plan between these two councils for the first time.  The Oxfordshire authorities are still working on the Oxfordshire Joint Strategic Spatial Plan 2050.</t>
  </si>
  <si>
    <t>New Joint Local Plan to 2041 between Vale of White Horse and South Oxfordshire.  Issues and Scope (Reg 18) May/June 2022; Preferred Options (Reg 18) Jan/Feb 2023; Reg 19 July/August 2023; Submission Jan 2024; Adoption Oct 2024</t>
  </si>
  <si>
    <t>Issues and Scope (Reg 18) May/June 2022; Preferred Options (Reg 18) Jan/Feb 2023; Reg 19 July/August 2023; Submission Jan 2024; Adoption Oct 2024</t>
  </si>
  <si>
    <t xml:space="preserve">Colchester are to consider reports including on the LDS on 6 February 2023.
Key stages in the Local Plan Review are:
o Initial preparation to begin July 2023
o Issues &amp; Options Consultation – September - October 2024
o Preferred Options Consultation – September-October 2025
o Submission Version Consultation- May-June 2026
o Submission to Secretary of State – Autumn 2026
o Independent Examination - Winter 2026
o Adoption - Spring 2027 </t>
  </si>
  <si>
    <t>Published for second time Jan 2021. Progression delayed due to water neutrality issue.  The council will update the Local Plan Review timetable and the associated Local Development Scheme.
PINS Intel (August 2022): Plan published Jan 2020 and Jan 2021; Submission expected March 2023.  To be published again May - June 2023.</t>
  </si>
  <si>
    <t>P*</t>
  </si>
  <si>
    <t>Published (second time) Jan 2021 - but to be published yet again May - June 2023</t>
  </si>
  <si>
    <t>Jan-Feb 2023</t>
  </si>
  <si>
    <t>Mar/July 2024</t>
  </si>
  <si>
    <t xml:space="preserve">First Reg 18 consultation scheduled for Dec 2019 - Jan 2020, but no evidence of it having commenced. Now looks like they will not be doing any consultation until Summer Autumn 2021 on options.   Revising evidence base and about to prepare new LDS well behind time.  Submission could be 22/23 as at very early stage.  Delay due to change of plan scope.  The plan period is currently proposed to be 2019 to 2039.  This is possibly tight for the strategic policies to look ahead over a minimum 15 year period from adoption (para 22 of the Framework), especially if the examination becomes protracted.
</t>
  </si>
  <si>
    <r>
      <t xml:space="preserve">Latter stages of timetable (Reg 19 onwards) taken from Inspector's note of advisory meeting in October 2021:  Reg 19 expected December 2022; Submission Feb/March 2023; and Adoption is likely in March-July 2024. PINS Intel (August 2022): R19 Dec 2022; Submission April 2023.  </t>
    </r>
    <r>
      <rPr>
        <b/>
        <sz val="10"/>
        <color rgb="FF000000"/>
        <rFont val="Calibri"/>
        <family val="2"/>
      </rPr>
      <t>*** However, website says that consultation that was supposed to happen this Spring 2022 (Reg 18) is delayed to Jan/Feb 2023.</t>
    </r>
  </si>
  <si>
    <t>Milton Keynes City Council is holding a consultation on the Ambition &amp; Objectives of the New City Plan; as well as on the Sustainability Appraisal Scoping report. The consultation opens on Tuesday, 31st January 2023 and will close at 5pm on Thursday, 16th March 2023.</t>
  </si>
  <si>
    <t>The Local Plan for the Broads was adopted by the Broads Authority on 17 May 2019.  They had committed to start the review around 18 months after adoption with background work commencing in Nov 2020.  Their Issues and Options consultation ended 9 Dec 2022, with Preferred Options timetabled for Feb - April 2023; Reg 19 Sep - Nov 2023, Submission Feb 2024 and optimistically, Adoption in Oct/Nov 2024.</t>
  </si>
  <si>
    <t>https://localplan.southend.gov.uk/sites/localplan.southend/files/2021-08/Southend%20Local%20Development%20Scheme%20March%202021%20ds_0.pdf</t>
  </si>
  <si>
    <t xml:space="preserve">Preferred Approach </t>
  </si>
  <si>
    <t xml:space="preserve">First Reg 18 (Issues and Options) closed April 2019.  TT from 2021 LDS.  Second Reg 18 scheduled for Q3 2021.  Publication scheduled for Q2 2023 (was Spring 2021);  Submission Q4 2023 (was Winter 2021).  Adoption TBC but anticipate 9-12 months from date of submission.  Also working with Basildon, Brentwood, Castle Point, Rochford, Thurrock on South Essex JSP (Plan period appears to be 20 years).  </t>
  </si>
  <si>
    <t>TT from 2021 LDS.  First Reg 18 (Issues and Options) closed April 2019.  Second Reg 18 ongoing - closes October 2021.  Publication scheduled for Q2 2023 (was Spring 2021);  Submission Q4 2023 (was Winter 2021).  Adoption TBC but anticipate 9-12 months from date of submission.</t>
  </si>
  <si>
    <t xml:space="preserve">Both published LDS and website out of date.  No progress since second Reg 18 (Issues and Options) consultation closed March 2019.  New LDS to be published but nothing seen to date (05/04/2022).  </t>
  </si>
  <si>
    <t>https://democracy.testvalley.gov.uk/documents/s17344/Test%20Valley%20LDS%20-%20Annex.pdf</t>
  </si>
  <si>
    <t>Reg 18 (Stage 1) re-freshed consultation</t>
  </si>
  <si>
    <t>Reg 18 (Stage 2) re-freshed consultation</t>
  </si>
  <si>
    <t>May 2022 version of tt on website corroborates LDS</t>
  </si>
  <si>
    <t>Reg 18 consultation refreshed with first Reg 18 in Q1 2022 (ran until 8 April 2022) and second Reg 18 in Q4 2022.  Publication scheduled for Q4 2023 (was Q3 2022); Submission now Q3 2024 (was Q3 2023); Adoption now expected Q3 2025 (was Q3 2024).</t>
  </si>
  <si>
    <t xml:space="preserve">Joint Plan btetween Cambridge City Council and South Cambs DC.  Current adopted Plan (2018) includes a policy commiting to an early review to commence before the end of 2019.   Current timescales dependent upon which route is taken. Option 1: Local Plan runs ahead of the North East Cambridge Area Action Plan.  Option 2: Align the Local Plan and the North East Cambridge AAP processes.   Second Reg 18 (Preferred Options)  Summer/Autumn 2021; Third Reg 18 (Draft Plan) Summer 2022.  Publication and Submission dependent which of the above options/routes are taken.  Publication either Spring 2023 (Option 1) or Autumn/Winter 2023 (Option 2).  Submission either Autumn 2023 (Option 1) or Spring 2024 (Option 2).  Adoption TBC. </t>
  </si>
  <si>
    <t>First Reg 18 (Issues &amp; Options) completed Feb 2020.  Second Reg 18 (Preferred Options) Summer/Autumn 2021; Third Reg 18 (Draft Plan) Summer 2022.  Publication either Spring 2023 (Option 1) or Autumn/Winter 2023 (Option 2).  Submission either Autumn 2023 (Option 1) or Spring 2024 (Option 2).  Adoption TBC.   *** PINS Intel (Feb 2022): Reg 19 Nov 2023; Sub Sept 2024</t>
  </si>
  <si>
    <t>https://www.oxford.gov.uk/downloads/file/8015/local_development_scheme_2022-27</t>
  </si>
  <si>
    <t>Preferred Options running 3 Oct - 14 Nov 2022; Reg 19 Aug-Sep 2023; Submission Dec 2023; Adopt March 2025</t>
  </si>
  <si>
    <t>https://www.dorsetcouncil.gov.uk/planning-buildings-land/planning-policy/dorset-council-local-plan/key-stages-of-the-plan</t>
  </si>
  <si>
    <t>Irregularities on the website may take you to an old 2016 LDS for North Dorset.  Use links here.   New authority from April 2019. formerly East Dorset; North Dorset; Purbeck; West Dorset; Weymouth and Portland.  Timetable in Oct 2022 LDS: 
Publication: [December 2024]
▪ Submission: [April 2025]
▪ Examination: [Autumn 2025]
▪ Adoption: [Spring 2026]</t>
  </si>
  <si>
    <t>Wyre Local Plan (2011-2031) (incorporating partial update of 2022)</t>
  </si>
  <si>
    <t>Late 2022</t>
  </si>
  <si>
    <t>On 26 January 2023 Wyre council adopted the Wyre Local Plan (2011-2031) (incorporating partial update of 2022) (the “Local Plan”).  Wyre's new Local Plan is a revised replacement of the Wyre Local Plan (2011-2031) retaining all of its policies except those revised by the partial update.</t>
  </si>
  <si>
    <r>
      <t xml:space="preserve">Partial Review of 2011-2031 plan published 30 November 2021.  Reg 19 consultation stage closed on 18 January 2022. Submitted 25 April 2022.  Hearing sessions open on 27 September 2022. </t>
    </r>
    <r>
      <rPr>
        <sz val="10"/>
        <color rgb="FFFF0000"/>
        <rFont val="Calibri"/>
        <family val="2"/>
      </rPr>
      <t>Adopted 26 Jan 2023.</t>
    </r>
  </si>
  <si>
    <t>partial review Adopted Jan 2023</t>
  </si>
  <si>
    <t xml:space="preserve">IR Policy M1 early review submission for examination in 2023.  </t>
  </si>
  <si>
    <t>Timetable: First Reg 18 (Issues and Options) completed Nov 2020; Second Reg 18 (Draft Plan); August 2022; Reg 19 April 2023; Submission Dec 2023; Adoption December 2024. PINS Intel (Aug 2022) corroborates LDS timetable: Reg 19 April 2023; Submission Dec 2023</t>
  </si>
  <si>
    <t xml:space="preserve">First Reg 18 consultation (Issues and Options) closed 5 September.  </t>
  </si>
  <si>
    <r>
      <t xml:space="preserve">Yorkshire Dales National Park Local Plan:  Three rounds of consultations have/are taking place with "Setting the Agenda" (Dec 2019 - Feb 2020);  "Exploring our options: Ambitions" (Aug – Sept 2020); and "Exploring our options: Building new homes" (Jan - Feb 2021).  Timetable in LDS won't be met with Publication now estimated for Jan - March 2022 according to website.  Examination is estimated for Oct - Dec 2022 and Adoption Dec 2023.  </t>
    </r>
    <r>
      <rPr>
        <i/>
        <sz val="9"/>
        <color theme="8" tint="-0.499984740745262"/>
        <rFont val="Calibri"/>
        <family val="2"/>
      </rPr>
      <t>NB York, North Yorkshire, East Riding and Hull - Spatial Framework: A vision for growth.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</si>
  <si>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Yorkshire Dales National Park Local Plan:  Timetable in LDS won't be met.   6th Reg 18 consultation will run from 24 March to 12 May 2023</t>
  </si>
  <si>
    <t>Late Autumn 2023</t>
  </si>
  <si>
    <t xml:space="preserve">Consult on Issues and Options –Autumn 2021 (completed March 2022)
Consult on the Preferred Strategy LDP (Reg 18) – Summer 2022
Publish Draft LDP (Reg 19) – Early Spring 2023
Submit to the Secretary of State for Examination –  Late Spring 2023
Adoption – Late Autumn 2023 </t>
  </si>
  <si>
    <t>First Reg 18 completed March 2022.  Second Reg 18 likely delayed.  PINS Intel corroborates LDS timetable: Reg 19 March 2023; Submission May 2023</t>
  </si>
  <si>
    <r>
      <t xml:space="preserve">First Reg 18 consultation now scheduled for Oct-Dec 2021; Reg 19 July - Sep 2022 (was Jan-Dec 2020); Submission Jan-March 2023 (was Jan-March 2021); Adoption (unrealistic) Oct-Dec 2023 (was Jan-March 2022).  </t>
    </r>
    <r>
      <rPr>
        <b/>
        <sz val="10"/>
        <color rgb="FF000000"/>
        <rFont val="Calibri"/>
        <family val="2"/>
      </rPr>
      <t>NB: there has been a delay to the timetable within the Local Development Scheme. A Regulation 18 consultation should be published by the end of 2022.</t>
    </r>
  </si>
  <si>
    <t>Bolton Local Plan (non-strategic)</t>
  </si>
  <si>
    <t>Consultation on scope, vision and issues and options</t>
  </si>
  <si>
    <t xml:space="preserve">Consultation on draft plan </t>
  </si>
  <si>
    <t xml:space="preserve">No consultations on the local plan appear to have yet taken place, with an early stage (Reg 18) consultation scheduled to occur from April 2021 onwards.  Adoption is estimated for March 2024.
</t>
  </si>
  <si>
    <t>March 2023 - the council approved a revised local development scheme that means its plan will be submitted for examination six months later than originally expected, despite an officer report warning that the council could “be exposed to an increased risk of challenge that it has not fully met the duty to cooperate, by not pausing to wait for Derby City Council to identify any unmet housing need.” The authority had considered a longer delay which would have meant work on the plan was paused until “the receipt and full consideration of any request from Derby City Council for Amber Valley to contribute towards any unmet housing need in Derby".</t>
  </si>
  <si>
    <t>Preferred Spatial Strategy and draft policies (Reg 18) ran from 15 July 2022 -  2 Sept 2022.  DELAYED: Publication Dec 2022 [MISSED] (was June 2022);  Submission was Feb 2023 (was Sep 2022); Adoption was Dec 2023 (was Sep 2023).</t>
  </si>
  <si>
    <t xml:space="preserve">Partial Review will commence within six months of adoption of the local plan on 22 July 2021 (i.e. by 22 January 2022).  </t>
  </si>
  <si>
    <t>Adopted July 2021</t>
  </si>
  <si>
    <t>NB York, North Yorkshire County Council, East Riding and Hull - Spatial Framework: A vision for growth.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</si>
  <si>
    <t>17 Feb 2022
(prev 6 May 2011)</t>
  </si>
  <si>
    <t xml:space="preserve">
6 August 2020</t>
  </si>
  <si>
    <t>Barrow-in-Furness
(to be unitarised in 2023)</t>
  </si>
  <si>
    <t>Section 1 of plan aligned between the three North Essex authorities of Braintree, Colchester and Tendring. This "Section 1 Plan" is a Strategic Plan identical to all three authorities.  Section 2 is different for each authority. lnspector's interim letter of 15 May 2020 found plan unsound but subject to removal of two of the three garden communities is sound.  The North Essex Authorities have agreed that the draft shared strategic Section 1 Plan should continue with main mods.  A 6 week consultation on these proposed main modifications was held from 27 August to 9 October 2020.  Responses have been processed and are now with the Planning Inspector.  The councils will await further instruction from the Planning Inspector as to how the joint part of the local plan can proceed.  To view the comments made during the consultation please visit www.braintree.gov.uk/NEAMMS1.    Plan Adopted 22 February 2021   From website: "We have formally adopted the Braintree District Local Plan 2013-2033 North Essex Authorities’ Shared Strategic Section 1 Plan (hereafter the ‘Section 1 Plan). This decision was made at the meeting of the Full Council on Monday 22 February 2021."</t>
  </si>
  <si>
    <t>Adopted 22 Feb 2021</t>
  </si>
  <si>
    <t>24 February 2022
(prev 12 July 2010)</t>
  </si>
  <si>
    <r>
      <t xml:space="preserve">The examination hearings commenced virtually on 28 September 2020.  </t>
    </r>
    <r>
      <rPr>
        <b/>
        <sz val="10"/>
        <color rgb="FF000000"/>
        <rFont val="Calibri"/>
        <family val="2"/>
      </rPr>
      <t>The Hearing sessions were completed on the morning of Friday 16th October 2020. The Council is now considering the discussions which took place, and enacting any actions which were recommended by the Inspectors in order to make the Plan and its associated documents 'sound'.</t>
    </r>
    <r>
      <rPr>
        <sz val="10"/>
        <color rgb="FF000000"/>
        <rFont val="Calibri"/>
        <family val="2"/>
      </rPr>
      <t xml:space="preserve">  The Council has now submitted its response to the inspectors actions which resulted from the Hearings sessions. In addition to this, on January 21st 2021, the Inspectors requested the Council consider the implications of the Secretary of States letter to the Mayor of London on December 10th 2020, and how this impacts upon the soundness of the Brent Local Plan.</t>
    </r>
  </si>
  <si>
    <r>
      <rPr>
        <sz val="10"/>
        <rFont val="Calibri"/>
        <family val="2"/>
      </rPr>
      <t>Found Sound 17 January 2022.</t>
    </r>
    <r>
      <rPr>
        <b/>
        <sz val="10"/>
        <color rgb="FFFF0000"/>
        <rFont val="Calibri"/>
        <family val="2"/>
      </rPr>
      <t xml:space="preserve">  Adopted 24 February 2022.</t>
    </r>
  </si>
  <si>
    <t>23 March 2022
(first post 2004 Act Plan)</t>
  </si>
  <si>
    <r>
      <t>PINS intel: published 05/02/19;</t>
    </r>
    <r>
      <rPr>
        <strike/>
        <sz val="10"/>
        <color rgb="FF006100"/>
        <rFont val="Calibri"/>
        <family val="2"/>
        <scheme val="minor"/>
      </rPr>
      <t xml:space="preserve"> Submission expected 01/07/19.</t>
    </r>
    <r>
      <rPr>
        <sz val="10"/>
        <color rgb="FF006100"/>
        <rFont val="Calibri"/>
        <family val="2"/>
        <scheme val="minor"/>
      </rPr>
      <t xml:space="preserve">    The Council is currently consulting on an Addendum of Focussed Changes to the Pre Submission Local Plan (Regulation 19, February 2019). This is available for public comment between Tuesday 15 October and Tuesday 26 November 2019.  </t>
    </r>
    <r>
      <rPr>
        <b/>
        <sz val="10"/>
        <color rgb="FFFF0000"/>
        <rFont val="Calibri"/>
        <family val="2"/>
        <scheme val="minor"/>
      </rPr>
      <t>Found Sound 23 February 2022.</t>
    </r>
    <r>
      <rPr>
        <sz val="10"/>
        <color rgb="FF006100"/>
        <rFont val="Calibri"/>
        <family val="2"/>
        <scheme val="minor"/>
      </rPr>
      <t xml:space="preserve"> Adopted 23 March 2022</t>
    </r>
  </si>
  <si>
    <t>Found Sound 14 April 2020.  Plan Adopted 24 June 2020. Plan period used is for housing calculation as stated at DS1 in the Plan ("formal" Plan Period is 2018-2033).</t>
  </si>
  <si>
    <t>23 September 2021
(prev 18 May 2012)</t>
  </si>
  <si>
    <t>3 December 2021
(prev 4 April 2008)</t>
  </si>
  <si>
    <t>East Suffolk is covered by the East Suffolk Council Suffolk Coastal Local Plan and the East Suffolk Council Waveney Local Plan. These cover the former Suffolk Coastal and Waveney districts. The Broads Authority Local Plan covers the Broads Authority area in the north of the district.
East Suffolk Council – Suffolk Coastal Local Plan (September 2020)
East Suffolk Council – Waveney Local Plan (March 2019)</t>
  </si>
  <si>
    <t>no work appears to be underway</t>
  </si>
  <si>
    <t>22 February 2022
(prev 3 April 2007)</t>
  </si>
  <si>
    <r>
      <rPr>
        <sz val="10"/>
        <rFont val="Calibri"/>
        <family val="2"/>
        <scheme val="minor"/>
      </rPr>
      <t>Found Sound 19 January 2022.</t>
    </r>
    <r>
      <rPr>
        <b/>
        <sz val="10"/>
        <color rgb="FFFF0000"/>
        <rFont val="Calibri"/>
        <family val="2"/>
        <scheme val="minor"/>
      </rPr>
      <t xml:space="preserve"> Adopted 22 February 2022.  </t>
    </r>
  </si>
  <si>
    <t>17 November 2021
(prev 23 July 2008)</t>
  </si>
  <si>
    <t>Huntingdonshire District Council has committed to the preparation of a full update to the adopted Local Plan, at a Cabinet meeting on Tuesday 24 January 2023.</t>
  </si>
  <si>
    <t>A new LDS is due to be published following the adoption of the local plan in March 2021</t>
  </si>
  <si>
    <t>22 Sept 2021
(prev 23 September 2015)</t>
  </si>
  <si>
    <t>26 January  2022
(first post-2004 Act plan)</t>
  </si>
  <si>
    <t>https://www.southampton.gov.uk/media/w45nmcyk/updated-local-development-scheme.pdf</t>
  </si>
  <si>
    <t>Reg 18 consultation on Draft Plan with Options (formerly scheduled for Summer 2022) ran Oct - Dec 2022; Reg 19 Summer 2023; Submission December 2023.  No estimation of Adoption provided in timetable.</t>
  </si>
  <si>
    <t>The draft Regulation 19 Local Plan was due to be considered by M&amp;C in Sep but the decision was deferred. This will now be considered on 7th Dec.</t>
  </si>
  <si>
    <t>Visualping
Published March 2023</t>
  </si>
  <si>
    <t>https://www.brighton-hove.gov.uk/planning/planning-policy/local-development-scheme-lds</t>
  </si>
  <si>
    <t>https://democracy.brighton-hove.gov.uk/documents/s175479/Local%20Development%20Scheme%20Update%20APX.%20n%201.html?CT=2</t>
  </si>
  <si>
    <t>A review of City Plan Part 1 policies concluded that a review is required. This was agreed in March 2021. Work on the review is expected to start early 2022.  The first Reg 18 consultation (Preferred Strategy Consultation) is scheduled in LDS for Late 2023; Reg 19 Summer 2024; Submission Late 2024; Adoption 2025.</t>
  </si>
  <si>
    <t>https://www.gosport.gov.uk/media/1736/Local-Development-Scheme-2021/pdf/LDS_-Gosport_LDS_September_20211.pdf?m=637680929192430000</t>
  </si>
  <si>
    <t>Gosport Borough Local Plan (2011-2029) adopted Oct 2015.  Timetable taken from interim LDS of Sept 2021. Reg 18 - Sept to Dec 2021; Reg 19 - Oct - Nov 2022; Submission Spring 2023; Examination - Summer 2023; Adoption - Autumn 2023.   local housing requirement is 5,576 homes between 2021 and 2038 which works out at 328 homes every year.</t>
  </si>
  <si>
    <t>Reg 18 - Sept to Dec 2021; Reg 19 - Oct - Nov 2022; Submission Spring 2023; Examination - Summer 2023; Adoption - Autumn 2023.  New updated LDS likely in March 2023</t>
  </si>
  <si>
    <t>Two rounds of Reg 18 consultations on Core Strategy Partial Review closed Sept 2019.  Change of direction in 2020 and Reg 18 consultations for a new single Local Plan - both "Call for Sites" and "Preferred Options" closed March 2021.  New July 2021 LDS:  Publication (Reg 19) now July 2022 (was end of 2021); Submission now Nov 2022 (was early 2022); Adoption now late 2023/early 2024 (was late 2022/early 2023).</t>
  </si>
  <si>
    <t>PINS Intel (April 2022): Reg 19 expected Dec 2022; Submission May 2023</t>
  </si>
  <si>
    <t>Timtetable ditched - plan delayed. Among its policies, the draft had proposed the construction of 9,690 homes (646 dwellings per annum) over the plan period to 2024-2039. The council had proposed to publish the final draft of the emerging plan in October 2022, with submission in February 2023 and adoption envisaged in February 2024.  Issues include perceived matters of soundness and/or legal compliance.  (Source: Planning Magazine, 19 Oct 2022).</t>
  </si>
  <si>
    <t>Issues and Options Consultation - May 2021
Consultation on Preferred Options - June 2022 
Publication (Regulation 19) consultation October 2022
Submit to Secretary of State - February 2023
Examination in Public July 2023 - September 2023
Receipt of Inspector’s Report Jan 2024
Adoption Feb 2024 (subject to no Main Modifications consultation)</t>
  </si>
  <si>
    <t>The current adopted Local Plan for West Lancashire is the Local Plan 2012-2027.  In 2016, the council began the Local Plan Review (2050) which was intended to guide development for 38 years, from 2012 to 2050.  However, this plan was effectively 'withdrawn' in September 2019 to give the authority more time to consider the best proposals for the future of West Lancashire. Instead, the council authority is now preparing a new Local Plan and an updated LDS was published in March 2022.</t>
  </si>
  <si>
    <t>Regulation 18 Consultation November 2021 - January 2022;  Policies, Development Requirements &amp; Site Allocations Consultation July – September 2023;  Publication / Pre-Submission July – September 2024;  Submission to Planning Inspectorate October 2024;  Examination in Public (incl. Hearings) October 2024 – June 2025; Adoption July 2025. *** PINS intel April 2022: Submission expected December 2024 (March LDS said Oct 2024)</t>
  </si>
  <si>
    <t xml:space="preserve">Continuing with work to review the South Lakeland Local Plan and aiming to prepare a draft Plan during 2023. Westmorland and Furness Council will assume responsibility for Local Plan preparation across the new authority. LPA working closely with Barrow and Eden Councils and Cumbria County Council to make sure that plans are aligned. </t>
  </si>
  <si>
    <t>PINS Intel (August 2022): Reg 19 April 2023; Submission July 2023.  Intel trumps timetable in Issues and Options document (June 2021) which has a Reg 18 on draft Plan in Summer 2022; Reg 19 Spring 2023; Submission Autumn 2023 and Adoption in Spring 2024.</t>
  </si>
  <si>
    <t>PINS Intel (July 2022): change of administration: no Reg 19 in Sept 2022, instead will commence another Reg 18  in January 2023 with Publication likely in September 2023.  Submission estimated in March 2024.</t>
  </si>
  <si>
    <t>https://www.harlow.gov.uk/sites/default/files/documents/Local%20Development%20Scheme%202021.pdf</t>
  </si>
  <si>
    <t xml:space="preserve">The Harlow Local Development Plan was adopted in December 2020. However a Review of the Plan is being undertaken to ensure the policies contained within it remain effective and are delivering the vision and Objectives. The Inspector for the Local Plan Examination stated that the Council must review the Houses of Multiple Occupation policy within 2 years of adoption of the Plan. </t>
  </si>
  <si>
    <t>Early review being undertaken.  Reg 19 Oct 2023 and Submission December 2023.</t>
  </si>
  <si>
    <t>https://drive.google.com/open?id=1LzWnig_9TanaHBtKNJJi_AnwdSy-g4mx</t>
  </si>
  <si>
    <t>Aug - Dec 2022</t>
  </si>
  <si>
    <t>DLUHC intel: There will be no Reg 19 consultation this Autumn, but a Reg 18 consultation with a full draft version of the plan.   Reg 19 not expected until after May 2023 elections.  Submission expected late 2023.</t>
  </si>
  <si>
    <t>Further draft plan (Reg 18) consultation closed Jan 2023.  Reg 19 not expected until after May 2023 elections.  Submission expected late 2023.</t>
  </si>
  <si>
    <t xml:space="preserve">Local Plan Part 1 was adopted in Jan 2017. The piblished LDS majors on preparation of the Part 2 plan.  Derby are to now produce a new single plan having self-reviewed Dec 2021. </t>
  </si>
  <si>
    <r>
      <t xml:space="preserve">Derby are to now produce a new single plan having self-reviewed Dec 2021.  There is a need to update the houing requirement.  </t>
    </r>
    <r>
      <rPr>
        <b/>
        <sz val="10"/>
        <color rgb="FF000000"/>
        <rFont val="Calibri"/>
        <family val="2"/>
      </rPr>
      <t xml:space="preserve">An interim timetable has been produced </t>
    </r>
    <r>
      <rPr>
        <sz val="10"/>
        <color rgb="FF000000"/>
        <rFont val="Calibri"/>
        <family val="2"/>
      </rPr>
      <t xml:space="preserve">with Initial plan making work: Review adopted Local Plan policies, Evidence gathering, developing HMA Strategy, informal stakeholder and community consultation (Reg 18) taking place between Autumn 2021 - Winter 2022; Approval of draft Local Plan for Consultation (Reg 19) - Spring 2023; Approve, consult and submit draft Local Plan for independent examination (Reg 22) - Autumn 2023; Independent examination by the Planning Inspectorate (Reg 24) - Spring 2024; Adoption Winter 2024.  </t>
    </r>
    <r>
      <rPr>
        <b/>
        <sz val="10"/>
        <color rgb="FF000000"/>
        <rFont val="Calibri"/>
        <family val="2"/>
      </rPr>
      <t>Work on the new plan will begin in 2022.</t>
    </r>
    <r>
      <rPr>
        <sz val="10"/>
        <color rgb="FF000000"/>
        <rFont val="Calibri"/>
        <family val="2"/>
      </rPr>
      <t xml:space="preserve">  Joint strategy between HMA authorities (Derby, Amber Valley and South Derbyshire) to agree a joint strategy for aligning plans.  Expect Amber Valley and South Derbyshire to deliver part of Derby's housing growth (under DtC).</t>
    </r>
  </si>
  <si>
    <t>Reg 18 stages now completed with Second Reg 18 (draft plan) which ran to August 2021 (was scheduled for Jan/Feb 2021).  Progression in later stages subject to delays (Publication was June-July 2021; Submission was August 2021; Adoption was April 2022).  September 2021 update to LDS timtebale estimates Publication in Spring 2022.</t>
  </si>
  <si>
    <t>Submitted 8 JULY 2022</t>
  </si>
  <si>
    <t>Indicative timetable in June 2021 LDS: Evidence Gathering June 2021 - June 2022; Consultation on Options June 2022; Consultation on the Proposed Submission Draft, Jan 2023; Submission to Secretary of State, May 2023; Examination-in-Public, May - Sept 2023; Inspector’s Report, Oct 2023; Adoption December 2023.</t>
  </si>
  <si>
    <r>
      <rPr>
        <strike/>
        <sz val="10"/>
        <color rgb="FF000000"/>
        <rFont val="Calibri"/>
        <family val="2"/>
      </rPr>
      <t xml:space="preserve">First and only Reg 18 to start June 2022; Publication Jan 2023; Submission May 2023 and an optimistic Adoption of December 2023. </t>
    </r>
    <r>
      <rPr>
        <sz val="10"/>
        <color rgb="FF000000"/>
        <rFont val="Calibri"/>
        <family val="2"/>
      </rPr>
      <t>The LDS needs to be updated and Sutton will be taking this to next available committee. Reg 18 is now due in January 2024.</t>
    </r>
  </si>
  <si>
    <t>Local press report that local plan is to be reviewed - LPA voted March 23rd</t>
  </si>
  <si>
    <t>Summer 2023 (was Jan 2023)</t>
  </si>
  <si>
    <t>TBC (was April 2023)</t>
  </si>
  <si>
    <t>TBC (was March 2024 (est))</t>
  </si>
  <si>
    <t>Website updates timetable with later date for Reg 19 - now Summer 2023 (was Jan 2023).</t>
  </si>
  <si>
    <t xml:space="preserve">November 2022 timetable updated Final (Reg 18).  Draft Plan consultation completed (ran from 25 August 2022 to 19 October 2022).  Reg 19 -now expected July 2023. Further milestones all delayed.  Submission had been expected April 2023 and Adoption had been estimated for March 2024. </t>
  </si>
  <si>
    <t>Reg 18 consultation completed March 2021.  Timetable in June 2022 LDS: R19 Q3 2022/23; Examination Q1 2023/24; Adoption Q3/4 2023/24.
June 2022 LDS trumped by August Intel from PINS: R19 Nov 2022; Submission March 2023.</t>
  </si>
  <si>
    <t>June 2022 LDS trumped by August Intel from PINS: R19 Nov 2022; Submission March 2023.</t>
  </si>
  <si>
    <t>The Local Plan excludes that part of the Council's area that falls within The South Downs National Park's area.</t>
  </si>
  <si>
    <t>Feb 2019 LDS out of date.  First Reg 18 (Issues and Options) completed January 2020. Local plans growth strategy consultation runs from Nov 2022 to Jan 2023.  Scheduled Publication (Nov 2020) and Submission (Feb 2021) both missed.  Adoption had been scheduled for Nov 2021.  PINS intel (July 2022): Reg 19 Jan 2024; Submission expected April 2024.  Plan period now 2019-2039 (was 2018-2038)</t>
  </si>
  <si>
    <t>Dec 2022 (tba)</t>
  </si>
  <si>
    <t>New LDS subject to approval in May 2023</t>
  </si>
  <si>
    <t>Preferred Options (Reg 18) (was Autumn 2021) now Autumn 2023; Draft Plan (Reg 18) Spring 2024; Publication (Reg 19) was Autumn 2022) now Winter 2024; Submission (was By or before Winter 2023) now Spring 2025; Adoption (was By or before Winter 2023) now TB</t>
  </si>
  <si>
    <t>https://www.sheffield.gov.uk/content/dam/sheffield/docs/planning-and-development/sheffield-plan/local-development-scheme-2021-2024.pdf</t>
  </si>
  <si>
    <r>
      <t xml:space="preserve">Sheffield Plan Stages Dates: Consult on Publication (Pre-submission) Draft Plan (under Regulation 19*) October 2022 - November 2022; Submission of the Draft Plan to the Government and Public Examination (Regulation 22**) April 2023 – September 2024; Inspector’s Final Report published September 2024; Adoption by the City Council December 2024.  </t>
    </r>
    <r>
      <rPr>
        <b/>
        <sz val="10"/>
        <color rgb="FF000000"/>
        <rFont val="Calibri"/>
        <family val="2"/>
      </rPr>
      <t>Council has announced a 15-month delay to the adoption of its local plan, citing Covid and government changes to housing targets (issues with DtC and release of Green Belt)</t>
    </r>
    <r>
      <rPr>
        <sz val="10"/>
        <color rgb="FF000000"/>
        <rFont val="Calibri"/>
        <family val="2"/>
      </rPr>
      <t xml:space="preserve">. </t>
    </r>
    <r>
      <rPr>
        <sz val="10"/>
        <color rgb="FFFF0000"/>
        <rFont val="Calibri"/>
        <family val="2"/>
      </rPr>
      <t xml:space="preserve"> Published 9 Jan 2023</t>
    </r>
  </si>
  <si>
    <t>Visualping; Published Jan 2023</t>
  </si>
  <si>
    <t xml:space="preserve">https://www.chelmsford.gov.uk/media/3k2jlqno/chelmsford-local-development-scheme-2021-2025.pdf
https://www.chelmsford.gov.uk/media/chehlnlq/issues-and-options-consultation-document.pdf
</t>
  </si>
  <si>
    <t>Timetable taken from Issues and Options document Oct 2022.</t>
  </si>
  <si>
    <t>Timetable taken from Issues and Options document Oct 2022 as this postdates Nov 2021 LDS.   Issues and Options ran from Aug - Oct 2022; Preferred Options Summer 2023; Reg 19 Early 2024; Submission Summer 2024; Adoption Spring 2025</t>
  </si>
  <si>
    <t>To add</t>
  </si>
  <si>
    <t xml:space="preserve">The Council has decided to defer their Regulation 18 (draft plan) consultation, which was meant to take place on 23 January 2023 following the WMS. They are seeking clarity on housing targets and the protection of the Green Belt (Jan 2023).
</t>
  </si>
  <si>
    <r>
      <t xml:space="preserve">First Reg 18 (Issues and Options) completed October 2017.  Second Reg 18 (Preferred Options) scheduled for Summer/Autumn 2022 (was Autumn 2021). Publication Summer/Autumn 2023 (was Winter/Spring 2022);  Submission Winter 2023/2024 (was Autumn 2022).  Adoption Autumn 2024. </t>
    </r>
    <r>
      <rPr>
        <b/>
        <sz val="10"/>
        <color rgb="FF000000"/>
        <rFont val="Calibri"/>
        <family val="2"/>
      </rPr>
      <t xml:space="preserve">*** update 2 Sept 2022 - Stockport have announced that the consultation due in September 2022 has been postponed </t>
    </r>
  </si>
  <si>
    <t>Timetable shows no work on Core Strategy Review although Pendle self-reviewed in December 2020 (see LP2). The previous timetable related to the Local Plan Part 2 (Site Allocations and Development Policies).   The December 2020 review was conducted and published by the Council in January 2021.  This review concludes that most of the policies of the Core Strategy are considered to remain up-to-date and relevant. Some policies were however acknowledged as being out-of-date, in need or revision or refreshed, which is to be addressed through the emerging Local Plan Part 2: Site Allocations &amp; Development Policies.  This includes policy LIV1 on housing requirement.   https://www.pendle.gov.uk/download/downloads/id/10838/core_strategy_review_december_2020.pdf.  The position has now changed (see next column).</t>
  </si>
  <si>
    <t>The Local Plan Part 2 was to update the housing requirement of the Core Strategy and reached publication stage in December 2021. However, the Council has now resolved to review the strategic approach of the Core Strategy instead of advancing the Local Plan Part 2 and to adopt a housing requirement of 142 dwellings per year. The magnitude of the review called for is beyond the scope of the Pendle Local Plan Part 2 and so a new Local Plan must be prepared which will replace the Core Strategy. The timetable: Issues/Preferred Options (Reg 18) Jan/Feb 2023; Reg 19 Oct/Nov 2023; Submission Dec 2023; Adoption Dec 2024.</t>
  </si>
  <si>
    <t>Reportedly LPA is not reviewing their local plan (source: team/Ben).</t>
  </si>
  <si>
    <t>Dec 2019 LDS replaced by new December 2020 LDS.  The December 2020 LDS update is primarily to include the Climate Emergency DPD which is being developed in response to the climate emergency declared by Cornwall Council.   The former key milestones were: Reg 18 (options) consultation was Summer 2020; Reg 19 Autumn 2021; Submission Summer 2022; Adoption Spring 2023.  The 2020 LDS deletes the indicative timescales included in the 2019 LDS.  References to the Strategic Policies being reviewed to assess whether they need updating by November 2021 and then updated as necessary in line with the NPPF have been removed from the Council's website.</t>
  </si>
  <si>
    <t>Unclear.  Previous LDS documents indicated that the Strategic Policies will be reviewed to assess whether they need updating by November 2021 and then updated as necessary in line with the NPPF. However, these documents are no longer available on the Council's website.   The Council's focus is on their Climate Emergency DPD which contains no strategic housing policies (in terms of housing provision) or any housing requirement figures.</t>
  </si>
  <si>
    <t>https://info.ambervalley.gov.uk/WebServices/AVBCFeeds/DemocracyJSON.asmx/StreamCommitteeDoc</t>
  </si>
  <si>
    <t>Reg 18 completed.  Publication now June 2023 (was Dec 2022); Submission now Sept 2023 (was Feb 2023); Adoption now June 2024 (was Dec 2023)</t>
  </si>
  <si>
    <t>19/03/2021
to re-publish Nov 2022</t>
  </si>
  <si>
    <r>
      <t xml:space="preserve"> </t>
    </r>
    <r>
      <rPr>
        <b/>
        <sz val="10"/>
        <rFont val="Calibri"/>
        <family val="2"/>
        <scheme val="minor"/>
      </rPr>
      <t>Plan Published 19 March 2021.</t>
    </r>
  </si>
  <si>
    <t>PINS Intel (August 2022): re-publish Nov 2022; Submission Jan 2023</t>
  </si>
  <si>
    <t>Published March 2021
To re-publish</t>
  </si>
  <si>
    <t>Oadby and Wigston New Local Plan</t>
  </si>
  <si>
    <t>2021?</t>
  </si>
  <si>
    <t>https://www.oadby-wigston.gov.uk/files/documents/local_development_scheme/Local%20Development%20Scheme%202021%20-%20Adopted%20Version.pdf</t>
  </si>
  <si>
    <r>
      <t xml:space="preserve">The adopted local plan (2019) includes a policy trigger that a local plan review must be commenced within 6 months (and submitted 24 months after) if an area within the Housing Market Area cannot be met and it is considered through a Duty to Cooperate that the need can be best met in Oadby and Wigston. </t>
    </r>
    <r>
      <rPr>
        <b/>
        <sz val="10"/>
        <color rgb="FF000000"/>
        <rFont val="Calibri"/>
        <family val="2"/>
      </rPr>
      <t xml:space="preserve"> Emerging Plan:  The Council has taken the decision to prepare a new Local Plan after taking into consideration the Government’s announcement that all local authorities should have an up-to-date Local Plan in place by the end of 2023. The Council published a timetable for the preparation of the new Plan in summer 2021. It set out that there will be two initial consultations (Regulation 18) in August – September 2021 and May – June 2022. Following this, a pre-submission consultation (Regulation 19) will take place in May – June 2023, ahead of submission in June 2023. They anticipate that the new Local Plan will be adopted by December 2023. 	The first consultation (Regulation 18) is ongoing between September – October 2021.  </t>
    </r>
  </si>
  <si>
    <t>Summer 2021 LDS sets out that there will be two initial consultations (Regulation 18) in August – September 2021 and May – June 2022.  Reg 19 May/June 2023; Submission June 2023; and Adoption December 2023.  *** PINS Intel (June 2022): Sub expected July 2023</t>
  </si>
  <si>
    <r>
      <t xml:space="preserve">Yorkshire Dales National Park Local Plan:  Three rounds of consultations have/are taking place with "Setting the Agenda" (Dec 2019 - Feb 2020);  "Exploring our options: Ambitions" (Aug – Sept 2020); and "Exploring our options: Building new homes" (Jan - Feb 2021).  Timetable in LDS won't be met with Publication now estimated for Jan - March 2022 according to website.  Examination is estimated for Oct - Dec 2022 and Adoption Dec 2023.  </t>
    </r>
    <r>
      <rPr>
        <i/>
        <sz val="10"/>
        <color theme="8" tint="-0.499984740745262"/>
        <rFont val="Calibri"/>
        <family val="2"/>
      </rPr>
      <t>NB York, North Yorkshire, East Riding and Hull - Spatial Framework: A vision for growth.  This Spatial Framework covers the York, North Yorkshire, East Riding and Hull (YNYERH) area and focuses on the period 2035 to 2050. It looks beyond the time frame of existing and emerging local plans, which set the planning approach across the area for the next 15-20 years.  The Spatial Framework is a non-statutory document, prepared to shape and influence the next generation of plans, strategies and investment programmes. Across the YNYERH area, Local Plans will continue to form the statutory development plan for each Local Planning Authority. The purpose of the Spatial Framework is to promote a long term and co-ordinated approach to growth and infrastructure planning in the YNYERH area.</t>
    </r>
  </si>
  <si>
    <t>Yorkshire Dales National Park Local Plan:  6th Reg 18 consultation will run from 24 March to 12 May 2023.  
Are just in the process of updating LDS timetable and will be reporting it to the Authority meeting next month. In line with that, are currently working towards: Reg 19 consultation to take place at the back end of this year (Nov/Dec 2023); and Submission: April 2024.</t>
  </si>
  <si>
    <t>https://www.iow.gov.uk/documentlibrary/letter/l</t>
  </si>
  <si>
    <t>https://www.iow.gov.uk/documentlibrary/view/local-development-scheme-july-2020</t>
  </si>
  <si>
    <r>
      <t xml:space="preserve">Oct 2022
Decided </t>
    </r>
    <r>
      <rPr>
        <b/>
        <sz val="10"/>
        <color rgb="FF000000"/>
        <rFont val="Calibri"/>
        <family val="2"/>
      </rPr>
      <t>not</t>
    </r>
    <r>
      <rPr>
        <sz val="10"/>
        <color rgb="FF000000"/>
        <rFont val="Calibri"/>
        <family val="2"/>
      </rPr>
      <t xml:space="preserve"> to publish on 5 Oct 2022</t>
    </r>
  </si>
  <si>
    <t>The Council wish to delay plan progressions to take account of the proposed changes in the NPPF consultation and its implications for the emerging plan. The reconsideration period is to extend to no later than June 2023.  Delay of about 6 months due to proposed changes to NPPF (as at Jan 2023)</t>
  </si>
  <si>
    <t xml:space="preserve">Final Reg 18 consultation completed July 2021.  PINS Intel (July 2022): if the LPA decide to continue with plan (will know for certain in September 2022) Reg 19 Oct 2022; Submission Feb 2023.  </t>
  </si>
  <si>
    <t>Richmondshire (now defunct, (part of North Yorkshire)</t>
  </si>
  <si>
    <t>PINS Intel (August 2022): Publication expected Jan 2023 (was Nov 2022); Submission for examination May or July 2023</t>
  </si>
  <si>
    <t>Timetable delayed.
PINS Intel (August 2022): Publication expected Jan 2023 (was Nov 2022); Submission for examination May or July 2023</t>
  </si>
  <si>
    <r>
      <t xml:space="preserve">Delays on plan progression blamed on Corvid-19.  Reg 18 ongoing but delayed.  </t>
    </r>
    <r>
      <rPr>
        <b/>
        <sz val="10"/>
        <color rgb="FF000000"/>
        <rFont val="Calibri"/>
        <family val="2"/>
      </rPr>
      <t>As at Feb 2023, next formal stage in the LP process will be to seek guidance for the draft Local Plan and confirm a strategy for it. This is very likely to involve a meeting of Full Council which will take place after the 4 May 2023 elections.</t>
    </r>
  </si>
  <si>
    <t xml:space="preserve">Reg 18 ongoing.  Third and final Reg 18 consultation (draft plan) now scheduled for Autumn/Winter 2023 (was Spring 2023).  Publication now Spring 2024 (was Autumn 2023).  Submission now Autumn 2024.  Adoption TBC.  </t>
  </si>
  <si>
    <t>https://www.westoxon.gov.uk/media/ru0kbcor/local-development-scheme-oct-2022.pdf</t>
  </si>
  <si>
    <t>Oct - Dec 2022 (now delayed by 12-18 months)</t>
  </si>
  <si>
    <r>
      <t xml:space="preserve">New coalition in control of council after May 2019 elections. New Council looking to amend the Local Plan.  The new Reg 19 publication stage is now expected in October 2022 (was Spring 2022). </t>
    </r>
    <r>
      <rPr>
        <b/>
        <sz val="10"/>
        <rFont val="Calibri"/>
        <family val="2"/>
      </rPr>
      <t xml:space="preserve"> *** Update:  Reg 19 consultation delayed for 12 – 18 months.  
Likely Swale will prepare a new LDS some time in the early summer of 2023.</t>
    </r>
  </si>
  <si>
    <t>https://www.surreyheath.gov.uk/sites/default/files/documents/council/Local%20Development%20Scheme%202022.docx.pdf</t>
  </si>
  <si>
    <t xml:space="preserve">In February, the council - which is in the constituency of secretary of state Michael Gove - said it would now be consulting on the final version of its plan “later in the year” rather than in January and February 2023 as planned, citing the government’s proposed changes to national policy as the reason for the delay. The authority said the new timetable would allow it to “take into account recent government proposals about important changes to the national rules governing local plans”. </t>
  </si>
  <si>
    <r>
      <t xml:space="preserve">Progress had been impacted by Covid-19.  Final Reg 18 consultation March 2022. Reg 19 had been expected Jan 2023 (was May 2022) but now </t>
    </r>
    <r>
      <rPr>
        <b/>
        <sz val="10"/>
        <color rgb="FF000000"/>
        <rFont val="Calibri"/>
        <family val="2"/>
      </rPr>
      <t xml:space="preserve">postponed. </t>
    </r>
    <r>
      <rPr>
        <sz val="10"/>
        <color rgb="FF000000"/>
        <rFont val="Calibri"/>
        <family val="2"/>
      </rPr>
      <t xml:space="preserve"> </t>
    </r>
    <r>
      <rPr>
        <b/>
        <sz val="10"/>
        <color rgb="FF000000"/>
        <rFont val="Calibri"/>
        <family val="2"/>
      </rPr>
      <t>Following timetable subject to further delay</t>
    </r>
    <r>
      <rPr>
        <sz val="10"/>
        <color rgb="FF000000"/>
        <rFont val="Calibri"/>
        <family val="2"/>
      </rPr>
      <t>: Submission June 2023;  Adoption Dec 2023.</t>
    </r>
  </si>
  <si>
    <t>https://www.westberks.gov.uk/media/53425/Local-Development-Scheme-October-2022/pdf/Local_Development_Scheme_October_2022.pdf?m=638028957489430000</t>
  </si>
  <si>
    <t>At a meeting of Full Council on 1 December 2022, the West Berkshire Local Plan Review 2022-2039 Proposed Submission (Regulation 19) Consultation version and its supporting documents were presented to Councillors. Councillors agreed that these documents could be subject to public consultation.  The public consultation will run for a six-week period from Friday 20 January until 3 March 2023.</t>
  </si>
  <si>
    <t>Reg 19 published 20 Jan 2023 and consultation runs to 3 March 2023</t>
  </si>
  <si>
    <t>September 2025</t>
  </si>
  <si>
    <t>Draft Plan consultation (third Reg 18) (was December 2022) now June 2023; Reg 19 now Dec 2023 (was June 2023  - history of delay); Submission now May 2024 (was December 2023 - history of delay); Adoption now September 2025 (was March 2025 - history of delay).</t>
  </si>
  <si>
    <t>Plan period now 2021 - 2041</t>
  </si>
  <si>
    <t>https://www.coventry.gov.uk/downloads/file/37789/local-development-scheme-february-2022</t>
  </si>
  <si>
    <t>LPA to complete a review of the plan no later than October 2022 to determine whether policies need updating.</t>
  </si>
  <si>
    <t>https://www.enfield.gov.uk/__data/assets/pdf_file/0023/3983/local-development-scheme-planning.pdf</t>
  </si>
  <si>
    <t>PINS Intel (April 2022): Reg 19 expected Sept 2022; Submission April 2023</t>
  </si>
  <si>
    <r>
      <rPr>
        <b/>
        <sz val="10"/>
        <color rgb="FF000000"/>
        <rFont val="Calibri"/>
        <family val="2"/>
      </rPr>
      <t xml:space="preserve">Do not confuse </t>
    </r>
    <r>
      <rPr>
        <sz val="10"/>
        <color rgb="FF000000"/>
        <rFont val="Calibri"/>
        <family val="2"/>
      </rPr>
      <t xml:space="preserve">full review with: Partial Review:- The Council’s Executive at its meeting in April 2021 resolved to commence a focused partial review to address key climate change and design matters. The aim of a focused partial review is to introduce a couple of key policies within a relatively short timescale. The partial review policies will be supplemented by a new Design SPD. Dealing with climate change and design will strengthen the development plan in the interim prior to a full review of the Local Plan.  The partial review will not change the timeframe of the Eden Local Plan which will still cover the period 2014-2032.   
</t>
    </r>
    <r>
      <rPr>
        <b/>
        <sz val="10"/>
        <color rgb="FF000000"/>
        <rFont val="Calibri"/>
        <family val="2"/>
      </rPr>
      <t xml:space="preserve">Full Review: </t>
    </r>
    <r>
      <rPr>
        <sz val="10"/>
        <color rgb="FF000000"/>
        <rFont val="Calibri"/>
        <family val="2"/>
      </rPr>
      <t xml:space="preserve">- Work on the full review of the Local Plan started in January 2020. Following the decision to commence a partial review of the Local Plan the timetable for the review of the Local Plan has been revised. It was deemed appropriate to slow the progress of the local plan full review whilst progressing a partial review. 
The revised new Local Plan will cover the period 2020 to 2040 and will replace the Eden Local Plan adopted in October 2018.  It will cover the parts of Eden District outside the two National Parks – LDNP and YDNP, and will include a revised vision, spatial development strategy, development management policies, and site allocations. </t>
    </r>
  </si>
  <si>
    <t>Reg 18 consultations to commence late 2023/early 2024.  Publication scheduled for Autumn 2024; Submission Autumn 2025 and Adoption early 2027.  No to be confused with partial review (which purely addresses key climate change and design matters).</t>
  </si>
  <si>
    <t>https://www.n-somerset.gov.uk/sites/default/files/2022-04/Local%20Development%20Scheme%20December%202021%20v2.pdf</t>
  </si>
  <si>
    <t>Sprin 2023</t>
  </si>
  <si>
    <t>On 20 December 2022, the Council decided to delay publishing its Local Plan awaiting clarity on government policy on housing needs and Green Belts (Jan 2023)</t>
  </si>
  <si>
    <t>New Local Plan being prepared for North Somerset for the period 2023 – 2038.  Update from PINS advisory note (August 2022): Reg 19 - early 2023; Submission Spring 2023.</t>
  </si>
  <si>
    <t>PINS Intel (July 2022): Reg 19 expected July 2022; Submission November 2022.  Progress delayed.  New timetable to be prepared; recruiting staff.  Published 25 Nov 2022 (consultation now runs until 18 January 2023.</t>
  </si>
  <si>
    <t>https://www.gravesham.gov.uk/downloads/file/265/local-development-scheme</t>
  </si>
  <si>
    <r>
      <rPr>
        <b/>
        <sz val="10"/>
        <color rgb="FF333333"/>
        <rFont val="Calibri"/>
        <family val="2"/>
      </rPr>
      <t xml:space="preserve">Emerging Local Plan Partial Review, Site Allocations and Development Management Policies (Regulation 18 - Stage 2) Consultation Oct - Dec 2020.  Publication and Submission for examination now estimated (updated by consultation document and email from local authority officer) for July 2021 and October 2021 respectively.  Previously Sep 2020 and July 2021.  No other milestones estimated.  </t>
    </r>
    <r>
      <rPr>
        <sz val="10"/>
        <color rgb="FF333333"/>
        <rFont val="Calibri"/>
        <family val="2"/>
      </rPr>
      <t>Based solely on the Government’s standard method formula, the Borough Council is planning for the delivery of around 10,480 dwellings between 2020-2036, at an annual rate of 655 dwelling per annum. This is the Borough’s unconstrained housing need that the Local Plan Partial Review must seek to deliver. The Local Plan Partial Review could seek to deliver more homes than required by the standard method formula.</t>
    </r>
  </si>
  <si>
    <t>PINS Intel (May 2022): Reg 19 expecetd Sept 2022; Submission Dec 2022.</t>
  </si>
  <si>
    <t>April - May 2023</t>
  </si>
  <si>
    <t>The Council consulted on a Preferred Approach version of the LP Review (LPR) between December 2018 and February 2019.  However, issues relating to transport infrastructure, waste water and water neutrality have required further investigation.  This has led to delays.  As a result the intention is to consult on a Publication Draft (Regulation 19) version of the LP between January and March 2023, with submission for examination soon after that (April/May 2023). The timing of consultation and submission needs to be mindful of the local elections taking place in May 2023.</t>
  </si>
  <si>
    <r>
      <t xml:space="preserve">Reg 18 stages completed.  Second and final Reg 18 (Preferred Approach) closed February 2019.  Progress appears to have stalled due to the water neutrality issue but LPA aiming to submit in 2023.
Advisory Meeting Note provides timetable: Reg 19 Jan - March 2023; Submission April - May 2023.  </t>
    </r>
    <r>
      <rPr>
        <b/>
        <sz val="10"/>
        <rFont val="Calibri"/>
        <family val="2"/>
        <scheme val="minor"/>
      </rPr>
      <t>Reg 19 consultation commenced 3 February and runs until 17 March 2023</t>
    </r>
  </si>
  <si>
    <t>https://beta.southglos.gov.uk/static/b91eecf62010808143763521d12bd38b/Local-Plan-Delivery-Programme-2022-25.pdf</t>
  </si>
  <si>
    <t>Following the decision of the WECA Mayor to stop all work on the West of England Combined Authority Spatial Development Strategy, the Local Plans for Bath &amp; North East Somerset, Bristol and South Gloucestershire will now provide the strategic planning framework for the West of England Combined Authority area.  The new SGLP will be a development plan document (DPD) covering the whole administrative area of the District for the plan period 2025 to 2042. The Plan will replace the Core Strategy and the Policies, Sites and Places Plan.</t>
  </si>
  <si>
    <t xml:space="preserve">Reg 18 consultations ongoing.  Second Reg 18 (Phase 2 Local Plan Consultation) completed April 2022; Further (Phase 3) Reg 18 consultation to commence between July and October 2023 (for 12 weeks).  Reg 19 expected May 2024; Submission Aug 2024; and Adoption July 2025. </t>
  </si>
  <si>
    <t>Place Based Options consultation</t>
  </si>
  <si>
    <t>Mid 2023</t>
  </si>
  <si>
    <t xml:space="preserve">The Local Plan 2021-2041 Policy Options Consultation will run from Monday 4 April to Monday 16 May 2022. </t>
  </si>
  <si>
    <t>Second round of Reg 18 public consultation running until 16 May 2022 (policy options). Place based options consultation in summer 2022 (Reg 18);  Reg 19  Draft plan for pre-submission consultation - Spring 2023;  Submission - mid 2023; and Adoption Mid 2024.</t>
  </si>
  <si>
    <t>Nov/Dec 2022</t>
  </si>
  <si>
    <t>Three Rivers Local Plan: Indicative timetable (from website): Additional Regulation 18 Consultation – May/July 2021; Publication stage – November/December 2021 (was Dec 2020/Feb 2021); Submission stage – August/September 2022 (was July/August 2021); Examination – Late 2022/Early 2023; Adoption – Summer 2023 (was March 2022).  PINS Intel: Update from LPA 04/06/21 - advises publication expected 30/11/21 and Submission 31/8/22</t>
  </si>
  <si>
    <t>Reg 18 on Additional Sites running from 27 Jan - 10 March 2023.</t>
  </si>
  <si>
    <t>Feb / March 2023</t>
  </si>
  <si>
    <t>Sept / Oct 2023</t>
  </si>
  <si>
    <t>Second Reg 18 delayed due to changes in NPPF.</t>
  </si>
  <si>
    <t>First Reg 18 completed Oct - Nov 2020.  Second Reg 18 on draft local plan was Feb/March 2023 but is delayed (NPPF).  Reg 19 timetabled for Sept/Oct 2023; Submission March 2024 and Adoption April 2025</t>
  </si>
  <si>
    <t>To set up!!!</t>
  </si>
  <si>
    <t>https://www.arun.gov.uk/download.cfm?doc=docm93jijm4n16142.pdf&amp;ver=16663</t>
  </si>
  <si>
    <t>The Council is undertaking a review of the Arun Local Plan which was adopted in July 2018.  Prepatory work included a ‘call for sites’ which closed 1 July 2020.  First Reg 18 consultations on DM Policies Autumn 2021; on Strategic Policies Spring 2022.  Publication scheduled for Spring 2023 (both DM and Strategic Policies).  Adoption estimated Winter 2023.  Work has now however been paused due to expected changes to Planning Bill.   The Council recently vote down a proposal to put a time limit on the pause.</t>
  </si>
  <si>
    <t>Council paused work on its local plan to await proposed reforms to the planning system.</t>
  </si>
  <si>
    <t>https://www.wolverhampton.gov.uk/sites/default/files/2022-11/wolverhampton-local-development-scheme-oct-2022.pdf</t>
  </si>
  <si>
    <t>Dec 2022 - February 2023</t>
  </si>
  <si>
    <t>August - September 2023</t>
  </si>
  <si>
    <t>Early 2025</t>
  </si>
  <si>
    <t>Work on the Black Country joint plan 2039 stopped in October 2022.
Wolverhampton Local Plan Issues and Preferred Options Consultation (Regulation 18): December 2022 – February 2023; Wolverhampton Local Plan Publication Consultation (Regulation 19): August - September 2023; Submission: End 2023; Examination: End 2023 - End 2024;  Adoption: Early 2025.  As of 20 Feb 2023, no evidence found of any Reg 18 consultation currently underway.</t>
  </si>
  <si>
    <t>to set up!</t>
  </si>
  <si>
    <t xml:space="preserve">Moved Regulation-18 consultation to July 2023, with a Regulation-19 consultation for summer 2024. </t>
  </si>
  <si>
    <t>Bournemouth (defunct now BCP)</t>
  </si>
  <si>
    <r>
      <t xml:space="preserve">Plan period not specified in LDS or Reg 18; notes that timeframe likely to be adjusted to reflect local govt changes.  Now part of Bournemouth, Christchurch &amp; Poole (BCP). </t>
    </r>
    <r>
      <rPr>
        <b/>
        <sz val="10"/>
        <color rgb="FF00B050"/>
        <rFont val="Calibri"/>
        <family val="2"/>
        <scheme val="minor"/>
      </rPr>
      <t xml:space="preserve"> PINS intel: New LDS for BCP came into effect on 23 Sept 2019 &amp; sets out programme for single BCP LP</t>
    </r>
  </si>
  <si>
    <t>D</t>
  </si>
  <si>
    <t>Selby (now North Yorkshire)</t>
  </si>
  <si>
    <t>https://www.selby.gov.uk/sites/default/files/Final%20LDS%20Aug%202022.pdf</t>
  </si>
  <si>
    <t xml:space="preserve">Local Plan Published August 2022.  Consultation on Reg 19 pre-submission local plan had been extended and ran from 26 August to 28th October 2022.   Submission now Feb 2023 (was Jan 2023); Adoption now March 2024 (was Jan 2024).  </t>
  </si>
  <si>
    <r>
      <t xml:space="preserve">Inspectors wrote to Council on 27 October 2020 seeking a detailed schedule of main modifications.  Once agreed,  it will need to be published for full consultation for at least six weeks.  Found Sound 19 March 2021.
</t>
    </r>
    <r>
      <rPr>
        <b/>
        <sz val="10"/>
        <color theme="1"/>
        <rFont val="Calibri"/>
        <family val="2"/>
        <scheme val="minor"/>
      </rPr>
      <t>There is a partial review underway focussing on affordable housing and retrofit policies.</t>
    </r>
  </si>
  <si>
    <t>Plan Mid Devon - review of Mid-Devon Local Plan 2013-2033</t>
  </si>
  <si>
    <t>https://www.middevon.gov.uk/media/352190/210204-local-development-scheme-final.pdf</t>
  </si>
  <si>
    <t>Aug- Oct 2021</t>
  </si>
  <si>
    <t>May-June 2024</t>
  </si>
  <si>
    <r>
      <t>A new Local Plan is being prepared following the adoption of the Local Plan Review 2013 – 2033 in July 2020. Once adopted, it will form part of the Development Plan for Mid Devon together with other development plans</t>
    </r>
    <r>
      <rPr>
        <i/>
        <sz val="10"/>
        <color rgb="FF000000"/>
        <rFont val="Calibri"/>
        <family val="2"/>
      </rPr>
      <t xml:space="preserve"> including the Greater Exeter Strategic Plan</t>
    </r>
    <r>
      <rPr>
        <sz val="10"/>
        <color rgb="FF000000"/>
        <rFont val="Calibri"/>
        <family val="2"/>
      </rPr>
      <t>.  The new Local Plan will include strategic policies (</t>
    </r>
    <r>
      <rPr>
        <i/>
        <sz val="10"/>
        <color rgb="FF000000"/>
        <rFont val="Calibri"/>
        <family val="2"/>
      </rPr>
      <t>other than those included in the Greater Exeter Strategic Plan</t>
    </r>
    <r>
      <rPr>
        <sz val="10"/>
        <color rgb="FF000000"/>
        <rFont val="Calibri"/>
        <family val="2"/>
      </rPr>
      <t xml:space="preserve">) and non-strategic policies for the use and development of land and buildings in Mid Devon.  </t>
    </r>
    <r>
      <rPr>
        <b/>
        <sz val="10"/>
        <color rgb="FF000000"/>
        <rFont val="Calibri"/>
        <family val="2"/>
      </rPr>
      <t xml:space="preserve">***update 25 Feb ***   New LDS published Feb 2021.  Timetable now Reg 18(1) Aug 2021; Reg 18(2) Oct 2022; Reg 19 Jan 2024; Submission May 2024; Adoption June 2025. </t>
    </r>
  </si>
  <si>
    <t xml:space="preserve">New LDS published Feb 2021.  Timetable now Reg 18(1) Aug - Sept 2021; Reg 18(2) Oct 2022; Reg 19 Jan 2024; Submission May 2024; Adoption June 2025. </t>
  </si>
  <si>
    <t>19/03/2021
to re-publish Dec 2023</t>
  </si>
  <si>
    <r>
      <t xml:space="preserve"> </t>
    </r>
    <r>
      <rPr>
        <sz val="10"/>
        <rFont val="Calibri"/>
        <family val="2"/>
        <scheme val="minor"/>
      </rPr>
      <t>Plan Published 19 March 2021.</t>
    </r>
  </si>
  <si>
    <t xml:space="preserve">LPA envisage the Proposed Revised Submission Draft (Reg 19) for public consultation would take place at the end of this year (December 2023) and run until February 2024.  Submission next summer (June 2024) with Examination by autumn 2024 and potential Adoption in summer 2025. 
</t>
  </si>
  <si>
    <t>As a first step in the process of updating the Local Plan, the council  undertook a call for sites consultation exercise, between August and November 2021. Currently, there are no dates for consultation on the next stage of the Local Plan review.</t>
  </si>
  <si>
    <t>Scoping and Issues 
(not Reg 18)</t>
  </si>
  <si>
    <t>https://www.nelincs.gov.uk/planning-and-building-control/planning-policy/local-plan-review/</t>
  </si>
  <si>
    <t>No up-to-date LDS or timetable.  However:-
Cabinet committee (October 2021) agreed that work on the review of the 2018 Local Plan should be restarted.
The first stage of the review will involve the Council setting out the areas of the Local Plan it considers need updating.
In accordance with the Cabinet approval an updated Local Development Scheme will be prepared following the first round of informal public engagement once the amount of work required for the review has been identified.
The updated Local Development Scheme will set out the proposed timetable for the local plan review up until the point at which the local plan is submitted to the Secretary of State for independent examination.</t>
  </si>
  <si>
    <t xml:space="preserve">Following Cabinet committee- external site  approval (on 24 August 2022), a Scoping and Issues Paper has now been published for informal public engagement. This public engagement period ran from Monday 26 September to Friday 7 November 2022. </t>
  </si>
  <si>
    <t>Reportedly the LPA is not reviewing the local plan (source: team/Ben)</t>
  </si>
  <si>
    <t>https://www.whitehorsedc.gov.uk/wp-content/uploads/sites/3/2022/12/Joint-LDS-December-2022.pdf</t>
  </si>
  <si>
    <t>Aug/Sep 2023</t>
  </si>
  <si>
    <t>January 2025</t>
  </si>
  <si>
    <t xml:space="preserve">Progress impacted by Covid-19.  Working on Joint Local Plan with South Oxfordshire Council on a joint plan between these two councils for the first time.  </t>
  </si>
  <si>
    <t>New Joint Local Plan to 2041 between Vale of White Horse and South Oxfordshire.  Issues and Scope (Reg 18) May/June 2022 (completed); Preferred Options (Reg 18) now Aug/Sep 2023 (was Jan/Feb 2023); Reg 19 now July/August 2024 (was July/August 2023); Submission now January 2025 (was Jan 2024); Adoption now September 2025 (was Oct 2024).</t>
  </si>
  <si>
    <t>Preferred Options (Reg 18) now Aug/Sep 2023 (was Jan/Feb 2023); Reg 19 now July/August 2024 (was July/August 2023); Submission now January 2025 (was Jan 2024); Adoption now September 2025 (was Oct 2024).</t>
  </si>
  <si>
    <t>https://www.ealing.gov.uk/download/downloads/id/18131/local_development_scheme_september_2022.pdf</t>
  </si>
  <si>
    <t>Reg 18 (if necessary)</t>
  </si>
  <si>
    <t>During 2024</t>
  </si>
  <si>
    <t>Dec 2024?</t>
  </si>
  <si>
    <t>Public and Stakeholder Consultation on Initial Proposals (Regulation 18): Late November 2022
Public and Stakeholder Consultation (second Regulation 18) if necessary: Spring 2023
Public and Stakeholder Consultation on Final Proposals (Regulation 19): Autumn 2023
Submission for Examination in Public: Winter 2023
Examination in Public (Regulation 24): During 2024
Adoption: During 2024</t>
  </si>
  <si>
    <t>First Reg 18 commenced 30 November and runs to 8 Feb 2023; second Regulation 18 (if necessary): Spring 2023
Public and Stakeholder Consultation on Final Proposals (Regulation 19): Autumn 2023
Submission for Examination in Public: Winter 2023xamination in Public (Regulation 24): During 2024
Adoption: During 2024</t>
  </si>
  <si>
    <t>https://www.warwickdc.gov.uk/download/downloads/id/6797/local_development_scheme_2021-22.pdf</t>
  </si>
  <si>
    <t>Third Consultation (possibly R.19)?</t>
  </si>
  <si>
    <t>Quarter 3 2025</t>
  </si>
  <si>
    <t>Stratford-on-Avon District Council and Warwick District Council are working together to prepare a new Local Plan for South Warwickshire. The Plan is expected to replace the strategic policies of the existing Stratford-on-Avon Core Strategy and Warwick Local Plan  which both run to 2031. The South Warwickshire Local Plan will set out a long-term spatial strategy for housing, jobs, infrastructure and climate change for both Districts.</t>
  </si>
  <si>
    <t>Scant information in published timetable which shows three consultations occurring 2021 - 2023.  First Consultation (Scoping and Call for Sites): Qtr 2 2021; Second Consultation: Qtr 1 2022; and Third Consultation (possibly Reg 19) Qtr 4 2023.  Adoption estimated Q3 2025 (Oct - Dec 2025).  PINS Intel (August 2022): Reg 19 Nov 2023; Submission April 2024</t>
  </si>
  <si>
    <t xml:space="preserve">In an update on its website, Cotswold District Council said it would submit its local plan for examination more than a year later than had been expected. It stated that the government’s proposed changes to the NPPF would “affect plan-making in Cotswold District if they are implemented as proposed”, without explicitly citing the NPPF consultation as the reason for the delay. </t>
  </si>
  <si>
    <t>The current plan will be subject to a partial review only and this will not extend the plan period beyond 2031.  
Timetable here supersedes one in LDS and is taken from PINS Advisory Meeting Note 7 July 2022.</t>
  </si>
  <si>
    <t>Partial Update underway</t>
  </si>
  <si>
    <t>Scant information in published timetable which appears to shows two Reg 18 consultations occurring 2023 - 2024 (Q1 2023; and Q4 2023).  Reg 19 Q3 2024; Submission: Q1 2025; Adoption estimated Jan 2026</t>
  </si>
  <si>
    <t>Reportedly Lewes is not reviewing the local plan (cource: team/Ben)</t>
  </si>
  <si>
    <t xml:space="preserve">Q2 2022 </t>
  </si>
  <si>
    <t>PINS intel: LPA advise they are in early stages of R18 prep and currently expected R19 is September 2023 with Submission December 2023</t>
  </si>
  <si>
    <t>PINS intel: LPA advise R19 expected September 2023 with Submission December 2023</t>
  </si>
  <si>
    <t>https://www.middevon.gov.uk/media/353437/local-development-scheme-january-2022.pdf</t>
  </si>
  <si>
    <t>Draft Policies and Site Options consultation</t>
  </si>
  <si>
    <r>
      <rPr>
        <b/>
        <sz val="10"/>
        <color rgb="FF000000"/>
        <rFont val="Calibri"/>
        <family val="2"/>
      </rPr>
      <t xml:space="preserve">Draft July 2023 LDS:  </t>
    </r>
    <r>
      <rPr>
        <sz val="10"/>
        <color rgb="FF000000"/>
        <rFont val="Calibri"/>
        <family val="2"/>
      </rPr>
      <t xml:space="preserve">
Draft Policies and Site Options Consultation (Regulation 18) November 2024 – January 2025
Regulation 19 Publication consultation December 2025 – February 2026
Submission April 2026 
Examination and Main Modifications April 2026 – March 2027
Adoption April 2027</t>
    </r>
  </si>
  <si>
    <t xml:space="preserve">New LDS published Jan 2022.  Timetable now Reg 18(1) Jan - March 2022 (was Aug - Sept 2021); Reg 18(2) now June - july 2023 (was Oct 2022); Reg 19 now May - June 2024 (was Jan 2024); Submission now Sep - Oct 2024 (was May 2024); Adoption now July 2025 (was June 2025). </t>
  </si>
  <si>
    <t xml:space="preserve">Direct from LPA (25 May 23): We’re due to update our LDS at a council meeting in July, but the indicative timetable is for the Reg 19 to commence in November 2023, and submission in around March 2024. </t>
  </si>
  <si>
    <t>Reg 19 (was Sep 2022) now Nov 2023; Submission (was April 2023) now March 2024.</t>
  </si>
  <si>
    <t xml:space="preserve">LDS relates to adopted plan. No evidence of a review being underway. </t>
  </si>
  <si>
    <t>Plan:MK Review (New City Plan)</t>
  </si>
  <si>
    <t>https://www.newark-sherwooddc.gov.uk/media/nsdc-redesign/documents-and-images/your-council/planning-policy/local-development-framework/Local-Development-Scheme---November-2022.pdf</t>
  </si>
  <si>
    <t xml:space="preserve">LDS relates to other documents (allocations and development management) and no evidence of 2019 plan being reviewed </t>
  </si>
  <si>
    <t>15 Sept 2021
(first post 2004 Act Plan)</t>
  </si>
  <si>
    <t>Local authority now defunct and now part of Buckinghamshire who are "seeing the plan through examination".  Plan found sound 19 August 2021.  References to early review removed.  Housing provision increased to 28,600 or 1,430 DPA.</t>
  </si>
  <si>
    <t>NE Derbyshire Local Plan - review</t>
  </si>
  <si>
    <t xml:space="preserve">Oadby and Wigston Borough Council (the Council) is currently midway through a pre-election period in the run up to local elections on Thursday, 4th May 2023. In addition to the pre-election period, we are also awaiting the publication of the new National Planning Policy Framework (NPPF), and within it, confirmation of the new dates for Council’s to aim for regarding the Submission of their draft Plan to the Secretary of State (Regulation 22). 
The consultation draft NPPF suggested June 2025 as the new deadline. Should this date be confirmed, the Council will look to review and update its Local Development Scheme to reflect the new timescales and we will endeavour to submit the new Local Plan by Spring 2025. To meet this revised timescale, it is likely that Regulation 19/20 Pre-Submission Consultation would take place between Feb-March 2025. </t>
  </si>
  <si>
    <t>Likely Reg 19 consultation Feb - March 2025</t>
  </si>
  <si>
    <t xml:space="preserve">No work underway on a review due to unitarisation (Somerset) on 1 April 2023.  Sedgemoor's Plan was adopted oin 2019 and will remain in place until replaced by a new plan prepared by the new unitary authority. </t>
  </si>
  <si>
    <t>LPA say they're looking to hold the Reg 18 consultation in summer 2023</t>
  </si>
  <si>
    <t>8 February 2022
(first post-2004 Act plan)</t>
  </si>
  <si>
    <t xml:space="preserve">Wycombe
(defunct, now Buckinghamshire)
</t>
  </si>
  <si>
    <t>Council approved review of Core Strategy on a programme that would lead to adoption in 2025.   Found no evidence of consultations having started.  Submission exp. Dec 2026</t>
  </si>
  <si>
    <t>VLS00002</t>
  </si>
  <si>
    <t xml:space="preserve">ARCHIVE - SUMMARY OF LOCAL PLAN POSITION </t>
  </si>
  <si>
    <t>Final Reg 18 consultation</t>
  </si>
  <si>
    <t xml:space="preserve">Date LDS record updated </t>
  </si>
  <si>
    <t xml:space="preserve">Date Active Timetable updated </t>
  </si>
  <si>
    <t>Work ceased October 2022</t>
  </si>
  <si>
    <t>WORK STOPPED ON 19 OCT 2022</t>
  </si>
  <si>
    <r>
      <t xml:space="preserve">PINS Intel: Reg 19 expected July 2023; Submission expected Jan 2024
</t>
    </r>
    <r>
      <rPr>
        <b/>
        <sz val="10"/>
        <color rgb="FFFF0000"/>
        <rFont val="Calibri"/>
        <family val="2"/>
      </rPr>
      <t>Work ceased August 2022</t>
    </r>
  </si>
  <si>
    <r>
      <t xml:space="preserve">Reg 18 completed.
</t>
    </r>
    <r>
      <rPr>
        <b/>
        <sz val="10"/>
        <color rgb="FFFF0000"/>
        <rFont val="Calibri"/>
        <family val="2"/>
        <scheme val="minor"/>
      </rPr>
      <t>Work ceased Aug 2022</t>
    </r>
  </si>
  <si>
    <r>
      <t xml:space="preserve">
</t>
    </r>
    <r>
      <rPr>
        <b/>
        <sz val="10"/>
        <color rgb="FFFF0000"/>
        <rFont val="Calibri"/>
        <family val="2"/>
        <scheme val="minor"/>
      </rPr>
      <t>Work on the SDS has been halted and is not being progressed by WECA.</t>
    </r>
  </si>
  <si>
    <t>Work on the SDS has been halted and is not being progressed by WECA.</t>
  </si>
  <si>
    <r>
      <t xml:space="preserve">Formal consultation yet to start.  
</t>
    </r>
    <r>
      <rPr>
        <b/>
        <sz val="10"/>
        <color rgb="FFFF0000"/>
        <rFont val="Calibri"/>
        <family val="2"/>
        <scheme val="minor"/>
      </rPr>
      <t>Work on the SDS has been halted and is not being progressed by WECA.</t>
    </r>
  </si>
  <si>
    <t>List of local authorities to check</t>
  </si>
  <si>
    <t>Completed</t>
  </si>
  <si>
    <r>
      <t xml:space="preserve">Daventry </t>
    </r>
    <r>
      <rPr>
        <sz val="14"/>
        <color rgb="FFFF0000"/>
        <rFont val="Calibri"/>
        <family val="2"/>
      </rPr>
      <t>(defunct - replaced by West Northamptonshire)</t>
    </r>
  </si>
  <si>
    <r>
      <t xml:space="preserve">South Northamptonshire </t>
    </r>
    <r>
      <rPr>
        <sz val="14"/>
        <color rgb="FFFF0000"/>
        <rFont val="Calibri"/>
        <family val="2"/>
      </rPr>
      <t>(defunct - replaced by West Northamptonshire)</t>
    </r>
  </si>
  <si>
    <r>
      <t>Date</t>
    </r>
    <r>
      <rPr>
        <sz val="11"/>
        <color theme="0"/>
        <rFont val="Calibri"/>
        <family val="2"/>
      </rPr>
      <t xml:space="preserve"> </t>
    </r>
    <r>
      <rPr>
        <b/>
        <sz val="11"/>
        <color theme="0"/>
        <rFont val="Calibri"/>
        <family val="2"/>
      </rPr>
      <t>LDS checked (no change)</t>
    </r>
  </si>
  <si>
    <t>Previous emerging plan withdrawn May 2019</t>
  </si>
  <si>
    <t>New June 2022 LDS:  Preferred Spatial Strategy and draft policies (Reg 18) July - August 2022; Publication Dec 2022 (was June 2022);  Submission now Feb 2023 (was Sep 2022); Adoption now Dec 2023 (was Sep 2023).</t>
  </si>
  <si>
    <t>The LPA consulted on alternative spatial strategy options (Reg 18) for the scale and distribution of housing and economic growth between 8 July 2021 and 30 September 2021. New June 2022 LDS:  Preferred Spatial Strategy and draft policies (Reg 18) July - August 2022; Publication Dec 2022 (was June 2022);  Submission now Feb 2023 (was Sep 2022); Adoption now Dec 2023 (was Sep 2023).</t>
  </si>
  <si>
    <t>https://www.lbbd.gov.uk/sites/default/files/attachments/LDS%20July%202021%20%28Draft%29%20clean.pdf</t>
  </si>
  <si>
    <t>Oct - Dec 2021</t>
  </si>
  <si>
    <r>
      <t xml:space="preserve">This is a re-booted consultation - previous consultations took place 2015-16.  Second Reg 18 (Draft Plan) consultation completed Feb 2020.  Publication had been estimated in April 2020 but was delayed due to 'changes to London Plan due to SoS directions' and the need to modify the SCI to reflect consultation changes resulting from COVID. </t>
    </r>
    <r>
      <rPr>
        <b/>
        <sz val="10"/>
        <color rgb="FFFF0000"/>
        <rFont val="Calibri"/>
        <family val="2"/>
      </rPr>
      <t xml:space="preserve"> </t>
    </r>
    <r>
      <rPr>
        <sz val="10"/>
        <rFont val="Calibri"/>
        <family val="2"/>
      </rPr>
      <t xml:space="preserve">Now published (Reg 19) on 5 October 2020.   </t>
    </r>
    <r>
      <rPr>
        <sz val="10"/>
        <color rgb="FF000000"/>
        <rFont val="Calibri"/>
        <family val="2"/>
      </rPr>
      <t xml:space="preserve">The consultation closed on 29 November 2020. </t>
    </r>
    <r>
      <rPr>
        <b/>
        <sz val="10"/>
        <color rgb="FF000000"/>
        <rFont val="Calibri"/>
        <family val="2"/>
      </rPr>
      <t>Second Reg 19 consultation 11 Oct 2021 to 28 Nov 2021</t>
    </r>
    <r>
      <rPr>
        <sz val="10"/>
        <color rgb="FF000000"/>
        <rFont val="Calibri"/>
        <family val="2"/>
      </rPr>
      <t>.</t>
    </r>
  </si>
  <si>
    <t>Statutory consultation on draft plan scheduled for Spring 2022 but missed. Work halted due to lack of asgreement by South Gloucestershire (who want to progress work on their own plan).</t>
  </si>
  <si>
    <r>
      <t xml:space="preserve">Second and final Reg 18 consultation (draft local plan) closed February 2021.  Reg 19 now Jan-Feb 2022 (was March-May 2021); Submission now June-July 2022 (was Sep 2021); Adoption now Summer 2023 (was Summer 2022).  </t>
    </r>
    <r>
      <rPr>
        <sz val="11"/>
        <rFont val="Calibri"/>
        <family val="2"/>
        <scheme val="minor"/>
      </rPr>
      <t>Published 4 February 2022.</t>
    </r>
    <r>
      <rPr>
        <sz val="11"/>
        <color rgb="FFFF0000"/>
        <rFont val="Calibri"/>
        <family val="2"/>
        <scheme val="minor"/>
      </rPr>
      <t xml:space="preserve">  </t>
    </r>
    <r>
      <rPr>
        <b/>
        <sz val="11"/>
        <color rgb="FFFF0000"/>
        <rFont val="Calibri"/>
        <family val="2"/>
        <scheme val="minor"/>
      </rPr>
      <t>Submitted 5th August 2022</t>
    </r>
    <r>
      <rPr>
        <sz val="11"/>
        <color rgb="FFFF0000"/>
        <rFont val="Calibri"/>
        <family val="2"/>
        <scheme val="minor"/>
      </rPr>
      <t>.</t>
    </r>
  </si>
  <si>
    <t>Submitted August 2022</t>
  </si>
  <si>
    <t>https://www.bracknell-forest.gov.uk/sites/default/files/documents/local-development-scheme-2021-to-2024.pdf</t>
  </si>
  <si>
    <t xml:space="preserve">Feb 2021 LDS:  Publication March/May 2021 (was Spring 2021); Submission Summer 2021 (was early Summer 2021); Adoption Spring 2022 (was 2021-2022).  According to a webpage, the LPA are continuing to progress their local plan in line with Government advice. Consultation on the pre submission plan begun on 23 March 2021 and will close on 11 May 2021. </t>
  </si>
  <si>
    <r>
      <t xml:space="preserve">Reg 18 stages completed. Revised Growth Strategy (4th and final Reg 18) consultation completed Dec 2019.  New Feb 2021 LDS:  Publication March/May 2021 (was Spring 2021); Submission Summer 2021 (was early Summer 2021); Adoption Spring 2022 (was 2021-2022).  Plan Published 23 March 2021.  PINS Intel: Submission expected 5 November 2011.  </t>
    </r>
    <r>
      <rPr>
        <b/>
        <sz val="11"/>
        <color rgb="FFFF0000"/>
        <rFont val="Calibri"/>
        <family val="2"/>
      </rPr>
      <t>Plan submitted 20 December 2021.</t>
    </r>
  </si>
  <si>
    <t>Submitted Dec 2021/VisualPing</t>
  </si>
  <si>
    <t>https://www.breckland.gov.uk/media/20174/Local-Development-Scheme-revised-August-2022/pdf/Local-Development-Scheme-revised_August_2022_final.pdf?m=637962308358470000</t>
  </si>
  <si>
    <t>Substantive Review Issues and Options (Reg 18) Jan - April 2023; Preferred Options Oct 2023 - Jan 2024; Publication July 2024; Submission Dec 2024 and Adoption Q1 2027</t>
  </si>
  <si>
    <t>https://www.broadland.gov.uk/downloads/download/61/local_development_scheme_lds</t>
  </si>
  <si>
    <t>https://www.broadland.gov.uk/downloads/file/6437/broadland_local_development_scheme_2018_to_2022_december_2020</t>
  </si>
  <si>
    <r>
      <rPr>
        <b/>
        <sz val="10"/>
        <rFont val="Calibri"/>
        <family val="2"/>
      </rPr>
      <t>GNLP</t>
    </r>
    <r>
      <rPr>
        <sz val="10"/>
        <rFont val="Calibri"/>
        <family val="2"/>
      </rPr>
      <t>: TT from Broadland website.  Plan Published 1 Feb 2021.  The period for submission of (reg 19) representations has been extended to seven weeks between 9am on Monday 1 February to 5pm on Monday 22 March 2021.  https://www.gnlp.org.uk/</t>
    </r>
    <r>
      <rPr>
        <sz val="10"/>
        <color theme="5" tint="-0.24994659260841701"/>
        <rFont val="Calibri"/>
        <family val="2"/>
      </rPr>
      <t xml:space="preserve">  </t>
    </r>
    <r>
      <rPr>
        <b/>
        <sz val="10"/>
        <color theme="5" tint="-0.24994659260841701"/>
        <rFont val="Calibri"/>
        <family val="2"/>
      </rPr>
      <t xml:space="preserve">NSPF: </t>
    </r>
    <r>
      <rPr>
        <sz val="10"/>
        <color theme="5" tint="-0.24994659260841701"/>
        <rFont val="Calibri"/>
        <family val="2"/>
      </rPr>
      <t xml:space="preserve">The Norfolk Strategic Planning Framework is a </t>
    </r>
    <r>
      <rPr>
        <b/>
        <sz val="10"/>
        <color theme="5" tint="-0.24994659260841701"/>
        <rFont val="Calibri"/>
        <family val="2"/>
      </rPr>
      <t>non-statutory</t>
    </r>
    <r>
      <rPr>
        <sz val="10"/>
        <color theme="5" tint="-0.24994659260841701"/>
        <rFont val="Calibri"/>
        <family val="2"/>
      </rPr>
      <t xml:space="preserve"> strategic policy statement setting out broad strategic targets and priorities for the next round of statutory local plans for individual local planning authorities in Norfolk.  The NSPF is currently being revised and a draft document was produced in late 2020 and is expected to be endorsed by relevant authorities in early 2021.</t>
    </r>
  </si>
  <si>
    <t xml:space="preserve">The Local Plan for the Broads was adopted by the Broads Authority on 17 May 2019.  Website says they are reviewing the local plan.  Sustainability appraisal work undertaken but no timetable known and Reg 18 consultations yet to commence. </t>
  </si>
  <si>
    <r>
      <rPr>
        <sz val="10"/>
        <color rgb="FF000000"/>
        <rFont val="Calibri"/>
        <family val="2"/>
      </rPr>
      <t>Bromsgrove say it will not publish any consultation material in relation to its local plan review “until more certainty exists on what the future plan making system will be”. A new timetable for plan production will be published “as soon as it is possible to do so”. It added that officers were still working on the elements of the plan which they can progress so that the council can react “quickly and positively” when the new plan-making processes are known.</t>
    </r>
    <r>
      <rPr>
        <b/>
        <sz val="10"/>
        <color rgb="FF000000"/>
        <rFont val="Calibri"/>
        <family val="2"/>
      </rPr>
      <t xml:space="preserve">  *** update 24 August 2021 - new TT now published on website.</t>
    </r>
  </si>
  <si>
    <t>New TT published on website (no LDS).  Preferred Options (Reg 18) now June-July 2022 (was Jan-Feb 2021, but missed); Reg 19 now June 2023 (was Oct-Nov 2021); Sub now Sept 2023 (was Jan 2022); Examination Nov 2023; IR receipt March 2024; Adoption now May 2024 (was Nov 2022).</t>
  </si>
  <si>
    <t>https://www.cannockchasedc.gov.uk/sites/default/files/lds_july_2022.pdf</t>
  </si>
  <si>
    <t>Timetable in July 2022 LDS:
Pre-Submission (Regulation 19) consultation - AUTUMN 2022
Submission SPRING 2023
Examination in Public SUMMER 2023
Adoption SPRING 2024</t>
  </si>
  <si>
    <t>https://www.charnwood.gov.uk/files/documents/local_development_scheme_april_2021/Final%20Local%20Development%20Scheme%202021.pdf</t>
  </si>
  <si>
    <r>
      <t xml:space="preserve">Third and final Reg 18 consultation (Draft Plan) closed December 2019.  Following delays in progressing the Plan the Council have extended the plan period to 2037. The Reg 19 Pre-Submission Consultation closed 23 August 2021.  Submission scheduled for Oct 2021 and Adoption Oct 2022.  PINS Intel: Submission expected 3 December 2021.  Submitted 3 December 2021.  </t>
    </r>
    <r>
      <rPr>
        <b/>
        <sz val="11"/>
        <color rgb="FF000000"/>
        <rFont val="Calibri"/>
        <family val="2"/>
      </rPr>
      <t xml:space="preserve"> *** update: Local Plan hearings paused to allow more time to consider information relating to Leicester's unmet housing need.</t>
    </r>
  </si>
  <si>
    <t>Website says, "Local planning authorities are required to carry out a review of the policies within their Local Plans no later than 5 years from adoption to assess whether they need updating. For the Local Plan Strategy this period ends on 26 July 2022. The Council intends to adopt a new Local Plan well ahead of 2030, which is the end of the Local Plan Strategy plan period. The period covered by the new plan will extend beyond 2030. The timetable for a Local Plan update will be informed by the findings of the review. However, it is now expected that the way in which this plan is prepared and the timetable for preparing it may be governed by the new legislative and policy framework envisioned in the White Paper: Planning for the Future (August 2020). The Council is committed to maintaining an up-to-date Local Plan through its timely update to best ensure that new development is achieved in a plan-led way."</t>
  </si>
  <si>
    <t>Decided to update local plan</t>
  </si>
  <si>
    <t xml:space="preserve">Local Plan part 1 adopted in 2015. LDS document majors on timetable for Part 2 plan. No timetable or milestones yet for Part 1 of the Plan. </t>
  </si>
  <si>
    <t>Chester West and Chester agreed on 20 April to update their local plan. See item number 134 in the minutes (see link). https://cmttpublic.cheshirewestandchester.gov.uk/ieListDocuments.aspx?CId=983&amp;MId=6487&amp;Ver=4</t>
  </si>
  <si>
    <r>
      <t xml:space="preserve">Reg 18 stages completed.  Second and final Reg 18 (Preferred Approach) closed February 2019.  Progress appears to have stalled due to the water neutrality issue but LPA aiming to submit in 2023.
</t>
    </r>
    <r>
      <rPr>
        <b/>
        <sz val="11"/>
        <rFont val="Calibri"/>
        <family val="2"/>
        <scheme val="minor"/>
      </rPr>
      <t>PINS Intel (July 2022): Reg 19 expected August 2022; Submission expected October 2022</t>
    </r>
  </si>
  <si>
    <t xml:space="preserve">Consultation re-launched.  </t>
  </si>
  <si>
    <t>Had published 10 Jan 2022.  RE-published 13 July 2022; Submission expected September 2022.</t>
  </si>
  <si>
    <t>Published Jan 2022 (but will re-publish)
Visualping</t>
  </si>
  <si>
    <t xml:space="preserve">Local Plan was adopted in Aug 2018.   The current plan will be subject to a partial review only and this will not extend the plan period beyond 2031.  Work had been paused due to planning reforms. </t>
  </si>
  <si>
    <t>A
Partial Update underway</t>
  </si>
  <si>
    <t xml:space="preserve">(current plan adopted August 2018)
</t>
  </si>
  <si>
    <t>OTHER and COVID-19.  Water neutrality.</t>
  </si>
  <si>
    <t>Published for second time Jan 2021. Progression delayed due to water neurality issue.  The council will update the Local Plan Review timetable and the associated Local Development Scheme.
PINS Intel (August 2022): Plan published Jan 2020 and Jan 2021; Submission expected March 2023.</t>
  </si>
  <si>
    <t xml:space="preserve">The first and only Reg 18 stage (Issues and Options) closed January 2020.  Publication had been scheduled for late 2020, but due to the council’s financial situation the Local Plan has been paused and work on it will not resume until April 2021.  Consultation on the draft Local Plan review (regulation 19) will now take place before June-July 2021.  Submission is expected early in October 2021, and is still anticipated to be adopted in 2022 (but later in that year).  </t>
  </si>
  <si>
    <t>Dacorum Local Plan (2020-2038) Emerging Strategy for Growth</t>
  </si>
  <si>
    <r>
      <t xml:space="preserve">Emerging Dacorum Local Plan (2020-2038): a single composite plan incorporating the early partial review of the Core Strategy, together with the Site Allocations and updated development management polices (currently within the ‘saved’ Dacorum Borough Local Plan 1991-2011).  Emerging Strategy for Growth consultation was extended and closed on 28 February 2021. In July 2021, the Council's Cabinet decided that the next stage of consultation for the Local Plan will take place once further information has been gathered. This work will further examine potential development in the context of constraints in the borough, particularly the Green Belt, the Chilterns Area of Outstanding Natural Beauty and the Chilterns Beechwoods Special Area of Conservation. The Council will also revisit their analysis of development opportunities in urban areas, to see if the impact on the Green Belt can be reduced, and re-examine matters that may have changed following the Covid-19 pandemic. This work will feed into the development of Opportunity Areas across Hemel Hempstead, initially in South Hemel and the Town Centre. </t>
    </r>
    <r>
      <rPr>
        <sz val="10"/>
        <color theme="7" tint="-0.499984740745262"/>
        <rFont val="Calibri"/>
        <family val="2"/>
        <scheme val="minor"/>
      </rPr>
      <t>South West Herts JSP: No timetable yet determined for South West Herts JSP.</t>
    </r>
  </si>
  <si>
    <t>PINS Intel (August 2022): Publication Sept 2022; Submission March 2023.</t>
  </si>
  <si>
    <t xml:space="preserve">Self review (Oct 2020) decided to delay updating the plan for maximum of 5 years. </t>
  </si>
  <si>
    <t>https://www.elmbridge.gov.uk/planning/local-plan/local-plan-timetable/</t>
  </si>
  <si>
    <t>https://www.elmbridge.gov.uk/_resources/assets/attachment/full/0/8710.pdf</t>
  </si>
  <si>
    <t>Third Reg 18 completed March 2020.  Reg 19 expected Summer 2022 (was Autumn 2021); Submission Autumn 2022 (was Winter 2021); Examination Winter 2022 (was Spring 2022); and Adoption Summer 2023 (was Autumn 2022).</t>
  </si>
  <si>
    <r>
      <t xml:space="preserve">New LDS published in December 2020, replacing the April 2019 version.  Further "Call for Sites" running 1 Feb to 26 Feb 2021.  Draft Plan (Reg 18) consultation scheduled for Summer 2021 with Publication (Reg 19) in Summer 2022. </t>
    </r>
    <r>
      <rPr>
        <i/>
        <sz val="10"/>
        <rFont val="Calibri"/>
        <family val="2"/>
      </rPr>
      <t>*Update 10.02.21*</t>
    </r>
    <r>
      <rPr>
        <sz val="10"/>
        <rFont val="Calibri"/>
        <family val="2"/>
      </rPr>
      <t xml:space="preserve"> Enfield Council have launched an online survey which is open until 24 February. This survey is on the local plan vision.</t>
    </r>
  </si>
  <si>
    <t>PINS Intel (July 2022): Reg 19 expected Nov 2022; Submission March 2023</t>
  </si>
  <si>
    <t xml:space="preserve">Exmoor National Park Local Plan Review </t>
  </si>
  <si>
    <t>LDS acknowledges the Local Plan Review must be completed by July 2022.  No TT provided.   The NPA will complete a review of the indicative affordable housing need figure for the Plan period set out in paragraph 6.32 of the Plan, on the basis of the latest available evidence, by no later than 31 December 2020 and at intervals of no more than five years thereafter. If any review shows that there has been an increase of more than 20% in the indicative affordable housing need figure compared with the figure in paragraph 6.32 of the Plan, a full or partial review of the Plan will be undertaken to take account of this change.</t>
  </si>
  <si>
    <t>Fareham Local Plan 2037</t>
  </si>
  <si>
    <t>04 August 2011 
(as modified by Part 2 Plan adopted 8 June 2015)</t>
  </si>
  <si>
    <t>First Published Nov 2020. Revised Publication version of Plan consultation from 18th June -  30th July 2021.  Submitted for examination 30 September 2021.</t>
  </si>
  <si>
    <t>Feb 2022 LDS provides updated timetable: Second and final Reg 18 consultation (draft plan) June - July 2022 (was December 2021-January 2022); Publication Jan 2023 (was September 2022); Submission April 2023 (was December 2022); and Adoption estimated March 2024 (was Nov 2023).  Draft Local Plan approved by Cabinet (with amendments) on 13 June 2022 for public consultation. Draft Local Plan consultation in August/October (was Aug/Sep) 2022</t>
  </si>
  <si>
    <t>PWP
Nitrates
(since 2018)</t>
  </si>
  <si>
    <t>Reg 18 - Sept to Dec 2021; Reg 19 - Oct - Nov 2022; Submission Spring 2023; Examination - Summer 2023; Adoption - Autumn 2023.</t>
  </si>
  <si>
    <t>https://www.great-yarmouth.gov.uk/media/6783/Local-Development-Scheme/pdf/Local_Development_Scheme_2022.pdf?m=637938229613400000</t>
  </si>
  <si>
    <t xml:space="preserve">Three Reg 18 Consultations.  First, Call for Sites closed July 2022.  Reg 18 "Options" consultation now Autumn 2022 (was Spring 2022); Second Reg 18 "Draft Plan" now Summer 2023 (was Winter 2022);  Reg 19 now Spring 2024 (was Autumn 2023); Submission now Spring 2024 (was Autumn 2023); Examination Spring 2024 - Winter 2025; Adoption Spring 2025 (was late 2024). </t>
  </si>
  <si>
    <r>
      <rPr>
        <sz val="11"/>
        <rFont val="Calibri"/>
        <family val="2"/>
        <scheme val="minor"/>
      </rPr>
      <t>Found Sound 19 January 2022.</t>
    </r>
    <r>
      <rPr>
        <b/>
        <sz val="11"/>
        <color rgb="FFFF0000"/>
        <rFont val="Calibri"/>
        <family val="2"/>
        <scheme val="minor"/>
      </rPr>
      <t xml:space="preserve"> Adopted 22 February 2022.</t>
    </r>
  </si>
  <si>
    <r>
      <t xml:space="preserve">Fourth and final Reg 18 (draft plan) consultation ongoing - closes 6 December 2021 (previously 22 November).  Publication now Spring 2022 (was Autumn 2021); Submission now Summer 2022; Adoption now expected Summer 2023. </t>
    </r>
    <r>
      <rPr>
        <b/>
        <sz val="11"/>
        <color rgb="FF000000"/>
        <rFont val="Calibri"/>
        <family val="2"/>
      </rPr>
      <t>Members resolved to abandon its newly-published draft plan due to opposition from residents about the level of proposed green belt release (April 2022).  LPA is proceeding with the plan-making process.</t>
    </r>
  </si>
  <si>
    <t>Work stopped on this version of emerging plan</t>
  </si>
  <si>
    <t>The latest version of the LDS was published on the 8 February 2022 (but dated Jan 2022). The timetable for the local plan is currently being reviewed and a revised LDS will be published once confirmed.</t>
  </si>
  <si>
    <r>
      <t xml:space="preserve">Reg 19 representations on the draft Local Plan invited between between Wednesday 9 February 2022 to 5pm on Wednesday 23 March 2022.  </t>
    </r>
    <r>
      <rPr>
        <b/>
        <sz val="11"/>
        <color rgb="FF000000"/>
        <rFont val="Calibri"/>
        <family val="2"/>
      </rPr>
      <t>Intel: likely to be further delay and need to repeat Reg 19</t>
    </r>
  </si>
  <si>
    <t>NPPF
Nitrates</t>
  </si>
  <si>
    <t>https://www.horsham.gov.uk/__data/assets/pdf_file/0006/98403/Local-Development-Scheme-2021.pdf</t>
  </si>
  <si>
    <r>
      <t xml:space="preserve">Reg 18 consultations completed.  Regulation 19, Pre-Submission Horsham District Local Plan document, has been postponed. This follows the Government's announcement of changes to the NPPF 20 July. Publication had been scheduled for July 2021; and Submission October 2021 with Adoption scheduled for November 2022.  PINS intel: Reg 19 now expected 01/09/21 with Submission 01/01/22.  </t>
    </r>
    <r>
      <rPr>
        <b/>
        <sz val="11"/>
        <color rgb="FF000000"/>
        <rFont val="Calibri"/>
        <family val="2"/>
      </rPr>
      <t xml:space="preserve">Work now postponed due to Nitrate issue. PINS Intel: R19 Jan 2023; Submission April 2023. </t>
    </r>
  </si>
  <si>
    <t>208/2022</t>
  </si>
  <si>
    <t>Final Reg 18 consultation completed July 2021.  PINS Intel (July 2022): if the LPA decide to continue with plan (will know for certain in September 2022) Reg 19 Oct 2022; Submission Feb 2023</t>
  </si>
  <si>
    <r>
      <t xml:space="preserve">Publication had been expected April-June 2021 (was Oct-Dec 2020); Submission July-Sept 2021 (was Jan-March 2021); and Adoption Jan-March 2023 (was April-June 2022), but all delayed.  PINS intel: Reg 19 expected 01/08/21 with Submission 01/11/21. </t>
    </r>
    <r>
      <rPr>
        <b/>
        <sz val="11"/>
        <color rgb="FF000000"/>
        <rFont val="Calibri"/>
        <family val="2"/>
      </rPr>
      <t xml:space="preserve"> </t>
    </r>
    <r>
      <rPr>
        <sz val="11"/>
        <color rgb="FF000000"/>
        <rFont val="Calibri"/>
        <family val="2"/>
      </rPr>
      <t>Plan now Published 2 August 2021. PINS Intel: Submission expected 24 Dec 2021.  Submitted for examination 29 March 2022.</t>
    </r>
  </si>
  <si>
    <r>
      <t xml:space="preserve">
</t>
    </r>
    <r>
      <rPr>
        <b/>
        <sz val="11"/>
        <color rgb="FF000000"/>
        <rFont val="Calibri"/>
        <family val="2"/>
      </rPr>
      <t>PINS Intel (May 2022): Reg 19 expected August 2022; Submission January 2023.</t>
    </r>
  </si>
  <si>
    <t>PINS Intel (March 2022): Reg 19 expected Oct 2022; Submission expected February 2023</t>
  </si>
  <si>
    <t>Third Reg 18 consultation (Preferred Options) closed January 2020.  Publication scheduled for May 2020 but missed.  PINS Intel: Reg 19 July 2021 with Submission Sept 2021 however expected to be delayed. *** update Published 3 July 2021 with consultation (Reg 19) running to 30 August 2021).  PINS Intel: submission expected by end of the year / 1 Dec 2021.  Submitted 30 June 2022.</t>
  </si>
  <si>
    <t>https://localplan.maidstone.gov.uk/home/documents/local-plan-review-documents/lpr-progress/Local-Development-Scheme-2021-2023.pdf</t>
  </si>
  <si>
    <t>Hearings likely to commence in September 2022</t>
  </si>
  <si>
    <t>Plan Submitted 31 March 2022.  Hearings likely to commence this September 2022.</t>
  </si>
  <si>
    <t>PINS Intel (July 2022): Reg 19 expected November 2022; Submission March 2023.</t>
  </si>
  <si>
    <t>Medway's Cabinet is to meet on 18 October 2022 to discuss going back to Reg 18 consultation stage.  If councillors approve the plans to go to the Reg 18 stage, a public consultation could be held in summer 2023. The responses would then be taken into account in drafting a new local plan before consulting again at the Reg 19 stage.</t>
  </si>
  <si>
    <t>Re-starting work on a new local plan.  Significant delay expected (perhaps 2 years?).</t>
  </si>
  <si>
    <t>The timetable set out in the Local Development Scheme (June 2020)  has been delayed due to the extended Local Plan Part II examination process, and the need to respond to national reform proposals. Work now on hold due the re-organisation of local government in Somerset.  
Nitrates (since 2018)</t>
  </si>
  <si>
    <r>
      <t xml:space="preserve">First Reg 18 consultation ("preferred options") scheduled for April 2021 but missed.  The progress and timing of consultations for a Plan Review is currently on hold. The programme will change in the light of work to take forward  the re-organisation of local government in Somerset and formation a new unitary council from April 2023.  </t>
    </r>
    <r>
      <rPr>
        <b/>
        <sz val="11"/>
        <rFont val="Calibri"/>
        <family val="2"/>
        <scheme val="minor"/>
      </rPr>
      <t>WORK STOPPED DUE TO UNITARISATION (SOMERSET) ON 1 APRIL 2023.</t>
    </r>
  </si>
  <si>
    <t>Work Stopped</t>
  </si>
  <si>
    <t>First Reg 18 consultation (Issues and Options) underway from 1 November 2021 to 24 January 2022.  2nd Reg 18 Autumn 2022; Publication now Summer 2023 (was Spring 2022);  Submission Winter 2023 (was Summer 2022). Adoption TBC but hoped for in 2024.</t>
  </si>
  <si>
    <r>
      <t xml:space="preserve">(superseded plan: 9 Oct 2014) 
</t>
    </r>
    <r>
      <rPr>
        <b/>
        <sz val="11"/>
        <color rgb="FF000000"/>
        <rFont val="Calibri"/>
        <family val="2"/>
      </rPr>
      <t>29 September 2021</t>
    </r>
    <r>
      <rPr>
        <sz val="11"/>
        <color rgb="FF000000"/>
        <rFont val="Calibri"/>
        <family val="2"/>
      </rPr>
      <t xml:space="preserve"> </t>
    </r>
  </si>
  <si>
    <r>
      <t xml:space="preserve">Council committed to early review within three months of adoption.  Review in two parts - (1) Partial Review - Policy S1; and (2) a Substantive Review.  Feb 2018 LDS replaced Nov 2019. </t>
    </r>
    <r>
      <rPr>
        <b/>
        <sz val="10"/>
        <color rgb="FF000000"/>
        <rFont val="Calibri"/>
        <family val="2"/>
      </rPr>
      <t xml:space="preserve"> </t>
    </r>
    <r>
      <rPr>
        <sz val="10"/>
        <color rgb="FF000000"/>
        <rFont val="Calibri"/>
        <family val="2"/>
      </rPr>
      <t xml:space="preserve">Examination commenced virtually 15 Sept 2020.  Following the Examination hearings, the Council has published proposed Modifications to the submitted Partial Review Plan. </t>
    </r>
    <r>
      <rPr>
        <b/>
        <sz val="10"/>
        <color rgb="FF000000"/>
        <rFont val="Calibri"/>
        <family val="2"/>
      </rPr>
      <t xml:space="preserve"> </t>
    </r>
    <r>
      <rPr>
        <sz val="10"/>
        <rFont val="Calibri"/>
        <family val="2"/>
      </rPr>
      <t>*** update 01/03/2021 *** From website: "The Council has now received the final Inspector's Report in respect of the Examination of the Local Plan Partial Review and subject to a number of Main Modifications the review is considered to be ‘sound’. A report will be considered at an Extraordinary meeting of Council on 16 March 2021 to adopt the partial review."</t>
    </r>
    <r>
      <rPr>
        <sz val="10"/>
        <color rgb="FF000000"/>
        <rFont val="Calibri"/>
        <family val="2"/>
      </rPr>
      <t xml:space="preserve">  </t>
    </r>
    <r>
      <rPr>
        <b/>
        <sz val="10"/>
        <color rgb="FFFF0000"/>
        <rFont val="Calibri"/>
        <family val="2"/>
      </rPr>
      <t xml:space="preserve">The North West Leicestershire Local Plan (as amended by the Partial Review) was adopted at Council on 16 March 2021. </t>
    </r>
  </si>
  <si>
    <t>Timetable and data is for partial review of Policy S1.  The partial review doesn’t change anything apart from the need for the early review by a specified time to allow them to progress the full substantive review.  So the partial review does not form part of our data.</t>
  </si>
  <si>
    <t>Consult on Development strategy and other matters - January/February 2022
Consult on potential site allocations -  2022
Consult on draft policies - Autumn 2022
Consult on Publication Local Plan (Regulation 19) - June/July 2023
Submission - October 2023
Examination - January 2024
Adoption mid 2024</t>
  </si>
  <si>
    <t>https://www.norwich.gov.uk/downloads/file/1671/local_development_scheme_lds_-_revised_december_2021</t>
  </si>
  <si>
    <t>New LDS but no change to TT.  Plan already submitted (July 2021).</t>
  </si>
  <si>
    <t>Preferred Issues and Options consultation</t>
  </si>
  <si>
    <t>LDS out of date.  Brief timetable on website: 
2022 – writing preferred issues and options with formal consultation in January 2023
2023 – preferred options consultation
2024 - draft plan</t>
  </si>
  <si>
    <t>Nitrates 
(since 2018)</t>
  </si>
  <si>
    <r>
      <t xml:space="preserve">Latter stages of timetable (Reg 19 onwards) taken from Inspector's note of advisory meeting in October 2021:  Reg 19 expected December 2022; Submission Feb/March 2023; and Adoption is likely in March-July 2024. PINS Intel (August 2022): R19 Dec 2022; Submission April 2023.  </t>
    </r>
    <r>
      <rPr>
        <b/>
        <sz val="11"/>
        <color rgb="FF000000"/>
        <rFont val="Calibri"/>
        <family val="2"/>
      </rPr>
      <t>*** However, website says that consultation that was supposed to happen this Spring 2022 (Reg 18) is delayed to Jan/Feb 2023.</t>
    </r>
  </si>
  <si>
    <t>1st Reg 18 in September/October 2022; 2nd Reg 18 in Autumn 2023; Reg 19 Spring 2024 and Submission summer 2024.</t>
  </si>
  <si>
    <t>https://shropshire.gov.uk/media/19054/local-development-scheme-march-2021.pdf</t>
  </si>
  <si>
    <t>Local Plan for Slough 2016-2036</t>
  </si>
  <si>
    <r>
      <t xml:space="preserve">Second Reg 18 consultation closed Jan 2021. Further round of consultation on release of Green Belt land for family housing and Sustainability Appraisal running from 5 November 2021 to 17 December 2021.  Website indicates that milestones wil be delayed and not accord with schedule in LDS (Publication was Summer 2021/Submission was Winter 2021/Adoption was Summer 2022).  Website timetable indicates Publication and examination in 2022 &amp; 2023 TBC.  </t>
    </r>
    <r>
      <rPr>
        <b/>
        <sz val="11"/>
        <rFont val="Calibri"/>
        <family val="2"/>
      </rPr>
      <t>Work on local plan paused due to budget issues</t>
    </r>
  </si>
  <si>
    <t>PINS Intel (August 2022); Reg 19 Feb 2023; Submission April 2023</t>
  </si>
  <si>
    <r>
      <t xml:space="preserve">Reg 18 consultation (only one) completed March 2020.  Publication scheduled for July 2020 (QTR2 20/21) but delayed due to Covid-19.  All milestones under review.  PINS Intel: Currently have Publication estimated as 01/11/21 with Submission 01/01/22 however LPA state timetable under review.   </t>
    </r>
    <r>
      <rPr>
        <b/>
        <sz val="11"/>
        <rFont val="Calibri"/>
        <family val="2"/>
      </rPr>
      <t>WORK STOPPED DUE TO UNITARISATION (SOMERSET) ON 1 APRIL 2023.</t>
    </r>
  </si>
  <si>
    <r>
      <t xml:space="preserve">Reg 18 stages now completed.  Timetable is taken from website timeline (April 2017 LDS is out of date and has been ignored).  Preferred Options Reg 18 stage completed Sept 2019.  According to web-based TT, Reg 19 now expected mid-2022 (was early/mid 2021).  Submission early 2023 (was late 2021).   </t>
    </r>
    <r>
      <rPr>
        <b/>
        <sz val="11"/>
        <color rgb="FF000000"/>
        <rFont val="Calibri"/>
        <family val="2"/>
      </rPr>
      <t>WORK STOPPED DUE TO UNITARISATION (SOMERSET) ON 1 APRIL 2023.</t>
    </r>
  </si>
  <si>
    <t>Covid-19
Nitrates
(since 2018)</t>
  </si>
  <si>
    <t>Reg 18 consultation on Draft Plan with Options scheduled for Summer 2022; Reg 19 Summer 2023; Submission December 2023.  No estimation of Adoption provided in timetable.</t>
  </si>
  <si>
    <r>
      <t xml:space="preserve">Previous local plan withdrawn from examination November 2020.  New LDS Jan 2021.  First and only Reg 18 Jan/Feb 2022; Reg 19 Nov 2022; Submission Spring/Summer 2023; Adoption end 2023.  New timetable to be voted on February 2022. </t>
    </r>
    <r>
      <rPr>
        <b/>
        <sz val="11"/>
        <color rgb="FF000000"/>
        <rFont val="Calibri"/>
        <family val="2"/>
      </rPr>
      <t xml:space="preserve"> Council is considering pushing back the adoption of its new local plan by three years due to resourcing pressures.</t>
    </r>
  </si>
  <si>
    <t>Preferred Options June &amp; July 2022; Publication July to September 2023; Submission November 2023; Examination February 2024; Adoption October 2024.
The Preferred Option Report stage has been re-scheduled for later in the year. It is anticipated that the consultation will take place from October to December 2022.</t>
  </si>
  <si>
    <t>National uncertainty
(new PM &amp; new policies)</t>
  </si>
  <si>
    <r>
      <t xml:space="preserve">First Reg 18 (Issues and Options) completed October 2017.  Second Reg 18 (Preferred Options) scheduled for Summer/Autumn 2022 (was Autumn 2021). Publication Summer/Autumn 2023 (was Winter/Spring 2022);  Submission Winter 2023/2024 (was Autumn 2022).  Adoption Autumn 2024. </t>
    </r>
    <r>
      <rPr>
        <b/>
        <sz val="11"/>
        <color rgb="FF000000"/>
        <rFont val="Calibri"/>
        <family val="2"/>
      </rPr>
      <t xml:space="preserve">*** update 2 Sept 2022 - Stockport have announced that the consultation due in September 2022 has been postponed </t>
    </r>
  </si>
  <si>
    <t>Withdrawn from Joint Plan</t>
  </si>
  <si>
    <t>https://mhclg.sharepoint.com/sites/DevelopmentPlans/Shared%20Documents/Data%20and%20Analysis/Planning%20Data%20Unit/LDS%20&amp;%20Reg%2018%20Monitoring/LDS%20Screenshots/STOT2021%20Stoke%20on%20Trent%20TT%20Feb%202021.PNG</t>
  </si>
  <si>
    <t>Reg 18 consultation ongoing.  First Reg 18 ("Issues &amp; Options" began 10 May and closed 21 June 2021.  Second Reg 18 ("Draft Plan") scheduled for Winter 2021 and Publication expected Spring 2022. Submission Summer 2022.  Web-based TT is out of date.</t>
  </si>
  <si>
    <t>Delayed.  LPA working on new LDS and timetable.</t>
  </si>
  <si>
    <t>Additional (fourth) Reg 18 stage closed December 2020.  Published 26 May 2021.  Submission (was Winter 2020/21) now Spring 2021; Adoption (was Winter 2021/20) now Autumn 2022.  Reg 19 consultation 27th May and 21st July 2021 now closed.  Submitted on 25 October 2021.</t>
  </si>
  <si>
    <t xml:space="preserve">Progress had been impacted by Covid-19.  Final Reg 18 consultation March 2022. Reg 19 expected Jan 2023 (was May 2022); Submission June 2023 (was Oct 2022); Adoption Dec 2023 (was July 2023).  PINS Intel (April 2022) corroborates timetable. </t>
  </si>
  <si>
    <t xml:space="preserve">Published 8 February 2021.  Submission had been expected in August 2021 but Swale are not proceeding with this version of the plan and are re-consulting (Reg 18) on a different version.  The Reg 18 Issues and Preferred Options consultation ran from 29 October 2021 until 29 November 2021.   The new Reg 19 publication stage is now expected in October 2022 (was Spring 2022).  </t>
  </si>
  <si>
    <t>Progress impacted by Covid-19.  Working on Joint Local Plan with South Oxfordshire Council on a joint plan between these two councils for the first time.  The Oxfordshire authorities have ceased  working on the Oxfordshire Joint Strategic Spatial Plan 2050.</t>
  </si>
  <si>
    <r>
      <t xml:space="preserve">PINS Intel: Reg 19 expected July 2023; Submission expected Jan 2024
</t>
    </r>
    <r>
      <rPr>
        <b/>
        <sz val="11"/>
        <color rgb="FFFF0000"/>
        <rFont val="Calibri"/>
        <family val="2"/>
      </rPr>
      <t>work ceased on plan August 2022</t>
    </r>
  </si>
  <si>
    <t>Examination hearings completed 15 December 2021.  Further work/information is required to support the policies and proposals in the Submitted Plan.  LPA to liaise with Inspector about way forward (as at 3 Feb 2022).</t>
  </si>
  <si>
    <t>Warrington Borough Council say it is pausing work on its local plan until next summer (2021) in response to the white paper changes along with the revised standard housing need method and the impact of Covid-19. Leader of the Labour-run council Russ Bowden said the two sets of planning changes "mean that we are currently in a period of uncertainty", adding that it would be "inappropriate to move ahead with the  submission of our current plan to the planning inspector at this time”.</t>
  </si>
  <si>
    <t>Published April 2019 but work now paused.  Submitted 22 April 2022.</t>
  </si>
  <si>
    <t>Plan Submitted Aug 2021</t>
  </si>
  <si>
    <t>Uncertainity over the implications of the planning reform</t>
  </si>
  <si>
    <t xml:space="preserve">Previous Plan withdrawn from examination Feb 2020.  July 2020 LDS.  Reg 18 yet to start.  First and only Reg 18 scheduled for Spring 2022; Publication Winter 2022; Submission Spring 2023; Adoption (an unrealistic) Winter 2023.  
Uncertainty over the implications of the planning reforms.
PINS Intel (August 2022) corroborates TT.
</t>
  </si>
  <si>
    <t>Reg 18 consultation ongoing with second consultation (Preferred Options) scheduled for March - May 2022 (was Jan - March 2022). Publication now Feb - April 2023 (was Oct/Nov 2022).  Submission June 2023 (was Feb 2023); Adoption July 2024.  *** PINS Intel: Reg 19 May 2023; Submission Oct 2023</t>
  </si>
  <si>
    <t>White Paper
Nitrates 
(since 2018)</t>
  </si>
  <si>
    <t>New July 2021 provides a further Reg 18 stage (consultation on local plan).  Reg 19 is now Aug-Sept 2023 (was December 2021); Submission November 2023 (was May 2022); Examination Feb/March 2024; Consultation on proposed MM May 2024; Adoption July/August 2024 (was Jan 2023). Reg 18 on draft plan now delayed to Nov - Dec 2022.</t>
  </si>
  <si>
    <t>New July 2021 provides a further Reg 18 stage (consultation on local plan) in August - September 2022.  Reg 19 is now Aug-Sept 2023 (was December 2021); Submission November 2023 (was May 2022); Adoption July/August 2024 (was Jan 2023).  Reg 18 on draft plan now delayed to Nov - Dec 2022.</t>
  </si>
  <si>
    <t>Sarah Hunt</t>
  </si>
  <si>
    <t>Vicky Engelke</t>
  </si>
  <si>
    <t>Zoe Adams</t>
  </si>
  <si>
    <t>NO but expected July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</si>
</sst>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 #,##0.00_-;_-* &quot;-&quot;??_-;_-@_-"/>
    <numFmt numFmtId="165" formatCode="dd/mm/yyyy;@"/>
    <numFmt numFmtId="166" formatCode="[$-F800]dddd\,\ mmmm\ dd\,\ yyyy"/>
    <numFmt numFmtId="167" formatCode="[$-809]dd\ mmmm\ yyyy;@"/>
    <numFmt numFmtId="168" formatCode="dd\-mmm\-yyyy"/>
    <numFmt numFmtId="169" formatCode="mmm\-yyyy"/>
    <numFmt numFmtId="170" formatCode="[$-809]d\ mmmm\ yyyy;@"/>
  </numFmts>
  <fonts count="246" x14ac:knownFonts="1">
    <font>
      <sz val="11"/>
      <color theme="1"/>
      <name val="Calibri"/>
      <family val="2"/>
      <scheme val="minor"/>
    </font>
    <font>
      <sz val="12"/>
      <color theme="1"/>
      <name val="Calibri"/>
      <family val="2"/>
      <scheme val="minor"/>
    </font>
    <font>
      <sz val="10"/>
      <color theme="1"/>
      <name val="Calibri"/>
      <family val="2"/>
      <scheme val="minor"/>
    </font>
    <font>
      <b/>
      <sz val="11"/>
      <color rgb="FF000000"/>
      <name val="Calibri"/>
      <family val="2"/>
    </font>
    <font>
      <sz val="11"/>
      <color rgb="FF000000"/>
      <name val="Calibri"/>
      <family val="2"/>
    </font>
    <font>
      <sz val="11"/>
      <color theme="1"/>
      <name val="Calibri"/>
      <family val="2"/>
      <scheme val="minor"/>
    </font>
    <font>
      <b/>
      <sz val="11"/>
      <color theme="1"/>
      <name val="Calibri"/>
      <family val="2"/>
      <scheme val="minor"/>
    </font>
    <font>
      <sz val="14"/>
      <color theme="1"/>
      <name val="Calibri"/>
      <family val="2"/>
      <scheme val="minor"/>
    </font>
    <font>
      <sz val="14"/>
      <color rgb="FF000000"/>
      <name val="Calibri"/>
      <family val="2"/>
      <scheme val="minor"/>
    </font>
    <font>
      <sz val="9"/>
      <color theme="1"/>
      <name val="Calibri"/>
      <family val="2"/>
      <scheme val="minor"/>
    </font>
    <font>
      <u/>
      <sz val="11"/>
      <color theme="10"/>
      <name val="Calibri"/>
      <family val="2"/>
      <scheme val="minor"/>
    </font>
    <font>
      <b/>
      <sz val="11"/>
      <color rgb="FFFF0000"/>
      <name val="Calibri"/>
      <family val="2"/>
    </font>
    <font>
      <sz val="11"/>
      <color rgb="FFFF0000"/>
      <name val="Calibri"/>
      <family val="2"/>
    </font>
    <font>
      <sz val="11"/>
      <color theme="1"/>
      <name val="Calibri"/>
      <family val="2"/>
    </font>
    <font>
      <sz val="11"/>
      <name val="Calibri"/>
      <family val="2"/>
    </font>
    <font>
      <sz val="11"/>
      <name val="Calibri"/>
      <family val="2"/>
      <scheme val="minor"/>
    </font>
    <font>
      <sz val="18"/>
      <color theme="3"/>
      <name val="Cambria"/>
      <family val="2"/>
      <scheme val="major"/>
    </font>
    <font>
      <b/>
      <sz val="13"/>
      <color theme="3"/>
      <name val="Calibri"/>
      <family val="2"/>
      <scheme val="minor"/>
    </font>
    <font>
      <b/>
      <sz val="11"/>
      <color theme="3"/>
      <name val="Calibri"/>
      <family val="2"/>
      <scheme val="minor"/>
    </font>
    <font>
      <sz val="12"/>
      <color theme="1"/>
      <name val="Calibri"/>
      <family val="2"/>
      <scheme val="minor"/>
    </font>
    <font>
      <b/>
      <sz val="11"/>
      <color rgb="FF3F3F3F"/>
      <name val="Calibri"/>
      <family val="2"/>
      <scheme val="minor"/>
    </font>
    <font>
      <sz val="11"/>
      <color rgb="FF006100"/>
      <name val="Calibri"/>
      <family val="2"/>
      <scheme val="minor"/>
    </font>
    <font>
      <strike/>
      <sz val="11"/>
      <color rgb="FF006100"/>
      <name val="Calibri"/>
      <family val="2"/>
      <scheme val="minor"/>
    </font>
    <font>
      <sz val="11"/>
      <color rgb="FFFF0000"/>
      <name val="Calibri"/>
      <family val="2"/>
      <scheme val="minor"/>
    </font>
    <font>
      <sz val="11"/>
      <color rgb="FF000000"/>
      <name val="Calibri"/>
      <family val="2"/>
      <scheme val="minor"/>
    </font>
    <font>
      <b/>
      <sz val="11"/>
      <color theme="0"/>
      <name val="Calibri"/>
      <family val="2"/>
      <scheme val="minor"/>
    </font>
    <font>
      <sz val="10"/>
      <color indexed="12"/>
      <name val="Arial"/>
      <family val="2"/>
    </font>
    <font>
      <sz val="11"/>
      <color rgb="FF333333"/>
      <name val="Calibri"/>
      <family val="2"/>
      <scheme val="minor"/>
    </font>
    <font>
      <b/>
      <sz val="11"/>
      <color rgb="FFFF0000"/>
      <name val="Calibri"/>
      <family val="2"/>
      <scheme val="minor"/>
    </font>
    <font>
      <strike/>
      <sz val="11"/>
      <color rgb="FF000000"/>
      <name val="Calibri"/>
      <family val="2"/>
    </font>
    <font>
      <sz val="14"/>
      <color rgb="FF000000"/>
      <name val="Calibri"/>
      <family val="2"/>
    </font>
    <font>
      <b/>
      <sz val="14"/>
      <color theme="1"/>
      <name val="Calibri"/>
      <family val="2"/>
      <scheme val="minor"/>
    </font>
    <font>
      <b/>
      <sz val="14"/>
      <color theme="0"/>
      <name val="Calibri"/>
      <family val="2"/>
    </font>
    <font>
      <b/>
      <sz val="12"/>
      <color theme="0"/>
      <name val="Calibri"/>
      <family val="2"/>
      <scheme val="minor"/>
    </font>
    <font>
      <b/>
      <sz val="12"/>
      <color theme="0"/>
      <name val="Calibri"/>
      <family val="2"/>
    </font>
    <font>
      <u/>
      <sz val="10"/>
      <color theme="10"/>
      <name val="Calibri"/>
      <family val="2"/>
      <scheme val="minor"/>
    </font>
    <font>
      <sz val="10"/>
      <color rgb="FF000000"/>
      <name val="Calibri"/>
      <family val="2"/>
    </font>
    <font>
      <sz val="10"/>
      <color theme="1"/>
      <name val="Calibri"/>
      <family val="2"/>
      <scheme val="minor"/>
    </font>
    <font>
      <sz val="14"/>
      <color theme="1"/>
      <name val="Calibri"/>
      <family val="2"/>
    </font>
    <font>
      <b/>
      <i/>
      <sz val="12"/>
      <color theme="1" tint="0.34998626667073579"/>
      <name val="Calibri"/>
      <family val="2"/>
    </font>
    <font>
      <b/>
      <i/>
      <sz val="12"/>
      <color theme="1" tint="0.34998626667073579"/>
      <name val="Calibri"/>
      <family val="2"/>
      <scheme val="minor"/>
    </font>
    <font>
      <b/>
      <sz val="11"/>
      <color theme="0"/>
      <name val="Calibri"/>
      <family val="2"/>
    </font>
    <font>
      <b/>
      <sz val="11"/>
      <color rgb="FF006100"/>
      <name val="Calibri"/>
      <family val="2"/>
      <scheme val="minor"/>
    </font>
    <font>
      <b/>
      <sz val="12"/>
      <color theme="1" tint="0.34998626667073579"/>
      <name val="Calibri"/>
      <family val="2"/>
    </font>
    <font>
      <b/>
      <sz val="12"/>
      <color theme="1" tint="0.34998626667073579"/>
      <name val="Calibri"/>
      <family val="2"/>
      <scheme val="minor"/>
    </font>
    <font>
      <sz val="8"/>
      <name val="Calibri"/>
      <family val="2"/>
      <scheme val="minor"/>
    </font>
    <font>
      <sz val="14"/>
      <color rgb="FFFF0000"/>
      <name val="Calibri"/>
      <family val="2"/>
    </font>
    <font>
      <sz val="14"/>
      <name val="Calibri"/>
      <family val="2"/>
    </font>
    <font>
      <b/>
      <sz val="11"/>
      <color rgb="FF00B050"/>
      <name val="Calibri"/>
      <family val="2"/>
    </font>
    <font>
      <sz val="12"/>
      <color rgb="FFFF0000"/>
      <name val="Calibri"/>
      <family val="2"/>
    </font>
    <font>
      <sz val="12"/>
      <color rgb="FF000000"/>
      <name val="Calibri"/>
      <family val="2"/>
    </font>
    <font>
      <b/>
      <sz val="14"/>
      <color rgb="FFFF0000"/>
      <name val="Calibri"/>
      <family val="2"/>
    </font>
    <font>
      <b/>
      <sz val="11"/>
      <name val="Calibri"/>
      <family val="2"/>
    </font>
    <font>
      <b/>
      <sz val="14"/>
      <name val="Calibri"/>
      <family val="2"/>
    </font>
    <font>
      <i/>
      <sz val="11"/>
      <color rgb="FF000000"/>
      <name val="Calibri"/>
      <family val="2"/>
    </font>
    <font>
      <sz val="12"/>
      <name val="Calibri"/>
      <family val="2"/>
    </font>
    <font>
      <b/>
      <sz val="12"/>
      <color rgb="FFFF0000"/>
      <name val="Calibri"/>
      <family val="2"/>
    </font>
    <font>
      <b/>
      <sz val="11"/>
      <color theme="4" tint="-0.499984740745262"/>
      <name val="Calibri"/>
      <family val="2"/>
    </font>
    <font>
      <u/>
      <sz val="12"/>
      <color theme="10"/>
      <name val="Calibri"/>
      <family val="2"/>
      <scheme val="minor"/>
    </font>
    <font>
      <sz val="12"/>
      <color theme="1"/>
      <name val="Calibri"/>
      <family val="2"/>
    </font>
    <font>
      <sz val="12"/>
      <color rgb="FF006100"/>
      <name val="Calibri"/>
      <family val="2"/>
      <scheme val="minor"/>
    </font>
    <font>
      <sz val="12"/>
      <color theme="0"/>
      <name val="Calibri"/>
      <family val="2"/>
    </font>
    <font>
      <sz val="12"/>
      <color theme="0"/>
      <name val="Calibri"/>
      <family val="2"/>
      <scheme val="minor"/>
    </font>
    <font>
      <sz val="12"/>
      <color theme="1" tint="0.34998626667073579"/>
      <name val="Calibri"/>
      <family val="2"/>
    </font>
    <font>
      <sz val="12"/>
      <color theme="1" tint="0.34998626667073579"/>
      <name val="Calibri"/>
      <family val="2"/>
      <scheme val="minor"/>
    </font>
    <font>
      <i/>
      <sz val="12"/>
      <color theme="1" tint="0.34998626667073579"/>
      <name val="Calibri"/>
      <family val="2"/>
    </font>
    <font>
      <i/>
      <sz val="12"/>
      <color theme="1" tint="0.34998626667073579"/>
      <name val="Calibri"/>
      <family val="2"/>
      <scheme val="minor"/>
    </font>
    <font>
      <b/>
      <sz val="12"/>
      <color rgb="FFFF0000"/>
      <name val="Calibri"/>
      <family val="2"/>
      <scheme val="minor"/>
    </font>
    <font>
      <i/>
      <strike/>
      <sz val="11"/>
      <color theme="1"/>
      <name val="Calibri"/>
      <family val="2"/>
      <scheme val="minor"/>
    </font>
    <font>
      <i/>
      <strike/>
      <sz val="11"/>
      <color rgb="FF000000"/>
      <name val="Calibri"/>
      <family val="2"/>
    </font>
    <font>
      <b/>
      <sz val="12"/>
      <color theme="7"/>
      <name val="Calibri"/>
      <family val="2"/>
      <scheme val="minor"/>
    </font>
    <font>
      <b/>
      <sz val="12"/>
      <name val="Calibri"/>
      <family val="2"/>
      <scheme val="minor"/>
    </font>
    <font>
      <b/>
      <sz val="12"/>
      <color rgb="FF000000"/>
      <name val="Calibri"/>
      <family val="2"/>
    </font>
    <font>
      <sz val="11"/>
      <color theme="4" tint="-0.499984740745262"/>
      <name val="Calibri"/>
      <family val="2"/>
      <scheme val="minor"/>
    </font>
    <font>
      <u/>
      <sz val="11"/>
      <color rgb="FFFF0000"/>
      <name val="Calibri"/>
      <family val="2"/>
    </font>
    <font>
      <b/>
      <sz val="12"/>
      <color rgb="FF3B3A3A"/>
      <name val="Calibri"/>
      <family val="2"/>
      <scheme val="minor"/>
    </font>
    <font>
      <sz val="11"/>
      <color rgb="FF212529"/>
      <name val="Calibri"/>
      <family val="2"/>
      <scheme val="minor"/>
    </font>
    <font>
      <i/>
      <sz val="11"/>
      <color theme="1"/>
      <name val="Calibri"/>
      <family val="2"/>
      <scheme val="minor"/>
    </font>
    <font>
      <sz val="16"/>
      <color rgb="FFFF0000"/>
      <name val="Calibri"/>
      <family val="2"/>
      <scheme val="minor"/>
    </font>
    <font>
      <b/>
      <sz val="11"/>
      <name val="Calibri"/>
      <family val="2"/>
      <scheme val="minor"/>
    </font>
    <font>
      <sz val="18"/>
      <color theme="1"/>
      <name val="Calibri"/>
      <family val="2"/>
      <scheme val="minor"/>
    </font>
    <font>
      <b/>
      <sz val="11"/>
      <color rgb="FF3B3A3A"/>
      <name val="Calibri"/>
      <family val="2"/>
      <scheme val="minor"/>
    </font>
    <font>
      <sz val="11"/>
      <color rgb="FF253136"/>
      <name val="Calibri"/>
      <family val="2"/>
      <scheme val="minor"/>
    </font>
    <font>
      <b/>
      <sz val="12"/>
      <name val="Calibri"/>
      <family val="2"/>
    </font>
    <font>
      <b/>
      <sz val="10"/>
      <color rgb="FFFF0000"/>
      <name val="Calibri"/>
      <family val="2"/>
    </font>
    <font>
      <b/>
      <sz val="10"/>
      <color rgb="FF000000"/>
      <name val="Calibri"/>
      <family val="2"/>
    </font>
    <font>
      <sz val="10"/>
      <name val="Calibri"/>
      <family val="2"/>
      <scheme val="minor"/>
    </font>
    <font>
      <sz val="10"/>
      <name val="Calibri"/>
      <family val="2"/>
    </font>
    <font>
      <sz val="10"/>
      <color rgb="FFFF0000"/>
      <name val="Calibri"/>
      <family val="2"/>
    </font>
    <font>
      <sz val="10"/>
      <color rgb="FF006100"/>
      <name val="Calibri"/>
      <family val="2"/>
      <scheme val="minor"/>
    </font>
    <font>
      <sz val="10"/>
      <color rgb="FF000000"/>
      <name val="Calibri"/>
      <family val="2"/>
      <scheme val="minor"/>
    </font>
    <font>
      <i/>
      <sz val="10"/>
      <color rgb="FF000000"/>
      <name val="Calibri"/>
      <family val="2"/>
    </font>
    <font>
      <b/>
      <sz val="10"/>
      <name val="Calibri"/>
      <family val="2"/>
    </font>
    <font>
      <sz val="11"/>
      <color rgb="FF0A0A0A"/>
      <name val="Calibri"/>
      <family val="2"/>
      <scheme val="minor"/>
    </font>
    <font>
      <u/>
      <sz val="11"/>
      <color rgb="FF000000"/>
      <name val="Calibri"/>
      <family val="2"/>
    </font>
    <font>
      <sz val="10"/>
      <color rgb="FF000000"/>
      <name val="Arial"/>
      <family val="2"/>
    </font>
    <font>
      <b/>
      <sz val="10"/>
      <color theme="1"/>
      <name val="Calibri"/>
      <family val="2"/>
      <scheme val="minor"/>
    </font>
    <font>
      <sz val="12"/>
      <name val="Calibri"/>
      <family val="2"/>
      <scheme val="minor"/>
    </font>
    <font>
      <b/>
      <sz val="11"/>
      <color theme="3" tint="-0.499984740745262"/>
      <name val="Calibri"/>
      <family val="2"/>
    </font>
    <font>
      <sz val="11"/>
      <color theme="3" tint="-0.499984740745262"/>
      <name val="Calibri"/>
      <family val="2"/>
    </font>
    <font>
      <b/>
      <sz val="12"/>
      <color theme="6" tint="-0.499984740745262"/>
      <name val="Calibri"/>
      <family val="2"/>
    </font>
    <font>
      <sz val="11"/>
      <color theme="6" tint="-0.499984740745262"/>
      <name val="Calibri"/>
      <family val="2"/>
    </font>
    <font>
      <b/>
      <sz val="11"/>
      <color theme="6" tint="-0.499984740745262"/>
      <name val="Calibri"/>
      <family val="2"/>
    </font>
    <font>
      <b/>
      <sz val="11"/>
      <color theme="5" tint="-0.249977111117893"/>
      <name val="Calibri"/>
      <family val="2"/>
    </font>
    <font>
      <sz val="11"/>
      <color theme="5" tint="-0.249977111117893"/>
      <name val="Calibri"/>
      <family val="2"/>
    </font>
    <font>
      <i/>
      <u/>
      <sz val="11"/>
      <color theme="10"/>
      <name val="Calibri"/>
      <family val="2"/>
      <scheme val="minor"/>
    </font>
    <font>
      <sz val="8"/>
      <color rgb="FF333333"/>
      <name val="Arial"/>
      <family val="2"/>
    </font>
    <font>
      <sz val="11"/>
      <color theme="0"/>
      <name val="Calibri"/>
      <family val="2"/>
      <scheme val="minor"/>
    </font>
    <font>
      <sz val="11"/>
      <color theme="0"/>
      <name val="Calibri"/>
      <family val="2"/>
    </font>
    <font>
      <sz val="14"/>
      <color theme="0"/>
      <name val="Calibri"/>
      <family val="2"/>
    </font>
    <font>
      <sz val="10"/>
      <color rgb="FF0A0A0A"/>
      <name val="Calibri"/>
      <family val="2"/>
      <scheme val="minor"/>
    </font>
    <font>
      <b/>
      <sz val="10"/>
      <color rgb="FF0A0A0A"/>
      <name val="Calibri"/>
      <family val="2"/>
      <scheme val="minor"/>
    </font>
    <font>
      <b/>
      <sz val="10"/>
      <name val="Calibri"/>
      <family val="2"/>
      <scheme val="minor"/>
    </font>
    <font>
      <b/>
      <sz val="10"/>
      <color rgb="FFFF0000"/>
      <name val="Calibri"/>
      <family val="2"/>
      <scheme val="minor"/>
    </font>
    <font>
      <strike/>
      <sz val="10"/>
      <color rgb="FF006100"/>
      <name val="Calibri"/>
      <family val="2"/>
      <scheme val="minor"/>
    </font>
    <font>
      <sz val="10"/>
      <color theme="5" tint="-0.24994659260841701"/>
      <name val="Calibri"/>
      <family val="2"/>
    </font>
    <font>
      <b/>
      <sz val="10"/>
      <color theme="5" tint="-0.24994659260841701"/>
      <name val="Calibri"/>
      <family val="2"/>
    </font>
    <font>
      <sz val="10"/>
      <color theme="1"/>
      <name val="Calibri"/>
      <family val="2"/>
    </font>
    <font>
      <b/>
      <sz val="10"/>
      <color rgb="FF006100"/>
      <name val="Calibri"/>
      <family val="2"/>
      <scheme val="minor"/>
    </font>
    <font>
      <b/>
      <sz val="10"/>
      <color theme="9" tint="-0.499984740745262"/>
      <name val="Calibri"/>
      <family val="2"/>
    </font>
    <font>
      <sz val="10"/>
      <color theme="9" tint="-0.499984740745262"/>
      <name val="Calibri"/>
      <family val="2"/>
    </font>
    <font>
      <b/>
      <sz val="10"/>
      <color theme="7" tint="-0.499984740745262"/>
      <name val="Calibri"/>
      <family val="2"/>
      <scheme val="minor"/>
    </font>
    <font>
      <sz val="10"/>
      <color theme="7" tint="-0.499984740745262"/>
      <name val="Calibri"/>
      <family val="2"/>
      <scheme val="minor"/>
    </font>
    <font>
      <b/>
      <sz val="10"/>
      <color theme="9" tint="-0.499984740745262"/>
      <name val="Calibri"/>
      <family val="2"/>
      <scheme val="minor"/>
    </font>
    <font>
      <sz val="10"/>
      <color theme="9" tint="-0.499984740745262"/>
      <name val="Calibri"/>
      <family val="2"/>
      <scheme val="minor"/>
    </font>
    <font>
      <sz val="10"/>
      <color rgb="FF253136"/>
      <name val="Calibri"/>
      <family val="2"/>
      <scheme val="minor"/>
    </font>
    <font>
      <b/>
      <sz val="10"/>
      <color theme="5"/>
      <name val="Calibri"/>
      <family val="2"/>
    </font>
    <font>
      <sz val="10"/>
      <color theme="5"/>
      <name val="Calibri"/>
      <family val="2"/>
    </font>
    <font>
      <b/>
      <sz val="10"/>
      <color rgb="FF00B050"/>
      <name val="Calibri"/>
      <family val="2"/>
    </font>
    <font>
      <b/>
      <sz val="10"/>
      <color theme="5" tint="-0.499984740745262"/>
      <name val="Calibri"/>
      <family val="2"/>
    </font>
    <font>
      <sz val="10"/>
      <color theme="5" tint="-0.499984740745262"/>
      <name val="Calibri"/>
      <family val="2"/>
    </font>
    <font>
      <u/>
      <sz val="10"/>
      <color rgb="FF000000"/>
      <name val="Calibri"/>
      <family val="2"/>
    </font>
    <font>
      <b/>
      <i/>
      <sz val="10"/>
      <color rgb="FF000000"/>
      <name val="Calibri"/>
      <family val="2"/>
    </font>
    <font>
      <i/>
      <sz val="10"/>
      <color theme="8" tint="-0.499984740745262"/>
      <name val="Calibri"/>
      <family val="2"/>
    </font>
    <font>
      <i/>
      <sz val="12"/>
      <color rgb="FF000000"/>
      <name val="Calibri"/>
      <family val="2"/>
    </font>
    <font>
      <b/>
      <sz val="10"/>
      <color rgb="FF00B050"/>
      <name val="Calibri"/>
      <family val="2"/>
      <scheme val="minor"/>
    </font>
    <font>
      <sz val="10"/>
      <color theme="6" tint="-0.499984740745262"/>
      <name val="Calibri"/>
      <family val="2"/>
      <scheme val="minor"/>
    </font>
    <font>
      <u/>
      <sz val="10"/>
      <color theme="0"/>
      <name val="Calibri"/>
      <family val="2"/>
      <scheme val="minor"/>
    </font>
    <font>
      <sz val="10"/>
      <color theme="0"/>
      <name val="Calibri"/>
      <family val="2"/>
    </font>
    <font>
      <i/>
      <sz val="11"/>
      <color theme="1"/>
      <name val="Calibri"/>
      <family val="2"/>
    </font>
    <font>
      <i/>
      <sz val="11"/>
      <name val="Calibri"/>
      <family val="2"/>
      <scheme val="minor"/>
    </font>
    <font>
      <u/>
      <sz val="11"/>
      <name val="Calibri"/>
      <family val="2"/>
      <scheme val="minor"/>
    </font>
    <font>
      <i/>
      <sz val="11"/>
      <name val="Calibri"/>
      <family val="2"/>
    </font>
    <font>
      <i/>
      <sz val="11"/>
      <color theme="1" tint="0.499984740745262"/>
      <name val="Calibri"/>
      <family val="2"/>
      <scheme val="minor"/>
    </font>
    <font>
      <i/>
      <sz val="11"/>
      <color theme="1" tint="0.499984740745262"/>
      <name val="Calibri"/>
      <family val="2"/>
    </font>
    <font>
      <i/>
      <u/>
      <sz val="11"/>
      <color theme="1" tint="0.499984740745262"/>
      <name val="Calibri"/>
      <family val="2"/>
      <scheme val="minor"/>
    </font>
    <font>
      <i/>
      <sz val="10"/>
      <name val="Calibri"/>
      <family val="2"/>
    </font>
    <font>
      <sz val="20"/>
      <color theme="1"/>
      <name val="Calibri"/>
      <family val="2"/>
      <scheme val="minor"/>
    </font>
    <font>
      <b/>
      <sz val="11"/>
      <color theme="1" tint="0.34998626667073579"/>
      <name val="Calibri"/>
      <family val="2"/>
    </font>
    <font>
      <b/>
      <sz val="11"/>
      <color theme="1" tint="0.34998626667073579"/>
      <name val="Calibri"/>
      <family val="2"/>
      <scheme val="minor"/>
    </font>
    <font>
      <b/>
      <i/>
      <sz val="11"/>
      <color theme="1" tint="0.34998626667073579"/>
      <name val="Calibri"/>
      <family val="2"/>
    </font>
    <font>
      <b/>
      <i/>
      <sz val="11"/>
      <color theme="1" tint="0.34998626667073579"/>
      <name val="Calibri"/>
      <family val="2"/>
      <scheme val="minor"/>
    </font>
    <font>
      <sz val="10"/>
      <color rgb="FF333333"/>
      <name val="Calibri"/>
      <family val="2"/>
    </font>
    <font>
      <b/>
      <sz val="10"/>
      <color theme="0"/>
      <name val="Calibri"/>
      <family val="2"/>
    </font>
    <font>
      <i/>
      <sz val="10"/>
      <color theme="1"/>
      <name val="Calibri"/>
      <family val="2"/>
      <scheme val="minor"/>
    </font>
    <font>
      <sz val="10"/>
      <color rgb="FFFF0000"/>
      <name val="Calibri"/>
      <family val="2"/>
      <scheme val="minor"/>
    </font>
    <font>
      <b/>
      <sz val="14"/>
      <color rgb="FFFF0000"/>
      <name val="Calibri"/>
      <family val="2"/>
      <scheme val="minor"/>
    </font>
    <font>
      <b/>
      <sz val="10"/>
      <color theme="0"/>
      <name val="Calibri"/>
      <family val="2"/>
      <scheme val="minor"/>
    </font>
    <font>
      <b/>
      <sz val="10"/>
      <color theme="1" tint="0.34998626667073579"/>
      <name val="Calibri"/>
      <family val="2"/>
    </font>
    <font>
      <b/>
      <sz val="10"/>
      <color theme="1" tint="0.34998626667073579"/>
      <name val="Calibri"/>
      <family val="2"/>
      <scheme val="minor"/>
    </font>
    <font>
      <b/>
      <i/>
      <sz val="10"/>
      <color theme="1" tint="0.34998626667073579"/>
      <name val="Calibri"/>
      <family val="2"/>
    </font>
    <font>
      <b/>
      <i/>
      <sz val="10"/>
      <color theme="1" tint="0.34998626667073579"/>
      <name val="Calibri"/>
      <family val="2"/>
      <scheme val="minor"/>
    </font>
    <font>
      <i/>
      <sz val="10"/>
      <color theme="1" tint="0.499984740745262"/>
      <name val="Calibri"/>
      <family val="2"/>
      <scheme val="minor"/>
    </font>
    <font>
      <i/>
      <sz val="10"/>
      <color theme="1" tint="0.499984740745262"/>
      <name val="Calibri"/>
      <family val="2"/>
    </font>
    <font>
      <i/>
      <u/>
      <sz val="10"/>
      <color theme="1" tint="0.499984740745262"/>
      <name val="Calibri"/>
      <family val="2"/>
      <scheme val="minor"/>
    </font>
    <font>
      <sz val="10"/>
      <color theme="0"/>
      <name val="Calibri"/>
      <family val="2"/>
      <scheme val="minor"/>
    </font>
    <font>
      <sz val="9"/>
      <color rgb="FF000000"/>
      <name val="Calibri"/>
      <family val="2"/>
    </font>
    <font>
      <u/>
      <sz val="9"/>
      <color theme="10"/>
      <name val="Calibri"/>
      <family val="2"/>
      <scheme val="minor"/>
    </font>
    <font>
      <i/>
      <sz val="9"/>
      <color rgb="FF000000"/>
      <name val="Calibri"/>
      <family val="2"/>
    </font>
    <font>
      <i/>
      <sz val="9"/>
      <color theme="8" tint="-0.499984740745262"/>
      <name val="Calibri"/>
      <family val="2"/>
    </font>
    <font>
      <sz val="10"/>
      <color rgb="FF333333"/>
      <name val="Calibri"/>
      <family val="2"/>
      <scheme val="minor"/>
    </font>
    <font>
      <sz val="10"/>
      <color rgb="FF0C2A29"/>
      <name val="Calibri"/>
      <family val="2"/>
      <scheme val="minor"/>
    </font>
    <font>
      <b/>
      <sz val="10"/>
      <color rgb="FFC00000"/>
      <name val="Calibri"/>
      <family val="2"/>
    </font>
    <font>
      <strike/>
      <sz val="10"/>
      <color rgb="FF000000"/>
      <name val="Calibri"/>
      <family val="2"/>
    </font>
    <font>
      <sz val="8"/>
      <color rgb="FF000000"/>
      <name val="Calibri"/>
      <family val="2"/>
    </font>
    <font>
      <i/>
      <strike/>
      <sz val="10"/>
      <color rgb="FF000000"/>
      <name val="Calibri"/>
      <family val="2"/>
    </font>
    <font>
      <sz val="9"/>
      <color theme="1"/>
      <name val="Calibri"/>
      <family val="2"/>
    </font>
    <font>
      <sz val="9"/>
      <color rgb="FF333333"/>
      <name val="Calibri"/>
      <family val="2"/>
    </font>
    <font>
      <sz val="9"/>
      <name val="Calibri"/>
      <family val="2"/>
    </font>
    <font>
      <b/>
      <sz val="10"/>
      <color rgb="FF333333"/>
      <name val="Calibri"/>
      <family val="2"/>
    </font>
    <font>
      <sz val="9"/>
      <color theme="0"/>
      <name val="Calibri"/>
      <family val="2"/>
    </font>
    <font>
      <b/>
      <sz val="10"/>
      <color theme="0" tint="-4.9989318521683403E-2"/>
      <name val="Calibri"/>
      <family val="2"/>
    </font>
    <font>
      <sz val="10"/>
      <color theme="0" tint="-4.9989318521683403E-2"/>
      <name val="Calibri"/>
      <family val="2"/>
    </font>
    <font>
      <sz val="10"/>
      <color rgb="FFFFFF00"/>
      <name val="Calibri"/>
      <family val="2"/>
      <scheme val="minor"/>
    </font>
    <font>
      <i/>
      <sz val="10"/>
      <color theme="0"/>
      <name val="Calibri"/>
      <family val="2"/>
    </font>
    <font>
      <u/>
      <sz val="11"/>
      <color theme="0"/>
      <name val="Calibri"/>
      <family val="2"/>
      <scheme val="minor"/>
    </font>
    <font>
      <sz val="8"/>
      <name val="Calibri"/>
      <family val="2"/>
    </font>
    <font>
      <sz val="14"/>
      <color theme="0"/>
      <name val="Calibri"/>
      <family val="2"/>
      <scheme val="minor"/>
    </font>
    <font>
      <b/>
      <sz val="9"/>
      <color rgb="FF000000"/>
      <name val="Calibri"/>
      <family val="2"/>
    </font>
    <font>
      <sz val="6"/>
      <color rgb="FF000000"/>
      <name val="Calibri"/>
      <family val="2"/>
    </font>
    <font>
      <sz val="6"/>
      <name val="Calibri"/>
      <family val="2"/>
    </font>
    <font>
      <sz val="26"/>
      <color theme="1"/>
      <name val="Calibri"/>
      <family val="2"/>
      <scheme val="minor"/>
    </font>
    <font>
      <u/>
      <sz val="9"/>
      <color theme="0"/>
      <name val="Calibri"/>
      <family val="2"/>
      <scheme val="minor"/>
    </font>
    <font>
      <u/>
      <sz val="9"/>
      <name val="Calibri"/>
      <family val="2"/>
      <scheme val="minor"/>
    </font>
    <font>
      <sz val="9"/>
      <color theme="10"/>
      <name val="Calibri"/>
      <family val="2"/>
      <scheme val="minor"/>
    </font>
    <font>
      <u/>
      <sz val="8"/>
      <color theme="10"/>
      <name val="Calibri"/>
      <family val="2"/>
      <scheme val="minor"/>
    </font>
    <font>
      <b/>
      <sz val="9"/>
      <color theme="0"/>
      <name val="Calibri"/>
      <family val="2"/>
    </font>
    <font>
      <sz val="36"/>
      <color theme="1"/>
      <name val="Calibri"/>
      <family val="2"/>
      <scheme val="minor"/>
    </font>
    <font>
      <u/>
      <sz val="9"/>
      <color theme="1"/>
      <name val="Calibri"/>
      <family val="2"/>
      <scheme val="minor"/>
    </font>
    <font>
      <u/>
      <sz val="10"/>
      <color theme="1"/>
      <name val="Calibri"/>
      <family val="2"/>
      <scheme val="minor"/>
    </font>
    <font>
      <b/>
      <sz val="10"/>
      <color theme="1"/>
      <name val="Calibri"/>
      <family val="2"/>
    </font>
    <font>
      <b/>
      <sz val="8"/>
      <color theme="0"/>
      <name val="Calibri"/>
      <family val="2"/>
    </font>
    <font>
      <b/>
      <u/>
      <sz val="9"/>
      <color theme="0"/>
      <name val="Calibri"/>
      <family val="2"/>
      <scheme val="minor"/>
    </font>
    <font>
      <b/>
      <i/>
      <sz val="10"/>
      <color theme="0"/>
      <name val="Calibri"/>
      <family val="2"/>
      <scheme val="minor"/>
    </font>
    <font>
      <b/>
      <i/>
      <sz val="10"/>
      <color theme="0"/>
      <name val="Calibri"/>
      <family val="2"/>
    </font>
    <font>
      <b/>
      <u/>
      <sz val="10"/>
      <color theme="0"/>
      <name val="Calibri"/>
      <family val="2"/>
      <scheme val="minor"/>
    </font>
    <font>
      <u/>
      <sz val="10"/>
      <name val="Calibri"/>
      <family val="2"/>
      <scheme val="minor"/>
    </font>
    <font>
      <u/>
      <sz val="8"/>
      <color theme="0"/>
      <name val="Calibri"/>
      <family val="2"/>
      <scheme val="minor"/>
    </font>
    <font>
      <b/>
      <u/>
      <sz val="11"/>
      <color theme="0"/>
      <name val="Calibri"/>
      <family val="2"/>
      <scheme val="minor"/>
    </font>
    <font>
      <u/>
      <sz val="8"/>
      <name val="Calibri"/>
      <family val="2"/>
      <scheme val="minor"/>
    </font>
    <font>
      <b/>
      <u/>
      <sz val="8"/>
      <color theme="0"/>
      <name val="Calibri"/>
      <family val="2"/>
      <scheme val="minor"/>
    </font>
    <font>
      <b/>
      <sz val="9"/>
      <name val="Calibri"/>
      <family val="2"/>
    </font>
    <font>
      <b/>
      <strike/>
      <sz val="10"/>
      <color theme="0"/>
      <name val="Calibri"/>
      <family val="2"/>
    </font>
    <font>
      <b/>
      <sz val="36"/>
      <color rgb="FFFF0000"/>
      <name val="Calibri"/>
      <family val="2"/>
      <scheme val="minor"/>
    </font>
    <font>
      <i/>
      <sz val="9"/>
      <name val="Calibri"/>
      <family val="2"/>
    </font>
    <font>
      <b/>
      <sz val="12"/>
      <color theme="1"/>
      <name val="Calibri"/>
      <family val="2"/>
      <scheme val="minor"/>
    </font>
    <font>
      <b/>
      <sz val="24"/>
      <color rgb="FFFF0000"/>
      <name val="Calibri"/>
      <family val="2"/>
      <scheme val="minor"/>
    </font>
    <font>
      <b/>
      <sz val="9"/>
      <color theme="0"/>
      <name val="Calibri"/>
      <family val="2"/>
      <scheme val="minor"/>
    </font>
    <font>
      <sz val="8"/>
      <color theme="1"/>
      <name val="Calibri"/>
      <family val="2"/>
      <scheme val="minor"/>
    </font>
    <font>
      <sz val="8"/>
      <color theme="0"/>
      <name val="Calibri"/>
      <family val="2"/>
    </font>
    <font>
      <b/>
      <u/>
      <sz val="9"/>
      <color theme="4" tint="-0.499984740745262"/>
      <name val="Calibri"/>
      <family val="2"/>
      <scheme val="minor"/>
    </font>
    <font>
      <strike/>
      <sz val="10"/>
      <color theme="0"/>
      <name val="Calibri"/>
      <family val="2"/>
    </font>
    <font>
      <u/>
      <sz val="9"/>
      <color rgb="FF0070C0"/>
      <name val="Calibri"/>
      <family val="2"/>
      <scheme val="minor"/>
    </font>
    <font>
      <b/>
      <u/>
      <sz val="9"/>
      <name val="Calibri"/>
      <family val="2"/>
      <scheme val="minor"/>
    </font>
    <font>
      <b/>
      <sz val="9"/>
      <color rgb="FFFF0000"/>
      <name val="Calibri"/>
      <family val="2"/>
    </font>
    <font>
      <b/>
      <u/>
      <sz val="9"/>
      <color rgb="FFFF0000"/>
      <name val="Calibri"/>
      <family val="2"/>
      <scheme val="minor"/>
    </font>
    <font>
      <b/>
      <u/>
      <sz val="11"/>
      <color theme="10"/>
      <name val="Calibri"/>
      <family val="2"/>
      <scheme val="minor"/>
    </font>
    <font>
      <i/>
      <sz val="9"/>
      <color theme="0"/>
      <name val="Calibri"/>
      <family val="2"/>
    </font>
    <font>
      <i/>
      <sz val="10"/>
      <color theme="0"/>
      <name val="Calibri"/>
      <family val="2"/>
      <scheme val="minor"/>
    </font>
    <font>
      <i/>
      <sz val="10"/>
      <name val="Calibri"/>
      <family val="2"/>
      <scheme val="minor"/>
    </font>
    <font>
      <sz val="8"/>
      <color theme="3"/>
      <name val="Calibri"/>
      <family val="2"/>
      <scheme val="minor"/>
    </font>
    <font>
      <b/>
      <sz val="8"/>
      <color theme="3"/>
      <name val="Calibri"/>
      <family val="2"/>
    </font>
    <font>
      <b/>
      <u/>
      <sz val="8"/>
      <color theme="3"/>
      <name val="Calibri"/>
      <family val="2"/>
      <scheme val="minor"/>
    </font>
    <font>
      <u/>
      <sz val="8"/>
      <color theme="3"/>
      <name val="Calibri"/>
      <family val="2"/>
      <scheme val="minor"/>
    </font>
    <font>
      <sz val="8"/>
      <color theme="3"/>
      <name val="Calibri"/>
      <family val="2"/>
    </font>
    <font>
      <b/>
      <i/>
      <u/>
      <sz val="8"/>
      <color theme="3"/>
      <name val="Calibri"/>
      <family val="2"/>
      <scheme val="minor"/>
    </font>
    <font>
      <b/>
      <sz val="9"/>
      <color theme="9" tint="-0.499984740745262"/>
      <name val="Calibri"/>
      <family val="2"/>
    </font>
    <font>
      <b/>
      <u/>
      <sz val="8"/>
      <color theme="9" tint="-0.499984740745262"/>
      <name val="Calibri"/>
      <family val="2"/>
      <scheme val="minor"/>
    </font>
    <font>
      <b/>
      <u/>
      <sz val="9"/>
      <color theme="9" tint="-0.499984740745262"/>
      <name val="Calibri"/>
      <family val="2"/>
      <scheme val="minor"/>
    </font>
    <font>
      <strike/>
      <sz val="10"/>
      <name val="Calibri"/>
      <family val="2"/>
    </font>
    <font>
      <strike/>
      <sz val="9"/>
      <name val="Calibri"/>
      <family val="2"/>
    </font>
    <font>
      <strike/>
      <sz val="10"/>
      <name val="Calibri"/>
      <family val="2"/>
      <scheme val="minor"/>
    </font>
    <font>
      <b/>
      <strike/>
      <sz val="10"/>
      <name val="Calibri"/>
      <family val="2"/>
    </font>
    <font>
      <strike/>
      <u/>
      <sz val="8"/>
      <color theme="3"/>
      <name val="Calibri"/>
      <family val="2"/>
      <scheme val="minor"/>
    </font>
    <font>
      <strike/>
      <u/>
      <sz val="9"/>
      <name val="Calibri"/>
      <family val="2"/>
      <scheme val="minor"/>
    </font>
    <font>
      <i/>
      <sz val="10"/>
      <color theme="1"/>
      <name val="Calibri"/>
      <family val="2"/>
    </font>
  </fonts>
  <fills count="11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solid">
        <fgColor theme="0"/>
        <bgColor indexed="64"/>
      </patternFill>
    </fill>
    <fill>
      <patternFill patternType="solid">
        <fgColor theme="0"/>
        <bgColor rgb="FF000000"/>
      </patternFill>
    </fill>
    <fill>
      <patternFill patternType="solid">
        <fgColor theme="0" tint="-0.249977111117893"/>
        <bgColor rgb="FF000000"/>
      </patternFill>
    </fill>
    <fill>
      <patternFill patternType="solid">
        <fgColor theme="0" tint="-0.249977111117893"/>
        <bgColor indexed="64"/>
      </patternFill>
    </fill>
    <fill>
      <patternFill patternType="solid">
        <fgColor theme="5" tint="0.79998168889431442"/>
        <bgColor rgb="FF000000"/>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4" tint="0.59999389629810485"/>
        <bgColor rgb="FF000000"/>
      </patternFill>
    </fill>
    <fill>
      <patternFill patternType="solid">
        <fgColor theme="3" tint="0.79998168889431442"/>
        <bgColor rgb="FF000000"/>
      </patternFill>
    </fill>
    <fill>
      <patternFill patternType="solid">
        <fgColor rgb="FFFFFF00"/>
        <bgColor rgb="FF000000"/>
      </patternFill>
    </fill>
    <fill>
      <patternFill patternType="solid">
        <fgColor rgb="FFF2F2F2"/>
      </patternFill>
    </fill>
    <fill>
      <patternFill patternType="solid">
        <fgColor theme="4" tint="0.79998168889431442"/>
        <bgColor indexed="64"/>
      </patternFill>
    </fill>
    <fill>
      <patternFill patternType="solid">
        <fgColor rgb="FFC6EFCE"/>
      </patternFill>
    </fill>
    <fill>
      <patternFill patternType="solid">
        <fgColor rgb="FFBFBFBF"/>
        <bgColor indexed="64"/>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4" tint="0.79998168889431442"/>
        <bgColor rgb="FF000000"/>
      </patternFill>
    </fill>
    <fill>
      <patternFill patternType="solid">
        <fgColor theme="1" tint="0.499984740745262"/>
        <bgColor rgb="FFC0C0C0"/>
      </patternFill>
    </fill>
    <fill>
      <patternFill patternType="solid">
        <fgColor rgb="FFFF0000"/>
        <bgColor rgb="FF000000"/>
      </patternFill>
    </fill>
    <fill>
      <patternFill patternType="solid">
        <fgColor theme="9"/>
        <bgColor rgb="FF000000"/>
      </patternFill>
    </fill>
    <fill>
      <patternFill patternType="solid">
        <fgColor theme="9"/>
        <bgColor indexed="64"/>
      </patternFill>
    </fill>
    <fill>
      <patternFill patternType="solid">
        <fgColor theme="7" tint="0.79998168889431442"/>
        <bgColor rgb="FF000000"/>
      </patternFill>
    </fill>
    <fill>
      <patternFill patternType="solid">
        <fgColor theme="3" tint="0.39997558519241921"/>
        <bgColor rgb="FFC0C0C0"/>
      </patternFill>
    </fill>
    <fill>
      <patternFill patternType="solid">
        <fgColor theme="3" tint="0.39997558519241921"/>
        <bgColor indexed="65"/>
      </patternFill>
    </fill>
    <fill>
      <patternFill patternType="solid">
        <fgColor theme="3" tint="0.59999389629810485"/>
        <bgColor rgb="FFC0C0C0"/>
      </patternFill>
    </fill>
    <fill>
      <patternFill patternType="solid">
        <fgColor theme="3" tint="0.59999389629810485"/>
        <bgColor indexed="64"/>
      </patternFill>
    </fill>
    <fill>
      <patternFill patternType="solid">
        <fgColor theme="5" tint="-0.249977111117893"/>
        <bgColor rgb="FFC0C0C0"/>
      </patternFill>
    </fill>
    <fill>
      <patternFill patternType="solid">
        <fgColor theme="7" tint="-0.249977111117893"/>
        <bgColor rgb="FFC0C0C0"/>
      </patternFill>
    </fill>
    <fill>
      <patternFill patternType="solid">
        <fgColor theme="9" tint="-0.249977111117893"/>
        <bgColor rgb="FFC0C0C0"/>
      </patternFill>
    </fill>
    <fill>
      <patternFill patternType="solid">
        <fgColor theme="4" tint="0.59999389629810485"/>
        <bgColor rgb="FFC0C0C0"/>
      </patternFill>
    </fill>
    <fill>
      <patternFill patternType="solid">
        <fgColor theme="4" tint="0.59999389629810485"/>
        <bgColor indexed="64"/>
      </patternFill>
    </fill>
    <fill>
      <patternFill patternType="solid">
        <fgColor theme="8" tint="0.79998168889431442"/>
        <bgColor rgb="FFC0C0C0"/>
      </patternFill>
    </fill>
    <fill>
      <patternFill patternType="solid">
        <fgColor theme="8" tint="0.79998168889431442"/>
        <bgColor indexed="64"/>
      </patternFill>
    </fill>
    <fill>
      <patternFill patternType="solid">
        <fgColor rgb="FFFDE9D9"/>
        <bgColor rgb="FF000000"/>
      </patternFill>
    </fill>
    <fill>
      <patternFill patternType="solid">
        <fgColor rgb="FFF2F2F2"/>
        <bgColor rgb="FF000000"/>
      </patternFill>
    </fill>
    <fill>
      <patternFill patternType="solid">
        <fgColor rgb="FFEBF1DE"/>
        <bgColor rgb="FF000000"/>
      </patternFill>
    </fill>
    <fill>
      <patternFill patternType="solid">
        <fgColor theme="1"/>
        <bgColor rgb="FFC0C0C0"/>
      </patternFill>
    </fill>
    <fill>
      <patternFill patternType="solid">
        <fgColor theme="3" tint="-0.499984740745262"/>
        <bgColor rgb="FFC0C0C0"/>
      </patternFill>
    </fill>
    <fill>
      <patternFill patternType="solid">
        <fgColor rgb="FFF2F2F2"/>
        <bgColor indexed="64"/>
      </patternFill>
    </fill>
    <fill>
      <patternFill patternType="solid">
        <fgColor theme="0" tint="-4.9989318521683403E-2"/>
        <bgColor theme="9" tint="0.79998168889431442"/>
      </patternFill>
    </fill>
    <fill>
      <patternFill patternType="solid">
        <fgColor theme="7"/>
        <bgColor rgb="FFC0C0C0"/>
      </patternFill>
    </fill>
    <fill>
      <patternFill patternType="solid">
        <fgColor theme="5" tint="-0.249977111117893"/>
        <bgColor rgb="FF000000"/>
      </patternFill>
    </fill>
    <fill>
      <patternFill patternType="solid">
        <fgColor theme="5" tint="-0.249977111117893"/>
        <bgColor indexed="64"/>
      </patternFill>
    </fill>
    <fill>
      <patternFill patternType="solid">
        <fgColor theme="2" tint="-0.499984740745262"/>
        <bgColor rgb="FFC0C0C0"/>
      </patternFill>
    </fill>
    <fill>
      <patternFill patternType="solid">
        <fgColor theme="5" tint="0.39997558519241921"/>
        <bgColor rgb="FFC0C0C0"/>
      </patternFill>
    </fill>
    <fill>
      <patternFill patternType="solid">
        <fgColor theme="4" tint="-0.249977111117893"/>
        <bgColor rgb="FFC0C0C0"/>
      </patternFill>
    </fill>
    <fill>
      <patternFill patternType="solid">
        <fgColor theme="1" tint="4.9989318521683403E-2"/>
        <bgColor rgb="FFC0C0C0"/>
      </patternFill>
    </fill>
    <fill>
      <patternFill patternType="solid">
        <fgColor theme="1" tint="4.9989318521683403E-2"/>
        <bgColor indexed="64"/>
      </patternFill>
    </fill>
    <fill>
      <patternFill patternType="solid">
        <fgColor theme="0" tint="-0.34998626667073579"/>
        <bgColor indexed="64"/>
      </patternFill>
    </fill>
    <fill>
      <patternFill patternType="solid">
        <fgColor theme="7"/>
        <bgColor rgb="FF000000"/>
      </patternFill>
    </fill>
    <fill>
      <patternFill patternType="solid">
        <fgColor theme="7"/>
        <bgColor indexed="64"/>
      </patternFill>
    </fill>
    <fill>
      <patternFill patternType="solid">
        <fgColor theme="9" tint="-0.499984740745262"/>
        <bgColor rgb="FF000000"/>
      </patternFill>
    </fill>
    <fill>
      <patternFill patternType="solid">
        <fgColor theme="4" tint="0.39997558519241921"/>
        <bgColor rgb="FFC0C0C0"/>
      </patternFill>
    </fill>
    <fill>
      <patternFill patternType="solid">
        <fgColor theme="0" tint="-0.34998626667073579"/>
        <bgColor rgb="FF000000"/>
      </patternFill>
    </fill>
    <fill>
      <patternFill patternType="solid">
        <fgColor theme="0" tint="-0.499984740745262"/>
        <bgColor indexed="64"/>
      </patternFill>
    </fill>
    <fill>
      <patternFill patternType="solid">
        <fgColor theme="0" tint="-0.499984740745262"/>
        <bgColor rgb="FFC0C0C0"/>
      </patternFill>
    </fill>
    <fill>
      <patternFill patternType="solid">
        <fgColor theme="8" tint="0.79998168889431442"/>
        <bgColor rgb="FF000000"/>
      </patternFill>
    </fill>
    <fill>
      <patternFill patternType="solid">
        <fgColor theme="5" tint="0.39997558519241921"/>
        <bgColor indexed="65"/>
      </patternFill>
    </fill>
    <fill>
      <patternFill patternType="solid">
        <fgColor theme="5" tint="0.39997558519241921"/>
        <bgColor indexed="64"/>
      </patternFill>
    </fill>
    <fill>
      <patternFill patternType="solid">
        <fgColor theme="6" tint="0.59999389629810485"/>
        <bgColor indexed="64"/>
      </patternFill>
    </fill>
    <fill>
      <patternFill patternType="solid">
        <fgColor theme="9" tint="0.39997558519241921"/>
        <bgColor rgb="FF000000"/>
      </patternFill>
    </fill>
    <fill>
      <patternFill patternType="solid">
        <fgColor theme="9" tint="0.39997558519241921"/>
        <bgColor indexed="64"/>
      </patternFill>
    </fill>
    <fill>
      <patternFill patternType="solid">
        <fgColor theme="9" tint="0.59999389629810485"/>
        <bgColor rgb="FF000000"/>
      </patternFill>
    </fill>
    <fill>
      <patternFill patternType="solid">
        <fgColor theme="9" tint="0.59999389629810485"/>
        <bgColor indexed="64"/>
      </patternFill>
    </fill>
    <fill>
      <patternFill patternType="solid">
        <fgColor theme="8" tint="0.39997558519241921"/>
        <bgColor rgb="FF000000"/>
      </patternFill>
    </fill>
    <fill>
      <patternFill patternType="solid">
        <fgColor theme="8" tint="-0.249977111117893"/>
        <bgColor rgb="FF000000"/>
      </patternFill>
    </fill>
    <fill>
      <patternFill patternType="solid">
        <fgColor theme="0" tint="-0.249977111117893"/>
        <bgColor theme="9" tint="0.79998168889431442"/>
      </patternFill>
    </fill>
    <fill>
      <patternFill patternType="solid">
        <fgColor theme="5" tint="0.39997558519241921"/>
        <bgColor rgb="FF000000"/>
      </patternFill>
    </fill>
    <fill>
      <patternFill patternType="solid">
        <fgColor theme="9" tint="0.59999389629810485"/>
        <bgColor theme="9" tint="0.79998168889431442"/>
      </patternFill>
    </fill>
    <fill>
      <patternFill patternType="solid">
        <fgColor theme="5"/>
        <bgColor rgb="FFC0C0C0"/>
      </patternFill>
    </fill>
    <fill>
      <patternFill patternType="solid">
        <fgColor theme="6" tint="-0.249977111117893"/>
        <bgColor rgb="FF000000"/>
      </patternFill>
    </fill>
    <fill>
      <patternFill patternType="solid">
        <fgColor theme="6" tint="-0.249977111117893"/>
        <bgColor indexed="64"/>
      </patternFill>
    </fill>
    <fill>
      <patternFill patternType="solid">
        <fgColor theme="6" tint="-0.499984740745262"/>
        <bgColor rgb="FF000000"/>
      </patternFill>
    </fill>
    <fill>
      <patternFill patternType="solid">
        <fgColor theme="6" tint="-0.499984740745262"/>
        <bgColor indexed="64"/>
      </patternFill>
    </fill>
    <fill>
      <patternFill patternType="solid">
        <fgColor theme="6" tint="0.39997558519241921"/>
        <bgColor rgb="FF000000"/>
      </patternFill>
    </fill>
    <fill>
      <patternFill patternType="solid">
        <fgColor theme="6" tint="0.39997558519241921"/>
        <bgColor indexed="64"/>
      </patternFill>
    </fill>
    <fill>
      <patternFill patternType="solid">
        <fgColor theme="7" tint="0.79998168889431442"/>
        <bgColor indexed="64"/>
      </patternFill>
    </fill>
    <fill>
      <patternFill patternType="solid">
        <fgColor theme="0" tint="-0.34998626667073579"/>
        <bgColor rgb="FFC0C0C0"/>
      </patternFill>
    </fill>
    <fill>
      <patternFill patternType="solid">
        <fgColor theme="1" tint="0.34998626667073579"/>
        <bgColor rgb="FFC0C0C0"/>
      </patternFill>
    </fill>
    <fill>
      <patternFill patternType="solid">
        <fgColor theme="1" tint="0.34998626667073579"/>
        <bgColor indexed="64"/>
      </patternFill>
    </fill>
    <fill>
      <patternFill patternType="solid">
        <fgColor theme="6" tint="0.59999389629810485"/>
        <bgColor rgb="FF000000"/>
      </patternFill>
    </fill>
    <fill>
      <patternFill patternType="solid">
        <fgColor theme="9" tint="0.39997558519241921"/>
        <bgColor theme="9" tint="0.79998168889431442"/>
      </patternFill>
    </fill>
    <fill>
      <patternFill patternType="solid">
        <fgColor theme="7" tint="0.59999389629810485"/>
        <bgColor rgb="FF000000"/>
      </patternFill>
    </fill>
    <fill>
      <patternFill patternType="solid">
        <fgColor theme="7" tint="0.59999389629810485"/>
        <bgColor indexed="64"/>
      </patternFill>
    </fill>
    <fill>
      <patternFill patternType="solid">
        <fgColor theme="4" tint="0.39997558519241921"/>
        <bgColor indexed="64"/>
      </patternFill>
    </fill>
    <fill>
      <patternFill patternType="solid">
        <fgColor theme="3" tint="0.39997558519241921"/>
        <bgColor indexed="64"/>
      </patternFill>
    </fill>
    <fill>
      <patternFill patternType="darkDown">
        <bgColor theme="0" tint="-0.249977111117893"/>
      </patternFill>
    </fill>
    <fill>
      <patternFill patternType="solid">
        <fgColor rgb="FFFF0000"/>
        <bgColor indexed="64"/>
      </patternFill>
    </fill>
    <fill>
      <patternFill patternType="solid">
        <fgColor theme="6" tint="-0.499984740745262"/>
        <bgColor rgb="FFC0C0C0"/>
      </patternFill>
    </fill>
    <fill>
      <patternFill patternType="solid">
        <fgColor rgb="FF7030A0"/>
        <bgColor rgb="FFC0C0C0"/>
      </patternFill>
    </fill>
    <fill>
      <patternFill patternType="solid">
        <fgColor theme="8" tint="0.59999389629810485"/>
        <bgColor rgb="FFC0C0C0"/>
      </patternFill>
    </fill>
    <fill>
      <patternFill patternType="solid">
        <fgColor theme="8" tint="0.39997558519241921"/>
        <bgColor rgb="FFC0C0C0"/>
      </patternFill>
    </fill>
    <fill>
      <patternFill patternType="solid">
        <fgColor theme="8" tint="-0.249977111117893"/>
        <bgColor rgb="FFC0C0C0"/>
      </patternFill>
    </fill>
    <fill>
      <patternFill patternType="solid">
        <fgColor theme="9" tint="-0.499984740745262"/>
        <bgColor rgb="FFC0C0C0"/>
      </patternFill>
    </fill>
    <fill>
      <patternFill patternType="solid">
        <fgColor theme="4" tint="0.59999389629810485"/>
        <bgColor theme="4" tint="0.59999389629810485"/>
      </patternFill>
    </fill>
    <fill>
      <patternFill patternType="solid">
        <fgColor theme="7" tint="0.39997558519241921"/>
        <bgColor rgb="FF000000"/>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4"/>
        <bgColor rgb="FF000000"/>
      </patternFill>
    </fill>
    <fill>
      <patternFill patternType="solid">
        <fgColor theme="4"/>
        <bgColor indexed="64"/>
      </patternFill>
    </fill>
    <fill>
      <patternFill patternType="solid">
        <fgColor theme="0" tint="-0.499984740745262"/>
        <bgColor rgb="FF000000"/>
      </patternFill>
    </fill>
    <fill>
      <patternFill patternType="solid">
        <fgColor rgb="FF4F81BD"/>
        <bgColor rgb="FF000000"/>
      </patternFill>
    </fill>
    <fill>
      <patternFill patternType="solid">
        <fgColor rgb="FF4F81BD"/>
        <bgColor indexed="64"/>
      </patternFill>
    </fill>
    <fill>
      <patternFill patternType="solid">
        <fgColor rgb="FFFFC000"/>
        <bgColor rgb="FF000000"/>
      </patternFill>
    </fill>
    <fill>
      <patternFill patternType="solid">
        <fgColor rgb="FFFFC000"/>
        <bgColor indexed="64"/>
      </patternFill>
    </fill>
    <fill>
      <patternFill patternType="solid">
        <fgColor theme="8" tint="0.59999389629810485"/>
        <bgColor rgb="FF000000"/>
      </patternFill>
    </fill>
    <fill>
      <patternFill patternType="solid">
        <fgColor theme="8" tint="0.59999389629810485"/>
        <bgColor indexed="64"/>
      </patternFill>
    </fill>
    <fill>
      <patternFill patternType="solid">
        <fgColor theme="1"/>
        <bgColor rgb="FF000000"/>
      </patternFill>
    </fill>
  </fills>
  <borders count="265">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medium">
        <color theme="0" tint="-0.14999847407452621"/>
      </left>
      <right/>
      <top style="thin">
        <color rgb="FFD0D7E5"/>
      </top>
      <bottom style="thin">
        <color rgb="FFD0D7E5"/>
      </bottom>
      <diagonal/>
    </border>
    <border>
      <left style="medium">
        <color theme="0" tint="-0.14999847407452621"/>
      </left>
      <right/>
      <top style="thin">
        <color theme="0" tint="-0.14999847407452621"/>
      </top>
      <bottom style="thin">
        <color theme="0" tint="-0.14999847407452621"/>
      </bottom>
      <diagonal/>
    </border>
    <border>
      <left/>
      <right/>
      <top style="thin">
        <color rgb="FFD0D7E5"/>
      </top>
      <bottom style="thin">
        <color rgb="FFD0D7E5"/>
      </bottom>
      <diagonal/>
    </border>
    <border>
      <left/>
      <right/>
      <top style="thin">
        <color rgb="FFD0D7E5"/>
      </top>
      <bottom/>
      <diagonal/>
    </border>
    <border>
      <left/>
      <right/>
      <top style="thin">
        <color theme="0" tint="-0.14999847407452621"/>
      </top>
      <bottom style="thin">
        <color theme="0" tint="-0.14999847407452621"/>
      </bottom>
      <diagonal/>
    </border>
    <border>
      <left/>
      <right style="thin">
        <color auto="1"/>
      </right>
      <top/>
      <bottom style="thin">
        <color auto="1"/>
      </bottom>
      <diagonal/>
    </border>
    <border>
      <left style="thin">
        <color auto="1"/>
      </left>
      <right style="thin">
        <color auto="1"/>
      </right>
      <top/>
      <bottom/>
      <diagonal/>
    </border>
    <border>
      <left/>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style="medium">
        <color theme="0" tint="-0.14999847407452621"/>
      </top>
      <bottom style="thick">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14999847407452621"/>
      </bottom>
      <diagonal/>
    </border>
    <border>
      <left style="thin">
        <color rgb="FF3F3F3F"/>
      </left>
      <right style="thin">
        <color rgb="FF3F3F3F"/>
      </right>
      <top style="thin">
        <color rgb="FF3F3F3F"/>
      </top>
      <bottom style="thin">
        <color rgb="FF3F3F3F"/>
      </bottom>
      <diagonal/>
    </border>
    <border>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rgb="FF3F3F3F"/>
      </left>
      <right style="thin">
        <color rgb="FF3F3F3F"/>
      </right>
      <top style="thin">
        <color rgb="FF3F3F3F"/>
      </top>
      <bottom/>
      <diagonal/>
    </border>
    <border>
      <left style="double">
        <color indexed="64"/>
      </left>
      <right style="thin">
        <color theme="0" tint="-0.14999847407452621"/>
      </right>
      <top style="double">
        <color indexed="64"/>
      </top>
      <bottom style="thin">
        <color theme="0" tint="-0.14999847407452621"/>
      </bottom>
      <diagonal/>
    </border>
    <border>
      <left style="thin">
        <color theme="0" tint="-0.14999847407452621"/>
      </left>
      <right style="thin">
        <color theme="0" tint="-0.14999847407452621"/>
      </right>
      <top style="double">
        <color indexed="64"/>
      </top>
      <bottom style="thin">
        <color theme="0" tint="-0.14999847407452621"/>
      </bottom>
      <diagonal/>
    </border>
    <border>
      <left style="thin">
        <color theme="0" tint="-0.14999847407452621"/>
      </left>
      <right style="double">
        <color indexed="64"/>
      </right>
      <top style="double">
        <color indexed="64"/>
      </top>
      <bottom style="thin">
        <color theme="0" tint="-0.14999847407452621"/>
      </bottom>
      <diagonal/>
    </border>
    <border>
      <left style="double">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double">
        <color indexed="64"/>
      </right>
      <top style="thin">
        <color theme="0" tint="-0.14999847407452621"/>
      </top>
      <bottom style="thin">
        <color theme="0" tint="-0.14999847407452621"/>
      </bottom>
      <diagonal/>
    </border>
    <border>
      <left style="double">
        <color indexed="64"/>
      </left>
      <right style="thin">
        <color theme="0" tint="-0.14999847407452621"/>
      </right>
      <top style="thin">
        <color theme="0" tint="-0.14999847407452621"/>
      </top>
      <bottom style="double">
        <color indexed="64"/>
      </bottom>
      <diagonal/>
    </border>
    <border>
      <left style="thin">
        <color theme="0" tint="-0.14999847407452621"/>
      </left>
      <right style="thin">
        <color theme="0" tint="-0.14999847407452621"/>
      </right>
      <top style="thin">
        <color theme="0" tint="-0.14999847407452621"/>
      </top>
      <bottom style="double">
        <color indexed="64"/>
      </bottom>
      <diagonal/>
    </border>
    <border>
      <left style="thin">
        <color theme="0" tint="-0.14999847407452621"/>
      </left>
      <right style="double">
        <color indexed="64"/>
      </right>
      <top style="thin">
        <color theme="0" tint="-0.14999847407452621"/>
      </top>
      <bottom style="double">
        <color indexed="64"/>
      </bottom>
      <diagonal/>
    </border>
    <border>
      <left style="thin">
        <color theme="0" tint="-0.14999847407452621"/>
      </left>
      <right/>
      <top style="double">
        <color indexed="64"/>
      </top>
      <bottom style="thin">
        <color theme="0" tint="-0.14999847407452621"/>
      </bottom>
      <diagonal/>
    </border>
    <border>
      <left style="thin">
        <color theme="0" tint="-0.14999847407452621"/>
      </left>
      <right/>
      <top style="thin">
        <color theme="0" tint="-0.14999847407452621"/>
      </top>
      <bottom style="double">
        <color indexed="64"/>
      </bottom>
      <diagonal/>
    </border>
    <border>
      <left/>
      <right/>
      <top style="double">
        <color indexed="64"/>
      </top>
      <bottom/>
      <diagonal/>
    </border>
    <border>
      <left/>
      <right style="double">
        <color indexed="64"/>
      </right>
      <top style="double">
        <color indexed="64"/>
      </top>
      <bottom/>
      <diagonal/>
    </border>
    <border>
      <left/>
      <right style="double">
        <color indexed="64"/>
      </right>
      <top style="thin">
        <color theme="0" tint="-0.14999847407452621"/>
      </top>
      <bottom style="thin">
        <color theme="0" tint="-0.14999847407452621"/>
      </bottom>
      <diagonal/>
    </border>
    <border>
      <left style="double">
        <color indexed="64"/>
      </left>
      <right style="thin">
        <color theme="0" tint="-0.249977111117893"/>
      </right>
      <top style="double">
        <color indexed="64"/>
      </top>
      <bottom style="thin">
        <color theme="0" tint="-0.14999847407452621"/>
      </bottom>
      <diagonal/>
    </border>
    <border>
      <left style="double">
        <color indexed="64"/>
      </left>
      <right style="thin">
        <color theme="0" tint="-0.249977111117893"/>
      </right>
      <top style="thin">
        <color theme="0" tint="-0.14999847407452621"/>
      </top>
      <bottom style="thin">
        <color theme="0" tint="-0.14999847407452621"/>
      </bottom>
      <diagonal/>
    </border>
    <border>
      <left style="double">
        <color indexed="64"/>
      </left>
      <right style="thin">
        <color theme="0" tint="-0.249977111117893"/>
      </right>
      <top style="thin">
        <color theme="0" tint="-0.14999847407452621"/>
      </top>
      <bottom style="double">
        <color indexed="64"/>
      </bottom>
      <diagonal/>
    </border>
    <border>
      <left/>
      <right style="thin">
        <color theme="0" tint="-0.14999847407452621"/>
      </right>
      <top style="double">
        <color indexed="64"/>
      </top>
      <bottom style="thin">
        <color theme="0" tint="-0.14999847407452621"/>
      </bottom>
      <diagonal/>
    </border>
    <border>
      <left/>
      <right style="thin">
        <color theme="0" tint="-0.14999847407452621"/>
      </right>
      <top style="thin">
        <color theme="0" tint="-0.14999847407452621"/>
      </top>
      <bottom style="double">
        <color indexed="64"/>
      </bottom>
      <diagonal/>
    </border>
    <border>
      <left style="thin">
        <color theme="0" tint="-0.14999847407452621"/>
      </left>
      <right style="thin">
        <color theme="0" tint="-0.14999847407452621"/>
      </right>
      <top style="double">
        <color theme="0" tint="-0.499984740745262"/>
      </top>
      <bottom style="thin">
        <color theme="0" tint="-0.14999847407452621"/>
      </bottom>
      <diagonal/>
    </border>
    <border>
      <left style="thin">
        <color theme="0" tint="-0.14999847407452621"/>
      </left>
      <right style="double">
        <color theme="0" tint="-0.499984740745262"/>
      </right>
      <top style="double">
        <color theme="0" tint="-0.499984740745262"/>
      </top>
      <bottom style="thin">
        <color theme="0" tint="-0.14999847407452621"/>
      </bottom>
      <diagonal/>
    </border>
    <border>
      <left style="double">
        <color theme="0" tint="-0.499984740745262"/>
      </left>
      <right style="thin">
        <color theme="0" tint="-0.14999847407452621"/>
      </right>
      <top style="thin">
        <color theme="0" tint="-0.14999847407452621"/>
      </top>
      <bottom style="thin">
        <color theme="0" tint="-0.14999847407452621"/>
      </bottom>
      <diagonal/>
    </border>
    <border>
      <left style="thin">
        <color theme="0" tint="-0.14999847407452621"/>
      </left>
      <right style="double">
        <color theme="0" tint="-0.499984740745262"/>
      </right>
      <top style="thin">
        <color theme="0" tint="-0.14999847407452621"/>
      </top>
      <bottom style="thin">
        <color theme="0" tint="-0.14999847407452621"/>
      </bottom>
      <diagonal/>
    </border>
    <border>
      <left style="double">
        <color theme="0" tint="-0.499984740745262"/>
      </left>
      <right style="thin">
        <color theme="0" tint="-0.14999847407452621"/>
      </right>
      <top style="thin">
        <color theme="0" tint="-0.14999847407452621"/>
      </top>
      <bottom style="double">
        <color theme="0" tint="-0.499984740745262"/>
      </bottom>
      <diagonal/>
    </border>
    <border>
      <left style="thin">
        <color theme="0" tint="-0.14999847407452621"/>
      </left>
      <right style="thin">
        <color theme="0" tint="-0.14999847407452621"/>
      </right>
      <top style="thin">
        <color theme="0" tint="-0.14999847407452621"/>
      </top>
      <bottom style="double">
        <color theme="0" tint="-0.499984740745262"/>
      </bottom>
      <diagonal/>
    </border>
    <border>
      <left style="thin">
        <color theme="0" tint="-0.14999847407452621"/>
      </left>
      <right style="double">
        <color theme="0" tint="-0.499984740745262"/>
      </right>
      <top style="thin">
        <color theme="0" tint="-0.14999847407452621"/>
      </top>
      <bottom style="double">
        <color theme="0" tint="-0.499984740745262"/>
      </bottom>
      <diagonal/>
    </border>
    <border>
      <left style="thin">
        <color rgb="FF3F3F3F"/>
      </left>
      <right style="thin">
        <color rgb="FF3F3F3F"/>
      </right>
      <top style="medium">
        <color theme="0" tint="-0.14999847407452621"/>
      </top>
      <bottom style="thick">
        <color theme="0"/>
      </bottom>
      <diagonal/>
    </border>
    <border>
      <left/>
      <right style="thin">
        <color theme="0" tint="-0.14999847407452621"/>
      </right>
      <top/>
      <bottom style="thin">
        <color theme="0" tint="-0.14999847407452621"/>
      </bottom>
      <diagonal/>
    </border>
    <border>
      <left style="thin">
        <color theme="0" tint="-0.14999847407452621"/>
      </left>
      <right style="double">
        <color indexed="64"/>
      </right>
      <top/>
      <bottom style="thin">
        <color theme="0" tint="-0.14999847407452621"/>
      </bottom>
      <diagonal/>
    </border>
    <border>
      <left/>
      <right style="double">
        <color indexed="64"/>
      </right>
      <top/>
      <bottom/>
      <diagonal/>
    </border>
    <border>
      <left style="thin">
        <color rgb="FF3F3F3F"/>
      </left>
      <right style="double">
        <color indexed="64"/>
      </right>
      <top style="thin">
        <color rgb="FF3F3F3F"/>
      </top>
      <bottom style="thin">
        <color theme="0" tint="-0.14999847407452621"/>
      </bottom>
      <diagonal/>
    </border>
    <border>
      <left/>
      <right style="thin">
        <color theme="0" tint="-0.14999847407452621"/>
      </right>
      <top style="thin">
        <color theme="0" tint="-0.14999847407452621"/>
      </top>
      <bottom style="double">
        <color theme="0" tint="-0.499984740745262"/>
      </bottom>
      <diagonal/>
    </border>
    <border>
      <left style="thin">
        <color theme="0" tint="-0.14999847407452621"/>
      </left>
      <right style="thin">
        <color theme="0"/>
      </right>
      <top style="thin">
        <color theme="0" tint="-0.14999847407452621"/>
      </top>
      <bottom style="thin">
        <color theme="0" tint="-0.14999847407452621"/>
      </bottom>
      <diagonal/>
    </border>
    <border>
      <left style="thin">
        <color theme="0"/>
      </left>
      <right style="double">
        <color indexed="64"/>
      </right>
      <top style="thin">
        <color theme="0" tint="-0.14999847407452621"/>
      </top>
      <bottom style="thin">
        <color theme="0" tint="-0.14999847407452621"/>
      </bottom>
      <diagonal/>
    </border>
    <border>
      <left style="thin">
        <color theme="0"/>
      </left>
      <right style="thin">
        <color theme="0" tint="-0.14999847407452621"/>
      </right>
      <top style="thin">
        <color theme="0" tint="-0.14999847407452621"/>
      </top>
      <bottom style="thin">
        <color theme="0" tint="-0.14999847407452621"/>
      </bottom>
      <diagonal/>
    </border>
    <border>
      <left style="thin">
        <color theme="0"/>
      </left>
      <right style="thin">
        <color theme="0"/>
      </right>
      <top style="thin">
        <color theme="0"/>
      </top>
      <bottom style="thin">
        <color theme="0"/>
      </bottom>
      <diagonal/>
    </border>
    <border>
      <left/>
      <right style="thin">
        <color auto="1"/>
      </right>
      <top/>
      <bottom/>
      <diagonal/>
    </border>
    <border>
      <left style="double">
        <color theme="0" tint="-0.499984740745262"/>
      </left>
      <right style="thin">
        <color theme="0" tint="-0.14999847407452621"/>
      </right>
      <top/>
      <bottom style="thin">
        <color theme="0" tint="-0.14999847407452621"/>
      </bottom>
      <diagonal/>
    </border>
    <border>
      <left style="thin">
        <color theme="0" tint="-0.14999847407452621"/>
      </left>
      <right/>
      <top/>
      <bottom/>
      <diagonal/>
    </border>
    <border>
      <left style="thin">
        <color theme="0" tint="-0.14999847407452621"/>
      </left>
      <right style="double">
        <color indexed="64"/>
      </right>
      <top/>
      <bottom/>
      <diagonal/>
    </border>
    <border>
      <left style="double">
        <color indexed="64"/>
      </left>
      <right style="thin">
        <color theme="0" tint="-0.249977111117893"/>
      </right>
      <top/>
      <bottom/>
      <diagonal/>
    </border>
    <border>
      <left style="double">
        <color indexed="64"/>
      </left>
      <right style="thin">
        <color theme="0" tint="-0.14999847407452621"/>
      </right>
      <top/>
      <bottom/>
      <diagonal/>
    </border>
    <border>
      <left style="double">
        <color theme="0" tint="-0.499984740745262"/>
      </left>
      <right style="thin">
        <color theme="0" tint="-0.14999847407452621"/>
      </right>
      <top/>
      <bottom/>
      <diagonal/>
    </border>
    <border>
      <left style="thin">
        <color theme="0" tint="-0.14999847407452621"/>
      </left>
      <right style="double">
        <color theme="0" tint="-0.499984740745262"/>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3F3F3F"/>
      </left>
      <right style="double">
        <color indexed="64"/>
      </right>
      <top style="medium">
        <color theme="0" tint="-0.14999847407452621"/>
      </top>
      <bottom style="thin">
        <color theme="0" tint="-0.14999847407452621"/>
      </bottom>
      <diagonal/>
    </border>
    <border>
      <left style="thin">
        <color theme="0"/>
      </left>
      <right style="thin">
        <color theme="0"/>
      </right>
      <top style="thin">
        <color theme="0" tint="-0.14999847407452621"/>
      </top>
      <bottom style="thin">
        <color theme="0" tint="-0.14999847407452621"/>
      </bottom>
      <diagonal/>
    </border>
    <border>
      <left style="thin">
        <color theme="0"/>
      </left>
      <right style="thin">
        <color auto="1"/>
      </right>
      <top style="medium">
        <color theme="0" tint="-0.14999847407452621"/>
      </top>
      <bottom style="thick">
        <color theme="0"/>
      </bottom>
      <diagonal/>
    </border>
    <border>
      <left style="thin">
        <color theme="0" tint="-0.14999847407452621"/>
      </left>
      <right style="double">
        <color indexed="64"/>
      </right>
      <top style="thin">
        <color theme="0" tint="-0.14999847407452621"/>
      </top>
      <bottom style="double">
        <color theme="1"/>
      </bottom>
      <diagonal/>
    </border>
    <border>
      <left/>
      <right style="double">
        <color indexed="64"/>
      </right>
      <top style="thin">
        <color theme="0" tint="-0.14999847407452621"/>
      </top>
      <bottom style="double">
        <color theme="1"/>
      </bottom>
      <diagonal/>
    </border>
    <border>
      <left style="thin">
        <color theme="0" tint="-0.14999847407452621"/>
      </left>
      <right style="thin">
        <color theme="0" tint="-0.14999847407452621"/>
      </right>
      <top style="thin">
        <color theme="0" tint="-0.14999847407452621"/>
      </top>
      <bottom style="double">
        <color theme="1"/>
      </bottom>
      <diagonal/>
    </border>
    <border>
      <left/>
      <right style="thin">
        <color theme="0" tint="-0.14999847407452621"/>
      </right>
      <top style="thin">
        <color theme="0" tint="-0.14999847407452621"/>
      </top>
      <bottom style="double">
        <color theme="1"/>
      </bottom>
      <diagonal/>
    </border>
    <border>
      <left style="double">
        <color indexed="64"/>
      </left>
      <right style="thin">
        <color theme="0" tint="-0.14999847407452621"/>
      </right>
      <top style="thin">
        <color theme="0" tint="-0.14999847407452621"/>
      </top>
      <bottom style="double">
        <color theme="1"/>
      </bottom>
      <diagonal/>
    </border>
    <border>
      <left style="thin">
        <color theme="0" tint="-0.14999847407452621"/>
      </left>
      <right/>
      <top/>
      <bottom style="thin">
        <color theme="0" tint="-0.14999847407452621"/>
      </bottom>
      <diagonal/>
    </border>
    <border>
      <left/>
      <right style="double">
        <color indexed="64"/>
      </right>
      <top/>
      <bottom style="thin">
        <color theme="0" tint="-0.14999847407452621"/>
      </bottom>
      <diagonal/>
    </border>
    <border>
      <left style="thin">
        <color theme="0" tint="-0.249977111117893"/>
      </left>
      <right/>
      <top style="double">
        <color indexed="64"/>
      </top>
      <bottom style="thin">
        <color theme="0" tint="-0.14999847407452621"/>
      </bottom>
      <diagonal/>
    </border>
    <border>
      <left style="thin">
        <color theme="0" tint="-0.249977111117893"/>
      </left>
      <right/>
      <top style="thin">
        <color theme="0" tint="-0.14999847407452621"/>
      </top>
      <bottom style="thin">
        <color theme="0" tint="-0.14999847407452621"/>
      </bottom>
      <diagonal/>
    </border>
    <border>
      <left style="thin">
        <color theme="0" tint="-0.249977111117893"/>
      </left>
      <right/>
      <top style="thin">
        <color theme="0" tint="-0.14999847407452621"/>
      </top>
      <bottom style="double">
        <color indexed="64"/>
      </bottom>
      <diagonal/>
    </border>
    <border>
      <left style="double">
        <color indexed="64"/>
      </left>
      <right style="thin">
        <color theme="0" tint="-4.9989318521683403E-2"/>
      </right>
      <top style="thin">
        <color theme="0" tint="-4.9989318521683403E-2"/>
      </top>
      <bottom style="thin">
        <color theme="0" tint="-4.9989318521683403E-2"/>
      </bottom>
      <diagonal/>
    </border>
    <border>
      <left style="thin">
        <color theme="0" tint="-0.249977111117893"/>
      </left>
      <right style="double">
        <color indexed="64"/>
      </right>
      <top style="double">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top/>
      <bottom/>
      <diagonal/>
    </border>
    <border>
      <left style="thin">
        <color theme="0" tint="-0.14999847407452621"/>
      </left>
      <right/>
      <top style="thin">
        <color theme="0" tint="-0.14999847407452621"/>
      </top>
      <bottom style="double">
        <color theme="1"/>
      </bottom>
      <diagonal/>
    </border>
    <border>
      <left style="medium">
        <color theme="0" tint="-0.14999847407452621"/>
      </left>
      <right style="thin">
        <color theme="0"/>
      </right>
      <top style="thin">
        <color theme="0" tint="-0.14999847407452621"/>
      </top>
      <bottom style="thin">
        <color theme="0" tint="-0.149998474074526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249977111117893"/>
      </left>
      <right style="thin">
        <color theme="0"/>
      </right>
      <top style="thin">
        <color theme="0" tint="-0.14999847407452621"/>
      </top>
      <bottom style="thin">
        <color theme="0" tint="-0.14999847407452621"/>
      </bottom>
      <diagonal/>
    </border>
    <border>
      <left style="medium">
        <color theme="0" tint="-0.14999847407452621"/>
      </left>
      <right style="thin">
        <color theme="0"/>
      </right>
      <top style="thin">
        <color rgb="FFD0D7E5"/>
      </top>
      <bottom style="thin">
        <color rgb="FFD0D7E5"/>
      </bottom>
      <diagonal/>
    </border>
    <border>
      <left/>
      <right style="thin">
        <color theme="0" tint="-4.9989318521683403E-2"/>
      </right>
      <top/>
      <bottom style="thin">
        <color theme="0" tint="-0.14999847407452621"/>
      </bottom>
      <diagonal/>
    </border>
    <border>
      <left/>
      <right style="thin">
        <color theme="2"/>
      </right>
      <top/>
      <bottom style="thin">
        <color theme="0" tint="-0.14999847407452621"/>
      </bottom>
      <diagonal/>
    </border>
    <border>
      <left/>
      <right style="thin">
        <color theme="2"/>
      </right>
      <top/>
      <bottom style="thin">
        <color auto="1"/>
      </bottom>
      <diagonal/>
    </border>
    <border>
      <left style="medium">
        <color theme="0" tint="-0.14999847407452621"/>
      </left>
      <right style="thin">
        <color theme="2"/>
      </right>
      <top style="medium">
        <color theme="0" tint="-0.14999847407452621"/>
      </top>
      <bottom style="thin">
        <color auto="1"/>
      </bottom>
      <diagonal/>
    </border>
    <border>
      <left style="thin">
        <color theme="0"/>
      </left>
      <right style="thin">
        <color theme="2"/>
      </right>
      <top style="medium">
        <color theme="0" tint="-0.14999847407452621"/>
      </top>
      <bottom style="thin">
        <color theme="0" tint="-0.14999847407452621"/>
      </bottom>
      <diagonal/>
    </border>
    <border>
      <left style="thin">
        <color theme="0"/>
      </left>
      <right style="thin">
        <color theme="0" tint="-4.9989318521683403E-2"/>
      </right>
      <top style="medium">
        <color theme="0" tint="-0.14999847407452621"/>
      </top>
      <bottom style="thin">
        <color theme="0" tint="-0.14999847407452621"/>
      </bottom>
      <diagonal/>
    </border>
    <border>
      <left style="thin">
        <color theme="0" tint="-0.14999847407452621"/>
      </left>
      <right style="hair">
        <color theme="0" tint="-4.9989318521683403E-2"/>
      </right>
      <top style="thin">
        <color theme="0" tint="-0.14999847407452621"/>
      </top>
      <bottom style="thin">
        <color theme="0" tint="-0.14999847407452621"/>
      </bottom>
      <diagonal/>
    </border>
    <border>
      <left/>
      <right style="hair">
        <color theme="0" tint="-4.9989318521683403E-2"/>
      </right>
      <top style="thin">
        <color theme="0" tint="-0.14999847407452621"/>
      </top>
      <bottom style="thin">
        <color theme="0" tint="-0.14999847407452621"/>
      </bottom>
      <diagonal/>
    </border>
    <border>
      <left style="thin">
        <color auto="1"/>
      </left>
      <right/>
      <top style="medium">
        <color theme="0" tint="-0.14999847407452621"/>
      </top>
      <bottom style="thick">
        <color theme="0"/>
      </bottom>
      <diagonal/>
    </border>
    <border>
      <left style="thin">
        <color theme="0" tint="-0.14999847407452621"/>
      </left>
      <right/>
      <top style="thin">
        <color theme="0" tint="-0.14999847407452621"/>
      </top>
      <bottom style="thin">
        <color theme="0"/>
      </bottom>
      <diagonal/>
    </border>
    <border>
      <left style="thin">
        <color theme="0"/>
      </left>
      <right style="thin">
        <color theme="0" tint="-0.14999847407452621"/>
      </right>
      <top style="thin">
        <color theme="0" tint="-0.14999847407452621"/>
      </top>
      <bottom/>
      <diagonal/>
    </border>
    <border>
      <left style="thin">
        <color theme="0" tint="-0.14999847407452621"/>
      </left>
      <right style="thin">
        <color theme="0"/>
      </right>
      <top style="thin">
        <color theme="0" tint="-0.14999847407452621"/>
      </top>
      <bottom/>
      <diagonal/>
    </border>
    <border>
      <left/>
      <right style="thin">
        <color theme="0" tint="-0.249977111117893"/>
      </right>
      <top style="thin">
        <color theme="0" tint="-0.14999847407452621"/>
      </top>
      <bottom style="thin">
        <color theme="0" tint="-0.249977111117893"/>
      </bottom>
      <diagonal/>
    </border>
    <border>
      <left style="double">
        <color indexed="64"/>
      </left>
      <right style="thin">
        <color theme="0" tint="-0.14999847407452621"/>
      </right>
      <top/>
      <bottom style="thin">
        <color theme="0" tint="-0.14999847407452621"/>
      </bottom>
      <diagonal/>
    </border>
    <border>
      <left style="double">
        <color indexed="64"/>
      </left>
      <right style="thin">
        <color theme="0" tint="-0.14999847407452621"/>
      </right>
      <top style="double">
        <color indexed="64"/>
      </top>
      <bottom style="hair">
        <color theme="0" tint="-0.14999847407452621"/>
      </bottom>
      <diagonal/>
    </border>
    <border>
      <left style="thin">
        <color theme="0" tint="-0.14999847407452621"/>
      </left>
      <right style="thin">
        <color theme="0" tint="-0.14999847407452621"/>
      </right>
      <top style="double">
        <color indexed="64"/>
      </top>
      <bottom style="hair">
        <color theme="0" tint="-0.14999847407452621"/>
      </bottom>
      <diagonal/>
    </border>
    <border>
      <left/>
      <right/>
      <top style="medium">
        <color theme="0" tint="-0.14999847407452621"/>
      </top>
      <bottom style="thick">
        <color theme="0"/>
      </bottom>
      <diagonal/>
    </border>
    <border>
      <left style="thin">
        <color theme="0" tint="-4.9989318521683403E-2"/>
      </left>
      <right style="thin">
        <color theme="0" tint="-4.9989318521683403E-2"/>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0.14999847407452621"/>
      </left>
      <right style="thin">
        <color theme="0" tint="-0.14999847407452621"/>
      </right>
      <top style="thin">
        <color theme="0"/>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bottom>
      <diagonal/>
    </border>
    <border>
      <left style="thin">
        <color theme="0" tint="-4.9989318521683403E-2"/>
      </left>
      <right/>
      <top style="thin">
        <color theme="0" tint="-4.9989318521683403E-2"/>
      </top>
      <bottom style="thin">
        <color theme="0" tint="-4.9989318521683403E-2"/>
      </bottom>
      <diagonal/>
    </border>
    <border>
      <left style="thin">
        <color theme="0" tint="-0.14999847407452621"/>
      </left>
      <right style="double">
        <color theme="1" tint="0.499984740745262"/>
      </right>
      <top style="thin">
        <color theme="0" tint="-0.14999847407452621"/>
      </top>
      <bottom style="thin">
        <color theme="0" tint="-0.14999847407452621"/>
      </bottom>
      <diagonal/>
    </border>
    <border>
      <left style="double">
        <color indexed="64"/>
      </left>
      <right style="thin">
        <color theme="0" tint="-0.14999847407452621"/>
      </right>
      <top/>
      <bottom style="hair">
        <color theme="0" tint="-0.14999847407452621"/>
      </bottom>
      <diagonal/>
    </border>
    <border>
      <left style="thin">
        <color theme="0" tint="-0.14999847407452621"/>
      </left>
      <right style="thin">
        <color theme="0" tint="-0.14999847407452621"/>
      </right>
      <top/>
      <bottom style="hair">
        <color theme="0" tint="-0.14999847407452621"/>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left>
      <right style="thin">
        <color auto="1"/>
      </right>
      <top/>
      <bottom style="thick">
        <color theme="0"/>
      </bottom>
      <diagonal/>
    </border>
    <border>
      <left style="thin">
        <color auto="1"/>
      </left>
      <right style="thin">
        <color auto="1"/>
      </right>
      <top/>
      <bottom style="thick">
        <color theme="0"/>
      </bottom>
      <diagonal/>
    </border>
    <border>
      <left style="medium">
        <color theme="0" tint="-0.14999847407452621"/>
      </left>
      <right style="thin">
        <color auto="1"/>
      </right>
      <top/>
      <bottom style="thin">
        <color auto="1"/>
      </bottom>
      <diagonal/>
    </border>
    <border>
      <left style="thin">
        <color auto="1"/>
      </left>
      <right style="thin">
        <color theme="0"/>
      </right>
      <top/>
      <bottom style="thick">
        <color theme="0"/>
      </bottom>
      <diagonal/>
    </border>
    <border>
      <left style="thin">
        <color rgb="FF3F3F3F"/>
      </left>
      <right style="thin">
        <color rgb="FF3F3F3F"/>
      </right>
      <top/>
      <bottom style="thick">
        <color theme="0"/>
      </bottom>
      <diagonal/>
    </border>
    <border>
      <left style="thin">
        <color rgb="FF3F3F3F"/>
      </left>
      <right style="double">
        <color indexed="64"/>
      </right>
      <top/>
      <bottom style="thin">
        <color theme="0" tint="-0.14999847407452621"/>
      </bottom>
      <diagonal/>
    </border>
    <border>
      <left style="double">
        <color indexed="64"/>
      </left>
      <right style="thin">
        <color theme="0" tint="-0.249977111117893"/>
      </right>
      <top style="thin">
        <color theme="0" tint="-0.14999847407452621"/>
      </top>
      <bottom/>
      <diagonal/>
    </border>
    <border>
      <left style="thin">
        <color theme="0" tint="-0.249977111117893"/>
      </left>
      <right/>
      <top style="thin">
        <color theme="0" tint="-0.14999847407452621"/>
      </top>
      <bottom/>
      <diagonal/>
    </border>
    <border>
      <left style="double">
        <color indexed="64"/>
      </left>
      <right style="thin">
        <color theme="0" tint="-4.9989318521683403E-2"/>
      </right>
      <top style="thin">
        <color theme="0" tint="-4.9989318521683403E-2"/>
      </top>
      <bottom/>
      <diagonal/>
    </border>
    <border>
      <left style="double">
        <color indexed="64"/>
      </left>
      <right style="thin">
        <color theme="0" tint="-0.14999847407452621"/>
      </right>
      <top style="thin">
        <color theme="0" tint="-0.14999847407452621"/>
      </top>
      <bottom/>
      <diagonal/>
    </border>
    <border>
      <left style="double">
        <color theme="0" tint="-0.499984740745262"/>
      </left>
      <right style="thin">
        <color theme="0" tint="-0.14999847407452621"/>
      </right>
      <top style="thin">
        <color theme="0" tint="-0.14999847407452621"/>
      </top>
      <bottom/>
      <diagonal/>
    </border>
    <border>
      <left style="thin">
        <color theme="0" tint="-0.14999847407452621"/>
      </left>
      <right style="double">
        <color theme="0" tint="-0.499984740745262"/>
      </right>
      <top style="thin">
        <color theme="0" tint="-0.14999847407452621"/>
      </top>
      <bottom/>
      <diagonal/>
    </border>
    <border>
      <left style="thin">
        <color theme="0" tint="-0.14999847407452621"/>
      </left>
      <right style="double">
        <color indexed="64"/>
      </right>
      <top style="thin">
        <color theme="0" tint="-0.14999847407452621"/>
      </top>
      <bottom/>
      <diagonal/>
    </border>
    <border>
      <left style="thin">
        <color theme="0"/>
      </left>
      <right style="thin">
        <color theme="0"/>
      </right>
      <top style="thin">
        <color theme="0" tint="-0.14999847407452621"/>
      </top>
      <bottom/>
      <diagonal/>
    </border>
    <border>
      <left style="thin">
        <color theme="0"/>
      </left>
      <right style="double">
        <color indexed="64"/>
      </right>
      <top style="thin">
        <color theme="0" tint="-0.14999847407452621"/>
      </top>
      <bottom/>
      <diagonal/>
    </border>
    <border>
      <left style="double">
        <color indexed="64"/>
      </left>
      <right style="thin">
        <color theme="0" tint="-0.249977111117893"/>
      </right>
      <top/>
      <bottom style="thin">
        <color theme="0" tint="-0.14999847407452621"/>
      </bottom>
      <diagonal/>
    </border>
    <border>
      <left style="thin">
        <color theme="0" tint="-0.249977111117893"/>
      </left>
      <right/>
      <top/>
      <bottom style="thin">
        <color theme="0" tint="-0.14999847407452621"/>
      </bottom>
      <diagonal/>
    </border>
    <border>
      <left style="double">
        <color indexed="64"/>
      </left>
      <right style="thin">
        <color theme="0" tint="-4.9989318521683403E-2"/>
      </right>
      <top/>
      <bottom style="thin">
        <color theme="0" tint="-4.9989318521683403E-2"/>
      </bottom>
      <diagonal/>
    </border>
    <border>
      <left style="thin">
        <color theme="0" tint="-0.14999847407452621"/>
      </left>
      <right style="double">
        <color theme="0" tint="-0.499984740745262"/>
      </right>
      <top/>
      <bottom style="thin">
        <color theme="0" tint="-0.14999847407452621"/>
      </bottom>
      <diagonal/>
    </border>
    <border>
      <left style="thin">
        <color theme="0"/>
      </left>
      <right style="thin">
        <color theme="2"/>
      </right>
      <top/>
      <bottom style="thin">
        <color theme="0" tint="-0.14999847407452621"/>
      </bottom>
      <diagonal/>
    </border>
    <border>
      <left/>
      <right style="thin">
        <color theme="0"/>
      </right>
      <top style="thin">
        <color rgb="FFD0D7E5"/>
      </top>
      <bottom style="thin">
        <color rgb="FFD0D7E5"/>
      </bottom>
      <diagonal/>
    </border>
    <border>
      <left style="thin">
        <color theme="0"/>
      </left>
      <right style="thin">
        <color theme="0" tint="-4.9989318521683403E-2"/>
      </right>
      <top/>
      <bottom style="thin">
        <color theme="0" tint="-0.14999847407452621"/>
      </bottom>
      <diagonal/>
    </border>
    <border>
      <left/>
      <right style="thin">
        <color theme="0"/>
      </right>
      <top style="thin">
        <color theme="0" tint="-0.14999847407452621"/>
      </top>
      <bottom style="thin">
        <color theme="0" tint="-0.14999847407452621"/>
      </bottom>
      <diagonal/>
    </border>
    <border>
      <left style="thin">
        <color theme="0"/>
      </left>
      <right style="thin">
        <color theme="0"/>
      </right>
      <top style="thin">
        <color theme="0" tint="-0.14999847407452621"/>
      </top>
      <bottom style="thin">
        <color theme="0"/>
      </bottom>
      <diagonal/>
    </border>
    <border>
      <left style="thin">
        <color theme="0"/>
      </left>
      <right style="thin">
        <color theme="0" tint="-0.14999847407452621"/>
      </right>
      <top style="thin">
        <color theme="0" tint="-0.14999847407452621"/>
      </top>
      <bottom style="thin">
        <color theme="0"/>
      </bottom>
      <diagonal/>
    </border>
    <border>
      <left style="thin">
        <color theme="0" tint="-0.14999847407452621"/>
      </left>
      <right style="thin">
        <color theme="0"/>
      </right>
      <top style="thin">
        <color theme="0" tint="-0.14999847407452621"/>
      </top>
      <bottom style="thin">
        <color theme="0"/>
      </bottom>
      <diagonal/>
    </border>
    <border>
      <left/>
      <right style="thin">
        <color theme="0"/>
      </right>
      <top style="thin">
        <color rgb="FFD0D7E5"/>
      </top>
      <bottom style="thin">
        <color theme="0"/>
      </bottom>
      <diagonal/>
    </border>
    <border>
      <left/>
      <right style="thin">
        <color theme="0"/>
      </right>
      <top style="thin">
        <color theme="0" tint="-0.14999847407452621"/>
      </top>
      <bottom style="thin">
        <color theme="0"/>
      </bottom>
      <diagonal/>
    </border>
    <border>
      <left style="thin">
        <color theme="0" tint="-4.9989318521683403E-2"/>
      </left>
      <right style="thin">
        <color theme="0" tint="-4.9989318521683403E-2"/>
      </right>
      <top style="thin">
        <color theme="0" tint="-4.9989318521683403E-2"/>
      </top>
      <bottom style="thin">
        <color theme="0"/>
      </bottom>
      <diagonal/>
    </border>
    <border>
      <left style="double">
        <color indexed="64"/>
      </left>
      <right style="thin">
        <color theme="0" tint="-0.249977111117893"/>
      </right>
      <top style="thin">
        <color theme="0" tint="-0.14999847407452621"/>
      </top>
      <bottom style="thin">
        <color theme="0"/>
      </bottom>
      <diagonal/>
    </border>
    <border>
      <left style="thin">
        <color theme="0" tint="-0.249977111117893"/>
      </left>
      <right style="thin">
        <color theme="0"/>
      </right>
      <top style="thin">
        <color theme="0" tint="-0.14999847407452621"/>
      </top>
      <bottom style="thin">
        <color theme="0"/>
      </bottom>
      <diagonal/>
    </border>
    <border>
      <left style="double">
        <color indexed="64"/>
      </left>
      <right style="thin">
        <color theme="0" tint="-4.9989318521683403E-2"/>
      </right>
      <top style="thin">
        <color theme="0" tint="-4.9989318521683403E-2"/>
      </top>
      <bottom style="thin">
        <color theme="0"/>
      </bottom>
      <diagonal/>
    </border>
    <border>
      <left style="double">
        <color indexed="64"/>
      </left>
      <right style="thin">
        <color theme="0" tint="-0.14999847407452621"/>
      </right>
      <top style="thin">
        <color theme="0" tint="-0.14999847407452621"/>
      </top>
      <bottom style="thin">
        <color theme="0"/>
      </bottom>
      <diagonal/>
    </border>
    <border>
      <left style="double">
        <color theme="0" tint="-0.499984740745262"/>
      </left>
      <right style="thin">
        <color theme="0" tint="-0.14999847407452621"/>
      </right>
      <top style="thin">
        <color theme="0" tint="-0.14999847407452621"/>
      </top>
      <bottom style="thin">
        <color theme="0"/>
      </bottom>
      <diagonal/>
    </border>
    <border>
      <left style="thin">
        <color theme="0" tint="-0.14999847407452621"/>
      </left>
      <right style="double">
        <color theme="0" tint="-0.499984740745262"/>
      </right>
      <top style="thin">
        <color theme="0" tint="-0.14999847407452621"/>
      </top>
      <bottom style="thin">
        <color theme="0"/>
      </bottom>
      <diagonal/>
    </border>
    <border>
      <left style="thin">
        <color theme="0" tint="-0.14999847407452621"/>
      </left>
      <right style="double">
        <color indexed="64"/>
      </right>
      <top style="thin">
        <color theme="0" tint="-0.14999847407452621"/>
      </top>
      <bottom style="thin">
        <color theme="0"/>
      </bottom>
      <diagonal/>
    </border>
    <border>
      <left style="thin">
        <color theme="0"/>
      </left>
      <right style="double">
        <color indexed="64"/>
      </right>
      <top style="thin">
        <color theme="0" tint="-0.14999847407452621"/>
      </top>
      <bottom style="thin">
        <color theme="0"/>
      </bottom>
      <diagonal/>
    </border>
    <border>
      <left style="thin">
        <color theme="0"/>
      </left>
      <right style="thin">
        <color theme="0" tint="-0.249977111117893"/>
      </right>
      <top style="thin">
        <color theme="0"/>
      </top>
      <bottom style="thin">
        <color theme="0"/>
      </bottom>
      <diagonal/>
    </border>
    <border>
      <left style="thin">
        <color theme="0"/>
      </left>
      <right style="thin">
        <color theme="0" tint="-0.249977111117893"/>
      </right>
      <top style="thin">
        <color theme="0" tint="-0.14999847407452621"/>
      </top>
      <bottom style="thin">
        <color theme="0" tint="-0.249977111117893"/>
      </bottom>
      <diagonal/>
    </border>
    <border>
      <left style="thin">
        <color theme="0"/>
      </left>
      <right style="thin">
        <color theme="0" tint="-0.249977111117893"/>
      </right>
      <top style="thin">
        <color theme="0" tint="-0.249977111117893"/>
      </top>
      <bottom style="thin">
        <color theme="0" tint="-0.249977111117893"/>
      </bottom>
      <diagonal/>
    </border>
    <border>
      <left/>
      <right style="thin">
        <color theme="0"/>
      </right>
      <top style="thin">
        <color theme="0" tint="-0.14999847407452621"/>
      </top>
      <bottom/>
      <diagonal/>
    </border>
    <border>
      <left style="thin">
        <color theme="0" tint="-0.249977111117893"/>
      </left>
      <right style="thin">
        <color theme="0"/>
      </right>
      <top style="thin">
        <color theme="0" tint="-0.14999847407452621"/>
      </top>
      <bottom/>
      <diagonal/>
    </border>
    <border>
      <left style="thin">
        <color theme="0" tint="-4.9989318521683403E-2"/>
      </left>
      <right style="thin">
        <color theme="0" tint="-4.9989318521683403E-2"/>
      </right>
      <top/>
      <bottom style="thin">
        <color theme="0" tint="-4.9989318521683403E-2"/>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0" tint="-4.9989318521683403E-2"/>
      </left>
      <right style="thin">
        <color theme="0" tint="-4.9989318521683403E-2"/>
      </right>
      <top style="thin">
        <color theme="0" tint="-0.14999847407452621"/>
      </top>
      <bottom style="thin">
        <color theme="0" tint="-0.14999847407452621"/>
      </bottom>
      <diagonal/>
    </border>
    <border>
      <left style="thin">
        <color theme="0" tint="-4.9989318521683403E-2"/>
      </left>
      <right style="thin">
        <color theme="0" tint="-0.14999847407452621"/>
      </right>
      <top style="thin">
        <color theme="0" tint="-0.14999847407452621"/>
      </top>
      <bottom style="thin">
        <color theme="0" tint="-0.14999847407452621"/>
      </bottom>
      <diagonal/>
    </border>
    <border>
      <left style="thin">
        <color theme="0" tint="-4.9989318521683403E-2"/>
      </left>
      <right style="thin">
        <color theme="0" tint="-4.9989318521683403E-2"/>
      </right>
      <top/>
      <bottom style="thin">
        <color theme="0" tint="-0.14999847407452621"/>
      </bottom>
      <diagonal/>
    </border>
    <border>
      <left/>
      <right/>
      <top/>
      <bottom style="thin">
        <color theme="0" tint="-4.9989318521683403E-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14999847407452621"/>
      </left>
      <right style="thin">
        <color theme="0" tint="-0.14999847407452621"/>
      </right>
      <top style="thin">
        <color theme="0" tint="-4.9989318521683403E-2"/>
      </top>
      <bottom style="thin">
        <color theme="0" tint="-0.14999847407452621"/>
      </bottom>
      <diagonal/>
    </border>
    <border>
      <left style="thin">
        <color theme="0" tint="-0.34998626667073579"/>
      </left>
      <right style="thin">
        <color theme="0" tint="-0.34998626667073579"/>
      </right>
      <top style="thin">
        <color theme="0" tint="-0.34998626667073579"/>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tint="-4.9989318521683403E-2"/>
      </left>
      <right/>
      <top style="thin">
        <color theme="0" tint="-4.9989318521683403E-2"/>
      </top>
      <bottom/>
      <diagonal/>
    </border>
    <border>
      <left style="thin">
        <color theme="0"/>
      </left>
      <right/>
      <top style="thin">
        <color theme="0"/>
      </top>
      <bottom/>
      <diagonal/>
    </border>
    <border>
      <left/>
      <right style="thin">
        <color theme="0" tint="-4.9989318521683403E-2"/>
      </right>
      <top/>
      <bottom style="thin">
        <color theme="0" tint="-4.9989318521683403E-2"/>
      </bottom>
      <diagonal/>
    </border>
    <border>
      <left style="thin">
        <color theme="0"/>
      </left>
      <right style="thin">
        <color theme="0"/>
      </right>
      <top/>
      <bottom style="thin">
        <color theme="0"/>
      </bottom>
      <diagonal/>
    </border>
    <border>
      <left style="medium">
        <color theme="0" tint="-0.14999847407452621"/>
      </left>
      <right style="thin">
        <color theme="0"/>
      </right>
      <top style="thin">
        <color theme="0" tint="-0.14999847407452621"/>
      </top>
      <bottom/>
      <diagonal/>
    </border>
    <border>
      <left style="thin">
        <color theme="0"/>
      </left>
      <right style="thin">
        <color theme="0"/>
      </right>
      <top/>
      <bottom/>
      <diagonal/>
    </border>
    <border>
      <left/>
      <right/>
      <top style="medium">
        <color theme="0" tint="-0.14999847407452621"/>
      </top>
      <bottom/>
      <diagonal/>
    </border>
    <border>
      <left style="medium">
        <color theme="0" tint="-0.14999847407452621"/>
      </left>
      <right style="thin">
        <color auto="1"/>
      </right>
      <top style="medium">
        <color theme="0" tint="-0.14999847407452621"/>
      </top>
      <bottom/>
      <diagonal/>
    </border>
    <border>
      <left style="thin">
        <color auto="1"/>
      </left>
      <right/>
      <top style="medium">
        <color theme="0" tint="-0.14999847407452621"/>
      </top>
      <bottom/>
      <diagonal/>
    </border>
    <border>
      <left/>
      <right style="thin">
        <color auto="1"/>
      </right>
      <top style="medium">
        <color theme="0" tint="-0.14999847407452621"/>
      </top>
      <bottom/>
      <diagonal/>
    </border>
    <border>
      <left style="thin">
        <color auto="1"/>
      </left>
      <right style="thin">
        <color auto="1"/>
      </right>
      <top style="medium">
        <color theme="0" tint="-0.14999847407452621"/>
      </top>
      <bottom/>
      <diagonal/>
    </border>
    <border>
      <left style="thin">
        <color theme="0" tint="-0.249977111117893"/>
      </left>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theme="0" tint="-0.249977111117893"/>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double">
        <color indexed="64"/>
      </right>
      <top style="thin">
        <color theme="0" tint="-0.14999847407452621"/>
      </top>
      <bottom/>
      <diagonal/>
    </border>
    <border>
      <left style="double">
        <color indexed="64"/>
      </left>
      <right style="thin">
        <color theme="0" tint="-4.9989318521683403E-2"/>
      </right>
      <top/>
      <bottom/>
      <diagonal/>
    </border>
    <border>
      <left style="thin">
        <color theme="0"/>
      </left>
      <right style="thin">
        <color theme="0" tint="-0.14999847407452621"/>
      </right>
      <top/>
      <bottom/>
      <diagonal/>
    </border>
    <border>
      <left style="thin">
        <color theme="0"/>
      </left>
      <right style="double">
        <color indexed="64"/>
      </right>
      <top/>
      <bottom/>
      <diagonal/>
    </border>
    <border>
      <left style="thin">
        <color theme="0" tint="-0.14999847407452621"/>
      </left>
      <right style="double">
        <color indexed="64"/>
      </right>
      <top style="thin">
        <color theme="0"/>
      </top>
      <bottom style="thin">
        <color theme="0" tint="-0.14999847407452621"/>
      </bottom>
      <diagonal/>
    </border>
    <border>
      <left style="thin">
        <color theme="0"/>
      </left>
      <right style="thin">
        <color theme="0" tint="-0.14999847407452621"/>
      </right>
      <top style="thin">
        <color theme="0"/>
      </top>
      <bottom style="thin">
        <color theme="0" tint="-0.14999847407452621"/>
      </bottom>
      <diagonal/>
    </border>
    <border>
      <left style="thin">
        <color theme="0"/>
      </left>
      <right style="double">
        <color indexed="64"/>
      </right>
      <top style="double">
        <color indexed="64"/>
      </top>
      <bottom style="thin">
        <color theme="0"/>
      </bottom>
      <diagonal/>
    </border>
    <border>
      <left style="thin">
        <color theme="0"/>
      </left>
      <right style="thin">
        <color theme="0"/>
      </right>
      <top style="double">
        <color indexed="64"/>
      </top>
      <bottom style="thin">
        <color theme="0"/>
      </bottom>
      <diagonal/>
    </border>
    <border>
      <left style="thin">
        <color theme="0"/>
      </left>
      <right style="thin">
        <color theme="0" tint="-0.14999847407452621"/>
      </right>
      <top style="double">
        <color indexed="64"/>
      </top>
      <bottom style="thin">
        <color theme="0" tint="-0.14999847407452621"/>
      </bottom>
      <diagonal/>
    </border>
    <border>
      <left style="double">
        <color theme="0" tint="-0.499984740745262"/>
      </left>
      <right style="thin">
        <color theme="0" tint="-0.14999847407452621"/>
      </right>
      <top style="thin">
        <color theme="0"/>
      </top>
      <bottom style="thin">
        <color theme="0" tint="-0.14999847407452621"/>
      </bottom>
      <diagonal/>
    </border>
    <border>
      <left style="thin">
        <color theme="0" tint="-0.14999847407452621"/>
      </left>
      <right style="thin">
        <color theme="0"/>
      </right>
      <top style="double">
        <color indexed="64"/>
      </top>
      <bottom style="thin">
        <color theme="0" tint="-0.14999847407452621"/>
      </bottom>
      <diagonal/>
    </border>
    <border>
      <left style="thin">
        <color theme="0"/>
      </left>
      <right style="thin">
        <color theme="0"/>
      </right>
      <top style="thin">
        <color theme="0"/>
      </top>
      <bottom style="thin">
        <color theme="0" tint="-0.14999847407452621"/>
      </bottom>
      <diagonal/>
    </border>
    <border>
      <left style="thin">
        <color theme="0" tint="-0.249977111117893"/>
      </left>
      <right style="thin">
        <color theme="0"/>
      </right>
      <top style="double">
        <color indexed="64"/>
      </top>
      <bottom style="thin">
        <color theme="0" tint="-0.14999847407452621"/>
      </bottom>
      <diagonal/>
    </border>
    <border>
      <left style="thin">
        <color theme="0" tint="-4.9989318521683403E-2"/>
      </left>
      <right style="double">
        <color indexed="64"/>
      </right>
      <top style="thin">
        <color theme="0" tint="-4.9989318521683403E-2"/>
      </top>
      <bottom style="thin">
        <color theme="0" tint="-4.9989318521683403E-2"/>
      </bottom>
      <diagonal/>
    </border>
    <border>
      <left/>
      <right style="double">
        <color theme="0" tint="-0.499984740745262"/>
      </right>
      <top style="thin">
        <color theme="0" tint="-0.14999847407452621"/>
      </top>
      <bottom style="thin">
        <color theme="0" tint="-0.14999847407452621"/>
      </bottom>
      <diagonal/>
    </border>
    <border>
      <left/>
      <right style="thin">
        <color theme="0" tint="-0.14999847407452621"/>
      </right>
      <top/>
      <bottom style="thin">
        <color theme="0" tint="-4.9989318521683403E-2"/>
      </bottom>
      <diagonal/>
    </border>
    <border>
      <left style="thin">
        <color theme="0" tint="-0.14999847407452621"/>
      </left>
      <right style="thin">
        <color theme="0" tint="-0.14999847407452621"/>
      </right>
      <top/>
      <bottom style="thin">
        <color theme="0" tint="-4.9989318521683403E-2"/>
      </bottom>
      <diagonal/>
    </border>
    <border>
      <left style="thin">
        <color theme="0" tint="-0.14999847407452621"/>
      </left>
      <right style="thin">
        <color theme="0" tint="-0.14999847407452621"/>
      </right>
      <top style="thin">
        <color theme="0" tint="-0.14999847407452621"/>
      </top>
      <bottom style="thin">
        <color theme="0" tint="-4.9989318521683403E-2"/>
      </bottom>
      <diagonal/>
    </border>
    <border>
      <left style="thin">
        <color theme="0" tint="-4.9989318521683403E-2"/>
      </left>
      <right style="thin">
        <color theme="0"/>
      </right>
      <top style="thin">
        <color theme="0" tint="-4.9989318521683403E-2"/>
      </top>
      <bottom style="thin">
        <color theme="0" tint="-4.9989318521683403E-2"/>
      </bottom>
      <diagonal/>
    </border>
    <border>
      <left style="medium">
        <color theme="0" tint="-0.14999847407452621"/>
      </left>
      <right style="thin">
        <color theme="0" tint="-4.9989318521683403E-2"/>
      </right>
      <top style="thin">
        <color theme="0"/>
      </top>
      <bottom style="thin">
        <color theme="0" tint="-0.14999847407452621"/>
      </bottom>
      <diagonal/>
    </border>
    <border>
      <left style="thin">
        <color theme="0" tint="-4.9989318521683403E-2"/>
      </left>
      <right style="thin">
        <color theme="0" tint="-4.9989318521683403E-2"/>
      </right>
      <top style="thin">
        <color theme="0" tint="-4.9989318521683403E-2"/>
      </top>
      <bottom style="thin">
        <color theme="0" tint="-0.14999847407452621"/>
      </bottom>
      <diagonal/>
    </border>
    <border>
      <left style="double">
        <color indexed="64"/>
      </left>
      <right style="thin">
        <color theme="0" tint="-4.9989318521683403E-2"/>
      </right>
      <top style="thin">
        <color theme="0" tint="-4.9989318521683403E-2"/>
      </top>
      <bottom style="thin">
        <color theme="0" tint="-0.14999847407452621"/>
      </bottom>
      <diagonal/>
    </border>
    <border>
      <left style="thin">
        <color theme="0"/>
      </left>
      <right style="thin">
        <color theme="0"/>
      </right>
      <top style="medium">
        <color theme="0" tint="-0.14999847407452621"/>
      </top>
      <bottom style="thick">
        <color theme="0"/>
      </bottom>
      <diagonal/>
    </border>
    <border>
      <left style="double">
        <color indexed="64"/>
      </left>
      <right style="thin">
        <color theme="0" tint="-0.14999847407452621"/>
      </right>
      <top style="thin">
        <color theme="0"/>
      </top>
      <bottom style="thin">
        <color theme="0" tint="-0.14999847407452621"/>
      </bottom>
      <diagonal/>
    </border>
    <border>
      <left/>
      <right style="thin">
        <color theme="2"/>
      </right>
      <top/>
      <bottom/>
      <diagonal/>
    </border>
    <border>
      <left style="thin">
        <color theme="0" tint="-4.9989318521683403E-2"/>
      </left>
      <right/>
      <top/>
      <bottom style="thin">
        <color theme="0" tint="-0.14999847407452621"/>
      </bottom>
      <diagonal/>
    </border>
    <border>
      <left style="thin">
        <color theme="0"/>
      </left>
      <right style="thin">
        <color theme="2"/>
      </right>
      <top style="medium">
        <color theme="0" tint="-0.14999847407452621"/>
      </top>
      <bottom style="thick">
        <color theme="0"/>
      </bottom>
      <diagonal/>
    </border>
    <border>
      <left style="medium">
        <color theme="0" tint="-0.14999847407452621"/>
      </left>
      <right style="thin">
        <color theme="0"/>
      </right>
      <top style="thin">
        <color rgb="FFD0D7E5"/>
      </top>
      <bottom style="thin">
        <color theme="0"/>
      </bottom>
      <diagonal/>
    </border>
    <border>
      <left style="thin">
        <color theme="0" tint="-0.249977111117893"/>
      </left>
      <right/>
      <top/>
      <bottom/>
      <diagonal/>
    </border>
    <border>
      <left style="thin">
        <color theme="0"/>
      </left>
      <right style="thin">
        <color theme="0"/>
      </right>
      <top style="thin">
        <color rgb="FFD0D7E5"/>
      </top>
      <bottom style="thin">
        <color rgb="FFD0D7E5"/>
      </bottom>
      <diagonal/>
    </border>
    <border>
      <left style="thin">
        <color theme="0" tint="-4.9989318521683403E-2"/>
      </left>
      <right style="thin">
        <color theme="0" tint="-0.249977111117893"/>
      </right>
      <top style="thin">
        <color theme="0" tint="-4.9989318521683403E-2"/>
      </top>
      <bottom style="thin">
        <color theme="0" tint="-0.249977111117893"/>
      </bottom>
      <diagonal/>
    </border>
    <border>
      <left style="thin">
        <color theme="0" tint="-4.9989318521683403E-2"/>
      </left>
      <right style="thin">
        <color theme="0" tint="-4.9989318521683403E-2"/>
      </right>
      <top/>
      <bottom/>
      <diagonal/>
    </border>
    <border>
      <left style="thin">
        <color theme="0"/>
      </left>
      <right style="thin">
        <color theme="0"/>
      </right>
      <top style="thin">
        <color rgb="FFD0D7E5"/>
      </top>
      <bottom style="thin">
        <color theme="0"/>
      </bottom>
      <diagonal/>
    </border>
    <border>
      <left style="medium">
        <color theme="0" tint="-0.14999847407452621"/>
      </left>
      <right style="thin">
        <color theme="0" tint="-4.9989318521683403E-2"/>
      </right>
      <top style="thin">
        <color theme="0" tint="-4.9989318521683403E-2"/>
      </top>
      <bottom style="thin">
        <color theme="0" tint="-4.9989318521683403E-2"/>
      </bottom>
      <diagonal/>
    </border>
    <border>
      <left style="medium">
        <color theme="0" tint="-0.14999847407452621"/>
      </left>
      <right style="thin">
        <color theme="0" tint="-0.34998626667073579"/>
      </right>
      <top style="thin">
        <color theme="0" tint="-0.34998626667073579"/>
      </top>
      <bottom style="thin">
        <color theme="0" tint="-0.34998626667073579"/>
      </bottom>
      <diagonal/>
    </border>
    <border>
      <left style="thin">
        <color theme="0" tint="-0.249977111117893"/>
      </left>
      <right style="double">
        <color theme="0" tint="-0.499984740745262"/>
      </right>
      <top style="thin">
        <color theme="0" tint="-0.14999847407452621"/>
      </top>
      <bottom style="thin">
        <color theme="0" tint="-0.14999847407452621"/>
      </bottom>
      <diagonal/>
    </border>
    <border>
      <left style="double">
        <color indexed="64"/>
      </left>
      <right style="thin">
        <color theme="0" tint="-0.14999847407452621"/>
      </right>
      <top style="thin">
        <color theme="0" tint="-0.14999847407452621"/>
      </top>
      <bottom style="thin">
        <color theme="0" tint="-0.249977111117893"/>
      </bottom>
      <diagonal/>
    </border>
    <border>
      <left style="double">
        <color indexed="64"/>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style="thin">
        <color theme="0"/>
      </left>
      <right style="thin">
        <color theme="0" tint="-0.14999847407452621"/>
      </right>
      <top style="thin">
        <color theme="0"/>
      </top>
      <bottom style="thin">
        <color theme="0"/>
      </bottom>
      <diagonal/>
    </border>
    <border>
      <left style="thin">
        <color theme="0" tint="-0.14999847407452621"/>
      </left>
      <right style="thin">
        <color theme="0" tint="-0.14999847407452621"/>
      </right>
      <top style="thin">
        <color theme="0"/>
      </top>
      <bottom style="thin">
        <color theme="0"/>
      </bottom>
      <diagonal/>
    </border>
    <border>
      <left style="thin">
        <color theme="0" tint="-4.9989318521683403E-2"/>
      </left>
      <right style="thin">
        <color theme="0"/>
      </right>
      <top style="thin">
        <color theme="0"/>
      </top>
      <bottom style="thin">
        <color theme="0" tint="-0.14999847407452621"/>
      </bottom>
      <diagonal/>
    </border>
    <border>
      <left style="medium">
        <color theme="0" tint="-0.14999847407452621"/>
      </left>
      <right style="thin">
        <color theme="0"/>
      </right>
      <top style="thin">
        <color rgb="FFD0D7E5"/>
      </top>
      <bottom/>
      <diagonal/>
    </border>
    <border>
      <left/>
      <right style="thin">
        <color theme="0"/>
      </right>
      <top style="thin">
        <color theme="0"/>
      </top>
      <bottom style="thin">
        <color theme="0"/>
      </bottom>
      <diagonal/>
    </border>
    <border>
      <left style="thin">
        <color theme="0" tint="-0.34998626667073579"/>
      </left>
      <right style="thin">
        <color theme="0" tint="-0.34998626667073579"/>
      </right>
      <top style="thin">
        <color theme="1"/>
      </top>
      <bottom style="thin">
        <color theme="0" tint="-0.34998626667073579"/>
      </bottom>
      <diagonal/>
    </border>
    <border>
      <left/>
      <right style="thin">
        <color theme="0" tint="-0.34998626667073579"/>
      </right>
      <top style="thin">
        <color theme="0" tint="-0.34998626667073579"/>
      </top>
      <bottom/>
      <diagonal/>
    </border>
    <border>
      <left/>
      <right/>
      <top style="thin">
        <color theme="0"/>
      </top>
      <bottom style="thin">
        <color theme="0"/>
      </bottom>
      <diagonal/>
    </border>
    <border>
      <left/>
      <right style="thin">
        <color theme="0"/>
      </right>
      <top style="thin">
        <color theme="0"/>
      </top>
      <bottom/>
      <diagonal/>
    </border>
    <border>
      <left style="thin">
        <color theme="0"/>
      </left>
      <right/>
      <top/>
      <bottom/>
      <diagonal/>
    </border>
    <border>
      <left style="double">
        <color indexed="64"/>
      </left>
      <right style="thin">
        <color theme="0" tint="-0.14999847407452621"/>
      </right>
      <top style="thin">
        <color theme="0"/>
      </top>
      <bottom style="hair">
        <color theme="0" tint="-0.14999847407452621"/>
      </bottom>
      <diagonal/>
    </border>
    <border>
      <left style="thin">
        <color theme="0" tint="-0.14999847407452621"/>
      </left>
      <right style="thin">
        <color theme="0" tint="-0.14999847407452621"/>
      </right>
      <top style="thin">
        <color theme="0"/>
      </top>
      <bottom style="hair">
        <color theme="0" tint="-0.14999847407452621"/>
      </bottom>
      <diagonal/>
    </border>
    <border>
      <left style="medium">
        <color theme="0" tint="-0.14999847407452621"/>
      </left>
      <right style="thin">
        <color theme="0"/>
      </right>
      <top style="thin">
        <color theme="0"/>
      </top>
      <bottom style="thin">
        <color theme="0" tint="-0.14999847407452621"/>
      </bottom>
      <diagonal/>
    </border>
    <border>
      <left style="thin">
        <color theme="0" tint="-0.14999847407452621"/>
      </left>
      <right style="thin">
        <color theme="0"/>
      </right>
      <top style="thin">
        <color theme="0"/>
      </top>
      <bottom style="thin">
        <color theme="0" tint="-0.14999847407452621"/>
      </bottom>
      <diagonal/>
    </border>
    <border>
      <left style="double">
        <color indexed="64"/>
      </left>
      <right style="thin">
        <color theme="0" tint="-0.249977111117893"/>
      </right>
      <top style="thin">
        <color theme="0"/>
      </top>
      <bottom style="thin">
        <color theme="0" tint="-0.14999847407452621"/>
      </bottom>
      <diagonal/>
    </border>
    <border>
      <left style="thin">
        <color theme="0" tint="-0.249977111117893"/>
      </left>
      <right style="thin">
        <color theme="0"/>
      </right>
      <top style="thin">
        <color theme="0"/>
      </top>
      <bottom style="thin">
        <color theme="0" tint="-0.14999847407452621"/>
      </bottom>
      <diagonal/>
    </border>
    <border>
      <left style="double">
        <color indexed="64"/>
      </left>
      <right style="thin">
        <color theme="0" tint="-4.9989318521683403E-2"/>
      </right>
      <top style="thin">
        <color theme="0"/>
      </top>
      <bottom style="thin">
        <color theme="0" tint="-4.9989318521683403E-2"/>
      </bottom>
      <diagonal/>
    </border>
    <border>
      <left style="thin">
        <color theme="0" tint="-0.14999847407452621"/>
      </left>
      <right style="double">
        <color theme="0" tint="-0.499984740745262"/>
      </right>
      <top style="thin">
        <color theme="0"/>
      </top>
      <bottom style="thin">
        <color theme="0" tint="-0.14999847407452621"/>
      </bottom>
      <diagonal/>
    </border>
    <border>
      <left style="thin">
        <color theme="0"/>
      </left>
      <right style="double">
        <color indexed="64"/>
      </right>
      <top style="thin">
        <color theme="0"/>
      </top>
      <bottom style="thin">
        <color theme="0" tint="-0.14999847407452621"/>
      </bottom>
      <diagonal/>
    </border>
    <border>
      <left style="medium">
        <color theme="0" tint="-0.14999847407452621"/>
      </left>
      <right style="thin">
        <color theme="0" tint="-0.14999847407452621"/>
      </right>
      <top style="thin">
        <color theme="0" tint="-0.14999847407452621"/>
      </top>
      <bottom style="thin">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tint="-4.9989318521683403E-2"/>
      </right>
      <top style="thin">
        <color theme="0" tint="-4.9989318521683403E-2"/>
      </top>
      <bottom style="thin">
        <color theme="0" tint="-4.9989318521683403E-2"/>
      </bottom>
      <diagonal/>
    </border>
    <border>
      <left style="medium">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indexed="64"/>
      </top>
      <bottom style="thin">
        <color indexed="64"/>
      </bottom>
      <diagonal/>
    </border>
    <border>
      <left style="thin">
        <color theme="0"/>
      </left>
      <right style="thin">
        <color theme="0" tint="-0.249977111117893"/>
      </right>
      <top style="thin">
        <color theme="0" tint="-0.249977111117893"/>
      </top>
      <bottom/>
      <diagonal/>
    </border>
    <border>
      <left/>
      <right/>
      <top/>
      <bottom style="thin">
        <color theme="0" tint="-0.34998626667073579"/>
      </bottom>
      <diagonal/>
    </border>
    <border>
      <left style="thin">
        <color theme="0" tint="-0.14999847407452621"/>
      </left>
      <right style="thin">
        <color theme="0" tint="-4.9989318521683403E-2"/>
      </right>
      <top style="thin">
        <color theme="0" tint="-0.14999847407452621"/>
      </top>
      <bottom/>
      <diagonal/>
    </border>
    <border>
      <left/>
      <right/>
      <top/>
      <bottom style="thin">
        <color rgb="FFD0D7E5"/>
      </bottom>
      <diagonal/>
    </border>
    <border>
      <left/>
      <right style="thin">
        <color theme="0" tint="-0.14999847407452621"/>
      </right>
      <top style="thin">
        <color theme="0" tint="-0.249977111117893"/>
      </top>
      <bottom style="thin">
        <color theme="0" tint="-0.14999847407452621"/>
      </bottom>
      <diagonal/>
    </border>
    <border>
      <left/>
      <right style="thin">
        <color theme="0" tint="-0.14999847407452621"/>
      </right>
      <top style="thin">
        <color theme="0" tint="-0.14999847407452621"/>
      </top>
      <bottom style="thin">
        <color theme="0" tint="-0.249977111117893"/>
      </bottom>
      <diagonal/>
    </border>
    <border>
      <left style="thin">
        <color theme="0" tint="-0.14999847407452621"/>
      </left>
      <right style="thin">
        <color theme="0" tint="-0.14999847407452621"/>
      </right>
      <top style="thin">
        <color theme="0" tint="-0.249977111117893"/>
      </top>
      <bottom/>
      <diagonal/>
    </border>
    <border>
      <left style="thin">
        <color theme="0" tint="-0.14999847407452621"/>
      </left>
      <right style="thin">
        <color theme="0"/>
      </right>
      <top style="thin">
        <color theme="0"/>
      </top>
      <bottom style="thin">
        <color theme="0"/>
      </bottom>
      <diagonal/>
    </border>
    <border>
      <left style="double">
        <color theme="1"/>
      </left>
      <right style="thin">
        <color theme="0" tint="-0.14999847407452621"/>
      </right>
      <top style="thin">
        <color theme="0" tint="-0.14999847407452621"/>
      </top>
      <bottom style="thin">
        <color theme="0" tint="-0.14999847407452621"/>
      </bottom>
      <diagonal/>
    </border>
    <border>
      <left/>
      <right style="thin">
        <color theme="0" tint="-4.9989318521683403E-2"/>
      </right>
      <top/>
      <bottom/>
      <diagonal/>
    </border>
  </borders>
  <cellStyleXfs count="17">
    <xf numFmtId="0" fontId="0" fillId="0" borderId="0"/>
    <xf numFmtId="0" fontId="5" fillId="3" borderId="0"/>
    <xf numFmtId="0" fontId="10" fillId="0" borderId="0" applyNumberFormat="0" applyFill="0" applyBorder="0" applyAlignment="0" applyProtection="0"/>
    <xf numFmtId="0" fontId="16" fillId="3" borderId="0" applyNumberFormat="0" applyFill="0" applyBorder="0" applyAlignment="0" applyProtection="0"/>
    <xf numFmtId="0" fontId="18" fillId="3" borderId="15" applyNumberFormat="0" applyFill="0" applyAlignment="0" applyProtection="0"/>
    <xf numFmtId="0" fontId="17" fillId="3" borderId="14" applyNumberFormat="0" applyFill="0" applyAlignment="0" applyProtection="0"/>
    <xf numFmtId="0" fontId="20" fillId="16" borderId="19" applyNumberFormat="0" applyAlignment="0" applyProtection="0"/>
    <xf numFmtId="0" fontId="21" fillId="18" borderId="0" applyNumberFormat="0" applyBorder="0" applyAlignment="0" applyProtection="0"/>
    <xf numFmtId="0" fontId="10" fillId="3" borderId="0" applyNumberFormat="0" applyFill="0" applyBorder="0" applyAlignment="0" applyProtection="0"/>
    <xf numFmtId="0" fontId="26" fillId="3" borderId="0"/>
    <xf numFmtId="0" fontId="26" fillId="3" borderId="0"/>
    <xf numFmtId="0" fontId="26" fillId="3" borderId="0" applyNumberFormat="0" applyFont="0" applyFill="0" applyBorder="0" applyAlignment="0" applyProtection="0"/>
    <xf numFmtId="0" fontId="26" fillId="3" borderId="0" applyNumberFormat="0" applyFont="0" applyFill="0" applyBorder="0" applyAlignment="0" applyProtection="0"/>
    <xf numFmtId="0" fontId="95" fillId="3" borderId="0" applyNumberFormat="0" applyFont="0" applyBorder="0" applyProtection="0"/>
    <xf numFmtId="0" fontId="5" fillId="3" borderId="0"/>
    <xf numFmtId="164" fontId="5" fillId="3" borderId="0" applyFont="0" applyFill="0" applyBorder="0" applyAlignment="0" applyProtection="0"/>
    <xf numFmtId="9" fontId="5" fillId="3" borderId="0" applyFont="0" applyFill="0" applyBorder="0" applyAlignment="0" applyProtection="0"/>
  </cellStyleXfs>
  <cellXfs count="7643">
    <xf numFmtId="0" fontId="0" fillId="0" borderId="0" xfId="0"/>
    <xf numFmtId="0" fontId="5" fillId="3" borderId="0" xfId="1"/>
    <xf numFmtId="0" fontId="5" fillId="3" borderId="0" xfId="1" applyAlignment="1">
      <alignment horizontal="center"/>
    </xf>
    <xf numFmtId="0" fontId="5" fillId="4" borderId="1" xfId="1" applyFill="1" applyBorder="1"/>
    <xf numFmtId="0" fontId="5" fillId="4" borderId="1" xfId="1" applyFill="1" applyBorder="1" applyAlignment="1">
      <alignment horizontal="center"/>
    </xf>
    <xf numFmtId="0" fontId="5" fillId="3" borderId="0" xfId="1" applyAlignment="1">
      <alignment wrapText="1"/>
    </xf>
    <xf numFmtId="0" fontId="4" fillId="6" borderId="1" xfId="1" applyFont="1" applyFill="1" applyBorder="1" applyAlignment="1">
      <alignment vertical="center" wrapText="1"/>
    </xf>
    <xf numFmtId="0" fontId="0" fillId="4" borderId="1" xfId="1" applyFont="1" applyFill="1" applyBorder="1" applyAlignment="1">
      <alignment horizontal="center" vertical="top" wrapText="1" shrinkToFit="1"/>
    </xf>
    <xf numFmtId="0" fontId="7" fillId="0" borderId="0" xfId="0" applyFont="1"/>
    <xf numFmtId="0" fontId="8" fillId="0" borderId="0" xfId="0" applyFont="1"/>
    <xf numFmtId="0" fontId="4" fillId="10" borderId="1" xfId="1" applyFont="1" applyFill="1" applyBorder="1" applyAlignment="1">
      <alignment vertical="center" wrapText="1"/>
    </xf>
    <xf numFmtId="165" fontId="4" fillId="9" borderId="1" xfId="1" applyNumberFormat="1" applyFont="1" applyFill="1" applyBorder="1" applyAlignment="1">
      <alignment horizontal="center" vertical="center" wrapText="1"/>
    </xf>
    <xf numFmtId="0" fontId="4" fillId="9" borderId="1" xfId="1" applyFont="1" applyFill="1" applyBorder="1" applyAlignment="1">
      <alignment vertical="center" wrapText="1"/>
    </xf>
    <xf numFmtId="0" fontId="5" fillId="4" borderId="6" xfId="1" applyFill="1" applyBorder="1"/>
    <xf numFmtId="0" fontId="6" fillId="4" borderId="6" xfId="1" applyFont="1" applyFill="1" applyBorder="1"/>
    <xf numFmtId="0" fontId="5" fillId="12" borderId="6" xfId="1" applyFill="1" applyBorder="1"/>
    <xf numFmtId="0" fontId="0" fillId="4" borderId="6" xfId="1" applyFont="1" applyFill="1" applyBorder="1" applyAlignment="1">
      <alignment vertical="top"/>
    </xf>
    <xf numFmtId="49" fontId="4" fillId="11" borderId="1" xfId="1" applyNumberFormat="1" applyFont="1" applyFill="1" applyBorder="1" applyAlignment="1">
      <alignment horizontal="center" vertical="center" wrapText="1"/>
    </xf>
    <xf numFmtId="0" fontId="4" fillId="9" borderId="1" xfId="1" applyFont="1" applyFill="1" applyBorder="1" applyAlignment="1">
      <alignment horizontal="center" vertical="center" wrapText="1"/>
    </xf>
    <xf numFmtId="0" fontId="4" fillId="10" borderId="1" xfId="1" applyFont="1" applyFill="1" applyBorder="1" applyAlignment="1">
      <alignment horizontal="center" vertical="center" wrapText="1"/>
    </xf>
    <xf numFmtId="49" fontId="0" fillId="12" borderId="1" xfId="1" applyNumberFormat="1" applyFont="1" applyFill="1" applyBorder="1" applyAlignment="1">
      <alignment horizontal="center" vertical="center"/>
    </xf>
    <xf numFmtId="0" fontId="0" fillId="4" borderId="5" xfId="1" applyFont="1" applyFill="1" applyBorder="1" applyAlignment="1">
      <alignment vertical="top"/>
    </xf>
    <xf numFmtId="0" fontId="4" fillId="6" borderId="7" xfId="1" applyFont="1" applyFill="1" applyBorder="1" applyAlignment="1">
      <alignment vertical="center" wrapText="1"/>
    </xf>
    <xf numFmtId="0" fontId="4" fillId="6" borderId="8" xfId="1" applyFont="1" applyFill="1" applyBorder="1" applyAlignment="1">
      <alignment vertical="center" wrapText="1"/>
    </xf>
    <xf numFmtId="0" fontId="4" fillId="6" borderId="9" xfId="1" applyFont="1" applyFill="1" applyBorder="1" applyAlignment="1">
      <alignment vertical="center" wrapText="1"/>
    </xf>
    <xf numFmtId="0" fontId="4" fillId="7" borderId="9" xfId="1" applyFont="1" applyFill="1" applyBorder="1" applyAlignment="1">
      <alignment vertical="center" wrapText="1"/>
    </xf>
    <xf numFmtId="49" fontId="5" fillId="12" borderId="1" xfId="1" applyNumberFormat="1" applyFill="1" applyBorder="1" applyAlignment="1">
      <alignment horizontal="center" vertical="center"/>
    </xf>
    <xf numFmtId="49" fontId="5" fillId="11" borderId="1" xfId="1" applyNumberFormat="1" applyFill="1" applyBorder="1" applyAlignment="1">
      <alignment horizontal="center" vertical="center"/>
    </xf>
    <xf numFmtId="0" fontId="5" fillId="4" borderId="1" xfId="1" applyFill="1" applyBorder="1" applyAlignment="1">
      <alignment horizontal="center" vertical="center"/>
    </xf>
    <xf numFmtId="0" fontId="5" fillId="3" borderId="0" xfId="1" applyAlignment="1">
      <alignment horizontal="center" vertical="center"/>
    </xf>
    <xf numFmtId="0" fontId="11" fillId="9" borderId="1" xfId="1" applyFont="1" applyFill="1" applyBorder="1" applyAlignment="1">
      <alignment vertical="center" wrapText="1"/>
    </xf>
    <xf numFmtId="0" fontId="12" fillId="9" borderId="1" xfId="1" applyFont="1" applyFill="1" applyBorder="1" applyAlignment="1">
      <alignment vertical="center" wrapText="1"/>
    </xf>
    <xf numFmtId="0" fontId="13" fillId="9" borderId="1" xfId="1" applyFont="1" applyFill="1" applyBorder="1" applyAlignment="1">
      <alignment vertical="center" wrapText="1"/>
    </xf>
    <xf numFmtId="0" fontId="4" fillId="9" borderId="13" xfId="1" applyFont="1" applyFill="1" applyBorder="1" applyAlignment="1">
      <alignment vertical="center" wrapText="1"/>
    </xf>
    <xf numFmtId="0" fontId="3" fillId="2" borderId="11" xfId="1" applyFont="1" applyFill="1" applyBorder="1" applyAlignment="1">
      <alignment horizontal="center" vertical="center" wrapText="1"/>
    </xf>
    <xf numFmtId="0" fontId="5" fillId="4" borderId="1" xfId="1" applyFill="1" applyBorder="1" applyAlignment="1">
      <alignment horizontal="center" wrapText="1"/>
    </xf>
    <xf numFmtId="0" fontId="5" fillId="3" borderId="0" xfId="1" applyAlignment="1">
      <alignment horizontal="center" wrapText="1"/>
    </xf>
    <xf numFmtId="0" fontId="10" fillId="0" borderId="1" xfId="2" applyBorder="1" applyAlignment="1">
      <alignment vertical="center" wrapText="1"/>
    </xf>
    <xf numFmtId="0" fontId="3" fillId="9" borderId="1" xfId="1" applyFont="1" applyFill="1" applyBorder="1" applyAlignment="1">
      <alignment vertical="center" wrapText="1"/>
    </xf>
    <xf numFmtId="0" fontId="4" fillId="9" borderId="3" xfId="1" applyFont="1" applyFill="1" applyBorder="1" applyAlignment="1">
      <alignment vertical="center" wrapText="1"/>
    </xf>
    <xf numFmtId="0" fontId="5" fillId="15" borderId="0" xfId="1" applyFill="1"/>
    <xf numFmtId="0" fontId="0" fillId="0" borderId="0" xfId="0" applyAlignment="1">
      <alignment horizontal="center"/>
    </xf>
    <xf numFmtId="0" fontId="4" fillId="11" borderId="1" xfId="1" applyFont="1" applyFill="1" applyBorder="1" applyAlignment="1">
      <alignment horizontal="center" vertical="center" wrapText="1"/>
    </xf>
    <xf numFmtId="49" fontId="0" fillId="10" borderId="1" xfId="1" applyNumberFormat="1" applyFont="1" applyFill="1" applyBorder="1" applyAlignment="1">
      <alignment horizontal="center" vertical="center"/>
    </xf>
    <xf numFmtId="49" fontId="4" fillId="9" borderId="1" xfId="1" applyNumberFormat="1" applyFont="1" applyFill="1" applyBorder="1" applyAlignment="1">
      <alignment horizontal="center" vertical="center" wrapText="1"/>
    </xf>
    <xf numFmtId="0" fontId="5" fillId="4" borderId="1" xfId="1" applyFill="1" applyBorder="1" applyAlignment="1">
      <alignment horizontal="right"/>
    </xf>
    <xf numFmtId="0" fontId="5" fillId="3" borderId="0" xfId="1" applyAlignment="1">
      <alignment horizontal="right"/>
    </xf>
    <xf numFmtId="0" fontId="4" fillId="9" borderId="3" xfId="1" applyFont="1" applyFill="1" applyBorder="1" applyAlignment="1">
      <alignment horizontal="center" vertical="center" wrapText="1"/>
    </xf>
    <xf numFmtId="0" fontId="21" fillId="18" borderId="1" xfId="7" applyBorder="1" applyAlignment="1">
      <alignment vertical="center" wrapText="1"/>
    </xf>
    <xf numFmtId="0" fontId="21" fillId="18" borderId="11" xfId="7" applyBorder="1" applyAlignment="1" applyProtection="1">
      <alignment horizontal="center" vertical="center" wrapText="1"/>
    </xf>
    <xf numFmtId="0" fontId="4" fillId="9" borderId="13" xfId="1" applyFont="1" applyFill="1" applyBorder="1" applyAlignment="1">
      <alignment horizontal="center" vertical="center" wrapText="1"/>
    </xf>
    <xf numFmtId="0" fontId="24" fillId="9" borderId="1" xfId="1" applyFont="1" applyFill="1" applyBorder="1" applyAlignment="1">
      <alignment vertical="center" wrapText="1"/>
    </xf>
    <xf numFmtId="49" fontId="0" fillId="12" borderId="1" xfId="1" applyNumberFormat="1" applyFont="1" applyFill="1" applyBorder="1" applyAlignment="1">
      <alignment horizontal="center" vertical="center" wrapText="1"/>
    </xf>
    <xf numFmtId="14" fontId="5" fillId="3" borderId="0" xfId="1" applyNumberFormat="1"/>
    <xf numFmtId="0" fontId="14" fillId="9" borderId="1" xfId="1" applyFont="1" applyFill="1" applyBorder="1" applyAlignment="1">
      <alignment vertical="center" wrapText="1"/>
    </xf>
    <xf numFmtId="0" fontId="21" fillId="10" borderId="1" xfId="7" applyFill="1" applyBorder="1" applyAlignment="1">
      <alignment vertical="center" wrapText="1"/>
    </xf>
    <xf numFmtId="0" fontId="14" fillId="9" borderId="1" xfId="1" applyFont="1" applyFill="1" applyBorder="1" applyAlignment="1">
      <alignment horizontal="center" vertical="center" wrapText="1"/>
    </xf>
    <xf numFmtId="0" fontId="29" fillId="9" borderId="1" xfId="1" applyFont="1" applyFill="1" applyBorder="1" applyAlignment="1">
      <alignment horizontal="center" vertical="center" wrapText="1"/>
    </xf>
    <xf numFmtId="0" fontId="5" fillId="5" borderId="1" xfId="1" applyFill="1" applyBorder="1"/>
    <xf numFmtId="0" fontId="5" fillId="4" borderId="22" xfId="1" applyFill="1" applyBorder="1"/>
    <xf numFmtId="0" fontId="4" fillId="6" borderId="1" xfId="1" applyFont="1" applyFill="1" applyBorder="1" applyAlignment="1">
      <alignment horizontal="center" vertical="center" wrapText="1"/>
    </xf>
    <xf numFmtId="0" fontId="6" fillId="4" borderId="1" xfId="1" applyFont="1" applyFill="1" applyBorder="1" applyAlignment="1">
      <alignment horizontal="center"/>
    </xf>
    <xf numFmtId="166" fontId="4" fillId="6" borderId="1" xfId="1" applyNumberFormat="1" applyFont="1" applyFill="1" applyBorder="1" applyAlignment="1">
      <alignment horizontal="center" vertical="center" wrapText="1"/>
    </xf>
    <xf numFmtId="166" fontId="4" fillId="6" borderId="3" xfId="1" applyNumberFormat="1" applyFont="1" applyFill="1" applyBorder="1" applyAlignment="1">
      <alignment horizontal="center" vertical="center" wrapText="1"/>
    </xf>
    <xf numFmtId="0" fontId="4" fillId="20" borderId="1" xfId="1" applyFont="1" applyFill="1" applyBorder="1" applyAlignment="1">
      <alignment horizontal="center" vertical="center" wrapText="1"/>
    </xf>
    <xf numFmtId="0" fontId="30" fillId="6" borderId="1" xfId="1" applyFont="1" applyFill="1" applyBorder="1" applyAlignment="1">
      <alignment vertical="center" wrapText="1"/>
    </xf>
    <xf numFmtId="0" fontId="30" fillId="19" borderId="1" xfId="1" applyFont="1" applyFill="1" applyBorder="1" applyAlignment="1">
      <alignment vertical="center" wrapText="1"/>
    </xf>
    <xf numFmtId="0" fontId="30" fillId="7" borderId="1" xfId="1" applyFont="1" applyFill="1" applyBorder="1" applyAlignment="1">
      <alignment vertical="center" wrapText="1"/>
    </xf>
    <xf numFmtId="0" fontId="7" fillId="4" borderId="1" xfId="1" applyFont="1" applyFill="1" applyBorder="1"/>
    <xf numFmtId="0" fontId="31" fillId="4" borderId="1" xfId="1" applyFont="1" applyFill="1" applyBorder="1"/>
    <xf numFmtId="0" fontId="7" fillId="3" borderId="0" xfId="1" applyFont="1"/>
    <xf numFmtId="0" fontId="4" fillId="22" borderId="1" xfId="1" applyFont="1" applyFill="1" applyBorder="1" applyAlignment="1">
      <alignment vertical="center" wrapText="1"/>
    </xf>
    <xf numFmtId="0" fontId="10" fillId="22" borderId="1" xfId="8" applyFill="1" applyBorder="1" applyAlignment="1">
      <alignment vertical="center" wrapText="1"/>
    </xf>
    <xf numFmtId="0" fontId="10" fillId="22" borderId="1" xfId="8" applyFill="1" applyBorder="1" applyAlignment="1" applyProtection="1">
      <alignment vertical="center" wrapText="1"/>
    </xf>
    <xf numFmtId="0" fontId="4" fillId="17" borderId="1" xfId="1" applyFont="1" applyFill="1" applyBorder="1" applyAlignment="1">
      <alignment vertical="center" wrapText="1"/>
    </xf>
    <xf numFmtId="0" fontId="10" fillId="17" borderId="1" xfId="8" applyFill="1" applyBorder="1" applyAlignment="1">
      <alignment vertical="center" wrapText="1"/>
    </xf>
    <xf numFmtId="0" fontId="10" fillId="22" borderId="0" xfId="8" applyFill="1" applyBorder="1" applyAlignment="1">
      <alignment vertical="center" wrapText="1"/>
    </xf>
    <xf numFmtId="0" fontId="4" fillId="22" borderId="0" xfId="1" applyFont="1" applyFill="1" applyAlignment="1">
      <alignment vertical="center" wrapText="1"/>
    </xf>
    <xf numFmtId="0" fontId="10" fillId="22" borderId="1" xfId="8" applyFill="1" applyBorder="1" applyAlignment="1">
      <alignment wrapText="1"/>
    </xf>
    <xf numFmtId="0" fontId="10" fillId="22" borderId="1" xfId="8" applyFill="1" applyBorder="1"/>
    <xf numFmtId="0" fontId="10" fillId="17" borderId="1" xfId="8" applyFill="1" applyBorder="1" applyAlignment="1">
      <alignment vertical="top" wrapText="1"/>
    </xf>
    <xf numFmtId="0" fontId="10" fillId="17" borderId="1" xfId="8" applyFill="1" applyBorder="1" applyAlignment="1">
      <alignment wrapText="1"/>
    </xf>
    <xf numFmtId="0" fontId="10" fillId="22" borderId="1" xfId="2" applyFill="1" applyBorder="1" applyAlignment="1">
      <alignment vertical="center" wrapText="1"/>
    </xf>
    <xf numFmtId="0" fontId="34" fillId="23" borderId="10" xfId="1" applyFont="1" applyFill="1" applyBorder="1" applyAlignment="1">
      <alignment vertical="center" wrapText="1"/>
    </xf>
    <xf numFmtId="0" fontId="34" fillId="23" borderId="11" xfId="1" applyFont="1" applyFill="1" applyBorder="1" applyAlignment="1">
      <alignment horizontal="center" vertical="center" wrapText="1"/>
    </xf>
    <xf numFmtId="0" fontId="37" fillId="3" borderId="0" xfId="1" applyFont="1" applyAlignment="1">
      <alignment horizontal="center" wrapText="1"/>
    </xf>
    <xf numFmtId="49" fontId="4" fillId="11" borderId="22" xfId="1" applyNumberFormat="1" applyFont="1" applyFill="1" applyBorder="1" applyAlignment="1">
      <alignment horizontal="center" vertical="center" wrapText="1"/>
    </xf>
    <xf numFmtId="49" fontId="0" fillId="12" borderId="22" xfId="1" applyNumberFormat="1" applyFont="1" applyFill="1" applyBorder="1" applyAlignment="1">
      <alignment horizontal="center" vertical="center"/>
    </xf>
    <xf numFmtId="0" fontId="5" fillId="4" borderId="13" xfId="1" applyFill="1" applyBorder="1" applyAlignment="1">
      <alignment horizontal="center"/>
    </xf>
    <xf numFmtId="0" fontId="5" fillId="4" borderId="13" xfId="1" applyFill="1" applyBorder="1" applyAlignment="1">
      <alignment horizontal="center" vertical="center"/>
    </xf>
    <xf numFmtId="49" fontId="4" fillId="11" borderId="26" xfId="1" applyNumberFormat="1" applyFont="1" applyFill="1" applyBorder="1" applyAlignment="1">
      <alignment horizontal="center" vertical="center" wrapText="1"/>
    </xf>
    <xf numFmtId="0" fontId="4" fillId="9" borderId="27" xfId="1" applyFont="1" applyFill="1" applyBorder="1" applyAlignment="1">
      <alignment horizontal="center" vertical="center" wrapText="1"/>
    </xf>
    <xf numFmtId="0" fontId="4" fillId="20" borderId="28" xfId="1" applyFont="1" applyFill="1" applyBorder="1" applyAlignment="1">
      <alignment horizontal="center" vertical="center" wrapText="1"/>
    </xf>
    <xf numFmtId="49" fontId="4" fillId="11" borderId="29" xfId="1" applyNumberFormat="1" applyFont="1" applyFill="1" applyBorder="1" applyAlignment="1">
      <alignment horizontal="center" vertical="center" wrapText="1"/>
    </xf>
    <xf numFmtId="0" fontId="4" fillId="20" borderId="30" xfId="1" applyFont="1" applyFill="1" applyBorder="1" applyAlignment="1">
      <alignment horizontal="center" vertical="center" wrapText="1"/>
    </xf>
    <xf numFmtId="49" fontId="4" fillId="12" borderId="29" xfId="1" applyNumberFormat="1" applyFont="1" applyFill="1" applyBorder="1" applyAlignment="1">
      <alignment horizontal="center" vertical="center" wrapText="1"/>
    </xf>
    <xf numFmtId="49" fontId="4" fillId="11" borderId="31" xfId="1" applyNumberFormat="1" applyFont="1" applyFill="1" applyBorder="1" applyAlignment="1">
      <alignment horizontal="center" vertical="center" wrapText="1"/>
    </xf>
    <xf numFmtId="0" fontId="4" fillId="9" borderId="32" xfId="1" applyFont="1" applyFill="1" applyBorder="1" applyAlignment="1">
      <alignment horizontal="center" vertical="center" wrapText="1"/>
    </xf>
    <xf numFmtId="0" fontId="4" fillId="20" borderId="33" xfId="1" applyFont="1" applyFill="1" applyBorder="1" applyAlignment="1">
      <alignment horizontal="center" vertical="center" wrapText="1"/>
    </xf>
    <xf numFmtId="49" fontId="14" fillId="11" borderId="29" xfId="1" applyNumberFormat="1" applyFont="1" applyFill="1" applyBorder="1" applyAlignment="1">
      <alignment horizontal="center" vertical="center" wrapText="1"/>
    </xf>
    <xf numFmtId="49" fontId="0" fillId="12" borderId="29" xfId="1" applyNumberFormat="1" applyFont="1" applyFill="1" applyBorder="1" applyAlignment="1">
      <alignment horizontal="center" vertical="center"/>
    </xf>
    <xf numFmtId="0" fontId="4" fillId="21" borderId="30" xfId="1" applyFont="1" applyFill="1" applyBorder="1" applyAlignment="1">
      <alignment horizontal="center" vertical="center" wrapText="1"/>
    </xf>
    <xf numFmtId="0" fontId="14" fillId="20" borderId="30" xfId="1" applyFont="1" applyFill="1" applyBorder="1" applyAlignment="1">
      <alignment horizontal="center" vertical="center" wrapText="1"/>
    </xf>
    <xf numFmtId="49" fontId="29" fillId="11" borderId="29" xfId="1" applyNumberFormat="1" applyFont="1" applyFill="1" applyBorder="1" applyAlignment="1">
      <alignment horizontal="center" vertical="center" wrapText="1"/>
    </xf>
    <xf numFmtId="0" fontId="29" fillId="20" borderId="30" xfId="1" applyFont="1" applyFill="1" applyBorder="1" applyAlignment="1">
      <alignment horizontal="center" vertical="center" wrapText="1"/>
    </xf>
    <xf numFmtId="0" fontId="5" fillId="4" borderId="13" xfId="1" applyFill="1" applyBorder="1"/>
    <xf numFmtId="0" fontId="35" fillId="22" borderId="1" xfId="8" applyFont="1" applyFill="1" applyBorder="1" applyAlignment="1">
      <alignment vertical="center" wrapText="1"/>
    </xf>
    <xf numFmtId="0" fontId="35" fillId="22" borderId="1" xfId="2" applyFont="1" applyFill="1" applyBorder="1" applyAlignment="1">
      <alignment vertical="center" wrapText="1"/>
    </xf>
    <xf numFmtId="0" fontId="36" fillId="22" borderId="1" xfId="1" applyFont="1" applyFill="1" applyBorder="1" applyAlignment="1">
      <alignment vertical="center" wrapText="1"/>
    </xf>
    <xf numFmtId="0" fontId="36" fillId="17" borderId="1" xfId="1" applyFont="1" applyFill="1" applyBorder="1" applyAlignment="1">
      <alignment vertical="center" wrapText="1"/>
    </xf>
    <xf numFmtId="0" fontId="35" fillId="22" borderId="1" xfId="8" applyFont="1" applyFill="1" applyBorder="1" applyAlignment="1">
      <alignment vertical="center"/>
    </xf>
    <xf numFmtId="0" fontId="35" fillId="22" borderId="1" xfId="8" applyFont="1" applyFill="1" applyBorder="1" applyAlignment="1" applyProtection="1">
      <alignment vertical="center" wrapText="1"/>
    </xf>
    <xf numFmtId="0" fontId="4" fillId="22" borderId="2" xfId="1" applyFont="1" applyFill="1" applyBorder="1" applyAlignment="1">
      <alignment horizontal="center" vertical="center" wrapText="1"/>
    </xf>
    <xf numFmtId="0" fontId="4" fillId="17" borderId="2" xfId="1" applyFont="1" applyFill="1" applyBorder="1" applyAlignment="1">
      <alignment horizontal="center" vertical="center" wrapText="1"/>
    </xf>
    <xf numFmtId="0" fontId="5" fillId="4" borderId="13" xfId="1" applyFill="1" applyBorder="1" applyAlignment="1">
      <alignment horizontal="center" wrapText="1"/>
    </xf>
    <xf numFmtId="165" fontId="4" fillId="22" borderId="26" xfId="1" applyNumberFormat="1" applyFont="1" applyFill="1" applyBorder="1" applyAlignment="1">
      <alignment horizontal="center" vertical="center" wrapText="1"/>
    </xf>
    <xf numFmtId="0" fontId="4" fillId="22" borderId="27" xfId="1" applyFont="1" applyFill="1" applyBorder="1" applyAlignment="1">
      <alignment vertical="center" wrapText="1"/>
    </xf>
    <xf numFmtId="0" fontId="35" fillId="22" borderId="27" xfId="8" applyFont="1" applyFill="1" applyBorder="1" applyAlignment="1">
      <alignment vertical="center" wrapText="1"/>
    </xf>
    <xf numFmtId="165" fontId="4" fillId="22" borderId="29" xfId="1" applyNumberFormat="1" applyFont="1" applyFill="1" applyBorder="1" applyAlignment="1">
      <alignment horizontal="center" vertical="center" wrapText="1"/>
    </xf>
    <xf numFmtId="165" fontId="4" fillId="17" borderId="29" xfId="1" applyNumberFormat="1" applyFont="1" applyFill="1" applyBorder="1" applyAlignment="1">
      <alignment horizontal="center" vertical="center" wrapText="1"/>
    </xf>
    <xf numFmtId="0" fontId="5" fillId="17" borderId="29" xfId="1" applyFill="1" applyBorder="1" applyAlignment="1">
      <alignment horizontal="center" vertical="center"/>
    </xf>
    <xf numFmtId="0" fontId="4" fillId="22" borderId="29" xfId="1" applyFont="1" applyFill="1" applyBorder="1" applyAlignment="1">
      <alignment horizontal="center" vertical="center" wrapText="1"/>
    </xf>
    <xf numFmtId="165" fontId="4" fillId="22" borderId="31" xfId="1" applyNumberFormat="1" applyFont="1" applyFill="1" applyBorder="1" applyAlignment="1">
      <alignment horizontal="center" vertical="center" wrapText="1"/>
    </xf>
    <xf numFmtId="0" fontId="4" fillId="22" borderId="32" xfId="1" applyFont="1" applyFill="1" applyBorder="1" applyAlignment="1">
      <alignment vertical="center" wrapText="1"/>
    </xf>
    <xf numFmtId="166" fontId="4" fillId="6" borderId="2" xfId="1" applyNumberFormat="1" applyFont="1" applyFill="1" applyBorder="1" applyAlignment="1">
      <alignment horizontal="center" vertical="center" wrapText="1"/>
    </xf>
    <xf numFmtId="0" fontId="32" fillId="24" borderId="1" xfId="1" applyFont="1" applyFill="1" applyBorder="1" applyAlignment="1">
      <alignment vertical="center" wrapText="1"/>
    </xf>
    <xf numFmtId="0" fontId="38" fillId="25" borderId="1" xfId="1" applyFont="1" applyFill="1" applyBorder="1" applyAlignment="1">
      <alignment vertical="center" wrapText="1"/>
    </xf>
    <xf numFmtId="0" fontId="38" fillId="26" borderId="1" xfId="1" applyFont="1" applyFill="1" applyBorder="1" applyAlignment="1">
      <alignment vertical="center" wrapText="1"/>
    </xf>
    <xf numFmtId="0" fontId="4" fillId="27" borderId="39" xfId="1" applyFont="1" applyFill="1" applyBorder="1" applyAlignment="1">
      <alignment horizontal="center" vertical="center" wrapText="1"/>
    </xf>
    <xf numFmtId="0" fontId="4" fillId="27" borderId="40" xfId="1" applyFont="1" applyFill="1" applyBorder="1" applyAlignment="1">
      <alignment horizontal="center" vertical="center" wrapText="1"/>
    </xf>
    <xf numFmtId="0" fontId="4" fillId="27" borderId="41" xfId="1" applyFont="1" applyFill="1" applyBorder="1" applyAlignment="1">
      <alignment horizontal="center" vertical="center" wrapText="1"/>
    </xf>
    <xf numFmtId="0" fontId="4" fillId="9" borderId="2" xfId="1" applyFont="1" applyFill="1" applyBorder="1" applyAlignment="1">
      <alignment horizontal="center" vertical="center" wrapText="1"/>
    </xf>
    <xf numFmtId="0" fontId="10" fillId="20" borderId="1" xfId="2" applyFill="1" applyBorder="1" applyAlignment="1">
      <alignment horizontal="center" vertical="center" wrapText="1"/>
    </xf>
    <xf numFmtId="0" fontId="4" fillId="22" borderId="34" xfId="1" applyFont="1" applyFill="1" applyBorder="1" applyAlignment="1">
      <alignment horizontal="center" vertical="center" wrapText="1"/>
    </xf>
    <xf numFmtId="0" fontId="4" fillId="22" borderId="35" xfId="1" applyFont="1" applyFill="1" applyBorder="1" applyAlignment="1">
      <alignment horizontal="center" vertical="center" wrapText="1"/>
    </xf>
    <xf numFmtId="49" fontId="5" fillId="11" borderId="22" xfId="1" applyNumberFormat="1" applyFill="1" applyBorder="1" applyAlignment="1">
      <alignment horizontal="center" vertical="center"/>
    </xf>
    <xf numFmtId="49" fontId="5" fillId="12" borderId="22" xfId="1" applyNumberFormat="1" applyFill="1" applyBorder="1" applyAlignment="1">
      <alignment horizontal="center" vertical="center"/>
    </xf>
    <xf numFmtId="49" fontId="0" fillId="11" borderId="22" xfId="1" applyNumberFormat="1" applyFont="1" applyFill="1" applyBorder="1" applyAlignment="1">
      <alignment horizontal="center" vertical="center"/>
    </xf>
    <xf numFmtId="49" fontId="15" fillId="12" borderId="22" xfId="1" applyNumberFormat="1" applyFont="1" applyFill="1" applyBorder="1" applyAlignment="1">
      <alignment horizontal="center" vertical="center"/>
    </xf>
    <xf numFmtId="49" fontId="0" fillId="12" borderId="22" xfId="1" applyNumberFormat="1" applyFont="1" applyFill="1" applyBorder="1" applyAlignment="1">
      <alignment horizontal="center" vertical="center" wrapText="1"/>
    </xf>
    <xf numFmtId="49" fontId="24" fillId="12" borderId="22" xfId="1" applyNumberFormat="1" applyFont="1" applyFill="1" applyBorder="1" applyAlignment="1">
      <alignment horizontal="center" vertical="center"/>
    </xf>
    <xf numFmtId="0" fontId="4" fillId="20" borderId="44" xfId="1" applyFont="1" applyFill="1" applyBorder="1" applyAlignment="1">
      <alignment horizontal="center" vertical="center" wrapText="1"/>
    </xf>
    <xf numFmtId="0" fontId="4" fillId="20" borderId="45" xfId="1" applyFont="1" applyFill="1" applyBorder="1" applyAlignment="1">
      <alignment horizontal="center" vertical="center" wrapText="1"/>
    </xf>
    <xf numFmtId="49" fontId="4" fillId="11" borderId="46" xfId="1" applyNumberFormat="1" applyFont="1" applyFill="1" applyBorder="1" applyAlignment="1">
      <alignment horizontal="center" vertical="center" wrapText="1"/>
    </xf>
    <xf numFmtId="0" fontId="4" fillId="20" borderId="47" xfId="1" applyFont="1" applyFill="1" applyBorder="1" applyAlignment="1">
      <alignment horizontal="center" vertical="center" wrapText="1"/>
    </xf>
    <xf numFmtId="49" fontId="4" fillId="12" borderId="46" xfId="1" applyNumberFormat="1" applyFont="1" applyFill="1" applyBorder="1" applyAlignment="1">
      <alignment horizontal="center" vertical="center" wrapText="1"/>
    </xf>
    <xf numFmtId="49" fontId="14" fillId="12" borderId="46" xfId="1" applyNumberFormat="1" applyFont="1" applyFill="1" applyBorder="1" applyAlignment="1">
      <alignment horizontal="center" vertical="center" wrapText="1"/>
    </xf>
    <xf numFmtId="49" fontId="4" fillId="11" borderId="48" xfId="1" applyNumberFormat="1" applyFont="1" applyFill="1" applyBorder="1" applyAlignment="1">
      <alignment horizontal="center" vertical="center" wrapText="1"/>
    </xf>
    <xf numFmtId="0" fontId="4" fillId="9" borderId="49" xfId="1" applyFont="1" applyFill="1" applyBorder="1" applyAlignment="1">
      <alignment horizontal="center" vertical="center" wrapText="1"/>
    </xf>
    <xf numFmtId="0" fontId="4" fillId="20" borderId="49" xfId="1" applyFont="1" applyFill="1" applyBorder="1" applyAlignment="1">
      <alignment horizontal="center" vertical="center" wrapText="1"/>
    </xf>
    <xf numFmtId="0" fontId="4" fillId="20" borderId="50" xfId="1" applyFont="1" applyFill="1" applyBorder="1" applyAlignment="1">
      <alignment horizontal="center" vertical="center" wrapText="1"/>
    </xf>
    <xf numFmtId="0" fontId="34" fillId="28" borderId="11" xfId="1" applyFont="1" applyFill="1" applyBorder="1" applyAlignment="1">
      <alignment horizontal="center" vertical="center" wrapText="1"/>
    </xf>
    <xf numFmtId="0" fontId="33" fillId="29" borderId="25" xfId="6" applyFont="1" applyFill="1" applyBorder="1" applyAlignment="1">
      <alignment horizontal="center" vertical="center" wrapText="1"/>
    </xf>
    <xf numFmtId="0" fontId="33" fillId="29" borderId="25" xfId="6" applyFont="1" applyFill="1" applyBorder="1" applyAlignment="1">
      <alignment vertical="center" wrapText="1"/>
    </xf>
    <xf numFmtId="0" fontId="34" fillId="30" borderId="11" xfId="1" applyFont="1" applyFill="1" applyBorder="1" applyAlignment="1">
      <alignment horizontal="center" vertical="center" wrapText="1"/>
    </xf>
    <xf numFmtId="0" fontId="33" fillId="31" borderId="25" xfId="6" applyFont="1" applyFill="1" applyBorder="1" applyAlignment="1">
      <alignment horizontal="center" vertical="center" wrapText="1"/>
    </xf>
    <xf numFmtId="0" fontId="34" fillId="32" borderId="11" xfId="1" applyFont="1" applyFill="1" applyBorder="1" applyAlignment="1">
      <alignment horizontal="center" vertical="center" wrapText="1"/>
    </xf>
    <xf numFmtId="0" fontId="34" fillId="33" borderId="11" xfId="1" applyFont="1" applyFill="1" applyBorder="1" applyAlignment="1">
      <alignment horizontal="center" vertical="center" wrapText="1"/>
    </xf>
    <xf numFmtId="0" fontId="34" fillId="34" borderId="11" xfId="1" applyFont="1" applyFill="1" applyBorder="1" applyAlignment="1">
      <alignment horizontal="center" vertical="center" wrapText="1"/>
    </xf>
    <xf numFmtId="0" fontId="34" fillId="23" borderId="16" xfId="1" applyFont="1" applyFill="1" applyBorder="1" applyAlignment="1">
      <alignment horizontal="center" vertical="center" wrapText="1"/>
    </xf>
    <xf numFmtId="0" fontId="4" fillId="20" borderId="52" xfId="1" applyFont="1" applyFill="1" applyBorder="1" applyAlignment="1">
      <alignment horizontal="center" vertical="center" wrapText="1"/>
    </xf>
    <xf numFmtId="0" fontId="4" fillId="20" borderId="22" xfId="1" applyFont="1" applyFill="1" applyBorder="1" applyAlignment="1">
      <alignment horizontal="center" vertical="center" wrapText="1"/>
    </xf>
    <xf numFmtId="0" fontId="4" fillId="20" borderId="9" xfId="1" applyFont="1" applyFill="1" applyBorder="1" applyAlignment="1">
      <alignment horizontal="center" vertical="center" wrapText="1"/>
    </xf>
    <xf numFmtId="0" fontId="5" fillId="4" borderId="52" xfId="1" applyFill="1" applyBorder="1" applyAlignment="1">
      <alignment horizontal="center"/>
    </xf>
    <xf numFmtId="0" fontId="5" fillId="4" borderId="22" xfId="1" applyFill="1" applyBorder="1" applyAlignment="1">
      <alignment horizontal="center"/>
    </xf>
    <xf numFmtId="0" fontId="5" fillId="3" borderId="54" xfId="1" applyBorder="1" applyAlignment="1">
      <alignment horizontal="center"/>
    </xf>
    <xf numFmtId="0" fontId="33" fillId="31" borderId="55" xfId="6" applyFont="1" applyFill="1" applyBorder="1" applyAlignment="1">
      <alignment horizontal="center" vertical="center" wrapText="1"/>
    </xf>
    <xf numFmtId="0" fontId="4" fillId="11" borderId="52" xfId="1" applyFont="1" applyFill="1" applyBorder="1" applyAlignment="1">
      <alignment horizontal="center" vertical="center" wrapText="1"/>
    </xf>
    <xf numFmtId="0" fontId="4" fillId="11" borderId="22" xfId="1" applyFont="1" applyFill="1" applyBorder="1" applyAlignment="1">
      <alignment horizontal="center" vertical="center" wrapText="1"/>
    </xf>
    <xf numFmtId="0" fontId="4" fillId="11" borderId="9" xfId="1" applyFont="1" applyFill="1" applyBorder="1" applyAlignment="1">
      <alignment horizontal="center" vertical="center" wrapText="1"/>
    </xf>
    <xf numFmtId="0" fontId="4" fillId="9" borderId="52" xfId="1" applyFont="1" applyFill="1" applyBorder="1" applyAlignment="1">
      <alignment horizontal="center" vertical="center" wrapText="1"/>
    </xf>
    <xf numFmtId="0" fontId="4" fillId="9" borderId="22" xfId="1" applyFont="1" applyFill="1" applyBorder="1" applyAlignment="1">
      <alignment horizontal="center" vertical="center" wrapText="1"/>
    </xf>
    <xf numFmtId="0" fontId="4" fillId="9" borderId="9" xfId="1" applyFont="1" applyFill="1" applyBorder="1" applyAlignment="1">
      <alignment horizontal="center" vertical="center" wrapText="1"/>
    </xf>
    <xf numFmtId="0" fontId="30" fillId="6" borderId="1" xfId="1" applyFont="1" applyFill="1" applyBorder="1" applyAlignment="1">
      <alignment horizontal="center" vertical="center" wrapText="1"/>
    </xf>
    <xf numFmtId="0" fontId="30" fillId="7" borderId="1" xfId="1" applyFont="1" applyFill="1" applyBorder="1" applyAlignment="1">
      <alignment horizontal="center" vertical="center" wrapText="1"/>
    </xf>
    <xf numFmtId="49" fontId="4" fillId="12" borderId="22" xfId="1" applyNumberFormat="1" applyFont="1" applyFill="1" applyBorder="1" applyAlignment="1">
      <alignment horizontal="center" vertical="center" wrapText="1"/>
    </xf>
    <xf numFmtId="0" fontId="5" fillId="5" borderId="0" xfId="1" applyFill="1"/>
    <xf numFmtId="0" fontId="41" fillId="34" borderId="11" xfId="1" applyFont="1" applyFill="1" applyBorder="1" applyAlignment="1">
      <alignment horizontal="center" vertical="center" wrapText="1"/>
    </xf>
    <xf numFmtId="0" fontId="4" fillId="20" borderId="53" xfId="1" applyFont="1" applyFill="1" applyBorder="1" applyAlignment="1">
      <alignment horizontal="center" vertical="center" wrapText="1"/>
    </xf>
    <xf numFmtId="49" fontId="14" fillId="12" borderId="22" xfId="1" applyNumberFormat="1" applyFont="1" applyFill="1" applyBorder="1" applyAlignment="1">
      <alignment horizontal="center" vertical="center" wrapText="1"/>
    </xf>
    <xf numFmtId="49" fontId="4" fillId="11" borderId="56" xfId="1" applyNumberFormat="1" applyFont="1" applyFill="1" applyBorder="1" applyAlignment="1">
      <alignment horizontal="center" vertical="center" wrapText="1"/>
    </xf>
    <xf numFmtId="166" fontId="4" fillId="6" borderId="57" xfId="1" applyNumberFormat="1" applyFont="1" applyFill="1" applyBorder="1" applyAlignment="1">
      <alignment horizontal="center" vertical="center" wrapText="1"/>
    </xf>
    <xf numFmtId="0" fontId="4" fillId="22" borderId="57" xfId="1" applyFont="1" applyFill="1" applyBorder="1" applyAlignment="1">
      <alignment horizontal="center" vertical="center" wrapText="1"/>
    </xf>
    <xf numFmtId="49" fontId="4" fillId="11" borderId="59" xfId="1" applyNumberFormat="1" applyFont="1" applyFill="1" applyBorder="1" applyAlignment="1">
      <alignment horizontal="center" vertical="center" wrapText="1"/>
    </xf>
    <xf numFmtId="49" fontId="0" fillId="12" borderId="59" xfId="1" applyNumberFormat="1" applyFont="1" applyFill="1" applyBorder="1" applyAlignment="1">
      <alignment horizontal="center" vertical="center"/>
    </xf>
    <xf numFmtId="0" fontId="4" fillId="11" borderId="59" xfId="1" applyFont="1" applyFill="1" applyBorder="1" applyAlignment="1">
      <alignment horizontal="center" vertical="center" wrapText="1"/>
    </xf>
    <xf numFmtId="0" fontId="4" fillId="9" borderId="59" xfId="1" applyFont="1" applyFill="1" applyBorder="1" applyAlignment="1">
      <alignment horizontal="center" vertical="center" wrapText="1"/>
    </xf>
    <xf numFmtId="0" fontId="4" fillId="20" borderId="59" xfId="1" applyFont="1" applyFill="1" applyBorder="1" applyAlignment="1">
      <alignment horizontal="center" vertical="center" wrapText="1"/>
    </xf>
    <xf numFmtId="0" fontId="4" fillId="9" borderId="57" xfId="1" applyFont="1" applyFill="1" applyBorder="1" applyAlignment="1">
      <alignment horizontal="center" vertical="center" wrapText="1"/>
    </xf>
    <xf numFmtId="0" fontId="10" fillId="20" borderId="47" xfId="2" applyFill="1" applyBorder="1" applyAlignment="1">
      <alignment horizontal="center" vertical="center" wrapText="1"/>
    </xf>
    <xf numFmtId="0" fontId="10" fillId="22" borderId="32" xfId="8" applyFill="1" applyBorder="1" applyAlignment="1">
      <alignment vertical="center" wrapText="1"/>
    </xf>
    <xf numFmtId="49" fontId="5" fillId="12" borderId="46" xfId="1" applyNumberFormat="1" applyFill="1" applyBorder="1" applyAlignment="1">
      <alignment horizontal="center" vertical="center"/>
    </xf>
    <xf numFmtId="0" fontId="4" fillId="9" borderId="36" xfId="1" applyFont="1" applyFill="1" applyBorder="1" applyAlignment="1">
      <alignment horizontal="center" vertical="center" wrapText="1"/>
    </xf>
    <xf numFmtId="0" fontId="4" fillId="20" borderId="37" xfId="1" applyFont="1" applyFill="1" applyBorder="1" applyAlignment="1">
      <alignment horizontal="center" vertical="center" wrapText="1"/>
    </xf>
    <xf numFmtId="0" fontId="5" fillId="20" borderId="30" xfId="1" applyFill="1" applyBorder="1"/>
    <xf numFmtId="49" fontId="0" fillId="12" borderId="46" xfId="1" applyNumberFormat="1" applyFont="1" applyFill="1" applyBorder="1" applyAlignment="1">
      <alignment horizontal="center" vertical="center"/>
    </xf>
    <xf numFmtId="0" fontId="10" fillId="17" borderId="1" xfId="2" applyFill="1" applyBorder="1" applyAlignment="1">
      <alignment vertical="top" wrapText="1"/>
    </xf>
    <xf numFmtId="0" fontId="4" fillId="20" borderId="1" xfId="1" applyFont="1" applyFill="1" applyBorder="1" applyAlignment="1">
      <alignment horizontal="left" vertical="center" wrapText="1"/>
    </xf>
    <xf numFmtId="49" fontId="0" fillId="11" borderId="22" xfId="1" applyNumberFormat="1" applyFont="1" applyFill="1" applyBorder="1" applyAlignment="1">
      <alignment horizontal="center" vertical="center" wrapText="1"/>
    </xf>
    <xf numFmtId="0" fontId="35" fillId="22" borderId="32" xfId="8" applyFont="1" applyFill="1" applyBorder="1" applyAlignment="1">
      <alignment vertical="center" wrapText="1"/>
    </xf>
    <xf numFmtId="49" fontId="0" fillId="12" borderId="43" xfId="1" applyNumberFormat="1" applyFont="1" applyFill="1" applyBorder="1" applyAlignment="1">
      <alignment horizontal="center" vertical="center"/>
    </xf>
    <xf numFmtId="0" fontId="15" fillId="10" borderId="1" xfId="7" applyFont="1" applyFill="1" applyBorder="1" applyAlignment="1">
      <alignment vertical="center" wrapText="1"/>
    </xf>
    <xf numFmtId="0" fontId="39" fillId="37" borderId="11" xfId="1" applyFont="1" applyFill="1" applyBorder="1" applyAlignment="1">
      <alignment horizontal="center" vertical="center" wrapText="1"/>
    </xf>
    <xf numFmtId="0" fontId="40" fillId="38" borderId="25" xfId="6" applyFont="1" applyFill="1" applyBorder="1" applyAlignment="1">
      <alignment horizontal="center" vertical="center" wrapText="1"/>
    </xf>
    <xf numFmtId="0" fontId="40" fillId="38" borderId="55" xfId="6" applyFont="1" applyFill="1" applyBorder="1" applyAlignment="1">
      <alignment horizontal="center" vertical="center" wrapText="1"/>
    </xf>
    <xf numFmtId="0" fontId="43" fillId="35" borderId="11" xfId="1" applyFont="1" applyFill="1" applyBorder="1" applyAlignment="1">
      <alignment horizontal="center" vertical="center" wrapText="1"/>
    </xf>
    <xf numFmtId="0" fontId="44" fillId="36" borderId="25" xfId="6" applyFont="1" applyFill="1" applyBorder="1" applyAlignment="1">
      <alignment horizontal="center" vertical="center" wrapText="1"/>
    </xf>
    <xf numFmtId="0" fontId="44" fillId="36" borderId="55" xfId="6" applyFont="1" applyFill="1" applyBorder="1" applyAlignment="1">
      <alignment horizontal="center" vertical="center" wrapText="1"/>
    </xf>
    <xf numFmtId="0" fontId="39" fillId="37" borderId="61" xfId="1" applyFont="1" applyFill="1" applyBorder="1" applyAlignment="1">
      <alignment horizontal="center" vertical="center" wrapText="1"/>
    </xf>
    <xf numFmtId="0" fontId="4" fillId="20" borderId="38" xfId="1" applyFont="1" applyFill="1" applyBorder="1" applyAlignment="1">
      <alignment horizontal="center" vertical="center" wrapText="1"/>
    </xf>
    <xf numFmtId="0" fontId="4" fillId="20" borderId="2" xfId="1" applyFont="1" applyFill="1" applyBorder="1" applyAlignment="1">
      <alignment horizontal="center" vertical="center" wrapText="1"/>
    </xf>
    <xf numFmtId="0" fontId="10" fillId="22" borderId="1" xfId="8" applyFill="1" applyBorder="1" applyAlignment="1">
      <alignment vertical="top" wrapText="1"/>
    </xf>
    <xf numFmtId="49" fontId="4" fillId="11" borderId="52" xfId="1" applyNumberFormat="1" applyFont="1" applyFill="1" applyBorder="1" applyAlignment="1">
      <alignment horizontal="center" vertical="center" wrapText="1"/>
    </xf>
    <xf numFmtId="49" fontId="4" fillId="11" borderId="62" xfId="1" applyNumberFormat="1" applyFont="1" applyFill="1" applyBorder="1" applyAlignment="1">
      <alignment horizontal="center" vertical="center" wrapText="1"/>
    </xf>
    <xf numFmtId="0" fontId="4" fillId="11" borderId="42" xfId="1" applyFont="1" applyFill="1" applyBorder="1" applyAlignment="1">
      <alignment horizontal="center" vertical="center" wrapText="1"/>
    </xf>
    <xf numFmtId="0" fontId="10" fillId="20" borderId="30" xfId="2" applyFill="1" applyBorder="1" applyAlignment="1">
      <alignment horizontal="center" vertical="center" wrapText="1"/>
    </xf>
    <xf numFmtId="0" fontId="10" fillId="22" borderId="0" xfId="2" applyFill="1" applyBorder="1" applyAlignment="1">
      <alignment vertical="center" wrapText="1"/>
    </xf>
    <xf numFmtId="0" fontId="10" fillId="22" borderId="1" xfId="2" applyFill="1" applyBorder="1" applyAlignment="1" applyProtection="1">
      <alignment vertical="center" wrapText="1"/>
    </xf>
    <xf numFmtId="0" fontId="46" fillId="6" borderId="1" xfId="1" applyFont="1" applyFill="1" applyBorder="1" applyAlignment="1">
      <alignment vertical="center" wrapText="1"/>
    </xf>
    <xf numFmtId="49" fontId="5" fillId="12" borderId="22" xfId="1" applyNumberFormat="1" applyFill="1" applyBorder="1" applyAlignment="1">
      <alignment horizontal="center" vertical="center" wrapText="1"/>
    </xf>
    <xf numFmtId="0" fontId="10" fillId="20" borderId="22" xfId="2" applyFill="1" applyBorder="1" applyAlignment="1">
      <alignment horizontal="center" vertical="center" wrapText="1"/>
    </xf>
    <xf numFmtId="0" fontId="49" fillId="9" borderId="1" xfId="1" applyFont="1" applyFill="1" applyBorder="1" applyAlignment="1">
      <alignment vertical="center" wrapText="1"/>
    </xf>
    <xf numFmtId="0" fontId="4" fillId="6" borderId="0" xfId="0" applyFont="1" applyFill="1" applyAlignment="1">
      <alignment vertical="center" wrapText="1"/>
    </xf>
    <xf numFmtId="0" fontId="30" fillId="6" borderId="4" xfId="0" applyFont="1" applyFill="1" applyBorder="1" applyAlignment="1">
      <alignment vertical="center" wrapText="1"/>
    </xf>
    <xf numFmtId="0" fontId="4" fillId="27" borderId="65" xfId="0" applyFont="1" applyFill="1" applyBorder="1" applyAlignment="1">
      <alignment horizontal="center" vertical="center" wrapText="1"/>
    </xf>
    <xf numFmtId="0" fontId="4" fillId="27" borderId="0" xfId="0" applyFont="1" applyFill="1" applyAlignment="1">
      <alignment horizontal="center" vertical="center" wrapText="1"/>
    </xf>
    <xf numFmtId="0" fontId="4" fillId="22" borderId="66" xfId="0" applyFont="1" applyFill="1" applyBorder="1" applyAlignment="1">
      <alignment horizontal="center" vertical="center" wrapText="1"/>
    </xf>
    <xf numFmtId="0" fontId="4" fillId="22" borderId="4" xfId="0" applyFont="1" applyFill="1" applyBorder="1" applyAlignment="1">
      <alignment vertical="center" wrapText="1"/>
    </xf>
    <xf numFmtId="0" fontId="35" fillId="22" borderId="4" xfId="0" applyFont="1" applyFill="1" applyBorder="1" applyAlignment="1">
      <alignment vertical="center" wrapText="1"/>
    </xf>
    <xf numFmtId="0" fontId="4" fillId="22" borderId="4" xfId="0" applyFont="1" applyFill="1" applyBorder="1" applyAlignment="1">
      <alignment horizontal="center" vertical="center" wrapText="1"/>
    </xf>
    <xf numFmtId="0" fontId="4" fillId="11" borderId="67"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20" borderId="4" xfId="0" applyFont="1" applyFill="1" applyBorder="1" applyAlignment="1">
      <alignment horizontal="center" vertical="center" wrapText="1"/>
    </xf>
    <xf numFmtId="0" fontId="4" fillId="20" borderId="68"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20" borderId="63" xfId="0" applyFont="1" applyFill="1" applyBorder="1" applyAlignment="1">
      <alignment horizontal="center" vertical="center" wrapText="1"/>
    </xf>
    <xf numFmtId="0" fontId="4" fillId="11" borderId="0" xfId="0" applyFont="1" applyFill="1" applyAlignment="1">
      <alignment horizontal="center" vertical="center" wrapText="1"/>
    </xf>
    <xf numFmtId="0" fontId="4" fillId="20" borderId="21" xfId="0" applyFont="1" applyFill="1" applyBorder="1" applyAlignment="1">
      <alignment horizontal="center" vertical="center" wrapText="1"/>
    </xf>
    <xf numFmtId="0" fontId="4" fillId="20" borderId="0" xfId="0" applyFont="1" applyFill="1" applyAlignment="1">
      <alignment horizontal="center" vertical="center" wrapText="1"/>
    </xf>
    <xf numFmtId="0" fontId="4" fillId="11" borderId="66" xfId="0" applyFont="1" applyFill="1" applyBorder="1" applyAlignment="1">
      <alignment horizontal="center" vertical="center" wrapText="1"/>
    </xf>
    <xf numFmtId="0" fontId="4" fillId="20" borderId="64" xfId="0" applyFont="1" applyFill="1" applyBorder="1" applyAlignment="1">
      <alignment horizontal="center" vertical="center" wrapText="1"/>
    </xf>
    <xf numFmtId="0" fontId="4" fillId="9" borderId="4" xfId="0" applyFont="1" applyFill="1" applyBorder="1" applyAlignment="1">
      <alignment vertical="center" wrapText="1"/>
    </xf>
    <xf numFmtId="17" fontId="4" fillId="22" borderId="2" xfId="1" applyNumberFormat="1" applyFont="1" applyFill="1" applyBorder="1" applyAlignment="1">
      <alignment horizontal="center" vertical="center" wrapText="1"/>
    </xf>
    <xf numFmtId="166" fontId="4" fillId="6" borderId="30" xfId="1" applyNumberFormat="1" applyFont="1" applyFill="1" applyBorder="1" applyAlignment="1">
      <alignment horizontal="center" vertical="center" wrapText="1"/>
    </xf>
    <xf numFmtId="0" fontId="32" fillId="42" borderId="11" xfId="1" applyFont="1" applyFill="1" applyBorder="1" applyAlignment="1">
      <alignment horizontal="left" vertical="center" wrapText="1"/>
    </xf>
    <xf numFmtId="0" fontId="32" fillId="42" borderId="11" xfId="1" applyFont="1" applyFill="1" applyBorder="1" applyAlignment="1">
      <alignment horizontal="center" vertical="center" wrapText="1"/>
    </xf>
    <xf numFmtId="0" fontId="30" fillId="6" borderId="4" xfId="0" applyFont="1" applyFill="1" applyBorder="1" applyAlignment="1">
      <alignment horizontal="center" vertical="center" wrapText="1"/>
    </xf>
    <xf numFmtId="0" fontId="7" fillId="4" borderId="1" xfId="1" applyFont="1" applyFill="1" applyBorder="1" applyAlignment="1">
      <alignment horizontal="center"/>
    </xf>
    <xf numFmtId="0" fontId="31" fillId="4" borderId="1" xfId="1" applyFont="1" applyFill="1" applyBorder="1" applyAlignment="1">
      <alignment horizontal="center"/>
    </xf>
    <xf numFmtId="0" fontId="7" fillId="4" borderId="9" xfId="1" applyFont="1" applyFill="1" applyBorder="1" applyAlignment="1">
      <alignment horizontal="center" wrapText="1"/>
    </xf>
    <xf numFmtId="0" fontId="7" fillId="3" borderId="0" xfId="1" applyFont="1" applyAlignment="1">
      <alignment horizontal="center"/>
    </xf>
    <xf numFmtId="0" fontId="4" fillId="6" borderId="22" xfId="1" applyFont="1" applyFill="1" applyBorder="1" applyAlignment="1">
      <alignment vertical="center" wrapText="1"/>
    </xf>
    <xf numFmtId="0" fontId="0" fillId="0" borderId="9" xfId="0" applyBorder="1" applyAlignment="1">
      <alignment horizontal="center" wrapText="1"/>
    </xf>
    <xf numFmtId="0" fontId="50" fillId="6" borderId="1" xfId="1" applyFont="1" applyFill="1" applyBorder="1" applyAlignment="1">
      <alignment horizontal="center" vertical="center" wrapText="1"/>
    </xf>
    <xf numFmtId="0" fontId="50" fillId="6" borderId="22" xfId="1" applyFont="1" applyFill="1" applyBorder="1" applyAlignment="1">
      <alignment vertical="center" wrapText="1"/>
    </xf>
    <xf numFmtId="49" fontId="4" fillId="6" borderId="1" xfId="1" applyNumberFormat="1" applyFont="1" applyFill="1" applyBorder="1" applyAlignment="1">
      <alignment vertical="center" wrapText="1"/>
    </xf>
    <xf numFmtId="0" fontId="4" fillId="6" borderId="22" xfId="1" quotePrefix="1" applyFont="1" applyFill="1" applyBorder="1" applyAlignment="1">
      <alignment vertical="center" wrapText="1"/>
    </xf>
    <xf numFmtId="49" fontId="14" fillId="6" borderId="1" xfId="1" applyNumberFormat="1" applyFont="1" applyFill="1" applyBorder="1" applyAlignment="1">
      <alignment vertical="center" wrapText="1"/>
    </xf>
    <xf numFmtId="0" fontId="14" fillId="6" borderId="22" xfId="1" applyFont="1" applyFill="1" applyBorder="1" applyAlignment="1">
      <alignment vertical="center" wrapText="1"/>
    </xf>
    <xf numFmtId="0" fontId="15" fillId="6" borderId="22" xfId="8" applyFont="1" applyFill="1" applyBorder="1" applyAlignment="1">
      <alignment vertical="center" wrapText="1"/>
    </xf>
    <xf numFmtId="14" fontId="4" fillId="9" borderId="1" xfId="1" applyNumberFormat="1" applyFont="1" applyFill="1" applyBorder="1" applyAlignment="1">
      <alignment horizontal="center" vertical="center" wrapText="1"/>
    </xf>
    <xf numFmtId="14" fontId="4" fillId="10" borderId="1" xfId="1" applyNumberFormat="1" applyFont="1" applyFill="1" applyBorder="1" applyAlignment="1">
      <alignment horizontal="center" vertical="center" wrapText="1"/>
    </xf>
    <xf numFmtId="0" fontId="51" fillId="25" borderId="1" xfId="1" applyFont="1" applyFill="1" applyBorder="1" applyAlignment="1">
      <alignment vertical="center" wrapText="1"/>
    </xf>
    <xf numFmtId="0" fontId="51" fillId="6" borderId="1" xfId="1" applyFont="1" applyFill="1" applyBorder="1" applyAlignment="1">
      <alignment vertical="center" wrapText="1"/>
    </xf>
    <xf numFmtId="0" fontId="10" fillId="22" borderId="13" xfId="8" applyFill="1" applyBorder="1" applyAlignment="1">
      <alignment vertical="center" wrapText="1"/>
    </xf>
    <xf numFmtId="0" fontId="50" fillId="6" borderId="1" xfId="1" applyFont="1" applyFill="1" applyBorder="1" applyAlignment="1">
      <alignment horizontal="left" vertical="center" wrapText="1"/>
    </xf>
    <xf numFmtId="0" fontId="4" fillId="6" borderId="1" xfId="1" applyFont="1" applyFill="1" applyBorder="1" applyAlignment="1">
      <alignment horizontal="left" vertical="center" wrapText="1"/>
    </xf>
    <xf numFmtId="0" fontId="30" fillId="6" borderId="22" xfId="1" applyFont="1" applyFill="1" applyBorder="1" applyAlignment="1">
      <alignment horizontal="center" vertical="center" wrapText="1"/>
    </xf>
    <xf numFmtId="0" fontId="47" fillId="6" borderId="1" xfId="1" applyFont="1" applyFill="1" applyBorder="1" applyAlignment="1">
      <alignment horizontal="center" vertical="center" wrapText="1"/>
    </xf>
    <xf numFmtId="0" fontId="7" fillId="4" borderId="1" xfId="1" applyFont="1" applyFill="1" applyBorder="1" applyAlignment="1">
      <alignment horizontal="center" vertical="center"/>
    </xf>
    <xf numFmtId="0" fontId="31" fillId="4" borderId="1" xfId="1" applyFont="1" applyFill="1" applyBorder="1" applyAlignment="1">
      <alignment horizontal="center" vertical="center"/>
    </xf>
    <xf numFmtId="0" fontId="7" fillId="0" borderId="9" xfId="0" applyFont="1" applyBorder="1" applyAlignment="1">
      <alignment horizontal="center" vertical="center" wrapText="1"/>
    </xf>
    <xf numFmtId="0" fontId="7" fillId="3" borderId="0" xfId="1" applyFont="1" applyAlignment="1">
      <alignment horizontal="center" vertical="center"/>
    </xf>
    <xf numFmtId="0" fontId="4" fillId="11" borderId="73" xfId="1" applyFont="1" applyFill="1" applyBorder="1" applyAlignment="1">
      <alignment horizontal="center" vertical="center" wrapText="1"/>
    </xf>
    <xf numFmtId="0" fontId="4" fillId="9" borderId="73" xfId="1" applyFont="1" applyFill="1" applyBorder="1" applyAlignment="1">
      <alignment horizontal="center" vertical="center" wrapText="1"/>
    </xf>
    <xf numFmtId="0" fontId="4" fillId="20" borderId="58" xfId="1" applyFont="1" applyFill="1" applyBorder="1" applyAlignment="1">
      <alignment horizontal="center" vertical="center" wrapText="1"/>
    </xf>
    <xf numFmtId="0" fontId="4" fillId="20" borderId="1" xfId="1" applyFont="1" applyFill="1" applyBorder="1" applyAlignment="1">
      <alignment horizontal="center" wrapText="1"/>
    </xf>
    <xf numFmtId="0" fontId="10" fillId="22" borderId="1" xfId="2" applyFill="1" applyBorder="1" applyAlignment="1">
      <alignment horizontal="left" vertical="center" wrapText="1"/>
    </xf>
    <xf numFmtId="166" fontId="4" fillId="20" borderId="30" xfId="1" applyNumberFormat="1" applyFont="1" applyFill="1" applyBorder="1" applyAlignment="1">
      <alignment horizontal="center" vertical="center" wrapText="1"/>
    </xf>
    <xf numFmtId="49" fontId="30" fillId="6" borderId="22" xfId="1" applyNumberFormat="1" applyFont="1" applyFill="1" applyBorder="1" applyAlignment="1">
      <alignment horizontal="center" vertical="center" wrapText="1"/>
    </xf>
    <xf numFmtId="0" fontId="4" fillId="22" borderId="1" xfId="1" applyFont="1" applyFill="1" applyBorder="1" applyAlignment="1">
      <alignment horizontal="center" vertical="center" wrapText="1"/>
    </xf>
    <xf numFmtId="0" fontId="10" fillId="22" borderId="1" xfId="8" applyFill="1" applyBorder="1" applyAlignment="1">
      <alignment horizontal="left" vertical="center" wrapText="1"/>
    </xf>
    <xf numFmtId="0" fontId="50" fillId="6" borderId="1" xfId="1" applyFont="1" applyFill="1" applyBorder="1" applyAlignment="1">
      <alignment vertical="center" wrapText="1"/>
    </xf>
    <xf numFmtId="0" fontId="4" fillId="6" borderId="22" xfId="1" quotePrefix="1" applyFont="1" applyFill="1" applyBorder="1" applyAlignment="1">
      <alignment horizontal="left" vertical="center" wrapText="1"/>
    </xf>
    <xf numFmtId="0" fontId="34" fillId="23" borderId="11" xfId="1" applyFont="1" applyFill="1" applyBorder="1" applyAlignment="1" applyProtection="1">
      <alignment horizontal="center" vertical="center" wrapText="1"/>
      <protection locked="0"/>
    </xf>
    <xf numFmtId="0" fontId="5" fillId="17" borderId="29" xfId="1" applyFill="1" applyBorder="1" applyAlignment="1">
      <alignment horizontal="center" vertical="center" wrapText="1"/>
    </xf>
    <xf numFmtId="0" fontId="50" fillId="6" borderId="22" xfId="1" applyFont="1" applyFill="1" applyBorder="1" applyAlignment="1">
      <alignment horizontal="left" vertical="center" wrapText="1"/>
    </xf>
    <xf numFmtId="49" fontId="30" fillId="6" borderId="1" xfId="1" applyNumberFormat="1" applyFont="1" applyFill="1" applyBorder="1" applyAlignment="1">
      <alignment horizontal="center" vertical="center" wrapText="1"/>
    </xf>
    <xf numFmtId="0" fontId="10" fillId="22" borderId="27" xfId="2" applyFill="1" applyBorder="1" applyAlignment="1">
      <alignment vertical="center" wrapText="1"/>
    </xf>
    <xf numFmtId="0" fontId="10" fillId="17" borderId="1" xfId="8" applyFill="1" applyBorder="1" applyAlignment="1">
      <alignment horizontal="left" vertical="center" wrapText="1"/>
    </xf>
    <xf numFmtId="49" fontId="5" fillId="11" borderId="13" xfId="1" applyNumberFormat="1" applyFill="1" applyBorder="1" applyAlignment="1">
      <alignment horizontal="center" vertical="center"/>
    </xf>
    <xf numFmtId="49" fontId="5" fillId="11" borderId="52" xfId="1" applyNumberFormat="1" applyFill="1" applyBorder="1" applyAlignment="1">
      <alignment horizontal="center" vertical="center"/>
    </xf>
    <xf numFmtId="0" fontId="12" fillId="9" borderId="13" xfId="1" applyFont="1" applyFill="1" applyBorder="1" applyAlignment="1">
      <alignment vertical="center" wrapText="1"/>
    </xf>
    <xf numFmtId="49" fontId="5" fillId="11" borderId="46" xfId="1" applyNumberFormat="1" applyFill="1" applyBorder="1" applyAlignment="1">
      <alignment horizontal="center" vertical="center"/>
    </xf>
    <xf numFmtId="49" fontId="54" fillId="11" borderId="29" xfId="1" applyNumberFormat="1" applyFont="1" applyFill="1" applyBorder="1" applyAlignment="1">
      <alignment horizontal="center" vertical="center" wrapText="1"/>
    </xf>
    <xf numFmtId="0" fontId="54" fillId="9" borderId="1" xfId="1" applyFont="1" applyFill="1" applyBorder="1" applyAlignment="1">
      <alignment horizontal="center" vertical="center" wrapText="1"/>
    </xf>
    <xf numFmtId="166" fontId="4" fillId="6" borderId="75" xfId="1" applyNumberFormat="1" applyFont="1" applyFill="1" applyBorder="1" applyAlignment="1">
      <alignment horizontal="center" vertical="center" wrapText="1"/>
    </xf>
    <xf numFmtId="166" fontId="4" fillId="6" borderId="77" xfId="1" applyNumberFormat="1" applyFont="1" applyFill="1" applyBorder="1" applyAlignment="1">
      <alignment horizontal="center" vertical="center" wrapText="1"/>
    </xf>
    <xf numFmtId="0" fontId="30" fillId="6" borderId="77" xfId="1" applyFont="1" applyFill="1" applyBorder="1" applyAlignment="1">
      <alignment vertical="center" wrapText="1"/>
    </xf>
    <xf numFmtId="0" fontId="4" fillId="6" borderId="78" xfId="1" applyFont="1" applyFill="1" applyBorder="1" applyAlignment="1">
      <alignment vertical="center" wrapText="1"/>
    </xf>
    <xf numFmtId="49" fontId="4" fillId="6" borderId="77" xfId="1" applyNumberFormat="1" applyFont="1" applyFill="1" applyBorder="1" applyAlignment="1">
      <alignment vertical="center" wrapText="1"/>
    </xf>
    <xf numFmtId="0" fontId="30" fillId="6" borderId="78" xfId="1" applyFont="1" applyFill="1" applyBorder="1" applyAlignment="1">
      <alignment horizontal="center" vertical="center" wrapText="1"/>
    </xf>
    <xf numFmtId="0" fontId="4" fillId="20" borderId="77" xfId="1" applyFont="1" applyFill="1" applyBorder="1" applyAlignment="1">
      <alignment horizontal="center" vertical="center" wrapText="1"/>
    </xf>
    <xf numFmtId="0" fontId="4" fillId="20" borderId="75" xfId="1" applyFont="1" applyFill="1" applyBorder="1" applyAlignment="1">
      <alignment horizontal="center" vertical="center" wrapText="1"/>
    </xf>
    <xf numFmtId="0" fontId="4" fillId="11" borderId="79" xfId="1" applyFont="1" applyFill="1" applyBorder="1" applyAlignment="1">
      <alignment horizontal="center" vertical="center" wrapText="1"/>
    </xf>
    <xf numFmtId="0" fontId="4" fillId="11" borderId="77" xfId="1" applyFont="1" applyFill="1" applyBorder="1" applyAlignment="1">
      <alignment horizontal="center" vertical="center" wrapText="1"/>
    </xf>
    <xf numFmtId="0" fontId="4" fillId="9" borderId="77" xfId="1" applyFont="1" applyFill="1" applyBorder="1" applyAlignment="1">
      <alignment horizontal="center" vertical="center" wrapText="1"/>
    </xf>
    <xf numFmtId="0" fontId="4" fillId="20" borderId="78" xfId="1" applyFont="1" applyFill="1" applyBorder="1" applyAlignment="1">
      <alignment horizontal="center" vertical="center" wrapText="1"/>
    </xf>
    <xf numFmtId="0" fontId="4" fillId="20" borderId="76" xfId="1" applyFont="1" applyFill="1" applyBorder="1" applyAlignment="1">
      <alignment horizontal="center" vertical="center" wrapText="1"/>
    </xf>
    <xf numFmtId="0" fontId="4" fillId="11" borderId="78" xfId="1" applyFont="1" applyFill="1" applyBorder="1" applyAlignment="1">
      <alignment horizontal="center" vertical="center" wrapText="1"/>
    </xf>
    <xf numFmtId="14" fontId="4" fillId="9" borderId="77" xfId="1" applyNumberFormat="1" applyFont="1" applyFill="1" applyBorder="1" applyAlignment="1">
      <alignment horizontal="center" vertical="center" wrapText="1"/>
    </xf>
    <xf numFmtId="0" fontId="5" fillId="4" borderId="2" xfId="1" applyFill="1" applyBorder="1" applyAlignment="1">
      <alignment horizontal="center"/>
    </xf>
    <xf numFmtId="166" fontId="4" fillId="27" borderId="82" xfId="1" applyNumberFormat="1" applyFont="1" applyFill="1" applyBorder="1" applyAlignment="1">
      <alignment horizontal="center" vertical="center" wrapText="1"/>
    </xf>
    <xf numFmtId="166" fontId="4" fillId="27" borderId="83" xfId="1" applyNumberFormat="1" applyFont="1" applyFill="1" applyBorder="1" applyAlignment="1">
      <alignment horizontal="center" vertical="center" wrapText="1"/>
    </xf>
    <xf numFmtId="166" fontId="4" fillId="27" borderId="84" xfId="1" applyNumberFormat="1" applyFont="1" applyFill="1" applyBorder="1" applyAlignment="1">
      <alignment horizontal="center" vertical="center" wrapText="1"/>
    </xf>
    <xf numFmtId="166" fontId="4" fillId="14" borderId="85" xfId="1" applyNumberFormat="1" applyFont="1" applyFill="1" applyBorder="1" applyAlignment="1">
      <alignment horizontal="center" vertical="center" wrapText="1"/>
    </xf>
    <xf numFmtId="0" fontId="4" fillId="27" borderId="86" xfId="0" applyFont="1" applyFill="1" applyBorder="1" applyAlignment="1">
      <alignment horizontal="center" vertical="center" wrapText="1"/>
    </xf>
    <xf numFmtId="0" fontId="4" fillId="22" borderId="13" xfId="1" applyFont="1" applyFill="1" applyBorder="1" applyAlignment="1">
      <alignment vertical="center" wrapText="1"/>
    </xf>
    <xf numFmtId="0" fontId="37" fillId="3" borderId="0" xfId="1" applyFont="1" applyAlignment="1">
      <alignment horizontal="center" vertical="center" wrapText="1"/>
    </xf>
    <xf numFmtId="0" fontId="4" fillId="22" borderId="0" xfId="1" applyFont="1" applyFill="1" applyAlignment="1">
      <alignment horizontal="center" vertical="center" wrapText="1"/>
    </xf>
    <xf numFmtId="167" fontId="4" fillId="6" borderId="1" xfId="1" applyNumberFormat="1" applyFont="1" applyFill="1" applyBorder="1" applyAlignment="1">
      <alignment horizontal="center" vertical="center" wrapText="1"/>
    </xf>
    <xf numFmtId="167" fontId="34" fillId="23" borderId="11" xfId="1" applyNumberFormat="1" applyFont="1" applyFill="1" applyBorder="1" applyAlignment="1">
      <alignment horizontal="center" vertical="center" wrapText="1"/>
    </xf>
    <xf numFmtId="167" fontId="4" fillId="6" borderId="2" xfId="1" applyNumberFormat="1" applyFont="1" applyFill="1" applyBorder="1" applyAlignment="1">
      <alignment horizontal="center" vertical="center" wrapText="1"/>
    </xf>
    <xf numFmtId="167" fontId="4" fillId="6" borderId="30" xfId="1" applyNumberFormat="1" applyFont="1" applyFill="1" applyBorder="1" applyAlignment="1">
      <alignment horizontal="center" vertical="center" wrapText="1"/>
    </xf>
    <xf numFmtId="167" fontId="4" fillId="6" borderId="4" xfId="0" applyNumberFormat="1" applyFont="1" applyFill="1" applyBorder="1" applyAlignment="1">
      <alignment horizontal="center" vertical="center" wrapText="1"/>
    </xf>
    <xf numFmtId="167" fontId="4" fillId="6" borderId="64" xfId="0" applyNumberFormat="1" applyFont="1" applyFill="1" applyBorder="1" applyAlignment="1">
      <alignment horizontal="center" vertical="center" wrapText="1"/>
    </xf>
    <xf numFmtId="167" fontId="5" fillId="4" borderId="13" xfId="1" applyNumberFormat="1" applyFill="1" applyBorder="1" applyAlignment="1">
      <alignment horizontal="center"/>
    </xf>
    <xf numFmtId="167" fontId="9" fillId="4" borderId="1" xfId="1" applyNumberFormat="1" applyFont="1" applyFill="1" applyBorder="1" applyAlignment="1">
      <alignment horizontal="center"/>
    </xf>
    <xf numFmtId="167" fontId="5" fillId="4" borderId="1" xfId="1" applyNumberFormat="1" applyFill="1" applyBorder="1" applyAlignment="1">
      <alignment horizontal="center"/>
    </xf>
    <xf numFmtId="167" fontId="6" fillId="4" borderId="1" xfId="1" applyNumberFormat="1" applyFont="1" applyFill="1" applyBorder="1" applyAlignment="1">
      <alignment horizontal="center"/>
    </xf>
    <xf numFmtId="167" fontId="5" fillId="4" borderId="1" xfId="1" applyNumberFormat="1" applyFill="1" applyBorder="1" applyAlignment="1">
      <alignment horizontal="center" wrapText="1"/>
    </xf>
    <xf numFmtId="167" fontId="5" fillId="3" borderId="0" xfId="1" applyNumberFormat="1" applyAlignment="1">
      <alignment horizontal="center"/>
    </xf>
    <xf numFmtId="167" fontId="9" fillId="8" borderId="0" xfId="1" applyNumberFormat="1" applyFont="1" applyFill="1" applyAlignment="1">
      <alignment horizontal="center"/>
    </xf>
    <xf numFmtId="0" fontId="10" fillId="22" borderId="1" xfId="8" applyFill="1" applyBorder="1" applyAlignment="1">
      <alignment vertical="center"/>
    </xf>
    <xf numFmtId="0" fontId="7" fillId="4" borderId="2" xfId="1" applyFont="1" applyFill="1" applyBorder="1" applyAlignment="1">
      <alignment horizontal="center" vertical="center"/>
    </xf>
    <xf numFmtId="166" fontId="4" fillId="6" borderId="13" xfId="1" applyNumberFormat="1" applyFont="1" applyFill="1" applyBorder="1" applyAlignment="1">
      <alignment horizontal="center" vertical="center" wrapText="1"/>
    </xf>
    <xf numFmtId="0" fontId="32" fillId="42" borderId="88" xfId="1" applyFont="1" applyFill="1" applyBorder="1" applyAlignment="1">
      <alignment horizontal="center" vertical="center" wrapText="1"/>
    </xf>
    <xf numFmtId="0" fontId="30" fillId="6" borderId="2" xfId="1" applyFont="1" applyFill="1" applyBorder="1" applyAlignment="1">
      <alignment horizontal="center" vertical="center" wrapText="1"/>
    </xf>
    <xf numFmtId="0" fontId="30" fillId="7" borderId="2" xfId="1" applyFont="1" applyFill="1" applyBorder="1" applyAlignment="1">
      <alignment horizontal="center" vertical="center" wrapText="1"/>
    </xf>
    <xf numFmtId="0" fontId="38" fillId="6" borderId="2" xfId="1" applyFont="1" applyFill="1" applyBorder="1" applyAlignment="1">
      <alignment horizontal="center" vertical="center" wrapText="1"/>
    </xf>
    <xf numFmtId="0" fontId="46" fillId="6" borderId="2" xfId="1" applyFont="1" applyFill="1" applyBorder="1" applyAlignment="1">
      <alignment horizontal="center" vertical="center" wrapText="1"/>
    </xf>
    <xf numFmtId="0" fontId="38" fillId="7" borderId="2" xfId="1" applyFont="1" applyFill="1" applyBorder="1" applyAlignment="1">
      <alignment horizontal="center" vertical="center" wrapText="1"/>
    </xf>
    <xf numFmtId="0" fontId="47" fillId="6" borderId="2" xfId="1" applyFont="1" applyFill="1" applyBorder="1" applyAlignment="1">
      <alignment horizontal="center" vertical="center" wrapText="1"/>
    </xf>
    <xf numFmtId="0" fontId="53" fillId="6" borderId="2" xfId="1" applyFont="1" applyFill="1" applyBorder="1" applyAlignment="1">
      <alignment horizontal="center" vertical="center" wrapText="1"/>
    </xf>
    <xf numFmtId="0" fontId="30" fillId="6" borderId="89" xfId="1" applyFont="1" applyFill="1" applyBorder="1" applyAlignment="1">
      <alignment horizontal="center" vertical="center" wrapText="1"/>
    </xf>
    <xf numFmtId="0" fontId="30" fillId="6" borderId="63" xfId="0" applyFont="1" applyFill="1" applyBorder="1" applyAlignment="1">
      <alignment horizontal="center" vertical="center" wrapText="1"/>
    </xf>
    <xf numFmtId="0" fontId="31" fillId="4" borderId="2" xfId="1" applyFont="1" applyFill="1" applyBorder="1" applyAlignment="1">
      <alignment horizontal="center" vertical="center"/>
    </xf>
    <xf numFmtId="166" fontId="4" fillId="6" borderId="22" xfId="1" applyNumberFormat="1" applyFont="1" applyFill="1" applyBorder="1" applyAlignment="1">
      <alignment horizontal="center" vertical="center" wrapText="1"/>
    </xf>
    <xf numFmtId="0" fontId="4" fillId="6" borderId="22" xfId="1" applyFont="1" applyFill="1" applyBorder="1" applyAlignment="1">
      <alignment horizontal="center" vertical="center" wrapText="1"/>
    </xf>
    <xf numFmtId="15" fontId="4" fillId="6" borderId="22" xfId="1" applyNumberFormat="1" applyFont="1" applyFill="1" applyBorder="1" applyAlignment="1">
      <alignment horizontal="center" vertical="center" wrapText="1"/>
    </xf>
    <xf numFmtId="167" fontId="4" fillId="6" borderId="22" xfId="1" applyNumberFormat="1" applyFont="1" applyFill="1" applyBorder="1" applyAlignment="1">
      <alignment horizontal="center" vertical="center" wrapText="1"/>
    </xf>
    <xf numFmtId="166" fontId="4" fillId="6" borderId="78" xfId="1" applyNumberFormat="1" applyFont="1" applyFill="1" applyBorder="1" applyAlignment="1">
      <alignment horizontal="center" vertical="center" wrapText="1"/>
    </xf>
    <xf numFmtId="0" fontId="4" fillId="6" borderId="21" xfId="0" applyFont="1" applyFill="1" applyBorder="1" applyAlignment="1">
      <alignment horizontal="center" vertical="center" wrapText="1"/>
    </xf>
    <xf numFmtId="0" fontId="6" fillId="4" borderId="22" xfId="1" applyFont="1" applyFill="1" applyBorder="1" applyAlignment="1">
      <alignment horizontal="center"/>
    </xf>
    <xf numFmtId="0" fontId="5" fillId="4" borderId="22" xfId="1" applyFill="1" applyBorder="1" applyAlignment="1">
      <alignment horizontal="center" wrapText="1"/>
    </xf>
    <xf numFmtId="166" fontId="4" fillId="6" borderId="59" xfId="1" applyNumberFormat="1" applyFont="1" applyFill="1" applyBorder="1" applyAlignment="1">
      <alignment horizontal="center" vertical="center" wrapText="1"/>
    </xf>
    <xf numFmtId="0" fontId="38" fillId="6" borderId="1" xfId="1" applyFont="1" applyFill="1" applyBorder="1" applyAlignment="1">
      <alignment horizontal="center" vertical="center" wrapText="1"/>
    </xf>
    <xf numFmtId="166" fontId="4" fillId="6" borderId="87" xfId="1" applyNumberFormat="1" applyFont="1" applyFill="1" applyBorder="1" applyAlignment="1">
      <alignment horizontal="center" vertical="center" wrapText="1"/>
    </xf>
    <xf numFmtId="166" fontId="4" fillId="6" borderId="38" xfId="1" applyNumberFormat="1" applyFont="1" applyFill="1" applyBorder="1" applyAlignment="1">
      <alignment horizontal="center" vertical="center" wrapText="1"/>
    </xf>
    <xf numFmtId="0" fontId="10" fillId="17" borderId="1" xfId="2" applyFill="1" applyBorder="1" applyAlignment="1">
      <alignment vertical="center" wrapText="1"/>
    </xf>
    <xf numFmtId="0" fontId="10" fillId="22" borderId="0" xfId="2" applyFill="1" applyBorder="1" applyAlignment="1" applyProtection="1">
      <alignment vertical="center" wrapText="1"/>
    </xf>
    <xf numFmtId="0" fontId="10" fillId="22" borderId="1" xfId="8" applyFill="1" applyBorder="1" applyAlignment="1">
      <alignment horizontal="left" vertical="top" wrapText="1"/>
    </xf>
    <xf numFmtId="0" fontId="50" fillId="6" borderId="22" xfId="1" applyFont="1" applyFill="1" applyBorder="1" applyAlignment="1">
      <alignment horizontal="center" vertical="center" wrapText="1"/>
    </xf>
    <xf numFmtId="0" fontId="4" fillId="6" borderId="22" xfId="1" applyFont="1" applyFill="1" applyBorder="1" applyAlignment="1">
      <alignment horizontal="left" vertical="center" wrapText="1"/>
    </xf>
    <xf numFmtId="0" fontId="53" fillId="6" borderId="1"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10" fillId="17" borderId="0" xfId="8" applyFill="1" applyBorder="1" applyAlignment="1">
      <alignment vertical="top" wrapText="1"/>
    </xf>
    <xf numFmtId="0" fontId="10" fillId="17" borderId="0" xfId="2" applyFill="1" applyBorder="1" applyAlignment="1">
      <alignment vertical="top" wrapText="1"/>
    </xf>
    <xf numFmtId="0" fontId="10" fillId="0" borderId="0" xfId="2" applyBorder="1" applyAlignment="1">
      <alignment horizontal="left" vertical="top" wrapText="1"/>
    </xf>
    <xf numFmtId="0" fontId="10" fillId="22" borderId="0" xfId="8" applyFill="1" applyBorder="1" applyAlignment="1">
      <alignment vertical="center"/>
    </xf>
    <xf numFmtId="0" fontId="35" fillId="17" borderId="0" xfId="8" applyFont="1" applyFill="1" applyBorder="1" applyAlignment="1">
      <alignment wrapText="1"/>
    </xf>
    <xf numFmtId="0" fontId="4" fillId="39" borderId="69" xfId="0" applyFont="1" applyFill="1" applyBorder="1" applyAlignment="1">
      <alignment horizontal="center" vertical="center" wrapText="1"/>
    </xf>
    <xf numFmtId="0" fontId="4" fillId="39" borderId="70" xfId="0" applyFont="1" applyFill="1" applyBorder="1" applyAlignment="1">
      <alignment horizontal="center" vertical="center" wrapText="1"/>
    </xf>
    <xf numFmtId="17" fontId="4" fillId="40" borderId="71" xfId="0" applyNumberFormat="1" applyFont="1" applyFill="1" applyBorder="1" applyAlignment="1">
      <alignment horizontal="center" vertical="center" wrapText="1"/>
    </xf>
    <xf numFmtId="17" fontId="4" fillId="41" borderId="69" xfId="0" applyNumberFormat="1" applyFont="1" applyFill="1" applyBorder="1" applyAlignment="1">
      <alignment horizontal="center" vertical="center" wrapText="1"/>
    </xf>
    <xf numFmtId="0" fontId="4" fillId="41" borderId="69" xfId="0" applyFont="1" applyFill="1" applyBorder="1" applyAlignment="1">
      <alignment horizontal="center" vertical="center" wrapText="1"/>
    </xf>
    <xf numFmtId="49" fontId="0" fillId="11" borderId="46" xfId="1" applyNumberFormat="1" applyFont="1" applyFill="1" applyBorder="1" applyAlignment="1">
      <alignment horizontal="center" vertical="center"/>
    </xf>
    <xf numFmtId="0" fontId="4" fillId="39" borderId="70" xfId="0" applyFont="1" applyFill="1" applyBorder="1" applyAlignment="1">
      <alignment horizontal="center" vertical="center"/>
    </xf>
    <xf numFmtId="17" fontId="4" fillId="40" borderId="69" xfId="0" applyNumberFormat="1" applyFont="1" applyFill="1" applyBorder="1" applyAlignment="1">
      <alignment horizontal="center" vertical="center" wrapText="1"/>
    </xf>
    <xf numFmtId="0" fontId="4" fillId="9" borderId="77" xfId="1" applyFont="1" applyFill="1" applyBorder="1" applyAlignment="1">
      <alignment vertical="center" wrapText="1"/>
    </xf>
    <xf numFmtId="0" fontId="51" fillId="9" borderId="1" xfId="1" applyFont="1" applyFill="1" applyBorder="1" applyAlignment="1">
      <alignment vertical="center" wrapText="1"/>
    </xf>
    <xf numFmtId="49" fontId="50" fillId="6" borderId="1" xfId="1" applyNumberFormat="1" applyFont="1" applyFill="1" applyBorder="1" applyAlignment="1">
      <alignment horizontal="center" vertical="center" wrapText="1"/>
    </xf>
    <xf numFmtId="0" fontId="5" fillId="7" borderId="78" xfId="1" applyFill="1" applyBorder="1" applyAlignment="1">
      <alignment horizontal="left" vertical="center" wrapText="1"/>
    </xf>
    <xf numFmtId="0" fontId="10" fillId="17" borderId="0" xfId="8" applyFill="1" applyBorder="1" applyAlignment="1">
      <alignment vertical="center" wrapText="1"/>
    </xf>
    <xf numFmtId="0" fontId="10" fillId="17" borderId="0" xfId="2" applyFill="1" applyBorder="1" applyAlignment="1">
      <alignment vertical="center" wrapText="1"/>
    </xf>
    <xf numFmtId="49" fontId="0" fillId="12" borderId="43" xfId="1" applyNumberFormat="1" applyFont="1" applyFill="1" applyBorder="1" applyAlignment="1">
      <alignment horizontal="center" vertical="center" wrapText="1"/>
    </xf>
    <xf numFmtId="0" fontId="55" fillId="9" borderId="1" xfId="1" applyFont="1" applyFill="1" applyBorder="1" applyAlignment="1">
      <alignment vertical="center" wrapText="1"/>
    </xf>
    <xf numFmtId="0" fontId="4" fillId="9" borderId="1" xfId="1" quotePrefix="1" applyFont="1" applyFill="1" applyBorder="1" applyAlignment="1">
      <alignment horizontal="center" vertical="center" wrapText="1"/>
    </xf>
    <xf numFmtId="0" fontId="4" fillId="22" borderId="2" xfId="1" quotePrefix="1" applyFont="1" applyFill="1" applyBorder="1" applyAlignment="1">
      <alignment horizontal="center" vertical="center" wrapText="1"/>
    </xf>
    <xf numFmtId="0" fontId="50" fillId="6" borderId="1" xfId="1" applyFont="1" applyFill="1" applyBorder="1" applyAlignment="1">
      <alignment vertical="top" wrapText="1"/>
    </xf>
    <xf numFmtId="0" fontId="58" fillId="22" borderId="1" xfId="8" applyFont="1" applyFill="1" applyBorder="1" applyAlignment="1">
      <alignment vertical="top" wrapText="1"/>
    </xf>
    <xf numFmtId="49" fontId="50" fillId="11" borderId="46" xfId="1" applyNumberFormat="1" applyFont="1" applyFill="1" applyBorder="1" applyAlignment="1">
      <alignment horizontal="center" vertical="top" wrapText="1"/>
    </xf>
    <xf numFmtId="0" fontId="50" fillId="9" borderId="1" xfId="1" applyFont="1" applyFill="1" applyBorder="1" applyAlignment="1">
      <alignment horizontal="center" vertical="top" wrapText="1"/>
    </xf>
    <xf numFmtId="0" fontId="50" fillId="20" borderId="1" xfId="1" applyFont="1" applyFill="1" applyBorder="1" applyAlignment="1">
      <alignment horizontal="center" vertical="top" wrapText="1"/>
    </xf>
    <xf numFmtId="0" fontId="50" fillId="20" borderId="47" xfId="1" applyFont="1" applyFill="1" applyBorder="1" applyAlignment="1">
      <alignment horizontal="center" vertical="top" wrapText="1"/>
    </xf>
    <xf numFmtId="0" fontId="50" fillId="20" borderId="30" xfId="1" applyFont="1" applyFill="1" applyBorder="1" applyAlignment="1">
      <alignment horizontal="center" vertical="top" wrapText="1"/>
    </xf>
    <xf numFmtId="49" fontId="50" fillId="11" borderId="29" xfId="1" applyNumberFormat="1" applyFont="1" applyFill="1" applyBorder="1" applyAlignment="1">
      <alignment horizontal="center" vertical="top" wrapText="1"/>
    </xf>
    <xf numFmtId="0" fontId="50" fillId="9" borderId="1" xfId="1" applyFont="1" applyFill="1" applyBorder="1" applyAlignment="1">
      <alignment vertical="top" wrapText="1"/>
    </xf>
    <xf numFmtId="14" fontId="50" fillId="9" borderId="1" xfId="1" applyNumberFormat="1" applyFont="1" applyFill="1" applyBorder="1" applyAlignment="1">
      <alignment horizontal="center" vertical="top" wrapText="1"/>
    </xf>
    <xf numFmtId="0" fontId="50" fillId="6" borderId="90" xfId="1" applyFont="1" applyFill="1" applyBorder="1" applyAlignment="1">
      <alignment vertical="center" wrapText="1"/>
    </xf>
    <xf numFmtId="0" fontId="50" fillId="6" borderId="59" xfId="1" applyFont="1" applyFill="1" applyBorder="1" applyAlignment="1">
      <alignment vertical="center" wrapText="1"/>
    </xf>
    <xf numFmtId="0" fontId="50" fillId="6" borderId="59" xfId="1" applyFont="1" applyFill="1" applyBorder="1" applyAlignment="1">
      <alignment horizontal="center" vertical="center" wrapText="1"/>
    </xf>
    <xf numFmtId="0" fontId="50" fillId="6" borderId="57" xfId="1" applyFont="1" applyFill="1" applyBorder="1" applyAlignment="1">
      <alignment horizontal="center" vertical="center" wrapText="1"/>
    </xf>
    <xf numFmtId="166" fontId="50" fillId="6" borderId="59" xfId="1" applyNumberFormat="1" applyFont="1" applyFill="1" applyBorder="1" applyAlignment="1">
      <alignment horizontal="center" vertical="center" wrapText="1"/>
    </xf>
    <xf numFmtId="166" fontId="50" fillId="6" borderId="1" xfId="1" applyNumberFormat="1" applyFont="1" applyFill="1" applyBorder="1" applyAlignment="1">
      <alignment horizontal="center" vertical="center" wrapText="1"/>
    </xf>
    <xf numFmtId="166" fontId="50" fillId="6" borderId="57" xfId="1" applyNumberFormat="1" applyFont="1" applyFill="1" applyBorder="1" applyAlignment="1">
      <alignment horizontal="center" vertical="center" wrapText="1"/>
    </xf>
    <xf numFmtId="0" fontId="58" fillId="22" borderId="1" xfId="2" applyFont="1" applyFill="1" applyBorder="1" applyAlignment="1">
      <alignment vertical="center" wrapText="1"/>
    </xf>
    <xf numFmtId="0" fontId="58" fillId="22" borderId="1" xfId="8" applyFont="1" applyFill="1" applyBorder="1" applyAlignment="1">
      <alignment vertical="center" wrapText="1"/>
    </xf>
    <xf numFmtId="0" fontId="50" fillId="22" borderId="57" xfId="1" applyFont="1" applyFill="1" applyBorder="1" applyAlignment="1">
      <alignment horizontal="center" vertical="center" wrapText="1"/>
    </xf>
    <xf numFmtId="49" fontId="50" fillId="11" borderId="46" xfId="1" applyNumberFormat="1" applyFont="1" applyFill="1" applyBorder="1" applyAlignment="1">
      <alignment horizontal="center" vertical="center" wrapText="1"/>
    </xf>
    <xf numFmtId="49" fontId="50" fillId="11" borderId="59" xfId="1" applyNumberFormat="1" applyFont="1" applyFill="1" applyBorder="1" applyAlignment="1">
      <alignment horizontal="center" vertical="center" wrapText="1"/>
    </xf>
    <xf numFmtId="0" fontId="50" fillId="9" borderId="1" xfId="1" applyFont="1" applyFill="1" applyBorder="1" applyAlignment="1">
      <alignment horizontal="center" vertical="center" wrapText="1"/>
    </xf>
    <xf numFmtId="0" fontId="50" fillId="20" borderId="1" xfId="1" applyFont="1" applyFill="1" applyBorder="1" applyAlignment="1">
      <alignment horizontal="center" vertical="center" wrapText="1"/>
    </xf>
    <xf numFmtId="0" fontId="50" fillId="20" borderId="47" xfId="1" applyFont="1" applyFill="1" applyBorder="1" applyAlignment="1">
      <alignment horizontal="center" vertical="center" wrapText="1"/>
    </xf>
    <xf numFmtId="49" fontId="19" fillId="12" borderId="59" xfId="1" applyNumberFormat="1" applyFont="1" applyFill="1" applyBorder="1" applyAlignment="1">
      <alignment horizontal="center" vertical="center"/>
    </xf>
    <xf numFmtId="0" fontId="50" fillId="20" borderId="30" xfId="1" applyFont="1" applyFill="1" applyBorder="1" applyAlignment="1">
      <alignment horizontal="center" vertical="center" wrapText="1"/>
    </xf>
    <xf numFmtId="0" fontId="50" fillId="11" borderId="59" xfId="1" applyFont="1" applyFill="1" applyBorder="1" applyAlignment="1">
      <alignment horizontal="center" vertical="center" wrapText="1"/>
    </xf>
    <xf numFmtId="0" fontId="50" fillId="9" borderId="59" xfId="1" applyFont="1" applyFill="1" applyBorder="1" applyAlignment="1">
      <alignment horizontal="center" vertical="center" wrapText="1"/>
    </xf>
    <xf numFmtId="0" fontId="50" fillId="20" borderId="59" xfId="1" applyFont="1" applyFill="1" applyBorder="1" applyAlignment="1">
      <alignment horizontal="center" vertical="center" wrapText="1"/>
    </xf>
    <xf numFmtId="0" fontId="50" fillId="20" borderId="58" xfId="1" applyFont="1" applyFill="1" applyBorder="1" applyAlignment="1">
      <alignment horizontal="center" vertical="center" wrapText="1"/>
    </xf>
    <xf numFmtId="49" fontId="50" fillId="11" borderId="29" xfId="1" applyNumberFormat="1" applyFont="1" applyFill="1" applyBorder="1" applyAlignment="1">
      <alignment horizontal="center" vertical="center" wrapText="1"/>
    </xf>
    <xf numFmtId="0" fontId="50" fillId="9" borderId="1" xfId="1" applyFont="1" applyFill="1" applyBorder="1" applyAlignment="1">
      <alignment vertical="center" wrapText="1"/>
    </xf>
    <xf numFmtId="14" fontId="50" fillId="9" borderId="1" xfId="1" applyNumberFormat="1" applyFont="1" applyFill="1" applyBorder="1" applyAlignment="1">
      <alignment horizontal="center" vertical="center" wrapText="1"/>
    </xf>
    <xf numFmtId="0" fontId="59" fillId="25" borderId="1" xfId="1" applyFont="1" applyFill="1" applyBorder="1" applyAlignment="1">
      <alignment vertical="center" wrapText="1"/>
    </xf>
    <xf numFmtId="0" fontId="58" fillId="20" borderId="1" xfId="2" applyFont="1" applyFill="1" applyBorder="1" applyAlignment="1">
      <alignment horizontal="center" vertical="center" wrapText="1"/>
    </xf>
    <xf numFmtId="0" fontId="58" fillId="17" borderId="1" xfId="8" applyFont="1" applyFill="1" applyBorder="1" applyAlignment="1">
      <alignment vertical="center" wrapText="1"/>
    </xf>
    <xf numFmtId="0" fontId="58" fillId="17" borderId="1" xfId="8" applyFont="1" applyFill="1" applyBorder="1" applyAlignment="1">
      <alignment vertical="top" wrapText="1"/>
    </xf>
    <xf numFmtId="0" fontId="60" fillId="18" borderId="1" xfId="7" applyFont="1" applyBorder="1" applyAlignment="1">
      <alignment vertical="center" wrapText="1"/>
    </xf>
    <xf numFmtId="0" fontId="50" fillId="6" borderId="7" xfId="1" applyFont="1" applyFill="1" applyBorder="1" applyAlignment="1">
      <alignment vertical="center" wrapText="1"/>
    </xf>
    <xf numFmtId="0" fontId="55" fillId="6" borderId="1" xfId="1" applyFont="1" applyFill="1" applyBorder="1" applyAlignment="1">
      <alignment horizontal="center" vertical="center" wrapText="1"/>
    </xf>
    <xf numFmtId="166" fontId="50" fillId="6" borderId="2" xfId="1" applyNumberFormat="1" applyFont="1" applyFill="1" applyBorder="1" applyAlignment="1">
      <alignment horizontal="center" vertical="center" wrapText="1"/>
    </xf>
    <xf numFmtId="0" fontId="50" fillId="22" borderId="2" xfId="1" applyFont="1" applyFill="1" applyBorder="1" applyAlignment="1">
      <alignment horizontal="center" vertical="center" wrapText="1"/>
    </xf>
    <xf numFmtId="49" fontId="50" fillId="11" borderId="22" xfId="1" applyNumberFormat="1" applyFont="1" applyFill="1" applyBorder="1" applyAlignment="1">
      <alignment horizontal="center" vertical="center" wrapText="1"/>
    </xf>
    <xf numFmtId="0" fontId="50" fillId="11" borderId="22" xfId="1" applyFont="1" applyFill="1" applyBorder="1" applyAlignment="1">
      <alignment horizontal="center" vertical="center" wrapText="1"/>
    </xf>
    <xf numFmtId="0" fontId="50" fillId="9" borderId="22" xfId="1" applyFont="1" applyFill="1" applyBorder="1" applyAlignment="1">
      <alignment horizontal="center" vertical="center" wrapText="1"/>
    </xf>
    <xf numFmtId="0" fontId="50" fillId="20" borderId="22" xfId="1" applyFont="1" applyFill="1" applyBorder="1" applyAlignment="1">
      <alignment horizontal="center" vertical="center" wrapText="1"/>
    </xf>
    <xf numFmtId="0" fontId="50" fillId="20" borderId="38" xfId="1" applyFont="1" applyFill="1" applyBorder="1" applyAlignment="1">
      <alignment horizontal="center" vertical="center" wrapText="1"/>
    </xf>
    <xf numFmtId="0" fontId="50" fillId="6" borderId="9" xfId="1" applyFont="1" applyFill="1" applyBorder="1" applyAlignment="1">
      <alignment vertical="center" wrapText="1"/>
    </xf>
    <xf numFmtId="0" fontId="58" fillId="22" borderId="0" xfId="8" applyFont="1" applyFill="1" applyBorder="1" applyAlignment="1">
      <alignment vertical="center" wrapText="1"/>
    </xf>
    <xf numFmtId="0" fontId="50" fillId="22" borderId="0" xfId="1" applyFont="1" applyFill="1" applyAlignment="1">
      <alignment vertical="center" wrapText="1"/>
    </xf>
    <xf numFmtId="0" fontId="50" fillId="6" borderId="2" xfId="1" applyFont="1" applyFill="1" applyBorder="1" applyAlignment="1">
      <alignment horizontal="center" vertical="center" wrapText="1"/>
    </xf>
    <xf numFmtId="166" fontId="50" fillId="6" borderId="22" xfId="1" applyNumberFormat="1" applyFont="1" applyFill="1" applyBorder="1" applyAlignment="1">
      <alignment horizontal="center" vertical="center" wrapText="1"/>
    </xf>
    <xf numFmtId="49" fontId="19" fillId="12" borderId="22" xfId="1" applyNumberFormat="1" applyFont="1" applyFill="1" applyBorder="1" applyAlignment="1">
      <alignment horizontal="center" vertical="center"/>
    </xf>
    <xf numFmtId="49" fontId="19" fillId="12" borderId="22" xfId="1" applyNumberFormat="1" applyFont="1" applyFill="1" applyBorder="1" applyAlignment="1">
      <alignment horizontal="center" vertical="center" wrapText="1"/>
    </xf>
    <xf numFmtId="0" fontId="59" fillId="9" borderId="1" xfId="1" applyFont="1" applyFill="1" applyBorder="1" applyAlignment="1">
      <alignment vertical="center" wrapText="1"/>
    </xf>
    <xf numFmtId="0" fontId="58" fillId="22" borderId="1" xfId="8" applyFont="1" applyFill="1" applyBorder="1" applyAlignment="1">
      <alignment horizontal="left" vertical="center" wrapText="1"/>
    </xf>
    <xf numFmtId="0" fontId="50" fillId="11" borderId="9" xfId="1" applyFont="1" applyFill="1" applyBorder="1" applyAlignment="1">
      <alignment horizontal="center" vertical="center" wrapText="1"/>
    </xf>
    <xf numFmtId="0" fontId="50" fillId="9" borderId="9" xfId="1" applyFont="1" applyFill="1" applyBorder="1" applyAlignment="1">
      <alignment horizontal="center" vertical="center" wrapText="1"/>
    </xf>
    <xf numFmtId="0" fontId="61" fillId="24" borderId="1" xfId="1" applyFont="1" applyFill="1" applyBorder="1" applyAlignment="1">
      <alignment vertical="center" wrapText="1"/>
    </xf>
    <xf numFmtId="0" fontId="4" fillId="27" borderId="40" xfId="1" quotePrefix="1" applyFont="1" applyFill="1" applyBorder="1" applyAlignment="1">
      <alignment horizontal="center" vertical="center" wrapText="1"/>
    </xf>
    <xf numFmtId="0" fontId="10" fillId="22" borderId="1" xfId="2" applyFill="1" applyBorder="1" applyAlignment="1">
      <alignment wrapText="1"/>
    </xf>
    <xf numFmtId="166" fontId="4" fillId="6" borderId="18" xfId="1" applyNumberFormat="1" applyFont="1" applyFill="1" applyBorder="1" applyAlignment="1">
      <alignment horizontal="center" vertical="center" wrapText="1"/>
    </xf>
    <xf numFmtId="166" fontId="4" fillId="6" borderId="9" xfId="1" applyNumberFormat="1" applyFont="1" applyFill="1" applyBorder="1" applyAlignment="1">
      <alignment horizontal="center" vertical="center" wrapText="1"/>
    </xf>
    <xf numFmtId="167" fontId="4" fillId="6" borderId="9" xfId="1" applyNumberFormat="1" applyFont="1" applyFill="1" applyBorder="1" applyAlignment="1">
      <alignment horizontal="center" vertical="center" wrapText="1"/>
    </xf>
    <xf numFmtId="166" fontId="4" fillId="6" borderId="12" xfId="1" applyNumberFormat="1" applyFont="1" applyFill="1" applyBorder="1" applyAlignment="1">
      <alignment horizontal="center" vertical="center" wrapText="1"/>
    </xf>
    <xf numFmtId="167" fontId="9" fillId="4" borderId="13" xfId="1" applyNumberFormat="1" applyFont="1" applyFill="1" applyBorder="1" applyAlignment="1">
      <alignment horizontal="center"/>
    </xf>
    <xf numFmtId="0" fontId="32" fillId="43" borderId="61" xfId="1" applyFont="1" applyFill="1" applyBorder="1" applyAlignment="1">
      <alignment horizontal="center" vertical="center" wrapText="1"/>
    </xf>
    <xf numFmtId="166" fontId="4" fillId="27" borderId="9" xfId="1" applyNumberFormat="1" applyFont="1" applyFill="1" applyBorder="1" applyAlignment="1">
      <alignment horizontal="center" vertical="center" wrapText="1"/>
    </xf>
    <xf numFmtId="0" fontId="28" fillId="10" borderId="1" xfId="7" applyFont="1" applyFill="1" applyBorder="1" applyAlignment="1">
      <alignment vertical="center" wrapText="1"/>
    </xf>
    <xf numFmtId="49" fontId="12" fillId="6" borderId="1" xfId="1" applyNumberFormat="1" applyFont="1" applyFill="1" applyBorder="1" applyAlignment="1">
      <alignment vertical="center" wrapText="1"/>
    </xf>
    <xf numFmtId="166" fontId="4" fillId="6" borderId="9" xfId="1" quotePrefix="1" applyNumberFormat="1" applyFont="1" applyFill="1" applyBorder="1" applyAlignment="1">
      <alignment horizontal="center" vertical="center" wrapText="1"/>
    </xf>
    <xf numFmtId="49" fontId="68" fillId="12" borderId="22" xfId="1" applyNumberFormat="1" applyFont="1" applyFill="1" applyBorder="1" applyAlignment="1">
      <alignment horizontal="center" vertical="center"/>
    </xf>
    <xf numFmtId="49" fontId="68" fillId="12" borderId="22" xfId="1" applyNumberFormat="1" applyFont="1" applyFill="1" applyBorder="1" applyAlignment="1">
      <alignment horizontal="center" vertical="center" wrapText="1"/>
    </xf>
    <xf numFmtId="0" fontId="69" fillId="9" borderId="1" xfId="1" applyFont="1" applyFill="1" applyBorder="1" applyAlignment="1">
      <alignment horizontal="center" vertical="center" wrapText="1"/>
    </xf>
    <xf numFmtId="49" fontId="69" fillId="11" borderId="29" xfId="1" applyNumberFormat="1" applyFont="1" applyFill="1" applyBorder="1" applyAlignment="1">
      <alignment horizontal="center" vertical="center" wrapText="1"/>
    </xf>
    <xf numFmtId="0" fontId="56" fillId="9" borderId="1" xfId="1" applyFont="1" applyFill="1" applyBorder="1" applyAlignment="1">
      <alignment vertical="center" wrapText="1"/>
    </xf>
    <xf numFmtId="15" fontId="4" fillId="6" borderId="1" xfId="1" applyNumberFormat="1" applyFont="1" applyFill="1" applyBorder="1" applyAlignment="1">
      <alignment horizontal="center" vertical="center" wrapText="1"/>
    </xf>
    <xf numFmtId="0" fontId="30" fillId="6" borderId="57" xfId="1" applyFont="1" applyFill="1" applyBorder="1" applyAlignment="1">
      <alignment horizontal="center" vertical="center" wrapText="1"/>
    </xf>
    <xf numFmtId="0" fontId="10" fillId="22" borderId="60" xfId="2" applyFill="1" applyBorder="1" applyAlignment="1">
      <alignment vertical="center" wrapText="1"/>
    </xf>
    <xf numFmtId="49" fontId="5" fillId="12" borderId="59" xfId="1" applyNumberFormat="1" applyFill="1" applyBorder="1" applyAlignment="1">
      <alignment horizontal="center" vertical="center"/>
    </xf>
    <xf numFmtId="0" fontId="4" fillId="6" borderId="59" xfId="1" applyFont="1" applyFill="1" applyBorder="1" applyAlignment="1">
      <alignment vertical="center" wrapText="1"/>
    </xf>
    <xf numFmtId="0" fontId="30" fillId="6" borderId="59" xfId="1" applyFont="1" applyFill="1" applyBorder="1" applyAlignment="1">
      <alignment horizontal="center" vertical="center" wrapText="1"/>
    </xf>
    <xf numFmtId="49" fontId="0" fillId="12" borderId="46" xfId="1" applyNumberFormat="1" applyFont="1" applyFill="1" applyBorder="1" applyAlignment="1">
      <alignment horizontal="center" vertical="center" wrapText="1"/>
    </xf>
    <xf numFmtId="0" fontId="4" fillId="6" borderId="90" xfId="1" applyFont="1" applyFill="1" applyBorder="1" applyAlignment="1">
      <alignment vertical="center" wrapText="1"/>
    </xf>
    <xf numFmtId="0" fontId="4" fillId="20" borderId="73" xfId="1" applyFont="1" applyFill="1" applyBorder="1" applyAlignment="1">
      <alignment horizontal="center" vertical="center" wrapText="1"/>
    </xf>
    <xf numFmtId="0" fontId="10" fillId="22" borderId="60" xfId="8" applyFill="1" applyBorder="1" applyAlignment="1">
      <alignment vertical="center" wrapText="1"/>
    </xf>
    <xf numFmtId="166" fontId="14" fillId="6" borderId="2" xfId="1" applyNumberFormat="1" applyFont="1" applyFill="1" applyBorder="1" applyAlignment="1">
      <alignment horizontal="center" vertical="center" wrapText="1"/>
    </xf>
    <xf numFmtId="166" fontId="14" fillId="6" borderId="9" xfId="1" applyNumberFormat="1" applyFont="1" applyFill="1" applyBorder="1" applyAlignment="1">
      <alignment horizontal="center" vertical="center" wrapText="1"/>
    </xf>
    <xf numFmtId="49" fontId="0" fillId="12" borderId="59" xfId="1" applyNumberFormat="1" applyFont="1" applyFill="1" applyBorder="1" applyAlignment="1">
      <alignment horizontal="center" vertical="center" wrapText="1"/>
    </xf>
    <xf numFmtId="0" fontId="4" fillId="6" borderId="59" xfId="1" applyFont="1" applyFill="1" applyBorder="1" applyAlignment="1">
      <alignment horizontal="center" vertical="center" wrapText="1"/>
    </xf>
    <xf numFmtId="0" fontId="38" fillId="6" borderId="57" xfId="1" applyFont="1" applyFill="1" applyBorder="1" applyAlignment="1">
      <alignment horizontal="center" vertical="center" wrapText="1"/>
    </xf>
    <xf numFmtId="15" fontId="4" fillId="6" borderId="59" xfId="1" applyNumberFormat="1" applyFont="1" applyFill="1" applyBorder="1" applyAlignment="1">
      <alignment horizontal="center" vertical="center" wrapText="1"/>
    </xf>
    <xf numFmtId="0" fontId="67" fillId="10" borderId="1" xfId="7" applyFont="1" applyFill="1" applyBorder="1" applyAlignment="1">
      <alignment vertical="center" wrapText="1"/>
    </xf>
    <xf numFmtId="167" fontId="4" fillId="6" borderId="57" xfId="1" applyNumberFormat="1" applyFont="1" applyFill="1" applyBorder="1" applyAlignment="1">
      <alignment horizontal="center" vertical="center" wrapText="1"/>
    </xf>
    <xf numFmtId="166" fontId="4" fillId="27" borderId="92" xfId="1" applyNumberFormat="1" applyFont="1" applyFill="1" applyBorder="1" applyAlignment="1">
      <alignment horizontal="center" vertical="center" wrapText="1"/>
    </xf>
    <xf numFmtId="49" fontId="4" fillId="11" borderId="9" xfId="1" applyNumberFormat="1" applyFont="1" applyFill="1" applyBorder="1" applyAlignment="1">
      <alignment horizontal="center" vertical="center" wrapText="1"/>
    </xf>
    <xf numFmtId="0" fontId="4" fillId="6" borderId="22" xfId="1" applyFont="1" applyFill="1" applyBorder="1" applyAlignment="1">
      <alignment vertical="center"/>
    </xf>
    <xf numFmtId="166" fontId="56" fillId="6" borderId="1" xfId="1" applyNumberFormat="1" applyFont="1" applyFill="1" applyBorder="1" applyAlignment="1">
      <alignment horizontal="center" vertical="center" wrapText="1"/>
    </xf>
    <xf numFmtId="0" fontId="10" fillId="0" borderId="60" xfId="2" applyBorder="1" applyAlignment="1">
      <alignment vertical="center" wrapText="1"/>
    </xf>
    <xf numFmtId="0" fontId="10" fillId="0" borderId="0" xfId="2" applyBorder="1" applyAlignment="1">
      <alignment horizontal="left" vertical="center" wrapText="1"/>
    </xf>
    <xf numFmtId="0" fontId="10" fillId="22" borderId="32" xfId="2" applyFill="1" applyBorder="1" applyAlignment="1">
      <alignment vertical="center" wrapText="1"/>
    </xf>
    <xf numFmtId="49" fontId="5" fillId="12" borderId="59" xfId="1" applyNumberFormat="1" applyFill="1" applyBorder="1" applyAlignment="1">
      <alignment horizontal="center" vertical="center" wrapText="1"/>
    </xf>
    <xf numFmtId="0" fontId="23" fillId="10" borderId="1" xfId="7" applyFont="1" applyFill="1" applyBorder="1" applyAlignment="1">
      <alignment vertical="center" wrapText="1"/>
    </xf>
    <xf numFmtId="0" fontId="74" fillId="9" borderId="1" xfId="1" applyFont="1" applyFill="1" applyBorder="1" applyAlignment="1">
      <alignment vertical="center" wrapText="1"/>
    </xf>
    <xf numFmtId="166" fontId="4" fillId="27" borderId="83" xfId="1" applyNumberFormat="1" applyFont="1" applyFill="1" applyBorder="1" applyAlignment="1">
      <alignment horizontal="left" vertical="center" wrapText="1"/>
    </xf>
    <xf numFmtId="166" fontId="11" fillId="6" borderId="1" xfId="1" applyNumberFormat="1" applyFont="1" applyFill="1" applyBorder="1" applyAlignment="1">
      <alignment horizontal="center" vertical="center" wrapText="1"/>
    </xf>
    <xf numFmtId="0" fontId="4" fillId="22" borderId="57" xfId="1" quotePrefix="1" applyFont="1" applyFill="1" applyBorder="1" applyAlignment="1">
      <alignment horizontal="center" vertical="center" wrapText="1"/>
    </xf>
    <xf numFmtId="166" fontId="11" fillId="6" borderId="9" xfId="1" applyNumberFormat="1" applyFont="1" applyFill="1" applyBorder="1" applyAlignment="1">
      <alignment horizontal="center" vertical="center" wrapText="1"/>
    </xf>
    <xf numFmtId="49" fontId="30" fillId="6" borderId="59" xfId="1" applyNumberFormat="1" applyFont="1" applyFill="1" applyBorder="1" applyAlignment="1">
      <alignment horizontal="center" vertical="center" wrapText="1"/>
    </xf>
    <xf numFmtId="167" fontId="4" fillId="6" borderId="59" xfId="1" applyNumberFormat="1" applyFont="1" applyFill="1" applyBorder="1" applyAlignment="1">
      <alignment horizontal="center" vertical="center" wrapText="1"/>
    </xf>
    <xf numFmtId="166" fontId="13" fillId="6" borderId="1" xfId="1" applyNumberFormat="1" applyFont="1" applyFill="1" applyBorder="1" applyAlignment="1">
      <alignment horizontal="center" vertical="center" wrapText="1"/>
    </xf>
    <xf numFmtId="166" fontId="59" fillId="6" borderId="1" xfId="1" applyNumberFormat="1" applyFont="1" applyFill="1" applyBorder="1" applyAlignment="1">
      <alignment horizontal="center" vertical="center" wrapText="1"/>
    </xf>
    <xf numFmtId="0" fontId="54" fillId="6" borderId="22" xfId="1" applyFont="1" applyFill="1" applyBorder="1" applyAlignment="1">
      <alignment vertical="center" wrapText="1"/>
    </xf>
    <xf numFmtId="0" fontId="10" fillId="0" borderId="0" xfId="2" applyBorder="1" applyAlignment="1">
      <alignment vertical="center" wrapText="1"/>
    </xf>
    <xf numFmtId="0" fontId="75" fillId="10" borderId="0" xfId="0" applyFont="1" applyFill="1" applyAlignment="1">
      <alignment vertical="top" wrapText="1"/>
    </xf>
    <xf numFmtId="0" fontId="4" fillId="6" borderId="93" xfId="1" applyFont="1" applyFill="1" applyBorder="1" applyAlignment="1">
      <alignment vertical="center" wrapText="1"/>
    </xf>
    <xf numFmtId="49" fontId="4" fillId="6" borderId="1" xfId="1" applyNumberFormat="1" applyFont="1" applyFill="1" applyBorder="1" applyAlignment="1">
      <alignment horizontal="center" vertical="center" wrapText="1"/>
    </xf>
    <xf numFmtId="0" fontId="10" fillId="17" borderId="1" xfId="2" applyFill="1" applyBorder="1" applyAlignment="1">
      <alignment horizontal="left" vertical="center" wrapText="1"/>
    </xf>
    <xf numFmtId="0" fontId="35" fillId="17" borderId="1" xfId="8" applyFont="1" applyFill="1" applyBorder="1" applyAlignment="1">
      <alignment wrapText="1"/>
    </xf>
    <xf numFmtId="49" fontId="5" fillId="12" borderId="46" xfId="1" applyNumberFormat="1" applyFill="1" applyBorder="1" applyAlignment="1">
      <alignment horizontal="center" vertical="center" wrapText="1"/>
    </xf>
    <xf numFmtId="49" fontId="5" fillId="12" borderId="1" xfId="1" applyNumberFormat="1" applyFill="1" applyBorder="1" applyAlignment="1">
      <alignment horizontal="center" vertical="center" wrapText="1"/>
    </xf>
    <xf numFmtId="0" fontId="4" fillId="11" borderId="46" xfId="1" applyFont="1" applyFill="1" applyBorder="1" applyAlignment="1">
      <alignment horizontal="center" vertical="center" wrapText="1"/>
    </xf>
    <xf numFmtId="0" fontId="4" fillId="9" borderId="0" xfId="1" applyFont="1" applyFill="1" applyAlignment="1">
      <alignment vertical="center" wrapText="1"/>
    </xf>
    <xf numFmtId="0" fontId="5" fillId="3" borderId="1" xfId="1" applyBorder="1"/>
    <xf numFmtId="0" fontId="4" fillId="9" borderId="0" xfId="1" applyFont="1" applyFill="1" applyAlignment="1">
      <alignment horizontal="center" vertical="center" wrapText="1"/>
    </xf>
    <xf numFmtId="167" fontId="51" fillId="6" borderId="1" xfId="1" applyNumberFormat="1" applyFont="1" applyFill="1" applyBorder="1" applyAlignment="1">
      <alignment horizontal="center" vertical="center" wrapText="1"/>
    </xf>
    <xf numFmtId="0" fontId="12" fillId="20" borderId="30" xfId="1" applyFont="1" applyFill="1" applyBorder="1" applyAlignment="1">
      <alignment horizontal="center" vertical="center" wrapText="1"/>
    </xf>
    <xf numFmtId="166" fontId="4" fillId="9" borderId="1" xfId="1" applyNumberFormat="1" applyFont="1" applyFill="1" applyBorder="1" applyAlignment="1">
      <alignment horizontal="left" vertical="top" wrapText="1"/>
    </xf>
    <xf numFmtId="0" fontId="76" fillId="10" borderId="0" xfId="0" applyFont="1" applyFill="1" applyAlignment="1">
      <alignment horizontal="left" vertical="top" wrapText="1"/>
    </xf>
    <xf numFmtId="0" fontId="54" fillId="20" borderId="30" xfId="1" applyFont="1" applyFill="1" applyBorder="1" applyAlignment="1">
      <alignment horizontal="center" vertical="center" wrapText="1"/>
    </xf>
    <xf numFmtId="0" fontId="47" fillId="6" borderId="1" xfId="1" applyFont="1" applyFill="1" applyBorder="1" applyAlignment="1">
      <alignment vertical="center" wrapText="1"/>
    </xf>
    <xf numFmtId="0" fontId="32" fillId="43" borderId="94" xfId="1" applyFont="1" applyFill="1" applyBorder="1" applyAlignment="1">
      <alignment horizontal="center" vertical="center" wrapText="1"/>
    </xf>
    <xf numFmtId="0" fontId="32" fillId="42" borderId="94" xfId="1" applyFont="1" applyFill="1" applyBorder="1" applyAlignment="1">
      <alignment horizontal="center" vertical="center" wrapText="1"/>
    </xf>
    <xf numFmtId="0" fontId="32" fillId="42" borderId="95" xfId="1" applyFont="1" applyFill="1" applyBorder="1" applyAlignment="1">
      <alignment horizontal="center" vertical="center" wrapText="1"/>
    </xf>
    <xf numFmtId="0" fontId="32" fillId="42" borderId="95" xfId="1" applyFont="1" applyFill="1" applyBorder="1" applyAlignment="1">
      <alignment horizontal="left" vertical="center" wrapText="1"/>
    </xf>
    <xf numFmtId="0" fontId="34" fillId="23" borderId="96" xfId="1" applyFont="1" applyFill="1" applyBorder="1" applyAlignment="1">
      <alignment vertical="center" wrapText="1"/>
    </xf>
    <xf numFmtId="0" fontId="32" fillId="34" borderId="94" xfId="1" applyFont="1" applyFill="1" applyBorder="1" applyAlignment="1">
      <alignment horizontal="center" vertical="center" wrapText="1"/>
    </xf>
    <xf numFmtId="0" fontId="54" fillId="20" borderId="1" xfId="1" applyFont="1" applyFill="1" applyBorder="1" applyAlignment="1">
      <alignment horizontal="center" vertical="center" wrapText="1"/>
    </xf>
    <xf numFmtId="49" fontId="77" fillId="11" borderId="22" xfId="1" applyNumberFormat="1" applyFont="1" applyFill="1" applyBorder="1" applyAlignment="1">
      <alignment horizontal="center" vertical="center"/>
    </xf>
    <xf numFmtId="49" fontId="77" fillId="11" borderId="22" xfId="1" applyNumberFormat="1" applyFont="1" applyFill="1" applyBorder="1" applyAlignment="1">
      <alignment horizontal="center" vertical="center" wrapText="1"/>
    </xf>
    <xf numFmtId="0" fontId="10" fillId="20" borderId="59" xfId="2" applyFill="1" applyBorder="1" applyAlignment="1">
      <alignment horizontal="center" vertical="center" wrapText="1"/>
    </xf>
    <xf numFmtId="167" fontId="11" fillId="6" borderId="1" xfId="1" applyNumberFormat="1" applyFont="1" applyFill="1" applyBorder="1" applyAlignment="1">
      <alignment horizontal="center" vertical="center" wrapText="1"/>
    </xf>
    <xf numFmtId="166" fontId="4" fillId="9" borderId="1" xfId="1" applyNumberFormat="1" applyFont="1" applyFill="1" applyBorder="1" applyAlignment="1">
      <alignment horizontal="left" vertical="center" wrapText="1"/>
    </xf>
    <xf numFmtId="0" fontId="0" fillId="45" borderId="1" xfId="0" applyFill="1" applyBorder="1" applyAlignment="1">
      <alignment vertical="center" wrapText="1"/>
    </xf>
    <xf numFmtId="166" fontId="4" fillId="9" borderId="2" xfId="1" applyNumberFormat="1" applyFont="1" applyFill="1" applyBorder="1" applyAlignment="1">
      <alignment horizontal="left" vertical="center" wrapText="1"/>
    </xf>
    <xf numFmtId="166" fontId="14" fillId="6" borderId="1" xfId="1" applyNumberFormat="1" applyFont="1" applyFill="1" applyBorder="1" applyAlignment="1">
      <alignment horizontal="center" vertical="center" wrapText="1"/>
    </xf>
    <xf numFmtId="0" fontId="34" fillId="23" borderId="97" xfId="1" applyFont="1" applyFill="1" applyBorder="1" applyAlignment="1">
      <alignment vertical="center" wrapText="1"/>
    </xf>
    <xf numFmtId="0" fontId="41" fillId="34" borderId="16" xfId="1" applyFont="1" applyFill="1" applyBorder="1" applyAlignment="1">
      <alignment horizontal="center" vertical="center" wrapText="1"/>
    </xf>
    <xf numFmtId="0" fontId="4" fillId="20" borderId="57" xfId="1" applyFont="1" applyFill="1" applyBorder="1" applyAlignment="1">
      <alignment horizontal="center" vertical="center" wrapText="1"/>
    </xf>
    <xf numFmtId="0" fontId="36" fillId="9" borderId="1" xfId="1" applyFont="1" applyFill="1" applyBorder="1" applyAlignment="1">
      <alignment vertical="center" wrapText="1"/>
    </xf>
    <xf numFmtId="0" fontId="86" fillId="10" borderId="1" xfId="7" applyFont="1" applyFill="1" applyBorder="1" applyAlignment="1">
      <alignment vertical="center" wrapText="1"/>
    </xf>
    <xf numFmtId="0" fontId="87" fillId="9" borderId="1" xfId="1" applyFont="1" applyFill="1" applyBorder="1" applyAlignment="1">
      <alignment vertical="center" wrapText="1"/>
    </xf>
    <xf numFmtId="0" fontId="84" fillId="9" borderId="1" xfId="1" applyFont="1" applyFill="1" applyBorder="1" applyAlignment="1">
      <alignment vertical="center" wrapText="1"/>
    </xf>
    <xf numFmtId="0" fontId="88" fillId="9" borderId="1" xfId="1" applyFont="1" applyFill="1" applyBorder="1" applyAlignment="1">
      <alignment vertical="center" wrapText="1"/>
    </xf>
    <xf numFmtId="0" fontId="0" fillId="12" borderId="22" xfId="0" applyFill="1" applyBorder="1" applyAlignment="1">
      <alignment horizontal="center" vertical="center" wrapText="1"/>
    </xf>
    <xf numFmtId="49" fontId="4" fillId="11" borderId="0" xfId="1" applyNumberFormat="1" applyFont="1" applyFill="1" applyAlignment="1">
      <alignment horizontal="center" vertical="center" wrapText="1"/>
    </xf>
    <xf numFmtId="0" fontId="89" fillId="10" borderId="1" xfId="7" applyFont="1" applyFill="1" applyBorder="1" applyAlignment="1">
      <alignment vertical="center" wrapText="1"/>
    </xf>
    <xf numFmtId="167" fontId="36" fillId="9" borderId="1" xfId="1" applyNumberFormat="1" applyFont="1" applyFill="1" applyBorder="1" applyAlignment="1">
      <alignment horizontal="left" vertical="center" wrapText="1"/>
    </xf>
    <xf numFmtId="0" fontId="14" fillId="6" borderId="9" xfId="1" applyFont="1" applyFill="1" applyBorder="1" applyAlignment="1">
      <alignment vertical="center" wrapText="1"/>
    </xf>
    <xf numFmtId="0" fontId="32" fillId="46" borderId="94" xfId="1" applyFont="1" applyFill="1" applyBorder="1" applyAlignment="1">
      <alignment horizontal="center" vertical="center" wrapText="1"/>
    </xf>
    <xf numFmtId="49" fontId="54" fillId="11" borderId="46" xfId="1" applyNumberFormat="1" applyFont="1" applyFill="1" applyBorder="1" applyAlignment="1">
      <alignment horizontal="center" vertical="center" wrapText="1"/>
    </xf>
    <xf numFmtId="49" fontId="5" fillId="11" borderId="22" xfId="1" applyNumberFormat="1" applyFill="1" applyBorder="1" applyAlignment="1">
      <alignment horizontal="center" vertical="center" wrapText="1"/>
    </xf>
    <xf numFmtId="0" fontId="0" fillId="10" borderId="0" xfId="0" applyFill="1" applyAlignment="1">
      <alignment horizontal="left" vertical="center" wrapText="1"/>
    </xf>
    <xf numFmtId="0" fontId="97" fillId="10" borderId="1" xfId="7" applyFont="1" applyFill="1" applyBorder="1" applyAlignment="1">
      <alignment vertical="center" wrapText="1"/>
    </xf>
    <xf numFmtId="0" fontId="0" fillId="0" borderId="0" xfId="1" applyFont="1" applyFill="1"/>
    <xf numFmtId="0" fontId="48" fillId="9" borderId="1" xfId="1" applyFont="1" applyFill="1" applyBorder="1" applyAlignment="1">
      <alignment vertical="center" wrapText="1"/>
    </xf>
    <xf numFmtId="49" fontId="54" fillId="11" borderId="22" xfId="1" applyNumberFormat="1" applyFont="1" applyFill="1" applyBorder="1" applyAlignment="1">
      <alignment horizontal="center" vertical="center" wrapText="1"/>
    </xf>
    <xf numFmtId="49" fontId="77" fillId="12" borderId="22" xfId="1" applyNumberFormat="1" applyFont="1" applyFill="1" applyBorder="1" applyAlignment="1">
      <alignment horizontal="center" vertical="center"/>
    </xf>
    <xf numFmtId="0" fontId="32" fillId="42" borderId="98" xfId="1" applyFont="1" applyFill="1" applyBorder="1" applyAlignment="1">
      <alignment horizontal="left" vertical="center" wrapText="1"/>
    </xf>
    <xf numFmtId="0" fontId="32" fillId="42" borderId="98" xfId="1" applyFont="1" applyFill="1" applyBorder="1" applyAlignment="1">
      <alignment horizontal="center" vertical="center" wrapText="1"/>
    </xf>
    <xf numFmtId="0" fontId="32" fillId="42" borderId="99" xfId="1" applyFont="1" applyFill="1" applyBorder="1" applyAlignment="1">
      <alignment horizontal="center" vertical="center" wrapText="1"/>
    </xf>
    <xf numFmtId="0" fontId="32" fillId="43" borderId="99" xfId="1" applyFont="1" applyFill="1" applyBorder="1" applyAlignment="1">
      <alignment horizontal="center" vertical="center" wrapText="1"/>
    </xf>
    <xf numFmtId="0" fontId="32" fillId="46" borderId="99" xfId="1" applyFont="1" applyFill="1" applyBorder="1" applyAlignment="1">
      <alignment horizontal="center" vertical="center" wrapText="1"/>
    </xf>
    <xf numFmtId="0" fontId="32" fillId="34" borderId="99" xfId="1" applyFont="1" applyFill="1" applyBorder="1" applyAlignment="1">
      <alignment horizontal="center" vertical="center" wrapText="1"/>
    </xf>
    <xf numFmtId="167" fontId="34" fillId="23" borderId="16" xfId="1" applyNumberFormat="1" applyFont="1" applyFill="1" applyBorder="1" applyAlignment="1">
      <alignment horizontal="center" vertical="center" wrapText="1"/>
    </xf>
    <xf numFmtId="0" fontId="34" fillId="28" borderId="16" xfId="1" applyFont="1" applyFill="1" applyBorder="1" applyAlignment="1">
      <alignment horizontal="center" vertical="center" wrapText="1"/>
    </xf>
    <xf numFmtId="0" fontId="33" fillId="29" borderId="51" xfId="6" applyFont="1" applyFill="1" applyBorder="1" applyAlignment="1">
      <alignment horizontal="center" vertical="center" wrapText="1"/>
    </xf>
    <xf numFmtId="0" fontId="33" fillId="29" borderId="51" xfId="6" applyFont="1" applyFill="1" applyBorder="1" applyAlignment="1">
      <alignment vertical="center" wrapText="1"/>
    </xf>
    <xf numFmtId="0" fontId="34" fillId="30" borderId="16" xfId="1" applyFont="1" applyFill="1" applyBorder="1" applyAlignment="1">
      <alignment horizontal="center" vertical="center" wrapText="1"/>
    </xf>
    <xf numFmtId="0" fontId="33" fillId="31" borderId="51" xfId="6" applyFont="1" applyFill="1" applyBorder="1" applyAlignment="1">
      <alignment horizontal="center" vertical="center" wrapText="1"/>
    </xf>
    <xf numFmtId="0" fontId="33" fillId="31" borderId="72" xfId="6" applyFont="1" applyFill="1" applyBorder="1" applyAlignment="1">
      <alignment horizontal="center" vertical="center" wrapText="1"/>
    </xf>
    <xf numFmtId="0" fontId="43" fillId="35" borderId="16" xfId="1" applyFont="1" applyFill="1" applyBorder="1" applyAlignment="1">
      <alignment horizontal="center" vertical="center" wrapText="1"/>
    </xf>
    <xf numFmtId="0" fontId="44" fillId="36" borderId="51" xfId="6" applyFont="1" applyFill="1" applyBorder="1" applyAlignment="1">
      <alignment horizontal="center" vertical="center" wrapText="1"/>
    </xf>
    <xf numFmtId="0" fontId="39" fillId="37" borderId="74" xfId="1" applyFont="1" applyFill="1" applyBorder="1" applyAlignment="1">
      <alignment horizontal="center" vertical="center" wrapText="1"/>
    </xf>
    <xf numFmtId="0" fontId="40" fillId="38" borderId="51" xfId="6" applyFont="1" applyFill="1" applyBorder="1" applyAlignment="1">
      <alignment horizontal="center" vertical="center" wrapText="1"/>
    </xf>
    <xf numFmtId="0" fontId="40" fillId="38" borderId="72" xfId="6" applyFont="1" applyFill="1" applyBorder="1" applyAlignment="1">
      <alignment horizontal="center" vertical="center" wrapText="1"/>
    </xf>
    <xf numFmtId="0" fontId="34" fillId="33" borderId="16" xfId="1" applyFont="1" applyFill="1" applyBorder="1" applyAlignment="1">
      <alignment horizontal="center" vertical="center" wrapText="1"/>
    </xf>
    <xf numFmtId="0" fontId="34" fillId="34" borderId="16" xfId="1" applyFont="1" applyFill="1" applyBorder="1" applyAlignment="1">
      <alignment horizontal="center" vertical="center" wrapText="1"/>
    </xf>
    <xf numFmtId="167" fontId="4" fillId="9" borderId="1" xfId="1" applyNumberFormat="1" applyFont="1" applyFill="1" applyBorder="1" applyAlignment="1">
      <alignment horizontal="left" vertical="center" wrapText="1"/>
    </xf>
    <xf numFmtId="0" fontId="0" fillId="10" borderId="1" xfId="0" applyFill="1" applyBorder="1" applyAlignment="1">
      <alignment vertical="center" wrapText="1"/>
    </xf>
    <xf numFmtId="166" fontId="4" fillId="6" borderId="1" xfId="1" applyNumberFormat="1" applyFont="1" applyFill="1" applyBorder="1" applyAlignment="1">
      <alignment vertical="center" wrapText="1"/>
    </xf>
    <xf numFmtId="166" fontId="4" fillId="6" borderId="2" xfId="1" applyNumberFormat="1" applyFont="1" applyFill="1" applyBorder="1" applyAlignment="1">
      <alignment vertical="center" wrapText="1"/>
    </xf>
    <xf numFmtId="166" fontId="4" fillId="6" borderId="9" xfId="1" applyNumberFormat="1" applyFont="1" applyFill="1" applyBorder="1" applyAlignment="1">
      <alignment vertical="center" wrapText="1"/>
    </xf>
    <xf numFmtId="166" fontId="4" fillId="27" borderId="83" xfId="1" applyNumberFormat="1" applyFont="1" applyFill="1" applyBorder="1" applyAlignment="1">
      <alignment vertical="center" wrapText="1"/>
    </xf>
    <xf numFmtId="49" fontId="4" fillId="11" borderId="46" xfId="1" applyNumberFormat="1" applyFont="1" applyFill="1" applyBorder="1" applyAlignment="1">
      <alignment vertical="center" wrapText="1"/>
    </xf>
    <xf numFmtId="0" fontId="5" fillId="3" borderId="0" xfId="1" applyAlignment="1">
      <alignment vertical="center"/>
    </xf>
    <xf numFmtId="0" fontId="5" fillId="20" borderId="30" xfId="1" applyFill="1" applyBorder="1" applyAlignment="1">
      <alignment horizontal="center" vertical="center"/>
    </xf>
    <xf numFmtId="0" fontId="24" fillId="12" borderId="0" xfId="0" applyFont="1" applyFill="1" applyAlignment="1">
      <alignment horizontal="left" vertical="center" wrapText="1" indent="1"/>
    </xf>
    <xf numFmtId="0" fontId="11" fillId="20" borderId="30" xfId="1" applyFont="1" applyFill="1" applyBorder="1" applyAlignment="1">
      <alignment horizontal="center" vertical="center" wrapText="1"/>
    </xf>
    <xf numFmtId="14" fontId="4" fillId="9" borderId="3" xfId="1" applyNumberFormat="1" applyFont="1" applyFill="1" applyBorder="1" applyAlignment="1">
      <alignment horizontal="center" vertical="center" wrapText="1"/>
    </xf>
    <xf numFmtId="49" fontId="0" fillId="11" borderId="59" xfId="1" applyNumberFormat="1" applyFont="1" applyFill="1" applyBorder="1" applyAlignment="1">
      <alignment horizontal="center" vertical="center"/>
    </xf>
    <xf numFmtId="0" fontId="4" fillId="22" borderId="47" xfId="1" applyFont="1" applyFill="1" applyBorder="1" applyAlignment="1">
      <alignment horizontal="center" vertical="center" wrapText="1"/>
    </xf>
    <xf numFmtId="166" fontId="4" fillId="6" borderId="100" xfId="1" applyNumberFormat="1" applyFont="1" applyFill="1" applyBorder="1" applyAlignment="1">
      <alignment horizontal="center" vertical="center" wrapText="1"/>
    </xf>
    <xf numFmtId="167" fontId="34" fillId="23" borderId="61" xfId="1" applyNumberFormat="1" applyFont="1" applyFill="1" applyBorder="1" applyAlignment="1">
      <alignment horizontal="center" vertical="center"/>
    </xf>
    <xf numFmtId="0" fontId="4" fillId="2" borderId="11" xfId="1" applyFont="1" applyFill="1" applyBorder="1" applyAlignment="1">
      <alignment horizontal="center" vertical="center" wrapText="1"/>
    </xf>
    <xf numFmtId="0" fontId="34" fillId="49" borderId="11" xfId="1" applyFont="1" applyFill="1" applyBorder="1" applyAlignment="1">
      <alignment horizontal="center" vertical="center" wrapText="1"/>
    </xf>
    <xf numFmtId="0" fontId="83" fillId="50" borderId="11" xfId="1" applyFont="1" applyFill="1" applyBorder="1" applyAlignment="1">
      <alignment horizontal="center" vertical="center" wrapText="1"/>
    </xf>
    <xf numFmtId="166" fontId="14" fillId="6" borderId="22" xfId="1" applyNumberFormat="1" applyFont="1" applyFill="1" applyBorder="1" applyAlignment="1">
      <alignment horizontal="center" vertical="center" wrapText="1"/>
    </xf>
    <xf numFmtId="0" fontId="34" fillId="51" borderId="11" xfId="1" applyFont="1" applyFill="1" applyBorder="1" applyAlignment="1">
      <alignment horizontal="center" vertical="center" wrapText="1"/>
    </xf>
    <xf numFmtId="14" fontId="34" fillId="52" borderId="11" xfId="1" applyNumberFormat="1" applyFont="1" applyFill="1" applyBorder="1" applyAlignment="1">
      <alignment horizontal="center" vertical="center" wrapText="1"/>
    </xf>
    <xf numFmtId="0" fontId="0" fillId="3" borderId="0" xfId="1" applyFont="1"/>
    <xf numFmtId="0" fontId="52" fillId="9" borderId="1" xfId="1" applyFont="1" applyFill="1" applyBorder="1" applyAlignment="1">
      <alignment vertical="center" wrapText="1"/>
    </xf>
    <xf numFmtId="167" fontId="34" fillId="23" borderId="74" xfId="1" applyNumberFormat="1" applyFont="1" applyFill="1" applyBorder="1" applyAlignment="1">
      <alignment horizontal="center" vertical="center"/>
    </xf>
    <xf numFmtId="0" fontId="34" fillId="51" borderId="16" xfId="1" applyFont="1" applyFill="1" applyBorder="1" applyAlignment="1">
      <alignment horizontal="center" vertical="center" wrapText="1"/>
    </xf>
    <xf numFmtId="0" fontId="34" fillId="49" borderId="16" xfId="1" applyFont="1" applyFill="1" applyBorder="1" applyAlignment="1">
      <alignment horizontal="center" vertical="center" wrapText="1"/>
    </xf>
    <xf numFmtId="0" fontId="83" fillId="50" borderId="16" xfId="1" applyFont="1" applyFill="1" applyBorder="1" applyAlignment="1">
      <alignment horizontal="center" vertical="center" wrapText="1"/>
    </xf>
    <xf numFmtId="14" fontId="34" fillId="52" borderId="16" xfId="1" applyNumberFormat="1" applyFont="1" applyFill="1" applyBorder="1" applyAlignment="1">
      <alignment horizontal="center" vertical="center" wrapText="1"/>
    </xf>
    <xf numFmtId="49" fontId="77" fillId="12" borderId="22" xfId="1" applyNumberFormat="1" applyFont="1" applyFill="1" applyBorder="1" applyAlignment="1">
      <alignment horizontal="center" vertical="center" wrapText="1"/>
    </xf>
    <xf numFmtId="0" fontId="105" fillId="20" borderId="1" xfId="2" applyFont="1" applyFill="1" applyBorder="1" applyAlignment="1">
      <alignment horizontal="center" vertical="center" wrapText="1"/>
    </xf>
    <xf numFmtId="0" fontId="5" fillId="3" borderId="0" xfId="1" applyAlignment="1">
      <alignment vertical="top"/>
    </xf>
    <xf numFmtId="0" fontId="80" fillId="3" borderId="0" xfId="1" applyFont="1" applyAlignment="1">
      <alignment vertical="top"/>
    </xf>
    <xf numFmtId="14" fontId="4" fillId="9" borderId="22" xfId="1" applyNumberFormat="1" applyFont="1" applyFill="1" applyBorder="1" applyAlignment="1">
      <alignment horizontal="center" vertical="center" wrapText="1"/>
    </xf>
    <xf numFmtId="165" fontId="5" fillId="7" borderId="91" xfId="1" applyNumberFormat="1" applyFill="1" applyBorder="1" applyAlignment="1">
      <alignment horizontal="center" vertical="top"/>
    </xf>
    <xf numFmtId="166" fontId="4" fillId="6" borderId="22" xfId="1" applyNumberFormat="1" applyFont="1" applyFill="1" applyBorder="1" applyAlignment="1">
      <alignment vertical="center" wrapText="1"/>
    </xf>
    <xf numFmtId="166" fontId="4" fillId="6" borderId="0" xfId="1" applyNumberFormat="1" applyFont="1" applyFill="1" applyAlignment="1">
      <alignment horizontal="center" vertical="center" wrapText="1"/>
    </xf>
    <xf numFmtId="0" fontId="4" fillId="9" borderId="2" xfId="1" applyFont="1" applyFill="1" applyBorder="1" applyAlignment="1">
      <alignment vertical="center" wrapText="1"/>
    </xf>
    <xf numFmtId="0" fontId="27" fillId="10" borderId="1" xfId="0" applyFont="1" applyFill="1" applyBorder="1" applyAlignment="1">
      <alignment vertical="center" wrapText="1"/>
    </xf>
    <xf numFmtId="0" fontId="82" fillId="10" borderId="1" xfId="0" applyFont="1" applyFill="1" applyBorder="1" applyAlignment="1">
      <alignment horizontal="left" vertical="center" wrapText="1"/>
    </xf>
    <xf numFmtId="0" fontId="24" fillId="44" borderId="1" xfId="0" applyFont="1" applyFill="1" applyBorder="1" applyAlignment="1">
      <alignment vertical="center" wrapText="1"/>
    </xf>
    <xf numFmtId="0" fontId="38" fillId="6" borderId="1" xfId="1" applyFont="1" applyFill="1" applyBorder="1" applyAlignment="1">
      <alignment vertical="center" wrapText="1"/>
    </xf>
    <xf numFmtId="0" fontId="47" fillId="7" borderId="1" xfId="1" applyFont="1" applyFill="1" applyBorder="1" applyAlignment="1">
      <alignment vertical="center" wrapText="1"/>
    </xf>
    <xf numFmtId="0" fontId="109" fillId="55" borderId="1" xfId="1" applyFont="1" applyFill="1" applyBorder="1" applyAlignment="1">
      <alignment vertical="center" wrapText="1"/>
    </xf>
    <xf numFmtId="0" fontId="107" fillId="3" borderId="0" xfId="1" applyFont="1" applyAlignment="1">
      <alignment vertical="top"/>
    </xf>
    <xf numFmtId="165" fontId="15" fillId="7" borderId="91" xfId="1" applyNumberFormat="1" applyFont="1" applyFill="1" applyBorder="1" applyAlignment="1">
      <alignment horizontal="left" vertical="top" wrapText="1"/>
    </xf>
    <xf numFmtId="0" fontId="36" fillId="10" borderId="1" xfId="1" applyFont="1" applyFill="1" applyBorder="1" applyAlignment="1">
      <alignment vertical="center" wrapText="1"/>
    </xf>
    <xf numFmtId="0" fontId="85" fillId="9" borderId="1" xfId="1" applyFont="1" applyFill="1" applyBorder="1" applyAlignment="1">
      <alignment vertical="center" wrapText="1"/>
    </xf>
    <xf numFmtId="0" fontId="36" fillId="9" borderId="1" xfId="1" applyFont="1" applyFill="1" applyBorder="1" applyAlignment="1">
      <alignment horizontal="left" vertical="center" wrapText="1"/>
    </xf>
    <xf numFmtId="0" fontId="113" fillId="10" borderId="1" xfId="7" applyFont="1" applyFill="1" applyBorder="1" applyAlignment="1">
      <alignment vertical="center" wrapText="1"/>
    </xf>
    <xf numFmtId="0" fontId="117" fillId="9" borderId="1" xfId="1" applyFont="1" applyFill="1" applyBorder="1" applyAlignment="1">
      <alignment vertical="center" wrapText="1"/>
    </xf>
    <xf numFmtId="0" fontId="36" fillId="9" borderId="0" xfId="1" applyFont="1" applyFill="1" applyAlignment="1">
      <alignment vertical="center" wrapText="1"/>
    </xf>
    <xf numFmtId="166" fontId="36" fillId="9" borderId="1" xfId="1" applyNumberFormat="1" applyFont="1" applyFill="1" applyBorder="1" applyAlignment="1">
      <alignment horizontal="left" vertical="center" wrapText="1"/>
    </xf>
    <xf numFmtId="0" fontId="125" fillId="10" borderId="1" xfId="0" applyFont="1" applyFill="1" applyBorder="1" applyAlignment="1">
      <alignment horizontal="left" vertical="center" wrapText="1"/>
    </xf>
    <xf numFmtId="0" fontId="36" fillId="9" borderId="2" xfId="1" applyFont="1" applyFill="1" applyBorder="1" applyAlignment="1">
      <alignment vertical="center" wrapText="1"/>
    </xf>
    <xf numFmtId="0" fontId="128" fillId="9" borderId="1" xfId="1" applyFont="1" applyFill="1" applyBorder="1" applyAlignment="1">
      <alignment vertical="center" wrapText="1"/>
    </xf>
    <xf numFmtId="0" fontId="90" fillId="44" borderId="1" xfId="0" applyFont="1" applyFill="1" applyBorder="1" applyAlignment="1">
      <alignment vertical="center" wrapText="1"/>
    </xf>
    <xf numFmtId="166" fontId="36" fillId="9" borderId="1" xfId="1" applyNumberFormat="1" applyFont="1" applyFill="1" applyBorder="1" applyAlignment="1">
      <alignment horizontal="left" vertical="top" wrapText="1"/>
    </xf>
    <xf numFmtId="0" fontId="86" fillId="10" borderId="1" xfId="0" applyFont="1" applyFill="1" applyBorder="1" applyAlignment="1">
      <alignment horizontal="left" vertical="center" wrapText="1"/>
    </xf>
    <xf numFmtId="0" fontId="109" fillId="57" borderId="1" xfId="1" applyFont="1" applyFill="1" applyBorder="1" applyAlignment="1">
      <alignment vertical="center" wrapText="1"/>
    </xf>
    <xf numFmtId="0" fontId="109" fillId="56" borderId="1" xfId="1" applyFont="1" applyFill="1" applyBorder="1" applyAlignment="1">
      <alignment vertical="center" wrapText="1"/>
    </xf>
    <xf numFmtId="0" fontId="30" fillId="6" borderId="0" xfId="1" applyFont="1" applyFill="1" applyAlignment="1">
      <alignment vertical="center" wrapText="1"/>
    </xf>
    <xf numFmtId="14" fontId="4" fillId="9" borderId="13" xfId="1" applyNumberFormat="1" applyFont="1" applyFill="1" applyBorder="1" applyAlignment="1">
      <alignment horizontal="center" vertical="center" wrapText="1"/>
    </xf>
    <xf numFmtId="165" fontId="4" fillId="22" borderId="107" xfId="1" applyNumberFormat="1" applyFont="1" applyFill="1" applyBorder="1" applyAlignment="1">
      <alignment horizontal="center" vertical="center" wrapText="1"/>
    </xf>
    <xf numFmtId="1" fontId="32" fillId="42" borderId="95" xfId="1" applyNumberFormat="1" applyFont="1" applyFill="1" applyBorder="1" applyAlignment="1">
      <alignment horizontal="center" vertical="center" wrapText="1"/>
    </xf>
    <xf numFmtId="1" fontId="5" fillId="7" borderId="1" xfId="1" applyNumberFormat="1" applyFill="1" applyBorder="1" applyAlignment="1">
      <alignment horizontal="center" vertical="center"/>
    </xf>
    <xf numFmtId="165" fontId="4" fillId="22" borderId="108" xfId="1" applyNumberFormat="1" applyFont="1" applyFill="1" applyBorder="1" applyAlignment="1">
      <alignment horizontal="center" vertical="center" wrapText="1"/>
    </xf>
    <xf numFmtId="0" fontId="4" fillId="22" borderId="109" xfId="1" applyFont="1" applyFill="1" applyBorder="1" applyAlignment="1">
      <alignment vertical="center" wrapText="1"/>
    </xf>
    <xf numFmtId="1" fontId="5" fillId="7" borderId="91" xfId="1" applyNumberFormat="1" applyFill="1" applyBorder="1" applyAlignment="1">
      <alignment horizontal="center" vertical="top"/>
    </xf>
    <xf numFmtId="166" fontId="55" fillId="6" borderId="1" xfId="1" applyNumberFormat="1" applyFont="1" applyFill="1" applyBorder="1" applyAlignment="1">
      <alignment horizontal="center" vertical="center" wrapText="1"/>
    </xf>
    <xf numFmtId="0" fontId="41" fillId="23" borderId="11" xfId="1" applyFont="1" applyFill="1" applyBorder="1" applyAlignment="1">
      <alignment horizontal="center" vertical="center" wrapText="1"/>
    </xf>
    <xf numFmtId="0" fontId="54" fillId="9" borderId="2" xfId="1" applyFont="1" applyFill="1" applyBorder="1" applyAlignment="1">
      <alignment horizontal="center" vertical="center" wrapText="1"/>
    </xf>
    <xf numFmtId="0" fontId="87" fillId="9" borderId="2" xfId="1" applyFont="1" applyFill="1" applyBorder="1" applyAlignment="1">
      <alignment vertical="center" wrapText="1"/>
    </xf>
    <xf numFmtId="167" fontId="4" fillId="9" borderId="1" xfId="1" applyNumberFormat="1" applyFont="1" applyFill="1" applyBorder="1" applyAlignment="1">
      <alignment horizontal="left" vertical="top" wrapText="1"/>
    </xf>
    <xf numFmtId="0" fontId="14" fillId="9" borderId="0" xfId="1" applyFont="1" applyFill="1" applyAlignment="1">
      <alignment vertical="center" wrapText="1"/>
    </xf>
    <xf numFmtId="1" fontId="5" fillId="54" borderId="91" xfId="1" applyNumberFormat="1" applyFill="1" applyBorder="1" applyAlignment="1">
      <alignment horizontal="center" vertical="center"/>
    </xf>
    <xf numFmtId="1" fontId="50" fillId="59" borderId="22" xfId="1" applyNumberFormat="1" applyFont="1" applyFill="1" applyBorder="1" applyAlignment="1">
      <alignment horizontal="center" vertical="center" wrapText="1"/>
    </xf>
    <xf numFmtId="1" fontId="5" fillId="54" borderId="22" xfId="1" applyNumberFormat="1" applyFill="1" applyBorder="1" applyAlignment="1">
      <alignment horizontal="center" vertical="center"/>
    </xf>
    <xf numFmtId="1" fontId="4" fillId="59" borderId="91" xfId="1" applyNumberFormat="1" applyFont="1" applyFill="1" applyBorder="1" applyAlignment="1">
      <alignment horizontal="center" vertical="center" wrapText="1"/>
    </xf>
    <xf numFmtId="1" fontId="50" fillId="59" borderId="91" xfId="1" applyNumberFormat="1" applyFont="1" applyFill="1" applyBorder="1" applyAlignment="1">
      <alignment horizontal="center" vertical="center" wrapText="1"/>
    </xf>
    <xf numFmtId="1" fontId="4" fillId="59" borderId="22" xfId="1" applyNumberFormat="1" applyFont="1" applyFill="1" applyBorder="1" applyAlignment="1">
      <alignment horizontal="center" vertical="center" wrapText="1"/>
    </xf>
    <xf numFmtId="1" fontId="5" fillId="54" borderId="1" xfId="1" applyNumberFormat="1" applyFill="1" applyBorder="1" applyAlignment="1">
      <alignment horizontal="center" vertical="center"/>
    </xf>
    <xf numFmtId="1" fontId="4" fillId="59" borderId="1" xfId="1" applyNumberFormat="1" applyFont="1" applyFill="1" applyBorder="1" applyAlignment="1">
      <alignment horizontal="center" vertical="center" wrapText="1"/>
    </xf>
    <xf numFmtId="49" fontId="14" fillId="6" borderId="1" xfId="1" applyNumberFormat="1" applyFont="1" applyFill="1" applyBorder="1" applyAlignment="1">
      <alignment horizontal="center" vertical="center" wrapText="1"/>
    </xf>
    <xf numFmtId="49" fontId="54" fillId="6" borderId="1" xfId="1" applyNumberFormat="1" applyFont="1" applyFill="1" applyBorder="1" applyAlignment="1">
      <alignment horizontal="center" vertical="center" wrapText="1"/>
    </xf>
    <xf numFmtId="0" fontId="134" fillId="6" borderId="1" xfId="1" applyFont="1" applyFill="1" applyBorder="1" applyAlignment="1">
      <alignment horizontal="center" vertical="center" wrapText="1"/>
    </xf>
    <xf numFmtId="49" fontId="4" fillId="6" borderId="77" xfId="1" applyNumberFormat="1" applyFont="1" applyFill="1" applyBorder="1" applyAlignment="1">
      <alignment horizontal="center" vertical="center" wrapText="1"/>
    </xf>
    <xf numFmtId="1" fontId="5" fillId="7" borderId="91" xfId="1" applyNumberFormat="1" applyFill="1" applyBorder="1" applyAlignment="1">
      <alignment horizontal="center" vertical="center"/>
    </xf>
    <xf numFmtId="49" fontId="50" fillId="6" borderId="1" xfId="1" applyNumberFormat="1" applyFont="1" applyFill="1" applyBorder="1" applyAlignment="1">
      <alignment horizontal="center" vertical="top" wrapText="1"/>
    </xf>
    <xf numFmtId="166" fontId="4" fillId="6" borderId="22" xfId="1" quotePrefix="1" applyNumberFormat="1" applyFont="1" applyFill="1" applyBorder="1" applyAlignment="1">
      <alignment horizontal="center" vertical="center" wrapText="1"/>
    </xf>
    <xf numFmtId="167" fontId="4" fillId="6" borderId="22" xfId="1" quotePrefix="1" applyNumberFormat="1" applyFont="1" applyFill="1" applyBorder="1" applyAlignment="1">
      <alignment horizontal="center" vertical="center" wrapText="1"/>
    </xf>
    <xf numFmtId="0" fontId="7" fillId="4" borderId="2" xfId="1" applyFont="1" applyFill="1" applyBorder="1" applyAlignment="1">
      <alignment wrapText="1"/>
    </xf>
    <xf numFmtId="0" fontId="7" fillId="3" borderId="0" xfId="1" applyFont="1" applyAlignment="1">
      <alignment vertical="top" wrapText="1"/>
    </xf>
    <xf numFmtId="0" fontId="0" fillId="0" borderId="0" xfId="0" applyAlignment="1">
      <alignment vertical="top"/>
    </xf>
    <xf numFmtId="0" fontId="15" fillId="10" borderId="1" xfId="0" applyFont="1" applyFill="1" applyBorder="1" applyAlignment="1">
      <alignment vertical="top" wrapText="1"/>
    </xf>
    <xf numFmtId="168" fontId="0" fillId="0" borderId="0" xfId="0" applyNumberFormat="1" applyAlignment="1">
      <alignment vertical="top"/>
    </xf>
    <xf numFmtId="166" fontId="11" fillId="6" borderId="2" xfId="1" applyNumberFormat="1" applyFont="1" applyFill="1" applyBorder="1" applyAlignment="1">
      <alignment horizontal="center" vertical="center" wrapText="1"/>
    </xf>
    <xf numFmtId="0" fontId="30" fillId="6" borderId="13" xfId="1" applyFont="1" applyFill="1" applyBorder="1" applyAlignment="1">
      <alignment vertical="center" wrapText="1"/>
    </xf>
    <xf numFmtId="1" fontId="4" fillId="59" borderId="22" xfId="1" quotePrefix="1" applyNumberFormat="1" applyFont="1" applyFill="1" applyBorder="1" applyAlignment="1">
      <alignment horizontal="center" vertical="center" wrapText="1"/>
    </xf>
    <xf numFmtId="166" fontId="4" fillId="6" borderId="73" xfId="1" applyNumberFormat="1" applyFont="1" applyFill="1" applyBorder="1" applyAlignment="1">
      <alignment horizontal="center" vertical="center" wrapText="1"/>
    </xf>
    <xf numFmtId="0" fontId="35" fillId="22" borderId="0" xfId="8" applyFont="1" applyFill="1" applyBorder="1" applyAlignment="1">
      <alignment vertical="center" wrapText="1"/>
    </xf>
    <xf numFmtId="0" fontId="86" fillId="10" borderId="0" xfId="0" applyFont="1" applyFill="1" applyAlignment="1">
      <alignment horizontal="left" vertical="top" wrapText="1"/>
    </xf>
    <xf numFmtId="0" fontId="76" fillId="10" borderId="0" xfId="0" applyFont="1" applyFill="1" applyAlignment="1">
      <alignment horizontal="left" vertical="center" wrapText="1"/>
    </xf>
    <xf numFmtId="0" fontId="0" fillId="10" borderId="20" xfId="0" applyFill="1" applyBorder="1" applyAlignment="1">
      <alignment vertical="center" wrapText="1"/>
    </xf>
    <xf numFmtId="166" fontId="4" fillId="9" borderId="23" xfId="1" applyNumberFormat="1" applyFont="1" applyFill="1" applyBorder="1" applyAlignment="1">
      <alignment horizontal="left" vertical="top" wrapText="1"/>
    </xf>
    <xf numFmtId="0" fontId="4" fillId="6" borderId="90" xfId="1" applyFont="1" applyFill="1" applyBorder="1" applyAlignment="1">
      <alignment horizontal="left" vertical="center" wrapText="1"/>
    </xf>
    <xf numFmtId="0" fontId="109" fillId="55" borderId="3" xfId="1" applyFont="1" applyFill="1" applyBorder="1" applyAlignment="1">
      <alignment horizontal="left" vertical="center" wrapText="1"/>
    </xf>
    <xf numFmtId="166" fontId="59" fillId="6" borderId="22" xfId="1" applyNumberFormat="1" applyFont="1" applyFill="1" applyBorder="1" applyAlignment="1">
      <alignment horizontal="center" vertical="center" wrapText="1"/>
    </xf>
    <xf numFmtId="0" fontId="106" fillId="7" borderId="22" xfId="0" applyFont="1" applyFill="1" applyBorder="1" applyAlignment="1">
      <alignment wrapText="1"/>
    </xf>
    <xf numFmtId="166" fontId="4" fillId="6" borderId="101" xfId="1" applyNumberFormat="1" applyFont="1" applyFill="1" applyBorder="1" applyAlignment="1">
      <alignment horizontal="center" vertical="center" wrapText="1"/>
    </xf>
    <xf numFmtId="0" fontId="4" fillId="22" borderId="60" xfId="1" applyFont="1" applyFill="1" applyBorder="1" applyAlignment="1">
      <alignment vertical="center" wrapText="1"/>
    </xf>
    <xf numFmtId="0" fontId="0" fillId="12" borderId="0" xfId="0" applyFill="1" applyAlignment="1">
      <alignment wrapText="1"/>
    </xf>
    <xf numFmtId="167" fontId="36" fillId="9" borderId="2" xfId="1" applyNumberFormat="1" applyFont="1" applyFill="1" applyBorder="1" applyAlignment="1">
      <alignment horizontal="left" vertical="center" wrapText="1"/>
    </xf>
    <xf numFmtId="0" fontId="87" fillId="9" borderId="0" xfId="1" applyFont="1" applyFill="1" applyAlignment="1">
      <alignment vertical="center" wrapText="1"/>
    </xf>
    <xf numFmtId="166" fontId="36" fillId="9" borderId="2" xfId="1" applyNumberFormat="1" applyFont="1" applyFill="1" applyBorder="1" applyAlignment="1">
      <alignment horizontal="left" vertical="top" wrapText="1"/>
    </xf>
    <xf numFmtId="166" fontId="36" fillId="9" borderId="103" xfId="1" applyNumberFormat="1" applyFont="1" applyFill="1" applyBorder="1" applyAlignment="1">
      <alignment horizontal="left" vertical="top" wrapText="1"/>
    </xf>
    <xf numFmtId="0" fontId="27" fillId="10" borderId="1" xfId="0" applyFont="1" applyFill="1" applyBorder="1" applyAlignment="1">
      <alignment vertical="top" wrapText="1"/>
    </xf>
    <xf numFmtId="0" fontId="11" fillId="9" borderId="0" xfId="1" applyFont="1" applyFill="1" applyAlignment="1">
      <alignment vertical="center" wrapText="1"/>
    </xf>
    <xf numFmtId="0" fontId="13" fillId="6" borderId="90" xfId="1" applyFont="1" applyFill="1" applyBorder="1" applyAlignment="1">
      <alignment vertical="center" wrapText="1"/>
    </xf>
    <xf numFmtId="0" fontId="13" fillId="6" borderId="59" xfId="1" applyFont="1" applyFill="1" applyBorder="1" applyAlignment="1">
      <alignment vertical="center" wrapText="1"/>
    </xf>
    <xf numFmtId="49" fontId="13" fillId="6" borderId="1" xfId="1" applyNumberFormat="1" applyFont="1" applyFill="1" applyBorder="1" applyAlignment="1">
      <alignment horizontal="center" vertical="center" wrapText="1"/>
    </xf>
    <xf numFmtId="0" fontId="4" fillId="22" borderId="1" xfId="1" quotePrefix="1" applyFont="1" applyFill="1" applyBorder="1" applyAlignment="1">
      <alignment horizontal="center" vertical="center" wrapText="1"/>
    </xf>
    <xf numFmtId="0" fontId="30" fillId="6" borderId="60" xfId="1" applyFont="1" applyFill="1" applyBorder="1" applyAlignment="1">
      <alignment vertical="center" wrapText="1"/>
    </xf>
    <xf numFmtId="0" fontId="30" fillId="6" borderId="113" xfId="1" applyFont="1" applyFill="1" applyBorder="1" applyAlignment="1">
      <alignment vertical="center" wrapText="1"/>
    </xf>
    <xf numFmtId="0" fontId="109" fillId="55" borderId="1" xfId="1" applyFont="1" applyFill="1" applyBorder="1" applyAlignment="1">
      <alignment horizontal="left" vertical="center" wrapText="1"/>
    </xf>
    <xf numFmtId="0" fontId="30" fillId="6" borderId="1" xfId="1" applyFont="1" applyFill="1" applyBorder="1" applyAlignment="1">
      <alignment vertical="center"/>
    </xf>
    <xf numFmtId="0" fontId="4" fillId="9" borderId="20" xfId="1" applyFont="1" applyFill="1" applyBorder="1" applyAlignment="1">
      <alignment vertical="center" wrapText="1"/>
    </xf>
    <xf numFmtId="0" fontId="109" fillId="55" borderId="114" xfId="1" applyFont="1" applyFill="1" applyBorder="1" applyAlignment="1">
      <alignment vertical="center" wrapText="1"/>
    </xf>
    <xf numFmtId="0" fontId="0" fillId="0" borderId="1" xfId="0" applyBorder="1"/>
    <xf numFmtId="0" fontId="7" fillId="0" borderId="0" xfId="0" applyFont="1" applyAlignment="1">
      <alignment vertical="top" wrapText="1"/>
    </xf>
    <xf numFmtId="0" fontId="7" fillId="0" borderId="0" xfId="0" applyFont="1" applyAlignment="1">
      <alignment horizontal="center" vertical="top" wrapText="1"/>
    </xf>
    <xf numFmtId="14" fontId="0" fillId="0" borderId="0" xfId="0" applyNumberFormat="1" applyAlignment="1">
      <alignment horizontal="center"/>
    </xf>
    <xf numFmtId="14" fontId="11" fillId="9" borderId="1" xfId="1" applyNumberFormat="1" applyFont="1" applyFill="1" applyBorder="1" applyAlignment="1">
      <alignment horizontal="center" vertical="center" wrapText="1"/>
    </xf>
    <xf numFmtId="0" fontId="5" fillId="3" borderId="91" xfId="1" applyBorder="1"/>
    <xf numFmtId="0" fontId="107" fillId="47" borderId="0" xfId="1" applyFont="1" applyFill="1"/>
    <xf numFmtId="0" fontId="11" fillId="20" borderId="1" xfId="1" applyFont="1" applyFill="1" applyBorder="1" applyAlignment="1">
      <alignment horizontal="center" vertical="center" wrapText="1"/>
    </xf>
    <xf numFmtId="166" fontId="34" fillId="23" borderId="61" xfId="1" applyNumberFormat="1" applyFont="1" applyFill="1" applyBorder="1" applyAlignment="1">
      <alignment horizontal="center" vertical="center"/>
    </xf>
    <xf numFmtId="166" fontId="34" fillId="23" borderId="11" xfId="1" applyNumberFormat="1" applyFont="1" applyFill="1" applyBorder="1" applyAlignment="1">
      <alignment horizontal="center" vertical="center" wrapText="1"/>
    </xf>
    <xf numFmtId="166" fontId="9" fillId="8" borderId="0" xfId="1" applyNumberFormat="1" applyFont="1" applyFill="1" applyAlignment="1">
      <alignment horizontal="center"/>
    </xf>
    <xf numFmtId="165" fontId="4" fillId="22" borderId="117" xfId="1" applyNumberFormat="1" applyFont="1" applyFill="1" applyBorder="1" applyAlignment="1">
      <alignment horizontal="center" vertical="center" wrapText="1"/>
    </xf>
    <xf numFmtId="0" fontId="4" fillId="22" borderId="118" xfId="1" applyFont="1" applyFill="1" applyBorder="1" applyAlignment="1">
      <alignment vertical="center" wrapText="1"/>
    </xf>
    <xf numFmtId="14" fontId="14" fillId="9" borderId="1" xfId="1" applyNumberFormat="1" applyFont="1" applyFill="1" applyBorder="1" applyAlignment="1">
      <alignment horizontal="center" vertical="center" wrapText="1"/>
    </xf>
    <xf numFmtId="1" fontId="5" fillId="54" borderId="91" xfId="1" applyNumberFormat="1" applyFill="1" applyBorder="1" applyAlignment="1">
      <alignment horizontal="center" vertical="center" wrapText="1"/>
    </xf>
    <xf numFmtId="1" fontId="28" fillId="54" borderId="91" xfId="1" applyNumberFormat="1" applyFont="1" applyFill="1" applyBorder="1" applyAlignment="1">
      <alignment horizontal="center" vertical="center"/>
    </xf>
    <xf numFmtId="49" fontId="11" fillId="6" borderId="1" xfId="1" applyNumberFormat="1" applyFont="1" applyFill="1" applyBorder="1" applyAlignment="1">
      <alignment horizontal="center" vertical="center" wrapText="1"/>
    </xf>
    <xf numFmtId="166" fontId="10" fillId="6" borderId="22" xfId="2" applyNumberFormat="1" applyFill="1" applyBorder="1" applyAlignment="1">
      <alignment horizontal="center" vertical="center" wrapText="1"/>
    </xf>
    <xf numFmtId="165" fontId="5" fillId="10" borderId="91" xfId="1" applyNumberFormat="1" applyFill="1" applyBorder="1" applyAlignment="1">
      <alignment horizontal="left" vertical="top" wrapText="1"/>
    </xf>
    <xf numFmtId="0" fontId="139" fillId="20" borderId="30" xfId="1" applyFont="1" applyFill="1" applyBorder="1" applyAlignment="1">
      <alignment horizontal="center" vertical="center" wrapText="1"/>
    </xf>
    <xf numFmtId="0" fontId="3" fillId="9" borderId="2" xfId="1" applyFont="1" applyFill="1" applyBorder="1" applyAlignment="1">
      <alignment vertical="center" wrapText="1"/>
    </xf>
    <xf numFmtId="0" fontId="14" fillId="9" borderId="13" xfId="1" applyFont="1" applyFill="1" applyBorder="1" applyAlignment="1">
      <alignment vertical="center" wrapText="1"/>
    </xf>
    <xf numFmtId="167" fontId="4" fillId="9" borderId="2" xfId="1" applyNumberFormat="1" applyFont="1" applyFill="1" applyBorder="1" applyAlignment="1">
      <alignment horizontal="left" vertical="center" wrapText="1"/>
    </xf>
    <xf numFmtId="0" fontId="0" fillId="0" borderId="17" xfId="0" applyBorder="1"/>
    <xf numFmtId="0" fontId="5" fillId="3" borderId="17" xfId="1" applyBorder="1"/>
    <xf numFmtId="0" fontId="0" fillId="0" borderId="0" xfId="0" applyAlignment="1">
      <alignment wrapText="1"/>
    </xf>
    <xf numFmtId="0" fontId="107" fillId="0" borderId="0" xfId="0" applyFont="1" applyAlignment="1">
      <alignment wrapText="1"/>
    </xf>
    <xf numFmtId="0" fontId="0" fillId="0" borderId="0" xfId="0" applyAlignment="1">
      <alignment horizontal="center" vertical="center" wrapText="1"/>
    </xf>
    <xf numFmtId="166" fontId="36" fillId="9" borderId="2" xfId="1" applyNumberFormat="1" applyFont="1" applyFill="1" applyBorder="1" applyAlignment="1">
      <alignment horizontal="left" vertical="center" wrapText="1"/>
    </xf>
    <xf numFmtId="1" fontId="4" fillId="59" borderId="59" xfId="1" applyNumberFormat="1" applyFont="1" applyFill="1" applyBorder="1" applyAlignment="1">
      <alignment horizontal="center" vertical="center" wrapText="1"/>
    </xf>
    <xf numFmtId="0" fontId="30" fillId="62" borderId="1" xfId="1" applyFont="1" applyFill="1" applyBorder="1" applyAlignment="1">
      <alignment vertical="center" wrapText="1"/>
    </xf>
    <xf numFmtId="0" fontId="47" fillId="62" borderId="1" xfId="1" applyFont="1" applyFill="1" applyBorder="1" applyAlignment="1">
      <alignment vertical="center" wrapText="1"/>
    </xf>
    <xf numFmtId="0" fontId="4" fillId="12" borderId="0" xfId="0" applyFont="1" applyFill="1" applyAlignment="1">
      <alignment vertical="center" wrapText="1"/>
    </xf>
    <xf numFmtId="49" fontId="77" fillId="12" borderId="46" xfId="1" applyNumberFormat="1" applyFont="1" applyFill="1" applyBorder="1" applyAlignment="1">
      <alignment horizontal="center" vertical="center"/>
    </xf>
    <xf numFmtId="0" fontId="4" fillId="6" borderId="13" xfId="1" applyFont="1" applyFill="1" applyBorder="1" applyAlignment="1">
      <alignment horizontal="center" vertical="center" wrapText="1"/>
    </xf>
    <xf numFmtId="0" fontId="117" fillId="9" borderId="2" xfId="1" applyFont="1" applyFill="1" applyBorder="1" applyAlignment="1">
      <alignment vertical="center" wrapText="1"/>
    </xf>
    <xf numFmtId="0" fontId="14" fillId="6" borderId="1" xfId="1" applyFont="1" applyFill="1" applyBorder="1" applyAlignment="1">
      <alignment vertical="center" wrapText="1"/>
    </xf>
    <xf numFmtId="0" fontId="5" fillId="3" borderId="91" xfId="1" applyBorder="1" applyAlignment="1">
      <alignment horizontal="center" vertical="top"/>
    </xf>
    <xf numFmtId="0" fontId="134" fillId="6" borderId="91" xfId="1" applyFont="1" applyFill="1" applyBorder="1" applyAlignment="1">
      <alignment horizontal="center" vertical="top" wrapText="1"/>
    </xf>
    <xf numFmtId="0" fontId="61" fillId="23" borderId="123" xfId="1" applyFont="1" applyFill="1" applyBorder="1" applyAlignment="1">
      <alignment vertical="center" wrapText="1"/>
    </xf>
    <xf numFmtId="0" fontId="61" fillId="42" borderId="122" xfId="1" applyFont="1" applyFill="1" applyBorder="1" applyAlignment="1">
      <alignment horizontal="left" vertical="center" wrapText="1"/>
    </xf>
    <xf numFmtId="0" fontId="61" fillId="42" borderId="122" xfId="1" applyFont="1" applyFill="1" applyBorder="1" applyAlignment="1">
      <alignment horizontal="center" vertical="center" wrapText="1"/>
    </xf>
    <xf numFmtId="0" fontId="61" fillId="42" borderId="124" xfId="1" applyFont="1" applyFill="1" applyBorder="1" applyAlignment="1">
      <alignment horizontal="center" vertical="center" wrapText="1"/>
    </xf>
    <xf numFmtId="0" fontId="61" fillId="23" borderId="121" xfId="1" applyFont="1" applyFill="1" applyBorder="1" applyAlignment="1">
      <alignment horizontal="center" vertical="center" wrapText="1"/>
    </xf>
    <xf numFmtId="167" fontId="61" fillId="23" borderId="122" xfId="1" applyNumberFormat="1" applyFont="1" applyFill="1" applyBorder="1" applyAlignment="1">
      <alignment horizontal="center" vertical="center" wrapText="1"/>
    </xf>
    <xf numFmtId="0" fontId="61" fillId="23" borderId="122" xfId="1" applyFont="1" applyFill="1" applyBorder="1" applyAlignment="1">
      <alignment horizontal="center" vertical="center" wrapText="1"/>
    </xf>
    <xf numFmtId="0" fontId="61" fillId="28" borderId="122" xfId="1" applyFont="1" applyFill="1" applyBorder="1" applyAlignment="1">
      <alignment horizontal="center" vertical="center" wrapText="1"/>
    </xf>
    <xf numFmtId="0" fontId="62" fillId="29" borderId="125" xfId="6" applyFont="1" applyFill="1" applyBorder="1" applyAlignment="1">
      <alignment horizontal="center" vertical="center" wrapText="1"/>
    </xf>
    <xf numFmtId="0" fontId="62" fillId="29" borderId="125" xfId="6" applyFont="1" applyFill="1" applyBorder="1" applyAlignment="1">
      <alignment vertical="center" wrapText="1"/>
    </xf>
    <xf numFmtId="0" fontId="61" fillId="30" borderId="122" xfId="1" applyFont="1" applyFill="1" applyBorder="1" applyAlignment="1">
      <alignment horizontal="center" vertical="center" wrapText="1"/>
    </xf>
    <xf numFmtId="0" fontId="62" fillId="31" borderId="125" xfId="6" applyFont="1" applyFill="1" applyBorder="1" applyAlignment="1">
      <alignment horizontal="center" vertical="center" wrapText="1"/>
    </xf>
    <xf numFmtId="0" fontId="62" fillId="31" borderId="126" xfId="6" applyFont="1" applyFill="1" applyBorder="1" applyAlignment="1">
      <alignment horizontal="center" vertical="center" wrapText="1"/>
    </xf>
    <xf numFmtId="0" fontId="63" fillId="35" borderId="122" xfId="1" applyFont="1" applyFill="1" applyBorder="1" applyAlignment="1">
      <alignment horizontal="center" vertical="center" wrapText="1"/>
    </xf>
    <xf numFmtId="0" fontId="64" fillId="36" borderId="125" xfId="6" applyFont="1" applyFill="1" applyBorder="1" applyAlignment="1">
      <alignment horizontal="center" vertical="center" wrapText="1"/>
    </xf>
    <xf numFmtId="0" fontId="64" fillId="36" borderId="126" xfId="6" applyFont="1" applyFill="1" applyBorder="1" applyAlignment="1">
      <alignment horizontal="center" vertical="center" wrapText="1"/>
    </xf>
    <xf numFmtId="0" fontId="65" fillId="37" borderId="121" xfId="1" applyFont="1" applyFill="1" applyBorder="1" applyAlignment="1">
      <alignment horizontal="center" vertical="center" wrapText="1"/>
    </xf>
    <xf numFmtId="0" fontId="65" fillId="37" borderId="122" xfId="1" applyFont="1" applyFill="1" applyBorder="1" applyAlignment="1">
      <alignment horizontal="center" vertical="center" wrapText="1"/>
    </xf>
    <xf numFmtId="0" fontId="66" fillId="38" borderId="125" xfId="6" applyFont="1" applyFill="1" applyBorder="1" applyAlignment="1">
      <alignment horizontal="center" vertical="center" wrapText="1"/>
    </xf>
    <xf numFmtId="0" fontId="66" fillId="38" borderId="126" xfId="6" applyFont="1" applyFill="1" applyBorder="1" applyAlignment="1">
      <alignment horizontal="center" vertical="center" wrapText="1"/>
    </xf>
    <xf numFmtId="0" fontId="61" fillId="32" borderId="122" xfId="1" applyFont="1" applyFill="1" applyBorder="1" applyAlignment="1">
      <alignment horizontal="center" vertical="center" wrapText="1"/>
    </xf>
    <xf numFmtId="0" fontId="61" fillId="33" borderId="122" xfId="1" applyFont="1" applyFill="1" applyBorder="1" applyAlignment="1">
      <alignment horizontal="center" vertical="center" wrapText="1"/>
    </xf>
    <xf numFmtId="0" fontId="61" fillId="34" borderId="122" xfId="1" applyFont="1" applyFill="1" applyBorder="1" applyAlignment="1">
      <alignment horizontal="center" vertical="center" wrapText="1"/>
    </xf>
    <xf numFmtId="0" fontId="50" fillId="6" borderId="9" xfId="1" applyFont="1" applyFill="1" applyBorder="1" applyAlignment="1">
      <alignment vertical="top" wrapText="1"/>
    </xf>
    <xf numFmtId="0" fontId="4" fillId="7" borderId="7" xfId="1" applyFont="1" applyFill="1" applyBorder="1" applyAlignment="1">
      <alignment vertical="center" wrapText="1"/>
    </xf>
    <xf numFmtId="0" fontId="50" fillId="6" borderId="22" xfId="1" applyFont="1" applyFill="1" applyBorder="1" applyAlignment="1">
      <alignment vertical="top" wrapText="1"/>
    </xf>
    <xf numFmtId="0" fontId="4" fillId="6" borderId="1" xfId="1" quotePrefix="1" applyFont="1" applyFill="1" applyBorder="1" applyAlignment="1">
      <alignment horizontal="left" vertical="center" wrapText="1"/>
    </xf>
    <xf numFmtId="0" fontId="50" fillId="6" borderId="22" xfId="1" applyFont="1" applyFill="1" applyBorder="1" applyAlignment="1">
      <alignment horizontal="center" vertical="top" wrapText="1"/>
    </xf>
    <xf numFmtId="0" fontId="50" fillId="6" borderId="2" xfId="1" applyFont="1" applyFill="1" applyBorder="1" applyAlignment="1">
      <alignment horizontal="center" vertical="top" wrapText="1"/>
    </xf>
    <xf numFmtId="0" fontId="38" fillId="7" borderId="1" xfId="1" applyFont="1" applyFill="1" applyBorder="1" applyAlignment="1">
      <alignment horizontal="center" vertical="center" wrapText="1"/>
    </xf>
    <xf numFmtId="0" fontId="30" fillId="7" borderId="57" xfId="1" applyFont="1" applyFill="1" applyBorder="1" applyAlignment="1">
      <alignment horizontal="center" vertical="center" wrapText="1"/>
    </xf>
    <xf numFmtId="0" fontId="59" fillId="6" borderId="2" xfId="1" applyFont="1" applyFill="1" applyBorder="1" applyAlignment="1">
      <alignment horizontal="center" vertical="center" wrapText="1"/>
    </xf>
    <xf numFmtId="166" fontId="50" fillId="6" borderId="22" xfId="1" applyNumberFormat="1" applyFont="1" applyFill="1" applyBorder="1" applyAlignment="1">
      <alignment horizontal="center" vertical="top" wrapText="1"/>
    </xf>
    <xf numFmtId="167" fontId="50" fillId="6" borderId="22" xfId="1" applyNumberFormat="1" applyFont="1" applyFill="1" applyBorder="1" applyAlignment="1">
      <alignment horizontal="center" vertical="center" wrapText="1"/>
    </xf>
    <xf numFmtId="15" fontId="4" fillId="6" borderId="2" xfId="1" applyNumberFormat="1" applyFont="1" applyFill="1" applyBorder="1" applyAlignment="1">
      <alignment horizontal="center" vertical="center" wrapText="1"/>
    </xf>
    <xf numFmtId="0" fontId="10" fillId="17" borderId="60" xfId="2" applyFill="1" applyBorder="1" applyAlignment="1">
      <alignment horizontal="left" vertical="center" wrapText="1"/>
    </xf>
    <xf numFmtId="0" fontId="50" fillId="22" borderId="60" xfId="1" applyFont="1" applyFill="1" applyBorder="1" applyAlignment="1">
      <alignment vertical="center" wrapText="1"/>
    </xf>
    <xf numFmtId="0" fontId="10" fillId="22" borderId="22" xfId="8" applyFill="1" applyBorder="1" applyAlignment="1">
      <alignment vertical="center" wrapText="1"/>
    </xf>
    <xf numFmtId="0" fontId="10" fillId="22" borderId="0" xfId="8" applyFill="1" applyBorder="1" applyAlignment="1">
      <alignment horizontal="left" vertical="center" wrapText="1"/>
    </xf>
    <xf numFmtId="0" fontId="58" fillId="22" borderId="60" xfId="8" applyFont="1" applyFill="1" applyBorder="1" applyAlignment="1">
      <alignment vertical="center" wrapText="1"/>
    </xf>
    <xf numFmtId="0" fontId="50" fillId="22" borderId="2" xfId="1" applyFont="1" applyFill="1" applyBorder="1" applyAlignment="1">
      <alignment horizontal="center" vertical="top" wrapText="1"/>
    </xf>
    <xf numFmtId="166" fontId="4" fillId="6" borderId="46" xfId="1" applyNumberFormat="1" applyFont="1" applyFill="1" applyBorder="1" applyAlignment="1">
      <alignment horizontal="center" vertical="center" wrapText="1"/>
    </xf>
    <xf numFmtId="49" fontId="50" fillId="11" borderId="22" xfId="1" applyNumberFormat="1" applyFont="1" applyFill="1" applyBorder="1" applyAlignment="1">
      <alignment horizontal="center" vertical="top" wrapText="1"/>
    </xf>
    <xf numFmtId="166" fontId="4" fillId="14" borderId="1" xfId="1" applyNumberFormat="1" applyFont="1" applyFill="1" applyBorder="1" applyAlignment="1">
      <alignment horizontal="center" vertical="center" wrapText="1"/>
    </xf>
    <xf numFmtId="0" fontId="4" fillId="20" borderId="85" xfId="1" applyFont="1" applyFill="1" applyBorder="1" applyAlignment="1">
      <alignment horizontal="center" vertical="center" wrapText="1"/>
    </xf>
    <xf numFmtId="165" fontId="4" fillId="22" borderId="47" xfId="1" applyNumberFormat="1" applyFont="1" applyFill="1" applyBorder="1" applyAlignment="1">
      <alignment horizontal="center" vertical="center" wrapText="1"/>
    </xf>
    <xf numFmtId="0" fontId="4" fillId="20" borderId="29" xfId="1" applyFont="1" applyFill="1" applyBorder="1" applyAlignment="1">
      <alignment horizontal="center" vertical="center" wrapText="1"/>
    </xf>
    <xf numFmtId="49" fontId="19" fillId="12" borderId="22" xfId="1" applyNumberFormat="1" applyFont="1" applyFill="1" applyBorder="1" applyAlignment="1">
      <alignment horizontal="center" vertical="top" wrapText="1"/>
    </xf>
    <xf numFmtId="49" fontId="19" fillId="12" borderId="46" xfId="1" applyNumberFormat="1" applyFont="1" applyFill="1" applyBorder="1" applyAlignment="1">
      <alignment horizontal="center" vertical="center"/>
    </xf>
    <xf numFmtId="0" fontId="4" fillId="22" borderId="22" xfId="1" applyFont="1" applyFill="1" applyBorder="1" applyAlignment="1">
      <alignment vertical="center" wrapText="1"/>
    </xf>
    <xf numFmtId="0" fontId="4" fillId="39" borderId="22" xfId="0" applyFont="1" applyFill="1" applyBorder="1" applyAlignment="1">
      <alignment horizontal="center" vertical="center" wrapText="1"/>
    </xf>
    <xf numFmtId="49" fontId="0" fillId="12" borderId="69" xfId="1" applyNumberFormat="1" applyFont="1" applyFill="1" applyBorder="1" applyAlignment="1">
      <alignment horizontal="center" vertical="center"/>
    </xf>
    <xf numFmtId="49" fontId="19" fillId="12" borderId="1" xfId="1" applyNumberFormat="1" applyFont="1" applyFill="1" applyBorder="1" applyAlignment="1">
      <alignment horizontal="center" vertical="center"/>
    </xf>
    <xf numFmtId="49" fontId="5" fillId="11" borderId="59" xfId="1" applyNumberFormat="1" applyFill="1" applyBorder="1" applyAlignment="1">
      <alignment horizontal="center" vertical="center"/>
    </xf>
    <xf numFmtId="49" fontId="19" fillId="12" borderId="46" xfId="1" applyNumberFormat="1" applyFont="1" applyFill="1" applyBorder="1" applyAlignment="1">
      <alignment horizontal="center" vertical="center" wrapText="1"/>
    </xf>
    <xf numFmtId="49" fontId="19" fillId="12" borderId="59" xfId="1" applyNumberFormat="1" applyFont="1" applyFill="1" applyBorder="1" applyAlignment="1">
      <alignment horizontal="center" vertical="center" wrapText="1"/>
    </xf>
    <xf numFmtId="49" fontId="0" fillId="12" borderId="70" xfId="1" applyNumberFormat="1" applyFont="1" applyFill="1" applyBorder="1" applyAlignment="1">
      <alignment horizontal="center" vertical="center" wrapText="1"/>
    </xf>
    <xf numFmtId="0" fontId="4" fillId="20" borderId="69" xfId="1" applyFont="1" applyFill="1" applyBorder="1" applyAlignment="1">
      <alignment horizontal="center" vertical="center" wrapText="1"/>
    </xf>
    <xf numFmtId="0" fontId="4" fillId="41" borderId="1" xfId="0" applyFont="1" applyFill="1" applyBorder="1" applyAlignment="1">
      <alignment horizontal="center" vertical="center" wrapText="1"/>
    </xf>
    <xf numFmtId="49" fontId="4" fillId="11" borderId="30" xfId="1" applyNumberFormat="1" applyFont="1" applyFill="1" applyBorder="1" applyAlignment="1">
      <alignment horizontal="center" vertical="center" wrapText="1"/>
    </xf>
    <xf numFmtId="0" fontId="4" fillId="20" borderId="46" xfId="1" applyFont="1" applyFill="1" applyBorder="1" applyAlignment="1">
      <alignment horizontal="center" vertical="center" wrapText="1"/>
    </xf>
    <xf numFmtId="0" fontId="50" fillId="11" borderId="22" xfId="1" applyFont="1" applyFill="1" applyBorder="1" applyAlignment="1">
      <alignment horizontal="center" vertical="top" wrapText="1"/>
    </xf>
    <xf numFmtId="0" fontId="50" fillId="11" borderId="73" xfId="1" applyFont="1" applyFill="1" applyBorder="1" applyAlignment="1">
      <alignment horizontal="center" vertical="center" wrapText="1"/>
    </xf>
    <xf numFmtId="0" fontId="4" fillId="39" borderId="22" xfId="0" applyFont="1" applyFill="1" applyBorder="1" applyAlignment="1">
      <alignment horizontal="center" vertical="center"/>
    </xf>
    <xf numFmtId="0" fontId="4" fillId="11" borderId="70" xfId="1" applyFont="1" applyFill="1" applyBorder="1" applyAlignment="1">
      <alignment horizontal="center" vertical="center" wrapText="1"/>
    </xf>
    <xf numFmtId="49" fontId="0" fillId="12" borderId="73" xfId="1" applyNumberFormat="1" applyFont="1" applyFill="1" applyBorder="1" applyAlignment="1">
      <alignment horizontal="center" vertical="center"/>
    </xf>
    <xf numFmtId="49" fontId="0" fillId="11" borderId="9" xfId="1" applyNumberFormat="1" applyFont="1" applyFill="1" applyBorder="1" applyAlignment="1">
      <alignment horizontal="center" vertical="center"/>
    </xf>
    <xf numFmtId="0" fontId="50" fillId="9" borderId="22" xfId="1" applyFont="1" applyFill="1" applyBorder="1" applyAlignment="1">
      <alignment horizontal="center" vertical="top" wrapText="1"/>
    </xf>
    <xf numFmtId="0" fontId="50" fillId="9" borderId="73" xfId="1" applyFont="1" applyFill="1" applyBorder="1" applyAlignment="1">
      <alignment horizontal="center" vertical="center" wrapText="1"/>
    </xf>
    <xf numFmtId="0" fontId="50" fillId="20" borderId="22" xfId="1" applyFont="1" applyFill="1" applyBorder="1" applyAlignment="1">
      <alignment horizontal="center" vertical="top" wrapText="1"/>
    </xf>
    <xf numFmtId="17" fontId="4" fillId="41" borderId="22" xfId="0" applyNumberFormat="1" applyFont="1" applyFill="1" applyBorder="1" applyAlignment="1">
      <alignment horizontal="center" vertical="center" wrapText="1"/>
    </xf>
    <xf numFmtId="0" fontId="4" fillId="41" borderId="22" xfId="0" applyFont="1" applyFill="1" applyBorder="1" applyAlignment="1">
      <alignment horizontal="center" vertical="center" wrapText="1"/>
    </xf>
    <xf numFmtId="0" fontId="50" fillId="20" borderId="38" xfId="1" applyFont="1" applyFill="1" applyBorder="1" applyAlignment="1">
      <alignment horizontal="center" vertical="top" wrapText="1"/>
    </xf>
    <xf numFmtId="49" fontId="5" fillId="11" borderId="38" xfId="1" applyNumberFormat="1" applyFill="1" applyBorder="1" applyAlignment="1">
      <alignment horizontal="center" vertical="center"/>
    </xf>
    <xf numFmtId="49" fontId="0" fillId="11" borderId="9" xfId="1" applyNumberFormat="1" applyFont="1" applyFill="1" applyBorder="1" applyAlignment="1">
      <alignment horizontal="center" vertical="center" wrapText="1"/>
    </xf>
    <xf numFmtId="0" fontId="4" fillId="11" borderId="29" xfId="1" applyFont="1" applyFill="1" applyBorder="1" applyAlignment="1">
      <alignment horizontal="center" vertical="center" wrapText="1"/>
    </xf>
    <xf numFmtId="0" fontId="81" fillId="10" borderId="1" xfId="0" applyFont="1" applyFill="1" applyBorder="1" applyAlignment="1">
      <alignment vertical="top" wrapText="1"/>
    </xf>
    <xf numFmtId="0" fontId="49" fillId="9" borderId="0" xfId="1" applyFont="1" applyFill="1" applyAlignment="1">
      <alignment vertical="center" wrapText="1"/>
    </xf>
    <xf numFmtId="0" fontId="11" fillId="9" borderId="22" xfId="1" applyFont="1" applyFill="1" applyBorder="1" applyAlignment="1">
      <alignment vertical="center" wrapText="1"/>
    </xf>
    <xf numFmtId="0" fontId="15" fillId="10" borderId="0" xfId="7" applyFont="1" applyFill="1" applyBorder="1" applyAlignment="1">
      <alignment vertical="center" wrapText="1"/>
    </xf>
    <xf numFmtId="0" fontId="76" fillId="10" borderId="1" xfId="0" applyFont="1" applyFill="1" applyBorder="1" applyAlignment="1">
      <alignment horizontal="left" vertical="top" wrapText="1"/>
    </xf>
    <xf numFmtId="0" fontId="50" fillId="9" borderId="0" xfId="1" applyFont="1" applyFill="1" applyAlignment="1">
      <alignment vertical="center" wrapText="1"/>
    </xf>
    <xf numFmtId="169" fontId="4" fillId="9" borderId="1" xfId="1" applyNumberFormat="1" applyFont="1" applyFill="1" applyBorder="1" applyAlignment="1">
      <alignment horizontal="center" vertical="center" wrapText="1"/>
    </xf>
    <xf numFmtId="169" fontId="5" fillId="4" borderId="1" xfId="1" applyNumberFormat="1" applyFill="1" applyBorder="1"/>
    <xf numFmtId="169" fontId="5" fillId="3" borderId="0" xfId="1" applyNumberFormat="1"/>
    <xf numFmtId="169" fontId="34" fillId="33" borderId="11" xfId="1" applyNumberFormat="1" applyFont="1" applyFill="1" applyBorder="1" applyAlignment="1">
      <alignment horizontal="center" vertical="center" wrapText="1"/>
    </xf>
    <xf numFmtId="169" fontId="4" fillId="6" borderId="1" xfId="1" applyNumberFormat="1" applyFont="1" applyFill="1" applyBorder="1" applyAlignment="1">
      <alignment horizontal="center" vertical="center" wrapText="1"/>
    </xf>
    <xf numFmtId="169" fontId="4" fillId="6" borderId="77" xfId="1" applyNumberFormat="1" applyFont="1" applyFill="1" applyBorder="1" applyAlignment="1">
      <alignment horizontal="center" vertical="center" wrapText="1"/>
    </xf>
    <xf numFmtId="169" fontId="34" fillId="23" borderId="11" xfId="1" applyNumberFormat="1" applyFont="1" applyFill="1" applyBorder="1" applyAlignment="1">
      <alignment horizontal="center" vertical="center" wrapText="1"/>
    </xf>
    <xf numFmtId="169" fontId="4" fillId="22" borderId="2" xfId="1" applyNumberFormat="1" applyFont="1" applyFill="1" applyBorder="1" applyAlignment="1">
      <alignment horizontal="center" vertical="center" wrapText="1"/>
    </xf>
    <xf numFmtId="169" fontId="4" fillId="22" borderId="1" xfId="1" applyNumberFormat="1" applyFont="1" applyFill="1" applyBorder="1" applyAlignment="1">
      <alignment horizontal="center" vertical="center" wrapText="1"/>
    </xf>
    <xf numFmtId="169" fontId="4" fillId="22" borderId="57" xfId="1" applyNumberFormat="1" applyFont="1" applyFill="1" applyBorder="1" applyAlignment="1">
      <alignment horizontal="center" vertical="center" wrapText="1"/>
    </xf>
    <xf numFmtId="169" fontId="4" fillId="22" borderId="2" xfId="1" quotePrefix="1" applyNumberFormat="1" applyFont="1" applyFill="1" applyBorder="1" applyAlignment="1">
      <alignment horizontal="center" vertical="center" wrapText="1"/>
    </xf>
    <xf numFmtId="169" fontId="4" fillId="22" borderId="1" xfId="1" quotePrefix="1" applyNumberFormat="1" applyFont="1" applyFill="1" applyBorder="1" applyAlignment="1">
      <alignment horizontal="center" vertical="center" wrapText="1"/>
    </xf>
    <xf numFmtId="169" fontId="4" fillId="22" borderId="47" xfId="1" applyNumberFormat="1" applyFont="1" applyFill="1" applyBorder="1" applyAlignment="1">
      <alignment horizontal="center" vertical="center" wrapText="1"/>
    </xf>
    <xf numFmtId="169" fontId="4" fillId="22" borderId="116" xfId="1" applyNumberFormat="1" applyFont="1" applyFill="1" applyBorder="1" applyAlignment="1">
      <alignment horizontal="center" vertical="center" wrapText="1"/>
    </xf>
    <xf numFmtId="169" fontId="5" fillId="4" borderId="1" xfId="1" applyNumberFormat="1" applyFill="1" applyBorder="1" applyAlignment="1">
      <alignment horizontal="center"/>
    </xf>
    <xf numFmtId="169" fontId="5" fillId="3" borderId="0" xfId="1" applyNumberFormat="1" applyAlignment="1">
      <alignment horizontal="center"/>
    </xf>
    <xf numFmtId="169" fontId="34" fillId="28" borderId="11" xfId="1" applyNumberFormat="1" applyFont="1" applyFill="1" applyBorder="1" applyAlignment="1">
      <alignment horizontal="center" vertical="center" wrapText="1"/>
    </xf>
    <xf numFmtId="169" fontId="4" fillId="9" borderId="13" xfId="1" applyNumberFormat="1" applyFont="1" applyFill="1" applyBorder="1" applyAlignment="1">
      <alignment horizontal="center" vertical="center" wrapText="1"/>
    </xf>
    <xf numFmtId="169" fontId="4" fillId="10" borderId="1" xfId="1" applyNumberFormat="1" applyFont="1" applyFill="1" applyBorder="1" applyAlignment="1">
      <alignment horizontal="center" vertical="center" wrapText="1"/>
    </xf>
    <xf numFmtId="169" fontId="14" fillId="9" borderId="1" xfId="1" applyNumberFormat="1" applyFont="1" applyFill="1" applyBorder="1" applyAlignment="1">
      <alignment horizontal="center" vertical="center" wrapText="1"/>
    </xf>
    <xf numFmtId="169" fontId="54" fillId="9" borderId="1" xfId="1" applyNumberFormat="1" applyFont="1" applyFill="1" applyBorder="1" applyAlignment="1">
      <alignment horizontal="center" vertical="center" wrapText="1"/>
    </xf>
    <xf numFmtId="169" fontId="4" fillId="9" borderId="49" xfId="1" applyNumberFormat="1" applyFont="1" applyFill="1" applyBorder="1" applyAlignment="1">
      <alignment horizontal="center" vertical="center" wrapText="1"/>
    </xf>
    <xf numFmtId="169" fontId="34" fillId="30" borderId="11" xfId="1" applyNumberFormat="1" applyFont="1" applyFill="1" applyBorder="1" applyAlignment="1">
      <alignment horizontal="center" vertical="center" wrapText="1"/>
    </xf>
    <xf numFmtId="169" fontId="4" fillId="9" borderId="22" xfId="1" applyNumberFormat="1" applyFont="1" applyFill="1" applyBorder="1" applyAlignment="1">
      <alignment horizontal="center" vertical="center" wrapText="1"/>
    </xf>
    <xf numFmtId="169" fontId="4" fillId="9" borderId="9" xfId="1" applyNumberFormat="1" applyFont="1" applyFill="1" applyBorder="1" applyAlignment="1">
      <alignment horizontal="center" vertical="center" wrapText="1"/>
    </xf>
    <xf numFmtId="169" fontId="5" fillId="3" borderId="54" xfId="1" applyNumberFormat="1" applyBorder="1" applyAlignment="1">
      <alignment horizontal="center"/>
    </xf>
    <xf numFmtId="169" fontId="43" fillId="35" borderId="11" xfId="1" applyNumberFormat="1" applyFont="1" applyFill="1" applyBorder="1" applyAlignment="1">
      <alignment horizontal="center" vertical="center" wrapText="1"/>
    </xf>
    <xf numFmtId="169" fontId="4" fillId="9" borderId="27" xfId="1" applyNumberFormat="1" applyFont="1" applyFill="1" applyBorder="1" applyAlignment="1">
      <alignment horizontal="center" vertical="center" wrapText="1"/>
    </xf>
    <xf numFmtId="169" fontId="4" fillId="9" borderId="73" xfId="1" applyNumberFormat="1" applyFont="1" applyFill="1" applyBorder="1" applyAlignment="1">
      <alignment horizontal="center" vertical="center" wrapText="1"/>
    </xf>
    <xf numFmtId="169" fontId="4" fillId="9" borderId="59" xfId="1" applyNumberFormat="1" applyFont="1" applyFill="1" applyBorder="1" applyAlignment="1">
      <alignment horizontal="center" vertical="center" wrapText="1"/>
    </xf>
    <xf numFmtId="169" fontId="4" fillId="9" borderId="77" xfId="1" applyNumberFormat="1" applyFont="1" applyFill="1" applyBorder="1" applyAlignment="1">
      <alignment horizontal="center" vertical="center" wrapText="1"/>
    </xf>
    <xf numFmtId="169" fontId="39" fillId="37" borderId="11" xfId="1" applyNumberFormat="1" applyFont="1" applyFill="1" applyBorder="1" applyAlignment="1">
      <alignment horizontal="center" vertical="center" wrapText="1"/>
    </xf>
    <xf numFmtId="169" fontId="4" fillId="11" borderId="52" xfId="1" applyNumberFormat="1" applyFont="1" applyFill="1" applyBorder="1" applyAlignment="1">
      <alignment horizontal="center" vertical="center" wrapText="1"/>
    </xf>
    <xf numFmtId="169" fontId="4" fillId="11" borderId="22" xfId="1" applyNumberFormat="1" applyFont="1" applyFill="1" applyBorder="1" applyAlignment="1">
      <alignment horizontal="center" vertical="center" wrapText="1"/>
    </xf>
    <xf numFmtId="169" fontId="4" fillId="11" borderId="9" xfId="1" applyNumberFormat="1" applyFont="1" applyFill="1" applyBorder="1" applyAlignment="1">
      <alignment horizontal="center" vertical="center" wrapText="1"/>
    </xf>
    <xf numFmtId="169" fontId="4" fillId="11" borderId="73" xfId="1" applyNumberFormat="1" applyFont="1" applyFill="1" applyBorder="1" applyAlignment="1">
      <alignment horizontal="center" vertical="center" wrapText="1"/>
    </xf>
    <xf numFmtId="169" fontId="0" fillId="11" borderId="22" xfId="1" applyNumberFormat="1" applyFont="1" applyFill="1" applyBorder="1" applyAlignment="1">
      <alignment horizontal="center" vertical="center" wrapText="1"/>
    </xf>
    <xf numFmtId="169" fontId="4" fillId="11" borderId="59" xfId="1" applyNumberFormat="1" applyFont="1" applyFill="1" applyBorder="1" applyAlignment="1">
      <alignment horizontal="center" vertical="center" wrapText="1"/>
    </xf>
    <xf numFmtId="169" fontId="0" fillId="12" borderId="22" xfId="1" applyNumberFormat="1" applyFont="1" applyFill="1" applyBorder="1" applyAlignment="1">
      <alignment horizontal="center" vertical="center" wrapText="1"/>
    </xf>
    <xf numFmtId="169" fontId="4" fillId="11" borderId="78" xfId="1" applyNumberFormat="1" applyFont="1" applyFill="1" applyBorder="1" applyAlignment="1">
      <alignment horizontal="center" vertical="center" wrapText="1"/>
    </xf>
    <xf numFmtId="169" fontId="4" fillId="9" borderId="52" xfId="1" applyNumberFormat="1" applyFont="1" applyFill="1" applyBorder="1" applyAlignment="1">
      <alignment horizontal="center" vertical="center" wrapText="1"/>
    </xf>
    <xf numFmtId="169" fontId="5" fillId="4" borderId="2" xfId="1" applyNumberFormat="1" applyFill="1" applyBorder="1"/>
    <xf numFmtId="169" fontId="4" fillId="9" borderId="36" xfId="1" applyNumberFormat="1" applyFont="1" applyFill="1" applyBorder="1" applyAlignment="1">
      <alignment horizontal="center" vertical="center" wrapText="1"/>
    </xf>
    <xf numFmtId="169" fontId="4" fillId="9" borderId="1" xfId="1" quotePrefix="1" applyNumberFormat="1" applyFont="1" applyFill="1" applyBorder="1" applyAlignment="1">
      <alignment horizontal="center" vertical="center" wrapText="1"/>
    </xf>
    <xf numFmtId="169" fontId="34" fillId="34" borderId="11" xfId="1" applyNumberFormat="1" applyFont="1" applyFill="1" applyBorder="1" applyAlignment="1">
      <alignment horizontal="center" vertical="center" wrapText="1"/>
    </xf>
    <xf numFmtId="169" fontId="4" fillId="9" borderId="2" xfId="1" applyNumberFormat="1" applyFont="1" applyFill="1" applyBorder="1" applyAlignment="1">
      <alignment horizontal="center" vertical="center" wrapText="1"/>
    </xf>
    <xf numFmtId="169" fontId="4" fillId="9" borderId="57" xfId="1" applyNumberFormat="1" applyFont="1" applyFill="1" applyBorder="1" applyAlignment="1">
      <alignment horizontal="center" vertical="center" wrapText="1"/>
    </xf>
    <xf numFmtId="169" fontId="54" fillId="9" borderId="1" xfId="1" quotePrefix="1" applyNumberFormat="1" applyFont="1" applyFill="1" applyBorder="1" applyAlignment="1">
      <alignment horizontal="center" vertical="center" wrapText="1"/>
    </xf>
    <xf numFmtId="169" fontId="5" fillId="7" borderId="91" xfId="1" applyNumberFormat="1" applyFill="1" applyBorder="1" applyAlignment="1">
      <alignment horizontal="center" vertical="top" wrapText="1"/>
    </xf>
    <xf numFmtId="169" fontId="77" fillId="7" borderId="91" xfId="1" applyNumberFormat="1" applyFont="1" applyFill="1" applyBorder="1" applyAlignment="1">
      <alignment horizontal="center" vertical="top" wrapText="1"/>
    </xf>
    <xf numFmtId="169" fontId="0" fillId="0" borderId="0" xfId="0" applyNumberFormat="1" applyAlignment="1">
      <alignment vertical="top"/>
    </xf>
    <xf numFmtId="169" fontId="0" fillId="0" borderId="0" xfId="0" applyNumberFormat="1" applyAlignment="1">
      <alignment horizontal="center" vertical="top"/>
    </xf>
    <xf numFmtId="169" fontId="0" fillId="0" borderId="0" xfId="0" applyNumberFormat="1" applyAlignment="1">
      <alignment wrapText="1"/>
    </xf>
    <xf numFmtId="169" fontId="61" fillId="28" borderId="122" xfId="1" applyNumberFormat="1" applyFont="1" applyFill="1" applyBorder="1" applyAlignment="1">
      <alignment horizontal="center" vertical="center" wrapText="1"/>
    </xf>
    <xf numFmtId="169" fontId="50" fillId="9" borderId="1" xfId="1" applyNumberFormat="1" applyFont="1" applyFill="1" applyBorder="1" applyAlignment="1">
      <alignment horizontal="center" vertical="center" wrapText="1"/>
    </xf>
    <xf numFmtId="169" fontId="50" fillId="9" borderId="1" xfId="1" applyNumberFormat="1" applyFont="1" applyFill="1" applyBorder="1" applyAlignment="1">
      <alignment horizontal="center" vertical="top" wrapText="1"/>
    </xf>
    <xf numFmtId="169" fontId="34" fillId="23" borderId="16" xfId="1" applyNumberFormat="1" applyFont="1" applyFill="1" applyBorder="1" applyAlignment="1">
      <alignment horizontal="center" vertical="center" wrapText="1"/>
    </xf>
    <xf numFmtId="169" fontId="4" fillId="6" borderId="9" xfId="1" applyNumberFormat="1" applyFont="1" applyFill="1" applyBorder="1" applyAlignment="1">
      <alignment horizontal="center" vertical="center" wrapText="1"/>
    </xf>
    <xf numFmtId="169" fontId="4" fillId="6" borderId="9" xfId="1" applyNumberFormat="1" applyFont="1" applyFill="1" applyBorder="1" applyAlignment="1">
      <alignment vertical="center" wrapText="1"/>
    </xf>
    <xf numFmtId="169" fontId="4" fillId="6" borderId="18" xfId="1" applyNumberFormat="1" applyFont="1" applyFill="1" applyBorder="1" applyAlignment="1">
      <alignment horizontal="center" vertical="center" wrapText="1"/>
    </xf>
    <xf numFmtId="169" fontId="4" fillId="6" borderId="73" xfId="1" applyNumberFormat="1" applyFont="1" applyFill="1" applyBorder="1" applyAlignment="1">
      <alignment horizontal="center" vertical="center" wrapText="1"/>
    </xf>
    <xf numFmtId="169" fontId="0" fillId="0" borderId="0" xfId="0" applyNumberFormat="1"/>
    <xf numFmtId="169" fontId="62" fillId="29" borderId="125" xfId="6" applyNumberFormat="1" applyFont="1" applyFill="1" applyBorder="1" applyAlignment="1">
      <alignment horizontal="center" vertical="center" wrapText="1"/>
    </xf>
    <xf numFmtId="169" fontId="4" fillId="20" borderId="1" xfId="1" applyNumberFormat="1" applyFont="1" applyFill="1" applyBorder="1" applyAlignment="1">
      <alignment horizontal="center" vertical="center" wrapText="1"/>
    </xf>
    <xf numFmtId="169" fontId="50" fillId="20" borderId="1" xfId="1" applyNumberFormat="1" applyFont="1" applyFill="1" applyBorder="1" applyAlignment="1">
      <alignment horizontal="center" vertical="center" wrapText="1"/>
    </xf>
    <xf numFmtId="169" fontId="4" fillId="27" borderId="1" xfId="1" quotePrefix="1" applyNumberFormat="1" applyFont="1" applyFill="1" applyBorder="1" applyAlignment="1">
      <alignment horizontal="center" vertical="center" wrapText="1"/>
    </xf>
    <xf numFmtId="169" fontId="4" fillId="20" borderId="44" xfId="1" applyNumberFormat="1" applyFont="1" applyFill="1" applyBorder="1" applyAlignment="1">
      <alignment horizontal="center" vertical="center" wrapText="1"/>
    </xf>
    <xf numFmtId="169" fontId="50" fillId="20" borderId="1" xfId="1" applyNumberFormat="1" applyFont="1" applyFill="1" applyBorder="1" applyAlignment="1">
      <alignment horizontal="center" vertical="top" wrapText="1"/>
    </xf>
    <xf numFmtId="169" fontId="4" fillId="27" borderId="40" xfId="1" applyNumberFormat="1" applyFont="1" applyFill="1" applyBorder="1" applyAlignment="1">
      <alignment horizontal="center" vertical="center" wrapText="1"/>
    </xf>
    <xf numFmtId="169" fontId="4" fillId="27" borderId="41" xfId="1" applyNumberFormat="1" applyFont="1" applyFill="1" applyBorder="1" applyAlignment="1">
      <alignment horizontal="center" vertical="center" wrapText="1"/>
    </xf>
    <xf numFmtId="169" fontId="4" fillId="20" borderId="40" xfId="1" applyNumberFormat="1" applyFont="1" applyFill="1" applyBorder="1" applyAlignment="1">
      <alignment horizontal="center" vertical="center" wrapText="1"/>
    </xf>
    <xf numFmtId="169" fontId="4" fillId="27" borderId="1" xfId="1" applyNumberFormat="1" applyFont="1" applyFill="1" applyBorder="1" applyAlignment="1">
      <alignment horizontal="center" vertical="center" wrapText="1"/>
    </xf>
    <xf numFmtId="169" fontId="4" fillId="27" borderId="83" xfId="1" applyNumberFormat="1" applyFont="1" applyFill="1" applyBorder="1" applyAlignment="1">
      <alignment horizontal="center" vertical="center" wrapText="1"/>
    </xf>
    <xf numFmtId="169" fontId="4" fillId="27" borderId="84" xfId="1" applyNumberFormat="1" applyFont="1" applyFill="1" applyBorder="1" applyAlignment="1">
      <alignment horizontal="center" vertical="center" wrapText="1"/>
    </xf>
    <xf numFmtId="169" fontId="4" fillId="20" borderId="83" xfId="1" applyNumberFormat="1" applyFont="1" applyFill="1" applyBorder="1" applyAlignment="1">
      <alignment horizontal="center" vertical="center" wrapText="1"/>
    </xf>
    <xf numFmtId="169" fontId="4" fillId="27" borderId="40" xfId="1" applyNumberFormat="1" applyFont="1" applyFill="1" applyBorder="1" applyAlignment="1">
      <alignment vertical="center" wrapText="1"/>
    </xf>
    <xf numFmtId="169" fontId="4" fillId="27" borderId="39" xfId="1" applyNumberFormat="1" applyFont="1" applyFill="1" applyBorder="1" applyAlignment="1">
      <alignment horizontal="center" vertical="center" wrapText="1"/>
    </xf>
    <xf numFmtId="169" fontId="61" fillId="30" borderId="122" xfId="1" applyNumberFormat="1" applyFont="1" applyFill="1" applyBorder="1" applyAlignment="1">
      <alignment horizontal="center" vertical="center" wrapText="1"/>
    </xf>
    <xf numFmtId="169" fontId="10" fillId="22" borderId="1" xfId="8" applyNumberFormat="1" applyFill="1" applyBorder="1" applyAlignment="1">
      <alignment vertical="center" wrapText="1"/>
    </xf>
    <xf numFmtId="169" fontId="4" fillId="9" borderId="71" xfId="1" applyNumberFormat="1" applyFont="1" applyFill="1" applyBorder="1" applyAlignment="1">
      <alignment horizontal="center" vertical="center" wrapText="1"/>
    </xf>
    <xf numFmtId="169" fontId="4" fillId="40" borderId="1" xfId="0" applyNumberFormat="1" applyFont="1" applyFill="1" applyBorder="1" applyAlignment="1">
      <alignment horizontal="center" vertical="center" wrapText="1"/>
    </xf>
    <xf numFmtId="169" fontId="10" fillId="22" borderId="1" xfId="2" applyNumberFormat="1" applyFill="1" applyBorder="1" applyAlignment="1">
      <alignment vertical="center" wrapText="1"/>
    </xf>
    <xf numFmtId="169" fontId="10" fillId="22" borderId="0" xfId="2" applyNumberFormat="1" applyFill="1" applyBorder="1" applyAlignment="1">
      <alignment vertical="center" wrapText="1"/>
    </xf>
    <xf numFmtId="169" fontId="10" fillId="22" borderId="1" xfId="2" applyNumberFormat="1" applyFill="1" applyBorder="1" applyAlignment="1" applyProtection="1">
      <alignment vertical="center" wrapText="1"/>
    </xf>
    <xf numFmtId="169" fontId="10" fillId="22" borderId="0" xfId="8" applyNumberFormat="1" applyFill="1" applyBorder="1" applyAlignment="1">
      <alignment vertical="center" wrapText="1"/>
    </xf>
    <xf numFmtId="169" fontId="10" fillId="17" borderId="0" xfId="2" applyNumberFormat="1" applyFill="1" applyBorder="1" applyAlignment="1">
      <alignment vertical="center" wrapText="1"/>
    </xf>
    <xf numFmtId="169" fontId="10" fillId="22" borderId="1" xfId="8" applyNumberFormat="1" applyFill="1" applyBorder="1" applyAlignment="1" applyProtection="1">
      <alignment vertical="center" wrapText="1"/>
    </xf>
    <xf numFmtId="169" fontId="10" fillId="22" borderId="32" xfId="2" applyNumberFormat="1" applyFill="1" applyBorder="1" applyAlignment="1">
      <alignment vertical="center" wrapText="1"/>
    </xf>
    <xf numFmtId="169" fontId="10" fillId="17" borderId="1" xfId="8" applyNumberFormat="1" applyFill="1" applyBorder="1" applyAlignment="1">
      <alignment vertical="top" wrapText="1"/>
    </xf>
    <xf numFmtId="169" fontId="34" fillId="23" borderId="11" xfId="1" applyNumberFormat="1" applyFont="1" applyFill="1" applyBorder="1" applyAlignment="1" applyProtection="1">
      <alignment horizontal="center" vertical="center" wrapText="1"/>
      <protection locked="0"/>
    </xf>
    <xf numFmtId="169" fontId="4" fillId="22" borderId="1" xfId="1" applyNumberFormat="1" applyFont="1" applyFill="1" applyBorder="1" applyAlignment="1">
      <alignment vertical="center" wrapText="1"/>
    </xf>
    <xf numFmtId="169" fontId="4" fillId="22" borderId="0" xfId="1" applyNumberFormat="1" applyFont="1" applyFill="1" applyAlignment="1">
      <alignment vertical="center" wrapText="1"/>
    </xf>
    <xf numFmtId="169" fontId="4" fillId="22" borderId="0" xfId="1" applyNumberFormat="1" applyFont="1" applyFill="1" applyAlignment="1">
      <alignment horizontal="center" vertical="center" wrapText="1"/>
    </xf>
    <xf numFmtId="169" fontId="4" fillId="22" borderId="1" xfId="1" applyNumberFormat="1" applyFont="1" applyFill="1" applyBorder="1" applyAlignment="1">
      <alignment horizontal="left" vertical="center" wrapText="1"/>
    </xf>
    <xf numFmtId="169" fontId="4" fillId="17" borderId="1" xfId="1" applyNumberFormat="1" applyFont="1" applyFill="1" applyBorder="1" applyAlignment="1">
      <alignment vertical="center" wrapText="1"/>
    </xf>
    <xf numFmtId="169" fontId="4" fillId="22" borderId="27" xfId="1" applyNumberFormat="1" applyFont="1" applyFill="1" applyBorder="1" applyAlignment="1">
      <alignment vertical="center" wrapText="1"/>
    </xf>
    <xf numFmtId="169" fontId="62" fillId="31" borderId="125" xfId="6" applyNumberFormat="1" applyFont="1" applyFill="1" applyBorder="1" applyAlignment="1">
      <alignment horizontal="center" vertical="center" wrapText="1"/>
    </xf>
    <xf numFmtId="169" fontId="54" fillId="20" borderId="1" xfId="1" applyNumberFormat="1" applyFont="1" applyFill="1" applyBorder="1" applyAlignment="1">
      <alignment horizontal="center" vertical="center" wrapText="1"/>
    </xf>
    <xf numFmtId="169" fontId="4" fillId="20" borderId="69" xfId="1" applyNumberFormat="1" applyFont="1" applyFill="1" applyBorder="1" applyAlignment="1">
      <alignment horizontal="center" vertical="center" wrapText="1"/>
    </xf>
    <xf numFmtId="169" fontId="4" fillId="41" borderId="1" xfId="0" applyNumberFormat="1" applyFont="1" applyFill="1" applyBorder="1" applyAlignment="1">
      <alignment horizontal="center" vertical="center" wrapText="1"/>
    </xf>
    <xf numFmtId="169" fontId="35" fillId="22" borderId="1" xfId="8" applyNumberFormat="1" applyFont="1" applyFill="1" applyBorder="1" applyAlignment="1">
      <alignment vertical="center" wrapText="1"/>
    </xf>
    <xf numFmtId="169" fontId="10" fillId="22" borderId="32" xfId="8" applyNumberFormat="1" applyFill="1" applyBorder="1" applyAlignment="1">
      <alignment vertical="center" wrapText="1"/>
    </xf>
    <xf numFmtId="169" fontId="10" fillId="17" borderId="1" xfId="2" applyNumberFormat="1" applyFill="1" applyBorder="1" applyAlignment="1">
      <alignment vertical="top" wrapText="1"/>
    </xf>
    <xf numFmtId="169" fontId="10" fillId="17" borderId="1" xfId="2" applyNumberFormat="1" applyFill="1" applyBorder="1" applyAlignment="1">
      <alignment vertical="center" wrapText="1"/>
    </xf>
    <xf numFmtId="169" fontId="10" fillId="17" borderId="1" xfId="2" applyNumberFormat="1" applyFill="1" applyBorder="1" applyAlignment="1">
      <alignment horizontal="left" vertical="center" wrapText="1"/>
    </xf>
    <xf numFmtId="169" fontId="10" fillId="22" borderId="0" xfId="2" applyNumberFormat="1" applyFill="1" applyBorder="1" applyAlignment="1" applyProtection="1">
      <alignment vertical="center" wrapText="1"/>
    </xf>
    <xf numFmtId="169" fontId="10" fillId="22" borderId="1" xfId="8" applyNumberFormat="1" applyFill="1" applyBorder="1" applyAlignment="1">
      <alignment vertical="center"/>
    </xf>
    <xf numFmtId="169" fontId="10" fillId="17" borderId="0" xfId="2" applyNumberFormat="1" applyFill="1" applyBorder="1" applyAlignment="1">
      <alignment horizontal="left" vertical="center" wrapText="1"/>
    </xf>
    <xf numFmtId="169" fontId="10" fillId="17" borderId="0" xfId="8" applyNumberFormat="1" applyFill="1" applyBorder="1" applyAlignment="1">
      <alignment vertical="top" wrapText="1"/>
    </xf>
    <xf numFmtId="169" fontId="10" fillId="22" borderId="1" xfId="2" applyNumberFormat="1" applyFill="1" applyBorder="1" applyAlignment="1">
      <alignment horizontal="left" vertical="center" wrapText="1"/>
    </xf>
    <xf numFmtId="169" fontId="10" fillId="22" borderId="1" xfId="2" applyNumberFormat="1" applyFill="1" applyBorder="1" applyAlignment="1">
      <alignment wrapText="1"/>
    </xf>
    <xf numFmtId="169" fontId="10" fillId="22" borderId="1" xfId="8" applyNumberFormat="1" applyFill="1" applyBorder="1" applyAlignment="1">
      <alignment horizontal="left" vertical="center" wrapText="1"/>
    </xf>
    <xf numFmtId="169" fontId="10" fillId="22" borderId="1" xfId="8" applyNumberFormat="1" applyFill="1" applyBorder="1" applyAlignment="1">
      <alignment wrapText="1"/>
    </xf>
    <xf numFmtId="169" fontId="10" fillId="22" borderId="27" xfId="2" applyNumberFormat="1" applyFill="1" applyBorder="1" applyAlignment="1">
      <alignment vertical="center" wrapText="1"/>
    </xf>
    <xf numFmtId="169" fontId="36" fillId="22" borderId="1" xfId="1" applyNumberFormat="1" applyFont="1" applyFill="1" applyBorder="1" applyAlignment="1">
      <alignment vertical="center" wrapText="1"/>
    </xf>
    <xf numFmtId="169" fontId="35" fillId="22" borderId="32" xfId="8" applyNumberFormat="1" applyFont="1" applyFill="1" applyBorder="1" applyAlignment="1">
      <alignment vertical="center" wrapText="1"/>
    </xf>
    <xf numFmtId="169" fontId="10" fillId="17" borderId="1" xfId="8" applyNumberFormat="1" applyFill="1" applyBorder="1" applyAlignment="1">
      <alignment vertical="center" wrapText="1"/>
    </xf>
    <xf numFmtId="169" fontId="10" fillId="17" borderId="0" xfId="8" applyNumberFormat="1" applyFill="1" applyBorder="1" applyAlignment="1">
      <alignment vertical="center" wrapText="1"/>
    </xf>
    <xf numFmtId="169" fontId="10" fillId="17" borderId="1" xfId="8" applyNumberFormat="1" applyFill="1" applyBorder="1" applyAlignment="1">
      <alignment horizontal="left" vertical="center" wrapText="1"/>
    </xf>
    <xf numFmtId="169" fontId="10" fillId="22" borderId="0" xfId="8" applyNumberFormat="1" applyFill="1" applyBorder="1" applyAlignment="1">
      <alignment vertical="center"/>
    </xf>
    <xf numFmtId="169" fontId="63" fillId="35" borderId="122" xfId="1" applyNumberFormat="1" applyFont="1" applyFill="1" applyBorder="1" applyAlignment="1">
      <alignment horizontal="center" vertical="center" wrapText="1"/>
    </xf>
    <xf numFmtId="169" fontId="50" fillId="11" borderId="59" xfId="1" applyNumberFormat="1" applyFont="1" applyFill="1" applyBorder="1" applyAlignment="1">
      <alignment horizontal="center" vertical="center" wrapText="1"/>
    </xf>
    <xf numFmtId="169" fontId="50" fillId="11" borderId="22" xfId="1" applyNumberFormat="1" applyFont="1" applyFill="1" applyBorder="1" applyAlignment="1">
      <alignment horizontal="center" vertical="center" wrapText="1"/>
    </xf>
    <xf numFmtId="169" fontId="4" fillId="11" borderId="70" xfId="1" applyNumberFormat="1" applyFont="1" applyFill="1" applyBorder="1" applyAlignment="1">
      <alignment horizontal="center" vertical="center" wrapText="1"/>
    </xf>
    <xf numFmtId="169" fontId="0" fillId="12" borderId="59" xfId="1" applyNumberFormat="1" applyFont="1" applyFill="1" applyBorder="1" applyAlignment="1">
      <alignment horizontal="center" vertical="center" wrapText="1"/>
    </xf>
    <xf numFmtId="169" fontId="4" fillId="11" borderId="42" xfId="1" applyNumberFormat="1" applyFont="1" applyFill="1" applyBorder="1" applyAlignment="1">
      <alignment horizontal="center" vertical="center" wrapText="1"/>
    </xf>
    <xf numFmtId="169" fontId="4" fillId="39" borderId="22" xfId="0" applyNumberFormat="1" applyFont="1" applyFill="1" applyBorder="1" applyAlignment="1">
      <alignment horizontal="center" vertical="center" wrapText="1"/>
    </xf>
    <xf numFmtId="169" fontId="50" fillId="11" borderId="22" xfId="1" applyNumberFormat="1" applyFont="1" applyFill="1" applyBorder="1" applyAlignment="1">
      <alignment horizontal="center" vertical="top" wrapText="1"/>
    </xf>
    <xf numFmtId="169" fontId="34" fillId="28" borderId="16" xfId="1" applyNumberFormat="1" applyFont="1" applyFill="1" applyBorder="1" applyAlignment="1">
      <alignment horizontal="center" vertical="center" wrapText="1"/>
    </xf>
    <xf numFmtId="169" fontId="4" fillId="11" borderId="1" xfId="1" applyNumberFormat="1" applyFont="1" applyFill="1" applyBorder="1" applyAlignment="1">
      <alignment horizontal="center" vertical="center" wrapText="1"/>
    </xf>
    <xf numFmtId="169" fontId="54" fillId="11" borderId="22" xfId="1" applyNumberFormat="1" applyFont="1" applyFill="1" applyBorder="1" applyAlignment="1">
      <alignment horizontal="center" vertical="center" wrapText="1"/>
    </xf>
    <xf numFmtId="169" fontId="5" fillId="11" borderId="22" xfId="1" applyNumberFormat="1" applyFill="1" applyBorder="1" applyAlignment="1">
      <alignment horizontal="center" vertical="center" wrapText="1"/>
    </xf>
    <xf numFmtId="169" fontId="5" fillId="12" borderId="22" xfId="1" applyNumberFormat="1" applyFill="1" applyBorder="1" applyAlignment="1">
      <alignment horizontal="center" vertical="center"/>
    </xf>
    <xf numFmtId="169" fontId="4" fillId="12" borderId="22" xfId="1" applyNumberFormat="1" applyFont="1" applyFill="1" applyBorder="1" applyAlignment="1">
      <alignment horizontal="center" vertical="center" wrapText="1"/>
    </xf>
    <xf numFmtId="169" fontId="50" fillId="9" borderId="59" xfId="1" applyNumberFormat="1" applyFont="1" applyFill="1" applyBorder="1" applyAlignment="1">
      <alignment horizontal="center" vertical="center" wrapText="1"/>
    </xf>
    <xf numFmtId="169" fontId="50" fillId="9" borderId="22" xfId="1" applyNumberFormat="1" applyFont="1" applyFill="1" applyBorder="1" applyAlignment="1">
      <alignment horizontal="center" vertical="center" wrapText="1"/>
    </xf>
    <xf numFmtId="169" fontId="4" fillId="20" borderId="22" xfId="1" applyNumberFormat="1" applyFont="1" applyFill="1" applyBorder="1" applyAlignment="1">
      <alignment horizontal="center" vertical="center" wrapText="1"/>
    </xf>
    <xf numFmtId="169" fontId="4" fillId="9" borderId="69" xfId="1" applyNumberFormat="1" applyFont="1" applyFill="1" applyBorder="1" applyAlignment="1">
      <alignment horizontal="center" vertical="center" wrapText="1"/>
    </xf>
    <xf numFmtId="169" fontId="4" fillId="40" borderId="22" xfId="0" applyNumberFormat="1" applyFont="1" applyFill="1" applyBorder="1" applyAlignment="1">
      <alignment horizontal="center" vertical="center" wrapText="1"/>
    </xf>
    <xf numFmtId="169" fontId="50" fillId="9" borderId="73" xfId="1" applyNumberFormat="1" applyFont="1" applyFill="1" applyBorder="1" applyAlignment="1">
      <alignment horizontal="center" vertical="center" wrapText="1"/>
    </xf>
    <xf numFmtId="169" fontId="50" fillId="9" borderId="9" xfId="1" applyNumberFormat="1" applyFont="1" applyFill="1" applyBorder="1" applyAlignment="1">
      <alignment horizontal="center" vertical="center" wrapText="1"/>
    </xf>
    <xf numFmtId="169" fontId="50" fillId="9" borderId="22" xfId="1" applyNumberFormat="1" applyFont="1" applyFill="1" applyBorder="1" applyAlignment="1">
      <alignment horizontal="center" vertical="top" wrapText="1"/>
    </xf>
    <xf numFmtId="169" fontId="33" fillId="29" borderId="51" xfId="6" applyNumberFormat="1" applyFont="1" applyFill="1" applyBorder="1" applyAlignment="1">
      <alignment horizontal="center" vertical="center" wrapText="1"/>
    </xf>
    <xf numFmtId="169" fontId="4" fillId="20" borderId="49" xfId="1" applyNumberFormat="1" applyFont="1" applyFill="1" applyBorder="1" applyAlignment="1">
      <alignment horizontal="center" vertical="center" wrapText="1"/>
    </xf>
    <xf numFmtId="169" fontId="64" fillId="36" borderId="125" xfId="6" applyNumberFormat="1" applyFont="1" applyFill="1" applyBorder="1" applyAlignment="1">
      <alignment horizontal="center" vertical="center" wrapText="1"/>
    </xf>
    <xf numFmtId="169" fontId="4" fillId="20" borderId="59" xfId="1" applyNumberFormat="1" applyFont="1" applyFill="1" applyBorder="1" applyAlignment="1">
      <alignment horizontal="center" vertical="center" wrapText="1"/>
    </xf>
    <xf numFmtId="169" fontId="50" fillId="20" borderId="59" xfId="1" applyNumberFormat="1" applyFont="1" applyFill="1" applyBorder="1" applyAlignment="1">
      <alignment horizontal="center" vertical="center" wrapText="1"/>
    </xf>
    <xf numFmtId="169" fontId="50" fillId="20" borderId="22" xfId="1" applyNumberFormat="1" applyFont="1" applyFill="1" applyBorder="1" applyAlignment="1">
      <alignment horizontal="center" vertical="center" wrapText="1"/>
    </xf>
    <xf numFmtId="169" fontId="4" fillId="20" borderId="9" xfId="1" applyNumberFormat="1" applyFont="1" applyFill="1" applyBorder="1" applyAlignment="1">
      <alignment horizontal="center" vertical="center" wrapText="1"/>
    </xf>
    <xf numFmtId="169" fontId="4" fillId="20" borderId="52" xfId="1" applyNumberFormat="1" applyFont="1" applyFill="1" applyBorder="1" applyAlignment="1">
      <alignment horizontal="center" vertical="center" wrapText="1"/>
    </xf>
    <xf numFmtId="169" fontId="4" fillId="41" borderId="22" xfId="0" applyNumberFormat="1" applyFont="1" applyFill="1" applyBorder="1" applyAlignment="1">
      <alignment horizontal="center" vertical="center" wrapText="1"/>
    </xf>
    <xf numFmtId="169" fontId="50" fillId="20" borderId="22" xfId="1" applyNumberFormat="1" applyFont="1" applyFill="1" applyBorder="1" applyAlignment="1">
      <alignment horizontal="center" vertical="top" wrapText="1"/>
    </xf>
    <xf numFmtId="169" fontId="33" fillId="29" borderId="25" xfId="6" applyNumberFormat="1" applyFont="1" applyFill="1" applyBorder="1" applyAlignment="1">
      <alignment horizontal="center" vertical="center" wrapText="1"/>
    </xf>
    <xf numFmtId="169" fontId="61" fillId="32" borderId="122" xfId="1" applyNumberFormat="1" applyFont="1" applyFill="1" applyBorder="1" applyAlignment="1">
      <alignment horizontal="center" vertical="center" wrapText="1"/>
    </xf>
    <xf numFmtId="169" fontId="4" fillId="13" borderId="1" xfId="1" applyNumberFormat="1" applyFont="1" applyFill="1" applyBorder="1" applyAlignment="1">
      <alignment horizontal="center" vertical="center" wrapText="1"/>
    </xf>
    <xf numFmtId="169" fontId="43" fillId="35" borderId="16" xfId="1" applyNumberFormat="1" applyFont="1" applyFill="1" applyBorder="1" applyAlignment="1">
      <alignment horizontal="center" vertical="center" wrapText="1"/>
    </xf>
    <xf numFmtId="169" fontId="0" fillId="12" borderId="22" xfId="1" applyNumberFormat="1" applyFont="1" applyFill="1" applyBorder="1" applyAlignment="1">
      <alignment horizontal="center" vertical="center"/>
    </xf>
    <xf numFmtId="169" fontId="4" fillId="11" borderId="0" xfId="1" applyNumberFormat="1" applyFont="1" applyFill="1" applyAlignment="1">
      <alignment horizontal="center" vertical="center" wrapText="1"/>
    </xf>
    <xf numFmtId="169" fontId="24" fillId="12" borderId="22" xfId="0" applyNumberFormat="1" applyFont="1" applyFill="1" applyBorder="1" applyAlignment="1">
      <alignment horizontal="center" vertical="center" wrapText="1"/>
    </xf>
    <xf numFmtId="169" fontId="5" fillId="12" borderId="22" xfId="1" applyNumberFormat="1" applyFill="1" applyBorder="1" applyAlignment="1">
      <alignment horizontal="center" vertical="center" wrapText="1"/>
    </xf>
    <xf numFmtId="169" fontId="4" fillId="20" borderId="30" xfId="1" applyNumberFormat="1" applyFont="1" applyFill="1" applyBorder="1" applyAlignment="1">
      <alignment horizontal="center" vertical="center" wrapText="1"/>
    </xf>
    <xf numFmtId="169" fontId="50" fillId="20" borderId="30" xfId="1" applyNumberFormat="1" applyFont="1" applyFill="1" applyBorder="1" applyAlignment="1">
      <alignment horizontal="center" vertical="center" wrapText="1"/>
    </xf>
    <xf numFmtId="169" fontId="54" fillId="20" borderId="30" xfId="1" applyNumberFormat="1" applyFont="1" applyFill="1" applyBorder="1" applyAlignment="1">
      <alignment horizontal="center" vertical="center" wrapText="1"/>
    </xf>
    <xf numFmtId="169" fontId="14" fillId="20" borderId="30" xfId="1" applyNumberFormat="1" applyFont="1" applyFill="1" applyBorder="1" applyAlignment="1">
      <alignment horizontal="center" vertical="center" wrapText="1"/>
    </xf>
    <xf numFmtId="169" fontId="4" fillId="20" borderId="37" xfId="1" applyNumberFormat="1" applyFont="1" applyFill="1" applyBorder="1" applyAlignment="1">
      <alignment horizontal="center" vertical="center" wrapText="1"/>
    </xf>
    <xf numFmtId="169" fontId="4" fillId="21" borderId="30" xfId="1" applyNumberFormat="1" applyFont="1" applyFill="1" applyBorder="1" applyAlignment="1">
      <alignment horizontal="center" vertical="center" wrapText="1"/>
    </xf>
    <xf numFmtId="169" fontId="50" fillId="20" borderId="30" xfId="1" applyNumberFormat="1" applyFont="1" applyFill="1" applyBorder="1" applyAlignment="1">
      <alignment horizontal="center" vertical="top" wrapText="1"/>
    </xf>
    <xf numFmtId="169" fontId="44" fillId="36" borderId="51" xfId="6" applyNumberFormat="1" applyFont="1" applyFill="1" applyBorder="1" applyAlignment="1">
      <alignment horizontal="center" vertical="center" wrapText="1"/>
    </xf>
    <xf numFmtId="169" fontId="4" fillId="20" borderId="78" xfId="1" applyNumberFormat="1" applyFont="1" applyFill="1" applyBorder="1" applyAlignment="1">
      <alignment horizontal="center" vertical="center" wrapText="1"/>
    </xf>
    <xf numFmtId="169" fontId="61" fillId="33" borderId="122" xfId="1" applyNumberFormat="1" applyFont="1" applyFill="1" applyBorder="1" applyAlignment="1">
      <alignment horizontal="center" vertical="center" wrapText="1"/>
    </xf>
    <xf numFmtId="169" fontId="10" fillId="20" borderId="22" xfId="2" applyNumberFormat="1" applyFill="1" applyBorder="1" applyAlignment="1">
      <alignment horizontal="center" vertical="center" wrapText="1"/>
    </xf>
    <xf numFmtId="169" fontId="44" fillId="36" borderId="25" xfId="6" applyNumberFormat="1" applyFont="1" applyFill="1" applyBorder="1" applyAlignment="1">
      <alignment horizontal="center" vertical="center" wrapText="1"/>
    </xf>
    <xf numFmtId="169" fontId="4" fillId="20" borderId="28" xfId="1" applyNumberFormat="1" applyFont="1" applyFill="1" applyBorder="1" applyAlignment="1">
      <alignment horizontal="center" vertical="center" wrapText="1"/>
    </xf>
    <xf numFmtId="169" fontId="29" fillId="20" borderId="30" xfId="1" applyNumberFormat="1" applyFont="1" applyFill="1" applyBorder="1" applyAlignment="1">
      <alignment horizontal="center" vertical="center" wrapText="1"/>
    </xf>
    <xf numFmtId="169" fontId="44" fillId="36" borderId="72" xfId="6" applyNumberFormat="1" applyFont="1" applyFill="1" applyBorder="1" applyAlignment="1">
      <alignment horizontal="center" vertical="center" wrapText="1"/>
    </xf>
    <xf numFmtId="169" fontId="4" fillId="20" borderId="38" xfId="1" applyNumberFormat="1" applyFont="1" applyFill="1" applyBorder="1" applyAlignment="1">
      <alignment horizontal="center" vertical="center" wrapText="1"/>
    </xf>
    <xf numFmtId="169" fontId="4" fillId="20" borderId="76" xfId="1" applyNumberFormat="1" applyFont="1" applyFill="1" applyBorder="1" applyAlignment="1">
      <alignment horizontal="center" vertical="center" wrapText="1"/>
    </xf>
    <xf numFmtId="169" fontId="61" fillId="34" borderId="122" xfId="1" applyNumberFormat="1" applyFont="1" applyFill="1" applyBorder="1" applyAlignment="1">
      <alignment horizontal="center" vertical="center" wrapText="1"/>
    </xf>
    <xf numFmtId="169" fontId="50" fillId="9" borderId="2" xfId="1" applyNumberFormat="1" applyFont="1" applyFill="1" applyBorder="1" applyAlignment="1">
      <alignment horizontal="center" vertical="center" wrapText="1"/>
    </xf>
    <xf numFmtId="169" fontId="39" fillId="37" borderId="16" xfId="1" applyNumberFormat="1" applyFont="1" applyFill="1" applyBorder="1" applyAlignment="1">
      <alignment horizontal="center" vertical="center" wrapText="1"/>
    </xf>
    <xf numFmtId="169" fontId="39" fillId="37" borderId="61" xfId="1" applyNumberFormat="1" applyFont="1" applyFill="1" applyBorder="1" applyAlignment="1">
      <alignment horizontal="center" vertical="center" wrapText="1"/>
    </xf>
    <xf numFmtId="169" fontId="4" fillId="9" borderId="30" xfId="1" applyNumberFormat="1" applyFont="1" applyFill="1" applyBorder="1" applyAlignment="1">
      <alignment horizontal="center" vertical="center" wrapText="1"/>
    </xf>
    <xf numFmtId="169" fontId="4" fillId="20" borderId="53" xfId="1" applyNumberFormat="1" applyFont="1" applyFill="1" applyBorder="1" applyAlignment="1">
      <alignment horizontal="center" vertical="center" wrapText="1"/>
    </xf>
    <xf numFmtId="169" fontId="4" fillId="9" borderId="4" xfId="0" applyNumberFormat="1" applyFont="1" applyFill="1" applyBorder="1" applyAlignment="1">
      <alignment horizontal="center" vertical="center" wrapText="1"/>
    </xf>
    <xf numFmtId="169" fontId="5" fillId="4" borderId="13" xfId="1" applyNumberFormat="1" applyFill="1" applyBorder="1" applyAlignment="1">
      <alignment horizontal="center"/>
    </xf>
    <xf numFmtId="169" fontId="4" fillId="9" borderId="0" xfId="0" applyNumberFormat="1" applyFont="1" applyFill="1" applyAlignment="1">
      <alignment horizontal="center" vertical="center" wrapText="1"/>
    </xf>
    <xf numFmtId="169" fontId="34" fillId="32" borderId="11" xfId="1" applyNumberFormat="1" applyFont="1" applyFill="1" applyBorder="1" applyAlignment="1">
      <alignment horizontal="center" vertical="center" wrapText="1"/>
    </xf>
    <xf numFmtId="169" fontId="4" fillId="9" borderId="63" xfId="0" applyNumberFormat="1" applyFont="1" applyFill="1" applyBorder="1" applyAlignment="1">
      <alignment horizontal="center" vertical="center" wrapText="1"/>
    </xf>
    <xf numFmtId="169" fontId="5" fillId="3" borderId="0" xfId="1" applyNumberFormat="1" applyAlignment="1">
      <alignment horizontal="center" vertical="center"/>
    </xf>
    <xf numFmtId="169" fontId="5" fillId="15" borderId="0" xfId="1" applyNumberFormat="1" applyFill="1"/>
    <xf numFmtId="169" fontId="14" fillId="20" borderId="30" xfId="1" quotePrefix="1" applyNumberFormat="1" applyFont="1" applyFill="1" applyBorder="1" applyAlignment="1">
      <alignment horizontal="center" vertical="center" wrapText="1"/>
    </xf>
    <xf numFmtId="169" fontId="13" fillId="20" borderId="30" xfId="1" applyNumberFormat="1" applyFont="1" applyFill="1" applyBorder="1" applyAlignment="1">
      <alignment horizontal="center" vertical="center" wrapText="1"/>
    </xf>
    <xf numFmtId="169" fontId="11" fillId="20" borderId="30" xfId="1" applyNumberFormat="1" applyFont="1" applyFill="1" applyBorder="1" applyAlignment="1">
      <alignment horizontal="center" vertical="center" wrapText="1"/>
    </xf>
    <xf numFmtId="169" fontId="5" fillId="3" borderId="0" xfId="1" applyNumberFormat="1" applyAlignment="1">
      <alignment horizontal="right"/>
    </xf>
    <xf numFmtId="169" fontId="0" fillId="11" borderId="46" xfId="1" applyNumberFormat="1" applyFont="1" applyFill="1" applyBorder="1" applyAlignment="1">
      <alignment horizontal="center" vertical="center"/>
    </xf>
    <xf numFmtId="169" fontId="4" fillId="11" borderId="46" xfId="1" applyNumberFormat="1" applyFont="1" applyFill="1" applyBorder="1" applyAlignment="1">
      <alignment horizontal="center" vertical="center" wrapText="1"/>
    </xf>
    <xf numFmtId="49" fontId="4" fillId="6" borderId="3" xfId="1" applyNumberFormat="1" applyFont="1" applyFill="1" applyBorder="1" applyAlignment="1">
      <alignment horizontal="center" vertical="center" wrapText="1"/>
    </xf>
    <xf numFmtId="166" fontId="4" fillId="14" borderId="129" xfId="1" applyNumberFormat="1" applyFont="1" applyFill="1" applyBorder="1" applyAlignment="1">
      <alignment horizontal="center" vertical="center" wrapText="1"/>
    </xf>
    <xf numFmtId="165" fontId="4" fillId="22" borderId="130" xfId="1" applyNumberFormat="1" applyFont="1" applyFill="1" applyBorder="1" applyAlignment="1">
      <alignment horizontal="center" vertical="center" wrapText="1"/>
    </xf>
    <xf numFmtId="0" fontId="4" fillId="22" borderId="3" xfId="1" applyFont="1" applyFill="1" applyBorder="1" applyAlignment="1">
      <alignment vertical="center" wrapText="1"/>
    </xf>
    <xf numFmtId="49" fontId="4" fillId="11" borderId="131" xfId="1" applyNumberFormat="1" applyFont="1" applyFill="1" applyBorder="1" applyAlignment="1">
      <alignment horizontal="center" vertical="center" wrapText="1"/>
    </xf>
    <xf numFmtId="49" fontId="4" fillId="11" borderId="104" xfId="1" applyNumberFormat="1" applyFont="1" applyFill="1" applyBorder="1" applyAlignment="1">
      <alignment horizontal="center" vertical="center" wrapText="1"/>
    </xf>
    <xf numFmtId="169" fontId="4" fillId="9" borderId="3" xfId="1" applyNumberFormat="1" applyFont="1" applyFill="1" applyBorder="1" applyAlignment="1">
      <alignment horizontal="center" vertical="center" wrapText="1"/>
    </xf>
    <xf numFmtId="169" fontId="4" fillId="20" borderId="3" xfId="1" applyNumberFormat="1" applyFont="1" applyFill="1" applyBorder="1" applyAlignment="1">
      <alignment horizontal="center" vertical="center" wrapText="1"/>
    </xf>
    <xf numFmtId="0" fontId="4" fillId="20" borderId="3" xfId="1" applyFont="1" applyFill="1" applyBorder="1" applyAlignment="1">
      <alignment horizontal="center" vertical="center" wrapText="1"/>
    </xf>
    <xf numFmtId="0" fontId="4" fillId="20" borderId="132" xfId="1" applyFont="1" applyFill="1" applyBorder="1" applyAlignment="1">
      <alignment horizontal="center" vertical="center" wrapText="1"/>
    </xf>
    <xf numFmtId="0" fontId="4" fillId="20" borderId="133" xfId="1" applyFont="1" applyFill="1" applyBorder="1" applyAlignment="1">
      <alignment horizontal="center" vertical="center" wrapText="1"/>
    </xf>
    <xf numFmtId="0" fontId="4" fillId="11" borderId="104" xfId="1" applyFont="1" applyFill="1" applyBorder="1" applyAlignment="1">
      <alignment horizontal="center" vertical="center" wrapText="1"/>
    </xf>
    <xf numFmtId="169" fontId="4" fillId="20" borderId="104" xfId="1" applyNumberFormat="1" applyFont="1" applyFill="1" applyBorder="1" applyAlignment="1">
      <alignment horizontal="center" vertical="center" wrapText="1"/>
    </xf>
    <xf numFmtId="0" fontId="4" fillId="20" borderId="104" xfId="1" applyFont="1" applyFill="1" applyBorder="1" applyAlignment="1">
      <alignment horizontal="center" vertical="center" wrapText="1"/>
    </xf>
    <xf numFmtId="0" fontId="4" fillId="20" borderId="135" xfId="1" applyFont="1" applyFill="1" applyBorder="1" applyAlignment="1">
      <alignment horizontal="center" vertical="center" wrapText="1"/>
    </xf>
    <xf numFmtId="49" fontId="4" fillId="11" borderId="130" xfId="1" applyNumberFormat="1" applyFont="1" applyFill="1" applyBorder="1" applyAlignment="1">
      <alignment horizontal="center" vertical="center" wrapText="1"/>
    </xf>
    <xf numFmtId="169" fontId="4" fillId="20" borderId="133" xfId="1" applyNumberFormat="1" applyFont="1" applyFill="1" applyBorder="1" applyAlignment="1">
      <alignment horizontal="center" vertical="center" wrapText="1"/>
    </xf>
    <xf numFmtId="0" fontId="4" fillId="6" borderId="18" xfId="1" applyFont="1" applyFill="1" applyBorder="1" applyAlignment="1">
      <alignment vertical="center" wrapText="1"/>
    </xf>
    <xf numFmtId="0" fontId="47" fillId="6" borderId="13" xfId="1" applyFont="1" applyFill="1" applyBorder="1" applyAlignment="1">
      <alignment vertical="center" wrapText="1"/>
    </xf>
    <xf numFmtId="0" fontId="4" fillId="6" borderId="52" xfId="1" applyFont="1" applyFill="1" applyBorder="1" applyAlignment="1">
      <alignment vertical="center" wrapText="1"/>
    </xf>
    <xf numFmtId="1" fontId="4" fillId="59" borderId="52" xfId="1" applyNumberFormat="1" applyFont="1" applyFill="1" applyBorder="1" applyAlignment="1">
      <alignment horizontal="center" vertical="center" wrapText="1"/>
    </xf>
    <xf numFmtId="0" fontId="50" fillId="6" borderId="13" xfId="1" applyFont="1" applyFill="1" applyBorder="1" applyAlignment="1">
      <alignment horizontal="center" vertical="center" wrapText="1"/>
    </xf>
    <xf numFmtId="49" fontId="30" fillId="6" borderId="52" xfId="1" applyNumberFormat="1" applyFont="1" applyFill="1" applyBorder="1" applyAlignment="1">
      <alignment horizontal="center" vertical="center" wrapText="1"/>
    </xf>
    <xf numFmtId="0" fontId="30" fillId="6" borderId="13" xfId="1" applyFont="1" applyFill="1" applyBorder="1" applyAlignment="1">
      <alignment horizontal="center" vertical="center" wrapText="1"/>
    </xf>
    <xf numFmtId="166" fontId="4" fillId="6" borderId="80" xfId="1" applyNumberFormat="1" applyFont="1" applyFill="1" applyBorder="1" applyAlignment="1">
      <alignment horizontal="center" vertical="center" wrapText="1"/>
    </xf>
    <xf numFmtId="166" fontId="4" fillId="27" borderId="137" xfId="1" applyNumberFormat="1" applyFont="1" applyFill="1" applyBorder="1" applyAlignment="1">
      <alignment horizontal="center" vertical="center" wrapText="1"/>
    </xf>
    <xf numFmtId="166" fontId="4" fillId="14" borderId="138" xfId="1" applyNumberFormat="1" applyFont="1" applyFill="1" applyBorder="1" applyAlignment="1">
      <alignment horizontal="center" vertical="center" wrapText="1"/>
    </xf>
    <xf numFmtId="0" fontId="10" fillId="22" borderId="13" xfId="2" applyFill="1" applyBorder="1" applyAlignment="1">
      <alignment vertical="center" wrapText="1"/>
    </xf>
    <xf numFmtId="0" fontId="36" fillId="22" borderId="13" xfId="1" applyFont="1" applyFill="1" applyBorder="1" applyAlignment="1">
      <alignment vertical="center" wrapText="1"/>
    </xf>
    <xf numFmtId="169" fontId="4" fillId="22" borderId="80" xfId="1" applyNumberFormat="1" applyFont="1" applyFill="1" applyBorder="1" applyAlignment="1">
      <alignment horizontal="center" vertical="center" wrapText="1"/>
    </xf>
    <xf numFmtId="169" fontId="4" fillId="20" borderId="13" xfId="1" applyNumberFormat="1" applyFont="1" applyFill="1" applyBorder="1" applyAlignment="1">
      <alignment horizontal="center" vertical="center" wrapText="1"/>
    </xf>
    <xf numFmtId="0" fontId="4" fillId="20" borderId="13" xfId="1" applyFont="1" applyFill="1" applyBorder="1" applyAlignment="1">
      <alignment horizontal="center" vertical="center" wrapText="1"/>
    </xf>
    <xf numFmtId="0" fontId="4" fillId="20" borderId="139" xfId="1" applyFont="1" applyFill="1" applyBorder="1" applyAlignment="1">
      <alignment horizontal="center" vertical="center" wrapText="1"/>
    </xf>
    <xf numFmtId="0" fontId="4" fillId="20" borderId="81" xfId="1" applyFont="1" applyFill="1" applyBorder="1" applyAlignment="1">
      <alignment horizontal="center" vertical="center" wrapText="1"/>
    </xf>
    <xf numFmtId="49" fontId="4" fillId="11" borderId="107" xfId="1" applyNumberFormat="1" applyFont="1" applyFill="1" applyBorder="1" applyAlignment="1">
      <alignment horizontal="center" vertical="center" wrapText="1"/>
    </xf>
    <xf numFmtId="0" fontId="36" fillId="9" borderId="13" xfId="1" applyFont="1" applyFill="1" applyBorder="1" applyAlignment="1">
      <alignment vertical="center" wrapText="1"/>
    </xf>
    <xf numFmtId="14" fontId="13" fillId="9" borderId="1" xfId="1" applyNumberFormat="1" applyFont="1" applyFill="1" applyBorder="1" applyAlignment="1">
      <alignment horizontal="center" vertical="center" wrapText="1"/>
    </xf>
    <xf numFmtId="49" fontId="54" fillId="11" borderId="29" xfId="1" quotePrefix="1" applyNumberFormat="1" applyFont="1" applyFill="1" applyBorder="1" applyAlignment="1">
      <alignment horizontal="center" vertical="center" wrapText="1"/>
    </xf>
    <xf numFmtId="169" fontId="54" fillId="20" borderId="30" xfId="1" quotePrefix="1" applyNumberFormat="1" applyFont="1" applyFill="1" applyBorder="1" applyAlignment="1">
      <alignment horizontal="center" vertical="center" wrapText="1"/>
    </xf>
    <xf numFmtId="166" fontId="0" fillId="0" borderId="0" xfId="0" applyNumberFormat="1" applyAlignment="1">
      <alignment horizontal="center" wrapText="1"/>
    </xf>
    <xf numFmtId="0" fontId="30" fillId="6" borderId="91" xfId="1" applyFont="1" applyFill="1" applyBorder="1" applyAlignment="1">
      <alignment horizontal="center" vertical="top" wrapText="1"/>
    </xf>
    <xf numFmtId="0" fontId="14" fillId="50" borderId="17" xfId="1" applyFont="1" applyFill="1" applyBorder="1" applyAlignment="1">
      <alignment vertical="center" wrapText="1"/>
    </xf>
    <xf numFmtId="0" fontId="14" fillId="50" borderId="17" xfId="1" applyFont="1" applyFill="1" applyBorder="1" applyAlignment="1">
      <alignment horizontal="left" vertical="center"/>
    </xf>
    <xf numFmtId="0" fontId="14" fillId="50" borderId="17" xfId="1" applyFont="1" applyFill="1" applyBorder="1" applyAlignment="1">
      <alignment horizontal="left" vertical="center" wrapText="1"/>
    </xf>
    <xf numFmtId="1" fontId="14" fillId="50" borderId="17" xfId="1" applyNumberFormat="1" applyFont="1" applyFill="1" applyBorder="1" applyAlignment="1">
      <alignment horizontal="center" vertical="center" wrapText="1"/>
    </xf>
    <xf numFmtId="0" fontId="14" fillId="50" borderId="17" xfId="1" applyFont="1" applyFill="1" applyBorder="1" applyAlignment="1">
      <alignment horizontal="center" vertical="center" wrapText="1"/>
    </xf>
    <xf numFmtId="167" fontId="14" fillId="50" borderId="17" xfId="1" applyNumberFormat="1" applyFont="1" applyFill="1" applyBorder="1" applyAlignment="1">
      <alignment horizontal="center" vertical="center" wrapText="1"/>
    </xf>
    <xf numFmtId="166" fontId="14" fillId="50" borderId="17" xfId="1" applyNumberFormat="1" applyFont="1" applyFill="1" applyBorder="1" applyAlignment="1">
      <alignment horizontal="center" vertical="center" wrapText="1"/>
    </xf>
    <xf numFmtId="169" fontId="14" fillId="50" borderId="17" xfId="1" applyNumberFormat="1" applyFont="1" applyFill="1" applyBorder="1" applyAlignment="1">
      <alignment horizontal="center" vertical="center" wrapText="1"/>
    </xf>
    <xf numFmtId="169" fontId="15" fillId="63" borderId="17" xfId="6" applyNumberFormat="1" applyFont="1" applyFill="1" applyBorder="1" applyAlignment="1">
      <alignment horizontal="center" vertical="center" wrapText="1"/>
    </xf>
    <xf numFmtId="0" fontId="15" fillId="63" borderId="17" xfId="6" applyFont="1" applyFill="1" applyBorder="1" applyAlignment="1">
      <alignment horizontal="center" vertical="center" wrapText="1"/>
    </xf>
    <xf numFmtId="0" fontId="15" fillId="63" borderId="17" xfId="6" applyFont="1" applyFill="1" applyBorder="1" applyAlignment="1">
      <alignment vertical="center" wrapText="1"/>
    </xf>
    <xf numFmtId="169" fontId="15" fillId="64" borderId="17" xfId="6" applyNumberFormat="1" applyFont="1" applyFill="1" applyBorder="1" applyAlignment="1">
      <alignment horizontal="center" vertical="center" wrapText="1"/>
    </xf>
    <xf numFmtId="0" fontId="15" fillId="64" borderId="17" xfId="6" applyFont="1" applyFill="1" applyBorder="1" applyAlignment="1">
      <alignment horizontal="center" vertical="center" wrapText="1"/>
    </xf>
    <xf numFmtId="0" fontId="142" fillId="50" borderId="17" xfId="1" applyFont="1" applyFill="1" applyBorder="1" applyAlignment="1">
      <alignment horizontal="center" vertical="center" wrapText="1"/>
    </xf>
    <xf numFmtId="0" fontId="140" fillId="64" borderId="17" xfId="6" applyFont="1" applyFill="1" applyBorder="1" applyAlignment="1">
      <alignment horizontal="center" vertical="center" wrapText="1"/>
    </xf>
    <xf numFmtId="14" fontId="14" fillId="50" borderId="17" xfId="1" applyNumberFormat="1" applyFont="1" applyFill="1" applyBorder="1" applyAlignment="1">
      <alignment horizontal="center" vertical="center" wrapText="1"/>
    </xf>
    <xf numFmtId="0" fontId="14" fillId="5" borderId="17" xfId="1" applyFont="1" applyFill="1" applyBorder="1" applyAlignment="1">
      <alignment vertical="center" wrapText="1"/>
    </xf>
    <xf numFmtId="0" fontId="15" fillId="4" borderId="17" xfId="0" applyFont="1" applyFill="1" applyBorder="1" applyAlignment="1">
      <alignment vertical="center" wrapText="1"/>
    </xf>
    <xf numFmtId="1" fontId="14" fillId="5" borderId="17" xfId="1" applyNumberFormat="1" applyFont="1" applyFill="1" applyBorder="1" applyAlignment="1">
      <alignment horizontal="center" vertical="center" wrapText="1"/>
    </xf>
    <xf numFmtId="49" fontId="14" fillId="5" borderId="17" xfId="1" applyNumberFormat="1"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5" fillId="4" borderId="17" xfId="0" applyFont="1" applyFill="1" applyBorder="1" applyAlignment="1">
      <alignment wrapText="1"/>
    </xf>
    <xf numFmtId="166" fontId="14" fillId="5" borderId="17" xfId="1" applyNumberFormat="1" applyFont="1" applyFill="1" applyBorder="1" applyAlignment="1">
      <alignment horizontal="center" vertical="center" wrapText="1"/>
    </xf>
    <xf numFmtId="166" fontId="15" fillId="4" borderId="17" xfId="0" applyNumberFormat="1" applyFont="1" applyFill="1" applyBorder="1" applyAlignment="1">
      <alignment horizontal="center" vertical="center" wrapText="1"/>
    </xf>
    <xf numFmtId="0" fontId="14" fillId="5" borderId="17" xfId="1" applyFont="1" applyFill="1" applyBorder="1" applyAlignment="1">
      <alignment horizontal="center" vertical="center" wrapText="1"/>
    </xf>
    <xf numFmtId="0" fontId="141" fillId="5" borderId="17" xfId="8" applyFont="1" applyFill="1" applyBorder="1" applyAlignment="1">
      <alignment vertical="center" wrapText="1"/>
    </xf>
    <xf numFmtId="169" fontId="15" fillId="4" borderId="17" xfId="0" applyNumberFormat="1" applyFont="1" applyFill="1" applyBorder="1" applyAlignment="1">
      <alignment wrapText="1"/>
    </xf>
    <xf numFmtId="169" fontId="14" fillId="5" borderId="17" xfId="1" applyNumberFormat="1" applyFont="1" applyFill="1" applyBorder="1" applyAlignment="1">
      <alignment horizontal="center" vertical="center" wrapText="1"/>
    </xf>
    <xf numFmtId="14" fontId="14" fillId="5" borderId="17" xfId="1" applyNumberFormat="1" applyFont="1" applyFill="1" applyBorder="1" applyAlignment="1">
      <alignment horizontal="center" vertical="center" wrapText="1"/>
    </xf>
    <xf numFmtId="1" fontId="15" fillId="4" borderId="17" xfId="1" applyNumberFormat="1" applyFont="1" applyFill="1" applyBorder="1" applyAlignment="1">
      <alignment horizontal="center" vertical="center" wrapText="1"/>
    </xf>
    <xf numFmtId="165" fontId="14" fillId="5" borderId="17" xfId="1" applyNumberFormat="1" applyFont="1" applyFill="1" applyBorder="1" applyAlignment="1">
      <alignment horizontal="center" vertical="center" wrapText="1"/>
    </xf>
    <xf numFmtId="0" fontId="141" fillId="5" borderId="17" xfId="2" applyFont="1" applyFill="1" applyBorder="1" applyAlignment="1">
      <alignment vertical="center" wrapText="1"/>
    </xf>
    <xf numFmtId="167" fontId="14" fillId="5" borderId="17" xfId="1" applyNumberFormat="1" applyFont="1" applyFill="1" applyBorder="1" applyAlignment="1">
      <alignment horizontal="center" vertical="center" wrapText="1"/>
    </xf>
    <xf numFmtId="49" fontId="15" fillId="4" borderId="17" xfId="1" applyNumberFormat="1" applyFont="1" applyFill="1" applyBorder="1" applyAlignment="1">
      <alignment horizontal="center" vertical="center" wrapText="1"/>
    </xf>
    <xf numFmtId="0" fontId="141" fillId="5" borderId="17" xfId="8" applyFont="1" applyFill="1" applyBorder="1" applyAlignment="1">
      <alignment vertical="top" wrapText="1"/>
    </xf>
    <xf numFmtId="0" fontId="141" fillId="5" borderId="17" xfId="2" applyFont="1" applyFill="1" applyBorder="1" applyAlignment="1">
      <alignment horizontal="center" vertical="center" wrapText="1"/>
    </xf>
    <xf numFmtId="0" fontId="141" fillId="4" borderId="17" xfId="8" applyFont="1" applyFill="1" applyBorder="1" applyAlignment="1">
      <alignment wrapText="1"/>
    </xf>
    <xf numFmtId="0" fontId="141" fillId="4" borderId="17" xfId="8" applyFont="1" applyFill="1" applyBorder="1" applyAlignment="1">
      <alignment vertical="center" wrapText="1"/>
    </xf>
    <xf numFmtId="0" fontId="14" fillId="5" borderId="17" xfId="0" applyFont="1" applyFill="1" applyBorder="1" applyAlignment="1">
      <alignment horizontal="center" vertical="center" wrapText="1"/>
    </xf>
    <xf numFmtId="169" fontId="14" fillId="5" borderId="17" xfId="0" applyNumberFormat="1" applyFont="1" applyFill="1" applyBorder="1" applyAlignment="1">
      <alignment horizontal="center" vertical="center" wrapText="1"/>
    </xf>
    <xf numFmtId="0" fontId="15" fillId="5" borderId="17" xfId="1" applyFont="1" applyFill="1" applyBorder="1" applyAlignment="1">
      <alignment vertical="center" wrapText="1"/>
    </xf>
    <xf numFmtId="0" fontId="4" fillId="5" borderId="17" xfId="1" applyFont="1" applyFill="1" applyBorder="1" applyAlignment="1">
      <alignment vertical="center" wrapText="1"/>
    </xf>
    <xf numFmtId="1" fontId="5" fillId="4" borderId="17" xfId="1" applyNumberFormat="1" applyFill="1" applyBorder="1" applyAlignment="1">
      <alignment horizontal="center" vertical="center"/>
    </xf>
    <xf numFmtId="49" fontId="4" fillId="5" borderId="17" xfId="1" applyNumberFormat="1" applyFont="1" applyFill="1" applyBorder="1" applyAlignment="1">
      <alignment horizontal="center" vertical="center" wrapText="1"/>
    </xf>
    <xf numFmtId="0" fontId="4" fillId="5" borderId="17" xfId="1" applyFont="1" applyFill="1" applyBorder="1" applyAlignment="1">
      <alignment horizontal="center" vertical="center" wrapText="1"/>
    </xf>
    <xf numFmtId="166" fontId="4" fillId="5" borderId="17" xfId="1" applyNumberFormat="1" applyFont="1" applyFill="1" applyBorder="1" applyAlignment="1">
      <alignment horizontal="center" vertical="center" wrapText="1"/>
    </xf>
    <xf numFmtId="165" fontId="4" fillId="5" borderId="17" xfId="1" applyNumberFormat="1" applyFont="1" applyFill="1" applyBorder="1" applyAlignment="1">
      <alignment horizontal="center" vertical="center" wrapText="1"/>
    </xf>
    <xf numFmtId="0" fontId="10" fillId="5" borderId="17" xfId="2" applyFill="1" applyBorder="1" applyAlignment="1">
      <alignment vertical="center" wrapText="1"/>
    </xf>
    <xf numFmtId="0" fontId="10" fillId="5" borderId="17" xfId="8" applyFill="1" applyBorder="1" applyAlignment="1">
      <alignment vertical="center" wrapText="1"/>
    </xf>
    <xf numFmtId="169" fontId="4" fillId="5" borderId="17" xfId="1" applyNumberFormat="1" applyFont="1" applyFill="1" applyBorder="1" applyAlignment="1">
      <alignment horizontal="center" vertical="center" wrapText="1"/>
    </xf>
    <xf numFmtId="49" fontId="0" fillId="4" borderId="17" xfId="1" applyNumberFormat="1" applyFont="1" applyFill="1" applyBorder="1" applyAlignment="1">
      <alignment horizontal="center" vertical="center"/>
    </xf>
    <xf numFmtId="0" fontId="36" fillId="5" borderId="17" xfId="1" applyFont="1" applyFill="1" applyBorder="1" applyAlignment="1">
      <alignment vertical="center" wrapText="1"/>
    </xf>
    <xf numFmtId="14" fontId="4" fillId="5" borderId="17" xfId="1" applyNumberFormat="1" applyFont="1" applyFill="1" applyBorder="1" applyAlignment="1">
      <alignment horizontal="center" vertical="center" wrapText="1"/>
    </xf>
    <xf numFmtId="167" fontId="4" fillId="5" borderId="17" xfId="1" applyNumberFormat="1" applyFont="1" applyFill="1" applyBorder="1" applyAlignment="1">
      <alignment horizontal="center" vertical="center" wrapText="1"/>
    </xf>
    <xf numFmtId="167" fontId="11" fillId="5" borderId="17" xfId="1" applyNumberFormat="1" applyFont="1" applyFill="1" applyBorder="1" applyAlignment="1">
      <alignment horizontal="center" vertical="center" wrapText="1"/>
    </xf>
    <xf numFmtId="49" fontId="5" fillId="4" borderId="17" xfId="1" applyNumberFormat="1" applyFill="1" applyBorder="1" applyAlignment="1">
      <alignment horizontal="center" vertical="center"/>
    </xf>
    <xf numFmtId="0" fontId="86" fillId="4" borderId="17" xfId="7" applyFont="1" applyFill="1" applyBorder="1" applyAlignment="1">
      <alignment vertical="center" wrapText="1"/>
    </xf>
    <xf numFmtId="0" fontId="15" fillId="4" borderId="17" xfId="7" applyFont="1" applyFill="1" applyBorder="1" applyAlignment="1">
      <alignment vertical="center" wrapText="1"/>
    </xf>
    <xf numFmtId="1" fontId="19" fillId="54" borderId="91" xfId="1" applyNumberFormat="1" applyFont="1" applyFill="1" applyBorder="1" applyAlignment="1">
      <alignment horizontal="center" vertical="center"/>
    </xf>
    <xf numFmtId="166" fontId="50" fillId="6" borderId="9" xfId="1" applyNumberFormat="1" applyFont="1" applyFill="1" applyBorder="1" applyAlignment="1">
      <alignment horizontal="center" vertical="center" wrapText="1"/>
    </xf>
    <xf numFmtId="0" fontId="50" fillId="27" borderId="40" xfId="1" applyFont="1" applyFill="1" applyBorder="1" applyAlignment="1">
      <alignment horizontal="center" vertical="center" wrapText="1"/>
    </xf>
    <xf numFmtId="166" fontId="50" fillId="27" borderId="83" xfId="1" applyNumberFormat="1" applyFont="1" applyFill="1" applyBorder="1" applyAlignment="1">
      <alignment horizontal="center" vertical="center" wrapText="1"/>
    </xf>
    <xf numFmtId="166" fontId="50" fillId="14" borderId="85" xfId="1" applyNumberFormat="1" applyFont="1" applyFill="1" applyBorder="1" applyAlignment="1">
      <alignment horizontal="center" vertical="center" wrapText="1"/>
    </xf>
    <xf numFmtId="165" fontId="50" fillId="22" borderId="29" xfId="1" applyNumberFormat="1" applyFont="1" applyFill="1" applyBorder="1" applyAlignment="1">
      <alignment horizontal="center" vertical="center" wrapText="1"/>
    </xf>
    <xf numFmtId="0" fontId="50" fillId="22" borderId="1" xfId="1" applyFont="1" applyFill="1" applyBorder="1" applyAlignment="1">
      <alignment vertical="center" wrapText="1"/>
    </xf>
    <xf numFmtId="169" fontId="50" fillId="22" borderId="2" xfId="1" applyNumberFormat="1" applyFont="1" applyFill="1" applyBorder="1" applyAlignment="1">
      <alignment horizontal="center" vertical="center" wrapText="1"/>
    </xf>
    <xf numFmtId="165" fontId="50" fillId="9" borderId="1" xfId="1" applyNumberFormat="1" applyFont="1" applyFill="1" applyBorder="1" applyAlignment="1">
      <alignment horizontal="center" vertical="center" wrapText="1"/>
    </xf>
    <xf numFmtId="0" fontId="19" fillId="3" borderId="0" xfId="1" applyFont="1"/>
    <xf numFmtId="166" fontId="4" fillId="27" borderId="40" xfId="1" applyNumberFormat="1" applyFont="1" applyFill="1" applyBorder="1" applyAlignment="1">
      <alignment horizontal="center" vertical="center" wrapText="1"/>
    </xf>
    <xf numFmtId="166" fontId="4" fillId="27" borderId="127" xfId="1" applyNumberFormat="1" applyFont="1" applyFill="1" applyBorder="1" applyAlignment="1">
      <alignment horizontal="center" vertical="center" wrapText="1"/>
    </xf>
    <xf numFmtId="166" fontId="4" fillId="27" borderId="136" xfId="1" applyNumberFormat="1" applyFont="1" applyFill="1" applyBorder="1" applyAlignment="1">
      <alignment horizontal="center" vertical="center" wrapText="1"/>
    </xf>
    <xf numFmtId="49" fontId="143" fillId="11" borderId="46" xfId="1" applyNumberFormat="1" applyFont="1" applyFill="1" applyBorder="1" applyAlignment="1">
      <alignment horizontal="center" vertical="center"/>
    </xf>
    <xf numFmtId="169" fontId="144" fillId="9" borderId="1" xfId="1" applyNumberFormat="1" applyFont="1" applyFill="1" applyBorder="1" applyAlignment="1">
      <alignment horizontal="center" vertical="center" wrapText="1"/>
    </xf>
    <xf numFmtId="169" fontId="144" fillId="20" borderId="1" xfId="1" applyNumberFormat="1" applyFont="1" applyFill="1" applyBorder="1" applyAlignment="1">
      <alignment horizontal="center" vertical="center" wrapText="1"/>
    </xf>
    <xf numFmtId="0" fontId="145" fillId="20" borderId="1" xfId="2" applyFont="1" applyFill="1" applyBorder="1" applyAlignment="1">
      <alignment horizontal="center" vertical="center" wrapText="1"/>
    </xf>
    <xf numFmtId="0" fontId="144" fillId="20" borderId="47" xfId="1" applyFont="1" applyFill="1" applyBorder="1" applyAlignment="1">
      <alignment horizontal="center" vertical="center" wrapText="1"/>
    </xf>
    <xf numFmtId="0" fontId="4" fillId="6" borderId="91" xfId="1" applyFont="1" applyFill="1" applyBorder="1" applyAlignment="1">
      <alignment vertical="top" wrapText="1"/>
    </xf>
    <xf numFmtId="0" fontId="30" fillId="6" borderId="91" xfId="1" applyFont="1" applyFill="1" applyBorder="1" applyAlignment="1">
      <alignment vertical="top" wrapText="1"/>
    </xf>
    <xf numFmtId="0" fontId="5" fillId="3" borderId="91" xfId="1" applyBorder="1" applyAlignment="1">
      <alignment vertical="top"/>
    </xf>
    <xf numFmtId="169" fontId="15" fillId="7" borderId="91" xfId="1" applyNumberFormat="1" applyFont="1" applyFill="1" applyBorder="1" applyAlignment="1">
      <alignment horizontal="left" vertical="top" wrapText="1"/>
    </xf>
    <xf numFmtId="165" fontId="15" fillId="7" borderId="115" xfId="1" applyNumberFormat="1" applyFont="1" applyFill="1" applyBorder="1" applyAlignment="1">
      <alignment horizontal="left" vertical="top" wrapText="1"/>
    </xf>
    <xf numFmtId="0" fontId="5" fillId="38" borderId="112" xfId="1" applyFill="1" applyBorder="1" applyAlignment="1">
      <alignment horizontal="center" vertical="top"/>
    </xf>
    <xf numFmtId="0" fontId="5" fillId="21" borderId="87" xfId="1" applyFill="1" applyBorder="1" applyAlignment="1">
      <alignment vertical="top" wrapText="1"/>
    </xf>
    <xf numFmtId="169" fontId="5" fillId="7" borderId="91" xfId="1" applyNumberFormat="1" applyFill="1" applyBorder="1" applyAlignment="1" applyProtection="1">
      <alignment horizontal="center" vertical="top" wrapText="1"/>
      <protection locked="0"/>
    </xf>
    <xf numFmtId="0" fontId="30" fillId="66" borderId="1" xfId="1" applyFont="1" applyFill="1" applyBorder="1" applyAlignment="1">
      <alignment vertical="center" wrapText="1"/>
    </xf>
    <xf numFmtId="0" fontId="4" fillId="66" borderId="1" xfId="1" applyFont="1" applyFill="1" applyBorder="1" applyAlignment="1">
      <alignment vertical="center" wrapText="1"/>
    </xf>
    <xf numFmtId="49" fontId="4" fillId="66" borderId="1" xfId="1" applyNumberFormat="1" applyFont="1" applyFill="1" applyBorder="1" applyAlignment="1">
      <alignment horizontal="center" vertical="center" wrapText="1"/>
    </xf>
    <xf numFmtId="166" fontId="4" fillId="66" borderId="1" xfId="1" applyNumberFormat="1" applyFont="1" applyFill="1" applyBorder="1" applyAlignment="1">
      <alignment horizontal="center" vertical="center" wrapText="1"/>
    </xf>
    <xf numFmtId="166" fontId="4" fillId="66" borderId="57" xfId="1" applyNumberFormat="1" applyFont="1" applyFill="1" applyBorder="1" applyAlignment="1">
      <alignment horizontal="center" vertical="center" wrapText="1"/>
    </xf>
    <xf numFmtId="166" fontId="4" fillId="66" borderId="40" xfId="1" applyNumberFormat="1" applyFont="1" applyFill="1" applyBorder="1" applyAlignment="1">
      <alignment horizontal="center" vertical="center" wrapText="1"/>
    </xf>
    <xf numFmtId="166" fontId="4" fillId="66" borderId="85" xfId="1" applyNumberFormat="1" applyFont="1" applyFill="1" applyBorder="1" applyAlignment="1">
      <alignment horizontal="center" vertical="center" wrapText="1"/>
    </xf>
    <xf numFmtId="165" fontId="4" fillId="66" borderId="29" xfId="1" applyNumberFormat="1" applyFont="1" applyFill="1" applyBorder="1" applyAlignment="1">
      <alignment horizontal="center" vertical="center" wrapText="1"/>
    </xf>
    <xf numFmtId="0" fontId="10" fillId="66" borderId="1" xfId="8" applyFill="1" applyBorder="1" applyAlignment="1">
      <alignment vertical="center" wrapText="1"/>
    </xf>
    <xf numFmtId="0" fontId="10" fillId="66" borderId="1" xfId="2" applyFill="1" applyBorder="1" applyAlignment="1">
      <alignment vertical="center" wrapText="1"/>
    </xf>
    <xf numFmtId="169" fontId="4" fillId="66" borderId="57" xfId="1" applyNumberFormat="1" applyFont="1" applyFill="1" applyBorder="1" applyAlignment="1">
      <alignment horizontal="center" vertical="center" wrapText="1"/>
    </xf>
    <xf numFmtId="49" fontId="4" fillId="66" borderId="46" xfId="1" applyNumberFormat="1" applyFont="1" applyFill="1" applyBorder="1" applyAlignment="1">
      <alignment horizontal="center" vertical="center" wrapText="1"/>
    </xf>
    <xf numFmtId="169" fontId="4" fillId="66" borderId="1" xfId="1" applyNumberFormat="1" applyFont="1" applyFill="1" applyBorder="1" applyAlignment="1">
      <alignment horizontal="center" vertical="center" wrapText="1"/>
    </xf>
    <xf numFmtId="0" fontId="10" fillId="66" borderId="1" xfId="2" applyFill="1" applyBorder="1" applyAlignment="1">
      <alignment horizontal="center" vertical="center" wrapText="1"/>
    </xf>
    <xf numFmtId="0" fontId="4" fillId="66" borderId="47" xfId="1" applyFont="1" applyFill="1" applyBorder="1" applyAlignment="1">
      <alignment horizontal="center" vertical="center" wrapText="1"/>
    </xf>
    <xf numFmtId="0" fontId="4" fillId="66" borderId="1" xfId="1" applyFont="1" applyFill="1" applyBorder="1" applyAlignment="1">
      <alignment horizontal="center" vertical="center" wrapText="1"/>
    </xf>
    <xf numFmtId="0" fontId="4" fillId="66" borderId="30" xfId="1" applyFont="1" applyFill="1" applyBorder="1" applyAlignment="1">
      <alignment horizontal="center" vertical="center" wrapText="1"/>
    </xf>
    <xf numFmtId="49" fontId="4" fillId="66" borderId="29" xfId="1" applyNumberFormat="1" applyFont="1" applyFill="1" applyBorder="1" applyAlignment="1">
      <alignment horizontal="center" vertical="center" wrapText="1"/>
    </xf>
    <xf numFmtId="169" fontId="4" fillId="66" borderId="30" xfId="1" applyNumberFormat="1" applyFont="1" applyFill="1" applyBorder="1" applyAlignment="1">
      <alignment horizontal="center" vertical="center" wrapText="1"/>
    </xf>
    <xf numFmtId="14" fontId="4" fillId="66" borderId="1" xfId="1" applyNumberFormat="1" applyFont="1" applyFill="1" applyBorder="1" applyAlignment="1">
      <alignment horizontal="center" vertical="center" wrapText="1"/>
    </xf>
    <xf numFmtId="14" fontId="11" fillId="66" borderId="1" xfId="1" applyNumberFormat="1" applyFont="1" applyFill="1" applyBorder="1" applyAlignment="1">
      <alignment horizontal="center" vertical="center" wrapText="1"/>
    </xf>
    <xf numFmtId="166" fontId="15" fillId="7" borderId="91" xfId="1" applyNumberFormat="1" applyFont="1" applyFill="1" applyBorder="1" applyAlignment="1">
      <alignment horizontal="center" vertical="top" wrapText="1"/>
    </xf>
    <xf numFmtId="166" fontId="14" fillId="5" borderId="17" xfId="1" quotePrefix="1" applyNumberFormat="1" applyFont="1" applyFill="1" applyBorder="1" applyAlignment="1">
      <alignment horizontal="center" vertical="center" wrapText="1"/>
    </xf>
    <xf numFmtId="166" fontId="4" fillId="9" borderId="23" xfId="1" applyNumberFormat="1" applyFont="1" applyFill="1" applyBorder="1" applyAlignment="1">
      <alignment horizontal="left" vertical="center" wrapText="1"/>
    </xf>
    <xf numFmtId="0" fontId="37" fillId="3" borderId="0" xfId="1" applyFont="1" applyAlignment="1">
      <alignment horizontal="center" vertical="center"/>
    </xf>
    <xf numFmtId="0" fontId="0" fillId="0" borderId="0" xfId="0" applyAlignment="1">
      <alignment vertical="center"/>
    </xf>
    <xf numFmtId="166" fontId="4" fillId="9" borderId="1" xfId="1" applyNumberFormat="1" applyFont="1" applyFill="1" applyBorder="1" applyAlignment="1">
      <alignment horizontal="center" vertical="center" wrapText="1"/>
    </xf>
    <xf numFmtId="166" fontId="4" fillId="9" borderId="1" xfId="1" applyNumberFormat="1" applyFont="1" applyFill="1" applyBorder="1" applyAlignment="1">
      <alignment vertical="center" wrapText="1"/>
    </xf>
    <xf numFmtId="166" fontId="35" fillId="22" borderId="1" xfId="8" applyNumberFormat="1" applyFont="1" applyFill="1" applyBorder="1" applyAlignment="1">
      <alignment vertical="center" wrapText="1"/>
    </xf>
    <xf numFmtId="166" fontId="36" fillId="9" borderId="1" xfId="1" applyNumberFormat="1" applyFont="1" applyFill="1" applyBorder="1" applyAlignment="1">
      <alignment vertical="center" wrapText="1"/>
    </xf>
    <xf numFmtId="0" fontId="5" fillId="3" borderId="0" xfId="1" applyAlignment="1" applyProtection="1">
      <alignment horizontal="center" vertical="top"/>
      <protection locked="0"/>
    </xf>
    <xf numFmtId="49" fontId="77" fillId="12" borderId="29" xfId="1" applyNumberFormat="1" applyFont="1" applyFill="1" applyBorder="1" applyAlignment="1">
      <alignment horizontal="center" vertical="center"/>
    </xf>
    <xf numFmtId="169" fontId="54" fillId="20" borderId="1" xfId="1" quotePrefix="1" applyNumberFormat="1" applyFont="1" applyFill="1" applyBorder="1" applyAlignment="1">
      <alignment horizontal="center" vertical="center" wrapText="1"/>
    </xf>
    <xf numFmtId="0" fontId="10" fillId="17" borderId="60" xfId="2" applyFill="1" applyBorder="1" applyAlignment="1">
      <alignment vertical="center" wrapText="1"/>
    </xf>
    <xf numFmtId="169" fontId="4" fillId="22" borderId="57" xfId="1" quotePrefix="1" applyNumberFormat="1" applyFont="1" applyFill="1" applyBorder="1" applyAlignment="1">
      <alignment horizontal="center" vertical="center" wrapText="1"/>
    </xf>
    <xf numFmtId="0" fontId="15" fillId="10" borderId="91" xfId="0" applyFont="1" applyFill="1" applyBorder="1" applyAlignment="1">
      <alignment vertical="center" wrapText="1"/>
    </xf>
    <xf numFmtId="0" fontId="15" fillId="10" borderId="91" xfId="7" applyFont="1" applyFill="1" applyBorder="1" applyAlignment="1">
      <alignment vertical="center" wrapText="1"/>
    </xf>
    <xf numFmtId="49" fontId="0" fillId="67" borderId="46" xfId="1" applyNumberFormat="1" applyFont="1" applyFill="1" applyBorder="1" applyAlignment="1">
      <alignment horizontal="center" vertical="center" wrapText="1"/>
    </xf>
    <xf numFmtId="0" fontId="147" fillId="0" borderId="0" xfId="0" applyFont="1" applyAlignment="1">
      <alignment vertical="top"/>
    </xf>
    <xf numFmtId="1" fontId="0" fillId="54" borderId="91" xfId="1" applyNumberFormat="1" applyFont="1" applyFill="1" applyBorder="1" applyAlignment="1">
      <alignment horizontal="center" vertical="center"/>
    </xf>
    <xf numFmtId="166" fontId="36" fillId="9" borderId="57" xfId="1" applyNumberFormat="1" applyFont="1" applyFill="1" applyBorder="1" applyAlignment="1">
      <alignment horizontal="left" vertical="center" wrapText="1"/>
    </xf>
    <xf numFmtId="49" fontId="0" fillId="11" borderId="1" xfId="1" applyNumberFormat="1" applyFont="1" applyFill="1" applyBorder="1" applyAlignment="1">
      <alignment horizontal="center" vertical="center"/>
    </xf>
    <xf numFmtId="0" fontId="110" fillId="10" borderId="60" xfId="0" applyFont="1" applyFill="1" applyBorder="1" applyAlignment="1">
      <alignment vertical="center" wrapText="1"/>
    </xf>
    <xf numFmtId="0" fontId="93" fillId="10" borderId="60" xfId="0" applyFont="1" applyFill="1" applyBorder="1" applyAlignment="1">
      <alignment vertical="center" wrapText="1"/>
    </xf>
    <xf numFmtId="0" fontId="4" fillId="22" borderId="113" xfId="1" applyFont="1" applyFill="1" applyBorder="1" applyAlignment="1">
      <alignment vertical="center" wrapText="1"/>
    </xf>
    <xf numFmtId="0" fontId="10" fillId="22" borderId="113" xfId="8" applyFill="1" applyBorder="1" applyAlignment="1">
      <alignment vertical="center" wrapText="1"/>
    </xf>
    <xf numFmtId="49" fontId="143" fillId="11" borderId="59" xfId="1" applyNumberFormat="1" applyFont="1" applyFill="1" applyBorder="1" applyAlignment="1">
      <alignment horizontal="center" vertical="center" wrapText="1"/>
    </xf>
    <xf numFmtId="49" fontId="0" fillId="11" borderId="59" xfId="1" applyNumberFormat="1" applyFont="1" applyFill="1" applyBorder="1" applyAlignment="1">
      <alignment horizontal="center" vertical="center" wrapText="1"/>
    </xf>
    <xf numFmtId="166" fontId="4" fillId="27" borderId="73" xfId="1" applyNumberFormat="1" applyFont="1" applyFill="1" applyBorder="1" applyAlignment="1">
      <alignment horizontal="center" vertical="center" wrapText="1"/>
    </xf>
    <xf numFmtId="166" fontId="11" fillId="6" borderId="57" xfId="1" applyNumberFormat="1" applyFont="1" applyFill="1" applyBorder="1" applyAlignment="1">
      <alignment horizontal="center" vertical="center" wrapText="1"/>
    </xf>
    <xf numFmtId="167" fontId="4" fillId="6" borderId="73" xfId="1" applyNumberFormat="1" applyFont="1" applyFill="1" applyBorder="1" applyAlignment="1">
      <alignment horizontal="center" vertical="center" wrapText="1"/>
    </xf>
    <xf numFmtId="0" fontId="86" fillId="10" borderId="60" xfId="0" applyFont="1" applyFill="1" applyBorder="1" applyAlignment="1">
      <alignment horizontal="left" vertical="center" wrapText="1"/>
    </xf>
    <xf numFmtId="0" fontId="76" fillId="10" borderId="60" xfId="0" applyFont="1" applyFill="1" applyBorder="1" applyAlignment="1">
      <alignment horizontal="left" vertical="center" wrapText="1"/>
    </xf>
    <xf numFmtId="166" fontId="14" fillId="6" borderId="57" xfId="1" applyNumberFormat="1" applyFont="1" applyFill="1" applyBorder="1" applyAlignment="1">
      <alignment horizontal="center" vertical="center" wrapText="1"/>
    </xf>
    <xf numFmtId="166" fontId="4" fillId="9" borderId="57" xfId="1" applyNumberFormat="1" applyFont="1" applyFill="1" applyBorder="1" applyAlignment="1">
      <alignment horizontal="left" vertical="center" wrapText="1"/>
    </xf>
    <xf numFmtId="1" fontId="50" fillId="59" borderId="59" xfId="1" applyNumberFormat="1" applyFont="1" applyFill="1" applyBorder="1" applyAlignment="1">
      <alignment horizontal="center" vertical="center" wrapText="1"/>
    </xf>
    <xf numFmtId="49" fontId="4" fillId="11" borderId="60" xfId="1" applyNumberFormat="1" applyFont="1" applyFill="1" applyBorder="1" applyAlignment="1">
      <alignment horizontal="center" vertical="center" wrapText="1"/>
    </xf>
    <xf numFmtId="0" fontId="30" fillId="6" borderId="114" xfId="1" applyFont="1" applyFill="1" applyBorder="1" applyAlignment="1">
      <alignment vertical="center" wrapText="1"/>
    </xf>
    <xf numFmtId="0" fontId="4" fillId="6" borderId="145" xfId="1" applyFont="1" applyFill="1" applyBorder="1" applyAlignment="1">
      <alignment vertical="center" wrapText="1"/>
    </xf>
    <xf numFmtId="1" fontId="0" fillId="54" borderId="149" xfId="1" applyNumberFormat="1" applyFont="1" applyFill="1" applyBorder="1" applyAlignment="1">
      <alignment horizontal="center" vertical="center"/>
    </xf>
    <xf numFmtId="49" fontId="4" fillId="6" borderId="114" xfId="1" applyNumberFormat="1" applyFont="1" applyFill="1" applyBorder="1" applyAlignment="1">
      <alignment horizontal="center" vertical="center" wrapText="1"/>
    </xf>
    <xf numFmtId="0" fontId="30" fillId="6" borderId="145" xfId="1" applyFont="1" applyFill="1" applyBorder="1" applyAlignment="1">
      <alignment horizontal="center" vertical="center" wrapText="1"/>
    </xf>
    <xf numFmtId="0" fontId="30" fillId="6" borderId="114" xfId="1" applyFont="1" applyFill="1" applyBorder="1" applyAlignment="1">
      <alignment horizontal="center" vertical="center" wrapText="1"/>
    </xf>
    <xf numFmtId="166" fontId="4" fillId="6" borderId="114" xfId="1" applyNumberFormat="1" applyFont="1" applyFill="1" applyBorder="1" applyAlignment="1">
      <alignment horizontal="center" vertical="center" wrapText="1"/>
    </xf>
    <xf numFmtId="166" fontId="4" fillId="6" borderId="145" xfId="1" applyNumberFormat="1" applyFont="1" applyFill="1" applyBorder="1" applyAlignment="1">
      <alignment horizontal="center" vertical="center" wrapText="1"/>
    </xf>
    <xf numFmtId="166" fontId="4" fillId="6" borderId="146" xfId="1" applyNumberFormat="1" applyFont="1" applyFill="1" applyBorder="1" applyAlignment="1">
      <alignment horizontal="center" vertical="center" wrapText="1"/>
    </xf>
    <xf numFmtId="166" fontId="4" fillId="6" borderId="144" xfId="1" applyNumberFormat="1" applyFont="1" applyFill="1" applyBorder="1" applyAlignment="1">
      <alignment horizontal="center" vertical="center" wrapText="1"/>
    </xf>
    <xf numFmtId="166" fontId="4" fillId="27" borderId="150" xfId="1" applyNumberFormat="1" applyFont="1" applyFill="1" applyBorder="1" applyAlignment="1">
      <alignment horizontal="center" vertical="center" wrapText="1"/>
    </xf>
    <xf numFmtId="166" fontId="4" fillId="27" borderId="151" xfId="1" applyNumberFormat="1" applyFont="1" applyFill="1" applyBorder="1" applyAlignment="1">
      <alignment horizontal="center" vertical="center" wrapText="1"/>
    </xf>
    <xf numFmtId="166" fontId="4" fillId="14" borderId="152" xfId="1" applyNumberFormat="1" applyFont="1" applyFill="1" applyBorder="1" applyAlignment="1">
      <alignment horizontal="center" vertical="center" wrapText="1"/>
    </xf>
    <xf numFmtId="165" fontId="4" fillId="22" borderId="153" xfId="1" applyNumberFormat="1" applyFont="1" applyFill="1" applyBorder="1" applyAlignment="1">
      <alignment horizontal="center" vertical="center" wrapText="1"/>
    </xf>
    <xf numFmtId="0" fontId="4" fillId="22" borderId="114" xfId="1" applyFont="1" applyFill="1" applyBorder="1" applyAlignment="1">
      <alignment vertical="center" wrapText="1"/>
    </xf>
    <xf numFmtId="0" fontId="10" fillId="22" borderId="114" xfId="2" applyFill="1" applyBorder="1" applyAlignment="1">
      <alignment vertical="center" wrapText="1"/>
    </xf>
    <xf numFmtId="169" fontId="4" fillId="22" borderId="146" xfId="1" applyNumberFormat="1" applyFont="1" applyFill="1" applyBorder="1" applyAlignment="1">
      <alignment horizontal="center" vertical="center" wrapText="1"/>
    </xf>
    <xf numFmtId="49" fontId="4" fillId="11" borderId="154" xfId="1" applyNumberFormat="1" applyFont="1" applyFill="1" applyBorder="1" applyAlignment="1">
      <alignment horizontal="center" vertical="center" wrapText="1"/>
    </xf>
    <xf numFmtId="49" fontId="4" fillId="11" borderId="145" xfId="1" applyNumberFormat="1" applyFont="1" applyFill="1" applyBorder="1" applyAlignment="1">
      <alignment horizontal="center" vertical="center" wrapText="1"/>
    </xf>
    <xf numFmtId="169" fontId="4" fillId="9" borderId="114" xfId="1" applyNumberFormat="1" applyFont="1" applyFill="1" applyBorder="1" applyAlignment="1">
      <alignment horizontal="center" vertical="center" wrapText="1"/>
    </xf>
    <xf numFmtId="169" fontId="4" fillId="20" borderId="114" xfId="1" applyNumberFormat="1" applyFont="1" applyFill="1" applyBorder="1" applyAlignment="1">
      <alignment horizontal="center" vertical="center" wrapText="1"/>
    </xf>
    <xf numFmtId="0" fontId="4" fillId="20" borderId="114" xfId="1" applyFont="1" applyFill="1" applyBorder="1" applyAlignment="1">
      <alignment horizontal="center" vertical="center" wrapText="1"/>
    </xf>
    <xf numFmtId="0" fontId="4" fillId="20" borderId="155" xfId="1" applyFont="1" applyFill="1" applyBorder="1" applyAlignment="1">
      <alignment horizontal="center" vertical="center" wrapText="1"/>
    </xf>
    <xf numFmtId="49" fontId="0" fillId="12" borderId="114" xfId="1" applyNumberFormat="1" applyFont="1" applyFill="1" applyBorder="1" applyAlignment="1">
      <alignment horizontal="center" vertical="center"/>
    </xf>
    <xf numFmtId="49" fontId="0" fillId="12" borderId="145" xfId="1" applyNumberFormat="1" applyFont="1" applyFill="1" applyBorder="1" applyAlignment="1">
      <alignment horizontal="center" vertical="center"/>
    </xf>
    <xf numFmtId="0" fontId="4" fillId="20" borderId="156" xfId="1" applyFont="1" applyFill="1" applyBorder="1" applyAlignment="1">
      <alignment horizontal="center" vertical="center" wrapText="1"/>
    </xf>
    <xf numFmtId="169" fontId="4" fillId="11" borderId="144" xfId="1" applyNumberFormat="1" applyFont="1" applyFill="1" applyBorder="1" applyAlignment="1">
      <alignment horizontal="center" vertical="center" wrapText="1"/>
    </xf>
    <xf numFmtId="0" fontId="4" fillId="11" borderId="145" xfId="1" applyFont="1" applyFill="1" applyBorder="1" applyAlignment="1">
      <alignment horizontal="center" vertical="center" wrapText="1"/>
    </xf>
    <xf numFmtId="169" fontId="4" fillId="9" borderId="144" xfId="1" applyNumberFormat="1" applyFont="1" applyFill="1" applyBorder="1" applyAlignment="1">
      <alignment horizontal="center" vertical="center" wrapText="1"/>
    </xf>
    <xf numFmtId="169" fontId="4" fillId="20" borderId="145" xfId="1" applyNumberFormat="1" applyFont="1" applyFill="1" applyBorder="1" applyAlignment="1">
      <alignment horizontal="center" vertical="center" wrapText="1"/>
    </xf>
    <xf numFmtId="0" fontId="4" fillId="20" borderId="145" xfId="1" applyFont="1" applyFill="1" applyBorder="1" applyAlignment="1">
      <alignment horizontal="center" vertical="center" wrapText="1"/>
    </xf>
    <xf numFmtId="0" fontId="4" fillId="20" borderId="157" xfId="1" applyFont="1" applyFill="1" applyBorder="1" applyAlignment="1">
      <alignment horizontal="center" vertical="center" wrapText="1"/>
    </xf>
    <xf numFmtId="0" fontId="4" fillId="11" borderId="144" xfId="1" applyFont="1" applyFill="1" applyBorder="1" applyAlignment="1">
      <alignment horizontal="center" vertical="center" wrapText="1"/>
    </xf>
    <xf numFmtId="49" fontId="4" fillId="11" borderId="153" xfId="1" applyNumberFormat="1" applyFont="1" applyFill="1" applyBorder="1" applyAlignment="1">
      <alignment horizontal="center" vertical="center" wrapText="1"/>
    </xf>
    <xf numFmtId="169" fontId="4" fillId="20" borderId="156" xfId="1" applyNumberFormat="1" applyFont="1" applyFill="1" applyBorder="1" applyAlignment="1">
      <alignment horizontal="center" vertical="center" wrapText="1"/>
    </xf>
    <xf numFmtId="169" fontId="4" fillId="9" borderId="146" xfId="1" applyNumberFormat="1" applyFont="1" applyFill="1" applyBorder="1" applyAlignment="1">
      <alignment horizontal="center" vertical="center" wrapText="1"/>
    </xf>
    <xf numFmtId="0" fontId="36" fillId="9" borderId="114" xfId="1" applyFont="1" applyFill="1" applyBorder="1" applyAlignment="1">
      <alignment vertical="center" wrapText="1"/>
    </xf>
    <xf numFmtId="0" fontId="4" fillId="9" borderId="114" xfId="1" applyFont="1" applyFill="1" applyBorder="1" applyAlignment="1">
      <alignment vertical="center" wrapText="1"/>
    </xf>
    <xf numFmtId="14" fontId="4" fillId="9" borderId="114" xfId="1" applyNumberFormat="1" applyFont="1" applyFill="1" applyBorder="1" applyAlignment="1">
      <alignment horizontal="center" vertical="center" wrapText="1"/>
    </xf>
    <xf numFmtId="0" fontId="4" fillId="9" borderId="114" xfId="1" applyFont="1" applyFill="1" applyBorder="1" applyAlignment="1">
      <alignment horizontal="center" vertical="center" wrapText="1"/>
    </xf>
    <xf numFmtId="0" fontId="54" fillId="6" borderId="59" xfId="1" applyFont="1" applyFill="1" applyBorder="1" applyAlignment="1">
      <alignment vertical="center" wrapText="1"/>
    </xf>
    <xf numFmtId="1" fontId="0" fillId="54" borderId="59" xfId="1" applyNumberFormat="1" applyFont="1" applyFill="1" applyBorder="1" applyAlignment="1">
      <alignment horizontal="center" vertical="center"/>
    </xf>
    <xf numFmtId="165" fontId="0" fillId="10" borderId="1" xfId="1" applyNumberFormat="1" applyFont="1" applyFill="1" applyBorder="1" applyAlignment="1">
      <alignment horizontal="left" vertical="center" wrapText="1"/>
    </xf>
    <xf numFmtId="166" fontId="14" fillId="6" borderId="73" xfId="1" applyNumberFormat="1" applyFont="1" applyFill="1" applyBorder="1" applyAlignment="1">
      <alignment horizontal="center" vertical="center" wrapText="1"/>
    </xf>
    <xf numFmtId="0" fontId="4" fillId="22" borderId="60" xfId="1" applyFont="1" applyFill="1" applyBorder="1" applyAlignment="1">
      <alignment horizontal="center" vertical="center" wrapText="1"/>
    </xf>
    <xf numFmtId="0" fontId="0" fillId="17" borderId="29" xfId="1" applyFont="1" applyFill="1" applyBorder="1" applyAlignment="1">
      <alignment horizontal="center" vertical="center" wrapText="1"/>
    </xf>
    <xf numFmtId="1" fontId="0" fillId="54" borderId="1" xfId="1" applyNumberFormat="1" applyFont="1" applyFill="1" applyBorder="1" applyAlignment="1">
      <alignment horizontal="center" vertical="center"/>
    </xf>
    <xf numFmtId="17" fontId="4" fillId="11" borderId="59" xfId="1" applyNumberFormat="1" applyFont="1" applyFill="1" applyBorder="1" applyAlignment="1">
      <alignment horizontal="center" vertical="center" wrapText="1"/>
    </xf>
    <xf numFmtId="0" fontId="87" fillId="9" borderId="60" xfId="1" applyFont="1" applyFill="1" applyBorder="1" applyAlignment="1">
      <alignment vertical="center" wrapText="1"/>
    </xf>
    <xf numFmtId="0" fontId="53" fillId="6" borderId="57" xfId="1" applyFont="1" applyFill="1" applyBorder="1" applyAlignment="1">
      <alignment horizontal="center" vertical="center" wrapText="1"/>
    </xf>
    <xf numFmtId="169" fontId="4" fillId="20" borderId="73" xfId="1" applyNumberFormat="1" applyFont="1" applyFill="1" applyBorder="1" applyAlignment="1">
      <alignment horizontal="center" vertical="center" wrapText="1"/>
    </xf>
    <xf numFmtId="0" fontId="4" fillId="11" borderId="60" xfId="1" applyFont="1" applyFill="1" applyBorder="1" applyAlignment="1">
      <alignment horizontal="center" vertical="center" wrapText="1"/>
    </xf>
    <xf numFmtId="166" fontId="4" fillId="6" borderId="59" xfId="1" quotePrefix="1" applyNumberFormat="1" applyFont="1" applyFill="1" applyBorder="1" applyAlignment="1">
      <alignment horizontal="center" vertical="center" wrapText="1"/>
    </xf>
    <xf numFmtId="0" fontId="24" fillId="12" borderId="59" xfId="0" applyFont="1" applyFill="1" applyBorder="1" applyAlignment="1">
      <alignment horizontal="center" vertical="center" wrapText="1"/>
    </xf>
    <xf numFmtId="0" fontId="10" fillId="17" borderId="60" xfId="8" applyFill="1" applyBorder="1" applyAlignment="1">
      <alignment vertical="center" wrapText="1"/>
    </xf>
    <xf numFmtId="0" fontId="36" fillId="9" borderId="60" xfId="1" applyFont="1" applyFill="1" applyBorder="1" applyAlignment="1">
      <alignment vertical="center" wrapText="1"/>
    </xf>
    <xf numFmtId="0" fontId="4" fillId="9" borderId="60" xfId="1" applyFont="1" applyFill="1" applyBorder="1" applyAlignment="1">
      <alignment vertical="center" wrapText="1"/>
    </xf>
    <xf numFmtId="167" fontId="11" fillId="6" borderId="73" xfId="1" applyNumberFormat="1" applyFont="1" applyFill="1" applyBorder="1" applyAlignment="1">
      <alignment horizontal="center" vertical="center" wrapText="1"/>
    </xf>
    <xf numFmtId="165" fontId="0" fillId="10" borderId="91" xfId="1" applyNumberFormat="1" applyFont="1" applyFill="1" applyBorder="1" applyAlignment="1">
      <alignment horizontal="left" vertical="center" wrapText="1"/>
    </xf>
    <xf numFmtId="0" fontId="10" fillId="17" borderId="60" xfId="2" applyFill="1" applyBorder="1" applyAlignment="1">
      <alignment horizontal="left" vertical="top" wrapText="1"/>
    </xf>
    <xf numFmtId="0" fontId="4" fillId="6" borderId="59" xfId="1" quotePrefix="1" applyFont="1" applyFill="1" applyBorder="1" applyAlignment="1">
      <alignment vertical="center" wrapText="1"/>
    </xf>
    <xf numFmtId="0" fontId="14" fillId="6" borderId="59" xfId="1" applyFont="1" applyFill="1" applyBorder="1" applyAlignment="1">
      <alignment vertical="center" wrapText="1"/>
    </xf>
    <xf numFmtId="0" fontId="47" fillId="6" borderId="114" xfId="1" applyFont="1" applyFill="1" applyBorder="1" applyAlignment="1">
      <alignment horizontal="left" vertical="center" wrapText="1"/>
    </xf>
    <xf numFmtId="169" fontId="0" fillId="12" borderId="59" xfId="1" applyNumberFormat="1" applyFont="1" applyFill="1" applyBorder="1" applyAlignment="1">
      <alignment horizontal="center" vertical="center"/>
    </xf>
    <xf numFmtId="0" fontId="47" fillId="62" borderId="113" xfId="1" applyFont="1" applyFill="1" applyBorder="1" applyAlignment="1">
      <alignment vertical="center" wrapText="1"/>
    </xf>
    <xf numFmtId="0" fontId="106" fillId="7" borderId="59" xfId="0" applyFont="1" applyFill="1" applyBorder="1" applyAlignment="1">
      <alignment wrapText="1"/>
    </xf>
    <xf numFmtId="0" fontId="4" fillId="6" borderId="59" xfId="1" applyFont="1" applyFill="1" applyBorder="1" applyAlignment="1">
      <alignment horizontal="left" vertical="center" wrapText="1"/>
    </xf>
    <xf numFmtId="0" fontId="35" fillId="22" borderId="60" xfId="8" applyFont="1" applyFill="1" applyBorder="1" applyAlignment="1">
      <alignment vertical="center" wrapText="1"/>
    </xf>
    <xf numFmtId="166" fontId="14" fillId="6" borderId="59" xfId="1" applyNumberFormat="1" applyFont="1" applyFill="1" applyBorder="1" applyAlignment="1">
      <alignment horizontal="center" vertical="center" wrapText="1"/>
    </xf>
    <xf numFmtId="0" fontId="0" fillId="17" borderId="29" xfId="1" applyFont="1" applyFill="1" applyBorder="1" applyAlignment="1">
      <alignment horizontal="center" vertical="center"/>
    </xf>
    <xf numFmtId="0" fontId="47" fillId="6" borderId="57" xfId="1" applyFont="1" applyFill="1" applyBorder="1" applyAlignment="1">
      <alignment horizontal="center" vertical="center" wrapText="1"/>
    </xf>
    <xf numFmtId="0" fontId="4" fillId="9" borderId="158" xfId="1" applyFont="1" applyFill="1" applyBorder="1" applyAlignment="1">
      <alignment vertical="center" wrapText="1"/>
    </xf>
    <xf numFmtId="0" fontId="4" fillId="9" borderId="159" xfId="1" applyFont="1" applyFill="1" applyBorder="1" applyAlignment="1">
      <alignment vertical="center" wrapText="1"/>
    </xf>
    <xf numFmtId="14" fontId="4" fillId="9" borderId="59" xfId="1" applyNumberFormat="1" applyFont="1" applyFill="1" applyBorder="1" applyAlignment="1">
      <alignment horizontal="center" vertical="center" wrapText="1"/>
    </xf>
    <xf numFmtId="0" fontId="0" fillId="12" borderId="60" xfId="0" applyFill="1" applyBorder="1" applyAlignment="1">
      <alignment wrapText="1"/>
    </xf>
    <xf numFmtId="167" fontId="4" fillId="6" borderId="59" xfId="1" quotePrefix="1" applyNumberFormat="1" applyFont="1" applyFill="1" applyBorder="1" applyAlignment="1">
      <alignment horizontal="center" vertical="center" wrapText="1"/>
    </xf>
    <xf numFmtId="0" fontId="4" fillId="12" borderId="59" xfId="0" applyFont="1" applyFill="1" applyBorder="1" applyAlignment="1">
      <alignment vertical="center" wrapText="1"/>
    </xf>
    <xf numFmtId="0" fontId="4" fillId="66" borderId="59" xfId="1" applyFont="1" applyFill="1" applyBorder="1" applyAlignment="1">
      <alignment vertical="center" wrapText="1"/>
    </xf>
    <xf numFmtId="1" fontId="4" fillId="66" borderId="59" xfId="1" applyNumberFormat="1" applyFont="1" applyFill="1" applyBorder="1" applyAlignment="1">
      <alignment horizontal="center" vertical="center" wrapText="1"/>
    </xf>
    <xf numFmtId="0" fontId="30" fillId="66" borderId="59" xfId="1" applyFont="1" applyFill="1" applyBorder="1" applyAlignment="1">
      <alignment horizontal="center" vertical="center" wrapText="1"/>
    </xf>
    <xf numFmtId="0" fontId="30" fillId="66" borderId="57" xfId="1" applyFont="1" applyFill="1" applyBorder="1" applyAlignment="1">
      <alignment horizontal="center" vertical="center" wrapText="1"/>
    </xf>
    <xf numFmtId="167" fontId="4" fillId="66" borderId="59" xfId="1" quotePrefix="1" applyNumberFormat="1" applyFont="1" applyFill="1" applyBorder="1" applyAlignment="1">
      <alignment horizontal="center" vertical="center" wrapText="1"/>
    </xf>
    <xf numFmtId="166" fontId="4" fillId="66" borderId="59" xfId="1" applyNumberFormat="1" applyFont="1" applyFill="1" applyBorder="1" applyAlignment="1">
      <alignment horizontal="center" vertical="center" wrapText="1"/>
    </xf>
    <xf numFmtId="167" fontId="4" fillId="66" borderId="59" xfId="1" applyNumberFormat="1" applyFont="1" applyFill="1" applyBorder="1" applyAlignment="1">
      <alignment horizontal="center" vertical="center" wrapText="1"/>
    </xf>
    <xf numFmtId="166" fontId="4" fillId="66" borderId="73" xfId="1" applyNumberFormat="1" applyFont="1" applyFill="1" applyBorder="1" applyAlignment="1">
      <alignment horizontal="center" vertical="center" wrapText="1"/>
    </xf>
    <xf numFmtId="169" fontId="11" fillId="66" borderId="73" xfId="1" applyNumberFormat="1" applyFont="1" applyFill="1" applyBorder="1" applyAlignment="1">
      <alignment horizontal="center" vertical="center" wrapText="1"/>
    </xf>
    <xf numFmtId="166" fontId="4" fillId="66" borderId="92" xfId="1" applyNumberFormat="1" applyFont="1" applyFill="1" applyBorder="1" applyAlignment="1">
      <alignment horizontal="center" vertical="center" wrapText="1"/>
    </xf>
    <xf numFmtId="49" fontId="4" fillId="66" borderId="60" xfId="1" applyNumberFormat="1" applyFont="1" applyFill="1" applyBorder="1" applyAlignment="1">
      <alignment horizontal="center" vertical="center" wrapText="1"/>
    </xf>
    <xf numFmtId="49" fontId="0" fillId="67" borderId="59" xfId="1" applyNumberFormat="1" applyFont="1" applyFill="1" applyBorder="1" applyAlignment="1">
      <alignment horizontal="center" vertical="center" wrapText="1"/>
    </xf>
    <xf numFmtId="169" fontId="4" fillId="66" borderId="59" xfId="1" applyNumberFormat="1" applyFont="1" applyFill="1" applyBorder="1" applyAlignment="1">
      <alignment horizontal="center" vertical="center" wrapText="1"/>
    </xf>
    <xf numFmtId="0" fontId="4" fillId="66" borderId="59" xfId="1" applyFont="1" applyFill="1" applyBorder="1" applyAlignment="1">
      <alignment horizontal="center" vertical="center" wrapText="1"/>
    </xf>
    <xf numFmtId="0" fontId="4" fillId="66" borderId="58" xfId="1" applyFont="1" applyFill="1" applyBorder="1" applyAlignment="1">
      <alignment horizontal="center" vertical="center" wrapText="1"/>
    </xf>
    <xf numFmtId="0" fontId="0" fillId="67" borderId="160" xfId="0" applyFill="1" applyBorder="1" applyAlignment="1">
      <alignment vertical="center" wrapText="1"/>
    </xf>
    <xf numFmtId="14" fontId="4" fillId="66" borderId="59" xfId="1" applyNumberFormat="1" applyFont="1" applyFill="1" applyBorder="1" applyAlignment="1">
      <alignment horizontal="center" vertical="center" wrapText="1"/>
    </xf>
    <xf numFmtId="0" fontId="4" fillId="9" borderId="113" xfId="1" applyFont="1" applyFill="1" applyBorder="1" applyAlignment="1">
      <alignment vertical="center" wrapText="1"/>
    </xf>
    <xf numFmtId="49" fontId="54" fillId="11" borderId="59" xfId="1" applyNumberFormat="1" applyFont="1" applyFill="1" applyBorder="1" applyAlignment="1">
      <alignment horizontal="center" vertical="center" wrapText="1"/>
    </xf>
    <xf numFmtId="0" fontId="15" fillId="10" borderId="60" xfId="0" applyFont="1" applyFill="1" applyBorder="1" applyAlignment="1">
      <alignment vertical="center" wrapText="1"/>
    </xf>
    <xf numFmtId="0" fontId="4" fillId="6" borderId="141" xfId="1" applyFont="1" applyFill="1" applyBorder="1" applyAlignment="1">
      <alignment vertical="center" wrapText="1"/>
    </xf>
    <xf numFmtId="0" fontId="4" fillId="6" borderId="147" xfId="1" applyFont="1" applyFill="1" applyBorder="1" applyAlignment="1">
      <alignment vertical="center" wrapText="1"/>
    </xf>
    <xf numFmtId="0" fontId="4" fillId="6" borderId="143" xfId="1" applyFont="1" applyFill="1" applyBorder="1" applyAlignment="1">
      <alignment vertical="center" wrapText="1"/>
    </xf>
    <xf numFmtId="0" fontId="4" fillId="6" borderId="148" xfId="1" applyFont="1" applyFill="1" applyBorder="1" applyAlignment="1">
      <alignment vertical="center" wrapText="1"/>
    </xf>
    <xf numFmtId="0" fontId="4" fillId="6" borderId="143" xfId="1" applyFont="1" applyFill="1" applyBorder="1" applyAlignment="1">
      <alignment horizontal="left" vertical="center" wrapText="1"/>
    </xf>
    <xf numFmtId="0" fontId="14" fillId="6" borderId="143" xfId="1" applyFont="1" applyFill="1" applyBorder="1" applyAlignment="1">
      <alignment vertical="center" wrapText="1"/>
    </xf>
    <xf numFmtId="0" fontId="13" fillId="6" borderId="143" xfId="1" applyFont="1" applyFill="1" applyBorder="1" applyAlignment="1">
      <alignment vertical="center" wrapText="1"/>
    </xf>
    <xf numFmtId="0" fontId="4" fillId="66" borderId="143" xfId="1" applyFont="1" applyFill="1" applyBorder="1" applyAlignment="1">
      <alignment vertical="center" wrapText="1"/>
    </xf>
    <xf numFmtId="169" fontId="41" fillId="34" borderId="122" xfId="1" applyNumberFormat="1" applyFont="1" applyFill="1" applyBorder="1" applyAlignment="1">
      <alignment horizontal="center" vertical="center" wrapText="1"/>
    </xf>
    <xf numFmtId="0" fontId="41" fillId="23" borderId="122" xfId="1" applyFont="1" applyFill="1" applyBorder="1" applyAlignment="1">
      <alignment horizontal="center" vertical="center" wrapText="1"/>
    </xf>
    <xf numFmtId="0" fontId="4" fillId="6" borderId="161" xfId="1" applyFont="1" applyFill="1" applyBorder="1" applyAlignment="1">
      <alignment vertical="center" wrapText="1"/>
    </xf>
    <xf numFmtId="0" fontId="47" fillId="6" borderId="3" xfId="1" applyFont="1" applyFill="1" applyBorder="1" applyAlignment="1">
      <alignment vertical="center" wrapText="1"/>
    </xf>
    <xf numFmtId="0" fontId="4" fillId="6" borderId="104" xfId="1" applyFont="1" applyFill="1" applyBorder="1" applyAlignment="1">
      <alignment vertical="center" wrapText="1"/>
    </xf>
    <xf numFmtId="1" fontId="0" fillId="54" borderId="111" xfId="1" applyNumberFormat="1" applyFont="1" applyFill="1" applyBorder="1" applyAlignment="1">
      <alignment horizontal="center" vertical="center"/>
    </xf>
    <xf numFmtId="0" fontId="30" fillId="6" borderId="104" xfId="1" applyFont="1" applyFill="1" applyBorder="1" applyAlignment="1">
      <alignment horizontal="center" vertical="center" wrapText="1"/>
    </xf>
    <xf numFmtId="0" fontId="38" fillId="6" borderId="105" xfId="1" applyFont="1" applyFill="1" applyBorder="1" applyAlignment="1">
      <alignment horizontal="center" vertical="center" wrapText="1"/>
    </xf>
    <xf numFmtId="166" fontId="4" fillId="6" borderId="104" xfId="1" applyNumberFormat="1" applyFont="1" applyFill="1" applyBorder="1" applyAlignment="1">
      <alignment horizontal="center" vertical="center" wrapText="1"/>
    </xf>
    <xf numFmtId="166" fontId="55" fillId="6" borderId="3" xfId="1" applyNumberFormat="1" applyFont="1" applyFill="1" applyBorder="1" applyAlignment="1">
      <alignment horizontal="center" vertical="center" wrapText="1"/>
    </xf>
    <xf numFmtId="166" fontId="4" fillId="6" borderId="105" xfId="1" applyNumberFormat="1" applyFont="1" applyFill="1" applyBorder="1" applyAlignment="1">
      <alignment horizontal="center" vertical="center" wrapText="1"/>
    </xf>
    <xf numFmtId="166" fontId="4" fillId="6" borderId="134" xfId="1" applyNumberFormat="1" applyFont="1" applyFill="1" applyBorder="1" applyAlignment="1">
      <alignment horizontal="center" vertical="center" wrapText="1"/>
    </xf>
    <xf numFmtId="167" fontId="4" fillId="6" borderId="134" xfId="1" applyNumberFormat="1" applyFont="1" applyFill="1" applyBorder="1" applyAlignment="1">
      <alignment horizontal="center" vertical="center" wrapText="1"/>
    </xf>
    <xf numFmtId="166" fontId="4" fillId="27" borderId="162" xfId="1" applyNumberFormat="1" applyFont="1" applyFill="1" applyBorder="1" applyAlignment="1">
      <alignment horizontal="center" vertical="center" wrapText="1"/>
    </xf>
    <xf numFmtId="0" fontId="10" fillId="22" borderId="3" xfId="8" applyFill="1" applyBorder="1" applyAlignment="1">
      <alignment vertical="center" wrapText="1"/>
    </xf>
    <xf numFmtId="0" fontId="35" fillId="22" borderId="3" xfId="8" applyFont="1" applyFill="1" applyBorder="1" applyAlignment="1">
      <alignment vertical="center" wrapText="1"/>
    </xf>
    <xf numFmtId="169" fontId="4" fillId="22" borderId="105" xfId="1" applyNumberFormat="1" applyFont="1" applyFill="1" applyBorder="1" applyAlignment="1">
      <alignment horizontal="center" vertical="center" wrapText="1"/>
    </xf>
    <xf numFmtId="49" fontId="0" fillId="12" borderId="104" xfId="1" applyNumberFormat="1" applyFont="1" applyFill="1" applyBorder="1" applyAlignment="1">
      <alignment horizontal="center" vertical="center"/>
    </xf>
    <xf numFmtId="169" fontId="4" fillId="11" borderId="104" xfId="1" applyNumberFormat="1" applyFont="1" applyFill="1" applyBorder="1" applyAlignment="1">
      <alignment horizontal="center" vertical="center" wrapText="1"/>
    </xf>
    <xf numFmtId="169" fontId="4" fillId="9" borderId="104" xfId="1" applyNumberFormat="1" applyFont="1" applyFill="1" applyBorder="1" applyAlignment="1">
      <alignment horizontal="center" vertical="center" wrapText="1"/>
    </xf>
    <xf numFmtId="0" fontId="86" fillId="10" borderId="3" xfId="7" applyFont="1" applyFill="1" applyBorder="1" applyAlignment="1">
      <alignment vertical="center" wrapText="1"/>
    </xf>
    <xf numFmtId="0" fontId="15" fillId="10" borderId="3" xfId="7" applyFont="1" applyFill="1" applyBorder="1" applyAlignment="1">
      <alignment vertical="center" wrapText="1"/>
    </xf>
    <xf numFmtId="0" fontId="41" fillId="23" borderId="96" xfId="1" applyFont="1" applyFill="1" applyBorder="1" applyAlignment="1">
      <alignment vertical="center" wrapText="1"/>
    </xf>
    <xf numFmtId="0" fontId="41" fillId="42" borderId="140" xfId="1" applyFont="1" applyFill="1" applyBorder="1" applyAlignment="1">
      <alignment horizontal="left" vertical="center" wrapText="1"/>
    </xf>
    <xf numFmtId="1" fontId="41" fillId="42" borderId="140" xfId="1" applyNumberFormat="1" applyFont="1" applyFill="1" applyBorder="1" applyAlignment="1">
      <alignment horizontal="center" vertical="center" wrapText="1"/>
    </xf>
    <xf numFmtId="0" fontId="41" fillId="42" borderId="140" xfId="1" applyFont="1" applyFill="1" applyBorder="1" applyAlignment="1">
      <alignment horizontal="center" vertical="center" wrapText="1"/>
    </xf>
    <xf numFmtId="0" fontId="41" fillId="42" borderId="142" xfId="1" applyFont="1" applyFill="1" applyBorder="1" applyAlignment="1">
      <alignment horizontal="center" vertical="center" wrapText="1"/>
    </xf>
    <xf numFmtId="0" fontId="41" fillId="43" borderId="142" xfId="1" applyFont="1" applyFill="1" applyBorder="1" applyAlignment="1">
      <alignment horizontal="center" vertical="center" wrapText="1"/>
    </xf>
    <xf numFmtId="0" fontId="41" fillId="46" borderId="142" xfId="1" applyFont="1" applyFill="1" applyBorder="1" applyAlignment="1">
      <alignment horizontal="center" vertical="center" wrapText="1"/>
    </xf>
    <xf numFmtId="0" fontId="41" fillId="34" borderId="142" xfId="1" applyFont="1" applyFill="1" applyBorder="1" applyAlignment="1">
      <alignment horizontal="center" vertical="center" wrapText="1"/>
    </xf>
    <xf numFmtId="166" fontId="41" fillId="23" borderId="121" xfId="1" applyNumberFormat="1" applyFont="1" applyFill="1" applyBorder="1" applyAlignment="1">
      <alignment horizontal="center" vertical="center"/>
    </xf>
    <xf numFmtId="166" fontId="41" fillId="23" borderId="122" xfId="1" applyNumberFormat="1" applyFont="1" applyFill="1" applyBorder="1" applyAlignment="1">
      <alignment horizontal="center" vertical="center" wrapText="1"/>
    </xf>
    <xf numFmtId="167" fontId="41" fillId="23" borderId="122" xfId="1" applyNumberFormat="1" applyFont="1" applyFill="1" applyBorder="1" applyAlignment="1">
      <alignment horizontal="center" vertical="center" wrapText="1"/>
    </xf>
    <xf numFmtId="169" fontId="41" fillId="23" borderId="122" xfId="1" applyNumberFormat="1" applyFont="1" applyFill="1" applyBorder="1" applyAlignment="1">
      <alignment horizontal="center" vertical="center" wrapText="1"/>
    </xf>
    <xf numFmtId="0" fontId="41" fillId="28" borderId="122" xfId="1" applyFont="1" applyFill="1" applyBorder="1" applyAlignment="1">
      <alignment horizontal="center" vertical="center" wrapText="1"/>
    </xf>
    <xf numFmtId="169" fontId="41" fillId="28" borderId="122" xfId="1" applyNumberFormat="1" applyFont="1" applyFill="1" applyBorder="1" applyAlignment="1">
      <alignment horizontal="center" vertical="center" wrapText="1"/>
    </xf>
    <xf numFmtId="169" fontId="25" fillId="29" borderId="125" xfId="6" applyNumberFormat="1" applyFont="1" applyFill="1" applyBorder="1" applyAlignment="1">
      <alignment horizontal="center" vertical="center" wrapText="1"/>
    </xf>
    <xf numFmtId="0" fontId="25" fillId="29" borderId="125" xfId="6" applyFont="1" applyFill="1" applyBorder="1" applyAlignment="1">
      <alignment horizontal="center" vertical="center" wrapText="1"/>
    </xf>
    <xf numFmtId="0" fontId="25" fillId="29" borderId="125" xfId="6" applyFont="1" applyFill="1" applyBorder="1" applyAlignment="1">
      <alignment vertical="center" wrapText="1"/>
    </xf>
    <xf numFmtId="0" fontId="41" fillId="30" borderId="122" xfId="1" applyFont="1" applyFill="1" applyBorder="1" applyAlignment="1">
      <alignment horizontal="center" vertical="center" wrapText="1"/>
    </xf>
    <xf numFmtId="169" fontId="41" fillId="30" borderId="122" xfId="1" applyNumberFormat="1" applyFont="1" applyFill="1" applyBorder="1" applyAlignment="1">
      <alignment horizontal="center" vertical="center" wrapText="1"/>
    </xf>
    <xf numFmtId="169" fontId="25" fillId="31" borderId="125" xfId="6" applyNumberFormat="1" applyFont="1" applyFill="1" applyBorder="1" applyAlignment="1">
      <alignment horizontal="center" vertical="center" wrapText="1"/>
    </xf>
    <xf numFmtId="0" fontId="25" fillId="31" borderId="125" xfId="6" applyFont="1" applyFill="1" applyBorder="1" applyAlignment="1">
      <alignment horizontal="center" vertical="center" wrapText="1"/>
    </xf>
    <xf numFmtId="0" fontId="25" fillId="31" borderId="126" xfId="6" applyFont="1" applyFill="1" applyBorder="1" applyAlignment="1">
      <alignment horizontal="center" vertical="center" wrapText="1"/>
    </xf>
    <xf numFmtId="169" fontId="148" fillId="35" borderId="122" xfId="1" applyNumberFormat="1" applyFont="1" applyFill="1" applyBorder="1" applyAlignment="1">
      <alignment horizontal="center" vertical="center" wrapText="1"/>
    </xf>
    <xf numFmtId="0" fontId="148" fillId="35" borderId="122" xfId="1" applyFont="1" applyFill="1" applyBorder="1" applyAlignment="1">
      <alignment horizontal="center" vertical="center" wrapText="1"/>
    </xf>
    <xf numFmtId="169" fontId="149" fillId="36" borderId="125" xfId="6" applyNumberFormat="1" applyFont="1" applyFill="1" applyBorder="1" applyAlignment="1">
      <alignment horizontal="center" vertical="center" wrapText="1"/>
    </xf>
    <xf numFmtId="0" fontId="149" fillId="36" borderId="125" xfId="6" applyFont="1" applyFill="1" applyBorder="1" applyAlignment="1">
      <alignment horizontal="center" vertical="center" wrapText="1"/>
    </xf>
    <xf numFmtId="0" fontId="149" fillId="36" borderId="126" xfId="6" applyFont="1" applyFill="1" applyBorder="1" applyAlignment="1">
      <alignment horizontal="center" vertical="center" wrapText="1"/>
    </xf>
    <xf numFmtId="0" fontId="150" fillId="37" borderId="121" xfId="1" applyFont="1" applyFill="1" applyBorder="1" applyAlignment="1">
      <alignment horizontal="center" vertical="center" wrapText="1"/>
    </xf>
    <xf numFmtId="0" fontId="150" fillId="37" borderId="122" xfId="1" applyFont="1" applyFill="1" applyBorder="1" applyAlignment="1">
      <alignment horizontal="center" vertical="center" wrapText="1"/>
    </xf>
    <xf numFmtId="169" fontId="150" fillId="37" borderId="122" xfId="1" applyNumberFormat="1" applyFont="1" applyFill="1" applyBorder="1" applyAlignment="1">
      <alignment horizontal="center" vertical="center" wrapText="1"/>
    </xf>
    <xf numFmtId="169" fontId="151" fillId="38" borderId="125" xfId="6" applyNumberFormat="1" applyFont="1" applyFill="1" applyBorder="1" applyAlignment="1">
      <alignment horizontal="center" vertical="center" wrapText="1"/>
    </xf>
    <xf numFmtId="0" fontId="151" fillId="38" borderId="125" xfId="6" applyFont="1" applyFill="1" applyBorder="1" applyAlignment="1">
      <alignment horizontal="center" vertical="center" wrapText="1"/>
    </xf>
    <xf numFmtId="0" fontId="151" fillId="38" borderId="126" xfId="6" applyFont="1" applyFill="1" applyBorder="1" applyAlignment="1">
      <alignment horizontal="center" vertical="center" wrapText="1"/>
    </xf>
    <xf numFmtId="0" fontId="41" fillId="51" borderId="122" xfId="1" applyFont="1" applyFill="1" applyBorder="1" applyAlignment="1">
      <alignment horizontal="center" vertical="center" wrapText="1"/>
    </xf>
    <xf numFmtId="169" fontId="41" fillId="51" borderId="122" xfId="1" applyNumberFormat="1" applyFont="1" applyFill="1" applyBorder="1" applyAlignment="1">
      <alignment horizontal="center" vertical="center" wrapText="1"/>
    </xf>
    <xf numFmtId="0" fontId="41" fillId="33" borderId="122" xfId="1" applyFont="1" applyFill="1" applyBorder="1" applyAlignment="1">
      <alignment horizontal="center" vertical="center" wrapText="1"/>
    </xf>
    <xf numFmtId="169" fontId="41" fillId="33" borderId="122" xfId="1" applyNumberFormat="1" applyFont="1" applyFill="1" applyBorder="1" applyAlignment="1">
      <alignment horizontal="center" vertical="center" wrapText="1"/>
    </xf>
    <xf numFmtId="0" fontId="41" fillId="34" borderId="122" xfId="1" applyFont="1" applyFill="1" applyBorder="1" applyAlignment="1">
      <alignment horizontal="center" vertical="center" wrapText="1"/>
    </xf>
    <xf numFmtId="0" fontId="41" fillId="32" borderId="122" xfId="1" applyFont="1" applyFill="1" applyBorder="1" applyAlignment="1">
      <alignment horizontal="center" vertical="center" wrapText="1"/>
    </xf>
    <xf numFmtId="0" fontId="41" fillId="49" borderId="122" xfId="1" applyFont="1" applyFill="1" applyBorder="1" applyAlignment="1">
      <alignment horizontal="center" vertical="center" wrapText="1"/>
    </xf>
    <xf numFmtId="0" fontId="52" fillId="50" borderId="122" xfId="1" applyFont="1" applyFill="1" applyBorder="1" applyAlignment="1">
      <alignment horizontal="center" vertical="center" wrapText="1"/>
    </xf>
    <xf numFmtId="14" fontId="41" fillId="52" borderId="122" xfId="1" applyNumberFormat="1" applyFont="1" applyFill="1" applyBorder="1" applyAlignment="1">
      <alignment horizontal="center" vertical="center" wrapText="1"/>
    </xf>
    <xf numFmtId="0" fontId="35" fillId="66" borderId="1" xfId="8" applyFont="1" applyFill="1" applyBorder="1" applyAlignment="1">
      <alignment vertical="center" wrapText="1"/>
    </xf>
    <xf numFmtId="0" fontId="36" fillId="66" borderId="1" xfId="1" applyFont="1" applyFill="1" applyBorder="1" applyAlignment="1">
      <alignment vertical="center" wrapText="1"/>
    </xf>
    <xf numFmtId="0" fontId="5" fillId="3" borderId="0" xfId="1" applyAlignment="1">
      <alignment horizontal="left"/>
    </xf>
    <xf numFmtId="0" fontId="92" fillId="9" borderId="1" xfId="1" applyFont="1" applyFill="1" applyBorder="1" applyAlignment="1">
      <alignment vertical="center" wrapText="1"/>
    </xf>
    <xf numFmtId="0" fontId="153" fillId="42" borderId="95" xfId="1" applyFont="1" applyFill="1" applyBorder="1" applyAlignment="1">
      <alignment horizontal="left" vertical="center" wrapText="1"/>
    </xf>
    <xf numFmtId="0" fontId="36" fillId="6" borderId="22" xfId="1" applyFont="1" applyFill="1" applyBorder="1" applyAlignment="1">
      <alignment vertical="center" wrapText="1"/>
    </xf>
    <xf numFmtId="0" fontId="36" fillId="6" borderId="1" xfId="1" applyFont="1" applyFill="1" applyBorder="1" applyAlignment="1">
      <alignment vertical="center" wrapText="1"/>
    </xf>
    <xf numFmtId="0" fontId="36" fillId="6" borderId="59" xfId="1" applyFont="1" applyFill="1" applyBorder="1" applyAlignment="1">
      <alignment vertical="center" wrapText="1"/>
    </xf>
    <xf numFmtId="0" fontId="37" fillId="0" borderId="0" xfId="0" applyFont="1"/>
    <xf numFmtId="0" fontId="36" fillId="6" borderId="90" xfId="1" applyFont="1" applyFill="1" applyBorder="1" applyAlignment="1">
      <alignment vertical="center" wrapText="1"/>
    </xf>
    <xf numFmtId="49" fontId="36" fillId="6" borderId="1" xfId="1" applyNumberFormat="1" applyFont="1" applyFill="1" applyBorder="1" applyAlignment="1">
      <alignment horizontal="center" vertical="center" wrapText="1"/>
    </xf>
    <xf numFmtId="0" fontId="36" fillId="6" borderId="59" xfId="1" applyFont="1" applyFill="1" applyBorder="1" applyAlignment="1">
      <alignment horizontal="center" vertical="center" wrapText="1"/>
    </xf>
    <xf numFmtId="0" fontId="36" fillId="6" borderId="1" xfId="1" applyFont="1" applyFill="1" applyBorder="1" applyAlignment="1">
      <alignment horizontal="center" vertical="center" wrapText="1"/>
    </xf>
    <xf numFmtId="166" fontId="36" fillId="6" borderId="1" xfId="1" applyNumberFormat="1" applyFont="1" applyFill="1" applyBorder="1" applyAlignment="1">
      <alignment horizontal="center" vertical="center" wrapText="1"/>
    </xf>
    <xf numFmtId="166" fontId="36" fillId="6" borderId="22" xfId="1" applyNumberFormat="1" applyFont="1" applyFill="1" applyBorder="1" applyAlignment="1">
      <alignment horizontal="center" vertical="center" wrapText="1"/>
    </xf>
    <xf numFmtId="166" fontId="36" fillId="27" borderId="40" xfId="1" applyNumberFormat="1" applyFont="1" applyFill="1" applyBorder="1" applyAlignment="1">
      <alignment horizontal="center" vertical="center" wrapText="1"/>
    </xf>
    <xf numFmtId="166" fontId="36" fillId="14" borderId="85" xfId="1" applyNumberFormat="1" applyFont="1" applyFill="1" applyBorder="1" applyAlignment="1">
      <alignment horizontal="center" vertical="center" wrapText="1"/>
    </xf>
    <xf numFmtId="165" fontId="36" fillId="22" borderId="29" xfId="1" applyNumberFormat="1" applyFont="1" applyFill="1" applyBorder="1" applyAlignment="1">
      <alignment horizontal="center" vertical="center" wrapText="1"/>
    </xf>
    <xf numFmtId="169" fontId="36" fillId="22" borderId="57" xfId="1" applyNumberFormat="1" applyFont="1" applyFill="1" applyBorder="1" applyAlignment="1">
      <alignment horizontal="center" vertical="center" wrapText="1"/>
    </xf>
    <xf numFmtId="49" fontId="36" fillId="11" borderId="46" xfId="1" applyNumberFormat="1" applyFont="1" applyFill="1" applyBorder="1" applyAlignment="1">
      <alignment horizontal="center" vertical="center" wrapText="1"/>
    </xf>
    <xf numFmtId="49" fontId="36" fillId="11" borderId="59" xfId="1" applyNumberFormat="1" applyFont="1" applyFill="1" applyBorder="1" applyAlignment="1">
      <alignment horizontal="center" vertical="center" wrapText="1"/>
    </xf>
    <xf numFmtId="169" fontId="36" fillId="9" borderId="1" xfId="1" applyNumberFormat="1" applyFont="1" applyFill="1" applyBorder="1" applyAlignment="1">
      <alignment horizontal="center" vertical="center" wrapText="1"/>
    </xf>
    <xf numFmtId="169" fontId="36" fillId="20" borderId="1" xfId="1" applyNumberFormat="1" applyFont="1" applyFill="1" applyBorder="1" applyAlignment="1">
      <alignment horizontal="center" vertical="center" wrapText="1"/>
    </xf>
    <xf numFmtId="0" fontId="36" fillId="20" borderId="1" xfId="1" applyFont="1" applyFill="1" applyBorder="1" applyAlignment="1">
      <alignment horizontal="center" vertical="center" wrapText="1"/>
    </xf>
    <xf numFmtId="0" fontId="36" fillId="20" borderId="47" xfId="1" applyFont="1" applyFill="1" applyBorder="1" applyAlignment="1">
      <alignment horizontal="center" vertical="center" wrapText="1"/>
    </xf>
    <xf numFmtId="0" fontId="36" fillId="20" borderId="30" xfId="1" applyFont="1" applyFill="1" applyBorder="1" applyAlignment="1">
      <alignment horizontal="center" vertical="center" wrapText="1"/>
    </xf>
    <xf numFmtId="169" fontId="36" fillId="11" borderId="59" xfId="1" applyNumberFormat="1" applyFont="1" applyFill="1" applyBorder="1" applyAlignment="1">
      <alignment horizontal="center" vertical="center" wrapText="1"/>
    </xf>
    <xf numFmtId="0" fontId="36" fillId="11" borderId="59" xfId="1" applyFont="1" applyFill="1" applyBorder="1" applyAlignment="1">
      <alignment horizontal="center" vertical="center" wrapText="1"/>
    </xf>
    <xf numFmtId="169" fontId="36" fillId="9" borderId="59" xfId="1" applyNumberFormat="1" applyFont="1" applyFill="1" applyBorder="1" applyAlignment="1">
      <alignment horizontal="center" vertical="center" wrapText="1"/>
    </xf>
    <xf numFmtId="169" fontId="36" fillId="20" borderId="59" xfId="1" applyNumberFormat="1" applyFont="1" applyFill="1" applyBorder="1" applyAlignment="1">
      <alignment horizontal="center" vertical="center" wrapText="1"/>
    </xf>
    <xf numFmtId="0" fontId="36" fillId="20" borderId="59" xfId="1" applyFont="1" applyFill="1" applyBorder="1" applyAlignment="1">
      <alignment horizontal="center" vertical="center" wrapText="1"/>
    </xf>
    <xf numFmtId="0" fontId="36" fillId="20" borderId="58" xfId="1" applyFont="1" applyFill="1" applyBorder="1" applyAlignment="1">
      <alignment horizontal="center" vertical="center" wrapText="1"/>
    </xf>
    <xf numFmtId="49" fontId="36" fillId="11" borderId="29" xfId="1" applyNumberFormat="1" applyFont="1" applyFill="1" applyBorder="1" applyAlignment="1">
      <alignment horizontal="center" vertical="center" wrapText="1"/>
    </xf>
    <xf numFmtId="169" fontId="36" fillId="20" borderId="30" xfId="1" applyNumberFormat="1" applyFont="1" applyFill="1" applyBorder="1" applyAlignment="1">
      <alignment horizontal="center" vertical="center" wrapText="1"/>
    </xf>
    <xf numFmtId="14" fontId="36" fillId="9" borderId="1" xfId="1" applyNumberFormat="1" applyFont="1" applyFill="1" applyBorder="1" applyAlignment="1">
      <alignment horizontal="center" vertical="center" wrapText="1"/>
    </xf>
    <xf numFmtId="0" fontId="36" fillId="9" borderId="1" xfId="1" applyFont="1" applyFill="1" applyBorder="1" applyAlignment="1">
      <alignment horizontal="center" vertical="center" wrapText="1"/>
    </xf>
    <xf numFmtId="0" fontId="37" fillId="3" borderId="0" xfId="1" applyFont="1"/>
    <xf numFmtId="0" fontId="36" fillId="6" borderId="9" xfId="1" applyFont="1" applyFill="1" applyBorder="1" applyAlignment="1">
      <alignment vertical="center" wrapText="1"/>
    </xf>
    <xf numFmtId="0" fontId="36" fillId="6" borderId="22" xfId="1" applyFont="1" applyFill="1" applyBorder="1" applyAlignment="1">
      <alignment horizontal="center" vertical="center" wrapText="1"/>
    </xf>
    <xf numFmtId="0" fontId="36" fillId="6" borderId="2" xfId="1" applyFont="1" applyFill="1" applyBorder="1" applyAlignment="1">
      <alignment horizontal="center" vertical="center" wrapText="1"/>
    </xf>
    <xf numFmtId="166" fontId="36" fillId="6" borderId="2" xfId="1" applyNumberFormat="1" applyFont="1" applyFill="1" applyBorder="1" applyAlignment="1">
      <alignment horizontal="center" vertical="center" wrapText="1"/>
    </xf>
    <xf numFmtId="166" fontId="36" fillId="6" borderId="9" xfId="1" applyNumberFormat="1" applyFont="1" applyFill="1" applyBorder="1" applyAlignment="1">
      <alignment horizontal="center" vertical="center" wrapText="1"/>
    </xf>
    <xf numFmtId="166" fontId="36" fillId="27" borderId="83" xfId="1" applyNumberFormat="1" applyFont="1" applyFill="1" applyBorder="1" applyAlignment="1">
      <alignment horizontal="center" vertical="center" wrapText="1"/>
    </xf>
    <xf numFmtId="169" fontId="36" fillId="22" borderId="2" xfId="1" applyNumberFormat="1" applyFont="1" applyFill="1" applyBorder="1" applyAlignment="1">
      <alignment horizontal="center" vertical="center" wrapText="1"/>
    </xf>
    <xf numFmtId="49" fontId="36" fillId="11" borderId="22" xfId="1" applyNumberFormat="1" applyFont="1" applyFill="1" applyBorder="1" applyAlignment="1">
      <alignment horizontal="center" vertical="center" wrapText="1"/>
    </xf>
    <xf numFmtId="169" fontId="36" fillId="11" borderId="22" xfId="1" applyNumberFormat="1" applyFont="1" applyFill="1" applyBorder="1" applyAlignment="1">
      <alignment horizontal="center" vertical="center" wrapText="1"/>
    </xf>
    <xf numFmtId="0" fontId="36" fillId="11" borderId="22" xfId="1" applyFont="1" applyFill="1" applyBorder="1" applyAlignment="1">
      <alignment horizontal="center" vertical="center" wrapText="1"/>
    </xf>
    <xf numFmtId="169" fontId="36" fillId="9" borderId="22" xfId="1" applyNumberFormat="1" applyFont="1" applyFill="1" applyBorder="1" applyAlignment="1">
      <alignment horizontal="center" vertical="center" wrapText="1"/>
    </xf>
    <xf numFmtId="169" fontId="36" fillId="20" borderId="22" xfId="1" applyNumberFormat="1" applyFont="1" applyFill="1" applyBorder="1" applyAlignment="1">
      <alignment horizontal="center" vertical="center" wrapText="1"/>
    </xf>
    <xf numFmtId="0" fontId="36" fillId="20" borderId="22" xfId="1" applyFont="1" applyFill="1" applyBorder="1" applyAlignment="1">
      <alignment horizontal="center" vertical="center" wrapText="1"/>
    </xf>
    <xf numFmtId="0" fontId="36" fillId="20" borderId="38" xfId="1" applyFont="1" applyFill="1" applyBorder="1" applyAlignment="1">
      <alignment horizontal="center" vertical="center" wrapText="1"/>
    </xf>
    <xf numFmtId="0" fontId="87" fillId="6" borderId="1" xfId="1" applyFont="1" applyFill="1" applyBorder="1" applyAlignment="1">
      <alignment vertical="center" wrapText="1"/>
    </xf>
    <xf numFmtId="0" fontId="92" fillId="6" borderId="2" xfId="1" applyFont="1" applyFill="1" applyBorder="1" applyAlignment="1">
      <alignment horizontal="center" vertical="center" wrapText="1"/>
    </xf>
    <xf numFmtId="1" fontId="36" fillId="59" borderId="22" xfId="1" applyNumberFormat="1" applyFont="1" applyFill="1" applyBorder="1" applyAlignment="1">
      <alignment horizontal="center" vertical="center" wrapText="1"/>
    </xf>
    <xf numFmtId="1" fontId="36" fillId="59" borderId="1" xfId="1" applyNumberFormat="1" applyFont="1" applyFill="1" applyBorder="1" applyAlignment="1">
      <alignment horizontal="center" vertical="center" wrapText="1"/>
    </xf>
    <xf numFmtId="169" fontId="36" fillId="11" borderId="9" xfId="1" applyNumberFormat="1" applyFont="1" applyFill="1" applyBorder="1" applyAlignment="1">
      <alignment horizontal="center" vertical="center" wrapText="1"/>
    </xf>
    <xf numFmtId="0" fontId="36" fillId="11" borderId="9" xfId="1" applyFont="1" applyFill="1" applyBorder="1" applyAlignment="1">
      <alignment horizontal="center" vertical="center" wrapText="1"/>
    </xf>
    <xf numFmtId="169" fontId="36" fillId="9" borderId="9" xfId="1" applyNumberFormat="1" applyFont="1" applyFill="1" applyBorder="1" applyAlignment="1">
      <alignment horizontal="center" vertical="center" wrapText="1"/>
    </xf>
    <xf numFmtId="49" fontId="36" fillId="11" borderId="29" xfId="1" quotePrefix="1" applyNumberFormat="1" applyFont="1" applyFill="1" applyBorder="1" applyAlignment="1">
      <alignment horizontal="center" vertical="center" wrapText="1"/>
    </xf>
    <xf numFmtId="166" fontId="36" fillId="27" borderId="83" xfId="1" applyNumberFormat="1" applyFont="1" applyFill="1" applyBorder="1" applyAlignment="1">
      <alignment horizontal="left" vertical="center" wrapText="1"/>
    </xf>
    <xf numFmtId="169" fontId="36" fillId="9" borderId="2" xfId="1" applyNumberFormat="1" applyFont="1" applyFill="1" applyBorder="1" applyAlignment="1">
      <alignment horizontal="center" vertical="center" wrapText="1"/>
    </xf>
    <xf numFmtId="14" fontId="36" fillId="9" borderId="22" xfId="1" applyNumberFormat="1" applyFont="1" applyFill="1" applyBorder="1" applyAlignment="1">
      <alignment horizontal="center" vertical="center" wrapText="1"/>
    </xf>
    <xf numFmtId="166" fontId="87" fillId="6" borderId="22" xfId="1" applyNumberFormat="1" applyFont="1" applyFill="1" applyBorder="1" applyAlignment="1">
      <alignment horizontal="center" vertical="center" wrapText="1"/>
    </xf>
    <xf numFmtId="169" fontId="87" fillId="20" borderId="30" xfId="1" applyNumberFormat="1" applyFont="1" applyFill="1" applyBorder="1" applyAlignment="1">
      <alignment horizontal="center" vertical="center" wrapText="1"/>
    </xf>
    <xf numFmtId="0" fontId="35" fillId="22" borderId="0" xfId="2" applyFont="1" applyFill="1" applyBorder="1" applyAlignment="1">
      <alignment vertical="center" wrapText="1"/>
    </xf>
    <xf numFmtId="169" fontId="36" fillId="22" borderId="2" xfId="1" quotePrefix="1" applyNumberFormat="1" applyFont="1" applyFill="1" applyBorder="1" applyAlignment="1">
      <alignment horizontal="center" vertical="center" wrapText="1"/>
    </xf>
    <xf numFmtId="0" fontId="117" fillId="6" borderId="2" xfId="1" applyFont="1" applyFill="1" applyBorder="1" applyAlignment="1">
      <alignment horizontal="center" vertical="center" wrapText="1"/>
    </xf>
    <xf numFmtId="0" fontId="36" fillId="22" borderId="1" xfId="1" applyFont="1" applyFill="1" applyBorder="1" applyAlignment="1">
      <alignment horizontal="center" vertical="center" wrapText="1"/>
    </xf>
    <xf numFmtId="49" fontId="154" fillId="12" borderId="29" xfId="1" applyNumberFormat="1" applyFont="1" applyFill="1" applyBorder="1" applyAlignment="1">
      <alignment horizontal="center" vertical="center"/>
    </xf>
    <xf numFmtId="169" fontId="91" fillId="9" borderId="1" xfId="1" applyNumberFormat="1" applyFont="1" applyFill="1" applyBorder="1" applyAlignment="1">
      <alignment horizontal="center" vertical="center" wrapText="1"/>
    </xf>
    <xf numFmtId="169" fontId="91" fillId="20" borderId="30" xfId="1" applyNumberFormat="1" applyFont="1" applyFill="1" applyBorder="1" applyAlignment="1">
      <alignment horizontal="center" vertical="center" wrapText="1"/>
    </xf>
    <xf numFmtId="49" fontId="91" fillId="11" borderId="29" xfId="1" applyNumberFormat="1" applyFont="1" applyFill="1" applyBorder="1" applyAlignment="1">
      <alignment horizontal="center" vertical="center" wrapText="1"/>
    </xf>
    <xf numFmtId="0" fontId="36" fillId="6" borderId="9" xfId="1" applyFont="1" applyFill="1" applyBorder="1" applyAlignment="1">
      <alignment horizontal="left" vertical="center" wrapText="1"/>
    </xf>
    <xf numFmtId="0" fontId="117" fillId="6" borderId="1" xfId="1" applyFont="1" applyFill="1" applyBorder="1" applyAlignment="1">
      <alignment vertical="center" wrapText="1"/>
    </xf>
    <xf numFmtId="0" fontId="36" fillId="22" borderId="0" xfId="1" applyFont="1" applyFill="1" applyAlignment="1">
      <alignment vertical="center" wrapText="1"/>
    </xf>
    <xf numFmtId="166" fontId="36" fillId="20" borderId="22" xfId="1" applyNumberFormat="1" applyFont="1" applyFill="1" applyBorder="1" applyAlignment="1">
      <alignment horizontal="center" vertical="center" wrapText="1"/>
    </xf>
    <xf numFmtId="166" fontId="85" fillId="9" borderId="1" xfId="1" applyNumberFormat="1" applyFont="1" applyFill="1" applyBorder="1" applyAlignment="1">
      <alignment horizontal="left" vertical="center" wrapText="1"/>
    </xf>
    <xf numFmtId="0" fontId="35" fillId="22" borderId="1" xfId="2" applyFont="1" applyFill="1" applyBorder="1" applyAlignment="1" applyProtection="1">
      <alignment vertical="center" wrapText="1"/>
    </xf>
    <xf numFmtId="49" fontId="91" fillId="11" borderId="46" xfId="1" applyNumberFormat="1" applyFont="1" applyFill="1" applyBorder="1" applyAlignment="1">
      <alignment horizontal="center" vertical="center" wrapText="1"/>
    </xf>
    <xf numFmtId="0" fontId="35" fillId="20" borderId="1" xfId="2" applyFont="1" applyFill="1" applyBorder="1" applyAlignment="1">
      <alignment horizontal="center" vertical="center" wrapText="1"/>
    </xf>
    <xf numFmtId="169" fontId="36" fillId="9" borderId="57" xfId="1" applyNumberFormat="1" applyFont="1" applyFill="1" applyBorder="1" applyAlignment="1">
      <alignment horizontal="center" vertical="center" wrapText="1"/>
    </xf>
    <xf numFmtId="0" fontId="36" fillId="22" borderId="0" xfId="1" applyFont="1" applyFill="1" applyAlignment="1">
      <alignment horizontal="center" vertical="center" wrapText="1"/>
    </xf>
    <xf numFmtId="0" fontId="37" fillId="3" borderId="0" xfId="1" applyFont="1" applyAlignment="1">
      <alignment vertical="top"/>
    </xf>
    <xf numFmtId="1" fontId="37" fillId="3" borderId="0" xfId="1" applyNumberFormat="1" applyFont="1" applyAlignment="1">
      <alignment horizontal="center" vertical="top"/>
    </xf>
    <xf numFmtId="169" fontId="37" fillId="3" borderId="0" xfId="1" applyNumberFormat="1" applyFont="1" applyAlignment="1">
      <alignment vertical="top"/>
    </xf>
    <xf numFmtId="169" fontId="37" fillId="3" borderId="0" xfId="1" applyNumberFormat="1" applyFont="1" applyAlignment="1" applyProtection="1">
      <alignment vertical="top" wrapText="1"/>
      <protection locked="0"/>
    </xf>
    <xf numFmtId="169" fontId="37" fillId="3" borderId="0" xfId="1" applyNumberFormat="1" applyFont="1" applyAlignment="1">
      <alignment vertical="top" wrapText="1"/>
    </xf>
    <xf numFmtId="0" fontId="37" fillId="3" borderId="0" xfId="1" applyFont="1" applyAlignment="1">
      <alignment vertical="top" wrapText="1"/>
    </xf>
    <xf numFmtId="165" fontId="37" fillId="3" borderId="0" xfId="1" applyNumberFormat="1" applyFont="1" applyAlignment="1">
      <alignment horizontal="center" vertical="top"/>
    </xf>
    <xf numFmtId="165" fontId="37" fillId="3" borderId="0" xfId="1" applyNumberFormat="1" applyFont="1" applyAlignment="1">
      <alignment vertical="top"/>
    </xf>
    <xf numFmtId="0" fontId="36" fillId="6" borderId="91" xfId="1" applyFont="1" applyFill="1" applyBorder="1" applyAlignment="1">
      <alignment vertical="top" wrapText="1"/>
    </xf>
    <xf numFmtId="0" fontId="36" fillId="6" borderId="91" xfId="1" applyFont="1" applyFill="1" applyBorder="1" applyAlignment="1">
      <alignment horizontal="center" vertical="top" wrapText="1"/>
    </xf>
    <xf numFmtId="0" fontId="87" fillId="6" borderId="91" xfId="1" applyFont="1" applyFill="1" applyBorder="1" applyAlignment="1">
      <alignment vertical="top" wrapText="1"/>
    </xf>
    <xf numFmtId="0" fontId="117" fillId="6" borderId="91" xfId="1" applyFont="1" applyFill="1" applyBorder="1" applyAlignment="1">
      <alignment vertical="top" wrapText="1"/>
    </xf>
    <xf numFmtId="0" fontId="117" fillId="6" borderId="91" xfId="1" applyFont="1" applyFill="1" applyBorder="1" applyAlignment="1">
      <alignment horizontal="center" vertical="top" wrapText="1"/>
    </xf>
    <xf numFmtId="0" fontId="36" fillId="68" borderId="91" xfId="1" applyFont="1" applyFill="1" applyBorder="1" applyAlignment="1">
      <alignment vertical="top" wrapText="1"/>
    </xf>
    <xf numFmtId="1" fontId="36" fillId="68" borderId="91" xfId="1" applyNumberFormat="1" applyFont="1" applyFill="1" applyBorder="1" applyAlignment="1">
      <alignment horizontal="center" vertical="top" wrapText="1"/>
    </xf>
    <xf numFmtId="49" fontId="36" fillId="68" borderId="91" xfId="1" applyNumberFormat="1" applyFont="1" applyFill="1" applyBorder="1" applyAlignment="1">
      <alignment horizontal="center" vertical="top" wrapText="1"/>
    </xf>
    <xf numFmtId="0" fontId="36" fillId="68" borderId="91" xfId="1" applyFont="1" applyFill="1" applyBorder="1" applyAlignment="1">
      <alignment horizontal="center" vertical="top" wrapText="1"/>
    </xf>
    <xf numFmtId="169" fontId="36" fillId="68" borderId="91" xfId="1" applyNumberFormat="1" applyFont="1" applyFill="1" applyBorder="1" applyAlignment="1">
      <alignment horizontal="center" vertical="top" wrapText="1"/>
    </xf>
    <xf numFmtId="169" fontId="154" fillId="69" borderId="91" xfId="1" applyNumberFormat="1" applyFont="1" applyFill="1" applyBorder="1" applyAlignment="1" applyProtection="1">
      <alignment horizontal="center" vertical="top" wrapText="1"/>
      <protection locked="0"/>
    </xf>
    <xf numFmtId="169" fontId="154" fillId="69" borderId="91" xfId="1" applyNumberFormat="1" applyFont="1" applyFill="1" applyBorder="1" applyAlignment="1">
      <alignment horizontal="center" vertical="top" wrapText="1"/>
    </xf>
    <xf numFmtId="165" fontId="86" fillId="69" borderId="115" xfId="1" applyNumberFormat="1" applyFont="1" applyFill="1" applyBorder="1" applyAlignment="1">
      <alignment horizontal="left" vertical="top" wrapText="1"/>
    </xf>
    <xf numFmtId="0" fontId="36" fillId="7" borderId="91" xfId="1" applyFont="1" applyFill="1" applyBorder="1" applyAlignment="1">
      <alignment vertical="top" wrapText="1"/>
    </xf>
    <xf numFmtId="0" fontId="36" fillId="7" borderId="91" xfId="1" applyFont="1" applyFill="1" applyBorder="1" applyAlignment="1">
      <alignment horizontal="center" vertical="top" wrapText="1"/>
    </xf>
    <xf numFmtId="0" fontId="87" fillId="6" borderId="91" xfId="1" applyFont="1" applyFill="1" applyBorder="1" applyAlignment="1">
      <alignment horizontal="center" vertical="top" wrapText="1"/>
    </xf>
    <xf numFmtId="0" fontId="117" fillId="7" borderId="91" xfId="1" applyFont="1" applyFill="1" applyBorder="1" applyAlignment="1">
      <alignment horizontal="center" vertical="top" wrapText="1"/>
    </xf>
    <xf numFmtId="0" fontId="117" fillId="68" borderId="91" xfId="1" applyFont="1" applyFill="1" applyBorder="1" applyAlignment="1">
      <alignment horizontal="center" vertical="top" wrapText="1"/>
    </xf>
    <xf numFmtId="0" fontId="113" fillId="69" borderId="87" xfId="1" applyFont="1" applyFill="1" applyBorder="1" applyAlignment="1">
      <alignment vertical="top" wrapText="1"/>
    </xf>
    <xf numFmtId="0" fontId="37" fillId="21" borderId="17" xfId="1" applyFont="1" applyFill="1" applyBorder="1" applyAlignment="1">
      <alignment vertical="top" wrapText="1"/>
    </xf>
    <xf numFmtId="169" fontId="34" fillId="58" borderId="110" xfId="1" applyNumberFormat="1" applyFont="1" applyFill="1" applyBorder="1" applyAlignment="1">
      <alignment horizontal="center" vertical="top" wrapText="1"/>
    </xf>
    <xf numFmtId="169" fontId="34" fillId="58" borderId="110" xfId="1" applyNumberFormat="1" applyFont="1" applyFill="1" applyBorder="1" applyAlignment="1" applyProtection="1">
      <alignment horizontal="center" vertical="top" wrapText="1"/>
      <protection locked="0"/>
    </xf>
    <xf numFmtId="167" fontId="34" fillId="23" borderId="102" xfId="1" applyNumberFormat="1" applyFont="1" applyFill="1" applyBorder="1" applyAlignment="1">
      <alignment horizontal="center" vertical="top" wrapText="1"/>
    </xf>
    <xf numFmtId="0" fontId="33" fillId="53" borderId="119" xfId="1" applyFont="1" applyFill="1" applyBorder="1" applyAlignment="1">
      <alignment horizontal="center" vertical="top" wrapText="1"/>
    </xf>
    <xf numFmtId="165" fontId="33" fillId="60" borderId="91" xfId="1" applyNumberFormat="1" applyFont="1" applyFill="1" applyBorder="1" applyAlignment="1">
      <alignment horizontal="center" vertical="top" wrapText="1"/>
    </xf>
    <xf numFmtId="0" fontId="7" fillId="3" borderId="0" xfId="1" applyFont="1" applyAlignment="1">
      <alignment vertical="top"/>
    </xf>
    <xf numFmtId="0" fontId="156" fillId="3" borderId="0" xfId="1" applyFont="1" applyAlignment="1">
      <alignment vertical="top"/>
    </xf>
    <xf numFmtId="1" fontId="7" fillId="3" borderId="0" xfId="1" applyNumberFormat="1" applyFont="1" applyAlignment="1">
      <alignment horizontal="center" vertical="top"/>
    </xf>
    <xf numFmtId="169" fontId="7" fillId="3" borderId="0" xfId="1" applyNumberFormat="1" applyFont="1" applyAlignment="1">
      <alignment vertical="top"/>
    </xf>
    <xf numFmtId="169" fontId="7" fillId="3" borderId="0" xfId="1" applyNumberFormat="1" applyFont="1" applyAlignment="1" applyProtection="1">
      <alignment vertical="top" wrapText="1"/>
      <protection locked="0"/>
    </xf>
    <xf numFmtId="169" fontId="7" fillId="3" borderId="0" xfId="1" applyNumberFormat="1" applyFont="1" applyAlignment="1">
      <alignment vertical="top" wrapText="1"/>
    </xf>
    <xf numFmtId="165" fontId="7" fillId="3" borderId="0" xfId="1" applyNumberFormat="1" applyFont="1" applyAlignment="1">
      <alignment horizontal="center" vertical="top"/>
    </xf>
    <xf numFmtId="165" fontId="7" fillId="3" borderId="0" xfId="1" applyNumberFormat="1" applyFont="1" applyAlignment="1">
      <alignment vertical="top"/>
    </xf>
    <xf numFmtId="1" fontId="80" fillId="3" borderId="0" xfId="1" applyNumberFormat="1" applyFont="1" applyAlignment="1">
      <alignment horizontal="center" vertical="top"/>
    </xf>
    <xf numFmtId="169" fontId="80" fillId="3" borderId="0" xfId="1" applyNumberFormat="1" applyFont="1" applyAlignment="1">
      <alignment vertical="top"/>
    </xf>
    <xf numFmtId="169" fontId="80" fillId="3" borderId="0" xfId="1" applyNumberFormat="1" applyFont="1" applyAlignment="1" applyProtection="1">
      <alignment vertical="top" wrapText="1"/>
      <protection locked="0"/>
    </xf>
    <xf numFmtId="169" fontId="80" fillId="3" borderId="0" xfId="1" applyNumberFormat="1" applyFont="1" applyAlignment="1">
      <alignment vertical="top" wrapText="1"/>
    </xf>
    <xf numFmtId="0" fontId="80" fillId="3" borderId="0" xfId="1" applyFont="1" applyAlignment="1">
      <alignment vertical="top" wrapText="1"/>
    </xf>
    <xf numFmtId="165" fontId="80" fillId="3" borderId="0" xfId="1" applyNumberFormat="1" applyFont="1" applyAlignment="1">
      <alignment horizontal="center" vertical="top"/>
    </xf>
    <xf numFmtId="165" fontId="80" fillId="3" borderId="0" xfId="1" applyNumberFormat="1" applyFont="1" applyAlignment="1">
      <alignment vertical="top"/>
    </xf>
    <xf numFmtId="0" fontId="80" fillId="3" borderId="0" xfId="1" applyFont="1"/>
    <xf numFmtId="166" fontId="87" fillId="6" borderId="1" xfId="1" applyNumberFormat="1" applyFont="1" applyFill="1" applyBorder="1" applyAlignment="1">
      <alignment horizontal="center" vertical="center" wrapText="1"/>
    </xf>
    <xf numFmtId="14" fontId="88" fillId="9" borderId="1" xfId="1" applyNumberFormat="1" applyFont="1" applyFill="1" applyBorder="1" applyAlignment="1">
      <alignment horizontal="center" vertical="center" wrapText="1"/>
    </xf>
    <xf numFmtId="0" fontId="36" fillId="68" borderId="115" xfId="1" applyFont="1" applyFill="1" applyBorder="1" applyAlignment="1">
      <alignment vertical="top" wrapText="1"/>
    </xf>
    <xf numFmtId="0" fontId="36" fillId="68" borderId="112" xfId="1" applyFont="1" applyFill="1" applyBorder="1" applyAlignment="1">
      <alignment vertical="top" wrapText="1"/>
    </xf>
    <xf numFmtId="0" fontId="36" fillId="68" borderId="115" xfId="1" applyFont="1" applyFill="1" applyBorder="1" applyAlignment="1">
      <alignment vertical="center" wrapText="1"/>
    </xf>
    <xf numFmtId="0" fontId="86" fillId="73" borderId="0" xfId="1" applyFont="1" applyFill="1" applyAlignment="1">
      <alignment horizontal="center" vertical="top" wrapText="1"/>
    </xf>
    <xf numFmtId="0" fontId="153" fillId="23" borderId="87" xfId="1" applyFont="1" applyFill="1" applyBorder="1" applyAlignment="1">
      <alignment vertical="top" wrapText="1"/>
    </xf>
    <xf numFmtId="0" fontId="153" fillId="42" borderId="87" xfId="1" applyFont="1" applyFill="1" applyBorder="1" applyAlignment="1">
      <alignment horizontal="left" vertical="top" wrapText="1"/>
    </xf>
    <xf numFmtId="1" fontId="153" fillId="42" borderId="87" xfId="1" applyNumberFormat="1" applyFont="1" applyFill="1" applyBorder="1" applyAlignment="1">
      <alignment horizontal="center" vertical="top" wrapText="1"/>
    </xf>
    <xf numFmtId="0" fontId="153" fillId="42" borderId="87" xfId="1" applyFont="1" applyFill="1" applyBorder="1" applyAlignment="1">
      <alignment horizontal="center" vertical="top" wrapText="1"/>
    </xf>
    <xf numFmtId="168" fontId="153" fillId="43" borderId="87" xfId="1" applyNumberFormat="1" applyFont="1" applyFill="1" applyBorder="1" applyAlignment="1">
      <alignment horizontal="center" vertical="top" wrapText="1"/>
    </xf>
    <xf numFmtId="169" fontId="153" fillId="58" borderId="87" xfId="1" applyNumberFormat="1" applyFont="1" applyFill="1" applyBorder="1" applyAlignment="1">
      <alignment horizontal="center" vertical="top" wrapText="1"/>
    </xf>
    <xf numFmtId="169" fontId="153" fillId="61" borderId="87" xfId="1" applyNumberFormat="1" applyFont="1" applyFill="1" applyBorder="1" applyAlignment="1">
      <alignment horizontal="center" vertical="top" wrapText="1"/>
    </xf>
    <xf numFmtId="0" fontId="36" fillId="62" borderId="87" xfId="1" applyFont="1" applyFill="1" applyBorder="1" applyAlignment="1">
      <alignment vertical="top" wrapText="1"/>
    </xf>
    <xf numFmtId="0" fontId="36" fillId="62" borderId="87" xfId="1" applyFont="1" applyFill="1" applyBorder="1" applyAlignment="1">
      <alignment horizontal="center" vertical="top" wrapText="1"/>
    </xf>
    <xf numFmtId="169" fontId="86" fillId="38" borderId="87" xfId="1" applyNumberFormat="1" applyFont="1" applyFill="1" applyBorder="1" applyAlignment="1">
      <alignment horizontal="center" vertical="top" wrapText="1"/>
    </xf>
    <xf numFmtId="49" fontId="36" fillId="62" borderId="87" xfId="1" applyNumberFormat="1" applyFont="1" applyFill="1" applyBorder="1" applyAlignment="1">
      <alignment horizontal="center" vertical="top" wrapText="1"/>
    </xf>
    <xf numFmtId="168" fontId="36" fillId="62" borderId="87" xfId="1" applyNumberFormat="1" applyFont="1" applyFill="1" applyBorder="1" applyAlignment="1">
      <alignment horizontal="center" vertical="top" wrapText="1"/>
    </xf>
    <xf numFmtId="166" fontId="36" fillId="62" borderId="87" xfId="1" applyNumberFormat="1" applyFont="1" applyFill="1" applyBorder="1" applyAlignment="1">
      <alignment horizontal="center" vertical="top" wrapText="1"/>
    </xf>
    <xf numFmtId="169" fontId="154" fillId="38" borderId="87" xfId="1" applyNumberFormat="1" applyFont="1" applyFill="1" applyBorder="1" applyAlignment="1">
      <alignment horizontal="center" vertical="top" wrapText="1"/>
    </xf>
    <xf numFmtId="0" fontId="117" fillId="62" borderId="87" xfId="1" applyFont="1" applyFill="1" applyBorder="1" applyAlignment="1">
      <alignment vertical="top" wrapText="1"/>
    </xf>
    <xf numFmtId="0" fontId="117" fillId="62" borderId="87" xfId="1" applyFont="1" applyFill="1" applyBorder="1" applyAlignment="1">
      <alignment horizontal="center" vertical="top" wrapText="1"/>
    </xf>
    <xf numFmtId="1" fontId="36" fillId="62" borderId="87" xfId="1" applyNumberFormat="1" applyFont="1" applyFill="1" applyBorder="1" applyAlignment="1">
      <alignment horizontal="center" vertical="top" wrapText="1"/>
    </xf>
    <xf numFmtId="0" fontId="87" fillId="62" borderId="87" xfId="1" applyFont="1" applyFill="1" applyBorder="1" applyAlignment="1">
      <alignment vertical="top" wrapText="1"/>
    </xf>
    <xf numFmtId="169" fontId="87" fillId="62" borderId="87" xfId="1" applyNumberFormat="1" applyFont="1" applyFill="1" applyBorder="1" applyAlignment="1">
      <alignment horizontal="center" vertical="top" wrapText="1"/>
    </xf>
    <xf numFmtId="169" fontId="36" fillId="22" borderId="1" xfId="1" applyNumberFormat="1" applyFont="1" applyFill="1" applyBorder="1" applyAlignment="1">
      <alignment horizontal="center" vertical="center" wrapText="1"/>
    </xf>
    <xf numFmtId="49" fontId="36" fillId="11" borderId="1" xfId="1" applyNumberFormat="1" applyFont="1" applyFill="1" applyBorder="1" applyAlignment="1">
      <alignment horizontal="center" vertical="center" wrapText="1"/>
    </xf>
    <xf numFmtId="0" fontId="36" fillId="62" borderId="173" xfId="1" applyFont="1" applyFill="1" applyBorder="1" applyAlignment="1">
      <alignment vertical="top" wrapText="1"/>
    </xf>
    <xf numFmtId="0" fontId="36" fillId="62" borderId="173" xfId="1" applyFont="1" applyFill="1" applyBorder="1" applyAlignment="1">
      <alignment horizontal="center" vertical="top" wrapText="1"/>
    </xf>
    <xf numFmtId="0" fontId="87" fillId="7" borderId="1" xfId="1" applyFont="1" applyFill="1" applyBorder="1" applyAlignment="1">
      <alignment vertical="center" wrapText="1"/>
    </xf>
    <xf numFmtId="0" fontId="153" fillId="23" borderId="96" xfId="1" applyFont="1" applyFill="1" applyBorder="1" applyAlignment="1">
      <alignment vertical="center" wrapText="1"/>
    </xf>
    <xf numFmtId="1" fontId="153" fillId="42" borderId="95" xfId="1" applyNumberFormat="1" applyFont="1" applyFill="1" applyBorder="1" applyAlignment="1">
      <alignment horizontal="center" vertical="center" wrapText="1"/>
    </xf>
    <xf numFmtId="0" fontId="153" fillId="42" borderId="95" xfId="1" applyFont="1" applyFill="1" applyBorder="1" applyAlignment="1">
      <alignment horizontal="center" vertical="center" wrapText="1"/>
    </xf>
    <xf numFmtId="0" fontId="153" fillId="42" borderId="94" xfId="1" applyFont="1" applyFill="1" applyBorder="1" applyAlignment="1">
      <alignment horizontal="center" vertical="center" wrapText="1"/>
    </xf>
    <xf numFmtId="0" fontId="153" fillId="46" borderId="94" xfId="1" applyFont="1" applyFill="1" applyBorder="1" applyAlignment="1">
      <alignment horizontal="center" vertical="center" wrapText="1"/>
    </xf>
    <xf numFmtId="0" fontId="153" fillId="23" borderId="11" xfId="1" applyFont="1" applyFill="1" applyBorder="1" applyAlignment="1">
      <alignment horizontal="center" vertical="center" wrapText="1"/>
    </xf>
    <xf numFmtId="0" fontId="153" fillId="23" borderId="11" xfId="1" applyFont="1" applyFill="1" applyBorder="1" applyAlignment="1" applyProtection="1">
      <alignment horizontal="center" vertical="center" wrapText="1"/>
      <protection locked="0"/>
    </xf>
    <xf numFmtId="169" fontId="153" fillId="23" borderId="11" xfId="1" applyNumberFormat="1" applyFont="1" applyFill="1" applyBorder="1" applyAlignment="1">
      <alignment horizontal="center" vertical="center" wrapText="1"/>
    </xf>
    <xf numFmtId="0" fontId="153" fillId="32" borderId="11" xfId="1" applyFont="1" applyFill="1" applyBorder="1" applyAlignment="1">
      <alignment horizontal="center" vertical="center" wrapText="1"/>
    </xf>
    <xf numFmtId="0" fontId="153" fillId="49" borderId="11" xfId="1" applyFont="1" applyFill="1" applyBorder="1" applyAlignment="1">
      <alignment horizontal="center" vertical="center" wrapText="1"/>
    </xf>
    <xf numFmtId="0" fontId="92" fillId="50" borderId="11" xfId="1" applyFont="1" applyFill="1" applyBorder="1" applyAlignment="1">
      <alignment horizontal="center" vertical="center" wrapText="1"/>
    </xf>
    <xf numFmtId="169" fontId="36" fillId="9" borderId="1" xfId="1" quotePrefix="1" applyNumberFormat="1" applyFont="1" applyFill="1" applyBorder="1" applyAlignment="1">
      <alignment horizontal="center" vertical="center" wrapText="1"/>
    </xf>
    <xf numFmtId="15" fontId="36" fillId="6" borderId="1" xfId="1" applyNumberFormat="1" applyFont="1" applyFill="1" applyBorder="1" applyAlignment="1">
      <alignment horizontal="center" vertical="center" wrapText="1"/>
    </xf>
    <xf numFmtId="0" fontId="36" fillId="6" borderId="7" xfId="1" applyFont="1" applyFill="1" applyBorder="1" applyAlignment="1">
      <alignment vertical="center" wrapText="1"/>
    </xf>
    <xf numFmtId="169" fontId="36" fillId="11" borderId="73" xfId="1" applyNumberFormat="1" applyFont="1" applyFill="1" applyBorder="1" applyAlignment="1">
      <alignment horizontal="center" vertical="center" wrapText="1"/>
    </xf>
    <xf numFmtId="169" fontId="36" fillId="9" borderId="73" xfId="1" applyNumberFormat="1" applyFont="1" applyFill="1" applyBorder="1" applyAlignment="1">
      <alignment horizontal="center" vertical="center" wrapText="1"/>
    </xf>
    <xf numFmtId="0" fontId="36" fillId="11" borderId="73" xfId="1" applyFont="1" applyFill="1" applyBorder="1" applyAlignment="1">
      <alignment horizontal="center" vertical="center" wrapText="1"/>
    </xf>
    <xf numFmtId="49" fontId="91" fillId="6" borderId="1" xfId="1" applyNumberFormat="1" applyFont="1" applyFill="1" applyBorder="1" applyAlignment="1">
      <alignment horizontal="center" vertical="center" wrapText="1"/>
    </xf>
    <xf numFmtId="166" fontId="36" fillId="27" borderId="92" xfId="1" applyNumberFormat="1" applyFont="1" applyFill="1" applyBorder="1" applyAlignment="1">
      <alignment horizontal="left" vertical="center" wrapText="1"/>
    </xf>
    <xf numFmtId="169" fontId="36" fillId="22" borderId="57" xfId="1" quotePrefix="1" applyNumberFormat="1" applyFont="1" applyFill="1" applyBorder="1" applyAlignment="1">
      <alignment horizontal="center" vertical="center" wrapText="1"/>
    </xf>
    <xf numFmtId="14" fontId="87" fillId="9" borderId="1" xfId="1" applyNumberFormat="1" applyFont="1" applyFill="1" applyBorder="1" applyAlignment="1">
      <alignment horizontal="center" vertical="center" wrapText="1"/>
    </xf>
    <xf numFmtId="0" fontId="36" fillId="22" borderId="60" xfId="1" applyFont="1" applyFill="1" applyBorder="1" applyAlignment="1">
      <alignment vertical="center" wrapText="1"/>
    </xf>
    <xf numFmtId="0" fontId="35" fillId="22" borderId="60" xfId="2" applyFont="1" applyFill="1" applyBorder="1" applyAlignment="1">
      <alignment vertical="center" wrapText="1"/>
    </xf>
    <xf numFmtId="166" fontId="117" fillId="6" borderId="1" xfId="1" applyNumberFormat="1" applyFont="1" applyFill="1" applyBorder="1" applyAlignment="1">
      <alignment horizontal="center" vertical="center" wrapText="1"/>
    </xf>
    <xf numFmtId="0" fontId="138" fillId="71" borderId="1" xfId="1" applyFont="1" applyFill="1" applyBorder="1" applyAlignment="1">
      <alignment vertical="center" wrapText="1"/>
    </xf>
    <xf numFmtId="14" fontId="36" fillId="10" borderId="1" xfId="1" applyNumberFormat="1" applyFont="1" applyFill="1" applyBorder="1" applyAlignment="1">
      <alignment horizontal="center" vertical="center" wrapText="1"/>
    </xf>
    <xf numFmtId="49" fontId="87" fillId="6" borderId="1" xfId="1" applyNumberFormat="1" applyFont="1" applyFill="1" applyBorder="1" applyAlignment="1">
      <alignment horizontal="center" vertical="center" wrapText="1"/>
    </xf>
    <xf numFmtId="0" fontId="87" fillId="6" borderId="1" xfId="1" applyFont="1" applyFill="1" applyBorder="1" applyAlignment="1">
      <alignment horizontal="center" vertical="center" wrapText="1"/>
    </xf>
    <xf numFmtId="166" fontId="84" fillId="6" borderId="1" xfId="1" applyNumberFormat="1" applyFont="1" applyFill="1" applyBorder="1" applyAlignment="1">
      <alignment horizontal="center" vertical="center" wrapText="1"/>
    </xf>
    <xf numFmtId="0" fontId="36" fillId="22" borderId="29" xfId="1" applyFont="1" applyFill="1" applyBorder="1" applyAlignment="1">
      <alignment horizontal="center" vertical="center" wrapText="1"/>
    </xf>
    <xf numFmtId="14" fontId="92" fillId="9" borderId="1" xfId="1" applyNumberFormat="1" applyFont="1" applyFill="1" applyBorder="1" applyAlignment="1">
      <alignment horizontal="center" vertical="center" wrapText="1"/>
    </xf>
    <xf numFmtId="0" fontId="35" fillId="22" borderId="1" xfId="8" applyFont="1" applyFill="1" applyBorder="1" applyAlignment="1">
      <alignment wrapText="1"/>
    </xf>
    <xf numFmtId="0" fontId="35" fillId="17" borderId="1" xfId="8" applyFont="1" applyFill="1" applyBorder="1" applyAlignment="1">
      <alignment vertical="top" wrapText="1"/>
    </xf>
    <xf numFmtId="169" fontId="36" fillId="22" borderId="47" xfId="1" applyNumberFormat="1" applyFont="1" applyFill="1" applyBorder="1" applyAlignment="1">
      <alignment horizontal="center" vertical="center" wrapText="1"/>
    </xf>
    <xf numFmtId="169" fontId="36" fillId="11" borderId="46" xfId="1" applyNumberFormat="1" applyFont="1" applyFill="1" applyBorder="1" applyAlignment="1">
      <alignment horizontal="center" vertical="center" wrapText="1"/>
    </xf>
    <xf numFmtId="0" fontId="35" fillId="22" borderId="1" xfId="8" applyFont="1" applyFill="1" applyBorder="1"/>
    <xf numFmtId="0" fontId="92" fillId="6" borderId="1" xfId="1" applyFont="1" applyFill="1" applyBorder="1" applyAlignment="1">
      <alignment horizontal="center" vertical="center" wrapText="1"/>
    </xf>
    <xf numFmtId="169" fontId="117" fillId="20" borderId="30" xfId="1" applyNumberFormat="1" applyFont="1" applyFill="1" applyBorder="1" applyAlignment="1">
      <alignment horizontal="center" vertical="center" wrapText="1"/>
    </xf>
    <xf numFmtId="49" fontId="36" fillId="11" borderId="46" xfId="1" applyNumberFormat="1" applyFont="1" applyFill="1" applyBorder="1" applyAlignment="1">
      <alignment vertical="center" wrapText="1"/>
    </xf>
    <xf numFmtId="0" fontId="117" fillId="6" borderId="1" xfId="1" applyFont="1" applyFill="1" applyBorder="1" applyAlignment="1">
      <alignment horizontal="center" vertical="center" wrapText="1"/>
    </xf>
    <xf numFmtId="0" fontId="35" fillId="17" borderId="1" xfId="2" applyFont="1" applyFill="1" applyBorder="1" applyAlignment="1">
      <alignment horizontal="left" vertical="center" wrapText="1"/>
    </xf>
    <xf numFmtId="1" fontId="36" fillId="59" borderId="91" xfId="1" applyNumberFormat="1" applyFont="1" applyFill="1" applyBorder="1" applyAlignment="1">
      <alignment horizontal="center" vertical="center" wrapText="1"/>
    </xf>
    <xf numFmtId="169" fontId="36" fillId="9" borderId="1" xfId="1" applyNumberFormat="1" applyFont="1" applyFill="1" applyBorder="1" applyAlignment="1">
      <alignment horizontal="center" vertical="center"/>
    </xf>
    <xf numFmtId="49" fontId="36" fillId="11" borderId="29" xfId="1" applyNumberFormat="1" applyFont="1" applyFill="1" applyBorder="1" applyAlignment="1">
      <alignment horizontal="center" vertical="center"/>
    </xf>
    <xf numFmtId="169" fontId="91" fillId="20" borderId="30" xfId="1" applyNumberFormat="1" applyFont="1" applyFill="1" applyBorder="1" applyAlignment="1">
      <alignment horizontal="center" vertical="center"/>
    </xf>
    <xf numFmtId="0" fontId="87" fillId="6" borderId="9" xfId="1" applyFont="1" applyFill="1" applyBorder="1" applyAlignment="1">
      <alignment vertical="center" wrapText="1"/>
    </xf>
    <xf numFmtId="0" fontId="35" fillId="22" borderId="1" xfId="8" applyFont="1" applyFill="1" applyBorder="1" applyAlignment="1">
      <alignment horizontal="left" vertical="center" wrapText="1"/>
    </xf>
    <xf numFmtId="0" fontId="35" fillId="22" borderId="1" xfId="2" applyFont="1" applyFill="1" applyBorder="1" applyAlignment="1">
      <alignment horizontal="left" vertical="center" wrapText="1"/>
    </xf>
    <xf numFmtId="0" fontId="36" fillId="22" borderId="3" xfId="1" applyFont="1" applyFill="1" applyBorder="1" applyAlignment="1">
      <alignment vertical="center" wrapText="1"/>
    </xf>
    <xf numFmtId="166" fontId="153" fillId="23" borderId="61" xfId="1" applyNumberFormat="1" applyFont="1" applyFill="1" applyBorder="1" applyAlignment="1">
      <alignment horizontal="center" vertical="center" wrapText="1"/>
    </xf>
    <xf numFmtId="0" fontId="37" fillId="0" borderId="91" xfId="0" applyFont="1" applyBorder="1"/>
    <xf numFmtId="0" fontId="36" fillId="9" borderId="3" xfId="1" applyFont="1" applyFill="1" applyBorder="1" applyAlignment="1">
      <alignment horizontal="center" vertical="center" wrapText="1"/>
    </xf>
    <xf numFmtId="0" fontId="9" fillId="3" borderId="0" xfId="1" applyFont="1"/>
    <xf numFmtId="0" fontId="36" fillId="6" borderId="12" xfId="1" applyFont="1" applyFill="1" applyBorder="1" applyAlignment="1">
      <alignment vertical="center" wrapText="1"/>
    </xf>
    <xf numFmtId="0" fontId="36" fillId="6" borderId="3" xfId="1" applyFont="1" applyFill="1" applyBorder="1" applyAlignment="1">
      <alignment vertical="center" wrapText="1"/>
    </xf>
    <xf numFmtId="49" fontId="36" fillId="6" borderId="3" xfId="1" applyNumberFormat="1" applyFont="1" applyFill="1" applyBorder="1" applyAlignment="1">
      <alignment horizontal="center" vertical="center" wrapText="1"/>
    </xf>
    <xf numFmtId="166" fontId="36" fillId="6" borderId="3" xfId="1" applyNumberFormat="1" applyFont="1" applyFill="1" applyBorder="1" applyAlignment="1">
      <alignment horizontal="center" vertical="center" wrapText="1"/>
    </xf>
    <xf numFmtId="166" fontId="36" fillId="14" borderId="129" xfId="1" applyNumberFormat="1" applyFont="1" applyFill="1" applyBorder="1" applyAlignment="1">
      <alignment horizontal="center" vertical="center" wrapText="1"/>
    </xf>
    <xf numFmtId="165" fontId="36" fillId="22" borderId="130" xfId="1" applyNumberFormat="1" applyFont="1" applyFill="1" applyBorder="1" applyAlignment="1">
      <alignment horizontal="center" vertical="center" wrapText="1"/>
    </xf>
    <xf numFmtId="0" fontId="35" fillId="22" borderId="3" xfId="2" applyFont="1" applyFill="1" applyBorder="1" applyAlignment="1">
      <alignment vertical="center" wrapText="1"/>
    </xf>
    <xf numFmtId="49" fontId="36" fillId="11" borderId="131" xfId="1" applyNumberFormat="1" applyFont="1" applyFill="1" applyBorder="1" applyAlignment="1">
      <alignment horizontal="center" vertical="center" wrapText="1"/>
    </xf>
    <xf numFmtId="169" fontId="36" fillId="9" borderId="3" xfId="1" applyNumberFormat="1" applyFont="1" applyFill="1" applyBorder="1" applyAlignment="1">
      <alignment horizontal="center" vertical="center" wrapText="1"/>
    </xf>
    <xf numFmtId="169" fontId="36" fillId="20" borderId="3" xfId="1" applyNumberFormat="1" applyFont="1" applyFill="1" applyBorder="1" applyAlignment="1">
      <alignment horizontal="center" vertical="center" wrapText="1"/>
    </xf>
    <xf numFmtId="0" fontId="36" fillId="20" borderId="3" xfId="1" applyFont="1" applyFill="1" applyBorder="1" applyAlignment="1">
      <alignment horizontal="center" vertical="center" wrapText="1"/>
    </xf>
    <xf numFmtId="0" fontId="36" fillId="20" borderId="132" xfId="1" applyFont="1" applyFill="1" applyBorder="1" applyAlignment="1">
      <alignment horizontal="center" vertical="center" wrapText="1"/>
    </xf>
    <xf numFmtId="0" fontId="36" fillId="20" borderId="133" xfId="1" applyFont="1" applyFill="1" applyBorder="1" applyAlignment="1">
      <alignment horizontal="center" vertical="center" wrapText="1"/>
    </xf>
    <xf numFmtId="49" fontId="36" fillId="11" borderId="130" xfId="1" applyNumberFormat="1" applyFont="1" applyFill="1" applyBorder="1" applyAlignment="1">
      <alignment horizontal="center" vertical="center" wrapText="1"/>
    </xf>
    <xf numFmtId="169" fontId="36" fillId="20" borderId="133" xfId="1" applyNumberFormat="1" applyFont="1" applyFill="1" applyBorder="1" applyAlignment="1">
      <alignment horizontal="center" vertical="center" wrapText="1"/>
    </xf>
    <xf numFmtId="14" fontId="36" fillId="9" borderId="3" xfId="1" applyNumberFormat="1" applyFont="1" applyFill="1" applyBorder="1" applyAlignment="1">
      <alignment horizontal="center" vertical="center" wrapText="1"/>
    </xf>
    <xf numFmtId="0" fontId="36" fillId="7" borderId="1" xfId="1" applyFont="1" applyFill="1" applyBorder="1" applyAlignment="1">
      <alignment vertical="center" wrapText="1"/>
    </xf>
    <xf numFmtId="0" fontId="35" fillId="17" borderId="1" xfId="8" applyFont="1" applyFill="1" applyBorder="1" applyAlignment="1">
      <alignment vertical="center" wrapText="1"/>
    </xf>
    <xf numFmtId="0" fontId="153" fillId="34" borderId="94" xfId="1" applyFont="1" applyFill="1" applyBorder="1" applyAlignment="1">
      <alignment horizontal="center" vertical="center" wrapText="1"/>
    </xf>
    <xf numFmtId="166" fontId="153" fillId="23" borderId="11" xfId="1" applyNumberFormat="1" applyFont="1" applyFill="1" applyBorder="1" applyAlignment="1">
      <alignment horizontal="center" vertical="center" wrapText="1"/>
    </xf>
    <xf numFmtId="167" fontId="153" fillId="23" borderId="11" xfId="1" applyNumberFormat="1" applyFont="1" applyFill="1" applyBorder="1" applyAlignment="1">
      <alignment horizontal="center" vertical="center" wrapText="1"/>
    </xf>
    <xf numFmtId="166" fontId="36" fillId="27" borderId="39" xfId="1" quotePrefix="1" applyNumberFormat="1" applyFont="1" applyFill="1" applyBorder="1" applyAlignment="1">
      <alignment horizontal="center" vertical="center" wrapText="1"/>
    </xf>
    <xf numFmtId="165" fontId="36" fillId="22" borderId="26" xfId="1" applyNumberFormat="1" applyFont="1" applyFill="1" applyBorder="1" applyAlignment="1">
      <alignment horizontal="center" vertical="center" wrapText="1"/>
    </xf>
    <xf numFmtId="0" fontId="36" fillId="22" borderId="27" xfId="1" applyFont="1" applyFill="1" applyBorder="1" applyAlignment="1">
      <alignment vertical="center" wrapText="1"/>
    </xf>
    <xf numFmtId="0" fontId="35" fillId="22" borderId="27" xfId="2" applyFont="1" applyFill="1" applyBorder="1" applyAlignment="1">
      <alignment vertical="center" wrapText="1"/>
    </xf>
    <xf numFmtId="169" fontId="36" fillId="20" borderId="44" xfId="1" applyNumberFormat="1" applyFont="1" applyFill="1" applyBorder="1" applyAlignment="1">
      <alignment horizontal="center" vertical="center" wrapText="1"/>
    </xf>
    <xf numFmtId="0" fontId="36" fillId="20" borderId="44" xfId="1" applyFont="1" applyFill="1" applyBorder="1" applyAlignment="1">
      <alignment horizontal="center" vertical="center" wrapText="1"/>
    </xf>
    <xf numFmtId="0" fontId="36" fillId="20" borderId="45" xfId="1" applyFont="1" applyFill="1" applyBorder="1" applyAlignment="1">
      <alignment horizontal="center" vertical="center" wrapText="1"/>
    </xf>
    <xf numFmtId="169" fontId="36" fillId="9" borderId="27" xfId="1" applyNumberFormat="1" applyFont="1" applyFill="1" applyBorder="1" applyAlignment="1">
      <alignment horizontal="center" vertical="center" wrapText="1"/>
    </xf>
    <xf numFmtId="169" fontId="36" fillId="9" borderId="52" xfId="1" applyNumberFormat="1" applyFont="1" applyFill="1" applyBorder="1" applyAlignment="1">
      <alignment horizontal="center" vertical="center" wrapText="1"/>
    </xf>
    <xf numFmtId="49" fontId="36" fillId="11" borderId="26" xfId="1" applyNumberFormat="1" applyFont="1" applyFill="1" applyBorder="1" applyAlignment="1">
      <alignment horizontal="center" vertical="center" wrapText="1"/>
    </xf>
    <xf numFmtId="169" fontId="36" fillId="20" borderId="28" xfId="1" applyNumberFormat="1" applyFont="1" applyFill="1" applyBorder="1" applyAlignment="1">
      <alignment horizontal="center" vertical="center" wrapText="1"/>
    </xf>
    <xf numFmtId="14" fontId="36" fillId="9" borderId="13" xfId="1" applyNumberFormat="1" applyFont="1" applyFill="1" applyBorder="1" applyAlignment="1">
      <alignment horizontal="center" vertical="center" wrapText="1"/>
    </xf>
    <xf numFmtId="0" fontId="36" fillId="70" borderId="1" xfId="1" applyFont="1" applyFill="1" applyBorder="1" applyAlignment="1">
      <alignment vertical="center" wrapText="1"/>
    </xf>
    <xf numFmtId="165" fontId="36" fillId="9" borderId="1" xfId="1" applyNumberFormat="1" applyFont="1" applyFill="1" applyBorder="1" applyAlignment="1">
      <alignment horizontal="center" vertical="center" wrapText="1"/>
    </xf>
    <xf numFmtId="0" fontId="88" fillId="6" borderId="1" xfId="1" applyFont="1" applyFill="1" applyBorder="1" applyAlignment="1">
      <alignment vertical="center" wrapText="1"/>
    </xf>
    <xf numFmtId="166" fontId="87" fillId="6" borderId="9" xfId="1" applyNumberFormat="1" applyFont="1" applyFill="1" applyBorder="1" applyAlignment="1">
      <alignment horizontal="center" vertical="center" wrapText="1"/>
    </xf>
    <xf numFmtId="0" fontId="35" fillId="20" borderId="47" xfId="2" applyFont="1" applyFill="1" applyBorder="1" applyAlignment="1">
      <alignment horizontal="center" vertical="center" wrapText="1"/>
    </xf>
    <xf numFmtId="0" fontId="36" fillId="15" borderId="1" xfId="1" applyFont="1" applyFill="1" applyBorder="1" applyAlignment="1">
      <alignment vertical="center" wrapText="1"/>
    </xf>
    <xf numFmtId="167" fontId="36" fillId="6" borderId="9" xfId="1" applyNumberFormat="1" applyFont="1" applyFill="1" applyBorder="1" applyAlignment="1">
      <alignment horizontal="center" vertical="center" wrapText="1"/>
    </xf>
    <xf numFmtId="0" fontId="35" fillId="20" borderId="22" xfId="2" applyFont="1" applyFill="1" applyBorder="1" applyAlignment="1">
      <alignment horizontal="center" vertical="center" wrapText="1"/>
    </xf>
    <xf numFmtId="0" fontId="35" fillId="17" borderId="1" xfId="2" applyFont="1" applyFill="1" applyBorder="1" applyAlignment="1">
      <alignment vertical="center" wrapText="1"/>
    </xf>
    <xf numFmtId="169" fontId="88" fillId="20" borderId="30" xfId="1" applyNumberFormat="1" applyFont="1" applyFill="1" applyBorder="1" applyAlignment="1">
      <alignment horizontal="center" vertical="center" wrapText="1"/>
    </xf>
    <xf numFmtId="166" fontId="87" fillId="6" borderId="2" xfId="1" applyNumberFormat="1" applyFont="1" applyFill="1" applyBorder="1" applyAlignment="1">
      <alignment horizontal="center" vertical="center" wrapText="1"/>
    </xf>
    <xf numFmtId="0" fontId="36" fillId="7" borderId="2" xfId="1" applyFont="1" applyFill="1" applyBorder="1" applyAlignment="1">
      <alignment horizontal="center" vertical="center" wrapText="1"/>
    </xf>
    <xf numFmtId="165" fontId="36" fillId="22" borderId="107" xfId="1" applyNumberFormat="1" applyFont="1" applyFill="1" applyBorder="1" applyAlignment="1">
      <alignment horizontal="center" vertical="center" wrapText="1"/>
    </xf>
    <xf numFmtId="49" fontId="36" fillId="11" borderId="46" xfId="1" quotePrefix="1" applyNumberFormat="1" applyFont="1" applyFill="1" applyBorder="1" applyAlignment="1">
      <alignment horizontal="center" vertical="center" wrapText="1"/>
    </xf>
    <xf numFmtId="169" fontId="36" fillId="20" borderId="1" xfId="1" quotePrefix="1" applyNumberFormat="1" applyFont="1" applyFill="1" applyBorder="1" applyAlignment="1">
      <alignment horizontal="center" vertical="center" wrapText="1"/>
    </xf>
    <xf numFmtId="0" fontId="36" fillId="7" borderId="9" xfId="1" applyFont="1" applyFill="1" applyBorder="1" applyAlignment="1">
      <alignment vertical="center" wrapText="1"/>
    </xf>
    <xf numFmtId="165" fontId="36" fillId="17" borderId="29" xfId="1" applyNumberFormat="1" applyFont="1" applyFill="1" applyBorder="1" applyAlignment="1">
      <alignment horizontal="center" vertical="center" wrapText="1"/>
    </xf>
    <xf numFmtId="169" fontId="36" fillId="17" borderId="2" xfId="1" applyNumberFormat="1" applyFont="1" applyFill="1" applyBorder="1" applyAlignment="1">
      <alignment horizontal="center" vertical="center" wrapText="1"/>
    </xf>
    <xf numFmtId="49" fontId="36" fillId="12" borderId="46" xfId="1" applyNumberFormat="1" applyFont="1" applyFill="1" applyBorder="1" applyAlignment="1">
      <alignment horizontal="center" vertical="center" wrapText="1"/>
    </xf>
    <xf numFmtId="49" fontId="36" fillId="12" borderId="22" xfId="1" applyNumberFormat="1" applyFont="1" applyFill="1" applyBorder="1" applyAlignment="1">
      <alignment horizontal="center" vertical="center" wrapText="1"/>
    </xf>
    <xf numFmtId="169" fontId="36" fillId="10" borderId="1" xfId="1" applyNumberFormat="1" applyFont="1" applyFill="1" applyBorder="1" applyAlignment="1">
      <alignment horizontal="center" vertical="center" wrapText="1"/>
    </xf>
    <xf numFmtId="49" fontId="36" fillId="12" borderId="29" xfId="1" applyNumberFormat="1" applyFont="1" applyFill="1" applyBorder="1" applyAlignment="1">
      <alignment horizontal="center" vertical="center" wrapText="1"/>
    </xf>
    <xf numFmtId="169" fontId="36" fillId="21" borderId="30" xfId="1" applyNumberFormat="1" applyFont="1" applyFill="1" applyBorder="1" applyAlignment="1">
      <alignment horizontal="center" vertical="center" wrapText="1"/>
    </xf>
    <xf numFmtId="169" fontId="36" fillId="10" borderId="1" xfId="1" quotePrefix="1" applyNumberFormat="1" applyFont="1" applyFill="1" applyBorder="1" applyAlignment="1">
      <alignment horizontal="center" vertical="center" wrapText="1"/>
    </xf>
    <xf numFmtId="49" fontId="36" fillId="6" borderId="22" xfId="1" applyNumberFormat="1" applyFont="1" applyFill="1" applyBorder="1" applyAlignment="1">
      <alignment horizontal="center" vertical="center" wrapText="1"/>
    </xf>
    <xf numFmtId="169" fontId="36" fillId="20" borderId="1" xfId="1" applyNumberFormat="1" applyFont="1" applyFill="1" applyBorder="1" applyAlignment="1">
      <alignment horizontal="center" vertical="center"/>
    </xf>
    <xf numFmtId="0" fontId="91" fillId="20" borderId="1" xfId="1" applyFont="1" applyFill="1" applyBorder="1" applyAlignment="1">
      <alignment horizontal="center" vertical="center" wrapText="1"/>
    </xf>
    <xf numFmtId="167" fontId="36" fillId="6" borderId="22" xfId="1" applyNumberFormat="1" applyFont="1" applyFill="1" applyBorder="1" applyAlignment="1">
      <alignment horizontal="center" vertical="center" wrapText="1"/>
    </xf>
    <xf numFmtId="167" fontId="36" fillId="6" borderId="1" xfId="1" applyNumberFormat="1" applyFont="1" applyFill="1" applyBorder="1" applyAlignment="1">
      <alignment horizontal="center" vertical="center" wrapText="1"/>
    </xf>
    <xf numFmtId="167" fontId="36" fillId="6" borderId="2" xfId="1" applyNumberFormat="1" applyFont="1" applyFill="1" applyBorder="1" applyAlignment="1">
      <alignment horizontal="center" vertical="center" wrapText="1"/>
    </xf>
    <xf numFmtId="167" fontId="36" fillId="27" borderId="83" xfId="1" applyNumberFormat="1" applyFont="1" applyFill="1" applyBorder="1" applyAlignment="1">
      <alignment horizontal="center" vertical="center" wrapText="1"/>
    </xf>
    <xf numFmtId="166" fontId="36" fillId="20" borderId="1" xfId="1" applyNumberFormat="1" applyFont="1" applyFill="1" applyBorder="1" applyAlignment="1">
      <alignment horizontal="center" vertical="center" wrapText="1"/>
    </xf>
    <xf numFmtId="166" fontId="36" fillId="20" borderId="47" xfId="1" applyNumberFormat="1" applyFont="1" applyFill="1" applyBorder="1" applyAlignment="1">
      <alignment horizontal="center" vertical="center" wrapText="1"/>
    </xf>
    <xf numFmtId="166" fontId="36" fillId="9" borderId="1" xfId="1" applyNumberFormat="1" applyFont="1" applyFill="1" applyBorder="1" applyAlignment="1">
      <alignment horizontal="center" vertical="center" wrapText="1"/>
    </xf>
    <xf numFmtId="0" fontId="87" fillId="6" borderId="2" xfId="1" applyFont="1" applyFill="1" applyBorder="1" applyAlignment="1">
      <alignment horizontal="center" vertical="center" wrapText="1"/>
    </xf>
    <xf numFmtId="166" fontId="36" fillId="6" borderId="24" xfId="1" applyNumberFormat="1" applyFont="1" applyFill="1" applyBorder="1" applyAlignment="1">
      <alignment horizontal="center" vertical="center" wrapText="1"/>
    </xf>
    <xf numFmtId="166" fontId="36" fillId="27" borderId="127" xfId="1" applyNumberFormat="1" applyFont="1" applyFill="1" applyBorder="1" applyAlignment="1">
      <alignment horizontal="center" vertical="center" wrapText="1"/>
    </xf>
    <xf numFmtId="169" fontId="36" fillId="22" borderId="23" xfId="1" applyNumberFormat="1" applyFont="1" applyFill="1" applyBorder="1" applyAlignment="1">
      <alignment horizontal="center" vertical="center" wrapText="1"/>
    </xf>
    <xf numFmtId="49" fontId="36" fillId="11" borderId="104" xfId="1" applyNumberFormat="1" applyFont="1" applyFill="1" applyBorder="1" applyAlignment="1">
      <alignment horizontal="center" vertical="center" wrapText="1"/>
    </xf>
    <xf numFmtId="0" fontId="36" fillId="11" borderId="104" xfId="1" applyFont="1" applyFill="1" applyBorder="1" applyAlignment="1">
      <alignment horizontal="center" vertical="center" wrapText="1"/>
    </xf>
    <xf numFmtId="169" fontId="36" fillId="20" borderId="104" xfId="1" applyNumberFormat="1" applyFont="1" applyFill="1" applyBorder="1" applyAlignment="1">
      <alignment horizontal="center" vertical="center" wrapText="1"/>
    </xf>
    <xf numFmtId="0" fontId="36" fillId="20" borderId="104" xfId="1" applyFont="1" applyFill="1" applyBorder="1" applyAlignment="1">
      <alignment horizontal="center" vertical="center" wrapText="1"/>
    </xf>
    <xf numFmtId="0" fontId="36" fillId="20" borderId="135" xfId="1" applyFont="1" applyFill="1" applyBorder="1" applyAlignment="1">
      <alignment horizontal="center" vertical="center" wrapText="1"/>
    </xf>
    <xf numFmtId="49" fontId="36" fillId="66" borderId="1" xfId="1" applyNumberFormat="1" applyFont="1" applyFill="1" applyBorder="1" applyAlignment="1">
      <alignment horizontal="center" vertical="center" wrapText="1"/>
    </xf>
    <xf numFmtId="0" fontId="36" fillId="66" borderId="1" xfId="1" applyFont="1" applyFill="1" applyBorder="1" applyAlignment="1">
      <alignment horizontal="center" vertical="center" wrapText="1"/>
    </xf>
    <xf numFmtId="166" fontId="36" fillId="66" borderId="1" xfId="1" applyNumberFormat="1" applyFont="1" applyFill="1" applyBorder="1" applyAlignment="1">
      <alignment horizontal="center" vertical="center" wrapText="1"/>
    </xf>
    <xf numFmtId="166" fontId="36" fillId="66" borderId="22" xfId="1" applyNumberFormat="1" applyFont="1" applyFill="1" applyBorder="1" applyAlignment="1">
      <alignment horizontal="center" vertical="center" wrapText="1"/>
    </xf>
    <xf numFmtId="166" fontId="36" fillId="66" borderId="9" xfId="1" applyNumberFormat="1" applyFont="1" applyFill="1" applyBorder="1" applyAlignment="1">
      <alignment horizontal="center" vertical="center" wrapText="1"/>
    </xf>
    <xf numFmtId="166" fontId="36" fillId="66" borderId="40" xfId="1" applyNumberFormat="1" applyFont="1" applyFill="1" applyBorder="1" applyAlignment="1">
      <alignment horizontal="center" vertical="center" wrapText="1"/>
    </xf>
    <xf numFmtId="166" fontId="36" fillId="66" borderId="83" xfId="1" applyNumberFormat="1" applyFont="1" applyFill="1" applyBorder="1" applyAlignment="1">
      <alignment horizontal="center" vertical="center" wrapText="1"/>
    </xf>
    <xf numFmtId="165" fontId="36" fillId="66" borderId="29" xfId="1" applyNumberFormat="1" applyFont="1" applyFill="1" applyBorder="1" applyAlignment="1">
      <alignment horizontal="center" vertical="center" wrapText="1"/>
    </xf>
    <xf numFmtId="0" fontId="35" fillId="66" borderId="1" xfId="2" applyFont="1" applyFill="1" applyBorder="1" applyAlignment="1">
      <alignment vertical="center" wrapText="1"/>
    </xf>
    <xf numFmtId="169" fontId="36" fillId="66" borderId="1" xfId="1" applyNumberFormat="1" applyFont="1" applyFill="1" applyBorder="1" applyAlignment="1">
      <alignment horizontal="center" vertical="center" wrapText="1"/>
    </xf>
    <xf numFmtId="49" fontId="36" fillId="66" borderId="46" xfId="1" applyNumberFormat="1" applyFont="1" applyFill="1" applyBorder="1" applyAlignment="1">
      <alignment horizontal="center" vertical="center" wrapText="1"/>
    </xf>
    <xf numFmtId="49" fontId="36" fillId="66" borderId="22" xfId="1" applyNumberFormat="1" applyFont="1" applyFill="1" applyBorder="1" applyAlignment="1">
      <alignment horizontal="center" vertical="center" wrapText="1"/>
    </xf>
    <xf numFmtId="0" fontId="36" fillId="66" borderId="47" xfId="1" applyFont="1" applyFill="1" applyBorder="1" applyAlignment="1">
      <alignment horizontal="center" vertical="center" wrapText="1"/>
    </xf>
    <xf numFmtId="169" fontId="36" fillId="66" borderId="9" xfId="1" applyNumberFormat="1" applyFont="1" applyFill="1" applyBorder="1" applyAlignment="1">
      <alignment horizontal="center" vertical="center" wrapText="1"/>
    </xf>
    <xf numFmtId="169" fontId="36" fillId="66" borderId="22" xfId="1" applyNumberFormat="1" applyFont="1" applyFill="1" applyBorder="1" applyAlignment="1">
      <alignment horizontal="center" vertical="center" wrapText="1"/>
    </xf>
    <xf numFmtId="0" fontId="36" fillId="66" borderId="22" xfId="1" applyFont="1" applyFill="1" applyBorder="1" applyAlignment="1">
      <alignment horizontal="center" vertical="center" wrapText="1"/>
    </xf>
    <xf numFmtId="49" fontId="36" fillId="66" borderId="29" xfId="1" applyNumberFormat="1" applyFont="1" applyFill="1" applyBorder="1" applyAlignment="1">
      <alignment horizontal="center" vertical="center" wrapText="1"/>
    </xf>
    <xf numFmtId="169" fontId="36" fillId="66" borderId="2" xfId="1" applyNumberFormat="1" applyFont="1" applyFill="1" applyBorder="1" applyAlignment="1">
      <alignment horizontal="center" vertical="center" wrapText="1"/>
    </xf>
    <xf numFmtId="169" fontId="36" fillId="66" borderId="30" xfId="1" applyNumberFormat="1" applyFont="1" applyFill="1" applyBorder="1" applyAlignment="1">
      <alignment horizontal="center" vertical="center" wrapText="1"/>
    </xf>
    <xf numFmtId="14" fontId="36" fillId="66" borderId="1" xfId="1" applyNumberFormat="1" applyFont="1" applyFill="1" applyBorder="1" applyAlignment="1">
      <alignment horizontal="center" vertical="center" wrapText="1"/>
    </xf>
    <xf numFmtId="0" fontId="87" fillId="9" borderId="1" xfId="1" applyFont="1" applyFill="1" applyBorder="1" applyAlignment="1">
      <alignment horizontal="center" vertical="center" wrapText="1"/>
    </xf>
    <xf numFmtId="166" fontId="36" fillId="6" borderId="22" xfId="1" quotePrefix="1" applyNumberFormat="1" applyFont="1" applyFill="1" applyBorder="1" applyAlignment="1">
      <alignment horizontal="center" vertical="center" wrapText="1"/>
    </xf>
    <xf numFmtId="166" fontId="36" fillId="6" borderId="57" xfId="1" applyNumberFormat="1" applyFont="1" applyFill="1" applyBorder="1" applyAlignment="1">
      <alignment horizontal="center" vertical="center" wrapText="1"/>
    </xf>
    <xf numFmtId="0" fontId="36" fillId="66" borderId="9" xfId="1" applyFont="1" applyFill="1" applyBorder="1" applyAlignment="1">
      <alignment vertical="center" wrapText="1"/>
    </xf>
    <xf numFmtId="0" fontId="36" fillId="66" borderId="22" xfId="1" applyFont="1" applyFill="1" applyBorder="1" applyAlignment="1">
      <alignment vertical="center" wrapText="1"/>
    </xf>
    <xf numFmtId="1" fontId="36" fillId="66" borderId="22" xfId="1" applyNumberFormat="1" applyFont="1" applyFill="1" applyBorder="1" applyAlignment="1">
      <alignment horizontal="center" vertical="center" wrapText="1"/>
    </xf>
    <xf numFmtId="0" fontId="36" fillId="66" borderId="2" xfId="1" applyFont="1" applyFill="1" applyBorder="1" applyAlignment="1">
      <alignment horizontal="center" vertical="center" wrapText="1"/>
    </xf>
    <xf numFmtId="15" fontId="36" fillId="66" borderId="22" xfId="1" applyNumberFormat="1" applyFont="1" applyFill="1" applyBorder="1" applyAlignment="1">
      <alignment horizontal="center" vertical="center" wrapText="1"/>
    </xf>
    <xf numFmtId="166" fontId="36" fillId="66" borderId="57" xfId="1" applyNumberFormat="1" applyFont="1" applyFill="1" applyBorder="1" applyAlignment="1">
      <alignment horizontal="center" vertical="center" wrapText="1"/>
    </xf>
    <xf numFmtId="169" fontId="87" fillId="66" borderId="9" xfId="1" applyNumberFormat="1" applyFont="1" applyFill="1" applyBorder="1" applyAlignment="1">
      <alignment horizontal="center" vertical="center" wrapText="1"/>
    </xf>
    <xf numFmtId="166" fontId="36" fillId="66" borderId="85" xfId="1" applyNumberFormat="1" applyFont="1" applyFill="1" applyBorder="1" applyAlignment="1">
      <alignment horizontal="center" vertical="center" wrapText="1"/>
    </xf>
    <xf numFmtId="0" fontId="35" fillId="66" borderId="1" xfId="2" applyFont="1" applyFill="1" applyBorder="1" applyAlignment="1">
      <alignment horizontal="center" vertical="center" wrapText="1"/>
    </xf>
    <xf numFmtId="0" fontId="36" fillId="66" borderId="30" xfId="1" applyFont="1" applyFill="1" applyBorder="1" applyAlignment="1">
      <alignment horizontal="center" vertical="center" wrapText="1"/>
    </xf>
    <xf numFmtId="0" fontId="36" fillId="66" borderId="38" xfId="1" applyFont="1" applyFill="1" applyBorder="1" applyAlignment="1">
      <alignment horizontal="center" vertical="center" wrapText="1"/>
    </xf>
    <xf numFmtId="14" fontId="84" fillId="66" borderId="1" xfId="1" applyNumberFormat="1" applyFont="1" applyFill="1" applyBorder="1" applyAlignment="1">
      <alignment horizontal="center" vertical="center" wrapText="1"/>
    </xf>
    <xf numFmtId="167" fontId="36" fillId="14" borderId="85" xfId="1" applyNumberFormat="1" applyFont="1" applyFill="1" applyBorder="1" applyAlignment="1">
      <alignment horizontal="center" vertical="center" wrapText="1"/>
    </xf>
    <xf numFmtId="15" fontId="36" fillId="20" borderId="1" xfId="1" applyNumberFormat="1" applyFont="1" applyFill="1" applyBorder="1" applyAlignment="1">
      <alignment horizontal="center" vertical="center" wrapText="1"/>
    </xf>
    <xf numFmtId="166" fontId="36" fillId="6" borderId="73" xfId="1" applyNumberFormat="1" applyFont="1" applyFill="1" applyBorder="1" applyAlignment="1">
      <alignment horizontal="center" vertical="center" wrapText="1"/>
    </xf>
    <xf numFmtId="0" fontId="87" fillId="66" borderId="1" xfId="1" applyFont="1" applyFill="1" applyBorder="1" applyAlignment="1">
      <alignment vertical="center" wrapText="1"/>
    </xf>
    <xf numFmtId="1" fontId="36" fillId="66" borderId="91" xfId="1" applyNumberFormat="1" applyFont="1" applyFill="1" applyBorder="1" applyAlignment="1">
      <alignment horizontal="center" vertical="center" wrapText="1"/>
    </xf>
    <xf numFmtId="166" fontId="36" fillId="66" borderId="2" xfId="1" applyNumberFormat="1" applyFont="1" applyFill="1" applyBorder="1" applyAlignment="1">
      <alignment horizontal="center" vertical="center" wrapText="1"/>
    </xf>
    <xf numFmtId="167" fontId="36" fillId="66" borderId="9" xfId="1" applyNumberFormat="1" applyFont="1" applyFill="1" applyBorder="1" applyAlignment="1">
      <alignment horizontal="center" vertical="center" wrapText="1"/>
    </xf>
    <xf numFmtId="0" fontId="152" fillId="67" borderId="22" xfId="0" applyFont="1" applyFill="1" applyBorder="1" applyAlignment="1">
      <alignment vertical="center" wrapText="1"/>
    </xf>
    <xf numFmtId="0" fontId="35" fillId="17" borderId="0" xfId="8" applyFont="1" applyFill="1" applyBorder="1" applyAlignment="1">
      <alignment vertical="center" wrapText="1"/>
    </xf>
    <xf numFmtId="0" fontId="170" fillId="10" borderId="1" xfId="0" applyFont="1" applyFill="1" applyBorder="1" applyAlignment="1">
      <alignment vertical="center" wrapText="1"/>
    </xf>
    <xf numFmtId="166" fontId="36" fillId="6" borderId="9" xfId="1" quotePrefix="1" applyNumberFormat="1" applyFont="1" applyFill="1" applyBorder="1" applyAlignment="1">
      <alignment horizontal="center" vertical="center" wrapText="1"/>
    </xf>
    <xf numFmtId="0" fontId="171" fillId="12" borderId="22" xfId="0" applyFont="1" applyFill="1" applyBorder="1" applyAlignment="1">
      <alignment horizontal="center" vertical="center" wrapText="1"/>
    </xf>
    <xf numFmtId="0" fontId="36" fillId="6" borderId="22" xfId="1" quotePrefix="1" applyFont="1" applyFill="1" applyBorder="1" applyAlignment="1">
      <alignment vertical="center" wrapText="1"/>
    </xf>
    <xf numFmtId="0" fontId="87" fillId="6" borderId="22" xfId="1" applyFont="1" applyFill="1" applyBorder="1" applyAlignment="1">
      <alignment vertical="center" wrapText="1"/>
    </xf>
    <xf numFmtId="0" fontId="91" fillId="6" borderId="1" xfId="1" applyFont="1" applyFill="1" applyBorder="1" applyAlignment="1">
      <alignment horizontal="center" vertical="center" wrapText="1"/>
    </xf>
    <xf numFmtId="166" fontId="36" fillId="6" borderId="1" xfId="1" quotePrefix="1" applyNumberFormat="1" applyFont="1" applyFill="1" applyBorder="1" applyAlignment="1">
      <alignment horizontal="center" vertical="center" wrapText="1"/>
    </xf>
    <xf numFmtId="0" fontId="36" fillId="22" borderId="1" xfId="1" applyFont="1" applyFill="1" applyBorder="1" applyAlignment="1">
      <alignment horizontal="left" vertical="center" wrapText="1"/>
    </xf>
    <xf numFmtId="1" fontId="86" fillId="54" borderId="91" xfId="1" applyNumberFormat="1" applyFont="1" applyFill="1" applyBorder="1" applyAlignment="1">
      <alignment horizontal="center" vertical="center"/>
    </xf>
    <xf numFmtId="49" fontId="84" fillId="6" borderId="1" xfId="1" applyNumberFormat="1" applyFont="1" applyFill="1" applyBorder="1" applyAlignment="1">
      <alignment horizontal="center" vertical="center" wrapText="1"/>
    </xf>
    <xf numFmtId="0" fontId="35" fillId="22" borderId="1" xfId="8" applyFont="1" applyFill="1" applyBorder="1" applyAlignment="1">
      <alignment horizontal="left" vertical="top" wrapText="1"/>
    </xf>
    <xf numFmtId="0" fontId="36" fillId="6" borderId="18" xfId="1" applyFont="1" applyFill="1" applyBorder="1" applyAlignment="1">
      <alignment vertical="center" wrapText="1"/>
    </xf>
    <xf numFmtId="0" fontId="36" fillId="66" borderId="9" xfId="1" applyFont="1" applyFill="1" applyBorder="1" applyAlignment="1">
      <alignment horizontal="center" vertical="center" wrapText="1"/>
    </xf>
    <xf numFmtId="166" fontId="36" fillId="6" borderId="1" xfId="1" applyNumberFormat="1" applyFont="1" applyFill="1" applyBorder="1" applyAlignment="1">
      <alignment vertical="center" wrapText="1"/>
    </xf>
    <xf numFmtId="166" fontId="36" fillId="27" borderId="40" xfId="1" applyNumberFormat="1" applyFont="1" applyFill="1" applyBorder="1" applyAlignment="1">
      <alignment vertical="center" wrapText="1"/>
    </xf>
    <xf numFmtId="166" fontId="117" fillId="6" borderId="22" xfId="1" applyNumberFormat="1" applyFont="1" applyFill="1" applyBorder="1" applyAlignment="1">
      <alignment horizontal="center" vertical="center" wrapText="1"/>
    </xf>
    <xf numFmtId="166" fontId="87" fillId="14" borderId="85" xfId="1" applyNumberFormat="1" applyFont="1" applyFill="1" applyBorder="1" applyAlignment="1">
      <alignment horizontal="center" vertical="center" wrapText="1"/>
    </xf>
    <xf numFmtId="165" fontId="87" fillId="22" borderId="29" xfId="1" applyNumberFormat="1" applyFont="1" applyFill="1" applyBorder="1" applyAlignment="1">
      <alignment horizontal="center" vertical="center" wrapText="1"/>
    </xf>
    <xf numFmtId="0" fontId="87" fillId="22" borderId="1" xfId="1" applyFont="1" applyFill="1" applyBorder="1" applyAlignment="1">
      <alignment vertical="center" wrapText="1"/>
    </xf>
    <xf numFmtId="166" fontId="36" fillId="6" borderId="100" xfId="1" applyNumberFormat="1" applyFont="1" applyFill="1" applyBorder="1" applyAlignment="1">
      <alignment horizontal="center" vertical="center" wrapText="1"/>
    </xf>
    <xf numFmtId="167" fontId="36" fillId="66" borderId="22" xfId="1" applyNumberFormat="1" applyFont="1" applyFill="1" applyBorder="1" applyAlignment="1">
      <alignment horizontal="center" vertical="center" wrapText="1"/>
    </xf>
    <xf numFmtId="0" fontId="86" fillId="10" borderId="0" xfId="0" applyFont="1" applyFill="1" applyAlignment="1">
      <alignment vertical="center" wrapText="1"/>
    </xf>
    <xf numFmtId="49" fontId="36" fillId="66" borderId="59" xfId="1" applyNumberFormat="1" applyFont="1" applyFill="1" applyBorder="1" applyAlignment="1">
      <alignment horizontal="center" vertical="center" wrapText="1"/>
    </xf>
    <xf numFmtId="166" fontId="36" fillId="11" borderId="22" xfId="1" applyNumberFormat="1" applyFont="1" applyFill="1" applyBorder="1" applyAlignment="1">
      <alignment horizontal="center" vertical="center" wrapText="1"/>
    </xf>
    <xf numFmtId="49" fontId="173" fillId="11" borderId="29" xfId="1" applyNumberFormat="1" applyFont="1" applyFill="1" applyBorder="1" applyAlignment="1">
      <alignment horizontal="center" vertical="center" wrapText="1"/>
    </xf>
    <xf numFmtId="169" fontId="173" fillId="9" borderId="1" xfId="1" applyNumberFormat="1" applyFont="1" applyFill="1" applyBorder="1" applyAlignment="1">
      <alignment horizontal="center" vertical="center" wrapText="1"/>
    </xf>
    <xf numFmtId="0" fontId="37" fillId="3" borderId="0" xfId="1" applyFont="1" applyAlignment="1">
      <alignment horizontal="center"/>
    </xf>
    <xf numFmtId="0" fontId="36" fillId="9" borderId="1" xfId="1" applyFont="1" applyFill="1" applyBorder="1" applyAlignment="1">
      <alignment vertical="top" wrapText="1"/>
    </xf>
    <xf numFmtId="0" fontId="36" fillId="68" borderId="60" xfId="1" applyFont="1" applyFill="1" applyBorder="1" applyAlignment="1">
      <alignment vertical="top" wrapText="1"/>
    </xf>
    <xf numFmtId="0" fontId="36" fillId="68" borderId="111" xfId="1" applyFont="1" applyFill="1" applyBorder="1" applyAlignment="1">
      <alignment vertical="top" wrapText="1"/>
    </xf>
    <xf numFmtId="0" fontId="87" fillId="68" borderId="60" xfId="1" applyFont="1" applyFill="1" applyBorder="1" applyAlignment="1">
      <alignment vertical="top" wrapText="1"/>
    </xf>
    <xf numFmtId="0" fontId="36" fillId="68" borderId="115" xfId="1" applyFont="1" applyFill="1" applyBorder="1" applyAlignment="1">
      <alignment horizontal="center" vertical="top" wrapText="1"/>
    </xf>
    <xf numFmtId="169" fontId="36" fillId="68" borderId="112" xfId="1" applyNumberFormat="1" applyFont="1" applyFill="1" applyBorder="1" applyAlignment="1">
      <alignment horizontal="center" vertical="top" wrapText="1"/>
    </xf>
    <xf numFmtId="0" fontId="87" fillId="68" borderId="115" xfId="1" applyFont="1" applyFill="1" applyBorder="1" applyAlignment="1">
      <alignment vertical="top" wrapText="1"/>
    </xf>
    <xf numFmtId="0" fontId="36" fillId="68" borderId="176" xfId="1" applyFont="1" applyFill="1" applyBorder="1" applyAlignment="1">
      <alignment vertical="top" wrapText="1"/>
    </xf>
    <xf numFmtId="0" fontId="36" fillId="68" borderId="175" xfId="1" applyFont="1" applyFill="1" applyBorder="1" applyAlignment="1">
      <alignment vertical="top" wrapText="1"/>
    </xf>
    <xf numFmtId="0" fontId="5" fillId="6" borderId="0" xfId="1" applyFill="1"/>
    <xf numFmtId="0" fontId="36" fillId="68" borderId="174" xfId="1" applyFont="1" applyFill="1" applyBorder="1" applyAlignment="1">
      <alignment vertical="top" wrapText="1"/>
    </xf>
    <xf numFmtId="0" fontId="80" fillId="3" borderId="0" xfId="1" applyFont="1" applyAlignment="1">
      <alignment horizontal="center" vertical="top"/>
    </xf>
    <xf numFmtId="0" fontId="156" fillId="3" borderId="0" xfId="1" applyFont="1" applyAlignment="1">
      <alignment horizontal="center" vertical="top"/>
    </xf>
    <xf numFmtId="0" fontId="37" fillId="3" borderId="0" xfId="1" applyFont="1" applyAlignment="1">
      <alignment horizontal="center" vertical="top"/>
    </xf>
    <xf numFmtId="0" fontId="36" fillId="68" borderId="60" xfId="1" applyFont="1" applyFill="1" applyBorder="1" applyAlignment="1">
      <alignment horizontal="center" vertical="top" wrapText="1"/>
    </xf>
    <xf numFmtId="0" fontId="87" fillId="68" borderId="60" xfId="1" applyFont="1" applyFill="1" applyBorder="1" applyAlignment="1">
      <alignment horizontal="center" vertical="top" wrapText="1"/>
    </xf>
    <xf numFmtId="166" fontId="37" fillId="3" borderId="60" xfId="1" applyNumberFormat="1" applyFont="1" applyBorder="1" applyAlignment="1">
      <alignment horizontal="center" vertical="top"/>
    </xf>
    <xf numFmtId="0" fontId="153" fillId="23" borderId="183" xfId="1" applyFont="1" applyFill="1" applyBorder="1" applyAlignment="1">
      <alignment vertical="top" wrapText="1"/>
    </xf>
    <xf numFmtId="0" fontId="34" fillId="42" borderId="184" xfId="1" applyFont="1" applyFill="1" applyBorder="1" applyAlignment="1">
      <alignment horizontal="left" vertical="top" wrapText="1"/>
    </xf>
    <xf numFmtId="0" fontId="34" fillId="42" borderId="174" xfId="1" applyFont="1" applyFill="1" applyBorder="1" applyAlignment="1">
      <alignment horizontal="left" vertical="top" wrapText="1"/>
    </xf>
    <xf numFmtId="0" fontId="34" fillId="42" borderId="174" xfId="1" applyFont="1" applyFill="1" applyBorder="1" applyAlignment="1">
      <alignment horizontal="center" vertical="top" wrapText="1"/>
    </xf>
    <xf numFmtId="0" fontId="34" fillId="42" borderId="182" xfId="1" applyFont="1" applyFill="1" applyBorder="1" applyAlignment="1">
      <alignment horizontal="left" vertical="top" wrapText="1"/>
    </xf>
    <xf numFmtId="1" fontId="34" fillId="42" borderId="185" xfId="1" applyNumberFormat="1" applyFont="1" applyFill="1" applyBorder="1" applyAlignment="1">
      <alignment horizontal="center" vertical="top" wrapText="1"/>
    </xf>
    <xf numFmtId="1" fontId="34" fillId="42" borderId="186" xfId="1" applyNumberFormat="1" applyFont="1" applyFill="1" applyBorder="1" applyAlignment="1">
      <alignment horizontal="center" vertical="top" wrapText="1"/>
    </xf>
    <xf numFmtId="0" fontId="34" fillId="42" borderId="186" xfId="1" applyFont="1" applyFill="1" applyBorder="1" applyAlignment="1">
      <alignment horizontal="center" vertical="top" wrapText="1"/>
    </xf>
    <xf numFmtId="0" fontId="34" fillId="42" borderId="184" xfId="1" applyFont="1" applyFill="1" applyBorder="1" applyAlignment="1">
      <alignment horizontal="center" vertical="top" wrapText="1"/>
    </xf>
    <xf numFmtId="166" fontId="36" fillId="27" borderId="17" xfId="1" applyNumberFormat="1" applyFont="1" applyFill="1" applyBorder="1" applyAlignment="1">
      <alignment horizontal="center" vertical="center" wrapText="1"/>
    </xf>
    <xf numFmtId="166" fontId="36" fillId="14" borderId="17" xfId="1" applyNumberFormat="1" applyFont="1" applyFill="1" applyBorder="1" applyAlignment="1">
      <alignment horizontal="center" vertical="center" wrapText="1"/>
    </xf>
    <xf numFmtId="165" fontId="36" fillId="22" borderId="17" xfId="1" applyNumberFormat="1" applyFont="1" applyFill="1" applyBorder="1" applyAlignment="1">
      <alignment horizontal="center" vertical="center" wrapText="1"/>
    </xf>
    <xf numFmtId="0" fontId="36" fillId="22" borderId="17" xfId="1" applyFont="1" applyFill="1" applyBorder="1" applyAlignment="1">
      <alignment vertical="center" wrapText="1"/>
    </xf>
    <xf numFmtId="0" fontId="35" fillId="22" borderId="17" xfId="2" applyFont="1" applyFill="1" applyBorder="1" applyAlignment="1">
      <alignment vertical="center" wrapText="1"/>
    </xf>
    <xf numFmtId="0" fontId="35" fillId="22" borderId="17" xfId="8" applyFont="1" applyFill="1" applyBorder="1" applyAlignment="1">
      <alignment vertical="center" wrapText="1"/>
    </xf>
    <xf numFmtId="169" fontId="36" fillId="22" borderId="17" xfId="1" applyNumberFormat="1" applyFont="1" applyFill="1" applyBorder="1" applyAlignment="1">
      <alignment horizontal="center" vertical="center" wrapText="1"/>
    </xf>
    <xf numFmtId="49" fontId="36" fillId="11" borderId="17" xfId="1" applyNumberFormat="1" applyFont="1" applyFill="1" applyBorder="1" applyAlignment="1">
      <alignment horizontal="center" vertical="center" wrapText="1"/>
    </xf>
    <xf numFmtId="169" fontId="36" fillId="9" borderId="17" xfId="1" applyNumberFormat="1" applyFont="1" applyFill="1" applyBorder="1" applyAlignment="1">
      <alignment horizontal="center" vertical="center" wrapText="1"/>
    </xf>
    <xf numFmtId="169" fontId="36" fillId="20" borderId="17" xfId="1" applyNumberFormat="1" applyFont="1" applyFill="1" applyBorder="1" applyAlignment="1">
      <alignment horizontal="center" vertical="center" wrapText="1"/>
    </xf>
    <xf numFmtId="0" fontId="36" fillId="20" borderId="17" xfId="1" applyFont="1" applyFill="1" applyBorder="1" applyAlignment="1">
      <alignment horizontal="center" vertical="center" wrapText="1"/>
    </xf>
    <xf numFmtId="169" fontId="36" fillId="11" borderId="17" xfId="1" applyNumberFormat="1" applyFont="1" applyFill="1" applyBorder="1" applyAlignment="1">
      <alignment horizontal="center" vertical="center" wrapText="1"/>
    </xf>
    <xf numFmtId="0" fontId="36" fillId="11" borderId="17" xfId="1" applyFont="1" applyFill="1" applyBorder="1" applyAlignment="1">
      <alignment horizontal="center" vertical="center" wrapText="1"/>
    </xf>
    <xf numFmtId="0" fontId="36" fillId="9" borderId="17" xfId="1" applyFont="1" applyFill="1" applyBorder="1" applyAlignment="1">
      <alignment vertical="center" wrapText="1"/>
    </xf>
    <xf numFmtId="14" fontId="36" fillId="9" borderId="17" xfId="1" applyNumberFormat="1" applyFont="1" applyFill="1" applyBorder="1" applyAlignment="1">
      <alignment horizontal="center" vertical="center" wrapText="1"/>
    </xf>
    <xf numFmtId="0" fontId="36" fillId="9" borderId="17" xfId="1" applyFont="1" applyFill="1" applyBorder="1" applyAlignment="1">
      <alignment horizontal="center" vertical="center" wrapText="1"/>
    </xf>
    <xf numFmtId="166" fontId="36" fillId="27" borderId="17" xfId="1" applyNumberFormat="1" applyFont="1" applyFill="1" applyBorder="1" applyAlignment="1">
      <alignment horizontal="left" vertical="center" wrapText="1"/>
    </xf>
    <xf numFmtId="0" fontId="35" fillId="17" borderId="17" xfId="2" applyFont="1" applyFill="1" applyBorder="1" applyAlignment="1">
      <alignment vertical="top" wrapText="1"/>
    </xf>
    <xf numFmtId="0" fontId="35" fillId="20" borderId="17" xfId="2" applyFont="1" applyFill="1" applyBorder="1" applyAlignment="1">
      <alignment horizontal="center" vertical="center" wrapText="1"/>
    </xf>
    <xf numFmtId="169" fontId="36" fillId="9" borderId="17" xfId="1" quotePrefix="1" applyNumberFormat="1" applyFont="1" applyFill="1" applyBorder="1" applyAlignment="1">
      <alignment horizontal="center" vertical="center" wrapText="1"/>
    </xf>
    <xf numFmtId="0" fontId="36" fillId="22" borderId="17" xfId="1" applyFont="1" applyFill="1" applyBorder="1" applyAlignment="1">
      <alignment horizontal="center" vertical="center" wrapText="1"/>
    </xf>
    <xf numFmtId="0" fontId="110" fillId="10" borderId="17" xfId="0" applyFont="1" applyFill="1" applyBorder="1" applyAlignment="1">
      <alignment vertical="center" wrapText="1"/>
    </xf>
    <xf numFmtId="0" fontId="87" fillId="9" borderId="17" xfId="1" applyFont="1" applyFill="1" applyBorder="1" applyAlignment="1">
      <alignment vertical="center" wrapText="1"/>
    </xf>
    <xf numFmtId="0" fontId="35" fillId="22" borderId="17" xfId="2" applyFont="1" applyFill="1" applyBorder="1" applyAlignment="1" applyProtection="1">
      <alignment vertical="center" wrapText="1"/>
    </xf>
    <xf numFmtId="49" fontId="91" fillId="11" borderId="17" xfId="1" applyNumberFormat="1" applyFont="1" applyFill="1" applyBorder="1" applyAlignment="1">
      <alignment horizontal="center" vertical="center" wrapText="1"/>
    </xf>
    <xf numFmtId="169" fontId="91" fillId="9" borderId="17" xfId="1" applyNumberFormat="1" applyFont="1" applyFill="1" applyBorder="1" applyAlignment="1">
      <alignment horizontal="center" vertical="center" wrapText="1"/>
    </xf>
    <xf numFmtId="169" fontId="91" fillId="20" borderId="17" xfId="1" applyNumberFormat="1" applyFont="1" applyFill="1" applyBorder="1" applyAlignment="1">
      <alignment horizontal="center" vertical="center" wrapText="1"/>
    </xf>
    <xf numFmtId="169" fontId="87" fillId="20" borderId="17" xfId="1" applyNumberFormat="1" applyFont="1" applyFill="1" applyBorder="1" applyAlignment="1">
      <alignment horizontal="center" vertical="center" wrapText="1"/>
    </xf>
    <xf numFmtId="0" fontId="86" fillId="10" borderId="17" xfId="7" applyFont="1" applyFill="1" applyBorder="1" applyAlignment="1">
      <alignment vertical="center" wrapText="1"/>
    </xf>
    <xf numFmtId="0" fontId="113" fillId="10" borderId="17" xfId="7" applyFont="1" applyFill="1" applyBorder="1" applyAlignment="1">
      <alignment vertical="center" wrapText="1"/>
    </xf>
    <xf numFmtId="0" fontId="117" fillId="9" borderId="17" xfId="1" applyFont="1" applyFill="1" applyBorder="1" applyAlignment="1">
      <alignment vertical="center" wrapText="1"/>
    </xf>
    <xf numFmtId="169" fontId="36" fillId="22" borderId="17" xfId="1" quotePrefix="1" applyNumberFormat="1" applyFont="1" applyFill="1" applyBorder="1" applyAlignment="1">
      <alignment horizontal="center" vertical="center" wrapText="1"/>
    </xf>
    <xf numFmtId="49" fontId="162" fillId="11" borderId="17" xfId="1" applyNumberFormat="1" applyFont="1" applyFill="1" applyBorder="1" applyAlignment="1">
      <alignment horizontal="center" vertical="center"/>
    </xf>
    <xf numFmtId="49" fontId="162" fillId="11" borderId="17" xfId="1" applyNumberFormat="1" applyFont="1" applyFill="1" applyBorder="1" applyAlignment="1">
      <alignment horizontal="center" vertical="center" wrapText="1"/>
    </xf>
    <xf numFmtId="169" fontId="163" fillId="9" borderId="17" xfId="1" applyNumberFormat="1" applyFont="1" applyFill="1" applyBorder="1" applyAlignment="1">
      <alignment horizontal="center" vertical="center" wrapText="1"/>
    </xf>
    <xf numFmtId="169" fontId="163" fillId="20" borderId="17" xfId="1" applyNumberFormat="1" applyFont="1" applyFill="1" applyBorder="1" applyAlignment="1">
      <alignment horizontal="center" vertical="center" wrapText="1"/>
    </xf>
    <xf numFmtId="0" fontId="164" fillId="20" borderId="17" xfId="2" applyFont="1" applyFill="1" applyBorder="1" applyAlignment="1">
      <alignment horizontal="center" vertical="center" wrapText="1"/>
    </xf>
    <xf numFmtId="0" fontId="163" fillId="20" borderId="17" xfId="1" applyFont="1" applyFill="1" applyBorder="1" applyAlignment="1">
      <alignment horizontal="center" vertical="center" wrapText="1"/>
    </xf>
    <xf numFmtId="14" fontId="87" fillId="9" borderId="17" xfId="1" applyNumberFormat="1" applyFont="1" applyFill="1" applyBorder="1" applyAlignment="1">
      <alignment horizontal="center" vertical="center" wrapText="1"/>
    </xf>
    <xf numFmtId="0" fontId="85" fillId="9" borderId="17" xfId="1" applyFont="1" applyFill="1" applyBorder="1" applyAlignment="1">
      <alignment vertical="center" wrapText="1"/>
    </xf>
    <xf numFmtId="0" fontId="35" fillId="22" borderId="17" xfId="8" applyFont="1" applyFill="1" applyBorder="1" applyAlignment="1">
      <alignment vertical="center"/>
    </xf>
    <xf numFmtId="14" fontId="36" fillId="10" borderId="17" xfId="1" applyNumberFormat="1" applyFont="1" applyFill="1" applyBorder="1" applyAlignment="1">
      <alignment horizontal="center" vertical="center" wrapText="1"/>
    </xf>
    <xf numFmtId="0" fontId="89" fillId="10" borderId="17" xfId="7" applyFont="1" applyFill="1" applyBorder="1" applyAlignment="1">
      <alignment vertical="center" wrapText="1"/>
    </xf>
    <xf numFmtId="14" fontId="92" fillId="9" borderId="17" xfId="1" applyNumberFormat="1" applyFont="1" applyFill="1" applyBorder="1" applyAlignment="1">
      <alignment horizontal="center" vertical="center" wrapText="1"/>
    </xf>
    <xf numFmtId="0" fontId="35" fillId="22" borderId="17" xfId="8" applyFont="1" applyFill="1" applyBorder="1" applyAlignment="1">
      <alignment wrapText="1"/>
    </xf>
    <xf numFmtId="0" fontId="125" fillId="10" borderId="17" xfId="0" applyFont="1" applyFill="1" applyBorder="1" applyAlignment="1">
      <alignment horizontal="left" vertical="center" wrapText="1"/>
    </xf>
    <xf numFmtId="0" fontId="35" fillId="17" borderId="17" xfId="8" applyFont="1" applyFill="1" applyBorder="1" applyAlignment="1">
      <alignment vertical="top" wrapText="1"/>
    </xf>
    <xf numFmtId="14" fontId="84" fillId="9" borderId="17" xfId="1" applyNumberFormat="1" applyFont="1" applyFill="1" applyBorder="1" applyAlignment="1">
      <alignment horizontal="center" vertical="center" wrapText="1"/>
    </xf>
    <xf numFmtId="0" fontId="84" fillId="9" borderId="17" xfId="1" applyFont="1" applyFill="1" applyBorder="1" applyAlignment="1">
      <alignment vertical="center" wrapText="1"/>
    </xf>
    <xf numFmtId="0" fontId="35" fillId="22" borderId="17" xfId="8" applyFont="1" applyFill="1" applyBorder="1"/>
    <xf numFmtId="169" fontId="117" fillId="20" borderId="17" xfId="1" applyNumberFormat="1" applyFont="1" applyFill="1" applyBorder="1" applyAlignment="1">
      <alignment horizontal="center" vertical="center" wrapText="1"/>
    </xf>
    <xf numFmtId="0" fontId="35" fillId="17" borderId="17" xfId="8" applyFont="1" applyFill="1" applyBorder="1" applyAlignment="1">
      <alignment vertical="center" wrapText="1"/>
    </xf>
    <xf numFmtId="0" fontId="138" fillId="47" borderId="17" xfId="0" applyFont="1" applyFill="1" applyBorder="1" applyAlignment="1">
      <alignment vertical="center" wrapText="1"/>
    </xf>
    <xf numFmtId="49" fontId="138" fillId="47" borderId="17" xfId="0" applyNumberFormat="1" applyFont="1" applyFill="1" applyBorder="1" applyAlignment="1">
      <alignment horizontal="center" vertical="center" wrapText="1"/>
    </xf>
    <xf numFmtId="0" fontId="138" fillId="47" borderId="17" xfId="0" applyFont="1" applyFill="1" applyBorder="1" applyAlignment="1">
      <alignment horizontal="center" vertical="center" wrapText="1"/>
    </xf>
    <xf numFmtId="166" fontId="138" fillId="47" borderId="17" xfId="0" applyNumberFormat="1" applyFont="1" applyFill="1" applyBorder="1" applyAlignment="1">
      <alignment horizontal="center" vertical="center" wrapText="1"/>
    </xf>
    <xf numFmtId="165" fontId="138" fillId="47" borderId="17" xfId="0" applyNumberFormat="1" applyFont="1" applyFill="1" applyBorder="1" applyAlignment="1">
      <alignment horizontal="center" vertical="center" wrapText="1"/>
    </xf>
    <xf numFmtId="0" fontId="137" fillId="47" borderId="17" xfId="0" applyFont="1" applyFill="1" applyBorder="1" applyAlignment="1">
      <alignment vertical="center" wrapText="1"/>
    </xf>
    <xf numFmtId="169" fontId="138" fillId="47" borderId="17" xfId="0" applyNumberFormat="1" applyFont="1" applyFill="1" applyBorder="1" applyAlignment="1">
      <alignment horizontal="center" vertical="center" wrapText="1"/>
    </xf>
    <xf numFmtId="14" fontId="138" fillId="47" borderId="17" xfId="0" applyNumberFormat="1" applyFont="1" applyFill="1" applyBorder="1" applyAlignment="1">
      <alignment horizontal="center" vertical="center" wrapText="1"/>
    </xf>
    <xf numFmtId="49" fontId="36" fillId="11" borderId="17" xfId="1" quotePrefix="1" applyNumberFormat="1" applyFont="1" applyFill="1" applyBorder="1" applyAlignment="1">
      <alignment horizontal="center" vertical="center" wrapText="1"/>
    </xf>
    <xf numFmtId="169" fontId="88" fillId="22" borderId="17" xfId="1" applyNumberFormat="1" applyFont="1" applyFill="1" applyBorder="1" applyAlignment="1">
      <alignment horizontal="center" vertical="center" wrapText="1"/>
    </xf>
    <xf numFmtId="166" fontId="36" fillId="27" borderId="17" xfId="1" applyNumberFormat="1" applyFont="1" applyFill="1" applyBorder="1" applyAlignment="1">
      <alignment vertical="center" wrapText="1"/>
    </xf>
    <xf numFmtId="49" fontId="36" fillId="11" borderId="17" xfId="1" applyNumberFormat="1" applyFont="1" applyFill="1" applyBorder="1" applyAlignment="1">
      <alignment vertical="center" wrapText="1"/>
    </xf>
    <xf numFmtId="0" fontId="35" fillId="17" borderId="17" xfId="2" applyFont="1" applyFill="1" applyBorder="1" applyAlignment="1">
      <alignment horizontal="left" vertical="center" wrapText="1"/>
    </xf>
    <xf numFmtId="167" fontId="36" fillId="9" borderId="17" xfId="1" applyNumberFormat="1" applyFont="1" applyFill="1" applyBorder="1" applyAlignment="1">
      <alignment horizontal="left" vertical="center" wrapText="1"/>
    </xf>
    <xf numFmtId="166" fontId="36" fillId="9" borderId="17" xfId="1" applyNumberFormat="1" applyFont="1" applyFill="1" applyBorder="1" applyAlignment="1">
      <alignment horizontal="left" vertical="center" wrapText="1"/>
    </xf>
    <xf numFmtId="169" fontId="36" fillId="9" borderId="17" xfId="1" applyNumberFormat="1" applyFont="1" applyFill="1" applyBorder="1" applyAlignment="1">
      <alignment horizontal="center" vertical="center"/>
    </xf>
    <xf numFmtId="169" fontId="91" fillId="20" borderId="17" xfId="1" applyNumberFormat="1" applyFont="1" applyFill="1" applyBorder="1" applyAlignment="1">
      <alignment horizontal="center" vertical="center"/>
    </xf>
    <xf numFmtId="0" fontId="91" fillId="20" borderId="17" xfId="1" applyFont="1" applyFill="1" applyBorder="1" applyAlignment="1">
      <alignment horizontal="center" vertical="center"/>
    </xf>
    <xf numFmtId="169" fontId="91" fillId="11" borderId="17" xfId="1" applyNumberFormat="1" applyFont="1" applyFill="1" applyBorder="1" applyAlignment="1">
      <alignment horizontal="center" vertical="center"/>
    </xf>
    <xf numFmtId="0" fontId="91" fillId="11" borderId="17" xfId="1" applyFont="1" applyFill="1" applyBorder="1" applyAlignment="1">
      <alignment horizontal="center" vertical="center"/>
    </xf>
    <xf numFmtId="169" fontId="91" fillId="9" borderId="17" xfId="1" applyNumberFormat="1" applyFont="1" applyFill="1" applyBorder="1" applyAlignment="1">
      <alignment horizontal="center" vertical="center"/>
    </xf>
    <xf numFmtId="49" fontId="36" fillId="11" borderId="17" xfId="1" applyNumberFormat="1" applyFont="1" applyFill="1" applyBorder="1" applyAlignment="1">
      <alignment horizontal="center" vertical="center"/>
    </xf>
    <xf numFmtId="0" fontId="35" fillId="22" borderId="17" xfId="8" applyFont="1" applyFill="1" applyBorder="1" applyAlignment="1">
      <alignment horizontal="left" vertical="center" wrapText="1"/>
    </xf>
    <xf numFmtId="0" fontId="35" fillId="22" borderId="17" xfId="2" applyFont="1" applyFill="1" applyBorder="1" applyAlignment="1">
      <alignment horizontal="left" vertical="center" wrapText="1"/>
    </xf>
    <xf numFmtId="0" fontId="88" fillId="9" borderId="17" xfId="1" applyFont="1" applyFill="1" applyBorder="1" applyAlignment="1">
      <alignment vertical="center" wrapText="1"/>
    </xf>
    <xf numFmtId="14" fontId="117" fillId="9" borderId="17" xfId="1" applyNumberFormat="1" applyFont="1" applyFill="1" applyBorder="1" applyAlignment="1">
      <alignment horizontal="center" vertical="center" wrapText="1"/>
    </xf>
    <xf numFmtId="0" fontId="36" fillId="12" borderId="17" xfId="0" applyFont="1" applyFill="1" applyBorder="1" applyAlignment="1">
      <alignment vertical="center" wrapText="1"/>
    </xf>
    <xf numFmtId="49" fontId="154" fillId="12" borderId="17" xfId="1" applyNumberFormat="1" applyFont="1" applyFill="1" applyBorder="1" applyAlignment="1">
      <alignment horizontal="center" vertical="center"/>
    </xf>
    <xf numFmtId="166" fontId="36" fillId="20" borderId="17" xfId="1" applyNumberFormat="1" applyFont="1" applyFill="1" applyBorder="1" applyAlignment="1">
      <alignment horizontal="center" vertical="center" wrapText="1"/>
    </xf>
    <xf numFmtId="0" fontId="36" fillId="9" borderId="17" xfId="1" applyFont="1" applyFill="1" applyBorder="1" applyAlignment="1">
      <alignment horizontal="left" vertical="center" wrapText="1"/>
    </xf>
    <xf numFmtId="169" fontId="84" fillId="20" borderId="17" xfId="1" applyNumberFormat="1" applyFont="1" applyFill="1" applyBorder="1" applyAlignment="1">
      <alignment horizontal="center" vertical="center" wrapText="1"/>
    </xf>
    <xf numFmtId="14" fontId="88" fillId="9" borderId="17" xfId="1" applyNumberFormat="1" applyFont="1" applyFill="1" applyBorder="1" applyAlignment="1">
      <alignment horizontal="center" vertical="center" wrapText="1"/>
    </xf>
    <xf numFmtId="0" fontId="90" fillId="44" borderId="17" xfId="0" applyFont="1" applyFill="1" applyBorder="1" applyAlignment="1">
      <alignment vertical="center" wrapText="1"/>
    </xf>
    <xf numFmtId="49" fontId="36" fillId="12" borderId="17" xfId="1" applyNumberFormat="1" applyFont="1" applyFill="1" applyBorder="1" applyAlignment="1">
      <alignment horizontal="center" vertical="center" wrapText="1"/>
    </xf>
    <xf numFmtId="166" fontId="166" fillId="27" borderId="17" xfId="1" applyNumberFormat="1" applyFont="1" applyFill="1" applyBorder="1" applyAlignment="1">
      <alignment horizontal="center" vertical="center" wrapText="1"/>
    </xf>
    <xf numFmtId="166" fontId="166" fillId="14" borderId="17" xfId="1" applyNumberFormat="1" applyFont="1" applyFill="1" applyBorder="1" applyAlignment="1">
      <alignment horizontal="center" vertical="center" wrapText="1"/>
    </xf>
    <xf numFmtId="165" fontId="166" fillId="22" borderId="17" xfId="1" applyNumberFormat="1" applyFont="1" applyFill="1" applyBorder="1" applyAlignment="1">
      <alignment horizontal="center" vertical="center" wrapText="1"/>
    </xf>
    <xf numFmtId="0" fontId="166" fillId="22" borderId="17" xfId="1" applyFont="1" applyFill="1" applyBorder="1" applyAlignment="1">
      <alignment vertical="center" wrapText="1"/>
    </xf>
    <xf numFmtId="0" fontId="167" fillId="22" borderId="17" xfId="2" applyFont="1" applyFill="1" applyBorder="1" applyAlignment="1">
      <alignment vertical="center" wrapText="1"/>
    </xf>
    <xf numFmtId="0" fontId="167" fillId="22" borderId="17" xfId="8" applyFont="1" applyFill="1" applyBorder="1" applyAlignment="1">
      <alignment vertical="center" wrapText="1"/>
    </xf>
    <xf numFmtId="169" fontId="166" fillId="22" borderId="17" xfId="1" applyNumberFormat="1" applyFont="1" applyFill="1" applyBorder="1" applyAlignment="1">
      <alignment horizontal="center" vertical="center" wrapText="1"/>
    </xf>
    <xf numFmtId="49" fontId="166" fillId="11" borderId="17" xfId="1" applyNumberFormat="1" applyFont="1" applyFill="1" applyBorder="1" applyAlignment="1">
      <alignment horizontal="center" vertical="center" wrapText="1"/>
    </xf>
    <xf numFmtId="169" fontId="166" fillId="9" borderId="17" xfId="1" applyNumberFormat="1" applyFont="1" applyFill="1" applyBorder="1" applyAlignment="1">
      <alignment horizontal="center" vertical="center" wrapText="1"/>
    </xf>
    <xf numFmtId="169" fontId="166" fillId="20" borderId="17" xfId="1" applyNumberFormat="1" applyFont="1" applyFill="1" applyBorder="1" applyAlignment="1">
      <alignment horizontal="center" vertical="center" wrapText="1"/>
    </xf>
    <xf numFmtId="0" fontId="166" fillId="20" borderId="17" xfId="1" applyFont="1" applyFill="1" applyBorder="1" applyAlignment="1">
      <alignment horizontal="center" vertical="center" wrapText="1"/>
    </xf>
    <xf numFmtId="49" fontId="9" fillId="12" borderId="17" xfId="1" applyNumberFormat="1" applyFont="1" applyFill="1" applyBorder="1" applyAlignment="1">
      <alignment horizontal="center" vertical="center"/>
    </xf>
    <xf numFmtId="169" fontId="166" fillId="11" borderId="17" xfId="1" applyNumberFormat="1" applyFont="1" applyFill="1" applyBorder="1" applyAlignment="1">
      <alignment horizontal="center" vertical="center" wrapText="1"/>
    </xf>
    <xf numFmtId="0" fontId="166" fillId="11" borderId="17" xfId="1" applyFont="1" applyFill="1" applyBorder="1" applyAlignment="1">
      <alignment horizontal="center" vertical="center" wrapText="1"/>
    </xf>
    <xf numFmtId="169" fontId="168" fillId="20" borderId="17" xfId="1" applyNumberFormat="1" applyFont="1" applyFill="1" applyBorder="1" applyAlignment="1">
      <alignment horizontal="center" vertical="center" wrapText="1"/>
    </xf>
    <xf numFmtId="0" fontId="166" fillId="9" borderId="17" xfId="1" applyFont="1" applyFill="1" applyBorder="1" applyAlignment="1">
      <alignment vertical="center" wrapText="1"/>
    </xf>
    <xf numFmtId="166" fontId="166" fillId="9" borderId="17" xfId="1" applyNumberFormat="1" applyFont="1" applyFill="1" applyBorder="1" applyAlignment="1">
      <alignment horizontal="left" vertical="center" wrapText="1"/>
    </xf>
    <xf numFmtId="14" fontId="166" fillId="9" borderId="17" xfId="1" applyNumberFormat="1" applyFont="1" applyFill="1" applyBorder="1" applyAlignment="1">
      <alignment horizontal="center" vertical="center" wrapText="1"/>
    </xf>
    <xf numFmtId="0" fontId="166" fillId="9" borderId="17" xfId="1" applyFont="1" applyFill="1" applyBorder="1" applyAlignment="1">
      <alignment horizontal="center" vertical="center" wrapText="1"/>
    </xf>
    <xf numFmtId="165" fontId="36" fillId="9" borderId="17" xfId="1" applyNumberFormat="1" applyFont="1" applyFill="1" applyBorder="1" applyAlignment="1">
      <alignment horizontal="center" vertical="center" wrapText="1"/>
    </xf>
    <xf numFmtId="0" fontId="35" fillId="17" borderId="17" xfId="2" applyFont="1" applyFill="1" applyBorder="1" applyAlignment="1">
      <alignment vertical="center" wrapText="1"/>
    </xf>
    <xf numFmtId="0" fontId="10" fillId="22" borderId="17" xfId="2" applyFill="1" applyBorder="1" applyAlignment="1">
      <alignment vertical="center" wrapText="1"/>
    </xf>
    <xf numFmtId="0" fontId="153" fillId="23" borderId="60" xfId="1" applyFont="1" applyFill="1" applyBorder="1" applyAlignment="1">
      <alignment vertical="center" wrapText="1"/>
    </xf>
    <xf numFmtId="0" fontId="153" fillId="42" borderId="60" xfId="1" applyFont="1" applyFill="1" applyBorder="1" applyAlignment="1">
      <alignment horizontal="left" vertical="center" wrapText="1"/>
    </xf>
    <xf numFmtId="1" fontId="153" fillId="42" borderId="60" xfId="1" applyNumberFormat="1" applyFont="1" applyFill="1" applyBorder="1" applyAlignment="1">
      <alignment horizontal="center" vertical="center" wrapText="1"/>
    </xf>
    <xf numFmtId="0" fontId="153" fillId="42" borderId="60" xfId="1" applyFont="1" applyFill="1" applyBorder="1" applyAlignment="1">
      <alignment horizontal="center" vertical="center" wrapText="1"/>
    </xf>
    <xf numFmtId="0" fontId="153" fillId="43" borderId="60" xfId="1" applyFont="1" applyFill="1" applyBorder="1" applyAlignment="1">
      <alignment horizontal="center" vertical="center" wrapText="1"/>
    </xf>
    <xf numFmtId="0" fontId="153" fillId="46" borderId="60" xfId="1" applyFont="1" applyFill="1" applyBorder="1" applyAlignment="1">
      <alignment horizontal="center" vertical="center" wrapText="1"/>
    </xf>
    <xf numFmtId="0" fontId="153" fillId="34" borderId="60" xfId="1" applyFont="1" applyFill="1" applyBorder="1" applyAlignment="1">
      <alignment horizontal="center" vertical="center" wrapText="1"/>
    </xf>
    <xf numFmtId="166" fontId="153" fillId="23" borderId="60" xfId="1" applyNumberFormat="1" applyFont="1" applyFill="1" applyBorder="1" applyAlignment="1">
      <alignment horizontal="center" vertical="center"/>
    </xf>
    <xf numFmtId="166" fontId="153" fillId="23" borderId="60" xfId="1" applyNumberFormat="1" applyFont="1" applyFill="1" applyBorder="1" applyAlignment="1">
      <alignment horizontal="center" vertical="center" wrapText="1"/>
    </xf>
    <xf numFmtId="167" fontId="153" fillId="23" borderId="60" xfId="1" applyNumberFormat="1" applyFont="1" applyFill="1" applyBorder="1" applyAlignment="1">
      <alignment horizontal="center" vertical="center" wrapText="1"/>
    </xf>
    <xf numFmtId="0" fontId="36" fillId="6" borderId="60" xfId="1" applyFont="1" applyFill="1" applyBorder="1" applyAlignment="1">
      <alignment vertical="center" wrapText="1"/>
    </xf>
    <xf numFmtId="1" fontId="36" fillId="59" borderId="60" xfId="1" applyNumberFormat="1" applyFont="1" applyFill="1" applyBorder="1" applyAlignment="1">
      <alignment horizontal="center" vertical="center" wrapText="1"/>
    </xf>
    <xf numFmtId="49" fontId="36" fillId="6" borderId="60" xfId="1" applyNumberFormat="1" applyFont="1" applyFill="1" applyBorder="1" applyAlignment="1">
      <alignment horizontal="center" vertical="center" wrapText="1"/>
    </xf>
    <xf numFmtId="0" fontId="36" fillId="6" borderId="60" xfId="1" applyFont="1" applyFill="1" applyBorder="1" applyAlignment="1">
      <alignment horizontal="center" vertical="center" wrapText="1"/>
    </xf>
    <xf numFmtId="166" fontId="36" fillId="6" borderId="60" xfId="1" applyNumberFormat="1" applyFont="1" applyFill="1" applyBorder="1" applyAlignment="1">
      <alignment horizontal="center" vertical="center" wrapText="1"/>
    </xf>
    <xf numFmtId="15" fontId="36" fillId="6" borderId="60" xfId="1" applyNumberFormat="1" applyFont="1" applyFill="1" applyBorder="1" applyAlignment="1">
      <alignment horizontal="center" vertical="center" wrapText="1"/>
    </xf>
    <xf numFmtId="167" fontId="36" fillId="6" borderId="60" xfId="1" applyNumberFormat="1" applyFont="1" applyFill="1" applyBorder="1" applyAlignment="1">
      <alignment horizontal="center" vertical="center" wrapText="1"/>
    </xf>
    <xf numFmtId="0" fontId="87" fillId="6" borderId="60" xfId="1" applyFont="1" applyFill="1" applyBorder="1" applyAlignment="1">
      <alignment vertical="center" wrapText="1"/>
    </xf>
    <xf numFmtId="166" fontId="87" fillId="6" borderId="60" xfId="1" applyNumberFormat="1" applyFont="1" applyFill="1" applyBorder="1" applyAlignment="1">
      <alignment horizontal="center" vertical="center" wrapText="1"/>
    </xf>
    <xf numFmtId="166" fontId="36" fillId="6" borderId="60" xfId="1" applyNumberFormat="1" applyFont="1" applyFill="1" applyBorder="1" applyAlignment="1">
      <alignment horizontal="left" vertical="center" wrapText="1"/>
    </xf>
    <xf numFmtId="0" fontId="91" fillId="6" borderId="60" xfId="1" applyFont="1" applyFill="1" applyBorder="1" applyAlignment="1">
      <alignment vertical="center" wrapText="1"/>
    </xf>
    <xf numFmtId="1" fontId="154" fillId="54" borderId="60" xfId="1" applyNumberFormat="1" applyFont="1" applyFill="1" applyBorder="1" applyAlignment="1">
      <alignment horizontal="center" vertical="center"/>
    </xf>
    <xf numFmtId="49" fontId="91" fillId="6" borderId="60" xfId="1" applyNumberFormat="1" applyFont="1" applyFill="1" applyBorder="1" applyAlignment="1">
      <alignment horizontal="center" vertical="center" wrapText="1"/>
    </xf>
    <xf numFmtId="166" fontId="36" fillId="6" borderId="60" xfId="1" quotePrefix="1" applyNumberFormat="1" applyFont="1" applyFill="1" applyBorder="1" applyAlignment="1">
      <alignment horizontal="center" vertical="center" wrapText="1"/>
    </xf>
    <xf numFmtId="0" fontId="92" fillId="6" borderId="60" xfId="1" applyFont="1" applyFill="1" applyBorder="1" applyAlignment="1">
      <alignment horizontal="center" vertical="center" wrapText="1"/>
    </xf>
    <xf numFmtId="166" fontId="117" fillId="6" borderId="60" xfId="1" applyNumberFormat="1" applyFont="1" applyFill="1" applyBorder="1" applyAlignment="1">
      <alignment horizontal="center" vertical="center" wrapText="1"/>
    </xf>
    <xf numFmtId="0" fontId="138" fillId="71" borderId="60" xfId="1" applyFont="1" applyFill="1" applyBorder="1" applyAlignment="1">
      <alignment vertical="center" wrapText="1"/>
    </xf>
    <xf numFmtId="49" fontId="87" fillId="6" borderId="60" xfId="1" applyNumberFormat="1" applyFont="1" applyFill="1" applyBorder="1" applyAlignment="1">
      <alignment horizontal="center" vertical="center" wrapText="1"/>
    </xf>
    <xf numFmtId="0" fontId="36" fillId="6" borderId="60" xfId="1" quotePrefix="1" applyFont="1" applyFill="1" applyBorder="1" applyAlignment="1">
      <alignment vertical="center" wrapText="1"/>
    </xf>
    <xf numFmtId="0" fontId="87" fillId="6" borderId="60" xfId="1" applyFont="1" applyFill="1" applyBorder="1" applyAlignment="1">
      <alignment horizontal="center" vertical="center" wrapText="1"/>
    </xf>
    <xf numFmtId="166" fontId="84" fillId="6" borderId="60" xfId="1" applyNumberFormat="1" applyFont="1" applyFill="1" applyBorder="1" applyAlignment="1">
      <alignment horizontal="center" vertical="center" wrapText="1"/>
    </xf>
    <xf numFmtId="0" fontId="36" fillId="6" borderId="60" xfId="1" applyFont="1" applyFill="1" applyBorder="1" applyAlignment="1">
      <alignment horizontal="left" vertical="center" wrapText="1"/>
    </xf>
    <xf numFmtId="0" fontId="86" fillId="6" borderId="60" xfId="8" applyFont="1" applyFill="1" applyBorder="1" applyAlignment="1">
      <alignment vertical="center" wrapText="1"/>
    </xf>
    <xf numFmtId="0" fontId="117" fillId="6" borderId="60" xfId="1" applyFont="1" applyFill="1" applyBorder="1" applyAlignment="1">
      <alignment horizontal="center" vertical="center" wrapText="1"/>
    </xf>
    <xf numFmtId="0" fontId="138" fillId="47" borderId="60" xfId="0" applyFont="1" applyFill="1" applyBorder="1" applyAlignment="1">
      <alignment vertical="center" wrapText="1"/>
    </xf>
    <xf numFmtId="1" fontId="165" fillId="48" borderId="60" xfId="0" applyNumberFormat="1" applyFont="1" applyFill="1" applyBorder="1" applyAlignment="1">
      <alignment horizontal="center" vertical="center"/>
    </xf>
    <xf numFmtId="49" fontId="138" fillId="47" borderId="60" xfId="0" applyNumberFormat="1" applyFont="1" applyFill="1" applyBorder="1" applyAlignment="1">
      <alignment horizontal="center" vertical="center" wrapText="1"/>
    </xf>
    <xf numFmtId="0" fontId="138" fillId="47" borderId="60" xfId="0" applyFont="1" applyFill="1" applyBorder="1" applyAlignment="1">
      <alignment horizontal="center" vertical="center" wrapText="1"/>
    </xf>
    <xf numFmtId="166" fontId="138" fillId="47" borderId="60" xfId="0" applyNumberFormat="1" applyFont="1" applyFill="1" applyBorder="1" applyAlignment="1">
      <alignment horizontal="center" vertical="center" wrapText="1"/>
    </xf>
    <xf numFmtId="166" fontId="36" fillId="6" borderId="60" xfId="1" applyNumberFormat="1" applyFont="1" applyFill="1" applyBorder="1" applyAlignment="1">
      <alignment vertical="center" wrapText="1"/>
    </xf>
    <xf numFmtId="0" fontId="117" fillId="6" borderId="60" xfId="1" applyFont="1" applyFill="1" applyBorder="1" applyAlignment="1">
      <alignment vertical="center" wrapText="1"/>
    </xf>
    <xf numFmtId="0" fontId="87" fillId="6" borderId="60" xfId="1" applyFont="1" applyFill="1" applyBorder="1" applyAlignment="1">
      <alignment horizontal="left" vertical="center" wrapText="1"/>
    </xf>
    <xf numFmtId="167" fontId="36" fillId="6" borderId="60" xfId="1" quotePrefix="1" applyNumberFormat="1" applyFont="1" applyFill="1" applyBorder="1" applyAlignment="1">
      <alignment horizontal="center" vertical="center" wrapText="1"/>
    </xf>
    <xf numFmtId="166" fontId="36" fillId="6" borderId="60" xfId="1" applyNumberFormat="1" applyFont="1" applyFill="1" applyBorder="1" applyAlignment="1">
      <alignment horizontal="center" vertical="center"/>
    </xf>
    <xf numFmtId="0" fontId="36" fillId="7" borderId="60" xfId="1" applyFont="1" applyFill="1" applyBorder="1" applyAlignment="1">
      <alignment vertical="center" wrapText="1"/>
    </xf>
    <xf numFmtId="0" fontId="87" fillId="7" borderId="60" xfId="1" applyFont="1" applyFill="1" applyBorder="1" applyAlignment="1">
      <alignment vertical="center" wrapText="1"/>
    </xf>
    <xf numFmtId="0" fontId="36" fillId="7" borderId="60" xfId="1" applyFont="1" applyFill="1" applyBorder="1" applyAlignment="1">
      <alignment horizontal="center" vertical="center" wrapText="1"/>
    </xf>
    <xf numFmtId="0" fontId="9" fillId="7" borderId="60" xfId="1" applyFont="1" applyFill="1" applyBorder="1" applyAlignment="1">
      <alignment horizontal="left" vertical="center" wrapText="1"/>
    </xf>
    <xf numFmtId="0" fontId="166" fillId="6" borderId="60" xfId="1" applyFont="1" applyFill="1" applyBorder="1" applyAlignment="1">
      <alignment vertical="center" wrapText="1"/>
    </xf>
    <xf numFmtId="1" fontId="9" fillId="54" borderId="60" xfId="1" applyNumberFormat="1" applyFont="1" applyFill="1" applyBorder="1" applyAlignment="1">
      <alignment horizontal="center" vertical="center"/>
    </xf>
    <xf numFmtId="49" fontId="166" fillId="6" borderId="60" xfId="1" applyNumberFormat="1" applyFont="1" applyFill="1" applyBorder="1" applyAlignment="1">
      <alignment horizontal="center" vertical="center" wrapText="1"/>
    </xf>
    <xf numFmtId="0" fontId="166" fillId="6" borderId="60" xfId="1" applyFont="1" applyFill="1" applyBorder="1" applyAlignment="1">
      <alignment horizontal="center" vertical="center" wrapText="1"/>
    </xf>
    <xf numFmtId="166" fontId="166" fillId="6" borderId="60" xfId="1" applyNumberFormat="1" applyFont="1" applyFill="1" applyBorder="1" applyAlignment="1">
      <alignment horizontal="center" vertical="center" wrapText="1"/>
    </xf>
    <xf numFmtId="166" fontId="91" fillId="6" borderId="60" xfId="1" applyNumberFormat="1" applyFont="1" applyFill="1" applyBorder="1" applyAlignment="1">
      <alignment horizontal="center" vertical="center" wrapText="1"/>
    </xf>
    <xf numFmtId="0" fontId="36" fillId="70" borderId="60" xfId="1" applyFont="1" applyFill="1" applyBorder="1" applyAlignment="1">
      <alignment vertical="center" wrapText="1"/>
    </xf>
    <xf numFmtId="166" fontId="36" fillId="6" borderId="175" xfId="1" applyNumberFormat="1" applyFont="1" applyFill="1" applyBorder="1" applyAlignment="1">
      <alignment horizontal="center" vertical="center" wrapText="1"/>
    </xf>
    <xf numFmtId="167" fontId="36" fillId="6" borderId="175" xfId="1" applyNumberFormat="1" applyFont="1" applyFill="1" applyBorder="1" applyAlignment="1">
      <alignment horizontal="center" vertical="center" wrapText="1"/>
    </xf>
    <xf numFmtId="167" fontId="84" fillId="6" borderId="175" xfId="1" applyNumberFormat="1" applyFont="1" applyFill="1" applyBorder="1" applyAlignment="1">
      <alignment horizontal="center" vertical="center" wrapText="1"/>
    </xf>
    <xf numFmtId="166" fontId="36" fillId="6" borderId="175" xfId="1" quotePrefix="1" applyNumberFormat="1" applyFont="1" applyFill="1" applyBorder="1" applyAlignment="1">
      <alignment horizontal="center" vertical="center" wrapText="1"/>
    </xf>
    <xf numFmtId="166" fontId="138" fillId="47" borderId="175" xfId="0" applyNumberFormat="1" applyFont="1" applyFill="1" applyBorder="1" applyAlignment="1">
      <alignment horizontal="center" vertical="center" wrapText="1"/>
    </xf>
    <xf numFmtId="166" fontId="36" fillId="6" borderId="175" xfId="1" applyNumberFormat="1" applyFont="1" applyFill="1" applyBorder="1" applyAlignment="1">
      <alignment vertical="center" wrapText="1"/>
    </xf>
    <xf numFmtId="166" fontId="166" fillId="6" borderId="175" xfId="1" applyNumberFormat="1" applyFont="1" applyFill="1" applyBorder="1" applyAlignment="1">
      <alignment horizontal="center" vertical="center" wrapText="1"/>
    </xf>
    <xf numFmtId="166" fontId="153" fillId="23" borderId="174" xfId="1" applyNumberFormat="1" applyFont="1" applyFill="1" applyBorder="1" applyAlignment="1">
      <alignment horizontal="center" vertical="center" wrapText="1"/>
    </xf>
    <xf numFmtId="0" fontId="153" fillId="23" borderId="174" xfId="1" applyFont="1" applyFill="1" applyBorder="1" applyAlignment="1">
      <alignment horizontal="center" vertical="center" wrapText="1"/>
    </xf>
    <xf numFmtId="0" fontId="153" fillId="23" borderId="174" xfId="1" applyFont="1" applyFill="1" applyBorder="1" applyAlignment="1" applyProtection="1">
      <alignment horizontal="center" vertical="center" wrapText="1"/>
      <protection locked="0"/>
    </xf>
    <xf numFmtId="169" fontId="153" fillId="23" borderId="174" xfId="1" applyNumberFormat="1" applyFont="1" applyFill="1" applyBorder="1" applyAlignment="1">
      <alignment horizontal="center" vertical="center" wrapText="1"/>
    </xf>
    <xf numFmtId="0" fontId="153" fillId="28" borderId="174" xfId="1" applyFont="1" applyFill="1" applyBorder="1" applyAlignment="1">
      <alignment horizontal="center" vertical="center" wrapText="1"/>
    </xf>
    <xf numFmtId="169" fontId="153" fillId="28" borderId="174" xfId="1" applyNumberFormat="1" applyFont="1" applyFill="1" applyBorder="1" applyAlignment="1">
      <alignment horizontal="center" vertical="center" wrapText="1"/>
    </xf>
    <xf numFmtId="169" fontId="157" fillId="29" borderId="174" xfId="6" applyNumberFormat="1" applyFont="1" applyFill="1" applyBorder="1" applyAlignment="1">
      <alignment horizontal="center" vertical="center" wrapText="1"/>
    </xf>
    <xf numFmtId="0" fontId="157" fillId="29" borderId="174" xfId="6" applyFont="1" applyFill="1" applyBorder="1" applyAlignment="1">
      <alignment horizontal="center" vertical="center" wrapText="1"/>
    </xf>
    <xf numFmtId="0" fontId="157" fillId="29" borderId="174" xfId="6" applyFont="1" applyFill="1" applyBorder="1" applyAlignment="1">
      <alignment vertical="center" wrapText="1"/>
    </xf>
    <xf numFmtId="0" fontId="153" fillId="30" borderId="174" xfId="1" applyFont="1" applyFill="1" applyBorder="1" applyAlignment="1">
      <alignment horizontal="center" vertical="center" wrapText="1"/>
    </xf>
    <xf numFmtId="169" fontId="153" fillId="30" borderId="174" xfId="1" applyNumberFormat="1" applyFont="1" applyFill="1" applyBorder="1" applyAlignment="1">
      <alignment horizontal="center" vertical="center" wrapText="1"/>
    </xf>
    <xf numFmtId="169" fontId="157" fillId="31" borderId="174" xfId="6" applyNumberFormat="1" applyFont="1" applyFill="1" applyBorder="1" applyAlignment="1">
      <alignment horizontal="center" vertical="center" wrapText="1"/>
    </xf>
    <xf numFmtId="0" fontId="157" fillId="31" borderId="174" xfId="6" applyFont="1" applyFill="1" applyBorder="1" applyAlignment="1">
      <alignment horizontal="center" vertical="center" wrapText="1"/>
    </xf>
    <xf numFmtId="169" fontId="158" fillId="35" borderId="174" xfId="1" applyNumberFormat="1" applyFont="1" applyFill="1" applyBorder="1" applyAlignment="1">
      <alignment horizontal="center" vertical="center" wrapText="1"/>
    </xf>
    <xf numFmtId="0" fontId="158" fillId="35" borderId="174" xfId="1" applyFont="1" applyFill="1" applyBorder="1" applyAlignment="1">
      <alignment horizontal="center" vertical="center" wrapText="1"/>
    </xf>
    <xf numFmtId="169" fontId="159" fillId="36" borderId="174" xfId="6" applyNumberFormat="1" applyFont="1" applyFill="1" applyBorder="1" applyAlignment="1">
      <alignment horizontal="center" vertical="center" wrapText="1"/>
    </xf>
    <xf numFmtId="0" fontId="159" fillId="36" borderId="174" xfId="6" applyFont="1" applyFill="1" applyBorder="1" applyAlignment="1">
      <alignment horizontal="center" vertical="center" wrapText="1"/>
    </xf>
    <xf numFmtId="0" fontId="160" fillId="37" borderId="174" xfId="1" applyFont="1" applyFill="1" applyBorder="1" applyAlignment="1">
      <alignment horizontal="center" vertical="center" wrapText="1"/>
    </xf>
    <xf numFmtId="169" fontId="160" fillId="37" borderId="174" xfId="1" applyNumberFormat="1" applyFont="1" applyFill="1" applyBorder="1" applyAlignment="1">
      <alignment horizontal="center" vertical="center" wrapText="1"/>
    </xf>
    <xf numFmtId="169" fontId="161" fillId="38" borderId="174" xfId="6" applyNumberFormat="1" applyFont="1" applyFill="1" applyBorder="1" applyAlignment="1">
      <alignment horizontal="center" vertical="center" wrapText="1"/>
    </xf>
    <xf numFmtId="0" fontId="161" fillId="38" borderId="174" xfId="6" applyFont="1" applyFill="1" applyBorder="1" applyAlignment="1">
      <alignment horizontal="center" vertical="center" wrapText="1"/>
    </xf>
    <xf numFmtId="0" fontId="153" fillId="51" borderId="174" xfId="1" applyFont="1" applyFill="1" applyBorder="1" applyAlignment="1">
      <alignment horizontal="center" vertical="center" wrapText="1"/>
    </xf>
    <xf numFmtId="169" fontId="153" fillId="51" borderId="174" xfId="1" applyNumberFormat="1" applyFont="1" applyFill="1" applyBorder="1" applyAlignment="1">
      <alignment horizontal="center" vertical="center" wrapText="1"/>
    </xf>
    <xf numFmtId="0" fontId="153" fillId="33" borderId="174" xfId="1" applyFont="1" applyFill="1" applyBorder="1" applyAlignment="1">
      <alignment horizontal="center" vertical="center" wrapText="1"/>
    </xf>
    <xf numFmtId="169" fontId="153" fillId="33" borderId="174" xfId="1" applyNumberFormat="1" applyFont="1" applyFill="1" applyBorder="1" applyAlignment="1">
      <alignment horizontal="center" vertical="center" wrapText="1"/>
    </xf>
    <xf numFmtId="0" fontId="153" fillId="34" borderId="174" xfId="1" applyFont="1" applyFill="1" applyBorder="1" applyAlignment="1">
      <alignment horizontal="center" vertical="center" wrapText="1"/>
    </xf>
    <xf numFmtId="169" fontId="153" fillId="34" borderId="174" xfId="1" applyNumberFormat="1" applyFont="1" applyFill="1" applyBorder="1" applyAlignment="1">
      <alignment horizontal="center" vertical="center" wrapText="1"/>
    </xf>
    <xf numFmtId="0" fontId="153" fillId="32" borderId="174" xfId="1" applyFont="1" applyFill="1" applyBorder="1" applyAlignment="1">
      <alignment horizontal="center" vertical="center" wrapText="1"/>
    </xf>
    <xf numFmtId="0" fontId="153" fillId="49" borderId="174" xfId="1" applyFont="1" applyFill="1" applyBorder="1" applyAlignment="1">
      <alignment horizontal="center" vertical="center" wrapText="1"/>
    </xf>
    <xf numFmtId="0" fontId="92" fillId="50" borderId="174" xfId="1" applyFont="1" applyFill="1" applyBorder="1" applyAlignment="1">
      <alignment horizontal="center" vertical="center" wrapText="1"/>
    </xf>
    <xf numFmtId="14" fontId="153" fillId="52" borderId="174" xfId="1" applyNumberFormat="1" applyFont="1" applyFill="1" applyBorder="1" applyAlignment="1">
      <alignment horizontal="center" vertical="center" wrapText="1"/>
    </xf>
    <xf numFmtId="166" fontId="34" fillId="43" borderId="179" xfId="1" applyNumberFormat="1" applyFont="1" applyFill="1" applyBorder="1" applyAlignment="1">
      <alignment horizontal="center" vertical="top" wrapText="1"/>
    </xf>
    <xf numFmtId="166" fontId="80" fillId="3" borderId="1" xfId="1" applyNumberFormat="1" applyFont="1" applyBorder="1" applyAlignment="1">
      <alignment horizontal="center" vertical="top"/>
    </xf>
    <xf numFmtId="166" fontId="7" fillId="3" borderId="1" xfId="1" applyNumberFormat="1" applyFont="1" applyBorder="1" applyAlignment="1">
      <alignment horizontal="center" vertical="top"/>
    </xf>
    <xf numFmtId="0" fontId="36" fillId="68" borderId="177" xfId="1" applyFont="1" applyFill="1" applyBorder="1" applyAlignment="1">
      <alignment vertical="top" wrapText="1"/>
    </xf>
    <xf numFmtId="0" fontId="36" fillId="68" borderId="174" xfId="1" applyFont="1" applyFill="1" applyBorder="1" applyAlignment="1">
      <alignment horizontal="center" vertical="top" wrapText="1"/>
    </xf>
    <xf numFmtId="169" fontId="36" fillId="20" borderId="187" xfId="1" applyNumberFormat="1" applyFont="1" applyFill="1" applyBorder="1" applyAlignment="1">
      <alignment horizontal="center" vertical="center" wrapText="1"/>
    </xf>
    <xf numFmtId="169" fontId="36" fillId="20" borderId="2" xfId="1" applyNumberFormat="1" applyFont="1" applyFill="1" applyBorder="1" applyAlignment="1">
      <alignment horizontal="center" vertical="center" wrapText="1"/>
    </xf>
    <xf numFmtId="0" fontId="36" fillId="20" borderId="119" xfId="1" applyFont="1" applyFill="1" applyBorder="1" applyAlignment="1">
      <alignment horizontal="center" vertical="center" wrapText="1"/>
    </xf>
    <xf numFmtId="49" fontId="36" fillId="11" borderId="119" xfId="1" applyNumberFormat="1" applyFont="1" applyFill="1" applyBorder="1" applyAlignment="1">
      <alignment horizontal="center" vertical="center" wrapText="1"/>
    </xf>
    <xf numFmtId="169" fontId="36" fillId="9" borderId="119" xfId="1" applyNumberFormat="1" applyFont="1" applyFill="1" applyBorder="1" applyAlignment="1">
      <alignment horizontal="center" vertical="center" wrapText="1"/>
    </xf>
    <xf numFmtId="169" fontId="36" fillId="20" borderId="119" xfId="1" applyNumberFormat="1" applyFont="1" applyFill="1" applyBorder="1" applyAlignment="1">
      <alignment horizontal="center" vertical="center" wrapText="1"/>
    </xf>
    <xf numFmtId="169" fontId="36" fillId="11" borderId="119" xfId="1" applyNumberFormat="1" applyFont="1" applyFill="1" applyBorder="1" applyAlignment="1">
      <alignment horizontal="center" vertical="center" wrapText="1"/>
    </xf>
    <xf numFmtId="0" fontId="36" fillId="11" borderId="119" xfId="1" applyFont="1" applyFill="1" applyBorder="1" applyAlignment="1">
      <alignment horizontal="center" vertical="center" wrapText="1"/>
    </xf>
    <xf numFmtId="0" fontId="36" fillId="9" borderId="119" xfId="1" applyFont="1" applyFill="1" applyBorder="1" applyAlignment="1">
      <alignment vertical="center" wrapText="1"/>
    </xf>
    <xf numFmtId="0" fontId="84" fillId="9" borderId="119" xfId="1" applyFont="1" applyFill="1" applyBorder="1" applyAlignment="1">
      <alignment vertical="center" wrapText="1"/>
    </xf>
    <xf numFmtId="14" fontId="36" fillId="9" borderId="119" xfId="1" applyNumberFormat="1" applyFont="1" applyFill="1" applyBorder="1" applyAlignment="1">
      <alignment horizontal="center" vertical="center" wrapText="1"/>
    </xf>
    <xf numFmtId="0" fontId="36" fillId="9" borderId="119" xfId="1" applyFont="1" applyFill="1" applyBorder="1" applyAlignment="1">
      <alignment horizontal="center" vertical="center" wrapText="1"/>
    </xf>
    <xf numFmtId="14" fontId="92" fillId="9" borderId="119" xfId="1" applyNumberFormat="1" applyFont="1" applyFill="1" applyBorder="1" applyAlignment="1">
      <alignment horizontal="center" vertical="center" wrapText="1"/>
    </xf>
    <xf numFmtId="169" fontId="36" fillId="11" borderId="1" xfId="1" applyNumberFormat="1" applyFont="1" applyFill="1" applyBorder="1" applyAlignment="1">
      <alignment horizontal="center" vertical="center" wrapText="1"/>
    </xf>
    <xf numFmtId="0" fontId="36" fillId="11" borderId="1" xfId="1" applyFont="1" applyFill="1" applyBorder="1" applyAlignment="1">
      <alignment horizontal="center" vertical="center" wrapText="1"/>
    </xf>
    <xf numFmtId="0" fontId="138" fillId="23" borderId="183" xfId="1" applyFont="1" applyFill="1" applyBorder="1" applyAlignment="1">
      <alignment vertical="top" wrapText="1"/>
    </xf>
    <xf numFmtId="0" fontId="138" fillId="42" borderId="184" xfId="1" applyFont="1" applyFill="1" applyBorder="1" applyAlignment="1">
      <alignment horizontal="left" vertical="top" wrapText="1"/>
    </xf>
    <xf numFmtId="0" fontId="138" fillId="42" borderId="182" xfId="1" applyFont="1" applyFill="1" applyBorder="1" applyAlignment="1">
      <alignment horizontal="left" vertical="top" wrapText="1"/>
    </xf>
    <xf numFmtId="1" fontId="138" fillId="42" borderId="185" xfId="1" applyNumberFormat="1" applyFont="1" applyFill="1" applyBorder="1" applyAlignment="1">
      <alignment horizontal="center" vertical="top" wrapText="1"/>
    </xf>
    <xf numFmtId="1" fontId="138" fillId="42" borderId="186" xfId="1" applyNumberFormat="1" applyFont="1" applyFill="1" applyBorder="1" applyAlignment="1">
      <alignment horizontal="center" vertical="top" wrapText="1"/>
    </xf>
    <xf numFmtId="0" fontId="138" fillId="42" borderId="186" xfId="1" applyFont="1" applyFill="1" applyBorder="1" applyAlignment="1">
      <alignment horizontal="center" vertical="top" wrapText="1"/>
    </xf>
    <xf numFmtId="0" fontId="138" fillId="42" borderId="184" xfId="1" applyFont="1" applyFill="1" applyBorder="1" applyAlignment="1">
      <alignment horizontal="center" vertical="top" wrapText="1"/>
    </xf>
    <xf numFmtId="0" fontId="165" fillId="53" borderId="119" xfId="1" applyFont="1" applyFill="1" applyBorder="1" applyAlignment="1">
      <alignment horizontal="center" vertical="top" wrapText="1"/>
    </xf>
    <xf numFmtId="0" fontId="91" fillId="20" borderId="30" xfId="1" applyFont="1" applyFill="1" applyBorder="1" applyAlignment="1">
      <alignment horizontal="center" vertical="center" wrapText="1"/>
    </xf>
    <xf numFmtId="0" fontId="91" fillId="20" borderId="22" xfId="1" applyFont="1" applyFill="1" applyBorder="1" applyAlignment="1">
      <alignment horizontal="center" vertical="center" wrapText="1"/>
    </xf>
    <xf numFmtId="0" fontId="36" fillId="6" borderId="91" xfId="1" applyFont="1" applyFill="1" applyBorder="1" applyAlignment="1">
      <alignment horizontal="left" vertical="top" wrapText="1"/>
    </xf>
    <xf numFmtId="0" fontId="155" fillId="69" borderId="91" xfId="0" applyFont="1" applyFill="1" applyBorder="1" applyAlignment="1">
      <alignment horizontal="center" vertical="top" wrapText="1"/>
    </xf>
    <xf numFmtId="0" fontId="87" fillId="68" borderId="91" xfId="1" applyFont="1" applyFill="1" applyBorder="1" applyAlignment="1">
      <alignment horizontal="center" vertical="top" wrapText="1"/>
    </xf>
    <xf numFmtId="166" fontId="174" fillId="6" borderId="22" xfId="1" applyNumberFormat="1" applyFont="1" applyFill="1" applyBorder="1" applyAlignment="1">
      <alignment horizontal="center" vertical="center" wrapText="1"/>
    </xf>
    <xf numFmtId="166" fontId="174" fillId="6" borderId="1" xfId="1" applyNumberFormat="1" applyFont="1" applyFill="1" applyBorder="1" applyAlignment="1">
      <alignment horizontal="center" vertical="center" wrapText="1"/>
    </xf>
    <xf numFmtId="49" fontId="175" fillId="11" borderId="29" xfId="1" applyNumberFormat="1" applyFont="1" applyFill="1" applyBorder="1" applyAlignment="1">
      <alignment horizontal="center" vertical="center" wrapText="1"/>
    </xf>
    <xf numFmtId="169" fontId="175" fillId="9" borderId="1" xfId="1" applyNumberFormat="1" applyFont="1" applyFill="1" applyBorder="1" applyAlignment="1">
      <alignment horizontal="center" vertical="center" wrapText="1"/>
    </xf>
    <xf numFmtId="169" fontId="175" fillId="20" borderId="30" xfId="1" applyNumberFormat="1" applyFont="1" applyFill="1" applyBorder="1" applyAlignment="1">
      <alignment horizontal="center" vertical="center" wrapText="1"/>
    </xf>
    <xf numFmtId="166" fontId="88" fillId="9" borderId="1" xfId="1" applyNumberFormat="1" applyFont="1" applyFill="1" applyBorder="1" applyAlignment="1">
      <alignment vertical="center" wrapText="1"/>
    </xf>
    <xf numFmtId="166" fontId="166" fillId="6" borderId="22" xfId="1" applyNumberFormat="1" applyFont="1" applyFill="1" applyBorder="1" applyAlignment="1">
      <alignment horizontal="center" vertical="center" wrapText="1"/>
    </xf>
    <xf numFmtId="166" fontId="166" fillId="6" borderId="1" xfId="1" applyNumberFormat="1" applyFont="1" applyFill="1" applyBorder="1" applyAlignment="1">
      <alignment horizontal="center" vertical="center" wrapText="1"/>
    </xf>
    <xf numFmtId="15" fontId="166" fillId="6" borderId="1" xfId="1" applyNumberFormat="1" applyFont="1" applyFill="1" applyBorder="1" applyAlignment="1">
      <alignment horizontal="center" vertical="center" wrapText="1"/>
    </xf>
    <xf numFmtId="167" fontId="166" fillId="6" borderId="22" xfId="1" applyNumberFormat="1" applyFont="1" applyFill="1" applyBorder="1" applyAlignment="1">
      <alignment horizontal="center" vertical="center" wrapText="1"/>
    </xf>
    <xf numFmtId="166" fontId="166" fillId="66" borderId="22" xfId="1" applyNumberFormat="1" applyFont="1" applyFill="1" applyBorder="1" applyAlignment="1">
      <alignment horizontal="center" vertical="center" wrapText="1"/>
    </xf>
    <xf numFmtId="15" fontId="166" fillId="66" borderId="22" xfId="1" applyNumberFormat="1" applyFont="1" applyFill="1" applyBorder="1" applyAlignment="1">
      <alignment horizontal="center" vertical="center" wrapText="1"/>
    </xf>
    <xf numFmtId="167" fontId="166" fillId="6" borderId="1" xfId="1" applyNumberFormat="1" applyFont="1" applyFill="1" applyBorder="1" applyAlignment="1">
      <alignment horizontal="center" vertical="center" wrapText="1"/>
    </xf>
    <xf numFmtId="166" fontId="176" fillId="6" borderId="22" xfId="1" applyNumberFormat="1" applyFont="1" applyFill="1" applyBorder="1" applyAlignment="1">
      <alignment horizontal="center" vertical="center" wrapText="1"/>
    </xf>
    <xf numFmtId="167" fontId="9" fillId="4" borderId="1" xfId="1" applyNumberFormat="1" applyFont="1" applyFill="1" applyBorder="1" applyAlignment="1">
      <alignment horizontal="center" wrapText="1"/>
    </xf>
    <xf numFmtId="167" fontId="9" fillId="5" borderId="1" xfId="1" applyNumberFormat="1" applyFont="1" applyFill="1" applyBorder="1" applyAlignment="1">
      <alignment horizontal="center" wrapText="1"/>
    </xf>
    <xf numFmtId="167" fontId="9" fillId="3" borderId="0" xfId="1" applyNumberFormat="1" applyFont="1" applyAlignment="1">
      <alignment horizontal="center" wrapText="1"/>
    </xf>
    <xf numFmtId="0" fontId="138" fillId="75" borderId="174" xfId="1" applyFont="1" applyFill="1" applyBorder="1" applyAlignment="1">
      <alignment horizontal="center" vertical="top" wrapText="1"/>
    </xf>
    <xf numFmtId="0" fontId="153" fillId="23" borderId="177" xfId="1" applyFont="1" applyFill="1" applyBorder="1" applyAlignment="1">
      <alignment horizontal="center" vertical="center" wrapText="1"/>
    </xf>
    <xf numFmtId="0" fontId="36" fillId="9" borderId="187" xfId="1" applyFont="1" applyFill="1" applyBorder="1" applyAlignment="1">
      <alignment vertical="center" wrapText="1"/>
    </xf>
    <xf numFmtId="0" fontId="87" fillId="9" borderId="187" xfId="1" applyFont="1" applyFill="1" applyBorder="1" applyAlignment="1">
      <alignment vertical="center" wrapText="1"/>
    </xf>
    <xf numFmtId="0" fontId="117" fillId="9" borderId="187" xfId="1" applyFont="1" applyFill="1" applyBorder="1" applyAlignment="1">
      <alignment vertical="center" wrapText="1"/>
    </xf>
    <xf numFmtId="0" fontId="92" fillId="9" borderId="187" xfId="1" applyFont="1" applyFill="1" applyBorder="1" applyAlignment="1">
      <alignment vertical="center" wrapText="1"/>
    </xf>
    <xf numFmtId="0" fontId="84" fillId="9" borderId="187" xfId="1" applyFont="1" applyFill="1" applyBorder="1" applyAlignment="1">
      <alignment vertical="center" wrapText="1"/>
    </xf>
    <xf numFmtId="0" fontId="138" fillId="47" borderId="187" xfId="0" applyFont="1" applyFill="1" applyBorder="1" applyAlignment="1">
      <alignment vertical="center" wrapText="1"/>
    </xf>
    <xf numFmtId="0" fontId="88" fillId="9" borderId="187" xfId="1" applyFont="1" applyFill="1" applyBorder="1" applyAlignment="1">
      <alignment vertical="center" wrapText="1"/>
    </xf>
    <xf numFmtId="0" fontId="166" fillId="9" borderId="187" xfId="1" applyFont="1" applyFill="1" applyBorder="1" applyAlignment="1">
      <alignment vertical="center" wrapText="1"/>
    </xf>
    <xf numFmtId="0" fontId="92" fillId="9" borderId="189" xfId="1" applyFont="1" applyFill="1" applyBorder="1" applyAlignment="1">
      <alignment vertical="center" wrapText="1"/>
    </xf>
    <xf numFmtId="0" fontId="92" fillId="9" borderId="2" xfId="1" applyFont="1" applyFill="1" applyBorder="1" applyAlignment="1">
      <alignment vertical="center" wrapText="1"/>
    </xf>
    <xf numFmtId="0" fontId="88" fillId="9" borderId="2" xfId="1" applyFont="1" applyFill="1" applyBorder="1" applyAlignment="1">
      <alignment vertical="center" wrapText="1"/>
    </xf>
    <xf numFmtId="0" fontId="5" fillId="3" borderId="1" xfId="1" applyBorder="1" applyAlignment="1">
      <alignment wrapText="1"/>
    </xf>
    <xf numFmtId="0" fontId="9" fillId="3" borderId="1" xfId="1" applyFont="1" applyBorder="1"/>
    <xf numFmtId="0" fontId="117" fillId="6" borderId="57" xfId="1" applyFont="1" applyFill="1" applyBorder="1" applyAlignment="1">
      <alignment horizontal="center" vertical="center" wrapText="1"/>
    </xf>
    <xf numFmtId="166" fontId="36" fillId="6" borderId="59" xfId="1" applyNumberFormat="1" applyFont="1" applyFill="1" applyBorder="1" applyAlignment="1">
      <alignment horizontal="center" vertical="center" wrapText="1"/>
    </xf>
    <xf numFmtId="166" fontId="166" fillId="6" borderId="59" xfId="1" applyNumberFormat="1" applyFont="1" applyFill="1" applyBorder="1" applyAlignment="1">
      <alignment horizontal="center" vertical="center" wrapText="1"/>
    </xf>
    <xf numFmtId="166" fontId="36" fillId="27" borderId="92" xfId="1" applyNumberFormat="1" applyFont="1" applyFill="1" applyBorder="1" applyAlignment="1">
      <alignment horizontal="center" vertical="center" wrapText="1"/>
    </xf>
    <xf numFmtId="0" fontId="36" fillId="9" borderId="113" xfId="1" applyFont="1" applyFill="1" applyBorder="1" applyAlignment="1">
      <alignment horizontal="center" vertical="center" wrapText="1"/>
    </xf>
    <xf numFmtId="0" fontId="36" fillId="6" borderId="57" xfId="1" applyFont="1" applyFill="1" applyBorder="1" applyAlignment="1">
      <alignment horizontal="center" vertical="center" wrapText="1"/>
    </xf>
    <xf numFmtId="49" fontId="36" fillId="6" borderId="59" xfId="1" applyNumberFormat="1" applyFont="1" applyFill="1" applyBorder="1" applyAlignment="1">
      <alignment horizontal="center" vertical="center" wrapText="1"/>
    </xf>
    <xf numFmtId="166" fontId="87" fillId="6" borderId="59" xfId="1" applyNumberFormat="1" applyFont="1" applyFill="1" applyBorder="1" applyAlignment="1">
      <alignment horizontal="center" vertical="center" wrapText="1"/>
    </xf>
    <xf numFmtId="49" fontId="173" fillId="11" borderId="46" xfId="1" applyNumberFormat="1" applyFont="1" applyFill="1" applyBorder="1" applyAlignment="1">
      <alignment horizontal="center" vertical="center" wrapText="1"/>
    </xf>
    <xf numFmtId="169" fontId="173" fillId="20" borderId="30" xfId="1" applyNumberFormat="1" applyFont="1" applyFill="1" applyBorder="1" applyAlignment="1">
      <alignment horizontal="center" vertical="center" wrapText="1"/>
    </xf>
    <xf numFmtId="0" fontId="36" fillId="6" borderId="93" xfId="1" applyFont="1" applyFill="1" applyBorder="1" applyAlignment="1">
      <alignment vertical="center" wrapText="1"/>
    </xf>
    <xf numFmtId="0" fontId="36" fillId="22" borderId="113" xfId="1" applyFont="1" applyFill="1" applyBorder="1" applyAlignment="1">
      <alignment vertical="center" wrapText="1"/>
    </xf>
    <xf numFmtId="0" fontId="35" fillId="22" borderId="113" xfId="8" applyFont="1" applyFill="1" applyBorder="1" applyAlignment="1">
      <alignment vertical="center" wrapText="1"/>
    </xf>
    <xf numFmtId="0" fontId="91" fillId="6" borderId="59" xfId="1" applyFont="1" applyFill="1" applyBorder="1" applyAlignment="1">
      <alignment vertical="center" wrapText="1"/>
    </xf>
    <xf numFmtId="0" fontId="0" fillId="0" borderId="22" xfId="0" applyBorder="1"/>
    <xf numFmtId="0" fontId="36" fillId="6" borderId="180" xfId="1" applyFont="1" applyFill="1" applyBorder="1" applyAlignment="1">
      <alignment vertical="center" wrapText="1"/>
    </xf>
    <xf numFmtId="0" fontId="36" fillId="6" borderId="104" xfId="1" applyFont="1" applyFill="1" applyBorder="1" applyAlignment="1">
      <alignment vertical="center" wrapText="1"/>
    </xf>
    <xf numFmtId="0" fontId="36" fillId="6" borderId="104" xfId="1" applyFont="1" applyFill="1" applyBorder="1" applyAlignment="1">
      <alignment horizontal="center" vertical="center" wrapText="1"/>
    </xf>
    <xf numFmtId="0" fontId="36" fillId="6" borderId="105" xfId="1" applyFont="1" applyFill="1" applyBorder="1" applyAlignment="1">
      <alignment horizontal="center" vertical="center" wrapText="1"/>
    </xf>
    <xf numFmtId="166" fontId="36" fillId="6" borderId="104" xfId="1" applyNumberFormat="1" applyFont="1" applyFill="1" applyBorder="1" applyAlignment="1">
      <alignment horizontal="center" vertical="center" wrapText="1"/>
    </xf>
    <xf numFmtId="166" fontId="166" fillId="6" borderId="104" xfId="1" applyNumberFormat="1" applyFont="1" applyFill="1" applyBorder="1" applyAlignment="1">
      <alignment horizontal="center" vertical="center" wrapText="1"/>
    </xf>
    <xf numFmtId="166" fontId="36" fillId="6" borderId="105" xfId="1" applyNumberFormat="1" applyFont="1" applyFill="1" applyBorder="1" applyAlignment="1">
      <alignment horizontal="center" vertical="center" wrapText="1"/>
    </xf>
    <xf numFmtId="166" fontId="36" fillId="6" borderId="134" xfId="1" applyNumberFormat="1" applyFont="1" applyFill="1" applyBorder="1" applyAlignment="1">
      <alignment horizontal="center" vertical="center" wrapText="1"/>
    </xf>
    <xf numFmtId="166" fontId="36" fillId="27" borderId="162" xfId="1" applyNumberFormat="1" applyFont="1" applyFill="1" applyBorder="1" applyAlignment="1">
      <alignment horizontal="left" vertical="center" wrapText="1"/>
    </xf>
    <xf numFmtId="169" fontId="36" fillId="22" borderId="105" xfId="1" applyNumberFormat="1" applyFont="1" applyFill="1" applyBorder="1" applyAlignment="1">
      <alignment horizontal="center" vertical="center" wrapText="1"/>
    </xf>
    <xf numFmtId="169" fontId="36" fillId="11" borderId="104" xfId="1" applyNumberFormat="1" applyFont="1" applyFill="1" applyBorder="1" applyAlignment="1">
      <alignment horizontal="center" vertical="center" wrapText="1"/>
    </xf>
    <xf numFmtId="169" fontId="36" fillId="9" borderId="104" xfId="1" applyNumberFormat="1" applyFont="1" applyFill="1" applyBorder="1" applyAlignment="1">
      <alignment horizontal="center" vertical="center" wrapText="1"/>
    </xf>
    <xf numFmtId="0" fontId="36" fillId="6" borderId="190" xfId="1" applyFont="1" applyFill="1" applyBorder="1" applyAlignment="1">
      <alignment vertical="center" wrapText="1"/>
    </xf>
    <xf numFmtId="49" fontId="36" fillId="6" borderId="190" xfId="1" applyNumberFormat="1" applyFont="1" applyFill="1" applyBorder="1" applyAlignment="1">
      <alignment horizontal="center" vertical="center" wrapText="1"/>
    </xf>
    <xf numFmtId="0" fontId="36" fillId="6" borderId="190" xfId="1" applyFont="1" applyFill="1" applyBorder="1" applyAlignment="1">
      <alignment horizontal="center" vertical="center" wrapText="1"/>
    </xf>
    <xf numFmtId="166" fontId="36" fillId="6" borderId="190" xfId="1" applyNumberFormat="1" applyFont="1" applyFill="1" applyBorder="1" applyAlignment="1">
      <alignment horizontal="center" vertical="center" wrapText="1"/>
    </xf>
    <xf numFmtId="166" fontId="166" fillId="6" borderId="190" xfId="1" applyNumberFormat="1" applyFont="1" applyFill="1" applyBorder="1" applyAlignment="1">
      <alignment horizontal="center" vertical="center" wrapText="1"/>
    </xf>
    <xf numFmtId="166" fontId="36" fillId="27" borderId="190" xfId="1" applyNumberFormat="1" applyFont="1" applyFill="1" applyBorder="1" applyAlignment="1">
      <alignment horizontal="center" vertical="center" wrapText="1"/>
    </xf>
    <xf numFmtId="166" fontId="36" fillId="14" borderId="190" xfId="1" applyNumberFormat="1" applyFont="1" applyFill="1" applyBorder="1" applyAlignment="1">
      <alignment horizontal="center" vertical="center" wrapText="1"/>
    </xf>
    <xf numFmtId="165" fontId="36" fillId="22" borderId="190" xfId="1" applyNumberFormat="1" applyFont="1" applyFill="1" applyBorder="1" applyAlignment="1">
      <alignment horizontal="center" vertical="center" wrapText="1"/>
    </xf>
    <xf numFmtId="0" fontId="36" fillId="22" borderId="190" xfId="1" applyFont="1" applyFill="1" applyBorder="1" applyAlignment="1">
      <alignment vertical="center" wrapText="1"/>
    </xf>
    <xf numFmtId="0" fontId="35" fillId="22" borderId="190" xfId="2" applyFont="1" applyFill="1" applyBorder="1" applyAlignment="1">
      <alignment vertical="center" wrapText="1"/>
    </xf>
    <xf numFmtId="0" fontId="35" fillId="22" borderId="190" xfId="8" applyFont="1" applyFill="1" applyBorder="1" applyAlignment="1">
      <alignment vertical="center" wrapText="1"/>
    </xf>
    <xf numFmtId="169" fontId="36" fillId="22" borderId="190" xfId="1" applyNumberFormat="1" applyFont="1" applyFill="1" applyBorder="1" applyAlignment="1">
      <alignment horizontal="center" vertical="center" wrapText="1"/>
    </xf>
    <xf numFmtId="49" fontId="36" fillId="11" borderId="190" xfId="1" applyNumberFormat="1" applyFont="1" applyFill="1" applyBorder="1" applyAlignment="1">
      <alignment horizontal="center" vertical="center" wrapText="1"/>
    </xf>
    <xf numFmtId="169" fontId="36" fillId="9" borderId="190" xfId="1" applyNumberFormat="1" applyFont="1" applyFill="1" applyBorder="1" applyAlignment="1">
      <alignment horizontal="center" vertical="center" wrapText="1"/>
    </xf>
    <xf numFmtId="169" fontId="36" fillId="20" borderId="190" xfId="1" applyNumberFormat="1" applyFont="1" applyFill="1" applyBorder="1" applyAlignment="1">
      <alignment horizontal="center" vertical="center" wrapText="1"/>
    </xf>
    <xf numFmtId="0" fontId="36" fillId="20" borderId="190" xfId="1" applyFont="1" applyFill="1" applyBorder="1" applyAlignment="1">
      <alignment horizontal="center" vertical="center" wrapText="1"/>
    </xf>
    <xf numFmtId="169" fontId="36" fillId="11" borderId="190" xfId="1" applyNumberFormat="1" applyFont="1" applyFill="1" applyBorder="1" applyAlignment="1">
      <alignment horizontal="center" vertical="center" wrapText="1"/>
    </xf>
    <xf numFmtId="0" fontId="36" fillId="11" borderId="190" xfId="1" applyFont="1" applyFill="1" applyBorder="1" applyAlignment="1">
      <alignment horizontal="center" vertical="center" wrapText="1"/>
    </xf>
    <xf numFmtId="0" fontId="10" fillId="22" borderId="190" xfId="2" applyFill="1" applyBorder="1" applyAlignment="1">
      <alignment vertical="center" wrapText="1"/>
    </xf>
    <xf numFmtId="169" fontId="36" fillId="20" borderId="23" xfId="1" applyNumberFormat="1" applyFont="1" applyFill="1" applyBorder="1" applyAlignment="1">
      <alignment horizontal="center" vertical="center" wrapText="1"/>
    </xf>
    <xf numFmtId="169" fontId="91" fillId="20" borderId="191" xfId="1" applyNumberFormat="1" applyFont="1" applyFill="1" applyBorder="1" applyAlignment="1">
      <alignment horizontal="center" vertical="center" wrapText="1"/>
    </xf>
    <xf numFmtId="169" fontId="36" fillId="20" borderId="191" xfId="1" applyNumberFormat="1" applyFont="1" applyFill="1" applyBorder="1" applyAlignment="1">
      <alignment horizontal="center" vertical="center" wrapText="1"/>
    </xf>
    <xf numFmtId="0" fontId="89" fillId="10" borderId="3" xfId="7" applyFont="1" applyFill="1" applyBorder="1" applyAlignment="1">
      <alignment vertical="center" wrapText="1"/>
    </xf>
    <xf numFmtId="166" fontId="36" fillId="9" borderId="3" xfId="1" applyNumberFormat="1" applyFont="1" applyFill="1" applyBorder="1" applyAlignment="1">
      <alignment horizontal="left" vertical="center" wrapText="1"/>
    </xf>
    <xf numFmtId="14" fontId="88" fillId="9" borderId="3" xfId="1" applyNumberFormat="1" applyFont="1" applyFill="1" applyBorder="1" applyAlignment="1">
      <alignment horizontal="center" vertical="center" wrapText="1"/>
    </xf>
    <xf numFmtId="0" fontId="88" fillId="9" borderId="3" xfId="1" applyFont="1" applyFill="1" applyBorder="1" applyAlignment="1">
      <alignment vertical="center" wrapText="1"/>
    </xf>
    <xf numFmtId="166" fontId="36" fillId="6" borderId="59" xfId="1" quotePrefix="1" applyNumberFormat="1" applyFont="1" applyFill="1" applyBorder="1" applyAlignment="1">
      <alignment horizontal="center" vertical="center" wrapText="1"/>
    </xf>
    <xf numFmtId="0" fontId="36" fillId="22" borderId="60" xfId="1" applyFont="1" applyFill="1" applyBorder="1" applyAlignment="1">
      <alignment horizontal="center" vertical="center" wrapText="1"/>
    </xf>
    <xf numFmtId="1" fontId="36" fillId="59" borderId="59" xfId="1" applyNumberFormat="1" applyFont="1" applyFill="1" applyBorder="1" applyAlignment="1">
      <alignment horizontal="center" vertical="center" wrapText="1"/>
    </xf>
    <xf numFmtId="166" fontId="35" fillId="6" borderId="59" xfId="2" applyNumberFormat="1" applyFont="1" applyFill="1" applyBorder="1" applyAlignment="1">
      <alignment horizontal="center" vertical="center" wrapText="1"/>
    </xf>
    <xf numFmtId="0" fontId="87" fillId="6" borderId="57" xfId="1" applyFont="1" applyFill="1" applyBorder="1" applyAlignment="1">
      <alignment horizontal="center" vertical="center" wrapText="1"/>
    </xf>
    <xf numFmtId="17" fontId="36" fillId="11" borderId="59" xfId="1" applyNumberFormat="1" applyFont="1" applyFill="1" applyBorder="1" applyAlignment="1">
      <alignment horizontal="center" vertical="center" wrapText="1"/>
    </xf>
    <xf numFmtId="14" fontId="36" fillId="9" borderId="114" xfId="1" applyNumberFormat="1" applyFont="1" applyFill="1" applyBorder="1" applyAlignment="1">
      <alignment horizontal="center" vertical="center" wrapText="1"/>
    </xf>
    <xf numFmtId="169" fontId="36" fillId="20" borderId="73" xfId="1" applyNumberFormat="1" applyFont="1" applyFill="1" applyBorder="1" applyAlignment="1">
      <alignment horizontal="center" vertical="center" wrapText="1"/>
    </xf>
    <xf numFmtId="0" fontId="36" fillId="20" borderId="73" xfId="1" applyFont="1" applyFill="1" applyBorder="1" applyAlignment="1">
      <alignment horizontal="center" vertical="center" wrapText="1"/>
    </xf>
    <xf numFmtId="0" fontId="155" fillId="74" borderId="91" xfId="0" applyFont="1" applyFill="1" applyBorder="1" applyAlignment="1">
      <alignment horizontal="center" vertical="top" wrapText="1"/>
    </xf>
    <xf numFmtId="0" fontId="88" fillId="6" borderId="91" xfId="1" applyFont="1" applyFill="1" applyBorder="1" applyAlignment="1">
      <alignment vertical="top" wrapText="1"/>
    </xf>
    <xf numFmtId="0" fontId="117" fillId="7" borderId="57" xfId="1" applyFont="1" applyFill="1" applyBorder="1" applyAlignment="1">
      <alignment horizontal="center" vertical="center" wrapText="1"/>
    </xf>
    <xf numFmtId="0" fontId="152" fillId="10" borderId="1" xfId="0" applyFont="1" applyFill="1" applyBorder="1" applyAlignment="1">
      <alignment vertical="center" wrapText="1"/>
    </xf>
    <xf numFmtId="166" fontId="166" fillId="6" borderId="59" xfId="1" applyNumberFormat="1" applyFont="1" applyFill="1" applyBorder="1" applyAlignment="1">
      <alignment horizontal="left" vertical="center" wrapText="1"/>
    </xf>
    <xf numFmtId="166" fontId="166" fillId="6" borderId="59" xfId="1" applyNumberFormat="1" applyFont="1" applyFill="1" applyBorder="1" applyAlignment="1">
      <alignment vertical="center" wrapText="1"/>
    </xf>
    <xf numFmtId="166" fontId="36" fillId="6" borderId="59" xfId="1" applyNumberFormat="1" applyFont="1" applyFill="1" applyBorder="1" applyAlignment="1">
      <alignment vertical="center" wrapText="1"/>
    </xf>
    <xf numFmtId="166" fontId="36" fillId="6" borderId="57" xfId="1" applyNumberFormat="1" applyFont="1" applyFill="1" applyBorder="1" applyAlignment="1">
      <alignment vertical="center" wrapText="1"/>
    </xf>
    <xf numFmtId="166" fontId="36" fillId="6" borderId="73" xfId="1" applyNumberFormat="1" applyFont="1" applyFill="1" applyBorder="1" applyAlignment="1">
      <alignment vertical="center" wrapText="1"/>
    </xf>
    <xf numFmtId="166" fontId="36" fillId="27" borderId="92" xfId="1" applyNumberFormat="1" applyFont="1" applyFill="1" applyBorder="1" applyAlignment="1">
      <alignment vertical="center" wrapText="1"/>
    </xf>
    <xf numFmtId="0" fontId="36" fillId="6" borderId="59" xfId="1" applyFont="1" applyFill="1" applyBorder="1" applyAlignment="1">
      <alignment horizontal="left" vertical="center" wrapText="1"/>
    </xf>
    <xf numFmtId="167" fontId="166" fillId="6" borderId="59" xfId="1" applyNumberFormat="1" applyFont="1" applyFill="1" applyBorder="1" applyAlignment="1">
      <alignment horizontal="center" vertical="center" wrapText="1"/>
    </xf>
    <xf numFmtId="167" fontId="36" fillId="6" borderId="73" xfId="1" applyNumberFormat="1" applyFont="1" applyFill="1" applyBorder="1" applyAlignment="1">
      <alignment horizontal="center" vertical="center" wrapText="1"/>
    </xf>
    <xf numFmtId="15" fontId="36" fillId="11" borderId="59" xfId="1" applyNumberFormat="1" applyFont="1" applyFill="1" applyBorder="1" applyAlignment="1">
      <alignment horizontal="center" vertical="center" wrapText="1"/>
    </xf>
    <xf numFmtId="166" fontId="36" fillId="27" borderId="73" xfId="1" applyNumberFormat="1" applyFont="1" applyFill="1" applyBorder="1" applyAlignment="1">
      <alignment horizontal="center" vertical="center" wrapText="1"/>
    </xf>
    <xf numFmtId="0" fontId="172" fillId="9" borderId="1" xfId="1" applyFont="1" applyFill="1" applyBorder="1" applyAlignment="1">
      <alignment vertical="center" wrapText="1"/>
    </xf>
    <xf numFmtId="49" fontId="36" fillId="76" borderId="1" xfId="1" applyNumberFormat="1" applyFont="1" applyFill="1" applyBorder="1" applyAlignment="1">
      <alignment horizontal="center" vertical="center" wrapText="1"/>
    </xf>
    <xf numFmtId="166" fontId="87" fillId="76" borderId="1" xfId="1" applyNumberFormat="1" applyFont="1" applyFill="1" applyBorder="1" applyAlignment="1">
      <alignment horizontal="center" vertical="center" wrapText="1"/>
    </xf>
    <xf numFmtId="166" fontId="36" fillId="76" borderId="40" xfId="1" applyNumberFormat="1" applyFont="1" applyFill="1" applyBorder="1" applyAlignment="1">
      <alignment horizontal="center" vertical="center" wrapText="1"/>
    </xf>
    <xf numFmtId="166" fontId="36" fillId="76" borderId="85" xfId="1" applyNumberFormat="1" applyFont="1" applyFill="1" applyBorder="1" applyAlignment="1">
      <alignment horizontal="center" vertical="center" wrapText="1"/>
    </xf>
    <xf numFmtId="165" fontId="36" fillId="76" borderId="29" xfId="1" applyNumberFormat="1" applyFont="1" applyFill="1" applyBorder="1" applyAlignment="1">
      <alignment horizontal="center" vertical="center" wrapText="1"/>
    </xf>
    <xf numFmtId="0" fontId="35" fillId="76" borderId="1" xfId="2" applyFont="1" applyFill="1" applyBorder="1" applyAlignment="1">
      <alignment vertical="center" wrapText="1"/>
    </xf>
    <xf numFmtId="0" fontId="35" fillId="76" borderId="1" xfId="8" applyFont="1" applyFill="1" applyBorder="1" applyAlignment="1">
      <alignment vertical="center" wrapText="1"/>
    </xf>
    <xf numFmtId="49" fontId="36" fillId="76" borderId="46" xfId="1" applyNumberFormat="1" applyFont="1" applyFill="1" applyBorder="1" applyAlignment="1">
      <alignment horizontal="center" vertical="center" wrapText="1"/>
    </xf>
    <xf numFmtId="169" fontId="36" fillId="76" borderId="1" xfId="1" applyNumberFormat="1" applyFont="1" applyFill="1" applyBorder="1" applyAlignment="1">
      <alignment horizontal="center" vertical="center" wrapText="1"/>
    </xf>
    <xf numFmtId="49" fontId="36" fillId="76" borderId="29" xfId="1" applyNumberFormat="1" applyFont="1" applyFill="1" applyBorder="1" applyAlignment="1">
      <alignment horizontal="center" vertical="center" wrapText="1"/>
    </xf>
    <xf numFmtId="169" fontId="36" fillId="76" borderId="30" xfId="1" applyNumberFormat="1" applyFont="1" applyFill="1" applyBorder="1" applyAlignment="1">
      <alignment horizontal="center" vertical="center" wrapText="1"/>
    </xf>
    <xf numFmtId="14" fontId="36" fillId="76" borderId="1" xfId="1" applyNumberFormat="1" applyFont="1" applyFill="1" applyBorder="1" applyAlignment="1">
      <alignment horizontal="center" vertical="center" wrapText="1"/>
    </xf>
    <xf numFmtId="0" fontId="35" fillId="76" borderId="1" xfId="2" applyFont="1" applyFill="1" applyBorder="1" applyAlignment="1">
      <alignment horizontal="center" vertical="center" wrapText="1"/>
    </xf>
    <xf numFmtId="14" fontId="87" fillId="76" borderId="1" xfId="1" applyNumberFormat="1" applyFont="1" applyFill="1" applyBorder="1" applyAlignment="1">
      <alignment horizontal="center" vertical="center" wrapText="1"/>
    </xf>
    <xf numFmtId="0" fontId="138" fillId="78" borderId="1" xfId="1" applyFont="1" applyFill="1" applyBorder="1" applyAlignment="1">
      <alignment vertical="center" wrapText="1"/>
    </xf>
    <xf numFmtId="0" fontId="138" fillId="78" borderId="9" xfId="1" applyFont="1" applyFill="1" applyBorder="1" applyAlignment="1">
      <alignment vertical="center" wrapText="1"/>
    </xf>
    <xf numFmtId="0" fontId="138" fillId="78" borderId="22" xfId="1" applyFont="1" applyFill="1" applyBorder="1" applyAlignment="1">
      <alignment vertical="center" wrapText="1"/>
    </xf>
    <xf numFmtId="1" fontId="165" fillId="79" borderId="91" xfId="1" applyNumberFormat="1" applyFont="1" applyFill="1" applyBorder="1" applyAlignment="1">
      <alignment horizontal="center" vertical="center"/>
    </xf>
    <xf numFmtId="49" fontId="138" fillId="78" borderId="1" xfId="1" applyNumberFormat="1" applyFont="1" applyFill="1" applyBorder="1" applyAlignment="1">
      <alignment horizontal="center" vertical="center" wrapText="1"/>
    </xf>
    <xf numFmtId="0" fontId="138" fillId="78" borderId="22" xfId="1" applyFont="1" applyFill="1" applyBorder="1" applyAlignment="1">
      <alignment horizontal="center" vertical="center" wrapText="1"/>
    </xf>
    <xf numFmtId="0" fontId="138" fillId="78" borderId="2" xfId="1" applyFont="1" applyFill="1" applyBorder="1" applyAlignment="1">
      <alignment horizontal="center" vertical="center" wrapText="1"/>
    </xf>
    <xf numFmtId="166" fontId="138" fillId="78" borderId="22" xfId="1" applyNumberFormat="1" applyFont="1" applyFill="1" applyBorder="1" applyAlignment="1">
      <alignment horizontal="center" vertical="center" wrapText="1"/>
    </xf>
    <xf numFmtId="166" fontId="180" fillId="78" borderId="22" xfId="1" applyNumberFormat="1" applyFont="1" applyFill="1" applyBorder="1" applyAlignment="1">
      <alignment horizontal="center" vertical="center" wrapText="1"/>
    </xf>
    <xf numFmtId="166" fontId="138" fillId="78" borderId="1" xfId="1" applyNumberFormat="1" applyFont="1" applyFill="1" applyBorder="1" applyAlignment="1">
      <alignment horizontal="center" vertical="center" wrapText="1"/>
    </xf>
    <xf numFmtId="166" fontId="138" fillId="78" borderId="2" xfId="1" applyNumberFormat="1" applyFont="1" applyFill="1" applyBorder="1" applyAlignment="1">
      <alignment horizontal="center" vertical="center" wrapText="1"/>
    </xf>
    <xf numFmtId="166" fontId="138" fillId="78" borderId="9" xfId="1" applyNumberFormat="1" applyFont="1" applyFill="1" applyBorder="1" applyAlignment="1">
      <alignment horizontal="center" vertical="center" wrapText="1"/>
    </xf>
    <xf numFmtId="166" fontId="138" fillId="78" borderId="40" xfId="1" applyNumberFormat="1" applyFont="1" applyFill="1" applyBorder="1" applyAlignment="1">
      <alignment horizontal="center" vertical="center" wrapText="1"/>
    </xf>
    <xf numFmtId="166" fontId="138" fillId="78" borderId="83" xfId="1" applyNumberFormat="1" applyFont="1" applyFill="1" applyBorder="1" applyAlignment="1">
      <alignment horizontal="center" vertical="center" wrapText="1"/>
    </xf>
    <xf numFmtId="166" fontId="138" fillId="78" borderId="85" xfId="1" applyNumberFormat="1" applyFont="1" applyFill="1" applyBorder="1" applyAlignment="1">
      <alignment horizontal="center" vertical="center" wrapText="1"/>
    </xf>
    <xf numFmtId="165" fontId="138" fillId="78" borderId="29" xfId="1" applyNumberFormat="1" applyFont="1" applyFill="1" applyBorder="1" applyAlignment="1">
      <alignment horizontal="center" vertical="center" wrapText="1"/>
    </xf>
    <xf numFmtId="0" fontId="137" fillId="78" borderId="1" xfId="8" applyFont="1" applyFill="1" applyBorder="1" applyAlignment="1">
      <alignment vertical="center" wrapText="1"/>
    </xf>
    <xf numFmtId="169" fontId="138" fillId="78" borderId="2" xfId="1" applyNumberFormat="1" applyFont="1" applyFill="1" applyBorder="1" applyAlignment="1">
      <alignment horizontal="center" vertical="center" wrapText="1"/>
    </xf>
    <xf numFmtId="49" fontId="138" fillId="78" borderId="46" xfId="1" applyNumberFormat="1" applyFont="1" applyFill="1" applyBorder="1" applyAlignment="1">
      <alignment horizontal="center" vertical="center" wrapText="1"/>
    </xf>
    <xf numFmtId="49" fontId="138" fillId="78" borderId="22" xfId="1" applyNumberFormat="1" applyFont="1" applyFill="1" applyBorder="1" applyAlignment="1">
      <alignment horizontal="center" vertical="center" wrapText="1"/>
    </xf>
    <xf numFmtId="169" fontId="138" fillId="78" borderId="1" xfId="1" applyNumberFormat="1" applyFont="1" applyFill="1" applyBorder="1" applyAlignment="1">
      <alignment horizontal="center" vertical="center" wrapText="1"/>
    </xf>
    <xf numFmtId="0" fontId="138" fillId="78" borderId="1" xfId="1" applyFont="1" applyFill="1" applyBorder="1" applyAlignment="1">
      <alignment horizontal="center" vertical="center" wrapText="1"/>
    </xf>
    <xf numFmtId="0" fontId="138" fillId="78" borderId="47" xfId="1" applyFont="1" applyFill="1" applyBorder="1" applyAlignment="1">
      <alignment horizontal="center" vertical="center" wrapText="1"/>
    </xf>
    <xf numFmtId="49" fontId="165" fillId="79" borderId="22" xfId="1" applyNumberFormat="1" applyFont="1" applyFill="1" applyBorder="1" applyAlignment="1">
      <alignment horizontal="center" vertical="center"/>
    </xf>
    <xf numFmtId="0" fontId="138" fillId="78" borderId="30" xfId="1" applyFont="1" applyFill="1" applyBorder="1" applyAlignment="1">
      <alignment horizontal="center" vertical="center" wrapText="1"/>
    </xf>
    <xf numFmtId="169" fontId="138" fillId="78" borderId="22" xfId="1" applyNumberFormat="1" applyFont="1" applyFill="1" applyBorder="1" applyAlignment="1">
      <alignment horizontal="center" vertical="center" wrapText="1"/>
    </xf>
    <xf numFmtId="0" fontId="138" fillId="78" borderId="38" xfId="1" applyFont="1" applyFill="1" applyBorder="1" applyAlignment="1">
      <alignment horizontal="center" vertical="center" wrapText="1"/>
    </xf>
    <xf numFmtId="49" fontId="138" fillId="78" borderId="29" xfId="1" applyNumberFormat="1" applyFont="1" applyFill="1" applyBorder="1" applyAlignment="1">
      <alignment horizontal="center" vertical="center" wrapText="1"/>
    </xf>
    <xf numFmtId="169" fontId="138" fillId="78" borderId="30" xfId="1" applyNumberFormat="1" applyFont="1" applyFill="1" applyBorder="1" applyAlignment="1">
      <alignment horizontal="center" vertical="center" wrapText="1"/>
    </xf>
    <xf numFmtId="14" fontId="138" fillId="78" borderId="1" xfId="1" applyNumberFormat="1" applyFont="1" applyFill="1" applyBorder="1" applyAlignment="1">
      <alignment horizontal="center" vertical="center" wrapText="1"/>
    </xf>
    <xf numFmtId="0" fontId="36" fillId="80" borderId="9" xfId="1" applyFont="1" applyFill="1" applyBorder="1" applyAlignment="1">
      <alignment vertical="center" wrapText="1"/>
    </xf>
    <xf numFmtId="0" fontId="36" fillId="80" borderId="1" xfId="1" applyFont="1" applyFill="1" applyBorder="1" applyAlignment="1">
      <alignment vertical="center" wrapText="1"/>
    </xf>
    <xf numFmtId="0" fontId="36" fillId="80" borderId="22" xfId="1" applyFont="1" applyFill="1" applyBorder="1" applyAlignment="1">
      <alignment vertical="center" wrapText="1"/>
    </xf>
    <xf numFmtId="49" fontId="36" fillId="80" borderId="1" xfId="1" applyNumberFormat="1" applyFont="1" applyFill="1" applyBorder="1" applyAlignment="1">
      <alignment horizontal="center" vertical="center" wrapText="1"/>
    </xf>
    <xf numFmtId="0" fontId="36" fillId="80" borderId="22" xfId="1" applyFont="1" applyFill="1" applyBorder="1" applyAlignment="1">
      <alignment horizontal="center" vertical="center" wrapText="1"/>
    </xf>
    <xf numFmtId="0" fontId="36" fillId="80" borderId="1" xfId="1" applyFont="1" applyFill="1" applyBorder="1" applyAlignment="1">
      <alignment horizontal="center" vertical="center" wrapText="1"/>
    </xf>
    <xf numFmtId="166" fontId="36" fillId="80" borderId="1" xfId="1" applyNumberFormat="1" applyFont="1" applyFill="1" applyBorder="1" applyAlignment="1">
      <alignment horizontal="center" vertical="center" wrapText="1"/>
    </xf>
    <xf numFmtId="166" fontId="36" fillId="80" borderId="22" xfId="1" applyNumberFormat="1" applyFont="1" applyFill="1" applyBorder="1" applyAlignment="1">
      <alignment horizontal="center" vertical="center" wrapText="1"/>
    </xf>
    <xf numFmtId="166" fontId="36" fillId="80" borderId="2" xfId="1" applyNumberFormat="1" applyFont="1" applyFill="1" applyBorder="1" applyAlignment="1">
      <alignment horizontal="center" vertical="center" wrapText="1"/>
    </xf>
    <xf numFmtId="166" fontId="36" fillId="80" borderId="9" xfId="1" applyNumberFormat="1" applyFont="1" applyFill="1" applyBorder="1" applyAlignment="1">
      <alignment horizontal="center" vertical="center" wrapText="1"/>
    </xf>
    <xf numFmtId="166" fontId="36" fillId="80" borderId="40" xfId="1" applyNumberFormat="1" applyFont="1" applyFill="1" applyBorder="1" applyAlignment="1">
      <alignment horizontal="center" vertical="center" wrapText="1"/>
    </xf>
    <xf numFmtId="166" fontId="36" fillId="80" borderId="83" xfId="1" applyNumberFormat="1" applyFont="1" applyFill="1" applyBorder="1" applyAlignment="1">
      <alignment horizontal="center" vertical="center" wrapText="1"/>
    </xf>
    <xf numFmtId="166" fontId="36" fillId="80" borderId="85" xfId="1" applyNumberFormat="1" applyFont="1" applyFill="1" applyBorder="1" applyAlignment="1">
      <alignment horizontal="center" vertical="center" wrapText="1"/>
    </xf>
    <xf numFmtId="165" fontId="36" fillId="80" borderId="29" xfId="1" applyNumberFormat="1" applyFont="1" applyFill="1" applyBorder="1" applyAlignment="1">
      <alignment horizontal="center" vertical="center" wrapText="1"/>
    </xf>
    <xf numFmtId="0" fontId="35" fillId="80" borderId="1" xfId="8" applyFont="1" applyFill="1" applyBorder="1" applyAlignment="1">
      <alignment vertical="center" wrapText="1"/>
    </xf>
    <xf numFmtId="169" fontId="36" fillId="80" borderId="2" xfId="1" applyNumberFormat="1" applyFont="1" applyFill="1" applyBorder="1" applyAlignment="1">
      <alignment horizontal="center" vertical="center" wrapText="1"/>
    </xf>
    <xf numFmtId="49" fontId="36" fillId="80" borderId="46" xfId="1" applyNumberFormat="1" applyFont="1" applyFill="1" applyBorder="1" applyAlignment="1">
      <alignment horizontal="center" vertical="center" wrapText="1"/>
    </xf>
    <xf numFmtId="49" fontId="36" fillId="80" borderId="22" xfId="1" applyNumberFormat="1" applyFont="1" applyFill="1" applyBorder="1" applyAlignment="1">
      <alignment horizontal="center" vertical="center" wrapText="1"/>
    </xf>
    <xf numFmtId="169" fontId="36" fillId="80" borderId="1" xfId="1" applyNumberFormat="1" applyFont="1" applyFill="1" applyBorder="1" applyAlignment="1">
      <alignment horizontal="center" vertical="center" wrapText="1"/>
    </xf>
    <xf numFmtId="0" fontId="36" fillId="80" borderId="47" xfId="1" applyFont="1" applyFill="1" applyBorder="1" applyAlignment="1">
      <alignment horizontal="center" vertical="center" wrapText="1"/>
    </xf>
    <xf numFmtId="0" fontId="36" fillId="80" borderId="30" xfId="1" applyFont="1" applyFill="1" applyBorder="1" applyAlignment="1">
      <alignment horizontal="center" vertical="center" wrapText="1"/>
    </xf>
    <xf numFmtId="169" fontId="36" fillId="80" borderId="22" xfId="1" applyNumberFormat="1" applyFont="1" applyFill="1" applyBorder="1" applyAlignment="1">
      <alignment horizontal="center" vertical="center" wrapText="1"/>
    </xf>
    <xf numFmtId="0" fontId="36" fillId="80" borderId="38" xfId="1" applyFont="1" applyFill="1" applyBorder="1" applyAlignment="1">
      <alignment horizontal="center" vertical="center" wrapText="1"/>
    </xf>
    <xf numFmtId="49" fontId="36" fillId="80" borderId="29" xfId="1" applyNumberFormat="1" applyFont="1" applyFill="1" applyBorder="1" applyAlignment="1">
      <alignment horizontal="center" vertical="center" wrapText="1"/>
    </xf>
    <xf numFmtId="169" fontId="87" fillId="80" borderId="30" xfId="1" applyNumberFormat="1" applyFont="1" applyFill="1" applyBorder="1" applyAlignment="1">
      <alignment horizontal="center" vertical="center" wrapText="1"/>
    </xf>
    <xf numFmtId="169" fontId="91" fillId="80" borderId="30" xfId="1" applyNumberFormat="1" applyFont="1" applyFill="1" applyBorder="1" applyAlignment="1">
      <alignment horizontal="center" vertical="center" wrapText="1"/>
    </xf>
    <xf numFmtId="0" fontId="86" fillId="81" borderId="1" xfId="7" applyFont="1" applyFill="1" applyBorder="1" applyAlignment="1">
      <alignment vertical="center" wrapText="1"/>
    </xf>
    <xf numFmtId="14" fontId="36" fillId="80" borderId="1" xfId="1" applyNumberFormat="1" applyFont="1" applyFill="1" applyBorder="1" applyAlignment="1">
      <alignment horizontal="center" vertical="center" wrapText="1"/>
    </xf>
    <xf numFmtId="0" fontId="88" fillId="80" borderId="1" xfId="1" applyFont="1" applyFill="1" applyBorder="1" applyAlignment="1">
      <alignment vertical="center" wrapText="1"/>
    </xf>
    <xf numFmtId="0" fontId="4" fillId="9" borderId="22" xfId="1" applyFont="1" applyFill="1" applyBorder="1" applyAlignment="1">
      <alignment vertical="center" wrapText="1"/>
    </xf>
    <xf numFmtId="0" fontId="36" fillId="6" borderId="13" xfId="1" applyFont="1" applyFill="1" applyBorder="1" applyAlignment="1">
      <alignment vertical="center" wrapText="1"/>
    </xf>
    <xf numFmtId="0" fontId="36" fillId="80" borderId="2" xfId="1" applyFont="1" applyFill="1" applyBorder="1" applyAlignment="1">
      <alignment horizontal="center" vertical="center" wrapText="1"/>
    </xf>
    <xf numFmtId="166" fontId="166" fillId="80" borderId="22" xfId="1" applyNumberFormat="1" applyFont="1" applyFill="1" applyBorder="1" applyAlignment="1">
      <alignment horizontal="center" vertical="center" wrapText="1"/>
    </xf>
    <xf numFmtId="166" fontId="87" fillId="80" borderId="1" xfId="1" applyNumberFormat="1" applyFont="1" applyFill="1" applyBorder="1" applyAlignment="1">
      <alignment horizontal="center" vertical="center" wrapText="1"/>
    </xf>
    <xf numFmtId="169" fontId="36" fillId="80" borderId="30" xfId="1" applyNumberFormat="1" applyFont="1" applyFill="1" applyBorder="1" applyAlignment="1">
      <alignment horizontal="center" vertical="center" wrapText="1"/>
    </xf>
    <xf numFmtId="14" fontId="87" fillId="80" borderId="1" xfId="1" applyNumberFormat="1" applyFont="1" applyFill="1" applyBorder="1" applyAlignment="1">
      <alignment horizontal="center" vertical="center" wrapText="1"/>
    </xf>
    <xf numFmtId="0" fontId="87" fillId="80" borderId="1" xfId="1" applyFont="1" applyFill="1" applyBorder="1" applyAlignment="1">
      <alignment vertical="center" wrapText="1"/>
    </xf>
    <xf numFmtId="0" fontId="35" fillId="80" borderId="1" xfId="2" applyFont="1" applyFill="1" applyBorder="1" applyAlignment="1">
      <alignment vertical="center" wrapText="1"/>
    </xf>
    <xf numFmtId="0" fontId="35" fillId="80" borderId="1" xfId="2" applyFont="1" applyFill="1" applyBorder="1" applyAlignment="1">
      <alignment horizontal="center" vertical="center" wrapText="1"/>
    </xf>
    <xf numFmtId="169" fontId="36" fillId="80" borderId="1" xfId="1" quotePrefix="1" applyNumberFormat="1" applyFont="1" applyFill="1" applyBorder="1" applyAlignment="1">
      <alignment horizontal="center" vertical="center" wrapText="1"/>
    </xf>
    <xf numFmtId="0" fontId="117" fillId="80" borderId="2" xfId="1" applyFont="1" applyFill="1" applyBorder="1" applyAlignment="1">
      <alignment horizontal="center" vertical="center" wrapText="1"/>
    </xf>
    <xf numFmtId="167" fontId="36" fillId="80" borderId="9" xfId="1" applyNumberFormat="1" applyFont="1" applyFill="1" applyBorder="1" applyAlignment="1">
      <alignment horizontal="center" vertical="center" wrapText="1"/>
    </xf>
    <xf numFmtId="0" fontId="87" fillId="80" borderId="22" xfId="1" applyFont="1" applyFill="1" applyBorder="1" applyAlignment="1">
      <alignment vertical="center" wrapText="1"/>
    </xf>
    <xf numFmtId="0" fontId="35" fillId="80" borderId="22" xfId="2" applyFont="1" applyFill="1" applyBorder="1" applyAlignment="1">
      <alignment horizontal="center" vertical="center" wrapText="1"/>
    </xf>
    <xf numFmtId="166" fontId="36" fillId="76" borderId="57" xfId="1" applyNumberFormat="1" applyFont="1" applyFill="1" applyBorder="1" applyAlignment="1">
      <alignment horizontal="center" vertical="center" wrapText="1"/>
    </xf>
    <xf numFmtId="0" fontId="87" fillId="80" borderId="9" xfId="1" applyFont="1" applyFill="1" applyBorder="1" applyAlignment="1">
      <alignment vertical="center" wrapText="1"/>
    </xf>
    <xf numFmtId="49" fontId="36" fillId="76" borderId="59" xfId="1" applyNumberFormat="1" applyFont="1" applyFill="1" applyBorder="1" applyAlignment="1">
      <alignment horizontal="center" vertical="center" wrapText="1"/>
    </xf>
    <xf numFmtId="0" fontId="117" fillId="80" borderId="1" xfId="1" applyFont="1" applyFill="1" applyBorder="1" applyAlignment="1">
      <alignment vertical="center" wrapText="1"/>
    </xf>
    <xf numFmtId="166" fontId="36" fillId="80" borderId="1" xfId="1" applyNumberFormat="1" applyFont="1" applyFill="1" applyBorder="1" applyAlignment="1">
      <alignment horizontal="left" vertical="center" wrapText="1"/>
    </xf>
    <xf numFmtId="49" fontId="36" fillId="80" borderId="59" xfId="1" applyNumberFormat="1" applyFont="1" applyFill="1" applyBorder="1" applyAlignment="1">
      <alignment horizontal="center" vertical="center" wrapText="1"/>
    </xf>
    <xf numFmtId="166" fontId="166" fillId="80" borderId="1" xfId="1" applyNumberFormat="1" applyFont="1" applyFill="1" applyBorder="1" applyAlignment="1">
      <alignment horizontal="center" vertical="center" wrapText="1"/>
    </xf>
    <xf numFmtId="15" fontId="36" fillId="6" borderId="59" xfId="1" applyNumberFormat="1" applyFont="1" applyFill="1" applyBorder="1" applyAlignment="1">
      <alignment horizontal="center" vertical="center" wrapText="1"/>
    </xf>
    <xf numFmtId="167" fontId="36" fillId="6" borderId="59" xfId="1" applyNumberFormat="1" applyFont="1" applyFill="1" applyBorder="1" applyAlignment="1">
      <alignment horizontal="center" vertical="center" wrapText="1"/>
    </xf>
    <xf numFmtId="167" fontId="36" fillId="6" borderId="57" xfId="1" applyNumberFormat="1" applyFont="1" applyFill="1" applyBorder="1" applyAlignment="1">
      <alignment horizontal="center" vertical="center" wrapText="1"/>
    </xf>
    <xf numFmtId="167" fontId="36" fillId="27" borderId="92" xfId="1" applyNumberFormat="1" applyFont="1" applyFill="1" applyBorder="1" applyAlignment="1">
      <alignment horizontal="center" vertical="center" wrapText="1"/>
    </xf>
    <xf numFmtId="166" fontId="36" fillId="11" borderId="59" xfId="1" applyNumberFormat="1" applyFont="1" applyFill="1" applyBorder="1" applyAlignment="1">
      <alignment horizontal="center" vertical="center" wrapText="1"/>
    </xf>
    <xf numFmtId="166" fontId="36" fillId="11" borderId="60" xfId="1" applyNumberFormat="1" applyFont="1" applyFill="1" applyBorder="1" applyAlignment="1">
      <alignment horizontal="center" vertical="center" wrapText="1"/>
    </xf>
    <xf numFmtId="166" fontId="36" fillId="20" borderId="59" xfId="1" applyNumberFormat="1" applyFont="1" applyFill="1" applyBorder="1" applyAlignment="1">
      <alignment horizontal="center" vertical="center" wrapText="1"/>
    </xf>
    <xf numFmtId="14" fontId="36" fillId="9" borderId="113" xfId="1" applyNumberFormat="1" applyFont="1" applyFill="1" applyBorder="1" applyAlignment="1">
      <alignment horizontal="center" vertical="center" wrapText="1"/>
    </xf>
    <xf numFmtId="169" fontId="153" fillId="33" borderId="173" xfId="1" applyNumberFormat="1" applyFont="1" applyFill="1" applyBorder="1" applyAlignment="1">
      <alignment horizontal="center" vertical="top" wrapText="1"/>
    </xf>
    <xf numFmtId="0" fontId="88" fillId="6" borderId="91" xfId="1" applyFont="1" applyFill="1" applyBorder="1" applyAlignment="1">
      <alignment horizontal="center" vertical="top" wrapText="1"/>
    </xf>
    <xf numFmtId="0" fontId="36" fillId="80" borderId="90" xfId="1" applyFont="1" applyFill="1" applyBorder="1" applyAlignment="1">
      <alignment vertical="center" wrapText="1"/>
    </xf>
    <xf numFmtId="0" fontId="36" fillId="80" borderId="59" xfId="1" applyFont="1" applyFill="1" applyBorder="1" applyAlignment="1">
      <alignment vertical="center" wrapText="1"/>
    </xf>
    <xf numFmtId="0" fontId="36" fillId="80" borderId="59" xfId="1" applyFont="1" applyFill="1" applyBorder="1" applyAlignment="1">
      <alignment horizontal="center" vertical="center" wrapText="1"/>
    </xf>
    <xf numFmtId="0" fontId="36" fillId="80" borderId="57" xfId="1" applyFont="1" applyFill="1" applyBorder="1" applyAlignment="1">
      <alignment horizontal="center" vertical="center" wrapText="1"/>
    </xf>
    <xf numFmtId="166" fontId="36" fillId="80" borderId="59" xfId="1" applyNumberFormat="1" applyFont="1" applyFill="1" applyBorder="1" applyAlignment="1">
      <alignment horizontal="center" vertical="center" wrapText="1"/>
    </xf>
    <xf numFmtId="166" fontId="166" fillId="80" borderId="59" xfId="1" applyNumberFormat="1" applyFont="1" applyFill="1" applyBorder="1" applyAlignment="1">
      <alignment horizontal="center" vertical="center" wrapText="1"/>
    </xf>
    <xf numFmtId="166" fontId="36" fillId="80" borderId="57" xfId="1" applyNumberFormat="1" applyFont="1" applyFill="1" applyBorder="1" applyAlignment="1">
      <alignment horizontal="center" vertical="center" wrapText="1"/>
    </xf>
    <xf numFmtId="166" fontId="36" fillId="80" borderId="73" xfId="1" applyNumberFormat="1" applyFont="1" applyFill="1" applyBorder="1" applyAlignment="1">
      <alignment horizontal="center" vertical="center" wrapText="1"/>
    </xf>
    <xf numFmtId="166" fontId="36" fillId="80" borderId="92" xfId="1" applyNumberFormat="1" applyFont="1" applyFill="1" applyBorder="1" applyAlignment="1">
      <alignment horizontal="center" vertical="center" wrapText="1"/>
    </xf>
    <xf numFmtId="169" fontId="36" fillId="80" borderId="57" xfId="1" applyNumberFormat="1" applyFont="1" applyFill="1" applyBorder="1" applyAlignment="1">
      <alignment horizontal="center" vertical="center" wrapText="1"/>
    </xf>
    <xf numFmtId="169" fontId="36" fillId="80" borderId="59" xfId="1" applyNumberFormat="1" applyFont="1" applyFill="1" applyBorder="1" applyAlignment="1">
      <alignment horizontal="center" vertical="center" wrapText="1"/>
    </xf>
    <xf numFmtId="0" fontId="36" fillId="80" borderId="58" xfId="1" applyFont="1" applyFill="1" applyBorder="1" applyAlignment="1">
      <alignment horizontal="center" vertical="center" wrapText="1"/>
    </xf>
    <xf numFmtId="0" fontId="36" fillId="20" borderId="1" xfId="1" applyFont="1" applyFill="1" applyBorder="1" applyAlignment="1">
      <alignment horizontal="left" vertical="center" wrapText="1"/>
    </xf>
    <xf numFmtId="0" fontId="36" fillId="62" borderId="171" xfId="1" applyFont="1" applyFill="1" applyBorder="1" applyAlignment="1">
      <alignment vertical="top" wrapText="1"/>
    </xf>
    <xf numFmtId="0" fontId="91" fillId="68" borderId="87" xfId="1" applyFont="1" applyFill="1" applyBorder="1" applyAlignment="1">
      <alignment vertical="top" wrapText="1"/>
    </xf>
    <xf numFmtId="1" fontId="154" fillId="69" borderId="87" xfId="1" applyNumberFormat="1" applyFont="1" applyFill="1" applyBorder="1" applyAlignment="1">
      <alignment horizontal="center" vertical="top"/>
    </xf>
    <xf numFmtId="168" fontId="91" fillId="68" borderId="87" xfId="1" applyNumberFormat="1" applyFont="1" applyFill="1" applyBorder="1" applyAlignment="1">
      <alignment horizontal="center" vertical="top" wrapText="1"/>
    </xf>
    <xf numFmtId="169" fontId="154" fillId="69" borderId="87" xfId="1" quotePrefix="1" applyNumberFormat="1" applyFont="1" applyFill="1" applyBorder="1" applyAlignment="1">
      <alignment horizontal="center" vertical="top" wrapText="1"/>
    </xf>
    <xf numFmtId="169" fontId="154" fillId="69" borderId="87" xfId="1" applyNumberFormat="1" applyFont="1" applyFill="1" applyBorder="1" applyAlignment="1">
      <alignment horizontal="center" vertical="top" wrapText="1"/>
    </xf>
    <xf numFmtId="15" fontId="36" fillId="66" borderId="1" xfId="1" applyNumberFormat="1" applyFont="1" applyFill="1" applyBorder="1" applyAlignment="1">
      <alignment horizontal="center" vertical="center" wrapText="1"/>
    </xf>
    <xf numFmtId="15" fontId="166" fillId="66" borderId="1" xfId="1" applyNumberFormat="1" applyFont="1" applyFill="1" applyBorder="1" applyAlignment="1">
      <alignment horizontal="center" vertical="center" wrapText="1"/>
    </xf>
    <xf numFmtId="169" fontId="36" fillId="66" borderId="2" xfId="1" quotePrefix="1" applyNumberFormat="1" applyFont="1" applyFill="1" applyBorder="1" applyAlignment="1">
      <alignment horizontal="center" vertical="center" wrapText="1"/>
    </xf>
    <xf numFmtId="49" fontId="91" fillId="66" borderId="29" xfId="1" quotePrefix="1" applyNumberFormat="1" applyFont="1" applyFill="1" applyBorder="1" applyAlignment="1">
      <alignment horizontal="center" vertical="center" wrapText="1"/>
    </xf>
    <xf numFmtId="169" fontId="91" fillId="66" borderId="1" xfId="1" quotePrefix="1" applyNumberFormat="1" applyFont="1" applyFill="1" applyBorder="1" applyAlignment="1">
      <alignment horizontal="center" vertical="center" wrapText="1"/>
    </xf>
    <xf numFmtId="169" fontId="91" fillId="66" borderId="30" xfId="1" quotePrefix="1" applyNumberFormat="1" applyFont="1" applyFill="1" applyBorder="1" applyAlignment="1">
      <alignment horizontal="center" vertical="center" wrapText="1"/>
    </xf>
    <xf numFmtId="49" fontId="91" fillId="66" borderId="29" xfId="1" applyNumberFormat="1" applyFont="1" applyFill="1" applyBorder="1" applyAlignment="1">
      <alignment horizontal="center" vertical="center" wrapText="1"/>
    </xf>
    <xf numFmtId="169" fontId="91" fillId="66" borderId="1" xfId="1" applyNumberFormat="1" applyFont="1" applyFill="1" applyBorder="1" applyAlignment="1">
      <alignment horizontal="center" vertical="center" wrapText="1"/>
    </xf>
    <xf numFmtId="0" fontId="36" fillId="9" borderId="22" xfId="1" applyFont="1" applyFill="1" applyBorder="1" applyAlignment="1">
      <alignment vertical="center" wrapText="1"/>
    </xf>
    <xf numFmtId="167" fontId="36" fillId="6" borderId="59" xfId="1" quotePrefix="1" applyNumberFormat="1" applyFont="1" applyFill="1" applyBorder="1" applyAlignment="1">
      <alignment horizontal="center" vertical="center" wrapText="1"/>
    </xf>
    <xf numFmtId="0" fontId="36" fillId="12" borderId="59" xfId="0" applyFont="1" applyFill="1" applyBorder="1" applyAlignment="1">
      <alignment vertical="center" wrapText="1"/>
    </xf>
    <xf numFmtId="0" fontId="80" fillId="3" borderId="0" xfId="1" applyFont="1" applyAlignment="1">
      <alignment horizontal="center" vertical="top" wrapText="1"/>
    </xf>
    <xf numFmtId="0" fontId="37" fillId="21" borderId="17" xfId="1" applyFont="1" applyFill="1" applyBorder="1" applyAlignment="1">
      <alignment horizontal="center" vertical="top" wrapText="1"/>
    </xf>
    <xf numFmtId="165" fontId="7" fillId="3" borderId="0" xfId="1" applyNumberFormat="1" applyFont="1" applyAlignment="1">
      <alignment horizontal="center" vertical="center"/>
    </xf>
    <xf numFmtId="0" fontId="36" fillId="7" borderId="90" xfId="1" applyFont="1" applyFill="1" applyBorder="1" applyAlignment="1">
      <alignment vertical="center" wrapText="1"/>
    </xf>
    <xf numFmtId="0" fontId="36" fillId="7" borderId="57" xfId="1" applyFont="1" applyFill="1" applyBorder="1" applyAlignment="1">
      <alignment horizontal="center" vertical="center" wrapText="1"/>
    </xf>
    <xf numFmtId="0" fontId="35" fillId="17" borderId="60" xfId="8" applyFont="1" applyFill="1" applyBorder="1" applyAlignment="1">
      <alignment vertical="center" wrapText="1"/>
    </xf>
    <xf numFmtId="49" fontId="36" fillId="12" borderId="59" xfId="1" applyNumberFormat="1" applyFont="1" applyFill="1" applyBorder="1" applyAlignment="1">
      <alignment horizontal="center" vertical="center" wrapText="1"/>
    </xf>
    <xf numFmtId="166" fontId="36" fillId="6" borderId="203" xfId="1" applyNumberFormat="1" applyFont="1" applyFill="1" applyBorder="1" applyAlignment="1">
      <alignment horizontal="center" vertical="center" wrapText="1"/>
    </xf>
    <xf numFmtId="166" fontId="36" fillId="27" borderId="204" xfId="1" applyNumberFormat="1" applyFont="1" applyFill="1" applyBorder="1" applyAlignment="1">
      <alignment horizontal="left" vertical="center" wrapText="1"/>
    </xf>
    <xf numFmtId="169" fontId="36" fillId="22" borderId="202" xfId="1" applyNumberFormat="1" applyFont="1" applyFill="1" applyBorder="1" applyAlignment="1">
      <alignment horizontal="center" vertical="center" wrapText="1"/>
    </xf>
    <xf numFmtId="49" fontId="36" fillId="11" borderId="201" xfId="1" applyNumberFormat="1" applyFont="1" applyFill="1" applyBorder="1" applyAlignment="1">
      <alignment horizontal="center" vertical="center" wrapText="1"/>
    </xf>
    <xf numFmtId="49" fontId="36" fillId="11" borderId="197" xfId="1" applyNumberFormat="1" applyFont="1" applyFill="1" applyBorder="1" applyAlignment="1">
      <alignment horizontal="center" vertical="center" wrapText="1"/>
    </xf>
    <xf numFmtId="169" fontId="36" fillId="9" borderId="113" xfId="1" applyNumberFormat="1" applyFont="1" applyFill="1" applyBorder="1" applyAlignment="1">
      <alignment horizontal="center" vertical="center" wrapText="1"/>
    </xf>
    <xf numFmtId="169" fontId="36" fillId="11" borderId="200" xfId="1" applyNumberFormat="1" applyFont="1" applyFill="1" applyBorder="1" applyAlignment="1">
      <alignment horizontal="center" vertical="center" wrapText="1"/>
    </xf>
    <xf numFmtId="0" fontId="36" fillId="11" borderId="200" xfId="1" applyFont="1" applyFill="1" applyBorder="1" applyAlignment="1">
      <alignment horizontal="center" vertical="center" wrapText="1"/>
    </xf>
    <xf numFmtId="169" fontId="36" fillId="20" borderId="197" xfId="1" applyNumberFormat="1" applyFont="1" applyFill="1" applyBorder="1" applyAlignment="1">
      <alignment horizontal="center" vertical="center" wrapText="1"/>
    </xf>
    <xf numFmtId="0" fontId="36" fillId="20" borderId="197" xfId="1" applyFont="1" applyFill="1" applyBorder="1" applyAlignment="1">
      <alignment horizontal="center" vertical="center" wrapText="1"/>
    </xf>
    <xf numFmtId="0" fontId="36" fillId="11" borderId="197" xfId="1" applyFont="1" applyFill="1" applyBorder="1" applyAlignment="1">
      <alignment horizontal="center" vertical="center" wrapText="1"/>
    </xf>
    <xf numFmtId="169" fontId="36" fillId="9" borderId="197" xfId="1" applyNumberFormat="1" applyFont="1" applyFill="1" applyBorder="1" applyAlignment="1">
      <alignment horizontal="center" vertical="center" wrapText="1"/>
    </xf>
    <xf numFmtId="169" fontId="36" fillId="9" borderId="199" xfId="1" applyNumberFormat="1" applyFont="1" applyFill="1" applyBorder="1" applyAlignment="1">
      <alignment horizontal="center" vertical="center" wrapText="1"/>
    </xf>
    <xf numFmtId="169" fontId="36" fillId="20" borderId="198" xfId="1" applyNumberFormat="1" applyFont="1" applyFill="1" applyBorder="1" applyAlignment="1">
      <alignment horizontal="center" vertical="center" wrapText="1"/>
    </xf>
    <xf numFmtId="169" fontId="36" fillId="20" borderId="196" xfId="1" applyNumberFormat="1" applyFont="1" applyFill="1" applyBorder="1" applyAlignment="1">
      <alignment horizontal="center" vertical="center" wrapText="1"/>
    </xf>
    <xf numFmtId="0" fontId="87" fillId="9" borderId="113" xfId="1" applyFont="1" applyFill="1" applyBorder="1" applyAlignment="1">
      <alignment vertical="center" wrapText="1"/>
    </xf>
    <xf numFmtId="166" fontId="36" fillId="9" borderId="1" xfId="1" applyNumberFormat="1" applyFont="1" applyFill="1" applyBorder="1" applyAlignment="1">
      <alignment vertical="top" wrapText="1"/>
    </xf>
    <xf numFmtId="0" fontId="87" fillId="5" borderId="1" xfId="1" applyFont="1" applyFill="1" applyBorder="1" applyAlignment="1">
      <alignment vertical="center" wrapText="1"/>
    </xf>
    <xf numFmtId="166" fontId="168" fillId="66" borderId="22" xfId="1" applyNumberFormat="1" applyFont="1" applyFill="1" applyBorder="1" applyAlignment="1">
      <alignment horizontal="center" vertical="center" wrapText="1"/>
    </xf>
    <xf numFmtId="166" fontId="87" fillId="66" borderId="9" xfId="1" applyNumberFormat="1" applyFont="1" applyFill="1" applyBorder="1" applyAlignment="1">
      <alignment horizontal="center" vertical="center" wrapText="1"/>
    </xf>
    <xf numFmtId="0" fontId="86" fillId="67" borderId="1" xfId="7" applyFont="1" applyFill="1" applyBorder="1" applyAlignment="1">
      <alignment vertical="center" wrapText="1"/>
    </xf>
    <xf numFmtId="14" fontId="36" fillId="67" borderId="1" xfId="1" applyNumberFormat="1" applyFont="1" applyFill="1" applyBorder="1" applyAlignment="1">
      <alignment horizontal="center" vertical="center" wrapText="1"/>
    </xf>
    <xf numFmtId="0" fontId="36" fillId="67" borderId="1" xfId="7" applyFont="1" applyFill="1" applyBorder="1" applyAlignment="1">
      <alignment vertical="center" wrapText="1"/>
    </xf>
    <xf numFmtId="0" fontId="36" fillId="6" borderId="59" xfId="1" quotePrefix="1" applyFont="1" applyFill="1" applyBorder="1" applyAlignment="1">
      <alignment vertical="center" wrapText="1"/>
    </xf>
    <xf numFmtId="166" fontId="36" fillId="9" borderId="210" xfId="1" applyNumberFormat="1" applyFont="1" applyFill="1" applyBorder="1" applyAlignment="1">
      <alignment horizontal="left" vertical="top" wrapText="1"/>
    </xf>
    <xf numFmtId="0" fontId="36" fillId="6" borderId="90" xfId="1" applyFont="1" applyFill="1" applyBorder="1" applyAlignment="1">
      <alignment horizontal="left" vertical="center" wrapText="1"/>
    </xf>
    <xf numFmtId="166" fontId="87" fillId="6" borderId="73" xfId="1" applyNumberFormat="1" applyFont="1" applyFill="1" applyBorder="1" applyAlignment="1">
      <alignment horizontal="center" vertical="center" wrapText="1"/>
    </xf>
    <xf numFmtId="0" fontId="88" fillId="66" borderId="1" xfId="1" applyFont="1" applyFill="1" applyBorder="1" applyAlignment="1">
      <alignment vertical="center" wrapText="1"/>
    </xf>
    <xf numFmtId="166" fontId="166" fillId="66" borderId="1" xfId="1" applyNumberFormat="1" applyFont="1" applyFill="1" applyBorder="1" applyAlignment="1">
      <alignment horizontal="center" vertical="center" wrapText="1"/>
    </xf>
    <xf numFmtId="169" fontId="87" fillId="66" borderId="30" xfId="1" applyNumberFormat="1" applyFont="1" applyFill="1" applyBorder="1" applyAlignment="1">
      <alignment horizontal="center" vertical="center" wrapText="1"/>
    </xf>
    <xf numFmtId="1" fontId="36" fillId="9" borderId="1" xfId="1" applyNumberFormat="1" applyFont="1" applyFill="1" applyBorder="1" applyAlignment="1">
      <alignment horizontal="center" vertical="center" wrapText="1"/>
    </xf>
    <xf numFmtId="1" fontId="153" fillId="61" borderId="0" xfId="1" applyNumberFormat="1" applyFont="1" applyFill="1" applyAlignment="1">
      <alignment horizontal="center" vertical="center" wrapText="1"/>
    </xf>
    <xf numFmtId="0" fontId="36" fillId="6" borderId="211" xfId="1" applyFont="1" applyFill="1" applyBorder="1" applyAlignment="1">
      <alignment vertical="center" wrapText="1"/>
    </xf>
    <xf numFmtId="0" fontId="36" fillId="6" borderId="166" xfId="1" applyFont="1" applyFill="1" applyBorder="1" applyAlignment="1">
      <alignment vertical="center" wrapText="1"/>
    </xf>
    <xf numFmtId="166" fontId="36" fillId="14" borderId="213" xfId="1" applyNumberFormat="1" applyFont="1" applyFill="1" applyBorder="1" applyAlignment="1">
      <alignment horizontal="center" vertical="center" wrapText="1"/>
    </xf>
    <xf numFmtId="14" fontId="153" fillId="42" borderId="11" xfId="1" applyNumberFormat="1" applyFont="1" applyFill="1" applyBorder="1" applyAlignment="1">
      <alignment horizontal="center" vertical="center" wrapText="1"/>
    </xf>
    <xf numFmtId="167" fontId="166" fillId="66" borderId="22" xfId="1" applyNumberFormat="1" applyFont="1" applyFill="1" applyBorder="1" applyAlignment="1">
      <alignment horizontal="center" vertical="center" wrapText="1"/>
    </xf>
    <xf numFmtId="0" fontId="36" fillId="9" borderId="91" xfId="1" applyFont="1" applyFill="1" applyBorder="1" applyAlignment="1">
      <alignment vertical="center" wrapText="1"/>
    </xf>
    <xf numFmtId="15" fontId="36" fillId="6" borderId="22" xfId="1" applyNumberFormat="1" applyFont="1" applyFill="1" applyBorder="1" applyAlignment="1">
      <alignment horizontal="center" vertical="center" wrapText="1"/>
    </xf>
    <xf numFmtId="0" fontId="117" fillId="6" borderId="9" xfId="1" applyFont="1" applyFill="1" applyBorder="1" applyAlignment="1">
      <alignment vertical="center" wrapText="1"/>
    </xf>
    <xf numFmtId="0" fontId="117" fillId="6" borderId="22" xfId="1" applyFont="1" applyFill="1" applyBorder="1" applyAlignment="1">
      <alignment vertical="center" wrapText="1"/>
    </xf>
    <xf numFmtId="1" fontId="36" fillId="59" borderId="91" xfId="1" quotePrefix="1" applyNumberFormat="1" applyFont="1" applyFill="1" applyBorder="1" applyAlignment="1">
      <alignment horizontal="center" vertical="center" wrapText="1"/>
    </xf>
    <xf numFmtId="169" fontId="36" fillId="76" borderId="57" xfId="1" applyNumberFormat="1" applyFont="1" applyFill="1" applyBorder="1" applyAlignment="1">
      <alignment horizontal="center" vertical="center" wrapText="1"/>
    </xf>
    <xf numFmtId="49" fontId="36" fillId="11" borderId="0" xfId="1" applyNumberFormat="1" applyFont="1" applyFill="1" applyAlignment="1">
      <alignment horizontal="center" vertical="center" wrapText="1"/>
    </xf>
    <xf numFmtId="169" fontId="36" fillId="80" borderId="9" xfId="1" applyNumberFormat="1" applyFont="1" applyFill="1" applyBorder="1" applyAlignment="1">
      <alignment horizontal="center" vertical="center" wrapText="1"/>
    </xf>
    <xf numFmtId="0" fontId="36" fillId="11" borderId="0" xfId="1" applyFont="1" applyFill="1" applyAlignment="1">
      <alignment horizontal="center" vertical="center" wrapText="1"/>
    </xf>
    <xf numFmtId="169" fontId="36" fillId="76" borderId="59" xfId="1" applyNumberFormat="1" applyFont="1" applyFill="1" applyBorder="1" applyAlignment="1">
      <alignment horizontal="center" vertical="center" wrapText="1"/>
    </xf>
    <xf numFmtId="169" fontId="36" fillId="66" borderId="59" xfId="1" applyNumberFormat="1" applyFont="1" applyFill="1" applyBorder="1" applyAlignment="1">
      <alignment horizontal="center" vertical="center" wrapText="1"/>
    </xf>
    <xf numFmtId="166" fontId="36" fillId="9" borderId="0" xfId="1" applyNumberFormat="1" applyFont="1" applyFill="1" applyAlignment="1">
      <alignment vertical="center" wrapText="1"/>
    </xf>
    <xf numFmtId="166" fontId="36" fillId="9" borderId="91" xfId="1" applyNumberFormat="1" applyFont="1" applyFill="1" applyBorder="1" applyAlignment="1">
      <alignment vertical="center" wrapText="1"/>
    </xf>
    <xf numFmtId="0" fontId="86" fillId="10" borderId="1" xfId="0" applyFont="1" applyFill="1" applyBorder="1" applyAlignment="1">
      <alignment vertical="center" wrapText="1"/>
    </xf>
    <xf numFmtId="166" fontId="36" fillId="66" borderId="1" xfId="1" applyNumberFormat="1" applyFont="1" applyFill="1" applyBorder="1" applyAlignment="1">
      <alignment horizontal="left" vertical="center" wrapText="1"/>
    </xf>
    <xf numFmtId="166" fontId="36" fillId="66" borderId="1" xfId="1" applyNumberFormat="1" applyFont="1" applyFill="1" applyBorder="1" applyAlignment="1">
      <alignment vertical="center" wrapText="1"/>
    </xf>
    <xf numFmtId="166" fontId="36" fillId="80" borderId="1" xfId="1" applyNumberFormat="1" applyFont="1" applyFill="1" applyBorder="1" applyAlignment="1">
      <alignment vertical="center" wrapText="1"/>
    </xf>
    <xf numFmtId="166" fontId="180" fillId="78" borderId="1" xfId="1" applyNumberFormat="1" applyFont="1" applyFill="1" applyBorder="1" applyAlignment="1">
      <alignment horizontal="center" vertical="center" wrapText="1"/>
    </xf>
    <xf numFmtId="0" fontId="137" fillId="78" borderId="1" xfId="2" applyFont="1" applyFill="1" applyBorder="1" applyAlignment="1">
      <alignment vertical="center" wrapText="1"/>
    </xf>
    <xf numFmtId="166" fontId="138" fillId="78" borderId="1" xfId="1" applyNumberFormat="1" applyFont="1" applyFill="1" applyBorder="1" applyAlignment="1">
      <alignment vertical="center" wrapText="1"/>
    </xf>
    <xf numFmtId="0" fontId="138" fillId="79" borderId="1" xfId="1" applyFont="1" applyFill="1" applyBorder="1" applyAlignment="1">
      <alignment vertical="center" wrapText="1"/>
    </xf>
    <xf numFmtId="166" fontId="138" fillId="78" borderId="40" xfId="1" quotePrefix="1" applyNumberFormat="1" applyFont="1" applyFill="1" applyBorder="1" applyAlignment="1">
      <alignment horizontal="center" vertical="center" wrapText="1"/>
    </xf>
    <xf numFmtId="167" fontId="138" fillId="78" borderId="9" xfId="1" applyNumberFormat="1" applyFont="1" applyFill="1" applyBorder="1" applyAlignment="1">
      <alignment horizontal="center" vertical="center" wrapText="1"/>
    </xf>
    <xf numFmtId="0" fontId="137" fillId="78" borderId="1" xfId="2" applyFont="1" applyFill="1" applyBorder="1" applyAlignment="1">
      <alignment horizontal="center" vertical="center" wrapText="1"/>
    </xf>
    <xf numFmtId="0" fontId="137" fillId="78" borderId="47" xfId="2" applyFont="1" applyFill="1" applyBorder="1" applyAlignment="1">
      <alignment horizontal="center" vertical="center" wrapText="1"/>
    </xf>
    <xf numFmtId="49" fontId="165" fillId="79" borderId="22" xfId="1" applyNumberFormat="1" applyFont="1" applyFill="1" applyBorder="1" applyAlignment="1">
      <alignment horizontal="center" vertical="center" wrapText="1"/>
    </xf>
    <xf numFmtId="169" fontId="91" fillId="66" borderId="30" xfId="1" applyNumberFormat="1" applyFont="1" applyFill="1" applyBorder="1" applyAlignment="1">
      <alignment horizontal="center" vertical="center" wrapText="1"/>
    </xf>
    <xf numFmtId="0" fontId="166" fillId="66" borderId="1" xfId="1" applyFont="1" applyFill="1" applyBorder="1" applyAlignment="1">
      <alignment vertical="center" wrapText="1"/>
    </xf>
    <xf numFmtId="0" fontId="167" fillId="66" borderId="1" xfId="2" applyFont="1" applyFill="1" applyBorder="1" applyAlignment="1">
      <alignment vertical="center" wrapText="1"/>
    </xf>
    <xf numFmtId="0" fontId="167" fillId="66" borderId="1" xfId="8" applyFont="1" applyFill="1" applyBorder="1" applyAlignment="1">
      <alignment vertical="center" wrapText="1"/>
    </xf>
    <xf numFmtId="0" fontId="89" fillId="67" borderId="1" xfId="7" applyFont="1" applyFill="1" applyBorder="1" applyAlignment="1">
      <alignment vertical="center" wrapText="1"/>
    </xf>
    <xf numFmtId="166" fontId="36" fillId="66" borderId="83" xfId="1" applyNumberFormat="1" applyFont="1" applyFill="1" applyBorder="1" applyAlignment="1">
      <alignment horizontal="left" vertical="center" wrapText="1"/>
    </xf>
    <xf numFmtId="0" fontId="85" fillId="66" borderId="1" xfId="1" applyFont="1" applyFill="1" applyBorder="1" applyAlignment="1">
      <alignment vertical="center" wrapText="1"/>
    </xf>
    <xf numFmtId="1" fontId="138" fillId="78" borderId="91" xfId="1" applyNumberFormat="1" applyFont="1" applyFill="1" applyBorder="1" applyAlignment="1">
      <alignment horizontal="center" vertical="center" wrapText="1"/>
    </xf>
    <xf numFmtId="0" fontId="88" fillId="66" borderId="1" xfId="1" applyFont="1" applyFill="1" applyBorder="1" applyAlignment="1">
      <alignment horizontal="center" vertical="center" wrapText="1"/>
    </xf>
    <xf numFmtId="0" fontId="36" fillId="80" borderId="9" xfId="1" applyFont="1" applyFill="1" applyBorder="1" applyAlignment="1">
      <alignment horizontal="center" vertical="center" wrapText="1"/>
    </xf>
    <xf numFmtId="0" fontId="36" fillId="66" borderId="91" xfId="1" applyFont="1" applyFill="1" applyBorder="1" applyAlignment="1">
      <alignment vertical="center" wrapText="1"/>
    </xf>
    <xf numFmtId="0" fontId="4" fillId="9" borderId="59" xfId="1" applyFont="1" applyFill="1" applyBorder="1" applyAlignment="1">
      <alignment vertical="center" wrapText="1"/>
    </xf>
    <xf numFmtId="0" fontId="4" fillId="9" borderId="57" xfId="1" applyFont="1" applyFill="1" applyBorder="1" applyAlignment="1">
      <alignment vertical="center" wrapText="1"/>
    </xf>
    <xf numFmtId="166" fontId="166" fillId="6" borderId="1" xfId="1" applyNumberFormat="1" applyFont="1" applyFill="1" applyBorder="1" applyAlignment="1">
      <alignment vertical="center" wrapText="1"/>
    </xf>
    <xf numFmtId="15" fontId="36" fillId="11" borderId="73" xfId="1" applyNumberFormat="1" applyFont="1" applyFill="1" applyBorder="1" applyAlignment="1">
      <alignment horizontal="center" vertical="center" wrapText="1"/>
    </xf>
    <xf numFmtId="0" fontId="153" fillId="23" borderId="97" xfId="1" applyFont="1" applyFill="1" applyBorder="1" applyAlignment="1">
      <alignment vertical="center" wrapText="1"/>
    </xf>
    <xf numFmtId="0" fontId="153" fillId="42" borderId="98" xfId="1" applyFont="1" applyFill="1" applyBorder="1" applyAlignment="1">
      <alignment horizontal="left" vertical="center" wrapText="1"/>
    </xf>
    <xf numFmtId="1" fontId="153" fillId="42" borderId="98" xfId="1" applyNumberFormat="1" applyFont="1" applyFill="1" applyBorder="1" applyAlignment="1">
      <alignment horizontal="center" vertical="center" wrapText="1"/>
    </xf>
    <xf numFmtId="0" fontId="153" fillId="42" borderId="98" xfId="1" applyFont="1" applyFill="1" applyBorder="1" applyAlignment="1">
      <alignment horizontal="center" vertical="center" wrapText="1"/>
    </xf>
    <xf numFmtId="0" fontId="153" fillId="42" borderId="99" xfId="1" applyFont="1" applyFill="1" applyBorder="1" applyAlignment="1">
      <alignment horizontal="center" vertical="center" wrapText="1"/>
    </xf>
    <xf numFmtId="0" fontId="153" fillId="43" borderId="99" xfId="1" applyFont="1" applyFill="1" applyBorder="1" applyAlignment="1">
      <alignment horizontal="center" vertical="center" wrapText="1"/>
    </xf>
    <xf numFmtId="0" fontId="153" fillId="83" borderId="99" xfId="1" applyFont="1" applyFill="1" applyBorder="1" applyAlignment="1">
      <alignment horizontal="center" vertical="center" wrapText="1"/>
    </xf>
    <xf numFmtId="0" fontId="153" fillId="46" borderId="99" xfId="1" applyFont="1" applyFill="1" applyBorder="1" applyAlignment="1">
      <alignment horizontal="center" vertical="center" wrapText="1"/>
    </xf>
    <xf numFmtId="0" fontId="153" fillId="34" borderId="99" xfId="1" applyFont="1" applyFill="1" applyBorder="1" applyAlignment="1">
      <alignment horizontal="center" vertical="center" wrapText="1"/>
    </xf>
    <xf numFmtId="166" fontId="153" fillId="23" borderId="74" xfId="1" applyNumberFormat="1" applyFont="1" applyFill="1" applyBorder="1" applyAlignment="1">
      <alignment horizontal="center" vertical="center" wrapText="1"/>
    </xf>
    <xf numFmtId="166" fontId="153" fillId="23" borderId="16" xfId="1" applyNumberFormat="1" applyFont="1" applyFill="1" applyBorder="1" applyAlignment="1">
      <alignment horizontal="center" vertical="center" wrapText="1"/>
    </xf>
    <xf numFmtId="167" fontId="153" fillId="23" borderId="16" xfId="1" applyNumberFormat="1" applyFont="1" applyFill="1" applyBorder="1" applyAlignment="1">
      <alignment horizontal="center" vertical="center" wrapText="1"/>
    </xf>
    <xf numFmtId="0" fontId="153" fillId="23" borderId="16" xfId="1" applyFont="1" applyFill="1" applyBorder="1" applyAlignment="1">
      <alignment horizontal="left" vertical="center" wrapText="1"/>
    </xf>
    <xf numFmtId="0" fontId="153" fillId="23" borderId="16" xfId="1" applyFont="1" applyFill="1" applyBorder="1" applyAlignment="1">
      <alignment horizontal="center" vertical="center" wrapText="1"/>
    </xf>
    <xf numFmtId="169" fontId="153" fillId="23" borderId="16" xfId="1" applyNumberFormat="1" applyFont="1" applyFill="1" applyBorder="1" applyAlignment="1">
      <alignment horizontal="center" vertical="center" wrapText="1"/>
    </xf>
    <xf numFmtId="0" fontId="153" fillId="28" borderId="16" xfId="1" applyFont="1" applyFill="1" applyBorder="1" applyAlignment="1">
      <alignment horizontal="center" vertical="center" wrapText="1"/>
    </xf>
    <xf numFmtId="169" fontId="153" fillId="28" borderId="16" xfId="1" applyNumberFormat="1" applyFont="1" applyFill="1" applyBorder="1" applyAlignment="1">
      <alignment horizontal="center" vertical="center" wrapText="1"/>
    </xf>
    <xf numFmtId="169" fontId="157" fillId="29" borderId="51" xfId="6" applyNumberFormat="1" applyFont="1" applyFill="1" applyBorder="1" applyAlignment="1">
      <alignment horizontal="center" vertical="center" wrapText="1"/>
    </xf>
    <xf numFmtId="0" fontId="157" fillId="29" borderId="51" xfId="6" applyFont="1" applyFill="1" applyBorder="1" applyAlignment="1">
      <alignment horizontal="center" vertical="center" wrapText="1"/>
    </xf>
    <xf numFmtId="0" fontId="157" fillId="29" borderId="51" xfId="6" applyFont="1" applyFill="1" applyBorder="1" applyAlignment="1">
      <alignment vertical="center" wrapText="1"/>
    </xf>
    <xf numFmtId="0" fontId="153" fillId="30" borderId="16" xfId="1" applyFont="1" applyFill="1" applyBorder="1" applyAlignment="1">
      <alignment horizontal="center" vertical="center" wrapText="1"/>
    </xf>
    <xf numFmtId="169" fontId="153" fillId="30" borderId="16" xfId="1" applyNumberFormat="1" applyFont="1" applyFill="1" applyBorder="1" applyAlignment="1">
      <alignment horizontal="center" vertical="center" wrapText="1"/>
    </xf>
    <xf numFmtId="169" fontId="157" fillId="31" borderId="51" xfId="6" applyNumberFormat="1" applyFont="1" applyFill="1" applyBorder="1" applyAlignment="1">
      <alignment horizontal="center" vertical="center" wrapText="1"/>
    </xf>
    <xf numFmtId="0" fontId="157" fillId="31" borderId="51" xfId="6" applyFont="1" applyFill="1" applyBorder="1" applyAlignment="1">
      <alignment horizontal="center" vertical="center" wrapText="1"/>
    </xf>
    <xf numFmtId="0" fontId="157" fillId="31" borderId="72" xfId="6" applyFont="1" applyFill="1" applyBorder="1" applyAlignment="1">
      <alignment horizontal="center" vertical="center" wrapText="1"/>
    </xf>
    <xf numFmtId="169" fontId="158" fillId="35" borderId="16" xfId="1" applyNumberFormat="1" applyFont="1" applyFill="1" applyBorder="1" applyAlignment="1">
      <alignment horizontal="center" vertical="center" wrapText="1"/>
    </xf>
    <xf numFmtId="0" fontId="158" fillId="35" borderId="16" xfId="1" applyFont="1" applyFill="1" applyBorder="1" applyAlignment="1">
      <alignment horizontal="center" vertical="center" wrapText="1"/>
    </xf>
    <xf numFmtId="169" fontId="159" fillId="36" borderId="51" xfId="6" applyNumberFormat="1" applyFont="1" applyFill="1" applyBorder="1" applyAlignment="1">
      <alignment horizontal="center" vertical="center" wrapText="1"/>
    </xf>
    <xf numFmtId="0" fontId="159" fillId="36" borderId="51" xfId="6" applyFont="1" applyFill="1" applyBorder="1" applyAlignment="1">
      <alignment horizontal="center" vertical="center" wrapText="1"/>
    </xf>
    <xf numFmtId="0" fontId="159" fillId="36" borderId="72" xfId="6" applyFont="1" applyFill="1" applyBorder="1" applyAlignment="1">
      <alignment horizontal="center" vertical="center" wrapText="1"/>
    </xf>
    <xf numFmtId="0" fontId="160" fillId="37" borderId="74" xfId="1" applyFont="1" applyFill="1" applyBorder="1" applyAlignment="1">
      <alignment horizontal="center" vertical="center" wrapText="1"/>
    </xf>
    <xf numFmtId="0" fontId="160" fillId="37" borderId="16" xfId="1" applyFont="1" applyFill="1" applyBorder="1" applyAlignment="1">
      <alignment horizontal="center" vertical="center" wrapText="1"/>
    </xf>
    <xf numFmtId="169" fontId="160" fillId="37" borderId="16" xfId="1" applyNumberFormat="1" applyFont="1" applyFill="1" applyBorder="1" applyAlignment="1">
      <alignment horizontal="center" vertical="center" wrapText="1"/>
    </xf>
    <xf numFmtId="169" fontId="161" fillId="38" borderId="51" xfId="6" applyNumberFormat="1" applyFont="1" applyFill="1" applyBorder="1" applyAlignment="1">
      <alignment horizontal="center" vertical="center" wrapText="1"/>
    </xf>
    <xf numFmtId="0" fontId="161" fillId="38" borderId="51" xfId="6" applyFont="1" applyFill="1" applyBorder="1" applyAlignment="1">
      <alignment horizontal="center" vertical="center" wrapText="1"/>
    </xf>
    <xf numFmtId="0" fontId="161" fillId="38" borderId="72" xfId="6" applyFont="1" applyFill="1" applyBorder="1" applyAlignment="1">
      <alignment horizontal="center" vertical="center" wrapText="1"/>
    </xf>
    <xf numFmtId="0" fontId="153" fillId="51" borderId="16" xfId="1" applyFont="1" applyFill="1" applyBorder="1" applyAlignment="1">
      <alignment horizontal="center" vertical="center" wrapText="1"/>
    </xf>
    <xf numFmtId="169" fontId="153" fillId="51" borderId="16" xfId="1" applyNumberFormat="1" applyFont="1" applyFill="1" applyBorder="1" applyAlignment="1">
      <alignment horizontal="center" vertical="center" wrapText="1"/>
    </xf>
    <xf numFmtId="0" fontId="153" fillId="33" borderId="16" xfId="1" applyFont="1" applyFill="1" applyBorder="1" applyAlignment="1">
      <alignment horizontal="center" vertical="center" wrapText="1"/>
    </xf>
    <xf numFmtId="169" fontId="153" fillId="33" borderId="16" xfId="1" applyNumberFormat="1" applyFont="1" applyFill="1" applyBorder="1" applyAlignment="1">
      <alignment horizontal="center" vertical="center" wrapText="1"/>
    </xf>
    <xf numFmtId="0" fontId="153" fillId="34" borderId="16" xfId="1" applyFont="1" applyFill="1" applyBorder="1" applyAlignment="1">
      <alignment horizontal="center" vertical="center" wrapText="1"/>
    </xf>
    <xf numFmtId="169" fontId="153" fillId="34" borderId="16" xfId="1" applyNumberFormat="1" applyFont="1" applyFill="1" applyBorder="1" applyAlignment="1">
      <alignment horizontal="center" vertical="center" wrapText="1"/>
    </xf>
    <xf numFmtId="0" fontId="153" fillId="32" borderId="16" xfId="1" applyFont="1" applyFill="1" applyBorder="1" applyAlignment="1">
      <alignment horizontal="center" vertical="center" wrapText="1"/>
    </xf>
    <xf numFmtId="0" fontId="153" fillId="49" borderId="16" xfId="1" applyFont="1" applyFill="1" applyBorder="1" applyAlignment="1">
      <alignment horizontal="center" vertical="center" wrapText="1"/>
    </xf>
    <xf numFmtId="0" fontId="92" fillId="50" borderId="16" xfId="1" applyFont="1" applyFill="1" applyBorder="1" applyAlignment="1">
      <alignment horizontal="center" vertical="center" wrapText="1"/>
    </xf>
    <xf numFmtId="14" fontId="153" fillId="42" borderId="16" xfId="1" applyNumberFormat="1" applyFont="1" applyFill="1" applyBorder="1" applyAlignment="1">
      <alignment horizontal="center" vertical="center" wrapText="1"/>
    </xf>
    <xf numFmtId="1" fontId="153" fillId="61" borderId="214" xfId="1" applyNumberFormat="1" applyFont="1" applyFill="1" applyBorder="1" applyAlignment="1">
      <alignment horizontal="center" vertical="center" wrapText="1"/>
    </xf>
    <xf numFmtId="14" fontId="80" fillId="3" borderId="0" xfId="1" applyNumberFormat="1" applyFont="1" applyAlignment="1">
      <alignment horizontal="center" vertical="top"/>
    </xf>
    <xf numFmtId="14" fontId="7" fillId="3" borderId="0" xfId="1" applyNumberFormat="1" applyFont="1" applyAlignment="1">
      <alignment horizontal="center" vertical="top"/>
    </xf>
    <xf numFmtId="14" fontId="37" fillId="3" borderId="0" xfId="1" applyNumberFormat="1" applyFont="1" applyAlignment="1">
      <alignment horizontal="center" vertical="top"/>
    </xf>
    <xf numFmtId="0" fontId="92" fillId="6" borderId="57" xfId="1" applyFont="1" applyFill="1" applyBorder="1" applyAlignment="1">
      <alignment horizontal="center" vertical="center" wrapText="1"/>
    </xf>
    <xf numFmtId="0" fontId="89" fillId="4" borderId="1" xfId="7" applyFont="1" applyFill="1" applyBorder="1" applyAlignment="1">
      <alignment vertical="center" wrapText="1"/>
    </xf>
    <xf numFmtId="167" fontId="138" fillId="23" borderId="184" xfId="1" applyNumberFormat="1" applyFont="1" applyFill="1" applyBorder="1" applyAlignment="1">
      <alignment horizontal="center" vertical="top" wrapText="1"/>
    </xf>
    <xf numFmtId="169" fontId="86" fillId="82" borderId="17" xfId="1" applyNumberFormat="1" applyFont="1" applyFill="1" applyBorder="1" applyAlignment="1">
      <alignment horizontal="center" vertical="top" wrapText="1"/>
    </xf>
    <xf numFmtId="0" fontId="88" fillId="68" borderId="91" xfId="1" applyFont="1" applyFill="1" applyBorder="1" applyAlignment="1">
      <alignment horizontal="center" vertical="top" wrapText="1"/>
    </xf>
    <xf numFmtId="0" fontId="155" fillId="7" borderId="91" xfId="0" applyFont="1" applyFill="1" applyBorder="1" applyAlignment="1">
      <alignment vertical="top" wrapText="1"/>
    </xf>
    <xf numFmtId="0" fontId="155" fillId="7" borderId="91" xfId="0" applyFont="1" applyFill="1" applyBorder="1" applyAlignment="1">
      <alignment horizontal="center" vertical="top" wrapText="1"/>
    </xf>
    <xf numFmtId="0" fontId="117" fillId="7" borderId="91" xfId="1" applyFont="1" applyFill="1" applyBorder="1" applyAlignment="1">
      <alignment vertical="top" wrapText="1"/>
    </xf>
    <xf numFmtId="0" fontId="87" fillId="7" borderId="91" xfId="1" applyFont="1" applyFill="1" applyBorder="1" applyAlignment="1">
      <alignment vertical="top" wrapText="1"/>
    </xf>
    <xf numFmtId="0" fontId="87" fillId="7" borderId="91" xfId="1" applyFont="1" applyFill="1" applyBorder="1" applyAlignment="1">
      <alignment horizontal="center" vertical="top" wrapText="1"/>
    </xf>
    <xf numFmtId="14" fontId="138" fillId="42" borderId="11" xfId="1" applyNumberFormat="1" applyFont="1" applyFill="1" applyBorder="1" applyAlignment="1">
      <alignment horizontal="center" vertical="center" wrapText="1"/>
    </xf>
    <xf numFmtId="14" fontId="88" fillId="66" borderId="1" xfId="1" applyNumberFormat="1" applyFont="1" applyFill="1" applyBorder="1" applyAlignment="1">
      <alignment horizontal="center" vertical="center" wrapText="1"/>
    </xf>
    <xf numFmtId="0" fontId="181" fillId="61" borderId="16" xfId="1" applyFont="1" applyFill="1" applyBorder="1" applyAlignment="1">
      <alignment horizontal="center" vertical="center" wrapText="1"/>
    </xf>
    <xf numFmtId="0" fontId="181" fillId="84" borderId="16" xfId="1" applyFont="1" applyFill="1" applyBorder="1" applyAlignment="1">
      <alignment horizontal="center" vertical="center" wrapText="1"/>
    </xf>
    <xf numFmtId="14" fontId="183" fillId="60" borderId="111" xfId="1" applyNumberFormat="1" applyFont="1" applyFill="1" applyBorder="1" applyAlignment="1">
      <alignment horizontal="center" vertical="center" wrapText="1"/>
    </xf>
    <xf numFmtId="165" fontId="183" fillId="85" borderId="111" xfId="1" applyNumberFormat="1" applyFont="1" applyFill="1" applyBorder="1" applyAlignment="1">
      <alignment horizontal="center" vertical="center" wrapText="1"/>
    </xf>
    <xf numFmtId="0" fontId="36" fillId="76" borderId="90" xfId="1" applyFont="1" applyFill="1" applyBorder="1" applyAlignment="1">
      <alignment vertical="center" wrapText="1"/>
    </xf>
    <xf numFmtId="0" fontId="36" fillId="76" borderId="1" xfId="1" applyFont="1" applyFill="1" applyBorder="1" applyAlignment="1">
      <alignment vertical="center" wrapText="1"/>
    </xf>
    <xf numFmtId="0" fontId="36" fillId="76" borderId="59" xfId="1" applyFont="1" applyFill="1" applyBorder="1" applyAlignment="1">
      <alignment vertical="center" wrapText="1"/>
    </xf>
    <xf numFmtId="0" fontId="36" fillId="76" borderId="59" xfId="1" applyFont="1" applyFill="1" applyBorder="1" applyAlignment="1">
      <alignment horizontal="center" vertical="center" wrapText="1"/>
    </xf>
    <xf numFmtId="0" fontId="36" fillId="76" borderId="57" xfId="1" applyFont="1" applyFill="1" applyBorder="1" applyAlignment="1">
      <alignment horizontal="center" vertical="center" wrapText="1"/>
    </xf>
    <xf numFmtId="166" fontId="36" fillId="76" borderId="59" xfId="1" applyNumberFormat="1" applyFont="1" applyFill="1" applyBorder="1" applyAlignment="1">
      <alignment horizontal="center" vertical="center" wrapText="1"/>
    </xf>
    <xf numFmtId="166" fontId="166" fillId="76" borderId="59" xfId="1" applyNumberFormat="1" applyFont="1" applyFill="1" applyBorder="1" applyAlignment="1">
      <alignment horizontal="center" vertical="center" wrapText="1"/>
    </xf>
    <xf numFmtId="166" fontId="36" fillId="76" borderId="73" xfId="1" applyNumberFormat="1" applyFont="1" applyFill="1" applyBorder="1" applyAlignment="1">
      <alignment horizontal="center" vertical="center" wrapText="1"/>
    </xf>
    <xf numFmtId="166" fontId="36" fillId="76" borderId="92" xfId="1" applyNumberFormat="1" applyFont="1" applyFill="1" applyBorder="1" applyAlignment="1">
      <alignment horizontal="center" vertical="center" wrapText="1"/>
    </xf>
    <xf numFmtId="0" fontId="10" fillId="76" borderId="1" xfId="2" applyFill="1" applyBorder="1" applyAlignment="1">
      <alignment vertical="center" wrapText="1"/>
    </xf>
    <xf numFmtId="0" fontId="36" fillId="76" borderId="47" xfId="1" applyFont="1" applyFill="1" applyBorder="1" applyAlignment="1">
      <alignment horizontal="center" vertical="center" wrapText="1"/>
    </xf>
    <xf numFmtId="0" fontId="36" fillId="76" borderId="1" xfId="1" applyFont="1" applyFill="1" applyBorder="1" applyAlignment="1">
      <alignment horizontal="center" vertical="center" wrapText="1"/>
    </xf>
    <xf numFmtId="0" fontId="36" fillId="76" borderId="30" xfId="1" applyFont="1" applyFill="1" applyBorder="1" applyAlignment="1">
      <alignment horizontal="center" vertical="center" wrapText="1"/>
    </xf>
    <xf numFmtId="0" fontId="36" fillId="76" borderId="58" xfId="1" applyFont="1" applyFill="1" applyBorder="1" applyAlignment="1">
      <alignment horizontal="center" vertical="center" wrapText="1"/>
    </xf>
    <xf numFmtId="0" fontId="87" fillId="76" borderId="1" xfId="1" applyFont="1" applyFill="1" applyBorder="1" applyAlignment="1">
      <alignment vertical="center" wrapText="1"/>
    </xf>
    <xf numFmtId="0" fontId="88" fillId="76" borderId="1" xfId="1" applyFont="1" applyFill="1" applyBorder="1" applyAlignment="1">
      <alignment vertical="center" wrapText="1"/>
    </xf>
    <xf numFmtId="0" fontId="89" fillId="81" borderId="1" xfId="7" applyFont="1" applyFill="1" applyBorder="1" applyAlignment="1">
      <alignment vertical="center" wrapText="1"/>
    </xf>
    <xf numFmtId="0" fontId="36" fillId="22" borderId="57" xfId="1" applyFont="1" applyFill="1" applyBorder="1" applyAlignment="1">
      <alignment horizontal="center" vertical="center" wrapText="1"/>
    </xf>
    <xf numFmtId="0" fontId="35" fillId="17" borderId="60" xfId="2" applyFont="1" applyFill="1" applyBorder="1" applyAlignment="1">
      <alignment horizontal="left" vertical="top" wrapText="1"/>
    </xf>
    <xf numFmtId="166" fontId="36" fillId="9" borderId="210" xfId="1" applyNumberFormat="1" applyFont="1" applyFill="1" applyBorder="1" applyAlignment="1">
      <alignment horizontal="left" vertical="center" wrapText="1"/>
    </xf>
    <xf numFmtId="166" fontId="87" fillId="6" borderId="57" xfId="1" applyNumberFormat="1" applyFont="1" applyFill="1" applyBorder="1" applyAlignment="1">
      <alignment horizontal="center" vertical="center" wrapText="1"/>
    </xf>
    <xf numFmtId="0" fontId="117" fillId="9" borderId="57" xfId="1" applyFont="1" applyFill="1" applyBorder="1" applyAlignment="1">
      <alignment vertical="center" wrapText="1"/>
    </xf>
    <xf numFmtId="165" fontId="36" fillId="22" borderId="215" xfId="1" applyNumberFormat="1" applyFont="1" applyFill="1" applyBorder="1" applyAlignment="1">
      <alignment horizontal="center" vertical="center" wrapText="1"/>
    </xf>
    <xf numFmtId="0" fontId="87" fillId="6" borderId="114" xfId="1" applyFont="1" applyFill="1" applyBorder="1" applyAlignment="1">
      <alignment horizontal="left" vertical="center" wrapText="1"/>
    </xf>
    <xf numFmtId="166" fontId="168" fillId="6" borderId="59" xfId="1" applyNumberFormat="1" applyFont="1" applyFill="1" applyBorder="1" applyAlignment="1">
      <alignment horizontal="center" vertical="center" wrapText="1"/>
    </xf>
    <xf numFmtId="0" fontId="91" fillId="20" borderId="30" xfId="1" applyFont="1" applyFill="1" applyBorder="1" applyAlignment="1">
      <alignment horizontal="center" vertical="center"/>
    </xf>
    <xf numFmtId="169" fontId="91" fillId="11" borderId="73" xfId="1" applyNumberFormat="1" applyFont="1" applyFill="1" applyBorder="1" applyAlignment="1">
      <alignment horizontal="center" vertical="center"/>
    </xf>
    <xf numFmtId="0" fontId="91" fillId="11" borderId="73" xfId="1" applyFont="1" applyFill="1" applyBorder="1" applyAlignment="1">
      <alignment horizontal="center" vertical="center"/>
    </xf>
    <xf numFmtId="169" fontId="91" fillId="9" borderId="73" xfId="1" applyNumberFormat="1" applyFont="1" applyFill="1" applyBorder="1" applyAlignment="1">
      <alignment horizontal="center" vertical="center"/>
    </xf>
    <xf numFmtId="169" fontId="91" fillId="20" borderId="59" xfId="1" applyNumberFormat="1" applyFont="1" applyFill="1" applyBorder="1" applyAlignment="1">
      <alignment horizontal="center" vertical="center"/>
    </xf>
    <xf numFmtId="0" fontId="91" fillId="20" borderId="73" xfId="1" applyFont="1" applyFill="1" applyBorder="1" applyAlignment="1">
      <alignment horizontal="center" vertical="center"/>
    </xf>
    <xf numFmtId="0" fontId="91" fillId="20" borderId="58" xfId="1" applyFont="1" applyFill="1" applyBorder="1" applyAlignment="1">
      <alignment horizontal="center" vertical="center"/>
    </xf>
    <xf numFmtId="169" fontId="91" fillId="20" borderId="73" xfId="1" applyNumberFormat="1" applyFont="1" applyFill="1" applyBorder="1" applyAlignment="1">
      <alignment horizontal="center" vertical="center"/>
    </xf>
    <xf numFmtId="49" fontId="91" fillId="11" borderId="59" xfId="1" applyNumberFormat="1" applyFont="1" applyFill="1" applyBorder="1" applyAlignment="1">
      <alignment horizontal="center" vertical="center" wrapText="1"/>
    </xf>
    <xf numFmtId="166" fontId="36" fillId="9" borderId="146" xfId="1" applyNumberFormat="1" applyFont="1" applyFill="1" applyBorder="1" applyAlignment="1">
      <alignment vertical="center" wrapText="1"/>
    </xf>
    <xf numFmtId="49" fontId="173" fillId="11" borderId="59" xfId="1" applyNumberFormat="1" applyFont="1" applyFill="1" applyBorder="1" applyAlignment="1">
      <alignment horizontal="center" vertical="center" wrapText="1"/>
    </xf>
    <xf numFmtId="169" fontId="91" fillId="11" borderId="59" xfId="1" applyNumberFormat="1" applyFont="1" applyFill="1" applyBorder="1" applyAlignment="1">
      <alignment horizontal="center" vertical="center"/>
    </xf>
    <xf numFmtId="0" fontId="91" fillId="11" borderId="59" xfId="1" applyFont="1" applyFill="1" applyBorder="1" applyAlignment="1">
      <alignment horizontal="center" vertical="center"/>
    </xf>
    <xf numFmtId="169" fontId="91" fillId="9" borderId="59" xfId="1" applyNumberFormat="1" applyFont="1" applyFill="1" applyBorder="1" applyAlignment="1">
      <alignment horizontal="center" vertical="center"/>
    </xf>
    <xf numFmtId="0" fontId="91" fillId="20" borderId="59" xfId="1" applyFont="1" applyFill="1" applyBorder="1" applyAlignment="1">
      <alignment horizontal="center" vertical="center"/>
    </xf>
    <xf numFmtId="0" fontId="87" fillId="6" borderId="90" xfId="1" applyFont="1" applyFill="1" applyBorder="1" applyAlignment="1">
      <alignment vertical="center" wrapText="1"/>
    </xf>
    <xf numFmtId="0" fontId="87" fillId="6" borderId="59" xfId="1" applyFont="1" applyFill="1" applyBorder="1" applyAlignment="1">
      <alignment vertical="center" wrapText="1"/>
    </xf>
    <xf numFmtId="0" fontId="178" fillId="6" borderId="59" xfId="1" applyFont="1" applyFill="1" applyBorder="1" applyAlignment="1">
      <alignment vertical="center" wrapText="1"/>
    </xf>
    <xf numFmtId="166" fontId="36" fillId="20" borderId="58" xfId="1" applyNumberFormat="1" applyFont="1" applyFill="1" applyBorder="1" applyAlignment="1">
      <alignment horizontal="center" vertical="center" wrapText="1"/>
    </xf>
    <xf numFmtId="0" fontId="117" fillId="9" borderId="60" xfId="1" applyFont="1" applyFill="1" applyBorder="1" applyAlignment="1">
      <alignment vertical="center" wrapText="1"/>
    </xf>
    <xf numFmtId="166" fontId="36" fillId="9" borderId="158" xfId="1" applyNumberFormat="1" applyFont="1" applyFill="1" applyBorder="1" applyAlignment="1">
      <alignment vertical="center" wrapText="1"/>
    </xf>
    <xf numFmtId="0" fontId="117" fillId="9" borderId="159" xfId="1" applyFont="1" applyFill="1" applyBorder="1" applyAlignment="1">
      <alignment vertical="center" wrapText="1"/>
    </xf>
    <xf numFmtId="14" fontId="36" fillId="9" borderId="59" xfId="1" applyNumberFormat="1" applyFont="1" applyFill="1" applyBorder="1" applyAlignment="1">
      <alignment horizontal="center" vertical="center" wrapText="1"/>
    </xf>
    <xf numFmtId="0" fontId="86" fillId="6" borderId="59" xfId="8" applyFont="1" applyFill="1" applyBorder="1" applyAlignment="1">
      <alignment vertical="center" wrapText="1"/>
    </xf>
    <xf numFmtId="0" fontId="36" fillId="22" borderId="114" xfId="1" applyFont="1" applyFill="1" applyBorder="1" applyAlignment="1">
      <alignment vertical="center" wrapText="1"/>
    </xf>
    <xf numFmtId="0" fontId="36" fillId="6" borderId="59" xfId="1" quotePrefix="1" applyFont="1" applyFill="1" applyBorder="1" applyAlignment="1">
      <alignment horizontal="left" vertical="center" wrapText="1"/>
    </xf>
    <xf numFmtId="0" fontId="36" fillId="9" borderId="57" xfId="1" applyFont="1" applyFill="1" applyBorder="1" applyAlignment="1">
      <alignment vertical="center" wrapText="1"/>
    </xf>
    <xf numFmtId="166" fontId="117" fillId="6" borderId="59" xfId="1" applyNumberFormat="1" applyFont="1" applyFill="1" applyBorder="1" applyAlignment="1">
      <alignment horizontal="center" vertical="center" wrapText="1"/>
    </xf>
    <xf numFmtId="166" fontId="176" fillId="6" borderId="59" xfId="1" applyNumberFormat="1" applyFont="1" applyFill="1" applyBorder="1" applyAlignment="1">
      <alignment horizontal="center" vertical="center" wrapText="1"/>
    </xf>
    <xf numFmtId="169" fontId="36" fillId="9" borderId="57" xfId="1" quotePrefix="1" applyNumberFormat="1" applyFont="1" applyFill="1" applyBorder="1" applyAlignment="1">
      <alignment horizontal="center" vertical="center" wrapText="1"/>
    </xf>
    <xf numFmtId="166" fontId="36" fillId="9" borderId="59" xfId="1" applyNumberFormat="1" applyFont="1" applyFill="1" applyBorder="1" applyAlignment="1">
      <alignment vertical="center" wrapText="1"/>
    </xf>
    <xf numFmtId="0" fontId="117" fillId="6" borderId="90" xfId="1" applyFont="1" applyFill="1" applyBorder="1" applyAlignment="1">
      <alignment vertical="center" wrapText="1"/>
    </xf>
    <xf numFmtId="0" fontId="117" fillId="6" borderId="59" xfId="1" applyFont="1" applyFill="1" applyBorder="1" applyAlignment="1">
      <alignment vertical="center" wrapText="1"/>
    </xf>
    <xf numFmtId="166" fontId="36" fillId="9" borderId="60" xfId="1" applyNumberFormat="1" applyFont="1" applyFill="1" applyBorder="1" applyAlignment="1">
      <alignment vertical="center" wrapText="1"/>
    </xf>
    <xf numFmtId="0" fontId="86" fillId="10" borderId="0" xfId="7" applyFont="1" applyFill="1" applyBorder="1" applyAlignment="1">
      <alignment vertical="center" wrapText="1"/>
    </xf>
    <xf numFmtId="0" fontId="86" fillId="10" borderId="1" xfId="7" applyFont="1" applyFill="1" applyBorder="1" applyAlignment="1">
      <alignment horizontal="center" vertical="center" wrapText="1"/>
    </xf>
    <xf numFmtId="0" fontId="125" fillId="10" borderId="1" xfId="0" applyFont="1" applyFill="1" applyBorder="1" applyAlignment="1">
      <alignment horizontal="center" vertical="center" wrapText="1"/>
    </xf>
    <xf numFmtId="0" fontId="36" fillId="9" borderId="0" xfId="1" applyFont="1" applyFill="1" applyAlignment="1">
      <alignment horizontal="center" vertical="center" wrapText="1"/>
    </xf>
    <xf numFmtId="0" fontId="36" fillId="9" borderId="2" xfId="1" applyFont="1" applyFill="1" applyBorder="1" applyAlignment="1">
      <alignment horizontal="center" vertical="center" wrapText="1"/>
    </xf>
    <xf numFmtId="0" fontId="138" fillId="23" borderId="182" xfId="1" applyFont="1" applyFill="1" applyBorder="1" applyAlignment="1">
      <alignment vertical="top" wrapText="1"/>
    </xf>
    <xf numFmtId="0" fontId="36" fillId="6" borderId="0" xfId="1" applyFont="1" applyFill="1" applyAlignment="1">
      <alignment vertical="center" wrapText="1"/>
    </xf>
    <xf numFmtId="0" fontId="138" fillId="23" borderId="11" xfId="1" applyFont="1" applyFill="1" applyBorder="1" applyAlignment="1">
      <alignment horizontal="center" vertical="center" wrapText="1"/>
    </xf>
    <xf numFmtId="0" fontId="80" fillId="3" borderId="0" xfId="1" applyFont="1" applyAlignment="1">
      <alignment horizontal="left" vertical="top" wrapText="1"/>
    </xf>
    <xf numFmtId="0" fontId="7" fillId="3" borderId="0" xfId="1" applyFont="1" applyAlignment="1">
      <alignment horizontal="left" vertical="top" wrapText="1"/>
    </xf>
    <xf numFmtId="0" fontId="37" fillId="3" borderId="0" xfId="1" applyFont="1" applyAlignment="1">
      <alignment horizontal="left" vertical="top" wrapText="1"/>
    </xf>
    <xf numFmtId="14" fontId="80" fillId="3" borderId="0" xfId="1" applyNumberFormat="1" applyFont="1" applyAlignment="1">
      <alignment horizontal="center" vertical="top" wrapText="1"/>
    </xf>
    <xf numFmtId="14" fontId="7" fillId="3" borderId="0" xfId="1" applyNumberFormat="1" applyFont="1" applyAlignment="1">
      <alignment horizontal="center" vertical="top" wrapText="1"/>
    </xf>
    <xf numFmtId="14" fontId="37" fillId="3" borderId="0" xfId="1" applyNumberFormat="1" applyFont="1" applyAlignment="1">
      <alignment horizontal="center" vertical="top" wrapText="1"/>
    </xf>
    <xf numFmtId="0" fontId="36" fillId="5" borderId="1" xfId="1" applyFont="1" applyFill="1" applyBorder="1" applyAlignment="1">
      <alignment vertical="center" wrapText="1"/>
    </xf>
    <xf numFmtId="169" fontId="36" fillId="20" borderId="9" xfId="1" applyNumberFormat="1" applyFont="1" applyFill="1" applyBorder="1" applyAlignment="1">
      <alignment horizontal="center" vertical="center" wrapText="1"/>
    </xf>
    <xf numFmtId="0" fontId="36" fillId="6" borderId="73" xfId="1" applyFont="1" applyFill="1" applyBorder="1" applyAlignment="1">
      <alignment vertical="center" wrapText="1"/>
    </xf>
    <xf numFmtId="0" fontId="153" fillId="23" borderId="218" xfId="1" applyFont="1" applyFill="1" applyBorder="1" applyAlignment="1">
      <alignment horizontal="center" vertical="center" wrapText="1"/>
    </xf>
    <xf numFmtId="0" fontId="36" fillId="6" borderId="91" xfId="1" applyFont="1" applyFill="1" applyBorder="1" applyAlignment="1">
      <alignment vertical="center" wrapText="1"/>
    </xf>
    <xf numFmtId="0" fontId="155" fillId="67" borderId="1" xfId="0" applyFont="1" applyFill="1" applyBorder="1" applyAlignment="1">
      <alignment vertical="top" wrapText="1"/>
    </xf>
    <xf numFmtId="0" fontId="87" fillId="6" borderId="22" xfId="1" applyFont="1" applyFill="1" applyBorder="1" applyAlignment="1">
      <alignment horizontal="center" vertical="center" wrapText="1"/>
    </xf>
    <xf numFmtId="0" fontId="36" fillId="66" borderId="13" xfId="1" applyFont="1" applyFill="1" applyBorder="1" applyAlignment="1">
      <alignment vertical="center" wrapText="1"/>
    </xf>
    <xf numFmtId="0" fontId="35" fillId="80" borderId="60" xfId="8" applyFont="1" applyFill="1" applyBorder="1" applyAlignment="1">
      <alignment vertical="center" wrapText="1"/>
    </xf>
    <xf numFmtId="169" fontId="87" fillId="22" borderId="2" xfId="1" applyNumberFormat="1" applyFont="1" applyFill="1" applyBorder="1" applyAlignment="1">
      <alignment horizontal="center" vertical="center" wrapText="1"/>
    </xf>
    <xf numFmtId="169" fontId="138" fillId="78" borderId="9" xfId="1" applyNumberFormat="1" applyFont="1" applyFill="1" applyBorder="1" applyAlignment="1">
      <alignment horizontal="center" vertical="center" wrapText="1"/>
    </xf>
    <xf numFmtId="0" fontId="138" fillId="78" borderId="9" xfId="1" applyFont="1" applyFill="1" applyBorder="1" applyAlignment="1">
      <alignment horizontal="center" vertical="center" wrapText="1"/>
    </xf>
    <xf numFmtId="0" fontId="138" fillId="78" borderId="29" xfId="1" applyFont="1" applyFill="1" applyBorder="1" applyAlignment="1">
      <alignment horizontal="center" vertical="center" wrapText="1"/>
    </xf>
    <xf numFmtId="166" fontId="36" fillId="9" borderId="1" xfId="1" applyNumberFormat="1" applyFont="1" applyFill="1" applyBorder="1" applyAlignment="1">
      <alignment horizontal="center" vertical="top" wrapText="1"/>
    </xf>
    <xf numFmtId="0" fontId="86" fillId="10" borderId="1" xfId="0" applyFont="1" applyFill="1" applyBorder="1" applyAlignment="1">
      <alignment vertical="top" wrapText="1"/>
    </xf>
    <xf numFmtId="14" fontId="87" fillId="9" borderId="0" xfId="1" applyNumberFormat="1" applyFont="1" applyFill="1" applyAlignment="1">
      <alignment horizontal="center" vertical="center" wrapText="1"/>
    </xf>
    <xf numFmtId="14" fontId="36" fillId="9" borderId="0" xfId="1" applyNumberFormat="1" applyFont="1" applyFill="1" applyAlignment="1">
      <alignment horizontal="center" vertical="center" wrapText="1"/>
    </xf>
    <xf numFmtId="169" fontId="117" fillId="80" borderId="30" xfId="1" applyNumberFormat="1" applyFont="1" applyFill="1" applyBorder="1" applyAlignment="1">
      <alignment horizontal="center" vertical="center" wrapText="1"/>
    </xf>
    <xf numFmtId="166" fontId="166" fillId="6" borderId="0" xfId="1" applyNumberFormat="1" applyFont="1" applyFill="1" applyAlignment="1">
      <alignment horizontal="center" vertical="center" wrapText="1"/>
    </xf>
    <xf numFmtId="49" fontId="165" fillId="79" borderId="46" xfId="1" applyNumberFormat="1" applyFont="1" applyFill="1" applyBorder="1" applyAlignment="1">
      <alignment horizontal="center" vertical="center" wrapText="1"/>
    </xf>
    <xf numFmtId="169" fontId="138" fillId="78" borderId="46" xfId="1" applyNumberFormat="1" applyFont="1" applyFill="1" applyBorder="1" applyAlignment="1">
      <alignment horizontal="center" vertical="center" wrapText="1"/>
    </xf>
    <xf numFmtId="14" fontId="153" fillId="78" borderId="1" xfId="1" applyNumberFormat="1" applyFont="1" applyFill="1" applyBorder="1" applyAlignment="1">
      <alignment horizontal="center" vertical="center" wrapText="1"/>
    </xf>
    <xf numFmtId="0" fontId="153" fillId="78" borderId="1" xfId="1" applyFont="1" applyFill="1" applyBorder="1" applyAlignment="1">
      <alignment vertical="center" wrapText="1"/>
    </xf>
    <xf numFmtId="0" fontId="165" fillId="79" borderId="1" xfId="0" applyFont="1" applyFill="1" applyBorder="1" applyAlignment="1">
      <alignment horizontal="left" vertical="center" wrapText="1"/>
    </xf>
    <xf numFmtId="0" fontId="165" fillId="79" borderId="1" xfId="7" applyFont="1" applyFill="1" applyBorder="1" applyAlignment="1">
      <alignment vertical="center" wrapText="1"/>
    </xf>
    <xf numFmtId="0" fontId="165" fillId="79" borderId="1" xfId="7" applyFont="1" applyFill="1" applyBorder="1" applyAlignment="1">
      <alignment horizontal="center" vertical="center" wrapText="1"/>
    </xf>
    <xf numFmtId="49" fontId="184" fillId="78" borderId="29" xfId="1" applyNumberFormat="1" applyFont="1" applyFill="1" applyBorder="1" applyAlignment="1">
      <alignment horizontal="center" vertical="center" wrapText="1"/>
    </xf>
    <xf numFmtId="169" fontId="184" fillId="78" borderId="1" xfId="1" applyNumberFormat="1" applyFont="1" applyFill="1" applyBorder="1" applyAlignment="1">
      <alignment horizontal="center" vertical="center" wrapText="1"/>
    </xf>
    <xf numFmtId="49" fontId="165" fillId="79" borderId="1" xfId="1" applyNumberFormat="1" applyFont="1" applyFill="1" applyBorder="1" applyAlignment="1">
      <alignment horizontal="center" vertical="center"/>
    </xf>
    <xf numFmtId="166" fontId="138" fillId="78" borderId="57" xfId="1" applyNumberFormat="1" applyFont="1" applyFill="1" applyBorder="1" applyAlignment="1">
      <alignment horizontal="center" vertical="center" wrapText="1"/>
    </xf>
    <xf numFmtId="169" fontId="138" fillId="78" borderId="57" xfId="1" quotePrefix="1" applyNumberFormat="1" applyFont="1" applyFill="1" applyBorder="1" applyAlignment="1">
      <alignment horizontal="center" vertical="center" wrapText="1"/>
    </xf>
    <xf numFmtId="49" fontId="138" fillId="78" borderId="59" xfId="1" applyNumberFormat="1" applyFont="1" applyFill="1" applyBorder="1" applyAlignment="1">
      <alignment horizontal="center" vertical="center" wrapText="1"/>
    </xf>
    <xf numFmtId="169" fontId="138" fillId="78" borderId="73" xfId="1" applyNumberFormat="1" applyFont="1" applyFill="1" applyBorder="1" applyAlignment="1">
      <alignment horizontal="center" vertical="center" wrapText="1"/>
    </xf>
    <xf numFmtId="169" fontId="138" fillId="78" borderId="59" xfId="1" applyNumberFormat="1" applyFont="1" applyFill="1" applyBorder="1" applyAlignment="1">
      <alignment horizontal="center" vertical="center" wrapText="1"/>
    </xf>
    <xf numFmtId="169" fontId="138" fillId="78" borderId="57" xfId="1" applyNumberFormat="1" applyFont="1" applyFill="1" applyBorder="1" applyAlignment="1">
      <alignment horizontal="center" vertical="center" wrapText="1"/>
    </xf>
    <xf numFmtId="0" fontId="87" fillId="81" borderId="1" xfId="1" applyFont="1" applyFill="1" applyBorder="1" applyAlignment="1">
      <alignment vertical="center" wrapText="1"/>
    </xf>
    <xf numFmtId="0" fontId="36" fillId="81" borderId="1" xfId="1" applyFont="1" applyFill="1" applyBorder="1" applyAlignment="1">
      <alignment horizontal="center" vertical="center" wrapText="1"/>
    </xf>
    <xf numFmtId="0" fontId="36" fillId="81" borderId="1" xfId="1" applyFont="1" applyFill="1" applyBorder="1" applyAlignment="1">
      <alignment vertical="center" wrapText="1"/>
    </xf>
    <xf numFmtId="49" fontId="36" fillId="81" borderId="46" xfId="1" applyNumberFormat="1" applyFont="1" applyFill="1" applyBorder="1" applyAlignment="1">
      <alignment horizontal="center" vertical="center" wrapText="1"/>
    </xf>
    <xf numFmtId="166" fontId="87" fillId="80" borderId="2" xfId="1" applyNumberFormat="1" applyFont="1" applyFill="1" applyBorder="1" applyAlignment="1">
      <alignment horizontal="center" vertical="center" wrapText="1"/>
    </xf>
    <xf numFmtId="0" fontId="35" fillId="80" borderId="30" xfId="2" applyFont="1" applyFill="1" applyBorder="1" applyAlignment="1">
      <alignment horizontal="center" vertical="center" wrapText="1"/>
    </xf>
    <xf numFmtId="166" fontId="117" fillId="80" borderId="1" xfId="1" applyNumberFormat="1" applyFont="1" applyFill="1" applyBorder="1" applyAlignment="1">
      <alignment horizontal="center" vertical="center" wrapText="1"/>
    </xf>
    <xf numFmtId="166" fontId="36" fillId="80" borderId="83" xfId="1" applyNumberFormat="1" applyFont="1" applyFill="1" applyBorder="1" applyAlignment="1">
      <alignment horizontal="left" vertical="center" wrapText="1"/>
    </xf>
    <xf numFmtId="0" fontId="10" fillId="80" borderId="1" xfId="2" applyFill="1" applyBorder="1" applyAlignment="1">
      <alignment vertical="center" wrapText="1"/>
    </xf>
    <xf numFmtId="0" fontId="137" fillId="78" borderId="60" xfId="8" applyFont="1" applyFill="1" applyBorder="1" applyAlignment="1">
      <alignment vertical="center" wrapText="1"/>
    </xf>
    <xf numFmtId="49" fontId="165" fillId="79" borderId="59" xfId="1" applyNumberFormat="1" applyFont="1" applyFill="1" applyBorder="1" applyAlignment="1">
      <alignment horizontal="center" vertical="center"/>
    </xf>
    <xf numFmtId="49" fontId="165" fillId="78" borderId="59" xfId="1" applyNumberFormat="1" applyFont="1" applyFill="1" applyBorder="1" applyAlignment="1">
      <alignment horizontal="center" vertical="center"/>
    </xf>
    <xf numFmtId="0" fontId="36" fillId="86" borderId="9" xfId="1" applyFont="1" applyFill="1" applyBorder="1" applyAlignment="1">
      <alignment vertical="center" wrapText="1"/>
    </xf>
    <xf numFmtId="0" fontId="36" fillId="86" borderId="1" xfId="1" applyFont="1" applyFill="1" applyBorder="1" applyAlignment="1">
      <alignment vertical="center" wrapText="1"/>
    </xf>
    <xf numFmtId="0" fontId="36" fillId="86" borderId="22" xfId="1" applyFont="1" applyFill="1" applyBorder="1" applyAlignment="1">
      <alignment vertical="center" wrapText="1"/>
    </xf>
    <xf numFmtId="49" fontId="36" fillId="86" borderId="1" xfId="1" applyNumberFormat="1" applyFont="1" applyFill="1" applyBorder="1" applyAlignment="1">
      <alignment horizontal="center" vertical="center" wrapText="1"/>
    </xf>
    <xf numFmtId="0" fontId="36" fillId="86" borderId="22" xfId="1" applyFont="1" applyFill="1" applyBorder="1" applyAlignment="1">
      <alignment horizontal="center" vertical="center" wrapText="1"/>
    </xf>
    <xf numFmtId="0" fontId="36" fillId="86" borderId="2" xfId="1" applyFont="1" applyFill="1" applyBorder="1" applyAlignment="1">
      <alignment horizontal="center" vertical="center" wrapText="1"/>
    </xf>
    <xf numFmtId="166" fontId="36" fillId="86" borderId="22" xfId="1" applyNumberFormat="1" applyFont="1" applyFill="1" applyBorder="1" applyAlignment="1">
      <alignment horizontal="center" vertical="center" wrapText="1"/>
    </xf>
    <xf numFmtId="166" fontId="166" fillId="86" borderId="22" xfId="1" applyNumberFormat="1" applyFont="1" applyFill="1" applyBorder="1" applyAlignment="1">
      <alignment horizontal="center" vertical="center" wrapText="1"/>
    </xf>
    <xf numFmtId="166" fontId="36" fillId="86" borderId="1" xfId="1" applyNumberFormat="1" applyFont="1" applyFill="1" applyBorder="1" applyAlignment="1">
      <alignment horizontal="center" vertical="center" wrapText="1"/>
    </xf>
    <xf numFmtId="166" fontId="36" fillId="86" borderId="2" xfId="1" applyNumberFormat="1" applyFont="1" applyFill="1" applyBorder="1" applyAlignment="1">
      <alignment horizontal="center" vertical="center" wrapText="1"/>
    </xf>
    <xf numFmtId="166" fontId="36" fillId="86" borderId="9" xfId="1" applyNumberFormat="1" applyFont="1" applyFill="1" applyBorder="1" applyAlignment="1">
      <alignment horizontal="center" vertical="center" wrapText="1"/>
    </xf>
    <xf numFmtId="166" fontId="36" fillId="86" borderId="40" xfId="1" applyNumberFormat="1" applyFont="1" applyFill="1" applyBorder="1" applyAlignment="1">
      <alignment horizontal="center" vertical="center" wrapText="1"/>
    </xf>
    <xf numFmtId="166" fontId="36" fillId="86" borderId="83" xfId="1" applyNumberFormat="1" applyFont="1" applyFill="1" applyBorder="1" applyAlignment="1">
      <alignment horizontal="center" vertical="center" wrapText="1"/>
    </xf>
    <xf numFmtId="166" fontId="36" fillId="86" borderId="85" xfId="1" applyNumberFormat="1" applyFont="1" applyFill="1" applyBorder="1" applyAlignment="1">
      <alignment horizontal="center" vertical="center" wrapText="1"/>
    </xf>
    <xf numFmtId="165" fontId="36" fillId="86" borderId="29" xfId="1" applyNumberFormat="1" applyFont="1" applyFill="1" applyBorder="1" applyAlignment="1">
      <alignment horizontal="center" vertical="center" wrapText="1"/>
    </xf>
    <xf numFmtId="0" fontId="35" fillId="86" borderId="1" xfId="8" applyFont="1" applyFill="1" applyBorder="1" applyAlignment="1">
      <alignment vertical="center" wrapText="1"/>
    </xf>
    <xf numFmtId="169" fontId="36" fillId="86" borderId="2" xfId="1" applyNumberFormat="1" applyFont="1" applyFill="1" applyBorder="1" applyAlignment="1">
      <alignment horizontal="center" vertical="center" wrapText="1"/>
    </xf>
    <xf numFmtId="49" fontId="36" fillId="86" borderId="46" xfId="1" applyNumberFormat="1" applyFont="1" applyFill="1" applyBorder="1" applyAlignment="1">
      <alignment horizontal="center" vertical="center" wrapText="1"/>
    </xf>
    <xf numFmtId="49" fontId="36" fillId="86" borderId="22" xfId="1" applyNumberFormat="1" applyFont="1" applyFill="1" applyBorder="1" applyAlignment="1">
      <alignment horizontal="center" vertical="center" wrapText="1"/>
    </xf>
    <xf numFmtId="169" fontId="36" fillId="86" borderId="1" xfId="1" applyNumberFormat="1" applyFont="1" applyFill="1" applyBorder="1" applyAlignment="1">
      <alignment horizontal="center" vertical="center" wrapText="1"/>
    </xf>
    <xf numFmtId="0" fontId="36" fillId="86" borderId="1" xfId="1" applyFont="1" applyFill="1" applyBorder="1" applyAlignment="1">
      <alignment horizontal="center" vertical="center" wrapText="1"/>
    </xf>
    <xf numFmtId="0" fontId="36" fillId="86" borderId="47" xfId="1" applyFont="1" applyFill="1" applyBorder="1" applyAlignment="1">
      <alignment horizontal="center" vertical="center" wrapText="1"/>
    </xf>
    <xf numFmtId="0" fontId="36" fillId="86" borderId="30" xfId="1" applyFont="1" applyFill="1" applyBorder="1" applyAlignment="1">
      <alignment horizontal="center" vertical="center" wrapText="1"/>
    </xf>
    <xf numFmtId="169" fontId="36" fillId="86" borderId="22" xfId="1" applyNumberFormat="1" applyFont="1" applyFill="1" applyBorder="1" applyAlignment="1">
      <alignment horizontal="center" vertical="center" wrapText="1"/>
    </xf>
    <xf numFmtId="0" fontId="36" fillId="86" borderId="38" xfId="1" applyFont="1" applyFill="1" applyBorder="1" applyAlignment="1">
      <alignment horizontal="center" vertical="center" wrapText="1"/>
    </xf>
    <xf numFmtId="49" fontId="36" fillId="86" borderId="29" xfId="1" applyNumberFormat="1" applyFont="1" applyFill="1" applyBorder="1" applyAlignment="1">
      <alignment horizontal="center" vertical="center" wrapText="1"/>
    </xf>
    <xf numFmtId="169" fontId="36" fillId="86" borderId="30" xfId="1" applyNumberFormat="1" applyFont="1" applyFill="1" applyBorder="1" applyAlignment="1">
      <alignment horizontal="center" vertical="center" wrapText="1"/>
    </xf>
    <xf numFmtId="166" fontId="36" fillId="86" borderId="1" xfId="1" applyNumberFormat="1" applyFont="1" applyFill="1" applyBorder="1" applyAlignment="1">
      <alignment vertical="center" wrapText="1"/>
    </xf>
    <xf numFmtId="14" fontId="36" fillId="86" borderId="1" xfId="1" applyNumberFormat="1" applyFont="1" applyFill="1" applyBorder="1" applyAlignment="1">
      <alignment horizontal="center" vertical="center" wrapText="1"/>
    </xf>
    <xf numFmtId="14" fontId="87" fillId="86" borderId="1" xfId="1" applyNumberFormat="1" applyFont="1" applyFill="1" applyBorder="1" applyAlignment="1">
      <alignment horizontal="center" vertical="center" wrapText="1"/>
    </xf>
    <xf numFmtId="0" fontId="87" fillId="86" borderId="1" xfId="1" applyFont="1" applyFill="1" applyBorder="1" applyAlignment="1">
      <alignment vertical="center" wrapText="1"/>
    </xf>
    <xf numFmtId="166" fontId="87" fillId="86" borderId="1" xfId="1" applyNumberFormat="1" applyFont="1" applyFill="1" applyBorder="1" applyAlignment="1">
      <alignment horizontal="center" vertical="center" wrapText="1"/>
    </xf>
    <xf numFmtId="169" fontId="91" fillId="86" borderId="30" xfId="1" applyNumberFormat="1" applyFont="1" applyFill="1" applyBorder="1" applyAlignment="1">
      <alignment horizontal="center" vertical="center" wrapText="1"/>
    </xf>
    <xf numFmtId="166" fontId="36" fillId="86" borderId="47" xfId="1" applyNumberFormat="1" applyFont="1" applyFill="1" applyBorder="1" applyAlignment="1">
      <alignment horizontal="center" vertical="center" wrapText="1"/>
    </xf>
    <xf numFmtId="0" fontId="35" fillId="86" borderId="1" xfId="2" applyFont="1" applyFill="1" applyBorder="1" applyAlignment="1">
      <alignment horizontal="center" vertical="center" wrapText="1"/>
    </xf>
    <xf numFmtId="169" fontId="87" fillId="86" borderId="30" xfId="1" applyNumberFormat="1" applyFont="1" applyFill="1" applyBorder="1" applyAlignment="1">
      <alignment horizontal="center" vertical="center" wrapText="1"/>
    </xf>
    <xf numFmtId="0" fontId="87" fillId="86" borderId="1" xfId="1" applyFont="1" applyFill="1" applyBorder="1" applyAlignment="1">
      <alignment horizontal="center" vertical="center" wrapText="1"/>
    </xf>
    <xf numFmtId="14" fontId="117" fillId="86" borderId="1" xfId="1" applyNumberFormat="1" applyFont="1" applyFill="1" applyBorder="1" applyAlignment="1">
      <alignment horizontal="center" vertical="center" wrapText="1"/>
    </xf>
    <xf numFmtId="0" fontId="117" fillId="86" borderId="1" xfId="1" applyFont="1" applyFill="1" applyBorder="1" applyAlignment="1">
      <alignment vertical="center" wrapText="1"/>
    </xf>
    <xf numFmtId="0" fontId="165" fillId="79" borderId="1" xfId="0" applyFont="1" applyFill="1" applyBorder="1" applyAlignment="1">
      <alignment vertical="center" wrapText="1"/>
    </xf>
    <xf numFmtId="0" fontId="165" fillId="79" borderId="1" xfId="0" applyFont="1" applyFill="1" applyBorder="1" applyAlignment="1">
      <alignment horizontal="center" vertical="center" wrapText="1"/>
    </xf>
    <xf numFmtId="165" fontId="165" fillId="79" borderId="1" xfId="1" applyNumberFormat="1" applyFont="1" applyFill="1" applyBorder="1" applyAlignment="1">
      <alignment horizontal="left" vertical="center" wrapText="1"/>
    </xf>
    <xf numFmtId="169" fontId="36" fillId="9" borderId="0" xfId="1" applyNumberFormat="1" applyFont="1" applyFill="1" applyAlignment="1">
      <alignment horizontal="center" vertical="center" wrapText="1"/>
    </xf>
    <xf numFmtId="0" fontId="137" fillId="78" borderId="1" xfId="8" applyFont="1" applyFill="1" applyBorder="1" applyAlignment="1">
      <alignment vertical="center"/>
    </xf>
    <xf numFmtId="0" fontId="185" fillId="78" borderId="1" xfId="2" applyFont="1" applyFill="1" applyBorder="1" applyAlignment="1">
      <alignment vertical="center" wrapText="1"/>
    </xf>
    <xf numFmtId="0" fontId="138" fillId="78" borderId="93" xfId="1" applyFont="1" applyFill="1" applyBorder="1" applyAlignment="1">
      <alignment vertical="center" wrapText="1"/>
    </xf>
    <xf numFmtId="0" fontId="138" fillId="78" borderId="59" xfId="1" applyFont="1" applyFill="1" applyBorder="1" applyAlignment="1">
      <alignment vertical="center" wrapText="1"/>
    </xf>
    <xf numFmtId="0" fontId="138" fillId="78" borderId="59" xfId="1" applyFont="1" applyFill="1" applyBorder="1" applyAlignment="1">
      <alignment horizontal="center" vertical="center" wrapText="1"/>
    </xf>
    <xf numFmtId="0" fontId="138" fillId="78" borderId="57" xfId="1" applyFont="1" applyFill="1" applyBorder="1" applyAlignment="1">
      <alignment horizontal="center" vertical="center" wrapText="1"/>
    </xf>
    <xf numFmtId="166" fontId="138" fillId="78" borderId="59" xfId="1" applyNumberFormat="1" applyFont="1" applyFill="1" applyBorder="1" applyAlignment="1">
      <alignment horizontal="center" vertical="center" wrapText="1"/>
    </xf>
    <xf numFmtId="166" fontId="180" fillId="78" borderId="59" xfId="1" applyNumberFormat="1" applyFont="1" applyFill="1" applyBorder="1" applyAlignment="1">
      <alignment horizontal="center" vertical="center" wrapText="1"/>
    </xf>
    <xf numFmtId="166" fontId="138" fillId="78" borderId="73" xfId="1" applyNumberFormat="1" applyFont="1" applyFill="1" applyBorder="1" applyAlignment="1">
      <alignment horizontal="center" vertical="center" wrapText="1"/>
    </xf>
    <xf numFmtId="166" fontId="138" fillId="78" borderId="92" xfId="1" applyNumberFormat="1" applyFont="1" applyFill="1" applyBorder="1" applyAlignment="1">
      <alignment horizontal="center" vertical="center" wrapText="1"/>
    </xf>
    <xf numFmtId="0" fontId="138" fillId="78" borderId="58" xfId="1" applyFont="1" applyFill="1" applyBorder="1" applyAlignment="1">
      <alignment horizontal="center" vertical="center" wrapText="1"/>
    </xf>
    <xf numFmtId="0" fontId="153" fillId="78" borderId="57" xfId="1" applyFont="1" applyFill="1" applyBorder="1" applyAlignment="1">
      <alignment horizontal="center" vertical="center" wrapText="1"/>
    </xf>
    <xf numFmtId="1" fontId="165" fillId="79" borderId="59" xfId="1" applyNumberFormat="1" applyFont="1" applyFill="1" applyBorder="1" applyAlignment="1">
      <alignment horizontal="center" vertical="center"/>
    </xf>
    <xf numFmtId="166" fontId="153" fillId="78" borderId="59" xfId="1" applyNumberFormat="1" applyFont="1" applyFill="1" applyBorder="1" applyAlignment="1">
      <alignment horizontal="center" vertical="center" wrapText="1"/>
    </xf>
    <xf numFmtId="0" fontId="138" fillId="78" borderId="219" xfId="1" applyFont="1" applyFill="1" applyBorder="1" applyAlignment="1">
      <alignment vertical="center" wrapText="1"/>
    </xf>
    <xf numFmtId="0" fontId="138" fillId="78" borderId="73" xfId="1" applyFont="1" applyFill="1" applyBorder="1" applyAlignment="1">
      <alignment horizontal="center" vertical="center" wrapText="1"/>
    </xf>
    <xf numFmtId="0" fontId="138" fillId="78" borderId="90" xfId="1" applyFont="1" applyFill="1" applyBorder="1" applyAlignment="1">
      <alignment vertical="center" wrapText="1"/>
    </xf>
    <xf numFmtId="49" fontId="138" fillId="78" borderId="60" xfId="1" applyNumberFormat="1" applyFont="1" applyFill="1" applyBorder="1" applyAlignment="1">
      <alignment horizontal="center" vertical="center" wrapText="1"/>
    </xf>
    <xf numFmtId="0" fontId="165" fillId="78" borderId="59" xfId="8" applyFont="1" applyFill="1" applyBorder="1" applyAlignment="1">
      <alignment vertical="center" wrapText="1"/>
    </xf>
    <xf numFmtId="167" fontId="138" fillId="78" borderId="59" xfId="1" applyNumberFormat="1" applyFont="1" applyFill="1" applyBorder="1" applyAlignment="1">
      <alignment horizontal="center" vertical="center" wrapText="1"/>
    </xf>
    <xf numFmtId="167" fontId="138" fillId="78" borderId="73" xfId="1" applyNumberFormat="1" applyFont="1" applyFill="1" applyBorder="1" applyAlignment="1">
      <alignment horizontal="center" vertical="center" wrapText="1"/>
    </xf>
    <xf numFmtId="0" fontId="138" fillId="78" borderId="60" xfId="1" applyFont="1" applyFill="1" applyBorder="1" applyAlignment="1">
      <alignment vertical="center" wrapText="1"/>
    </xf>
    <xf numFmtId="0" fontId="138" fillId="79" borderId="57" xfId="1" applyFont="1" applyFill="1" applyBorder="1" applyAlignment="1">
      <alignment horizontal="center" vertical="center" wrapText="1"/>
    </xf>
    <xf numFmtId="166" fontId="138" fillId="78" borderId="92" xfId="1" applyNumberFormat="1" applyFont="1" applyFill="1" applyBorder="1" applyAlignment="1">
      <alignment horizontal="left" vertical="center" wrapText="1"/>
    </xf>
    <xf numFmtId="0" fontId="138" fillId="78" borderId="60" xfId="1" applyFont="1" applyFill="1" applyBorder="1" applyAlignment="1">
      <alignment horizontal="center" vertical="center" wrapText="1"/>
    </xf>
    <xf numFmtId="0" fontId="137" fillId="79" borderId="60" xfId="2" applyFont="1" applyFill="1" applyBorder="1" applyAlignment="1">
      <alignment vertical="center" wrapText="1"/>
    </xf>
    <xf numFmtId="49" fontId="165" fillId="79" borderId="59" xfId="1" applyNumberFormat="1" applyFont="1" applyFill="1" applyBorder="1" applyAlignment="1">
      <alignment horizontal="center" vertical="center" wrapText="1"/>
    </xf>
    <xf numFmtId="0" fontId="185" fillId="78" borderId="60" xfId="2" applyFont="1" applyFill="1" applyBorder="1" applyAlignment="1">
      <alignment vertical="center" wrapText="1"/>
    </xf>
    <xf numFmtId="0" fontId="137" fillId="78" borderId="60" xfId="2" applyFont="1" applyFill="1" applyBorder="1" applyAlignment="1">
      <alignment vertical="center" wrapText="1"/>
    </xf>
    <xf numFmtId="0" fontId="138" fillId="78" borderId="57" xfId="1" applyFont="1" applyFill="1" applyBorder="1" applyAlignment="1">
      <alignment vertical="center" wrapText="1"/>
    </xf>
    <xf numFmtId="166" fontId="36" fillId="27" borderId="0" xfId="1" applyNumberFormat="1" applyFont="1" applyFill="1" applyAlignment="1">
      <alignment horizontal="center" vertical="center" wrapText="1"/>
    </xf>
    <xf numFmtId="49" fontId="36" fillId="6" borderId="0" xfId="1" applyNumberFormat="1" applyFont="1" applyFill="1" applyAlignment="1">
      <alignment horizontal="center" vertical="center" wrapText="1"/>
    </xf>
    <xf numFmtId="0" fontId="36" fillId="6" borderId="0" xfId="1" applyFont="1" applyFill="1" applyAlignment="1">
      <alignment horizontal="center" vertical="center" wrapText="1"/>
    </xf>
    <xf numFmtId="166" fontId="87" fillId="6" borderId="0" xfId="1" applyNumberFormat="1" applyFont="1" applyFill="1" applyAlignment="1">
      <alignment horizontal="center" vertical="center" wrapText="1"/>
    </xf>
    <xf numFmtId="166" fontId="36" fillId="6" borderId="0" xfId="1" applyNumberFormat="1" applyFont="1" applyFill="1" applyAlignment="1">
      <alignment horizontal="center" vertical="center" wrapText="1"/>
    </xf>
    <xf numFmtId="166" fontId="36" fillId="14" borderId="0" xfId="1" applyNumberFormat="1" applyFont="1" applyFill="1" applyAlignment="1">
      <alignment horizontal="center" vertical="center" wrapText="1"/>
    </xf>
    <xf numFmtId="165" fontId="36" fillId="22" borderId="0" xfId="1" applyNumberFormat="1" applyFont="1" applyFill="1" applyAlignment="1">
      <alignment horizontal="center" vertical="center" wrapText="1"/>
    </xf>
    <xf numFmtId="169" fontId="36" fillId="22" borderId="0" xfId="1" applyNumberFormat="1" applyFont="1" applyFill="1" applyAlignment="1">
      <alignment horizontal="center" vertical="center" wrapText="1"/>
    </xf>
    <xf numFmtId="169" fontId="36" fillId="20" borderId="0" xfId="1" applyNumberFormat="1" applyFont="1" applyFill="1" applyAlignment="1">
      <alignment horizontal="center" vertical="center" wrapText="1"/>
    </xf>
    <xf numFmtId="0" fontId="36" fillId="20" borderId="0" xfId="1" applyFont="1" applyFill="1" applyAlignment="1">
      <alignment horizontal="center" vertical="center" wrapText="1"/>
    </xf>
    <xf numFmtId="169" fontId="36" fillId="11" borderId="0" xfId="1" applyNumberFormat="1" applyFont="1" applyFill="1" applyAlignment="1">
      <alignment horizontal="center" vertical="center" wrapText="1"/>
    </xf>
    <xf numFmtId="49" fontId="91" fillId="11" borderId="0" xfId="1" applyNumberFormat="1" applyFont="1" applyFill="1" applyAlignment="1">
      <alignment horizontal="center" vertical="center" wrapText="1"/>
    </xf>
    <xf numFmtId="169" fontId="91" fillId="9" borderId="0" xfId="1" applyNumberFormat="1" applyFont="1" applyFill="1" applyAlignment="1">
      <alignment horizontal="center" vertical="center" wrapText="1"/>
    </xf>
    <xf numFmtId="169" fontId="87" fillId="20" borderId="0" xfId="1" applyNumberFormat="1" applyFont="1" applyFill="1" applyAlignment="1">
      <alignment horizontal="center" vertical="center" wrapText="1"/>
    </xf>
    <xf numFmtId="0" fontId="36" fillId="66" borderId="60" xfId="1" applyFont="1" applyFill="1" applyBorder="1" applyAlignment="1">
      <alignment vertical="center" wrapText="1"/>
    </xf>
    <xf numFmtId="0" fontId="36" fillId="66" borderId="59" xfId="1" applyFont="1" applyFill="1" applyBorder="1" applyAlignment="1">
      <alignment vertical="center" wrapText="1"/>
    </xf>
    <xf numFmtId="1" fontId="36" fillId="66" borderId="59" xfId="1" applyNumberFormat="1" applyFont="1" applyFill="1" applyBorder="1" applyAlignment="1">
      <alignment horizontal="center" vertical="center" wrapText="1"/>
    </xf>
    <xf numFmtId="166" fontId="36" fillId="66" borderId="73" xfId="1" applyNumberFormat="1" applyFont="1" applyFill="1" applyBorder="1" applyAlignment="1">
      <alignment horizontal="center" vertical="center" wrapText="1"/>
    </xf>
    <xf numFmtId="166" fontId="36" fillId="66" borderId="92" xfId="1" applyNumberFormat="1" applyFont="1" applyFill="1" applyBorder="1" applyAlignment="1">
      <alignment horizontal="center" vertical="center" wrapText="1"/>
    </xf>
    <xf numFmtId="169" fontId="36" fillId="66" borderId="57" xfId="1" quotePrefix="1" applyNumberFormat="1" applyFont="1" applyFill="1" applyBorder="1" applyAlignment="1">
      <alignment horizontal="center" vertical="center" wrapText="1"/>
    </xf>
    <xf numFmtId="0" fontId="36" fillId="66" borderId="59" xfId="1" applyFont="1" applyFill="1" applyBorder="1" applyAlignment="1">
      <alignment horizontal="center" vertical="center" wrapText="1"/>
    </xf>
    <xf numFmtId="0" fontId="36" fillId="66" borderId="58" xfId="1" applyFont="1" applyFill="1" applyBorder="1" applyAlignment="1">
      <alignment horizontal="center" vertical="center" wrapText="1"/>
    </xf>
    <xf numFmtId="0" fontId="155" fillId="67" borderId="91" xfId="0" applyFont="1" applyFill="1" applyBorder="1" applyAlignment="1">
      <alignment vertical="top" wrapText="1"/>
    </xf>
    <xf numFmtId="167" fontId="36" fillId="66" borderId="2" xfId="1" applyNumberFormat="1" applyFont="1" applyFill="1" applyBorder="1" applyAlignment="1">
      <alignment horizontal="center" vertical="center" wrapText="1"/>
    </xf>
    <xf numFmtId="167" fontId="36" fillId="66" borderId="83" xfId="1" applyNumberFormat="1" applyFont="1" applyFill="1" applyBorder="1" applyAlignment="1">
      <alignment horizontal="center" vertical="center" wrapText="1"/>
    </xf>
    <xf numFmtId="166" fontId="36" fillId="66" borderId="47" xfId="1" applyNumberFormat="1" applyFont="1" applyFill="1" applyBorder="1" applyAlignment="1">
      <alignment horizontal="center" vertical="center" wrapText="1"/>
    </xf>
    <xf numFmtId="0" fontId="155" fillId="87" borderId="1" xfId="0" applyFont="1" applyFill="1" applyBorder="1" applyAlignment="1">
      <alignment vertical="top" wrapText="1"/>
    </xf>
    <xf numFmtId="0" fontId="36" fillId="6" borderId="73" xfId="1" applyFont="1" applyFill="1" applyBorder="1" applyAlignment="1">
      <alignment vertical="top" wrapText="1"/>
    </xf>
    <xf numFmtId="0" fontId="7" fillId="3" borderId="0" xfId="1" applyFont="1" applyAlignment="1">
      <alignment horizontal="center" vertical="top"/>
    </xf>
    <xf numFmtId="0" fontId="36" fillId="9" borderId="210" xfId="1" applyFont="1" applyFill="1" applyBorder="1" applyAlignment="1">
      <alignment vertical="center" wrapText="1"/>
    </xf>
    <xf numFmtId="0" fontId="36" fillId="66" borderId="91" xfId="1" applyFont="1" applyFill="1" applyBorder="1" applyAlignment="1">
      <alignment vertical="top" wrapText="1"/>
    </xf>
    <xf numFmtId="0" fontId="155" fillId="87" borderId="91" xfId="0" applyFont="1" applyFill="1" applyBorder="1" applyAlignment="1">
      <alignment vertical="top" wrapText="1"/>
    </xf>
    <xf numFmtId="0" fontId="88" fillId="66" borderId="91" xfId="1" applyFont="1" applyFill="1" applyBorder="1" applyAlignment="1">
      <alignment vertical="top" wrapText="1"/>
    </xf>
    <xf numFmtId="0" fontId="86" fillId="81" borderId="1" xfId="7" applyFont="1" applyFill="1" applyBorder="1" applyAlignment="1">
      <alignment horizontal="center" vertical="center" wrapText="1"/>
    </xf>
    <xf numFmtId="0" fontId="87" fillId="80" borderId="1" xfId="1" applyFont="1" applyFill="1" applyBorder="1" applyAlignment="1">
      <alignment horizontal="center" vertical="center" wrapText="1"/>
    </xf>
    <xf numFmtId="0" fontId="36" fillId="80" borderId="73" xfId="1" applyFont="1" applyFill="1" applyBorder="1" applyAlignment="1">
      <alignment vertical="center" wrapText="1"/>
    </xf>
    <xf numFmtId="167" fontId="36" fillId="80" borderId="73" xfId="1" applyNumberFormat="1" applyFont="1" applyFill="1" applyBorder="1" applyAlignment="1">
      <alignment horizontal="center" vertical="center" wrapText="1"/>
    </xf>
    <xf numFmtId="0" fontId="36" fillId="80" borderId="60" xfId="1" applyFont="1" applyFill="1" applyBorder="1" applyAlignment="1">
      <alignment vertical="center" wrapText="1"/>
    </xf>
    <xf numFmtId="14" fontId="92" fillId="80" borderId="1" xfId="1" applyNumberFormat="1" applyFont="1" applyFill="1" applyBorder="1" applyAlignment="1">
      <alignment horizontal="center" vertical="center" wrapText="1"/>
    </xf>
    <xf numFmtId="169" fontId="88" fillId="80" borderId="30" xfId="1" applyNumberFormat="1" applyFont="1" applyFill="1" applyBorder="1" applyAlignment="1">
      <alignment horizontal="center" vertical="center" wrapText="1"/>
    </xf>
    <xf numFmtId="0" fontId="136" fillId="81" borderId="1" xfId="7" applyFont="1" applyFill="1" applyBorder="1" applyAlignment="1">
      <alignment vertical="center" wrapText="1"/>
    </xf>
    <xf numFmtId="0" fontId="136" fillId="81" borderId="1" xfId="7" applyFont="1" applyFill="1" applyBorder="1" applyAlignment="1">
      <alignment horizontal="center" vertical="center" wrapText="1"/>
    </xf>
    <xf numFmtId="0" fontId="113" fillId="81" borderId="1" xfId="7" applyFont="1" applyFill="1" applyBorder="1" applyAlignment="1">
      <alignment vertical="center" wrapText="1"/>
    </xf>
    <xf numFmtId="166" fontId="178" fillId="6" borderId="22" xfId="1" applyNumberFormat="1" applyFont="1" applyFill="1" applyBorder="1" applyAlignment="1">
      <alignment horizontal="center" vertical="center" wrapText="1"/>
    </xf>
    <xf numFmtId="166" fontId="87" fillId="27" borderId="83" xfId="1" applyNumberFormat="1" applyFont="1" applyFill="1" applyBorder="1" applyAlignment="1">
      <alignment horizontal="center" vertical="center" wrapText="1"/>
    </xf>
    <xf numFmtId="0" fontId="36" fillId="80" borderId="93" xfId="1" applyFont="1" applyFill="1" applyBorder="1" applyAlignment="1">
      <alignment vertical="center" wrapText="1"/>
    </xf>
    <xf numFmtId="0" fontId="36" fillId="80" borderId="221" xfId="1" applyFont="1" applyFill="1" applyBorder="1" applyAlignment="1">
      <alignment vertical="center" wrapText="1"/>
    </xf>
    <xf numFmtId="0" fontId="36" fillId="80" borderId="59" xfId="1" applyFont="1" applyFill="1" applyBorder="1" applyAlignment="1">
      <alignment vertical="center"/>
    </xf>
    <xf numFmtId="0" fontId="36" fillId="81" borderId="93" xfId="1" applyFont="1" applyFill="1" applyBorder="1" applyAlignment="1">
      <alignment vertical="center" wrapText="1"/>
    </xf>
    <xf numFmtId="0" fontId="36" fillId="81" borderId="224" xfId="1" applyFont="1" applyFill="1" applyBorder="1" applyAlignment="1">
      <alignment vertical="center" wrapText="1"/>
    </xf>
    <xf numFmtId="49" fontId="36" fillId="81" borderId="59" xfId="1" applyNumberFormat="1" applyFont="1" applyFill="1" applyBorder="1" applyAlignment="1">
      <alignment horizontal="center" vertical="center" wrapText="1"/>
    </xf>
    <xf numFmtId="0" fontId="36" fillId="80" borderId="73" xfId="1" applyFont="1" applyFill="1" applyBorder="1" applyAlignment="1">
      <alignment horizontal="center" vertical="center" wrapText="1"/>
    </xf>
    <xf numFmtId="0" fontId="86" fillId="81" borderId="210" xfId="7" applyFont="1" applyFill="1" applyBorder="1" applyAlignment="1">
      <alignment vertical="center" wrapText="1"/>
    </xf>
    <xf numFmtId="0" fontId="86" fillId="81" borderId="60" xfId="7" applyFont="1" applyFill="1" applyBorder="1" applyAlignment="1">
      <alignment horizontal="center" vertical="center" wrapText="1"/>
    </xf>
    <xf numFmtId="0" fontId="36" fillId="80" borderId="13" xfId="1" applyFont="1" applyFill="1" applyBorder="1" applyAlignment="1">
      <alignment vertical="center" wrapText="1"/>
    </xf>
    <xf numFmtId="0" fontId="36" fillId="6" borderId="24" xfId="1" applyFont="1" applyFill="1" applyBorder="1" applyAlignment="1">
      <alignment vertical="center" wrapText="1"/>
    </xf>
    <xf numFmtId="0" fontId="138" fillId="22" borderId="1" xfId="1" applyFont="1" applyFill="1" applyBorder="1" applyAlignment="1">
      <alignment horizontal="center" vertical="center" wrapText="1"/>
    </xf>
    <xf numFmtId="49" fontId="91" fillId="11" borderId="22" xfId="1" applyNumberFormat="1" applyFont="1" applyFill="1" applyBorder="1" applyAlignment="1">
      <alignment horizontal="center" vertical="center" wrapText="1"/>
    </xf>
    <xf numFmtId="14" fontId="166" fillId="9" borderId="1" xfId="1" applyNumberFormat="1" applyFont="1" applyFill="1" applyBorder="1" applyAlignment="1">
      <alignment horizontal="center" vertical="center" wrapText="1"/>
    </xf>
    <xf numFmtId="0" fontId="36" fillId="80" borderId="2" xfId="1" applyFont="1" applyFill="1" applyBorder="1" applyAlignment="1">
      <alignment vertical="center" wrapText="1"/>
    </xf>
    <xf numFmtId="49" fontId="36" fillId="80" borderId="29" xfId="1" quotePrefix="1" applyNumberFormat="1" applyFont="1" applyFill="1" applyBorder="1" applyAlignment="1">
      <alignment horizontal="center" vertical="center" wrapText="1"/>
    </xf>
    <xf numFmtId="167" fontId="36" fillId="9" borderId="1" xfId="1" applyNumberFormat="1" applyFont="1" applyFill="1" applyBorder="1" applyAlignment="1">
      <alignment horizontal="center" vertical="center" wrapText="1"/>
    </xf>
    <xf numFmtId="166" fontId="36" fillId="14" borderId="91" xfId="1" applyNumberFormat="1" applyFont="1" applyFill="1" applyBorder="1" applyAlignment="1">
      <alignment horizontal="center" vertical="center" wrapText="1"/>
    </xf>
    <xf numFmtId="0" fontId="36" fillId="6" borderId="221" xfId="1" applyFont="1" applyFill="1" applyBorder="1" applyAlignment="1">
      <alignment vertical="center" wrapText="1"/>
    </xf>
    <xf numFmtId="0" fontId="36" fillId="6" borderId="225" xfId="1" applyFont="1" applyFill="1" applyBorder="1" applyAlignment="1">
      <alignment vertical="center" wrapText="1"/>
    </xf>
    <xf numFmtId="0" fontId="35" fillId="20" borderId="59" xfId="2" applyFont="1" applyFill="1" applyBorder="1" applyAlignment="1">
      <alignment horizontal="center" vertical="center" wrapText="1"/>
    </xf>
    <xf numFmtId="0" fontId="85" fillId="9" borderId="1" xfId="1" applyFont="1" applyFill="1" applyBorder="1" applyAlignment="1">
      <alignment horizontal="center" vertical="center" wrapText="1"/>
    </xf>
    <xf numFmtId="0" fontId="87" fillId="6" borderId="73" xfId="1" applyFont="1" applyFill="1" applyBorder="1" applyAlignment="1">
      <alignment vertical="center" wrapText="1"/>
    </xf>
    <xf numFmtId="0" fontId="87" fillId="15" borderId="1" xfId="1" applyFont="1" applyFill="1" applyBorder="1" applyAlignment="1">
      <alignment vertical="center" wrapText="1"/>
    </xf>
    <xf numFmtId="0" fontId="36" fillId="80" borderId="203" xfId="1" applyFont="1" applyFill="1" applyBorder="1" applyAlignment="1">
      <alignment vertical="center" wrapText="1"/>
    </xf>
    <xf numFmtId="0" fontId="87" fillId="80" borderId="113" xfId="1" applyFont="1" applyFill="1" applyBorder="1" applyAlignment="1">
      <alignment vertical="center" wrapText="1"/>
    </xf>
    <xf numFmtId="0" fontId="117" fillId="80" borderId="57" xfId="1" applyFont="1" applyFill="1" applyBorder="1" applyAlignment="1">
      <alignment horizontal="center" vertical="center" wrapText="1"/>
    </xf>
    <xf numFmtId="0" fontId="36" fillId="66" borderId="7" xfId="1" applyFont="1" applyFill="1" applyBorder="1" applyAlignment="1">
      <alignment vertical="center" wrapText="1"/>
    </xf>
    <xf numFmtId="166" fontId="36" fillId="66" borderId="22" xfId="1" quotePrefix="1" applyNumberFormat="1" applyFont="1" applyFill="1" applyBorder="1" applyAlignment="1">
      <alignment horizontal="center" vertical="center" wrapText="1"/>
    </xf>
    <xf numFmtId="0" fontId="35" fillId="65" borderId="60" xfId="2" applyFont="1" applyFill="1" applyBorder="1" applyAlignment="1">
      <alignment vertical="center" wrapText="1"/>
    </xf>
    <xf numFmtId="169" fontId="36" fillId="22" borderId="1" xfId="1" quotePrefix="1" applyNumberFormat="1" applyFont="1" applyFill="1" applyBorder="1" applyAlignment="1">
      <alignment horizontal="center" vertical="center" wrapText="1"/>
    </xf>
    <xf numFmtId="169" fontId="36" fillId="86" borderId="57" xfId="1" applyNumberFormat="1" applyFont="1" applyFill="1" applyBorder="1" applyAlignment="1">
      <alignment horizontal="center" vertical="center" wrapText="1"/>
    </xf>
    <xf numFmtId="49" fontId="36" fillId="86" borderId="59" xfId="1" applyNumberFormat="1" applyFont="1" applyFill="1" applyBorder="1" applyAlignment="1">
      <alignment horizontal="center" vertical="center" wrapText="1"/>
    </xf>
    <xf numFmtId="169" fontId="36" fillId="86" borderId="73" xfId="1" applyNumberFormat="1" applyFont="1" applyFill="1" applyBorder="1" applyAlignment="1">
      <alignment horizontal="center" vertical="center" wrapText="1"/>
    </xf>
    <xf numFmtId="166" fontId="36" fillId="86" borderId="59" xfId="1" applyNumberFormat="1" applyFont="1" applyFill="1" applyBorder="1" applyAlignment="1">
      <alignment horizontal="center" vertical="center" wrapText="1"/>
    </xf>
    <xf numFmtId="169" fontId="36" fillId="86" borderId="59" xfId="1" applyNumberFormat="1" applyFont="1" applyFill="1" applyBorder="1" applyAlignment="1">
      <alignment horizontal="center" vertical="center" wrapText="1"/>
    </xf>
    <xf numFmtId="0" fontId="36" fillId="86" borderId="59" xfId="1" applyFont="1" applyFill="1" applyBorder="1" applyAlignment="1">
      <alignment horizontal="center" vertical="center" wrapText="1"/>
    </xf>
    <xf numFmtId="0" fontId="36" fillId="86" borderId="58" xfId="1" applyFont="1" applyFill="1" applyBorder="1" applyAlignment="1">
      <alignment horizontal="center" vertical="center" wrapText="1"/>
    </xf>
    <xf numFmtId="0" fontId="36" fillId="86" borderId="73" xfId="1" applyFont="1" applyFill="1" applyBorder="1" applyAlignment="1">
      <alignment horizontal="center" vertical="center" wrapText="1"/>
    </xf>
    <xf numFmtId="169" fontId="173" fillId="20" borderId="1" xfId="1" applyNumberFormat="1" applyFont="1" applyFill="1" applyBorder="1" applyAlignment="1">
      <alignment horizontal="center" vertical="center" wrapText="1"/>
    </xf>
    <xf numFmtId="0" fontId="36" fillId="86" borderId="90" xfId="1" applyFont="1" applyFill="1" applyBorder="1" applyAlignment="1">
      <alignment vertical="center" wrapText="1"/>
    </xf>
    <xf numFmtId="0" fontId="36" fillId="86" borderId="57" xfId="1" applyFont="1" applyFill="1" applyBorder="1" applyAlignment="1">
      <alignment horizontal="center" vertical="center" wrapText="1"/>
    </xf>
    <xf numFmtId="166" fontId="166" fillId="86" borderId="59" xfId="1" applyNumberFormat="1" applyFont="1" applyFill="1" applyBorder="1" applyAlignment="1">
      <alignment horizontal="center" vertical="center" wrapText="1"/>
    </xf>
    <xf numFmtId="166" fontId="36" fillId="86" borderId="57" xfId="1" applyNumberFormat="1" applyFont="1" applyFill="1" applyBorder="1" applyAlignment="1">
      <alignment horizontal="center" vertical="center" wrapText="1"/>
    </xf>
    <xf numFmtId="166" fontId="36" fillId="86" borderId="73" xfId="1" applyNumberFormat="1" applyFont="1" applyFill="1" applyBorder="1" applyAlignment="1">
      <alignment horizontal="center" vertical="center" wrapText="1"/>
    </xf>
    <xf numFmtId="166" fontId="36" fillId="86" borderId="92" xfId="1" applyNumberFormat="1" applyFont="1" applyFill="1" applyBorder="1" applyAlignment="1">
      <alignment horizontal="center" vertical="center" wrapText="1"/>
    </xf>
    <xf numFmtId="0" fontId="84" fillId="86" borderId="114" xfId="1" applyFont="1" applyFill="1" applyBorder="1" applyAlignment="1">
      <alignment vertical="center" wrapText="1"/>
    </xf>
    <xf numFmtId="166" fontId="138" fillId="78" borderId="3" xfId="1" applyNumberFormat="1" applyFont="1" applyFill="1" applyBorder="1" applyAlignment="1">
      <alignment horizontal="center" vertical="center" wrapText="1"/>
    </xf>
    <xf numFmtId="0" fontId="138" fillId="76" borderId="1" xfId="1" applyFont="1" applyFill="1" applyBorder="1" applyAlignment="1">
      <alignment vertical="center" wrapText="1"/>
    </xf>
    <xf numFmtId="166" fontId="138" fillId="76" borderId="22" xfId="1" applyNumberFormat="1" applyFont="1" applyFill="1" applyBorder="1" applyAlignment="1">
      <alignment horizontal="center" vertical="center" wrapText="1"/>
    </xf>
    <xf numFmtId="166" fontId="180" fillId="76" borderId="22" xfId="1" applyNumberFormat="1" applyFont="1" applyFill="1" applyBorder="1" applyAlignment="1">
      <alignment horizontal="center" vertical="center" wrapText="1"/>
    </xf>
    <xf numFmtId="166" fontId="138" fillId="76" borderId="1" xfId="1" applyNumberFormat="1" applyFont="1" applyFill="1" applyBorder="1" applyAlignment="1">
      <alignment horizontal="center" vertical="center" wrapText="1"/>
    </xf>
    <xf numFmtId="14" fontId="138" fillId="76" borderId="1" xfId="1" applyNumberFormat="1" applyFont="1" applyFill="1" applyBorder="1" applyAlignment="1">
      <alignment horizontal="center" vertical="center" wrapText="1"/>
    </xf>
    <xf numFmtId="0" fontId="108" fillId="9" borderId="1" xfId="1" applyFont="1" applyFill="1" applyBorder="1" applyAlignment="1">
      <alignment vertical="center" wrapText="1"/>
    </xf>
    <xf numFmtId="0" fontId="108" fillId="9" borderId="1" xfId="1" applyFont="1" applyFill="1" applyBorder="1" applyAlignment="1">
      <alignment horizontal="center" vertical="center" wrapText="1"/>
    </xf>
    <xf numFmtId="0" fontId="107" fillId="3" borderId="0" xfId="1" applyFont="1"/>
    <xf numFmtId="0" fontId="110" fillId="10" borderId="1" xfId="0" applyFont="1" applyFill="1" applyBorder="1" applyAlignment="1">
      <alignment vertical="center" wrapText="1"/>
    </xf>
    <xf numFmtId="0" fontId="36" fillId="86" borderId="59" xfId="1" applyFont="1" applyFill="1" applyBorder="1" applyAlignment="1">
      <alignment vertical="center" wrapText="1"/>
    </xf>
    <xf numFmtId="167" fontId="36" fillId="86" borderId="92" xfId="1" applyNumberFormat="1" applyFont="1" applyFill="1" applyBorder="1" applyAlignment="1">
      <alignment horizontal="center" vertical="center" wrapText="1"/>
    </xf>
    <xf numFmtId="0" fontId="36" fillId="86" borderId="60" xfId="1" applyFont="1" applyFill="1" applyBorder="1" applyAlignment="1">
      <alignment horizontal="center" vertical="center" wrapText="1"/>
    </xf>
    <xf numFmtId="0" fontId="36" fillId="86" borderId="60" xfId="1" applyFont="1" applyFill="1" applyBorder="1" applyAlignment="1">
      <alignment vertical="center" wrapText="1"/>
    </xf>
    <xf numFmtId="0" fontId="36" fillId="86" borderId="91" xfId="1" applyFont="1" applyFill="1" applyBorder="1" applyAlignment="1">
      <alignment vertical="center" wrapText="1"/>
    </xf>
    <xf numFmtId="0" fontId="0" fillId="0" borderId="0" xfId="0" applyAlignment="1">
      <alignment horizontal="left" vertical="top"/>
    </xf>
    <xf numFmtId="0" fontId="5" fillId="3" borderId="0" xfId="1" applyAlignment="1">
      <alignment horizontal="left" vertical="top" wrapText="1"/>
    </xf>
    <xf numFmtId="169" fontId="36" fillId="80" borderId="2" xfId="1" quotePrefix="1" applyNumberFormat="1" applyFont="1" applyFill="1" applyBorder="1" applyAlignment="1">
      <alignment horizontal="center" vertical="center" wrapText="1"/>
    </xf>
    <xf numFmtId="0" fontId="153" fillId="80" borderId="60" xfId="1" applyFont="1" applyFill="1" applyBorder="1" applyAlignment="1">
      <alignment vertical="center" wrapText="1"/>
    </xf>
    <xf numFmtId="0" fontId="153" fillId="80" borderId="59" xfId="1" applyFont="1" applyFill="1" applyBorder="1" applyAlignment="1">
      <alignment horizontal="center" vertical="center" wrapText="1"/>
    </xf>
    <xf numFmtId="0" fontId="36" fillId="62" borderId="90" xfId="1" applyFont="1" applyFill="1" applyBorder="1" applyAlignment="1">
      <alignment vertical="top" wrapText="1"/>
    </xf>
    <xf numFmtId="169" fontId="36" fillId="62" borderId="87" xfId="1" applyNumberFormat="1" applyFont="1" applyFill="1" applyBorder="1" applyAlignment="1">
      <alignment horizontal="center" vertical="top" wrapText="1"/>
    </xf>
    <xf numFmtId="0" fontId="36" fillId="9" borderId="228" xfId="1" applyFont="1" applyFill="1" applyBorder="1" applyAlignment="1">
      <alignment vertical="center" wrapText="1"/>
    </xf>
    <xf numFmtId="0" fontId="136" fillId="81" borderId="229" xfId="7" applyFont="1" applyFill="1" applyBorder="1" applyAlignment="1">
      <alignment vertical="center" wrapText="1"/>
    </xf>
    <xf numFmtId="169" fontId="80" fillId="3" borderId="0" xfId="1" applyNumberFormat="1" applyFont="1" applyAlignment="1">
      <alignment horizontal="center" vertical="top" wrapText="1"/>
    </xf>
    <xf numFmtId="169" fontId="7" fillId="3" borderId="0" xfId="1" applyNumberFormat="1" applyFont="1" applyAlignment="1">
      <alignment horizontal="center" vertical="top" wrapText="1"/>
    </xf>
    <xf numFmtId="169" fontId="37" fillId="3" borderId="0" xfId="1" applyNumberFormat="1" applyFont="1" applyAlignment="1">
      <alignment horizontal="center" vertical="top" wrapText="1"/>
    </xf>
    <xf numFmtId="169" fontId="80" fillId="3" borderId="0" xfId="1" applyNumberFormat="1" applyFont="1" applyAlignment="1">
      <alignment horizontal="center" vertical="top"/>
    </xf>
    <xf numFmtId="169" fontId="37" fillId="3" borderId="0" xfId="1" applyNumberFormat="1" applyFont="1" applyAlignment="1">
      <alignment horizontal="center" vertical="top"/>
    </xf>
    <xf numFmtId="0" fontId="117" fillId="62" borderId="173" xfId="1" applyFont="1" applyFill="1" applyBorder="1" applyAlignment="1">
      <alignment horizontal="center" vertical="top" wrapText="1"/>
    </xf>
    <xf numFmtId="169" fontId="36" fillId="20" borderId="30" xfId="1" applyNumberFormat="1" applyFont="1" applyFill="1" applyBorder="1" applyAlignment="1">
      <alignment horizontal="center" vertical="center"/>
    </xf>
    <xf numFmtId="169" fontId="87" fillId="80" borderId="2" xfId="1" applyNumberFormat="1" applyFont="1" applyFill="1" applyBorder="1" applyAlignment="1">
      <alignment horizontal="center" vertical="center" wrapText="1"/>
    </xf>
    <xf numFmtId="0" fontId="84" fillId="80" borderId="1" xfId="1" applyFont="1" applyFill="1" applyBorder="1" applyAlignment="1">
      <alignment vertical="center" wrapText="1"/>
    </xf>
    <xf numFmtId="169" fontId="155" fillId="21" borderId="17" xfId="1" applyNumberFormat="1" applyFont="1" applyFill="1" applyBorder="1" applyAlignment="1">
      <alignment horizontal="center" vertical="top" wrapText="1"/>
    </xf>
    <xf numFmtId="0" fontId="14" fillId="5" borderId="119" xfId="1" applyFont="1" applyFill="1" applyBorder="1" applyAlignment="1">
      <alignment vertical="center" wrapText="1"/>
    </xf>
    <xf numFmtId="1" fontId="14" fillId="5" borderId="119" xfId="1" applyNumberFormat="1" applyFont="1" applyFill="1" applyBorder="1" applyAlignment="1">
      <alignment horizontal="center" vertical="center" wrapText="1"/>
    </xf>
    <xf numFmtId="49" fontId="14" fillId="5" borderId="119" xfId="1" applyNumberFormat="1" applyFont="1" applyFill="1" applyBorder="1" applyAlignment="1">
      <alignment horizontal="center" vertical="center" wrapText="1"/>
    </xf>
    <xf numFmtId="166" fontId="14" fillId="5" borderId="119" xfId="1" applyNumberFormat="1" applyFont="1" applyFill="1" applyBorder="1" applyAlignment="1">
      <alignment horizontal="center" vertical="center" wrapText="1"/>
    </xf>
    <xf numFmtId="0" fontId="141" fillId="5" borderId="119" xfId="8" applyFont="1" applyFill="1" applyBorder="1" applyAlignment="1">
      <alignment vertical="center" wrapText="1"/>
    </xf>
    <xf numFmtId="169" fontId="14" fillId="5" borderId="119" xfId="1" applyNumberFormat="1" applyFont="1" applyFill="1" applyBorder="1" applyAlignment="1">
      <alignment horizontal="center" vertical="center" wrapText="1"/>
    </xf>
    <xf numFmtId="14" fontId="14" fillId="5" borderId="119" xfId="1" applyNumberFormat="1" applyFont="1" applyFill="1" applyBorder="1" applyAlignment="1">
      <alignment horizontal="center" vertical="center" wrapText="1"/>
    </xf>
    <xf numFmtId="0" fontId="136" fillId="81" borderId="60" xfId="7" applyFont="1" applyFill="1" applyBorder="1" applyAlignment="1">
      <alignment horizontal="center" vertical="center" wrapText="1"/>
    </xf>
    <xf numFmtId="0" fontId="14" fillId="5" borderId="119" xfId="1" applyFont="1" applyFill="1" applyBorder="1" applyAlignment="1">
      <alignment horizontal="center" vertical="center" wrapText="1"/>
    </xf>
    <xf numFmtId="165" fontId="14" fillId="5" borderId="119" xfId="1" applyNumberFormat="1" applyFont="1" applyFill="1" applyBorder="1" applyAlignment="1">
      <alignment horizontal="center" vertical="center" wrapText="1"/>
    </xf>
    <xf numFmtId="49" fontId="15" fillId="4" borderId="119" xfId="1" applyNumberFormat="1" applyFont="1" applyFill="1" applyBorder="1" applyAlignment="1">
      <alignment horizontal="center" vertical="center" wrapText="1"/>
    </xf>
    <xf numFmtId="0" fontId="170" fillId="10" borderId="1" xfId="0" applyFont="1" applyFill="1" applyBorder="1" applyAlignment="1">
      <alignment horizontal="left" vertical="center" wrapText="1"/>
    </xf>
    <xf numFmtId="0" fontId="5" fillId="10" borderId="1" xfId="1" applyFill="1" applyBorder="1"/>
    <xf numFmtId="0" fontId="36" fillId="80" borderId="7" xfId="1" applyFont="1" applyFill="1" applyBorder="1" applyAlignment="1">
      <alignment vertical="center" wrapText="1"/>
    </xf>
    <xf numFmtId="0" fontId="138" fillId="78" borderId="7" xfId="1" applyFont="1" applyFill="1" applyBorder="1" applyAlignment="1">
      <alignment vertical="center" wrapText="1"/>
    </xf>
    <xf numFmtId="0" fontId="36" fillId="6" borderId="8" xfId="1" applyFont="1" applyFill="1" applyBorder="1" applyAlignment="1">
      <alignment vertical="center" wrapText="1"/>
    </xf>
    <xf numFmtId="166" fontId="36" fillId="66" borderId="206" xfId="1" applyNumberFormat="1" applyFont="1" applyFill="1" applyBorder="1" applyAlignment="1">
      <alignment horizontal="center" vertical="center" wrapText="1"/>
    </xf>
    <xf numFmtId="165" fontId="36" fillId="66" borderId="22" xfId="1" applyNumberFormat="1" applyFont="1" applyFill="1" applyBorder="1" applyAlignment="1">
      <alignment horizontal="center" vertical="center" wrapText="1"/>
    </xf>
    <xf numFmtId="0" fontId="36" fillId="22" borderId="22" xfId="1" applyFont="1" applyFill="1" applyBorder="1" applyAlignment="1">
      <alignment vertical="center" wrapText="1"/>
    </xf>
    <xf numFmtId="169" fontId="36" fillId="66" borderId="47" xfId="1" applyNumberFormat="1" applyFont="1" applyFill="1" applyBorder="1" applyAlignment="1">
      <alignment horizontal="center" vertical="center" wrapText="1"/>
    </xf>
    <xf numFmtId="169" fontId="36" fillId="66" borderId="57" xfId="1" applyNumberFormat="1" applyFont="1" applyFill="1" applyBorder="1" applyAlignment="1">
      <alignment horizontal="center" vertical="center" wrapText="1"/>
    </xf>
    <xf numFmtId="49" fontId="162" fillId="11" borderId="46" xfId="1" applyNumberFormat="1" applyFont="1" applyFill="1" applyBorder="1" applyAlignment="1">
      <alignment horizontal="center" vertical="center"/>
    </xf>
    <xf numFmtId="169" fontId="163" fillId="9" borderId="1" xfId="1" applyNumberFormat="1" applyFont="1" applyFill="1" applyBorder="1" applyAlignment="1">
      <alignment horizontal="center" vertical="center" wrapText="1"/>
    </xf>
    <xf numFmtId="169" fontId="163" fillId="20" borderId="1" xfId="1" applyNumberFormat="1" applyFont="1" applyFill="1" applyBorder="1" applyAlignment="1">
      <alignment horizontal="center" vertical="center" wrapText="1"/>
    </xf>
    <xf numFmtId="0" fontId="164" fillId="20" borderId="1" xfId="2" applyFont="1" applyFill="1" applyBorder="1" applyAlignment="1">
      <alignment horizontal="center" vertical="center" wrapText="1"/>
    </xf>
    <xf numFmtId="49" fontId="91" fillId="11" borderId="26" xfId="1" applyNumberFormat="1" applyFont="1" applyFill="1" applyBorder="1" applyAlignment="1">
      <alignment horizontal="center" vertical="center" wrapText="1"/>
    </xf>
    <xf numFmtId="169" fontId="91" fillId="9" borderId="27" xfId="1" applyNumberFormat="1" applyFont="1" applyFill="1" applyBorder="1" applyAlignment="1">
      <alignment horizontal="center" vertical="center" wrapText="1"/>
    </xf>
    <xf numFmtId="169" fontId="91" fillId="20" borderId="28" xfId="1" applyNumberFormat="1" applyFont="1" applyFill="1" applyBorder="1" applyAlignment="1">
      <alignment horizontal="center" vertical="center" wrapText="1"/>
    </xf>
    <xf numFmtId="0" fontId="36" fillId="9" borderId="3" xfId="1" applyFont="1" applyFill="1" applyBorder="1" applyAlignment="1">
      <alignment vertical="center" wrapText="1"/>
    </xf>
    <xf numFmtId="0" fontId="88" fillId="86" borderId="1" xfId="1" applyFont="1" applyFill="1" applyBorder="1" applyAlignment="1">
      <alignment vertical="center" wrapText="1"/>
    </xf>
    <xf numFmtId="14" fontId="36" fillId="68" borderId="1" xfId="1" applyNumberFormat="1" applyFont="1" applyFill="1" applyBorder="1" applyAlignment="1">
      <alignment horizontal="center" vertical="center" wrapText="1"/>
    </xf>
    <xf numFmtId="0" fontId="117" fillId="68" borderId="1" xfId="1" applyFont="1" applyFill="1" applyBorder="1" applyAlignment="1">
      <alignment vertical="center" wrapText="1"/>
    </xf>
    <xf numFmtId="166" fontId="36" fillId="6" borderId="59" xfId="1" applyNumberFormat="1" applyFont="1" applyFill="1" applyBorder="1" applyAlignment="1">
      <alignment horizontal="center" vertical="center"/>
    </xf>
    <xf numFmtId="0" fontId="110" fillId="10" borderId="59" xfId="0" applyFont="1" applyFill="1" applyBorder="1" applyAlignment="1">
      <alignment horizontal="center" vertical="center" wrapText="1"/>
    </xf>
    <xf numFmtId="166" fontId="36" fillId="6" borderId="231" xfId="1" applyNumberFormat="1" applyFont="1" applyFill="1" applyBorder="1" applyAlignment="1">
      <alignment horizontal="center" vertical="center" wrapText="1"/>
    </xf>
    <xf numFmtId="169" fontId="36" fillId="11" borderId="60" xfId="1" applyNumberFormat="1" applyFont="1" applyFill="1" applyBorder="1" applyAlignment="1">
      <alignment horizontal="center" vertical="center" wrapText="1"/>
    </xf>
    <xf numFmtId="0" fontId="36" fillId="9" borderId="232" xfId="1" applyFont="1" applyFill="1" applyBorder="1" applyAlignment="1">
      <alignment horizontal="center" vertical="center" wrapText="1"/>
    </xf>
    <xf numFmtId="14" fontId="36" fillId="9" borderId="146" xfId="1" applyNumberFormat="1" applyFont="1" applyFill="1" applyBorder="1" applyAlignment="1">
      <alignment horizontal="center" vertical="center" wrapText="1"/>
    </xf>
    <xf numFmtId="14" fontId="36" fillId="9" borderId="232" xfId="1" applyNumberFormat="1" applyFont="1" applyFill="1" applyBorder="1" applyAlignment="1">
      <alignment horizontal="center" vertical="center" wrapText="1"/>
    </xf>
    <xf numFmtId="14" fontId="4" fillId="22" borderId="2" xfId="1" applyNumberFormat="1" applyFont="1" applyFill="1" applyBorder="1" applyAlignment="1">
      <alignment horizontal="center" vertical="center" wrapText="1"/>
    </xf>
    <xf numFmtId="14" fontId="4" fillId="20" borderId="1" xfId="1" applyNumberFormat="1" applyFont="1" applyFill="1" applyBorder="1" applyAlignment="1">
      <alignment horizontal="center" vertical="center" wrapText="1"/>
    </xf>
    <xf numFmtId="14" fontId="4" fillId="20" borderId="30" xfId="1" applyNumberFormat="1" applyFont="1" applyFill="1" applyBorder="1" applyAlignment="1">
      <alignment horizontal="center" vertical="center" wrapText="1"/>
    </xf>
    <xf numFmtId="14" fontId="4" fillId="11" borderId="29" xfId="1" applyNumberFormat="1" applyFont="1" applyFill="1" applyBorder="1" applyAlignment="1">
      <alignment horizontal="center" vertical="center" wrapText="1"/>
    </xf>
    <xf numFmtId="14" fontId="36" fillId="9" borderId="1" xfId="1" applyNumberFormat="1" applyFont="1" applyFill="1" applyBorder="1" applyAlignment="1">
      <alignment vertical="center" wrapText="1"/>
    </xf>
    <xf numFmtId="0" fontId="36" fillId="6" borderId="233" xfId="1" applyFont="1" applyFill="1" applyBorder="1" applyAlignment="1">
      <alignment vertical="center" wrapText="1"/>
    </xf>
    <xf numFmtId="167" fontId="84" fillId="6" borderId="73" xfId="1" applyNumberFormat="1" applyFont="1" applyFill="1" applyBorder="1" applyAlignment="1">
      <alignment horizontal="center" vertical="center" wrapText="1"/>
    </xf>
    <xf numFmtId="166" fontId="36" fillId="9" borderId="210" xfId="1" applyNumberFormat="1" applyFont="1" applyFill="1" applyBorder="1" applyAlignment="1">
      <alignment vertical="center" wrapText="1"/>
    </xf>
    <xf numFmtId="166" fontId="36" fillId="9" borderId="60" xfId="1" applyNumberFormat="1" applyFont="1" applyFill="1" applyBorder="1" applyAlignment="1">
      <alignment horizontal="center" vertical="center" wrapText="1"/>
    </xf>
    <xf numFmtId="0" fontId="36" fillId="9" borderId="57" xfId="1" applyFont="1" applyFill="1" applyBorder="1" applyAlignment="1">
      <alignment horizontal="center" vertical="center" wrapText="1"/>
    </xf>
    <xf numFmtId="0" fontId="88" fillId="9" borderId="57" xfId="1" applyFont="1" applyFill="1" applyBorder="1" applyAlignment="1">
      <alignment vertical="center" wrapText="1"/>
    </xf>
    <xf numFmtId="0" fontId="167" fillId="22" borderId="1" xfId="2" applyFont="1" applyFill="1" applyBorder="1" applyAlignment="1">
      <alignment vertical="center" wrapText="1"/>
    </xf>
    <xf numFmtId="0" fontId="167" fillId="17" borderId="1" xfId="2" applyFont="1" applyFill="1" applyBorder="1" applyAlignment="1">
      <alignment horizontal="left" vertical="center" wrapText="1"/>
    </xf>
    <xf numFmtId="0" fontId="36" fillId="6" borderId="73" xfId="1" applyFont="1" applyFill="1" applyBorder="1" applyAlignment="1">
      <alignment horizontal="left" vertical="center" wrapText="1"/>
    </xf>
    <xf numFmtId="0" fontId="36" fillId="20" borderId="1" xfId="1" applyFont="1" applyFill="1" applyBorder="1" applyAlignment="1">
      <alignment horizontal="center" vertical="center"/>
    </xf>
    <xf numFmtId="0" fontId="36" fillId="20" borderId="30" xfId="1" applyFont="1" applyFill="1" applyBorder="1" applyAlignment="1">
      <alignment horizontal="center" vertical="center"/>
    </xf>
    <xf numFmtId="169" fontId="91" fillId="9" borderId="199" xfId="1" applyNumberFormat="1" applyFont="1" applyFill="1" applyBorder="1" applyAlignment="1">
      <alignment horizontal="center" vertical="center" wrapText="1"/>
    </xf>
    <xf numFmtId="169" fontId="91" fillId="20" borderId="198" xfId="1" applyNumberFormat="1" applyFont="1" applyFill="1" applyBorder="1" applyAlignment="1">
      <alignment horizontal="center" vertical="center" wrapText="1"/>
    </xf>
    <xf numFmtId="169" fontId="91" fillId="20" borderId="196" xfId="1" applyNumberFormat="1" applyFont="1" applyFill="1" applyBorder="1" applyAlignment="1">
      <alignment horizontal="center" vertical="center" wrapText="1"/>
    </xf>
    <xf numFmtId="0" fontId="87" fillId="5" borderId="1" xfId="1" applyFont="1" applyFill="1" applyBorder="1" applyAlignment="1">
      <alignment horizontal="center" vertical="center" wrapText="1"/>
    </xf>
    <xf numFmtId="0" fontId="138" fillId="78" borderId="73" xfId="1" applyFont="1" applyFill="1" applyBorder="1" applyAlignment="1">
      <alignment vertical="center" wrapText="1"/>
    </xf>
    <xf numFmtId="0" fontId="165" fillId="79" borderId="60" xfId="7" applyFont="1" applyFill="1" applyBorder="1" applyAlignment="1">
      <alignment vertical="center" wrapText="1"/>
    </xf>
    <xf numFmtId="0" fontId="138" fillId="78" borderId="234" xfId="1" applyFont="1" applyFill="1" applyBorder="1" applyAlignment="1">
      <alignment vertical="center" wrapText="1"/>
    </xf>
    <xf numFmtId="0" fontId="138" fillId="78" borderId="174" xfId="1" applyFont="1" applyFill="1" applyBorder="1" applyAlignment="1">
      <alignment vertical="center" wrapText="1"/>
    </xf>
    <xf numFmtId="0" fontId="138" fillId="78" borderId="3" xfId="1" applyFont="1" applyFill="1" applyBorder="1" applyAlignment="1">
      <alignment vertical="center" wrapText="1"/>
    </xf>
    <xf numFmtId="0" fontId="138" fillId="78" borderId="104" xfId="1" applyFont="1" applyFill="1" applyBorder="1" applyAlignment="1">
      <alignment vertical="center" wrapText="1"/>
    </xf>
    <xf numFmtId="1" fontId="138" fillId="78" borderId="104" xfId="1" applyNumberFormat="1" applyFont="1" applyFill="1" applyBorder="1" applyAlignment="1">
      <alignment horizontal="center" vertical="center" wrapText="1"/>
    </xf>
    <xf numFmtId="49" fontId="138" fillId="78" borderId="3" xfId="1" applyNumberFormat="1" applyFont="1" applyFill="1" applyBorder="1" applyAlignment="1">
      <alignment horizontal="center" vertical="center" wrapText="1"/>
    </xf>
    <xf numFmtId="0" fontId="138" fillId="78" borderId="104" xfId="1" applyFont="1" applyFill="1" applyBorder="1" applyAlignment="1">
      <alignment horizontal="center" vertical="center" wrapText="1"/>
    </xf>
    <xf numFmtId="0" fontId="138" fillId="78" borderId="105" xfId="1" applyFont="1" applyFill="1" applyBorder="1" applyAlignment="1">
      <alignment horizontal="center" vertical="center" wrapText="1"/>
    </xf>
    <xf numFmtId="166" fontId="138" fillId="78" borderId="104" xfId="1" applyNumberFormat="1" applyFont="1" applyFill="1" applyBorder="1" applyAlignment="1">
      <alignment horizontal="center" vertical="center" wrapText="1"/>
    </xf>
    <xf numFmtId="166" fontId="180" fillId="78" borderId="104" xfId="1" applyNumberFormat="1" applyFont="1" applyFill="1" applyBorder="1" applyAlignment="1">
      <alignment horizontal="center" vertical="center" wrapText="1"/>
    </xf>
    <xf numFmtId="166" fontId="138" fillId="78" borderId="105" xfId="1" applyNumberFormat="1" applyFont="1" applyFill="1" applyBorder="1" applyAlignment="1">
      <alignment horizontal="center" vertical="center" wrapText="1"/>
    </xf>
    <xf numFmtId="166" fontId="138" fillId="78" borderId="134" xfId="1" applyNumberFormat="1" applyFont="1" applyFill="1" applyBorder="1" applyAlignment="1">
      <alignment horizontal="center" vertical="center" wrapText="1"/>
    </xf>
    <xf numFmtId="166" fontId="138" fillId="78" borderId="127" xfId="1" applyNumberFormat="1" applyFont="1" applyFill="1" applyBorder="1" applyAlignment="1">
      <alignment horizontal="center" vertical="center" wrapText="1"/>
    </xf>
    <xf numFmtId="166" fontId="138" fillId="78" borderId="162" xfId="1" applyNumberFormat="1" applyFont="1" applyFill="1" applyBorder="1" applyAlignment="1">
      <alignment horizontal="center" vertical="center" wrapText="1"/>
    </xf>
    <xf numFmtId="166" fontId="138" fillId="78" borderId="129" xfId="1" applyNumberFormat="1" applyFont="1" applyFill="1" applyBorder="1" applyAlignment="1">
      <alignment horizontal="center" vertical="center" wrapText="1"/>
    </xf>
    <xf numFmtId="165" fontId="138" fillId="78" borderId="130" xfId="1" applyNumberFormat="1" applyFont="1" applyFill="1" applyBorder="1" applyAlignment="1">
      <alignment horizontal="center" vertical="center" wrapText="1"/>
    </xf>
    <xf numFmtId="0" fontId="138" fillId="78" borderId="3" xfId="1" applyFont="1" applyFill="1" applyBorder="1" applyAlignment="1">
      <alignment horizontal="center" vertical="center" wrapText="1"/>
    </xf>
    <xf numFmtId="0" fontId="137" fillId="78" borderId="3" xfId="2" applyFont="1" applyFill="1" applyBorder="1" applyAlignment="1">
      <alignment vertical="center" wrapText="1"/>
    </xf>
    <xf numFmtId="0" fontId="137" fillId="78" borderId="3" xfId="8" applyFont="1" applyFill="1" applyBorder="1" applyAlignment="1">
      <alignment vertical="center" wrapText="1"/>
    </xf>
    <xf numFmtId="169" fontId="138" fillId="78" borderId="105" xfId="1" applyNumberFormat="1" applyFont="1" applyFill="1" applyBorder="1" applyAlignment="1">
      <alignment horizontal="center" vertical="center" wrapText="1"/>
    </xf>
    <xf numFmtId="49" fontId="138" fillId="78" borderId="131" xfId="1" applyNumberFormat="1" applyFont="1" applyFill="1" applyBorder="1" applyAlignment="1">
      <alignment horizontal="center" vertical="center" wrapText="1"/>
    </xf>
    <xf numFmtId="49" fontId="138" fillId="78" borderId="104" xfId="1" applyNumberFormat="1" applyFont="1" applyFill="1" applyBorder="1" applyAlignment="1">
      <alignment horizontal="center" vertical="center" wrapText="1"/>
    </xf>
    <xf numFmtId="169" fontId="138" fillId="78" borderId="3" xfId="1" applyNumberFormat="1" applyFont="1" applyFill="1" applyBorder="1" applyAlignment="1">
      <alignment horizontal="center" vertical="center" wrapText="1"/>
    </xf>
    <xf numFmtId="0" fontId="137" fillId="78" borderId="132" xfId="2" applyFont="1" applyFill="1" applyBorder="1" applyAlignment="1">
      <alignment horizontal="center" vertical="center" wrapText="1"/>
    </xf>
    <xf numFmtId="49" fontId="165" fillId="79" borderId="104" xfId="1" applyNumberFormat="1" applyFont="1" applyFill="1" applyBorder="1" applyAlignment="1">
      <alignment horizontal="center" vertical="center" wrapText="1"/>
    </xf>
    <xf numFmtId="0" fontId="138" fillId="78" borderId="132" xfId="1" applyFont="1" applyFill="1" applyBorder="1" applyAlignment="1">
      <alignment horizontal="center" vertical="center" wrapText="1"/>
    </xf>
    <xf numFmtId="169" fontId="138" fillId="78" borderId="104" xfId="1" applyNumberFormat="1" applyFont="1" applyFill="1" applyBorder="1" applyAlignment="1">
      <alignment horizontal="center" vertical="center" wrapText="1"/>
    </xf>
    <xf numFmtId="0" fontId="138" fillId="78" borderId="135" xfId="1" applyFont="1" applyFill="1" applyBorder="1" applyAlignment="1">
      <alignment horizontal="center" vertical="center" wrapText="1"/>
    </xf>
    <xf numFmtId="49" fontId="138" fillId="78" borderId="130" xfId="1" applyNumberFormat="1" applyFont="1" applyFill="1" applyBorder="1" applyAlignment="1">
      <alignment horizontal="center" vertical="center" wrapText="1"/>
    </xf>
    <xf numFmtId="169" fontId="138" fillId="78" borderId="133" xfId="1" applyNumberFormat="1" applyFont="1" applyFill="1" applyBorder="1" applyAlignment="1">
      <alignment horizontal="center" vertical="center" wrapText="1"/>
    </xf>
    <xf numFmtId="0" fontId="165" fillId="79" borderId="3" xfId="7" applyFont="1" applyFill="1" applyBorder="1" applyAlignment="1">
      <alignment vertical="center" wrapText="1"/>
    </xf>
    <xf numFmtId="0" fontId="165" fillId="79" borderId="3" xfId="7" applyFont="1" applyFill="1" applyBorder="1" applyAlignment="1">
      <alignment horizontal="center" vertical="center" wrapText="1"/>
    </xf>
    <xf numFmtId="14" fontId="138" fillId="78" borderId="3" xfId="1" applyNumberFormat="1" applyFont="1" applyFill="1" applyBorder="1" applyAlignment="1">
      <alignment horizontal="center" vertical="center" wrapText="1"/>
    </xf>
    <xf numFmtId="0" fontId="117" fillId="6" borderId="73" xfId="1" applyFont="1" applyFill="1" applyBorder="1" applyAlignment="1">
      <alignment vertical="center" wrapText="1"/>
    </xf>
    <xf numFmtId="0" fontId="36" fillId="11" borderId="60" xfId="1" applyFont="1" applyFill="1" applyBorder="1" applyAlignment="1">
      <alignment horizontal="center" vertical="center" wrapText="1"/>
    </xf>
    <xf numFmtId="0" fontId="36" fillId="6" borderId="221" xfId="1" applyFont="1" applyFill="1" applyBorder="1" applyAlignment="1">
      <alignment vertical="top" wrapText="1"/>
    </xf>
    <xf numFmtId="49" fontId="162" fillId="11" borderId="59" xfId="1" applyNumberFormat="1" applyFont="1" applyFill="1" applyBorder="1" applyAlignment="1">
      <alignment horizontal="center" vertical="center" wrapText="1"/>
    </xf>
    <xf numFmtId="0" fontId="163" fillId="20" borderId="47" xfId="1" applyFont="1" applyFill="1" applyBorder="1" applyAlignment="1">
      <alignment horizontal="center" vertical="center" wrapText="1"/>
    </xf>
    <xf numFmtId="0" fontId="36" fillId="80" borderId="91" xfId="1" applyFont="1" applyFill="1" applyBorder="1" applyAlignment="1">
      <alignment vertical="center" wrapText="1"/>
    </xf>
    <xf numFmtId="0" fontId="138" fillId="78" borderId="91" xfId="1" applyFont="1" applyFill="1" applyBorder="1" applyAlignment="1">
      <alignment vertical="center" wrapText="1"/>
    </xf>
    <xf numFmtId="165" fontId="36" fillId="80" borderId="107" xfId="1" applyNumberFormat="1" applyFont="1" applyFill="1" applyBorder="1" applyAlignment="1">
      <alignment horizontal="center" vertical="center" wrapText="1"/>
    </xf>
    <xf numFmtId="169" fontId="36" fillId="66" borderId="1" xfId="1" quotePrefix="1" applyNumberFormat="1" applyFont="1" applyFill="1" applyBorder="1" applyAlignment="1">
      <alignment horizontal="center" vertical="center" wrapText="1"/>
    </xf>
    <xf numFmtId="0" fontId="36" fillId="20" borderId="57" xfId="1" applyFont="1" applyFill="1" applyBorder="1" applyAlignment="1">
      <alignment horizontal="center" vertical="center" wrapText="1"/>
    </xf>
    <xf numFmtId="0" fontId="36" fillId="86" borderId="180" xfId="1" applyFont="1" applyFill="1" applyBorder="1" applyAlignment="1">
      <alignment vertical="center" wrapText="1"/>
    </xf>
    <xf numFmtId="0" fontId="36" fillId="86" borderId="134" xfId="1" applyFont="1" applyFill="1" applyBorder="1" applyAlignment="1">
      <alignment vertical="center" wrapText="1"/>
    </xf>
    <xf numFmtId="0" fontId="36" fillId="86" borderId="3" xfId="1" applyFont="1" applyFill="1" applyBorder="1" applyAlignment="1">
      <alignment vertical="center" wrapText="1"/>
    </xf>
    <xf numFmtId="0" fontId="36" fillId="86" borderId="104" xfId="1" applyFont="1" applyFill="1" applyBorder="1" applyAlignment="1">
      <alignment vertical="center" wrapText="1"/>
    </xf>
    <xf numFmtId="49" fontId="36" fillId="86" borderId="3" xfId="1" applyNumberFormat="1" applyFont="1" applyFill="1" applyBorder="1" applyAlignment="1">
      <alignment horizontal="center" vertical="center" wrapText="1"/>
    </xf>
    <xf numFmtId="0" fontId="36" fillId="86" borderId="104" xfId="1" applyFont="1" applyFill="1" applyBorder="1" applyAlignment="1">
      <alignment horizontal="center" vertical="center" wrapText="1"/>
    </xf>
    <xf numFmtId="0" fontId="36" fillId="86" borderId="105" xfId="1" applyFont="1" applyFill="1" applyBorder="1" applyAlignment="1">
      <alignment horizontal="center" vertical="center" wrapText="1"/>
    </xf>
    <xf numFmtId="166" fontId="36" fillId="86" borderId="104" xfId="1" applyNumberFormat="1" applyFont="1" applyFill="1" applyBorder="1" applyAlignment="1">
      <alignment horizontal="center" vertical="center" wrapText="1"/>
    </xf>
    <xf numFmtId="166" fontId="166" fillId="86" borderId="104" xfId="1" applyNumberFormat="1" applyFont="1" applyFill="1" applyBorder="1" applyAlignment="1">
      <alignment horizontal="center" vertical="center" wrapText="1"/>
    </xf>
    <xf numFmtId="166" fontId="117" fillId="86" borderId="3" xfId="1" applyNumberFormat="1" applyFont="1" applyFill="1" applyBorder="1" applyAlignment="1">
      <alignment horizontal="center" vertical="center" wrapText="1"/>
    </xf>
    <xf numFmtId="166" fontId="36" fillId="86" borderId="105" xfId="1" applyNumberFormat="1" applyFont="1" applyFill="1" applyBorder="1" applyAlignment="1">
      <alignment horizontal="center" vertical="center" wrapText="1"/>
    </xf>
    <xf numFmtId="166" fontId="36" fillId="86" borderId="134" xfId="1" applyNumberFormat="1" applyFont="1" applyFill="1" applyBorder="1" applyAlignment="1">
      <alignment horizontal="center" vertical="center" wrapText="1"/>
    </xf>
    <xf numFmtId="166" fontId="36" fillId="86" borderId="127" xfId="1" applyNumberFormat="1" applyFont="1" applyFill="1" applyBorder="1" applyAlignment="1">
      <alignment horizontal="center" vertical="center" wrapText="1"/>
    </xf>
    <xf numFmtId="166" fontId="36" fillId="86" borderId="162" xfId="1" applyNumberFormat="1" applyFont="1" applyFill="1" applyBorder="1" applyAlignment="1">
      <alignment horizontal="center" vertical="center" wrapText="1"/>
    </xf>
    <xf numFmtId="166" fontId="36" fillId="86" borderId="129" xfId="1" applyNumberFormat="1" applyFont="1" applyFill="1" applyBorder="1" applyAlignment="1">
      <alignment horizontal="center" vertical="center" wrapText="1"/>
    </xf>
    <xf numFmtId="165" fontId="36" fillId="86" borderId="130" xfId="1" applyNumberFormat="1" applyFont="1" applyFill="1" applyBorder="1" applyAlignment="1">
      <alignment horizontal="center" vertical="center" wrapText="1"/>
    </xf>
    <xf numFmtId="0" fontId="35" fillId="86" borderId="3" xfId="2" applyFont="1" applyFill="1" applyBorder="1" applyAlignment="1">
      <alignment vertical="center" wrapText="1"/>
    </xf>
    <xf numFmtId="169" fontId="36" fillId="86" borderId="105" xfId="1" applyNumberFormat="1" applyFont="1" applyFill="1" applyBorder="1" applyAlignment="1">
      <alignment horizontal="center" vertical="center" wrapText="1"/>
    </xf>
    <xf numFmtId="49" fontId="36" fillId="86" borderId="131" xfId="1" applyNumberFormat="1" applyFont="1" applyFill="1" applyBorder="1" applyAlignment="1">
      <alignment horizontal="center" vertical="center" wrapText="1"/>
    </xf>
    <xf numFmtId="49" fontId="36" fillId="86" borderId="104" xfId="1" applyNumberFormat="1" applyFont="1" applyFill="1" applyBorder="1" applyAlignment="1">
      <alignment horizontal="center" vertical="center" wrapText="1"/>
    </xf>
    <xf numFmtId="169" fontId="36" fillId="86" borderId="3" xfId="1" applyNumberFormat="1" applyFont="1" applyFill="1" applyBorder="1" applyAlignment="1">
      <alignment horizontal="center" vertical="center" wrapText="1"/>
    </xf>
    <xf numFmtId="0" fontId="36" fillId="86" borderId="3" xfId="1" applyFont="1" applyFill="1" applyBorder="1" applyAlignment="1">
      <alignment horizontal="center" vertical="center" wrapText="1"/>
    </xf>
    <xf numFmtId="0" fontId="36" fillId="86" borderId="132" xfId="1" applyFont="1" applyFill="1" applyBorder="1" applyAlignment="1">
      <alignment horizontal="center" vertical="center" wrapText="1"/>
    </xf>
    <xf numFmtId="0" fontId="36" fillId="86" borderId="133" xfId="1" applyFont="1" applyFill="1" applyBorder="1" applyAlignment="1">
      <alignment horizontal="center" vertical="center" wrapText="1"/>
    </xf>
    <xf numFmtId="169" fontId="36" fillId="86" borderId="104" xfId="1" applyNumberFormat="1" applyFont="1" applyFill="1" applyBorder="1" applyAlignment="1">
      <alignment horizontal="center" vertical="center" wrapText="1"/>
    </xf>
    <xf numFmtId="0" fontId="36" fillId="86" borderId="135" xfId="1" applyFont="1" applyFill="1" applyBorder="1" applyAlignment="1">
      <alignment horizontal="center" vertical="center" wrapText="1"/>
    </xf>
    <xf numFmtId="49" fontId="36" fillId="86" borderId="130" xfId="1" applyNumberFormat="1" applyFont="1" applyFill="1" applyBorder="1" applyAlignment="1">
      <alignment horizontal="center" vertical="center" wrapText="1"/>
    </xf>
    <xf numFmtId="169" fontId="36" fillId="86" borderId="133" xfId="1" applyNumberFormat="1" applyFont="1" applyFill="1" applyBorder="1" applyAlignment="1">
      <alignment horizontal="center" vertical="center" wrapText="1"/>
    </xf>
    <xf numFmtId="166" fontId="36" fillId="86" borderId="3" xfId="1" applyNumberFormat="1" applyFont="1" applyFill="1" applyBorder="1" applyAlignment="1">
      <alignment vertical="center" wrapText="1"/>
    </xf>
    <xf numFmtId="14" fontId="36" fillId="86" borderId="3" xfId="1" applyNumberFormat="1" applyFont="1" applyFill="1" applyBorder="1" applyAlignment="1">
      <alignment horizontal="center" vertical="center" wrapText="1"/>
    </xf>
    <xf numFmtId="0" fontId="36" fillId="20" borderId="1" xfId="1" quotePrefix="1" applyFont="1" applyFill="1" applyBorder="1" applyAlignment="1">
      <alignment horizontal="center" vertical="center" wrapText="1"/>
    </xf>
    <xf numFmtId="166" fontId="36" fillId="27" borderId="40" xfId="1" quotePrefix="1" applyNumberFormat="1" applyFont="1" applyFill="1" applyBorder="1" applyAlignment="1">
      <alignment horizontal="center" vertical="center" wrapText="1"/>
    </xf>
    <xf numFmtId="49" fontId="91" fillId="11" borderId="29" xfId="1" quotePrefix="1" applyNumberFormat="1" applyFont="1" applyFill="1" applyBorder="1" applyAlignment="1">
      <alignment horizontal="center" vertical="center" wrapText="1"/>
    </xf>
    <xf numFmtId="169" fontId="91" fillId="9" borderId="1" xfId="1" quotePrefix="1" applyNumberFormat="1" applyFont="1" applyFill="1" applyBorder="1" applyAlignment="1">
      <alignment horizontal="center" vertical="center" wrapText="1"/>
    </xf>
    <xf numFmtId="0" fontId="36" fillId="9" borderId="59" xfId="1" applyFont="1" applyFill="1" applyBorder="1" applyAlignment="1">
      <alignment horizontal="center" vertical="center" wrapText="1"/>
    </xf>
    <xf numFmtId="0" fontId="19" fillId="3" borderId="0" xfId="1" applyFont="1" applyAlignment="1">
      <alignment vertical="center"/>
    </xf>
    <xf numFmtId="166" fontId="37" fillId="3" borderId="0" xfId="1" applyNumberFormat="1" applyFont="1" applyAlignment="1">
      <alignment horizontal="center" vertical="top"/>
    </xf>
    <xf numFmtId="166" fontId="117" fillId="58" borderId="0" xfId="1" applyNumberFormat="1" applyFont="1" applyFill="1" applyAlignment="1">
      <alignment horizontal="center" vertical="top" wrapText="1"/>
    </xf>
    <xf numFmtId="169" fontId="117" fillId="58" borderId="0" xfId="1" applyNumberFormat="1" applyFont="1" applyFill="1" applyAlignment="1">
      <alignment horizontal="center" vertical="top" wrapText="1"/>
    </xf>
    <xf numFmtId="169" fontId="138" fillId="28" borderId="0" xfId="1" applyNumberFormat="1" applyFont="1" applyFill="1" applyAlignment="1">
      <alignment horizontal="center" vertical="top" wrapText="1"/>
    </xf>
    <xf numFmtId="0" fontId="36" fillId="6" borderId="60" xfId="1" applyFont="1" applyFill="1" applyBorder="1" applyAlignment="1">
      <alignment vertical="top" wrapText="1"/>
    </xf>
    <xf numFmtId="0" fontId="87" fillId="6" borderId="60" xfId="1" applyFont="1" applyFill="1" applyBorder="1" applyAlignment="1">
      <alignment vertical="top" wrapText="1"/>
    </xf>
    <xf numFmtId="0" fontId="117" fillId="6" borderId="60" xfId="1" applyFont="1" applyFill="1" applyBorder="1" applyAlignment="1">
      <alignment vertical="top" wrapText="1"/>
    </xf>
    <xf numFmtId="0" fontId="88" fillId="6" borderId="60" xfId="1" applyFont="1" applyFill="1" applyBorder="1" applyAlignment="1">
      <alignment vertical="top" wrapText="1"/>
    </xf>
    <xf numFmtId="0" fontId="36" fillId="7" borderId="60" xfId="1" applyFont="1" applyFill="1" applyBorder="1" applyAlignment="1">
      <alignment vertical="top" wrapText="1"/>
    </xf>
    <xf numFmtId="0" fontId="36" fillId="6" borderId="60" xfId="1" applyFont="1" applyFill="1" applyBorder="1" applyAlignment="1">
      <alignment horizontal="left" vertical="top" wrapText="1"/>
    </xf>
    <xf numFmtId="0" fontId="155" fillId="7" borderId="60" xfId="0" applyFont="1" applyFill="1" applyBorder="1" applyAlignment="1">
      <alignment vertical="top" wrapText="1"/>
    </xf>
    <xf numFmtId="0" fontId="117" fillId="7" borderId="60" xfId="1" applyFont="1" applyFill="1" applyBorder="1" applyAlignment="1">
      <alignment vertical="top" wrapText="1"/>
    </xf>
    <xf numFmtId="0" fontId="87" fillId="7" borderId="60" xfId="1" applyFont="1" applyFill="1" applyBorder="1" applyAlignment="1">
      <alignment vertical="top" wrapText="1"/>
    </xf>
    <xf numFmtId="166" fontId="37" fillId="3" borderId="175" xfId="1" applyNumberFormat="1" applyFont="1" applyBorder="1" applyAlignment="1">
      <alignment horizontal="center" vertical="top"/>
    </xf>
    <xf numFmtId="166" fontId="37" fillId="3" borderId="87" xfId="1" applyNumberFormat="1" applyFont="1" applyBorder="1" applyAlignment="1">
      <alignment horizontal="center" vertical="top"/>
    </xf>
    <xf numFmtId="166" fontId="138" fillId="43" borderId="173" xfId="1" applyNumberFormat="1" applyFont="1" applyFill="1" applyBorder="1" applyAlignment="1">
      <alignment horizontal="center" vertical="center" wrapText="1"/>
    </xf>
    <xf numFmtId="166" fontId="138" fillId="43" borderId="236" xfId="1" applyNumberFormat="1" applyFont="1" applyFill="1" applyBorder="1" applyAlignment="1">
      <alignment horizontal="center" vertical="top" wrapText="1"/>
    </xf>
    <xf numFmtId="0" fontId="36" fillId="88" borderId="9" xfId="1" applyFont="1" applyFill="1" applyBorder="1" applyAlignment="1">
      <alignment vertical="center" wrapText="1"/>
    </xf>
    <xf numFmtId="0" fontId="36" fillId="88" borderId="1" xfId="1" applyFont="1" applyFill="1" applyBorder="1" applyAlignment="1">
      <alignment vertical="center" wrapText="1"/>
    </xf>
    <xf numFmtId="0" fontId="36" fillId="88" borderId="22" xfId="1" applyFont="1" applyFill="1" applyBorder="1" applyAlignment="1">
      <alignment vertical="center" wrapText="1"/>
    </xf>
    <xf numFmtId="49" fontId="36" fillId="88" borderId="1" xfId="1" applyNumberFormat="1" applyFont="1" applyFill="1" applyBorder="1" applyAlignment="1">
      <alignment horizontal="center" vertical="center" wrapText="1"/>
    </xf>
    <xf numFmtId="0" fontId="36" fillId="88" borderId="22" xfId="1" applyFont="1" applyFill="1" applyBorder="1" applyAlignment="1">
      <alignment horizontal="center" vertical="center" wrapText="1"/>
    </xf>
    <xf numFmtId="0" fontId="36" fillId="88" borderId="2" xfId="1" applyFont="1" applyFill="1" applyBorder="1" applyAlignment="1">
      <alignment horizontal="center" vertical="center" wrapText="1"/>
    </xf>
    <xf numFmtId="166" fontId="36" fillId="88" borderId="22" xfId="1" applyNumberFormat="1" applyFont="1" applyFill="1" applyBorder="1" applyAlignment="1">
      <alignment horizontal="center" vertical="center" wrapText="1"/>
    </xf>
    <xf numFmtId="166" fontId="166" fillId="88" borderId="22" xfId="1" applyNumberFormat="1" applyFont="1" applyFill="1" applyBorder="1" applyAlignment="1">
      <alignment horizontal="center" vertical="center" wrapText="1"/>
    </xf>
    <xf numFmtId="166" fontId="36" fillId="88" borderId="40" xfId="1" applyNumberFormat="1" applyFont="1" applyFill="1" applyBorder="1" applyAlignment="1">
      <alignment horizontal="center" vertical="center" wrapText="1"/>
    </xf>
    <xf numFmtId="166" fontId="36" fillId="88" borderId="85" xfId="1" applyNumberFormat="1" applyFont="1" applyFill="1" applyBorder="1" applyAlignment="1">
      <alignment horizontal="center" vertical="center" wrapText="1"/>
    </xf>
    <xf numFmtId="165" fontId="36" fillId="88" borderId="29" xfId="1" applyNumberFormat="1" applyFont="1" applyFill="1" applyBorder="1" applyAlignment="1">
      <alignment horizontal="center" vertical="center" wrapText="1"/>
    </xf>
    <xf numFmtId="169" fontId="36" fillId="88" borderId="1" xfId="1" applyNumberFormat="1" applyFont="1" applyFill="1" applyBorder="1" applyAlignment="1">
      <alignment horizontal="center" vertical="center" wrapText="1"/>
    </xf>
    <xf numFmtId="49" fontId="36" fillId="88" borderId="46" xfId="1" applyNumberFormat="1" applyFont="1" applyFill="1" applyBorder="1" applyAlignment="1">
      <alignment horizontal="center" vertical="center" wrapText="1"/>
    </xf>
    <xf numFmtId="49" fontId="36" fillId="88" borderId="22" xfId="1" applyNumberFormat="1" applyFont="1" applyFill="1" applyBorder="1" applyAlignment="1">
      <alignment horizontal="center" vertical="center" wrapText="1"/>
    </xf>
    <xf numFmtId="166" fontId="36" fillId="88" borderId="1" xfId="1" applyNumberFormat="1" applyFont="1" applyFill="1" applyBorder="1" applyAlignment="1">
      <alignment horizontal="center" vertical="center" wrapText="1"/>
    </xf>
    <xf numFmtId="0" fontId="36" fillId="88" borderId="1" xfId="1" applyFont="1" applyFill="1" applyBorder="1" applyAlignment="1">
      <alignment horizontal="center" vertical="center" wrapText="1"/>
    </xf>
    <xf numFmtId="0" fontId="36" fillId="88" borderId="30" xfId="1" applyFont="1" applyFill="1" applyBorder="1" applyAlignment="1">
      <alignment horizontal="center" vertical="center" wrapText="1"/>
    </xf>
    <xf numFmtId="169" fontId="36" fillId="88" borderId="22" xfId="1" applyNumberFormat="1" applyFont="1" applyFill="1" applyBorder="1" applyAlignment="1">
      <alignment horizontal="center" vertical="center" wrapText="1"/>
    </xf>
    <xf numFmtId="49" fontId="36" fillId="88" borderId="29" xfId="1" applyNumberFormat="1" applyFont="1" applyFill="1" applyBorder="1" applyAlignment="1">
      <alignment horizontal="center" vertical="center" wrapText="1"/>
    </xf>
    <xf numFmtId="169" fontId="36" fillId="88" borderId="30" xfId="1" applyNumberFormat="1" applyFont="1" applyFill="1" applyBorder="1" applyAlignment="1">
      <alignment horizontal="center" vertical="center" wrapText="1"/>
    </xf>
    <xf numFmtId="169" fontId="36" fillId="88" borderId="2" xfId="1" applyNumberFormat="1" applyFont="1" applyFill="1" applyBorder="1" applyAlignment="1">
      <alignment horizontal="center" vertical="center" wrapText="1"/>
    </xf>
    <xf numFmtId="166" fontId="36" fillId="88" borderId="1" xfId="1" applyNumberFormat="1" applyFont="1" applyFill="1" applyBorder="1" applyAlignment="1">
      <alignment vertical="center" wrapText="1"/>
    </xf>
    <xf numFmtId="14" fontId="36" fillId="88" borderId="1" xfId="1" applyNumberFormat="1" applyFont="1" applyFill="1" applyBorder="1" applyAlignment="1">
      <alignment horizontal="center" vertical="center" wrapText="1"/>
    </xf>
    <xf numFmtId="0" fontId="36" fillId="6" borderId="52" xfId="1" applyFont="1" applyFill="1" applyBorder="1" applyAlignment="1">
      <alignment vertical="center" wrapText="1"/>
    </xf>
    <xf numFmtId="0" fontId="36" fillId="88" borderId="38" xfId="1" applyFont="1" applyFill="1" applyBorder="1" applyAlignment="1">
      <alignment horizontal="center" vertical="center" wrapText="1"/>
    </xf>
    <xf numFmtId="49" fontId="87" fillId="88" borderId="1" xfId="1" applyNumberFormat="1" applyFont="1" applyFill="1" applyBorder="1" applyAlignment="1">
      <alignment horizontal="center" vertical="center" wrapText="1"/>
    </xf>
    <xf numFmtId="166" fontId="87" fillId="88" borderId="1" xfId="1" applyNumberFormat="1" applyFont="1" applyFill="1" applyBorder="1" applyAlignment="1">
      <alignment horizontal="center" vertical="center" wrapText="1"/>
    </xf>
    <xf numFmtId="166" fontId="36" fillId="88" borderId="2" xfId="1" applyNumberFormat="1" applyFont="1" applyFill="1" applyBorder="1" applyAlignment="1">
      <alignment horizontal="center" vertical="center" wrapText="1"/>
    </xf>
    <xf numFmtId="166" fontId="36" fillId="88" borderId="9" xfId="1" applyNumberFormat="1" applyFont="1" applyFill="1" applyBorder="1" applyAlignment="1">
      <alignment horizontal="center" vertical="center" wrapText="1"/>
    </xf>
    <xf numFmtId="166" fontId="36" fillId="88" borderId="83" xfId="1" applyNumberFormat="1" applyFont="1" applyFill="1" applyBorder="1" applyAlignment="1">
      <alignment horizontal="center" vertical="center" wrapText="1"/>
    </xf>
    <xf numFmtId="0" fontId="36" fillId="88" borderId="47" xfId="1" applyFont="1" applyFill="1" applyBorder="1" applyAlignment="1">
      <alignment horizontal="center" vertical="center" wrapText="1"/>
    </xf>
    <xf numFmtId="14" fontId="87" fillId="88" borderId="1" xfId="1" applyNumberFormat="1" applyFont="1" applyFill="1" applyBorder="1" applyAlignment="1">
      <alignment horizontal="center" vertical="center" wrapText="1"/>
    </xf>
    <xf numFmtId="0" fontId="87" fillId="88" borderId="1" xfId="1" applyFont="1" applyFill="1" applyBorder="1" applyAlignment="1">
      <alignment vertical="center" wrapText="1"/>
    </xf>
    <xf numFmtId="14" fontId="92" fillId="88" borderId="1" xfId="1" applyNumberFormat="1" applyFont="1" applyFill="1" applyBorder="1" applyAlignment="1">
      <alignment horizontal="center" vertical="center" wrapText="1"/>
    </xf>
    <xf numFmtId="0" fontId="87" fillId="88" borderId="1" xfId="1" applyFont="1" applyFill="1" applyBorder="1" applyAlignment="1">
      <alignment horizontal="center" vertical="center" wrapText="1"/>
    </xf>
    <xf numFmtId="166" fontId="87" fillId="88" borderId="9" xfId="1" applyNumberFormat="1" applyFont="1" applyFill="1" applyBorder="1" applyAlignment="1">
      <alignment horizontal="center" vertical="center" wrapText="1"/>
    </xf>
    <xf numFmtId="166" fontId="87" fillId="88" borderId="85" xfId="1" applyNumberFormat="1" applyFont="1" applyFill="1" applyBorder="1" applyAlignment="1">
      <alignment horizontal="center" vertical="center" wrapText="1"/>
    </xf>
    <xf numFmtId="165" fontId="87" fillId="88" borderId="29" xfId="1" applyNumberFormat="1" applyFont="1" applyFill="1" applyBorder="1" applyAlignment="1">
      <alignment horizontal="center" vertical="center" wrapText="1"/>
    </xf>
    <xf numFmtId="0" fontId="189" fillId="6" borderId="91" xfId="1" applyFont="1" applyFill="1" applyBorder="1" applyAlignment="1">
      <alignment vertical="center" wrapText="1"/>
    </xf>
    <xf numFmtId="0" fontId="36" fillId="62" borderId="0" xfId="1" applyFont="1" applyFill="1" applyAlignment="1">
      <alignment vertical="top" wrapText="1"/>
    </xf>
    <xf numFmtId="0" fontId="157" fillId="53" borderId="87" xfId="1" applyFont="1" applyFill="1" applyBorder="1" applyAlignment="1">
      <alignment horizontal="center" vertical="top" wrapText="1"/>
    </xf>
    <xf numFmtId="169" fontId="155" fillId="21" borderId="119" xfId="1" applyNumberFormat="1" applyFont="1" applyFill="1" applyBorder="1" applyAlignment="1">
      <alignment horizontal="center" vertical="top" wrapText="1"/>
    </xf>
    <xf numFmtId="0" fontId="36" fillId="62" borderId="60" xfId="1" applyFont="1" applyFill="1" applyBorder="1" applyAlignment="1">
      <alignment vertical="top" wrapText="1"/>
    </xf>
    <xf numFmtId="0" fontId="36" fillId="6" borderId="179" xfId="1" applyFont="1" applyFill="1" applyBorder="1" applyAlignment="1">
      <alignment vertical="top" wrapText="1"/>
    </xf>
    <xf numFmtId="0" fontId="36" fillId="6" borderId="174" xfId="1" applyFont="1" applyFill="1" applyBorder="1" applyAlignment="1">
      <alignment vertical="top" wrapText="1"/>
    </xf>
    <xf numFmtId="0" fontId="87" fillId="62" borderId="60" xfId="1" applyFont="1" applyFill="1" applyBorder="1" applyAlignment="1">
      <alignment vertical="top" wrapText="1"/>
    </xf>
    <xf numFmtId="0" fontId="87" fillId="6" borderId="1" xfId="1" applyFont="1" applyFill="1" applyBorder="1" applyAlignment="1">
      <alignment vertical="top" wrapText="1"/>
    </xf>
    <xf numFmtId="0" fontId="87" fillId="6" borderId="93" xfId="1" applyFont="1" applyFill="1" applyBorder="1" applyAlignment="1">
      <alignment vertical="top" wrapText="1"/>
    </xf>
    <xf numFmtId="0" fontId="36" fillId="6" borderId="93" xfId="1" applyFont="1" applyFill="1" applyBorder="1" applyAlignment="1">
      <alignment vertical="top" wrapText="1"/>
    </xf>
    <xf numFmtId="0" fontId="87" fillId="62" borderId="238" xfId="1" applyFont="1" applyFill="1" applyBorder="1" applyAlignment="1">
      <alignment vertical="top" wrapText="1"/>
    </xf>
    <xf numFmtId="0" fontId="189" fillId="6" borderId="73" xfId="1" applyFont="1" applyFill="1" applyBorder="1" applyAlignment="1">
      <alignment vertical="center" wrapText="1"/>
    </xf>
    <xf numFmtId="0" fontId="87" fillId="9" borderId="57" xfId="1" applyFont="1" applyFill="1" applyBorder="1" applyAlignment="1">
      <alignment vertical="center" wrapText="1"/>
    </xf>
    <xf numFmtId="0" fontId="87" fillId="9" borderId="57" xfId="1" applyFont="1" applyFill="1" applyBorder="1" applyAlignment="1">
      <alignment horizontal="center" vertical="center" wrapText="1"/>
    </xf>
    <xf numFmtId="0" fontId="167" fillId="22" borderId="13" xfId="2" applyFont="1" applyFill="1" applyBorder="1" applyAlignment="1">
      <alignment vertical="center" wrapText="1"/>
    </xf>
    <xf numFmtId="0" fontId="192" fillId="78" borderId="1" xfId="2" applyFont="1" applyFill="1" applyBorder="1" applyAlignment="1">
      <alignment vertical="center" wrapText="1"/>
    </xf>
    <xf numFmtId="0" fontId="192" fillId="78" borderId="1" xfId="8" applyFont="1" applyFill="1" applyBorder="1" applyAlignment="1">
      <alignment vertical="center" wrapText="1"/>
    </xf>
    <xf numFmtId="0" fontId="167" fillId="80" borderId="1" xfId="2" applyFont="1" applyFill="1" applyBorder="1" applyAlignment="1">
      <alignment vertical="center" wrapText="1"/>
    </xf>
    <xf numFmtId="0" fontId="167" fillId="80" borderId="1" xfId="8" applyFont="1" applyFill="1" applyBorder="1" applyAlignment="1">
      <alignment vertical="center" wrapText="1"/>
    </xf>
    <xf numFmtId="0" fontId="166" fillId="22" borderId="1" xfId="1" applyFont="1" applyFill="1" applyBorder="1" applyAlignment="1">
      <alignment vertical="center" wrapText="1"/>
    </xf>
    <xf numFmtId="0" fontId="193" fillId="89" borderId="1" xfId="2" applyFont="1" applyFill="1" applyBorder="1" applyAlignment="1">
      <alignment vertical="center" wrapText="1"/>
    </xf>
    <xf numFmtId="0" fontId="193" fillId="88" borderId="1" xfId="2" applyFont="1" applyFill="1" applyBorder="1" applyAlignment="1">
      <alignment vertical="center" wrapText="1"/>
    </xf>
    <xf numFmtId="0" fontId="166" fillId="80" borderId="1" xfId="1" applyFont="1" applyFill="1" applyBorder="1" applyAlignment="1">
      <alignment vertical="center" wrapText="1"/>
    </xf>
    <xf numFmtId="0" fontId="167" fillId="22" borderId="1" xfId="2" applyFont="1" applyFill="1" applyBorder="1" applyAlignment="1" applyProtection="1">
      <alignment vertical="center" wrapText="1"/>
    </xf>
    <xf numFmtId="0" fontId="167" fillId="88" borderId="1" xfId="2" applyFont="1" applyFill="1" applyBorder="1" applyAlignment="1">
      <alignment vertical="center" wrapText="1"/>
    </xf>
    <xf numFmtId="0" fontId="167" fillId="88" borderId="1" xfId="8" applyFont="1" applyFill="1" applyBorder="1" applyAlignment="1">
      <alignment vertical="center" wrapText="1"/>
    </xf>
    <xf numFmtId="0" fontId="167" fillId="86" borderId="1" xfId="2" applyFont="1" applyFill="1" applyBorder="1" applyAlignment="1" applyProtection="1">
      <alignment vertical="center" wrapText="1"/>
    </xf>
    <xf numFmtId="0" fontId="167" fillId="81" borderId="1" xfId="2" applyFont="1" applyFill="1" applyBorder="1" applyAlignment="1">
      <alignment vertical="center" wrapText="1"/>
    </xf>
    <xf numFmtId="0" fontId="167" fillId="80" borderId="1" xfId="8" applyFont="1" applyFill="1" applyBorder="1" applyAlignment="1">
      <alignment horizontal="left" vertical="center" wrapText="1"/>
    </xf>
    <xf numFmtId="0" fontId="167" fillId="22" borderId="3" xfId="2" applyFont="1" applyFill="1" applyBorder="1" applyAlignment="1">
      <alignment vertical="center" wrapText="1"/>
    </xf>
    <xf numFmtId="0" fontId="167" fillId="22" borderId="3" xfId="8" applyFont="1" applyFill="1" applyBorder="1" applyAlignment="1">
      <alignment vertical="center" wrapText="1"/>
    </xf>
    <xf numFmtId="169" fontId="166" fillId="22" borderId="1" xfId="1" applyNumberFormat="1" applyFont="1" applyFill="1" applyBorder="1" applyAlignment="1">
      <alignment horizontal="center" vertical="center" wrapText="1"/>
    </xf>
    <xf numFmtId="0" fontId="167" fillId="67" borderId="1" xfId="2" applyFont="1" applyFill="1" applyBorder="1" applyAlignment="1">
      <alignment vertical="center" wrapText="1"/>
    </xf>
    <xf numFmtId="0" fontId="167" fillId="80" borderId="1" xfId="2" applyFont="1" applyFill="1" applyBorder="1" applyAlignment="1" applyProtection="1">
      <alignment vertical="center" wrapText="1"/>
    </xf>
    <xf numFmtId="0" fontId="192" fillId="78" borderId="0" xfId="8" applyFont="1" applyFill="1" applyBorder="1" applyAlignment="1">
      <alignment vertical="center" wrapText="1"/>
    </xf>
    <xf numFmtId="0" fontId="167" fillId="66" borderId="0" xfId="2" applyFont="1" applyFill="1" applyBorder="1" applyAlignment="1">
      <alignment vertical="center" wrapText="1"/>
    </xf>
    <xf numFmtId="0" fontId="167" fillId="80" borderId="0" xfId="2" applyFont="1" applyFill="1" applyBorder="1" applyAlignment="1">
      <alignment vertical="center" wrapText="1"/>
    </xf>
    <xf numFmtId="0" fontId="167" fillId="80" borderId="0" xfId="8" applyFont="1" applyFill="1" applyBorder="1" applyAlignment="1">
      <alignment vertical="center" wrapText="1"/>
    </xf>
    <xf numFmtId="0" fontId="167" fillId="88" borderId="0" xfId="8" applyFont="1" applyFill="1" applyBorder="1" applyAlignment="1">
      <alignment vertical="center" wrapText="1"/>
    </xf>
    <xf numFmtId="0" fontId="167" fillId="17" borderId="0" xfId="8" applyFont="1" applyFill="1" applyBorder="1" applyAlignment="1">
      <alignment vertical="center" wrapText="1"/>
    </xf>
    <xf numFmtId="0" fontId="167" fillId="22" borderId="1" xfId="2" applyFont="1" applyFill="1" applyBorder="1" applyAlignment="1">
      <alignment wrapText="1"/>
    </xf>
    <xf numFmtId="0" fontId="167" fillId="67" borderId="1" xfId="2" applyFont="1" applyFill="1" applyBorder="1" applyAlignment="1">
      <alignment horizontal="left" vertical="center" wrapText="1"/>
    </xf>
    <xf numFmtId="0" fontId="167" fillId="22" borderId="1" xfId="8" applyFont="1" applyFill="1" applyBorder="1" applyAlignment="1">
      <alignment horizontal="left" vertical="center" wrapText="1"/>
    </xf>
    <xf numFmtId="0" fontId="167" fillId="66" borderId="1" xfId="2" applyFont="1" applyFill="1" applyBorder="1" applyAlignment="1" applyProtection="1">
      <alignment vertical="center" wrapText="1"/>
    </xf>
    <xf numFmtId="0" fontId="167" fillId="66" borderId="1" xfId="8" applyFont="1" applyFill="1" applyBorder="1" applyAlignment="1" applyProtection="1">
      <alignment vertical="center" wrapText="1"/>
    </xf>
    <xf numFmtId="0" fontId="193" fillId="22" borderId="1" xfId="8" applyFont="1" applyFill="1" applyBorder="1" applyAlignment="1">
      <alignment vertical="center" wrapText="1"/>
    </xf>
    <xf numFmtId="0" fontId="167" fillId="80" borderId="1" xfId="2" applyFont="1" applyFill="1" applyBorder="1" applyAlignment="1">
      <alignment horizontal="left" vertical="center" wrapText="1"/>
    </xf>
    <xf numFmtId="0" fontId="167" fillId="66" borderId="1" xfId="8" applyFont="1" applyFill="1" applyBorder="1" applyAlignment="1">
      <alignment wrapText="1"/>
    </xf>
    <xf numFmtId="0" fontId="167" fillId="22" borderId="1" xfId="2" applyFont="1" applyFill="1" applyBorder="1" applyAlignment="1">
      <alignment horizontal="left" vertical="top" wrapText="1"/>
    </xf>
    <xf numFmtId="0" fontId="167" fillId="66" borderId="1" xfId="2" applyFont="1" applyFill="1" applyBorder="1" applyAlignment="1">
      <alignment horizontal="left" vertical="center" wrapText="1"/>
    </xf>
    <xf numFmtId="0" fontId="167" fillId="66" borderId="1" xfId="8" applyFont="1" applyFill="1" applyBorder="1" applyAlignment="1">
      <alignment horizontal="left" vertical="center" wrapText="1"/>
    </xf>
    <xf numFmtId="0" fontId="9" fillId="4" borderId="1" xfId="1" applyFont="1" applyFill="1" applyBorder="1" applyAlignment="1">
      <alignment horizontal="center"/>
    </xf>
    <xf numFmtId="0" fontId="9" fillId="3" borderId="0" xfId="1" applyFont="1" applyAlignment="1">
      <alignment horizontal="center"/>
    </xf>
    <xf numFmtId="170" fontId="80" fillId="3" borderId="0" xfId="1" applyNumberFormat="1" applyFont="1" applyAlignment="1">
      <alignment horizontal="center" vertical="top" wrapText="1"/>
    </xf>
    <xf numFmtId="170" fontId="138" fillId="28" borderId="0" xfId="1" applyNumberFormat="1" applyFont="1" applyFill="1" applyAlignment="1">
      <alignment horizontal="center" vertical="top" wrapText="1"/>
    </xf>
    <xf numFmtId="170" fontId="37" fillId="3" borderId="0" xfId="1" applyNumberFormat="1" applyFont="1" applyAlignment="1">
      <alignment horizontal="center" vertical="top" wrapText="1"/>
    </xf>
    <xf numFmtId="169" fontId="86" fillId="21" borderId="17" xfId="1" applyNumberFormat="1" applyFont="1" applyFill="1" applyBorder="1" applyAlignment="1">
      <alignment horizontal="center" vertical="top" wrapText="1"/>
    </xf>
    <xf numFmtId="0" fontId="189" fillId="7" borderId="73" xfId="1" applyFont="1" applyFill="1" applyBorder="1" applyAlignment="1">
      <alignment vertical="center" wrapText="1"/>
    </xf>
    <xf numFmtId="0" fontId="36" fillId="7" borderId="1" xfId="1" applyFont="1" applyFill="1" applyBorder="1" applyAlignment="1">
      <alignment horizontal="center" vertical="center" wrapText="1"/>
    </xf>
    <xf numFmtId="0" fontId="167" fillId="17" borderId="1" xfId="2" applyFont="1" applyFill="1" applyBorder="1" applyAlignment="1">
      <alignment vertical="center" wrapText="1"/>
    </xf>
    <xf numFmtId="0" fontId="167" fillId="22" borderId="1" xfId="8" applyFont="1" applyFill="1" applyBorder="1" applyAlignment="1">
      <alignment vertical="center" wrapText="1"/>
    </xf>
    <xf numFmtId="169" fontId="91" fillId="20" borderId="1" xfId="1" applyNumberFormat="1" applyFont="1" applyFill="1" applyBorder="1" applyAlignment="1">
      <alignment horizontal="center" vertical="center" wrapText="1"/>
    </xf>
    <xf numFmtId="169" fontId="91" fillId="9" borderId="57" xfId="1" applyNumberFormat="1" applyFont="1" applyFill="1" applyBorder="1" applyAlignment="1">
      <alignment horizontal="center" vertical="center" wrapText="1"/>
    </xf>
    <xf numFmtId="0" fontId="189" fillId="6" borderId="60" xfId="1" applyFont="1" applyFill="1" applyBorder="1" applyAlignment="1">
      <alignment vertical="center" wrapText="1"/>
    </xf>
    <xf numFmtId="0" fontId="189" fillId="6" borderId="221" xfId="1" applyFont="1" applyFill="1" applyBorder="1" applyAlignment="1">
      <alignment vertical="center" wrapText="1"/>
    </xf>
    <xf numFmtId="0" fontId="36" fillId="6" borderId="219" xfId="1" applyFont="1" applyFill="1" applyBorder="1" applyAlignment="1">
      <alignment vertical="center" wrapText="1"/>
    </xf>
    <xf numFmtId="0" fontId="167" fillId="22" borderId="60" xfId="8" applyFont="1" applyFill="1" applyBorder="1" applyAlignment="1">
      <alignment vertical="center" wrapText="1"/>
    </xf>
    <xf numFmtId="0" fontId="87" fillId="6" borderId="91" xfId="1" applyFont="1" applyFill="1" applyBorder="1" applyAlignment="1">
      <alignment vertical="center" wrapText="1"/>
    </xf>
    <xf numFmtId="0" fontId="167" fillId="86" borderId="1" xfId="2" applyFont="1" applyFill="1" applyBorder="1" applyAlignment="1">
      <alignment vertical="center" wrapText="1"/>
    </xf>
    <xf numFmtId="0" fontId="167" fillId="86" borderId="1" xfId="8" applyFont="1" applyFill="1" applyBorder="1" applyAlignment="1">
      <alignment vertical="center" wrapText="1"/>
    </xf>
    <xf numFmtId="49" fontId="36" fillId="20" borderId="46" xfId="1" applyNumberFormat="1" applyFont="1" applyFill="1" applyBorder="1" applyAlignment="1">
      <alignment horizontal="center" vertical="center" wrapText="1"/>
    </xf>
    <xf numFmtId="49" fontId="36" fillId="20" borderId="59" xfId="1" applyNumberFormat="1" applyFont="1" applyFill="1" applyBorder="1" applyAlignment="1">
      <alignment horizontal="center" vertical="center" wrapText="1"/>
    </xf>
    <xf numFmtId="49" fontId="36" fillId="20" borderId="29" xfId="1" applyNumberFormat="1" applyFont="1" applyFill="1" applyBorder="1" applyAlignment="1">
      <alignment horizontal="center" vertical="center" wrapText="1"/>
    </xf>
    <xf numFmtId="49" fontId="36" fillId="20" borderId="29" xfId="1" quotePrefix="1" applyNumberFormat="1" applyFont="1" applyFill="1" applyBorder="1" applyAlignment="1">
      <alignment horizontal="center" vertical="center" wrapText="1"/>
    </xf>
    <xf numFmtId="0" fontId="136" fillId="10" borderId="229" xfId="7" applyFont="1" applyFill="1" applyBorder="1" applyAlignment="1">
      <alignment vertical="center" wrapText="1"/>
    </xf>
    <xf numFmtId="0" fontId="136" fillId="10" borderId="60" xfId="7" applyFont="1" applyFill="1" applyBorder="1" applyAlignment="1">
      <alignment horizontal="center" vertical="center" wrapText="1"/>
    </xf>
    <xf numFmtId="0" fontId="167" fillId="22" borderId="60" xfId="2" applyFont="1" applyFill="1" applyBorder="1" applyAlignment="1">
      <alignment vertical="center" wrapText="1"/>
    </xf>
    <xf numFmtId="165" fontId="36" fillId="22" borderId="241" xfId="1" applyNumberFormat="1" applyFont="1" applyFill="1" applyBorder="1" applyAlignment="1">
      <alignment horizontal="center" vertical="center" wrapText="1"/>
    </xf>
    <xf numFmtId="0" fontId="36" fillId="22" borderId="242" xfId="1" applyFont="1" applyFill="1" applyBorder="1" applyAlignment="1">
      <alignment vertical="center" wrapText="1"/>
    </xf>
    <xf numFmtId="0" fontId="167" fillId="22" borderId="1" xfId="2" applyFont="1" applyFill="1" applyBorder="1" applyAlignment="1">
      <alignment horizontal="left" vertical="center" wrapText="1"/>
    </xf>
    <xf numFmtId="166" fontId="36" fillId="9" borderId="57" xfId="1" applyNumberFormat="1" applyFont="1" applyFill="1" applyBorder="1" applyAlignment="1">
      <alignment vertical="center" wrapText="1"/>
    </xf>
    <xf numFmtId="166" fontId="168" fillId="6" borderId="1" xfId="1" applyNumberFormat="1" applyFont="1" applyFill="1" applyBorder="1" applyAlignment="1">
      <alignment horizontal="center" vertical="center" wrapText="1"/>
    </xf>
    <xf numFmtId="166" fontId="117" fillId="80" borderId="2" xfId="1" applyNumberFormat="1" applyFont="1" applyFill="1" applyBorder="1" applyAlignment="1">
      <alignment horizontal="center" vertical="center" wrapText="1"/>
    </xf>
    <xf numFmtId="0" fontId="36" fillId="80" borderId="1" xfId="1" applyFont="1" applyFill="1" applyBorder="1" applyAlignment="1">
      <alignment horizontal="left" vertical="center" wrapText="1"/>
    </xf>
    <xf numFmtId="0" fontId="189" fillId="86" borderId="73" xfId="1" applyFont="1" applyFill="1" applyBorder="1" applyAlignment="1">
      <alignment vertical="center" wrapText="1"/>
    </xf>
    <xf numFmtId="166" fontId="117" fillId="86" borderId="1" xfId="1" applyNumberFormat="1" applyFont="1" applyFill="1" applyBorder="1" applyAlignment="1">
      <alignment horizontal="center" vertical="center" wrapText="1"/>
    </xf>
    <xf numFmtId="166" fontId="36" fillId="86" borderId="92" xfId="1" applyNumberFormat="1" applyFont="1" applyFill="1" applyBorder="1" applyAlignment="1">
      <alignment horizontal="left" vertical="center" wrapText="1"/>
    </xf>
    <xf numFmtId="0" fontId="36" fillId="86" borderId="210" xfId="1" applyFont="1" applyFill="1" applyBorder="1" applyAlignment="1">
      <alignment vertical="center" wrapText="1"/>
    </xf>
    <xf numFmtId="0" fontId="125" fillId="10" borderId="57" xfId="0" applyFont="1" applyFill="1" applyBorder="1" applyAlignment="1">
      <alignment horizontal="left" vertical="center" wrapText="1"/>
    </xf>
    <xf numFmtId="0" fontId="125" fillId="10" borderId="57" xfId="0" applyFont="1" applyFill="1" applyBorder="1" applyAlignment="1">
      <alignment horizontal="center" vertical="center" wrapText="1"/>
    </xf>
    <xf numFmtId="0" fontId="167" fillId="17" borderId="1" xfId="8" applyFont="1" applyFill="1" applyBorder="1" applyAlignment="1">
      <alignment vertical="center" wrapText="1"/>
    </xf>
    <xf numFmtId="169" fontId="5" fillId="7" borderId="0" xfId="1" applyNumberFormat="1" applyFill="1" applyAlignment="1">
      <alignment horizontal="center" vertical="top" wrapText="1"/>
    </xf>
    <xf numFmtId="0" fontId="167" fillId="22" borderId="0" xfId="2" applyFont="1" applyFill="1" applyBorder="1" applyAlignment="1">
      <alignment vertical="center" wrapText="1"/>
    </xf>
    <xf numFmtId="0" fontId="186" fillId="9" borderId="1" xfId="1" applyFont="1" applyFill="1" applyBorder="1" applyAlignment="1">
      <alignment vertical="center" wrapText="1"/>
    </xf>
    <xf numFmtId="166" fontId="167" fillId="66" borderId="1" xfId="8" applyNumberFormat="1" applyFont="1" applyFill="1" applyBorder="1" applyAlignment="1">
      <alignment vertical="center" wrapText="1"/>
    </xf>
    <xf numFmtId="166" fontId="167" fillId="22" borderId="1" xfId="8" applyNumberFormat="1" applyFont="1" applyFill="1" applyBorder="1" applyAlignment="1">
      <alignment vertical="center" wrapText="1"/>
    </xf>
    <xf numFmtId="0" fontId="194" fillId="22" borderId="1" xfId="8" applyFont="1" applyFill="1" applyBorder="1" applyAlignment="1">
      <alignment vertical="center" wrapText="1"/>
    </xf>
    <xf numFmtId="0" fontId="180" fillId="78" borderId="1" xfId="1" applyFont="1" applyFill="1" applyBorder="1" applyAlignment="1">
      <alignment vertical="center" wrapText="1"/>
    </xf>
    <xf numFmtId="0" fontId="36" fillId="9" borderId="59" xfId="1" applyFont="1" applyFill="1" applyBorder="1" applyAlignment="1">
      <alignment vertical="center" wrapText="1"/>
    </xf>
    <xf numFmtId="0" fontId="166" fillId="66" borderId="1" xfId="1" applyFont="1" applyFill="1" applyBorder="1" applyAlignment="1">
      <alignment horizontal="center" vertical="center" wrapText="1"/>
    </xf>
    <xf numFmtId="0" fontId="167" fillId="20" borderId="1" xfId="2" applyFont="1" applyFill="1" applyBorder="1" applyAlignment="1">
      <alignment horizontal="center" vertical="center" wrapText="1"/>
    </xf>
    <xf numFmtId="0" fontId="166" fillId="20" borderId="1" xfId="1" applyFont="1" applyFill="1" applyBorder="1" applyAlignment="1">
      <alignment horizontal="center" vertical="center" wrapText="1"/>
    </xf>
    <xf numFmtId="0" fontId="166" fillId="86" borderId="1" xfId="1" applyFont="1" applyFill="1" applyBorder="1" applyAlignment="1">
      <alignment horizontal="center" vertical="center" wrapText="1"/>
    </xf>
    <xf numFmtId="0" fontId="180" fillId="78" borderId="1" xfId="1" applyFont="1" applyFill="1" applyBorder="1" applyAlignment="1">
      <alignment horizontal="center" vertical="center" wrapText="1"/>
    </xf>
    <xf numFmtId="0" fontId="166" fillId="80" borderId="1" xfId="1" applyFont="1" applyFill="1" applyBorder="1" applyAlignment="1">
      <alignment horizontal="center" vertical="center" wrapText="1"/>
    </xf>
    <xf numFmtId="0" fontId="166" fillId="88" borderId="1" xfId="1" applyFont="1" applyFill="1" applyBorder="1" applyAlignment="1">
      <alignment horizontal="center" vertical="center" wrapText="1"/>
    </xf>
    <xf numFmtId="0" fontId="166" fillId="20" borderId="1" xfId="1" quotePrefix="1" applyFont="1" applyFill="1" applyBorder="1" applyAlignment="1">
      <alignment horizontal="center" vertical="center" wrapText="1"/>
    </xf>
    <xf numFmtId="0" fontId="167" fillId="66" borderId="1" xfId="2" applyFont="1" applyFill="1" applyBorder="1" applyAlignment="1">
      <alignment horizontal="center" vertical="center" wrapText="1"/>
    </xf>
    <xf numFmtId="166" fontId="166" fillId="20" borderId="1" xfId="1" applyNumberFormat="1" applyFont="1" applyFill="1" applyBorder="1" applyAlignment="1">
      <alignment horizontal="center" vertical="center" wrapText="1"/>
    </xf>
    <xf numFmtId="0" fontId="192" fillId="78" borderId="1" xfId="2" applyFont="1" applyFill="1" applyBorder="1" applyAlignment="1">
      <alignment horizontal="center" vertical="center" wrapText="1"/>
    </xf>
    <xf numFmtId="0" fontId="167" fillId="86" borderId="1" xfId="2" applyFont="1" applyFill="1" applyBorder="1" applyAlignment="1">
      <alignment horizontal="center" vertical="center" wrapText="1"/>
    </xf>
    <xf numFmtId="0" fontId="168" fillId="20" borderId="1" xfId="1" applyFont="1" applyFill="1" applyBorder="1" applyAlignment="1">
      <alignment horizontal="center" vertical="center" wrapText="1"/>
    </xf>
    <xf numFmtId="0" fontId="166" fillId="88" borderId="1" xfId="1" applyFont="1" applyFill="1" applyBorder="1" applyAlignment="1">
      <alignment horizontal="left" vertical="center" wrapText="1"/>
    </xf>
    <xf numFmtId="0" fontId="166" fillId="20" borderId="1" xfId="1" applyFont="1" applyFill="1" applyBorder="1" applyAlignment="1">
      <alignment horizontal="left" vertical="center" wrapText="1"/>
    </xf>
    <xf numFmtId="0" fontId="36" fillId="6" borderId="167" xfId="1" applyFont="1" applyFill="1" applyBorder="1" applyAlignment="1">
      <alignment vertical="center" wrapText="1"/>
    </xf>
    <xf numFmtId="0" fontId="36" fillId="66" borderId="90" xfId="1" applyFont="1" applyFill="1" applyBorder="1" applyAlignment="1">
      <alignment vertical="center" wrapText="1"/>
    </xf>
    <xf numFmtId="0" fontId="189" fillId="80" borderId="91" xfId="1" applyFont="1" applyFill="1" applyBorder="1" applyAlignment="1">
      <alignment vertical="center" wrapText="1"/>
    </xf>
    <xf numFmtId="0" fontId="87" fillId="80" borderId="91" xfId="1" applyFont="1" applyFill="1" applyBorder="1" applyAlignment="1">
      <alignment vertical="center" wrapText="1"/>
    </xf>
    <xf numFmtId="0" fontId="36" fillId="80" borderId="3" xfId="1" applyFont="1" applyFill="1" applyBorder="1" applyAlignment="1">
      <alignment vertical="center" wrapText="1"/>
    </xf>
    <xf numFmtId="0" fontId="36" fillId="80" borderId="24" xfId="1" applyFont="1" applyFill="1" applyBorder="1" applyAlignment="1">
      <alignment vertical="center" wrapText="1"/>
    </xf>
    <xf numFmtId="0" fontId="92" fillId="80" borderId="1" xfId="1" applyFont="1" applyFill="1" applyBorder="1" applyAlignment="1">
      <alignment horizontal="center" vertical="center" wrapText="1"/>
    </xf>
    <xf numFmtId="166" fontId="36" fillId="80" borderId="3" xfId="1" applyNumberFormat="1" applyFont="1" applyFill="1" applyBorder="1" applyAlignment="1">
      <alignment horizontal="center" vertical="center" wrapText="1"/>
    </xf>
    <xf numFmtId="166" fontId="36" fillId="80" borderId="129" xfId="1" applyNumberFormat="1" applyFont="1" applyFill="1" applyBorder="1" applyAlignment="1">
      <alignment horizontal="center" vertical="center" wrapText="1"/>
    </xf>
    <xf numFmtId="165" fontId="36" fillId="66" borderId="107" xfId="1" applyNumberFormat="1" applyFont="1" applyFill="1" applyBorder="1" applyAlignment="1">
      <alignment horizontal="center" vertical="center" wrapText="1"/>
    </xf>
    <xf numFmtId="165" fontId="36" fillId="80" borderId="130" xfId="1" applyNumberFormat="1" applyFont="1" applyFill="1" applyBorder="1" applyAlignment="1">
      <alignment horizontal="center" vertical="center" wrapText="1"/>
    </xf>
    <xf numFmtId="0" fontId="167" fillId="66" borderId="0" xfId="8" applyFont="1" applyFill="1" applyBorder="1" applyAlignment="1">
      <alignment vertical="center" wrapText="1"/>
    </xf>
    <xf numFmtId="0" fontId="167" fillId="81" borderId="0" xfId="2" applyFont="1" applyFill="1" applyBorder="1" applyAlignment="1">
      <alignment vertical="center" wrapText="1"/>
    </xf>
    <xf numFmtId="0" fontId="167" fillId="80" borderId="3" xfId="2" applyFont="1" applyFill="1" applyBorder="1" applyAlignment="1">
      <alignment vertical="center" wrapText="1"/>
    </xf>
    <xf numFmtId="169" fontId="167" fillId="22" borderId="1" xfId="2" applyNumberFormat="1" applyFont="1" applyFill="1" applyBorder="1" applyAlignment="1">
      <alignment horizontal="center" vertical="center" wrapText="1"/>
    </xf>
    <xf numFmtId="0" fontId="167" fillId="67" borderId="1" xfId="8" applyFont="1" applyFill="1" applyBorder="1" applyAlignment="1">
      <alignment vertical="center" wrapText="1"/>
    </xf>
    <xf numFmtId="169" fontId="36" fillId="80" borderId="23" xfId="1" applyNumberFormat="1" applyFont="1" applyFill="1" applyBorder="1" applyAlignment="1">
      <alignment horizontal="center" vertical="center" wrapText="1"/>
    </xf>
    <xf numFmtId="169" fontId="36" fillId="22" borderId="30" xfId="1" applyNumberFormat="1" applyFont="1" applyFill="1" applyBorder="1" applyAlignment="1">
      <alignment horizontal="center" vertical="center" wrapText="1"/>
    </xf>
    <xf numFmtId="169" fontId="87" fillId="20" borderId="1" xfId="1" applyNumberFormat="1" applyFont="1" applyFill="1" applyBorder="1" applyAlignment="1">
      <alignment horizontal="center" vertical="center" wrapText="1"/>
    </xf>
    <xf numFmtId="0" fontId="86" fillId="10" borderId="1" xfId="0" applyFont="1" applyFill="1" applyBorder="1" applyAlignment="1">
      <alignment horizontal="center" vertical="center" wrapText="1"/>
    </xf>
    <xf numFmtId="0" fontId="36" fillId="62" borderId="17" xfId="1" applyFont="1" applyFill="1" applyBorder="1" applyAlignment="1">
      <alignment vertical="top" wrapText="1"/>
    </xf>
    <xf numFmtId="49" fontId="36" fillId="86" borderId="29" xfId="1" quotePrefix="1" applyNumberFormat="1" applyFont="1" applyFill="1" applyBorder="1" applyAlignment="1">
      <alignment horizontal="center" vertical="center" wrapText="1"/>
    </xf>
    <xf numFmtId="169" fontId="36" fillId="86" borderId="1" xfId="1" quotePrefix="1" applyNumberFormat="1" applyFont="1" applyFill="1" applyBorder="1" applyAlignment="1">
      <alignment horizontal="center" vertical="center" wrapText="1"/>
    </xf>
    <xf numFmtId="0" fontId="91" fillId="20" borderId="59" xfId="1" applyFont="1" applyFill="1" applyBorder="1" applyAlignment="1">
      <alignment horizontal="center" vertical="center" wrapText="1"/>
    </xf>
    <xf numFmtId="0" fontId="192" fillId="78" borderId="0" xfId="2" applyFont="1" applyFill="1" applyBorder="1" applyAlignment="1">
      <alignment vertical="center" wrapText="1"/>
    </xf>
    <xf numFmtId="0" fontId="36" fillId="86" borderId="243" xfId="1" applyFont="1" applyFill="1" applyBorder="1" applyAlignment="1">
      <alignment vertical="center" wrapText="1"/>
    </xf>
    <xf numFmtId="0" fontId="189" fillId="86" borderId="203" xfId="1" applyFont="1" applyFill="1" applyBorder="1" applyAlignment="1">
      <alignment vertical="center" wrapText="1"/>
    </xf>
    <xf numFmtId="0" fontId="36" fillId="86" borderId="113" xfId="1" applyFont="1" applyFill="1" applyBorder="1" applyAlignment="1">
      <alignment vertical="center" wrapText="1"/>
    </xf>
    <xf numFmtId="0" fontId="36" fillId="86" borderId="197" xfId="1" applyFont="1" applyFill="1" applyBorder="1" applyAlignment="1">
      <alignment vertical="center" wrapText="1"/>
    </xf>
    <xf numFmtId="49" fontId="36" fillId="86" borderId="113" xfId="1" applyNumberFormat="1" applyFont="1" applyFill="1" applyBorder="1" applyAlignment="1">
      <alignment horizontal="center" vertical="center" wrapText="1"/>
    </xf>
    <xf numFmtId="0" fontId="36" fillId="86" borderId="197" xfId="1" applyFont="1" applyFill="1" applyBorder="1" applyAlignment="1">
      <alignment horizontal="center" vertical="center" wrapText="1"/>
    </xf>
    <xf numFmtId="0" fontId="36" fillId="86" borderId="244" xfId="1" applyFont="1" applyFill="1" applyBorder="1" applyAlignment="1">
      <alignment horizontal="center" vertical="center" wrapText="1"/>
    </xf>
    <xf numFmtId="166" fontId="36" fillId="86" borderId="197" xfId="1" applyNumberFormat="1" applyFont="1" applyFill="1" applyBorder="1" applyAlignment="1">
      <alignment horizontal="center" vertical="center" wrapText="1"/>
    </xf>
    <xf numFmtId="166" fontId="166" fillId="86" borderId="197" xfId="1" applyNumberFormat="1" applyFont="1" applyFill="1" applyBorder="1" applyAlignment="1">
      <alignment horizontal="left" vertical="center" wrapText="1"/>
    </xf>
    <xf numFmtId="166" fontId="36" fillId="86" borderId="113" xfId="1" applyNumberFormat="1" applyFont="1" applyFill="1" applyBorder="1" applyAlignment="1">
      <alignment horizontal="center" vertical="center" wrapText="1"/>
    </xf>
    <xf numFmtId="166" fontId="36" fillId="86" borderId="244" xfId="1" applyNumberFormat="1" applyFont="1" applyFill="1" applyBorder="1" applyAlignment="1">
      <alignment horizontal="center" vertical="center" wrapText="1"/>
    </xf>
    <xf numFmtId="166" fontId="36" fillId="86" borderId="203" xfId="1" applyNumberFormat="1" applyFont="1" applyFill="1" applyBorder="1" applyAlignment="1">
      <alignment horizontal="center" vertical="center" wrapText="1"/>
    </xf>
    <xf numFmtId="166" fontId="36" fillId="86" borderId="245" xfId="1" applyNumberFormat="1" applyFont="1" applyFill="1" applyBorder="1" applyAlignment="1">
      <alignment horizontal="center" vertical="center" wrapText="1"/>
    </xf>
    <xf numFmtId="166" fontId="36" fillId="86" borderId="246" xfId="1" applyNumberFormat="1" applyFont="1" applyFill="1" applyBorder="1" applyAlignment="1">
      <alignment horizontal="center" vertical="center" wrapText="1"/>
    </xf>
    <xf numFmtId="166" fontId="36" fillId="86" borderId="247" xfId="1" applyNumberFormat="1" applyFont="1" applyFill="1" applyBorder="1" applyAlignment="1">
      <alignment horizontal="center" vertical="center" wrapText="1"/>
    </xf>
    <xf numFmtId="165" fontId="36" fillId="86" borderId="215" xfId="1" applyNumberFormat="1" applyFont="1" applyFill="1" applyBorder="1" applyAlignment="1">
      <alignment horizontal="center" vertical="center" wrapText="1"/>
    </xf>
    <xf numFmtId="0" fontId="167" fillId="86" borderId="113" xfId="8" applyFont="1" applyFill="1" applyBorder="1" applyAlignment="1">
      <alignment vertical="center" wrapText="1"/>
    </xf>
    <xf numFmtId="169" fontId="36" fillId="86" borderId="244" xfId="1" applyNumberFormat="1" applyFont="1" applyFill="1" applyBorder="1" applyAlignment="1">
      <alignment horizontal="center" vertical="center" wrapText="1"/>
    </xf>
    <xf numFmtId="49" fontId="36" fillId="86" borderId="201" xfId="1" applyNumberFormat="1" applyFont="1" applyFill="1" applyBorder="1" applyAlignment="1">
      <alignment horizontal="center" vertical="center" wrapText="1"/>
    </xf>
    <xf numFmtId="49" fontId="36" fillId="86" borderId="197" xfId="1" applyNumberFormat="1" applyFont="1" applyFill="1" applyBorder="1" applyAlignment="1">
      <alignment horizontal="center" vertical="center" wrapText="1"/>
    </xf>
    <xf numFmtId="169" fontId="36" fillId="86" borderId="113" xfId="1" applyNumberFormat="1" applyFont="1" applyFill="1" applyBorder="1" applyAlignment="1">
      <alignment horizontal="center" vertical="center" wrapText="1"/>
    </xf>
    <xf numFmtId="0" fontId="166" fillId="86" borderId="113" xfId="1" applyFont="1" applyFill="1" applyBorder="1" applyAlignment="1">
      <alignment horizontal="center" vertical="center" wrapText="1"/>
    </xf>
    <xf numFmtId="0" fontId="36" fillId="86" borderId="248" xfId="1" applyFont="1" applyFill="1" applyBorder="1" applyAlignment="1">
      <alignment horizontal="center" vertical="center" wrapText="1"/>
    </xf>
    <xf numFmtId="0" fontId="36" fillId="86" borderId="113" xfId="1" applyFont="1" applyFill="1" applyBorder="1" applyAlignment="1">
      <alignment horizontal="center" vertical="center" wrapText="1"/>
    </xf>
    <xf numFmtId="0" fontId="36" fillId="86" borderId="196" xfId="1" applyFont="1" applyFill="1" applyBorder="1" applyAlignment="1">
      <alignment horizontal="center" vertical="center" wrapText="1"/>
    </xf>
    <xf numFmtId="169" fontId="36" fillId="86" borderId="197" xfId="1" applyNumberFormat="1" applyFont="1" applyFill="1" applyBorder="1" applyAlignment="1">
      <alignment horizontal="center" vertical="center" wrapText="1"/>
    </xf>
    <xf numFmtId="0" fontId="36" fillId="86" borderId="249" xfId="1" applyFont="1" applyFill="1" applyBorder="1" applyAlignment="1">
      <alignment horizontal="center" vertical="center" wrapText="1"/>
    </xf>
    <xf numFmtId="49" fontId="36" fillId="86" borderId="215" xfId="1" applyNumberFormat="1" applyFont="1" applyFill="1" applyBorder="1" applyAlignment="1">
      <alignment horizontal="center" vertical="center" wrapText="1"/>
    </xf>
    <xf numFmtId="169" fontId="87" fillId="86" borderId="196" xfId="1" applyNumberFormat="1" applyFont="1" applyFill="1" applyBorder="1" applyAlignment="1">
      <alignment horizontal="center" vertical="center" wrapText="1"/>
    </xf>
    <xf numFmtId="169" fontId="91" fillId="86" borderId="196" xfId="1" applyNumberFormat="1" applyFont="1" applyFill="1" applyBorder="1" applyAlignment="1">
      <alignment horizontal="center" vertical="center" wrapText="1"/>
    </xf>
    <xf numFmtId="0" fontId="86" fillId="65" borderId="113" xfId="7" applyFont="1" applyFill="1" applyBorder="1" applyAlignment="1">
      <alignment vertical="center" wrapText="1"/>
    </xf>
    <xf numFmtId="0" fontId="86" fillId="65" borderId="113" xfId="7" applyFont="1" applyFill="1" applyBorder="1" applyAlignment="1">
      <alignment horizontal="center" vertical="center" wrapText="1"/>
    </xf>
    <xf numFmtId="0" fontId="113" fillId="65" borderId="113" xfId="7" applyFont="1" applyFill="1" applyBorder="1" applyAlignment="1">
      <alignment vertical="center" wrapText="1"/>
    </xf>
    <xf numFmtId="14" fontId="36" fillId="86" borderId="113" xfId="1" applyNumberFormat="1" applyFont="1" applyFill="1" applyBorder="1" applyAlignment="1">
      <alignment horizontal="center" vertical="center" wrapText="1"/>
    </xf>
    <xf numFmtId="14" fontId="87" fillId="86" borderId="113" xfId="1" applyNumberFormat="1" applyFont="1" applyFill="1" applyBorder="1" applyAlignment="1">
      <alignment horizontal="center" vertical="center" wrapText="1"/>
    </xf>
    <xf numFmtId="0" fontId="87" fillId="86" borderId="113" xfId="1" applyFont="1" applyFill="1" applyBorder="1" applyAlignment="1">
      <alignment vertical="center" wrapText="1"/>
    </xf>
    <xf numFmtId="0" fontId="167" fillId="86" borderId="60" xfId="8" applyFont="1" applyFill="1" applyBorder="1" applyAlignment="1">
      <alignment vertical="center" wrapText="1"/>
    </xf>
    <xf numFmtId="0" fontId="36" fillId="80" borderId="225" xfId="1" applyFont="1" applyFill="1" applyBorder="1" applyAlignment="1">
      <alignment vertical="center" wrapText="1"/>
    </xf>
    <xf numFmtId="166" fontId="36" fillId="80" borderId="231" xfId="1" applyNumberFormat="1" applyFont="1" applyFill="1" applyBorder="1" applyAlignment="1">
      <alignment horizontal="center" vertical="center" wrapText="1"/>
    </xf>
    <xf numFmtId="169" fontId="36" fillId="80" borderId="73" xfId="1" applyNumberFormat="1" applyFont="1" applyFill="1" applyBorder="1" applyAlignment="1">
      <alignment horizontal="center" vertical="center" wrapText="1"/>
    </xf>
    <xf numFmtId="0" fontId="36" fillId="80" borderId="232" xfId="1" applyFont="1" applyFill="1" applyBorder="1" applyAlignment="1">
      <alignment horizontal="center" vertical="center" wrapText="1"/>
    </xf>
    <xf numFmtId="169" fontId="36" fillId="11" borderId="59" xfId="1" applyNumberFormat="1" applyFont="1" applyFill="1" applyBorder="1" applyAlignment="1">
      <alignment horizontal="center" vertical="center"/>
    </xf>
    <xf numFmtId="169" fontId="36" fillId="9" borderId="73" xfId="1" applyNumberFormat="1" applyFont="1" applyFill="1" applyBorder="1" applyAlignment="1">
      <alignment horizontal="center" vertical="center"/>
    </xf>
    <xf numFmtId="169" fontId="36" fillId="20" borderId="59" xfId="1" applyNumberFormat="1" applyFont="1" applyFill="1" applyBorder="1" applyAlignment="1">
      <alignment horizontal="center" vertical="center"/>
    </xf>
    <xf numFmtId="0" fontId="36" fillId="20" borderId="59" xfId="1" applyFont="1" applyFill="1" applyBorder="1" applyAlignment="1">
      <alignment horizontal="center" vertical="center"/>
    </xf>
    <xf numFmtId="0" fontId="36" fillId="20" borderId="58" xfId="1" applyFont="1" applyFill="1" applyBorder="1" applyAlignment="1">
      <alignment horizontal="center" vertical="center"/>
    </xf>
    <xf numFmtId="0" fontId="36" fillId="11" borderId="59" xfId="1" applyFont="1" applyFill="1" applyBorder="1" applyAlignment="1">
      <alignment horizontal="center" vertical="center"/>
    </xf>
    <xf numFmtId="169" fontId="36" fillId="9" borderId="59" xfId="1" applyNumberFormat="1" applyFont="1" applyFill="1" applyBorder="1" applyAlignment="1">
      <alignment horizontal="center" vertical="center"/>
    </xf>
    <xf numFmtId="169" fontId="155" fillId="21" borderId="87" xfId="1" applyNumberFormat="1" applyFont="1" applyFill="1" applyBorder="1" applyAlignment="1">
      <alignment horizontal="center" vertical="top" wrapText="1"/>
    </xf>
    <xf numFmtId="165" fontId="36" fillId="80" borderId="1" xfId="1" applyNumberFormat="1" applyFont="1" applyFill="1" applyBorder="1" applyAlignment="1">
      <alignment horizontal="center" vertical="center" wrapText="1"/>
    </xf>
    <xf numFmtId="0" fontId="138" fillId="93" borderId="9" xfId="1" applyFont="1" applyFill="1" applyBorder="1" applyAlignment="1">
      <alignment vertical="center" wrapText="1"/>
    </xf>
    <xf numFmtId="0" fontId="138" fillId="93" borderId="1" xfId="1" applyFont="1" applyFill="1" applyBorder="1" applyAlignment="1">
      <alignment vertical="center" wrapText="1"/>
    </xf>
    <xf numFmtId="0" fontId="138" fillId="24" borderId="22" xfId="1" applyFont="1" applyFill="1" applyBorder="1" applyAlignment="1">
      <alignment vertical="center" wrapText="1"/>
    </xf>
    <xf numFmtId="49" fontId="138" fillId="24" borderId="1" xfId="1" applyNumberFormat="1" applyFont="1" applyFill="1" applyBorder="1" applyAlignment="1">
      <alignment horizontal="center" vertical="center" wrapText="1"/>
    </xf>
    <xf numFmtId="0" fontId="138" fillId="24" borderId="22" xfId="1" applyFont="1" applyFill="1" applyBorder="1" applyAlignment="1">
      <alignment horizontal="center" vertical="center" wrapText="1"/>
    </xf>
    <xf numFmtId="166" fontId="138" fillId="24" borderId="1" xfId="1" applyNumberFormat="1" applyFont="1" applyFill="1" applyBorder="1" applyAlignment="1">
      <alignment horizontal="center" vertical="center" wrapText="1"/>
    </xf>
    <xf numFmtId="166" fontId="138" fillId="24" borderId="2" xfId="1" applyNumberFormat="1" applyFont="1" applyFill="1" applyBorder="1" applyAlignment="1">
      <alignment horizontal="center" vertical="center" wrapText="1"/>
    </xf>
    <xf numFmtId="166" fontId="138" fillId="24" borderId="9" xfId="1" applyNumberFormat="1" applyFont="1" applyFill="1" applyBorder="1" applyAlignment="1">
      <alignment horizontal="center" vertical="center" wrapText="1"/>
    </xf>
    <xf numFmtId="166" fontId="138" fillId="24" borderId="83" xfId="1" applyNumberFormat="1" applyFont="1" applyFill="1" applyBorder="1" applyAlignment="1">
      <alignment horizontal="center" vertical="center" wrapText="1"/>
    </xf>
    <xf numFmtId="166" fontId="138" fillId="24" borderId="85" xfId="1" applyNumberFormat="1" applyFont="1" applyFill="1" applyBorder="1" applyAlignment="1">
      <alignment horizontal="center" vertical="center" wrapText="1"/>
    </xf>
    <xf numFmtId="165" fontId="138" fillId="24" borderId="29" xfId="1" applyNumberFormat="1" applyFont="1" applyFill="1" applyBorder="1" applyAlignment="1">
      <alignment horizontal="center" vertical="center" wrapText="1"/>
    </xf>
    <xf numFmtId="0" fontId="138" fillId="24" borderId="1" xfId="1" applyFont="1" applyFill="1" applyBorder="1" applyAlignment="1">
      <alignment vertical="center" wrapText="1"/>
    </xf>
    <xf numFmtId="0" fontId="192" fillId="24" borderId="1" xfId="8" applyFont="1" applyFill="1" applyBorder="1" applyAlignment="1">
      <alignment vertical="center" wrapText="1"/>
    </xf>
    <xf numFmtId="169" fontId="138" fillId="24" borderId="2" xfId="1" applyNumberFormat="1" applyFont="1" applyFill="1" applyBorder="1" applyAlignment="1">
      <alignment horizontal="center" vertical="center" wrapText="1"/>
    </xf>
    <xf numFmtId="49" fontId="138" fillId="93" borderId="22" xfId="1" applyNumberFormat="1" applyFont="1" applyFill="1" applyBorder="1" applyAlignment="1">
      <alignment horizontal="center" vertical="center" wrapText="1"/>
    </xf>
    <xf numFmtId="169" fontId="138" fillId="24" borderId="1" xfId="1" applyNumberFormat="1" applyFont="1" applyFill="1" applyBorder="1" applyAlignment="1">
      <alignment horizontal="center" vertical="center" wrapText="1"/>
    </xf>
    <xf numFmtId="0" fontId="180" fillId="24" borderId="1" xfId="1" applyFont="1" applyFill="1" applyBorder="1" applyAlignment="1">
      <alignment horizontal="center" vertical="center" wrapText="1"/>
    </xf>
    <xf numFmtId="0" fontId="138" fillId="24" borderId="47" xfId="1" applyFont="1" applyFill="1" applyBorder="1" applyAlignment="1">
      <alignment horizontal="center" vertical="center" wrapText="1"/>
    </xf>
    <xf numFmtId="49" fontId="138" fillId="24" borderId="22" xfId="1" applyNumberFormat="1" applyFont="1" applyFill="1" applyBorder="1" applyAlignment="1">
      <alignment horizontal="center" vertical="center" wrapText="1"/>
    </xf>
    <xf numFmtId="0" fontId="138" fillId="24" borderId="1" xfId="1" applyFont="1" applyFill="1" applyBorder="1" applyAlignment="1">
      <alignment horizontal="center" vertical="center" wrapText="1"/>
    </xf>
    <xf numFmtId="0" fontId="138" fillId="24" borderId="30" xfId="1" applyFont="1" applyFill="1" applyBorder="1" applyAlignment="1">
      <alignment horizontal="center" vertical="center" wrapText="1"/>
    </xf>
    <xf numFmtId="169" fontId="138" fillId="24" borderId="22" xfId="1" applyNumberFormat="1" applyFont="1" applyFill="1" applyBorder="1" applyAlignment="1">
      <alignment horizontal="center" vertical="center" wrapText="1"/>
    </xf>
    <xf numFmtId="0" fontId="138" fillId="24" borderId="38" xfId="1" applyFont="1" applyFill="1" applyBorder="1" applyAlignment="1">
      <alignment horizontal="center" vertical="center" wrapText="1"/>
    </xf>
    <xf numFmtId="169" fontId="138" fillId="24" borderId="30" xfId="1" applyNumberFormat="1" applyFont="1" applyFill="1" applyBorder="1" applyAlignment="1">
      <alignment horizontal="center" vertical="center" wrapText="1"/>
    </xf>
    <xf numFmtId="14" fontId="138" fillId="24" borderId="1" xfId="1" applyNumberFormat="1" applyFont="1" applyFill="1" applyBorder="1" applyAlignment="1">
      <alignment horizontal="center" vertical="center" wrapText="1"/>
    </xf>
    <xf numFmtId="166" fontId="80" fillId="3" borderId="0" xfId="1" applyNumberFormat="1" applyFont="1" applyAlignment="1">
      <alignment horizontal="center" vertical="top"/>
    </xf>
    <xf numFmtId="166" fontId="7" fillId="3" borderId="0" xfId="1" applyNumberFormat="1" applyFont="1" applyAlignment="1">
      <alignment horizontal="center" vertical="top"/>
    </xf>
    <xf numFmtId="0" fontId="193" fillId="20" borderId="1" xfId="2" applyFont="1" applyFill="1" applyBorder="1" applyAlignment="1">
      <alignment horizontal="center" vertical="center" wrapText="1"/>
    </xf>
    <xf numFmtId="0" fontId="87" fillId="20" borderId="47" xfId="1" applyFont="1" applyFill="1" applyBorder="1" applyAlignment="1">
      <alignment horizontal="center" vertical="center" wrapText="1"/>
    </xf>
    <xf numFmtId="169" fontId="138" fillId="94" borderId="182" xfId="1" applyNumberFormat="1" applyFont="1" applyFill="1" applyBorder="1" applyAlignment="1">
      <alignment horizontal="center" vertical="top" wrapText="1"/>
    </xf>
    <xf numFmtId="169" fontId="138" fillId="95" borderId="182" xfId="1" applyNumberFormat="1" applyFont="1" applyFill="1" applyBorder="1" applyAlignment="1">
      <alignment horizontal="center" vertical="top" wrapText="1"/>
    </xf>
    <xf numFmtId="169" fontId="138" fillId="99" borderId="182" xfId="1" applyNumberFormat="1" applyFont="1" applyFill="1" applyBorder="1" applyAlignment="1">
      <alignment horizontal="center" vertical="top" wrapText="1"/>
    </xf>
    <xf numFmtId="166" fontId="138" fillId="43" borderId="240" xfId="1" applyNumberFormat="1" applyFont="1" applyFill="1" applyBorder="1" applyAlignment="1">
      <alignment horizontal="center" vertical="top" wrapText="1"/>
    </xf>
    <xf numFmtId="166" fontId="87" fillId="37" borderId="251" xfId="1" applyNumberFormat="1" applyFont="1" applyFill="1" applyBorder="1" applyAlignment="1">
      <alignment horizontal="center" vertical="top" wrapText="1"/>
    </xf>
    <xf numFmtId="166" fontId="87" fillId="96" borderId="251" xfId="1" applyNumberFormat="1" applyFont="1" applyFill="1" applyBorder="1" applyAlignment="1">
      <alignment horizontal="center" vertical="top" wrapText="1"/>
    </xf>
    <xf numFmtId="166" fontId="87" fillId="97" borderId="251" xfId="1" applyNumberFormat="1" applyFont="1" applyFill="1" applyBorder="1" applyAlignment="1">
      <alignment horizontal="center" vertical="top" wrapText="1"/>
    </xf>
    <xf numFmtId="166" fontId="138" fillId="98" borderId="251" xfId="1" applyNumberFormat="1" applyFont="1" applyFill="1" applyBorder="1" applyAlignment="1">
      <alignment horizontal="center" vertical="top" wrapText="1"/>
    </xf>
    <xf numFmtId="1" fontId="165" fillId="79" borderId="91" xfId="1" applyNumberFormat="1" applyFont="1" applyFill="1" applyBorder="1" applyAlignment="1">
      <alignment horizontal="center" vertical="center" wrapText="1"/>
    </xf>
    <xf numFmtId="1" fontId="165" fillId="79" borderId="22" xfId="1" applyNumberFormat="1" applyFont="1" applyFill="1" applyBorder="1" applyAlignment="1">
      <alignment horizontal="center" vertical="center" wrapText="1"/>
    </xf>
    <xf numFmtId="1" fontId="86" fillId="54" borderId="1" xfId="1" applyNumberFormat="1" applyFont="1" applyFill="1" applyBorder="1" applyAlignment="1">
      <alignment horizontal="center" vertical="center" wrapText="1"/>
    </xf>
    <xf numFmtId="1" fontId="165" fillId="93" borderId="91" xfId="1" applyNumberFormat="1" applyFont="1" applyFill="1" applyBorder="1" applyAlignment="1">
      <alignment horizontal="center" vertical="center" wrapText="1"/>
    </xf>
    <xf numFmtId="1" fontId="7" fillId="3" borderId="0" xfId="1" applyNumberFormat="1" applyFont="1" applyAlignment="1">
      <alignment horizontal="center" vertical="center" wrapText="1"/>
    </xf>
    <xf numFmtId="0" fontId="36" fillId="6" borderId="250" xfId="1" applyFont="1" applyFill="1" applyBorder="1" applyAlignment="1">
      <alignment vertical="center" wrapText="1"/>
    </xf>
    <xf numFmtId="0" fontId="189" fillId="6" borderId="145" xfId="1" applyFont="1" applyFill="1" applyBorder="1" applyAlignment="1">
      <alignment vertical="center" wrapText="1"/>
    </xf>
    <xf numFmtId="0" fontId="36" fillId="6" borderId="114" xfId="1" applyFont="1" applyFill="1" applyBorder="1" applyAlignment="1">
      <alignment vertical="center" wrapText="1"/>
    </xf>
    <xf numFmtId="0" fontId="36" fillId="6" borderId="145" xfId="1" applyFont="1" applyFill="1" applyBorder="1" applyAlignment="1">
      <alignment vertical="center" wrapText="1"/>
    </xf>
    <xf numFmtId="49" fontId="36" fillId="6" borderId="114" xfId="1" applyNumberFormat="1" applyFont="1" applyFill="1" applyBorder="1" applyAlignment="1">
      <alignment horizontal="center" vertical="center" wrapText="1"/>
    </xf>
    <xf numFmtId="0" fontId="36" fillId="6" borderId="145" xfId="1" applyFont="1" applyFill="1" applyBorder="1" applyAlignment="1">
      <alignment horizontal="center" vertical="center" wrapText="1"/>
    </xf>
    <xf numFmtId="0" fontId="36" fillId="6" borderId="114" xfId="1" applyFont="1" applyFill="1" applyBorder="1" applyAlignment="1">
      <alignment horizontal="center" vertical="center" wrapText="1"/>
    </xf>
    <xf numFmtId="166" fontId="36" fillId="6" borderId="114" xfId="1" applyNumberFormat="1" applyFont="1" applyFill="1" applyBorder="1" applyAlignment="1">
      <alignment horizontal="center" vertical="center" wrapText="1"/>
    </xf>
    <xf numFmtId="166" fontId="36" fillId="6" borderId="145" xfId="1" applyNumberFormat="1" applyFont="1" applyFill="1" applyBorder="1" applyAlignment="1">
      <alignment horizontal="center" vertical="center" wrapText="1"/>
    </xf>
    <xf numFmtId="166" fontId="166" fillId="6" borderId="145" xfId="1" applyNumberFormat="1" applyFont="1" applyFill="1" applyBorder="1" applyAlignment="1">
      <alignment horizontal="center" vertical="center" wrapText="1"/>
    </xf>
    <xf numFmtId="166" fontId="36" fillId="6" borderId="146" xfId="1" applyNumberFormat="1" applyFont="1" applyFill="1" applyBorder="1" applyAlignment="1">
      <alignment horizontal="center" vertical="center" wrapText="1"/>
    </xf>
    <xf numFmtId="166" fontId="36" fillId="6" borderId="144" xfId="1" applyNumberFormat="1" applyFont="1" applyFill="1" applyBorder="1" applyAlignment="1">
      <alignment horizontal="center" vertical="center" wrapText="1"/>
    </xf>
    <xf numFmtId="166" fontId="36" fillId="27" borderId="150" xfId="1" applyNumberFormat="1" applyFont="1" applyFill="1" applyBorder="1" applyAlignment="1">
      <alignment horizontal="center" vertical="center" wrapText="1"/>
    </xf>
    <xf numFmtId="166" fontId="36" fillId="27" borderId="151" xfId="1" applyNumberFormat="1" applyFont="1" applyFill="1" applyBorder="1" applyAlignment="1">
      <alignment horizontal="center" vertical="center" wrapText="1"/>
    </xf>
    <xf numFmtId="166" fontId="36" fillId="14" borderId="152" xfId="1" applyNumberFormat="1" applyFont="1" applyFill="1" applyBorder="1" applyAlignment="1">
      <alignment horizontal="center" vertical="center" wrapText="1"/>
    </xf>
    <xf numFmtId="165" fontId="36" fillId="22" borderId="153" xfId="1" applyNumberFormat="1" applyFont="1" applyFill="1" applyBorder="1" applyAlignment="1">
      <alignment horizontal="center" vertical="center" wrapText="1"/>
    </xf>
    <xf numFmtId="0" fontId="167" fillId="22" borderId="114" xfId="8" applyFont="1" applyFill="1" applyBorder="1" applyAlignment="1">
      <alignment vertical="center" wrapText="1"/>
    </xf>
    <xf numFmtId="169" fontId="36" fillId="22" borderId="146" xfId="1" applyNumberFormat="1" applyFont="1" applyFill="1" applyBorder="1" applyAlignment="1">
      <alignment horizontal="center" vertical="center" wrapText="1"/>
    </xf>
    <xf numFmtId="49" fontId="36" fillId="11" borderId="154" xfId="1" applyNumberFormat="1" applyFont="1" applyFill="1" applyBorder="1" applyAlignment="1">
      <alignment horizontal="center" vertical="center" wrapText="1"/>
    </xf>
    <xf numFmtId="49" fontId="36" fillId="11" borderId="145" xfId="1" applyNumberFormat="1" applyFont="1" applyFill="1" applyBorder="1" applyAlignment="1">
      <alignment horizontal="center" vertical="center" wrapText="1"/>
    </xf>
    <xf numFmtId="169" fontId="36" fillId="9" borderId="114" xfId="1" applyNumberFormat="1" applyFont="1" applyFill="1" applyBorder="1" applyAlignment="1">
      <alignment horizontal="center" vertical="center" wrapText="1"/>
    </xf>
    <xf numFmtId="169" fontId="36" fillId="20" borderId="114" xfId="1" applyNumberFormat="1" applyFont="1" applyFill="1" applyBorder="1" applyAlignment="1">
      <alignment horizontal="center" vertical="center" wrapText="1"/>
    </xf>
    <xf numFmtId="0" fontId="36" fillId="20" borderId="155" xfId="1" applyFont="1" applyFill="1" applyBorder="1" applyAlignment="1">
      <alignment horizontal="center" vertical="center" wrapText="1"/>
    </xf>
    <xf numFmtId="49" fontId="36" fillId="11" borderId="114" xfId="1" applyNumberFormat="1" applyFont="1" applyFill="1" applyBorder="1" applyAlignment="1">
      <alignment horizontal="center" vertical="center" wrapText="1"/>
    </xf>
    <xf numFmtId="0" fontId="36" fillId="20" borderId="114" xfId="1" applyFont="1" applyFill="1" applyBorder="1" applyAlignment="1">
      <alignment horizontal="center" vertical="center" wrapText="1"/>
    </xf>
    <xf numFmtId="0" fontId="36" fillId="20" borderId="156" xfId="1" applyFont="1" applyFill="1" applyBorder="1" applyAlignment="1">
      <alignment horizontal="center" vertical="center" wrapText="1"/>
    </xf>
    <xf numFmtId="169" fontId="36" fillId="11" borderId="144" xfId="1" applyNumberFormat="1" applyFont="1" applyFill="1" applyBorder="1" applyAlignment="1">
      <alignment horizontal="center" vertical="center" wrapText="1"/>
    </xf>
    <xf numFmtId="0" fontId="36" fillId="11" borderId="145" xfId="1" applyFont="1" applyFill="1" applyBorder="1" applyAlignment="1">
      <alignment horizontal="center" vertical="center" wrapText="1"/>
    </xf>
    <xf numFmtId="169" fontId="36" fillId="9" borderId="144" xfId="1" applyNumberFormat="1" applyFont="1" applyFill="1" applyBorder="1" applyAlignment="1">
      <alignment horizontal="center" vertical="center" wrapText="1"/>
    </xf>
    <xf numFmtId="169" fontId="36" fillId="20" borderId="145" xfId="1" applyNumberFormat="1" applyFont="1" applyFill="1" applyBorder="1" applyAlignment="1">
      <alignment horizontal="center" vertical="center" wrapText="1"/>
    </xf>
    <xf numFmtId="0" fontId="36" fillId="20" borderId="145" xfId="1" applyFont="1" applyFill="1" applyBorder="1" applyAlignment="1">
      <alignment horizontal="center" vertical="center" wrapText="1"/>
    </xf>
    <xf numFmtId="0" fontId="36" fillId="20" borderId="157" xfId="1" applyFont="1" applyFill="1" applyBorder="1" applyAlignment="1">
      <alignment horizontal="center" vertical="center" wrapText="1"/>
    </xf>
    <xf numFmtId="0" fontId="36" fillId="11" borderId="144" xfId="1" applyFont="1" applyFill="1" applyBorder="1" applyAlignment="1">
      <alignment horizontal="center" vertical="center" wrapText="1"/>
    </xf>
    <xf numFmtId="49" fontId="36" fillId="11" borderId="153" xfId="1" applyNumberFormat="1" applyFont="1" applyFill="1" applyBorder="1" applyAlignment="1">
      <alignment horizontal="center" vertical="center" wrapText="1"/>
    </xf>
    <xf numFmtId="169" fontId="36" fillId="20" borderId="156" xfId="1" applyNumberFormat="1" applyFont="1" applyFill="1" applyBorder="1" applyAlignment="1">
      <alignment horizontal="center" vertical="center" wrapText="1"/>
    </xf>
    <xf numFmtId="169" fontId="36" fillId="9" borderId="146" xfId="1" applyNumberFormat="1" applyFont="1" applyFill="1" applyBorder="1" applyAlignment="1">
      <alignment horizontal="center" vertical="center" wrapText="1"/>
    </xf>
    <xf numFmtId="0" fontId="167" fillId="22" borderId="114" xfId="2" applyFont="1" applyFill="1" applyBorder="1" applyAlignment="1">
      <alignment vertical="center" wrapText="1"/>
    </xf>
    <xf numFmtId="0" fontId="167" fillId="20" borderId="114" xfId="2" applyFont="1" applyFill="1" applyBorder="1" applyAlignment="1">
      <alignment horizontal="center" vertical="center" wrapText="1"/>
    </xf>
    <xf numFmtId="0" fontId="36" fillId="6" borderId="22" xfId="1" applyFont="1" applyFill="1" applyBorder="1" applyAlignment="1">
      <alignment horizontal="left" vertical="center" wrapText="1"/>
    </xf>
    <xf numFmtId="0" fontId="166" fillId="22" borderId="60" xfId="1" applyFont="1" applyFill="1" applyBorder="1" applyAlignment="1">
      <alignment vertical="center" wrapText="1"/>
    </xf>
    <xf numFmtId="0" fontId="189" fillId="6" borderId="203" xfId="1" applyFont="1" applyFill="1" applyBorder="1" applyAlignment="1">
      <alignment vertical="center" wrapText="1"/>
    </xf>
    <xf numFmtId="0" fontId="87" fillId="6" borderId="113" xfId="1" applyFont="1" applyFill="1" applyBorder="1" applyAlignment="1">
      <alignment horizontal="left" vertical="center" wrapText="1"/>
    </xf>
    <xf numFmtId="0" fontId="36" fillId="9" borderId="60" xfId="1" applyFont="1" applyFill="1" applyBorder="1" applyAlignment="1">
      <alignment horizontal="center" vertical="center" wrapText="1"/>
    </xf>
    <xf numFmtId="0" fontId="36" fillId="22" borderId="59" xfId="1" applyFont="1" applyFill="1" applyBorder="1" applyAlignment="1">
      <alignment vertical="center" wrapText="1"/>
    </xf>
    <xf numFmtId="166" fontId="10" fillId="9" borderId="1" xfId="2" applyNumberFormat="1" applyFill="1" applyBorder="1" applyAlignment="1">
      <alignment vertical="center" wrapText="1"/>
    </xf>
    <xf numFmtId="0" fontId="167" fillId="86" borderId="0" xfId="2" applyFont="1" applyFill="1" applyBorder="1" applyAlignment="1">
      <alignment vertical="center" wrapText="1"/>
    </xf>
    <xf numFmtId="0" fontId="36" fillId="27" borderId="87" xfId="1" applyFont="1" applyFill="1" applyBorder="1" applyAlignment="1">
      <alignment vertical="top" wrapText="1"/>
    </xf>
    <xf numFmtId="0" fontId="166" fillId="88" borderId="9" xfId="1" applyFont="1" applyFill="1" applyBorder="1" applyAlignment="1">
      <alignment vertical="center" wrapText="1"/>
    </xf>
    <xf numFmtId="0" fontId="36" fillId="62" borderId="120" xfId="1" applyFont="1" applyFill="1" applyBorder="1" applyAlignment="1">
      <alignment vertical="top" wrapText="1"/>
    </xf>
    <xf numFmtId="0" fontId="36" fillId="62" borderId="170" xfId="1" applyFont="1" applyFill="1" applyBorder="1" applyAlignment="1">
      <alignment vertical="top" wrapText="1"/>
    </xf>
    <xf numFmtId="0" fontId="189" fillId="6" borderId="224" xfId="1" applyFont="1" applyFill="1" applyBorder="1" applyAlignment="1">
      <alignment vertical="center" wrapText="1"/>
    </xf>
    <xf numFmtId="0" fontId="35" fillId="86" borderId="59" xfId="2" applyFont="1" applyFill="1" applyBorder="1" applyAlignment="1">
      <alignment horizontal="center" vertical="center" wrapText="1"/>
    </xf>
    <xf numFmtId="49" fontId="91" fillId="86" borderId="29" xfId="1" applyNumberFormat="1" applyFont="1" applyFill="1" applyBorder="1" applyAlignment="1">
      <alignment horizontal="center" vertical="center" wrapText="1"/>
    </xf>
    <xf numFmtId="169" fontId="91" fillId="86" borderId="1" xfId="1" applyNumberFormat="1" applyFont="1" applyFill="1" applyBorder="1" applyAlignment="1">
      <alignment horizontal="center" vertical="center" wrapText="1"/>
    </xf>
    <xf numFmtId="166" fontId="36" fillId="86" borderId="1" xfId="1" applyNumberFormat="1" applyFont="1" applyFill="1" applyBorder="1" applyAlignment="1">
      <alignment horizontal="left" vertical="center" wrapText="1"/>
    </xf>
    <xf numFmtId="0" fontId="10" fillId="86" borderId="1" xfId="2" applyFill="1" applyBorder="1" applyAlignment="1">
      <alignment vertical="center" wrapText="1"/>
    </xf>
    <xf numFmtId="0" fontId="87" fillId="9" borderId="60" xfId="1" applyFont="1" applyFill="1" applyBorder="1" applyAlignment="1">
      <alignment horizontal="center" vertical="center" wrapText="1"/>
    </xf>
    <xf numFmtId="0" fontId="170" fillId="65" borderId="57" xfId="0" applyFont="1" applyFill="1" applyBorder="1" applyAlignment="1">
      <alignment horizontal="left" vertical="center" wrapText="1"/>
    </xf>
    <xf numFmtId="14" fontId="36" fillId="86" borderId="59" xfId="1" applyNumberFormat="1" applyFont="1" applyFill="1" applyBorder="1" applyAlignment="1">
      <alignment horizontal="center" vertical="center" wrapText="1"/>
    </xf>
    <xf numFmtId="0" fontId="10" fillId="21" borderId="60" xfId="2" applyFill="1" applyBorder="1" applyAlignment="1">
      <alignment wrapText="1"/>
    </xf>
    <xf numFmtId="0" fontId="190" fillId="6" borderId="73" xfId="1" applyFont="1" applyFill="1" applyBorder="1" applyAlignment="1">
      <alignment vertical="center" wrapText="1"/>
    </xf>
    <xf numFmtId="49" fontId="36" fillId="11" borderId="29" xfId="1" applyNumberFormat="1" applyFont="1" applyFill="1" applyBorder="1" applyAlignment="1">
      <alignment horizontal="center" wrapText="1"/>
    </xf>
    <xf numFmtId="0" fontId="138" fillId="78" borderId="0" xfId="1" applyFont="1" applyFill="1" applyAlignment="1">
      <alignment vertical="center" wrapText="1"/>
    </xf>
    <xf numFmtId="0" fontId="36" fillId="80" borderId="0" xfId="1" applyFont="1" applyFill="1" applyAlignment="1">
      <alignment vertical="center" wrapText="1"/>
    </xf>
    <xf numFmtId="0" fontId="36" fillId="66" borderId="0" xfId="1" applyFont="1" applyFill="1" applyAlignment="1">
      <alignment vertical="center" wrapText="1"/>
    </xf>
    <xf numFmtId="0" fontId="36" fillId="86" borderId="0" xfId="1" applyFont="1" applyFill="1" applyAlignment="1">
      <alignment vertical="center" wrapText="1"/>
    </xf>
    <xf numFmtId="0" fontId="138" fillId="78" borderId="0" xfId="1" applyFont="1" applyFill="1" applyAlignment="1">
      <alignment horizontal="center" vertical="center" wrapText="1"/>
    </xf>
    <xf numFmtId="0" fontId="166" fillId="66" borderId="0" xfId="1" applyFont="1" applyFill="1" applyAlignment="1">
      <alignment vertical="center" wrapText="1"/>
    </xf>
    <xf numFmtId="169" fontId="138" fillId="78" borderId="2" xfId="1" quotePrefix="1" applyNumberFormat="1" applyFont="1" applyFill="1" applyBorder="1" applyAlignment="1">
      <alignment horizontal="center" vertical="center" wrapText="1"/>
    </xf>
    <xf numFmtId="0" fontId="36" fillId="80" borderId="0" xfId="1" applyFont="1" applyFill="1" applyAlignment="1">
      <alignment horizontal="center" vertical="center" wrapText="1"/>
    </xf>
    <xf numFmtId="0" fontId="36" fillId="66" borderId="0" xfId="1" applyFont="1" applyFill="1" applyAlignment="1">
      <alignment horizontal="center" vertical="center" wrapText="1"/>
    </xf>
    <xf numFmtId="0" fontId="88" fillId="66" borderId="0" xfId="1" applyFont="1" applyFill="1" applyAlignment="1">
      <alignment vertical="center" wrapText="1"/>
    </xf>
    <xf numFmtId="0" fontId="36" fillId="86" borderId="0" xfId="1" applyFont="1" applyFill="1" applyAlignment="1">
      <alignment horizontal="center" vertical="center" wrapText="1"/>
    </xf>
    <xf numFmtId="0" fontId="189" fillId="80" borderId="60" xfId="1" applyFont="1" applyFill="1" applyBorder="1" applyAlignment="1">
      <alignment vertical="center" wrapText="1"/>
    </xf>
    <xf numFmtId="0" fontId="165" fillId="79" borderId="0" xfId="0" applyFont="1" applyFill="1" applyAlignment="1">
      <alignment horizontal="left" vertical="center" wrapText="1"/>
    </xf>
    <xf numFmtId="49" fontId="36" fillId="9" borderId="1" xfId="1" applyNumberFormat="1" applyFont="1" applyFill="1" applyBorder="1" applyAlignment="1">
      <alignment horizontal="center" vertical="center" wrapText="1"/>
    </xf>
    <xf numFmtId="0" fontId="86" fillId="10" borderId="57" xfId="7" applyFont="1" applyFill="1" applyBorder="1" applyAlignment="1">
      <alignment vertical="center" wrapText="1"/>
    </xf>
    <xf numFmtId="0" fontId="86" fillId="10" borderId="252" xfId="7" applyFont="1" applyFill="1" applyBorder="1" applyAlignment="1">
      <alignment vertical="center" wrapText="1"/>
    </xf>
    <xf numFmtId="0" fontId="89" fillId="10" borderId="91" xfId="7" applyFont="1" applyFill="1" applyBorder="1" applyAlignment="1">
      <alignment vertical="center" wrapText="1"/>
    </xf>
    <xf numFmtId="0" fontId="167" fillId="22" borderId="0" xfId="8" applyFont="1" applyFill="1" applyBorder="1" applyAlignment="1">
      <alignment vertical="center" wrapText="1"/>
    </xf>
    <xf numFmtId="0" fontId="167" fillId="100" borderId="60" xfId="2" applyFont="1" applyFill="1" applyBorder="1" applyAlignment="1">
      <alignment wrapText="1"/>
    </xf>
    <xf numFmtId="169" fontId="91" fillId="11" borderId="59" xfId="1" applyNumberFormat="1" applyFont="1" applyFill="1" applyBorder="1" applyAlignment="1">
      <alignment horizontal="center" vertical="center" wrapText="1"/>
    </xf>
    <xf numFmtId="0" fontId="91" fillId="11" borderId="59" xfId="1" applyFont="1" applyFill="1" applyBorder="1" applyAlignment="1">
      <alignment horizontal="center" vertical="center" wrapText="1"/>
    </xf>
    <xf numFmtId="169" fontId="91" fillId="9" borderId="59" xfId="1" applyNumberFormat="1" applyFont="1" applyFill="1" applyBorder="1" applyAlignment="1">
      <alignment horizontal="center" vertical="center" wrapText="1"/>
    </xf>
    <xf numFmtId="0" fontId="36" fillId="80" borderId="12" xfId="1" applyFont="1" applyFill="1" applyBorder="1" applyAlignment="1">
      <alignment vertical="center" wrapText="1"/>
    </xf>
    <xf numFmtId="0" fontId="36" fillId="80" borderId="18" xfId="1" applyFont="1" applyFill="1" applyBorder="1" applyAlignment="1">
      <alignment vertical="center" wrapText="1"/>
    </xf>
    <xf numFmtId="0" fontId="87" fillId="88" borderId="7" xfId="1" applyFont="1" applyFill="1" applyBorder="1" applyAlignment="1">
      <alignment vertical="center" wrapText="1"/>
    </xf>
    <xf numFmtId="0" fontId="87" fillId="66" borderId="91" xfId="1" applyFont="1" applyFill="1" applyBorder="1" applyAlignment="1">
      <alignment vertical="center" wrapText="1"/>
    </xf>
    <xf numFmtId="0" fontId="36" fillId="6" borderId="1" xfId="1" quotePrefix="1" applyFont="1" applyFill="1" applyBorder="1" applyAlignment="1">
      <alignment horizontal="left" vertical="center" wrapText="1"/>
    </xf>
    <xf numFmtId="0" fontId="36" fillId="66" borderId="112" xfId="1" applyFont="1" applyFill="1" applyBorder="1" applyAlignment="1">
      <alignment vertical="center" wrapText="1"/>
    </xf>
    <xf numFmtId="1" fontId="36" fillId="80" borderId="91" xfId="1" applyNumberFormat="1" applyFont="1" applyFill="1" applyBorder="1" applyAlignment="1">
      <alignment horizontal="center" vertical="center" wrapText="1"/>
    </xf>
    <xf numFmtId="166" fontId="138" fillId="24" borderId="22" xfId="1" applyNumberFormat="1" applyFont="1" applyFill="1" applyBorder="1" applyAlignment="1">
      <alignment horizontal="center" vertical="center" wrapText="1"/>
    </xf>
    <xf numFmtId="166" fontId="36" fillId="66" borderId="91" xfId="1" applyNumberFormat="1" applyFont="1" applyFill="1" applyBorder="1" applyAlignment="1">
      <alignment horizontal="center" vertical="center" wrapText="1"/>
    </xf>
    <xf numFmtId="0" fontId="167" fillId="17" borderId="1" xfId="2" applyFont="1" applyFill="1" applyBorder="1" applyAlignment="1">
      <alignment vertical="top" wrapText="1"/>
    </xf>
    <xf numFmtId="0" fontId="167" fillId="88" borderId="0" xfId="2" applyFont="1" applyFill="1" applyBorder="1" applyAlignment="1">
      <alignment vertical="center" wrapText="1"/>
    </xf>
    <xf numFmtId="0" fontId="192" fillId="93" borderId="1" xfId="2" applyFont="1" applyFill="1" applyBorder="1" applyAlignment="1">
      <alignment vertical="center" wrapText="1"/>
    </xf>
    <xf numFmtId="0" fontId="167" fillId="65" borderId="60" xfId="2" applyFont="1" applyFill="1" applyBorder="1" applyAlignment="1">
      <alignment vertical="center" wrapText="1"/>
    </xf>
    <xf numFmtId="0" fontId="167" fillId="0" borderId="0" xfId="2" applyFont="1" applyBorder="1" applyAlignment="1">
      <alignment wrapText="1"/>
    </xf>
    <xf numFmtId="0" fontId="167" fillId="17" borderId="0" xfId="2" applyFont="1" applyFill="1" applyBorder="1" applyAlignment="1">
      <alignment horizontal="left" vertical="top" wrapText="1"/>
    </xf>
    <xf numFmtId="0" fontId="10" fillId="22" borderId="3" xfId="2" applyFill="1" applyBorder="1" applyAlignment="1">
      <alignment vertical="center" wrapText="1"/>
    </xf>
    <xf numFmtId="0" fontId="167" fillId="66" borderId="91" xfId="2" applyFont="1" applyFill="1" applyBorder="1" applyAlignment="1">
      <alignment vertical="center" wrapText="1"/>
    </xf>
    <xf numFmtId="169" fontId="36" fillId="80" borderId="47" xfId="1" applyNumberFormat="1" applyFont="1" applyFill="1" applyBorder="1" applyAlignment="1">
      <alignment horizontal="center" vertical="center" wrapText="1"/>
    </xf>
    <xf numFmtId="169" fontId="36" fillId="22" borderId="47" xfId="1" quotePrefix="1" applyNumberFormat="1" applyFont="1" applyFill="1" applyBorder="1" applyAlignment="1">
      <alignment horizontal="center" vertical="center" wrapText="1"/>
    </xf>
    <xf numFmtId="169" fontId="36" fillId="66" borderId="91" xfId="1" applyNumberFormat="1" applyFont="1" applyFill="1" applyBorder="1" applyAlignment="1">
      <alignment horizontal="center" vertical="center" wrapText="1"/>
    </xf>
    <xf numFmtId="169" fontId="36" fillId="20" borderId="47" xfId="1" applyNumberFormat="1" applyFont="1" applyFill="1" applyBorder="1" applyAlignment="1">
      <alignment horizontal="center" vertical="center" wrapText="1"/>
    </xf>
    <xf numFmtId="0" fontId="138" fillId="76" borderId="2" xfId="1" applyFont="1" applyFill="1" applyBorder="1" applyAlignment="1">
      <alignment vertical="center" wrapText="1"/>
    </xf>
    <xf numFmtId="0" fontId="117" fillId="9" borderId="22" xfId="1" applyFont="1" applyFill="1" applyBorder="1" applyAlignment="1">
      <alignment vertical="center" wrapText="1"/>
    </xf>
    <xf numFmtId="0" fontId="87" fillId="9" borderId="2" xfId="1" applyFont="1" applyFill="1" applyBorder="1" applyAlignment="1">
      <alignment horizontal="center" vertical="center" wrapText="1"/>
    </xf>
    <xf numFmtId="0" fontId="36" fillId="9" borderId="4" xfId="1" applyFont="1" applyFill="1" applyBorder="1" applyAlignment="1">
      <alignment vertical="center" wrapText="1"/>
    </xf>
    <xf numFmtId="0" fontId="84" fillId="80" borderId="3" xfId="1" applyFont="1" applyFill="1" applyBorder="1" applyAlignment="1">
      <alignment vertical="center" wrapText="1"/>
    </xf>
    <xf numFmtId="0" fontId="36" fillId="66" borderId="209" xfId="1" applyFont="1" applyFill="1" applyBorder="1" applyAlignment="1">
      <alignment vertical="center" wrapText="1"/>
    </xf>
    <xf numFmtId="14" fontId="36" fillId="80" borderId="3" xfId="1" applyNumberFormat="1" applyFont="1" applyFill="1" applyBorder="1" applyAlignment="1">
      <alignment horizontal="center" vertical="center" wrapText="1"/>
    </xf>
    <xf numFmtId="14" fontId="36" fillId="9" borderId="4" xfId="1" applyNumberFormat="1" applyFont="1" applyFill="1" applyBorder="1" applyAlignment="1">
      <alignment horizontal="center" vertical="center" wrapText="1"/>
    </xf>
    <xf numFmtId="14" fontId="138" fillId="78" borderId="22" xfId="1" applyNumberFormat="1" applyFont="1" applyFill="1" applyBorder="1" applyAlignment="1">
      <alignment horizontal="center" vertical="center" wrapText="1"/>
    </xf>
    <xf numFmtId="14" fontId="36" fillId="66" borderId="207" xfId="1" applyNumberFormat="1" applyFont="1" applyFill="1" applyBorder="1" applyAlignment="1">
      <alignment horizontal="center" vertical="center" wrapText="1"/>
    </xf>
    <xf numFmtId="14" fontId="87" fillId="86" borderId="13" xfId="1" applyNumberFormat="1" applyFont="1" applyFill="1" applyBorder="1" applyAlignment="1">
      <alignment horizontal="center" vertical="center" wrapText="1"/>
    </xf>
    <xf numFmtId="14" fontId="87" fillId="80" borderId="3" xfId="1" applyNumberFormat="1" applyFont="1" applyFill="1" applyBorder="1" applyAlignment="1">
      <alignment horizontal="center" vertical="center" wrapText="1"/>
    </xf>
    <xf numFmtId="14" fontId="36" fillId="66" borderId="0" xfId="1" applyNumberFormat="1" applyFont="1" applyFill="1" applyAlignment="1">
      <alignment horizontal="center" vertical="center" wrapText="1"/>
    </xf>
    <xf numFmtId="0" fontId="87" fillId="86" borderId="13" xfId="1" applyFont="1" applyFill="1" applyBorder="1" applyAlignment="1">
      <alignment vertical="center" wrapText="1"/>
    </xf>
    <xf numFmtId="0" fontId="36" fillId="66" borderId="178" xfId="1" applyFont="1" applyFill="1" applyBorder="1" applyAlignment="1">
      <alignment vertical="center" wrapText="1"/>
    </xf>
    <xf numFmtId="0" fontId="87" fillId="88" borderId="1" xfId="1" applyFont="1" applyFill="1" applyBorder="1" applyAlignment="1">
      <alignment horizontal="left" vertical="center" wrapText="1"/>
    </xf>
    <xf numFmtId="0" fontId="110" fillId="81" borderId="0" xfId="0" applyFont="1" applyFill="1" applyAlignment="1">
      <alignment vertical="center" wrapText="1"/>
    </xf>
    <xf numFmtId="0" fontId="110" fillId="81" borderId="1" xfId="0" applyFont="1" applyFill="1" applyBorder="1" applyAlignment="1">
      <alignment vertical="center" wrapText="1"/>
    </xf>
    <xf numFmtId="0" fontId="192" fillId="79" borderId="1" xfId="2" applyFont="1" applyFill="1" applyBorder="1" applyAlignment="1">
      <alignment horizontal="left" vertical="center" wrapText="1"/>
    </xf>
    <xf numFmtId="0" fontId="36" fillId="6" borderId="253" xfId="1" applyFont="1" applyFill="1" applyBorder="1" applyAlignment="1">
      <alignment vertical="center" wrapText="1"/>
    </xf>
    <xf numFmtId="0" fontId="189" fillId="6" borderId="1" xfId="1" applyFont="1" applyFill="1" applyBorder="1" applyAlignment="1">
      <alignment vertical="center" wrapText="1"/>
    </xf>
    <xf numFmtId="49" fontId="36" fillId="11" borderId="59" xfId="1" quotePrefix="1" applyNumberFormat="1" applyFont="1" applyFill="1" applyBorder="1" applyAlignment="1">
      <alignment horizontal="center" vertical="center" wrapText="1"/>
    </xf>
    <xf numFmtId="0" fontId="86" fillId="10" borderId="59" xfId="7" applyFont="1" applyFill="1" applyBorder="1" applyAlignment="1">
      <alignment vertical="center" wrapText="1"/>
    </xf>
    <xf numFmtId="0" fontId="117" fillId="9" borderId="60" xfId="1" applyFont="1" applyFill="1" applyBorder="1" applyAlignment="1">
      <alignment horizontal="center" vertical="center" wrapText="1"/>
    </xf>
    <xf numFmtId="169" fontId="36" fillId="11" borderId="203" xfId="1" applyNumberFormat="1" applyFont="1" applyFill="1" applyBorder="1" applyAlignment="1">
      <alignment horizontal="center" vertical="center" wrapText="1"/>
    </xf>
    <xf numFmtId="0" fontId="117" fillId="9" borderId="203" xfId="1" applyFont="1" applyFill="1" applyBorder="1" applyAlignment="1">
      <alignment vertical="center" wrapText="1"/>
    </xf>
    <xf numFmtId="0" fontId="117" fillId="9" borderId="203" xfId="1" applyFont="1" applyFill="1" applyBorder="1" applyAlignment="1">
      <alignment horizontal="center" vertical="center" wrapText="1"/>
    </xf>
    <xf numFmtId="14" fontId="36" fillId="9" borderId="57" xfId="1" applyNumberFormat="1" applyFont="1" applyFill="1" applyBorder="1" applyAlignment="1">
      <alignment horizontal="center" vertical="center" wrapText="1"/>
    </xf>
    <xf numFmtId="0" fontId="195" fillId="22" borderId="1" xfId="2" applyFont="1" applyFill="1" applyBorder="1" applyAlignment="1">
      <alignment vertical="center" wrapText="1"/>
    </xf>
    <xf numFmtId="0" fontId="195" fillId="22" borderId="1" xfId="8" applyFont="1" applyFill="1" applyBorder="1" applyAlignment="1">
      <alignment vertical="center" wrapText="1"/>
    </xf>
    <xf numFmtId="169" fontId="138" fillId="78" borderId="1" xfId="1" quotePrefix="1" applyNumberFormat="1" applyFont="1" applyFill="1" applyBorder="1" applyAlignment="1">
      <alignment horizontal="center" vertical="center" wrapText="1"/>
    </xf>
    <xf numFmtId="0" fontId="10" fillId="80" borderId="1" xfId="2" applyFill="1" applyBorder="1" applyAlignment="1">
      <alignment horizontal="center" vertical="center" wrapText="1"/>
    </xf>
    <xf numFmtId="0" fontId="36" fillId="101" borderId="9" xfId="1" applyFont="1" applyFill="1" applyBorder="1" applyAlignment="1">
      <alignment vertical="center" wrapText="1"/>
    </xf>
    <xf numFmtId="0" fontId="36" fillId="101" borderId="1" xfId="1" applyFont="1" applyFill="1" applyBorder="1" applyAlignment="1">
      <alignment vertical="center" wrapText="1"/>
    </xf>
    <xf numFmtId="49" fontId="36" fillId="101" borderId="1" xfId="1" applyNumberFormat="1" applyFont="1" applyFill="1" applyBorder="1" applyAlignment="1">
      <alignment horizontal="center" vertical="center" wrapText="1"/>
    </xf>
    <xf numFmtId="0" fontId="36" fillId="101" borderId="22" xfId="1" applyFont="1" applyFill="1" applyBorder="1" applyAlignment="1">
      <alignment horizontal="center" vertical="center" wrapText="1"/>
    </xf>
    <xf numFmtId="166" fontId="36" fillId="101" borderId="22" xfId="1" applyNumberFormat="1" applyFont="1" applyFill="1" applyBorder="1" applyAlignment="1">
      <alignment horizontal="center" vertical="center" wrapText="1"/>
    </xf>
    <xf numFmtId="166" fontId="36" fillId="101" borderId="1" xfId="1" applyNumberFormat="1" applyFont="1" applyFill="1" applyBorder="1" applyAlignment="1">
      <alignment horizontal="center" vertical="center" wrapText="1"/>
    </xf>
    <xf numFmtId="166" fontId="36" fillId="101" borderId="2" xfId="1" applyNumberFormat="1" applyFont="1" applyFill="1" applyBorder="1" applyAlignment="1">
      <alignment horizontal="center" vertical="center" wrapText="1"/>
    </xf>
    <xf numFmtId="166" fontId="36" fillId="101" borderId="9" xfId="1" applyNumberFormat="1" applyFont="1" applyFill="1" applyBorder="1" applyAlignment="1">
      <alignment horizontal="center" vertical="center" wrapText="1"/>
    </xf>
    <xf numFmtId="166" fontId="36" fillId="101" borderId="83" xfId="1" applyNumberFormat="1" applyFont="1" applyFill="1" applyBorder="1" applyAlignment="1">
      <alignment horizontal="center" vertical="center" wrapText="1"/>
    </xf>
    <xf numFmtId="166" fontId="36" fillId="101" borderId="85" xfId="1" applyNumberFormat="1" applyFont="1" applyFill="1" applyBorder="1" applyAlignment="1">
      <alignment horizontal="center" vertical="center" wrapText="1"/>
    </xf>
    <xf numFmtId="165" fontId="36" fillId="101" borderId="29" xfId="1" applyNumberFormat="1" applyFont="1" applyFill="1" applyBorder="1" applyAlignment="1">
      <alignment horizontal="center" vertical="center" wrapText="1"/>
    </xf>
    <xf numFmtId="0" fontId="36" fillId="101" borderId="1" xfId="1" applyFont="1" applyFill="1" applyBorder="1" applyAlignment="1">
      <alignment horizontal="center" vertical="center" wrapText="1"/>
    </xf>
    <xf numFmtId="169" fontId="36" fillId="101" borderId="2" xfId="1" applyNumberFormat="1" applyFont="1" applyFill="1" applyBorder="1" applyAlignment="1">
      <alignment horizontal="center" vertical="center" wrapText="1"/>
    </xf>
    <xf numFmtId="49" fontId="36" fillId="101" borderId="22" xfId="1" applyNumberFormat="1" applyFont="1" applyFill="1" applyBorder="1" applyAlignment="1">
      <alignment horizontal="center" vertical="center" wrapText="1"/>
    </xf>
    <xf numFmtId="169" fontId="36" fillId="101" borderId="1" xfId="1" applyNumberFormat="1" applyFont="1" applyFill="1" applyBorder="1" applyAlignment="1">
      <alignment horizontal="center" vertical="center" wrapText="1"/>
    </xf>
    <xf numFmtId="169" fontId="36" fillId="101" borderId="22" xfId="1" applyNumberFormat="1" applyFont="1" applyFill="1" applyBorder="1" applyAlignment="1">
      <alignment horizontal="center" vertical="center" wrapText="1"/>
    </xf>
    <xf numFmtId="169" fontId="36" fillId="101" borderId="30" xfId="1" applyNumberFormat="1" applyFont="1" applyFill="1" applyBorder="1" applyAlignment="1">
      <alignment horizontal="center" vertical="center" wrapText="1"/>
    </xf>
    <xf numFmtId="14" fontId="36" fillId="101" borderId="1" xfId="1" applyNumberFormat="1" applyFont="1" applyFill="1" applyBorder="1" applyAlignment="1">
      <alignment horizontal="center" vertical="center" wrapText="1"/>
    </xf>
    <xf numFmtId="0" fontId="36" fillId="88" borderId="91" xfId="1" applyFont="1" applyFill="1" applyBorder="1" applyAlignment="1">
      <alignment vertical="top" wrapText="1"/>
    </xf>
    <xf numFmtId="0" fontId="196" fillId="23" borderId="216" xfId="1" applyFont="1" applyFill="1" applyBorder="1" applyAlignment="1">
      <alignment horizontal="center" vertical="center" wrapText="1"/>
    </xf>
    <xf numFmtId="0" fontId="166" fillId="6" borderId="7" xfId="1" applyFont="1" applyFill="1" applyBorder="1" applyAlignment="1">
      <alignment vertical="center" wrapText="1"/>
    </xf>
    <xf numFmtId="0" fontId="166" fillId="66" borderId="7" xfId="1" applyFont="1" applyFill="1" applyBorder="1" applyAlignment="1">
      <alignment vertical="center" wrapText="1"/>
    </xf>
    <xf numFmtId="0" fontId="166" fillId="80" borderId="0" xfId="1" applyFont="1" applyFill="1" applyAlignment="1">
      <alignment vertical="center" wrapText="1"/>
    </xf>
    <xf numFmtId="0" fontId="166" fillId="6" borderId="0" xfId="1" applyFont="1" applyFill="1" applyAlignment="1">
      <alignment vertical="center" wrapText="1"/>
    </xf>
    <xf numFmtId="0" fontId="180" fillId="78" borderId="0" xfId="1" applyFont="1" applyFill="1" applyAlignment="1">
      <alignment vertical="center" wrapText="1"/>
    </xf>
    <xf numFmtId="0" fontId="178" fillId="88" borderId="0" xfId="1" applyFont="1" applyFill="1" applyAlignment="1">
      <alignment vertical="center" wrapText="1"/>
    </xf>
    <xf numFmtId="0" fontId="180" fillId="78" borderId="7" xfId="1" applyFont="1" applyFill="1" applyBorder="1" applyAlignment="1">
      <alignment vertical="center" wrapText="1"/>
    </xf>
    <xf numFmtId="0" fontId="9" fillId="67" borderId="7" xfId="0" applyFont="1" applyFill="1" applyBorder="1" applyAlignment="1">
      <alignment vertical="top" wrapText="1"/>
    </xf>
    <xf numFmtId="0" fontId="166" fillId="6" borderId="8" xfId="1" applyFont="1" applyFill="1" applyBorder="1" applyAlignment="1">
      <alignment vertical="center" wrapText="1"/>
    </xf>
    <xf numFmtId="0" fontId="166" fillId="6" borderId="9" xfId="1" applyFont="1" applyFill="1" applyBorder="1" applyAlignment="1">
      <alignment vertical="center" wrapText="1"/>
    </xf>
    <xf numFmtId="0" fontId="166" fillId="7" borderId="9" xfId="1" applyFont="1" applyFill="1" applyBorder="1" applyAlignment="1">
      <alignment vertical="center" wrapText="1"/>
    </xf>
    <xf numFmtId="0" fontId="166" fillId="80" borderId="9" xfId="1" applyFont="1" applyFill="1" applyBorder="1" applyAlignment="1">
      <alignment vertical="center" wrapText="1"/>
    </xf>
    <xf numFmtId="0" fontId="166" fillId="66" borderId="9" xfId="1" applyFont="1" applyFill="1" applyBorder="1" applyAlignment="1">
      <alignment vertical="center" wrapText="1"/>
    </xf>
    <xf numFmtId="0" fontId="180" fillId="78" borderId="9" xfId="1" applyFont="1" applyFill="1" applyBorder="1" applyAlignment="1">
      <alignment vertical="center" wrapText="1"/>
    </xf>
    <xf numFmtId="0" fontId="166" fillId="86" borderId="9" xfId="1" applyFont="1" applyFill="1" applyBorder="1" applyAlignment="1">
      <alignment vertical="center" wrapText="1"/>
    </xf>
    <xf numFmtId="0" fontId="166" fillId="6" borderId="24" xfId="1" applyFont="1" applyFill="1" applyBorder="1" applyAlignment="1">
      <alignment vertical="center" wrapText="1"/>
    </xf>
    <xf numFmtId="0" fontId="166" fillId="66" borderId="91" xfId="1" applyFont="1" applyFill="1" applyBorder="1" applyAlignment="1">
      <alignment vertical="center" wrapText="1"/>
    </xf>
    <xf numFmtId="0" fontId="166" fillId="80" borderId="18" xfId="1" applyFont="1" applyFill="1" applyBorder="1" applyAlignment="1">
      <alignment vertical="center" wrapText="1"/>
    </xf>
    <xf numFmtId="0" fontId="166" fillId="6" borderId="12" xfId="1" applyFont="1" applyFill="1" applyBorder="1" applyAlignment="1">
      <alignment vertical="center" wrapText="1"/>
    </xf>
    <xf numFmtId="0" fontId="166" fillId="6" borderId="1" xfId="1" applyFont="1" applyFill="1" applyBorder="1" applyAlignment="1">
      <alignment vertical="center" wrapText="1"/>
    </xf>
    <xf numFmtId="0" fontId="9" fillId="87" borderId="9" xfId="0" applyFont="1" applyFill="1" applyBorder="1" applyAlignment="1">
      <alignment vertical="top" wrapText="1"/>
    </xf>
    <xf numFmtId="0" fontId="178" fillId="6" borderId="9" xfId="1" applyFont="1" applyFill="1" applyBorder="1" applyAlignment="1">
      <alignment vertical="center" wrapText="1"/>
    </xf>
    <xf numFmtId="0" fontId="166" fillId="6" borderId="18" xfId="1" applyFont="1" applyFill="1" applyBorder="1" applyAlignment="1">
      <alignment vertical="center" wrapText="1"/>
    </xf>
    <xf numFmtId="0" fontId="166" fillId="101" borderId="9" xfId="1" applyFont="1" applyFill="1" applyBorder="1" applyAlignment="1">
      <alignment vertical="center" wrapText="1"/>
    </xf>
    <xf numFmtId="0" fontId="166" fillId="6" borderId="9" xfId="1" applyFont="1" applyFill="1" applyBorder="1" applyAlignment="1">
      <alignment horizontal="left" vertical="center" wrapText="1"/>
    </xf>
    <xf numFmtId="0" fontId="166" fillId="81" borderId="9" xfId="1" applyFont="1" applyFill="1" applyBorder="1" applyAlignment="1">
      <alignment vertical="center" wrapText="1"/>
    </xf>
    <xf numFmtId="0" fontId="178" fillId="80" borderId="9" xfId="1" applyFont="1" applyFill="1" applyBorder="1" applyAlignment="1">
      <alignment vertical="center" wrapText="1"/>
    </xf>
    <xf numFmtId="0" fontId="166" fillId="6" borderId="217" xfId="1" applyFont="1" applyFill="1" applyBorder="1" applyAlignment="1">
      <alignment vertical="center" wrapText="1"/>
    </xf>
    <xf numFmtId="0" fontId="9" fillId="87" borderId="0" xfId="0" applyFont="1" applyFill="1" applyAlignment="1">
      <alignment vertical="top" wrapText="1"/>
    </xf>
    <xf numFmtId="0" fontId="180" fillId="93" borderId="9" xfId="1" applyFont="1" applyFill="1" applyBorder="1" applyAlignment="1">
      <alignment vertical="center" wrapText="1"/>
    </xf>
    <xf numFmtId="0" fontId="176" fillId="6" borderId="9" xfId="1" applyFont="1" applyFill="1" applyBorder="1" applyAlignment="1">
      <alignment vertical="center" wrapText="1"/>
    </xf>
    <xf numFmtId="0" fontId="166" fillId="80" borderId="12" xfId="1" applyFont="1" applyFill="1" applyBorder="1" applyAlignment="1">
      <alignment vertical="center" wrapText="1"/>
    </xf>
    <xf numFmtId="0" fontId="9" fillId="4" borderId="9" xfId="1" applyFont="1" applyFill="1" applyBorder="1"/>
    <xf numFmtId="0" fontId="9" fillId="5" borderId="188" xfId="1" applyFont="1" applyFill="1" applyBorder="1" applyAlignment="1">
      <alignment vertical="center" wrapText="1"/>
    </xf>
    <xf numFmtId="0" fontId="180" fillId="78" borderId="12" xfId="1" applyFont="1" applyFill="1" applyBorder="1" applyAlignment="1">
      <alignment vertical="center" wrapText="1"/>
    </xf>
    <xf numFmtId="0" fontId="166" fillId="6" borderId="73" xfId="1" applyFont="1" applyFill="1" applyBorder="1" applyAlignment="1">
      <alignment vertical="center" wrapText="1"/>
    </xf>
    <xf numFmtId="15" fontId="166" fillId="6" borderId="59" xfId="1" applyNumberFormat="1" applyFont="1" applyFill="1" applyBorder="1" applyAlignment="1">
      <alignment horizontal="center" vertical="center" wrapText="1"/>
    </xf>
    <xf numFmtId="0" fontId="36" fillId="6" borderId="90" xfId="1" applyFont="1" applyFill="1" applyBorder="1" applyAlignment="1">
      <alignment vertical="top" wrapText="1"/>
    </xf>
    <xf numFmtId="0" fontId="166" fillId="80" borderId="73" xfId="1" applyFont="1" applyFill="1" applyBorder="1" applyAlignment="1">
      <alignment vertical="center" wrapText="1"/>
    </xf>
    <xf numFmtId="0" fontId="167" fillId="80" borderId="60" xfId="2" applyFont="1" applyFill="1" applyBorder="1" applyAlignment="1">
      <alignment vertical="center" wrapText="1"/>
    </xf>
    <xf numFmtId="0" fontId="167" fillId="80" borderId="60" xfId="8" applyFont="1" applyFill="1" applyBorder="1" applyAlignment="1">
      <alignment vertical="center" wrapText="1"/>
    </xf>
    <xf numFmtId="0" fontId="167" fillId="80" borderId="1" xfId="2" applyFont="1" applyFill="1" applyBorder="1" applyAlignment="1">
      <alignment horizontal="center" vertical="center" wrapText="1"/>
    </xf>
    <xf numFmtId="0" fontId="36" fillId="80" borderId="114" xfId="1" applyFont="1" applyFill="1" applyBorder="1" applyAlignment="1">
      <alignment vertical="center" wrapText="1"/>
    </xf>
    <xf numFmtId="0" fontId="36" fillId="80" borderId="114" xfId="1" applyFont="1" applyFill="1" applyBorder="1" applyAlignment="1">
      <alignment horizontal="center" vertical="center" wrapText="1"/>
    </xf>
    <xf numFmtId="0" fontId="166" fillId="80" borderId="221" xfId="1" applyFont="1" applyFill="1" applyBorder="1" applyAlignment="1">
      <alignment vertical="center" wrapText="1"/>
    </xf>
    <xf numFmtId="166" fontId="87" fillId="80" borderId="57" xfId="1" applyNumberFormat="1" applyFont="1" applyFill="1" applyBorder="1" applyAlignment="1">
      <alignment horizontal="center" vertical="center" wrapText="1"/>
    </xf>
    <xf numFmtId="0" fontId="9" fillId="65" borderId="0" xfId="1" applyFont="1" applyFill="1"/>
    <xf numFmtId="166" fontId="36" fillId="80" borderId="52" xfId="1" applyNumberFormat="1" applyFont="1" applyFill="1" applyBorder="1" applyAlignment="1">
      <alignment horizontal="center" vertical="center" wrapText="1"/>
    </xf>
    <xf numFmtId="166" fontId="36" fillId="80" borderId="138" xfId="1" applyNumberFormat="1" applyFont="1" applyFill="1" applyBorder="1" applyAlignment="1">
      <alignment horizontal="center" vertical="center" wrapText="1"/>
    </xf>
    <xf numFmtId="169" fontId="36" fillId="80" borderId="80" xfId="1" applyNumberFormat="1" applyFont="1" applyFill="1" applyBorder="1" applyAlignment="1">
      <alignment horizontal="center" vertical="center" wrapText="1"/>
    </xf>
    <xf numFmtId="14" fontId="36" fillId="80" borderId="13" xfId="1" applyNumberFormat="1" applyFont="1" applyFill="1" applyBorder="1" applyAlignment="1">
      <alignment horizontal="center" vertical="center" wrapText="1"/>
    </xf>
    <xf numFmtId="0" fontId="36" fillId="9" borderId="113" xfId="1" applyFont="1" applyFill="1" applyBorder="1" applyAlignment="1">
      <alignment vertical="center" wrapText="1"/>
    </xf>
    <xf numFmtId="0" fontId="9" fillId="3" borderId="0" xfId="1" applyFont="1" applyAlignment="1">
      <alignment vertical="top"/>
    </xf>
    <xf numFmtId="0" fontId="180" fillId="23" borderId="182" xfId="1" applyFont="1" applyFill="1" applyBorder="1" applyAlignment="1">
      <alignment vertical="top" wrapText="1"/>
    </xf>
    <xf numFmtId="0" fontId="166" fillId="6" borderId="91" xfId="1" applyFont="1" applyFill="1" applyBorder="1" applyAlignment="1">
      <alignment vertical="top" wrapText="1"/>
    </xf>
    <xf numFmtId="0" fontId="178" fillId="6" borderId="91" xfId="1" applyFont="1" applyFill="1" applyBorder="1" applyAlignment="1">
      <alignment vertical="top" wrapText="1"/>
    </xf>
    <xf numFmtId="0" fontId="166" fillId="86" borderId="73" xfId="1" applyFont="1" applyFill="1" applyBorder="1" applyAlignment="1">
      <alignment vertical="center" wrapText="1"/>
    </xf>
    <xf numFmtId="0" fontId="165" fillId="4" borderId="1" xfId="1" applyFont="1" applyFill="1" applyBorder="1" applyAlignment="1">
      <alignment horizontal="center" vertical="center" wrapText="1"/>
    </xf>
    <xf numFmtId="169" fontId="36" fillId="9" borderId="29" xfId="1" applyNumberFormat="1" applyFont="1" applyFill="1" applyBorder="1" applyAlignment="1">
      <alignment horizontal="center" vertical="center" wrapText="1"/>
    </xf>
    <xf numFmtId="0" fontId="166" fillId="20" borderId="3" xfId="1" applyFont="1" applyFill="1" applyBorder="1" applyAlignment="1">
      <alignment horizontal="center" vertical="center" wrapText="1"/>
    </xf>
    <xf numFmtId="0" fontId="36" fillId="66" borderId="2" xfId="1" applyFont="1" applyFill="1" applyBorder="1" applyAlignment="1">
      <alignment vertical="center" wrapText="1"/>
    </xf>
    <xf numFmtId="0" fontId="166" fillId="6" borderId="221" xfId="1" applyFont="1" applyFill="1" applyBorder="1" applyAlignment="1">
      <alignment vertical="center" wrapText="1"/>
    </xf>
    <xf numFmtId="166" fontId="180" fillId="76" borderId="1" xfId="1" applyNumberFormat="1" applyFont="1" applyFill="1" applyBorder="1" applyAlignment="1">
      <alignment horizontal="center" vertical="center" wrapText="1"/>
    </xf>
    <xf numFmtId="0" fontId="178" fillId="6" borderId="1" xfId="1" applyFont="1" applyFill="1" applyBorder="1" applyAlignment="1">
      <alignment vertical="center" wrapText="1"/>
    </xf>
    <xf numFmtId="0" fontId="166" fillId="22" borderId="3" xfId="1" applyFont="1" applyFill="1" applyBorder="1" applyAlignment="1">
      <alignment vertical="center" wrapText="1"/>
    </xf>
    <xf numFmtId="166" fontId="10" fillId="20" borderId="1" xfId="2" applyNumberFormat="1" applyFill="1" applyBorder="1" applyAlignment="1">
      <alignment horizontal="center" vertical="center" wrapText="1"/>
    </xf>
    <xf numFmtId="169" fontId="36" fillId="9" borderId="105" xfId="1" applyNumberFormat="1" applyFont="1" applyFill="1" applyBorder="1" applyAlignment="1">
      <alignment horizontal="center" vertical="center" wrapText="1"/>
    </xf>
    <xf numFmtId="0" fontId="166" fillId="6" borderId="134" xfId="1" applyFont="1" applyFill="1" applyBorder="1" applyAlignment="1">
      <alignment vertical="center" wrapText="1"/>
    </xf>
    <xf numFmtId="166" fontId="36" fillId="27" borderId="162" xfId="1" applyNumberFormat="1" applyFont="1" applyFill="1" applyBorder="1" applyAlignment="1">
      <alignment horizontal="center" vertical="center" wrapText="1"/>
    </xf>
    <xf numFmtId="0" fontId="36" fillId="22" borderId="3" xfId="1" applyFont="1" applyFill="1" applyBorder="1" applyAlignment="1">
      <alignment horizontal="center" vertical="center" wrapText="1"/>
    </xf>
    <xf numFmtId="49" fontId="36" fillId="11" borderId="174" xfId="1" applyNumberFormat="1" applyFont="1" applyFill="1" applyBorder="1" applyAlignment="1">
      <alignment horizontal="center" vertical="center" wrapText="1"/>
    </xf>
    <xf numFmtId="0" fontId="90" fillId="44" borderId="174" xfId="0" applyFont="1" applyFill="1" applyBorder="1" applyAlignment="1">
      <alignment vertical="center" wrapText="1"/>
    </xf>
    <xf numFmtId="0" fontId="90" fillId="44" borderId="174" xfId="0" applyFont="1" applyFill="1" applyBorder="1" applyAlignment="1">
      <alignment horizontal="center" vertical="center" wrapText="1"/>
    </xf>
    <xf numFmtId="166" fontId="36" fillId="9" borderId="255" xfId="1" applyNumberFormat="1" applyFont="1" applyFill="1" applyBorder="1" applyAlignment="1">
      <alignment vertical="center" wrapText="1"/>
    </xf>
    <xf numFmtId="0" fontId="90" fillId="44" borderId="3" xfId="0" applyFont="1" applyFill="1" applyBorder="1" applyAlignment="1">
      <alignment vertical="center" wrapText="1"/>
    </xf>
    <xf numFmtId="14" fontId="36" fillId="9" borderId="104" xfId="1" applyNumberFormat="1" applyFont="1" applyFill="1" applyBorder="1" applyAlignment="1">
      <alignment horizontal="center" vertical="center" wrapText="1"/>
    </xf>
    <xf numFmtId="0" fontId="0" fillId="10" borderId="60" xfId="0" applyFill="1" applyBorder="1"/>
    <xf numFmtId="0" fontId="166" fillId="6" borderId="73" xfId="1" applyFont="1" applyFill="1" applyBorder="1" applyAlignment="1">
      <alignment horizontal="left" vertical="center" wrapText="1"/>
    </xf>
    <xf numFmtId="0" fontId="117" fillId="86" borderId="2" xfId="1" applyFont="1" applyFill="1" applyBorder="1" applyAlignment="1">
      <alignment horizontal="center" vertical="center" wrapText="1"/>
    </xf>
    <xf numFmtId="0" fontId="178" fillId="6" borderId="73" xfId="1" applyFont="1" applyFill="1" applyBorder="1" applyAlignment="1">
      <alignment vertical="center" wrapText="1"/>
    </xf>
    <xf numFmtId="167" fontId="166" fillId="86" borderId="22" xfId="1" applyNumberFormat="1" applyFont="1" applyFill="1" applyBorder="1" applyAlignment="1">
      <alignment horizontal="center" vertical="center" wrapText="1"/>
    </xf>
    <xf numFmtId="0" fontId="87" fillId="86" borderId="9" xfId="1" applyFont="1" applyFill="1" applyBorder="1" applyAlignment="1">
      <alignment vertical="center" wrapText="1"/>
    </xf>
    <xf numFmtId="0" fontId="178" fillId="86" borderId="9" xfId="1" applyFont="1" applyFill="1" applyBorder="1" applyAlignment="1">
      <alignment vertical="center" wrapText="1"/>
    </xf>
    <xf numFmtId="0" fontId="166" fillId="86" borderId="1" xfId="1" applyFont="1" applyFill="1" applyBorder="1" applyAlignment="1">
      <alignment vertical="center" wrapText="1"/>
    </xf>
    <xf numFmtId="1" fontId="86" fillId="54" borderId="91" xfId="1" applyNumberFormat="1" applyFont="1" applyFill="1" applyBorder="1" applyAlignment="1">
      <alignment horizontal="center" vertical="center" wrapText="1"/>
    </xf>
    <xf numFmtId="14" fontId="36" fillId="9" borderId="2" xfId="1" applyNumberFormat="1" applyFont="1" applyFill="1" applyBorder="1" applyAlignment="1">
      <alignment horizontal="center" vertical="center" wrapText="1"/>
    </xf>
    <xf numFmtId="0" fontId="10" fillId="86" borderId="1" xfId="2" applyFill="1" applyBorder="1" applyAlignment="1">
      <alignment horizontal="center" vertical="center" wrapText="1"/>
    </xf>
    <xf numFmtId="0" fontId="138" fillId="101" borderId="87" xfId="1" applyFont="1" applyFill="1" applyBorder="1" applyAlignment="1">
      <alignment vertical="top" wrapText="1"/>
    </xf>
    <xf numFmtId="1" fontId="165" fillId="102" borderId="87" xfId="1" applyNumberFormat="1" applyFont="1" applyFill="1" applyBorder="1" applyAlignment="1">
      <alignment horizontal="center" vertical="top" wrapText="1"/>
    </xf>
    <xf numFmtId="1" fontId="165" fillId="102" borderId="87" xfId="1" applyNumberFormat="1" applyFont="1" applyFill="1" applyBorder="1" applyAlignment="1">
      <alignment horizontal="center" vertical="top"/>
    </xf>
    <xf numFmtId="166" fontId="165" fillId="102" borderId="87" xfId="1" applyNumberFormat="1" applyFont="1" applyFill="1" applyBorder="1" applyAlignment="1">
      <alignment horizontal="center" vertical="top" wrapText="1"/>
    </xf>
    <xf numFmtId="169" fontId="165" fillId="102" borderId="87" xfId="1" applyNumberFormat="1" applyFont="1" applyFill="1" applyBorder="1" applyAlignment="1">
      <alignment horizontal="center" vertical="top" wrapText="1"/>
    </xf>
    <xf numFmtId="0" fontId="52" fillId="6" borderId="91" xfId="1" applyFont="1" applyFill="1" applyBorder="1" applyAlignment="1">
      <alignment vertical="top" wrapText="1"/>
    </xf>
    <xf numFmtId="0" fontId="83" fillId="6" borderId="91" xfId="1" applyFont="1" applyFill="1" applyBorder="1" applyAlignment="1">
      <alignment vertical="top" wrapText="1"/>
    </xf>
    <xf numFmtId="0" fontId="79" fillId="7" borderId="91" xfId="0" applyFont="1" applyFill="1" applyBorder="1" applyAlignment="1">
      <alignment vertical="top" wrapText="1"/>
    </xf>
    <xf numFmtId="0" fontId="36" fillId="15" borderId="91" xfId="1" applyFont="1" applyFill="1" applyBorder="1" applyAlignment="1">
      <alignment vertical="top" wrapText="1"/>
    </xf>
    <xf numFmtId="0" fontId="87" fillId="103" borderId="91" xfId="1" applyFont="1" applyFill="1" applyBorder="1" applyAlignment="1">
      <alignment vertical="top" wrapText="1"/>
    </xf>
    <xf numFmtId="0" fontId="87" fillId="15" borderId="91" xfId="1" applyFont="1" applyFill="1" applyBorder="1" applyAlignment="1">
      <alignment vertical="top" wrapText="1"/>
    </xf>
    <xf numFmtId="0" fontId="52" fillId="15" borderId="91" xfId="1" applyFont="1" applyFill="1" applyBorder="1" applyAlignment="1">
      <alignment vertical="top" wrapText="1"/>
    </xf>
    <xf numFmtId="0" fontId="117" fillId="15" borderId="91" xfId="1" applyFont="1" applyFill="1" applyBorder="1" applyAlignment="1">
      <alignment vertical="top" wrapText="1"/>
    </xf>
    <xf numFmtId="0" fontId="36" fillId="7" borderId="73" xfId="1" applyFont="1" applyFill="1" applyBorder="1" applyAlignment="1">
      <alignment vertical="top" wrapText="1"/>
    </xf>
    <xf numFmtId="0" fontId="167" fillId="22" borderId="113" xfId="2" applyFont="1" applyFill="1" applyBorder="1" applyAlignment="1">
      <alignment vertical="center" wrapText="1"/>
    </xf>
    <xf numFmtId="0" fontId="107" fillId="5" borderId="0" xfId="1" applyFont="1" applyFill="1"/>
    <xf numFmtId="1" fontId="36" fillId="86" borderId="91" xfId="1" applyNumberFormat="1" applyFont="1" applyFill="1" applyBorder="1" applyAlignment="1">
      <alignment horizontal="center" vertical="center" wrapText="1"/>
    </xf>
    <xf numFmtId="167" fontId="36" fillId="86" borderId="22" xfId="1" applyNumberFormat="1" applyFont="1" applyFill="1" applyBorder="1" applyAlignment="1">
      <alignment horizontal="center" vertical="center" wrapText="1"/>
    </xf>
    <xf numFmtId="167" fontId="36" fillId="86" borderId="2" xfId="1" applyNumberFormat="1" applyFont="1" applyFill="1" applyBorder="1" applyAlignment="1">
      <alignment horizontal="center" vertical="center" wrapText="1"/>
    </xf>
    <xf numFmtId="167" fontId="36" fillId="86" borderId="9" xfId="1" applyNumberFormat="1" applyFont="1" applyFill="1" applyBorder="1" applyAlignment="1">
      <alignment horizontal="center" vertical="center" wrapText="1"/>
    </xf>
    <xf numFmtId="166" fontId="167" fillId="86" borderId="1" xfId="8" applyNumberFormat="1" applyFont="1" applyFill="1" applyBorder="1" applyAlignment="1">
      <alignment vertical="center" wrapText="1"/>
    </xf>
    <xf numFmtId="0" fontId="36" fillId="62" borderId="226" xfId="1" applyFont="1" applyFill="1" applyBorder="1" applyAlignment="1">
      <alignment vertical="top" wrapText="1"/>
    </xf>
    <xf numFmtId="0" fontId="36" fillId="62" borderId="1" xfId="1" applyFont="1" applyFill="1" applyBorder="1" applyAlignment="1">
      <alignment vertical="top" wrapText="1"/>
    </xf>
    <xf numFmtId="166" fontId="85" fillId="9" borderId="1" xfId="1" applyNumberFormat="1" applyFont="1" applyFill="1" applyBorder="1" applyAlignment="1">
      <alignment vertical="center" wrapText="1"/>
    </xf>
    <xf numFmtId="0" fontId="180" fillId="23" borderId="182" xfId="1" applyFont="1" applyFill="1" applyBorder="1" applyAlignment="1">
      <alignment horizontal="center" vertical="top" wrapText="1"/>
    </xf>
    <xf numFmtId="0" fontId="4" fillId="5" borderId="87" xfId="1" applyFont="1" applyFill="1" applyBorder="1" applyAlignment="1">
      <alignment vertical="top" wrapText="1"/>
    </xf>
    <xf numFmtId="0" fontId="36" fillId="6" borderId="0" xfId="1" applyFont="1" applyFill="1" applyAlignment="1">
      <alignment vertical="top" wrapText="1"/>
    </xf>
    <xf numFmtId="0" fontId="87" fillId="62" borderId="173" xfId="1" applyFont="1" applyFill="1" applyBorder="1" applyAlignment="1">
      <alignment vertical="top" wrapText="1"/>
    </xf>
    <xf numFmtId="0" fontId="87" fillId="62" borderId="170" xfId="1" applyFont="1" applyFill="1" applyBorder="1" applyAlignment="1">
      <alignment vertical="top" wrapText="1"/>
    </xf>
    <xf numFmtId="1" fontId="36" fillId="62" borderId="170" xfId="1" applyNumberFormat="1" applyFont="1" applyFill="1" applyBorder="1" applyAlignment="1">
      <alignment horizontal="center" vertical="top" wrapText="1"/>
    </xf>
    <xf numFmtId="0" fontId="91" fillId="68" borderId="87" xfId="1" applyFont="1" applyFill="1" applyBorder="1" applyAlignment="1">
      <alignment horizontal="center" vertical="top" wrapText="1"/>
    </xf>
    <xf numFmtId="49" fontId="87" fillId="62" borderId="87" xfId="1" applyNumberFormat="1" applyFont="1" applyFill="1" applyBorder="1" applyAlignment="1">
      <alignment horizontal="center" vertical="top" wrapText="1"/>
    </xf>
    <xf numFmtId="169" fontId="86" fillId="38" borderId="87" xfId="1" applyNumberFormat="1" applyFont="1" applyFill="1" applyBorder="1" applyAlignment="1" applyProtection="1">
      <alignment horizontal="center" vertical="top" wrapText="1"/>
      <protection locked="0"/>
    </xf>
    <xf numFmtId="169" fontId="155" fillId="21" borderId="164" xfId="1" applyNumberFormat="1" applyFont="1" applyFill="1" applyBorder="1" applyAlignment="1">
      <alignment horizontal="center" vertical="top" wrapText="1"/>
    </xf>
    <xf numFmtId="0" fontId="155" fillId="69" borderId="17" xfId="1" applyFont="1" applyFill="1" applyBorder="1" applyAlignment="1">
      <alignment horizontal="center" vertical="top" wrapText="1"/>
    </xf>
    <xf numFmtId="0" fontId="137" fillId="24" borderId="47" xfId="2" applyFont="1" applyFill="1" applyBorder="1" applyAlignment="1">
      <alignment horizontal="center" vertical="center" wrapText="1"/>
    </xf>
    <xf numFmtId="166" fontId="36" fillId="86" borderId="83" xfId="1" applyNumberFormat="1" applyFont="1" applyFill="1" applyBorder="1" applyAlignment="1">
      <alignment horizontal="left" vertical="center" wrapText="1"/>
    </xf>
    <xf numFmtId="169" fontId="5" fillId="5" borderId="0" xfId="1" applyNumberFormat="1" applyFill="1"/>
    <xf numFmtId="166" fontId="87" fillId="80" borderId="57" xfId="1" quotePrefix="1" applyNumberFormat="1" applyFont="1" applyFill="1" applyBorder="1" applyAlignment="1">
      <alignment horizontal="center" vertical="center" wrapText="1"/>
    </xf>
    <xf numFmtId="17" fontId="36" fillId="80" borderId="59" xfId="1" applyNumberFormat="1" applyFont="1" applyFill="1" applyBorder="1" applyAlignment="1">
      <alignment horizontal="center" vertical="center" wrapText="1"/>
    </xf>
    <xf numFmtId="0" fontId="87" fillId="86" borderId="57" xfId="1" applyFont="1" applyFill="1" applyBorder="1" applyAlignment="1">
      <alignment horizontal="center" vertical="center" wrapText="1"/>
    </xf>
    <xf numFmtId="17" fontId="36" fillId="86" borderId="59" xfId="1" applyNumberFormat="1" applyFont="1" applyFill="1" applyBorder="1" applyAlignment="1">
      <alignment horizontal="center" vertical="center" wrapText="1"/>
    </xf>
    <xf numFmtId="166" fontId="36" fillId="11" borderId="73" xfId="1" applyNumberFormat="1" applyFont="1" applyFill="1" applyBorder="1" applyAlignment="1">
      <alignment horizontal="center" vertical="center" wrapText="1"/>
    </xf>
    <xf numFmtId="167" fontId="36" fillId="86" borderId="59" xfId="1" quotePrefix="1" applyNumberFormat="1" applyFont="1" applyFill="1" applyBorder="1" applyAlignment="1">
      <alignment horizontal="center" vertical="center" wrapText="1"/>
    </xf>
    <xf numFmtId="0" fontId="36" fillId="65" borderId="59" xfId="0" applyFont="1" applyFill="1" applyBorder="1" applyAlignment="1">
      <alignment vertical="center" wrapText="1"/>
    </xf>
    <xf numFmtId="0" fontId="166" fillId="6" borderId="233" xfId="1" applyFont="1" applyFill="1" applyBorder="1" applyAlignment="1">
      <alignment vertical="center" wrapText="1"/>
    </xf>
    <xf numFmtId="166" fontId="166" fillId="86" borderId="1" xfId="1" applyNumberFormat="1" applyFont="1" applyFill="1" applyBorder="1" applyAlignment="1">
      <alignment horizontal="center" vertical="center" wrapText="1"/>
    </xf>
    <xf numFmtId="49" fontId="165" fillId="78" borderId="22" xfId="1" applyNumberFormat="1" applyFont="1" applyFill="1" applyBorder="1" applyAlignment="1">
      <alignment horizontal="center" vertical="center" wrapText="1"/>
    </xf>
    <xf numFmtId="0" fontId="36" fillId="20" borderId="52" xfId="1" applyFont="1" applyFill="1" applyBorder="1" applyAlignment="1">
      <alignment horizontal="center" vertical="center" wrapText="1"/>
    </xf>
    <xf numFmtId="0" fontId="36" fillId="9" borderId="1" xfId="1" quotePrefix="1" applyFont="1" applyFill="1" applyBorder="1" applyAlignment="1">
      <alignment vertical="center" wrapText="1"/>
    </xf>
    <xf numFmtId="0" fontId="36" fillId="7" borderId="93" xfId="1" applyFont="1" applyFill="1" applyBorder="1" applyAlignment="1">
      <alignment vertical="center" wrapText="1"/>
    </xf>
    <xf numFmtId="0" fontId="166" fillId="7" borderId="224" xfId="1" applyFont="1" applyFill="1" applyBorder="1" applyAlignment="1">
      <alignment vertical="center" wrapText="1"/>
    </xf>
    <xf numFmtId="0" fontId="167" fillId="22" borderId="60" xfId="8" applyFont="1" applyFill="1" applyBorder="1" applyAlignment="1">
      <alignment wrapText="1"/>
    </xf>
    <xf numFmtId="0" fontId="117" fillId="80" borderId="1" xfId="1" applyFont="1" applyFill="1" applyBorder="1" applyAlignment="1">
      <alignment horizontal="center" vertical="center" wrapText="1"/>
    </xf>
    <xf numFmtId="166" fontId="180" fillId="24" borderId="22" xfId="1" applyNumberFormat="1" applyFont="1" applyFill="1" applyBorder="1" applyAlignment="1">
      <alignment horizontal="center" vertical="center" wrapText="1"/>
    </xf>
    <xf numFmtId="0" fontId="167" fillId="101" borderId="1" xfId="8" applyFont="1" applyFill="1" applyBorder="1" applyAlignment="1">
      <alignment vertical="center" wrapText="1"/>
    </xf>
    <xf numFmtId="0" fontId="36" fillId="9" borderId="22" xfId="1" applyFont="1" applyFill="1" applyBorder="1" applyAlignment="1">
      <alignment horizontal="center" vertical="center" wrapText="1"/>
    </xf>
    <xf numFmtId="166" fontId="87" fillId="80" borderId="2" xfId="1" quotePrefix="1" applyNumberFormat="1" applyFont="1" applyFill="1" applyBorder="1" applyAlignment="1">
      <alignment horizontal="center" vertical="center" wrapText="1"/>
    </xf>
    <xf numFmtId="0" fontId="167" fillId="22" borderId="27" xfId="8" applyFont="1" applyFill="1" applyBorder="1" applyAlignment="1">
      <alignment vertical="center" wrapText="1"/>
    </xf>
    <xf numFmtId="0" fontId="166" fillId="20" borderId="44" xfId="1" applyFont="1" applyFill="1" applyBorder="1" applyAlignment="1">
      <alignment horizontal="center" vertical="center" wrapText="1"/>
    </xf>
    <xf numFmtId="166" fontId="36" fillId="9" borderId="22" xfId="1" applyNumberFormat="1" applyFont="1" applyFill="1" applyBorder="1" applyAlignment="1">
      <alignment vertical="center" wrapText="1"/>
    </xf>
    <xf numFmtId="169" fontId="36" fillId="86" borderId="1" xfId="1" applyNumberFormat="1" applyFont="1" applyFill="1" applyBorder="1" applyAlignment="1">
      <alignment horizontal="center" vertical="center"/>
    </xf>
    <xf numFmtId="0" fontId="91" fillId="86" borderId="1" xfId="1" applyFont="1" applyFill="1" applyBorder="1" applyAlignment="1">
      <alignment horizontal="center" vertical="center" wrapText="1"/>
    </xf>
    <xf numFmtId="0" fontId="91" fillId="86" borderId="30" xfId="1" applyFont="1" applyFill="1" applyBorder="1" applyAlignment="1">
      <alignment horizontal="center" vertical="center" wrapText="1"/>
    </xf>
    <xf numFmtId="169" fontId="36" fillId="86" borderId="22" xfId="1" applyNumberFormat="1" applyFont="1" applyFill="1" applyBorder="1" applyAlignment="1">
      <alignment horizontal="center" vertical="center"/>
    </xf>
    <xf numFmtId="0" fontId="36" fillId="86" borderId="22" xfId="1" applyFont="1" applyFill="1" applyBorder="1" applyAlignment="1">
      <alignment horizontal="center" vertical="center"/>
    </xf>
    <xf numFmtId="0" fontId="36" fillId="86" borderId="38" xfId="1" applyFont="1" applyFill="1" applyBorder="1" applyAlignment="1">
      <alignment horizontal="center" vertical="center"/>
    </xf>
    <xf numFmtId="169" fontId="36" fillId="86" borderId="30" xfId="1" applyNumberFormat="1" applyFont="1" applyFill="1" applyBorder="1" applyAlignment="1">
      <alignment horizontal="center" vertical="center"/>
    </xf>
    <xf numFmtId="0" fontId="36" fillId="68" borderId="0" xfId="1" applyFont="1" applyFill="1" applyAlignment="1">
      <alignment vertical="top" wrapText="1"/>
    </xf>
    <xf numFmtId="1" fontId="154" fillId="69" borderId="170" xfId="1" applyNumberFormat="1" applyFont="1" applyFill="1" applyBorder="1" applyAlignment="1">
      <alignment horizontal="center" vertical="top"/>
    </xf>
    <xf numFmtId="1" fontId="165" fillId="102" borderId="170" xfId="1" applyNumberFormat="1" applyFont="1" applyFill="1" applyBorder="1" applyAlignment="1">
      <alignment horizontal="center" vertical="top"/>
    </xf>
    <xf numFmtId="166" fontId="36" fillId="27" borderId="39" xfId="1" applyNumberFormat="1" applyFont="1" applyFill="1" applyBorder="1" applyAlignment="1">
      <alignment horizontal="center" vertical="center" wrapText="1"/>
    </xf>
    <xf numFmtId="166" fontId="36" fillId="27" borderId="204" xfId="1" applyNumberFormat="1" applyFont="1" applyFill="1" applyBorder="1" applyAlignment="1">
      <alignment horizontal="center" vertical="center" wrapText="1"/>
    </xf>
    <xf numFmtId="0" fontId="166" fillId="22" borderId="27" xfId="1" applyFont="1" applyFill="1" applyBorder="1" applyAlignment="1">
      <alignment vertical="center" wrapText="1"/>
    </xf>
    <xf numFmtId="0" fontId="36" fillId="22" borderId="202" xfId="1" quotePrefix="1" applyFont="1" applyFill="1" applyBorder="1" applyAlignment="1">
      <alignment horizontal="center" vertical="center" wrapText="1"/>
    </xf>
    <xf numFmtId="0" fontId="87" fillId="104" borderId="1" xfId="1" applyFont="1" applyFill="1" applyBorder="1" applyAlignment="1">
      <alignment vertical="center" wrapText="1"/>
    </xf>
    <xf numFmtId="0" fontId="87" fillId="104" borderId="22" xfId="1" applyFont="1" applyFill="1" applyBorder="1" applyAlignment="1">
      <alignment vertical="center" wrapText="1"/>
    </xf>
    <xf numFmtId="1" fontId="86" fillId="105" borderId="91" xfId="1" applyNumberFormat="1" applyFont="1" applyFill="1" applyBorder="1" applyAlignment="1">
      <alignment horizontal="center" vertical="center" wrapText="1"/>
    </xf>
    <xf numFmtId="49" fontId="87" fillId="104" borderId="1" xfId="1" applyNumberFormat="1" applyFont="1" applyFill="1" applyBorder="1" applyAlignment="1">
      <alignment horizontal="center" vertical="center" wrapText="1"/>
    </xf>
    <xf numFmtId="0" fontId="87" fillId="104" borderId="22" xfId="1" applyFont="1" applyFill="1" applyBorder="1" applyAlignment="1">
      <alignment horizontal="center" vertical="center" wrapText="1"/>
    </xf>
    <xf numFmtId="166" fontId="87" fillId="104" borderId="22" xfId="1" applyNumberFormat="1" applyFont="1" applyFill="1" applyBorder="1" applyAlignment="1">
      <alignment horizontal="center" vertical="center" wrapText="1"/>
    </xf>
    <xf numFmtId="166" fontId="178" fillId="104" borderId="22" xfId="1" applyNumberFormat="1" applyFont="1" applyFill="1" applyBorder="1" applyAlignment="1">
      <alignment horizontal="center" vertical="center" wrapText="1"/>
    </xf>
    <xf numFmtId="166" fontId="87" fillId="104" borderId="1" xfId="1" applyNumberFormat="1" applyFont="1" applyFill="1" applyBorder="1" applyAlignment="1">
      <alignment horizontal="center" vertical="center" wrapText="1"/>
    </xf>
    <xf numFmtId="166" fontId="87" fillId="104" borderId="2" xfId="1" applyNumberFormat="1" applyFont="1" applyFill="1" applyBorder="1" applyAlignment="1">
      <alignment horizontal="center" vertical="center" wrapText="1"/>
    </xf>
    <xf numFmtId="166" fontId="87" fillId="104" borderId="9" xfId="1" applyNumberFormat="1" applyFont="1" applyFill="1" applyBorder="1" applyAlignment="1">
      <alignment horizontal="center" vertical="center" wrapText="1"/>
    </xf>
    <xf numFmtId="166" fontId="87" fillId="104" borderId="83" xfId="1" applyNumberFormat="1" applyFont="1" applyFill="1" applyBorder="1" applyAlignment="1">
      <alignment horizontal="center" vertical="center" wrapText="1"/>
    </xf>
    <xf numFmtId="166" fontId="87" fillId="104" borderId="85" xfId="1" applyNumberFormat="1" applyFont="1" applyFill="1" applyBorder="1" applyAlignment="1">
      <alignment horizontal="center" vertical="center" wrapText="1"/>
    </xf>
    <xf numFmtId="0" fontId="193" fillId="104" borderId="1" xfId="8" applyFont="1" applyFill="1" applyBorder="1" applyAlignment="1">
      <alignment vertical="center" wrapText="1"/>
    </xf>
    <xf numFmtId="169" fontId="87" fillId="104" borderId="2" xfId="1" applyNumberFormat="1" applyFont="1" applyFill="1" applyBorder="1" applyAlignment="1">
      <alignment horizontal="center" vertical="center" wrapText="1"/>
    </xf>
    <xf numFmtId="49" fontId="87" fillId="104" borderId="22" xfId="1" applyNumberFormat="1" applyFont="1" applyFill="1" applyBorder="1" applyAlignment="1">
      <alignment horizontal="center" vertical="center" wrapText="1"/>
    </xf>
    <xf numFmtId="169" fontId="87" fillId="104" borderId="1" xfId="1" applyNumberFormat="1" applyFont="1" applyFill="1" applyBorder="1" applyAlignment="1">
      <alignment horizontal="center" vertical="center" wrapText="1"/>
    </xf>
    <xf numFmtId="0" fontId="87" fillId="104" borderId="47" xfId="1" applyFont="1" applyFill="1" applyBorder="1" applyAlignment="1">
      <alignment horizontal="center" vertical="center" wrapText="1"/>
    </xf>
    <xf numFmtId="0" fontId="87" fillId="104" borderId="1" xfId="1" applyFont="1" applyFill="1" applyBorder="1" applyAlignment="1">
      <alignment horizontal="center" vertical="center" wrapText="1"/>
    </xf>
    <xf numFmtId="0" fontId="87" fillId="104" borderId="30" xfId="1" applyFont="1" applyFill="1" applyBorder="1" applyAlignment="1">
      <alignment horizontal="center" vertical="center" wrapText="1"/>
    </xf>
    <xf numFmtId="169" fontId="87" fillId="104" borderId="22" xfId="1" applyNumberFormat="1" applyFont="1" applyFill="1" applyBorder="1" applyAlignment="1">
      <alignment horizontal="center" vertical="center" wrapText="1"/>
    </xf>
    <xf numFmtId="0" fontId="87" fillId="104" borderId="38" xfId="1" applyFont="1" applyFill="1" applyBorder="1" applyAlignment="1">
      <alignment horizontal="center" vertical="center" wrapText="1"/>
    </xf>
    <xf numFmtId="169" fontId="87" fillId="104" borderId="30" xfId="1" applyNumberFormat="1" applyFont="1" applyFill="1" applyBorder="1" applyAlignment="1">
      <alignment horizontal="center" vertical="center" wrapText="1"/>
    </xf>
    <xf numFmtId="14" fontId="87" fillId="104" borderId="1" xfId="1" applyNumberFormat="1" applyFont="1" applyFill="1" applyBorder="1" applyAlignment="1">
      <alignment horizontal="center" vertical="center" wrapText="1"/>
    </xf>
    <xf numFmtId="0" fontId="10" fillId="104" borderId="1" xfId="2" applyFill="1" applyBorder="1" applyAlignment="1">
      <alignment horizontal="center" vertical="center" wrapText="1"/>
    </xf>
    <xf numFmtId="0" fontId="92" fillId="104" borderId="2" xfId="1" applyFont="1" applyFill="1" applyBorder="1" applyAlignment="1">
      <alignment horizontal="center" vertical="center" wrapText="1"/>
    </xf>
    <xf numFmtId="165" fontId="87" fillId="104" borderId="29" xfId="1" applyNumberFormat="1" applyFont="1" applyFill="1" applyBorder="1" applyAlignment="1">
      <alignment horizontal="center" vertical="center" wrapText="1"/>
    </xf>
    <xf numFmtId="166" fontId="87" fillId="104" borderId="1" xfId="1" applyNumberFormat="1" applyFont="1" applyFill="1" applyBorder="1" applyAlignment="1">
      <alignment vertical="center" wrapText="1"/>
    </xf>
    <xf numFmtId="0" fontId="87" fillId="104" borderId="9" xfId="1" applyFont="1" applyFill="1" applyBorder="1" applyAlignment="1">
      <alignment vertical="center" wrapText="1"/>
    </xf>
    <xf numFmtId="0" fontId="178" fillId="104" borderId="9" xfId="1" applyFont="1" applyFill="1" applyBorder="1" applyAlignment="1">
      <alignment vertical="center" wrapText="1"/>
    </xf>
    <xf numFmtId="1" fontId="36" fillId="88" borderId="91" xfId="1" applyNumberFormat="1" applyFont="1" applyFill="1" applyBorder="1" applyAlignment="1">
      <alignment horizontal="center" vertical="center" wrapText="1"/>
    </xf>
    <xf numFmtId="0" fontId="138" fillId="24" borderId="2" xfId="1" applyFont="1" applyFill="1" applyBorder="1" applyAlignment="1">
      <alignment horizontal="center" vertical="center" wrapText="1"/>
    </xf>
    <xf numFmtId="166" fontId="92" fillId="104" borderId="22" xfId="1" applyNumberFormat="1" applyFont="1" applyFill="1" applyBorder="1" applyAlignment="1">
      <alignment horizontal="center" vertical="center" wrapText="1"/>
    </xf>
    <xf numFmtId="15" fontId="166" fillId="6" borderId="22" xfId="1" applyNumberFormat="1" applyFont="1" applyFill="1" applyBorder="1" applyAlignment="1">
      <alignment horizontal="center" vertical="center" wrapText="1"/>
    </xf>
    <xf numFmtId="0" fontId="167" fillId="86" borderId="0" xfId="2" applyFont="1" applyFill="1" applyBorder="1" applyAlignment="1" applyProtection="1">
      <alignment vertical="center" wrapText="1"/>
    </xf>
    <xf numFmtId="14" fontId="36" fillId="66" borderId="13" xfId="1" applyNumberFormat="1" applyFont="1" applyFill="1" applyBorder="1" applyAlignment="1">
      <alignment horizontal="center" vertical="center" wrapText="1"/>
    </xf>
    <xf numFmtId="14" fontId="36" fillId="27" borderId="1" xfId="1" applyNumberFormat="1" applyFont="1" applyFill="1" applyBorder="1" applyAlignment="1">
      <alignment horizontal="center" vertical="center" wrapText="1"/>
    </xf>
    <xf numFmtId="0" fontId="166" fillId="88" borderId="90" xfId="1" applyFont="1" applyFill="1" applyBorder="1" applyAlignment="1">
      <alignment vertical="center" wrapText="1"/>
    </xf>
    <xf numFmtId="0" fontId="166" fillId="88" borderId="73" xfId="1" applyFont="1" applyFill="1" applyBorder="1" applyAlignment="1">
      <alignment vertical="center" wrapText="1"/>
    </xf>
    <xf numFmtId="0" fontId="36" fillId="88" borderId="59" xfId="1" applyFont="1" applyFill="1" applyBorder="1" applyAlignment="1">
      <alignment vertical="center" wrapText="1"/>
    </xf>
    <xf numFmtId="0" fontId="36" fillId="88" borderId="59" xfId="1" applyFont="1" applyFill="1" applyBorder="1" applyAlignment="1">
      <alignment horizontal="center" vertical="center" wrapText="1"/>
    </xf>
    <xf numFmtId="0" fontId="36" fillId="88" borderId="57" xfId="1" applyFont="1" applyFill="1" applyBorder="1" applyAlignment="1">
      <alignment horizontal="center" vertical="center" wrapText="1"/>
    </xf>
    <xf numFmtId="166" fontId="36" fillId="88" borderId="59" xfId="1" applyNumberFormat="1" applyFont="1" applyFill="1" applyBorder="1" applyAlignment="1">
      <alignment horizontal="center" vertical="center" wrapText="1"/>
    </xf>
    <xf numFmtId="166" fontId="166" fillId="88" borderId="59" xfId="1" applyNumberFormat="1" applyFont="1" applyFill="1" applyBorder="1" applyAlignment="1">
      <alignment horizontal="center" vertical="center" wrapText="1"/>
    </xf>
    <xf numFmtId="166" fontId="36" fillId="88" borderId="57" xfId="1" applyNumberFormat="1" applyFont="1" applyFill="1" applyBorder="1" applyAlignment="1">
      <alignment horizontal="center" vertical="center" wrapText="1"/>
    </xf>
    <xf numFmtId="166" fontId="36" fillId="88" borderId="73" xfId="1" applyNumberFormat="1" applyFont="1" applyFill="1" applyBorder="1" applyAlignment="1">
      <alignment horizontal="center" vertical="center" wrapText="1"/>
    </xf>
    <xf numFmtId="166" fontId="36" fillId="88" borderId="92" xfId="1" applyNumberFormat="1" applyFont="1" applyFill="1" applyBorder="1" applyAlignment="1">
      <alignment horizontal="center" vertical="center" wrapText="1"/>
    </xf>
    <xf numFmtId="169" fontId="36" fillId="88" borderId="57" xfId="1" applyNumberFormat="1" applyFont="1" applyFill="1" applyBorder="1" applyAlignment="1">
      <alignment horizontal="center" vertical="center" wrapText="1"/>
    </xf>
    <xf numFmtId="49" fontId="36" fillId="88" borderId="59" xfId="1" applyNumberFormat="1" applyFont="1" applyFill="1" applyBorder="1" applyAlignment="1">
      <alignment horizontal="center" vertical="center" wrapText="1"/>
    </xf>
    <xf numFmtId="169" fontId="36" fillId="88" borderId="59" xfId="1" applyNumberFormat="1" applyFont="1" applyFill="1" applyBorder="1" applyAlignment="1">
      <alignment horizontal="center" vertical="center" wrapText="1"/>
    </xf>
    <xf numFmtId="0" fontId="36" fillId="88" borderId="58" xfId="1" applyFont="1" applyFill="1" applyBorder="1" applyAlignment="1">
      <alignment horizontal="center" vertical="center" wrapText="1"/>
    </xf>
    <xf numFmtId="0" fontId="166" fillId="7" borderId="73" xfId="1" applyFont="1" applyFill="1" applyBorder="1" applyAlignment="1">
      <alignment vertical="center" wrapText="1"/>
    </xf>
    <xf numFmtId="0" fontId="167" fillId="17" borderId="60" xfId="8" applyFont="1" applyFill="1" applyBorder="1" applyAlignment="1">
      <alignment vertical="center" wrapText="1"/>
    </xf>
    <xf numFmtId="167" fontId="36" fillId="86" borderId="59" xfId="1" applyNumberFormat="1" applyFont="1" applyFill="1" applyBorder="1" applyAlignment="1">
      <alignment horizontal="center" vertical="center" wrapText="1"/>
    </xf>
    <xf numFmtId="167" fontId="166" fillId="86" borderId="59" xfId="1" applyNumberFormat="1" applyFont="1" applyFill="1" applyBorder="1" applyAlignment="1">
      <alignment horizontal="center" vertical="center" wrapText="1"/>
    </xf>
    <xf numFmtId="167" fontId="36" fillId="86" borderId="57" xfId="1" applyNumberFormat="1" applyFont="1" applyFill="1" applyBorder="1" applyAlignment="1">
      <alignment horizontal="center" vertical="center" wrapText="1"/>
    </xf>
    <xf numFmtId="167" fontId="36" fillId="86" borderId="73" xfId="1" applyNumberFormat="1" applyFont="1" applyFill="1" applyBorder="1" applyAlignment="1">
      <alignment horizontal="center" vertical="center" wrapText="1"/>
    </xf>
    <xf numFmtId="166" fontId="36" fillId="27" borderId="9" xfId="1" applyNumberFormat="1" applyFont="1" applyFill="1" applyBorder="1" applyAlignment="1">
      <alignment horizontal="center" vertical="center" wrapText="1"/>
    </xf>
    <xf numFmtId="0" fontId="36" fillId="27" borderId="1" xfId="1" applyFont="1" applyFill="1" applyBorder="1" applyAlignment="1">
      <alignment vertical="center" wrapText="1"/>
    </xf>
    <xf numFmtId="0" fontId="87" fillId="9" borderId="22" xfId="1" applyFont="1" applyFill="1" applyBorder="1" applyAlignment="1">
      <alignment vertical="center" wrapText="1"/>
    </xf>
    <xf numFmtId="0" fontId="36" fillId="27" borderId="9" xfId="1" applyFont="1" applyFill="1" applyBorder="1" applyAlignment="1">
      <alignment vertical="center" wrapText="1"/>
    </xf>
    <xf numFmtId="0" fontId="166" fillId="27" borderId="9" xfId="1" applyFont="1" applyFill="1" applyBorder="1" applyAlignment="1">
      <alignment vertical="center" wrapText="1"/>
    </xf>
    <xf numFmtId="0" fontId="180" fillId="6" borderId="9" xfId="1" applyFont="1" applyFill="1" applyBorder="1" applyAlignment="1">
      <alignment vertical="center" wrapText="1"/>
    </xf>
    <xf numFmtId="1" fontId="36" fillId="80" borderId="22" xfId="1" applyNumberFormat="1" applyFont="1" applyFill="1" applyBorder="1" applyAlignment="1">
      <alignment horizontal="center" vertical="center" wrapText="1"/>
    </xf>
    <xf numFmtId="0" fontId="36" fillId="27" borderId="1" xfId="1" applyFont="1" applyFill="1" applyBorder="1" applyAlignment="1">
      <alignment horizontal="center" vertical="center" wrapText="1"/>
    </xf>
    <xf numFmtId="0" fontId="36" fillId="80" borderId="3" xfId="1" applyFont="1" applyFill="1" applyBorder="1" applyAlignment="1">
      <alignment horizontal="center" vertical="center" wrapText="1"/>
    </xf>
    <xf numFmtId="166" fontId="36" fillId="27" borderId="22" xfId="1" applyNumberFormat="1" applyFont="1" applyFill="1" applyBorder="1" applyAlignment="1">
      <alignment horizontal="center" vertical="center" wrapText="1"/>
    </xf>
    <xf numFmtId="166" fontId="138" fillId="6" borderId="22" xfId="1" applyNumberFormat="1" applyFont="1" applyFill="1" applyBorder="1" applyAlignment="1">
      <alignment horizontal="center" vertical="center" wrapText="1"/>
    </xf>
    <xf numFmtId="166" fontId="36" fillId="27" borderId="1" xfId="1" applyNumberFormat="1" applyFont="1" applyFill="1" applyBorder="1" applyAlignment="1">
      <alignment horizontal="center" vertical="center" wrapText="1"/>
    </xf>
    <xf numFmtId="167" fontId="36" fillId="27" borderId="2" xfId="1" applyNumberFormat="1" applyFont="1" applyFill="1" applyBorder="1" applyAlignment="1">
      <alignment horizontal="center" vertical="center" wrapText="1"/>
    </xf>
    <xf numFmtId="167" fontId="36" fillId="27" borderId="9" xfId="1" applyNumberFormat="1" applyFont="1" applyFill="1" applyBorder="1" applyAlignment="1">
      <alignment horizontal="center" vertical="center" wrapText="1"/>
    </xf>
    <xf numFmtId="166" fontId="36" fillId="27" borderId="9" xfId="1" applyNumberFormat="1" applyFont="1" applyFill="1" applyBorder="1" applyAlignment="1">
      <alignment horizontal="left" vertical="center" wrapText="1"/>
    </xf>
    <xf numFmtId="165" fontId="36" fillId="27" borderId="29" xfId="1" applyNumberFormat="1" applyFont="1" applyFill="1" applyBorder="1" applyAlignment="1">
      <alignment horizontal="center" vertical="center" wrapText="1"/>
    </xf>
    <xf numFmtId="0" fontId="166" fillId="27" borderId="1" xfId="1" applyFont="1" applyFill="1" applyBorder="1" applyAlignment="1">
      <alignment vertical="center" wrapText="1"/>
    </xf>
    <xf numFmtId="166" fontId="167" fillId="27" borderId="1" xfId="8" applyNumberFormat="1" applyFont="1" applyFill="1" applyBorder="1" applyAlignment="1">
      <alignment vertical="center" wrapText="1"/>
    </xf>
    <xf numFmtId="169" fontId="36" fillId="27" borderId="1" xfId="1" applyNumberFormat="1" applyFont="1" applyFill="1" applyBorder="1" applyAlignment="1">
      <alignment horizontal="center" vertical="center" wrapText="1"/>
    </xf>
    <xf numFmtId="49" fontId="36" fillId="27" borderId="22" xfId="1" applyNumberFormat="1" applyFont="1" applyFill="1" applyBorder="1" applyAlignment="1">
      <alignment horizontal="center" vertical="center" wrapText="1"/>
    </xf>
    <xf numFmtId="166" fontId="166" fillId="27" borderId="1" xfId="1" applyNumberFormat="1" applyFont="1" applyFill="1" applyBorder="1" applyAlignment="1">
      <alignment horizontal="center" vertical="center" wrapText="1"/>
    </xf>
    <xf numFmtId="166" fontId="36" fillId="27" borderId="47" xfId="1" applyNumberFormat="1" applyFont="1" applyFill="1" applyBorder="1" applyAlignment="1">
      <alignment horizontal="center" vertical="center" wrapText="1"/>
    </xf>
    <xf numFmtId="169" fontId="36" fillId="80" borderId="46" xfId="1" applyNumberFormat="1" applyFont="1" applyFill="1" applyBorder="1" applyAlignment="1">
      <alignment horizontal="center" vertical="center" wrapText="1"/>
    </xf>
    <xf numFmtId="169" fontId="36" fillId="27" borderId="22" xfId="1" applyNumberFormat="1" applyFont="1" applyFill="1" applyBorder="1" applyAlignment="1">
      <alignment horizontal="center" vertical="center" wrapText="1"/>
    </xf>
    <xf numFmtId="166" fontId="36" fillId="66" borderId="38" xfId="1" applyNumberFormat="1" applyFont="1" applyFill="1" applyBorder="1" applyAlignment="1">
      <alignment horizontal="center" vertical="center" wrapText="1"/>
    </xf>
    <xf numFmtId="169" fontId="36" fillId="27" borderId="30" xfId="1" applyNumberFormat="1" applyFont="1" applyFill="1" applyBorder="1" applyAlignment="1">
      <alignment horizontal="center" vertical="center" wrapText="1"/>
    </xf>
    <xf numFmtId="166" fontId="36" fillId="27" borderId="1" xfId="1" applyNumberFormat="1" applyFont="1" applyFill="1" applyBorder="1" applyAlignment="1">
      <alignment vertical="center" wrapText="1"/>
    </xf>
    <xf numFmtId="0" fontId="138" fillId="78" borderId="2" xfId="1" applyFont="1" applyFill="1" applyBorder="1" applyAlignment="1">
      <alignment vertical="center" wrapText="1"/>
    </xf>
    <xf numFmtId="167" fontId="36" fillId="80" borderId="83" xfId="1" applyNumberFormat="1" applyFont="1" applyFill="1" applyBorder="1" applyAlignment="1">
      <alignment horizontal="center" vertical="center" wrapText="1"/>
    </xf>
    <xf numFmtId="166" fontId="36" fillId="80" borderId="47" xfId="1" applyNumberFormat="1" applyFont="1" applyFill="1" applyBorder="1" applyAlignment="1">
      <alignment horizontal="center" vertical="center" wrapText="1"/>
    </xf>
    <xf numFmtId="0" fontId="14" fillId="5" borderId="230" xfId="1" applyFont="1" applyFill="1" applyBorder="1" applyAlignment="1">
      <alignment vertical="center" wrapText="1"/>
    </xf>
    <xf numFmtId="0" fontId="4" fillId="9" borderId="17" xfId="1" applyFont="1" applyFill="1" applyBorder="1" applyAlignment="1">
      <alignment vertical="center" wrapText="1"/>
    </xf>
    <xf numFmtId="0" fontId="14" fillId="5" borderId="9" xfId="1" applyFont="1" applyFill="1" applyBorder="1" applyAlignment="1">
      <alignment vertical="center" wrapText="1"/>
    </xf>
    <xf numFmtId="0" fontId="14" fillId="5" borderId="1" xfId="1" applyFont="1" applyFill="1" applyBorder="1" applyAlignment="1">
      <alignment vertical="center" wrapText="1"/>
    </xf>
    <xf numFmtId="166" fontId="15" fillId="4" borderId="17" xfId="0" applyNumberFormat="1" applyFont="1" applyFill="1" applyBorder="1" applyAlignment="1">
      <alignment horizontal="center" wrapText="1"/>
    </xf>
    <xf numFmtId="166" fontId="141" fillId="5" borderId="17" xfId="8" applyNumberFormat="1" applyFont="1" applyFill="1" applyBorder="1" applyAlignment="1">
      <alignment vertical="center" wrapText="1"/>
    </xf>
    <xf numFmtId="49" fontId="14" fillId="5" borderId="17" xfId="1" quotePrefix="1" applyNumberFormat="1" applyFont="1" applyFill="1" applyBorder="1" applyAlignment="1">
      <alignment horizontal="center" vertical="center" wrapText="1"/>
    </xf>
    <xf numFmtId="169" fontId="14" fillId="5" borderId="17" xfId="1" quotePrefix="1" applyNumberFormat="1" applyFont="1" applyFill="1" applyBorder="1" applyAlignment="1">
      <alignment horizontal="center" vertical="center" wrapText="1"/>
    </xf>
    <xf numFmtId="0" fontId="15" fillId="4" borderId="17" xfId="7" applyFont="1" applyFill="1" applyBorder="1" applyAlignment="1">
      <alignment horizontal="center" vertical="center" wrapText="1"/>
    </xf>
    <xf numFmtId="166" fontId="14" fillId="5" borderId="17" xfId="1" applyNumberFormat="1" applyFont="1" applyFill="1" applyBorder="1" applyAlignment="1">
      <alignment vertical="center" wrapText="1"/>
    </xf>
    <xf numFmtId="0" fontId="14" fillId="5" borderId="189" xfId="1" applyFont="1" applyFill="1" applyBorder="1" applyAlignment="1">
      <alignment vertical="center" wrapText="1"/>
    </xf>
    <xf numFmtId="166" fontId="153" fillId="43" borderId="94" xfId="1" applyNumberFormat="1" applyFont="1" applyFill="1" applyBorder="1" applyAlignment="1">
      <alignment horizontal="center" vertical="center" wrapText="1"/>
    </xf>
    <xf numFmtId="166" fontId="5" fillId="3" borderId="0" xfId="1" applyNumberFormat="1" applyAlignment="1">
      <alignment horizontal="center"/>
    </xf>
    <xf numFmtId="0" fontId="117" fillId="6" borderId="22" xfId="1" applyFont="1" applyFill="1" applyBorder="1" applyAlignment="1">
      <alignment horizontal="center" vertical="center" wrapText="1"/>
    </xf>
    <xf numFmtId="166" fontId="36" fillId="20" borderId="38" xfId="1" applyNumberFormat="1" applyFont="1" applyFill="1" applyBorder="1" applyAlignment="1">
      <alignment horizontal="center" vertical="center" wrapText="1"/>
    </xf>
    <xf numFmtId="49" fontId="117" fillId="6" borderId="1" xfId="1" applyNumberFormat="1" applyFont="1" applyFill="1" applyBorder="1" applyAlignment="1">
      <alignment horizontal="center" vertical="center" wrapText="1"/>
    </xf>
    <xf numFmtId="166" fontId="117" fillId="6" borderId="2" xfId="1" applyNumberFormat="1" applyFont="1" applyFill="1" applyBorder="1" applyAlignment="1">
      <alignment horizontal="center" vertical="center" wrapText="1"/>
    </xf>
    <xf numFmtId="166" fontId="117" fillId="6" borderId="9" xfId="1" applyNumberFormat="1" applyFont="1" applyFill="1" applyBorder="1" applyAlignment="1">
      <alignment horizontal="center" vertical="center" wrapText="1"/>
    </xf>
    <xf numFmtId="166" fontId="117" fillId="6" borderId="83" xfId="1" applyNumberFormat="1" applyFont="1" applyFill="1" applyBorder="1" applyAlignment="1">
      <alignment horizontal="center" vertical="center" wrapText="1"/>
    </xf>
    <xf numFmtId="166" fontId="117" fillId="6" borderId="85" xfId="1" applyNumberFormat="1" applyFont="1" applyFill="1" applyBorder="1" applyAlignment="1">
      <alignment horizontal="center" vertical="center" wrapText="1"/>
    </xf>
    <xf numFmtId="165" fontId="117" fillId="6" borderId="29" xfId="1" applyNumberFormat="1" applyFont="1" applyFill="1" applyBorder="1" applyAlignment="1">
      <alignment horizontal="center" vertical="center" wrapText="1"/>
    </xf>
    <xf numFmtId="169" fontId="117" fillId="6" borderId="2" xfId="1" applyNumberFormat="1" applyFont="1" applyFill="1" applyBorder="1" applyAlignment="1">
      <alignment horizontal="center" vertical="center" wrapText="1"/>
    </xf>
    <xf numFmtId="49" fontId="117" fillId="6" borderId="22" xfId="1" applyNumberFormat="1" applyFont="1" applyFill="1" applyBorder="1" applyAlignment="1">
      <alignment horizontal="center" vertical="center" wrapText="1"/>
    </xf>
    <xf numFmtId="169" fontId="117" fillId="6" borderId="1" xfId="1" applyNumberFormat="1" applyFont="1" applyFill="1" applyBorder="1" applyAlignment="1">
      <alignment horizontal="center" vertical="center" wrapText="1"/>
    </xf>
    <xf numFmtId="0" fontId="176" fillId="6" borderId="1" xfId="1" applyFont="1" applyFill="1" applyBorder="1" applyAlignment="1">
      <alignment horizontal="center" vertical="center" wrapText="1"/>
    </xf>
    <xf numFmtId="0" fontId="117" fillId="6" borderId="47" xfId="1" applyFont="1" applyFill="1" applyBorder="1" applyAlignment="1">
      <alignment horizontal="center" vertical="center" wrapText="1"/>
    </xf>
    <xf numFmtId="0" fontId="117" fillId="6" borderId="30" xfId="1" applyFont="1" applyFill="1" applyBorder="1" applyAlignment="1">
      <alignment horizontal="center" vertical="center" wrapText="1"/>
    </xf>
    <xf numFmtId="169" fontId="117" fillId="6" borderId="22" xfId="1" applyNumberFormat="1" applyFont="1" applyFill="1" applyBorder="1" applyAlignment="1">
      <alignment horizontal="center" vertical="center" wrapText="1"/>
    </xf>
    <xf numFmtId="0" fontId="117" fillId="6" borderId="38" xfId="1" applyFont="1" applyFill="1" applyBorder="1" applyAlignment="1">
      <alignment horizontal="center" vertical="center" wrapText="1"/>
    </xf>
    <xf numFmtId="169" fontId="117" fillId="6" borderId="30" xfId="1" applyNumberFormat="1" applyFont="1" applyFill="1" applyBorder="1" applyAlignment="1">
      <alignment horizontal="center" vertical="center" wrapText="1"/>
    </xf>
    <xf numFmtId="14" fontId="117" fillId="6" borderId="1" xfId="1" applyNumberFormat="1" applyFont="1" applyFill="1" applyBorder="1" applyAlignment="1">
      <alignment horizontal="center" vertical="center" wrapText="1"/>
    </xf>
    <xf numFmtId="0" fontId="198" fillId="6" borderId="1" xfId="2" applyFont="1" applyFill="1" applyBorder="1" applyAlignment="1" applyProtection="1">
      <alignment vertical="center" wrapText="1"/>
    </xf>
    <xf numFmtId="0" fontId="198" fillId="6" borderId="1" xfId="8" applyFont="1" applyFill="1" applyBorder="1" applyAlignment="1">
      <alignment vertical="center" wrapText="1"/>
    </xf>
    <xf numFmtId="0" fontId="199" fillId="6" borderId="22" xfId="2" applyFont="1" applyFill="1" applyBorder="1" applyAlignment="1">
      <alignment horizontal="center" vertical="center" wrapText="1"/>
    </xf>
    <xf numFmtId="166" fontId="117" fillId="6" borderId="1" xfId="1" applyNumberFormat="1" applyFont="1" applyFill="1" applyBorder="1" applyAlignment="1">
      <alignment horizontal="left" vertical="center" wrapText="1"/>
    </xf>
    <xf numFmtId="167" fontId="36" fillId="6" borderId="83" xfId="1" applyNumberFormat="1" applyFont="1" applyFill="1" applyBorder="1" applyAlignment="1">
      <alignment horizontal="center" vertical="center" wrapText="1"/>
    </xf>
    <xf numFmtId="165" fontId="36" fillId="6" borderId="29" xfId="1" applyNumberFormat="1" applyFont="1" applyFill="1" applyBorder="1" applyAlignment="1">
      <alignment horizontal="center" vertical="center" wrapText="1"/>
    </xf>
    <xf numFmtId="166" fontId="167" fillId="6" borderId="1" xfId="8" applyNumberFormat="1" applyFont="1" applyFill="1" applyBorder="1" applyAlignment="1">
      <alignment vertical="center" wrapText="1"/>
    </xf>
    <xf numFmtId="169" fontId="36" fillId="6" borderId="1" xfId="1" applyNumberFormat="1" applyFont="1" applyFill="1" applyBorder="1" applyAlignment="1">
      <alignment horizontal="center" vertical="center" wrapText="1"/>
    </xf>
    <xf numFmtId="166" fontId="36" fillId="6" borderId="47" xfId="1" applyNumberFormat="1" applyFont="1" applyFill="1" applyBorder="1" applyAlignment="1">
      <alignment horizontal="center" vertical="center" wrapText="1"/>
    </xf>
    <xf numFmtId="169" fontId="36" fillId="6" borderId="9" xfId="1" applyNumberFormat="1" applyFont="1" applyFill="1" applyBorder="1" applyAlignment="1">
      <alignment horizontal="center" vertical="center" wrapText="1"/>
    </xf>
    <xf numFmtId="169" fontId="36" fillId="6" borderId="22" xfId="1" applyNumberFormat="1" applyFont="1" applyFill="1" applyBorder="1" applyAlignment="1">
      <alignment horizontal="center" vertical="center" wrapText="1"/>
    </xf>
    <xf numFmtId="169" fontId="36" fillId="6" borderId="30" xfId="1" applyNumberFormat="1" applyFont="1" applyFill="1" applyBorder="1" applyAlignment="1">
      <alignment horizontal="center" vertical="center" wrapText="1"/>
    </xf>
    <xf numFmtId="169" fontId="36" fillId="6" borderId="2" xfId="1" applyNumberFormat="1" applyFont="1" applyFill="1" applyBorder="1" applyAlignment="1">
      <alignment horizontal="center" vertical="center" wrapText="1"/>
    </xf>
    <xf numFmtId="14" fontId="36" fillId="6" borderId="1" xfId="1" applyNumberFormat="1" applyFont="1" applyFill="1" applyBorder="1" applyAlignment="1">
      <alignment horizontal="center" vertical="center" wrapText="1"/>
    </xf>
    <xf numFmtId="14" fontId="138" fillId="6" borderId="1" xfId="1" applyNumberFormat="1" applyFont="1" applyFill="1" applyBorder="1" applyAlignment="1">
      <alignment horizontal="center" vertical="center" wrapText="1"/>
    </xf>
    <xf numFmtId="169" fontId="87" fillId="6" borderId="2" xfId="1" applyNumberFormat="1" applyFont="1" applyFill="1" applyBorder="1" applyAlignment="1">
      <alignment horizontal="center" vertical="center" wrapText="1"/>
    </xf>
    <xf numFmtId="169" fontId="87" fillId="6" borderId="30" xfId="1" applyNumberFormat="1" applyFont="1" applyFill="1" applyBorder="1" applyAlignment="1">
      <alignment horizontal="center" vertical="center" wrapText="1"/>
    </xf>
    <xf numFmtId="166" fontId="87" fillId="6" borderId="1" xfId="1" applyNumberFormat="1" applyFont="1" applyFill="1" applyBorder="1" applyAlignment="1">
      <alignment vertical="center" wrapText="1"/>
    </xf>
    <xf numFmtId="14" fontId="87" fillId="6" borderId="1" xfId="1" applyNumberFormat="1" applyFont="1" applyFill="1" applyBorder="1" applyAlignment="1">
      <alignment horizontal="center" vertical="center" wrapText="1"/>
    </xf>
    <xf numFmtId="166" fontId="10" fillId="80" borderId="1" xfId="2" applyNumberFormat="1" applyFill="1" applyBorder="1" applyAlignment="1">
      <alignment vertical="center" wrapText="1"/>
    </xf>
    <xf numFmtId="0" fontId="117" fillId="80" borderId="9" xfId="1" applyFont="1" applyFill="1" applyBorder="1" applyAlignment="1">
      <alignment vertical="center" wrapText="1"/>
    </xf>
    <xf numFmtId="0" fontId="176" fillId="80" borderId="9" xfId="1" applyFont="1" applyFill="1" applyBorder="1" applyAlignment="1">
      <alignment vertical="center" wrapText="1"/>
    </xf>
    <xf numFmtId="0" fontId="117" fillId="80" borderId="22" xfId="1" applyFont="1" applyFill="1" applyBorder="1" applyAlignment="1">
      <alignment vertical="center" wrapText="1"/>
    </xf>
    <xf numFmtId="167" fontId="36" fillId="80" borderId="2" xfId="1" applyNumberFormat="1" applyFont="1" applyFill="1" applyBorder="1" applyAlignment="1">
      <alignment horizontal="center" vertical="center" wrapText="1"/>
    </xf>
    <xf numFmtId="166" fontId="167" fillId="80" borderId="1" xfId="8" applyNumberFormat="1" applyFont="1" applyFill="1" applyBorder="1" applyAlignment="1">
      <alignment vertical="center" wrapText="1"/>
    </xf>
    <xf numFmtId="166" fontId="167" fillId="80" borderId="1" xfId="2" applyNumberFormat="1" applyFont="1" applyFill="1" applyBorder="1" applyAlignment="1">
      <alignment horizontal="center" vertical="center" wrapText="1"/>
    </xf>
    <xf numFmtId="0" fontId="36" fillId="81" borderId="22" xfId="0" applyFont="1" applyFill="1" applyBorder="1" applyAlignment="1">
      <alignment vertical="center" wrapText="1"/>
    </xf>
    <xf numFmtId="166" fontId="36" fillId="80" borderId="22" xfId="1" quotePrefix="1" applyNumberFormat="1" applyFont="1" applyFill="1" applyBorder="1" applyAlignment="1">
      <alignment horizontal="center" vertical="center" wrapText="1"/>
    </xf>
    <xf numFmtId="0" fontId="36" fillId="68" borderId="87" xfId="1" applyFont="1" applyFill="1" applyBorder="1" applyAlignment="1">
      <alignment vertical="top" wrapText="1"/>
    </xf>
    <xf numFmtId="0" fontId="117" fillId="62" borderId="188" xfId="1" applyFont="1" applyFill="1" applyBorder="1" applyAlignment="1">
      <alignment vertical="top" wrapText="1"/>
    </xf>
    <xf numFmtId="0" fontId="138" fillId="101" borderId="171" xfId="1" applyFont="1" applyFill="1" applyBorder="1" applyAlignment="1">
      <alignment vertical="top" wrapText="1"/>
    </xf>
    <xf numFmtId="0" fontId="36" fillId="62" borderId="243" xfId="1" applyFont="1" applyFill="1" applyBorder="1" applyAlignment="1">
      <alignment vertical="top" wrapText="1"/>
    </xf>
    <xf numFmtId="0" fontId="87" fillId="68" borderId="87" xfId="1" applyFont="1" applyFill="1" applyBorder="1" applyAlignment="1">
      <alignment vertical="top" wrapText="1"/>
    </xf>
    <xf numFmtId="0" fontId="36" fillId="62" borderId="113" xfId="1" applyFont="1" applyFill="1" applyBorder="1" applyAlignment="1">
      <alignment vertical="top" wrapText="1"/>
    </xf>
    <xf numFmtId="1" fontId="165" fillId="102" borderId="171" xfId="1" applyNumberFormat="1" applyFont="1" applyFill="1" applyBorder="1" applyAlignment="1">
      <alignment horizontal="center" vertical="top" wrapText="1"/>
    </xf>
    <xf numFmtId="1" fontId="165" fillId="102" borderId="171" xfId="1" applyNumberFormat="1" applyFont="1" applyFill="1" applyBorder="1" applyAlignment="1">
      <alignment horizontal="center" vertical="top"/>
    </xf>
    <xf numFmtId="1" fontId="165" fillId="102" borderId="173" xfId="1" applyNumberFormat="1" applyFont="1" applyFill="1" applyBorder="1" applyAlignment="1">
      <alignment horizontal="center" vertical="top"/>
    </xf>
    <xf numFmtId="166" fontId="165" fillId="102" borderId="91" xfId="1" applyNumberFormat="1" applyFont="1" applyFill="1" applyBorder="1" applyAlignment="1">
      <alignment horizontal="center" vertical="top" wrapText="1"/>
    </xf>
    <xf numFmtId="1" fontId="36" fillId="86" borderId="59" xfId="1" applyNumberFormat="1" applyFont="1" applyFill="1" applyBorder="1" applyAlignment="1">
      <alignment horizontal="center" vertical="center" wrapText="1"/>
    </xf>
    <xf numFmtId="166" fontId="36" fillId="86" borderId="59" xfId="1" quotePrefix="1" applyNumberFormat="1" applyFont="1" applyFill="1" applyBorder="1" applyAlignment="1">
      <alignment horizontal="center" vertical="center" wrapText="1"/>
    </xf>
    <xf numFmtId="166" fontId="36" fillId="86" borderId="60" xfId="1" applyNumberFormat="1" applyFont="1" applyFill="1" applyBorder="1" applyAlignment="1">
      <alignment vertical="center" wrapText="1"/>
    </xf>
    <xf numFmtId="0" fontId="195" fillId="80" borderId="1" xfId="8" applyFont="1" applyFill="1" applyBorder="1" applyAlignment="1">
      <alignment vertical="center" wrapText="1"/>
    </xf>
    <xf numFmtId="0" fontId="36" fillId="104" borderId="9" xfId="1" applyFont="1" applyFill="1" applyBorder="1" applyAlignment="1">
      <alignment vertical="center" wrapText="1"/>
    </xf>
    <xf numFmtId="0" fontId="36" fillId="104" borderId="1" xfId="1" applyFont="1" applyFill="1" applyBorder="1" applyAlignment="1">
      <alignment vertical="center" wrapText="1"/>
    </xf>
    <xf numFmtId="0" fontId="36" fillId="104" borderId="1" xfId="1" applyFont="1" applyFill="1" applyBorder="1" applyAlignment="1">
      <alignment horizontal="center" vertical="center" wrapText="1"/>
    </xf>
    <xf numFmtId="166" fontId="36" fillId="104" borderId="1" xfId="1" applyNumberFormat="1" applyFont="1" applyFill="1" applyBorder="1" applyAlignment="1">
      <alignment horizontal="center" vertical="center" wrapText="1"/>
    </xf>
    <xf numFmtId="167" fontId="36" fillId="104" borderId="22" xfId="1" applyNumberFormat="1" applyFont="1" applyFill="1" applyBorder="1" applyAlignment="1">
      <alignment horizontal="center" vertical="center" wrapText="1"/>
    </xf>
    <xf numFmtId="167" fontId="166" fillId="104" borderId="22" xfId="1" applyNumberFormat="1" applyFont="1" applyFill="1" applyBorder="1" applyAlignment="1">
      <alignment horizontal="center" vertical="center" wrapText="1"/>
    </xf>
    <xf numFmtId="167" fontId="36" fillId="104" borderId="2" xfId="1" applyNumberFormat="1" applyFont="1" applyFill="1" applyBorder="1" applyAlignment="1">
      <alignment horizontal="center" vertical="center" wrapText="1"/>
    </xf>
    <xf numFmtId="167" fontId="36" fillId="104" borderId="9" xfId="1" applyNumberFormat="1" applyFont="1" applyFill="1" applyBorder="1" applyAlignment="1">
      <alignment horizontal="center" vertical="center" wrapText="1"/>
    </xf>
    <xf numFmtId="167" fontId="36" fillId="104" borderId="83" xfId="1" applyNumberFormat="1" applyFont="1" applyFill="1" applyBorder="1" applyAlignment="1">
      <alignment horizontal="center" vertical="center" wrapText="1"/>
    </xf>
    <xf numFmtId="167" fontId="36" fillId="104" borderId="85" xfId="1" applyNumberFormat="1" applyFont="1" applyFill="1" applyBorder="1" applyAlignment="1">
      <alignment horizontal="center" vertical="center" wrapText="1"/>
    </xf>
    <xf numFmtId="165" fontId="36" fillId="104" borderId="29" xfId="1" applyNumberFormat="1" applyFont="1" applyFill="1" applyBorder="1" applyAlignment="1">
      <alignment horizontal="center" vertical="center" wrapText="1"/>
    </xf>
    <xf numFmtId="0" fontId="166" fillId="104" borderId="1" xfId="1" applyFont="1" applyFill="1" applyBorder="1" applyAlignment="1">
      <alignment vertical="center" wrapText="1"/>
    </xf>
    <xf numFmtId="166" fontId="167" fillId="104" borderId="1" xfId="8" applyNumberFormat="1" applyFont="1" applyFill="1" applyBorder="1" applyAlignment="1">
      <alignment vertical="center" wrapText="1"/>
    </xf>
    <xf numFmtId="49" fontId="36" fillId="104" borderId="22" xfId="1" applyNumberFormat="1" applyFont="1" applyFill="1" applyBorder="1" applyAlignment="1">
      <alignment horizontal="center" vertical="center" wrapText="1"/>
    </xf>
    <xf numFmtId="169" fontId="36" fillId="104" borderId="1" xfId="1" applyNumberFormat="1" applyFont="1" applyFill="1" applyBorder="1" applyAlignment="1">
      <alignment horizontal="center" vertical="center" wrapText="1"/>
    </xf>
    <xf numFmtId="166" fontId="166" fillId="104" borderId="1" xfId="1" applyNumberFormat="1" applyFont="1" applyFill="1" applyBorder="1" applyAlignment="1">
      <alignment horizontal="center" vertical="center" wrapText="1"/>
    </xf>
    <xf numFmtId="166" fontId="36" fillId="104" borderId="47" xfId="1" applyNumberFormat="1" applyFont="1" applyFill="1" applyBorder="1" applyAlignment="1">
      <alignment horizontal="center" vertical="center" wrapText="1"/>
    </xf>
    <xf numFmtId="166" fontId="36" fillId="104" borderId="22" xfId="1" applyNumberFormat="1" applyFont="1" applyFill="1" applyBorder="1" applyAlignment="1">
      <alignment horizontal="center" vertical="center" wrapText="1"/>
    </xf>
    <xf numFmtId="169" fontId="36" fillId="104" borderId="22" xfId="1" applyNumberFormat="1" applyFont="1" applyFill="1" applyBorder="1" applyAlignment="1">
      <alignment horizontal="center" vertical="center" wrapText="1"/>
    </xf>
    <xf numFmtId="169" fontId="36" fillId="104" borderId="30" xfId="1" applyNumberFormat="1" applyFont="1" applyFill="1" applyBorder="1" applyAlignment="1">
      <alignment horizontal="center" vertical="center" wrapText="1"/>
    </xf>
    <xf numFmtId="166" fontId="36" fillId="104" borderId="1" xfId="1" applyNumberFormat="1" applyFont="1" applyFill="1" applyBorder="1" applyAlignment="1">
      <alignment vertical="center" wrapText="1"/>
    </xf>
    <xf numFmtId="14" fontId="36" fillId="104" borderId="1" xfId="1" applyNumberFormat="1" applyFont="1" applyFill="1" applyBorder="1" applyAlignment="1">
      <alignment horizontal="center" vertical="center" wrapText="1"/>
    </xf>
    <xf numFmtId="0" fontId="180" fillId="78" borderId="73" xfId="1" applyFont="1" applyFill="1" applyBorder="1" applyAlignment="1">
      <alignment vertical="center" wrapText="1"/>
    </xf>
    <xf numFmtId="0" fontId="192" fillId="78" borderId="60" xfId="2" applyFont="1" applyFill="1" applyBorder="1" applyAlignment="1">
      <alignment vertical="center" wrapText="1"/>
    </xf>
    <xf numFmtId="166" fontId="87" fillId="104" borderId="83" xfId="1" applyNumberFormat="1" applyFont="1" applyFill="1" applyBorder="1" applyAlignment="1">
      <alignment horizontal="left" vertical="center" wrapText="1"/>
    </xf>
    <xf numFmtId="0" fontId="178" fillId="104" borderId="1" xfId="1" applyFont="1" applyFill="1" applyBorder="1" applyAlignment="1">
      <alignment horizontal="center" vertical="center" wrapText="1"/>
    </xf>
    <xf numFmtId="166" fontId="36" fillId="70" borderId="22" xfId="1" applyNumberFormat="1" applyFont="1" applyFill="1" applyBorder="1" applyAlignment="1">
      <alignment horizontal="center" vertical="center" wrapText="1"/>
    </xf>
    <xf numFmtId="166" fontId="166" fillId="70" borderId="22" xfId="1" applyNumberFormat="1" applyFont="1" applyFill="1" applyBorder="1" applyAlignment="1">
      <alignment horizontal="center" vertical="center" wrapText="1"/>
    </xf>
    <xf numFmtId="0" fontId="138" fillId="106" borderId="9" xfId="1" applyFont="1" applyFill="1" applyBorder="1" applyAlignment="1">
      <alignment vertical="center" wrapText="1"/>
    </xf>
    <xf numFmtId="0" fontId="180" fillId="106" borderId="9" xfId="1" applyFont="1" applyFill="1" applyBorder="1" applyAlignment="1">
      <alignment vertical="center" wrapText="1"/>
    </xf>
    <xf numFmtId="0" fontId="138" fillId="106" borderId="1" xfId="1" applyFont="1" applyFill="1" applyBorder="1" applyAlignment="1">
      <alignment vertical="center" wrapText="1"/>
    </xf>
    <xf numFmtId="49" fontId="138" fillId="106" borderId="1" xfId="1" applyNumberFormat="1" applyFont="1" applyFill="1" applyBorder="1" applyAlignment="1">
      <alignment horizontal="center" vertical="center" wrapText="1"/>
    </xf>
    <xf numFmtId="0" fontId="138" fillId="106" borderId="22" xfId="1" applyFont="1" applyFill="1" applyBorder="1" applyAlignment="1">
      <alignment horizontal="center" vertical="center" wrapText="1"/>
    </xf>
    <xf numFmtId="166" fontId="138" fillId="106" borderId="22" xfId="1" applyNumberFormat="1" applyFont="1" applyFill="1" applyBorder="1" applyAlignment="1">
      <alignment horizontal="center" vertical="center" wrapText="1"/>
    </xf>
    <xf numFmtId="166" fontId="138" fillId="106" borderId="1" xfId="1" applyNumberFormat="1" applyFont="1" applyFill="1" applyBorder="1" applyAlignment="1">
      <alignment horizontal="center" vertical="center" wrapText="1"/>
    </xf>
    <xf numFmtId="166" fontId="138" fillId="106" borderId="2" xfId="1" applyNumberFormat="1" applyFont="1" applyFill="1" applyBorder="1" applyAlignment="1">
      <alignment horizontal="center" vertical="center" wrapText="1"/>
    </xf>
    <xf numFmtId="166" fontId="138" fillId="106" borderId="9" xfId="1" applyNumberFormat="1" applyFont="1" applyFill="1" applyBorder="1" applyAlignment="1">
      <alignment horizontal="center" vertical="center" wrapText="1"/>
    </xf>
    <xf numFmtId="166" fontId="138" fillId="106" borderId="83" xfId="1" applyNumberFormat="1" applyFont="1" applyFill="1" applyBorder="1" applyAlignment="1">
      <alignment horizontal="center" vertical="center" wrapText="1"/>
    </xf>
    <xf numFmtId="166" fontId="138" fillId="106" borderId="85" xfId="1" applyNumberFormat="1" applyFont="1" applyFill="1" applyBorder="1" applyAlignment="1">
      <alignment horizontal="center" vertical="center" wrapText="1"/>
    </xf>
    <xf numFmtId="165" fontId="138" fillId="106" borderId="29" xfId="1" applyNumberFormat="1" applyFont="1" applyFill="1" applyBorder="1" applyAlignment="1">
      <alignment horizontal="center" vertical="center" wrapText="1"/>
    </xf>
    <xf numFmtId="0" fontId="192" fillId="106" borderId="1" xfId="8" applyFont="1" applyFill="1" applyBorder="1" applyAlignment="1">
      <alignment vertical="center" wrapText="1"/>
    </xf>
    <xf numFmtId="0" fontId="192" fillId="106" borderId="1" xfId="2" applyFont="1" applyFill="1" applyBorder="1" applyAlignment="1">
      <alignment vertical="center" wrapText="1"/>
    </xf>
    <xf numFmtId="169" fontId="138" fillId="106" borderId="1" xfId="1" applyNumberFormat="1" applyFont="1" applyFill="1" applyBorder="1" applyAlignment="1">
      <alignment horizontal="center" vertical="center" wrapText="1"/>
    </xf>
    <xf numFmtId="49" fontId="138" fillId="106" borderId="22" xfId="1" applyNumberFormat="1" applyFont="1" applyFill="1" applyBorder="1" applyAlignment="1">
      <alignment horizontal="center" vertical="center" wrapText="1"/>
    </xf>
    <xf numFmtId="0" fontId="180" fillId="106" borderId="1" xfId="1" applyFont="1" applyFill="1" applyBorder="1" applyAlignment="1">
      <alignment horizontal="center" vertical="center" wrapText="1"/>
    </xf>
    <xf numFmtId="0" fontId="138" fillId="106" borderId="47" xfId="1" applyFont="1" applyFill="1" applyBorder="1" applyAlignment="1">
      <alignment horizontal="center" vertical="center" wrapText="1"/>
    </xf>
    <xf numFmtId="0" fontId="138" fillId="106" borderId="1" xfId="1" applyFont="1" applyFill="1" applyBorder="1" applyAlignment="1">
      <alignment horizontal="center" vertical="center" wrapText="1"/>
    </xf>
    <xf numFmtId="0" fontId="138" fillId="106" borderId="30" xfId="1" applyFont="1" applyFill="1" applyBorder="1" applyAlignment="1">
      <alignment horizontal="center" vertical="center" wrapText="1"/>
    </xf>
    <xf numFmtId="169" fontId="138" fillId="106" borderId="9" xfId="1" applyNumberFormat="1" applyFont="1" applyFill="1" applyBorder="1" applyAlignment="1">
      <alignment horizontal="center" vertical="center" wrapText="1"/>
    </xf>
    <xf numFmtId="169" fontId="138" fillId="106" borderId="22" xfId="1" applyNumberFormat="1" applyFont="1" applyFill="1" applyBorder="1" applyAlignment="1">
      <alignment horizontal="center" vertical="center" wrapText="1"/>
    </xf>
    <xf numFmtId="0" fontId="138" fillId="106" borderId="38" xfId="1" applyFont="1" applyFill="1" applyBorder="1" applyAlignment="1">
      <alignment horizontal="center" vertical="center" wrapText="1"/>
    </xf>
    <xf numFmtId="0" fontId="138" fillId="106" borderId="9" xfId="1" applyFont="1" applyFill="1" applyBorder="1" applyAlignment="1">
      <alignment horizontal="center" vertical="center" wrapText="1"/>
    </xf>
    <xf numFmtId="169" fontId="138" fillId="106" borderId="30" xfId="1" applyNumberFormat="1" applyFont="1" applyFill="1" applyBorder="1" applyAlignment="1">
      <alignment horizontal="center" vertical="center" wrapText="1"/>
    </xf>
    <xf numFmtId="169" fontId="138" fillId="106" borderId="2" xfId="1" applyNumberFormat="1" applyFont="1" applyFill="1" applyBorder="1" applyAlignment="1">
      <alignment horizontal="center" vertical="center" wrapText="1"/>
    </xf>
    <xf numFmtId="0" fontId="138" fillId="106" borderId="22" xfId="1" applyFont="1" applyFill="1" applyBorder="1" applyAlignment="1">
      <alignment vertical="center" wrapText="1"/>
    </xf>
    <xf numFmtId="14" fontId="138" fillId="106" borderId="1" xfId="1" applyNumberFormat="1" applyFont="1" applyFill="1" applyBorder="1" applyAlignment="1">
      <alignment horizontal="center" vertical="center" wrapText="1"/>
    </xf>
    <xf numFmtId="1" fontId="165" fillId="107" borderId="91" xfId="1" applyNumberFormat="1" applyFont="1" applyFill="1" applyBorder="1" applyAlignment="1">
      <alignment horizontal="center" vertical="center" wrapText="1"/>
    </xf>
    <xf numFmtId="0" fontId="180" fillId="106" borderId="1" xfId="1" applyFont="1" applyFill="1" applyBorder="1" applyAlignment="1">
      <alignment vertical="center" wrapText="1"/>
    </xf>
    <xf numFmtId="49" fontId="165" fillId="107" borderId="22" xfId="1" applyNumberFormat="1" applyFont="1" applyFill="1" applyBorder="1" applyAlignment="1">
      <alignment horizontal="center" vertical="center"/>
    </xf>
    <xf numFmtId="0" fontId="138" fillId="106" borderId="2" xfId="1" applyFont="1" applyFill="1" applyBorder="1" applyAlignment="1">
      <alignment horizontal="center" vertical="center" wrapText="1"/>
    </xf>
    <xf numFmtId="1" fontId="138" fillId="106" borderId="91" xfId="1" applyNumberFormat="1" applyFont="1" applyFill="1" applyBorder="1" applyAlignment="1">
      <alignment horizontal="center" vertical="center" wrapText="1"/>
    </xf>
    <xf numFmtId="167" fontId="138" fillId="106" borderId="22" xfId="1" applyNumberFormat="1" applyFont="1" applyFill="1" applyBorder="1" applyAlignment="1">
      <alignment horizontal="center" vertical="center" wrapText="1"/>
    </xf>
    <xf numFmtId="167" fontId="138" fillId="106" borderId="2" xfId="1" applyNumberFormat="1" applyFont="1" applyFill="1" applyBorder="1" applyAlignment="1">
      <alignment horizontal="center" vertical="center" wrapText="1"/>
    </xf>
    <xf numFmtId="167" fontId="138" fillId="106" borderId="9" xfId="1" applyNumberFormat="1" applyFont="1" applyFill="1" applyBorder="1" applyAlignment="1">
      <alignment horizontal="center" vertical="center" wrapText="1"/>
    </xf>
    <xf numFmtId="167" fontId="138" fillId="106" borderId="83" xfId="1" applyNumberFormat="1" applyFont="1" applyFill="1" applyBorder="1" applyAlignment="1">
      <alignment horizontal="center" vertical="center" wrapText="1"/>
    </xf>
    <xf numFmtId="166" fontId="192" fillId="106" borderId="1" xfId="8" applyNumberFormat="1" applyFont="1" applyFill="1" applyBorder="1" applyAlignment="1">
      <alignment vertical="center" wrapText="1"/>
    </xf>
    <xf numFmtId="166" fontId="180" fillId="106" borderId="1" xfId="1" applyNumberFormat="1" applyFont="1" applyFill="1" applyBorder="1" applyAlignment="1">
      <alignment horizontal="center" vertical="center" wrapText="1"/>
    </xf>
    <xf numFmtId="166" fontId="138" fillId="106" borderId="47" xfId="1" applyNumberFormat="1" applyFont="1" applyFill="1" applyBorder="1" applyAlignment="1">
      <alignment horizontal="center" vertical="center" wrapText="1"/>
    </xf>
    <xf numFmtId="166" fontId="138" fillId="106" borderId="1" xfId="1" applyNumberFormat="1" applyFont="1" applyFill="1" applyBorder="1" applyAlignment="1">
      <alignment vertical="center" wrapText="1"/>
    </xf>
    <xf numFmtId="169" fontId="138" fillId="106" borderId="1" xfId="1" quotePrefix="1" applyNumberFormat="1" applyFont="1" applyFill="1" applyBorder="1" applyAlignment="1">
      <alignment horizontal="center" vertical="center" wrapText="1"/>
    </xf>
    <xf numFmtId="0" fontId="153" fillId="106" borderId="9" xfId="1" applyFont="1" applyFill="1" applyBorder="1" applyAlignment="1">
      <alignment vertical="center" wrapText="1"/>
    </xf>
    <xf numFmtId="0" fontId="196" fillId="106" borderId="9" xfId="1" applyFont="1" applyFill="1" applyBorder="1" applyAlignment="1">
      <alignment vertical="center" wrapText="1"/>
    </xf>
    <xf numFmtId="0" fontId="153" fillId="106" borderId="1" xfId="1" applyFont="1" applyFill="1" applyBorder="1" applyAlignment="1">
      <alignment vertical="center" wrapText="1"/>
    </xf>
    <xf numFmtId="0" fontId="153" fillId="106" borderId="22" xfId="1" applyFont="1" applyFill="1" applyBorder="1" applyAlignment="1">
      <alignment vertical="center" wrapText="1"/>
    </xf>
    <xf numFmtId="1" fontId="157" fillId="107" borderId="91" xfId="1" applyNumberFormat="1" applyFont="1" applyFill="1" applyBorder="1" applyAlignment="1">
      <alignment horizontal="center" vertical="center" wrapText="1"/>
    </xf>
    <xf numFmtId="49" fontId="153" fillId="106" borderId="1" xfId="1" applyNumberFormat="1" applyFont="1" applyFill="1" applyBorder="1" applyAlignment="1">
      <alignment horizontal="center" vertical="center" wrapText="1"/>
    </xf>
    <xf numFmtId="0" fontId="153" fillId="106" borderId="22" xfId="1" applyFont="1" applyFill="1" applyBorder="1" applyAlignment="1">
      <alignment horizontal="center" vertical="center" wrapText="1"/>
    </xf>
    <xf numFmtId="0" fontId="153" fillId="106" borderId="2" xfId="1" applyFont="1" applyFill="1" applyBorder="1" applyAlignment="1">
      <alignment horizontal="center" vertical="center" wrapText="1"/>
    </xf>
    <xf numFmtId="166" fontId="153" fillId="106" borderId="22" xfId="1" applyNumberFormat="1" applyFont="1" applyFill="1" applyBorder="1" applyAlignment="1">
      <alignment horizontal="center" vertical="center" wrapText="1"/>
    </xf>
    <xf numFmtId="0" fontId="153" fillId="106" borderId="1" xfId="1" applyFont="1" applyFill="1" applyBorder="1" applyAlignment="1">
      <alignment horizontal="center" vertical="center" wrapText="1"/>
    </xf>
    <xf numFmtId="166" fontId="153" fillId="106" borderId="1" xfId="1" applyNumberFormat="1" applyFont="1" applyFill="1" applyBorder="1" applyAlignment="1">
      <alignment horizontal="center" vertical="center" wrapText="1"/>
    </xf>
    <xf numFmtId="166" fontId="153" fillId="106" borderId="2" xfId="1" applyNumberFormat="1" applyFont="1" applyFill="1" applyBorder="1" applyAlignment="1">
      <alignment horizontal="center" vertical="center" wrapText="1"/>
    </xf>
    <xf numFmtId="166" fontId="153" fillId="106" borderId="9" xfId="1" applyNumberFormat="1" applyFont="1" applyFill="1" applyBorder="1" applyAlignment="1">
      <alignment horizontal="center" vertical="center" wrapText="1"/>
    </xf>
    <xf numFmtId="166" fontId="153" fillId="106" borderId="83" xfId="1" applyNumberFormat="1" applyFont="1" applyFill="1" applyBorder="1" applyAlignment="1">
      <alignment horizontal="center" vertical="center" wrapText="1"/>
    </xf>
    <xf numFmtId="166" fontId="153" fillId="106" borderId="85" xfId="1" applyNumberFormat="1" applyFont="1" applyFill="1" applyBorder="1" applyAlignment="1">
      <alignment horizontal="center" vertical="center" wrapText="1"/>
    </xf>
    <xf numFmtId="165" fontId="153" fillId="106" borderId="29" xfId="1" applyNumberFormat="1" applyFont="1" applyFill="1" applyBorder="1" applyAlignment="1">
      <alignment horizontal="center" vertical="center" wrapText="1"/>
    </xf>
    <xf numFmtId="0" fontId="202" fillId="106" borderId="1" xfId="2" applyFont="1" applyFill="1" applyBorder="1" applyAlignment="1">
      <alignment vertical="center" wrapText="1"/>
    </xf>
    <xf numFmtId="0" fontId="202" fillId="106" borderId="1" xfId="8" applyFont="1" applyFill="1" applyBorder="1" applyAlignment="1">
      <alignment vertical="center" wrapText="1"/>
    </xf>
    <xf numFmtId="169" fontId="153" fillId="106" borderId="2" xfId="1" applyNumberFormat="1" applyFont="1" applyFill="1" applyBorder="1" applyAlignment="1">
      <alignment horizontal="center" vertical="center" wrapText="1"/>
    </xf>
    <xf numFmtId="49" fontId="153" fillId="106" borderId="22" xfId="1" applyNumberFormat="1" applyFont="1" applyFill="1" applyBorder="1" applyAlignment="1">
      <alignment horizontal="center" vertical="center" wrapText="1"/>
    </xf>
    <xf numFmtId="169" fontId="153" fillId="106" borderId="1" xfId="1" applyNumberFormat="1" applyFont="1" applyFill="1" applyBorder="1" applyAlignment="1">
      <alignment horizontal="center" vertical="center" wrapText="1"/>
    </xf>
    <xf numFmtId="0" fontId="153" fillId="106" borderId="47" xfId="1" applyFont="1" applyFill="1" applyBorder="1" applyAlignment="1">
      <alignment horizontal="center" vertical="center" wrapText="1"/>
    </xf>
    <xf numFmtId="0" fontId="153" fillId="106" borderId="30" xfId="1" applyFont="1" applyFill="1" applyBorder="1" applyAlignment="1">
      <alignment horizontal="center" vertical="center" wrapText="1"/>
    </xf>
    <xf numFmtId="169" fontId="153" fillId="106" borderId="22" xfId="1" applyNumberFormat="1" applyFont="1" applyFill="1" applyBorder="1" applyAlignment="1">
      <alignment horizontal="center" vertical="center" wrapText="1"/>
    </xf>
    <xf numFmtId="0" fontId="153" fillId="106" borderId="38" xfId="1" applyFont="1" applyFill="1" applyBorder="1" applyAlignment="1">
      <alignment horizontal="center" vertical="center" wrapText="1"/>
    </xf>
    <xf numFmtId="169" fontId="153" fillId="106" borderId="30" xfId="1" applyNumberFormat="1" applyFont="1" applyFill="1" applyBorder="1" applyAlignment="1">
      <alignment horizontal="center" vertical="center" wrapText="1"/>
    </xf>
    <xf numFmtId="166" fontId="153" fillId="106" borderId="1" xfId="1" applyNumberFormat="1" applyFont="1" applyFill="1" applyBorder="1" applyAlignment="1">
      <alignment vertical="center" wrapText="1"/>
    </xf>
    <xf numFmtId="0" fontId="196" fillId="106" borderId="1" xfId="1" applyFont="1" applyFill="1" applyBorder="1" applyAlignment="1">
      <alignment horizontal="center" vertical="center" wrapText="1"/>
    </xf>
    <xf numFmtId="49" fontId="157" fillId="107" borderId="22" xfId="1" applyNumberFormat="1" applyFont="1" applyFill="1" applyBorder="1" applyAlignment="1">
      <alignment horizontal="center" vertical="center"/>
    </xf>
    <xf numFmtId="49" fontId="157" fillId="107" borderId="22" xfId="1" applyNumberFormat="1" applyFont="1" applyFill="1" applyBorder="1" applyAlignment="1">
      <alignment horizontal="center" vertical="center" wrapText="1"/>
    </xf>
    <xf numFmtId="14" fontId="153" fillId="106" borderId="1" xfId="1" applyNumberFormat="1" applyFont="1" applyFill="1" applyBorder="1" applyAlignment="1">
      <alignment horizontal="center" vertical="center" wrapText="1"/>
    </xf>
    <xf numFmtId="1" fontId="153" fillId="106" borderId="91" xfId="1" applyNumberFormat="1" applyFont="1" applyFill="1" applyBorder="1" applyAlignment="1">
      <alignment horizontal="center" vertical="center" wrapText="1"/>
    </xf>
    <xf numFmtId="1" fontId="157" fillId="107" borderId="22" xfId="1" applyNumberFormat="1" applyFont="1" applyFill="1" applyBorder="1" applyAlignment="1">
      <alignment horizontal="center" vertical="center" wrapText="1"/>
    </xf>
    <xf numFmtId="0" fontId="196" fillId="106" borderId="1" xfId="1" applyFont="1" applyFill="1" applyBorder="1" applyAlignment="1">
      <alignment vertical="center" wrapText="1"/>
    </xf>
    <xf numFmtId="0" fontId="153" fillId="106" borderId="3" xfId="1" applyFont="1" applyFill="1" applyBorder="1" applyAlignment="1">
      <alignment vertical="center" wrapText="1"/>
    </xf>
    <xf numFmtId="49" fontId="203" fillId="107" borderId="22" xfId="1" applyNumberFormat="1" applyFont="1" applyFill="1" applyBorder="1" applyAlignment="1">
      <alignment horizontal="center" vertical="center"/>
    </xf>
    <xf numFmtId="169" fontId="204" fillId="106" borderId="1" xfId="1" applyNumberFormat="1" applyFont="1" applyFill="1" applyBorder="1" applyAlignment="1">
      <alignment horizontal="center" vertical="center" wrapText="1"/>
    </xf>
    <xf numFmtId="0" fontId="153" fillId="106" borderId="3" xfId="1" applyFont="1" applyFill="1" applyBorder="1" applyAlignment="1">
      <alignment horizontal="center" vertical="center" wrapText="1"/>
    </xf>
    <xf numFmtId="0" fontId="202" fillId="106" borderId="0" xfId="2" applyFont="1" applyFill="1" applyBorder="1" applyAlignment="1">
      <alignment vertical="center" wrapText="1"/>
    </xf>
    <xf numFmtId="0" fontId="201" fillId="106" borderId="1" xfId="1" applyFont="1" applyFill="1" applyBorder="1" applyAlignment="1">
      <alignment vertical="center" wrapText="1"/>
    </xf>
    <xf numFmtId="0" fontId="202" fillId="106" borderId="1" xfId="2" applyFont="1" applyFill="1" applyBorder="1" applyAlignment="1" applyProtection="1">
      <alignment vertical="center" wrapText="1"/>
    </xf>
    <xf numFmtId="166" fontId="153" fillId="106" borderId="83" xfId="1" applyNumberFormat="1" applyFont="1" applyFill="1" applyBorder="1" applyAlignment="1">
      <alignment horizontal="left" vertical="center" wrapText="1"/>
    </xf>
    <xf numFmtId="169" fontId="153" fillId="106" borderId="1" xfId="1" quotePrefix="1" applyNumberFormat="1" applyFont="1" applyFill="1" applyBorder="1" applyAlignment="1">
      <alignment horizontal="center" vertical="center" wrapText="1"/>
    </xf>
    <xf numFmtId="166" fontId="202" fillId="106" borderId="1" xfId="8" applyNumberFormat="1" applyFont="1" applyFill="1" applyBorder="1" applyAlignment="1">
      <alignment vertical="center" wrapText="1"/>
    </xf>
    <xf numFmtId="169" fontId="153" fillId="106" borderId="9" xfId="1" applyNumberFormat="1" applyFont="1" applyFill="1" applyBorder="1" applyAlignment="1">
      <alignment horizontal="center" vertical="center" wrapText="1"/>
    </xf>
    <xf numFmtId="0" fontId="153" fillId="106" borderId="9" xfId="1" applyFont="1" applyFill="1" applyBorder="1" applyAlignment="1">
      <alignment horizontal="center" vertical="center" wrapText="1"/>
    </xf>
    <xf numFmtId="167" fontId="153" fillId="106" borderId="2" xfId="1" applyNumberFormat="1" applyFont="1" applyFill="1" applyBorder="1" applyAlignment="1">
      <alignment horizontal="center" vertical="center" wrapText="1"/>
    </xf>
    <xf numFmtId="167" fontId="153" fillId="106" borderId="9" xfId="1" applyNumberFormat="1" applyFont="1" applyFill="1" applyBorder="1" applyAlignment="1">
      <alignment horizontal="center" vertical="center" wrapText="1"/>
    </xf>
    <xf numFmtId="167" fontId="153" fillId="106" borderId="83" xfId="1" applyNumberFormat="1" applyFont="1" applyFill="1" applyBorder="1" applyAlignment="1">
      <alignment horizontal="center" vertical="center" wrapText="1"/>
    </xf>
    <xf numFmtId="166" fontId="196" fillId="106" borderId="1" xfId="1" applyNumberFormat="1" applyFont="1" applyFill="1" applyBorder="1" applyAlignment="1">
      <alignment horizontal="center" vertical="center" wrapText="1"/>
    </xf>
    <xf numFmtId="166" fontId="153" fillId="106" borderId="47" xfId="1" applyNumberFormat="1" applyFont="1" applyFill="1" applyBorder="1" applyAlignment="1">
      <alignment horizontal="center" vertical="center" wrapText="1"/>
    </xf>
    <xf numFmtId="165" fontId="157" fillId="107" borderId="1" xfId="1" applyNumberFormat="1" applyFont="1" applyFill="1" applyBorder="1" applyAlignment="1">
      <alignment horizontal="left" vertical="top" wrapText="1"/>
    </xf>
    <xf numFmtId="0" fontId="153" fillId="107" borderId="9" xfId="1" applyFont="1" applyFill="1" applyBorder="1" applyAlignment="1">
      <alignment vertical="center" wrapText="1"/>
    </xf>
    <xf numFmtId="0" fontId="196" fillId="107" borderId="9" xfId="1" applyFont="1" applyFill="1" applyBorder="1" applyAlignment="1">
      <alignment vertical="center" wrapText="1"/>
    </xf>
    <xf numFmtId="0" fontId="153" fillId="107" borderId="1" xfId="1" applyFont="1" applyFill="1" applyBorder="1" applyAlignment="1">
      <alignment vertical="center" wrapText="1"/>
    </xf>
    <xf numFmtId="0" fontId="153" fillId="106" borderId="2" xfId="1" applyFont="1" applyFill="1" applyBorder="1" applyAlignment="1">
      <alignment vertical="center" wrapText="1"/>
    </xf>
    <xf numFmtId="0" fontId="205" fillId="106" borderId="1" xfId="2" applyFont="1" applyFill="1" applyBorder="1" applyAlignment="1">
      <alignment vertical="center" wrapText="1"/>
    </xf>
    <xf numFmtId="1" fontId="87" fillId="104" borderId="1" xfId="1" applyNumberFormat="1" applyFont="1" applyFill="1" applyBorder="1" applyAlignment="1">
      <alignment horizontal="center" vertical="center" wrapText="1"/>
    </xf>
    <xf numFmtId="0" fontId="193" fillId="104" borderId="1" xfId="2" applyFont="1" applyFill="1" applyBorder="1" applyAlignment="1">
      <alignment vertical="center" wrapText="1"/>
    </xf>
    <xf numFmtId="49" fontId="86" fillId="105" borderId="22" xfId="1" applyNumberFormat="1" applyFont="1" applyFill="1" applyBorder="1" applyAlignment="1">
      <alignment horizontal="center" vertical="center"/>
    </xf>
    <xf numFmtId="0" fontId="87" fillId="104" borderId="1" xfId="1" applyFont="1" applyFill="1" applyBorder="1" applyAlignment="1">
      <alignment horizontal="left" vertical="center" wrapText="1"/>
    </xf>
    <xf numFmtId="0" fontId="87" fillId="6" borderId="22" xfId="1" quotePrefix="1" applyFont="1" applyFill="1" applyBorder="1" applyAlignment="1">
      <alignment vertical="center" wrapText="1"/>
    </xf>
    <xf numFmtId="1" fontId="86" fillId="7" borderId="91" xfId="1" applyNumberFormat="1" applyFont="1" applyFill="1" applyBorder="1" applyAlignment="1">
      <alignment horizontal="center" vertical="center" wrapText="1"/>
    </xf>
    <xf numFmtId="166" fontId="87" fillId="6" borderId="83" xfId="1" applyNumberFormat="1" applyFont="1" applyFill="1" applyBorder="1" applyAlignment="1">
      <alignment horizontal="center" vertical="center" wrapText="1"/>
    </xf>
    <xf numFmtId="166" fontId="87" fillId="6" borderId="85" xfId="1" applyNumberFormat="1" applyFont="1" applyFill="1" applyBorder="1" applyAlignment="1">
      <alignment horizontal="center" vertical="center" wrapText="1"/>
    </xf>
    <xf numFmtId="165" fontId="87" fillId="6" borderId="29" xfId="1" applyNumberFormat="1" applyFont="1" applyFill="1" applyBorder="1" applyAlignment="1">
      <alignment horizontal="center" vertical="center" wrapText="1"/>
    </xf>
    <xf numFmtId="0" fontId="206" fillId="6" borderId="1" xfId="2" applyFont="1" applyFill="1" applyBorder="1" applyAlignment="1">
      <alignment vertical="center" wrapText="1"/>
    </xf>
    <xf numFmtId="0" fontId="193" fillId="6" borderId="1" xfId="8" applyFont="1" applyFill="1" applyBorder="1" applyAlignment="1">
      <alignment vertical="center" wrapText="1"/>
    </xf>
    <xf numFmtId="49" fontId="87" fillId="6" borderId="22" xfId="1" applyNumberFormat="1" applyFont="1" applyFill="1" applyBorder="1" applyAlignment="1">
      <alignment horizontal="center" vertical="center" wrapText="1"/>
    </xf>
    <xf numFmtId="169" fontId="87" fillId="6" borderId="1" xfId="1" applyNumberFormat="1" applyFont="1" applyFill="1" applyBorder="1" applyAlignment="1">
      <alignment horizontal="center" vertical="center" wrapText="1"/>
    </xf>
    <xf numFmtId="0" fontId="178" fillId="6" borderId="1" xfId="1" applyFont="1" applyFill="1" applyBorder="1" applyAlignment="1">
      <alignment horizontal="center" vertical="center" wrapText="1"/>
    </xf>
    <xf numFmtId="0" fontId="87" fillId="6" borderId="47" xfId="1" applyFont="1" applyFill="1" applyBorder="1" applyAlignment="1">
      <alignment horizontal="center" vertical="center" wrapText="1"/>
    </xf>
    <xf numFmtId="0" fontId="87" fillId="6" borderId="30" xfId="1" applyFont="1" applyFill="1" applyBorder="1" applyAlignment="1">
      <alignment horizontal="center" vertical="center" wrapText="1"/>
    </xf>
    <xf numFmtId="169" fontId="87" fillId="6" borderId="22" xfId="1" applyNumberFormat="1" applyFont="1" applyFill="1" applyBorder="1" applyAlignment="1">
      <alignment horizontal="center" vertical="center" wrapText="1"/>
    </xf>
    <xf numFmtId="0" fontId="87" fillId="6" borderId="38" xfId="1" applyFont="1" applyFill="1" applyBorder="1" applyAlignment="1">
      <alignment horizontal="center" vertical="center" wrapText="1"/>
    </xf>
    <xf numFmtId="0" fontId="157" fillId="79" borderId="1" xfId="7" applyFont="1" applyFill="1" applyBorder="1" applyAlignment="1">
      <alignment vertical="center" wrapText="1"/>
    </xf>
    <xf numFmtId="166" fontId="87" fillId="9" borderId="1" xfId="1" applyNumberFormat="1" applyFont="1" applyFill="1" applyBorder="1" applyAlignment="1">
      <alignment vertical="center" wrapText="1"/>
    </xf>
    <xf numFmtId="0" fontId="153" fillId="108" borderId="1" xfId="1" applyFont="1" applyFill="1" applyBorder="1" applyAlignment="1">
      <alignment vertical="center" wrapText="1"/>
    </xf>
    <xf numFmtId="49" fontId="153" fillId="108" borderId="1" xfId="1" applyNumberFormat="1" applyFont="1" applyFill="1" applyBorder="1" applyAlignment="1">
      <alignment horizontal="center" vertical="center" wrapText="1"/>
    </xf>
    <xf numFmtId="0" fontId="153" fillId="108" borderId="1" xfId="1" applyFont="1" applyFill="1" applyBorder="1" applyAlignment="1">
      <alignment horizontal="center" vertical="center" wrapText="1"/>
    </xf>
    <xf numFmtId="166" fontId="153" fillId="108" borderId="1" xfId="1" applyNumberFormat="1" applyFont="1" applyFill="1" applyBorder="1" applyAlignment="1">
      <alignment horizontal="center" vertical="center" wrapText="1"/>
    </xf>
    <xf numFmtId="166" fontId="153" fillId="108" borderId="22" xfId="1" applyNumberFormat="1" applyFont="1" applyFill="1" applyBorder="1" applyAlignment="1">
      <alignment horizontal="center" vertical="center" wrapText="1"/>
    </xf>
    <xf numFmtId="166" fontId="196" fillId="108" borderId="22" xfId="1" applyNumberFormat="1" applyFont="1" applyFill="1" applyBorder="1" applyAlignment="1">
      <alignment horizontal="center" vertical="center" wrapText="1"/>
    </xf>
    <xf numFmtId="166" fontId="153" fillId="108" borderId="2" xfId="1" applyNumberFormat="1" applyFont="1" applyFill="1" applyBorder="1" applyAlignment="1">
      <alignment horizontal="center" vertical="center" wrapText="1"/>
    </xf>
    <xf numFmtId="166" fontId="153" fillId="108" borderId="9" xfId="1" applyNumberFormat="1" applyFont="1" applyFill="1" applyBorder="1" applyAlignment="1">
      <alignment horizontal="center" vertical="center" wrapText="1"/>
    </xf>
    <xf numFmtId="166" fontId="153" fillId="108" borderId="85" xfId="1" applyNumberFormat="1" applyFont="1" applyFill="1" applyBorder="1" applyAlignment="1">
      <alignment horizontal="center" vertical="center" wrapText="1"/>
    </xf>
    <xf numFmtId="165" fontId="153" fillId="108" borderId="29" xfId="1" applyNumberFormat="1" applyFont="1" applyFill="1" applyBorder="1" applyAlignment="1">
      <alignment horizontal="center" vertical="center" wrapText="1"/>
    </xf>
    <xf numFmtId="169" fontId="153" fillId="108" borderId="1" xfId="1" applyNumberFormat="1" applyFont="1" applyFill="1" applyBorder="1" applyAlignment="1">
      <alignment horizontal="center" vertical="center" wrapText="1"/>
    </xf>
    <xf numFmtId="49" fontId="153" fillId="108" borderId="22" xfId="1" applyNumberFormat="1" applyFont="1" applyFill="1" applyBorder="1" applyAlignment="1">
      <alignment horizontal="center" vertical="center" wrapText="1"/>
    </xf>
    <xf numFmtId="0" fontId="196" fillId="108" borderId="1" xfId="1" applyFont="1" applyFill="1" applyBorder="1" applyAlignment="1">
      <alignment horizontal="center" vertical="center" wrapText="1"/>
    </xf>
    <xf numFmtId="0" fontId="153" fillId="108" borderId="47" xfId="1" applyFont="1" applyFill="1" applyBorder="1" applyAlignment="1">
      <alignment horizontal="center" vertical="center" wrapText="1"/>
    </xf>
    <xf numFmtId="0" fontId="153" fillId="108" borderId="30" xfId="1" applyFont="1" applyFill="1" applyBorder="1" applyAlignment="1">
      <alignment horizontal="center" vertical="center" wrapText="1"/>
    </xf>
    <xf numFmtId="169" fontId="153" fillId="108" borderId="22" xfId="1" applyNumberFormat="1" applyFont="1" applyFill="1" applyBorder="1" applyAlignment="1">
      <alignment horizontal="center" vertical="center" wrapText="1"/>
    </xf>
    <xf numFmtId="0" fontId="153" fillId="108" borderId="22" xfId="1" applyFont="1" applyFill="1" applyBorder="1" applyAlignment="1">
      <alignment horizontal="center" vertical="center" wrapText="1"/>
    </xf>
    <xf numFmtId="0" fontId="153" fillId="108" borderId="38" xfId="1" applyFont="1" applyFill="1" applyBorder="1" applyAlignment="1">
      <alignment horizontal="center" vertical="center" wrapText="1"/>
    </xf>
    <xf numFmtId="169" fontId="153" fillId="108" borderId="30" xfId="1" applyNumberFormat="1" applyFont="1" applyFill="1" applyBorder="1" applyAlignment="1">
      <alignment horizontal="center" vertical="center" wrapText="1"/>
    </xf>
    <xf numFmtId="14" fontId="153" fillId="108" borderId="1" xfId="1" applyNumberFormat="1" applyFont="1" applyFill="1" applyBorder="1" applyAlignment="1">
      <alignment horizontal="center" vertical="center" wrapText="1"/>
    </xf>
    <xf numFmtId="0" fontId="153" fillId="108" borderId="22" xfId="1" applyFont="1" applyFill="1" applyBorder="1" applyAlignment="1">
      <alignment vertical="center" wrapText="1"/>
    </xf>
    <xf numFmtId="1" fontId="157" fillId="60" borderId="91" xfId="1" applyNumberFormat="1" applyFont="1" applyFill="1" applyBorder="1" applyAlignment="1">
      <alignment horizontal="center" vertical="center" wrapText="1"/>
    </xf>
    <xf numFmtId="166" fontId="153" fillId="108" borderId="83" xfId="1" applyNumberFormat="1" applyFont="1" applyFill="1" applyBorder="1" applyAlignment="1">
      <alignment horizontal="left" vertical="center" wrapText="1"/>
    </xf>
    <xf numFmtId="0" fontId="196" fillId="108" borderId="1" xfId="1" applyFont="1" applyFill="1" applyBorder="1" applyAlignment="1">
      <alignment vertical="center" wrapText="1"/>
    </xf>
    <xf numFmtId="169" fontId="153" fillId="108" borderId="2" xfId="1" applyNumberFormat="1" applyFont="1" applyFill="1" applyBorder="1" applyAlignment="1">
      <alignment horizontal="center" vertical="center" wrapText="1"/>
    </xf>
    <xf numFmtId="0" fontId="153" fillId="108" borderId="9" xfId="1" applyFont="1" applyFill="1" applyBorder="1" applyAlignment="1">
      <alignment vertical="center" wrapText="1"/>
    </xf>
    <xf numFmtId="0" fontId="196" fillId="108" borderId="9" xfId="1" applyFont="1" applyFill="1" applyBorder="1" applyAlignment="1">
      <alignment vertical="center" wrapText="1"/>
    </xf>
    <xf numFmtId="49" fontId="157" fillId="60" borderId="22" xfId="1" applyNumberFormat="1" applyFont="1" applyFill="1" applyBorder="1" applyAlignment="1">
      <alignment horizontal="center" vertical="center" wrapText="1"/>
    </xf>
    <xf numFmtId="166" fontId="153" fillId="108" borderId="1" xfId="1" applyNumberFormat="1" applyFont="1" applyFill="1" applyBorder="1" applyAlignment="1">
      <alignment vertical="center" wrapText="1"/>
    </xf>
    <xf numFmtId="169" fontId="36" fillId="27" borderId="40" xfId="1" applyNumberFormat="1" applyFont="1" applyFill="1" applyBorder="1" applyAlignment="1">
      <alignment horizontal="center" vertical="center" wrapText="1"/>
    </xf>
    <xf numFmtId="169" fontId="36" fillId="66" borderId="40" xfId="1" applyNumberFormat="1" applyFont="1" applyFill="1" applyBorder="1" applyAlignment="1">
      <alignment horizontal="center" vertical="center" wrapText="1"/>
    </xf>
    <xf numFmtId="169" fontId="153" fillId="106" borderId="40" xfId="1" applyNumberFormat="1" applyFont="1" applyFill="1" applyBorder="1" applyAlignment="1">
      <alignment horizontal="center" vertical="center" wrapText="1"/>
    </xf>
    <xf numFmtId="169" fontId="153" fillId="108" borderId="40" xfId="1" quotePrefix="1" applyNumberFormat="1" applyFont="1" applyFill="1" applyBorder="1" applyAlignment="1">
      <alignment horizontal="center" vertical="center" wrapText="1"/>
    </xf>
    <xf numFmtId="169" fontId="138" fillId="78" borderId="40" xfId="1" applyNumberFormat="1" applyFont="1" applyFill="1" applyBorder="1" applyAlignment="1">
      <alignment horizontal="center" vertical="center" wrapText="1"/>
    </xf>
    <xf numFmtId="169" fontId="138" fillId="24" borderId="40" xfId="1" applyNumberFormat="1" applyFont="1" applyFill="1" applyBorder="1" applyAlignment="1">
      <alignment horizontal="center" vertical="center" wrapText="1"/>
    </xf>
    <xf numFmtId="169" fontId="138" fillId="106" borderId="40" xfId="1" applyNumberFormat="1" applyFont="1" applyFill="1" applyBorder="1" applyAlignment="1">
      <alignment horizontal="center" vertical="center" wrapText="1"/>
    </xf>
    <xf numFmtId="169" fontId="36" fillId="80" borderId="40" xfId="1" applyNumberFormat="1" applyFont="1" applyFill="1" applyBorder="1" applyAlignment="1">
      <alignment horizontal="center" vertical="center" wrapText="1"/>
    </xf>
    <xf numFmtId="169" fontId="36" fillId="6" borderId="40" xfId="1" applyNumberFormat="1" applyFont="1" applyFill="1" applyBorder="1" applyAlignment="1">
      <alignment horizontal="center" vertical="center" wrapText="1"/>
    </xf>
    <xf numFmtId="169" fontId="36" fillId="88" borderId="40" xfId="1" applyNumberFormat="1" applyFont="1" applyFill="1" applyBorder="1" applyAlignment="1">
      <alignment horizontal="center" vertical="center" wrapText="1"/>
    </xf>
    <xf numFmtId="169" fontId="87" fillId="27" borderId="40" xfId="1" applyNumberFormat="1" applyFont="1" applyFill="1" applyBorder="1" applyAlignment="1">
      <alignment horizontal="center" vertical="center" wrapText="1"/>
    </xf>
    <xf numFmtId="169" fontId="36" fillId="86" borderId="40" xfId="1" applyNumberFormat="1" applyFont="1" applyFill="1" applyBorder="1" applyAlignment="1">
      <alignment horizontal="center" vertical="center" wrapText="1"/>
    </xf>
    <xf numFmtId="169" fontId="87" fillId="104" borderId="40" xfId="1" applyNumberFormat="1" applyFont="1" applyFill="1" applyBorder="1" applyAlignment="1">
      <alignment horizontal="center" vertical="center" wrapText="1"/>
    </xf>
    <xf numFmtId="169" fontId="36" fillId="27" borderId="40" xfId="1" quotePrefix="1" applyNumberFormat="1" applyFont="1" applyFill="1" applyBorder="1" applyAlignment="1">
      <alignment horizontal="center" vertical="center" wrapText="1"/>
    </xf>
    <xf numFmtId="169" fontId="36" fillId="101" borderId="40" xfId="1" applyNumberFormat="1" applyFont="1" applyFill="1" applyBorder="1" applyAlignment="1">
      <alignment horizontal="center" vertical="center" wrapText="1"/>
    </xf>
    <xf numFmtId="169" fontId="117" fillId="6" borderId="40" xfId="1" applyNumberFormat="1" applyFont="1" applyFill="1" applyBorder="1" applyAlignment="1">
      <alignment horizontal="center" vertical="center" wrapText="1"/>
    </xf>
    <xf numFmtId="169" fontId="36" fillId="86" borderId="40" xfId="1" quotePrefix="1" applyNumberFormat="1" applyFont="1" applyFill="1" applyBorder="1" applyAlignment="1">
      <alignment horizontal="center" vertical="center" wrapText="1"/>
    </xf>
    <xf numFmtId="169" fontId="87" fillId="6" borderId="40" xfId="1" applyNumberFormat="1" applyFont="1" applyFill="1" applyBorder="1" applyAlignment="1">
      <alignment horizontal="center" vertical="center" wrapText="1"/>
    </xf>
    <xf numFmtId="169" fontId="36" fillId="104" borderId="40" xfId="1" applyNumberFormat="1" applyFont="1" applyFill="1" applyBorder="1" applyAlignment="1">
      <alignment horizontal="center" vertical="center" wrapText="1"/>
    </xf>
    <xf numFmtId="0" fontId="197" fillId="3" borderId="0" xfId="1" applyFont="1" applyAlignment="1">
      <alignment vertical="center"/>
    </xf>
    <xf numFmtId="0" fontId="193" fillId="6" borderId="1" xfId="2" applyFont="1" applyFill="1" applyBorder="1" applyAlignment="1">
      <alignment vertical="center" wrapText="1"/>
    </xf>
    <xf numFmtId="49" fontId="86" fillId="7" borderId="22" xfId="1" applyNumberFormat="1" applyFont="1" applyFill="1" applyBorder="1" applyAlignment="1">
      <alignment horizontal="center" vertical="center"/>
    </xf>
    <xf numFmtId="0" fontId="138" fillId="101" borderId="90" xfId="1" applyFont="1" applyFill="1" applyBorder="1" applyAlignment="1">
      <alignment vertical="top" wrapText="1"/>
    </xf>
    <xf numFmtId="167" fontId="87" fillId="6" borderId="2" xfId="1" applyNumberFormat="1" applyFont="1" applyFill="1" applyBorder="1" applyAlignment="1">
      <alignment horizontal="center" vertical="center" wrapText="1"/>
    </xf>
    <xf numFmtId="167" fontId="87" fillId="6" borderId="9" xfId="1" applyNumberFormat="1" applyFont="1" applyFill="1" applyBorder="1" applyAlignment="1">
      <alignment horizontal="center" vertical="center" wrapText="1"/>
    </xf>
    <xf numFmtId="166" fontId="193" fillId="6" borderId="1" xfId="8" applyNumberFormat="1" applyFont="1" applyFill="1" applyBorder="1" applyAlignment="1">
      <alignment vertical="center" wrapText="1"/>
    </xf>
    <xf numFmtId="49" fontId="87" fillId="9" borderId="22" xfId="1" applyNumberFormat="1" applyFont="1" applyFill="1" applyBorder="1" applyAlignment="1">
      <alignment horizontal="center" vertical="center" wrapText="1"/>
    </xf>
    <xf numFmtId="166" fontId="87" fillId="9" borderId="22" xfId="1" applyNumberFormat="1" applyFont="1" applyFill="1" applyBorder="1" applyAlignment="1">
      <alignment horizontal="center" vertical="center" wrapText="1"/>
    </xf>
    <xf numFmtId="167" fontId="178" fillId="9" borderId="22" xfId="1" applyNumberFormat="1" applyFont="1" applyFill="1" applyBorder="1" applyAlignment="1">
      <alignment horizontal="center" vertical="center" wrapText="1"/>
    </xf>
    <xf numFmtId="166" fontId="87" fillId="9" borderId="1" xfId="1" applyNumberFormat="1" applyFont="1" applyFill="1" applyBorder="1" applyAlignment="1">
      <alignment horizontal="center" vertical="center" wrapText="1"/>
    </xf>
    <xf numFmtId="169" fontId="87" fillId="9" borderId="40" xfId="1" applyNumberFormat="1" applyFont="1" applyFill="1" applyBorder="1" applyAlignment="1">
      <alignment horizontal="center" vertical="center" wrapText="1"/>
    </xf>
    <xf numFmtId="167" fontId="87" fillId="9" borderId="83" xfId="1" applyNumberFormat="1" applyFont="1" applyFill="1" applyBorder="1" applyAlignment="1">
      <alignment horizontal="center" vertical="center" wrapText="1"/>
    </xf>
    <xf numFmtId="166" fontId="87" fillId="9" borderId="85" xfId="1" applyNumberFormat="1" applyFont="1" applyFill="1" applyBorder="1" applyAlignment="1">
      <alignment horizontal="center" vertical="center" wrapText="1"/>
    </xf>
    <xf numFmtId="165" fontId="87" fillId="9" borderId="29" xfId="1" applyNumberFormat="1" applyFont="1" applyFill="1" applyBorder="1" applyAlignment="1">
      <alignment horizontal="center" vertical="center" wrapText="1"/>
    </xf>
    <xf numFmtId="0" fontId="206" fillId="9" borderId="1" xfId="2" applyFont="1" applyFill="1" applyBorder="1" applyAlignment="1">
      <alignment vertical="center" wrapText="1"/>
    </xf>
    <xf numFmtId="166" fontId="193" fillId="9" borderId="1" xfId="8" applyNumberFormat="1" applyFont="1" applyFill="1" applyBorder="1" applyAlignment="1">
      <alignment vertical="center" wrapText="1"/>
    </xf>
    <xf numFmtId="169" fontId="87" fillId="9" borderId="2" xfId="1" applyNumberFormat="1" applyFont="1" applyFill="1" applyBorder="1" applyAlignment="1">
      <alignment horizontal="center" vertical="center" wrapText="1"/>
    </xf>
    <xf numFmtId="169" fontId="87" fillId="9" borderId="1" xfId="1" applyNumberFormat="1" applyFont="1" applyFill="1" applyBorder="1" applyAlignment="1">
      <alignment horizontal="center" vertical="center" wrapText="1"/>
    </xf>
    <xf numFmtId="166" fontId="178" fillId="9" borderId="1" xfId="1" applyNumberFormat="1" applyFont="1" applyFill="1" applyBorder="1" applyAlignment="1">
      <alignment horizontal="center" vertical="center" wrapText="1"/>
    </xf>
    <xf numFmtId="166" fontId="87" fillId="9" borderId="47" xfId="1" applyNumberFormat="1" applyFont="1" applyFill="1" applyBorder="1" applyAlignment="1">
      <alignment horizontal="center" vertical="center" wrapText="1"/>
    </xf>
    <xf numFmtId="0" fontId="87" fillId="9" borderId="30" xfId="1" applyFont="1" applyFill="1" applyBorder="1" applyAlignment="1">
      <alignment horizontal="center" vertical="center" wrapText="1"/>
    </xf>
    <xf numFmtId="169" fontId="87" fillId="9" borderId="22" xfId="1" applyNumberFormat="1" applyFont="1" applyFill="1" applyBorder="1" applyAlignment="1">
      <alignment horizontal="center" vertical="center" wrapText="1"/>
    </xf>
    <xf numFmtId="0" fontId="87" fillId="9" borderId="38" xfId="1" applyFont="1" applyFill="1" applyBorder="1" applyAlignment="1">
      <alignment horizontal="center" vertical="center" wrapText="1"/>
    </xf>
    <xf numFmtId="0" fontId="87" fillId="9" borderId="22" xfId="1" applyFont="1" applyFill="1" applyBorder="1" applyAlignment="1">
      <alignment horizontal="center" vertical="center" wrapText="1"/>
    </xf>
    <xf numFmtId="169" fontId="87" fillId="9" borderId="30" xfId="1" applyNumberFormat="1" applyFont="1" applyFill="1" applyBorder="1" applyAlignment="1">
      <alignment horizontal="center" vertical="center" wrapText="1"/>
    </xf>
    <xf numFmtId="1" fontId="86" fillId="10" borderId="91" xfId="1" applyNumberFormat="1" applyFont="1" applyFill="1" applyBorder="1" applyAlignment="1">
      <alignment horizontal="center" vertical="center" wrapText="1"/>
    </xf>
    <xf numFmtId="49" fontId="87" fillId="9" borderId="1" xfId="1" applyNumberFormat="1" applyFont="1" applyFill="1" applyBorder="1" applyAlignment="1">
      <alignment horizontal="center" vertical="center" wrapText="1"/>
    </xf>
    <xf numFmtId="166" fontId="87" fillId="9" borderId="2" xfId="1" applyNumberFormat="1" applyFont="1" applyFill="1" applyBorder="1" applyAlignment="1">
      <alignment horizontal="center" vertical="center" wrapText="1"/>
    </xf>
    <xf numFmtId="166" fontId="87" fillId="9" borderId="9" xfId="1" applyNumberFormat="1" applyFont="1" applyFill="1" applyBorder="1" applyAlignment="1">
      <alignment horizontal="center" vertical="center" wrapText="1"/>
    </xf>
    <xf numFmtId="166" fontId="87" fillId="9" borderId="83" xfId="1" applyNumberFormat="1" applyFont="1" applyFill="1" applyBorder="1" applyAlignment="1">
      <alignment horizontal="center" vertical="center" wrapText="1"/>
    </xf>
    <xf numFmtId="0" fontId="193" fillId="9" borderId="1" xfId="8" applyFont="1" applyFill="1" applyBorder="1" applyAlignment="1">
      <alignment vertical="center" wrapText="1"/>
    </xf>
    <xf numFmtId="0" fontId="193" fillId="9" borderId="1" xfId="2" applyFont="1" applyFill="1" applyBorder="1" applyAlignment="1">
      <alignment vertical="center" wrapText="1"/>
    </xf>
    <xf numFmtId="0" fontId="178" fillId="9" borderId="1" xfId="1" applyFont="1" applyFill="1" applyBorder="1" applyAlignment="1">
      <alignment horizontal="center" vertical="center" wrapText="1"/>
    </xf>
    <xf numFmtId="0" fontId="87" fillId="9" borderId="47" xfId="1" applyFont="1" applyFill="1" applyBorder="1" applyAlignment="1">
      <alignment horizontal="center" vertical="center" wrapText="1"/>
    </xf>
    <xf numFmtId="167" fontId="180" fillId="106" borderId="22" xfId="1" applyNumberFormat="1" applyFont="1" applyFill="1" applyBorder="1" applyAlignment="1">
      <alignment horizontal="center" vertical="center" wrapText="1"/>
    </xf>
    <xf numFmtId="0" fontId="141" fillId="6" borderId="1" xfId="2" applyFont="1" applyFill="1" applyBorder="1" applyAlignment="1">
      <alignment vertical="center" wrapText="1"/>
    </xf>
    <xf numFmtId="0" fontId="193" fillId="6" borderId="1" xfId="2" applyFont="1" applyFill="1" applyBorder="1" applyAlignment="1">
      <alignment horizontal="center" vertical="center" wrapText="1"/>
    </xf>
    <xf numFmtId="14" fontId="138" fillId="78" borderId="2" xfId="1" applyNumberFormat="1" applyFont="1" applyFill="1" applyBorder="1" applyAlignment="1">
      <alignment horizontal="center" vertical="center" wrapText="1"/>
    </xf>
    <xf numFmtId="0" fontId="141" fillId="104" borderId="1" xfId="2" applyFont="1" applyFill="1" applyBorder="1" applyAlignment="1">
      <alignment vertical="center" wrapText="1"/>
    </xf>
    <xf numFmtId="166" fontId="87" fillId="6" borderId="83" xfId="1" applyNumberFormat="1" applyFont="1" applyFill="1" applyBorder="1" applyAlignment="1">
      <alignment horizontal="left" vertical="center" wrapText="1"/>
    </xf>
    <xf numFmtId="0" fontId="193" fillId="6" borderId="0" xfId="2" applyFont="1" applyFill="1" applyBorder="1" applyAlignment="1">
      <alignment vertical="center" wrapText="1"/>
    </xf>
    <xf numFmtId="0" fontId="87" fillId="6" borderId="13" xfId="1" applyFont="1" applyFill="1" applyBorder="1" applyAlignment="1">
      <alignment vertical="center" wrapText="1"/>
    </xf>
    <xf numFmtId="0" fontId="141" fillId="6" borderId="1" xfId="2" applyFont="1" applyFill="1" applyBorder="1" applyAlignment="1">
      <alignment horizontal="center" vertical="center" wrapText="1"/>
    </xf>
    <xf numFmtId="169" fontId="87" fillId="6" borderId="9" xfId="1" applyNumberFormat="1" applyFont="1" applyFill="1" applyBorder="1" applyAlignment="1">
      <alignment horizontal="center" vertical="center" wrapText="1"/>
    </xf>
    <xf numFmtId="1" fontId="86" fillId="7" borderId="22" xfId="1" applyNumberFormat="1" applyFont="1" applyFill="1" applyBorder="1" applyAlignment="1">
      <alignment horizontal="center" vertical="center" wrapText="1"/>
    </xf>
    <xf numFmtId="0" fontId="87" fillId="6" borderId="9" xfId="1" applyFont="1" applyFill="1" applyBorder="1" applyAlignment="1">
      <alignment horizontal="center" vertical="center" wrapText="1"/>
    </xf>
    <xf numFmtId="0" fontId="86" fillId="7" borderId="1" xfId="0" applyFont="1" applyFill="1" applyBorder="1" applyAlignment="1">
      <alignment horizontal="left" vertical="center" wrapText="1"/>
    </xf>
    <xf numFmtId="1" fontId="153" fillId="106" borderId="22" xfId="1" applyNumberFormat="1" applyFont="1" applyFill="1" applyBorder="1" applyAlignment="1">
      <alignment horizontal="center" vertical="center" wrapText="1"/>
    </xf>
    <xf numFmtId="0" fontId="185" fillId="106" borderId="1" xfId="2" applyFont="1" applyFill="1" applyBorder="1" applyAlignment="1">
      <alignment vertical="center" wrapText="1"/>
    </xf>
    <xf numFmtId="166" fontId="87" fillId="6" borderId="22" xfId="1" applyNumberFormat="1" applyFont="1" applyFill="1" applyBorder="1" applyAlignment="1">
      <alignment horizontal="center" vertical="center"/>
    </xf>
    <xf numFmtId="49" fontId="86" fillId="7" borderId="22" xfId="1" applyNumberFormat="1" applyFont="1" applyFill="1" applyBorder="1" applyAlignment="1">
      <alignment horizontal="center" vertical="center" wrapText="1"/>
    </xf>
    <xf numFmtId="166" fontId="180" fillId="106" borderId="22" xfId="1" applyNumberFormat="1" applyFont="1" applyFill="1" applyBorder="1" applyAlignment="1">
      <alignment horizontal="center" vertical="center" wrapText="1"/>
    </xf>
    <xf numFmtId="1" fontId="138" fillId="106" borderId="22" xfId="1" applyNumberFormat="1" applyFont="1" applyFill="1" applyBorder="1" applyAlignment="1">
      <alignment horizontal="center" vertical="center" wrapText="1"/>
    </xf>
    <xf numFmtId="167" fontId="138" fillId="106" borderId="85" xfId="1" applyNumberFormat="1" applyFont="1" applyFill="1" applyBorder="1" applyAlignment="1">
      <alignment horizontal="center" vertical="center" wrapText="1"/>
    </xf>
    <xf numFmtId="166" fontId="196" fillId="106" borderId="22" xfId="1" applyNumberFormat="1" applyFont="1" applyFill="1" applyBorder="1" applyAlignment="1">
      <alignment horizontal="center" vertical="center" wrapText="1"/>
    </xf>
    <xf numFmtId="0" fontId="138" fillId="106" borderId="2" xfId="1" applyFont="1" applyFill="1" applyBorder="1" applyAlignment="1">
      <alignment vertical="center" wrapText="1"/>
    </xf>
    <xf numFmtId="0" fontId="153" fillId="106" borderId="22" xfId="1" quotePrefix="1" applyFont="1" applyFill="1" applyBorder="1" applyAlignment="1">
      <alignment vertical="center" wrapText="1"/>
    </xf>
    <xf numFmtId="166" fontId="153" fillId="106" borderId="1" xfId="1" applyNumberFormat="1" applyFont="1" applyFill="1" applyBorder="1" applyAlignment="1">
      <alignment horizontal="left" vertical="top" wrapText="1"/>
    </xf>
    <xf numFmtId="0" fontId="157" fillId="107" borderId="1" xfId="7" applyFont="1" applyFill="1" applyBorder="1" applyAlignment="1">
      <alignment vertical="center" wrapText="1"/>
    </xf>
    <xf numFmtId="0" fontId="202" fillId="106" borderId="1" xfId="2" applyFont="1" applyFill="1" applyBorder="1" applyAlignment="1">
      <alignment wrapText="1"/>
    </xf>
    <xf numFmtId="0" fontId="202" fillId="106" borderId="1" xfId="8" applyFont="1" applyFill="1" applyBorder="1" applyAlignment="1">
      <alignment wrapText="1"/>
    </xf>
    <xf numFmtId="166" fontId="178" fillId="9" borderId="22" xfId="1" applyNumberFormat="1" applyFont="1" applyFill="1" applyBorder="1" applyAlignment="1">
      <alignment horizontal="center" vertical="center" wrapText="1"/>
    </xf>
    <xf numFmtId="0" fontId="87" fillId="9" borderId="9" xfId="1" applyFont="1" applyFill="1" applyBorder="1" applyAlignment="1">
      <alignment vertical="center" wrapText="1"/>
    </xf>
    <xf numFmtId="0" fontId="178" fillId="9" borderId="9" xfId="1" applyFont="1" applyFill="1" applyBorder="1" applyAlignment="1">
      <alignment vertical="center" wrapText="1"/>
    </xf>
    <xf numFmtId="169" fontId="153" fillId="106" borderId="40" xfId="1" quotePrefix="1" applyNumberFormat="1" applyFont="1" applyFill="1" applyBorder="1" applyAlignment="1">
      <alignment horizontal="center" vertical="center" wrapText="1"/>
    </xf>
    <xf numFmtId="0" fontId="202" fillId="106" borderId="1" xfId="8" applyFont="1" applyFill="1" applyBorder="1" applyAlignment="1">
      <alignment vertical="top" wrapText="1"/>
    </xf>
    <xf numFmtId="0" fontId="157" fillId="107" borderId="1" xfId="0" applyFont="1" applyFill="1" applyBorder="1" applyAlignment="1">
      <alignment vertical="center" wrapText="1"/>
    </xf>
    <xf numFmtId="0" fontId="87" fillId="59" borderId="9" xfId="1" applyFont="1" applyFill="1" applyBorder="1" applyAlignment="1">
      <alignment vertical="center" wrapText="1"/>
    </xf>
    <xf numFmtId="0" fontId="87" fillId="59" borderId="22" xfId="1" applyFont="1" applyFill="1" applyBorder="1" applyAlignment="1">
      <alignment vertical="center" wrapText="1"/>
    </xf>
    <xf numFmtId="49" fontId="87" fillId="59" borderId="1" xfId="1" applyNumberFormat="1" applyFont="1" applyFill="1" applyBorder="1" applyAlignment="1">
      <alignment horizontal="center" vertical="center" wrapText="1"/>
    </xf>
    <xf numFmtId="0" fontId="87" fillId="59" borderId="22" xfId="1" applyFont="1" applyFill="1" applyBorder="1" applyAlignment="1">
      <alignment horizontal="center" vertical="center" wrapText="1"/>
    </xf>
    <xf numFmtId="0" fontId="87" fillId="59" borderId="2" xfId="1" applyFont="1" applyFill="1" applyBorder="1" applyAlignment="1">
      <alignment horizontal="center" vertical="center" wrapText="1"/>
    </xf>
    <xf numFmtId="166" fontId="87" fillId="59" borderId="22" xfId="1" applyNumberFormat="1" applyFont="1" applyFill="1" applyBorder="1" applyAlignment="1">
      <alignment horizontal="center" vertical="center" wrapText="1"/>
    </xf>
    <xf numFmtId="166" fontId="178" fillId="59" borderId="22" xfId="1" applyNumberFormat="1" applyFont="1" applyFill="1" applyBorder="1" applyAlignment="1">
      <alignment horizontal="center" vertical="center" wrapText="1"/>
    </xf>
    <xf numFmtId="166" fontId="87" fillId="59" borderId="85" xfId="1" applyNumberFormat="1" applyFont="1" applyFill="1" applyBorder="1" applyAlignment="1">
      <alignment horizontal="center" vertical="center" wrapText="1"/>
    </xf>
    <xf numFmtId="165" fontId="87" fillId="59" borderId="29" xfId="1" applyNumberFormat="1" applyFont="1" applyFill="1" applyBorder="1" applyAlignment="1">
      <alignment horizontal="center" vertical="center" wrapText="1"/>
    </xf>
    <xf numFmtId="0" fontId="87" fillId="59" borderId="1" xfId="1" applyFont="1" applyFill="1" applyBorder="1" applyAlignment="1">
      <alignment vertical="center" wrapText="1"/>
    </xf>
    <xf numFmtId="0" fontId="193" fillId="59" borderId="1" xfId="2" applyFont="1" applyFill="1" applyBorder="1" applyAlignment="1">
      <alignment vertical="center" wrapText="1"/>
    </xf>
    <xf numFmtId="49" fontId="87" fillId="59" borderId="22" xfId="1" applyNumberFormat="1" applyFont="1" applyFill="1" applyBorder="1" applyAlignment="1">
      <alignment horizontal="center" vertical="center" wrapText="1"/>
    </xf>
    <xf numFmtId="169" fontId="87" fillId="59" borderId="1" xfId="1" applyNumberFormat="1" applyFont="1" applyFill="1" applyBorder="1" applyAlignment="1">
      <alignment horizontal="center" vertical="center" wrapText="1"/>
    </xf>
    <xf numFmtId="0" fontId="178" fillId="59" borderId="1" xfId="1" applyFont="1" applyFill="1" applyBorder="1" applyAlignment="1">
      <alignment horizontal="center" vertical="center" wrapText="1"/>
    </xf>
    <xf numFmtId="0" fontId="87" fillId="59" borderId="47" xfId="1" applyFont="1" applyFill="1" applyBorder="1" applyAlignment="1">
      <alignment horizontal="center" vertical="center" wrapText="1"/>
    </xf>
    <xf numFmtId="49" fontId="86" fillId="54" borderId="22" xfId="1" applyNumberFormat="1" applyFont="1" applyFill="1" applyBorder="1" applyAlignment="1">
      <alignment horizontal="center" vertical="center" wrapText="1"/>
    </xf>
    <xf numFmtId="0" fontId="87" fillId="59" borderId="1" xfId="1" applyFont="1" applyFill="1" applyBorder="1" applyAlignment="1">
      <alignment horizontal="center" vertical="center" wrapText="1"/>
    </xf>
    <xf numFmtId="0" fontId="87" fillId="59" borderId="30" xfId="1" applyFont="1" applyFill="1" applyBorder="1" applyAlignment="1">
      <alignment horizontal="center" vertical="center" wrapText="1"/>
    </xf>
    <xf numFmtId="0" fontId="87" fillId="59" borderId="38" xfId="1" applyFont="1" applyFill="1" applyBorder="1" applyAlignment="1">
      <alignment horizontal="center" vertical="center" wrapText="1"/>
    </xf>
    <xf numFmtId="169" fontId="87" fillId="59" borderId="30" xfId="1" applyNumberFormat="1" applyFont="1" applyFill="1" applyBorder="1" applyAlignment="1">
      <alignment horizontal="center" vertical="center" wrapText="1"/>
    </xf>
    <xf numFmtId="14" fontId="87" fillId="59" borderId="1" xfId="1" applyNumberFormat="1" applyFont="1" applyFill="1" applyBorder="1" applyAlignment="1">
      <alignment horizontal="center" vertical="center" wrapText="1"/>
    </xf>
    <xf numFmtId="169" fontId="153" fillId="106" borderId="57" xfId="1" applyNumberFormat="1" applyFont="1" applyFill="1" applyBorder="1" applyAlignment="1">
      <alignment horizontal="center" vertical="center" wrapText="1"/>
    </xf>
    <xf numFmtId="0" fontId="202" fillId="106" borderId="60" xfId="2" applyFont="1" applyFill="1" applyBorder="1" applyAlignment="1">
      <alignment vertical="center" wrapText="1"/>
    </xf>
    <xf numFmtId="49" fontId="153" fillId="106" borderId="59" xfId="1" applyNumberFormat="1" applyFont="1" applyFill="1" applyBorder="1" applyAlignment="1">
      <alignment horizontal="center" vertical="center" wrapText="1"/>
    </xf>
    <xf numFmtId="169" fontId="153" fillId="106" borderId="73" xfId="1" applyNumberFormat="1" applyFont="1" applyFill="1" applyBorder="1" applyAlignment="1">
      <alignment horizontal="center" vertical="center" wrapText="1"/>
    </xf>
    <xf numFmtId="0" fontId="153" fillId="106" borderId="59" xfId="1" applyFont="1" applyFill="1" applyBorder="1" applyAlignment="1">
      <alignment horizontal="center" vertical="center" wrapText="1"/>
    </xf>
    <xf numFmtId="169" fontId="153" fillId="106" borderId="59" xfId="1" applyNumberFormat="1" applyFont="1" applyFill="1" applyBorder="1" applyAlignment="1">
      <alignment horizontal="center" vertical="center" wrapText="1"/>
    </xf>
    <xf numFmtId="0" fontId="153" fillId="106" borderId="58" xfId="1" applyFont="1" applyFill="1" applyBorder="1" applyAlignment="1">
      <alignment horizontal="center" vertical="center" wrapText="1"/>
    </xf>
    <xf numFmtId="0" fontId="153" fillId="106" borderId="73" xfId="1" applyFont="1" applyFill="1" applyBorder="1" applyAlignment="1">
      <alignment horizontal="center" vertical="center" wrapText="1"/>
    </xf>
    <xf numFmtId="0" fontId="202" fillId="106" borderId="1" xfId="2" applyFont="1" applyFill="1" applyBorder="1" applyAlignment="1">
      <alignment horizontal="center" vertical="center" wrapText="1"/>
    </xf>
    <xf numFmtId="169" fontId="157" fillId="107" borderId="22" xfId="1" applyNumberFormat="1" applyFont="1" applyFill="1" applyBorder="1" applyAlignment="1">
      <alignment horizontal="center" vertical="center"/>
    </xf>
    <xf numFmtId="0" fontId="193" fillId="7" borderId="1" xfId="2" applyFont="1" applyFill="1" applyBorder="1" applyAlignment="1">
      <alignment vertical="center" wrapText="1"/>
    </xf>
    <xf numFmtId="165" fontId="86" fillId="7" borderId="1" xfId="1" applyNumberFormat="1" applyFont="1" applyFill="1" applyBorder="1" applyAlignment="1">
      <alignment horizontal="left" vertical="center" wrapText="1"/>
    </xf>
    <xf numFmtId="0" fontId="208" fillId="106" borderId="1" xfId="2" applyFont="1" applyFill="1" applyBorder="1" applyAlignment="1">
      <alignment vertical="center" wrapText="1"/>
    </xf>
    <xf numFmtId="0" fontId="87" fillId="6" borderId="1" xfId="1" applyFont="1" applyFill="1" applyBorder="1" applyAlignment="1">
      <alignment horizontal="left" vertical="center" wrapText="1"/>
    </xf>
    <xf numFmtId="0" fontId="36" fillId="6" borderId="22" xfId="1" quotePrefix="1" applyFont="1" applyFill="1" applyBorder="1" applyAlignment="1">
      <alignment horizontal="left" vertical="center" wrapText="1"/>
    </xf>
    <xf numFmtId="0" fontId="87" fillId="88" borderId="22" xfId="1" applyFont="1" applyFill="1" applyBorder="1" applyAlignment="1">
      <alignment horizontal="center" vertical="center" wrapText="1"/>
    </xf>
    <xf numFmtId="166" fontId="87" fillId="88" borderId="2" xfId="1" applyNumberFormat="1" applyFont="1" applyFill="1" applyBorder="1" applyAlignment="1">
      <alignment horizontal="center" vertical="center" wrapText="1"/>
    </xf>
    <xf numFmtId="169" fontId="87" fillId="88" borderId="40" xfId="1" applyNumberFormat="1" applyFont="1" applyFill="1" applyBorder="1" applyAlignment="1">
      <alignment horizontal="center" vertical="center" wrapText="1"/>
    </xf>
    <xf numFmtId="166" fontId="87" fillId="88" borderId="83" xfId="1" applyNumberFormat="1" applyFont="1" applyFill="1" applyBorder="1" applyAlignment="1">
      <alignment horizontal="center" vertical="center" wrapText="1"/>
    </xf>
    <xf numFmtId="0" fontId="167" fillId="80" borderId="0" xfId="2" applyFont="1" applyFill="1" applyBorder="1" applyAlignment="1" applyProtection="1">
      <alignment vertical="center" wrapText="1"/>
    </xf>
    <xf numFmtId="169" fontId="36" fillId="86" borderId="46" xfId="1" applyNumberFormat="1" applyFont="1" applyFill="1" applyBorder="1" applyAlignment="1">
      <alignment horizontal="center" vertical="center" wrapText="1"/>
    </xf>
    <xf numFmtId="49" fontId="87" fillId="88" borderId="22" xfId="1" applyNumberFormat="1" applyFont="1" applyFill="1" applyBorder="1" applyAlignment="1">
      <alignment horizontal="center" vertical="center" wrapText="1"/>
    </xf>
    <xf numFmtId="169" fontId="87" fillId="88" borderId="1" xfId="1" applyNumberFormat="1" applyFont="1" applyFill="1" applyBorder="1" applyAlignment="1">
      <alignment horizontal="center" vertical="center" wrapText="1"/>
    </xf>
    <xf numFmtId="0" fontId="178" fillId="88" borderId="1" xfId="1" applyFont="1" applyFill="1" applyBorder="1" applyAlignment="1">
      <alignment horizontal="center" vertical="center" wrapText="1"/>
    </xf>
    <xf numFmtId="0" fontId="36" fillId="101" borderId="47" xfId="1" applyFont="1" applyFill="1" applyBorder="1" applyAlignment="1">
      <alignment horizontal="center" vertical="center" wrapText="1"/>
    </xf>
    <xf numFmtId="0" fontId="87" fillId="88" borderId="47" xfId="1" applyFont="1" applyFill="1" applyBorder="1" applyAlignment="1">
      <alignment horizontal="center" vertical="center" wrapText="1"/>
    </xf>
    <xf numFmtId="0" fontId="165" fillId="106" borderId="30" xfId="1" applyFont="1" applyFill="1" applyBorder="1" applyAlignment="1">
      <alignment horizontal="center" vertical="center"/>
    </xf>
    <xf numFmtId="169" fontId="87" fillId="88" borderId="22" xfId="1" applyNumberFormat="1" applyFont="1" applyFill="1" applyBorder="1" applyAlignment="1">
      <alignment horizontal="center" vertical="center" wrapText="1"/>
    </xf>
    <xf numFmtId="169" fontId="165" fillId="106" borderId="22" xfId="1" applyNumberFormat="1" applyFont="1" applyFill="1" applyBorder="1" applyAlignment="1">
      <alignment horizontal="center" vertical="center"/>
    </xf>
    <xf numFmtId="166" fontId="138" fillId="106" borderId="38" xfId="1" applyNumberFormat="1" applyFont="1" applyFill="1" applyBorder="1" applyAlignment="1">
      <alignment horizontal="center" vertical="center" wrapText="1"/>
    </xf>
    <xf numFmtId="169" fontId="87" fillId="88" borderId="30" xfId="1" applyNumberFormat="1" applyFont="1" applyFill="1" applyBorder="1" applyAlignment="1">
      <alignment horizontal="center" vertical="center" wrapText="1"/>
    </xf>
    <xf numFmtId="0" fontId="87" fillId="6" borderId="2" xfId="1" applyFont="1" applyFill="1" applyBorder="1" applyAlignment="1">
      <alignment vertical="center" wrapText="1"/>
    </xf>
    <xf numFmtId="0" fontId="36" fillId="9" borderId="13" xfId="1" applyFont="1" applyFill="1" applyBorder="1" applyAlignment="1">
      <alignment horizontal="center" vertical="center" wrapText="1"/>
    </xf>
    <xf numFmtId="166" fontId="87" fillId="88" borderId="1" xfId="1" applyNumberFormat="1" applyFont="1" applyFill="1" applyBorder="1" applyAlignment="1">
      <alignment vertical="center" wrapText="1"/>
    </xf>
    <xf numFmtId="14" fontId="138" fillId="78" borderId="17" xfId="1" applyNumberFormat="1" applyFont="1" applyFill="1" applyBorder="1" applyAlignment="1">
      <alignment horizontal="center" vertical="center" wrapText="1"/>
    </xf>
    <xf numFmtId="0" fontId="193" fillId="6" borderId="0" xfId="8" applyFont="1" applyFill="1" applyBorder="1" applyAlignment="1">
      <alignment vertical="center" wrapText="1"/>
    </xf>
    <xf numFmtId="0" fontId="206" fillId="6" borderId="47" xfId="2" applyFont="1" applyFill="1" applyBorder="1" applyAlignment="1">
      <alignment horizontal="center" vertical="center" wrapText="1"/>
    </xf>
    <xf numFmtId="0" fontId="86" fillId="7" borderId="1" xfId="7" applyFont="1" applyFill="1" applyBorder="1" applyAlignment="1">
      <alignment vertical="center" wrapText="1"/>
    </xf>
    <xf numFmtId="0" fontId="87" fillId="88" borderId="9" xfId="1" applyFont="1" applyFill="1" applyBorder="1" applyAlignment="1">
      <alignment vertical="center" wrapText="1"/>
    </xf>
    <xf numFmtId="0" fontId="178" fillId="88" borderId="9" xfId="1" applyFont="1" applyFill="1" applyBorder="1" applyAlignment="1">
      <alignment vertical="center" wrapText="1"/>
    </xf>
    <xf numFmtId="166" fontId="87" fillId="88" borderId="22" xfId="1" applyNumberFormat="1" applyFont="1" applyFill="1" applyBorder="1" applyAlignment="1">
      <alignment horizontal="center" vertical="center" wrapText="1"/>
    </xf>
    <xf numFmtId="0" fontId="87" fillId="104" borderId="2" xfId="1" applyFont="1" applyFill="1" applyBorder="1" applyAlignment="1">
      <alignment horizontal="center" vertical="center" wrapText="1"/>
    </xf>
    <xf numFmtId="166" fontId="178" fillId="6" borderId="1" xfId="1" applyNumberFormat="1" applyFont="1" applyFill="1" applyBorder="1" applyAlignment="1">
      <alignment horizontal="center" vertical="center" wrapText="1"/>
    </xf>
    <xf numFmtId="167" fontId="153" fillId="106" borderId="22" xfId="1" applyNumberFormat="1" applyFont="1" applyFill="1" applyBorder="1" applyAlignment="1">
      <alignment horizontal="center" vertical="center" wrapText="1"/>
    </xf>
    <xf numFmtId="169" fontId="87" fillId="59" borderId="2" xfId="1" applyNumberFormat="1" applyFont="1" applyFill="1" applyBorder="1" applyAlignment="1">
      <alignment horizontal="center" vertical="center" wrapText="1"/>
    </xf>
    <xf numFmtId="0" fontId="36" fillId="20" borderId="38" xfId="1" applyFont="1" applyFill="1" applyBorder="1" applyAlignment="1">
      <alignment horizontal="center" vertical="center"/>
    </xf>
    <xf numFmtId="166" fontId="36" fillId="9" borderId="3" xfId="1" applyNumberFormat="1" applyFont="1" applyFill="1" applyBorder="1" applyAlignment="1">
      <alignment vertical="center" wrapText="1"/>
    </xf>
    <xf numFmtId="0" fontId="153" fillId="106" borderId="91" xfId="1" applyFont="1" applyFill="1" applyBorder="1" applyAlignment="1">
      <alignment vertical="center" wrapText="1"/>
    </xf>
    <xf numFmtId="0" fontId="200" fillId="6" borderId="1" xfId="1" applyFont="1" applyFill="1" applyBorder="1" applyAlignment="1">
      <alignment vertical="center" wrapText="1"/>
    </xf>
    <xf numFmtId="0" fontId="165" fillId="107" borderId="1" xfId="7" applyFont="1" applyFill="1" applyBorder="1" applyAlignment="1">
      <alignment vertical="center" wrapText="1"/>
    </xf>
    <xf numFmtId="14" fontId="138" fillId="106" borderId="2" xfId="1" applyNumberFormat="1" applyFont="1" applyFill="1" applyBorder="1" applyAlignment="1">
      <alignment horizontal="center" vertical="center" wrapText="1"/>
    </xf>
    <xf numFmtId="0" fontId="153" fillId="106" borderId="90" xfId="1" applyFont="1" applyFill="1" applyBorder="1" applyAlignment="1">
      <alignment vertical="center" wrapText="1"/>
    </xf>
    <xf numFmtId="0" fontId="196" fillId="106" borderId="91" xfId="1" applyFont="1" applyFill="1" applyBorder="1" applyAlignment="1">
      <alignment vertical="center" wrapText="1"/>
    </xf>
    <xf numFmtId="0" fontId="153" fillId="106" borderId="59" xfId="1" applyFont="1" applyFill="1" applyBorder="1" applyAlignment="1">
      <alignment vertical="center" wrapText="1"/>
    </xf>
    <xf numFmtId="1" fontId="36" fillId="59" borderId="1" xfId="1" quotePrefix="1" applyNumberFormat="1" applyFont="1" applyFill="1" applyBorder="1" applyAlignment="1">
      <alignment horizontal="center" vertical="center" wrapText="1"/>
    </xf>
    <xf numFmtId="1" fontId="165" fillId="79" borderId="1" xfId="1" applyNumberFormat="1" applyFont="1" applyFill="1" applyBorder="1" applyAlignment="1">
      <alignment horizontal="center" vertical="center" wrapText="1"/>
    </xf>
    <xf numFmtId="1" fontId="36" fillId="6" borderId="22" xfId="1" applyNumberFormat="1" applyFont="1" applyFill="1" applyBorder="1" applyAlignment="1">
      <alignment horizontal="center" vertical="center" wrapText="1"/>
    </xf>
    <xf numFmtId="1" fontId="86" fillId="89" borderId="22" xfId="1" applyNumberFormat="1" applyFont="1" applyFill="1" applyBorder="1" applyAlignment="1">
      <alignment horizontal="center" vertical="center" wrapText="1"/>
    </xf>
    <xf numFmtId="0" fontId="167" fillId="65" borderId="0" xfId="2" applyFont="1" applyFill="1" applyBorder="1" applyAlignment="1">
      <alignment wrapText="1"/>
    </xf>
    <xf numFmtId="169" fontId="153" fillId="106" borderId="116" xfId="1" applyNumberFormat="1" applyFont="1" applyFill="1" applyBorder="1" applyAlignment="1">
      <alignment horizontal="center" vertical="center" wrapText="1"/>
    </xf>
    <xf numFmtId="166" fontId="36" fillId="11" borderId="9" xfId="1" applyNumberFormat="1" applyFont="1" applyFill="1" applyBorder="1" applyAlignment="1">
      <alignment horizontal="center" vertical="center" wrapText="1"/>
    </xf>
    <xf numFmtId="166" fontId="36" fillId="20" borderId="9" xfId="1" applyNumberFormat="1" applyFont="1" applyFill="1" applyBorder="1" applyAlignment="1">
      <alignment horizontal="center" vertical="center" wrapText="1"/>
    </xf>
    <xf numFmtId="14" fontId="153" fillId="106" borderId="32" xfId="1" applyNumberFormat="1" applyFont="1" applyFill="1" applyBorder="1" applyAlignment="1">
      <alignment horizontal="center" vertical="center" wrapText="1"/>
    </xf>
    <xf numFmtId="14" fontId="153" fillId="106" borderId="2" xfId="1" applyNumberFormat="1" applyFont="1" applyFill="1" applyBorder="1" applyAlignment="1">
      <alignment horizontal="center" vertical="center" wrapText="1"/>
    </xf>
    <xf numFmtId="1" fontId="138" fillId="78" borderId="22" xfId="1" applyNumberFormat="1" applyFont="1" applyFill="1" applyBorder="1" applyAlignment="1">
      <alignment horizontal="center" vertical="center" wrapText="1"/>
    </xf>
    <xf numFmtId="1" fontId="36" fillId="27" borderId="22" xfId="1" applyNumberFormat="1" applyFont="1" applyFill="1" applyBorder="1" applyAlignment="1">
      <alignment horizontal="center" vertical="center" wrapText="1"/>
    </xf>
    <xf numFmtId="166" fontId="87" fillId="80" borderId="22" xfId="1" applyNumberFormat="1" applyFont="1" applyFill="1" applyBorder="1" applyAlignment="1">
      <alignment horizontal="center" vertical="center" wrapText="1"/>
    </xf>
    <xf numFmtId="167" fontId="36" fillId="27" borderId="22" xfId="1" applyNumberFormat="1" applyFont="1" applyFill="1" applyBorder="1" applyAlignment="1">
      <alignment horizontal="center" vertical="center" wrapText="1"/>
    </xf>
    <xf numFmtId="167" fontId="166" fillId="27" borderId="22" xfId="1" applyNumberFormat="1" applyFont="1" applyFill="1" applyBorder="1" applyAlignment="1">
      <alignment horizontal="center" vertical="center" wrapText="1"/>
    </xf>
    <xf numFmtId="167" fontId="166" fillId="80" borderId="22" xfId="1" applyNumberFormat="1" applyFont="1" applyFill="1" applyBorder="1" applyAlignment="1">
      <alignment horizontal="center" vertical="center" wrapText="1"/>
    </xf>
    <xf numFmtId="167" fontId="36" fillId="80" borderId="22" xfId="1" applyNumberFormat="1" applyFont="1" applyFill="1" applyBorder="1" applyAlignment="1">
      <alignment horizontal="center" vertical="center" wrapText="1"/>
    </xf>
    <xf numFmtId="0" fontId="207" fillId="78" borderId="1" xfId="2" applyFont="1" applyFill="1" applyBorder="1" applyAlignment="1" applyProtection="1">
      <alignment vertical="center" wrapText="1"/>
    </xf>
    <xf numFmtId="169" fontId="153" fillId="106" borderId="2" xfId="1" quotePrefix="1" applyNumberFormat="1" applyFont="1" applyFill="1" applyBorder="1" applyAlignment="1">
      <alignment horizontal="center" vertical="center" wrapText="1"/>
    </xf>
    <xf numFmtId="169" fontId="36" fillId="27" borderId="2" xfId="1" applyNumberFormat="1" applyFont="1" applyFill="1" applyBorder="1" applyAlignment="1">
      <alignment horizontal="center" vertical="center" wrapText="1"/>
    </xf>
    <xf numFmtId="166" fontId="36" fillId="9" borderId="22" xfId="1" applyNumberFormat="1" applyFont="1" applyFill="1" applyBorder="1" applyAlignment="1">
      <alignment horizontal="center" vertical="center" wrapText="1"/>
    </xf>
    <xf numFmtId="166" fontId="153" fillId="106" borderId="13" xfId="1" applyNumberFormat="1" applyFont="1" applyFill="1" applyBorder="1" applyAlignment="1">
      <alignment horizontal="center" vertical="center" wrapText="1"/>
    </xf>
    <xf numFmtId="14" fontId="153" fillId="106" borderId="13" xfId="1" applyNumberFormat="1" applyFont="1" applyFill="1" applyBorder="1" applyAlignment="1">
      <alignment horizontal="center" vertical="center" wrapText="1"/>
    </xf>
    <xf numFmtId="0" fontId="196" fillId="24" borderId="9" xfId="1" applyFont="1" applyFill="1" applyBorder="1" applyAlignment="1">
      <alignment vertical="center" wrapText="1"/>
    </xf>
    <xf numFmtId="0" fontId="153" fillId="24" borderId="1" xfId="1" applyFont="1" applyFill="1" applyBorder="1" applyAlignment="1">
      <alignment vertical="center" wrapText="1"/>
    </xf>
    <xf numFmtId="1" fontId="157" fillId="93" borderId="91" xfId="1" applyNumberFormat="1" applyFont="1" applyFill="1" applyBorder="1" applyAlignment="1">
      <alignment horizontal="center" vertical="center" wrapText="1"/>
    </xf>
    <xf numFmtId="49" fontId="153" fillId="24" borderId="1" xfId="1" applyNumberFormat="1" applyFont="1" applyFill="1" applyBorder="1" applyAlignment="1">
      <alignment horizontal="center" vertical="center" wrapText="1"/>
    </xf>
    <xf numFmtId="0" fontId="153" fillId="24" borderId="22" xfId="1" applyFont="1" applyFill="1" applyBorder="1" applyAlignment="1">
      <alignment horizontal="center" vertical="center" wrapText="1"/>
    </xf>
    <xf numFmtId="0" fontId="153" fillId="24" borderId="2" xfId="1" applyFont="1" applyFill="1" applyBorder="1" applyAlignment="1">
      <alignment horizontal="center" vertical="center" wrapText="1"/>
    </xf>
    <xf numFmtId="166" fontId="153" fillId="24" borderId="22" xfId="1" applyNumberFormat="1" applyFont="1" applyFill="1" applyBorder="1" applyAlignment="1">
      <alignment horizontal="center" vertical="center" wrapText="1"/>
    </xf>
    <xf numFmtId="166" fontId="196" fillId="24" borderId="22" xfId="1" applyNumberFormat="1" applyFont="1" applyFill="1" applyBorder="1" applyAlignment="1">
      <alignment horizontal="center" vertical="center" wrapText="1"/>
    </xf>
    <xf numFmtId="166" fontId="153" fillId="24" borderId="1" xfId="1" applyNumberFormat="1" applyFont="1" applyFill="1" applyBorder="1" applyAlignment="1">
      <alignment horizontal="center" vertical="center" wrapText="1"/>
    </xf>
    <xf numFmtId="166" fontId="153" fillId="24" borderId="2" xfId="1" applyNumberFormat="1" applyFont="1" applyFill="1" applyBorder="1" applyAlignment="1">
      <alignment horizontal="center" vertical="center" wrapText="1"/>
    </xf>
    <xf numFmtId="166" fontId="153" fillId="24" borderId="9" xfId="1" applyNumberFormat="1" applyFont="1" applyFill="1" applyBorder="1" applyAlignment="1">
      <alignment horizontal="center" vertical="center" wrapText="1"/>
    </xf>
    <xf numFmtId="167" fontId="153" fillId="24" borderId="9" xfId="1" applyNumberFormat="1" applyFont="1" applyFill="1" applyBorder="1" applyAlignment="1">
      <alignment horizontal="center" vertical="center" wrapText="1"/>
    </xf>
    <xf numFmtId="169" fontId="153" fillId="24" borderId="40" xfId="1" applyNumberFormat="1" applyFont="1" applyFill="1" applyBorder="1" applyAlignment="1">
      <alignment horizontal="center" vertical="center" wrapText="1"/>
    </xf>
    <xf numFmtId="166" fontId="153" fillId="24" borderId="83" xfId="1" applyNumberFormat="1" applyFont="1" applyFill="1" applyBorder="1" applyAlignment="1">
      <alignment horizontal="center" vertical="center" wrapText="1"/>
    </xf>
    <xf numFmtId="166" fontId="153" fillId="24" borderId="85" xfId="1" applyNumberFormat="1" applyFont="1" applyFill="1" applyBorder="1" applyAlignment="1">
      <alignment horizontal="center" vertical="center" wrapText="1"/>
    </xf>
    <xf numFmtId="165" fontId="153" fillId="24" borderId="29" xfId="1" applyNumberFormat="1" applyFont="1" applyFill="1" applyBorder="1" applyAlignment="1">
      <alignment horizontal="center" vertical="center" wrapText="1"/>
    </xf>
    <xf numFmtId="0" fontId="202" fillId="24" borderId="1" xfId="2" applyFont="1" applyFill="1" applyBorder="1" applyAlignment="1">
      <alignment vertical="center" wrapText="1"/>
    </xf>
    <xf numFmtId="0" fontId="202" fillId="24" borderId="1" xfId="8" applyFont="1" applyFill="1" applyBorder="1" applyAlignment="1">
      <alignment vertical="center" wrapText="1"/>
    </xf>
    <xf numFmtId="169" fontId="153" fillId="24" borderId="2" xfId="1" applyNumberFormat="1" applyFont="1" applyFill="1" applyBorder="1" applyAlignment="1">
      <alignment horizontal="center" vertical="center" wrapText="1"/>
    </xf>
    <xf numFmtId="169" fontId="153" fillId="24" borderId="1" xfId="1" applyNumberFormat="1" applyFont="1" applyFill="1" applyBorder="1" applyAlignment="1">
      <alignment horizontal="center" vertical="center" wrapText="1"/>
    </xf>
    <xf numFmtId="0" fontId="202" fillId="24" borderId="1" xfId="2" applyFont="1" applyFill="1" applyBorder="1" applyAlignment="1">
      <alignment horizontal="center" vertical="center" wrapText="1"/>
    </xf>
    <xf numFmtId="0" fontId="153" fillId="24" borderId="47" xfId="1" applyFont="1" applyFill="1" applyBorder="1" applyAlignment="1">
      <alignment horizontal="center" vertical="center" wrapText="1"/>
    </xf>
    <xf numFmtId="0" fontId="153" fillId="24" borderId="1" xfId="1" applyFont="1" applyFill="1" applyBorder="1" applyAlignment="1">
      <alignment horizontal="center" vertical="center" wrapText="1"/>
    </xf>
    <xf numFmtId="0" fontId="153" fillId="24" borderId="30" xfId="1" applyFont="1" applyFill="1" applyBorder="1" applyAlignment="1">
      <alignment horizontal="center" vertical="center" wrapText="1"/>
    </xf>
    <xf numFmtId="169" fontId="153" fillId="24" borderId="30" xfId="1" applyNumberFormat="1" applyFont="1" applyFill="1" applyBorder="1" applyAlignment="1">
      <alignment horizontal="center" vertical="center" wrapText="1"/>
    </xf>
    <xf numFmtId="14" fontId="153" fillId="24" borderId="1" xfId="1" applyNumberFormat="1" applyFont="1" applyFill="1" applyBorder="1" applyAlignment="1">
      <alignment horizontal="center" vertical="center" wrapText="1"/>
    </xf>
    <xf numFmtId="166" fontId="153" fillId="106" borderId="1" xfId="1" applyNumberFormat="1" applyFont="1" applyFill="1" applyBorder="1" applyAlignment="1">
      <alignment horizontal="left" vertical="center" wrapText="1"/>
    </xf>
    <xf numFmtId="165" fontId="157" fillId="107" borderId="1" xfId="1" applyNumberFormat="1" applyFont="1" applyFill="1" applyBorder="1" applyAlignment="1">
      <alignment horizontal="left" vertical="center" wrapText="1"/>
    </xf>
    <xf numFmtId="0" fontId="153" fillId="24" borderId="9" xfId="1" applyFont="1" applyFill="1" applyBorder="1" applyAlignment="1">
      <alignment vertical="center" wrapText="1"/>
    </xf>
    <xf numFmtId="0" fontId="87" fillId="88" borderId="22" xfId="1" applyFont="1" applyFill="1" applyBorder="1" applyAlignment="1">
      <alignment horizontal="left" vertical="center" wrapText="1"/>
    </xf>
    <xf numFmtId="1" fontId="157" fillId="107" borderId="1" xfId="1" applyNumberFormat="1" applyFont="1" applyFill="1" applyBorder="1" applyAlignment="1">
      <alignment horizontal="center" vertical="center" wrapText="1"/>
    </xf>
    <xf numFmtId="1" fontId="165" fillId="107" borderId="1" xfId="1" applyNumberFormat="1" applyFont="1" applyFill="1" applyBorder="1" applyAlignment="1">
      <alignment horizontal="center" vertical="center" wrapText="1"/>
    </xf>
    <xf numFmtId="166" fontId="153" fillId="106" borderId="21" xfId="1" applyNumberFormat="1" applyFont="1" applyFill="1" applyBorder="1" applyAlignment="1">
      <alignment horizontal="center" vertical="center" wrapText="1"/>
    </xf>
    <xf numFmtId="166" fontId="153" fillId="106" borderId="18" xfId="1" applyNumberFormat="1" applyFont="1" applyFill="1" applyBorder="1" applyAlignment="1">
      <alignment horizontal="center" vertical="center" wrapText="1"/>
    </xf>
    <xf numFmtId="0" fontId="36" fillId="88" borderId="0" xfId="1" applyFont="1" applyFill="1" applyAlignment="1">
      <alignment vertical="center" wrapText="1"/>
    </xf>
    <xf numFmtId="169" fontId="87" fillId="88" borderId="2" xfId="1" quotePrefix="1" applyNumberFormat="1" applyFont="1" applyFill="1" applyBorder="1" applyAlignment="1">
      <alignment horizontal="center" vertical="center" wrapText="1"/>
    </xf>
    <xf numFmtId="49" fontId="153" fillId="106" borderId="52" xfId="1" applyNumberFormat="1" applyFont="1" applyFill="1" applyBorder="1" applyAlignment="1">
      <alignment horizontal="center" vertical="center" wrapText="1"/>
    </xf>
    <xf numFmtId="49" fontId="157" fillId="93" borderId="22" xfId="1" applyNumberFormat="1" applyFont="1" applyFill="1" applyBorder="1" applyAlignment="1">
      <alignment horizontal="center" vertical="center" wrapText="1"/>
    </xf>
    <xf numFmtId="169" fontId="153" fillId="106" borderId="13" xfId="1" applyNumberFormat="1" applyFont="1" applyFill="1" applyBorder="1" applyAlignment="1">
      <alignment horizontal="center" vertical="center" wrapText="1"/>
    </xf>
    <xf numFmtId="49" fontId="153" fillId="106" borderId="13" xfId="1" applyNumberFormat="1" applyFont="1" applyFill="1" applyBorder="1" applyAlignment="1">
      <alignment horizontal="center" vertical="center" wrapText="1"/>
    </xf>
    <xf numFmtId="0" fontId="87" fillId="88" borderId="30" xfId="1" applyFont="1" applyFill="1" applyBorder="1" applyAlignment="1">
      <alignment horizontal="center" vertical="center" wrapText="1"/>
    </xf>
    <xf numFmtId="0" fontId="153" fillId="106" borderId="0" xfId="1" applyFont="1" applyFill="1" applyAlignment="1">
      <alignment horizontal="center" vertical="center" wrapText="1"/>
    </xf>
    <xf numFmtId="0" fontId="87" fillId="6" borderId="0" xfId="1" applyFont="1" applyFill="1" applyAlignment="1">
      <alignment horizontal="center" vertical="center" wrapText="1"/>
    </xf>
    <xf numFmtId="169" fontId="153" fillId="24" borderId="22" xfId="1" applyNumberFormat="1" applyFont="1" applyFill="1" applyBorder="1" applyAlignment="1">
      <alignment horizontal="center" vertical="center" wrapText="1"/>
    </xf>
    <xf numFmtId="169" fontId="138" fillId="78" borderId="0" xfId="1" applyNumberFormat="1" applyFont="1" applyFill="1" applyAlignment="1">
      <alignment horizontal="center" vertical="center" wrapText="1"/>
    </xf>
    <xf numFmtId="169" fontId="153" fillId="106" borderId="0" xfId="1" applyNumberFormat="1" applyFont="1" applyFill="1" applyAlignment="1">
      <alignment horizontal="center" vertical="center" wrapText="1"/>
    </xf>
    <xf numFmtId="169" fontId="153" fillId="106" borderId="52" xfId="1" applyNumberFormat="1" applyFont="1" applyFill="1" applyBorder="1" applyAlignment="1">
      <alignment horizontal="center" vertical="center" wrapText="1"/>
    </xf>
    <xf numFmtId="0" fontId="153" fillId="106" borderId="52" xfId="1" applyFont="1" applyFill="1" applyBorder="1" applyAlignment="1">
      <alignment horizontal="center" vertical="center" wrapText="1"/>
    </xf>
    <xf numFmtId="0" fontId="10" fillId="86" borderId="22" xfId="2" applyFill="1" applyBorder="1" applyAlignment="1">
      <alignment horizontal="center" vertical="center" wrapText="1"/>
    </xf>
    <xf numFmtId="0" fontId="153" fillId="24" borderId="38" xfId="1" applyFont="1" applyFill="1" applyBorder="1" applyAlignment="1">
      <alignment horizontal="center" vertical="center" wrapText="1"/>
    </xf>
    <xf numFmtId="0" fontId="87" fillId="88" borderId="38" xfId="1" applyFont="1" applyFill="1" applyBorder="1" applyAlignment="1">
      <alignment horizontal="center" vertical="center" wrapText="1"/>
    </xf>
    <xf numFmtId="169" fontId="153" fillId="106" borderId="53" xfId="1" applyNumberFormat="1" applyFont="1" applyFill="1" applyBorder="1" applyAlignment="1">
      <alignment horizontal="center" vertical="center" wrapText="1"/>
    </xf>
    <xf numFmtId="0" fontId="87" fillId="6" borderId="0" xfId="1" applyFont="1" applyFill="1" applyAlignment="1">
      <alignment vertical="center" wrapText="1"/>
    </xf>
    <xf numFmtId="0" fontId="153" fillId="106" borderId="0" xfId="1" applyFont="1" applyFill="1" applyAlignment="1">
      <alignment vertical="center" wrapText="1"/>
    </xf>
    <xf numFmtId="0" fontId="153" fillId="106" borderId="13" xfId="1" applyFont="1" applyFill="1" applyBorder="1" applyAlignment="1">
      <alignment vertical="center" wrapText="1"/>
    </xf>
    <xf numFmtId="0" fontId="138" fillId="106" borderId="0" xfId="1" applyFont="1" applyFill="1" applyAlignment="1">
      <alignment horizontal="center" vertical="center" wrapText="1"/>
    </xf>
    <xf numFmtId="166" fontId="153" fillId="24" borderId="1" xfId="1" applyNumberFormat="1" applyFont="1" applyFill="1" applyBorder="1" applyAlignment="1">
      <alignment vertical="center" wrapText="1"/>
    </xf>
    <xf numFmtId="14" fontId="153" fillId="106" borderId="22" xfId="1" applyNumberFormat="1" applyFont="1" applyFill="1" applyBorder="1" applyAlignment="1">
      <alignment horizontal="center" vertical="center" wrapText="1"/>
    </xf>
    <xf numFmtId="166" fontId="166" fillId="6" borderId="3" xfId="1" applyNumberFormat="1" applyFont="1" applyFill="1" applyBorder="1" applyAlignment="1">
      <alignment horizontal="center" vertical="center" wrapText="1"/>
    </xf>
    <xf numFmtId="166" fontId="153" fillId="106" borderId="100" xfId="1" applyNumberFormat="1" applyFont="1" applyFill="1" applyBorder="1" applyAlignment="1">
      <alignment horizontal="center" vertical="center" wrapText="1"/>
    </xf>
    <xf numFmtId="169" fontId="36" fillId="6" borderId="46" xfId="1" applyNumberFormat="1" applyFont="1" applyFill="1" applyBorder="1" applyAlignment="1">
      <alignment horizontal="center" vertical="center" wrapText="1"/>
    </xf>
    <xf numFmtId="169" fontId="36" fillId="101" borderId="9" xfId="1" applyNumberFormat="1" applyFont="1" applyFill="1" applyBorder="1" applyAlignment="1">
      <alignment horizontal="center" vertical="center" wrapText="1"/>
    </xf>
    <xf numFmtId="0" fontId="36" fillId="101" borderId="9" xfId="1" applyFont="1" applyFill="1" applyBorder="1" applyAlignment="1">
      <alignment horizontal="center" vertical="center" wrapText="1"/>
    </xf>
    <xf numFmtId="169" fontId="36" fillId="9" borderId="2" xfId="1" quotePrefix="1" applyNumberFormat="1" applyFont="1" applyFill="1" applyBorder="1" applyAlignment="1">
      <alignment horizontal="center" vertical="center" wrapText="1"/>
    </xf>
    <xf numFmtId="169" fontId="87" fillId="9" borderId="57" xfId="1" applyNumberFormat="1" applyFont="1" applyFill="1" applyBorder="1" applyAlignment="1">
      <alignment horizontal="center" vertical="center" wrapText="1"/>
    </xf>
    <xf numFmtId="166" fontId="36" fillId="86" borderId="0" xfId="1" applyNumberFormat="1" applyFont="1" applyFill="1" applyAlignment="1">
      <alignment horizontal="center" vertical="center" wrapText="1"/>
    </xf>
    <xf numFmtId="0" fontId="153" fillId="106" borderId="13" xfId="1" applyFont="1" applyFill="1" applyBorder="1" applyAlignment="1">
      <alignment horizontal="center" vertical="center" wrapText="1"/>
    </xf>
    <xf numFmtId="14" fontId="87" fillId="9" borderId="2" xfId="1" applyNumberFormat="1" applyFont="1" applyFill="1" applyBorder="1" applyAlignment="1">
      <alignment horizontal="center" vertical="center" wrapText="1"/>
    </xf>
    <xf numFmtId="0" fontId="153" fillId="24" borderId="22" xfId="1" applyFont="1" applyFill="1" applyBorder="1" applyAlignment="1">
      <alignment vertical="center" wrapText="1"/>
    </xf>
    <xf numFmtId="0" fontId="153" fillId="24" borderId="0" xfId="1" applyFont="1" applyFill="1" applyAlignment="1">
      <alignment vertical="center" wrapText="1"/>
    </xf>
    <xf numFmtId="0" fontId="202" fillId="24" borderId="0" xfId="2" applyFont="1" applyFill="1" applyBorder="1" applyAlignment="1">
      <alignment vertical="center" wrapText="1"/>
    </xf>
    <xf numFmtId="0" fontId="87" fillId="80" borderId="0" xfId="1" applyFont="1" applyFill="1" applyAlignment="1">
      <alignment vertical="center" wrapText="1"/>
    </xf>
    <xf numFmtId="0" fontId="153" fillId="106" borderId="52" xfId="1" applyFont="1" applyFill="1" applyBorder="1" applyAlignment="1">
      <alignment vertical="center" wrapText="1"/>
    </xf>
    <xf numFmtId="166" fontId="36" fillId="80" borderId="1" xfId="1" quotePrefix="1" applyNumberFormat="1" applyFont="1" applyFill="1" applyBorder="1" applyAlignment="1">
      <alignment horizontal="center" vertical="center" wrapText="1"/>
    </xf>
    <xf numFmtId="166" fontId="153" fillId="106" borderId="52" xfId="1" applyNumberFormat="1" applyFont="1" applyFill="1" applyBorder="1" applyAlignment="1">
      <alignment horizontal="center" vertical="center" wrapText="1"/>
    </xf>
    <xf numFmtId="166" fontId="36" fillId="6" borderId="52" xfId="1" applyNumberFormat="1" applyFont="1" applyFill="1" applyBorder="1" applyAlignment="1">
      <alignment horizontal="center" vertical="center" wrapText="1"/>
    </xf>
    <xf numFmtId="166" fontId="153" fillId="106" borderId="80" xfId="1" applyNumberFormat="1" applyFont="1" applyFill="1" applyBorder="1" applyAlignment="1">
      <alignment horizontal="center" vertical="center" wrapText="1"/>
    </xf>
    <xf numFmtId="165" fontId="153" fillId="106" borderId="107" xfId="1" applyNumberFormat="1" applyFont="1" applyFill="1" applyBorder="1" applyAlignment="1">
      <alignment horizontal="center" vertical="center" wrapText="1"/>
    </xf>
    <xf numFmtId="0" fontId="202" fillId="106" borderId="13" xfId="2" applyFont="1" applyFill="1" applyBorder="1" applyAlignment="1">
      <alignment vertical="center" wrapText="1"/>
    </xf>
    <xf numFmtId="0" fontId="202" fillId="106" borderId="13" xfId="8" applyFont="1" applyFill="1" applyBorder="1" applyAlignment="1">
      <alignment vertical="center" wrapText="1"/>
    </xf>
    <xf numFmtId="0" fontId="196" fillId="106" borderId="13" xfId="1" applyFont="1" applyFill="1" applyBorder="1" applyAlignment="1">
      <alignment horizontal="center" vertical="center" wrapText="1"/>
    </xf>
    <xf numFmtId="0" fontId="153" fillId="106" borderId="139" xfId="1" applyFont="1" applyFill="1" applyBorder="1" applyAlignment="1">
      <alignment horizontal="center" vertical="center" wrapText="1"/>
    </xf>
    <xf numFmtId="0" fontId="153" fillId="106" borderId="206" xfId="1" applyFont="1" applyFill="1" applyBorder="1" applyAlignment="1">
      <alignment horizontal="center" vertical="center" wrapText="1"/>
    </xf>
    <xf numFmtId="169" fontId="153" fillId="106" borderId="80" xfId="1" applyNumberFormat="1" applyFont="1" applyFill="1" applyBorder="1" applyAlignment="1">
      <alignment horizontal="center" vertical="center" wrapText="1"/>
    </xf>
    <xf numFmtId="0" fontId="87" fillId="80" borderId="2" xfId="1" applyFont="1" applyFill="1" applyBorder="1" applyAlignment="1">
      <alignment horizontal="center" vertical="center" wrapText="1"/>
    </xf>
    <xf numFmtId="49" fontId="36" fillId="9" borderId="22" xfId="1" applyNumberFormat="1" applyFont="1" applyFill="1" applyBorder="1" applyAlignment="1">
      <alignment horizontal="center" vertical="center" wrapText="1"/>
    </xf>
    <xf numFmtId="49" fontId="153" fillId="24" borderId="22" xfId="1" applyNumberFormat="1" applyFont="1" applyFill="1" applyBorder="1" applyAlignment="1">
      <alignment horizontal="center" vertical="center" wrapText="1"/>
    </xf>
    <xf numFmtId="0" fontId="196" fillId="24" borderId="1" xfId="1" applyFont="1" applyFill="1" applyBorder="1" applyAlignment="1">
      <alignment horizontal="center" vertical="center" wrapText="1"/>
    </xf>
    <xf numFmtId="49" fontId="157" fillId="93" borderId="22" xfId="1" applyNumberFormat="1" applyFont="1" applyFill="1" applyBorder="1" applyAlignment="1">
      <alignment horizontal="center" vertical="center"/>
    </xf>
    <xf numFmtId="169" fontId="153" fillId="24" borderId="1" xfId="1" applyNumberFormat="1" applyFont="1" applyFill="1" applyBorder="1" applyAlignment="1">
      <alignment horizontal="center" vertical="center"/>
    </xf>
    <xf numFmtId="0" fontId="204" fillId="24" borderId="1" xfId="1" applyFont="1" applyFill="1" applyBorder="1" applyAlignment="1">
      <alignment horizontal="center" vertical="center" wrapText="1"/>
    </xf>
    <xf numFmtId="169" fontId="153" fillId="24" borderId="22" xfId="1" applyNumberFormat="1" applyFont="1" applyFill="1" applyBorder="1" applyAlignment="1">
      <alignment horizontal="center" vertical="center"/>
    </xf>
    <xf numFmtId="0" fontId="153" fillId="24" borderId="22" xfId="1" applyFont="1" applyFill="1" applyBorder="1" applyAlignment="1">
      <alignment horizontal="center" vertical="center"/>
    </xf>
    <xf numFmtId="169" fontId="153" fillId="24" borderId="30" xfId="1" applyNumberFormat="1" applyFont="1" applyFill="1" applyBorder="1" applyAlignment="1">
      <alignment horizontal="center" vertical="center"/>
    </xf>
    <xf numFmtId="0" fontId="36" fillId="9" borderId="9" xfId="1" applyFont="1" applyFill="1" applyBorder="1" applyAlignment="1">
      <alignment vertical="center" wrapText="1"/>
    </xf>
    <xf numFmtId="0" fontId="196" fillId="9" borderId="9" xfId="1" applyFont="1" applyFill="1" applyBorder="1" applyAlignment="1">
      <alignment vertical="center" wrapText="1"/>
    </xf>
    <xf numFmtId="166" fontId="153" fillId="9" borderId="22" xfId="1" applyNumberFormat="1" applyFont="1" applyFill="1" applyBorder="1" applyAlignment="1">
      <alignment horizontal="center" vertical="center" wrapText="1"/>
    </xf>
    <xf numFmtId="167" fontId="36" fillId="9" borderId="22" xfId="1" applyNumberFormat="1" applyFont="1" applyFill="1" applyBorder="1" applyAlignment="1">
      <alignment horizontal="center" vertical="center" wrapText="1"/>
    </xf>
    <xf numFmtId="167" fontId="166" fillId="9" borderId="22" xfId="1" applyNumberFormat="1" applyFont="1" applyFill="1" applyBorder="1" applyAlignment="1">
      <alignment horizontal="center" vertical="center" wrapText="1"/>
    </xf>
    <xf numFmtId="167" fontId="36" fillId="9" borderId="2" xfId="1" applyNumberFormat="1" applyFont="1" applyFill="1" applyBorder="1" applyAlignment="1">
      <alignment horizontal="center" vertical="center" wrapText="1"/>
    </xf>
    <xf numFmtId="167" fontId="36" fillId="9" borderId="9" xfId="1" applyNumberFormat="1" applyFont="1" applyFill="1" applyBorder="1" applyAlignment="1">
      <alignment horizontal="center" vertical="center" wrapText="1"/>
    </xf>
    <xf numFmtId="169" fontId="36" fillId="9" borderId="40" xfId="1" applyNumberFormat="1" applyFont="1" applyFill="1" applyBorder="1" applyAlignment="1">
      <alignment horizontal="center" vertical="center" wrapText="1"/>
    </xf>
    <xf numFmtId="167" fontId="36" fillId="9" borderId="83" xfId="1" applyNumberFormat="1" applyFont="1" applyFill="1" applyBorder="1" applyAlignment="1">
      <alignment horizontal="center" vertical="center" wrapText="1"/>
    </xf>
    <xf numFmtId="167" fontId="36" fillId="9" borderId="85" xfId="1" applyNumberFormat="1" applyFont="1" applyFill="1" applyBorder="1" applyAlignment="1">
      <alignment horizontal="center" vertical="center" wrapText="1"/>
    </xf>
    <xf numFmtId="165" fontId="36" fillId="9" borderId="29" xfId="1" applyNumberFormat="1" applyFont="1" applyFill="1" applyBorder="1" applyAlignment="1">
      <alignment horizontal="center" vertical="center" wrapText="1"/>
    </xf>
    <xf numFmtId="166" fontId="167" fillId="9" borderId="1" xfId="8" applyNumberFormat="1" applyFont="1" applyFill="1" applyBorder="1" applyAlignment="1">
      <alignment vertical="center" wrapText="1"/>
    </xf>
    <xf numFmtId="166" fontId="36" fillId="9" borderId="47" xfId="1" applyNumberFormat="1" applyFont="1" applyFill="1" applyBorder="1" applyAlignment="1">
      <alignment horizontal="center" vertical="center" wrapText="1"/>
    </xf>
    <xf numFmtId="169" fontId="36" fillId="9" borderId="30" xfId="1" applyNumberFormat="1" applyFont="1" applyFill="1" applyBorder="1" applyAlignment="1">
      <alignment horizontal="center" vertical="center" wrapText="1"/>
    </xf>
    <xf numFmtId="169" fontId="36" fillId="11" borderId="29" xfId="1" applyNumberFormat="1" applyFont="1" applyFill="1" applyBorder="1" applyAlignment="1">
      <alignment horizontal="center" vertical="center" wrapText="1"/>
    </xf>
    <xf numFmtId="49" fontId="157" fillId="106" borderId="22" xfId="1" applyNumberFormat="1" applyFont="1" applyFill="1" applyBorder="1" applyAlignment="1">
      <alignment horizontal="center" vertical="center"/>
    </xf>
    <xf numFmtId="0" fontId="205" fillId="106" borderId="1" xfId="2" applyFont="1" applyFill="1" applyBorder="1" applyAlignment="1">
      <alignment horizontal="center" vertical="center" wrapText="1"/>
    </xf>
    <xf numFmtId="169" fontId="153" fillId="106" borderId="29" xfId="1" quotePrefix="1" applyNumberFormat="1" applyFont="1" applyFill="1" applyBorder="1" applyAlignment="1">
      <alignment horizontal="center" vertical="center" wrapText="1"/>
    </xf>
    <xf numFmtId="169" fontId="153" fillId="106" borderId="29" xfId="1" applyNumberFormat="1" applyFont="1" applyFill="1" applyBorder="1" applyAlignment="1">
      <alignment horizontal="center" vertical="center" wrapText="1"/>
    </xf>
    <xf numFmtId="166" fontId="36" fillId="9" borderId="85" xfId="1" applyNumberFormat="1" applyFont="1" applyFill="1" applyBorder="1" applyAlignment="1">
      <alignment horizontal="center" vertical="center" wrapText="1"/>
    </xf>
    <xf numFmtId="167" fontId="196" fillId="106" borderId="22" xfId="1" applyNumberFormat="1" applyFont="1" applyFill="1" applyBorder="1" applyAlignment="1">
      <alignment horizontal="center" vertical="center" wrapText="1"/>
    </xf>
    <xf numFmtId="167" fontId="153" fillId="106" borderId="85" xfId="1" applyNumberFormat="1" applyFont="1" applyFill="1" applyBorder="1" applyAlignment="1">
      <alignment horizontal="center" vertical="center" wrapText="1"/>
    </xf>
    <xf numFmtId="166" fontId="85" fillId="6" borderId="22" xfId="1" applyNumberFormat="1" applyFont="1" applyFill="1" applyBorder="1" applyAlignment="1">
      <alignment horizontal="center" vertical="center" wrapText="1"/>
    </xf>
    <xf numFmtId="166" fontId="188" fillId="6" borderId="22" xfId="1" applyNumberFormat="1" applyFont="1" applyFill="1" applyBorder="1" applyAlignment="1">
      <alignment horizontal="center" vertical="center" wrapText="1"/>
    </xf>
    <xf numFmtId="0" fontId="208" fillId="107" borderId="1" xfId="2" applyFont="1" applyFill="1" applyBorder="1" applyAlignment="1">
      <alignment vertical="top" wrapText="1"/>
    </xf>
    <xf numFmtId="0" fontId="210" fillId="106" borderId="1" xfId="2" applyFont="1" applyFill="1" applyBorder="1" applyAlignment="1" applyProtection="1">
      <alignment vertical="center" wrapText="1"/>
    </xf>
    <xf numFmtId="0" fontId="196" fillId="106" borderId="1" xfId="1" applyFont="1" applyFill="1" applyBorder="1" applyAlignment="1">
      <alignment horizontal="left" vertical="center" wrapText="1"/>
    </xf>
    <xf numFmtId="169" fontId="157" fillId="107" borderId="1" xfId="1" applyNumberFormat="1" applyFont="1" applyFill="1" applyBorder="1" applyAlignment="1">
      <alignment horizontal="center" vertical="center"/>
    </xf>
    <xf numFmtId="0" fontId="157" fillId="107" borderId="29" xfId="1" applyFont="1" applyFill="1" applyBorder="1" applyAlignment="1">
      <alignment horizontal="center" vertical="center" wrapText="1"/>
    </xf>
    <xf numFmtId="166" fontId="92" fillId="59" borderId="1" xfId="1" applyNumberFormat="1" applyFont="1" applyFill="1" applyBorder="1" applyAlignment="1">
      <alignment horizontal="center" vertical="center" wrapText="1"/>
    </xf>
    <xf numFmtId="166" fontId="92" fillId="59" borderId="2" xfId="1" applyNumberFormat="1" applyFont="1" applyFill="1" applyBorder="1" applyAlignment="1">
      <alignment horizontal="center" vertical="center" wrapText="1"/>
    </xf>
    <xf numFmtId="166" fontId="92" fillId="59" borderId="9" xfId="1" applyNumberFormat="1" applyFont="1" applyFill="1" applyBorder="1" applyAlignment="1">
      <alignment horizontal="center" vertical="center" wrapText="1"/>
    </xf>
    <xf numFmtId="169" fontId="92" fillId="59" borderId="40" xfId="1" applyNumberFormat="1" applyFont="1" applyFill="1" applyBorder="1" applyAlignment="1">
      <alignment horizontal="center" vertical="center" wrapText="1"/>
    </xf>
    <xf numFmtId="166" fontId="92" fillId="59" borderId="83" xfId="1" applyNumberFormat="1" applyFont="1" applyFill="1" applyBorder="1" applyAlignment="1">
      <alignment horizontal="center" vertical="center" wrapText="1"/>
    </xf>
    <xf numFmtId="169" fontId="92" fillId="59" borderId="30" xfId="1" applyNumberFormat="1" applyFont="1" applyFill="1" applyBorder="1" applyAlignment="1">
      <alignment horizontal="center" vertical="center" wrapText="1"/>
    </xf>
    <xf numFmtId="167" fontId="36" fillId="6" borderId="85" xfId="1" applyNumberFormat="1" applyFont="1" applyFill="1" applyBorder="1" applyAlignment="1">
      <alignment horizontal="center" vertical="center" wrapText="1"/>
    </xf>
    <xf numFmtId="0" fontId="202" fillId="93" borderId="1" xfId="2" applyFont="1" applyFill="1" applyBorder="1" applyAlignment="1">
      <alignment vertical="top" wrapText="1"/>
    </xf>
    <xf numFmtId="0" fontId="157" fillId="93" borderId="1" xfId="7" applyFont="1" applyFill="1" applyBorder="1" applyAlignment="1">
      <alignment vertical="center" wrapText="1"/>
    </xf>
    <xf numFmtId="167" fontId="153" fillId="106" borderId="1" xfId="1" applyNumberFormat="1" applyFont="1" applyFill="1" applyBorder="1" applyAlignment="1">
      <alignment horizontal="center" vertical="center" wrapText="1"/>
    </xf>
    <xf numFmtId="0" fontId="195" fillId="86" borderId="1" xfId="8" applyFont="1" applyFill="1" applyBorder="1" applyAlignment="1">
      <alignment vertical="center" wrapText="1"/>
    </xf>
    <xf numFmtId="169" fontId="157" fillId="106" borderId="22" xfId="1" applyNumberFormat="1" applyFont="1" applyFill="1" applyBorder="1" applyAlignment="1">
      <alignment horizontal="center" vertical="center"/>
    </xf>
    <xf numFmtId="0" fontId="211" fillId="59" borderId="9" xfId="1" applyFont="1" applyFill="1" applyBorder="1" applyAlignment="1">
      <alignment vertical="center" wrapText="1"/>
    </xf>
    <xf numFmtId="0" fontId="36" fillId="86" borderId="1" xfId="1" applyFont="1" applyFill="1" applyBorder="1" applyAlignment="1">
      <alignment horizontal="left" vertical="center" wrapText="1"/>
    </xf>
    <xf numFmtId="166" fontId="36" fillId="9" borderId="9" xfId="1" applyNumberFormat="1" applyFont="1" applyFill="1" applyBorder="1" applyAlignment="1">
      <alignment horizontal="center" vertical="center" wrapText="1"/>
    </xf>
    <xf numFmtId="166" fontId="36" fillId="104" borderId="9" xfId="1" applyNumberFormat="1" applyFont="1" applyFill="1" applyBorder="1" applyAlignment="1">
      <alignment horizontal="center" vertical="center" wrapText="1"/>
    </xf>
    <xf numFmtId="169" fontId="36" fillId="86" borderId="40" xfId="1" applyNumberFormat="1" applyFont="1" applyFill="1" applyBorder="1" applyAlignment="1">
      <alignment vertical="center" wrapText="1"/>
    </xf>
    <xf numFmtId="166" fontId="9" fillId="5" borderId="0" xfId="1" applyNumberFormat="1" applyFont="1" applyFill="1" applyAlignment="1">
      <alignment horizontal="center"/>
    </xf>
    <xf numFmtId="167" fontId="9" fillId="5" borderId="0" xfId="1" applyNumberFormat="1" applyFont="1" applyFill="1" applyAlignment="1">
      <alignment horizontal="center"/>
    </xf>
    <xf numFmtId="166" fontId="36" fillId="86" borderId="2" xfId="1" applyNumberFormat="1" applyFont="1" applyFill="1" applyBorder="1" applyAlignment="1">
      <alignment vertical="center" wrapText="1"/>
    </xf>
    <xf numFmtId="166" fontId="36" fillId="86" borderId="9" xfId="1" applyNumberFormat="1" applyFont="1" applyFill="1" applyBorder="1" applyAlignment="1">
      <alignment vertical="center" wrapText="1"/>
    </xf>
    <xf numFmtId="166" fontId="36" fillId="86" borderId="83" xfId="1" applyNumberFormat="1" applyFont="1" applyFill="1" applyBorder="1" applyAlignment="1">
      <alignment vertical="center" wrapText="1"/>
    </xf>
    <xf numFmtId="0" fontId="202" fillId="106" borderId="0" xfId="8" applyFont="1" applyFill="1" applyBorder="1" applyAlignment="1">
      <alignment vertical="center" wrapText="1"/>
    </xf>
    <xf numFmtId="169" fontId="87" fillId="6" borderId="1" xfId="1" quotePrefix="1" applyNumberFormat="1" applyFont="1" applyFill="1" applyBorder="1" applyAlignment="1">
      <alignment horizontal="center" vertical="center" wrapText="1"/>
    </xf>
    <xf numFmtId="49" fontId="153" fillId="107" borderId="22" xfId="1" applyNumberFormat="1" applyFont="1" applyFill="1" applyBorder="1" applyAlignment="1">
      <alignment horizontal="center" vertical="center" wrapText="1"/>
    </xf>
    <xf numFmtId="15" fontId="166" fillId="80" borderId="1" xfId="1" applyNumberFormat="1" applyFont="1" applyFill="1" applyBorder="1" applyAlignment="1">
      <alignment horizontal="center" vertical="center" wrapText="1"/>
    </xf>
    <xf numFmtId="49" fontId="36" fillId="81" borderId="22" xfId="1" applyNumberFormat="1" applyFont="1" applyFill="1" applyBorder="1" applyAlignment="1">
      <alignment horizontal="center" vertical="center" wrapText="1"/>
    </xf>
    <xf numFmtId="0" fontId="213" fillId="3" borderId="0" xfId="1" applyFont="1" applyAlignment="1">
      <alignment vertical="center"/>
    </xf>
    <xf numFmtId="0" fontId="67" fillId="3" borderId="0" xfId="1" applyFont="1" applyAlignment="1">
      <alignment horizontal="center" vertical="center"/>
    </xf>
    <xf numFmtId="0" fontId="196" fillId="106" borderId="12" xfId="1" applyFont="1" applyFill="1" applyBorder="1" applyAlignment="1">
      <alignment vertical="center" wrapText="1"/>
    </xf>
    <xf numFmtId="166" fontId="153" fillId="106" borderId="24" xfId="1" applyNumberFormat="1" applyFont="1" applyFill="1" applyBorder="1" applyAlignment="1">
      <alignment horizontal="center" vertical="center" wrapText="1"/>
    </xf>
    <xf numFmtId="0" fontId="202" fillId="106" borderId="1" xfId="2" applyFont="1" applyFill="1" applyBorder="1" applyAlignment="1">
      <alignment horizontal="left" vertical="center" wrapText="1"/>
    </xf>
    <xf numFmtId="169" fontId="87" fillId="6" borderId="46" xfId="1" applyNumberFormat="1" applyFont="1" applyFill="1" applyBorder="1" applyAlignment="1">
      <alignment horizontal="center" vertical="center" wrapText="1"/>
    </xf>
    <xf numFmtId="14" fontId="153" fillId="106" borderId="3" xfId="1" applyNumberFormat="1" applyFont="1" applyFill="1" applyBorder="1" applyAlignment="1">
      <alignment horizontal="center" vertical="center" wrapText="1"/>
    </xf>
    <xf numFmtId="0" fontId="158" fillId="37" borderId="16" xfId="1" applyFont="1" applyFill="1" applyBorder="1" applyAlignment="1">
      <alignment horizontal="center" vertical="center" wrapText="1"/>
    </xf>
    <xf numFmtId="169" fontId="158" fillId="37" borderId="16" xfId="1" applyNumberFormat="1" applyFont="1" applyFill="1" applyBorder="1" applyAlignment="1">
      <alignment horizontal="center" vertical="center" wrapText="1"/>
    </xf>
    <xf numFmtId="169" fontId="159" fillId="38" borderId="51" xfId="6" applyNumberFormat="1" applyFont="1" applyFill="1" applyBorder="1" applyAlignment="1">
      <alignment horizontal="center" vertical="center" wrapText="1"/>
    </xf>
    <xf numFmtId="0" fontId="159" fillId="38" borderId="51" xfId="6" applyFont="1" applyFill="1" applyBorder="1" applyAlignment="1">
      <alignment horizontal="center" vertical="center" wrapText="1"/>
    </xf>
    <xf numFmtId="166" fontId="9" fillId="5" borderId="1" xfId="1" applyNumberFormat="1" applyFont="1" applyFill="1" applyBorder="1" applyAlignment="1">
      <alignment horizontal="center"/>
    </xf>
    <xf numFmtId="167" fontId="9" fillId="5" borderId="1" xfId="1" applyNumberFormat="1" applyFont="1" applyFill="1" applyBorder="1" applyAlignment="1">
      <alignment horizontal="center"/>
    </xf>
    <xf numFmtId="166" fontId="9" fillId="5" borderId="13" xfId="1" applyNumberFormat="1" applyFont="1" applyFill="1" applyBorder="1" applyAlignment="1">
      <alignment horizontal="center"/>
    </xf>
    <xf numFmtId="167" fontId="9" fillId="5" borderId="13" xfId="1" applyNumberFormat="1" applyFont="1" applyFill="1" applyBorder="1" applyAlignment="1">
      <alignment horizontal="center"/>
    </xf>
    <xf numFmtId="14" fontId="36" fillId="5" borderId="1" xfId="1" applyNumberFormat="1" applyFont="1" applyFill="1" applyBorder="1" applyAlignment="1">
      <alignment horizontal="center" vertical="center" wrapText="1"/>
    </xf>
    <xf numFmtId="0" fontId="153" fillId="76" borderId="91" xfId="1" applyFont="1" applyFill="1" applyBorder="1" applyAlignment="1">
      <alignment vertical="center" wrapText="1"/>
    </xf>
    <xf numFmtId="169" fontId="5" fillId="3" borderId="0" xfId="1" applyNumberFormat="1" applyAlignment="1">
      <alignment horizontal="center" wrapText="1"/>
    </xf>
    <xf numFmtId="169" fontId="153" fillId="106" borderId="46" xfId="1" applyNumberFormat="1" applyFont="1" applyFill="1" applyBorder="1" applyAlignment="1">
      <alignment horizontal="center" vertical="center" wrapText="1"/>
    </xf>
    <xf numFmtId="169" fontId="165" fillId="79" borderId="1" xfId="1" applyNumberFormat="1" applyFont="1" applyFill="1" applyBorder="1" applyAlignment="1">
      <alignment horizontal="center" vertical="center"/>
    </xf>
    <xf numFmtId="169" fontId="36" fillId="66" borderId="46" xfId="1" applyNumberFormat="1" applyFont="1" applyFill="1" applyBorder="1" applyAlignment="1">
      <alignment horizontal="center" vertical="center" wrapText="1"/>
    </xf>
    <xf numFmtId="169" fontId="165" fillId="79" borderId="22" xfId="1" applyNumberFormat="1" applyFont="1" applyFill="1" applyBorder="1" applyAlignment="1">
      <alignment horizontal="center" vertical="center"/>
    </xf>
    <xf numFmtId="169" fontId="203" fillId="107" borderId="22" xfId="1" applyNumberFormat="1" applyFont="1" applyFill="1" applyBorder="1" applyAlignment="1">
      <alignment horizontal="center" vertical="center"/>
    </xf>
    <xf numFmtId="169" fontId="86" fillId="7" borderId="22" xfId="1" applyNumberFormat="1" applyFont="1" applyFill="1" applyBorder="1" applyAlignment="1">
      <alignment horizontal="center" vertical="center"/>
    </xf>
    <xf numFmtId="169" fontId="157" fillId="107" borderId="22" xfId="1" applyNumberFormat="1" applyFont="1" applyFill="1" applyBorder="1" applyAlignment="1">
      <alignment horizontal="center" vertical="center" wrapText="1"/>
    </xf>
    <xf numFmtId="169" fontId="87" fillId="9" borderId="46" xfId="1" applyNumberFormat="1" applyFont="1" applyFill="1" applyBorder="1" applyAlignment="1">
      <alignment horizontal="center" vertical="center" wrapText="1"/>
    </xf>
    <xf numFmtId="169" fontId="36" fillId="101" borderId="46" xfId="1" applyNumberFormat="1" applyFont="1" applyFill="1" applyBorder="1" applyAlignment="1">
      <alignment horizontal="center" vertical="center" wrapText="1"/>
    </xf>
    <xf numFmtId="169" fontId="157" fillId="107" borderId="1" xfId="1" applyNumberFormat="1" applyFont="1" applyFill="1" applyBorder="1" applyAlignment="1">
      <alignment horizontal="center" vertical="center" wrapText="1"/>
    </xf>
    <xf numFmtId="0" fontId="204" fillId="106" borderId="1" xfId="1" applyFont="1" applyFill="1" applyBorder="1" applyAlignment="1">
      <alignment horizontal="center" vertical="center" wrapText="1"/>
    </xf>
    <xf numFmtId="0" fontId="6" fillId="5" borderId="0" xfId="1" applyFont="1" applyFill="1"/>
    <xf numFmtId="0" fontId="6" fillId="3" borderId="0" xfId="1" applyFont="1"/>
    <xf numFmtId="169" fontId="36" fillId="66" borderId="29" xfId="1" applyNumberFormat="1" applyFont="1" applyFill="1" applyBorder="1" applyAlignment="1">
      <alignment horizontal="center" vertical="center" wrapText="1"/>
    </xf>
    <xf numFmtId="169" fontId="36" fillId="80" borderId="29" xfId="1" applyNumberFormat="1" applyFont="1" applyFill="1" applyBorder="1" applyAlignment="1">
      <alignment horizontal="center" vertical="center" wrapText="1"/>
    </xf>
    <xf numFmtId="169" fontId="87" fillId="6" borderId="29" xfId="1" applyNumberFormat="1" applyFont="1" applyFill="1" applyBorder="1" applyAlignment="1">
      <alignment horizontal="center" vertical="center" wrapText="1"/>
    </xf>
    <xf numFmtId="169" fontId="138" fillId="78" borderId="29" xfId="1" applyNumberFormat="1" applyFont="1" applyFill="1" applyBorder="1" applyAlignment="1">
      <alignment horizontal="center" vertical="center" wrapText="1"/>
    </xf>
    <xf numFmtId="169" fontId="87" fillId="88" borderId="29" xfId="1" applyNumberFormat="1" applyFont="1" applyFill="1" applyBorder="1" applyAlignment="1">
      <alignment horizontal="center" vertical="center" wrapText="1"/>
    </xf>
    <xf numFmtId="169" fontId="36" fillId="88" borderId="29" xfId="1" applyNumberFormat="1" applyFont="1" applyFill="1" applyBorder="1" applyAlignment="1">
      <alignment horizontal="center" vertical="center" wrapText="1"/>
    </xf>
    <xf numFmtId="169" fontId="36" fillId="86" borderId="29" xfId="1" applyNumberFormat="1" applyFont="1" applyFill="1" applyBorder="1" applyAlignment="1">
      <alignment horizontal="center" vertical="center" wrapText="1"/>
    </xf>
    <xf numFmtId="169" fontId="87" fillId="104" borderId="29" xfId="1" applyNumberFormat="1" applyFont="1" applyFill="1" applyBorder="1" applyAlignment="1">
      <alignment horizontal="center" vertical="center" wrapText="1"/>
    </xf>
    <xf numFmtId="169" fontId="87" fillId="9" borderId="29" xfId="1" applyNumberFormat="1" applyFont="1" applyFill="1" applyBorder="1" applyAlignment="1">
      <alignment horizontal="center" vertical="center" wrapText="1"/>
    </xf>
    <xf numFmtId="169" fontId="138" fillId="78" borderId="29" xfId="1" quotePrefix="1" applyNumberFormat="1" applyFont="1" applyFill="1" applyBorder="1" applyAlignment="1">
      <alignment horizontal="center" vertical="center" wrapText="1"/>
    </xf>
    <xf numFmtId="169" fontId="36" fillId="80" borderId="29" xfId="1" quotePrefix="1" applyNumberFormat="1" applyFont="1" applyFill="1" applyBorder="1" applyAlignment="1">
      <alignment horizontal="center" vertical="center" wrapText="1"/>
    </xf>
    <xf numFmtId="169" fontId="153" fillId="24" borderId="29" xfId="1" applyNumberFormat="1" applyFont="1" applyFill="1" applyBorder="1" applyAlignment="1">
      <alignment horizontal="center" vertical="center" wrapText="1"/>
    </xf>
    <xf numFmtId="169" fontId="117" fillId="6" borderId="29" xfId="1" applyNumberFormat="1" applyFont="1" applyFill="1" applyBorder="1" applyAlignment="1">
      <alignment horizontal="center" vertical="center" wrapText="1"/>
    </xf>
    <xf numFmtId="169" fontId="36" fillId="86" borderId="29" xfId="1" quotePrefix="1" applyNumberFormat="1" applyFont="1" applyFill="1" applyBorder="1" applyAlignment="1">
      <alignment horizontal="center" vertical="center" wrapText="1"/>
    </xf>
    <xf numFmtId="169" fontId="36" fillId="101" borderId="29" xfId="1" applyNumberFormat="1" applyFont="1" applyFill="1" applyBorder="1" applyAlignment="1">
      <alignment horizontal="center" vertical="center" wrapText="1"/>
    </xf>
    <xf numFmtId="169" fontId="36" fillId="11" borderId="29" xfId="1" quotePrefix="1" applyNumberFormat="1" applyFont="1" applyFill="1" applyBorder="1" applyAlignment="1">
      <alignment horizontal="center" vertical="center" wrapText="1"/>
    </xf>
    <xf numFmtId="169" fontId="138" fillId="24" borderId="29" xfId="1" applyNumberFormat="1" applyFont="1" applyFill="1" applyBorder="1" applyAlignment="1">
      <alignment horizontal="center" vertical="center" wrapText="1"/>
    </xf>
    <xf numFmtId="169" fontId="91" fillId="11" borderId="29" xfId="1" applyNumberFormat="1" applyFont="1" applyFill="1" applyBorder="1" applyAlignment="1">
      <alignment horizontal="center" vertical="center" wrapText="1"/>
    </xf>
    <xf numFmtId="169" fontId="36" fillId="104" borderId="29" xfId="1" applyNumberFormat="1" applyFont="1" applyFill="1" applyBorder="1" applyAlignment="1">
      <alignment horizontal="center" vertical="center" wrapText="1"/>
    </xf>
    <xf numFmtId="169" fontId="36" fillId="6" borderId="29" xfId="1" applyNumberFormat="1" applyFont="1" applyFill="1" applyBorder="1" applyAlignment="1">
      <alignment horizontal="center" vertical="center" wrapText="1"/>
    </xf>
    <xf numFmtId="169" fontId="91" fillId="66" borderId="29" xfId="1" applyNumberFormat="1" applyFont="1" applyFill="1" applyBorder="1" applyAlignment="1">
      <alignment horizontal="center" vertical="center" wrapText="1"/>
    </xf>
    <xf numFmtId="169" fontId="36" fillId="27" borderId="29" xfId="1" applyNumberFormat="1" applyFont="1" applyFill="1" applyBorder="1" applyAlignment="1">
      <alignment horizontal="center" vertical="center" wrapText="1"/>
    </xf>
    <xf numFmtId="169" fontId="204" fillId="106" borderId="29" xfId="1" applyNumberFormat="1" applyFont="1" applyFill="1" applyBorder="1" applyAlignment="1">
      <alignment horizontal="center" vertical="center" wrapText="1"/>
    </xf>
    <xf numFmtId="0" fontId="37" fillId="3" borderId="0" xfId="1" applyFont="1" applyAlignment="1">
      <alignment horizontal="left" vertical="center" wrapText="1"/>
    </xf>
    <xf numFmtId="0" fontId="153" fillId="106" borderId="1" xfId="1" applyFont="1" applyFill="1" applyBorder="1" applyAlignment="1">
      <alignment horizontal="left" vertical="center" wrapText="1"/>
    </xf>
    <xf numFmtId="0" fontId="87" fillId="66" borderId="1" xfId="1" applyFont="1" applyFill="1" applyBorder="1" applyAlignment="1">
      <alignment horizontal="left" vertical="center" wrapText="1"/>
    </xf>
    <xf numFmtId="0" fontId="36" fillId="66" borderId="1" xfId="1" applyFont="1" applyFill="1" applyBorder="1" applyAlignment="1">
      <alignment horizontal="left" vertical="center" wrapText="1"/>
    </xf>
    <xf numFmtId="0" fontId="138" fillId="78" borderId="1" xfId="1" applyFont="1" applyFill="1" applyBorder="1" applyAlignment="1">
      <alignment horizontal="left" vertical="center" wrapText="1"/>
    </xf>
    <xf numFmtId="0" fontId="36" fillId="88" borderId="1" xfId="1" applyFont="1" applyFill="1" applyBorder="1" applyAlignment="1">
      <alignment horizontal="left" vertical="center" wrapText="1"/>
    </xf>
    <xf numFmtId="0" fontId="86" fillId="10" borderId="1" xfId="7" applyFont="1" applyFill="1" applyBorder="1" applyAlignment="1">
      <alignment horizontal="left" vertical="center" wrapText="1"/>
    </xf>
    <xf numFmtId="0" fontId="87" fillId="80" borderId="1" xfId="1" applyFont="1" applyFill="1" applyBorder="1" applyAlignment="1">
      <alignment horizontal="left" vertical="center" wrapText="1"/>
    </xf>
    <xf numFmtId="0" fontId="87" fillId="9" borderId="1" xfId="1" applyFont="1" applyFill="1" applyBorder="1" applyAlignment="1">
      <alignment horizontal="left" vertical="center" wrapText="1"/>
    </xf>
    <xf numFmtId="0" fontId="153" fillId="106" borderId="3" xfId="1" applyFont="1" applyFill="1" applyBorder="1" applyAlignment="1">
      <alignment horizontal="left" vertical="center" wrapText="1"/>
    </xf>
    <xf numFmtId="0" fontId="36" fillId="66" borderId="2" xfId="1" applyFont="1" applyFill="1" applyBorder="1" applyAlignment="1">
      <alignment horizontal="left" vertical="center" wrapText="1"/>
    </xf>
    <xf numFmtId="0" fontId="88" fillId="66" borderId="1" xfId="1" applyFont="1" applyFill="1" applyBorder="1" applyAlignment="1">
      <alignment horizontal="left" vertical="center" wrapText="1"/>
    </xf>
    <xf numFmtId="0" fontId="157" fillId="107" borderId="1" xfId="7" applyFont="1" applyFill="1" applyBorder="1" applyAlignment="1">
      <alignment horizontal="left" vertical="center" wrapText="1"/>
    </xf>
    <xf numFmtId="0" fontId="138" fillId="24" borderId="1" xfId="1" applyFont="1" applyFill="1" applyBorder="1" applyAlignment="1">
      <alignment horizontal="left" vertical="center" wrapText="1"/>
    </xf>
    <xf numFmtId="0" fontId="86" fillId="81" borderId="1" xfId="7" applyFont="1" applyFill="1" applyBorder="1" applyAlignment="1">
      <alignment horizontal="left" vertical="center" wrapText="1"/>
    </xf>
    <xf numFmtId="0" fontId="153" fillId="106" borderId="2" xfId="1" applyFont="1" applyFill="1" applyBorder="1" applyAlignment="1">
      <alignment horizontal="left" vertical="center" wrapText="1"/>
    </xf>
    <xf numFmtId="0" fontId="36" fillId="27" borderId="1" xfId="1" applyFont="1" applyFill="1" applyBorder="1" applyAlignment="1">
      <alignment horizontal="left" vertical="center" wrapText="1"/>
    </xf>
    <xf numFmtId="0" fontId="157" fillId="107" borderId="1" xfId="0" applyFont="1" applyFill="1" applyBorder="1" applyAlignment="1">
      <alignment horizontal="left" vertical="center" wrapText="1"/>
    </xf>
    <xf numFmtId="169" fontId="204" fillId="106" borderId="30" xfId="1" applyNumberFormat="1" applyFont="1" applyFill="1" applyBorder="1" applyAlignment="1">
      <alignment horizontal="center" vertical="center" wrapText="1"/>
    </xf>
    <xf numFmtId="169" fontId="91" fillId="66" borderId="29" xfId="1" quotePrefix="1" applyNumberFormat="1" applyFont="1" applyFill="1" applyBorder="1" applyAlignment="1">
      <alignment horizontal="center" vertical="center" wrapText="1"/>
    </xf>
    <xf numFmtId="169" fontId="5" fillId="5" borderId="1" xfId="1" applyNumberFormat="1" applyFill="1" applyBorder="1"/>
    <xf numFmtId="169" fontId="87" fillId="88" borderId="46" xfId="1" applyNumberFormat="1" applyFont="1" applyFill="1" applyBorder="1" applyAlignment="1">
      <alignment horizontal="center" vertical="center" wrapText="1"/>
    </xf>
    <xf numFmtId="169" fontId="153" fillId="106" borderId="46" xfId="1" quotePrefix="1" applyNumberFormat="1" applyFont="1" applyFill="1" applyBorder="1" applyAlignment="1">
      <alignment horizontal="center" vertical="center" wrapText="1"/>
    </xf>
    <xf numFmtId="169" fontId="36" fillId="88" borderId="46" xfId="1" applyNumberFormat="1" applyFont="1" applyFill="1" applyBorder="1" applyAlignment="1">
      <alignment horizontal="center" vertical="center" wrapText="1"/>
    </xf>
    <xf numFmtId="169" fontId="87" fillId="104" borderId="46" xfId="1" applyNumberFormat="1" applyFont="1" applyFill="1" applyBorder="1" applyAlignment="1">
      <alignment horizontal="center" vertical="center" wrapText="1"/>
    </xf>
    <xf numFmtId="169" fontId="36" fillId="81" borderId="46" xfId="1" applyNumberFormat="1" applyFont="1" applyFill="1" applyBorder="1" applyAlignment="1">
      <alignment horizontal="center" vertical="center" wrapText="1"/>
    </xf>
    <xf numFmtId="169" fontId="153" fillId="24" borderId="46" xfId="1" applyNumberFormat="1" applyFont="1" applyFill="1" applyBorder="1" applyAlignment="1">
      <alignment horizontal="center" vertical="center" wrapText="1"/>
    </xf>
    <xf numFmtId="169" fontId="36" fillId="9" borderId="46" xfId="1" applyNumberFormat="1" applyFont="1" applyFill="1" applyBorder="1" applyAlignment="1">
      <alignment horizontal="center" vertical="center" wrapText="1"/>
    </xf>
    <xf numFmtId="169" fontId="117" fillId="6" borderId="46" xfId="1" applyNumberFormat="1" applyFont="1" applyFill="1" applyBorder="1" applyAlignment="1">
      <alignment horizontal="center" vertical="center" wrapText="1"/>
    </xf>
    <xf numFmtId="169" fontId="157" fillId="93" borderId="46" xfId="1" applyNumberFormat="1" applyFont="1" applyFill="1" applyBorder="1" applyAlignment="1">
      <alignment horizontal="center" vertical="center"/>
    </xf>
    <xf numFmtId="169" fontId="153" fillId="107" borderId="46" xfId="1" applyNumberFormat="1" applyFont="1" applyFill="1" applyBorder="1" applyAlignment="1">
      <alignment horizontal="center" vertical="center" wrapText="1"/>
    </xf>
    <xf numFmtId="169" fontId="36" fillId="104" borderId="46" xfId="1" applyNumberFormat="1" applyFont="1" applyFill="1" applyBorder="1" applyAlignment="1">
      <alignment horizontal="center" vertical="center" wrapText="1"/>
    </xf>
    <xf numFmtId="169" fontId="36" fillId="86" borderId="46" xfId="1" applyNumberFormat="1" applyFont="1" applyFill="1" applyBorder="1" applyAlignment="1">
      <alignment vertical="center" wrapText="1"/>
    </xf>
    <xf numFmtId="169" fontId="36" fillId="27" borderId="46" xfId="1" applyNumberFormat="1" applyFont="1" applyFill="1" applyBorder="1" applyAlignment="1">
      <alignment horizontal="center" vertical="center" wrapText="1"/>
    </xf>
    <xf numFmtId="169" fontId="138" fillId="93" borderId="46" xfId="1" applyNumberFormat="1" applyFont="1" applyFill="1" applyBorder="1" applyAlignment="1">
      <alignment horizontal="center" vertical="center" wrapText="1"/>
    </xf>
    <xf numFmtId="0" fontId="205" fillId="106" borderId="47" xfId="2" applyFont="1" applyFill="1" applyBorder="1" applyAlignment="1">
      <alignment horizontal="center" vertical="center" wrapText="1"/>
    </xf>
    <xf numFmtId="0" fontId="208" fillId="106" borderId="1" xfId="2" applyFont="1" applyFill="1" applyBorder="1" applyAlignment="1">
      <alignment horizontal="center" vertical="center" wrapText="1"/>
    </xf>
    <xf numFmtId="0" fontId="153" fillId="78" borderId="1" xfId="1" applyFont="1" applyFill="1" applyBorder="1" applyAlignment="1">
      <alignment horizontal="center" vertical="center" wrapText="1"/>
    </xf>
    <xf numFmtId="169" fontId="158" fillId="37" borderId="74" xfId="1" applyNumberFormat="1" applyFont="1" applyFill="1" applyBorder="1" applyAlignment="1">
      <alignment horizontal="center" vertical="center" wrapText="1"/>
    </xf>
    <xf numFmtId="0" fontId="36" fillId="9" borderId="13" xfId="1" applyFont="1" applyFill="1" applyBorder="1" applyAlignment="1">
      <alignment horizontal="left" vertical="center" wrapText="1"/>
    </xf>
    <xf numFmtId="0" fontId="207" fillId="106" borderId="1" xfId="8" applyFont="1" applyFill="1" applyBorder="1" applyAlignment="1">
      <alignment vertical="center" wrapText="1"/>
    </xf>
    <xf numFmtId="169" fontId="5" fillId="5" borderId="60" xfId="1" applyNumberFormat="1" applyFill="1" applyBorder="1"/>
    <xf numFmtId="0" fontId="5" fillId="5" borderId="60" xfId="1" applyFill="1" applyBorder="1"/>
    <xf numFmtId="0" fontId="153" fillId="78" borderId="22" xfId="1" applyFont="1" applyFill="1" applyBorder="1" applyAlignment="1">
      <alignment vertical="center" wrapText="1"/>
    </xf>
    <xf numFmtId="0" fontId="153" fillId="78" borderId="9" xfId="1" applyFont="1" applyFill="1" applyBorder="1" applyAlignment="1">
      <alignment vertical="center" wrapText="1"/>
    </xf>
    <xf numFmtId="0" fontId="153" fillId="78" borderId="22" xfId="1" applyFont="1" applyFill="1" applyBorder="1" applyAlignment="1">
      <alignment horizontal="center" vertical="center" wrapText="1"/>
    </xf>
    <xf numFmtId="166" fontId="153" fillId="78" borderId="22" xfId="1" applyNumberFormat="1" applyFont="1" applyFill="1" applyBorder="1" applyAlignment="1">
      <alignment horizontal="center" vertical="center" wrapText="1"/>
    </xf>
    <xf numFmtId="166" fontId="196" fillId="78" borderId="22" xfId="1" applyNumberFormat="1" applyFont="1" applyFill="1" applyBorder="1" applyAlignment="1">
      <alignment horizontal="center" vertical="center" wrapText="1"/>
    </xf>
    <xf numFmtId="166" fontId="153" fillId="78" borderId="1" xfId="1" applyNumberFormat="1" applyFont="1" applyFill="1" applyBorder="1" applyAlignment="1">
      <alignment horizontal="center" vertical="center" wrapText="1"/>
    </xf>
    <xf numFmtId="166" fontId="153" fillId="78" borderId="2" xfId="1" applyNumberFormat="1" applyFont="1" applyFill="1" applyBorder="1" applyAlignment="1">
      <alignment horizontal="center" vertical="center" wrapText="1"/>
    </xf>
    <xf numFmtId="166" fontId="153" fillId="78" borderId="9" xfId="1" applyNumberFormat="1" applyFont="1" applyFill="1" applyBorder="1" applyAlignment="1">
      <alignment horizontal="center" vertical="center" wrapText="1"/>
    </xf>
    <xf numFmtId="169" fontId="153" fillId="78" borderId="40" xfId="1" applyNumberFormat="1" applyFont="1" applyFill="1" applyBorder="1" applyAlignment="1">
      <alignment horizontal="center" vertical="center" wrapText="1"/>
    </xf>
    <xf numFmtId="166" fontId="153" fillId="78" borderId="83" xfId="1" applyNumberFormat="1" applyFont="1" applyFill="1" applyBorder="1" applyAlignment="1">
      <alignment horizontal="center" vertical="center" wrapText="1"/>
    </xf>
    <xf numFmtId="166" fontId="153" fillId="78" borderId="85" xfId="1" applyNumberFormat="1" applyFont="1" applyFill="1" applyBorder="1" applyAlignment="1">
      <alignment horizontal="center" vertical="center" wrapText="1"/>
    </xf>
    <xf numFmtId="165" fontId="153" fillId="78" borderId="29" xfId="1" applyNumberFormat="1" applyFont="1" applyFill="1" applyBorder="1" applyAlignment="1">
      <alignment horizontal="center" vertical="center" wrapText="1"/>
    </xf>
    <xf numFmtId="0" fontId="202" fillId="78" borderId="1" xfId="8" applyFont="1" applyFill="1" applyBorder="1" applyAlignment="1">
      <alignment vertical="center" wrapText="1"/>
    </xf>
    <xf numFmtId="169" fontId="153" fillId="78" borderId="2" xfId="1" applyNumberFormat="1" applyFont="1" applyFill="1" applyBorder="1" applyAlignment="1">
      <alignment horizontal="center" vertical="center" wrapText="1"/>
    </xf>
    <xf numFmtId="169" fontId="153" fillId="78" borderId="46" xfId="1" applyNumberFormat="1" applyFont="1" applyFill="1" applyBorder="1" applyAlignment="1">
      <alignment horizontal="center" vertical="center" wrapText="1"/>
    </xf>
    <xf numFmtId="49" fontId="153" fillId="78" borderId="22" xfId="1" applyNumberFormat="1" applyFont="1" applyFill="1" applyBorder="1" applyAlignment="1">
      <alignment horizontal="center" vertical="center" wrapText="1"/>
    </xf>
    <xf numFmtId="169" fontId="153" fillId="78" borderId="1" xfId="1" applyNumberFormat="1" applyFont="1" applyFill="1" applyBorder="1" applyAlignment="1">
      <alignment horizontal="center" vertical="center" wrapText="1"/>
    </xf>
    <xf numFmtId="0" fontId="202" fillId="78" borderId="1" xfId="2" applyFont="1" applyFill="1" applyBorder="1" applyAlignment="1">
      <alignment horizontal="center" vertical="center" wrapText="1"/>
    </xf>
    <xf numFmtId="0" fontId="153" fillId="78" borderId="47" xfId="1" applyFont="1" applyFill="1" applyBorder="1" applyAlignment="1">
      <alignment horizontal="center" vertical="center" wrapText="1"/>
    </xf>
    <xf numFmtId="169" fontId="153" fillId="78" borderId="22" xfId="1" applyNumberFormat="1" applyFont="1" applyFill="1" applyBorder="1" applyAlignment="1">
      <alignment horizontal="center" vertical="center" wrapText="1"/>
    </xf>
    <xf numFmtId="49" fontId="157" fillId="79" borderId="22" xfId="1" applyNumberFormat="1" applyFont="1" applyFill="1" applyBorder="1" applyAlignment="1">
      <alignment horizontal="center" vertical="center"/>
    </xf>
    <xf numFmtId="169" fontId="153" fillId="78" borderId="29" xfId="1" applyNumberFormat="1" applyFont="1" applyFill="1" applyBorder="1" applyAlignment="1">
      <alignment horizontal="center" vertical="center" wrapText="1"/>
    </xf>
    <xf numFmtId="169" fontId="153" fillId="78" borderId="30" xfId="1" applyNumberFormat="1" applyFont="1" applyFill="1" applyBorder="1" applyAlignment="1">
      <alignment horizontal="center" vertical="center" wrapText="1"/>
    </xf>
    <xf numFmtId="0" fontId="153" fillId="78" borderId="1" xfId="1" applyFont="1" applyFill="1" applyBorder="1" applyAlignment="1">
      <alignment horizontal="left" vertical="center" wrapText="1"/>
    </xf>
    <xf numFmtId="0" fontId="167" fillId="6" borderId="1" xfId="2" applyFont="1" applyFill="1" applyBorder="1" applyAlignment="1">
      <alignment vertical="center" wrapText="1"/>
    </xf>
    <xf numFmtId="0" fontId="174" fillId="9" borderId="1" xfId="1" applyFont="1" applyFill="1" applyBorder="1" applyAlignment="1">
      <alignment vertical="center" wrapText="1"/>
    </xf>
    <xf numFmtId="0" fontId="167" fillId="6" borderId="1" xfId="2" applyFont="1" applyFill="1" applyBorder="1" applyAlignment="1">
      <alignment horizontal="center" vertical="center" wrapText="1"/>
    </xf>
    <xf numFmtId="169" fontId="138" fillId="106" borderId="29" xfId="1" applyNumberFormat="1" applyFont="1" applyFill="1" applyBorder="1" applyAlignment="1">
      <alignment horizontal="center" vertical="center" wrapText="1"/>
    </xf>
    <xf numFmtId="166" fontId="197" fillId="3" borderId="0" xfId="1" applyNumberFormat="1" applyFont="1" applyAlignment="1">
      <alignment vertical="center"/>
    </xf>
    <xf numFmtId="166" fontId="153" fillId="83" borderId="94" xfId="1" applyNumberFormat="1" applyFont="1" applyFill="1" applyBorder="1" applyAlignment="1">
      <alignment horizontal="center" vertical="center" wrapText="1"/>
    </xf>
    <xf numFmtId="169" fontId="138" fillId="106" borderId="46" xfId="1" applyNumberFormat="1" applyFont="1" applyFill="1" applyBorder="1" applyAlignment="1">
      <alignment horizontal="center" vertical="center" wrapText="1"/>
    </xf>
    <xf numFmtId="0" fontId="192" fillId="106" borderId="1" xfId="2" applyFont="1" applyFill="1" applyBorder="1" applyAlignment="1" applyProtection="1">
      <alignment vertical="center" wrapText="1"/>
    </xf>
    <xf numFmtId="0" fontId="138" fillId="106" borderId="1" xfId="1" applyFont="1" applyFill="1" applyBorder="1" applyAlignment="1">
      <alignment horizontal="left" vertical="center" wrapText="1"/>
    </xf>
    <xf numFmtId="0" fontId="207" fillId="106" borderId="1" xfId="2" applyFont="1" applyFill="1" applyBorder="1" applyAlignment="1" applyProtection="1">
      <alignment vertical="center" wrapText="1"/>
    </xf>
    <xf numFmtId="49" fontId="219" fillId="106" borderId="22" xfId="1" applyNumberFormat="1" applyFont="1" applyFill="1" applyBorder="1" applyAlignment="1">
      <alignment horizontal="center" vertical="center" wrapText="1"/>
    </xf>
    <xf numFmtId="166" fontId="138" fillId="106" borderId="1" xfId="1" applyNumberFormat="1" applyFont="1" applyFill="1" applyBorder="1" applyAlignment="1">
      <alignment horizontal="left" vertical="center" wrapText="1"/>
    </xf>
    <xf numFmtId="0" fontId="195" fillId="80" borderId="1" xfId="2" applyFont="1" applyFill="1" applyBorder="1" applyAlignment="1">
      <alignment vertical="center" wrapText="1"/>
    </xf>
    <xf numFmtId="0" fontId="192" fillId="106" borderId="1" xfId="2" applyFont="1" applyFill="1" applyBorder="1" applyAlignment="1">
      <alignment horizontal="center" vertical="center" wrapText="1"/>
    </xf>
    <xf numFmtId="166" fontId="138" fillId="24" borderId="1" xfId="1" applyNumberFormat="1" applyFont="1" applyFill="1" applyBorder="1" applyAlignment="1">
      <alignment vertical="center" wrapText="1"/>
    </xf>
    <xf numFmtId="0" fontId="3" fillId="9" borderId="1" xfId="1" applyFont="1" applyFill="1" applyBorder="1" applyAlignment="1">
      <alignment horizontal="center" vertical="center" wrapText="1"/>
    </xf>
    <xf numFmtId="0" fontId="108" fillId="106" borderId="1" xfId="1" applyFont="1" applyFill="1" applyBorder="1" applyAlignment="1">
      <alignment vertical="center" wrapText="1"/>
    </xf>
    <xf numFmtId="0" fontId="108" fillId="106" borderId="1" xfId="1" applyFont="1" applyFill="1" applyBorder="1" applyAlignment="1">
      <alignment horizontal="center" vertical="center" wrapText="1"/>
    </xf>
    <xf numFmtId="49" fontId="36" fillId="27" borderId="1" xfId="1" applyNumberFormat="1" applyFont="1" applyFill="1" applyBorder="1" applyAlignment="1">
      <alignment horizontal="center" vertical="center" wrapText="1"/>
    </xf>
    <xf numFmtId="0" fontId="167" fillId="27" borderId="1" xfId="2" applyFont="1" applyFill="1" applyBorder="1" applyAlignment="1">
      <alignment vertical="center" wrapText="1"/>
    </xf>
    <xf numFmtId="0" fontId="196" fillId="109" borderId="9" xfId="1" applyFont="1" applyFill="1" applyBorder="1" applyAlignment="1">
      <alignment vertical="center" wrapText="1"/>
    </xf>
    <xf numFmtId="1" fontId="153" fillId="106" borderId="1" xfId="1" applyNumberFormat="1" applyFont="1" applyFill="1" applyBorder="1" applyAlignment="1">
      <alignment horizontal="center" vertical="center" wrapText="1"/>
    </xf>
    <xf numFmtId="0" fontId="177" fillId="67" borderId="22" xfId="0" applyFont="1" applyFill="1" applyBorder="1" applyAlignment="1">
      <alignment horizontal="center" vertical="top" wrapText="1"/>
    </xf>
    <xf numFmtId="167" fontId="87" fillId="88" borderId="2" xfId="1" applyNumberFormat="1" applyFont="1" applyFill="1" applyBorder="1" applyAlignment="1">
      <alignment horizontal="center" vertical="center" wrapText="1"/>
    </xf>
    <xf numFmtId="0" fontId="192" fillId="106" borderId="0" xfId="2" applyFont="1" applyFill="1" applyBorder="1" applyAlignment="1">
      <alignment vertical="center" wrapText="1"/>
    </xf>
    <xf numFmtId="0" fontId="205" fillId="106" borderId="30" xfId="2" applyFont="1" applyFill="1" applyBorder="1" applyAlignment="1">
      <alignment horizontal="center" vertical="center" wrapText="1"/>
    </xf>
    <xf numFmtId="0" fontId="117" fillId="66" borderId="1" xfId="1" applyFont="1" applyFill="1" applyBorder="1" applyAlignment="1">
      <alignment vertical="center" wrapText="1"/>
    </xf>
    <xf numFmtId="0" fontId="153" fillId="106" borderId="22" xfId="1" applyFont="1" applyFill="1" applyBorder="1" applyAlignment="1">
      <alignment horizontal="left" vertical="center" wrapText="1"/>
    </xf>
    <xf numFmtId="0" fontId="117" fillId="6" borderId="1" xfId="1" applyFont="1" applyFill="1" applyBorder="1" applyAlignment="1">
      <alignment horizontal="left" vertical="center" wrapText="1"/>
    </xf>
    <xf numFmtId="0" fontId="87" fillId="86" borderId="1" xfId="1" applyFont="1" applyFill="1" applyBorder="1" applyAlignment="1">
      <alignment horizontal="left" vertical="center" wrapText="1"/>
    </xf>
    <xf numFmtId="0" fontId="137" fillId="107" borderId="1" xfId="2" applyFont="1" applyFill="1" applyBorder="1" applyAlignment="1">
      <alignment vertical="center" wrapText="1"/>
    </xf>
    <xf numFmtId="0" fontId="195" fillId="20" borderId="1" xfId="2" applyFont="1" applyFill="1" applyBorder="1" applyAlignment="1">
      <alignment horizontal="center" vertical="center" wrapText="1"/>
    </xf>
    <xf numFmtId="0" fontId="195" fillId="106" borderId="1" xfId="2" applyFont="1" applyFill="1" applyBorder="1" applyAlignment="1">
      <alignment vertical="center" wrapText="1"/>
    </xf>
    <xf numFmtId="169" fontId="87" fillId="59" borderId="46" xfId="1" applyNumberFormat="1" applyFont="1" applyFill="1" applyBorder="1" applyAlignment="1">
      <alignment horizontal="center" vertical="center" wrapText="1"/>
    </xf>
    <xf numFmtId="0" fontId="167" fillId="59" borderId="1" xfId="2" applyNumberFormat="1" applyFont="1" applyFill="1" applyBorder="1" applyAlignment="1">
      <alignment vertical="center" wrapText="1"/>
    </xf>
    <xf numFmtId="0" fontId="167" fillId="59" borderId="1" xfId="2" applyFont="1" applyFill="1" applyBorder="1" applyAlignment="1">
      <alignment vertical="center" wrapText="1"/>
    </xf>
    <xf numFmtId="169" fontId="87" fillId="59" borderId="29" xfId="1" applyNumberFormat="1" applyFont="1" applyFill="1" applyBorder="1" applyAlignment="1">
      <alignment horizontal="center" vertical="center" wrapText="1"/>
    </xf>
    <xf numFmtId="1" fontId="87" fillId="104" borderId="91" xfId="1" applyNumberFormat="1" applyFont="1" applyFill="1" applyBorder="1" applyAlignment="1">
      <alignment horizontal="center" vertical="center" wrapText="1"/>
    </xf>
    <xf numFmtId="1" fontId="157" fillId="79" borderId="91" xfId="1" applyNumberFormat="1" applyFont="1" applyFill="1" applyBorder="1" applyAlignment="1">
      <alignment horizontal="center" vertical="center" wrapText="1"/>
    </xf>
    <xf numFmtId="0" fontId="36" fillId="66" borderId="3" xfId="1" applyFont="1" applyFill="1" applyBorder="1" applyAlignment="1">
      <alignment horizontal="center" vertical="center" wrapText="1"/>
    </xf>
    <xf numFmtId="0" fontId="219" fillId="106" borderId="1" xfId="1" applyFont="1" applyFill="1" applyBorder="1" applyAlignment="1">
      <alignment vertical="center" wrapText="1"/>
    </xf>
    <xf numFmtId="0" fontId="192" fillId="78" borderId="1" xfId="2" applyFont="1" applyFill="1" applyBorder="1" applyAlignment="1" applyProtection="1">
      <alignment vertical="center" wrapText="1"/>
    </xf>
    <xf numFmtId="0" fontId="180" fillId="24" borderId="1" xfId="1" applyFont="1" applyFill="1" applyBorder="1" applyAlignment="1">
      <alignment vertical="center" wrapText="1"/>
    </xf>
    <xf numFmtId="169" fontId="153" fillId="106" borderId="62" xfId="1" applyNumberFormat="1" applyFont="1" applyFill="1" applyBorder="1" applyAlignment="1">
      <alignment horizontal="center" vertical="center" wrapText="1"/>
    </xf>
    <xf numFmtId="169" fontId="138" fillId="24" borderId="46" xfId="1" applyNumberFormat="1" applyFont="1" applyFill="1" applyBorder="1" applyAlignment="1">
      <alignment horizontal="center" vertical="center" wrapText="1"/>
    </xf>
    <xf numFmtId="0" fontId="192" fillId="24" borderId="1" xfId="2" applyFont="1" applyFill="1" applyBorder="1" applyAlignment="1">
      <alignment horizontal="center" vertical="center" wrapText="1"/>
    </xf>
    <xf numFmtId="169" fontId="86" fillId="54" borderId="22" xfId="1" applyNumberFormat="1" applyFont="1" applyFill="1" applyBorder="1" applyAlignment="1">
      <alignment horizontal="center" vertical="center"/>
    </xf>
    <xf numFmtId="169" fontId="157" fillId="106" borderId="1" xfId="1" applyNumberFormat="1" applyFont="1" applyFill="1" applyBorder="1" applyAlignment="1">
      <alignment horizontal="center" vertical="center"/>
    </xf>
    <xf numFmtId="0" fontId="153" fillId="78" borderId="30" xfId="1" applyFont="1" applyFill="1" applyBorder="1" applyAlignment="1">
      <alignment horizontal="center" vertical="center" wrapText="1"/>
    </xf>
    <xf numFmtId="169" fontId="153" fillId="106" borderId="107" xfId="1" applyNumberFormat="1" applyFont="1" applyFill="1" applyBorder="1" applyAlignment="1">
      <alignment horizontal="center" vertical="center" wrapText="1"/>
    </xf>
    <xf numFmtId="0" fontId="153" fillId="24" borderId="1" xfId="1" applyFont="1" applyFill="1" applyBorder="1" applyAlignment="1">
      <alignment horizontal="left" vertical="center" wrapText="1"/>
    </xf>
    <xf numFmtId="14" fontId="36" fillId="66" borderId="3" xfId="1" applyNumberFormat="1" applyFont="1" applyFill="1" applyBorder="1" applyAlignment="1">
      <alignment horizontal="center" vertical="center" wrapText="1"/>
    </xf>
    <xf numFmtId="166" fontId="138" fillId="106" borderId="83" xfId="1" applyNumberFormat="1" applyFont="1" applyFill="1" applyBorder="1" applyAlignment="1">
      <alignment horizontal="left" vertical="center" wrapText="1"/>
    </xf>
    <xf numFmtId="49" fontId="90" fillId="12" borderId="22" xfId="1" applyNumberFormat="1" applyFont="1" applyFill="1" applyBorder="1" applyAlignment="1">
      <alignment horizontal="center" vertical="center" wrapText="1"/>
    </xf>
    <xf numFmtId="0" fontId="207" fillId="106" borderId="1" xfId="2" applyFont="1" applyFill="1" applyBorder="1" applyAlignment="1">
      <alignment horizontal="left" vertical="center" wrapText="1"/>
    </xf>
    <xf numFmtId="0" fontId="207" fillId="106" borderId="1" xfId="2" applyFont="1" applyFill="1" applyBorder="1" applyAlignment="1">
      <alignment vertical="center" wrapText="1"/>
    </xf>
    <xf numFmtId="0" fontId="192" fillId="106" borderId="1" xfId="2" applyFont="1" applyFill="1" applyBorder="1" applyAlignment="1">
      <alignment wrapText="1"/>
    </xf>
    <xf numFmtId="0" fontId="195" fillId="86" borderId="1" xfId="2" applyFont="1" applyFill="1" applyBorder="1" applyAlignment="1">
      <alignment vertical="center" wrapText="1"/>
    </xf>
    <xf numFmtId="0" fontId="210" fillId="106" borderId="1" xfId="2" applyFont="1" applyFill="1" applyBorder="1" applyAlignment="1">
      <alignment horizontal="left" vertical="center" wrapText="1"/>
    </xf>
    <xf numFmtId="0" fontId="210" fillId="106" borderId="1" xfId="2" applyFont="1" applyFill="1" applyBorder="1" applyAlignment="1">
      <alignment vertical="center" wrapText="1"/>
    </xf>
    <xf numFmtId="0" fontId="157" fillId="107" borderId="29" xfId="1" applyFont="1" applyFill="1" applyBorder="1" applyAlignment="1">
      <alignment horizontal="center" vertical="center"/>
    </xf>
    <xf numFmtId="0" fontId="205" fillId="106" borderId="1" xfId="2" applyFont="1" applyFill="1" applyBorder="1" applyAlignment="1">
      <alignment wrapText="1"/>
    </xf>
    <xf numFmtId="0" fontId="202" fillId="107" borderId="1" xfId="2" applyFont="1" applyFill="1" applyBorder="1" applyAlignment="1">
      <alignment vertical="center" wrapText="1"/>
    </xf>
    <xf numFmtId="0" fontId="192" fillId="107" borderId="1" xfId="2" applyFont="1" applyFill="1" applyBorder="1" applyAlignment="1">
      <alignment vertical="center" wrapText="1"/>
    </xf>
    <xf numFmtId="0" fontId="153" fillId="107" borderId="1" xfId="1" applyFont="1" applyFill="1" applyBorder="1" applyAlignment="1">
      <alignment horizontal="center" vertical="center" wrapText="1"/>
    </xf>
    <xf numFmtId="0" fontId="36" fillId="6" borderId="1" xfId="1" quotePrefix="1" applyFont="1" applyFill="1" applyBorder="1" applyAlignment="1">
      <alignment horizontal="center" vertical="center" wrapText="1"/>
    </xf>
    <xf numFmtId="0" fontId="167" fillId="101" borderId="1" xfId="2" applyFont="1" applyFill="1" applyBorder="1" applyAlignment="1">
      <alignment horizontal="center" vertical="center" wrapText="1"/>
    </xf>
    <xf numFmtId="0" fontId="10" fillId="101" borderId="1" xfId="2" applyFill="1" applyBorder="1" applyAlignment="1">
      <alignment vertical="center" wrapText="1"/>
    </xf>
    <xf numFmtId="166" fontId="185" fillId="106" borderId="1" xfId="2" applyNumberFormat="1" applyFont="1" applyFill="1" applyBorder="1" applyAlignment="1">
      <alignment vertical="center" wrapText="1"/>
    </xf>
    <xf numFmtId="0" fontId="167" fillId="20" borderId="22" xfId="2" applyFont="1" applyFill="1" applyBorder="1" applyAlignment="1">
      <alignment horizontal="center" vertical="center" wrapText="1"/>
    </xf>
    <xf numFmtId="0" fontId="87" fillId="6" borderId="1" xfId="1" quotePrefix="1" applyFont="1" applyFill="1" applyBorder="1" applyAlignment="1">
      <alignment horizontal="center" vertical="center" wrapText="1"/>
    </xf>
    <xf numFmtId="0" fontId="208" fillId="106" borderId="22" xfId="2" applyFont="1" applyFill="1" applyBorder="1" applyAlignment="1">
      <alignment horizontal="center" vertical="center" wrapText="1"/>
    </xf>
    <xf numFmtId="169" fontId="36" fillId="80" borderId="40" xfId="1" quotePrefix="1" applyNumberFormat="1" applyFont="1" applyFill="1" applyBorder="1" applyAlignment="1">
      <alignment horizontal="center" vertical="center" wrapText="1"/>
    </xf>
    <xf numFmtId="0" fontId="196" fillId="78" borderId="9" xfId="1" applyFont="1" applyFill="1" applyBorder="1" applyAlignment="1">
      <alignment vertical="center" wrapText="1"/>
    </xf>
    <xf numFmtId="0" fontId="88" fillId="66" borderId="2" xfId="1" applyFont="1" applyFill="1" applyBorder="1" applyAlignment="1">
      <alignment horizontal="center" vertical="center" wrapText="1"/>
    </xf>
    <xf numFmtId="166" fontId="153" fillId="106" borderId="129" xfId="1" applyNumberFormat="1" applyFont="1" applyFill="1" applyBorder="1" applyAlignment="1">
      <alignment horizontal="center" vertical="center" wrapText="1"/>
    </xf>
    <xf numFmtId="0" fontId="209" fillId="6" borderId="1" xfId="8" applyFont="1" applyFill="1" applyBorder="1" applyAlignment="1">
      <alignment vertical="center" wrapText="1"/>
    </xf>
    <xf numFmtId="169" fontId="146" fillId="104" borderId="46" xfId="1" applyNumberFormat="1" applyFont="1" applyFill="1" applyBorder="1" applyAlignment="1">
      <alignment horizontal="center" vertical="center" wrapText="1"/>
    </xf>
    <xf numFmtId="49" fontId="146" fillId="104" borderId="22" xfId="1" applyNumberFormat="1" applyFont="1" applyFill="1" applyBorder="1" applyAlignment="1">
      <alignment horizontal="center" vertical="center" wrapText="1"/>
    </xf>
    <xf numFmtId="169" fontId="146" fillId="104" borderId="1" xfId="1" applyNumberFormat="1" applyFont="1" applyFill="1" applyBorder="1" applyAlignment="1">
      <alignment horizontal="center" vertical="center" wrapText="1"/>
    </xf>
    <xf numFmtId="0" fontId="214" fillId="104" borderId="1" xfId="1" applyFont="1" applyFill="1" applyBorder="1" applyAlignment="1">
      <alignment horizontal="center" vertical="center" wrapText="1"/>
    </xf>
    <xf numFmtId="0" fontId="146" fillId="104" borderId="47" xfId="1" applyFont="1" applyFill="1" applyBorder="1" applyAlignment="1">
      <alignment horizontal="center" vertical="center" wrapText="1"/>
    </xf>
    <xf numFmtId="169" fontId="86" fillId="7" borderId="22" xfId="1" applyNumberFormat="1" applyFont="1" applyFill="1" applyBorder="1" applyAlignment="1">
      <alignment horizontal="center" vertical="center" wrapText="1"/>
    </xf>
    <xf numFmtId="169" fontId="146" fillId="104" borderId="22" xfId="1" applyNumberFormat="1" applyFont="1" applyFill="1" applyBorder="1" applyAlignment="1">
      <alignment horizontal="center" vertical="center" wrapText="1"/>
    </xf>
    <xf numFmtId="169" fontId="86" fillId="105" borderId="22" xfId="1" applyNumberFormat="1" applyFont="1" applyFill="1" applyBorder="1" applyAlignment="1">
      <alignment horizontal="center" vertical="center" wrapText="1"/>
    </xf>
    <xf numFmtId="0" fontId="146" fillId="104" borderId="1" xfId="1" applyFont="1" applyFill="1" applyBorder="1" applyAlignment="1">
      <alignment horizontal="center" vertical="center" wrapText="1"/>
    </xf>
    <xf numFmtId="166" fontId="10" fillId="20" borderId="22" xfId="2" applyNumberFormat="1" applyFill="1" applyBorder="1" applyAlignment="1">
      <alignment horizontal="center" vertical="center" wrapText="1"/>
    </xf>
    <xf numFmtId="0" fontId="146" fillId="104" borderId="38" xfId="1" applyFont="1" applyFill="1" applyBorder="1" applyAlignment="1">
      <alignment horizontal="center" vertical="center" wrapText="1"/>
    </xf>
    <xf numFmtId="0" fontId="153" fillId="78" borderId="38" xfId="1" applyFont="1" applyFill="1" applyBorder="1" applyAlignment="1">
      <alignment horizontal="center" vertical="center" wrapText="1"/>
    </xf>
    <xf numFmtId="169" fontId="146" fillId="104" borderId="29" xfId="1" applyNumberFormat="1" applyFont="1" applyFill="1" applyBorder="1" applyAlignment="1">
      <alignment horizontal="center" vertical="center" wrapText="1"/>
    </xf>
    <xf numFmtId="169" fontId="146" fillId="104" borderId="30" xfId="1" applyNumberFormat="1" applyFont="1" applyFill="1" applyBorder="1" applyAlignment="1">
      <alignment horizontal="center" vertical="center" wrapText="1"/>
    </xf>
    <xf numFmtId="169" fontId="146" fillId="6" borderId="29" xfId="1" applyNumberFormat="1" applyFont="1" applyFill="1" applyBorder="1" applyAlignment="1">
      <alignment horizontal="center" vertical="center" wrapText="1"/>
    </xf>
    <xf numFmtId="169" fontId="146" fillId="6" borderId="1" xfId="1" applyNumberFormat="1" applyFont="1" applyFill="1" applyBorder="1" applyAlignment="1">
      <alignment horizontal="center" vertical="center" wrapText="1"/>
    </xf>
    <xf numFmtId="166" fontId="87" fillId="9" borderId="1" xfId="1" applyNumberFormat="1" applyFont="1" applyFill="1" applyBorder="1" applyAlignment="1">
      <alignment horizontal="left" vertical="center" wrapText="1"/>
    </xf>
    <xf numFmtId="14" fontId="85" fillId="9" borderId="1" xfId="1" applyNumberFormat="1" applyFont="1" applyFill="1" applyBorder="1" applyAlignment="1">
      <alignment horizontal="center" vertical="center" wrapText="1"/>
    </xf>
    <xf numFmtId="49" fontId="153" fillId="78" borderId="1" xfId="1" applyNumberFormat="1" applyFont="1" applyFill="1" applyBorder="1" applyAlignment="1">
      <alignment horizontal="center" vertical="center" wrapText="1"/>
    </xf>
    <xf numFmtId="0" fontId="202" fillId="78" borderId="1" xfId="2" applyFont="1" applyFill="1" applyBorder="1" applyAlignment="1">
      <alignment vertical="center" wrapText="1"/>
    </xf>
    <xf numFmtId="0" fontId="196" fillId="78" borderId="1" xfId="1" applyFont="1" applyFill="1" applyBorder="1" applyAlignment="1">
      <alignment horizontal="center" vertical="center" wrapText="1"/>
    </xf>
    <xf numFmtId="169" fontId="157" fillId="79" borderId="22" xfId="1" applyNumberFormat="1" applyFont="1" applyFill="1" applyBorder="1" applyAlignment="1">
      <alignment horizontal="center" vertical="center"/>
    </xf>
    <xf numFmtId="49" fontId="157" fillId="79" borderId="22" xfId="1" applyNumberFormat="1" applyFont="1" applyFill="1" applyBorder="1" applyAlignment="1">
      <alignment horizontal="center" vertical="center" wrapText="1"/>
    </xf>
    <xf numFmtId="169" fontId="91" fillId="86" borderId="29" xfId="1" applyNumberFormat="1" applyFont="1" applyFill="1" applyBorder="1" applyAlignment="1">
      <alignment horizontal="center" vertical="center" wrapText="1"/>
    </xf>
    <xf numFmtId="0" fontId="166" fillId="86" borderId="1" xfId="1" quotePrefix="1" applyFont="1" applyFill="1" applyBorder="1" applyAlignment="1">
      <alignment horizontal="center" vertical="center" wrapText="1"/>
    </xf>
    <xf numFmtId="166" fontId="153" fillId="106" borderId="9" xfId="1" quotePrefix="1" applyNumberFormat="1" applyFont="1" applyFill="1" applyBorder="1" applyAlignment="1">
      <alignment horizontal="center" vertical="center" wrapText="1"/>
    </xf>
    <xf numFmtId="166" fontId="167" fillId="9" borderId="1" xfId="2" applyNumberFormat="1" applyFont="1" applyFill="1" applyBorder="1" applyAlignment="1">
      <alignment horizontal="center" vertical="center" wrapText="1"/>
    </xf>
    <xf numFmtId="14" fontId="153" fillId="76" borderId="1" xfId="1" applyNumberFormat="1" applyFont="1" applyFill="1" applyBorder="1" applyAlignment="1">
      <alignment horizontal="center" vertical="center" wrapText="1"/>
    </xf>
    <xf numFmtId="0" fontId="210" fillId="24" borderId="1" xfId="2" applyFont="1" applyFill="1" applyBorder="1" applyAlignment="1" applyProtection="1">
      <alignment vertical="center" wrapText="1"/>
    </xf>
    <xf numFmtId="166" fontId="210" fillId="24" borderId="1" xfId="8" applyNumberFormat="1" applyFont="1" applyFill="1" applyBorder="1" applyAlignment="1">
      <alignment vertical="center" wrapText="1"/>
    </xf>
    <xf numFmtId="14" fontId="84" fillId="80" borderId="1" xfId="1" applyNumberFormat="1" applyFont="1" applyFill="1" applyBorder="1" applyAlignment="1">
      <alignment horizontal="center" vertical="center" wrapText="1"/>
    </xf>
    <xf numFmtId="0" fontId="10" fillId="78" borderId="1" xfId="2" applyFill="1" applyBorder="1" applyAlignment="1">
      <alignment horizontal="center" vertical="center" wrapText="1"/>
    </xf>
    <xf numFmtId="166" fontId="138" fillId="104" borderId="22" xfId="1" applyNumberFormat="1" applyFont="1" applyFill="1" applyBorder="1" applyAlignment="1">
      <alignment horizontal="center" vertical="center" wrapText="1"/>
    </xf>
    <xf numFmtId="1" fontId="157" fillId="79" borderId="22" xfId="1" applyNumberFormat="1" applyFont="1" applyFill="1" applyBorder="1" applyAlignment="1">
      <alignment horizontal="center" vertical="center" wrapText="1"/>
    </xf>
    <xf numFmtId="1" fontId="87" fillId="88" borderId="22" xfId="1" applyNumberFormat="1" applyFont="1" applyFill="1" applyBorder="1" applyAlignment="1">
      <alignment horizontal="center" vertical="center" wrapText="1"/>
    </xf>
    <xf numFmtId="0" fontId="87" fillId="66" borderId="22" xfId="1" applyFont="1" applyFill="1" applyBorder="1" applyAlignment="1">
      <alignment horizontal="center" vertical="center" wrapText="1"/>
    </xf>
    <xf numFmtId="0" fontId="117" fillId="66" borderId="2" xfId="1" applyFont="1" applyFill="1" applyBorder="1" applyAlignment="1">
      <alignment horizontal="center" vertical="center" wrapText="1"/>
    </xf>
    <xf numFmtId="166" fontId="153" fillId="106" borderId="22" xfId="1" quotePrefix="1" applyNumberFormat="1" applyFont="1" applyFill="1" applyBorder="1" applyAlignment="1">
      <alignment horizontal="center" vertical="center" wrapText="1"/>
    </xf>
    <xf numFmtId="167" fontId="87" fillId="88" borderId="22" xfId="1" applyNumberFormat="1" applyFont="1" applyFill="1" applyBorder="1" applyAlignment="1">
      <alignment horizontal="center" vertical="center" wrapText="1"/>
    </xf>
    <xf numFmtId="167" fontId="178" fillId="88" borderId="22" xfId="1" applyNumberFormat="1" applyFont="1" applyFill="1" applyBorder="1" applyAlignment="1">
      <alignment horizontal="center" vertical="center" wrapText="1"/>
    </xf>
    <xf numFmtId="167" fontId="87" fillId="88" borderId="9" xfId="1" applyNumberFormat="1" applyFont="1" applyFill="1" applyBorder="1" applyAlignment="1">
      <alignment horizontal="center" vertical="center" wrapText="1"/>
    </xf>
    <xf numFmtId="167" fontId="87" fillId="88" borderId="83" xfId="1" applyNumberFormat="1" applyFont="1" applyFill="1" applyBorder="1" applyAlignment="1">
      <alignment horizontal="center" vertical="center" wrapText="1"/>
    </xf>
    <xf numFmtId="167" fontId="87" fillId="88" borderId="85" xfId="1" applyNumberFormat="1" applyFont="1" applyFill="1" applyBorder="1" applyAlignment="1">
      <alignment horizontal="center" vertical="center" wrapText="1"/>
    </xf>
    <xf numFmtId="0" fontId="193" fillId="104" borderId="0" xfId="8" applyFont="1" applyFill="1" applyBorder="1" applyAlignment="1">
      <alignment vertical="center" wrapText="1"/>
    </xf>
    <xf numFmtId="0" fontId="178" fillId="88" borderId="1" xfId="1" applyFont="1" applyFill="1" applyBorder="1" applyAlignment="1">
      <alignment vertical="center" wrapText="1"/>
    </xf>
    <xf numFmtId="0" fontId="167" fillId="9" borderId="1" xfId="2" applyFont="1" applyFill="1" applyBorder="1" applyAlignment="1">
      <alignment vertical="center" wrapText="1"/>
    </xf>
    <xf numFmtId="0" fontId="195" fillId="6" borderId="1" xfId="2" applyFont="1" applyFill="1" applyBorder="1" applyAlignment="1" applyProtection="1">
      <alignment vertical="center" wrapText="1"/>
    </xf>
    <xf numFmtId="166" fontId="193" fillId="88" borderId="1" xfId="8" applyNumberFormat="1" applyFont="1" applyFill="1" applyBorder="1" applyAlignment="1">
      <alignment vertical="center" wrapText="1"/>
    </xf>
    <xf numFmtId="166" fontId="178" fillId="88" borderId="1" xfId="1" applyNumberFormat="1" applyFont="1" applyFill="1" applyBorder="1" applyAlignment="1">
      <alignment horizontal="center" vertical="center" wrapText="1"/>
    </xf>
    <xf numFmtId="0" fontId="35" fillId="80" borderId="47" xfId="2" applyFont="1" applyFill="1" applyBorder="1" applyAlignment="1">
      <alignment horizontal="center" vertical="center" wrapText="1"/>
    </xf>
    <xf numFmtId="166" fontId="87" fillId="88" borderId="47" xfId="1" applyNumberFormat="1" applyFont="1" applyFill="1" applyBorder="1" applyAlignment="1">
      <alignment horizontal="center" vertical="center" wrapText="1"/>
    </xf>
    <xf numFmtId="169" fontId="157" fillId="107" borderId="46" xfId="1" applyNumberFormat="1" applyFont="1" applyFill="1" applyBorder="1" applyAlignment="1">
      <alignment horizontal="center" vertical="center"/>
    </xf>
    <xf numFmtId="169" fontId="165" fillId="107" borderId="22" xfId="1" applyNumberFormat="1" applyFont="1" applyFill="1" applyBorder="1" applyAlignment="1">
      <alignment horizontal="center" vertical="center"/>
    </xf>
    <xf numFmtId="0" fontId="146" fillId="104" borderId="30" xfId="1" applyFont="1" applyFill="1" applyBorder="1" applyAlignment="1">
      <alignment horizontal="center" vertical="center" wrapText="1"/>
    </xf>
    <xf numFmtId="49" fontId="165" fillId="106" borderId="22" xfId="1" applyNumberFormat="1" applyFont="1" applyFill="1" applyBorder="1" applyAlignment="1">
      <alignment horizontal="center" vertical="center" wrapText="1"/>
    </xf>
    <xf numFmtId="0" fontId="146" fillId="104" borderId="22" xfId="1" applyFont="1" applyFill="1" applyBorder="1" applyAlignment="1">
      <alignment horizontal="center" vertical="center" wrapText="1"/>
    </xf>
    <xf numFmtId="169" fontId="87" fillId="88" borderId="9" xfId="1" applyNumberFormat="1" applyFont="1" applyFill="1" applyBorder="1" applyAlignment="1">
      <alignment horizontal="center" vertical="center" wrapText="1"/>
    </xf>
    <xf numFmtId="169" fontId="87" fillId="88" borderId="2" xfId="1" applyNumberFormat="1" applyFont="1" applyFill="1" applyBorder="1" applyAlignment="1">
      <alignment horizontal="center" vertical="center" wrapText="1"/>
    </xf>
    <xf numFmtId="1" fontId="138" fillId="106" borderId="1" xfId="1" applyNumberFormat="1" applyFont="1" applyFill="1" applyBorder="1" applyAlignment="1">
      <alignment horizontal="center" vertical="center" wrapText="1"/>
    </xf>
    <xf numFmtId="165" fontId="153" fillId="107" borderId="29" xfId="1" applyNumberFormat="1" applyFont="1" applyFill="1" applyBorder="1" applyAlignment="1">
      <alignment horizontal="center" vertical="center" wrapText="1"/>
    </xf>
    <xf numFmtId="169" fontId="153" fillId="107" borderId="1" xfId="1" applyNumberFormat="1" applyFont="1" applyFill="1" applyBorder="1" applyAlignment="1">
      <alignment horizontal="center" vertical="center" wrapText="1"/>
    </xf>
    <xf numFmtId="169" fontId="153" fillId="107" borderId="29" xfId="1" applyNumberFormat="1" applyFont="1" applyFill="1" applyBorder="1" applyAlignment="1">
      <alignment horizontal="center" vertical="center" wrapText="1"/>
    </xf>
    <xf numFmtId="169" fontId="153" fillId="107" borderId="30" xfId="1" applyNumberFormat="1" applyFont="1" applyFill="1" applyBorder="1" applyAlignment="1">
      <alignment horizontal="center" vertical="center" wrapText="1"/>
    </xf>
    <xf numFmtId="169" fontId="153" fillId="107" borderId="29" xfId="1" quotePrefix="1" applyNumberFormat="1" applyFont="1" applyFill="1" applyBorder="1" applyAlignment="1">
      <alignment horizontal="center" vertical="center" wrapText="1"/>
    </xf>
    <xf numFmtId="14" fontId="153" fillId="107" borderId="1" xfId="1" applyNumberFormat="1" applyFont="1" applyFill="1" applyBorder="1" applyAlignment="1">
      <alignment horizontal="center" vertical="center" wrapText="1"/>
    </xf>
    <xf numFmtId="0" fontId="153" fillId="109" borderId="9" xfId="1" applyFont="1" applyFill="1" applyBorder="1" applyAlignment="1">
      <alignment vertical="center" wrapText="1"/>
    </xf>
    <xf numFmtId="0" fontId="153" fillId="109" borderId="1" xfId="1" applyFont="1" applyFill="1" applyBorder="1" applyAlignment="1">
      <alignment vertical="center" wrapText="1"/>
    </xf>
    <xf numFmtId="0" fontId="153" fillId="109" borderId="1" xfId="1" applyFont="1" applyFill="1" applyBorder="1" applyAlignment="1">
      <alignment horizontal="center" vertical="center" wrapText="1"/>
    </xf>
    <xf numFmtId="166" fontId="153" fillId="109" borderId="1" xfId="1" applyNumberFormat="1" applyFont="1" applyFill="1" applyBorder="1" applyAlignment="1">
      <alignment horizontal="center" vertical="center" wrapText="1"/>
    </xf>
    <xf numFmtId="166" fontId="153" fillId="109" borderId="2" xfId="1" applyNumberFormat="1" applyFont="1" applyFill="1" applyBorder="1" applyAlignment="1">
      <alignment horizontal="center" vertical="center" wrapText="1"/>
    </xf>
    <xf numFmtId="166" fontId="153" fillId="109" borderId="9" xfId="1" applyNumberFormat="1" applyFont="1" applyFill="1" applyBorder="1" applyAlignment="1">
      <alignment horizontal="center" vertical="center" wrapText="1"/>
    </xf>
    <xf numFmtId="169" fontId="36" fillId="27" borderId="1" xfId="1" quotePrefix="1" applyNumberFormat="1" applyFont="1" applyFill="1" applyBorder="1" applyAlignment="1">
      <alignment horizontal="center" vertical="center" wrapText="1"/>
    </xf>
    <xf numFmtId="166" fontId="87" fillId="66" borderId="2" xfId="1" applyNumberFormat="1" applyFont="1" applyFill="1" applyBorder="1" applyAlignment="1">
      <alignment horizontal="center" vertical="center" wrapText="1"/>
    </xf>
    <xf numFmtId="0" fontId="157" fillId="106" borderId="30" xfId="1" applyFont="1" applyFill="1" applyBorder="1" applyAlignment="1">
      <alignment horizontal="center" vertical="center"/>
    </xf>
    <xf numFmtId="166" fontId="153" fillId="106" borderId="38" xfId="1" applyNumberFormat="1" applyFont="1" applyFill="1" applyBorder="1" applyAlignment="1">
      <alignment horizontal="center" vertical="center" wrapText="1"/>
    </xf>
    <xf numFmtId="0" fontId="87" fillId="66" borderId="2" xfId="1" applyFont="1" applyFill="1" applyBorder="1" applyAlignment="1">
      <alignment horizontal="center" vertical="center" wrapText="1"/>
    </xf>
    <xf numFmtId="0" fontId="36" fillId="111" borderId="1" xfId="1" applyFont="1" applyFill="1" applyBorder="1" applyAlignment="1">
      <alignment vertical="center" wrapText="1"/>
    </xf>
    <xf numFmtId="0" fontId="36" fillId="111" borderId="22" xfId="1" applyFont="1" applyFill="1" applyBorder="1" applyAlignment="1">
      <alignment horizontal="center" vertical="center" wrapText="1"/>
    </xf>
    <xf numFmtId="0" fontId="167" fillId="111" borderId="1" xfId="8" applyFont="1" applyFill="1" applyBorder="1" applyAlignment="1">
      <alignment vertical="center" wrapText="1"/>
    </xf>
    <xf numFmtId="0" fontId="36" fillId="111" borderId="47" xfId="1" applyFont="1" applyFill="1" applyBorder="1" applyAlignment="1">
      <alignment horizontal="center" vertical="center" wrapText="1"/>
    </xf>
    <xf numFmtId="0" fontId="36" fillId="111" borderId="30" xfId="1" applyFont="1" applyFill="1" applyBorder="1" applyAlignment="1">
      <alignment horizontal="center" vertical="center" wrapText="1"/>
    </xf>
    <xf numFmtId="0" fontId="36" fillId="111" borderId="38" xfId="1" applyFont="1" applyFill="1" applyBorder="1" applyAlignment="1">
      <alignment horizontal="center" vertical="center" wrapText="1"/>
    </xf>
    <xf numFmtId="166" fontId="36" fillId="111" borderId="1" xfId="1" applyNumberFormat="1" applyFont="1" applyFill="1" applyBorder="1" applyAlignment="1">
      <alignment vertical="center" wrapText="1"/>
    </xf>
    <xf numFmtId="0" fontId="153" fillId="76" borderId="9" xfId="1" applyFont="1" applyFill="1" applyBorder="1" applyAlignment="1">
      <alignment vertical="center" wrapText="1"/>
    </xf>
    <xf numFmtId="0" fontId="196" fillId="76" borderId="9" xfId="1" applyFont="1" applyFill="1" applyBorder="1" applyAlignment="1">
      <alignment vertical="center" wrapText="1"/>
    </xf>
    <xf numFmtId="0" fontId="153" fillId="76" borderId="1" xfId="1" applyFont="1" applyFill="1" applyBorder="1" applyAlignment="1">
      <alignment vertical="center" wrapText="1"/>
    </xf>
    <xf numFmtId="49" fontId="153" fillId="76" borderId="1" xfId="1" applyNumberFormat="1" applyFont="1" applyFill="1" applyBorder="1" applyAlignment="1">
      <alignment horizontal="center" vertical="center" wrapText="1"/>
    </xf>
    <xf numFmtId="0" fontId="153" fillId="76" borderId="22" xfId="1" applyFont="1" applyFill="1" applyBorder="1" applyAlignment="1">
      <alignment horizontal="center" vertical="center" wrapText="1"/>
    </xf>
    <xf numFmtId="0" fontId="87" fillId="66" borderId="1" xfId="1" applyFont="1" applyFill="1" applyBorder="1" applyAlignment="1">
      <alignment horizontal="center" vertical="center" wrapText="1"/>
    </xf>
    <xf numFmtId="166" fontId="153" fillId="76" borderId="22" xfId="1" applyNumberFormat="1" applyFont="1" applyFill="1" applyBorder="1" applyAlignment="1">
      <alignment horizontal="center" vertical="center" wrapText="1"/>
    </xf>
    <xf numFmtId="166" fontId="87" fillId="66" borderId="1" xfId="1" applyNumberFormat="1" applyFont="1" applyFill="1" applyBorder="1" applyAlignment="1">
      <alignment horizontal="center" vertical="center" wrapText="1"/>
    </xf>
    <xf numFmtId="166" fontId="153" fillId="76" borderId="1" xfId="1" applyNumberFormat="1" applyFont="1" applyFill="1" applyBorder="1" applyAlignment="1">
      <alignment horizontal="center" vertical="center" wrapText="1"/>
    </xf>
    <xf numFmtId="166" fontId="153" fillId="76" borderId="2" xfId="1" applyNumberFormat="1" applyFont="1" applyFill="1" applyBorder="1" applyAlignment="1">
      <alignment horizontal="center" vertical="center" wrapText="1"/>
    </xf>
    <xf numFmtId="166" fontId="153" fillId="76" borderId="9" xfId="1" applyNumberFormat="1" applyFont="1" applyFill="1" applyBorder="1" applyAlignment="1">
      <alignment horizontal="center" vertical="center" wrapText="1"/>
    </xf>
    <xf numFmtId="169" fontId="153" fillId="76" borderId="40" xfId="1" applyNumberFormat="1" applyFont="1" applyFill="1" applyBorder="1" applyAlignment="1">
      <alignment horizontal="center" vertical="center" wrapText="1"/>
    </xf>
    <xf numFmtId="166" fontId="153" fillId="76" borderId="83" xfId="1" applyNumberFormat="1" applyFont="1" applyFill="1" applyBorder="1" applyAlignment="1">
      <alignment horizontal="center" vertical="center" wrapText="1"/>
    </xf>
    <xf numFmtId="166" fontId="153" fillId="76" borderId="85" xfId="1" applyNumberFormat="1" applyFont="1" applyFill="1" applyBorder="1" applyAlignment="1">
      <alignment horizontal="center" vertical="center" wrapText="1"/>
    </xf>
    <xf numFmtId="165" fontId="153" fillId="76" borderId="29" xfId="1" applyNumberFormat="1" applyFont="1" applyFill="1" applyBorder="1" applyAlignment="1">
      <alignment horizontal="center" vertical="center" wrapText="1"/>
    </xf>
    <xf numFmtId="169" fontId="153" fillId="76" borderId="2" xfId="1" applyNumberFormat="1" applyFont="1" applyFill="1" applyBorder="1" applyAlignment="1">
      <alignment horizontal="center" vertical="center" wrapText="1"/>
    </xf>
    <xf numFmtId="169" fontId="153" fillId="76" borderId="46" xfId="1" applyNumberFormat="1" applyFont="1" applyFill="1" applyBorder="1" applyAlignment="1">
      <alignment horizontal="center" vertical="center" wrapText="1"/>
    </xf>
    <xf numFmtId="49" fontId="153" fillId="76" borderId="22" xfId="1" applyNumberFormat="1" applyFont="1" applyFill="1" applyBorder="1" applyAlignment="1">
      <alignment horizontal="center" vertical="center" wrapText="1"/>
    </xf>
    <xf numFmtId="169" fontId="153" fillId="76" borderId="1" xfId="1" applyNumberFormat="1" applyFont="1" applyFill="1" applyBorder="1" applyAlignment="1">
      <alignment horizontal="center" vertical="center" wrapText="1"/>
    </xf>
    <xf numFmtId="0" fontId="196" fillId="76" borderId="1" xfId="1" applyFont="1" applyFill="1" applyBorder="1" applyAlignment="1">
      <alignment horizontal="center" vertical="center" wrapText="1"/>
    </xf>
    <xf numFmtId="0" fontId="153" fillId="76" borderId="47" xfId="1" applyFont="1" applyFill="1" applyBorder="1" applyAlignment="1">
      <alignment horizontal="center" vertical="center" wrapText="1"/>
    </xf>
    <xf numFmtId="169" fontId="157" fillId="93" borderId="22" xfId="1" applyNumberFormat="1" applyFont="1" applyFill="1" applyBorder="1" applyAlignment="1">
      <alignment horizontal="center" vertical="center" wrapText="1"/>
    </xf>
    <xf numFmtId="49" fontId="157" fillId="77" borderId="22" xfId="1" applyNumberFormat="1" applyFont="1" applyFill="1" applyBorder="1" applyAlignment="1">
      <alignment horizontal="center" vertical="center"/>
    </xf>
    <xf numFmtId="0" fontId="153" fillId="76" borderId="1" xfId="1" applyFont="1" applyFill="1" applyBorder="1" applyAlignment="1">
      <alignment horizontal="center" vertical="center" wrapText="1"/>
    </xf>
    <xf numFmtId="169" fontId="153" fillId="76" borderId="22" xfId="1" applyNumberFormat="1" applyFont="1" applyFill="1" applyBorder="1" applyAlignment="1">
      <alignment horizontal="center" vertical="center" wrapText="1"/>
    </xf>
    <xf numFmtId="169" fontId="153" fillId="76" borderId="29" xfId="1" applyNumberFormat="1" applyFont="1" applyFill="1" applyBorder="1" applyAlignment="1">
      <alignment horizontal="center" vertical="center" wrapText="1"/>
    </xf>
    <xf numFmtId="169" fontId="153" fillId="76" borderId="30" xfId="1" applyNumberFormat="1" applyFont="1" applyFill="1" applyBorder="1" applyAlignment="1">
      <alignment horizontal="center" vertical="center" wrapText="1"/>
    </xf>
    <xf numFmtId="14" fontId="87" fillId="66" borderId="1" xfId="1" applyNumberFormat="1" applyFont="1" applyFill="1" applyBorder="1" applyAlignment="1">
      <alignment horizontal="center" vertical="center" wrapText="1"/>
    </xf>
    <xf numFmtId="0" fontId="87" fillId="66" borderId="22" xfId="1" applyFont="1" applyFill="1" applyBorder="1" applyAlignment="1">
      <alignment vertical="center" wrapText="1"/>
    </xf>
    <xf numFmtId="1" fontId="86" fillId="67" borderId="91" xfId="1" applyNumberFormat="1" applyFont="1" applyFill="1" applyBorder="1" applyAlignment="1">
      <alignment horizontal="center" vertical="center" wrapText="1"/>
    </xf>
    <xf numFmtId="49" fontId="87" fillId="66" borderId="1" xfId="1" applyNumberFormat="1" applyFont="1" applyFill="1" applyBorder="1" applyAlignment="1">
      <alignment horizontal="center" vertical="center" wrapText="1"/>
    </xf>
    <xf numFmtId="166" fontId="87" fillId="66" borderId="22" xfId="1" applyNumberFormat="1" applyFont="1" applyFill="1" applyBorder="1" applyAlignment="1">
      <alignment horizontal="center" vertical="center" wrapText="1"/>
    </xf>
    <xf numFmtId="167" fontId="178" fillId="66" borderId="22" xfId="1" applyNumberFormat="1" applyFont="1" applyFill="1" applyBorder="1" applyAlignment="1">
      <alignment horizontal="center" vertical="center" wrapText="1"/>
    </xf>
    <xf numFmtId="169" fontId="87" fillId="66" borderId="40" xfId="1" applyNumberFormat="1" applyFont="1" applyFill="1" applyBorder="1" applyAlignment="1">
      <alignment horizontal="center" vertical="center" wrapText="1"/>
    </xf>
    <xf numFmtId="166" fontId="87" fillId="66" borderId="83" xfId="1" applyNumberFormat="1" applyFont="1" applyFill="1" applyBorder="1" applyAlignment="1">
      <alignment horizontal="center" vertical="center" wrapText="1"/>
    </xf>
    <xf numFmtId="166" fontId="87" fillId="66" borderId="85" xfId="1" applyNumberFormat="1" applyFont="1" applyFill="1" applyBorder="1" applyAlignment="1">
      <alignment horizontal="center" vertical="center" wrapText="1"/>
    </xf>
    <xf numFmtId="165" fontId="87" fillId="66" borderId="29" xfId="1" applyNumberFormat="1" applyFont="1" applyFill="1" applyBorder="1" applyAlignment="1">
      <alignment horizontal="center" vertical="center" wrapText="1"/>
    </xf>
    <xf numFmtId="0" fontId="193" fillId="66" borderId="1" xfId="2" applyFont="1" applyFill="1" applyBorder="1" applyAlignment="1">
      <alignment vertical="center" wrapText="1"/>
    </xf>
    <xf numFmtId="169" fontId="87" fillId="66" borderId="2" xfId="1" applyNumberFormat="1" applyFont="1" applyFill="1" applyBorder="1" applyAlignment="1">
      <alignment horizontal="center" vertical="center" wrapText="1"/>
    </xf>
    <xf numFmtId="169" fontId="87" fillId="66" borderId="46" xfId="1" applyNumberFormat="1" applyFont="1" applyFill="1" applyBorder="1" applyAlignment="1">
      <alignment horizontal="center" vertical="center" wrapText="1"/>
    </xf>
    <xf numFmtId="49" fontId="87" fillId="66" borderId="22" xfId="1" applyNumberFormat="1" applyFont="1" applyFill="1" applyBorder="1" applyAlignment="1">
      <alignment horizontal="center" vertical="center" wrapText="1"/>
    </xf>
    <xf numFmtId="169" fontId="87" fillId="66" borderId="1" xfId="1" applyNumberFormat="1" applyFont="1" applyFill="1" applyBorder="1" applyAlignment="1">
      <alignment horizontal="center" vertical="center" wrapText="1"/>
    </xf>
    <xf numFmtId="0" fontId="178" fillId="66" borderId="1" xfId="1" applyFont="1" applyFill="1" applyBorder="1" applyAlignment="1">
      <alignment horizontal="center" vertical="center" wrapText="1"/>
    </xf>
    <xf numFmtId="0" fontId="87" fillId="66" borderId="47" xfId="1" applyFont="1" applyFill="1" applyBorder="1" applyAlignment="1">
      <alignment horizontal="center" vertical="center" wrapText="1"/>
    </xf>
    <xf numFmtId="169" fontId="87" fillId="66" borderId="22" xfId="1" applyNumberFormat="1" applyFont="1" applyFill="1" applyBorder="1" applyAlignment="1">
      <alignment horizontal="center" vertical="center" wrapText="1"/>
    </xf>
    <xf numFmtId="0" fontId="87" fillId="66" borderId="30" xfId="1" applyFont="1" applyFill="1" applyBorder="1" applyAlignment="1">
      <alignment horizontal="center" vertical="center" wrapText="1"/>
    </xf>
    <xf numFmtId="0" fontId="87" fillId="66" borderId="38" xfId="1" applyFont="1" applyFill="1" applyBorder="1" applyAlignment="1">
      <alignment horizontal="center" vertical="center" wrapText="1"/>
    </xf>
    <xf numFmtId="169" fontId="87" fillId="66" borderId="29" xfId="1" applyNumberFormat="1" applyFont="1" applyFill="1" applyBorder="1" applyAlignment="1">
      <alignment horizontal="center" vertical="center" wrapText="1"/>
    </xf>
    <xf numFmtId="0" fontId="192" fillId="78" borderId="1" xfId="8" applyFont="1" applyFill="1" applyBorder="1" applyAlignment="1" applyProtection="1">
      <alignment vertical="center" wrapText="1"/>
    </xf>
    <xf numFmtId="166" fontId="196" fillId="76" borderId="22" xfId="1" applyNumberFormat="1" applyFont="1" applyFill="1" applyBorder="1" applyAlignment="1">
      <alignment horizontal="center" vertical="center" wrapText="1"/>
    </xf>
    <xf numFmtId="0" fontId="153" fillId="76" borderId="1" xfId="1" applyFont="1" applyFill="1" applyBorder="1" applyAlignment="1">
      <alignment horizontal="left" vertical="center" wrapText="1"/>
    </xf>
    <xf numFmtId="0" fontId="202" fillId="76" borderId="1" xfId="2" applyFont="1" applyFill="1" applyBorder="1" applyAlignment="1" applyProtection="1">
      <alignment vertical="center" wrapText="1"/>
    </xf>
    <xf numFmtId="0" fontId="196" fillId="76" borderId="1" xfId="1" applyFont="1" applyFill="1" applyBorder="1" applyAlignment="1">
      <alignment vertical="center" wrapText="1"/>
    </xf>
    <xf numFmtId="0" fontId="153" fillId="106" borderId="12" xfId="1" applyFont="1" applyFill="1" applyBorder="1" applyAlignment="1">
      <alignment vertical="center" wrapText="1"/>
    </xf>
    <xf numFmtId="0" fontId="153" fillId="106" borderId="24" xfId="1" applyFont="1" applyFill="1" applyBorder="1" applyAlignment="1">
      <alignment vertical="center" wrapText="1"/>
    </xf>
    <xf numFmtId="1" fontId="157" fillId="107" borderId="111" xfId="1" applyNumberFormat="1" applyFont="1" applyFill="1" applyBorder="1" applyAlignment="1">
      <alignment horizontal="center" vertical="center" wrapText="1"/>
    </xf>
    <xf numFmtId="0" fontId="36" fillId="6" borderId="3" xfId="1" applyFont="1" applyFill="1" applyBorder="1" applyAlignment="1">
      <alignment horizontal="center" vertical="center" wrapText="1"/>
    </xf>
    <xf numFmtId="0" fontId="36" fillId="6" borderId="24" xfId="1" applyFont="1" applyFill="1" applyBorder="1" applyAlignment="1">
      <alignment horizontal="center" vertical="center" wrapText="1"/>
    </xf>
    <xf numFmtId="0" fontId="153" fillId="106" borderId="24" xfId="1" applyFont="1" applyFill="1" applyBorder="1" applyAlignment="1">
      <alignment horizontal="center" vertical="center" wrapText="1"/>
    </xf>
    <xf numFmtId="0" fontId="153" fillId="106" borderId="23" xfId="1" applyFont="1" applyFill="1" applyBorder="1" applyAlignment="1">
      <alignment horizontal="center" vertical="center" wrapText="1"/>
    </xf>
    <xf numFmtId="166" fontId="153" fillId="106" borderId="3" xfId="1" applyNumberFormat="1" applyFont="1" applyFill="1" applyBorder="1" applyAlignment="1">
      <alignment horizontal="center" vertical="center" wrapText="1"/>
    </xf>
    <xf numFmtId="166" fontId="36" fillId="6" borderId="23" xfId="1" applyNumberFormat="1" applyFont="1" applyFill="1" applyBorder="1" applyAlignment="1">
      <alignment horizontal="center" vertical="center" wrapText="1"/>
    </xf>
    <xf numFmtId="166" fontId="153" fillId="106" borderId="23" xfId="1" applyNumberFormat="1" applyFont="1" applyFill="1" applyBorder="1" applyAlignment="1">
      <alignment horizontal="center" vertical="center" wrapText="1"/>
    </xf>
    <xf numFmtId="166" fontId="36" fillId="6" borderId="12" xfId="1" applyNumberFormat="1" applyFont="1" applyFill="1" applyBorder="1" applyAlignment="1">
      <alignment horizontal="center" vertical="center" wrapText="1"/>
    </xf>
    <xf numFmtId="166" fontId="153" fillId="106" borderId="12" xfId="1" applyNumberFormat="1" applyFont="1" applyFill="1" applyBorder="1" applyAlignment="1">
      <alignment horizontal="center" vertical="center" wrapText="1"/>
    </xf>
    <xf numFmtId="167" fontId="87" fillId="9" borderId="9" xfId="1" applyNumberFormat="1" applyFont="1" applyFill="1" applyBorder="1" applyAlignment="1">
      <alignment horizontal="center" vertical="center" wrapText="1"/>
    </xf>
    <xf numFmtId="169" fontId="36" fillId="27" borderId="127" xfId="1" applyNumberFormat="1" applyFont="1" applyFill="1" applyBorder="1" applyAlignment="1">
      <alignment horizontal="center" vertical="center" wrapText="1"/>
    </xf>
    <xf numFmtId="169" fontId="153" fillId="106" borderId="127" xfId="1" applyNumberFormat="1" applyFont="1" applyFill="1" applyBorder="1" applyAlignment="1">
      <alignment horizontal="center" vertical="center" wrapText="1"/>
    </xf>
    <xf numFmtId="166" fontId="36" fillId="27" borderId="128" xfId="1" applyNumberFormat="1" applyFont="1" applyFill="1" applyBorder="1" applyAlignment="1">
      <alignment horizontal="center" vertical="center" wrapText="1"/>
    </xf>
    <xf numFmtId="166" fontId="153" fillId="106" borderId="128" xfId="1" applyNumberFormat="1" applyFont="1" applyFill="1" applyBorder="1" applyAlignment="1">
      <alignment horizontal="center" vertical="center" wrapText="1"/>
    </xf>
    <xf numFmtId="165" fontId="153" fillId="106" borderId="130" xfId="1" applyNumberFormat="1" applyFont="1" applyFill="1" applyBorder="1" applyAlignment="1">
      <alignment horizontal="center" vertical="center" wrapText="1"/>
    </xf>
    <xf numFmtId="0" fontId="207" fillId="78" borderId="1" xfId="2" applyFont="1" applyFill="1" applyBorder="1" applyAlignment="1">
      <alignment wrapText="1"/>
    </xf>
    <xf numFmtId="169" fontId="36" fillId="11" borderId="131" xfId="1" applyNumberFormat="1" applyFont="1" applyFill="1" applyBorder="1" applyAlignment="1">
      <alignment horizontal="center" vertical="center" wrapText="1"/>
    </xf>
    <xf numFmtId="169" fontId="91" fillId="11" borderId="46" xfId="1" applyNumberFormat="1" applyFont="1" applyFill="1" applyBorder="1" applyAlignment="1">
      <alignment horizontal="center" vertical="center" wrapText="1"/>
    </xf>
    <xf numFmtId="169" fontId="153" fillId="106" borderId="131" xfId="1" applyNumberFormat="1" applyFont="1" applyFill="1" applyBorder="1" applyAlignment="1">
      <alignment horizontal="center" vertical="center" wrapText="1"/>
    </xf>
    <xf numFmtId="49" fontId="36" fillId="11" borderId="24" xfId="1" applyNumberFormat="1" applyFont="1" applyFill="1" applyBorder="1" applyAlignment="1">
      <alignment horizontal="center" vertical="center" wrapText="1"/>
    </xf>
    <xf numFmtId="49" fontId="153" fillId="106" borderId="24" xfId="1" applyNumberFormat="1" applyFont="1" applyFill="1" applyBorder="1" applyAlignment="1">
      <alignment horizontal="center" vertical="center" wrapText="1"/>
    </xf>
    <xf numFmtId="169" fontId="153" fillId="106" borderId="3" xfId="1" applyNumberFormat="1" applyFont="1" applyFill="1" applyBorder="1" applyAlignment="1">
      <alignment horizontal="center" vertical="center" wrapText="1"/>
    </xf>
    <xf numFmtId="0" fontId="196" fillId="106" borderId="3" xfId="1" applyFont="1" applyFill="1" applyBorder="1" applyAlignment="1">
      <alignment horizontal="center" vertical="center" wrapText="1"/>
    </xf>
    <xf numFmtId="169" fontId="36" fillId="11" borderId="24" xfId="1" applyNumberFormat="1" applyFont="1" applyFill="1" applyBorder="1" applyAlignment="1">
      <alignment horizontal="center" vertical="center" wrapText="1"/>
    </xf>
    <xf numFmtId="169" fontId="153" fillId="106" borderId="24" xfId="1" applyNumberFormat="1" applyFont="1" applyFill="1" applyBorder="1" applyAlignment="1">
      <alignment horizontal="center" vertical="center" wrapText="1"/>
    </xf>
    <xf numFmtId="169" fontId="36" fillId="9" borderId="24" xfId="1" applyNumberFormat="1" applyFont="1" applyFill="1" applyBorder="1" applyAlignment="1">
      <alignment horizontal="center" vertical="center" wrapText="1"/>
    </xf>
    <xf numFmtId="169" fontId="36" fillId="20" borderId="24" xfId="1" applyNumberFormat="1" applyFont="1" applyFill="1" applyBorder="1" applyAlignment="1">
      <alignment horizontal="center" vertical="center" wrapText="1"/>
    </xf>
    <xf numFmtId="0" fontId="36" fillId="20" borderId="24" xfId="1" applyFont="1" applyFill="1" applyBorder="1" applyAlignment="1">
      <alignment horizontal="center" vertical="center" wrapText="1"/>
    </xf>
    <xf numFmtId="0" fontId="36" fillId="80" borderId="52" xfId="1" applyFont="1" applyFill="1" applyBorder="1" applyAlignment="1">
      <alignment horizontal="center" vertical="center" wrapText="1"/>
    </xf>
    <xf numFmtId="0" fontId="36" fillId="11" borderId="24" xfId="1" applyFont="1" applyFill="1" applyBorder="1" applyAlignment="1">
      <alignment horizontal="center" vertical="center" wrapText="1"/>
    </xf>
    <xf numFmtId="169" fontId="36" fillId="11" borderId="130" xfId="1" applyNumberFormat="1" applyFont="1" applyFill="1" applyBorder="1" applyAlignment="1">
      <alignment horizontal="center" vertical="center" wrapText="1"/>
    </xf>
    <xf numFmtId="169" fontId="153" fillId="106" borderId="130" xfId="1" applyNumberFormat="1" applyFont="1" applyFill="1" applyBorder="1" applyAlignment="1">
      <alignment horizontal="center" vertical="center" wrapText="1"/>
    </xf>
    <xf numFmtId="169" fontId="153" fillId="106" borderId="133" xfId="1" applyNumberFormat="1" applyFont="1" applyFill="1" applyBorder="1" applyAlignment="1">
      <alignment horizontal="center" vertical="center" wrapText="1"/>
    </xf>
    <xf numFmtId="169" fontId="153" fillId="106" borderId="105" xfId="1" applyNumberFormat="1" applyFont="1" applyFill="1" applyBorder="1" applyAlignment="1">
      <alignment horizontal="center" vertical="center" wrapText="1"/>
    </xf>
    <xf numFmtId="166" fontId="153" fillId="24" borderId="1" xfId="1" applyNumberFormat="1" applyFont="1" applyFill="1" applyBorder="1" applyAlignment="1">
      <alignment horizontal="left" vertical="center" wrapText="1"/>
    </xf>
    <xf numFmtId="0" fontId="86" fillId="7" borderId="1" xfId="0" applyFont="1" applyFill="1" applyBorder="1" applyAlignment="1">
      <alignment vertical="center" wrapText="1"/>
    </xf>
    <xf numFmtId="0" fontId="36" fillId="86" borderId="2" xfId="1" applyFont="1" applyFill="1" applyBorder="1" applyAlignment="1">
      <alignment vertical="center" wrapText="1"/>
    </xf>
    <xf numFmtId="166" fontId="36" fillId="27" borderId="1" xfId="1" applyNumberFormat="1" applyFont="1" applyFill="1" applyBorder="1" applyAlignment="1">
      <alignment horizontal="left" vertical="center" wrapText="1"/>
    </xf>
    <xf numFmtId="166" fontId="153" fillId="106" borderId="2" xfId="1" applyNumberFormat="1" applyFont="1" applyFill="1" applyBorder="1" applyAlignment="1">
      <alignment vertical="center" wrapText="1"/>
    </xf>
    <xf numFmtId="166" fontId="205" fillId="106" borderId="1" xfId="2" applyNumberFormat="1" applyFont="1" applyFill="1" applyBorder="1" applyAlignment="1">
      <alignment vertical="center" wrapText="1"/>
    </xf>
    <xf numFmtId="0" fontId="92" fillId="113" borderId="1" xfId="1" applyFont="1" applyFill="1" applyBorder="1" applyAlignment="1">
      <alignment vertical="center" wrapText="1"/>
    </xf>
    <xf numFmtId="49" fontId="92" fillId="113" borderId="1" xfId="1" applyNumberFormat="1" applyFont="1" applyFill="1" applyBorder="1" applyAlignment="1">
      <alignment horizontal="center" vertical="center" wrapText="1"/>
    </xf>
    <xf numFmtId="0" fontId="92" fillId="113" borderId="22" xfId="1" applyFont="1" applyFill="1" applyBorder="1" applyAlignment="1">
      <alignment horizontal="center" vertical="center" wrapText="1"/>
    </xf>
    <xf numFmtId="166" fontId="92" fillId="113" borderId="22" xfId="1" applyNumberFormat="1" applyFont="1" applyFill="1" applyBorder="1" applyAlignment="1">
      <alignment horizontal="center" vertical="center" wrapText="1"/>
    </xf>
    <xf numFmtId="166" fontId="211" fillId="113" borderId="22" xfId="1" applyNumberFormat="1" applyFont="1" applyFill="1" applyBorder="1" applyAlignment="1">
      <alignment horizontal="center" vertical="center" wrapText="1"/>
    </xf>
    <xf numFmtId="166" fontId="92" fillId="113" borderId="1" xfId="1" applyNumberFormat="1" applyFont="1" applyFill="1" applyBorder="1" applyAlignment="1">
      <alignment horizontal="center" vertical="center" wrapText="1"/>
    </xf>
    <xf numFmtId="166" fontId="92" fillId="113" borderId="2" xfId="1" applyNumberFormat="1" applyFont="1" applyFill="1" applyBorder="1" applyAlignment="1">
      <alignment horizontal="center" vertical="center" wrapText="1"/>
    </xf>
    <xf numFmtId="166" fontId="92" fillId="113" borderId="9" xfId="1" applyNumberFormat="1" applyFont="1" applyFill="1" applyBorder="1" applyAlignment="1">
      <alignment horizontal="center" vertical="center" wrapText="1"/>
    </xf>
    <xf numFmtId="169" fontId="92" fillId="113" borderId="40" xfId="1" applyNumberFormat="1" applyFont="1" applyFill="1" applyBorder="1" applyAlignment="1">
      <alignment horizontal="center" vertical="center" wrapText="1"/>
    </xf>
    <xf numFmtId="166" fontId="92" fillId="113" borderId="83" xfId="1" applyNumberFormat="1" applyFont="1" applyFill="1" applyBorder="1" applyAlignment="1">
      <alignment horizontal="center" vertical="center" wrapText="1"/>
    </xf>
    <xf numFmtId="166" fontId="92" fillId="113" borderId="85" xfId="1" applyNumberFormat="1" applyFont="1" applyFill="1" applyBorder="1" applyAlignment="1">
      <alignment horizontal="center" vertical="center" wrapText="1"/>
    </xf>
    <xf numFmtId="165" fontId="92" fillId="113" borderId="29" xfId="1" applyNumberFormat="1" applyFont="1" applyFill="1" applyBorder="1" applyAlignment="1">
      <alignment horizontal="center" vertical="center" wrapText="1"/>
    </xf>
    <xf numFmtId="0" fontId="223" fillId="113" borderId="1" xfId="2" applyFont="1" applyFill="1" applyBorder="1" applyAlignment="1">
      <alignment vertical="center" wrapText="1"/>
    </xf>
    <xf numFmtId="169" fontId="92" fillId="113" borderId="2" xfId="1" applyNumberFormat="1" applyFont="1" applyFill="1" applyBorder="1" applyAlignment="1">
      <alignment horizontal="center" vertical="center" wrapText="1"/>
    </xf>
    <xf numFmtId="169" fontId="92" fillId="113" borderId="46" xfId="1" applyNumberFormat="1" applyFont="1" applyFill="1" applyBorder="1" applyAlignment="1">
      <alignment horizontal="center" vertical="center" wrapText="1"/>
    </xf>
    <xf numFmtId="49" fontId="92" fillId="113" borderId="22" xfId="1" applyNumberFormat="1" applyFont="1" applyFill="1" applyBorder="1" applyAlignment="1">
      <alignment horizontal="center" vertical="center" wrapText="1"/>
    </xf>
    <xf numFmtId="169" fontId="92" fillId="113" borderId="1" xfId="1" applyNumberFormat="1" applyFont="1" applyFill="1" applyBorder="1" applyAlignment="1">
      <alignment horizontal="center" vertical="center" wrapText="1"/>
    </xf>
    <xf numFmtId="0" fontId="211" fillId="113" borderId="1" xfId="1" applyFont="1" applyFill="1" applyBorder="1" applyAlignment="1">
      <alignment horizontal="center" vertical="center" wrapText="1"/>
    </xf>
    <xf numFmtId="0" fontId="92" fillId="113" borderId="47" xfId="1" applyFont="1" applyFill="1" applyBorder="1" applyAlignment="1">
      <alignment horizontal="center" vertical="center" wrapText="1"/>
    </xf>
    <xf numFmtId="49" fontId="112" fillId="114" borderId="22" xfId="1" applyNumberFormat="1" applyFont="1" applyFill="1" applyBorder="1" applyAlignment="1">
      <alignment horizontal="center" vertical="center" wrapText="1"/>
    </xf>
    <xf numFmtId="0" fontId="92" fillId="113" borderId="1" xfId="1" applyFont="1" applyFill="1" applyBorder="1" applyAlignment="1">
      <alignment horizontal="center" vertical="center" wrapText="1"/>
    </xf>
    <xf numFmtId="169" fontId="92" fillId="113" borderId="22" xfId="1" applyNumberFormat="1" applyFont="1" applyFill="1" applyBorder="1" applyAlignment="1">
      <alignment horizontal="center" vertical="center" wrapText="1"/>
    </xf>
    <xf numFmtId="169" fontId="92" fillId="113" borderId="29" xfId="1" applyNumberFormat="1" applyFont="1" applyFill="1" applyBorder="1" applyAlignment="1">
      <alignment horizontal="center" vertical="center" wrapText="1"/>
    </xf>
    <xf numFmtId="169" fontId="92" fillId="113" borderId="30" xfId="1" applyNumberFormat="1" applyFont="1" applyFill="1" applyBorder="1" applyAlignment="1">
      <alignment horizontal="center" vertical="center" wrapText="1"/>
    </xf>
    <xf numFmtId="14" fontId="92" fillId="113" borderId="1" xfId="1" applyNumberFormat="1" applyFont="1" applyFill="1" applyBorder="1" applyAlignment="1">
      <alignment horizontal="center" vertical="center" wrapText="1"/>
    </xf>
    <xf numFmtId="0" fontId="84" fillId="80" borderId="22" xfId="1" applyFont="1" applyFill="1" applyBorder="1" applyAlignment="1">
      <alignment vertical="center" wrapText="1"/>
    </xf>
    <xf numFmtId="1" fontId="84" fillId="80" borderId="91" xfId="1" applyNumberFormat="1" applyFont="1" applyFill="1" applyBorder="1" applyAlignment="1">
      <alignment horizontal="center" vertical="center" wrapText="1"/>
    </xf>
    <xf numFmtId="0" fontId="84" fillId="80" borderId="1" xfId="1" applyFont="1" applyFill="1" applyBorder="1" applyAlignment="1">
      <alignment horizontal="center" vertical="center" wrapText="1"/>
    </xf>
    <xf numFmtId="0" fontId="84" fillId="80" borderId="22" xfId="1" applyFont="1" applyFill="1" applyBorder="1" applyAlignment="1">
      <alignment horizontal="center" vertical="center" wrapText="1"/>
    </xf>
    <xf numFmtId="0" fontId="84" fillId="80" borderId="2" xfId="1" applyFont="1" applyFill="1" applyBorder="1" applyAlignment="1">
      <alignment horizontal="center" vertical="center" wrapText="1"/>
    </xf>
    <xf numFmtId="166" fontId="84" fillId="80" borderId="22" xfId="1" applyNumberFormat="1" applyFont="1" applyFill="1" applyBorder="1" applyAlignment="1">
      <alignment horizontal="center" vertical="center" wrapText="1"/>
    </xf>
    <xf numFmtId="166" fontId="224" fillId="80" borderId="22" xfId="1" applyNumberFormat="1" applyFont="1" applyFill="1" applyBorder="1" applyAlignment="1">
      <alignment horizontal="center" vertical="center" wrapText="1"/>
    </xf>
    <xf numFmtId="166" fontId="84" fillId="80" borderId="1" xfId="1" applyNumberFormat="1" applyFont="1" applyFill="1" applyBorder="1" applyAlignment="1">
      <alignment horizontal="center" vertical="center" wrapText="1"/>
    </xf>
    <xf numFmtId="166" fontId="84" fillId="80" borderId="2" xfId="1" applyNumberFormat="1" applyFont="1" applyFill="1" applyBorder="1" applyAlignment="1">
      <alignment horizontal="center" vertical="center" wrapText="1"/>
    </xf>
    <xf numFmtId="166" fontId="84" fillId="80" borderId="9" xfId="1" applyNumberFormat="1" applyFont="1" applyFill="1" applyBorder="1" applyAlignment="1">
      <alignment horizontal="center" vertical="center" wrapText="1"/>
    </xf>
    <xf numFmtId="169" fontId="84" fillId="80" borderId="40" xfId="1" applyNumberFormat="1" applyFont="1" applyFill="1" applyBorder="1" applyAlignment="1">
      <alignment horizontal="center" vertical="center" wrapText="1"/>
    </xf>
    <xf numFmtId="166" fontId="84" fillId="80" borderId="83" xfId="1" applyNumberFormat="1" applyFont="1" applyFill="1" applyBorder="1" applyAlignment="1">
      <alignment horizontal="center" vertical="center" wrapText="1"/>
    </xf>
    <xf numFmtId="166" fontId="84" fillId="80" borderId="85" xfId="1" applyNumberFormat="1" applyFont="1" applyFill="1" applyBorder="1" applyAlignment="1">
      <alignment horizontal="center" vertical="center" wrapText="1"/>
    </xf>
    <xf numFmtId="165" fontId="84" fillId="80" borderId="29" xfId="1" applyNumberFormat="1" applyFont="1" applyFill="1" applyBorder="1" applyAlignment="1">
      <alignment horizontal="center" vertical="center" wrapText="1"/>
    </xf>
    <xf numFmtId="0" fontId="225" fillId="80" borderId="1" xfId="8" applyFont="1" applyFill="1" applyBorder="1" applyAlignment="1">
      <alignment vertical="center" wrapText="1"/>
    </xf>
    <xf numFmtId="169" fontId="84" fillId="80" borderId="2" xfId="1" applyNumberFormat="1" applyFont="1" applyFill="1" applyBorder="1" applyAlignment="1">
      <alignment horizontal="center" vertical="center" wrapText="1"/>
    </xf>
    <xf numFmtId="169" fontId="84" fillId="80" borderId="46" xfId="1" applyNumberFormat="1" applyFont="1" applyFill="1" applyBorder="1" applyAlignment="1">
      <alignment horizontal="center" vertical="center" wrapText="1"/>
    </xf>
    <xf numFmtId="49" fontId="84" fillId="80" borderId="22" xfId="1" applyNumberFormat="1" applyFont="1" applyFill="1" applyBorder="1" applyAlignment="1">
      <alignment horizontal="center" vertical="center" wrapText="1"/>
    </xf>
    <xf numFmtId="169" fontId="84" fillId="80" borderId="1" xfId="1" applyNumberFormat="1" applyFont="1" applyFill="1" applyBorder="1" applyAlignment="1">
      <alignment horizontal="center" vertical="center" wrapText="1"/>
    </xf>
    <xf numFmtId="0" fontId="224" fillId="80" borderId="1" xfId="1" applyFont="1" applyFill="1" applyBorder="1" applyAlignment="1">
      <alignment horizontal="center" vertical="center" wrapText="1"/>
    </xf>
    <xf numFmtId="0" fontId="84" fillId="80" borderId="47" xfId="1" applyFont="1" applyFill="1" applyBorder="1" applyAlignment="1">
      <alignment horizontal="center" vertical="center" wrapText="1"/>
    </xf>
    <xf numFmtId="49" fontId="113" fillId="81" borderId="22" xfId="1" applyNumberFormat="1" applyFont="1" applyFill="1" applyBorder="1" applyAlignment="1">
      <alignment horizontal="center" vertical="center" wrapText="1"/>
    </xf>
    <xf numFmtId="0" fontId="84" fillId="80" borderId="30" xfId="1" applyFont="1" applyFill="1" applyBorder="1" applyAlignment="1">
      <alignment horizontal="center" vertical="center" wrapText="1"/>
    </xf>
    <xf numFmtId="169" fontId="113" fillId="81" borderId="22" xfId="1" applyNumberFormat="1" applyFont="1" applyFill="1" applyBorder="1" applyAlignment="1">
      <alignment horizontal="center" vertical="center"/>
    </xf>
    <xf numFmtId="169" fontId="84" fillId="80" borderId="22" xfId="1" applyNumberFormat="1" applyFont="1" applyFill="1" applyBorder="1" applyAlignment="1">
      <alignment horizontal="center" vertical="center" wrapText="1"/>
    </xf>
    <xf numFmtId="0" fontId="84" fillId="80" borderId="38" xfId="1" applyFont="1" applyFill="1" applyBorder="1" applyAlignment="1">
      <alignment horizontal="center" vertical="center" wrapText="1"/>
    </xf>
    <xf numFmtId="169" fontId="84" fillId="80" borderId="29" xfId="1" applyNumberFormat="1" applyFont="1" applyFill="1" applyBorder="1" applyAlignment="1">
      <alignment horizontal="center" vertical="center" wrapText="1"/>
    </xf>
    <xf numFmtId="169" fontId="84" fillId="80" borderId="30" xfId="1" applyNumberFormat="1" applyFont="1" applyFill="1" applyBorder="1" applyAlignment="1">
      <alignment horizontal="center" vertical="center" wrapText="1"/>
    </xf>
    <xf numFmtId="0" fontId="84" fillId="80" borderId="1" xfId="1" applyFont="1" applyFill="1" applyBorder="1" applyAlignment="1">
      <alignment horizontal="left" vertical="center" wrapText="1"/>
    </xf>
    <xf numFmtId="49" fontId="84" fillId="80" borderId="1" xfId="1" applyNumberFormat="1" applyFont="1" applyFill="1" applyBorder="1" applyAlignment="1">
      <alignment horizontal="center" vertical="center" wrapText="1"/>
    </xf>
    <xf numFmtId="0" fontId="113" fillId="81" borderId="1" xfId="0" applyFont="1" applyFill="1" applyBorder="1" applyAlignment="1">
      <alignment horizontal="left" vertical="center" wrapText="1"/>
    </xf>
    <xf numFmtId="0" fontId="92" fillId="113" borderId="9" xfId="1" applyFont="1" applyFill="1" applyBorder="1" applyAlignment="1">
      <alignment vertical="center" wrapText="1"/>
    </xf>
    <xf numFmtId="0" fontId="211" fillId="113" borderId="9" xfId="1" applyFont="1" applyFill="1" applyBorder="1" applyAlignment="1">
      <alignment vertical="center" wrapText="1"/>
    </xf>
    <xf numFmtId="1" fontId="113" fillId="81" borderId="91" xfId="1" applyNumberFormat="1" applyFont="1" applyFill="1" applyBorder="1" applyAlignment="1">
      <alignment horizontal="center" vertical="center" wrapText="1"/>
    </xf>
    <xf numFmtId="0" fontId="202" fillId="106" borderId="60" xfId="8" applyFont="1" applyFill="1" applyBorder="1" applyAlignment="1">
      <alignment vertical="center" wrapText="1"/>
    </xf>
    <xf numFmtId="169" fontId="36" fillId="86" borderId="9" xfId="1" applyNumberFormat="1" applyFont="1" applyFill="1" applyBorder="1" applyAlignment="1">
      <alignment horizontal="center" vertical="center"/>
    </xf>
    <xf numFmtId="0" fontId="87" fillId="9" borderId="9" xfId="1" applyFont="1" applyFill="1" applyBorder="1" applyAlignment="1">
      <alignment horizontal="center" vertical="center" wrapText="1"/>
    </xf>
    <xf numFmtId="0" fontId="198" fillId="6" borderId="22" xfId="2" applyFont="1" applyFill="1" applyBorder="1" applyAlignment="1">
      <alignment horizontal="center" vertical="center" wrapText="1"/>
    </xf>
    <xf numFmtId="166" fontId="153" fillId="106" borderId="13" xfId="1" applyNumberFormat="1" applyFont="1" applyFill="1" applyBorder="1" applyAlignment="1">
      <alignment vertical="center" wrapText="1"/>
    </xf>
    <xf numFmtId="0" fontId="36" fillId="80" borderId="13" xfId="1" applyFont="1" applyFill="1" applyBorder="1" applyAlignment="1">
      <alignment horizontal="left" vertical="center" wrapText="1"/>
    </xf>
    <xf numFmtId="0" fontId="36" fillId="106" borderId="1" xfId="1" applyFont="1" applyFill="1" applyBorder="1" applyAlignment="1">
      <alignment vertical="center" wrapText="1"/>
    </xf>
    <xf numFmtId="0" fontId="153" fillId="9" borderId="1" xfId="1" applyFont="1" applyFill="1" applyBorder="1" applyAlignment="1">
      <alignment vertical="center" wrapText="1"/>
    </xf>
    <xf numFmtId="1" fontId="157" fillId="107" borderId="163" xfId="1" applyNumberFormat="1" applyFont="1" applyFill="1" applyBorder="1" applyAlignment="1">
      <alignment horizontal="center" vertical="center" wrapText="1"/>
    </xf>
    <xf numFmtId="1" fontId="153" fillId="106" borderId="111" xfId="1" applyNumberFormat="1" applyFont="1" applyFill="1" applyBorder="1" applyAlignment="1">
      <alignment horizontal="center" vertical="center" wrapText="1"/>
    </xf>
    <xf numFmtId="166" fontId="92" fillId="59" borderId="22" xfId="1" applyNumberFormat="1" applyFont="1" applyFill="1" applyBorder="1" applyAlignment="1">
      <alignment horizontal="center" vertical="center" wrapText="1"/>
    </xf>
    <xf numFmtId="166" fontId="153" fillId="6" borderId="22" xfId="1" applyNumberFormat="1" applyFont="1" applyFill="1" applyBorder="1" applyAlignment="1">
      <alignment horizontal="center" vertical="center" wrapText="1"/>
    </xf>
    <xf numFmtId="166" fontId="196" fillId="6" borderId="22" xfId="1" applyNumberFormat="1" applyFont="1" applyFill="1" applyBorder="1" applyAlignment="1">
      <alignment horizontal="center" vertical="center" wrapText="1"/>
    </xf>
    <xf numFmtId="0" fontId="202" fillId="106" borderId="3" xfId="2" applyFont="1" applyFill="1" applyBorder="1" applyAlignment="1">
      <alignment vertical="center" wrapText="1"/>
    </xf>
    <xf numFmtId="0" fontId="10" fillId="106" borderId="1" xfId="2" applyFill="1" applyBorder="1" applyAlignment="1">
      <alignment vertical="center" wrapText="1"/>
    </xf>
    <xf numFmtId="169" fontId="36" fillId="12" borderId="46" xfId="1" applyNumberFormat="1" applyFont="1" applyFill="1" applyBorder="1" applyAlignment="1">
      <alignment horizontal="center" vertical="center" wrapText="1"/>
    </xf>
    <xf numFmtId="169" fontId="36" fillId="11" borderId="22" xfId="1" applyNumberFormat="1" applyFont="1" applyFill="1" applyBorder="1" applyAlignment="1">
      <alignment horizontal="center" vertical="center"/>
    </xf>
    <xf numFmtId="0" fontId="36" fillId="11" borderId="22" xfId="1" applyFont="1" applyFill="1" applyBorder="1" applyAlignment="1">
      <alignment horizontal="center" vertical="center"/>
    </xf>
    <xf numFmtId="0" fontId="36" fillId="20" borderId="22" xfId="1" applyFont="1" applyFill="1" applyBorder="1" applyAlignment="1">
      <alignment horizontal="center" vertical="center"/>
    </xf>
    <xf numFmtId="0" fontId="36" fillId="80" borderId="81" xfId="1" applyFont="1" applyFill="1" applyBorder="1" applyAlignment="1">
      <alignment horizontal="center" vertical="center" wrapText="1"/>
    </xf>
    <xf numFmtId="166" fontId="219" fillId="106" borderId="1" xfId="1" applyNumberFormat="1" applyFont="1" applyFill="1" applyBorder="1" applyAlignment="1">
      <alignment vertical="center" wrapText="1"/>
    </xf>
    <xf numFmtId="0" fontId="89" fillId="67" borderId="1" xfId="7" applyFont="1" applyFill="1" applyBorder="1" applyAlignment="1">
      <alignment horizontal="left" vertical="center" wrapText="1"/>
    </xf>
    <xf numFmtId="0" fontId="87" fillId="9" borderId="91" xfId="1" applyFont="1" applyFill="1" applyBorder="1" applyAlignment="1">
      <alignment vertical="center" wrapText="1"/>
    </xf>
    <xf numFmtId="0" fontId="211" fillId="6" borderId="9" xfId="1" applyFont="1" applyFill="1" applyBorder="1" applyAlignment="1">
      <alignment vertical="center" wrapText="1"/>
    </xf>
    <xf numFmtId="0" fontId="157" fillId="106" borderId="1" xfId="2" applyFont="1" applyFill="1" applyBorder="1" applyAlignment="1">
      <alignment horizontal="left" vertical="center" wrapText="1"/>
    </xf>
    <xf numFmtId="14" fontId="153" fillId="106" borderId="91" xfId="1" applyNumberFormat="1" applyFont="1" applyFill="1" applyBorder="1" applyAlignment="1">
      <alignment horizontal="center" vertical="center" wrapText="1"/>
    </xf>
    <xf numFmtId="169" fontId="153" fillId="107" borderId="2" xfId="1" applyNumberFormat="1" applyFont="1" applyFill="1" applyBorder="1" applyAlignment="1">
      <alignment horizontal="center" vertical="center" wrapText="1"/>
    </xf>
    <xf numFmtId="0" fontId="202" fillId="106" borderId="1" xfId="8" applyFont="1" applyFill="1" applyBorder="1" applyAlignment="1">
      <alignment vertical="center"/>
    </xf>
    <xf numFmtId="0" fontId="196" fillId="107" borderId="1" xfId="1" applyFont="1" applyFill="1" applyBorder="1" applyAlignment="1">
      <alignment vertical="center" wrapText="1"/>
    </xf>
    <xf numFmtId="0" fontId="138" fillId="24" borderId="9" xfId="1" applyFont="1" applyFill="1" applyBorder="1" applyAlignment="1">
      <alignment horizontal="center" vertical="center" wrapText="1"/>
    </xf>
    <xf numFmtId="0" fontId="153" fillId="106" borderId="60" xfId="1" applyFont="1" applyFill="1" applyBorder="1" applyAlignment="1">
      <alignment vertical="center" wrapText="1"/>
    </xf>
    <xf numFmtId="0" fontId="36" fillId="111" borderId="9" xfId="1" applyFont="1" applyFill="1" applyBorder="1" applyAlignment="1">
      <alignment vertical="center" wrapText="1"/>
    </xf>
    <xf numFmtId="0" fontId="180" fillId="107" borderId="9" xfId="1" applyFont="1" applyFill="1" applyBorder="1" applyAlignment="1">
      <alignment vertical="center" wrapText="1"/>
    </xf>
    <xf numFmtId="0" fontId="196" fillId="106" borderId="60" xfId="1" applyFont="1" applyFill="1" applyBorder="1" applyAlignment="1">
      <alignment vertical="center" wrapText="1"/>
    </xf>
    <xf numFmtId="0" fontId="166" fillId="111" borderId="9" xfId="1" applyFont="1" applyFill="1" applyBorder="1" applyAlignment="1">
      <alignment vertical="center" wrapText="1"/>
    </xf>
    <xf numFmtId="0" fontId="36" fillId="66" borderId="52" xfId="1" applyFont="1" applyFill="1" applyBorder="1" applyAlignment="1">
      <alignment vertical="center" wrapText="1"/>
    </xf>
    <xf numFmtId="0" fontId="92" fillId="113" borderId="22" xfId="1" applyFont="1" applyFill="1" applyBorder="1" applyAlignment="1">
      <alignment vertical="center" wrapText="1"/>
    </xf>
    <xf numFmtId="1" fontId="157" fillId="107" borderId="60" xfId="1" applyNumberFormat="1" applyFont="1" applyFill="1" applyBorder="1" applyAlignment="1">
      <alignment horizontal="center" vertical="center" wrapText="1"/>
    </xf>
    <xf numFmtId="1" fontId="157" fillId="93" borderId="22" xfId="1" applyNumberFormat="1" applyFont="1" applyFill="1" applyBorder="1" applyAlignment="1">
      <alignment horizontal="center" vertical="center" wrapText="1"/>
    </xf>
    <xf numFmtId="1" fontId="36" fillId="66" borderId="1" xfId="1" applyNumberFormat="1" applyFont="1" applyFill="1" applyBorder="1" applyAlignment="1">
      <alignment horizontal="center" vertical="center" wrapText="1"/>
    </xf>
    <xf numFmtId="1" fontId="157" fillId="77" borderId="22" xfId="1" applyNumberFormat="1" applyFont="1" applyFill="1" applyBorder="1" applyAlignment="1">
      <alignment horizontal="center" vertical="center" wrapText="1"/>
    </xf>
    <xf numFmtId="49" fontId="153" fillId="106" borderId="60" xfId="1" applyNumberFormat="1" applyFont="1" applyFill="1" applyBorder="1" applyAlignment="1">
      <alignment horizontal="center" vertical="center" wrapText="1"/>
    </xf>
    <xf numFmtId="0" fontId="36" fillId="66" borderId="91" xfId="1" applyFont="1" applyFill="1" applyBorder="1" applyAlignment="1">
      <alignment horizontal="center" vertical="center" wrapText="1"/>
    </xf>
    <xf numFmtId="0" fontId="36" fillId="80" borderId="13" xfId="1" applyFont="1" applyFill="1" applyBorder="1" applyAlignment="1">
      <alignment horizontal="center" vertical="center" wrapText="1"/>
    </xf>
    <xf numFmtId="0" fontId="36" fillId="111" borderId="1" xfId="1" applyFont="1" applyFill="1" applyBorder="1" applyAlignment="1">
      <alignment horizontal="center" vertical="center" wrapText="1"/>
    </xf>
    <xf numFmtId="0" fontId="153" fillId="106" borderId="60" xfId="1" applyFont="1" applyFill="1" applyBorder="1" applyAlignment="1">
      <alignment horizontal="center" vertical="center" wrapText="1"/>
    </xf>
    <xf numFmtId="166" fontId="153" fillId="106" borderId="60" xfId="1" applyNumberFormat="1" applyFont="1" applyFill="1" applyBorder="1" applyAlignment="1">
      <alignment horizontal="center" vertical="center" wrapText="1"/>
    </xf>
    <xf numFmtId="166" fontId="36" fillId="80" borderId="13" xfId="1" applyNumberFormat="1" applyFont="1" applyFill="1" applyBorder="1" applyAlignment="1">
      <alignment horizontal="center" vertical="center" wrapText="1"/>
    </xf>
    <xf numFmtId="166" fontId="36" fillId="111" borderId="1" xfId="1" applyNumberFormat="1" applyFont="1" applyFill="1" applyBorder="1" applyAlignment="1">
      <alignment horizontal="center" vertical="center" wrapText="1"/>
    </xf>
    <xf numFmtId="166" fontId="153" fillId="106" borderId="1" xfId="1" quotePrefix="1" applyNumberFormat="1" applyFont="1" applyFill="1" applyBorder="1" applyAlignment="1">
      <alignment horizontal="center" vertical="center" wrapText="1"/>
    </xf>
    <xf numFmtId="166" fontId="166" fillId="66" borderId="91" xfId="1" applyNumberFormat="1" applyFont="1" applyFill="1" applyBorder="1" applyAlignment="1">
      <alignment horizontal="center" vertical="center" wrapText="1"/>
    </xf>
    <xf numFmtId="166" fontId="166" fillId="80" borderId="52" xfId="1" applyNumberFormat="1" applyFont="1" applyFill="1" applyBorder="1" applyAlignment="1">
      <alignment horizontal="center" vertical="center" wrapText="1"/>
    </xf>
    <xf numFmtId="166" fontId="87" fillId="80" borderId="13" xfId="1" applyNumberFormat="1" applyFont="1" applyFill="1" applyBorder="1" applyAlignment="1">
      <alignment horizontal="center" vertical="center" wrapText="1"/>
    </xf>
    <xf numFmtId="169" fontId="153" fillId="106" borderId="60" xfId="1" applyNumberFormat="1" applyFont="1" applyFill="1" applyBorder="1" applyAlignment="1">
      <alignment horizontal="center" vertical="center" wrapText="1"/>
    </xf>
    <xf numFmtId="166" fontId="36" fillId="80" borderId="80" xfId="1" applyNumberFormat="1" applyFont="1" applyFill="1" applyBorder="1" applyAlignment="1">
      <alignment horizontal="center" vertical="center" wrapText="1"/>
    </xf>
    <xf numFmtId="166" fontId="36" fillId="111" borderId="2" xfId="1" applyNumberFormat="1" applyFont="1" applyFill="1" applyBorder="1" applyAlignment="1">
      <alignment horizontal="center" vertical="center" wrapText="1"/>
    </xf>
    <xf numFmtId="166" fontId="36" fillId="80" borderId="18" xfId="1" applyNumberFormat="1" applyFont="1" applyFill="1" applyBorder="1" applyAlignment="1">
      <alignment horizontal="center" vertical="center" wrapText="1"/>
    </xf>
    <xf numFmtId="166" fontId="36" fillId="111" borderId="9" xfId="1" applyNumberFormat="1" applyFont="1" applyFill="1" applyBorder="1" applyAlignment="1">
      <alignment horizontal="center" vertical="center" wrapText="1"/>
    </xf>
    <xf numFmtId="165" fontId="153" fillId="106" borderId="60" xfId="1" applyNumberFormat="1" applyFont="1" applyFill="1" applyBorder="1" applyAlignment="1">
      <alignment horizontal="center" vertical="center" wrapText="1"/>
    </xf>
    <xf numFmtId="169" fontId="36" fillId="80" borderId="136" xfId="1" applyNumberFormat="1" applyFont="1" applyFill="1" applyBorder="1" applyAlignment="1">
      <alignment horizontal="center" vertical="center" wrapText="1"/>
    </xf>
    <xf numFmtId="169" fontId="36" fillId="111" borderId="40" xfId="1" applyNumberFormat="1" applyFont="1" applyFill="1" applyBorder="1" applyAlignment="1">
      <alignment horizontal="center" vertical="center" wrapText="1"/>
    </xf>
    <xf numFmtId="166" fontId="36" fillId="111" borderId="83" xfId="1" applyNumberFormat="1" applyFont="1" applyFill="1" applyBorder="1" applyAlignment="1">
      <alignment horizontal="center" vertical="center" wrapText="1"/>
    </xf>
    <xf numFmtId="166" fontId="36" fillId="111" borderId="85" xfId="1" applyNumberFormat="1" applyFont="1" applyFill="1" applyBorder="1" applyAlignment="1">
      <alignment horizontal="center" vertical="center" wrapText="1"/>
    </xf>
    <xf numFmtId="165" fontId="36" fillId="111" borderId="29" xfId="1" applyNumberFormat="1" applyFont="1" applyFill="1" applyBorder="1" applyAlignment="1">
      <alignment horizontal="center" vertical="center" wrapText="1"/>
    </xf>
    <xf numFmtId="0" fontId="202" fillId="93" borderId="1" xfId="8" applyFont="1" applyFill="1" applyBorder="1" applyAlignment="1">
      <alignment vertical="top" wrapText="1"/>
    </xf>
    <xf numFmtId="169" fontId="196" fillId="106" borderId="1" xfId="1" applyNumberFormat="1" applyFont="1" applyFill="1" applyBorder="1" applyAlignment="1">
      <alignment horizontal="center" vertical="center" wrapText="1"/>
    </xf>
    <xf numFmtId="0" fontId="208" fillId="106" borderId="1" xfId="2" applyFont="1" applyFill="1" applyBorder="1" applyAlignment="1">
      <alignment horizontal="left" vertical="center" wrapText="1"/>
    </xf>
    <xf numFmtId="0" fontId="167" fillId="112" borderId="1" xfId="2" applyFont="1" applyFill="1" applyBorder="1" applyAlignment="1">
      <alignment vertical="center" wrapText="1"/>
    </xf>
    <xf numFmtId="0" fontId="222" fillId="80" borderId="1" xfId="2" applyFont="1" applyFill="1" applyBorder="1" applyAlignment="1">
      <alignment vertical="center" wrapText="1"/>
    </xf>
    <xf numFmtId="0" fontId="141" fillId="66" borderId="1" xfId="2" applyFont="1" applyFill="1" applyBorder="1" applyAlignment="1">
      <alignment wrapText="1"/>
    </xf>
    <xf numFmtId="0" fontId="193" fillId="104" borderId="0" xfId="2" applyFont="1" applyFill="1" applyBorder="1" applyAlignment="1">
      <alignment vertical="center" wrapText="1"/>
    </xf>
    <xf numFmtId="0" fontId="223" fillId="113" borderId="0" xfId="2" applyFont="1" applyFill="1" applyBorder="1" applyAlignment="1">
      <alignment vertical="center" wrapText="1"/>
    </xf>
    <xf numFmtId="0" fontId="226" fillId="106" borderId="1" xfId="2" applyFont="1" applyFill="1" applyBorder="1" applyAlignment="1">
      <alignment vertical="center" wrapText="1"/>
    </xf>
    <xf numFmtId="0" fontId="195" fillId="22" borderId="60" xfId="2" applyFont="1" applyFill="1" applyBorder="1" applyAlignment="1">
      <alignment vertical="center" wrapText="1"/>
    </xf>
    <xf numFmtId="0" fontId="193" fillId="7" borderId="0" xfId="2" applyFont="1" applyFill="1" applyBorder="1" applyAlignment="1">
      <alignment wrapText="1"/>
    </xf>
    <xf numFmtId="0" fontId="193" fillId="80" borderId="1" xfId="2" applyFont="1" applyFill="1" applyBorder="1" applyAlignment="1">
      <alignment vertical="center" wrapText="1"/>
    </xf>
    <xf numFmtId="0" fontId="193" fillId="66" borderId="1" xfId="8" applyFont="1" applyFill="1" applyBorder="1" applyAlignment="1">
      <alignment wrapText="1"/>
    </xf>
    <xf numFmtId="0" fontId="141" fillId="113" borderId="0" xfId="2" applyFont="1" applyFill="1" applyBorder="1" applyAlignment="1">
      <alignment vertical="center" wrapText="1"/>
    </xf>
    <xf numFmtId="0" fontId="210" fillId="106" borderId="0" xfId="2" applyFont="1" applyFill="1" applyBorder="1" applyAlignment="1">
      <alignment vertical="center" wrapText="1"/>
    </xf>
    <xf numFmtId="0" fontId="195" fillId="22" borderId="0" xfId="2" applyFont="1" applyFill="1" applyBorder="1" applyAlignment="1">
      <alignment vertical="center" wrapText="1"/>
    </xf>
    <xf numFmtId="0" fontId="225" fillId="80" borderId="1" xfId="2" applyFont="1" applyFill="1" applyBorder="1" applyAlignment="1">
      <alignment vertical="center" wrapText="1"/>
    </xf>
    <xf numFmtId="166" fontId="210" fillId="106" borderId="1" xfId="8" applyNumberFormat="1" applyFont="1" applyFill="1" applyBorder="1" applyAlignment="1">
      <alignment vertical="center" wrapText="1"/>
    </xf>
    <xf numFmtId="0" fontId="202" fillId="106" borderId="9" xfId="8" applyFont="1" applyFill="1" applyBorder="1" applyAlignment="1">
      <alignment vertical="center" wrapText="1"/>
    </xf>
    <xf numFmtId="169" fontId="36" fillId="80" borderId="13" xfId="1" applyNumberFormat="1" applyFont="1" applyFill="1" applyBorder="1" applyAlignment="1">
      <alignment horizontal="center" vertical="center" wrapText="1"/>
    </xf>
    <xf numFmtId="169" fontId="36" fillId="80" borderId="62" xfId="1" applyNumberFormat="1" applyFont="1" applyFill="1" applyBorder="1" applyAlignment="1">
      <alignment horizontal="center" vertical="center" wrapText="1"/>
    </xf>
    <xf numFmtId="169" fontId="36" fillId="111" borderId="46" xfId="1" applyNumberFormat="1" applyFont="1" applyFill="1" applyBorder="1" applyAlignment="1">
      <alignment horizontal="center" vertical="center" wrapText="1"/>
    </xf>
    <xf numFmtId="49" fontId="36" fillId="66" borderId="91" xfId="1" applyNumberFormat="1" applyFont="1" applyFill="1" applyBorder="1" applyAlignment="1">
      <alignment horizontal="center" vertical="center" wrapText="1"/>
    </xf>
    <xf numFmtId="49" fontId="36" fillId="80" borderId="52" xfId="1" applyNumberFormat="1" applyFont="1" applyFill="1" applyBorder="1" applyAlignment="1">
      <alignment horizontal="center" vertical="center" wrapText="1"/>
    </xf>
    <xf numFmtId="49" fontId="36" fillId="111" borderId="22" xfId="1" applyNumberFormat="1" applyFont="1" applyFill="1" applyBorder="1" applyAlignment="1">
      <alignment horizontal="center" vertical="center" wrapText="1"/>
    </xf>
    <xf numFmtId="169" fontId="36" fillId="111" borderId="1" xfId="1" applyNumberFormat="1" applyFont="1" applyFill="1" applyBorder="1" applyAlignment="1">
      <alignment horizontal="center" vertical="center" wrapText="1"/>
    </xf>
    <xf numFmtId="0" fontId="196" fillId="106" borderId="60" xfId="1" applyFont="1" applyFill="1" applyBorder="1" applyAlignment="1">
      <alignment horizontal="center" vertical="center" wrapText="1"/>
    </xf>
    <xf numFmtId="0" fontId="166" fillId="66" borderId="91" xfId="1" applyFont="1" applyFill="1" applyBorder="1" applyAlignment="1">
      <alignment horizontal="center" vertical="center" wrapText="1"/>
    </xf>
    <xf numFmtId="0" fontId="166" fillId="80" borderId="13" xfId="1" applyFont="1" applyFill="1" applyBorder="1" applyAlignment="1">
      <alignment horizontal="center" vertical="center" wrapText="1"/>
    </xf>
    <xf numFmtId="0" fontId="167" fillId="111" borderId="1" xfId="2" applyFont="1" applyFill="1" applyBorder="1" applyAlignment="1">
      <alignment horizontal="center" vertical="center" wrapText="1"/>
    </xf>
    <xf numFmtId="169" fontId="157" fillId="93" borderId="22" xfId="1" applyNumberFormat="1" applyFont="1" applyFill="1" applyBorder="1" applyAlignment="1">
      <alignment horizontal="center" vertical="center"/>
    </xf>
    <xf numFmtId="169" fontId="90" fillId="12" borderId="22" xfId="1" applyNumberFormat="1" applyFont="1" applyFill="1" applyBorder="1" applyAlignment="1">
      <alignment horizontal="center" vertical="center"/>
    </xf>
    <xf numFmtId="0" fontId="36" fillId="66" borderId="133" xfId="1" applyFont="1" applyFill="1" applyBorder="1" applyAlignment="1">
      <alignment horizontal="center" vertical="center" wrapText="1"/>
    </xf>
    <xf numFmtId="0" fontId="36" fillId="80" borderId="53" xfId="1" applyFont="1" applyFill="1" applyBorder="1" applyAlignment="1">
      <alignment horizontal="center" vertical="center" wrapText="1"/>
    </xf>
    <xf numFmtId="169" fontId="36" fillId="66" borderId="134" xfId="1" applyNumberFormat="1" applyFont="1" applyFill="1" applyBorder="1" applyAlignment="1">
      <alignment horizontal="center" vertical="center" wrapText="1"/>
    </xf>
    <xf numFmtId="169" fontId="36" fillId="80" borderId="52" xfId="1" applyNumberFormat="1" applyFont="1" applyFill="1" applyBorder="1" applyAlignment="1">
      <alignment horizontal="center" vertical="center" wrapText="1"/>
    </xf>
    <xf numFmtId="169" fontId="36" fillId="111" borderId="22" xfId="1" applyNumberFormat="1" applyFont="1" applyFill="1" applyBorder="1" applyAlignment="1">
      <alignment horizontal="center" vertical="center" wrapText="1"/>
    </xf>
    <xf numFmtId="49" fontId="157" fillId="106" borderId="22" xfId="1" applyNumberFormat="1" applyFont="1" applyFill="1" applyBorder="1" applyAlignment="1">
      <alignment horizontal="center" vertical="center" wrapText="1"/>
    </xf>
    <xf numFmtId="0" fontId="36" fillId="66" borderId="104" xfId="1" applyFont="1" applyFill="1" applyBorder="1" applyAlignment="1">
      <alignment horizontal="center" vertical="center" wrapText="1"/>
    </xf>
    <xf numFmtId="169" fontId="153" fillId="78" borderId="9" xfId="1" applyNumberFormat="1" applyFont="1" applyFill="1" applyBorder="1" applyAlignment="1">
      <alignment horizontal="center" vertical="center" wrapText="1"/>
    </xf>
    <xf numFmtId="169" fontId="153" fillId="24" borderId="9" xfId="1" applyNumberFormat="1" applyFont="1" applyFill="1" applyBorder="1" applyAlignment="1">
      <alignment horizontal="center" vertical="center" wrapText="1"/>
    </xf>
    <xf numFmtId="169" fontId="36" fillId="66" borderId="104" xfId="1" applyNumberFormat="1" applyFont="1" applyFill="1" applyBorder="1" applyAlignment="1">
      <alignment horizontal="center" vertical="center" wrapText="1"/>
    </xf>
    <xf numFmtId="0" fontId="36" fillId="66" borderId="52" xfId="1" applyFont="1" applyFill="1" applyBorder="1" applyAlignment="1">
      <alignment horizontal="center" vertical="center" wrapText="1"/>
    </xf>
    <xf numFmtId="0" fontId="205" fillId="106" borderId="22" xfId="2" applyFont="1" applyFill="1" applyBorder="1" applyAlignment="1">
      <alignment horizontal="center" vertical="center" wrapText="1"/>
    </xf>
    <xf numFmtId="0" fontId="36" fillId="66" borderId="81" xfId="1" applyFont="1" applyFill="1" applyBorder="1" applyAlignment="1">
      <alignment horizontal="center" vertical="center" wrapText="1"/>
    </xf>
    <xf numFmtId="0" fontId="153" fillId="78" borderId="9" xfId="1" applyFont="1" applyFill="1" applyBorder="1" applyAlignment="1">
      <alignment horizontal="center" vertical="center" wrapText="1"/>
    </xf>
    <xf numFmtId="0" fontId="36" fillId="66" borderId="135" xfId="1" applyFont="1" applyFill="1" applyBorder="1" applyAlignment="1">
      <alignment horizontal="center" vertical="center" wrapText="1"/>
    </xf>
    <xf numFmtId="0" fontId="92" fillId="113" borderId="38" xfId="1" applyFont="1" applyFill="1" applyBorder="1" applyAlignment="1">
      <alignment horizontal="center" vertical="center" wrapText="1"/>
    </xf>
    <xf numFmtId="0" fontId="36" fillId="66" borderId="205" xfId="1" applyFont="1" applyFill="1" applyBorder="1" applyAlignment="1">
      <alignment horizontal="center" vertical="center" wrapText="1"/>
    </xf>
    <xf numFmtId="169" fontId="36" fillId="80" borderId="107" xfId="1" applyNumberFormat="1" applyFont="1" applyFill="1" applyBorder="1" applyAlignment="1">
      <alignment horizontal="center" vertical="center" wrapText="1"/>
    </xf>
    <xf numFmtId="169" fontId="36" fillId="111" borderId="29" xfId="1" applyNumberFormat="1" applyFont="1" applyFill="1" applyBorder="1" applyAlignment="1">
      <alignment horizontal="center" vertical="center" wrapText="1"/>
    </xf>
    <xf numFmtId="169" fontId="36" fillId="111" borderId="30" xfId="1" applyNumberFormat="1" applyFont="1" applyFill="1" applyBorder="1" applyAlignment="1">
      <alignment horizontal="center" vertical="center" wrapText="1"/>
    </xf>
    <xf numFmtId="169" fontId="36" fillId="80" borderId="53" xfId="1" applyNumberFormat="1" applyFont="1" applyFill="1" applyBorder="1" applyAlignment="1">
      <alignment horizontal="center" vertical="center" wrapText="1"/>
    </xf>
    <xf numFmtId="169" fontId="36" fillId="111" borderId="29" xfId="1" quotePrefix="1" applyNumberFormat="1" applyFont="1" applyFill="1" applyBorder="1" applyAlignment="1">
      <alignment horizontal="center" vertical="center" wrapText="1"/>
    </xf>
    <xf numFmtId="169" fontId="204" fillId="24" borderId="30" xfId="1" applyNumberFormat="1" applyFont="1" applyFill="1" applyBorder="1" applyAlignment="1">
      <alignment horizontal="center" vertical="center" wrapText="1"/>
    </xf>
    <xf numFmtId="0" fontId="172" fillId="111" borderId="1" xfId="1" applyFont="1" applyFill="1" applyBorder="1" applyAlignment="1">
      <alignment vertical="center" wrapText="1"/>
    </xf>
    <xf numFmtId="0" fontId="36" fillId="9" borderId="22" xfId="1" applyFont="1" applyFill="1" applyBorder="1" applyAlignment="1">
      <alignment horizontal="left" vertical="center" wrapText="1"/>
    </xf>
    <xf numFmtId="0" fontId="165" fillId="79" borderId="1" xfId="7" applyFont="1" applyFill="1" applyBorder="1" applyAlignment="1">
      <alignment horizontal="left" vertical="center" wrapText="1"/>
    </xf>
    <xf numFmtId="0" fontId="36" fillId="101" borderId="1" xfId="1" applyFont="1" applyFill="1" applyBorder="1" applyAlignment="1">
      <alignment horizontal="left" vertical="center" wrapText="1"/>
    </xf>
    <xf numFmtId="0" fontId="36" fillId="67" borderId="1" xfId="7" applyFont="1" applyFill="1" applyBorder="1" applyAlignment="1">
      <alignment horizontal="left" vertical="center" wrapText="1"/>
    </xf>
    <xf numFmtId="0" fontId="153" fillId="106" borderId="60" xfId="1" applyFont="1" applyFill="1" applyBorder="1" applyAlignment="1">
      <alignment horizontal="left" vertical="center" wrapText="1"/>
    </xf>
    <xf numFmtId="0" fontId="36" fillId="66" borderId="21" xfId="1" applyFont="1" applyFill="1" applyBorder="1" applyAlignment="1">
      <alignment horizontal="left" vertical="center" wrapText="1"/>
    </xf>
    <xf numFmtId="0" fontId="153" fillId="107" borderId="1" xfId="1" applyFont="1" applyFill="1" applyBorder="1" applyAlignment="1">
      <alignment horizontal="left" vertical="center" wrapText="1"/>
    </xf>
    <xf numFmtId="0" fontId="36" fillId="111" borderId="1" xfId="1" applyFont="1" applyFill="1" applyBorder="1" applyAlignment="1">
      <alignment horizontal="left" vertical="center" wrapText="1"/>
    </xf>
    <xf numFmtId="0" fontId="138" fillId="78" borderId="2" xfId="1" applyFont="1" applyFill="1" applyBorder="1" applyAlignment="1">
      <alignment horizontal="left" vertical="center" wrapText="1"/>
    </xf>
    <xf numFmtId="0" fontId="153" fillId="106" borderId="4" xfId="1" applyFont="1" applyFill="1" applyBorder="1" applyAlignment="1">
      <alignment horizontal="left" vertical="center" wrapText="1"/>
    </xf>
    <xf numFmtId="0" fontId="92" fillId="113" borderId="1" xfId="1" applyFont="1" applyFill="1" applyBorder="1" applyAlignment="1">
      <alignment horizontal="left" vertical="center" wrapText="1"/>
    </xf>
    <xf numFmtId="17" fontId="153" fillId="106" borderId="1" xfId="1" applyNumberFormat="1" applyFont="1" applyFill="1" applyBorder="1" applyAlignment="1">
      <alignment horizontal="left" vertical="center" wrapText="1"/>
    </xf>
    <xf numFmtId="166" fontId="36" fillId="101" borderId="1" xfId="1" applyNumberFormat="1" applyFont="1" applyFill="1" applyBorder="1" applyAlignment="1">
      <alignment vertical="center" wrapText="1"/>
    </xf>
    <xf numFmtId="14" fontId="153" fillId="106" borderId="60" xfId="1" applyNumberFormat="1" applyFont="1" applyFill="1" applyBorder="1" applyAlignment="1">
      <alignment horizontal="center" vertical="center" wrapText="1"/>
    </xf>
    <xf numFmtId="14" fontId="36" fillId="111" borderId="1" xfId="1" applyNumberFormat="1" applyFont="1" applyFill="1" applyBorder="1" applyAlignment="1">
      <alignment horizontal="center" vertical="center" wrapText="1"/>
    </xf>
    <xf numFmtId="0" fontId="36" fillId="66" borderId="207" xfId="1" applyFont="1" applyFill="1" applyBorder="1" applyAlignment="1">
      <alignment horizontal="center" vertical="center" wrapText="1"/>
    </xf>
    <xf numFmtId="14" fontId="153" fillId="78" borderId="2" xfId="1" applyNumberFormat="1" applyFont="1" applyFill="1" applyBorder="1" applyAlignment="1">
      <alignment horizontal="center" vertical="center" wrapText="1"/>
    </xf>
    <xf numFmtId="14" fontId="36" fillId="66" borderId="208" xfId="1" applyNumberFormat="1" applyFont="1" applyFill="1" applyBorder="1" applyAlignment="1">
      <alignment horizontal="center" vertical="center" wrapText="1"/>
    </xf>
    <xf numFmtId="0" fontId="36" fillId="66" borderId="209" xfId="1" applyFont="1" applyFill="1" applyBorder="1" applyAlignment="1">
      <alignment horizontal="center" vertical="center" wrapText="1"/>
    </xf>
    <xf numFmtId="14" fontId="36" fillId="66" borderId="168" xfId="1" applyNumberFormat="1" applyFont="1" applyFill="1" applyBorder="1" applyAlignment="1">
      <alignment horizontal="center" vertical="center" wrapText="1"/>
    </xf>
    <xf numFmtId="14" fontId="196" fillId="24" borderId="1" xfId="1" applyNumberFormat="1" applyFont="1" applyFill="1" applyBorder="1" applyAlignment="1">
      <alignment horizontal="center" vertical="center" wrapText="1"/>
    </xf>
    <xf numFmtId="0" fontId="10" fillId="106" borderId="1" xfId="2" applyFill="1" applyBorder="1" applyAlignment="1">
      <alignment wrapText="1"/>
    </xf>
    <xf numFmtId="14" fontId="92" fillId="6" borderId="1" xfId="1" applyNumberFormat="1" applyFont="1" applyFill="1" applyBorder="1" applyAlignment="1">
      <alignment horizontal="center" vertical="center" wrapText="1"/>
    </xf>
    <xf numFmtId="0" fontId="10" fillId="78" borderId="1" xfId="2" applyFill="1" applyBorder="1" applyAlignment="1">
      <alignment vertical="center" wrapText="1"/>
    </xf>
    <xf numFmtId="169" fontId="208" fillId="106" borderId="1" xfId="2" applyNumberFormat="1" applyFont="1" applyFill="1" applyBorder="1" applyAlignment="1">
      <alignment horizontal="center" vertical="center" wrapText="1"/>
    </xf>
    <xf numFmtId="0" fontId="10" fillId="6" borderId="1" xfId="2" applyFill="1" applyBorder="1" applyAlignment="1">
      <alignment vertical="center" wrapText="1"/>
    </xf>
    <xf numFmtId="0" fontId="223" fillId="6" borderId="1" xfId="2" applyFont="1" applyFill="1" applyBorder="1" applyAlignment="1">
      <alignment vertical="center" wrapText="1"/>
    </xf>
    <xf numFmtId="169" fontId="92" fillId="6" borderId="30" xfId="1" applyNumberFormat="1" applyFont="1" applyFill="1" applyBorder="1" applyAlignment="1">
      <alignment horizontal="center" vertical="center" wrapText="1"/>
    </xf>
    <xf numFmtId="0" fontId="112" fillId="7" borderId="1" xfId="7" applyFont="1" applyFill="1" applyBorder="1" applyAlignment="1">
      <alignment vertical="center" wrapText="1"/>
    </xf>
    <xf numFmtId="166" fontId="92" fillId="6" borderId="1" xfId="1" applyNumberFormat="1" applyFont="1" applyFill="1" applyBorder="1" applyAlignment="1">
      <alignment vertical="center" wrapText="1"/>
    </xf>
    <xf numFmtId="0" fontId="86" fillId="7" borderId="1" xfId="7" applyFont="1" applyFill="1" applyBorder="1" applyAlignment="1">
      <alignment horizontal="left" vertical="center" wrapText="1"/>
    </xf>
    <xf numFmtId="0" fontId="193" fillId="6" borderId="1" xfId="2" applyFont="1" applyFill="1" applyBorder="1" applyAlignment="1" applyProtection="1">
      <alignment vertical="center" wrapText="1"/>
    </xf>
    <xf numFmtId="167" fontId="87" fillId="9" borderId="22" xfId="1" applyNumberFormat="1" applyFont="1" applyFill="1" applyBorder="1" applyAlignment="1">
      <alignment horizontal="center" vertical="center" wrapText="1"/>
    </xf>
    <xf numFmtId="1" fontId="87" fillId="9" borderId="91" xfId="1" applyNumberFormat="1" applyFont="1" applyFill="1" applyBorder="1" applyAlignment="1">
      <alignment horizontal="center" vertical="center" wrapText="1"/>
    </xf>
    <xf numFmtId="167" fontId="87" fillId="9" borderId="2" xfId="1" applyNumberFormat="1" applyFont="1" applyFill="1" applyBorder="1" applyAlignment="1">
      <alignment horizontal="center" vertical="center" wrapText="1"/>
    </xf>
    <xf numFmtId="0" fontId="178" fillId="9" borderId="1" xfId="1" applyFont="1" applyFill="1" applyBorder="1" applyAlignment="1">
      <alignment vertical="center" wrapText="1"/>
    </xf>
    <xf numFmtId="49" fontId="178" fillId="9" borderId="22" xfId="1" applyNumberFormat="1" applyFont="1" applyFill="1" applyBorder="1" applyAlignment="1">
      <alignment horizontal="center" vertical="center" wrapText="1"/>
    </xf>
    <xf numFmtId="166" fontId="10" fillId="9" borderId="1" xfId="2" applyNumberFormat="1" applyFill="1" applyBorder="1" applyAlignment="1">
      <alignment horizontal="center" vertical="center" wrapText="1"/>
    </xf>
    <xf numFmtId="0" fontId="10" fillId="106" borderId="1" xfId="2" applyFill="1" applyBorder="1" applyAlignment="1" applyProtection="1">
      <alignment vertical="center" wrapText="1"/>
    </xf>
    <xf numFmtId="0" fontId="10" fillId="6" borderId="1" xfId="2" applyFill="1" applyBorder="1" applyAlignment="1">
      <alignment horizontal="center" vertical="center" wrapText="1"/>
    </xf>
    <xf numFmtId="0" fontId="10" fillId="7" borderId="1" xfId="2" applyFill="1" applyBorder="1" applyAlignment="1">
      <alignment vertical="top" wrapText="1"/>
    </xf>
    <xf numFmtId="0" fontId="36" fillId="80" borderId="9" xfId="1" applyFont="1" applyFill="1" applyBorder="1" applyAlignment="1">
      <alignment horizontal="left" vertical="center" wrapText="1"/>
    </xf>
    <xf numFmtId="0" fontId="166" fillId="80" borderId="9" xfId="1" applyFont="1" applyFill="1" applyBorder="1" applyAlignment="1">
      <alignment horizontal="left" vertical="center" wrapText="1"/>
    </xf>
    <xf numFmtId="0" fontId="36" fillId="66" borderId="3" xfId="1" applyFont="1" applyFill="1" applyBorder="1" applyAlignment="1">
      <alignment vertical="center" wrapText="1"/>
    </xf>
    <xf numFmtId="169" fontId="157" fillId="77" borderId="22" xfId="1" applyNumberFormat="1" applyFont="1" applyFill="1" applyBorder="1" applyAlignment="1">
      <alignment horizontal="center" vertical="center"/>
    </xf>
    <xf numFmtId="0" fontId="153" fillId="76" borderId="30" xfId="1" applyFont="1" applyFill="1" applyBorder="1" applyAlignment="1">
      <alignment horizontal="center" vertical="center" wrapText="1"/>
    </xf>
    <xf numFmtId="0" fontId="153" fillId="76" borderId="38" xfId="1" applyFont="1" applyFill="1" applyBorder="1" applyAlignment="1">
      <alignment horizontal="center" vertical="center" wrapText="1"/>
    </xf>
    <xf numFmtId="166" fontId="36" fillId="9" borderId="38" xfId="1" applyNumberFormat="1" applyFont="1" applyFill="1" applyBorder="1" applyAlignment="1">
      <alignment horizontal="center" vertical="center" wrapText="1"/>
    </xf>
    <xf numFmtId="0" fontId="87" fillId="104" borderId="0" xfId="1" applyFont="1" applyFill="1" applyAlignment="1">
      <alignment vertical="center" wrapText="1"/>
    </xf>
    <xf numFmtId="0" fontId="185" fillId="106" borderId="0" xfId="2" applyFont="1" applyFill="1" applyBorder="1" applyAlignment="1">
      <alignment vertical="center" wrapText="1"/>
    </xf>
    <xf numFmtId="169" fontId="86" fillId="88" borderId="0" xfId="1" applyNumberFormat="1" applyFont="1" applyFill="1" applyAlignment="1">
      <alignment horizontal="center" vertical="center"/>
    </xf>
    <xf numFmtId="0" fontId="36" fillId="66" borderId="13" xfId="1" applyFont="1" applyFill="1" applyBorder="1" applyAlignment="1">
      <alignment horizontal="center" vertical="center" wrapText="1"/>
    </xf>
    <xf numFmtId="0" fontId="153" fillId="107" borderId="2" xfId="1" applyFont="1" applyFill="1" applyBorder="1" applyAlignment="1">
      <alignment horizontal="center" vertical="center" wrapText="1"/>
    </xf>
    <xf numFmtId="166" fontId="36" fillId="66" borderId="13" xfId="1" applyNumberFormat="1" applyFont="1" applyFill="1" applyBorder="1" applyAlignment="1">
      <alignment horizontal="center" vertical="center" wrapText="1"/>
    </xf>
    <xf numFmtId="166" fontId="36" fillId="66" borderId="52" xfId="1" applyNumberFormat="1" applyFont="1" applyFill="1" applyBorder="1" applyAlignment="1">
      <alignment horizontal="center" vertical="center" wrapText="1"/>
    </xf>
    <xf numFmtId="166" fontId="36" fillId="66" borderId="21" xfId="1" applyNumberFormat="1" applyFont="1" applyFill="1" applyBorder="1" applyAlignment="1">
      <alignment horizontal="center" vertical="center" wrapText="1"/>
    </xf>
    <xf numFmtId="166" fontId="85" fillId="106" borderId="22" xfId="1" applyNumberFormat="1" applyFont="1" applyFill="1" applyBorder="1" applyAlignment="1">
      <alignment horizontal="center" vertical="center" wrapText="1"/>
    </xf>
    <xf numFmtId="166" fontId="166" fillId="66" borderId="52" xfId="1" applyNumberFormat="1" applyFont="1" applyFill="1" applyBorder="1" applyAlignment="1">
      <alignment horizontal="center" vertical="center" wrapText="1"/>
    </xf>
    <xf numFmtId="166" fontId="188" fillId="106" borderId="22" xfId="1" applyNumberFormat="1" applyFont="1" applyFill="1" applyBorder="1" applyAlignment="1">
      <alignment horizontal="center" vertical="center" wrapText="1"/>
    </xf>
    <xf numFmtId="166" fontId="36" fillId="66" borderId="18" xfId="1" applyNumberFormat="1" applyFont="1" applyFill="1" applyBorder="1" applyAlignment="1">
      <alignment horizontal="center" vertical="center" wrapText="1"/>
    </xf>
    <xf numFmtId="169" fontId="36" fillId="66" borderId="136" xfId="1" applyNumberFormat="1" applyFont="1" applyFill="1" applyBorder="1" applyAlignment="1">
      <alignment horizontal="center" vertical="center" wrapText="1"/>
    </xf>
    <xf numFmtId="166" fontId="36" fillId="66" borderId="137" xfId="1" applyNumberFormat="1" applyFont="1" applyFill="1" applyBorder="1" applyAlignment="1">
      <alignment horizontal="center" vertical="center" wrapText="1"/>
    </xf>
    <xf numFmtId="166" fontId="36" fillId="66" borderId="193" xfId="1" applyNumberFormat="1" applyFont="1" applyFill="1" applyBorder="1" applyAlignment="1">
      <alignment horizontal="center" vertical="center" wrapText="1"/>
    </xf>
    <xf numFmtId="0" fontId="167" fillId="66" borderId="13" xfId="2" applyFont="1" applyFill="1" applyBorder="1" applyAlignment="1">
      <alignment vertical="center" wrapText="1"/>
    </xf>
    <xf numFmtId="0" fontId="202" fillId="76" borderId="1" xfId="8" applyFont="1" applyFill="1" applyBorder="1" applyAlignment="1">
      <alignment vertical="center" wrapText="1"/>
    </xf>
    <xf numFmtId="0" fontId="167" fillId="66" borderId="13" xfId="8" applyFont="1" applyFill="1" applyBorder="1" applyAlignment="1">
      <alignment vertical="center" wrapText="1"/>
    </xf>
    <xf numFmtId="169" fontId="36" fillId="66" borderId="13" xfId="1" applyNumberFormat="1" applyFont="1" applyFill="1" applyBorder="1" applyAlignment="1">
      <alignment horizontal="center" vertical="center" wrapText="1"/>
    </xf>
    <xf numFmtId="169" fontId="36" fillId="66" borderId="80" xfId="1" applyNumberFormat="1" applyFont="1" applyFill="1" applyBorder="1" applyAlignment="1">
      <alignment horizontal="center" vertical="center" wrapText="1"/>
    </xf>
    <xf numFmtId="169" fontId="36" fillId="66" borderId="62" xfId="1" applyNumberFormat="1" applyFont="1" applyFill="1" applyBorder="1" applyAlignment="1">
      <alignment horizontal="center" vertical="center" wrapText="1"/>
    </xf>
    <xf numFmtId="49" fontId="36" fillId="66" borderId="52" xfId="1" applyNumberFormat="1" applyFont="1" applyFill="1" applyBorder="1" applyAlignment="1">
      <alignment horizontal="center" vertical="center" wrapText="1"/>
    </xf>
    <xf numFmtId="0" fontId="166" fillId="66" borderId="13" xfId="1" applyFont="1" applyFill="1" applyBorder="1" applyAlignment="1">
      <alignment horizontal="center" vertical="center" wrapText="1"/>
    </xf>
    <xf numFmtId="0" fontId="36" fillId="66" borderId="139" xfId="1" applyFont="1" applyFill="1" applyBorder="1" applyAlignment="1">
      <alignment horizontal="center" vertical="center" wrapText="1"/>
    </xf>
    <xf numFmtId="169" fontId="36" fillId="66" borderId="52" xfId="1" applyNumberFormat="1" applyFont="1" applyFill="1" applyBorder="1" applyAlignment="1">
      <alignment horizontal="center" vertical="center" wrapText="1"/>
    </xf>
    <xf numFmtId="0" fontId="36" fillId="66" borderId="4" xfId="1" applyFont="1" applyFill="1" applyBorder="1" applyAlignment="1">
      <alignment horizontal="center" vertical="center" wrapText="1"/>
    </xf>
    <xf numFmtId="0" fontId="36" fillId="66" borderId="64" xfId="1" applyFont="1" applyFill="1" applyBorder="1" applyAlignment="1">
      <alignment horizontal="center" vertical="center" wrapText="1"/>
    </xf>
    <xf numFmtId="169" fontId="36" fillId="66" borderId="181" xfId="1" applyNumberFormat="1" applyFont="1" applyFill="1" applyBorder="1" applyAlignment="1">
      <alignment horizontal="center" vertical="center" wrapText="1"/>
    </xf>
    <xf numFmtId="169" fontId="36" fillId="66" borderId="18" xfId="1" applyNumberFormat="1" applyFont="1" applyFill="1" applyBorder="1" applyAlignment="1">
      <alignment horizontal="center" vertical="center" wrapText="1"/>
    </xf>
    <xf numFmtId="0" fontId="36" fillId="66" borderId="194" xfId="1" applyFont="1" applyFill="1" applyBorder="1" applyAlignment="1">
      <alignment horizontal="center" vertical="center" wrapText="1"/>
    </xf>
    <xf numFmtId="0" fontId="10" fillId="80" borderId="22" xfId="2" applyFill="1" applyBorder="1" applyAlignment="1">
      <alignment horizontal="center" vertical="center" wrapText="1"/>
    </xf>
    <xf numFmtId="0" fontId="36" fillId="66" borderId="195" xfId="1" applyFont="1" applyFill="1" applyBorder="1" applyAlignment="1">
      <alignment horizontal="center" vertical="center" wrapText="1"/>
    </xf>
    <xf numFmtId="0" fontId="36" fillId="66" borderId="181" xfId="1" applyFont="1" applyFill="1" applyBorder="1" applyAlignment="1">
      <alignment horizontal="center" vertical="center" wrapText="1"/>
    </xf>
    <xf numFmtId="169" fontId="36" fillId="66" borderId="107" xfId="1" applyNumberFormat="1" applyFont="1" applyFill="1" applyBorder="1" applyAlignment="1">
      <alignment horizontal="center" vertical="center" wrapText="1"/>
    </xf>
    <xf numFmtId="169" fontId="84" fillId="66" borderId="1" xfId="1" applyNumberFormat="1" applyFont="1" applyFill="1" applyBorder="1" applyAlignment="1">
      <alignment horizontal="center" vertical="center" wrapText="1"/>
    </xf>
    <xf numFmtId="169" fontId="36" fillId="66" borderId="53" xfId="1" applyNumberFormat="1" applyFont="1" applyFill="1" applyBorder="1" applyAlignment="1">
      <alignment horizontal="center" vertical="center" wrapText="1"/>
    </xf>
    <xf numFmtId="0" fontId="36" fillId="66" borderId="0" xfId="1" applyFont="1" applyFill="1" applyAlignment="1">
      <alignment horizontal="left" vertical="center" wrapText="1"/>
    </xf>
    <xf numFmtId="0" fontId="36" fillId="66" borderId="13" xfId="1" applyFont="1" applyFill="1" applyBorder="1" applyAlignment="1">
      <alignment horizontal="left" vertical="center" wrapText="1"/>
    </xf>
    <xf numFmtId="0" fontId="36" fillId="66" borderId="4" xfId="1" applyFont="1" applyFill="1" applyBorder="1" applyAlignment="1">
      <alignment horizontal="left" vertical="center" wrapText="1"/>
    </xf>
    <xf numFmtId="0" fontId="36" fillId="66" borderId="22" xfId="1" applyFont="1" applyFill="1" applyBorder="1" applyAlignment="1">
      <alignment horizontal="left" vertical="center" wrapText="1"/>
    </xf>
    <xf numFmtId="169" fontId="36" fillId="80" borderId="1" xfId="1" applyNumberFormat="1" applyFont="1" applyFill="1" applyBorder="1" applyAlignment="1">
      <alignment horizontal="left" vertical="center" wrapText="1"/>
    </xf>
    <xf numFmtId="0" fontId="36" fillId="9" borderId="3" xfId="1" applyFont="1" applyFill="1" applyBorder="1" applyAlignment="1">
      <alignment horizontal="left" vertical="center" wrapText="1"/>
    </xf>
    <xf numFmtId="14" fontId="36" fillId="66" borderId="172" xfId="1" applyNumberFormat="1" applyFont="1" applyFill="1" applyBorder="1" applyAlignment="1">
      <alignment horizontal="center" vertical="center" wrapText="1"/>
    </xf>
    <xf numFmtId="14" fontId="36" fillId="66" borderId="2" xfId="1" applyNumberFormat="1" applyFont="1" applyFill="1" applyBorder="1" applyAlignment="1">
      <alignment horizontal="center" vertical="center" wrapText="1"/>
    </xf>
    <xf numFmtId="14" fontId="36" fillId="80" borderId="2" xfId="1" applyNumberFormat="1" applyFont="1" applyFill="1" applyBorder="1" applyAlignment="1">
      <alignment horizontal="center" vertical="center" wrapText="1"/>
    </xf>
    <xf numFmtId="0" fontId="88" fillId="66" borderId="13" xfId="1" applyFont="1" applyFill="1" applyBorder="1" applyAlignment="1">
      <alignment horizontal="center" vertical="center" wrapText="1"/>
    </xf>
    <xf numFmtId="14" fontId="84" fillId="66" borderId="13" xfId="1" applyNumberFormat="1" applyFont="1" applyFill="1" applyBorder="1" applyAlignment="1">
      <alignment horizontal="center" vertical="center" wrapText="1"/>
    </xf>
    <xf numFmtId="166" fontId="196" fillId="106" borderId="52" xfId="1" applyNumberFormat="1" applyFont="1" applyFill="1" applyBorder="1" applyAlignment="1">
      <alignment horizontal="center" vertical="center" wrapText="1"/>
    </xf>
    <xf numFmtId="166" fontId="153" fillId="106" borderId="138" xfId="1" applyNumberFormat="1" applyFont="1" applyFill="1" applyBorder="1" applyAlignment="1">
      <alignment horizontal="center" vertical="center" wrapText="1"/>
    </xf>
    <xf numFmtId="0" fontId="153" fillId="106" borderId="53" xfId="1" applyFont="1" applyFill="1" applyBorder="1" applyAlignment="1">
      <alignment horizontal="center" vertical="center" wrapText="1"/>
    </xf>
    <xf numFmtId="0" fontId="153" fillId="106" borderId="81" xfId="1" applyFont="1" applyFill="1" applyBorder="1" applyAlignment="1">
      <alignment horizontal="center" vertical="center" wrapText="1"/>
    </xf>
    <xf numFmtId="0" fontId="153" fillId="106" borderId="13" xfId="1" applyFont="1" applyFill="1" applyBorder="1" applyAlignment="1">
      <alignment horizontal="left" vertical="center" wrapText="1"/>
    </xf>
    <xf numFmtId="0" fontId="201" fillId="78" borderId="1" xfId="1" applyFont="1" applyFill="1" applyBorder="1" applyAlignment="1">
      <alignment vertical="center" wrapText="1"/>
    </xf>
    <xf numFmtId="0" fontId="207" fillId="78" borderId="1" xfId="2" applyFont="1" applyFill="1" applyBorder="1" applyAlignment="1">
      <alignment vertical="center" wrapText="1"/>
    </xf>
    <xf numFmtId="0" fontId="202" fillId="76" borderId="1" xfId="2" applyFont="1" applyFill="1" applyBorder="1" applyAlignment="1">
      <alignment vertical="center" wrapText="1"/>
    </xf>
    <xf numFmtId="0" fontId="224" fillId="80" borderId="9" xfId="1" applyFont="1" applyFill="1" applyBorder="1" applyAlignment="1">
      <alignment vertical="center" wrapText="1"/>
    </xf>
    <xf numFmtId="0" fontId="153" fillId="76" borderId="22" xfId="1" applyFont="1" applyFill="1" applyBorder="1" applyAlignment="1">
      <alignment vertical="center" wrapText="1"/>
    </xf>
    <xf numFmtId="1" fontId="86" fillId="10" borderId="22" xfId="1" applyNumberFormat="1" applyFont="1" applyFill="1" applyBorder="1" applyAlignment="1">
      <alignment horizontal="center" vertical="center" wrapText="1"/>
    </xf>
    <xf numFmtId="49" fontId="153" fillId="106" borderId="3" xfId="1" applyNumberFormat="1" applyFont="1" applyFill="1" applyBorder="1" applyAlignment="1">
      <alignment horizontal="center" vertical="center" wrapText="1"/>
    </xf>
    <xf numFmtId="0" fontId="153" fillId="109" borderId="22" xfId="1" applyFont="1" applyFill="1" applyBorder="1" applyAlignment="1">
      <alignment horizontal="center" vertical="center" wrapText="1"/>
    </xf>
    <xf numFmtId="49" fontId="36" fillId="6" borderId="13" xfId="1" applyNumberFormat="1" applyFont="1" applyFill="1" applyBorder="1" applyAlignment="1">
      <alignment horizontal="center" vertical="center" wrapText="1"/>
    </xf>
    <xf numFmtId="0" fontId="117" fillId="7" borderId="2" xfId="1" applyFont="1" applyFill="1" applyBorder="1" applyAlignment="1">
      <alignment horizontal="center" vertical="center" wrapText="1"/>
    </xf>
    <xf numFmtId="0" fontId="153" fillId="78" borderId="2" xfId="1" applyFont="1" applyFill="1" applyBorder="1" applyAlignment="1">
      <alignment horizontal="center" vertical="center" wrapText="1"/>
    </xf>
    <xf numFmtId="0" fontId="153" fillId="76" borderId="2" xfId="1" applyFont="1" applyFill="1" applyBorder="1" applyAlignment="1">
      <alignment horizontal="center" vertical="center" wrapText="1"/>
    </xf>
    <xf numFmtId="0" fontId="117" fillId="66" borderId="1" xfId="1" applyFont="1" applyFill="1" applyBorder="1" applyAlignment="1">
      <alignment horizontal="center" vertical="center" wrapText="1"/>
    </xf>
    <xf numFmtId="0" fontId="36" fillId="6" borderId="80" xfId="1" applyFont="1" applyFill="1" applyBorder="1" applyAlignment="1">
      <alignment horizontal="center" vertical="center" wrapText="1"/>
    </xf>
    <xf numFmtId="166" fontId="153" fillId="109" borderId="22" xfId="1" applyNumberFormat="1" applyFont="1" applyFill="1" applyBorder="1" applyAlignment="1">
      <alignment horizontal="center" vertical="center" wrapText="1"/>
    </xf>
    <xf numFmtId="166" fontId="36" fillId="6" borderId="13" xfId="1" applyNumberFormat="1" applyFont="1" applyFill="1" applyBorder="1" applyAlignment="1">
      <alignment horizontal="center" vertical="center" wrapText="1"/>
    </xf>
    <xf numFmtId="166" fontId="36" fillId="6" borderId="18" xfId="1" applyNumberFormat="1" applyFont="1" applyFill="1" applyBorder="1" applyAlignment="1">
      <alignment horizontal="center" vertical="center" wrapText="1"/>
    </xf>
    <xf numFmtId="167" fontId="36" fillId="66" borderId="9" xfId="1" quotePrefix="1" applyNumberFormat="1" applyFont="1" applyFill="1" applyBorder="1" applyAlignment="1">
      <alignment horizontal="center" vertical="center" wrapText="1"/>
    </xf>
    <xf numFmtId="14" fontId="153" fillId="106" borderId="40" xfId="1" quotePrefix="1" applyNumberFormat="1" applyFont="1" applyFill="1" applyBorder="1" applyAlignment="1">
      <alignment horizontal="center" vertical="center" wrapText="1"/>
    </xf>
    <xf numFmtId="169" fontId="36" fillId="27" borderId="136" xfId="1" applyNumberFormat="1" applyFont="1" applyFill="1" applyBorder="1" applyAlignment="1">
      <alignment horizontal="center" vertical="center" wrapText="1"/>
    </xf>
    <xf numFmtId="166" fontId="36" fillId="14" borderId="138" xfId="1" applyNumberFormat="1" applyFont="1" applyFill="1" applyBorder="1" applyAlignment="1">
      <alignment horizontal="center" vertical="center" wrapText="1"/>
    </xf>
    <xf numFmtId="0" fontId="166" fillId="9" borderId="1" xfId="1" applyFont="1" applyFill="1" applyBorder="1" applyAlignment="1">
      <alignment vertical="center" wrapText="1"/>
    </xf>
    <xf numFmtId="0" fontId="192" fillId="24" borderId="1" xfId="2" applyFont="1" applyFill="1" applyBorder="1" applyAlignment="1" applyProtection="1">
      <alignment vertical="center" wrapText="1"/>
    </xf>
    <xf numFmtId="0" fontId="167" fillId="81" borderId="1" xfId="2" applyFont="1" applyFill="1" applyBorder="1" applyAlignment="1">
      <alignment horizontal="left" vertical="center" wrapText="1"/>
    </xf>
    <xf numFmtId="0" fontId="202" fillId="107" borderId="1" xfId="8" applyFont="1" applyFill="1" applyBorder="1" applyAlignment="1">
      <alignment vertical="center" wrapText="1"/>
    </xf>
    <xf numFmtId="0" fontId="220" fillId="22" borderId="1" xfId="2" applyFont="1" applyFill="1" applyBorder="1" applyAlignment="1">
      <alignment vertical="center" wrapText="1"/>
    </xf>
    <xf numFmtId="0" fontId="209" fillId="80" borderId="1" xfId="2" applyFont="1" applyFill="1" applyBorder="1" applyAlignment="1">
      <alignment vertical="center" wrapText="1"/>
    </xf>
    <xf numFmtId="169" fontId="36" fillId="22" borderId="80" xfId="1" applyNumberFormat="1" applyFont="1" applyFill="1" applyBorder="1" applyAlignment="1">
      <alignment horizontal="center" vertical="center" wrapText="1"/>
    </xf>
    <xf numFmtId="169" fontId="36" fillId="11" borderId="62" xfId="1" applyNumberFormat="1" applyFont="1" applyFill="1" applyBorder="1" applyAlignment="1">
      <alignment horizontal="center" vertical="center" wrapText="1"/>
    </xf>
    <xf numFmtId="49" fontId="36" fillId="11" borderId="52" xfId="1" applyNumberFormat="1" applyFont="1" applyFill="1" applyBorder="1" applyAlignment="1">
      <alignment horizontal="center" vertical="center" wrapText="1"/>
    </xf>
    <xf numFmtId="169" fontId="36" fillId="9" borderId="13" xfId="1" applyNumberFormat="1" applyFont="1" applyFill="1" applyBorder="1" applyAlignment="1">
      <alignment horizontal="center" vertical="center" wrapText="1"/>
    </xf>
    <xf numFmtId="169" fontId="36" fillId="20" borderId="13" xfId="1" applyNumberFormat="1" applyFont="1" applyFill="1" applyBorder="1" applyAlignment="1">
      <alignment horizontal="center" vertical="center" wrapText="1"/>
    </xf>
    <xf numFmtId="166" fontId="207" fillId="106" borderId="1" xfId="2" applyNumberFormat="1" applyFont="1" applyFill="1" applyBorder="1" applyAlignment="1">
      <alignment horizontal="center" vertical="center" wrapText="1"/>
    </xf>
    <xf numFmtId="0" fontId="166" fillId="20" borderId="13" xfId="1" applyFont="1" applyFill="1" applyBorder="1" applyAlignment="1">
      <alignment horizontal="center" vertical="center" wrapText="1"/>
    </xf>
    <xf numFmtId="169" fontId="36" fillId="11" borderId="52" xfId="1" applyNumberFormat="1" applyFont="1" applyFill="1" applyBorder="1" applyAlignment="1">
      <alignment horizontal="center" vertical="center" wrapText="1"/>
    </xf>
    <xf numFmtId="0" fontId="36" fillId="20" borderId="13" xfId="1" applyFont="1" applyFill="1" applyBorder="1" applyAlignment="1">
      <alignment horizontal="center" vertical="center" wrapText="1"/>
    </xf>
    <xf numFmtId="0" fontId="36" fillId="11" borderId="52" xfId="1" applyFont="1" applyFill="1" applyBorder="1" applyAlignment="1">
      <alignment horizontal="center" vertical="center" wrapText="1"/>
    </xf>
    <xf numFmtId="0" fontId="157" fillId="107" borderId="22" xfId="0" applyFont="1" applyFill="1" applyBorder="1" applyAlignment="1">
      <alignment horizontal="center" vertical="center" wrapText="1"/>
    </xf>
    <xf numFmtId="169" fontId="36" fillId="20" borderId="52" xfId="1" applyNumberFormat="1" applyFont="1" applyFill="1" applyBorder="1" applyAlignment="1">
      <alignment horizontal="center" vertical="center" wrapText="1"/>
    </xf>
    <xf numFmtId="169" fontId="36" fillId="11" borderId="107" xfId="1" applyNumberFormat="1" applyFont="1" applyFill="1" applyBorder="1" applyAlignment="1">
      <alignment horizontal="center" vertical="center" wrapText="1"/>
    </xf>
    <xf numFmtId="169" fontId="84" fillId="66" borderId="30" xfId="1" applyNumberFormat="1" applyFont="1" applyFill="1" applyBorder="1" applyAlignment="1">
      <alignment horizontal="center" vertical="center" wrapText="1"/>
    </xf>
    <xf numFmtId="169" fontId="212" fillId="106" borderId="1" xfId="1" applyNumberFormat="1" applyFont="1" applyFill="1" applyBorder="1" applyAlignment="1">
      <alignment horizontal="center" vertical="center" wrapText="1"/>
    </xf>
    <xf numFmtId="169" fontId="36" fillId="20" borderId="53" xfId="1" applyNumberFormat="1" applyFont="1" applyFill="1" applyBorder="1" applyAlignment="1">
      <alignment horizontal="center" vertical="center" wrapText="1"/>
    </xf>
    <xf numFmtId="169" fontId="173" fillId="80" borderId="30" xfId="1" applyNumberFormat="1" applyFont="1" applyFill="1" applyBorder="1" applyAlignment="1">
      <alignment horizontal="center" vertical="center" wrapText="1"/>
    </xf>
    <xf numFmtId="0" fontId="117" fillId="66" borderId="1" xfId="1" applyFont="1" applyFill="1" applyBorder="1" applyAlignment="1">
      <alignment horizontal="left" vertical="center" wrapText="1"/>
    </xf>
    <xf numFmtId="0" fontId="157" fillId="107" borderId="4" xfId="7" applyFont="1" applyFill="1" applyBorder="1" applyAlignment="1">
      <alignment horizontal="left" vertical="center" wrapText="1"/>
    </xf>
    <xf numFmtId="0" fontId="153" fillId="66" borderId="1" xfId="1" applyFont="1" applyFill="1" applyBorder="1" applyAlignment="1">
      <alignment horizontal="left" vertical="center" wrapText="1"/>
    </xf>
    <xf numFmtId="0" fontId="86" fillId="7" borderId="2" xfId="7" applyFont="1" applyFill="1" applyBorder="1" applyAlignment="1">
      <alignment horizontal="left" vertical="center" wrapText="1"/>
    </xf>
    <xf numFmtId="0" fontId="86" fillId="81" borderId="1" xfId="0" applyFont="1" applyFill="1" applyBorder="1" applyAlignment="1">
      <alignment vertical="top" wrapText="1"/>
    </xf>
    <xf numFmtId="0" fontId="36" fillId="6" borderId="52" xfId="1" applyFont="1" applyFill="1" applyBorder="1" applyAlignment="1">
      <alignment horizontal="center" vertical="center" wrapText="1"/>
    </xf>
    <xf numFmtId="166" fontId="36" fillId="6" borderId="80" xfId="1" applyNumberFormat="1" applyFont="1" applyFill="1" applyBorder="1" applyAlignment="1">
      <alignment horizontal="center" vertical="center" wrapText="1"/>
    </xf>
    <xf numFmtId="167" fontId="36" fillId="66" borderId="1" xfId="1" applyNumberFormat="1" applyFont="1" applyFill="1" applyBorder="1" applyAlignment="1">
      <alignment horizontal="center" vertical="center" wrapText="1"/>
    </xf>
    <xf numFmtId="169" fontId="138" fillId="24" borderId="9" xfId="1" applyNumberFormat="1" applyFont="1" applyFill="1" applyBorder="1" applyAlignment="1">
      <alignment horizontal="center" vertical="center" wrapText="1"/>
    </xf>
    <xf numFmtId="14" fontId="36" fillId="80" borderId="22" xfId="1" applyNumberFormat="1" applyFont="1" applyFill="1" applyBorder="1" applyAlignment="1">
      <alignment horizontal="center" vertical="center" wrapText="1"/>
    </xf>
    <xf numFmtId="0" fontId="153" fillId="109" borderId="22" xfId="1" applyFont="1" applyFill="1" applyBorder="1" applyAlignment="1">
      <alignment vertical="center" wrapText="1"/>
    </xf>
    <xf numFmtId="0" fontId="36" fillId="86" borderId="2" xfId="1" applyFont="1" applyFill="1" applyBorder="1" applyAlignment="1">
      <alignment horizontal="left" vertical="center" wrapText="1"/>
    </xf>
    <xf numFmtId="1" fontId="86" fillId="81" borderId="1" xfId="1" applyNumberFormat="1" applyFont="1" applyFill="1" applyBorder="1" applyAlignment="1">
      <alignment horizontal="center" vertical="center" wrapText="1"/>
    </xf>
    <xf numFmtId="1" fontId="157" fillId="107" borderId="257" xfId="1" applyNumberFormat="1" applyFont="1" applyFill="1" applyBorder="1" applyAlignment="1">
      <alignment horizontal="center" vertical="center" wrapText="1"/>
    </xf>
    <xf numFmtId="1" fontId="36" fillId="104" borderId="22" xfId="1" applyNumberFormat="1" applyFont="1" applyFill="1" applyBorder="1" applyAlignment="1">
      <alignment horizontal="center" vertical="center" wrapText="1"/>
    </xf>
    <xf numFmtId="167" fontId="166" fillId="66" borderId="1" xfId="1" applyNumberFormat="1" applyFont="1" applyFill="1" applyBorder="1" applyAlignment="1">
      <alignment horizontal="center" vertical="center" wrapText="1"/>
    </xf>
    <xf numFmtId="0" fontId="195" fillId="6" borderId="0" xfId="2" applyFont="1" applyFill="1" applyBorder="1" applyAlignment="1">
      <alignment vertical="center" wrapText="1"/>
    </xf>
    <xf numFmtId="169" fontId="86" fillId="7" borderId="46" xfId="1" applyNumberFormat="1" applyFont="1" applyFill="1" applyBorder="1" applyAlignment="1">
      <alignment horizontal="center" vertical="center"/>
    </xf>
    <xf numFmtId="169" fontId="157" fillId="93" borderId="1" xfId="1" applyNumberFormat="1" applyFont="1" applyFill="1" applyBorder="1" applyAlignment="1">
      <alignment horizontal="center" vertical="center" wrapText="1"/>
    </xf>
    <xf numFmtId="49" fontId="87" fillId="9" borderId="59" xfId="1" applyNumberFormat="1" applyFont="1" applyFill="1" applyBorder="1" applyAlignment="1">
      <alignment horizontal="center" vertical="center" wrapText="1"/>
    </xf>
    <xf numFmtId="166" fontId="153" fillId="106" borderId="59" xfId="1" applyNumberFormat="1" applyFont="1" applyFill="1" applyBorder="1" applyAlignment="1">
      <alignment horizontal="center" vertical="center" wrapText="1"/>
    </xf>
    <xf numFmtId="169" fontId="117" fillId="66" borderId="1" xfId="1" applyNumberFormat="1" applyFont="1" applyFill="1" applyBorder="1" applyAlignment="1">
      <alignment horizontal="center" vertical="center" wrapText="1"/>
    </xf>
    <xf numFmtId="169" fontId="153" fillId="106" borderId="30" xfId="1" quotePrefix="1" applyNumberFormat="1" applyFont="1" applyFill="1" applyBorder="1" applyAlignment="1">
      <alignment horizontal="center" vertical="center" wrapText="1"/>
    </xf>
    <xf numFmtId="169" fontId="36" fillId="5" borderId="2" xfId="1" applyNumberFormat="1" applyFont="1" applyFill="1" applyBorder="1" applyAlignment="1">
      <alignment horizontal="center" vertical="center" wrapText="1"/>
    </xf>
    <xf numFmtId="0" fontId="86" fillId="10" borderId="22" xfId="7" applyFont="1" applyFill="1" applyBorder="1" applyAlignment="1">
      <alignment vertical="center" wrapText="1"/>
    </xf>
    <xf numFmtId="0" fontId="157" fillId="93" borderId="2" xfId="7" applyFont="1" applyFill="1" applyBorder="1" applyAlignment="1">
      <alignment vertical="center" wrapText="1"/>
    </xf>
    <xf numFmtId="0" fontId="86" fillId="7" borderId="2" xfId="0" applyFont="1" applyFill="1" applyBorder="1" applyAlignment="1">
      <alignment horizontal="left" vertical="center" wrapText="1"/>
    </xf>
    <xf numFmtId="0" fontId="157" fillId="107" borderId="0" xfId="7" applyFont="1" applyFill="1" applyBorder="1" applyAlignment="1">
      <alignment horizontal="left" vertical="center" wrapText="1"/>
    </xf>
    <xf numFmtId="0" fontId="36" fillId="80" borderId="22" xfId="1" applyFont="1" applyFill="1" applyBorder="1" applyAlignment="1">
      <alignment horizontal="left" vertical="center" wrapText="1"/>
    </xf>
    <xf numFmtId="0" fontId="157" fillId="93" borderId="2" xfId="7" applyFont="1" applyFill="1" applyBorder="1" applyAlignment="1">
      <alignment horizontal="left" vertical="center" wrapText="1"/>
    </xf>
    <xf numFmtId="0" fontId="153" fillId="106" borderId="163" xfId="1" applyFont="1" applyFill="1" applyBorder="1" applyAlignment="1">
      <alignment vertical="center" wrapText="1"/>
    </xf>
    <xf numFmtId="169" fontId="117" fillId="66" borderId="30" xfId="1" applyNumberFormat="1" applyFont="1" applyFill="1" applyBorder="1" applyAlignment="1">
      <alignment horizontal="center" vertical="center" wrapText="1"/>
    </xf>
    <xf numFmtId="166" fontId="36" fillId="9" borderId="13" xfId="1" applyNumberFormat="1" applyFont="1" applyFill="1" applyBorder="1" applyAlignment="1">
      <alignment horizontal="left" vertical="center" wrapText="1"/>
    </xf>
    <xf numFmtId="0" fontId="138" fillId="24" borderId="2" xfId="1" applyFont="1" applyFill="1" applyBorder="1" applyAlignment="1">
      <alignment vertical="center" wrapText="1"/>
    </xf>
    <xf numFmtId="0" fontId="138" fillId="24" borderId="2" xfId="1" applyFont="1" applyFill="1" applyBorder="1" applyAlignment="1">
      <alignment horizontal="left" vertical="center" wrapText="1"/>
    </xf>
    <xf numFmtId="14" fontId="153" fillId="24" borderId="2" xfId="1" applyNumberFormat="1" applyFont="1" applyFill="1" applyBorder="1" applyAlignment="1">
      <alignment horizontal="center" vertical="center" wrapText="1"/>
    </xf>
    <xf numFmtId="14" fontId="153" fillId="106" borderId="23" xfId="1" applyNumberFormat="1" applyFont="1" applyFill="1" applyBorder="1" applyAlignment="1">
      <alignment horizontal="center" vertical="center" wrapText="1"/>
    </xf>
    <xf numFmtId="0" fontId="84" fillId="66" borderId="9" xfId="1" applyFont="1" applyFill="1" applyBorder="1" applyAlignment="1">
      <alignment vertical="center" wrapText="1"/>
    </xf>
    <xf numFmtId="0" fontId="224" fillId="66" borderId="9" xfId="1" applyFont="1" applyFill="1" applyBorder="1" applyAlignment="1">
      <alignment vertical="center" wrapText="1"/>
    </xf>
    <xf numFmtId="0" fontId="84" fillId="66" borderId="1" xfId="1" applyFont="1" applyFill="1" applyBorder="1" applyAlignment="1">
      <alignment vertical="center" wrapText="1"/>
    </xf>
    <xf numFmtId="0" fontId="84" fillId="66" borderId="22" xfId="1" applyFont="1" applyFill="1" applyBorder="1" applyAlignment="1">
      <alignment vertical="center" wrapText="1"/>
    </xf>
    <xf numFmtId="0" fontId="84" fillId="66" borderId="1" xfId="1" applyFont="1" applyFill="1" applyBorder="1" applyAlignment="1">
      <alignment horizontal="center" vertical="center" wrapText="1"/>
    </xf>
    <xf numFmtId="49" fontId="84" fillId="66" borderId="22" xfId="1" applyNumberFormat="1" applyFont="1" applyFill="1" applyBorder="1" applyAlignment="1">
      <alignment horizontal="center" vertical="center" wrapText="1"/>
    </xf>
    <xf numFmtId="166" fontId="84" fillId="66" borderId="1" xfId="1" applyNumberFormat="1" applyFont="1" applyFill="1" applyBorder="1" applyAlignment="1">
      <alignment horizontal="center" vertical="center" wrapText="1"/>
    </xf>
    <xf numFmtId="167" fontId="84" fillId="66" borderId="2" xfId="1" applyNumberFormat="1" applyFont="1" applyFill="1" applyBorder="1" applyAlignment="1">
      <alignment horizontal="center" vertical="center" wrapText="1"/>
    </xf>
    <xf numFmtId="166" fontId="84" fillId="66" borderId="9" xfId="1" applyNumberFormat="1" applyFont="1" applyFill="1" applyBorder="1" applyAlignment="1">
      <alignment horizontal="center" vertical="center" wrapText="1"/>
    </xf>
    <xf numFmtId="167" fontId="84" fillId="66" borderId="9" xfId="1" applyNumberFormat="1" applyFont="1" applyFill="1" applyBorder="1" applyAlignment="1">
      <alignment horizontal="center" vertical="center" wrapText="1"/>
    </xf>
    <xf numFmtId="169" fontId="84" fillId="66" borderId="40" xfId="1" applyNumberFormat="1" applyFont="1" applyFill="1" applyBorder="1" applyAlignment="1">
      <alignment horizontal="center" vertical="center" wrapText="1"/>
    </xf>
    <xf numFmtId="167" fontId="84" fillId="66" borderId="83" xfId="1" applyNumberFormat="1" applyFont="1" applyFill="1" applyBorder="1" applyAlignment="1">
      <alignment horizontal="center" vertical="center" wrapText="1"/>
    </xf>
    <xf numFmtId="166" fontId="84" fillId="66" borderId="85" xfId="1" applyNumberFormat="1" applyFont="1" applyFill="1" applyBorder="1" applyAlignment="1">
      <alignment horizontal="center" vertical="center" wrapText="1"/>
    </xf>
    <xf numFmtId="165" fontId="84" fillId="66" borderId="29" xfId="1" applyNumberFormat="1" applyFont="1" applyFill="1" applyBorder="1" applyAlignment="1">
      <alignment horizontal="center" vertical="center" wrapText="1"/>
    </xf>
    <xf numFmtId="0" fontId="224" fillId="66" borderId="1" xfId="1" applyFont="1" applyFill="1" applyBorder="1" applyAlignment="1">
      <alignment vertical="center" wrapText="1"/>
    </xf>
    <xf numFmtId="169" fontId="84" fillId="66" borderId="2" xfId="1" applyNumberFormat="1" applyFont="1" applyFill="1" applyBorder="1" applyAlignment="1">
      <alignment horizontal="center" vertical="center" wrapText="1"/>
    </xf>
    <xf numFmtId="169" fontId="84" fillId="66" borderId="46" xfId="1" applyNumberFormat="1" applyFont="1" applyFill="1" applyBorder="1" applyAlignment="1">
      <alignment horizontal="center" vertical="center" wrapText="1"/>
    </xf>
    <xf numFmtId="15" fontId="84" fillId="66" borderId="1" xfId="1" applyNumberFormat="1" applyFont="1" applyFill="1" applyBorder="1" applyAlignment="1">
      <alignment horizontal="center" vertical="center" wrapText="1"/>
    </xf>
    <xf numFmtId="0" fontId="224" fillId="66" borderId="1" xfId="1" applyFont="1" applyFill="1" applyBorder="1" applyAlignment="1">
      <alignment horizontal="center" vertical="center" wrapText="1"/>
    </xf>
    <xf numFmtId="0" fontId="84" fillId="66" borderId="47" xfId="1" applyFont="1" applyFill="1" applyBorder="1" applyAlignment="1">
      <alignment horizontal="center" vertical="center" wrapText="1"/>
    </xf>
    <xf numFmtId="169" fontId="84" fillId="66" borderId="22" xfId="1" applyNumberFormat="1" applyFont="1" applyFill="1" applyBorder="1" applyAlignment="1">
      <alignment horizontal="center" vertical="center" wrapText="1"/>
    </xf>
    <xf numFmtId="0" fontId="84" fillId="66" borderId="30" xfId="1" applyFont="1" applyFill="1" applyBorder="1" applyAlignment="1">
      <alignment horizontal="center" vertical="center" wrapText="1"/>
    </xf>
    <xf numFmtId="0" fontId="84" fillId="66" borderId="22" xfId="1" applyFont="1" applyFill="1" applyBorder="1" applyAlignment="1">
      <alignment horizontal="center" vertical="center" wrapText="1"/>
    </xf>
    <xf numFmtId="0" fontId="84" fillId="66" borderId="38" xfId="1" applyFont="1" applyFill="1" applyBorder="1" applyAlignment="1">
      <alignment horizontal="center" vertical="center" wrapText="1"/>
    </xf>
    <xf numFmtId="169" fontId="84" fillId="66" borderId="29" xfId="1" applyNumberFormat="1" applyFont="1" applyFill="1" applyBorder="1" applyAlignment="1">
      <alignment horizontal="center" vertical="center" wrapText="1"/>
    </xf>
    <xf numFmtId="165" fontId="113" fillId="67" borderId="1" xfId="1" applyNumberFormat="1" applyFont="1" applyFill="1" applyBorder="1" applyAlignment="1">
      <alignment horizontal="left" vertical="center" wrapText="1"/>
    </xf>
    <xf numFmtId="166" fontId="84" fillId="66" borderId="22" xfId="1" applyNumberFormat="1" applyFont="1" applyFill="1" applyBorder="1" applyAlignment="1">
      <alignment horizontal="center" vertical="center" wrapText="1"/>
    </xf>
    <xf numFmtId="167" fontId="84" fillId="66" borderId="22" xfId="1" applyNumberFormat="1" applyFont="1" applyFill="1" applyBorder="1" applyAlignment="1">
      <alignment horizontal="center" vertical="center" wrapText="1"/>
    </xf>
    <xf numFmtId="167" fontId="224" fillId="66" borderId="22" xfId="1" applyNumberFormat="1" applyFont="1" applyFill="1" applyBorder="1" applyAlignment="1">
      <alignment horizontal="center" vertical="center" wrapText="1"/>
    </xf>
    <xf numFmtId="0" fontId="36" fillId="80" borderId="24" xfId="1" applyFont="1" applyFill="1" applyBorder="1" applyAlignment="1">
      <alignment horizontal="center" vertical="center" wrapText="1"/>
    </xf>
    <xf numFmtId="166" fontId="36" fillId="106" borderId="1" xfId="1" applyNumberFormat="1" applyFont="1" applyFill="1" applyBorder="1" applyAlignment="1">
      <alignment horizontal="center" vertical="center" wrapText="1"/>
    </xf>
    <xf numFmtId="166" fontId="166" fillId="106" borderId="1" xfId="1" applyNumberFormat="1" applyFont="1" applyFill="1" applyBorder="1" applyAlignment="1">
      <alignment horizontal="center" vertical="center" wrapText="1"/>
    </xf>
    <xf numFmtId="166" fontId="36" fillId="80" borderId="12" xfId="1" applyNumberFormat="1" applyFont="1" applyFill="1" applyBorder="1" applyAlignment="1">
      <alignment horizontal="center" vertical="center" wrapText="1"/>
    </xf>
    <xf numFmtId="169" fontId="36" fillId="80" borderId="127" xfId="1" applyNumberFormat="1" applyFont="1" applyFill="1" applyBorder="1" applyAlignment="1">
      <alignment horizontal="center" vertical="center" wrapText="1"/>
    </xf>
    <xf numFmtId="169" fontId="36" fillId="80" borderId="3" xfId="1" applyNumberFormat="1" applyFont="1" applyFill="1" applyBorder="1" applyAlignment="1">
      <alignment horizontal="center" vertical="center" wrapText="1"/>
    </xf>
    <xf numFmtId="0" fontId="166" fillId="80" borderId="3" xfId="1" applyFont="1" applyFill="1" applyBorder="1" applyAlignment="1">
      <alignment horizontal="center" vertical="center" wrapText="1"/>
    </xf>
    <xf numFmtId="169" fontId="36" fillId="80" borderId="24" xfId="1" applyNumberFormat="1" applyFont="1" applyFill="1" applyBorder="1" applyAlignment="1">
      <alignment horizontal="center" vertical="center" wrapText="1"/>
    </xf>
    <xf numFmtId="0" fontId="36" fillId="80" borderId="133" xfId="1" applyFont="1" applyFill="1" applyBorder="1" applyAlignment="1">
      <alignment horizontal="center" vertical="center" wrapText="1"/>
    </xf>
    <xf numFmtId="169" fontId="36" fillId="27" borderId="9" xfId="1" applyNumberFormat="1" applyFont="1" applyFill="1" applyBorder="1" applyAlignment="1">
      <alignment horizontal="center" vertical="center" wrapText="1"/>
    </xf>
    <xf numFmtId="0" fontId="36" fillId="80" borderId="192" xfId="1" applyFont="1" applyFill="1" applyBorder="1" applyAlignment="1">
      <alignment horizontal="center" vertical="center" wrapText="1"/>
    </xf>
    <xf numFmtId="169" fontId="36" fillId="80" borderId="130" xfId="1" applyNumberFormat="1" applyFont="1" applyFill="1" applyBorder="1" applyAlignment="1">
      <alignment horizontal="center" vertical="center" wrapText="1"/>
    </xf>
    <xf numFmtId="169" fontId="36" fillId="80" borderId="133" xfId="1" applyNumberFormat="1" applyFont="1" applyFill="1" applyBorder="1" applyAlignment="1">
      <alignment horizontal="center" vertical="center" wrapText="1"/>
    </xf>
    <xf numFmtId="14" fontId="36" fillId="27" borderId="2" xfId="1" applyNumberFormat="1" applyFont="1" applyFill="1" applyBorder="1" applyAlignment="1">
      <alignment horizontal="center" vertical="center" wrapText="1"/>
    </xf>
    <xf numFmtId="0" fontId="117" fillId="66" borderId="22" xfId="1" applyFont="1" applyFill="1" applyBorder="1" applyAlignment="1">
      <alignment vertical="center" wrapText="1"/>
    </xf>
    <xf numFmtId="49" fontId="117" fillId="66" borderId="1" xfId="1" applyNumberFormat="1" applyFont="1" applyFill="1" applyBorder="1" applyAlignment="1">
      <alignment horizontal="center" vertical="center" wrapText="1"/>
    </xf>
    <xf numFmtId="166" fontId="117" fillId="66" borderId="22" xfId="1" applyNumberFormat="1" applyFont="1" applyFill="1" applyBorder="1" applyAlignment="1">
      <alignment horizontal="center" vertical="center" wrapText="1"/>
    </xf>
    <xf numFmtId="166" fontId="176" fillId="66" borderId="22" xfId="1" applyNumberFormat="1" applyFont="1" applyFill="1" applyBorder="1" applyAlignment="1">
      <alignment horizontal="center" vertical="center" wrapText="1"/>
    </xf>
    <xf numFmtId="166" fontId="117" fillId="66" borderId="1" xfId="1" applyNumberFormat="1" applyFont="1" applyFill="1" applyBorder="1" applyAlignment="1">
      <alignment horizontal="center" vertical="center" wrapText="1"/>
    </xf>
    <xf numFmtId="166" fontId="117" fillId="66" borderId="2" xfId="1" applyNumberFormat="1" applyFont="1" applyFill="1" applyBorder="1" applyAlignment="1">
      <alignment horizontal="center" vertical="center" wrapText="1"/>
    </xf>
    <xf numFmtId="166" fontId="117" fillId="66" borderId="9" xfId="1" applyNumberFormat="1" applyFont="1" applyFill="1" applyBorder="1" applyAlignment="1">
      <alignment horizontal="center" vertical="center" wrapText="1"/>
    </xf>
    <xf numFmtId="169" fontId="117" fillId="66" borderId="40" xfId="1" applyNumberFormat="1" applyFont="1" applyFill="1" applyBorder="1" applyAlignment="1">
      <alignment horizontal="center" vertical="center" wrapText="1"/>
    </xf>
    <xf numFmtId="166" fontId="117" fillId="66" borderId="83" xfId="1" applyNumberFormat="1" applyFont="1" applyFill="1" applyBorder="1" applyAlignment="1">
      <alignment horizontal="center" vertical="center" wrapText="1"/>
    </xf>
    <xf numFmtId="166" fontId="117" fillId="66" borderId="85" xfId="1" applyNumberFormat="1" applyFont="1" applyFill="1" applyBorder="1" applyAlignment="1">
      <alignment horizontal="center" vertical="center" wrapText="1"/>
    </xf>
    <xf numFmtId="165" fontId="117" fillId="66" borderId="29" xfId="1" applyNumberFormat="1" applyFont="1" applyFill="1" applyBorder="1" applyAlignment="1">
      <alignment horizontal="center" vertical="center" wrapText="1"/>
    </xf>
    <xf numFmtId="0" fontId="198" fillId="66" borderId="1" xfId="2" applyFont="1" applyFill="1" applyBorder="1" applyAlignment="1">
      <alignment vertical="center" wrapText="1"/>
    </xf>
    <xf numFmtId="0" fontId="198" fillId="66" borderId="1" xfId="8" applyFont="1" applyFill="1" applyBorder="1" applyAlignment="1">
      <alignment vertical="center" wrapText="1"/>
    </xf>
    <xf numFmtId="169" fontId="117" fillId="66" borderId="46" xfId="1" applyNumberFormat="1" applyFont="1" applyFill="1" applyBorder="1" applyAlignment="1">
      <alignment horizontal="center" vertical="center" wrapText="1"/>
    </xf>
    <xf numFmtId="49" fontId="117" fillId="66" borderId="22" xfId="1" applyNumberFormat="1" applyFont="1" applyFill="1" applyBorder="1" applyAlignment="1">
      <alignment horizontal="center" vertical="center" wrapText="1"/>
    </xf>
    <xf numFmtId="0" fontId="198" fillId="66" borderId="1" xfId="2" applyFont="1" applyFill="1" applyBorder="1" applyAlignment="1">
      <alignment horizontal="center" vertical="center" wrapText="1"/>
    </xf>
    <xf numFmtId="0" fontId="117" fillId="66" borderId="47" xfId="1" applyFont="1" applyFill="1" applyBorder="1" applyAlignment="1">
      <alignment horizontal="center" vertical="center" wrapText="1"/>
    </xf>
    <xf numFmtId="0" fontId="117" fillId="66" borderId="30" xfId="1" applyFont="1" applyFill="1" applyBorder="1" applyAlignment="1">
      <alignment horizontal="center" vertical="center" wrapText="1"/>
    </xf>
    <xf numFmtId="169" fontId="117" fillId="66" borderId="22" xfId="1" applyNumberFormat="1" applyFont="1" applyFill="1" applyBorder="1" applyAlignment="1">
      <alignment horizontal="center" vertical="center" wrapText="1"/>
    </xf>
    <xf numFmtId="0" fontId="117" fillId="66" borderId="22" xfId="1" applyFont="1" applyFill="1" applyBorder="1" applyAlignment="1">
      <alignment horizontal="center" vertical="center" wrapText="1"/>
    </xf>
    <xf numFmtId="0" fontId="117" fillId="66" borderId="38" xfId="1" applyFont="1" applyFill="1" applyBorder="1" applyAlignment="1">
      <alignment horizontal="center" vertical="center" wrapText="1"/>
    </xf>
    <xf numFmtId="169" fontId="117" fillId="66" borderId="29" xfId="1" applyNumberFormat="1" applyFont="1" applyFill="1" applyBorder="1" applyAlignment="1">
      <alignment horizontal="center" vertical="center" wrapText="1"/>
    </xf>
    <xf numFmtId="169" fontId="117" fillId="66" borderId="2" xfId="1" applyNumberFormat="1" applyFont="1" applyFill="1" applyBorder="1" applyAlignment="1">
      <alignment horizontal="center" vertical="center" wrapText="1"/>
    </xf>
    <xf numFmtId="14" fontId="117" fillId="66" borderId="1" xfId="1" applyNumberFormat="1" applyFont="1" applyFill="1" applyBorder="1" applyAlignment="1">
      <alignment horizontal="center" vertical="center" wrapText="1"/>
    </xf>
    <xf numFmtId="169" fontId="86" fillId="7" borderId="1" xfId="1" applyNumberFormat="1" applyFont="1" applyFill="1" applyBorder="1" applyAlignment="1">
      <alignment horizontal="center" vertical="center" wrapText="1"/>
    </xf>
    <xf numFmtId="166" fontId="36" fillId="80" borderId="2" xfId="1" applyNumberFormat="1" applyFont="1" applyFill="1" applyBorder="1" applyAlignment="1">
      <alignment horizontal="left" vertical="center" wrapText="1"/>
    </xf>
    <xf numFmtId="166" fontId="166" fillId="80" borderId="3" xfId="1" applyNumberFormat="1" applyFont="1" applyFill="1" applyBorder="1" applyAlignment="1">
      <alignment horizontal="center" vertical="center" wrapText="1"/>
    </xf>
    <xf numFmtId="165" fontId="153" fillId="106" borderId="117" xfId="1" applyNumberFormat="1" applyFont="1" applyFill="1" applyBorder="1" applyAlignment="1">
      <alignment horizontal="center" vertical="center" wrapText="1"/>
    </xf>
    <xf numFmtId="0" fontId="153" fillId="106" borderId="118" xfId="1" applyFont="1" applyFill="1" applyBorder="1" applyAlignment="1">
      <alignment vertical="center" wrapText="1"/>
    </xf>
    <xf numFmtId="0" fontId="10" fillId="106" borderId="0" xfId="2" applyFill="1" applyBorder="1" applyAlignment="1">
      <alignment vertical="center" wrapText="1"/>
    </xf>
    <xf numFmtId="0" fontId="36" fillId="80" borderId="132" xfId="1" applyFont="1" applyFill="1" applyBorder="1" applyAlignment="1">
      <alignment horizontal="center" vertical="center" wrapText="1"/>
    </xf>
    <xf numFmtId="169" fontId="165" fillId="78" borderId="22" xfId="1" applyNumberFormat="1" applyFont="1" applyFill="1" applyBorder="1" applyAlignment="1">
      <alignment horizontal="center" vertical="center"/>
    </xf>
    <xf numFmtId="49" fontId="157" fillId="107" borderId="59" xfId="1" applyNumberFormat="1" applyFont="1" applyFill="1" applyBorder="1" applyAlignment="1">
      <alignment horizontal="center" vertical="center" wrapText="1"/>
    </xf>
    <xf numFmtId="169" fontId="86" fillId="80" borderId="1" xfId="1" applyNumberFormat="1" applyFont="1" applyFill="1" applyBorder="1" applyAlignment="1">
      <alignment horizontal="center" vertical="center"/>
    </xf>
    <xf numFmtId="0" fontId="36" fillId="80" borderId="115" xfId="1" applyFont="1" applyFill="1" applyBorder="1" applyAlignment="1">
      <alignment vertical="center" wrapText="1"/>
    </xf>
    <xf numFmtId="166" fontId="153" fillId="106" borderId="22" xfId="1" applyNumberFormat="1" applyFont="1" applyFill="1" applyBorder="1" applyAlignment="1">
      <alignment vertical="center" wrapText="1"/>
    </xf>
    <xf numFmtId="0" fontId="153" fillId="106" borderId="7" xfId="1" applyFont="1" applyFill="1" applyBorder="1" applyAlignment="1">
      <alignment vertical="center" wrapText="1"/>
    </xf>
    <xf numFmtId="0" fontId="87" fillId="66" borderId="9" xfId="1" applyFont="1" applyFill="1" applyBorder="1" applyAlignment="1">
      <alignment vertical="center" wrapText="1"/>
    </xf>
    <xf numFmtId="0" fontId="117" fillId="66" borderId="9" xfId="1" applyFont="1" applyFill="1" applyBorder="1" applyAlignment="1">
      <alignment vertical="center" wrapText="1"/>
    </xf>
    <xf numFmtId="0" fontId="36" fillId="80" borderId="87" xfId="1" applyFont="1" applyFill="1" applyBorder="1" applyAlignment="1">
      <alignment vertical="center" wrapText="1"/>
    </xf>
    <xf numFmtId="0" fontId="153" fillId="76" borderId="18" xfId="1" applyFont="1" applyFill="1" applyBorder="1" applyAlignment="1">
      <alignment vertical="center" wrapText="1"/>
    </xf>
    <xf numFmtId="0" fontId="153" fillId="106" borderId="258" xfId="1" applyFont="1" applyFill="1" applyBorder="1" applyAlignment="1">
      <alignment vertical="center" wrapText="1"/>
    </xf>
    <xf numFmtId="0" fontId="138" fillId="106" borderId="0" xfId="1" applyFont="1" applyFill="1" applyAlignment="1">
      <alignment vertical="center" wrapText="1"/>
    </xf>
    <xf numFmtId="0" fontId="84" fillId="80" borderId="9" xfId="1" applyFont="1" applyFill="1" applyBorder="1" applyAlignment="1">
      <alignment vertical="center" wrapText="1"/>
    </xf>
    <xf numFmtId="0" fontId="138" fillId="24" borderId="0" xfId="1" applyFont="1" applyFill="1" applyAlignment="1">
      <alignment vertical="center" wrapText="1"/>
    </xf>
    <xf numFmtId="0" fontId="153" fillId="106" borderId="165" xfId="1" applyFont="1" applyFill="1" applyBorder="1" applyAlignment="1">
      <alignment vertical="center" wrapText="1"/>
    </xf>
    <xf numFmtId="0" fontId="138" fillId="24" borderId="18" xfId="1" applyFont="1" applyFill="1" applyBorder="1" applyAlignment="1">
      <alignment vertical="center" wrapText="1"/>
    </xf>
    <xf numFmtId="0" fontId="138" fillId="78" borderId="8" xfId="1" applyFont="1" applyFill="1" applyBorder="1" applyAlignment="1">
      <alignment vertical="center" wrapText="1"/>
    </xf>
    <xf numFmtId="0" fontId="36" fillId="86" borderId="18" xfId="1" applyFont="1" applyFill="1" applyBorder="1" applyAlignment="1">
      <alignment vertical="center" wrapText="1"/>
    </xf>
    <xf numFmtId="0" fontId="138" fillId="106" borderId="7" xfId="1" applyFont="1" applyFill="1" applyBorder="1" applyAlignment="1">
      <alignment vertical="center" wrapText="1"/>
    </xf>
    <xf numFmtId="0" fontId="36" fillId="81" borderId="90" xfId="1" applyFont="1" applyFill="1" applyBorder="1" applyAlignment="1">
      <alignment vertical="center" wrapText="1"/>
    </xf>
    <xf numFmtId="0" fontId="92" fillId="6" borderId="12" xfId="1" applyFont="1" applyFill="1" applyBorder="1" applyAlignment="1">
      <alignment vertical="center" wrapText="1"/>
    </xf>
    <xf numFmtId="0" fontId="87" fillId="104" borderId="18" xfId="1" applyFont="1" applyFill="1" applyBorder="1" applyAlignment="1">
      <alignment vertical="center" wrapText="1"/>
    </xf>
    <xf numFmtId="0" fontId="196" fillId="106" borderId="7" xfId="1" applyFont="1" applyFill="1" applyBorder="1" applyAlignment="1">
      <alignment vertical="center" wrapText="1"/>
    </xf>
    <xf numFmtId="0" fontId="178" fillId="66" borderId="9" xfId="1" applyFont="1" applyFill="1" applyBorder="1" applyAlignment="1">
      <alignment vertical="center" wrapText="1"/>
    </xf>
    <xf numFmtId="0" fontId="196" fillId="106" borderId="0" xfId="1" applyFont="1" applyFill="1" applyAlignment="1">
      <alignment vertical="center" wrapText="1"/>
    </xf>
    <xf numFmtId="0" fontId="176" fillId="66" borderId="9" xfId="1" applyFont="1" applyFill="1" applyBorder="1" applyAlignment="1">
      <alignment vertical="center" wrapText="1"/>
    </xf>
    <xf numFmtId="0" fontId="166" fillId="80" borderId="87" xfId="1" applyFont="1" applyFill="1" applyBorder="1" applyAlignment="1">
      <alignment vertical="center" wrapText="1"/>
    </xf>
    <xf numFmtId="0" fontId="196" fillId="76" borderId="18" xfId="1" applyFont="1" applyFill="1" applyBorder="1" applyAlignment="1">
      <alignment vertical="center" wrapText="1"/>
    </xf>
    <xf numFmtId="0" fontId="9" fillId="65" borderId="91" xfId="1" applyFont="1" applyFill="1" applyBorder="1" applyAlignment="1">
      <alignment horizontal="left" vertical="center" wrapText="1"/>
    </xf>
    <xf numFmtId="0" fontId="166" fillId="86" borderId="91" xfId="1" applyFont="1" applyFill="1" applyBorder="1" applyAlignment="1">
      <alignment vertical="center" wrapText="1"/>
    </xf>
    <xf numFmtId="0" fontId="180" fillId="106" borderId="8" xfId="1" applyFont="1" applyFill="1" applyBorder="1" applyAlignment="1">
      <alignment vertical="center" wrapText="1"/>
    </xf>
    <xf numFmtId="0" fontId="180" fillId="24" borderId="0" xfId="1" applyFont="1" applyFill="1" applyAlignment="1">
      <alignment vertical="center" wrapText="1"/>
    </xf>
    <xf numFmtId="0" fontId="180" fillId="106" borderId="0" xfId="1" applyFont="1" applyFill="1" applyAlignment="1">
      <alignment vertical="center" wrapText="1"/>
    </xf>
    <xf numFmtId="0" fontId="166" fillId="86" borderId="18" xfId="1" applyFont="1" applyFill="1" applyBorder="1" applyAlignment="1">
      <alignment vertical="center" wrapText="1"/>
    </xf>
    <xf numFmtId="0" fontId="211" fillId="6" borderId="12" xfId="1" applyFont="1" applyFill="1" applyBorder="1" applyAlignment="1">
      <alignment vertical="center" wrapText="1"/>
    </xf>
    <xf numFmtId="0" fontId="178" fillId="104" borderId="18" xfId="1" applyFont="1" applyFill="1" applyBorder="1" applyAlignment="1">
      <alignment vertical="center" wrapText="1"/>
    </xf>
    <xf numFmtId="0" fontId="153" fillId="76" borderId="13" xfId="1" applyFont="1" applyFill="1" applyBorder="1" applyAlignment="1">
      <alignment vertical="center" wrapText="1"/>
    </xf>
    <xf numFmtId="0" fontId="117" fillId="80" borderId="13" xfId="1" applyFont="1" applyFill="1" applyBorder="1" applyAlignment="1">
      <alignment vertical="center" wrapText="1"/>
    </xf>
    <xf numFmtId="0" fontId="87" fillId="86" borderId="91" xfId="1" applyFont="1" applyFill="1" applyBorder="1" applyAlignment="1">
      <alignment vertical="center" wrapText="1"/>
    </xf>
    <xf numFmtId="0" fontId="153" fillId="107" borderId="13" xfId="1" applyFont="1" applyFill="1" applyBorder="1" applyAlignment="1">
      <alignment vertical="center" wrapText="1"/>
    </xf>
    <xf numFmtId="0" fontId="153" fillId="106" borderId="168" xfId="1" applyFont="1" applyFill="1" applyBorder="1" applyAlignment="1">
      <alignment vertical="center" wrapText="1"/>
    </xf>
    <xf numFmtId="0" fontId="138" fillId="24" borderId="13" xfId="1" applyFont="1" applyFill="1" applyBorder="1" applyAlignment="1">
      <alignment vertical="center" wrapText="1"/>
    </xf>
    <xf numFmtId="0" fontId="36" fillId="86" borderId="13" xfId="1" applyFont="1" applyFill="1" applyBorder="1" applyAlignment="1">
      <alignment vertical="center" wrapText="1"/>
    </xf>
    <xf numFmtId="0" fontId="87" fillId="86" borderId="13" xfId="1" applyFont="1" applyFill="1" applyBorder="1" applyAlignment="1">
      <alignment horizontal="left" vertical="center" wrapText="1"/>
    </xf>
    <xf numFmtId="0" fontId="117" fillId="6" borderId="3" xfId="1" applyFont="1" applyFill="1" applyBorder="1" applyAlignment="1">
      <alignment vertical="center" wrapText="1"/>
    </xf>
    <xf numFmtId="0" fontId="92" fillId="6" borderId="3" xfId="1" applyFont="1" applyFill="1" applyBorder="1" applyAlignment="1">
      <alignment vertical="center" wrapText="1"/>
    </xf>
    <xf numFmtId="0" fontId="87" fillId="104" borderId="13" xfId="1" applyFont="1" applyFill="1" applyBorder="1" applyAlignment="1">
      <alignment vertical="center" wrapText="1"/>
    </xf>
    <xf numFmtId="0" fontId="153" fillId="76" borderId="52" xfId="1" applyFont="1" applyFill="1" applyBorder="1" applyAlignment="1">
      <alignment vertical="center" wrapText="1"/>
    </xf>
    <xf numFmtId="0" fontId="36" fillId="86" borderId="4" xfId="1" applyFont="1" applyFill="1" applyBorder="1" applyAlignment="1">
      <alignment vertical="center" wrapText="1"/>
    </xf>
    <xf numFmtId="0" fontId="138" fillId="24" borderId="52" xfId="1" applyFont="1" applyFill="1" applyBorder="1" applyAlignment="1">
      <alignment vertical="center" wrapText="1"/>
    </xf>
    <xf numFmtId="0" fontId="36" fillId="111" borderId="22" xfId="1" applyFont="1" applyFill="1" applyBorder="1" applyAlignment="1">
      <alignment vertical="center" wrapText="1"/>
    </xf>
    <xf numFmtId="0" fontId="157" fillId="106" borderId="22" xfId="8" applyFont="1" applyFill="1" applyBorder="1" applyAlignment="1">
      <alignment vertical="center" wrapText="1"/>
    </xf>
    <xf numFmtId="0" fontId="92" fillId="6" borderId="24" xfId="1" applyFont="1" applyFill="1" applyBorder="1" applyAlignment="1">
      <alignment vertical="center" wrapText="1"/>
    </xf>
    <xf numFmtId="0" fontId="87" fillId="104" borderId="52" xfId="1" applyFont="1" applyFill="1" applyBorder="1" applyAlignment="1">
      <alignment vertical="center" wrapText="1"/>
    </xf>
    <xf numFmtId="1" fontId="153" fillId="106" borderId="3" xfId="1" applyNumberFormat="1" applyFont="1" applyFill="1" applyBorder="1" applyAlignment="1">
      <alignment horizontal="center" vertical="center" wrapText="1"/>
    </xf>
    <xf numFmtId="1" fontId="153" fillId="106" borderId="24" xfId="1" applyNumberFormat="1" applyFont="1" applyFill="1" applyBorder="1" applyAlignment="1">
      <alignment horizontal="center" vertical="center" wrapText="1"/>
    </xf>
    <xf numFmtId="14" fontId="153" fillId="106" borderId="0" xfId="1" applyNumberFormat="1" applyFont="1" applyFill="1" applyAlignment="1">
      <alignment horizontal="center" vertical="center" wrapText="1"/>
    </xf>
    <xf numFmtId="1" fontId="36" fillId="80" borderId="111" xfId="1" applyNumberFormat="1" applyFont="1" applyFill="1" applyBorder="1" applyAlignment="1">
      <alignment horizontal="center" vertical="center" wrapText="1"/>
    </xf>
    <xf numFmtId="1" fontId="157" fillId="77" borderId="52" xfId="1" applyNumberFormat="1" applyFont="1" applyFill="1" applyBorder="1" applyAlignment="1">
      <alignment horizontal="center" vertical="center" wrapText="1"/>
    </xf>
    <xf numFmtId="1" fontId="36" fillId="9" borderId="22" xfId="1" applyNumberFormat="1" applyFont="1" applyFill="1" applyBorder="1" applyAlignment="1">
      <alignment horizontal="center" vertical="center" wrapText="1"/>
    </xf>
    <xf numFmtId="1" fontId="157" fillId="93" borderId="1" xfId="1" applyNumberFormat="1" applyFont="1" applyFill="1" applyBorder="1" applyAlignment="1">
      <alignment horizontal="center" vertical="center" wrapText="1"/>
    </xf>
    <xf numFmtId="1" fontId="138" fillId="78" borderId="1" xfId="1" applyNumberFormat="1" applyFont="1" applyFill="1" applyBorder="1" applyAlignment="1">
      <alignment horizontal="center" vertical="center" wrapText="1"/>
    </xf>
    <xf numFmtId="1" fontId="138" fillId="24" borderId="91" xfId="1" applyNumberFormat="1" applyFont="1" applyFill="1" applyBorder="1" applyAlignment="1">
      <alignment horizontal="center" vertical="center" wrapText="1"/>
    </xf>
    <xf numFmtId="1" fontId="36" fillId="86" borderId="1" xfId="1" applyNumberFormat="1" applyFont="1" applyFill="1" applyBorder="1" applyAlignment="1">
      <alignment horizontal="center" vertical="center" wrapText="1"/>
    </xf>
    <xf numFmtId="1" fontId="165" fillId="93" borderId="163" xfId="1" applyNumberFormat="1" applyFont="1" applyFill="1" applyBorder="1" applyAlignment="1">
      <alignment horizontal="center" vertical="center" wrapText="1"/>
    </xf>
    <xf numFmtId="1" fontId="157" fillId="110" borderId="91" xfId="1" applyNumberFormat="1" applyFont="1" applyFill="1" applyBorder="1" applyAlignment="1">
      <alignment horizontal="center" vertical="center" wrapText="1"/>
    </xf>
    <xf numFmtId="1" fontId="36" fillId="59" borderId="163" xfId="1" quotePrefix="1" applyNumberFormat="1" applyFont="1" applyFill="1" applyBorder="1" applyAlignment="1">
      <alignment horizontal="center" vertical="center" wrapText="1"/>
    </xf>
    <xf numFmtId="1" fontId="86" fillId="7" borderId="1" xfId="1" applyNumberFormat="1" applyFont="1" applyFill="1" applyBorder="1" applyAlignment="1">
      <alignment horizontal="center" vertical="center" wrapText="1"/>
    </xf>
    <xf numFmtId="1" fontId="112" fillId="114" borderId="22" xfId="1" applyNumberFormat="1" applyFont="1" applyFill="1" applyBorder="1" applyAlignment="1">
      <alignment horizontal="center" vertical="center" wrapText="1"/>
    </xf>
    <xf numFmtId="1" fontId="153" fillId="24" borderId="22" xfId="1" applyNumberFormat="1" applyFont="1" applyFill="1" applyBorder="1" applyAlignment="1">
      <alignment horizontal="center" vertical="center" wrapText="1"/>
    </xf>
    <xf numFmtId="1" fontId="36" fillId="6" borderId="111" xfId="1" applyNumberFormat="1" applyFont="1" applyFill="1" applyBorder="1" applyAlignment="1">
      <alignment horizontal="center" vertical="center" wrapText="1"/>
    </xf>
    <xf numFmtId="1" fontId="112" fillId="7" borderId="111" xfId="1" applyNumberFormat="1" applyFont="1" applyFill="1" applyBorder="1" applyAlignment="1">
      <alignment horizontal="center" vertical="center" wrapText="1"/>
    </xf>
    <xf numFmtId="1" fontId="86" fillId="105" borderId="163" xfId="1" applyNumberFormat="1" applyFont="1" applyFill="1" applyBorder="1" applyAlignment="1">
      <alignment horizontal="center" vertical="center" wrapText="1"/>
    </xf>
    <xf numFmtId="1" fontId="36" fillId="80" borderId="1" xfId="1" applyNumberFormat="1" applyFont="1" applyFill="1" applyBorder="1" applyAlignment="1">
      <alignment horizontal="center" vertical="center" wrapText="1"/>
    </xf>
    <xf numFmtId="49" fontId="36" fillId="80" borderId="87" xfId="1" applyNumberFormat="1" applyFont="1" applyFill="1" applyBorder="1" applyAlignment="1">
      <alignment horizontal="center" vertical="center" wrapText="1"/>
    </xf>
    <xf numFmtId="49" fontId="153" fillId="76" borderId="13" xfId="1" applyNumberFormat="1" applyFont="1" applyFill="1" applyBorder="1" applyAlignment="1">
      <alignment horizontal="center" vertical="center" wrapText="1"/>
    </xf>
    <xf numFmtId="0" fontId="36" fillId="86" borderId="4" xfId="1" applyFont="1" applyFill="1" applyBorder="1" applyAlignment="1">
      <alignment horizontal="center" vertical="center" wrapText="1"/>
    </xf>
    <xf numFmtId="0" fontId="138" fillId="24" borderId="13" xfId="1" applyFont="1" applyFill="1" applyBorder="1" applyAlignment="1">
      <alignment horizontal="center" vertical="center" wrapText="1"/>
    </xf>
    <xf numFmtId="49" fontId="92" fillId="6" borderId="3" xfId="1" applyNumberFormat="1" applyFont="1" applyFill="1" applyBorder="1" applyAlignment="1">
      <alignment horizontal="center" vertical="center" wrapText="1"/>
    </xf>
    <xf numFmtId="0" fontId="87" fillId="104" borderId="13" xfId="1" applyFont="1" applyFill="1" applyBorder="1" applyAlignment="1">
      <alignment horizontal="center" vertical="center" wrapText="1"/>
    </xf>
    <xf numFmtId="0" fontId="36" fillId="80" borderId="87" xfId="1" applyFont="1" applyFill="1" applyBorder="1" applyAlignment="1">
      <alignment horizontal="center" vertical="center" wrapText="1"/>
    </xf>
    <xf numFmtId="0" fontId="153" fillId="76" borderId="52" xfId="1" applyFont="1" applyFill="1" applyBorder="1" applyAlignment="1">
      <alignment horizontal="center" vertical="center" wrapText="1"/>
    </xf>
    <xf numFmtId="0" fontId="138" fillId="24" borderId="52" xfId="1" applyFont="1" applyFill="1" applyBorder="1" applyAlignment="1">
      <alignment horizontal="center" vertical="center" wrapText="1"/>
    </xf>
    <xf numFmtId="49" fontId="36" fillId="104" borderId="1" xfId="1" applyNumberFormat="1" applyFont="1" applyFill="1" applyBorder="1" applyAlignment="1">
      <alignment horizontal="center" vertical="center" wrapText="1"/>
    </xf>
    <xf numFmtId="49" fontId="36" fillId="6" borderId="24" xfId="1" applyNumberFormat="1" applyFont="1" applyFill="1" applyBorder="1" applyAlignment="1">
      <alignment horizontal="center" vertical="center" wrapText="1"/>
    </xf>
    <xf numFmtId="0" fontId="92" fillId="6" borderId="24" xfId="1" applyFont="1" applyFill="1" applyBorder="1" applyAlignment="1">
      <alignment horizontal="center" vertical="center" wrapText="1"/>
    </xf>
    <xf numFmtId="0" fontId="87" fillId="104" borderId="52" xfId="1" applyFont="1" applyFill="1" applyBorder="1" applyAlignment="1">
      <alignment horizontal="center" vertical="center" wrapText="1"/>
    </xf>
    <xf numFmtId="0" fontId="153" fillId="76" borderId="80" xfId="1" applyFont="1" applyFill="1" applyBorder="1" applyAlignment="1">
      <alignment horizontal="center" vertical="center" wrapText="1"/>
    </xf>
    <xf numFmtId="0" fontId="87" fillId="66" borderId="13" xfId="1" applyFont="1" applyFill="1" applyBorder="1" applyAlignment="1">
      <alignment horizontal="center" vertical="center" wrapText="1"/>
    </xf>
    <xf numFmtId="0" fontId="117" fillId="80" borderId="13" xfId="1" applyFont="1" applyFill="1" applyBorder="1" applyAlignment="1">
      <alignment horizontal="center" vertical="center" wrapText="1"/>
    </xf>
    <xf numFmtId="0" fontId="153" fillId="107" borderId="80" xfId="1" applyFont="1" applyFill="1" applyBorder="1" applyAlignment="1">
      <alignment horizontal="center" vertical="center" wrapText="1"/>
    </xf>
    <xf numFmtId="0" fontId="138" fillId="24" borderId="80" xfId="1" applyFont="1" applyFill="1" applyBorder="1" applyAlignment="1">
      <alignment horizontal="center" vertical="center" wrapText="1"/>
    </xf>
    <xf numFmtId="0" fontId="153" fillId="109" borderId="2" xfId="1" applyFont="1" applyFill="1" applyBorder="1" applyAlignment="1">
      <alignment horizontal="center" vertical="center" wrapText="1"/>
    </xf>
    <xf numFmtId="0" fontId="138" fillId="93" borderId="2" xfId="1" applyFont="1" applyFill="1" applyBorder="1" applyAlignment="1">
      <alignment horizontal="center" vertical="center" wrapText="1"/>
    </xf>
    <xf numFmtId="0" fontId="117" fillId="6" borderId="23" xfId="1" applyFont="1" applyFill="1" applyBorder="1" applyAlignment="1">
      <alignment horizontal="center" vertical="center" wrapText="1"/>
    </xf>
    <xf numFmtId="0" fontId="92" fillId="6" borderId="23" xfId="1" applyFont="1" applyFill="1" applyBorder="1" applyAlignment="1">
      <alignment horizontal="center" vertical="center" wrapText="1"/>
    </xf>
    <xf numFmtId="0" fontId="87" fillId="104" borderId="80" xfId="1" applyFont="1" applyFill="1" applyBorder="1" applyAlignment="1">
      <alignment horizontal="center" vertical="center" wrapText="1"/>
    </xf>
    <xf numFmtId="166" fontId="36" fillId="80" borderId="87" xfId="1" applyNumberFormat="1" applyFont="1" applyFill="1" applyBorder="1" applyAlignment="1">
      <alignment horizontal="center" vertical="center" wrapText="1"/>
    </xf>
    <xf numFmtId="166" fontId="153" fillId="76" borderId="52" xfId="1" applyNumberFormat="1" applyFont="1" applyFill="1" applyBorder="1" applyAlignment="1">
      <alignment horizontal="center" vertical="center" wrapText="1"/>
    </xf>
    <xf numFmtId="166" fontId="36" fillId="86" borderId="4" xfId="1" applyNumberFormat="1" applyFont="1" applyFill="1" applyBorder="1" applyAlignment="1">
      <alignment horizontal="center" vertical="center" wrapText="1"/>
    </xf>
    <xf numFmtId="166" fontId="138" fillId="24" borderId="52" xfId="1" applyNumberFormat="1" applyFont="1" applyFill="1" applyBorder="1" applyAlignment="1">
      <alignment horizontal="center" vertical="center" wrapText="1"/>
    </xf>
    <xf numFmtId="166" fontId="92" fillId="6" borderId="24" xfId="1" applyNumberFormat="1" applyFont="1" applyFill="1" applyBorder="1" applyAlignment="1">
      <alignment horizontal="center" vertical="center" wrapText="1"/>
    </xf>
    <xf numFmtId="166" fontId="87" fillId="104" borderId="52" xfId="1" applyNumberFormat="1" applyFont="1" applyFill="1" applyBorder="1" applyAlignment="1">
      <alignment horizontal="center" vertical="center" wrapText="1"/>
    </xf>
    <xf numFmtId="166" fontId="36" fillId="86" borderId="21" xfId="1" applyNumberFormat="1" applyFont="1" applyFill="1" applyBorder="1" applyAlignment="1">
      <alignment horizontal="center" vertical="center" wrapText="1"/>
    </xf>
    <xf numFmtId="167" fontId="85" fillId="6" borderId="1" xfId="1" applyNumberFormat="1" applyFont="1" applyFill="1" applyBorder="1" applyAlignment="1">
      <alignment horizontal="center" vertical="center" wrapText="1"/>
    </xf>
    <xf numFmtId="166" fontId="35" fillId="86" borderId="22" xfId="2" applyNumberFormat="1" applyFont="1" applyFill="1" applyBorder="1" applyAlignment="1">
      <alignment horizontal="center" vertical="center" wrapText="1"/>
    </xf>
    <xf numFmtId="167" fontId="87" fillId="6" borderId="1" xfId="1" applyNumberFormat="1" applyFont="1" applyFill="1" applyBorder="1" applyAlignment="1">
      <alignment horizontal="center" vertical="center" wrapText="1"/>
    </xf>
    <xf numFmtId="166" fontId="85" fillId="106" borderId="1" xfId="1" applyNumberFormat="1" applyFont="1" applyFill="1" applyBorder="1" applyAlignment="1">
      <alignment horizontal="center" vertical="center" wrapText="1"/>
    </xf>
    <xf numFmtId="166" fontId="87" fillId="6" borderId="24" xfId="1" applyNumberFormat="1" applyFont="1" applyFill="1" applyBorder="1" applyAlignment="1">
      <alignment horizontal="center" vertical="center" wrapText="1"/>
    </xf>
    <xf numFmtId="166" fontId="166" fillId="80" borderId="87" xfId="1" applyNumberFormat="1" applyFont="1" applyFill="1" applyBorder="1" applyAlignment="1">
      <alignment horizontal="center" vertical="center" wrapText="1"/>
    </xf>
    <xf numFmtId="166" fontId="196" fillId="76" borderId="52" xfId="1" applyNumberFormat="1" applyFont="1" applyFill="1" applyBorder="1" applyAlignment="1">
      <alignment horizontal="left" vertical="center" wrapText="1"/>
    </xf>
    <xf numFmtId="166" fontId="166" fillId="6" borderId="24" xfId="1" applyNumberFormat="1" applyFont="1" applyFill="1" applyBorder="1" applyAlignment="1">
      <alignment horizontal="center" vertical="center" wrapText="1"/>
    </xf>
    <xf numFmtId="166" fontId="166" fillId="86" borderId="21" xfId="1" applyNumberFormat="1" applyFont="1" applyFill="1" applyBorder="1" applyAlignment="1">
      <alignment horizontal="center" vertical="center" wrapText="1"/>
    </xf>
    <xf numFmtId="167" fontId="188" fillId="6" borderId="1" xfId="1" applyNumberFormat="1" applyFont="1" applyFill="1" applyBorder="1" applyAlignment="1">
      <alignment horizontal="center" vertical="center" wrapText="1"/>
    </xf>
    <xf numFmtId="166" fontId="196" fillId="109" borderId="22" xfId="1" applyNumberFormat="1" applyFont="1" applyFill="1" applyBorder="1" applyAlignment="1">
      <alignment horizontal="center" vertical="center" wrapText="1"/>
    </xf>
    <xf numFmtId="166" fontId="168" fillId="111" borderId="1" xfId="1" applyNumberFormat="1" applyFont="1" applyFill="1" applyBorder="1" applyAlignment="1">
      <alignment horizontal="center" vertical="center" wrapText="1"/>
    </xf>
    <xf numFmtId="166" fontId="166" fillId="86" borderId="22" xfId="1" applyNumberFormat="1" applyFont="1" applyFill="1" applyBorder="1" applyAlignment="1">
      <alignment vertical="center" wrapText="1"/>
    </xf>
    <xf numFmtId="166" fontId="178" fillId="104" borderId="1" xfId="1" applyNumberFormat="1" applyFont="1" applyFill="1" applyBorder="1" applyAlignment="1">
      <alignment horizontal="center" vertical="center" wrapText="1"/>
    </xf>
    <xf numFmtId="167" fontId="196" fillId="106" borderId="0" xfId="1" applyNumberFormat="1" applyFont="1" applyFill="1" applyAlignment="1">
      <alignment horizontal="center" vertical="center" wrapText="1"/>
    </xf>
    <xf numFmtId="167" fontId="178" fillId="6" borderId="1" xfId="1" applyNumberFormat="1" applyFont="1" applyFill="1" applyBorder="1" applyAlignment="1">
      <alignment horizontal="center" vertical="center" wrapText="1"/>
    </xf>
    <xf numFmtId="166" fontId="188" fillId="106" borderId="1" xfId="1" applyNumberFormat="1" applyFont="1" applyFill="1" applyBorder="1" applyAlignment="1">
      <alignment horizontal="center" vertical="center" wrapText="1"/>
    </xf>
    <xf numFmtId="166" fontId="178" fillId="6" borderId="24" xfId="1" applyNumberFormat="1" applyFont="1" applyFill="1" applyBorder="1" applyAlignment="1">
      <alignment horizontal="center" vertical="center" wrapText="1"/>
    </xf>
    <xf numFmtId="166" fontId="36" fillId="86" borderId="22" xfId="1" applyNumberFormat="1" applyFont="1" applyFill="1" applyBorder="1" applyAlignment="1">
      <alignment vertical="center" wrapText="1"/>
    </xf>
    <xf numFmtId="166" fontId="87" fillId="6" borderId="3" xfId="1" applyNumberFormat="1" applyFont="1" applyFill="1" applyBorder="1" applyAlignment="1">
      <alignment horizontal="center" vertical="center" wrapText="1"/>
    </xf>
    <xf numFmtId="166" fontId="87" fillId="80" borderId="87" xfId="1" applyNumberFormat="1" applyFont="1" applyFill="1" applyBorder="1" applyAlignment="1">
      <alignment horizontal="center" vertical="center" wrapText="1"/>
    </xf>
    <xf numFmtId="166" fontId="153" fillId="76" borderId="13" xfId="1" applyNumberFormat="1" applyFont="1" applyFill="1" applyBorder="1" applyAlignment="1">
      <alignment horizontal="center" vertical="center" wrapText="1"/>
    </xf>
    <xf numFmtId="166" fontId="138" fillId="24" borderId="13" xfId="1" applyNumberFormat="1" applyFont="1" applyFill="1" applyBorder="1" applyAlignment="1">
      <alignment horizontal="center" vertical="center" wrapText="1"/>
    </xf>
    <xf numFmtId="166" fontId="92" fillId="6" borderId="3" xfId="1" applyNumberFormat="1" applyFont="1" applyFill="1" applyBorder="1" applyAlignment="1">
      <alignment horizontal="center" vertical="center" wrapText="1"/>
    </xf>
    <xf numFmtId="166" fontId="87" fillId="104" borderId="13" xfId="1" applyNumberFormat="1" applyFont="1" applyFill="1" applyBorder="1" applyAlignment="1">
      <alignment horizontal="center" vertical="center" wrapText="1"/>
    </xf>
    <xf numFmtId="167" fontId="36" fillId="6" borderId="100" xfId="1" applyNumberFormat="1" applyFont="1" applyFill="1" applyBorder="1" applyAlignment="1">
      <alignment horizontal="center" vertical="center" wrapText="1"/>
    </xf>
    <xf numFmtId="166" fontId="153" fillId="76" borderId="80" xfId="1" applyNumberFormat="1" applyFont="1" applyFill="1" applyBorder="1" applyAlignment="1">
      <alignment horizontal="center" vertical="center" wrapText="1"/>
    </xf>
    <xf numFmtId="166" fontId="87" fillId="66" borderId="80" xfId="1" applyNumberFormat="1" applyFont="1" applyFill="1" applyBorder="1" applyAlignment="1">
      <alignment horizontal="center" vertical="center" wrapText="1"/>
    </xf>
    <xf numFmtId="167" fontId="36" fillId="27" borderId="1" xfId="1" applyNumberFormat="1" applyFont="1" applyFill="1" applyBorder="1" applyAlignment="1">
      <alignment horizontal="center" vertical="center" wrapText="1"/>
    </xf>
    <xf numFmtId="166" fontId="36" fillId="86" borderId="63" xfId="1" applyNumberFormat="1" applyFont="1" applyFill="1" applyBorder="1" applyAlignment="1">
      <alignment horizontal="center" vertical="center" wrapText="1"/>
    </xf>
    <xf numFmtId="166" fontId="138" fillId="24" borderId="80" xfId="1" applyNumberFormat="1" applyFont="1" applyFill="1" applyBorder="1" applyAlignment="1">
      <alignment horizontal="center" vertical="center" wrapText="1"/>
    </xf>
    <xf numFmtId="167" fontId="36" fillId="6" borderId="23" xfId="1" applyNumberFormat="1" applyFont="1" applyFill="1" applyBorder="1" applyAlignment="1">
      <alignment horizontal="center" vertical="center" wrapText="1"/>
    </xf>
    <xf numFmtId="166" fontId="92" fillId="6" borderId="23" xfId="1" applyNumberFormat="1" applyFont="1" applyFill="1" applyBorder="1" applyAlignment="1">
      <alignment horizontal="center" vertical="center" wrapText="1"/>
    </xf>
    <xf numFmtId="166" fontId="87" fillId="104" borderId="80" xfId="1" applyNumberFormat="1" applyFont="1" applyFill="1" applyBorder="1" applyAlignment="1">
      <alignment horizontal="center" vertical="center" wrapText="1"/>
    </xf>
    <xf numFmtId="166" fontId="153" fillId="76" borderId="18" xfId="1" applyNumberFormat="1" applyFont="1" applyFill="1" applyBorder="1" applyAlignment="1">
      <alignment horizontal="center" vertical="center" wrapText="1"/>
    </xf>
    <xf numFmtId="166" fontId="138" fillId="24" borderId="18" xfId="1" applyNumberFormat="1" applyFont="1" applyFill="1" applyBorder="1" applyAlignment="1">
      <alignment horizontal="center" vertical="center" wrapText="1"/>
    </xf>
    <xf numFmtId="166" fontId="92" fillId="6" borderId="12" xfId="1" applyNumberFormat="1" applyFont="1" applyFill="1" applyBorder="1" applyAlignment="1">
      <alignment horizontal="center" vertical="center" wrapText="1"/>
    </xf>
    <xf numFmtId="166" fontId="87" fillId="104" borderId="18" xfId="1" applyNumberFormat="1" applyFont="1" applyFill="1" applyBorder="1" applyAlignment="1">
      <alignment horizontal="center" vertical="center" wrapText="1"/>
    </xf>
    <xf numFmtId="167" fontId="138" fillId="24" borderId="18" xfId="1" applyNumberFormat="1" applyFont="1" applyFill="1" applyBorder="1" applyAlignment="1">
      <alignment horizontal="center" vertical="center" wrapText="1"/>
    </xf>
    <xf numFmtId="167" fontId="36" fillId="6" borderId="12" xfId="1" applyNumberFormat="1" applyFont="1" applyFill="1" applyBorder="1" applyAlignment="1">
      <alignment horizontal="center" vertical="center" wrapText="1"/>
    </xf>
    <xf numFmtId="169" fontId="153" fillId="106" borderId="39" xfId="1" quotePrefix="1" applyNumberFormat="1" applyFont="1" applyFill="1" applyBorder="1" applyAlignment="1">
      <alignment horizontal="center" vertical="center" wrapText="1"/>
    </xf>
    <xf numFmtId="169" fontId="36" fillId="80" borderId="87" xfId="1" applyNumberFormat="1" applyFont="1" applyFill="1" applyBorder="1" applyAlignment="1">
      <alignment horizontal="center" vertical="center" wrapText="1"/>
    </xf>
    <xf numFmtId="169" fontId="153" fillId="76" borderId="136" xfId="1" applyNumberFormat="1" applyFont="1" applyFill="1" applyBorder="1" applyAlignment="1">
      <alignment horizontal="center" vertical="center" wrapText="1"/>
    </xf>
    <xf numFmtId="169" fontId="36" fillId="86" borderId="65" xfId="1" applyNumberFormat="1" applyFont="1" applyFill="1" applyBorder="1" applyAlignment="1">
      <alignment horizontal="center" vertical="center" wrapText="1"/>
    </xf>
    <xf numFmtId="169" fontId="153" fillId="106" borderId="136" xfId="1" quotePrefix="1" applyNumberFormat="1" applyFont="1" applyFill="1" applyBorder="1" applyAlignment="1">
      <alignment horizontal="center" vertical="center" wrapText="1"/>
    </xf>
    <xf numFmtId="169" fontId="138" fillId="24" borderId="136" xfId="1" applyNumberFormat="1" applyFont="1" applyFill="1" applyBorder="1" applyAlignment="1">
      <alignment horizontal="center" vertical="center" wrapText="1"/>
    </xf>
    <xf numFmtId="169" fontId="36" fillId="6" borderId="127" xfId="1" applyNumberFormat="1" applyFont="1" applyFill="1" applyBorder="1" applyAlignment="1">
      <alignment horizontal="center" vertical="center" wrapText="1"/>
    </xf>
    <xf numFmtId="169" fontId="92" fillId="6" borderId="127" xfId="1" applyNumberFormat="1" applyFont="1" applyFill="1" applyBorder="1" applyAlignment="1">
      <alignment horizontal="left" vertical="top" wrapText="1"/>
    </xf>
    <xf numFmtId="169" fontId="87" fillId="104" borderId="136" xfId="1" applyNumberFormat="1" applyFont="1" applyFill="1" applyBorder="1" applyAlignment="1">
      <alignment horizontal="center" vertical="center" wrapText="1"/>
    </xf>
    <xf numFmtId="166" fontId="153" fillId="106" borderId="82" xfId="1" applyNumberFormat="1" applyFont="1" applyFill="1" applyBorder="1" applyAlignment="1">
      <alignment horizontal="left" vertical="center" wrapText="1"/>
    </xf>
    <xf numFmtId="166" fontId="36" fillId="27" borderId="12" xfId="1" applyNumberFormat="1" applyFont="1" applyFill="1" applyBorder="1" applyAlignment="1">
      <alignment horizontal="center" vertical="center" wrapText="1"/>
    </xf>
    <xf numFmtId="166" fontId="36" fillId="80" borderId="128" xfId="1" applyNumberFormat="1" applyFont="1" applyFill="1" applyBorder="1" applyAlignment="1">
      <alignment horizontal="center" vertical="center" wrapText="1"/>
    </xf>
    <xf numFmtId="166" fontId="153" fillId="76" borderId="137" xfId="1" applyNumberFormat="1" applyFont="1" applyFill="1" applyBorder="1" applyAlignment="1">
      <alignment horizontal="center" vertical="center" wrapText="1"/>
    </xf>
    <xf numFmtId="166" fontId="36" fillId="80" borderId="137" xfId="1" applyNumberFormat="1" applyFont="1" applyFill="1" applyBorder="1" applyAlignment="1">
      <alignment horizontal="center" vertical="center" wrapText="1"/>
    </xf>
    <xf numFmtId="166" fontId="36" fillId="86" borderId="220" xfId="1" applyNumberFormat="1" applyFont="1" applyFill="1" applyBorder="1" applyAlignment="1">
      <alignment horizontal="center" vertical="center" wrapText="1"/>
    </xf>
    <xf numFmtId="167" fontId="36" fillId="86" borderId="227" xfId="1" applyNumberFormat="1" applyFont="1" applyFill="1" applyBorder="1" applyAlignment="1">
      <alignment horizontal="center" vertical="center" wrapText="1"/>
    </xf>
    <xf numFmtId="166" fontId="153" fillId="106" borderId="137" xfId="1" applyNumberFormat="1" applyFont="1" applyFill="1" applyBorder="1" applyAlignment="1">
      <alignment horizontal="left" vertical="center" wrapText="1"/>
    </xf>
    <xf numFmtId="166" fontId="138" fillId="24" borderId="137" xfId="1" applyNumberFormat="1" applyFont="1" applyFill="1" applyBorder="1" applyAlignment="1">
      <alignment horizontal="center" vertical="center" wrapText="1"/>
    </xf>
    <xf numFmtId="166" fontId="36" fillId="27" borderId="137" xfId="1" applyNumberFormat="1" applyFont="1" applyFill="1" applyBorder="1" applyAlignment="1">
      <alignment horizontal="left" vertical="center" wrapText="1"/>
    </xf>
    <xf numFmtId="166" fontId="36" fillId="66" borderId="92" xfId="1" applyNumberFormat="1" applyFont="1" applyFill="1" applyBorder="1" applyAlignment="1">
      <alignment horizontal="left" vertical="center" wrapText="1"/>
    </xf>
    <xf numFmtId="167" fontId="36" fillId="27" borderId="128" xfId="1" applyNumberFormat="1" applyFont="1" applyFill="1" applyBorder="1" applyAlignment="1">
      <alignment horizontal="center" vertical="center" wrapText="1"/>
    </xf>
    <xf numFmtId="166" fontId="36" fillId="6" borderId="128" xfId="1" applyNumberFormat="1" applyFont="1" applyFill="1" applyBorder="1" applyAlignment="1">
      <alignment horizontal="center" vertical="center" wrapText="1"/>
    </xf>
    <xf numFmtId="166" fontId="92" fillId="6" borderId="128" xfId="1" applyNumberFormat="1" applyFont="1" applyFill="1" applyBorder="1" applyAlignment="1">
      <alignment horizontal="left" vertical="center" wrapText="1"/>
    </xf>
    <xf numFmtId="166" fontId="87" fillId="104" borderId="137" xfId="1" applyNumberFormat="1" applyFont="1" applyFill="1" applyBorder="1" applyAlignment="1">
      <alignment horizontal="center" vertical="center" wrapText="1"/>
    </xf>
    <xf numFmtId="166" fontId="153" fillId="76" borderId="138" xfId="1" applyNumberFormat="1" applyFont="1" applyFill="1" applyBorder="1" applyAlignment="1">
      <alignment horizontal="center" vertical="center" wrapText="1"/>
    </xf>
    <xf numFmtId="166" fontId="36" fillId="86" borderId="193" xfId="1" applyNumberFormat="1" applyFont="1" applyFill="1" applyBorder="1" applyAlignment="1">
      <alignment horizontal="center" vertical="center" wrapText="1"/>
    </xf>
    <xf numFmtId="166" fontId="36" fillId="86" borderId="112" xfId="1" applyNumberFormat="1" applyFont="1" applyFill="1" applyBorder="1" applyAlignment="1">
      <alignment horizontal="center" vertical="center" wrapText="1"/>
    </xf>
    <xf numFmtId="166" fontId="138" fillId="24" borderId="138" xfId="1" applyNumberFormat="1" applyFont="1" applyFill="1" applyBorder="1" applyAlignment="1">
      <alignment horizontal="center" vertical="center" wrapText="1"/>
    </xf>
    <xf numFmtId="167" fontId="36" fillId="14" borderId="129" xfId="1" applyNumberFormat="1" applyFont="1" applyFill="1" applyBorder="1" applyAlignment="1">
      <alignment horizontal="center" vertical="center" wrapText="1"/>
    </xf>
    <xf numFmtId="166" fontId="92" fillId="6" borderId="129" xfId="1" applyNumberFormat="1" applyFont="1" applyFill="1" applyBorder="1" applyAlignment="1">
      <alignment horizontal="center" vertical="center" wrapText="1"/>
    </xf>
    <xf numFmtId="166" fontId="87" fillId="104" borderId="138" xfId="1" applyNumberFormat="1" applyFont="1" applyFill="1" applyBorder="1" applyAlignment="1">
      <alignment horizontal="center" vertical="center" wrapText="1"/>
    </xf>
    <xf numFmtId="165" fontId="153" fillId="106" borderId="26" xfId="1" applyNumberFormat="1" applyFont="1" applyFill="1" applyBorder="1" applyAlignment="1">
      <alignment horizontal="center" vertical="center" wrapText="1"/>
    </xf>
    <xf numFmtId="165" fontId="36" fillId="80" borderId="87" xfId="1" applyNumberFormat="1" applyFont="1" applyFill="1" applyBorder="1" applyAlignment="1">
      <alignment horizontal="center" vertical="center" wrapText="1"/>
    </xf>
    <xf numFmtId="165" fontId="153" fillId="76" borderId="107" xfId="1" applyNumberFormat="1" applyFont="1" applyFill="1" applyBorder="1" applyAlignment="1">
      <alignment horizontal="center" vertical="center" wrapText="1"/>
    </xf>
    <xf numFmtId="165" fontId="36" fillId="27" borderId="1" xfId="1" applyNumberFormat="1" applyFont="1" applyFill="1" applyBorder="1" applyAlignment="1">
      <alignment horizontal="center" vertical="center" wrapText="1"/>
    </xf>
    <xf numFmtId="165" fontId="36" fillId="86" borderId="66" xfId="1" applyNumberFormat="1" applyFont="1" applyFill="1" applyBorder="1" applyAlignment="1">
      <alignment horizontal="center" vertical="center" wrapText="1"/>
    </xf>
    <xf numFmtId="165" fontId="138" fillId="24" borderId="107" xfId="1" applyNumberFormat="1" applyFont="1" applyFill="1" applyBorder="1" applyAlignment="1">
      <alignment horizontal="center" vertical="center" wrapText="1"/>
    </xf>
    <xf numFmtId="165" fontId="92" fillId="6" borderId="130" xfId="1" applyNumberFormat="1" applyFont="1" applyFill="1" applyBorder="1" applyAlignment="1">
      <alignment horizontal="center" vertical="center" wrapText="1"/>
    </xf>
    <xf numFmtId="0" fontId="87" fillId="104" borderId="107" xfId="1" applyFont="1" applyFill="1" applyBorder="1" applyAlignment="1">
      <alignment horizontal="center" vertical="center" wrapText="1"/>
    </xf>
    <xf numFmtId="0" fontId="153" fillId="106" borderId="27" xfId="1" applyFont="1" applyFill="1" applyBorder="1" applyAlignment="1">
      <alignment vertical="center" wrapText="1"/>
    </xf>
    <xf numFmtId="0" fontId="87" fillId="22" borderId="1" xfId="1" applyFont="1" applyFill="1" applyBorder="1" applyAlignment="1">
      <alignment horizontal="center" vertical="center" wrapText="1"/>
    </xf>
    <xf numFmtId="0" fontId="174" fillId="80" borderId="22" xfId="1" applyFont="1" applyFill="1" applyBorder="1" applyAlignment="1">
      <alignment vertical="center" wrapText="1"/>
    </xf>
    <xf numFmtId="0" fontId="84" fillId="80" borderId="0" xfId="1" applyFont="1" applyFill="1" applyAlignment="1">
      <alignment horizontal="center" vertical="center" wrapText="1"/>
    </xf>
    <xf numFmtId="0" fontId="36" fillId="22" borderId="13" xfId="1" applyFont="1" applyFill="1" applyBorder="1" applyAlignment="1">
      <alignment horizontal="center" vertical="center" wrapText="1"/>
    </xf>
    <xf numFmtId="0" fontId="202" fillId="106" borderId="27" xfId="2" applyFont="1" applyFill="1" applyBorder="1" applyAlignment="1">
      <alignment vertical="center" wrapText="1"/>
    </xf>
    <xf numFmtId="0" fontId="193" fillId="22" borderId="1" xfId="2" applyFont="1" applyFill="1" applyBorder="1" applyAlignment="1">
      <alignment vertical="center" wrapText="1"/>
    </xf>
    <xf numFmtId="0" fontId="207" fillId="106" borderId="3" xfId="2" applyFont="1" applyFill="1" applyBorder="1" applyAlignment="1">
      <alignment vertical="center" wrapText="1"/>
    </xf>
    <xf numFmtId="0" fontId="167" fillId="17" borderId="3" xfId="2" applyFont="1" applyFill="1" applyBorder="1" applyAlignment="1">
      <alignment vertical="center" wrapText="1"/>
    </xf>
    <xf numFmtId="0" fontId="167" fillId="80" borderId="87" xfId="2" applyFont="1" applyFill="1" applyBorder="1" applyAlignment="1">
      <alignment vertical="center" wrapText="1"/>
    </xf>
    <xf numFmtId="0" fontId="10" fillId="88" borderId="0" xfId="2" applyFill="1" applyBorder="1" applyAlignment="1">
      <alignment vertical="center" wrapText="1"/>
    </xf>
    <xf numFmtId="0" fontId="202" fillId="76" borderId="13" xfId="8" applyFont="1" applyFill="1" applyBorder="1" applyAlignment="1">
      <alignment vertical="center" wrapText="1"/>
    </xf>
    <xf numFmtId="0" fontId="167" fillId="104" borderId="0" xfId="2" applyFont="1" applyFill="1" applyBorder="1" applyAlignment="1">
      <alignment vertical="center" wrapText="1"/>
    </xf>
    <xf numFmtId="0" fontId="205" fillId="106" borderId="0" xfId="2" applyFont="1" applyFill="1" applyBorder="1" applyAlignment="1" applyProtection="1">
      <alignment vertical="center" wrapText="1"/>
    </xf>
    <xf numFmtId="0" fontId="195" fillId="80" borderId="13" xfId="2" applyFont="1" applyFill="1" applyBorder="1" applyAlignment="1">
      <alignment vertical="center" wrapText="1"/>
    </xf>
    <xf numFmtId="0" fontId="167" fillId="86" borderId="4" xfId="2" applyFont="1" applyFill="1" applyBorder="1" applyAlignment="1">
      <alignment vertical="center" wrapText="1"/>
    </xf>
    <xf numFmtId="0" fontId="192" fillId="107" borderId="0" xfId="2" applyFont="1" applyFill="1" applyBorder="1" applyAlignment="1">
      <alignment wrapText="1"/>
    </xf>
    <xf numFmtId="0" fontId="167" fillId="80" borderId="1" xfId="2" applyFont="1" applyFill="1" applyBorder="1" applyAlignment="1">
      <alignment horizontal="left" vertical="top" wrapText="1"/>
    </xf>
    <xf numFmtId="0" fontId="10" fillId="86" borderId="1" xfId="2" applyFill="1" applyBorder="1" applyAlignment="1" applyProtection="1">
      <alignment vertical="center" wrapText="1"/>
    </xf>
    <xf numFmtId="0" fontId="167" fillId="81" borderId="0" xfId="2" applyFont="1" applyFill="1" applyBorder="1" applyAlignment="1">
      <alignment wrapText="1"/>
    </xf>
    <xf numFmtId="0" fontId="10" fillId="9" borderId="0" xfId="2" applyFill="1" applyBorder="1" applyAlignment="1">
      <alignment vertical="center" wrapText="1"/>
    </xf>
    <xf numFmtId="0" fontId="225" fillId="80" borderId="0" xfId="2" applyFont="1" applyFill="1" applyBorder="1" applyAlignment="1">
      <alignment vertical="center" wrapText="1"/>
    </xf>
    <xf numFmtId="0" fontId="167" fillId="24" borderId="13" xfId="2" applyFont="1" applyFill="1" applyBorder="1" applyAlignment="1">
      <alignment vertical="center" wrapText="1"/>
    </xf>
    <xf numFmtId="0" fontId="195" fillId="108" borderId="1" xfId="2" applyFont="1" applyFill="1" applyBorder="1" applyAlignment="1">
      <alignment vertical="center" wrapText="1"/>
    </xf>
    <xf numFmtId="0" fontId="202" fillId="106" borderId="1" xfId="8" applyFont="1" applyFill="1" applyBorder="1" applyAlignment="1">
      <alignment horizontal="left" vertical="center" wrapText="1"/>
    </xf>
    <xf numFmtId="0" fontId="10" fillId="81" borderId="0" xfId="2" applyFill="1" applyBorder="1" applyAlignment="1">
      <alignment vertical="center" wrapText="1"/>
    </xf>
    <xf numFmtId="0" fontId="195" fillId="86" borderId="0" xfId="2" applyFont="1" applyFill="1" applyBorder="1" applyAlignment="1">
      <alignment vertical="center" wrapText="1"/>
    </xf>
    <xf numFmtId="0" fontId="10" fillId="17" borderId="0" xfId="2" applyFill="1" applyBorder="1" applyAlignment="1">
      <alignment horizontal="left" vertical="center" wrapText="1"/>
    </xf>
    <xf numFmtId="0" fontId="167" fillId="67" borderId="60" xfId="2" applyFont="1" applyFill="1" applyBorder="1" applyAlignment="1">
      <alignment horizontal="left" vertical="center" wrapText="1"/>
    </xf>
    <xf numFmtId="0" fontId="202" fillId="24" borderId="1" xfId="2" applyFont="1" applyFill="1" applyBorder="1" applyAlignment="1" applyProtection="1">
      <alignment vertical="center" wrapText="1"/>
    </xf>
    <xf numFmtId="0" fontId="167" fillId="22" borderId="3" xfId="2" applyFont="1" applyFill="1" applyBorder="1" applyAlignment="1" applyProtection="1">
      <alignment vertical="center" wrapText="1"/>
    </xf>
    <xf numFmtId="0" fontId="195" fillId="22" borderId="3" xfId="2" applyFont="1" applyFill="1" applyBorder="1" applyAlignment="1">
      <alignment vertical="center" wrapText="1"/>
    </xf>
    <xf numFmtId="0" fontId="167" fillId="81" borderId="60" xfId="2" applyFont="1" applyFill="1" applyBorder="1" applyAlignment="1">
      <alignment vertical="center" wrapText="1"/>
    </xf>
    <xf numFmtId="0" fontId="223" fillId="6" borderId="3" xfId="2" applyFont="1" applyFill="1" applyBorder="1" applyAlignment="1">
      <alignment vertical="center" wrapText="1"/>
    </xf>
    <xf numFmtId="0" fontId="10" fillId="80" borderId="0" xfId="2" applyFill="1" applyBorder="1" applyAlignment="1">
      <alignment vertical="center" wrapText="1"/>
    </xf>
    <xf numFmtId="0" fontId="192" fillId="106" borderId="60" xfId="2" applyFont="1" applyFill="1" applyBorder="1" applyAlignment="1">
      <alignment vertical="center" wrapText="1"/>
    </xf>
    <xf numFmtId="0" fontId="10" fillId="104" borderId="0" xfId="2" applyFill="1" applyBorder="1" applyAlignment="1">
      <alignment vertical="center" wrapText="1"/>
    </xf>
    <xf numFmtId="0" fontId="195" fillId="106" borderId="0" xfId="2" applyFont="1" applyFill="1" applyBorder="1" applyAlignment="1">
      <alignment vertical="center" wrapText="1"/>
    </xf>
    <xf numFmtId="0" fontId="167" fillId="80" borderId="1" xfId="2" applyFont="1" applyFill="1" applyBorder="1" applyAlignment="1">
      <alignment wrapText="1"/>
    </xf>
    <xf numFmtId="0" fontId="210" fillId="106" borderId="0" xfId="2" applyNumberFormat="1" applyFont="1" applyFill="1" applyBorder="1" applyAlignment="1">
      <alignment vertical="center" wrapText="1"/>
    </xf>
    <xf numFmtId="0" fontId="185" fillId="106" borderId="13" xfId="2" applyFont="1" applyFill="1" applyBorder="1" applyAlignment="1">
      <alignment vertical="center" wrapText="1"/>
    </xf>
    <xf numFmtId="0" fontId="209" fillId="6" borderId="0" xfId="2" applyNumberFormat="1" applyFont="1" applyFill="1" applyBorder="1" applyAlignment="1">
      <alignment vertical="center" wrapText="1"/>
    </xf>
    <xf numFmtId="0" fontId="192" fillId="24" borderId="13" xfId="8" applyFont="1" applyFill="1" applyBorder="1" applyAlignment="1">
      <alignment vertical="center" wrapText="1"/>
    </xf>
    <xf numFmtId="0" fontId="210" fillId="106" borderId="0" xfId="2" applyFont="1" applyFill="1" applyBorder="1" applyAlignment="1">
      <alignment horizontal="left" vertical="center" wrapText="1"/>
    </xf>
    <xf numFmtId="0" fontId="192" fillId="106" borderId="1" xfId="2" applyFont="1" applyFill="1" applyBorder="1" applyAlignment="1">
      <alignment horizontal="left" vertical="center" wrapText="1"/>
    </xf>
    <xf numFmtId="0" fontId="137" fillId="106" borderId="0" xfId="2" applyFont="1" applyFill="1" applyBorder="1" applyAlignment="1">
      <alignment vertical="center" wrapText="1"/>
    </xf>
    <xf numFmtId="0" fontId="167" fillId="66" borderId="60" xfId="8" applyFont="1" applyFill="1" applyBorder="1" applyAlignment="1">
      <alignment vertical="center" wrapText="1"/>
    </xf>
    <xf numFmtId="0" fontId="10" fillId="80" borderId="60" xfId="2" applyFill="1" applyBorder="1" applyAlignment="1">
      <alignment vertical="center" wrapText="1"/>
    </xf>
    <xf numFmtId="0" fontId="10" fillId="6" borderId="3" xfId="2" applyFill="1" applyBorder="1" applyAlignment="1">
      <alignment vertical="center" wrapText="1"/>
    </xf>
    <xf numFmtId="0" fontId="193" fillId="104" borderId="13" xfId="8" applyFont="1" applyFill="1" applyBorder="1" applyAlignment="1">
      <alignment vertical="center" wrapText="1"/>
    </xf>
    <xf numFmtId="0" fontId="202" fillId="106" borderId="27" xfId="8" applyFont="1" applyFill="1" applyBorder="1" applyAlignment="1">
      <alignment vertical="center" wrapText="1"/>
    </xf>
    <xf numFmtId="0" fontId="178" fillId="22" borderId="1" xfId="1" applyFont="1" applyFill="1" applyBorder="1" applyAlignment="1">
      <alignment vertical="center" wrapText="1"/>
    </xf>
    <xf numFmtId="0" fontId="195" fillId="80" borderId="87" xfId="8" applyFont="1" applyFill="1" applyBorder="1" applyAlignment="1">
      <alignment vertical="center" wrapText="1"/>
    </xf>
    <xf numFmtId="0" fontId="166" fillId="80" borderId="3" xfId="1" applyFont="1" applyFill="1" applyBorder="1" applyAlignment="1">
      <alignment vertical="center" wrapText="1"/>
    </xf>
    <xf numFmtId="0" fontId="195" fillId="80" borderId="13" xfId="8" applyFont="1" applyFill="1" applyBorder="1" applyAlignment="1">
      <alignment vertical="center" wrapText="1"/>
    </xf>
    <xf numFmtId="0" fontId="167" fillId="86" borderId="4" xfId="8" applyFont="1" applyFill="1" applyBorder="1" applyAlignment="1">
      <alignment vertical="center" wrapText="1"/>
    </xf>
    <xf numFmtId="0" fontId="202" fillId="107" borderId="1" xfId="8" applyFont="1" applyFill="1" applyBorder="1" applyAlignment="1">
      <alignment wrapText="1"/>
    </xf>
    <xf numFmtId="166" fontId="202" fillId="106" borderId="2" xfId="8" applyNumberFormat="1" applyFont="1" applyFill="1" applyBorder="1" applyAlignment="1">
      <alignment vertical="center" wrapText="1"/>
    </xf>
    <xf numFmtId="0" fontId="211" fillId="6" borderId="3" xfId="1" applyFont="1" applyFill="1" applyBorder="1" applyAlignment="1">
      <alignment vertical="center" wrapText="1"/>
    </xf>
    <xf numFmtId="169" fontId="153" fillId="106" borderId="34" xfId="1" applyNumberFormat="1" applyFont="1" applyFill="1" applyBorder="1" applyAlignment="1">
      <alignment horizontal="center" vertical="center" wrapText="1"/>
    </xf>
    <xf numFmtId="169" fontId="87" fillId="22" borderId="47" xfId="1" applyNumberFormat="1" applyFont="1" applyFill="1" applyBorder="1" applyAlignment="1">
      <alignment horizontal="center" vertical="center" wrapText="1"/>
    </xf>
    <xf numFmtId="169" fontId="153" fillId="106" borderId="23" xfId="1" applyNumberFormat="1" applyFont="1" applyFill="1" applyBorder="1" applyAlignment="1">
      <alignment horizontal="center" vertical="center" wrapText="1"/>
    </xf>
    <xf numFmtId="169" fontId="36" fillId="22" borderId="3" xfId="1" quotePrefix="1" applyNumberFormat="1" applyFont="1" applyFill="1" applyBorder="1" applyAlignment="1">
      <alignment horizontal="center" vertical="center" wrapText="1"/>
    </xf>
    <xf numFmtId="169" fontId="153" fillId="76" borderId="80" xfId="1" applyNumberFormat="1" applyFont="1" applyFill="1" applyBorder="1" applyAlignment="1">
      <alignment horizontal="center" vertical="center" wrapText="1"/>
    </xf>
    <xf numFmtId="169" fontId="36" fillId="86" borderId="4" xfId="1" applyNumberFormat="1" applyFont="1" applyFill="1" applyBorder="1" applyAlignment="1">
      <alignment horizontal="center" vertical="center" wrapText="1"/>
    </xf>
    <xf numFmtId="169" fontId="138" fillId="24" borderId="80" xfId="1" applyNumberFormat="1" applyFont="1" applyFill="1" applyBorder="1" applyAlignment="1">
      <alignment horizontal="center" vertical="center" wrapText="1"/>
    </xf>
    <xf numFmtId="169" fontId="36" fillId="111" borderId="2" xfId="1" applyNumberFormat="1" applyFont="1" applyFill="1" applyBorder="1" applyAlignment="1">
      <alignment horizontal="center" vertical="center" wrapText="1"/>
    </xf>
    <xf numFmtId="169" fontId="36" fillId="104" borderId="1" xfId="1" quotePrefix="1" applyNumberFormat="1" applyFont="1" applyFill="1" applyBorder="1" applyAlignment="1">
      <alignment horizontal="center" vertical="center" wrapText="1"/>
    </xf>
    <xf numFmtId="169" fontId="36" fillId="22" borderId="105" xfId="1" quotePrefix="1" applyNumberFormat="1" applyFont="1" applyFill="1" applyBorder="1" applyAlignment="1">
      <alignment horizontal="center" vertical="center" wrapText="1"/>
    </xf>
    <xf numFmtId="169" fontId="92" fillId="6" borderId="23" xfId="1" applyNumberFormat="1" applyFont="1" applyFill="1" applyBorder="1" applyAlignment="1">
      <alignment horizontal="center" vertical="center" wrapText="1"/>
    </xf>
    <xf numFmtId="169" fontId="87" fillId="104" borderId="80" xfId="1" applyNumberFormat="1" applyFont="1" applyFill="1" applyBorder="1" applyAlignment="1">
      <alignment horizontal="center" vertical="center" wrapText="1"/>
    </xf>
    <xf numFmtId="169" fontId="153" fillId="76" borderId="62" xfId="1" applyNumberFormat="1" applyFont="1" applyFill="1" applyBorder="1" applyAlignment="1">
      <alignment horizontal="center" vertical="center" wrapText="1"/>
    </xf>
    <xf numFmtId="169" fontId="36" fillId="86" borderId="67" xfId="1" applyNumberFormat="1" applyFont="1" applyFill="1" applyBorder="1" applyAlignment="1">
      <alignment horizontal="center" vertical="center" wrapText="1"/>
    </xf>
    <xf numFmtId="169" fontId="138" fillId="24" borderId="62" xfId="1" applyNumberFormat="1" applyFont="1" applyFill="1" applyBorder="1" applyAlignment="1">
      <alignment horizontal="center" vertical="center" wrapText="1"/>
    </xf>
    <xf numFmtId="169" fontId="153" fillId="108" borderId="46" xfId="1" applyNumberFormat="1" applyFont="1" applyFill="1" applyBorder="1" applyAlignment="1">
      <alignment horizontal="center" vertical="center" wrapText="1"/>
    </xf>
    <xf numFmtId="169" fontId="92" fillId="6" borderId="131" xfId="1" applyNumberFormat="1" applyFont="1" applyFill="1" applyBorder="1" applyAlignment="1">
      <alignment horizontal="center" vertical="center" wrapText="1"/>
    </xf>
    <xf numFmtId="169" fontId="87" fillId="104" borderId="62" xfId="1" applyNumberFormat="1" applyFont="1" applyFill="1" applyBorder="1" applyAlignment="1">
      <alignment horizontal="center" vertical="center" wrapText="1"/>
    </xf>
    <xf numFmtId="49" fontId="138" fillId="78" borderId="0" xfId="1" applyNumberFormat="1" applyFont="1" applyFill="1" applyAlignment="1">
      <alignment horizontal="center" vertical="center" wrapText="1"/>
    </xf>
    <xf numFmtId="49" fontId="153" fillId="106" borderId="104" xfId="1" applyNumberFormat="1" applyFont="1" applyFill="1" applyBorder="1" applyAlignment="1">
      <alignment horizontal="center" vertical="center" wrapText="1"/>
    </xf>
    <xf numFmtId="49" fontId="153" fillId="76" borderId="52" xfId="1" applyNumberFormat="1" applyFont="1" applyFill="1" applyBorder="1" applyAlignment="1">
      <alignment horizontal="center" vertical="center" wrapText="1"/>
    </xf>
    <xf numFmtId="49" fontId="36" fillId="86" borderId="21" xfId="1" applyNumberFormat="1" applyFont="1" applyFill="1" applyBorder="1" applyAlignment="1">
      <alignment horizontal="center" vertical="center" wrapText="1"/>
    </xf>
    <xf numFmtId="49" fontId="138" fillId="24" borderId="52" xfId="1" applyNumberFormat="1" applyFont="1" applyFill="1" applyBorder="1" applyAlignment="1">
      <alignment horizontal="center" vertical="center" wrapText="1"/>
    </xf>
    <xf numFmtId="49" fontId="92" fillId="6" borderId="24" xfId="1" applyNumberFormat="1" applyFont="1" applyFill="1" applyBorder="1" applyAlignment="1">
      <alignment horizontal="center" vertical="center" wrapText="1"/>
    </xf>
    <xf numFmtId="49" fontId="87" fillId="104" borderId="52" xfId="1" applyNumberFormat="1" applyFont="1" applyFill="1" applyBorder="1" applyAlignment="1">
      <alignment horizontal="center" vertical="center" wrapText="1"/>
    </xf>
    <xf numFmtId="169" fontId="153" fillId="76" borderId="13" xfId="1" applyNumberFormat="1" applyFont="1" applyFill="1" applyBorder="1" applyAlignment="1">
      <alignment horizontal="center" vertical="center" wrapText="1"/>
    </xf>
    <xf numFmtId="169" fontId="138" fillId="24" borderId="13" xfId="1" applyNumberFormat="1" applyFont="1" applyFill="1" applyBorder="1" applyAlignment="1">
      <alignment horizontal="center" vertical="center" wrapText="1"/>
    </xf>
    <xf numFmtId="169" fontId="92" fillId="6" borderId="3" xfId="1" applyNumberFormat="1" applyFont="1" applyFill="1" applyBorder="1" applyAlignment="1">
      <alignment horizontal="center" vertical="center" wrapText="1"/>
    </xf>
    <xf numFmtId="169" fontId="87" fillId="104" borderId="13" xfId="1" applyNumberFormat="1" applyFont="1" applyFill="1" applyBorder="1" applyAlignment="1">
      <alignment horizontal="center" vertical="center" wrapText="1"/>
    </xf>
    <xf numFmtId="169" fontId="153" fillId="106" borderId="44" xfId="1" applyNumberFormat="1" applyFont="1" applyFill="1" applyBorder="1" applyAlignment="1">
      <alignment horizontal="center" vertical="center" wrapText="1"/>
    </xf>
    <xf numFmtId="0" fontId="208" fillId="106" borderId="44" xfId="2" applyFont="1" applyFill="1" applyBorder="1" applyAlignment="1">
      <alignment horizontal="center" vertical="center" wrapText="1"/>
    </xf>
    <xf numFmtId="0" fontId="166" fillId="80" borderId="87" xfId="1" applyFont="1" applyFill="1" applyBorder="1" applyAlignment="1">
      <alignment horizontal="center" vertical="center" wrapText="1"/>
    </xf>
    <xf numFmtId="0" fontId="196" fillId="76" borderId="13" xfId="1" applyFont="1" applyFill="1" applyBorder="1" applyAlignment="1">
      <alignment horizontal="center" vertical="center" wrapText="1"/>
    </xf>
    <xf numFmtId="0" fontId="167" fillId="20" borderId="3" xfId="2" applyFont="1" applyFill="1" applyBorder="1" applyAlignment="1">
      <alignment horizontal="center" vertical="center" wrapText="1"/>
    </xf>
    <xf numFmtId="0" fontId="166" fillId="86" borderId="4" xfId="1" applyFont="1" applyFill="1" applyBorder="1" applyAlignment="1">
      <alignment horizontal="center" vertical="center" wrapText="1"/>
    </xf>
    <xf numFmtId="0" fontId="35" fillId="0" borderId="0" xfId="2" applyFont="1" applyBorder="1" applyAlignment="1">
      <alignment wrapText="1"/>
    </xf>
    <xf numFmtId="0" fontId="208" fillId="107" borderId="0" xfId="2" applyFont="1" applyFill="1" applyBorder="1" applyAlignment="1">
      <alignment wrapText="1"/>
    </xf>
    <xf numFmtId="0" fontId="180" fillId="24" borderId="13" xfId="1" applyFont="1" applyFill="1" applyBorder="1" applyAlignment="1">
      <alignment horizontal="center" vertical="center" wrapText="1"/>
    </xf>
    <xf numFmtId="166" fontId="167" fillId="20" borderId="3" xfId="2" applyNumberFormat="1" applyFont="1" applyFill="1" applyBorder="1" applyAlignment="1">
      <alignment horizontal="center" vertical="center" wrapText="1"/>
    </xf>
    <xf numFmtId="0" fontId="211" fillId="6" borderId="3" xfId="1" applyFont="1" applyFill="1" applyBorder="1" applyAlignment="1">
      <alignment horizontal="center" vertical="center" wrapText="1"/>
    </xf>
    <xf numFmtId="0" fontId="167" fillId="104" borderId="13" xfId="2" applyFont="1" applyFill="1" applyBorder="1" applyAlignment="1">
      <alignment horizontal="center" vertical="center" wrapText="1"/>
    </xf>
    <xf numFmtId="0" fontId="153" fillId="106" borderId="45" xfId="1" applyFont="1" applyFill="1" applyBorder="1" applyAlignment="1">
      <alignment horizontal="center" vertical="center" wrapText="1"/>
    </xf>
    <xf numFmtId="169" fontId="157" fillId="107" borderId="9" xfId="1" applyNumberFormat="1" applyFont="1" applyFill="1" applyBorder="1" applyAlignment="1">
      <alignment horizontal="center" vertical="center" wrapText="1"/>
    </xf>
    <xf numFmtId="0" fontId="153" fillId="76" borderId="139" xfId="1" applyFont="1" applyFill="1" applyBorder="1" applyAlignment="1">
      <alignment horizontal="center" vertical="center" wrapText="1"/>
    </xf>
    <xf numFmtId="0" fontId="36" fillId="80" borderId="139" xfId="1" applyFont="1" applyFill="1" applyBorder="1" applyAlignment="1">
      <alignment horizontal="center" vertical="center" wrapText="1"/>
    </xf>
    <xf numFmtId="0" fontId="35" fillId="66" borderId="47" xfId="2" applyFont="1" applyFill="1" applyBorder="1" applyAlignment="1">
      <alignment horizontal="center" vertical="center" wrapText="1"/>
    </xf>
    <xf numFmtId="0" fontId="36" fillId="86" borderId="68" xfId="1" applyFont="1" applyFill="1" applyBorder="1" applyAlignment="1">
      <alignment horizontal="center" vertical="center" wrapText="1"/>
    </xf>
    <xf numFmtId="0" fontId="92" fillId="6" borderId="132" xfId="1" applyFont="1" applyFill="1" applyBorder="1" applyAlignment="1">
      <alignment horizontal="center" vertical="center" wrapText="1"/>
    </xf>
    <xf numFmtId="169" fontId="157" fillId="106" borderId="13" xfId="1" applyNumberFormat="1" applyFont="1" applyFill="1" applyBorder="1" applyAlignment="1">
      <alignment horizontal="center" vertical="center"/>
    </xf>
    <xf numFmtId="169" fontId="157" fillId="107" borderId="24" xfId="1" applyNumberFormat="1" applyFont="1" applyFill="1" applyBorder="1" applyAlignment="1">
      <alignment horizontal="center" vertical="center" wrapText="1"/>
    </xf>
    <xf numFmtId="169" fontId="157" fillId="77" borderId="52" xfId="1" applyNumberFormat="1" applyFont="1" applyFill="1" applyBorder="1" applyAlignment="1">
      <alignment horizontal="center" vertical="center"/>
    </xf>
    <xf numFmtId="169" fontId="36" fillId="11" borderId="3" xfId="1" applyNumberFormat="1" applyFont="1" applyFill="1" applyBorder="1" applyAlignment="1">
      <alignment horizontal="center" vertical="center" wrapText="1"/>
    </xf>
    <xf numFmtId="169" fontId="165" fillId="107" borderId="22" xfId="1" applyNumberFormat="1" applyFont="1" applyFill="1" applyBorder="1" applyAlignment="1">
      <alignment horizontal="center" vertical="center" wrapText="1"/>
    </xf>
    <xf numFmtId="169" fontId="157" fillId="106" borderId="46" xfId="1" applyNumberFormat="1" applyFont="1" applyFill="1" applyBorder="1" applyAlignment="1">
      <alignment horizontal="center" vertical="center"/>
    </xf>
    <xf numFmtId="169" fontId="157" fillId="106" borderId="52" xfId="1" applyNumberFormat="1" applyFont="1" applyFill="1" applyBorder="1" applyAlignment="1">
      <alignment horizontal="center" vertical="center"/>
    </xf>
    <xf numFmtId="169" fontId="157" fillId="107" borderId="60" xfId="1" applyNumberFormat="1" applyFont="1" applyFill="1" applyBorder="1" applyAlignment="1">
      <alignment horizontal="center" vertical="center" wrapText="1"/>
    </xf>
    <xf numFmtId="169" fontId="86" fillId="7" borderId="1" xfId="1" applyNumberFormat="1" applyFont="1" applyFill="1" applyBorder="1" applyAlignment="1">
      <alignment horizontal="center" vertical="center"/>
    </xf>
    <xf numFmtId="169" fontId="138" fillId="24" borderId="52" xfId="1" applyNumberFormat="1" applyFont="1" applyFill="1" applyBorder="1" applyAlignment="1">
      <alignment horizontal="center" vertical="center" wrapText="1"/>
    </xf>
    <xf numFmtId="169" fontId="157" fillId="60" borderId="22" xfId="1" applyNumberFormat="1" applyFont="1" applyFill="1" applyBorder="1" applyAlignment="1">
      <alignment horizontal="center" vertical="center" wrapText="1"/>
    </xf>
    <xf numFmtId="169" fontId="112" fillId="114" borderId="22" xfId="1" applyNumberFormat="1" applyFont="1" applyFill="1" applyBorder="1" applyAlignment="1">
      <alignment horizontal="center" vertical="center" wrapText="1"/>
    </xf>
    <xf numFmtId="169" fontId="157" fillId="93" borderId="1" xfId="1" applyNumberFormat="1" applyFont="1" applyFill="1" applyBorder="1" applyAlignment="1">
      <alignment horizontal="center" vertical="center"/>
    </xf>
    <xf numFmtId="169" fontId="157" fillId="79" borderId="1" xfId="1" applyNumberFormat="1" applyFont="1" applyFill="1" applyBorder="1" applyAlignment="1">
      <alignment horizontal="center" vertical="center"/>
    </xf>
    <xf numFmtId="169" fontId="112" fillId="7" borderId="24" xfId="1" applyNumberFormat="1" applyFont="1" applyFill="1" applyBorder="1" applyAlignment="1">
      <alignment horizontal="center" vertical="center"/>
    </xf>
    <xf numFmtId="169" fontId="86" fillId="10" borderId="22" xfId="1" applyNumberFormat="1" applyFont="1" applyFill="1" applyBorder="1" applyAlignment="1">
      <alignment horizontal="center" vertical="center"/>
    </xf>
    <xf numFmtId="169" fontId="87" fillId="104" borderId="52" xfId="1" applyNumberFormat="1" applyFont="1" applyFill="1" applyBorder="1" applyAlignment="1">
      <alignment horizontal="center" vertical="center" wrapText="1"/>
    </xf>
    <xf numFmtId="49" fontId="157" fillId="106" borderId="52" xfId="1" applyNumberFormat="1" applyFont="1" applyFill="1" applyBorder="1" applyAlignment="1">
      <alignment horizontal="center" vertical="center"/>
    </xf>
    <xf numFmtId="49" fontId="157" fillId="107" borderId="24" xfId="1" applyNumberFormat="1" applyFont="1" applyFill="1" applyBorder="1" applyAlignment="1">
      <alignment horizontal="center" vertical="center" wrapText="1"/>
    </xf>
    <xf numFmtId="49" fontId="157" fillId="77" borderId="52" xfId="1" applyNumberFormat="1" applyFont="1" applyFill="1" applyBorder="1" applyAlignment="1">
      <alignment horizontal="center" vertical="center"/>
    </xf>
    <xf numFmtId="49" fontId="165" fillId="107" borderId="22" xfId="1" applyNumberFormat="1" applyFont="1" applyFill="1" applyBorder="1" applyAlignment="1">
      <alignment horizontal="center" vertical="center" wrapText="1"/>
    </xf>
    <xf numFmtId="49" fontId="112" fillId="7" borderId="24" xfId="1" applyNumberFormat="1" applyFont="1" applyFill="1" applyBorder="1" applyAlignment="1">
      <alignment horizontal="center" vertical="center"/>
    </xf>
    <xf numFmtId="49" fontId="86" fillId="10" borderId="22" xfId="1" applyNumberFormat="1" applyFont="1" applyFill="1" applyBorder="1" applyAlignment="1">
      <alignment horizontal="center" vertical="center"/>
    </xf>
    <xf numFmtId="169" fontId="36" fillId="9" borderId="12" xfId="1" applyNumberFormat="1" applyFont="1" applyFill="1" applyBorder="1" applyAlignment="1">
      <alignment horizontal="center" vertical="center" wrapText="1"/>
    </xf>
    <xf numFmtId="0" fontId="10" fillId="20" borderId="24" xfId="2" applyFill="1" applyBorder="1" applyAlignment="1">
      <alignment horizontal="center" vertical="center" wrapText="1"/>
    </xf>
    <xf numFmtId="0" fontId="153" fillId="76" borderId="13" xfId="1" applyFont="1" applyFill="1" applyBorder="1" applyAlignment="1">
      <alignment horizontal="center" vertical="center" wrapText="1"/>
    </xf>
    <xf numFmtId="0" fontId="137" fillId="24" borderId="13" xfId="2" applyFont="1" applyFill="1" applyBorder="1" applyAlignment="1">
      <alignment horizontal="center" vertical="center" wrapText="1"/>
    </xf>
    <xf numFmtId="166" fontId="36" fillId="20" borderId="3" xfId="1" applyNumberFormat="1" applyFont="1" applyFill="1" applyBorder="1" applyAlignment="1">
      <alignment horizontal="center" vertical="center" wrapText="1"/>
    </xf>
    <xf numFmtId="0" fontId="92" fillId="6" borderId="3" xfId="1" applyFont="1" applyFill="1" applyBorder="1" applyAlignment="1">
      <alignment horizontal="center" vertical="center" wrapText="1"/>
    </xf>
    <xf numFmtId="0" fontId="153" fillId="76" borderId="53" xfId="1" applyFont="1" applyFill="1" applyBorder="1" applyAlignment="1">
      <alignment horizontal="center" vertical="center" wrapText="1"/>
    </xf>
    <xf numFmtId="0" fontId="204" fillId="106" borderId="30" xfId="1" applyFont="1" applyFill="1" applyBorder="1" applyAlignment="1">
      <alignment horizontal="center" vertical="center" wrapText="1"/>
    </xf>
    <xf numFmtId="0" fontId="86" fillId="88" borderId="0" xfId="1" applyFont="1" applyFill="1" applyAlignment="1">
      <alignment horizontal="center" vertical="center"/>
    </xf>
    <xf numFmtId="0" fontId="157" fillId="106" borderId="0" xfId="1" applyFont="1" applyFill="1" applyAlignment="1">
      <alignment horizontal="center" vertical="center"/>
    </xf>
    <xf numFmtId="0" fontId="165" fillId="106" borderId="0" xfId="1" applyFont="1" applyFill="1" applyAlignment="1">
      <alignment horizontal="center" vertical="center"/>
    </xf>
    <xf numFmtId="0" fontId="36" fillId="101" borderId="0" xfId="1" applyFont="1" applyFill="1" applyAlignment="1">
      <alignment horizontal="center" vertical="center" wrapText="1"/>
    </xf>
    <xf numFmtId="0" fontId="92" fillId="113" borderId="30" xfId="1" applyFont="1" applyFill="1" applyBorder="1" applyAlignment="1">
      <alignment horizontal="center" vertical="center" wrapText="1"/>
    </xf>
    <xf numFmtId="0" fontId="204" fillId="24" borderId="0" xfId="1" applyFont="1" applyFill="1" applyAlignment="1">
      <alignment horizontal="center" vertical="center" wrapText="1"/>
    </xf>
    <xf numFmtId="0" fontId="92" fillId="6" borderId="133" xfId="1" applyFont="1" applyFill="1" applyBorder="1" applyAlignment="1">
      <alignment horizontal="center" vertical="center" wrapText="1"/>
    </xf>
    <xf numFmtId="169" fontId="153" fillId="106" borderId="42" xfId="1" applyNumberFormat="1" applyFont="1" applyFill="1" applyBorder="1" applyAlignment="1">
      <alignment horizontal="center" vertical="center" wrapText="1"/>
    </xf>
    <xf numFmtId="169" fontId="36" fillId="80" borderId="0" xfId="1" applyNumberFormat="1" applyFont="1" applyFill="1" applyAlignment="1">
      <alignment horizontal="center" vertical="center" wrapText="1"/>
    </xf>
    <xf numFmtId="169" fontId="153" fillId="76" borderId="52" xfId="1" applyNumberFormat="1" applyFont="1" applyFill="1" applyBorder="1" applyAlignment="1">
      <alignment horizontal="center" vertical="center" wrapText="1"/>
    </xf>
    <xf numFmtId="169" fontId="204" fillId="106" borderId="22" xfId="1" applyNumberFormat="1" applyFont="1" applyFill="1" applyBorder="1" applyAlignment="1">
      <alignment horizontal="center" vertical="center" wrapText="1"/>
    </xf>
    <xf numFmtId="169" fontId="36" fillId="11" borderId="134" xfId="1" applyNumberFormat="1" applyFont="1" applyFill="1" applyBorder="1" applyAlignment="1">
      <alignment horizontal="center" vertical="center" wrapText="1"/>
    </xf>
    <xf numFmtId="169" fontId="157" fillId="106" borderId="0" xfId="1" applyNumberFormat="1" applyFont="1" applyFill="1" applyAlignment="1">
      <alignment horizontal="center" vertical="center"/>
    </xf>
    <xf numFmtId="169" fontId="165" fillId="106" borderId="0" xfId="1" applyNumberFormat="1" applyFont="1" applyFill="1" applyAlignment="1">
      <alignment horizontal="center" vertical="center"/>
    </xf>
    <xf numFmtId="169" fontId="36" fillId="101" borderId="0" xfId="1" applyNumberFormat="1" applyFont="1" applyFill="1" applyAlignment="1">
      <alignment horizontal="center" vertical="center" wrapText="1"/>
    </xf>
    <xf numFmtId="169" fontId="36" fillId="66" borderId="0" xfId="1" applyNumberFormat="1" applyFont="1" applyFill="1" applyAlignment="1">
      <alignment horizontal="center" vertical="center" wrapText="1"/>
    </xf>
    <xf numFmtId="169" fontId="165" fillId="93" borderId="52" xfId="1" applyNumberFormat="1" applyFont="1" applyFill="1" applyBorder="1" applyAlignment="1">
      <alignment horizontal="center" vertical="center"/>
    </xf>
    <xf numFmtId="169" fontId="86" fillId="54" borderId="9" xfId="1" applyNumberFormat="1" applyFont="1" applyFill="1" applyBorder="1" applyAlignment="1">
      <alignment horizontal="center" vertical="center" wrapText="1"/>
    </xf>
    <xf numFmtId="169" fontId="36" fillId="66" borderId="73" xfId="1" applyNumberFormat="1" applyFont="1" applyFill="1" applyBorder="1" applyAlignment="1">
      <alignment horizontal="center" vertical="center" wrapText="1"/>
    </xf>
    <xf numFmtId="169" fontId="153" fillId="24" borderId="0" xfId="1" applyNumberFormat="1" applyFont="1" applyFill="1" applyAlignment="1">
      <alignment horizontal="center" vertical="center"/>
    </xf>
    <xf numFmtId="17" fontId="36" fillId="11" borderId="24" xfId="1" quotePrefix="1" applyNumberFormat="1" applyFont="1" applyFill="1" applyBorder="1" applyAlignment="1">
      <alignment horizontal="center" vertical="center" wrapText="1"/>
    </xf>
    <xf numFmtId="169" fontId="92" fillId="6" borderId="24" xfId="1" applyNumberFormat="1" applyFont="1" applyFill="1" applyBorder="1" applyAlignment="1">
      <alignment horizontal="center" vertical="center" wrapText="1"/>
    </xf>
    <xf numFmtId="0" fontId="153" fillId="106" borderId="42" xfId="1" applyFont="1" applyFill="1" applyBorder="1" applyAlignment="1">
      <alignment horizontal="center" vertical="center" wrapText="1"/>
    </xf>
    <xf numFmtId="49" fontId="218" fillId="12" borderId="59" xfId="1" applyNumberFormat="1" applyFont="1" applyFill="1" applyBorder="1" applyAlignment="1">
      <alignment horizontal="center" wrapText="1"/>
    </xf>
    <xf numFmtId="0" fontId="204" fillId="106" borderId="22" xfId="1" applyFont="1" applyFill="1" applyBorder="1" applyAlignment="1">
      <alignment horizontal="center" vertical="center" wrapText="1"/>
    </xf>
    <xf numFmtId="0" fontId="157" fillId="107" borderId="59" xfId="0" applyFont="1" applyFill="1" applyBorder="1" applyAlignment="1">
      <alignment horizontal="center" vertical="center" wrapText="1"/>
    </xf>
    <xf numFmtId="49" fontId="165" fillId="93" borderId="52" xfId="1" applyNumberFormat="1" applyFont="1" applyFill="1" applyBorder="1" applyAlignment="1">
      <alignment horizontal="center" vertical="center"/>
    </xf>
    <xf numFmtId="49" fontId="86" fillId="54" borderId="9" xfId="1" applyNumberFormat="1" applyFont="1" applyFill="1" applyBorder="1" applyAlignment="1">
      <alignment horizontal="center" vertical="center" wrapText="1"/>
    </xf>
    <xf numFmtId="166" fontId="36" fillId="11" borderId="24" xfId="1" applyNumberFormat="1" applyFont="1" applyFill="1" applyBorder="1" applyAlignment="1">
      <alignment horizontal="center" vertical="center" wrapText="1"/>
    </xf>
    <xf numFmtId="169" fontId="153" fillId="106" borderId="27" xfId="1" applyNumberFormat="1" applyFont="1" applyFill="1" applyBorder="1" applyAlignment="1">
      <alignment horizontal="center" vertical="center" wrapText="1"/>
    </xf>
    <xf numFmtId="169" fontId="36" fillId="80" borderId="18" xfId="1" applyNumberFormat="1" applyFont="1" applyFill="1" applyBorder="1" applyAlignment="1">
      <alignment horizontal="center" vertical="center" wrapText="1"/>
    </xf>
    <xf numFmtId="169" fontId="36" fillId="9" borderId="134" xfId="1" applyNumberFormat="1" applyFont="1" applyFill="1" applyBorder="1" applyAlignment="1">
      <alignment horizontal="center" vertical="center" wrapText="1"/>
    </xf>
    <xf numFmtId="169" fontId="36" fillId="86" borderId="0" xfId="1" applyNumberFormat="1" applyFont="1" applyFill="1" applyAlignment="1">
      <alignment horizontal="center" vertical="center" wrapText="1"/>
    </xf>
    <xf numFmtId="169" fontId="36" fillId="9" borderId="9" xfId="1" quotePrefix="1" applyNumberFormat="1" applyFont="1" applyFill="1" applyBorder="1" applyAlignment="1">
      <alignment horizontal="center" vertical="center" wrapText="1"/>
    </xf>
    <xf numFmtId="169" fontId="87" fillId="59" borderId="9" xfId="1" applyNumberFormat="1" applyFont="1" applyFill="1" applyBorder="1" applyAlignment="1">
      <alignment horizontal="center" vertical="center" wrapText="1"/>
    </xf>
    <xf numFmtId="169" fontId="36" fillId="104" borderId="9" xfId="1" applyNumberFormat="1" applyFont="1" applyFill="1" applyBorder="1" applyAlignment="1">
      <alignment horizontal="center" vertical="center" wrapText="1"/>
    </xf>
    <xf numFmtId="169" fontId="153" fillId="24" borderId="9" xfId="1" applyNumberFormat="1" applyFont="1" applyFill="1" applyBorder="1" applyAlignment="1">
      <alignment horizontal="center" vertical="center"/>
    </xf>
    <xf numFmtId="169" fontId="36" fillId="86" borderId="21" xfId="1" applyNumberFormat="1" applyFont="1" applyFill="1" applyBorder="1" applyAlignment="1">
      <alignment horizontal="center" vertical="center" wrapText="1"/>
    </xf>
    <xf numFmtId="0" fontId="36" fillId="86" borderId="21" xfId="1" applyFont="1" applyFill="1" applyBorder="1" applyAlignment="1">
      <alignment horizontal="center" vertical="center" wrapText="1"/>
    </xf>
    <xf numFmtId="0" fontId="10" fillId="81" borderId="0" xfId="2" applyFill="1" applyBorder="1" applyAlignment="1">
      <alignment wrapText="1"/>
    </xf>
    <xf numFmtId="0" fontId="195" fillId="20" borderId="22" xfId="2" applyFont="1" applyFill="1" applyBorder="1" applyAlignment="1">
      <alignment horizontal="center" vertical="center" wrapText="1"/>
    </xf>
    <xf numFmtId="0" fontId="137" fillId="24" borderId="52" xfId="2" applyFont="1" applyFill="1" applyBorder="1" applyAlignment="1">
      <alignment horizontal="center" vertical="center" wrapText="1"/>
    </xf>
    <xf numFmtId="0" fontId="10" fillId="20" borderId="52" xfId="2" applyFill="1" applyBorder="1" applyAlignment="1">
      <alignment horizontal="center" vertical="center" wrapText="1"/>
    </xf>
    <xf numFmtId="0" fontId="87" fillId="59" borderId="9" xfId="1" applyFont="1" applyFill="1" applyBorder="1" applyAlignment="1">
      <alignment horizontal="center" vertical="center" wrapText="1"/>
    </xf>
    <xf numFmtId="0" fontId="35" fillId="66" borderId="59" xfId="2" applyFont="1" applyFill="1" applyBorder="1" applyAlignment="1">
      <alignment horizontal="center" vertical="center" wrapText="1"/>
    </xf>
    <xf numFmtId="166" fontId="36" fillId="20" borderId="24" xfId="1" applyNumberFormat="1" applyFont="1" applyFill="1" applyBorder="1" applyAlignment="1">
      <alignment horizontal="center" vertical="center" wrapText="1"/>
    </xf>
    <xf numFmtId="166" fontId="10" fillId="20" borderId="24" xfId="2" applyNumberFormat="1" applyFill="1" applyBorder="1" applyAlignment="1">
      <alignment horizontal="center" vertical="center" wrapText="1"/>
    </xf>
    <xf numFmtId="0" fontId="36" fillId="20" borderId="192" xfId="1" applyFont="1" applyFill="1" applyBorder="1" applyAlignment="1">
      <alignment horizontal="center" vertical="center" wrapText="1"/>
    </xf>
    <xf numFmtId="0" fontId="153" fillId="76" borderId="81" xfId="1" applyFont="1" applyFill="1" applyBorder="1" applyAlignment="1">
      <alignment horizontal="center" vertical="center" wrapText="1"/>
    </xf>
    <xf numFmtId="0" fontId="204" fillId="106" borderId="38" xfId="1" applyFont="1" applyFill="1" applyBorder="1" applyAlignment="1">
      <alignment horizontal="center" vertical="center" wrapText="1"/>
    </xf>
    <xf numFmtId="0" fontId="36" fillId="86" borderId="139" xfId="1" applyFont="1" applyFill="1" applyBorder="1" applyAlignment="1">
      <alignment horizontal="center" vertical="center" wrapText="1"/>
    </xf>
    <xf numFmtId="0" fontId="153" fillId="24" borderId="9" xfId="1" applyFont="1" applyFill="1" applyBorder="1" applyAlignment="1">
      <alignment horizontal="center" vertical="center"/>
    </xf>
    <xf numFmtId="0" fontId="92" fillId="6" borderId="192" xfId="1" applyFont="1" applyFill="1" applyBorder="1" applyAlignment="1">
      <alignment horizontal="center" vertical="center" wrapText="1"/>
    </xf>
    <xf numFmtId="169" fontId="157" fillId="106" borderId="9" xfId="1" applyNumberFormat="1" applyFont="1" applyFill="1" applyBorder="1" applyAlignment="1">
      <alignment horizontal="center" vertical="center"/>
    </xf>
    <xf numFmtId="169" fontId="165" fillId="106" borderId="9" xfId="1" applyNumberFormat="1" applyFont="1" applyFill="1" applyBorder="1" applyAlignment="1">
      <alignment horizontal="center" vertical="center"/>
    </xf>
    <xf numFmtId="169" fontId="87" fillId="9" borderId="9" xfId="1" applyNumberFormat="1" applyFont="1" applyFill="1" applyBorder="1" applyAlignment="1">
      <alignment horizontal="center" vertical="center" wrapText="1"/>
    </xf>
    <xf numFmtId="0" fontId="36" fillId="11" borderId="12" xfId="1" applyFont="1" applyFill="1" applyBorder="1" applyAlignment="1">
      <alignment horizontal="center" vertical="center" wrapText="1"/>
    </xf>
    <xf numFmtId="49" fontId="157" fillId="106" borderId="9" xfId="1" applyNumberFormat="1" applyFont="1" applyFill="1" applyBorder="1" applyAlignment="1">
      <alignment horizontal="center" vertical="center" wrapText="1"/>
    </xf>
    <xf numFmtId="0" fontId="36" fillId="80" borderId="18" xfId="1" applyFont="1" applyFill="1" applyBorder="1" applyAlignment="1">
      <alignment horizontal="center" vertical="center" wrapText="1"/>
    </xf>
    <xf numFmtId="0" fontId="36" fillId="11" borderId="134" xfId="1" applyFont="1" applyFill="1" applyBorder="1" applyAlignment="1">
      <alignment horizontal="center" vertical="center" wrapText="1"/>
    </xf>
    <xf numFmtId="49" fontId="165" fillId="106" borderId="9" xfId="1" applyNumberFormat="1" applyFont="1" applyFill="1" applyBorder="1" applyAlignment="1">
      <alignment horizontal="center" vertical="center" wrapText="1"/>
    </xf>
    <xf numFmtId="166" fontId="36" fillId="11" borderId="1" xfId="1" applyNumberFormat="1" applyFont="1" applyFill="1" applyBorder="1" applyAlignment="1">
      <alignment horizontal="center" vertical="center" wrapText="1"/>
    </xf>
    <xf numFmtId="0" fontId="92" fillId="59" borderId="9" xfId="1" applyFont="1" applyFill="1" applyBorder="1" applyAlignment="1">
      <alignment horizontal="center" vertical="center" wrapText="1"/>
    </xf>
    <xf numFmtId="0" fontId="36" fillId="66" borderId="73" xfId="1" applyFont="1" applyFill="1" applyBorder="1" applyAlignment="1">
      <alignment horizontal="center" vertical="center" wrapText="1"/>
    </xf>
    <xf numFmtId="0" fontId="153" fillId="24" borderId="9" xfId="1" applyFont="1" applyFill="1" applyBorder="1" applyAlignment="1">
      <alignment horizontal="center" vertical="center" wrapText="1"/>
    </xf>
    <xf numFmtId="169" fontId="92" fillId="59" borderId="9" xfId="1" applyNumberFormat="1" applyFont="1" applyFill="1" applyBorder="1" applyAlignment="1">
      <alignment horizontal="center" vertical="center" wrapText="1"/>
    </xf>
    <xf numFmtId="0" fontId="10" fillId="66" borderId="59" xfId="2" applyFill="1" applyBorder="1" applyAlignment="1">
      <alignment horizontal="center" vertical="center" wrapText="1"/>
    </xf>
    <xf numFmtId="169" fontId="153" fillId="106" borderId="26" xfId="1" applyNumberFormat="1" applyFont="1" applyFill="1" applyBorder="1" applyAlignment="1">
      <alignment horizontal="center" vertical="center" wrapText="1"/>
    </xf>
    <xf numFmtId="169" fontId="153" fillId="76" borderId="107" xfId="1" applyNumberFormat="1" applyFont="1" applyFill="1" applyBorder="1" applyAlignment="1">
      <alignment horizontal="center" vertical="center" wrapText="1"/>
    </xf>
    <xf numFmtId="169" fontId="36" fillId="86" borderId="66" xfId="1" applyNumberFormat="1" applyFont="1" applyFill="1" applyBorder="1" applyAlignment="1">
      <alignment horizontal="center" vertical="center" wrapText="1"/>
    </xf>
    <xf numFmtId="169" fontId="138" fillId="24" borderId="107" xfId="1" applyNumberFormat="1" applyFont="1" applyFill="1" applyBorder="1" applyAlignment="1">
      <alignment horizontal="center" vertical="center" wrapText="1"/>
    </xf>
    <xf numFmtId="169" fontId="153" fillId="108" borderId="29" xfId="1" applyNumberFormat="1" applyFont="1" applyFill="1" applyBorder="1" applyAlignment="1">
      <alignment horizontal="center" vertical="center" wrapText="1"/>
    </xf>
    <xf numFmtId="169" fontId="36" fillId="11" borderId="130" xfId="1" quotePrefix="1" applyNumberFormat="1" applyFont="1" applyFill="1" applyBorder="1" applyAlignment="1">
      <alignment horizontal="center" vertical="center" wrapText="1"/>
    </xf>
    <xf numFmtId="169" fontId="92" fillId="6" borderId="130" xfId="1" applyNumberFormat="1" applyFont="1" applyFill="1" applyBorder="1" applyAlignment="1">
      <alignment horizontal="center" vertical="center" wrapText="1"/>
    </xf>
    <xf numFmtId="169" fontId="87" fillId="104" borderId="107" xfId="1" applyNumberFormat="1" applyFont="1" applyFill="1" applyBorder="1" applyAlignment="1">
      <alignment horizontal="center" vertical="center" wrapText="1"/>
    </xf>
    <xf numFmtId="169" fontId="153" fillId="106" borderId="36" xfId="1" applyNumberFormat="1" applyFont="1" applyFill="1" applyBorder="1" applyAlignment="1">
      <alignment horizontal="center" vertical="center" wrapText="1"/>
    </xf>
    <xf numFmtId="169" fontId="153" fillId="106" borderId="37" xfId="1" applyNumberFormat="1" applyFont="1" applyFill="1" applyBorder="1" applyAlignment="1">
      <alignment horizontal="center" vertical="center" wrapText="1"/>
    </xf>
    <xf numFmtId="169" fontId="204" fillId="106" borderId="3" xfId="1" applyNumberFormat="1" applyFont="1" applyFill="1" applyBorder="1" applyAlignment="1">
      <alignment horizontal="center" vertical="center" wrapText="1"/>
    </xf>
    <xf numFmtId="169" fontId="87" fillId="20" borderId="3" xfId="1" applyNumberFormat="1" applyFont="1" applyFill="1" applyBorder="1" applyAlignment="1">
      <alignment horizontal="center" vertical="center" wrapText="1"/>
    </xf>
    <xf numFmtId="169" fontId="87" fillId="80" borderId="87" xfId="1" applyNumberFormat="1" applyFont="1" applyFill="1" applyBorder="1" applyAlignment="1">
      <alignment horizontal="center" vertical="center" wrapText="1"/>
    </xf>
    <xf numFmtId="169" fontId="153" fillId="76" borderId="53" xfId="1" applyNumberFormat="1" applyFont="1" applyFill="1" applyBorder="1" applyAlignment="1">
      <alignment horizontal="center" vertical="center" wrapText="1"/>
    </xf>
    <xf numFmtId="169" fontId="87" fillId="80" borderId="13" xfId="1" applyNumberFormat="1" applyFont="1" applyFill="1" applyBorder="1" applyAlignment="1">
      <alignment horizontal="center" vertical="center" wrapText="1"/>
    </xf>
    <xf numFmtId="169" fontId="138" fillId="24" borderId="53" xfId="1" applyNumberFormat="1" applyFont="1" applyFill="1" applyBorder="1" applyAlignment="1">
      <alignment horizontal="center" vertical="center" wrapText="1"/>
    </xf>
    <xf numFmtId="169" fontId="92" fillId="6" borderId="133" xfId="1" applyNumberFormat="1" applyFont="1" applyFill="1" applyBorder="1" applyAlignment="1">
      <alignment horizontal="center" vertical="center" wrapText="1"/>
    </xf>
    <xf numFmtId="169" fontId="87" fillId="104" borderId="53" xfId="1" applyNumberFormat="1" applyFont="1" applyFill="1" applyBorder="1" applyAlignment="1">
      <alignment horizontal="center" vertical="center" wrapText="1"/>
    </xf>
    <xf numFmtId="169" fontId="36" fillId="9" borderId="3" xfId="1" quotePrefix="1" applyNumberFormat="1" applyFont="1" applyFill="1" applyBorder="1" applyAlignment="1">
      <alignment horizontal="center" vertical="center" wrapText="1"/>
    </xf>
    <xf numFmtId="169" fontId="153" fillId="106" borderId="28" xfId="1" applyNumberFormat="1" applyFont="1" applyFill="1" applyBorder="1" applyAlignment="1">
      <alignment horizontal="center" vertical="center" wrapText="1"/>
    </xf>
    <xf numFmtId="169" fontId="87" fillId="66" borderId="53" xfId="1" applyNumberFormat="1" applyFont="1" applyFill="1" applyBorder="1" applyAlignment="1">
      <alignment horizontal="center" vertical="center" wrapText="1"/>
    </xf>
    <xf numFmtId="169" fontId="36" fillId="86" borderId="64" xfId="1" applyNumberFormat="1" applyFont="1" applyFill="1" applyBorder="1" applyAlignment="1">
      <alignment horizontal="center" vertical="center" wrapText="1"/>
    </xf>
    <xf numFmtId="169" fontId="153" fillId="108" borderId="29" xfId="1" quotePrefix="1" applyNumberFormat="1" applyFont="1" applyFill="1" applyBorder="1" applyAlignment="1">
      <alignment horizontal="center" vertical="center" wrapText="1"/>
    </xf>
    <xf numFmtId="169" fontId="91" fillId="86" borderId="57" xfId="1" applyNumberFormat="1" applyFont="1" applyFill="1" applyBorder="1" applyAlignment="1">
      <alignment horizontal="center" vertical="center" wrapText="1"/>
    </xf>
    <xf numFmtId="169" fontId="36" fillId="9" borderId="23" xfId="1" applyNumberFormat="1" applyFont="1" applyFill="1" applyBorder="1" applyAlignment="1">
      <alignment horizontal="center" vertical="center" wrapText="1"/>
    </xf>
    <xf numFmtId="169" fontId="36" fillId="86" borderId="63" xfId="1" applyNumberFormat="1" applyFont="1" applyFill="1" applyBorder="1" applyAlignment="1">
      <alignment horizontal="center" vertical="center" wrapText="1"/>
    </xf>
    <xf numFmtId="169" fontId="36" fillId="111" borderId="1" xfId="1" quotePrefix="1" applyNumberFormat="1" applyFont="1" applyFill="1" applyBorder="1" applyAlignment="1">
      <alignment horizontal="center" vertical="center" wrapText="1"/>
    </xf>
    <xf numFmtId="169" fontId="153" fillId="108" borderId="1" xfId="1" quotePrefix="1" applyNumberFormat="1" applyFont="1" applyFill="1" applyBorder="1" applyAlignment="1">
      <alignment horizontal="center" vertical="center" wrapText="1"/>
    </xf>
    <xf numFmtId="169" fontId="36" fillId="104" borderId="2" xfId="1" applyNumberFormat="1" applyFont="1" applyFill="1" applyBorder="1" applyAlignment="1">
      <alignment horizontal="center" vertical="center" wrapText="1"/>
    </xf>
    <xf numFmtId="169" fontId="153" fillId="24" borderId="2" xfId="1" applyNumberFormat="1" applyFont="1" applyFill="1" applyBorder="1" applyAlignment="1">
      <alignment horizontal="center" vertical="center"/>
    </xf>
    <xf numFmtId="169" fontId="204" fillId="76" borderId="53" xfId="1" applyNumberFormat="1" applyFont="1" applyFill="1" applyBorder="1" applyAlignment="1">
      <alignment horizontal="center" vertical="center" wrapText="1"/>
    </xf>
    <xf numFmtId="169" fontId="91" fillId="86" borderId="64" xfId="1" applyNumberFormat="1" applyFont="1" applyFill="1" applyBorder="1" applyAlignment="1">
      <alignment horizontal="center" vertical="center" wrapText="1"/>
    </xf>
    <xf numFmtId="169" fontId="221" fillId="106" borderId="30" xfId="1" applyNumberFormat="1" applyFont="1" applyFill="1" applyBorder="1" applyAlignment="1">
      <alignment horizontal="center" vertical="center" wrapText="1"/>
    </xf>
    <xf numFmtId="166" fontId="153" fillId="106" borderId="13" xfId="1" applyNumberFormat="1" applyFont="1" applyFill="1" applyBorder="1" applyAlignment="1">
      <alignment horizontal="left" vertical="center" wrapText="1"/>
    </xf>
    <xf numFmtId="0" fontId="117" fillId="80" borderId="0" xfId="1" applyFont="1" applyFill="1" applyAlignment="1">
      <alignment vertical="center" wrapText="1"/>
    </xf>
    <xf numFmtId="0" fontId="185" fillId="106" borderId="115" xfId="2" applyFont="1" applyFill="1" applyBorder="1" applyAlignment="1">
      <alignment vertical="center" wrapText="1"/>
    </xf>
    <xf numFmtId="0" fontId="157" fillId="107" borderId="3" xfId="0" applyFont="1" applyFill="1" applyBorder="1" applyAlignment="1">
      <alignment vertical="center" wrapText="1"/>
    </xf>
    <xf numFmtId="0" fontId="87" fillId="66" borderId="0" xfId="1" applyFont="1" applyFill="1" applyAlignment="1">
      <alignment vertical="center" wrapText="1"/>
    </xf>
    <xf numFmtId="0" fontId="87" fillId="80" borderId="3" xfId="1" applyFont="1" applyFill="1" applyBorder="1" applyAlignment="1">
      <alignment vertical="center" wrapText="1"/>
    </xf>
    <xf numFmtId="0" fontId="157" fillId="77" borderId="13" xfId="7" applyFont="1" applyFill="1" applyBorder="1" applyAlignment="1">
      <alignment vertical="center" wrapText="1"/>
    </xf>
    <xf numFmtId="0" fontId="90" fillId="44" borderId="0" xfId="0" applyFont="1" applyFill="1" applyAlignment="1">
      <alignment vertical="center" wrapText="1"/>
    </xf>
    <xf numFmtId="166" fontId="153" fillId="106" borderId="3" xfId="1" applyNumberFormat="1" applyFont="1" applyFill="1" applyBorder="1" applyAlignment="1">
      <alignment vertical="center" wrapText="1"/>
    </xf>
    <xf numFmtId="166" fontId="36" fillId="86" borderId="4" xfId="1" applyNumberFormat="1" applyFont="1" applyFill="1" applyBorder="1" applyAlignment="1">
      <alignment horizontal="left" vertical="center" wrapText="1"/>
    </xf>
    <xf numFmtId="0" fontId="153" fillId="106" borderId="115" xfId="1" applyFont="1" applyFill="1" applyBorder="1" applyAlignment="1">
      <alignment vertical="center" wrapText="1"/>
    </xf>
    <xf numFmtId="0" fontId="217" fillId="107" borderId="0" xfId="0" applyFont="1" applyFill="1" applyAlignment="1">
      <alignment vertical="center" wrapText="1"/>
    </xf>
    <xf numFmtId="166" fontId="36" fillId="66" borderId="2" xfId="1" applyNumberFormat="1" applyFont="1" applyFill="1" applyBorder="1" applyAlignment="1">
      <alignment horizontal="left" vertical="center" wrapText="1"/>
    </xf>
    <xf numFmtId="166" fontId="36" fillId="9" borderId="22" xfId="1" applyNumberFormat="1" applyFont="1" applyFill="1" applyBorder="1" applyAlignment="1">
      <alignment horizontal="left" vertical="center" wrapText="1"/>
    </xf>
    <xf numFmtId="0" fontId="36" fillId="80" borderId="228" xfId="1" applyFont="1" applyFill="1" applyBorder="1" applyAlignment="1">
      <alignment vertical="center" wrapText="1"/>
    </xf>
    <xf numFmtId="0" fontId="125" fillId="10" borderId="2" xfId="0" applyFont="1" applyFill="1" applyBorder="1" applyAlignment="1">
      <alignment horizontal="left" vertical="center" wrapText="1"/>
    </xf>
    <xf numFmtId="0" fontId="87" fillId="86" borderId="2" xfId="1" applyFont="1" applyFill="1" applyBorder="1" applyAlignment="1">
      <alignment vertical="center" wrapText="1"/>
    </xf>
    <xf numFmtId="166" fontId="87" fillId="9" borderId="2" xfId="1" applyNumberFormat="1" applyFont="1" applyFill="1" applyBorder="1" applyAlignment="1">
      <alignment vertical="center" wrapText="1"/>
    </xf>
    <xf numFmtId="166" fontId="36" fillId="80" borderId="1" xfId="1" applyNumberFormat="1" applyFont="1" applyFill="1" applyBorder="1" applyAlignment="1">
      <alignment horizontal="left" vertical="top" wrapText="1"/>
    </xf>
    <xf numFmtId="0" fontId="178" fillId="9" borderId="2" xfId="1" applyFont="1" applyFill="1" applyBorder="1" applyAlignment="1">
      <alignment vertical="center" wrapText="1"/>
    </xf>
    <xf numFmtId="0" fontId="86" fillId="7" borderId="2" xfId="0" applyFont="1" applyFill="1" applyBorder="1" applyAlignment="1">
      <alignment vertical="center" wrapText="1"/>
    </xf>
    <xf numFmtId="0" fontId="87" fillId="9" borderId="23" xfId="1" applyFont="1" applyFill="1" applyBorder="1" applyAlignment="1">
      <alignment vertical="center" wrapText="1"/>
    </xf>
    <xf numFmtId="166" fontId="153" fillId="106" borderId="23" xfId="1" applyNumberFormat="1" applyFont="1" applyFill="1" applyBorder="1" applyAlignment="1">
      <alignment horizontal="left" vertical="center" wrapText="1"/>
    </xf>
    <xf numFmtId="0" fontId="117" fillId="80" borderId="0" xfId="1" applyFont="1" applyFill="1" applyAlignment="1">
      <alignment horizontal="left" vertical="center" wrapText="1"/>
    </xf>
    <xf numFmtId="0" fontId="153" fillId="106" borderId="0" xfId="1" applyFont="1" applyFill="1" applyAlignment="1">
      <alignment horizontal="left" vertical="center" wrapText="1"/>
    </xf>
    <xf numFmtId="0" fontId="138" fillId="78" borderId="0" xfId="1" applyFont="1" applyFill="1" applyAlignment="1">
      <alignment horizontal="left" vertical="center" wrapText="1"/>
    </xf>
    <xf numFmtId="0" fontId="157" fillId="107" borderId="3" xfId="0" applyFont="1" applyFill="1" applyBorder="1" applyAlignment="1">
      <alignment horizontal="left" vertical="center" wrapText="1"/>
    </xf>
    <xf numFmtId="0" fontId="88" fillId="66" borderId="0" xfId="1" applyFont="1" applyFill="1" applyAlignment="1">
      <alignment horizontal="left" vertical="center" wrapText="1"/>
    </xf>
    <xf numFmtId="0" fontId="36" fillId="80" borderId="87" xfId="1" applyFont="1" applyFill="1" applyBorder="1" applyAlignment="1">
      <alignment horizontal="left" vertical="center" wrapText="1"/>
    </xf>
    <xf numFmtId="14" fontId="36" fillId="9" borderId="1" xfId="1" applyNumberFormat="1" applyFont="1" applyFill="1" applyBorder="1" applyAlignment="1">
      <alignment horizontal="left" vertical="center" wrapText="1"/>
    </xf>
    <xf numFmtId="0" fontId="157" fillId="77" borderId="13" xfId="7" applyFont="1" applyFill="1" applyBorder="1" applyAlignment="1">
      <alignment horizontal="left" vertical="center" wrapText="1"/>
    </xf>
    <xf numFmtId="0" fontId="90" fillId="44" borderId="0" xfId="0" applyFont="1" applyFill="1" applyAlignment="1">
      <alignment horizontal="left" vertical="center" wrapText="1"/>
    </xf>
    <xf numFmtId="0" fontId="138" fillId="78" borderId="23" xfId="1" applyFont="1" applyFill="1" applyBorder="1" applyAlignment="1">
      <alignment horizontal="left" vertical="center" wrapText="1"/>
    </xf>
    <xf numFmtId="166" fontId="87" fillId="88" borderId="3" xfId="1" applyNumberFormat="1" applyFont="1" applyFill="1" applyBorder="1" applyAlignment="1">
      <alignment horizontal="left" vertical="center" wrapText="1"/>
    </xf>
    <xf numFmtId="0" fontId="157" fillId="107" borderId="0" xfId="0" applyFont="1" applyFill="1" applyAlignment="1">
      <alignment horizontal="left" vertical="center" wrapText="1"/>
    </xf>
    <xf numFmtId="0" fontId="87" fillId="9" borderId="0" xfId="1" applyFont="1" applyFill="1" applyAlignment="1">
      <alignment horizontal="left" vertical="center" wrapText="1"/>
    </xf>
    <xf numFmtId="0" fontId="87" fillId="9" borderId="3" xfId="1" applyFont="1" applyFill="1" applyBorder="1" applyAlignment="1">
      <alignment horizontal="left" vertical="center" wrapText="1"/>
    </xf>
    <xf numFmtId="166" fontId="36" fillId="9" borderId="0" xfId="1" applyNumberFormat="1" applyFont="1" applyFill="1" applyAlignment="1">
      <alignment horizontal="left" vertical="center" wrapText="1"/>
    </xf>
    <xf numFmtId="0" fontId="36" fillId="80" borderId="0" xfId="1" applyFont="1" applyFill="1" applyAlignment="1">
      <alignment horizontal="left" vertical="center" wrapText="1"/>
    </xf>
    <xf numFmtId="166" fontId="153" fillId="106" borderId="3" xfId="1" applyNumberFormat="1" applyFont="1" applyFill="1" applyBorder="1" applyAlignment="1">
      <alignment horizontal="left" vertical="center" wrapText="1"/>
    </xf>
    <xf numFmtId="0" fontId="138" fillId="24" borderId="13" xfId="1" applyFont="1" applyFill="1" applyBorder="1" applyAlignment="1">
      <alignment horizontal="left" vertical="center" wrapText="1"/>
    </xf>
    <xf numFmtId="0" fontId="87" fillId="86" borderId="2" xfId="1" applyFont="1" applyFill="1" applyBorder="1" applyAlignment="1">
      <alignment horizontal="left" vertical="center" wrapText="1"/>
    </xf>
    <xf numFmtId="0" fontId="110" fillId="81" borderId="22" xfId="0" applyFont="1" applyFill="1" applyBorder="1" applyAlignment="1">
      <alignment horizontal="left" vertical="center" wrapText="1"/>
    </xf>
    <xf numFmtId="0" fontId="87" fillId="80" borderId="0" xfId="1" applyFont="1" applyFill="1" applyAlignment="1">
      <alignment horizontal="left" vertical="center" wrapText="1"/>
    </xf>
    <xf numFmtId="0" fontId="36" fillId="80" borderId="2" xfId="1" applyFont="1" applyFill="1" applyBorder="1" applyAlignment="1">
      <alignment horizontal="left" vertical="center" wrapText="1"/>
    </xf>
    <xf numFmtId="0" fontId="153" fillId="108" borderId="1" xfId="1" applyFont="1" applyFill="1" applyBorder="1" applyAlignment="1">
      <alignment horizontal="left" vertical="center" wrapText="1"/>
    </xf>
    <xf numFmtId="0" fontId="152" fillId="10" borderId="1" xfId="0" applyFont="1" applyFill="1" applyBorder="1" applyAlignment="1">
      <alignment horizontal="left" vertical="center" wrapText="1"/>
    </xf>
    <xf numFmtId="0" fontId="138" fillId="106" borderId="2" xfId="1" applyFont="1" applyFill="1" applyBorder="1" applyAlignment="1">
      <alignment horizontal="left" vertical="center" wrapText="1"/>
    </xf>
    <xf numFmtId="166" fontId="153" fillId="106" borderId="2" xfId="1" applyNumberFormat="1" applyFont="1" applyFill="1" applyBorder="1" applyAlignment="1">
      <alignment horizontal="left" vertical="center" wrapText="1"/>
    </xf>
    <xf numFmtId="0" fontId="87" fillId="9" borderId="2" xfId="1" applyFont="1" applyFill="1" applyBorder="1" applyAlignment="1">
      <alignment horizontal="left" vertical="center" wrapText="1"/>
    </xf>
    <xf numFmtId="0" fontId="138" fillId="104" borderId="22" xfId="1" applyFont="1" applyFill="1" applyBorder="1" applyAlignment="1">
      <alignment horizontal="left" vertical="center" wrapText="1"/>
    </xf>
    <xf numFmtId="0" fontId="138" fillId="106" borderId="0" xfId="1" applyFont="1" applyFill="1" applyAlignment="1">
      <alignment horizontal="left" vertical="center" wrapText="1"/>
    </xf>
    <xf numFmtId="17" fontId="36" fillId="9" borderId="3" xfId="1" applyNumberFormat="1" applyFont="1" applyFill="1" applyBorder="1" applyAlignment="1">
      <alignment horizontal="left" vertical="center" wrapText="1"/>
    </xf>
    <xf numFmtId="0" fontId="92" fillId="6" borderId="3" xfId="1" applyFont="1" applyFill="1" applyBorder="1" applyAlignment="1">
      <alignment horizontal="left" vertical="center" wrapText="1"/>
    </xf>
    <xf numFmtId="0" fontId="87" fillId="104" borderId="13" xfId="1" applyFont="1" applyFill="1" applyBorder="1" applyAlignment="1">
      <alignment horizontal="left" vertical="center" wrapText="1"/>
    </xf>
    <xf numFmtId="0" fontId="138" fillId="78" borderId="20" xfId="1" applyFont="1" applyFill="1" applyBorder="1" applyAlignment="1">
      <alignment vertical="center" wrapText="1"/>
    </xf>
    <xf numFmtId="166" fontId="36" fillId="80" borderId="87" xfId="1" applyNumberFormat="1" applyFont="1" applyFill="1" applyBorder="1" applyAlignment="1">
      <alignment vertical="center" wrapText="1"/>
    </xf>
    <xf numFmtId="166" fontId="36" fillId="66" borderId="2" xfId="1" applyNumberFormat="1" applyFont="1" applyFill="1" applyBorder="1" applyAlignment="1">
      <alignment vertical="center" wrapText="1"/>
    </xf>
    <xf numFmtId="166" fontId="36" fillId="9" borderId="20" xfId="1" applyNumberFormat="1" applyFont="1" applyFill="1" applyBorder="1" applyAlignment="1">
      <alignment vertical="center" wrapText="1"/>
    </xf>
    <xf numFmtId="0" fontId="138" fillId="78" borderId="23" xfId="1" applyFont="1" applyFill="1" applyBorder="1" applyAlignment="1">
      <alignment vertical="center" wrapText="1"/>
    </xf>
    <xf numFmtId="0" fontId="25" fillId="107" borderId="188" xfId="0" applyFont="1" applyFill="1" applyBorder="1" applyAlignment="1">
      <alignment horizontal="left" vertical="center" wrapText="1"/>
    </xf>
    <xf numFmtId="166" fontId="87" fillId="9" borderId="22" xfId="1" applyNumberFormat="1" applyFont="1" applyFill="1" applyBorder="1" applyAlignment="1">
      <alignment vertical="center" wrapText="1"/>
    </xf>
    <xf numFmtId="166" fontId="36" fillId="66" borderId="207" xfId="1" applyNumberFormat="1" applyFont="1" applyFill="1" applyBorder="1" applyAlignment="1">
      <alignment vertical="center" wrapText="1"/>
    </xf>
    <xf numFmtId="49" fontId="36" fillId="80" borderId="166" xfId="1" applyNumberFormat="1" applyFont="1" applyFill="1" applyBorder="1" applyAlignment="1">
      <alignment horizontal="center" vertical="center" wrapText="1"/>
    </xf>
    <xf numFmtId="166" fontId="153" fillId="106" borderId="0" xfId="1" applyNumberFormat="1" applyFont="1" applyFill="1" applyAlignment="1">
      <alignment vertical="center" wrapText="1"/>
    </xf>
    <xf numFmtId="0" fontId="170" fillId="81" borderId="2" xfId="0" applyFont="1" applyFill="1" applyBorder="1" applyAlignment="1">
      <alignment horizontal="left" vertical="center" wrapText="1"/>
    </xf>
    <xf numFmtId="0" fontId="87" fillId="9" borderId="24" xfId="1" applyFont="1" applyFill="1" applyBorder="1" applyAlignment="1">
      <alignment vertical="center" wrapText="1"/>
    </xf>
    <xf numFmtId="0" fontId="153" fillId="76" borderId="2" xfId="1" applyFont="1" applyFill="1" applyBorder="1" applyAlignment="1">
      <alignment vertical="center" wrapText="1"/>
    </xf>
    <xf numFmtId="0" fontId="157" fillId="107" borderId="91" xfId="7" applyFont="1" applyFill="1" applyBorder="1" applyAlignment="1">
      <alignment vertical="center" wrapText="1"/>
    </xf>
    <xf numFmtId="166" fontId="87" fillId="9" borderId="91" xfId="1" applyNumberFormat="1" applyFont="1" applyFill="1" applyBorder="1" applyAlignment="1">
      <alignment vertical="center" wrapText="1"/>
    </xf>
    <xf numFmtId="0" fontId="153" fillId="106" borderId="106" xfId="1" applyFont="1" applyFill="1" applyBorder="1" applyAlignment="1">
      <alignment vertical="center" wrapText="1"/>
    </xf>
    <xf numFmtId="0" fontId="85" fillId="106" borderId="1" xfId="1" applyFont="1" applyFill="1" applyBorder="1" applyAlignment="1">
      <alignment vertical="center" wrapText="1"/>
    </xf>
    <xf numFmtId="0" fontId="85" fillId="9" borderId="2" xfId="1" applyFont="1" applyFill="1" applyBorder="1" applyAlignment="1">
      <alignment vertical="center" wrapText="1"/>
    </xf>
    <xf numFmtId="0" fontId="87" fillId="6" borderId="3" xfId="1" applyFont="1" applyFill="1" applyBorder="1" applyAlignment="1">
      <alignment vertical="center" wrapText="1"/>
    </xf>
    <xf numFmtId="14" fontId="36" fillId="80" borderId="87" xfId="1" applyNumberFormat="1" applyFont="1" applyFill="1" applyBorder="1" applyAlignment="1">
      <alignment horizontal="center" vertical="center" wrapText="1"/>
    </xf>
    <xf numFmtId="14" fontId="153" fillId="76" borderId="13" xfId="1" applyNumberFormat="1" applyFont="1" applyFill="1" applyBorder="1" applyAlignment="1">
      <alignment horizontal="center" vertical="center" wrapText="1"/>
    </xf>
    <xf numFmtId="14" fontId="36" fillId="86" borderId="4" xfId="1" applyNumberFormat="1" applyFont="1" applyFill="1" applyBorder="1" applyAlignment="1">
      <alignment horizontal="center" vertical="center" wrapText="1"/>
    </xf>
    <xf numFmtId="14" fontId="138" fillId="24" borderId="13" xfId="1" applyNumberFormat="1" applyFont="1" applyFill="1" applyBorder="1" applyAlignment="1">
      <alignment horizontal="center" vertical="center" wrapText="1"/>
    </xf>
    <xf numFmtId="14" fontId="92" fillId="6" borderId="3" xfId="1" applyNumberFormat="1" applyFont="1" applyFill="1" applyBorder="1" applyAlignment="1">
      <alignment horizontal="center" vertical="center" wrapText="1"/>
    </xf>
    <xf numFmtId="14" fontId="87" fillId="104" borderId="13" xfId="1" applyNumberFormat="1" applyFont="1" applyFill="1" applyBorder="1" applyAlignment="1">
      <alignment horizontal="center" vertical="center" wrapText="1"/>
    </xf>
    <xf numFmtId="166" fontId="36" fillId="9" borderId="3" xfId="1" applyNumberFormat="1" applyFont="1" applyFill="1" applyBorder="1" applyAlignment="1">
      <alignment horizontal="center" vertical="center" wrapText="1"/>
    </xf>
    <xf numFmtId="14" fontId="87" fillId="88" borderId="32" xfId="1" applyNumberFormat="1" applyFont="1" applyFill="1" applyBorder="1" applyAlignment="1">
      <alignment horizontal="center" vertical="center" wrapText="1"/>
    </xf>
    <xf numFmtId="14" fontId="36" fillId="86" borderId="13" xfId="1" applyNumberFormat="1" applyFont="1" applyFill="1" applyBorder="1" applyAlignment="1">
      <alignment horizontal="center" vertical="center" wrapText="1"/>
    </xf>
    <xf numFmtId="14" fontId="87" fillId="9" borderId="3" xfId="1" applyNumberFormat="1" applyFont="1" applyFill="1" applyBorder="1" applyAlignment="1">
      <alignment horizontal="center" vertical="center" wrapText="1"/>
    </xf>
    <xf numFmtId="14" fontId="138" fillId="106" borderId="32" xfId="1" applyNumberFormat="1" applyFont="1" applyFill="1" applyBorder="1" applyAlignment="1">
      <alignment horizontal="center" vertical="center" wrapText="1"/>
    </xf>
    <xf numFmtId="14" fontId="36" fillId="27" borderId="3" xfId="1" applyNumberFormat="1" applyFont="1" applyFill="1" applyBorder="1" applyAlignment="1">
      <alignment horizontal="center" vertical="center" wrapText="1"/>
    </xf>
    <xf numFmtId="14" fontId="153" fillId="78" borderId="169" xfId="1" applyNumberFormat="1" applyFont="1" applyFill="1" applyBorder="1" applyAlignment="1">
      <alignment horizontal="center" vertical="center" wrapText="1"/>
    </xf>
    <xf numFmtId="14" fontId="36" fillId="6" borderId="2" xfId="1" applyNumberFormat="1" applyFont="1" applyFill="1" applyBorder="1" applyAlignment="1">
      <alignment horizontal="center" vertical="center" wrapText="1"/>
    </xf>
    <xf numFmtId="14" fontId="87" fillId="88" borderId="2" xfId="1" applyNumberFormat="1" applyFont="1" applyFill="1" applyBorder="1" applyAlignment="1">
      <alignment horizontal="center" vertical="center" wrapText="1"/>
    </xf>
    <xf numFmtId="14" fontId="36" fillId="101" borderId="2" xfId="1" applyNumberFormat="1" applyFont="1" applyFill="1" applyBorder="1" applyAlignment="1">
      <alignment horizontal="center" vertical="center" wrapText="1"/>
    </xf>
    <xf numFmtId="14" fontId="36" fillId="111" borderId="13" xfId="1" applyNumberFormat="1" applyFont="1" applyFill="1" applyBorder="1" applyAlignment="1">
      <alignment horizontal="center" vertical="center" wrapText="1"/>
    </xf>
    <xf numFmtId="14" fontId="36" fillId="104" borderId="2" xfId="1" applyNumberFormat="1" applyFont="1" applyFill="1" applyBorder="1" applyAlignment="1">
      <alignment horizontal="center" vertical="center" wrapText="1"/>
    </xf>
    <xf numFmtId="14" fontId="84" fillId="80" borderId="87" xfId="1" applyNumberFormat="1" applyFont="1" applyFill="1" applyBorder="1" applyAlignment="1">
      <alignment horizontal="center" vertical="center" wrapText="1"/>
    </xf>
    <xf numFmtId="14" fontId="172" fillId="111" borderId="13" xfId="1" applyNumberFormat="1" applyFont="1" applyFill="1" applyBorder="1" applyAlignment="1">
      <alignment horizontal="center" vertical="center" wrapText="1"/>
    </xf>
    <xf numFmtId="14" fontId="85" fillId="9" borderId="13" xfId="1" applyNumberFormat="1" applyFont="1" applyFill="1" applyBorder="1" applyAlignment="1">
      <alignment horizontal="center" vertical="center" wrapText="1"/>
    </xf>
    <xf numFmtId="14" fontId="87" fillId="80" borderId="22" xfId="1" applyNumberFormat="1" applyFont="1" applyFill="1" applyBorder="1" applyAlignment="1">
      <alignment horizontal="center" vertical="center" wrapText="1"/>
    </xf>
    <xf numFmtId="14" fontId="36" fillId="88" borderId="22" xfId="1" applyNumberFormat="1" applyFont="1" applyFill="1" applyBorder="1" applyAlignment="1">
      <alignment horizontal="center" vertical="center" wrapText="1"/>
    </xf>
    <xf numFmtId="0" fontId="92" fillId="9" borderId="13" xfId="1" applyFont="1" applyFill="1" applyBorder="1" applyAlignment="1">
      <alignment vertical="center" wrapText="1"/>
    </xf>
    <xf numFmtId="0" fontId="3" fillId="9" borderId="13" xfId="1" applyFont="1" applyFill="1" applyBorder="1" applyAlignment="1">
      <alignment vertical="center" wrapText="1"/>
    </xf>
    <xf numFmtId="0" fontId="3" fillId="9" borderId="13" xfId="1" applyFont="1" applyFill="1" applyBorder="1" applyAlignment="1">
      <alignment horizontal="center" vertical="center" wrapText="1"/>
    </xf>
    <xf numFmtId="166" fontId="84" fillId="66" borderId="1" xfId="1" applyNumberFormat="1" applyFont="1" applyFill="1" applyBorder="1" applyAlignment="1">
      <alignment vertical="center" wrapText="1"/>
    </xf>
    <xf numFmtId="166" fontId="84" fillId="66" borderId="1" xfId="1" applyNumberFormat="1" applyFont="1" applyFill="1" applyBorder="1" applyAlignment="1">
      <alignment horizontal="left" vertical="center" wrapText="1"/>
    </xf>
    <xf numFmtId="0" fontId="87" fillId="59" borderId="0" xfId="1" applyFont="1" applyFill="1" applyAlignment="1">
      <alignment vertical="center" wrapText="1"/>
    </xf>
    <xf numFmtId="0" fontId="87" fillId="59" borderId="0" xfId="1" applyFont="1" applyFill="1" applyAlignment="1">
      <alignment horizontal="left" vertical="center" wrapText="1"/>
    </xf>
    <xf numFmtId="169" fontId="87" fillId="80" borderId="1" xfId="1" applyNumberFormat="1" applyFont="1" applyFill="1" applyBorder="1" applyAlignment="1">
      <alignment horizontal="center" vertical="center" wrapText="1"/>
    </xf>
    <xf numFmtId="0" fontId="36" fillId="86" borderId="29" xfId="1" quotePrefix="1" applyFont="1" applyFill="1" applyBorder="1" applyAlignment="1">
      <alignment horizontal="center" vertical="center" wrapText="1"/>
    </xf>
    <xf numFmtId="14" fontId="88" fillId="80" borderId="1" xfId="1" applyNumberFormat="1" applyFont="1" applyFill="1" applyBorder="1" applyAlignment="1">
      <alignment horizontal="center" vertical="center" wrapText="1"/>
    </xf>
    <xf numFmtId="166" fontId="178" fillId="66" borderId="22" xfId="1" applyNumberFormat="1" applyFont="1" applyFill="1" applyBorder="1" applyAlignment="1">
      <alignment horizontal="center" vertical="center" wrapText="1"/>
    </xf>
    <xf numFmtId="0" fontId="193" fillId="66" borderId="1" xfId="8" applyFont="1" applyFill="1" applyBorder="1" applyAlignment="1">
      <alignment vertical="center" wrapText="1"/>
    </xf>
    <xf numFmtId="0" fontId="193" fillId="66" borderId="1" xfId="2" applyFont="1" applyFill="1" applyBorder="1" applyAlignment="1">
      <alignment horizontal="center" vertical="center" wrapText="1"/>
    </xf>
    <xf numFmtId="0" fontId="153" fillId="106" borderId="132" xfId="1" applyFont="1" applyFill="1" applyBorder="1" applyAlignment="1">
      <alignment horizontal="center" vertical="center" wrapText="1"/>
    </xf>
    <xf numFmtId="0" fontId="153" fillId="106" borderId="133" xfId="1" applyFont="1" applyFill="1" applyBorder="1" applyAlignment="1">
      <alignment horizontal="center" vertical="center" wrapText="1"/>
    </xf>
    <xf numFmtId="0" fontId="153" fillId="106" borderId="192" xfId="1" applyFont="1" applyFill="1" applyBorder="1" applyAlignment="1">
      <alignment horizontal="center" vertical="center" wrapText="1"/>
    </xf>
    <xf numFmtId="49" fontId="157" fillId="107" borderId="24" xfId="1" applyNumberFormat="1" applyFont="1" applyFill="1" applyBorder="1" applyAlignment="1">
      <alignment horizontal="center" vertical="center"/>
    </xf>
    <xf numFmtId="166" fontId="167" fillId="20" borderId="1" xfId="2" applyNumberFormat="1" applyFont="1" applyFill="1" applyBorder="1" applyAlignment="1">
      <alignment horizontal="center" vertical="center" wrapText="1"/>
    </xf>
    <xf numFmtId="0" fontId="138" fillId="106" borderId="91" xfId="1" applyFont="1" applyFill="1" applyBorder="1" applyAlignment="1">
      <alignment horizontal="center" vertical="center" wrapText="1"/>
    </xf>
    <xf numFmtId="1" fontId="165" fillId="107" borderId="22" xfId="1" applyNumberFormat="1" applyFont="1" applyFill="1" applyBorder="1" applyAlignment="1">
      <alignment horizontal="center" vertical="center" wrapText="1"/>
    </xf>
    <xf numFmtId="0" fontId="36" fillId="81" borderId="9" xfId="1" applyFont="1" applyFill="1" applyBorder="1" applyAlignment="1">
      <alignment vertical="center" wrapText="1"/>
    </xf>
    <xf numFmtId="1" fontId="36" fillId="9" borderId="91" xfId="1" applyNumberFormat="1" applyFont="1" applyFill="1" applyBorder="1" applyAlignment="1">
      <alignment horizontal="center" vertical="center" wrapText="1"/>
    </xf>
    <xf numFmtId="1" fontId="157" fillId="107" borderId="172" xfId="1" applyNumberFormat="1" applyFont="1" applyFill="1" applyBorder="1" applyAlignment="1">
      <alignment horizontal="center" vertical="center" wrapText="1"/>
    </xf>
    <xf numFmtId="0" fontId="84" fillId="66" borderId="2" xfId="1" applyFont="1" applyFill="1" applyBorder="1" applyAlignment="1">
      <alignment horizontal="center" vertical="center" wrapText="1"/>
    </xf>
    <xf numFmtId="166" fontId="92" fillId="6" borderId="1" xfId="1" applyNumberFormat="1" applyFont="1" applyFill="1" applyBorder="1" applyAlignment="1">
      <alignment horizontal="center" vertical="center" wrapText="1"/>
    </xf>
    <xf numFmtId="167" fontId="85" fillId="6" borderId="22" xfId="1" applyNumberFormat="1" applyFont="1" applyFill="1" applyBorder="1" applyAlignment="1">
      <alignment horizontal="center" vertical="center" wrapText="1"/>
    </xf>
    <xf numFmtId="166" fontId="36" fillId="106" borderId="22" xfId="1" applyNumberFormat="1" applyFont="1" applyFill="1" applyBorder="1" applyAlignment="1">
      <alignment horizontal="center" vertical="center" wrapText="1"/>
    </xf>
    <xf numFmtId="166" fontId="196" fillId="106" borderId="24" xfId="1" applyNumberFormat="1" applyFont="1" applyFill="1" applyBorder="1" applyAlignment="1">
      <alignment horizontal="center" vertical="center" wrapText="1"/>
    </xf>
    <xf numFmtId="167" fontId="188" fillId="6" borderId="22" xfId="1" applyNumberFormat="1" applyFont="1" applyFill="1" applyBorder="1" applyAlignment="1">
      <alignment horizontal="center" vertical="center" wrapText="1"/>
    </xf>
    <xf numFmtId="166" fontId="176" fillId="6" borderId="1" xfId="1" applyNumberFormat="1" applyFont="1" applyFill="1" applyBorder="1" applyAlignment="1">
      <alignment horizontal="center" vertical="center" wrapText="1"/>
    </xf>
    <xf numFmtId="166" fontId="153" fillId="106" borderId="57" xfId="1" applyNumberFormat="1" applyFont="1" applyFill="1" applyBorder="1" applyAlignment="1">
      <alignment horizontal="center" vertical="center" wrapText="1"/>
    </xf>
    <xf numFmtId="166" fontId="92" fillId="6" borderId="2" xfId="1" applyNumberFormat="1" applyFont="1" applyFill="1" applyBorder="1" applyAlignment="1">
      <alignment horizontal="center" vertical="center" wrapText="1"/>
    </xf>
    <xf numFmtId="166" fontId="92" fillId="6" borderId="9" xfId="1" applyNumberFormat="1" applyFont="1" applyFill="1" applyBorder="1" applyAlignment="1">
      <alignment horizontal="center" vertical="center" wrapText="1"/>
    </xf>
    <xf numFmtId="165" fontId="153" fillId="106" borderId="9" xfId="1" applyNumberFormat="1" applyFont="1" applyFill="1" applyBorder="1" applyAlignment="1">
      <alignment horizontal="center" vertical="center" wrapText="1"/>
    </xf>
    <xf numFmtId="0" fontId="153" fillId="106" borderId="40" xfId="1" applyFont="1" applyFill="1" applyBorder="1" applyAlignment="1">
      <alignment vertical="center" wrapText="1"/>
    </xf>
    <xf numFmtId="0" fontId="153" fillId="106" borderId="83" xfId="1" applyFont="1" applyFill="1" applyBorder="1" applyAlignment="1">
      <alignment vertical="center" wrapText="1"/>
    </xf>
    <xf numFmtId="0" fontId="192" fillId="107" borderId="1" xfId="2" applyFont="1" applyFill="1" applyBorder="1" applyAlignment="1">
      <alignment wrapText="1"/>
    </xf>
    <xf numFmtId="169" fontId="157" fillId="107" borderId="47" xfId="1" applyNumberFormat="1" applyFont="1" applyFill="1" applyBorder="1" applyAlignment="1">
      <alignment horizontal="center" vertical="center" wrapText="1"/>
    </xf>
    <xf numFmtId="0" fontId="36" fillId="20" borderId="9" xfId="1" applyFont="1" applyFill="1" applyBorder="1" applyAlignment="1">
      <alignment horizontal="center" vertical="center" wrapText="1"/>
    </xf>
    <xf numFmtId="169" fontId="153" fillId="106" borderId="38" xfId="1" applyNumberFormat="1" applyFont="1" applyFill="1" applyBorder="1" applyAlignment="1">
      <alignment horizontal="center" vertical="center" wrapText="1"/>
    </xf>
    <xf numFmtId="169" fontId="36" fillId="5" borderId="1" xfId="1" applyNumberFormat="1" applyFont="1" applyFill="1" applyBorder="1" applyAlignment="1">
      <alignment horizontal="center" vertical="center" wrapText="1"/>
    </xf>
    <xf numFmtId="0" fontId="157" fillId="77" borderId="1" xfId="7" applyFont="1" applyFill="1" applyBorder="1" applyAlignment="1">
      <alignment vertical="center" wrapText="1"/>
    </xf>
    <xf numFmtId="0" fontId="217" fillId="107" borderId="1" xfId="0" applyFont="1" applyFill="1" applyBorder="1" applyAlignment="1">
      <alignment vertical="center" wrapText="1"/>
    </xf>
    <xf numFmtId="0" fontId="117" fillId="80" borderId="1" xfId="1" applyFont="1" applyFill="1" applyBorder="1" applyAlignment="1">
      <alignment horizontal="left" vertical="center" wrapText="1"/>
    </xf>
    <xf numFmtId="0" fontId="25" fillId="107" borderId="1" xfId="0" applyFont="1" applyFill="1" applyBorder="1" applyAlignment="1">
      <alignment horizontal="left" vertical="center" wrapText="1"/>
    </xf>
    <xf numFmtId="14" fontId="138" fillId="78" borderId="13" xfId="1" applyNumberFormat="1" applyFont="1" applyFill="1" applyBorder="1" applyAlignment="1">
      <alignment horizontal="center" vertical="center" wrapText="1"/>
    </xf>
    <xf numFmtId="49" fontId="157" fillId="77" borderId="22" xfId="1" applyNumberFormat="1" applyFont="1" applyFill="1" applyBorder="1" applyAlignment="1">
      <alignment horizontal="center" vertical="center" wrapText="1"/>
    </xf>
    <xf numFmtId="0" fontId="205" fillId="106" borderId="1" xfId="2" applyFont="1" applyFill="1" applyBorder="1" applyAlignment="1" applyProtection="1">
      <alignment vertical="center" wrapText="1"/>
    </xf>
    <xf numFmtId="167" fontId="180" fillId="106" borderId="1" xfId="1" applyNumberFormat="1" applyFont="1" applyFill="1" applyBorder="1" applyAlignment="1">
      <alignment horizontal="center" vertical="center" wrapText="1"/>
    </xf>
    <xf numFmtId="167" fontId="138" fillId="106" borderId="1" xfId="1" applyNumberFormat="1" applyFont="1" applyFill="1" applyBorder="1" applyAlignment="1">
      <alignment horizontal="center" vertical="center" wrapText="1"/>
    </xf>
    <xf numFmtId="169" fontId="153" fillId="106" borderId="136" xfId="1" applyNumberFormat="1" applyFont="1" applyFill="1" applyBorder="1" applyAlignment="1">
      <alignment horizontal="center" vertical="center" wrapText="1"/>
    </xf>
    <xf numFmtId="166" fontId="153" fillId="106" borderId="137" xfId="1" applyNumberFormat="1" applyFont="1" applyFill="1" applyBorder="1" applyAlignment="1">
      <alignment horizontal="center" vertical="center" wrapText="1"/>
    </xf>
    <xf numFmtId="169" fontId="153" fillId="106" borderId="47" xfId="1" applyNumberFormat="1" applyFont="1" applyFill="1" applyBorder="1" applyAlignment="1">
      <alignment horizontal="center" vertical="center" wrapText="1"/>
    </xf>
    <xf numFmtId="49" fontId="157" fillId="107" borderId="52" xfId="1" applyNumberFormat="1" applyFont="1" applyFill="1" applyBorder="1" applyAlignment="1">
      <alignment horizontal="center" vertical="center"/>
    </xf>
    <xf numFmtId="166" fontId="138" fillId="106" borderId="52" xfId="1" applyNumberFormat="1" applyFont="1" applyFill="1" applyBorder="1" applyAlignment="1">
      <alignment horizontal="center" vertical="center" wrapText="1"/>
    </xf>
    <xf numFmtId="0" fontId="192" fillId="106" borderId="13" xfId="2" applyFont="1" applyFill="1" applyBorder="1" applyAlignment="1">
      <alignment vertical="center" wrapText="1"/>
    </xf>
    <xf numFmtId="0" fontId="10" fillId="106" borderId="0" xfId="2" applyFill="1" applyBorder="1" applyAlignment="1" applyProtection="1">
      <alignment vertical="center" wrapText="1"/>
    </xf>
    <xf numFmtId="169" fontId="138" fillId="106" borderId="52" xfId="1" applyNumberFormat="1" applyFont="1" applyFill="1" applyBorder="1" applyAlignment="1">
      <alignment horizontal="center" vertical="center" wrapText="1"/>
    </xf>
    <xf numFmtId="14" fontId="138" fillId="106" borderId="13" xfId="1" applyNumberFormat="1" applyFont="1" applyFill="1" applyBorder="1" applyAlignment="1">
      <alignment horizontal="center" vertical="center" wrapText="1"/>
    </xf>
    <xf numFmtId="169" fontId="157" fillId="107" borderId="52" xfId="1" applyNumberFormat="1" applyFont="1" applyFill="1" applyBorder="1" applyAlignment="1">
      <alignment horizontal="center" vertical="center"/>
    </xf>
    <xf numFmtId="169" fontId="203" fillId="107" borderId="46" xfId="1" applyNumberFormat="1" applyFont="1" applyFill="1" applyBorder="1" applyAlignment="1">
      <alignment horizontal="center" vertical="center"/>
    </xf>
    <xf numFmtId="49" fontId="157" fillId="107" borderId="1" xfId="1" applyNumberFormat="1" applyFont="1" applyFill="1" applyBorder="1" applyAlignment="1">
      <alignment horizontal="center" vertical="center"/>
    </xf>
    <xf numFmtId="169" fontId="212" fillId="106" borderId="30" xfId="1" applyNumberFormat="1" applyFont="1" applyFill="1" applyBorder="1" applyAlignment="1">
      <alignment horizontal="center" vertical="center" wrapText="1"/>
    </xf>
    <xf numFmtId="0" fontId="165" fillId="107" borderId="0" xfId="7" applyFont="1" applyFill="1" applyBorder="1" applyAlignment="1">
      <alignment horizontal="left" vertical="center" wrapText="1"/>
    </xf>
    <xf numFmtId="14" fontId="138" fillId="76" borderId="22" xfId="1" applyNumberFormat="1" applyFont="1" applyFill="1" applyBorder="1" applyAlignment="1">
      <alignment horizontal="center" vertical="center" wrapText="1"/>
    </xf>
    <xf numFmtId="0" fontId="196" fillId="23" borderId="11" xfId="1" applyFont="1" applyFill="1" applyBorder="1" applyAlignment="1">
      <alignment horizontal="center" vertical="center" wrapText="1"/>
    </xf>
    <xf numFmtId="0" fontId="167" fillId="106" borderId="1" xfId="2" applyFont="1" applyFill="1" applyBorder="1" applyAlignment="1">
      <alignment vertical="center" wrapText="1"/>
    </xf>
    <xf numFmtId="0" fontId="167" fillId="106" borderId="0" xfId="2" applyFont="1" applyFill="1" applyBorder="1" applyAlignment="1" applyProtection="1">
      <alignment vertical="center" wrapText="1"/>
    </xf>
    <xf numFmtId="0" fontId="202" fillId="106" borderId="1" xfId="2" applyNumberFormat="1" applyFont="1" applyFill="1" applyBorder="1" applyAlignment="1">
      <alignment vertical="center" wrapText="1"/>
    </xf>
    <xf numFmtId="0" fontId="167" fillId="106" borderId="1" xfId="2" applyFont="1" applyFill="1" applyBorder="1" applyAlignment="1" applyProtection="1">
      <alignment vertical="center" wrapText="1"/>
    </xf>
    <xf numFmtId="0" fontId="167" fillId="106" borderId="1" xfId="2" applyFont="1" applyFill="1" applyBorder="1" applyAlignment="1">
      <alignment wrapText="1"/>
    </xf>
    <xf numFmtId="0" fontId="217" fillId="29" borderId="51" xfId="6" applyFont="1" applyFill="1" applyBorder="1" applyAlignment="1">
      <alignment horizontal="center" vertical="center" wrapText="1"/>
    </xf>
    <xf numFmtId="0" fontId="167" fillId="78" borderId="1" xfId="2" applyFont="1" applyFill="1" applyBorder="1" applyAlignment="1">
      <alignment horizontal="center" vertical="center" wrapText="1"/>
    </xf>
    <xf numFmtId="166" fontId="192" fillId="106" borderId="1" xfId="2" applyNumberFormat="1" applyFont="1" applyFill="1" applyBorder="1" applyAlignment="1">
      <alignment horizontal="center" vertical="center" wrapText="1"/>
    </xf>
    <xf numFmtId="0" fontId="202" fillId="107" borderId="1" xfId="2" applyFont="1" applyFill="1" applyBorder="1" applyAlignment="1">
      <alignment wrapText="1"/>
    </xf>
    <xf numFmtId="0" fontId="207" fillId="106" borderId="0" xfId="2" applyFont="1" applyFill="1" applyBorder="1" applyAlignment="1">
      <alignment vertical="center" wrapText="1"/>
    </xf>
    <xf numFmtId="0" fontId="192" fillId="107" borderId="1" xfId="2" applyFont="1" applyFill="1" applyBorder="1" applyAlignment="1">
      <alignment vertical="top" wrapText="1"/>
    </xf>
    <xf numFmtId="0" fontId="165" fillId="107" borderId="1" xfId="7" applyFont="1" applyFill="1" applyBorder="1" applyAlignment="1">
      <alignment horizontal="left" vertical="center" wrapText="1"/>
    </xf>
    <xf numFmtId="169" fontId="184" fillId="106" borderId="46" xfId="1" applyNumberFormat="1" applyFont="1" applyFill="1" applyBorder="1" applyAlignment="1">
      <alignment horizontal="center" vertical="center" wrapText="1"/>
    </xf>
    <xf numFmtId="49" fontId="184" fillId="106" borderId="22" xfId="1" applyNumberFormat="1" applyFont="1" applyFill="1" applyBorder="1" applyAlignment="1">
      <alignment horizontal="center" vertical="center" wrapText="1"/>
    </xf>
    <xf numFmtId="169" fontId="184" fillId="106" borderId="1" xfId="1" applyNumberFormat="1" applyFont="1" applyFill="1" applyBorder="1" applyAlignment="1">
      <alignment horizontal="center" vertical="center" wrapText="1"/>
    </xf>
    <xf numFmtId="0" fontId="227" fillId="106" borderId="1" xfId="1" applyFont="1" applyFill="1" applyBorder="1" applyAlignment="1">
      <alignment horizontal="center" vertical="center" wrapText="1"/>
    </xf>
    <xf numFmtId="49" fontId="228" fillId="107" borderId="22" xfId="1" applyNumberFormat="1" applyFont="1" applyFill="1" applyBorder="1" applyAlignment="1">
      <alignment horizontal="center" vertical="center" wrapText="1"/>
    </xf>
    <xf numFmtId="0" fontId="184" fillId="106" borderId="1" xfId="1" applyFont="1" applyFill="1" applyBorder="1" applyAlignment="1">
      <alignment horizontal="center" vertical="center" wrapText="1"/>
    </xf>
    <xf numFmtId="0" fontId="184" fillId="106" borderId="22" xfId="1" applyFont="1" applyFill="1" applyBorder="1" applyAlignment="1">
      <alignment horizontal="center" vertical="center" wrapText="1"/>
    </xf>
    <xf numFmtId="169" fontId="184" fillId="106" borderId="22" xfId="1" applyNumberFormat="1" applyFont="1" applyFill="1" applyBorder="1" applyAlignment="1">
      <alignment horizontal="center" vertical="center" wrapText="1"/>
    </xf>
    <xf numFmtId="169" fontId="184" fillId="106" borderId="29" xfId="1" applyNumberFormat="1" applyFont="1" applyFill="1" applyBorder="1" applyAlignment="1">
      <alignment horizontal="center" vertical="center" wrapText="1"/>
    </xf>
    <xf numFmtId="169" fontId="184" fillId="106" borderId="30" xfId="1" applyNumberFormat="1" applyFont="1" applyFill="1" applyBorder="1" applyAlignment="1">
      <alignment horizontal="center" vertical="center" wrapText="1"/>
    </xf>
    <xf numFmtId="169" fontId="153" fillId="20" borderId="1" xfId="1" applyNumberFormat="1" applyFont="1" applyFill="1" applyBorder="1" applyAlignment="1">
      <alignment horizontal="center" vertical="center" wrapText="1"/>
    </xf>
    <xf numFmtId="0" fontId="153" fillId="20" borderId="1" xfId="1" applyFont="1" applyFill="1" applyBorder="1" applyAlignment="1">
      <alignment horizontal="center" vertical="center" wrapText="1"/>
    </xf>
    <xf numFmtId="169" fontId="153" fillId="20" borderId="30" xfId="1" applyNumberFormat="1" applyFont="1" applyFill="1" applyBorder="1" applyAlignment="1">
      <alignment horizontal="center" vertical="center" wrapText="1"/>
    </xf>
    <xf numFmtId="169" fontId="86" fillId="12" borderId="46" xfId="1" applyNumberFormat="1" applyFont="1" applyFill="1" applyBorder="1" applyAlignment="1">
      <alignment horizontal="center" vertical="center" wrapText="1"/>
    </xf>
    <xf numFmtId="49" fontId="86" fillId="12" borderId="22" xfId="1" applyNumberFormat="1" applyFont="1" applyFill="1" applyBorder="1" applyAlignment="1">
      <alignment horizontal="center" vertical="center" wrapText="1"/>
    </xf>
    <xf numFmtId="169" fontId="117" fillId="11" borderId="29" xfId="1" applyNumberFormat="1" applyFont="1" applyFill="1" applyBorder="1" applyAlignment="1">
      <alignment horizontal="center" vertical="center" wrapText="1"/>
    </xf>
    <xf numFmtId="169" fontId="117" fillId="9" borderId="1" xfId="1" applyNumberFormat="1" applyFont="1" applyFill="1" applyBorder="1" applyAlignment="1">
      <alignment horizontal="center" vertical="center" wrapText="1"/>
    </xf>
    <xf numFmtId="169" fontId="117" fillId="11" borderId="29" xfId="1" quotePrefix="1" applyNumberFormat="1" applyFont="1" applyFill="1" applyBorder="1" applyAlignment="1">
      <alignment horizontal="center" vertical="center" wrapText="1"/>
    </xf>
    <xf numFmtId="0" fontId="117" fillId="9" borderId="1" xfId="1" applyFont="1" applyFill="1" applyBorder="1" applyAlignment="1">
      <alignment horizontal="left" vertical="center" wrapText="1"/>
    </xf>
    <xf numFmtId="14" fontId="117" fillId="9" borderId="1" xfId="1" applyNumberFormat="1" applyFont="1" applyFill="1" applyBorder="1" applyAlignment="1">
      <alignment horizontal="center" vertical="center" wrapText="1"/>
    </xf>
    <xf numFmtId="0" fontId="117" fillId="9" borderId="1" xfId="1" applyFont="1" applyFill="1" applyBorder="1" applyAlignment="1">
      <alignment horizontal="center" vertical="center" wrapText="1"/>
    </xf>
    <xf numFmtId="0" fontId="153" fillId="11" borderId="22" xfId="1" applyFont="1" applyFill="1" applyBorder="1" applyAlignment="1">
      <alignment horizontal="center" vertical="center" wrapText="1"/>
    </xf>
    <xf numFmtId="166" fontId="117" fillId="14" borderId="85" xfId="1" applyNumberFormat="1" applyFont="1" applyFill="1" applyBorder="1" applyAlignment="1">
      <alignment horizontal="center" vertical="center" wrapText="1"/>
    </xf>
    <xf numFmtId="169" fontId="117" fillId="27" borderId="40" xfId="1" quotePrefix="1" applyNumberFormat="1" applyFont="1" applyFill="1" applyBorder="1" applyAlignment="1">
      <alignment horizontal="center" vertical="center" wrapText="1"/>
    </xf>
    <xf numFmtId="166" fontId="117" fillId="27" borderId="83" xfId="1" applyNumberFormat="1" applyFont="1" applyFill="1" applyBorder="1" applyAlignment="1">
      <alignment horizontal="left" vertical="center" wrapText="1"/>
    </xf>
    <xf numFmtId="0" fontId="166" fillId="9" borderId="9" xfId="1" applyFont="1" applyFill="1" applyBorder="1" applyAlignment="1">
      <alignment vertical="center" wrapText="1"/>
    </xf>
    <xf numFmtId="166" fontId="36" fillId="9" borderId="2" xfId="1" applyNumberFormat="1" applyFont="1" applyFill="1" applyBorder="1" applyAlignment="1">
      <alignment horizontal="center" vertical="center" wrapText="1"/>
    </xf>
    <xf numFmtId="0" fontId="180" fillId="9" borderId="9" xfId="1" applyFont="1" applyFill="1" applyBorder="1" applyAlignment="1">
      <alignment vertical="center" wrapText="1"/>
    </xf>
    <xf numFmtId="0" fontId="87" fillId="9" borderId="22" xfId="1" quotePrefix="1" applyFont="1" applyFill="1" applyBorder="1" applyAlignment="1">
      <alignment vertical="center" wrapText="1"/>
    </xf>
    <xf numFmtId="169" fontId="117" fillId="20" borderId="1" xfId="1" applyNumberFormat="1" applyFont="1" applyFill="1" applyBorder="1" applyAlignment="1">
      <alignment horizontal="center" vertical="center" wrapText="1"/>
    </xf>
    <xf numFmtId="165" fontId="117" fillId="9" borderId="29" xfId="1" applyNumberFormat="1" applyFont="1" applyFill="1" applyBorder="1" applyAlignment="1">
      <alignment horizontal="center" vertical="center" wrapText="1"/>
    </xf>
    <xf numFmtId="169" fontId="87" fillId="11" borderId="46" xfId="1" applyNumberFormat="1" applyFont="1" applyFill="1" applyBorder="1" applyAlignment="1">
      <alignment horizontal="center" vertical="center" wrapText="1"/>
    </xf>
    <xf numFmtId="49" fontId="87" fillId="11" borderId="22" xfId="1" applyNumberFormat="1" applyFont="1" applyFill="1" applyBorder="1" applyAlignment="1">
      <alignment horizontal="center" vertical="center" wrapText="1"/>
    </xf>
    <xf numFmtId="169" fontId="86" fillId="12" borderId="22" xfId="1" applyNumberFormat="1" applyFont="1" applyFill="1" applyBorder="1" applyAlignment="1">
      <alignment horizontal="center" vertical="center" wrapText="1"/>
    </xf>
    <xf numFmtId="0" fontId="196" fillId="106" borderId="8" xfId="1" applyFont="1" applyFill="1" applyBorder="1" applyAlignment="1">
      <alignment vertical="center" wrapText="1"/>
    </xf>
    <xf numFmtId="166" fontId="196" fillId="106" borderId="3" xfId="1" applyNumberFormat="1" applyFont="1" applyFill="1" applyBorder="1" applyAlignment="1">
      <alignment horizontal="center" vertical="center" wrapText="1"/>
    </xf>
    <xf numFmtId="166" fontId="153" fillId="106" borderId="112" xfId="1" applyNumberFormat="1" applyFont="1" applyFill="1" applyBorder="1" applyAlignment="1">
      <alignment horizontal="center" vertical="center" wrapText="1"/>
    </xf>
    <xf numFmtId="0" fontId="202" fillId="106" borderId="3" xfId="8" applyFont="1" applyFill="1" applyBorder="1" applyAlignment="1">
      <alignment vertical="center" wrapText="1"/>
    </xf>
    <xf numFmtId="0" fontId="208" fillId="106" borderId="0" xfId="2" applyFont="1" applyFill="1" applyBorder="1" applyAlignment="1">
      <alignment vertical="center" wrapText="1"/>
    </xf>
    <xf numFmtId="0" fontId="192" fillId="106" borderId="3" xfId="2" applyFont="1" applyFill="1" applyBorder="1" applyAlignment="1">
      <alignment vertical="center" wrapText="1"/>
    </xf>
    <xf numFmtId="169" fontId="202" fillId="106" borderId="1" xfId="2" applyNumberFormat="1" applyFont="1" applyFill="1" applyBorder="1" applyAlignment="1">
      <alignment horizontal="center" vertical="center" wrapText="1"/>
    </xf>
    <xf numFmtId="0" fontId="167" fillId="106" borderId="0" xfId="2" applyFont="1" applyFill="1" applyBorder="1" applyAlignment="1">
      <alignment vertical="center" wrapText="1"/>
    </xf>
    <xf numFmtId="0" fontId="202" fillId="106" borderId="44" xfId="2" applyFont="1" applyFill="1" applyBorder="1" applyAlignment="1">
      <alignment horizontal="center" vertical="center" wrapText="1"/>
    </xf>
    <xf numFmtId="169" fontId="157" fillId="107" borderId="24" xfId="1" applyNumberFormat="1" applyFont="1" applyFill="1" applyBorder="1" applyAlignment="1">
      <alignment horizontal="center" vertical="center"/>
    </xf>
    <xf numFmtId="169" fontId="228" fillId="107" borderId="22" xfId="1" applyNumberFormat="1" applyFont="1" applyFill="1" applyBorder="1" applyAlignment="1">
      <alignment horizontal="center" vertical="center"/>
    </xf>
    <xf numFmtId="169" fontId="153" fillId="20" borderId="22" xfId="1" applyNumberFormat="1" applyFont="1" applyFill="1" applyBorder="1" applyAlignment="1">
      <alignment horizontal="center" vertical="center" wrapText="1"/>
    </xf>
    <xf numFmtId="0" fontId="153" fillId="20" borderId="22" xfId="1" applyFont="1" applyFill="1" applyBorder="1" applyAlignment="1">
      <alignment horizontal="center" vertical="center" wrapText="1"/>
    </xf>
    <xf numFmtId="166" fontId="9" fillId="5" borderId="0" xfId="1" applyNumberFormat="1" applyFont="1" applyFill="1" applyAlignment="1">
      <alignment horizontal="center" vertical="center"/>
    </xf>
    <xf numFmtId="166" fontId="9" fillId="5" borderId="13" xfId="1" applyNumberFormat="1" applyFont="1" applyFill="1" applyBorder="1" applyAlignment="1">
      <alignment horizontal="center" vertical="center"/>
    </xf>
    <xf numFmtId="166" fontId="9" fillId="5" borderId="1" xfId="1" applyNumberFormat="1" applyFont="1" applyFill="1" applyBorder="1" applyAlignment="1">
      <alignment horizontal="center" vertical="center"/>
    </xf>
    <xf numFmtId="166" fontId="9" fillId="8" borderId="0" xfId="1" applyNumberFormat="1" applyFont="1" applyFill="1" applyAlignment="1">
      <alignment horizontal="center" vertical="center"/>
    </xf>
    <xf numFmtId="166" fontId="36" fillId="80" borderId="22" xfId="1" applyNumberFormat="1" applyFont="1" applyFill="1" applyBorder="1" applyAlignment="1">
      <alignment vertical="center" wrapText="1"/>
    </xf>
    <xf numFmtId="166" fontId="36" fillId="80" borderId="9" xfId="1" applyNumberFormat="1" applyFont="1" applyFill="1" applyBorder="1" applyAlignment="1">
      <alignment vertical="center" wrapText="1"/>
    </xf>
    <xf numFmtId="169" fontId="36" fillId="80" borderId="40" xfId="1" applyNumberFormat="1" applyFont="1" applyFill="1" applyBorder="1" applyAlignment="1">
      <alignment vertical="center" wrapText="1"/>
    </xf>
    <xf numFmtId="169" fontId="36" fillId="80" borderId="46" xfId="1" applyNumberFormat="1" applyFont="1" applyFill="1" applyBorder="1" applyAlignment="1">
      <alignment vertical="center" wrapText="1"/>
    </xf>
    <xf numFmtId="0" fontId="185" fillId="106" borderId="1" xfId="2" applyFont="1" applyFill="1" applyBorder="1" applyAlignment="1">
      <alignment horizontal="center" vertical="center" wrapText="1"/>
    </xf>
    <xf numFmtId="0" fontId="153" fillId="106" borderId="18" xfId="1" applyFont="1" applyFill="1" applyBorder="1" applyAlignment="1">
      <alignment vertical="center" wrapText="1"/>
    </xf>
    <xf numFmtId="0" fontId="196" fillId="106" borderId="18" xfId="1" applyFont="1" applyFill="1" applyBorder="1" applyAlignment="1">
      <alignment vertical="center" wrapText="1"/>
    </xf>
    <xf numFmtId="0" fontId="153" fillId="106" borderId="80" xfId="1" applyFont="1" applyFill="1" applyBorder="1" applyAlignment="1">
      <alignment horizontal="center" vertical="center" wrapText="1"/>
    </xf>
    <xf numFmtId="167" fontId="196" fillId="106" borderId="1" xfId="1" applyNumberFormat="1" applyFont="1" applyFill="1" applyBorder="1" applyAlignment="1">
      <alignment horizontal="center" vertical="center" wrapText="1"/>
    </xf>
    <xf numFmtId="0" fontId="202" fillId="107" borderId="0" xfId="8" applyFont="1" applyFill="1" applyBorder="1" applyAlignment="1">
      <alignment vertical="center" wrapText="1"/>
    </xf>
    <xf numFmtId="169" fontId="157" fillId="106" borderId="73" xfId="1" applyNumberFormat="1" applyFont="1" applyFill="1" applyBorder="1" applyAlignment="1">
      <alignment horizontal="center" vertical="center"/>
    </xf>
    <xf numFmtId="0" fontId="153" fillId="106" borderId="87" xfId="1" applyFont="1" applyFill="1" applyBorder="1" applyAlignment="1">
      <alignment vertical="center" wrapText="1"/>
    </xf>
    <xf numFmtId="0" fontId="153" fillId="107" borderId="12" xfId="1" applyFont="1" applyFill="1" applyBorder="1" applyAlignment="1">
      <alignment vertical="center" wrapText="1"/>
    </xf>
    <xf numFmtId="0" fontId="153" fillId="107" borderId="8" xfId="1" applyFont="1" applyFill="1" applyBorder="1" applyAlignment="1">
      <alignment vertical="center" wrapText="1"/>
    </xf>
    <xf numFmtId="0" fontId="153" fillId="106" borderId="8" xfId="1" applyFont="1" applyFill="1" applyBorder="1" applyAlignment="1">
      <alignment vertical="center" wrapText="1"/>
    </xf>
    <xf numFmtId="0" fontId="196" fillId="106" borderId="87" xfId="1" applyFont="1" applyFill="1" applyBorder="1" applyAlignment="1">
      <alignment vertical="center" wrapText="1"/>
    </xf>
    <xf numFmtId="0" fontId="196" fillId="107" borderId="12" xfId="1" applyFont="1" applyFill="1" applyBorder="1" applyAlignment="1">
      <alignment vertical="center" wrapText="1"/>
    </xf>
    <xf numFmtId="0" fontId="196" fillId="107" borderId="0" xfId="1" applyFont="1" applyFill="1" applyAlignment="1">
      <alignment vertical="center" wrapText="1"/>
    </xf>
    <xf numFmtId="0" fontId="196" fillId="106" borderId="24" xfId="1" applyFont="1" applyFill="1" applyBorder="1" applyAlignment="1">
      <alignment vertical="center" wrapText="1"/>
    </xf>
    <xf numFmtId="0" fontId="153" fillId="107" borderId="3" xfId="1" applyFont="1" applyFill="1" applyBorder="1" applyAlignment="1">
      <alignment vertical="center" wrapText="1"/>
    </xf>
    <xf numFmtId="0" fontId="153" fillId="106" borderId="112" xfId="1" quotePrefix="1" applyFont="1" applyFill="1" applyBorder="1" applyAlignment="1">
      <alignment vertical="center" wrapText="1"/>
    </xf>
    <xf numFmtId="1" fontId="153" fillId="106" borderId="87" xfId="1" applyNumberFormat="1" applyFont="1" applyFill="1" applyBorder="1" applyAlignment="1">
      <alignment horizontal="center" vertical="center" wrapText="1"/>
    </xf>
    <xf numFmtId="1" fontId="157" fillId="107" borderId="52" xfId="1" applyNumberFormat="1" applyFont="1" applyFill="1" applyBorder="1" applyAlignment="1">
      <alignment horizontal="center" vertical="center" wrapText="1"/>
    </xf>
    <xf numFmtId="1" fontId="138" fillId="106" borderId="0" xfId="1" applyNumberFormat="1" applyFont="1" applyFill="1" applyAlignment="1">
      <alignment horizontal="center" vertical="center" wrapText="1"/>
    </xf>
    <xf numFmtId="1" fontId="157" fillId="110" borderId="163" xfId="1" applyNumberFormat="1" applyFont="1" applyFill="1" applyBorder="1" applyAlignment="1">
      <alignment horizontal="center" vertical="center" wrapText="1"/>
    </xf>
    <xf numFmtId="1" fontId="157" fillId="107" borderId="3" xfId="1" applyNumberFormat="1" applyFont="1" applyFill="1" applyBorder="1" applyAlignment="1">
      <alignment horizontal="center" vertical="center" wrapText="1"/>
    </xf>
    <xf numFmtId="49" fontId="153" fillId="106" borderId="87" xfId="1" applyNumberFormat="1" applyFont="1" applyFill="1" applyBorder="1" applyAlignment="1">
      <alignment horizontal="center" vertical="center" wrapText="1"/>
    </xf>
    <xf numFmtId="49" fontId="153" fillId="106" borderId="91" xfId="1" applyNumberFormat="1" applyFont="1" applyFill="1" applyBorder="1" applyAlignment="1">
      <alignment horizontal="center" vertical="center" wrapText="1"/>
    </xf>
    <xf numFmtId="0" fontId="153" fillId="106" borderId="87" xfId="1" applyFont="1" applyFill="1" applyBorder="1" applyAlignment="1">
      <alignment horizontal="center" vertical="center" wrapText="1"/>
    </xf>
    <xf numFmtId="0" fontId="153" fillId="106" borderId="91" xfId="1" applyFont="1" applyFill="1" applyBorder="1" applyAlignment="1">
      <alignment horizontal="center" vertical="center" wrapText="1"/>
    </xf>
    <xf numFmtId="0" fontId="153" fillId="107" borderId="23" xfId="1" applyFont="1" applyFill="1" applyBorder="1" applyAlignment="1">
      <alignment horizontal="center" vertical="center" wrapText="1"/>
    </xf>
    <xf numFmtId="0" fontId="153" fillId="107" borderId="3" xfId="1" applyFont="1" applyFill="1" applyBorder="1" applyAlignment="1">
      <alignment horizontal="center" vertical="center" wrapText="1"/>
    </xf>
    <xf numFmtId="166" fontId="153" fillId="106" borderId="87" xfId="1" applyNumberFormat="1" applyFont="1" applyFill="1" applyBorder="1" applyAlignment="1">
      <alignment horizontal="center" vertical="center" wrapText="1"/>
    </xf>
    <xf numFmtId="166" fontId="153" fillId="106" borderId="91" xfId="1" applyNumberFormat="1" applyFont="1" applyFill="1" applyBorder="1" applyAlignment="1">
      <alignment horizontal="center" vertical="center" wrapText="1"/>
    </xf>
    <xf numFmtId="166" fontId="138" fillId="76" borderId="87" xfId="1" applyNumberFormat="1" applyFont="1" applyFill="1" applyBorder="1" applyAlignment="1">
      <alignment horizontal="center" vertical="center" wrapText="1"/>
    </xf>
    <xf numFmtId="166" fontId="180" fillId="76" borderId="87" xfId="1" applyNumberFormat="1" applyFont="1" applyFill="1" applyBorder="1" applyAlignment="1">
      <alignment horizontal="center" vertical="center" wrapText="1"/>
    </xf>
    <xf numFmtId="166" fontId="180" fillId="106" borderId="52" xfId="1" applyNumberFormat="1" applyFont="1" applyFill="1" applyBorder="1" applyAlignment="1">
      <alignment horizontal="center" vertical="center" wrapText="1"/>
    </xf>
    <xf numFmtId="166" fontId="196" fillId="106" borderId="91" xfId="1" applyNumberFormat="1" applyFont="1" applyFill="1" applyBorder="1" applyAlignment="1">
      <alignment horizontal="center" vertical="center" wrapText="1"/>
    </xf>
    <xf numFmtId="166" fontId="138" fillId="78" borderId="87" xfId="1" applyNumberFormat="1" applyFont="1" applyFill="1" applyBorder="1" applyAlignment="1">
      <alignment horizontal="center" vertical="center" wrapText="1"/>
    </xf>
    <xf numFmtId="167" fontId="153" fillId="106" borderId="57" xfId="1" applyNumberFormat="1" applyFont="1" applyFill="1" applyBorder="1" applyAlignment="1">
      <alignment horizontal="center" vertical="center" wrapText="1"/>
    </xf>
    <xf numFmtId="169" fontId="153" fillId="106" borderId="87" xfId="1" applyNumberFormat="1" applyFont="1" applyFill="1" applyBorder="1" applyAlignment="1">
      <alignment horizontal="center" vertical="center" wrapText="1"/>
    </xf>
    <xf numFmtId="169" fontId="153" fillId="106" borderId="91" xfId="1" applyNumberFormat="1" applyFont="1" applyFill="1" applyBorder="1" applyAlignment="1">
      <alignment horizontal="center" vertical="center" wrapText="1"/>
    </xf>
    <xf numFmtId="167" fontId="153" fillId="106" borderId="227" xfId="1" applyNumberFormat="1" applyFont="1" applyFill="1" applyBorder="1" applyAlignment="1">
      <alignment horizontal="center" vertical="center" wrapText="1"/>
    </xf>
    <xf numFmtId="166" fontId="153" fillId="106" borderId="193" xfId="1" applyNumberFormat="1" applyFont="1" applyFill="1" applyBorder="1" applyAlignment="1">
      <alignment horizontal="center" vertical="center" wrapText="1"/>
    </xf>
    <xf numFmtId="165" fontId="153" fillId="106" borderId="87" xfId="1" applyNumberFormat="1" applyFont="1" applyFill="1" applyBorder="1" applyAlignment="1">
      <alignment horizontal="center" vertical="center" wrapText="1"/>
    </xf>
    <xf numFmtId="165" fontId="153" fillId="107" borderId="130" xfId="1" applyNumberFormat="1" applyFont="1" applyFill="1" applyBorder="1" applyAlignment="1">
      <alignment horizontal="center" vertical="center" wrapText="1"/>
    </xf>
    <xf numFmtId="0" fontId="137" fillId="107" borderId="87" xfId="2" applyFont="1" applyFill="1" applyBorder="1" applyAlignment="1">
      <alignment vertical="center" wrapText="1"/>
    </xf>
    <xf numFmtId="0" fontId="192" fillId="107" borderId="3" xfId="2" applyFont="1" applyFill="1" applyBorder="1" applyAlignment="1">
      <alignment vertical="center" wrapText="1"/>
    </xf>
    <xf numFmtId="0" fontId="202" fillId="106" borderId="13" xfId="8" applyFont="1" applyFill="1" applyBorder="1" applyAlignment="1">
      <alignment horizontal="left" vertical="center" wrapText="1"/>
    </xf>
    <xf numFmtId="0" fontId="196" fillId="106" borderId="13" xfId="1" applyFont="1" applyFill="1" applyBorder="1" applyAlignment="1">
      <alignment vertical="center" wrapText="1"/>
    </xf>
    <xf numFmtId="0" fontId="210" fillId="106" borderId="60" xfId="2" applyFont="1" applyFill="1" applyBorder="1" applyAlignment="1">
      <alignment horizontal="left" vertical="center" wrapText="1"/>
    </xf>
    <xf numFmtId="0" fontId="202" fillId="107" borderId="3" xfId="2" applyFont="1" applyFill="1" applyBorder="1" applyAlignment="1">
      <alignment vertical="center" wrapText="1"/>
    </xf>
    <xf numFmtId="0" fontId="202" fillId="106" borderId="91" xfId="8" applyFont="1" applyFill="1" applyBorder="1" applyAlignment="1">
      <alignment vertical="center" wrapText="1"/>
    </xf>
    <xf numFmtId="0" fontId="202" fillId="106" borderId="87" xfId="2" applyFont="1" applyFill="1" applyBorder="1" applyAlignment="1">
      <alignment horizontal="left" vertical="center" wrapText="1"/>
    </xf>
    <xf numFmtId="0" fontId="192" fillId="106" borderId="0" xfId="8" applyFont="1" applyFill="1" applyBorder="1" applyAlignment="1">
      <alignment vertical="center" wrapText="1"/>
    </xf>
    <xf numFmtId="0" fontId="192" fillId="106" borderId="13" xfId="2" applyFont="1" applyFill="1" applyBorder="1" applyAlignment="1">
      <alignment horizontal="left" vertical="center" wrapText="1"/>
    </xf>
    <xf numFmtId="0" fontId="192" fillId="106" borderId="91" xfId="2" applyFont="1" applyFill="1" applyBorder="1" applyAlignment="1">
      <alignment vertical="center" wrapText="1"/>
    </xf>
    <xf numFmtId="0" fontId="202" fillId="106" borderId="2" xfId="8" applyFont="1" applyFill="1" applyBorder="1" applyAlignment="1">
      <alignment vertical="center"/>
    </xf>
    <xf numFmtId="0" fontId="202" fillId="107" borderId="3" xfId="8" applyFont="1" applyFill="1" applyBorder="1" applyAlignment="1">
      <alignment wrapText="1"/>
    </xf>
    <xf numFmtId="0" fontId="196" fillId="107" borderId="3" xfId="1" applyFont="1" applyFill="1" applyBorder="1" applyAlignment="1">
      <alignment vertical="center" wrapText="1"/>
    </xf>
    <xf numFmtId="169" fontId="153" fillId="107" borderId="3" xfId="1" applyNumberFormat="1" applyFont="1" applyFill="1" applyBorder="1" applyAlignment="1">
      <alignment horizontal="center" vertical="center" wrapText="1"/>
    </xf>
    <xf numFmtId="169" fontId="138" fillId="106" borderId="2" xfId="1" quotePrefix="1" applyNumberFormat="1" applyFont="1" applyFill="1" applyBorder="1" applyAlignment="1">
      <alignment horizontal="center" vertical="center" wrapText="1"/>
    </xf>
    <xf numFmtId="169" fontId="153" fillId="107" borderId="131" xfId="1" applyNumberFormat="1" applyFont="1" applyFill="1" applyBorder="1" applyAlignment="1">
      <alignment horizontal="center" vertical="center" wrapText="1"/>
    </xf>
    <xf numFmtId="49" fontId="153" fillId="107" borderId="24" xfId="1" applyNumberFormat="1" applyFont="1" applyFill="1" applyBorder="1" applyAlignment="1">
      <alignment horizontal="center" vertical="center" wrapText="1"/>
    </xf>
    <xf numFmtId="0" fontId="196" fillId="106" borderId="87" xfId="1" applyFont="1" applyFill="1" applyBorder="1" applyAlignment="1">
      <alignment horizontal="center" vertical="center" wrapText="1"/>
    </xf>
    <xf numFmtId="0" fontId="202" fillId="106" borderId="3" xfId="2" applyFont="1" applyFill="1" applyBorder="1" applyAlignment="1">
      <alignment horizontal="center" vertical="center" wrapText="1"/>
    </xf>
    <xf numFmtId="0" fontId="196" fillId="106" borderId="91" xfId="1" applyFont="1" applyFill="1" applyBorder="1" applyAlignment="1">
      <alignment horizontal="center" vertical="center" wrapText="1"/>
    </xf>
    <xf numFmtId="169" fontId="157" fillId="107" borderId="87" xfId="1" applyNumberFormat="1" applyFont="1" applyFill="1" applyBorder="1" applyAlignment="1">
      <alignment horizontal="center" vertical="center" wrapText="1"/>
    </xf>
    <xf numFmtId="49" fontId="157" fillId="107" borderId="87" xfId="1" applyNumberFormat="1" applyFont="1" applyFill="1" applyBorder="1" applyAlignment="1">
      <alignment horizontal="center" vertical="center" wrapText="1"/>
    </xf>
    <xf numFmtId="169" fontId="165" fillId="107" borderId="1" xfId="1" applyNumberFormat="1" applyFont="1" applyFill="1" applyBorder="1" applyAlignment="1">
      <alignment horizontal="center" vertical="center" wrapText="1"/>
    </xf>
    <xf numFmtId="169" fontId="157" fillId="107" borderId="13" xfId="1" applyNumberFormat="1" applyFont="1" applyFill="1" applyBorder="1" applyAlignment="1">
      <alignment horizontal="center" vertical="center"/>
    </xf>
    <xf numFmtId="169" fontId="157" fillId="107" borderId="3" xfId="1" applyNumberFormat="1" applyFont="1" applyFill="1" applyBorder="1" applyAlignment="1">
      <alignment horizontal="center" vertical="center"/>
    </xf>
    <xf numFmtId="49" fontId="157" fillId="107" borderId="0" xfId="1" applyNumberFormat="1" applyFont="1" applyFill="1" applyAlignment="1">
      <alignment horizontal="center" vertical="center"/>
    </xf>
    <xf numFmtId="49" fontId="157" fillId="107" borderId="52" xfId="1" applyNumberFormat="1" applyFont="1" applyFill="1" applyBorder="1" applyAlignment="1">
      <alignment horizontal="center" vertical="center" wrapText="1"/>
    </xf>
    <xf numFmtId="49" fontId="157" fillId="107" borderId="91" xfId="1" applyNumberFormat="1" applyFont="1" applyFill="1" applyBorder="1" applyAlignment="1">
      <alignment horizontal="center" vertical="center"/>
    </xf>
    <xf numFmtId="49" fontId="157" fillId="107" borderId="104" xfId="1" applyNumberFormat="1" applyFont="1" applyFill="1" applyBorder="1" applyAlignment="1">
      <alignment horizontal="center" vertical="center"/>
    </xf>
    <xf numFmtId="49" fontId="203" fillId="107" borderId="59" xfId="1" applyNumberFormat="1" applyFont="1" applyFill="1" applyBorder="1" applyAlignment="1">
      <alignment horizontal="center" vertical="center"/>
    </xf>
    <xf numFmtId="169" fontId="153" fillId="107" borderId="12" xfId="1" applyNumberFormat="1" applyFont="1" applyFill="1" applyBorder="1" applyAlignment="1">
      <alignment horizontal="center" vertical="center" wrapText="1"/>
    </xf>
    <xf numFmtId="0" fontId="205" fillId="106" borderId="3" xfId="2" applyFont="1" applyFill="1" applyBorder="1" applyAlignment="1">
      <alignment horizontal="center" vertical="center" wrapText="1"/>
    </xf>
    <xf numFmtId="0" fontId="153" fillId="106" borderId="4" xfId="1" applyFont="1" applyFill="1" applyBorder="1" applyAlignment="1">
      <alignment horizontal="center" vertical="center" wrapText="1"/>
    </xf>
    <xf numFmtId="0" fontId="153" fillId="106" borderId="64" xfId="1" applyFont="1" applyFill="1" applyBorder="1" applyAlignment="1">
      <alignment horizontal="center" vertical="center" wrapText="1"/>
    </xf>
    <xf numFmtId="169" fontId="153" fillId="106" borderId="181" xfId="1" applyNumberFormat="1" applyFont="1" applyFill="1" applyBorder="1" applyAlignment="1">
      <alignment horizontal="center" vertical="center" wrapText="1"/>
    </xf>
    <xf numFmtId="169" fontId="153" fillId="106" borderId="134" xfId="1" applyNumberFormat="1" applyFont="1" applyFill="1" applyBorder="1" applyAlignment="1">
      <alignment horizontal="center" vertical="center" wrapText="1"/>
    </xf>
    <xf numFmtId="0" fontId="153" fillId="106" borderId="194" xfId="1" applyFont="1" applyFill="1" applyBorder="1" applyAlignment="1">
      <alignment horizontal="center" vertical="center" wrapText="1"/>
    </xf>
    <xf numFmtId="166" fontId="153" fillId="106" borderId="0" xfId="1" applyNumberFormat="1" applyFont="1" applyFill="1" applyAlignment="1">
      <alignment horizontal="center" vertical="center" wrapText="1"/>
    </xf>
    <xf numFmtId="0" fontId="153" fillId="106" borderId="104" xfId="1" applyFont="1" applyFill="1" applyBorder="1" applyAlignment="1">
      <alignment horizontal="center" vertical="center" wrapText="1"/>
    </xf>
    <xf numFmtId="0" fontId="157" fillId="107" borderId="9" xfId="0" applyFont="1" applyFill="1" applyBorder="1" applyAlignment="1">
      <alignment horizontal="center" vertical="center" wrapText="1"/>
    </xf>
    <xf numFmtId="169" fontId="153" fillId="106" borderId="18" xfId="1" applyNumberFormat="1" applyFont="1" applyFill="1" applyBorder="1" applyAlignment="1">
      <alignment horizontal="center" vertical="center" wrapText="1"/>
    </xf>
    <xf numFmtId="169" fontId="153" fillId="106" borderId="12" xfId="1" applyNumberFormat="1" applyFont="1" applyFill="1" applyBorder="1" applyAlignment="1">
      <alignment horizontal="center" vertical="center" wrapText="1"/>
    </xf>
    <xf numFmtId="169" fontId="153" fillId="106" borderId="104" xfId="1" applyNumberFormat="1" applyFont="1" applyFill="1" applyBorder="1" applyAlignment="1">
      <alignment horizontal="center" vertical="center" wrapText="1"/>
    </xf>
    <xf numFmtId="0" fontId="153" fillId="106" borderId="195" xfId="1" applyFont="1" applyFill="1" applyBorder="1" applyAlignment="1">
      <alignment horizontal="center" vertical="center" wrapText="1"/>
    </xf>
    <xf numFmtId="166" fontId="153" fillId="106" borderId="58" xfId="1" applyNumberFormat="1" applyFont="1" applyFill="1" applyBorder="1" applyAlignment="1">
      <alignment horizontal="center" vertical="center" wrapText="1"/>
    </xf>
    <xf numFmtId="0" fontId="153" fillId="106" borderId="135" xfId="1" applyFont="1" applyFill="1" applyBorder="1" applyAlignment="1">
      <alignment horizontal="center" vertical="center" wrapText="1"/>
    </xf>
    <xf numFmtId="0" fontId="153" fillId="106" borderId="181" xfId="1" applyFont="1" applyFill="1" applyBorder="1" applyAlignment="1">
      <alignment horizontal="center" vertical="center" wrapText="1"/>
    </xf>
    <xf numFmtId="0" fontId="153" fillId="106" borderId="12" xfId="1" applyFont="1" applyFill="1" applyBorder="1" applyAlignment="1">
      <alignment horizontal="center" vertical="center" wrapText="1"/>
    </xf>
    <xf numFmtId="166" fontId="153" fillId="106" borderId="73" xfId="1" applyNumberFormat="1" applyFont="1" applyFill="1" applyBorder="1" applyAlignment="1">
      <alignment horizontal="center" vertical="center" wrapText="1"/>
    </xf>
    <xf numFmtId="0" fontId="153" fillId="106" borderId="134" xfId="1" applyFont="1" applyFill="1" applyBorder="1" applyAlignment="1">
      <alignment horizontal="center" vertical="center" wrapText="1"/>
    </xf>
    <xf numFmtId="0" fontId="153" fillId="106" borderId="29" xfId="1" applyFont="1" applyFill="1" applyBorder="1" applyAlignment="1">
      <alignment horizontal="center" vertical="center" wrapText="1"/>
    </xf>
    <xf numFmtId="0" fontId="153" fillId="106" borderId="205" xfId="1" applyFont="1" applyFill="1" applyBorder="1" applyAlignment="1">
      <alignment horizontal="center" vertical="center" wrapText="1"/>
    </xf>
    <xf numFmtId="169" fontId="153" fillId="106" borderId="22" xfId="1" quotePrefix="1" applyNumberFormat="1" applyFont="1" applyFill="1" applyBorder="1" applyAlignment="1">
      <alignment horizontal="center" vertical="center" wrapText="1"/>
    </xf>
    <xf numFmtId="169" fontId="153" fillId="107" borderId="130" xfId="1" applyNumberFormat="1" applyFont="1" applyFill="1" applyBorder="1" applyAlignment="1">
      <alignment horizontal="center" vertical="center" wrapText="1"/>
    </xf>
    <xf numFmtId="49" fontId="138" fillId="106" borderId="30" xfId="1" applyNumberFormat="1" applyFont="1" applyFill="1" applyBorder="1" applyAlignment="1">
      <alignment horizontal="center" vertical="center" wrapText="1"/>
    </xf>
    <xf numFmtId="169" fontId="153" fillId="107" borderId="133" xfId="1" applyNumberFormat="1" applyFont="1" applyFill="1" applyBorder="1" applyAlignment="1">
      <alignment horizontal="center" vertical="center" wrapText="1"/>
    </xf>
    <xf numFmtId="169" fontId="153" fillId="107" borderId="130" xfId="1" quotePrefix="1" applyNumberFormat="1" applyFont="1" applyFill="1" applyBorder="1" applyAlignment="1">
      <alignment horizontal="center" vertical="center" wrapText="1"/>
    </xf>
    <xf numFmtId="169" fontId="153" fillId="107" borderId="23" xfId="1" applyNumberFormat="1" applyFont="1" applyFill="1" applyBorder="1" applyAlignment="1">
      <alignment horizontal="center" vertical="center" wrapText="1"/>
    </xf>
    <xf numFmtId="0" fontId="157" fillId="107" borderId="0" xfId="0" applyFont="1" applyFill="1" applyAlignment="1">
      <alignment vertical="center" wrapText="1"/>
    </xf>
    <xf numFmtId="166" fontId="153" fillId="106" borderId="52" xfId="1" applyNumberFormat="1" applyFont="1" applyFill="1" applyBorder="1" applyAlignment="1">
      <alignment vertical="center" wrapText="1"/>
    </xf>
    <xf numFmtId="166" fontId="153" fillId="106" borderId="22" xfId="1" applyNumberFormat="1" applyFont="1" applyFill="1" applyBorder="1" applyAlignment="1">
      <alignment horizontal="left" vertical="center" wrapText="1"/>
    </xf>
    <xf numFmtId="0" fontId="157" fillId="107" borderId="22" xfId="7" applyFont="1" applyFill="1" applyBorder="1" applyAlignment="1">
      <alignment vertical="center" wrapText="1"/>
    </xf>
    <xf numFmtId="0" fontId="153" fillId="106" borderId="87" xfId="1" applyFont="1" applyFill="1" applyBorder="1" applyAlignment="1">
      <alignment horizontal="left" vertical="center" wrapText="1"/>
    </xf>
    <xf numFmtId="0" fontId="153" fillId="107" borderId="3" xfId="1" applyFont="1" applyFill="1" applyBorder="1" applyAlignment="1">
      <alignment horizontal="left" vertical="center" wrapText="1"/>
    </xf>
    <xf numFmtId="0" fontId="157" fillId="107" borderId="2" xfId="7" applyFont="1" applyFill="1" applyBorder="1" applyAlignment="1">
      <alignment horizontal="left" vertical="center" wrapText="1"/>
    </xf>
    <xf numFmtId="166" fontId="153" fillId="106" borderId="21" xfId="1" applyNumberFormat="1" applyFont="1" applyFill="1" applyBorder="1" applyAlignment="1">
      <alignment horizontal="left" vertical="center" wrapText="1"/>
    </xf>
    <xf numFmtId="0" fontId="157" fillId="107" borderId="22" xfId="7" applyFont="1" applyFill="1" applyBorder="1" applyAlignment="1">
      <alignment horizontal="left" vertical="center" wrapText="1"/>
    </xf>
    <xf numFmtId="14" fontId="153" fillId="106" borderId="87" xfId="1" applyNumberFormat="1" applyFont="1" applyFill="1" applyBorder="1" applyAlignment="1">
      <alignment horizontal="center" vertical="center" wrapText="1"/>
    </xf>
    <xf numFmtId="0" fontId="157" fillId="107" borderId="166" xfId="7" applyFont="1" applyFill="1" applyBorder="1" applyAlignment="1">
      <alignment vertical="center" wrapText="1"/>
    </xf>
    <xf numFmtId="166" fontId="205" fillId="106" borderId="2" xfId="2" applyNumberFormat="1" applyFont="1" applyFill="1" applyBorder="1" applyAlignment="1">
      <alignment vertical="center" wrapText="1"/>
    </xf>
    <xf numFmtId="166" fontId="153" fillId="106" borderId="207" xfId="1" applyNumberFormat="1" applyFont="1" applyFill="1" applyBorder="1" applyAlignment="1">
      <alignment horizontal="left" vertical="top" wrapText="1"/>
    </xf>
    <xf numFmtId="0" fontId="157" fillId="107" borderId="209" xfId="7" applyFont="1" applyFill="1" applyBorder="1" applyAlignment="1">
      <alignment vertical="center" wrapText="1"/>
    </xf>
    <xf numFmtId="14" fontId="153" fillId="107" borderId="3" xfId="1" applyNumberFormat="1" applyFont="1" applyFill="1" applyBorder="1" applyAlignment="1">
      <alignment horizontal="center" vertical="center" wrapText="1"/>
    </xf>
    <xf numFmtId="14" fontId="153" fillId="106" borderId="207" xfId="1" applyNumberFormat="1" applyFont="1" applyFill="1" applyBorder="1" applyAlignment="1">
      <alignment horizontal="center" vertical="center" wrapText="1"/>
    </xf>
    <xf numFmtId="0" fontId="153" fillId="106" borderId="207" xfId="1" applyFont="1" applyFill="1" applyBorder="1" applyAlignment="1">
      <alignment horizontal="center" vertical="center" wrapText="1"/>
    </xf>
    <xf numFmtId="14" fontId="153" fillId="106" borderId="172" xfId="1" applyNumberFormat="1" applyFont="1" applyFill="1" applyBorder="1" applyAlignment="1">
      <alignment horizontal="center" vertical="center" wrapText="1"/>
    </xf>
    <xf numFmtId="14" fontId="153" fillId="106" borderId="208" xfId="1" applyNumberFormat="1" applyFont="1" applyFill="1" applyBorder="1" applyAlignment="1">
      <alignment horizontal="center" vertical="center" wrapText="1"/>
    </xf>
    <xf numFmtId="0" fontId="153" fillId="106" borderId="209" xfId="1" applyFont="1" applyFill="1" applyBorder="1" applyAlignment="1">
      <alignment horizontal="center" vertical="center" wrapText="1"/>
    </xf>
    <xf numFmtId="14" fontId="153" fillId="106" borderId="168" xfId="1" applyNumberFormat="1" applyFont="1" applyFill="1" applyBorder="1" applyAlignment="1">
      <alignment horizontal="center" vertical="center" wrapText="1"/>
    </xf>
    <xf numFmtId="14" fontId="153" fillId="106" borderId="17" xfId="1" applyNumberFormat="1" applyFont="1" applyFill="1" applyBorder="1" applyAlignment="1">
      <alignment horizontal="center" vertical="center" wrapText="1"/>
    </xf>
    <xf numFmtId="0" fontId="36" fillId="9" borderId="178" xfId="1" applyFont="1" applyFill="1" applyBorder="1" applyAlignment="1">
      <alignment vertical="center" wrapText="1"/>
    </xf>
    <xf numFmtId="169" fontId="146" fillId="6" borderId="46" xfId="1" applyNumberFormat="1" applyFont="1" applyFill="1" applyBorder="1" applyAlignment="1">
      <alignment horizontal="center" vertical="center" wrapText="1"/>
    </xf>
    <xf numFmtId="0" fontId="214" fillId="6" borderId="1" xfId="1" applyFont="1" applyFill="1" applyBorder="1" applyAlignment="1">
      <alignment horizontal="center" vertical="center" wrapText="1"/>
    </xf>
    <xf numFmtId="0" fontId="146" fillId="6" borderId="47" xfId="1" applyFont="1" applyFill="1" applyBorder="1" applyAlignment="1">
      <alignment horizontal="center" vertical="center" wrapText="1"/>
    </xf>
    <xf numFmtId="0" fontId="146" fillId="6" borderId="1" xfId="1" applyFont="1" applyFill="1" applyBorder="1" applyAlignment="1">
      <alignment horizontal="center" vertical="center" wrapText="1"/>
    </xf>
    <xf numFmtId="166" fontId="36" fillId="27" borderId="38" xfId="1" applyNumberFormat="1" applyFont="1" applyFill="1" applyBorder="1" applyAlignment="1">
      <alignment horizontal="center" vertical="center" wrapText="1"/>
    </xf>
    <xf numFmtId="0" fontId="36" fillId="86" borderId="1" xfId="1" quotePrefix="1" applyFont="1" applyFill="1" applyBorder="1" applyAlignment="1">
      <alignment horizontal="center" vertical="center" wrapText="1"/>
    </xf>
    <xf numFmtId="0" fontId="10" fillId="9" borderId="1" xfId="2" applyFill="1" applyBorder="1" applyAlignment="1">
      <alignment horizontal="center" vertical="center" wrapText="1"/>
    </xf>
    <xf numFmtId="166" fontId="202" fillId="106" borderId="1" xfId="2" applyNumberFormat="1" applyFont="1" applyFill="1" applyBorder="1" applyAlignment="1">
      <alignment horizontal="center" vertical="center" wrapText="1"/>
    </xf>
    <xf numFmtId="0" fontId="167" fillId="6" borderId="1" xfId="2" quotePrefix="1" applyFont="1" applyFill="1" applyBorder="1" applyAlignment="1">
      <alignment horizontal="center" vertical="center" wrapText="1"/>
    </xf>
    <xf numFmtId="49" fontId="229" fillId="7" borderId="22" xfId="1" applyNumberFormat="1" applyFont="1" applyFill="1" applyBorder="1" applyAlignment="1">
      <alignment horizontal="center" vertical="center" wrapText="1"/>
    </xf>
    <xf numFmtId="49" fontId="86" fillId="67" borderId="22" xfId="1" applyNumberFormat="1" applyFont="1" applyFill="1" applyBorder="1" applyAlignment="1">
      <alignment horizontal="center" vertical="center"/>
    </xf>
    <xf numFmtId="0" fontId="36" fillId="66" borderId="3" xfId="1" applyFont="1" applyFill="1" applyBorder="1" applyAlignment="1">
      <alignment horizontal="left" vertical="center" wrapText="1"/>
    </xf>
    <xf numFmtId="166" fontId="153" fillId="76" borderId="83" xfId="1" applyNumberFormat="1" applyFont="1" applyFill="1" applyBorder="1" applyAlignment="1">
      <alignment horizontal="left" vertical="center" wrapText="1"/>
    </xf>
    <xf numFmtId="0" fontId="166" fillId="80" borderId="91" xfId="1" applyFont="1" applyFill="1" applyBorder="1" applyAlignment="1">
      <alignment vertical="center" wrapText="1"/>
    </xf>
    <xf numFmtId="166" fontId="36" fillId="80" borderId="193" xfId="1" applyNumberFormat="1" applyFont="1" applyFill="1" applyBorder="1" applyAlignment="1">
      <alignment horizontal="center" vertical="center" wrapText="1"/>
    </xf>
    <xf numFmtId="169" fontId="153" fillId="11" borderId="22" xfId="1" applyNumberFormat="1" applyFont="1" applyFill="1" applyBorder="1" applyAlignment="1">
      <alignment horizontal="center" vertical="center" wrapText="1"/>
    </xf>
    <xf numFmtId="0" fontId="87" fillId="80" borderId="2" xfId="1" applyFont="1" applyFill="1" applyBorder="1" applyAlignment="1">
      <alignment vertical="center" wrapText="1"/>
    </xf>
    <xf numFmtId="0" fontId="87" fillId="80" borderId="2" xfId="1" applyFont="1" applyFill="1" applyBorder="1" applyAlignment="1">
      <alignment horizontal="left" vertical="center" wrapText="1"/>
    </xf>
    <xf numFmtId="0" fontId="196" fillId="78" borderId="1" xfId="1" applyFont="1" applyFill="1" applyBorder="1" applyAlignment="1">
      <alignment vertical="center" wrapText="1"/>
    </xf>
    <xf numFmtId="169" fontId="153" fillId="76" borderId="9" xfId="1" applyNumberFormat="1" applyFont="1" applyFill="1" applyBorder="1" applyAlignment="1">
      <alignment horizontal="center" vertical="center" wrapText="1"/>
    </xf>
    <xf numFmtId="0" fontId="153" fillId="76" borderId="9" xfId="1" applyFont="1" applyFill="1" applyBorder="1" applyAlignment="1">
      <alignment horizontal="center" vertical="center" wrapText="1"/>
    </xf>
    <xf numFmtId="14" fontId="201" fillId="106" borderId="1" xfId="1" applyNumberFormat="1" applyFont="1" applyFill="1" applyBorder="1" applyAlignment="1">
      <alignment horizontal="center" vertical="center" wrapText="1"/>
    </xf>
    <xf numFmtId="1" fontId="84" fillId="66" borderId="22" xfId="1" applyNumberFormat="1" applyFont="1" applyFill="1" applyBorder="1" applyAlignment="1">
      <alignment horizontal="center" vertical="center" wrapText="1"/>
    </xf>
    <xf numFmtId="1" fontId="84" fillId="66" borderId="91" xfId="1" applyNumberFormat="1" applyFont="1" applyFill="1" applyBorder="1" applyAlignment="1">
      <alignment horizontal="center" vertical="center" wrapText="1"/>
    </xf>
    <xf numFmtId="0" fontId="36" fillId="81" borderId="2" xfId="1" applyFont="1" applyFill="1" applyBorder="1" applyAlignment="1">
      <alignment horizontal="center" vertical="center" wrapText="1"/>
    </xf>
    <xf numFmtId="166" fontId="92" fillId="6" borderId="22" xfId="1" applyNumberFormat="1" applyFont="1" applyFill="1" applyBorder="1" applyAlignment="1">
      <alignment horizontal="center" vertical="center" wrapText="1"/>
    </xf>
    <xf numFmtId="0" fontId="138" fillId="78" borderId="13" xfId="1" applyFont="1" applyFill="1" applyBorder="1" applyAlignment="1">
      <alignment vertical="center" wrapText="1"/>
    </xf>
    <xf numFmtId="0" fontId="138" fillId="9" borderId="1" xfId="1" applyFont="1" applyFill="1" applyBorder="1" applyAlignment="1">
      <alignment horizontal="center" vertical="center" wrapText="1"/>
    </xf>
    <xf numFmtId="0" fontId="84" fillId="80" borderId="9" xfId="1" applyFont="1" applyFill="1" applyBorder="1" applyAlignment="1">
      <alignment horizontal="center" vertical="center" wrapText="1"/>
    </xf>
    <xf numFmtId="0" fontId="157" fillId="77" borderId="1" xfId="7" applyFont="1" applyFill="1" applyBorder="1" applyAlignment="1">
      <alignment horizontal="left" vertical="center" wrapText="1"/>
    </xf>
    <xf numFmtId="0" fontId="36" fillId="66" borderId="24" xfId="1" applyFont="1" applyFill="1" applyBorder="1" applyAlignment="1">
      <alignment vertical="center" wrapText="1"/>
    </xf>
    <xf numFmtId="1" fontId="36" fillId="66" borderId="111" xfId="1" applyNumberFormat="1" applyFont="1" applyFill="1" applyBorder="1" applyAlignment="1">
      <alignment horizontal="center" vertical="center" wrapText="1"/>
    </xf>
    <xf numFmtId="49" fontId="36" fillId="66" borderId="3" xfId="1" applyNumberFormat="1" applyFont="1" applyFill="1" applyBorder="1" applyAlignment="1">
      <alignment horizontal="center" vertical="center" wrapText="1"/>
    </xf>
    <xf numFmtId="0" fontId="36" fillId="66" borderId="24" xfId="1" applyFont="1" applyFill="1" applyBorder="1" applyAlignment="1">
      <alignment horizontal="center" vertical="center" wrapText="1"/>
    </xf>
    <xf numFmtId="166" fontId="36" fillId="66" borderId="3" xfId="1" applyNumberFormat="1" applyFont="1" applyFill="1" applyBorder="1" applyAlignment="1">
      <alignment horizontal="center" vertical="center" wrapText="1"/>
    </xf>
    <xf numFmtId="166" fontId="36" fillId="66" borderId="23" xfId="1" applyNumberFormat="1" applyFont="1" applyFill="1" applyBorder="1" applyAlignment="1">
      <alignment horizontal="center" vertical="center" wrapText="1"/>
    </xf>
    <xf numFmtId="166" fontId="36" fillId="66" borderId="12" xfId="1" applyNumberFormat="1" applyFont="1" applyFill="1" applyBorder="1" applyAlignment="1">
      <alignment horizontal="center" vertical="center" wrapText="1"/>
    </xf>
    <xf numFmtId="169" fontId="36" fillId="66" borderId="127" xfId="1" applyNumberFormat="1" applyFont="1" applyFill="1" applyBorder="1" applyAlignment="1">
      <alignment horizontal="center" vertical="center" wrapText="1"/>
    </xf>
    <xf numFmtId="166" fontId="36" fillId="66" borderId="128" xfId="1" applyNumberFormat="1" applyFont="1" applyFill="1" applyBorder="1" applyAlignment="1">
      <alignment horizontal="center" vertical="center" wrapText="1"/>
    </xf>
    <xf numFmtId="166" fontId="36" fillId="66" borderId="129" xfId="1" applyNumberFormat="1" applyFont="1" applyFill="1" applyBorder="1" applyAlignment="1">
      <alignment horizontal="center" vertical="center" wrapText="1"/>
    </xf>
    <xf numFmtId="165" fontId="36" fillId="66" borderId="130" xfId="1" applyNumberFormat="1" applyFont="1" applyFill="1" applyBorder="1" applyAlignment="1">
      <alignment horizontal="center" vertical="center" wrapText="1"/>
    </xf>
    <xf numFmtId="169" fontId="36" fillId="66" borderId="131" xfId="1" applyNumberFormat="1" applyFont="1" applyFill="1" applyBorder="1" applyAlignment="1">
      <alignment horizontal="center" vertical="center" wrapText="1"/>
    </xf>
    <xf numFmtId="169" fontId="36" fillId="66" borderId="3" xfId="1" applyNumberFormat="1" applyFont="1" applyFill="1" applyBorder="1" applyAlignment="1">
      <alignment horizontal="center" vertical="center" wrapText="1"/>
    </xf>
    <xf numFmtId="0" fontId="166" fillId="66" borderId="3" xfId="1" applyFont="1" applyFill="1" applyBorder="1" applyAlignment="1">
      <alignment horizontal="center" vertical="center" wrapText="1"/>
    </xf>
    <xf numFmtId="169" fontId="165" fillId="107" borderId="1" xfId="1" applyNumberFormat="1" applyFont="1" applyFill="1" applyBorder="1" applyAlignment="1">
      <alignment horizontal="center" vertical="center"/>
    </xf>
    <xf numFmtId="169" fontId="36" fillId="66" borderId="24" xfId="1" applyNumberFormat="1" applyFont="1" applyFill="1" applyBorder="1" applyAlignment="1">
      <alignment horizontal="center" vertical="center" wrapText="1"/>
    </xf>
    <xf numFmtId="169" fontId="36" fillId="66" borderId="130" xfId="1" applyNumberFormat="1" applyFont="1" applyFill="1" applyBorder="1" applyAlignment="1">
      <alignment horizontal="center" vertical="center" wrapText="1"/>
    </xf>
    <xf numFmtId="169" fontId="36" fillId="66" borderId="133" xfId="1" applyNumberFormat="1" applyFont="1" applyFill="1" applyBorder="1" applyAlignment="1">
      <alignment horizontal="center" vertical="center" wrapText="1"/>
    </xf>
    <xf numFmtId="14" fontId="36" fillId="66" borderId="32" xfId="1" applyNumberFormat="1" applyFont="1" applyFill="1" applyBorder="1" applyAlignment="1">
      <alignment horizontal="center" vertical="center" wrapText="1"/>
    </xf>
    <xf numFmtId="49" fontId="84" fillId="66" borderId="1" xfId="1" applyNumberFormat="1" applyFont="1" applyFill="1" applyBorder="1" applyAlignment="1">
      <alignment horizontal="center" vertical="center" wrapText="1"/>
    </xf>
    <xf numFmtId="166" fontId="36" fillId="66" borderId="24" xfId="1" applyNumberFormat="1" applyFont="1" applyFill="1" applyBorder="1" applyAlignment="1">
      <alignment horizontal="center" vertical="center" wrapText="1"/>
    </xf>
    <xf numFmtId="166" fontId="166" fillId="66" borderId="24" xfId="1" applyNumberFormat="1" applyFont="1" applyFill="1" applyBorder="1" applyAlignment="1">
      <alignment horizontal="center" vertical="center" wrapText="1"/>
    </xf>
    <xf numFmtId="0" fontId="178" fillId="6" borderId="22" xfId="1" applyFont="1" applyFill="1" applyBorder="1" applyAlignment="1">
      <alignment vertical="center" wrapText="1"/>
    </xf>
    <xf numFmtId="169" fontId="178" fillId="6" borderId="1" xfId="1" applyNumberFormat="1" applyFont="1" applyFill="1" applyBorder="1" applyAlignment="1">
      <alignment horizontal="center" vertical="center" wrapText="1"/>
    </xf>
    <xf numFmtId="0" fontId="36" fillId="66" borderId="132" xfId="1" applyFont="1" applyFill="1" applyBorder="1" applyAlignment="1">
      <alignment horizontal="center" vertical="center" wrapText="1"/>
    </xf>
    <xf numFmtId="0" fontId="36" fillId="66" borderId="192" xfId="1" applyFont="1" applyFill="1" applyBorder="1" applyAlignment="1">
      <alignment horizontal="center" vertical="center" wrapText="1"/>
    </xf>
    <xf numFmtId="169" fontId="36" fillId="66" borderId="105" xfId="1" applyNumberFormat="1" applyFont="1" applyFill="1" applyBorder="1" applyAlignment="1">
      <alignment horizontal="center" vertical="center" wrapText="1"/>
    </xf>
    <xf numFmtId="0" fontId="230" fillId="3" borderId="0" xfId="1" applyFont="1" applyAlignment="1">
      <alignment horizontal="center"/>
    </xf>
    <xf numFmtId="0" fontId="231" fillId="23" borderId="11" xfId="1" applyFont="1" applyFill="1" applyBorder="1" applyAlignment="1">
      <alignment horizontal="center" vertical="center" wrapText="1"/>
    </xf>
    <xf numFmtId="0" fontId="233" fillId="66" borderId="1" xfId="2" applyFont="1" applyFill="1" applyBorder="1" applyAlignment="1">
      <alignment vertical="center" wrapText="1"/>
    </xf>
    <xf numFmtId="0" fontId="233" fillId="66" borderId="1" xfId="8" applyFont="1" applyFill="1" applyBorder="1" applyAlignment="1">
      <alignment vertical="center" wrapText="1"/>
    </xf>
    <xf numFmtId="0" fontId="233" fillId="80" borderId="1" xfId="8" applyFont="1" applyFill="1" applyBorder="1" applyAlignment="1">
      <alignment vertical="center" wrapText="1"/>
    </xf>
    <xf numFmtId="0" fontId="233" fillId="80" borderId="1" xfId="2" applyFont="1" applyFill="1" applyBorder="1" applyAlignment="1">
      <alignment vertical="center" wrapText="1"/>
    </xf>
    <xf numFmtId="0" fontId="232" fillId="106" borderId="1" xfId="2" applyFont="1" applyFill="1" applyBorder="1" applyAlignment="1">
      <alignment vertical="center" wrapText="1"/>
    </xf>
    <xf numFmtId="0" fontId="233" fillId="106" borderId="1" xfId="2" applyFont="1" applyFill="1" applyBorder="1" applyAlignment="1">
      <alignment vertical="center" wrapText="1"/>
    </xf>
    <xf numFmtId="0" fontId="233" fillId="22" borderId="13" xfId="2" applyFont="1" applyFill="1" applyBorder="1" applyAlignment="1">
      <alignment vertical="center" wrapText="1"/>
    </xf>
    <xf numFmtId="0" fontId="233" fillId="22" borderId="1" xfId="2" applyFont="1" applyFill="1" applyBorder="1" applyAlignment="1">
      <alignment vertical="center" wrapText="1"/>
    </xf>
    <xf numFmtId="0" fontId="231" fillId="106" borderId="1" xfId="1" applyFont="1" applyFill="1" applyBorder="1" applyAlignment="1">
      <alignment vertical="center" wrapText="1"/>
    </xf>
    <xf numFmtId="0" fontId="233" fillId="66" borderId="3" xfId="2" applyFont="1" applyFill="1" applyBorder="1" applyAlignment="1">
      <alignment vertical="center" wrapText="1"/>
    </xf>
    <xf numFmtId="0" fontId="232" fillId="106" borderId="1" xfId="8" applyFont="1" applyFill="1" applyBorder="1" applyAlignment="1">
      <alignment vertical="center" wrapText="1"/>
    </xf>
    <xf numFmtId="0" fontId="233" fillId="78" borderId="1" xfId="2" applyFont="1" applyFill="1" applyBorder="1" applyAlignment="1">
      <alignment vertical="center" wrapText="1"/>
    </xf>
    <xf numFmtId="0" fontId="233" fillId="78" borderId="1" xfId="2" applyFont="1" applyFill="1" applyBorder="1" applyAlignment="1" applyProtection="1">
      <alignment vertical="center" wrapText="1"/>
    </xf>
    <xf numFmtId="0" fontId="234" fillId="78" borderId="1" xfId="1" applyFont="1" applyFill="1" applyBorder="1" applyAlignment="1">
      <alignment vertical="center" wrapText="1"/>
    </xf>
    <xf numFmtId="0" fontId="234" fillId="66" borderId="1" xfId="1" applyFont="1" applyFill="1" applyBorder="1" applyAlignment="1">
      <alignment vertical="center" wrapText="1"/>
    </xf>
    <xf numFmtId="0" fontId="233" fillId="106" borderId="1" xfId="2" applyFont="1" applyFill="1" applyBorder="1" applyAlignment="1" applyProtection="1">
      <alignment vertical="center" wrapText="1"/>
    </xf>
    <xf numFmtId="0" fontId="233" fillId="22" borderId="1" xfId="8" applyFont="1" applyFill="1" applyBorder="1" applyAlignment="1">
      <alignment vertical="center" wrapText="1"/>
    </xf>
    <xf numFmtId="0" fontId="233" fillId="9" borderId="1" xfId="2" applyFont="1" applyFill="1" applyBorder="1" applyAlignment="1">
      <alignment vertical="center" wrapText="1"/>
    </xf>
    <xf numFmtId="0" fontId="233" fillId="80" borderId="1" xfId="2" applyFont="1" applyFill="1" applyBorder="1" applyAlignment="1" applyProtection="1">
      <alignment vertical="center" wrapText="1"/>
    </xf>
    <xf numFmtId="0" fontId="232" fillId="106" borderId="1" xfId="2" applyFont="1" applyFill="1" applyBorder="1" applyAlignment="1">
      <alignment horizontal="left" vertical="center" wrapText="1"/>
    </xf>
    <xf numFmtId="0" fontId="233" fillId="22" borderId="0" xfId="2" applyFont="1" applyFill="1" applyBorder="1" applyAlignment="1">
      <alignment vertical="center" wrapText="1"/>
    </xf>
    <xf numFmtId="0" fontId="233" fillId="6" borderId="1" xfId="2" applyFont="1" applyFill="1" applyBorder="1" applyAlignment="1">
      <alignment vertical="center" wrapText="1"/>
    </xf>
    <xf numFmtId="0" fontId="233" fillId="86" borderId="0" xfId="2" applyFont="1" applyFill="1" applyBorder="1" applyAlignment="1">
      <alignment vertical="center" wrapText="1"/>
    </xf>
    <xf numFmtId="0" fontId="233" fillId="9" borderId="1" xfId="2" applyFont="1" applyFill="1" applyBorder="1" applyAlignment="1" applyProtection="1">
      <alignment vertical="center" wrapText="1"/>
    </xf>
    <xf numFmtId="0" fontId="233" fillId="104" borderId="1" xfId="2" applyFont="1" applyFill="1" applyBorder="1" applyAlignment="1">
      <alignment vertical="center" wrapText="1"/>
    </xf>
    <xf numFmtId="0" fontId="233" fillId="86" borderId="1" xfId="2" applyFont="1" applyFill="1" applyBorder="1" applyAlignment="1">
      <alignment vertical="center" wrapText="1"/>
    </xf>
    <xf numFmtId="0" fontId="233" fillId="81" borderId="1" xfId="2" applyFont="1" applyFill="1" applyBorder="1" applyAlignment="1">
      <alignment vertical="center" wrapText="1"/>
    </xf>
    <xf numFmtId="0" fontId="233" fillId="66" borderId="0" xfId="2" applyFont="1" applyFill="1" applyBorder="1" applyAlignment="1">
      <alignment vertical="center" wrapText="1"/>
    </xf>
    <xf numFmtId="0" fontId="233" fillId="66" borderId="3" xfId="8" applyFont="1" applyFill="1" applyBorder="1" applyAlignment="1">
      <alignment vertical="center" wrapText="1"/>
    </xf>
    <xf numFmtId="0" fontId="232" fillId="106" borderId="13" xfId="2" applyFont="1" applyFill="1" applyBorder="1" applyAlignment="1">
      <alignment vertical="center" wrapText="1"/>
    </xf>
    <xf numFmtId="0" fontId="233" fillId="106" borderId="0" xfId="2" applyFont="1" applyFill="1" applyBorder="1" applyAlignment="1">
      <alignment vertical="center" wrapText="1"/>
    </xf>
    <xf numFmtId="0" fontId="232" fillId="76" borderId="1" xfId="8" applyFont="1" applyFill="1" applyBorder="1" applyAlignment="1">
      <alignment vertical="center" wrapText="1"/>
    </xf>
    <xf numFmtId="169" fontId="233" fillId="22" borderId="1" xfId="2" applyNumberFormat="1" applyFont="1" applyFill="1" applyBorder="1" applyAlignment="1">
      <alignment horizontal="center" vertical="center" wrapText="1"/>
    </xf>
    <xf numFmtId="0" fontId="232" fillId="66" borderId="1" xfId="2" applyFont="1" applyFill="1" applyBorder="1" applyAlignment="1">
      <alignment vertical="center" wrapText="1"/>
    </xf>
    <xf numFmtId="0" fontId="232" fillId="66" borderId="1" xfId="8" applyFont="1" applyFill="1" applyBorder="1" applyAlignment="1">
      <alignment vertical="center" wrapText="1"/>
    </xf>
    <xf numFmtId="169" fontId="231" fillId="106" borderId="1" xfId="1" applyNumberFormat="1" applyFont="1" applyFill="1" applyBorder="1" applyAlignment="1">
      <alignment horizontal="center" vertical="center" wrapText="1"/>
    </xf>
    <xf numFmtId="0" fontId="233" fillId="7" borderId="1" xfId="2" applyFont="1" applyFill="1" applyBorder="1" applyAlignment="1">
      <alignment vertical="top" wrapText="1"/>
    </xf>
    <xf numFmtId="0" fontId="233" fillId="22" borderId="0" xfId="8" applyFont="1" applyFill="1" applyBorder="1" applyAlignment="1">
      <alignment vertical="center" wrapText="1"/>
    </xf>
    <xf numFmtId="0" fontId="232" fillId="106" borderId="0" xfId="2" applyFont="1" applyFill="1" applyBorder="1" applyAlignment="1">
      <alignment vertical="center" wrapText="1"/>
    </xf>
    <xf numFmtId="0" fontId="232" fillId="78" borderId="1" xfId="2" applyFont="1" applyFill="1" applyBorder="1" applyAlignment="1">
      <alignment vertical="center" wrapText="1"/>
    </xf>
    <xf numFmtId="0" fontId="233" fillId="6" borderId="0" xfId="2" applyFont="1" applyFill="1" applyBorder="1" applyAlignment="1">
      <alignment vertical="center" wrapText="1"/>
    </xf>
    <xf numFmtId="0" fontId="233" fillId="66" borderId="0" xfId="8" applyFont="1" applyFill="1" applyBorder="1" applyAlignment="1">
      <alignment vertical="center" wrapText="1"/>
    </xf>
    <xf numFmtId="0" fontId="233" fillId="81" borderId="0" xfId="2" applyFont="1" applyFill="1" applyBorder="1" applyAlignment="1">
      <alignment vertical="center" wrapText="1"/>
    </xf>
    <xf numFmtId="0" fontId="233" fillId="17" borderId="1" xfId="2" applyFont="1" applyFill="1" applyBorder="1" applyAlignment="1">
      <alignment vertical="center" wrapText="1"/>
    </xf>
    <xf numFmtId="0" fontId="233" fillId="9" borderId="0" xfId="2" applyFont="1" applyFill="1" applyBorder="1" applyAlignment="1">
      <alignment vertical="center" wrapText="1"/>
    </xf>
    <xf numFmtId="0" fontId="233" fillId="80" borderId="0" xfId="2" applyFont="1" applyFill="1" applyBorder="1" applyAlignment="1" applyProtection="1">
      <alignment vertical="center" wrapText="1"/>
    </xf>
    <xf numFmtId="0" fontId="233" fillId="80" borderId="0" xfId="2" applyFont="1" applyFill="1" applyBorder="1" applyAlignment="1">
      <alignment vertical="center" wrapText="1"/>
    </xf>
    <xf numFmtId="0" fontId="233" fillId="6" borderId="1" xfId="8" applyFont="1" applyFill="1" applyBorder="1" applyAlignment="1">
      <alignment vertical="center" wrapText="1"/>
    </xf>
    <xf numFmtId="0" fontId="232" fillId="106" borderId="1" xfId="2" applyFont="1" applyFill="1" applyBorder="1" applyAlignment="1" applyProtection="1">
      <alignment vertical="center" wrapText="1"/>
    </xf>
    <xf numFmtId="0" fontId="233" fillId="22" borderId="1" xfId="2" applyFont="1" applyFill="1" applyBorder="1" applyAlignment="1" applyProtection="1">
      <alignment vertical="center" wrapText="1"/>
    </xf>
    <xf numFmtId="0" fontId="233" fillId="106" borderId="3" xfId="2" applyFont="1" applyFill="1" applyBorder="1" applyAlignment="1">
      <alignment vertical="center" wrapText="1"/>
    </xf>
    <xf numFmtId="0" fontId="233" fillId="106" borderId="1" xfId="2" applyFont="1" applyFill="1" applyBorder="1" applyAlignment="1">
      <alignment wrapText="1"/>
    </xf>
    <xf numFmtId="0" fontId="233" fillId="79" borderId="1" xfId="2" applyFont="1" applyFill="1" applyBorder="1" applyAlignment="1">
      <alignment horizontal="left" vertical="center" wrapText="1"/>
    </xf>
    <xf numFmtId="0" fontId="233" fillId="78" borderId="1" xfId="2" applyFont="1" applyFill="1" applyBorder="1" applyAlignment="1">
      <alignment wrapText="1"/>
    </xf>
    <xf numFmtId="0" fontId="233" fillId="101" borderId="1" xfId="2" applyFont="1" applyFill="1" applyBorder="1" applyAlignment="1">
      <alignment vertical="center" wrapText="1"/>
    </xf>
    <xf numFmtId="0" fontId="233" fillId="67" borderId="1" xfId="2" applyFont="1" applyFill="1" applyBorder="1" applyAlignment="1">
      <alignment vertical="center" wrapText="1"/>
    </xf>
    <xf numFmtId="0" fontId="233" fillId="67" borderId="1" xfId="2" applyFont="1" applyFill="1" applyBorder="1" applyAlignment="1">
      <alignment horizontal="left" vertical="center" wrapText="1"/>
    </xf>
    <xf numFmtId="0" fontId="233" fillId="78" borderId="1" xfId="8" applyFont="1" applyFill="1" applyBorder="1" applyAlignment="1">
      <alignment vertical="center" wrapText="1"/>
    </xf>
    <xf numFmtId="0" fontId="233" fillId="112" borderId="1" xfId="2" applyFont="1" applyFill="1" applyBorder="1" applyAlignment="1">
      <alignment vertical="center" wrapText="1"/>
    </xf>
    <xf numFmtId="0" fontId="233" fillId="107" borderId="1" xfId="2" applyFont="1" applyFill="1" applyBorder="1" applyAlignment="1">
      <alignment vertical="center" wrapText="1"/>
    </xf>
    <xf numFmtId="0" fontId="232" fillId="106" borderId="1" xfId="8" applyFont="1" applyFill="1" applyBorder="1" applyAlignment="1">
      <alignment horizontal="left" vertical="center" wrapText="1"/>
    </xf>
    <xf numFmtId="0" fontId="233" fillId="106" borderId="1" xfId="2" applyFont="1" applyFill="1" applyBorder="1" applyAlignment="1">
      <alignment horizontal="left" vertical="center" wrapText="1"/>
    </xf>
    <xf numFmtId="0" fontId="234" fillId="80" borderId="1" xfId="1" applyFont="1" applyFill="1" applyBorder="1" applyAlignment="1">
      <alignment vertical="center" wrapText="1"/>
    </xf>
    <xf numFmtId="0" fontId="234" fillId="106" borderId="1" xfId="1" applyFont="1" applyFill="1" applyBorder="1" applyAlignment="1">
      <alignment vertical="center" wrapText="1"/>
    </xf>
    <xf numFmtId="0" fontId="233" fillId="80" borderId="1" xfId="2" applyFont="1" applyFill="1" applyBorder="1" applyAlignment="1">
      <alignment horizontal="left" vertical="center" wrapText="1"/>
    </xf>
    <xf numFmtId="0" fontId="233" fillId="66" borderId="1" xfId="2" applyFont="1" applyFill="1" applyBorder="1" applyAlignment="1" applyProtection="1">
      <alignment vertical="center" wrapText="1"/>
    </xf>
    <xf numFmtId="0" fontId="233" fillId="66" borderId="1" xfId="8" applyFont="1" applyFill="1" applyBorder="1" applyAlignment="1" applyProtection="1">
      <alignment vertical="center" wrapText="1"/>
    </xf>
    <xf numFmtId="0" fontId="233" fillId="22" borderId="1" xfId="2" applyFont="1" applyFill="1" applyBorder="1" applyAlignment="1">
      <alignment wrapText="1"/>
    </xf>
    <xf numFmtId="0" fontId="232" fillId="76" borderId="1" xfId="2" applyFont="1" applyFill="1" applyBorder="1" applyAlignment="1">
      <alignment horizontal="left" vertical="center" wrapText="1"/>
    </xf>
    <xf numFmtId="0" fontId="233" fillId="107" borderId="1" xfId="2" applyFont="1" applyFill="1" applyBorder="1" applyAlignment="1">
      <alignment vertical="top" wrapText="1"/>
    </xf>
    <xf numFmtId="0" fontId="232" fillId="24" borderId="1" xfId="2" applyFont="1" applyFill="1" applyBorder="1" applyAlignment="1">
      <alignment vertical="center" wrapText="1"/>
    </xf>
    <xf numFmtId="0" fontId="232" fillId="24" borderId="1" xfId="8" applyFont="1" applyFill="1" applyBorder="1" applyAlignment="1">
      <alignment vertical="center" wrapText="1"/>
    </xf>
    <xf numFmtId="0" fontId="233" fillId="66" borderId="1" xfId="8" applyFont="1" applyFill="1" applyBorder="1" applyAlignment="1">
      <alignment wrapText="1"/>
    </xf>
    <xf numFmtId="0" fontId="233" fillId="66" borderId="1" xfId="2" applyFont="1" applyFill="1" applyBorder="1" applyAlignment="1">
      <alignment wrapText="1"/>
    </xf>
    <xf numFmtId="0" fontId="232" fillId="106" borderId="1" xfId="8" applyFont="1" applyFill="1" applyBorder="1" applyAlignment="1">
      <alignment wrapText="1"/>
    </xf>
    <xf numFmtId="0" fontId="232" fillId="106" borderId="1" xfId="2" applyFont="1" applyFill="1" applyBorder="1" applyAlignment="1">
      <alignment wrapText="1"/>
    </xf>
    <xf numFmtId="0" fontId="232" fillId="78" borderId="1" xfId="2" applyFont="1" applyFill="1" applyBorder="1" applyAlignment="1" applyProtection="1">
      <alignment vertical="center" wrapText="1"/>
    </xf>
    <xf numFmtId="0" fontId="232" fillId="106" borderId="1" xfId="8" applyFont="1" applyFill="1" applyBorder="1" applyAlignment="1">
      <alignment vertical="top" wrapText="1"/>
    </xf>
    <xf numFmtId="0" fontId="233" fillId="67" borderId="1" xfId="8" applyFont="1" applyFill="1" applyBorder="1" applyAlignment="1">
      <alignment vertical="center" wrapText="1"/>
    </xf>
    <xf numFmtId="0" fontId="232" fillId="24" borderId="1" xfId="2" applyFont="1" applyFill="1" applyBorder="1" applyAlignment="1" applyProtection="1">
      <alignment vertical="center" wrapText="1"/>
    </xf>
    <xf numFmtId="0" fontId="232" fillId="93" borderId="1" xfId="8" applyFont="1" applyFill="1" applyBorder="1" applyAlignment="1">
      <alignment vertical="top" wrapText="1"/>
    </xf>
    <xf numFmtId="0" fontId="232" fillId="93" borderId="1" xfId="2" applyFont="1" applyFill="1" applyBorder="1" applyAlignment="1">
      <alignment vertical="top" wrapText="1"/>
    </xf>
    <xf numFmtId="0" fontId="233" fillId="66" borderId="1" xfId="2" applyFont="1" applyFill="1" applyBorder="1" applyAlignment="1">
      <alignment horizontal="left" vertical="center" wrapText="1"/>
    </xf>
    <xf numFmtId="0" fontId="233" fillId="66" borderId="1" xfId="8" applyFont="1" applyFill="1" applyBorder="1" applyAlignment="1">
      <alignment horizontal="left" vertical="center" wrapText="1"/>
    </xf>
    <xf numFmtId="0" fontId="233" fillId="27" borderId="1" xfId="2" applyFont="1" applyFill="1" applyBorder="1" applyAlignment="1">
      <alignment vertical="center" wrapText="1"/>
    </xf>
    <xf numFmtId="0" fontId="234" fillId="27" borderId="1" xfId="1" applyFont="1" applyFill="1" applyBorder="1" applyAlignment="1">
      <alignment vertical="center" wrapText="1"/>
    </xf>
    <xf numFmtId="0" fontId="233" fillId="80" borderId="13" xfId="2" applyFont="1" applyFill="1" applyBorder="1" applyAlignment="1">
      <alignment vertical="center" wrapText="1"/>
    </xf>
    <xf numFmtId="0" fontId="232" fillId="80" borderId="1" xfId="8" applyFont="1" applyFill="1" applyBorder="1" applyAlignment="1">
      <alignment vertical="center" wrapText="1"/>
    </xf>
    <xf numFmtId="0" fontId="233" fillId="93" borderId="1" xfId="2" applyFont="1" applyFill="1" applyBorder="1" applyAlignment="1">
      <alignment vertical="center" wrapText="1"/>
    </xf>
    <xf numFmtId="0" fontId="233" fillId="24" borderId="1" xfId="8" applyFont="1" applyFill="1" applyBorder="1" applyAlignment="1">
      <alignment vertical="center" wrapText="1"/>
    </xf>
    <xf numFmtId="0" fontId="233" fillId="106" borderId="1" xfId="8" applyFont="1" applyFill="1" applyBorder="1" applyAlignment="1">
      <alignment vertical="center" wrapText="1"/>
    </xf>
    <xf numFmtId="0" fontId="233" fillId="7" borderId="1" xfId="2" applyFont="1" applyFill="1" applyBorder="1" applyAlignment="1">
      <alignment vertical="center" wrapText="1"/>
    </xf>
    <xf numFmtId="0" fontId="233" fillId="78" borderId="1" xfId="8" applyFont="1" applyFill="1" applyBorder="1" applyAlignment="1" applyProtection="1">
      <alignment vertical="center" wrapText="1"/>
    </xf>
    <xf numFmtId="0" fontId="233" fillId="88" borderId="1" xfId="2" applyFont="1" applyFill="1" applyBorder="1" applyAlignment="1">
      <alignment vertical="center" wrapText="1"/>
    </xf>
    <xf numFmtId="0" fontId="234" fillId="22" borderId="1" xfId="1" applyFont="1" applyFill="1" applyBorder="1" applyAlignment="1">
      <alignment vertical="center" wrapText="1"/>
    </xf>
    <xf numFmtId="0" fontId="232" fillId="78" borderId="1" xfId="8" applyFont="1" applyFill="1" applyBorder="1" applyAlignment="1">
      <alignment vertical="center" wrapText="1"/>
    </xf>
    <xf numFmtId="0" fontId="230" fillId="4" borderId="1" xfId="1" applyFont="1" applyFill="1" applyBorder="1" applyAlignment="1">
      <alignment horizontal="center"/>
    </xf>
    <xf numFmtId="169" fontId="36" fillId="80" borderId="1" xfId="1" applyNumberFormat="1" applyFont="1" applyFill="1" applyBorder="1" applyAlignment="1">
      <alignment horizontal="center" vertical="center"/>
    </xf>
    <xf numFmtId="0" fontId="91" fillId="80" borderId="1" xfId="1" applyFont="1" applyFill="1" applyBorder="1" applyAlignment="1">
      <alignment horizontal="center" vertical="center" wrapText="1"/>
    </xf>
    <xf numFmtId="169" fontId="36" fillId="80" borderId="22" xfId="1" applyNumberFormat="1" applyFont="1" applyFill="1" applyBorder="1" applyAlignment="1">
      <alignment horizontal="center" vertical="center"/>
    </xf>
    <xf numFmtId="0" fontId="36" fillId="80" borderId="22" xfId="1" applyFont="1" applyFill="1" applyBorder="1" applyAlignment="1">
      <alignment horizontal="center" vertical="center"/>
    </xf>
    <xf numFmtId="169" fontId="36" fillId="80" borderId="30" xfId="1" applyNumberFormat="1" applyFont="1" applyFill="1" applyBorder="1" applyAlignment="1">
      <alignment horizontal="center" vertical="center"/>
    </xf>
    <xf numFmtId="0" fontId="210" fillId="24" borderId="1" xfId="2" applyFont="1" applyFill="1" applyBorder="1" applyAlignment="1">
      <alignment vertical="center" wrapText="1"/>
    </xf>
    <xf numFmtId="0" fontId="210" fillId="24" borderId="1" xfId="8" applyFont="1" applyFill="1" applyBorder="1" applyAlignment="1">
      <alignment vertical="center" wrapText="1"/>
    </xf>
    <xf numFmtId="166" fontId="166" fillId="80" borderId="22" xfId="1" applyNumberFormat="1" applyFont="1" applyFill="1" applyBorder="1" applyAlignment="1">
      <alignment vertical="center" wrapText="1"/>
    </xf>
    <xf numFmtId="166" fontId="36" fillId="80" borderId="83" xfId="1" applyNumberFormat="1" applyFont="1" applyFill="1" applyBorder="1" applyAlignment="1">
      <alignment vertical="center" wrapText="1"/>
    </xf>
    <xf numFmtId="0" fontId="153" fillId="115" borderId="1" xfId="1" applyFont="1" applyFill="1" applyBorder="1" applyAlignment="1">
      <alignment vertical="center" wrapText="1"/>
    </xf>
    <xf numFmtId="0" fontId="9" fillId="81" borderId="91" xfId="1" applyFont="1" applyFill="1" applyBorder="1" applyAlignment="1">
      <alignment horizontal="left" vertical="center" wrapText="1"/>
    </xf>
    <xf numFmtId="0" fontId="166" fillId="9" borderId="12" xfId="1" applyFont="1" applyFill="1" applyBorder="1" applyAlignment="1">
      <alignment vertical="center" wrapText="1"/>
    </xf>
    <xf numFmtId="0" fontId="87" fillId="66" borderId="3" xfId="1" applyFont="1" applyFill="1" applyBorder="1" applyAlignment="1">
      <alignment vertical="center" wrapText="1"/>
    </xf>
    <xf numFmtId="0" fontId="36" fillId="80" borderId="4" xfId="1" applyFont="1" applyFill="1" applyBorder="1" applyAlignment="1">
      <alignment vertical="center" wrapText="1"/>
    </xf>
    <xf numFmtId="1" fontId="36" fillId="27" borderId="91" xfId="1" applyNumberFormat="1" applyFont="1" applyFill="1" applyBorder="1" applyAlignment="1">
      <alignment horizontal="center" vertical="center" wrapText="1"/>
    </xf>
    <xf numFmtId="1" fontId="157" fillId="77" borderId="1" xfId="1" applyNumberFormat="1" applyFont="1" applyFill="1" applyBorder="1" applyAlignment="1">
      <alignment horizontal="center" vertical="center" wrapText="1"/>
    </xf>
    <xf numFmtId="1" fontId="86" fillId="105" borderId="1" xfId="1" applyNumberFormat="1" applyFont="1" applyFill="1" applyBorder="1" applyAlignment="1">
      <alignment horizontal="center" vertical="center" wrapText="1"/>
    </xf>
    <xf numFmtId="1" fontId="113" fillId="81" borderId="22" xfId="1" applyNumberFormat="1" applyFont="1" applyFill="1" applyBorder="1" applyAlignment="1">
      <alignment horizontal="center" vertical="center" wrapText="1"/>
    </xf>
    <xf numFmtId="0" fontId="36" fillId="80" borderId="4" xfId="1" applyFont="1" applyFill="1" applyBorder="1" applyAlignment="1">
      <alignment horizontal="center" vertical="center" wrapText="1"/>
    </xf>
    <xf numFmtId="166" fontId="36" fillId="66" borderId="1" xfId="1" quotePrefix="1" applyNumberFormat="1" applyFont="1" applyFill="1" applyBorder="1" applyAlignment="1">
      <alignment horizontal="center" vertical="center" wrapText="1"/>
    </xf>
    <xf numFmtId="166" fontId="36" fillId="80" borderId="4" xfId="1" applyNumberFormat="1" applyFont="1" applyFill="1" applyBorder="1" applyAlignment="1">
      <alignment horizontal="center" vertical="center" wrapText="1"/>
    </xf>
    <xf numFmtId="166" fontId="36" fillId="9" borderId="24" xfId="1" applyNumberFormat="1" applyFont="1" applyFill="1" applyBorder="1" applyAlignment="1">
      <alignment horizontal="center" vertical="center" wrapText="1"/>
    </xf>
    <xf numFmtId="166" fontId="36" fillId="80" borderId="21" xfId="1" applyNumberFormat="1" applyFont="1" applyFill="1" applyBorder="1" applyAlignment="1">
      <alignment horizontal="center" vertical="center" wrapText="1"/>
    </xf>
    <xf numFmtId="166" fontId="138" fillId="9" borderId="22" xfId="1" applyNumberFormat="1" applyFont="1" applyFill="1" applyBorder="1" applyAlignment="1">
      <alignment horizontal="center" vertical="center" wrapText="1"/>
    </xf>
    <xf numFmtId="166" fontId="166" fillId="80" borderId="21" xfId="1" applyNumberFormat="1" applyFont="1" applyFill="1" applyBorder="1" applyAlignment="1">
      <alignment horizontal="center" vertical="center" wrapText="1"/>
    </xf>
    <xf numFmtId="166" fontId="36" fillId="80" borderId="63" xfId="1" applyNumberFormat="1" applyFont="1" applyFill="1" applyBorder="1" applyAlignment="1">
      <alignment horizontal="center" vertical="center" wrapText="1"/>
    </xf>
    <xf numFmtId="166" fontId="36" fillId="80" borderId="0" xfId="1" applyNumberFormat="1" applyFont="1" applyFill="1" applyAlignment="1">
      <alignment horizontal="center" vertical="center" wrapText="1"/>
    </xf>
    <xf numFmtId="169" fontId="92" fillId="27" borderId="40" xfId="1" applyNumberFormat="1" applyFont="1" applyFill="1" applyBorder="1" applyAlignment="1">
      <alignment horizontal="center" vertical="center" wrapText="1"/>
    </xf>
    <xf numFmtId="169" fontId="36" fillId="80" borderId="65" xfId="1" applyNumberFormat="1" applyFont="1" applyFill="1" applyBorder="1" applyAlignment="1">
      <alignment horizontal="center" vertical="center" wrapText="1"/>
    </xf>
    <xf numFmtId="166" fontId="92" fillId="27" borderId="83" xfId="1" applyNumberFormat="1" applyFont="1" applyFill="1" applyBorder="1" applyAlignment="1">
      <alignment horizontal="center" vertical="center" wrapText="1"/>
    </xf>
    <xf numFmtId="166" fontId="36" fillId="80" borderId="220" xfId="1" applyNumberFormat="1" applyFont="1" applyFill="1" applyBorder="1" applyAlignment="1">
      <alignment horizontal="center" vertical="center" wrapText="1"/>
    </xf>
    <xf numFmtId="165" fontId="36" fillId="80" borderId="66" xfId="1" applyNumberFormat="1" applyFont="1" applyFill="1" applyBorder="1" applyAlignment="1">
      <alignment horizontal="center" vertical="center" wrapText="1"/>
    </xf>
    <xf numFmtId="165" fontId="36" fillId="9" borderId="107" xfId="1" applyNumberFormat="1" applyFont="1" applyFill="1" applyBorder="1" applyAlignment="1">
      <alignment horizontal="center" vertical="center" wrapText="1"/>
    </xf>
    <xf numFmtId="0" fontId="232" fillId="106" borderId="27" xfId="2" applyFont="1" applyFill="1" applyBorder="1" applyAlignment="1">
      <alignment vertical="center" wrapText="1"/>
    </xf>
    <xf numFmtId="0" fontId="233" fillId="80" borderId="1" xfId="2" applyFont="1" applyFill="1" applyBorder="1" applyAlignment="1">
      <alignment horizontal="left" vertical="top" wrapText="1"/>
    </xf>
    <xf numFmtId="0" fontId="233" fillId="81" borderId="1" xfId="2" applyFont="1" applyFill="1" applyBorder="1" applyAlignment="1">
      <alignment horizontal="left" vertical="center" wrapText="1"/>
    </xf>
    <xf numFmtId="0" fontId="232" fillId="106" borderId="0" xfId="8" applyFont="1" applyFill="1" applyBorder="1" applyAlignment="1">
      <alignment vertical="center" wrapText="1"/>
    </xf>
    <xf numFmtId="0" fontId="232" fillId="107" borderId="0" xfId="2" applyFont="1" applyFill="1" applyBorder="1" applyAlignment="1">
      <alignment vertical="center" wrapText="1"/>
    </xf>
    <xf numFmtId="0" fontId="233" fillId="80" borderId="0" xfId="8" applyFont="1" applyFill="1" applyBorder="1" applyAlignment="1">
      <alignment vertical="center" wrapText="1"/>
    </xf>
    <xf numFmtId="169" fontId="232" fillId="106" borderId="1" xfId="2" applyNumberFormat="1" applyFont="1" applyFill="1" applyBorder="1" applyAlignment="1">
      <alignment horizontal="center" vertical="center" wrapText="1"/>
    </xf>
    <xf numFmtId="0" fontId="233" fillId="22" borderId="60" xfId="2" applyFont="1" applyFill="1" applyBorder="1" applyAlignment="1">
      <alignment vertical="center" wrapText="1"/>
    </xf>
    <xf numFmtId="0" fontId="233" fillId="80" borderId="4" xfId="2" applyFont="1" applyFill="1" applyBorder="1" applyAlignment="1">
      <alignment vertical="center" wrapText="1"/>
    </xf>
    <xf numFmtId="0" fontId="234" fillId="9" borderId="1" xfId="1" applyFont="1" applyFill="1" applyBorder="1" applyAlignment="1">
      <alignment vertical="center" wrapText="1"/>
    </xf>
    <xf numFmtId="0" fontId="233" fillId="6" borderId="1" xfId="2" applyFont="1" applyFill="1" applyBorder="1" applyAlignment="1" applyProtection="1">
      <alignment vertical="center" wrapText="1"/>
    </xf>
    <xf numFmtId="0" fontId="232" fillId="76" borderId="1" xfId="8" applyFont="1" applyFill="1" applyBorder="1" applyAlignment="1">
      <alignment horizontal="left" vertical="center" wrapText="1"/>
    </xf>
    <xf numFmtId="0" fontId="233" fillId="80" borderId="1" xfId="2" applyFont="1" applyFill="1" applyBorder="1" applyAlignment="1">
      <alignment wrapText="1"/>
    </xf>
    <xf numFmtId="0" fontId="233" fillId="65" borderId="1" xfId="2" applyFont="1" applyFill="1" applyBorder="1" applyAlignment="1">
      <alignment wrapText="1"/>
    </xf>
    <xf numFmtId="0" fontId="233" fillId="106" borderId="60" xfId="2" applyFont="1" applyFill="1" applyBorder="1" applyAlignment="1">
      <alignment vertical="center" wrapText="1"/>
    </xf>
    <xf numFmtId="0" fontId="233" fillId="106" borderId="13" xfId="2" applyFont="1" applyFill="1" applyBorder="1" applyAlignment="1">
      <alignment vertical="center" wrapText="1"/>
    </xf>
    <xf numFmtId="0" fontId="167" fillId="66" borderId="3" xfId="8" applyFont="1" applyFill="1" applyBorder="1" applyAlignment="1">
      <alignment vertical="center" wrapText="1"/>
    </xf>
    <xf numFmtId="0" fontId="167" fillId="80" borderId="4" xfId="8" applyFont="1" applyFill="1" applyBorder="1" applyAlignment="1">
      <alignment vertical="center" wrapText="1"/>
    </xf>
    <xf numFmtId="169" fontId="84" fillId="66" borderId="57" xfId="1" applyNumberFormat="1" applyFont="1" applyFill="1" applyBorder="1" applyAlignment="1">
      <alignment horizontal="center" vertical="center" wrapText="1"/>
    </xf>
    <xf numFmtId="169" fontId="36" fillId="80" borderId="4" xfId="1" applyNumberFormat="1" applyFont="1" applyFill="1" applyBorder="1" applyAlignment="1">
      <alignment horizontal="center" vertical="center" wrapText="1"/>
    </xf>
    <xf numFmtId="169" fontId="36" fillId="80" borderId="67" xfId="1" applyNumberFormat="1" applyFont="1" applyFill="1" applyBorder="1" applyAlignment="1">
      <alignment horizontal="center" vertical="center" wrapText="1"/>
    </xf>
    <xf numFmtId="49" fontId="36" fillId="66" borderId="24" xfId="1" applyNumberFormat="1" applyFont="1" applyFill="1" applyBorder="1" applyAlignment="1">
      <alignment horizontal="center" vertical="center" wrapText="1"/>
    </xf>
    <xf numFmtId="49" fontId="36" fillId="80" borderId="21" xfId="1" applyNumberFormat="1" applyFont="1" applyFill="1" applyBorder="1" applyAlignment="1">
      <alignment horizontal="center" vertical="center" wrapText="1"/>
    </xf>
    <xf numFmtId="0" fontId="166" fillId="80" borderId="4" xfId="1" applyFont="1" applyFill="1" applyBorder="1" applyAlignment="1">
      <alignment horizontal="center" vertical="center" wrapText="1"/>
    </xf>
    <xf numFmtId="0" fontId="36" fillId="86" borderId="9" xfId="1" applyFont="1" applyFill="1" applyBorder="1" applyAlignment="1">
      <alignment horizontal="center" vertical="center" wrapText="1"/>
    </xf>
    <xf numFmtId="0" fontId="36" fillId="80" borderId="68" xfId="1" applyFont="1" applyFill="1" applyBorder="1" applyAlignment="1">
      <alignment horizontal="center" vertical="center" wrapText="1"/>
    </xf>
    <xf numFmtId="169" fontId="86" fillId="67" borderId="22" xfId="1" applyNumberFormat="1" applyFont="1" applyFill="1" applyBorder="1" applyAlignment="1">
      <alignment horizontal="center" vertical="center"/>
    </xf>
    <xf numFmtId="169" fontId="113" fillId="81" borderId="1" xfId="1" applyNumberFormat="1" applyFont="1" applyFill="1" applyBorder="1" applyAlignment="1">
      <alignment horizontal="center" vertical="center"/>
    </xf>
    <xf numFmtId="49" fontId="112" fillId="12" borderId="22" xfId="1" applyNumberFormat="1" applyFont="1" applyFill="1" applyBorder="1" applyAlignment="1">
      <alignment horizontal="center" vertical="center" wrapText="1"/>
    </xf>
    <xf numFmtId="169" fontId="92" fillId="9" borderId="1" xfId="1" applyNumberFormat="1" applyFont="1" applyFill="1" applyBorder="1" applyAlignment="1">
      <alignment horizontal="center" vertical="center" wrapText="1"/>
    </xf>
    <xf numFmtId="169" fontId="92" fillId="20" borderId="1" xfId="1" applyNumberFormat="1" applyFont="1" applyFill="1" applyBorder="1" applyAlignment="1">
      <alignment horizontal="center" vertical="center" wrapText="1"/>
    </xf>
    <xf numFmtId="0" fontId="92" fillId="20" borderId="1" xfId="1" applyFont="1" applyFill="1" applyBorder="1" applyAlignment="1">
      <alignment horizontal="center" vertical="center" wrapText="1"/>
    </xf>
    <xf numFmtId="169" fontId="138" fillId="106" borderId="0" xfId="1" applyNumberFormat="1" applyFont="1" applyFill="1" applyAlignment="1">
      <alignment horizontal="center" vertical="center" wrapText="1"/>
    </xf>
    <xf numFmtId="169" fontId="92" fillId="11" borderId="22" xfId="1" applyNumberFormat="1" applyFont="1" applyFill="1" applyBorder="1" applyAlignment="1">
      <alignment horizontal="center" vertical="center" wrapText="1"/>
    </xf>
    <xf numFmtId="0" fontId="92" fillId="11" borderId="22" xfId="1" applyFont="1" applyFill="1" applyBorder="1" applyAlignment="1">
      <alignment horizontal="center" vertical="center" wrapText="1"/>
    </xf>
    <xf numFmtId="169" fontId="92" fillId="9" borderId="22" xfId="1" applyNumberFormat="1" applyFont="1" applyFill="1" applyBorder="1" applyAlignment="1">
      <alignment horizontal="center" vertical="center" wrapText="1"/>
    </xf>
    <xf numFmtId="169" fontId="36" fillId="80" borderId="9" xfId="1" applyNumberFormat="1" applyFont="1" applyFill="1" applyBorder="1" applyAlignment="1">
      <alignment horizontal="center" vertical="center"/>
    </xf>
    <xf numFmtId="169" fontId="84" fillId="80" borderId="9" xfId="1" applyNumberFormat="1" applyFont="1" applyFill="1" applyBorder="1" applyAlignment="1">
      <alignment horizontal="center" vertical="center" wrapText="1"/>
    </xf>
    <xf numFmtId="169" fontId="117" fillId="6" borderId="9" xfId="1" applyNumberFormat="1" applyFont="1" applyFill="1" applyBorder="1" applyAlignment="1">
      <alignment horizontal="center" vertical="center" wrapText="1"/>
    </xf>
    <xf numFmtId="169" fontId="92" fillId="20" borderId="22" xfId="1" applyNumberFormat="1" applyFont="1" applyFill="1" applyBorder="1" applyAlignment="1">
      <alignment horizontal="center" vertical="center" wrapText="1"/>
    </xf>
    <xf numFmtId="0" fontId="84" fillId="66" borderId="59" xfId="1" applyFont="1" applyFill="1" applyBorder="1" applyAlignment="1">
      <alignment horizontal="center" vertical="center" wrapText="1"/>
    </xf>
    <xf numFmtId="169" fontId="36" fillId="80" borderId="21" xfId="1" applyNumberFormat="1" applyFont="1" applyFill="1" applyBorder="1" applyAlignment="1">
      <alignment horizontal="center" vertical="center" wrapText="1"/>
    </xf>
    <xf numFmtId="0" fontId="92" fillId="20" borderId="22" xfId="1" applyFont="1" applyFill="1" applyBorder="1" applyAlignment="1">
      <alignment horizontal="center" vertical="center" wrapText="1"/>
    </xf>
    <xf numFmtId="0" fontId="36" fillId="80" borderId="21" xfId="1" applyFont="1" applyFill="1" applyBorder="1" applyAlignment="1">
      <alignment horizontal="center" vertical="center" wrapText="1"/>
    </xf>
    <xf numFmtId="0" fontId="84" fillId="66" borderId="58" xfId="1" applyFont="1" applyFill="1" applyBorder="1" applyAlignment="1">
      <alignment horizontal="center" vertical="center" wrapText="1"/>
    </xf>
    <xf numFmtId="169" fontId="84" fillId="66" borderId="73" xfId="1" applyNumberFormat="1" applyFont="1" applyFill="1" applyBorder="1" applyAlignment="1">
      <alignment horizontal="center" vertical="center" wrapText="1"/>
    </xf>
    <xf numFmtId="0" fontId="36" fillId="80" borderId="9" xfId="1" applyFont="1" applyFill="1" applyBorder="1" applyAlignment="1">
      <alignment horizontal="center" vertical="center"/>
    </xf>
    <xf numFmtId="0" fontId="84" fillId="66" borderId="73" xfId="1" applyFont="1" applyFill="1" applyBorder="1" applyAlignment="1">
      <alignment horizontal="center" vertical="center" wrapText="1"/>
    </xf>
    <xf numFmtId="0" fontId="117" fillId="6" borderId="9" xfId="1" applyFont="1" applyFill="1" applyBorder="1" applyAlignment="1">
      <alignment horizontal="center" vertical="center" wrapText="1"/>
    </xf>
    <xf numFmtId="169" fontId="87" fillId="11" borderId="29" xfId="1" applyNumberFormat="1" applyFont="1" applyFill="1" applyBorder="1" applyAlignment="1">
      <alignment horizontal="center" vertical="center" wrapText="1"/>
    </xf>
    <xf numFmtId="169" fontId="36" fillId="80" borderId="66" xfId="1" applyNumberFormat="1" applyFont="1" applyFill="1" applyBorder="1" applyAlignment="1">
      <alignment horizontal="center" vertical="center" wrapText="1"/>
    </xf>
    <xf numFmtId="169" fontId="36" fillId="80" borderId="64" xfId="1" applyNumberFormat="1" applyFont="1" applyFill="1" applyBorder="1" applyAlignment="1">
      <alignment horizontal="center" vertical="center" wrapText="1"/>
    </xf>
    <xf numFmtId="169" fontId="36" fillId="80" borderId="63" xfId="1" applyNumberFormat="1" applyFont="1" applyFill="1" applyBorder="1" applyAlignment="1">
      <alignment horizontal="center" vertical="center" wrapText="1"/>
    </xf>
    <xf numFmtId="169" fontId="92" fillId="20" borderId="30" xfId="1" applyNumberFormat="1" applyFont="1" applyFill="1" applyBorder="1" applyAlignment="1">
      <alignment horizontal="center" vertical="center" wrapText="1"/>
    </xf>
    <xf numFmtId="169" fontId="91" fillId="80" borderId="64" xfId="1" applyNumberFormat="1" applyFont="1" applyFill="1" applyBorder="1" applyAlignment="1">
      <alignment horizontal="center" vertical="center" wrapText="1"/>
    </xf>
    <xf numFmtId="0" fontId="157" fillId="107" borderId="3" xfId="7" applyFont="1" applyFill="1" applyBorder="1" applyAlignment="1">
      <alignment vertical="center" wrapText="1"/>
    </xf>
    <xf numFmtId="166" fontId="36" fillId="80" borderId="4" xfId="1" applyNumberFormat="1" applyFont="1" applyFill="1" applyBorder="1" applyAlignment="1">
      <alignment horizontal="left" vertical="center" wrapText="1"/>
    </xf>
    <xf numFmtId="0" fontId="157" fillId="77" borderId="22" xfId="7" applyFont="1" applyFill="1" applyBorder="1" applyAlignment="1">
      <alignment vertical="center" wrapText="1"/>
    </xf>
    <xf numFmtId="0" fontId="36" fillId="86" borderId="0" xfId="1" applyFont="1" applyFill="1" applyAlignment="1">
      <alignment horizontal="left" vertical="center" wrapText="1"/>
    </xf>
    <xf numFmtId="166" fontId="36" fillId="80" borderId="91" xfId="1" applyNumberFormat="1" applyFont="1" applyFill="1" applyBorder="1" applyAlignment="1">
      <alignment vertical="center" wrapText="1"/>
    </xf>
    <xf numFmtId="0" fontId="153" fillId="78" borderId="2" xfId="1" applyFont="1" applyFill="1" applyBorder="1" applyAlignment="1">
      <alignment vertical="center" wrapText="1"/>
    </xf>
    <xf numFmtId="14" fontId="36" fillId="80" borderId="4" xfId="1" applyNumberFormat="1" applyFont="1" applyFill="1" applyBorder="1" applyAlignment="1">
      <alignment horizontal="center" vertical="center" wrapText="1"/>
    </xf>
    <xf numFmtId="0" fontId="153" fillId="24" borderId="13" xfId="1" applyFont="1" applyFill="1" applyBorder="1" applyAlignment="1">
      <alignment horizontal="center" vertical="center" wrapText="1"/>
    </xf>
    <xf numFmtId="14" fontId="88" fillId="66" borderId="3" xfId="1" applyNumberFormat="1" applyFont="1" applyFill="1" applyBorder="1" applyAlignment="1">
      <alignment horizontal="center" vertical="center" wrapText="1"/>
    </xf>
    <xf numFmtId="0" fontId="210" fillId="76" borderId="1" xfId="2" applyFont="1" applyFill="1" applyBorder="1" applyAlignment="1">
      <alignment vertical="center" wrapText="1"/>
    </xf>
    <xf numFmtId="0" fontId="202" fillId="76" borderId="1" xfId="2" applyFont="1" applyFill="1" applyBorder="1" applyAlignment="1">
      <alignment horizontal="center" vertical="center" wrapText="1"/>
    </xf>
    <xf numFmtId="169" fontId="157" fillId="77" borderId="22" xfId="1" applyNumberFormat="1" applyFont="1" applyFill="1" applyBorder="1" applyAlignment="1">
      <alignment horizontal="center" vertical="center" wrapText="1"/>
    </xf>
    <xf numFmtId="169" fontId="212" fillId="76" borderId="30" xfId="1" applyNumberFormat="1" applyFont="1" applyFill="1" applyBorder="1" applyAlignment="1">
      <alignment horizontal="center" vertical="center" wrapText="1"/>
    </xf>
    <xf numFmtId="166" fontId="153" fillId="76" borderId="1" xfId="1" applyNumberFormat="1" applyFont="1" applyFill="1" applyBorder="1" applyAlignment="1">
      <alignment vertical="center" wrapText="1"/>
    </xf>
    <xf numFmtId="0" fontId="36" fillId="86" borderId="9" xfId="1" applyFont="1" applyFill="1" applyBorder="1" applyAlignment="1">
      <alignment horizontal="left" vertical="center" wrapText="1"/>
    </xf>
    <xf numFmtId="0" fontId="166" fillId="86" borderId="9" xfId="1" applyFont="1" applyFill="1" applyBorder="1" applyAlignment="1">
      <alignment horizontal="left" vertical="center" wrapText="1"/>
    </xf>
    <xf numFmtId="166" fontId="35" fillId="20" borderId="1" xfId="2" applyNumberFormat="1" applyFont="1" applyFill="1" applyBorder="1" applyAlignment="1">
      <alignment horizontal="center" vertical="center" wrapText="1"/>
    </xf>
    <xf numFmtId="0" fontId="167" fillId="104" borderId="22" xfId="2" applyFont="1" applyFill="1" applyBorder="1" applyAlignment="1">
      <alignment horizontal="center" vertical="center" wrapText="1"/>
    </xf>
    <xf numFmtId="169" fontId="91" fillId="6" borderId="1" xfId="1" applyNumberFormat="1" applyFont="1" applyFill="1" applyBorder="1" applyAlignment="1">
      <alignment horizontal="center" vertical="center" wrapText="1"/>
    </xf>
    <xf numFmtId="0" fontId="119" fillId="80" borderId="9" xfId="1" applyFont="1" applyFill="1" applyBorder="1" applyAlignment="1">
      <alignment vertical="center" wrapText="1"/>
    </xf>
    <xf numFmtId="0" fontId="236" fillId="80" borderId="9" xfId="1" applyFont="1" applyFill="1" applyBorder="1" applyAlignment="1">
      <alignment vertical="center" wrapText="1"/>
    </xf>
    <xf numFmtId="0" fontId="119" fillId="80" borderId="1" xfId="1" applyFont="1" applyFill="1" applyBorder="1" applyAlignment="1">
      <alignment vertical="center" wrapText="1"/>
    </xf>
    <xf numFmtId="0" fontId="119" fillId="80" borderId="22" xfId="1" applyFont="1" applyFill="1" applyBorder="1" applyAlignment="1">
      <alignment vertical="center" wrapText="1"/>
    </xf>
    <xf numFmtId="0" fontId="119" fillId="80" borderId="1" xfId="1" applyFont="1" applyFill="1" applyBorder="1" applyAlignment="1">
      <alignment horizontal="center" vertical="center" wrapText="1"/>
    </xf>
    <xf numFmtId="0" fontId="119" fillId="80" borderId="22" xfId="1" applyFont="1" applyFill="1" applyBorder="1" applyAlignment="1">
      <alignment horizontal="center" vertical="center" wrapText="1"/>
    </xf>
    <xf numFmtId="166" fontId="119" fillId="80" borderId="1" xfId="1" applyNumberFormat="1" applyFont="1" applyFill="1" applyBorder="1" applyAlignment="1">
      <alignment horizontal="center" vertical="center" wrapText="1"/>
    </xf>
    <xf numFmtId="166" fontId="119" fillId="80" borderId="2" xfId="1" applyNumberFormat="1" applyFont="1" applyFill="1" applyBorder="1" applyAlignment="1">
      <alignment horizontal="center" vertical="center" wrapText="1"/>
    </xf>
    <xf numFmtId="166" fontId="119" fillId="80" borderId="9" xfId="1" applyNumberFormat="1" applyFont="1" applyFill="1" applyBorder="1" applyAlignment="1">
      <alignment horizontal="center" vertical="center" wrapText="1"/>
    </xf>
    <xf numFmtId="169" fontId="119" fillId="80" borderId="40" xfId="1" applyNumberFormat="1" applyFont="1" applyFill="1" applyBorder="1" applyAlignment="1">
      <alignment horizontal="center" vertical="center" wrapText="1"/>
    </xf>
    <xf numFmtId="166" fontId="119" fillId="80" borderId="83" xfId="1" applyNumberFormat="1" applyFont="1" applyFill="1" applyBorder="1" applyAlignment="1">
      <alignment horizontal="center" vertical="center" wrapText="1"/>
    </xf>
    <xf numFmtId="166" fontId="119" fillId="80" borderId="85" xfId="1" applyNumberFormat="1" applyFont="1" applyFill="1" applyBorder="1" applyAlignment="1">
      <alignment horizontal="center" vertical="center" wrapText="1"/>
    </xf>
    <xf numFmtId="165" fontId="119" fillId="80" borderId="29" xfId="1" applyNumberFormat="1" applyFont="1" applyFill="1" applyBorder="1" applyAlignment="1">
      <alignment horizontal="center" vertical="center" wrapText="1"/>
    </xf>
    <xf numFmtId="0" fontId="237" fillId="80" borderId="1" xfId="2" applyFont="1" applyFill="1" applyBorder="1" applyAlignment="1">
      <alignment vertical="center" wrapText="1"/>
    </xf>
    <xf numFmtId="0" fontId="238" fillId="80" borderId="1" xfId="8" applyFont="1" applyFill="1" applyBorder="1" applyAlignment="1">
      <alignment vertical="center" wrapText="1"/>
    </xf>
    <xf numFmtId="49" fontId="119" fillId="80" borderId="22" xfId="1" applyNumberFormat="1" applyFont="1" applyFill="1" applyBorder="1" applyAlignment="1">
      <alignment horizontal="center" vertical="center" wrapText="1"/>
    </xf>
    <xf numFmtId="169" fontId="119" fillId="80" borderId="1" xfId="1" applyNumberFormat="1" applyFont="1" applyFill="1" applyBorder="1" applyAlignment="1">
      <alignment horizontal="center" vertical="center" wrapText="1"/>
    </xf>
    <xf numFmtId="0" fontId="236" fillId="80" borderId="1" xfId="1" applyFont="1" applyFill="1" applyBorder="1" applyAlignment="1">
      <alignment horizontal="center" vertical="center" wrapText="1"/>
    </xf>
    <xf numFmtId="0" fontId="119" fillId="80" borderId="47" xfId="1" applyFont="1" applyFill="1" applyBorder="1" applyAlignment="1">
      <alignment horizontal="center" vertical="center" wrapText="1"/>
    </xf>
    <xf numFmtId="169" fontId="123" fillId="81" borderId="22" xfId="1" applyNumberFormat="1" applyFont="1" applyFill="1" applyBorder="1" applyAlignment="1">
      <alignment horizontal="center" vertical="center"/>
    </xf>
    <xf numFmtId="49" fontId="123" fillId="81" borderId="22" xfId="1" applyNumberFormat="1" applyFont="1" applyFill="1" applyBorder="1" applyAlignment="1">
      <alignment horizontal="center" vertical="center"/>
    </xf>
    <xf numFmtId="0" fontId="119" fillId="80" borderId="30" xfId="1" applyFont="1" applyFill="1" applyBorder="1" applyAlignment="1">
      <alignment horizontal="center" vertical="center" wrapText="1"/>
    </xf>
    <xf numFmtId="169" fontId="119" fillId="80" borderId="22" xfId="1" applyNumberFormat="1" applyFont="1" applyFill="1" applyBorder="1" applyAlignment="1">
      <alignment horizontal="center" vertical="center" wrapText="1"/>
    </xf>
    <xf numFmtId="0" fontId="119" fillId="80" borderId="38" xfId="1" applyFont="1" applyFill="1" applyBorder="1" applyAlignment="1">
      <alignment horizontal="center" vertical="center" wrapText="1"/>
    </xf>
    <xf numFmtId="169" fontId="119" fillId="80" borderId="29" xfId="1" applyNumberFormat="1" applyFont="1" applyFill="1" applyBorder="1" applyAlignment="1">
      <alignment horizontal="center" vertical="center" wrapText="1"/>
    </xf>
    <xf numFmtId="169" fontId="119" fillId="80" borderId="30" xfId="1" applyNumberFormat="1" applyFont="1" applyFill="1" applyBorder="1" applyAlignment="1">
      <alignment horizontal="center" vertical="center" wrapText="1"/>
    </xf>
    <xf numFmtId="49" fontId="119" fillId="80" borderId="1" xfId="1" applyNumberFormat="1" applyFont="1" applyFill="1" applyBorder="1" applyAlignment="1">
      <alignment horizontal="center" vertical="center" wrapText="1"/>
    </xf>
    <xf numFmtId="14" fontId="119" fillId="80" borderId="1" xfId="1" applyNumberFormat="1" applyFont="1" applyFill="1" applyBorder="1" applyAlignment="1">
      <alignment horizontal="center" vertical="center" wrapText="1"/>
    </xf>
    <xf numFmtId="169" fontId="87" fillId="6" borderId="40" xfId="1" applyNumberFormat="1" applyFont="1" applyFill="1" applyBorder="1" applyAlignment="1">
      <alignment horizontal="left" vertical="top" wrapText="1"/>
    </xf>
    <xf numFmtId="169" fontId="91" fillId="80" borderId="29" xfId="1" applyNumberFormat="1" applyFont="1" applyFill="1" applyBorder="1" applyAlignment="1">
      <alignment horizontal="center" vertical="center" wrapText="1"/>
    </xf>
    <xf numFmtId="169" fontId="91" fillId="80" borderId="1" xfId="1" applyNumberFormat="1" applyFont="1" applyFill="1" applyBorder="1" applyAlignment="1">
      <alignment horizontal="center" vertical="center" wrapText="1"/>
    </xf>
    <xf numFmtId="0" fontId="205" fillId="78" borderId="1" xfId="2" applyFont="1" applyFill="1" applyBorder="1" applyAlignment="1">
      <alignment vertical="center" wrapText="1"/>
    </xf>
    <xf numFmtId="0" fontId="36" fillId="27" borderId="22" xfId="1" applyFont="1" applyFill="1" applyBorder="1" applyAlignment="1">
      <alignment vertical="center" wrapText="1"/>
    </xf>
    <xf numFmtId="0" fontId="153" fillId="106" borderId="112" xfId="1" applyFont="1" applyFill="1" applyBorder="1" applyAlignment="1">
      <alignment vertical="center" wrapText="1"/>
    </xf>
    <xf numFmtId="1" fontId="157" fillId="110" borderId="22" xfId="1" applyNumberFormat="1" applyFont="1" applyFill="1" applyBorder="1" applyAlignment="1">
      <alignment horizontal="center" vertical="center" wrapText="1"/>
    </xf>
    <xf numFmtId="0" fontId="36" fillId="27" borderId="2" xfId="1" applyFont="1" applyFill="1" applyBorder="1" applyAlignment="1">
      <alignment horizontal="center" vertical="center" wrapText="1"/>
    </xf>
    <xf numFmtId="0" fontId="117" fillId="7" borderId="1" xfId="1" applyFont="1" applyFill="1" applyBorder="1" applyAlignment="1">
      <alignment horizontal="center" vertical="center" wrapText="1"/>
    </xf>
    <xf numFmtId="0" fontId="36" fillId="27" borderId="40" xfId="1" quotePrefix="1" applyFont="1" applyFill="1" applyBorder="1" applyAlignment="1">
      <alignment horizontal="center" vertical="center" wrapText="1"/>
    </xf>
    <xf numFmtId="0" fontId="233" fillId="0" borderId="1" xfId="2" applyFont="1" applyBorder="1" applyAlignment="1">
      <alignment wrapText="1"/>
    </xf>
    <xf numFmtId="0" fontId="233" fillId="104" borderId="0" xfId="2" applyFont="1" applyFill="1" applyBorder="1" applyAlignment="1">
      <alignment vertical="center" wrapText="1"/>
    </xf>
    <xf numFmtId="0" fontId="210" fillId="24" borderId="0" xfId="2" applyFont="1" applyFill="1" applyBorder="1" applyAlignment="1">
      <alignment vertical="center" wrapText="1"/>
    </xf>
    <xf numFmtId="0" fontId="233" fillId="78" borderId="0" xfId="8" applyFont="1" applyFill="1" applyBorder="1" applyAlignment="1">
      <alignment vertical="center" wrapText="1"/>
    </xf>
    <xf numFmtId="169" fontId="86" fillId="12" borderId="1" xfId="1" applyNumberFormat="1" applyFont="1" applyFill="1" applyBorder="1" applyAlignment="1">
      <alignment horizontal="center" vertical="center" wrapText="1"/>
    </xf>
    <xf numFmtId="0" fontId="35" fillId="66" borderId="22" xfId="2" applyFont="1" applyFill="1" applyBorder="1" applyAlignment="1">
      <alignment horizontal="center" vertical="center" wrapText="1"/>
    </xf>
    <xf numFmtId="0" fontId="10" fillId="66" borderId="22" xfId="2" applyFill="1" applyBorder="1" applyAlignment="1">
      <alignment horizontal="center" vertical="center" wrapText="1"/>
    </xf>
    <xf numFmtId="0" fontId="36" fillId="9" borderId="115" xfId="1" applyFont="1" applyFill="1" applyBorder="1" applyAlignment="1">
      <alignment vertical="center" wrapText="1"/>
    </xf>
    <xf numFmtId="0" fontId="87" fillId="6" borderId="2" xfId="1" applyFont="1" applyFill="1" applyBorder="1" applyAlignment="1">
      <alignment horizontal="left" vertical="center" wrapText="1"/>
    </xf>
    <xf numFmtId="14" fontId="87" fillId="6" borderId="3" xfId="1" applyNumberFormat="1" applyFont="1" applyFill="1" applyBorder="1" applyAlignment="1">
      <alignment horizontal="center" vertical="center" wrapText="1"/>
    </xf>
    <xf numFmtId="14" fontId="153" fillId="24" borderId="13" xfId="1" applyNumberFormat="1" applyFont="1" applyFill="1" applyBorder="1" applyAlignment="1">
      <alignment horizontal="center" vertical="center" wrapText="1"/>
    </xf>
    <xf numFmtId="14" fontId="36" fillId="9" borderId="32" xfId="1" applyNumberFormat="1" applyFont="1" applyFill="1" applyBorder="1" applyAlignment="1">
      <alignment horizontal="center" vertical="center" wrapText="1"/>
    </xf>
    <xf numFmtId="15" fontId="153" fillId="24" borderId="22" xfId="1" applyNumberFormat="1" applyFont="1" applyFill="1" applyBorder="1" applyAlignment="1">
      <alignment horizontal="center" vertical="center" wrapText="1"/>
    </xf>
    <xf numFmtId="15" fontId="196" fillId="24" borderId="22" xfId="1" applyNumberFormat="1" applyFont="1" applyFill="1" applyBorder="1" applyAlignment="1">
      <alignment horizontal="center" vertical="center" wrapText="1"/>
    </xf>
    <xf numFmtId="0" fontId="210" fillId="93" borderId="1" xfId="2" applyFont="1" applyFill="1" applyBorder="1" applyAlignment="1">
      <alignment vertical="center" wrapText="1"/>
    </xf>
    <xf numFmtId="1" fontId="123" fillId="81" borderId="91" xfId="1" applyNumberFormat="1" applyFont="1" applyFill="1" applyBorder="1" applyAlignment="1">
      <alignment horizontal="center" vertical="center" wrapText="1"/>
    </xf>
    <xf numFmtId="1" fontId="86" fillId="67" borderId="22" xfId="1" applyNumberFormat="1" applyFont="1" applyFill="1" applyBorder="1" applyAlignment="1">
      <alignment horizontal="center" vertical="center" wrapText="1"/>
    </xf>
    <xf numFmtId="166" fontId="35" fillId="80" borderId="22" xfId="2" applyNumberFormat="1" applyFont="1" applyFill="1" applyBorder="1" applyAlignment="1">
      <alignment horizontal="center" vertical="center" wrapText="1"/>
    </xf>
    <xf numFmtId="167" fontId="166" fillId="66" borderId="52" xfId="1" applyNumberFormat="1" applyFont="1" applyFill="1" applyBorder="1" applyAlignment="1">
      <alignment horizontal="center" vertical="center" wrapText="1"/>
    </xf>
    <xf numFmtId="166" fontId="36" fillId="66" borderId="138" xfId="1" applyNumberFormat="1" applyFont="1" applyFill="1" applyBorder="1" applyAlignment="1">
      <alignment horizontal="center" vertical="center" wrapText="1"/>
    </xf>
    <xf numFmtId="0" fontId="234" fillId="66" borderId="0" xfId="1" applyFont="1" applyFill="1" applyAlignment="1">
      <alignment vertical="center" wrapText="1"/>
    </xf>
    <xf numFmtId="0" fontId="233" fillId="24" borderId="1" xfId="2" applyFont="1" applyFill="1" applyBorder="1" applyAlignment="1" applyProtection="1">
      <alignment vertical="center" wrapText="1"/>
    </xf>
    <xf numFmtId="0" fontId="234" fillId="66" borderId="13" xfId="1" applyFont="1" applyFill="1" applyBorder="1" applyAlignment="1">
      <alignment vertical="center" wrapText="1"/>
    </xf>
    <xf numFmtId="0" fontId="233" fillId="67" borderId="0" xfId="2" applyFont="1" applyFill="1" applyBorder="1" applyAlignment="1">
      <alignment horizontal="left" vertical="center" wrapText="1"/>
    </xf>
    <xf numFmtId="0" fontId="167" fillId="80" borderId="2" xfId="8" applyFont="1" applyFill="1" applyBorder="1" applyAlignment="1">
      <alignment vertical="center" wrapText="1"/>
    </xf>
    <xf numFmtId="169" fontId="36" fillId="66" borderId="23" xfId="1" applyNumberFormat="1" applyFont="1" applyFill="1" applyBorder="1" applyAlignment="1">
      <alignment horizontal="center" vertical="center" wrapText="1"/>
    </xf>
    <xf numFmtId="169" fontId="117" fillId="9" borderId="2" xfId="1" applyNumberFormat="1" applyFont="1" applyFill="1" applyBorder="1" applyAlignment="1">
      <alignment horizontal="center" vertical="center" wrapText="1"/>
    </xf>
    <xf numFmtId="169" fontId="119" fillId="80" borderId="2" xfId="1" quotePrefix="1" applyNumberFormat="1" applyFont="1" applyFill="1" applyBorder="1" applyAlignment="1">
      <alignment horizontal="center" vertical="center" wrapText="1"/>
    </xf>
    <xf numFmtId="169" fontId="119" fillId="80" borderId="46" xfId="1" applyNumberFormat="1" applyFont="1" applyFill="1" applyBorder="1" applyAlignment="1">
      <alignment horizontal="center" vertical="center" wrapText="1"/>
    </xf>
    <xf numFmtId="0" fontId="153" fillId="76" borderId="0" xfId="1" applyFont="1" applyFill="1" applyAlignment="1">
      <alignment horizontal="center" vertical="center" wrapText="1"/>
    </xf>
    <xf numFmtId="0" fontId="138" fillId="24" borderId="0" xfId="1" applyFont="1" applyFill="1" applyAlignment="1">
      <alignment horizontal="center" vertical="center" wrapText="1"/>
    </xf>
    <xf numFmtId="169" fontId="153" fillId="76" borderId="0" xfId="1" applyNumberFormat="1" applyFont="1" applyFill="1" applyAlignment="1">
      <alignment horizontal="center" vertical="center" wrapText="1"/>
    </xf>
    <xf numFmtId="169" fontId="87" fillId="9" borderId="0" xfId="1" applyNumberFormat="1" applyFont="1" applyFill="1" applyAlignment="1">
      <alignment horizontal="center" vertical="center" wrapText="1"/>
    </xf>
    <xf numFmtId="169" fontId="153" fillId="9" borderId="22" xfId="1" applyNumberFormat="1" applyFont="1" applyFill="1" applyBorder="1" applyAlignment="1">
      <alignment horizontal="center" vertical="center" wrapText="1"/>
    </xf>
    <xf numFmtId="169" fontId="86" fillId="80" borderId="30" xfId="1" applyNumberFormat="1" applyFont="1" applyFill="1" applyBorder="1" applyAlignment="1">
      <alignment horizontal="center" vertical="center"/>
    </xf>
    <xf numFmtId="169" fontId="36" fillId="80" borderId="2" xfId="1" applyNumberFormat="1" applyFont="1" applyFill="1" applyBorder="1" applyAlignment="1">
      <alignment horizontal="center" vertical="center"/>
    </xf>
    <xf numFmtId="169" fontId="117" fillId="9" borderId="1" xfId="1" quotePrefix="1" applyNumberFormat="1" applyFont="1" applyFill="1" applyBorder="1" applyAlignment="1">
      <alignment horizontal="center" vertical="center" wrapText="1"/>
    </xf>
    <xf numFmtId="0" fontId="36" fillId="9" borderId="0" xfId="1" applyFont="1" applyFill="1" applyAlignment="1">
      <alignment horizontal="left" vertical="center" wrapText="1"/>
    </xf>
    <xf numFmtId="0" fontId="87" fillId="80" borderId="22" xfId="1" applyFont="1" applyFill="1" applyBorder="1" applyAlignment="1">
      <alignment horizontal="left" vertical="center" wrapText="1"/>
    </xf>
    <xf numFmtId="0" fontId="119" fillId="80" borderId="0" xfId="1" applyFont="1" applyFill="1" applyAlignment="1">
      <alignment horizontal="left" vertical="center" wrapText="1"/>
    </xf>
    <xf numFmtId="0" fontId="153" fillId="24" borderId="0" xfId="1" applyFont="1" applyFill="1" applyAlignment="1">
      <alignment horizontal="left" vertical="center" wrapText="1"/>
    </xf>
    <xf numFmtId="166" fontId="36" fillId="80" borderId="2" xfId="1" applyNumberFormat="1" applyFont="1" applyFill="1" applyBorder="1" applyAlignment="1">
      <alignment vertical="center" wrapText="1"/>
    </xf>
    <xf numFmtId="14" fontId="87" fillId="9" borderId="13" xfId="1" applyNumberFormat="1" applyFont="1" applyFill="1" applyBorder="1" applyAlignment="1">
      <alignment horizontal="center" vertical="center" wrapText="1"/>
    </xf>
    <xf numFmtId="14" fontId="36" fillId="80" borderId="261" xfId="1" applyNumberFormat="1" applyFont="1" applyFill="1" applyBorder="1" applyAlignment="1">
      <alignment horizontal="center" vertical="center" wrapText="1"/>
    </xf>
    <xf numFmtId="0" fontId="36" fillId="80" borderId="260" xfId="1" applyFont="1" applyFill="1" applyBorder="1" applyAlignment="1">
      <alignment horizontal="center" vertical="center" wrapText="1"/>
    </xf>
    <xf numFmtId="14" fontId="153" fillId="76" borderId="2" xfId="1" applyNumberFormat="1" applyFont="1" applyFill="1" applyBorder="1" applyAlignment="1">
      <alignment horizontal="center" vertical="center" wrapText="1"/>
    </xf>
    <xf numFmtId="14" fontId="138" fillId="24" borderId="2" xfId="1" applyNumberFormat="1" applyFont="1" applyFill="1" applyBorder="1" applyAlignment="1">
      <alignment horizontal="center" vertical="center" wrapText="1"/>
    </xf>
    <xf numFmtId="0" fontId="36" fillId="9" borderId="18" xfId="1" applyFont="1" applyFill="1" applyBorder="1" applyAlignment="1">
      <alignment vertical="center" wrapText="1"/>
    </xf>
    <xf numFmtId="0" fontId="36" fillId="80" borderId="165" xfId="1" applyFont="1" applyFill="1" applyBorder="1" applyAlignment="1">
      <alignment vertical="center" wrapText="1"/>
    </xf>
    <xf numFmtId="0" fontId="153" fillId="106" borderId="167" xfId="1" applyFont="1" applyFill="1" applyBorder="1" applyAlignment="1">
      <alignment vertical="center" wrapText="1"/>
    </xf>
    <xf numFmtId="0" fontId="153" fillId="24" borderId="90" xfId="1" applyFont="1" applyFill="1" applyBorder="1" applyAlignment="1">
      <alignment vertical="center" wrapText="1"/>
    </xf>
    <xf numFmtId="0" fontId="138" fillId="24" borderId="60" xfId="1" applyFont="1" applyFill="1" applyBorder="1" applyAlignment="1">
      <alignment vertical="center" wrapText="1"/>
    </xf>
    <xf numFmtId="0" fontId="153" fillId="24" borderId="7" xfId="1" applyFont="1" applyFill="1" applyBorder="1" applyAlignment="1">
      <alignment vertical="center" wrapText="1"/>
    </xf>
    <xf numFmtId="0" fontId="84" fillId="80" borderId="90" xfId="1" applyFont="1" applyFill="1" applyBorder="1" applyAlignment="1">
      <alignment vertical="center" wrapText="1"/>
    </xf>
    <xf numFmtId="0" fontId="36" fillId="6" borderId="87" xfId="1" applyFont="1" applyFill="1" applyBorder="1" applyAlignment="1">
      <alignment vertical="center" wrapText="1"/>
    </xf>
    <xf numFmtId="0" fontId="36" fillId="66" borderId="8" xfId="1" applyFont="1" applyFill="1" applyBorder="1" applyAlignment="1">
      <alignment vertical="center" wrapText="1"/>
    </xf>
    <xf numFmtId="0" fontId="36" fillId="9" borderId="8" xfId="1" applyFont="1" applyFill="1" applyBorder="1" applyAlignment="1">
      <alignment vertical="center" wrapText="1"/>
    </xf>
    <xf numFmtId="0" fontId="87" fillId="88" borderId="258" xfId="1" applyFont="1" applyFill="1" applyBorder="1" applyAlignment="1">
      <alignment vertical="center" wrapText="1"/>
    </xf>
    <xf numFmtId="0" fontId="180" fillId="9" borderId="18" xfId="1" applyFont="1" applyFill="1" applyBorder="1" applyAlignment="1">
      <alignment vertical="center" wrapText="1"/>
    </xf>
    <xf numFmtId="0" fontId="9" fillId="81" borderId="0" xfId="1" applyFont="1" applyFill="1"/>
    <xf numFmtId="0" fontId="196" fillId="106" borderId="217" xfId="1" applyFont="1" applyFill="1" applyBorder="1" applyAlignment="1">
      <alignment vertical="center" wrapText="1"/>
    </xf>
    <xf numFmtId="0" fontId="180" fillId="24" borderId="8" xfId="1" applyFont="1" applyFill="1" applyBorder="1" applyAlignment="1">
      <alignment vertical="center" wrapText="1"/>
    </xf>
    <xf numFmtId="0" fontId="9" fillId="67" borderId="0" xfId="0" applyFont="1" applyFill="1" applyAlignment="1">
      <alignment vertical="top" wrapText="1"/>
    </xf>
    <xf numFmtId="0" fontId="9" fillId="87" borderId="18" xfId="0" applyFont="1" applyFill="1" applyBorder="1" applyAlignment="1">
      <alignment vertical="top" wrapText="1"/>
    </xf>
    <xf numFmtId="0" fontId="196" fillId="24" borderId="7" xfId="1" applyFont="1" applyFill="1" applyBorder="1" applyAlignment="1">
      <alignment vertical="center" wrapText="1"/>
    </xf>
    <xf numFmtId="0" fontId="166" fillId="6" borderId="87" xfId="1" applyFont="1" applyFill="1" applyBorder="1" applyAlignment="1">
      <alignment vertical="center" wrapText="1"/>
    </xf>
    <xf numFmtId="0" fontId="166" fillId="66" borderId="24" xfId="1" applyFont="1" applyFill="1" applyBorder="1" applyAlignment="1">
      <alignment vertical="center" wrapText="1"/>
    </xf>
    <xf numFmtId="0" fontId="166" fillId="9" borderId="0" xfId="1" applyFont="1" applyFill="1" applyAlignment="1">
      <alignment vertical="center" wrapText="1"/>
    </xf>
    <xf numFmtId="0" fontId="180" fillId="106" borderId="7" xfId="1" applyFont="1" applyFill="1" applyBorder="1" applyAlignment="1">
      <alignment vertical="center" wrapText="1"/>
    </xf>
    <xf numFmtId="0" fontId="36" fillId="80" borderId="168" xfId="1" applyFont="1" applyFill="1" applyBorder="1" applyAlignment="1">
      <alignment vertical="center" wrapText="1"/>
    </xf>
    <xf numFmtId="0" fontId="153" fillId="106" borderId="166" xfId="1" applyFont="1" applyFill="1" applyBorder="1" applyAlignment="1">
      <alignment vertical="center" wrapText="1"/>
    </xf>
    <xf numFmtId="0" fontId="155" fillId="87" borderId="13" xfId="0" applyFont="1" applyFill="1" applyBorder="1" applyAlignment="1">
      <alignment vertical="top" wrapText="1"/>
    </xf>
    <xf numFmtId="0" fontId="87" fillId="88" borderId="13" xfId="1" applyFont="1" applyFill="1" applyBorder="1" applyAlignment="1">
      <alignment vertical="center" wrapText="1"/>
    </xf>
    <xf numFmtId="0" fontId="36" fillId="9" borderId="52" xfId="1" applyFont="1" applyFill="1" applyBorder="1" applyAlignment="1">
      <alignment vertical="center" wrapText="1"/>
    </xf>
    <xf numFmtId="0" fontId="36" fillId="86" borderId="112" xfId="1" applyFont="1" applyFill="1" applyBorder="1" applyAlignment="1">
      <alignment vertical="center" wrapText="1"/>
    </xf>
    <xf numFmtId="0" fontId="87" fillId="88" borderId="52" xfId="1" applyFont="1" applyFill="1" applyBorder="1" applyAlignment="1">
      <alignment horizontal="left" vertical="center" wrapText="1"/>
    </xf>
    <xf numFmtId="1" fontId="36" fillId="9" borderId="163" xfId="1" applyNumberFormat="1" applyFont="1" applyFill="1" applyBorder="1" applyAlignment="1">
      <alignment horizontal="center" vertical="center" wrapText="1"/>
    </xf>
    <xf numFmtId="1" fontId="36" fillId="80" borderId="257" xfId="1" applyNumberFormat="1" applyFont="1" applyFill="1" applyBorder="1" applyAlignment="1">
      <alignment horizontal="center" vertical="center" wrapText="1"/>
    </xf>
    <xf numFmtId="1" fontId="138" fillId="78" borderId="163" xfId="1" applyNumberFormat="1" applyFont="1" applyFill="1" applyBorder="1" applyAlignment="1">
      <alignment horizontal="center" vertical="center" wrapText="1"/>
    </xf>
    <xf numFmtId="1" fontId="36" fillId="66" borderId="52" xfId="1" applyNumberFormat="1" applyFont="1" applyFill="1" applyBorder="1" applyAlignment="1">
      <alignment horizontal="center" vertical="center" wrapText="1"/>
    </xf>
    <xf numFmtId="1" fontId="165" fillId="93" borderId="60" xfId="1" applyNumberFormat="1" applyFont="1" applyFill="1" applyBorder="1" applyAlignment="1">
      <alignment horizontal="center" vertical="center" wrapText="1"/>
    </xf>
    <xf numFmtId="1" fontId="165" fillId="93" borderId="1" xfId="1" applyNumberFormat="1" applyFont="1" applyFill="1" applyBorder="1" applyAlignment="1">
      <alignment horizontal="center" vertical="center" wrapText="1"/>
    </xf>
    <xf numFmtId="1" fontId="36" fillId="80" borderId="163" xfId="1" applyNumberFormat="1" applyFont="1" applyFill="1" applyBorder="1" applyAlignment="1">
      <alignment horizontal="center" vertical="center" wrapText="1"/>
    </xf>
    <xf numFmtId="1" fontId="36" fillId="86" borderId="22" xfId="1" applyNumberFormat="1" applyFont="1" applyFill="1" applyBorder="1" applyAlignment="1">
      <alignment horizontal="center" vertical="center" wrapText="1"/>
    </xf>
    <xf numFmtId="1" fontId="157" fillId="107" borderId="0" xfId="1" applyNumberFormat="1" applyFont="1" applyFill="1" applyAlignment="1">
      <alignment horizontal="center" vertical="center" wrapText="1"/>
    </xf>
    <xf numFmtId="1" fontId="86" fillId="10" borderId="24" xfId="1" applyNumberFormat="1" applyFont="1" applyFill="1" applyBorder="1" applyAlignment="1">
      <alignment horizontal="center" vertical="center" wrapText="1"/>
    </xf>
    <xf numFmtId="1" fontId="86" fillId="89" borderId="163" xfId="1" applyNumberFormat="1" applyFont="1" applyFill="1" applyBorder="1" applyAlignment="1">
      <alignment horizontal="center" vertical="center" wrapText="1"/>
    </xf>
    <xf numFmtId="0" fontId="138" fillId="24" borderId="60" xfId="1" applyFont="1" applyFill="1" applyBorder="1" applyAlignment="1">
      <alignment horizontal="center" vertical="center" wrapText="1"/>
    </xf>
    <xf numFmtId="49" fontId="36" fillId="6" borderId="87" xfId="1" applyNumberFormat="1" applyFont="1" applyFill="1" applyBorder="1" applyAlignment="1">
      <alignment horizontal="center" vertical="center" wrapText="1"/>
    </xf>
    <xf numFmtId="0" fontId="36" fillId="86" borderId="91" xfId="1" applyFont="1" applyFill="1" applyBorder="1" applyAlignment="1">
      <alignment horizontal="center" vertical="center" wrapText="1"/>
    </xf>
    <xf numFmtId="49" fontId="87" fillId="88" borderId="13" xfId="1" applyNumberFormat="1" applyFont="1" applyFill="1" applyBorder="1" applyAlignment="1">
      <alignment horizontal="center" vertical="center" wrapText="1"/>
    </xf>
    <xf numFmtId="49" fontId="36" fillId="9" borderId="52" xfId="1" applyNumberFormat="1" applyFont="1" applyFill="1" applyBorder="1" applyAlignment="1">
      <alignment horizontal="center" vertical="center" wrapText="1"/>
    </xf>
    <xf numFmtId="0" fontId="36" fillId="6" borderId="87" xfId="1" applyFont="1" applyFill="1" applyBorder="1" applyAlignment="1">
      <alignment horizontal="center" vertical="center" wrapText="1"/>
    </xf>
    <xf numFmtId="49" fontId="36" fillId="86" borderId="91" xfId="1" applyNumberFormat="1" applyFont="1" applyFill="1" applyBorder="1" applyAlignment="1">
      <alignment horizontal="center" vertical="center" wrapText="1"/>
    </xf>
    <xf numFmtId="0" fontId="87" fillId="88" borderId="52" xfId="1" applyFont="1" applyFill="1" applyBorder="1" applyAlignment="1">
      <alignment horizontal="center" vertical="center" wrapText="1"/>
    </xf>
    <xf numFmtId="0" fontId="36" fillId="9" borderId="80" xfId="1" applyFont="1" applyFill="1" applyBorder="1" applyAlignment="1">
      <alignment horizontal="center" vertical="center" wrapText="1"/>
    </xf>
    <xf numFmtId="0" fontId="36" fillId="66" borderId="80" xfId="1" applyFont="1" applyFill="1" applyBorder="1" applyAlignment="1">
      <alignment horizontal="center" vertical="center" wrapText="1"/>
    </xf>
    <xf numFmtId="0" fontId="138" fillId="93" borderId="1" xfId="1" applyFont="1" applyFill="1" applyBorder="1" applyAlignment="1">
      <alignment horizontal="center" vertical="center" wrapText="1"/>
    </xf>
    <xf numFmtId="0" fontId="87" fillId="66" borderId="3" xfId="1" applyFont="1" applyFill="1" applyBorder="1" applyAlignment="1">
      <alignment horizontal="center" vertical="center" wrapText="1"/>
    </xf>
    <xf numFmtId="0" fontId="87" fillId="88" borderId="80" xfId="1" applyFont="1" applyFill="1" applyBorder="1" applyAlignment="1">
      <alignment horizontal="center" vertical="center" wrapText="1"/>
    </xf>
    <xf numFmtId="0" fontId="36" fillId="6" borderId="23" xfId="1" applyFont="1" applyFill="1" applyBorder="1" applyAlignment="1">
      <alignment horizontal="center" vertical="center" wrapText="1"/>
    </xf>
    <xf numFmtId="166" fontId="36" fillId="9" borderId="52" xfId="1" applyNumberFormat="1" applyFont="1" applyFill="1" applyBorder="1" applyAlignment="1">
      <alignment horizontal="center" vertical="center" wrapText="1"/>
    </xf>
    <xf numFmtId="166" fontId="138" fillId="24" borderId="60" xfId="1" applyNumberFormat="1" applyFont="1" applyFill="1" applyBorder="1" applyAlignment="1">
      <alignment horizontal="center" vertical="center" wrapText="1"/>
    </xf>
    <xf numFmtId="166" fontId="36" fillId="6" borderId="87" xfId="1" applyNumberFormat="1" applyFont="1" applyFill="1" applyBorder="1" applyAlignment="1">
      <alignment horizontal="center" vertical="center" wrapText="1"/>
    </xf>
    <xf numFmtId="166" fontId="36" fillId="86" borderId="91" xfId="1" applyNumberFormat="1" applyFont="1" applyFill="1" applyBorder="1" applyAlignment="1">
      <alignment horizontal="center" vertical="center" wrapText="1"/>
    </xf>
    <xf numFmtId="166" fontId="87" fillId="88" borderId="52" xfId="1" applyNumberFormat="1" applyFont="1" applyFill="1" applyBorder="1" applyAlignment="1">
      <alignment horizontal="center" vertical="center" wrapText="1"/>
    </xf>
    <xf numFmtId="166" fontId="138" fillId="9" borderId="52" xfId="1" applyNumberFormat="1" applyFont="1" applyFill="1" applyBorder="1" applyAlignment="1">
      <alignment horizontal="center" vertical="center" wrapText="1"/>
    </xf>
    <xf numFmtId="166" fontId="138" fillId="104" borderId="1" xfId="1" applyNumberFormat="1" applyFont="1" applyFill="1" applyBorder="1" applyAlignment="1">
      <alignment horizontal="center" vertical="center" wrapText="1"/>
    </xf>
    <xf numFmtId="167" fontId="36" fillId="66" borderId="52" xfId="1" applyNumberFormat="1" applyFont="1" applyFill="1" applyBorder="1" applyAlignment="1">
      <alignment horizontal="center" vertical="center" wrapText="1"/>
    </xf>
    <xf numFmtId="167" fontId="36" fillId="86" borderId="91" xfId="1" applyNumberFormat="1" applyFont="1" applyFill="1" applyBorder="1" applyAlignment="1">
      <alignment horizontal="center" vertical="center" wrapText="1"/>
    </xf>
    <xf numFmtId="15" fontId="36" fillId="66" borderId="3" xfId="1" applyNumberFormat="1" applyFont="1" applyFill="1" applyBorder="1" applyAlignment="1">
      <alignment horizontal="center" vertical="center" wrapText="1"/>
    </xf>
    <xf numFmtId="167" fontId="84" fillId="66" borderId="1" xfId="1" applyNumberFormat="1" applyFont="1" applyFill="1" applyBorder="1" applyAlignment="1">
      <alignment horizontal="center" vertical="center" wrapText="1"/>
    </xf>
    <xf numFmtId="166" fontId="85" fillId="6" borderId="1" xfId="1" applyNumberFormat="1" applyFont="1" applyFill="1" applyBorder="1" applyAlignment="1">
      <alignment horizontal="center" vertical="center" wrapText="1"/>
    </xf>
    <xf numFmtId="166" fontId="166" fillId="106" borderId="22" xfId="1" applyNumberFormat="1" applyFont="1" applyFill="1" applyBorder="1" applyAlignment="1">
      <alignment horizontal="center" vertical="center" wrapText="1"/>
    </xf>
    <xf numFmtId="166" fontId="236" fillId="80" borderId="1" xfId="1" applyNumberFormat="1" applyFont="1" applyFill="1" applyBorder="1" applyAlignment="1">
      <alignment horizontal="center" vertical="center" wrapText="1"/>
    </xf>
    <xf numFmtId="166" fontId="180" fillId="24" borderId="2" xfId="1" applyNumberFormat="1" applyFont="1" applyFill="1" applyBorder="1" applyAlignment="1">
      <alignment horizontal="center" vertical="center" wrapText="1"/>
    </xf>
    <xf numFmtId="167" fontId="178" fillId="66" borderId="1" xfId="1" applyNumberFormat="1" applyFont="1" applyFill="1" applyBorder="1" applyAlignment="1">
      <alignment horizontal="center" vertical="center" wrapText="1"/>
    </xf>
    <xf numFmtId="166" fontId="166" fillId="6" borderId="87" xfId="1" applyNumberFormat="1" applyFont="1" applyFill="1" applyBorder="1" applyAlignment="1">
      <alignment horizontal="center" vertical="center" wrapText="1"/>
    </xf>
    <xf numFmtId="167" fontId="166" fillId="86" borderId="91" xfId="1" applyNumberFormat="1" applyFont="1" applyFill="1" applyBorder="1" applyAlignment="1">
      <alignment horizontal="center" vertical="center" wrapText="1"/>
    </xf>
    <xf numFmtId="166" fontId="196" fillId="76" borderId="1" xfId="1" applyNumberFormat="1" applyFont="1" applyFill="1" applyBorder="1" applyAlignment="1">
      <alignment horizontal="left" vertical="center" wrapText="1"/>
    </xf>
    <xf numFmtId="15" fontId="166" fillId="66" borderId="3" xfId="1" applyNumberFormat="1" applyFont="1" applyFill="1" applyBorder="1" applyAlignment="1">
      <alignment horizontal="center" vertical="center" wrapText="1"/>
    </xf>
    <xf numFmtId="167" fontId="224" fillId="66" borderId="1" xfId="1" applyNumberFormat="1" applyFont="1" applyFill="1" applyBorder="1" applyAlignment="1">
      <alignment horizontal="center" vertical="center" wrapText="1"/>
    </xf>
    <xf numFmtId="166" fontId="178" fillId="88" borderId="52" xfId="1" applyNumberFormat="1" applyFont="1" applyFill="1" applyBorder="1" applyAlignment="1">
      <alignment horizontal="center" vertical="center" wrapText="1"/>
    </xf>
    <xf numFmtId="166" fontId="166" fillId="6" borderId="52" xfId="1" applyNumberFormat="1" applyFont="1" applyFill="1" applyBorder="1" applyAlignment="1">
      <alignment horizontal="center" vertical="center" wrapText="1"/>
    </xf>
    <xf numFmtId="166" fontId="36" fillId="9" borderId="13" xfId="1" applyNumberFormat="1" applyFont="1" applyFill="1" applyBorder="1" applyAlignment="1">
      <alignment horizontal="center" vertical="center" wrapText="1"/>
    </xf>
    <xf numFmtId="166" fontId="87" fillId="6" borderId="87" xfId="1" applyNumberFormat="1" applyFont="1" applyFill="1" applyBorder="1" applyAlignment="1">
      <alignment horizontal="center" vertical="center" wrapText="1"/>
    </xf>
    <xf numFmtId="166" fontId="87" fillId="88" borderId="13" xfId="1" applyNumberFormat="1" applyFont="1" applyFill="1" applyBorder="1" applyAlignment="1">
      <alignment horizontal="center" vertical="center" wrapText="1"/>
    </xf>
    <xf numFmtId="167" fontId="36" fillId="9" borderId="80" xfId="1" applyNumberFormat="1" applyFont="1" applyFill="1" applyBorder="1" applyAlignment="1">
      <alignment horizontal="center" vertical="center" wrapText="1"/>
    </xf>
    <xf numFmtId="167" fontId="36" fillId="66" borderId="80" xfId="1" applyNumberFormat="1" applyFont="1" applyFill="1" applyBorder="1" applyAlignment="1">
      <alignment horizontal="center" vertical="center" wrapText="1"/>
    </xf>
    <xf numFmtId="167" fontId="84" fillId="66" borderId="100" xfId="1" applyNumberFormat="1" applyFont="1" applyFill="1" applyBorder="1" applyAlignment="1">
      <alignment horizontal="center" vertical="center" wrapText="1"/>
    </xf>
    <xf numFmtId="166" fontId="87" fillId="66" borderId="23" xfId="1" applyNumberFormat="1" applyFont="1" applyFill="1" applyBorder="1" applyAlignment="1">
      <alignment horizontal="center" vertical="center" wrapText="1"/>
    </xf>
    <xf numFmtId="166" fontId="87" fillId="88" borderId="80" xfId="1" applyNumberFormat="1" applyFont="1" applyFill="1" applyBorder="1" applyAlignment="1">
      <alignment horizontal="center" vertical="center" wrapText="1"/>
    </xf>
    <xf numFmtId="166" fontId="36" fillId="9" borderId="18" xfId="1" applyNumberFormat="1" applyFont="1" applyFill="1" applyBorder="1" applyAlignment="1">
      <alignment horizontal="center" vertical="center" wrapText="1"/>
    </xf>
    <xf numFmtId="166" fontId="87" fillId="88" borderId="18" xfId="1" applyNumberFormat="1" applyFont="1" applyFill="1" applyBorder="1" applyAlignment="1">
      <alignment horizontal="center" vertical="center" wrapText="1"/>
    </xf>
    <xf numFmtId="167" fontId="36" fillId="9" borderId="18" xfId="1" applyNumberFormat="1" applyFont="1" applyFill="1" applyBorder="1" applyAlignment="1">
      <alignment horizontal="center" vertical="center" wrapText="1"/>
    </xf>
    <xf numFmtId="167" fontId="36" fillId="66" borderId="18" xfId="1" applyNumberFormat="1" applyFont="1" applyFill="1" applyBorder="1" applyAlignment="1">
      <alignment horizontal="center" vertical="center" wrapText="1"/>
    </xf>
    <xf numFmtId="167" fontId="138" fillId="24" borderId="60" xfId="1" applyNumberFormat="1" applyFont="1" applyFill="1" applyBorder="1" applyAlignment="1">
      <alignment horizontal="center" vertical="center" wrapText="1"/>
    </xf>
    <xf numFmtId="167" fontId="153" fillId="106" borderId="12" xfId="1" applyNumberFormat="1" applyFont="1" applyFill="1" applyBorder="1" applyAlignment="1">
      <alignment horizontal="center" vertical="center" wrapText="1"/>
    </xf>
    <xf numFmtId="165" fontId="153" fillId="106" borderId="12" xfId="1" applyNumberFormat="1" applyFont="1" applyFill="1" applyBorder="1" applyAlignment="1">
      <alignment horizontal="center" vertical="center" wrapText="1"/>
    </xf>
    <xf numFmtId="0" fontId="153" fillId="106" borderId="127" xfId="1" applyFont="1" applyFill="1" applyBorder="1" applyAlignment="1">
      <alignment vertical="center" wrapText="1"/>
    </xf>
    <xf numFmtId="169" fontId="138" fillId="24" borderId="60" xfId="1" applyNumberFormat="1" applyFont="1" applyFill="1" applyBorder="1" applyAlignment="1">
      <alignment horizontal="center" vertical="center" wrapText="1"/>
    </xf>
    <xf numFmtId="169" fontId="36" fillId="27" borderId="87" xfId="1" applyNumberFormat="1" applyFont="1" applyFill="1" applyBorder="1" applyAlignment="1">
      <alignment horizontal="center" vertical="center" wrapText="1"/>
    </xf>
    <xf numFmtId="169" fontId="36" fillId="86" borderId="91" xfId="1" applyNumberFormat="1" applyFont="1" applyFill="1" applyBorder="1" applyAlignment="1">
      <alignment horizontal="center" vertical="center" wrapText="1"/>
    </xf>
    <xf numFmtId="169" fontId="87" fillId="88" borderId="136" xfId="1" applyNumberFormat="1" applyFont="1" applyFill="1" applyBorder="1" applyAlignment="1">
      <alignment horizontal="center" vertical="center" wrapText="1"/>
    </xf>
    <xf numFmtId="167" fontId="36" fillId="27" borderId="137" xfId="1" applyNumberFormat="1" applyFont="1" applyFill="1" applyBorder="1" applyAlignment="1">
      <alignment horizontal="center" vertical="center" wrapText="1"/>
    </xf>
    <xf numFmtId="167" fontId="36" fillId="66" borderId="137" xfId="1" applyNumberFormat="1" applyFont="1" applyFill="1" applyBorder="1" applyAlignment="1">
      <alignment horizontal="center" vertical="center" wrapText="1"/>
    </xf>
    <xf numFmtId="0" fontId="153" fillId="106" borderId="128" xfId="1" applyFont="1" applyFill="1" applyBorder="1" applyAlignment="1">
      <alignment vertical="center" wrapText="1"/>
    </xf>
    <xf numFmtId="167" fontId="87" fillId="27" borderId="83" xfId="1" applyNumberFormat="1" applyFont="1" applyFill="1" applyBorder="1" applyAlignment="1">
      <alignment horizontal="center" vertical="center" wrapText="1"/>
    </xf>
    <xf numFmtId="166" fontId="36" fillId="27" borderId="87" xfId="1" applyNumberFormat="1" applyFont="1" applyFill="1" applyBorder="1" applyAlignment="1">
      <alignment horizontal="center" vertical="center" wrapText="1"/>
    </xf>
    <xf numFmtId="166" fontId="36" fillId="80" borderId="227" xfId="1" applyNumberFormat="1" applyFont="1" applyFill="1" applyBorder="1" applyAlignment="1">
      <alignment horizontal="center" vertical="center" wrapText="1"/>
    </xf>
    <xf numFmtId="166" fontId="87" fillId="88" borderId="137" xfId="1" applyNumberFormat="1" applyFont="1" applyFill="1" applyBorder="1" applyAlignment="1">
      <alignment horizontal="center" vertical="center" wrapText="1"/>
    </xf>
    <xf numFmtId="166" fontId="87" fillId="104" borderId="9" xfId="1" applyNumberFormat="1" applyFont="1" applyFill="1" applyBorder="1" applyAlignment="1">
      <alignment horizontal="left" vertical="center" wrapText="1"/>
    </xf>
    <xf numFmtId="167" fontId="36" fillId="14" borderId="138" xfId="1" applyNumberFormat="1" applyFont="1" applyFill="1" applyBorder="1" applyAlignment="1">
      <alignment horizontal="center" vertical="center" wrapText="1"/>
    </xf>
    <xf numFmtId="166" fontId="36" fillId="14" borderId="87" xfId="1" applyNumberFormat="1" applyFont="1" applyFill="1" applyBorder="1" applyAlignment="1">
      <alignment horizontal="center" vertical="center" wrapText="1"/>
    </xf>
    <xf numFmtId="166" fontId="36" fillId="80" borderId="112" xfId="1" applyNumberFormat="1" applyFont="1" applyFill="1" applyBorder="1" applyAlignment="1">
      <alignment horizontal="center" vertical="center" wrapText="1"/>
    </xf>
    <xf numFmtId="166" fontId="36" fillId="80" borderId="206" xfId="1" applyNumberFormat="1" applyFont="1" applyFill="1" applyBorder="1" applyAlignment="1">
      <alignment horizontal="center" vertical="center" wrapText="1"/>
    </xf>
    <xf numFmtId="166" fontId="87" fillId="88" borderId="138" xfId="1" applyNumberFormat="1" applyFont="1" applyFill="1" applyBorder="1" applyAlignment="1">
      <alignment horizontal="center" vertical="center" wrapText="1"/>
    </xf>
    <xf numFmtId="165" fontId="138" fillId="24" borderId="60" xfId="1" applyNumberFormat="1" applyFont="1" applyFill="1" applyBorder="1" applyAlignment="1">
      <alignment horizontal="center" vertical="center" wrapText="1"/>
    </xf>
    <xf numFmtId="165" fontId="36" fillId="22" borderId="87" xfId="1" applyNumberFormat="1" applyFont="1" applyFill="1" applyBorder="1" applyAlignment="1">
      <alignment horizontal="center" vertical="center" wrapText="1"/>
    </xf>
    <xf numFmtId="165" fontId="138" fillId="78" borderId="107" xfId="1" applyNumberFormat="1" applyFont="1" applyFill="1" applyBorder="1" applyAlignment="1">
      <alignment horizontal="center" vertical="center" wrapText="1"/>
    </xf>
    <xf numFmtId="165" fontId="36" fillId="80" borderId="22" xfId="1" applyNumberFormat="1" applyFont="1" applyFill="1" applyBorder="1" applyAlignment="1">
      <alignment horizontal="center" vertical="center" wrapText="1"/>
    </xf>
    <xf numFmtId="165" fontId="87" fillId="88" borderId="107" xfId="1" applyNumberFormat="1" applyFont="1" applyFill="1" applyBorder="1" applyAlignment="1">
      <alignment horizontal="center" vertical="center" wrapText="1"/>
    </xf>
    <xf numFmtId="0" fontId="36" fillId="22" borderId="87" xfId="1" applyFont="1" applyFill="1" applyBorder="1" applyAlignment="1">
      <alignment vertical="center" wrapText="1"/>
    </xf>
    <xf numFmtId="0" fontId="84" fillId="66" borderId="0" xfId="1" applyFont="1" applyFill="1" applyAlignment="1">
      <alignment vertical="center" wrapText="1"/>
    </xf>
    <xf numFmtId="0" fontId="36" fillId="22" borderId="87" xfId="1" applyFont="1" applyFill="1" applyBorder="1" applyAlignment="1">
      <alignment horizontal="center" vertical="center" wrapText="1"/>
    </xf>
    <xf numFmtId="0" fontId="87" fillId="88" borderId="13" xfId="1" applyFont="1" applyFill="1" applyBorder="1" applyAlignment="1">
      <alignment horizontal="center" vertical="center" wrapText="1"/>
    </xf>
    <xf numFmtId="0" fontId="233" fillId="9" borderId="13" xfId="2" applyFont="1" applyFill="1" applyBorder="1" applyAlignment="1">
      <alignment vertical="center" wrapText="1"/>
    </xf>
    <xf numFmtId="0" fontId="233" fillId="17" borderId="0" xfId="2" applyFont="1" applyFill="1" applyBorder="1" applyAlignment="1">
      <alignment horizontal="left" vertical="center" wrapText="1"/>
    </xf>
    <xf numFmtId="0" fontId="235" fillId="106" borderId="0" xfId="2" applyFont="1" applyFill="1" applyBorder="1" applyAlignment="1">
      <alignment vertical="center" wrapText="1"/>
    </xf>
    <xf numFmtId="0" fontId="219" fillId="106" borderId="0" xfId="1" applyFont="1" applyFill="1" applyAlignment="1">
      <alignment vertical="center" wrapText="1"/>
    </xf>
    <xf numFmtId="0" fontId="232" fillId="106" borderId="3" xfId="8" applyFont="1" applyFill="1" applyBorder="1" applyAlignment="1">
      <alignment vertical="center" wrapText="1"/>
    </xf>
    <xf numFmtId="0" fontId="233" fillId="22" borderId="3" xfId="2" applyFont="1" applyFill="1" applyBorder="1" applyAlignment="1" applyProtection="1">
      <alignment vertical="center" wrapText="1"/>
    </xf>
    <xf numFmtId="0" fontId="232" fillId="106" borderId="60" xfId="2" applyFont="1" applyFill="1" applyBorder="1" applyAlignment="1">
      <alignment vertical="center" wrapText="1"/>
    </xf>
    <xf numFmtId="0" fontId="232" fillId="66" borderId="0" xfId="2" applyFont="1" applyFill="1" applyBorder="1" applyAlignment="1">
      <alignment vertical="center" wrapText="1"/>
    </xf>
    <xf numFmtId="0" fontId="233" fillId="24" borderId="60" xfId="2" applyFont="1" applyFill="1" applyBorder="1" applyAlignment="1">
      <alignment vertical="center" wrapText="1"/>
    </xf>
    <xf numFmtId="0" fontId="233" fillId="17" borderId="0" xfId="8" applyFont="1" applyFill="1" applyBorder="1" applyAlignment="1">
      <alignment vertical="center" wrapText="1"/>
    </xf>
    <xf numFmtId="0" fontId="233" fillId="107" borderId="0" xfId="2" applyFont="1" applyFill="1" applyBorder="1" applyAlignment="1">
      <alignment vertical="center" wrapText="1"/>
    </xf>
    <xf numFmtId="0" fontId="233" fillId="17" borderId="87" xfId="2" applyFont="1" applyFill="1" applyBorder="1" applyAlignment="1">
      <alignment vertical="center" wrapText="1"/>
    </xf>
    <xf numFmtId="0" fontId="233" fillId="9" borderId="0" xfId="8" applyFont="1" applyFill="1" applyBorder="1" applyAlignment="1">
      <alignment vertical="center" wrapText="1"/>
    </xf>
    <xf numFmtId="0" fontId="234" fillId="88" borderId="1" xfId="1" applyFont="1" applyFill="1" applyBorder="1" applyAlignment="1">
      <alignment vertical="center" wrapText="1"/>
    </xf>
    <xf numFmtId="0" fontId="232" fillId="106" borderId="60" xfId="8" applyFont="1" applyFill="1" applyBorder="1" applyAlignment="1">
      <alignment vertical="center" wrapText="1"/>
    </xf>
    <xf numFmtId="0" fontId="233" fillId="86" borderId="91" xfId="2" applyFont="1" applyFill="1" applyBorder="1" applyAlignment="1" applyProtection="1">
      <alignment vertical="center" wrapText="1"/>
    </xf>
    <xf numFmtId="0" fontId="210" fillId="77" borderId="0" xfId="2" applyFont="1" applyFill="1" applyBorder="1" applyAlignment="1">
      <alignment wrapText="1"/>
    </xf>
    <xf numFmtId="0" fontId="232" fillId="107" borderId="1" xfId="8" applyFont="1" applyFill="1" applyBorder="1" applyAlignment="1">
      <alignment vertical="center" wrapText="1"/>
    </xf>
    <xf numFmtId="0" fontId="233" fillId="10" borderId="0" xfId="2" applyFont="1" applyFill="1" applyBorder="1" applyAlignment="1">
      <alignment horizontal="left" vertical="top" wrapText="1"/>
    </xf>
    <xf numFmtId="0" fontId="234" fillId="106" borderId="0" xfId="1" applyFont="1" applyFill="1" applyAlignment="1">
      <alignment vertical="center" wrapText="1"/>
    </xf>
    <xf numFmtId="0" fontId="232" fillId="107" borderId="1" xfId="2" applyFont="1" applyFill="1" applyBorder="1" applyAlignment="1">
      <alignment vertical="center" wrapText="1"/>
    </xf>
    <xf numFmtId="0" fontId="232" fillId="24" borderId="0" xfId="2" applyFont="1" applyFill="1" applyBorder="1" applyAlignment="1">
      <alignment vertical="center" wrapText="1"/>
    </xf>
    <xf numFmtId="0" fontId="233" fillId="107" borderId="1" xfId="2" applyFont="1" applyFill="1" applyBorder="1" applyAlignment="1">
      <alignment wrapText="1"/>
    </xf>
    <xf numFmtId="0" fontId="232" fillId="106" borderId="0" xfId="2" applyFont="1" applyFill="1" applyBorder="1" applyAlignment="1" applyProtection="1">
      <alignment vertical="center" wrapText="1"/>
    </xf>
    <xf numFmtId="0" fontId="234" fillId="104" borderId="1" xfId="1" applyFont="1" applyFill="1" applyBorder="1" applyAlignment="1">
      <alignment vertical="center" wrapText="1"/>
    </xf>
    <xf numFmtId="0" fontId="233" fillId="22" borderId="3" xfId="2" applyFont="1" applyFill="1" applyBorder="1" applyAlignment="1">
      <alignment vertical="center" wrapText="1"/>
    </xf>
    <xf numFmtId="0" fontId="233" fillId="67" borderId="0" xfId="2" applyFont="1" applyFill="1" applyBorder="1" applyAlignment="1">
      <alignment vertical="center" wrapText="1"/>
    </xf>
    <xf numFmtId="0" fontId="233" fillId="89" borderId="13" xfId="2" applyFont="1" applyFill="1" applyBorder="1" applyAlignment="1">
      <alignment vertical="center" wrapText="1"/>
    </xf>
    <xf numFmtId="0" fontId="233" fillId="6" borderId="0" xfId="8" applyFont="1" applyFill="1" applyBorder="1" applyAlignment="1">
      <alignment vertical="center" wrapText="1"/>
    </xf>
    <xf numFmtId="0" fontId="233" fillId="104" borderId="13" xfId="2" applyFont="1" applyFill="1" applyBorder="1" applyAlignment="1">
      <alignment vertical="center" wrapText="1"/>
    </xf>
    <xf numFmtId="0" fontId="233" fillId="6" borderId="0" xfId="2" applyNumberFormat="1" applyFont="1" applyFill="1" applyBorder="1" applyAlignment="1">
      <alignment vertical="center" wrapText="1"/>
    </xf>
    <xf numFmtId="0" fontId="233" fillId="24" borderId="60" xfId="8" applyFont="1" applyFill="1" applyBorder="1" applyAlignment="1">
      <alignment vertical="center" wrapText="1"/>
    </xf>
    <xf numFmtId="0" fontId="233" fillId="22" borderId="87" xfId="2" applyFont="1" applyFill="1" applyBorder="1" applyAlignment="1">
      <alignment vertical="center" wrapText="1"/>
    </xf>
    <xf numFmtId="0" fontId="233" fillId="7" borderId="0" xfId="2" applyFont="1" applyFill="1" applyBorder="1" applyAlignment="1">
      <alignment wrapText="1"/>
    </xf>
    <xf numFmtId="0" fontId="232" fillId="106" borderId="0" xfId="2" applyFont="1" applyFill="1" applyBorder="1" applyAlignment="1">
      <alignment wrapText="1"/>
    </xf>
    <xf numFmtId="0" fontId="232" fillId="106" borderId="0" xfId="2" applyNumberFormat="1" applyFont="1" applyFill="1" applyBorder="1" applyAlignment="1">
      <alignment vertical="center" wrapText="1"/>
    </xf>
    <xf numFmtId="0" fontId="232" fillId="106" borderId="0" xfId="2" applyFont="1" applyFill="1" applyBorder="1" applyAlignment="1">
      <alignment horizontal="left" vertical="center" wrapText="1"/>
    </xf>
    <xf numFmtId="0" fontId="233" fillId="88" borderId="13" xfId="2" applyFont="1" applyFill="1" applyBorder="1" applyAlignment="1">
      <alignment vertical="center" wrapText="1"/>
    </xf>
    <xf numFmtId="0" fontId="231" fillId="106" borderId="0" xfId="1" applyFont="1" applyFill="1" applyAlignment="1">
      <alignment vertical="center" wrapText="1"/>
    </xf>
    <xf numFmtId="0" fontId="202" fillId="106" borderId="2" xfId="8" applyFont="1" applyFill="1" applyBorder="1" applyAlignment="1">
      <alignment vertical="center" wrapText="1"/>
    </xf>
    <xf numFmtId="0" fontId="167" fillId="86" borderId="0" xfId="8" applyFont="1" applyFill="1" applyBorder="1" applyAlignment="1">
      <alignment vertical="center" wrapText="1"/>
    </xf>
    <xf numFmtId="166" fontId="167" fillId="66" borderId="13" xfId="8" applyNumberFormat="1" applyFont="1" applyFill="1" applyBorder="1" applyAlignment="1">
      <alignment vertical="center" wrapText="1"/>
    </xf>
    <xf numFmtId="0" fontId="192" fillId="24" borderId="9" xfId="8" applyFont="1" applyFill="1" applyBorder="1" applyAlignment="1">
      <alignment vertical="center" wrapText="1"/>
    </xf>
    <xf numFmtId="0" fontId="10" fillId="22" borderId="87" xfId="2" applyFill="1" applyBorder="1" applyAlignment="1">
      <alignment vertical="center" wrapText="1"/>
    </xf>
    <xf numFmtId="166" fontId="167" fillId="86" borderId="91" xfId="8" applyNumberFormat="1" applyFont="1" applyFill="1" applyBorder="1" applyAlignment="1">
      <alignment vertical="center" wrapText="1"/>
    </xf>
    <xf numFmtId="0" fontId="167" fillId="86" borderId="2" xfId="8" applyFont="1" applyFill="1" applyBorder="1" applyAlignment="1">
      <alignment vertical="center" wrapText="1"/>
    </xf>
    <xf numFmtId="0" fontId="167" fillId="66" borderId="3" xfId="2" applyFont="1" applyFill="1" applyBorder="1" applyAlignment="1">
      <alignment vertical="center" wrapText="1"/>
    </xf>
    <xf numFmtId="0" fontId="193" fillId="88" borderId="13" xfId="2" applyFont="1" applyFill="1" applyBorder="1" applyAlignment="1">
      <alignment vertical="center" wrapText="1"/>
    </xf>
    <xf numFmtId="169" fontId="36" fillId="9" borderId="80" xfId="1" applyNumberFormat="1" applyFont="1" applyFill="1" applyBorder="1" applyAlignment="1">
      <alignment horizontal="center" vertical="center" wrapText="1"/>
    </xf>
    <xf numFmtId="169" fontId="153" fillId="78" borderId="47" xfId="1" applyNumberFormat="1" applyFont="1" applyFill="1" applyBorder="1" applyAlignment="1">
      <alignment horizontal="center" vertical="center" wrapText="1"/>
    </xf>
    <xf numFmtId="169" fontId="36" fillId="22" borderId="87" xfId="1" quotePrefix="1" applyNumberFormat="1" applyFont="1" applyFill="1" applyBorder="1" applyAlignment="1">
      <alignment horizontal="center" vertical="center" wrapText="1"/>
    </xf>
    <xf numFmtId="169" fontId="153" fillId="76" borderId="47" xfId="1" applyNumberFormat="1" applyFont="1" applyFill="1" applyBorder="1" applyAlignment="1">
      <alignment horizontal="center" vertical="center" wrapText="1"/>
    </xf>
    <xf numFmtId="169" fontId="36" fillId="66" borderId="3" xfId="1" quotePrefix="1" applyNumberFormat="1" applyFont="1" applyFill="1" applyBorder="1" applyAlignment="1">
      <alignment horizontal="center" vertical="center" wrapText="1"/>
    </xf>
    <xf numFmtId="169" fontId="87" fillId="88" borderId="80" xfId="1" quotePrefix="1" applyNumberFormat="1" applyFont="1" applyFill="1" applyBorder="1" applyAlignment="1">
      <alignment horizontal="center" vertical="center" wrapText="1"/>
    </xf>
    <xf numFmtId="169" fontId="36" fillId="11" borderId="87" xfId="1" applyNumberFormat="1" applyFont="1" applyFill="1" applyBorder="1" applyAlignment="1">
      <alignment horizontal="center" vertical="center" wrapText="1"/>
    </xf>
    <xf numFmtId="169" fontId="87" fillId="88" borderId="62" xfId="1" applyNumberFormat="1" applyFont="1" applyFill="1" applyBorder="1" applyAlignment="1">
      <alignment horizontal="center" vertical="center" wrapText="1"/>
    </xf>
    <xf numFmtId="49" fontId="153" fillId="78" borderId="59" xfId="1" applyNumberFormat="1" applyFont="1" applyFill="1" applyBorder="1" applyAlignment="1">
      <alignment horizontal="center" vertical="center" wrapText="1"/>
    </xf>
    <xf numFmtId="49" fontId="157" fillId="93" borderId="59" xfId="1" applyNumberFormat="1" applyFont="1" applyFill="1" applyBorder="1" applyAlignment="1">
      <alignment horizontal="center" vertical="center" wrapText="1"/>
    </xf>
    <xf numFmtId="49" fontId="138" fillId="24" borderId="60" xfId="1" applyNumberFormat="1" applyFont="1" applyFill="1" applyBorder="1" applyAlignment="1">
      <alignment horizontal="center" vertical="center" wrapText="1"/>
    </xf>
    <xf numFmtId="49" fontId="36" fillId="11" borderId="87" xfId="1" applyNumberFormat="1" applyFont="1" applyFill="1" applyBorder="1" applyAlignment="1">
      <alignment horizontal="center" vertical="center" wrapText="1"/>
    </xf>
    <xf numFmtId="49" fontId="36" fillId="66" borderId="104" xfId="1" applyNumberFormat="1" applyFont="1" applyFill="1" applyBorder="1" applyAlignment="1">
      <alignment horizontal="center" vertical="center" wrapText="1"/>
    </xf>
    <xf numFmtId="49" fontId="196" fillId="106" borderId="59" xfId="1" applyNumberFormat="1" applyFont="1" applyFill="1" applyBorder="1" applyAlignment="1">
      <alignment horizontal="center" vertical="center" wrapText="1"/>
    </xf>
    <xf numFmtId="49" fontId="146" fillId="6" borderId="22" xfId="1" applyNumberFormat="1" applyFont="1" applyFill="1" applyBorder="1" applyAlignment="1">
      <alignment horizontal="center" vertical="center" wrapText="1"/>
    </xf>
    <xf numFmtId="49" fontId="87" fillId="88" borderId="52" xfId="1" applyNumberFormat="1" applyFont="1" applyFill="1" applyBorder="1" applyAlignment="1">
      <alignment horizontal="center" vertical="center" wrapText="1"/>
    </xf>
    <xf numFmtId="169" fontId="36" fillId="9" borderId="87" xfId="1" applyNumberFormat="1" applyFont="1" applyFill="1" applyBorder="1" applyAlignment="1">
      <alignment horizontal="center" vertical="center" wrapText="1"/>
    </xf>
    <xf numFmtId="169" fontId="87" fillId="88" borderId="13" xfId="1" applyNumberFormat="1" applyFont="1" applyFill="1" applyBorder="1" applyAlignment="1">
      <alignment horizontal="center" vertical="center" wrapText="1"/>
    </xf>
    <xf numFmtId="169" fontId="36" fillId="20" borderId="87" xfId="1" applyNumberFormat="1" applyFont="1" applyFill="1" applyBorder="1" applyAlignment="1">
      <alignment horizontal="center" vertical="center" wrapText="1"/>
    </xf>
    <xf numFmtId="166" fontId="166" fillId="20" borderId="13" xfId="1" applyNumberFormat="1" applyFont="1" applyFill="1" applyBorder="1" applyAlignment="1">
      <alignment horizontal="center" vertical="center" wrapText="1"/>
    </xf>
    <xf numFmtId="166" fontId="166" fillId="66" borderId="13" xfId="1" applyNumberFormat="1" applyFont="1" applyFill="1" applyBorder="1" applyAlignment="1">
      <alignment horizontal="center" vertical="center" wrapText="1"/>
    </xf>
    <xf numFmtId="0" fontId="202" fillId="107" borderId="0" xfId="2" applyFont="1" applyFill="1" applyBorder="1" applyAlignment="1">
      <alignment wrapText="1"/>
    </xf>
    <xf numFmtId="0" fontId="180" fillId="78" borderId="3" xfId="1" applyFont="1" applyFill="1" applyBorder="1" applyAlignment="1">
      <alignment horizontal="center" vertical="center" wrapText="1"/>
    </xf>
    <xf numFmtId="0" fontId="180" fillId="24" borderId="60" xfId="1" applyFont="1" applyFill="1" applyBorder="1" applyAlignment="1">
      <alignment horizontal="center" vertical="center" wrapText="1"/>
    </xf>
    <xf numFmtId="0" fontId="166" fillId="20" borderId="87" xfId="1" applyFont="1" applyFill="1" applyBorder="1" applyAlignment="1">
      <alignment horizontal="center" vertical="center" wrapText="1"/>
    </xf>
    <xf numFmtId="166" fontId="166" fillId="86" borderId="91" xfId="1" applyNumberFormat="1" applyFont="1" applyFill="1" applyBorder="1" applyAlignment="1">
      <alignment horizontal="center" vertical="center" wrapText="1"/>
    </xf>
    <xf numFmtId="0" fontId="166" fillId="86" borderId="13" xfId="1" applyFont="1" applyFill="1" applyBorder="1" applyAlignment="1">
      <alignment horizontal="center" vertical="center" wrapText="1"/>
    </xf>
    <xf numFmtId="0" fontId="178" fillId="88" borderId="13" xfId="1" applyFont="1" applyFill="1" applyBorder="1" applyAlignment="1">
      <alignment horizontal="center" vertical="center" wrapText="1"/>
    </xf>
    <xf numFmtId="0" fontId="178" fillId="9" borderId="0" xfId="1" applyFont="1" applyFill="1" applyAlignment="1">
      <alignment horizontal="center" vertical="center" wrapText="1"/>
    </xf>
    <xf numFmtId="166" fontId="36" fillId="66" borderId="139" xfId="1" applyNumberFormat="1" applyFont="1" applyFill="1" applyBorder="1" applyAlignment="1">
      <alignment horizontal="center" vertical="center" wrapText="1"/>
    </xf>
    <xf numFmtId="0" fontId="137" fillId="24" borderId="9" xfId="2" applyFont="1" applyFill="1" applyBorder="1" applyAlignment="1">
      <alignment horizontal="center" vertical="center" wrapText="1"/>
    </xf>
    <xf numFmtId="0" fontId="36" fillId="20" borderId="87" xfId="1" applyFont="1" applyFill="1" applyBorder="1" applyAlignment="1">
      <alignment horizontal="center" vertical="center" wrapText="1"/>
    </xf>
    <xf numFmtId="0" fontId="87" fillId="88" borderId="139" xfId="1" applyFont="1" applyFill="1" applyBorder="1" applyAlignment="1">
      <alignment horizontal="center" vertical="center" wrapText="1"/>
    </xf>
    <xf numFmtId="169" fontId="157" fillId="107" borderId="46" xfId="1" applyNumberFormat="1" applyFont="1" applyFill="1" applyBorder="1" applyAlignment="1">
      <alignment horizontal="center" vertical="center" wrapText="1"/>
    </xf>
    <xf numFmtId="169" fontId="153" fillId="24" borderId="59" xfId="1" applyNumberFormat="1" applyFont="1" applyFill="1" applyBorder="1" applyAlignment="1">
      <alignment horizontal="center" vertical="center" wrapText="1"/>
    </xf>
    <xf numFmtId="49" fontId="157" fillId="107" borderId="1" xfId="1" applyNumberFormat="1" applyFont="1" applyFill="1" applyBorder="1" applyAlignment="1">
      <alignment horizontal="center" vertical="center" wrapText="1"/>
    </xf>
    <xf numFmtId="169" fontId="157" fillId="77" borderId="1" xfId="1" applyNumberFormat="1" applyFont="1" applyFill="1" applyBorder="1" applyAlignment="1">
      <alignment horizontal="center" vertical="center" wrapText="1"/>
    </xf>
    <xf numFmtId="169" fontId="229" fillId="7" borderId="22" xfId="1" applyNumberFormat="1" applyFont="1" applyFill="1" applyBorder="1" applyAlignment="1">
      <alignment horizontal="center" vertical="center"/>
    </xf>
    <xf numFmtId="169" fontId="87" fillId="88" borderId="52" xfId="1" applyNumberFormat="1" applyFont="1" applyFill="1" applyBorder="1" applyAlignment="1">
      <alignment horizontal="center" vertical="center" wrapText="1"/>
    </xf>
    <xf numFmtId="169" fontId="228" fillId="107" borderId="1" xfId="1" applyNumberFormat="1" applyFont="1" applyFill="1" applyBorder="1" applyAlignment="1">
      <alignment horizontal="center" vertical="center"/>
    </xf>
    <xf numFmtId="49" fontId="153" fillId="106" borderId="0" xfId="1" applyNumberFormat="1" applyFont="1" applyFill="1" applyAlignment="1">
      <alignment horizontal="center" vertical="center" wrapText="1"/>
    </xf>
    <xf numFmtId="0" fontId="153" fillId="24" borderId="59" xfId="1" applyFont="1" applyFill="1" applyBorder="1" applyAlignment="1">
      <alignment horizontal="center" vertical="center" wrapText="1"/>
    </xf>
    <xf numFmtId="49" fontId="157" fillId="77" borderId="1" xfId="1" applyNumberFormat="1" applyFont="1" applyFill="1" applyBorder="1" applyAlignment="1">
      <alignment horizontal="center" vertical="center"/>
    </xf>
    <xf numFmtId="169" fontId="36" fillId="66" borderId="12" xfId="1" applyNumberFormat="1" applyFont="1" applyFill="1" applyBorder="1" applyAlignment="1">
      <alignment horizontal="center" vertical="center" wrapText="1"/>
    </xf>
    <xf numFmtId="166" fontId="36" fillId="20" borderId="13" xfId="1" applyNumberFormat="1" applyFont="1" applyFill="1" applyBorder="1" applyAlignment="1">
      <alignment horizontal="center" vertical="center" wrapText="1"/>
    </xf>
    <xf numFmtId="0" fontId="10" fillId="104" borderId="13" xfId="2" applyFill="1" applyBorder="1" applyAlignment="1">
      <alignment horizontal="center" vertical="center" wrapText="1"/>
    </xf>
    <xf numFmtId="0" fontId="137" fillId="24" borderId="60" xfId="2" applyFont="1" applyFill="1" applyBorder="1" applyAlignment="1">
      <alignment horizontal="center" vertical="center" wrapText="1"/>
    </xf>
    <xf numFmtId="0" fontId="10" fillId="20" borderId="87" xfId="2" applyFill="1" applyBorder="1" applyAlignment="1">
      <alignment horizontal="center" vertical="center" wrapText="1"/>
    </xf>
    <xf numFmtId="0" fontId="167" fillId="86" borderId="22" xfId="2" applyFont="1" applyFill="1" applyBorder="1" applyAlignment="1">
      <alignment horizontal="center" vertical="center" wrapText="1"/>
    </xf>
    <xf numFmtId="0" fontId="36" fillId="20" borderId="0" xfId="1" applyFont="1" applyFill="1" applyAlignment="1">
      <alignment horizontal="center" vertical="center"/>
    </xf>
    <xf numFmtId="0" fontId="87" fillId="88" borderId="53" xfId="1" applyFont="1" applyFill="1" applyBorder="1" applyAlignment="1">
      <alignment horizontal="center" vertical="center" wrapText="1"/>
    </xf>
    <xf numFmtId="169" fontId="157" fillId="107" borderId="0" xfId="1" applyNumberFormat="1" applyFont="1" applyFill="1" applyAlignment="1">
      <alignment horizontal="center" vertical="center"/>
    </xf>
    <xf numFmtId="169" fontId="36" fillId="11" borderId="0" xfId="1" applyNumberFormat="1" applyFont="1" applyFill="1" applyAlignment="1">
      <alignment horizontal="center" vertical="center"/>
    </xf>
    <xf numFmtId="0" fontId="84" fillId="66" borderId="46" xfId="1" applyFont="1" applyFill="1" applyBorder="1" applyAlignment="1">
      <alignment horizontal="center" vertical="center" wrapText="1"/>
    </xf>
    <xf numFmtId="169" fontId="165" fillId="93" borderId="60" xfId="1" applyNumberFormat="1" applyFont="1" applyFill="1" applyBorder="1" applyAlignment="1">
      <alignment horizontal="center" vertical="center"/>
    </xf>
    <xf numFmtId="169" fontId="138" fillId="24" borderId="0" xfId="1" applyNumberFormat="1" applyFont="1" applyFill="1" applyAlignment="1">
      <alignment horizontal="center" vertical="center" wrapText="1"/>
    </xf>
    <xf numFmtId="169" fontId="36" fillId="86" borderId="134" xfId="1" applyNumberFormat="1" applyFont="1" applyFill="1" applyBorder="1" applyAlignment="1">
      <alignment horizontal="center" vertical="center" wrapText="1"/>
    </xf>
    <xf numFmtId="166" fontId="36" fillId="11" borderId="52" xfId="1" applyNumberFormat="1" applyFont="1" applyFill="1" applyBorder="1" applyAlignment="1">
      <alignment horizontal="center" vertical="center" wrapText="1"/>
    </xf>
    <xf numFmtId="166" fontId="153" fillId="24" borderId="59" xfId="1" applyNumberFormat="1" applyFont="1" applyFill="1" applyBorder="1" applyAlignment="1">
      <alignment horizontal="center" vertical="center" wrapText="1"/>
    </xf>
    <xf numFmtId="49" fontId="165" fillId="93" borderId="60" xfId="1" applyNumberFormat="1" applyFont="1" applyFill="1" applyBorder="1" applyAlignment="1">
      <alignment horizontal="center" vertical="center"/>
    </xf>
    <xf numFmtId="0" fontId="36" fillId="11" borderId="87" xfId="1" applyFont="1" applyFill="1" applyBorder="1" applyAlignment="1">
      <alignment horizontal="center" vertical="center" wrapText="1"/>
    </xf>
    <xf numFmtId="169" fontId="153" fillId="24" borderId="73" xfId="1" applyNumberFormat="1" applyFont="1" applyFill="1" applyBorder="1" applyAlignment="1">
      <alignment horizontal="center" vertical="center" wrapText="1"/>
    </xf>
    <xf numFmtId="169" fontId="146" fillId="104" borderId="9" xfId="1" applyNumberFormat="1" applyFont="1" applyFill="1" applyBorder="1" applyAlignment="1">
      <alignment horizontal="center" vertical="center" wrapText="1"/>
    </xf>
    <xf numFmtId="166" fontId="36" fillId="20" borderId="52" xfId="1" applyNumberFormat="1" applyFont="1" applyFill="1" applyBorder="1" applyAlignment="1">
      <alignment horizontal="center" vertical="center" wrapText="1"/>
    </xf>
    <xf numFmtId="0" fontId="36" fillId="86" borderId="52" xfId="1" applyFont="1" applyFill="1" applyBorder="1" applyAlignment="1">
      <alignment horizontal="center" vertical="center" wrapText="1"/>
    </xf>
    <xf numFmtId="0" fontId="208" fillId="106" borderId="59" xfId="2" applyFont="1" applyFill="1" applyBorder="1" applyAlignment="1">
      <alignment horizontal="center" vertical="center" wrapText="1"/>
    </xf>
    <xf numFmtId="0" fontId="35" fillId="80" borderId="59" xfId="2" applyFont="1" applyFill="1" applyBorder="1" applyAlignment="1">
      <alignment horizontal="center" vertical="center" wrapText="1"/>
    </xf>
    <xf numFmtId="0" fontId="36" fillId="86" borderId="81" xfId="1" applyFont="1" applyFill="1" applyBorder="1" applyAlignment="1">
      <alignment horizontal="center" vertical="center" wrapText="1"/>
    </xf>
    <xf numFmtId="166" fontId="36" fillId="66" borderId="81" xfId="1" applyNumberFormat="1" applyFont="1" applyFill="1" applyBorder="1" applyAlignment="1">
      <alignment horizontal="center" vertical="center" wrapText="1"/>
    </xf>
    <xf numFmtId="0" fontId="36" fillId="20" borderId="9" xfId="1" applyFont="1" applyFill="1" applyBorder="1" applyAlignment="1">
      <alignment horizontal="center" vertical="center"/>
    </xf>
    <xf numFmtId="0" fontId="153" fillId="24" borderId="58" xfId="1" applyFont="1" applyFill="1" applyBorder="1" applyAlignment="1">
      <alignment horizontal="center" vertical="center" wrapText="1"/>
    </xf>
    <xf numFmtId="0" fontId="87" fillId="9" borderId="58" xfId="1" applyFont="1" applyFill="1" applyBorder="1" applyAlignment="1">
      <alignment horizontal="center" vertical="center" wrapText="1"/>
    </xf>
    <xf numFmtId="166" fontId="36" fillId="104" borderId="38" xfId="1" applyNumberFormat="1" applyFont="1" applyFill="1" applyBorder="1" applyAlignment="1">
      <alignment horizontal="center" vertical="center" wrapText="1"/>
    </xf>
    <xf numFmtId="0" fontId="87" fillId="88" borderId="81" xfId="1" applyFont="1" applyFill="1" applyBorder="1" applyAlignment="1">
      <alignment horizontal="center" vertical="center" wrapText="1"/>
    </xf>
    <xf numFmtId="169" fontId="36" fillId="11" borderId="9" xfId="1" applyNumberFormat="1" applyFont="1" applyFill="1" applyBorder="1" applyAlignment="1">
      <alignment horizontal="center" vertical="center"/>
    </xf>
    <xf numFmtId="0" fontId="36" fillId="11" borderId="9" xfId="1" applyFont="1" applyFill="1" applyBorder="1" applyAlignment="1">
      <alignment horizontal="center" vertical="center"/>
    </xf>
    <xf numFmtId="0" fontId="153" fillId="24" borderId="73" xfId="1" applyFont="1" applyFill="1" applyBorder="1" applyAlignment="1">
      <alignment horizontal="center" vertical="center" wrapText="1"/>
    </xf>
    <xf numFmtId="0" fontId="36" fillId="66" borderId="12" xfId="1" applyFont="1" applyFill="1" applyBorder="1" applyAlignment="1">
      <alignment horizontal="center" vertical="center" wrapText="1"/>
    </xf>
    <xf numFmtId="0" fontId="36" fillId="66" borderId="134" xfId="1" applyFont="1" applyFill="1" applyBorder="1" applyAlignment="1">
      <alignment horizontal="center" vertical="center" wrapText="1"/>
    </xf>
    <xf numFmtId="0" fontId="146" fillId="104" borderId="9" xfId="1" applyFont="1" applyFill="1" applyBorder="1" applyAlignment="1">
      <alignment horizontal="center" vertical="center" wrapText="1"/>
    </xf>
    <xf numFmtId="166" fontId="36" fillId="86" borderId="205" xfId="1" applyNumberFormat="1" applyFont="1" applyFill="1" applyBorder="1" applyAlignment="1">
      <alignment horizontal="center" vertical="center" wrapText="1"/>
    </xf>
    <xf numFmtId="0" fontId="36" fillId="86" borderId="29" xfId="1" applyFont="1" applyFill="1" applyBorder="1" applyAlignment="1">
      <alignment horizontal="center" vertical="center" wrapText="1"/>
    </xf>
    <xf numFmtId="166" fontId="87" fillId="9" borderId="59" xfId="1" applyNumberFormat="1" applyFont="1" applyFill="1" applyBorder="1" applyAlignment="1">
      <alignment horizontal="center" vertical="center" wrapText="1"/>
    </xf>
    <xf numFmtId="0" fontId="87" fillId="104" borderId="107" xfId="1" quotePrefix="1" applyFont="1" applyFill="1" applyBorder="1" applyAlignment="1">
      <alignment horizontal="center" vertical="center" wrapText="1"/>
    </xf>
    <xf numFmtId="169" fontId="91" fillId="66" borderId="130" xfId="1" quotePrefix="1" applyNumberFormat="1" applyFont="1" applyFill="1" applyBorder="1" applyAlignment="1">
      <alignment horizontal="center" vertical="center" wrapText="1"/>
    </xf>
    <xf numFmtId="169" fontId="36" fillId="80" borderId="263" xfId="1" applyNumberFormat="1" applyFont="1" applyFill="1" applyBorder="1" applyAlignment="1">
      <alignment horizontal="center" vertical="center" wrapText="1"/>
    </xf>
    <xf numFmtId="169" fontId="87" fillId="88" borderId="107" xfId="1" applyNumberFormat="1" applyFont="1" applyFill="1" applyBorder="1" applyAlignment="1">
      <alignment horizontal="center" vertical="center" wrapText="1"/>
    </xf>
    <xf numFmtId="169" fontId="153" fillId="106" borderId="107" xfId="1" quotePrefix="1" applyNumberFormat="1" applyFont="1" applyFill="1" applyBorder="1" applyAlignment="1">
      <alignment horizontal="center" vertical="center" wrapText="1"/>
    </xf>
    <xf numFmtId="0" fontId="87" fillId="104" borderId="13" xfId="1" quotePrefix="1" applyFont="1" applyFill="1" applyBorder="1" applyAlignment="1">
      <alignment horizontal="center" vertical="center" wrapText="1"/>
    </xf>
    <xf numFmtId="169" fontId="91" fillId="66" borderId="3" xfId="1" quotePrefix="1" applyNumberFormat="1" applyFont="1" applyFill="1" applyBorder="1" applyAlignment="1">
      <alignment horizontal="center" vertical="center" wrapText="1"/>
    </xf>
    <xf numFmtId="169" fontId="153" fillId="106" borderId="13" xfId="1" quotePrefix="1" applyNumberFormat="1" applyFont="1" applyFill="1" applyBorder="1" applyAlignment="1">
      <alignment horizontal="center" vertical="center" wrapText="1"/>
    </xf>
    <xf numFmtId="169" fontId="87" fillId="20" borderId="87" xfId="1" applyNumberFormat="1" applyFont="1" applyFill="1" applyBorder="1" applyAlignment="1">
      <alignment horizontal="center" vertical="center" wrapText="1"/>
    </xf>
    <xf numFmtId="169" fontId="87" fillId="88" borderId="53" xfId="1" applyNumberFormat="1" applyFont="1" applyFill="1" applyBorder="1" applyAlignment="1">
      <alignment horizontal="center" vertical="center" wrapText="1"/>
    </xf>
    <xf numFmtId="169" fontId="36" fillId="11" borderId="87" xfId="1" quotePrefix="1" applyNumberFormat="1" applyFont="1" applyFill="1" applyBorder="1" applyAlignment="1">
      <alignment horizontal="center" vertical="center" wrapText="1"/>
    </xf>
    <xf numFmtId="169" fontId="91" fillId="86" borderId="22" xfId="1" applyNumberFormat="1" applyFont="1" applyFill="1" applyBorder="1" applyAlignment="1">
      <alignment horizontal="center" vertical="center" wrapText="1"/>
    </xf>
    <xf numFmtId="169" fontId="91" fillId="66" borderId="130" xfId="1" applyNumberFormat="1" applyFont="1" applyFill="1" applyBorder="1" applyAlignment="1">
      <alignment horizontal="center" vertical="center" wrapText="1"/>
    </xf>
    <xf numFmtId="169" fontId="36" fillId="9" borderId="87" xfId="1" quotePrefix="1" applyNumberFormat="1" applyFont="1" applyFill="1" applyBorder="1" applyAlignment="1">
      <alignment horizontal="center" vertical="center" wrapText="1"/>
    </xf>
    <xf numFmtId="169" fontId="91" fillId="66" borderId="3" xfId="1" applyNumberFormat="1" applyFont="1" applyFill="1" applyBorder="1" applyAlignment="1">
      <alignment horizontal="center" vertical="center" wrapText="1"/>
    </xf>
    <xf numFmtId="169" fontId="87" fillId="66" borderId="133" xfId="1" applyNumberFormat="1" applyFont="1" applyFill="1" applyBorder="1" applyAlignment="1">
      <alignment horizontal="center" vertical="center" wrapText="1"/>
    </xf>
    <xf numFmtId="169" fontId="153" fillId="24" borderId="57" xfId="1" applyNumberFormat="1" applyFont="1" applyFill="1" applyBorder="1" applyAlignment="1">
      <alignment horizontal="center" vertical="center" wrapText="1"/>
    </xf>
    <xf numFmtId="169" fontId="87" fillId="80" borderId="57" xfId="1" applyNumberFormat="1" applyFont="1" applyFill="1" applyBorder="1" applyAlignment="1">
      <alignment horizontal="center" vertical="center" wrapText="1"/>
    </xf>
    <xf numFmtId="169" fontId="91" fillId="9" borderId="2" xfId="1" applyNumberFormat="1" applyFont="1" applyFill="1" applyBorder="1" applyAlignment="1">
      <alignment horizontal="center" vertical="center" wrapText="1"/>
    </xf>
    <xf numFmtId="169" fontId="204" fillId="76" borderId="47" xfId="1" applyNumberFormat="1" applyFont="1" applyFill="1" applyBorder="1" applyAlignment="1">
      <alignment horizontal="center" vertical="center" wrapText="1"/>
    </xf>
    <xf numFmtId="166" fontId="36" fillId="9" borderId="13" xfId="1" applyNumberFormat="1" applyFont="1" applyFill="1" applyBorder="1" applyAlignment="1">
      <alignment vertical="center" wrapText="1"/>
    </xf>
    <xf numFmtId="0" fontId="36" fillId="86" borderId="115" xfId="1" applyFont="1" applyFill="1" applyBorder="1" applyAlignment="1">
      <alignment vertical="center" wrapText="1"/>
    </xf>
    <xf numFmtId="166" fontId="36" fillId="66" borderId="13" xfId="1" applyNumberFormat="1" applyFont="1" applyFill="1" applyBorder="1" applyAlignment="1">
      <alignment vertical="center" wrapText="1"/>
    </xf>
    <xf numFmtId="0" fontId="86" fillId="81" borderId="2" xfId="7" applyFont="1" applyFill="1" applyBorder="1" applyAlignment="1">
      <alignment vertical="center" wrapText="1"/>
    </xf>
    <xf numFmtId="166" fontId="138" fillId="106" borderId="22" xfId="1" applyNumberFormat="1" applyFont="1" applyFill="1" applyBorder="1" applyAlignment="1">
      <alignment vertical="center" wrapText="1"/>
    </xf>
    <xf numFmtId="0" fontId="119" fillId="80" borderId="229" xfId="1" applyFont="1" applyFill="1" applyBorder="1" applyAlignment="1">
      <alignment vertical="center" wrapText="1"/>
    </xf>
    <xf numFmtId="166" fontId="153" fillId="106" borderId="115" xfId="1" applyNumberFormat="1" applyFont="1" applyFill="1" applyBorder="1" applyAlignment="1">
      <alignment vertical="center" wrapText="1"/>
    </xf>
    <xf numFmtId="0" fontId="36" fillId="9" borderId="87" xfId="1" applyFont="1" applyFill="1" applyBorder="1" applyAlignment="1">
      <alignment vertical="center" wrapText="1"/>
    </xf>
    <xf numFmtId="166" fontId="36" fillId="86" borderId="52" xfId="1" applyNumberFormat="1" applyFont="1" applyFill="1" applyBorder="1" applyAlignment="1">
      <alignment vertical="center" wrapText="1"/>
    </xf>
    <xf numFmtId="166" fontId="153" fillId="106" borderId="2" xfId="1" applyNumberFormat="1" applyFont="1" applyFill="1" applyBorder="1" applyAlignment="1">
      <alignment horizontal="left" vertical="top" wrapText="1"/>
    </xf>
    <xf numFmtId="0" fontId="87" fillId="66" borderId="2" xfId="1" applyFont="1" applyFill="1" applyBorder="1" applyAlignment="1">
      <alignment vertical="center" wrapText="1"/>
    </xf>
    <xf numFmtId="0" fontId="89" fillId="67" borderId="0" xfId="7" applyFont="1" applyFill="1" applyBorder="1" applyAlignment="1">
      <alignment vertical="center" wrapText="1"/>
    </xf>
    <xf numFmtId="166" fontId="153" fillId="115" borderId="91" xfId="1" applyNumberFormat="1" applyFont="1" applyFill="1" applyBorder="1" applyAlignment="1">
      <alignment vertical="center" wrapText="1"/>
    </xf>
    <xf numFmtId="0" fontId="117" fillId="6" borderId="228" xfId="1" applyFont="1" applyFill="1" applyBorder="1" applyAlignment="1">
      <alignment vertical="center" wrapText="1"/>
    </xf>
    <xf numFmtId="0" fontId="165" fillId="107" borderId="2" xfId="7" applyFont="1" applyFill="1" applyBorder="1" applyAlignment="1">
      <alignment horizontal="left" vertical="center" wrapText="1"/>
    </xf>
    <xf numFmtId="0" fontId="87" fillId="9" borderId="13" xfId="1" applyFont="1" applyFill="1" applyBorder="1" applyAlignment="1">
      <alignment horizontal="left" vertical="center" wrapText="1"/>
    </xf>
    <xf numFmtId="166" fontId="36" fillId="80" borderId="22" xfId="1" applyNumberFormat="1" applyFont="1" applyFill="1" applyBorder="1" applyAlignment="1">
      <alignment horizontal="left" vertical="center" wrapText="1"/>
    </xf>
    <xf numFmtId="0" fontId="117" fillId="80" borderId="2" xfId="1" applyFont="1" applyFill="1" applyBorder="1" applyAlignment="1">
      <alignment horizontal="left" vertical="center" wrapText="1"/>
    </xf>
    <xf numFmtId="0" fontId="153" fillId="78" borderId="13" xfId="1" applyFont="1" applyFill="1" applyBorder="1" applyAlignment="1">
      <alignment horizontal="left" vertical="center" wrapText="1"/>
    </xf>
    <xf numFmtId="0" fontId="138" fillId="106" borderId="22" xfId="1" applyFont="1" applyFill="1" applyBorder="1" applyAlignment="1">
      <alignment horizontal="left" vertical="center" wrapText="1"/>
    </xf>
    <xf numFmtId="0" fontId="138" fillId="24" borderId="60" xfId="1" applyFont="1" applyFill="1" applyBorder="1" applyAlignment="1">
      <alignment horizontal="left" vertical="center" wrapText="1"/>
    </xf>
    <xf numFmtId="169" fontId="36" fillId="80" borderId="13" xfId="1" applyNumberFormat="1" applyFont="1" applyFill="1" applyBorder="1" applyAlignment="1">
      <alignment horizontal="left" vertical="center" wrapText="1"/>
    </xf>
    <xf numFmtId="0" fontId="87" fillId="66" borderId="0" xfId="1" applyFont="1" applyFill="1" applyAlignment="1">
      <alignment horizontal="left" vertical="center" wrapText="1"/>
    </xf>
    <xf numFmtId="165" fontId="157" fillId="107" borderId="0" xfId="1" applyNumberFormat="1" applyFont="1" applyFill="1" applyAlignment="1">
      <alignment horizontal="left" vertical="center" wrapText="1"/>
    </xf>
    <xf numFmtId="0" fontId="36" fillId="80" borderId="3" xfId="1" applyFont="1" applyFill="1" applyBorder="1" applyAlignment="1">
      <alignment horizontal="left" vertical="center" wrapText="1"/>
    </xf>
    <xf numFmtId="0" fontId="36" fillId="9" borderId="87" xfId="1" applyFont="1" applyFill="1" applyBorder="1" applyAlignment="1">
      <alignment horizontal="left" vertical="center" wrapText="1"/>
    </xf>
    <xf numFmtId="166" fontId="36" fillId="86" borderId="21" xfId="1" applyNumberFormat="1" applyFont="1" applyFill="1" applyBorder="1" applyAlignment="1">
      <alignment horizontal="left" vertical="center" wrapText="1"/>
    </xf>
    <xf numFmtId="0" fontId="89" fillId="67" borderId="0" xfId="7" applyFont="1" applyFill="1" applyBorder="1" applyAlignment="1">
      <alignment horizontal="left" vertical="center" wrapText="1"/>
    </xf>
    <xf numFmtId="166" fontId="84" fillId="66" borderId="13" xfId="1" applyNumberFormat="1" applyFont="1" applyFill="1" applyBorder="1" applyAlignment="1">
      <alignment horizontal="left" vertical="center" wrapText="1"/>
    </xf>
    <xf numFmtId="17" fontId="153" fillId="106" borderId="13" xfId="1" applyNumberFormat="1" applyFont="1" applyFill="1" applyBorder="1" applyAlignment="1">
      <alignment horizontal="left" vertical="center" wrapText="1"/>
    </xf>
    <xf numFmtId="166" fontId="153" fillId="106" borderId="0" xfId="1" applyNumberFormat="1" applyFont="1" applyFill="1" applyAlignment="1">
      <alignment horizontal="left" vertical="center" wrapText="1"/>
    </xf>
    <xf numFmtId="0" fontId="138" fillId="104" borderId="1" xfId="1" applyFont="1" applyFill="1" applyBorder="1" applyAlignment="1">
      <alignment horizontal="left" vertical="center" wrapText="1"/>
    </xf>
    <xf numFmtId="166" fontId="36" fillId="80" borderId="0" xfId="1" applyNumberFormat="1" applyFont="1" applyFill="1" applyAlignment="1">
      <alignment horizontal="left" vertical="center" wrapText="1"/>
    </xf>
    <xf numFmtId="0" fontId="87" fillId="88" borderId="13" xfId="1" applyFont="1" applyFill="1" applyBorder="1" applyAlignment="1">
      <alignment horizontal="left" vertical="center" wrapText="1"/>
    </xf>
    <xf numFmtId="0" fontId="36" fillId="86" borderId="22" xfId="1" applyFont="1" applyFill="1" applyBorder="1" applyAlignment="1">
      <alignment horizontal="left" vertical="center" wrapText="1"/>
    </xf>
    <xf numFmtId="0" fontId="86" fillId="10" borderId="3" xfId="7" applyFont="1" applyFill="1" applyBorder="1" applyAlignment="1">
      <alignment horizontal="left" vertical="center" wrapText="1"/>
    </xf>
    <xf numFmtId="0" fontId="117" fillId="86" borderId="2" xfId="1" applyFont="1" applyFill="1" applyBorder="1" applyAlignment="1">
      <alignment vertical="center" wrapText="1"/>
    </xf>
    <xf numFmtId="0" fontId="153" fillId="78" borderId="13" xfId="1" applyFont="1" applyFill="1" applyBorder="1" applyAlignment="1">
      <alignment vertical="center" wrapText="1"/>
    </xf>
    <xf numFmtId="166" fontId="36" fillId="9" borderId="2" xfId="1" applyNumberFormat="1" applyFont="1" applyFill="1" applyBorder="1" applyAlignment="1">
      <alignment vertical="center" wrapText="1"/>
    </xf>
    <xf numFmtId="166" fontId="36" fillId="66" borderId="3" xfId="1" applyNumberFormat="1" applyFont="1" applyFill="1" applyBorder="1" applyAlignment="1">
      <alignment vertical="center" wrapText="1"/>
    </xf>
    <xf numFmtId="166" fontId="153" fillId="24" borderId="0" xfId="1" applyNumberFormat="1" applyFont="1" applyFill="1" applyAlignment="1">
      <alignment vertical="center" wrapText="1"/>
    </xf>
    <xf numFmtId="166" fontId="36" fillId="9" borderId="87" xfId="1" applyNumberFormat="1" applyFont="1" applyFill="1" applyBorder="1" applyAlignment="1">
      <alignment vertical="center" wrapText="1"/>
    </xf>
    <xf numFmtId="166" fontId="36" fillId="86" borderId="207" xfId="1" applyNumberFormat="1" applyFont="1" applyFill="1" applyBorder="1" applyAlignment="1">
      <alignment vertical="center" wrapText="1"/>
    </xf>
    <xf numFmtId="0" fontId="92" fillId="113" borderId="2" xfId="1" applyFont="1" applyFill="1" applyBorder="1" applyAlignment="1">
      <alignment vertical="center" wrapText="1"/>
    </xf>
    <xf numFmtId="0" fontId="153" fillId="106" borderId="188" xfId="1" applyFont="1" applyFill="1" applyBorder="1" applyAlignment="1">
      <alignment vertical="center" wrapText="1"/>
    </xf>
    <xf numFmtId="166" fontId="87" fillId="88" borderId="13" xfId="1" applyNumberFormat="1" applyFont="1" applyFill="1" applyBorder="1" applyAlignment="1">
      <alignment vertical="center" wrapText="1"/>
    </xf>
    <xf numFmtId="166" fontId="36" fillId="86" borderId="209" xfId="1" applyNumberFormat="1" applyFont="1" applyFill="1" applyBorder="1" applyAlignment="1">
      <alignment vertical="center" wrapText="1"/>
    </xf>
    <xf numFmtId="0" fontId="86" fillId="7" borderId="0" xfId="0" applyFont="1" applyFill="1" applyAlignment="1">
      <alignment horizontal="left" vertical="center" wrapText="1"/>
    </xf>
    <xf numFmtId="14" fontId="138" fillId="24" borderId="60" xfId="1" applyNumberFormat="1" applyFont="1" applyFill="1" applyBorder="1" applyAlignment="1">
      <alignment horizontal="center" vertical="center" wrapText="1"/>
    </xf>
    <xf numFmtId="14" fontId="36" fillId="9" borderId="87" xfId="1" applyNumberFormat="1" applyFont="1" applyFill="1" applyBorder="1" applyAlignment="1">
      <alignment horizontal="center" vertical="center" wrapText="1"/>
    </xf>
    <xf numFmtId="14" fontId="36" fillId="86" borderId="207" xfId="1" applyNumberFormat="1" applyFont="1" applyFill="1" applyBorder="1" applyAlignment="1">
      <alignment horizontal="center" vertical="center" wrapText="1"/>
    </xf>
    <xf numFmtId="14" fontId="87" fillId="88" borderId="13" xfId="1" applyNumberFormat="1" applyFont="1" applyFill="1" applyBorder="1" applyAlignment="1">
      <alignment horizontal="center" vertical="center" wrapText="1"/>
    </xf>
    <xf numFmtId="14" fontId="138" fillId="24" borderId="175" xfId="1" applyNumberFormat="1" applyFont="1" applyFill="1" applyBorder="1" applyAlignment="1">
      <alignment horizontal="center" vertical="center" wrapText="1"/>
    </xf>
    <xf numFmtId="166" fontId="87" fillId="9" borderId="13" xfId="1" applyNumberFormat="1" applyFont="1" applyFill="1" applyBorder="1" applyAlignment="1">
      <alignment horizontal="center" vertical="center" wrapText="1"/>
    </xf>
    <xf numFmtId="0" fontId="36" fillId="9" borderId="87" xfId="1" applyFont="1" applyFill="1" applyBorder="1" applyAlignment="1">
      <alignment horizontal="center" vertical="center" wrapText="1"/>
    </xf>
    <xf numFmtId="166" fontId="36" fillId="86" borderId="207" xfId="1" applyNumberFormat="1" applyFont="1" applyFill="1" applyBorder="1" applyAlignment="1">
      <alignment horizontal="center" vertical="center" wrapText="1"/>
    </xf>
    <xf numFmtId="14" fontId="138" fillId="24" borderId="232" xfId="1" applyNumberFormat="1" applyFont="1" applyFill="1" applyBorder="1" applyAlignment="1">
      <alignment horizontal="center" vertical="center" wrapText="1"/>
    </xf>
    <xf numFmtId="14" fontId="138" fillId="24" borderId="262" xfId="1" applyNumberFormat="1" applyFont="1" applyFill="1" applyBorder="1" applyAlignment="1">
      <alignment horizontal="center" vertical="center" wrapText="1"/>
    </xf>
    <xf numFmtId="14" fontId="153" fillId="106" borderId="169" xfId="1" applyNumberFormat="1" applyFont="1" applyFill="1" applyBorder="1" applyAlignment="1">
      <alignment horizontal="center" vertical="center" wrapText="1"/>
    </xf>
    <xf numFmtId="14" fontId="36" fillId="86" borderId="208" xfId="1" applyNumberFormat="1" applyFont="1" applyFill="1" applyBorder="1" applyAlignment="1">
      <alignment horizontal="center" vertical="center" wrapText="1"/>
    </xf>
    <xf numFmtId="14" fontId="153" fillId="106" borderId="4" xfId="1" applyNumberFormat="1" applyFont="1" applyFill="1" applyBorder="1" applyAlignment="1">
      <alignment horizontal="center" vertical="center" wrapText="1"/>
    </xf>
    <xf numFmtId="14" fontId="153" fillId="76" borderId="3" xfId="1" applyNumberFormat="1" applyFont="1" applyFill="1" applyBorder="1" applyAlignment="1">
      <alignment horizontal="center" vertical="center" wrapText="1"/>
    </xf>
    <xf numFmtId="14" fontId="36" fillId="80" borderId="63" xfId="1" applyNumberFormat="1" applyFont="1" applyFill="1" applyBorder="1" applyAlignment="1">
      <alignment horizontal="center" vertical="center" wrapText="1"/>
    </xf>
    <xf numFmtId="14" fontId="138" fillId="78" borderId="63" xfId="1" applyNumberFormat="1" applyFont="1" applyFill="1" applyBorder="1" applyAlignment="1">
      <alignment horizontal="center" vertical="center" wrapText="1"/>
    </xf>
    <xf numFmtId="14" fontId="36" fillId="86" borderId="209" xfId="1" applyNumberFormat="1" applyFont="1" applyFill="1" applyBorder="1" applyAlignment="1">
      <alignment horizontal="center" vertical="center" wrapText="1"/>
    </xf>
    <xf numFmtId="0" fontId="153" fillId="106" borderId="259" xfId="1" applyFont="1" applyFill="1" applyBorder="1" applyAlignment="1">
      <alignment horizontal="center" vertical="center" wrapText="1"/>
    </xf>
    <xf numFmtId="14" fontId="36" fillId="86" borderId="168" xfId="1" applyNumberFormat="1" applyFont="1" applyFill="1" applyBorder="1" applyAlignment="1">
      <alignment horizontal="center" vertical="center" wrapText="1"/>
    </xf>
    <xf numFmtId="14" fontId="36" fillId="66" borderId="23" xfId="1" applyNumberFormat="1" applyFont="1" applyFill="1" applyBorder="1" applyAlignment="1">
      <alignment horizontal="center" vertical="center" wrapText="1"/>
    </xf>
    <xf numFmtId="14" fontId="87" fillId="9" borderId="87" xfId="1" applyNumberFormat="1" applyFont="1" applyFill="1" applyBorder="1" applyAlignment="1">
      <alignment horizontal="center" vertical="center" wrapText="1"/>
    </xf>
    <xf numFmtId="14" fontId="88" fillId="66" borderId="17" xfId="1" applyNumberFormat="1" applyFont="1" applyFill="1" applyBorder="1" applyAlignment="1">
      <alignment horizontal="center" vertical="center" wrapText="1"/>
    </xf>
    <xf numFmtId="14" fontId="87" fillId="9" borderId="22" xfId="1" applyNumberFormat="1" applyFont="1" applyFill="1" applyBorder="1" applyAlignment="1">
      <alignment horizontal="center" vertical="center" wrapText="1"/>
    </xf>
    <xf numFmtId="14" fontId="87" fillId="80" borderId="0" xfId="1" applyNumberFormat="1" applyFont="1" applyFill="1" applyAlignment="1">
      <alignment horizontal="center" vertical="center" wrapText="1"/>
    </xf>
    <xf numFmtId="14" fontId="36" fillId="66" borderId="4" xfId="1" applyNumberFormat="1" applyFont="1" applyFill="1" applyBorder="1" applyAlignment="1">
      <alignment horizontal="center" vertical="center" wrapText="1"/>
    </xf>
    <xf numFmtId="166" fontId="87" fillId="9" borderId="178" xfId="1" applyNumberFormat="1" applyFont="1" applyFill="1" applyBorder="1" applyAlignment="1">
      <alignment vertical="center" wrapText="1"/>
    </xf>
    <xf numFmtId="0" fontId="88" fillId="9" borderId="13" xfId="1" applyFont="1" applyFill="1" applyBorder="1" applyAlignment="1">
      <alignment vertical="center" wrapText="1"/>
    </xf>
    <xf numFmtId="166" fontId="4" fillId="9" borderId="0" xfId="1" applyNumberFormat="1" applyFont="1" applyFill="1" applyAlignment="1">
      <alignment vertical="center" wrapText="1"/>
    </xf>
    <xf numFmtId="166" fontId="4" fillId="9" borderId="22" xfId="1" applyNumberFormat="1" applyFont="1" applyFill="1" applyBorder="1" applyAlignment="1">
      <alignment vertical="center" wrapText="1"/>
    </xf>
    <xf numFmtId="166" fontId="4" fillId="9" borderId="0" xfId="1" applyNumberFormat="1" applyFont="1" applyFill="1" applyAlignment="1">
      <alignment horizontal="center" vertical="center" wrapText="1"/>
    </xf>
    <xf numFmtId="0" fontId="239" fillId="59" borderId="9" xfId="1" applyFont="1" applyFill="1" applyBorder="1" applyAlignment="1">
      <alignment vertical="center" wrapText="1"/>
    </xf>
    <xf numFmtId="0" fontId="240" fillId="59" borderId="9" xfId="1" applyFont="1" applyFill="1" applyBorder="1" applyAlignment="1">
      <alignment vertical="center" wrapText="1"/>
    </xf>
    <xf numFmtId="0" fontId="239" fillId="59" borderId="1" xfId="1" applyFont="1" applyFill="1" applyBorder="1" applyAlignment="1">
      <alignment vertical="center" wrapText="1"/>
    </xf>
    <xf numFmtId="1" fontId="241" fillId="54" borderId="91" xfId="1" applyNumberFormat="1" applyFont="1" applyFill="1" applyBorder="1" applyAlignment="1">
      <alignment horizontal="center" vertical="center" wrapText="1"/>
    </xf>
    <xf numFmtId="0" fontId="239" fillId="59" borderId="1" xfId="1" applyFont="1" applyFill="1" applyBorder="1" applyAlignment="1">
      <alignment horizontal="center" vertical="center" wrapText="1"/>
    </xf>
    <xf numFmtId="0" fontId="239" fillId="59" borderId="22" xfId="1" applyFont="1" applyFill="1" applyBorder="1" applyAlignment="1">
      <alignment horizontal="center" vertical="center" wrapText="1"/>
    </xf>
    <xf numFmtId="0" fontId="239" fillId="59" borderId="2" xfId="1" applyFont="1" applyFill="1" applyBorder="1" applyAlignment="1">
      <alignment horizontal="center" vertical="center" wrapText="1"/>
    </xf>
    <xf numFmtId="166" fontId="239" fillId="59" borderId="22" xfId="1" applyNumberFormat="1" applyFont="1" applyFill="1" applyBorder="1" applyAlignment="1">
      <alignment horizontal="center" vertical="center" wrapText="1"/>
    </xf>
    <xf numFmtId="166" fontId="242" fillId="59" borderId="22" xfId="1" applyNumberFormat="1" applyFont="1" applyFill="1" applyBorder="1" applyAlignment="1">
      <alignment horizontal="center" vertical="center" wrapText="1"/>
    </xf>
    <xf numFmtId="166" fontId="240" fillId="59" borderId="22" xfId="1" applyNumberFormat="1" applyFont="1" applyFill="1" applyBorder="1" applyAlignment="1">
      <alignment horizontal="center" vertical="center" wrapText="1"/>
    </xf>
    <xf numFmtId="166" fontId="242" fillId="59" borderId="1" xfId="1" applyNumberFormat="1" applyFont="1" applyFill="1" applyBorder="1" applyAlignment="1">
      <alignment horizontal="center" vertical="center" wrapText="1"/>
    </xf>
    <xf numFmtId="166" fontId="242" fillId="59" borderId="2" xfId="1" applyNumberFormat="1" applyFont="1" applyFill="1" applyBorder="1" applyAlignment="1">
      <alignment horizontal="center" vertical="center" wrapText="1"/>
    </xf>
    <xf numFmtId="166" fontId="242" fillId="59" borderId="9" xfId="1" applyNumberFormat="1" applyFont="1" applyFill="1" applyBorder="1" applyAlignment="1">
      <alignment horizontal="center" vertical="center" wrapText="1"/>
    </xf>
    <xf numFmtId="169" fontId="242" fillId="59" borderId="40" xfId="1" applyNumberFormat="1" applyFont="1" applyFill="1" applyBorder="1" applyAlignment="1">
      <alignment horizontal="center" vertical="center" wrapText="1"/>
    </xf>
    <xf numFmtId="166" fontId="242" fillId="59" borderId="83" xfId="1" applyNumberFormat="1" applyFont="1" applyFill="1" applyBorder="1" applyAlignment="1">
      <alignment horizontal="center" vertical="center" wrapText="1"/>
    </xf>
    <xf numFmtId="166" fontId="239" fillId="59" borderId="85" xfId="1" applyNumberFormat="1" applyFont="1" applyFill="1" applyBorder="1" applyAlignment="1">
      <alignment horizontal="center" vertical="center" wrapText="1"/>
    </xf>
    <xf numFmtId="165" fontId="239" fillId="59" borderId="29" xfId="1" applyNumberFormat="1" applyFont="1" applyFill="1" applyBorder="1" applyAlignment="1">
      <alignment horizontal="center" vertical="center" wrapText="1"/>
    </xf>
    <xf numFmtId="0" fontId="243" fillId="59" borderId="1" xfId="2" applyNumberFormat="1" applyFont="1" applyFill="1" applyBorder="1" applyAlignment="1">
      <alignment vertical="center" wrapText="1"/>
    </xf>
    <xf numFmtId="0" fontId="243" fillId="59" borderId="1" xfId="2" applyFont="1" applyFill="1" applyBorder="1" applyAlignment="1">
      <alignment vertical="center" wrapText="1"/>
    </xf>
    <xf numFmtId="0" fontId="244" fillId="59" borderId="1" xfId="2" applyFont="1" applyFill="1" applyBorder="1" applyAlignment="1">
      <alignment vertical="center" wrapText="1"/>
    </xf>
    <xf numFmtId="169" fontId="239" fillId="59" borderId="2" xfId="1" applyNumberFormat="1" applyFont="1" applyFill="1" applyBorder="1" applyAlignment="1">
      <alignment horizontal="center" vertical="center" wrapText="1"/>
    </xf>
    <xf numFmtId="169" fontId="239" fillId="59" borderId="46" xfId="1" applyNumberFormat="1" applyFont="1" applyFill="1" applyBorder="1" applyAlignment="1">
      <alignment horizontal="center" vertical="center" wrapText="1"/>
    </xf>
    <xf numFmtId="49" fontId="239" fillId="59" borderId="22" xfId="1" applyNumberFormat="1" applyFont="1" applyFill="1" applyBorder="1" applyAlignment="1">
      <alignment horizontal="center" vertical="center" wrapText="1"/>
    </xf>
    <xf numFmtId="169" fontId="239" fillId="59" borderId="1" xfId="1" applyNumberFormat="1" applyFont="1" applyFill="1" applyBorder="1" applyAlignment="1">
      <alignment horizontal="center" vertical="center" wrapText="1"/>
    </xf>
    <xf numFmtId="0" fontId="240" fillId="59" borderId="1" xfId="1" applyFont="1" applyFill="1" applyBorder="1" applyAlignment="1">
      <alignment horizontal="center" vertical="center" wrapText="1"/>
    </xf>
    <xf numFmtId="0" fontId="239" fillId="59" borderId="47" xfId="1" applyFont="1" applyFill="1" applyBorder="1" applyAlignment="1">
      <alignment horizontal="center" vertical="center" wrapText="1"/>
    </xf>
    <xf numFmtId="169" fontId="241" fillId="54" borderId="22" xfId="1" applyNumberFormat="1" applyFont="1" applyFill="1" applyBorder="1" applyAlignment="1">
      <alignment horizontal="center" vertical="center"/>
    </xf>
    <xf numFmtId="49" fontId="241" fillId="54" borderId="22" xfId="1" applyNumberFormat="1" applyFont="1" applyFill="1" applyBorder="1" applyAlignment="1">
      <alignment horizontal="center" vertical="center" wrapText="1"/>
    </xf>
    <xf numFmtId="0" fontId="239" fillId="59" borderId="30" xfId="1" applyFont="1" applyFill="1" applyBorder="1" applyAlignment="1">
      <alignment horizontal="center" vertical="center" wrapText="1"/>
    </xf>
    <xf numFmtId="169" fontId="241" fillId="54" borderId="9" xfId="1" applyNumberFormat="1" applyFont="1" applyFill="1" applyBorder="1" applyAlignment="1">
      <alignment horizontal="center" vertical="center" wrapText="1"/>
    </xf>
    <xf numFmtId="49" fontId="241" fillId="54" borderId="9" xfId="1" applyNumberFormat="1" applyFont="1" applyFill="1" applyBorder="1" applyAlignment="1">
      <alignment horizontal="center" vertical="center" wrapText="1"/>
    </xf>
    <xf numFmtId="169" fontId="239" fillId="59" borderId="9" xfId="1" applyNumberFormat="1" applyFont="1" applyFill="1" applyBorder="1" applyAlignment="1">
      <alignment horizontal="center" vertical="center" wrapText="1"/>
    </xf>
    <xf numFmtId="0" fontId="239" fillId="59" borderId="9" xfId="1" applyFont="1" applyFill="1" applyBorder="1" applyAlignment="1">
      <alignment horizontal="center" vertical="center" wrapText="1"/>
    </xf>
    <xf numFmtId="0" fontId="239" fillId="59" borderId="38" xfId="1" applyFont="1" applyFill="1" applyBorder="1" applyAlignment="1">
      <alignment horizontal="center" vertical="center" wrapText="1"/>
    </xf>
    <xf numFmtId="0" fontId="242" fillId="59" borderId="9" xfId="1" applyFont="1" applyFill="1" applyBorder="1" applyAlignment="1">
      <alignment horizontal="center" vertical="center" wrapText="1"/>
    </xf>
    <xf numFmtId="169" fontId="242" fillId="59" borderId="9" xfId="1" applyNumberFormat="1" applyFont="1" applyFill="1" applyBorder="1" applyAlignment="1">
      <alignment horizontal="center" vertical="center" wrapText="1"/>
    </xf>
    <xf numFmtId="169" fontId="239" fillId="59" borderId="29" xfId="1" applyNumberFormat="1" applyFont="1" applyFill="1" applyBorder="1" applyAlignment="1">
      <alignment horizontal="center" vertical="center" wrapText="1"/>
    </xf>
    <xf numFmtId="169" fontId="239" fillId="59" borderId="30" xfId="1" applyNumberFormat="1" applyFont="1" applyFill="1" applyBorder="1" applyAlignment="1">
      <alignment horizontal="center" vertical="center" wrapText="1"/>
    </xf>
    <xf numFmtId="49" fontId="239" fillId="59" borderId="1" xfId="1" applyNumberFormat="1" applyFont="1" applyFill="1" applyBorder="1" applyAlignment="1">
      <alignment horizontal="center" vertical="center" wrapText="1"/>
    </xf>
    <xf numFmtId="169" fontId="242" fillId="59" borderId="30" xfId="1" applyNumberFormat="1" applyFont="1" applyFill="1" applyBorder="1" applyAlignment="1">
      <alignment horizontal="center" vertical="center" wrapText="1"/>
    </xf>
    <xf numFmtId="0" fontId="239" fillId="59" borderId="0" xfId="1" applyFont="1" applyFill="1" applyAlignment="1">
      <alignment vertical="center" wrapText="1"/>
    </xf>
    <xf numFmtId="0" fontId="239" fillId="59" borderId="0" xfId="1" applyFont="1" applyFill="1" applyAlignment="1">
      <alignment horizontal="left" vertical="center" wrapText="1"/>
    </xf>
    <xf numFmtId="14" fontId="239" fillId="59" borderId="1" xfId="1" applyNumberFormat="1" applyFont="1" applyFill="1" applyBorder="1" applyAlignment="1">
      <alignment horizontal="center" vertical="center" wrapText="1"/>
    </xf>
    <xf numFmtId="166" fontId="153" fillId="78" borderId="83" xfId="1" applyNumberFormat="1" applyFont="1" applyFill="1" applyBorder="1" applyAlignment="1">
      <alignment horizontal="left" vertical="center" wrapText="1"/>
    </xf>
    <xf numFmtId="169" fontId="153" fillId="106" borderId="1" xfId="1" applyNumberFormat="1" applyFont="1" applyFill="1" applyBorder="1" applyAlignment="1">
      <alignment horizontal="left" vertical="center" wrapText="1"/>
    </xf>
    <xf numFmtId="0" fontId="36" fillId="5" borderId="9" xfId="1" applyFont="1" applyFill="1" applyBorder="1" applyAlignment="1">
      <alignment vertical="center" wrapText="1"/>
    </xf>
    <xf numFmtId="0" fontId="166" fillId="5" borderId="9" xfId="1" applyFont="1" applyFill="1" applyBorder="1" applyAlignment="1">
      <alignment vertical="center" wrapText="1"/>
    </xf>
    <xf numFmtId="0" fontId="36" fillId="5" borderId="1" xfId="1" applyFont="1" applyFill="1" applyBorder="1" applyAlignment="1">
      <alignment horizontal="center" vertical="center" wrapText="1"/>
    </xf>
    <xf numFmtId="49" fontId="36" fillId="5" borderId="1" xfId="1" applyNumberFormat="1" applyFont="1" applyFill="1" applyBorder="1" applyAlignment="1">
      <alignment horizontal="center" vertical="center" wrapText="1"/>
    </xf>
    <xf numFmtId="166" fontId="87" fillId="5" borderId="1" xfId="1" applyNumberFormat="1" applyFont="1" applyFill="1" applyBorder="1" applyAlignment="1">
      <alignment horizontal="center" vertical="center" wrapText="1"/>
    </xf>
    <xf numFmtId="166" fontId="87" fillId="5" borderId="22" xfId="1" applyNumberFormat="1" applyFont="1" applyFill="1" applyBorder="1" applyAlignment="1">
      <alignment horizontal="center" vertical="center" wrapText="1"/>
    </xf>
    <xf numFmtId="166" fontId="36" fillId="5" borderId="22" xfId="1" applyNumberFormat="1" applyFont="1" applyFill="1" applyBorder="1" applyAlignment="1">
      <alignment horizontal="center" vertical="center" wrapText="1"/>
    </xf>
    <xf numFmtId="166" fontId="166" fillId="5" borderId="22" xfId="1" applyNumberFormat="1" applyFont="1" applyFill="1" applyBorder="1" applyAlignment="1">
      <alignment horizontal="center" vertical="center" wrapText="1"/>
    </xf>
    <xf numFmtId="166" fontId="36" fillId="5" borderId="1" xfId="1" applyNumberFormat="1" applyFont="1" applyFill="1" applyBorder="1" applyAlignment="1">
      <alignment horizontal="center" vertical="center" wrapText="1"/>
    </xf>
    <xf numFmtId="166" fontId="36" fillId="5" borderId="2" xfId="1" applyNumberFormat="1" applyFont="1" applyFill="1" applyBorder="1" applyAlignment="1">
      <alignment horizontal="center" vertical="center" wrapText="1"/>
    </xf>
    <xf numFmtId="166" fontId="36" fillId="5" borderId="9" xfId="1" applyNumberFormat="1" applyFont="1" applyFill="1" applyBorder="1" applyAlignment="1">
      <alignment horizontal="center" vertical="center" wrapText="1"/>
    </xf>
    <xf numFmtId="169" fontId="36" fillId="5" borderId="40" xfId="1" applyNumberFormat="1" applyFont="1" applyFill="1" applyBorder="1" applyAlignment="1">
      <alignment horizontal="center" vertical="center" wrapText="1"/>
    </xf>
    <xf numFmtId="166" fontId="36" fillId="5" borderId="83" xfId="1" applyNumberFormat="1" applyFont="1" applyFill="1" applyBorder="1" applyAlignment="1">
      <alignment horizontal="center" vertical="center" wrapText="1"/>
    </xf>
    <xf numFmtId="166" fontId="36" fillId="5" borderId="85" xfId="1" applyNumberFormat="1" applyFont="1" applyFill="1" applyBorder="1" applyAlignment="1">
      <alignment horizontal="center" vertical="center" wrapText="1"/>
    </xf>
    <xf numFmtId="165" fontId="36" fillId="5" borderId="29" xfId="1" applyNumberFormat="1" applyFont="1" applyFill="1" applyBorder="1" applyAlignment="1">
      <alignment horizontal="center" vertical="center" wrapText="1"/>
    </xf>
    <xf numFmtId="0" fontId="233" fillId="5" borderId="1" xfId="2" applyFont="1" applyFill="1" applyBorder="1" applyAlignment="1" applyProtection="1">
      <alignment vertical="center" wrapText="1"/>
    </xf>
    <xf numFmtId="0" fontId="233" fillId="5" borderId="1" xfId="2" applyFont="1" applyFill="1" applyBorder="1" applyAlignment="1">
      <alignment vertical="center" wrapText="1"/>
    </xf>
    <xf numFmtId="0" fontId="167" fillId="5" borderId="1" xfId="8" applyFont="1" applyFill="1" applyBorder="1" applyAlignment="1">
      <alignment vertical="center" wrapText="1"/>
    </xf>
    <xf numFmtId="169" fontId="36" fillId="5" borderId="46" xfId="1" applyNumberFormat="1" applyFont="1" applyFill="1" applyBorder="1" applyAlignment="1">
      <alignment horizontal="center" vertical="center" wrapText="1"/>
    </xf>
    <xf numFmtId="49" fontId="36" fillId="5" borderId="22" xfId="1" applyNumberFormat="1" applyFont="1" applyFill="1" applyBorder="1" applyAlignment="1">
      <alignment horizontal="center" vertical="center" wrapText="1"/>
    </xf>
    <xf numFmtId="0" fontId="166" fillId="5" borderId="1" xfId="1" applyFont="1" applyFill="1" applyBorder="1" applyAlignment="1">
      <alignment horizontal="center" vertical="center" wrapText="1"/>
    </xf>
    <xf numFmtId="0" fontId="36" fillId="5" borderId="47" xfId="1" applyFont="1" applyFill="1" applyBorder="1" applyAlignment="1">
      <alignment horizontal="center" vertical="center" wrapText="1"/>
    </xf>
    <xf numFmtId="0" fontId="10" fillId="5" borderId="1" xfId="2" applyFill="1" applyBorder="1" applyAlignment="1">
      <alignment horizontal="center" vertical="center" wrapText="1"/>
    </xf>
    <xf numFmtId="0" fontId="36" fillId="5" borderId="22" xfId="1" applyFont="1" applyFill="1" applyBorder="1" applyAlignment="1">
      <alignment horizontal="center" vertical="center" wrapText="1"/>
    </xf>
    <xf numFmtId="169" fontId="36" fillId="5" borderId="9" xfId="1" applyNumberFormat="1" applyFont="1" applyFill="1" applyBorder="1" applyAlignment="1">
      <alignment horizontal="center" vertical="center" wrapText="1"/>
    </xf>
    <xf numFmtId="169" fontId="36" fillId="5" borderId="22" xfId="1" applyNumberFormat="1" applyFont="1" applyFill="1" applyBorder="1" applyAlignment="1">
      <alignment horizontal="center" vertical="center" wrapText="1"/>
    </xf>
    <xf numFmtId="0" fontId="36" fillId="5" borderId="9" xfId="1" applyFont="1" applyFill="1" applyBorder="1" applyAlignment="1">
      <alignment horizontal="center" vertical="center" wrapText="1"/>
    </xf>
    <xf numFmtId="0" fontId="91" fillId="5" borderId="22" xfId="1" applyFont="1" applyFill="1" applyBorder="1" applyAlignment="1">
      <alignment horizontal="center" vertical="center" wrapText="1"/>
    </xf>
    <xf numFmtId="169" fontId="36" fillId="5" borderId="29" xfId="1" applyNumberFormat="1" applyFont="1" applyFill="1" applyBorder="1" applyAlignment="1">
      <alignment horizontal="center" vertical="center" wrapText="1"/>
    </xf>
    <xf numFmtId="169" fontId="36" fillId="5" borderId="30" xfId="1" applyNumberFormat="1" applyFont="1" applyFill="1" applyBorder="1" applyAlignment="1">
      <alignment horizontal="center" vertical="center" wrapText="1"/>
    </xf>
    <xf numFmtId="0" fontId="36" fillId="5" borderId="1" xfId="1" applyFont="1" applyFill="1" applyBorder="1" applyAlignment="1">
      <alignment horizontal="left" vertical="center" wrapText="1"/>
    </xf>
    <xf numFmtId="166" fontId="85" fillId="5" borderId="1" xfId="1" applyNumberFormat="1" applyFont="1" applyFill="1" applyBorder="1" applyAlignment="1">
      <alignment vertical="center" wrapText="1"/>
    </xf>
    <xf numFmtId="14" fontId="36" fillId="5" borderId="3" xfId="1" applyNumberFormat="1" applyFont="1" applyFill="1" applyBorder="1" applyAlignment="1">
      <alignment horizontal="center" vertical="center" wrapText="1"/>
    </xf>
    <xf numFmtId="14" fontId="36" fillId="5" borderId="2" xfId="1" applyNumberFormat="1" applyFont="1" applyFill="1" applyBorder="1" applyAlignment="1">
      <alignment horizontal="center" vertical="center" wrapText="1"/>
    </xf>
    <xf numFmtId="0" fontId="233" fillId="5" borderId="1" xfId="8" applyFont="1" applyFill="1" applyBorder="1" applyAlignment="1">
      <alignment vertical="center" wrapText="1"/>
    </xf>
    <xf numFmtId="0" fontId="167" fillId="5" borderId="1" xfId="2" applyFont="1" applyFill="1" applyBorder="1" applyAlignment="1">
      <alignment vertical="center" wrapText="1"/>
    </xf>
    <xf numFmtId="0" fontId="36" fillId="5" borderId="30" xfId="1" applyFont="1" applyFill="1" applyBorder="1" applyAlignment="1">
      <alignment horizontal="center" vertical="center" wrapText="1"/>
    </xf>
    <xf numFmtId="0" fontId="35" fillId="5" borderId="22" xfId="2" applyFont="1" applyFill="1" applyBorder="1" applyAlignment="1">
      <alignment horizontal="center" vertical="center" wrapText="1"/>
    </xf>
    <xf numFmtId="0" fontId="36" fillId="5" borderId="38" xfId="1" applyFont="1" applyFill="1" applyBorder="1" applyAlignment="1">
      <alignment horizontal="center" vertical="center" wrapText="1"/>
    </xf>
    <xf numFmtId="169" fontId="91" fillId="5" borderId="30" xfId="1" applyNumberFormat="1" applyFont="1" applyFill="1" applyBorder="1" applyAlignment="1">
      <alignment horizontal="center" vertical="center" wrapText="1"/>
    </xf>
    <xf numFmtId="0" fontId="87" fillId="5" borderId="1" xfId="1" applyFont="1" applyFill="1" applyBorder="1" applyAlignment="1">
      <alignment horizontal="left" vertical="center" wrapText="1"/>
    </xf>
    <xf numFmtId="166" fontId="36" fillId="5" borderId="1" xfId="1" applyNumberFormat="1" applyFont="1" applyFill="1" applyBorder="1" applyAlignment="1">
      <alignment vertical="center" wrapText="1"/>
    </xf>
    <xf numFmtId="0" fontId="36" fillId="5" borderId="22" xfId="1" applyFont="1" applyFill="1" applyBorder="1" applyAlignment="1">
      <alignment vertical="center" wrapText="1"/>
    </xf>
    <xf numFmtId="0" fontId="36" fillId="5" borderId="2" xfId="1" applyFont="1" applyFill="1" applyBorder="1" applyAlignment="1">
      <alignment horizontal="center" vertical="center" wrapText="1"/>
    </xf>
    <xf numFmtId="0" fontId="10" fillId="5" borderId="22" xfId="2" applyFill="1" applyBorder="1" applyAlignment="1">
      <alignment horizontal="center" vertical="center" wrapText="1"/>
    </xf>
    <xf numFmtId="165" fontId="36" fillId="5" borderId="107" xfId="1" applyNumberFormat="1" applyFont="1" applyFill="1" applyBorder="1" applyAlignment="1">
      <alignment horizontal="center" vertical="center" wrapText="1"/>
    </xf>
    <xf numFmtId="0" fontId="36" fillId="5" borderId="13" xfId="1" applyFont="1" applyFill="1" applyBorder="1" applyAlignment="1">
      <alignment vertical="center" wrapText="1"/>
    </xf>
    <xf numFmtId="0" fontId="166" fillId="5" borderId="1" xfId="1" applyFont="1" applyFill="1" applyBorder="1" applyAlignment="1">
      <alignment vertical="center" wrapText="1"/>
    </xf>
    <xf numFmtId="0" fontId="167" fillId="5" borderId="1" xfId="2" applyFont="1" applyFill="1" applyBorder="1" applyAlignment="1">
      <alignment horizontal="center" vertical="center" wrapText="1"/>
    </xf>
    <xf numFmtId="169" fontId="91" fillId="5" borderId="1" xfId="1" applyNumberFormat="1" applyFont="1" applyFill="1" applyBorder="1" applyAlignment="1">
      <alignment horizontal="center" vertical="center" wrapText="1"/>
    </xf>
    <xf numFmtId="0" fontId="87" fillId="5" borderId="9" xfId="1" applyFont="1" applyFill="1" applyBorder="1" applyAlignment="1">
      <alignment vertical="center" wrapText="1"/>
    </xf>
    <xf numFmtId="0" fontId="178" fillId="5" borderId="9" xfId="1" applyFont="1" applyFill="1" applyBorder="1" applyAlignment="1">
      <alignment vertical="center" wrapText="1"/>
    </xf>
    <xf numFmtId="0" fontId="87" fillId="5" borderId="22" xfId="1" applyFont="1" applyFill="1" applyBorder="1" applyAlignment="1">
      <alignment vertical="center" wrapText="1"/>
    </xf>
    <xf numFmtId="1" fontId="86" fillId="4" borderId="91" xfId="1" applyNumberFormat="1" applyFont="1" applyFill="1" applyBorder="1" applyAlignment="1">
      <alignment horizontal="center" vertical="center" wrapText="1"/>
    </xf>
    <xf numFmtId="0" fontId="87" fillId="5" borderId="22" xfId="1" applyFont="1" applyFill="1" applyBorder="1" applyAlignment="1">
      <alignment horizontal="center" vertical="center" wrapText="1"/>
    </xf>
    <xf numFmtId="0" fontId="87" fillId="5" borderId="2" xfId="1" applyFont="1" applyFill="1" applyBorder="1" applyAlignment="1">
      <alignment horizontal="center" vertical="center" wrapText="1"/>
    </xf>
    <xf numFmtId="166" fontId="153" fillId="5" borderId="22" xfId="1" applyNumberFormat="1" applyFont="1" applyFill="1" applyBorder="1" applyAlignment="1">
      <alignment horizontal="center" vertical="center" wrapText="1"/>
    </xf>
    <xf numFmtId="166" fontId="196" fillId="5" borderId="22" xfId="1" applyNumberFormat="1" applyFont="1" applyFill="1" applyBorder="1" applyAlignment="1">
      <alignment horizontal="center" vertical="center" wrapText="1"/>
    </xf>
    <xf numFmtId="166" fontId="87" fillId="5" borderId="2" xfId="1" applyNumberFormat="1" applyFont="1" applyFill="1" applyBorder="1" applyAlignment="1">
      <alignment horizontal="center" vertical="center" wrapText="1"/>
    </xf>
    <xf numFmtId="166" fontId="87" fillId="5" borderId="9" xfId="1" applyNumberFormat="1" applyFont="1" applyFill="1" applyBorder="1" applyAlignment="1">
      <alignment horizontal="center" vertical="center" wrapText="1"/>
    </xf>
    <xf numFmtId="169" fontId="87" fillId="5" borderId="40" xfId="1" applyNumberFormat="1" applyFont="1" applyFill="1" applyBorder="1" applyAlignment="1">
      <alignment horizontal="center" vertical="center" wrapText="1"/>
    </xf>
    <xf numFmtId="166" fontId="87" fillId="5" borderId="83" xfId="1" applyNumberFormat="1" applyFont="1" applyFill="1" applyBorder="1" applyAlignment="1">
      <alignment horizontal="center" vertical="center" wrapText="1"/>
    </xf>
    <xf numFmtId="166" fontId="87" fillId="5" borderId="85" xfId="1" applyNumberFormat="1" applyFont="1" applyFill="1" applyBorder="1" applyAlignment="1">
      <alignment horizontal="center" vertical="center" wrapText="1"/>
    </xf>
    <xf numFmtId="165" fontId="87" fillId="5" borderId="29" xfId="1" applyNumberFormat="1" applyFont="1" applyFill="1" applyBorder="1" applyAlignment="1">
      <alignment horizontal="center" vertical="center" wrapText="1"/>
    </xf>
    <xf numFmtId="0" fontId="193" fillId="5" borderId="1" xfId="2" applyFont="1" applyFill="1" applyBorder="1" applyAlignment="1">
      <alignment vertical="center" wrapText="1"/>
    </xf>
    <xf numFmtId="169" fontId="87" fillId="5" borderId="2" xfId="1" applyNumberFormat="1" applyFont="1" applyFill="1" applyBorder="1" applyAlignment="1">
      <alignment horizontal="center" vertical="center" wrapText="1"/>
    </xf>
    <xf numFmtId="169" fontId="146" fillId="5" borderId="46" xfId="1" applyNumberFormat="1" applyFont="1" applyFill="1" applyBorder="1" applyAlignment="1">
      <alignment horizontal="center" vertical="center" wrapText="1"/>
    </xf>
    <xf numFmtId="49" fontId="146" fillId="5" borderId="22" xfId="1" applyNumberFormat="1" applyFont="1" applyFill="1" applyBorder="1" applyAlignment="1">
      <alignment horizontal="center" vertical="center" wrapText="1"/>
    </xf>
    <xf numFmtId="169" fontId="146" fillId="5" borderId="1" xfId="1" applyNumberFormat="1" applyFont="1" applyFill="1" applyBorder="1" applyAlignment="1">
      <alignment horizontal="center" vertical="center" wrapText="1"/>
    </xf>
    <xf numFmtId="0" fontId="214" fillId="5" borderId="1" xfId="1" applyFont="1" applyFill="1" applyBorder="1" applyAlignment="1">
      <alignment horizontal="center" vertical="center" wrapText="1"/>
    </xf>
    <xf numFmtId="0" fontId="146" fillId="5" borderId="47" xfId="1" applyFont="1" applyFill="1" applyBorder="1" applyAlignment="1">
      <alignment horizontal="center" vertical="center" wrapText="1"/>
    </xf>
    <xf numFmtId="169" fontId="229" fillId="4" borderId="22" xfId="1" applyNumberFormat="1" applyFont="1" applyFill="1" applyBorder="1" applyAlignment="1">
      <alignment horizontal="center" vertical="center"/>
    </xf>
    <xf numFmtId="49" fontId="229" fillId="4" borderId="22" xfId="1" applyNumberFormat="1" applyFont="1" applyFill="1" applyBorder="1" applyAlignment="1">
      <alignment horizontal="center" vertical="center" wrapText="1"/>
    </xf>
    <xf numFmtId="0" fontId="146" fillId="5" borderId="1" xfId="1" applyFont="1" applyFill="1" applyBorder="1" applyAlignment="1">
      <alignment horizontal="center" vertical="center" wrapText="1"/>
    </xf>
    <xf numFmtId="0" fontId="87" fillId="5" borderId="30" xfId="1" applyFont="1" applyFill="1" applyBorder="1" applyAlignment="1">
      <alignment horizontal="center" vertical="center" wrapText="1"/>
    </xf>
    <xf numFmtId="169" fontId="87" fillId="5" borderId="22" xfId="1" applyNumberFormat="1" applyFont="1" applyFill="1" applyBorder="1" applyAlignment="1">
      <alignment horizontal="center" vertical="center" wrapText="1"/>
    </xf>
    <xf numFmtId="0" fontId="87" fillId="5" borderId="38" xfId="1" applyFont="1" applyFill="1" applyBorder="1" applyAlignment="1">
      <alignment horizontal="center" vertical="center" wrapText="1"/>
    </xf>
    <xf numFmtId="169" fontId="87" fillId="5" borderId="29" xfId="1" applyNumberFormat="1" applyFont="1" applyFill="1" applyBorder="1" applyAlignment="1">
      <alignment horizontal="center" vertical="center" wrapText="1"/>
    </xf>
    <xf numFmtId="169" fontId="87" fillId="5" borderId="1" xfId="1" applyNumberFormat="1" applyFont="1" applyFill="1" applyBorder="1" applyAlignment="1">
      <alignment horizontal="center" vertical="center" wrapText="1"/>
    </xf>
    <xf numFmtId="169" fontId="87" fillId="5" borderId="30" xfId="1" applyNumberFormat="1" applyFont="1" applyFill="1" applyBorder="1" applyAlignment="1">
      <alignment horizontal="center" vertical="center" wrapText="1"/>
    </xf>
    <xf numFmtId="0" fontId="153" fillId="5" borderId="1" xfId="1" applyFont="1" applyFill="1" applyBorder="1" applyAlignment="1">
      <alignment vertical="center" wrapText="1"/>
    </xf>
    <xf numFmtId="14" fontId="87" fillId="5" borderId="1" xfId="1" applyNumberFormat="1" applyFont="1" applyFill="1" applyBorder="1" applyAlignment="1">
      <alignment horizontal="center" vertical="center" wrapText="1"/>
    </xf>
    <xf numFmtId="166" fontId="36" fillId="5" borderId="83" xfId="1" applyNumberFormat="1" applyFont="1" applyFill="1" applyBorder="1" applyAlignment="1">
      <alignment horizontal="left" vertical="center" wrapText="1"/>
    </xf>
    <xf numFmtId="0" fontId="195" fillId="5" borderId="1" xfId="8" applyFont="1" applyFill="1" applyBorder="1" applyAlignment="1">
      <alignment vertical="center" wrapText="1"/>
    </xf>
    <xf numFmtId="0" fontId="193" fillId="5" borderId="1" xfId="2" applyFont="1" applyFill="1" applyBorder="1" applyAlignment="1" applyProtection="1">
      <alignment vertical="center" wrapText="1"/>
    </xf>
    <xf numFmtId="1" fontId="86" fillId="4" borderId="22" xfId="1" applyNumberFormat="1" applyFont="1" applyFill="1" applyBorder="1" applyAlignment="1">
      <alignment horizontal="center" vertical="center" wrapText="1"/>
    </xf>
    <xf numFmtId="166" fontId="178" fillId="5" borderId="22" xfId="1" applyNumberFormat="1" applyFont="1" applyFill="1" applyBorder="1" applyAlignment="1">
      <alignment horizontal="center" vertical="center" wrapText="1"/>
    </xf>
    <xf numFmtId="0" fontId="193" fillId="5" borderId="1" xfId="8" applyFont="1" applyFill="1" applyBorder="1" applyAlignment="1">
      <alignment vertical="center" wrapText="1"/>
    </xf>
    <xf numFmtId="169" fontId="87" fillId="5" borderId="46" xfId="1" applyNumberFormat="1" applyFont="1" applyFill="1" applyBorder="1" applyAlignment="1">
      <alignment horizontal="center" vertical="center" wrapText="1"/>
    </xf>
    <xf numFmtId="49" fontId="87" fillId="5" borderId="22" xfId="1" applyNumberFormat="1" applyFont="1" applyFill="1" applyBorder="1" applyAlignment="1">
      <alignment horizontal="center" vertical="center" wrapText="1"/>
    </xf>
    <xf numFmtId="0" fontId="87" fillId="5" borderId="47" xfId="1" applyFont="1" applyFill="1" applyBorder="1" applyAlignment="1">
      <alignment horizontal="center" vertical="center" wrapText="1"/>
    </xf>
    <xf numFmtId="0" fontId="87" fillId="5" borderId="91" xfId="1" applyFont="1" applyFill="1" applyBorder="1" applyAlignment="1">
      <alignment vertical="center" wrapText="1"/>
    </xf>
    <xf numFmtId="166" fontId="36" fillId="5" borderId="1" xfId="1" applyNumberFormat="1" applyFont="1" applyFill="1" applyBorder="1" applyAlignment="1">
      <alignment horizontal="left" vertical="center" wrapText="1"/>
    </xf>
    <xf numFmtId="166" fontId="36" fillId="5" borderId="91" xfId="1" applyNumberFormat="1" applyFont="1" applyFill="1" applyBorder="1" applyAlignment="1">
      <alignment vertical="center" wrapText="1"/>
    </xf>
    <xf numFmtId="0" fontId="36" fillId="5" borderId="91" xfId="1" applyFont="1" applyFill="1" applyBorder="1" applyAlignment="1">
      <alignment vertical="center" wrapText="1"/>
    </xf>
    <xf numFmtId="1" fontId="36" fillId="5" borderId="91" xfId="1" quotePrefix="1" applyNumberFormat="1" applyFont="1" applyFill="1" applyBorder="1" applyAlignment="1">
      <alignment horizontal="center" vertical="center" wrapText="1"/>
    </xf>
    <xf numFmtId="166" fontId="166" fillId="5" borderId="1" xfId="1" applyNumberFormat="1" applyFont="1" applyFill="1" applyBorder="1" applyAlignment="1">
      <alignment horizontal="center" vertical="center" wrapText="1"/>
    </xf>
    <xf numFmtId="49" fontId="0" fillId="4" borderId="22" xfId="1" applyNumberFormat="1" applyFont="1" applyFill="1" applyBorder="1" applyAlignment="1">
      <alignment horizontal="center" vertical="center" wrapText="1"/>
    </xf>
    <xf numFmtId="0" fontId="167" fillId="5" borderId="22" xfId="2" applyFont="1" applyFill="1" applyBorder="1" applyAlignment="1">
      <alignment horizontal="center" vertical="center" wrapText="1"/>
    </xf>
    <xf numFmtId="166" fontId="36" fillId="5" borderId="22" xfId="1" applyNumberFormat="1" applyFont="1" applyFill="1" applyBorder="1" applyAlignment="1">
      <alignment vertical="center" wrapText="1"/>
    </xf>
    <xf numFmtId="0" fontId="117" fillId="5" borderId="1" xfId="1" applyFont="1" applyFill="1" applyBorder="1" applyAlignment="1">
      <alignment horizontal="center" vertical="center" wrapText="1"/>
    </xf>
    <xf numFmtId="167" fontId="36" fillId="5" borderId="9" xfId="1" applyNumberFormat="1" applyFont="1" applyFill="1" applyBorder="1" applyAlignment="1">
      <alignment horizontal="center" vertical="center" wrapText="1"/>
    </xf>
    <xf numFmtId="49" fontId="87" fillId="5" borderId="1" xfId="1" applyNumberFormat="1" applyFont="1" applyFill="1" applyBorder="1" applyAlignment="1">
      <alignment horizontal="center" vertical="center" wrapText="1"/>
    </xf>
    <xf numFmtId="0" fontId="141" fillId="5" borderId="1" xfId="2" applyFont="1" applyFill="1" applyBorder="1" applyAlignment="1">
      <alignment vertical="center" wrapText="1"/>
    </xf>
    <xf numFmtId="0" fontId="178" fillId="5" borderId="1" xfId="1" applyFont="1" applyFill="1" applyBorder="1" applyAlignment="1">
      <alignment horizontal="center" vertical="center" wrapText="1"/>
    </xf>
    <xf numFmtId="169" fontId="86" fillId="4" borderId="22" xfId="1" applyNumberFormat="1" applyFont="1" applyFill="1" applyBorder="1" applyAlignment="1">
      <alignment horizontal="center" vertical="center"/>
    </xf>
    <xf numFmtId="49" fontId="86" fillId="4" borderId="22" xfId="1" applyNumberFormat="1" applyFont="1" applyFill="1" applyBorder="1" applyAlignment="1">
      <alignment horizontal="center" vertical="center" wrapText="1"/>
    </xf>
    <xf numFmtId="166" fontId="87" fillId="5" borderId="1" xfId="1" applyNumberFormat="1" applyFont="1" applyFill="1" applyBorder="1" applyAlignment="1">
      <alignment vertical="center" wrapText="1"/>
    </xf>
    <xf numFmtId="0" fontId="87" fillId="5" borderId="2" xfId="1" applyFont="1" applyFill="1" applyBorder="1" applyAlignment="1">
      <alignment horizontal="left" vertical="center" wrapText="1"/>
    </xf>
    <xf numFmtId="169" fontId="175" fillId="5" borderId="30" xfId="1" applyNumberFormat="1" applyFont="1" applyFill="1" applyBorder="1" applyAlignment="1">
      <alignment horizontal="center" vertical="center" wrapText="1"/>
    </xf>
    <xf numFmtId="1" fontId="86" fillId="4" borderId="1" xfId="1" applyNumberFormat="1" applyFont="1" applyFill="1" applyBorder="1" applyAlignment="1">
      <alignment horizontal="center" vertical="center" wrapText="1"/>
    </xf>
    <xf numFmtId="0" fontId="233" fillId="4" borderId="1" xfId="2" applyFont="1" applyFill="1" applyBorder="1" applyAlignment="1">
      <alignment vertical="center" wrapText="1"/>
    </xf>
    <xf numFmtId="169" fontId="87" fillId="5" borderId="1" xfId="1" quotePrefix="1" applyNumberFormat="1" applyFont="1" applyFill="1" applyBorder="1" applyAlignment="1">
      <alignment horizontal="center" vertical="center" wrapText="1"/>
    </xf>
    <xf numFmtId="0" fontId="193" fillId="5" borderId="1" xfId="2" applyFont="1" applyFill="1" applyBorder="1" applyAlignment="1">
      <alignment horizontal="center" vertical="center" wrapText="1"/>
    </xf>
    <xf numFmtId="49" fontId="86" fillId="4" borderId="22" xfId="1" applyNumberFormat="1" applyFont="1" applyFill="1" applyBorder="1" applyAlignment="1">
      <alignment horizontal="center" vertical="center"/>
    </xf>
    <xf numFmtId="169" fontId="87" fillId="5" borderId="9" xfId="1" applyNumberFormat="1" applyFont="1" applyFill="1" applyBorder="1" applyAlignment="1">
      <alignment horizontal="center" vertical="center" wrapText="1"/>
    </xf>
    <xf numFmtId="0" fontId="87" fillId="5" borderId="9" xfId="1" applyFont="1" applyFill="1" applyBorder="1" applyAlignment="1">
      <alignment horizontal="center" vertical="center" wrapText="1"/>
    </xf>
    <xf numFmtId="0" fontId="86" fillId="4" borderId="1" xfId="0" applyFont="1" applyFill="1" applyBorder="1" applyAlignment="1">
      <alignment horizontal="left" vertical="center" wrapText="1"/>
    </xf>
    <xf numFmtId="165" fontId="86" fillId="4" borderId="1" xfId="1" applyNumberFormat="1" applyFont="1" applyFill="1" applyBorder="1" applyAlignment="1">
      <alignment horizontal="left" vertical="center" wrapText="1"/>
    </xf>
    <xf numFmtId="0" fontId="36" fillId="5" borderId="18" xfId="1" applyFont="1" applyFill="1" applyBorder="1" applyAlignment="1">
      <alignment vertical="center" wrapText="1"/>
    </xf>
    <xf numFmtId="0" fontId="166" fillId="5" borderId="18" xfId="1" applyFont="1" applyFill="1" applyBorder="1" applyAlignment="1">
      <alignment vertical="center" wrapText="1"/>
    </xf>
    <xf numFmtId="0" fontId="36" fillId="5" borderId="52" xfId="1" applyFont="1" applyFill="1" applyBorder="1" applyAlignment="1">
      <alignment vertical="center" wrapText="1"/>
    </xf>
    <xf numFmtId="0" fontId="36" fillId="5" borderId="52" xfId="1" applyFont="1" applyFill="1" applyBorder="1" applyAlignment="1">
      <alignment horizontal="center" vertical="center" wrapText="1"/>
    </xf>
    <xf numFmtId="0" fontId="36" fillId="5" borderId="80" xfId="1" applyFont="1" applyFill="1" applyBorder="1" applyAlignment="1">
      <alignment horizontal="center" vertical="center" wrapText="1"/>
    </xf>
    <xf numFmtId="166" fontId="36" fillId="5" borderId="52" xfId="1" applyNumberFormat="1" applyFont="1" applyFill="1" applyBorder="1" applyAlignment="1">
      <alignment horizontal="center" vertical="center" wrapText="1"/>
    </xf>
    <xf numFmtId="166" fontId="36" fillId="5" borderId="13" xfId="1" applyNumberFormat="1" applyFont="1" applyFill="1" applyBorder="1" applyAlignment="1">
      <alignment horizontal="center" vertical="center" wrapText="1"/>
    </xf>
    <xf numFmtId="166" fontId="36" fillId="5" borderId="80" xfId="1" applyNumberFormat="1" applyFont="1" applyFill="1" applyBorder="1" applyAlignment="1">
      <alignment horizontal="center" vertical="center" wrapText="1"/>
    </xf>
    <xf numFmtId="166" fontId="36" fillId="5" borderId="18" xfId="1" applyNumberFormat="1" applyFont="1" applyFill="1" applyBorder="1" applyAlignment="1">
      <alignment horizontal="center" vertical="center" wrapText="1"/>
    </xf>
    <xf numFmtId="169" fontId="36" fillId="5" borderId="136" xfId="1" applyNumberFormat="1" applyFont="1" applyFill="1" applyBorder="1" applyAlignment="1">
      <alignment horizontal="center" vertical="center" wrapText="1"/>
    </xf>
    <xf numFmtId="166" fontId="36" fillId="5" borderId="138" xfId="1" applyNumberFormat="1" applyFont="1" applyFill="1" applyBorder="1" applyAlignment="1">
      <alignment horizontal="center" vertical="center" wrapText="1"/>
    </xf>
    <xf numFmtId="0" fontId="36" fillId="5" borderId="13" xfId="1" applyFont="1" applyFill="1" applyBorder="1" applyAlignment="1">
      <alignment horizontal="center" vertical="center" wrapText="1"/>
    </xf>
    <xf numFmtId="0" fontId="233" fillId="5" borderId="13" xfId="2" applyFont="1" applyFill="1" applyBorder="1" applyAlignment="1">
      <alignment vertical="center" wrapText="1"/>
    </xf>
    <xf numFmtId="169" fontId="36" fillId="5" borderId="80" xfId="1" applyNumberFormat="1" applyFont="1" applyFill="1" applyBorder="1" applyAlignment="1">
      <alignment horizontal="center" vertical="center" wrapText="1"/>
    </xf>
    <xf numFmtId="169" fontId="36" fillId="5" borderId="62" xfId="1" applyNumberFormat="1" applyFont="1" applyFill="1" applyBorder="1" applyAlignment="1">
      <alignment horizontal="center" vertical="center" wrapText="1"/>
    </xf>
    <xf numFmtId="49" fontId="36" fillId="5" borderId="52" xfId="1" applyNumberFormat="1" applyFont="1" applyFill="1" applyBorder="1" applyAlignment="1">
      <alignment horizontal="center" vertical="center" wrapText="1"/>
    </xf>
    <xf numFmtId="169" fontId="36" fillId="5" borderId="13" xfId="1" applyNumberFormat="1" applyFont="1" applyFill="1" applyBorder="1" applyAlignment="1">
      <alignment horizontal="center" vertical="center" wrapText="1"/>
    </xf>
    <xf numFmtId="0" fontId="166" fillId="5" borderId="13" xfId="1" applyFont="1" applyFill="1" applyBorder="1" applyAlignment="1">
      <alignment horizontal="center" vertical="center" wrapText="1"/>
    </xf>
    <xf numFmtId="169" fontId="36" fillId="5" borderId="52" xfId="1" applyNumberFormat="1" applyFont="1" applyFill="1" applyBorder="1" applyAlignment="1">
      <alignment horizontal="center" vertical="center" wrapText="1"/>
    </xf>
    <xf numFmtId="169" fontId="36" fillId="5" borderId="107" xfId="1" applyNumberFormat="1" applyFont="1" applyFill="1" applyBorder="1" applyAlignment="1">
      <alignment horizontal="center" vertical="center" wrapText="1"/>
    </xf>
    <xf numFmtId="169" fontId="36" fillId="5" borderId="53" xfId="1" applyNumberFormat="1" applyFont="1" applyFill="1" applyBorder="1" applyAlignment="1">
      <alignment horizontal="center" vertical="center" wrapText="1"/>
    </xf>
    <xf numFmtId="0" fontId="36" fillId="5" borderId="13" xfId="1" applyFont="1" applyFill="1" applyBorder="1" applyAlignment="1">
      <alignment horizontal="left" vertical="center" wrapText="1"/>
    </xf>
    <xf numFmtId="14" fontId="36" fillId="5" borderId="13" xfId="1" applyNumberFormat="1" applyFont="1" applyFill="1" applyBorder="1" applyAlignment="1">
      <alignment horizontal="center" vertical="center" wrapText="1"/>
    </xf>
    <xf numFmtId="1" fontId="36" fillId="5" borderId="22" xfId="1" applyNumberFormat="1" applyFont="1" applyFill="1" applyBorder="1" applyAlignment="1">
      <alignment horizontal="center" vertical="center" wrapText="1"/>
    </xf>
    <xf numFmtId="169" fontId="36" fillId="5" borderId="29" xfId="1" quotePrefix="1" applyNumberFormat="1" applyFont="1" applyFill="1" applyBorder="1" applyAlignment="1">
      <alignment horizontal="center" vertical="center" wrapText="1"/>
    </xf>
    <xf numFmtId="169" fontId="36" fillId="5" borderId="2" xfId="1" quotePrefix="1" applyNumberFormat="1" applyFont="1" applyFill="1" applyBorder="1" applyAlignment="1">
      <alignment horizontal="center" vertical="center" wrapText="1"/>
    </xf>
    <xf numFmtId="167" fontId="36" fillId="5" borderId="22" xfId="1" applyNumberFormat="1" applyFont="1" applyFill="1" applyBorder="1" applyAlignment="1">
      <alignment horizontal="center" vertical="center" wrapText="1"/>
    </xf>
    <xf numFmtId="167" fontId="166" fillId="5" borderId="22" xfId="1" applyNumberFormat="1" applyFont="1" applyFill="1" applyBorder="1" applyAlignment="1">
      <alignment horizontal="center" vertical="center" wrapText="1"/>
    </xf>
    <xf numFmtId="167" fontId="36" fillId="5" borderId="2" xfId="1" applyNumberFormat="1" applyFont="1" applyFill="1" applyBorder="1" applyAlignment="1">
      <alignment horizontal="center" vertical="center" wrapText="1"/>
    </xf>
    <xf numFmtId="167" fontId="36" fillId="5" borderId="83" xfId="1" applyNumberFormat="1" applyFont="1" applyFill="1" applyBorder="1" applyAlignment="1">
      <alignment horizontal="center" vertical="center" wrapText="1"/>
    </xf>
    <xf numFmtId="167" fontId="36" fillId="5" borderId="85" xfId="1" applyNumberFormat="1" applyFont="1" applyFill="1" applyBorder="1" applyAlignment="1">
      <alignment horizontal="center" vertical="center" wrapText="1"/>
    </xf>
    <xf numFmtId="0" fontId="234" fillId="5" borderId="1" xfId="1" applyFont="1" applyFill="1" applyBorder="1" applyAlignment="1">
      <alignment vertical="center" wrapText="1"/>
    </xf>
    <xf numFmtId="166" fontId="167" fillId="5" borderId="1" xfId="8" applyNumberFormat="1" applyFont="1" applyFill="1" applyBorder="1" applyAlignment="1">
      <alignment vertical="center" wrapText="1"/>
    </xf>
    <xf numFmtId="169" fontId="36" fillId="5" borderId="1" xfId="1" quotePrefix="1" applyNumberFormat="1" applyFont="1" applyFill="1" applyBorder="1" applyAlignment="1">
      <alignment horizontal="center" vertical="center" wrapText="1"/>
    </xf>
    <xf numFmtId="166" fontId="167" fillId="5" borderId="1" xfId="2" applyNumberFormat="1" applyFont="1" applyFill="1" applyBorder="1" applyAlignment="1">
      <alignment horizontal="center" vertical="center" wrapText="1"/>
    </xf>
    <xf numFmtId="166" fontId="36" fillId="5" borderId="47" xfId="1" applyNumberFormat="1" applyFont="1" applyFill="1" applyBorder="1" applyAlignment="1">
      <alignment horizontal="center" vertical="center" wrapText="1"/>
    </xf>
    <xf numFmtId="0" fontId="36" fillId="5" borderId="12" xfId="1" applyFont="1" applyFill="1" applyBorder="1" applyAlignment="1">
      <alignment vertical="center" wrapText="1"/>
    </xf>
    <xf numFmtId="166" fontId="36" fillId="5" borderId="24" xfId="1" applyNumberFormat="1" applyFont="1" applyFill="1" applyBorder="1" applyAlignment="1">
      <alignment horizontal="center" vertical="center" wrapText="1"/>
    </xf>
    <xf numFmtId="166" fontId="36" fillId="5" borderId="3" xfId="1" applyNumberFormat="1" applyFont="1" applyFill="1" applyBorder="1" applyAlignment="1">
      <alignment horizontal="center" vertical="center" wrapText="1"/>
    </xf>
    <xf numFmtId="166" fontId="36" fillId="5" borderId="12" xfId="1" applyNumberFormat="1" applyFont="1" applyFill="1" applyBorder="1" applyAlignment="1">
      <alignment horizontal="center" vertical="center" wrapText="1"/>
    </xf>
    <xf numFmtId="169" fontId="36" fillId="5" borderId="127" xfId="1" applyNumberFormat="1" applyFont="1" applyFill="1" applyBorder="1" applyAlignment="1">
      <alignment horizontal="center" vertical="center" wrapText="1"/>
    </xf>
    <xf numFmtId="0" fontId="36" fillId="5" borderId="3" xfId="1" applyFont="1" applyFill="1" applyBorder="1" applyAlignment="1">
      <alignment vertical="center" wrapText="1"/>
    </xf>
    <xf numFmtId="0" fontId="233" fillId="5" borderId="3" xfId="2" applyFont="1" applyFill="1" applyBorder="1" applyAlignment="1">
      <alignment vertical="center" wrapText="1"/>
    </xf>
    <xf numFmtId="169" fontId="36" fillId="5" borderId="131" xfId="1" applyNumberFormat="1" applyFont="1" applyFill="1" applyBorder="1" applyAlignment="1">
      <alignment horizontal="center" vertical="center" wrapText="1"/>
    </xf>
    <xf numFmtId="49" fontId="36" fillId="5" borderId="24" xfId="1" applyNumberFormat="1" applyFont="1" applyFill="1" applyBorder="1" applyAlignment="1">
      <alignment horizontal="center" vertical="center" wrapText="1"/>
    </xf>
    <xf numFmtId="169" fontId="36" fillId="5" borderId="3" xfId="1" applyNumberFormat="1" applyFont="1" applyFill="1" applyBorder="1" applyAlignment="1">
      <alignment horizontal="center" vertical="center" wrapText="1"/>
    </xf>
    <xf numFmtId="169" fontId="36" fillId="5" borderId="24" xfId="1" applyNumberFormat="1" applyFont="1" applyFill="1" applyBorder="1" applyAlignment="1">
      <alignment horizontal="center" vertical="center" wrapText="1"/>
    </xf>
    <xf numFmtId="169" fontId="36" fillId="5" borderId="133" xfId="1" applyNumberFormat="1" applyFont="1" applyFill="1" applyBorder="1" applyAlignment="1">
      <alignment horizontal="center" vertical="center" wrapText="1"/>
    </xf>
    <xf numFmtId="169" fontId="36" fillId="5" borderId="130" xfId="1" applyNumberFormat="1" applyFont="1" applyFill="1" applyBorder="1" applyAlignment="1">
      <alignment horizontal="center" vertical="center" wrapText="1"/>
    </xf>
    <xf numFmtId="0" fontId="87" fillId="5" borderId="3" xfId="1" applyFont="1" applyFill="1" applyBorder="1" applyAlignment="1">
      <alignment horizontal="left" vertical="center" wrapText="1"/>
    </xf>
    <xf numFmtId="0" fontId="87" fillId="5" borderId="24" xfId="1" applyFont="1" applyFill="1" applyBorder="1" applyAlignment="1">
      <alignment vertical="center" wrapText="1"/>
    </xf>
    <xf numFmtId="0" fontId="90" fillId="4" borderId="1" xfId="0" applyFont="1" applyFill="1" applyBorder="1" applyAlignment="1">
      <alignment vertical="center" wrapText="1"/>
    </xf>
    <xf numFmtId="0" fontId="180" fillId="5" borderId="9" xfId="1" applyFont="1" applyFill="1" applyBorder="1" applyAlignment="1">
      <alignment vertical="center" wrapText="1"/>
    </xf>
    <xf numFmtId="166" fontId="138" fillId="5" borderId="22" xfId="1" applyNumberFormat="1" applyFont="1" applyFill="1" applyBorder="1" applyAlignment="1">
      <alignment horizontal="center" vertical="center" wrapText="1"/>
    </xf>
    <xf numFmtId="0" fontId="178" fillId="5" borderId="22" xfId="1" applyFont="1" applyFill="1" applyBorder="1" applyAlignment="1">
      <alignment vertical="center" wrapText="1"/>
    </xf>
    <xf numFmtId="166" fontId="36" fillId="5" borderId="38" xfId="1" applyNumberFormat="1" applyFont="1" applyFill="1" applyBorder="1" applyAlignment="1">
      <alignment horizontal="center" vertical="center" wrapText="1"/>
    </xf>
    <xf numFmtId="0" fontId="117" fillId="5" borderId="22" xfId="1" applyFont="1" applyFill="1" applyBorder="1" applyAlignment="1">
      <alignment horizontal="center" vertical="center" wrapText="1"/>
    </xf>
    <xf numFmtId="167" fontId="36" fillId="5" borderId="1" xfId="1" applyNumberFormat="1" applyFont="1" applyFill="1" applyBorder="1" applyAlignment="1">
      <alignment horizontal="left" vertical="center" wrapText="1"/>
    </xf>
    <xf numFmtId="169" fontId="90" fillId="4" borderId="22" xfId="1" applyNumberFormat="1" applyFont="1" applyFill="1" applyBorder="1" applyAlignment="1">
      <alignment horizontal="center" vertical="center"/>
    </xf>
    <xf numFmtId="49" fontId="90" fillId="4" borderId="22" xfId="1" applyNumberFormat="1" applyFont="1" applyFill="1" applyBorder="1" applyAlignment="1">
      <alignment horizontal="center" vertical="center" wrapText="1"/>
    </xf>
    <xf numFmtId="0" fontId="196" fillId="5" borderId="9" xfId="1" applyFont="1" applyFill="1" applyBorder="1" applyAlignment="1">
      <alignment vertical="center" wrapText="1"/>
    </xf>
    <xf numFmtId="1" fontId="36" fillId="5" borderId="91" xfId="1" applyNumberFormat="1" applyFont="1" applyFill="1" applyBorder="1" applyAlignment="1">
      <alignment horizontal="center" vertical="center" wrapText="1"/>
    </xf>
    <xf numFmtId="0" fontId="36" fillId="5" borderId="9" xfId="1" applyFont="1" applyFill="1" applyBorder="1" applyAlignment="1">
      <alignment horizontal="left" vertical="center" wrapText="1"/>
    </xf>
    <xf numFmtId="0" fontId="166" fillId="5" borderId="9" xfId="1" applyFont="1" applyFill="1" applyBorder="1" applyAlignment="1">
      <alignment horizontal="left" vertical="center" wrapText="1"/>
    </xf>
    <xf numFmtId="0" fontId="117" fillId="5" borderId="9" xfId="1" applyFont="1" applyFill="1" applyBorder="1" applyAlignment="1">
      <alignment vertical="center" wrapText="1"/>
    </xf>
    <xf numFmtId="0" fontId="176" fillId="5" borderId="9" xfId="1" applyFont="1" applyFill="1" applyBorder="1" applyAlignment="1">
      <alignment vertical="center" wrapText="1"/>
    </xf>
    <xf numFmtId="0" fontId="117" fillId="5" borderId="1" xfId="1" applyFont="1" applyFill="1" applyBorder="1" applyAlignment="1">
      <alignment vertical="center" wrapText="1"/>
    </xf>
    <xf numFmtId="49" fontId="117" fillId="5" borderId="1" xfId="1" applyNumberFormat="1" applyFont="1" applyFill="1" applyBorder="1" applyAlignment="1">
      <alignment horizontal="center" vertical="center" wrapText="1"/>
    </xf>
    <xf numFmtId="166" fontId="117" fillId="5" borderId="1" xfId="1" applyNumberFormat="1" applyFont="1" applyFill="1" applyBorder="1" applyAlignment="1">
      <alignment horizontal="center" vertical="center" wrapText="1"/>
    </xf>
    <xf numFmtId="166" fontId="117" fillId="5" borderId="22" xfId="1" applyNumberFormat="1" applyFont="1" applyFill="1" applyBorder="1" applyAlignment="1">
      <alignment horizontal="center" vertical="center" wrapText="1"/>
    </xf>
    <xf numFmtId="166" fontId="176" fillId="5" borderId="22" xfId="1" applyNumberFormat="1" applyFont="1" applyFill="1" applyBorder="1" applyAlignment="1">
      <alignment horizontal="center" vertical="center" wrapText="1"/>
    </xf>
    <xf numFmtId="166" fontId="117" fillId="5" borderId="9" xfId="1" applyNumberFormat="1" applyFont="1" applyFill="1" applyBorder="1" applyAlignment="1">
      <alignment horizontal="center" vertical="center" wrapText="1"/>
    </xf>
    <xf numFmtId="169" fontId="117" fillId="5" borderId="40" xfId="1" applyNumberFormat="1" applyFont="1" applyFill="1" applyBorder="1" applyAlignment="1">
      <alignment horizontal="center" vertical="center" wrapText="1"/>
    </xf>
    <xf numFmtId="166" fontId="117" fillId="5" borderId="85" xfId="1" applyNumberFormat="1" applyFont="1" applyFill="1" applyBorder="1" applyAlignment="1">
      <alignment horizontal="center" vertical="center" wrapText="1"/>
    </xf>
    <xf numFmtId="165" fontId="117" fillId="5" borderId="29" xfId="1" applyNumberFormat="1" applyFont="1" applyFill="1" applyBorder="1" applyAlignment="1">
      <alignment horizontal="center" vertical="center" wrapText="1"/>
    </xf>
    <xf numFmtId="0" fontId="198" fillId="5" borderId="1" xfId="8" applyFont="1" applyFill="1" applyBorder="1" applyAlignment="1">
      <alignment vertical="center" wrapText="1"/>
    </xf>
    <xf numFmtId="169" fontId="117" fillId="5" borderId="1" xfId="1" applyNumberFormat="1" applyFont="1" applyFill="1" applyBorder="1" applyAlignment="1">
      <alignment horizontal="center" vertical="center" wrapText="1"/>
    </xf>
    <xf numFmtId="169" fontId="117" fillId="5" borderId="46" xfId="1" applyNumberFormat="1" applyFont="1" applyFill="1" applyBorder="1" applyAlignment="1">
      <alignment horizontal="center" vertical="center" wrapText="1"/>
    </xf>
    <xf numFmtId="49" fontId="117" fillId="5" borderId="22" xfId="1" applyNumberFormat="1" applyFont="1" applyFill="1" applyBorder="1" applyAlignment="1">
      <alignment horizontal="center" vertical="center" wrapText="1"/>
    </xf>
    <xf numFmtId="0" fontId="176" fillId="5" borderId="1" xfId="1" applyFont="1" applyFill="1" applyBorder="1" applyAlignment="1">
      <alignment horizontal="center" vertical="center" wrapText="1"/>
    </xf>
    <xf numFmtId="0" fontId="117" fillId="5" borderId="47" xfId="1" applyFont="1" applyFill="1" applyBorder="1" applyAlignment="1">
      <alignment horizontal="center" vertical="center" wrapText="1"/>
    </xf>
    <xf numFmtId="0" fontId="117" fillId="5" borderId="30" xfId="1" applyFont="1" applyFill="1" applyBorder="1" applyAlignment="1">
      <alignment horizontal="center" vertical="center" wrapText="1"/>
    </xf>
    <xf numFmtId="169" fontId="117" fillId="5" borderId="22" xfId="1" applyNumberFormat="1" applyFont="1" applyFill="1" applyBorder="1" applyAlignment="1">
      <alignment horizontal="center" vertical="center" wrapText="1"/>
    </xf>
    <xf numFmtId="0" fontId="117" fillId="5" borderId="38" xfId="1" applyFont="1" applyFill="1" applyBorder="1" applyAlignment="1">
      <alignment horizontal="center" vertical="center" wrapText="1"/>
    </xf>
    <xf numFmtId="169" fontId="117" fillId="5" borderId="29" xfId="1" applyNumberFormat="1" applyFont="1" applyFill="1" applyBorder="1" applyAlignment="1">
      <alignment horizontal="center" vertical="center" wrapText="1"/>
    </xf>
    <xf numFmtId="169" fontId="117" fillId="5" borderId="30" xfId="1" applyNumberFormat="1" applyFont="1" applyFill="1" applyBorder="1" applyAlignment="1">
      <alignment horizontal="center" vertical="center" wrapText="1"/>
    </xf>
    <xf numFmtId="169" fontId="117" fillId="5" borderId="2" xfId="1" applyNumberFormat="1" applyFont="1" applyFill="1" applyBorder="1" applyAlignment="1">
      <alignment horizontal="center" vertical="center" wrapText="1"/>
    </xf>
    <xf numFmtId="0" fontId="117" fillId="5" borderId="1" xfId="1" applyFont="1" applyFill="1" applyBorder="1" applyAlignment="1">
      <alignment horizontal="left" vertical="center" wrapText="1"/>
    </xf>
    <xf numFmtId="14" fontId="117" fillId="5" borderId="1" xfId="1" applyNumberFormat="1" applyFont="1" applyFill="1" applyBorder="1" applyAlignment="1">
      <alignment horizontal="center" vertical="center" wrapText="1"/>
    </xf>
    <xf numFmtId="0" fontId="117" fillId="5" borderId="22" xfId="1" applyFont="1" applyFill="1" applyBorder="1" applyAlignment="1">
      <alignment vertical="center" wrapText="1"/>
    </xf>
    <xf numFmtId="0" fontId="117" fillId="5" borderId="2" xfId="1" applyFont="1" applyFill="1" applyBorder="1" applyAlignment="1">
      <alignment horizontal="center" vertical="center" wrapText="1"/>
    </xf>
    <xf numFmtId="166" fontId="117" fillId="5" borderId="2" xfId="1" applyNumberFormat="1" applyFont="1" applyFill="1" applyBorder="1" applyAlignment="1">
      <alignment horizontal="center" vertical="center" wrapText="1"/>
    </xf>
    <xf numFmtId="169" fontId="117" fillId="5" borderId="40" xfId="1" quotePrefix="1" applyNumberFormat="1" applyFont="1" applyFill="1" applyBorder="1" applyAlignment="1">
      <alignment horizontal="center" vertical="center" wrapText="1"/>
    </xf>
    <xf numFmtId="166" fontId="117" fillId="5" borderId="83" xfId="1" applyNumberFormat="1" applyFont="1" applyFill="1" applyBorder="1" applyAlignment="1">
      <alignment horizontal="left" vertical="center" wrapText="1"/>
    </xf>
    <xf numFmtId="0" fontId="196" fillId="5" borderId="1" xfId="1" applyFont="1" applyFill="1" applyBorder="1" applyAlignment="1">
      <alignment vertical="center" wrapText="1"/>
    </xf>
    <xf numFmtId="169" fontId="86" fillId="4" borderId="46" xfId="1" applyNumberFormat="1" applyFont="1" applyFill="1" applyBorder="1" applyAlignment="1">
      <alignment horizontal="center" vertical="center" wrapText="1"/>
    </xf>
    <xf numFmtId="0" fontId="153" fillId="5" borderId="47" xfId="1" applyFont="1" applyFill="1" applyBorder="1" applyAlignment="1">
      <alignment horizontal="center" vertical="center" wrapText="1"/>
    </xf>
    <xf numFmtId="169" fontId="86" fillId="4" borderId="22" xfId="1" applyNumberFormat="1" applyFont="1" applyFill="1" applyBorder="1" applyAlignment="1">
      <alignment horizontal="center" vertical="center" wrapText="1"/>
    </xf>
    <xf numFmtId="169" fontId="153" fillId="5" borderId="1" xfId="1" applyNumberFormat="1" applyFont="1" applyFill="1" applyBorder="1" applyAlignment="1">
      <alignment horizontal="center" vertical="center" wrapText="1"/>
    </xf>
    <xf numFmtId="0" fontId="153" fillId="5" borderId="1" xfId="1" applyFont="1" applyFill="1" applyBorder="1" applyAlignment="1">
      <alignment horizontal="center" vertical="center" wrapText="1"/>
    </xf>
    <xf numFmtId="0" fontId="153" fillId="5" borderId="30" xfId="1" applyFont="1" applyFill="1" applyBorder="1" applyAlignment="1">
      <alignment horizontal="center" vertical="center" wrapText="1"/>
    </xf>
    <xf numFmtId="169" fontId="153" fillId="5" borderId="22" xfId="1" applyNumberFormat="1" applyFont="1" applyFill="1" applyBorder="1" applyAlignment="1">
      <alignment horizontal="center" vertical="center" wrapText="1"/>
    </xf>
    <xf numFmtId="0" fontId="153" fillId="5" borderId="22" xfId="1" applyFont="1" applyFill="1" applyBorder="1" applyAlignment="1">
      <alignment horizontal="center" vertical="center" wrapText="1"/>
    </xf>
    <xf numFmtId="0" fontId="153" fillId="5" borderId="38" xfId="1" applyFont="1" applyFill="1" applyBorder="1" applyAlignment="1">
      <alignment horizontal="center" vertical="center" wrapText="1"/>
    </xf>
    <xf numFmtId="169" fontId="117" fillId="5" borderId="29" xfId="1" quotePrefix="1" applyNumberFormat="1" applyFont="1" applyFill="1" applyBorder="1" applyAlignment="1">
      <alignment horizontal="center" vertical="center" wrapText="1"/>
    </xf>
    <xf numFmtId="169" fontId="117" fillId="5" borderId="1" xfId="1" quotePrefix="1" applyNumberFormat="1" applyFont="1" applyFill="1" applyBorder="1" applyAlignment="1">
      <alignment horizontal="center" vertical="center" wrapText="1"/>
    </xf>
    <xf numFmtId="169" fontId="153" fillId="5" borderId="30" xfId="1" applyNumberFormat="1" applyFont="1" applyFill="1" applyBorder="1" applyAlignment="1">
      <alignment horizontal="center" vertical="center" wrapText="1"/>
    </xf>
    <xf numFmtId="166" fontId="153" fillId="5" borderId="1" xfId="1" applyNumberFormat="1" applyFont="1" applyFill="1" applyBorder="1" applyAlignment="1">
      <alignment vertical="center" wrapText="1"/>
    </xf>
    <xf numFmtId="0" fontId="178" fillId="5" borderId="1" xfId="1" applyFont="1" applyFill="1" applyBorder="1" applyAlignment="1">
      <alignment vertical="center" wrapText="1"/>
    </xf>
    <xf numFmtId="0" fontId="195" fillId="5" borderId="22" xfId="2" applyFont="1" applyFill="1" applyBorder="1" applyAlignment="1">
      <alignment horizontal="center" vertical="center" wrapText="1"/>
    </xf>
    <xf numFmtId="14" fontId="87" fillId="5" borderId="13" xfId="1" applyNumberFormat="1" applyFont="1" applyFill="1" applyBorder="1" applyAlignment="1">
      <alignment horizontal="center" vertical="center" wrapText="1"/>
    </xf>
    <xf numFmtId="166" fontId="178" fillId="5" borderId="1" xfId="1" applyNumberFormat="1" applyFont="1" applyFill="1" applyBorder="1" applyAlignment="1">
      <alignment horizontal="center" vertical="center" wrapText="1"/>
    </xf>
    <xf numFmtId="0" fontId="233" fillId="5" borderId="1" xfId="2" applyFont="1" applyFill="1" applyBorder="1" applyAlignment="1">
      <alignment wrapText="1"/>
    </xf>
    <xf numFmtId="0" fontId="36" fillId="5" borderId="22" xfId="1" applyFont="1" applyFill="1" applyBorder="1" applyAlignment="1">
      <alignment horizontal="left" vertical="center" wrapText="1"/>
    </xf>
    <xf numFmtId="166" fontId="92" fillId="5" borderId="22" xfId="1" applyNumberFormat="1" applyFont="1" applyFill="1" applyBorder="1" applyAlignment="1">
      <alignment horizontal="center" vertical="center" wrapText="1"/>
    </xf>
    <xf numFmtId="0" fontId="233" fillId="5" borderId="0" xfId="2" applyFont="1" applyFill="1" applyBorder="1" applyAlignment="1">
      <alignment vertical="center" wrapText="1"/>
    </xf>
    <xf numFmtId="0" fontId="167" fillId="5" borderId="13" xfId="2" applyFont="1" applyFill="1" applyBorder="1" applyAlignment="1">
      <alignment horizontal="center" vertical="center" wrapText="1"/>
    </xf>
    <xf numFmtId="167" fontId="36" fillId="5" borderId="1" xfId="1" applyNumberFormat="1" applyFont="1" applyFill="1" applyBorder="1" applyAlignment="1">
      <alignment horizontal="center" vertical="center" wrapText="1"/>
    </xf>
    <xf numFmtId="167" fontId="36" fillId="5" borderId="23" xfId="1" applyNumberFormat="1" applyFont="1" applyFill="1" applyBorder="1" applyAlignment="1">
      <alignment horizontal="center" vertical="center" wrapText="1"/>
    </xf>
    <xf numFmtId="167" fontId="36" fillId="5" borderId="12" xfId="1" applyNumberFormat="1" applyFont="1" applyFill="1" applyBorder="1" applyAlignment="1">
      <alignment horizontal="center" vertical="center" wrapText="1"/>
    </xf>
    <xf numFmtId="167" fontId="36" fillId="5" borderId="128" xfId="1" applyNumberFormat="1" applyFont="1" applyFill="1" applyBorder="1" applyAlignment="1">
      <alignment horizontal="center" vertical="center" wrapText="1"/>
    </xf>
    <xf numFmtId="0" fontId="36" fillId="4" borderId="9" xfId="1" applyFont="1" applyFill="1" applyBorder="1" applyAlignment="1">
      <alignment vertical="center" wrapText="1"/>
    </xf>
    <xf numFmtId="0" fontId="166" fillId="4" borderId="9" xfId="1" applyFont="1" applyFill="1" applyBorder="1" applyAlignment="1">
      <alignment vertical="center" wrapText="1"/>
    </xf>
    <xf numFmtId="0" fontId="87" fillId="4" borderId="1" xfId="1" applyFont="1" applyFill="1" applyBorder="1" applyAlignment="1">
      <alignment vertical="center" wrapText="1"/>
    </xf>
    <xf numFmtId="0" fontId="36" fillId="4" borderId="2" xfId="1" applyFont="1" applyFill="1" applyBorder="1" applyAlignment="1">
      <alignment horizontal="center" vertical="center" wrapText="1"/>
    </xf>
    <xf numFmtId="0" fontId="233" fillId="4" borderId="0" xfId="8" applyFont="1" applyFill="1" applyBorder="1" applyAlignment="1">
      <alignment vertical="center" wrapText="1"/>
    </xf>
    <xf numFmtId="0" fontId="194" fillId="5" borderId="1" xfId="8" applyFont="1" applyFill="1" applyBorder="1" applyAlignment="1">
      <alignment vertical="center" wrapText="1"/>
    </xf>
    <xf numFmtId="169" fontId="36" fillId="4" borderId="46" xfId="1" applyNumberFormat="1" applyFont="1" applyFill="1" applyBorder="1" applyAlignment="1">
      <alignment horizontal="center" vertical="center" wrapText="1"/>
    </xf>
    <xf numFmtId="49" fontId="36" fillId="4" borderId="22" xfId="1" applyNumberFormat="1" applyFont="1" applyFill="1" applyBorder="1" applyAlignment="1">
      <alignment horizontal="center" vertical="center" wrapText="1"/>
    </xf>
    <xf numFmtId="166" fontId="87" fillId="5" borderId="83" xfId="1" applyNumberFormat="1" applyFont="1" applyFill="1" applyBorder="1" applyAlignment="1">
      <alignment horizontal="left" vertical="center" wrapText="1"/>
    </xf>
    <xf numFmtId="0" fontId="233" fillId="5" borderId="0" xfId="8" applyFont="1" applyFill="1" applyBorder="1" applyAlignment="1">
      <alignment vertical="center" wrapText="1"/>
    </xf>
    <xf numFmtId="0" fontId="233" fillId="4" borderId="0" xfId="2" applyFont="1" applyFill="1" applyBorder="1" applyAlignment="1">
      <alignment wrapText="1"/>
    </xf>
    <xf numFmtId="166" fontId="193" fillId="5" borderId="1" xfId="8" applyNumberFormat="1" applyFont="1" applyFill="1" applyBorder="1" applyAlignment="1">
      <alignment vertical="center" wrapText="1"/>
    </xf>
    <xf numFmtId="169" fontId="178" fillId="5" borderId="1" xfId="1" applyNumberFormat="1" applyFont="1" applyFill="1" applyBorder="1" applyAlignment="1">
      <alignment horizontal="center" vertical="center" wrapText="1"/>
    </xf>
    <xf numFmtId="0" fontId="87" fillId="5" borderId="1" xfId="1" quotePrefix="1" applyFont="1" applyFill="1" applyBorder="1" applyAlignment="1">
      <alignment horizontal="center" vertical="center" wrapText="1"/>
    </xf>
    <xf numFmtId="14" fontId="87" fillId="5" borderId="3" xfId="1" applyNumberFormat="1" applyFont="1" applyFill="1" applyBorder="1" applyAlignment="1">
      <alignment horizontal="center" vertical="center" wrapText="1"/>
    </xf>
    <xf numFmtId="0" fontId="233" fillId="4" borderId="1" xfId="2" applyFont="1" applyFill="1" applyBorder="1" applyAlignment="1">
      <alignment wrapText="1"/>
    </xf>
    <xf numFmtId="169" fontId="91" fillId="5" borderId="46" xfId="1" applyNumberFormat="1" applyFont="1" applyFill="1" applyBorder="1" applyAlignment="1">
      <alignment horizontal="center" vertical="center" wrapText="1"/>
    </xf>
    <xf numFmtId="49" fontId="91" fillId="5" borderId="22" xfId="1" applyNumberFormat="1" applyFont="1" applyFill="1" applyBorder="1" applyAlignment="1">
      <alignment horizontal="center" vertical="center" wrapText="1"/>
    </xf>
    <xf numFmtId="0" fontId="168" fillId="5" borderId="1" xfId="1" applyFont="1" applyFill="1" applyBorder="1" applyAlignment="1">
      <alignment horizontal="center" vertical="center" wrapText="1"/>
    </xf>
    <xf numFmtId="166" fontId="117" fillId="5" borderId="83" xfId="1" applyNumberFormat="1" applyFont="1" applyFill="1" applyBorder="1" applyAlignment="1">
      <alignment horizontal="center" vertical="center" wrapText="1"/>
    </xf>
    <xf numFmtId="0" fontId="199" fillId="5" borderId="22" xfId="2" applyFont="1" applyFill="1" applyBorder="1" applyAlignment="1">
      <alignment horizontal="center" vertical="center" wrapText="1"/>
    </xf>
    <xf numFmtId="0" fontId="198" fillId="5" borderId="22" xfId="2" applyFont="1" applyFill="1" applyBorder="1" applyAlignment="1">
      <alignment horizontal="center" vertical="center" wrapText="1"/>
    </xf>
    <xf numFmtId="166" fontId="117" fillId="5" borderId="1" xfId="1" applyNumberFormat="1" applyFont="1" applyFill="1" applyBorder="1" applyAlignment="1">
      <alignment horizontal="left" vertical="center" wrapText="1"/>
    </xf>
    <xf numFmtId="166" fontId="36" fillId="5" borderId="2" xfId="1" applyNumberFormat="1" applyFont="1" applyFill="1" applyBorder="1" applyAlignment="1">
      <alignment vertical="center" wrapText="1"/>
    </xf>
    <xf numFmtId="0" fontId="233" fillId="4" borderId="0" xfId="2" applyFont="1" applyFill="1" applyBorder="1" applyAlignment="1">
      <alignment horizontal="left" vertical="top" wrapText="1"/>
    </xf>
    <xf numFmtId="167" fontId="87" fillId="5" borderId="9" xfId="1" applyNumberFormat="1" applyFont="1" applyFill="1" applyBorder="1" applyAlignment="1">
      <alignment horizontal="center" vertical="center" wrapText="1"/>
    </xf>
    <xf numFmtId="0" fontId="223" fillId="5" borderId="1" xfId="2" applyFont="1" applyFill="1" applyBorder="1" applyAlignment="1">
      <alignment vertical="center" wrapText="1"/>
    </xf>
    <xf numFmtId="169" fontId="86" fillId="4" borderId="1" xfId="1" applyNumberFormat="1" applyFont="1" applyFill="1" applyBorder="1" applyAlignment="1">
      <alignment horizontal="center" vertical="center"/>
    </xf>
    <xf numFmtId="169" fontId="92" fillId="5" borderId="30" xfId="1" applyNumberFormat="1" applyFont="1" applyFill="1" applyBorder="1" applyAlignment="1">
      <alignment horizontal="center" vertical="center" wrapText="1"/>
    </xf>
    <xf numFmtId="0" fontId="86" fillId="4" borderId="1" xfId="7" applyFont="1" applyFill="1" applyBorder="1" applyAlignment="1">
      <alignment vertical="center" wrapText="1"/>
    </xf>
    <xf numFmtId="0" fontId="86" fillId="4" borderId="1" xfId="7" applyFont="1" applyFill="1" applyBorder="1" applyAlignment="1">
      <alignment horizontal="left" vertical="center" wrapText="1"/>
    </xf>
    <xf numFmtId="166" fontId="92" fillId="5" borderId="1" xfId="1" applyNumberFormat="1" applyFont="1" applyFill="1" applyBorder="1" applyAlignment="1">
      <alignment vertical="center" wrapText="1"/>
    </xf>
    <xf numFmtId="0" fontId="112" fillId="4" borderId="1" xfId="7" applyFont="1" applyFill="1" applyBorder="1" applyAlignment="1">
      <alignment vertical="center" wrapText="1"/>
    </xf>
    <xf numFmtId="0" fontId="36" fillId="5" borderId="3" xfId="1" applyFont="1" applyFill="1" applyBorder="1" applyAlignment="1">
      <alignment horizontal="left" vertical="center" wrapText="1"/>
    </xf>
    <xf numFmtId="0" fontId="167" fillId="5" borderId="1" xfId="2" quotePrefix="1" applyFont="1" applyFill="1" applyBorder="1" applyAlignment="1">
      <alignment horizontal="center" vertical="center" wrapText="1"/>
    </xf>
    <xf numFmtId="0" fontId="171" fillId="4" borderId="22" xfId="0" applyFont="1" applyFill="1" applyBorder="1" applyAlignment="1">
      <alignment horizontal="center" vertical="center" wrapText="1"/>
    </xf>
    <xf numFmtId="0" fontId="36" fillId="5" borderId="1" xfId="1" quotePrefix="1" applyFont="1" applyFill="1" applyBorder="1" applyAlignment="1">
      <alignment vertical="center" wrapText="1"/>
    </xf>
    <xf numFmtId="166" fontId="153" fillId="5" borderId="1" xfId="1" applyNumberFormat="1" applyFont="1" applyFill="1" applyBorder="1" applyAlignment="1">
      <alignment horizontal="center" vertical="center" wrapText="1"/>
    </xf>
    <xf numFmtId="166" fontId="196" fillId="5" borderId="1" xfId="1" applyNumberFormat="1" applyFont="1" applyFill="1" applyBorder="1" applyAlignment="1">
      <alignment horizontal="center" vertical="center" wrapText="1"/>
    </xf>
    <xf numFmtId="0" fontId="209" fillId="5" borderId="1" xfId="8" applyFont="1" applyFill="1" applyBorder="1" applyAlignment="1">
      <alignment vertical="center" wrapText="1"/>
    </xf>
    <xf numFmtId="0" fontId="36" fillId="5" borderId="22" xfId="1" quotePrefix="1" applyFont="1" applyFill="1" applyBorder="1" applyAlignment="1">
      <alignment horizontal="left" vertical="center" wrapText="1"/>
    </xf>
    <xf numFmtId="0" fontId="35" fillId="5" borderId="1" xfId="2" applyFont="1" applyFill="1" applyBorder="1" applyAlignment="1">
      <alignment horizontal="center" vertical="center" wrapText="1"/>
    </xf>
    <xf numFmtId="0" fontId="152" fillId="4" borderId="1" xfId="0" applyFont="1" applyFill="1" applyBorder="1" applyAlignment="1">
      <alignment horizontal="left" vertical="center" wrapText="1"/>
    </xf>
    <xf numFmtId="0" fontId="170" fillId="4" borderId="1" xfId="0" applyFont="1" applyFill="1" applyBorder="1" applyAlignment="1">
      <alignment vertical="center" wrapText="1"/>
    </xf>
    <xf numFmtId="166" fontId="36" fillId="5" borderId="1" xfId="1" quotePrefix="1" applyNumberFormat="1" applyFont="1" applyFill="1" applyBorder="1" applyAlignment="1">
      <alignment horizontal="center" vertical="center" wrapText="1"/>
    </xf>
    <xf numFmtId="166" fontId="36" fillId="5" borderId="22" xfId="1" quotePrefix="1" applyNumberFormat="1" applyFont="1" applyFill="1" applyBorder="1" applyAlignment="1">
      <alignment horizontal="center" vertical="center" wrapText="1"/>
    </xf>
    <xf numFmtId="166" fontId="211" fillId="5" borderId="22" xfId="1" applyNumberFormat="1" applyFont="1" applyFill="1" applyBorder="1" applyAlignment="1">
      <alignment horizontal="center" vertical="center" wrapText="1"/>
    </xf>
    <xf numFmtId="169" fontId="92" fillId="5" borderId="40" xfId="1" applyNumberFormat="1" applyFont="1" applyFill="1" applyBorder="1" applyAlignment="1">
      <alignment horizontal="center" vertical="center" wrapText="1"/>
    </xf>
    <xf numFmtId="166" fontId="92" fillId="5" borderId="83" xfId="1" applyNumberFormat="1" applyFont="1" applyFill="1" applyBorder="1" applyAlignment="1">
      <alignment horizontal="center" vertical="center" wrapText="1"/>
    </xf>
    <xf numFmtId="0" fontId="92" fillId="5" borderId="47" xfId="1" applyFont="1" applyFill="1" applyBorder="1" applyAlignment="1">
      <alignment horizontal="center" vertical="center" wrapText="1"/>
    </xf>
    <xf numFmtId="49" fontId="112" fillId="4" borderId="22" xfId="1" applyNumberFormat="1" applyFont="1" applyFill="1" applyBorder="1" applyAlignment="1">
      <alignment horizontal="center" vertical="center" wrapText="1"/>
    </xf>
    <xf numFmtId="169" fontId="92" fillId="5" borderId="1" xfId="1" applyNumberFormat="1" applyFont="1" applyFill="1" applyBorder="1" applyAlignment="1">
      <alignment horizontal="center" vertical="center" wrapText="1"/>
    </xf>
    <xf numFmtId="0" fontId="92" fillId="5" borderId="1" xfId="1" applyFont="1" applyFill="1" applyBorder="1" applyAlignment="1">
      <alignment horizontal="center" vertical="center" wrapText="1"/>
    </xf>
    <xf numFmtId="0" fontId="92" fillId="5" borderId="30" xfId="1" applyFont="1" applyFill="1" applyBorder="1" applyAlignment="1">
      <alignment horizontal="center" vertical="center" wrapText="1"/>
    </xf>
    <xf numFmtId="169" fontId="92" fillId="5" borderId="22" xfId="1" applyNumberFormat="1" applyFont="1" applyFill="1" applyBorder="1" applyAlignment="1">
      <alignment horizontal="center" vertical="center" wrapText="1"/>
    </xf>
    <xf numFmtId="0" fontId="92" fillId="5" borderId="22" xfId="1" applyFont="1" applyFill="1" applyBorder="1" applyAlignment="1">
      <alignment horizontal="center" vertical="center" wrapText="1"/>
    </xf>
    <xf numFmtId="0" fontId="92" fillId="5" borderId="38" xfId="1" applyFont="1" applyFill="1" applyBorder="1" applyAlignment="1">
      <alignment horizontal="center" vertical="center" wrapText="1"/>
    </xf>
    <xf numFmtId="169" fontId="146" fillId="5" borderId="22" xfId="1" applyNumberFormat="1" applyFont="1" applyFill="1" applyBorder="1" applyAlignment="1">
      <alignment horizontal="center" vertical="center" wrapText="1"/>
    </xf>
    <xf numFmtId="0" fontId="146" fillId="5" borderId="22" xfId="1" applyFont="1" applyFill="1" applyBorder="1" applyAlignment="1">
      <alignment horizontal="center" vertical="center" wrapText="1"/>
    </xf>
    <xf numFmtId="169" fontId="146" fillId="5" borderId="9" xfId="1" applyNumberFormat="1" applyFont="1" applyFill="1" applyBorder="1" applyAlignment="1">
      <alignment horizontal="center" vertical="center" wrapText="1"/>
    </xf>
    <xf numFmtId="0" fontId="146" fillId="5" borderId="9" xfId="1" applyFont="1" applyFill="1" applyBorder="1" applyAlignment="1">
      <alignment horizontal="center" vertical="center" wrapText="1"/>
    </xf>
    <xf numFmtId="169" fontId="146" fillId="5" borderId="29" xfId="1" applyNumberFormat="1" applyFont="1" applyFill="1" applyBorder="1" applyAlignment="1">
      <alignment horizontal="center" vertical="center" wrapText="1"/>
    </xf>
    <xf numFmtId="169" fontId="146" fillId="5" borderId="30" xfId="1" applyNumberFormat="1" applyFont="1" applyFill="1" applyBorder="1" applyAlignment="1">
      <alignment horizontal="center" vertical="center" wrapText="1"/>
    </xf>
    <xf numFmtId="0" fontId="233" fillId="4" borderId="1" xfId="2" applyFont="1" applyFill="1" applyBorder="1" applyAlignment="1">
      <alignment vertical="top" wrapText="1"/>
    </xf>
    <xf numFmtId="169" fontId="36" fillId="5" borderId="40" xfId="1" quotePrefix="1" applyNumberFormat="1" applyFont="1" applyFill="1" applyBorder="1" applyAlignment="1">
      <alignment horizontal="center" vertical="center" wrapText="1"/>
    </xf>
    <xf numFmtId="0" fontId="88" fillId="5" borderId="1" xfId="1" applyFont="1" applyFill="1" applyBorder="1" applyAlignment="1">
      <alignment vertical="center" wrapText="1"/>
    </xf>
    <xf numFmtId="0" fontId="195" fillId="5" borderId="1" xfId="2" applyFont="1" applyFill="1" applyBorder="1" applyAlignment="1">
      <alignment vertical="center" wrapText="1"/>
    </xf>
    <xf numFmtId="0" fontId="167" fillId="5" borderId="22" xfId="8" applyFont="1" applyFill="1" applyBorder="1" applyAlignment="1">
      <alignment horizontal="center" vertical="center" wrapText="1"/>
    </xf>
    <xf numFmtId="169" fontId="233" fillId="5" borderId="1" xfId="2" applyNumberFormat="1" applyFont="1" applyFill="1" applyBorder="1" applyAlignment="1">
      <alignment horizontal="center" vertical="center" wrapText="1"/>
    </xf>
    <xf numFmtId="166" fontId="35" fillId="5" borderId="1" xfId="2" applyNumberFormat="1" applyFont="1" applyFill="1" applyBorder="1" applyAlignment="1">
      <alignment horizontal="center" vertical="center" wrapText="1"/>
    </xf>
    <xf numFmtId="166" fontId="92" fillId="5" borderId="1" xfId="1" applyNumberFormat="1" applyFont="1" applyFill="1" applyBorder="1" applyAlignment="1">
      <alignment horizontal="center" vertical="center" wrapText="1"/>
    </xf>
    <xf numFmtId="166" fontId="92" fillId="5" borderId="2" xfId="1" applyNumberFormat="1" applyFont="1" applyFill="1" applyBorder="1" applyAlignment="1">
      <alignment horizontal="center" vertical="center" wrapText="1"/>
    </xf>
    <xf numFmtId="166" fontId="92" fillId="5" borderId="9" xfId="1" applyNumberFormat="1" applyFont="1" applyFill="1" applyBorder="1" applyAlignment="1">
      <alignment horizontal="center" vertical="center" wrapText="1"/>
    </xf>
    <xf numFmtId="169" fontId="87" fillId="5" borderId="40" xfId="1" applyNumberFormat="1" applyFont="1" applyFill="1" applyBorder="1" applyAlignment="1">
      <alignment horizontal="left" vertical="top" wrapText="1"/>
    </xf>
    <xf numFmtId="1" fontId="87" fillId="5" borderId="91" xfId="1" applyNumberFormat="1" applyFont="1" applyFill="1" applyBorder="1" applyAlignment="1">
      <alignment horizontal="center" vertical="center" wrapText="1"/>
    </xf>
    <xf numFmtId="0" fontId="138" fillId="5" borderId="1" xfId="1" applyFont="1" applyFill="1" applyBorder="1" applyAlignment="1">
      <alignment horizontal="center" vertical="center" wrapText="1"/>
    </xf>
    <xf numFmtId="0" fontId="36" fillId="5" borderId="1" xfId="1" applyFont="1" applyFill="1" applyBorder="1" applyAlignment="1">
      <alignment horizontal="center" vertical="center"/>
    </xf>
    <xf numFmtId="0" fontId="36" fillId="5" borderId="22" xfId="1" applyFont="1" applyFill="1" applyBorder="1" applyAlignment="1">
      <alignment horizontal="center" vertical="center"/>
    </xf>
    <xf numFmtId="0" fontId="36" fillId="5" borderId="8" xfId="1" applyFont="1" applyFill="1" applyBorder="1" applyAlignment="1">
      <alignment vertical="center" wrapText="1"/>
    </xf>
    <xf numFmtId="0" fontId="36" fillId="5" borderId="7" xfId="1" applyFont="1" applyFill="1" applyBorder="1" applyAlignment="1">
      <alignment vertical="center" wrapText="1"/>
    </xf>
    <xf numFmtId="0" fontId="166" fillId="5" borderId="8" xfId="1" applyFont="1" applyFill="1" applyBorder="1" applyAlignment="1">
      <alignment vertical="center" wrapText="1"/>
    </xf>
    <xf numFmtId="0" fontId="166" fillId="5" borderId="7" xfId="1" applyFont="1" applyFill="1" applyBorder="1" applyAlignment="1">
      <alignment vertical="center" wrapText="1"/>
    </xf>
    <xf numFmtId="0" fontId="10" fillId="88" borderId="1" xfId="2" applyFill="1" applyBorder="1" applyAlignment="1">
      <alignment vertical="center" wrapText="1"/>
    </xf>
    <xf numFmtId="166" fontId="117" fillId="88" borderId="85" xfId="1" applyNumberFormat="1" applyFont="1" applyFill="1" applyBorder="1" applyAlignment="1">
      <alignment horizontal="center" vertical="center" wrapText="1"/>
    </xf>
    <xf numFmtId="1" fontId="87" fillId="5" borderId="1" xfId="1" applyNumberFormat="1" applyFont="1" applyFill="1" applyBorder="1" applyAlignment="1">
      <alignment horizontal="center" vertical="center" wrapText="1"/>
    </xf>
    <xf numFmtId="0" fontId="35" fillId="5" borderId="1" xfId="2" applyFont="1" applyFill="1" applyBorder="1" applyAlignment="1">
      <alignment vertical="center" wrapText="1"/>
    </xf>
    <xf numFmtId="1" fontId="157" fillId="79" borderId="1" xfId="1" applyNumberFormat="1" applyFont="1" applyFill="1" applyBorder="1" applyAlignment="1">
      <alignment horizontal="center" vertical="center" wrapText="1"/>
    </xf>
    <xf numFmtId="0" fontId="210" fillId="78" borderId="1" xfId="2" applyFont="1" applyFill="1" applyBorder="1" applyAlignment="1">
      <alignment vertical="center" wrapText="1"/>
    </xf>
    <xf numFmtId="169" fontId="157" fillId="79" borderId="22" xfId="1" applyNumberFormat="1" applyFont="1" applyFill="1" applyBorder="1" applyAlignment="1">
      <alignment horizontal="center" vertical="center" wrapText="1"/>
    </xf>
    <xf numFmtId="166" fontId="153" fillId="78" borderId="1" xfId="1" applyNumberFormat="1" applyFont="1" applyFill="1" applyBorder="1" applyAlignment="1">
      <alignment vertical="center" wrapText="1"/>
    </xf>
    <xf numFmtId="0" fontId="232" fillId="78" borderId="1" xfId="8" applyFont="1" applyFill="1" applyBorder="1" applyAlignment="1">
      <alignment horizontal="left" vertical="center" wrapText="1"/>
    </xf>
    <xf numFmtId="0" fontId="232" fillId="78" borderId="1" xfId="2" applyFont="1" applyFill="1" applyBorder="1" applyAlignment="1">
      <alignment horizontal="left" vertical="center" wrapText="1"/>
    </xf>
    <xf numFmtId="169" fontId="157" fillId="79" borderId="1" xfId="1" applyNumberFormat="1" applyFont="1" applyFill="1" applyBorder="1" applyAlignment="1">
      <alignment horizontal="center" vertical="center" wrapText="1"/>
    </xf>
    <xf numFmtId="0" fontId="157" fillId="79" borderId="1" xfId="7" applyFont="1" applyFill="1" applyBorder="1" applyAlignment="1">
      <alignment horizontal="left" vertical="center" wrapText="1"/>
    </xf>
    <xf numFmtId="0" fontId="201" fillId="23" borderId="11" xfId="1" applyFont="1" applyFill="1" applyBorder="1" applyAlignment="1">
      <alignment horizontal="center" vertical="center" wrapText="1"/>
    </xf>
    <xf numFmtId="14" fontId="117" fillId="80" borderId="1" xfId="1" applyNumberFormat="1" applyFont="1" applyFill="1" applyBorder="1" applyAlignment="1">
      <alignment horizontal="center" vertical="center" wrapText="1"/>
    </xf>
    <xf numFmtId="166" fontId="138" fillId="88" borderId="22" xfId="1" applyNumberFormat="1" applyFont="1" applyFill="1" applyBorder="1" applyAlignment="1">
      <alignment horizontal="center" vertical="center" wrapText="1"/>
    </xf>
    <xf numFmtId="167" fontId="36" fillId="88" borderId="22" xfId="1" applyNumberFormat="1" applyFont="1" applyFill="1" applyBorder="1" applyAlignment="1">
      <alignment horizontal="center" vertical="center" wrapText="1"/>
    </xf>
    <xf numFmtId="167" fontId="166" fillId="88" borderId="22" xfId="1" applyNumberFormat="1" applyFont="1" applyFill="1" applyBorder="1" applyAlignment="1">
      <alignment horizontal="center" vertical="center" wrapText="1"/>
    </xf>
    <xf numFmtId="167" fontId="36" fillId="88" borderId="2" xfId="1" applyNumberFormat="1" applyFont="1" applyFill="1" applyBorder="1" applyAlignment="1">
      <alignment horizontal="center" vertical="center" wrapText="1"/>
    </xf>
    <xf numFmtId="167" fontId="36" fillId="88" borderId="9" xfId="1" applyNumberFormat="1" applyFont="1" applyFill="1" applyBorder="1" applyAlignment="1">
      <alignment horizontal="center" vertical="center" wrapText="1"/>
    </xf>
    <xf numFmtId="167" fontId="36" fillId="88" borderId="83" xfId="1" applyNumberFormat="1" applyFont="1" applyFill="1" applyBorder="1" applyAlignment="1">
      <alignment horizontal="center" vertical="center" wrapText="1"/>
    </xf>
    <xf numFmtId="167" fontId="36" fillId="88" borderId="85" xfId="1" applyNumberFormat="1" applyFont="1" applyFill="1" applyBorder="1" applyAlignment="1">
      <alignment horizontal="center" vertical="center" wrapText="1"/>
    </xf>
    <xf numFmtId="166" fontId="167" fillId="88" borderId="1" xfId="8" applyNumberFormat="1" applyFont="1" applyFill="1" applyBorder="1" applyAlignment="1">
      <alignment vertical="center" wrapText="1"/>
    </xf>
    <xf numFmtId="166" fontId="36" fillId="88" borderId="47" xfId="1" applyNumberFormat="1" applyFont="1" applyFill="1" applyBorder="1" applyAlignment="1">
      <alignment horizontal="center" vertical="center" wrapText="1"/>
    </xf>
    <xf numFmtId="1" fontId="84" fillId="66" borderId="1" xfId="1" applyNumberFormat="1" applyFont="1" applyFill="1" applyBorder="1" applyAlignment="1">
      <alignment horizontal="center" vertical="center" wrapText="1"/>
    </xf>
    <xf numFmtId="0" fontId="87" fillId="88" borderId="2" xfId="1" applyFont="1" applyFill="1" applyBorder="1" applyAlignment="1">
      <alignment horizontal="center" vertical="center" wrapText="1"/>
    </xf>
    <xf numFmtId="166" fontId="36" fillId="88" borderId="38" xfId="1" applyNumberFormat="1" applyFont="1" applyFill="1" applyBorder="1" applyAlignment="1">
      <alignment horizontal="center" vertical="center" wrapText="1"/>
    </xf>
    <xf numFmtId="0" fontId="153" fillId="78" borderId="2" xfId="1" applyFont="1" applyFill="1" applyBorder="1" applyAlignment="1">
      <alignment horizontal="left" vertical="center" wrapText="1"/>
    </xf>
    <xf numFmtId="14" fontId="153" fillId="106" borderId="63" xfId="1" applyNumberFormat="1" applyFont="1" applyFill="1" applyBorder="1" applyAlignment="1">
      <alignment horizontal="center" vertical="center" wrapText="1"/>
    </xf>
    <xf numFmtId="14" fontId="153" fillId="78" borderId="32" xfId="1" applyNumberFormat="1" applyFont="1" applyFill="1" applyBorder="1" applyAlignment="1">
      <alignment horizontal="center" vertical="center" wrapText="1"/>
    </xf>
    <xf numFmtId="14" fontId="138" fillId="78" borderId="32" xfId="1" applyNumberFormat="1" applyFont="1" applyFill="1" applyBorder="1" applyAlignment="1">
      <alignment horizontal="center" vertical="center" wrapText="1"/>
    </xf>
    <xf numFmtId="0" fontId="117" fillId="86" borderId="9" xfId="1" applyFont="1" applyFill="1" applyBorder="1" applyAlignment="1">
      <alignment vertical="center" wrapText="1"/>
    </xf>
    <xf numFmtId="0" fontId="176" fillId="86" borderId="9" xfId="1" applyFont="1" applyFill="1" applyBorder="1" applyAlignment="1">
      <alignment vertical="center" wrapText="1"/>
    </xf>
    <xf numFmtId="0" fontId="117" fillId="86" borderId="1" xfId="1" applyFont="1" applyFill="1" applyBorder="1" applyAlignment="1">
      <alignment horizontal="center" vertical="center" wrapText="1"/>
    </xf>
    <xf numFmtId="166" fontId="117" fillId="86" borderId="22" xfId="1" applyNumberFormat="1" applyFont="1" applyFill="1" applyBorder="1" applyAlignment="1">
      <alignment horizontal="center" vertical="center" wrapText="1"/>
    </xf>
    <xf numFmtId="166" fontId="176" fillId="86" borderId="22" xfId="1" applyNumberFormat="1" applyFont="1" applyFill="1" applyBorder="1" applyAlignment="1">
      <alignment horizontal="center" vertical="center" wrapText="1"/>
    </xf>
    <xf numFmtId="166" fontId="117" fillId="86" borderId="9" xfId="1" applyNumberFormat="1" applyFont="1" applyFill="1" applyBorder="1" applyAlignment="1">
      <alignment horizontal="center" vertical="center" wrapText="1"/>
    </xf>
    <xf numFmtId="169" fontId="117" fillId="86" borderId="40" xfId="1" applyNumberFormat="1" applyFont="1" applyFill="1" applyBorder="1" applyAlignment="1">
      <alignment horizontal="center" vertical="center" wrapText="1"/>
    </xf>
    <xf numFmtId="166" fontId="117" fillId="86" borderId="85" xfId="1" applyNumberFormat="1" applyFont="1" applyFill="1" applyBorder="1" applyAlignment="1">
      <alignment horizontal="center" vertical="center" wrapText="1"/>
    </xf>
    <xf numFmtId="165" fontId="117" fillId="86" borderId="29" xfId="1" applyNumberFormat="1" applyFont="1" applyFill="1" applyBorder="1" applyAlignment="1">
      <alignment horizontal="center" vertical="center" wrapText="1"/>
    </xf>
    <xf numFmtId="0" fontId="198" fillId="86" borderId="1" xfId="8" applyFont="1" applyFill="1" applyBorder="1" applyAlignment="1">
      <alignment vertical="center" wrapText="1"/>
    </xf>
    <xf numFmtId="169" fontId="117" fillId="86" borderId="1" xfId="1" applyNumberFormat="1" applyFont="1" applyFill="1" applyBorder="1" applyAlignment="1">
      <alignment horizontal="center" vertical="center" wrapText="1"/>
    </xf>
    <xf numFmtId="169" fontId="117" fillId="86" borderId="46" xfId="1" applyNumberFormat="1" applyFont="1" applyFill="1" applyBorder="1" applyAlignment="1">
      <alignment horizontal="center" vertical="center" wrapText="1"/>
    </xf>
    <xf numFmtId="49" fontId="117" fillId="86" borderId="22" xfId="1" applyNumberFormat="1" applyFont="1" applyFill="1" applyBorder="1" applyAlignment="1">
      <alignment horizontal="center" vertical="center" wrapText="1"/>
    </xf>
    <xf numFmtId="0" fontId="176" fillId="86" borderId="1" xfId="1" applyFont="1" applyFill="1" applyBorder="1" applyAlignment="1">
      <alignment horizontal="center" vertical="center" wrapText="1"/>
    </xf>
    <xf numFmtId="0" fontId="117" fillId="86" borderId="47" xfId="1" applyFont="1" applyFill="1" applyBorder="1" applyAlignment="1">
      <alignment horizontal="center" vertical="center" wrapText="1"/>
    </xf>
    <xf numFmtId="0" fontId="117" fillId="86" borderId="30" xfId="1" applyFont="1" applyFill="1" applyBorder="1" applyAlignment="1">
      <alignment horizontal="center" vertical="center" wrapText="1"/>
    </xf>
    <xf numFmtId="169" fontId="117" fillId="86" borderId="22" xfId="1" applyNumberFormat="1" applyFont="1" applyFill="1" applyBorder="1" applyAlignment="1">
      <alignment horizontal="center" vertical="center" wrapText="1"/>
    </xf>
    <xf numFmtId="0" fontId="117" fillId="86" borderId="22" xfId="1" applyFont="1" applyFill="1" applyBorder="1" applyAlignment="1">
      <alignment horizontal="center" vertical="center" wrapText="1"/>
    </xf>
    <xf numFmtId="0" fontId="117" fillId="86" borderId="38" xfId="1" applyFont="1" applyFill="1" applyBorder="1" applyAlignment="1">
      <alignment horizontal="center" vertical="center" wrapText="1"/>
    </xf>
    <xf numFmtId="169" fontId="117" fillId="86" borderId="29" xfId="1" applyNumberFormat="1" applyFont="1" applyFill="1" applyBorder="1" applyAlignment="1">
      <alignment horizontal="center" vertical="center" wrapText="1"/>
    </xf>
    <xf numFmtId="169" fontId="117" fillId="86" borderId="30" xfId="1" applyNumberFormat="1" applyFont="1" applyFill="1" applyBorder="1" applyAlignment="1">
      <alignment horizontal="center" vertical="center" wrapText="1"/>
    </xf>
    <xf numFmtId="169" fontId="117" fillId="86" borderId="2" xfId="1" applyNumberFormat="1" applyFont="1" applyFill="1" applyBorder="1" applyAlignment="1">
      <alignment horizontal="center" vertical="center" wrapText="1"/>
    </xf>
    <xf numFmtId="0" fontId="117" fillId="86" borderId="1" xfId="1" applyFont="1" applyFill="1" applyBorder="1" applyAlignment="1">
      <alignment horizontal="left" vertical="center" wrapText="1"/>
    </xf>
    <xf numFmtId="0" fontId="200" fillId="86" borderId="1" xfId="1" applyFont="1" applyFill="1" applyBorder="1" applyAlignment="1">
      <alignment vertical="center" wrapText="1"/>
    </xf>
    <xf numFmtId="166" fontId="178" fillId="88" borderId="22" xfId="1" applyNumberFormat="1" applyFont="1" applyFill="1" applyBorder="1" applyAlignment="1">
      <alignment horizontal="center" vertical="center" wrapText="1"/>
    </xf>
    <xf numFmtId="166" fontId="166" fillId="5" borderId="52" xfId="1" applyNumberFormat="1" applyFont="1" applyFill="1" applyBorder="1" applyAlignment="1">
      <alignment horizontal="center" vertical="center" wrapText="1"/>
    </xf>
    <xf numFmtId="166" fontId="36" fillId="5" borderId="137" xfId="1" applyNumberFormat="1" applyFont="1" applyFill="1" applyBorder="1" applyAlignment="1">
      <alignment horizontal="center" vertical="center" wrapText="1"/>
    </xf>
    <xf numFmtId="0" fontId="36" fillId="5" borderId="139" xfId="1" applyFont="1" applyFill="1" applyBorder="1" applyAlignment="1">
      <alignment horizontal="center" vertical="center" wrapText="1"/>
    </xf>
    <xf numFmtId="0" fontId="36" fillId="5" borderId="53" xfId="1" applyFont="1" applyFill="1" applyBorder="1" applyAlignment="1">
      <alignment horizontal="center" vertical="center" wrapText="1"/>
    </xf>
    <xf numFmtId="0" fontId="36" fillId="5" borderId="81" xfId="1" applyFont="1" applyFill="1" applyBorder="1" applyAlignment="1">
      <alignment horizontal="center" vertical="center" wrapText="1"/>
    </xf>
    <xf numFmtId="165" fontId="113" fillId="67" borderId="22" xfId="1" applyNumberFormat="1" applyFont="1" applyFill="1" applyBorder="1" applyAlignment="1">
      <alignment horizontal="left" vertical="center" wrapText="1"/>
    </xf>
    <xf numFmtId="49" fontId="84" fillId="66" borderId="59" xfId="1" applyNumberFormat="1" applyFont="1" applyFill="1" applyBorder="1" applyAlignment="1">
      <alignment horizontal="center" vertical="center" wrapText="1"/>
    </xf>
    <xf numFmtId="169" fontId="36" fillId="88" borderId="9" xfId="1" applyNumberFormat="1" applyFont="1" applyFill="1" applyBorder="1" applyAlignment="1">
      <alignment horizontal="center" vertical="center" wrapText="1"/>
    </xf>
    <xf numFmtId="166" fontId="36" fillId="5" borderId="2" xfId="1" applyNumberFormat="1" applyFont="1" applyFill="1" applyBorder="1" applyAlignment="1">
      <alignment horizontal="left" vertical="center" wrapText="1"/>
    </xf>
    <xf numFmtId="0" fontId="36" fillId="5" borderId="167" xfId="1" applyFont="1" applyFill="1" applyBorder="1" applyAlignment="1">
      <alignment vertical="center" wrapText="1"/>
    </xf>
    <xf numFmtId="0" fontId="87" fillId="5" borderId="18" xfId="1" applyFont="1" applyFill="1" applyBorder="1" applyAlignment="1">
      <alignment vertical="center" wrapText="1"/>
    </xf>
    <xf numFmtId="0" fontId="166" fillId="5" borderId="217" xfId="1" applyFont="1" applyFill="1" applyBorder="1" applyAlignment="1">
      <alignment vertical="center" wrapText="1"/>
    </xf>
    <xf numFmtId="0" fontId="178" fillId="5" borderId="18" xfId="1" applyFont="1" applyFill="1" applyBorder="1" applyAlignment="1">
      <alignment vertical="center" wrapText="1"/>
    </xf>
    <xf numFmtId="0" fontId="211" fillId="5" borderId="9" xfId="1" applyFont="1" applyFill="1" applyBorder="1" applyAlignment="1">
      <alignment vertical="center" wrapText="1"/>
    </xf>
    <xf numFmtId="0" fontId="166" fillId="5" borderId="12" xfId="1" applyFont="1" applyFill="1" applyBorder="1" applyAlignment="1">
      <alignment vertical="center" wrapText="1"/>
    </xf>
    <xf numFmtId="0" fontId="36" fillId="5" borderId="166" xfId="1" applyFont="1" applyFill="1" applyBorder="1" applyAlignment="1">
      <alignment vertical="center" wrapText="1"/>
    </xf>
    <xf numFmtId="0" fontId="87" fillId="5" borderId="13" xfId="1" applyFont="1" applyFill="1" applyBorder="1" applyAlignment="1">
      <alignment vertical="center" wrapText="1"/>
    </xf>
    <xf numFmtId="0" fontId="117" fillId="5" borderId="3" xfId="1" applyFont="1" applyFill="1" applyBorder="1" applyAlignment="1">
      <alignment vertical="center" wrapText="1"/>
    </xf>
    <xf numFmtId="0" fontId="87" fillId="80" borderId="13" xfId="1" applyFont="1" applyFill="1" applyBorder="1" applyAlignment="1">
      <alignment horizontal="left" vertical="center" wrapText="1"/>
    </xf>
    <xf numFmtId="0" fontId="87" fillId="5" borderId="52" xfId="1" applyFont="1" applyFill="1" applyBorder="1" applyAlignment="1">
      <alignment vertical="center" wrapText="1"/>
    </xf>
    <xf numFmtId="0" fontId="36" fillId="5" borderId="24" xfId="1" applyFont="1" applyFill="1" applyBorder="1" applyAlignment="1">
      <alignment vertical="center" wrapText="1"/>
    </xf>
    <xf numFmtId="0" fontId="87" fillId="88" borderId="22" xfId="1" applyFont="1" applyFill="1" applyBorder="1" applyAlignment="1">
      <alignment vertical="center" wrapText="1"/>
    </xf>
    <xf numFmtId="0" fontId="87" fillId="5" borderId="22" xfId="1" quotePrefix="1" applyFont="1" applyFill="1" applyBorder="1" applyAlignment="1">
      <alignment vertical="center" wrapText="1"/>
    </xf>
    <xf numFmtId="0" fontId="36" fillId="5" borderId="1" xfId="1" quotePrefix="1" applyFont="1" applyFill="1" applyBorder="1" applyAlignment="1">
      <alignment horizontal="left" vertical="center" wrapText="1"/>
    </xf>
    <xf numFmtId="1" fontId="86" fillId="4" borderId="163" xfId="1" applyNumberFormat="1" applyFont="1" applyFill="1" applyBorder="1" applyAlignment="1">
      <alignment horizontal="center" vertical="center" wrapText="1"/>
    </xf>
    <xf numFmtId="1" fontId="36" fillId="88" borderId="22" xfId="1" applyNumberFormat="1" applyFont="1" applyFill="1" applyBorder="1" applyAlignment="1">
      <alignment horizontal="center" vertical="center" wrapText="1"/>
    </xf>
    <xf numFmtId="1" fontId="86" fillId="4" borderId="24" xfId="1" applyNumberFormat="1" applyFont="1" applyFill="1" applyBorder="1" applyAlignment="1">
      <alignment horizontal="center" vertical="center" wrapText="1"/>
    </xf>
    <xf numFmtId="1" fontId="157" fillId="79" borderId="163" xfId="1" applyNumberFormat="1" applyFont="1" applyFill="1" applyBorder="1" applyAlignment="1">
      <alignment horizontal="center" vertical="center" wrapText="1"/>
    </xf>
    <xf numFmtId="1" fontId="157" fillId="107" borderId="264" xfId="1" applyNumberFormat="1" applyFont="1" applyFill="1" applyBorder="1" applyAlignment="1">
      <alignment horizontal="center" vertical="center" wrapText="1"/>
    </xf>
    <xf numFmtId="0" fontId="87" fillId="5" borderId="13" xfId="1" applyFont="1" applyFill="1" applyBorder="1" applyAlignment="1">
      <alignment horizontal="center" vertical="center" wrapText="1"/>
    </xf>
    <xf numFmtId="0" fontId="36" fillId="5" borderId="3" xfId="1" applyFont="1" applyFill="1" applyBorder="1" applyAlignment="1">
      <alignment horizontal="center" vertical="center" wrapText="1"/>
    </xf>
    <xf numFmtId="49" fontId="36" fillId="5" borderId="13" xfId="1" applyNumberFormat="1" applyFont="1" applyFill="1" applyBorder="1" applyAlignment="1">
      <alignment horizontal="center" vertical="center" wrapText="1"/>
    </xf>
    <xf numFmtId="0" fontId="87" fillId="5" borderId="52" xfId="1" applyFont="1" applyFill="1" applyBorder="1" applyAlignment="1">
      <alignment horizontal="center" vertical="center" wrapText="1"/>
    </xf>
    <xf numFmtId="0" fontId="36" fillId="5" borderId="24" xfId="1" applyFont="1" applyFill="1" applyBorder="1" applyAlignment="1">
      <alignment horizontal="center" vertical="center" wrapText="1"/>
    </xf>
    <xf numFmtId="49" fontId="117" fillId="86" borderId="1" xfId="1" applyNumberFormat="1" applyFont="1" applyFill="1" applyBorder="1" applyAlignment="1">
      <alignment horizontal="center" vertical="center" wrapText="1"/>
    </xf>
    <xf numFmtId="0" fontId="87" fillId="5" borderId="80" xfId="1" applyFont="1" applyFill="1" applyBorder="1" applyAlignment="1">
      <alignment horizontal="center" vertical="center" wrapText="1"/>
    </xf>
    <xf numFmtId="0" fontId="36" fillId="5" borderId="23" xfId="1" applyFont="1" applyFill="1" applyBorder="1" applyAlignment="1">
      <alignment horizontal="center" vertical="center" wrapText="1"/>
    </xf>
    <xf numFmtId="0" fontId="117" fillId="4" borderId="1" xfId="1" applyFont="1" applyFill="1" applyBorder="1" applyAlignment="1">
      <alignment horizontal="center" vertical="center" wrapText="1"/>
    </xf>
    <xf numFmtId="0" fontId="117" fillId="5" borderId="23" xfId="1" applyFont="1" applyFill="1" applyBorder="1" applyAlignment="1">
      <alignment horizontal="center" vertical="center" wrapText="1"/>
    </xf>
    <xf numFmtId="166" fontId="87" fillId="5" borderId="52" xfId="1" applyNumberFormat="1" applyFont="1" applyFill="1" applyBorder="1" applyAlignment="1">
      <alignment horizontal="center" vertical="center" wrapText="1"/>
    </xf>
    <xf numFmtId="166" fontId="166" fillId="5" borderId="24" xfId="1" applyNumberFormat="1" applyFont="1" applyFill="1" applyBorder="1" applyAlignment="1">
      <alignment horizontal="center" vertical="center" wrapText="1"/>
    </xf>
    <xf numFmtId="166" fontId="196" fillId="78" borderId="1" xfId="1" applyNumberFormat="1" applyFont="1" applyFill="1" applyBorder="1" applyAlignment="1">
      <alignment horizontal="left" vertical="center" wrapText="1"/>
    </xf>
    <xf numFmtId="166" fontId="168" fillId="80" borderId="1" xfId="1" applyNumberFormat="1" applyFont="1" applyFill="1" applyBorder="1" applyAlignment="1">
      <alignment horizontal="center" vertical="center" wrapText="1"/>
    </xf>
    <xf numFmtId="166" fontId="87" fillId="5" borderId="22" xfId="1" applyNumberFormat="1" applyFont="1" applyFill="1" applyBorder="1" applyAlignment="1">
      <alignment horizontal="center" vertical="center"/>
    </xf>
    <xf numFmtId="166" fontId="87" fillId="5" borderId="13" xfId="1" applyNumberFormat="1" applyFont="1" applyFill="1" applyBorder="1" applyAlignment="1">
      <alignment horizontal="center" vertical="center" wrapText="1"/>
    </xf>
    <xf numFmtId="166" fontId="36" fillId="5" borderId="23" xfId="1" applyNumberFormat="1" applyFont="1" applyFill="1" applyBorder="1" applyAlignment="1">
      <alignment horizontal="center" vertical="center" wrapText="1"/>
    </xf>
    <xf numFmtId="166" fontId="87" fillId="5" borderId="80" xfId="1" applyNumberFormat="1" applyFont="1" applyFill="1" applyBorder="1" applyAlignment="1">
      <alignment horizontal="center" vertical="center" wrapText="1"/>
    </xf>
    <xf numFmtId="166" fontId="87" fillId="5" borderId="18" xfId="1" applyNumberFormat="1" applyFont="1" applyFill="1" applyBorder="1" applyAlignment="1">
      <alignment horizontal="center" vertical="center" wrapText="1"/>
    </xf>
    <xf numFmtId="169" fontId="87" fillId="5" borderId="136" xfId="1" applyNumberFormat="1" applyFont="1" applyFill="1" applyBorder="1" applyAlignment="1">
      <alignment horizontal="center" vertical="center" wrapText="1"/>
    </xf>
    <xf numFmtId="166" fontId="87" fillId="5" borderId="137" xfId="1" applyNumberFormat="1" applyFont="1" applyFill="1" applyBorder="1" applyAlignment="1">
      <alignment horizontal="center" vertical="center" wrapText="1"/>
    </xf>
    <xf numFmtId="166" fontId="36" fillId="5" borderId="128" xfId="1" applyNumberFormat="1" applyFont="1" applyFill="1" applyBorder="1" applyAlignment="1">
      <alignment horizontal="center" vertical="center" wrapText="1"/>
    </xf>
    <xf numFmtId="166" fontId="36" fillId="5" borderId="137" xfId="1" applyNumberFormat="1" applyFont="1" applyFill="1" applyBorder="1" applyAlignment="1">
      <alignment horizontal="left" vertical="center" wrapText="1"/>
    </xf>
    <xf numFmtId="166" fontId="87" fillId="5" borderId="9" xfId="1" applyNumberFormat="1" applyFont="1" applyFill="1" applyBorder="1" applyAlignment="1">
      <alignment horizontal="left" vertical="center" wrapText="1"/>
    </xf>
    <xf numFmtId="166" fontId="36" fillId="5" borderId="129" xfId="1" applyNumberFormat="1" applyFont="1" applyFill="1" applyBorder="1" applyAlignment="1">
      <alignment horizontal="center" vertical="center" wrapText="1"/>
    </xf>
    <xf numFmtId="166" fontId="87" fillId="5" borderId="138" xfId="1" applyNumberFormat="1" applyFont="1" applyFill="1" applyBorder="1" applyAlignment="1">
      <alignment horizontal="center" vertical="center" wrapText="1"/>
    </xf>
    <xf numFmtId="165" fontId="36" fillId="5" borderId="130" xfId="1" applyNumberFormat="1" applyFont="1" applyFill="1" applyBorder="1" applyAlignment="1">
      <alignment horizontal="center" vertical="center" wrapText="1"/>
    </xf>
    <xf numFmtId="0" fontId="87" fillId="5" borderId="107" xfId="1" applyFont="1" applyFill="1" applyBorder="1" applyAlignment="1">
      <alignment horizontal="center" vertical="center" wrapText="1"/>
    </xf>
    <xf numFmtId="0" fontId="36" fillId="5" borderId="0" xfId="1" applyFont="1" applyFill="1" applyAlignment="1">
      <alignment vertical="center" wrapText="1"/>
    </xf>
    <xf numFmtId="0" fontId="233" fillId="4" borderId="0" xfId="2" applyFont="1" applyFill="1" applyBorder="1" applyAlignment="1">
      <alignment horizontal="left" vertical="center" wrapText="1"/>
    </xf>
    <xf numFmtId="0" fontId="233" fillId="5" borderId="60" xfId="2" applyFont="1" applyFill="1" applyBorder="1" applyAlignment="1">
      <alignment vertical="center" wrapText="1"/>
    </xf>
    <xf numFmtId="0" fontId="210" fillId="79" borderId="0" xfId="2" applyFont="1" applyFill="1" applyBorder="1" applyAlignment="1">
      <alignment wrapText="1"/>
    </xf>
    <xf numFmtId="0" fontId="233" fillId="107" borderId="0" xfId="2" applyFont="1" applyFill="1" applyBorder="1" applyAlignment="1">
      <alignment wrapText="1"/>
    </xf>
    <xf numFmtId="0" fontId="233" fillId="5" borderId="0" xfId="2" applyNumberFormat="1" applyFont="1" applyFill="1" applyBorder="1" applyAlignment="1">
      <alignment vertical="center" wrapText="1"/>
    </xf>
    <xf numFmtId="0" fontId="233" fillId="65" borderId="0" xfId="2" applyFont="1" applyFill="1" applyBorder="1" applyAlignment="1">
      <alignment wrapText="1"/>
    </xf>
    <xf numFmtId="0" fontId="167" fillId="5" borderId="3" xfId="8" applyFont="1" applyFill="1" applyBorder="1" applyAlignment="1">
      <alignment vertical="center" wrapText="1"/>
    </xf>
    <xf numFmtId="0" fontId="35" fillId="5" borderId="3" xfId="2" applyFont="1" applyFill="1" applyBorder="1" applyAlignment="1">
      <alignment vertical="center" wrapText="1"/>
    </xf>
    <xf numFmtId="169" fontId="87" fillId="5" borderId="80" xfId="1" applyNumberFormat="1" applyFont="1" applyFill="1" applyBorder="1" applyAlignment="1">
      <alignment horizontal="center" vertical="center" wrapText="1"/>
    </xf>
    <xf numFmtId="169" fontId="36" fillId="5" borderId="23" xfId="1" applyNumberFormat="1" applyFont="1" applyFill="1" applyBorder="1" applyAlignment="1">
      <alignment horizontal="center" vertical="center" wrapText="1"/>
    </xf>
    <xf numFmtId="169" fontId="36" fillId="88" borderId="1" xfId="1" quotePrefix="1" applyNumberFormat="1" applyFont="1" applyFill="1" applyBorder="1" applyAlignment="1">
      <alignment horizontal="center" vertical="center" wrapText="1"/>
    </xf>
    <xf numFmtId="169" fontId="36" fillId="5" borderId="47" xfId="1" applyNumberFormat="1" applyFont="1" applyFill="1" applyBorder="1" applyAlignment="1">
      <alignment horizontal="center" vertical="center" wrapText="1"/>
    </xf>
    <xf numFmtId="169" fontId="36" fillId="5" borderId="105" xfId="1" quotePrefix="1" applyNumberFormat="1" applyFont="1" applyFill="1" applyBorder="1" applyAlignment="1">
      <alignment horizontal="center" vertical="center" wrapText="1"/>
    </xf>
    <xf numFmtId="169" fontId="36" fillId="5" borderId="57" xfId="1" applyNumberFormat="1" applyFont="1" applyFill="1" applyBorder="1" applyAlignment="1">
      <alignment horizontal="center" vertical="center" wrapText="1"/>
    </xf>
    <xf numFmtId="169" fontId="87" fillId="5" borderId="2" xfId="1" quotePrefix="1" applyNumberFormat="1" applyFont="1" applyFill="1" applyBorder="1" applyAlignment="1">
      <alignment horizontal="center" vertical="center" wrapText="1"/>
    </xf>
    <xf numFmtId="169" fontId="87" fillId="5" borderId="62" xfId="1" applyNumberFormat="1" applyFont="1" applyFill="1" applyBorder="1" applyAlignment="1">
      <alignment horizontal="center" vertical="center" wrapText="1"/>
    </xf>
    <xf numFmtId="49" fontId="87" fillId="5" borderId="52" xfId="1" applyNumberFormat="1" applyFont="1" applyFill="1" applyBorder="1" applyAlignment="1">
      <alignment horizontal="center" vertical="center" wrapText="1"/>
    </xf>
    <xf numFmtId="49" fontId="36" fillId="5" borderId="59" xfId="1" applyNumberFormat="1" applyFont="1" applyFill="1" applyBorder="1" applyAlignment="1">
      <alignment horizontal="center" vertical="center" wrapText="1"/>
    </xf>
    <xf numFmtId="169" fontId="87" fillId="5" borderId="13" xfId="1" applyNumberFormat="1" applyFont="1" applyFill="1" applyBorder="1" applyAlignment="1">
      <alignment horizontal="center" vertical="center" wrapText="1"/>
    </xf>
    <xf numFmtId="0" fontId="166" fillId="5" borderId="3" xfId="1" applyFont="1" applyFill="1" applyBorder="1" applyAlignment="1">
      <alignment horizontal="center" vertical="center" wrapText="1"/>
    </xf>
    <xf numFmtId="0" fontId="167" fillId="4" borderId="0" xfId="2" applyFont="1" applyFill="1" applyBorder="1" applyAlignment="1">
      <alignment wrapText="1"/>
    </xf>
    <xf numFmtId="0" fontId="167" fillId="5" borderId="3" xfId="2" applyFont="1" applyFill="1" applyBorder="1" applyAlignment="1">
      <alignment horizontal="center" vertical="center" wrapText="1"/>
    </xf>
    <xf numFmtId="0" fontId="36" fillId="5" borderId="132" xfId="1" applyFont="1" applyFill="1" applyBorder="1" applyAlignment="1">
      <alignment horizontal="center" vertical="center" wrapText="1"/>
    </xf>
    <xf numFmtId="169" fontId="87" fillId="5" borderId="52" xfId="1" applyNumberFormat="1" applyFont="1" applyFill="1" applyBorder="1" applyAlignment="1">
      <alignment horizontal="center" vertical="center" wrapText="1"/>
    </xf>
    <xf numFmtId="169" fontId="86" fillId="4" borderId="1" xfId="1" applyNumberFormat="1" applyFont="1" applyFill="1" applyBorder="1" applyAlignment="1">
      <alignment horizontal="center" vertical="center" wrapText="1"/>
    </xf>
    <xf numFmtId="49" fontId="36" fillId="5" borderId="104" xfId="1" applyNumberFormat="1" applyFont="1" applyFill="1" applyBorder="1" applyAlignment="1">
      <alignment horizontal="center" vertical="center" wrapText="1"/>
    </xf>
    <xf numFmtId="49" fontId="157" fillId="79" borderId="1" xfId="1" applyNumberFormat="1" applyFont="1" applyFill="1" applyBorder="1" applyAlignment="1">
      <alignment horizontal="center" vertical="center"/>
    </xf>
    <xf numFmtId="0" fontId="10" fillId="5" borderId="13" xfId="2" applyFill="1" applyBorder="1" applyAlignment="1">
      <alignment horizontal="center" vertical="center" wrapText="1"/>
    </xf>
    <xf numFmtId="0" fontId="141" fillId="5" borderId="1" xfId="2" applyFont="1" applyFill="1" applyBorder="1" applyAlignment="1">
      <alignment horizontal="center" vertical="center" wrapText="1"/>
    </xf>
    <xf numFmtId="0" fontId="36" fillId="5" borderId="133" xfId="1" applyFont="1" applyFill="1" applyBorder="1" applyAlignment="1">
      <alignment horizontal="center" vertical="center" wrapText="1"/>
    </xf>
    <xf numFmtId="0" fontId="146" fillId="5" borderId="30" xfId="1" applyFont="1" applyFill="1" applyBorder="1" applyAlignment="1">
      <alignment horizontal="center" vertical="center" wrapText="1"/>
    </xf>
    <xf numFmtId="17" fontId="36" fillId="5" borderId="24" xfId="1" quotePrefix="1" applyNumberFormat="1" applyFont="1" applyFill="1" applyBorder="1" applyAlignment="1">
      <alignment horizontal="center" vertical="center" wrapText="1"/>
    </xf>
    <xf numFmtId="169" fontId="84" fillId="66" borderId="9" xfId="1" applyNumberFormat="1" applyFont="1" applyFill="1" applyBorder="1" applyAlignment="1">
      <alignment horizontal="center" vertical="center" wrapText="1"/>
    </xf>
    <xf numFmtId="169" fontId="36" fillId="5" borderId="73" xfId="1" applyNumberFormat="1" applyFont="1" applyFill="1" applyBorder="1" applyAlignment="1">
      <alignment horizontal="center" vertical="center" wrapText="1"/>
    </xf>
    <xf numFmtId="169" fontId="117" fillId="86" borderId="9" xfId="1" applyNumberFormat="1" applyFont="1" applyFill="1" applyBorder="1" applyAlignment="1">
      <alignment horizontal="center" vertical="center" wrapText="1"/>
    </xf>
    <xf numFmtId="169" fontId="36" fillId="5" borderId="59" xfId="1" applyNumberFormat="1" applyFont="1" applyFill="1" applyBorder="1" applyAlignment="1">
      <alignment horizontal="center" vertical="center" wrapText="1"/>
    </xf>
    <xf numFmtId="0" fontId="10" fillId="5" borderId="52" xfId="2" applyFill="1" applyBorder="1" applyAlignment="1">
      <alignment horizontal="center" vertical="center" wrapText="1"/>
    </xf>
    <xf numFmtId="166" fontId="10" fillId="5" borderId="24" xfId="2" applyNumberFormat="1" applyFill="1" applyBorder="1" applyAlignment="1">
      <alignment horizontal="center" vertical="center" wrapText="1"/>
    </xf>
    <xf numFmtId="0" fontId="36" fillId="5" borderId="59" xfId="1" applyFont="1" applyFill="1" applyBorder="1" applyAlignment="1">
      <alignment horizontal="center" vertical="center" wrapText="1"/>
    </xf>
    <xf numFmtId="0" fontId="36" fillId="5" borderId="192" xfId="1" applyFont="1" applyFill="1" applyBorder="1" applyAlignment="1">
      <alignment horizontal="center" vertical="center" wrapText="1"/>
    </xf>
    <xf numFmtId="0" fontId="36" fillId="5" borderId="58" xfId="1" applyFont="1" applyFill="1" applyBorder="1" applyAlignment="1">
      <alignment horizontal="center" vertical="center" wrapText="1"/>
    </xf>
    <xf numFmtId="0" fontId="146" fillId="5" borderId="38" xfId="1" applyFont="1" applyFill="1" applyBorder="1" applyAlignment="1">
      <alignment horizontal="center" vertical="center" wrapText="1"/>
    </xf>
    <xf numFmtId="0" fontId="36" fillId="5" borderId="9" xfId="1" applyFont="1" applyFill="1" applyBorder="1" applyAlignment="1">
      <alignment horizontal="center" vertical="center"/>
    </xf>
    <xf numFmtId="169" fontId="36" fillId="5" borderId="9" xfId="1" applyNumberFormat="1" applyFont="1" applyFill="1" applyBorder="1" applyAlignment="1">
      <alignment horizontal="center" vertical="center"/>
    </xf>
    <xf numFmtId="0" fontId="84" fillId="66" borderId="9" xfId="1" applyFont="1" applyFill="1" applyBorder="1" applyAlignment="1">
      <alignment horizontal="center" vertical="center" wrapText="1"/>
    </xf>
    <xf numFmtId="0" fontId="36" fillId="5" borderId="73" xfId="1" applyFont="1" applyFill="1" applyBorder="1" applyAlignment="1">
      <alignment horizontal="center" vertical="center" wrapText="1"/>
    </xf>
    <xf numFmtId="0" fontId="117" fillId="86" borderId="9" xfId="1" applyFont="1" applyFill="1" applyBorder="1" applyAlignment="1">
      <alignment horizontal="center" vertical="center" wrapText="1"/>
    </xf>
    <xf numFmtId="0" fontId="35" fillId="5" borderId="59" xfId="2" applyFont="1" applyFill="1" applyBorder="1" applyAlignment="1">
      <alignment horizontal="center" vertical="center" wrapText="1"/>
    </xf>
    <xf numFmtId="0" fontId="87" fillId="5" borderId="107" xfId="1" quotePrefix="1" applyFont="1" applyFill="1" applyBorder="1" applyAlignment="1">
      <alignment horizontal="center" vertical="center" wrapText="1"/>
    </xf>
    <xf numFmtId="169" fontId="36" fillId="5" borderId="130" xfId="1" quotePrefix="1" applyNumberFormat="1" applyFont="1" applyFill="1" applyBorder="1" applyAlignment="1">
      <alignment horizontal="center" vertical="center" wrapText="1"/>
    </xf>
    <xf numFmtId="169" fontId="87" fillId="5" borderId="53" xfId="1" applyNumberFormat="1" applyFont="1" applyFill="1" applyBorder="1" applyAlignment="1">
      <alignment horizontal="center" vertical="center" wrapText="1"/>
    </xf>
    <xf numFmtId="169" fontId="87" fillId="5" borderId="107" xfId="1" applyNumberFormat="1" applyFont="1" applyFill="1" applyBorder="1" applyAlignment="1">
      <alignment horizontal="center" vertical="center" wrapText="1"/>
    </xf>
    <xf numFmtId="166" fontId="36" fillId="5" borderId="22" xfId="1" applyNumberFormat="1" applyFont="1" applyFill="1" applyBorder="1" applyAlignment="1">
      <alignment horizontal="left" vertical="center" wrapText="1"/>
    </xf>
    <xf numFmtId="0" fontId="86" fillId="4" borderId="3" xfId="7" applyFont="1" applyFill="1" applyBorder="1" applyAlignment="1">
      <alignment vertical="center" wrapText="1"/>
    </xf>
    <xf numFmtId="0" fontId="125" fillId="4" borderId="1" xfId="0" applyFont="1" applyFill="1" applyBorder="1" applyAlignment="1">
      <alignment horizontal="left" vertical="center" wrapText="1"/>
    </xf>
    <xf numFmtId="0" fontId="87" fillId="5" borderId="2" xfId="1" applyFont="1" applyFill="1" applyBorder="1" applyAlignment="1">
      <alignment vertical="center" wrapText="1"/>
    </xf>
    <xf numFmtId="0" fontId="87" fillId="5" borderId="13" xfId="1" applyFont="1" applyFill="1" applyBorder="1" applyAlignment="1">
      <alignment horizontal="left" vertical="center" wrapText="1"/>
    </xf>
    <xf numFmtId="0" fontId="86" fillId="4" borderId="3" xfId="7" applyFont="1" applyFill="1" applyBorder="1" applyAlignment="1">
      <alignment horizontal="left" vertical="center" wrapText="1"/>
    </xf>
    <xf numFmtId="0" fontId="86" fillId="4" borderId="2" xfId="7" applyFont="1" applyFill="1" applyBorder="1" applyAlignment="1">
      <alignment horizontal="left" vertical="center" wrapText="1"/>
    </xf>
    <xf numFmtId="166" fontId="36" fillId="88" borderId="20" xfId="1" applyNumberFormat="1" applyFont="1" applyFill="1" applyBorder="1" applyAlignment="1">
      <alignment vertical="center" wrapText="1"/>
    </xf>
    <xf numFmtId="0" fontId="92" fillId="5" borderId="2" xfId="1" applyFont="1" applyFill="1" applyBorder="1" applyAlignment="1">
      <alignment vertical="center" wrapText="1"/>
    </xf>
    <xf numFmtId="166" fontId="36" fillId="5" borderId="20" xfId="1" applyNumberFormat="1" applyFont="1" applyFill="1" applyBorder="1" applyAlignment="1">
      <alignment vertical="center" wrapText="1"/>
    </xf>
    <xf numFmtId="166" fontId="138" fillId="106" borderId="2" xfId="1" applyNumberFormat="1" applyFont="1" applyFill="1" applyBorder="1" applyAlignment="1">
      <alignment vertical="center" wrapText="1"/>
    </xf>
    <xf numFmtId="14" fontId="36" fillId="5" borderId="22" xfId="1" applyNumberFormat="1" applyFont="1" applyFill="1" applyBorder="1" applyAlignment="1">
      <alignment horizontal="center" vertical="center" wrapText="1"/>
    </xf>
    <xf numFmtId="14" fontId="153" fillId="78" borderId="3" xfId="1" applyNumberFormat="1" applyFont="1" applyFill="1" applyBorder="1" applyAlignment="1">
      <alignment horizontal="center" vertical="center" wrapText="1"/>
    </xf>
    <xf numFmtId="14" fontId="117" fillId="80" borderId="13" xfId="1" applyNumberFormat="1" applyFont="1" applyFill="1" applyBorder="1" applyAlignment="1">
      <alignment horizontal="center" vertical="center" wrapText="1"/>
    </xf>
    <xf numFmtId="166" fontId="10" fillId="88" borderId="1" xfId="2" applyNumberFormat="1" applyFill="1" applyBorder="1" applyAlignment="1">
      <alignment horizontal="center" vertical="center" wrapText="1"/>
    </xf>
    <xf numFmtId="166" fontId="10" fillId="88" borderId="22" xfId="2" applyNumberFormat="1" applyFill="1" applyBorder="1" applyAlignment="1">
      <alignment horizontal="center" vertical="center" wrapText="1"/>
    </xf>
    <xf numFmtId="14" fontId="36" fillId="88" borderId="2" xfId="1" applyNumberFormat="1" applyFont="1" applyFill="1" applyBorder="1" applyAlignment="1">
      <alignment horizontal="center" vertical="center" wrapText="1"/>
    </xf>
    <xf numFmtId="0" fontId="219" fillId="78" borderId="1" xfId="1" applyFont="1" applyFill="1" applyBorder="1" applyAlignment="1">
      <alignment vertical="center" wrapText="1"/>
    </xf>
    <xf numFmtId="0" fontId="10" fillId="88" borderId="1" xfId="2" applyFill="1" applyBorder="1" applyAlignment="1" applyProtection="1">
      <alignment vertical="center" wrapText="1"/>
    </xf>
    <xf numFmtId="0" fontId="36" fillId="5" borderId="258" xfId="1" applyFont="1" applyFill="1" applyBorder="1" applyAlignment="1">
      <alignment vertical="center" wrapText="1"/>
    </xf>
    <xf numFmtId="1" fontId="36" fillId="5" borderId="163" xfId="1" applyNumberFormat="1" applyFont="1" applyFill="1" applyBorder="1" applyAlignment="1">
      <alignment horizontal="center" vertical="center" wrapText="1"/>
    </xf>
    <xf numFmtId="167" fontId="166" fillId="5" borderId="1" xfId="1" applyNumberFormat="1" applyFont="1" applyFill="1" applyBorder="1" applyAlignment="1">
      <alignment horizontal="center" vertical="center" wrapText="1"/>
    </xf>
    <xf numFmtId="169" fontId="36" fillId="5" borderId="13" xfId="1" quotePrefix="1" applyNumberFormat="1" applyFont="1" applyFill="1" applyBorder="1" applyAlignment="1">
      <alignment horizontal="center" vertical="center" wrapText="1"/>
    </xf>
    <xf numFmtId="169" fontId="36" fillId="5" borderId="107" xfId="1" quotePrefix="1" applyNumberFormat="1" applyFont="1" applyFill="1" applyBorder="1" applyAlignment="1">
      <alignment horizontal="center" vertical="center" wrapText="1"/>
    </xf>
    <xf numFmtId="166" fontId="36" fillId="5" borderId="13" xfId="1" applyNumberFormat="1" applyFont="1" applyFill="1" applyBorder="1" applyAlignment="1">
      <alignment vertical="center" wrapText="1"/>
    </xf>
    <xf numFmtId="0" fontId="180" fillId="5" borderId="18" xfId="1" applyFont="1" applyFill="1" applyBorder="1" applyAlignment="1">
      <alignment vertical="center" wrapText="1"/>
    </xf>
    <xf numFmtId="166" fontId="138" fillId="5" borderId="52" xfId="1" applyNumberFormat="1" applyFont="1" applyFill="1" applyBorder="1" applyAlignment="1">
      <alignment horizontal="center" vertical="center" wrapText="1"/>
    </xf>
    <xf numFmtId="167" fontId="36" fillId="5" borderId="80" xfId="1" applyNumberFormat="1" applyFont="1" applyFill="1" applyBorder="1" applyAlignment="1">
      <alignment horizontal="center" vertical="center" wrapText="1"/>
    </xf>
    <xf numFmtId="167" fontId="36" fillId="5" borderId="18" xfId="1" applyNumberFormat="1" applyFont="1" applyFill="1" applyBorder="1" applyAlignment="1">
      <alignment horizontal="center" vertical="center" wrapText="1"/>
    </xf>
    <xf numFmtId="167" fontId="36" fillId="5" borderId="137" xfId="1" applyNumberFormat="1" applyFont="1" applyFill="1" applyBorder="1" applyAlignment="1">
      <alignment horizontal="center" vertical="center" wrapText="1"/>
    </xf>
    <xf numFmtId="166" fontId="166" fillId="5" borderId="13" xfId="1" applyNumberFormat="1" applyFont="1" applyFill="1" applyBorder="1" applyAlignment="1">
      <alignment horizontal="center" vertical="center" wrapText="1"/>
    </xf>
    <xf numFmtId="1" fontId="36" fillId="5" borderId="111" xfId="1" applyNumberFormat="1" applyFont="1" applyFill="1" applyBorder="1" applyAlignment="1">
      <alignment horizontal="center" vertical="center" wrapText="1"/>
    </xf>
    <xf numFmtId="167" fontId="36" fillId="5" borderId="129" xfId="1" applyNumberFormat="1" applyFont="1" applyFill="1" applyBorder="1" applyAlignment="1">
      <alignment horizontal="center" vertical="center" wrapText="1"/>
    </xf>
    <xf numFmtId="0" fontId="233" fillId="5" borderId="3" xfId="2" applyFont="1" applyFill="1" applyBorder="1" applyAlignment="1" applyProtection="1">
      <alignment vertical="center" wrapText="1"/>
    </xf>
    <xf numFmtId="0" fontId="233" fillId="4" borderId="13" xfId="2" applyFont="1" applyFill="1" applyBorder="1" applyAlignment="1">
      <alignment vertical="center" wrapText="1"/>
    </xf>
    <xf numFmtId="0" fontId="10" fillId="5" borderId="13" xfId="2" applyFill="1" applyBorder="1" applyAlignment="1">
      <alignment vertical="center" wrapText="1"/>
    </xf>
    <xf numFmtId="169" fontId="36" fillId="5" borderId="80" xfId="1" quotePrefix="1" applyNumberFormat="1" applyFont="1" applyFill="1" applyBorder="1" applyAlignment="1">
      <alignment horizontal="center" vertical="center" wrapText="1"/>
    </xf>
    <xf numFmtId="166" fontId="167" fillId="5" borderId="3" xfId="2" applyNumberFormat="1" applyFont="1" applyFill="1" applyBorder="1" applyAlignment="1">
      <alignment horizontal="center" vertical="center" wrapText="1"/>
    </xf>
    <xf numFmtId="0" fontId="86" fillId="81" borderId="13" xfId="7" applyFont="1" applyFill="1" applyBorder="1" applyAlignment="1">
      <alignment horizontal="left" vertical="center" wrapText="1"/>
    </xf>
    <xf numFmtId="17" fontId="36" fillId="5" borderId="3" xfId="1" applyNumberFormat="1" applyFont="1" applyFill="1" applyBorder="1" applyAlignment="1">
      <alignment horizontal="left" vertical="center" wrapText="1"/>
    </xf>
    <xf numFmtId="165" fontId="113" fillId="67" borderId="91" xfId="1" applyNumberFormat="1" applyFont="1" applyFill="1" applyBorder="1" applyAlignment="1">
      <alignment horizontal="left" vertical="center" wrapText="1"/>
    </xf>
    <xf numFmtId="0" fontId="195" fillId="80" borderId="0" xfId="2" applyFont="1" applyFill="1" applyBorder="1" applyAlignment="1">
      <alignment vertical="center" wrapText="1"/>
    </xf>
    <xf numFmtId="0" fontId="195" fillId="5" borderId="3" xfId="2" applyFont="1" applyFill="1" applyBorder="1" applyAlignment="1">
      <alignment vertical="center" wrapText="1"/>
    </xf>
    <xf numFmtId="0" fontId="195" fillId="5" borderId="13" xfId="2" applyFont="1" applyFill="1" applyBorder="1" applyAlignment="1">
      <alignment vertical="center" wrapText="1"/>
    </xf>
    <xf numFmtId="0" fontId="195" fillId="86" borderId="1" xfId="2" applyFont="1" applyFill="1" applyBorder="1" applyAlignment="1" applyProtection="1">
      <alignment vertical="center" wrapText="1"/>
    </xf>
    <xf numFmtId="0" fontId="209" fillId="88" borderId="1" xfId="2" applyFont="1" applyFill="1" applyBorder="1" applyAlignment="1">
      <alignment vertical="center" wrapText="1"/>
    </xf>
    <xf numFmtId="0" fontId="195" fillId="4" borderId="1" xfId="2" applyFont="1" applyFill="1" applyBorder="1" applyAlignment="1">
      <alignment vertical="center" wrapText="1"/>
    </xf>
    <xf numFmtId="0" fontId="195" fillId="88" borderId="1" xfId="2" applyFont="1" applyFill="1" applyBorder="1" applyAlignment="1" applyProtection="1">
      <alignment vertical="center" wrapText="1"/>
    </xf>
    <xf numFmtId="0" fontId="195" fillId="88" borderId="1" xfId="2" applyFont="1" applyFill="1" applyBorder="1" applyAlignment="1">
      <alignment vertical="center" wrapText="1"/>
    </xf>
    <xf numFmtId="166" fontId="166" fillId="88" borderId="1" xfId="1" applyNumberFormat="1" applyFont="1" applyFill="1" applyBorder="1" applyAlignment="1">
      <alignment horizontal="center" vertical="center" wrapText="1"/>
    </xf>
    <xf numFmtId="0" fontId="87" fillId="88" borderId="2" xfId="1" applyFont="1" applyFill="1" applyBorder="1" applyAlignment="1">
      <alignment horizontal="left" vertical="center" wrapText="1"/>
    </xf>
    <xf numFmtId="166" fontId="36" fillId="5" borderId="0" xfId="1" applyNumberFormat="1" applyFont="1" applyFill="1" applyAlignment="1">
      <alignment horizontal="left" vertical="center" wrapText="1"/>
    </xf>
    <xf numFmtId="166" fontId="36" fillId="88" borderId="0" xfId="1" applyNumberFormat="1" applyFont="1" applyFill="1" applyAlignment="1">
      <alignment vertical="center" wrapText="1"/>
    </xf>
    <xf numFmtId="14" fontId="36" fillId="88" borderId="13" xfId="1" applyNumberFormat="1" applyFont="1" applyFill="1" applyBorder="1" applyAlignment="1">
      <alignment horizontal="center" vertical="center" wrapText="1"/>
    </xf>
    <xf numFmtId="169" fontId="36" fillId="88" borderId="2" xfId="1" quotePrefix="1" applyNumberFormat="1" applyFont="1" applyFill="1" applyBorder="1" applyAlignment="1">
      <alignment horizontal="center" vertical="center" wrapText="1"/>
    </xf>
    <xf numFmtId="0" fontId="36" fillId="88" borderId="29" xfId="1" quotePrefix="1" applyFont="1" applyFill="1" applyBorder="1" applyAlignment="1">
      <alignment horizontal="center" vertical="center" wrapText="1"/>
    </xf>
    <xf numFmtId="0" fontId="36" fillId="88" borderId="1" xfId="1" quotePrefix="1" applyFont="1" applyFill="1" applyBorder="1" applyAlignment="1">
      <alignment horizontal="center" vertical="center" wrapText="1"/>
    </xf>
    <xf numFmtId="0" fontId="166" fillId="88" borderId="1" xfId="1" applyFont="1" applyFill="1" applyBorder="1" applyAlignment="1">
      <alignment vertical="center" wrapText="1"/>
    </xf>
    <xf numFmtId="169" fontId="36" fillId="88" borderId="29" xfId="1" quotePrefix="1" applyNumberFormat="1" applyFont="1" applyFill="1" applyBorder="1" applyAlignment="1">
      <alignment horizontal="center" vertical="center" wrapText="1"/>
    </xf>
    <xf numFmtId="166" fontId="36" fillId="88" borderId="1" xfId="1" applyNumberFormat="1" applyFont="1" applyFill="1" applyBorder="1" applyAlignment="1">
      <alignment horizontal="left" vertical="center" wrapText="1"/>
    </xf>
    <xf numFmtId="167" fontId="36" fillId="88" borderId="1" xfId="1" applyNumberFormat="1" applyFont="1" applyFill="1" applyBorder="1" applyAlignment="1">
      <alignment horizontal="center" vertical="center" wrapText="1"/>
    </xf>
    <xf numFmtId="167" fontId="166" fillId="88" borderId="1" xfId="1" applyNumberFormat="1" applyFont="1" applyFill="1" applyBorder="1" applyAlignment="1">
      <alignment horizontal="center" vertical="center" wrapText="1"/>
    </xf>
    <xf numFmtId="0" fontId="36" fillId="66" borderId="87" xfId="1" applyFont="1" applyFill="1" applyBorder="1" applyAlignment="1">
      <alignment vertical="center" wrapText="1"/>
    </xf>
    <xf numFmtId="0" fontId="87" fillId="88" borderId="8" xfId="1" applyFont="1" applyFill="1" applyBorder="1" applyAlignment="1">
      <alignment vertical="center" wrapText="1"/>
    </xf>
    <xf numFmtId="0" fontId="166" fillId="66" borderId="87" xfId="1" applyFont="1" applyFill="1" applyBorder="1" applyAlignment="1">
      <alignment vertical="center" wrapText="1"/>
    </xf>
    <xf numFmtId="0" fontId="166" fillId="88" borderId="12" xfId="1" applyFont="1" applyFill="1" applyBorder="1" applyAlignment="1">
      <alignment vertical="center" wrapText="1"/>
    </xf>
    <xf numFmtId="0" fontId="178" fillId="88" borderId="12" xfId="1" applyFont="1" applyFill="1" applyBorder="1" applyAlignment="1">
      <alignment vertical="center" wrapText="1"/>
    </xf>
    <xf numFmtId="0" fontId="36" fillId="88" borderId="3" xfId="1" applyFont="1" applyFill="1" applyBorder="1" applyAlignment="1">
      <alignment vertical="center" wrapText="1"/>
    </xf>
    <xf numFmtId="0" fontId="87" fillId="88" borderId="3" xfId="1" applyFont="1" applyFill="1" applyBorder="1" applyAlignment="1">
      <alignment vertical="center" wrapText="1"/>
    </xf>
    <xf numFmtId="0" fontId="87" fillId="88" borderId="3" xfId="1" applyFont="1" applyFill="1" applyBorder="1" applyAlignment="1">
      <alignment horizontal="left" vertical="center" wrapText="1"/>
    </xf>
    <xf numFmtId="1" fontId="36" fillId="66" borderId="87" xfId="1" applyNumberFormat="1" applyFont="1" applyFill="1" applyBorder="1" applyAlignment="1">
      <alignment horizontal="center" vertical="center" wrapText="1"/>
    </xf>
    <xf numFmtId="1" fontId="36" fillId="5" borderId="1" xfId="1" applyNumberFormat="1" applyFont="1" applyFill="1" applyBorder="1" applyAlignment="1">
      <alignment horizontal="center" vertical="center" wrapText="1"/>
    </xf>
    <xf numFmtId="1" fontId="36" fillId="88" borderId="163" xfId="1" applyNumberFormat="1" applyFont="1" applyFill="1" applyBorder="1" applyAlignment="1">
      <alignment horizontal="center" vertical="center" wrapText="1"/>
    </xf>
    <xf numFmtId="1" fontId="86" fillId="89" borderId="111" xfId="1" applyNumberFormat="1" applyFont="1" applyFill="1" applyBorder="1" applyAlignment="1">
      <alignment horizontal="center" vertical="center" wrapText="1"/>
    </xf>
    <xf numFmtId="0" fontId="36" fillId="66" borderId="87" xfId="1" applyFont="1" applyFill="1" applyBorder="1" applyAlignment="1">
      <alignment horizontal="center" vertical="center" wrapText="1"/>
    </xf>
    <xf numFmtId="49" fontId="87" fillId="88" borderId="3" xfId="1" applyNumberFormat="1" applyFont="1" applyFill="1" applyBorder="1" applyAlignment="1">
      <alignment horizontal="center" vertical="center" wrapText="1"/>
    </xf>
    <xf numFmtId="49" fontId="36" fillId="66" borderId="87" xfId="1" applyNumberFormat="1" applyFont="1" applyFill="1" applyBorder="1" applyAlignment="1">
      <alignment horizontal="center" vertical="center" wrapText="1"/>
    </xf>
    <xf numFmtId="0" fontId="87" fillId="88" borderId="3" xfId="1" applyFont="1" applyFill="1" applyBorder="1" applyAlignment="1">
      <alignment horizontal="center" vertical="center" wrapText="1"/>
    </xf>
    <xf numFmtId="166" fontId="36" fillId="66" borderId="87" xfId="1" applyNumberFormat="1" applyFont="1" applyFill="1" applyBorder="1" applyAlignment="1">
      <alignment horizontal="center" vertical="center" wrapText="1"/>
    </xf>
    <xf numFmtId="166" fontId="87" fillId="88" borderId="3" xfId="1" applyNumberFormat="1" applyFont="1" applyFill="1" applyBorder="1" applyAlignment="1">
      <alignment horizontal="center" vertical="center" wrapText="1"/>
    </xf>
    <xf numFmtId="166" fontId="36" fillId="88" borderId="24" xfId="1" applyNumberFormat="1" applyFont="1" applyFill="1" applyBorder="1" applyAlignment="1">
      <alignment horizontal="center" vertical="center" wrapText="1"/>
    </xf>
    <xf numFmtId="166" fontId="138" fillId="88" borderId="1" xfId="1" applyNumberFormat="1" applyFont="1" applyFill="1" applyBorder="1" applyAlignment="1">
      <alignment horizontal="center" vertical="center" wrapText="1"/>
    </xf>
    <xf numFmtId="15" fontId="36" fillId="66" borderId="87" xfId="1" applyNumberFormat="1" applyFont="1" applyFill="1" applyBorder="1" applyAlignment="1">
      <alignment horizontal="center" vertical="center" wrapText="1"/>
    </xf>
    <xf numFmtId="15" fontId="166" fillId="66" borderId="87" xfId="1" applyNumberFormat="1" applyFont="1" applyFill="1" applyBorder="1" applyAlignment="1">
      <alignment horizontal="center" vertical="center" wrapText="1"/>
    </xf>
    <xf numFmtId="166" fontId="178" fillId="88" borderId="3" xfId="1" applyNumberFormat="1" applyFont="1" applyFill="1" applyBorder="1" applyAlignment="1">
      <alignment horizontal="center" vertical="center" wrapText="1"/>
    </xf>
    <xf numFmtId="166" fontId="87" fillId="88" borderId="23" xfId="1" applyNumberFormat="1" applyFont="1" applyFill="1" applyBorder="1" applyAlignment="1">
      <alignment horizontal="center" vertical="center" wrapText="1"/>
    </xf>
    <xf numFmtId="166" fontId="87" fillId="88" borderId="12" xfId="1" applyNumberFormat="1" applyFont="1" applyFill="1" applyBorder="1" applyAlignment="1">
      <alignment horizontal="center" vertical="center" wrapText="1"/>
    </xf>
    <xf numFmtId="169" fontId="36" fillId="66" borderId="87" xfId="1" applyNumberFormat="1" applyFont="1" applyFill="1" applyBorder="1" applyAlignment="1">
      <alignment horizontal="center" vertical="center" wrapText="1"/>
    </xf>
    <xf numFmtId="0" fontId="36" fillId="5" borderId="1" xfId="1" quotePrefix="1" applyFont="1" applyFill="1" applyBorder="1" applyAlignment="1">
      <alignment horizontal="center" vertical="center" wrapText="1"/>
    </xf>
    <xf numFmtId="169" fontId="87" fillId="88" borderId="127" xfId="1" applyNumberFormat="1" applyFont="1" applyFill="1" applyBorder="1" applyAlignment="1">
      <alignment horizontal="center" vertical="center" wrapText="1"/>
    </xf>
    <xf numFmtId="166" fontId="36" fillId="88" borderId="129" xfId="1" applyNumberFormat="1" applyFont="1" applyFill="1" applyBorder="1" applyAlignment="1">
      <alignment horizontal="center" vertical="center" wrapText="1"/>
    </xf>
    <xf numFmtId="166" fontId="87" fillId="88" borderId="129" xfId="1" applyNumberFormat="1" applyFont="1" applyFill="1" applyBorder="1" applyAlignment="1">
      <alignment horizontal="center" vertical="center" wrapText="1"/>
    </xf>
    <xf numFmtId="165" fontId="36" fillId="66" borderId="87" xfId="1" applyNumberFormat="1" applyFont="1" applyFill="1" applyBorder="1" applyAlignment="1">
      <alignment horizontal="center" vertical="center" wrapText="1"/>
    </xf>
    <xf numFmtId="165" fontId="36" fillId="88" borderId="1" xfId="1" applyNumberFormat="1" applyFont="1" applyFill="1" applyBorder="1" applyAlignment="1">
      <alignment horizontal="center" vertical="center" wrapText="1"/>
    </xf>
    <xf numFmtId="165" fontId="36" fillId="5" borderId="1" xfId="1" applyNumberFormat="1" applyFont="1" applyFill="1" applyBorder="1" applyAlignment="1">
      <alignment horizontal="center" vertical="center" wrapText="1"/>
    </xf>
    <xf numFmtId="165" fontId="87" fillId="88" borderId="130" xfId="1" applyNumberFormat="1" applyFont="1" applyFill="1" applyBorder="1" applyAlignment="1">
      <alignment horizontal="center" vertical="center" wrapText="1"/>
    </xf>
    <xf numFmtId="0" fontId="233" fillId="66" borderId="87" xfId="2" applyFont="1" applyFill="1" applyBorder="1" applyAlignment="1">
      <alignment vertical="center" wrapText="1"/>
    </xf>
    <xf numFmtId="0" fontId="233" fillId="89" borderId="3" xfId="2" applyFont="1" applyFill="1" applyBorder="1" applyAlignment="1">
      <alignment vertical="center" wrapText="1"/>
    </xf>
    <xf numFmtId="0" fontId="233" fillId="88" borderId="3" xfId="2" applyFont="1" applyFill="1" applyBorder="1" applyAlignment="1">
      <alignment vertical="center" wrapText="1"/>
    </xf>
    <xf numFmtId="0" fontId="209" fillId="88" borderId="0" xfId="2" applyFont="1" applyFill="1" applyBorder="1" applyAlignment="1">
      <alignment vertical="center" wrapText="1"/>
    </xf>
    <xf numFmtId="0" fontId="167" fillId="66" borderId="87" xfId="8" applyFont="1" applyFill="1" applyBorder="1" applyAlignment="1">
      <alignment vertical="center" wrapText="1"/>
    </xf>
    <xf numFmtId="0" fontId="193" fillId="88" borderId="3" xfId="2" applyFont="1" applyFill="1" applyBorder="1" applyAlignment="1">
      <alignment vertical="center" wrapText="1"/>
    </xf>
    <xf numFmtId="169" fontId="36" fillId="66" borderId="87" xfId="1" quotePrefix="1" applyNumberFormat="1" applyFont="1" applyFill="1" applyBorder="1" applyAlignment="1">
      <alignment horizontal="center" vertical="center" wrapText="1"/>
    </xf>
    <xf numFmtId="169" fontId="87" fillId="88" borderId="3" xfId="1" quotePrefix="1" applyNumberFormat="1" applyFont="1" applyFill="1" applyBorder="1" applyAlignment="1">
      <alignment horizontal="center" vertical="center" wrapText="1"/>
    </xf>
    <xf numFmtId="169" fontId="87" fillId="88" borderId="131" xfId="1" applyNumberFormat="1" applyFont="1" applyFill="1" applyBorder="1" applyAlignment="1">
      <alignment horizontal="center" vertical="center" wrapText="1"/>
    </xf>
    <xf numFmtId="49" fontId="87" fillId="88" borderId="24" xfId="1" applyNumberFormat="1" applyFont="1" applyFill="1" applyBorder="1" applyAlignment="1">
      <alignment horizontal="center" vertical="center" wrapText="1"/>
    </xf>
    <xf numFmtId="169" fontId="87" fillId="88" borderId="3" xfId="1" applyNumberFormat="1" applyFont="1" applyFill="1" applyBorder="1" applyAlignment="1">
      <alignment horizontal="center" vertical="center" wrapText="1"/>
    </xf>
    <xf numFmtId="0" fontId="166" fillId="66" borderId="87" xfId="1" applyFont="1" applyFill="1" applyBorder="1" applyAlignment="1">
      <alignment horizontal="center" vertical="center" wrapText="1"/>
    </xf>
    <xf numFmtId="166" fontId="166" fillId="88" borderId="3" xfId="1" applyNumberFormat="1" applyFont="1" applyFill="1" applyBorder="1" applyAlignment="1">
      <alignment horizontal="center" vertical="center" wrapText="1"/>
    </xf>
    <xf numFmtId="0" fontId="178" fillId="88" borderId="3" xfId="1" applyFont="1" applyFill="1" applyBorder="1" applyAlignment="1">
      <alignment horizontal="center" vertical="center" wrapText="1"/>
    </xf>
    <xf numFmtId="0" fontId="87" fillId="88" borderId="132" xfId="1" applyFont="1" applyFill="1" applyBorder="1" applyAlignment="1">
      <alignment horizontal="center" vertical="center" wrapText="1"/>
    </xf>
    <xf numFmtId="169" fontId="36" fillId="88" borderId="3" xfId="1" applyNumberFormat="1" applyFont="1" applyFill="1" applyBorder="1" applyAlignment="1">
      <alignment horizontal="center" vertical="center" wrapText="1"/>
    </xf>
    <xf numFmtId="169" fontId="87" fillId="88" borderId="24" xfId="1" applyNumberFormat="1" applyFont="1" applyFill="1" applyBorder="1" applyAlignment="1">
      <alignment horizontal="center" vertical="center" wrapText="1"/>
    </xf>
    <xf numFmtId="169" fontId="87" fillId="88" borderId="12" xfId="1" applyNumberFormat="1" applyFont="1" applyFill="1" applyBorder="1" applyAlignment="1">
      <alignment horizontal="center" vertical="center" wrapText="1"/>
    </xf>
    <xf numFmtId="0" fontId="87" fillId="88" borderId="24" xfId="1" applyFont="1" applyFill="1" applyBorder="1" applyAlignment="1">
      <alignment horizontal="center" vertical="center" wrapText="1"/>
    </xf>
    <xf numFmtId="0" fontId="87" fillId="88" borderId="133" xfId="1" applyFont="1" applyFill="1" applyBorder="1" applyAlignment="1">
      <alignment horizontal="center" vertical="center" wrapText="1"/>
    </xf>
    <xf numFmtId="169" fontId="36" fillId="88" borderId="9" xfId="1" quotePrefix="1" applyNumberFormat="1" applyFont="1" applyFill="1" applyBorder="1" applyAlignment="1">
      <alignment horizontal="center" vertical="center" wrapText="1"/>
    </xf>
    <xf numFmtId="0" fontId="36" fillId="88" borderId="9" xfId="1" applyFont="1" applyFill="1" applyBorder="1" applyAlignment="1">
      <alignment horizontal="center" vertical="center" wrapText="1"/>
    </xf>
    <xf numFmtId="0" fontId="87" fillId="88" borderId="192" xfId="1" applyFont="1" applyFill="1" applyBorder="1" applyAlignment="1">
      <alignment horizontal="center" vertical="center" wrapText="1"/>
    </xf>
    <xf numFmtId="0" fontId="87" fillId="88" borderId="12" xfId="1" applyFont="1" applyFill="1" applyBorder="1" applyAlignment="1">
      <alignment horizontal="center" vertical="center" wrapText="1"/>
    </xf>
    <xf numFmtId="169" fontId="91" fillId="66" borderId="87" xfId="1" quotePrefix="1" applyNumberFormat="1" applyFont="1" applyFill="1" applyBorder="1" applyAlignment="1">
      <alignment horizontal="center" vertical="center" wrapText="1"/>
    </xf>
    <xf numFmtId="169" fontId="87" fillId="88" borderId="130" xfId="1" applyNumberFormat="1" applyFont="1" applyFill="1" applyBorder="1" applyAlignment="1">
      <alignment horizontal="center" vertical="center" wrapText="1"/>
    </xf>
    <xf numFmtId="169" fontId="91" fillId="66" borderId="87" xfId="1" applyNumberFormat="1" applyFont="1" applyFill="1" applyBorder="1" applyAlignment="1">
      <alignment horizontal="center" vertical="center" wrapText="1"/>
    </xf>
    <xf numFmtId="169" fontId="87" fillId="88" borderId="133" xfId="1" applyNumberFormat="1" applyFont="1" applyFill="1" applyBorder="1" applyAlignment="1">
      <alignment horizontal="center" vertical="center" wrapText="1"/>
    </xf>
    <xf numFmtId="169" fontId="87" fillId="88" borderId="23" xfId="1" applyNumberFormat="1" applyFont="1" applyFill="1" applyBorder="1" applyAlignment="1">
      <alignment horizontal="center" vertical="center" wrapText="1"/>
    </xf>
    <xf numFmtId="0" fontId="36" fillId="66" borderId="87" xfId="1" applyFont="1" applyFill="1" applyBorder="1" applyAlignment="1">
      <alignment horizontal="left" vertical="center" wrapText="1"/>
    </xf>
    <xf numFmtId="166" fontId="36" fillId="88" borderId="3" xfId="1" applyNumberFormat="1" applyFont="1" applyFill="1" applyBorder="1" applyAlignment="1">
      <alignment horizontal="left" vertical="center" wrapText="1"/>
    </xf>
    <xf numFmtId="166" fontId="87" fillId="88" borderId="3" xfId="1" applyNumberFormat="1" applyFont="1" applyFill="1" applyBorder="1" applyAlignment="1">
      <alignment vertical="center" wrapText="1"/>
    </xf>
    <xf numFmtId="14" fontId="36" fillId="66" borderId="87" xfId="1" applyNumberFormat="1" applyFont="1" applyFill="1" applyBorder="1" applyAlignment="1">
      <alignment horizontal="center" vertical="center" wrapText="1"/>
    </xf>
    <xf numFmtId="14" fontId="87" fillId="88" borderId="3" xfId="1" applyNumberFormat="1" applyFont="1" applyFill="1" applyBorder="1" applyAlignment="1">
      <alignment horizontal="center" vertical="center" wrapText="1"/>
    </xf>
    <xf numFmtId="14" fontId="88" fillId="66" borderId="87" xfId="1" applyNumberFormat="1" applyFont="1" applyFill="1" applyBorder="1" applyAlignment="1">
      <alignment horizontal="center" vertical="center" wrapText="1"/>
    </xf>
    <xf numFmtId="14" fontId="84" fillId="66" borderId="22" xfId="1" applyNumberFormat="1" applyFont="1" applyFill="1" applyBorder="1" applyAlignment="1">
      <alignment horizontal="center" vertical="center" wrapText="1"/>
    </xf>
    <xf numFmtId="0" fontId="167" fillId="88" borderId="1" xfId="2" applyFont="1" applyFill="1" applyBorder="1" applyAlignment="1">
      <alignment horizontal="center" vertical="center" wrapText="1"/>
    </xf>
    <xf numFmtId="169" fontId="36" fillId="88" borderId="1" xfId="1" applyNumberFormat="1" applyFont="1" applyFill="1" applyBorder="1" applyAlignment="1">
      <alignment horizontal="left" vertical="center" wrapText="1"/>
    </xf>
    <xf numFmtId="166" fontId="167" fillId="88" borderId="1" xfId="2" applyNumberFormat="1" applyFont="1" applyFill="1" applyBorder="1" applyAlignment="1">
      <alignment horizontal="center" vertical="center" wrapText="1"/>
    </xf>
    <xf numFmtId="169" fontId="91" fillId="88" borderId="29" xfId="1" applyNumberFormat="1" applyFont="1" applyFill="1" applyBorder="1" applyAlignment="1">
      <alignment horizontal="center" vertical="center" wrapText="1"/>
    </xf>
    <xf numFmtId="169" fontId="91" fillId="88" borderId="1" xfId="1" applyNumberFormat="1" applyFont="1" applyFill="1" applyBorder="1" applyAlignment="1">
      <alignment horizontal="center" vertical="center" wrapText="1"/>
    </xf>
    <xf numFmtId="169" fontId="91" fillId="88" borderId="30" xfId="1" applyNumberFormat="1" applyFont="1" applyFill="1" applyBorder="1" applyAlignment="1">
      <alignment horizontal="center" vertical="center" wrapText="1"/>
    </xf>
    <xf numFmtId="169" fontId="91" fillId="88" borderId="2" xfId="1" applyNumberFormat="1" applyFont="1" applyFill="1" applyBorder="1" applyAlignment="1">
      <alignment horizontal="center" vertical="center" wrapText="1"/>
    </xf>
    <xf numFmtId="14" fontId="36" fillId="88" borderId="1" xfId="1" applyNumberFormat="1" applyFont="1" applyFill="1" applyBorder="1" applyAlignment="1">
      <alignment horizontal="left" vertical="center" wrapText="1"/>
    </xf>
    <xf numFmtId="0" fontId="36" fillId="88" borderId="2" xfId="1" quotePrefix="1" applyFont="1" applyFill="1" applyBorder="1" applyAlignment="1">
      <alignment horizontal="center" vertical="center" wrapText="1"/>
    </xf>
    <xf numFmtId="14" fontId="36" fillId="88" borderId="3" xfId="1" applyNumberFormat="1" applyFont="1" applyFill="1" applyBorder="1" applyAlignment="1">
      <alignment horizontal="center" vertical="center" wrapText="1"/>
    </xf>
    <xf numFmtId="49" fontId="2" fillId="4" borderId="22" xfId="1" applyNumberFormat="1" applyFont="1" applyFill="1" applyBorder="1" applyAlignment="1">
      <alignment horizontal="center" vertical="center" wrapText="1"/>
    </xf>
    <xf numFmtId="0" fontId="87" fillId="5" borderId="0" xfId="1" applyFont="1" applyFill="1" applyAlignment="1">
      <alignment vertical="center" wrapText="1"/>
    </xf>
    <xf numFmtId="0" fontId="36" fillId="5" borderId="0" xfId="1" applyFont="1" applyFill="1" applyAlignment="1">
      <alignment horizontal="center" vertical="center" wrapText="1"/>
    </xf>
    <xf numFmtId="49" fontId="36" fillId="5" borderId="0" xfId="1" applyNumberFormat="1" applyFont="1" applyFill="1" applyAlignment="1">
      <alignment horizontal="center" vertical="center" wrapText="1"/>
    </xf>
    <xf numFmtId="169" fontId="36" fillId="5" borderId="0" xfId="1" applyNumberFormat="1" applyFont="1" applyFill="1" applyAlignment="1">
      <alignment horizontal="center" vertical="center" wrapText="1"/>
    </xf>
    <xf numFmtId="49" fontId="36" fillId="66" borderId="0" xfId="1" applyNumberFormat="1" applyFont="1" applyFill="1" applyAlignment="1">
      <alignment horizontal="center" vertical="center" wrapText="1"/>
    </xf>
    <xf numFmtId="0" fontId="36" fillId="88" borderId="0" xfId="1" applyFont="1" applyFill="1" applyAlignment="1">
      <alignment horizontal="center" vertical="center" wrapText="1"/>
    </xf>
    <xf numFmtId="0" fontId="153" fillId="78" borderId="0" xfId="1" applyFont="1" applyFill="1" applyAlignment="1">
      <alignment horizontal="center" vertical="center" wrapText="1"/>
    </xf>
    <xf numFmtId="169" fontId="36" fillId="88" borderId="0" xfId="1" applyNumberFormat="1" applyFont="1" applyFill="1" applyAlignment="1">
      <alignment horizontal="center" vertical="center" wrapText="1"/>
    </xf>
    <xf numFmtId="169" fontId="153" fillId="78" borderId="0" xfId="1" applyNumberFormat="1" applyFont="1" applyFill="1" applyAlignment="1">
      <alignment horizontal="center" vertical="center" wrapText="1"/>
    </xf>
    <xf numFmtId="0" fontId="87" fillId="5" borderId="0" xfId="1" applyFont="1" applyFill="1" applyAlignment="1">
      <alignment horizontal="left" vertical="center" wrapText="1"/>
    </xf>
    <xf numFmtId="0" fontId="36" fillId="5" borderId="0" xfId="1" applyFont="1" applyFill="1" applyAlignment="1">
      <alignment horizontal="left" vertical="center" wrapText="1"/>
    </xf>
    <xf numFmtId="0" fontId="87" fillId="88" borderId="0" xfId="1" applyFont="1" applyFill="1" applyAlignment="1">
      <alignment horizontal="left" vertical="center" wrapText="1"/>
    </xf>
    <xf numFmtId="0" fontId="166" fillId="5" borderId="0" xfId="1" applyFont="1" applyFill="1" applyAlignment="1">
      <alignment vertical="center" wrapText="1"/>
    </xf>
    <xf numFmtId="49" fontId="36" fillId="88" borderId="0" xfId="1" applyNumberFormat="1" applyFont="1" applyFill="1" applyAlignment="1">
      <alignment horizontal="center" vertical="center" wrapText="1"/>
    </xf>
    <xf numFmtId="0" fontId="178" fillId="5" borderId="0" xfId="1" applyFont="1" applyFill="1" applyAlignment="1">
      <alignment horizontal="center" vertical="center" wrapText="1"/>
    </xf>
    <xf numFmtId="169" fontId="87" fillId="5" borderId="0" xfId="1" applyNumberFormat="1" applyFont="1" applyFill="1" applyAlignment="1">
      <alignment horizontal="center" vertical="center" wrapText="1"/>
    </xf>
    <xf numFmtId="0" fontId="36" fillId="5" borderId="0" xfId="1" applyFont="1" applyFill="1" applyAlignment="1">
      <alignment horizontal="center" vertical="center"/>
    </xf>
    <xf numFmtId="169" fontId="36" fillId="5" borderId="0" xfId="1" applyNumberFormat="1" applyFont="1" applyFill="1" applyAlignment="1">
      <alignment horizontal="center" vertical="center"/>
    </xf>
    <xf numFmtId="169" fontId="36" fillId="88" borderId="0" xfId="1" quotePrefix="1" applyNumberFormat="1" applyFont="1" applyFill="1" applyAlignment="1">
      <alignment horizontal="center" vertical="center" wrapText="1"/>
    </xf>
    <xf numFmtId="0" fontId="153" fillId="78" borderId="0" xfId="1" applyFont="1" applyFill="1" applyAlignment="1">
      <alignment horizontal="left" vertical="center" wrapText="1"/>
    </xf>
    <xf numFmtId="17" fontId="87" fillId="88" borderId="0" xfId="1" applyNumberFormat="1" applyFont="1" applyFill="1" applyAlignment="1">
      <alignment horizontal="left" vertical="center" wrapText="1"/>
    </xf>
    <xf numFmtId="0" fontId="90" fillId="4" borderId="0" xfId="0" applyFont="1" applyFill="1" applyAlignment="1">
      <alignment horizontal="left" vertical="center" wrapText="1"/>
    </xf>
    <xf numFmtId="0" fontId="86" fillId="4" borderId="0" xfId="0" applyFont="1" applyFill="1" applyAlignment="1">
      <alignment horizontal="left" vertical="center" wrapText="1"/>
    </xf>
    <xf numFmtId="14" fontId="36" fillId="5" borderId="32" xfId="1" applyNumberFormat="1" applyFont="1" applyFill="1" applyBorder="1" applyAlignment="1">
      <alignment horizontal="center" vertical="center" wrapText="1"/>
    </xf>
    <xf numFmtId="0" fontId="2" fillId="3" borderId="0" xfId="1" applyFont="1" applyAlignment="1">
      <alignment horizontal="center" wrapText="1"/>
    </xf>
    <xf numFmtId="0" fontId="2" fillId="3" borderId="0" xfId="1" applyFont="1" applyAlignment="1">
      <alignment horizontal="center" vertical="center" wrapText="1"/>
    </xf>
    <xf numFmtId="0" fontId="2" fillId="3" borderId="0" xfId="1" applyFont="1" applyAlignment="1">
      <alignment horizontal="center"/>
    </xf>
    <xf numFmtId="0" fontId="2" fillId="3" borderId="0" xfId="1" applyFont="1" applyAlignment="1">
      <alignment horizontal="center" vertical="center"/>
    </xf>
    <xf numFmtId="0" fontId="2" fillId="3" borderId="0" xfId="1" applyFont="1" applyAlignment="1">
      <alignment horizontal="left" vertical="center" wrapText="1"/>
    </xf>
    <xf numFmtId="1" fontId="2" fillId="67" borderId="91" xfId="1" applyNumberFormat="1" applyFont="1" applyFill="1" applyBorder="1" applyAlignment="1">
      <alignment horizontal="center" vertical="center" wrapText="1"/>
    </xf>
    <xf numFmtId="169" fontId="2" fillId="66" borderId="22" xfId="1" applyNumberFormat="1" applyFont="1" applyFill="1" applyBorder="1" applyAlignment="1">
      <alignment horizontal="center" vertical="center"/>
    </xf>
    <xf numFmtId="49" fontId="2" fillId="66" borderId="22" xfId="1" applyNumberFormat="1" applyFont="1" applyFill="1" applyBorder="1" applyAlignment="1">
      <alignment horizontal="center" vertical="center"/>
    </xf>
    <xf numFmtId="1" fontId="2" fillId="81" borderId="91" xfId="1" applyNumberFormat="1" applyFont="1" applyFill="1" applyBorder="1" applyAlignment="1">
      <alignment horizontal="center" vertical="center" wrapText="1"/>
    </xf>
    <xf numFmtId="169" fontId="2" fillId="81" borderId="22" xfId="1" applyNumberFormat="1" applyFont="1" applyFill="1" applyBorder="1" applyAlignment="1">
      <alignment horizontal="center" vertical="center"/>
    </xf>
    <xf numFmtId="49" fontId="2" fillId="81" borderId="22" xfId="1" applyNumberFormat="1" applyFont="1" applyFill="1" applyBorder="1" applyAlignment="1">
      <alignment horizontal="center" vertical="center"/>
    </xf>
    <xf numFmtId="1" fontId="2" fillId="4" borderId="91" xfId="1" applyNumberFormat="1" applyFont="1" applyFill="1" applyBorder="1" applyAlignment="1">
      <alignment horizontal="center" vertical="center" wrapText="1"/>
    </xf>
    <xf numFmtId="169" fontId="2" fillId="5" borderId="46" xfId="1" applyNumberFormat="1" applyFont="1" applyFill="1" applyBorder="1" applyAlignment="1">
      <alignment horizontal="center" vertical="center" wrapText="1"/>
    </xf>
    <xf numFmtId="49" fontId="2" fillId="5" borderId="22" xfId="1" applyNumberFormat="1" applyFont="1" applyFill="1" applyBorder="1" applyAlignment="1">
      <alignment horizontal="center" vertical="center"/>
    </xf>
    <xf numFmtId="1" fontId="2" fillId="4" borderId="163" xfId="1" applyNumberFormat="1" applyFont="1" applyFill="1" applyBorder="1" applyAlignment="1">
      <alignment horizontal="center" vertical="center" wrapText="1"/>
    </xf>
    <xf numFmtId="169" fontId="2" fillId="5" borderId="22" xfId="1" applyNumberFormat="1" applyFont="1" applyFill="1" applyBorder="1" applyAlignment="1">
      <alignment horizontal="center" vertical="center" wrapText="1"/>
    </xf>
    <xf numFmtId="169" fontId="2" fillId="5" borderId="22" xfId="1" applyNumberFormat="1" applyFont="1" applyFill="1" applyBorder="1" applyAlignment="1">
      <alignment horizontal="center" vertical="center"/>
    </xf>
    <xf numFmtId="0" fontId="2" fillId="88" borderId="0" xfId="1" applyFont="1" applyFill="1" applyAlignment="1">
      <alignment horizontal="center" vertical="center"/>
    </xf>
    <xf numFmtId="169" fontId="2" fillId="88" borderId="0" xfId="1" applyNumberFormat="1" applyFont="1" applyFill="1" applyAlignment="1">
      <alignment horizontal="center" vertical="center"/>
    </xf>
    <xf numFmtId="0" fontId="2" fillId="67" borderId="0" xfId="0" applyFont="1" applyFill="1" applyAlignment="1">
      <alignment vertical="top" wrapText="1"/>
    </xf>
    <xf numFmtId="0" fontId="2" fillId="67" borderId="2" xfId="1" applyFont="1" applyFill="1" applyBorder="1" applyAlignment="1">
      <alignment horizontal="center" vertical="center"/>
    </xf>
    <xf numFmtId="169" fontId="2" fillId="67" borderId="22" xfId="1" applyNumberFormat="1" applyFont="1" applyFill="1" applyBorder="1" applyAlignment="1">
      <alignment horizontal="center" vertical="center"/>
    </xf>
    <xf numFmtId="49" fontId="2" fillId="5" borderId="22" xfId="1" applyNumberFormat="1" applyFont="1" applyFill="1" applyBorder="1" applyAlignment="1">
      <alignment horizontal="center" vertical="center" wrapText="1"/>
    </xf>
    <xf numFmtId="169" fontId="2" fillId="4" borderId="17" xfId="1" applyNumberFormat="1" applyFont="1" applyFill="1" applyBorder="1" applyAlignment="1">
      <alignment horizontal="center" vertical="center" wrapText="1"/>
    </xf>
    <xf numFmtId="1" fontId="2" fillId="81" borderId="1" xfId="1" applyNumberFormat="1" applyFont="1" applyFill="1" applyBorder="1" applyAlignment="1">
      <alignment horizontal="center" vertical="center" wrapText="1"/>
    </xf>
    <xf numFmtId="0" fontId="2" fillId="81" borderId="22" xfId="0" applyFont="1" applyFill="1" applyBorder="1" applyAlignment="1">
      <alignment horizontal="center" vertical="center" wrapText="1"/>
    </xf>
    <xf numFmtId="1" fontId="2" fillId="4" borderId="22" xfId="1" applyNumberFormat="1" applyFont="1" applyFill="1" applyBorder="1" applyAlignment="1">
      <alignment horizontal="center" vertical="center" wrapText="1"/>
    </xf>
    <xf numFmtId="0" fontId="2" fillId="88" borderId="30" xfId="1" applyFont="1" applyFill="1" applyBorder="1" applyAlignment="1">
      <alignment horizontal="center" vertical="center"/>
    </xf>
    <xf numFmtId="169" fontId="2" fillId="88" borderId="22" xfId="1" applyNumberFormat="1" applyFont="1" applyFill="1" applyBorder="1" applyAlignment="1">
      <alignment horizontal="center" vertical="center"/>
    </xf>
    <xf numFmtId="1" fontId="2" fillId="65" borderId="91" xfId="1" applyNumberFormat="1" applyFont="1" applyFill="1" applyBorder="1" applyAlignment="1">
      <alignment horizontal="center" vertical="center" wrapText="1"/>
    </xf>
    <xf numFmtId="169" fontId="2" fillId="65" borderId="22" xfId="1" applyNumberFormat="1" applyFont="1" applyFill="1" applyBorder="1" applyAlignment="1">
      <alignment horizontal="center" vertical="center" wrapText="1"/>
    </xf>
    <xf numFmtId="49" fontId="2" fillId="65" borderId="22" xfId="1" applyNumberFormat="1" applyFont="1" applyFill="1" applyBorder="1" applyAlignment="1">
      <alignment horizontal="center" vertical="center"/>
    </xf>
    <xf numFmtId="1" fontId="2" fillId="67" borderId="172" xfId="1" applyNumberFormat="1" applyFont="1" applyFill="1" applyBorder="1" applyAlignment="1">
      <alignment horizontal="center" vertical="center" wrapText="1"/>
    </xf>
    <xf numFmtId="49" fontId="2" fillId="67" borderId="22" xfId="1" applyNumberFormat="1" applyFont="1" applyFill="1" applyBorder="1" applyAlignment="1">
      <alignment horizontal="center" vertical="center"/>
    </xf>
    <xf numFmtId="1" fontId="2" fillId="67" borderId="3" xfId="1" applyNumberFormat="1" applyFont="1" applyFill="1" applyBorder="1" applyAlignment="1">
      <alignment horizontal="center" vertical="center" wrapText="1"/>
    </xf>
    <xf numFmtId="169" fontId="2" fillId="67" borderId="3" xfId="1" applyNumberFormat="1" applyFont="1" applyFill="1" applyBorder="1" applyAlignment="1">
      <alignment horizontal="center" vertical="center"/>
    </xf>
    <xf numFmtId="49" fontId="2" fillId="67" borderId="104" xfId="1" applyNumberFormat="1" applyFont="1" applyFill="1" applyBorder="1" applyAlignment="1">
      <alignment horizontal="center" vertical="center"/>
    </xf>
    <xf numFmtId="1" fontId="2" fillId="65" borderId="22" xfId="1" applyNumberFormat="1" applyFont="1" applyFill="1" applyBorder="1" applyAlignment="1">
      <alignment horizontal="center" vertical="center" wrapText="1"/>
    </xf>
    <xf numFmtId="169" fontId="2" fillId="65" borderId="1" xfId="1" applyNumberFormat="1" applyFont="1" applyFill="1" applyBorder="1" applyAlignment="1">
      <alignment horizontal="center" vertical="center" wrapText="1"/>
    </xf>
    <xf numFmtId="169" fontId="2" fillId="4" borderId="22" xfId="1" applyNumberFormat="1" applyFont="1" applyFill="1" applyBorder="1" applyAlignment="1">
      <alignment horizontal="center" vertical="center" wrapText="1"/>
    </xf>
    <xf numFmtId="169" fontId="2" fillId="67" borderId="1" xfId="1" applyNumberFormat="1" applyFont="1" applyFill="1" applyBorder="1" applyAlignment="1">
      <alignment horizontal="center" vertical="center" wrapText="1"/>
    </xf>
    <xf numFmtId="49" fontId="2" fillId="67" borderId="22" xfId="1" applyNumberFormat="1" applyFont="1" applyFill="1" applyBorder="1" applyAlignment="1">
      <alignment horizontal="center" vertical="center" wrapText="1"/>
    </xf>
    <xf numFmtId="0" fontId="2" fillId="67" borderId="2" xfId="0" applyFont="1" applyFill="1" applyBorder="1" applyAlignment="1">
      <alignment horizontal="left" vertical="center" wrapText="1"/>
    </xf>
    <xf numFmtId="0" fontId="2" fillId="67" borderId="1" xfId="0" applyFont="1" applyFill="1" applyBorder="1" applyAlignment="1">
      <alignment vertical="center" wrapText="1"/>
    </xf>
    <xf numFmtId="1" fontId="2" fillId="4" borderId="111" xfId="1" applyNumberFormat="1" applyFont="1" applyFill="1" applyBorder="1" applyAlignment="1">
      <alignment horizontal="center" vertical="center" wrapText="1"/>
    </xf>
    <xf numFmtId="169" fontId="2" fillId="4" borderId="131" xfId="1" quotePrefix="1" applyNumberFormat="1" applyFont="1" applyFill="1" applyBorder="1" applyAlignment="1">
      <alignment horizontal="center" vertical="center"/>
    </xf>
    <xf numFmtId="49" fontId="2" fillId="4" borderId="24" xfId="1" applyNumberFormat="1" applyFont="1" applyFill="1" applyBorder="1" applyAlignment="1">
      <alignment horizontal="center" vertical="center"/>
    </xf>
    <xf numFmtId="169" fontId="2" fillId="4" borderId="24" xfId="1" quotePrefix="1" applyNumberFormat="1" applyFont="1" applyFill="1" applyBorder="1" applyAlignment="1">
      <alignment horizontal="center" vertical="center"/>
    </xf>
    <xf numFmtId="49" fontId="2" fillId="4" borderId="24" xfId="1" applyNumberFormat="1" applyFont="1" applyFill="1" applyBorder="1" applyAlignment="1">
      <alignment horizontal="center" vertical="center" wrapText="1"/>
    </xf>
    <xf numFmtId="0" fontId="2" fillId="87" borderId="18" xfId="0" applyFont="1" applyFill="1" applyBorder="1" applyAlignment="1">
      <alignment vertical="top" wrapText="1"/>
    </xf>
    <xf numFmtId="0" fontId="2" fillId="67" borderId="53" xfId="1" applyFont="1" applyFill="1" applyBorder="1" applyAlignment="1">
      <alignment horizontal="center" vertical="center"/>
    </xf>
    <xf numFmtId="169" fontId="2" fillId="67" borderId="52" xfId="1" applyNumberFormat="1" applyFont="1" applyFill="1" applyBorder="1" applyAlignment="1">
      <alignment horizontal="center" vertical="center"/>
    </xf>
    <xf numFmtId="169" fontId="2" fillId="81" borderId="22" xfId="1" applyNumberFormat="1" applyFont="1" applyFill="1" applyBorder="1" applyAlignment="1">
      <alignment horizontal="center" vertical="center" wrapText="1"/>
    </xf>
    <xf numFmtId="49" fontId="2" fillId="81" borderId="22" xfId="1" applyNumberFormat="1" applyFont="1" applyFill="1" applyBorder="1" applyAlignment="1">
      <alignment horizontal="center" vertical="center" wrapText="1"/>
    </xf>
    <xf numFmtId="1" fontId="2" fillId="81" borderId="22" xfId="1" applyNumberFormat="1" applyFont="1" applyFill="1" applyBorder="1" applyAlignment="1">
      <alignment horizontal="center" vertical="center" wrapText="1"/>
    </xf>
    <xf numFmtId="169" fontId="2" fillId="81" borderId="1" xfId="1" applyNumberFormat="1" applyFont="1" applyFill="1" applyBorder="1" applyAlignment="1">
      <alignment horizontal="center" vertical="center"/>
    </xf>
    <xf numFmtId="0" fontId="2" fillId="81" borderId="0" xfId="0" applyFont="1" applyFill="1" applyAlignment="1">
      <alignment vertical="center" wrapText="1"/>
    </xf>
    <xf numFmtId="169" fontId="2" fillId="67" borderId="22" xfId="1" applyNumberFormat="1" applyFont="1" applyFill="1" applyBorder="1" applyAlignment="1">
      <alignment horizontal="center" vertical="center" wrapText="1"/>
    </xf>
    <xf numFmtId="169" fontId="2" fillId="4" borderId="22" xfId="1" applyNumberFormat="1" applyFont="1" applyFill="1" applyBorder="1" applyAlignment="1">
      <alignment horizontal="center" vertical="center"/>
    </xf>
    <xf numFmtId="1" fontId="2" fillId="67" borderId="22" xfId="1" applyNumberFormat="1" applyFont="1" applyFill="1" applyBorder="1" applyAlignment="1">
      <alignment horizontal="center" vertical="center" wrapText="1"/>
    </xf>
    <xf numFmtId="165" fontId="2" fillId="81" borderId="1" xfId="1" applyNumberFormat="1" applyFont="1" applyFill="1" applyBorder="1" applyAlignment="1">
      <alignment horizontal="left" vertical="center" wrapText="1"/>
    </xf>
    <xf numFmtId="49" fontId="2" fillId="4" borderId="22" xfId="1" applyNumberFormat="1" applyFont="1" applyFill="1" applyBorder="1" applyAlignment="1">
      <alignment horizontal="center" vertical="center"/>
    </xf>
    <xf numFmtId="169" fontId="2" fillId="67" borderId="46" xfId="1" applyNumberFormat="1" applyFont="1" applyFill="1" applyBorder="1" applyAlignment="1">
      <alignment horizontal="center" vertical="center" wrapText="1"/>
    </xf>
    <xf numFmtId="0" fontId="2" fillId="5" borderId="0" xfId="1" applyFont="1" applyFill="1" applyAlignment="1">
      <alignment horizontal="center" vertical="center"/>
    </xf>
    <xf numFmtId="169" fontId="2" fillId="5" borderId="0" xfId="1" applyNumberFormat="1" applyFont="1" applyFill="1" applyAlignment="1">
      <alignment horizontal="center" vertical="center"/>
    </xf>
    <xf numFmtId="0" fontId="2" fillId="5" borderId="30" xfId="1" applyFont="1" applyFill="1" applyBorder="1" applyAlignment="1">
      <alignment horizontal="center" vertical="center"/>
    </xf>
    <xf numFmtId="169" fontId="2" fillId="5" borderId="73" xfId="1" applyNumberFormat="1" applyFont="1" applyFill="1" applyBorder="1" applyAlignment="1">
      <alignment horizontal="center" vertical="center"/>
    </xf>
    <xf numFmtId="169" fontId="2" fillId="4" borderId="1" xfId="1" applyNumberFormat="1" applyFont="1" applyFill="1" applyBorder="1" applyAlignment="1">
      <alignment horizontal="center" vertical="center"/>
    </xf>
    <xf numFmtId="165" fontId="2" fillId="67" borderId="1" xfId="1" applyNumberFormat="1" applyFont="1" applyFill="1" applyBorder="1" applyAlignment="1">
      <alignment horizontal="left" vertical="center" wrapText="1"/>
    </xf>
    <xf numFmtId="169" fontId="2" fillId="81" borderId="46" xfId="1" applyNumberFormat="1" applyFont="1" applyFill="1" applyBorder="1" applyAlignment="1">
      <alignment horizontal="center" vertical="center"/>
    </xf>
    <xf numFmtId="0" fontId="2" fillId="81" borderId="13" xfId="7" applyFont="1" applyFill="1" applyBorder="1" applyAlignment="1">
      <alignment vertical="center" wrapText="1"/>
    </xf>
    <xf numFmtId="0" fontId="2" fillId="81" borderId="1" xfId="7" applyFont="1" applyFill="1" applyBorder="1" applyAlignment="1">
      <alignment horizontal="left" vertical="center" wrapText="1"/>
    </xf>
    <xf numFmtId="169" fontId="2" fillId="81" borderId="0" xfId="1" applyNumberFormat="1" applyFont="1" applyFill="1" applyAlignment="1">
      <alignment horizontal="center" vertical="center" wrapText="1"/>
    </xf>
    <xf numFmtId="169" fontId="2" fillId="67" borderId="1" xfId="1" applyNumberFormat="1" applyFont="1" applyFill="1" applyBorder="1" applyAlignment="1">
      <alignment horizontal="center" vertical="center"/>
    </xf>
    <xf numFmtId="169" fontId="2" fillId="5" borderId="24" xfId="1" applyNumberFormat="1" applyFont="1" applyFill="1" applyBorder="1" applyAlignment="1">
      <alignment horizontal="center" vertical="center"/>
    </xf>
    <xf numFmtId="169" fontId="2" fillId="81" borderId="52" xfId="1" applyNumberFormat="1" applyFont="1" applyFill="1" applyBorder="1" applyAlignment="1">
      <alignment horizontal="center" vertical="center"/>
    </xf>
    <xf numFmtId="1" fontId="2" fillId="89" borderId="22" xfId="1" applyNumberFormat="1" applyFont="1" applyFill="1" applyBorder="1" applyAlignment="1">
      <alignment horizontal="center" vertical="center" wrapText="1"/>
    </xf>
    <xf numFmtId="0" fontId="2" fillId="10" borderId="1" xfId="1" applyFont="1" applyFill="1" applyBorder="1" applyAlignment="1">
      <alignment horizontal="center" vertical="top" wrapText="1"/>
    </xf>
    <xf numFmtId="169" fontId="2" fillId="4" borderId="52" xfId="1" applyNumberFormat="1" applyFont="1" applyFill="1" applyBorder="1" applyAlignment="1">
      <alignment horizontal="center" vertical="center"/>
    </xf>
    <xf numFmtId="169" fontId="2" fillId="67" borderId="59" xfId="1" applyNumberFormat="1" applyFont="1" applyFill="1" applyBorder="1" applyAlignment="1">
      <alignment horizontal="center" vertical="center" wrapText="1"/>
    </xf>
    <xf numFmtId="49" fontId="2" fillId="67" borderId="59" xfId="1" applyNumberFormat="1" applyFont="1" applyFill="1" applyBorder="1" applyAlignment="1">
      <alignment horizontal="center" vertical="center" wrapText="1"/>
    </xf>
    <xf numFmtId="0" fontId="2" fillId="67" borderId="0" xfId="0" applyFont="1" applyFill="1" applyAlignment="1">
      <alignment vertical="center" wrapText="1"/>
    </xf>
    <xf numFmtId="0" fontId="2" fillId="67" borderId="0" xfId="0" applyFont="1" applyFill="1" applyAlignment="1">
      <alignment horizontal="left" vertical="center" wrapText="1"/>
    </xf>
    <xf numFmtId="1" fontId="2" fillId="67" borderId="1" xfId="1" applyNumberFormat="1" applyFont="1" applyFill="1" applyBorder="1" applyAlignment="1">
      <alignment horizontal="center" vertical="center" wrapText="1"/>
    </xf>
    <xf numFmtId="169" fontId="2" fillId="65" borderId="22" xfId="1" applyNumberFormat="1" applyFont="1" applyFill="1" applyBorder="1" applyAlignment="1">
      <alignment horizontal="center" vertical="center"/>
    </xf>
    <xf numFmtId="49" fontId="2" fillId="65" borderId="22" xfId="1" applyNumberFormat="1" applyFont="1" applyFill="1" applyBorder="1" applyAlignment="1">
      <alignment horizontal="center" vertical="center" wrapText="1"/>
    </xf>
    <xf numFmtId="169" fontId="2" fillId="4" borderId="29" xfId="1" applyNumberFormat="1"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87" borderId="9" xfId="0" applyFont="1" applyFill="1" applyBorder="1" applyAlignment="1">
      <alignment vertical="top" wrapText="1"/>
    </xf>
    <xf numFmtId="0" fontId="2" fillId="67" borderId="30" xfId="1" applyFont="1" applyFill="1" applyBorder="1" applyAlignment="1">
      <alignment horizontal="center" vertical="center"/>
    </xf>
    <xf numFmtId="1" fontId="2" fillId="4" borderId="1" xfId="1" applyNumberFormat="1" applyFont="1" applyFill="1" applyBorder="1" applyAlignment="1">
      <alignment horizontal="center" vertical="center" wrapText="1"/>
    </xf>
    <xf numFmtId="169" fontId="2" fillId="4" borderId="1" xfId="1" applyNumberFormat="1" applyFont="1" applyFill="1" applyBorder="1" applyAlignment="1">
      <alignment horizontal="center" vertical="center" wrapText="1"/>
    </xf>
    <xf numFmtId="0" fontId="2" fillId="4" borderId="29" xfId="1" applyFont="1" applyFill="1" applyBorder="1" applyAlignment="1">
      <alignment horizontal="center" vertical="center" wrapText="1"/>
    </xf>
    <xf numFmtId="0" fontId="2" fillId="4" borderId="0" xfId="0" applyFont="1" applyFill="1" applyAlignment="1">
      <alignment horizontal="left" vertical="top" wrapText="1"/>
    </xf>
    <xf numFmtId="0" fontId="2" fillId="81" borderId="1" xfId="1" applyFont="1" applyFill="1" applyBorder="1" applyAlignment="1">
      <alignment horizontal="left" vertical="center" wrapText="1"/>
    </xf>
    <xf numFmtId="0" fontId="2" fillId="67" borderId="30" xfId="0" applyFont="1" applyFill="1" applyBorder="1" applyAlignment="1">
      <alignment horizontal="left" vertical="center" wrapText="1"/>
    </xf>
    <xf numFmtId="169" fontId="2" fillId="81" borderId="46" xfId="1" applyNumberFormat="1" applyFont="1" applyFill="1" applyBorder="1" applyAlignment="1">
      <alignment horizontal="center" vertical="center" wrapText="1"/>
    </xf>
    <xf numFmtId="169" fontId="2" fillId="81" borderId="1" xfId="1" applyNumberFormat="1" applyFont="1" applyFill="1" applyBorder="1" applyAlignment="1">
      <alignment horizontal="center" vertical="center" wrapText="1"/>
    </xf>
    <xf numFmtId="169" fontId="2" fillId="81" borderId="73" xfId="1" applyNumberFormat="1" applyFont="1" applyFill="1" applyBorder="1" applyAlignment="1">
      <alignment horizontal="center" vertical="center"/>
    </xf>
    <xf numFmtId="49" fontId="2" fillId="81" borderId="73" xfId="1" applyNumberFormat="1" applyFont="1" applyFill="1" applyBorder="1" applyAlignment="1">
      <alignment horizontal="center" vertical="center" wrapText="1"/>
    </xf>
    <xf numFmtId="1" fontId="2" fillId="89" borderId="1" xfId="1" applyNumberFormat="1" applyFont="1" applyFill="1" applyBorder="1" applyAlignment="1">
      <alignment horizontal="center" vertical="center" wrapText="1"/>
    </xf>
    <xf numFmtId="0" fontId="2" fillId="5" borderId="1" xfId="1" applyFont="1" applyFill="1" applyBorder="1" applyAlignment="1">
      <alignment horizontal="center" vertical="center"/>
    </xf>
    <xf numFmtId="169" fontId="2" fillId="4" borderId="1" xfId="1" quotePrefix="1" applyNumberFormat="1" applyFont="1" applyFill="1" applyBorder="1" applyAlignment="1">
      <alignment horizontal="center" vertical="center"/>
    </xf>
    <xf numFmtId="1" fontId="2" fillId="81" borderId="163" xfId="1" applyNumberFormat="1" applyFont="1" applyFill="1" applyBorder="1" applyAlignment="1">
      <alignment horizontal="center" vertical="center" wrapText="1"/>
    </xf>
    <xf numFmtId="169" fontId="2" fillId="81" borderId="13" xfId="1" applyNumberFormat="1" applyFont="1" applyFill="1" applyBorder="1" applyAlignment="1">
      <alignment horizontal="center" vertical="center" wrapText="1"/>
    </xf>
    <xf numFmtId="49" fontId="2" fillId="81" borderId="52" xfId="1" applyNumberFormat="1" applyFont="1" applyFill="1" applyBorder="1" applyAlignment="1">
      <alignment horizontal="center" vertical="center"/>
    </xf>
    <xf numFmtId="0" fontId="2" fillId="81" borderId="22" xfId="0" applyFont="1" applyFill="1" applyBorder="1" applyAlignment="1">
      <alignment wrapText="1"/>
    </xf>
    <xf numFmtId="169" fontId="2" fillId="4" borderId="46" xfId="1" applyNumberFormat="1" applyFont="1" applyFill="1" applyBorder="1" applyAlignment="1">
      <alignment horizontal="center" vertical="center"/>
    </xf>
    <xf numFmtId="49" fontId="2" fillId="4" borderId="59" xfId="1" applyNumberFormat="1" applyFont="1" applyFill="1" applyBorder="1" applyAlignment="1">
      <alignment horizontal="center" vertical="center" wrapText="1"/>
    </xf>
    <xf numFmtId="169" fontId="2" fillId="4" borderId="73" xfId="1" applyNumberFormat="1" applyFont="1" applyFill="1" applyBorder="1" applyAlignment="1">
      <alignment horizontal="center" vertical="center"/>
    </xf>
    <xf numFmtId="169" fontId="2" fillId="4" borderId="73" xfId="1" applyNumberFormat="1" applyFont="1" applyFill="1" applyBorder="1" applyAlignment="1">
      <alignment horizontal="center" vertical="center" wrapText="1"/>
    </xf>
    <xf numFmtId="165" fontId="2" fillId="4" borderId="1" xfId="1" applyNumberFormat="1" applyFont="1" applyFill="1" applyBorder="1" applyAlignment="1">
      <alignment horizontal="left" vertical="center" wrapText="1"/>
    </xf>
    <xf numFmtId="0" fontId="2" fillId="67" borderId="2" xfId="0" applyFont="1" applyFill="1" applyBorder="1" applyAlignment="1">
      <alignment vertical="center" wrapText="1"/>
    </xf>
    <xf numFmtId="0" fontId="2" fillId="67" borderId="63" xfId="0" applyFont="1" applyFill="1" applyBorder="1" applyAlignment="1">
      <alignment horizontal="left" vertical="center" wrapText="1"/>
    </xf>
    <xf numFmtId="0" fontId="2" fillId="67" borderId="22" xfId="0" applyFont="1" applyFill="1" applyBorder="1" applyAlignment="1">
      <alignment vertical="center" wrapText="1"/>
    </xf>
    <xf numFmtId="49" fontId="2" fillId="4" borderId="0" xfId="1" applyNumberFormat="1" applyFont="1" applyFill="1" applyAlignment="1">
      <alignment horizontal="center" vertical="center"/>
    </xf>
    <xf numFmtId="1" fontId="2" fillId="4" borderId="52" xfId="1" applyNumberFormat="1" applyFont="1" applyFill="1" applyBorder="1" applyAlignment="1">
      <alignment horizontal="center" vertical="center" wrapText="1"/>
    </xf>
    <xf numFmtId="49" fontId="2" fillId="4" borderId="52" xfId="1" applyNumberFormat="1" applyFont="1" applyFill="1" applyBorder="1" applyAlignment="1">
      <alignment horizontal="center" vertical="center" wrapText="1"/>
    </xf>
    <xf numFmtId="0" fontId="2" fillId="67" borderId="1" xfId="0" applyFont="1" applyFill="1" applyBorder="1" applyAlignment="1">
      <alignment horizontal="left" vertical="center" wrapText="1"/>
    </xf>
    <xf numFmtId="0" fontId="2" fillId="4" borderId="1" xfId="0" applyFont="1" applyFill="1" applyBorder="1" applyAlignment="1">
      <alignment vertical="center" wrapText="1"/>
    </xf>
    <xf numFmtId="169" fontId="2" fillId="89" borderId="46" xfId="1" applyNumberFormat="1" applyFont="1" applyFill="1" applyBorder="1" applyAlignment="1">
      <alignment horizontal="center" vertical="center"/>
    </xf>
    <xf numFmtId="49" fontId="2" fillId="89" borderId="22" xfId="1" applyNumberFormat="1" applyFont="1" applyFill="1" applyBorder="1" applyAlignment="1">
      <alignment horizontal="center" vertical="center"/>
    </xf>
    <xf numFmtId="169" fontId="2" fillId="89" borderId="1" xfId="1" applyNumberFormat="1" applyFont="1" applyFill="1" applyBorder="1" applyAlignment="1">
      <alignment horizontal="center" vertical="center"/>
    </xf>
    <xf numFmtId="0" fontId="2" fillId="89" borderId="1" xfId="0" applyFont="1" applyFill="1" applyBorder="1" applyAlignment="1">
      <alignment vertical="center" wrapText="1"/>
    </xf>
    <xf numFmtId="0" fontId="2" fillId="89" borderId="1" xfId="0" applyFont="1" applyFill="1" applyBorder="1" applyAlignment="1">
      <alignment horizontal="left" vertical="center" wrapText="1"/>
    </xf>
    <xf numFmtId="49" fontId="2" fillId="81" borderId="1" xfId="1" applyNumberFormat="1" applyFont="1" applyFill="1" applyBorder="1" applyAlignment="1">
      <alignment horizontal="center" vertical="center"/>
    </xf>
    <xf numFmtId="0" fontId="2" fillId="81" borderId="91" xfId="1" applyFont="1" applyFill="1" applyBorder="1" applyAlignment="1">
      <alignment horizontal="left" vertical="center" wrapText="1"/>
    </xf>
    <xf numFmtId="1" fontId="2" fillId="81" borderId="21" xfId="1" applyNumberFormat="1" applyFont="1" applyFill="1" applyBorder="1" applyAlignment="1">
      <alignment horizontal="center" vertical="center" wrapText="1"/>
    </xf>
    <xf numFmtId="169" fontId="2" fillId="81" borderId="4" xfId="1" applyNumberFormat="1" applyFont="1" applyFill="1" applyBorder="1" applyAlignment="1">
      <alignment horizontal="center" vertical="center"/>
    </xf>
    <xf numFmtId="0" fontId="2" fillId="4" borderId="6" xfId="1" applyFont="1" applyFill="1" applyBorder="1"/>
    <xf numFmtId="0" fontId="2" fillId="4" borderId="2" xfId="1" applyFont="1" applyFill="1" applyBorder="1"/>
    <xf numFmtId="0" fontId="2" fillId="4" borderId="1" xfId="1" applyFont="1" applyFill="1" applyBorder="1" applyAlignment="1">
      <alignment horizontal="center"/>
    </xf>
    <xf numFmtId="0" fontId="2" fillId="4" borderId="1" xfId="1" applyFont="1" applyFill="1" applyBorder="1" applyAlignment="1">
      <alignment horizontal="center" vertical="center"/>
    </xf>
    <xf numFmtId="166" fontId="2" fillId="4" borderId="1" xfId="1" applyNumberFormat="1" applyFont="1" applyFill="1" applyBorder="1" applyAlignment="1">
      <alignment horizontal="center"/>
    </xf>
    <xf numFmtId="167" fontId="2" fillId="4" borderId="1" xfId="1" applyNumberFormat="1" applyFont="1" applyFill="1" applyBorder="1" applyAlignment="1">
      <alignment horizontal="center"/>
    </xf>
    <xf numFmtId="166" fontId="2" fillId="4" borderId="1" xfId="1" applyNumberFormat="1" applyFont="1" applyFill="1" applyBorder="1" applyAlignment="1">
      <alignment horizontal="center" vertical="center"/>
    </xf>
    <xf numFmtId="169" fontId="2" fillId="4" borderId="1" xfId="1" applyNumberFormat="1" applyFont="1" applyFill="1" applyBorder="1"/>
    <xf numFmtId="0" fontId="2" fillId="4" borderId="1" xfId="1" applyFont="1" applyFill="1" applyBorder="1" applyAlignment="1">
      <alignment horizontal="left"/>
    </xf>
    <xf numFmtId="0" fontId="2" fillId="4" borderId="1" xfId="1" applyFont="1" applyFill="1" applyBorder="1" applyAlignment="1">
      <alignment horizontal="center" wrapText="1"/>
    </xf>
    <xf numFmtId="169" fontId="2" fillId="4" borderId="1" xfId="1" applyNumberFormat="1" applyFont="1" applyFill="1" applyBorder="1" applyAlignment="1">
      <alignment horizontal="center"/>
    </xf>
    <xf numFmtId="169" fontId="2" fillId="4" borderId="1" xfId="1" applyNumberFormat="1" applyFont="1" applyFill="1" applyBorder="1" applyAlignment="1">
      <alignment horizontal="center" wrapText="1"/>
    </xf>
    <xf numFmtId="169" fontId="2" fillId="4" borderId="22" xfId="1" applyNumberFormat="1" applyFont="1" applyFill="1" applyBorder="1" applyAlignment="1">
      <alignment horizontal="center"/>
    </xf>
    <xf numFmtId="0" fontId="2" fillId="4" borderId="1" xfId="1" applyFont="1" applyFill="1" applyBorder="1"/>
    <xf numFmtId="169" fontId="2" fillId="4" borderId="2" xfId="1" applyNumberFormat="1" applyFont="1" applyFill="1" applyBorder="1"/>
    <xf numFmtId="169" fontId="2" fillId="4" borderId="24" xfId="1" applyNumberFormat="1" applyFont="1" applyFill="1" applyBorder="1"/>
    <xf numFmtId="0" fontId="2" fillId="4" borderId="24" xfId="1" applyFont="1" applyFill="1" applyBorder="1"/>
    <xf numFmtId="0" fontId="2" fillId="4" borderId="22" xfId="1" applyFont="1" applyFill="1" applyBorder="1"/>
    <xf numFmtId="169" fontId="2" fillId="4" borderId="1" xfId="1" applyNumberFormat="1" applyFont="1" applyFill="1" applyBorder="1" applyAlignment="1">
      <alignment horizontal="right"/>
    </xf>
    <xf numFmtId="169" fontId="2" fillId="3" borderId="0" xfId="1" applyNumberFormat="1" applyFont="1"/>
    <xf numFmtId="0" fontId="2" fillId="0" borderId="0" xfId="0" applyFont="1" applyAlignment="1">
      <alignment vertical="center"/>
    </xf>
    <xf numFmtId="0" fontId="2" fillId="3" borderId="1" xfId="1" applyFont="1" applyBorder="1" applyAlignment="1">
      <alignment vertical="center"/>
    </xf>
    <xf numFmtId="0" fontId="2" fillId="3" borderId="0" xfId="1" applyFont="1"/>
    <xf numFmtId="14" fontId="2" fillId="3" borderId="12" xfId="1" applyNumberFormat="1" applyFont="1" applyBorder="1"/>
    <xf numFmtId="0" fontId="2" fillId="5" borderId="188" xfId="1" applyFont="1" applyFill="1" applyBorder="1" applyAlignment="1">
      <alignment vertical="center" wrapText="1"/>
    </xf>
    <xf numFmtId="0" fontId="2" fillId="4" borderId="254" xfId="1" applyFont="1" applyFill="1" applyBorder="1" applyAlignment="1">
      <alignment horizontal="center" vertical="center" wrapText="1"/>
    </xf>
    <xf numFmtId="0" fontId="2" fillId="3" borderId="1" xfId="1" applyFont="1" applyBorder="1" applyAlignment="1">
      <alignment horizontal="center" vertical="center"/>
    </xf>
    <xf numFmtId="0" fontId="2" fillId="3" borderId="1" xfId="1" applyFont="1" applyBorder="1" applyAlignment="1">
      <alignment horizontal="center"/>
    </xf>
    <xf numFmtId="166" fontId="2" fillId="5" borderId="1" xfId="1" applyNumberFormat="1" applyFont="1" applyFill="1" applyBorder="1" applyAlignment="1">
      <alignment horizontal="center"/>
    </xf>
    <xf numFmtId="167" fontId="2" fillId="5" borderId="1" xfId="1" applyNumberFormat="1" applyFont="1" applyFill="1" applyBorder="1" applyAlignment="1">
      <alignment horizontal="center"/>
    </xf>
    <xf numFmtId="166" fontId="2" fillId="5" borderId="1" xfId="1" applyNumberFormat="1" applyFont="1" applyFill="1" applyBorder="1" applyAlignment="1">
      <alignment horizontal="center" vertical="center"/>
    </xf>
    <xf numFmtId="0" fontId="2" fillId="3" borderId="0" xfId="1" applyFont="1" applyAlignment="1">
      <alignment horizontal="left"/>
    </xf>
    <xf numFmtId="169" fontId="2" fillId="3" borderId="0" xfId="1" applyNumberFormat="1" applyFont="1" applyAlignment="1">
      <alignment horizontal="center"/>
    </xf>
    <xf numFmtId="169" fontId="2" fillId="3" borderId="0" xfId="1" applyNumberFormat="1" applyFont="1" applyAlignment="1">
      <alignment horizontal="center" vertical="center"/>
    </xf>
    <xf numFmtId="169" fontId="2" fillId="3" borderId="0" xfId="1" applyNumberFormat="1" applyFont="1" applyAlignment="1">
      <alignment horizontal="center" wrapText="1"/>
    </xf>
    <xf numFmtId="169" fontId="2" fillId="3" borderId="21" xfId="1" applyNumberFormat="1" applyFont="1" applyBorder="1" applyAlignment="1">
      <alignment horizontal="center"/>
    </xf>
    <xf numFmtId="169" fontId="2" fillId="3" borderId="4" xfId="1" applyNumberFormat="1" applyFont="1" applyBorder="1" applyAlignment="1">
      <alignment horizontal="center"/>
    </xf>
    <xf numFmtId="169" fontId="2" fillId="5" borderId="2" xfId="1" applyNumberFormat="1" applyFont="1" applyFill="1" applyBorder="1"/>
    <xf numFmtId="169" fontId="2" fillId="5" borderId="1" xfId="1" applyNumberFormat="1" applyFont="1" applyFill="1" applyBorder="1"/>
    <xf numFmtId="0" fontId="2" fillId="5" borderId="1" xfId="1" applyFont="1" applyFill="1" applyBorder="1"/>
    <xf numFmtId="169" fontId="2" fillId="3" borderId="0" xfId="1" applyNumberFormat="1" applyFont="1" applyAlignment="1">
      <alignment horizontal="right"/>
    </xf>
    <xf numFmtId="0" fontId="2" fillId="3" borderId="0" xfId="1" applyFont="1" applyAlignment="1">
      <alignment vertical="center"/>
    </xf>
    <xf numFmtId="14" fontId="2" fillId="3" borderId="0" xfId="1" applyNumberFormat="1" applyFont="1"/>
    <xf numFmtId="0" fontId="2" fillId="4" borderId="254" xfId="1" applyFont="1" applyFill="1" applyBorder="1" applyAlignment="1">
      <alignment horizontal="left" vertical="top" wrapText="1"/>
    </xf>
    <xf numFmtId="0" fontId="2" fillId="3" borderId="188" xfId="1" applyFont="1" applyBorder="1"/>
    <xf numFmtId="0" fontId="2" fillId="3" borderId="254" xfId="1" applyFont="1" applyBorder="1" applyAlignment="1">
      <alignment vertical="top" wrapText="1"/>
    </xf>
    <xf numFmtId="1" fontId="2" fillId="3" borderId="52" xfId="1" applyNumberFormat="1" applyFont="1" applyBorder="1" applyAlignment="1">
      <alignment horizontal="center" vertical="center" wrapText="1"/>
    </xf>
    <xf numFmtId="0" fontId="2" fillId="3" borderId="13" xfId="1" applyFont="1" applyBorder="1" applyAlignment="1">
      <alignment horizontal="center" vertical="center"/>
    </xf>
    <xf numFmtId="1" fontId="2" fillId="3" borderId="0" xfId="1" applyNumberFormat="1" applyFont="1" applyAlignment="1">
      <alignment horizontal="center" vertical="center" wrapText="1"/>
    </xf>
    <xf numFmtId="0" fontId="2" fillId="3" borderId="1" xfId="1" applyFont="1" applyBorder="1" applyAlignment="1">
      <alignment horizontal="left" vertical="center" wrapText="1"/>
    </xf>
    <xf numFmtId="0" fontId="2" fillId="3" borderId="254" xfId="1" applyFont="1" applyBorder="1" applyAlignment="1">
      <alignment vertical="top"/>
    </xf>
    <xf numFmtId="166" fontId="2" fillId="5" borderId="3" xfId="1" applyNumberFormat="1" applyFont="1" applyFill="1" applyBorder="1" applyAlignment="1">
      <alignment horizontal="center"/>
    </xf>
    <xf numFmtId="169" fontId="2" fillId="5" borderId="23" xfId="1" applyNumberFormat="1" applyFont="1" applyFill="1" applyBorder="1"/>
    <xf numFmtId="169" fontId="2" fillId="5" borderId="3" xfId="1" applyNumberFormat="1" applyFont="1" applyFill="1" applyBorder="1"/>
    <xf numFmtId="0" fontId="2" fillId="5" borderId="3" xfId="1" applyFont="1" applyFill="1" applyBorder="1"/>
    <xf numFmtId="0" fontId="2" fillId="3" borderId="0" xfId="1" applyFont="1" applyAlignment="1">
      <alignment horizontal="center" vertical="top"/>
    </xf>
    <xf numFmtId="166" fontId="2" fillId="7" borderId="91" xfId="1" applyNumberFormat="1" applyFont="1" applyFill="1" applyBorder="1" applyAlignment="1">
      <alignment horizontal="left" vertical="top" wrapText="1"/>
    </xf>
    <xf numFmtId="1" fontId="2" fillId="7" borderId="91" xfId="1" applyNumberFormat="1" applyFont="1" applyFill="1" applyBorder="1" applyAlignment="1">
      <alignment horizontal="center" vertical="top"/>
    </xf>
    <xf numFmtId="166" fontId="2" fillId="7" borderId="91" xfId="1" applyNumberFormat="1" applyFont="1" applyFill="1" applyBorder="1" applyAlignment="1">
      <alignment horizontal="center" vertical="top" wrapText="1"/>
    </xf>
    <xf numFmtId="169" fontId="2" fillId="7" borderId="163" xfId="1" applyNumberFormat="1" applyFont="1" applyFill="1" applyBorder="1" applyAlignment="1">
      <alignment horizontal="center" vertical="top" wrapText="1"/>
    </xf>
    <xf numFmtId="169" fontId="2" fillId="7" borderId="91" xfId="1" applyNumberFormat="1" applyFont="1" applyFill="1" applyBorder="1" applyAlignment="1">
      <alignment horizontal="center" vertical="top" wrapText="1"/>
    </xf>
    <xf numFmtId="169" fontId="2" fillId="21" borderId="222" xfId="1" applyNumberFormat="1" applyFont="1" applyFill="1" applyBorder="1" applyAlignment="1">
      <alignment horizontal="center" vertical="top" wrapText="1"/>
    </xf>
    <xf numFmtId="0" fontId="2" fillId="9" borderId="17" xfId="1" applyFont="1" applyFill="1" applyBorder="1" applyAlignment="1" applyProtection="1">
      <alignment horizontal="center" vertical="top"/>
      <protection locked="0"/>
    </xf>
    <xf numFmtId="165" fontId="2" fillId="7" borderId="112" xfId="1" applyNumberFormat="1" applyFont="1" applyFill="1" applyBorder="1" applyAlignment="1">
      <alignment horizontal="center" vertical="top" wrapText="1"/>
    </xf>
    <xf numFmtId="0" fontId="2" fillId="7" borderId="91" xfId="0" applyFont="1" applyFill="1" applyBorder="1" applyAlignment="1">
      <alignment vertical="top" wrapText="1"/>
    </xf>
    <xf numFmtId="0" fontId="2" fillId="7" borderId="91" xfId="0" applyFont="1" applyFill="1" applyBorder="1" applyAlignment="1">
      <alignment horizontal="center" vertical="top" wrapText="1"/>
    </xf>
    <xf numFmtId="0" fontId="2" fillId="87" borderId="91" xfId="0" applyFont="1" applyFill="1" applyBorder="1" applyAlignment="1">
      <alignment vertical="top" wrapText="1"/>
    </xf>
    <xf numFmtId="166" fontId="2" fillId="67" borderId="91" xfId="1" applyNumberFormat="1" applyFont="1" applyFill="1" applyBorder="1" applyAlignment="1">
      <alignment horizontal="left" vertical="top" wrapText="1"/>
    </xf>
    <xf numFmtId="1" fontId="2" fillId="67" borderId="91" xfId="1" applyNumberFormat="1" applyFont="1" applyFill="1" applyBorder="1" applyAlignment="1">
      <alignment horizontal="center" vertical="top"/>
    </xf>
    <xf numFmtId="166" fontId="2" fillId="67" borderId="91" xfId="1" applyNumberFormat="1" applyFont="1" applyFill="1" applyBorder="1" applyAlignment="1">
      <alignment horizontal="center" vertical="top" wrapText="1"/>
    </xf>
    <xf numFmtId="0" fontId="2" fillId="74" borderId="91" xfId="0" applyFont="1" applyFill="1" applyBorder="1" applyAlignment="1">
      <alignment horizontal="center" vertical="top" wrapText="1"/>
    </xf>
    <xf numFmtId="0" fontId="2" fillId="67" borderId="91" xfId="0" applyFont="1" applyFill="1" applyBorder="1" applyAlignment="1">
      <alignment vertical="top" wrapText="1"/>
    </xf>
    <xf numFmtId="0" fontId="2" fillId="72" borderId="91" xfId="0" applyFont="1" applyFill="1" applyBorder="1" applyAlignment="1">
      <alignment vertical="top" wrapText="1"/>
    </xf>
    <xf numFmtId="0" fontId="2" fillId="72" borderId="91" xfId="0" applyFont="1" applyFill="1" applyBorder="1" applyAlignment="1">
      <alignment horizontal="center" vertical="top" wrapText="1"/>
    </xf>
    <xf numFmtId="1" fontId="2" fillId="7" borderId="91" xfId="1" applyNumberFormat="1" applyFont="1" applyFill="1" applyBorder="1" applyAlignment="1">
      <alignment horizontal="center" vertical="top" wrapText="1"/>
    </xf>
    <xf numFmtId="165" fontId="2" fillId="7" borderId="17" xfId="1" applyNumberFormat="1" applyFont="1" applyFill="1" applyBorder="1" applyAlignment="1">
      <alignment horizontal="center" vertical="top" wrapText="1"/>
    </xf>
    <xf numFmtId="14" fontId="2" fillId="7" borderId="112" xfId="1" applyNumberFormat="1" applyFont="1" applyFill="1" applyBorder="1" applyAlignment="1">
      <alignment horizontal="center" vertical="top" wrapText="1"/>
    </xf>
    <xf numFmtId="169" fontId="2" fillId="21" borderId="17" xfId="1" applyNumberFormat="1" applyFont="1" applyFill="1" applyBorder="1" applyAlignment="1">
      <alignment horizontal="center" vertical="top" wrapText="1"/>
    </xf>
    <xf numFmtId="0" fontId="2" fillId="9" borderId="20" xfId="1" applyFont="1" applyFill="1" applyBorder="1" applyAlignment="1" applyProtection="1">
      <alignment horizontal="center" vertical="top"/>
      <protection locked="0"/>
    </xf>
    <xf numFmtId="14" fontId="2" fillId="7" borderId="17" xfId="1" applyNumberFormat="1" applyFont="1" applyFill="1" applyBorder="1" applyAlignment="1">
      <alignment horizontal="center" vertical="top" wrapText="1"/>
    </xf>
    <xf numFmtId="0" fontId="2" fillId="9" borderId="112" xfId="1" applyFont="1" applyFill="1" applyBorder="1" applyAlignment="1" applyProtection="1">
      <alignment horizontal="center" vertical="top"/>
      <protection locked="0"/>
    </xf>
    <xf numFmtId="0" fontId="2" fillId="69" borderId="91" xfId="0" applyFont="1" applyFill="1" applyBorder="1" applyAlignment="1">
      <alignment horizontal="center" vertical="top" wrapText="1"/>
    </xf>
    <xf numFmtId="0" fontId="2" fillId="7" borderId="73" xfId="0" applyFont="1" applyFill="1" applyBorder="1" applyAlignment="1">
      <alignment vertical="top" wrapText="1"/>
    </xf>
    <xf numFmtId="0" fontId="2" fillId="72" borderId="73" xfId="0" applyFont="1" applyFill="1" applyBorder="1" applyAlignment="1">
      <alignment vertical="top" wrapText="1"/>
    </xf>
    <xf numFmtId="166" fontId="2" fillId="89" borderId="91" xfId="1" applyNumberFormat="1" applyFont="1" applyFill="1" applyBorder="1" applyAlignment="1">
      <alignment horizontal="left" vertical="top" wrapText="1"/>
    </xf>
    <xf numFmtId="1" fontId="2" fillId="89" borderId="91" xfId="1" applyNumberFormat="1" applyFont="1" applyFill="1" applyBorder="1" applyAlignment="1">
      <alignment horizontal="center" vertical="top"/>
    </xf>
    <xf numFmtId="166" fontId="2" fillId="89" borderId="91" xfId="1" applyNumberFormat="1" applyFont="1" applyFill="1" applyBorder="1" applyAlignment="1">
      <alignment horizontal="center" vertical="top" wrapText="1"/>
    </xf>
    <xf numFmtId="0" fontId="2" fillId="89" borderId="91" xfId="0" applyFont="1" applyFill="1" applyBorder="1" applyAlignment="1">
      <alignment vertical="top" wrapText="1"/>
    </xf>
    <xf numFmtId="0" fontId="2" fillId="72" borderId="221" xfId="0" applyFont="1" applyFill="1" applyBorder="1" applyAlignment="1">
      <alignment vertical="top" wrapText="1"/>
    </xf>
    <xf numFmtId="0" fontId="2" fillId="7" borderId="91" xfId="1" applyFont="1" applyFill="1" applyBorder="1" applyAlignment="1">
      <alignment horizontal="left" vertical="top" wrapText="1"/>
    </xf>
    <xf numFmtId="1" fontId="2" fillId="38" borderId="87" xfId="1" applyNumberFormat="1" applyFont="1" applyFill="1" applyBorder="1" applyAlignment="1">
      <alignment horizontal="center" vertical="top"/>
    </xf>
    <xf numFmtId="1" fontId="2" fillId="38" borderId="173" xfId="1" applyNumberFormat="1" applyFont="1" applyFill="1" applyBorder="1" applyAlignment="1">
      <alignment horizontal="center" vertical="top"/>
    </xf>
    <xf numFmtId="169" fontId="2" fillId="38" borderId="87" xfId="1" applyNumberFormat="1" applyFont="1" applyFill="1" applyBorder="1" applyAlignment="1">
      <alignment horizontal="center" vertical="top" wrapText="1"/>
    </xf>
    <xf numFmtId="166" fontId="2" fillId="38" borderId="87" xfId="1" applyNumberFormat="1" applyFont="1" applyFill="1" applyBorder="1" applyAlignment="1">
      <alignment horizontal="center" vertical="top" wrapText="1"/>
    </xf>
    <xf numFmtId="0" fontId="2" fillId="38" borderId="87" xfId="1" applyFont="1" applyFill="1" applyBorder="1" applyAlignment="1">
      <alignment horizontal="left" vertical="top" wrapText="1"/>
    </xf>
    <xf numFmtId="169" fontId="2" fillId="38" borderId="87" xfId="1" applyNumberFormat="1" applyFont="1" applyFill="1" applyBorder="1" applyAlignment="1" applyProtection="1">
      <alignment horizontal="center" vertical="top" wrapText="1"/>
      <protection locked="0"/>
    </xf>
    <xf numFmtId="166" fontId="2" fillId="38" borderId="87" xfId="1" applyNumberFormat="1" applyFont="1" applyFill="1" applyBorder="1" applyAlignment="1">
      <alignment horizontal="left" vertical="top" wrapText="1"/>
    </xf>
    <xf numFmtId="1" fontId="2" fillId="38" borderId="87" xfId="1" applyNumberFormat="1" applyFont="1" applyFill="1" applyBorder="1" applyAlignment="1">
      <alignment horizontal="center" vertical="top" wrapText="1"/>
    </xf>
    <xf numFmtId="166" fontId="2" fillId="38" borderId="87" xfId="1" applyNumberFormat="1" applyFont="1" applyFill="1" applyBorder="1" applyAlignment="1">
      <alignment horizontal="center" vertical="top"/>
    </xf>
    <xf numFmtId="1" fontId="2" fillId="82" borderId="87" xfId="1" applyNumberFormat="1" applyFont="1" applyFill="1" applyBorder="1" applyAlignment="1">
      <alignment horizontal="center" vertical="top" wrapText="1"/>
    </xf>
    <xf numFmtId="1" fontId="2" fillId="82" borderId="87" xfId="1" applyNumberFormat="1" applyFont="1" applyFill="1" applyBorder="1" applyAlignment="1">
      <alignment horizontal="center" vertical="top"/>
    </xf>
    <xf numFmtId="166" fontId="2" fillId="82" borderId="87" xfId="1" applyNumberFormat="1" applyFont="1" applyFill="1" applyBorder="1" applyAlignment="1">
      <alignment horizontal="center" vertical="top"/>
    </xf>
    <xf numFmtId="169" fontId="2" fillId="82" borderId="87" xfId="1" applyNumberFormat="1" applyFont="1" applyFill="1" applyBorder="1" applyAlignment="1">
      <alignment horizontal="center" vertical="top" wrapText="1"/>
    </xf>
    <xf numFmtId="169" fontId="2" fillId="102" borderId="87" xfId="1" applyNumberFormat="1" applyFont="1" applyFill="1" applyBorder="1" applyAlignment="1">
      <alignment horizontal="center" vertical="top" wrapText="1"/>
    </xf>
    <xf numFmtId="1" fontId="2" fillId="38" borderId="173" xfId="1" applyNumberFormat="1" applyFont="1" applyFill="1" applyBorder="1" applyAlignment="1">
      <alignment horizontal="center" vertical="top" wrapText="1"/>
    </xf>
    <xf numFmtId="166" fontId="2" fillId="38" borderId="173" xfId="1" applyNumberFormat="1" applyFont="1" applyFill="1" applyBorder="1" applyAlignment="1">
      <alignment horizontal="center" vertical="top"/>
    </xf>
    <xf numFmtId="169" fontId="2" fillId="38" borderId="173" xfId="1" applyNumberFormat="1" applyFont="1" applyFill="1" applyBorder="1" applyAlignment="1">
      <alignment horizontal="center" vertical="top" wrapText="1"/>
    </xf>
    <xf numFmtId="166" fontId="2" fillId="38" borderId="173" xfId="1" applyNumberFormat="1" applyFont="1" applyFill="1" applyBorder="1" applyAlignment="1">
      <alignment horizontal="center" vertical="top" wrapText="1"/>
    </xf>
    <xf numFmtId="169" fontId="2" fillId="38" borderId="173" xfId="1" applyNumberFormat="1" applyFont="1" applyFill="1" applyBorder="1" applyAlignment="1" applyProtection="1">
      <alignment horizontal="center" vertical="top" wrapText="1"/>
      <protection locked="0"/>
    </xf>
    <xf numFmtId="1" fontId="2" fillId="38" borderId="237" xfId="1" applyNumberFormat="1" applyFont="1" applyFill="1" applyBorder="1" applyAlignment="1">
      <alignment horizontal="center" vertical="top"/>
    </xf>
    <xf numFmtId="1" fontId="2" fillId="38" borderId="170" xfId="1" applyNumberFormat="1" applyFont="1" applyFill="1" applyBorder="1" applyAlignment="1">
      <alignment horizontal="center" vertical="top"/>
    </xf>
    <xf numFmtId="165" fontId="2" fillId="38" borderId="87" xfId="1" applyNumberFormat="1" applyFont="1" applyFill="1" applyBorder="1" applyAlignment="1">
      <alignment horizontal="left" vertical="top" wrapText="1"/>
    </xf>
    <xf numFmtId="0" fontId="2" fillId="38" borderId="87" xfId="1" applyFont="1" applyFill="1" applyBorder="1" applyAlignment="1">
      <alignment horizontal="center" vertical="top" wrapText="1"/>
    </xf>
    <xf numFmtId="169" fontId="2" fillId="38" borderId="87" xfId="1" applyNumberFormat="1" applyFont="1" applyFill="1" applyBorder="1" applyAlignment="1">
      <alignment horizontal="left" vertical="top" wrapText="1"/>
    </xf>
    <xf numFmtId="169" fontId="2" fillId="38" borderId="170" xfId="1" applyNumberFormat="1" applyFont="1" applyFill="1" applyBorder="1" applyAlignment="1">
      <alignment horizontal="center" vertical="top" wrapText="1"/>
    </xf>
    <xf numFmtId="1" fontId="2" fillId="54" borderId="91" xfId="1" applyNumberFormat="1" applyFont="1" applyFill="1" applyBorder="1" applyAlignment="1">
      <alignment horizontal="center" vertical="center" wrapText="1"/>
    </xf>
    <xf numFmtId="169" fontId="2" fillId="11" borderId="46" xfId="1" applyNumberFormat="1" applyFont="1" applyFill="1" applyBorder="1" applyAlignment="1">
      <alignment horizontal="center" vertical="center" wrapText="1"/>
    </xf>
    <xf numFmtId="49" fontId="2" fillId="11" borderId="22" xfId="1" applyNumberFormat="1" applyFont="1" applyFill="1" applyBorder="1" applyAlignment="1">
      <alignment horizontal="center" vertical="center"/>
    </xf>
    <xf numFmtId="1" fontId="2" fillId="54" borderId="87" xfId="1" applyNumberFormat="1" applyFont="1" applyFill="1" applyBorder="1" applyAlignment="1">
      <alignment horizontal="center" vertical="center" wrapText="1"/>
    </xf>
    <xf numFmtId="169" fontId="2" fillId="11" borderId="22" xfId="1" applyNumberFormat="1" applyFont="1" applyFill="1" applyBorder="1" applyAlignment="1">
      <alignment horizontal="center" vertical="center" wrapText="1"/>
    </xf>
    <xf numFmtId="169" fontId="2" fillId="11" borderId="22" xfId="1" applyNumberFormat="1" applyFont="1" applyFill="1" applyBorder="1" applyAlignment="1">
      <alignment horizontal="center" vertical="center"/>
    </xf>
    <xf numFmtId="49" fontId="2" fillId="11" borderId="22" xfId="1" applyNumberFormat="1" applyFont="1" applyFill="1" applyBorder="1" applyAlignment="1">
      <alignment horizontal="center" vertical="center" wrapText="1"/>
    </xf>
    <xf numFmtId="1" fontId="2" fillId="10" borderId="91" xfId="1" applyNumberFormat="1" applyFont="1" applyFill="1" applyBorder="1" applyAlignment="1">
      <alignment horizontal="center" vertical="center" wrapText="1"/>
    </xf>
    <xf numFmtId="169" fontId="2" fillId="10" borderId="17" xfId="1" applyNumberFormat="1" applyFont="1" applyFill="1" applyBorder="1" applyAlignment="1">
      <alignment horizontal="center" vertical="center" wrapText="1"/>
    </xf>
    <xf numFmtId="0" fontId="2" fillId="81" borderId="0" xfId="0" applyFont="1" applyFill="1" applyAlignment="1">
      <alignment horizontal="center" vertical="center" wrapText="1"/>
    </xf>
    <xf numFmtId="1" fontId="2" fillId="10" borderId="22" xfId="1" applyNumberFormat="1" applyFont="1" applyFill="1" applyBorder="1" applyAlignment="1">
      <alignment horizontal="center" vertical="center" wrapText="1"/>
    </xf>
    <xf numFmtId="169" fontId="2" fillId="12" borderId="22" xfId="1" applyNumberFormat="1" applyFont="1" applyFill="1" applyBorder="1" applyAlignment="1">
      <alignment horizontal="center" vertical="center" wrapText="1"/>
    </xf>
    <xf numFmtId="1" fontId="2" fillId="7" borderId="111" xfId="1" applyNumberFormat="1" applyFont="1" applyFill="1" applyBorder="1" applyAlignment="1">
      <alignment horizontal="center" vertical="center" wrapText="1"/>
    </xf>
    <xf numFmtId="169" fontId="2" fillId="12" borderId="131" xfId="1" quotePrefix="1" applyNumberFormat="1" applyFont="1" applyFill="1" applyBorder="1" applyAlignment="1">
      <alignment horizontal="center" vertical="center"/>
    </xf>
    <xf numFmtId="49" fontId="2" fillId="12" borderId="24" xfId="1" applyNumberFormat="1" applyFont="1" applyFill="1" applyBorder="1" applyAlignment="1">
      <alignment horizontal="center" vertical="center"/>
    </xf>
    <xf numFmtId="169" fontId="2" fillId="12" borderId="24" xfId="1" quotePrefix="1" applyNumberFormat="1" applyFont="1" applyFill="1" applyBorder="1" applyAlignment="1">
      <alignment horizontal="center" vertical="center"/>
    </xf>
    <xf numFmtId="169" fontId="2" fillId="12" borderId="22" xfId="1" applyNumberFormat="1" applyFont="1" applyFill="1" applyBorder="1" applyAlignment="1">
      <alignment horizontal="center" vertical="center"/>
    </xf>
    <xf numFmtId="49" fontId="2" fillId="12" borderId="22" xfId="1" applyNumberFormat="1" applyFont="1" applyFill="1" applyBorder="1" applyAlignment="1">
      <alignment horizontal="center" vertical="center" wrapText="1"/>
    </xf>
    <xf numFmtId="49" fontId="2" fillId="81" borderId="59" xfId="1" applyNumberFormat="1" applyFont="1" applyFill="1" applyBorder="1" applyAlignment="1">
      <alignment horizontal="center" vertical="center" wrapText="1"/>
    </xf>
    <xf numFmtId="165" fontId="2" fillId="81" borderId="91" xfId="1" applyNumberFormat="1" applyFont="1" applyFill="1" applyBorder="1" applyAlignment="1">
      <alignment horizontal="left" vertical="center" wrapText="1"/>
    </xf>
    <xf numFmtId="49" fontId="2" fillId="12" borderId="22" xfId="1" applyNumberFormat="1" applyFont="1" applyFill="1" applyBorder="1" applyAlignment="1">
      <alignment horizontal="center" vertical="center"/>
    </xf>
    <xf numFmtId="1" fontId="2" fillId="54" borderId="22" xfId="1" applyNumberFormat="1" applyFont="1" applyFill="1" applyBorder="1" applyAlignment="1">
      <alignment horizontal="center" vertical="center" wrapText="1"/>
    </xf>
    <xf numFmtId="0" fontId="2" fillId="9" borderId="30" xfId="1" applyFont="1" applyFill="1" applyBorder="1" applyAlignment="1">
      <alignment horizontal="center" vertical="center"/>
    </xf>
    <xf numFmtId="169" fontId="2" fillId="9" borderId="73" xfId="1" applyNumberFormat="1" applyFont="1" applyFill="1" applyBorder="1" applyAlignment="1">
      <alignment horizontal="center" vertical="center"/>
    </xf>
    <xf numFmtId="169" fontId="2" fillId="12" borderId="1" xfId="1" applyNumberFormat="1" applyFont="1" applyFill="1" applyBorder="1" applyAlignment="1">
      <alignment horizontal="center" vertical="center"/>
    </xf>
    <xf numFmtId="1" fontId="2" fillId="7" borderId="91" xfId="1" applyNumberFormat="1" applyFont="1" applyFill="1" applyBorder="1" applyAlignment="1">
      <alignment horizontal="center" vertical="center" wrapText="1"/>
    </xf>
    <xf numFmtId="169" fontId="2" fillId="7" borderId="22" xfId="1" applyNumberFormat="1" applyFont="1" applyFill="1" applyBorder="1" applyAlignment="1">
      <alignment horizontal="center" vertical="center" wrapText="1"/>
    </xf>
    <xf numFmtId="49" fontId="2" fillId="7" borderId="22" xfId="1" applyNumberFormat="1" applyFont="1" applyFill="1" applyBorder="1" applyAlignment="1">
      <alignment horizontal="center" vertical="center" wrapText="1"/>
    </xf>
    <xf numFmtId="0" fontId="2" fillId="3" borderId="30" xfId="1" applyFont="1" applyBorder="1" applyAlignment="1">
      <alignment horizontal="center" vertical="center"/>
    </xf>
    <xf numFmtId="169" fontId="2" fillId="3" borderId="24" xfId="1" applyNumberFormat="1" applyFont="1" applyBorder="1" applyAlignment="1">
      <alignment horizontal="center" vertical="center"/>
    </xf>
    <xf numFmtId="169" fontId="2" fillId="65" borderId="52" xfId="1" applyNumberFormat="1" applyFont="1" applyFill="1" applyBorder="1" applyAlignment="1">
      <alignment horizontal="center" vertical="center"/>
    </xf>
    <xf numFmtId="1" fontId="2" fillId="102" borderId="22" xfId="1" applyNumberFormat="1" applyFont="1" applyFill="1" applyBorder="1" applyAlignment="1">
      <alignment horizontal="center" vertical="center" wrapText="1"/>
    </xf>
    <xf numFmtId="1" fontId="2" fillId="112" borderId="91" xfId="1" applyNumberFormat="1" applyFont="1" applyFill="1" applyBorder="1" applyAlignment="1">
      <alignment horizontal="center" vertical="center" wrapText="1"/>
    </xf>
    <xf numFmtId="169" fontId="2" fillId="112" borderId="22" xfId="1" applyNumberFormat="1" applyFont="1" applyFill="1" applyBorder="1" applyAlignment="1">
      <alignment horizontal="center" vertical="center"/>
    </xf>
    <xf numFmtId="49" fontId="2" fillId="112" borderId="22" xfId="1" applyNumberFormat="1" applyFont="1" applyFill="1" applyBorder="1" applyAlignment="1">
      <alignment horizontal="center" vertical="center"/>
    </xf>
    <xf numFmtId="169" fontId="2" fillId="12" borderId="52" xfId="1" applyNumberFormat="1" applyFont="1" applyFill="1" applyBorder="1" applyAlignment="1">
      <alignment horizontal="center" vertical="center"/>
    </xf>
    <xf numFmtId="1" fontId="2" fillId="65" borderId="163" xfId="1" applyNumberFormat="1" applyFont="1" applyFill="1" applyBorder="1" applyAlignment="1">
      <alignment horizontal="center" vertical="center" wrapText="1"/>
    </xf>
    <xf numFmtId="0" fontId="2" fillId="67" borderId="23" xfId="0" applyFont="1" applyFill="1" applyBorder="1" applyAlignment="1">
      <alignment horizontal="left" vertical="center" wrapText="1"/>
    </xf>
    <xf numFmtId="0" fontId="2" fillId="67" borderId="23" xfId="0" applyFont="1" applyFill="1" applyBorder="1" applyAlignment="1">
      <alignment vertical="center" wrapText="1"/>
    </xf>
    <xf numFmtId="169" fontId="2" fillId="9" borderId="22" xfId="1" applyNumberFormat="1" applyFont="1" applyFill="1" applyBorder="1" applyAlignment="1">
      <alignment horizontal="center" vertical="center"/>
    </xf>
    <xf numFmtId="169" fontId="2" fillId="12" borderId="0" xfId="1" applyNumberFormat="1" applyFont="1" applyFill="1" applyAlignment="1">
      <alignment horizontal="center" vertical="center"/>
    </xf>
    <xf numFmtId="1" fontId="2" fillId="54" borderId="1" xfId="1" applyNumberFormat="1" applyFont="1" applyFill="1" applyBorder="1" applyAlignment="1">
      <alignment horizontal="center" vertical="center" wrapText="1"/>
    </xf>
    <xf numFmtId="165" fontId="2" fillId="67" borderId="13" xfId="1" applyNumberFormat="1" applyFont="1" applyFill="1" applyBorder="1" applyAlignment="1">
      <alignment horizontal="left" vertical="center" wrapText="1"/>
    </xf>
    <xf numFmtId="1" fontId="2" fillId="65" borderId="1" xfId="1" applyNumberFormat="1" applyFont="1" applyFill="1" applyBorder="1" applyAlignment="1">
      <alignment horizontal="center" vertical="center" wrapText="1"/>
    </xf>
    <xf numFmtId="169" fontId="2" fillId="12" borderId="29" xfId="1" applyNumberFormat="1" applyFont="1" applyFill="1" applyBorder="1" applyAlignment="1">
      <alignment horizontal="center" vertical="center" wrapText="1"/>
    </xf>
    <xf numFmtId="0" fontId="2" fillId="104" borderId="38" xfId="1" applyFont="1" applyFill="1" applyBorder="1" applyAlignment="1">
      <alignment horizontal="center" vertical="center"/>
    </xf>
    <xf numFmtId="169" fontId="2" fillId="104" borderId="9" xfId="1" applyNumberFormat="1" applyFont="1" applyFill="1" applyBorder="1" applyAlignment="1">
      <alignment horizontal="center" vertical="center"/>
    </xf>
    <xf numFmtId="0" fontId="2" fillId="6" borderId="0" xfId="1" applyFont="1" applyFill="1" applyAlignment="1">
      <alignment horizontal="center" vertical="center"/>
    </xf>
    <xf numFmtId="169" fontId="2" fillId="6" borderId="0" xfId="1" applyNumberFormat="1" applyFont="1" applyFill="1" applyAlignment="1">
      <alignment horizontal="center" vertical="center"/>
    </xf>
    <xf numFmtId="169" fontId="2" fillId="12" borderId="1" xfId="1" applyNumberFormat="1" applyFont="1" applyFill="1" applyBorder="1" applyAlignment="1">
      <alignment horizontal="center" vertical="center" wrapText="1"/>
    </xf>
    <xf numFmtId="0" fontId="2" fillId="17" borderId="29" xfId="1" applyFont="1" applyFill="1" applyBorder="1" applyAlignment="1">
      <alignment horizontal="center" vertical="center" wrapText="1"/>
    </xf>
    <xf numFmtId="0" fontId="2" fillId="10" borderId="0" xfId="0" applyFont="1" applyFill="1" applyAlignment="1">
      <alignment horizontal="left" vertical="top" wrapText="1"/>
    </xf>
    <xf numFmtId="1" fontId="2" fillId="54" borderId="111" xfId="1" applyNumberFormat="1" applyFont="1" applyFill="1" applyBorder="1" applyAlignment="1">
      <alignment horizontal="center" vertical="center" wrapText="1"/>
    </xf>
    <xf numFmtId="169" fontId="2" fillId="12" borderId="0" xfId="1" quotePrefix="1" applyNumberFormat="1" applyFont="1" applyFill="1" applyAlignment="1">
      <alignment horizontal="center" vertical="center"/>
    </xf>
    <xf numFmtId="1" fontId="2" fillId="82" borderId="1" xfId="1" applyNumberFormat="1" applyFont="1" applyFill="1" applyBorder="1" applyAlignment="1">
      <alignment horizontal="center" vertical="center" wrapText="1"/>
    </xf>
    <xf numFmtId="0" fontId="2" fillId="27" borderId="30" xfId="1" applyFont="1" applyFill="1" applyBorder="1" applyAlignment="1">
      <alignment horizontal="center" vertical="center"/>
    </xf>
    <xf numFmtId="169" fontId="2" fillId="27" borderId="22" xfId="1" applyNumberFormat="1" applyFont="1" applyFill="1" applyBorder="1" applyAlignment="1">
      <alignment horizontal="center" vertical="center"/>
    </xf>
    <xf numFmtId="169" fontId="2" fillId="12" borderId="46" xfId="1" applyNumberFormat="1" applyFont="1" applyFill="1" applyBorder="1" applyAlignment="1">
      <alignment horizontal="center" vertical="center"/>
    </xf>
    <xf numFmtId="49" fontId="2" fillId="12" borderId="59" xfId="1" applyNumberFormat="1" applyFont="1" applyFill="1" applyBorder="1" applyAlignment="1">
      <alignment horizontal="center" vertical="center" wrapText="1"/>
    </xf>
    <xf numFmtId="169" fontId="2" fillId="12" borderId="73" xfId="1" applyNumberFormat="1" applyFont="1" applyFill="1" applyBorder="1" applyAlignment="1">
      <alignment horizontal="center" vertical="center"/>
    </xf>
    <xf numFmtId="169" fontId="2" fillId="12" borderId="73" xfId="1" applyNumberFormat="1" applyFont="1" applyFill="1" applyBorder="1" applyAlignment="1">
      <alignment horizontal="center" vertical="center" wrapText="1"/>
    </xf>
    <xf numFmtId="165" fontId="2" fillId="10" borderId="1" xfId="1" applyNumberFormat="1" applyFont="1" applyFill="1" applyBorder="1" applyAlignment="1">
      <alignment horizontal="left" vertical="center" wrapText="1"/>
    </xf>
    <xf numFmtId="49" fontId="2" fillId="12" borderId="0" xfId="1" applyNumberFormat="1" applyFont="1" applyFill="1" applyAlignment="1">
      <alignment horizontal="center" vertical="center"/>
    </xf>
    <xf numFmtId="1" fontId="2" fillId="54" borderId="52" xfId="1" applyNumberFormat="1" applyFont="1" applyFill="1" applyBorder="1" applyAlignment="1">
      <alignment horizontal="center" vertical="center" wrapText="1"/>
    </xf>
    <xf numFmtId="49" fontId="2" fillId="12" borderId="52" xfId="1" applyNumberFormat="1" applyFont="1" applyFill="1" applyBorder="1" applyAlignment="1">
      <alignment horizontal="center" vertical="center" wrapText="1"/>
    </xf>
    <xf numFmtId="0" fontId="2" fillId="10" borderId="1" xfId="0" applyFont="1" applyFill="1" applyBorder="1" applyAlignment="1">
      <alignment vertical="center" wrapText="1"/>
    </xf>
    <xf numFmtId="0" fontId="2" fillId="10" borderId="13" xfId="1" applyFont="1" applyFill="1" applyBorder="1" applyAlignment="1">
      <alignment horizontal="center" vertical="top" wrapText="1"/>
    </xf>
    <xf numFmtId="1" fontId="2" fillId="81" borderId="87" xfId="1" applyNumberFormat="1" applyFont="1" applyFill="1" applyBorder="1" applyAlignment="1">
      <alignment horizontal="center" vertical="center" wrapText="1"/>
    </xf>
    <xf numFmtId="169" fontId="2" fillId="11" borderId="1" xfId="1" applyNumberFormat="1" applyFont="1" applyFill="1" applyBorder="1" applyAlignment="1">
      <alignment horizontal="center" vertical="center"/>
    </xf>
    <xf numFmtId="0" fontId="2" fillId="67" borderId="7" xfId="0" applyFont="1" applyFill="1" applyBorder="1" applyAlignment="1">
      <alignment vertical="top" wrapText="1"/>
    </xf>
    <xf numFmtId="169" fontId="2" fillId="10" borderId="1" xfId="1" applyNumberFormat="1" applyFont="1" applyFill="1" applyBorder="1" applyAlignment="1">
      <alignment horizontal="center" vertical="center" wrapText="1"/>
    </xf>
    <xf numFmtId="1" fontId="2" fillId="89" borderId="111" xfId="1" applyNumberFormat="1" applyFont="1" applyFill="1" applyBorder="1" applyAlignment="1">
      <alignment horizontal="center" vertical="center" wrapText="1"/>
    </xf>
    <xf numFmtId="165" fontId="2" fillId="89" borderId="1" xfId="1" applyNumberFormat="1" applyFont="1" applyFill="1" applyBorder="1" applyAlignment="1">
      <alignment horizontal="left" vertical="center" wrapText="1"/>
    </xf>
    <xf numFmtId="169" fontId="2" fillId="65" borderId="1" xfId="1" applyNumberFormat="1" applyFont="1" applyFill="1" applyBorder="1" applyAlignment="1">
      <alignment horizontal="center" vertical="center"/>
    </xf>
    <xf numFmtId="1" fontId="2" fillId="54" borderId="163" xfId="1" applyNumberFormat="1" applyFont="1" applyFill="1" applyBorder="1" applyAlignment="1">
      <alignment horizontal="center" vertical="center" wrapText="1"/>
    </xf>
    <xf numFmtId="169" fontId="2" fillId="65" borderId="46" xfId="1" applyNumberFormat="1" applyFont="1" applyFill="1" applyBorder="1" applyAlignment="1">
      <alignment horizontal="center" vertical="center" wrapText="1"/>
    </xf>
    <xf numFmtId="1" fontId="2" fillId="81" borderId="172" xfId="1" applyNumberFormat="1" applyFont="1" applyFill="1" applyBorder="1" applyAlignment="1">
      <alignment horizontal="center" vertical="center" wrapText="1"/>
    </xf>
    <xf numFmtId="1" fontId="2" fillId="54" borderId="3" xfId="1" applyNumberFormat="1" applyFont="1" applyFill="1" applyBorder="1" applyAlignment="1">
      <alignment horizontal="center" vertical="center" wrapText="1"/>
    </xf>
    <xf numFmtId="49" fontId="2" fillId="67" borderId="91" xfId="1" applyNumberFormat="1" applyFont="1" applyFill="1" applyBorder="1" applyAlignment="1">
      <alignment horizontal="center" vertical="center"/>
    </xf>
    <xf numFmtId="169" fontId="2" fillId="67" borderId="13" xfId="1" applyNumberFormat="1" applyFont="1" applyFill="1" applyBorder="1" applyAlignment="1">
      <alignment horizontal="center" vertical="center"/>
    </xf>
    <xf numFmtId="49" fontId="2" fillId="67" borderId="52" xfId="1" applyNumberFormat="1" applyFont="1" applyFill="1" applyBorder="1" applyAlignment="1">
      <alignment horizontal="center" vertical="center"/>
    </xf>
    <xf numFmtId="169" fontId="2" fillId="65" borderId="17" xfId="1" applyNumberFormat="1" applyFont="1" applyFill="1" applyBorder="1" applyAlignment="1">
      <alignment horizontal="center" vertical="center" wrapText="1"/>
    </xf>
    <xf numFmtId="49" fontId="2" fillId="12" borderId="73" xfId="1" applyNumberFormat="1" applyFont="1" applyFill="1" applyBorder="1" applyAlignment="1">
      <alignment horizontal="center" vertical="center" wrapText="1"/>
    </xf>
    <xf numFmtId="0" fontId="2" fillId="67" borderId="22" xfId="0" applyFont="1" applyFill="1" applyBorder="1" applyAlignment="1">
      <alignment horizontal="left" vertical="center" wrapText="1"/>
    </xf>
    <xf numFmtId="1" fontId="2" fillId="7" borderId="22" xfId="1" applyNumberFormat="1" applyFont="1" applyFill="1" applyBorder="1" applyAlignment="1">
      <alignment horizontal="center" vertical="center" wrapText="1"/>
    </xf>
    <xf numFmtId="169" fontId="2" fillId="12" borderId="22" xfId="1" quotePrefix="1" applyNumberFormat="1" applyFont="1" applyFill="1" applyBorder="1" applyAlignment="1">
      <alignment horizontal="center" vertical="center"/>
    </xf>
    <xf numFmtId="49" fontId="2" fillId="12" borderId="1" xfId="1" applyNumberFormat="1" applyFont="1" applyFill="1" applyBorder="1" applyAlignment="1">
      <alignment horizontal="center" vertical="center"/>
    </xf>
    <xf numFmtId="169" fontId="2" fillId="67" borderId="9" xfId="1" applyNumberFormat="1" applyFont="1" applyFill="1" applyBorder="1" applyAlignment="1">
      <alignment horizontal="center" vertical="center"/>
    </xf>
    <xf numFmtId="0" fontId="2" fillId="81" borderId="1" xfId="0" applyFont="1" applyFill="1" applyBorder="1" applyAlignment="1">
      <alignment vertical="center" wrapText="1"/>
    </xf>
    <xf numFmtId="169" fontId="2" fillId="67" borderId="46" xfId="1" applyNumberFormat="1" applyFont="1" applyFill="1" applyBorder="1" applyAlignment="1">
      <alignment horizontal="center" vertical="center"/>
    </xf>
    <xf numFmtId="169" fontId="2" fillId="3" borderId="9" xfId="1" applyNumberFormat="1" applyFont="1" applyBorder="1" applyAlignment="1">
      <alignment horizontal="center" vertical="center"/>
    </xf>
    <xf numFmtId="49" fontId="2" fillId="67" borderId="0" xfId="1" applyNumberFormat="1" applyFont="1" applyFill="1" applyAlignment="1">
      <alignment horizontal="center" vertical="center"/>
    </xf>
    <xf numFmtId="165" fontId="2" fillId="67" borderId="91" xfId="1" applyNumberFormat="1" applyFont="1" applyFill="1" applyBorder="1" applyAlignment="1">
      <alignment horizontal="left" vertical="center" wrapText="1"/>
    </xf>
    <xf numFmtId="0" fontId="2" fillId="81" borderId="229" xfId="7" applyFont="1" applyFill="1" applyBorder="1" applyAlignment="1">
      <alignment vertical="center" wrapText="1"/>
    </xf>
    <xf numFmtId="0" fontId="2" fillId="81" borderId="0" xfId="7" applyFont="1" applyFill="1" applyBorder="1" applyAlignment="1">
      <alignment horizontal="left" vertical="center" wrapText="1"/>
    </xf>
    <xf numFmtId="1" fontId="2" fillId="89" borderId="91" xfId="1" applyNumberFormat="1" applyFont="1" applyFill="1" applyBorder="1" applyAlignment="1">
      <alignment horizontal="center" vertical="center" wrapText="1"/>
    </xf>
    <xf numFmtId="169" fontId="2" fillId="89" borderId="22" xfId="1" applyNumberFormat="1" applyFont="1" applyFill="1" applyBorder="1" applyAlignment="1">
      <alignment horizontal="center" vertical="center"/>
    </xf>
    <xf numFmtId="49" fontId="2" fillId="89" borderId="22" xfId="1" applyNumberFormat="1" applyFont="1" applyFill="1" applyBorder="1" applyAlignment="1">
      <alignment horizontal="center" vertical="center" wrapText="1"/>
    </xf>
    <xf numFmtId="169" fontId="2" fillId="4" borderId="9" xfId="1" applyNumberFormat="1" applyFont="1" applyFill="1" applyBorder="1" applyAlignment="1">
      <alignment horizontal="center" vertical="center" wrapText="1"/>
    </xf>
    <xf numFmtId="169" fontId="2" fillId="12" borderId="46" xfId="1" applyNumberFormat="1" applyFont="1" applyFill="1" applyBorder="1" applyAlignment="1">
      <alignment horizontal="center" vertical="center" wrapText="1"/>
    </xf>
    <xf numFmtId="0" fontId="2" fillId="9" borderId="0" xfId="1" applyFont="1" applyFill="1" applyAlignment="1">
      <alignment horizontal="center" vertical="center"/>
    </xf>
    <xf numFmtId="169" fontId="2" fillId="9" borderId="0" xfId="1" applyNumberFormat="1" applyFont="1" applyFill="1" applyAlignment="1">
      <alignment horizontal="center" vertical="center"/>
    </xf>
    <xf numFmtId="0" fontId="2" fillId="104" borderId="0" xfId="1" applyFont="1" applyFill="1" applyAlignment="1">
      <alignment horizontal="center" vertical="center"/>
    </xf>
    <xf numFmtId="169" fontId="2" fillId="104" borderId="0" xfId="1" applyNumberFormat="1" applyFont="1" applyFill="1" applyAlignment="1">
      <alignment horizontal="center" vertical="center"/>
    </xf>
    <xf numFmtId="0" fontId="2" fillId="65" borderId="1" xfId="1" applyFont="1" applyFill="1" applyBorder="1" applyAlignment="1">
      <alignment horizontal="left" vertical="center" wrapText="1"/>
    </xf>
    <xf numFmtId="0" fontId="2" fillId="27" borderId="0" xfId="1" applyFont="1" applyFill="1" applyAlignment="1">
      <alignment horizontal="center" vertical="center"/>
    </xf>
    <xf numFmtId="169" fontId="2" fillId="27" borderId="0" xfId="1" applyNumberFormat="1" applyFont="1" applyFill="1" applyAlignment="1">
      <alignment horizontal="center" vertical="center"/>
    </xf>
    <xf numFmtId="169" fontId="2" fillId="81" borderId="24" xfId="1" applyNumberFormat="1" applyFont="1" applyFill="1" applyBorder="1" applyAlignment="1">
      <alignment horizontal="center" vertical="center" wrapText="1"/>
    </xf>
    <xf numFmtId="49" fontId="2" fillId="81" borderId="24" xfId="1" applyNumberFormat="1" applyFont="1" applyFill="1" applyBorder="1" applyAlignment="1">
      <alignment horizontal="center" vertical="center"/>
    </xf>
    <xf numFmtId="0" fontId="2" fillId="65" borderId="91" xfId="1" applyFont="1" applyFill="1" applyBorder="1" applyAlignment="1">
      <alignment horizontal="left" vertical="center" wrapText="1"/>
    </xf>
    <xf numFmtId="1" fontId="2" fillId="65" borderId="21" xfId="1" applyNumberFormat="1" applyFont="1" applyFill="1" applyBorder="1" applyAlignment="1">
      <alignment horizontal="center" vertical="center" wrapText="1"/>
    </xf>
    <xf numFmtId="169" fontId="2" fillId="65" borderId="4" xfId="1" applyNumberFormat="1" applyFont="1" applyFill="1" applyBorder="1" applyAlignment="1">
      <alignment horizontal="center" vertical="center"/>
    </xf>
    <xf numFmtId="0" fontId="2" fillId="4" borderId="13" xfId="1" applyFont="1" applyFill="1" applyBorder="1" applyAlignment="1">
      <alignment horizontal="center" wrapText="1"/>
    </xf>
    <xf numFmtId="0" fontId="2" fillId="4" borderId="13" xfId="1" applyFont="1" applyFill="1" applyBorder="1" applyAlignment="1">
      <alignment horizontal="center" vertical="center" wrapText="1"/>
    </xf>
    <xf numFmtId="1" fontId="2" fillId="54" borderId="91" xfId="1" applyNumberFormat="1" applyFont="1" applyFill="1" applyBorder="1" applyAlignment="1">
      <alignment horizontal="center" vertical="center"/>
    </xf>
    <xf numFmtId="49" fontId="2" fillId="12" borderId="59" xfId="1" applyNumberFormat="1" applyFont="1" applyFill="1" applyBorder="1" applyAlignment="1">
      <alignment horizontal="center" vertical="center"/>
    </xf>
    <xf numFmtId="49" fontId="2" fillId="12" borderId="46" xfId="1" applyNumberFormat="1" applyFont="1" applyFill="1" applyBorder="1" applyAlignment="1">
      <alignment horizontal="center" vertical="center"/>
    </xf>
    <xf numFmtId="0" fontId="2" fillId="17" borderId="29" xfId="1" applyFont="1" applyFill="1" applyBorder="1" applyAlignment="1">
      <alignment horizontal="center" vertical="center"/>
    </xf>
    <xf numFmtId="1" fontId="2" fillId="54" borderId="59" xfId="1" applyNumberFormat="1" applyFont="1" applyFill="1" applyBorder="1" applyAlignment="1">
      <alignment horizontal="center" vertical="center"/>
    </xf>
    <xf numFmtId="1" fontId="2" fillId="77" borderId="91" xfId="1" applyNumberFormat="1" applyFont="1" applyFill="1" applyBorder="1" applyAlignment="1">
      <alignment horizontal="center" vertical="center"/>
    </xf>
    <xf numFmtId="49" fontId="2" fillId="77" borderId="59" xfId="1" applyNumberFormat="1" applyFont="1" applyFill="1" applyBorder="1" applyAlignment="1">
      <alignment horizontal="center" vertical="center"/>
    </xf>
    <xf numFmtId="49" fontId="2" fillId="12" borderId="1" xfId="1" applyNumberFormat="1" applyFont="1" applyFill="1" applyBorder="1" applyAlignment="1">
      <alignment horizontal="center" vertical="center" wrapText="1"/>
    </xf>
    <xf numFmtId="165" fontId="2" fillId="10" borderId="91" xfId="1" applyNumberFormat="1" applyFont="1" applyFill="1" applyBorder="1" applyAlignment="1">
      <alignment horizontal="left" vertical="center" wrapText="1"/>
    </xf>
    <xf numFmtId="0" fontId="2" fillId="10" borderId="164" xfId="0" applyFont="1" applyFill="1" applyBorder="1" applyAlignment="1">
      <alignment vertical="center" wrapText="1"/>
    </xf>
    <xf numFmtId="169" fontId="2" fillId="12" borderId="59" xfId="1" applyNumberFormat="1" applyFont="1" applyFill="1" applyBorder="1" applyAlignment="1">
      <alignment horizontal="center" vertical="center"/>
    </xf>
    <xf numFmtId="1" fontId="2" fillId="54" borderId="1" xfId="1" applyNumberFormat="1" applyFont="1" applyFill="1" applyBorder="1" applyAlignment="1">
      <alignment horizontal="center" vertical="center"/>
    </xf>
    <xf numFmtId="0" fontId="2" fillId="10" borderId="60" xfId="0" applyFont="1" applyFill="1" applyBorder="1" applyAlignment="1">
      <alignment vertical="center" wrapText="1"/>
    </xf>
    <xf numFmtId="165" fontId="2" fillId="10" borderId="60" xfId="1" applyNumberFormat="1" applyFont="1" applyFill="1" applyBorder="1" applyAlignment="1">
      <alignment horizontal="left" vertical="center" wrapText="1"/>
    </xf>
    <xf numFmtId="169" fontId="2" fillId="10" borderId="1" xfId="1" applyNumberFormat="1" applyFont="1" applyFill="1" applyBorder="1" applyAlignment="1">
      <alignment horizontal="center" vertical="center"/>
    </xf>
    <xf numFmtId="1" fontId="2" fillId="54" borderId="212" xfId="1" applyNumberFormat="1" applyFont="1" applyFill="1" applyBorder="1" applyAlignment="1">
      <alignment horizontal="center" vertical="center"/>
    </xf>
    <xf numFmtId="1" fontId="2" fillId="54" borderId="0" xfId="1" applyNumberFormat="1" applyFont="1" applyFill="1" applyAlignment="1">
      <alignment horizontal="center" vertical="center"/>
    </xf>
    <xf numFmtId="165" fontId="2" fillId="10" borderId="1" xfId="1" applyNumberFormat="1" applyFont="1" applyFill="1" applyBorder="1" applyAlignment="1">
      <alignment horizontal="left" vertical="top" wrapText="1"/>
    </xf>
    <xf numFmtId="0" fontId="2" fillId="12" borderId="60" xfId="0" applyFont="1" applyFill="1" applyBorder="1" applyAlignment="1">
      <alignment horizontal="center" vertical="center" wrapText="1"/>
    </xf>
    <xf numFmtId="1" fontId="2" fillId="81" borderId="59" xfId="1" applyNumberFormat="1" applyFont="1" applyFill="1" applyBorder="1" applyAlignment="1">
      <alignment horizontal="center" vertical="center"/>
    </xf>
    <xf numFmtId="49" fontId="2" fillId="81" borderId="59" xfId="1" applyNumberFormat="1" applyFont="1" applyFill="1" applyBorder="1" applyAlignment="1">
      <alignment horizontal="center" vertical="center"/>
    </xf>
    <xf numFmtId="1" fontId="2" fillId="81" borderId="91" xfId="1" applyNumberFormat="1" applyFont="1" applyFill="1" applyBorder="1" applyAlignment="1">
      <alignment horizontal="center" vertical="center"/>
    </xf>
    <xf numFmtId="1" fontId="2" fillId="54" borderId="172" xfId="1" applyNumberFormat="1" applyFont="1" applyFill="1" applyBorder="1" applyAlignment="1">
      <alignment horizontal="center" vertical="center"/>
    </xf>
    <xf numFmtId="49" fontId="2" fillId="11" borderId="59" xfId="1" applyNumberFormat="1" applyFont="1" applyFill="1" applyBorder="1" applyAlignment="1">
      <alignment horizontal="center" vertical="center"/>
    </xf>
    <xf numFmtId="1" fontId="2" fillId="54" borderId="59" xfId="1" applyNumberFormat="1" applyFont="1" applyFill="1" applyBorder="1" applyAlignment="1">
      <alignment horizontal="center" vertical="center" wrapText="1"/>
    </xf>
    <xf numFmtId="1" fontId="2" fillId="65" borderId="91" xfId="1" applyNumberFormat="1" applyFont="1" applyFill="1" applyBorder="1" applyAlignment="1">
      <alignment horizontal="center" vertical="center"/>
    </xf>
    <xf numFmtId="169" fontId="2" fillId="65" borderId="59" xfId="1" applyNumberFormat="1" applyFont="1" applyFill="1" applyBorder="1" applyAlignment="1">
      <alignment horizontal="center" vertical="center"/>
    </xf>
    <xf numFmtId="49" fontId="2" fillId="65" borderId="59" xfId="1" applyNumberFormat="1" applyFont="1" applyFill="1" applyBorder="1" applyAlignment="1">
      <alignment horizontal="center" vertical="center" wrapText="1"/>
    </xf>
    <xf numFmtId="1" fontId="2" fillId="65" borderId="59" xfId="1" applyNumberFormat="1" applyFont="1" applyFill="1" applyBorder="1" applyAlignment="1">
      <alignment horizontal="center" vertical="center"/>
    </xf>
    <xf numFmtId="0" fontId="2" fillId="3" borderId="60" xfId="1" applyFont="1" applyBorder="1" applyAlignment="1">
      <alignment horizontal="center" vertical="center" wrapText="1"/>
    </xf>
    <xf numFmtId="49" fontId="2" fillId="12" borderId="60" xfId="1" applyNumberFormat="1" applyFont="1" applyFill="1" applyBorder="1" applyAlignment="1">
      <alignment horizontal="center" vertical="center"/>
    </xf>
    <xf numFmtId="49" fontId="2" fillId="11" borderId="113" xfId="1" applyNumberFormat="1" applyFont="1" applyFill="1" applyBorder="1" applyAlignment="1">
      <alignment horizontal="center" vertical="center"/>
    </xf>
    <xf numFmtId="49" fontId="2" fillId="11" borderId="197" xfId="1" applyNumberFormat="1" applyFont="1" applyFill="1" applyBorder="1" applyAlignment="1">
      <alignment horizontal="center" vertical="center"/>
    </xf>
    <xf numFmtId="49" fontId="2" fillId="11" borderId="1" xfId="1" applyNumberFormat="1" applyFont="1" applyFill="1" applyBorder="1" applyAlignment="1">
      <alignment horizontal="center" vertical="center"/>
    </xf>
    <xf numFmtId="49" fontId="2" fillId="11" borderId="59" xfId="1" applyNumberFormat="1" applyFont="1" applyFill="1" applyBorder="1" applyAlignment="1">
      <alignment horizontal="center" vertical="center" wrapText="1"/>
    </xf>
    <xf numFmtId="169" fontId="2" fillId="20" borderId="1" xfId="1" applyNumberFormat="1" applyFont="1" applyFill="1" applyBorder="1" applyAlignment="1">
      <alignment horizontal="center" vertical="center"/>
    </xf>
    <xf numFmtId="1" fontId="2" fillId="65" borderId="111" xfId="1" applyNumberFormat="1" applyFont="1" applyFill="1" applyBorder="1" applyAlignment="1">
      <alignment horizontal="center" vertical="center" wrapText="1"/>
    </xf>
    <xf numFmtId="49" fontId="2" fillId="12" borderId="46" xfId="1" applyNumberFormat="1" applyFont="1" applyFill="1" applyBorder="1" applyAlignment="1">
      <alignment horizontal="center" vertical="center" wrapText="1"/>
    </xf>
    <xf numFmtId="0" fontId="2" fillId="10" borderId="1" xfId="1" applyFont="1" applyFill="1" applyBorder="1" applyAlignment="1">
      <alignment horizontal="center" vertical="center" wrapText="1"/>
    </xf>
    <xf numFmtId="165" fontId="2" fillId="10" borderId="1" xfId="1" applyNumberFormat="1" applyFont="1" applyFill="1" applyBorder="1" applyAlignment="1">
      <alignment horizontal="center" vertical="top" wrapText="1"/>
    </xf>
    <xf numFmtId="49" fontId="2" fillId="21" borderId="59" xfId="1" applyNumberFormat="1" applyFont="1" applyFill="1" applyBorder="1" applyAlignment="1">
      <alignment horizontal="center" vertical="center"/>
    </xf>
    <xf numFmtId="169" fontId="2" fillId="3" borderId="60" xfId="1" applyNumberFormat="1" applyFont="1" applyBorder="1" applyAlignment="1">
      <alignment horizontal="center" vertical="center"/>
    </xf>
    <xf numFmtId="0" fontId="2" fillId="10" borderId="1" xfId="0" applyFont="1" applyFill="1" applyBorder="1" applyAlignment="1">
      <alignment horizontal="center" vertical="center" wrapText="1"/>
    </xf>
    <xf numFmtId="1" fontId="2" fillId="65" borderId="197" xfId="1" applyNumberFormat="1" applyFont="1" applyFill="1" applyBorder="1" applyAlignment="1">
      <alignment horizontal="center" vertical="center"/>
    </xf>
    <xf numFmtId="49" fontId="2" fillId="65" borderId="197" xfId="1" applyNumberFormat="1" applyFont="1" applyFill="1" applyBorder="1" applyAlignment="1">
      <alignment horizontal="center" vertical="center"/>
    </xf>
    <xf numFmtId="169" fontId="2" fillId="65" borderId="59" xfId="1" applyNumberFormat="1" applyFont="1" applyFill="1" applyBorder="1" applyAlignment="1">
      <alignment horizontal="center" vertical="center" wrapText="1"/>
    </xf>
    <xf numFmtId="0" fontId="2" fillId="81" borderId="29" xfId="1" applyFont="1" applyFill="1" applyBorder="1" applyAlignment="1">
      <alignment horizontal="center" vertical="center"/>
    </xf>
    <xf numFmtId="1" fontId="2" fillId="54" borderId="114" xfId="1" applyNumberFormat="1" applyFont="1" applyFill="1" applyBorder="1" applyAlignment="1">
      <alignment horizontal="center" vertical="center" wrapText="1"/>
    </xf>
    <xf numFmtId="0" fontId="2" fillId="12" borderId="59" xfId="0" applyFont="1" applyFill="1" applyBorder="1" applyAlignment="1">
      <alignment wrapText="1"/>
    </xf>
    <xf numFmtId="49" fontId="2" fillId="12" borderId="29" xfId="1" applyNumberFormat="1" applyFont="1" applyFill="1" applyBorder="1" applyAlignment="1">
      <alignment horizontal="center" wrapText="1"/>
    </xf>
    <xf numFmtId="49" fontId="2" fillId="65" borderId="73" xfId="1" applyNumberFormat="1" applyFont="1" applyFill="1" applyBorder="1" applyAlignment="1">
      <alignment horizontal="center" vertical="center"/>
    </xf>
    <xf numFmtId="49" fontId="2" fillId="65" borderId="73" xfId="1" applyNumberFormat="1" applyFont="1" applyFill="1" applyBorder="1" applyAlignment="1">
      <alignment horizontal="center" vertical="center" wrapText="1"/>
    </xf>
    <xf numFmtId="1" fontId="2" fillId="81" borderId="59" xfId="1" applyNumberFormat="1" applyFont="1" applyFill="1" applyBorder="1" applyAlignment="1">
      <alignment horizontal="center" vertical="center" wrapText="1"/>
    </xf>
    <xf numFmtId="49" fontId="2" fillId="12" borderId="59" xfId="1" quotePrefix="1" applyNumberFormat="1" applyFont="1" applyFill="1" applyBorder="1" applyAlignment="1">
      <alignment horizontal="center" vertical="center"/>
    </xf>
    <xf numFmtId="169" fontId="2" fillId="12" borderId="59" xfId="1" applyNumberFormat="1" applyFont="1" applyFill="1" applyBorder="1" applyAlignment="1">
      <alignment horizontal="center" vertical="center" wrapText="1"/>
    </xf>
    <xf numFmtId="0" fontId="2" fillId="10" borderId="60" xfId="0" applyFont="1" applyFill="1" applyBorder="1" applyAlignment="1">
      <alignment horizontal="left" vertical="top" wrapText="1"/>
    </xf>
    <xf numFmtId="1" fontId="2" fillId="54" borderId="104" xfId="1" applyNumberFormat="1" applyFont="1" applyFill="1" applyBorder="1" applyAlignment="1">
      <alignment horizontal="center" vertical="center" wrapText="1"/>
    </xf>
    <xf numFmtId="49" fontId="2" fillId="65" borderId="59" xfId="1" applyNumberFormat="1" applyFont="1" applyFill="1" applyBorder="1" applyAlignment="1">
      <alignment horizontal="center" vertical="center"/>
    </xf>
    <xf numFmtId="49" fontId="2" fillId="81" borderId="46" xfId="1" applyNumberFormat="1" applyFont="1" applyFill="1" applyBorder="1" applyAlignment="1">
      <alignment horizontal="center" vertical="center"/>
    </xf>
    <xf numFmtId="49" fontId="2" fillId="65" borderId="46" xfId="1" applyNumberFormat="1" applyFont="1" applyFill="1" applyBorder="1" applyAlignment="1">
      <alignment horizontal="center" vertical="center" wrapText="1"/>
    </xf>
    <xf numFmtId="1" fontId="2" fillId="65" borderId="172" xfId="1" applyNumberFormat="1" applyFont="1" applyFill="1" applyBorder="1" applyAlignment="1">
      <alignment horizontal="center" vertical="center" wrapText="1"/>
    </xf>
    <xf numFmtId="49" fontId="2" fillId="12" borderId="113" xfId="1" applyNumberFormat="1" applyFont="1" applyFill="1" applyBorder="1" applyAlignment="1">
      <alignment horizontal="center" vertical="center" wrapText="1"/>
    </xf>
    <xf numFmtId="49" fontId="2" fillId="12" borderId="197" xfId="1" applyNumberFormat="1" applyFont="1" applyFill="1" applyBorder="1" applyAlignment="1">
      <alignment horizontal="center" vertical="center"/>
    </xf>
    <xf numFmtId="49" fontId="2" fillId="89" borderId="46" xfId="1" applyNumberFormat="1" applyFont="1" applyFill="1" applyBorder="1" applyAlignment="1">
      <alignment horizontal="center" vertical="center"/>
    </xf>
    <xf numFmtId="49" fontId="2" fillId="89" borderId="59" xfId="1" applyNumberFormat="1" applyFont="1" applyFill="1" applyBorder="1" applyAlignment="1">
      <alignment horizontal="center" vertical="center"/>
    </xf>
    <xf numFmtId="0" fontId="2" fillId="89" borderId="1" xfId="0" applyFont="1" applyFill="1" applyBorder="1" applyAlignment="1">
      <alignment horizontal="center" vertical="center" wrapText="1"/>
    </xf>
    <xf numFmtId="0" fontId="2" fillId="3" borderId="0" xfId="1" applyFont="1" applyAlignment="1">
      <alignment vertical="top"/>
    </xf>
    <xf numFmtId="0" fontId="2" fillId="3" borderId="0" xfId="1" applyFont="1" applyAlignment="1">
      <alignment vertical="top" wrapText="1"/>
    </xf>
    <xf numFmtId="169" fontId="2" fillId="7" borderId="91" xfId="1" applyNumberFormat="1" applyFont="1" applyFill="1" applyBorder="1" applyAlignment="1">
      <alignment horizontal="left" vertical="top" wrapText="1"/>
    </xf>
    <xf numFmtId="169" fontId="2" fillId="21" borderId="223" xfId="1" applyNumberFormat="1" applyFont="1" applyFill="1" applyBorder="1" applyAlignment="1">
      <alignment horizontal="center" vertical="top" wrapText="1"/>
    </xf>
    <xf numFmtId="169" fontId="2" fillId="82" borderId="17" xfId="1" applyNumberFormat="1" applyFont="1" applyFill="1" applyBorder="1" applyAlignment="1">
      <alignment horizontal="center" vertical="top" wrapText="1"/>
    </xf>
    <xf numFmtId="169" fontId="2" fillId="7" borderId="115" xfId="1" applyNumberFormat="1" applyFont="1" applyFill="1" applyBorder="1" applyAlignment="1">
      <alignment horizontal="left" vertical="top" wrapText="1"/>
    </xf>
    <xf numFmtId="165" fontId="2" fillId="82" borderId="17" xfId="1" applyNumberFormat="1" applyFont="1" applyFill="1" applyBorder="1" applyAlignment="1">
      <alignment horizontal="center" vertical="top" wrapText="1"/>
    </xf>
    <xf numFmtId="169" fontId="2" fillId="21" borderId="115" xfId="1" applyNumberFormat="1" applyFont="1" applyFill="1" applyBorder="1" applyAlignment="1">
      <alignment horizontal="center" vertical="top" wrapText="1"/>
    </xf>
    <xf numFmtId="165" fontId="2" fillId="7" borderId="20" xfId="1" applyNumberFormat="1" applyFont="1" applyFill="1" applyBorder="1" applyAlignment="1">
      <alignment horizontal="center" vertical="top" wrapText="1"/>
    </xf>
    <xf numFmtId="14" fontId="2" fillId="7" borderId="20" xfId="1" applyNumberFormat="1" applyFont="1" applyFill="1" applyBorder="1" applyAlignment="1">
      <alignment horizontal="center" vertical="top" wrapText="1"/>
    </xf>
    <xf numFmtId="165" fontId="2" fillId="10" borderId="20" xfId="1" applyNumberFormat="1" applyFont="1" applyFill="1" applyBorder="1" applyAlignment="1">
      <alignment horizontal="center" vertical="top"/>
    </xf>
    <xf numFmtId="165" fontId="2" fillId="7" borderId="91" xfId="1" applyNumberFormat="1" applyFont="1" applyFill="1" applyBorder="1" applyAlignment="1">
      <alignment horizontal="center" vertical="top" wrapText="1"/>
    </xf>
    <xf numFmtId="169" fontId="2" fillId="21" borderId="1" xfId="1" applyNumberFormat="1" applyFont="1" applyFill="1" applyBorder="1" applyAlignment="1">
      <alignment horizontal="center" vertical="top" wrapText="1"/>
    </xf>
    <xf numFmtId="169" fontId="2" fillId="7" borderId="17" xfId="1" applyNumberFormat="1" applyFont="1" applyFill="1" applyBorder="1" applyAlignment="1">
      <alignment horizontal="left" vertical="top" wrapText="1"/>
    </xf>
    <xf numFmtId="165" fontId="2" fillId="82" borderId="112" xfId="1" applyNumberFormat="1" applyFont="1" applyFill="1" applyBorder="1" applyAlignment="1">
      <alignment horizontal="center" vertical="top" wrapText="1"/>
    </xf>
    <xf numFmtId="0" fontId="2" fillId="9" borderId="91" xfId="1" applyFont="1" applyFill="1" applyBorder="1" applyAlignment="1" applyProtection="1">
      <alignment horizontal="center" vertical="top"/>
      <protection locked="0"/>
    </xf>
    <xf numFmtId="165" fontId="2" fillId="82" borderId="91" xfId="1" applyNumberFormat="1" applyFont="1" applyFill="1" applyBorder="1" applyAlignment="1">
      <alignment horizontal="center" vertical="top" wrapText="1"/>
    </xf>
    <xf numFmtId="169" fontId="2" fillId="89" borderId="91" xfId="1" applyNumberFormat="1" applyFont="1" applyFill="1" applyBorder="1" applyAlignment="1">
      <alignment horizontal="center" vertical="top" wrapText="1"/>
    </xf>
    <xf numFmtId="169" fontId="2" fillId="89" borderId="17" xfId="1" applyNumberFormat="1" applyFont="1" applyFill="1" applyBorder="1" applyAlignment="1">
      <alignment horizontal="center" vertical="top" wrapText="1"/>
    </xf>
    <xf numFmtId="165" fontId="2" fillId="89" borderId="112" xfId="1" applyNumberFormat="1" applyFont="1" applyFill="1" applyBorder="1" applyAlignment="1">
      <alignment horizontal="center" vertical="top" wrapText="1"/>
    </xf>
    <xf numFmtId="169" fontId="2" fillId="21" borderId="91" xfId="1" applyNumberFormat="1" applyFont="1" applyFill="1" applyBorder="1" applyAlignment="1">
      <alignment horizontal="center" vertical="top" wrapText="1"/>
    </xf>
    <xf numFmtId="166" fontId="2" fillId="7" borderId="115" xfId="1" applyNumberFormat="1" applyFont="1" applyFill="1" applyBorder="1" applyAlignment="1">
      <alignment horizontal="left" vertical="top" wrapText="1"/>
    </xf>
    <xf numFmtId="14" fontId="2" fillId="7" borderId="91" xfId="1" applyNumberFormat="1" applyFont="1" applyFill="1" applyBorder="1" applyAlignment="1">
      <alignment horizontal="center" vertical="top" wrapText="1"/>
    </xf>
    <xf numFmtId="169" fontId="2" fillId="21" borderId="119" xfId="1" applyNumberFormat="1" applyFont="1" applyFill="1" applyBorder="1" applyAlignment="1">
      <alignment horizontal="center" vertical="top" wrapText="1"/>
    </xf>
    <xf numFmtId="169" fontId="2" fillId="21" borderId="120" xfId="1" applyNumberFormat="1" applyFont="1" applyFill="1" applyBorder="1" applyAlignment="1">
      <alignment horizontal="center" vertical="top" wrapText="1"/>
    </xf>
    <xf numFmtId="0" fontId="2" fillId="7" borderId="90" xfId="0" applyFont="1" applyFill="1" applyBorder="1" applyAlignment="1">
      <alignment vertical="top" wrapText="1"/>
    </xf>
    <xf numFmtId="166" fontId="2" fillId="7" borderId="60" xfId="1" applyNumberFormat="1" applyFont="1" applyFill="1" applyBorder="1" applyAlignment="1">
      <alignment horizontal="left" vertical="top" wrapText="1"/>
    </xf>
    <xf numFmtId="1" fontId="2" fillId="7" borderId="60" xfId="1" applyNumberFormat="1" applyFont="1" applyFill="1" applyBorder="1" applyAlignment="1">
      <alignment horizontal="center" vertical="top"/>
    </xf>
    <xf numFmtId="166" fontId="2" fillId="7" borderId="175" xfId="1" applyNumberFormat="1" applyFont="1" applyFill="1" applyBorder="1" applyAlignment="1">
      <alignment horizontal="center" vertical="top" wrapText="1"/>
    </xf>
    <xf numFmtId="169" fontId="2" fillId="7" borderId="235" xfId="1" applyNumberFormat="1" applyFont="1" applyFill="1" applyBorder="1" applyAlignment="1">
      <alignment horizontal="center" vertical="top" wrapText="1"/>
    </xf>
    <xf numFmtId="169" fontId="2" fillId="7" borderId="60" xfId="1" applyNumberFormat="1" applyFont="1" applyFill="1" applyBorder="1" applyAlignment="1">
      <alignment horizontal="center" vertical="top" wrapText="1"/>
    </xf>
    <xf numFmtId="169" fontId="2" fillId="92" borderId="60" xfId="1" applyNumberFormat="1" applyFont="1" applyFill="1" applyBorder="1" applyAlignment="1">
      <alignment horizontal="center" vertical="top" wrapText="1"/>
    </xf>
    <xf numFmtId="170" fontId="2" fillId="7" borderId="60" xfId="1" applyNumberFormat="1" applyFont="1" applyFill="1" applyBorder="1" applyAlignment="1">
      <alignment horizontal="center" vertical="top" wrapText="1"/>
    </xf>
    <xf numFmtId="165" fontId="2" fillId="7" borderId="60" xfId="1" applyNumberFormat="1" applyFont="1" applyFill="1" applyBorder="1" applyAlignment="1">
      <alignment horizontal="center" vertical="top" wrapText="1"/>
    </xf>
    <xf numFmtId="0" fontId="2" fillId="7" borderId="60" xfId="0" applyFont="1" applyFill="1" applyBorder="1" applyAlignment="1">
      <alignment vertical="top" wrapText="1"/>
    </xf>
    <xf numFmtId="0" fontId="2" fillId="7" borderId="93" xfId="1" applyFont="1" applyFill="1" applyBorder="1" applyAlignment="1">
      <alignment vertical="top"/>
    </xf>
    <xf numFmtId="0" fontId="2" fillId="7" borderId="60" xfId="1" applyFont="1" applyFill="1" applyBorder="1" applyAlignment="1">
      <alignment vertical="top"/>
    </xf>
    <xf numFmtId="0" fontId="2" fillId="72" borderId="60" xfId="0" applyFont="1" applyFill="1" applyBorder="1" applyAlignment="1">
      <alignment vertical="top" wrapText="1"/>
    </xf>
    <xf numFmtId="166" fontId="2" fillId="7" borderId="22" xfId="1" applyNumberFormat="1" applyFont="1" applyFill="1" applyBorder="1" applyAlignment="1">
      <alignment horizontal="left" vertical="top" wrapText="1"/>
    </xf>
    <xf numFmtId="1" fontId="2" fillId="7" borderId="1" xfId="1" applyNumberFormat="1" applyFont="1" applyFill="1" applyBorder="1" applyAlignment="1">
      <alignment horizontal="center" vertical="top"/>
    </xf>
    <xf numFmtId="166" fontId="2" fillId="7" borderId="1" xfId="1" applyNumberFormat="1" applyFont="1" applyFill="1" applyBorder="1" applyAlignment="1">
      <alignment horizontal="center" vertical="top" wrapText="1"/>
    </xf>
    <xf numFmtId="169" fontId="2" fillId="21" borderId="2" xfId="1" applyNumberFormat="1" applyFont="1" applyFill="1" applyBorder="1" applyAlignment="1">
      <alignment horizontal="center" vertical="top" wrapText="1"/>
    </xf>
    <xf numFmtId="0" fontId="2" fillId="7" borderId="60" xfId="1" applyFont="1" applyFill="1" applyBorder="1" applyAlignment="1">
      <alignment vertical="top" wrapText="1"/>
    </xf>
    <xf numFmtId="166" fontId="2" fillId="7" borderId="235" xfId="1" applyNumberFormat="1" applyFont="1" applyFill="1" applyBorder="1" applyAlignment="1">
      <alignment horizontal="left" vertical="top" wrapText="1"/>
    </xf>
    <xf numFmtId="166" fontId="2" fillId="7" borderId="239" xfId="1" applyNumberFormat="1" applyFont="1" applyFill="1" applyBorder="1" applyAlignment="1">
      <alignment horizontal="left" vertical="top" wrapText="1"/>
    </xf>
    <xf numFmtId="1" fontId="2" fillId="7" borderId="174" xfId="1" applyNumberFormat="1" applyFont="1" applyFill="1" applyBorder="1" applyAlignment="1">
      <alignment horizontal="center" vertical="top"/>
    </xf>
    <xf numFmtId="166" fontId="2" fillId="7" borderId="177" xfId="1" applyNumberFormat="1" applyFont="1" applyFill="1" applyBorder="1" applyAlignment="1">
      <alignment horizontal="center" vertical="top" wrapText="1"/>
    </xf>
    <xf numFmtId="0" fontId="2" fillId="7" borderId="60" xfId="1" applyFont="1" applyFill="1" applyBorder="1" applyAlignment="1">
      <alignment horizontal="left" vertical="top" wrapText="1"/>
    </xf>
    <xf numFmtId="0" fontId="2" fillId="10" borderId="0" xfId="0" applyFont="1" applyFill="1" applyAlignment="1">
      <alignment vertical="center" wrapText="1"/>
    </xf>
    <xf numFmtId="0" fontId="2" fillId="45" borderId="2" xfId="0" applyFont="1" applyFill="1" applyBorder="1" applyAlignment="1">
      <alignment vertical="center" wrapText="1"/>
    </xf>
    <xf numFmtId="49" fontId="2" fillId="12" borderId="17" xfId="1" applyNumberFormat="1" applyFont="1" applyFill="1" applyBorder="1" applyAlignment="1">
      <alignment horizontal="center" vertical="center"/>
    </xf>
    <xf numFmtId="0" fontId="2" fillId="10" borderId="17" xfId="0" applyFont="1" applyFill="1" applyBorder="1" applyAlignment="1">
      <alignment vertical="center" wrapText="1"/>
    </xf>
    <xf numFmtId="1" fontId="2" fillId="54" borderId="60" xfId="1" applyNumberFormat="1" applyFont="1" applyFill="1" applyBorder="1" applyAlignment="1">
      <alignment horizontal="center" vertical="center" wrapText="1"/>
    </xf>
    <xf numFmtId="1" fontId="2" fillId="54" borderId="60" xfId="1" applyNumberFormat="1" applyFont="1" applyFill="1" applyBorder="1" applyAlignment="1">
      <alignment horizontal="center" vertical="center"/>
    </xf>
    <xf numFmtId="0" fontId="2" fillId="12" borderId="17" xfId="0" applyFont="1" applyFill="1" applyBorder="1" applyAlignment="1">
      <alignment horizontal="center" vertical="center" wrapText="1"/>
    </xf>
    <xf numFmtId="169" fontId="2" fillId="20" borderId="17" xfId="1" applyNumberFormat="1" applyFont="1" applyFill="1" applyBorder="1" applyAlignment="1">
      <alignment horizontal="center" vertical="center"/>
    </xf>
    <xf numFmtId="165" fontId="2" fillId="10" borderId="17" xfId="1" applyNumberFormat="1" applyFont="1" applyFill="1" applyBorder="1" applyAlignment="1">
      <alignment horizontal="left" vertical="center" wrapText="1"/>
    </xf>
    <xf numFmtId="49" fontId="2" fillId="11" borderId="17" xfId="1" applyNumberFormat="1" applyFont="1" applyFill="1" applyBorder="1" applyAlignment="1">
      <alignment horizontal="center" vertical="center"/>
    </xf>
    <xf numFmtId="49" fontId="2" fillId="11" borderId="17" xfId="1" applyNumberFormat="1" applyFont="1" applyFill="1" applyBorder="1" applyAlignment="1">
      <alignment horizontal="center" vertical="center" wrapText="1"/>
    </xf>
    <xf numFmtId="49" fontId="2" fillId="12" borderId="17" xfId="1" applyNumberFormat="1" applyFont="1" applyFill="1" applyBorder="1" applyAlignment="1">
      <alignment horizontal="center" vertical="center" wrapText="1"/>
    </xf>
    <xf numFmtId="169" fontId="2" fillId="12" borderId="17" xfId="1" applyNumberFormat="1" applyFont="1" applyFill="1" applyBorder="1" applyAlignment="1">
      <alignment horizontal="center" vertical="center"/>
    </xf>
    <xf numFmtId="0" fontId="2" fillId="17" borderId="17" xfId="1" applyFont="1" applyFill="1" applyBorder="1" applyAlignment="1">
      <alignment horizontal="center" vertical="center" wrapText="1"/>
    </xf>
    <xf numFmtId="0" fontId="2" fillId="17" borderId="17" xfId="1" applyFont="1" applyFill="1" applyBorder="1" applyAlignment="1">
      <alignment horizontal="center" vertical="center"/>
    </xf>
    <xf numFmtId="169" fontId="2" fillId="10" borderId="17" xfId="1" applyNumberFormat="1" applyFont="1" applyFill="1" applyBorder="1" applyAlignment="1">
      <alignment horizontal="center" vertical="center"/>
    </xf>
    <xf numFmtId="169" fontId="2" fillId="12" borderId="17" xfId="1" applyNumberFormat="1" applyFont="1" applyFill="1" applyBorder="1" applyAlignment="1">
      <alignment horizontal="center" vertical="center" wrapText="1"/>
    </xf>
    <xf numFmtId="0" fontId="2" fillId="45" borderId="17" xfId="0" applyFont="1" applyFill="1" applyBorder="1" applyAlignment="1">
      <alignment vertical="center" wrapText="1"/>
    </xf>
    <xf numFmtId="0" fontId="2" fillId="3" borderId="1" xfId="1" applyFont="1" applyBorder="1"/>
    <xf numFmtId="49" fontId="2" fillId="12" borderId="119" xfId="1" applyNumberFormat="1" applyFont="1" applyFill="1" applyBorder="1" applyAlignment="1">
      <alignment horizontal="center" vertical="center"/>
    </xf>
    <xf numFmtId="165" fontId="2" fillId="10" borderId="164" xfId="1" applyNumberFormat="1" applyFont="1" applyFill="1" applyBorder="1" applyAlignment="1">
      <alignment horizontal="left" vertical="center" wrapText="1"/>
    </xf>
    <xf numFmtId="1" fontId="2" fillId="54" borderId="111" xfId="1" applyNumberFormat="1" applyFont="1" applyFill="1" applyBorder="1" applyAlignment="1">
      <alignment horizontal="center" vertical="center"/>
    </xf>
    <xf numFmtId="0" fontId="2" fillId="7" borderId="190" xfId="1" applyFont="1" applyFill="1" applyBorder="1" applyAlignment="1">
      <alignment horizontal="left" vertical="center" wrapText="1"/>
    </xf>
    <xf numFmtId="1" fontId="2" fillId="54" borderId="190" xfId="1" applyNumberFormat="1" applyFont="1" applyFill="1" applyBorder="1" applyAlignment="1">
      <alignment horizontal="center" vertical="center"/>
    </xf>
    <xf numFmtId="49" fontId="2" fillId="12" borderId="190" xfId="1" applyNumberFormat="1" applyFont="1" applyFill="1" applyBorder="1" applyAlignment="1">
      <alignment horizontal="center" vertical="center"/>
    </xf>
    <xf numFmtId="49" fontId="2" fillId="12" borderId="190" xfId="1" applyNumberFormat="1" applyFont="1" applyFill="1" applyBorder="1" applyAlignment="1">
      <alignment horizontal="center" vertical="center" wrapText="1"/>
    </xf>
    <xf numFmtId="0" fontId="2" fillId="12" borderId="60" xfId="0" applyFont="1" applyFill="1" applyBorder="1" applyAlignment="1">
      <alignment wrapText="1"/>
    </xf>
    <xf numFmtId="0" fontId="2" fillId="0" borderId="0" xfId="0" applyFont="1"/>
    <xf numFmtId="169" fontId="2" fillId="20" borderId="30" xfId="1" applyNumberFormat="1" applyFont="1" applyFill="1" applyBorder="1" applyAlignment="1">
      <alignment horizontal="center" vertical="center"/>
    </xf>
    <xf numFmtId="1" fontId="2" fillId="69" borderId="91" xfId="1" applyNumberFormat="1" applyFont="1" applyFill="1" applyBorder="1" applyAlignment="1">
      <alignment horizontal="center" vertical="top"/>
    </xf>
    <xf numFmtId="166" fontId="2" fillId="69" borderId="91" xfId="1" applyNumberFormat="1" applyFont="1" applyFill="1" applyBorder="1" applyAlignment="1">
      <alignment horizontal="center" vertical="top" wrapText="1"/>
    </xf>
    <xf numFmtId="169" fontId="2" fillId="69" borderId="91" xfId="1" applyNumberFormat="1" applyFont="1" applyFill="1" applyBorder="1" applyAlignment="1" applyProtection="1">
      <alignment horizontal="center" vertical="top" wrapText="1"/>
      <protection locked="0"/>
    </xf>
    <xf numFmtId="169" fontId="2" fillId="69" borderId="91" xfId="1" applyNumberFormat="1" applyFont="1" applyFill="1" applyBorder="1" applyAlignment="1">
      <alignment horizontal="center" vertical="top" wrapText="1"/>
    </xf>
    <xf numFmtId="165" fontId="2" fillId="69" borderId="115" xfId="1" applyNumberFormat="1" applyFont="1" applyFill="1" applyBorder="1" applyAlignment="1">
      <alignment horizontal="left" vertical="top" wrapText="1"/>
    </xf>
    <xf numFmtId="0" fontId="2" fillId="68" borderId="0" xfId="1" applyFont="1" applyFill="1" applyAlignment="1" applyProtection="1">
      <alignment horizontal="center" vertical="top"/>
      <protection locked="0"/>
    </xf>
    <xf numFmtId="165" fontId="2" fillId="69" borderId="91" xfId="1" applyNumberFormat="1" applyFont="1" applyFill="1" applyBorder="1" applyAlignment="1">
      <alignment horizontal="center" vertical="top"/>
    </xf>
    <xf numFmtId="0" fontId="2" fillId="69" borderId="91" xfId="1" applyFont="1" applyFill="1" applyBorder="1" applyAlignment="1">
      <alignment horizontal="center" vertical="top" wrapText="1"/>
    </xf>
    <xf numFmtId="169" fontId="2" fillId="69" borderId="91" xfId="1" quotePrefix="1" applyNumberFormat="1" applyFont="1" applyFill="1" applyBorder="1" applyAlignment="1">
      <alignment horizontal="center" vertical="top" wrapText="1"/>
    </xf>
    <xf numFmtId="0" fontId="2" fillId="69" borderId="87" xfId="1" applyFont="1" applyFill="1" applyBorder="1" applyAlignment="1">
      <alignment vertical="top" wrapText="1"/>
    </xf>
    <xf numFmtId="166" fontId="2" fillId="69" borderId="111" xfId="1" applyNumberFormat="1" applyFont="1" applyFill="1" applyBorder="1" applyAlignment="1">
      <alignment horizontal="center" vertical="top" wrapText="1"/>
    </xf>
    <xf numFmtId="166" fontId="2" fillId="69" borderId="60" xfId="1" applyNumberFormat="1" applyFont="1" applyFill="1" applyBorder="1" applyAlignment="1">
      <alignment horizontal="center" vertical="top" wrapText="1"/>
    </xf>
    <xf numFmtId="0" fontId="2" fillId="69" borderId="87" xfId="1" applyFont="1" applyFill="1" applyBorder="1" applyAlignment="1">
      <alignment wrapText="1"/>
    </xf>
    <xf numFmtId="0" fontId="2" fillId="3" borderId="0" xfId="1" applyFont="1" applyAlignment="1" applyProtection="1">
      <alignment horizontal="center" vertical="top"/>
      <protection locked="0"/>
    </xf>
    <xf numFmtId="166" fontId="2" fillId="69" borderId="174" xfId="1" applyNumberFormat="1" applyFont="1" applyFill="1" applyBorder="1" applyAlignment="1">
      <alignment horizontal="center" vertical="top" wrapText="1"/>
    </xf>
    <xf numFmtId="0" fontId="2" fillId="67" borderId="60" xfId="0" applyFont="1" applyFill="1" applyBorder="1" applyAlignment="1">
      <alignment vertical="center" wrapText="1"/>
    </xf>
    <xf numFmtId="0" fontId="19" fillId="3" borderId="0" xfId="1" applyFont="1" applyAlignment="1">
      <alignment horizontal="left" wrapText="1"/>
    </xf>
    <xf numFmtId="0" fontId="5" fillId="3" borderId="0" xfId="1" applyAlignment="1">
      <alignment horizontal="left"/>
    </xf>
    <xf numFmtId="0" fontId="5" fillId="3" borderId="21" xfId="1" applyBorder="1" applyAlignment="1">
      <alignment horizontal="left"/>
    </xf>
    <xf numFmtId="0" fontId="80" fillId="3" borderId="0" xfId="1" applyFont="1" applyAlignment="1">
      <alignment horizontal="left" vertical="top"/>
    </xf>
    <xf numFmtId="0" fontId="156" fillId="3" borderId="0" xfId="1" applyFont="1" applyAlignment="1">
      <alignment horizontal="left" vertical="top"/>
    </xf>
    <xf numFmtId="0" fontId="80" fillId="3" borderId="256" xfId="1" applyFont="1" applyBorder="1" applyAlignment="1">
      <alignment horizontal="left" vertical="top"/>
    </xf>
    <xf numFmtId="0" fontId="80" fillId="3" borderId="256" xfId="1" applyFont="1" applyBorder="1" applyAlignment="1">
      <alignment horizontal="center" vertical="top"/>
    </xf>
    <xf numFmtId="0" fontId="191" fillId="3" borderId="0" xfId="1" applyFont="1" applyAlignment="1">
      <alignment horizontal="center" vertical="center"/>
    </xf>
    <xf numFmtId="0" fontId="181" fillId="61" borderId="0" xfId="1" applyFont="1" applyFill="1" applyAlignment="1">
      <alignment horizontal="center" vertical="center" wrapText="1"/>
    </xf>
    <xf numFmtId="14" fontId="183" fillId="60" borderId="0" xfId="1" applyNumberFormat="1" applyFont="1" applyFill="1" applyAlignment="1">
      <alignment horizontal="center" vertical="center" wrapText="1"/>
    </xf>
    <xf numFmtId="0" fontId="181" fillId="84" borderId="0" xfId="1" applyFont="1" applyFill="1" applyAlignment="1">
      <alignment horizontal="center" vertical="center" wrapText="1"/>
    </xf>
    <xf numFmtId="165" fontId="183" fillId="85" borderId="0" xfId="1" applyNumberFormat="1" applyFont="1" applyFill="1" applyAlignment="1">
      <alignment horizontal="center" vertical="center" wrapText="1"/>
    </xf>
    <xf numFmtId="0" fontId="187" fillId="91" borderId="0" xfId="0" applyFont="1" applyFill="1" applyAlignment="1">
      <alignment horizontal="center" vertical="top" wrapText="1"/>
    </xf>
    <xf numFmtId="166" fontId="7" fillId="90" borderId="0" xfId="1" applyNumberFormat="1" applyFont="1" applyFill="1" applyAlignment="1">
      <alignment horizontal="center" vertical="top" wrapText="1"/>
    </xf>
    <xf numFmtId="0" fontId="0" fillId="90" borderId="0" xfId="0" applyFill="1" applyAlignment="1">
      <alignment horizontal="center" vertical="top" wrapText="1"/>
    </xf>
    <xf numFmtId="0" fontId="138" fillId="42" borderId="0" xfId="1" applyFont="1" applyFill="1" applyAlignment="1">
      <alignment horizontal="center" vertical="center" wrapText="1"/>
    </xf>
    <xf numFmtId="166" fontId="138" fillId="43" borderId="12" xfId="1" applyNumberFormat="1" applyFont="1" applyFill="1" applyBorder="1" applyAlignment="1">
      <alignment horizontal="center" vertical="center" wrapText="1"/>
    </xf>
    <xf numFmtId="166" fontId="138" fillId="43" borderId="0" xfId="1" applyNumberFormat="1" applyFont="1" applyFill="1" applyAlignment="1">
      <alignment horizontal="center" vertical="center" wrapText="1"/>
    </xf>
  </cellXfs>
  <cellStyles count="17">
    <cellStyle name="Comma 2" xfId="15" xr:uid="{F8297544-2C10-4278-8587-8223DDDEA838}"/>
    <cellStyle name="Good" xfId="7" builtinId="26"/>
    <cellStyle name="Heading 2 2" xfId="5" xr:uid="{D2D390EE-920A-4D92-8AD8-DCD4FA4FEBD6}"/>
    <cellStyle name="Heading 3 2" xfId="4" xr:uid="{0EC20D93-D926-4930-AE7C-D83692612B0F}"/>
    <cellStyle name="Hyperlink" xfId="2" builtinId="8"/>
    <cellStyle name="Hyperlink 2" xfId="8" xr:uid="{F4E86890-7270-4927-8F12-F24214BA7105}"/>
    <cellStyle name="Hyperlink 2 2" xfId="12" xr:uid="{0757C57E-5D4C-452A-8F5C-22676104EEAF}"/>
    <cellStyle name="Hyperlink 3" xfId="11" xr:uid="{F924210F-E0AC-4FA6-88C7-A4FEBDA5C7DE}"/>
    <cellStyle name="Normal" xfId="0" builtinId="0"/>
    <cellStyle name="Normal 2" xfId="1" xr:uid="{B9A2462C-AACB-418D-B664-F08B1AD8C34C}"/>
    <cellStyle name="Normal 2 2" xfId="10" xr:uid="{67478814-0B5E-4E18-B4D4-83DDD711AB3A}"/>
    <cellStyle name="Normal 2 2 2" xfId="13" xr:uid="{B95A6322-CFF2-4A96-8E58-0D857944DC45}"/>
    <cellStyle name="Normal 3" xfId="9" xr:uid="{07D2A808-F57E-4C77-B4BD-A6DF11FC34BF}"/>
    <cellStyle name="Normal 9" xfId="14" xr:uid="{1D193485-257D-4EEE-89BD-7278154FE598}"/>
    <cellStyle name="Output" xfId="6" builtinId="21"/>
    <cellStyle name="Percent 2" xfId="16" xr:uid="{22ACCE71-F996-4D37-914A-6348C5934D4B}"/>
    <cellStyle name="Title 2" xfId="3" xr:uid="{FC476366-3C1C-4AA0-BADD-E4B98F8A460E}"/>
  </cellStyles>
  <dxfs count="989">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indexed="64"/>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indexed="64"/>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indexed="64"/>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double">
          <color indexed="64"/>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indexed="64"/>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theme="0" tint="-0.499984740745262"/>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theme="0" tint="-0.499984740745262"/>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4" tint="0.79998168889431442"/>
        </patternFill>
      </fill>
      <alignment horizontal="center" vertical="center" textRotation="0" wrapText="1" indent="0" justifyLastLine="0" shrinkToFit="0" readingOrder="0"/>
      <border diagonalUp="0" diagonalDown="0">
        <left style="thin">
          <color theme="0" tint="-0.14999847407452621"/>
        </left>
        <right style="thin">
          <color theme="0"/>
        </right>
        <top style="thin">
          <color theme="0" tint="-0.14999847407452621"/>
        </top>
        <bottom style="thin">
          <color theme="0" tint="-0.14999847407452621"/>
        </bottom>
        <vertical/>
        <horizontal/>
      </border>
    </dxf>
    <dxf>
      <font>
        <b val="0"/>
        <i val="0"/>
        <strike val="0"/>
        <condense val="0"/>
        <extend val="0"/>
        <outline val="0"/>
        <shadow val="0"/>
        <u/>
        <vertAlign val="baseline"/>
        <sz val="11"/>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ertAlign val="baseline"/>
        <sz val="11"/>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5" formatCode="dd/mm/yyyy;@"/>
      <fill>
        <patternFill patternType="solid">
          <fgColor rgb="FF000000"/>
          <bgColor theme="4"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3" tint="0.79998168889431442"/>
        </patternFill>
      </fill>
      <alignment horizontal="center" vertical="center" textRotation="0" wrapText="1" indent="0" justifyLastLine="0" shrinkToFit="0" readingOrder="0"/>
      <border diagonalUp="0" diagonalDown="0">
        <left style="double">
          <color indexed="64"/>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left style="thin">
          <color theme="0" tint="-0.249977111117893"/>
        </left>
        <right style="thin">
          <color theme="0"/>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left style="double">
          <color indexed="64"/>
        </left>
        <right style="thin">
          <color theme="0" tint="-0.249977111117893"/>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0.34998626667073579"/>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left style="thin">
          <color theme="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left/>
        <right style="thin">
          <color theme="0"/>
        </right>
        <top style="thin">
          <color theme="0" tint="-0.14999847407452621"/>
        </top>
        <bottom style="thin">
          <color theme="0" tint="-0.14999847407452621"/>
        </bottom>
        <vertical/>
        <horizontal/>
      </border>
    </dxf>
    <dxf>
      <border outline="0">
        <left style="medium">
          <color theme="0" tint="-0.14999847407452621"/>
        </left>
        <top style="medium">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center" vertical="center" textRotation="0" wrapText="1" indent="0" justifyLastLine="0" shrinkToFit="0" readingOrder="0"/>
    </dxf>
    <dxf>
      <font>
        <strike val="0"/>
        <outline val="0"/>
        <shadow val="0"/>
        <u val="none"/>
        <vertAlign val="baseline"/>
        <sz val="11"/>
        <name val="Calibri"/>
        <family val="2"/>
      </font>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numFmt numFmtId="169" formatCode="mmm\-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medium">
          <color theme="0" tint="-0.14999847407452621"/>
        </top>
      </border>
    </dxf>
    <dxf>
      <font>
        <b val="0"/>
        <i val="0"/>
        <strike val="0"/>
        <condense val="0"/>
        <extend val="0"/>
        <outline val="0"/>
        <shadow val="0"/>
        <u val="none"/>
        <vertAlign val="baseline"/>
        <sz val="12"/>
        <color theme="0"/>
        <name val="Calibri"/>
        <family val="2"/>
        <scheme val="none"/>
      </font>
      <fill>
        <patternFill patternType="solid">
          <fgColor rgb="FFC0C0C0"/>
          <bgColor theme="1" tint="0.49998474074526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indexed="64"/>
        </right>
        <top style="thin">
          <color theme="0" tint="-0.14999847407452621"/>
        </top>
        <bottom style="thin">
          <color theme="0" tint="-0.14999847407452621"/>
        </bottom>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indexed="64"/>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dxf>
    <dxf>
      <font>
        <b val="0"/>
        <i val="0"/>
        <strike val="0"/>
        <condense val="0"/>
        <extend val="0"/>
        <outline val="0"/>
        <shadow val="0"/>
        <u val="none"/>
        <vertAlign val="baseline"/>
        <sz val="11"/>
        <color rgb="FF000000"/>
        <name val="Calibri"/>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double">
          <color theme="0" tint="-0.499984740745262"/>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theme="0" tint="-0.499984740745262"/>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theme="0" tint="-0.499984740745262"/>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4"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ertAlign val="baseline"/>
        <sz val="10"/>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strike val="0"/>
        <outline val="0"/>
        <shadow val="0"/>
        <vertAlign val="baseline"/>
        <sz val="10"/>
        <name val="Calibri"/>
        <family val="2"/>
      </font>
      <numFmt numFmtId="166" formatCode="[$-F800]dddd\,\ mmmm\ dd\,\ yyyy"/>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5" formatCode="dd/mm/yyyy;@"/>
      <fill>
        <patternFill patternType="solid">
          <fgColor rgb="FF000000"/>
          <bgColor theme="4"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3" tint="0.79998168889431442"/>
        </patternFill>
      </fill>
      <alignment horizontal="center" vertical="center" textRotation="0" wrapText="1"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thin">
          <color theme="0" tint="-0.249977111117893"/>
        </left>
        <right style="double">
          <color indexed="64"/>
        </right>
        <top style="double">
          <color indexed="64"/>
        </top>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left style="double">
          <color indexed="64"/>
        </left>
        <right style="thin">
          <color theme="0" tint="-0.249977111117893"/>
        </right>
        <top style="thin">
          <color theme="0" tint="-0.14999847407452621"/>
        </top>
        <bottom style="thin">
          <color theme="0" tint="-0.14999847407452621"/>
        </bottom>
        <vertical/>
        <horizontal style="thin">
          <color theme="0" tint="-0.14999847407452621"/>
        </horizontal>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1"/>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dxf>
    <dxf>
      <font>
        <b val="0"/>
        <i val="0"/>
        <strike val="0"/>
        <condense val="0"/>
        <extend val="0"/>
        <outline val="0"/>
        <shadow val="0"/>
        <u val="none"/>
        <vertAlign val="baseline"/>
        <sz val="11"/>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4"/>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2"/>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2"/>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2"/>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4"/>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left/>
        <right/>
        <top style="thin">
          <color theme="0" tint="-0.14999847407452621"/>
        </top>
        <bottom style="thin">
          <color theme="0" tint="-0.14999847407452621"/>
        </bottom>
        <vertical/>
        <horizontal/>
      </border>
      <protection locked="1" hidden="0"/>
    </dxf>
    <dxf>
      <border outline="0">
        <left style="medium">
          <color rgb="FFD9D9D9"/>
        </left>
        <top style="medium">
          <color rgb="FFD9D9D9"/>
        </top>
        <bottom style="thin">
          <color rgb="FFD9D9D9"/>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2F2F2"/>
        </patternFill>
      </fill>
      <alignment horizontal="general" vertical="center" textRotation="0" wrapText="1" indent="0" justifyLastLine="0" shrinkToFit="0" readingOrder="0"/>
      <protection locked="1" hidden="0"/>
    </dxf>
    <dxf>
      <font>
        <b/>
        <i val="0"/>
        <strike val="0"/>
        <condense val="0"/>
        <extend val="0"/>
        <outline val="0"/>
        <shadow val="0"/>
        <u val="none"/>
        <vertAlign val="baseline"/>
        <sz val="11"/>
        <color rgb="FF000000"/>
        <name val="Calibri"/>
        <family val="2"/>
        <scheme val="none"/>
      </font>
      <fill>
        <patternFill patternType="solid">
          <fgColor rgb="FFC0C0C0"/>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protection locked="1" hidden="0"/>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general" vertical="center" textRotation="0" wrapText="1" indent="0" justifyLastLine="0" shrinkToFit="0" readingOrder="0"/>
      <border diagonalUp="0" diagonalDown="0">
        <left style="thin">
          <color theme="0" tint="-0.249977111117893"/>
        </left>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9" formatCode="dd/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9" formatCode="dd/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9" formatCode="dd/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9" formatCode="dd/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9" formatCode="dd/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30" formatCode="@"/>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30" formatCode="@"/>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30" formatCode="@"/>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9" formatCode="mmm\-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30" formatCode="@"/>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9" formatCode="mmm\-yyyy"/>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ertAlign val="baseline"/>
        <sz val="11"/>
        <color auto="1"/>
        <name val="Calibri"/>
        <family val="2"/>
        <scheme val="minor"/>
      </font>
      <numFmt numFmtId="166" formatCode="[$-F800]dddd\,\ mmmm\ dd\,\ yyyy"/>
      <fill>
        <patternFill patternType="solid">
          <fgColor rgb="FF000000"/>
          <bgColor theme="0"/>
        </patternFill>
      </fill>
      <alignment horizontal="general"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ertAlign val="baseline"/>
        <sz val="11"/>
        <color auto="1"/>
        <name val="Calibri"/>
        <family val="2"/>
        <scheme val="minor"/>
      </font>
      <fill>
        <patternFill patternType="solid">
          <fgColor rgb="FF000000"/>
          <bgColor theme="0"/>
        </patternFill>
      </fill>
      <alignment horizontal="general"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7" formatCode="[$-809]dd\ mmmm\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6" formatCode="[$-F800]dddd\,\ mmmm\ dd\,\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numFmt numFmtId="166" formatCode="[$-F800]dddd\,\ mmmm\ dd\,\ yyyy"/>
      <fill>
        <patternFill patternType="solid">
          <bgColor theme="0"/>
        </patternFill>
      </fill>
      <alignment horizont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67" formatCode="[$-809]dd\ mmmm\ yyyy;@"/>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30" formatCode="@"/>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30" formatCode="@"/>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numFmt numFmtId="1" formatCode="0"/>
      <fill>
        <patternFill patternType="solid">
          <fgColor rgb="FF000000"/>
          <bgColor theme="0"/>
        </patternFill>
      </fill>
      <alignment horizontal="center"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auto="1"/>
        <name val="Calibri"/>
        <family val="2"/>
        <scheme val="none"/>
      </font>
      <fill>
        <patternFill patternType="solid">
          <fgColor rgb="FF000000"/>
          <bgColor theme="0"/>
        </patternFill>
      </fill>
      <alignment horizontal="general" vertical="center"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border diagonalUp="0" diagonalDown="0">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strike val="0"/>
        <outline val="0"/>
        <shadow val="0"/>
        <vertAlign val="baseline"/>
        <sz val="11"/>
        <color auto="1"/>
        <name val="Calibri"/>
        <family val="2"/>
      </font>
      <fill>
        <patternFill patternType="solid">
          <bgColor theme="0"/>
        </patternFill>
      </fill>
      <alignment textRotation="0" wrapText="1" indent="0" justifyLastLine="0" shrinkToFit="0" readingOrder="0"/>
    </dxf>
    <dxf>
      <border>
        <bottom style="thin">
          <color theme="0" tint="-0.14999847407452621"/>
        </bottom>
      </border>
    </dxf>
    <dxf>
      <font>
        <b val="0"/>
        <strike val="0"/>
        <outline val="0"/>
        <shadow val="0"/>
        <vertAlign val="baseline"/>
        <sz val="11"/>
        <color auto="1"/>
        <name val="Calibri"/>
        <family val="2"/>
      </font>
      <fill>
        <patternFill patternType="solid">
          <bgColor theme="5" tint="0.39997558519241921"/>
        </patternFill>
      </fill>
      <alignment textRotation="0" wrapText="1" indent="0" justifyLastLine="0" shrinkToFit="0" readingOrder="0"/>
      <border diagonalUp="0" diagonalDown="0">
        <left style="thin">
          <color theme="0" tint="-0.249977111117893"/>
        </left>
        <right style="thin">
          <color theme="0" tint="-0.249977111117893"/>
        </right>
        <top/>
        <bottom/>
        <vertical style="thin">
          <color theme="0" tint="-0.249977111117893"/>
        </vertical>
        <horizontal style="thin">
          <color theme="0" tint="-0.249977111117893"/>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double">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outline val="0"/>
        <shadow val="0"/>
        <vertAlign val="baseline"/>
        <sz val="10"/>
      </font>
      <numFmt numFmtId="169" formatCode="mmm\-yyyy"/>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outline val="0"/>
        <shadow val="0"/>
        <vertAlign val="baseline"/>
        <sz val="10"/>
      </font>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theme="0" tint="-0.499984740745262"/>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theme="0" tint="-0.499984740745262"/>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4"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ertAlign val="baseline"/>
        <sz val="10"/>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strike val="0"/>
        <outline val="0"/>
        <shadow val="0"/>
        <vertAlign val="baseline"/>
        <sz val="9"/>
        <name val="Calibri"/>
        <family val="2"/>
      </font>
      <numFmt numFmtId="166" formatCode="[$-F800]dddd\,\ mmmm\ dd\,\ yyyy"/>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9"/>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9"/>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5" formatCode="dd/mm/yyyy;@"/>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3" tint="0.79998168889431442"/>
        </patternFill>
      </fill>
      <alignment horizontal="center" vertical="center" textRotation="0" wrapText="1" indent="0" justifyLastLine="0" shrinkToFit="0" readingOrder="0"/>
      <border diagonalUp="0" diagonalDown="0" outline="0">
        <left style="double">
          <color indexed="64"/>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thin">
          <color theme="0" tint="-0.249977111117893"/>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7" tint="0.79998168889431442"/>
        </patternFill>
      </fill>
      <alignment horizontal="center" vertical="center" textRotation="0" wrapText="1" indent="0" justifyLastLine="0" shrinkToFit="0" readingOrder="0"/>
      <border diagonalUp="0" diagonalDown="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numFmt numFmtId="166" formatCode="[$-F800]dddd\,\ mmmm\ dd\,\ yyyy"/>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 formatCode="0"/>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strike val="0"/>
        <outline val="0"/>
        <shadow val="0"/>
        <u val="none"/>
        <vertAlign val="baseline"/>
        <sz val="9"/>
        <name val="Calibri"/>
        <family val="2"/>
      </font>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style="thin">
          <color theme="0" tint="-0.14999847407452621"/>
        </top>
        <bottom style="thin">
          <color theme="0" tint="-0.14999847407452621"/>
        </bottom>
      </border>
      <protection locked="1" hidden="0"/>
    </dxf>
    <dxf>
      <border outline="0">
        <left style="medium">
          <color theme="0" tint="-0.14999847407452621"/>
        </left>
        <top style="medium">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fill>
        <patternFill patternType="solid">
          <fgColor rgb="FF000000"/>
          <bgColor theme="0" tint="-4.9989318521683403E-2"/>
        </patternFill>
      </fill>
      <alignment horizontal="general" vertical="center" textRotation="0" wrapText="1" indent="0" justifyLastLine="0" shrinkToFit="0" readingOrder="0"/>
      <protection locked="1" hidden="0"/>
    </dxf>
    <dxf>
      <font>
        <b/>
        <i val="0"/>
        <strike val="0"/>
        <condense val="0"/>
        <extend val="0"/>
        <outline val="0"/>
        <shadow val="0"/>
        <u val="none"/>
        <vertAlign val="baseline"/>
        <sz val="11"/>
        <color rgb="FF000000"/>
        <name val="Calibri"/>
        <family val="2"/>
        <scheme val="none"/>
      </font>
      <fill>
        <patternFill patternType="solid">
          <fgColor rgb="FFC0C0C0"/>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double">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outline val="0"/>
        <shadow val="0"/>
        <vertAlign val="baseline"/>
        <sz val="10"/>
      </font>
      <numFmt numFmtId="169" formatCode="mmm\-yyyy"/>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outline val="0"/>
        <shadow val="0"/>
        <vertAlign val="baseline"/>
        <sz val="10"/>
      </font>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theme="0" tint="-0.499984740745262"/>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theme="0" tint="-0.499984740745262"/>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4"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ertAlign val="baseline"/>
        <sz val="10"/>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strike val="0"/>
        <outline val="0"/>
        <shadow val="0"/>
        <vertAlign val="baseline"/>
        <sz val="9"/>
        <name val="Calibri"/>
        <family val="2"/>
      </font>
      <numFmt numFmtId="166" formatCode="[$-F800]dddd\,\ mmmm\ dd\,\ yyyy"/>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9"/>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9"/>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5" formatCode="dd/mm/yyyy;@"/>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3" tint="0.79998168889431442"/>
        </patternFill>
      </fill>
      <alignment horizontal="center" vertical="center" textRotation="0" wrapText="1" indent="0" justifyLastLine="0" shrinkToFit="0" readingOrder="0"/>
      <border diagonalUp="0" diagonalDown="0" outline="0">
        <left style="double">
          <color indexed="64"/>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thin">
          <color theme="0" tint="-0.249977111117893"/>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7" tint="0.79998168889431442"/>
        </patternFill>
      </fill>
      <alignment horizontal="center" vertical="center" textRotation="0" wrapText="1" indent="0" justifyLastLine="0" shrinkToFit="0" readingOrder="0"/>
      <border diagonalUp="0" diagonalDown="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numFmt numFmtId="166" formatCode="[$-F800]dddd\,\ mmmm\ dd\,\ yyyy"/>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 formatCode="0"/>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strike val="0"/>
        <outline val="0"/>
        <shadow val="0"/>
        <u val="none"/>
        <vertAlign val="baseline"/>
        <sz val="9"/>
        <name val="Calibri"/>
        <family val="2"/>
      </font>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style="thin">
          <color theme="0" tint="-0.14999847407452621"/>
        </top>
        <bottom style="thin">
          <color theme="0" tint="-0.14999847407452621"/>
        </bottom>
      </border>
      <protection locked="1" hidden="0"/>
    </dxf>
    <dxf>
      <fill>
        <patternFill patternType="solid">
          <fgColor rgb="FF4F81BD"/>
          <bgColor rgb="FF000000"/>
        </patternFill>
      </fill>
    </dxf>
    <dxf>
      <border outline="0">
        <left style="medium">
          <color rgb="FFD9D9D9"/>
        </left>
        <top style="medium">
          <color rgb="FFD9D9D9"/>
        </top>
        <bottom style="thin">
          <color rgb="FFD9D9D9"/>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2F2F2"/>
        </patternFill>
      </fill>
      <alignment horizontal="general" vertical="center" textRotation="0" wrapText="1" indent="0" justifyLastLine="0" shrinkToFit="0" readingOrder="0"/>
      <protection locked="1" hidden="0"/>
    </dxf>
    <dxf>
      <font>
        <b/>
        <i val="0"/>
        <strike val="0"/>
        <condense val="0"/>
        <extend val="0"/>
        <outline val="0"/>
        <shadow val="0"/>
        <u val="none"/>
        <vertAlign val="baseline"/>
        <sz val="11"/>
        <color rgb="FF000000"/>
        <name val="Calibri"/>
        <family val="2"/>
        <scheme val="none"/>
      </font>
      <fill>
        <patternFill patternType="solid">
          <fgColor rgb="FFC0C0C0"/>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double">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outline val="0"/>
        <shadow val="0"/>
        <vertAlign val="baseline"/>
        <sz val="10"/>
      </font>
      <numFmt numFmtId="169" formatCode="mmm\-yyyy"/>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outline val="0"/>
        <shadow val="0"/>
        <vertAlign val="baseline"/>
        <sz val="10"/>
      </font>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theme="0" tint="-0.499984740745262"/>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theme="0" tint="-0.499984740745262"/>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4"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ertAlign val="baseline"/>
        <sz val="10"/>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strike val="0"/>
        <outline val="0"/>
        <shadow val="0"/>
        <vertAlign val="baseline"/>
        <sz val="9"/>
        <name val="Calibri"/>
        <family val="2"/>
      </font>
      <numFmt numFmtId="166" formatCode="[$-F800]dddd\,\ mmmm\ dd\,\ yyyy"/>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8"/>
        <color theme="3"/>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8"/>
        <color theme="3"/>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5" formatCode="dd/mm/yyyy;@"/>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3" tint="0.79998168889431442"/>
        </patternFill>
      </fill>
      <alignment horizontal="center" vertical="center" textRotation="0" wrapText="1" indent="0" justifyLastLine="0" shrinkToFit="0" readingOrder="0"/>
      <border diagonalUp="0" diagonalDown="0" outline="0">
        <left style="double">
          <color indexed="64"/>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thin">
          <color theme="0" tint="-0.249977111117893"/>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7" tint="0.79998168889431442"/>
        </patternFill>
      </fill>
      <alignment horizontal="center" vertical="center" textRotation="0" wrapText="1" indent="0" justifyLastLine="0" shrinkToFit="0" readingOrder="0"/>
      <border diagonalUp="0" diagonalDown="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numFmt numFmtId="166" formatCode="[$-F800]dddd\,\ mmmm\ dd\,\ yyyy"/>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 formatCode="0"/>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strike val="0"/>
        <outline val="0"/>
        <shadow val="0"/>
        <u val="none"/>
        <vertAlign val="baseline"/>
        <sz val="9"/>
        <name val="Calibri"/>
        <family val="2"/>
      </font>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style="thin">
          <color theme="0" tint="-0.14999847407452621"/>
        </top>
        <bottom style="thin">
          <color theme="0" tint="-0.14999847407452621"/>
        </bottom>
      </border>
      <protection locked="1" hidden="0"/>
    </dxf>
    <dxf>
      <border outline="0">
        <left style="medium">
          <color rgb="FFD9D9D9"/>
        </left>
        <top style="medium">
          <color rgb="FFD9D9D9"/>
        </top>
        <bottom style="thin">
          <color rgb="FFD9D9D9"/>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2F2F2"/>
        </patternFill>
      </fill>
      <alignment horizontal="general" vertical="center" textRotation="0" wrapText="1" indent="0" justifyLastLine="0" shrinkToFit="0" readingOrder="0"/>
      <protection locked="1" hidden="0"/>
    </dxf>
    <dxf>
      <font>
        <b/>
        <i val="0"/>
        <strike val="0"/>
        <condense val="0"/>
        <extend val="0"/>
        <outline val="0"/>
        <shadow val="0"/>
        <u val="none"/>
        <vertAlign val="baseline"/>
        <sz val="11"/>
        <color rgb="FF000000"/>
        <name val="Calibri"/>
        <family val="2"/>
        <scheme val="none"/>
      </font>
      <fill>
        <patternFill patternType="solid">
          <fgColor rgb="FFC0C0C0"/>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double">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9" formatCode="dd/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indexed="64"/>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indexed="64"/>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top/>
        <bottom/>
      </border>
      <protection locked="1" hidden="0"/>
    </dxf>
    <dxf>
      <font>
        <outline val="0"/>
        <shadow val="0"/>
        <vertAlign val="baseline"/>
        <sz val="10"/>
      </font>
      <numFmt numFmtId="169" formatCode="mmm\-yyyy"/>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outline val="0"/>
        <shadow val="0"/>
        <vertAlign val="baseline"/>
        <sz val="10"/>
      </font>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double">
          <color theme="0" tint="-0.499984740745262"/>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6" formatCode="[$-F800]dddd\,\ mmmm\ dd\,\ 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6"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9" tint="0.79998168889431442"/>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9" tint="0.79998168889431442"/>
        </patternFill>
      </fill>
      <alignment horizontal="center" vertical="center" textRotation="0" wrapText="1" indent="0" justifyLastLine="0" shrinkToFit="0" readingOrder="0"/>
      <border diagonalUp="0" diagonalDown="0" outline="0">
        <left style="double">
          <color theme="0" tint="-0.499984740745262"/>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9" tint="0.79998168889431442"/>
        </patternFill>
      </fill>
      <alignment horizontal="center" vertical="center" textRotation="0" wrapText="1" indent="0" justifyLastLine="0" shrinkToFit="0" readingOrder="0"/>
      <border diagonalUp="0" diagonalDown="0">
        <left style="double">
          <color theme="0" tint="-0.499984740745262"/>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4" tint="0.79998168889431442"/>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ertAlign val="baseline"/>
        <sz val="10"/>
        <color theme="10"/>
        <name val="Calibri"/>
        <family val="2"/>
        <scheme val="minor"/>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dxf>
    <dxf>
      <font>
        <strike val="0"/>
        <outline val="0"/>
        <shadow val="0"/>
        <vertAlign val="baseline"/>
        <sz val="9"/>
        <name val="Calibri"/>
        <family val="2"/>
      </font>
      <numFmt numFmtId="166" formatCode="[$-F800]dddd\,\ mmmm\ dd\,\ yyyy"/>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8"/>
        <color theme="3"/>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8"/>
        <color theme="3"/>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4" tint="0.79998168889431442"/>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5" formatCode="dd/mm/yyyy;@"/>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double">
          <color indexed="64"/>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3" tint="0.79998168889431442"/>
        </patternFill>
      </fill>
      <alignment horizontal="center" vertical="center" textRotation="0" wrapText="1" indent="0" justifyLastLine="0" shrinkToFit="0" readingOrder="0"/>
      <border diagonalUp="0" diagonalDown="0" outline="0">
        <left style="double">
          <color indexed="64"/>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thin">
          <color theme="0" tint="-0.249977111117893"/>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6" formatCode="[$-F800]dddd\,\ mmmm\ dd\,\ yyyy"/>
      <fill>
        <patternFill patternType="solid">
          <fgColor rgb="FF000000"/>
          <bgColor theme="7" tint="0.79998168889431442"/>
        </patternFill>
      </fill>
      <alignment horizontal="center" vertical="center" textRotation="0" wrapText="1" indent="0" justifyLastLine="0" shrinkToFit="0" readingOrder="0"/>
      <border diagonalUp="0" diagonalDown="0" outline="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numFmt numFmtId="169" formatCode="mmm\-yyyy"/>
      <fill>
        <patternFill patternType="solid">
          <fgColor rgb="FF000000"/>
          <bgColor theme="7" tint="0.79998168889431442"/>
        </patternFill>
      </fill>
      <alignment horizontal="center" vertical="center" textRotation="0" wrapText="1" indent="0" justifyLastLine="0" shrinkToFit="0" readingOrder="0"/>
      <border diagonalUp="0" diagonalDown="0">
        <left style="double">
          <color indexed="64"/>
        </left>
        <right style="thin">
          <color theme="0" tint="-0.249977111117893"/>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168" formatCode="dd\-mmm\-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9"/>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7" formatCode="[$-809]dd\ mmmm\ yyyy;@"/>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numFmt numFmtId="166" formatCode="[$-F800]dddd\,\ mmmm\ dd\,\ yyyy"/>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66" formatCode="[$-F800]dddd\,\ mmmm\ dd\,\ yyyy"/>
      <fill>
        <patternFill patternType="solid">
          <fgColor rgb="FF000000"/>
          <bgColor theme="0" tint="-0.249977111117893"/>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30" formatCode="@"/>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numFmt numFmtId="1" formatCode="0"/>
      <fill>
        <patternFill patternType="solid">
          <fgColor rgb="FF000000"/>
          <bgColor theme="0" tint="-0.249977111117893"/>
        </patternFill>
      </fill>
      <alignment horizontal="center"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4"/>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strike val="0"/>
        <outline val="0"/>
        <shadow val="0"/>
        <u val="none"/>
        <vertAlign val="baseline"/>
        <sz val="9"/>
        <name val="Calibri"/>
        <family val="2"/>
      </font>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rgb="FF000000"/>
        <name val="Calibri"/>
        <family val="2"/>
        <scheme val="none"/>
      </font>
      <fill>
        <patternFill patternType="solid">
          <fgColor rgb="FF000000"/>
          <bgColor theme="0" tint="-0.249977111117893"/>
        </patternFill>
      </fill>
      <alignment horizontal="general" vertical="center" textRotation="0" wrapText="1" indent="0" justifyLastLine="0" shrinkToFit="0" readingOrder="0"/>
      <border diagonalUp="0" diagonalDown="0" outline="0">
        <left/>
        <right/>
        <top style="thin">
          <color theme="0" tint="-0.14999847407452621"/>
        </top>
        <bottom style="thin">
          <color theme="0" tint="-0.14999847407452621"/>
        </bottom>
      </border>
      <protection locked="1" hidden="0"/>
    </dxf>
    <dxf>
      <border outline="0">
        <left style="medium">
          <color rgb="FFD9D9D9"/>
        </left>
        <top style="medium">
          <color rgb="FFD9D9D9"/>
        </top>
        <bottom style="thin">
          <color rgb="FFD9D9D9"/>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2F2F2"/>
        </patternFill>
      </fill>
      <alignment horizontal="general" vertical="center" textRotation="0" wrapText="1" indent="0" justifyLastLine="0" shrinkToFit="0" readingOrder="0"/>
      <protection locked="1" hidden="0"/>
    </dxf>
    <dxf>
      <font>
        <b/>
        <i val="0"/>
        <strike val="0"/>
        <condense val="0"/>
        <extend val="0"/>
        <outline val="0"/>
        <shadow val="0"/>
        <u val="none"/>
        <vertAlign val="baseline"/>
        <sz val="11"/>
        <color rgb="FF000000"/>
        <name val="Calibri"/>
        <family val="2"/>
        <scheme val="none"/>
      </font>
      <fill>
        <patternFill patternType="solid">
          <fgColor rgb="FFC0C0C0"/>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9" Type="http://schemas.openxmlformats.org/officeDocument/2006/relationships/customXml" Target="../customXml/item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17/06/relationships/rdRichValueStructure" Target="richData/rdrichvaluestructure.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eadsp002.desktop21.dclg.gov.uk/dclgdfs/ASCT/P006%20Housing%20Markets/008%20Housing%20Supply/Monitoring%20cumulative%20impacts%20of%20policy/201700807%20Master%20Cumulative%20Supply%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Output Table"/>
      <sheetName val="IU Output"/>
      <sheetName val="Historic Net Additions"/>
      <sheetName val="Economic Scenarios Input"/>
      <sheetName val="Programme Assumptions"/>
      <sheetName val="Programme Trajectory Input"/>
      <sheetName val="Private Baseline Calculation"/>
      <sheetName val="IU data"/>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25D94DD-1508-4C7A-902F-90BEDC4E9EB6}">
    <nsvFilter filterId="{139C0AF6-3323-4C29-9A07-41C2CBF3FE10}" ref="A2:CD407" tableId="8">
      <sortRules>
        <sortRule colId="2" id="{A1D458B2-CB9F-475F-902B-D50DBF45E370}">
          <sortCondition ref="C2:C407"/>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1495C0C-52DA-4F38-B30D-D574EDAB7FAF}">
    <nsvFilter filterId="{139C0AF6-3323-4C29-9A07-41C2CBF3FE10}" ref="A2:CG399" tableId="6">
      <sortRules>
        <sortRule colId="2" id="{16B462B5-209C-4352-8CCB-817F90F39F0B}">
          <sortCondition ref="C2:C399"/>
        </sortRule>
      </sortRules>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805645-E2D3-43D6-B2CC-95827400D756}">
    <nsvFilter filterId="{139C0AF6-3323-4C29-9A07-41C2CBF3FE10}" ref="A1:CG125" tableId="4">
      <sortRules>
        <sortRule colId="2" id="{97C65C6D-C811-467D-A286-F3EA419084C5}">
          <sortCondition ref="C1:C125"/>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FD15F68-C9CD-4B40-948B-0EBA5FB2A6F0}">
    <nsvFilter filterId="{139C0AF6-3323-4C29-9A07-41C2CBF3FE10}" ref="A2:CG402" tableId="1">
      <sortRules>
        <sortRule colId="2" id="{743381FD-0450-4283-AAB5-15D479F1F7EA}">
          <sortCondition ref="C2:C402"/>
        </sortRule>
      </sortRules>
    </nsvFilter>
  </namedSheetView>
</namedSheetViews>
</file>

<file path=xl/persons/person.xml><?xml version="1.0" encoding="utf-8"?>
<personList xmlns="http://schemas.microsoft.com/office/spreadsheetml/2018/threadedcomments" xmlns:x="http://schemas.openxmlformats.org/spreadsheetml/2006/main">
  <person displayName="Robert Putnam" id="{227BEB86-6E33-4B1E-9D2A-8CDB3CA246EE}" userId="S::Robert.Putnam@communities.gov.uk::272e28d9-9fd1-46c2-ad9f-f2c10358bd54"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1</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875C8C-317C-4920-A0FD-19E46CAD2371}" name="Table19" displayName="Table19" ref="A2:CD407" totalsRowShown="0" headerRowDxfId="988" dataDxfId="987" tableBorderDxfId="986" headerRowCellStyle="Normal 2" dataCellStyle="Normal 2">
  <autoFilter ref="A2:CD407" xr:uid="{139C0AF6-3323-4C29-9A07-41C2CBF3FE10}"/>
  <sortState xmlns:xlrd2="http://schemas.microsoft.com/office/spreadsheetml/2017/richdata2" ref="A3:CD407">
    <sortCondition ref="C2:C407"/>
  </sortState>
  <tableColumns count="82">
    <tableColumn id="1" xr3:uid="{E0EA6050-E736-44A1-A11A-36136B49E215}" name="ONSCODE" dataDxfId="985" totalsRowDxfId="984" dataCellStyle="Normal 2"/>
    <tableColumn id="85" xr3:uid="{D0F7D02C-332C-42CF-8C2B-2AEE233899E5}" name="Unique VLS code _x000a_[only to be used where there is more than one plan]" dataDxfId="983" totalsRowDxfId="982"/>
    <tableColumn id="2" xr3:uid="{A1D458B2-CB9F-475F-902B-D50DBF45E370}" name="Local Planning Authority" dataDxfId="981" totalsRowDxfId="980" dataCellStyle="Normal 2"/>
    <tableColumn id="53" xr3:uid="{6F9913D4-1CFB-4BD4-BEE9-7AB0F46BC9EA}" name="Title of Emerging Development Plan Document" dataDxfId="979" totalsRowDxfId="978" dataCellStyle="Normal 2"/>
    <tableColumn id="68" xr3:uid="{0CCABE08-0CC4-4622-BF40-4EFBD645B6EF}" name="LDF Number" dataDxfId="977" totalsRowDxfId="976" dataCellStyle="Normal 2"/>
    <tableColumn id="70" xr3:uid="{546426D0-DAB6-456F-B6DC-945203BFEF17}" name="Plan Period Start (YYYY)" dataDxfId="975" totalsRowDxfId="974" dataCellStyle="Normal 2"/>
    <tableColumn id="19" xr3:uid="{B4E4556E-FE6A-41B2-BA5D-41697667403E}" name="Plan Period End (YYYY)" dataDxfId="973" dataCellStyle="Normal 2"/>
    <tableColumn id="81" xr3:uid="{703F3CE2-D979-4233-A650-D6F36B34E0A2}" name="Aligned Plan (Y/N)" dataDxfId="972" totalsRowDxfId="971" dataCellStyle="Normal 2"/>
    <tableColumn id="56" xr3:uid="{91FB3594-A5C6-4EF8-87FB-4B263267A66A}" name="Joint Plan (Y/N)" dataDxfId="970" totalsRowDxfId="969" dataCellStyle="Normal 2"/>
    <tableColumn id="40" xr3:uid="{F8CE5233-F73B-4786-8024-17901A89D42F}" name="Current Plan Adopted" dataDxfId="968" totalsRowDxfId="967" dataCellStyle="Normal 2"/>
    <tableColumn id="77" xr3:uid="{2ABAC045-894D-470A-8496-D8DFA4544AC7}" name="Previous Plan Adopted" dataDxfId="966" totalsRowDxfId="965"/>
    <tableColumn id="32" xr3:uid="{5F4FB731-85C4-4C92-A457-1C8202933314}" name="Delay" dataDxfId="964" totalsRowDxfId="963" dataCellStyle="Normal 2"/>
    <tableColumn id="27" xr3:uid="{200C1C15-0E3C-4F5D-A057-EA6481D77CAC}" name="Reason for delay" dataDxfId="962" totalsRowDxfId="961" dataCellStyle="Normal 2"/>
    <tableColumn id="26" xr3:uid="{69ABB74D-8E56-4269-B171-2E34BAD1EF78}" name="Support Given" dataDxfId="960" totalsRowDxfId="959" dataCellStyle="Normal 2"/>
    <tableColumn id="3" xr3:uid="{9B12D181-1972-4A34-A817-B8850FFE96F1}" name="Early Review?" dataDxfId="958" totalsRowDxfId="957" dataCellStyle="Normal 2"/>
    <tableColumn id="42" xr3:uid="{5EA8270E-0941-4052-98BC-C5EF71A55F7E}" name="Emerging Plan Published" dataDxfId="956" totalsRowDxfId="955" dataCellStyle="Normal 2"/>
    <tableColumn id="41" xr3:uid="{4A4AE213-CB45-4BA7-9916-49B51ED685BE}" name="Emerging Plan Submitted" dataDxfId="954" totalsRowDxfId="953" dataCellStyle="Normal 2"/>
    <tableColumn id="22" xr3:uid="{4EDF9632-0ABA-4E5B-A006-5C50EB77182E}" name="Emerging Found Sound " dataDxfId="952" totalsRowDxfId="951" dataCellStyle="Normal 2"/>
    <tableColumn id="58" xr3:uid="{D8F6DFF3-47B3-43DD-B217-FDCBE5DBBEB3}" name="Emerging Plan found not legally compliant/unsound" dataDxfId="950" totalsRowDxfId="949" dataCellStyle="Normal 2"/>
    <tableColumn id="59" xr3:uid="{9DFA9F68-A6DE-46B1-80A4-355C181E97B4}" name="Emerging Plan Withdrawn / Work Stopped" dataDxfId="948" totalsRowDxfId="947" dataCellStyle="Normal 2"/>
    <tableColumn id="52" xr3:uid="{2AB53CF7-8A4D-420D-9F9E-8F8A1383EC7D}" name="Self Review Date" dataDxfId="946" totalsRowDxfId="945" dataCellStyle="Normal 2" totalsRowCellStyle="Normal 2"/>
    <tableColumn id="54" xr3:uid="{15FB92EA-B055-4565-99B6-C7D558CC5D63}" name="Decision" dataDxfId="944" totalsRowDxfId="943" dataCellStyle="Normal 2"/>
    <tableColumn id="20" xr3:uid="{B7278D39-0C38-46DD-BD9C-52CE5B591E00}" name="LIVE Timetable or LIVE Reg 18?" dataDxfId="942" totalsRowDxfId="941" dataCellStyle="Normal 2"/>
    <tableColumn id="4" xr3:uid="{8F844289-A540-4C7C-80FE-F3EBA6ED84A7}" name="Timetable  published?" dataDxfId="940" totalsRowDxfId="939" dataCellStyle="Normal 2"/>
    <tableColumn id="5" xr3:uid="{C43A1768-3FBE-4AA9-B33A-0BC2CEB25433}" name="Type of Timetable" dataDxfId="938" totalsRowDxfId="937" dataCellStyle="Normal 2"/>
    <tableColumn id="21" xr3:uid="{93D8AB67-627A-4893-94FB-E6D6B00572F7}" name="IF no LDS or Timetable, has Reg 18 (or later) commenced?" dataDxfId="936" totalsRowDxfId="935" dataCellStyle="Normal 2"/>
    <tableColumn id="6" xr3:uid="{440E3342-2B6B-438B-9A05-0FDA27BCD327}" name="URL of page including link to LDS" dataDxfId="934" dataCellStyle="Normal 2"/>
    <tableColumn id="7" xr3:uid="{2EF96522-6D49-4A48-BD40-1D773EC3500D}" name="URL of LDS PDF" dataDxfId="933" dataCellStyle="Normal 2"/>
    <tableColumn id="49" xr3:uid="{75CDA52D-4F36-4622-B313-7DC100CF983D}" name="LDS Screenshot link" dataDxfId="932" totalsRowDxfId="931" dataCellStyle="Hyperlink 2"/>
    <tableColumn id="8" xr3:uid="{5A6645F7-7587-4160-913C-E829186C9727}" name="Date of LDS or website timetable (MMM-YYYY)" dataDxfId="930" totalsRowDxfId="929" dataCellStyle="Normal 2"/>
    <tableColumn id="9" xr3:uid="{723316D5-90CC-4EB7-931A-7A594D03E8F6}" name="Scheduled date of first Regulation 18 consultation (as stated in LDS)" dataDxfId="928" totalsRowDxfId="927" dataCellStyle="Normal 2"/>
    <tableColumn id="74" xr3:uid="{04BC0282-A5E0-4A8B-A6BB-7B2608F66A46}" name="Title of consultation (if applicable)" dataDxfId="926" totalsRowDxfId="925" dataCellStyle="Normal 2"/>
    <tableColumn id="10" xr3:uid="{C19D0782-F231-4C32-B986-05EF554374B0}" name="Scheduled date of first Regulation 18 consultation (MMM-YYYY)" dataDxfId="924" totalsRowDxfId="923" dataCellStyle="Normal 2"/>
    <tableColumn id="43" xr3:uid="{7B6E2D86-E08C-49E2-AE73-E0E75A242A31}" name="Actual Start date of First Regulation 18 Consultation" dataDxfId="922" totalsRowDxfId="921" dataCellStyle="Normal 2"/>
    <tableColumn id="44" xr3:uid="{81229CB8-2E60-4C03-A1A7-A73B1197840B}" name="Actual End date of First Regulation 18 Consultation" dataDxfId="920" totalsRowDxfId="919" dataCellStyle="Normal 2"/>
    <tableColumn id="39" xr3:uid="{4AF99746-717F-48E7-8DD7-E2827D24757A}" name="URL of First Reg 18" dataDxfId="918" totalsRowDxfId="917" dataCellStyle="Normal 2"/>
    <tableColumn id="38" xr3:uid="{15FB6153-4133-4C5B-8B3E-2634891A6668}" name="Screenshot of First Reg 18" dataDxfId="916" totalsRowDxfId="915" dataCellStyle="Normal 2"/>
    <tableColumn id="11" xr3:uid="{A7CAD21A-EF44-4C53-8956-743D16A35C1B}" name="Scheduled date of second Regulation 18 consultation (as stated in LDS)" dataDxfId="914" totalsRowDxfId="913" dataCellStyle="Normal 2"/>
    <tableColumn id="75" xr3:uid="{38E625FC-8372-4254-941B-31D1160851EB}" name="Title of consultation (if applicable)-" dataDxfId="912" totalsRowDxfId="911" dataCellStyle="Normal 2"/>
    <tableColumn id="12" xr3:uid="{6CC23339-71AA-4CBC-AD45-67379E7CE80F}" name="Scheduled date of second Regulation 18 consultation (MMM-YYYY)" dataDxfId="910" totalsRowDxfId="909" dataCellStyle="Normal 2"/>
    <tableColumn id="47" xr3:uid="{10E4A9D0-B6ED-48BB-A498-5CCB057B3BBC}" name="Actual Start date of Second Regulation 18 Consultation" dataDxfId="908" totalsRowDxfId="907" dataCellStyle="Normal 2"/>
    <tableColumn id="48" xr3:uid="{E107ED94-82AA-425E-AA70-A28D1DC2449E}" name="Actual End date of Second Regulation 18 Consultation" dataDxfId="906" totalsRowDxfId="905" dataCellStyle="Normal 2"/>
    <tableColumn id="46" xr3:uid="{707C5CA6-FBD7-49DE-AF54-1AA2FEFE7244}" name="URL of Second Reg 18" dataDxfId="904" totalsRowDxfId="903" dataCellStyle="Normal 2"/>
    <tableColumn id="45" xr3:uid="{2C314514-5F49-4B47-8AE7-AA5DDD8FFFFA}" name="Screenshot of Second Reg 18" dataDxfId="902" totalsRowDxfId="901" dataCellStyle="Normal 2"/>
    <tableColumn id="65" xr3:uid="{D4053429-5195-46F7-A6BC-231A8E5C8098}" name="Scheduled date of third Regulation 18 consultation (as stated in LDS)" dataDxfId="900" totalsRowDxfId="899" dataCellStyle="Normal 2"/>
    <tableColumn id="76" xr3:uid="{E5599224-6C18-4412-94A3-94EB6014AD44}" name="Title of consultation (if applicable)-2" dataDxfId="898" totalsRowDxfId="897" dataCellStyle="Normal 2"/>
    <tableColumn id="69" xr3:uid="{C4C981CF-23BA-4774-8B01-059E1355C26A}" name="Scheduled date of third Regulation 18 consultation (MMM-YYYY)" dataDxfId="896" totalsRowDxfId="895" dataCellStyle="Normal 2"/>
    <tableColumn id="67" xr3:uid="{311CC748-9A4A-42EF-B105-8748D70485CB}" name="Actual Start date of Third Regulation 18 Consultation" dataDxfId="894" totalsRowDxfId="893" dataCellStyle="Normal 2"/>
    <tableColumn id="66" xr3:uid="{EA3E7E6C-5640-4B17-80F2-E1AA29415165}" name="Actual End date of Third Regulation 18 Consultation" dataDxfId="892" totalsRowDxfId="891" dataCellStyle="Normal 2"/>
    <tableColumn id="64" xr3:uid="{C4680C9F-0CC5-4852-9EAF-390D811D8507}" name="URL of Third Reg 18" dataDxfId="890" totalsRowDxfId="889" dataCellStyle="Normal 2"/>
    <tableColumn id="63" xr3:uid="{8719A50F-6EB5-4D25-8CBE-FB0677437309}" name="Screenshot of Third Reg 18" dataDxfId="888" totalsRowDxfId="887" dataCellStyle="Normal 2"/>
    <tableColumn id="80" xr3:uid="{6192F675-E151-4549-9875-25A5FBB7F390}" name="Scheduled date of fourth Regulation 18 consultation (as stated in LDS)" dataDxfId="886" totalsRowDxfId="885" dataCellStyle="Normal 2"/>
    <tableColumn id="79" xr3:uid="{6AED0676-6514-4B3E-96E3-C754E400EBB4}" name="Title of consultation (if applicable)--" dataDxfId="884" dataCellStyle="Normal 2"/>
    <tableColumn id="78" xr3:uid="{B47533F9-3F88-47F1-A307-E6F811B70191}" name="Scheduled date of fourth Regulation 18 consultation (MMM-YYYY)" dataDxfId="883" totalsRowDxfId="882" dataCellStyle="Normal 2"/>
    <tableColumn id="71" xr3:uid="{05E692FB-EFEF-4998-9EFA-BA60FDF15992}" name="Actual Start date of Fourth Regulation 18 Consultation" dataDxfId="881" totalsRowDxfId="880" dataCellStyle="Normal 2"/>
    <tableColumn id="62" xr3:uid="{690CFE77-E76A-48E2-9D9B-3C0FD09BDA30}" name="Actual End date of Fourth Regulation 18 Consultation" dataDxfId="879" totalsRowDxfId="878" dataCellStyle="Normal 2"/>
    <tableColumn id="61" xr3:uid="{07F0B8DA-F5A5-4407-A36D-6B196058F96F}" name="URL of Fourth Reg 18" dataDxfId="877" totalsRowDxfId="876" dataCellStyle="Normal 2"/>
    <tableColumn id="60" xr3:uid="{3F5E4C4A-3BB4-4A42-8FDA-6A7E9C06BAE9}" name="Screenshot of Fourth Reg 18" dataDxfId="875" totalsRowDxfId="874" dataCellStyle="Normal 2"/>
    <tableColumn id="13" xr3:uid="{7C6FD76A-2F57-4A81-91E4-41E3ADCECC87}" name="Scheduled date of publication (as stated in LDS)" dataDxfId="873" totalsRowDxfId="872" dataCellStyle="Normal 2"/>
    <tableColumn id="14" xr3:uid="{7BB5DA21-17A0-4687-AD35-E1B60E080502}" name="Scheduled date of publication (MMM-YYYY)" dataDxfId="871" totalsRowDxfId="870" dataCellStyle="Normal 2"/>
    <tableColumn id="51" xr3:uid="{B88BBD14-4EEC-488F-8D41-03B59D287B94}" name="Actual Date of Publication " dataDxfId="869" totalsRowDxfId="868" dataCellStyle="Normal 2"/>
    <tableColumn id="15" xr3:uid="{6EF8AB7B-FD3C-4DE8-A018-70820C8CF264}" name="Scheduled date of submission (as stated in LDS)" dataDxfId="867" totalsRowDxfId="866" dataCellStyle="Normal 2"/>
    <tableColumn id="16" xr3:uid="{E78CD6A3-4D6F-4959-871E-B1395EA52963}" name="Scheduled date of submission (MMM-YYYY)" dataDxfId="865" totalsRowDxfId="864" dataCellStyle="Normal 2"/>
    <tableColumn id="50" xr3:uid="{3A41AEEB-D374-4DD9-8FC1-0B86884273F0}" name="Actual Date of submission " dataDxfId="863" totalsRowDxfId="862" dataCellStyle="Normal 2"/>
    <tableColumn id="17" xr3:uid="{4EE292B4-A5E1-4B10-9301-D7E9AE84932C}" name="Scheduled date of adoption (as stated in LDS)" dataDxfId="861" totalsRowDxfId="860" dataCellStyle="Normal 2"/>
    <tableColumn id="73" xr3:uid="{2CA44C00-6B6B-4CB5-A2D8-F30DC9099281}" name="Scheduled date of adoption (MMM-YYYY)" dataDxfId="859" totalsRowDxfId="858" dataCellStyle="Normal 2"/>
    <tableColumn id="18" xr3:uid="{B7D090A8-9AB1-4069-9A5E-E1ADA782305F}" name="Actual Date of Adoption" dataDxfId="857" totalsRowDxfId="856" dataCellStyle="Normal 2"/>
    <tableColumn id="84" xr3:uid="{249ED52C-9CC5-40C7-90C5-6FA9C5C9AEF8}" name="Source of intel/comments/notes" dataDxfId="855" totalsRowDxfId="854"/>
    <tableColumn id="35" xr3:uid="{63C7D797-125D-40B6-9104-9A8BE34EBD49}" name="Any further notes - not for summary table" dataDxfId="853" totalsRowDxfId="852" dataCellStyle="Normal 2"/>
    <tableColumn id="37" xr3:uid="{DB4063B4-265F-45D0-986A-1468EB93064C}" name="Emerging Joint Plan Summary Position (if applicable, for summary)" dataDxfId="851" totalsRowDxfId="850" dataCellStyle="Normal 2"/>
    <tableColumn id="25" xr3:uid="{76E559CB-1300-49BF-B460-FD19713B42E1}" name="Date LDS checked (no change)" dataDxfId="849" totalsRowDxfId="848" dataCellStyle="Normal 2"/>
    <tableColumn id="34" xr3:uid="{59BC5884-D7D8-4812-AF76-A0A772730D00}" name="Date LDS updated (with changes)" dataDxfId="847" totalsRowDxfId="846" dataCellStyle="Normal 2"/>
    <tableColumn id="57" xr3:uid="{BF61AE9C-A272-472E-A3CD-9371C9585047}" name="Date Consultation Timetable checked (no change)" dataDxfId="845" totalsRowDxfId="844" dataCellStyle="Normal 2"/>
    <tableColumn id="55" xr3:uid="{755C982B-5C1A-44A9-8EC9-99416254347C}" name="Date Consultation Timetable updated (with changes)" dataDxfId="843" totalsRowDxfId="842" dataCellStyle="Normal 2"/>
    <tableColumn id="33" xr3:uid="{18374925-CF4B-4DF1-8C97-A71AD7E9237B}" name="Intel updated (if applicable)" dataDxfId="841" totalsRowDxfId="840" dataCellStyle="Normal 2"/>
    <tableColumn id="72" xr3:uid="{5C946A18-48AF-4EC6-9185-59C9571F884E}" name="STAGE **" dataDxfId="839" totalsRowDxfId="838" dataCellStyle="Normal 2"/>
    <tableColumn id="83" xr3:uid="{7A593B87-2A59-410B-9966-BBB6C52AFB4C}" name="Current Delay_x000a_(months)" totalsRowDxfId="837"/>
    <tableColumn id="28" xr3:uid="{13853DDA-0680-4228-8EB7-6C6239045BA8}" name="Monitoring ('Alpha')" dataDxfId="836" totalsRowDxfId="835" dataCellStyle="Normal 2"/>
    <tableColumn id="29" xr3:uid="{96CDDCC8-74D7-4BBA-A441-34C2405589EA}" name="Change detected" dataDxfId="834" totalsRowDxfId="833" dataCellStyle="Normal 2"/>
    <tableColumn id="30" xr3:uid="{7C9F2D97-5940-469F-8F18-22EEA44E8E16}" name="Change omitted" dataDxfId="832" totalsRowDxfId="831" dataCellStyle="Normal 2"/>
    <tableColumn id="31" xr3:uid="{F983F7A4-7B2B-4EB9-9858-7F766596D389}" name="Change omitted - Notes" dataDxfId="830" totalsRowDxfId="829" dataCellStyle="Normal 2"/>
    <tableColumn id="36" xr3:uid="{E8B66893-DE46-439D-85A7-B35329499D94}" name="PINS Intel Received? (Y/N)" dataDxfId="828" totalsRowDxfId="827" dataCellStyle="Normal 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94DE13-65A7-445D-9D7E-5EFC84E1FEB0}" name="Table197" displayName="Table197" ref="A2:CG399" totalsRowShown="0" headerRowDxfId="826" dataDxfId="825" tableBorderDxfId="824" headerRowCellStyle="Normal 2" dataCellStyle="Normal 2">
  <autoFilter ref="A2:CG399" xr:uid="{139C0AF6-3323-4C29-9A07-41C2CBF3FE10}">
    <filterColumn colId="2">
      <filters>
        <filter val="Cotswold"/>
        <filter val="Eastbourne"/>
        <filter val="Melton"/>
        <filter val="Newcastle-under-Lyme"/>
        <filter val="Nuneaton and Bedworth"/>
        <filter val="Pendle"/>
        <filter val="Stevenage"/>
        <filter val="Stroud"/>
        <filter val="Surrey Heath"/>
        <filter val="Wandsworth"/>
        <filter val="Westminster"/>
        <filter val="Winchester"/>
      </filters>
    </filterColumn>
  </autoFilter>
  <sortState xmlns:xlrd2="http://schemas.microsoft.com/office/spreadsheetml/2017/richdata2" ref="A3:CG399">
    <sortCondition ref="C2:C399"/>
  </sortState>
  <tableColumns count="85">
    <tableColumn id="1" xr3:uid="{11E2F3EF-AD04-4529-9964-23EBF5B8E11F}" name="ONSCODE" dataDxfId="823" totalsRowDxfId="822" dataCellStyle="Normal 2"/>
    <tableColumn id="85" xr3:uid="{76CF2FFD-2DD0-48E4-B616-2628598AFA0F}" name="Unique VLS code _x000a_[only to be used where there is more than one plan]" dataDxfId="821" totalsRowDxfId="820"/>
    <tableColumn id="2" xr3:uid="{16B462B5-209C-4352-8CCB-817F90F39F0B}" name="Local Planning Authority" dataDxfId="819" totalsRowDxfId="818" dataCellStyle="Normal 2"/>
    <tableColumn id="53" xr3:uid="{ED125D8F-BB7A-4BA2-B21C-BDC5AE1E2F2A}" name="Title of Emerging Development Plan Document" dataDxfId="817" totalsRowDxfId="816" dataCellStyle="Normal 2"/>
    <tableColumn id="68" xr3:uid="{C6ED78E1-2571-488D-9F1C-EF2BC53590B4}" name="LDF Number" dataDxfId="815" totalsRowDxfId="814" dataCellStyle="Normal 2"/>
    <tableColumn id="70" xr3:uid="{7A193982-7996-441F-8C15-93E61886108B}" name="Plan Period Start (YYYY)" dataDxfId="813" totalsRowDxfId="812" dataCellStyle="Normal 2"/>
    <tableColumn id="19" xr3:uid="{1CF41C41-0F12-4C6E-AD40-E6CCA17F5E75}" name="Plan Period End (YYYY)" dataDxfId="811" dataCellStyle="Normal 2"/>
    <tableColumn id="81" xr3:uid="{A883E7A1-1349-4BC2-8CC3-347EB9B6DCEB}" name="Aligned Plan (Y/N)" dataDxfId="810" totalsRowDxfId="809" dataCellStyle="Normal 2"/>
    <tableColumn id="56" xr3:uid="{22CB9BCC-ED89-478D-B287-4953B1AE0E0C}" name="Joint Plan (Y/N)" dataDxfId="808" totalsRowDxfId="807" dataCellStyle="Normal 2"/>
    <tableColumn id="40" xr3:uid="{F0834BF1-38BB-4A07-8083-32AFE29F8B01}" name="Current Plan Adopted" dataDxfId="806" totalsRowDxfId="805" dataCellStyle="Normal 2"/>
    <tableColumn id="77" xr3:uid="{F1074B54-3B06-4E8A-92FC-B61AAD5002F5}" name="Previous Plan Adopted" dataDxfId="804" totalsRowDxfId="803"/>
    <tableColumn id="32" xr3:uid="{1AC26A6C-6C5D-420F-81B8-7EF06DB0274E}" name="Delay" dataDxfId="802" totalsRowDxfId="801" dataCellStyle="Normal 2"/>
    <tableColumn id="27" xr3:uid="{5063AF50-AE85-41DE-90C3-7DA56BD03031}" name="Reason for delay" dataDxfId="800" totalsRowDxfId="799" dataCellStyle="Normal 2"/>
    <tableColumn id="26" xr3:uid="{0CBA7EFF-A695-4891-B24F-D9D800542391}" name="Support Given" dataDxfId="798" totalsRowDxfId="797" dataCellStyle="Normal 2"/>
    <tableColumn id="3" xr3:uid="{9FE282BA-62BB-4EAA-94F2-FB845BD9AAA2}" name="Early Review?" dataDxfId="796" totalsRowDxfId="795" dataCellStyle="Normal 2"/>
    <tableColumn id="42" xr3:uid="{8C726C52-2847-4D8B-9711-CAE743547615}" name="Emerging Plan Published" dataDxfId="794" totalsRowDxfId="793" dataCellStyle="Normal 2"/>
    <tableColumn id="41" xr3:uid="{4FAEAFA0-44E3-4EAE-B658-B82047AFAD4B}" name="Emerging Plan Submitted" dataDxfId="792" totalsRowDxfId="791" dataCellStyle="Normal 2"/>
    <tableColumn id="22" xr3:uid="{9AE70F92-48E5-4899-BBB4-B9FBC165B1A2}" name="Emerging Found Sound " dataDxfId="790" totalsRowDxfId="789" dataCellStyle="Normal 2"/>
    <tableColumn id="58" xr3:uid="{381FF60E-B3F2-46AB-8560-6F6AB449F4B0}" name="Emerging Plan found not legally compliant/unsound" dataDxfId="788" totalsRowDxfId="787" dataCellStyle="Normal 2"/>
    <tableColumn id="59" xr3:uid="{1161E5D5-CC16-43A9-B9B8-0E8F6B198CA1}" name="Emerging Plan Withdrawn / Work Stopped" dataDxfId="786" totalsRowDxfId="785" dataCellStyle="Normal 2"/>
    <tableColumn id="52" xr3:uid="{58368F22-E743-4AD3-A84B-31EA3908540C}" name="Self Review Date" dataDxfId="784" totalsRowDxfId="783" dataCellStyle="Normal 2" totalsRowCellStyle="Normal 2"/>
    <tableColumn id="54" xr3:uid="{5639879E-A271-40CB-B188-7F4C4B7FD4DF}" name="Decision" dataDxfId="782" totalsRowDxfId="781" dataCellStyle="Normal 2"/>
    <tableColumn id="20" xr3:uid="{BEA89359-26A1-4766-B023-017AC4557AFE}" name="LIVE Timetable or LIVE Reg 18?" dataDxfId="780" totalsRowDxfId="779" dataCellStyle="Normal 2"/>
    <tableColumn id="4" xr3:uid="{5D0B2469-EEE0-48F9-8FB8-A927F06E1001}" name="Timetable  published?" dataDxfId="778" totalsRowDxfId="777" dataCellStyle="Normal 2"/>
    <tableColumn id="5" xr3:uid="{F6CB1467-2D7B-4651-96CB-041EB269C79D}" name="Type of Timetable" dataDxfId="776" totalsRowDxfId="775" dataCellStyle="Normal 2"/>
    <tableColumn id="21" xr3:uid="{32809A3C-1F03-4CF9-8D2F-31622A9B421F}" name="IF no LDS or Timetable, has Reg 18 (or later) commenced?" dataDxfId="774" totalsRowDxfId="773" dataCellStyle="Normal 2"/>
    <tableColumn id="6" xr3:uid="{81650B73-43A3-4CBE-AA38-A6AB48ACDB24}" name="URL of page including link to LDS" dataDxfId="772" dataCellStyle="Normal 2"/>
    <tableColumn id="7" xr3:uid="{097B8FBA-0C68-478F-8AF9-E63905EEB93C}" name="URL of LDS PDF" dataDxfId="771" dataCellStyle="Normal 2"/>
    <tableColumn id="49" xr3:uid="{F342B79C-EF87-4E90-B0D8-1BE00FF290F6}" name="LDS Screenshot link" dataDxfId="770" totalsRowDxfId="769" dataCellStyle="Hyperlink 2"/>
    <tableColumn id="8" xr3:uid="{4EEB44F8-3F41-4A40-AA4E-774D0ADCAEB0}" name="Date of LDS or website timetable (MMM-YYYY)" dataDxfId="768" totalsRowDxfId="767" dataCellStyle="Normal 2"/>
    <tableColumn id="9" xr3:uid="{5EE1C714-F693-4AF9-8120-D5E4E5176FCF}" name="Scheduled date of first Regulation 18 consultation (as stated in LDS)" dataDxfId="766" totalsRowDxfId="765" dataCellStyle="Normal 2"/>
    <tableColumn id="74" xr3:uid="{F5B15721-8ED0-4F64-AF52-D34506FC1DBB}" name="Title of consultation (if applicable)" dataDxfId="764" totalsRowDxfId="763" dataCellStyle="Normal 2"/>
    <tableColumn id="10" xr3:uid="{AB573CE8-DAA2-4874-A0B4-3FA96B06AB51}" name="Scheduled date of first Regulation 18 consultation (MMM-YYYY)" dataDxfId="762" totalsRowDxfId="761" dataCellStyle="Normal 2"/>
    <tableColumn id="43" xr3:uid="{9E2ED541-666B-4A3B-A95D-4D260E3C84CB}" name="Actual Start date of First Regulation 18 Consultation" dataDxfId="760" totalsRowDxfId="759" dataCellStyle="Normal 2"/>
    <tableColumn id="44" xr3:uid="{135ECA99-8863-4532-BDBF-390E77A7B602}" name="Actual End date of First Regulation 18 Consultation" dataDxfId="758" totalsRowDxfId="757" dataCellStyle="Normal 2"/>
    <tableColumn id="39" xr3:uid="{F98B90ED-5270-434C-8234-767A493BEBD5}" name="URL of First Reg 18" dataDxfId="756" totalsRowDxfId="755" dataCellStyle="Normal 2"/>
    <tableColumn id="38" xr3:uid="{26AAC80F-BD30-4F6F-950A-094A29A4D66B}" name="Screenshot of First Reg 18" dataDxfId="754" totalsRowDxfId="753" dataCellStyle="Normal 2"/>
    <tableColumn id="11" xr3:uid="{83327DE9-7F57-4C27-A9B3-2ABBB7CAE8F1}" name="Scheduled date of second Regulation 18 consultation (as stated in LDS)" dataDxfId="752" totalsRowDxfId="751" dataCellStyle="Normal 2"/>
    <tableColumn id="75" xr3:uid="{A6ED5C7B-E8EB-448B-B524-7BD85512495C}" name="Title of consultation (if applicable)-" dataDxfId="750" totalsRowDxfId="749" dataCellStyle="Normal 2"/>
    <tableColumn id="12" xr3:uid="{A52DA405-A0C3-4275-A28B-4D8F45F4A489}" name="Scheduled date of second Regulation 18 consultation (MMM-YYYY)" dataDxfId="748" totalsRowDxfId="747" dataCellStyle="Normal 2"/>
    <tableColumn id="47" xr3:uid="{B1731E1A-7902-4527-8817-7C565DB1CB2F}" name="Actual Start date of Second Regulation 18 Consultation" dataDxfId="746" totalsRowDxfId="745" dataCellStyle="Normal 2"/>
    <tableColumn id="48" xr3:uid="{256D0575-012E-4EC9-A28A-F16B847093B0}" name="Actual End date of Second Regulation 18 Consultation" dataDxfId="744" totalsRowDxfId="743" dataCellStyle="Normal 2"/>
    <tableColumn id="46" xr3:uid="{30B90D68-F066-44B7-AFAC-760C0589D96A}" name="URL of Second Reg 18" dataDxfId="742" totalsRowDxfId="741" dataCellStyle="Normal 2"/>
    <tableColumn id="45" xr3:uid="{98F554E1-4508-46AA-97F3-704D98070403}" name="Screenshot of Second Reg 18" dataDxfId="740" totalsRowDxfId="739" dataCellStyle="Normal 2"/>
    <tableColumn id="65" xr3:uid="{3725E3BE-878A-4757-90E0-393EA0CF2044}" name="Scheduled date of third Regulation 18 consultation (as stated in LDS)" dataDxfId="738" totalsRowDxfId="737" dataCellStyle="Normal 2"/>
    <tableColumn id="76" xr3:uid="{53B8885D-6986-4563-A33A-F684B78BCE2C}" name="Title of consultation (if applicable)-2" dataDxfId="736" totalsRowDxfId="735" dataCellStyle="Normal 2"/>
    <tableColumn id="69" xr3:uid="{29F97FE8-663A-4017-8006-BBD3DF78613E}" name="Scheduled date of third Regulation 18 consultation (MMM-YYYY)" dataDxfId="734" totalsRowDxfId="733" dataCellStyle="Normal 2"/>
    <tableColumn id="67" xr3:uid="{CD745FA3-6E9E-4471-B8EE-731EC8E3CD68}" name="Actual Start date of Third Regulation 18 Consultation" dataDxfId="732" totalsRowDxfId="731" dataCellStyle="Normal 2"/>
    <tableColumn id="66" xr3:uid="{D9C10BE6-CD71-44A2-BB49-FF8A14F616D2}" name="Actual End date of Third Regulation 18 Consultation" dataDxfId="730" totalsRowDxfId="729" dataCellStyle="Normal 2"/>
    <tableColumn id="64" xr3:uid="{9E25B17B-21E8-45C6-91A5-CFAEF6D0BE64}" name="URL of Third Reg 18" dataDxfId="728" totalsRowDxfId="727" dataCellStyle="Normal 2"/>
    <tableColumn id="63" xr3:uid="{CB7ED4DE-F6F5-4B80-B203-B50EBFC69783}" name="Screenshot of Third Reg 18" dataDxfId="726" totalsRowDxfId="725" dataCellStyle="Normal 2"/>
    <tableColumn id="80" xr3:uid="{2703B7EF-0D6B-401D-B069-18EF959243ED}" name="Scheduled date of fourth Regulation 18 consultation (as stated in LDS)" dataDxfId="724" totalsRowDxfId="723" dataCellStyle="Normal 2"/>
    <tableColumn id="79" xr3:uid="{E46AAE51-7602-4626-8104-1C8F3E9055B0}" name="Title of consultation (if applicable)--" dataDxfId="722" dataCellStyle="Normal 2"/>
    <tableColumn id="78" xr3:uid="{3F1A02B2-B80B-444D-952A-7F61733DAB72}" name="Scheduled date of fourth Regulation 18 consultation (MMM-YYYY)" dataDxfId="721" totalsRowDxfId="720" dataCellStyle="Normal 2"/>
    <tableColumn id="71" xr3:uid="{99168E95-3D78-4D1C-8027-A1D5B4E119A6}" name="Actual Start date of Fourth Regulation 18 Consultation" dataDxfId="719" totalsRowDxfId="718" dataCellStyle="Normal 2"/>
    <tableColumn id="62" xr3:uid="{F14D44A8-7B3D-44AD-8629-04517FCDC92F}" name="Actual End date of Fourth Regulation 18 Consultation" dataDxfId="717" totalsRowDxfId="716" dataCellStyle="Normal 2"/>
    <tableColumn id="61" xr3:uid="{685E9329-3E77-41A4-B325-E62341F05748}" name="URL of Fourth Reg 18" dataDxfId="715" totalsRowDxfId="714" dataCellStyle="Normal 2"/>
    <tableColumn id="60" xr3:uid="{834DDE09-52E8-47AA-9722-27C8640765CF}" name="Screenshot of Fourth Reg 18" dataDxfId="713" totalsRowDxfId="712" dataCellStyle="Normal 2"/>
    <tableColumn id="13" xr3:uid="{4365E8A1-B6B7-4373-97F9-A8D72097167C}" name="Scheduled date of publication (as stated in LDS)" dataDxfId="711" totalsRowDxfId="710" dataCellStyle="Normal 2"/>
    <tableColumn id="14" xr3:uid="{BBCDCB85-B731-44A7-98F4-A2767A1A9520}" name="Scheduled date of publication (MMM-YYYY)" dataDxfId="709" totalsRowDxfId="708" dataCellStyle="Normal 2"/>
    <tableColumn id="51" xr3:uid="{9EF7FBD8-B884-47C6-A9CC-D58FC613780E}" name="Actual Date of Publication " dataDxfId="707" totalsRowDxfId="706" dataCellStyle="Normal 2"/>
    <tableColumn id="15" xr3:uid="{9C5B5625-8B6B-4172-9C09-F74F435D1CC8}" name="Scheduled date of submission (as stated in LDS)" dataDxfId="705" totalsRowDxfId="704" dataCellStyle="Normal 2"/>
    <tableColumn id="16" xr3:uid="{4717256E-3AB0-4C3F-83B4-7F4D3BE1DB88}" name="Scheduled date of submission (MMM-YYYY)" dataDxfId="703" totalsRowDxfId="702" dataCellStyle="Normal 2"/>
    <tableColumn id="50" xr3:uid="{B2A984FC-28C3-4230-889E-10456FDD7EE7}" name="Actual Date of submission " dataDxfId="701" totalsRowDxfId="700" dataCellStyle="Normal 2"/>
    <tableColumn id="17" xr3:uid="{B2FEE4C0-978A-4109-BE08-027A3A34126C}" name="Scheduled date of adoption (as stated in LDS)" dataDxfId="699" totalsRowDxfId="698" dataCellStyle="Normal 2"/>
    <tableColumn id="73" xr3:uid="{D84E9F49-7073-467D-873C-AA076B548C80}" name="Scheduled date of adoption (MMM-YYYY)" dataDxfId="697" totalsRowDxfId="696" dataCellStyle="Normal 2"/>
    <tableColumn id="18" xr3:uid="{2088E8C9-6D0E-4A17-927B-2C6EBF099A51}" name="Actual Date of Adoption" dataDxfId="695" totalsRowDxfId="694" dataCellStyle="Normal 2"/>
    <tableColumn id="23" xr3:uid="{5CAD0082-FA24-4F89-977C-415A034C93FE}" name="Intel/notes for summary table" dataDxfId="693" totalsRowDxfId="692" dataCellStyle="Normal 2"/>
    <tableColumn id="84" xr3:uid="{3A247412-B2A8-48A8-819F-82E7824665CA}" name="Source of intel/comments/notes" dataDxfId="691" totalsRowDxfId="690"/>
    <tableColumn id="35" xr3:uid="{F300879B-EC86-4D1D-8423-E2FB85D6057D}" name="Any further notes - not for summary table" dataDxfId="689" totalsRowDxfId="688" dataCellStyle="Normal 2"/>
    <tableColumn id="37" xr3:uid="{60239CD9-00E5-4F8C-9913-4E0396CF3C34}" name="Emerging Joint Plan Summary Position (if applicable, for summary)" dataDxfId="687" totalsRowDxfId="686" dataCellStyle="Normal 2"/>
    <tableColumn id="25" xr3:uid="{F38EE352-6809-450D-9CA0-E9C08FB48D3E}" name="Date LDS checked (no change)" dataDxfId="685" totalsRowDxfId="684" dataCellStyle="Normal 2"/>
    <tableColumn id="34" xr3:uid="{AFBD0691-96EB-4E98-8C3D-45BB0D8EEAD2}" name="Date LDS updated (with changes)" dataDxfId="683" totalsRowDxfId="682" dataCellStyle="Normal 2"/>
    <tableColumn id="24" xr3:uid="{EEB5F6D0-B4D6-4A43-A7F4-AD4A4B0A387B}" name="LDS Updated / checked by" dataDxfId="681" totalsRowDxfId="680" dataCellStyle="Normal 2"/>
    <tableColumn id="57" xr3:uid="{1FC211D5-3BBD-4F03-AEBF-BEC4A1A1A054}" name="Date Consultation Timetable checked (no change)" dataDxfId="679" totalsRowDxfId="678" dataCellStyle="Normal 2"/>
    <tableColumn id="55" xr3:uid="{B6AAE1EA-21C1-4B84-82BB-EB450583ACA5}" name="Date Consultation Timetable updated (with changes)" dataDxfId="677" totalsRowDxfId="676" dataCellStyle="Normal 2"/>
    <tableColumn id="82" xr3:uid="{475E7051-BC9D-4469-AB6F-748B6932A0A8}" name="Consultation Timetable Updated / checked by" dataDxfId="675" totalsRowDxfId="674" dataCellStyle="Normal 2"/>
    <tableColumn id="33" xr3:uid="{28D1FB49-D4E8-49E8-928E-33ADEBB7D7F8}" name="Intel updated (if applicable)" dataDxfId="673" totalsRowDxfId="672" dataCellStyle="Normal 2"/>
    <tableColumn id="72" xr3:uid="{6CBB24ED-F296-4853-8038-4B28AC875481}" name="STAGE **" dataDxfId="671" totalsRowDxfId="670" dataCellStyle="Normal 2"/>
    <tableColumn id="83" xr3:uid="{E8ACE8B1-42DD-4FF1-8B7F-E58A81A99BA8}" name="Current Delay_x000a_(months)" totalsRowDxfId="669"/>
    <tableColumn id="28" xr3:uid="{8A11C6E3-4CA4-46BE-9028-278A18E5DD89}" name="Monitoring ('Alpha')" dataDxfId="668" totalsRowDxfId="667" dataCellStyle="Normal 2"/>
    <tableColumn id="29" xr3:uid="{81C9915A-E71F-4832-8000-4ECEC6A23825}" name="Change detected" dataDxfId="666" totalsRowDxfId="665" dataCellStyle="Normal 2"/>
    <tableColumn id="30" xr3:uid="{94C4AD13-76F0-4BA9-A1B0-42639CDBAA3C}" name="Change omitted" dataDxfId="664" totalsRowDxfId="663" dataCellStyle="Normal 2"/>
    <tableColumn id="31" xr3:uid="{9B9A5FC1-D374-42DA-BA44-09697D20063F}" name="Change omitted - Notes" dataDxfId="662" totalsRowDxfId="661" dataCellStyle="Normal 2"/>
    <tableColumn id="36" xr3:uid="{C19E7C62-BC85-4115-AF91-0746ADF6EF61}" name="PINS Intel Received? (Y/N)" dataDxfId="660" totalsRowDxfId="659" dataCellStyle="Normal 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06C1C8-DA1F-4F8D-B453-04C3913A5401}" name="Table195" displayName="Table195" ref="A1:CG125" totalsRowShown="0" headerRowDxfId="658" dataDxfId="657" tableBorderDxfId="656" headerRowCellStyle="Normal 2" dataCellStyle="Normal 2">
  <autoFilter ref="A1:CG125" xr:uid="{139C0AF6-3323-4C29-9A07-41C2CBF3FE10}"/>
  <sortState xmlns:xlrd2="http://schemas.microsoft.com/office/spreadsheetml/2017/richdata2" ref="A2:CG125">
    <sortCondition sortBy="cellColor" ref="C1:C125" dxfId="655"/>
  </sortState>
  <tableColumns count="85">
    <tableColumn id="1" xr3:uid="{28295A95-3678-4DCF-802E-158F49B38A87}" name="ONSCODE" dataDxfId="654" totalsRowDxfId="653" dataCellStyle="Normal 2"/>
    <tableColumn id="85" xr3:uid="{938E884E-EA00-466B-8670-7E517656BA5A}" name="Unique VLS code _x000a_[only to be used where there is more than one plan]" dataDxfId="652" totalsRowDxfId="651"/>
    <tableColumn id="2" xr3:uid="{97C65C6D-C811-467D-A286-F3EA419084C5}" name="Local Planning Authority" dataDxfId="650" totalsRowDxfId="649" dataCellStyle="Normal 2"/>
    <tableColumn id="53" xr3:uid="{6EA19561-872C-46D3-9A95-8261B990A712}" name="Title of Emerging Development Plan Document" dataDxfId="648" totalsRowDxfId="647" dataCellStyle="Normal 2"/>
    <tableColumn id="68" xr3:uid="{44E9D2A2-5294-4842-BF55-35F6BE8A7510}" name="LDF Number" dataDxfId="646" totalsRowDxfId="645" dataCellStyle="Normal 2"/>
    <tableColumn id="70" xr3:uid="{F0951974-B896-40B7-A541-3EC0D3B4C996}" name="Plan Period Start (YYYY)" dataDxfId="644" totalsRowDxfId="643" dataCellStyle="Normal 2"/>
    <tableColumn id="19" xr3:uid="{4E467D29-F7EF-4C3C-9AC7-B6CFA980C21B}" name="Plan Period End (YYYY)" dataDxfId="642" dataCellStyle="Normal 2"/>
    <tableColumn id="81" xr3:uid="{210968AA-C51F-497E-9021-E00BE503F32E}" name="Aligned Plan (Y/N)" dataDxfId="641" totalsRowDxfId="640" dataCellStyle="Normal 2"/>
    <tableColumn id="56" xr3:uid="{C4F03A94-D98C-4240-8D75-817798446F3F}" name="Joint Plan (Y/N)" dataDxfId="639" totalsRowDxfId="638" dataCellStyle="Normal 2"/>
    <tableColumn id="40" xr3:uid="{35DFFA55-0D2E-4C45-9D47-976012020983}" name="Current Plan Adopted" dataDxfId="637" totalsRowDxfId="636" dataCellStyle="Normal 2"/>
    <tableColumn id="77" xr3:uid="{12495AA5-E5C4-4F72-8F68-1E27AD9C44C3}" name="Previous Plan Adopted" dataDxfId="635" totalsRowDxfId="634"/>
    <tableColumn id="32" xr3:uid="{76B586F3-517C-4CAC-BB66-12377DD8745C}" name="Delay" dataDxfId="633" totalsRowDxfId="632" dataCellStyle="Normal 2"/>
    <tableColumn id="27" xr3:uid="{68FD13FA-D9F5-4E77-94B0-3C63082CA6C5}" name="Reason for delay" dataDxfId="631" totalsRowDxfId="630" dataCellStyle="Normal 2"/>
    <tableColumn id="26" xr3:uid="{D3FEF3DD-693B-46A4-9385-11B2EFEA4563}" name="Support Given" dataDxfId="629" totalsRowDxfId="628" dataCellStyle="Normal 2"/>
    <tableColumn id="3" xr3:uid="{CDD1F843-BFF4-48F9-9137-02E8323609CF}" name="Early Review?" dataDxfId="627" totalsRowDxfId="626" dataCellStyle="Normal 2"/>
    <tableColumn id="42" xr3:uid="{753C6A11-360F-4730-9916-8E24DE1B14F2}" name="Emerging Plan Published" dataDxfId="625" totalsRowDxfId="624" dataCellStyle="Normal 2"/>
    <tableColumn id="41" xr3:uid="{76D83F71-D900-458B-9A3E-D212E5BEDE07}" name="Emerging Plan Submitted" dataDxfId="623" totalsRowDxfId="622" dataCellStyle="Normal 2"/>
    <tableColumn id="22" xr3:uid="{E403EEBB-E817-469B-95EC-ECD81FD05E48}" name="Emerging Found Sound " dataDxfId="621" totalsRowDxfId="620" dataCellStyle="Normal 2"/>
    <tableColumn id="58" xr3:uid="{CF0D01CF-A926-4D31-8D6C-34576126168C}" name="Emerging Plan found not legally compliant/unsound" dataDxfId="619" totalsRowDxfId="618" dataCellStyle="Normal 2"/>
    <tableColumn id="59" xr3:uid="{1C081526-6117-42A6-A203-8BD45D80FB40}" name="Emerging Plan Withdrawn / Work Stopped" dataDxfId="617" totalsRowDxfId="616" dataCellStyle="Normal 2"/>
    <tableColumn id="52" xr3:uid="{3446956E-905F-4E3E-AE23-6D3099146528}" name="Self Review Date" dataDxfId="615" totalsRowDxfId="614" dataCellStyle="Normal 2" totalsRowCellStyle="Normal 2"/>
    <tableColumn id="54" xr3:uid="{11FCE302-FC63-4CF9-B782-F8F664C9640B}" name="Decision" dataDxfId="613" totalsRowDxfId="612" dataCellStyle="Normal 2"/>
    <tableColumn id="20" xr3:uid="{E54E8558-B91C-4DD2-B1D9-88356A795B6B}" name="LIVE Timetable or LIVE Reg 18?" dataDxfId="611" totalsRowDxfId="610" dataCellStyle="Normal 2"/>
    <tableColumn id="4" xr3:uid="{E44EDAA8-357E-4EA4-81CC-3A18F3EC21E5}" name="Timetable  published?" dataDxfId="609" totalsRowDxfId="608" dataCellStyle="Normal 2"/>
    <tableColumn id="5" xr3:uid="{20CDFCE0-2B7B-4CB1-B7B8-92F099D49F84}" name="Type of Timetable" dataDxfId="607" totalsRowDxfId="606" dataCellStyle="Normal 2"/>
    <tableColumn id="21" xr3:uid="{5AE5FF03-A3F9-4C3E-9F46-A3CE7307877A}" name="IF no LDS or Timetable, has Reg 18 (or later) commenced?" dataDxfId="605" totalsRowDxfId="604" dataCellStyle="Normal 2"/>
    <tableColumn id="6" xr3:uid="{7C3A2876-D2A0-4DC7-8952-6BAC9427972C}" name="URL of page including link to LDS" dataDxfId="603" dataCellStyle="Normal 2"/>
    <tableColumn id="7" xr3:uid="{6248EAC5-8544-457D-B855-96496D90D0FF}" name="URL of LDS PDF" dataDxfId="602" dataCellStyle="Normal 2"/>
    <tableColumn id="49" xr3:uid="{015298D3-E943-49B0-B4FB-9AD5A27947EA}" name="LDS Screenshot link" dataDxfId="601" totalsRowDxfId="600" dataCellStyle="Hyperlink 2"/>
    <tableColumn id="8" xr3:uid="{E36E89E0-5057-4713-B53F-9BF83DA9E0D2}" name="Date of LDS or website timetable (MMM-YYYY)" dataDxfId="599" totalsRowDxfId="598" dataCellStyle="Normal 2"/>
    <tableColumn id="9" xr3:uid="{E1F6FA30-1561-44C1-9AFE-1F0147CB883F}" name="Scheduled date of first Regulation 18 consultation (as stated in LDS)" dataDxfId="597" totalsRowDxfId="596" dataCellStyle="Normal 2"/>
    <tableColumn id="74" xr3:uid="{36FBC5BC-B9E9-410C-AC9F-41E58F57AEA5}" name="Title of consultation (if applicable)" dataDxfId="595" totalsRowDxfId="594" dataCellStyle="Normal 2"/>
    <tableColumn id="10" xr3:uid="{084F0390-E22F-4B15-9DFF-A6EC1F21E9BB}" name="Scheduled date of first Regulation 18 consultation (MMM-YYYY)" dataDxfId="593" totalsRowDxfId="592" dataCellStyle="Normal 2"/>
    <tableColumn id="43" xr3:uid="{E09C7310-65EE-466E-ADC4-EC41D33A4D4E}" name="Actual Start date of First Regulation 18 Consultation" dataDxfId="591" totalsRowDxfId="590" dataCellStyle="Normal 2"/>
    <tableColumn id="44" xr3:uid="{7EE6931C-F6A3-492C-A806-81B17556ACC5}" name="Actual End date of First Regulation 18 Consultation" dataDxfId="589" totalsRowDxfId="588" dataCellStyle="Normal 2"/>
    <tableColumn id="39" xr3:uid="{DFD4F858-6E1D-4503-8D4F-1DA0BD8562E7}" name="URL of First Reg 18" dataDxfId="587" totalsRowDxfId="586" dataCellStyle="Normal 2"/>
    <tableColumn id="38" xr3:uid="{C27A6E95-6DE9-4364-B9B8-E8465AE593C2}" name="Screenshot of First Reg 18" dataDxfId="585" totalsRowDxfId="584" dataCellStyle="Normal 2"/>
    <tableColumn id="11" xr3:uid="{A1FD75B2-ED8C-4830-BE3A-326756F0C018}" name="Scheduled date of second Regulation 18 consultation (as stated in LDS)" dataDxfId="583" totalsRowDxfId="582" dataCellStyle="Normal 2"/>
    <tableColumn id="75" xr3:uid="{B81ADF39-2201-4F9B-9A6F-168ED83925C2}" name="Title of consultation (if applicable)-" dataDxfId="581" totalsRowDxfId="580" dataCellStyle="Normal 2"/>
    <tableColumn id="12" xr3:uid="{39386DBB-E08A-4458-BA45-2040BE4CD536}" name="Scheduled date of second Regulation 18 consultation (MMM-YYYY)" dataDxfId="579" totalsRowDxfId="578" dataCellStyle="Normal 2"/>
    <tableColumn id="47" xr3:uid="{C2BC1063-4687-4485-A86D-CD5B5656E9AE}" name="Actual Start date of Second Regulation 18 Consultation" dataDxfId="577" totalsRowDxfId="576" dataCellStyle="Normal 2"/>
    <tableColumn id="48" xr3:uid="{3B452989-E03C-4DEE-95C3-CEF884266DBE}" name="Actual End date of Second Regulation 18 Consultation" dataDxfId="575" totalsRowDxfId="574" dataCellStyle="Normal 2"/>
    <tableColumn id="46" xr3:uid="{8912C86A-D75B-4254-88E3-CD65C128B6A3}" name="URL of Second Reg 18" dataDxfId="573" totalsRowDxfId="572" dataCellStyle="Normal 2"/>
    <tableColumn id="45" xr3:uid="{2135580E-B58F-4564-85CE-591A03EA41AB}" name="Screenshot of Second Reg 18" dataDxfId="571" totalsRowDxfId="570" dataCellStyle="Normal 2"/>
    <tableColumn id="65" xr3:uid="{3B834EAC-0C5F-40DF-BB04-2A2EEA4F4576}" name="Scheduled date of third Regulation 18 consultation (as stated in LDS)" dataDxfId="569" totalsRowDxfId="568" dataCellStyle="Normal 2"/>
    <tableColumn id="76" xr3:uid="{64639433-365B-40BD-8DFD-4956AD017AA0}" name="Title of consultation (if applicable)-2" dataDxfId="567" totalsRowDxfId="566" dataCellStyle="Normal 2"/>
    <tableColumn id="69" xr3:uid="{7E1E009B-BF22-49E0-993F-E03DA7BEA642}" name="Scheduled date of third Regulation 18 consultation (MMM-YYYY)" dataDxfId="565" totalsRowDxfId="564" dataCellStyle="Normal 2"/>
    <tableColumn id="67" xr3:uid="{EBF7203E-4E24-48C8-AA32-7A2DA55391F2}" name="Actual Start date of Third Regulation 18 Consultation" dataDxfId="563" totalsRowDxfId="562" dataCellStyle="Normal 2"/>
    <tableColumn id="66" xr3:uid="{C3282AAF-629B-4693-B33F-733087B25A96}" name="Actual End date of Third Regulation 18 Consultation" dataDxfId="561" totalsRowDxfId="560" dataCellStyle="Normal 2"/>
    <tableColumn id="64" xr3:uid="{CC3AC51F-3870-44C7-BBA4-95F0731E8667}" name="URL of Third Reg 18" dataDxfId="559" totalsRowDxfId="558" dataCellStyle="Normal 2"/>
    <tableColumn id="63" xr3:uid="{47E4FCE3-6033-4AAF-9AB6-2438A4DE7CB8}" name="Screenshot of Third Reg 18" dataDxfId="557" totalsRowDxfId="556" dataCellStyle="Normal 2"/>
    <tableColumn id="80" xr3:uid="{F21884C5-5556-477B-B2AA-2477DEAD38A3}" name="Scheduled date of fourth Regulation 18 consultation (as stated in LDS)" dataDxfId="555" totalsRowDxfId="554" dataCellStyle="Normal 2"/>
    <tableColumn id="79" xr3:uid="{4264AF99-6143-4690-B7F6-111306E6605B}" name="Title of consultation (if applicable)--" dataDxfId="553" dataCellStyle="Normal 2"/>
    <tableColumn id="78" xr3:uid="{6A4BEF0A-34C1-4691-836B-9233F68D2E6B}" name="Scheduled date of fourth Regulation 18 consultation (MMM-YYYY)" dataDxfId="552" totalsRowDxfId="551" dataCellStyle="Normal 2"/>
    <tableColumn id="71" xr3:uid="{9AF7D423-65B3-4240-96A6-A1DEC3A8430A}" name="Actual Start date of Fourth Regulation 18 Consultation" dataDxfId="550" totalsRowDxfId="549" dataCellStyle="Normal 2"/>
    <tableColumn id="62" xr3:uid="{9E4A6683-5C1C-4C44-848D-C7A0956FEB90}" name="Actual End date of Fourth Regulation 18 Consultation" dataDxfId="548" totalsRowDxfId="547" dataCellStyle="Normal 2"/>
    <tableColumn id="61" xr3:uid="{9A260A4C-654F-4376-A3F0-FFD49E25E470}" name="URL of Fourth Reg 18" dataDxfId="546" totalsRowDxfId="545" dataCellStyle="Normal 2"/>
    <tableColumn id="60" xr3:uid="{CDD5C58B-59BF-4AEF-BD76-30E0A8BE22A2}" name="Screenshot of Fourth Reg 18" dataDxfId="544" totalsRowDxfId="543" dataCellStyle="Normal 2"/>
    <tableColumn id="13" xr3:uid="{71155CDC-A87B-4834-90BA-1B8B389AF7FB}" name="Scheduled date of publication (as stated in LDS)" dataDxfId="542" totalsRowDxfId="541" dataCellStyle="Normal 2"/>
    <tableColumn id="14" xr3:uid="{1954193C-979F-48B7-88B9-26DD2201C6DF}" name="Scheduled date of publication (MMM-YYYY)" dataDxfId="540" totalsRowDxfId="539" dataCellStyle="Normal 2"/>
    <tableColumn id="51" xr3:uid="{B7840495-7BA9-493B-A1AA-EEE76179A091}" name="Actual Date of Publication " dataDxfId="538" totalsRowDxfId="537" dataCellStyle="Normal 2"/>
    <tableColumn id="15" xr3:uid="{B3BBDE38-154F-4260-AD83-F1C3FBE79500}" name="Scheduled date of submission (as stated in LDS)" dataDxfId="536" totalsRowDxfId="535" dataCellStyle="Normal 2"/>
    <tableColumn id="16" xr3:uid="{B9F5F0E3-AD47-4E68-806D-09596EF8ADAF}" name="Scheduled date of submission (MMM-YYYY)" dataDxfId="534" totalsRowDxfId="533" dataCellStyle="Normal 2"/>
    <tableColumn id="50" xr3:uid="{8AB71578-DF22-424B-B321-51BCDAE37F66}" name="Actual Date of submission " dataDxfId="532" totalsRowDxfId="531" dataCellStyle="Normal 2"/>
    <tableColumn id="17" xr3:uid="{2587E883-7FA8-4212-9531-CC7E398D3588}" name="Scheduled date of adoption (as stated in LDS)" dataDxfId="530" totalsRowDxfId="529" dataCellStyle="Normal 2"/>
    <tableColumn id="73" xr3:uid="{BAEBBF80-54C9-4B6B-AA75-0C643677A0F8}" name="Scheduled date of adoption (MMM-YYYY)" dataDxfId="528" totalsRowDxfId="527" dataCellStyle="Normal 2"/>
    <tableColumn id="18" xr3:uid="{783F61C4-67CD-4BEC-9EAF-9742C1A5199D}" name="Actual Date of Adoption" dataDxfId="526" totalsRowDxfId="525" dataCellStyle="Normal 2"/>
    <tableColumn id="23" xr3:uid="{0E5EED69-DA08-44D9-9316-42D1E3130832}" name="Intel/notes for summary table" dataDxfId="524" totalsRowDxfId="523" dataCellStyle="Normal 2"/>
    <tableColumn id="84" xr3:uid="{90B00A64-3D0A-4638-B1B8-5DC340DD20C9}" name="Source of intel/comments/notes" dataDxfId="522" totalsRowDxfId="521"/>
    <tableColumn id="35" xr3:uid="{E533A4B3-8E78-420B-8520-9EA92621AC9C}" name="Any further notes - not for summary table" dataDxfId="520" totalsRowDxfId="519" dataCellStyle="Normal 2"/>
    <tableColumn id="37" xr3:uid="{81CDE594-1BB5-4AA5-A053-DE86E3461FDF}" name="Emerging Joint Plan Summary Position (if applicable, for summary)" dataDxfId="518" totalsRowDxfId="517" dataCellStyle="Normal 2"/>
    <tableColumn id="25" xr3:uid="{78051968-C461-4306-AD67-E9DD7C248A07}" name="Date LDS checked (no change)" dataDxfId="516" totalsRowDxfId="515" dataCellStyle="Normal 2"/>
    <tableColumn id="34" xr3:uid="{90887CCE-DE9E-4FD6-9754-4DAA6BDEFAD5}" name="Date LDS updated (with changes)" dataDxfId="514" totalsRowDxfId="513" dataCellStyle="Normal 2"/>
    <tableColumn id="24" xr3:uid="{10F1F5EE-1838-40AB-90DC-4E4C9F8BA276}" name="LDS Updated / checked by" dataDxfId="512" totalsRowDxfId="511" dataCellStyle="Normal 2"/>
    <tableColumn id="57" xr3:uid="{F23E33D5-89F5-4704-8A45-96D6DC9084B2}" name="Date Consultation Timetable checked (no change)" dataDxfId="510" totalsRowDxfId="509" dataCellStyle="Normal 2"/>
    <tableColumn id="55" xr3:uid="{C6E96EDB-07FC-4185-A4E4-049259366BD6}" name="Date Consultation Timetable updated (with changes)" dataDxfId="508" totalsRowDxfId="507" dataCellStyle="Normal 2"/>
    <tableColumn id="82" xr3:uid="{1F9FA6CE-B512-4AB3-994B-65F6B63600C1}" name="Consultation Timetable Updated / checked by" dataDxfId="506" totalsRowDxfId="505" dataCellStyle="Normal 2"/>
    <tableColumn id="33" xr3:uid="{06CC2967-1A5B-4E85-AFDC-473D6B8CF93B}" name="Intel updated (if applicable)" dataDxfId="504" totalsRowDxfId="503" dataCellStyle="Normal 2"/>
    <tableColumn id="72" xr3:uid="{2FD41643-4A1C-4E3E-9CFA-41F559DF5CAF}" name="STAGE **" dataDxfId="502" totalsRowDxfId="501" dataCellStyle="Normal 2"/>
    <tableColumn id="83" xr3:uid="{D2B14727-4403-4400-9FF0-54BEA11DCBBB}" name="Current Delay_x000a_(months)" totalsRowDxfId="500"/>
    <tableColumn id="28" xr3:uid="{CFFF8910-F826-4E5E-ACA0-1E12EBCCDC4E}" name="Monitoring ('Alpha')" dataDxfId="499" totalsRowDxfId="498" dataCellStyle="Normal 2"/>
    <tableColumn id="29" xr3:uid="{4303BD55-AFBA-41F9-A87F-9724C42DD114}" name="Change detected" dataDxfId="497" totalsRowDxfId="496" dataCellStyle="Normal 2"/>
    <tableColumn id="30" xr3:uid="{21DDF870-48F2-4E43-B80B-3B06BCF6BD56}" name="Change omitted" dataDxfId="495" totalsRowDxfId="494" dataCellStyle="Normal 2"/>
    <tableColumn id="31" xr3:uid="{1EC2CDE2-8996-42FE-A28B-B7DBD9992404}" name="Change omitted - Notes" dataDxfId="493" totalsRowDxfId="492" dataCellStyle="Normal 2"/>
    <tableColumn id="36" xr3:uid="{FC002555-955A-46F9-9EB9-890D8418DDAD}" name="PINS Intel Received? (Y/N)" dataDxfId="491" totalsRowDxfId="490" dataCellStyle="Normal 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9C0AF6-3323-4C29-9A07-41C2CBF3FE10}" name="Table1" displayName="Table1" ref="A2:CG402" totalsRowShown="0" headerRowDxfId="489" dataDxfId="488" tableBorderDxfId="487" headerRowCellStyle="Normal 2" dataCellStyle="Normal 2">
  <autoFilter ref="A2:CG402" xr:uid="{139C0AF6-3323-4C29-9A07-41C2CBF3FE10}"/>
  <sortState xmlns:xlrd2="http://schemas.microsoft.com/office/spreadsheetml/2017/richdata2" ref="A3:CG402">
    <sortCondition ref="C2:C402"/>
  </sortState>
  <tableColumns count="85">
    <tableColumn id="1" xr3:uid="{3783AE9B-96D8-49DF-8E71-D6722B81D71D}" name="ONSCODE" dataDxfId="486" totalsRowDxfId="485" dataCellStyle="Normal 2"/>
    <tableColumn id="85" xr3:uid="{96E00E23-BD04-4358-A79C-74F3CF0B9ADE}" name="Unique VLS code _x000a_[only to be used where there is more than one plan]" dataDxfId="484" totalsRowDxfId="483"/>
    <tableColumn id="2" xr3:uid="{743381FD-0450-4283-AAB5-15D479F1F7EA}" name="Local Planning Authority" dataDxfId="482" totalsRowDxfId="481" dataCellStyle="Normal 2"/>
    <tableColumn id="53" xr3:uid="{51EA01AE-F55A-4A3D-AF56-6366E73CD5E7}" name="Title of Emerging Development Plan Document" dataDxfId="480" totalsRowDxfId="479" dataCellStyle="Normal 2"/>
    <tableColumn id="68" xr3:uid="{8682FB03-79FE-4359-AC85-43D7F4F4A997}" name="LDF Number" dataDxfId="478" totalsRowDxfId="477" dataCellStyle="Normal 2"/>
    <tableColumn id="70" xr3:uid="{72C5B1E9-AE71-4888-BCEB-FF34779FB973}" name="Plan Period Start (YYYY)" dataDxfId="476" totalsRowDxfId="475" dataCellStyle="Normal 2"/>
    <tableColumn id="19" xr3:uid="{A5DECC27-1E21-433B-97E0-AEC8BBE763E4}" name="Plan Period End (YYYY)" dataDxfId="474" dataCellStyle="Normal 2"/>
    <tableColumn id="81" xr3:uid="{59EEE10B-5A47-4CB6-BBD7-281FD9BEDE17}" name="Aligned Plan (Y/N)" dataDxfId="473" totalsRowDxfId="472" dataCellStyle="Normal 2"/>
    <tableColumn id="56" xr3:uid="{7B2FCE6E-8FA3-410C-9E96-174637CC1053}" name="Joint Plan (Y/N)" dataDxfId="471" totalsRowDxfId="470" dataCellStyle="Normal 2"/>
    <tableColumn id="40" xr3:uid="{0560DEBD-528E-436E-B465-DF5C6F8D2AF2}" name="Current Plan Adopted" dataDxfId="469" totalsRowDxfId="468" dataCellStyle="Normal 2"/>
    <tableColumn id="77" xr3:uid="{21F5056A-2C79-4E28-8AD7-B33266F117C6}" name="Previous Plan Adopted" dataDxfId="467" totalsRowDxfId="466"/>
    <tableColumn id="32" xr3:uid="{40545B61-50CC-4BEE-9B36-2CDF0D04F009}" name="Delay" dataDxfId="465" totalsRowDxfId="464" dataCellStyle="Normal 2"/>
    <tableColumn id="27" xr3:uid="{73CAF3C2-11C1-4EE9-A84F-C9860A7E47FF}" name="Reason for delay" dataDxfId="463" totalsRowDxfId="462" dataCellStyle="Normal 2"/>
    <tableColumn id="26" xr3:uid="{DCDC3194-F9DA-43B2-ACB6-B2420B921D2E}" name="Support Given" dataDxfId="461" totalsRowDxfId="460" dataCellStyle="Normal 2"/>
    <tableColumn id="3" xr3:uid="{444F9E87-DE32-45A6-9A41-F9DD06B4DB4D}" name="Early Review?" dataDxfId="459" totalsRowDxfId="458" dataCellStyle="Normal 2"/>
    <tableColumn id="42" xr3:uid="{E1810AB8-D539-4636-B1B6-A35865B9BE98}" name="Emerging Plan Published" dataDxfId="457" totalsRowDxfId="456" dataCellStyle="Normal 2"/>
    <tableColumn id="41" xr3:uid="{481A9C31-A354-4DB9-9B2F-1F8E2AEF21CB}" name="Emerging Plan Submitted" dataDxfId="455" totalsRowDxfId="454" dataCellStyle="Normal 2"/>
    <tableColumn id="22" xr3:uid="{5F2E5807-6257-4979-8F3C-08B0E0F62A77}" name="Emerging Found Sound " dataDxfId="453" totalsRowDxfId="452" dataCellStyle="Normal 2"/>
    <tableColumn id="58" xr3:uid="{54F3B3B2-E467-4ACC-9B48-63DD2BCED5E7}" name="Emerging Plan found not legally compliant/unsound" dataDxfId="451" totalsRowDxfId="450" dataCellStyle="Normal 2"/>
    <tableColumn id="59" xr3:uid="{7495AE01-6F10-49C2-AACB-DA9E5D310682}" name="Emerging Plan Withdrawn / Work Stopped" dataDxfId="449" totalsRowDxfId="448" dataCellStyle="Normal 2"/>
    <tableColumn id="52" xr3:uid="{3CE0FFBB-7E00-49A9-BD07-193D5E910C42}" name="Self Review Date" dataDxfId="447" totalsRowDxfId="446" dataCellStyle="Normal 2" totalsRowCellStyle="Normal 2"/>
    <tableColumn id="54" xr3:uid="{8F7DE9F2-89E0-49DD-A88C-38A28A0C63F6}" name="Decision" dataDxfId="445" totalsRowDxfId="444" dataCellStyle="Normal 2"/>
    <tableColumn id="20" xr3:uid="{44F306F6-4923-4C85-9A9A-611ADED3597F}" name="LIVE Timetable or LIVE Reg 18?" dataDxfId="443" totalsRowDxfId="442" dataCellStyle="Normal 2"/>
    <tableColumn id="4" xr3:uid="{09FBFA89-D5A0-42AC-9A76-12F8EAF4A740}" name="Timetable  published?" dataDxfId="441" totalsRowDxfId="440" dataCellStyle="Normal 2"/>
    <tableColumn id="5" xr3:uid="{E87C730E-51D8-40B8-B528-0421AFFA3451}" name="Type of Timetable" dataDxfId="439" totalsRowDxfId="438" dataCellStyle="Normal 2"/>
    <tableColumn id="21" xr3:uid="{811A35BF-F892-4C3E-A660-22F772982141}" name="IF no LDS or Timetable, has Reg 18 (or later) commenced?" dataDxfId="437" totalsRowDxfId="436" dataCellStyle="Normal 2"/>
    <tableColumn id="6" xr3:uid="{AEA24CC6-D047-4677-B866-4E988AA6B2C0}" name="URL of page including link to LDS" dataDxfId="435" dataCellStyle="Normal 2"/>
    <tableColumn id="7" xr3:uid="{53BE5020-B082-4D2D-959A-FD7EEF1785DC}" name="URL of LDS PDF" dataDxfId="434" dataCellStyle="Normal 2"/>
    <tableColumn id="49" xr3:uid="{57EA7AC1-0D13-4850-A3FE-92D598E74422}" name="LDS Screenshot link" dataDxfId="433" totalsRowDxfId="432" dataCellStyle="Hyperlink 2"/>
    <tableColumn id="8" xr3:uid="{61BDAD87-4DAA-4F21-89C9-FFF22C34DB1C}" name="Date of LDS or website timetable (MMM-YYYY)" dataDxfId="431" totalsRowDxfId="430" dataCellStyle="Normal 2"/>
    <tableColumn id="9" xr3:uid="{CF58ED71-600B-4780-8200-5AD54DED4F11}" name="Scheduled date of first Regulation 18 consultation (as stated in LDS)" dataDxfId="429" totalsRowDxfId="428" dataCellStyle="Normal 2"/>
    <tableColumn id="74" xr3:uid="{F3E31155-B3AA-4C61-A834-8BDEFF03B1A5}" name="Title of consultation (if applicable)" dataDxfId="427" totalsRowDxfId="426" dataCellStyle="Normal 2"/>
    <tableColumn id="10" xr3:uid="{1E00FC35-A1B9-48DF-BF95-9F3FE7E28DA3}" name="Scheduled date of first Regulation 18 consultation (MMM-YYYY)" dataDxfId="425" totalsRowDxfId="424" dataCellStyle="Normal 2"/>
    <tableColumn id="43" xr3:uid="{35E6F60B-DFBB-46CE-8520-D844A6412102}" name="Actual Start date of First Regulation 18 Consultation" dataDxfId="423" totalsRowDxfId="422" dataCellStyle="Normal 2"/>
    <tableColumn id="44" xr3:uid="{E450244A-8C84-4DBB-B424-0FEA41CCFBBA}" name="Actual End date of First Regulation 18 Consultation" dataDxfId="421" totalsRowDxfId="420" dataCellStyle="Normal 2"/>
    <tableColumn id="39" xr3:uid="{F6FE7682-0437-428A-AED2-E18EE491B3EE}" name="URL of First Reg 18" dataDxfId="419" totalsRowDxfId="418" dataCellStyle="Normal 2"/>
    <tableColumn id="38" xr3:uid="{4FFB5DE2-B9D8-45CA-9554-862A8B7E886B}" name="Screenshot of First Reg 18" dataDxfId="417" totalsRowDxfId="416" dataCellStyle="Normal 2"/>
    <tableColumn id="11" xr3:uid="{3BD08B4F-1FC2-481D-9E89-380C3BD62B93}" name="Scheduled date of second Regulation 18 consultation (as stated in LDS)" dataDxfId="415" totalsRowDxfId="414" dataCellStyle="Normal 2"/>
    <tableColumn id="75" xr3:uid="{0A9C0694-57A5-4263-AA59-2588D07DF5E0}" name="Title of consultation (if applicable)-" dataDxfId="413" totalsRowDxfId="412" dataCellStyle="Normal 2"/>
    <tableColumn id="12" xr3:uid="{1ECE1CF0-BDA0-4832-AF6B-5526014EFA42}" name="Scheduled date of second Regulation 18 consultation (MMM-YYYY)" dataDxfId="411" totalsRowDxfId="410" dataCellStyle="Normal 2"/>
    <tableColumn id="47" xr3:uid="{635E6F08-34D8-4BF7-B922-537C078830EC}" name="Actual Start date of Second Regulation 18 Consultation" dataDxfId="409" totalsRowDxfId="408" dataCellStyle="Normal 2"/>
    <tableColumn id="48" xr3:uid="{11D948A5-4A1E-46D6-B48D-F9AB67ADE15D}" name="Actual End date of Second Regulation 18 Consultation" dataDxfId="407" totalsRowDxfId="406" dataCellStyle="Normal 2"/>
    <tableColumn id="46" xr3:uid="{53F812BA-2CBC-43FC-B986-557C49EB1D79}" name="URL of Second Reg 18" dataDxfId="405" totalsRowDxfId="404" dataCellStyle="Normal 2"/>
    <tableColumn id="45" xr3:uid="{7950224A-73A8-41A7-B265-83891688E7E1}" name="Screenshot of Second Reg 18" dataDxfId="403" totalsRowDxfId="402" dataCellStyle="Normal 2"/>
    <tableColumn id="65" xr3:uid="{668511FD-FEEF-4BFC-90F1-3D717EBC0DA3}" name="Scheduled date of third Regulation 18 consultation (as stated in LDS)" dataDxfId="401" totalsRowDxfId="400" dataCellStyle="Normal 2"/>
    <tableColumn id="76" xr3:uid="{2DCD12C4-FC91-45EA-A9BB-0667291F21E4}" name="Title of consultation (if applicable)-2" dataDxfId="399" totalsRowDxfId="398" dataCellStyle="Normal 2"/>
    <tableColumn id="69" xr3:uid="{704B64D5-A11D-4254-BDC6-EE2FF84D211A}" name="Scheduled date of third Regulation 18 consultation (MMM-YYYY)" dataDxfId="397" totalsRowDxfId="396" dataCellStyle="Normal 2"/>
    <tableColumn id="67" xr3:uid="{64FCA013-F939-4D39-A5A5-3E3F05EF86EA}" name="Actual Start date of Third Regulation 18 Consultation" dataDxfId="395" totalsRowDxfId="394" dataCellStyle="Normal 2"/>
    <tableColumn id="66" xr3:uid="{834B84AF-3358-49C4-B891-988FE3147E84}" name="Actual End date of Third Regulation 18 Consultation" dataDxfId="393" totalsRowDxfId="392" dataCellStyle="Normal 2"/>
    <tableColumn id="64" xr3:uid="{6928069C-309E-43D0-9A3C-86C6E2949CEC}" name="URL of Third Reg 18" dataDxfId="391" totalsRowDxfId="390" dataCellStyle="Normal 2"/>
    <tableColumn id="63" xr3:uid="{30A95C82-9930-4978-9FA2-A55800D6F8E3}" name="Screenshot of Third Reg 18" dataDxfId="389" totalsRowDxfId="388" dataCellStyle="Normal 2"/>
    <tableColumn id="80" xr3:uid="{5A386AD5-3A92-40F4-8E7E-0F75FA0F1785}" name="Scheduled date of fourth Regulation 18 consultation (as stated in LDS)" dataDxfId="387" totalsRowDxfId="386" dataCellStyle="Normal 2"/>
    <tableColumn id="79" xr3:uid="{18398712-125C-4F49-BE69-E2CB2ABCF089}" name="Title of consultation (if applicable)--" dataDxfId="385" dataCellStyle="Normal 2"/>
    <tableColumn id="78" xr3:uid="{0FCB0353-16F7-408A-84FA-80A9996368A9}" name="Scheduled date of fourth Regulation 18 consultation (MMM-YYYY)" dataDxfId="384" totalsRowDxfId="383" dataCellStyle="Normal 2"/>
    <tableColumn id="71" xr3:uid="{C9C37686-6AE4-495E-A2FC-710A20309A69}" name="Actual Start date of Fourth Regulation 18 Consultation" dataDxfId="382" totalsRowDxfId="381" dataCellStyle="Normal 2"/>
    <tableColumn id="62" xr3:uid="{5D819AE8-CF69-4B81-B1FA-6CE6945DEF27}" name="Actual End date of Fourth Regulation 18 Consultation" dataDxfId="380" totalsRowDxfId="379" dataCellStyle="Normal 2"/>
    <tableColumn id="61" xr3:uid="{5C54DF0B-6DAA-44D6-B102-4CFC5BD296AF}" name="URL of Fourth Reg 18" dataDxfId="378" totalsRowDxfId="377" dataCellStyle="Normal 2"/>
    <tableColumn id="60" xr3:uid="{B36EB05F-8555-421E-A5F5-010373C82673}" name="Screenshot of Fourth Reg 18" dataDxfId="376" totalsRowDxfId="375" dataCellStyle="Normal 2"/>
    <tableColumn id="13" xr3:uid="{05A7FE2B-1B2B-4F86-8020-357016F00F16}" name="Scheduled date of publication (as stated in LDS)" dataDxfId="374" totalsRowDxfId="373" dataCellStyle="Normal 2"/>
    <tableColumn id="14" xr3:uid="{D45571F0-6FCC-4CFB-8B4E-B59BF83497F3}" name="Scheduled date of publication (MMM-YYYY)" dataDxfId="372" totalsRowDxfId="371" dataCellStyle="Normal 2"/>
    <tableColumn id="51" xr3:uid="{6060770C-0BD1-4A8C-A8FF-29069D9829B8}" name="Actual Date of Publication " dataDxfId="370" totalsRowDxfId="369" dataCellStyle="Normal 2"/>
    <tableColumn id="15" xr3:uid="{5B4134DC-79C8-4CC7-A840-A6B29E742AE6}" name="Scheduled date of submission (as stated in LDS)" dataDxfId="368" totalsRowDxfId="367" dataCellStyle="Normal 2"/>
    <tableColumn id="16" xr3:uid="{65620864-205C-4108-95BA-0EDAFD6ACB9B}" name="Scheduled date of submission (MMM-YYYY)" dataDxfId="366" totalsRowDxfId="365" dataCellStyle="Normal 2"/>
    <tableColumn id="50" xr3:uid="{828304BE-6E73-48B2-BF81-443AB2215E0F}" name="Actual Date of submission " dataDxfId="364" totalsRowDxfId="363" dataCellStyle="Normal 2"/>
    <tableColumn id="17" xr3:uid="{3B61ACA8-A495-4E14-90CE-AD893FB940FD}" name="Scheduled date of adoption (as stated in LDS)" dataDxfId="362" totalsRowDxfId="361" dataCellStyle="Normal 2"/>
    <tableColumn id="73" xr3:uid="{37C27E44-C06D-4DFE-BF3E-70EF15070DF2}" name="Scheduled date of adoption (MMM-YYYY)" dataDxfId="360" totalsRowDxfId="359" dataCellStyle="Normal 2"/>
    <tableColumn id="18" xr3:uid="{5D5C1B23-63FE-42C6-85D0-28D472AA1FC6}" name="Actual Date of Adoption" dataDxfId="358" totalsRowDxfId="357" dataCellStyle="Normal 2"/>
    <tableColumn id="23" xr3:uid="{E6ECC35D-69E2-4660-B042-5E9C0ECC2D8A}" name="Intel/notes for summary table" dataDxfId="356" totalsRowDxfId="355" dataCellStyle="Normal 2"/>
    <tableColumn id="84" xr3:uid="{6F0114C4-7BDE-4C38-87CF-A537EEC0199B}" name="Source of intel/comments/notes" dataDxfId="354" totalsRowDxfId="353"/>
    <tableColumn id="35" xr3:uid="{D19AD668-EEEF-4F5B-99B5-462C42A8BC18}" name="Any further notes - not for summary table" dataDxfId="352" totalsRowDxfId="351" dataCellStyle="Normal 2"/>
    <tableColumn id="37" xr3:uid="{9C78CE6C-901B-4167-8A40-2A36ABA83046}" name="Emerging Joint Plan Summary Position (if applicable, for summary)" dataDxfId="350" totalsRowDxfId="349" dataCellStyle="Normal 2"/>
    <tableColumn id="25" xr3:uid="{0CE3B9CF-352F-4949-8259-AB5E59D6A3E1}" name="Date LDS checked (no change)" dataDxfId="348" totalsRowDxfId="347" dataCellStyle="Normal 2"/>
    <tableColumn id="34" xr3:uid="{042711FB-E112-4156-818A-44C8FCB8C825}" name="Date LDS updated (with changes)" dataDxfId="346" totalsRowDxfId="345" dataCellStyle="Normal 2"/>
    <tableColumn id="24" xr3:uid="{6986ED1E-A3F8-4138-AC7C-B654B5C0B704}" name="LDS Updated / checked by" dataDxfId="344" totalsRowDxfId="343" dataCellStyle="Normal 2"/>
    <tableColumn id="57" xr3:uid="{975242DD-FE9A-4F67-8B67-2103C825DEB1}" name="Date Consultation Timetable checked (no change)" dataDxfId="342" totalsRowDxfId="341" dataCellStyle="Normal 2"/>
    <tableColumn id="55" xr3:uid="{9D09FF11-3577-47C1-908D-2A6A4394663E}" name="Date Consultation Timetable updated (with changes)" dataDxfId="340" totalsRowDxfId="339" dataCellStyle="Normal 2"/>
    <tableColumn id="82" xr3:uid="{8CE7F214-81E1-49B8-BD68-FE3820CE45BD}" name="Consultation Timetable Updated / checked by" dataDxfId="338" totalsRowDxfId="337" dataCellStyle="Normal 2"/>
    <tableColumn id="33" xr3:uid="{4321042D-D6B4-4E01-B40B-EE63D4919DC9}" name="Intel updated (if applicable)" dataDxfId="336" totalsRowDxfId="335" dataCellStyle="Normal 2"/>
    <tableColumn id="72" xr3:uid="{B7F31E9C-37ED-4397-BE2A-38AFFB600B3D}" name="STAGE **" dataDxfId="334" totalsRowDxfId="333" dataCellStyle="Normal 2"/>
    <tableColumn id="83" xr3:uid="{6B6F07FC-0FE3-41C1-B12F-E01FFCEB559D}" name="Current Delay_x000a_(months)" totalsRowDxfId="332"/>
    <tableColumn id="28" xr3:uid="{BAFEE677-FE21-41E4-AC77-15151248F915}" name="Monitoring ('Alpha')" dataDxfId="331" totalsRowDxfId="330" dataCellStyle="Normal 2"/>
    <tableColumn id="29" xr3:uid="{50DCCC27-5DA3-427D-B290-FC39338D4D4B}" name="Change detected" dataDxfId="329" totalsRowDxfId="328" dataCellStyle="Normal 2"/>
    <tableColumn id="30" xr3:uid="{CD256D6A-67FF-435C-9717-FF0CCF267A45}" name="Change omitted" dataDxfId="327" totalsRowDxfId="326" dataCellStyle="Normal 2"/>
    <tableColumn id="31" xr3:uid="{8586D6A1-4D60-43C5-8992-DA63C2C7E6F9}" name="Change omitted - Notes" dataDxfId="325" totalsRowDxfId="324" dataCellStyle="Normal 2"/>
    <tableColumn id="36" xr3:uid="{B574E950-5E67-4F0E-94D3-6DFFAAEF697E}" name="PINS Intel Received? (Y/N)" dataDxfId="323" totalsRowDxfId="322" dataCellStyle="Normal 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96DCAA-3964-4A5C-ACA3-6DFD88E23D5D}" name="Table2" displayName="Table2" ref="A1:BY36" totalsRowShown="0" headerRowDxfId="321" dataDxfId="319" headerRowBorderDxfId="320" tableBorderDxfId="318" totalsRowBorderDxfId="317">
  <autoFilter ref="A1:BY36" xr:uid="{D396DCAA-3964-4A5C-ACA3-6DFD88E23D5D}"/>
  <sortState xmlns:xlrd2="http://schemas.microsoft.com/office/spreadsheetml/2017/richdata2" ref="A2:BY36">
    <sortCondition ref="B1:B36"/>
  </sortState>
  <tableColumns count="77">
    <tableColumn id="1" xr3:uid="{081CE844-2028-4E81-8B7E-52CE8823874C}" name="ONSCODE" dataDxfId="316"/>
    <tableColumn id="2" xr3:uid="{6A6928D5-5988-44C9-B7AF-DAC62FD786C7}" name="Local Planning Authority" dataDxfId="315" dataCellStyle="Normal 2"/>
    <tableColumn id="3" xr3:uid="{963A06FB-47FD-4D4A-AAB6-1AEFF9D56151}" name="Title of Emerging Development Plan Document" dataDxfId="314"/>
    <tableColumn id="4" xr3:uid="{CF92CD16-CDBD-425D-95AB-5920174D0501}" name="LDF Number" dataDxfId="313" dataCellStyle="Normal 2"/>
    <tableColumn id="5" xr3:uid="{7817939C-BAB2-4BEC-94E4-9D5696A95958}" name="Plan Period Start (YYYY)" dataDxfId="312" dataCellStyle="Normal 2"/>
    <tableColumn id="6" xr3:uid="{B80B9795-4C5E-47A3-9EA8-BB93BF8B77EA}" name="Plan Period End (YYYY)" dataDxfId="311" dataCellStyle="Normal 2"/>
    <tableColumn id="7" xr3:uid="{98445E4A-4AB0-46A7-8EE7-387B5CB6F06D}" name="Aligned Plan (Y/N)" dataDxfId="310"/>
    <tableColumn id="8" xr3:uid="{1FAFBF16-4EC3-436F-A949-893ED1AE9630}" name="Joint Plan (Y/N)" dataDxfId="309"/>
    <tableColumn id="9" xr3:uid="{C8F13CDA-2FE9-49BD-B5F0-8A3C8256536A}" name="Last Plan Adopted" dataDxfId="308"/>
    <tableColumn id="10" xr3:uid="{EC9C0689-6F9B-49D4-9EB1-65B1C6F12816}" name="Delay" dataDxfId="307"/>
    <tableColumn id="11" xr3:uid="{F9921936-1AF7-46C6-8935-7463B7063652}" name="Reason for delay" dataDxfId="306"/>
    <tableColumn id="12" xr3:uid="{56166644-0927-474D-AB92-8E816F3B62B9}" name="Support Given" dataDxfId="305"/>
    <tableColumn id="13" xr3:uid="{168AF1DD-3EE1-4CA2-821F-433A00F584AE}" name="Early Review?" dataDxfId="304"/>
    <tableColumn id="14" xr3:uid="{0FB3BB16-EB85-472A-A8C1-C015011541E3}" name="Emerging Plan Published" dataDxfId="303" dataCellStyle="Normal 2"/>
    <tableColumn id="15" xr3:uid="{35707766-F126-44C6-9E5D-7CF1C2EC5BF2}" name="Emerging Plan Submitted" dataDxfId="302"/>
    <tableColumn id="16" xr3:uid="{25DFF10E-5028-4FE3-B5D1-2E906E00C9AC}" name="Emerging Found Sound " dataDxfId="301"/>
    <tableColumn id="17" xr3:uid="{08B726D9-0BCB-4552-A7C5-A281FA25625A}" name="Emerging Plan found not legally compliant/unsound" dataDxfId="300"/>
    <tableColumn id="18" xr3:uid="{C190F633-CF97-43CD-AEFF-8379C175EE0E}" name="Emerging Plan Withdrawn / Work Stopped" dataDxfId="299"/>
    <tableColumn id="19" xr3:uid="{3E9CE853-BB4F-41F4-B1AC-EC86525C09E2}" name="Self Review Date" dataDxfId="298" dataCellStyle="Normal 2"/>
    <tableColumn id="20" xr3:uid="{266AD752-BA23-4DC3-82CB-ECCEA6A67E37}" name="Decision" dataDxfId="297"/>
    <tableColumn id="21" xr3:uid="{389945C9-CCD0-43D3-A72D-6E940135B69B}" name="LIVE Timetable or LIVE Reg 18?" dataDxfId="296" dataCellStyle="Normal 2"/>
    <tableColumn id="22" xr3:uid="{2F1A50B4-2E54-4B84-93A6-015F05E1D77C}" name="Timetable  published?" dataDxfId="295"/>
    <tableColumn id="23" xr3:uid="{68920E9A-C070-4433-AE97-08B24F9E9B5E}" name="Type of Timetable" dataDxfId="294"/>
    <tableColumn id="24" xr3:uid="{98028642-B3B6-4F93-A8A9-833753C082B3}" name="IF no LDS or Timetable, has Reg 18 (or later) commenced?" dataDxfId="293"/>
    <tableColumn id="25" xr3:uid="{B908BFA2-3746-4E1E-B8DF-E6A0749AF991}" name="URL of page including link to LDS" dataDxfId="292" dataCellStyle="Hyperlink 2"/>
    <tableColumn id="26" xr3:uid="{99F570F3-1C81-4D4F-B77F-78D503E45697}" name="URL of LDS PDF" dataDxfId="291"/>
    <tableColumn id="27" xr3:uid="{5134E4FA-DE85-4262-83B9-B7742C00128A}" name="LDS Screenshot link" dataDxfId="290" dataCellStyle="Hyperlink 2"/>
    <tableColumn id="28" xr3:uid="{F122B321-F7DE-4423-BE57-54F8F1F28BBA}" name="Date of LDS or website timetable (MMM-YYYY)" dataDxfId="289"/>
    <tableColumn id="29" xr3:uid="{28B9AB44-D923-46AB-80B1-1080C665D41F}" name="Scheduled date of first Regulation 18 consultation (as stated in LDS)" dataDxfId="288" dataCellStyle="Normal 2"/>
    <tableColumn id="30" xr3:uid="{DBA3CD37-FDA5-47FF-94C0-300E267A538B}" name="Title of consultation (if applicable)" dataDxfId="287"/>
    <tableColumn id="31" xr3:uid="{AD5B693C-D673-40B9-A698-B69B24334C50}" name="Scheduled date of first Regulation 18 consultation (MMM-YYYY)" dataDxfId="286" dataCellStyle="Normal 2"/>
    <tableColumn id="32" xr3:uid="{166BCAE4-760F-445D-87AC-6658FBA1033A}" name="Actual Start date of First Regulation 18 Consultation" dataDxfId="285" dataCellStyle="Normal 2"/>
    <tableColumn id="33" xr3:uid="{92203C89-53D3-43CB-9587-41A152CBB413}" name="Actual End date of First Regulation 18 Consultation" dataDxfId="284" dataCellStyle="Normal 2"/>
    <tableColumn id="34" xr3:uid="{15A3AF6E-7CBB-4063-9BBD-7E516697342A}" name="URL of First Reg 18" dataDxfId="283" dataCellStyle="Normal 2"/>
    <tableColumn id="35" xr3:uid="{035D11B9-8BB2-4433-95A7-0727572A188A}" name="Screenshot of First Reg 18" dataDxfId="282" dataCellStyle="Normal 2"/>
    <tableColumn id="36" xr3:uid="{397D0433-AA55-4169-9A9E-278E87A81CB2}" name="Scheduled date of second Regulation 18 consultation (as stated in LDS)" dataDxfId="281"/>
    <tableColumn id="37" xr3:uid="{679E39AD-3590-43D2-8065-CE8DA80CC2DA}" name="Title of consultation (if applicable)-" dataDxfId="280"/>
    <tableColumn id="38" xr3:uid="{C6F0CA24-32D1-4D0A-B0EF-375888326EBA}" name="Scheduled date of second Regulation 18 consultation (MMM-YYYY)" dataDxfId="279" dataCellStyle="Normal 2"/>
    <tableColumn id="39" xr3:uid="{A8727925-BDDE-45E7-8015-1C396004A041}" name="Actual Start date of Second Regulation 18 Consultation" dataDxfId="278" dataCellStyle="Normal 2"/>
    <tableColumn id="40" xr3:uid="{040F0502-988A-4D0B-8A13-FFD3DC547AEB}" name="Actual End date of Second Regulation 18 Consultation" dataDxfId="277" dataCellStyle="Normal 2"/>
    <tableColumn id="41" xr3:uid="{93116317-F294-483E-AD50-B0287BE40E32}" name="URL of Second Reg 18" dataDxfId="276" dataCellStyle="Normal 2"/>
    <tableColumn id="42" xr3:uid="{C9EBA639-C35F-4DEA-B22B-342956E8A4F1}" name="Screenshot of Second Reg 18" dataDxfId="275" dataCellStyle="Normal 2"/>
    <tableColumn id="43" xr3:uid="{2E8AD7AE-B317-4A15-938D-A63D35E14533}" name="Scheduled date of third Regulation 18 consultation (as stated in LDS)" dataDxfId="274"/>
    <tableColumn id="44" xr3:uid="{219D39B5-FB99-4588-99EC-D41F40799D93}" name="Title of consultation (if applicable)-2" dataDxfId="273"/>
    <tableColumn id="45" xr3:uid="{64E9C8A0-FA12-4F51-89E9-5310659A4CE7}" name="Scheduled date of third Regulation 18 consultation (MMM-YYYY)" dataDxfId="272"/>
    <tableColumn id="46" xr3:uid="{DA734929-7D0D-41A1-8026-833D30E86BF2}" name="Actual Start date of Third Regulation 18 Consultation" dataDxfId="271"/>
    <tableColumn id="47" xr3:uid="{46BB551A-EB44-4244-AE65-B54C009196D1}" name="Actual End date of Third Regulation 18 Consultation" dataDxfId="270"/>
    <tableColumn id="48" xr3:uid="{C894E7BB-F337-4277-BE94-935911769861}" name="URL of Third Reg 18" dataDxfId="269"/>
    <tableColumn id="49" xr3:uid="{2AFE18ED-583D-4876-B3F4-855DFA0E3272}" name="Screenshot of Third Reg 18" dataDxfId="268"/>
    <tableColumn id="50" xr3:uid="{FC804B0B-49A5-4C48-8F52-693BA80B685F}" name="Scheduled date of fourth Regulation 18 consultation (as stated in LDS)" dataDxfId="267"/>
    <tableColumn id="51" xr3:uid="{3618EE25-7F42-46F6-8057-E71BBF1C8956}" name="Title of consultation (if applicable)--" dataDxfId="266"/>
    <tableColumn id="52" xr3:uid="{6714F11E-BE1D-4295-99F5-F69B09460B89}" name="Scheduled date of fourth Regulation 18 consultation (MMM-YYYY)" dataDxfId="265"/>
    <tableColumn id="53" xr3:uid="{388A8AB7-1B6B-410A-BCE5-225993DFFE0C}" name="Actual Start date of Fourth Regulation 18 Consultation" dataDxfId="264"/>
    <tableColumn id="54" xr3:uid="{169B3629-BFD2-4744-92BA-3497932C5488}" name="Actual End date of Fourth Regulation 18 Consultation" dataDxfId="263"/>
    <tableColumn id="55" xr3:uid="{37A9EB87-E986-43AC-B94B-874852AE16BA}" name="URL of Fourth Reg 18" dataDxfId="262"/>
    <tableColumn id="56" xr3:uid="{37691AE6-B89F-4914-9A78-203889292276}" name="Screenshot of Fourth Reg 18" dataDxfId="261"/>
    <tableColumn id="57" xr3:uid="{DEF43CA1-564B-423F-B224-52C5D4273C5B}" name="Scheduled date of publication (as stated in LDS)" dataDxfId="260" dataCellStyle="Normal 2"/>
    <tableColumn id="58" xr3:uid="{A2DEC4A2-09B9-4623-B92D-60181711D0B1}" name="Scheduled date of publication (MMM-YYYY)" dataDxfId="259" dataCellStyle="Normal 2"/>
    <tableColumn id="59" xr3:uid="{F2281537-6C2A-488C-A2AF-B8C59E78DD70}" name="Actual Date of Publication " dataDxfId="258"/>
    <tableColumn id="60" xr3:uid="{CF3EB907-CA60-42B4-A919-341E9ECE166E}" name="Scheduled date of submission (as stated in LDS)" dataDxfId="257" dataCellStyle="Normal 2"/>
    <tableColumn id="61" xr3:uid="{F9884D9C-969F-431B-8FF7-DC65955BAF07}" name="Scheduled date of submission (MMM-YYYY)" dataDxfId="256" dataCellStyle="Normal 2"/>
    <tableColumn id="62" xr3:uid="{9B608404-9CCA-44FB-9EE3-9096627B2EB7}" name="Acual Date of submission " dataDxfId="255" dataCellStyle="Normal 2"/>
    <tableColumn id="63" xr3:uid="{030434E9-A0C4-4338-9C6D-3369CA2B54B3}" name="Scheduled date of adoption (as stated in LDS)" dataDxfId="254" dataCellStyle="Normal 2"/>
    <tableColumn id="64" xr3:uid="{52C36333-C096-4D2D-AA84-62D47DF7F39C}" name="Scheduled date of adoption (MMM-YYYY)" dataDxfId="253"/>
    <tableColumn id="65" xr3:uid="{C1F6D7A1-73C6-41BA-8CF8-23A2BD4220FF}" name="Actual Date of Adoption" dataDxfId="252" dataCellStyle="Normal 2"/>
    <tableColumn id="66" xr3:uid="{C4020414-71AD-4678-90BC-076F5B919016}" name="Intel/notes" dataDxfId="251"/>
    <tableColumn id="67" xr3:uid="{728CD0B0-8A33-4073-8263-4F15A451366A}" name="Emerging Plan Summary Position (for summary), if plan not yet Published" dataDxfId="250"/>
    <tableColumn id="68" xr3:uid="{EB4A871A-E76A-4B90-8648-59E409B8FEA2}" name="Emerging Joint Plan Summary Position (if applicable, for summary)" dataDxfId="249"/>
    <tableColumn id="69" xr3:uid="{68C48C93-021C-4D35-8FBB-ADFC3F1359F8}" name="Date LDS checked (no change)" dataDxfId="248" dataCellStyle="Normal 2"/>
    <tableColumn id="70" xr3:uid="{5C82B227-ED5F-48C8-8D7F-151629ADECD5}" name="Date LDS updated (with changes)" dataDxfId="247" dataCellStyle="Normal 2"/>
    <tableColumn id="71" xr3:uid="{6F175052-DF8F-4AB4-87A6-79E9814C7400}" name="LDS Updated / checked by" dataDxfId="246" dataCellStyle="Normal 2"/>
    <tableColumn id="72" xr3:uid="{0BECB34B-5DC8-4606-B82D-651754AAD4F0}" name="Date Timetable checked (no change)" dataDxfId="245" dataCellStyle="Normal 2"/>
    <tableColumn id="73" xr3:uid="{0DD89406-B9C7-4084-A554-E0607FFB971F}" name="Date Timetable updated (with changes)" dataDxfId="244" dataCellStyle="Normal 2"/>
    <tableColumn id="74" xr3:uid="{57BE8753-C9DD-4D72-B9D2-D9937F8354A3}" name="Timetable Updated / checked by" dataDxfId="243"/>
    <tableColumn id="75" xr3:uid="{9590A8DF-4FE4-4536-87F6-201A9A9B68A6}" name="Intel updated (if applicable)" dataDxfId="242"/>
    <tableColumn id="76" xr3:uid="{73ACA5D0-7F2C-4B00-B325-F4EDDD9A7AC2}" name="STAGE **" dataDxfId="241" dataCellStyle="Normal 2"/>
    <tableColumn id="77" xr3:uid="{A559B899-29BE-4E41-BDE9-33352CB54AA3}" name="Monitoring ('Alpha')" dataDxfId="240" dataCellStyle="Normal 2"/>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A544FD-793B-4A1E-A25B-F53EA8992E0F}" name="Table113" displayName="Table113" ref="A1:BP376" totalsRowCount="1" headerRowDxfId="239" dataDxfId="238" tableBorderDxfId="237" headerRowCellStyle="Normal 2" dataCellStyle="Normal 2">
  <autoFilter ref="A1:BP375" xr:uid="{D7DD6B15-9F1E-43D3-BD51-2836EB23AC57}">
    <filterColumn colId="2">
      <filters>
        <filter val="South West Hertfordshire Joint Strategic Plan"/>
      </filters>
    </filterColumn>
  </autoFilter>
  <sortState xmlns:xlrd2="http://schemas.microsoft.com/office/spreadsheetml/2017/richdata2" ref="A148:BP148">
    <sortCondition ref="B1:B375"/>
  </sortState>
  <tableColumns count="68">
    <tableColumn id="1" xr3:uid="{99D12EE5-B691-47E5-9CC0-087DCF5C01EA}" name="ONSCODE" totalsRowLabel="Total" dataDxfId="236" totalsRowDxfId="235" dataCellStyle="Normal 2"/>
    <tableColumn id="2" xr3:uid="{17B470AE-7DD2-4F09-933F-47968DAA491C}" name="Local authority name" dataDxfId="234" totalsRowDxfId="233" dataCellStyle="Normal 2"/>
    <tableColumn id="53" xr3:uid="{AFF92BE1-384A-40F8-93F1-CDCBDFBDD849}" name="Title of Development Plan Document" dataDxfId="232" totalsRowDxfId="231" dataCellStyle="Normal 2"/>
    <tableColumn id="70" xr3:uid="{24DE7CFA-B6E9-4091-8D55-F0F462E9C40A}" name="Plan Period Start (YYYY)" dataDxfId="230" totalsRowDxfId="229" dataCellStyle="Normal 2"/>
    <tableColumn id="19" xr3:uid="{30BFA002-4DB0-4D39-AF61-C60985552932}" name="Plan Period End (YYYY)" dataDxfId="228" totalsRowDxfId="227" dataCellStyle="Normal 2"/>
    <tableColumn id="81" xr3:uid="{6CC9E229-3032-41CF-802E-2ADAE31D16C1}" name="Aligned Plan (Y/N)" dataDxfId="226" totalsRowDxfId="225" dataCellStyle="Normal 2"/>
    <tableColumn id="56" xr3:uid="{9B923754-44F4-4D2C-92CB-29D908A85BA4}" name="Joint Plan (Y/N)" dataDxfId="224" totalsRowDxfId="223" dataCellStyle="Normal 2"/>
    <tableColumn id="40" xr3:uid="{DE7F6318-DDE9-40D7-9282-5CE52A4BA1D1}" name="Last Plan Adopted" dataDxfId="222" totalsRowDxfId="221" dataCellStyle="Normal 2"/>
    <tableColumn id="42" xr3:uid="{270C0B0A-1C85-4D9A-8F15-62981B120971}" name="Emerging Plan Published" dataDxfId="220" totalsRowDxfId="219" dataCellStyle="Normal 2"/>
    <tableColumn id="41" xr3:uid="{29C72861-0E9E-4C0D-ACEB-B87EE4DB70E6}" name="Emerging Plan Submitted" dataDxfId="218" totalsRowDxfId="217" dataCellStyle="Normal 2"/>
    <tableColumn id="22" xr3:uid="{4C2C3B85-34E4-491B-9433-43C243F411AD}" name="Emerging Found Sound " dataDxfId="216" totalsRowDxfId="215" dataCellStyle="Normal 2"/>
    <tableColumn id="58" xr3:uid="{2BF5E2DC-8545-4CEE-9A04-4BA4F79D760F}" name="Emerging Plan found Unsound" dataDxfId="214" totalsRowDxfId="213" dataCellStyle="Normal 2"/>
    <tableColumn id="59" xr3:uid="{B3F6F82C-73B3-4E97-A21B-B0010C9C52CA}" name="Emerging Plan Withdrawn " dataDxfId="212" totalsRowDxfId="211" dataCellStyle="Normal 2"/>
    <tableColumn id="52" xr3:uid="{4CEDB871-8279-4A32-995F-141F2ED93D9A}" name="Self Review Date" dataDxfId="210" totalsRowDxfId="209" dataCellStyle="Normal 2"/>
    <tableColumn id="54" xr3:uid="{08DD599C-12FB-4000-8809-5D6A9250B4B8}" name="Decision" dataDxfId="208" totalsRowDxfId="207" dataCellStyle="Normal 2"/>
    <tableColumn id="20" xr3:uid="{B07B8FD3-890B-49A8-9125-71086358BF35}" name="LIVE Timetable or LIVE Reg 18?" dataDxfId="206" totalsRowDxfId="205" dataCellStyle="Normal 2"/>
    <tableColumn id="4" xr3:uid="{D9623486-BF40-4321-8A43-A39835FD50A9}" name="Timetable  published?" dataDxfId="204" totalsRowDxfId="203" dataCellStyle="Normal 2"/>
    <tableColumn id="5" xr3:uid="{5FB6E313-BE00-452B-A3EC-7989DC50C70E}" name="Type of Timetable" dataDxfId="202" totalsRowDxfId="201" dataCellStyle="Normal 2"/>
    <tableColumn id="21" xr3:uid="{972BC692-3243-412F-AAC4-5BAAE1E5A125}" name="IF no LDS or Timetable, has Reg 18 (or later) commenced?" dataDxfId="200" totalsRowDxfId="199" dataCellStyle="Normal 2"/>
    <tableColumn id="6" xr3:uid="{7705B0D7-9D70-41F7-B2D2-524B73911ABA}" name="URL of page including link to LDS" dataDxfId="198" totalsRowDxfId="197" dataCellStyle="Normal 2"/>
    <tableColumn id="7" xr3:uid="{92DD2B8B-CE52-4C6E-84E1-06AAB6DFD2BA}" name="URL of LDS PDF" dataDxfId="196" totalsRowDxfId="195" dataCellStyle="Normal 2"/>
    <tableColumn id="49" xr3:uid="{042CF55E-437F-44FB-87F9-9B0C37A179E0}" name="LDS Screenshot link" dataDxfId="194" totalsRowDxfId="193" dataCellStyle="Hyperlink 2"/>
    <tableColumn id="8" xr3:uid="{E8E08C43-17C0-44D3-AFA0-23A5400FF21C}" name="Date of LDS or website timetable (MMM-YYYY)" dataDxfId="192" totalsRowDxfId="191" dataCellStyle="Normal 2"/>
    <tableColumn id="9" xr3:uid="{4513688D-0A02-47DD-BBE5-BA1C11A05FB7}" name="Scheduled date of first Regulation 18 consultation (as stated in LDS)" dataDxfId="190" totalsRowDxfId="189" dataCellStyle="Normal 2"/>
    <tableColumn id="74" xr3:uid="{FB4EE808-790F-4000-99B5-D94AE871D849}" name="Title of consultation (if applicable)" dataDxfId="188" totalsRowDxfId="187" dataCellStyle="Normal 2"/>
    <tableColumn id="10" xr3:uid="{4EDC3581-34BB-4563-85BA-B6AB07DFFAA8}" name="Scheduled date of first Regulation 18 consultation (MMM-YYYY)" dataDxfId="186" totalsRowDxfId="185" dataCellStyle="Normal 2"/>
    <tableColumn id="43" xr3:uid="{8F30BF28-C7BB-4B44-A5EC-0A68DCCBC7EC}" name="Actual Start date of First Regulation 18 Consultation" dataDxfId="184" totalsRowDxfId="183" dataCellStyle="Normal 2"/>
    <tableColumn id="44" xr3:uid="{05BB468A-8467-49E8-B9FA-EE5822148B58}" name="Actual End date of First Regulation 18 Consultation" dataDxfId="182" totalsRowDxfId="181" dataCellStyle="Normal 2"/>
    <tableColumn id="39" xr3:uid="{1ECB99D7-A648-45A1-944A-C5468FF748C0}" name="URL of First Reg 18" dataDxfId="180" totalsRowDxfId="179" dataCellStyle="Normal 2"/>
    <tableColumn id="38" xr3:uid="{E19B6529-9A5B-40E8-AB67-8F5C019F9169}" name="Screenshot of First Reg 18" dataDxfId="178" totalsRowDxfId="177" dataCellStyle="Normal 2"/>
    <tableColumn id="11" xr3:uid="{A1C47040-934F-41E8-AB2D-B95EDC6052C7}" name="Scheduled date of second Regulation 18 consultation (as stated in LDS)" dataDxfId="176" totalsRowDxfId="175" dataCellStyle="Normal 2"/>
    <tableColumn id="75" xr3:uid="{C80EB8B9-E76E-4D57-A669-DC3E8377BBBA}" name="Title of consultation (if applicable)-" dataDxfId="174" totalsRowDxfId="173" dataCellStyle="Normal 2"/>
    <tableColumn id="12" xr3:uid="{A813D7E4-219D-4064-8457-24FC37CB3F53}" name="Scheduled date of second Regulation 18 consultation (MMM-YYYY)" dataDxfId="172" totalsRowDxfId="171" dataCellStyle="Normal 2"/>
    <tableColumn id="47" xr3:uid="{2C375F3D-3D4B-421C-858F-5B77FA964417}" name="Actual Start date of Second Regulation 18 Consultation" dataDxfId="170" totalsRowDxfId="169" dataCellStyle="Normal 2"/>
    <tableColumn id="48" xr3:uid="{5FE823AB-1782-4373-9EAE-CFA9268292E1}" name="Actual End date of Second Regulation 18 Consultation" dataDxfId="168" totalsRowDxfId="167" dataCellStyle="Normal 2"/>
    <tableColumn id="46" xr3:uid="{9B6BF070-E9D7-4B65-8B4C-6B9D4D758092}" name="URL of Second Reg 18" dataDxfId="166" totalsRowDxfId="165" dataCellStyle="Normal 2"/>
    <tableColumn id="45" xr3:uid="{0C99A9F2-070A-4CC8-ACCB-58877B23B990}" name="Screenshot of Second Reg 18" totalsRowDxfId="164" dataCellStyle="Normal 2"/>
    <tableColumn id="65" xr3:uid="{B287A756-99AB-47FA-814E-80AE088BC606}" name="Scheduled date of third Regulation 18 consultation (as stated in LDS)" totalsRowDxfId="163" dataCellStyle="Normal 2"/>
    <tableColumn id="76" xr3:uid="{190D74DA-CCB9-43B1-B0BD-81358190CA90}" name="Title of consultation (if applicable)-2" dataDxfId="162" totalsRowDxfId="161" dataCellStyle="Normal 2"/>
    <tableColumn id="69" xr3:uid="{4C2E9FD3-0FB4-4B67-AAD7-B8B666FC758E}" name="Scheduled date of third Regulation 18 consultation (MMM-YYYY)" dataDxfId="160" totalsRowDxfId="159" dataCellStyle="Normal 2"/>
    <tableColumn id="67" xr3:uid="{99C380D1-28D3-4D9C-8E59-5D30962E7E3A}" name="Actual Start date of Third Regulation 18 Consultation" dataDxfId="158" totalsRowDxfId="157" dataCellStyle="Normal 2"/>
    <tableColumn id="66" xr3:uid="{1BEB17B6-A8F9-45B9-A50A-4DF0F7B23030}" name="Actual End date of Third Regulation 18 Consultation" dataDxfId="156" totalsRowDxfId="155" dataCellStyle="Normal 2"/>
    <tableColumn id="64" xr3:uid="{01F0B8C6-1619-4CFD-8C64-AF7D992F7581}" name="URL of Third Reg 18" dataDxfId="154" totalsRowDxfId="153" dataCellStyle="Normal 2"/>
    <tableColumn id="63" xr3:uid="{607D2E40-94B3-42E3-8611-FAF837EDAAAA}" name="Screenshot of Third Reg 18" dataDxfId="152" totalsRowDxfId="151" dataCellStyle="Normal 2"/>
    <tableColumn id="80" xr3:uid="{6100906F-147C-428D-9280-6DA36F941C03}" name="Scheduled date of fourth Regulation 18 consultation (as stated in LDS)" dataDxfId="150" totalsRowDxfId="149" dataCellStyle="Normal 2"/>
    <tableColumn id="79" xr3:uid="{9F739A94-31F6-4DED-B0DC-D00DC7A6AE8F}" name="Title of consultation (if applicable)--" dataDxfId="148" totalsRowDxfId="147" dataCellStyle="Normal 2"/>
    <tableColumn id="78" xr3:uid="{86C25119-1F3E-4D6A-987F-B9D8AF97419F}" name="Scheduled date of fourth Regulation 18 consultation (MMM-YYYY)" dataDxfId="146" totalsRowDxfId="145" dataCellStyle="Normal 2"/>
    <tableColumn id="71" xr3:uid="{92BB960C-B902-41CF-8AD0-06731DB31EAA}" name="Actual Start date of Fourth Regulation 18 Consultation" dataDxfId="144" totalsRowDxfId="143" dataCellStyle="Normal 2"/>
    <tableColumn id="62" xr3:uid="{381FCFD0-CC6B-4A62-B707-F0758E13C4E1}" name="Actual End date of Fourth Regulation 18 Consultation" dataDxfId="142" totalsRowDxfId="141" dataCellStyle="Normal 2"/>
    <tableColumn id="61" xr3:uid="{5DE0B185-616D-47D4-BA0F-2D6C34A925A1}" name="URL of Fourth Reg 18" dataDxfId="140" totalsRowDxfId="139" dataCellStyle="Normal 2"/>
    <tableColumn id="60" xr3:uid="{DC0258B5-2A1D-45A4-89A3-49494267CB26}" name="Screenshot of Fourth Reg 18" dataDxfId="138" totalsRowDxfId="137" dataCellStyle="Normal 2"/>
    <tableColumn id="13" xr3:uid="{42C26F8E-C025-46A4-8EAB-9EFDBB3014C1}" name="Scheduled date of publication (as stated in LDS)" dataDxfId="136" totalsRowDxfId="135" dataCellStyle="Normal 2"/>
    <tableColumn id="14" xr3:uid="{0B95BEC8-2AB2-44D6-A6D3-913961C5FDC9}" name="Scheduled date of publication (MMM-YYYY)" dataDxfId="134" totalsRowDxfId="133" dataCellStyle="Normal 2"/>
    <tableColumn id="51" xr3:uid="{7CFDA8B6-AA69-45C6-B37E-6CBA99165A4A}" name="Actual Date of Publication " dataDxfId="132" totalsRowDxfId="131" dataCellStyle="Normal 2"/>
    <tableColumn id="15" xr3:uid="{B8993B2D-0FF2-429F-BD82-484F63A033E3}" name="Scheduled date of submission (as stated in LDS)" dataDxfId="130" totalsRowDxfId="129" dataCellStyle="Normal 2"/>
    <tableColumn id="16" xr3:uid="{89C58595-D235-4935-83BE-79D988FB9C7F}" name="Scheduled date of submission (MMM-YYYY)" dataDxfId="128" totalsRowDxfId="127" dataCellStyle="Normal 2"/>
    <tableColumn id="50" xr3:uid="{FED6985C-5A86-4199-A948-1179C3753732}" name="Acual Date of submission " dataDxfId="126" totalsRowDxfId="125" dataCellStyle="Normal 2"/>
    <tableColumn id="17" xr3:uid="{CA49BC42-1EE0-4F71-AE20-1548CEB27F23}" name="Scheduled date of adoption (as stated in LDS)" dataDxfId="124" totalsRowDxfId="123" dataCellStyle="Normal 2"/>
    <tableColumn id="73" xr3:uid="{4044D30F-0A7D-4EA7-9DE0-264F72F7B31D}" name="Scheduled date of adoption (MMM-YYYY)" dataDxfId="122" totalsRowDxfId="121" dataCellStyle="Normal 2"/>
    <tableColumn id="18" xr3:uid="{2357A58C-294E-43E2-9E4F-8779552459D9}" name="Actual Date of Adoption" dataDxfId="120" totalsRowDxfId="119" dataCellStyle="Normal 2"/>
    <tableColumn id="23" xr3:uid="{BFE6661F-99AD-4256-8E33-1CA53D351278}" name="Notes" dataDxfId="118" totalsRowDxfId="117" dataCellStyle="Normal 2"/>
    <tableColumn id="24" xr3:uid="{CA0C9122-E826-4515-8017-174B18A8BAAF}" name="Updated / checked by" dataDxfId="116" totalsRowDxfId="115" dataCellStyle="Normal 2"/>
    <tableColumn id="25" xr3:uid="{3031872E-C833-43C3-83D1-3DE2ED1BC86F}" name="Date updated /checked " dataDxfId="114" totalsRowDxfId="113" dataCellStyle="Normal 2"/>
    <tableColumn id="28" xr3:uid="{552A11B5-3B22-4BA7-820E-234E2B95950D}" name="Monitoring ('Alpha')" dataDxfId="112" totalsRowDxfId="111" dataCellStyle="Normal 2"/>
    <tableColumn id="29" xr3:uid="{5D46DFD5-3653-42E0-BC7A-0E163AFB9024}" name="Change detected" dataDxfId="110" totalsRowDxfId="109" dataCellStyle="Normal 2"/>
    <tableColumn id="30" xr3:uid="{3E78E01F-4FAA-4D79-B0C3-57845AAB9DD6}" name="Change omitted" dataDxfId="108" totalsRowDxfId="107" dataCellStyle="Normal 2"/>
    <tableColumn id="31" xr3:uid="{9B12904E-103F-411A-A830-39E4B2E4F922}" name="Change omitted - Notes" dataDxfId="106" totalsRowDxfId="105" dataCellStyle="Normal 2"/>
    <tableColumn id="36" xr3:uid="{ED5EDFCC-EB38-4367-BE08-17CCE78CB912}" name="PINS Intel Received? (Y/N)" totalsRowFunction="count" dataDxfId="104" totalsRowDxfId="103" dataCellStyle="Normal 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946D06-A4A3-48AD-8DD2-8EA67897214B}" name="Table3" displayName="Table3" ref="A1:BC1048576" totalsRowShown="0" headerRowDxfId="102" tableBorderDxfId="101" headerRowCellStyle="Normal 2">
  <autoFilter ref="A1:BC1048576" xr:uid="{D1946D06-A4A3-48AD-8DD2-8EA67897214B}"/>
  <sortState xmlns:xlrd2="http://schemas.microsoft.com/office/spreadsheetml/2017/richdata2" ref="A2:BC205">
    <sortCondition ref="B1:B1048576"/>
  </sortState>
  <tableColumns count="55">
    <tableColumn id="1" xr3:uid="{60A3E98F-F320-48CB-A9E4-313148966D9E}" name="ONSCODE"/>
    <tableColumn id="2" xr3:uid="{3194FA86-66BC-419F-AEE3-DB5D76A1D6A1}" name="Local authority name"/>
    <tableColumn id="3" xr3:uid="{B2727DEF-2290-4036-8E7E-E2BE5D66EAB0}" name="Title of Development Plan Document"/>
    <tableColumn id="55" xr3:uid="{719C1497-9B9A-4BBC-B482-350FE1487C72}" name="LDF number"/>
    <tableColumn id="4" xr3:uid="{44DF45A3-1886-42CC-AE3A-74560E60DF50}" name="Plan Period Start (YYYY)" dataDxfId="100"/>
    <tableColumn id="5" xr3:uid="{06C1E945-6785-4D75-A932-631A6F474259}" name="Plan Period End (YYYY)" dataDxfId="99"/>
    <tableColumn id="6" xr3:uid="{04578776-8FAA-4259-8066-89DA71B2F2BD}" name="Aligned Plan (Y/N)" dataDxfId="98"/>
    <tableColumn id="7" xr3:uid="{E1F8195F-2BF8-474F-AF66-FA90125C079E}" name="Joint Plan (Y/N)"/>
    <tableColumn id="8" xr3:uid="{29A1F64A-FD08-4E22-82BA-72F307B2771F}" name="Last Plan Adopted"/>
    <tableColumn id="9" xr3:uid="{2D28680B-3413-4190-84C8-3369118DD9D5}" name="Emerging Plan Published"/>
    <tableColumn id="10" xr3:uid="{E731065E-DA33-40A3-8F30-B8CE08CFDA4A}" name="Emerging Plan Submitted"/>
    <tableColumn id="11" xr3:uid="{594C59F2-4417-42E6-AAB4-C4D3A92C78EF}" name="URL of page including link to LDS"/>
    <tableColumn id="12" xr3:uid="{15175487-2118-4C73-AB00-D8404B5BDE29}" name="URL of LDS PDF"/>
    <tableColumn id="13" xr3:uid="{3882CF50-5AE9-4E8B-B64B-043788C153C8}" name="LDS Screenshot link"/>
    <tableColumn id="14" xr3:uid="{E7242C50-EF57-433B-AB9F-6E2BB8146F26}" name="Date of LDS or website timetable (MMM-YYYY)"/>
    <tableColumn id="15" xr3:uid="{D49D6AFB-5A21-41D0-AF5B-53B41FE43987}" name="Scheduled date of first Regulation 18 consultation (as stated in LDS)"/>
    <tableColumn id="16" xr3:uid="{53A4DB75-14D1-411D-861E-2086AC50177A}" name="Title of consultation (if applicable)"/>
    <tableColumn id="17" xr3:uid="{BF441EA7-8A40-4D66-9EF8-5B2DE18EDF5D}" name="Scheduled date of first Regulation 18 consultation (MMM-YYYY)" dataDxfId="97"/>
    <tableColumn id="18" xr3:uid="{EF045CEB-76F6-419A-B499-6F948A232B7B}" name="Actual Start date of First Regulation 18 Consultation" dataDxfId="96"/>
    <tableColumn id="19" xr3:uid="{1C054139-8CE2-4AFD-AA3F-492CC8FAC6BA}" name="Actual End date of First Regulation 18 Consultation" dataDxfId="95"/>
    <tableColumn id="20" xr3:uid="{42881FA1-525D-4330-8B04-F522B0CF6B2F}" name="URL of First Reg 18"/>
    <tableColumn id="21" xr3:uid="{68003D45-413B-4C5F-ABA0-4F30D029AEB6}" name="Screenshot of First Reg 18"/>
    <tableColumn id="22" xr3:uid="{20AAD9B1-BAC9-4CDA-A351-7B11974AA1D5}" name="Scheduled date of second Regulation 18 consultation (as stated in LDS)"/>
    <tableColumn id="23" xr3:uid="{B071BC82-CCEB-4138-9542-4B2AF9A13A9C}" name="Title of consultation (if applicable)-"/>
    <tableColumn id="24" xr3:uid="{D06D7625-0FD8-48D0-81DA-50052FDED670}" name="Scheduled date of second Regulation 18 consultation (MMM-YYYY)" dataDxfId="94"/>
    <tableColumn id="25" xr3:uid="{87388A93-A260-487B-B579-8866FA95783E}" name="Actual Start date of Second Regulation 18 Consultation" dataDxfId="93"/>
    <tableColumn id="26" xr3:uid="{A24D3630-53BD-4EBA-B7B6-DA2455FB16DD}" name="Actual End date of Second Regulation 18 Consultation" dataDxfId="92"/>
    <tableColumn id="27" xr3:uid="{246F2211-7D54-4B7C-9586-3F16EE62120C}" name="URL of Second Reg 18"/>
    <tableColumn id="28" xr3:uid="{14941DE9-313C-4AF3-B00F-B6ABF4A9F7E7}" name="Screenshot of Second Reg 18"/>
    <tableColumn id="29" xr3:uid="{2C014F4D-3297-4D30-8CB8-D3DE83C0FCB1}" name="Scheduled date of third Regulation 18 consultation (as stated in LDS)"/>
    <tableColumn id="30" xr3:uid="{F06C50E0-6484-4502-A217-66553D306B3F}" name="Title of consultation (if applicable)-2" dataDxfId="91"/>
    <tableColumn id="31" xr3:uid="{5768BD83-4393-4152-85DB-243649916659}" name="Scheduled date of third Regulation 18 consultation (MMM-YYYY)" dataDxfId="90"/>
    <tableColumn id="32" xr3:uid="{2526BABB-0C01-4001-B59D-604E01AA0F9E}" name="Actual Start date of Third Regulation 18 Consultation" dataDxfId="89"/>
    <tableColumn id="33" xr3:uid="{372F1041-1A66-45AC-AC90-158666D2AA2A}" name="Actual End date of Third Regulation 18 Consultation"/>
    <tableColumn id="34" xr3:uid="{10860812-A90B-4F3D-8E7C-346A0589B5AC}" name="URL of Third Reg 18"/>
    <tableColumn id="35" xr3:uid="{1D394B68-5C7E-4844-8C1E-D3F4E9ED415D}" name="Screenshot of Third Reg 18"/>
    <tableColumn id="36" xr3:uid="{289DA084-3131-485D-8EAF-B2EA3C261961}" name="Scheduled date of fourth Regulation 18 consultation (as stated in LDS)"/>
    <tableColumn id="37" xr3:uid="{1843F64D-881E-4125-B00E-41418116ED1C}" name="Title of consultation (if applicable)--"/>
    <tableColumn id="38" xr3:uid="{F890B3EB-5C2F-49AD-9B9C-3065152671FF}" name="Scheduled date of fourth Regulation 18 consultation (MMM-YYYY)"/>
    <tableColumn id="39" xr3:uid="{87611623-BCE9-41A0-8DBD-A40A98056D79}" name="Actual Start date of Fourth Regulation 18 Consultation"/>
    <tableColumn id="40" xr3:uid="{55EBE35B-7A71-4ADF-9098-EB13B85E76AE}" name="Actual End date of Fourth Regulation 18 Consultation"/>
    <tableColumn id="41" xr3:uid="{44BD7A22-9B78-4DF3-A3B2-60E60F616E26}" name="URL of Fourth Reg 18"/>
    <tableColumn id="42" xr3:uid="{1E1C1718-F700-4955-99B0-FDD9E9D26CA7}" name="Screenshot of Fourth Reg 18"/>
    <tableColumn id="43" xr3:uid="{E7132736-5F6B-41D4-9A86-8D7233AA3AE5}" name="Scheduled date of publication (as stated in LDS)"/>
    <tableColumn id="44" xr3:uid="{0C262848-83F2-4508-B1A5-BAA7094B4648}" name="Scheduled date of publication (MMM-YYYY)" dataDxfId="88"/>
    <tableColumn id="45" xr3:uid="{1B7869D0-A95C-4B34-9EE5-DD35BCD65F27}" name="Actual Date of Publication " dataDxfId="87"/>
    <tableColumn id="46" xr3:uid="{0ED343D0-8413-4405-9BA0-B37E580A08A4}" name="Scheduled date of submission (as stated in LDS)"/>
    <tableColumn id="47" xr3:uid="{92781927-DD25-4EC8-B38D-0902231CC056}" name="Scheduled date of submission (MMM-YYYY)" dataDxfId="86"/>
    <tableColumn id="48" xr3:uid="{1AFF1D44-B0F6-4656-ADFD-CE5A41A02049}" name="Acual Date of submission " dataDxfId="85"/>
    <tableColumn id="49" xr3:uid="{2398644C-00FC-4E19-9CA6-BD0143C77EC4}" name="Scheduled date of adoption (as stated in LDS)"/>
    <tableColumn id="50" xr3:uid="{2842E922-D857-4EB2-B1D6-10406EEE2AF0}" name="Scheduled date of adoption (MMM-YYYY)" dataDxfId="84"/>
    <tableColumn id="51" xr3:uid="{71EC8F77-F727-422E-8C6D-5004095DBCA7}" name="Actual Date of Adoption" dataDxfId="83"/>
    <tableColumn id="52" xr3:uid="{6DDE77E0-D09F-480E-BE29-B8BA26482646}" name="Notes"/>
    <tableColumn id="53" xr3:uid="{22CE426E-EF89-4604-A30B-BD87FE6C3C5E}" name="Updated / checked by"/>
    <tableColumn id="54" xr3:uid="{98F0023A-96D5-4681-84C2-2D02D93A45EF}" name="Date updated /checked "/>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0C7FBC-89C2-4A44-930E-5FA80AACCB31}" name="Table5" displayName="Table5" ref="A1:BY130" totalsRowShown="0" headerRowDxfId="82" dataDxfId="81" tableBorderDxfId="80" dataCellStyle="Normal 2">
  <autoFilter ref="A1:BY130" xr:uid="{870C7FBC-89C2-4A44-930E-5FA80AACCB31}">
    <filterColumn colId="75">
      <filters blank="1">
        <filter val="P"/>
        <filter val="P1"/>
        <filter val="PAUSED"/>
        <filter val="S"/>
        <filter val="Work Stopped"/>
        <filter val="Work stopped on this version of emerging plan"/>
      </filters>
    </filterColumn>
  </autoFilter>
  <tableColumns count="77">
    <tableColumn id="1" xr3:uid="{1C150A23-F297-46AA-A5C8-609B1648E82F}" name="ONSCODE" dataDxfId="79" dataCellStyle="Normal 2"/>
    <tableColumn id="2" xr3:uid="{6DBFB96B-34D1-4D4F-9737-2EFDBA209FD4}" name="Local Planning Authority" dataDxfId="78" dataCellStyle="Normal 2"/>
    <tableColumn id="3" xr3:uid="{7BC8C8E6-B05A-4E7F-BC04-67941115366D}" name="Title of Emerging Development Plan Document" dataDxfId="77" dataCellStyle="Normal 2"/>
    <tableColumn id="4" xr3:uid="{E206A64A-7F6D-4121-B7ED-649F6BEA6C28}" name="LDF Number" dataDxfId="76" dataCellStyle="Normal 2"/>
    <tableColumn id="5" xr3:uid="{01337D04-50ED-48FE-89B3-01E7AC8243D3}" name="Plan Period Start (YYYY)" dataDxfId="75" dataCellStyle="Normal 2"/>
    <tableColumn id="6" xr3:uid="{1B1DCFBC-1468-47FC-9663-735409D4CBE1}" name="Plan Period End (YYYY)" dataDxfId="74" dataCellStyle="Normal 2"/>
    <tableColumn id="7" xr3:uid="{401DB474-198C-4064-8AFD-F7190B552CAA}" name="Aligned Plan (Y/N)" dataDxfId="73" dataCellStyle="Normal 2"/>
    <tableColumn id="8" xr3:uid="{FB682C22-1137-462A-89C0-3FA9B2407C79}" name="Joint Plan (Y/N)"/>
    <tableColumn id="9" xr3:uid="{169CD050-4296-4E81-89E3-99A17416CDE1}" name="Last Plan Adopted" dataDxfId="72" dataCellStyle="Normal 2"/>
    <tableColumn id="10" xr3:uid="{BDF3A8CC-1CA1-4526-ACC2-1F177A76A4EB}" name="Delay" dataDxfId="71" dataCellStyle="Normal 2"/>
    <tableColumn id="11" xr3:uid="{6541668C-FC5E-4A8B-B195-B6A4848F503B}" name="Reason for delay" dataDxfId="70" dataCellStyle="Normal 2"/>
    <tableColumn id="12" xr3:uid="{017E71B5-E1BC-456E-B01E-64A3A917DCC6}" name="Support Given" dataDxfId="69" dataCellStyle="Normal 2"/>
    <tableColumn id="13" xr3:uid="{D38F1203-27FD-401A-8FCE-EBF0C9850102}" name="Early Review?" dataDxfId="68" dataCellStyle="Normal 2"/>
    <tableColumn id="14" xr3:uid="{F0CCA321-B6C9-466D-86E0-85F3E70D18D9}" name="Emerging Plan Published" dataDxfId="67" dataCellStyle="Normal 2"/>
    <tableColumn id="15" xr3:uid="{A6CE80B1-FC88-4ECC-BFBF-31357628DE28}" name="Emerging Plan Submitted" dataDxfId="66" dataCellStyle="Normal 2"/>
    <tableColumn id="16" xr3:uid="{E82E8C02-3A17-49EC-890A-034E7434D344}" name="Emerging Found Sound " dataDxfId="65" dataCellStyle="Normal 2"/>
    <tableColumn id="17" xr3:uid="{55540BB9-AC39-4AA6-AE5F-2E79C6851E53}" name="Emerging Plan found not legally compliant/unsound" dataDxfId="64" dataCellStyle="Normal 2"/>
    <tableColumn id="18" xr3:uid="{F17F0749-DE2B-40ED-855A-A16FAB352017}" name="Emerging Plan Withdrawn / Work Stopped" dataDxfId="63" dataCellStyle="Normal 2"/>
    <tableColumn id="19" xr3:uid="{5B86AC36-F63B-478B-8F3F-FA7A24AFD509}" name="Self Review Date" dataDxfId="62" dataCellStyle="Normal 2"/>
    <tableColumn id="20" xr3:uid="{20157B31-E3D4-4D41-9010-5760834AC7A6}" name="Decision" dataDxfId="61" dataCellStyle="Normal 2"/>
    <tableColumn id="21" xr3:uid="{4BC4AA43-0564-4B3D-88B9-018EE829C472}" name="LIVE Timetable or LIVE Reg 18?" dataDxfId="60" dataCellStyle="Normal 2"/>
    <tableColumn id="22" xr3:uid="{9AAA97B4-54F3-4FC1-A3AA-4706F542C4EE}" name="Timetable  published?" dataDxfId="59" dataCellStyle="Normal 2"/>
    <tableColumn id="23" xr3:uid="{1D2205F3-6E42-4B9E-A877-2D55A15B23F8}" name="Type of Timetable" dataDxfId="58" dataCellStyle="Normal 2"/>
    <tableColumn id="24" xr3:uid="{BF78F3D3-C0ED-4906-B049-83B00EE02C79}" name="IF no LDS or Timetable, has Reg 18 (or later) commenced?" dataDxfId="57" dataCellStyle="Normal 2"/>
    <tableColumn id="25" xr3:uid="{316F75F0-62F4-48F0-B3EF-8EB43387D58A}" name="URL of page including link to LDS" dataDxfId="56" dataCellStyle="Hyperlink 2"/>
    <tableColumn id="26" xr3:uid="{E38A442E-B1B8-4E44-B9D1-0992B9972703}" name="URL of LDS PDF" dataDxfId="55" dataCellStyle="Hyperlink 2"/>
    <tableColumn id="27" xr3:uid="{D4B30A2F-6311-4939-8E89-DF066529E25D}" name="LDS Screenshot link"/>
    <tableColumn id="28" xr3:uid="{68C27F92-4B9E-49CC-B1EA-4EDA911D4958}" name="Date of LDS or website timetable (MMM-YYYY)" dataDxfId="54" dataCellStyle="Normal 2"/>
    <tableColumn id="29" xr3:uid="{5C34650B-052E-4C5D-8B9A-6C3A8A2EFC9A}" name="Scheduled date of first Regulation 18 consultation (as stated in LDS)" dataDxfId="53" dataCellStyle="Normal 2"/>
    <tableColumn id="30" xr3:uid="{1EED980D-AA17-4802-B8C7-BBAD142B92A2}" name="Title of consultation (if applicable)" dataDxfId="52" dataCellStyle="Normal 2"/>
    <tableColumn id="31" xr3:uid="{5DB06D12-570D-45AB-83D1-197EDA312093}" name="Scheduled date of first Regulation 18 consultation (MMM-YYYY)" dataDxfId="51" dataCellStyle="Normal 2"/>
    <tableColumn id="32" xr3:uid="{91BB0EC8-18DA-4606-AAFE-C3D02F0A9B55}" name="Actual Start date of First Regulation 18 Consultation" dataDxfId="50" dataCellStyle="Normal 2"/>
    <tableColumn id="33" xr3:uid="{F2AE5DCF-885A-4892-A6E3-EF2692380695}" name="Actual End date of First Regulation 18 Consultation" dataDxfId="49" dataCellStyle="Normal 2"/>
    <tableColumn id="34" xr3:uid="{511C1916-1C77-4090-9680-75414B22F814}" name="URL of First Reg 18" dataDxfId="48" dataCellStyle="Normal 2"/>
    <tableColumn id="35" xr3:uid="{675CA269-C7B6-491F-BF76-4C08DC9A51B3}" name="Screenshot of First Reg 18" dataDxfId="47" dataCellStyle="Normal 2"/>
    <tableColumn id="36" xr3:uid="{32F20759-8B76-44B2-A69D-A30C86767397}" name="Scheduled date of second Regulation 18 consultation (as stated in LDS)" dataDxfId="46" dataCellStyle="Normal 2"/>
    <tableColumn id="37" xr3:uid="{2B44EB79-D98A-4E07-BA97-2FDCC29F63B4}" name="Title of consultation (if applicable)-" dataDxfId="45" dataCellStyle="Normal 2"/>
    <tableColumn id="38" xr3:uid="{731CFBFF-E5C9-4B0A-B7A2-88D9AFBFC25D}" name="Scheduled date of second Regulation 18 consultation (MMM-YYYY)" dataDxfId="44" dataCellStyle="Normal 2"/>
    <tableColumn id="39" xr3:uid="{F051B1F9-BAB5-4405-86E7-A865638C101C}" name="Actual Start date of Second Regulation 18 Consultation" dataDxfId="43" dataCellStyle="Normal 2"/>
    <tableColumn id="40" xr3:uid="{27FDDB1D-3C31-4D74-9569-F40E4CCC97EB}" name="Actual End date of Second Regulation 18 Consultation" dataDxfId="42" dataCellStyle="Normal 2"/>
    <tableColumn id="41" xr3:uid="{24CAC24E-F3A5-484A-B442-CB8DDB64603F}" name="URL of Second Reg 18" dataDxfId="41" dataCellStyle="Normal 2"/>
    <tableColumn id="42" xr3:uid="{641A61EA-F041-456C-BDAE-27C019E4A521}" name="Screenshot of Second Reg 18" dataDxfId="40" dataCellStyle="Normal 2"/>
    <tableColumn id="43" xr3:uid="{ADD70480-AFEA-4961-BE7A-7AF6D726D2B4}" name="Scheduled date of third Regulation 18 consultation (as stated in LDS)" dataDxfId="39" dataCellStyle="Normal 2"/>
    <tableColumn id="44" xr3:uid="{9740C406-5782-4A09-8B8C-F8E35FAFDEB1}" name="Title of consultation (if applicable)-2" dataDxfId="38" dataCellStyle="Normal 2"/>
    <tableColumn id="45" xr3:uid="{64CBCEB7-D798-4674-8ADE-7B96333083D1}" name="Scheduled date of third Regulation 18 consultation (MMM-YYYY)" dataDxfId="37" dataCellStyle="Normal 2"/>
    <tableColumn id="46" xr3:uid="{5B41DDD3-3879-467F-9210-6502C6089ADB}" name="Actual Start date of Third Regulation 18 Consultation" dataDxfId="36" dataCellStyle="Normal 2"/>
    <tableColumn id="47" xr3:uid="{9D17A6FC-BAA7-4EE5-B948-E98C53D46973}" name="Actual End date of Third Regulation 18 Consultation" dataDxfId="35" dataCellStyle="Normal 2"/>
    <tableColumn id="48" xr3:uid="{B7B736E2-DC60-4622-B0D8-46C81B091094}" name="URL of Third Reg 18" dataDxfId="34" dataCellStyle="Normal 2"/>
    <tableColumn id="49" xr3:uid="{5BDE1E0A-06F9-4838-BB02-6FEB13FE29EB}" name="Screenshot of Third Reg 18" dataDxfId="33" dataCellStyle="Normal 2"/>
    <tableColumn id="50" xr3:uid="{AA5FB40E-458B-435B-930B-B739DCDA69C2}" name="Scheduled date of fourth Regulation 18 consultation (as stated in LDS)" dataDxfId="32" dataCellStyle="Normal 2"/>
    <tableColumn id="51" xr3:uid="{9B579E8D-AA8D-40F6-AAEF-23FFE2D8C7C2}" name="Title of consultation (if applicable)--" dataDxfId="31" dataCellStyle="Normal 2"/>
    <tableColumn id="52" xr3:uid="{BD55E5E2-C775-4B3F-A820-4CF8860521A5}" name="Scheduled date of fourth Regulation 18 consultation (MMM-YYYY)" dataDxfId="30" dataCellStyle="Normal 2"/>
    <tableColumn id="53" xr3:uid="{A5648DEA-9B77-4463-BBD6-095681BA6D02}" name="Actual Start date of Fourth Regulation 18 Consultation" dataDxfId="29" dataCellStyle="Normal 2"/>
    <tableColumn id="54" xr3:uid="{23DA86C5-6038-418B-A007-A2AF7999CE5A}" name="Actual End date of Fourth Regulation 18 Consultation" dataDxfId="28" dataCellStyle="Normal 2"/>
    <tableColumn id="55" xr3:uid="{91D90AB0-CA15-4DA7-89EC-F06140D3FB6D}" name="URL of Fourth Reg 18" dataDxfId="27" dataCellStyle="Normal 2"/>
    <tableColumn id="56" xr3:uid="{3621865C-8E57-4960-9886-585199779598}" name="Screenshot of Fourth Reg 18" dataDxfId="26" dataCellStyle="Normal 2"/>
    <tableColumn id="57" xr3:uid="{27E3788D-D809-4F96-9B00-676D2EED2D3B}" name="Scheduled date of publication (as stated in LDS)" dataDxfId="25" dataCellStyle="Normal 2"/>
    <tableColumn id="58" xr3:uid="{704FD10B-A625-4921-A2D5-1167922CEF51}" name="Scheduled date of publication (MMM-YYYY)" dataDxfId="24" dataCellStyle="Normal 2"/>
    <tableColumn id="59" xr3:uid="{72E86D24-71FB-4A2E-90D6-454D6A226B4A}" name="Actual Date of Publication " dataDxfId="23" dataCellStyle="Normal 2"/>
    <tableColumn id="60" xr3:uid="{C1AF3CB0-4CB4-459E-B445-6030FF0502BD}" name="Scheduled date of submission (as stated in LDS)" dataDxfId="22" dataCellStyle="Normal 2"/>
    <tableColumn id="61" xr3:uid="{E8586866-D360-408F-A665-CA35C4E421D5}" name="Scheduled date of submission (MMM-YYYY)" dataDxfId="21" dataCellStyle="Normal 2"/>
    <tableColumn id="62" xr3:uid="{DE5A2C6F-7B70-4E65-8CD7-535465D6BECD}" name="Acual Date of submission " dataDxfId="20" dataCellStyle="Normal 2"/>
    <tableColumn id="63" xr3:uid="{BE5D9769-1335-4A03-B984-59F4C259E4F6}" name="Scheduled date of adoption (as stated in LDS)" dataDxfId="19" dataCellStyle="Normal 2"/>
    <tableColumn id="64" xr3:uid="{AC1E004B-C75E-4A41-99F6-0185FB32976F}" name="Scheduled date of adoption (MMM-YYYY)" dataDxfId="18" dataCellStyle="Normal 2"/>
    <tableColumn id="65" xr3:uid="{819A9226-5B56-4E48-AA30-ED47B79FA907}" name="Actual Date of Adoption" dataDxfId="17" dataCellStyle="Normal 2"/>
    <tableColumn id="66" xr3:uid="{03B4185F-B341-4D2C-8003-930CC1A7F01D}" name="Intel/notes"/>
    <tableColumn id="67" xr3:uid="{EA395623-F7D4-4ADE-B8BD-3BDF639A347E}" name="Emerging Plan Summary Position (for summary), if plan not yet Published"/>
    <tableColumn id="68" xr3:uid="{246E8492-0452-4FA3-A312-D013DF645ACE}" name="Emerging Joint Plan Summary Position (if applicable, for summary)"/>
    <tableColumn id="69" xr3:uid="{53B4DCEE-1BDF-4B3F-8B41-33FE6E042316}" name="Date LDS checked (no change)" dataDxfId="16" dataCellStyle="Normal 2"/>
    <tableColumn id="70" xr3:uid="{DB14166C-39BF-4A20-872E-F22DE2DDC862}" name="Date LDS updated (with changes)" dataDxfId="15" dataCellStyle="Normal 2"/>
    <tableColumn id="71" xr3:uid="{6955C9ED-4ED6-43BA-BE7B-32D3608A9873}" name="LDS Updated / checked by" dataDxfId="14" dataCellStyle="Normal 2"/>
    <tableColumn id="72" xr3:uid="{EB13D774-8314-468C-A0FC-5D2A35FF377E}" name="Date Timetable checked (no change)" dataDxfId="13" dataCellStyle="Normal 2"/>
    <tableColumn id="73" xr3:uid="{49B2785E-B35F-4CDC-9661-D502069D1620}" name="Date Timetable updated (with changes)" dataDxfId="12" dataCellStyle="Normal 2"/>
    <tableColumn id="74" xr3:uid="{B1B5B149-D31F-4335-A9FE-ECC8600121C6}" name="Timetable Updated / checked by" dataDxfId="11" dataCellStyle="Normal 2"/>
    <tableColumn id="75" xr3:uid="{64904C04-CBE6-4147-B166-8AC6FEBFB89D}" name="Intel updated (if applicable)" dataDxfId="10" dataCellStyle="Normal 2"/>
    <tableColumn id="76" xr3:uid="{774951CA-DC7A-4170-A017-943D187CBC11}" name="STAGE **" dataDxfId="9" dataCellStyle="Normal 2"/>
    <tableColumn id="77" xr3:uid="{F6508EE3-0916-41C3-A0DE-5E9A367A80D0}" name="Monitoring ('Alpha')" dataDxfId="8" dataCellStyle="Normal 2"/>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214" dT="2021-07-08T09:56:54.97" personId="{227BEB86-6E33-4B1E-9D2A-8CDB3CA246EE}" id="{A499EBAE-A2A9-41AC-9A3C-33FDC45A0FC5}">
    <text>but amended by website TT</text>
  </threadedComment>
</ThreadedComments>
</file>

<file path=xl/threadedComments/threadedComment2.xml><?xml version="1.0" encoding="utf-8"?>
<ThreadedComments xmlns="http://schemas.microsoft.com/office/spreadsheetml/2018/threadedcomments" xmlns:x="http://schemas.openxmlformats.org/spreadsheetml/2006/main">
  <threadedComment ref="AB94" dT="2021-07-08T09:56:54.97" personId="{227BEB86-6E33-4B1E-9D2A-8CDB3CA246EE}" id="{A8CF1B96-28A4-438D-A07F-5482262108DC}">
    <text>but amended by website TT</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oxfordshireplan.inconsult.uk/consult.ti/Oxfordshire_Plan_Intro/consultationHome" TargetMode="External"/><Relationship Id="rId671" Type="http://schemas.openxmlformats.org/officeDocument/2006/relationships/hyperlink" Target="https://www.enfield.gov.uk/services/planning/local-development-scheme" TargetMode="External"/><Relationship Id="rId769" Type="http://schemas.openxmlformats.org/officeDocument/2006/relationships/hyperlink" Target="https://www.cotswold.gov.uk/planning-and-building/planning-policy/local-plan-news-and-consultation/preferred-options-consultation-nov-2025-documents/" TargetMode="External"/><Relationship Id="rId21" Type="http://schemas.openxmlformats.org/officeDocument/2006/relationships/hyperlink" Target="https://www.north-norfolk.gov.uk/tasks/planning-policy/local-development-scheme/" TargetMode="External"/><Relationship Id="rId324" Type="http://schemas.openxmlformats.org/officeDocument/2006/relationships/hyperlink" Target="https://www.bromsgrove.gov.uk/council/policy/planning-policies-and-other-planning-information/local-development-scheme-lds/" TargetMode="External"/><Relationship Id="rId531" Type="http://schemas.openxmlformats.org/officeDocument/2006/relationships/hyperlink" Target="https://www.nuneatonandbedworth.gov.uk/downloads/file/1638/local-development-scheme-2025-" TargetMode="External"/><Relationship Id="rId629" Type="http://schemas.openxmlformats.org/officeDocument/2006/relationships/hyperlink" Target="https://www.harlow.gov.uk/sites/default/files/documents/Local%20Development%20Scheme%202025.pdf" TargetMode="External"/><Relationship Id="rId170" Type="http://schemas.openxmlformats.org/officeDocument/2006/relationships/hyperlink" Target="https://www.harlow.gov.uk/planning-and-building-control/planning-policy/new-local-plan/local-development-scheme" TargetMode="External"/><Relationship Id="rId836" Type="http://schemas.microsoft.com/office/2019/04/relationships/namedSheetView" Target="../namedSheetViews/namedSheetView1.xml"/><Relationship Id="rId268" Type="http://schemas.openxmlformats.org/officeDocument/2006/relationships/hyperlink" Target="https://www.westnorthants.gov.uk/planning-policy/new-local-plan-west-northamptonshire" TargetMode="External"/><Relationship Id="rId475" Type="http://schemas.openxmlformats.org/officeDocument/2006/relationships/hyperlink" Target="https://cdn.threerivers.gov.uk/files/2024/12/24377cf0-bee1-11ef-9e6f-23f6ad693d1c-FINAL%20DEC%202024%20LDS.pdf" TargetMode="External"/><Relationship Id="rId682" Type="http://schemas.openxmlformats.org/officeDocument/2006/relationships/hyperlink" Target="https://www.croydon.gov.uk/sites/default/files/2025-07/local-development-scheme-july-2025-v2.pdf" TargetMode="External"/><Relationship Id="rId32" Type="http://schemas.openxmlformats.org/officeDocument/2006/relationships/hyperlink" Target="https://www.barnet.gov.uk/planning-and-building/planning-policies/local-plan-review" TargetMode="External"/><Relationship Id="rId128" Type="http://schemas.openxmlformats.org/officeDocument/2006/relationships/hyperlink" Target="https://www.mendip.gov.uk/lds" TargetMode="External"/><Relationship Id="rId335" Type="http://schemas.openxmlformats.org/officeDocument/2006/relationships/hyperlink" Target="https://www.rutland.gov.uk/planning-building-control/local-plan/new-local-plan/local-development-scheme-new-local-plan" TargetMode="External"/><Relationship Id="rId542" Type="http://schemas.openxmlformats.org/officeDocument/2006/relationships/hyperlink" Target="https://www.northwarks.gov.uk/downloads/file/255/local-development-scheme-july-2023-" TargetMode="External"/><Relationship Id="rId181" Type="http://schemas.openxmlformats.org/officeDocument/2006/relationships/hyperlink" Target="https://www.nwleics.gov.uk/pages/local_development_scheme" TargetMode="External"/><Relationship Id="rId402" Type="http://schemas.openxmlformats.org/officeDocument/2006/relationships/hyperlink" Target="https://localplan.southend.gov.uk/sites/localplan.southend/files/2025-01/Southend%20Local%20Development%20Scheme%202025.pdf" TargetMode="External"/><Relationship Id="rId279" Type="http://schemas.openxmlformats.org/officeDocument/2006/relationships/hyperlink" Target="https://www.threerivers.gov.uk/services/planning/planning-policy/new-local-plan" TargetMode="External"/><Relationship Id="rId486" Type="http://schemas.openxmlformats.org/officeDocument/2006/relationships/hyperlink" Target="https://www.tandridge.gov.uk/Portals/0/Documents/Planning%20and%20building/Planning%20strategies%20and%20policies/Local-Development-Scheme-Feb25.pdf?ver=Yfca947nJJgf62_IL-DzBQ%3d%3d" TargetMode="External"/><Relationship Id="rId693" Type="http://schemas.openxmlformats.org/officeDocument/2006/relationships/hyperlink" Target="https://www.stalbans.gov.uk/sites/default/files/attachments/SADC%20Local%20Development%20Scheme%20-%20Sep%202024%20-%20Final.pdf" TargetMode="External"/><Relationship Id="rId707" Type="http://schemas.openxmlformats.org/officeDocument/2006/relationships/hyperlink" Target="https://ehq-production-europe.s3.eu-west-1.amazonaws.com/f1fecf933f6cd7a4b7987ec0b3c7865fc629b554/original/1756910239/163843c5032b77d845b4f7330e4cc1dc_Local%20Development%20Scheme.pdf?X-Amz-Algorithm=AWS4-HMAC-SHA256&amp;X-Amz-Credential=AKIA4KKNQAKIJHZMYNPA%2F20251021%2Feu-west-1%2Fs3%2Faws4_request&amp;X-Amz-Date=20251021T151952Z&amp;X-Amz-Expires=300&amp;X-Amz-SignedHeaders=host&amp;X-Amz-Signature=4c26db027efc0c95347df7a45411db49764f5a235cebedf242148a011ae509c1" TargetMode="External"/><Relationship Id="rId43" Type="http://schemas.openxmlformats.org/officeDocument/2006/relationships/hyperlink" Target="https://www.redbridge.gov.uk/planning-and-building/planning-policy/local-plan/" TargetMode="External"/><Relationship Id="rId139" Type="http://schemas.openxmlformats.org/officeDocument/2006/relationships/hyperlink" Target="https://beta.bathnes.gov.uk/planning-consultation-local-plan-partial-update-and-statement-community-involvement" TargetMode="External"/><Relationship Id="rId346" Type="http://schemas.openxmlformats.org/officeDocument/2006/relationships/hyperlink" Target="https://www.reigate-banstead.gov.uk/downloads/file/7201/local_development_scheme_2022" TargetMode="External"/><Relationship Id="rId553" Type="http://schemas.openxmlformats.org/officeDocument/2006/relationships/hyperlink" Target="https://www.newforest.gov.uk/article/3683/Local-Plan-review" TargetMode="External"/><Relationship Id="rId760" Type="http://schemas.openxmlformats.org/officeDocument/2006/relationships/hyperlink" Target="https://www.harborough.gov.uk/local-development-scheme" TargetMode="External"/><Relationship Id="rId192" Type="http://schemas.openxmlformats.org/officeDocument/2006/relationships/hyperlink" Target="https://www.e-lindsey.gov.uk/article/6201/Local-Development-Scheme" TargetMode="External"/><Relationship Id="rId206" Type="http://schemas.openxmlformats.org/officeDocument/2006/relationships/hyperlink" Target="https://www.redcar-cleveland.gov.uk/planning/local-plan/local-plan-documents-and-evidence/local-plan-development-scheme" TargetMode="External"/><Relationship Id="rId413" Type="http://schemas.openxmlformats.org/officeDocument/2006/relationships/hyperlink" Target="https://www.ipswich.gov.uk/planning-and-building-control/planning-policy/local-development-scheme" TargetMode="External"/><Relationship Id="rId497" Type="http://schemas.openxmlformats.org/officeDocument/2006/relationships/hyperlink" Target="https://www.bradford.gov.uk/planning-and-building-control/planning-policy/local-development-scheme/" TargetMode="External"/><Relationship Id="rId620" Type="http://schemas.openxmlformats.org/officeDocument/2006/relationships/hyperlink" Target="https://www.sheffield.gov.uk/sites/default/files/2025-03/local_development_scheme_2025_to_2026.pdf" TargetMode="External"/><Relationship Id="rId718" Type="http://schemas.openxmlformats.org/officeDocument/2006/relationships/hyperlink" Target="https://www.cherwell.gov.uk/download/downloads/id/17666/july-2025-final-local-development-scheme.pdf" TargetMode="External"/><Relationship Id="rId357" Type="http://schemas.openxmlformats.org/officeDocument/2006/relationships/hyperlink" Target="https://www.adur-worthing.gov.uk/alp-key-issues-consultation/" TargetMode="External"/><Relationship Id="rId54" Type="http://schemas.openxmlformats.org/officeDocument/2006/relationships/hyperlink" Target="http://www.easthants.gov.uk/planning-policy/local-plan-timetable" TargetMode="External"/><Relationship Id="rId217" Type="http://schemas.openxmlformats.org/officeDocument/2006/relationships/hyperlink" Target="https://www.fdean.gov.uk/planning-and-building/planning-policy/developing-our-new-local-plan/" TargetMode="External"/><Relationship Id="rId564" Type="http://schemas.openxmlformats.org/officeDocument/2006/relationships/hyperlink" Target="https://lewisham.gov.uk/-/media/services/planning/planning-policy/local-plan/local-development-scheme-2025-7-january-2025.pdf" TargetMode="External"/><Relationship Id="rId771" Type="http://schemas.openxmlformats.org/officeDocument/2006/relationships/hyperlink" Target="https://www.meltonplan.co.uk/_files/ugd/c2f881_a3f60d46509d4e8ca458ca0c4fd3884b.pdf" TargetMode="External"/><Relationship Id="rId424" Type="http://schemas.openxmlformats.org/officeDocument/2006/relationships/hyperlink" Target="https://www.bathnes.gov.uk/policy-and-documents-library/local-development-scheme" TargetMode="External"/><Relationship Id="rId631" Type="http://schemas.openxmlformats.org/officeDocument/2006/relationships/hyperlink" Target="https://www.eastleigh.gov.uk/media/15299/eastleigh-local-development-scheme-february-2025.pdf" TargetMode="External"/><Relationship Id="rId729" Type="http://schemas.openxmlformats.org/officeDocument/2006/relationships/hyperlink" Target="https://haveyoursay.northtyneside.gov.uk/hub-page/the-local-plan" TargetMode="External"/><Relationship Id="rId270" Type="http://schemas.openxmlformats.org/officeDocument/2006/relationships/hyperlink" Target="https://colchester.oc2.uk/document/59" TargetMode="External"/><Relationship Id="rId65" Type="http://schemas.openxmlformats.org/officeDocument/2006/relationships/hyperlink" Target="https://mhclg.sharepoint.com/sites/DevelopmentPlans/Shared%20Documents/Data%20and%20Analysis/Planning%20Data%20Unit/LDS%20&amp;%20Reg%2018%20Monitoring/Reg%2018%20Screenshots/North%20Lincolnshire%20Initial%20Consultation%20-%20FIRST%20Reg%2018.PNG" TargetMode="External"/><Relationship Id="rId130" Type="http://schemas.openxmlformats.org/officeDocument/2006/relationships/hyperlink" Target="https://www.bradford.gov.uk/planning-and-building-control/planning-policy/core-strategy-dpd/?Folder=Core%20Strategy%20Partial%20Review\Preferred+Options+Report" TargetMode="External"/><Relationship Id="rId368" Type="http://schemas.openxmlformats.org/officeDocument/2006/relationships/hyperlink" Target="https://www.dudley.gov.uk/media/4n2p0cdd/local-development-scheme-report-november-2024.pdf" TargetMode="External"/><Relationship Id="rId575" Type="http://schemas.openxmlformats.org/officeDocument/2006/relationships/hyperlink" Target="https://www.ipswich.gov.uk/sites/ipswich/files/2025-03/Local%20Development%20Scheme.pdf" TargetMode="External"/><Relationship Id="rId782" Type="http://schemas.openxmlformats.org/officeDocument/2006/relationships/hyperlink" Target="https://www.bradford.gov.uk/media/dmidr35l/local-development-scheme-2025-2028.pdf" TargetMode="External"/><Relationship Id="rId228" Type="http://schemas.openxmlformats.org/officeDocument/2006/relationships/hyperlink" Target="https://www.hounslow.gov.uk/info/20167/local_plan/2483/local_development_scheme" TargetMode="External"/><Relationship Id="rId435" Type="http://schemas.openxmlformats.org/officeDocument/2006/relationships/hyperlink" Target="https://www.broxtowe.gov.uk/media/k0jdkda1/local-development-scheme-dec-2025.pdf" TargetMode="External"/><Relationship Id="rId642" Type="http://schemas.openxmlformats.org/officeDocument/2006/relationships/hyperlink" Target="https://assets.ctfassets.net/ii3xdrqc6nfw/Ex3aOO5iJcOZIY4rhqzJA/626d30bda4f3d9a1f026d9f3d6929da4/Stockport_Local_Development_Scheme_September_2025.pdf" TargetMode="External"/><Relationship Id="rId281" Type="http://schemas.openxmlformats.org/officeDocument/2006/relationships/hyperlink" Target="https://www.hertsmere.gov.uk/News/Articles/October-2021/Have-your-say-on-Hertsmeres-draft-Local-Plan.aspx" TargetMode="External"/><Relationship Id="rId502" Type="http://schemas.openxmlformats.org/officeDocument/2006/relationships/hyperlink" Target="https://www.herefordshire.gov.uk/downloads/file/27309/local-development-scheme-march-2025" TargetMode="External"/><Relationship Id="rId76" Type="http://schemas.openxmlformats.org/officeDocument/2006/relationships/hyperlink" Target="https://mhclg.sharepoint.com/:i:/s/DevelopmentPlans/ERZsXD4kR0lHlbkZdg0J0csBgfC51nAWyDAAaTKRPUNTTA?e=h8hbrM" TargetMode="External"/><Relationship Id="rId141" Type="http://schemas.openxmlformats.org/officeDocument/2006/relationships/hyperlink" Target="https://www.scarborough.gov.uk/home/planning/planning-policy/local-development-scheme" TargetMode="External"/><Relationship Id="rId379" Type="http://schemas.openxmlformats.org/officeDocument/2006/relationships/hyperlink" Target="https://www.brighton-hove.gov.uk/planning/city-plan-2041" TargetMode="External"/><Relationship Id="rId586" Type="http://schemas.openxmlformats.org/officeDocument/2006/relationships/hyperlink" Target="https://www.chesterfield.gov.uk/planning-and-building-control/planning-policy-and-the-local-plan/latest-news-planning/" TargetMode="External"/><Relationship Id="rId793" Type="http://schemas.openxmlformats.org/officeDocument/2006/relationships/hyperlink" Target="https://www.trafford.gov.uk/planning/planning-policy-and-strategy/new-draft-trafford-local-plan" TargetMode="External"/><Relationship Id="rId807" Type="http://schemas.openxmlformats.org/officeDocument/2006/relationships/hyperlink" Target="https://www.salford.gov.uk/media/5sph1vjg/local-development-scheme-24-july-2025.pdf" TargetMode="External"/><Relationship Id="rId7" Type="http://schemas.openxmlformats.org/officeDocument/2006/relationships/hyperlink" Target="https://www.sstaffs.gov.uk/planning/local-development-scheme.cfm" TargetMode="External"/><Relationship Id="rId239" Type="http://schemas.openxmlformats.org/officeDocument/2006/relationships/hyperlink" Target="http://www.southeastlincslocalplan.org/documents/" TargetMode="External"/><Relationship Id="rId446" Type="http://schemas.openxmlformats.org/officeDocument/2006/relationships/hyperlink" Target="https://www.bassetlaw.gov.uk/media/zeffmlis/local-development-scheme-2025.pdf" TargetMode="External"/><Relationship Id="rId653" Type="http://schemas.openxmlformats.org/officeDocument/2006/relationships/hyperlink" Target="https://www.rochford.gov.uk/new-local-plan" TargetMode="External"/><Relationship Id="rId292" Type="http://schemas.openxmlformats.org/officeDocument/2006/relationships/hyperlink" Target="https://www.surreyheath.gov.uk/sites/default/files/2024-04/Surrey%20Heath%20Local%20Development%20Scheme%202024-2027.pdf" TargetMode="External"/><Relationship Id="rId306" Type="http://schemas.openxmlformats.org/officeDocument/2006/relationships/hyperlink" Target="https://www.oadby-wigston.gov.uk/pages/new_oadby_and_wigston_local_plan" TargetMode="External"/><Relationship Id="rId87" Type="http://schemas.openxmlformats.org/officeDocument/2006/relationships/hyperlink" Target="https://www.somersetwestandtaunton.gov.uk/planning-policy/local-development-scheme/" TargetMode="External"/><Relationship Id="rId513" Type="http://schemas.openxmlformats.org/officeDocument/2006/relationships/hyperlink" Target="https://www.rutland.gov.uk/sites/default/files/2025-04/local_development_scheme_april_2025.pdf" TargetMode="External"/><Relationship Id="rId597" Type="http://schemas.openxmlformats.org/officeDocument/2006/relationships/hyperlink" Target="https://meetings.cotswold.gov.uk/documents/s13946/Annex%20B%20Cotswold%20District%20Local%20Development%20Scheme%20October%202025.pdf" TargetMode="External"/><Relationship Id="rId720" Type="http://schemas.openxmlformats.org/officeDocument/2006/relationships/hyperlink" Target="https://www.solihull.gov.uk/sites/default/files/2025-03/LDS-2024-fv.pdf" TargetMode="External"/><Relationship Id="rId818" Type="http://schemas.openxmlformats.org/officeDocument/2006/relationships/hyperlink" Target="https://www.rochdale.gov.uk/downloads/file/463/local-development-scheme" TargetMode="External"/><Relationship Id="rId152" Type="http://schemas.openxmlformats.org/officeDocument/2006/relationships/hyperlink" Target="https://www.ambervalley.gov.uk/planning/planning-policy/local-plan/alternative-spatial-strategy-options-for-housing-and-economic-growth/" TargetMode="External"/><Relationship Id="rId457" Type="http://schemas.openxmlformats.org/officeDocument/2006/relationships/hyperlink" Target="https://www.n-kesteven.gov.uk/central-lincolnshire/" TargetMode="External"/><Relationship Id="rId664" Type="http://schemas.openxmlformats.org/officeDocument/2006/relationships/hyperlink" Target="https://democracy.york.gov.uk/documents/s182417/Annex%20B%20City%20of%20York%20Interim%20Local%20Development%20Scheme%20April%202025.pdf" TargetMode="External"/><Relationship Id="rId14" Type="http://schemas.openxmlformats.org/officeDocument/2006/relationships/hyperlink" Target="https://teams.microsoft.com/_" TargetMode="External"/><Relationship Id="rId317" Type="http://schemas.openxmlformats.org/officeDocument/2006/relationships/hyperlink" Target="https://swale.gov.uk/planning-and-regeneration/local-plans/local-plan-review" TargetMode="External"/><Relationship Id="rId524" Type="http://schemas.openxmlformats.org/officeDocument/2006/relationships/hyperlink" Target="https://www.portsmouth.gov.uk/wp-content/uploads/2025/04/Portsmouth-LDS-April-2025.pdf" TargetMode="External"/><Relationship Id="rId731" Type="http://schemas.openxmlformats.org/officeDocument/2006/relationships/hyperlink" Target="https://iportal.itouchvision.com/icustomer/form" TargetMode="External"/><Relationship Id="rId98" Type="http://schemas.openxmlformats.org/officeDocument/2006/relationships/hyperlink" Target="https://www.bournemouth.gov.uk/planningbuilding/PlanningPolicy/bcp-local-plan/local-development-scheme.aspx" TargetMode="External"/><Relationship Id="rId163" Type="http://schemas.openxmlformats.org/officeDocument/2006/relationships/hyperlink" Target="https://www.portsmouth.gov.uk/services/development-and-planning/planning-policy/local-development-scheme/" TargetMode="External"/><Relationship Id="rId370" Type="http://schemas.openxmlformats.org/officeDocument/2006/relationships/hyperlink" Target="https://www.sthelens.gov.uk/article/3774/Plans-under-preparation" TargetMode="External"/><Relationship Id="rId829" Type="http://schemas.openxmlformats.org/officeDocument/2006/relationships/hyperlink" Target="https://www.bolton.gov.uk/downloads/file/7443/local-plan-direction-of-travel-consultation-document-pdf-" TargetMode="External"/><Relationship Id="rId230" Type="http://schemas.openxmlformats.org/officeDocument/2006/relationships/hyperlink" Target="https://www.somerset.gov.uk/planning-buildings-and-land/local-development-scheme/" TargetMode="External"/><Relationship Id="rId468" Type="http://schemas.openxmlformats.org/officeDocument/2006/relationships/hyperlink" Target="https://www.gateshead.gov.uk/article/3010/Local-Development-Scheme" TargetMode="External"/><Relationship Id="rId675" Type="http://schemas.openxmlformats.org/officeDocument/2006/relationships/hyperlink" Target="https://www.malvernhills.gov.uk/component/fileman/?view=file&amp;routed=1&amp;name=Final%20Local%20Development%20Scheme%202023.pdf&amp;folder=Documents/South%20Worcestershire%20%20%20Local%20Development%20Scheme%20%28LDS%29%202023-2026&amp;container=fileman-files" TargetMode="External"/><Relationship Id="rId25" Type="http://schemas.openxmlformats.org/officeDocument/2006/relationships/hyperlink" Target="http://www.westnorthamptonshirejpu.org/connect.ti/website/view?objectId=42277797" TargetMode="External"/><Relationship Id="rId328" Type="http://schemas.openxmlformats.org/officeDocument/2006/relationships/hyperlink" Target="https://www.sutton.gov.uk/w/localplanreview" TargetMode="External"/><Relationship Id="rId535" Type="http://schemas.openxmlformats.org/officeDocument/2006/relationships/hyperlink" Target="https://www.norwich.gov.uk/download/downloads/id/1671/local_development_scheme_lds_-_march_2025.pdf" TargetMode="External"/><Relationship Id="rId742" Type="http://schemas.openxmlformats.org/officeDocument/2006/relationships/hyperlink" Target="https://centralbedfordshirecouncil.sharepoint.com/sites/Communications/Website%20and%20intranet/Forms/AllItems.aspx?id=%2Fsites%2FCommunications%2FWebsite%20and%20intranet%2FWebsite%20Documents%2FPlanning%2FPlanning%20Policy%2FLocal%20development%20scheme%2FLocal%20Development%20Scheme%20%28LDS%29%2Epdf&amp;parent=%2Fsites%2FCommunications%2FWebsite%20and%20intranet%2FWebsite%20Documents%2FPlanning%2FPlanning%20Policy%2FLocal%20development%20scheme&amp;p=true&amp;ga=1" TargetMode="External"/><Relationship Id="rId174" Type="http://schemas.openxmlformats.org/officeDocument/2006/relationships/hyperlink" Target="https://www.bromley.gov.uk/downloads/download/484/bromley-local-plan-review-issues-and-options" TargetMode="External"/><Relationship Id="rId381" Type="http://schemas.openxmlformats.org/officeDocument/2006/relationships/hyperlink" Target="https://www.epsom-ewell.gov.uk/sites/default/files/documents/residents/planning/planning-policy/other-planning-documents/Revised%20Local%20Development%20Scheme%20-%20December%202024.pdf" TargetMode="External"/><Relationship Id="rId602" Type="http://schemas.openxmlformats.org/officeDocument/2006/relationships/hyperlink" Target="https://www.southdowns.gov.uk/planning-policy/the-south-downs-local-plan-review/" TargetMode="External"/><Relationship Id="rId241" Type="http://schemas.openxmlformats.org/officeDocument/2006/relationships/hyperlink" Target="https://www.gnplan.org.uk/consultations/strategic-plan-growth-options-consultation-now-closed/" TargetMode="External"/><Relationship Id="rId479" Type="http://schemas.openxmlformats.org/officeDocument/2006/relationships/hyperlink" Target="https://www.cheltenham.gov.uk/download/downloads/id/9720/cheltenham_borough_local_development_scheme.pdf" TargetMode="External"/><Relationship Id="rId686" Type="http://schemas.openxmlformats.org/officeDocument/2006/relationships/hyperlink" Target="https://www.breckland.gov.uk/article/19942/Local-Plan-Full-Update" TargetMode="External"/><Relationship Id="rId36" Type="http://schemas.openxmlformats.org/officeDocument/2006/relationships/hyperlink" Target="https://www.thurrock.gov.uk/new-local-plan-for-thurrock/thurrock-local-plan" TargetMode="External"/><Relationship Id="rId339" Type="http://schemas.openxmlformats.org/officeDocument/2006/relationships/hyperlink" Target="https://www.whitehorsedc.gov.uk/wp-content/uploads/sites/3/2024/08/Accessible-Joint-LDS-August-24-.pdf" TargetMode="External"/><Relationship Id="rId546" Type="http://schemas.openxmlformats.org/officeDocument/2006/relationships/hyperlink" Target="https://localplan.northlincs.gov.uk/stages" TargetMode="External"/><Relationship Id="rId753" Type="http://schemas.openxmlformats.org/officeDocument/2006/relationships/hyperlink" Target="https://www.stroud.gov.uk/environment/planning-and-building-control/planning-strategy/local-development-scheme" TargetMode="External"/><Relationship Id="rId101" Type="http://schemas.openxmlformats.org/officeDocument/2006/relationships/hyperlink" Target="https://www.somersetwestandtaunton.gov.uk/media/1953/district-wide-lp-ctte-report-lds-appendix-1-july-2019-final-published-version.pdf" TargetMode="External"/><Relationship Id="rId185" Type="http://schemas.openxmlformats.org/officeDocument/2006/relationships/hyperlink" Target="https://www.westsuffolk.gov.uk/planning/Planning_Policies/supportinginformation.cfm" TargetMode="External"/><Relationship Id="rId406" Type="http://schemas.openxmlformats.org/officeDocument/2006/relationships/hyperlink" Target="https://tunbridgewells.gov.uk/__data/assets/pdf_file/0008/483677/Local-Development-Scheme-October-2024.pdf" TargetMode="External"/><Relationship Id="rId392" Type="http://schemas.openxmlformats.org/officeDocument/2006/relationships/hyperlink" Target="https://go.walsall.gov.uk/planning-and-building-control/planning-policy/local-development-scheme" TargetMode="External"/><Relationship Id="rId613" Type="http://schemas.openxmlformats.org/officeDocument/2006/relationships/hyperlink" Target="https://www.adur-worthing.gov.uk/media/Media,153597,smxx.pdf" TargetMode="External"/><Relationship Id="rId697" Type="http://schemas.openxmlformats.org/officeDocument/2006/relationships/hyperlink" Target="https://www.cumberland.gov.uk/sites/default/files/2025-04/Cumberland%20Local%20Development%20Scheme%202025.pdf" TargetMode="External"/><Relationship Id="rId820" Type="http://schemas.openxmlformats.org/officeDocument/2006/relationships/hyperlink" Target="https://www.bury.gov.uk/planning-building-control/policy-and-projects/planning-policy/local-development-scheme" TargetMode="External"/><Relationship Id="rId252" Type="http://schemas.openxmlformats.org/officeDocument/2006/relationships/hyperlink" Target="https://www.westminster.gov.uk/planning-building-and-environmental-regulations/planning-policy/emerging-policies-and-consultations" TargetMode="External"/><Relationship Id="rId47" Type="http://schemas.openxmlformats.org/officeDocument/2006/relationships/hyperlink" Target="https://www.lbhf.gov.uk/planning/planning-policy/local-development-scheme-lds" TargetMode="External"/><Relationship Id="rId112" Type="http://schemas.openxmlformats.org/officeDocument/2006/relationships/hyperlink" Target="https://mhclg.sharepoint.com/sites/DevelopmentPlans/Shared%20Documents/Data%20and%20Analysis/Planning%20Data%20Unit/LDS%20&amp;%20Reg%2018%20Monitoring/LDS%20Screenshots/SSO20%20-%20South%20Somerset%20website%20TT%202020.PNG" TargetMode="External"/><Relationship Id="rId557" Type="http://schemas.openxmlformats.org/officeDocument/2006/relationships/hyperlink" Target="https://www.middevon.gov.uk/media/356967/mid-devon-local-development-scheme-march-2025.pdf" TargetMode="External"/><Relationship Id="rId764" Type="http://schemas.openxmlformats.org/officeDocument/2006/relationships/hyperlink" Target="https://consultations.greatercambridgeplanning.org/draft-greater-cambridge-local-plan-consultation/document-library" TargetMode="External"/><Relationship Id="rId196" Type="http://schemas.openxmlformats.org/officeDocument/2006/relationships/hyperlink" Target="https://www.chelmsford.gov.uk/planning-and-building-control/planning-policy-and-local-plan/local-plan-review-2022/" TargetMode="External"/><Relationship Id="rId417" Type="http://schemas.openxmlformats.org/officeDocument/2006/relationships/hyperlink" Target="https://www.babergh.gov.uk/joint-local-plan" TargetMode="External"/><Relationship Id="rId624" Type="http://schemas.openxmlformats.org/officeDocument/2006/relationships/hyperlink" Target="https://www.lewes-eastbourne.gov.uk/media/4414/Eastbourne-Local-Development-Scheme-2025-2028/pdf/EBC_Local_Development_Scheme_2025-2028_-_Adoption_version.pdf?m=1741344558413" TargetMode="External"/><Relationship Id="rId831" Type="http://schemas.openxmlformats.org/officeDocument/2006/relationships/hyperlink" Target="https://www.bolton.gov.uk/downloads/file/7443/local-plan-direction-of-travel-consultation-document-pdf-" TargetMode="External"/><Relationship Id="rId263" Type="http://schemas.openxmlformats.org/officeDocument/2006/relationships/hyperlink" Target="https://surreyheath.moderngov.co.uk/documents/g4146/Public%20reports%20pack%2019th-Mar-2024%2018.30%20Executive.pdf?T=10" TargetMode="External"/><Relationship Id="rId470" Type="http://schemas.openxmlformats.org/officeDocument/2006/relationships/hyperlink" Target="https://www.wakefield.gov.uk/planning/planning-policy/local-plan-preparation-and-examination/local-development-scheme/" TargetMode="External"/><Relationship Id="rId58" Type="http://schemas.openxmlformats.org/officeDocument/2006/relationships/hyperlink" Target="http://www.westnorthamptonshirejpu.org/connect.ti/website/view?objectId=2737360&amp;expa=exp&amp;expf=2737360&amp;expl=2" TargetMode="External"/><Relationship Id="rId123" Type="http://schemas.openxmlformats.org/officeDocument/2006/relationships/hyperlink" Target="https://localplan.maidstone.gov.uk/home/local-plan-review" TargetMode="External"/><Relationship Id="rId330" Type="http://schemas.openxmlformats.org/officeDocument/2006/relationships/hyperlink" Target="https://www.sefton.gov.uk/planning-building-control/planning-policy-including-local-plan-and-neighbourhood-planning/local-development-scheme/" TargetMode="External"/><Relationship Id="rId568" Type="http://schemas.openxmlformats.org/officeDocument/2006/relationships/hyperlink" Target="https://storymaps.arcgis.com/stories/173d8dad69414f60acd8ecb9306a37cc" TargetMode="External"/><Relationship Id="rId775" Type="http://schemas.openxmlformats.org/officeDocument/2006/relationships/hyperlink" Target="https://wandsworth.gov.uk/media/mpxnuc3f/sd024_wandsworth_local_development_scheme_2023_2028_march_2025.pdf" TargetMode="External"/><Relationship Id="rId428" Type="http://schemas.openxmlformats.org/officeDocument/2006/relationships/hyperlink" Target="https://www.shropshire.gov.uk/media/29482/local-development-scheme-lds-february-2025.pdf" TargetMode="External"/><Relationship Id="rId635" Type="http://schemas.openxmlformats.org/officeDocument/2006/relationships/hyperlink" Target="https://www.luton.gov.uk/Environment/Lists/LutonDocuments/PDF/Local%20Plan/local-development-scheme-July-2025.pdf" TargetMode="External"/><Relationship Id="rId274" Type="http://schemas.openxmlformats.org/officeDocument/2006/relationships/hyperlink" Target="https://centrallocalplan.lancashire.gov.uk/media/1340/central-lancashire-local-plan-lds-2024-2026.pdf" TargetMode="External"/><Relationship Id="rId481" Type="http://schemas.openxmlformats.org/officeDocument/2006/relationships/hyperlink" Target="https://www.tendringdc.gov.uk/content/local-plan-review" TargetMode="External"/><Relationship Id="rId702" Type="http://schemas.openxmlformats.org/officeDocument/2006/relationships/hyperlink" Target="https://www.ashford.gov.uk/media/zegd5h5p/lds-2024-1-use.pdf" TargetMode="External"/><Relationship Id="rId69" Type="http://schemas.openxmlformats.org/officeDocument/2006/relationships/hyperlink" Target="https://www.charnwood.gov.uk/pages/local_plan_review" TargetMode="External"/><Relationship Id="rId134" Type="http://schemas.openxmlformats.org/officeDocument/2006/relationships/hyperlink" Target="https://www.hyndburnbc.gov.uk/download-package/core-strategy-review-reg18-feb19/" TargetMode="External"/><Relationship Id="rId579" Type="http://schemas.openxmlformats.org/officeDocument/2006/relationships/hyperlink" Target="https://lbhounslow.sharepoint.com/:b:/s/InternetLinks/pp/EXqFzTehpPZPidtcKbAdjPkBzz9n_m-6euieCK4fVfv16Q?e=Fu8IwD" TargetMode="External"/><Relationship Id="rId786" Type="http://schemas.openxmlformats.org/officeDocument/2006/relationships/hyperlink" Target="https://www.greatercambridgeplanning.org/local-and-neighbourhood-planning/emerging-plans-and-guidance/local-development-scheme" TargetMode="External"/><Relationship Id="rId341" Type="http://schemas.openxmlformats.org/officeDocument/2006/relationships/hyperlink" Target="https://www.whitehorsedc.gov.uk/wp-content/uploads/sites/3/2024/08/Accessible-Joint-LDS-August-24-.pdf" TargetMode="External"/><Relationship Id="rId439" Type="http://schemas.openxmlformats.org/officeDocument/2006/relationships/hyperlink" Target="https://www.basildon.gov.uk/article/9107/Local-Plan-Latest-news-and-updates" TargetMode="External"/><Relationship Id="rId646" Type="http://schemas.openxmlformats.org/officeDocument/2006/relationships/hyperlink" Target="https://www.bcpcouncil.gov.uk/Assets/Planning-and-building-control/Local-plan-and-cil/Local-Development-Scheme.pdf" TargetMode="External"/><Relationship Id="rId201" Type="http://schemas.openxmlformats.org/officeDocument/2006/relationships/hyperlink" Target="https://www.ribblevalley.gov.uk/local-development-scheme/local-development-scheme-lds" TargetMode="External"/><Relationship Id="rId285" Type="http://schemas.openxmlformats.org/officeDocument/2006/relationships/hyperlink" Target="https://www.arun.gov.uk/arun-local-plan-update-2023-2041/" TargetMode="External"/><Relationship Id="rId506" Type="http://schemas.openxmlformats.org/officeDocument/2006/relationships/hyperlink" Target="https://www.south-norfolk.gov.uk/residents/planning-and-building/planning-policy/local-development-scheme" TargetMode="External"/><Relationship Id="rId492" Type="http://schemas.openxmlformats.org/officeDocument/2006/relationships/hyperlink" Target="https://www.staffsmoorlands.gov.uk/media/2923/Local-Development-Scheme/pdf/s3SM_Local_Development_Scheme_2025.pdf?m=1740758185180" TargetMode="External"/><Relationship Id="rId713" Type="http://schemas.openxmlformats.org/officeDocument/2006/relationships/hyperlink" Target="https://www.westminster.gov.uk/media/document/lds-sept-2025" TargetMode="External"/><Relationship Id="rId797" Type="http://schemas.openxmlformats.org/officeDocument/2006/relationships/hyperlink" Target="https://www.tameside.gov.uk/homesspacesplaces" TargetMode="External"/><Relationship Id="rId145" Type="http://schemas.openxmlformats.org/officeDocument/2006/relationships/hyperlink" Target="https://www.westofengland-ca.gov.uk/what-we-do/planning-housing/spatial-development-strategy/" TargetMode="External"/><Relationship Id="rId352" Type="http://schemas.openxmlformats.org/officeDocument/2006/relationships/hyperlink" Target="https://www.cannockchasedc.gov.uk/sites/default/files/document-library/Local%20Development%20Scheme%202024.pdf" TargetMode="External"/><Relationship Id="rId212" Type="http://schemas.openxmlformats.org/officeDocument/2006/relationships/hyperlink" Target="https://www.arun.gov.uk/local-development-scheme-lds" TargetMode="External"/><Relationship Id="rId657" Type="http://schemas.openxmlformats.org/officeDocument/2006/relationships/hyperlink" Target="https://www.hart.gov.uk/planning-and-building-control/planning-policy/new-hart-local-plan" TargetMode="External"/><Relationship Id="rId296" Type="http://schemas.openxmlformats.org/officeDocument/2006/relationships/hyperlink" Target="https://www.hull.gov.uk/planning-applications/local-development-scheme" TargetMode="External"/><Relationship Id="rId517" Type="http://schemas.openxmlformats.org/officeDocument/2006/relationships/hyperlink" Target="https://www.richmond.gov.uk/media/z0wdllds/local_development_scheme.pdf" TargetMode="External"/><Relationship Id="rId724" Type="http://schemas.openxmlformats.org/officeDocument/2006/relationships/hyperlink" Target="https://www.swindon.gov.uk/downloads/download/2286/swindon_local_development_scheme_2025" TargetMode="External"/><Relationship Id="rId60" Type="http://schemas.openxmlformats.org/officeDocument/2006/relationships/hyperlink" Target="https://mhclg.sharepoint.com/:i:/s/DevelopmentPlans/EVktz4ps2nhJlEQOS9hjffQBzMTtD8P2GGEKflsKB9pNxA?e=umZhCT" TargetMode="External"/><Relationship Id="rId156" Type="http://schemas.openxmlformats.org/officeDocument/2006/relationships/hyperlink" Target="https://www.southlakeland.gov.uk/planning-and-building/south-lakeland-local-plan/local-plan-review/2021-issues-and-options-and-second-call-for-sites/" TargetMode="External"/><Relationship Id="rId363" Type="http://schemas.openxmlformats.org/officeDocument/2006/relationships/hyperlink" Target="https://www.wolverhampton.gov.uk/planning/planning-policies/local-development-scheme-lds" TargetMode="External"/><Relationship Id="rId570" Type="http://schemas.openxmlformats.org/officeDocument/2006/relationships/hyperlink" Target="https://www.knowsley.gov.uk/planning-and-development/planning-policy/adopted-documents" TargetMode="External"/><Relationship Id="rId223" Type="http://schemas.openxmlformats.org/officeDocument/2006/relationships/hyperlink" Target="https://www.elmbridge.gov.uk/planning/new-local-plan/new-local-plan-timetable" TargetMode="External"/><Relationship Id="rId430" Type="http://schemas.openxmlformats.org/officeDocument/2006/relationships/hyperlink" Target="https://www.shropshire.gov.uk/media/29482/local-development-scheme-lds-february-2025.pdf" TargetMode="External"/><Relationship Id="rId668" Type="http://schemas.openxmlformats.org/officeDocument/2006/relationships/hyperlink" Target="https://www.winchester.gov.uk/planning-policy/winchester-district-local-plan-2018-2038-emerging/local-development-scheme" TargetMode="External"/><Relationship Id="rId18" Type="http://schemas.openxmlformats.org/officeDocument/2006/relationships/hyperlink" Target="https://www.harrogate.gov.uk/info/20101/planning_policy_and_the_local_plan/559/local_development_scheme" TargetMode="External"/><Relationship Id="rId528" Type="http://schemas.openxmlformats.org/officeDocument/2006/relationships/hyperlink" Target="https://www.pendle.gov.uk/downloads/file/7888/local_development_scheme_eighth_revision_2024" TargetMode="External"/><Relationship Id="rId735" Type="http://schemas.openxmlformats.org/officeDocument/2006/relationships/hyperlink" Target="https://swale.gov.uk/__data/assets/pdf_file/0003/502905/Local_Development_Scheme_July_2025.pdf" TargetMode="External"/><Relationship Id="rId167" Type="http://schemas.openxmlformats.org/officeDocument/2006/relationships/hyperlink" Target="https://www.midsussex.gov.uk/planning-building/mid-sussex-district-plan/district-plan-review/" TargetMode="External"/><Relationship Id="rId374" Type="http://schemas.openxmlformats.org/officeDocument/2006/relationships/hyperlink" Target="https://www.greatercambridgeplanning.org/local-and-neighbourhood-planning/emerging-plans-and-guidance/local-development-scheme" TargetMode="External"/><Relationship Id="rId581" Type="http://schemas.openxmlformats.org/officeDocument/2006/relationships/hyperlink" Target="https://www.hillingdon.gov.uk/media/15950/Local-Development-Scheme-2025/pdf/q3Local_Development_Scheme_2025.pdf?m=1741272791747" TargetMode="External"/><Relationship Id="rId71" Type="http://schemas.openxmlformats.org/officeDocument/2006/relationships/hyperlink" Target="https://www.cannockchasedc.gov.uk/residents/planning/planning-policy/cannock-chase-local-plan" TargetMode="External"/><Relationship Id="rId234" Type="http://schemas.openxmlformats.org/officeDocument/2006/relationships/hyperlink" Target="https://www.rbwm.gov.uk/home/planning-and-building-control/planning-policy/emerging-plans-and-policies/local-development-scheme-timetable" TargetMode="External"/><Relationship Id="rId679" Type="http://schemas.openxmlformats.org/officeDocument/2006/relationships/hyperlink" Target="https://www.dacorum.gov.uk/docs/default-source/strategic-planning/local-development-schemea449724551156b7f9bc7ff00000246a4.pdf?sfvrsn=315c199e_3" TargetMode="External"/><Relationship Id="rId802" Type="http://schemas.openxmlformats.org/officeDocument/2006/relationships/hyperlink" Target="https://www.hastings.gov.uk/content/localdevelopmentscheme/Local_Development_Scheme_update_December_2025.pdf" TargetMode="External"/><Relationship Id="rId2" Type="http://schemas.openxmlformats.org/officeDocument/2006/relationships/hyperlink" Target="https://www.adur-worthing.gov.uk/worthing-ldf/local-development-scheme/" TargetMode="External"/><Relationship Id="rId29" Type="http://schemas.openxmlformats.org/officeDocument/2006/relationships/hyperlink" Target="http://www.solihull.gov.uk/Resident/Planning/appealsenforcement/planmaking/ldf/localplan" TargetMode="External"/><Relationship Id="rId441" Type="http://schemas.openxmlformats.org/officeDocument/2006/relationships/hyperlink" Target="https://www.babergh.gov.uk/documents/d/asset-library-54706/babergh-and-mid-suffolk-joint-local-development-scheme-2025-2029" TargetMode="External"/><Relationship Id="rId539" Type="http://schemas.openxmlformats.org/officeDocument/2006/relationships/hyperlink" Target="https://www.northyorks.gov.uk/sites/default/files/2025-03/Local%20Development%20Scheme%20March%202025%20Final.pdf" TargetMode="External"/><Relationship Id="rId746" Type="http://schemas.openxmlformats.org/officeDocument/2006/relationships/hyperlink" Target="https://www.broxtowe.gov.uk/for-you/planning/planning-policy/local-development-scheme/" TargetMode="External"/><Relationship Id="rId178" Type="http://schemas.openxmlformats.org/officeDocument/2006/relationships/hyperlink" Target="https://www.aylesburyvaledc.gov.uk/section/vale-aylesbury-local-plan-valp-2013-2033" TargetMode="External"/><Relationship Id="rId301" Type="http://schemas.openxmlformats.org/officeDocument/2006/relationships/hyperlink" Target="https://beta.bathnes.gov.uk/policy-and-documents-library/local-development-scheme" TargetMode="External"/><Relationship Id="rId82" Type="http://schemas.openxmlformats.org/officeDocument/2006/relationships/hyperlink" Target="https://consultations.leicester.gov.uk/sec/leicester-local-plan-reference-documents/user_uploads/eo-ref-doc.pdf" TargetMode="External"/><Relationship Id="rId385" Type="http://schemas.openxmlformats.org/officeDocument/2006/relationships/hyperlink" Target="https://www.medway.gov.uk/info/200149/planning_policy/597/local_development_scheme_and_monitoring" TargetMode="External"/><Relationship Id="rId592" Type="http://schemas.openxmlformats.org/officeDocument/2006/relationships/hyperlink" Target="https://www.southkesteven.gov.uk/planning-building-control/planning-policy-local-plans/local-plan-review" TargetMode="External"/><Relationship Id="rId606" Type="http://schemas.openxmlformats.org/officeDocument/2006/relationships/hyperlink" Target="https://www.dorsetcouncil.gov.uk/planning-buildings-land/planning-policy/purbeck/purbeck-local-plan-review.aspx" TargetMode="External"/><Relationship Id="rId813" Type="http://schemas.openxmlformats.org/officeDocument/2006/relationships/hyperlink" Target="https://www.westoxon.gov.uk/media/pqjl21wd/lds-october-2025.pdf" TargetMode="External"/><Relationship Id="rId245" Type="http://schemas.openxmlformats.org/officeDocument/2006/relationships/hyperlink" Target="https://www.redbridge.gov.uk/media/13026/redbridge-local-development-scheme-2025-web-version.pdf" TargetMode="External"/><Relationship Id="rId452" Type="http://schemas.openxmlformats.org/officeDocument/2006/relationships/hyperlink" Target="https://www.westmorlandandfurness.gov.uk/sites/default/files/2025-03/Westmorland%20and%20Furness%20LDS%20February%202025.pdf" TargetMode="External"/><Relationship Id="rId105" Type="http://schemas.openxmlformats.org/officeDocument/2006/relationships/hyperlink" Target="https://www.copeland.gov.uk/content/copeland-local-plan" TargetMode="External"/><Relationship Id="rId312" Type="http://schemas.openxmlformats.org/officeDocument/2006/relationships/hyperlink" Target="https://www.brighton-hove.gov.uk/planning/planning-policy/local-development-scheme-2023-2026" TargetMode="External"/><Relationship Id="rId757" Type="http://schemas.openxmlformats.org/officeDocument/2006/relationships/hyperlink" Target="https://www.eastriding.gov.uk/planning-permission-and-building-control/planning-policy-and-the-local-plan/local-development-scheme/" TargetMode="External"/><Relationship Id="rId93" Type="http://schemas.openxmlformats.org/officeDocument/2006/relationships/hyperlink" Target="https://www.norwich.gov.uk/downloads/file/1671/local_development_scheme" TargetMode="External"/><Relationship Id="rId189" Type="http://schemas.openxmlformats.org/officeDocument/2006/relationships/hyperlink" Target="https://www.midsussex.gov.uk/planning-building/consultation-monitoring/" TargetMode="External"/><Relationship Id="rId396" Type="http://schemas.openxmlformats.org/officeDocument/2006/relationships/hyperlink" Target="https://www.ne-derbyshire.gov.uk/planning-and-local-plan/planning-policy-and-local-plan/local-development-scheme" TargetMode="External"/><Relationship Id="rId617" Type="http://schemas.openxmlformats.org/officeDocument/2006/relationships/hyperlink" Target="https://www.brent.gov.uk/-/media/files/resident-documents/planning-and-bc-documents/local-development-scheme.pdf?rev=87535829340143c9af2ccdadddce3d1c&amp;hash=0AE68BB76ED56E989EDA46E99B6A031A" TargetMode="External"/><Relationship Id="rId824" Type="http://schemas.openxmlformats.org/officeDocument/2006/relationships/hyperlink" Target="https://www.manchester.gov.uk/info/200074/planning/1804/local_development_scheme" TargetMode="External"/><Relationship Id="rId256" Type="http://schemas.openxmlformats.org/officeDocument/2006/relationships/hyperlink" Target="https://www.harrow.gov.uk/planning-developments/local-development-scheme?documentId=12692&amp;categoryId=210273" TargetMode="External"/><Relationship Id="rId463" Type="http://schemas.openxmlformats.org/officeDocument/2006/relationships/hyperlink" Target="https://www.waverley.gov.uk/Portals/0/Documents/services/planning-and-building/planning%20policy/Final%20LDS%20Update%20March%202025.pdf?ver=kBUQCOkH0U89pFQj52OeJA%3d%3d" TargetMode="External"/><Relationship Id="rId670" Type="http://schemas.openxmlformats.org/officeDocument/2006/relationships/hyperlink" Target="https://democracy.stockport.gov.uk/documents/s255022/Appendix%201%20-%20Local%20Plan.pdf" TargetMode="External"/><Relationship Id="rId116"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23" Type="http://schemas.openxmlformats.org/officeDocument/2006/relationships/hyperlink" Target="https://www.oadby-wigston.gov.uk/pages/local_development_scheme" TargetMode="External"/><Relationship Id="rId530" Type="http://schemas.openxmlformats.org/officeDocument/2006/relationships/hyperlink" Target="https://www.nuneatonandbedworth.gov.uk/downloads/file/1638/local-development-scheme-2025-" TargetMode="External"/><Relationship Id="rId768" Type="http://schemas.openxmlformats.org/officeDocument/2006/relationships/hyperlink" Target="https://royalgreenwichnewlocalplan.commonplace.is/?utm_campaign=project_news&amp;utm_source=cp-email&amp;utm_medium=email" TargetMode="External"/><Relationship Id="rId20" Type="http://schemas.openxmlformats.org/officeDocument/2006/relationships/hyperlink" Target="https://www.islington.gov.uk/planning/planning-policy/islington-local-plan" TargetMode="External"/><Relationship Id="rId628" Type="http://schemas.openxmlformats.org/officeDocument/2006/relationships/hyperlink" Target="https://www.brighton-hove.gov.uk/planning/planning-policy/local-development-scheme-2025-2028" TargetMode="External"/><Relationship Id="rId835" Type="http://schemas.openxmlformats.org/officeDocument/2006/relationships/table" Target="../tables/table1.xml"/><Relationship Id="rId267" Type="http://schemas.openxmlformats.org/officeDocument/2006/relationships/hyperlink" Target="https://localplan.great-yarmouth.gov.uk/" TargetMode="External"/><Relationship Id="rId474" Type="http://schemas.openxmlformats.org/officeDocument/2006/relationships/hyperlink" Target="https://www.thurrock.gov.uk/sites/default/files/assets/documents/thurrock_local_development_scheme_march_2025.pdf" TargetMode="External"/><Relationship Id="rId127" Type="http://schemas.openxmlformats.org/officeDocument/2006/relationships/hyperlink" Target="https://gnplan.inconsult.uk/consult.ti/gnspgo/consultationHome" TargetMode="External"/><Relationship Id="rId681" Type="http://schemas.openxmlformats.org/officeDocument/2006/relationships/hyperlink" Target="https://www.broxbourne.gov.uk/planning/local-plan-2018-2033/1" TargetMode="External"/><Relationship Id="rId779" Type="http://schemas.openxmlformats.org/officeDocument/2006/relationships/hyperlink" Target="https://www.nottinghamcity.gov.uk/information-for-business/planning-and-building-control/planning-policy/the-local-plan-and-planning-policy/other-local-plan-related-documents/local-development-scheme-lds/" TargetMode="External"/><Relationship Id="rId31" Type="http://schemas.openxmlformats.org/officeDocument/2006/relationships/hyperlink" Target="https://www.southlakeland.gov.uk/planning-and-building/south-lakeland-local-plan/local-development-scheme-lds/" TargetMode="External"/><Relationship Id="rId334" Type="http://schemas.openxmlformats.org/officeDocument/2006/relationships/hyperlink" Target="https://www.wokingham.gov.uk/planning-policy/emerging-local-plan-update" TargetMode="External"/><Relationship Id="rId541" Type="http://schemas.openxmlformats.org/officeDocument/2006/relationships/hyperlink" Target="https://www.nwleics.gov.uk/pages/local_plan_review_progress_so_far" TargetMode="External"/><Relationship Id="rId639" Type="http://schemas.openxmlformats.org/officeDocument/2006/relationships/hyperlink" Target="https://www.dartmoor.gov.uk/__data/assets/pdf_file/0025/540826/Local_Development_Scheme-2025_Review.pdf" TargetMode="External"/><Relationship Id="rId180" Type="http://schemas.openxmlformats.org/officeDocument/2006/relationships/hyperlink" Target="https://www.brent.gov.uk/localplan" TargetMode="External"/><Relationship Id="rId278" Type="http://schemas.openxmlformats.org/officeDocument/2006/relationships/hyperlink" Target="https://www.bristol.gov.uk/files/documents/5446-bristol-local-plan-review-nov-22-further-consultation/file" TargetMode="External"/><Relationship Id="rId401" Type="http://schemas.openxmlformats.org/officeDocument/2006/relationships/hyperlink" Target="https://localplan.southend.gov.uk/local-development-scheme" TargetMode="External"/><Relationship Id="rId485" Type="http://schemas.openxmlformats.org/officeDocument/2006/relationships/hyperlink" Target="https://www.tandridge.gov.uk/Planning-and-building/Planning-strategies-and-policies/New-Local-Plan" TargetMode="External"/><Relationship Id="rId692" Type="http://schemas.openxmlformats.org/officeDocument/2006/relationships/hyperlink" Target="https://www.scilly.gov.uk/sites/default/files/planning-apps/Local%20Plan%20Timetable%202025.pdf" TargetMode="External"/><Relationship Id="rId706" Type="http://schemas.openxmlformats.org/officeDocument/2006/relationships/hyperlink" Target="https://haveyoursay.canterbury.gov.uk/draft-canterbury-district-local-plan-focused-consultation-2025?_gl=1*1oz7w7d*_ga*NjYxNzQ1NTgwLjE3NjEwNTk5MDU.*_ga_6MTT8J065V*czE3NjEwNTk5MDQkbzEkZzEkdDE3NjEwNTk5MjQkajQwJGwwJGgw" TargetMode="External"/><Relationship Id="rId42" Type="http://schemas.openxmlformats.org/officeDocument/2006/relationships/hyperlink" Target="https://www.poole.gov.uk/planning-and-building-control/planning-policy-and-guidance/local-development-scheme/" TargetMode="External"/><Relationship Id="rId138" Type="http://schemas.openxmlformats.org/officeDocument/2006/relationships/hyperlink" Target="https://www.blackburn.gov.uk/planning/planning-policies-strategies-and-guides/local-development-scheme" TargetMode="External"/><Relationship Id="rId345" Type="http://schemas.openxmlformats.org/officeDocument/2006/relationships/hyperlink" Target="https://www.northnorthants.gov.uk/planning-strategies-and-plans/north-northamptonshire-local-plan" TargetMode="External"/><Relationship Id="rId552" Type="http://schemas.openxmlformats.org/officeDocument/2006/relationships/hyperlink" Target="https://www.newark-sherwooddc.gov.uk/media/nsdc-redesign/documents-and-images/your-council/planning-policy/local-development-framework/local-development-framework/LDS-December-2024.pdf" TargetMode="External"/><Relationship Id="rId191" Type="http://schemas.openxmlformats.org/officeDocument/2006/relationships/hyperlink" Target="https://consult.torridge.gov.uk/file/6466235" TargetMode="External"/><Relationship Id="rId205" Type="http://schemas.openxmlformats.org/officeDocument/2006/relationships/hyperlink" Target="https://www.scilly.gov.uk/planning/planning-policy/local-plan-2015-2030/local-plan-review-timetable" TargetMode="External"/><Relationship Id="rId412" Type="http://schemas.openxmlformats.org/officeDocument/2006/relationships/hyperlink" Target="https://www.eastsuffolk.gov.uk/planning/planning-policy-and-local-plans/statement-of-community-involvement-and-local-development-scheme/" TargetMode="External"/><Relationship Id="rId289" Type="http://schemas.openxmlformats.org/officeDocument/2006/relationships/hyperlink" Target="https://www.stalbans.gov.uk/local-development-scheme" TargetMode="External"/><Relationship Id="rId496" Type="http://schemas.openxmlformats.org/officeDocument/2006/relationships/hyperlink" Target="https://www.spelthorne.gov.uk/media/25553/Local-Development-Scheme-3-December-2024/pdf/CD026-Local-Development-Scheme-Dec-2024-Update.pdf?m=1739526509290" TargetMode="External"/><Relationship Id="rId717" Type="http://schemas.openxmlformats.org/officeDocument/2006/relationships/hyperlink" Target="https://www.camden.gov.uk/documents/d/guest/local-development-scheme-september-2025" TargetMode="External"/><Relationship Id="rId53" Type="http://schemas.openxmlformats.org/officeDocument/2006/relationships/hyperlink" Target="https://mhclg.sharepoint.com/:i:/r/sites/DevelopmentPlans/Shared%20Documents/Data%20and%20Analysis/Planning%20Data%20Unit/Data%20Project/Short-term%20Solution/LDS%20Approach/LDS%20screen%20captures/LLE17%20-%20London%20Legacy%20LDS%202017.PNG?csf=1&amp;e=QRcea9" TargetMode="External"/><Relationship Id="rId149" Type="http://schemas.openxmlformats.org/officeDocument/2006/relationships/hyperlink" Target="https://www.horsham.gov.uk/planning/planning-policy/local-development-scheme" TargetMode="External"/><Relationship Id="rId356" Type="http://schemas.openxmlformats.org/officeDocument/2006/relationships/hyperlink" Target="https://www.adur-worthing.gov.uk/adur-local-plan-update/" TargetMode="External"/><Relationship Id="rId563" Type="http://schemas.openxmlformats.org/officeDocument/2006/relationships/hyperlink" Target="https://www.lichfielddc.gov.uk/downloads/file/2753/local-development-scheme-2025" TargetMode="External"/><Relationship Id="rId770" Type="http://schemas.openxmlformats.org/officeDocument/2006/relationships/hyperlink" Target="https://www.meltonplan.co.uk/_files/ugd/c2f881_a3f60d46509d4e8ca458ca0c4fd3884b.pdf" TargetMode="External"/><Relationship Id="rId216" Type="http://schemas.openxmlformats.org/officeDocument/2006/relationships/hyperlink" Target="https://www.gosport.gov.uk/lds" TargetMode="External"/><Relationship Id="rId423" Type="http://schemas.openxmlformats.org/officeDocument/2006/relationships/hyperlink" Target="https://www.northyorkmoors.org.uk/planning/policy/local-development-scheme-and-statement-of-community-involvement/local-development-scheme-and-statement-of-community-involvement" TargetMode="External"/><Relationship Id="rId630" Type="http://schemas.openxmlformats.org/officeDocument/2006/relationships/hyperlink" Target="https://www.islington.gov.uk/-/media/sharepoint-lists/public-records/planningandbuildingcontrol/publicity/publicconsultation/20252026/islington-local-development-scheme-2025.pdf?la=en&amp;hash=44FEE48BE761FBE8C35730B0575CEDA0D48EF6E2" TargetMode="External"/><Relationship Id="rId728" Type="http://schemas.openxmlformats.org/officeDocument/2006/relationships/hyperlink" Target="https://www.welhat.gov.uk/downloads/file/1622/lds-august-2025" TargetMode="External"/><Relationship Id="rId64" Type="http://schemas.openxmlformats.org/officeDocument/2006/relationships/hyperlink" Target="https://localplan.northlincs.gov.uk/evidence/issues_and_options.pdf" TargetMode="External"/><Relationship Id="rId367" Type="http://schemas.openxmlformats.org/officeDocument/2006/relationships/hyperlink" Target="https://www.dudley.gov.uk/residents/planning/planning-policy/dudley-local-plan/local-development-scheme/" TargetMode="External"/><Relationship Id="rId574" Type="http://schemas.openxmlformats.org/officeDocument/2006/relationships/hyperlink" Target="https://www.rbkc.gov.uk/planning-and-building-control/planning-policy/local-plan" TargetMode="External"/><Relationship Id="rId227" Type="http://schemas.openxmlformats.org/officeDocument/2006/relationships/hyperlink" Target="https://www.tandridge.gov.uk/Planning-and-building/Planning-strategies-and-policies/Local-Plan-2033-emerging-planning-policies/Local-Development-Scheme" TargetMode="External"/><Relationship Id="rId781" Type="http://schemas.openxmlformats.org/officeDocument/2006/relationships/hyperlink" Target="https://bathnesplaces.co.uk/localplan/" TargetMode="External"/><Relationship Id="rId434" Type="http://schemas.openxmlformats.org/officeDocument/2006/relationships/hyperlink" Target="https://www.kingston.gov.uk/new-local-plan" TargetMode="External"/><Relationship Id="rId641" Type="http://schemas.openxmlformats.org/officeDocument/2006/relationships/hyperlink" Target="https://haveyoursay.ashford.gov.uk/draft-lp42-consultation" TargetMode="External"/><Relationship Id="rId739" Type="http://schemas.openxmlformats.org/officeDocument/2006/relationships/hyperlink" Target="https://www.basildon.gov.uk/media/12610/Basildon-Borough-Council-Local-Development-Scheme-2025-2026/pdf/Basildon_Borough_Council_Local_Development_Scheme_2025-2026.pdf?m=1761645190953" TargetMode="External"/><Relationship Id="rId280" Type="http://schemas.openxmlformats.org/officeDocument/2006/relationships/hyperlink" Target="https://www.testvalley.gov.uk/planning-services/planningpolicy/local-development-framework/local-plan-2040/draft-local-plan-2040?chapter=2" TargetMode="External"/><Relationship Id="rId501" Type="http://schemas.openxmlformats.org/officeDocument/2006/relationships/hyperlink" Target="https://www.sunderland.gov.uk/media/35141/Local-Development-Scheme-2025/pdf/LDS_February_2025.pdf?m=1741165256680" TargetMode="External"/><Relationship Id="rId75" Type="http://schemas.openxmlformats.org/officeDocument/2006/relationships/hyperlink" Target="https://mhclg.sharepoint.com/sites/DevelopmentPlans/Shared%20Documents/Data%20and%20Analysis/Planning%20Data%20Unit/LDS%20&amp;%20Reg%2018%20Monitoring/LDS%20Screenshots/SOL20%20-%20Solihull%20LDS%202020.PNG" TargetMode="External"/><Relationship Id="rId140" Type="http://schemas.openxmlformats.org/officeDocument/2006/relationships/hyperlink" Target="https://www.wealden.gov.uk/planning-and-building-control/planning-policy/planning-policy-documents/local-development-scheme/" TargetMode="External"/><Relationship Id="rId378" Type="http://schemas.openxmlformats.org/officeDocument/2006/relationships/hyperlink" Target="https://www.coventry.gov.uk/planning-policy/coventry-local-plan-2011-2031/7" TargetMode="External"/><Relationship Id="rId585" Type="http://schemas.openxmlformats.org/officeDocument/2006/relationships/hyperlink" Target="https://burnley.gov.uk/wp-content/uploads/2025/03/LDS-2025-2028-6-March-2025-Final.pdf" TargetMode="External"/><Relationship Id="rId792" Type="http://schemas.openxmlformats.org/officeDocument/2006/relationships/hyperlink" Target="https://www.trafford.gov.uk/planning/planning-policy-and-strategy/new-draft-trafford-local-plan" TargetMode="External"/><Relationship Id="rId806" Type="http://schemas.openxmlformats.org/officeDocument/2006/relationships/hyperlink" Target="https://www.ribblevalley.gov.uk/downloads/download/325/local-development-scheme-lds-" TargetMode="External"/><Relationship Id="rId6" Type="http://schemas.openxmlformats.org/officeDocument/2006/relationships/hyperlink" Target="https://www.blaby.gov.uk/planning-and-building/local-plan/about-the-local-plan/" TargetMode="External"/><Relationship Id="rId238" Type="http://schemas.openxmlformats.org/officeDocument/2006/relationships/hyperlink" Target="https://www.sevenoaks.gov.uk/directory_record/8/local_development_scheme" TargetMode="External"/><Relationship Id="rId445" Type="http://schemas.openxmlformats.org/officeDocument/2006/relationships/hyperlink" Target="https://www.barnet.gov.uk/sites/default/files/appendix_g_-_local_development_scheme.pdf" TargetMode="External"/><Relationship Id="rId652" Type="http://schemas.openxmlformats.org/officeDocument/2006/relationships/hyperlink" Target="https://www.eastsuffolk.gov.uk/assets/Planning/Planning-Policy-and-Local-Plans/Local-Plans/Local-Devlopment-Scheme-March-2025-.pdf" TargetMode="External"/><Relationship Id="rId291" Type="http://schemas.openxmlformats.org/officeDocument/2006/relationships/hyperlink" Target="https://www.rother.gov.uk/planning-and-building-control/planning-policy/emerging-local-plan/local-plan-review/" TargetMode="External"/><Relationship Id="rId305" Type="http://schemas.openxmlformats.org/officeDocument/2006/relationships/hyperlink" Target="https://www.tamworth.gov.uk/planning/planning-policy/local-development-scheme" TargetMode="External"/><Relationship Id="rId512" Type="http://schemas.openxmlformats.org/officeDocument/2006/relationships/hyperlink" Target="https://www.google.co.uk/url?sa=t&amp;rct=j&amp;q=&amp;esrc=s&amp;source=web&amp;cd=&amp;ved=2ahUKEwik_f2f0Y6NAxVHWEEAHdQZFucQFnoECA8QAQ&amp;url=https%3A%2F%2Fwww.southderbyshire.gov.uk%2Fassets%2Fattach%2F10807%2FLocal-Development-Scheme-2022-to-2025.pdf&amp;usg=AOvVaw0yVFfo_oIjAoVE989nxxvI&amp;opi=89978449" TargetMode="External"/><Relationship Id="rId86" Type="http://schemas.openxmlformats.org/officeDocument/2006/relationships/hyperlink" Target="https://www.eastriding.gov.uk/planning-permission-and-building-control/planning-policy-and-the-local-plan/east-riding-local-plan-review/" TargetMode="External"/><Relationship Id="rId151" Type="http://schemas.openxmlformats.org/officeDocument/2006/relationships/hyperlink" Target="https://www.thanet.gov.uk/info-pages/local-development-scheme/" TargetMode="External"/><Relationship Id="rId389" Type="http://schemas.openxmlformats.org/officeDocument/2006/relationships/hyperlink" Target="https://www.runnymede.gov.uk/downloads/file/2477/runnymede-lds-2024-2028" TargetMode="External"/><Relationship Id="rId596" Type="http://schemas.openxmlformats.org/officeDocument/2006/relationships/hyperlink" Target="https://www.gosport.gov.uk/media/1736/Local-Development-Scheme-2025/pdf/Local_Development_Scheme_2025.pdf?m=1741864928873" TargetMode="External"/><Relationship Id="rId817" Type="http://schemas.openxmlformats.org/officeDocument/2006/relationships/hyperlink" Target="https://www.rochdale.gov.uk/downloads/download/280/local-development-scheme-document" TargetMode="External"/><Relationship Id="rId249" Type="http://schemas.openxmlformats.org/officeDocument/2006/relationships/hyperlink" Target="https://consult.torridge.gov.uk/kse/folder/94518" TargetMode="External"/><Relationship Id="rId456" Type="http://schemas.openxmlformats.org/officeDocument/2006/relationships/hyperlink" Target="https://www.n-kesteven.gov.uk/sites/default/files/2025-03/Central%20Lincolnshire%20Local%20Development%20Scheme%20March%202025.pdf" TargetMode="External"/><Relationship Id="rId663" Type="http://schemas.openxmlformats.org/officeDocument/2006/relationships/hyperlink" Target="https://www.cityoflondon.gov.uk/services/planning/planning-policy/city-plan-2040" TargetMode="External"/><Relationship Id="rId13" Type="http://schemas.openxmlformats.org/officeDocument/2006/relationships/hyperlink" Target="https://www.barrowbc.gov.uk/residents/planning/planning-policy/examination-of-local-plan/examination-library/supporting-documents/" TargetMode="External"/><Relationship Id="rId109" Type="http://schemas.openxmlformats.org/officeDocument/2006/relationships/hyperlink" Target="https://www.somersetwestandtaunton.gov.uk/media/1953/district-wide-lp-ctte-report-lds-appendix-1-july-2019-final-published-version.pdf" TargetMode="External"/><Relationship Id="rId316" Type="http://schemas.openxmlformats.org/officeDocument/2006/relationships/hyperlink" Target="https://www.hinckley-bosworth.gov.uk/info/200398/local_plan_review_2020_to_2041/2004/regulation_18_consultation_2024" TargetMode="External"/><Relationship Id="rId523" Type="http://schemas.openxmlformats.org/officeDocument/2006/relationships/hyperlink" Target="https://www.redcar-cleveland.gov.uk/planning/local-plan/local-plan-documents-and-evidence/local-plan-development-scheme" TargetMode="External"/><Relationship Id="rId55" Type="http://schemas.openxmlformats.org/officeDocument/2006/relationships/hyperlink" Target="https://www.royalgreenwich.gov.uk/downloads/file/6011/local_development_scheme_2024" TargetMode="External"/><Relationship Id="rId97" Type="http://schemas.openxmlformats.org/officeDocument/2006/relationships/hyperlink" Target="https://www.cravendc.gov.uk/planning/craven-local-plan/" TargetMode="External"/><Relationship Id="rId120"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58" Type="http://schemas.openxmlformats.org/officeDocument/2006/relationships/hyperlink" Target="https://www.eaststaffsbc.gov.uk/sites/default/files/docs/planning/planningpolicy/localplan2012-2031/EDR%20243.24%20Reg%2010a%20Review%20of%20the%20Local%20Plan%202024%20(signed%20off).pdf" TargetMode="External"/><Relationship Id="rId565" Type="http://schemas.openxmlformats.org/officeDocument/2006/relationships/hyperlink" Target="https://www.lewes-eastbourne.gov.uk/media/4416/Lewes-Local-Development-Scheme-2025-2028/pdf/Lewes_Local_Development_Scheme_2025-2028_-_adopted_version.pdf?m=1741344747180" TargetMode="External"/><Relationship Id="rId730" Type="http://schemas.openxmlformats.org/officeDocument/2006/relationships/hyperlink" Target="https://www.oxford.gov.uk/planning-policy/local-development-scheme-lds" TargetMode="External"/><Relationship Id="rId772" Type="http://schemas.openxmlformats.org/officeDocument/2006/relationships/hyperlink" Target="https://www.stevenage.gov.uk/documents/planning-policy/local-development-scheme/local-development-scheme-june-2025.pdf" TargetMode="External"/><Relationship Id="rId828" Type="http://schemas.openxmlformats.org/officeDocument/2006/relationships/hyperlink" Target="https://www.oldham.gov.uk/downloads/download/2129/local_development_scheme_2025" TargetMode="External"/><Relationship Id="rId162" Type="http://schemas.openxmlformats.org/officeDocument/2006/relationships/hyperlink" Target="https://www.e-lindsey.gov.uk/media/17990/Issues-and-Options-Consultation-Document/pdf/Issues_and_Options_Consultation_Document.pdf?m=637484728089170000" TargetMode="External"/><Relationship Id="rId218" Type="http://schemas.openxmlformats.org/officeDocument/2006/relationships/hyperlink" Target="https://www.guildford.gov.uk/lds" TargetMode="External"/><Relationship Id="rId425" Type="http://schemas.openxmlformats.org/officeDocument/2006/relationships/hyperlink" Target="https://www.basingstoke.gov.uk/LDS" TargetMode="External"/><Relationship Id="rId467" Type="http://schemas.openxmlformats.org/officeDocument/2006/relationships/hyperlink" Target="https://storymaps.arcgis.com/stories/d8a20681c21e465191c46f54b0c82f58" TargetMode="External"/><Relationship Id="rId632" Type="http://schemas.openxmlformats.org/officeDocument/2006/relationships/hyperlink" Target="https://www.havant.gov.uk/planning-services/planning-policy/local-plan/local-development-scheme-lds" TargetMode="External"/><Relationship Id="rId271" Type="http://schemas.openxmlformats.org/officeDocument/2006/relationships/hyperlink" Target="https://strategiclocalplan.org/strategic-and-local-plan-timetable/" TargetMode="External"/><Relationship Id="rId674" Type="http://schemas.openxmlformats.org/officeDocument/2006/relationships/hyperlink" Target="https://www.derby.gov.uk/media/derbycitycouncil/contentassets/documents/environmentandplanning/planning/pispondon/12-07-local-development-scheme-v9-2025.pdf" TargetMode="External"/><Relationship Id="rId24" Type="http://schemas.openxmlformats.org/officeDocument/2006/relationships/hyperlink" Target="https://www.newforestnpa.gov.uk/planning/policies-in-detail/" TargetMode="External"/><Relationship Id="rId66" Type="http://schemas.openxmlformats.org/officeDocument/2006/relationships/hyperlink" Target="https://mhclg.sharepoint.com/sites/DevelopmentPlans/Shared%20Documents/Data%20and%20Analysis/Planning%20Data%20Unit/LDS%20&amp;%20Reg%2018%20Monitoring/LDS%20Screenshots/BAR20%20-%20Barnet%20LDS%20Jan%202020.PNG" TargetMode="External"/><Relationship Id="rId131" Type="http://schemas.openxmlformats.org/officeDocument/2006/relationships/hyperlink" Target="https://www.derbyshiredales.gov.uk/planning-a-building-control/planning-policy/local-development-scheme" TargetMode="External"/><Relationship Id="rId327" Type="http://schemas.openxmlformats.org/officeDocument/2006/relationships/hyperlink" Target="https://www.sutton.gov.uk/w/the-local-plan" TargetMode="External"/><Relationship Id="rId369" Type="http://schemas.openxmlformats.org/officeDocument/2006/relationships/hyperlink" Target="https://www.camden.gov.uk/planning-guidance?inheritRedirect=true" TargetMode="External"/><Relationship Id="rId534" Type="http://schemas.openxmlformats.org/officeDocument/2006/relationships/hyperlink" Target="https://www.norwich.gov.uk/download/downloads/id/1671/local_development_scheme_lds_-_march_2025.pdf" TargetMode="External"/><Relationship Id="rId576" Type="http://schemas.openxmlformats.org/officeDocument/2006/relationships/hyperlink" Target="https://www.hyndburnbc.gov.uk/local-development-scheme/" TargetMode="External"/><Relationship Id="rId741" Type="http://schemas.openxmlformats.org/officeDocument/2006/relationships/hyperlink" Target="https://www.bromley.gov.uk/planning-policy/review-bromley-local-plan/2" TargetMode="External"/><Relationship Id="rId783" Type="http://schemas.openxmlformats.org/officeDocument/2006/relationships/hyperlink" Target="https://www.braintree.gov.uk/downloads/file/2023/local-development-scheme" TargetMode="External"/><Relationship Id="rId173" Type="http://schemas.openxmlformats.org/officeDocument/2006/relationships/hyperlink" Target="https://www.rother.gov.uk/planning-and-building-control/planning-policy/engagement-and-monitoring-2/lds/" TargetMode="External"/><Relationship Id="rId229" Type="http://schemas.openxmlformats.org/officeDocument/2006/relationships/hyperlink" Target="https://www.sandwell.gov.uk/planning/sandwell-local-plan" TargetMode="External"/><Relationship Id="rId380" Type="http://schemas.openxmlformats.org/officeDocument/2006/relationships/hyperlink" Target="https://www.peakdistrict.gov.uk/planning/policies-and-guides/the-local-plan" TargetMode="External"/><Relationship Id="rId436" Type="http://schemas.openxmlformats.org/officeDocument/2006/relationships/hyperlink" Target="https://www.rushcliffe.gov.uk/media/v4smssns/rbc-revised-lds-2025_final.pdf" TargetMode="External"/><Relationship Id="rId601" Type="http://schemas.openxmlformats.org/officeDocument/2006/relationships/hyperlink" Target="https://www.wirral.gov.uk/sites/default/files/all/planning%20and%20building/Local%20plans%20and%20planning%20policy/Local%20plans/Core%20strategy%20local%20plan/Consultation%20on%20Spatial%20Options/Wirral%20Core%20Strategy%20Spatial%20Options%20Consultation%20Letter.pdf" TargetMode="External"/><Relationship Id="rId643" Type="http://schemas.openxmlformats.org/officeDocument/2006/relationships/hyperlink" Target="https://www.cumberland.gov.uk/planning-and-building-control/planning-policy/cumberland-local-plan-issues-and-options-consultation" TargetMode="External"/><Relationship Id="rId240" Type="http://schemas.openxmlformats.org/officeDocument/2006/relationships/hyperlink" Target="https://www.colchester.gov.uk/local-plan/local-development-scheme/" TargetMode="External"/><Relationship Id="rId478" Type="http://schemas.openxmlformats.org/officeDocument/2006/relationships/hyperlink" Target="https://www.gloucester.gov.uk/media/fwch2m4q/gloucester-local-development-scheme-february-2025.pdf" TargetMode="External"/><Relationship Id="rId685" Type="http://schemas.openxmlformats.org/officeDocument/2006/relationships/hyperlink" Target="https://www.breckland.gov.uk/article/19942/Local-Plan-Full-Update" TargetMode="External"/><Relationship Id="rId35" Type="http://schemas.openxmlformats.org/officeDocument/2006/relationships/hyperlink" Target="https://www.queenelizabetholympicpark.co.uk/-/media/lldc/planning/local-development-scheme-2017.ashx?la=en" TargetMode="External"/><Relationship Id="rId77" Type="http://schemas.openxmlformats.org/officeDocument/2006/relationships/hyperlink" Target="https://www.cherwell.gov.uk/info/33/planning-policy/382/local-development-scheme" TargetMode="External"/><Relationship Id="rId100"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282" Type="http://schemas.openxmlformats.org/officeDocument/2006/relationships/hyperlink" Target="https://www.chelmsford.gov.uk/media/jxuccf4z/preferred-options-local-plan-consultation-document.pdf" TargetMode="External"/><Relationship Id="rId338" Type="http://schemas.openxmlformats.org/officeDocument/2006/relationships/hyperlink" Target="https://www.whitehorsedc.gov.uk/vale-of-white-horse-district-council/planning-and-development/local-plan-and-planning-policies/lds/" TargetMode="External"/><Relationship Id="rId503" Type="http://schemas.openxmlformats.org/officeDocument/2006/relationships/hyperlink" Target="https://www.hertsmere.gov.uk/planning-building-control/planning-policy/hertsmere-local-plan/new-local-plan/local-development-scheme-2025" TargetMode="External"/><Relationship Id="rId545" Type="http://schemas.openxmlformats.org/officeDocument/2006/relationships/hyperlink" Target="https://www.north-norfolk.gov.uk/media/10931/local-development-scheme-timetable-february-2025.pdf" TargetMode="External"/><Relationship Id="rId587" Type="http://schemas.openxmlformats.org/officeDocument/2006/relationships/hyperlink" Target="https://www.exmoor-nationalpark.gov.uk/__data/assets/pdf_file/0027/141858/Exmoor-National-Park-Local-Development-Scheme-2025.pdf" TargetMode="External"/><Relationship Id="rId710" Type="http://schemas.openxmlformats.org/officeDocument/2006/relationships/hyperlink" Target="https://newforest.gov.uk/media/4557/Local-Development-Scheme-December-2025/pdf/Local_Development_Scheme_December_2025_1t7bfq1a0y9zp.pdf?m=1765967588320" TargetMode="External"/><Relationship Id="rId752" Type="http://schemas.openxmlformats.org/officeDocument/2006/relationships/hyperlink" Target="https://www.stroud.gov.uk/media/ko1gvlx2/local-development-scheme-2025.pdf" TargetMode="External"/><Relationship Id="rId808" Type="http://schemas.openxmlformats.org/officeDocument/2006/relationships/hyperlink" Target="https://www.salford.gov.uk/planning-building-and-regeneration/planning-policies/local-planning-policy/salfords-development-plan/" TargetMode="External"/><Relationship Id="rId8" Type="http://schemas.openxmlformats.org/officeDocument/2006/relationships/hyperlink" Target="http://www.southeastlincslocalplan.org/wp-content/uploads/2017/06/Local-Development-Scheme-June-2017.pdf" TargetMode="External"/><Relationship Id="rId142" Type="http://schemas.openxmlformats.org/officeDocument/2006/relationships/hyperlink" Target="https://www.winchester.gov.uk/planning-policy/winchester-district-local-plan-2018-2038-emerging/local-development-scheme" TargetMode="External"/><Relationship Id="rId184" Type="http://schemas.openxmlformats.org/officeDocument/2006/relationships/hyperlink" Target="https://new.fylde.gov.uk/resident/planning/planning-policy-local-plan/local-development-scheme/" TargetMode="External"/><Relationship Id="rId391" Type="http://schemas.openxmlformats.org/officeDocument/2006/relationships/hyperlink" Target="https://www.stockport.gov.uk/stockport-local-development-scheme?conesso_link_tag=de594a334&amp;utm_campaign=Stockport+LDS+July2024&amp;utm_medium=email&amp;utm_source=Conesso" TargetMode="External"/><Relationship Id="rId405" Type="http://schemas.openxmlformats.org/officeDocument/2006/relationships/hyperlink" Target="https://tunbridgewells.gov.uk/planning/planning-policy/local-development-scheme" TargetMode="External"/><Relationship Id="rId447" Type="http://schemas.openxmlformats.org/officeDocument/2006/relationships/hyperlink" Target="https://www.wyre.gov.uk/local-plan" TargetMode="External"/><Relationship Id="rId612" Type="http://schemas.openxmlformats.org/officeDocument/2006/relationships/hyperlink" Target="https://new.fylde.gov.uk/wp-content/uploads/2025/02/Fylde-LDS-Jan-2025.pdf" TargetMode="External"/><Relationship Id="rId794" Type="http://schemas.openxmlformats.org/officeDocument/2006/relationships/hyperlink" Target="https://www.tameside.gov.uk/strategicplanning/localdevelopmentscheme" TargetMode="External"/><Relationship Id="rId251" Type="http://schemas.openxmlformats.org/officeDocument/2006/relationships/hyperlink" Target="https://www.uttlesford.gov.uk/local-plan-timetable" TargetMode="External"/><Relationship Id="rId489" Type="http://schemas.openxmlformats.org/officeDocument/2006/relationships/hyperlink" Target="https://www.surreyheath.gov.uk/planning-and-building-control/planning-policy/development-plan/local-development-scheme" TargetMode="External"/><Relationship Id="rId654" Type="http://schemas.openxmlformats.org/officeDocument/2006/relationships/hyperlink" Target="https://www.rochford.gov.uk/media/3162" TargetMode="External"/><Relationship Id="rId696" Type="http://schemas.openxmlformats.org/officeDocument/2006/relationships/hyperlink" Target="https://www.southtyneside.gov.uk/media/9067/Local-Development-Scheme-2025/pdf/South_Tyneside_Local_Development_Scheme_2025_FINAL.pdf?m=1741700314627" TargetMode="External"/><Relationship Id="rId46" Type="http://schemas.openxmlformats.org/officeDocument/2006/relationships/hyperlink" Target="https://www.haringey.gov.uk/planning-and-building-control/planning/planning-policy/local-plan/local-development-scheme-lds" TargetMode="External"/><Relationship Id="rId293" Type="http://schemas.openxmlformats.org/officeDocument/2006/relationships/hyperlink" Target="https://www.west-norfolk.gov.uk/info/20214/emerging_local_plan_review/500/local_development_scheme" TargetMode="External"/><Relationship Id="rId307" Type="http://schemas.openxmlformats.org/officeDocument/2006/relationships/hyperlink" Target="https://eastdevon.gov.uk/planning/planning-policy/emerging-local-plan/further-draft-local-plan-consultation/" TargetMode="External"/><Relationship Id="rId349" Type="http://schemas.openxmlformats.org/officeDocument/2006/relationships/hyperlink" Target="https://www.buckinghamshire.gov.uk/planning-and-building-control/local-development-plans-info/local-development-scheme/plans-we-will-work-on/" TargetMode="External"/><Relationship Id="rId514" Type="http://schemas.openxmlformats.org/officeDocument/2006/relationships/hyperlink" Target="https://www.rushmoor.gov.uk/planning-and-building-control/planning-policies/get-involved-in-developing-our-planning-policies/" TargetMode="External"/><Relationship Id="rId556" Type="http://schemas.openxmlformats.org/officeDocument/2006/relationships/hyperlink" Target="https://www.milton-keynes.gov.uk/planning-and-building/planning-policy/local-development-scheme" TargetMode="External"/><Relationship Id="rId721" Type="http://schemas.openxmlformats.org/officeDocument/2006/relationships/hyperlink" Target="https://www.havering.gov.uk/planning-3/planning-policy/4" TargetMode="External"/><Relationship Id="rId763" Type="http://schemas.openxmlformats.org/officeDocument/2006/relationships/hyperlink" Target="https://consultations.greatercambridgeplanning.org/draft-greater-cambridge-local-plan-consultation/document-library" TargetMode="External"/><Relationship Id="rId88" Type="http://schemas.openxmlformats.org/officeDocument/2006/relationships/hyperlink" Target="https://www.hertsmere.gov.uk/Documents/09-Planning--Building-Control/Planning-Policy/Local-Plan/Issues-and-Options-Report-final.pdf" TargetMode="External"/><Relationship Id="rId111" Type="http://schemas.openxmlformats.org/officeDocument/2006/relationships/hyperlink" Target="https://www.southsomerset.gov.uk/your-council/your-council-plan-and-strategies/planning-policy/local-plan-review-2016-2036/" TargetMode="External"/><Relationship Id="rId153" Type="http://schemas.openxmlformats.org/officeDocument/2006/relationships/hyperlink" Target="https://www.cotswold.gov.uk/planning-and-building/planning-policy/local-plan-update-and-supporting-information/" TargetMode="External"/><Relationship Id="rId195" Type="http://schemas.openxmlformats.org/officeDocument/2006/relationships/hyperlink" Target="https://www.sunderland.gov.uk/LDS" TargetMode="External"/><Relationship Id="rId209" Type="http://schemas.openxmlformats.org/officeDocument/2006/relationships/hyperlink" Target="https://www.cheshireeast.gov.uk/planning/spatial-planning/cheshire_east_local_plan/local_development_scheme.aspx" TargetMode="External"/><Relationship Id="rId360" Type="http://schemas.openxmlformats.org/officeDocument/2006/relationships/hyperlink" Target="https://www.eastleigh.gov.uk/planning-and-building/planning-policy-and-implementation/local-plan/local-plan-review/local-development-scheme" TargetMode="External"/><Relationship Id="rId416" Type="http://schemas.openxmlformats.org/officeDocument/2006/relationships/hyperlink" Target="https://www.watfordlocalplan.co.uk/timeline" TargetMode="External"/><Relationship Id="rId598" Type="http://schemas.openxmlformats.org/officeDocument/2006/relationships/hyperlink" Target="https://www.harborough.gov.uk/info/20004/planning_strategy/528/new_local_plan" TargetMode="External"/><Relationship Id="rId819" Type="http://schemas.openxmlformats.org/officeDocument/2006/relationships/hyperlink" Target="https://www.rochdale.gov.uk/planning-policy/local-plan" TargetMode="External"/><Relationship Id="rId220" Type="http://schemas.openxmlformats.org/officeDocument/2006/relationships/hyperlink" Target="https://www.southtyneside.gov.uk/article/13049/Local-Development-Scheme" TargetMode="External"/><Relationship Id="rId458" Type="http://schemas.openxmlformats.org/officeDocument/2006/relationships/hyperlink" Target="https://www.n-kesteven.gov.uk/sites/default/files/2025-03/Central%20Lincolnshire%20Local%20Development%20Scheme%20March%202025.pdf" TargetMode="External"/><Relationship Id="rId623" Type="http://schemas.openxmlformats.org/officeDocument/2006/relationships/hyperlink" Target="https://www.lewes-eastbourne.gov.uk/planning-policy/local-development-scheme/" TargetMode="External"/><Relationship Id="rId665" Type="http://schemas.openxmlformats.org/officeDocument/2006/relationships/hyperlink" Target="https://www.westberks.gov.uk/article/41108/Local-Development-Scheme-LDS" TargetMode="External"/><Relationship Id="rId830" Type="http://schemas.openxmlformats.org/officeDocument/2006/relationships/hyperlink" Target="https://www.bolton.gov.uk/planning-policy-strategy/local-plan/2" TargetMode="External"/><Relationship Id="rId15" Type="http://schemas.openxmlformats.org/officeDocument/2006/relationships/hyperlink" Target="https://www.eppingforestdc.gov.uk/planning-and-building/planning-policy/local-development-scheme/" TargetMode="External"/><Relationship Id="rId57" Type="http://schemas.openxmlformats.org/officeDocument/2006/relationships/hyperlink" Target="https://mhclg.sharepoint.com/sites/DevelopmentPlans/Shared%20Documents/Data%20and%20Analysis/LDS%20Approach/LDS%20screen%20captures/MER19%20-%20Merton%20LDS%20July%202019.PNG" TargetMode="External"/><Relationship Id="rId262" Type="http://schemas.openxmlformats.org/officeDocument/2006/relationships/hyperlink" Target="https://www.cheshirewestandchester.gov.uk/your-council/policies-and-performance/council-plans-policies-and-strategies/planning-policy/local-plan" TargetMode="External"/><Relationship Id="rId318" Type="http://schemas.openxmlformats.org/officeDocument/2006/relationships/hyperlink" Target="https://www.winchester.gov.uk/assets/attach/44452/Winchester-City-Council-Local-Development-Scheme-February-2025-Interim-.pdf" TargetMode="External"/><Relationship Id="rId525" Type="http://schemas.openxmlformats.org/officeDocument/2006/relationships/hyperlink" Target="https://cccandpcc.sharepoint.com/sites/PCCPlanningPolicyPublicData/Shared%20Documents/Forms/AllItems.aspx?viewid=d271f4bd%2D9ba9%2D45a9%2D9373%2D32cdb02c0686&amp;ga=1&amp;id=%2Fsites%2FPCCPlanningPolicyPublicData%2FShared%20Documents%2FPlanning%20Policy%2FLocal%20Plan%20Monitoring%2FLDS%2FLDS%20update%20Nov%202025%2Epdf&amp;parent=%2Fsites%2FPCCPlanningPolicyPublicData%2FShared%20Documents%2FPlanning%20Policy%2FLocal%20Plan%20Monitoring%2FLDS" TargetMode="External"/><Relationship Id="rId567" Type="http://schemas.openxmlformats.org/officeDocument/2006/relationships/hyperlink" Target="https://www.leicester.gov.uk/media/syij0syd/local-development-scheme-2025-2029.pdf" TargetMode="External"/><Relationship Id="rId732" Type="http://schemas.openxmlformats.org/officeDocument/2006/relationships/hyperlink" Target="https://www.ne-derbyshire.gov.uk/planning-and-local-plan/planning-policy-and-local-plan/local-plan-review" TargetMode="External"/><Relationship Id="rId99" Type="http://schemas.openxmlformats.org/officeDocument/2006/relationships/hyperlink" Target="https://www.bournemouth.gov.uk/planningbuilding/PlanningPolicy/bcp-local-plan/bcp-local-plan-docs/bcp-local-development-scheme.pdf" TargetMode="External"/><Relationship Id="rId122"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164" Type="http://schemas.openxmlformats.org/officeDocument/2006/relationships/hyperlink" Target="https://www.dover.gov.uk/Planning/Planning-Policy/Local-Development-Scheme.aspx" TargetMode="External"/><Relationship Id="rId371" Type="http://schemas.openxmlformats.org/officeDocument/2006/relationships/hyperlink" Target="https://www.lichfielddc.gov.uk/downloads/file/2659/local-plan-2043-issues-options" TargetMode="External"/><Relationship Id="rId774" Type="http://schemas.openxmlformats.org/officeDocument/2006/relationships/hyperlink" Target="https://wandsworth.gov.uk/media/mpxnuc3f/sd024_wandsworth_local_development_scheme_2023_2028_march_2025.pdf" TargetMode="External"/><Relationship Id="rId427" Type="http://schemas.openxmlformats.org/officeDocument/2006/relationships/hyperlink" Target="https://www.shropshire.gov.uk/planning-policy/local-planning/local-plan-review/local-development-scheme-lds/" TargetMode="External"/><Relationship Id="rId469" Type="http://schemas.openxmlformats.org/officeDocument/2006/relationships/hyperlink" Target="https://storymaps.arcgis.com/stories/d8a20681c21e465191c46f54b0c82f58" TargetMode="External"/><Relationship Id="rId634" Type="http://schemas.openxmlformats.org/officeDocument/2006/relationships/hyperlink" Target="https://m.luton.gov.uk/Page/Show/Environment/Planning/Regional%20and%20local%20planning/local-plan-2031/Pages/default.aspx" TargetMode="External"/><Relationship Id="rId676" Type="http://schemas.openxmlformats.org/officeDocument/2006/relationships/hyperlink" Target="https://www.malvernhills.gov.uk/component/fileman/?view=file&amp;routed=1&amp;name=Final%20Local%20Development%20Scheme%202023.pdf&amp;folder=Documents/South%20Worcestershire%20%20%20Local%20Development%20Scheme%20%28LDS%29%202023-2026&amp;container=fileman-files" TargetMode="External"/><Relationship Id="rId26" Type="http://schemas.openxmlformats.org/officeDocument/2006/relationships/hyperlink" Target="https://www.southsomerset.gov.uk/your-council/your-council-plan-and-strategies/planning-policy/local-plan-review-2016-2036/" TargetMode="External"/><Relationship Id="rId231" Type="http://schemas.openxmlformats.org/officeDocument/2006/relationships/hyperlink" Target="https://somersetcc.sharepoint.com/:b:/s/SCCPublic/EWSo-f_DWtZLl-8vcnEdZ0EBRajsmLC0bKJwddP4cEnvpw?e=Qxjd9C" TargetMode="External"/><Relationship Id="rId273" Type="http://schemas.openxmlformats.org/officeDocument/2006/relationships/hyperlink" Target="https://centrallocalplan.lancashire.gov.uk/documents/local-development-scheme-2024/" TargetMode="External"/><Relationship Id="rId329" Type="http://schemas.openxmlformats.org/officeDocument/2006/relationships/hyperlink" Target="https://www.sefton.gov.uk/media/tqbp05ap/local-development-scheme2025_28-february2025.pdf" TargetMode="External"/><Relationship Id="rId480" Type="http://schemas.openxmlformats.org/officeDocument/2006/relationships/hyperlink" Target="https://democracy.testvalley.gov.uk/documents/s33960/Local%20Development%20Scheme%20-%20Report.pdf" TargetMode="External"/><Relationship Id="rId536" Type="http://schemas.openxmlformats.org/officeDocument/2006/relationships/hyperlink" Target="https://www.northumberland.gov.uk/NorthumberlandCountyCouncil/media/Planning-and-Building/planning%20policy/Local%20Plan/Interim-LDS-2025-28-Final-March-2025.pdf" TargetMode="External"/><Relationship Id="rId701" Type="http://schemas.openxmlformats.org/officeDocument/2006/relationships/hyperlink" Target="https://cbccrmdata.blob.core.windows.net/noteattachment/CBC-null-LDS-Local%20Development%20Scheme%20March%202025.pdf" TargetMode="External"/><Relationship Id="rId68" Type="http://schemas.openxmlformats.org/officeDocument/2006/relationships/hyperlink" Target="https://mhclg.sharepoint.com/sites/DevelopmentPlans/Shared%20Documents/Data%20and%20Analysis/Planning%20Data%20Unit/Reg%2018%20monitoring/Screenshots/Charnwood%20April%202018%20Reg%2018%20First.PNG" TargetMode="External"/><Relationship Id="rId133" Type="http://schemas.openxmlformats.org/officeDocument/2006/relationships/hyperlink" Target="https://www.gateshead.gov.uk/article/3010/Local-Development-Scheme" TargetMode="External"/><Relationship Id="rId175" Type="http://schemas.openxmlformats.org/officeDocument/2006/relationships/hyperlink" Target="https://www.surreyheath.gov.uk/planning-and-building-control/planning-policy/development-plan/local-development-scheme" TargetMode="External"/><Relationship Id="rId340" Type="http://schemas.openxmlformats.org/officeDocument/2006/relationships/hyperlink" Target="https://www.whitehorsedc.gov.uk/vale-of-white-horse-district-council/planning-and-development/local-plan-and-planning-policies/lds/" TargetMode="External"/><Relationship Id="rId578" Type="http://schemas.openxmlformats.org/officeDocument/2006/relationships/hyperlink" Target="https://www.huntingdonshire.gov.uk/media/cnpkcvla/local-development-scheme.pdf" TargetMode="External"/><Relationship Id="rId743" Type="http://schemas.openxmlformats.org/officeDocument/2006/relationships/hyperlink" Target="https://www.middlesbrough.gov.uk/media/fl5ijvj4/local-development-scheme-2025-2027.pdf" TargetMode="External"/><Relationship Id="rId785" Type="http://schemas.openxmlformats.org/officeDocument/2006/relationships/hyperlink" Target="https://www.braintree.gov.uk/planning-building-control/braintree-district-development-plan/2" TargetMode="External"/><Relationship Id="rId200" Type="http://schemas.openxmlformats.org/officeDocument/2006/relationships/hyperlink" Target="https://www.bromley.gov.uk/planning-policy/local-development-scheme" TargetMode="External"/><Relationship Id="rId382" Type="http://schemas.openxmlformats.org/officeDocument/2006/relationships/hyperlink" Target="https://www.iow.gov.uk/environment-and-planning/planning/local-plan/local-development-scheme/" TargetMode="External"/><Relationship Id="rId438" Type="http://schemas.openxmlformats.org/officeDocument/2006/relationships/hyperlink" Target="https://www.easthants.gov.uk/media/9666/download?inline" TargetMode="External"/><Relationship Id="rId603" Type="http://schemas.openxmlformats.org/officeDocument/2006/relationships/hyperlink" Target="https://view.officeapps.live.com/op/view.aspx?src=https%3A%2F%2Fwww.milton-keynes.gov.uk%2Fsites%2Fdefault%2Ffiles%2F2024-07%2FResponse%2520Form.docx&amp;wdOrigin=BROWSELINK" TargetMode="External"/><Relationship Id="rId645" Type="http://schemas.openxmlformats.org/officeDocument/2006/relationships/hyperlink" Target="https://www.bcpcouncil.gov.uk/planning-and-building-control/planning-policy/bcp-local-plan-and-community-infrastructure-levy-cil/local-development-scheme" TargetMode="External"/><Relationship Id="rId687" Type="http://schemas.openxmlformats.org/officeDocument/2006/relationships/hyperlink" Target="https://www.breckland.gov.uk/article/19942/Local-Plan-Full-Update-2024" TargetMode="External"/><Relationship Id="rId810" Type="http://schemas.openxmlformats.org/officeDocument/2006/relationships/hyperlink" Target="https://n-somerset.gov.uk/sites/default/files/2025-12/local%20development%20scheme%20-%20December%202025.pdf" TargetMode="External"/><Relationship Id="rId242" Type="http://schemas.openxmlformats.org/officeDocument/2006/relationships/hyperlink" Target="https://hackney.gov.uk/planning-policy" TargetMode="External"/><Relationship Id="rId284" Type="http://schemas.openxmlformats.org/officeDocument/2006/relationships/hyperlink" Target="https://theconversation.southandvale.gov.uk/jlp/" TargetMode="External"/><Relationship Id="rId491" Type="http://schemas.openxmlformats.org/officeDocument/2006/relationships/hyperlink" Target="https://www.bolsover.gov.uk/services/p/planning-policy/local-development-scheme" TargetMode="External"/><Relationship Id="rId505" Type="http://schemas.openxmlformats.org/officeDocument/2006/relationships/hyperlink" Target="https://www.hertsmere.gov.uk/asset-library/local-development-scheme-2025.pdf" TargetMode="External"/><Relationship Id="rId712" Type="http://schemas.openxmlformats.org/officeDocument/2006/relationships/hyperlink" Target="https://www.north-herts.gov.uk/local-development-scheme-0" TargetMode="External"/><Relationship Id="rId37" Type="http://schemas.openxmlformats.org/officeDocument/2006/relationships/hyperlink" Target="https://my.northtyneside.gov.uk/category/1149/planning-policy-timetable-and-consultation-guidance" TargetMode="External"/><Relationship Id="rId79" Type="http://schemas.openxmlformats.org/officeDocument/2006/relationships/hyperlink" Target="https://www.northumberlandnationalpark.org.uk/planning/planning-policy/local-plan/" TargetMode="External"/><Relationship Id="rId102" Type="http://schemas.openxmlformats.org/officeDocument/2006/relationships/hyperlink" Target="https://www.somersetwestandtaunton.gov.uk/planning-policy/local-development-scheme/" TargetMode="External"/><Relationship Id="rId144" Type="http://schemas.openxmlformats.org/officeDocument/2006/relationships/hyperlink" Target="https://lewisham.gov.uk/myservices/planning/policy/adopted-local-plan/local-development-scheme" TargetMode="External"/><Relationship Id="rId547" Type="http://schemas.openxmlformats.org/officeDocument/2006/relationships/hyperlink" Target="https://m.northlincs.gov.uk/public/localplan/evidence/Local%20Development%20Scheme%20Nov%202025.pdf" TargetMode="External"/><Relationship Id="rId589" Type="http://schemas.openxmlformats.org/officeDocument/2006/relationships/hyperlink" Target="https://www.oxford.gov.uk/oxford-local-plan-2042" TargetMode="External"/><Relationship Id="rId754" Type="http://schemas.openxmlformats.org/officeDocument/2006/relationships/hyperlink" Target="https://www.stroud.gov.uk/media/ko1gvlx2/local-development-scheme-2025.pdf" TargetMode="External"/><Relationship Id="rId796" Type="http://schemas.openxmlformats.org/officeDocument/2006/relationships/hyperlink" Target="https://www.tameside.gov.uk/getmedia/14d85217-e19a-4af8-8ff6-131cdd30dc10/Local-Development-Scheme.pdf" TargetMode="External"/><Relationship Id="rId90" Type="http://schemas.openxmlformats.org/officeDocument/2006/relationships/hyperlink" Target="https://localplan.northlincs.gov.uk/stages" TargetMode="External"/><Relationship Id="rId186" Type="http://schemas.openxmlformats.org/officeDocument/2006/relationships/hyperlink" Target="https://www.waverley.gov.uk/Services/Planning-and-building/Planning-strategies-and-policies/Local-plan/Local-plan-timetable-Local-Development-Scheme" TargetMode="External"/><Relationship Id="rId351" Type="http://schemas.openxmlformats.org/officeDocument/2006/relationships/hyperlink" Target="https://www.wyre.gov.uk/local-plan/local-development-scheme/1" TargetMode="External"/><Relationship Id="rId393" Type="http://schemas.openxmlformats.org/officeDocument/2006/relationships/hyperlink" Target="https://go.walsall.gov.uk/sites/default/files/2025-01/LOCAL%20DEVELOPMENT%20SCHEME%202025-28.pdf" TargetMode="External"/><Relationship Id="rId407" Type="http://schemas.openxmlformats.org/officeDocument/2006/relationships/hyperlink" Target="https://www.bromley.gov.uk/downloads/file/60/local-development-scheme-2025" TargetMode="External"/><Relationship Id="rId449" Type="http://schemas.openxmlformats.org/officeDocument/2006/relationships/hyperlink" Target="https://www.wigan.gov.uk/Council/Consultations/Future-plan/Consultation-on-the-Wigan-Local-Plan.aspx" TargetMode="External"/><Relationship Id="rId614" Type="http://schemas.openxmlformats.org/officeDocument/2006/relationships/hyperlink" Target="https://www.bexley.gov.uk/sites/default/files/2025-03/bexley-local-development-scheme-march-2025.pdf" TargetMode="External"/><Relationship Id="rId656" Type="http://schemas.openxmlformats.org/officeDocument/2006/relationships/hyperlink" Target="https://www.hastings.gov.uk/planning/policy/new-local-plan/localdevelopmentscheme/" TargetMode="External"/><Relationship Id="rId821" Type="http://schemas.openxmlformats.org/officeDocument/2006/relationships/hyperlink" Target="https://www.bury.gov.uk/asset-library/lds-update-january-20261.pdf" TargetMode="External"/><Relationship Id="rId211" Type="http://schemas.openxmlformats.org/officeDocument/2006/relationships/hyperlink" Target="https://www.herefordshire.gov.uk/local-plan-1/local-development-scheme" TargetMode="External"/><Relationship Id="rId253" Type="http://schemas.openxmlformats.org/officeDocument/2006/relationships/hyperlink" Target="https://www.cotswold.gov.uk/planning-and-building/planning-policy/local-plan-update-and-supporting-information/" TargetMode="External"/><Relationship Id="rId295" Type="http://schemas.openxmlformats.org/officeDocument/2006/relationships/hyperlink" Target="https://www.bedford.gov.uk/media/4027/download?inline" TargetMode="External"/><Relationship Id="rId309" Type="http://schemas.openxmlformats.org/officeDocument/2006/relationships/hyperlink" Target="https://www.southkesteven.gov.uk/planning-building-control/planning-policy-local-plans/local-development-scheme" TargetMode="External"/><Relationship Id="rId460" Type="http://schemas.openxmlformats.org/officeDocument/2006/relationships/hyperlink" Target="https://www.n-kesteven.gov.uk/sites/default/files/2025-03/Central%20Lincolnshire%20Local%20Development%20Scheme%20March%202025.pdf" TargetMode="External"/><Relationship Id="rId516" Type="http://schemas.openxmlformats.org/officeDocument/2006/relationships/hyperlink" Target="https://www.greatermanchester-ca.gov.uk/what-we-do/planning-and-housing/places-for-everyone/timeline/" TargetMode="External"/><Relationship Id="rId698" Type="http://schemas.openxmlformats.org/officeDocument/2006/relationships/hyperlink" Target="https://www.hull.gov.uk/downloads/file/3371/local-plan-timetable" TargetMode="External"/><Relationship Id="rId48" Type="http://schemas.openxmlformats.org/officeDocument/2006/relationships/hyperlink" Target="http://www.exmoor-nationalpark.gov.uk/planning/planning-policy/local-plan" TargetMode="External"/><Relationship Id="rId113" Type="http://schemas.openxmlformats.org/officeDocument/2006/relationships/hyperlink" Target="http://www.nnjpdu.org.uk/news/north-northamptonshire-joint-core-strategy-review-july-2019/" TargetMode="External"/><Relationship Id="rId320" Type="http://schemas.openxmlformats.org/officeDocument/2006/relationships/hyperlink" Target="https://www.cumberland.gov.uk/planning-and-building-control/planning-policy/cumberland-local-plan" TargetMode="External"/><Relationship Id="rId558" Type="http://schemas.openxmlformats.org/officeDocument/2006/relationships/hyperlink" Target="https://www.meltonplan.co.uk/issues-and-options" TargetMode="External"/><Relationship Id="rId723" Type="http://schemas.openxmlformats.org/officeDocument/2006/relationships/hyperlink" Target="https://www.buckinghamshire.gov.uk/planning-and-building-control/planning-policy/local-planning/buckinghamshire-local-plan/" TargetMode="External"/><Relationship Id="rId765" Type="http://schemas.openxmlformats.org/officeDocument/2006/relationships/hyperlink" Target="https://www.punchline-gloucester.com/articles/aanews/have-your-say-on-next-phase-of-gloucestershire-plan-worth-billions" TargetMode="External"/><Relationship Id="rId155" Type="http://schemas.openxmlformats.org/officeDocument/2006/relationships/hyperlink" Target="https://www.hertsmere.gov.uk/Planning--Building-Control/Planning-Policy/Local-Plan/New-Local-Plan/New-Local-Plan-Planning-for-Growth.aspx" TargetMode="External"/><Relationship Id="rId197" Type="http://schemas.openxmlformats.org/officeDocument/2006/relationships/hyperlink" Target="https://www.peterborough.gov.uk/council/planning-and-development/planning-policies/local-plan-monitoring" TargetMode="External"/><Relationship Id="rId362" Type="http://schemas.openxmlformats.org/officeDocument/2006/relationships/hyperlink" Target="https://www.westminster.gov.uk/planning-building-and-environmental-regulations/planning-policy/emerging-policies-and-consultations" TargetMode="External"/><Relationship Id="rId418" Type="http://schemas.openxmlformats.org/officeDocument/2006/relationships/hyperlink" Target="https://localplan.southend.gov.uk/sites/localplan.southend/files/2025-01/Appendix%202%20Local%20Development%20Scheme%20Updated%20Timetable%202025.pdf" TargetMode="External"/><Relationship Id="rId625" Type="http://schemas.openxmlformats.org/officeDocument/2006/relationships/hyperlink" Target="https://www.folkestone-hythe.gov.uk/downloads/file/5778/folkestone-hythe-district-council-local-plan-timetable-2025" TargetMode="External"/><Relationship Id="rId832" Type="http://schemas.openxmlformats.org/officeDocument/2006/relationships/hyperlink" Target="https://www.breckland.gov.uk/article/25391/Regulation-18-Local-Plan-Consultation-2025" TargetMode="External"/><Relationship Id="rId222" Type="http://schemas.openxmlformats.org/officeDocument/2006/relationships/hyperlink" Target="https://www.newcastle-staffs.gov.uk/downloads/download/132/local-development-scheme" TargetMode="External"/><Relationship Id="rId264" Type="http://schemas.openxmlformats.org/officeDocument/2006/relationships/hyperlink" Target="https://www.westlancs.gov.uk/planning/planning-policy/the-local-plan/the-local-plan-2023-2040.aspx" TargetMode="External"/><Relationship Id="rId471" Type="http://schemas.openxmlformats.org/officeDocument/2006/relationships/hyperlink" Target="https://www.towerhamlets.gov.uk/Documents/Planning-and-building-control/Strategic-Planning/Local-Plan/Evidence-base/Local-Development-Scheme-2025.pdf" TargetMode="External"/><Relationship Id="rId667" Type="http://schemas.openxmlformats.org/officeDocument/2006/relationships/hyperlink" Target="https://democracy.lbhf.gov.uk/documents/s132618/Appendix%202%20-%20Local%20Development%20Scheme%202024-2027.pdf" TargetMode="External"/><Relationship Id="rId1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TargetMode="External"/><Relationship Id="rId59" Type="http://schemas.openxmlformats.org/officeDocument/2006/relationships/hyperlink" Target="https://mhclg.sharepoint.com/:i:/s/DevelopmentPlans/EVktz4ps2nhJlEQOS9hjffQBzMTtD8P2GGEKflsKB9pNxA?e=umZhCT" TargetMode="External"/><Relationship Id="rId124" Type="http://schemas.openxmlformats.org/officeDocument/2006/relationships/hyperlink" Target="https://www.staffordbc.gov.uk/sites/default/files/cme/DocMan1/Planning%20Policy/New%20Local%20Plan%20Scoping%20the%20Issues/Scoping%20the%20Issues%20Report%20for%20Consultation%20July%202018.pdf" TargetMode="External"/><Relationship Id="rId527" Type="http://schemas.openxmlformats.org/officeDocument/2006/relationships/hyperlink" Target="https://www.pendle.gov.uk/info/20072/planning_policies/278/process_documents/2" TargetMode="External"/><Relationship Id="rId569" Type="http://schemas.openxmlformats.org/officeDocument/2006/relationships/hyperlink" Target="https://www.lakedistrict.gov.uk/__data/assets/pdf_file/0021/140628/Local-Development-Scheme-2025.pdf" TargetMode="External"/><Relationship Id="rId734" Type="http://schemas.openxmlformats.org/officeDocument/2006/relationships/hyperlink" Target="https://www.great-yarmouth.gov.uk/article/7961/Local-development-scheme" TargetMode="External"/><Relationship Id="rId776" Type="http://schemas.openxmlformats.org/officeDocument/2006/relationships/hyperlink" Target="https://www.nottinghamcity.gov.uk/media/yqzbb5ry/lds-nov-2025-draft.pdf" TargetMode="External"/><Relationship Id="rId70" Type="http://schemas.openxmlformats.org/officeDocument/2006/relationships/hyperlink" Target="https://www.highpeak.gov.uk/article/853/Local-Development-Scheme" TargetMode="External"/><Relationship Id="rId166" Type="http://schemas.openxmlformats.org/officeDocument/2006/relationships/hyperlink" Target="https://sandwell.oc2.uk/document/3" TargetMode="External"/><Relationship Id="rId331" Type="http://schemas.openxmlformats.org/officeDocument/2006/relationships/hyperlink" Target="https://www.teignbridge.gov.uk/planning/local-plans-and-policy/local-plan-review-2020-2040/" TargetMode="External"/><Relationship Id="rId373" Type="http://schemas.openxmlformats.org/officeDocument/2006/relationships/hyperlink" Target="https://local-plan-review-lancaster.hub.arcgis.com/pages/lds-timetable" TargetMode="External"/><Relationship Id="rId429" Type="http://schemas.openxmlformats.org/officeDocument/2006/relationships/hyperlink" Target="https://www.shropshire.gov.uk/planning-policy/local-planning/local-plan-review/local-development-scheme-lds/" TargetMode="External"/><Relationship Id="rId580" Type="http://schemas.openxmlformats.org/officeDocument/2006/relationships/hyperlink" Target="https://www.hinckley-bosworth.gov.uk/downloads/file/8481/local_development_scheme_march_2025" TargetMode="External"/><Relationship Id="rId636" Type="http://schemas.openxmlformats.org/officeDocument/2006/relationships/hyperlink" Target="https://consult.cheshirewestandchester.gov.uk/resources/portal/supportingfiles/800572" TargetMode="External"/><Relationship Id="rId801" Type="http://schemas.openxmlformats.org/officeDocument/2006/relationships/hyperlink" Target="https://www.chesterfield.gov.uk/media/44nejpem/lds13-december-2025.pdf" TargetMode="External"/><Relationship Id="rId1" Type="http://schemas.openxmlformats.org/officeDocument/2006/relationships/hyperlink" Target="http://www.woking2027.info/lds/ldsrevised" TargetMode="External"/><Relationship Id="rId233" Type="http://schemas.openxmlformats.org/officeDocument/2006/relationships/hyperlink" Target="https://beta.southglos.gov.uk/local-plan-delivery-programme" TargetMode="External"/><Relationship Id="rId440" Type="http://schemas.openxmlformats.org/officeDocument/2006/relationships/hyperlink" Target="https://info.ambervalley.gov.uk/docarc/docviewer.aspx?docguid=d8d0717dd04d40f993ce3dfd0c84fb07" TargetMode="External"/><Relationship Id="rId678" Type="http://schemas.openxmlformats.org/officeDocument/2006/relationships/hyperlink" Target="https://www.dacorum.gov.uk/home/planning-development/planning-strategic-planning/local-development-scheme" TargetMode="External"/><Relationship Id="rId28" Type="http://schemas.openxmlformats.org/officeDocument/2006/relationships/hyperlink" Target="http://www.southeastlincslocalplan.org/wp-content/uploads/2017/06/Local-Development-Scheme-June-2017.pdf" TargetMode="External"/><Relationship Id="rId275" Type="http://schemas.openxmlformats.org/officeDocument/2006/relationships/hyperlink" Target="https://centrallocalplan.lancashire.gov.uk/documents/local-development-scheme-2024/" TargetMode="External"/><Relationship Id="rId300" Type="http://schemas.openxmlformats.org/officeDocument/2006/relationships/hyperlink" Target="https://www.swhertsplan.com/" TargetMode="External"/><Relationship Id="rId482" Type="http://schemas.openxmlformats.org/officeDocument/2006/relationships/hyperlink" Target="https://legacy.tendringdc.gov.uk/sites/default/files/documents/planning/planning%20policy/Tendring%20District%20Council%20-%20Local%20Development%20Scheme%202025-2028.pdf" TargetMode="External"/><Relationship Id="rId538" Type="http://schemas.openxmlformats.org/officeDocument/2006/relationships/hyperlink" Target="https://www.northyorks.gov.uk/planning-and-conservation/planning-policy/north-yorkshire-local-plan" TargetMode="External"/><Relationship Id="rId703" Type="http://schemas.openxmlformats.org/officeDocument/2006/relationships/hyperlink" Target="https://www.ashford.gov.uk/planning-and-development/our-planning-policies/planning-policy-consultations-current-historic/local-development-scheme/" TargetMode="External"/><Relationship Id="rId745" Type="http://schemas.openxmlformats.org/officeDocument/2006/relationships/hyperlink" Target="https://www.bolsover.gov.uk/component/edocman/15178-local-development-scheme-no-8/download?Itemid=0" TargetMode="External"/><Relationship Id="rId81" Type="http://schemas.openxmlformats.org/officeDocument/2006/relationships/hyperlink" Target="https://consultations.leicester.gov.uk/city-development-and-neighbourhoods/draft-issues-and-options/consult_view/" TargetMode="External"/><Relationship Id="rId135" Type="http://schemas.openxmlformats.org/officeDocument/2006/relationships/hyperlink" Target="https://www.charnwood.gov.uk/pages/localdevelopmentscheme" TargetMode="External"/><Relationship Id="rId177" Type="http://schemas.openxmlformats.org/officeDocument/2006/relationships/hyperlink" Target="https://www.aylesburyvaledc.gov.uk/sites/default/files/page_downloads/2018%20%28Jan%29%20LDS%20FINAL_0.pdf" TargetMode="External"/><Relationship Id="rId342" Type="http://schemas.openxmlformats.org/officeDocument/2006/relationships/hyperlink" Target="https://www.rugby.gov.uk/w/local-development-scheme" TargetMode="External"/><Relationship Id="rId384" Type="http://schemas.openxmlformats.org/officeDocument/2006/relationships/hyperlink" Target="https://www.yorkshiredales.org.uk/park-authority/living-and-working/planning-policy/local-plan-2023-40/" TargetMode="External"/><Relationship Id="rId591" Type="http://schemas.openxmlformats.org/officeDocument/2006/relationships/hyperlink" Target="https://www.rugby.gov.uk/documents/20124/56946236/Preferred+option+consultation+document+March+2025+FINAL.pdf/c7523341-6de2-bd36-07d2-39568e665d5a?t=1750865967744" TargetMode="External"/><Relationship Id="rId605" Type="http://schemas.openxmlformats.org/officeDocument/2006/relationships/hyperlink" Target="https://www.eaststaffsbc.gov.uk/planning/planning-policy/local-plan-2012-2031" TargetMode="External"/><Relationship Id="rId787" Type="http://schemas.openxmlformats.org/officeDocument/2006/relationships/hyperlink" Target="https://www.oadby-wigston.gov.uk/pages/local_development_scheme" TargetMode="External"/><Relationship Id="rId812" Type="http://schemas.openxmlformats.org/officeDocument/2006/relationships/hyperlink" Target="https://www.tmbc.gov.uk/local-plan/local-plan-updates" TargetMode="External"/><Relationship Id="rId202" Type="http://schemas.openxmlformats.org/officeDocument/2006/relationships/hyperlink" Target="https://www.reading.gov.uk/planning-and-building-control/planning-policy/" TargetMode="External"/><Relationship Id="rId244" Type="http://schemas.openxmlformats.org/officeDocument/2006/relationships/hyperlink" Target="https://www.newham.gov.uk/planning-development-conservation/planning-policy-local-plan" TargetMode="External"/><Relationship Id="rId647" Type="http://schemas.openxmlformats.org/officeDocument/2006/relationships/hyperlink" Target="https://gedling.inconsult.uk/GLDPIO" TargetMode="External"/><Relationship Id="rId689" Type="http://schemas.openxmlformats.org/officeDocument/2006/relationships/hyperlink" Target="https://www.breckland.gov.uk/local-plan-review" TargetMode="External"/><Relationship Id="rId39" Type="http://schemas.openxmlformats.org/officeDocument/2006/relationships/hyperlink" Target="https://www.dorsetcouncil.gov.uk/planning-buildings-land/planning-policy/north-dorset/additional-planning-policy-documents/pdfs/local-development-scheme.pdf" TargetMode="External"/><Relationship Id="rId286" Type="http://schemas.openxmlformats.org/officeDocument/2006/relationships/hyperlink" Target="https://talk.towerhamlets.gov.uk/local-plan" TargetMode="External"/><Relationship Id="rId451" Type="http://schemas.openxmlformats.org/officeDocument/2006/relationships/hyperlink" Target="https://www.wigan.gov.uk/Council/Consultations/Future-plan/Planning-for-the-Future-to-2040.aspx" TargetMode="External"/><Relationship Id="rId493" Type="http://schemas.openxmlformats.org/officeDocument/2006/relationships/hyperlink" Target="https://www.staffordbc.gov.uk/local-development-scheme-2025" TargetMode="External"/><Relationship Id="rId507" Type="http://schemas.openxmlformats.org/officeDocument/2006/relationships/hyperlink" Target="https://www.southkesteven.gov.uk/sites/default/files/2025-02/Local%20Development%20Scheme%202025%20-%202028.pdf" TargetMode="External"/><Relationship Id="rId549" Type="http://schemas.openxmlformats.org/officeDocument/2006/relationships/hyperlink" Target="https://www.northdevon.gov.uk/council/strategies-plans-and-policies/environment-and-planning-policies/local-plan/local-development-scheme-lds" TargetMode="External"/><Relationship Id="rId714" Type="http://schemas.openxmlformats.org/officeDocument/2006/relationships/hyperlink" Target="https://www.westminster.gov.uk/media/document/lds-sept-2025" TargetMode="External"/><Relationship Id="rId756" Type="http://schemas.openxmlformats.org/officeDocument/2006/relationships/hyperlink" Target="https://www.erewash.gov.uk/sites/default/files/2025-03/Erewash_local_development_scheme_lds_-_5_march_2025.pdf" TargetMode="External"/><Relationship Id="rId50" Type="http://schemas.openxmlformats.org/officeDocument/2006/relationships/hyperlink" Target="http://moderngoveddc.christchurchandeastdorset.gov.uk/documents/s4264/Appendix%201.pdf" TargetMode="External"/><Relationship Id="rId104" Type="http://schemas.openxmlformats.org/officeDocument/2006/relationships/hyperlink" Target="https://oxfordshireplan.inconsult.uk/consult.ti/Oxfordshire_Plan_Intro/consultationHome" TargetMode="External"/><Relationship Id="rId146" Type="http://schemas.openxmlformats.org/officeDocument/2006/relationships/hyperlink" Target="https://blackcountryplan.dudley.gov.uk/t2/p1/" TargetMode="External"/><Relationship Id="rId188" Type="http://schemas.openxmlformats.org/officeDocument/2006/relationships/hyperlink" Target="https://www.oxford.gov.uk/info/20067/planning_policy/1460/oxford_local_plan_2040" TargetMode="External"/><Relationship Id="rId311" Type="http://schemas.openxmlformats.org/officeDocument/2006/relationships/hyperlink" Target="https://localplan.great-yarmouth.gov.uk/article/11573/Previous-Stages" TargetMode="External"/><Relationship Id="rId353" Type="http://schemas.openxmlformats.org/officeDocument/2006/relationships/hyperlink" Target="https://www.cannockchasedc.gov.uk/residents/planning-and-building-control/planning-policy/local-development-scheme" TargetMode="External"/><Relationship Id="rId395" Type="http://schemas.openxmlformats.org/officeDocument/2006/relationships/hyperlink" Target="https://www.cornwall.gov.uk/media/c22phsr0/cornwall-local-development-scheme-january-2025.pdf" TargetMode="External"/><Relationship Id="rId409" Type="http://schemas.openxmlformats.org/officeDocument/2006/relationships/hyperlink" Target="https://www.greatercambridgeplanning.org/media/4xzkjei0/greater-cambridge-local-plan-development-scheme-local-plan-timetable-nov-2025.pdf" TargetMode="External"/><Relationship Id="rId560" Type="http://schemas.openxmlformats.org/officeDocument/2006/relationships/hyperlink" Target="https://www.mansfield.gov.uk/planning-policy/local-development-scheme" TargetMode="External"/><Relationship Id="rId798" Type="http://schemas.openxmlformats.org/officeDocument/2006/relationships/hyperlink" Target="https://www.tameside.gov.uk/homesspacesplaces" TargetMode="External"/><Relationship Id="rId92" Type="http://schemas.openxmlformats.org/officeDocument/2006/relationships/hyperlink" Target="https://consultations.leicester.gov.uk/sec/local-plan-2019-2036/supporting_documents/Draft%20Local%20Plan.pdf" TargetMode="External"/><Relationship Id="rId213" Type="http://schemas.openxmlformats.org/officeDocument/2006/relationships/hyperlink" Target="https://www.swhertsplan.com/" TargetMode="External"/><Relationship Id="rId420" Type="http://schemas.openxmlformats.org/officeDocument/2006/relationships/hyperlink" Target="https://www.derbyshiredales.gov.uk/documents/derbyshire-dales-local-development-scheme-pdf-1-04mb/download" TargetMode="External"/><Relationship Id="rId616" Type="http://schemas.openxmlformats.org/officeDocument/2006/relationships/hyperlink" Target="http://www.fareham.gov.uk/pdf/planning/local_plan/LocalDevelopmentScheme_March2025.pdf" TargetMode="External"/><Relationship Id="rId658" Type="http://schemas.openxmlformats.org/officeDocument/2006/relationships/hyperlink" Target="https://www.hart.gov.uk/sites/default/files/2025-09/Local-Development-Scheme-September-2025.pdf" TargetMode="External"/><Relationship Id="rId823" Type="http://schemas.openxmlformats.org/officeDocument/2006/relationships/hyperlink" Target="https://www.manchester.gov.uk/download/downloads/id/30196/mcc_local_development_scheme_september_2025.pdf" TargetMode="External"/><Relationship Id="rId255" Type="http://schemas.openxmlformats.org/officeDocument/2006/relationships/hyperlink" Target="https://www.cheltenham.gov.uk/downloads/file/9720/cheltenham_borough_local_development_scheme" TargetMode="External"/><Relationship Id="rId297" Type="http://schemas.openxmlformats.org/officeDocument/2006/relationships/hyperlink" Target="https://www.wiltshire.gov.uk/planning-policy-lds" TargetMode="External"/><Relationship Id="rId462" Type="http://schemas.openxmlformats.org/officeDocument/2006/relationships/hyperlink" Target="https://www.wealden.gov.uk/UploadedFiles/Final-LDS-2025-V1.pdf" TargetMode="External"/><Relationship Id="rId518" Type="http://schemas.openxmlformats.org/officeDocument/2006/relationships/hyperlink" Target="https://www.richmond.gov.uk/local_development_scheme" TargetMode="External"/><Relationship Id="rId725" Type="http://schemas.openxmlformats.org/officeDocument/2006/relationships/hyperlink" Target="https://www.swindon.gov.uk/downloads/file/10354/swindon_local_development_scheme_2025" TargetMode="External"/><Relationship Id="rId115" Type="http://schemas.openxmlformats.org/officeDocument/2006/relationships/hyperlink" Target="https://oxfordshireplan.inconsult.uk/consult.ti/Oxfordshire_Plan_Intro/consultationHome" TargetMode="External"/><Relationship Id="rId157" Type="http://schemas.openxmlformats.org/officeDocument/2006/relationships/hyperlink" Target="https://www.ealing.gov.uk/info/201164/local_plans/616/local_development_scheme/1" TargetMode="External"/><Relationship Id="rId322" Type="http://schemas.openxmlformats.org/officeDocument/2006/relationships/hyperlink" Target="https://www.telford.gov.uk/info/20451/development_plans/542/local_development_scheme" TargetMode="External"/><Relationship Id="rId364" Type="http://schemas.openxmlformats.org/officeDocument/2006/relationships/hyperlink" Target="https://www.lewes-eastbourne.gov.uk/Lewes-Local-Plan" TargetMode="External"/><Relationship Id="rId767" Type="http://schemas.openxmlformats.org/officeDocument/2006/relationships/hyperlink" Target="https://www.punchline-gloucester.com/articles/aanews/have-your-say-on-next-phase-of-gloucestershire-plan-worth-billions" TargetMode="External"/><Relationship Id="rId61" Type="http://schemas.openxmlformats.org/officeDocument/2006/relationships/hyperlink" Target="https://mhclg.sharepoint.com/sites/DevelopmentPlans/Shared%20Documents/Data%20and%20Analysis/Planning%20Data%20Unit/Data%20Project/Short-term%20Solution/LDS%20Approach/LDS%20screen%20captures/DOR19%20-%20Dorset%20LDS%20June%202019.PNG" TargetMode="External"/><Relationship Id="rId199" Type="http://schemas.openxmlformats.org/officeDocument/2006/relationships/hyperlink" Target="https://www.huntingdonshire.gov.uk/planning/local-plan-to-2036/local-plan-update/" TargetMode="External"/><Relationship Id="rId571" Type="http://schemas.openxmlformats.org/officeDocument/2006/relationships/hyperlink" Target="https://www.knowsley.gov.uk/sites/default/files/2025-03/Knowsley_LDS_Final_March%202025.docx" TargetMode="External"/><Relationship Id="rId627" Type="http://schemas.openxmlformats.org/officeDocument/2006/relationships/hyperlink" Target="https://www.brentwood.gov.uk/media/942" TargetMode="External"/><Relationship Id="rId669" Type="http://schemas.openxmlformats.org/officeDocument/2006/relationships/hyperlink" Target="https://www.winchester.gov.uk/assets/attach/44452/Winchester-City-Council-Local-Development-Scheme-February-2025-Interim-.pdf" TargetMode="External"/><Relationship Id="rId834" Type="http://schemas.openxmlformats.org/officeDocument/2006/relationships/printerSettings" Target="../printerSettings/printerSettings1.bin"/><Relationship Id="rId19" Type="http://schemas.openxmlformats.org/officeDocument/2006/relationships/hyperlink" Target="https://www.hinckley-bosworth.gov.uk/info/856/local_plan_2006_to_2026/832/local_development_scheme_lds" TargetMode="External"/><Relationship Id="rId224" Type="http://schemas.openxmlformats.org/officeDocument/2006/relationships/hyperlink" Target="https://www.centralbedfordshire.gov.uk/info/45/planning_policy/1168/local_development_scheme_lds" TargetMode="External"/><Relationship Id="rId266" Type="http://schemas.openxmlformats.org/officeDocument/2006/relationships/hyperlink" Target="https://www.westnorthants.gov.uk/planning-policy/new-local-plan-west-northamptonshire" TargetMode="External"/><Relationship Id="rId431" Type="http://schemas.openxmlformats.org/officeDocument/2006/relationships/hyperlink" Target="https://www.wealden.gov.uk/planning-and-building-control/planning-policy/wealden-local-plan/" TargetMode="External"/><Relationship Id="rId473" Type="http://schemas.openxmlformats.org/officeDocument/2006/relationships/hyperlink" Target="https://www.tmbc.gov.uk/downloads/file/3290/local-development-scheme" TargetMode="External"/><Relationship Id="rId529" Type="http://schemas.openxmlformats.org/officeDocument/2006/relationships/hyperlink" Target="https://www.nuneatonandbedworth.gov.uk/adopted-borough-plan/borough-plan-1/6" TargetMode="External"/><Relationship Id="rId680" Type="http://schemas.openxmlformats.org/officeDocument/2006/relationships/hyperlink" Target="https://www.broxbourne.gov.uk/downloads/file/4632/broxbourne-local-development-scheme-february-2025" TargetMode="External"/><Relationship Id="rId736" Type="http://schemas.openxmlformats.org/officeDocument/2006/relationships/hyperlink" Target="https://www.ashfield.gov.uk/planning-and-building-control/emerging-local-plan/" TargetMode="External"/><Relationship Id="rId30" Type="http://schemas.openxmlformats.org/officeDocument/2006/relationships/hyperlink" Target="https://www.northumberland.gov.uk/Planning/Planning-policy/Plan.aspx" TargetMode="External"/><Relationship Id="rId126" Type="http://schemas.openxmlformats.org/officeDocument/2006/relationships/hyperlink" Target="https://www.maldon.gov.uk/downloads/download/9264/local_development_scheme" TargetMode="External"/><Relationship Id="rId168" Type="http://schemas.openxmlformats.org/officeDocument/2006/relationships/hyperlink" Target="https://www.castlepoint.gov.uk/castle-point-plan" TargetMode="External"/><Relationship Id="rId333" Type="http://schemas.openxmlformats.org/officeDocument/2006/relationships/hyperlink" Target="https://www.wokingham.gov.uk/sites/wokingham/files/2024-09/WBC%20Local%20Development%20Scheme%202024%20Final.pdf" TargetMode="External"/><Relationship Id="rId540" Type="http://schemas.openxmlformats.org/officeDocument/2006/relationships/hyperlink" Target="https://www.nwleics.gov.uk/files/documents/local_development_scheme_february_2025/LDS2025%20V1.pdf" TargetMode="External"/><Relationship Id="rId778" Type="http://schemas.openxmlformats.org/officeDocument/2006/relationships/hyperlink" Target="https://www.nottinghamcity.gov.uk/media/yqzbb5ry/lds-nov-2025-draft.pdf" TargetMode="External"/><Relationship Id="rId72" Type="http://schemas.openxmlformats.org/officeDocument/2006/relationships/hyperlink" Target="https://www.cannockchasedc.gov.uk/residents/planning/planning-policy/cannock-chase-local-plan" TargetMode="External"/><Relationship Id="rId375" Type="http://schemas.openxmlformats.org/officeDocument/2006/relationships/hyperlink" Target="https://newforest.gov.uk/article/1170/Local-Development-Scheme" TargetMode="External"/><Relationship Id="rId582" Type="http://schemas.openxmlformats.org/officeDocument/2006/relationships/hyperlink" Target="https://www.highpeak.gov.uk/media/579/Local-Development-Scheme/pdf/snHP_Local_Development_Scheme_2025.pdf?m=1740758271787" TargetMode="External"/><Relationship Id="rId638" Type="http://schemas.openxmlformats.org/officeDocument/2006/relationships/hyperlink" Target="https://crawley.gov.uk/sites/default/files/2025-03/Local%20Development%20Scheme.pdf" TargetMode="External"/><Relationship Id="rId803" Type="http://schemas.openxmlformats.org/officeDocument/2006/relationships/hyperlink" Target="https://www.havant.gov.uk/media/10649/download?inline" TargetMode="External"/><Relationship Id="rId3" Type="http://schemas.openxmlformats.org/officeDocument/2006/relationships/hyperlink" Target="https://mhclg.sharepoint.com/sites/DevelopmentPlans/Shared%20Documents/Data%20and%20Analysis/LDS%20Approach/LDS%20screen%20captures/WYF19%20Wyre%20Forest%20LDS%20June%202019.PNG" TargetMode="External"/><Relationship Id="rId235" Type="http://schemas.openxmlformats.org/officeDocument/2006/relationships/hyperlink" Target="https://www.towerhamlets.gov.uk/lgnl/planning_and_building_control/planning_policy_guidance/planning_guidance.aspx" TargetMode="External"/><Relationship Id="rId277" Type="http://schemas.openxmlformats.org/officeDocument/2006/relationships/hyperlink" Target="https://centrallocalplan.lancashire.gov.uk/documents/local-development-scheme-2024/" TargetMode="External"/><Relationship Id="rId400" Type="http://schemas.openxmlformats.org/officeDocument/2006/relationships/hyperlink" Target="https://calderdale-consult.objective.co.uk/kse/event/37823" TargetMode="External"/><Relationship Id="rId442" Type="http://schemas.openxmlformats.org/officeDocument/2006/relationships/hyperlink" Target="https://www.babergh.gov.uk/joint-local-plan" TargetMode="External"/><Relationship Id="rId484" Type="http://schemas.openxmlformats.org/officeDocument/2006/relationships/hyperlink" Target="https://www.telford.gov.uk/download/downloads/id/1447/local_development_scheme_2025_-_2028.pdf" TargetMode="External"/><Relationship Id="rId705" Type="http://schemas.openxmlformats.org/officeDocument/2006/relationships/hyperlink" Target="https://www.stevenage.gov.uk/documents/planning-policy/local-development-scheme/local-development-scheme-june-2025.pdf" TargetMode="External"/><Relationship Id="rId137" Type="http://schemas.openxmlformats.org/officeDocument/2006/relationships/hyperlink" Target="https://www.newark-sherwooddc.gov.uk/ldf/" TargetMode="External"/><Relationship Id="rId302" Type="http://schemas.openxmlformats.org/officeDocument/2006/relationships/hyperlink" Target="https://www.cherwell.gov.uk/info/83/local-plans/729/planning-for-cherwell---local-plan-review/4" TargetMode="External"/><Relationship Id="rId344" Type="http://schemas.openxmlformats.org/officeDocument/2006/relationships/hyperlink" Target="https://www.kingston.gov.uk/policy/local-development-scheme" TargetMode="External"/><Relationship Id="rId691" Type="http://schemas.openxmlformats.org/officeDocument/2006/relationships/hyperlink" Target="https://eastdevon.gov.uk/planning/planning-policy/policy-work/what-policy-documents-will-we-produce-and-how-will-we-consult-on-them/local-development-scheme/" TargetMode="External"/><Relationship Id="rId747" Type="http://schemas.openxmlformats.org/officeDocument/2006/relationships/hyperlink" Target="https://www.darlington.gov.uk/planning-and-building-regs/planning/planning-and-environmental-policy/other-statutory-documents/local-development-scheme/" TargetMode="External"/><Relationship Id="rId789" Type="http://schemas.openxmlformats.org/officeDocument/2006/relationships/hyperlink" Target="https://www.trafford.gov.uk/planning/planning-policy-and-strategy/new-draft-trafford-local-plan/local-development-scheme-lds" TargetMode="External"/><Relationship Id="rId41" Type="http://schemas.openxmlformats.org/officeDocument/2006/relationships/hyperlink" Target="https://www.n-kesteven.gov.uk/central-lincolnshire/" TargetMode="External"/><Relationship Id="rId83" Type="http://schemas.openxmlformats.org/officeDocument/2006/relationships/hyperlink" Target="https://www.lichfielddc.gov.uk/downloads/download/181/local-development-scheme" TargetMode="External"/><Relationship Id="rId179" Type="http://schemas.openxmlformats.org/officeDocument/2006/relationships/hyperlink" Target="https://www.epsom-ewell.gov.uk/residents/planning/planning-policy/epsom-and-ewell-local-plan/draft-local-plan-2022-2040/local" TargetMode="External"/><Relationship Id="rId386" Type="http://schemas.openxmlformats.org/officeDocument/2006/relationships/hyperlink" Target="https://www.medway.gov.uk/downloads/file/8601/local_development_scheme_2024_to_2026" TargetMode="External"/><Relationship Id="rId551" Type="http://schemas.openxmlformats.org/officeDocument/2006/relationships/hyperlink" Target="https://www.newham.gov.uk/downloads/file/8825/appendix-3-local-development-scheme-2025" TargetMode="External"/><Relationship Id="rId593" Type="http://schemas.openxmlformats.org/officeDocument/2006/relationships/hyperlink" Target="https://www.westoxon.gov.uk/media/qf3bnn0n/wodc-local-plan-preferred-policy-options-consultation-paper-june-2025.pdf" TargetMode="External"/><Relationship Id="rId607" Type="http://schemas.openxmlformats.org/officeDocument/2006/relationships/hyperlink" Target="https://www.woking2027.info/lds/LDS2024" TargetMode="External"/><Relationship Id="rId649" Type="http://schemas.openxmlformats.org/officeDocument/2006/relationships/hyperlink" Target="https://www.gedling.gov.uk/media/gedlingboroughcouncil/documents/planningpolicy/consultations/LDS%202025.pdf" TargetMode="External"/><Relationship Id="rId814" Type="http://schemas.openxmlformats.org/officeDocument/2006/relationships/hyperlink" Target="https://www.westoxon.gov.uk/media/ae0jcxni/local-plan-preferred-spatial-options-consultation-october-2025.pdf" TargetMode="External"/><Relationship Id="rId190" Type="http://schemas.openxmlformats.org/officeDocument/2006/relationships/hyperlink" Target="https://www.peakdistrict.gov.uk/planning/policies-and-guides/supporting-documents" TargetMode="External"/><Relationship Id="rId204" Type="http://schemas.openxmlformats.org/officeDocument/2006/relationships/hyperlink" Target="https://www.mansfield.gov.uk/planning-policy/local-plan-review/1" TargetMode="External"/><Relationship Id="rId246" Type="http://schemas.openxmlformats.org/officeDocument/2006/relationships/hyperlink" Target="http://www.southeastlincslocalplan.org/" TargetMode="External"/><Relationship Id="rId288" Type="http://schemas.openxmlformats.org/officeDocument/2006/relationships/hyperlink" Target="https://www.kirklees.gov.uk/beta/planning-policy/local-plan-timetable.aspx" TargetMode="External"/><Relationship Id="rId411" Type="http://schemas.openxmlformats.org/officeDocument/2006/relationships/hyperlink" Target="https://cdn-eastherts.onwebcurl.com/s3fs-public/2024-10/Website%20-%20East%20Herts%20Local%20Development%20Scheme.pdf" TargetMode="External"/><Relationship Id="rId453" Type="http://schemas.openxmlformats.org/officeDocument/2006/relationships/hyperlink" Target="https://www.westmorlandandfurness.gov.uk/sites/default/files/2025-03/Westmorland%20and%20Furness%20LDS%20February%202025.pdf" TargetMode="External"/><Relationship Id="rId509" Type="http://schemas.openxmlformats.org/officeDocument/2006/relationships/hyperlink" Target="https://www.southhams.gov.uk/your-council/council-plans-policies-and-reports/policies/planning-policies/local-development-1" TargetMode="External"/><Relationship Id="rId660" Type="http://schemas.openxmlformats.org/officeDocument/2006/relationships/hyperlink" Target="https://durham.gov.uk/article/3266/Development-Plan-for-County-Durham" TargetMode="External"/><Relationship Id="rId106" Type="http://schemas.openxmlformats.org/officeDocument/2006/relationships/hyperlink" Target="https://www.fareham.gov.uk/planning/local_plan/lds.aspx" TargetMode="External"/><Relationship Id="rId313" Type="http://schemas.openxmlformats.org/officeDocument/2006/relationships/hyperlink" Target="https://www.hillingdon.gov.uk/local-development-scheme" TargetMode="External"/><Relationship Id="rId495" Type="http://schemas.openxmlformats.org/officeDocument/2006/relationships/hyperlink" Target="https://www.spelthorne.gov.uk/article/19897/Local-Development-Scheme" TargetMode="External"/><Relationship Id="rId716" Type="http://schemas.openxmlformats.org/officeDocument/2006/relationships/hyperlink" Target="https://www.castlepoint.gov.uk/download/local-development-scheme-july-2025pdf.pdf?ver=14924&amp;doc=docm93jijm4n8873.pdf" TargetMode="External"/><Relationship Id="rId758" Type="http://schemas.openxmlformats.org/officeDocument/2006/relationships/hyperlink" Target="https://downloads.eastriding.org.uk/corporate/pages/local-development-scheme/Local%20development%20scheme%202025%20update.pdf" TargetMode="External"/><Relationship Id="rId10" Type="http://schemas.openxmlformats.org/officeDocument/2006/relationships/hyperlink" Target="https://teams.microsoft.com/_" TargetMode="External"/><Relationship Id="rId52" Type="http://schemas.openxmlformats.org/officeDocument/2006/relationships/hyperlink" Target="http://www.westnorthamptonshirejpu.org/connect.ti/website/view?objectId=2737360&amp;expa=exp&amp;expf=2737360&amp;expl=2" TargetMode="External"/><Relationship Id="rId94" Type="http://schemas.openxmlformats.org/officeDocument/2006/relationships/hyperlink" Target="https://blackcountryplan.dudley.gov.uk/t2/p1/" TargetMode="External"/><Relationship Id="rId148" Type="http://schemas.openxmlformats.org/officeDocument/2006/relationships/hyperlink" Target="https://www.allerdale.gov.uk/en/planning-building-control/planning-policy/local-development-scheme/" TargetMode="External"/><Relationship Id="rId355" Type="http://schemas.openxmlformats.org/officeDocument/2006/relationships/hyperlink" Target="https://www.adur-worthing.gov.uk/media/Media,98763,smxx.pdf" TargetMode="External"/><Relationship Id="rId397" Type="http://schemas.openxmlformats.org/officeDocument/2006/relationships/hyperlink" Target="https://www.ne-derbyshire.gov.uk/documents/neddc-local-development-scheme-2024-2027-pdf-489kb/download" TargetMode="External"/><Relationship Id="rId520" Type="http://schemas.openxmlformats.org/officeDocument/2006/relationships/hyperlink" Target="https://www.richmond.gov.uk/local_development_scheme" TargetMode="External"/><Relationship Id="rId562" Type="http://schemas.openxmlformats.org/officeDocument/2006/relationships/hyperlink" Target="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 TargetMode="External"/><Relationship Id="rId618" Type="http://schemas.openxmlformats.org/officeDocument/2006/relationships/hyperlink" Target="https://www.bromsgrove.gov.uk/media/pwonbj5u/bdc-lds-2025-version-final.pdf" TargetMode="External"/><Relationship Id="rId825" Type="http://schemas.openxmlformats.org/officeDocument/2006/relationships/hyperlink" Target="https://www.wigan.gov.uk/Council/Strategies-Plans-and-Policies/Planning/Local-plan/Background/LocalDevelopmentScheme.aspx" TargetMode="External"/><Relationship Id="rId215" Type="http://schemas.openxmlformats.org/officeDocument/2006/relationships/hyperlink" Target="https://www.gravesham.gov.uk/planning/local-development-scheme" TargetMode="External"/><Relationship Id="rId257" Type="http://schemas.openxmlformats.org/officeDocument/2006/relationships/hyperlink" Target="https://districtplan.canterbury.gov.uk/" TargetMode="External"/><Relationship Id="rId422" Type="http://schemas.openxmlformats.org/officeDocument/2006/relationships/hyperlink" Target="https://www.plymouth.gov.uk/plymouth-and-south-west-devon-local-development-scheme" TargetMode="External"/><Relationship Id="rId464" Type="http://schemas.openxmlformats.org/officeDocument/2006/relationships/hyperlink" Target="https://www.warwickdc.gov.uk/downloads/file/8802/local_development_scheme_2025" TargetMode="External"/><Relationship Id="rId299" Type="http://schemas.openxmlformats.org/officeDocument/2006/relationships/hyperlink" Target="https://www.broads-authority.gov.uk/__data/assets/pdf_file/0032/513599/Preferred-Options-February-2024.pdf" TargetMode="External"/><Relationship Id="rId727" Type="http://schemas.openxmlformats.org/officeDocument/2006/relationships/hyperlink" Target="https://www.welhat.gov.uk/local-plan-3/local-plan-2" TargetMode="External"/><Relationship Id="rId63" Type="http://schemas.openxmlformats.org/officeDocument/2006/relationships/hyperlink" Target="https://www.threerivers.gov.uk/download?id=43399" TargetMode="External"/><Relationship Id="rId159" Type="http://schemas.openxmlformats.org/officeDocument/2006/relationships/hyperlink" Target="https://www.bcpcouncil.gov.uk/Council-and-Democratic/Consultation-And-Research/Consultations/BCP-Council-Local-Plan.aspx" TargetMode="External"/><Relationship Id="rId366" Type="http://schemas.openxmlformats.org/officeDocument/2006/relationships/hyperlink" Target="https://www.yorkshiredales.org.uk/wp-content/uploads/sites/13/2024/12/Local-Development-Scheme-2024-26.pdf" TargetMode="External"/><Relationship Id="rId573" Type="http://schemas.openxmlformats.org/officeDocument/2006/relationships/hyperlink" Target="https://www.west-norfolk.gov.uk/download/downloads/id/9319/local_development_scheme_-_march_2025.pdf" TargetMode="External"/><Relationship Id="rId780" Type="http://schemas.openxmlformats.org/officeDocument/2006/relationships/hyperlink" Target="https://www.rushcliffe.gov.uk/planning-growth/planning-policy/local-plan/local-development-scheme/" TargetMode="External"/><Relationship Id="rId226" Type="http://schemas.openxmlformats.org/officeDocument/2006/relationships/hyperlink" Target="https://www.lbbd.gov.uk/planning-building-control-and-local-land-charges/planning-guidance-and-policies/local-plan" TargetMode="External"/><Relationship Id="rId433" Type="http://schemas.openxmlformats.org/officeDocument/2006/relationships/hyperlink" Target="https://kingstonletstalk.co.uk/first-draft-local-plan" TargetMode="External"/><Relationship Id="rId640" Type="http://schemas.openxmlformats.org/officeDocument/2006/relationships/hyperlink" Target="https://www.dartmoor.gov.uk/living-and-working/business/planning-policy/local-plan-review" TargetMode="External"/><Relationship Id="rId738" Type="http://schemas.openxmlformats.org/officeDocument/2006/relationships/hyperlink" Target="https://www.basildon.gov.uk/article/2012/Timetable-and-Consultation-Standards" TargetMode="External"/><Relationship Id="rId74" Type="http://schemas.openxmlformats.org/officeDocument/2006/relationships/hyperlink" Target="https://www.somersetwestandtaunton.gov.uk/media/1953/district-wide-lp-ctte-report-lds-appendix-1-july-2019-final-published-version.pdf" TargetMode="External"/><Relationship Id="rId377" Type="http://schemas.openxmlformats.org/officeDocument/2006/relationships/hyperlink" Target="https://www.southwarwickshire.org.uk/swlp/" TargetMode="External"/><Relationship Id="rId500" Type="http://schemas.openxmlformats.org/officeDocument/2006/relationships/hyperlink" Target="https://www.southwark.gov.uk/planning-and-building-control/planning-policy-and-guidance/local-development-scheme-2019-2022" TargetMode="External"/><Relationship Id="rId584" Type="http://schemas.openxmlformats.org/officeDocument/2006/relationships/hyperlink" Target="https://basildonlocalplan.commonplace.is/timeline" TargetMode="External"/><Relationship Id="rId805" Type="http://schemas.openxmlformats.org/officeDocument/2006/relationships/hyperlink" Target="https://liverpool.gov.uk/media/b1cn0cyq/liverpool-local-development-scheme-2025-002.pdf" TargetMode="External"/><Relationship Id="rId5" Type="http://schemas.openxmlformats.org/officeDocument/2006/relationships/hyperlink" Target="https://www.winchester.gov.uk/assets/attach/16465/Local%20Plan%20Launch%20Consultation%20Paper%20Version.pdf" TargetMode="External"/><Relationship Id="rId237" Type="http://schemas.openxmlformats.org/officeDocument/2006/relationships/hyperlink" Target="https://www.bristol.gov.uk/residents/planning-and-building-regulations/planning-policy-and-guidance/local-plan/local-plan-review" TargetMode="External"/><Relationship Id="rId791" Type="http://schemas.openxmlformats.org/officeDocument/2006/relationships/hyperlink" Target="https://www.trafford.gov.uk/planning/planning-policy-and-strategy/new-draft-trafford-local-plan" TargetMode="External"/><Relationship Id="rId444" Type="http://schemas.openxmlformats.org/officeDocument/2006/relationships/hyperlink" Target="https://www.lbbd.gov.uk/sites/default/files/2025-02/LDS%20February%202025%20Update.pdf" TargetMode="External"/><Relationship Id="rId651" Type="http://schemas.openxmlformats.org/officeDocument/2006/relationships/hyperlink" Target="https://www.dorsetcouncil.gov.uk/documents/35024/282495/20250225+-+Dorset+Council+LDS+-+March+2025.pdf/b004ba28-a02f-54d3-98d0-515d0c99813f" TargetMode="External"/><Relationship Id="rId749" Type="http://schemas.openxmlformats.org/officeDocument/2006/relationships/hyperlink" Target="https://www.gloucester.gov.uk/planning-development/planning-policy/local-development-scheme/" TargetMode="External"/><Relationship Id="rId290" Type="http://schemas.openxmlformats.org/officeDocument/2006/relationships/hyperlink" Target="https://www.nelincs.gov.uk/your-chance-to-give-your-views-on-local-plan-review/" TargetMode="External"/><Relationship Id="rId304" Type="http://schemas.openxmlformats.org/officeDocument/2006/relationships/hyperlink" Target="https://www.fdean.gov.uk/planning-and-building/planning-policy/developing-our-new-local-plan/" TargetMode="External"/><Relationship Id="rId388" Type="http://schemas.openxmlformats.org/officeDocument/2006/relationships/hyperlink" Target="https://www.sstaffs.gov.uk/sites/default/files/2023-10/LDS%20Sept%202023.pdf" TargetMode="External"/><Relationship Id="rId511" Type="http://schemas.openxmlformats.org/officeDocument/2006/relationships/hyperlink" Target="https://sdnpalocalplanreview.commonplace.is/en-GB/proposals/introduction/step1" TargetMode="External"/><Relationship Id="rId609" Type="http://schemas.openxmlformats.org/officeDocument/2006/relationships/hyperlink" Target="https://www3.halton.gov.uk/Pages/planning/policyguidance/PolicyBackgroundDocuments.aspx" TargetMode="External"/><Relationship Id="rId85" Type="http://schemas.openxmlformats.org/officeDocument/2006/relationships/hyperlink" Target="https://www.merton.gov.uk/planning-and-buildings/planning/local-plan" TargetMode="External"/><Relationship Id="rId150" Type="http://schemas.openxmlformats.org/officeDocument/2006/relationships/hyperlink" Target="https://www.southampton.gov.uk/planning/planning-policy/emerging-plans/cityvision/documentslibrary/" TargetMode="External"/><Relationship Id="rId595" Type="http://schemas.openxmlformats.org/officeDocument/2006/relationships/hyperlink" Target="https://www.gravesham.gov.uk/downloads/file/910/local-development-scheme" TargetMode="External"/><Relationship Id="rId816" Type="http://schemas.openxmlformats.org/officeDocument/2006/relationships/hyperlink" Target="https://www.chelmsford.gov.uk/media/ehzd1alh/chelmsford-local-development-scheme-2025-2028.pdf" TargetMode="External"/><Relationship Id="rId248" Type="http://schemas.openxmlformats.org/officeDocument/2006/relationships/hyperlink" Target="https://www.stevenage.gov.uk/planning-and-building-control/planning-policy/local-development-scheme" TargetMode="External"/><Relationship Id="rId455" Type="http://schemas.openxmlformats.org/officeDocument/2006/relationships/hyperlink" Target="https://cms.westnorthants.gov.uk/media/20896/download" TargetMode="External"/><Relationship Id="rId662" Type="http://schemas.openxmlformats.org/officeDocument/2006/relationships/hyperlink" Target="https://www.cityoflondon.gov.uk/assets/Services-Environment/2025-city-of-london-corporation-local-development-scheme.pdf" TargetMode="External"/><Relationship Id="rId12" Type="http://schemas.openxmlformats.org/officeDocument/2006/relationships/hyperlink" Target="https://www.barrowbc.gov.uk/residents/planning/planning-policy/examination-of-local-plan/examination-library/supporting-documents/?entryid1=5956" TargetMode="External"/><Relationship Id="rId108" Type="http://schemas.openxmlformats.org/officeDocument/2006/relationships/hyperlink" Target="https://www.mendip.gov.uk/media/5167/Local-Development-Scheme/pdf/LDS_6jul201.pdf?m=637302454983200000" TargetMode="External"/><Relationship Id="rId315" Type="http://schemas.openxmlformats.org/officeDocument/2006/relationships/hyperlink" Target="https://www.middlesbrough.gov.uk/planning-and-development/planning-policy/local-development-scheme/" TargetMode="External"/><Relationship Id="rId522" Type="http://schemas.openxmlformats.org/officeDocument/2006/relationships/hyperlink" Target="https://www.redditchbc.gov.uk/media/tvfme4gv/rbc-lds-february-2025.pdf" TargetMode="External"/><Relationship Id="rId96" Type="http://schemas.openxmlformats.org/officeDocument/2006/relationships/hyperlink" Target="https://www.carlisle.gov.uk/Portals/24/Documents/Local_Plan/Local%20Development%20Scheme/LDS%20Update%202019-2022.pdf?timestamp=1580736105312" TargetMode="External"/><Relationship Id="rId161" Type="http://schemas.openxmlformats.org/officeDocument/2006/relationships/hyperlink" Target="https://www.birmingham.gov.uk/downloads/file/845/local_development_scheme_for_birmingham" TargetMode="External"/><Relationship Id="rId399" Type="http://schemas.openxmlformats.org/officeDocument/2006/relationships/hyperlink" Target="https://new.calderdale.gov.uk/planning-and-building-control/planning-policy/local-plan" TargetMode="External"/><Relationship Id="rId827" Type="http://schemas.openxmlformats.org/officeDocument/2006/relationships/hyperlink" Target="https://www.oldham.gov.uk/info/201231/emerging_planning_policy/230/local_development_scheme_timetable" TargetMode="External"/><Relationship Id="rId259" Type="http://schemas.openxmlformats.org/officeDocument/2006/relationships/hyperlink" Target="https://www.rugby.gov.uk/documents/20124/6779139/Local_Plan_Issues_and_Options_document.pdf/758ea4a1-eb3a-c809-3936-3a5d53b78b72?t=1702375027220" TargetMode="External"/><Relationship Id="rId466" Type="http://schemas.openxmlformats.org/officeDocument/2006/relationships/hyperlink" Target="https://www.warwickdc.gov.uk/downloads/file/8802/local_development_scheme_2025" TargetMode="External"/><Relationship Id="rId673" Type="http://schemas.openxmlformats.org/officeDocument/2006/relationships/hyperlink" Target="https://www.swhertsplan.com/" TargetMode="External"/><Relationship Id="rId23" Type="http://schemas.openxmlformats.org/officeDocument/2006/relationships/hyperlink" Target="https://www.rossendale.gov.uk/downloads/file/14598/local_development_scheme" TargetMode="External"/><Relationship Id="rId119" Type="http://schemas.openxmlformats.org/officeDocument/2006/relationships/hyperlink" Target="https://oxfordshireplan.inconsult.uk/consult.ti/Oxfordshire_Plan_Intro/consultationHome" TargetMode="External"/><Relationship Id="rId326" Type="http://schemas.openxmlformats.org/officeDocument/2006/relationships/hyperlink" Target="https://www.westoxon.gov.uk/planning-and-building/planning-policy/local-development-framework/" TargetMode="External"/><Relationship Id="rId533" Type="http://schemas.openxmlformats.org/officeDocument/2006/relationships/hyperlink" Target="http://www.northumberlandnationalpark.org.uk/wp-content/uploads/2025/03/2025-Adopted-Local-Development-Scheme.pdf" TargetMode="External"/><Relationship Id="rId740" Type="http://schemas.openxmlformats.org/officeDocument/2006/relationships/hyperlink" Target="https://www.birmingham.gov.uk/download/downloads/id/845/local_development_scheme_for_birmingham.pdf" TargetMode="External"/><Relationship Id="rId172" Type="http://schemas.openxmlformats.org/officeDocument/2006/relationships/hyperlink" Target="https://www.dorsetcouncil.gov.uk/w/the-local-development-scheme-for-dorset-council" TargetMode="External"/><Relationship Id="rId477" Type="http://schemas.openxmlformats.org/officeDocument/2006/relationships/hyperlink" Target="https://www.thanet.gov.uk/wp-content/uploads/2025/03/LDS-Feb-2025.pdf" TargetMode="External"/><Relationship Id="rId600" Type="http://schemas.openxmlformats.org/officeDocument/2006/relationships/hyperlink" Target="https://www.blaby.gov.uk/media/i0of4qyl/blaby-district-local-plan-local-development-scheme-2025.pdf" TargetMode="External"/><Relationship Id="rId684" Type="http://schemas.openxmlformats.org/officeDocument/2006/relationships/hyperlink" Target="https://www.breckland.gov.uk/local-plan-review" TargetMode="External"/><Relationship Id="rId337" Type="http://schemas.openxmlformats.org/officeDocument/2006/relationships/hyperlink" Target="https://exeter.gov.uk/media/bovpmhj3/240906_draft-lds-2024_final.pdf" TargetMode="External"/><Relationship Id="rId34" Type="http://schemas.openxmlformats.org/officeDocument/2006/relationships/hyperlink" Target="https://www.queenelizabetholympicpark.co.uk/planning-authority/planning-policy/local-plan-review" TargetMode="External"/><Relationship Id="rId544" Type="http://schemas.openxmlformats.org/officeDocument/2006/relationships/hyperlink" Target="https://www.northnorthants.gov.uk/planning-strategies-and-plans/local-development-scheme-2025-2027" TargetMode="External"/><Relationship Id="rId751" Type="http://schemas.openxmlformats.org/officeDocument/2006/relationships/hyperlink" Target="https://www.mansfield.gov.uk/planning-policy/local-plan-review/1" TargetMode="External"/><Relationship Id="rId183" Type="http://schemas.openxmlformats.org/officeDocument/2006/relationships/hyperlink" Target="https://www.lewes-eastbourne.gov.uk/planning-policy/local-development-scheme/" TargetMode="External"/><Relationship Id="rId390" Type="http://schemas.openxmlformats.org/officeDocument/2006/relationships/hyperlink" Target="https://www.runnymede.gov.uk/downloads/file/2477/runnymede-lds-2024-2028" TargetMode="External"/><Relationship Id="rId404" Type="http://schemas.openxmlformats.org/officeDocument/2006/relationships/hyperlink" Target="https://www.reigate-banstead.gov.uk/info/20271/local_plan/1108/emerging_local_plan" TargetMode="External"/><Relationship Id="rId611" Type="http://schemas.openxmlformats.org/officeDocument/2006/relationships/hyperlink" Target="https://www.folkestone-hythe.gov.uk/planning-policy/monitoring-planning-policies" TargetMode="External"/><Relationship Id="rId250" Type="http://schemas.openxmlformats.org/officeDocument/2006/relationships/hyperlink" Target="https://www.westdevon.gov.uk/your-council/council-plans-policies-and-reports/policies/planning-policies/local-development-scheme" TargetMode="External"/><Relationship Id="rId488" Type="http://schemas.openxmlformats.org/officeDocument/2006/relationships/hyperlink" Target="https://www.sutton.gov.uk/documents/d/guest/local-development-scheme-2025-2027_dec2025" TargetMode="External"/><Relationship Id="rId695" Type="http://schemas.openxmlformats.org/officeDocument/2006/relationships/hyperlink" Target="https://www.kirklees.gov.uk/beta/planning-policy/pdf/local-development-scheme-timetable.pdf" TargetMode="External"/><Relationship Id="rId709" Type="http://schemas.openxmlformats.org/officeDocument/2006/relationships/hyperlink" Target="https://liverpool.gov.uk/council/consultation-and-engagement/consultation/consultation-on-a-new-local-plan-for-liverpool/" TargetMode="External"/><Relationship Id="rId45" Type="http://schemas.openxmlformats.org/officeDocument/2006/relationships/hyperlink" Target="https://mhclg.sharepoint.com/:i:/s/DevelopmentPlans/EdcRhgEU_hlFjb36vgyzaoUBF_ubm-aDB8BOiyxOIu5lbA?e=g19xKh" TargetMode="External"/><Relationship Id="rId110" Type="http://schemas.openxmlformats.org/officeDocument/2006/relationships/hyperlink" Target="https://www.somersetwestandtaunton.gov.uk/planning-policy/local-development-scheme/" TargetMode="External"/><Relationship Id="rId348" Type="http://schemas.openxmlformats.org/officeDocument/2006/relationships/hyperlink" Target="https://images.reading.gov.uk/2024/06/Local-Development-Scheme-June-2024.pdf" TargetMode="External"/><Relationship Id="rId555" Type="http://schemas.openxmlformats.org/officeDocument/2006/relationships/hyperlink" Target="https://molevalleydc.sharepoint.com/:f:/s/MVDCDocumentLibrary/EhDClGLwPc9MoxfqVdQ67V4B5QyS0z72JI6SiZOn6H9soQ?e=XVfCao" TargetMode="External"/><Relationship Id="rId762" Type="http://schemas.openxmlformats.org/officeDocument/2006/relationships/hyperlink" Target="https://www.basildon.gov.uk/article/9107/Local-Plan-Latest-news-and-updates" TargetMode="External"/><Relationship Id="rId194" Type="http://schemas.openxmlformats.org/officeDocument/2006/relationships/hyperlink" Target="https://www.northwarks.gov.uk/forward-planning/local-plan-north-warwickshire" TargetMode="External"/><Relationship Id="rId208" Type="http://schemas.openxmlformats.org/officeDocument/2006/relationships/hyperlink" Target="https://www.burnley.gov.uk/residents/planning/planning-policies/burnleys-local-development-scheme-lds" TargetMode="External"/><Relationship Id="rId415" Type="http://schemas.openxmlformats.org/officeDocument/2006/relationships/hyperlink" Target="https://www.warrington.gov.uk/local-development-scheme" TargetMode="External"/><Relationship Id="rId622" Type="http://schemas.openxmlformats.org/officeDocument/2006/relationships/hyperlink" Target="https://consultation.dorsetcouncil.gov.uk/spatial-planning/dorset-council-local-plan-consultation-2025/" TargetMode="External"/><Relationship Id="rId261" Type="http://schemas.openxmlformats.org/officeDocument/2006/relationships/hyperlink" Target="https://www.pendle.gov.uk/lpconsultation" TargetMode="External"/><Relationship Id="rId499" Type="http://schemas.openxmlformats.org/officeDocument/2006/relationships/hyperlink" Target="https://www.southwark.gov.uk/planning-and-building-control/planning-policy-and-guidance/local-development-scheme-2019-2022" TargetMode="External"/><Relationship Id="rId56" Type="http://schemas.openxmlformats.org/officeDocument/2006/relationships/hyperlink" Target="https://www.merton.gov.uk/assets/Documents/0328_2014-07-09_local_dev_scheme.pdf" TargetMode="External"/><Relationship Id="rId359" Type="http://schemas.openxmlformats.org/officeDocument/2006/relationships/hyperlink" Target="https://liverpool.gov.uk/media/24ihnena/local-plan-2041-scoping-document.pdf" TargetMode="External"/><Relationship Id="rId566" Type="http://schemas.openxmlformats.org/officeDocument/2006/relationships/hyperlink" Target="https://www.leicester.gov.uk/your-council/policies-plans-and-strategies/planning-and-development/adopted-planning-policy/" TargetMode="External"/><Relationship Id="rId773" Type="http://schemas.openxmlformats.org/officeDocument/2006/relationships/hyperlink" Target="https://www.stevenage.gov.uk/planning-and-building-control/planning-policy/local-development-scheme" TargetMode="External"/><Relationship Id="rId121" Type="http://schemas.openxmlformats.org/officeDocument/2006/relationships/hyperlink" Target="https://oxfordshireplan.inconsult.uk/consult.ti/Oxfordshire_Plan_Intro/consultationHome" TargetMode="External"/><Relationship Id="rId219" Type="http://schemas.openxmlformats.org/officeDocument/2006/relationships/hyperlink" Target="https://www.fenland.gov.uk/newlocalplan" TargetMode="External"/><Relationship Id="rId426" Type="http://schemas.openxmlformats.org/officeDocument/2006/relationships/hyperlink" Target="https://www.royalgreenwich.gov.uk/download/downloads/id/6011/local_development_scheme_2024.pdf" TargetMode="External"/><Relationship Id="rId633" Type="http://schemas.openxmlformats.org/officeDocument/2006/relationships/hyperlink" Target="https://www.newcastle-staffs.gov.uk/downloads/download/132/local-development-scheme" TargetMode="External"/><Relationship Id="rId67" Type="http://schemas.openxmlformats.org/officeDocument/2006/relationships/hyperlink" Target="https://mhclg.sharepoint.com/sites/DevelopmentPlans/Shared%20Documents/Data%20and%20Analysis/Planning%20Data%20Unit/LDS%20&amp;%20Reg%2018%20Monitoring/LDS%20Screenshots/CAR16%20-%20Carlisle%20LDS%202016.PNG" TargetMode="External"/><Relationship Id="rId272" Type="http://schemas.openxmlformats.org/officeDocument/2006/relationships/hyperlink" Target="https://centrallocalplan.lancashire.gov.uk/media/1340/central-lancashire-local-plan-lds-2024-2026.pdf" TargetMode="External"/><Relationship Id="rId577" Type="http://schemas.openxmlformats.org/officeDocument/2006/relationships/hyperlink" Target="https://www.hyndburnbc.gov.uk/wp-content/uploads/2025/02/HyndburnLocalDevelopmentScheme_2025.pdf" TargetMode="External"/><Relationship Id="rId700" Type="http://schemas.openxmlformats.org/officeDocument/2006/relationships/hyperlink" Target="https://www.lambeth.gov.uk/sites/default/files/2025-06/local_development_scheme_march_2025.pdf" TargetMode="External"/><Relationship Id="rId132" Type="http://schemas.openxmlformats.org/officeDocument/2006/relationships/hyperlink" Target="https://www.stoke.gov.uk/info/20071/joint_local_plan/317/joint_local_plan_timetable" TargetMode="External"/><Relationship Id="rId784" Type="http://schemas.openxmlformats.org/officeDocument/2006/relationships/hyperlink" Target="https://www.braintree.gov.uk/homepage/116/local-development-scheme-download" TargetMode="External"/><Relationship Id="rId437" Type="http://schemas.openxmlformats.org/officeDocument/2006/relationships/hyperlink" Target="https://www.sevenoaks.gov.uk/downloads/file/790/local_development_scheme" TargetMode="External"/><Relationship Id="rId644" Type="http://schemas.openxmlformats.org/officeDocument/2006/relationships/hyperlink" Target="https://stoke-consult.objective.co.uk/kpse/event/7A08913F-4968-4DEB-B924-612A819CFB81" TargetMode="External"/><Relationship Id="rId283" Type="http://schemas.openxmlformats.org/officeDocument/2006/relationships/hyperlink" Target="https://www.wolverhampton.gov.uk/planning/planning-policies/wolverhampton-local-plan" TargetMode="External"/><Relationship Id="rId490" Type="http://schemas.openxmlformats.org/officeDocument/2006/relationships/hyperlink" Target="https://www.surreyheath.gov.uk/sites/default/files/2025-03/Surrey%20Heath%20Local%20Development%20Scheme%202025-2028.pdf" TargetMode="External"/><Relationship Id="rId504" Type="http://schemas.openxmlformats.org/officeDocument/2006/relationships/hyperlink" Target="https://www.herefordshire.gov.uk/downloads/file/26351/herefordshire-draft-local-plan-regulation-18-strategic-policies-document" TargetMode="External"/><Relationship Id="rId711" Type="http://schemas.openxmlformats.org/officeDocument/2006/relationships/hyperlink" Target="https://www.north-herts.gov.uk/sites/default/files/2025-01/Local%20Development%20Scheme.pdf" TargetMode="External"/><Relationship Id="rId78" Type="http://schemas.openxmlformats.org/officeDocument/2006/relationships/hyperlink" Target="https://www.middevon.gov.uk/residents/planning-policy/local-development-scheme/" TargetMode="External"/><Relationship Id="rId143" Type="http://schemas.openxmlformats.org/officeDocument/2006/relationships/hyperlink" Target="https://crawley.gov.uk/planning/planning-policy/engagement-and-monitoring/local-development-scheme" TargetMode="External"/><Relationship Id="rId350" Type="http://schemas.openxmlformats.org/officeDocument/2006/relationships/hyperlink" Target="https://www.derby.gov.uk/environment-and-planning/planning/local-plan/emerging/" TargetMode="External"/><Relationship Id="rId588" Type="http://schemas.openxmlformats.org/officeDocument/2006/relationships/hyperlink" Target="https://docs.google.com/document/d/1u3C1P-9bBxQIoEOImmpATaNCbQg54ov17cQhP7p3EUc/edit?usp=sharing" TargetMode="External"/><Relationship Id="rId795" Type="http://schemas.openxmlformats.org/officeDocument/2006/relationships/hyperlink" Target="https://www.tameside.gov.uk/getmedia/14d85217-e19a-4af8-8ff6-131cdd30dc10/Local-Development-Scheme.pdf" TargetMode="External"/><Relationship Id="rId809" Type="http://schemas.openxmlformats.org/officeDocument/2006/relationships/hyperlink" Target="https://n-somerset.gov.uk/my-services/planning-building-control/planning-policy/our-local-plan/local-plan-2041" TargetMode="External"/><Relationship Id="rId9" Type="http://schemas.openxmlformats.org/officeDocument/2006/relationships/hyperlink" Target="https://www.southderbyshire.gov.uk/our-services/planning-and-building-control/planning/planning-policy/monitoring" TargetMode="External"/><Relationship Id="rId210" Type="http://schemas.openxmlformats.org/officeDocument/2006/relationships/hyperlink" Target="https://www.lambeth.gov.uk/planning-building-control/planning-policy-guidance/lambeth-local-development-scheme" TargetMode="External"/><Relationship Id="rId448" Type="http://schemas.openxmlformats.org/officeDocument/2006/relationships/hyperlink" Target="https://www.wyre.gov.uk/downloads/file/2149/local-development-scheme-feb-2025" TargetMode="External"/><Relationship Id="rId655" Type="http://schemas.openxmlformats.org/officeDocument/2006/relationships/hyperlink" Target="https://www.wiltshire.gov.uk/media/18004/Wiltshire-Local-Development-Scheme-September-2025/pdf/Wiltshire_Local_Development_Scheme_Sept_2025_web_version_v2.pdf?m=1757328606513" TargetMode="External"/><Relationship Id="rId294" Type="http://schemas.openxmlformats.org/officeDocument/2006/relationships/hyperlink" Target="https://www.bedford.gov.uk/planning-and-building-control/planning-policy/local-development-scheme" TargetMode="External"/><Relationship Id="rId308" Type="http://schemas.openxmlformats.org/officeDocument/2006/relationships/hyperlink" Target="https://sdnpalocalplanreview.commonplace.is/proposals/keyinformation/step2" TargetMode="External"/><Relationship Id="rId515" Type="http://schemas.openxmlformats.org/officeDocument/2006/relationships/hyperlink" Target="https://rdcpublic.blob.core.windows.net/website-uploads/2025/03/Local-Development-Scheme-2025.pdf" TargetMode="External"/><Relationship Id="rId722" Type="http://schemas.openxmlformats.org/officeDocument/2006/relationships/hyperlink" Target="https://www.havering.gov.uk/downloads/download/552/local-development-scheme" TargetMode="External"/><Relationship Id="rId89" Type="http://schemas.openxmlformats.org/officeDocument/2006/relationships/hyperlink" Target="https://www.hertsmere.gov.uk/Documents/09-Planning--Building-Control/Planning-Policy/Local-Plan/Final-version-of-sites-document-printed-version.pdf" TargetMode="External"/><Relationship Id="rId154" Type="http://schemas.openxmlformats.org/officeDocument/2006/relationships/hyperlink" Target="https://www.tmbc.gov.uk/downloads/download/376/local-development-scheme" TargetMode="External"/><Relationship Id="rId361" Type="http://schemas.openxmlformats.org/officeDocument/2006/relationships/hyperlink" Target="https://www.eastleigh.gov.uk/media/15023/issues-and-options-consultation-document.pdf" TargetMode="External"/><Relationship Id="rId599" Type="http://schemas.openxmlformats.org/officeDocument/2006/relationships/hyperlink" Target="https://www.lewes-eastbourne.gov.uk/media/4414/Eastbourne-Local-Development-Scheme-2025-2028/pdf/EBC_Local_Development_Scheme_2025-2028_-_Adoption_version.pdf?m=1741344558413" TargetMode="External"/><Relationship Id="rId459" Type="http://schemas.openxmlformats.org/officeDocument/2006/relationships/hyperlink" Target="https://www.n-kesteven.gov.uk/central-lincolnshire/" TargetMode="External"/><Relationship Id="rId666" Type="http://schemas.openxmlformats.org/officeDocument/2006/relationships/hyperlink" Target="https://www.westberks.gov.uk/media/63410/Local-Development-Scheme-May-2025/pdf/Local_Development_Scheme_May_2025.pdf?m=1748423995917" TargetMode="External"/><Relationship Id="rId16" Type="http://schemas.openxmlformats.org/officeDocument/2006/relationships/hyperlink" Target="https://www.eppingforestdc.gov.uk/app/uploads/2025/03/Local-Development-Scheme-2025.pdf" TargetMode="External"/><Relationship Id="rId221" Type="http://schemas.openxmlformats.org/officeDocument/2006/relationships/hyperlink" Target="https://www.basingstoke.gov.uk/LDS" TargetMode="External"/><Relationship Id="rId319" Type="http://schemas.openxmlformats.org/officeDocument/2006/relationships/hyperlink" Target="https://www.northyorks.gov.uk/sites/default/files/2024-02/Adopted%20LDS%20Feb%202024%20-%20accessible_0.pdf" TargetMode="External"/><Relationship Id="rId526" Type="http://schemas.openxmlformats.org/officeDocument/2006/relationships/hyperlink" Target="https://www.pendle.gov.uk/downloads/file/7888/local_development_scheme_eighth_revision_2024" TargetMode="External"/><Relationship Id="rId733" Type="http://schemas.openxmlformats.org/officeDocument/2006/relationships/hyperlink" Target="https://www.coventry.gov.uk/downloads/download/8037/local-development-scheme-december-2024" TargetMode="External"/><Relationship Id="rId165" Type="http://schemas.openxmlformats.org/officeDocument/2006/relationships/hyperlink" Target="https://www.nelincs.gov.uk/planning-and-building-control/planning-policy/local-development-scheme/" TargetMode="External"/><Relationship Id="rId372" Type="http://schemas.openxmlformats.org/officeDocument/2006/relationships/hyperlink" Target="https://www.lichfielddc.gov.uk/downloads/download/181/local-development-scheme" TargetMode="External"/><Relationship Id="rId677" Type="http://schemas.openxmlformats.org/officeDocument/2006/relationships/hyperlink" Target="https://www.malvernhills.gov.uk/component/fileman/?view=file&amp;routed=1&amp;name=Final%20Local%20Development%20Scheme%202023.pdf&amp;folder=Documents/South%20Worcestershire%20%20%20Local%20Development%20Scheme%20%28LDS%29%202023-2026&amp;container=fileman-files" TargetMode="External"/><Relationship Id="rId800" Type="http://schemas.openxmlformats.org/officeDocument/2006/relationships/hyperlink" Target="https://www.havant.gov.uk/sites/default/files/2025-05/Draft%20Building%20a%20Better%20Future%20Plan%20Web.pdf" TargetMode="External"/><Relationship Id="rId232" Type="http://schemas.openxmlformats.org/officeDocument/2006/relationships/hyperlink" Target="https://www.arun.gov.uk/arun-district-council-local-development-scheme" TargetMode="External"/><Relationship Id="rId27" Type="http://schemas.openxmlformats.org/officeDocument/2006/relationships/hyperlink" Target="https://www.stroud.gov.uk/environment/planning-and-building-control/planning-strategy/local-development-scheme" TargetMode="External"/><Relationship Id="rId537" Type="http://schemas.openxmlformats.org/officeDocument/2006/relationships/hyperlink" Target="https://www.northyorkmoors.org.uk/planning/policy/local-development-scheme-and-statement-of-community-involvement/local-development-scheme-and-statement-of-community-involvement" TargetMode="External"/><Relationship Id="rId744" Type="http://schemas.openxmlformats.org/officeDocument/2006/relationships/hyperlink" Target="https://democracy.blackpool.gov.uk/documents/s98308/PH29%20Local%20Development%20Scheme.pdf" TargetMode="External"/><Relationship Id="rId80"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176" Type="http://schemas.openxmlformats.org/officeDocument/2006/relationships/hyperlink" Target="https://teams.microsoft.com/_" TargetMode="External"/><Relationship Id="rId383" Type="http://schemas.openxmlformats.org/officeDocument/2006/relationships/hyperlink" Target="https://iwc.iow.gov.uk/documentlibrary/download/local-development-scheme-lds-" TargetMode="External"/><Relationship Id="rId590" Type="http://schemas.openxmlformats.org/officeDocument/2006/relationships/hyperlink" Target="https://www.peterborough.gov.uk/council/planning-and-development/planning-policies/local-plan-review" TargetMode="External"/><Relationship Id="rId604" Type="http://schemas.openxmlformats.org/officeDocument/2006/relationships/hyperlink" Target="https://www.eaststaffsbc.gov.uk/sites/default/files/docs/planning/planningpolicy/localplan2025/Local%20Development%20Scheme%20March%202025.pdf" TargetMode="External"/><Relationship Id="rId811" Type="http://schemas.openxmlformats.org/officeDocument/2006/relationships/hyperlink" Target="https://www.milton-keynes.gov.uk/sites/default/files/2025-11/LDS%20October%202025.pdf" TargetMode="External"/><Relationship Id="rId243" Type="http://schemas.openxmlformats.org/officeDocument/2006/relationships/hyperlink" Target="https://www.hartlepool.gov.uk/info/20209/local_plan/312/local_plan" TargetMode="External"/><Relationship Id="rId450" Type="http://schemas.openxmlformats.org/officeDocument/2006/relationships/hyperlink" Target="https://www.wigan.gov.uk/Council/Consultations/Future-plan/Consultation-on-the-Wigan-Local-Plan.aspx" TargetMode="External"/><Relationship Id="rId688" Type="http://schemas.openxmlformats.org/officeDocument/2006/relationships/hyperlink" Target="https://democracy.breckland.gov.uk/documents/g5348/Public%20reports%20pack%2003rd-Mar-2025%2011.00%20Cabinet.pdf?T=10" TargetMode="External"/><Relationship Id="rId38" Type="http://schemas.openxmlformats.org/officeDocument/2006/relationships/hyperlink" Target="https://www.dorsetcouncil.gov.uk/planning-buildings-land/planning-policy/north-dorset/additional-planning-policy-documents/local-development-scheme.aspx" TargetMode="External"/><Relationship Id="rId103"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310" Type="http://schemas.openxmlformats.org/officeDocument/2006/relationships/hyperlink" Target="https://www.southkesteven.gov.uk/sites/default/files/2024-06/Local%20Development%20Scheme%202024-2027_0.pdf" TargetMode="External"/><Relationship Id="rId548" Type="http://schemas.openxmlformats.org/officeDocument/2006/relationships/hyperlink" Target="https://www.nelincs.gov.uk/assets/uploads/2025/03/20250312-LocalDevelopmentScheme-Adopted.pdf" TargetMode="External"/><Relationship Id="rId755" Type="http://schemas.openxmlformats.org/officeDocument/2006/relationships/hyperlink" Target="https://www.erewash.gov.uk/planning/planning-information/erewash-core-strategy-review/local-development-scheme" TargetMode="External"/><Relationship Id="rId91" Type="http://schemas.openxmlformats.org/officeDocument/2006/relationships/hyperlink" Target="https://www.ambervalley.gov.uk/planning/planning-policy/local-development-scheme/" TargetMode="External"/><Relationship Id="rId187" Type="http://schemas.openxmlformats.org/officeDocument/2006/relationships/hyperlink" Target="https://www.threerivers.gov.uk/services/planning/planning-policy/local-development-scheme" TargetMode="External"/><Relationship Id="rId394" Type="http://schemas.openxmlformats.org/officeDocument/2006/relationships/hyperlink" Target="https://www.cornwall.gov.uk/planning-and-building-control/planning-policy/adopted-plans/local-development-scheme-and-statement-of-community-involvement/" TargetMode="External"/><Relationship Id="rId408" Type="http://schemas.openxmlformats.org/officeDocument/2006/relationships/hyperlink" Target="https://democracy.blackburn.gov.uk/documents/s21585/Blackburn%20Local%20Development%20Scheme%202023%20final.pdf" TargetMode="External"/><Relationship Id="rId615" Type="http://schemas.openxmlformats.org/officeDocument/2006/relationships/hyperlink" Target="https://www.bracknell-forest.gov.uk/sites/default/files/2025-03/local-development-scheme-march-2025.pdf" TargetMode="External"/><Relationship Id="rId822" Type="http://schemas.openxmlformats.org/officeDocument/2006/relationships/hyperlink" Target="https://www.bury.gov.uk/asset-library/draft-local-plan-v7-cabinet.pdf" TargetMode="External"/><Relationship Id="rId254" Type="http://schemas.openxmlformats.org/officeDocument/2006/relationships/hyperlink" Target="https://www.staffordbc.gov.uk/local-development-scheme" TargetMode="External"/><Relationship Id="rId699" Type="http://schemas.openxmlformats.org/officeDocument/2006/relationships/hyperlink" Target="https://www.fenland.gov.uk/media/17153/Local-Development-Scheme-March-2025/pdf/25-03_FDC_Local_Development_Scheme_sr9xpwa75xxo.pdf?m=1744731927420" TargetMode="External"/><Relationship Id="rId49" Type="http://schemas.openxmlformats.org/officeDocument/2006/relationships/hyperlink" Target="https://www.eastherts.gov.uk/lds" TargetMode="External"/><Relationship Id="rId114" Type="http://schemas.openxmlformats.org/officeDocument/2006/relationships/hyperlink" Target="https://localplan.gravesham.gov.uk/consult.ti/system/listConsultations?type=all" TargetMode="External"/><Relationship Id="rId461" Type="http://schemas.openxmlformats.org/officeDocument/2006/relationships/hyperlink" Target="https://www.westdevon.gov.uk/your-council/council-plans-policies-and-reports/policies/planning-policies/local-development-1" TargetMode="External"/><Relationship Id="rId559" Type="http://schemas.openxmlformats.org/officeDocument/2006/relationships/hyperlink" Target="https://www.meltonplan.co.uk/lds" TargetMode="External"/><Relationship Id="rId766" Type="http://schemas.openxmlformats.org/officeDocument/2006/relationships/hyperlink" Target="https://www.punchline-gloucester.com/articles/aanews/have-your-say-on-next-phase-of-gloucestershire-plan-worth-billions" TargetMode="External"/><Relationship Id="rId198" Type="http://schemas.openxmlformats.org/officeDocument/2006/relationships/hyperlink" Target="https://www.peterborough.gov.uk/council/planning-and-development/planning-policies/local-plan-review" TargetMode="External"/><Relationship Id="rId321" Type="http://schemas.openxmlformats.org/officeDocument/2006/relationships/hyperlink" Target="https://www.northyorks.gov.uk/planning-and-conservation/planning-policy/north-yorkshire-local-plan" TargetMode="External"/><Relationship Id="rId419" Type="http://schemas.openxmlformats.org/officeDocument/2006/relationships/hyperlink" Target="https://stoke.nub.news/news/local-news/newcastle-borough-council-to-start-work-on-new-local-plan-this-year-251601" TargetMode="External"/><Relationship Id="rId626" Type="http://schemas.openxmlformats.org/officeDocument/2006/relationships/hyperlink" Target="https://www.swdevelopmentplan.org/publications/local-development-scheme" TargetMode="External"/><Relationship Id="rId833" Type="http://schemas.openxmlformats.org/officeDocument/2006/relationships/hyperlink" Target="https://www.peakdistrict.gov.uk/planning/policies-and-guides/the-local-plan" TargetMode="External"/><Relationship Id="rId265" Type="http://schemas.openxmlformats.org/officeDocument/2006/relationships/hyperlink" Target="https://www.westlancs.gov.uk/media/548151/west-lancashire-bc-local-development-scheme-2025.pdf" TargetMode="External"/><Relationship Id="rId472" Type="http://schemas.openxmlformats.org/officeDocument/2006/relationships/hyperlink" Target="https://www.torbay.gov.uk/council/policies/planning-policies/local-plan/local-development-scheme/" TargetMode="External"/><Relationship Id="rId125" Type="http://schemas.openxmlformats.org/officeDocument/2006/relationships/hyperlink" Target="https://www.solihull.gov.uk/Portals/0/Planning/Local_Development_Scheme_Jan_2020.pdf" TargetMode="External"/><Relationship Id="rId332" Type="http://schemas.openxmlformats.org/officeDocument/2006/relationships/hyperlink" Target="https://www.teignbridge.gov.uk/planning/local-plans-and-policy/local-development-scheme-local-plan-timetable/" TargetMode="External"/><Relationship Id="rId777" Type="http://schemas.openxmlformats.org/officeDocument/2006/relationships/hyperlink" Target="https://www.nottinghamcity.gov.uk/information-for-business/planning-and-building-control/planning-policy/the-local-plan-and-planning-policy/other-local-plan-related-documents/local-development-scheme-lds/" TargetMode="External"/><Relationship Id="rId637" Type="http://schemas.openxmlformats.org/officeDocument/2006/relationships/hyperlink" Target="https://www.greatermanchester-ca.gov.uk/what-we-do/planning-and-housing/places-for-everyone/timeline/" TargetMode="External"/><Relationship Id="rId276" Type="http://schemas.openxmlformats.org/officeDocument/2006/relationships/hyperlink" Target="https://centrallocalplan.lancashire.gov.uk/media/1340/central-lancashire-local-plan-lds-2024-2026.pdf" TargetMode="External"/><Relationship Id="rId483" Type="http://schemas.openxmlformats.org/officeDocument/2006/relationships/hyperlink" Target="https://www.tendringdc.gov.uk/content/local-plan-review" TargetMode="External"/><Relationship Id="rId690" Type="http://schemas.openxmlformats.org/officeDocument/2006/relationships/hyperlink" Target="https://democracy.breckland.gov.uk/documents/g5348/Public%20reports%20pack%2003rd-Mar-2025%2011.00%20Cabinet.pdf?T=10" TargetMode="External"/><Relationship Id="rId704" Type="http://schemas.openxmlformats.org/officeDocument/2006/relationships/hyperlink" Target="https://www.newforestnpa.gov.uk/app/uploads/2024/07/NFNPA-LDS-July-2024.pdf" TargetMode="External"/><Relationship Id="rId40" Type="http://schemas.openxmlformats.org/officeDocument/2006/relationships/hyperlink" Target="https://mhclg.sharepoint.com/:i:/s/DevelopmentPlans/EZ4MV6JFO7pKii6NjlIeYqwBnmB4zbrZzte34OAamDSMoQ?e=QYZ2vk" TargetMode="External"/><Relationship Id="rId136" Type="http://schemas.openxmlformats.org/officeDocument/2006/relationships/hyperlink" Target="https://mhclg.sharepoint.com/sites/DevelopmentPlans/Shared%20Documents/Data%20and%20Analysis/Planning%20Data%20Unit/Reg%2018%20monitoring/Screenshots/Dudley%20-%20Black%20Country%20Issues%20&amp;%20Options%20July%202017.PNG" TargetMode="External"/><Relationship Id="rId343" Type="http://schemas.openxmlformats.org/officeDocument/2006/relationships/hyperlink" Target="https://www.rugby.gov.uk/documents/20124/0/Local+Development+Scheme+2024.pdf/bd4f01db-b58a-65f1-7532-1ae9a3b0b12c?t=1729160087151" TargetMode="External"/><Relationship Id="rId550" Type="http://schemas.openxmlformats.org/officeDocument/2006/relationships/hyperlink" Target="https://www.northdevon.gov.uk/sites/default/files/2025-03/Local%20Development%20Scheme%20%28LDS%29%202025.pdf" TargetMode="External"/><Relationship Id="rId788" Type="http://schemas.openxmlformats.org/officeDocument/2006/relationships/hyperlink" Target="https://www.trafford.gov.uk/sites/default/files/2025-11/Trafford-Local-Development-Scheme-2025-2028_0.pdf" TargetMode="External"/><Relationship Id="rId203" Type="http://schemas.openxmlformats.org/officeDocument/2006/relationships/hyperlink" Target="https://www.meltonplan.co.uk/lds" TargetMode="External"/><Relationship Id="rId648" Type="http://schemas.openxmlformats.org/officeDocument/2006/relationships/hyperlink" Target="https://www.gedling.gov.uk/resident/planningandbuildingcontrol/planningpolicy/emerginglocalplan/" TargetMode="External"/><Relationship Id="rId287" Type="http://schemas.openxmlformats.org/officeDocument/2006/relationships/hyperlink" Target="https://www.hillingdon.gov.uk/local-plan" TargetMode="External"/><Relationship Id="rId410" Type="http://schemas.openxmlformats.org/officeDocument/2006/relationships/hyperlink" Target="https://www.greatercambridgeplanning.org/media/4xzkjei0/greater-cambridge-local-plan-development-scheme-local-plan-timetable-nov-2025.pdf" TargetMode="External"/><Relationship Id="rId494" Type="http://schemas.openxmlformats.org/officeDocument/2006/relationships/hyperlink" Target="https://www.sthelens.gov.uk/media/11275/Local-Development-Scheme-2025/pdf/LDS_2025_-_Final_V_-_for_Web.pdf?m=1741096910407" TargetMode="External"/><Relationship Id="rId508" Type="http://schemas.openxmlformats.org/officeDocument/2006/relationships/hyperlink" Target="https://www.south-norfolk.gov.uk/residents/planning-and-building/planning-policy/local-development-scheme" TargetMode="External"/><Relationship Id="rId715" Type="http://schemas.openxmlformats.org/officeDocument/2006/relationships/hyperlink" Target="https://www.wolverhampton.gov.uk/sites/default/files/2025-03/Wolverhampton-Local-Development-Scheme-2025-28-Feb-2025.pdf" TargetMode="External"/><Relationship Id="rId147" Type="http://schemas.openxmlformats.org/officeDocument/2006/relationships/hyperlink" Target="https://blackcountryplan.dudley.gov.uk/t2/p1/" TargetMode="External"/><Relationship Id="rId354" Type="http://schemas.openxmlformats.org/officeDocument/2006/relationships/hyperlink" Target="https://www.southderbyshire.gov.uk/our-services/planning-and-building-control/planning/planning-policy/current-consultations-version-two/draft-local-plan-part-1-review" TargetMode="External"/><Relationship Id="rId799" Type="http://schemas.openxmlformats.org/officeDocument/2006/relationships/hyperlink" Target="https://www.tameside.gov.uk/homesspacesplaces" TargetMode="External"/><Relationship Id="rId51" Type="http://schemas.openxmlformats.org/officeDocument/2006/relationships/hyperlink" Target="https://mhclg.sharepoint.com/:i:/s/DevelopmentPlans/ES46uKmRd6hEr2Yucn93WaIBRJS1vI2S67DlIIR89FpIzw?e=ewZgXt" TargetMode="External"/><Relationship Id="rId561" Type="http://schemas.openxmlformats.org/officeDocument/2006/relationships/hyperlink" Target="https://www.maldon.gov.uk/downloads/file/19866/local_development_scheme_-_february_2025" TargetMode="External"/><Relationship Id="rId659" Type="http://schemas.openxmlformats.org/officeDocument/2006/relationships/hyperlink" Target="https://www.dover.gov.uk/Planning/Planning-Policy/District-Local-Plan/FINALV-LDS-2025.pdf" TargetMode="External"/><Relationship Id="rId214" Type="http://schemas.openxmlformats.org/officeDocument/2006/relationships/hyperlink" Target="https://www.warwickdc.gov.uk/downloads/download/420/local_development_scheme" TargetMode="External"/><Relationship Id="rId298" Type="http://schemas.openxmlformats.org/officeDocument/2006/relationships/hyperlink" Target="https://www.broads-authority.gov.uk/planning/planning-policies/local-plan-for-the-broads/local-plan-for-the-broads-review" TargetMode="External"/><Relationship Id="rId421" Type="http://schemas.openxmlformats.org/officeDocument/2006/relationships/hyperlink" Target="https://www.plymouth.gov.uk/local-development-scheme" TargetMode="External"/><Relationship Id="rId519" Type="http://schemas.openxmlformats.org/officeDocument/2006/relationships/hyperlink" Target="https://www.richmond.gov.uk/media/z0wdllds/local_development_scheme.pdf" TargetMode="External"/><Relationship Id="rId158" Type="http://schemas.openxmlformats.org/officeDocument/2006/relationships/hyperlink" Target="https://www.ryedale.gov.uk/resources/the-ryedale-local-development-scheme/" TargetMode="External"/><Relationship Id="rId726" Type="http://schemas.openxmlformats.org/officeDocument/2006/relationships/hyperlink" Target="https://www.swindon.gov.uk/newlocalplan" TargetMode="External"/><Relationship Id="rId62" Type="http://schemas.openxmlformats.org/officeDocument/2006/relationships/hyperlink" Target="http://democracy.sheffield.gov.uk/ieDecisionDetails.aspx?Id=2397" TargetMode="External"/><Relationship Id="rId365" Type="http://schemas.openxmlformats.org/officeDocument/2006/relationships/hyperlink" Target="https://www.southampton.gov.uk/media/w45nmcyk/preparing_our_development_plans_-lds-_-march-2025.pdf" TargetMode="External"/><Relationship Id="rId572" Type="http://schemas.openxmlformats.org/officeDocument/2006/relationships/hyperlink" Target="https://www.kingston.gov.uk/downloads/file/3030/rbk-local-development-scheme-february-2024-" TargetMode="External"/><Relationship Id="rId225" Type="http://schemas.openxmlformats.org/officeDocument/2006/relationships/hyperlink" Target="https://www.chesterfield.gov.uk/planning-and-building-control/planning-policy-and-the-local-plan/local-development-scheme.aspx" TargetMode="External"/><Relationship Id="rId432" Type="http://schemas.openxmlformats.org/officeDocument/2006/relationships/hyperlink" Target="https://www.derbyshiredales.gov.uk/documents/derbyshire-dales-local-plan-review-a-new-approach-to-housing-consultation-may-2024-leaflet-pdf-2mb/download" TargetMode="External"/><Relationship Id="rId737" Type="http://schemas.openxmlformats.org/officeDocument/2006/relationships/hyperlink" Target="https://www.ashfield.gov.uk/media/fcrpp1b4/local-development-scheme-january-2025.docx" TargetMode="External"/><Relationship Id="rId73" Type="http://schemas.openxmlformats.org/officeDocument/2006/relationships/hyperlink" Target="https://lewisham.gov.uk/myservices/planning/policy/planning/lewisham-local-plan---consultation-on-main-issues" TargetMode="External"/><Relationship Id="rId169" Type="http://schemas.openxmlformats.org/officeDocument/2006/relationships/hyperlink" Target="https://www.brentwood.gov.uk/local-development-scheme-lds" TargetMode="External"/><Relationship Id="rId376" Type="http://schemas.openxmlformats.org/officeDocument/2006/relationships/hyperlink" Target="https://www.southwarwickshire.org.uk/swlp/" TargetMode="External"/><Relationship Id="rId583" Type="http://schemas.openxmlformats.org/officeDocument/2006/relationships/hyperlink" Target="https://www.haringey.gov.uk/sites/default/files/2025-04/haringey-lds-march-2025.pdf" TargetMode="External"/><Relationship Id="rId790" Type="http://schemas.openxmlformats.org/officeDocument/2006/relationships/hyperlink" Target="https://www.trafford.gov.uk/planning/planning-policy-and-strategy/new-draft-trafford-local-plan" TargetMode="External"/><Relationship Id="rId804" Type="http://schemas.openxmlformats.org/officeDocument/2006/relationships/hyperlink" Target="https://www.broads-authority.gov.uk/__data/assets/pdf_file/0020/131852/Broads-Local-Plan-LDS-Dec-2025.pdf" TargetMode="External"/><Relationship Id="rId4" Type="http://schemas.openxmlformats.org/officeDocument/2006/relationships/hyperlink" Target="https://www.wirral.gov.uk/planning-and-building/local-plans-and-planning-policy/local-plans/local-development-scheme" TargetMode="External"/><Relationship Id="rId236" Type="http://schemas.openxmlformats.org/officeDocument/2006/relationships/hyperlink" Target="https://www.oxford.gov.uk/info/20067/planning_policy/761/local_development_scheme" TargetMode="External"/><Relationship Id="rId443" Type="http://schemas.openxmlformats.org/officeDocument/2006/relationships/hyperlink" Target="https://www.babergh.gov.uk/documents/d/asset-library-54706/babergh-and-mid-suffolk-joint-local-development-scheme-2025-2029" TargetMode="External"/><Relationship Id="rId650" Type="http://schemas.openxmlformats.org/officeDocument/2006/relationships/hyperlink" Target="https://localplan.southend.gov.uk/" TargetMode="External"/><Relationship Id="rId303" Type="http://schemas.openxmlformats.org/officeDocument/2006/relationships/hyperlink" Target="https://www.hounslow.gov.uk/info/20167/local_plan/1549/local_plan_review/2" TargetMode="External"/><Relationship Id="rId748" Type="http://schemas.openxmlformats.org/officeDocument/2006/relationships/hyperlink" Target="https://www.darlington.gov.uk/media/yuwdv0yk/lds-feb-2025.pdf" TargetMode="External"/><Relationship Id="rId84" Type="http://schemas.openxmlformats.org/officeDocument/2006/relationships/hyperlink" Target="https://www.richmondshire.gov.uk/planning/planning-policy/local-development-scheme/" TargetMode="External"/><Relationship Id="rId387" Type="http://schemas.openxmlformats.org/officeDocument/2006/relationships/hyperlink" Target="https://eastcambs.gov.uk/sites/default/files/2024-11/East%20Cambridgeshire%20Local%20Development%20Scheme%20%28LDS%29%20October%202024.pdf" TargetMode="External"/><Relationship Id="rId510" Type="http://schemas.openxmlformats.org/officeDocument/2006/relationships/hyperlink" Target="https://beta.southglos.gov.uk/static/0f66a2f75877cf55aaaba3fcbaacc618/Local-Plan-Delivery-Programme-2025-2028.pdf" TargetMode="External"/><Relationship Id="rId594" Type="http://schemas.openxmlformats.org/officeDocument/2006/relationships/hyperlink" Target="https://www.hartlepool.gov.uk/download/downloads/id/661/hartlepool_local_development_scheme_-_dec_2025.pdf" TargetMode="External"/><Relationship Id="rId608" Type="http://schemas.openxmlformats.org/officeDocument/2006/relationships/hyperlink" Target="https://www.wyreforestdc.gov.uk/planning-and-buildings/planning-policy/local-development-scheme-2025-2028/" TargetMode="External"/><Relationship Id="rId815" Type="http://schemas.openxmlformats.org/officeDocument/2006/relationships/hyperlink" Target="https://eastdevon.gov.uk/media/u0nbcuhc/east-devon-lds-october-2025.pdf" TargetMode="External"/><Relationship Id="rId247" Type="http://schemas.openxmlformats.org/officeDocument/2006/relationships/hyperlink" Target="https://www.swhertsplan.com/" TargetMode="External"/><Relationship Id="rId107" Type="http://schemas.openxmlformats.org/officeDocument/2006/relationships/hyperlink" Target="https://localplan.northlincs.gov.uk/stages/3/1-introduction" TargetMode="External"/><Relationship Id="rId454" Type="http://schemas.openxmlformats.org/officeDocument/2006/relationships/hyperlink" Target="https://consult.rbwm.gov.uk/file/6466588?_gl=1*1abjnby*_ga*NjIwNjkxNDc5LjE3NDQxMTA5NjE.*_ga_B1S76ZFQXK*MTc0NDExMDk2MC4xLjEuMTc0NDExMTAwMy4wLjAuMA.." TargetMode="External"/><Relationship Id="rId661" Type="http://schemas.openxmlformats.org/officeDocument/2006/relationships/hyperlink" Target="https://durham.gov.uk/media/46287/County-Durham-Local-Development-Scheme-March-2025/pdf/CountyDurhamLocalDevelopmentSchemeMarch2025.pdf?m=1744890694817" TargetMode="External"/><Relationship Id="rId759" Type="http://schemas.openxmlformats.org/officeDocument/2006/relationships/hyperlink" Target="https://go.walsall.gov.uk/newsroom/consultation-walsall-borough-local-plan-has-launched-have-your-say" TargetMode="External"/><Relationship Id="rId11" Type="http://schemas.openxmlformats.org/officeDocument/2006/relationships/hyperlink" Target="https://walthamforest.gov.uk/content/local-plan" TargetMode="External"/><Relationship Id="rId314" Type="http://schemas.openxmlformats.org/officeDocument/2006/relationships/hyperlink" Target="https://www.northyorks.gov.uk/planning-and-conservation/planning-policy/north-yorkshire-local-plan" TargetMode="External"/><Relationship Id="rId398" Type="http://schemas.openxmlformats.org/officeDocument/2006/relationships/hyperlink" Target="https://www.stockton.gov.uk/media/2522/Local-Development-Scheme-2016-to-2019/pdf/local-development-scheme-2016-2019.pdf?m=637810628714200000" TargetMode="External"/><Relationship Id="rId521" Type="http://schemas.openxmlformats.org/officeDocument/2006/relationships/hyperlink" Target="https://www.redditchbc.gov.uk/council/policy/planning-policy/local-development-scheme-lds/" TargetMode="External"/><Relationship Id="rId619" Type="http://schemas.openxmlformats.org/officeDocument/2006/relationships/hyperlink" Target="https://view.officeapps.live.com/op/view.aspx?src=https%3A%2F%2Fwww.wakefield.gov.uk%2Fmedia%2Fstnikjiy%2Flocal-development-scheme-2025.docx&amp;wdOrigin=BROWSELINK" TargetMode="External"/><Relationship Id="rId95" Type="http://schemas.openxmlformats.org/officeDocument/2006/relationships/hyperlink" Target="https://www.carlisle.gov.uk/planning-policy/Plans-In-Preparation/Local-Development-Scheme-LDS" TargetMode="External"/><Relationship Id="rId160" Type="http://schemas.openxmlformats.org/officeDocument/2006/relationships/hyperlink" Target="https://www.bassetlaw.gov.uk/planning-and-building/planning-services/planning-policy/local-development-scheme/" TargetMode="External"/><Relationship Id="rId826" Type="http://schemas.openxmlformats.org/officeDocument/2006/relationships/hyperlink" Target="https://www.wigan.gov.uk/Docs/PDF/Council/Strategies-Plans-and-Policies/Planning/Local-plan/Wigan-Local-Development-Scheme.pdf" TargetMode="External"/><Relationship Id="rId258" Type="http://schemas.openxmlformats.org/officeDocument/2006/relationships/hyperlink" Target="https://www.royalgreenwich.gov.uk/info/200191/planning_policy_and_strategy/869/local_development_framework/2" TargetMode="External"/><Relationship Id="rId465" Type="http://schemas.openxmlformats.org/officeDocument/2006/relationships/hyperlink" Target="https://www.warwickdc.gov.uk/downloads/download/420/local_development_scheme" TargetMode="External"/><Relationship Id="rId672" Type="http://schemas.openxmlformats.org/officeDocument/2006/relationships/hyperlink" Target="https://www.enfield.gov.uk/__data/assets/pdf_file/0028/95392/Local-development-scheme-May-2025-Planning.pdf" TargetMode="External"/><Relationship Id="rId22" Type="http://schemas.openxmlformats.org/officeDocument/2006/relationships/hyperlink" Target="https://www.staffsmoorlands.gov.uk/article/3488/Local-Development-Scheme" TargetMode="External"/><Relationship Id="rId118"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25" Type="http://schemas.openxmlformats.org/officeDocument/2006/relationships/hyperlink" Target="https://www.testvalley.gov.uk/planning-services/planningpolicy/lds" TargetMode="External"/><Relationship Id="rId532" Type="http://schemas.openxmlformats.org/officeDocument/2006/relationships/hyperlink" Target="https://www.norwich.gov.uk/download/downloads/id/1671/local_development_scheme_lds_-_march_2025.pdf" TargetMode="External"/><Relationship Id="rId171" Type="http://schemas.openxmlformats.org/officeDocument/2006/relationships/hyperlink" Target="https://www.eden.gov.uk/media/5996/lds_may_2021_final.pdf" TargetMode="External"/><Relationship Id="rId269" Type="http://schemas.openxmlformats.org/officeDocument/2006/relationships/hyperlink" Target="https://beta.bathnes.gov.uk/local-plan-2022-2042-development-timeline" TargetMode="External"/><Relationship Id="rId476" Type="http://schemas.openxmlformats.org/officeDocument/2006/relationships/hyperlink" Target="https://tewkesbury.gov.uk/wp-content/uploads/2025/03/Tewkesbury-Local-Development-Scheme-February-2025.pdf" TargetMode="External"/><Relationship Id="rId683" Type="http://schemas.openxmlformats.org/officeDocument/2006/relationships/hyperlink" Target="https://www.croydon.gov.uk/planning-and-regeneration/planning-policy/local-plan-review/local-plan-programme" TargetMode="External"/><Relationship Id="rId33" Type="http://schemas.openxmlformats.org/officeDocument/2006/relationships/hyperlink" Target="https://www.bracknell-forest.gov.uk/planning-and-building-control/planning/planning-policy/about-planning-policy" TargetMode="External"/><Relationship Id="rId129" Type="http://schemas.openxmlformats.org/officeDocument/2006/relationships/hyperlink" Target="https://www.buckinghamshire.gov.uk/planning-and-building-control/local-development-plans/local-development-scheme/plans-we-will-work-on/" TargetMode="External"/><Relationship Id="rId336" Type="http://schemas.openxmlformats.org/officeDocument/2006/relationships/hyperlink" Target="https://exeter.gov.uk/planning-services/current-planning-policy/local-development-scheme/" TargetMode="External"/><Relationship Id="rId543" Type="http://schemas.openxmlformats.org/officeDocument/2006/relationships/hyperlink" Target="https://my.northtyneside.gov.uk/sites/default/files/web-page-related-files/North%20Tyneside%20Local%20Development%20Scheme%202025.pdf" TargetMode="External"/><Relationship Id="rId182" Type="http://schemas.openxmlformats.org/officeDocument/2006/relationships/hyperlink" Target="https://www.copeland.gov.uk/content/local-development-scheme" TargetMode="External"/><Relationship Id="rId403" Type="http://schemas.openxmlformats.org/officeDocument/2006/relationships/hyperlink" Target="https://www.charnwood.gov.uk/files/documents/local_development_scheme_december_2024/Local%20Development%20Scheme%20Dec%202024.pdf" TargetMode="External"/><Relationship Id="rId750" Type="http://schemas.openxmlformats.org/officeDocument/2006/relationships/hyperlink" Target="https://www.basingstoke.gov.uk/LPU-reg18-consultation" TargetMode="External"/><Relationship Id="rId487" Type="http://schemas.openxmlformats.org/officeDocument/2006/relationships/hyperlink" Target="https://www.tamworth.gov.uk/sites/default/files/planning_docs/2025-2028_Local_Development_Scheme_v1_0.docx" TargetMode="External"/><Relationship Id="rId610" Type="http://schemas.openxmlformats.org/officeDocument/2006/relationships/hyperlink" Target="https://www3.halton.gov.uk/Documents/planning/planning%20policy/evidencebase/LDS/LDSUpdate.pdf" TargetMode="External"/><Relationship Id="rId694" Type="http://schemas.openxmlformats.org/officeDocument/2006/relationships/hyperlink" Target="https://www.cheshireeast.gov.uk/pdf/planning/spatial-planning/cheshire-east-lds-march-2025.pdf" TargetMode="External"/><Relationship Id="rId708" Type="http://schemas.openxmlformats.org/officeDocument/2006/relationships/hyperlink" Target="https://liverpool.gov.uk/planning-and-building-control/plan-making-in-liverpool/local-development-scheme" TargetMode="External"/><Relationship Id="rId347" Type="http://schemas.openxmlformats.org/officeDocument/2006/relationships/hyperlink" Target="https://www.leeds.gov.uk/planning/planning-policy/adopted-local-plan/local-development-scheme" TargetMode="External"/><Relationship Id="rId44" Type="http://schemas.openxmlformats.org/officeDocument/2006/relationships/hyperlink" Target="https://www.lewes-eastbourne.gov.uk/planning-policy/local-development-scheme/" TargetMode="External"/><Relationship Id="rId554" Type="http://schemas.openxmlformats.org/officeDocument/2006/relationships/hyperlink" Target="https://www.molevalley.gov.uk/planning-building/local-plan-and-other-adopted-planning-policy-documents/" TargetMode="External"/><Relationship Id="rId761" Type="http://schemas.openxmlformats.org/officeDocument/2006/relationships/hyperlink" Target="https://www.colchester.gov.uk/local-plan/new-local-plan-to-2041/" TargetMode="External"/><Relationship Id="rId193" Type="http://schemas.openxmlformats.org/officeDocument/2006/relationships/hyperlink" Target="https://www.nuneatonandbedworth.gov.uk/adopted-borough-plan/borough-plan-1/6" TargetMode="External"/><Relationship Id="rId207" Type="http://schemas.openxmlformats.org/officeDocument/2006/relationships/hyperlink" Target="https://www.stockton.gov.uk/local-plan" TargetMode="External"/><Relationship Id="rId414" Type="http://schemas.openxmlformats.org/officeDocument/2006/relationships/hyperlink" Target="https://www.london.gov.uk/who-we-are/city-halls-partners/old-oak-and-park-royal-development-corporation-opdc/planning-policy/local-development-scheme-lds" TargetMode="External"/><Relationship Id="rId498" Type="http://schemas.openxmlformats.org/officeDocument/2006/relationships/hyperlink" Target="https://www.southwark.gov.uk/planning-and-building-control/planning-policy-and-guidance/local-development-scheme-2019-2022" TargetMode="External"/><Relationship Id="rId621" Type="http://schemas.openxmlformats.org/officeDocument/2006/relationships/hyperlink" Target="https://www.guildford.gov.uk/media/36649/LDS-March-2025/pdf/LDS_March_2025_final_v2.pdf?m=1740649863927" TargetMode="External"/><Relationship Id="rId260" Type="http://schemas.openxmlformats.org/officeDocument/2006/relationships/hyperlink" Target="https://www.pendle.gov.uk/info/20072/planning_policies/278/process_documents/2" TargetMode="External"/><Relationship Id="rId719" Type="http://schemas.openxmlformats.org/officeDocument/2006/relationships/hyperlink" Target="https://www.lbhf.gov.uk/planning/planning-policy/local-plan/local-plan-regulation-18"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17" Type="http://schemas.openxmlformats.org/officeDocument/2006/relationships/hyperlink" Target="https://oxfordshireplan.inconsult.uk/consult.ti/Oxfordshire_Plan_Intro/consultationHome" TargetMode="External"/><Relationship Id="rId671" Type="http://schemas.openxmlformats.org/officeDocument/2006/relationships/hyperlink" Target="https://www.rochford.gov.uk/new-local-plan" TargetMode="External"/><Relationship Id="rId769" Type="http://schemas.openxmlformats.org/officeDocument/2006/relationships/hyperlink" Target="https://www.bolsover.gov.uk/component/edocman/15178-local-development-scheme-no-8/download?Itemid=0" TargetMode="External"/><Relationship Id="rId21" Type="http://schemas.openxmlformats.org/officeDocument/2006/relationships/hyperlink" Target="https://www.north-norfolk.gov.uk/tasks/planning-policy/local-development-scheme/" TargetMode="External"/><Relationship Id="rId324" Type="http://schemas.openxmlformats.org/officeDocument/2006/relationships/hyperlink" Target="https://www.oadby-wigston.gov.uk/pages/local_development_scheme" TargetMode="External"/><Relationship Id="rId531" Type="http://schemas.openxmlformats.org/officeDocument/2006/relationships/hyperlink" Target="https://www.ribblevalley.gov.uk/downloads/file/4416/local-development-scheme-2025" TargetMode="External"/><Relationship Id="rId629" Type="http://schemas.openxmlformats.org/officeDocument/2006/relationships/hyperlink" Target="https://www.bexley.gov.uk/sites/default/files/2025-03/bexley-local-development-scheme-march-2025.pdf" TargetMode="External"/><Relationship Id="rId170" Type="http://schemas.openxmlformats.org/officeDocument/2006/relationships/hyperlink" Target="https://www.harlow.gov.uk/planning-and-building-control/planning-policy/new-local-plan/local-development-scheme" TargetMode="External"/><Relationship Id="rId268" Type="http://schemas.openxmlformats.org/officeDocument/2006/relationships/hyperlink" Target="https://localplan.great-yarmouth.gov.uk/" TargetMode="External"/><Relationship Id="rId475" Type="http://schemas.openxmlformats.org/officeDocument/2006/relationships/hyperlink" Target="https://www.gateshead.gov.uk/article/3010/Local-Development-Scheme" TargetMode="External"/><Relationship Id="rId682" Type="http://schemas.openxmlformats.org/officeDocument/2006/relationships/hyperlink" Target="https://www.cityoflondon.gov.uk/services/planning/planning-policy/city-plan-2040" TargetMode="External"/><Relationship Id="rId32" Type="http://schemas.openxmlformats.org/officeDocument/2006/relationships/hyperlink" Target="https://www.barnet.gov.uk/planning-and-building/planning-policies/local-plan-review" TargetMode="External"/><Relationship Id="rId128" Type="http://schemas.openxmlformats.org/officeDocument/2006/relationships/hyperlink" Target="https://www.mendip.gov.uk/lds" TargetMode="External"/><Relationship Id="rId335" Type="http://schemas.openxmlformats.org/officeDocument/2006/relationships/hyperlink" Target="https://www.teignbridge.gov.uk/planning/local-plans-and-policy/local-development-scheme-local-plan-timetable/" TargetMode="External"/><Relationship Id="rId542" Type="http://schemas.openxmlformats.org/officeDocument/2006/relationships/hyperlink" Target="http://www.northumberlandnationalpark.org.uk/wp-content/uploads/2025/03/2025-Adopted-Local-Development-Scheme.pdf" TargetMode="External"/><Relationship Id="rId181" Type="http://schemas.openxmlformats.org/officeDocument/2006/relationships/hyperlink" Target="https://www.nwleics.gov.uk/pages/local_development_scheme" TargetMode="External"/><Relationship Id="rId402" Type="http://schemas.openxmlformats.org/officeDocument/2006/relationships/hyperlink" Target="https://new.calderdale.gov.uk/planning-and-building-control/planning-policy/local-plan" TargetMode="External"/><Relationship Id="rId279" Type="http://schemas.openxmlformats.org/officeDocument/2006/relationships/hyperlink" Target="https://www.bristol.gov.uk/files/documents/5446-bristol-local-plan-review-nov-22-further-consultation/file" TargetMode="External"/><Relationship Id="rId486" Type="http://schemas.openxmlformats.org/officeDocument/2006/relationships/hyperlink" Target="https://www.cheltenham.gov.uk/download/downloads/id/9720/cheltenham_borough_local_development_scheme.pdf" TargetMode="External"/><Relationship Id="rId693" Type="http://schemas.openxmlformats.org/officeDocument/2006/relationships/hyperlink" Target="https://www.derby.gov.uk/media/derbycitycouncil/contentassets/documents/environmentandplanning/planning/pispondon/12-07-local-development-scheme-v9-2025.pdf" TargetMode="External"/><Relationship Id="rId707" Type="http://schemas.openxmlformats.org/officeDocument/2006/relationships/hyperlink" Target="https://www.breckland.gov.uk/article/19942/Local-Plan-Full-Update-2024" TargetMode="External"/><Relationship Id="rId43" Type="http://schemas.openxmlformats.org/officeDocument/2006/relationships/hyperlink" Target="https://www.redbridge.gov.uk/planning-and-building/planning-policy/local-plan/" TargetMode="External"/><Relationship Id="rId139" Type="http://schemas.openxmlformats.org/officeDocument/2006/relationships/hyperlink" Target="https://beta.bathnes.gov.uk/planning-consultation-local-plan-partial-update-and-statement-community-involvement" TargetMode="External"/><Relationship Id="rId346" Type="http://schemas.openxmlformats.org/officeDocument/2006/relationships/hyperlink" Target="https://www.rugby.gov.uk/documents/20124/0/Local+Development+Scheme+2024.pdf/bd4f01db-b58a-65f1-7532-1ae9a3b0b12c?t=1729160087151" TargetMode="External"/><Relationship Id="rId553" Type="http://schemas.openxmlformats.org/officeDocument/2006/relationships/hyperlink" Target="https://www.northnorthants.gov.uk/planning-strategies-and-plans/local-development-scheme-2025-2027" TargetMode="External"/><Relationship Id="rId760" Type="http://schemas.openxmlformats.org/officeDocument/2006/relationships/hyperlink" Target="https://www.ashfield.gov.uk/planning-and-building-control/emerging-local-plan/" TargetMode="External"/><Relationship Id="rId192" Type="http://schemas.openxmlformats.org/officeDocument/2006/relationships/hyperlink" Target="https://www.e-lindsey.gov.uk/article/6201/Local-Development-Scheme" TargetMode="External"/><Relationship Id="rId206" Type="http://schemas.openxmlformats.org/officeDocument/2006/relationships/hyperlink" Target="https://www.stockton.gov.uk/local-plan" TargetMode="External"/><Relationship Id="rId413" Type="http://schemas.openxmlformats.org/officeDocument/2006/relationships/hyperlink" Target="https://www.greatercambridgeplanning.org/emerging-plans-and-guidance/greater-cambridge-local-plan-the-20-year-master-plan-for-the-greater-cambridge-area/" TargetMode="External"/><Relationship Id="rId497" Type="http://schemas.openxmlformats.org/officeDocument/2006/relationships/hyperlink" Target="https://www.surreyheath.gov.uk/sites/default/files/2025-03/Surrey%20Heath%20Local%20Development%20Scheme%202025-2028.pdf" TargetMode="External"/><Relationship Id="rId620" Type="http://schemas.openxmlformats.org/officeDocument/2006/relationships/hyperlink" Target="https://www.eaststaffsbc.gov.uk/planning/planning-policy/local-plan-2012-2031" TargetMode="External"/><Relationship Id="rId718" Type="http://schemas.openxmlformats.org/officeDocument/2006/relationships/hyperlink" Target="https://www.cumberland.gov.uk/sites/default/files/2025-04/Cumberland%20Local%20Development%20Scheme%202025.pdf" TargetMode="External"/><Relationship Id="rId357" Type="http://schemas.openxmlformats.org/officeDocument/2006/relationships/hyperlink" Target="https://www.southderbyshire.gov.uk/our-services/planning-and-building-control/planning/planning-policy/current-consultations-version-two/draft-local-plan-part-1-review" TargetMode="External"/><Relationship Id="rId54" Type="http://schemas.openxmlformats.org/officeDocument/2006/relationships/hyperlink" Target="http://www.easthants.gov.uk/planning-policy/local-plan-timetable" TargetMode="External"/><Relationship Id="rId217" Type="http://schemas.openxmlformats.org/officeDocument/2006/relationships/hyperlink" Target="https://www.fdean.gov.uk/planning-and-building/planning-policy/developing-our-new-local-plan/" TargetMode="External"/><Relationship Id="rId564" Type="http://schemas.openxmlformats.org/officeDocument/2006/relationships/hyperlink" Target="https://www.molevalley.gov.uk/planning-building/local-plan-and-other-adopted-planning-policy-documents/" TargetMode="External"/><Relationship Id="rId771" Type="http://schemas.openxmlformats.org/officeDocument/2006/relationships/hyperlink" Target="https://www.darlington.gov.uk/planning-and-building-regs/planning/planning-and-environmental-policy/other-statutory-documents/local-development-scheme/" TargetMode="External"/><Relationship Id="rId424" Type="http://schemas.openxmlformats.org/officeDocument/2006/relationships/hyperlink" Target="https://www.derbyshiredales.gov.uk/documents/derbyshire-dales-local-development-scheme-pdf-1-04mb/download" TargetMode="External"/><Relationship Id="rId631" Type="http://schemas.openxmlformats.org/officeDocument/2006/relationships/hyperlink" Target="http://www.fareham.gov.uk/pdf/planning/local_plan/LocalDevelopmentScheme_March2025.pdf" TargetMode="External"/><Relationship Id="rId729" Type="http://schemas.openxmlformats.org/officeDocument/2006/relationships/hyperlink" Target="https://haveyoursay.canterbury.gov.uk/draft-canterbury-district-local-plan-focused-consultation-2025?_gl=1*1oz7w7d*_ga*NjYxNzQ1NTgwLjE3NjEwNTk5MDU.*_ga_6MTT8J065V*czE3NjEwNTk5MDQkbzEkZzEkdDE3NjEwNTk5MjQkajQwJGwwJGgw" TargetMode="External"/><Relationship Id="rId270" Type="http://schemas.openxmlformats.org/officeDocument/2006/relationships/hyperlink" Target="https://beta.bathnes.gov.uk/local-plan-2022-2042-development-timeline" TargetMode="External"/><Relationship Id="rId65" Type="http://schemas.openxmlformats.org/officeDocument/2006/relationships/hyperlink" Target="https://mhclg.sharepoint.com/sites/DevelopmentPlans/Shared%20Documents/Data%20and%20Analysis/Planning%20Data%20Unit/LDS%20&amp;%20Reg%2018%20Monitoring/Reg%2018%20Screenshots/North%20Lincolnshire%20Initial%20Consultation%20-%20FIRST%20Reg%2018.PNG" TargetMode="External"/><Relationship Id="rId130" Type="http://schemas.openxmlformats.org/officeDocument/2006/relationships/hyperlink" Target="https://www.bradford.gov.uk/planning-and-building-control/planning-policy/core-strategy-dpd/?Folder=Core%20Strategy%20Partial%20Review\Preferred+Options+Report" TargetMode="External"/><Relationship Id="rId368" Type="http://schemas.openxmlformats.org/officeDocument/2006/relationships/hyperlink" Target="https://www.southampton.gov.uk/media/w45nmcyk/preparing_our_development_plans_-lds-_-march-2025.pdf" TargetMode="External"/><Relationship Id="rId575" Type="http://schemas.openxmlformats.org/officeDocument/2006/relationships/hyperlink" Target="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 TargetMode="External"/><Relationship Id="rId782" Type="http://schemas.openxmlformats.org/officeDocument/2006/relationships/hyperlink" Target="https://downloads.eastriding.org.uk/corporate/pages/local-development-scheme/Local%20development%20scheme%202025%20update.pdf" TargetMode="External"/><Relationship Id="rId228" Type="http://schemas.openxmlformats.org/officeDocument/2006/relationships/hyperlink" Target="https://www.hounslow.gov.uk/info/20167/local_plan/2483/local_development_scheme" TargetMode="External"/><Relationship Id="rId435" Type="http://schemas.openxmlformats.org/officeDocument/2006/relationships/hyperlink" Target="https://www.wealden.gov.uk/planning-and-building-control/planning-policy/wealden-local-plan/" TargetMode="External"/><Relationship Id="rId642" Type="http://schemas.openxmlformats.org/officeDocument/2006/relationships/hyperlink" Target="https://www.brentwood.gov.uk/media/942" TargetMode="External"/><Relationship Id="rId281" Type="http://schemas.openxmlformats.org/officeDocument/2006/relationships/hyperlink" Target="https://www.testvalley.gov.uk/planning-services/planningpolicy/local-development-framework/local-plan-2040/draft-local-plan-2040?chapter=2" TargetMode="External"/><Relationship Id="rId502" Type="http://schemas.openxmlformats.org/officeDocument/2006/relationships/hyperlink" Target="https://www.sthelens.gov.uk/media/11275/Local-Development-Scheme-2025/pdf/LDS_2025_-_Final_V_-_for_Web.pdf?m=1741096910407" TargetMode="External"/><Relationship Id="rId76" Type="http://schemas.openxmlformats.org/officeDocument/2006/relationships/hyperlink" Target="https://mhclg.sharepoint.com/:i:/s/DevelopmentPlans/ERZsXD4kR0lHlbkZdg0J0csBgfC51nAWyDAAaTKRPUNTTA?e=h8hbrM" TargetMode="External"/><Relationship Id="rId141" Type="http://schemas.openxmlformats.org/officeDocument/2006/relationships/hyperlink" Target="https://www.scarborough.gov.uk/home/planning/planning-policy/local-development-scheme" TargetMode="External"/><Relationship Id="rId379" Type="http://schemas.openxmlformats.org/officeDocument/2006/relationships/hyperlink" Target="https://www.southwarwickshire.org.uk/swlp/" TargetMode="External"/><Relationship Id="rId586" Type="http://schemas.openxmlformats.org/officeDocument/2006/relationships/hyperlink" Target="https://www.west-norfolk.gov.uk/download/downloads/id/9319/local_development_scheme_-_march_2025.pdf" TargetMode="External"/><Relationship Id="rId793" Type="http://schemas.openxmlformats.org/officeDocument/2006/relationships/printerSettings" Target="../printerSettings/printerSettings4.bin"/><Relationship Id="rId7" Type="http://schemas.openxmlformats.org/officeDocument/2006/relationships/hyperlink" Target="https://www.sstaffs.gov.uk/planning/local-development-scheme.cfm" TargetMode="External"/><Relationship Id="rId239" Type="http://schemas.openxmlformats.org/officeDocument/2006/relationships/hyperlink" Target="http://www.southeastlincslocalplan.org/documents/" TargetMode="External"/><Relationship Id="rId446" Type="http://schemas.openxmlformats.org/officeDocument/2006/relationships/hyperlink" Target="https://info.ambervalley.gov.uk/docarc/docviewer.aspx?docguid=d8d0717dd04d40f993ce3dfd0c84fb07" TargetMode="External"/><Relationship Id="rId653" Type="http://schemas.openxmlformats.org/officeDocument/2006/relationships/hyperlink" Target="https://www.greatermanchester-ca.gov.uk/what-we-do/planning-and-housing/places-for-everyone/timeline/" TargetMode="External"/><Relationship Id="rId292" Type="http://schemas.openxmlformats.org/officeDocument/2006/relationships/hyperlink" Target="https://www.rother.gov.uk/planning-and-building-control/planning-policy/emerging-local-plan/local-plan-review/" TargetMode="External"/><Relationship Id="rId306" Type="http://schemas.openxmlformats.org/officeDocument/2006/relationships/hyperlink" Target="https://www.tamworth.gov.uk/planning/planning-policy/local-development-scheme" TargetMode="External"/><Relationship Id="rId87" Type="http://schemas.openxmlformats.org/officeDocument/2006/relationships/hyperlink" Target="https://www.somersetwestandtaunton.gov.uk/planning-policy/local-development-scheme/" TargetMode="External"/><Relationship Id="rId513" Type="http://schemas.openxmlformats.org/officeDocument/2006/relationships/hyperlink" Target="https://www.hertsmere.gov.uk/asset-library/local-development-scheme-2025.pdf" TargetMode="External"/><Relationship Id="rId597" Type="http://schemas.openxmlformats.org/officeDocument/2006/relationships/hyperlink" Target="https://basildonlocalplan.commonplace.is/timeline" TargetMode="External"/><Relationship Id="rId720" Type="http://schemas.openxmlformats.org/officeDocument/2006/relationships/hyperlink" Target="https://www.fenland.gov.uk/media/17153/Local-Development-Scheme-March-2025/pdf/25-03_FDC_Local_Development_Scheme_sr9xpwa75xxo.pdf?m=1744731927420" TargetMode="External"/><Relationship Id="rId152" Type="http://schemas.openxmlformats.org/officeDocument/2006/relationships/hyperlink" Target="https://www.ambervalley.gov.uk/planning/planning-policy/local-plan/alternative-spatial-strategy-options-for-housing-and-economic-growth/" TargetMode="External"/><Relationship Id="rId457" Type="http://schemas.openxmlformats.org/officeDocument/2006/relationships/hyperlink" Target="https://www.wigan.gov.uk/Council/Consultations/Future-plan/Planning-for-the-Future-to-2040.aspx" TargetMode="External"/><Relationship Id="rId664" Type="http://schemas.openxmlformats.org/officeDocument/2006/relationships/hyperlink" Target="https://www.braintree.gov.uk/planning-building-control/local-plan-review-2/2" TargetMode="External"/><Relationship Id="rId14" Type="http://schemas.openxmlformats.org/officeDocument/2006/relationships/hyperlink" Target="https://teams.microsoft.com/_" TargetMode="External"/><Relationship Id="rId317" Type="http://schemas.openxmlformats.org/officeDocument/2006/relationships/hyperlink" Target="https://www.hinckley-bosworth.gov.uk/info/200398/local_plan_review_2020_to_2041/2004/regulation_18_consultation_2024" TargetMode="External"/><Relationship Id="rId524" Type="http://schemas.openxmlformats.org/officeDocument/2006/relationships/hyperlink" Target="https://www.rushmoor.gov.uk/planning-and-building-control/planning-policies/get-involved-in-developing-our-planning-policies/" TargetMode="External"/><Relationship Id="rId731" Type="http://schemas.openxmlformats.org/officeDocument/2006/relationships/hyperlink" Target="https://liverpool.gov.uk/planning-and-building-control/plan-making-in-liverpool/local-development-scheme" TargetMode="External"/><Relationship Id="rId98" Type="http://schemas.openxmlformats.org/officeDocument/2006/relationships/hyperlink" Target="https://www.bournemouth.gov.uk/planningbuilding/PlanningPolicy/bcp-local-plan/local-development-scheme.aspx" TargetMode="External"/><Relationship Id="rId163" Type="http://schemas.openxmlformats.org/officeDocument/2006/relationships/hyperlink" Target="https://www.portsmouth.gov.uk/services/development-and-planning/planning-policy/local-development-scheme/" TargetMode="External"/><Relationship Id="rId370" Type="http://schemas.openxmlformats.org/officeDocument/2006/relationships/hyperlink" Target="https://www.dudley.gov.uk/residents/planning/planning-policy/dudley-local-plan/local-development-scheme/" TargetMode="External"/><Relationship Id="rId230" Type="http://schemas.openxmlformats.org/officeDocument/2006/relationships/hyperlink" Target="https://www.somerset.gov.uk/planning-buildings-and-land/local-development-scheme/" TargetMode="External"/><Relationship Id="rId468" Type="http://schemas.openxmlformats.org/officeDocument/2006/relationships/hyperlink" Target="https://www.wealden.gov.uk/UploadedFiles/Final-LDS-2025-V1.pdf" TargetMode="External"/><Relationship Id="rId675" Type="http://schemas.openxmlformats.org/officeDocument/2006/relationships/hyperlink" Target="https://www.hastings.gov.uk/content/localdevelopmentscheme/Local_Development_Scheme_update_September_2025.pdf" TargetMode="External"/><Relationship Id="rId25" Type="http://schemas.openxmlformats.org/officeDocument/2006/relationships/hyperlink" Target="http://www.westnorthamptonshirejpu.org/connect.ti/website/view?objectId=42277797" TargetMode="External"/><Relationship Id="rId328" Type="http://schemas.openxmlformats.org/officeDocument/2006/relationships/hyperlink" Target="https://www.westoxon.gov.uk/planning-and-building/planning-policy/local-development-framework/" TargetMode="External"/><Relationship Id="rId535" Type="http://schemas.openxmlformats.org/officeDocument/2006/relationships/hyperlink" Target="https://www.portsmouth.gov.uk/wp-content/uploads/2025/04/Portsmouth-LDS-April-2025.pdf" TargetMode="External"/><Relationship Id="rId742" Type="http://schemas.openxmlformats.org/officeDocument/2006/relationships/hyperlink" Target="https://www.cherwell.gov.uk/download/downloads/id/17666/july-2025-final-local-development-scheme.pdf" TargetMode="External"/><Relationship Id="rId174" Type="http://schemas.openxmlformats.org/officeDocument/2006/relationships/hyperlink" Target="https://www.bromley.gov.uk/downloads/download/484/bromley-local-plan-review-issues-and-options" TargetMode="External"/><Relationship Id="rId381" Type="http://schemas.openxmlformats.org/officeDocument/2006/relationships/hyperlink" Target="https://www.coventry.gov.uk/planning-policy/coventry-local-plan-2011-2031/7" TargetMode="External"/><Relationship Id="rId602" Type="http://schemas.openxmlformats.org/officeDocument/2006/relationships/hyperlink" Target="https://docs.google.com/document/d/1u3C1P-9bBxQIoEOImmpATaNCbQg54ov17cQhP7p3EUc/edit?usp=sharing" TargetMode="External"/><Relationship Id="rId241" Type="http://schemas.openxmlformats.org/officeDocument/2006/relationships/hyperlink" Target="https://www.gnplan.org.uk/consultations/strategic-plan-growth-options-consultation-now-closed/" TargetMode="External"/><Relationship Id="rId479" Type="http://schemas.openxmlformats.org/officeDocument/2006/relationships/hyperlink" Target="https://www.torbay.gov.uk/council/policies/planning-policies/local-plan/local-development-scheme/" TargetMode="External"/><Relationship Id="rId686" Type="http://schemas.openxmlformats.org/officeDocument/2006/relationships/hyperlink" Target="https://democracy.lbhf.gov.uk/documents/s132618/Appendix%202%20-%20Local%20Development%20Scheme%202024-2027.pdf" TargetMode="External"/><Relationship Id="rId36" Type="http://schemas.openxmlformats.org/officeDocument/2006/relationships/hyperlink" Target="https://www.thurrock.gov.uk/new-local-plan-for-thurrock/thurrock-local-plan" TargetMode="External"/><Relationship Id="rId339" Type="http://schemas.openxmlformats.org/officeDocument/2006/relationships/hyperlink" Target="https://exeter.gov.uk/planning-services/current-planning-policy/local-development-scheme/" TargetMode="External"/><Relationship Id="rId546" Type="http://schemas.openxmlformats.org/officeDocument/2006/relationships/hyperlink" Target="https://www.northyorkmoors.org.uk/planning/policy/local-development-scheme-and-statement-of-community-involvement/local-development-scheme-and-statement-of-community-involvement" TargetMode="External"/><Relationship Id="rId753" Type="http://schemas.openxmlformats.org/officeDocument/2006/relationships/hyperlink" Target="https://haveyoursay.northtyneside.gov.uk/hub-page/the-local-plan" TargetMode="External"/><Relationship Id="rId101" Type="http://schemas.openxmlformats.org/officeDocument/2006/relationships/hyperlink" Target="https://www.somersetwestandtaunton.gov.uk/media/1953/district-wide-lp-ctte-report-lds-appendix-1-july-2019-final-published-version.pdf" TargetMode="External"/><Relationship Id="rId185" Type="http://schemas.openxmlformats.org/officeDocument/2006/relationships/hyperlink" Target="https://www.westsuffolk.gov.uk/planning/Planning_Policies/supportinginformation.cfm" TargetMode="External"/><Relationship Id="rId406" Type="http://schemas.openxmlformats.org/officeDocument/2006/relationships/hyperlink" Target="https://www.charnwood.gov.uk/files/documents/local_development_scheme_december_2024/Local%20Development%20Scheme%20Dec%202024.pdf" TargetMode="External"/><Relationship Id="rId392" Type="http://schemas.openxmlformats.org/officeDocument/2006/relationships/hyperlink" Target="https://www.runnymede.gov.uk/downloads/file/2477/runnymede-lds-2024-2028" TargetMode="External"/><Relationship Id="rId613" Type="http://schemas.openxmlformats.org/officeDocument/2006/relationships/hyperlink" Target="https://www.harborough.gov.uk/info/20004/planning_strategy/528/new_local_plan" TargetMode="External"/><Relationship Id="rId697" Type="http://schemas.openxmlformats.org/officeDocument/2006/relationships/hyperlink" Target="https://www.dacorum.gov.uk/home/planning-development/planning-strategic-planning/local-development-scheme" TargetMode="External"/><Relationship Id="rId252" Type="http://schemas.openxmlformats.org/officeDocument/2006/relationships/hyperlink" Target="https://www.westminster.gov.uk/planning-building-and-environmental-regulations/planning-policy/emerging-policies-and-consultations" TargetMode="External"/><Relationship Id="rId47" Type="http://schemas.openxmlformats.org/officeDocument/2006/relationships/hyperlink" Target="https://www.lbhf.gov.uk/planning/planning-policy/local-development-scheme-lds" TargetMode="External"/><Relationship Id="rId112" Type="http://schemas.openxmlformats.org/officeDocument/2006/relationships/hyperlink" Target="https://mhclg.sharepoint.com/sites/DevelopmentPlans/Shared%20Documents/Data%20and%20Analysis/Planning%20Data%20Unit/LDS%20&amp;%20Reg%2018%20Monitoring/LDS%20Screenshots/SSO20%20-%20South%20Somerset%20website%20TT%202020.PNG" TargetMode="External"/><Relationship Id="rId557" Type="http://schemas.openxmlformats.org/officeDocument/2006/relationships/hyperlink" Target="https://m.northlincs.gov.uk/public/localplan/examination/Draft%20Local%20Plan%20and%20Supporting%20Information/Approved%20LDS%2025%202%2025.pdf" TargetMode="External"/><Relationship Id="rId764" Type="http://schemas.openxmlformats.org/officeDocument/2006/relationships/hyperlink" Target="https://www.birmingham.gov.uk/download/downloads/id/845/local_development_scheme_for_birmingham.pdf" TargetMode="External"/><Relationship Id="rId196" Type="http://schemas.openxmlformats.org/officeDocument/2006/relationships/hyperlink" Target="https://www.peterborough.gov.uk/council/planning-and-development/planning-policies/local-plan-monitoring" TargetMode="External"/><Relationship Id="rId417" Type="http://schemas.openxmlformats.org/officeDocument/2006/relationships/hyperlink" Target="https://www.ipswich.gov.uk/planning-and-building-control/planning-policy/local-development-scheme" TargetMode="External"/><Relationship Id="rId624" Type="http://schemas.openxmlformats.org/officeDocument/2006/relationships/hyperlink" Target="https://www3.halton.gov.uk/Pages/planning/policyguidance/PolicyBackgroundDocuments.aspx" TargetMode="External"/><Relationship Id="rId263" Type="http://schemas.openxmlformats.org/officeDocument/2006/relationships/hyperlink" Target="https://www.cheshirewestandchester.gov.uk/your-council/policies-and-performance/council-plans-policies-and-strategies/planning-policy/local-plan" TargetMode="External"/><Relationship Id="rId470" Type="http://schemas.openxmlformats.org/officeDocument/2006/relationships/hyperlink" Target="https://www.warwickdc.gov.uk/downloads/file/8802/local_development_scheme_2025" TargetMode="External"/><Relationship Id="rId58" Type="http://schemas.openxmlformats.org/officeDocument/2006/relationships/hyperlink" Target="http://www.westnorthamptonshirejpu.org/connect.ti/website/view?objectId=2737360&amp;expa=exp&amp;expf=2737360&amp;expl=2" TargetMode="External"/><Relationship Id="rId123" Type="http://schemas.openxmlformats.org/officeDocument/2006/relationships/hyperlink" Target="https://localplan.maidstone.gov.uk/home/local-plan-review" TargetMode="External"/><Relationship Id="rId330" Type="http://schemas.openxmlformats.org/officeDocument/2006/relationships/hyperlink" Target="https://www.sutton.gov.uk/w/the-local-plan" TargetMode="External"/><Relationship Id="rId568" Type="http://schemas.openxmlformats.org/officeDocument/2006/relationships/hyperlink" Target="https://www.middevon.gov.uk/media/356967/mid-devon-local-development-scheme-march-2025.pdf" TargetMode="External"/><Relationship Id="rId775" Type="http://schemas.openxmlformats.org/officeDocument/2006/relationships/hyperlink" Target="https://www.mansfield.gov.uk/planning-policy/local-plan-review/1" TargetMode="External"/><Relationship Id="rId428" Type="http://schemas.openxmlformats.org/officeDocument/2006/relationships/hyperlink" Target="https://www.bathnes.gov.uk/policy-and-documents-library/local-development-scheme" TargetMode="External"/><Relationship Id="rId635" Type="http://schemas.openxmlformats.org/officeDocument/2006/relationships/hyperlink" Target="https://www.sheffield.gov.uk/sites/default/files/2025-03/local_development_scheme_2025_to_2026.pdf" TargetMode="External"/><Relationship Id="rId274" Type="http://schemas.openxmlformats.org/officeDocument/2006/relationships/hyperlink" Target="https://centrallocalplan.lancashire.gov.uk/documents/local-development-scheme-2024/" TargetMode="External"/><Relationship Id="rId481" Type="http://schemas.openxmlformats.org/officeDocument/2006/relationships/hyperlink" Target="https://www.thurrock.gov.uk/sites/default/files/assets/documents/thurrock_local_development_scheme_march_2025.pdf" TargetMode="External"/><Relationship Id="rId702" Type="http://schemas.openxmlformats.org/officeDocument/2006/relationships/hyperlink" Target="https://www.croydon.gov.uk/sites/default/files/2025-07/local-development-scheme-july-2025-v2.pdf" TargetMode="External"/><Relationship Id="rId69" Type="http://schemas.openxmlformats.org/officeDocument/2006/relationships/hyperlink" Target="https://www.charnwood.gov.uk/pages/local_plan_review" TargetMode="External"/><Relationship Id="rId134" Type="http://schemas.openxmlformats.org/officeDocument/2006/relationships/hyperlink" Target="https://www.hyndburnbc.gov.uk/download-package/core-strategy-review-reg18-feb19/" TargetMode="External"/><Relationship Id="rId579" Type="http://schemas.openxmlformats.org/officeDocument/2006/relationships/hyperlink" Target="https://www.leicester.gov.uk/your-council/policies-plans-and-strategies/planning-and-development/adopted-planning-policy/" TargetMode="External"/><Relationship Id="rId786" Type="http://schemas.openxmlformats.org/officeDocument/2006/relationships/hyperlink" Target="https://www.basildon.gov.uk/article/9107/Local-Plan-Latest-news-and-updates" TargetMode="External"/><Relationship Id="rId341" Type="http://schemas.openxmlformats.org/officeDocument/2006/relationships/hyperlink" Target="https://www.whitehorsedc.gov.uk/vale-of-white-horse-district-council/planning-and-development/local-plan-and-planning-policies/lds/" TargetMode="External"/><Relationship Id="rId439" Type="http://schemas.openxmlformats.org/officeDocument/2006/relationships/hyperlink" Target="https://www.rushcliffe.gov.uk/media/0sbf1hvn/rbc-local-development-scheme-2025_final.pdf" TargetMode="External"/><Relationship Id="rId646" Type="http://schemas.openxmlformats.org/officeDocument/2006/relationships/hyperlink" Target="https://www.islington.gov.uk/-/media/sharepoint-lists/public-records/planningandbuildingcontrol/publicity/publicconsultation/20252026/islington-local-development-scheme-2025.pdf?la=en&amp;hash=44FEE48BE761FBE8C35730B0575CEDA0D48EF6E2" TargetMode="External"/><Relationship Id="rId201" Type="http://schemas.openxmlformats.org/officeDocument/2006/relationships/hyperlink" Target="https://www.reading.gov.uk/planning-and-building-control/planning-policy/" TargetMode="External"/><Relationship Id="rId285" Type="http://schemas.openxmlformats.org/officeDocument/2006/relationships/hyperlink" Target="https://theconversation.southandvale.gov.uk/jlp/" TargetMode="External"/><Relationship Id="rId506" Type="http://schemas.openxmlformats.org/officeDocument/2006/relationships/hyperlink" Target="https://www.southwark.gov.uk/planning-and-building-control/planning-policy-and-guidance/local-development-scheme-2019-2022" TargetMode="External"/><Relationship Id="rId492" Type="http://schemas.openxmlformats.org/officeDocument/2006/relationships/hyperlink" Target="https://www.tandridge.gov.uk/Planning-and-building/Planning-strategies-and-policies/New-Local-Plan" TargetMode="External"/><Relationship Id="rId713" Type="http://schemas.openxmlformats.org/officeDocument/2006/relationships/hyperlink" Target="https://www.scilly.gov.uk/sites/default/files/planning-apps/Local%20Plan%20Timetable%202025.pdf" TargetMode="External"/><Relationship Id="rId145" Type="http://schemas.openxmlformats.org/officeDocument/2006/relationships/hyperlink" Target="https://www.westofengland-ca.gov.uk/what-we-do/planning-housing/spatial-development-strategy/" TargetMode="External"/><Relationship Id="rId352" Type="http://schemas.openxmlformats.org/officeDocument/2006/relationships/hyperlink" Target="https://www.buckinghamshire.gov.uk/planning-and-building-control/local-development-plans-info/local-development-scheme/plans-we-will-work-on/" TargetMode="External"/><Relationship Id="rId212" Type="http://schemas.openxmlformats.org/officeDocument/2006/relationships/hyperlink" Target="https://www.arun.gov.uk/local-development-scheme-lds" TargetMode="External"/><Relationship Id="rId657" Type="http://schemas.openxmlformats.org/officeDocument/2006/relationships/hyperlink" Target="https://www.havant.gov.uk/sites/default/files/2025-06/Local%20Development%20Scheme%20%28June%202025%29.pdf" TargetMode="External"/><Relationship Id="rId296" Type="http://schemas.openxmlformats.org/officeDocument/2006/relationships/hyperlink" Target="https://www.bedford.gov.uk/media/4027/download?inline" TargetMode="External"/><Relationship Id="rId517" Type="http://schemas.openxmlformats.org/officeDocument/2006/relationships/hyperlink" Target="https://www.southhams.gov.uk/your-council/council-plans-policies-and-reports/policies/planning-policies/local-development-1" TargetMode="External"/><Relationship Id="rId724" Type="http://schemas.openxmlformats.org/officeDocument/2006/relationships/hyperlink" Target="https://www.ashford.gov.uk/planning-and-development/our-planning-policies/planning-policy-consultations-current-historic/local-development-scheme/" TargetMode="External"/><Relationship Id="rId60" Type="http://schemas.openxmlformats.org/officeDocument/2006/relationships/hyperlink" Target="https://mhclg.sharepoint.com/:i:/s/DevelopmentPlans/EVktz4ps2nhJlEQOS9hjffQBzMTtD8P2GGEKflsKB9pNxA?e=umZhCT" TargetMode="External"/><Relationship Id="rId156" Type="http://schemas.openxmlformats.org/officeDocument/2006/relationships/hyperlink" Target="https://www.southlakeland.gov.uk/planning-and-building/south-lakeland-local-plan/local-plan-review/2021-issues-and-options-and-second-call-for-sites/" TargetMode="External"/><Relationship Id="rId363" Type="http://schemas.openxmlformats.org/officeDocument/2006/relationships/hyperlink" Target="https://www.eastleigh.gov.uk/planning-and-building/planning-policy-and-implementation/local-plan/local-plan-review/local-development-scheme" TargetMode="External"/><Relationship Id="rId570" Type="http://schemas.openxmlformats.org/officeDocument/2006/relationships/hyperlink" Target="https://www.meltonplan.co.uk/issues-and-options" TargetMode="External"/><Relationship Id="rId223" Type="http://schemas.openxmlformats.org/officeDocument/2006/relationships/hyperlink" Target="https://www.elmbridge.gov.uk/planning/new-local-plan/new-local-plan-timetable" TargetMode="External"/><Relationship Id="rId430" Type="http://schemas.openxmlformats.org/officeDocument/2006/relationships/hyperlink" Target="https://www.royalgreenwich.gov.uk/download/downloads/id/6011/local_development_scheme_2024.pdf" TargetMode="External"/><Relationship Id="rId668" Type="http://schemas.openxmlformats.org/officeDocument/2006/relationships/hyperlink" Target="https://localplan.southend.gov.uk/" TargetMode="External"/><Relationship Id="rId18" Type="http://schemas.openxmlformats.org/officeDocument/2006/relationships/hyperlink" Target="https://www.harrogate.gov.uk/info/20101/planning_policy_and_the_local_plan/559/local_development_scheme" TargetMode="External"/><Relationship Id="rId528" Type="http://schemas.openxmlformats.org/officeDocument/2006/relationships/hyperlink" Target="https://www.richmond.gov.uk/local_development_scheme" TargetMode="External"/><Relationship Id="rId735" Type="http://schemas.openxmlformats.org/officeDocument/2006/relationships/hyperlink" Target="https://www.north-herts.gov.uk/sites/default/files/2025-01/Local%20Development%20Scheme.pdf" TargetMode="External"/><Relationship Id="rId167" Type="http://schemas.openxmlformats.org/officeDocument/2006/relationships/hyperlink" Target="https://www.midsussex.gov.uk/planning-building/mid-sussex-district-plan/district-plan-review/" TargetMode="External"/><Relationship Id="rId374" Type="http://schemas.openxmlformats.org/officeDocument/2006/relationships/hyperlink" Target="https://www.lichfielddc.gov.uk/downloads/file/2659/local-plan-2043-issues-options" TargetMode="External"/><Relationship Id="rId581" Type="http://schemas.openxmlformats.org/officeDocument/2006/relationships/hyperlink" Target="https://storymaps.arcgis.com/stories/173d8dad69414f60acd8ecb9306a37cc" TargetMode="External"/><Relationship Id="rId71" Type="http://schemas.openxmlformats.org/officeDocument/2006/relationships/hyperlink" Target="https://www.cannockchasedc.gov.uk/residents/planning/planning-policy/cannock-chase-local-plan" TargetMode="External"/><Relationship Id="rId234" Type="http://schemas.openxmlformats.org/officeDocument/2006/relationships/hyperlink" Target="https://www.rbwm.gov.uk/home/planning-and-building-control/planning-policy/emerging-plans-and-policies/local-development-scheme-timetable" TargetMode="External"/><Relationship Id="rId679" Type="http://schemas.openxmlformats.org/officeDocument/2006/relationships/hyperlink" Target="https://durham.gov.uk/article/3266/Development-Plan-for-County-Durham" TargetMode="External"/><Relationship Id="rId2" Type="http://schemas.openxmlformats.org/officeDocument/2006/relationships/hyperlink" Target="https://www.adur-worthing.gov.uk/worthing-ldf/local-development-scheme/" TargetMode="External"/><Relationship Id="rId29" Type="http://schemas.openxmlformats.org/officeDocument/2006/relationships/hyperlink" Target="http://www.solihull.gov.uk/Resident/Planning/appealsenforcement/planmaking/ldf/localplan" TargetMode="External"/><Relationship Id="rId441" Type="http://schemas.openxmlformats.org/officeDocument/2006/relationships/hyperlink" Target="https://www.rushcliffe.gov.uk/media/0sbf1hvn/rbc-local-development-scheme-2025_final.pdf" TargetMode="External"/><Relationship Id="rId539" Type="http://schemas.openxmlformats.org/officeDocument/2006/relationships/hyperlink" Target="https://www.pendle.gov.uk/downloads/file/7888/local_development_scheme_eighth_revision_2024" TargetMode="External"/><Relationship Id="rId746" Type="http://schemas.openxmlformats.org/officeDocument/2006/relationships/hyperlink" Target="https://www.havering.gov.uk/downloads/download/552/local-development-scheme" TargetMode="External"/><Relationship Id="rId178" Type="http://schemas.openxmlformats.org/officeDocument/2006/relationships/hyperlink" Target="https://www.aylesburyvaledc.gov.uk/section/vale-aylesbury-local-plan-valp-2013-2033" TargetMode="External"/><Relationship Id="rId301" Type="http://schemas.openxmlformats.org/officeDocument/2006/relationships/hyperlink" Target="https://www.swhertsplan.com/" TargetMode="External"/><Relationship Id="rId82" Type="http://schemas.openxmlformats.org/officeDocument/2006/relationships/hyperlink" Target="https://consultations.leicester.gov.uk/sec/leicester-local-plan-reference-documents/user_uploads/eo-ref-doc.pdf" TargetMode="External"/><Relationship Id="rId385" Type="http://schemas.openxmlformats.org/officeDocument/2006/relationships/hyperlink" Target="https://www.iow.gov.uk/environment-and-planning/planning/local-plan/local-development-scheme/" TargetMode="External"/><Relationship Id="rId592" Type="http://schemas.openxmlformats.org/officeDocument/2006/relationships/hyperlink" Target="https://lbhounslow.sharepoint.com/:b:/s/InternetLinks/pp/EXqFzTehpPZPidtcKbAdjPkBzz9n_m-6euieCK4fVfv16Q?e=Fu8IwD" TargetMode="External"/><Relationship Id="rId606" Type="http://schemas.openxmlformats.org/officeDocument/2006/relationships/hyperlink" Target="https://www.southkesteven.gov.uk/planning-building-control/planning-policy-local-plans/local-plan-review" TargetMode="External"/><Relationship Id="rId245" Type="http://schemas.openxmlformats.org/officeDocument/2006/relationships/hyperlink" Target="https://www.redbridge.gov.uk/media/13026/redbridge-local-development-scheme-2025-web-version.pdf" TargetMode="External"/><Relationship Id="rId452" Type="http://schemas.openxmlformats.org/officeDocument/2006/relationships/hyperlink" Target="https://www.bassetlaw.gov.uk/media/zeffmlis/local-development-scheme-2025.pdf" TargetMode="External"/><Relationship Id="rId105" Type="http://schemas.openxmlformats.org/officeDocument/2006/relationships/hyperlink" Target="https://www.copeland.gov.uk/content/copeland-local-plan" TargetMode="External"/><Relationship Id="rId312" Type="http://schemas.openxmlformats.org/officeDocument/2006/relationships/hyperlink" Target="https://localplan.great-yarmouth.gov.uk/article/11573/Previous-Stages" TargetMode="External"/><Relationship Id="rId757" Type="http://schemas.openxmlformats.org/officeDocument/2006/relationships/hyperlink" Target="https://www.coventry.gov.uk/downloads/download/8037/local-development-scheme-december-2024" TargetMode="External"/><Relationship Id="rId93" Type="http://schemas.openxmlformats.org/officeDocument/2006/relationships/hyperlink" Target="https://www.norwich.gov.uk/downloads/file/1671/local_development_scheme" TargetMode="External"/><Relationship Id="rId189" Type="http://schemas.openxmlformats.org/officeDocument/2006/relationships/hyperlink" Target="https://www.midsussex.gov.uk/planning-building/consultation-monitoring/" TargetMode="External"/><Relationship Id="rId396" Type="http://schemas.openxmlformats.org/officeDocument/2006/relationships/hyperlink" Target="https://go.walsall.gov.uk/sites/default/files/2025-01/LOCAL%20DEVELOPMENT%20SCHEME%202025-28.pdf" TargetMode="External"/><Relationship Id="rId617" Type="http://schemas.openxmlformats.org/officeDocument/2006/relationships/hyperlink" Target="https://www.southdowns.gov.uk/planning-policy/the-south-downs-local-plan-review/" TargetMode="External"/><Relationship Id="rId256" Type="http://schemas.openxmlformats.org/officeDocument/2006/relationships/hyperlink" Target="https://www.cheltenham.gov.uk/downloads/file/9720/cheltenham_borough_local_development_scheme" TargetMode="External"/><Relationship Id="rId463" Type="http://schemas.openxmlformats.org/officeDocument/2006/relationships/hyperlink" Target="https://www.n-kesteven.gov.uk/central-lincolnshire/" TargetMode="External"/><Relationship Id="rId670" Type="http://schemas.openxmlformats.org/officeDocument/2006/relationships/hyperlink" Target="https://www.eastsuffolk.gov.uk/assets/Planning/Planning-Policy-and-Local-Plans/Local-Plans/Local-Devlopment-Scheme-March-2025-.pdf" TargetMode="External"/><Relationship Id="rId116"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23" Type="http://schemas.openxmlformats.org/officeDocument/2006/relationships/hyperlink" Target="https://www.telford.gov.uk/info/20451/development_plans/542/local_development_scheme" TargetMode="External"/><Relationship Id="rId530" Type="http://schemas.openxmlformats.org/officeDocument/2006/relationships/hyperlink" Target="https://www.richmond.gov.uk/local_development_scheme" TargetMode="External"/><Relationship Id="rId768" Type="http://schemas.openxmlformats.org/officeDocument/2006/relationships/hyperlink" Target="https://democracy.blackpool.gov.uk/documents/s98308/PH29%20Local%20Development%20Scheme.pdf" TargetMode="External"/><Relationship Id="rId20" Type="http://schemas.openxmlformats.org/officeDocument/2006/relationships/hyperlink" Target="https://www.islington.gov.uk/planning/planning-policy/islington-local-plan" TargetMode="External"/><Relationship Id="rId628" Type="http://schemas.openxmlformats.org/officeDocument/2006/relationships/hyperlink" Target="https://www.adur-worthing.gov.uk/media/Media,153597,smxx.pdf" TargetMode="External"/><Relationship Id="rId267" Type="http://schemas.openxmlformats.org/officeDocument/2006/relationships/hyperlink" Target="https://www.westnorthants.gov.uk/planning-policy/new-local-plan-west-northamptonshire" TargetMode="External"/><Relationship Id="rId474" Type="http://schemas.openxmlformats.org/officeDocument/2006/relationships/hyperlink" Target="https://storymaps.arcgis.com/stories/d8a20681c21e465191c46f54b0c82f58" TargetMode="External"/><Relationship Id="rId127" Type="http://schemas.openxmlformats.org/officeDocument/2006/relationships/hyperlink" Target="https://gnplan.inconsult.uk/consult.ti/gnspgo/consultationHome" TargetMode="External"/><Relationship Id="rId681" Type="http://schemas.openxmlformats.org/officeDocument/2006/relationships/hyperlink" Target="https://www.cityoflondon.gov.uk/assets/Services-Environment/2025-city-of-london-corporation-local-development-scheme.pdf" TargetMode="External"/><Relationship Id="rId779" Type="http://schemas.openxmlformats.org/officeDocument/2006/relationships/hyperlink" Target="https://www.erewash.gov.uk/planning/planning-information/erewash-core-strategy-review/local-development-scheme" TargetMode="External"/><Relationship Id="rId31" Type="http://schemas.openxmlformats.org/officeDocument/2006/relationships/hyperlink" Target="https://www.southlakeland.gov.uk/planning-and-building/south-lakeland-local-plan/local-development-scheme-lds/" TargetMode="External"/><Relationship Id="rId334" Type="http://schemas.openxmlformats.org/officeDocument/2006/relationships/hyperlink" Target="https://www.teignbridge.gov.uk/planning/local-plans-and-policy/local-plan-review-2020-2040/" TargetMode="External"/><Relationship Id="rId541" Type="http://schemas.openxmlformats.org/officeDocument/2006/relationships/hyperlink" Target="https://www.norwich.gov.uk/download/downloads/id/1671/local_development_scheme_lds_-_march_2025.pdf" TargetMode="External"/><Relationship Id="rId639" Type="http://schemas.openxmlformats.org/officeDocument/2006/relationships/hyperlink" Target="https://www.lewes-eastbourne.gov.uk/media/4414/Eastbourne-Local-Development-Scheme-2025-2028/pdf/EBC_Local_Development_Scheme_2025-2028_-_Adoption_version.pdf?m=1741344558413" TargetMode="External"/><Relationship Id="rId180" Type="http://schemas.openxmlformats.org/officeDocument/2006/relationships/hyperlink" Target="https://www.brent.gov.uk/localplan" TargetMode="External"/><Relationship Id="rId278" Type="http://schemas.openxmlformats.org/officeDocument/2006/relationships/hyperlink" Target="https://centrallocalplan.lancashire.gov.uk/documents/local-development-scheme-2024/" TargetMode="External"/><Relationship Id="rId401" Type="http://schemas.openxmlformats.org/officeDocument/2006/relationships/hyperlink" Target="https://www.stockton.gov.uk/media/2522/Local-Development-Scheme-2016-to-2019/pdf/local-development-scheme-2016-2019.pdf?m=637810628714200000" TargetMode="External"/><Relationship Id="rId485" Type="http://schemas.openxmlformats.org/officeDocument/2006/relationships/hyperlink" Target="https://www.gloucester.gov.uk/media/fwch2m4q/gloucester-local-development-scheme-february-2025.pdf" TargetMode="External"/><Relationship Id="rId692" Type="http://schemas.openxmlformats.org/officeDocument/2006/relationships/hyperlink" Target="https://www.swhertsplan.com/" TargetMode="External"/><Relationship Id="rId706" Type="http://schemas.openxmlformats.org/officeDocument/2006/relationships/hyperlink" Target="https://www.breckland.gov.uk/article/19942/Local-Plan-Full-Update" TargetMode="External"/><Relationship Id="rId42" Type="http://schemas.openxmlformats.org/officeDocument/2006/relationships/hyperlink" Target="https://www.poole.gov.uk/planning-and-building-control/planning-policy-and-guidance/local-development-scheme/" TargetMode="External"/><Relationship Id="rId138" Type="http://schemas.openxmlformats.org/officeDocument/2006/relationships/hyperlink" Target="https://www.blackburn.gov.uk/planning/planning-policies-strategies-and-guides/local-development-scheme" TargetMode="External"/><Relationship Id="rId345" Type="http://schemas.openxmlformats.org/officeDocument/2006/relationships/hyperlink" Target="https://www.rugby.gov.uk/w/local-development-scheme" TargetMode="External"/><Relationship Id="rId552" Type="http://schemas.openxmlformats.org/officeDocument/2006/relationships/hyperlink" Target="https://my.northtyneside.gov.uk/sites/default/files/web-page-related-files/North%20Tyneside%20Local%20Development%20Scheme%202025.pdf" TargetMode="External"/><Relationship Id="rId191" Type="http://schemas.openxmlformats.org/officeDocument/2006/relationships/hyperlink" Target="https://consult.torridge.gov.uk/file/6466235" TargetMode="External"/><Relationship Id="rId205" Type="http://schemas.openxmlformats.org/officeDocument/2006/relationships/hyperlink" Target="https://www.redcar-cleveland.gov.uk/planning/local-plan/local-plan-documents-and-evidence/local-plan-development-scheme" TargetMode="External"/><Relationship Id="rId412" Type="http://schemas.openxmlformats.org/officeDocument/2006/relationships/hyperlink" Target="https://www.greatercambridgeplanning.org/media/wwipktav/greater-cambridge-local-development-scheme-2025-final-1.pdf" TargetMode="External"/><Relationship Id="rId289" Type="http://schemas.openxmlformats.org/officeDocument/2006/relationships/hyperlink" Target="https://www.kirklees.gov.uk/beta/planning-policy/local-plan-timetable.aspx" TargetMode="External"/><Relationship Id="rId496" Type="http://schemas.openxmlformats.org/officeDocument/2006/relationships/hyperlink" Target="https://www.surreyheath.gov.uk/planning-and-building-control/planning-policy/development-plan/local-development-scheme" TargetMode="External"/><Relationship Id="rId717" Type="http://schemas.openxmlformats.org/officeDocument/2006/relationships/hyperlink" Target="https://www.southtyneside.gov.uk/media/9067/Local-Development-Scheme-2025/pdf/South_Tyneside_Local_Development_Scheme_2025_FINAL.pdf?m=1741700314627" TargetMode="External"/><Relationship Id="rId53" Type="http://schemas.openxmlformats.org/officeDocument/2006/relationships/hyperlink" Target="https://mhclg.sharepoint.com/:i:/r/sites/DevelopmentPlans/Shared%20Documents/Data%20and%20Analysis/Planning%20Data%20Unit/Data%20Project/Short-term%20Solution/LDS%20Approach/LDS%20screen%20captures/LLE17%20-%20London%20Legacy%20LDS%202017.PNG?csf=1&amp;e=QRcea9" TargetMode="External"/><Relationship Id="rId149" Type="http://schemas.openxmlformats.org/officeDocument/2006/relationships/hyperlink" Target="https://www.horsham.gov.uk/planning/planning-policy/local-development-scheme" TargetMode="External"/><Relationship Id="rId356" Type="http://schemas.openxmlformats.org/officeDocument/2006/relationships/hyperlink" Target="https://www.cannockchasedc.gov.uk/residents/planning-and-building-control/planning-policy/local-development-scheme" TargetMode="External"/><Relationship Id="rId563" Type="http://schemas.openxmlformats.org/officeDocument/2006/relationships/hyperlink" Target="https://www.newforest.gov.uk/article/3683/Local-Plan-review" TargetMode="External"/><Relationship Id="rId770" Type="http://schemas.openxmlformats.org/officeDocument/2006/relationships/hyperlink" Target="https://www.rushcliffe.gov.uk/media/0sbf1hvn/rbc-local-development-scheme-2025_final.pdf" TargetMode="External"/><Relationship Id="rId216" Type="http://schemas.openxmlformats.org/officeDocument/2006/relationships/hyperlink" Target="https://www.gosport.gov.uk/lds" TargetMode="External"/><Relationship Id="rId423" Type="http://schemas.openxmlformats.org/officeDocument/2006/relationships/hyperlink" Target="https://stoke.nub.news/news/local-news/newcastle-borough-council-to-start-work-on-new-local-plan-this-year-251601" TargetMode="External"/><Relationship Id="rId630" Type="http://schemas.openxmlformats.org/officeDocument/2006/relationships/hyperlink" Target="https://www.bracknell-forest.gov.uk/sites/default/files/2025-03/local-development-scheme-march-2025.pdf" TargetMode="External"/><Relationship Id="rId728" Type="http://schemas.openxmlformats.org/officeDocument/2006/relationships/hyperlink" Target="https://storymaps.arcgis.com/stories/173d8dad69414f60acd8ecb9306a37cc" TargetMode="External"/><Relationship Id="rId22" Type="http://schemas.openxmlformats.org/officeDocument/2006/relationships/hyperlink" Target="https://www.staffsmoorlands.gov.uk/article/3488/Local-Development-Scheme" TargetMode="External"/><Relationship Id="rId64" Type="http://schemas.openxmlformats.org/officeDocument/2006/relationships/hyperlink" Target="https://localplan.northlincs.gov.uk/evidence/issues_and_options.pdf" TargetMode="External"/><Relationship Id="rId118"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25" Type="http://schemas.openxmlformats.org/officeDocument/2006/relationships/hyperlink" Target="https://www.bromsgrove.gov.uk/council/policy/planning-policies-and-other-planning-information/local-development-scheme-lds/" TargetMode="External"/><Relationship Id="rId367" Type="http://schemas.openxmlformats.org/officeDocument/2006/relationships/hyperlink" Target="https://www.lewes-eastbourne.gov.uk/Lewes-Local-Plan" TargetMode="External"/><Relationship Id="rId532" Type="http://schemas.openxmlformats.org/officeDocument/2006/relationships/hyperlink" Target="https://www.redditchbc.gov.uk/council/policy/planning-policy/local-development-scheme-lds/" TargetMode="External"/><Relationship Id="rId574" Type="http://schemas.openxmlformats.org/officeDocument/2006/relationships/hyperlink" Target="https://www.maldon.gov.uk/downloads/file/19866/local_development_scheme_-_february_2025" TargetMode="External"/><Relationship Id="rId171" Type="http://schemas.openxmlformats.org/officeDocument/2006/relationships/hyperlink" Target="https://www.eden.gov.uk/media/5996/lds_may_2021_final.pdf" TargetMode="External"/><Relationship Id="rId227" Type="http://schemas.openxmlformats.org/officeDocument/2006/relationships/hyperlink" Target="https://www.tandridge.gov.uk/Planning-and-building/Planning-strategies-and-policies/Local-Plan-2033-emerging-planning-policies/Local-Development-Scheme" TargetMode="External"/><Relationship Id="rId781" Type="http://schemas.openxmlformats.org/officeDocument/2006/relationships/hyperlink" Target="https://www.eastriding.gov.uk/planning-permission-and-building-control/planning-policy-and-the-local-plan/local-development-scheme/" TargetMode="External"/><Relationship Id="rId269" Type="http://schemas.openxmlformats.org/officeDocument/2006/relationships/hyperlink" Target="https://www.westnorthants.gov.uk/planning-policy/new-local-plan-west-northamptonshire" TargetMode="External"/><Relationship Id="rId434" Type="http://schemas.openxmlformats.org/officeDocument/2006/relationships/hyperlink" Target="https://www.shropshire.gov.uk/media/29482/local-development-scheme-lds-february-2025.pdf" TargetMode="External"/><Relationship Id="rId476" Type="http://schemas.openxmlformats.org/officeDocument/2006/relationships/hyperlink" Target="https://storymaps.arcgis.com/stories/d8a20681c21e465191c46f54b0c82f58" TargetMode="External"/><Relationship Id="rId641" Type="http://schemas.openxmlformats.org/officeDocument/2006/relationships/hyperlink" Target="https://www.swdevelopmentplan.org/publications/local-development-scheme" TargetMode="External"/><Relationship Id="rId683" Type="http://schemas.openxmlformats.org/officeDocument/2006/relationships/hyperlink" Target="https://democracy.york.gov.uk/documents/s182417/Annex%20B%20City%20of%20York%20Interim%20Local%20Development%20Scheme%20April%202025.pdf" TargetMode="External"/><Relationship Id="rId739" Type="http://schemas.openxmlformats.org/officeDocument/2006/relationships/hyperlink" Target="https://www.wolverhampton.gov.uk/sites/default/files/2025-03/Wolverhampton-Local-Development-Scheme-2025-28-Feb-2025.pdf" TargetMode="External"/><Relationship Id="rId33" Type="http://schemas.openxmlformats.org/officeDocument/2006/relationships/hyperlink" Target="https://www.bracknell-forest.gov.uk/planning-and-building-control/planning/planning-policy/about-planning-policy" TargetMode="External"/><Relationship Id="rId129" Type="http://schemas.openxmlformats.org/officeDocument/2006/relationships/hyperlink" Target="https://www.buckinghamshire.gov.uk/planning-and-building-control/local-development-plans/local-development-scheme/plans-we-will-work-on/" TargetMode="External"/><Relationship Id="rId280" Type="http://schemas.openxmlformats.org/officeDocument/2006/relationships/hyperlink" Target="https://www.threerivers.gov.uk/services/planning/planning-policy/new-local-plan" TargetMode="External"/><Relationship Id="rId336" Type="http://schemas.openxmlformats.org/officeDocument/2006/relationships/hyperlink" Target="https://www.wokingham.gov.uk/sites/wokingham/files/2024-09/WBC%20Local%20Development%20Scheme%202024%20Final.pdf" TargetMode="External"/><Relationship Id="rId501" Type="http://schemas.openxmlformats.org/officeDocument/2006/relationships/hyperlink" Target="https://www.staffordbc.gov.uk/local-development-scheme-2025" TargetMode="External"/><Relationship Id="rId543" Type="http://schemas.openxmlformats.org/officeDocument/2006/relationships/hyperlink" Target="https://www.norwich.gov.uk/download/downloads/id/1671/local_development_scheme_lds_-_march_2025.pdf" TargetMode="External"/><Relationship Id="rId75" Type="http://schemas.openxmlformats.org/officeDocument/2006/relationships/hyperlink" Target="https://mhclg.sharepoint.com/sites/DevelopmentPlans/Shared%20Documents/Data%20and%20Analysis/Planning%20Data%20Unit/LDS%20&amp;%20Reg%2018%20Monitoring/LDS%20Screenshots/SOL20%20-%20Solihull%20LDS%202020.PNG" TargetMode="External"/><Relationship Id="rId140" Type="http://schemas.openxmlformats.org/officeDocument/2006/relationships/hyperlink" Target="https://www.wealden.gov.uk/planning-and-building-control/planning-policy/planning-policy-documents/local-development-scheme/" TargetMode="External"/><Relationship Id="rId182" Type="http://schemas.openxmlformats.org/officeDocument/2006/relationships/hyperlink" Target="https://www.copeland.gov.uk/content/local-development-scheme" TargetMode="External"/><Relationship Id="rId378" Type="http://schemas.openxmlformats.org/officeDocument/2006/relationships/hyperlink" Target="https://newforest.gov.uk/article/1170/Local-Development-Scheme" TargetMode="External"/><Relationship Id="rId403" Type="http://schemas.openxmlformats.org/officeDocument/2006/relationships/hyperlink" Target="https://calderdale-consult.objective.co.uk/kse/event/37823" TargetMode="External"/><Relationship Id="rId585" Type="http://schemas.openxmlformats.org/officeDocument/2006/relationships/hyperlink" Target="https://www.kingston.gov.uk/downloads/file/3030/rbk-local-development-scheme-february-2024-" TargetMode="External"/><Relationship Id="rId750" Type="http://schemas.openxmlformats.org/officeDocument/2006/relationships/hyperlink" Target="https://www.swindon.gov.uk/newlocalplan" TargetMode="External"/><Relationship Id="rId792" Type="http://schemas.openxmlformats.org/officeDocument/2006/relationships/hyperlink" Target="https://royalgreenwichnewlocalplan.commonplace.is/?utm_campaign=project_news&amp;utm_source=cp-email&amp;utm_medium=email" TargetMode="External"/><Relationship Id="rId6" Type="http://schemas.openxmlformats.org/officeDocument/2006/relationships/hyperlink" Target="https://www.blaby.gov.uk/planning-and-building/local-plan/about-the-local-plan/" TargetMode="External"/><Relationship Id="rId238" Type="http://schemas.openxmlformats.org/officeDocument/2006/relationships/hyperlink" Target="https://www.sevenoaks.gov.uk/directory_record/8/local_development_scheme" TargetMode="External"/><Relationship Id="rId445" Type="http://schemas.openxmlformats.org/officeDocument/2006/relationships/hyperlink" Target="https://www.basildon.gov.uk/article/9107/Local-Plan-Latest-news-and-updates" TargetMode="External"/><Relationship Id="rId487" Type="http://schemas.openxmlformats.org/officeDocument/2006/relationships/hyperlink" Target="https://democracy.testvalley.gov.uk/documents/s33960/Local%20Development%20Scheme%20-%20Report.pdf" TargetMode="External"/><Relationship Id="rId610" Type="http://schemas.openxmlformats.org/officeDocument/2006/relationships/hyperlink" Target="https://www.gosport.gov.uk/media/1736/Local-Development-Scheme-2025/pdf/Local_Development_Scheme_2025.pdf?m=1741864928873" TargetMode="External"/><Relationship Id="rId652" Type="http://schemas.openxmlformats.org/officeDocument/2006/relationships/hyperlink" Target="https://consult.cheshirewestandchester.gov.uk/resources/portal/supportingfiles/800572" TargetMode="External"/><Relationship Id="rId694" Type="http://schemas.openxmlformats.org/officeDocument/2006/relationships/hyperlink" Target="https://www.malvernhills.gov.uk/component/fileman/?view=file&amp;routed=1&amp;name=Final%20Local%20Development%20Scheme%202023.pdf&amp;folder=Documents/South%20Worcestershire%20%20%20Local%20Development%20Scheme%20%28LDS%29%202023-2026&amp;container=fileman-files" TargetMode="External"/><Relationship Id="rId708" Type="http://schemas.openxmlformats.org/officeDocument/2006/relationships/hyperlink" Target="https://democracy.breckland.gov.uk/documents/g5348/Public%20reports%20pack%2003rd-Mar-2025%2011.00%20Cabinet.pdf?T=10" TargetMode="External"/><Relationship Id="rId291" Type="http://schemas.openxmlformats.org/officeDocument/2006/relationships/hyperlink" Target="https://www.nelincs.gov.uk/your-chance-to-give-your-views-on-local-plan-review/" TargetMode="External"/><Relationship Id="rId305" Type="http://schemas.openxmlformats.org/officeDocument/2006/relationships/hyperlink" Target="https://www.fdean.gov.uk/planning-and-building/planning-policy/developing-our-new-local-plan/" TargetMode="External"/><Relationship Id="rId347" Type="http://schemas.openxmlformats.org/officeDocument/2006/relationships/hyperlink" Target="https://www.kingston.gov.uk/policy/local-development-scheme" TargetMode="External"/><Relationship Id="rId512" Type="http://schemas.openxmlformats.org/officeDocument/2006/relationships/hyperlink" Target="https://www.herefordshire.gov.uk/downloads/file/26351/herefordshire-draft-local-plan-regulation-18-strategic-policies-document" TargetMode="External"/><Relationship Id="rId44" Type="http://schemas.openxmlformats.org/officeDocument/2006/relationships/hyperlink" Target="https://www.lewes-eastbourne.gov.uk/planning-policy/local-development-scheme/" TargetMode="External"/><Relationship Id="rId86" Type="http://schemas.openxmlformats.org/officeDocument/2006/relationships/hyperlink" Target="https://www.eastriding.gov.uk/planning-permission-and-building-control/planning-policy-and-the-local-plan/east-riding-local-plan-review/" TargetMode="External"/><Relationship Id="rId151" Type="http://schemas.openxmlformats.org/officeDocument/2006/relationships/hyperlink" Target="https://www.thanet.gov.uk/info-pages/local-development-scheme/" TargetMode="External"/><Relationship Id="rId389" Type="http://schemas.openxmlformats.org/officeDocument/2006/relationships/hyperlink" Target="https://www.medway.gov.uk/downloads/file/8601/local_development_scheme_2024_to_2026" TargetMode="External"/><Relationship Id="rId554" Type="http://schemas.openxmlformats.org/officeDocument/2006/relationships/hyperlink" Target="https://n-somerset.gov.uk/sites/default/files/2025-02/local%20development%20scheme%20-%20February%202025.pdf" TargetMode="External"/><Relationship Id="rId596" Type="http://schemas.openxmlformats.org/officeDocument/2006/relationships/hyperlink" Target="https://www.haringey.gov.uk/sites/default/files/2025-04/haringey-lds-march-2025.pdf" TargetMode="External"/><Relationship Id="rId761" Type="http://schemas.openxmlformats.org/officeDocument/2006/relationships/hyperlink" Target="https://www.ashfield.gov.uk/media/fcrpp1b4/local-development-scheme-january-2025.docx" TargetMode="External"/><Relationship Id="rId193" Type="http://schemas.openxmlformats.org/officeDocument/2006/relationships/hyperlink" Target="https://www.northwarks.gov.uk/forward-planning/local-plan-north-warwickshire" TargetMode="External"/><Relationship Id="rId207" Type="http://schemas.openxmlformats.org/officeDocument/2006/relationships/hyperlink" Target="https://www.burnley.gov.uk/residents/planning/planning-policies/burnleys-local-development-scheme-lds" TargetMode="External"/><Relationship Id="rId249" Type="http://schemas.openxmlformats.org/officeDocument/2006/relationships/hyperlink" Target="https://consult.torridge.gov.uk/kse/folder/94518" TargetMode="External"/><Relationship Id="rId414" Type="http://schemas.openxmlformats.org/officeDocument/2006/relationships/hyperlink" Target="https://www.greatercambridgeplanning.org/media/wwipktav/greater-cambridge-local-development-scheme-2025-final-1.pdf" TargetMode="External"/><Relationship Id="rId456" Type="http://schemas.openxmlformats.org/officeDocument/2006/relationships/hyperlink" Target="https://www.wigan.gov.uk/Council/Consultations/Future-plan/Consultation-on-the-Wigan-Local-Plan.aspx" TargetMode="External"/><Relationship Id="rId498" Type="http://schemas.openxmlformats.org/officeDocument/2006/relationships/hyperlink" Target="https://www.bolsover.gov.uk/services/p/planning-policy/local-development-scheme" TargetMode="External"/><Relationship Id="rId621" Type="http://schemas.openxmlformats.org/officeDocument/2006/relationships/hyperlink" Target="https://www.dorsetcouncil.gov.uk/planning-buildings-land/planning-policy/purbeck/purbeck-local-plan-review.aspx" TargetMode="External"/><Relationship Id="rId663" Type="http://schemas.openxmlformats.org/officeDocument/2006/relationships/hyperlink" Target="https://www.bcpcouncil.gov.uk/Assets/Planning-and-building-control/Local-plan-and-cil/Local-Development-Scheme.pdf" TargetMode="External"/><Relationship Id="rId13" Type="http://schemas.openxmlformats.org/officeDocument/2006/relationships/hyperlink" Target="https://www.barrowbc.gov.uk/residents/planning/planning-policy/examination-of-local-plan/examination-library/supporting-documents/" TargetMode="External"/><Relationship Id="rId109" Type="http://schemas.openxmlformats.org/officeDocument/2006/relationships/hyperlink" Target="https://www.somersetwestandtaunton.gov.uk/media/1953/district-wide-lp-ctte-report-lds-appendix-1-july-2019-final-published-version.pdf" TargetMode="External"/><Relationship Id="rId260" Type="http://schemas.openxmlformats.org/officeDocument/2006/relationships/hyperlink" Target="https://www.rugby.gov.uk/documents/20124/6779139/Local_Plan_Issues_and_Options_document.pdf/758ea4a1-eb3a-c809-3936-3a5d53b78b72?t=1702375027220" TargetMode="External"/><Relationship Id="rId316" Type="http://schemas.openxmlformats.org/officeDocument/2006/relationships/hyperlink" Target="https://www.middlesbrough.gov.uk/planning-and-development/planning-policy/local-development-scheme/" TargetMode="External"/><Relationship Id="rId523" Type="http://schemas.openxmlformats.org/officeDocument/2006/relationships/hyperlink" Target="https://www.rutland.gov.uk/sites/default/files/2025-04/local_development_scheme_april_2025.pdf" TargetMode="External"/><Relationship Id="rId719" Type="http://schemas.openxmlformats.org/officeDocument/2006/relationships/hyperlink" Target="https://www.hull.gov.uk/downloads/file/3371/local-plan-timetable" TargetMode="External"/><Relationship Id="rId55" Type="http://schemas.openxmlformats.org/officeDocument/2006/relationships/hyperlink" Target="https://www.royalgreenwich.gov.uk/downloads/file/6011/local_development_scheme_2024" TargetMode="External"/><Relationship Id="rId97" Type="http://schemas.openxmlformats.org/officeDocument/2006/relationships/hyperlink" Target="https://www.cravendc.gov.uk/planning/craven-local-plan/" TargetMode="External"/><Relationship Id="rId120"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58" Type="http://schemas.openxmlformats.org/officeDocument/2006/relationships/hyperlink" Target="https://www.adur-worthing.gov.uk/media/Media,98763,smxx.pdf" TargetMode="External"/><Relationship Id="rId565" Type="http://schemas.openxmlformats.org/officeDocument/2006/relationships/hyperlink" Target="https://molevalleydc.sharepoint.com/:f:/s/MVDCDocumentLibrary/EhDClGLwPc9MoxfqVdQ67V4B5QyS0z72JI6SiZOn6H9soQ?e=XVfCao" TargetMode="External"/><Relationship Id="rId730" Type="http://schemas.openxmlformats.org/officeDocument/2006/relationships/hyperlink" Target="https://ehq-production-europe.s3.eu-west-1.amazonaws.com/f1fecf933f6cd7a4b7987ec0b3c7865fc629b554/original/1756910239/163843c5032b77d845b4f7330e4cc1dc_Local%20Development%20Scheme.pdf?X-Amz-Algorithm=AWS4-HMAC-SHA256&amp;X-Amz-Credential=AKIA4KKNQAKIJHZMYNPA%2F20251021%2Feu-west-1%2Fs3%2Faws4_request&amp;X-Amz-Date=20251021T151952Z&amp;X-Amz-Expires=300&amp;X-Amz-SignedHeaders=host&amp;X-Amz-Signature=4c26db027efc0c95347df7a45411db49764f5a235cebedf242148a011ae509c1" TargetMode="External"/><Relationship Id="rId772" Type="http://schemas.openxmlformats.org/officeDocument/2006/relationships/hyperlink" Target="https://www.darlington.gov.uk/media/yuwdv0yk/lds-feb-2025.pdf" TargetMode="External"/><Relationship Id="rId162" Type="http://schemas.openxmlformats.org/officeDocument/2006/relationships/hyperlink" Target="https://www.e-lindsey.gov.uk/media/17990/Issues-and-Options-Consultation-Document/pdf/Issues_and_Options_Consultation_Document.pdf?m=637484728089170000" TargetMode="External"/><Relationship Id="rId218" Type="http://schemas.openxmlformats.org/officeDocument/2006/relationships/hyperlink" Target="https://www.guildford.gov.uk/lds" TargetMode="External"/><Relationship Id="rId425" Type="http://schemas.openxmlformats.org/officeDocument/2006/relationships/hyperlink" Target="https://www.plymouth.gov.uk/local-development-scheme" TargetMode="External"/><Relationship Id="rId467" Type="http://schemas.openxmlformats.org/officeDocument/2006/relationships/hyperlink" Target="https://www.westdevon.gov.uk/your-council/council-plans-policies-and-reports/policies/planning-policies/local-development-1" TargetMode="External"/><Relationship Id="rId632" Type="http://schemas.openxmlformats.org/officeDocument/2006/relationships/hyperlink" Target="https://www.brent.gov.uk/-/media/files/resident-documents/planning-and-bc-documents/local-development-scheme.pdf?rev=87535829340143c9af2ccdadddce3d1c&amp;hash=0AE68BB76ED56E989EDA46E99B6A031A" TargetMode="External"/><Relationship Id="rId271" Type="http://schemas.openxmlformats.org/officeDocument/2006/relationships/hyperlink" Target="https://colchester.oc2.uk/document/59" TargetMode="External"/><Relationship Id="rId674" Type="http://schemas.openxmlformats.org/officeDocument/2006/relationships/hyperlink" Target="https://www.hastings.gov.uk/planning/policy/new-local-plan/localdevelopmentscheme/" TargetMode="External"/><Relationship Id="rId24" Type="http://schemas.openxmlformats.org/officeDocument/2006/relationships/hyperlink" Target="https://www.newforestnpa.gov.uk/planning/policies-in-detail/" TargetMode="External"/><Relationship Id="rId66" Type="http://schemas.openxmlformats.org/officeDocument/2006/relationships/hyperlink" Target="https://mhclg.sharepoint.com/sites/DevelopmentPlans/Shared%20Documents/Data%20and%20Analysis/Planning%20Data%20Unit/LDS%20&amp;%20Reg%2018%20Monitoring/LDS%20Screenshots/BAR20%20-%20Barnet%20LDS%20Jan%202020.PNG" TargetMode="External"/><Relationship Id="rId131" Type="http://schemas.openxmlformats.org/officeDocument/2006/relationships/hyperlink" Target="https://www.derbyshiredales.gov.uk/planning-a-building-control/planning-policy/local-development-scheme" TargetMode="External"/><Relationship Id="rId327" Type="http://schemas.openxmlformats.org/officeDocument/2006/relationships/hyperlink" Target="https://www.testvalley.gov.uk/planning-services/planningpolicy/lds" TargetMode="External"/><Relationship Id="rId369" Type="http://schemas.openxmlformats.org/officeDocument/2006/relationships/hyperlink" Target="https://www.yorkshiredales.org.uk/wp-content/uploads/sites/13/2024/12/Local-Development-Scheme-2024-26.pdf" TargetMode="External"/><Relationship Id="rId534" Type="http://schemas.openxmlformats.org/officeDocument/2006/relationships/hyperlink" Target="https://www.redcar-cleveland.gov.uk/planning/local-plan/local-plan-documents-and-evidence/local-plan-development-scheme" TargetMode="External"/><Relationship Id="rId576" Type="http://schemas.openxmlformats.org/officeDocument/2006/relationships/hyperlink" Target="https://www.lichfielddc.gov.uk/downloads/file/2753/local-development-scheme-2025" TargetMode="External"/><Relationship Id="rId741" Type="http://schemas.openxmlformats.org/officeDocument/2006/relationships/hyperlink" Target="https://www.camden.gov.uk/documents/d/guest/local-development-scheme-september-2025" TargetMode="External"/><Relationship Id="rId783" Type="http://schemas.openxmlformats.org/officeDocument/2006/relationships/hyperlink" Target="https://go.walsall.gov.uk/newsroom/consultation-walsall-borough-local-plan-has-launched-have-your-say" TargetMode="External"/><Relationship Id="rId173" Type="http://schemas.openxmlformats.org/officeDocument/2006/relationships/hyperlink" Target="https://www.rother.gov.uk/planning-and-building-control/planning-policy/engagement-and-monitoring-2/lds/" TargetMode="External"/><Relationship Id="rId229" Type="http://schemas.openxmlformats.org/officeDocument/2006/relationships/hyperlink" Target="https://www.sandwell.gov.uk/planning/sandwell-local-plan" TargetMode="External"/><Relationship Id="rId380" Type="http://schemas.openxmlformats.org/officeDocument/2006/relationships/hyperlink" Target="https://www.southwarwickshire.org.uk/swlp/" TargetMode="External"/><Relationship Id="rId436" Type="http://schemas.openxmlformats.org/officeDocument/2006/relationships/hyperlink" Target="https://www.derbyshiredales.gov.uk/documents/derbyshire-dales-local-plan-review-a-new-approach-to-housing-consultation-may-2024-leaflet-pdf-2mb/download" TargetMode="External"/><Relationship Id="rId601" Type="http://schemas.openxmlformats.org/officeDocument/2006/relationships/hyperlink" Target="https://www.exmoor-nationalpark.gov.uk/__data/assets/pdf_file/0027/141858/Exmoor-National-Park-Local-Development-Scheme-2025.pdf" TargetMode="External"/><Relationship Id="rId643" Type="http://schemas.openxmlformats.org/officeDocument/2006/relationships/hyperlink" Target="https://www.brighton-hove.gov.uk/planning/planning-policy/local-development-scheme-2025-2028" TargetMode="External"/><Relationship Id="rId240" Type="http://schemas.openxmlformats.org/officeDocument/2006/relationships/hyperlink" Target="https://www.colchester.gov.uk/local-plan/local-development-scheme/" TargetMode="External"/><Relationship Id="rId478" Type="http://schemas.openxmlformats.org/officeDocument/2006/relationships/hyperlink" Target="https://www.towerhamlets.gov.uk/Documents/Planning-and-building-control/Strategic-Planning/Local-Plan/Evidence-base/Local-Development-Scheme-2025.pdf" TargetMode="External"/><Relationship Id="rId685" Type="http://schemas.openxmlformats.org/officeDocument/2006/relationships/hyperlink" Target="https://www.westberks.gov.uk/media/63410/Local-Development-Scheme-May-2025/pdf/Local_Development_Scheme_May_2025.pdf?m=1748423995917" TargetMode="External"/><Relationship Id="rId35" Type="http://schemas.openxmlformats.org/officeDocument/2006/relationships/hyperlink" Target="https://www.queenelizabetholympicpark.co.uk/-/media/lldc/planning/local-development-scheme-2017.ashx?la=en" TargetMode="External"/><Relationship Id="rId77" Type="http://schemas.openxmlformats.org/officeDocument/2006/relationships/hyperlink" Target="https://www.cherwell.gov.uk/info/33/planning-policy/382/local-development-scheme" TargetMode="External"/><Relationship Id="rId100"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282" Type="http://schemas.openxmlformats.org/officeDocument/2006/relationships/hyperlink" Target="https://www.hertsmere.gov.uk/News/Articles/October-2021/Have-your-say-on-Hertsmeres-draft-Local-Plan.aspx" TargetMode="External"/><Relationship Id="rId338" Type="http://schemas.openxmlformats.org/officeDocument/2006/relationships/hyperlink" Target="https://www.rutland.gov.uk/planning-building-control/local-plan/new-local-plan/local-development-scheme-new-local-plan" TargetMode="External"/><Relationship Id="rId503" Type="http://schemas.openxmlformats.org/officeDocument/2006/relationships/hyperlink" Target="https://www.spelthorne.gov.uk/article/19897/Local-Development-Scheme" TargetMode="External"/><Relationship Id="rId545" Type="http://schemas.openxmlformats.org/officeDocument/2006/relationships/hyperlink" Target="https://www.northumberland.gov.uk/NorthumberlandCountyCouncil/media/Planning-and-Building/planning%20policy/Local%20Plan/Interim-LDS-2025-28-Final-March-2025.pdf" TargetMode="External"/><Relationship Id="rId587" Type="http://schemas.openxmlformats.org/officeDocument/2006/relationships/hyperlink" Target="https://www.rbkc.gov.uk/planning-and-building-control/planning-policy/local-plan" TargetMode="External"/><Relationship Id="rId710" Type="http://schemas.openxmlformats.org/officeDocument/2006/relationships/hyperlink" Target="https://democracy.breckland.gov.uk/documents/g5348/Public%20reports%20pack%2003rd-Mar-2025%2011.00%20Cabinet.pdf?T=10" TargetMode="External"/><Relationship Id="rId752" Type="http://schemas.openxmlformats.org/officeDocument/2006/relationships/hyperlink" Target="https://www.welhat.gov.uk/downloads/file/1622/lds-august-2025" TargetMode="External"/><Relationship Id="rId8" Type="http://schemas.openxmlformats.org/officeDocument/2006/relationships/hyperlink" Target="http://www.southeastlincslocalplan.org/wp-content/uploads/2017/06/Local-Development-Scheme-June-2017.pdf" TargetMode="External"/><Relationship Id="rId142" Type="http://schemas.openxmlformats.org/officeDocument/2006/relationships/hyperlink" Target="https://www.winchester.gov.uk/planning-policy/winchester-district-local-plan-2018-2038-emerging/local-development-scheme" TargetMode="External"/><Relationship Id="rId184" Type="http://schemas.openxmlformats.org/officeDocument/2006/relationships/hyperlink" Target="https://new.fylde.gov.uk/resident/planning/planning-policy-local-plan/local-development-scheme/" TargetMode="External"/><Relationship Id="rId391" Type="http://schemas.openxmlformats.org/officeDocument/2006/relationships/hyperlink" Target="https://www.sstaffs.gov.uk/sites/default/files/2023-10/LDS%20Sept%202023.pdf" TargetMode="External"/><Relationship Id="rId405" Type="http://schemas.openxmlformats.org/officeDocument/2006/relationships/hyperlink" Target="https://localplan.southend.gov.uk/sites/localplan.southend/files/2025-01/Southend%20Local%20Development%20Scheme%202025.pdf" TargetMode="External"/><Relationship Id="rId447" Type="http://schemas.openxmlformats.org/officeDocument/2006/relationships/hyperlink" Target="https://www.babergh.gov.uk/documents/d/asset-library-54706/babergh-and-mid-suffolk-joint-local-development-scheme-2025-2029" TargetMode="External"/><Relationship Id="rId612" Type="http://schemas.openxmlformats.org/officeDocument/2006/relationships/hyperlink" Target="https://www.cotswold.gov.uk/media/yhvhtfeb/local-development-scheme-mar-2025.pdf" TargetMode="External"/><Relationship Id="rId794" Type="http://schemas.openxmlformats.org/officeDocument/2006/relationships/table" Target="../tables/table2.xml"/><Relationship Id="rId251" Type="http://schemas.openxmlformats.org/officeDocument/2006/relationships/hyperlink" Target="https://www.uttlesford.gov.uk/local-plan-timetable" TargetMode="External"/><Relationship Id="rId489" Type="http://schemas.openxmlformats.org/officeDocument/2006/relationships/hyperlink" Target="https://legacy.tendringdc.gov.uk/sites/default/files/documents/planning/planning%20policy/Tendring%20District%20Council%20-%20Local%20Development%20Scheme%202025-2028.pdf" TargetMode="External"/><Relationship Id="rId654" Type="http://schemas.openxmlformats.org/officeDocument/2006/relationships/hyperlink" Target="https://crawley.gov.uk/sites/default/files/2025-03/Local%20Development%20Scheme.pdf" TargetMode="External"/><Relationship Id="rId696" Type="http://schemas.openxmlformats.org/officeDocument/2006/relationships/hyperlink" Target="https://www.malvernhills.gov.uk/component/fileman/?view=file&amp;routed=1&amp;name=Final%20Local%20Development%20Scheme%202023.pdf&amp;folder=Documents/South%20Worcestershire%20%20%20Local%20Development%20Scheme%20%28LDS%29%202023-2026&amp;container=fileman-files" TargetMode="External"/><Relationship Id="rId46" Type="http://schemas.openxmlformats.org/officeDocument/2006/relationships/hyperlink" Target="https://www.haringey.gov.uk/planning-and-building-control/planning/planning-policy/local-plan/local-development-scheme-lds" TargetMode="External"/><Relationship Id="rId293" Type="http://schemas.openxmlformats.org/officeDocument/2006/relationships/hyperlink" Target="https://www.surreyheath.gov.uk/sites/default/files/2024-04/Surrey%20Heath%20Local%20Development%20Scheme%202024-2027.pdf" TargetMode="External"/><Relationship Id="rId307" Type="http://schemas.openxmlformats.org/officeDocument/2006/relationships/hyperlink" Target="https://www.oadby-wigston.gov.uk/pages/new_oadby_and_wigston_local_plan" TargetMode="External"/><Relationship Id="rId349" Type="http://schemas.openxmlformats.org/officeDocument/2006/relationships/hyperlink" Target="https://www.reigate-banstead.gov.uk/downloads/file/7201/local_development_scheme_2022" TargetMode="External"/><Relationship Id="rId514" Type="http://schemas.openxmlformats.org/officeDocument/2006/relationships/hyperlink" Target="https://www.south-norfolk.gov.uk/residents/planning-and-building/planning-policy/local-development-scheme" TargetMode="External"/><Relationship Id="rId556" Type="http://schemas.openxmlformats.org/officeDocument/2006/relationships/hyperlink" Target="https://localplan.northlincs.gov.uk/stages" TargetMode="External"/><Relationship Id="rId721" Type="http://schemas.openxmlformats.org/officeDocument/2006/relationships/hyperlink" Target="https://www.lambeth.gov.uk/sites/default/files/2025-06/local_development_scheme_march_2025.pdf" TargetMode="External"/><Relationship Id="rId763" Type="http://schemas.openxmlformats.org/officeDocument/2006/relationships/hyperlink" Target="https://www.basildon.gov.uk/media/12610/Basildon-Borough-Council-Local-Development-Scheme-2025-2026/pdf/Basildon_Borough_Council_Local_Development_Scheme_2025-2026.pdf?m=1761645190953" TargetMode="External"/><Relationship Id="rId88" Type="http://schemas.openxmlformats.org/officeDocument/2006/relationships/hyperlink" Target="https://www.hertsmere.gov.uk/Documents/09-Planning--Building-Control/Planning-Policy/Local-Plan/Issues-and-Options-Report-final.pdf" TargetMode="External"/><Relationship Id="rId111" Type="http://schemas.openxmlformats.org/officeDocument/2006/relationships/hyperlink" Target="https://www.southsomerset.gov.uk/your-council/your-council-plan-and-strategies/planning-policy/local-plan-review-2016-2036/" TargetMode="External"/><Relationship Id="rId153" Type="http://schemas.openxmlformats.org/officeDocument/2006/relationships/hyperlink" Target="https://www.cotswold.gov.uk/planning-and-building/planning-policy/local-plan-update-and-supporting-information/" TargetMode="External"/><Relationship Id="rId195" Type="http://schemas.openxmlformats.org/officeDocument/2006/relationships/hyperlink" Target="https://www.chelmsford.gov.uk/planning-and-building-control/planning-policy-and-local-plan/local-plan-review-2022/" TargetMode="External"/><Relationship Id="rId209" Type="http://schemas.openxmlformats.org/officeDocument/2006/relationships/hyperlink" Target="https://www.lambeth.gov.uk/planning-building-control/planning-policy-guidance/lambeth-local-development-scheme" TargetMode="External"/><Relationship Id="rId360" Type="http://schemas.openxmlformats.org/officeDocument/2006/relationships/hyperlink" Target="https://www.adur-worthing.gov.uk/alp-key-issues-consultation/" TargetMode="External"/><Relationship Id="rId416" Type="http://schemas.openxmlformats.org/officeDocument/2006/relationships/hyperlink" Target="https://www.eastsuffolk.gov.uk/planning/planning-policy-and-local-plans/statement-of-community-involvement-and-local-development-scheme/" TargetMode="External"/><Relationship Id="rId598" Type="http://schemas.openxmlformats.org/officeDocument/2006/relationships/hyperlink" Target="https://burnley.gov.uk/wp-content/uploads/2025/03/LDS-2025-2028-6-March-2025-Final.pdf" TargetMode="External"/><Relationship Id="rId220" Type="http://schemas.openxmlformats.org/officeDocument/2006/relationships/hyperlink" Target="https://www.southtyneside.gov.uk/article/13049/Local-Development-Scheme" TargetMode="External"/><Relationship Id="rId458" Type="http://schemas.openxmlformats.org/officeDocument/2006/relationships/hyperlink" Target="https://www.westmorlandandfurness.gov.uk/sites/default/files/2025-03/Westmorland%20and%20Furness%20LDS%20February%202025.pdf" TargetMode="External"/><Relationship Id="rId623" Type="http://schemas.openxmlformats.org/officeDocument/2006/relationships/hyperlink" Target="https://www.wyreforestdc.gov.uk/planning-and-buildings/planning-policy/local-development-scheme-2025-2028/" TargetMode="External"/><Relationship Id="rId665" Type="http://schemas.openxmlformats.org/officeDocument/2006/relationships/hyperlink" Target="https://gedling.inconsult.uk/GLDPIO" TargetMode="External"/><Relationship Id="rId15" Type="http://schemas.openxmlformats.org/officeDocument/2006/relationships/hyperlink" Target="https://www.eppingforestdc.gov.uk/planning-and-building/planning-policy/local-development-scheme/" TargetMode="External"/><Relationship Id="rId57" Type="http://schemas.openxmlformats.org/officeDocument/2006/relationships/hyperlink" Target="https://mhclg.sharepoint.com/sites/DevelopmentPlans/Shared%20Documents/Data%20and%20Analysis/LDS%20Approach/LDS%20screen%20captures/MER19%20-%20Merton%20LDS%20July%202019.PNG" TargetMode="External"/><Relationship Id="rId262" Type="http://schemas.openxmlformats.org/officeDocument/2006/relationships/hyperlink" Target="https://www.pendle.gov.uk/lpconsultation" TargetMode="External"/><Relationship Id="rId318" Type="http://schemas.openxmlformats.org/officeDocument/2006/relationships/hyperlink" Target="https://swale.gov.uk/planning-and-regeneration/local-plans/local-plan-review" TargetMode="External"/><Relationship Id="rId525" Type="http://schemas.openxmlformats.org/officeDocument/2006/relationships/hyperlink" Target="https://rdcpublic.blob.core.windows.net/website-uploads/2025/03/Local-Development-Scheme-2025.pdf" TargetMode="External"/><Relationship Id="rId567" Type="http://schemas.openxmlformats.org/officeDocument/2006/relationships/hyperlink" Target="https://www.milton-keynes.gov.uk/sites/default/files/2025-03/Local%20Development%20Scheme%20-%20February%202025.pdf" TargetMode="External"/><Relationship Id="rId732" Type="http://schemas.openxmlformats.org/officeDocument/2006/relationships/hyperlink" Target="https://liverpool.gov.uk/media/b1cn0cyq/local-development-scheme-october-2024.pdf" TargetMode="External"/><Relationship Id="rId99" Type="http://schemas.openxmlformats.org/officeDocument/2006/relationships/hyperlink" Target="https://www.bournemouth.gov.uk/planningbuilding/PlanningPolicy/bcp-local-plan/bcp-local-plan-docs/bcp-local-development-scheme.pdf" TargetMode="External"/><Relationship Id="rId122"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164" Type="http://schemas.openxmlformats.org/officeDocument/2006/relationships/hyperlink" Target="https://www.dover.gov.uk/Planning/Planning-Policy/Local-Development-Scheme.aspx" TargetMode="External"/><Relationship Id="rId371" Type="http://schemas.openxmlformats.org/officeDocument/2006/relationships/hyperlink" Target="https://www.dudley.gov.uk/media/4n2p0cdd/local-development-scheme-report-november-2024.pdf" TargetMode="External"/><Relationship Id="rId774" Type="http://schemas.openxmlformats.org/officeDocument/2006/relationships/hyperlink" Target="https://www.basingstoke.gov.uk/LPU-reg18-consultation" TargetMode="External"/><Relationship Id="rId427" Type="http://schemas.openxmlformats.org/officeDocument/2006/relationships/hyperlink" Target="https://www.northyorkmoors.org.uk/planning/policy/local-development-scheme-and-statement-of-community-involvement/local-development-scheme-and-statement-of-community-involvement" TargetMode="External"/><Relationship Id="rId469" Type="http://schemas.openxmlformats.org/officeDocument/2006/relationships/hyperlink" Target="https://www.waverley.gov.uk/Portals/0/Documents/services/planning-and-building/planning%20policy/Final%20LDS%20Update%20March%202025.pdf?ver=kBUQCOkH0U89pFQj52OeJA%3d%3d" TargetMode="External"/><Relationship Id="rId634" Type="http://schemas.openxmlformats.org/officeDocument/2006/relationships/hyperlink" Target="https://view.officeapps.live.com/op/view.aspx?src=https%3A%2F%2Fwww.wakefield.gov.uk%2Fmedia%2Fstnikjiy%2Flocal-development-scheme-2025.docx&amp;wdOrigin=BROWSELINK" TargetMode="External"/><Relationship Id="rId676" Type="http://schemas.openxmlformats.org/officeDocument/2006/relationships/hyperlink" Target="https://www.hart.gov.uk/planning-and-building-control/planning-policy/new-hart-local-plan" TargetMode="External"/><Relationship Id="rId26" Type="http://schemas.openxmlformats.org/officeDocument/2006/relationships/hyperlink" Target="https://www.southsomerset.gov.uk/your-council/your-council-plan-and-strategies/planning-policy/local-plan-review-2016-2036/" TargetMode="External"/><Relationship Id="rId231" Type="http://schemas.openxmlformats.org/officeDocument/2006/relationships/hyperlink" Target="https://somersetcc.sharepoint.com/:b:/s/SCCPublic/EWSo-f_DWtZLl-8vcnEdZ0EBRajsmLC0bKJwddP4cEnvpw?e=Qxjd9C" TargetMode="External"/><Relationship Id="rId273" Type="http://schemas.openxmlformats.org/officeDocument/2006/relationships/hyperlink" Target="https://centrallocalplan.lancashire.gov.uk/media/1340/central-lancashire-local-plan-lds-2024-2026.pdf" TargetMode="External"/><Relationship Id="rId329" Type="http://schemas.openxmlformats.org/officeDocument/2006/relationships/hyperlink" Target="https://www.westoxon.gov.uk/media/z14dtusx/lds-addendum-nov-2024-including-march-2025-addendum.pdf" TargetMode="External"/><Relationship Id="rId480" Type="http://schemas.openxmlformats.org/officeDocument/2006/relationships/hyperlink" Target="https://www.tmbc.gov.uk/downloads/file/3290/local-development-scheme" TargetMode="External"/><Relationship Id="rId536" Type="http://schemas.openxmlformats.org/officeDocument/2006/relationships/hyperlink" Target="https://cccandpcc.sharepoint.com/:f:/s/PCCPlanningPolicyPublicData/EkZw8jF7MKlFr2BVltRgL80BH_LKlajS2-NS7zXWA8JksQ" TargetMode="External"/><Relationship Id="rId701" Type="http://schemas.openxmlformats.org/officeDocument/2006/relationships/hyperlink" Target="https://www.broxbourne.gov.uk/planning/local-plan-2018-2033/1" TargetMode="External"/><Relationship Id="rId68" Type="http://schemas.openxmlformats.org/officeDocument/2006/relationships/hyperlink" Target="https://mhclg.sharepoint.com/sites/DevelopmentPlans/Shared%20Documents/Data%20and%20Analysis/Planning%20Data%20Unit/Reg%2018%20monitoring/Screenshots/Charnwood%20April%202018%20Reg%2018%20First.PNG" TargetMode="External"/><Relationship Id="rId133" Type="http://schemas.openxmlformats.org/officeDocument/2006/relationships/hyperlink" Target="https://www.gateshead.gov.uk/article/3010/Local-Development-Scheme" TargetMode="External"/><Relationship Id="rId175" Type="http://schemas.openxmlformats.org/officeDocument/2006/relationships/hyperlink" Target="https://www.surreyheath.gov.uk/planning-and-building-control/planning-policy/development-plan/local-development-scheme" TargetMode="External"/><Relationship Id="rId340" Type="http://schemas.openxmlformats.org/officeDocument/2006/relationships/hyperlink" Target="https://exeter.gov.uk/media/bovpmhj3/240906_draft-lds-2024_final.pdf" TargetMode="External"/><Relationship Id="rId578" Type="http://schemas.openxmlformats.org/officeDocument/2006/relationships/hyperlink" Target="https://www.lewes-eastbourne.gov.uk/media/4416/Lewes-Local-Development-Scheme-2025-2028/pdf/Lewes_Local_Development_Scheme_2025-2028_-_adopted_version.pdf?m=1741344747180" TargetMode="External"/><Relationship Id="rId743" Type="http://schemas.openxmlformats.org/officeDocument/2006/relationships/hyperlink" Target="https://www.lbhf.gov.uk/planning/planning-policy/local-plan/local-plan-regulation-18" TargetMode="External"/><Relationship Id="rId785" Type="http://schemas.openxmlformats.org/officeDocument/2006/relationships/hyperlink" Target="https://www.colchester.gov.uk/local-plan/new-local-plan-to-2041/" TargetMode="External"/><Relationship Id="rId200" Type="http://schemas.openxmlformats.org/officeDocument/2006/relationships/hyperlink" Target="https://www.ribblevalley.gov.uk/downloads/download/334/local-development-scheme-lds-" TargetMode="External"/><Relationship Id="rId382" Type="http://schemas.openxmlformats.org/officeDocument/2006/relationships/hyperlink" Target="https://www.brighton-hove.gov.uk/planning/city-plan-2041" TargetMode="External"/><Relationship Id="rId438" Type="http://schemas.openxmlformats.org/officeDocument/2006/relationships/hyperlink" Target="https://www.kingston.gov.uk/new-local-plan" TargetMode="External"/><Relationship Id="rId603" Type="http://schemas.openxmlformats.org/officeDocument/2006/relationships/hyperlink" Target="https://www.oxford.gov.uk/oxford-local-plan-2042" TargetMode="External"/><Relationship Id="rId645" Type="http://schemas.openxmlformats.org/officeDocument/2006/relationships/hyperlink" Target="https://www.harlow.gov.uk/sites/default/files/documents/Local%20Development%20Scheme%202025.pdf" TargetMode="External"/><Relationship Id="rId687" Type="http://schemas.openxmlformats.org/officeDocument/2006/relationships/hyperlink" Target="https://www.winchester.gov.uk/planning-policy/winchester-district-local-plan-2018-2038-emerging/local-development-scheme" TargetMode="External"/><Relationship Id="rId242" Type="http://schemas.openxmlformats.org/officeDocument/2006/relationships/hyperlink" Target="https://hackney.gov.uk/planning-policy" TargetMode="External"/><Relationship Id="rId284" Type="http://schemas.openxmlformats.org/officeDocument/2006/relationships/hyperlink" Target="https://www.wolverhampton.gov.uk/planning/planning-policies/wolverhampton-local-plan" TargetMode="External"/><Relationship Id="rId491" Type="http://schemas.openxmlformats.org/officeDocument/2006/relationships/hyperlink" Target="https://www.telford.gov.uk/download/downloads/id/1447/local_development_scheme_2025_-_2028.pdf" TargetMode="External"/><Relationship Id="rId505" Type="http://schemas.openxmlformats.org/officeDocument/2006/relationships/hyperlink" Target="https://www.bradford.gov.uk/media/hrqauoq2/local-development-scheme-2024-26.pdf" TargetMode="External"/><Relationship Id="rId712" Type="http://schemas.openxmlformats.org/officeDocument/2006/relationships/hyperlink" Target="https://democracy.eastdevon.gov.uk/documents/s27855/2a.%20Appendix%20East%20Devon%20LDS%20-%20Summer%202025.pdf" TargetMode="External"/><Relationship Id="rId37" Type="http://schemas.openxmlformats.org/officeDocument/2006/relationships/hyperlink" Target="https://my.northtyneside.gov.uk/category/1149/planning-policy-timetable-and-consultation-guidance" TargetMode="External"/><Relationship Id="rId79" Type="http://schemas.openxmlformats.org/officeDocument/2006/relationships/hyperlink" Target="https://www.northumberlandnationalpark.org.uk/planning/planning-policy/local-plan/" TargetMode="External"/><Relationship Id="rId102" Type="http://schemas.openxmlformats.org/officeDocument/2006/relationships/hyperlink" Target="https://www.somersetwestandtaunton.gov.uk/planning-policy/local-development-scheme/" TargetMode="External"/><Relationship Id="rId144" Type="http://schemas.openxmlformats.org/officeDocument/2006/relationships/hyperlink" Target="https://lewisham.gov.uk/myservices/planning/policy/adopted-local-plan/local-development-scheme" TargetMode="External"/><Relationship Id="rId547" Type="http://schemas.openxmlformats.org/officeDocument/2006/relationships/hyperlink" Target="https://www.northyorks.gov.uk/planning-and-conservation/planning-policy/north-yorkshire-local-plan" TargetMode="External"/><Relationship Id="rId589" Type="http://schemas.openxmlformats.org/officeDocument/2006/relationships/hyperlink" Target="https://www.hyndburnbc.gov.uk/local-development-scheme/" TargetMode="External"/><Relationship Id="rId754" Type="http://schemas.openxmlformats.org/officeDocument/2006/relationships/hyperlink" Target="https://www.oxford.gov.uk/planning-policy/local-development-scheme-lds" TargetMode="External"/><Relationship Id="rId90" Type="http://schemas.openxmlformats.org/officeDocument/2006/relationships/hyperlink" Target="https://localplan.northlincs.gov.uk/stages" TargetMode="External"/><Relationship Id="rId186" Type="http://schemas.openxmlformats.org/officeDocument/2006/relationships/hyperlink" Target="https://www.waverley.gov.uk/Services/Planning-and-building/Planning-strategies-and-policies/Local-plan/Local-plan-timetable-Local-Development-Scheme" TargetMode="External"/><Relationship Id="rId351" Type="http://schemas.openxmlformats.org/officeDocument/2006/relationships/hyperlink" Target="https://images.reading.gov.uk/2024/06/Local-Development-Scheme-June-2024.pdf" TargetMode="External"/><Relationship Id="rId393" Type="http://schemas.openxmlformats.org/officeDocument/2006/relationships/hyperlink" Target="https://www.runnymede.gov.uk/downloads/file/2477/runnymede-lds-2024-2028" TargetMode="External"/><Relationship Id="rId407" Type="http://schemas.openxmlformats.org/officeDocument/2006/relationships/hyperlink" Target="https://www.reigate-banstead.gov.uk/info/20271/local_plan/1108/emerging_local_plan" TargetMode="External"/><Relationship Id="rId449" Type="http://schemas.openxmlformats.org/officeDocument/2006/relationships/hyperlink" Target="https://www.babergh.gov.uk/documents/d/asset-library-54706/babergh-and-mid-suffolk-joint-local-development-scheme-2025-2029" TargetMode="External"/><Relationship Id="rId614" Type="http://schemas.openxmlformats.org/officeDocument/2006/relationships/hyperlink" Target="https://www.lewes-eastbourne.gov.uk/media/4414/Eastbourne-Local-Development-Scheme-2025-2028/pdf/EBC_Local_Development_Scheme_2025-2028_-_Adoption_version.pdf?m=1741344558413" TargetMode="External"/><Relationship Id="rId656" Type="http://schemas.openxmlformats.org/officeDocument/2006/relationships/hyperlink" Target="https://www.dartmoor.gov.uk/living-and-working/business/planning-policy/local-plan-review" TargetMode="External"/><Relationship Id="rId211" Type="http://schemas.openxmlformats.org/officeDocument/2006/relationships/hyperlink" Target="https://n-somerset.gov.uk/my-services/planning-building-control/planning-policy/our-local-plan/about-our-local-plan" TargetMode="External"/><Relationship Id="rId253" Type="http://schemas.openxmlformats.org/officeDocument/2006/relationships/hyperlink" Target="https://www.cotswold.gov.uk/planning-and-building/planning-policy/local-plan-update-and-supporting-information/" TargetMode="External"/><Relationship Id="rId295" Type="http://schemas.openxmlformats.org/officeDocument/2006/relationships/hyperlink" Target="https://www.bedford.gov.uk/planning-and-building-control/planning-policy/local-development-scheme" TargetMode="External"/><Relationship Id="rId309" Type="http://schemas.openxmlformats.org/officeDocument/2006/relationships/hyperlink" Target="https://sdnpalocalplanreview.commonplace.is/proposals/keyinformation/step2" TargetMode="External"/><Relationship Id="rId460" Type="http://schemas.openxmlformats.org/officeDocument/2006/relationships/hyperlink" Target="https://consult.rbwm.gov.uk/file/6466588?_gl=1*1abjnby*_ga*NjIwNjkxNDc5LjE3NDQxMTA5NjE.*_ga_B1S76ZFQXK*MTc0NDExMDk2MC4xLjEuMTc0NDExMTAwMy4wLjAuMA.." TargetMode="External"/><Relationship Id="rId516" Type="http://schemas.openxmlformats.org/officeDocument/2006/relationships/hyperlink" Target="https://www.south-norfolk.gov.uk/residents/planning-and-building/planning-policy/local-development-scheme" TargetMode="External"/><Relationship Id="rId698" Type="http://schemas.openxmlformats.org/officeDocument/2006/relationships/hyperlink" Target="https://www.dacorum.gov.uk/docs/default-source/strategic-planning/local-development-schemea449724551156b7f9bc7ff00000246a4.pdf?sfvrsn=315c199e_3" TargetMode="External"/><Relationship Id="rId48" Type="http://schemas.openxmlformats.org/officeDocument/2006/relationships/hyperlink" Target="http://www.exmoor-nationalpark.gov.uk/planning/planning-policy/local-plan" TargetMode="External"/><Relationship Id="rId113" Type="http://schemas.openxmlformats.org/officeDocument/2006/relationships/hyperlink" Target="http://www.nnjpdu.org.uk/news/north-northamptonshire-joint-core-strategy-review-july-2019/" TargetMode="External"/><Relationship Id="rId320" Type="http://schemas.openxmlformats.org/officeDocument/2006/relationships/hyperlink" Target="https://www.northyorks.gov.uk/sites/default/files/2024-02/Adopted%20LDS%20Feb%202024%20-%20accessible_0.pdf" TargetMode="External"/><Relationship Id="rId558" Type="http://schemas.openxmlformats.org/officeDocument/2006/relationships/hyperlink" Target="https://www.nelincs.gov.uk/assets/uploads/2025/03/20250312-LocalDevelopmentScheme-Adopted.pdf" TargetMode="External"/><Relationship Id="rId723" Type="http://schemas.openxmlformats.org/officeDocument/2006/relationships/hyperlink" Target="https://www.ashford.gov.uk/media/zegd5h5p/lds-2024-1-use.pdf" TargetMode="External"/><Relationship Id="rId765" Type="http://schemas.openxmlformats.org/officeDocument/2006/relationships/hyperlink" Target="https://www.bromley.gov.uk/planning-policy/review-bromley-local-plan/2" TargetMode="External"/><Relationship Id="rId155" Type="http://schemas.openxmlformats.org/officeDocument/2006/relationships/hyperlink" Target="https://www.hertsmere.gov.uk/Planning--Building-Control/Planning-Policy/Local-Plan/New-Local-Plan/New-Local-Plan-Planning-for-Growth.aspx" TargetMode="External"/><Relationship Id="rId197" Type="http://schemas.openxmlformats.org/officeDocument/2006/relationships/hyperlink" Target="https://www.peterborough.gov.uk/council/planning-and-development/planning-policies/local-plan-review" TargetMode="External"/><Relationship Id="rId362" Type="http://schemas.openxmlformats.org/officeDocument/2006/relationships/hyperlink" Target="https://liverpool.gov.uk/media/24ihnena/local-plan-2041-scoping-document.pdf" TargetMode="External"/><Relationship Id="rId418" Type="http://schemas.openxmlformats.org/officeDocument/2006/relationships/hyperlink" Target="https://www.london.gov.uk/who-we-are/city-halls-partners/old-oak-and-park-royal-development-corporation-opdc/planning-policy/local-development-scheme-lds" TargetMode="External"/><Relationship Id="rId625" Type="http://schemas.openxmlformats.org/officeDocument/2006/relationships/hyperlink" Target="https://www3.halton.gov.uk/Documents/planning/planning%20policy/evidencebase/LDS/LDSUpdate.pdf" TargetMode="External"/><Relationship Id="rId222" Type="http://schemas.openxmlformats.org/officeDocument/2006/relationships/hyperlink" Target="https://www.newcastle-staffs.gov.uk/downloads/download/132/local-development-scheme" TargetMode="External"/><Relationship Id="rId264" Type="http://schemas.openxmlformats.org/officeDocument/2006/relationships/hyperlink" Target="https://surreyheath.moderngov.co.uk/documents/g4146/Public%20reports%20pack%2019th-Mar-2024%2018.30%20Executive.pdf?T=10" TargetMode="External"/><Relationship Id="rId471" Type="http://schemas.openxmlformats.org/officeDocument/2006/relationships/hyperlink" Target="https://www.warwickdc.gov.uk/downloads/download/420/local_development_scheme" TargetMode="External"/><Relationship Id="rId667" Type="http://schemas.openxmlformats.org/officeDocument/2006/relationships/hyperlink" Target="https://www.gedling.gov.uk/media/gedlingboroughcouncil/documents/planningpolicy/consultations/LDS%202025.pdf" TargetMode="External"/><Relationship Id="rId1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TargetMode="External"/><Relationship Id="rId59" Type="http://schemas.openxmlformats.org/officeDocument/2006/relationships/hyperlink" Target="https://mhclg.sharepoint.com/:i:/s/DevelopmentPlans/EVktz4ps2nhJlEQOS9hjffQBzMTtD8P2GGEKflsKB9pNxA?e=umZhCT" TargetMode="External"/><Relationship Id="rId124" Type="http://schemas.openxmlformats.org/officeDocument/2006/relationships/hyperlink" Target="https://www.staffordbc.gov.uk/sites/default/files/cme/DocMan1/Planning%20Policy/New%20Local%20Plan%20Scoping%20the%20Issues/Scoping%20the%20Issues%20Report%20for%20Consultation%20July%202018.pdf" TargetMode="External"/><Relationship Id="rId527" Type="http://schemas.openxmlformats.org/officeDocument/2006/relationships/hyperlink" Target="https://www.richmond.gov.uk/media/z0wdllds/local_development_scheme.pdf" TargetMode="External"/><Relationship Id="rId569" Type="http://schemas.openxmlformats.org/officeDocument/2006/relationships/hyperlink" Target="https://democracy.melton.gov.uk/documents/s28012/Appendix%20A%20-%20Local%20Development%20Scheme%20Update.pdf" TargetMode="External"/><Relationship Id="rId734" Type="http://schemas.openxmlformats.org/officeDocument/2006/relationships/hyperlink" Target="https://newforest.gov.uk/media/4557/Local-Development-Scheme-August-2025/pdf/LDS_August_2025.pdf?m=1755531912683" TargetMode="External"/><Relationship Id="rId776" Type="http://schemas.openxmlformats.org/officeDocument/2006/relationships/hyperlink" Target="https://www.stroud.gov.uk/media/ko1gvlx2/local-development-scheme-2025.pdf" TargetMode="External"/><Relationship Id="rId70" Type="http://schemas.openxmlformats.org/officeDocument/2006/relationships/hyperlink" Target="https://www.highpeak.gov.uk/article/853/Local-Development-Scheme" TargetMode="External"/><Relationship Id="rId166" Type="http://schemas.openxmlformats.org/officeDocument/2006/relationships/hyperlink" Target="https://sandwell.oc2.uk/document/3" TargetMode="External"/><Relationship Id="rId331" Type="http://schemas.openxmlformats.org/officeDocument/2006/relationships/hyperlink" Target="https://www.sutton.gov.uk/w/localplanreview" TargetMode="External"/><Relationship Id="rId373" Type="http://schemas.openxmlformats.org/officeDocument/2006/relationships/hyperlink" Target="https://www.sthelens.gov.uk/article/3774/Plans-under-preparation" TargetMode="External"/><Relationship Id="rId429" Type="http://schemas.openxmlformats.org/officeDocument/2006/relationships/hyperlink" Target="https://www.basingstoke.gov.uk/LDS" TargetMode="External"/><Relationship Id="rId580" Type="http://schemas.openxmlformats.org/officeDocument/2006/relationships/hyperlink" Target="https://www.leicester.gov.uk/media/syij0syd/local-development-scheme-2025-2029.pdf" TargetMode="External"/><Relationship Id="rId636" Type="http://schemas.openxmlformats.org/officeDocument/2006/relationships/hyperlink" Target="https://www.guildford.gov.uk/media/36649/LDS-March-2025/pdf/LDS_March_2025_final_v2.pdf?m=1740649863927" TargetMode="External"/><Relationship Id="rId1" Type="http://schemas.openxmlformats.org/officeDocument/2006/relationships/hyperlink" Target="http://www.woking2027.info/lds/ldsrevised" TargetMode="External"/><Relationship Id="rId233" Type="http://schemas.openxmlformats.org/officeDocument/2006/relationships/hyperlink" Target="https://beta.southglos.gov.uk/local-plan-delivery-programme" TargetMode="External"/><Relationship Id="rId440" Type="http://schemas.openxmlformats.org/officeDocument/2006/relationships/hyperlink" Target="https://www.nuneatonandbedworth.gov.uk/downloads/file/1638/local-development-scheme-2025-" TargetMode="External"/><Relationship Id="rId678" Type="http://schemas.openxmlformats.org/officeDocument/2006/relationships/hyperlink" Target="https://www.dover.gov.uk/Planning/Planning-Policy/District-Local-Plan/FINALV-LDS-2025.pdf" TargetMode="External"/><Relationship Id="rId28" Type="http://schemas.openxmlformats.org/officeDocument/2006/relationships/hyperlink" Target="http://www.southeastlincslocalplan.org/wp-content/uploads/2017/06/Local-Development-Scheme-June-2017.pdf" TargetMode="External"/><Relationship Id="rId275" Type="http://schemas.openxmlformats.org/officeDocument/2006/relationships/hyperlink" Target="https://centrallocalplan.lancashire.gov.uk/media/1340/central-lancashire-local-plan-lds-2024-2026.pdf" TargetMode="External"/><Relationship Id="rId300" Type="http://schemas.openxmlformats.org/officeDocument/2006/relationships/hyperlink" Target="https://www.broads-authority.gov.uk/__data/assets/pdf_file/0032/513599/Preferred-Options-February-2024.pdf" TargetMode="External"/><Relationship Id="rId482" Type="http://schemas.openxmlformats.org/officeDocument/2006/relationships/hyperlink" Target="https://cdn.threerivers.gov.uk/files/2024/12/24377cf0-bee1-11ef-9e6f-23f6ad693d1c-FINAL%20DEC%202024%20LDS.pdf" TargetMode="External"/><Relationship Id="rId538" Type="http://schemas.openxmlformats.org/officeDocument/2006/relationships/hyperlink" Target="https://www.pendle.gov.uk/info/20072/planning_policies/278/process_documents/2" TargetMode="External"/><Relationship Id="rId703" Type="http://schemas.openxmlformats.org/officeDocument/2006/relationships/hyperlink" Target="https://www.croydon.gov.uk/planning-and-regeneration/planning-policy/local-plan-review/local-plan-programme" TargetMode="External"/><Relationship Id="rId745" Type="http://schemas.openxmlformats.org/officeDocument/2006/relationships/hyperlink" Target="https://www.havering.gov.uk/planning-3/planning-policy/4" TargetMode="External"/><Relationship Id="rId81" Type="http://schemas.openxmlformats.org/officeDocument/2006/relationships/hyperlink" Target="https://consultations.leicester.gov.uk/city-development-and-neighbourhoods/draft-issues-and-options/consult_view/" TargetMode="External"/><Relationship Id="rId135" Type="http://schemas.openxmlformats.org/officeDocument/2006/relationships/hyperlink" Target="https://www.charnwood.gov.uk/pages/localdevelopmentscheme" TargetMode="External"/><Relationship Id="rId177" Type="http://schemas.openxmlformats.org/officeDocument/2006/relationships/hyperlink" Target="https://www.aylesburyvaledc.gov.uk/sites/default/files/page_downloads/2018%20%28Jan%29%20LDS%20FINAL_0.pdf" TargetMode="External"/><Relationship Id="rId342" Type="http://schemas.openxmlformats.org/officeDocument/2006/relationships/hyperlink" Target="https://www.whitehorsedc.gov.uk/wp-content/uploads/sites/3/2024/08/Accessible-Joint-LDS-August-24-.pdf" TargetMode="External"/><Relationship Id="rId384" Type="http://schemas.openxmlformats.org/officeDocument/2006/relationships/hyperlink" Target="https://www.epsom-ewell.gov.uk/sites/default/files/documents/residents/planning/planning-policy/other-planning-documents/Revised%20Local%20Development%20Scheme%20-%20December%202024.pdf" TargetMode="External"/><Relationship Id="rId591" Type="http://schemas.openxmlformats.org/officeDocument/2006/relationships/hyperlink" Target="https://www.huntingdonshire.gov.uk/media/cnpkcvla/local-development-scheme.pdf" TargetMode="External"/><Relationship Id="rId605" Type="http://schemas.openxmlformats.org/officeDocument/2006/relationships/hyperlink" Target="https://www.rugby.gov.uk/documents/20124/56946236/Preferred+option+consultation+document+March+2025+FINAL.pdf/c7523341-6de2-bd36-07d2-39568e665d5a?t=1750865967744" TargetMode="External"/><Relationship Id="rId787" Type="http://schemas.openxmlformats.org/officeDocument/2006/relationships/hyperlink" Target="https://consultations.greatercambridgeplanning.org/draft-greater-cambridge-local-plan-consultation/document-library" TargetMode="External"/><Relationship Id="rId202" Type="http://schemas.openxmlformats.org/officeDocument/2006/relationships/hyperlink" Target="https://www.meltonplan.co.uk/lds" TargetMode="External"/><Relationship Id="rId244" Type="http://schemas.openxmlformats.org/officeDocument/2006/relationships/hyperlink" Target="https://www.newham.gov.uk/planning-development-conservation/planning-policy-local-plan" TargetMode="External"/><Relationship Id="rId647" Type="http://schemas.openxmlformats.org/officeDocument/2006/relationships/hyperlink" Target="https://www.eastleigh.gov.uk/media/15299/eastleigh-local-development-scheme-february-2025.pdf" TargetMode="External"/><Relationship Id="rId689" Type="http://schemas.openxmlformats.org/officeDocument/2006/relationships/hyperlink" Target="https://democracy.stockport.gov.uk/documents/s255022/Appendix%201%20-%20Local%20Plan.pdf" TargetMode="External"/><Relationship Id="rId39" Type="http://schemas.openxmlformats.org/officeDocument/2006/relationships/hyperlink" Target="https://www.dorsetcouncil.gov.uk/planning-buildings-land/planning-policy/north-dorset/additional-planning-policy-documents/pdfs/local-development-scheme.pdf" TargetMode="External"/><Relationship Id="rId286" Type="http://schemas.openxmlformats.org/officeDocument/2006/relationships/hyperlink" Target="https://www.arun.gov.uk/arun-local-plan-update-2023-2041/" TargetMode="External"/><Relationship Id="rId451" Type="http://schemas.openxmlformats.org/officeDocument/2006/relationships/hyperlink" Target="https://www.barnet.gov.uk/sites/default/files/appendix_g_-_local_development_scheme.pdf" TargetMode="External"/><Relationship Id="rId493" Type="http://schemas.openxmlformats.org/officeDocument/2006/relationships/hyperlink" Target="https://www.tandridge.gov.uk/Portals/0/Documents/Planning%20and%20building/Planning%20strategies%20and%20policies/Local-Development-Scheme-Feb25.pdf?ver=Yfca947nJJgf62_IL-DzBQ%3d%3d" TargetMode="External"/><Relationship Id="rId507" Type="http://schemas.openxmlformats.org/officeDocument/2006/relationships/hyperlink" Target="https://www.southwark.gov.uk/planning-and-building-control/planning-policy-and-guidance/local-development-scheme-2019-2022" TargetMode="External"/><Relationship Id="rId549" Type="http://schemas.openxmlformats.org/officeDocument/2006/relationships/hyperlink" Target="https://www.nwleics.gov.uk/files/documents/local_development_scheme_february_2025/LDS2025%20V1.pdf" TargetMode="External"/><Relationship Id="rId714" Type="http://schemas.openxmlformats.org/officeDocument/2006/relationships/hyperlink" Target="https://www.stalbans.gov.uk/sites/default/files/attachments/SADC%20Local%20Development%20Scheme%20-%20Sep%202024%20-%20Final.pdf" TargetMode="External"/><Relationship Id="rId756" Type="http://schemas.openxmlformats.org/officeDocument/2006/relationships/hyperlink" Target="https://www.ne-derbyshire.gov.uk/planning-and-local-plan/planning-policy-and-local-plan/local-plan-review" TargetMode="External"/><Relationship Id="rId50" Type="http://schemas.openxmlformats.org/officeDocument/2006/relationships/hyperlink" Target="http://moderngoveddc.christchurchandeastdorset.gov.uk/documents/s4264/Appendix%201.pdf" TargetMode="External"/><Relationship Id="rId104" Type="http://schemas.openxmlformats.org/officeDocument/2006/relationships/hyperlink" Target="https://oxfordshireplan.inconsult.uk/consult.ti/Oxfordshire_Plan_Intro/consultationHome" TargetMode="External"/><Relationship Id="rId146" Type="http://schemas.openxmlformats.org/officeDocument/2006/relationships/hyperlink" Target="https://blackcountryplan.dudley.gov.uk/t2/p1/" TargetMode="External"/><Relationship Id="rId188" Type="http://schemas.openxmlformats.org/officeDocument/2006/relationships/hyperlink" Target="https://www.oxford.gov.uk/info/20067/planning_policy/1460/oxford_local_plan_2040" TargetMode="External"/><Relationship Id="rId311" Type="http://schemas.openxmlformats.org/officeDocument/2006/relationships/hyperlink" Target="https://www.southkesteven.gov.uk/sites/default/files/2024-06/Local%20Development%20Scheme%202024-2027_0.pdf" TargetMode="External"/><Relationship Id="rId353" Type="http://schemas.openxmlformats.org/officeDocument/2006/relationships/hyperlink" Target="https://www.derby.gov.uk/environment-and-planning/planning/local-plan/emerging/" TargetMode="External"/><Relationship Id="rId395" Type="http://schemas.openxmlformats.org/officeDocument/2006/relationships/hyperlink" Target="https://go.walsall.gov.uk/planning-and-building-control/planning-policy/local-development-scheme" TargetMode="External"/><Relationship Id="rId409" Type="http://schemas.openxmlformats.org/officeDocument/2006/relationships/hyperlink" Target="https://tunbridgewells.gov.uk/__data/assets/pdf_file/0008/483677/Local-Development-Scheme-October-2024.pdf" TargetMode="External"/><Relationship Id="rId560" Type="http://schemas.openxmlformats.org/officeDocument/2006/relationships/hyperlink" Target="https://www.northdevon.gov.uk/sites/default/files/2025-03/Local%20Development%20Scheme%20%28LDS%29%202025.pdf" TargetMode="External"/><Relationship Id="rId92" Type="http://schemas.openxmlformats.org/officeDocument/2006/relationships/hyperlink" Target="https://consultations.leicester.gov.uk/sec/local-plan-2019-2036/supporting_documents/Draft%20Local%20Plan.pdf" TargetMode="External"/><Relationship Id="rId213" Type="http://schemas.openxmlformats.org/officeDocument/2006/relationships/hyperlink" Target="https://www.swhertsplan.com/" TargetMode="External"/><Relationship Id="rId420" Type="http://schemas.openxmlformats.org/officeDocument/2006/relationships/hyperlink" Target="https://www.watfordlocalplan.co.uk/timeline" TargetMode="External"/><Relationship Id="rId616" Type="http://schemas.openxmlformats.org/officeDocument/2006/relationships/hyperlink" Target="https://www.wirral.gov.uk/sites/default/files/all/planning%20and%20building/Local%20plans%20and%20planning%20policy/Local%20plans/Core%20strategy%20local%20plan/Consultation%20on%20Spatial%20Options/Wirral%20Core%20Strategy%20Spatial%20Options%20Consultation%20Letter.pdf" TargetMode="External"/><Relationship Id="rId658" Type="http://schemas.openxmlformats.org/officeDocument/2006/relationships/hyperlink" Target="https://haveyoursay.ashford.gov.uk/draft-lp42-consultation" TargetMode="External"/><Relationship Id="rId255" Type="http://schemas.openxmlformats.org/officeDocument/2006/relationships/hyperlink" Target="https://www.staffordbc.gov.uk/local-development-scheme" TargetMode="External"/><Relationship Id="rId297" Type="http://schemas.openxmlformats.org/officeDocument/2006/relationships/hyperlink" Target="https://www.hull.gov.uk/planning-applications/local-development-scheme" TargetMode="External"/><Relationship Id="rId462" Type="http://schemas.openxmlformats.org/officeDocument/2006/relationships/hyperlink" Target="https://www.n-kesteven.gov.uk/sites/default/files/2025-03/Central%20Lincolnshire%20Local%20Development%20Scheme%20March%202025.pdf" TargetMode="External"/><Relationship Id="rId518" Type="http://schemas.openxmlformats.org/officeDocument/2006/relationships/hyperlink" Target="https://beta.southglos.gov.uk/static/0f66a2f75877cf55aaaba3fcbaacc618/Local-Plan-Delivery-Programme-2025-2028.pdf" TargetMode="External"/><Relationship Id="rId725" Type="http://schemas.openxmlformats.org/officeDocument/2006/relationships/hyperlink" Target="https://www.newforestnpa.gov.uk/app/uploads/2024/07/NFNPA-LDS-July-2024.pdf" TargetMode="External"/><Relationship Id="rId115" Type="http://schemas.openxmlformats.org/officeDocument/2006/relationships/hyperlink" Target="https://oxfordshireplan.inconsult.uk/consult.ti/Oxfordshire_Plan_Intro/consultationHome" TargetMode="External"/><Relationship Id="rId157" Type="http://schemas.openxmlformats.org/officeDocument/2006/relationships/hyperlink" Target="https://www.ealing.gov.uk/info/201164/local_plans/616/local_development_scheme/1" TargetMode="External"/><Relationship Id="rId322" Type="http://schemas.openxmlformats.org/officeDocument/2006/relationships/hyperlink" Target="https://www.northyorks.gov.uk/planning-and-conservation/planning-policy/north-yorkshire-local-plan" TargetMode="External"/><Relationship Id="rId364" Type="http://schemas.openxmlformats.org/officeDocument/2006/relationships/hyperlink" Target="https://www.eastleigh.gov.uk/media/15023/issues-and-options-consultation-document.pdf" TargetMode="External"/><Relationship Id="rId767" Type="http://schemas.openxmlformats.org/officeDocument/2006/relationships/hyperlink" Target="https://www.middlesbrough.gov.uk/media/fl5ijvj4/local-development-scheme-2025-2027.pdf" TargetMode="External"/><Relationship Id="rId61" Type="http://schemas.openxmlformats.org/officeDocument/2006/relationships/hyperlink" Target="https://mhclg.sharepoint.com/sites/DevelopmentPlans/Shared%20Documents/Data%20and%20Analysis/Planning%20Data%20Unit/Data%20Project/Short-term%20Solution/LDS%20Approach/LDS%20screen%20captures/DOR19%20-%20Dorset%20LDS%20June%202019.PNG" TargetMode="External"/><Relationship Id="rId199" Type="http://schemas.openxmlformats.org/officeDocument/2006/relationships/hyperlink" Target="https://www.bromley.gov.uk/planning-policy/local-development-scheme" TargetMode="External"/><Relationship Id="rId571" Type="http://schemas.openxmlformats.org/officeDocument/2006/relationships/hyperlink" Target="https://www.meltonplan.co.uk/lds" TargetMode="External"/><Relationship Id="rId627" Type="http://schemas.openxmlformats.org/officeDocument/2006/relationships/hyperlink" Target="https://new.fylde.gov.uk/wp-content/uploads/2025/02/Fylde-LDS-Jan-2025.pdf" TargetMode="External"/><Relationship Id="rId669" Type="http://schemas.openxmlformats.org/officeDocument/2006/relationships/hyperlink" Target="https://www.dorsetcouncil.gov.uk/documents/35024/282495/20250225+-+Dorset+Council+LDS+-+March+2025.pdf/b004ba28-a02f-54d3-98d0-515d0c99813f" TargetMode="External"/><Relationship Id="rId19" Type="http://schemas.openxmlformats.org/officeDocument/2006/relationships/hyperlink" Target="https://www.hinckley-bosworth.gov.uk/info/856/local_plan_2006_to_2026/832/local_development_scheme_lds" TargetMode="External"/><Relationship Id="rId224" Type="http://schemas.openxmlformats.org/officeDocument/2006/relationships/hyperlink" Target="https://www.centralbedfordshire.gov.uk/info/45/planning_policy/1168/local_development_scheme_lds" TargetMode="External"/><Relationship Id="rId266" Type="http://schemas.openxmlformats.org/officeDocument/2006/relationships/hyperlink" Target="https://www.westlancs.gov.uk/media/548151/west-lancashire-bc-local-development-scheme-2025.pdf" TargetMode="External"/><Relationship Id="rId431" Type="http://schemas.openxmlformats.org/officeDocument/2006/relationships/hyperlink" Target="https://www.shropshire.gov.uk/planning-policy/local-planning/local-plan-review/local-development-scheme-lds/" TargetMode="External"/><Relationship Id="rId473" Type="http://schemas.openxmlformats.org/officeDocument/2006/relationships/hyperlink" Target="https://www.wandsworth.gov.uk/local-plan-full-review/" TargetMode="External"/><Relationship Id="rId529" Type="http://schemas.openxmlformats.org/officeDocument/2006/relationships/hyperlink" Target="https://www.richmond.gov.uk/media/z0wdllds/local_development_scheme.pdf" TargetMode="External"/><Relationship Id="rId680" Type="http://schemas.openxmlformats.org/officeDocument/2006/relationships/hyperlink" Target="https://durham.gov.uk/media/46287/County-Durham-Local-Development-Scheme-March-2025/pdf/CountyDurhamLocalDevelopmentSchemeMarch2025.pdf?m=1744890694817" TargetMode="External"/><Relationship Id="rId736" Type="http://schemas.openxmlformats.org/officeDocument/2006/relationships/hyperlink" Target="https://www.north-herts.gov.uk/local-development-scheme-0" TargetMode="External"/><Relationship Id="rId30" Type="http://schemas.openxmlformats.org/officeDocument/2006/relationships/hyperlink" Target="https://www.northumberland.gov.uk/Planning/Planning-policy/Plan.aspx" TargetMode="External"/><Relationship Id="rId126" Type="http://schemas.openxmlformats.org/officeDocument/2006/relationships/hyperlink" Target="https://www.maldon.gov.uk/downloads/download/9264/local_development_scheme" TargetMode="External"/><Relationship Id="rId168" Type="http://schemas.openxmlformats.org/officeDocument/2006/relationships/hyperlink" Target="https://www.castlepoint.gov.uk/castle-point-plan" TargetMode="External"/><Relationship Id="rId333" Type="http://schemas.openxmlformats.org/officeDocument/2006/relationships/hyperlink" Target="https://www.sefton.gov.uk/planning-building-control/planning-policy-including-local-plan-and-neighbourhood-planning/local-development-scheme/" TargetMode="External"/><Relationship Id="rId540" Type="http://schemas.openxmlformats.org/officeDocument/2006/relationships/hyperlink" Target="https://www.rushcliffe.gov.uk/media/0sbf1hvn/rbc-local-development-scheme-2025_final.pdf" TargetMode="External"/><Relationship Id="rId778" Type="http://schemas.openxmlformats.org/officeDocument/2006/relationships/hyperlink" Target="https://www.stroud.gov.uk/media/ko1gvlx2/local-development-scheme-2025.pdf" TargetMode="External"/><Relationship Id="rId72" Type="http://schemas.openxmlformats.org/officeDocument/2006/relationships/hyperlink" Target="https://www.cannockchasedc.gov.uk/residents/planning/planning-policy/cannock-chase-local-plan" TargetMode="External"/><Relationship Id="rId375" Type="http://schemas.openxmlformats.org/officeDocument/2006/relationships/hyperlink" Target="https://www.lichfielddc.gov.uk/downloads/download/181/local-development-scheme" TargetMode="External"/><Relationship Id="rId582" Type="http://schemas.openxmlformats.org/officeDocument/2006/relationships/hyperlink" Target="https://www.lakedistrict.gov.uk/__data/assets/pdf_file/0021/140628/Local-Development-Scheme-2025.pdf" TargetMode="External"/><Relationship Id="rId638" Type="http://schemas.openxmlformats.org/officeDocument/2006/relationships/hyperlink" Target="https://www.lewes-eastbourne.gov.uk/planning-policy/local-development-scheme/" TargetMode="External"/><Relationship Id="rId3" Type="http://schemas.openxmlformats.org/officeDocument/2006/relationships/hyperlink" Target="https://mhclg.sharepoint.com/sites/DevelopmentPlans/Shared%20Documents/Data%20and%20Analysis/LDS%20Approach/LDS%20screen%20captures/WYF19%20Wyre%20Forest%20LDS%20June%202019.PNG" TargetMode="External"/><Relationship Id="rId235" Type="http://schemas.openxmlformats.org/officeDocument/2006/relationships/hyperlink" Target="https://www.towerhamlets.gov.uk/lgnl/planning_and_building_control/planning_policy_guidance/planning_guidance.aspx" TargetMode="External"/><Relationship Id="rId277" Type="http://schemas.openxmlformats.org/officeDocument/2006/relationships/hyperlink" Target="https://centrallocalplan.lancashire.gov.uk/media/1340/central-lancashire-local-plan-lds-2024-2026.pdf" TargetMode="External"/><Relationship Id="rId400" Type="http://schemas.openxmlformats.org/officeDocument/2006/relationships/hyperlink" Target="https://www.ne-derbyshire.gov.uk/documents/neddc-local-development-scheme-2024-2027-pdf-489kb/download" TargetMode="External"/><Relationship Id="rId442" Type="http://schemas.openxmlformats.org/officeDocument/2006/relationships/hyperlink" Target="https://www.rushcliffe.gov.uk/media/0sbf1hvn/rbc-local-development-scheme-2025_final.pdf" TargetMode="External"/><Relationship Id="rId484" Type="http://schemas.openxmlformats.org/officeDocument/2006/relationships/hyperlink" Target="https://www.thanet.gov.uk/wp-content/uploads/2025/03/LDS-Feb-2025.pdf" TargetMode="External"/><Relationship Id="rId705" Type="http://schemas.openxmlformats.org/officeDocument/2006/relationships/hyperlink" Target="https://www.breckland.gov.uk/article/19942/Local-Plan-Full-Update" TargetMode="External"/><Relationship Id="rId137" Type="http://schemas.openxmlformats.org/officeDocument/2006/relationships/hyperlink" Target="https://www.newark-sherwooddc.gov.uk/ldf/" TargetMode="External"/><Relationship Id="rId302" Type="http://schemas.openxmlformats.org/officeDocument/2006/relationships/hyperlink" Target="https://beta.bathnes.gov.uk/policy-and-documents-library/local-development-scheme" TargetMode="External"/><Relationship Id="rId344" Type="http://schemas.openxmlformats.org/officeDocument/2006/relationships/hyperlink" Target="https://www.whitehorsedc.gov.uk/wp-content/uploads/sites/3/2024/08/Accessible-Joint-LDS-August-24-.pdf" TargetMode="External"/><Relationship Id="rId691" Type="http://schemas.openxmlformats.org/officeDocument/2006/relationships/hyperlink" Target="https://www.enfield.gov.uk/__data/assets/pdf_file/0028/95392/Local-development-scheme-May-2025-Planning.pdf" TargetMode="External"/><Relationship Id="rId747" Type="http://schemas.openxmlformats.org/officeDocument/2006/relationships/hyperlink" Target="https://www.buckinghamshire.gov.uk/planning-and-building-control/planning-policy/local-planning/buckinghamshire-local-plan/" TargetMode="External"/><Relationship Id="rId789" Type="http://schemas.openxmlformats.org/officeDocument/2006/relationships/hyperlink" Target="https://www.punchline-gloucester.com/articles/aanews/have-your-say-on-next-phase-of-gloucestershire-plan-worth-billions" TargetMode="External"/><Relationship Id="rId41" Type="http://schemas.openxmlformats.org/officeDocument/2006/relationships/hyperlink" Target="https://www.n-kesteven.gov.uk/central-lincolnshire/" TargetMode="External"/><Relationship Id="rId83" Type="http://schemas.openxmlformats.org/officeDocument/2006/relationships/hyperlink" Target="https://www.lichfielddc.gov.uk/downloads/download/181/local-development-scheme" TargetMode="External"/><Relationship Id="rId179" Type="http://schemas.openxmlformats.org/officeDocument/2006/relationships/hyperlink" Target="https://www.epsom-ewell.gov.uk/residents/planning/planning-policy/epsom-and-ewell-local-plan/draft-local-plan-2022-2040/local" TargetMode="External"/><Relationship Id="rId386" Type="http://schemas.openxmlformats.org/officeDocument/2006/relationships/hyperlink" Target="https://iwc.iow.gov.uk/documentlibrary/download/local-development-scheme-lds-" TargetMode="External"/><Relationship Id="rId551" Type="http://schemas.openxmlformats.org/officeDocument/2006/relationships/hyperlink" Target="https://www.northwarks.gov.uk/downloads/file/255/local-development-scheme-july-2023-" TargetMode="External"/><Relationship Id="rId593" Type="http://schemas.openxmlformats.org/officeDocument/2006/relationships/hyperlink" Target="https://www.hinckley-bosworth.gov.uk/downloads/file/8481/local_development_scheme_march_2025" TargetMode="External"/><Relationship Id="rId607" Type="http://schemas.openxmlformats.org/officeDocument/2006/relationships/hyperlink" Target="https://www.westoxon.gov.uk/media/qf3bnn0n/wodc-local-plan-preferred-policy-options-consultation-paper-june-2025.pdf" TargetMode="External"/><Relationship Id="rId649" Type="http://schemas.openxmlformats.org/officeDocument/2006/relationships/hyperlink" Target="https://www.newcastle-staffs.gov.uk/downloads/download/132/local-development-scheme" TargetMode="External"/><Relationship Id="rId190" Type="http://schemas.openxmlformats.org/officeDocument/2006/relationships/hyperlink" Target="https://www.peakdistrict.gov.uk/planning/policies-and-guides/supporting-documents" TargetMode="External"/><Relationship Id="rId204" Type="http://schemas.openxmlformats.org/officeDocument/2006/relationships/hyperlink" Target="https://www.scilly.gov.uk/planning/planning-policy/local-plan-2015-2030/local-plan-review-timetable" TargetMode="External"/><Relationship Id="rId246" Type="http://schemas.openxmlformats.org/officeDocument/2006/relationships/hyperlink" Target="http://www.southeastlincslocalplan.org/" TargetMode="External"/><Relationship Id="rId288" Type="http://schemas.openxmlformats.org/officeDocument/2006/relationships/hyperlink" Target="https://www.hillingdon.gov.uk/local-plan" TargetMode="External"/><Relationship Id="rId411" Type="http://schemas.openxmlformats.org/officeDocument/2006/relationships/hyperlink" Target="https://democracy.blackburn.gov.uk/documents/s21585/Blackburn%20Local%20Development%20Scheme%202023%20final.pdf" TargetMode="External"/><Relationship Id="rId453" Type="http://schemas.openxmlformats.org/officeDocument/2006/relationships/hyperlink" Target="https://www.wyre.gov.uk/local-plan" TargetMode="External"/><Relationship Id="rId509" Type="http://schemas.openxmlformats.org/officeDocument/2006/relationships/hyperlink" Target="https://www.sunderland.gov.uk/media/35141/Local-Development-Scheme-2025/pdf/LDS_February_2025.pdf?m=1741165256680" TargetMode="External"/><Relationship Id="rId660" Type="http://schemas.openxmlformats.org/officeDocument/2006/relationships/hyperlink" Target="https://www.cumberland.gov.uk/planning-and-building-control/planning-policy/cumberland-local-plan-issues-and-options-consultation" TargetMode="External"/><Relationship Id="rId106" Type="http://schemas.openxmlformats.org/officeDocument/2006/relationships/hyperlink" Target="https://www.fareham.gov.uk/planning/local_plan/lds.aspx" TargetMode="External"/><Relationship Id="rId313" Type="http://schemas.openxmlformats.org/officeDocument/2006/relationships/hyperlink" Target="https://www.brighton-hove.gov.uk/planning/planning-policy/local-development-scheme-2023-2026" TargetMode="External"/><Relationship Id="rId495" Type="http://schemas.openxmlformats.org/officeDocument/2006/relationships/hyperlink" Target="https://www.sutton.gov.uk/documents/d/guest/local-development-scheme-2025-2027-1" TargetMode="External"/><Relationship Id="rId716" Type="http://schemas.openxmlformats.org/officeDocument/2006/relationships/hyperlink" Target="https://www.kirklees.gov.uk/beta/planning-policy/pdf/local-development-scheme-timetable.pdf" TargetMode="External"/><Relationship Id="rId758" Type="http://schemas.openxmlformats.org/officeDocument/2006/relationships/hyperlink" Target="https://www.great-yarmouth.gov.uk/article/7961/Local-development-scheme" TargetMode="External"/><Relationship Id="rId10" Type="http://schemas.openxmlformats.org/officeDocument/2006/relationships/hyperlink" Target="https://teams.microsoft.com/_" TargetMode="External"/><Relationship Id="rId52" Type="http://schemas.openxmlformats.org/officeDocument/2006/relationships/hyperlink" Target="http://www.westnorthamptonshirejpu.org/connect.ti/website/view?objectId=2737360&amp;expa=exp&amp;expf=2737360&amp;expl=2" TargetMode="External"/><Relationship Id="rId94" Type="http://schemas.openxmlformats.org/officeDocument/2006/relationships/hyperlink" Target="https://blackcountryplan.dudley.gov.uk/t2/p1/" TargetMode="External"/><Relationship Id="rId148" Type="http://schemas.openxmlformats.org/officeDocument/2006/relationships/hyperlink" Target="https://www.allerdale.gov.uk/en/planning-building-control/planning-policy/local-development-scheme/" TargetMode="External"/><Relationship Id="rId355" Type="http://schemas.openxmlformats.org/officeDocument/2006/relationships/hyperlink" Target="https://www.cannockchasedc.gov.uk/sites/default/files/document-library/Local%20Development%20Scheme%202024.pdf" TargetMode="External"/><Relationship Id="rId397" Type="http://schemas.openxmlformats.org/officeDocument/2006/relationships/hyperlink" Target="https://www.cornwall.gov.uk/planning-and-building-control/planning-policy/adopted-plans/local-development-scheme-and-statement-of-community-involvement/" TargetMode="External"/><Relationship Id="rId520" Type="http://schemas.openxmlformats.org/officeDocument/2006/relationships/hyperlink" Target="https://www.google.co.uk/url?sa=t&amp;rct=j&amp;q=&amp;esrc=s&amp;source=web&amp;cd=&amp;ved=2ahUKEwik_f2f0Y6NAxVHWEEAHdQZFucQFnoECA8QAQ&amp;url=https%3A%2F%2Fwww.southderbyshire.gov.uk%2Fassets%2Fattach%2F10807%2FLocal-Development-Scheme-2022-to-2025.pdf&amp;usg=AOvVaw0yVFfo_oIjAoVE989nxxvI&amp;opi=89978449" TargetMode="External"/><Relationship Id="rId562" Type="http://schemas.openxmlformats.org/officeDocument/2006/relationships/hyperlink" Target="https://www.newark-sherwooddc.gov.uk/media/nsdc-redesign/documents-and-images/your-council/planning-policy/local-development-framework/local-development-framework/LDS-December-2024.pdf" TargetMode="External"/><Relationship Id="rId618" Type="http://schemas.openxmlformats.org/officeDocument/2006/relationships/hyperlink" Target="https://view.officeapps.live.com/op/view.aspx?src=https%3A%2F%2Fwww.milton-keynes.gov.uk%2Fsites%2Fdefault%2Ffiles%2F2024-07%2FResponse%2520Form.docx&amp;wdOrigin=BROWSELINK" TargetMode="External"/><Relationship Id="rId215" Type="http://schemas.openxmlformats.org/officeDocument/2006/relationships/hyperlink" Target="https://www.gravesham.gov.uk/planning/local-development-scheme" TargetMode="External"/><Relationship Id="rId257" Type="http://schemas.openxmlformats.org/officeDocument/2006/relationships/hyperlink" Target="https://www.harrow.gov.uk/planning-developments/local-development-scheme?documentId=12692&amp;categoryId=210273" TargetMode="External"/><Relationship Id="rId422" Type="http://schemas.openxmlformats.org/officeDocument/2006/relationships/hyperlink" Target="https://localplan.southend.gov.uk/sites/localplan.southend/files/2025-01/Appendix%202%20Local%20Development%20Scheme%20Updated%20Timetable%202025.pdf" TargetMode="External"/><Relationship Id="rId464" Type="http://schemas.openxmlformats.org/officeDocument/2006/relationships/hyperlink" Target="https://www.n-kesteven.gov.uk/sites/default/files/2025-03/Central%20Lincolnshire%20Local%20Development%20Scheme%20March%202025.pdf" TargetMode="External"/><Relationship Id="rId299" Type="http://schemas.openxmlformats.org/officeDocument/2006/relationships/hyperlink" Target="https://www.broads-authority.gov.uk/planning/planning-policies/local-plan-for-the-broads/local-plan-for-the-broads-review" TargetMode="External"/><Relationship Id="rId727" Type="http://schemas.openxmlformats.org/officeDocument/2006/relationships/hyperlink" Target="https://www.stevenage.gov.uk/documents/planning-policy/local-development-scheme/local-development-scheme-june-2025.pdf" TargetMode="External"/><Relationship Id="rId63" Type="http://schemas.openxmlformats.org/officeDocument/2006/relationships/hyperlink" Target="https://www.threerivers.gov.uk/download?id=43399" TargetMode="External"/><Relationship Id="rId159" Type="http://schemas.openxmlformats.org/officeDocument/2006/relationships/hyperlink" Target="https://www.bcpcouncil.gov.uk/Council-and-Democratic/Consultation-And-Research/Consultations/BCP-Council-Local-Plan.aspx" TargetMode="External"/><Relationship Id="rId366" Type="http://schemas.openxmlformats.org/officeDocument/2006/relationships/hyperlink" Target="https://www.wolverhampton.gov.uk/planning/planning-policies/local-development-scheme-lds" TargetMode="External"/><Relationship Id="rId573" Type="http://schemas.openxmlformats.org/officeDocument/2006/relationships/hyperlink" Target="https://www.mansfield.gov.uk/planning-policy/local-development-scheme" TargetMode="External"/><Relationship Id="rId780" Type="http://schemas.openxmlformats.org/officeDocument/2006/relationships/hyperlink" Target="https://www.erewash.gov.uk/sites/default/files/2025-03/Erewash_local_development_scheme_lds_-_5_march_2025.pdf" TargetMode="External"/><Relationship Id="rId226" Type="http://schemas.openxmlformats.org/officeDocument/2006/relationships/hyperlink" Target="https://www.lbbd.gov.uk/planning-building-control-and-local-land-charges/planning-guidance-and-policies/local-plan" TargetMode="External"/><Relationship Id="rId433" Type="http://schemas.openxmlformats.org/officeDocument/2006/relationships/hyperlink" Target="https://www.shropshire.gov.uk/planning-policy/local-planning/local-plan-review/local-development-scheme-lds/" TargetMode="External"/><Relationship Id="rId640" Type="http://schemas.openxmlformats.org/officeDocument/2006/relationships/hyperlink" Target="https://www.folkestone-hythe.gov.uk/downloads/file/5778/folkestone-hythe-district-council-local-plan-timetable-2025" TargetMode="External"/><Relationship Id="rId738" Type="http://schemas.openxmlformats.org/officeDocument/2006/relationships/hyperlink" Target="https://www.westminster.gov.uk/media/document/lds-sept-2025" TargetMode="External"/><Relationship Id="rId74" Type="http://schemas.openxmlformats.org/officeDocument/2006/relationships/hyperlink" Target="https://www.somersetwestandtaunton.gov.uk/media/1953/district-wide-lp-ctte-report-lds-appendix-1-july-2019-final-published-version.pdf" TargetMode="External"/><Relationship Id="rId377" Type="http://schemas.openxmlformats.org/officeDocument/2006/relationships/hyperlink" Target="https://www.greatercambridgeplanning.org/emerging-plans-and-guidance/greater-cambridge-local-plan-the-20-year-master-plan-for-the-greater-cambridge-area/" TargetMode="External"/><Relationship Id="rId500" Type="http://schemas.openxmlformats.org/officeDocument/2006/relationships/hyperlink" Target="https://www.staffsmoorlands.gov.uk/media/2923/Local-Development-Scheme/pdf/s3SM_Local_Development_Scheme_2025.pdf?m=1740758185180" TargetMode="External"/><Relationship Id="rId584" Type="http://schemas.openxmlformats.org/officeDocument/2006/relationships/hyperlink" Target="https://www.knowsley.gov.uk/sites/default/files/2025-03/Knowsley_LDS_Final_March%202025.docx" TargetMode="External"/><Relationship Id="rId5" Type="http://schemas.openxmlformats.org/officeDocument/2006/relationships/hyperlink" Target="https://www.winchester.gov.uk/assets/attach/16465/Local%20Plan%20Launch%20Consultation%20Paper%20Version.pdf" TargetMode="External"/><Relationship Id="rId237" Type="http://schemas.openxmlformats.org/officeDocument/2006/relationships/hyperlink" Target="https://www.bristol.gov.uk/residents/planning-and-building-regulations/planning-policy-and-guidance/local-plan/local-plan-review" TargetMode="External"/><Relationship Id="rId791" Type="http://schemas.openxmlformats.org/officeDocument/2006/relationships/hyperlink" Target="https://www.punchline-gloucester.com/articles/aanews/have-your-say-on-next-phase-of-gloucestershire-plan-worth-billions" TargetMode="External"/><Relationship Id="rId444" Type="http://schemas.openxmlformats.org/officeDocument/2006/relationships/hyperlink" Target="https://www.easthants.gov.uk/media/9666/download?inline" TargetMode="External"/><Relationship Id="rId651" Type="http://schemas.openxmlformats.org/officeDocument/2006/relationships/hyperlink" Target="https://www.luton.gov.uk/Environment/Lists/LutonDocuments/PDF/Local%20Plan/local-development-scheme-July-2025.pdf" TargetMode="External"/><Relationship Id="rId749" Type="http://schemas.openxmlformats.org/officeDocument/2006/relationships/hyperlink" Target="https://www.swindon.gov.uk/downloads/file/10354/swindon_local_development_scheme_2025" TargetMode="External"/><Relationship Id="rId290" Type="http://schemas.openxmlformats.org/officeDocument/2006/relationships/hyperlink" Target="https://www.stalbans.gov.uk/local-development-scheme" TargetMode="External"/><Relationship Id="rId304" Type="http://schemas.openxmlformats.org/officeDocument/2006/relationships/hyperlink" Target="https://www.hounslow.gov.uk/info/20167/local_plan/1549/local_plan_review/2" TargetMode="External"/><Relationship Id="rId388" Type="http://schemas.openxmlformats.org/officeDocument/2006/relationships/hyperlink" Target="https://www.medway.gov.uk/info/200149/planning_policy/597/local_development_scheme_and_monitoring" TargetMode="External"/><Relationship Id="rId511" Type="http://schemas.openxmlformats.org/officeDocument/2006/relationships/hyperlink" Target="https://www.hertsmere.gov.uk/planning-building-control/planning-policy/hertsmere-local-plan/new-local-plan/local-development-scheme-2025" TargetMode="External"/><Relationship Id="rId609" Type="http://schemas.openxmlformats.org/officeDocument/2006/relationships/hyperlink" Target="https://www.gravesham.gov.uk/downloads/file/910/local-development-scheme" TargetMode="External"/><Relationship Id="rId85" Type="http://schemas.openxmlformats.org/officeDocument/2006/relationships/hyperlink" Target="https://www.merton.gov.uk/planning-and-buildings/planning/local-plan" TargetMode="External"/><Relationship Id="rId150" Type="http://schemas.openxmlformats.org/officeDocument/2006/relationships/hyperlink" Target="https://www.southampton.gov.uk/planning/planning-policy/emerging-plans/cityvision/documentslibrary/" TargetMode="External"/><Relationship Id="rId595" Type="http://schemas.openxmlformats.org/officeDocument/2006/relationships/hyperlink" Target="https://www.highpeak.gov.uk/media/579/Local-Development-Scheme/pdf/snHP_Local_Development_Scheme_2025.pdf?m=1740758271787" TargetMode="External"/><Relationship Id="rId248" Type="http://schemas.openxmlformats.org/officeDocument/2006/relationships/hyperlink" Target="https://www.stevenage.gov.uk/planning-and-building-control/planning-policy/local-development-scheme" TargetMode="External"/><Relationship Id="rId455" Type="http://schemas.openxmlformats.org/officeDocument/2006/relationships/hyperlink" Target="https://www.wigan.gov.uk/Council/Consultations/Future-plan/Consultation-on-the-Wigan-Local-Plan.aspx" TargetMode="External"/><Relationship Id="rId662" Type="http://schemas.openxmlformats.org/officeDocument/2006/relationships/hyperlink" Target="https://www.bcpcouncil.gov.uk/planning-and-building-control/planning-policy/bcp-local-plan-and-community-infrastructure-levy-cil/local-development-scheme" TargetMode="External"/><Relationship Id="rId12" Type="http://schemas.openxmlformats.org/officeDocument/2006/relationships/hyperlink" Target="https://www.barrowbc.gov.uk/residents/planning/planning-policy/examination-of-local-plan/examination-library/supporting-documents/?entryid1=5956" TargetMode="External"/><Relationship Id="rId108" Type="http://schemas.openxmlformats.org/officeDocument/2006/relationships/hyperlink" Target="https://www.mendip.gov.uk/media/5167/Local-Development-Scheme/pdf/LDS_6jul201.pdf?m=637302454983200000" TargetMode="External"/><Relationship Id="rId315" Type="http://schemas.openxmlformats.org/officeDocument/2006/relationships/hyperlink" Target="https://www.northyorks.gov.uk/planning-and-conservation/planning-policy/north-yorkshire-local-plan" TargetMode="External"/><Relationship Id="rId522" Type="http://schemas.openxmlformats.org/officeDocument/2006/relationships/hyperlink" Target="https://www.slough.gov.uk/planning-policy/new-local-plan-slough/4" TargetMode="External"/><Relationship Id="rId96" Type="http://schemas.openxmlformats.org/officeDocument/2006/relationships/hyperlink" Target="https://www.carlisle.gov.uk/Portals/24/Documents/Local_Plan/Local%20Development%20Scheme/LDS%20Update%202019-2022.pdf?timestamp=1580736105312" TargetMode="External"/><Relationship Id="rId161" Type="http://schemas.openxmlformats.org/officeDocument/2006/relationships/hyperlink" Target="https://www.birmingham.gov.uk/downloads/file/845/local_development_scheme_for_birmingham" TargetMode="External"/><Relationship Id="rId399" Type="http://schemas.openxmlformats.org/officeDocument/2006/relationships/hyperlink" Target="https://www.ne-derbyshire.gov.uk/planning-and-local-plan/planning-policy-and-local-plan/local-development-scheme" TargetMode="External"/><Relationship Id="rId259" Type="http://schemas.openxmlformats.org/officeDocument/2006/relationships/hyperlink" Target="https://www.royalgreenwich.gov.uk/info/200191/planning_policy_and_strategy/869/local_development_framework/2" TargetMode="External"/><Relationship Id="rId466" Type="http://schemas.openxmlformats.org/officeDocument/2006/relationships/hyperlink" Target="https://www.n-kesteven.gov.uk/sites/default/files/2025-03/Central%20Lincolnshire%20Local%20Development%20Scheme%20March%202025.pdf" TargetMode="External"/><Relationship Id="rId673" Type="http://schemas.openxmlformats.org/officeDocument/2006/relationships/hyperlink" Target="https://www.wiltshire.gov.uk/media/18004/Wiltshire-Local-Development-Scheme-September-2025/pdf/Wiltshire_Local_Development_Scheme_Sept_2025_web_version_v2.pdf?m=1757328606513" TargetMode="External"/><Relationship Id="rId23" Type="http://schemas.openxmlformats.org/officeDocument/2006/relationships/hyperlink" Target="https://www.rossendale.gov.uk/downloads/file/14598/local_development_scheme" TargetMode="External"/><Relationship Id="rId119" Type="http://schemas.openxmlformats.org/officeDocument/2006/relationships/hyperlink" Target="https://oxfordshireplan.inconsult.uk/consult.ti/Oxfordshire_Plan_Intro/consultationHome" TargetMode="External"/><Relationship Id="rId326" Type="http://schemas.openxmlformats.org/officeDocument/2006/relationships/hyperlink" Target="https://www.braintree.gov.uk/planning-building-control/local-plan-review-2/2" TargetMode="External"/><Relationship Id="rId533" Type="http://schemas.openxmlformats.org/officeDocument/2006/relationships/hyperlink" Target="https://www.redditchbc.gov.uk/media/tvfme4gv/rbc-lds-february-2025.pdf" TargetMode="External"/><Relationship Id="rId740" Type="http://schemas.openxmlformats.org/officeDocument/2006/relationships/hyperlink" Target="https://www.castlepoint.gov.uk/download/local-development-scheme-july-2025pdf.pdf?ver=14924&amp;doc=docm93jijm4n8873.pdf" TargetMode="External"/><Relationship Id="rId172" Type="http://schemas.openxmlformats.org/officeDocument/2006/relationships/hyperlink" Target="https://www.dorsetcouncil.gov.uk/w/the-local-development-scheme-for-dorset-council" TargetMode="External"/><Relationship Id="rId477" Type="http://schemas.openxmlformats.org/officeDocument/2006/relationships/hyperlink" Target="https://www.wakefield.gov.uk/planning/planning-policy/local-plan-preparation-and-examination/local-development-scheme/" TargetMode="External"/><Relationship Id="rId600" Type="http://schemas.openxmlformats.org/officeDocument/2006/relationships/hyperlink" Target="https://www.chesterfield.gov.uk/planning-and-building-control/planning-policy-and-the-local-plan/latest-news-planning/" TargetMode="External"/><Relationship Id="rId684" Type="http://schemas.openxmlformats.org/officeDocument/2006/relationships/hyperlink" Target="https://www.westberks.gov.uk/article/41108/Local-Development-Scheme-LDS" TargetMode="External"/><Relationship Id="rId337" Type="http://schemas.openxmlformats.org/officeDocument/2006/relationships/hyperlink" Target="https://www.wokingham.gov.uk/planning-policy/emerging-local-plan-update" TargetMode="External"/><Relationship Id="rId34" Type="http://schemas.openxmlformats.org/officeDocument/2006/relationships/hyperlink" Target="https://www.queenelizabetholympicpark.co.uk/planning-authority/planning-policy/local-plan-review" TargetMode="External"/><Relationship Id="rId544" Type="http://schemas.openxmlformats.org/officeDocument/2006/relationships/hyperlink" Target="https://www.norwich.gov.uk/download/downloads/id/1671/local_development_scheme_lds_-_march_2025.pdf" TargetMode="External"/><Relationship Id="rId751" Type="http://schemas.openxmlformats.org/officeDocument/2006/relationships/hyperlink" Target="https://www.welhat.gov.uk/local-plan-3/local-plan-2" TargetMode="External"/><Relationship Id="rId183" Type="http://schemas.openxmlformats.org/officeDocument/2006/relationships/hyperlink" Target="https://www.lewes-eastbourne.gov.uk/planning-policy/local-development-scheme/" TargetMode="External"/><Relationship Id="rId390" Type="http://schemas.openxmlformats.org/officeDocument/2006/relationships/hyperlink" Target="https://eastcambs.gov.uk/sites/default/files/2024-11/East%20Cambridgeshire%20Local%20Development%20Scheme%20%28LDS%29%20October%202024.pdf" TargetMode="External"/><Relationship Id="rId404" Type="http://schemas.openxmlformats.org/officeDocument/2006/relationships/hyperlink" Target="https://localplan.southend.gov.uk/local-development-scheme" TargetMode="External"/><Relationship Id="rId611" Type="http://schemas.openxmlformats.org/officeDocument/2006/relationships/hyperlink" Target="https://www.cotswold.gov.uk/media/yhvhtfeb/local-development-scheme-mar-2025.pdf" TargetMode="External"/><Relationship Id="rId250" Type="http://schemas.openxmlformats.org/officeDocument/2006/relationships/hyperlink" Target="https://www.westdevon.gov.uk/your-council/council-plans-policies-and-reports/policies/planning-policies/local-development-scheme" TargetMode="External"/><Relationship Id="rId488" Type="http://schemas.openxmlformats.org/officeDocument/2006/relationships/hyperlink" Target="https://www.tendringdc.gov.uk/content/local-plan-review" TargetMode="External"/><Relationship Id="rId695" Type="http://schemas.openxmlformats.org/officeDocument/2006/relationships/hyperlink" Target="https://www.malvernhills.gov.uk/component/fileman/?view=file&amp;routed=1&amp;name=Final%20Local%20Development%20Scheme%202023.pdf&amp;folder=Documents/South%20Worcestershire%20%20%20Local%20Development%20Scheme%20%28LDS%29%202023-2026&amp;container=fileman-files" TargetMode="External"/><Relationship Id="rId709" Type="http://schemas.openxmlformats.org/officeDocument/2006/relationships/hyperlink" Target="https://www.breckland.gov.uk/local-plan-review" TargetMode="External"/><Relationship Id="rId45" Type="http://schemas.openxmlformats.org/officeDocument/2006/relationships/hyperlink" Target="https://mhclg.sharepoint.com/:i:/s/DevelopmentPlans/EdcRhgEU_hlFjb36vgyzaoUBF_ubm-aDB8BOiyxOIu5lbA?e=g19xKh" TargetMode="External"/><Relationship Id="rId110" Type="http://schemas.openxmlformats.org/officeDocument/2006/relationships/hyperlink" Target="https://www.somersetwestandtaunton.gov.uk/planning-policy/local-development-scheme/" TargetMode="External"/><Relationship Id="rId348" Type="http://schemas.openxmlformats.org/officeDocument/2006/relationships/hyperlink" Target="https://www.northnorthants.gov.uk/planning-strategies-and-plans/north-northamptonshire-local-plan" TargetMode="External"/><Relationship Id="rId555" Type="http://schemas.openxmlformats.org/officeDocument/2006/relationships/hyperlink" Target="https://www.north-norfolk.gov.uk/media/10931/local-development-scheme-timetable-february-2025.pdf" TargetMode="External"/><Relationship Id="rId762" Type="http://schemas.openxmlformats.org/officeDocument/2006/relationships/hyperlink" Target="https://www.basildon.gov.uk/article/2012/Timetable-and-Consultation-Standards" TargetMode="External"/><Relationship Id="rId194" Type="http://schemas.openxmlformats.org/officeDocument/2006/relationships/hyperlink" Target="https://www.sunderland.gov.uk/LDS" TargetMode="External"/><Relationship Id="rId208" Type="http://schemas.openxmlformats.org/officeDocument/2006/relationships/hyperlink" Target="https://www.cheshireeast.gov.uk/planning/spatial-planning/cheshire_east_local_plan/local_development_scheme.aspx" TargetMode="External"/><Relationship Id="rId415" Type="http://schemas.openxmlformats.org/officeDocument/2006/relationships/hyperlink" Target="https://cdn-eastherts.onwebcurl.com/s3fs-public/2024-10/Website%20-%20East%20Herts%20Local%20Development%20Scheme.pdf" TargetMode="External"/><Relationship Id="rId622" Type="http://schemas.openxmlformats.org/officeDocument/2006/relationships/hyperlink" Target="https://www.woking2027.info/lds/LDS2024" TargetMode="External"/><Relationship Id="rId261" Type="http://schemas.openxmlformats.org/officeDocument/2006/relationships/hyperlink" Target="https://www.pendle.gov.uk/info/20072/planning_policies/278/process_documents/2" TargetMode="External"/><Relationship Id="rId499" Type="http://schemas.openxmlformats.org/officeDocument/2006/relationships/hyperlink" Target="https://www.stevenage.gov.uk/planning-and-building-control/planning-policy/local-development-scheme" TargetMode="External"/><Relationship Id="rId56" Type="http://schemas.openxmlformats.org/officeDocument/2006/relationships/hyperlink" Target="https://www.merton.gov.uk/assets/Documents/0328_2014-07-09_local_dev_scheme.pdf" TargetMode="External"/><Relationship Id="rId359" Type="http://schemas.openxmlformats.org/officeDocument/2006/relationships/hyperlink" Target="https://www.adur-worthing.gov.uk/adur-local-plan-update/" TargetMode="External"/><Relationship Id="rId566" Type="http://schemas.openxmlformats.org/officeDocument/2006/relationships/hyperlink" Target="https://www.milton-keynes.gov.uk/planning-and-building/planning-policy/local-development-scheme" TargetMode="External"/><Relationship Id="rId773" Type="http://schemas.openxmlformats.org/officeDocument/2006/relationships/hyperlink" Target="https://www.gloucester.gov.uk/planning-development/planning-policy/local-development-scheme/" TargetMode="External"/><Relationship Id="rId121" Type="http://schemas.openxmlformats.org/officeDocument/2006/relationships/hyperlink" Target="https://oxfordshireplan.inconsult.uk/consult.ti/Oxfordshire_Plan_Intro/consultationHome" TargetMode="External"/><Relationship Id="rId219" Type="http://schemas.openxmlformats.org/officeDocument/2006/relationships/hyperlink" Target="https://www.fenland.gov.uk/newlocalplan" TargetMode="External"/><Relationship Id="rId426" Type="http://schemas.openxmlformats.org/officeDocument/2006/relationships/hyperlink" Target="https://www.plymouth.gov.uk/plymouth-and-south-west-devon-local-development-scheme" TargetMode="External"/><Relationship Id="rId633" Type="http://schemas.openxmlformats.org/officeDocument/2006/relationships/hyperlink" Target="https://www.bromsgrove.gov.uk/media/pwonbj5u/bdc-lds-2025-version-final.pdf" TargetMode="External"/><Relationship Id="rId67" Type="http://schemas.openxmlformats.org/officeDocument/2006/relationships/hyperlink" Target="https://mhclg.sharepoint.com/sites/DevelopmentPlans/Shared%20Documents/Data%20and%20Analysis/Planning%20Data%20Unit/LDS%20&amp;%20Reg%2018%20Monitoring/LDS%20Screenshots/CAR16%20-%20Carlisle%20LDS%202016.PNG" TargetMode="External"/><Relationship Id="rId272" Type="http://schemas.openxmlformats.org/officeDocument/2006/relationships/hyperlink" Target="https://strategiclocalplan.org/strategic-and-local-plan-timetable/" TargetMode="External"/><Relationship Id="rId577" Type="http://schemas.openxmlformats.org/officeDocument/2006/relationships/hyperlink" Target="https://lewisham.gov.uk/-/media/services/planning/planning-policy/local-plan/local-development-scheme-2025-7-january-2025.pdf" TargetMode="External"/><Relationship Id="rId700" Type="http://schemas.openxmlformats.org/officeDocument/2006/relationships/hyperlink" Target="https://www.broxbourne.gov.uk/downloads/file/4632/broxbourne-local-development-scheme-february-2025" TargetMode="External"/><Relationship Id="rId132" Type="http://schemas.openxmlformats.org/officeDocument/2006/relationships/hyperlink" Target="https://www.stoke.gov.uk/info/20071/joint_local_plan/317/joint_local_plan_timetable" TargetMode="External"/><Relationship Id="rId784" Type="http://schemas.openxmlformats.org/officeDocument/2006/relationships/hyperlink" Target="https://www.harborough.gov.uk/local-development-scheme" TargetMode="External"/><Relationship Id="rId437" Type="http://schemas.openxmlformats.org/officeDocument/2006/relationships/hyperlink" Target="https://kingstonletstalk.co.uk/first-draft-local-plan" TargetMode="External"/><Relationship Id="rId644" Type="http://schemas.openxmlformats.org/officeDocument/2006/relationships/hyperlink" Target="https://www.harlow.gov.uk/sites/default/files/documents/Local%20Development%20Scheme%202025.pdf" TargetMode="External"/><Relationship Id="rId283" Type="http://schemas.openxmlformats.org/officeDocument/2006/relationships/hyperlink" Target="https://www.chelmsford.gov.uk/media/jxuccf4z/preferred-options-local-plan-consultation-document.pdf" TargetMode="External"/><Relationship Id="rId490" Type="http://schemas.openxmlformats.org/officeDocument/2006/relationships/hyperlink" Target="https://www.tendringdc.gov.uk/content/local-plan-review" TargetMode="External"/><Relationship Id="rId504" Type="http://schemas.openxmlformats.org/officeDocument/2006/relationships/hyperlink" Target="https://www.spelthorne.gov.uk/media/25553/Local-Development-Scheme-3-December-2024/pdf/CD026-Local-Development-Scheme-Dec-2024-Update.pdf?m=1739526509290" TargetMode="External"/><Relationship Id="rId711" Type="http://schemas.openxmlformats.org/officeDocument/2006/relationships/hyperlink" Target="https://eastdevon.gov.uk/planning/planning-policy/policy-work/what-policy-documents-will-we-produce-and-how-will-we-consult-on-them/local-development-scheme/" TargetMode="External"/><Relationship Id="rId78" Type="http://schemas.openxmlformats.org/officeDocument/2006/relationships/hyperlink" Target="https://www.middevon.gov.uk/residents/planning-policy/local-development-scheme/" TargetMode="External"/><Relationship Id="rId143" Type="http://schemas.openxmlformats.org/officeDocument/2006/relationships/hyperlink" Target="https://crawley.gov.uk/planning/planning-policy/engagement-and-monitoring/local-development-scheme" TargetMode="External"/><Relationship Id="rId350" Type="http://schemas.openxmlformats.org/officeDocument/2006/relationships/hyperlink" Target="https://www.leeds.gov.uk/planning/planning-policy/adopted-local-plan/local-development-scheme" TargetMode="External"/><Relationship Id="rId588" Type="http://schemas.openxmlformats.org/officeDocument/2006/relationships/hyperlink" Target="https://www.ipswich.gov.uk/sites/ipswich/files/2025-03/Local%20Development%20Scheme.pdf" TargetMode="External"/><Relationship Id="rId795" Type="http://schemas.microsoft.com/office/2019/04/relationships/namedSheetView" Target="../namedSheetViews/namedSheetView2.xml"/><Relationship Id="rId9" Type="http://schemas.openxmlformats.org/officeDocument/2006/relationships/hyperlink" Target="https://www.southderbyshire.gov.uk/our-services/planning-and-building-control/planning/planning-policy/monitoring" TargetMode="External"/><Relationship Id="rId210" Type="http://schemas.openxmlformats.org/officeDocument/2006/relationships/hyperlink" Target="https://www.herefordshire.gov.uk/local-plan-1/local-development-scheme" TargetMode="External"/><Relationship Id="rId448" Type="http://schemas.openxmlformats.org/officeDocument/2006/relationships/hyperlink" Target="https://www.babergh.gov.uk/joint-local-plan" TargetMode="External"/><Relationship Id="rId655" Type="http://schemas.openxmlformats.org/officeDocument/2006/relationships/hyperlink" Target="https://www.dartmoor.gov.uk/__data/assets/pdf_file/0025/540826/Local_Development_Scheme-2025_Review.pdf" TargetMode="External"/><Relationship Id="rId294" Type="http://schemas.openxmlformats.org/officeDocument/2006/relationships/hyperlink" Target="https://www.west-norfolk.gov.uk/info/20214/emerging_local_plan_review/500/local_development_scheme" TargetMode="External"/><Relationship Id="rId308" Type="http://schemas.openxmlformats.org/officeDocument/2006/relationships/hyperlink" Target="https://eastdevon.gov.uk/planning/planning-policy/emerging-local-plan/further-draft-local-plan-consultation/" TargetMode="External"/><Relationship Id="rId515" Type="http://schemas.openxmlformats.org/officeDocument/2006/relationships/hyperlink" Target="https://www.southkesteven.gov.uk/sites/default/files/2025-02/Local%20Development%20Scheme%202025%20-%202028.pdf" TargetMode="External"/><Relationship Id="rId722" Type="http://schemas.openxmlformats.org/officeDocument/2006/relationships/hyperlink" Target="https://cbccrmdata.blob.core.windows.net/noteattachment/CBC-null-LDS-Local%20Development%20Scheme%20March%202025.pdf" TargetMode="External"/><Relationship Id="rId89" Type="http://schemas.openxmlformats.org/officeDocument/2006/relationships/hyperlink" Target="https://www.hertsmere.gov.uk/Documents/09-Planning--Building-Control/Planning-Policy/Local-Plan/Final-version-of-sites-document-printed-version.pdf" TargetMode="External"/><Relationship Id="rId154" Type="http://schemas.openxmlformats.org/officeDocument/2006/relationships/hyperlink" Target="https://www.tmbc.gov.uk/downloads/download/376/local-development-scheme" TargetMode="External"/><Relationship Id="rId361" Type="http://schemas.openxmlformats.org/officeDocument/2006/relationships/hyperlink" Target="https://www.eaststaffsbc.gov.uk/sites/default/files/docs/planning/planningpolicy/localplan2012-2031/EDR%20243.24%20Reg%2010a%20Review%20of%20the%20Local%20Plan%202024%20(signed%20off).pdf" TargetMode="External"/><Relationship Id="rId599" Type="http://schemas.openxmlformats.org/officeDocument/2006/relationships/hyperlink" Target="https://www.chesterfield.gov.uk/media/44nejpem/local-development-scheme-12-march-2025.pdf" TargetMode="External"/><Relationship Id="rId459" Type="http://schemas.openxmlformats.org/officeDocument/2006/relationships/hyperlink" Target="https://www.westmorlandandfurness.gov.uk/sites/default/files/2025-03/Westmorland%20and%20Furness%20LDS%20February%202025.pdf" TargetMode="External"/><Relationship Id="rId666" Type="http://schemas.openxmlformats.org/officeDocument/2006/relationships/hyperlink" Target="https://www.gedling.gov.uk/resident/planningandbuildingcontrol/planningpolicy/emerginglocalplan/" TargetMode="External"/><Relationship Id="rId16" Type="http://schemas.openxmlformats.org/officeDocument/2006/relationships/hyperlink" Target="https://www.eppingforestdc.gov.uk/app/uploads/2025/03/Local-Development-Scheme-2025.pdf" TargetMode="External"/><Relationship Id="rId221" Type="http://schemas.openxmlformats.org/officeDocument/2006/relationships/hyperlink" Target="https://www.basingstoke.gov.uk/LDS" TargetMode="External"/><Relationship Id="rId319" Type="http://schemas.openxmlformats.org/officeDocument/2006/relationships/hyperlink" Target="https://www.winchester.gov.uk/assets/attach/44452/Winchester-City-Council-Local-Development-Scheme-February-2025-Interim-.pdf" TargetMode="External"/><Relationship Id="rId526" Type="http://schemas.openxmlformats.org/officeDocument/2006/relationships/hyperlink" Target="https://www.greatermanchester-ca.gov.uk/what-we-do/planning-and-housing/places-for-everyone/timeline/" TargetMode="External"/><Relationship Id="rId733" Type="http://schemas.openxmlformats.org/officeDocument/2006/relationships/hyperlink" Target="https://liverpool.gov.uk/council/consultation-and-engagement/consultation/consultation-on-a-new-local-plan-for-liverpool/" TargetMode="External"/><Relationship Id="rId165" Type="http://schemas.openxmlformats.org/officeDocument/2006/relationships/hyperlink" Target="https://www.nelincs.gov.uk/planning-and-building-control/planning-policy/local-development-scheme/" TargetMode="External"/><Relationship Id="rId372" Type="http://schemas.openxmlformats.org/officeDocument/2006/relationships/hyperlink" Target="https://www.camden.gov.uk/planning-guidance?inheritRedirect=true" TargetMode="External"/><Relationship Id="rId677" Type="http://schemas.openxmlformats.org/officeDocument/2006/relationships/hyperlink" Target="https://www.hart.gov.uk/sites/default/files/2025-09/Local-Development-Scheme-September-2025.pdf" TargetMode="External"/><Relationship Id="rId232" Type="http://schemas.openxmlformats.org/officeDocument/2006/relationships/hyperlink" Target="https://www.arun.gov.uk/arun-district-council-local-development-scheme" TargetMode="External"/><Relationship Id="rId27" Type="http://schemas.openxmlformats.org/officeDocument/2006/relationships/hyperlink" Target="https://www.stroud.gov.uk/environment/planning-and-building-control/planning-strategy/local-development-scheme" TargetMode="External"/><Relationship Id="rId537" Type="http://schemas.openxmlformats.org/officeDocument/2006/relationships/hyperlink" Target="https://www.pendle.gov.uk/downloads/file/7888/local_development_scheme_eighth_revision_2024" TargetMode="External"/><Relationship Id="rId744" Type="http://schemas.openxmlformats.org/officeDocument/2006/relationships/hyperlink" Target="https://www.solihull.gov.uk/sites/default/files/2025-03/LDS-2024-fv.pdf" TargetMode="External"/><Relationship Id="rId80"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176" Type="http://schemas.openxmlformats.org/officeDocument/2006/relationships/hyperlink" Target="https://teams.microsoft.com/_" TargetMode="External"/><Relationship Id="rId383" Type="http://schemas.openxmlformats.org/officeDocument/2006/relationships/hyperlink" Target="https://www.peakdistrict.gov.uk/planning/policies-and-guides/the-local-plan" TargetMode="External"/><Relationship Id="rId590" Type="http://schemas.openxmlformats.org/officeDocument/2006/relationships/hyperlink" Target="https://www.hyndburnbc.gov.uk/wp-content/uploads/2025/02/HyndburnLocalDevelopmentScheme_2025.pdf" TargetMode="External"/><Relationship Id="rId604" Type="http://schemas.openxmlformats.org/officeDocument/2006/relationships/hyperlink" Target="https://www.peterborough.gov.uk/council/planning-and-development/planning-policies/local-plan-review" TargetMode="External"/><Relationship Id="rId243" Type="http://schemas.openxmlformats.org/officeDocument/2006/relationships/hyperlink" Target="https://www.hartlepool.gov.uk/info/20209/local_plan/312/local_plan" TargetMode="External"/><Relationship Id="rId450" Type="http://schemas.openxmlformats.org/officeDocument/2006/relationships/hyperlink" Target="https://www.lbbd.gov.uk/sites/default/files/2025-02/LDS%20February%202025%20Update.pdf" TargetMode="External"/><Relationship Id="rId688" Type="http://schemas.openxmlformats.org/officeDocument/2006/relationships/hyperlink" Target="https://www.winchester.gov.uk/assets/attach/44452/Winchester-City-Council-Local-Development-Scheme-February-2025-Interim-.pdf" TargetMode="External"/><Relationship Id="rId38" Type="http://schemas.openxmlformats.org/officeDocument/2006/relationships/hyperlink" Target="https://www.dorsetcouncil.gov.uk/planning-buildings-land/planning-policy/north-dorset/additional-planning-policy-documents/local-development-scheme.aspx" TargetMode="External"/><Relationship Id="rId103"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310" Type="http://schemas.openxmlformats.org/officeDocument/2006/relationships/hyperlink" Target="https://www.southkesteven.gov.uk/planning-building-control/planning-policy-local-plans/local-development-scheme" TargetMode="External"/><Relationship Id="rId548" Type="http://schemas.openxmlformats.org/officeDocument/2006/relationships/hyperlink" Target="https://www.northyorks.gov.uk/sites/default/files/2025-03/Local%20Development%20Scheme%20March%202025%20Final.pdf" TargetMode="External"/><Relationship Id="rId755" Type="http://schemas.openxmlformats.org/officeDocument/2006/relationships/hyperlink" Target="https://iportal.itouchvision.com/icustomer/form" TargetMode="External"/><Relationship Id="rId91" Type="http://schemas.openxmlformats.org/officeDocument/2006/relationships/hyperlink" Target="https://www.ambervalley.gov.uk/planning/planning-policy/local-development-scheme/" TargetMode="External"/><Relationship Id="rId187" Type="http://schemas.openxmlformats.org/officeDocument/2006/relationships/hyperlink" Target="https://www.threerivers.gov.uk/services/planning/planning-policy/local-development-scheme" TargetMode="External"/><Relationship Id="rId394" Type="http://schemas.openxmlformats.org/officeDocument/2006/relationships/hyperlink" Target="https://www.stockport.gov.uk/stockport-local-development-scheme?conesso_link_tag=de594a334&amp;utm_campaign=Stockport+LDS+July2024&amp;utm_medium=email&amp;utm_source=Conesso" TargetMode="External"/><Relationship Id="rId408" Type="http://schemas.openxmlformats.org/officeDocument/2006/relationships/hyperlink" Target="https://tunbridgewells.gov.uk/planning/planning-policy/local-development-scheme" TargetMode="External"/><Relationship Id="rId615" Type="http://schemas.openxmlformats.org/officeDocument/2006/relationships/hyperlink" Target="https://www.blaby.gov.uk/media/i0of4qyl/blaby-district-local-plan-local-development-scheme-2025.pdf" TargetMode="External"/><Relationship Id="rId254" Type="http://schemas.openxmlformats.org/officeDocument/2006/relationships/hyperlink" Target="https://www.cotswold.gov.uk/planning-and-building/planning-policy/local-plan-update-and-supporting-information/" TargetMode="External"/><Relationship Id="rId699" Type="http://schemas.openxmlformats.org/officeDocument/2006/relationships/hyperlink" Target="https://www.chelmsford.gov.uk/media/ehzd1alh/chelmsford-local-development-scheme-2025-2028.pdf" TargetMode="External"/><Relationship Id="rId49" Type="http://schemas.openxmlformats.org/officeDocument/2006/relationships/hyperlink" Target="https://www.eastherts.gov.uk/lds" TargetMode="External"/><Relationship Id="rId114" Type="http://schemas.openxmlformats.org/officeDocument/2006/relationships/hyperlink" Target="https://localplan.gravesham.gov.uk/consult.ti/system/listConsultations?type=all" TargetMode="External"/><Relationship Id="rId461" Type="http://schemas.openxmlformats.org/officeDocument/2006/relationships/hyperlink" Target="https://cms.westnorthants.gov.uk/media/20896/download" TargetMode="External"/><Relationship Id="rId559" Type="http://schemas.openxmlformats.org/officeDocument/2006/relationships/hyperlink" Target="https://www.northdevon.gov.uk/council/strategies-plans-and-policies/environment-and-planning-policies/local-plan/local-development-scheme-lds" TargetMode="External"/><Relationship Id="rId766" Type="http://schemas.openxmlformats.org/officeDocument/2006/relationships/hyperlink" Target="https://centralbedfordshirecouncil.sharepoint.com/sites/Communications/Website%20and%20intranet/Forms/AllItems.aspx?id=%2Fsites%2FCommunications%2FWebsite%20and%20intranet%2FWebsite%20Documents%2FPlanning%2FPlanning%20Policy%2FLocal%20development%20scheme%2FLocal%20Development%20Scheme%20%28LDS%29%2Epdf&amp;parent=%2Fsites%2FCommunications%2FWebsite%20and%20intranet%2FWebsite%20Documents%2FPlanning%2FPlanning%20Policy%2FLocal%20development%20scheme&amp;p=true&amp;ga=1" TargetMode="External"/><Relationship Id="rId198" Type="http://schemas.openxmlformats.org/officeDocument/2006/relationships/hyperlink" Target="https://www.huntingdonshire.gov.uk/planning/local-plan-to-2036/local-plan-update/" TargetMode="External"/><Relationship Id="rId321" Type="http://schemas.openxmlformats.org/officeDocument/2006/relationships/hyperlink" Target="https://www.cumberland.gov.uk/planning-and-building-control/planning-policy/cumberland-local-plan" TargetMode="External"/><Relationship Id="rId419" Type="http://schemas.openxmlformats.org/officeDocument/2006/relationships/hyperlink" Target="https://www.warrington.gov.uk/local-development-scheme" TargetMode="External"/><Relationship Id="rId626" Type="http://schemas.openxmlformats.org/officeDocument/2006/relationships/hyperlink" Target="https://www.folkestone-hythe.gov.uk/planning-policy/monitoring-planning-policies" TargetMode="External"/><Relationship Id="rId265" Type="http://schemas.openxmlformats.org/officeDocument/2006/relationships/hyperlink" Target="https://www.westlancs.gov.uk/planning/planning-policy/the-local-plan/the-local-plan-2023-2040.aspx" TargetMode="External"/><Relationship Id="rId472" Type="http://schemas.openxmlformats.org/officeDocument/2006/relationships/hyperlink" Target="https://www.warwickdc.gov.uk/downloads/file/8802/local_development_scheme_2025" TargetMode="External"/><Relationship Id="rId125" Type="http://schemas.openxmlformats.org/officeDocument/2006/relationships/hyperlink" Target="https://www.solihull.gov.uk/Portals/0/Planning/Local_Development_Scheme_Jan_2020.pdf" TargetMode="External"/><Relationship Id="rId332" Type="http://schemas.openxmlformats.org/officeDocument/2006/relationships/hyperlink" Target="https://www.sefton.gov.uk/media/tqbp05ap/local-development-scheme2025_28-february2025.pdf" TargetMode="External"/><Relationship Id="rId777" Type="http://schemas.openxmlformats.org/officeDocument/2006/relationships/hyperlink" Target="https://www.stroud.gov.uk/environment/planning-and-building-control/planning-strategy/local-development-scheme" TargetMode="External"/><Relationship Id="rId637" Type="http://schemas.openxmlformats.org/officeDocument/2006/relationships/hyperlink" Target="https://consultation.dorsetcouncil.gov.uk/spatial-planning/dorset-council-local-plan-consultation-2025/" TargetMode="External"/><Relationship Id="rId276" Type="http://schemas.openxmlformats.org/officeDocument/2006/relationships/hyperlink" Target="https://centrallocalplan.lancashire.gov.uk/documents/local-development-scheme-2024/" TargetMode="External"/><Relationship Id="rId483" Type="http://schemas.openxmlformats.org/officeDocument/2006/relationships/hyperlink" Target="https://tewkesbury.gov.uk/wp-content/uploads/2025/03/Tewkesbury-Local-Development-Scheme-February-2025.pdf" TargetMode="External"/><Relationship Id="rId690" Type="http://schemas.openxmlformats.org/officeDocument/2006/relationships/hyperlink" Target="https://www.enfield.gov.uk/services/planning/local-development-scheme" TargetMode="External"/><Relationship Id="rId704" Type="http://schemas.openxmlformats.org/officeDocument/2006/relationships/hyperlink" Target="https://www.breckland.gov.uk/local-plan-review" TargetMode="External"/><Relationship Id="rId40" Type="http://schemas.openxmlformats.org/officeDocument/2006/relationships/hyperlink" Target="https://mhclg.sharepoint.com/:i:/s/DevelopmentPlans/EZ4MV6JFO7pKii6NjlIeYqwBnmB4zbrZzte34OAamDSMoQ?e=QYZ2vk" TargetMode="External"/><Relationship Id="rId136" Type="http://schemas.openxmlformats.org/officeDocument/2006/relationships/hyperlink" Target="https://mhclg.sharepoint.com/sites/DevelopmentPlans/Shared%20Documents/Data%20and%20Analysis/Planning%20Data%20Unit/Reg%2018%20monitoring/Screenshots/Dudley%20-%20Black%20Country%20Issues%20&amp;%20Options%20July%202017.PNG" TargetMode="External"/><Relationship Id="rId343" Type="http://schemas.openxmlformats.org/officeDocument/2006/relationships/hyperlink" Target="https://www.whitehorsedc.gov.uk/vale-of-white-horse-district-council/planning-and-development/local-plan-and-planning-policies/lds/" TargetMode="External"/><Relationship Id="rId550" Type="http://schemas.openxmlformats.org/officeDocument/2006/relationships/hyperlink" Target="https://www.nwleics.gov.uk/pages/local_plan_review_progress_so_far" TargetMode="External"/><Relationship Id="rId788" Type="http://schemas.openxmlformats.org/officeDocument/2006/relationships/hyperlink" Target="https://consultations.greatercambridgeplanning.org/draft-greater-cambridge-local-plan-consultation/document-library" TargetMode="External"/><Relationship Id="rId203" Type="http://schemas.openxmlformats.org/officeDocument/2006/relationships/hyperlink" Target="https://www.mansfield.gov.uk/planning-policy/local-plan-review/1" TargetMode="External"/><Relationship Id="rId648" Type="http://schemas.openxmlformats.org/officeDocument/2006/relationships/hyperlink" Target="https://www.havant.gov.uk/planning-services/planning-policy/local-plan/local-development-scheme-lds" TargetMode="External"/><Relationship Id="rId287" Type="http://schemas.openxmlformats.org/officeDocument/2006/relationships/hyperlink" Target="https://talk.towerhamlets.gov.uk/local-plan" TargetMode="External"/><Relationship Id="rId410" Type="http://schemas.openxmlformats.org/officeDocument/2006/relationships/hyperlink" Target="https://www.bromley.gov.uk/downloads/file/60/local-development-scheme-2025" TargetMode="External"/><Relationship Id="rId494" Type="http://schemas.openxmlformats.org/officeDocument/2006/relationships/hyperlink" Target="https://www.tamworth.gov.uk/sites/default/files/planning_docs/2025-2028_Local_Development_Scheme_v1_0.docx" TargetMode="External"/><Relationship Id="rId508" Type="http://schemas.openxmlformats.org/officeDocument/2006/relationships/hyperlink" Target="https://www.southwark.gov.uk/planning-and-building-control/planning-policy-and-guidance/local-development-scheme-2019-2022" TargetMode="External"/><Relationship Id="rId715" Type="http://schemas.openxmlformats.org/officeDocument/2006/relationships/hyperlink" Target="https://www.cheshireeast.gov.uk/pdf/planning/spatial-planning/cheshire-east-lds-march-2025.pdf" TargetMode="External"/><Relationship Id="rId147" Type="http://schemas.openxmlformats.org/officeDocument/2006/relationships/hyperlink" Target="https://blackcountryplan.dudley.gov.uk/t2/p1/" TargetMode="External"/><Relationship Id="rId354" Type="http://schemas.openxmlformats.org/officeDocument/2006/relationships/hyperlink" Target="https://www.wyre.gov.uk/local-plan/local-development-scheme/1" TargetMode="External"/><Relationship Id="rId51" Type="http://schemas.openxmlformats.org/officeDocument/2006/relationships/hyperlink" Target="https://mhclg.sharepoint.com/:i:/s/DevelopmentPlans/ES46uKmRd6hEr2Yucn93WaIBRJS1vI2S67DlIIR89FpIzw?e=ewZgXt" TargetMode="External"/><Relationship Id="rId561" Type="http://schemas.openxmlformats.org/officeDocument/2006/relationships/hyperlink" Target="https://www.newham.gov.uk/downloads/file/8825/appendix-3-local-development-scheme-2025" TargetMode="External"/><Relationship Id="rId659" Type="http://schemas.openxmlformats.org/officeDocument/2006/relationships/hyperlink" Target="https://assets.ctfassets.net/ii3xdrqc6nfw/Ex3aOO5iJcOZIY4rhqzJA/626d30bda4f3d9a1f026d9f3d6929da4/Stockport_Local_Development_Scheme_September_2025.pdf" TargetMode="External"/><Relationship Id="rId214" Type="http://schemas.openxmlformats.org/officeDocument/2006/relationships/hyperlink" Target="https://www.warwickdc.gov.uk/downloads/download/420/local_development_scheme" TargetMode="External"/><Relationship Id="rId298" Type="http://schemas.openxmlformats.org/officeDocument/2006/relationships/hyperlink" Target="https://www.wiltshire.gov.uk/planning-policy-lds" TargetMode="External"/><Relationship Id="rId421" Type="http://schemas.openxmlformats.org/officeDocument/2006/relationships/hyperlink" Target="https://www.babergh.gov.uk/joint-local-plan" TargetMode="External"/><Relationship Id="rId519" Type="http://schemas.openxmlformats.org/officeDocument/2006/relationships/hyperlink" Target="https://sdnpalocalplanreview.commonplace.is/en-GB/proposals/introduction/step1" TargetMode="External"/><Relationship Id="rId158" Type="http://schemas.openxmlformats.org/officeDocument/2006/relationships/hyperlink" Target="https://www.ryedale.gov.uk/resources/the-ryedale-local-development-scheme/" TargetMode="External"/><Relationship Id="rId726" Type="http://schemas.openxmlformats.org/officeDocument/2006/relationships/hyperlink" Target="https://www.stevenage.gov.uk/documents/planning-policy/local-development-scheme/local-development-scheme-june-2025.pdf" TargetMode="External"/><Relationship Id="rId62" Type="http://schemas.openxmlformats.org/officeDocument/2006/relationships/hyperlink" Target="http://democracy.sheffield.gov.uk/ieDecisionDetails.aspx?Id=2397" TargetMode="External"/><Relationship Id="rId365" Type="http://schemas.openxmlformats.org/officeDocument/2006/relationships/hyperlink" Target="https://www.westminster.gov.uk/planning-building-and-environmental-regulations/planning-policy/emerging-policies-and-consultations" TargetMode="External"/><Relationship Id="rId572" Type="http://schemas.openxmlformats.org/officeDocument/2006/relationships/hyperlink" Target="https://democracy.melton.gov.uk/documents/s28012/Appendix%20A%20-%20Local%20Development%20Scheme%20Update.pdf" TargetMode="External"/><Relationship Id="rId225" Type="http://schemas.openxmlformats.org/officeDocument/2006/relationships/hyperlink" Target="https://www.chesterfield.gov.uk/planning-and-building-control/planning-policy-and-the-local-plan/local-development-scheme.aspx" TargetMode="External"/><Relationship Id="rId432" Type="http://schemas.openxmlformats.org/officeDocument/2006/relationships/hyperlink" Target="https://www.shropshire.gov.uk/media/29482/local-development-scheme-lds-february-2025.pdf" TargetMode="External"/><Relationship Id="rId737" Type="http://schemas.openxmlformats.org/officeDocument/2006/relationships/hyperlink" Target="https://www.westminster.gov.uk/media/document/lds-sept-2025" TargetMode="External"/><Relationship Id="rId73" Type="http://schemas.openxmlformats.org/officeDocument/2006/relationships/hyperlink" Target="https://lewisham.gov.uk/myservices/planning/policy/planning/lewisham-local-plan---consultation-on-main-issues" TargetMode="External"/><Relationship Id="rId169" Type="http://schemas.openxmlformats.org/officeDocument/2006/relationships/hyperlink" Target="https://www.brentwood.gov.uk/local-development-scheme-lds" TargetMode="External"/><Relationship Id="rId376" Type="http://schemas.openxmlformats.org/officeDocument/2006/relationships/hyperlink" Target="https://local-plan-review-lancaster.hub.arcgis.com/pages/lds-timetable" TargetMode="External"/><Relationship Id="rId583" Type="http://schemas.openxmlformats.org/officeDocument/2006/relationships/hyperlink" Target="https://www.knowsley.gov.uk/planning-and-development/planning-policy/adopted-documents" TargetMode="External"/><Relationship Id="rId790" Type="http://schemas.openxmlformats.org/officeDocument/2006/relationships/hyperlink" Target="https://www.punchline-gloucester.com/articles/aanews/have-your-say-on-next-phase-of-gloucestershire-plan-worth-billions" TargetMode="External"/><Relationship Id="rId4" Type="http://schemas.openxmlformats.org/officeDocument/2006/relationships/hyperlink" Target="https://www.wirral.gov.uk/planning-and-building/local-plans-and-planning-policy/local-plans/local-development-scheme" TargetMode="External"/><Relationship Id="rId236" Type="http://schemas.openxmlformats.org/officeDocument/2006/relationships/hyperlink" Target="https://www.oxford.gov.uk/info/20067/planning_policy/761/local_development_scheme" TargetMode="External"/><Relationship Id="rId443" Type="http://schemas.openxmlformats.org/officeDocument/2006/relationships/hyperlink" Target="https://www.sevenoaks.gov.uk/downloads/file/790/local_development_scheme" TargetMode="External"/><Relationship Id="rId650" Type="http://schemas.openxmlformats.org/officeDocument/2006/relationships/hyperlink" Target="https://m.luton.gov.uk/Page/Show/Environment/Planning/Regional%20and%20local%20planning/local-plan-2031/Pages/default.aspx" TargetMode="External"/><Relationship Id="rId303" Type="http://schemas.openxmlformats.org/officeDocument/2006/relationships/hyperlink" Target="https://www.cherwell.gov.uk/info/83/local-plans/729/planning-for-cherwell---local-plan-review/4" TargetMode="External"/><Relationship Id="rId748" Type="http://schemas.openxmlformats.org/officeDocument/2006/relationships/hyperlink" Target="https://www.swindon.gov.uk/downloads/download/2286/swindon_local_development_scheme_2025" TargetMode="External"/><Relationship Id="rId84" Type="http://schemas.openxmlformats.org/officeDocument/2006/relationships/hyperlink" Target="https://www.richmondshire.gov.uk/planning/planning-policy/local-development-scheme/" TargetMode="External"/><Relationship Id="rId387" Type="http://schemas.openxmlformats.org/officeDocument/2006/relationships/hyperlink" Target="https://www.yorkshiredales.org.uk/park-authority/living-and-working/planning-policy/local-plan-2023-40/" TargetMode="External"/><Relationship Id="rId510" Type="http://schemas.openxmlformats.org/officeDocument/2006/relationships/hyperlink" Target="https://www.herefordshire.gov.uk/downloads/file/27309/local-development-scheme-march-2025" TargetMode="External"/><Relationship Id="rId594" Type="http://schemas.openxmlformats.org/officeDocument/2006/relationships/hyperlink" Target="https://www.hillingdon.gov.uk/media/15950/Local-Development-Scheme-2025/pdf/q3Local_Development_Scheme_2025.pdf?m=1741272791747" TargetMode="External"/><Relationship Id="rId608" Type="http://schemas.openxmlformats.org/officeDocument/2006/relationships/hyperlink" Target="https://www.hartlepool.gov.uk/download/downloads/id/661/hartlepool_local_development_scheme_-_dec_2025.pdf" TargetMode="External"/><Relationship Id="rId247" Type="http://schemas.openxmlformats.org/officeDocument/2006/relationships/hyperlink" Target="https://www.swhertsplan.com/" TargetMode="External"/><Relationship Id="rId107" Type="http://schemas.openxmlformats.org/officeDocument/2006/relationships/hyperlink" Target="https://localplan.northlincs.gov.uk/stages/3/1-introduction" TargetMode="External"/><Relationship Id="rId454" Type="http://schemas.openxmlformats.org/officeDocument/2006/relationships/hyperlink" Target="https://www.wyre.gov.uk/downloads/file/2149/local-development-scheme-feb-2025" TargetMode="External"/><Relationship Id="rId661" Type="http://schemas.openxmlformats.org/officeDocument/2006/relationships/hyperlink" Target="https://stoke-consult.objective.co.uk/kpse/event/7A08913F-4968-4DEB-B924-612A819CFB81" TargetMode="External"/><Relationship Id="rId759" Type="http://schemas.openxmlformats.org/officeDocument/2006/relationships/hyperlink" Target="https://swale.gov.uk/__data/assets/pdf_file/0003/502905/Local_Development_Scheme_July_2025.pdf" TargetMode="External"/><Relationship Id="rId11" Type="http://schemas.openxmlformats.org/officeDocument/2006/relationships/hyperlink" Target="https://walthamforest.gov.uk/content/local-plan" TargetMode="External"/><Relationship Id="rId314" Type="http://schemas.openxmlformats.org/officeDocument/2006/relationships/hyperlink" Target="https://www.hillingdon.gov.uk/local-development-scheme" TargetMode="External"/><Relationship Id="rId398" Type="http://schemas.openxmlformats.org/officeDocument/2006/relationships/hyperlink" Target="https://www.cornwall.gov.uk/media/c22phsr0/cornwall-local-development-scheme-january-2025.pdf" TargetMode="External"/><Relationship Id="rId521" Type="http://schemas.openxmlformats.org/officeDocument/2006/relationships/hyperlink" Target="https://www.slough.gov.uk/downloads/download/1349/local-plan-development-scheme" TargetMode="External"/><Relationship Id="rId619" Type="http://schemas.openxmlformats.org/officeDocument/2006/relationships/hyperlink" Target="https://www.eaststaffsbc.gov.uk/sites/default/files/docs/planning/planningpolicy/localplan2025/Local%20Development%20Scheme%20March%202025.pdf" TargetMode="External"/><Relationship Id="rId95" Type="http://schemas.openxmlformats.org/officeDocument/2006/relationships/hyperlink" Target="https://www.carlisle.gov.uk/planning-policy/Plans-In-Preparation/Local-Development-Scheme-LDS" TargetMode="External"/><Relationship Id="rId160" Type="http://schemas.openxmlformats.org/officeDocument/2006/relationships/hyperlink" Target="https://www.bassetlaw.gov.uk/planning-and-building/planning-services/planning-policy/local-development-scheme/" TargetMode="External"/><Relationship Id="rId258" Type="http://schemas.openxmlformats.org/officeDocument/2006/relationships/hyperlink" Target="https://districtplan.canterbury.gov.uk/" TargetMode="External"/><Relationship Id="rId465" Type="http://schemas.openxmlformats.org/officeDocument/2006/relationships/hyperlink" Target="https://www.n-kesteven.gov.uk/central-lincolnshire/" TargetMode="External"/><Relationship Id="rId672" Type="http://schemas.openxmlformats.org/officeDocument/2006/relationships/hyperlink" Target="https://www.rochford.gov.uk/media/3162"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lbbd.gov.uk/sites/default/files/2025-02/LDS%20February%202025%20Update.pdf" TargetMode="External"/><Relationship Id="rId21" Type="http://schemas.openxmlformats.org/officeDocument/2006/relationships/hyperlink" Target="http://www.exmoor-nationalpark.gov.uk/planning/planning-policy/local-plan" TargetMode="External"/><Relationship Id="rId42" Type="http://schemas.openxmlformats.org/officeDocument/2006/relationships/hyperlink" Target="https://www.waverley.gov.uk/Services/Planning-and-building/Planning-strategies-and-policies/Local-plan/Local-plan-timetable-Local-Development-Scheme" TargetMode="External"/><Relationship Id="rId63" Type="http://schemas.openxmlformats.org/officeDocument/2006/relationships/hyperlink" Target="https://www.hartlepool.gov.uk/info/20209/local_plan/312/local_plan" TargetMode="External"/><Relationship Id="rId84" Type="http://schemas.openxmlformats.org/officeDocument/2006/relationships/hyperlink" Target="https://www.adur-worthing.gov.uk/media/Media,98763,smxx.pdf" TargetMode="External"/><Relationship Id="rId138" Type="http://schemas.openxmlformats.org/officeDocument/2006/relationships/hyperlink" Target="https://www.tandridge.gov.uk/Planning-and-building/Planning-strategies-and-policies/New-Local-Plan" TargetMode="External"/><Relationship Id="rId159" Type="http://schemas.openxmlformats.org/officeDocument/2006/relationships/hyperlink" Target="https://www.pendle.gov.uk/info/20072/planning_policies/278/process_documents/2" TargetMode="External"/><Relationship Id="rId170" Type="http://schemas.openxmlformats.org/officeDocument/2006/relationships/hyperlink" Target="https://www.northdevon.gov.uk/council/strategies-plans-and-policies/environment-and-planning-policies/local-plan/local-development-scheme-lds" TargetMode="External"/><Relationship Id="rId191" Type="http://schemas.openxmlformats.org/officeDocument/2006/relationships/hyperlink" Target="https://www.lewes-eastbourne.gov.uk/media/4414/Eastbourne-Local-Development-Scheme-2025-2028/pdf/EBC_Local_Development_Scheme_2025-2028_-_Adoption_version.pdf?m=1741344558413" TargetMode="External"/><Relationship Id="rId205" Type="http://schemas.openxmlformats.org/officeDocument/2006/relationships/hyperlink" Target="https://www.folkestone-hythe.gov.uk/downloads/file/5778/folkestone-hythe-district-council-local-plan-timetable-2025" TargetMode="External"/><Relationship Id="rId226" Type="http://schemas.openxmlformats.org/officeDocument/2006/relationships/hyperlink" Target="https://www.winchester.gov.uk/planning-policy/winchester-district-local-plan-2018-2038-emerging/local-development-scheme" TargetMode="External"/><Relationship Id="rId107" Type="http://schemas.openxmlformats.org/officeDocument/2006/relationships/hyperlink" Target="https://www.babergh.gov.uk/joint-local-plan" TargetMode="External"/><Relationship Id="rId11" Type="http://schemas.openxmlformats.org/officeDocument/2006/relationships/hyperlink" Target="https://www.staffsmoorlands.gov.uk/article/3488/Local-Development-Scheme" TargetMode="External"/><Relationship Id="rId32" Type="http://schemas.openxmlformats.org/officeDocument/2006/relationships/hyperlink" Target="https://www.newark-sherwooddc.gov.uk/ldf/" TargetMode="External"/><Relationship Id="rId53" Type="http://schemas.openxmlformats.org/officeDocument/2006/relationships/hyperlink" Target="https://www.arun.gov.uk/local-development-scheme-lds" TargetMode="External"/><Relationship Id="rId74" Type="http://schemas.openxmlformats.org/officeDocument/2006/relationships/hyperlink" Target="https://www.arun.gov.uk/arun-local-plan-update-2023-2041/" TargetMode="External"/><Relationship Id="rId128" Type="http://schemas.openxmlformats.org/officeDocument/2006/relationships/hyperlink" Target="https://www.n-kesteven.gov.uk/central-lincolnshire/" TargetMode="External"/><Relationship Id="rId149" Type="http://schemas.openxmlformats.org/officeDocument/2006/relationships/hyperlink" Target="https://www.south-norfolk.gov.uk/residents/planning-and-building/planning-policy/local-development-scheme" TargetMode="External"/><Relationship Id="rId5" Type="http://schemas.openxmlformats.org/officeDocument/2006/relationships/hyperlink" Target="https://teams.microsoft.com/_" TargetMode="External"/><Relationship Id="rId95" Type="http://schemas.openxmlformats.org/officeDocument/2006/relationships/hyperlink" Target="https://www.runnymede.gov.uk/downloads/file/2477/runnymede-lds-2024-2028" TargetMode="External"/><Relationship Id="rId160" Type="http://schemas.openxmlformats.org/officeDocument/2006/relationships/hyperlink" Target="https://www.nuneatonandbedworth.gov.uk/adopted-borough-plan/borough-plan-1/6" TargetMode="External"/><Relationship Id="rId181" Type="http://schemas.openxmlformats.org/officeDocument/2006/relationships/hyperlink" Target="https://www.knowsley.gov.uk/planning-and-development/planning-policy/adopted-documents" TargetMode="External"/><Relationship Id="rId216" Type="http://schemas.openxmlformats.org/officeDocument/2006/relationships/hyperlink" Target="https://www.dartmoor.gov.uk/__data/assets/pdf_file/0025/540826/Local_Development_Scheme-2025_Review.pdf" TargetMode="External"/><Relationship Id="rId237" Type="http://schemas.openxmlformats.org/officeDocument/2006/relationships/hyperlink" Target="https://www.north-herts.gov.uk/sites/default/files/2025-01/Local%20Development%20Scheme.pdf" TargetMode="External"/><Relationship Id="rId22" Type="http://schemas.openxmlformats.org/officeDocument/2006/relationships/hyperlink" Target="https://www.eastherts.gov.uk/lds" TargetMode="External"/><Relationship Id="rId43" Type="http://schemas.openxmlformats.org/officeDocument/2006/relationships/hyperlink" Target="https://consult.torridge.gov.uk/file/6466235" TargetMode="External"/><Relationship Id="rId64" Type="http://schemas.openxmlformats.org/officeDocument/2006/relationships/hyperlink" Target="https://www.redbridge.gov.uk/media/13026/redbridge-local-development-scheme-2025-web-version.pdf" TargetMode="External"/><Relationship Id="rId118" Type="http://schemas.openxmlformats.org/officeDocument/2006/relationships/hyperlink" Target="https://www.barnet.gov.uk/sites/default/files/appendix_g_-_local_development_scheme.pdf" TargetMode="External"/><Relationship Id="rId139" Type="http://schemas.openxmlformats.org/officeDocument/2006/relationships/hyperlink" Target="https://www.tandridge.gov.uk/Portals/0/Documents/Planning%20and%20building/Planning%20strategies%20and%20policies/Local-Development-Scheme-Feb25.pdf?ver=Yfca947nJJgf62_IL-DzBQ%3d%3d" TargetMode="External"/><Relationship Id="rId85" Type="http://schemas.openxmlformats.org/officeDocument/2006/relationships/hyperlink" Target="https://www.adur-worthing.gov.uk/adur-local-plan-update/" TargetMode="External"/><Relationship Id="rId150" Type="http://schemas.openxmlformats.org/officeDocument/2006/relationships/hyperlink" Target="https://www.south-norfolk.gov.uk/residents/planning-and-building/planning-policy/local-development-scheme" TargetMode="External"/><Relationship Id="rId171" Type="http://schemas.openxmlformats.org/officeDocument/2006/relationships/hyperlink" Target="https://www.northdevon.gov.uk/sites/default/files/2025-03/Local%20Development%20Scheme%20%28LDS%29%202025.pdf" TargetMode="External"/><Relationship Id="rId192" Type="http://schemas.openxmlformats.org/officeDocument/2006/relationships/hyperlink" Target="https://www.eaststaffsbc.gov.uk/sites/default/files/docs/planning/planningpolicy/localplan2025/Local%20Development%20Scheme%20March%202025.pdf" TargetMode="External"/><Relationship Id="rId206" Type="http://schemas.openxmlformats.org/officeDocument/2006/relationships/hyperlink" Target="https://www.brentwood.gov.uk/media/942" TargetMode="External"/><Relationship Id="rId227" Type="http://schemas.openxmlformats.org/officeDocument/2006/relationships/hyperlink" Target="https://www.winchester.gov.uk/assets/attach/44452/Winchester-City-Council-Local-Development-Scheme-February-2025-Interim-.pdf" TargetMode="External"/><Relationship Id="rId12" Type="http://schemas.openxmlformats.org/officeDocument/2006/relationships/hyperlink" Target="https://www.rossendale.gov.uk/downloads/file/14598/local_development_scheme" TargetMode="External"/><Relationship Id="rId33" Type="http://schemas.openxmlformats.org/officeDocument/2006/relationships/hyperlink" Target="https://crawley.gov.uk/planning/planning-policy/engagement-and-monitoring/local-development-scheme" TargetMode="External"/><Relationship Id="rId108" Type="http://schemas.openxmlformats.org/officeDocument/2006/relationships/hyperlink" Target="https://stoke.nub.news/news/local-news/newcastle-borough-council-to-start-work-on-new-local-plan-this-year-251601" TargetMode="External"/><Relationship Id="rId129" Type="http://schemas.openxmlformats.org/officeDocument/2006/relationships/hyperlink" Target="https://www.n-kesteven.gov.uk/sites/default/files/2025-03/Central%20Lincolnshire%20Local%20Development%20Scheme%20March%202025.pdf" TargetMode="External"/><Relationship Id="rId54" Type="http://schemas.openxmlformats.org/officeDocument/2006/relationships/hyperlink" Target="https://www.guildford.gov.uk/lds" TargetMode="External"/><Relationship Id="rId75" Type="http://schemas.openxmlformats.org/officeDocument/2006/relationships/hyperlink" Target="https://www.kirklees.gov.uk/beta/planning-policy/local-plan-timetable.aspx" TargetMode="External"/><Relationship Id="rId96" Type="http://schemas.openxmlformats.org/officeDocument/2006/relationships/hyperlink" Target="https://www.cornwall.gov.uk/planning-and-building-control/planning-policy/adopted-plans/local-development-scheme-and-statement-of-community-involvement/" TargetMode="External"/><Relationship Id="rId140" Type="http://schemas.openxmlformats.org/officeDocument/2006/relationships/hyperlink" Target="https://www.surreyheath.gov.uk/planning-and-building-control/planning-policy/development-plan/local-development-scheme" TargetMode="External"/><Relationship Id="rId161" Type="http://schemas.openxmlformats.org/officeDocument/2006/relationships/hyperlink" Target="https://www.nuneatonandbedworth.gov.uk/downloads/file/1638/local-development-scheme-2025-" TargetMode="External"/><Relationship Id="rId182" Type="http://schemas.openxmlformats.org/officeDocument/2006/relationships/hyperlink" Target="https://www.knowsley.gov.uk/sites/default/files/2025-03/Knowsley_LDS_Final_March%202025.docx" TargetMode="External"/><Relationship Id="rId217" Type="http://schemas.openxmlformats.org/officeDocument/2006/relationships/hyperlink" Target="https://www.dartmoor.gov.uk/living-and-working/business/planning-policy/local-plan-review" TargetMode="External"/><Relationship Id="rId6" Type="http://schemas.openxmlformats.org/officeDocument/2006/relationships/hyperlink" Target="https://walthamforest.gov.uk/content/local-plan" TargetMode="External"/><Relationship Id="rId238" Type="http://schemas.openxmlformats.org/officeDocument/2006/relationships/hyperlink" Target="https://www.north-herts.gov.uk/local-development-scheme-0" TargetMode="External"/><Relationship Id="rId23" Type="http://schemas.openxmlformats.org/officeDocument/2006/relationships/hyperlink" Target="https://mhclg.sharepoint.com/sites/DevelopmentPlans/Shared%20Documents/Data%20and%20Analysis/Planning%20Data%20Unit/LDS%20&amp;%20Reg%2018%20Monitoring/LDS%20Screenshots/BAR20%20-%20Barnet%20LDS%20Jan%202020.PNG" TargetMode="External"/><Relationship Id="rId119" Type="http://schemas.openxmlformats.org/officeDocument/2006/relationships/hyperlink" Target="https://www.bassetlaw.gov.uk/media/zeffmlis/local-development-scheme-2025.pdf" TargetMode="External"/><Relationship Id="rId44" Type="http://schemas.openxmlformats.org/officeDocument/2006/relationships/hyperlink" Target="https://www.e-lindsey.gov.uk/article/6201/Local-Development-Scheme" TargetMode="External"/><Relationship Id="rId65" Type="http://schemas.openxmlformats.org/officeDocument/2006/relationships/hyperlink" Target="http://www.southeastlincslocalplan.org/" TargetMode="External"/><Relationship Id="rId86" Type="http://schemas.openxmlformats.org/officeDocument/2006/relationships/hyperlink" Target="https://www.adur-worthing.gov.uk/alp-key-issues-consultation/" TargetMode="External"/><Relationship Id="rId130" Type="http://schemas.openxmlformats.org/officeDocument/2006/relationships/hyperlink" Target="https://www.westdevon.gov.uk/your-council/council-plans-policies-and-reports/policies/planning-policies/local-development-1" TargetMode="External"/><Relationship Id="rId151" Type="http://schemas.openxmlformats.org/officeDocument/2006/relationships/hyperlink" Target="https://www.southhams.gov.uk/your-council/council-plans-policies-and-reports/policies/planning-policies/local-development-1" TargetMode="External"/><Relationship Id="rId172" Type="http://schemas.openxmlformats.org/officeDocument/2006/relationships/hyperlink" Target="https://www.newark-sherwooddc.gov.uk/media/nsdc-redesign/documents-and-images/your-council/planning-policy/local-development-framework/local-development-framework/LDS-December-2024.pdf" TargetMode="External"/><Relationship Id="rId193" Type="http://schemas.openxmlformats.org/officeDocument/2006/relationships/hyperlink" Target="https://www.eaststaffsbc.gov.uk/planning/planning-policy/local-plan-2012-2031" TargetMode="External"/><Relationship Id="rId207" Type="http://schemas.openxmlformats.org/officeDocument/2006/relationships/hyperlink" Target="https://www.brighton-hove.gov.uk/planning/planning-policy/local-development-scheme-2025-2028" TargetMode="External"/><Relationship Id="rId228" Type="http://schemas.openxmlformats.org/officeDocument/2006/relationships/hyperlink" Target="https://www.broxbourne.gov.uk/downloads/file/4632/broxbourne-local-development-scheme-february-2025" TargetMode="External"/><Relationship Id="rId13" Type="http://schemas.openxmlformats.org/officeDocument/2006/relationships/hyperlink" Target="https://www.newforestnpa.gov.uk/planning/policies-in-detail/" TargetMode="External"/><Relationship Id="rId109" Type="http://schemas.openxmlformats.org/officeDocument/2006/relationships/hyperlink" Target="https://www.plymouth.gov.uk/local-development-scheme" TargetMode="External"/><Relationship Id="rId34" Type="http://schemas.openxmlformats.org/officeDocument/2006/relationships/hyperlink" Target="https://www.southampton.gov.uk/planning/planning-policy/emerging-plans/cityvision/documentslibrary/" TargetMode="External"/><Relationship Id="rId55" Type="http://schemas.openxmlformats.org/officeDocument/2006/relationships/hyperlink" Target="https://www.centralbedfordshire.gov.uk/info/45/planning_policy/1168/local_development_scheme_lds" TargetMode="External"/><Relationship Id="rId76" Type="http://schemas.openxmlformats.org/officeDocument/2006/relationships/hyperlink" Target="https://www.west-norfolk.gov.uk/info/20214/emerging_local_plan_review/500/local_development_scheme" TargetMode="External"/><Relationship Id="rId97" Type="http://schemas.openxmlformats.org/officeDocument/2006/relationships/hyperlink" Target="https://www.cornwall.gov.uk/media/c22phsr0/cornwall-local-development-scheme-january-2025.pdf" TargetMode="External"/><Relationship Id="rId120" Type="http://schemas.openxmlformats.org/officeDocument/2006/relationships/hyperlink" Target="https://www.wyre.gov.uk/local-plan" TargetMode="External"/><Relationship Id="rId141" Type="http://schemas.openxmlformats.org/officeDocument/2006/relationships/hyperlink" Target="https://www.surreyheath.gov.uk/sites/default/files/2025-03/Surrey%20Heath%20Local%20Development%20Scheme%202025-2028.pdf" TargetMode="External"/><Relationship Id="rId7" Type="http://schemas.openxmlformats.org/officeDocument/2006/relationships/hyperlink" Target="https://www.eppingforestdc.gov.uk/planning-and-building/planning-policy/local-development-scheme/" TargetMode="External"/><Relationship Id="rId162" Type="http://schemas.openxmlformats.org/officeDocument/2006/relationships/hyperlink" Target="https://www.norwich.gov.uk/download/downloads/id/1671/local_development_scheme_lds_-_march_2025.pdf" TargetMode="External"/><Relationship Id="rId183" Type="http://schemas.openxmlformats.org/officeDocument/2006/relationships/hyperlink" Target="https://www.west-norfolk.gov.uk/download/downloads/id/9319/local_development_scheme_-_march_2025.pdf" TargetMode="External"/><Relationship Id="rId218" Type="http://schemas.openxmlformats.org/officeDocument/2006/relationships/hyperlink" Target="https://www.bcpcouncil.gov.uk/planning-and-building-control/planning-policy/bcp-local-plan-and-community-infrastructure-levy-cil/local-development-scheme" TargetMode="External"/><Relationship Id="rId239" Type="http://schemas.openxmlformats.org/officeDocument/2006/relationships/hyperlink" Target="https://www.westminster.gov.uk/media/document/lds-sept-2025" TargetMode="External"/><Relationship Id="rId24" Type="http://schemas.openxmlformats.org/officeDocument/2006/relationships/hyperlink" Target="https://mhclg.sharepoint.com/:i:/s/DevelopmentPlans/ERZsXD4kR0lHlbkZdg0J0csBgfC51nAWyDAAaTKRPUNTTA?e=h8hbrM" TargetMode="External"/><Relationship Id="rId45" Type="http://schemas.openxmlformats.org/officeDocument/2006/relationships/hyperlink" Target="https://www.sunderland.gov.uk/LDS" TargetMode="External"/><Relationship Id="rId66" Type="http://schemas.openxmlformats.org/officeDocument/2006/relationships/hyperlink" Target="https://www.stevenage.gov.uk/planning-and-building-control/planning-policy/local-development-scheme" TargetMode="External"/><Relationship Id="rId87" Type="http://schemas.openxmlformats.org/officeDocument/2006/relationships/hyperlink" Target="https://www.eaststaffsbc.gov.uk/sites/default/files/docs/planning/planningpolicy/localplan2012-2031/EDR%20243.24%20Reg%2010a%20Review%20of%20the%20Local%20Plan%202024%20(signed%20off).pdf" TargetMode="External"/><Relationship Id="rId110" Type="http://schemas.openxmlformats.org/officeDocument/2006/relationships/hyperlink" Target="https://www.plymouth.gov.uk/plymouth-and-south-west-devon-local-development-scheme" TargetMode="External"/><Relationship Id="rId131" Type="http://schemas.openxmlformats.org/officeDocument/2006/relationships/hyperlink" Target="https://www.waverley.gov.uk/Portals/0/Documents/services/planning-and-building/planning%20policy/Final%20LDS%20Update%20March%202025.pdf?ver=kBUQCOkH0U89pFQj52OeJA%3d%3d" TargetMode="External"/><Relationship Id="rId152" Type="http://schemas.openxmlformats.org/officeDocument/2006/relationships/hyperlink" Target="https://www.rushmoor.gov.uk/planning-and-building-control/planning-policies/get-involved-in-developing-our-planning-policies/" TargetMode="External"/><Relationship Id="rId173" Type="http://schemas.openxmlformats.org/officeDocument/2006/relationships/hyperlink" Target="https://www.molevalley.gov.uk/planning-building/local-plan-and-other-adopted-planning-policy-documents/" TargetMode="External"/><Relationship Id="rId194" Type="http://schemas.openxmlformats.org/officeDocument/2006/relationships/hyperlink" Target="https://www.woking2027.info/lds/LDS2024" TargetMode="External"/><Relationship Id="rId208" Type="http://schemas.openxmlformats.org/officeDocument/2006/relationships/hyperlink" Target="https://www.harlow.gov.uk/sites/default/files/documents/Local%20Development%20Scheme%202025.pdf" TargetMode="External"/><Relationship Id="rId229" Type="http://schemas.openxmlformats.org/officeDocument/2006/relationships/hyperlink" Target="https://www.broxbourne.gov.uk/planning/local-plan-2018-2033/1" TargetMode="External"/><Relationship Id="rId240" Type="http://schemas.openxmlformats.org/officeDocument/2006/relationships/printerSettings" Target="../printerSettings/printerSettings5.bin"/><Relationship Id="rId14" Type="http://schemas.openxmlformats.org/officeDocument/2006/relationships/hyperlink" Target="http://www.southeastlincslocalplan.org/wp-content/uploads/2017/06/Local-Development-Scheme-June-2017.pdf" TargetMode="External"/><Relationship Id="rId35" Type="http://schemas.openxmlformats.org/officeDocument/2006/relationships/hyperlink" Target="https://www.thanet.gov.uk/info-pages/local-development-scheme/" TargetMode="External"/><Relationship Id="rId56" Type="http://schemas.openxmlformats.org/officeDocument/2006/relationships/hyperlink" Target="https://www.lbbd.gov.uk/planning-building-control-and-local-land-charges/planning-guidance-and-policies/local-plan" TargetMode="External"/><Relationship Id="rId77" Type="http://schemas.openxmlformats.org/officeDocument/2006/relationships/hyperlink" Target="https://www.brighton-hove.gov.uk/planning/planning-policy/local-development-scheme-2023-2026" TargetMode="External"/><Relationship Id="rId100" Type="http://schemas.openxmlformats.org/officeDocument/2006/relationships/hyperlink" Target="https://calderdale-consult.objective.co.uk/kse/event/37823" TargetMode="External"/><Relationship Id="rId8" Type="http://schemas.openxmlformats.org/officeDocument/2006/relationships/hyperlink" Target="https://www.eppingforestdc.gov.uk/app/uploads/2025/03/Local-Development-Scheme-2025.pdf" TargetMode="External"/><Relationship Id="rId98" Type="http://schemas.openxmlformats.org/officeDocument/2006/relationships/hyperlink" Target="https://www.stockton.gov.uk/media/2522/Local-Development-Scheme-2016-to-2019/pdf/local-development-scheme-2016-2019.pdf?m=637810628714200000" TargetMode="External"/><Relationship Id="rId121" Type="http://schemas.openxmlformats.org/officeDocument/2006/relationships/hyperlink" Target="https://www.wyre.gov.uk/downloads/file/2149/local-development-scheme-feb-2025" TargetMode="External"/><Relationship Id="rId142" Type="http://schemas.openxmlformats.org/officeDocument/2006/relationships/hyperlink" Target="https://www.bolsover.gov.uk/services/p/planning-policy/local-development-scheme" TargetMode="External"/><Relationship Id="rId163" Type="http://schemas.openxmlformats.org/officeDocument/2006/relationships/hyperlink" Target="http://www.northumberlandnationalpark.org.uk/wp-content/uploads/2025/03/2025-Adopted-Local-Development-Scheme.pdf" TargetMode="External"/><Relationship Id="rId184" Type="http://schemas.openxmlformats.org/officeDocument/2006/relationships/hyperlink" Target="https://www.rbkc.gov.uk/planning-and-building-control/planning-policy/local-plan" TargetMode="External"/><Relationship Id="rId219" Type="http://schemas.openxmlformats.org/officeDocument/2006/relationships/hyperlink" Target="https://www.bcpcouncil.gov.uk/Assets/Planning-and-building-control/Local-plan-and-cil/Local-Development-Scheme.pdf" TargetMode="External"/><Relationship Id="rId230" Type="http://schemas.openxmlformats.org/officeDocument/2006/relationships/hyperlink" Target="https://www.scilly.gov.uk/sites/default/files/planning-apps/Local%20Plan%20Timetable%202025.pdf" TargetMode="External"/><Relationship Id="rId25" Type="http://schemas.openxmlformats.org/officeDocument/2006/relationships/hyperlink" Target="https://www.middevon.gov.uk/residents/planning-policy/local-development-scheme/" TargetMode="External"/><Relationship Id="rId46" Type="http://schemas.openxmlformats.org/officeDocument/2006/relationships/hyperlink" Target="https://www.scilly.gov.uk/planning/planning-policy/local-plan-2015-2030/local-plan-review-timetable" TargetMode="External"/><Relationship Id="rId67" Type="http://schemas.openxmlformats.org/officeDocument/2006/relationships/hyperlink" Target="https://consult.torridge.gov.uk/kse/folder/94518" TargetMode="External"/><Relationship Id="rId88" Type="http://schemas.openxmlformats.org/officeDocument/2006/relationships/hyperlink" Target="https://www.eastleigh.gov.uk/planning-and-building/planning-policy-and-implementation/local-plan/local-plan-review/local-development-scheme" TargetMode="External"/><Relationship Id="rId111" Type="http://schemas.openxmlformats.org/officeDocument/2006/relationships/hyperlink" Target="https://www.northyorkmoors.org.uk/planning/policy/local-development-scheme-and-statement-of-community-involvement/local-development-scheme-and-statement-of-community-involvement" TargetMode="External"/><Relationship Id="rId132" Type="http://schemas.openxmlformats.org/officeDocument/2006/relationships/hyperlink" Target="https://www.wandsworth.gov.uk/local-plan-full-review/" TargetMode="External"/><Relationship Id="rId153" Type="http://schemas.openxmlformats.org/officeDocument/2006/relationships/hyperlink" Target="https://www.richmond.gov.uk/media/z0wdllds/local_development_scheme.pdf" TargetMode="External"/><Relationship Id="rId174" Type="http://schemas.openxmlformats.org/officeDocument/2006/relationships/hyperlink" Target="https://molevalleydc.sharepoint.com/:f:/s/MVDCDocumentLibrary/EhDClGLwPc9MoxfqVdQ67V4B5QyS0z72JI6SiZOn6H9soQ?e=XVfCao" TargetMode="External"/><Relationship Id="rId195" Type="http://schemas.openxmlformats.org/officeDocument/2006/relationships/hyperlink" Target="https://www.wyreforestdc.gov.uk/planning-and-buildings/planning-policy/local-development-scheme-2025-2028/" TargetMode="External"/><Relationship Id="rId209" Type="http://schemas.openxmlformats.org/officeDocument/2006/relationships/hyperlink" Target="https://www.harlow.gov.uk/sites/default/files/documents/Local%20Development%20Scheme%202025.pdf" TargetMode="External"/><Relationship Id="rId220" Type="http://schemas.openxmlformats.org/officeDocument/2006/relationships/hyperlink" Target="https://www.eastsuffolk.gov.uk/assets/Planning/Planning-Policy-and-Local-Plans/Local-Plans/Local-Devlopment-Scheme-March-2025-.pdf" TargetMode="External"/><Relationship Id="rId241" Type="http://schemas.openxmlformats.org/officeDocument/2006/relationships/table" Target="../tables/table3.xml"/><Relationship Id="rId15" Type="http://schemas.openxmlformats.org/officeDocument/2006/relationships/hyperlink" Target="https://www.northumberland.gov.uk/Planning/Planning-policy/Plan.aspx" TargetMode="External"/><Relationship Id="rId36" Type="http://schemas.openxmlformats.org/officeDocument/2006/relationships/hyperlink" Target="https://www.bassetlaw.gov.uk/planning-and-building/planning-services/planning-policy/local-development-scheme/" TargetMode="External"/><Relationship Id="rId57" Type="http://schemas.openxmlformats.org/officeDocument/2006/relationships/hyperlink" Target="https://www.somerset.gov.uk/planning-buildings-and-land/local-development-scheme/" TargetMode="External"/><Relationship Id="rId106" Type="http://schemas.openxmlformats.org/officeDocument/2006/relationships/hyperlink" Target="https://www.warrington.gov.uk/local-development-scheme" TargetMode="External"/><Relationship Id="rId127" Type="http://schemas.openxmlformats.org/officeDocument/2006/relationships/hyperlink" Target="https://www.n-kesteven.gov.uk/sites/default/files/2025-03/Central%20Lincolnshire%20Local%20Development%20Scheme%20March%202025.pdf" TargetMode="External"/><Relationship Id="rId10" Type="http://schemas.openxmlformats.org/officeDocument/2006/relationships/hyperlink" Target="https://www.islington.gov.uk/planning/planning-policy/islington-local-plan" TargetMode="External"/><Relationship Id="rId31" Type="http://schemas.openxmlformats.org/officeDocument/2006/relationships/hyperlink" Target="https://www.gateshead.gov.uk/article/3010/Local-Development-Scheme" TargetMode="External"/><Relationship Id="rId52" Type="http://schemas.openxmlformats.org/officeDocument/2006/relationships/hyperlink" Target="https://www.herefordshire.gov.uk/local-plan-1/local-development-scheme" TargetMode="External"/><Relationship Id="rId73" Type="http://schemas.openxmlformats.org/officeDocument/2006/relationships/hyperlink" Target="https://www.westlancs.gov.uk/media/548151/west-lancashire-bc-local-development-scheme-2025.pdf" TargetMode="External"/><Relationship Id="rId78" Type="http://schemas.openxmlformats.org/officeDocument/2006/relationships/hyperlink" Target="https://www.northyorks.gov.uk/planning-and-conservation/planning-policy/north-yorkshire-local-plan" TargetMode="External"/><Relationship Id="rId94" Type="http://schemas.openxmlformats.org/officeDocument/2006/relationships/hyperlink" Target="https://www.runnymede.gov.uk/downloads/file/2477/runnymede-lds-2024-2028" TargetMode="External"/><Relationship Id="rId99" Type="http://schemas.openxmlformats.org/officeDocument/2006/relationships/hyperlink" Target="https://new.calderdale.gov.uk/planning-and-building-control/planning-policy/local-plan" TargetMode="External"/><Relationship Id="rId101" Type="http://schemas.openxmlformats.org/officeDocument/2006/relationships/hyperlink" Target="https://www.reigate-banstead.gov.uk/info/20271/local_plan/1108/emerging_local_plan" TargetMode="External"/><Relationship Id="rId122" Type="http://schemas.openxmlformats.org/officeDocument/2006/relationships/hyperlink" Target="https://www.westmorlandandfurness.gov.uk/sites/default/files/2025-03/Westmorland%20and%20Furness%20LDS%20February%202025.pdf" TargetMode="External"/><Relationship Id="rId143" Type="http://schemas.openxmlformats.org/officeDocument/2006/relationships/hyperlink" Target="https://www.staffsmoorlands.gov.uk/media/2923/Local-Development-Scheme/pdf/s3SM_Local_Development_Scheme_2025.pdf?m=1740758185180" TargetMode="External"/><Relationship Id="rId148" Type="http://schemas.openxmlformats.org/officeDocument/2006/relationships/hyperlink" Target="https://www.herefordshire.gov.uk/downloads/file/26351/herefordshire-draft-local-plan-regulation-18-strategic-policies-document" TargetMode="External"/><Relationship Id="rId164" Type="http://schemas.openxmlformats.org/officeDocument/2006/relationships/hyperlink" Target="https://www.norwich.gov.uk/download/downloads/id/1671/local_development_scheme_lds_-_march_2025.pdf" TargetMode="External"/><Relationship Id="rId169" Type="http://schemas.openxmlformats.org/officeDocument/2006/relationships/hyperlink" Target="https://www.northyorks.gov.uk/sites/default/files/2025-03/Local%20Development%20Scheme%20March%202025%20Final.pdf" TargetMode="External"/><Relationship Id="rId185" Type="http://schemas.openxmlformats.org/officeDocument/2006/relationships/hyperlink" Target="https://www.ipswich.gov.uk/sites/ipswich/files/2025-03/Local%20Development%20Scheme.pdf" TargetMode="External"/><Relationship Id="rId4" Type="http://schemas.openxmlformats.org/officeDocument/2006/relationships/hyperlink" Target="http://www.southeastlincslocalplan.org/wp-content/uploads/2017/06/Local-Development-Scheme-June-2017.pdf" TargetMode="External"/><Relationship Id="rId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TargetMode="External"/><Relationship Id="rId180" Type="http://schemas.openxmlformats.org/officeDocument/2006/relationships/hyperlink" Target="https://www.lakedistrict.gov.uk/__data/assets/pdf_file/0021/140628/Local-Development-Scheme-2025.pdf" TargetMode="External"/><Relationship Id="rId210" Type="http://schemas.openxmlformats.org/officeDocument/2006/relationships/hyperlink" Target="https://www.islington.gov.uk/-/media/sharepoint-lists/public-records/planningandbuildingcontrol/publicity/publicconsultation/20252026/islington-local-development-scheme-2025.pdf?la=en&amp;hash=44FEE48BE761FBE8C35730B0575CEDA0D48EF6E2" TargetMode="External"/><Relationship Id="rId215" Type="http://schemas.openxmlformats.org/officeDocument/2006/relationships/hyperlink" Target="https://crawley.gov.uk/sites/default/files/2025-03/Local%20Development%20Scheme.pdf" TargetMode="External"/><Relationship Id="rId236" Type="http://schemas.openxmlformats.org/officeDocument/2006/relationships/hyperlink" Target="https://storymaps.arcgis.com/stories/173d8dad69414f60acd8ecb9306a37cc" TargetMode="External"/><Relationship Id="rId26" Type="http://schemas.openxmlformats.org/officeDocument/2006/relationships/hyperlink" Target="https://www.northumberlandnationalpark.org.uk/planning/planning-policy/local-plan/" TargetMode="External"/><Relationship Id="rId231" Type="http://schemas.openxmlformats.org/officeDocument/2006/relationships/hyperlink" Target="https://www.cheshireeast.gov.uk/pdf/planning/spatial-planning/cheshire-east-lds-march-2025.pdf" TargetMode="External"/><Relationship Id="rId47" Type="http://schemas.openxmlformats.org/officeDocument/2006/relationships/hyperlink" Target="https://www.redcar-cleveland.gov.uk/planning/local-plan/local-plan-documents-and-evidence/local-plan-development-scheme" TargetMode="External"/><Relationship Id="rId68" Type="http://schemas.openxmlformats.org/officeDocument/2006/relationships/hyperlink" Target="https://www.westdevon.gov.uk/your-council/council-plans-policies-and-reports/policies/planning-policies/local-development-scheme" TargetMode="External"/><Relationship Id="rId89" Type="http://schemas.openxmlformats.org/officeDocument/2006/relationships/hyperlink" Target="https://www.eastleigh.gov.uk/media/15023/issues-and-options-consultation-document.pdf" TargetMode="External"/><Relationship Id="rId112" Type="http://schemas.openxmlformats.org/officeDocument/2006/relationships/hyperlink" Target="https://www.shropshire.gov.uk/planning-policy/local-planning/local-plan-review/local-development-scheme-lds/" TargetMode="External"/><Relationship Id="rId133" Type="http://schemas.openxmlformats.org/officeDocument/2006/relationships/hyperlink" Target="https://storymaps.arcgis.com/stories/d8a20681c21e465191c46f54b0c82f58" TargetMode="External"/><Relationship Id="rId154" Type="http://schemas.openxmlformats.org/officeDocument/2006/relationships/hyperlink" Target="https://www.richmond.gov.uk/local_development_scheme" TargetMode="External"/><Relationship Id="rId175" Type="http://schemas.openxmlformats.org/officeDocument/2006/relationships/hyperlink" Target="https://www.middevon.gov.uk/media/356967/mid-devon-local-development-scheme-march-2025.pdf" TargetMode="External"/><Relationship Id="rId196" Type="http://schemas.openxmlformats.org/officeDocument/2006/relationships/hyperlink" Target="https://www.folkestone-hythe.gov.uk/planning-policy/monitoring-planning-policies" TargetMode="External"/><Relationship Id="rId200" Type="http://schemas.openxmlformats.org/officeDocument/2006/relationships/hyperlink" Target="http://www.fareham.gov.uk/pdf/planning/local_plan/LocalDevelopmentScheme_March2025.pdf" TargetMode="External"/><Relationship Id="rId16" Type="http://schemas.openxmlformats.org/officeDocument/2006/relationships/hyperlink" Target="https://www.barnet.gov.uk/planning-and-building/planning-policies/local-plan-review" TargetMode="External"/><Relationship Id="rId221" Type="http://schemas.openxmlformats.org/officeDocument/2006/relationships/hyperlink" Target="https://www.hart.gov.uk/planning-and-building-control/planning-policy/new-hart-local-plan" TargetMode="External"/><Relationship Id="rId242" Type="http://schemas.microsoft.com/office/2019/04/relationships/namedSheetView" Target="../namedSheetViews/namedSheetView3.xml"/><Relationship Id="rId37" Type="http://schemas.openxmlformats.org/officeDocument/2006/relationships/hyperlink" Target="https://www.e-lindsey.gov.uk/media/17990/Issues-and-Options-Consultation-Document/pdf/Issues_and_Options_Consultation_Document.pdf?m=637484728089170000" TargetMode="External"/><Relationship Id="rId58" Type="http://schemas.openxmlformats.org/officeDocument/2006/relationships/hyperlink" Target="https://somersetcc.sharepoint.com/:b:/s/SCCPublic/EWSo-f_DWtZLl-8vcnEdZ0EBRajsmLC0bKJwddP4cEnvpw?e=Qxjd9C" TargetMode="External"/><Relationship Id="rId79" Type="http://schemas.openxmlformats.org/officeDocument/2006/relationships/hyperlink" Target="https://www.bromsgrove.gov.uk/council/policy/planning-policies-and-other-planning-information/local-development-scheme-lds/" TargetMode="External"/><Relationship Id="rId102" Type="http://schemas.openxmlformats.org/officeDocument/2006/relationships/hyperlink" Target="https://cdn-eastherts.onwebcurl.com/s3fs-public/2024-10/Website%20-%20East%20Herts%20Local%20Development%20Scheme.pdf" TargetMode="External"/><Relationship Id="rId123" Type="http://schemas.openxmlformats.org/officeDocument/2006/relationships/hyperlink" Target="https://www.westmorlandandfurness.gov.uk/sites/default/files/2025-03/Westmorland%20and%20Furness%20LDS%20February%202025.pdf" TargetMode="External"/><Relationship Id="rId144" Type="http://schemas.openxmlformats.org/officeDocument/2006/relationships/hyperlink" Target="https://www.staffordbc.gov.uk/local-development-scheme-2025" TargetMode="External"/><Relationship Id="rId90" Type="http://schemas.openxmlformats.org/officeDocument/2006/relationships/hyperlink" Target="https://www.southampton.gov.uk/media/w45nmcyk/preparing_our_development_plans_-lds-_-march-2025.pdf" TargetMode="External"/><Relationship Id="rId165" Type="http://schemas.openxmlformats.org/officeDocument/2006/relationships/hyperlink" Target="https://www.norwich.gov.uk/download/downloads/id/1671/local_development_scheme_lds_-_march_2025.pdf" TargetMode="External"/><Relationship Id="rId186" Type="http://schemas.openxmlformats.org/officeDocument/2006/relationships/hyperlink" Target="https://burnley.gov.uk/wp-content/uploads/2025/03/LDS-2025-2028-6-March-2025-Final.pdf" TargetMode="External"/><Relationship Id="rId211" Type="http://schemas.openxmlformats.org/officeDocument/2006/relationships/hyperlink" Target="https://www.eastleigh.gov.uk/media/15299/eastleigh-local-development-scheme-february-2025.pdf" TargetMode="External"/><Relationship Id="rId232" Type="http://schemas.openxmlformats.org/officeDocument/2006/relationships/hyperlink" Target="https://www.kirklees.gov.uk/beta/planning-policy/pdf/local-development-scheme-timetable.pdf" TargetMode="External"/><Relationship Id="rId27" Type="http://schemas.openxmlformats.org/officeDocument/2006/relationships/hyperlink" Target="https://www.norwich.gov.uk/downloads/file/1671/local_development_scheme" TargetMode="External"/><Relationship Id="rId48" Type="http://schemas.openxmlformats.org/officeDocument/2006/relationships/hyperlink" Target="https://www.stockton.gov.uk/local-plan" TargetMode="External"/><Relationship Id="rId69" Type="http://schemas.openxmlformats.org/officeDocument/2006/relationships/hyperlink" Target="https://www.westminster.gov.uk/planning-building-and-environmental-regulations/planning-policy/emerging-policies-and-consultations" TargetMode="External"/><Relationship Id="rId113" Type="http://schemas.openxmlformats.org/officeDocument/2006/relationships/hyperlink" Target="https://www.shropshire.gov.uk/media/29482/local-development-scheme-lds-february-2025.pdf" TargetMode="External"/><Relationship Id="rId134" Type="http://schemas.openxmlformats.org/officeDocument/2006/relationships/hyperlink" Target="https://www.gateshead.gov.uk/article/3010/Local-Development-Scheme" TargetMode="External"/><Relationship Id="rId80" Type="http://schemas.openxmlformats.org/officeDocument/2006/relationships/hyperlink" Target="https://www.sefton.gov.uk/media/tqbp05ap/local-development-scheme2025_28-february2025.pdf" TargetMode="External"/><Relationship Id="rId155" Type="http://schemas.openxmlformats.org/officeDocument/2006/relationships/hyperlink" Target="https://www.redditchbc.gov.uk/council/policy/planning-policy/local-development-scheme-lds/" TargetMode="External"/><Relationship Id="rId176" Type="http://schemas.openxmlformats.org/officeDocument/2006/relationships/hyperlink" Target="https://www.meltonplan.co.uk/lds" TargetMode="External"/><Relationship Id="rId197" Type="http://schemas.openxmlformats.org/officeDocument/2006/relationships/hyperlink" Target="https://www.adur-worthing.gov.uk/media/Media,153597,smxx.pdf" TargetMode="External"/><Relationship Id="rId201" Type="http://schemas.openxmlformats.org/officeDocument/2006/relationships/hyperlink" Target="https://www.brent.gov.uk/-/media/files/resident-documents/planning-and-bc-documents/local-development-scheme.pdf?rev=87535829340143c9af2ccdadddce3d1c&amp;hash=0AE68BB76ED56E989EDA46E99B6A031A" TargetMode="External"/><Relationship Id="rId222" Type="http://schemas.openxmlformats.org/officeDocument/2006/relationships/hyperlink" Target="https://www.hart.gov.uk/sites/default/files/2025-09/Local-Development-Scheme-September-2025.pdf" TargetMode="External"/><Relationship Id="rId17" Type="http://schemas.openxmlformats.org/officeDocument/2006/relationships/hyperlink" Target="https://www.bracknell-forest.gov.uk/planning-and-building-control/planning/planning-policy/about-planning-policy" TargetMode="External"/><Relationship Id="rId38" Type="http://schemas.openxmlformats.org/officeDocument/2006/relationships/hyperlink" Target="https://www.brentwood.gov.uk/local-development-scheme-lds" TargetMode="External"/><Relationship Id="rId59" Type="http://schemas.openxmlformats.org/officeDocument/2006/relationships/hyperlink" Target="https://www.arun.gov.uk/arun-district-council-local-development-scheme" TargetMode="External"/><Relationship Id="rId103" Type="http://schemas.openxmlformats.org/officeDocument/2006/relationships/hyperlink" Target="https://www.eastsuffolk.gov.uk/planning/planning-policy-and-local-plans/statement-of-community-involvement-and-local-development-scheme/" TargetMode="External"/><Relationship Id="rId124" Type="http://schemas.openxmlformats.org/officeDocument/2006/relationships/hyperlink" Target="https://consult.rbwm.gov.uk/file/6466588?_gl=1*1abjnby*_ga*NjIwNjkxNDc5LjE3NDQxMTA5NjE.*_ga_B1S76ZFQXK*MTc0NDExMDk2MC4xLjEuMTc0NDExMTAwMy4wLjAuMA.." TargetMode="External"/><Relationship Id="rId70" Type="http://schemas.openxmlformats.org/officeDocument/2006/relationships/hyperlink" Target="https://www.cotswold.gov.uk/planning-and-building/planning-policy/local-plan-update-and-supporting-information/" TargetMode="External"/><Relationship Id="rId91" Type="http://schemas.openxmlformats.org/officeDocument/2006/relationships/hyperlink" Target="https://www.sthelens.gov.uk/article/3774/Plans-under-preparation" TargetMode="External"/><Relationship Id="rId145" Type="http://schemas.openxmlformats.org/officeDocument/2006/relationships/hyperlink" Target="https://www.sthelens.gov.uk/media/11275/Local-Development-Scheme-2025/pdf/LDS_2025_-_Final_V_-_for_Web.pdf?m=1741096910407" TargetMode="External"/><Relationship Id="rId166" Type="http://schemas.openxmlformats.org/officeDocument/2006/relationships/hyperlink" Target="https://www.northumberland.gov.uk/NorthumberlandCountyCouncil/media/Planning-and-Building/planning%20policy/Local%20Plan/Interim-LDS-2025-28-Final-March-2025.pdf" TargetMode="External"/><Relationship Id="rId187" Type="http://schemas.openxmlformats.org/officeDocument/2006/relationships/hyperlink" Target="https://www.exmoor-nationalpark.gov.uk/__data/assets/pdf_file/0027/141858/Exmoor-National-Park-Local-Development-Scheme-2025.pdf" TargetMode="External"/><Relationship Id="rId1" Type="http://schemas.openxmlformats.org/officeDocument/2006/relationships/hyperlink" Target="http://www.woking2027.info/lds/ldsrevised" TargetMode="External"/><Relationship Id="rId212" Type="http://schemas.openxmlformats.org/officeDocument/2006/relationships/hyperlink" Target="https://www.newcastle-staffs.gov.uk/downloads/download/132/local-development-scheme" TargetMode="External"/><Relationship Id="rId233" Type="http://schemas.openxmlformats.org/officeDocument/2006/relationships/hyperlink" Target="https://www.lambeth.gov.uk/sites/default/files/2025-06/local_development_scheme_march_2025.pdf" TargetMode="External"/><Relationship Id="rId28" Type="http://schemas.openxmlformats.org/officeDocument/2006/relationships/hyperlink" Target="https://www.fareham.gov.uk/planning/local_plan/lds.aspx" TargetMode="External"/><Relationship Id="rId49" Type="http://schemas.openxmlformats.org/officeDocument/2006/relationships/hyperlink" Target="https://www.burnley.gov.uk/residents/planning/planning-policies/burnleys-local-development-scheme-lds" TargetMode="External"/><Relationship Id="rId114" Type="http://schemas.openxmlformats.org/officeDocument/2006/relationships/hyperlink" Target="https://www.babergh.gov.uk/documents/d/asset-library-54706/babergh-and-mid-suffolk-joint-local-development-scheme-2025-2029" TargetMode="External"/><Relationship Id="rId60" Type="http://schemas.openxmlformats.org/officeDocument/2006/relationships/hyperlink" Target="https://www.rbwm.gov.uk/home/planning-and-building-control/planning-policy/emerging-plans-and-policies/local-development-scheme-timetable" TargetMode="External"/><Relationship Id="rId81" Type="http://schemas.openxmlformats.org/officeDocument/2006/relationships/hyperlink" Target="https://www.sefton.gov.uk/planning-building-control/planning-policy-including-local-plan-and-neighbourhood-planning/local-development-scheme/" TargetMode="External"/><Relationship Id="rId135" Type="http://schemas.openxmlformats.org/officeDocument/2006/relationships/hyperlink" Target="https://storymaps.arcgis.com/stories/d8a20681c21e465191c46f54b0c82f58" TargetMode="External"/><Relationship Id="rId156" Type="http://schemas.openxmlformats.org/officeDocument/2006/relationships/hyperlink" Target="https://www.redditchbc.gov.uk/media/tvfme4gv/rbc-lds-february-2025.pdf" TargetMode="External"/><Relationship Id="rId177" Type="http://schemas.openxmlformats.org/officeDocument/2006/relationships/hyperlink" Target="https://democracy.melton.gov.uk/documents/s28012/Appendix%20A%20-%20Local%20Development%20Scheme%20Update.pdf" TargetMode="External"/><Relationship Id="rId198" Type="http://schemas.openxmlformats.org/officeDocument/2006/relationships/hyperlink" Target="https://www.bexley.gov.uk/sites/default/files/2025-03/bexley-local-development-scheme-march-2025.pdf" TargetMode="External"/><Relationship Id="rId202" Type="http://schemas.openxmlformats.org/officeDocument/2006/relationships/hyperlink" Target="https://www.bromsgrove.gov.uk/media/pwonbj5u/bdc-lds-2025-version-final.pdf" TargetMode="External"/><Relationship Id="rId223" Type="http://schemas.openxmlformats.org/officeDocument/2006/relationships/hyperlink" Target="https://durham.gov.uk/article/3266/Development-Plan-for-County-Durham" TargetMode="External"/><Relationship Id="rId18" Type="http://schemas.openxmlformats.org/officeDocument/2006/relationships/hyperlink" Target="https://www.n-kesteven.gov.uk/central-lincolnshire/" TargetMode="External"/><Relationship Id="rId39" Type="http://schemas.openxmlformats.org/officeDocument/2006/relationships/hyperlink" Target="https://www.harlow.gov.uk/planning-and-building-control/planning-policy/new-local-plan/local-development-scheme" TargetMode="External"/><Relationship Id="rId50" Type="http://schemas.openxmlformats.org/officeDocument/2006/relationships/hyperlink" Target="https://www.cheshireeast.gov.uk/planning/spatial-planning/cheshire_east_local_plan/local_development_scheme.aspx" TargetMode="External"/><Relationship Id="rId104" Type="http://schemas.openxmlformats.org/officeDocument/2006/relationships/hyperlink" Target="https://www.ipswich.gov.uk/planning-and-building-control/planning-policy/local-development-scheme" TargetMode="External"/><Relationship Id="rId125" Type="http://schemas.openxmlformats.org/officeDocument/2006/relationships/hyperlink" Target="https://www.n-kesteven.gov.uk/sites/default/files/2025-03/Central%20Lincolnshire%20Local%20Development%20Scheme%20March%202025.pdf" TargetMode="External"/><Relationship Id="rId146" Type="http://schemas.openxmlformats.org/officeDocument/2006/relationships/hyperlink" Target="https://www.sunderland.gov.uk/media/35141/Local-Development-Scheme-2025/pdf/LDS_February_2025.pdf?m=1741165256680" TargetMode="External"/><Relationship Id="rId167" Type="http://schemas.openxmlformats.org/officeDocument/2006/relationships/hyperlink" Target="https://www.northyorkmoors.org.uk/planning/policy/local-development-scheme-and-statement-of-community-involvement/local-development-scheme-and-statement-of-community-involvement" TargetMode="External"/><Relationship Id="rId188" Type="http://schemas.openxmlformats.org/officeDocument/2006/relationships/hyperlink" Target="https://docs.google.com/document/d/1u3C1P-9bBxQIoEOImmpATaNCbQg54ov17cQhP7p3EUc/edit?usp=sharing" TargetMode="External"/><Relationship Id="rId71" Type="http://schemas.openxmlformats.org/officeDocument/2006/relationships/hyperlink" Target="https://www.staffordbc.gov.uk/local-development-scheme" TargetMode="External"/><Relationship Id="rId92" Type="http://schemas.openxmlformats.org/officeDocument/2006/relationships/hyperlink" Target="https://local-plan-review-lancaster.hub.arcgis.com/pages/lds-timetable" TargetMode="External"/><Relationship Id="rId213" Type="http://schemas.openxmlformats.org/officeDocument/2006/relationships/hyperlink" Target="https://m.luton.gov.uk/Page/Show/Environment/Planning/Regional%20and%20local%20planning/local-plan-2031/Pages/default.aspx" TargetMode="External"/><Relationship Id="rId234" Type="http://schemas.openxmlformats.org/officeDocument/2006/relationships/hyperlink" Target="https://www.newforestnpa.gov.uk/app/uploads/2024/07/NFNPA-LDS-July-2024.pdf" TargetMode="External"/><Relationship Id="rId2" Type="http://schemas.openxmlformats.org/officeDocument/2006/relationships/hyperlink" Target="https://www.adur-worthing.gov.uk/worthing-ldf/local-development-scheme/" TargetMode="External"/><Relationship Id="rId29" Type="http://schemas.openxmlformats.org/officeDocument/2006/relationships/hyperlink" Target="https://www.staffordbc.gov.uk/sites/default/files/cme/DocMan1/Planning%20Policy/New%20Local%20Plan%20Scoping%20the%20Issues/Scoping%20the%20Issues%20Report%20for%20Consultation%20July%202018.pdf" TargetMode="External"/><Relationship Id="rId40" Type="http://schemas.openxmlformats.org/officeDocument/2006/relationships/hyperlink" Target="https://www.brent.gov.uk/localplan" TargetMode="External"/><Relationship Id="rId115" Type="http://schemas.openxmlformats.org/officeDocument/2006/relationships/hyperlink" Target="https://www.babergh.gov.uk/joint-local-plan" TargetMode="External"/><Relationship Id="rId136" Type="http://schemas.openxmlformats.org/officeDocument/2006/relationships/hyperlink" Target="https://www.wakefield.gov.uk/planning/planning-policy/local-plan-preparation-and-examination/local-development-scheme/" TargetMode="External"/><Relationship Id="rId157" Type="http://schemas.openxmlformats.org/officeDocument/2006/relationships/hyperlink" Target="https://www.redcar-cleveland.gov.uk/planning/local-plan/local-plan-documents-and-evidence/local-plan-development-scheme" TargetMode="External"/><Relationship Id="rId178" Type="http://schemas.openxmlformats.org/officeDocument/2006/relationships/hyperlink" Target="https://www.maldon.gov.uk/downloads/file/19866/local_development_scheme_-_february_2025" TargetMode="External"/><Relationship Id="rId61" Type="http://schemas.openxmlformats.org/officeDocument/2006/relationships/hyperlink" Target="http://www.southeastlincslocalplan.org/documents/" TargetMode="External"/><Relationship Id="rId82" Type="http://schemas.openxmlformats.org/officeDocument/2006/relationships/hyperlink" Target="https://www.reigate-banstead.gov.uk/downloads/file/7201/local_development_scheme_2022" TargetMode="External"/><Relationship Id="rId199" Type="http://schemas.openxmlformats.org/officeDocument/2006/relationships/hyperlink" Target="https://www.bracknell-forest.gov.uk/sites/default/files/2025-03/local-development-scheme-march-2025.pdf" TargetMode="External"/><Relationship Id="rId203" Type="http://schemas.openxmlformats.org/officeDocument/2006/relationships/hyperlink" Target="https://view.officeapps.live.com/op/view.aspx?src=https%3A%2F%2Fwww.wakefield.gov.uk%2Fmedia%2Fstnikjiy%2Flocal-development-scheme-2025.docx&amp;wdOrigin=BROWSELINK" TargetMode="External"/><Relationship Id="rId19" Type="http://schemas.openxmlformats.org/officeDocument/2006/relationships/hyperlink" Target="https://www.redbridge.gov.uk/planning-and-building/planning-policy/local-plan/" TargetMode="External"/><Relationship Id="rId224" Type="http://schemas.openxmlformats.org/officeDocument/2006/relationships/hyperlink" Target="https://durham.gov.uk/media/46287/County-Durham-Local-Development-Scheme-March-2025/pdf/CountyDurhamLocalDevelopmentSchemeMarch2025.pdf?m=1744890694817" TargetMode="External"/><Relationship Id="rId30" Type="http://schemas.openxmlformats.org/officeDocument/2006/relationships/hyperlink" Target="https://www.maldon.gov.uk/downloads/download/9264/local_development_scheme" TargetMode="External"/><Relationship Id="rId105" Type="http://schemas.openxmlformats.org/officeDocument/2006/relationships/hyperlink" Target="https://www.london.gov.uk/who-we-are/city-halls-partners/old-oak-and-park-royal-development-corporation-opdc/planning-policy/local-development-scheme-lds" TargetMode="External"/><Relationship Id="rId126" Type="http://schemas.openxmlformats.org/officeDocument/2006/relationships/hyperlink" Target="https://www.n-kesteven.gov.uk/central-lincolnshire/" TargetMode="External"/><Relationship Id="rId147" Type="http://schemas.openxmlformats.org/officeDocument/2006/relationships/hyperlink" Target="https://www.herefordshire.gov.uk/downloads/file/27309/local-development-scheme-march-2025" TargetMode="External"/><Relationship Id="rId168" Type="http://schemas.openxmlformats.org/officeDocument/2006/relationships/hyperlink" Target="https://www.northyorks.gov.uk/planning-and-conservation/planning-policy/north-yorkshire-local-plan" TargetMode="External"/><Relationship Id="rId51" Type="http://schemas.openxmlformats.org/officeDocument/2006/relationships/hyperlink" Target="https://www.lambeth.gov.uk/planning-building-control/planning-policy-guidance/lambeth-local-development-scheme" TargetMode="External"/><Relationship Id="rId72" Type="http://schemas.openxmlformats.org/officeDocument/2006/relationships/hyperlink" Target="https://www.westlancs.gov.uk/planning/planning-policy/the-local-plan/the-local-plan-2023-2040.aspx" TargetMode="External"/><Relationship Id="rId93" Type="http://schemas.openxmlformats.org/officeDocument/2006/relationships/hyperlink" Target="https://www.brighton-hove.gov.uk/planning/city-plan-2041" TargetMode="External"/><Relationship Id="rId189" Type="http://schemas.openxmlformats.org/officeDocument/2006/relationships/hyperlink" Target="https://www.hartlepool.gov.uk/download/downloads/id/661/hartlepool_local_development_scheme_-_dec_2025.pdf" TargetMode="External"/><Relationship Id="rId3" Type="http://schemas.openxmlformats.org/officeDocument/2006/relationships/hyperlink" Target="https://mhclg.sharepoint.com/sites/DevelopmentPlans/Shared%20Documents/Data%20and%20Analysis/LDS%20Approach/LDS%20screen%20captures/WYF19%20Wyre%20Forest%20LDS%20June%202019.PNG" TargetMode="External"/><Relationship Id="rId214" Type="http://schemas.openxmlformats.org/officeDocument/2006/relationships/hyperlink" Target="https://www.luton.gov.uk/Environment/Lists/LutonDocuments/PDF/Local%20Plan/local-development-scheme-July-2025.pdf" TargetMode="External"/><Relationship Id="rId235" Type="http://schemas.openxmlformats.org/officeDocument/2006/relationships/hyperlink" Target="https://www.stevenage.gov.uk/documents/planning-policy/local-development-scheme/local-development-scheme-june-2025.pdf" TargetMode="External"/><Relationship Id="rId116" Type="http://schemas.openxmlformats.org/officeDocument/2006/relationships/hyperlink" Target="https://www.babergh.gov.uk/documents/d/asset-library-54706/babergh-and-mid-suffolk-joint-local-development-scheme-2025-2029" TargetMode="External"/><Relationship Id="rId137" Type="http://schemas.openxmlformats.org/officeDocument/2006/relationships/hyperlink" Target="https://www.thanet.gov.uk/wp-content/uploads/2025/03/LDS-Feb-2025.pdf" TargetMode="External"/><Relationship Id="rId158" Type="http://schemas.openxmlformats.org/officeDocument/2006/relationships/hyperlink" Target="https://www.pendle.gov.uk/downloads/file/7888/local_development_scheme_eighth_revision_2024" TargetMode="External"/><Relationship Id="rId20" Type="http://schemas.openxmlformats.org/officeDocument/2006/relationships/hyperlink" Target="https://mhclg.sharepoint.com/:i:/s/DevelopmentPlans/EdcRhgEU_hlFjb36vgyzaoUBF_ubm-aDB8BOiyxOIu5lbA?e=g19xKh" TargetMode="External"/><Relationship Id="rId41" Type="http://schemas.openxmlformats.org/officeDocument/2006/relationships/hyperlink" Target="https://www.lewes-eastbourne.gov.uk/planning-policy/local-development-scheme/" TargetMode="External"/><Relationship Id="rId62" Type="http://schemas.openxmlformats.org/officeDocument/2006/relationships/hyperlink" Target="https://hackney.gov.uk/planning-policy" TargetMode="External"/><Relationship Id="rId83" Type="http://schemas.openxmlformats.org/officeDocument/2006/relationships/hyperlink" Target="https://www.wyre.gov.uk/local-plan/local-development-scheme/1" TargetMode="External"/><Relationship Id="rId179" Type="http://schemas.openxmlformats.org/officeDocument/2006/relationships/hyperlink" Target="https://storymaps.arcgis.com/stories/173d8dad69414f60acd8ecb9306a37cc" TargetMode="External"/><Relationship Id="rId190" Type="http://schemas.openxmlformats.org/officeDocument/2006/relationships/hyperlink" Target="https://www.cotswold.gov.uk/media/yhvhtfeb/local-development-scheme-mar-2025.pdf" TargetMode="External"/><Relationship Id="rId204" Type="http://schemas.openxmlformats.org/officeDocument/2006/relationships/hyperlink" Target="https://www.guildford.gov.uk/media/36649/LDS-March-2025/pdf/LDS_March_2025_final_v2.pdf?m=1740649863927" TargetMode="External"/><Relationship Id="rId225" Type="http://schemas.openxmlformats.org/officeDocument/2006/relationships/hyperlink" Target="https://democracy.york.gov.uk/documents/s182417/Annex%20B%20City%20of%20York%20Interim%20Local%20Development%20Scheme%20April%202025.pdf"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localplan.gravesham.gov.uk/consult.ti/system/listConsultations?type=all" TargetMode="External"/><Relationship Id="rId671" Type="http://schemas.openxmlformats.org/officeDocument/2006/relationships/hyperlink" Target="https://www.cotswold.gov.uk/media/yhvhtfeb/local-development-scheme-mar-2025.pdf" TargetMode="External"/><Relationship Id="rId21" Type="http://schemas.openxmlformats.org/officeDocument/2006/relationships/hyperlink" Target="https://www.islington.gov.uk/planning/planning-policy/islington-local-plan" TargetMode="External"/><Relationship Id="rId324" Type="http://schemas.openxmlformats.org/officeDocument/2006/relationships/hyperlink" Target="https://www.hounslow.gov.uk/info/20167/local_plan/1549/local_plan_review/2" TargetMode="External"/><Relationship Id="rId531" Type="http://schemas.openxmlformats.org/officeDocument/2006/relationships/hyperlink" Target="https://legacy.tendringdc.gov.uk/sites/default/files/documents/planning/planning%20policy/Tendring%20District%20Council%20-%20Local%20Development%20Scheme%202025-2028.pdf" TargetMode="External"/><Relationship Id="rId629" Type="http://schemas.openxmlformats.org/officeDocument/2006/relationships/hyperlink" Target="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 TargetMode="External"/><Relationship Id="rId170" Type="http://schemas.openxmlformats.org/officeDocument/2006/relationships/hyperlink" Target="https://www.portsmouth.gov.uk/services/development-and-planning/planning-policy/local-development-scheme/" TargetMode="External"/><Relationship Id="rId268" Type="http://schemas.openxmlformats.org/officeDocument/2006/relationships/hyperlink" Target="https://www.cotswold.gov.uk/planning-and-building/planning-policy/local-plan-update-and-supporting-information/" TargetMode="External"/><Relationship Id="rId475" Type="http://schemas.openxmlformats.org/officeDocument/2006/relationships/hyperlink" Target="https://www.derbyshiredales.gov.uk/documents/derbyshire-dales-local-plan-review-a-new-approach-to-housing-consultation-may-2024-leaflet-pdf-2mb/download" TargetMode="External"/><Relationship Id="rId682" Type="http://schemas.openxmlformats.org/officeDocument/2006/relationships/hyperlink" Target="https://www.woking2027.info/lds/LDS2024" TargetMode="External"/><Relationship Id="rId32" Type="http://schemas.openxmlformats.org/officeDocument/2006/relationships/hyperlink" Target="https://www.northumberland.gov.uk/Planning/Planning-policy/Plan.aspx" TargetMode="External"/><Relationship Id="rId128" Type="http://schemas.openxmlformats.org/officeDocument/2006/relationships/hyperlink" Target="https://www.solihull.gov.uk/Portals/0/Planning/Local_Development_Scheme_Jan_2020.pdf" TargetMode="External"/><Relationship Id="rId335" Type="http://schemas.openxmlformats.org/officeDocument/2006/relationships/hyperlink" Target="https://www.brighton-hove.gov.uk/planning/planning-policy/local-development-scheme-2023-2026" TargetMode="External"/><Relationship Id="rId542" Type="http://schemas.openxmlformats.org/officeDocument/2006/relationships/hyperlink" Target="https://www.bolsover.gov.uk/services/p/planning-policy/local-development-scheme" TargetMode="External"/><Relationship Id="rId181" Type="http://schemas.openxmlformats.org/officeDocument/2006/relationships/hyperlink" Target="https://www.ashfield.gov.uk/planning-building-control/local-plan/emerging-local-plan/" TargetMode="External"/><Relationship Id="rId402" Type="http://schemas.openxmlformats.org/officeDocument/2006/relationships/hyperlink" Target="https://www.camden.gov.uk/planning-guidance?inheritRedirect=true" TargetMode="External"/><Relationship Id="rId279" Type="http://schemas.openxmlformats.org/officeDocument/2006/relationships/hyperlink" Target="https://www.cheshirewestandchester.gov.uk/your-council/policies-and-performance/council-plans-policies-and-strategies/planning-policy/local-plan" TargetMode="External"/><Relationship Id="rId486" Type="http://schemas.openxmlformats.org/officeDocument/2006/relationships/hyperlink" Target="https://www.basildon.gov.uk/media/12309/Basildon-Borough-Council-Local-Development-Scheme-2025-2026/pdf/Basildon_Borough_Council_Local_Development_Scheme_2025_-_2026.pdf?m=1741170608217" TargetMode="External"/><Relationship Id="rId693" Type="http://schemas.openxmlformats.org/officeDocument/2006/relationships/hyperlink" Target="https://www.bromsgrove.gov.uk/media/pwonbj5u/bdc-lds-2025-version-final.pdf" TargetMode="External"/><Relationship Id="rId707" Type="http://schemas.openxmlformats.org/officeDocument/2006/relationships/hyperlink" Target="https://www.brighton-hove.gov.uk/planning/planning-policy/local-development-scheme-2025-2028" TargetMode="External"/><Relationship Id="rId43" Type="http://schemas.openxmlformats.org/officeDocument/2006/relationships/hyperlink" Target="https://www.n-kesteven.gov.uk/central-lincolnshire/" TargetMode="External"/><Relationship Id="rId139" Type="http://schemas.openxmlformats.org/officeDocument/2006/relationships/hyperlink" Target="https://erewash.gov.uk/images/Planning_Policy/Local_Development_Scheme_update_2021.pdf" TargetMode="External"/><Relationship Id="rId346" Type="http://schemas.openxmlformats.org/officeDocument/2006/relationships/hyperlink" Target="https://www.telford.gov.uk/info/20451/development_plans/542/local_development_scheme" TargetMode="External"/><Relationship Id="rId553" Type="http://schemas.openxmlformats.org/officeDocument/2006/relationships/hyperlink" Target="https://www.brentwood.gov.uk/media/942" TargetMode="External"/><Relationship Id="rId192" Type="http://schemas.openxmlformats.org/officeDocument/2006/relationships/hyperlink" Target="https://www.lewes-eastbourne.gov.uk/planning-policy/local-development-scheme/" TargetMode="External"/><Relationship Id="rId206" Type="http://schemas.openxmlformats.org/officeDocument/2006/relationships/hyperlink" Target="https://www.peterborough.gov.uk/council/planning-and-development/planning-policies/local-plan-monitoring" TargetMode="External"/><Relationship Id="rId413" Type="http://schemas.openxmlformats.org/officeDocument/2006/relationships/hyperlink" Target="https://www.southwarwickshire.org.uk/swlp/" TargetMode="External"/><Relationship Id="rId497" Type="http://schemas.openxmlformats.org/officeDocument/2006/relationships/hyperlink" Target="https://www.wigan.gov.uk/Council/Consultations/Future-plan/Consultation-on-the-Wigan-Local-Plan.aspx" TargetMode="External"/><Relationship Id="rId620" Type="http://schemas.openxmlformats.org/officeDocument/2006/relationships/hyperlink" Target="https://www.milton-keynes.gov.uk/planning-and-building/planning-policy/local-development-scheme" TargetMode="External"/><Relationship Id="rId718" Type="http://schemas.openxmlformats.org/officeDocument/2006/relationships/hyperlink" Target="https://crawley.gov.uk/sites/default/files/2025-03/Local%20Development%20Scheme.pdf" TargetMode="External"/><Relationship Id="rId357" Type="http://schemas.openxmlformats.org/officeDocument/2006/relationships/hyperlink" Target="https://www.sefton.gov.uk/media/tqbp05ap/local-development-scheme2025_28-february2025.pdf" TargetMode="External"/><Relationship Id="rId54" Type="http://schemas.openxmlformats.org/officeDocument/2006/relationships/hyperlink" Target="https://mhclg.sharepoint.com/:i:/s/DevelopmentPlans/ES46uKmRd6hEr2Yucn93WaIBRJS1vI2S67DlIIR89FpIzw?e=ewZgXt" TargetMode="External"/><Relationship Id="rId217" Type="http://schemas.openxmlformats.org/officeDocument/2006/relationships/hyperlink" Target="https://www.burnley.gov.uk/residents/planning/planning-policies/burnleys-local-development-scheme-lds" TargetMode="External"/><Relationship Id="rId564" Type="http://schemas.openxmlformats.org/officeDocument/2006/relationships/hyperlink" Target="https://www.southkesteven.gov.uk/sites/default/files/2025-02/Local%20Development%20Scheme%202025%20-%202028.pdf" TargetMode="External"/><Relationship Id="rId424" Type="http://schemas.openxmlformats.org/officeDocument/2006/relationships/hyperlink" Target="https://www.medway.gov.uk/info/200149/planning_policy/597/local_development_scheme_and_monitoring" TargetMode="External"/><Relationship Id="rId631" Type="http://schemas.openxmlformats.org/officeDocument/2006/relationships/hyperlink" Target="https://lewisham.gov.uk/-/media/services/planning/planning-policy/local-plan/local-development-scheme-2025-7-january-2025.pdf" TargetMode="External"/><Relationship Id="rId729" Type="http://schemas.openxmlformats.org/officeDocument/2006/relationships/hyperlink" Target="https://gedling.inconsult.uk/GLDPIO" TargetMode="External"/><Relationship Id="rId270" Type="http://schemas.openxmlformats.org/officeDocument/2006/relationships/hyperlink" Target="https://www.staffordbc.gov.uk/local-development-scheme" TargetMode="External"/><Relationship Id="rId65" Type="http://schemas.openxmlformats.org/officeDocument/2006/relationships/hyperlink" Target="http://democracy.sheffield.gov.uk/ieDecisionDetails.aspx?Id=2397" TargetMode="External"/><Relationship Id="rId130" Type="http://schemas.openxmlformats.org/officeDocument/2006/relationships/hyperlink" Target="https://gnplan.inconsult.uk/consult.ti/gnspgo/consultationHome" TargetMode="External"/><Relationship Id="rId368" Type="http://schemas.openxmlformats.org/officeDocument/2006/relationships/hyperlink" Target="https://www.whitehorsedc.gov.uk/vale-of-white-horse-district-council/planning-and-development/local-plan-and-planning-policies/lds/" TargetMode="External"/><Relationship Id="rId575" Type="http://schemas.openxmlformats.org/officeDocument/2006/relationships/hyperlink" Target="https://rdcpublic.blob.core.windows.net/website-uploads/2025/03/Local-Development-Scheme-2025.pdf" TargetMode="External"/><Relationship Id="rId228" Type="http://schemas.openxmlformats.org/officeDocument/2006/relationships/hyperlink" Target="https://www.guildford.gov.uk/lds" TargetMode="External"/><Relationship Id="rId435" Type="http://schemas.openxmlformats.org/officeDocument/2006/relationships/hyperlink" Target="https://www.cornwall.gov.uk/media/c22phsr0/cornwall-local-development-scheme-january-2025.pdf" TargetMode="External"/><Relationship Id="rId642" Type="http://schemas.openxmlformats.org/officeDocument/2006/relationships/hyperlink" Target="https://www.kingston.gov.uk/downloads/file/3030/rbk-local-development-scheme-february-2024-" TargetMode="External"/><Relationship Id="rId281" Type="http://schemas.openxmlformats.org/officeDocument/2006/relationships/hyperlink" Target="https://www.westlancs.gov.uk/planning/planning-policy/the-local-plan/the-local-plan-2023-2040.aspx" TargetMode="External"/><Relationship Id="rId502" Type="http://schemas.openxmlformats.org/officeDocument/2006/relationships/hyperlink" Target="https://consult.rbwm.gov.uk/file/6466588?_gl=1*1abjnby*_ga*NjIwNjkxNDc5LjE3NDQxMTA5NjE.*_ga_B1S76ZFQXK*MTc0NDExMDk2MC4xLjEuMTc0NDExMTAwMy4wLjAuMA.." TargetMode="External"/><Relationship Id="rId76" Type="http://schemas.openxmlformats.org/officeDocument/2006/relationships/hyperlink" Target="https://lewisham.gov.uk/myservices/planning/policy/planning/lewisham-local-plan---consultation-on-main-issues" TargetMode="External"/><Relationship Id="rId141" Type="http://schemas.openxmlformats.org/officeDocument/2006/relationships/hyperlink" Target="https://www.newark-sherwooddc.gov.uk/ldf/" TargetMode="External"/><Relationship Id="rId379" Type="http://schemas.openxmlformats.org/officeDocument/2006/relationships/hyperlink" Target="https://www.buckinghamshire.gov.uk/planning-and-building-control/local-development-plans-info/local-development-scheme/plans-we-will-work-on/" TargetMode="External"/><Relationship Id="rId586" Type="http://schemas.openxmlformats.org/officeDocument/2006/relationships/hyperlink" Target="https://cccandpcc.sharepoint.com/:f:/s/PCCPlanningPolicyPublicData/EkZw8jF7MKlFr2BVltRgL80BH_LKlajS2-NS7zXWA8JksQ" TargetMode="External"/><Relationship Id="rId7" Type="http://schemas.openxmlformats.org/officeDocument/2006/relationships/hyperlink" Target="https://www.sstaffs.gov.uk/planning/local-development-scheme.cfm" TargetMode="External"/><Relationship Id="rId239" Type="http://schemas.openxmlformats.org/officeDocument/2006/relationships/hyperlink" Target="https://www.hounslow.gov.uk/info/20167/local_plan/2483/local_development_scheme" TargetMode="External"/><Relationship Id="rId446" Type="http://schemas.openxmlformats.org/officeDocument/2006/relationships/hyperlink" Target="https://tunbridgewells.gov.uk/planning/planning-policy/local-development-scheme" TargetMode="External"/><Relationship Id="rId653" Type="http://schemas.openxmlformats.org/officeDocument/2006/relationships/hyperlink" Target="https://www.haringey.gov.uk/sites/default/files/2025-04/haringey-lds-march-2025.pdf" TargetMode="External"/><Relationship Id="rId292" Type="http://schemas.openxmlformats.org/officeDocument/2006/relationships/hyperlink" Target="https://centrallocalplan.lancashire.gov.uk/documents/local-development-scheme-2024/" TargetMode="External"/><Relationship Id="rId306" Type="http://schemas.openxmlformats.org/officeDocument/2006/relationships/hyperlink" Target="https://www.hillingdon.gov.uk/local-plan" TargetMode="External"/><Relationship Id="rId87" Type="http://schemas.openxmlformats.org/officeDocument/2006/relationships/hyperlink" Target="https://www.richmondshire.gov.uk/planning/planning-policy/local-development-scheme/" TargetMode="External"/><Relationship Id="rId513" Type="http://schemas.openxmlformats.org/officeDocument/2006/relationships/hyperlink" Target="https://www.warwickdc.gov.uk/downloads/download/420/local_development_scheme" TargetMode="External"/><Relationship Id="rId597" Type="http://schemas.openxmlformats.org/officeDocument/2006/relationships/hyperlink" Target="https://www.norwich.gov.uk/download/downloads/id/1671/local_development_scheme_lds_-_march_2025.pdf" TargetMode="External"/><Relationship Id="rId720" Type="http://schemas.openxmlformats.org/officeDocument/2006/relationships/hyperlink" Target="https://www.dartmoor.gov.uk/living-and-working/business/planning-policy/local-plan-review" TargetMode="External"/><Relationship Id="rId152" Type="http://schemas.openxmlformats.org/officeDocument/2006/relationships/hyperlink" Target="https://blackcountryplan.dudley.gov.uk/t2/p1/" TargetMode="External"/><Relationship Id="rId457" Type="http://schemas.openxmlformats.org/officeDocument/2006/relationships/hyperlink" Target="https://www.warrington.gov.uk/local-development-scheme" TargetMode="External"/><Relationship Id="rId664" Type="http://schemas.openxmlformats.org/officeDocument/2006/relationships/hyperlink" Target="https://www.rugby.gov.uk/documents/20124/56946236/Preferred+option+consultation+document+March+2025+FINAL.pdf/c7523341-6de2-bd36-07d2-39568e665d5a?t=1750865967744" TargetMode="External"/><Relationship Id="rId14" Type="http://schemas.openxmlformats.org/officeDocument/2006/relationships/hyperlink" Target="https://teams.microsoft.com/_" TargetMode="External"/><Relationship Id="rId317" Type="http://schemas.openxmlformats.org/officeDocument/2006/relationships/hyperlink" Target="https://www.hull.gov.uk/planning-applications/local-development-scheme" TargetMode="External"/><Relationship Id="rId524" Type="http://schemas.openxmlformats.org/officeDocument/2006/relationships/hyperlink" Target="https://cdn.threerivers.gov.uk/files/2024/12/24377cf0-bee1-11ef-9e6f-23f6ad693d1c-FINAL%20DEC%202024%20LDS.pdf" TargetMode="External"/><Relationship Id="rId731" Type="http://schemas.openxmlformats.org/officeDocument/2006/relationships/hyperlink" Target="https://www.gedling.gov.uk/media/gedlingboroughcouncil/documents/planningpolicy/consultations/LDS%202025.pdf" TargetMode="External"/><Relationship Id="rId98" Type="http://schemas.openxmlformats.org/officeDocument/2006/relationships/hyperlink" Target="https://www.carlisle.gov.uk/planning-policy/Plans-In-Preparation/Local-Development-Scheme-LDS" TargetMode="External"/><Relationship Id="rId163" Type="http://schemas.openxmlformats.org/officeDocument/2006/relationships/hyperlink" Target="https://eastdevon.gov.uk/planning/planning-policy/policy-work-whats-new/what-policy-documents-will-we-produce-and-how-will-we-consult-on-them/local-development-scheme/" TargetMode="External"/><Relationship Id="rId370" Type="http://schemas.openxmlformats.org/officeDocument/2006/relationships/hyperlink" Target="https://www.rugby.gov.uk/w/local-development-scheme" TargetMode="External"/><Relationship Id="rId230" Type="http://schemas.openxmlformats.org/officeDocument/2006/relationships/hyperlink" Target="https://www.fenland.gov.uk/newlocalplan" TargetMode="External"/><Relationship Id="rId468" Type="http://schemas.openxmlformats.org/officeDocument/2006/relationships/hyperlink" Target="https://www.darlington.gov.uk/media/22666/lds-feb-2025.pdf" TargetMode="External"/><Relationship Id="rId675" Type="http://schemas.openxmlformats.org/officeDocument/2006/relationships/hyperlink" Target="https://www.blaby.gov.uk/media/i0of4qyl/blaby-district-local-plan-local-development-scheme-2025.pdf" TargetMode="External"/><Relationship Id="rId25" Type="http://schemas.openxmlformats.org/officeDocument/2006/relationships/hyperlink" Target="https://www.newforestnpa.gov.uk/planning/policies-in-detail/" TargetMode="External"/><Relationship Id="rId328" Type="http://schemas.openxmlformats.org/officeDocument/2006/relationships/hyperlink" Target="https://www.breckland.gov.uk/article/19942/Local-Plan-Full-Update-2024" TargetMode="External"/><Relationship Id="rId535" Type="http://schemas.openxmlformats.org/officeDocument/2006/relationships/hyperlink" Target="https://www.tandridge.gov.uk/Portals/0/Documents/Planning%20and%20building/Planning%20strategies%20and%20policies/Local-Development-Scheme-Feb25.pdf?ver=Yfca947nJJgf62_IL-DzBQ%3d%3d" TargetMode="External"/><Relationship Id="rId742" Type="http://schemas.openxmlformats.org/officeDocument/2006/relationships/hyperlink" Target="https://www.dover.gov.uk/Planning/Planning-Policy/District-Local-Plan/FINALV-LDS-2025.pdf" TargetMode="External"/><Relationship Id="rId174" Type="http://schemas.openxmlformats.org/officeDocument/2006/relationships/hyperlink" Target="https://www.midsussex.gov.uk/planning-building/mid-sussex-district-plan/district-plan-review/" TargetMode="External"/><Relationship Id="rId381" Type="http://schemas.openxmlformats.org/officeDocument/2006/relationships/hyperlink" Target="https://www.derby.gov.uk/environment-and-planning/planning/local-plan/emerging/" TargetMode="External"/><Relationship Id="rId602" Type="http://schemas.openxmlformats.org/officeDocument/2006/relationships/hyperlink" Target="https://www.nwleics.gov.uk/files/documents/local_development_scheme_february_2025/LDS2025%20V1.pdf" TargetMode="External"/><Relationship Id="rId241" Type="http://schemas.openxmlformats.org/officeDocument/2006/relationships/hyperlink" Target="https://www.somerset.gov.uk/planning-buildings-and-land/local-development-scheme/" TargetMode="External"/><Relationship Id="rId479" Type="http://schemas.openxmlformats.org/officeDocument/2006/relationships/hyperlink" Target="https://www.nuneatonandbedworth.gov.uk/downloads/file/1638/local-development-scheme-2025-" TargetMode="External"/><Relationship Id="rId686" Type="http://schemas.openxmlformats.org/officeDocument/2006/relationships/hyperlink" Target="https://www.folkestone-hythe.gov.uk/planning-policy/monitoring-planning-policies" TargetMode="External"/><Relationship Id="rId36" Type="http://schemas.openxmlformats.org/officeDocument/2006/relationships/hyperlink" Target="https://www.queenelizabetholympicpark.co.uk/planning-authority/planning-policy/local-plan-review" TargetMode="External"/><Relationship Id="rId339" Type="http://schemas.openxmlformats.org/officeDocument/2006/relationships/hyperlink" Target="https://www.hinckley-bosworth.gov.uk/info/200398/local_plan_review_2020_to_2041/2004/regulation_18_consultation_2024" TargetMode="External"/><Relationship Id="rId546" Type="http://schemas.openxmlformats.org/officeDocument/2006/relationships/hyperlink" Target="https://www.staffsmoorlands.gov.uk/media/2923/Local-Development-Scheme/pdf/s3SM_Local_Development_Scheme_2025.pdf?m=1740758185180" TargetMode="External"/><Relationship Id="rId753" Type="http://schemas.openxmlformats.org/officeDocument/2006/relationships/table" Target="../tables/table4.xml"/><Relationship Id="rId101" Type="http://schemas.openxmlformats.org/officeDocument/2006/relationships/hyperlink" Target="https://www.bournemouth.gov.uk/planningbuilding/PlanningPolicy/bcp-local-plan/local-development-scheme.aspx" TargetMode="External"/><Relationship Id="rId185" Type="http://schemas.openxmlformats.org/officeDocument/2006/relationships/hyperlink" Target="https://teams.microsoft.com/_" TargetMode="External"/><Relationship Id="rId406" Type="http://schemas.openxmlformats.org/officeDocument/2006/relationships/hyperlink" Target="https://www.lichfielddc.gov.uk/downloads/file/2659/local-plan-2043-issues-options" TargetMode="External"/><Relationship Id="rId392" Type="http://schemas.openxmlformats.org/officeDocument/2006/relationships/hyperlink" Target="https://www.eastleigh.gov.uk/planning-and-building/planning-policy-and-implementation/local-plan/local-plan-review/local-development-scheme" TargetMode="External"/><Relationship Id="rId613" Type="http://schemas.openxmlformats.org/officeDocument/2006/relationships/hyperlink" Target="https://www.northdevon.gov.uk/council/strategies-plans-and-policies/environment-and-planning-policies/local-plan/local-development-scheme-lds" TargetMode="External"/><Relationship Id="rId697" Type="http://schemas.openxmlformats.org/officeDocument/2006/relationships/hyperlink" Target="https://consultation.dorsetcouncil.gov.uk/spatial-planning/dorset-council-local-plan-consultation-2025/" TargetMode="External"/><Relationship Id="rId252" Type="http://schemas.openxmlformats.org/officeDocument/2006/relationships/hyperlink" Target="http://www.southeastlincslocalplan.org/documents/" TargetMode="External"/><Relationship Id="rId47" Type="http://schemas.openxmlformats.org/officeDocument/2006/relationships/hyperlink" Target="https://mhclg.sharepoint.com/:i:/s/DevelopmentPlans/EdcRhgEU_hlFjb36vgyzaoUBF_ubm-aDB8BOiyxOIu5lbA?e=g19xKh" TargetMode="External"/><Relationship Id="rId112" Type="http://schemas.openxmlformats.org/officeDocument/2006/relationships/hyperlink" Target="https://www.somersetwestandtaunton.gov.uk/media/1953/district-wide-lp-ctte-report-lds-appendix-1-july-2019-final-published-version.pdf" TargetMode="External"/><Relationship Id="rId557" Type="http://schemas.openxmlformats.org/officeDocument/2006/relationships/hyperlink" Target="https://www.southwark.gov.uk/planning-and-building-control/planning-policy-and-guidance/local-development-scheme-2019-2022" TargetMode="External"/><Relationship Id="rId196" Type="http://schemas.openxmlformats.org/officeDocument/2006/relationships/hyperlink" Target="https://www.threerivers.gov.uk/services/planning/planning-policy/local-development-scheme" TargetMode="External"/><Relationship Id="rId417" Type="http://schemas.openxmlformats.org/officeDocument/2006/relationships/hyperlink" Target="https://www.brighton-hove.gov.uk/planning/city-plan-2041" TargetMode="External"/><Relationship Id="rId624" Type="http://schemas.openxmlformats.org/officeDocument/2006/relationships/hyperlink" Target="https://www.meltonplan.co.uk/issues-and-options" TargetMode="External"/><Relationship Id="rId263" Type="http://schemas.openxmlformats.org/officeDocument/2006/relationships/hyperlink" Target="https://www.stevenage.gov.uk/planning-and-building-control/planning-policy/local-development-scheme" TargetMode="External"/><Relationship Id="rId470" Type="http://schemas.openxmlformats.org/officeDocument/2006/relationships/hyperlink" Target="https://www.shropshire.gov.uk/planning-policy/local-planning/local-plan-review/local-development-scheme-lds/" TargetMode="External"/><Relationship Id="rId58" Type="http://schemas.openxmlformats.org/officeDocument/2006/relationships/hyperlink" Target="https://www.royalgreenwich.gov.uk/downloads/file/6011/local_development_scheme_2024" TargetMode="External"/><Relationship Id="rId123"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30" Type="http://schemas.openxmlformats.org/officeDocument/2006/relationships/hyperlink" Target="https://sdnpalocalplanreview.commonplace.is/proposals/keyinformation/step2" TargetMode="External"/><Relationship Id="rId568" Type="http://schemas.openxmlformats.org/officeDocument/2006/relationships/hyperlink" Target="https://beta.southglos.gov.uk/static/0f66a2f75877cf55aaaba3fcbaacc618/Local-Plan-Delivery-Programme-2025-2028.pdf" TargetMode="External"/><Relationship Id="rId428" Type="http://schemas.openxmlformats.org/officeDocument/2006/relationships/hyperlink" Target="https://www.newforestnpa.gov.uk/app/uploads/2024/07/NFNPA-LDS-July-2024.pdf" TargetMode="External"/><Relationship Id="rId635" Type="http://schemas.openxmlformats.org/officeDocument/2006/relationships/hyperlink" Target="https://local-plan-review-lancaster.hub.arcgis.com/pages/lds-timetable" TargetMode="External"/><Relationship Id="rId274" Type="http://schemas.openxmlformats.org/officeDocument/2006/relationships/hyperlink" Target="https://www.canterbury.gov.uk/planning-and-building/new-local-plan-2040/local-plan-evidence-strategies/" TargetMode="External"/><Relationship Id="rId481" Type="http://schemas.openxmlformats.org/officeDocument/2006/relationships/hyperlink" Target="https://www.rushcliffe.gov.uk/media/0sbf1hvn/rbc-local-development-scheme-2025_final.pdf" TargetMode="External"/><Relationship Id="rId702" Type="http://schemas.openxmlformats.org/officeDocument/2006/relationships/hyperlink" Target="https://www.swdevelopmentplan.org/component/fileman/file/Final%20Local%20Development%20Scheme%202023.pdf?routed=1&amp;container=fileman-files" TargetMode="External"/><Relationship Id="rId69" Type="http://schemas.openxmlformats.org/officeDocument/2006/relationships/hyperlink" Target="https://mhclg.sharepoint.com/sites/DevelopmentPlans/Shared%20Documents/Data%20and%20Analysis/Planning%20Data%20Unit/LDS%20&amp;%20Reg%2018%20Monitoring/LDS%20Screenshots/BAR20%20-%20Barnet%20LDS%20Jan%202020.PNG" TargetMode="External"/><Relationship Id="rId134" Type="http://schemas.openxmlformats.org/officeDocument/2006/relationships/hyperlink" Target="https://www.derbyshiredales.gov.uk/planning-a-building-control/planning-policy/local-development-scheme" TargetMode="External"/><Relationship Id="rId579" Type="http://schemas.openxmlformats.org/officeDocument/2006/relationships/hyperlink" Target="https://www.richmond.gov.uk/media/z0wdllds/local_development_scheme.pdf" TargetMode="External"/><Relationship Id="rId341" Type="http://schemas.openxmlformats.org/officeDocument/2006/relationships/hyperlink" Target="https://swale.gov.uk/planning-and-regeneration/local-plans/local-plan-review" TargetMode="External"/><Relationship Id="rId439" Type="http://schemas.openxmlformats.org/officeDocument/2006/relationships/hyperlink" Target="https://www.stockton.gov.uk/media/2522/Local-Development-Scheme-2016-to-2019/pdf/local-development-scheme-2016-2019.pdf?m=637810628714200000" TargetMode="External"/><Relationship Id="rId646" Type="http://schemas.openxmlformats.org/officeDocument/2006/relationships/hyperlink" Target="https://www.hyndburnbc.gov.uk/local-development-scheme/" TargetMode="External"/><Relationship Id="rId201" Type="http://schemas.openxmlformats.org/officeDocument/2006/relationships/hyperlink" Target="https://www.e-lindsey.gov.uk/article/6201/Local-Development-Scheme" TargetMode="External"/><Relationship Id="rId285" Type="http://schemas.openxmlformats.org/officeDocument/2006/relationships/hyperlink" Target="https://www.westnorthants.gov.uk/planning-policy/new-local-plan-west-northamptonshire" TargetMode="External"/><Relationship Id="rId506" Type="http://schemas.openxmlformats.org/officeDocument/2006/relationships/hyperlink" Target="https://www.n-kesteven.gov.uk/sites/default/files/2025-03/Central%20Lincolnshire%20Local%20Development%20Scheme%20March%202025.pdf" TargetMode="External"/><Relationship Id="rId492" Type="http://schemas.openxmlformats.org/officeDocument/2006/relationships/hyperlink" Target="https://www.lbbd.gov.uk/sites/default/files/2025-02/LDS%20February%202025%20Update.pdf" TargetMode="External"/><Relationship Id="rId713" Type="http://schemas.openxmlformats.org/officeDocument/2006/relationships/hyperlink" Target="https://www.newcastle-staffs.gov.uk/downloads/download/132/local-development-scheme" TargetMode="External"/><Relationship Id="rId145" Type="http://schemas.openxmlformats.org/officeDocument/2006/relationships/hyperlink" Target="https://www.scarborough.gov.uk/home/planning/planning-policy/local-development-scheme" TargetMode="External"/><Relationship Id="rId352" Type="http://schemas.openxmlformats.org/officeDocument/2006/relationships/hyperlink" Target="https://www.testvalley.gov.uk/planning-services/planningpolicy/lds" TargetMode="External"/><Relationship Id="rId212" Type="http://schemas.openxmlformats.org/officeDocument/2006/relationships/hyperlink" Target="https://www.meltonplan.co.uk/lds" TargetMode="External"/><Relationship Id="rId657" Type="http://schemas.openxmlformats.org/officeDocument/2006/relationships/hyperlink" Target="https://www.castlepoint.gov.uk/download/local-development-scheme-january-2025pdf.pdf?ver=14592&amp;doc=docm93jijm4n8645.pdf" TargetMode="External"/><Relationship Id="rId296" Type="http://schemas.openxmlformats.org/officeDocument/2006/relationships/hyperlink" Target="https://centrallocalplan.lancashire.gov.uk/documents/local-development-scheme-2024/" TargetMode="External"/><Relationship Id="rId517" Type="http://schemas.openxmlformats.org/officeDocument/2006/relationships/hyperlink" Target="https://www.gateshead.gov.uk/article/3010/Local-Development-Scheme" TargetMode="External"/><Relationship Id="rId724" Type="http://schemas.openxmlformats.org/officeDocument/2006/relationships/hyperlink" Target="https://www.cumberland.gov.uk/planning-and-building-control/planning-policy/cumberland-local-plan-issues-and-options-consultation" TargetMode="External"/><Relationship Id="rId60" Type="http://schemas.openxmlformats.org/officeDocument/2006/relationships/hyperlink" Target="https://mhclg.sharepoint.com/sites/DevelopmentPlans/Shared%20Documents/Data%20and%20Analysis/LDS%20Approach/LDS%20screen%20captures/MER19%20-%20Merton%20LDS%20July%202019.PNG" TargetMode="External"/><Relationship Id="rId156" Type="http://schemas.openxmlformats.org/officeDocument/2006/relationships/hyperlink" Target="https://www.southampton.gov.uk/planning/planning-policy/emerging-plans/cityvision/documentslibrary/" TargetMode="External"/><Relationship Id="rId363" Type="http://schemas.openxmlformats.org/officeDocument/2006/relationships/hyperlink" Target="https://www.rutland.gov.uk/planning-building-control/local-plan/new-local-plan/local-development-scheme-new-local-plan" TargetMode="External"/><Relationship Id="rId570" Type="http://schemas.openxmlformats.org/officeDocument/2006/relationships/hyperlink" Target="https://www.google.co.uk/url?sa=t&amp;rct=j&amp;q=&amp;esrc=s&amp;source=web&amp;cd=&amp;ved=2ahUKEwik_f2f0Y6NAxVHWEEAHdQZFucQFnoECA8QAQ&amp;url=https%3A%2F%2Fwww.southderbyshire.gov.uk%2Fassets%2Fattach%2F10807%2FLocal-Development-Scheme-2022-to-2025.pdf&amp;usg=AOvVaw0yVFfo_oIjAoVE989nxxvI&amp;opi=89978449" TargetMode="External"/><Relationship Id="rId223" Type="http://schemas.openxmlformats.org/officeDocument/2006/relationships/hyperlink" Target="https://www.swhertsplan.com/" TargetMode="External"/><Relationship Id="rId430" Type="http://schemas.openxmlformats.org/officeDocument/2006/relationships/hyperlink" Target="https://www.runnymede.gov.uk/downloads/file/2477/runnymede-lds-2024-2028" TargetMode="External"/><Relationship Id="rId668" Type="http://schemas.openxmlformats.org/officeDocument/2006/relationships/hyperlink" Target="https://www.gravesham.gov.uk/downloads/file/910/local-development-scheme" TargetMode="External"/><Relationship Id="rId18" Type="http://schemas.openxmlformats.org/officeDocument/2006/relationships/hyperlink" Target="https://www.harrogate.gov.uk/info/20101/planning_policy_and_the_local_plan/559/local_development_scheme" TargetMode="External"/><Relationship Id="rId528" Type="http://schemas.openxmlformats.org/officeDocument/2006/relationships/hyperlink" Target="https://www.cheltenham.gov.uk/download/downloads/id/9720/cheltenham_borough_local_development_scheme.pdf" TargetMode="External"/><Relationship Id="rId735" Type="http://schemas.openxmlformats.org/officeDocument/2006/relationships/hyperlink" Target="https://www.rochford.gov.uk/new-local-plan" TargetMode="External"/><Relationship Id="rId167" Type="http://schemas.openxmlformats.org/officeDocument/2006/relationships/hyperlink" Target="https://www.bassetlaw.gov.uk/planning-and-building/planning-services/planning-policy/local-development-scheme/" TargetMode="External"/><Relationship Id="rId374" Type="http://schemas.openxmlformats.org/officeDocument/2006/relationships/hyperlink" Target="https://www.northnorthants.gov.uk/planning-strategies-and-plans/north-northamptonshire-local-plan" TargetMode="External"/><Relationship Id="rId581" Type="http://schemas.openxmlformats.org/officeDocument/2006/relationships/hyperlink" Target="https://www.ribblevalley.gov.uk/downloads/file/4416/local-development-scheme-2025" TargetMode="External"/><Relationship Id="rId71" Type="http://schemas.openxmlformats.org/officeDocument/2006/relationships/hyperlink" Target="https://mhclg.sharepoint.com/sites/DevelopmentPlans/Shared%20Documents/Data%20and%20Analysis/Planning%20Data%20Unit/Reg%2018%20monitoring/Screenshots/Charnwood%20April%202018%20Reg%2018%20First.PNG" TargetMode="External"/><Relationship Id="rId234" Type="http://schemas.openxmlformats.org/officeDocument/2006/relationships/hyperlink" Target="https://www.elmbridge.gov.uk/planning/new-local-plan/new-local-plan-timetable" TargetMode="External"/><Relationship Id="rId679" Type="http://schemas.openxmlformats.org/officeDocument/2006/relationships/hyperlink" Target="https://www.eaststaffsbc.gov.uk/sites/default/files/docs/planning/planningpolicy/localplan2025/Local%20Development%20Scheme%20March%202025.pdf" TargetMode="External"/><Relationship Id="rId2" Type="http://schemas.openxmlformats.org/officeDocument/2006/relationships/hyperlink" Target="https://www.adur-worthing.gov.uk/worthing-ldf/local-development-scheme/" TargetMode="External"/><Relationship Id="rId29" Type="http://schemas.openxmlformats.org/officeDocument/2006/relationships/hyperlink" Target="http://www.southeastlincslocalplan.org/wp-content/uploads/2017/06/Local-Development-Scheme-June-2017.pdf" TargetMode="External"/><Relationship Id="rId441" Type="http://schemas.openxmlformats.org/officeDocument/2006/relationships/hyperlink" Target="https://calderdale-consult.objective.co.uk/kse/event/37823" TargetMode="External"/><Relationship Id="rId539" Type="http://schemas.openxmlformats.org/officeDocument/2006/relationships/hyperlink" Target="https://www.sutton.gov.uk/documents/d/guest/local-development-scheme-2025-2027-1" TargetMode="External"/><Relationship Id="rId746" Type="http://schemas.openxmlformats.org/officeDocument/2006/relationships/hyperlink" Target="https://www.cityoflondon.gov.uk/services/planning/planning-policy/city-plan-2040" TargetMode="External"/><Relationship Id="rId178" Type="http://schemas.openxmlformats.org/officeDocument/2006/relationships/hyperlink" Target="https://www.eden.gov.uk/media/5996/lds_may_2021_final.pdf" TargetMode="External"/><Relationship Id="rId301" Type="http://schemas.openxmlformats.org/officeDocument/2006/relationships/hyperlink" Target="https://www.chelmsford.gov.uk/media/jxuccf4z/preferred-options-local-plan-consultation-document.pdf" TargetMode="External"/><Relationship Id="rId82" Type="http://schemas.openxmlformats.org/officeDocument/2006/relationships/hyperlink" Target="https://www.northumberlandnationalpark.org.uk/planning/planning-policy/local-plan/" TargetMode="External"/><Relationship Id="rId385" Type="http://schemas.openxmlformats.org/officeDocument/2006/relationships/hyperlink" Target="https://archive.welhat.gov.uk/LDS" TargetMode="External"/><Relationship Id="rId592" Type="http://schemas.openxmlformats.org/officeDocument/2006/relationships/hyperlink" Target="https://www.nuneatonandbedworth.gov.uk/downloads/file/1638/local-development-scheme-2025-" TargetMode="External"/><Relationship Id="rId606" Type="http://schemas.openxmlformats.org/officeDocument/2006/relationships/hyperlink" Target="https://www.northnorthants.gov.uk/planning-strategies-and-plans/local-development-scheme-2025-2027" TargetMode="External"/><Relationship Id="rId245" Type="http://schemas.openxmlformats.org/officeDocument/2006/relationships/hyperlink" Target="https://www.breckland.gov.uk/article/19942/Local-Plan-Full-Update" TargetMode="External"/><Relationship Id="rId452" Type="http://schemas.openxmlformats.org/officeDocument/2006/relationships/hyperlink" Target="https://www.greatercambridgeplanning.org/media/wwipktav/greater-cambridge-local-development-scheme-2025-final-1.pdf" TargetMode="External"/><Relationship Id="rId105" Type="http://schemas.openxmlformats.org/officeDocument/2006/relationships/hyperlink" Target="https://www.somersetwestandtaunton.gov.uk/planning-policy/local-development-scheme/" TargetMode="External"/><Relationship Id="rId312" Type="http://schemas.openxmlformats.org/officeDocument/2006/relationships/hyperlink" Target="https://www.surreyheath.gov.uk/sites/default/files/2024-04/Surrey%20Heath%20Local%20Development%20Scheme%202024-2027.pdf" TargetMode="External"/><Relationship Id="rId93" Type="http://schemas.openxmlformats.org/officeDocument/2006/relationships/hyperlink" Target="https://localplan.northlincs.gov.uk/stages" TargetMode="External"/><Relationship Id="rId189" Type="http://schemas.openxmlformats.org/officeDocument/2006/relationships/hyperlink" Target="https://www.brent.gov.uk/localplan" TargetMode="External"/><Relationship Id="rId396" Type="http://schemas.openxmlformats.org/officeDocument/2006/relationships/hyperlink" Target="https://www.chelmsford.gov.uk/media/ew4mbrsr/chelmsford-local-development-scheme-2023-2028.pdf" TargetMode="External"/><Relationship Id="rId617" Type="http://schemas.openxmlformats.org/officeDocument/2006/relationships/hyperlink" Target="https://www.newforest.gov.uk/article/3683/Local-Plan-review" TargetMode="External"/><Relationship Id="rId256" Type="http://schemas.openxmlformats.org/officeDocument/2006/relationships/hyperlink" Target="https://www.gnplan.org.uk/consultations/strategic-plan-growth-options-consultation-now-closed/" TargetMode="External"/><Relationship Id="rId463" Type="http://schemas.openxmlformats.org/officeDocument/2006/relationships/hyperlink" Target="https://www.plymouth.gov.uk/local-development-scheme" TargetMode="External"/><Relationship Id="rId670" Type="http://schemas.openxmlformats.org/officeDocument/2006/relationships/hyperlink" Target="https://www.cotswold.gov.uk/media/yhvhtfeb/local-development-scheme-mar-2025.pdf" TargetMode="External"/><Relationship Id="rId116" Type="http://schemas.openxmlformats.org/officeDocument/2006/relationships/hyperlink" Target="http://www.nnjpdu.org.uk/news/north-northamptonshire-joint-core-strategy-review-july-2019/" TargetMode="External"/><Relationship Id="rId323" Type="http://schemas.openxmlformats.org/officeDocument/2006/relationships/hyperlink" Target="https://www.cherwell.gov.uk/info/83/local-plans/729/planning-for-cherwell---local-plan-review/4" TargetMode="External"/><Relationship Id="rId530" Type="http://schemas.openxmlformats.org/officeDocument/2006/relationships/hyperlink" Target="https://www.tendringdc.gov.uk/content/local-plan-review" TargetMode="External"/><Relationship Id="rId20" Type="http://schemas.openxmlformats.org/officeDocument/2006/relationships/hyperlink" Target="https://www.hinckley-bosworth.gov.uk/info/856/local_plan_2006_to_2026/832/local_development_scheme_lds" TargetMode="External"/><Relationship Id="rId628" Type="http://schemas.openxmlformats.org/officeDocument/2006/relationships/hyperlink" Target="https://www.maldon.gov.uk/downloads/file/19866/local_development_scheme_-_february_2025" TargetMode="External"/><Relationship Id="rId267" Type="http://schemas.openxmlformats.org/officeDocument/2006/relationships/hyperlink" Target="https://www.westminster.gov.uk/planning-building-and-environmental-regulations/planning-policy/emerging-policies-and-consultations" TargetMode="External"/><Relationship Id="rId474" Type="http://schemas.openxmlformats.org/officeDocument/2006/relationships/hyperlink" Target="https://www.wealden.gov.uk/planning-and-building-control/planning-policy/wealden-local-plan/" TargetMode="External"/><Relationship Id="rId127" Type="http://schemas.openxmlformats.org/officeDocument/2006/relationships/hyperlink" Target="https://www.staffordbc.gov.uk/sites/default/files/cme/DocMan1/Planning%20Policy/New%20Local%20Plan%20Scoping%20the%20Issues/Scoping%20the%20Issues%20Report%20for%20Consultation%20July%202018.pdf" TargetMode="External"/><Relationship Id="rId681" Type="http://schemas.openxmlformats.org/officeDocument/2006/relationships/hyperlink" Target="https://www.dorsetcouncil.gov.uk/planning-buildings-land/planning-policy/purbeck/purbeck-local-plan-review.aspx" TargetMode="External"/><Relationship Id="rId737" Type="http://schemas.openxmlformats.org/officeDocument/2006/relationships/hyperlink" Target="https://www.wiltshire.gov.uk/media/18004/Wiltshire-Local-Development-Scheme-September-2025/pdf/Wiltshire_Local_Development_Scheme_Sept_2025_web_version_v2.pdf?m=1757328606513" TargetMode="External"/><Relationship Id="rId31" Type="http://schemas.openxmlformats.org/officeDocument/2006/relationships/hyperlink" Target="https://www.north-herts.gov.uk/local-plan-update-2025-2045" TargetMode="External"/><Relationship Id="rId73" Type="http://schemas.openxmlformats.org/officeDocument/2006/relationships/hyperlink" Target="https://www.highpeak.gov.uk/article/853/Local-Development-Scheme" TargetMode="External"/><Relationship Id="rId169" Type="http://schemas.openxmlformats.org/officeDocument/2006/relationships/hyperlink" Target="https://www.e-lindsey.gov.uk/media/17990/Issues-and-Options-Consultation-Document/pdf/Issues_and_Options_Consultation_Document.pdf?m=637484728089170000" TargetMode="External"/><Relationship Id="rId334" Type="http://schemas.openxmlformats.org/officeDocument/2006/relationships/hyperlink" Target="https://www.great-yarmouth.gov.uk/article/7961/Local-development-scheme" TargetMode="External"/><Relationship Id="rId376" Type="http://schemas.openxmlformats.org/officeDocument/2006/relationships/hyperlink" Target="https://www.reigate-banstead.gov.uk/downloads/file/7201/local_development_scheme_2022" TargetMode="External"/><Relationship Id="rId541" Type="http://schemas.openxmlformats.org/officeDocument/2006/relationships/hyperlink" Target="https://www.surreyheath.gov.uk/sites/default/files/2025-03/Surrey%20Heath%20Local%20Development%20Scheme%202025-2028.pdf" TargetMode="External"/><Relationship Id="rId583" Type="http://schemas.openxmlformats.org/officeDocument/2006/relationships/hyperlink" Target="https://www.redditchbc.gov.uk/media/tvfme4gv/rbc-lds-february-2025.pdf" TargetMode="External"/><Relationship Id="rId639" Type="http://schemas.openxmlformats.org/officeDocument/2006/relationships/hyperlink" Target="https://www.knowsley.gov.uk/planning-and-development/planning-policy/adopted-documents" TargetMode="External"/><Relationship Id="rId4" Type="http://schemas.openxmlformats.org/officeDocument/2006/relationships/hyperlink" Target="https://www.wirral.gov.uk/planning-and-building/local-plans-and-planning-policy/local-plans/local-development-scheme" TargetMode="External"/><Relationship Id="rId180" Type="http://schemas.openxmlformats.org/officeDocument/2006/relationships/hyperlink" Target="https://www.rother.gov.uk/planning-and-building-control/planning-policy/engagement-and-monitoring-2/lds/" TargetMode="External"/><Relationship Id="rId236" Type="http://schemas.openxmlformats.org/officeDocument/2006/relationships/hyperlink" Target="https://www.chesterfield.gov.uk/planning-and-building-control/planning-policy-and-the-local-plan/local-development-scheme.aspx" TargetMode="External"/><Relationship Id="rId278" Type="http://schemas.openxmlformats.org/officeDocument/2006/relationships/hyperlink" Target="https://www.pendle.gov.uk/lpconsultation" TargetMode="External"/><Relationship Id="rId401" Type="http://schemas.openxmlformats.org/officeDocument/2006/relationships/hyperlink" Target="https://www.dudley.gov.uk/media/4n2p0cdd/local-development-scheme-report-november-2024.pdf" TargetMode="External"/><Relationship Id="rId443" Type="http://schemas.openxmlformats.org/officeDocument/2006/relationships/hyperlink" Target="https://localplan.southend.gov.uk/sites/localplan.southend/files/2025-01/Southend%20Local%20Development%20Scheme%202025.pdf" TargetMode="External"/><Relationship Id="rId650" Type="http://schemas.openxmlformats.org/officeDocument/2006/relationships/hyperlink" Target="https://www.hinckley-bosworth.gov.uk/downloads/file/8481/local_development_scheme_march_2025" TargetMode="External"/><Relationship Id="rId303" Type="http://schemas.openxmlformats.org/officeDocument/2006/relationships/hyperlink" Target="https://theconversation.southandvale.gov.uk/jlp/" TargetMode="External"/><Relationship Id="rId485" Type="http://schemas.openxmlformats.org/officeDocument/2006/relationships/hyperlink" Target="https://www.basildon.gov.uk/article/9107/Local-Plan-Latest-news-and-updates" TargetMode="External"/><Relationship Id="rId692" Type="http://schemas.openxmlformats.org/officeDocument/2006/relationships/hyperlink" Target="https://www.brent.gov.uk/-/media/files/resident-documents/planning-and-bc-documents/local-development-scheme.pdf?rev=87535829340143c9af2ccdadddce3d1c&amp;hash=0AE68BB76ED56E989EDA46E99B6A031A" TargetMode="External"/><Relationship Id="rId706" Type="http://schemas.openxmlformats.org/officeDocument/2006/relationships/hyperlink" Target="https://www.lancaster.gov.uk/planning/planning-policy/about-local-plan" TargetMode="External"/><Relationship Id="rId748" Type="http://schemas.openxmlformats.org/officeDocument/2006/relationships/hyperlink" Target="https://www.westberks.gov.uk/article/41108/Local-Development-Scheme-LDS" TargetMode="External"/><Relationship Id="rId42" Type="http://schemas.openxmlformats.org/officeDocument/2006/relationships/hyperlink" Target="https://mhclg.sharepoint.com/:i:/s/DevelopmentPlans/EZ4MV6JFO7pKii6NjlIeYqwBnmB4zbrZzte34OAamDSMoQ?e=QYZ2vk" TargetMode="External"/><Relationship Id="rId84" Type="http://schemas.openxmlformats.org/officeDocument/2006/relationships/hyperlink" Target="https://consultations.leicester.gov.uk/city-development-and-neighbourhoods/draft-issues-and-options/consult_view/" TargetMode="External"/><Relationship Id="rId138" Type="http://schemas.openxmlformats.org/officeDocument/2006/relationships/hyperlink" Target="https://www.charnwood.gov.uk/pages/localdevelopmentscheme" TargetMode="External"/><Relationship Id="rId345" Type="http://schemas.openxmlformats.org/officeDocument/2006/relationships/hyperlink" Target="https://www.northyorks.gov.uk/planning-and-conservation/planning-policy/north-yorkshire-local-plan" TargetMode="External"/><Relationship Id="rId387" Type="http://schemas.openxmlformats.org/officeDocument/2006/relationships/hyperlink" Target="https://www.adur-worthing.gov.uk/media/Media,98763,smxx.pdf" TargetMode="External"/><Relationship Id="rId510" Type="http://schemas.openxmlformats.org/officeDocument/2006/relationships/hyperlink" Target="https://www.wealden.gov.uk/UploadedFiles/Final-LDS-2025-V1.pdf" TargetMode="External"/><Relationship Id="rId552" Type="http://schemas.openxmlformats.org/officeDocument/2006/relationships/hyperlink" Target="https://democracy.breckland.gov.uk/documents/g5348/Public%20reports%20pack%2003rd-Mar-2025%2011.00%20Cabinet.pdf?T=10" TargetMode="External"/><Relationship Id="rId594" Type="http://schemas.openxmlformats.org/officeDocument/2006/relationships/hyperlink" Target="https://www.norwich.gov.uk/download/downloads/id/1671/local_development_scheme_lds_-_march_2025.pdf" TargetMode="External"/><Relationship Id="rId608" Type="http://schemas.openxmlformats.org/officeDocument/2006/relationships/hyperlink" Target="https://www.north-norfolk.gov.uk/media/10931/local-development-scheme-timetable-february-2025.pdf" TargetMode="External"/><Relationship Id="rId191" Type="http://schemas.openxmlformats.org/officeDocument/2006/relationships/hyperlink" Target="https://www.copeland.gov.uk/content/local-development-scheme" TargetMode="External"/><Relationship Id="rId205" Type="http://schemas.openxmlformats.org/officeDocument/2006/relationships/hyperlink" Target="https://www.chelmsford.gov.uk/planning-and-building-control/planning-policy-and-local-plan/local-plan-review-2022/" TargetMode="External"/><Relationship Id="rId247" Type="http://schemas.openxmlformats.org/officeDocument/2006/relationships/hyperlink" Target="https://www.rbwm.gov.uk/home/planning-and-building-control/planning-policy/emerging-plans-and-policies/local-development-scheme-timetable" TargetMode="External"/><Relationship Id="rId412" Type="http://schemas.openxmlformats.org/officeDocument/2006/relationships/hyperlink" Target="https://newforest.gov.uk/media/4187/LDS-October-24/pdf/LDS_October_2024.pdf?m=1729018979870" TargetMode="External"/><Relationship Id="rId107" Type="http://schemas.openxmlformats.org/officeDocument/2006/relationships/hyperlink" Target="https://oxfordshireplan.inconsult.uk/consult.ti/Oxfordshire_Plan_Intro/consultationHome" TargetMode="External"/><Relationship Id="rId289" Type="http://schemas.openxmlformats.org/officeDocument/2006/relationships/hyperlink" Target="https://colchester.oc2.uk/document/59" TargetMode="External"/><Relationship Id="rId454" Type="http://schemas.openxmlformats.org/officeDocument/2006/relationships/hyperlink" Target="https://www.eastsuffolk.gov.uk/planning/planning-policy-and-local-plans/statement-of-community-involvement-and-local-development-scheme/" TargetMode="External"/><Relationship Id="rId496" Type="http://schemas.openxmlformats.org/officeDocument/2006/relationships/hyperlink" Target="https://www.wyre.gov.uk/downloads/file/2149/local-development-scheme-feb-2025" TargetMode="External"/><Relationship Id="rId661" Type="http://schemas.openxmlformats.org/officeDocument/2006/relationships/hyperlink" Target="https://docs.google.com/document/d/1u3C1P-9bBxQIoEOImmpATaNCbQg54ov17cQhP7p3EUc/edit?usp=sharing" TargetMode="External"/><Relationship Id="rId717" Type="http://schemas.openxmlformats.org/officeDocument/2006/relationships/hyperlink" Target="https://www.greatermanchester-ca.gov.uk/what-we-do/planning-and-housing/places-for-everyone/timeline/" TargetMode="External"/><Relationship Id="rId11" Type="http://schemas.openxmlformats.org/officeDocument/2006/relationships/hyperlink" Target="https://walthamforest.gov.uk/content/local-plan" TargetMode="External"/><Relationship Id="rId53" Type="http://schemas.openxmlformats.org/officeDocument/2006/relationships/hyperlink" Target="http://moderngoveddc.christchurchandeastdorset.gov.uk/documents/s4264/Appendix%201.pdf" TargetMode="External"/><Relationship Id="rId149" Type="http://schemas.openxmlformats.org/officeDocument/2006/relationships/hyperlink" Target="https://www.breckland.gov.uk/local-plan-review" TargetMode="External"/><Relationship Id="rId314" Type="http://schemas.openxmlformats.org/officeDocument/2006/relationships/hyperlink" Target="https://www.bedford.gov.uk/planning-and-building-control/planning-policy/local-development-scheme" TargetMode="External"/><Relationship Id="rId356" Type="http://schemas.openxmlformats.org/officeDocument/2006/relationships/hyperlink" Target="https://www.sutton.gov.uk/w/localplanreview" TargetMode="External"/><Relationship Id="rId398" Type="http://schemas.openxmlformats.org/officeDocument/2006/relationships/hyperlink" Target="https://www.southampton.gov.uk/media/w45nmcyk/preparing_our_development_plans_-lds-_-march-2025.pdf" TargetMode="External"/><Relationship Id="rId521" Type="http://schemas.openxmlformats.org/officeDocument/2006/relationships/hyperlink" Target="https://www.torbay.gov.uk/council/policies/planning-policies/local-plan/local-development-scheme/" TargetMode="External"/><Relationship Id="rId563" Type="http://schemas.openxmlformats.org/officeDocument/2006/relationships/hyperlink" Target="https://www.south-norfolk.gov.uk/residents/planning-and-building/planning-policy/local-development-scheme" TargetMode="External"/><Relationship Id="rId619" Type="http://schemas.openxmlformats.org/officeDocument/2006/relationships/hyperlink" Target="https://molevalleydc.sharepoint.com/:f:/s/MVDCDocumentLibrary/EhDClGLwPc9MoxfqVdQ67V4B5QyS0z72JI6SiZOn6H9soQ?e=XVfCao" TargetMode="External"/><Relationship Id="rId95" Type="http://schemas.openxmlformats.org/officeDocument/2006/relationships/hyperlink" Target="https://consultations.leicester.gov.uk/sec/local-plan-2019-2036/supporting_documents/Draft%20Local%20Plan.pdf" TargetMode="External"/><Relationship Id="rId160" Type="http://schemas.openxmlformats.org/officeDocument/2006/relationships/hyperlink" Target="https://www.tmbc.gov.uk/downloads/download/376/local-development-scheme" TargetMode="External"/><Relationship Id="rId216" Type="http://schemas.openxmlformats.org/officeDocument/2006/relationships/hyperlink" Target="https://www.stockton.gov.uk/local-plan" TargetMode="External"/><Relationship Id="rId423" Type="http://schemas.openxmlformats.org/officeDocument/2006/relationships/hyperlink" Target="https://www.yorkshiredales.org.uk/park-authority/living-and-working/planning-policy/local-plan-2023-40/" TargetMode="External"/><Relationship Id="rId258" Type="http://schemas.openxmlformats.org/officeDocument/2006/relationships/hyperlink" Target="https://www.hartlepool.gov.uk/info/20209/local_plan/312/local_plan" TargetMode="External"/><Relationship Id="rId465" Type="http://schemas.openxmlformats.org/officeDocument/2006/relationships/hyperlink" Target="https://www.northyorkmoors.org.uk/planning/policy/local-development-scheme-and-statement-of-community-involvement/local-development-scheme-and-statement-of-community-involvement" TargetMode="External"/><Relationship Id="rId630" Type="http://schemas.openxmlformats.org/officeDocument/2006/relationships/hyperlink" Target="https://www.lichfielddc.gov.uk/downloads/file/2753/local-development-scheme-2025" TargetMode="External"/><Relationship Id="rId672" Type="http://schemas.openxmlformats.org/officeDocument/2006/relationships/hyperlink" Target="https://www.harborough.gov.uk/info/20004/planning_strategy/528/new_local_plan" TargetMode="External"/><Relationship Id="rId728" Type="http://schemas.openxmlformats.org/officeDocument/2006/relationships/hyperlink" Target="https://www.braintree.gov.uk/planning-building-control/local-plan-review-2/2" TargetMode="External"/><Relationship Id="rId22" Type="http://schemas.openxmlformats.org/officeDocument/2006/relationships/hyperlink" Target="https://www.north-norfolk.gov.uk/tasks/planning-policy/local-development-scheme/" TargetMode="External"/><Relationship Id="rId64" Type="http://schemas.openxmlformats.org/officeDocument/2006/relationships/hyperlink" Target="https://mhclg.sharepoint.com/sites/DevelopmentPlans/Shared%20Documents/Data%20and%20Analysis/Planning%20Data%20Unit/Data%20Project/Short-term%20Solution/LDS%20Approach/LDS%20screen%20captures/DOR19%20-%20Dorset%20LDS%20June%202019.PNG" TargetMode="External"/><Relationship Id="rId118" Type="http://schemas.openxmlformats.org/officeDocument/2006/relationships/hyperlink" Target="https://oxfordshireplan.inconsult.uk/consult.ti/Oxfordshire_Plan_Intro/consultationHome" TargetMode="External"/><Relationship Id="rId325" Type="http://schemas.openxmlformats.org/officeDocument/2006/relationships/hyperlink" Target="https://www.fdean.gov.uk/planning-and-building/planning-policy/developing-our-new-local-plan/" TargetMode="External"/><Relationship Id="rId367" Type="http://schemas.openxmlformats.org/officeDocument/2006/relationships/hyperlink" Target="https://www.whitehorsedc.gov.uk/wp-content/uploads/sites/3/2024/08/Accessible-Joint-LDS-August-24-.pdf" TargetMode="External"/><Relationship Id="rId532" Type="http://schemas.openxmlformats.org/officeDocument/2006/relationships/hyperlink" Target="https://www.tendringdc.gov.uk/content/local-plan-review" TargetMode="External"/><Relationship Id="rId574" Type="http://schemas.openxmlformats.org/officeDocument/2006/relationships/hyperlink" Target="https://www.rushmoor.gov.uk/planning-and-building-control/planning-policies/get-involved-in-developing-our-planning-policies/" TargetMode="External"/><Relationship Id="rId171" Type="http://schemas.openxmlformats.org/officeDocument/2006/relationships/hyperlink" Target="https://www.dover.gov.uk/Planning/Planning-Policy/Local-Development-Scheme.aspx" TargetMode="External"/><Relationship Id="rId227" Type="http://schemas.openxmlformats.org/officeDocument/2006/relationships/hyperlink" Target="https://www.fdean.gov.uk/planning-and-building/planning-policy/developing-our-new-local-plan/" TargetMode="External"/><Relationship Id="rId269" Type="http://schemas.openxmlformats.org/officeDocument/2006/relationships/hyperlink" Target="https://www.cotswold.gov.uk/planning-and-building/planning-policy/local-plan-update-and-supporting-information/" TargetMode="External"/><Relationship Id="rId434" Type="http://schemas.openxmlformats.org/officeDocument/2006/relationships/hyperlink" Target="https://www.cornwall.gov.uk/planning-and-building-control/planning-policy/adopted-plans/local-development-scheme-and-statement-of-community-involvement/" TargetMode="External"/><Relationship Id="rId476" Type="http://schemas.openxmlformats.org/officeDocument/2006/relationships/hyperlink" Target="https://kingstonletstalk.co.uk/first-draft-local-plan" TargetMode="External"/><Relationship Id="rId641" Type="http://schemas.openxmlformats.org/officeDocument/2006/relationships/hyperlink" Target="https://www.kirklees.gov.uk/beta/planning-policy/pdf/local-development-scheme-timetable.pdf" TargetMode="External"/><Relationship Id="rId683" Type="http://schemas.openxmlformats.org/officeDocument/2006/relationships/hyperlink" Target="https://www.wyreforestdc.gov.uk/planning-and-buildings/planning-policy/local-development-scheme-2025-2028/" TargetMode="External"/><Relationship Id="rId739" Type="http://schemas.openxmlformats.org/officeDocument/2006/relationships/hyperlink" Target="https://www.hastings.gov.uk/content/localdevelopmentscheme/Local_Development_Scheme_update_September_2025.pdf" TargetMode="External"/><Relationship Id="rId33" Type="http://schemas.openxmlformats.org/officeDocument/2006/relationships/hyperlink" Target="https://www.southlakeland.gov.uk/planning-and-building/south-lakeland-local-plan/local-development-scheme-lds/" TargetMode="External"/><Relationship Id="rId129" Type="http://schemas.openxmlformats.org/officeDocument/2006/relationships/hyperlink" Target="https://www.maldon.gov.uk/downloads/download/9264/local_development_scheme" TargetMode="External"/><Relationship Id="rId280" Type="http://schemas.openxmlformats.org/officeDocument/2006/relationships/hyperlink" Target="https://surreyheath.moderngov.co.uk/documents/g4146/Public%20reports%20pack%2019th-Mar-2024%2018.30%20Executive.pdf?T=10" TargetMode="External"/><Relationship Id="rId336" Type="http://schemas.openxmlformats.org/officeDocument/2006/relationships/hyperlink" Target="https://www.hillingdon.gov.uk/local-development-scheme" TargetMode="External"/><Relationship Id="rId501" Type="http://schemas.openxmlformats.org/officeDocument/2006/relationships/hyperlink" Target="https://www.westmorlandandfurness.gov.uk/sites/default/files/2025-03/Westmorland%20and%20Furness%20LDS%20February%202025.pdf" TargetMode="External"/><Relationship Id="rId543" Type="http://schemas.openxmlformats.org/officeDocument/2006/relationships/hyperlink" Target="https://www.stevenage.gov.uk/planning-and-building-control/planning-policy/local-development-scheme" TargetMode="External"/><Relationship Id="rId75" Type="http://schemas.openxmlformats.org/officeDocument/2006/relationships/hyperlink" Target="https://www.cannockchasedc.gov.uk/residents/planning/planning-policy/cannock-chase-local-plan" TargetMode="External"/><Relationship Id="rId140" Type="http://schemas.openxmlformats.org/officeDocument/2006/relationships/hyperlink" Target="https://mhclg.sharepoint.com/sites/DevelopmentPlans/Shared%20Documents/Data%20and%20Analysis/Planning%20Data%20Unit/Reg%2018%20monitoring/Screenshots/Dudley%20-%20Black%20Country%20Issues%20&amp;%20Options%20July%202017.PNG" TargetMode="External"/><Relationship Id="rId182" Type="http://schemas.openxmlformats.org/officeDocument/2006/relationships/hyperlink" Target="https://www.breckland.gov.uk/local-plan-review" TargetMode="External"/><Relationship Id="rId378" Type="http://schemas.openxmlformats.org/officeDocument/2006/relationships/hyperlink" Target="https://images.reading.gov.uk/2024/06/Local-Development-Scheme-June-2024.pdf" TargetMode="External"/><Relationship Id="rId403" Type="http://schemas.openxmlformats.org/officeDocument/2006/relationships/hyperlink" Target="https://www.camden.gov.uk/documents/d/guest/2024final" TargetMode="External"/><Relationship Id="rId585" Type="http://schemas.openxmlformats.org/officeDocument/2006/relationships/hyperlink" Target="https://www.portsmouth.gov.uk/wp-content/uploads/2025/04/Portsmouth-LDS-April-2025.pdf" TargetMode="External"/><Relationship Id="rId750" Type="http://schemas.openxmlformats.org/officeDocument/2006/relationships/hyperlink" Target="https://www.croydon.gov.uk/sites/default/files/2025-07/local-development-scheme-july-2025-v2.pdf" TargetMode="External"/><Relationship Id="rId6" Type="http://schemas.openxmlformats.org/officeDocument/2006/relationships/hyperlink" Target="https://www.blaby.gov.uk/planning-and-building/local-plan/about-the-local-plan/" TargetMode="External"/><Relationship Id="rId238" Type="http://schemas.openxmlformats.org/officeDocument/2006/relationships/hyperlink" Target="https://www.tandridge.gov.uk/Planning-and-building/Planning-strategies-and-policies/Local-Plan-2033-emerging-planning-policies/Local-Development-Scheme" TargetMode="External"/><Relationship Id="rId445" Type="http://schemas.openxmlformats.org/officeDocument/2006/relationships/hyperlink" Target="https://www.reigate-banstead.gov.uk/info/20271/local_plan/1108/emerging_local_plan" TargetMode="External"/><Relationship Id="rId487" Type="http://schemas.openxmlformats.org/officeDocument/2006/relationships/hyperlink" Target="https://info.ambervalley.gov.uk/docarc/docviewer.aspx?docguid=d8d0717dd04d40f993ce3dfd0c84fb07" TargetMode="External"/><Relationship Id="rId610" Type="http://schemas.openxmlformats.org/officeDocument/2006/relationships/hyperlink" Target="https://m.northlincs.gov.uk/public/localplan/examination/Draft%20Local%20Plan%20and%20Supporting%20Information/Approved%20LDS%2025%202%2025.pdf" TargetMode="External"/><Relationship Id="rId652" Type="http://schemas.openxmlformats.org/officeDocument/2006/relationships/hyperlink" Target="https://www.highpeak.gov.uk/media/579/Local-Development-Scheme/pdf/snHP_Local_Development_Scheme_2025.pdf?m=1740758271787" TargetMode="External"/><Relationship Id="rId694" Type="http://schemas.openxmlformats.org/officeDocument/2006/relationships/hyperlink" Target="https://view.officeapps.live.com/op/view.aspx?src=https%3A%2F%2Fwww.wakefield.gov.uk%2Fmedia%2Fstnikjiy%2Flocal-development-scheme-2025.docx&amp;wdOrigin=BROWSELINK" TargetMode="External"/><Relationship Id="rId708" Type="http://schemas.openxmlformats.org/officeDocument/2006/relationships/hyperlink" Target="https://www.harlow.gov.uk/sites/default/files/documents/Local%20Development%20Scheme%202025.pdf" TargetMode="External"/><Relationship Id="rId291" Type="http://schemas.openxmlformats.org/officeDocument/2006/relationships/hyperlink" Target="https://centrallocalplan.lancashire.gov.uk/media/1340/central-lancashire-local-plan-lds-2024-2026.pdf" TargetMode="External"/><Relationship Id="rId305" Type="http://schemas.openxmlformats.org/officeDocument/2006/relationships/hyperlink" Target="https://talk.towerhamlets.gov.uk/local-plan" TargetMode="External"/><Relationship Id="rId347" Type="http://schemas.openxmlformats.org/officeDocument/2006/relationships/hyperlink" Target="https://www.oadby-wigston.gov.uk/pages/local_development_scheme" TargetMode="External"/><Relationship Id="rId512" Type="http://schemas.openxmlformats.org/officeDocument/2006/relationships/hyperlink" Target="https://www.warwickdc.gov.uk/downloads/file/8802/local_development_scheme_2025" TargetMode="External"/><Relationship Id="rId44" Type="http://schemas.openxmlformats.org/officeDocument/2006/relationships/hyperlink" Target="https://www.poole.gov.uk/planning-and-building-control/planning-policy-and-guidance/local-development-scheme/" TargetMode="External"/><Relationship Id="rId86" Type="http://schemas.openxmlformats.org/officeDocument/2006/relationships/hyperlink" Target="https://www.lichfielddc.gov.uk/downloads/download/181/local-development-scheme" TargetMode="External"/><Relationship Id="rId151" Type="http://schemas.openxmlformats.org/officeDocument/2006/relationships/hyperlink" Target="https://www.westofengland-ca.gov.uk/what-we-do/planning-housing/spatial-development-strategy/" TargetMode="External"/><Relationship Id="rId389" Type="http://schemas.openxmlformats.org/officeDocument/2006/relationships/hyperlink" Target="https://www.adur-worthing.gov.uk/alp-key-issues-consultation/" TargetMode="External"/><Relationship Id="rId554" Type="http://schemas.openxmlformats.org/officeDocument/2006/relationships/hyperlink" Target="https://www.brentwood.gov.uk/local-development-scheme-lds" TargetMode="External"/><Relationship Id="rId596" Type="http://schemas.openxmlformats.org/officeDocument/2006/relationships/hyperlink" Target="https://www.norwich.gov.uk/download/downloads/id/1671/local_development_scheme_lds_-_march_2025.pdf" TargetMode="External"/><Relationship Id="rId193" Type="http://schemas.openxmlformats.org/officeDocument/2006/relationships/hyperlink" Target="https://new.fylde.gov.uk/resident/planning/planning-policy-local-plan/local-development-scheme/" TargetMode="External"/><Relationship Id="rId207" Type="http://schemas.openxmlformats.org/officeDocument/2006/relationships/hyperlink" Target="https://www.peterborough.gov.uk/council/planning-and-development/planning-policies/local-plan-review" TargetMode="External"/><Relationship Id="rId249" Type="http://schemas.openxmlformats.org/officeDocument/2006/relationships/hyperlink" Target="https://www.oxford.gov.uk/info/20067/planning_policy/761/local_development_scheme" TargetMode="External"/><Relationship Id="rId414" Type="http://schemas.openxmlformats.org/officeDocument/2006/relationships/hyperlink" Target="https://www.southwarwickshire.org.uk/swlp/" TargetMode="External"/><Relationship Id="rId456" Type="http://schemas.openxmlformats.org/officeDocument/2006/relationships/hyperlink" Target="https://www.london.gov.uk/who-we-are/city-halls-partners/old-oak-and-park-royal-development-corporation-opdc/planning-policy/local-development-scheme-lds" TargetMode="External"/><Relationship Id="rId498" Type="http://schemas.openxmlformats.org/officeDocument/2006/relationships/hyperlink" Target="https://www.wigan.gov.uk/Council/Consultations/Future-plan/Consultation-on-the-Wigan-Local-Plan.aspx" TargetMode="External"/><Relationship Id="rId621" Type="http://schemas.openxmlformats.org/officeDocument/2006/relationships/hyperlink" Target="https://www.milton-keynes.gov.uk/sites/default/files/2025-03/Local%20Development%20Scheme%20-%20February%202025.pdf" TargetMode="External"/><Relationship Id="rId663" Type="http://schemas.openxmlformats.org/officeDocument/2006/relationships/hyperlink" Target="https://www.peterborough.gov.uk/council/planning-and-development/planning-policies/local-plan-review" TargetMode="External"/><Relationship Id="rId13" Type="http://schemas.openxmlformats.org/officeDocument/2006/relationships/hyperlink" Target="https://www.barrowbc.gov.uk/residents/planning/planning-policy/examination-of-local-plan/examination-library/supporting-documents/" TargetMode="External"/><Relationship Id="rId109" Type="http://schemas.openxmlformats.org/officeDocument/2006/relationships/hyperlink" Target="https://www.fareham.gov.uk/planning/local_plan/lds.aspx" TargetMode="External"/><Relationship Id="rId260" Type="http://schemas.openxmlformats.org/officeDocument/2006/relationships/hyperlink" Target="https://www.redbridge.gov.uk/media/13026/redbridge-local-development-scheme-2025-web-version.pdf" TargetMode="External"/><Relationship Id="rId316" Type="http://schemas.openxmlformats.org/officeDocument/2006/relationships/hyperlink" Target="https://www.hull.gov.uk/downloads/file/3371/LocalPlanTimetableApril2025.pdf" TargetMode="External"/><Relationship Id="rId523" Type="http://schemas.openxmlformats.org/officeDocument/2006/relationships/hyperlink" Target="https://www.thurrock.gov.uk/sites/default/files/assets/documents/thurrock_local_development_scheme_march_2025.pdf" TargetMode="External"/><Relationship Id="rId719" Type="http://schemas.openxmlformats.org/officeDocument/2006/relationships/hyperlink" Target="https://www.dartmoor.gov.uk/__data/assets/pdf_file/0025/540826/Local_Development_Scheme-2025_Review.pdf" TargetMode="External"/><Relationship Id="rId55" Type="http://schemas.openxmlformats.org/officeDocument/2006/relationships/hyperlink" Target="http://www.westnorthamptonshirejpu.org/connect.ti/website/view?objectId=2737360&amp;expa=exp&amp;expf=2737360&amp;expl=2" TargetMode="External"/><Relationship Id="rId97" Type="http://schemas.openxmlformats.org/officeDocument/2006/relationships/hyperlink" Target="https://blackcountryplan.dudley.gov.uk/t2/p1/" TargetMode="External"/><Relationship Id="rId120" Type="http://schemas.openxmlformats.org/officeDocument/2006/relationships/hyperlink" Target="https://oxfordshireplan.inconsult.uk/consult.ti/Oxfordshire_Plan_Intro/consultationHome" TargetMode="External"/><Relationship Id="rId358" Type="http://schemas.openxmlformats.org/officeDocument/2006/relationships/hyperlink" Target="https://www.sefton.gov.uk/planning-building-control/planning-policy-including-local-plan-and-neighbourhood-planning/local-development-scheme/" TargetMode="External"/><Relationship Id="rId565" Type="http://schemas.openxmlformats.org/officeDocument/2006/relationships/hyperlink" Target="https://www.south-norfolk.gov.uk/residents/planning-and-building/planning-policy/local-development-scheme" TargetMode="External"/><Relationship Id="rId730" Type="http://schemas.openxmlformats.org/officeDocument/2006/relationships/hyperlink" Target="https://www.gedling.gov.uk/resident/planningandbuildingcontrol/planningpolicy/emerginglocalplan/" TargetMode="External"/><Relationship Id="rId162" Type="http://schemas.openxmlformats.org/officeDocument/2006/relationships/hyperlink" Target="https://www.southlakeland.gov.uk/planning-and-building/south-lakeland-local-plan/local-plan-review/2021-issues-and-options-and-second-call-for-sites/" TargetMode="External"/><Relationship Id="rId218" Type="http://schemas.openxmlformats.org/officeDocument/2006/relationships/hyperlink" Target="https://www.cheshireeast.gov.uk/planning/spatial-planning/cheshire_east_local_plan/local_development_scheme.aspx" TargetMode="External"/><Relationship Id="rId425" Type="http://schemas.openxmlformats.org/officeDocument/2006/relationships/hyperlink" Target="https://www.medway.gov.uk/downloads/file/8601/local_development_scheme_2024_to_2026" TargetMode="External"/><Relationship Id="rId467" Type="http://schemas.openxmlformats.org/officeDocument/2006/relationships/hyperlink" Target="https://www.basingstoke.gov.uk/LDS" TargetMode="External"/><Relationship Id="rId632" Type="http://schemas.openxmlformats.org/officeDocument/2006/relationships/hyperlink" Target="https://www.lewes-eastbourne.gov.uk/media/4416/Lewes-Local-Development-Scheme-2025-2028/pdf/Lewes_Local_Development_Scheme_2025-2028_-_adopted_version.pdf?m=1741344747180" TargetMode="External"/><Relationship Id="rId271" Type="http://schemas.openxmlformats.org/officeDocument/2006/relationships/hyperlink" Target="https://www.cheltenham.gov.uk/downloads/file/9720/cheltenham_borough_local_development_scheme" TargetMode="External"/><Relationship Id="rId674" Type="http://schemas.openxmlformats.org/officeDocument/2006/relationships/hyperlink" Target="https://www.lewes-eastbourne.gov.uk/media/4414/Eastbourne-Local-Development-Scheme-2025-2028/pdf/EBC_Local_Development_Scheme_2025-2028_-_Adoption_version.pdf?m=1741344558413" TargetMode="External"/><Relationship Id="rId24" Type="http://schemas.openxmlformats.org/officeDocument/2006/relationships/hyperlink" Target="https://www.rossendale.gov.uk/downloads/file/14598/local_development_scheme" TargetMode="External"/><Relationship Id="rId66" Type="http://schemas.openxmlformats.org/officeDocument/2006/relationships/hyperlink" Target="https://www.threerivers.gov.uk/download?id=43399" TargetMode="External"/><Relationship Id="rId131" Type="http://schemas.openxmlformats.org/officeDocument/2006/relationships/hyperlink" Target="https://www.mendip.gov.uk/lds" TargetMode="External"/><Relationship Id="rId327" Type="http://schemas.openxmlformats.org/officeDocument/2006/relationships/hyperlink" Target="https://www.oadby-wigston.gov.uk/pages/new_oadby_and_wigston_local_plan" TargetMode="External"/><Relationship Id="rId369" Type="http://schemas.openxmlformats.org/officeDocument/2006/relationships/hyperlink" Target="https://www.whitehorsedc.gov.uk/wp-content/uploads/sites/3/2024/08/Accessible-Joint-LDS-August-24-.pdf" TargetMode="External"/><Relationship Id="rId534" Type="http://schemas.openxmlformats.org/officeDocument/2006/relationships/hyperlink" Target="https://www.tandridge.gov.uk/Planning-and-building/Planning-strategies-and-policies/New-Local-Plan" TargetMode="External"/><Relationship Id="rId576" Type="http://schemas.openxmlformats.org/officeDocument/2006/relationships/hyperlink" Target="https://www.greatermanchester-ca.gov.uk/what-we-do/planning-and-housing/places-for-everyone/timeline/" TargetMode="External"/><Relationship Id="rId741" Type="http://schemas.openxmlformats.org/officeDocument/2006/relationships/hyperlink" Target="https://www.hart.gov.uk/sites/default/files/2025-09/Local-Development-Scheme-September-2025.pdf" TargetMode="External"/><Relationship Id="rId173" Type="http://schemas.openxmlformats.org/officeDocument/2006/relationships/hyperlink" Target="https://sandwell.oc2.uk/document/3" TargetMode="External"/><Relationship Id="rId229" Type="http://schemas.openxmlformats.org/officeDocument/2006/relationships/hyperlink" Target="https://www.great-yarmouth.gov.uk/article/5194/Emerging-Local-Plan" TargetMode="External"/><Relationship Id="rId380" Type="http://schemas.openxmlformats.org/officeDocument/2006/relationships/hyperlink" Target="https://www.derby.gov.uk/media/derbycitycouncil/contentassets/documents/environmentandplanning/planning/planningpolicy/local-development-scheme-v8-2023.pdf" TargetMode="External"/><Relationship Id="rId436" Type="http://schemas.openxmlformats.org/officeDocument/2006/relationships/hyperlink" Target="https://www.ne-derbyshire.gov.uk/planning-and-local-plan/planning-policy-and-local-plan/local-development-scheme" TargetMode="External"/><Relationship Id="rId601" Type="http://schemas.openxmlformats.org/officeDocument/2006/relationships/hyperlink" Target="https://www.northyorks.gov.uk/sites/default/files/2025-03/Local%20Development%20Scheme%20March%202025%20Final.pdf" TargetMode="External"/><Relationship Id="rId643" Type="http://schemas.openxmlformats.org/officeDocument/2006/relationships/hyperlink" Target="https://www.west-norfolk.gov.uk/download/downloads/id/9319/local_development_scheme_-_march_2025.pdf" TargetMode="External"/><Relationship Id="rId240" Type="http://schemas.openxmlformats.org/officeDocument/2006/relationships/hyperlink" Target="https://www.sandwell.gov.uk/planning/sandwell-local-plan" TargetMode="External"/><Relationship Id="rId478" Type="http://schemas.openxmlformats.org/officeDocument/2006/relationships/hyperlink" Target="https://www.rushcliffe.gov.uk/media/0sbf1hvn/rbc-local-development-scheme-2025_final.pdf" TargetMode="External"/><Relationship Id="rId685" Type="http://schemas.openxmlformats.org/officeDocument/2006/relationships/hyperlink" Target="https://www3.halton.gov.uk/Documents/planning/planning%20policy/evidencebase/LDS/LDSUpdate.pdf" TargetMode="External"/><Relationship Id="rId35" Type="http://schemas.openxmlformats.org/officeDocument/2006/relationships/hyperlink" Target="https://www.bracknell-forest.gov.uk/planning-and-building-control/planning/planning-policy/about-planning-policy" TargetMode="External"/><Relationship Id="rId77" Type="http://schemas.openxmlformats.org/officeDocument/2006/relationships/hyperlink" Target="https://www.somersetwestandtaunton.gov.uk/media/1953/district-wide-lp-ctte-report-lds-appendix-1-july-2019-final-published-version.pdf" TargetMode="External"/><Relationship Id="rId100" Type="http://schemas.openxmlformats.org/officeDocument/2006/relationships/hyperlink" Target="https://www.cravendc.gov.uk/planning/craven-local-plan/" TargetMode="External"/><Relationship Id="rId282" Type="http://schemas.openxmlformats.org/officeDocument/2006/relationships/hyperlink" Target="https://www.westlancs.gov.uk/media/548151/west-lancashire-bc-local-development-scheme-2025.pdf" TargetMode="External"/><Relationship Id="rId338" Type="http://schemas.openxmlformats.org/officeDocument/2006/relationships/hyperlink" Target="https://www.middlesbrough.gov.uk/planning-and-development/planning-policy/local-development-scheme/" TargetMode="External"/><Relationship Id="rId503" Type="http://schemas.openxmlformats.org/officeDocument/2006/relationships/hyperlink" Target="https://cms.westnorthants.gov.uk/media/20896/download" TargetMode="External"/><Relationship Id="rId545" Type="http://schemas.openxmlformats.org/officeDocument/2006/relationships/hyperlink" Target="https://democracy.stevenage.gov.uk/documents/s37645/4+Appendix+E+Local+Development+Scheme+2024+Revised+151024.pdf" TargetMode="External"/><Relationship Id="rId587" Type="http://schemas.openxmlformats.org/officeDocument/2006/relationships/hyperlink" Target="https://www.pendle.gov.uk/downloads/file/7888/local_development_scheme_eighth_revision_2024" TargetMode="External"/><Relationship Id="rId710" Type="http://schemas.openxmlformats.org/officeDocument/2006/relationships/hyperlink" Target="https://www.islington.gov.uk/-/media/sharepoint-lists/public-records/planningandbuildingcontrol/publicity/publicconsultation/20252026/islington-local-development-scheme-2025.pdf?la=en&amp;hash=44FEE48BE761FBE8C35730B0575CEDA0D48EF6E2" TargetMode="External"/><Relationship Id="rId752" Type="http://schemas.openxmlformats.org/officeDocument/2006/relationships/printerSettings" Target="../printerSettings/printerSettings6.bin"/><Relationship Id="rId8" Type="http://schemas.openxmlformats.org/officeDocument/2006/relationships/hyperlink" Target="http://www.southeastlincslocalplan.org/wp-content/uploads/2017/06/Local-Development-Scheme-June-2017.pdf" TargetMode="External"/><Relationship Id="rId142" Type="http://schemas.openxmlformats.org/officeDocument/2006/relationships/hyperlink" Target="https://www.blackburn.gov.uk/planning/planning-policies-strategies-and-guides/local-development-scheme" TargetMode="External"/><Relationship Id="rId184" Type="http://schemas.openxmlformats.org/officeDocument/2006/relationships/hyperlink" Target="https://www.surreyheath.gov.uk/planning-and-building-control/planning-policy/development-plan/local-development-scheme" TargetMode="External"/><Relationship Id="rId391" Type="http://schemas.openxmlformats.org/officeDocument/2006/relationships/hyperlink" Target="https://liverpool.gov.uk/media/24ihnena/local-plan-2041-scoping-document.pdf" TargetMode="External"/><Relationship Id="rId405" Type="http://schemas.openxmlformats.org/officeDocument/2006/relationships/hyperlink" Target="https://www.darlington.gov.uk/environment-and-planning/planning/planning-and-environmental-policy/other-statutory-documents/local-development-scheme/" TargetMode="External"/><Relationship Id="rId447" Type="http://schemas.openxmlformats.org/officeDocument/2006/relationships/hyperlink" Target="https://tunbridgewells.gov.uk/__data/assets/pdf_file/0008/483677/Local-Development-Scheme-October-2024.pdf" TargetMode="External"/><Relationship Id="rId612" Type="http://schemas.openxmlformats.org/officeDocument/2006/relationships/hyperlink" Target="https://www.nelincs.gov.uk/assets/uploads/2025/03/20250312-LocalDevelopmentScheme-Adopted.pdf" TargetMode="External"/><Relationship Id="rId251" Type="http://schemas.openxmlformats.org/officeDocument/2006/relationships/hyperlink" Target="https://www.sevenoaks.gov.uk/directory_record/8/local_development_scheme" TargetMode="External"/><Relationship Id="rId489" Type="http://schemas.openxmlformats.org/officeDocument/2006/relationships/hyperlink" Target="https://www.babergh.gov.uk/documents/d/asset-library-54706/babergh-and-mid-suffolk-joint-local-development-scheme-2025-2029" TargetMode="External"/><Relationship Id="rId654" Type="http://schemas.openxmlformats.org/officeDocument/2006/relationships/hyperlink" Target="https://www.havering.gov.uk/downloads/download/552/local-development-scheme" TargetMode="External"/><Relationship Id="rId696" Type="http://schemas.openxmlformats.org/officeDocument/2006/relationships/hyperlink" Target="https://www.guildford.gov.uk/media/36649/LDS-March-2025/pdf/LDS_March_2025_final_v2.pdf?m=1740649863927" TargetMode="External"/><Relationship Id="rId46" Type="http://schemas.openxmlformats.org/officeDocument/2006/relationships/hyperlink" Target="https://www.lewes-eastbourne.gov.uk/planning-policy/local-development-scheme/" TargetMode="External"/><Relationship Id="rId293" Type="http://schemas.openxmlformats.org/officeDocument/2006/relationships/hyperlink" Target="https://centrallocalplan.lancashire.gov.uk/media/1340/central-lancashire-local-plan-lds-2024-2026.pdf" TargetMode="External"/><Relationship Id="rId307" Type="http://schemas.openxmlformats.org/officeDocument/2006/relationships/hyperlink" Target="https://www.kirklees.gov.uk/beta/planning-policy/local-plan-timetable.aspx" TargetMode="External"/><Relationship Id="rId349" Type="http://schemas.openxmlformats.org/officeDocument/2006/relationships/hyperlink" Target="https://www.ashford.gov.uk/media/zegd5h5p/lds-2024-1.pdf" TargetMode="External"/><Relationship Id="rId514" Type="http://schemas.openxmlformats.org/officeDocument/2006/relationships/hyperlink" Target="https://www.warwickdc.gov.uk/downloads/file/8802/local_development_scheme_2025" TargetMode="External"/><Relationship Id="rId556" Type="http://schemas.openxmlformats.org/officeDocument/2006/relationships/hyperlink" Target="https://www.southwark.gov.uk/planning-and-building-control/planning-policy-and-guidance/local-development-scheme-2019-2022" TargetMode="External"/><Relationship Id="rId721" Type="http://schemas.openxmlformats.org/officeDocument/2006/relationships/hyperlink" Target="https://www.havant.gov.uk/sites/default/files/2025-06/Local%20Development%20Scheme%20%28June%202025%29.pdf" TargetMode="External"/><Relationship Id="rId88" Type="http://schemas.openxmlformats.org/officeDocument/2006/relationships/hyperlink" Target="https://www.merton.gov.uk/planning-and-buildings/planning/local-plan" TargetMode="External"/><Relationship Id="rId111" Type="http://schemas.openxmlformats.org/officeDocument/2006/relationships/hyperlink" Target="https://www.mendip.gov.uk/media/5167/Local-Development-Scheme/pdf/LDS_6jul201.pdf?m=637302454983200000" TargetMode="External"/><Relationship Id="rId153" Type="http://schemas.openxmlformats.org/officeDocument/2006/relationships/hyperlink" Target="https://blackcountryplan.dudley.gov.uk/t2/p1/" TargetMode="External"/><Relationship Id="rId195" Type="http://schemas.openxmlformats.org/officeDocument/2006/relationships/hyperlink" Target="https://www.waverley.gov.uk/Services/Planning-and-building/Planning-strategies-and-policies/Local-plan/Local-plan-timetable-Local-Development-Scheme" TargetMode="External"/><Relationship Id="rId209" Type="http://schemas.openxmlformats.org/officeDocument/2006/relationships/hyperlink" Target="https://www.bromley.gov.uk/planning-policy/local-development-scheme" TargetMode="External"/><Relationship Id="rId360" Type="http://schemas.openxmlformats.org/officeDocument/2006/relationships/hyperlink" Target="https://www.teignbridge.gov.uk/planning/local-plans-and-policy/local-development-scheme-local-plan-timetable/" TargetMode="External"/><Relationship Id="rId416" Type="http://schemas.openxmlformats.org/officeDocument/2006/relationships/hyperlink" Target="https://www.coventry.gov.uk/downloads/download/8037/local-development-scheme-december-2024" TargetMode="External"/><Relationship Id="rId598" Type="http://schemas.openxmlformats.org/officeDocument/2006/relationships/hyperlink" Target="https://www.northumberland.gov.uk/NorthumberlandCountyCouncil/media/Planning-and-Building/planning%20policy/Local%20Plan/Interim-LDS-2025-28-Final-March-2025.pdf" TargetMode="External"/><Relationship Id="rId220" Type="http://schemas.openxmlformats.org/officeDocument/2006/relationships/hyperlink" Target="https://www.herefordshire.gov.uk/local-plan-1/local-development-scheme" TargetMode="External"/><Relationship Id="rId458" Type="http://schemas.openxmlformats.org/officeDocument/2006/relationships/hyperlink" Target="https://www.watfordlocalplan.co.uk/timeline" TargetMode="External"/><Relationship Id="rId623" Type="http://schemas.openxmlformats.org/officeDocument/2006/relationships/hyperlink" Target="https://democracy.melton.gov.uk/documents/s28012/Appendix%20A%20-%20Local%20Development%20Scheme%20Update.pdf" TargetMode="External"/><Relationship Id="rId665" Type="http://schemas.openxmlformats.org/officeDocument/2006/relationships/hyperlink" Target="https://www.southkesteven.gov.uk/planning-building-control/planning-policy-local-plans/local-plan-review" TargetMode="External"/><Relationship Id="rId15" Type="http://schemas.openxmlformats.org/officeDocument/2006/relationships/hyperlink" Target="https://www.eppingforestdc.gov.uk/planning-and-building/planning-policy/local-development-scheme/" TargetMode="External"/><Relationship Id="rId57" Type="http://schemas.openxmlformats.org/officeDocument/2006/relationships/hyperlink" Target="http://www.easthants.gov.uk/planning-policy/local-plan-timetable" TargetMode="External"/><Relationship Id="rId262" Type="http://schemas.openxmlformats.org/officeDocument/2006/relationships/hyperlink" Target="https://www.swhertsplan.com/" TargetMode="External"/><Relationship Id="rId318" Type="http://schemas.openxmlformats.org/officeDocument/2006/relationships/hyperlink" Target="https://www.wiltshire.gov.uk/planning-policy-lds" TargetMode="External"/><Relationship Id="rId525" Type="http://schemas.openxmlformats.org/officeDocument/2006/relationships/hyperlink" Target="https://tewkesbury.gov.uk/wp-content/uploads/2025/03/Tewkesbury-Local-Development-Scheme-February-2025.pdf" TargetMode="External"/><Relationship Id="rId567" Type="http://schemas.openxmlformats.org/officeDocument/2006/relationships/hyperlink" Target="https://www.southhams.gov.uk/your-council/council-plans-policies-and-reports/policies/planning-policies/local-development-1" TargetMode="External"/><Relationship Id="rId732" Type="http://schemas.openxmlformats.org/officeDocument/2006/relationships/hyperlink" Target="https://localplan.southend.gov.uk/" TargetMode="External"/><Relationship Id="rId99" Type="http://schemas.openxmlformats.org/officeDocument/2006/relationships/hyperlink" Target="https://www.carlisle.gov.uk/Portals/24/Documents/Local_Plan/Local%20Development%20Scheme/LDS%20Update%202019-2022.pdf?timestamp=1580736105312" TargetMode="External"/><Relationship Id="rId122" Type="http://schemas.openxmlformats.org/officeDocument/2006/relationships/hyperlink" Target="https://oxfordshireplan.inconsult.uk/consult.ti/Oxfordshire_Plan_Intro/consultationHome" TargetMode="External"/><Relationship Id="rId164" Type="http://schemas.openxmlformats.org/officeDocument/2006/relationships/hyperlink" Target="https://www.ealing.gov.uk/info/201164/local_plans/616/local_development_scheme/1" TargetMode="External"/><Relationship Id="rId371" Type="http://schemas.openxmlformats.org/officeDocument/2006/relationships/hyperlink" Target="https://www.rugby.gov.uk/documents/20124/0/Local+Development+Scheme+2024.pdf/bd4f01db-b58a-65f1-7532-1ae9a3b0b12c?t=1729160087151" TargetMode="External"/><Relationship Id="rId427" Type="http://schemas.openxmlformats.org/officeDocument/2006/relationships/hyperlink" Target="https://www.sstaffs.gov.uk/sites/default/files/2023-10/LDS%20Sept%202023.pdf" TargetMode="External"/><Relationship Id="rId469" Type="http://schemas.openxmlformats.org/officeDocument/2006/relationships/hyperlink" Target="https://www.royalgreenwich.gov.uk/download/downloads/id/6011/local_development_scheme_2024.pdf" TargetMode="External"/><Relationship Id="rId634" Type="http://schemas.openxmlformats.org/officeDocument/2006/relationships/hyperlink" Target="https://www.leicester.gov.uk/media/syij0syd/local-development-scheme-2025-2029.pdf" TargetMode="External"/><Relationship Id="rId676" Type="http://schemas.openxmlformats.org/officeDocument/2006/relationships/hyperlink" Target="https://www.wirral.gov.uk/sites/default/files/all/planning%20and%20building/Local%20plans%20and%20planning%20policy/Local%20plans/Core%20strategy%20local%20plan/Consultation%20on%20Spatial%20Options/Wirral%20Core%20Strategy%20Spatial%20Options%20Consultation%20Letter.pdf" TargetMode="External"/><Relationship Id="rId26" Type="http://schemas.openxmlformats.org/officeDocument/2006/relationships/hyperlink" Target="http://www.westnorthamptonshirejpu.org/connect.ti/website/view?objectId=42277797" TargetMode="External"/><Relationship Id="rId231" Type="http://schemas.openxmlformats.org/officeDocument/2006/relationships/hyperlink" Target="https://www.southtyneside.gov.uk/article/13049/Local-Development-Scheme" TargetMode="External"/><Relationship Id="rId273" Type="http://schemas.openxmlformats.org/officeDocument/2006/relationships/hyperlink" Target="https://districtplan.canterbury.gov.uk/" TargetMode="External"/><Relationship Id="rId329" Type="http://schemas.openxmlformats.org/officeDocument/2006/relationships/hyperlink" Target="https://eastdevon.gov.uk/planning/planning-policy/emerging-local-plan/further-draft-local-plan-consultation/" TargetMode="External"/><Relationship Id="rId480" Type="http://schemas.openxmlformats.org/officeDocument/2006/relationships/hyperlink" Target="https://www.rushcliffe.gov.uk/media/0sbf1hvn/rbc-local-development-scheme-2025_final.pdf" TargetMode="External"/><Relationship Id="rId536" Type="http://schemas.openxmlformats.org/officeDocument/2006/relationships/hyperlink" Target="https://www.tamworth.gov.uk/sites/default/files/planning_docs/2025-2028_Local_Development_Scheme_v1_0.docx" TargetMode="External"/><Relationship Id="rId701" Type="http://schemas.openxmlformats.org/officeDocument/2006/relationships/hyperlink" Target="https://www.swdevelopmentplan.org/publications/local-development-scheme" TargetMode="External"/><Relationship Id="rId68" Type="http://schemas.openxmlformats.org/officeDocument/2006/relationships/hyperlink" Target="https://mhclg.sharepoint.com/sites/DevelopmentPlans/Shared%20Documents/Data%20and%20Analysis/Planning%20Data%20Unit/LDS%20&amp;%20Reg%2018%20Monitoring/Reg%2018%20Screenshots/North%20Lincolnshire%20Initial%20Consultation%20-%20FIRST%20Reg%2018.PNG" TargetMode="External"/><Relationship Id="rId133" Type="http://schemas.openxmlformats.org/officeDocument/2006/relationships/hyperlink" Target="https://www.bradford.gov.uk/planning-and-building-control/planning-policy/core-strategy-dpd/?Folder=Core%20Strategy%20Partial%20Review\Preferred+Options+Report" TargetMode="External"/><Relationship Id="rId175" Type="http://schemas.openxmlformats.org/officeDocument/2006/relationships/hyperlink" Target="https://www.castlepoint.gov.uk/castle-point-plan" TargetMode="External"/><Relationship Id="rId340" Type="http://schemas.openxmlformats.org/officeDocument/2006/relationships/hyperlink" Target="https://swale.gov.uk/__data/assets/pdf_file/0003/486903/2024_Local_Development_Scheme_December.pdf" TargetMode="External"/><Relationship Id="rId578" Type="http://schemas.openxmlformats.org/officeDocument/2006/relationships/hyperlink" Target="https://www.richmond.gov.uk/local_development_scheme" TargetMode="External"/><Relationship Id="rId743" Type="http://schemas.openxmlformats.org/officeDocument/2006/relationships/hyperlink" Target="https://durham.gov.uk/article/3266/Development-Plan-for-County-Durham" TargetMode="External"/><Relationship Id="rId200" Type="http://schemas.openxmlformats.org/officeDocument/2006/relationships/hyperlink" Target="https://consult.torridge.gov.uk/file/6466235" TargetMode="External"/><Relationship Id="rId382" Type="http://schemas.openxmlformats.org/officeDocument/2006/relationships/hyperlink" Target="https://www.wyre.gov.uk/local-plan/local-development-scheme/1" TargetMode="External"/><Relationship Id="rId438" Type="http://schemas.openxmlformats.org/officeDocument/2006/relationships/hyperlink" Target="https://www.middlesbrough.gov.uk/media/fl5ijvj4/local-development-scheme-2025-2027.pdf" TargetMode="External"/><Relationship Id="rId603" Type="http://schemas.openxmlformats.org/officeDocument/2006/relationships/hyperlink" Target="https://www.nwleics.gov.uk/pages/local_plan_review_progress_so_far" TargetMode="External"/><Relationship Id="rId645" Type="http://schemas.openxmlformats.org/officeDocument/2006/relationships/hyperlink" Target="https://www.ipswich.gov.uk/sites/ipswich/files/2025-03/Local%20Development%20Scheme.pdf" TargetMode="External"/><Relationship Id="rId687" Type="http://schemas.openxmlformats.org/officeDocument/2006/relationships/hyperlink" Target="https://new.fylde.gov.uk/wp-content/uploads/2025/02/Fylde-LDS-Jan-2025.pdf" TargetMode="External"/><Relationship Id="rId242" Type="http://schemas.openxmlformats.org/officeDocument/2006/relationships/hyperlink" Target="https://somersetcc.sharepoint.com/:b:/s/SCCPublic/EWSo-f_DWtZLl-8vcnEdZ0EBRajsmLC0bKJwddP4cEnvpw?e=Qxjd9C" TargetMode="External"/><Relationship Id="rId284" Type="http://schemas.openxmlformats.org/officeDocument/2006/relationships/hyperlink" Target="https://localplan.great-yarmouth.gov.uk/" TargetMode="External"/><Relationship Id="rId491" Type="http://schemas.openxmlformats.org/officeDocument/2006/relationships/hyperlink" Target="https://www.babergh.gov.uk/documents/d/asset-library-54706/babergh-and-mid-suffolk-joint-local-development-scheme-2025-2029" TargetMode="External"/><Relationship Id="rId505" Type="http://schemas.openxmlformats.org/officeDocument/2006/relationships/hyperlink" Target="https://www.n-kesteven.gov.uk/central-lincolnshire/" TargetMode="External"/><Relationship Id="rId712" Type="http://schemas.openxmlformats.org/officeDocument/2006/relationships/hyperlink" Target="https://www.havant.gov.uk/planning-services/planning-policy/local-plan/local-development-scheme-lds" TargetMode="External"/><Relationship Id="rId37" Type="http://schemas.openxmlformats.org/officeDocument/2006/relationships/hyperlink" Target="https://www.queenelizabetholympicpark.co.uk/-/media/lldc/planning/local-development-scheme-2017.ashx?la=en" TargetMode="External"/><Relationship Id="rId79" Type="http://schemas.openxmlformats.org/officeDocument/2006/relationships/hyperlink" Target="https://mhclg.sharepoint.com/:i:/s/DevelopmentPlans/ERZsXD4kR0lHlbkZdg0J0csBgfC51nAWyDAAaTKRPUNTTA?e=h8hbrM" TargetMode="External"/><Relationship Id="rId102" Type="http://schemas.openxmlformats.org/officeDocument/2006/relationships/hyperlink" Target="https://www.bournemouth.gov.uk/planningbuilding/PlanningPolicy/bcp-local-plan/bcp-local-plan-docs/bcp-local-development-scheme.pdf" TargetMode="External"/><Relationship Id="rId144" Type="http://schemas.openxmlformats.org/officeDocument/2006/relationships/hyperlink" Target="https://www.wealden.gov.uk/planning-and-building-control/planning-policy/planning-policy-documents/local-development-scheme/" TargetMode="External"/><Relationship Id="rId547" Type="http://schemas.openxmlformats.org/officeDocument/2006/relationships/hyperlink" Target="https://www.staffordbc.gov.uk/local-development-scheme-2025" TargetMode="External"/><Relationship Id="rId589" Type="http://schemas.openxmlformats.org/officeDocument/2006/relationships/hyperlink" Target="https://www.pendle.gov.uk/downloads/file/7888/local_development_scheme_eighth_revision_2024" TargetMode="External"/><Relationship Id="rId754" Type="http://schemas.microsoft.com/office/2019/04/relationships/namedSheetView" Target="../namedSheetViews/namedSheetView4.xml"/><Relationship Id="rId90" Type="http://schemas.openxmlformats.org/officeDocument/2006/relationships/hyperlink" Target="https://www.somersetwestandtaunton.gov.uk/planning-policy/local-development-scheme/" TargetMode="External"/><Relationship Id="rId186" Type="http://schemas.openxmlformats.org/officeDocument/2006/relationships/hyperlink" Target="https://www.aylesburyvaledc.gov.uk/sites/default/files/page_downloads/2018%20%28Jan%29%20LDS%20FINAL_0.pdf" TargetMode="External"/><Relationship Id="rId351" Type="http://schemas.openxmlformats.org/officeDocument/2006/relationships/hyperlink" Target="https://www.braintree.gov.uk/planning-building-control/local-plan-review-2/2" TargetMode="External"/><Relationship Id="rId393" Type="http://schemas.openxmlformats.org/officeDocument/2006/relationships/hyperlink" Target="https://www.eastleigh.gov.uk/media/15023/issues-and-options-consultation-document.pdf" TargetMode="External"/><Relationship Id="rId407" Type="http://schemas.openxmlformats.org/officeDocument/2006/relationships/hyperlink" Target="https://www.lichfielddc.gov.uk/downloads/download/181/local-development-scheme" TargetMode="External"/><Relationship Id="rId449" Type="http://schemas.openxmlformats.org/officeDocument/2006/relationships/hyperlink" Target="https://democracy.blackburn.gov.uk/documents/s21585/Blackburn%20Local%20Development%20Scheme%202023%20final.pdf" TargetMode="External"/><Relationship Id="rId614" Type="http://schemas.openxmlformats.org/officeDocument/2006/relationships/hyperlink" Target="https://www.northdevon.gov.uk/sites/default/files/2025-03/Local%20Development%20Scheme%20%28LDS%29%202025.pdf" TargetMode="External"/><Relationship Id="rId656" Type="http://schemas.openxmlformats.org/officeDocument/2006/relationships/hyperlink" Target="https://burnley.gov.uk/wp-content/uploads/2025/03/LDS-2025-2028-6-March-2025-Final.pdf" TargetMode="External"/><Relationship Id="rId211" Type="http://schemas.openxmlformats.org/officeDocument/2006/relationships/hyperlink" Target="https://www.reading.gov.uk/planning-and-building-control/planning-policy/" TargetMode="External"/><Relationship Id="rId253" Type="http://schemas.openxmlformats.org/officeDocument/2006/relationships/hyperlink" Target="https://www.broxbourne.gov.uk/planning/monitoring/3" TargetMode="External"/><Relationship Id="rId295" Type="http://schemas.openxmlformats.org/officeDocument/2006/relationships/hyperlink" Target="https://centrallocalplan.lancashire.gov.uk/media/1340/central-lancashire-local-plan-lds-2024-2026.pdf" TargetMode="External"/><Relationship Id="rId309" Type="http://schemas.openxmlformats.org/officeDocument/2006/relationships/hyperlink" Target="https://www.nelincs.gov.uk/your-chance-to-give-your-views-on-local-plan-review/" TargetMode="External"/><Relationship Id="rId460" Type="http://schemas.openxmlformats.org/officeDocument/2006/relationships/hyperlink" Target="https://localplan.southend.gov.uk/sites/localplan.southend/files/2025-01/Appendix%202%20Local%20Development%20Scheme%20Updated%20Timetable%202025.pdf" TargetMode="External"/><Relationship Id="rId516" Type="http://schemas.openxmlformats.org/officeDocument/2006/relationships/hyperlink" Target="https://storymaps.arcgis.com/stories/d8a20681c21e465191c46f54b0c82f58" TargetMode="External"/><Relationship Id="rId698" Type="http://schemas.openxmlformats.org/officeDocument/2006/relationships/hyperlink" Target="https://www.lewes-eastbourne.gov.uk/planning-policy/local-development-scheme/" TargetMode="External"/><Relationship Id="rId48" Type="http://schemas.openxmlformats.org/officeDocument/2006/relationships/hyperlink" Target="https://www.haringey.gov.uk/planning-and-building-control/planning/planning-policy/local-plan/local-development-scheme-lds" TargetMode="External"/><Relationship Id="rId113" Type="http://schemas.openxmlformats.org/officeDocument/2006/relationships/hyperlink" Target="https://www.somersetwestandtaunton.gov.uk/planning-policy/local-development-scheme/" TargetMode="External"/><Relationship Id="rId320" Type="http://schemas.openxmlformats.org/officeDocument/2006/relationships/hyperlink" Target="https://www.broads-authority.gov.uk/__data/assets/pdf_file/0032/513599/Preferred-Options-February-2024.pdf" TargetMode="External"/><Relationship Id="rId558" Type="http://schemas.openxmlformats.org/officeDocument/2006/relationships/hyperlink" Target="https://www.sunderland.gov.uk/media/35141/Local-Development-Scheme-2025/pdf/LDS_February_2025.pdf?m=1741165256680" TargetMode="External"/><Relationship Id="rId723" Type="http://schemas.openxmlformats.org/officeDocument/2006/relationships/hyperlink" Target="https://assets.ctfassets.net/ii3xdrqc6nfw/Ex3aOO5iJcOZIY4rhqzJA/626d30bda4f3d9a1f026d9f3d6929da4/Stockport_Local_Development_Scheme_September_2025.pdf" TargetMode="External"/><Relationship Id="rId155" Type="http://schemas.openxmlformats.org/officeDocument/2006/relationships/hyperlink" Target="https://www.horsham.gov.uk/planning/planning-policy/local-development-scheme" TargetMode="External"/><Relationship Id="rId197" Type="http://schemas.openxmlformats.org/officeDocument/2006/relationships/hyperlink" Target="https://www.oxford.gov.uk/info/20067/planning_policy/1460/oxford_local_plan_2040" TargetMode="External"/><Relationship Id="rId362" Type="http://schemas.openxmlformats.org/officeDocument/2006/relationships/hyperlink" Target="https://www.wokingham.gov.uk/planning-policy/emerging-local-plan-update" TargetMode="External"/><Relationship Id="rId418" Type="http://schemas.openxmlformats.org/officeDocument/2006/relationships/hyperlink" Target="https://www.cherwell.gov.uk/download/downloads/id/16026/dec-2024-local-development-scheme---final.pdf" TargetMode="External"/><Relationship Id="rId625" Type="http://schemas.openxmlformats.org/officeDocument/2006/relationships/hyperlink" Target="https://www.meltonplan.co.uk/lds" TargetMode="External"/><Relationship Id="rId222" Type="http://schemas.openxmlformats.org/officeDocument/2006/relationships/hyperlink" Target="https://www.arun.gov.uk/local-development-scheme-lds" TargetMode="External"/><Relationship Id="rId264" Type="http://schemas.openxmlformats.org/officeDocument/2006/relationships/hyperlink" Target="https://consult.torridge.gov.uk/kse/folder/94518" TargetMode="External"/><Relationship Id="rId471" Type="http://schemas.openxmlformats.org/officeDocument/2006/relationships/hyperlink" Target="https://www.shropshire.gov.uk/media/29482/local-development-scheme-lds-february-2025.pdf" TargetMode="External"/><Relationship Id="rId667" Type="http://schemas.openxmlformats.org/officeDocument/2006/relationships/hyperlink" Target="https://www.hartlepool.gov.uk/download/downloads/id/661/hartlepool_local_development_scheme_-_dec_2025.pdf" TargetMode="External"/><Relationship Id="rId1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TargetMode="External"/><Relationship Id="rId59" Type="http://schemas.openxmlformats.org/officeDocument/2006/relationships/hyperlink" Target="https://www.merton.gov.uk/assets/Documents/0328_2014-07-09_local_dev_scheme.pdf" TargetMode="External"/><Relationship Id="rId124" Type="http://schemas.openxmlformats.org/officeDocument/2006/relationships/hyperlink" Target="https://oxfordshireplan.inconsult.uk/consult.ti/Oxfordshire_Plan_Intro/consultationHome" TargetMode="External"/><Relationship Id="rId527" Type="http://schemas.openxmlformats.org/officeDocument/2006/relationships/hyperlink" Target="https://www.gloucester.gov.uk/media/fwch2m4q/gloucester-local-development-scheme-february-2025.pdf" TargetMode="External"/><Relationship Id="rId569" Type="http://schemas.openxmlformats.org/officeDocument/2006/relationships/hyperlink" Target="https://sdnpalocalplanreview.commonplace.is/en-GB/proposals/introduction/step1" TargetMode="External"/><Relationship Id="rId734" Type="http://schemas.openxmlformats.org/officeDocument/2006/relationships/hyperlink" Target="https://www.eastsuffolk.gov.uk/assets/Planning/Planning-Policy-and-Local-Plans/Local-Plans/Local-Devlopment-Scheme-March-2025-.pdf" TargetMode="External"/><Relationship Id="rId70" Type="http://schemas.openxmlformats.org/officeDocument/2006/relationships/hyperlink" Target="https://mhclg.sharepoint.com/sites/DevelopmentPlans/Shared%20Documents/Data%20and%20Analysis/Planning%20Data%20Unit/LDS%20&amp;%20Reg%2018%20Monitoring/LDS%20Screenshots/CAR16%20-%20Carlisle%20LDS%202016.PNG" TargetMode="External"/><Relationship Id="rId166" Type="http://schemas.openxmlformats.org/officeDocument/2006/relationships/hyperlink" Target="https://www.bcpcouncil.gov.uk/Council-and-Democratic/Consultation-And-Research/Consultations/BCP-Council-Local-Plan.aspx" TargetMode="External"/><Relationship Id="rId331" Type="http://schemas.openxmlformats.org/officeDocument/2006/relationships/hyperlink" Target="https://www.southkesteven.gov.uk/planning-building-control/planning-policy-local-plans/local-development-scheme" TargetMode="External"/><Relationship Id="rId373" Type="http://schemas.openxmlformats.org/officeDocument/2006/relationships/hyperlink" Target="https://cbccrmdata.blob.core.windows.net/noteattachment/CBC-local-plan-The-Local-Development-Scheme-Local%20Development%20Scheme%20June%202024.pdf" TargetMode="External"/><Relationship Id="rId429" Type="http://schemas.openxmlformats.org/officeDocument/2006/relationships/hyperlink" Target="https://www.runnymede.gov.uk/downloads/file/2477/runnymede-lds-2024-2028" TargetMode="External"/><Relationship Id="rId580" Type="http://schemas.openxmlformats.org/officeDocument/2006/relationships/hyperlink" Target="https://www.richmond.gov.uk/local_development_scheme" TargetMode="External"/><Relationship Id="rId636" Type="http://schemas.openxmlformats.org/officeDocument/2006/relationships/hyperlink" Target="https://local-plan-review-lancaster.hub.arcgis.com/pages/lds-timetable" TargetMode="External"/><Relationship Id="rId1" Type="http://schemas.openxmlformats.org/officeDocument/2006/relationships/hyperlink" Target="http://www.woking2027.info/lds/ldsrevised" TargetMode="External"/><Relationship Id="rId233" Type="http://schemas.openxmlformats.org/officeDocument/2006/relationships/hyperlink" Target="https://www.newcastle-staffs.gov.uk/downloads/download/132/local-development-scheme" TargetMode="External"/><Relationship Id="rId440" Type="http://schemas.openxmlformats.org/officeDocument/2006/relationships/hyperlink" Target="https://new.calderdale.gov.uk/planning-and-building-control/planning-policy/local-plan" TargetMode="External"/><Relationship Id="rId678" Type="http://schemas.openxmlformats.org/officeDocument/2006/relationships/hyperlink" Target="https://view.officeapps.live.com/op/view.aspx?src=https%3A%2F%2Fwww.milton-keynes.gov.uk%2Fsites%2Fdefault%2Ffiles%2F2024-07%2FResponse%2520Form.docx&amp;wdOrigin=BROWSELINK" TargetMode="External"/><Relationship Id="rId28" Type="http://schemas.openxmlformats.org/officeDocument/2006/relationships/hyperlink" Target="https://www.stroud.gov.uk/environment/planning-and-building-control/planning-strategy/local-development-scheme" TargetMode="External"/><Relationship Id="rId275" Type="http://schemas.openxmlformats.org/officeDocument/2006/relationships/hyperlink" Target="https://www.royalgreenwich.gov.uk/info/200191/planning_policy_and_strategy/869/local_development_framework/2" TargetMode="External"/><Relationship Id="rId300" Type="http://schemas.openxmlformats.org/officeDocument/2006/relationships/hyperlink" Target="https://www.hertsmere.gov.uk/News/Articles/October-2021/Have-your-say-on-Hertsmeres-draft-Local-Plan.aspx" TargetMode="External"/><Relationship Id="rId482" Type="http://schemas.openxmlformats.org/officeDocument/2006/relationships/hyperlink" Target="https://www.sevenoaks.gov.uk/downloads/file/790/local_development_scheme" TargetMode="External"/><Relationship Id="rId538" Type="http://schemas.openxmlformats.org/officeDocument/2006/relationships/hyperlink" Target="https://www.swindon.gov.uk/downloads/file/10354/swindon_local_development_scheme" TargetMode="External"/><Relationship Id="rId703" Type="http://schemas.openxmlformats.org/officeDocument/2006/relationships/hyperlink" Target="https://www.swdevelopmentplan.org/component/fileman/file/Final%20Local%20Development%20Scheme%202023.pdf?routed=1&amp;container=fileman-files" TargetMode="External"/><Relationship Id="rId745" Type="http://schemas.openxmlformats.org/officeDocument/2006/relationships/hyperlink" Target="https://www.cityoflondon.gov.uk/assets/Services-Environment/2025-city-of-london-corporation-local-development-scheme.pdf" TargetMode="External"/><Relationship Id="rId81" Type="http://schemas.openxmlformats.org/officeDocument/2006/relationships/hyperlink" Target="https://www.middevon.gov.uk/residents/planning-policy/local-development-scheme/" TargetMode="External"/><Relationship Id="rId135" Type="http://schemas.openxmlformats.org/officeDocument/2006/relationships/hyperlink" Target="https://www.stoke.gov.uk/info/20071/joint_local_plan/317/joint_local_plan_timetable" TargetMode="External"/><Relationship Id="rId177" Type="http://schemas.openxmlformats.org/officeDocument/2006/relationships/hyperlink" Target="https://www.harlow.gov.uk/planning-and-building-control/planning-policy/new-local-plan/local-development-scheme" TargetMode="External"/><Relationship Id="rId342" Type="http://schemas.openxmlformats.org/officeDocument/2006/relationships/hyperlink" Target="https://www.winchester.gov.uk/assets/attach/36707/LDS-August-2023.pdf" TargetMode="External"/><Relationship Id="rId384" Type="http://schemas.openxmlformats.org/officeDocument/2006/relationships/hyperlink" Target="https://www.cannockchasedc.gov.uk/residents/planning-and-building-control/planning-policy/local-development-scheme" TargetMode="External"/><Relationship Id="rId591" Type="http://schemas.openxmlformats.org/officeDocument/2006/relationships/hyperlink" Target="https://www.rushcliffe.gov.uk/media/0sbf1hvn/rbc-local-development-scheme-2025_final.pdf" TargetMode="External"/><Relationship Id="rId605" Type="http://schemas.openxmlformats.org/officeDocument/2006/relationships/hyperlink" Target="https://my.northtyneside.gov.uk/sites/default/files/web-page-related-files/North%20Tyneside%20Local%20Development%20Scheme%202025.pdf" TargetMode="External"/><Relationship Id="rId202" Type="http://schemas.openxmlformats.org/officeDocument/2006/relationships/hyperlink" Target="https://www.nuneatonandbedworth.gov.uk/adopted-borough-plan/borough-plan-1/6" TargetMode="External"/><Relationship Id="rId244" Type="http://schemas.openxmlformats.org/officeDocument/2006/relationships/hyperlink" Target="https://www.breckland.gov.uk/article/19942/Local-Plan-Full-Update" TargetMode="External"/><Relationship Id="rId647" Type="http://schemas.openxmlformats.org/officeDocument/2006/relationships/hyperlink" Target="https://www.hyndburnbc.gov.uk/wp-content/uploads/2025/02/HyndburnLocalDevelopmentScheme_2025.pdf" TargetMode="External"/><Relationship Id="rId689" Type="http://schemas.openxmlformats.org/officeDocument/2006/relationships/hyperlink" Target="https://www.bexley.gov.uk/sites/default/files/2025-03/bexley-local-development-scheme-march-2025.pdf" TargetMode="External"/><Relationship Id="rId39" Type="http://schemas.openxmlformats.org/officeDocument/2006/relationships/hyperlink" Target="https://my.northtyneside.gov.uk/category/1149/planning-policy-timetable-and-consultation-guidance" TargetMode="External"/><Relationship Id="rId286" Type="http://schemas.openxmlformats.org/officeDocument/2006/relationships/hyperlink" Target="https://beta.bathnes.gov.uk/local-plan-2022-2042-development-timeline" TargetMode="External"/><Relationship Id="rId451" Type="http://schemas.openxmlformats.org/officeDocument/2006/relationships/hyperlink" Target="https://www.greatercambridgeplanning.org/emerging-plans-and-guidance/greater-cambridge-local-plan-the-20-year-master-plan-for-the-greater-cambridge-area/" TargetMode="External"/><Relationship Id="rId493" Type="http://schemas.openxmlformats.org/officeDocument/2006/relationships/hyperlink" Target="https://www.barnet.gov.uk/sites/default/files/appendix_g_-_local_development_scheme.pdf" TargetMode="External"/><Relationship Id="rId507" Type="http://schemas.openxmlformats.org/officeDocument/2006/relationships/hyperlink" Target="https://www.n-kesteven.gov.uk/central-lincolnshire/" TargetMode="External"/><Relationship Id="rId549" Type="http://schemas.openxmlformats.org/officeDocument/2006/relationships/hyperlink" Target="https://www.spelthorne.gov.uk/article/19897/Local-Development-Scheme" TargetMode="External"/><Relationship Id="rId714" Type="http://schemas.openxmlformats.org/officeDocument/2006/relationships/hyperlink" Target="https://m.luton.gov.uk/Page/Show/Environment/Planning/Regional%20and%20local%20planning/local-plan-2031/Pages/default.aspx" TargetMode="External"/><Relationship Id="rId50" Type="http://schemas.openxmlformats.org/officeDocument/2006/relationships/hyperlink" Target="http://www.exmoor-nationalpark.gov.uk/planning/planning-policy/local-plan" TargetMode="External"/><Relationship Id="rId104" Type="http://schemas.openxmlformats.org/officeDocument/2006/relationships/hyperlink" Target="https://www.somersetwestandtaunton.gov.uk/media/1953/district-wide-lp-ctte-report-lds-appendix-1-july-2019-final-published-version.pdf" TargetMode="External"/><Relationship Id="rId146" Type="http://schemas.openxmlformats.org/officeDocument/2006/relationships/hyperlink" Target="https://www.winchester.gov.uk/planning-policy/winchester-district-local-plan-2018-2038-emerging/local-development-scheme" TargetMode="External"/><Relationship Id="rId188" Type="http://schemas.openxmlformats.org/officeDocument/2006/relationships/hyperlink" Target="https://www.epsom-ewell.gov.uk/residents/planning/planning-policy/epsom-and-ewell-local-plan/draft-local-plan-2022-2040/local" TargetMode="External"/><Relationship Id="rId311" Type="http://schemas.openxmlformats.org/officeDocument/2006/relationships/hyperlink" Target="https://www.fenland.gov.uk/media/17153/Live-timetable-for-the-production-of-the-Local-Plan/pdf/Live_Timetable_for_Production_of_the_Fenland_Local_Plan_-_May_2024.pdf?m=1714575326543" TargetMode="External"/><Relationship Id="rId353" Type="http://schemas.openxmlformats.org/officeDocument/2006/relationships/hyperlink" Target="https://www.westoxon.gov.uk/planning-and-building/planning-policy/local-development-framework/" TargetMode="External"/><Relationship Id="rId395" Type="http://schemas.openxmlformats.org/officeDocument/2006/relationships/hyperlink" Target="https://www.wolverhampton.gov.uk/planning/planning-policies/local-development-scheme-lds" TargetMode="External"/><Relationship Id="rId409" Type="http://schemas.openxmlformats.org/officeDocument/2006/relationships/hyperlink" Target="https://local-plan-review-lancaster.hub.arcgis.com/pages/lds-timetable" TargetMode="External"/><Relationship Id="rId560" Type="http://schemas.openxmlformats.org/officeDocument/2006/relationships/hyperlink" Target="https://www.hertsmere.gov.uk/planning-building-control/planning-policy/hertsmere-local-plan/new-local-plan/local-development-scheme-2025" TargetMode="External"/><Relationship Id="rId92" Type="http://schemas.openxmlformats.org/officeDocument/2006/relationships/hyperlink" Target="https://www.hertsmere.gov.uk/Documents/09-Planning--Building-Control/Planning-Policy/Local-Plan/Final-version-of-sites-document-printed-version.pdf" TargetMode="External"/><Relationship Id="rId213" Type="http://schemas.openxmlformats.org/officeDocument/2006/relationships/hyperlink" Target="https://www.mansfield.gov.uk/planning-policy/local-plan-review/1" TargetMode="External"/><Relationship Id="rId420" Type="http://schemas.openxmlformats.org/officeDocument/2006/relationships/hyperlink" Target="https://www.epsom-ewell.gov.uk/sites/default/files/documents/residents/planning/planning-policy/other-planning-documents/Revised%20Local%20Development%20Scheme%20-%20December%202024.pdf" TargetMode="External"/><Relationship Id="rId616" Type="http://schemas.openxmlformats.org/officeDocument/2006/relationships/hyperlink" Target="https://www.newark-sherwooddc.gov.uk/media/nsdc-redesign/documents-and-images/your-council/planning-policy/local-development-framework/local-development-framework/LDS-December-2024.pdf" TargetMode="External"/><Relationship Id="rId658" Type="http://schemas.openxmlformats.org/officeDocument/2006/relationships/hyperlink" Target="https://www.chesterfield.gov.uk/media/44nejpem/local-development-scheme-12-march-2025.pdf" TargetMode="External"/><Relationship Id="rId255" Type="http://schemas.openxmlformats.org/officeDocument/2006/relationships/hyperlink" Target="https://www.croydon.gov.uk/planning-and-regeneration/planning-policy/local-plan-review/local-plan-programme" TargetMode="External"/><Relationship Id="rId297" Type="http://schemas.openxmlformats.org/officeDocument/2006/relationships/hyperlink" Target="https://www.bristol.gov.uk/files/documents/5446-bristol-local-plan-review-nov-22-further-consultation/file" TargetMode="External"/><Relationship Id="rId462" Type="http://schemas.openxmlformats.org/officeDocument/2006/relationships/hyperlink" Target="https://www.derbyshiredales.gov.uk/documents/derbyshire-dales-local-development-scheme-pdf-1-04mb/download" TargetMode="External"/><Relationship Id="rId518" Type="http://schemas.openxmlformats.org/officeDocument/2006/relationships/hyperlink" Target="https://storymaps.arcgis.com/stories/d8a20681c21e465191c46f54b0c82f58" TargetMode="External"/><Relationship Id="rId725" Type="http://schemas.openxmlformats.org/officeDocument/2006/relationships/hyperlink" Target="https://stoke-consult.objective.co.uk/kpse/event/7A08913F-4968-4DEB-B924-612A819CFB81" TargetMode="External"/><Relationship Id="rId115" Type="http://schemas.openxmlformats.org/officeDocument/2006/relationships/hyperlink" Target="https://mhclg.sharepoint.com/sites/DevelopmentPlans/Shared%20Documents/Data%20and%20Analysis/Planning%20Data%20Unit/LDS%20&amp;%20Reg%2018%20Monitoring/LDS%20Screenshots/SSO20%20-%20South%20Somerset%20website%20TT%202020.PNG" TargetMode="External"/><Relationship Id="rId157" Type="http://schemas.openxmlformats.org/officeDocument/2006/relationships/hyperlink" Target="https://www.thanet.gov.uk/info-pages/local-development-scheme/" TargetMode="External"/><Relationship Id="rId322" Type="http://schemas.openxmlformats.org/officeDocument/2006/relationships/hyperlink" Target="https://beta.bathnes.gov.uk/policy-and-documents-library/local-development-scheme" TargetMode="External"/><Relationship Id="rId364" Type="http://schemas.openxmlformats.org/officeDocument/2006/relationships/hyperlink" Target="https://exeter.gov.uk/planning-services/current-planning-policy/local-development-scheme/" TargetMode="External"/><Relationship Id="rId61" Type="http://schemas.openxmlformats.org/officeDocument/2006/relationships/hyperlink" Target="http://www.westnorthamptonshirejpu.org/connect.ti/website/view?objectId=2737360&amp;expa=exp&amp;expf=2737360&amp;expl=2" TargetMode="External"/><Relationship Id="rId199" Type="http://schemas.openxmlformats.org/officeDocument/2006/relationships/hyperlink" Target="https://www.peakdistrict.gov.uk/planning/policies-and-guides/supporting-documents" TargetMode="External"/><Relationship Id="rId571" Type="http://schemas.openxmlformats.org/officeDocument/2006/relationships/hyperlink" Target="https://www.slough.gov.uk/downloads/download/1349/local-plan-development-scheme" TargetMode="External"/><Relationship Id="rId627" Type="http://schemas.openxmlformats.org/officeDocument/2006/relationships/hyperlink" Target="https://www.mansfield.gov.uk/planning-policy/local-development-scheme" TargetMode="External"/><Relationship Id="rId669" Type="http://schemas.openxmlformats.org/officeDocument/2006/relationships/hyperlink" Target="https://www.gosport.gov.uk/media/1736/Local-Development-Scheme-2025/pdf/Local_Development_Scheme_2025.pdf?m=1741864928873" TargetMode="External"/><Relationship Id="rId19" Type="http://schemas.openxmlformats.org/officeDocument/2006/relationships/hyperlink" Target="https://www.havering.gov.uk/info/20034/planning/183/planning_policy/8" TargetMode="External"/><Relationship Id="rId224" Type="http://schemas.openxmlformats.org/officeDocument/2006/relationships/hyperlink" Target="https://www.warwickdc.gov.uk/downloads/download/420/local_development_scheme" TargetMode="External"/><Relationship Id="rId266" Type="http://schemas.openxmlformats.org/officeDocument/2006/relationships/hyperlink" Target="https://www.uttlesford.gov.uk/local-plan-timetable" TargetMode="External"/><Relationship Id="rId431" Type="http://schemas.openxmlformats.org/officeDocument/2006/relationships/hyperlink" Target="https://www.stockport.gov.uk/stockport-local-development-scheme?conesso_link_tag=de594a334&amp;utm_campaign=Stockport+LDS+July2024&amp;utm_medium=email&amp;utm_source=Conesso" TargetMode="External"/><Relationship Id="rId473" Type="http://schemas.openxmlformats.org/officeDocument/2006/relationships/hyperlink" Target="https://www.shropshire.gov.uk/media/29482/local-development-scheme-lds-february-2025.pdf" TargetMode="External"/><Relationship Id="rId529" Type="http://schemas.openxmlformats.org/officeDocument/2006/relationships/hyperlink" Target="https://democracy.testvalley.gov.uk/documents/s33960/Local%20Development%20Scheme%20-%20Report.pdf" TargetMode="External"/><Relationship Id="rId680" Type="http://schemas.openxmlformats.org/officeDocument/2006/relationships/hyperlink" Target="https://www.eaststaffsbc.gov.uk/planning/planning-policy/local-plan-2012-2031" TargetMode="External"/><Relationship Id="rId736" Type="http://schemas.openxmlformats.org/officeDocument/2006/relationships/hyperlink" Target="https://www.rochford.gov.uk/media/3162" TargetMode="External"/><Relationship Id="rId30" Type="http://schemas.openxmlformats.org/officeDocument/2006/relationships/hyperlink" Target="http://www.solihull.gov.uk/Resident/Planning/appealsenforcement/planmaking/ldf/localplan" TargetMode="External"/><Relationship Id="rId126" Type="http://schemas.openxmlformats.org/officeDocument/2006/relationships/hyperlink" Target="https://localplan.maidstone.gov.uk/home/local-plan-review" TargetMode="External"/><Relationship Id="rId168" Type="http://schemas.openxmlformats.org/officeDocument/2006/relationships/hyperlink" Target="https://www.birmingham.gov.uk/info/20054/local_plan_documents/69/local_development_framework/2" TargetMode="External"/><Relationship Id="rId333" Type="http://schemas.openxmlformats.org/officeDocument/2006/relationships/hyperlink" Target="https://localplan.great-yarmouth.gov.uk/article/11573/Previous-Stages" TargetMode="External"/><Relationship Id="rId540" Type="http://schemas.openxmlformats.org/officeDocument/2006/relationships/hyperlink" Target="https://www.surreyheath.gov.uk/planning-and-building-control/planning-policy/development-plan/local-development-scheme" TargetMode="External"/><Relationship Id="rId72" Type="http://schemas.openxmlformats.org/officeDocument/2006/relationships/hyperlink" Target="https://www.charnwood.gov.uk/pages/local_plan_review" TargetMode="External"/><Relationship Id="rId375" Type="http://schemas.openxmlformats.org/officeDocument/2006/relationships/hyperlink" Target="https://democracy.lbhf.gov.uk/documents/s129113/Appendix%201%20-%20Local%20Development%20Scheme%202024-2027.pdf" TargetMode="External"/><Relationship Id="rId582" Type="http://schemas.openxmlformats.org/officeDocument/2006/relationships/hyperlink" Target="https://www.redditchbc.gov.uk/council/policy/planning-policy/local-development-scheme-lds/" TargetMode="External"/><Relationship Id="rId638" Type="http://schemas.openxmlformats.org/officeDocument/2006/relationships/hyperlink" Target="https://www.lakedistrict.gov.uk/__data/assets/pdf_file/0021/140628/Local-Development-Scheme-2025.pdf" TargetMode="External"/><Relationship Id="rId3" Type="http://schemas.openxmlformats.org/officeDocument/2006/relationships/hyperlink" Target="https://mhclg.sharepoint.com/sites/DevelopmentPlans/Shared%20Documents/Data%20and%20Analysis/LDS%20Approach/LDS%20screen%20captures/WYF19%20Wyre%20Forest%20LDS%20June%202019.PNG" TargetMode="External"/><Relationship Id="rId235" Type="http://schemas.openxmlformats.org/officeDocument/2006/relationships/hyperlink" Target="https://www.centralbedfordshire.gov.uk/info/45/planning_policy/1168/local_development_scheme_lds" TargetMode="External"/><Relationship Id="rId277" Type="http://schemas.openxmlformats.org/officeDocument/2006/relationships/hyperlink" Target="https://www.pendle.gov.uk/info/20072/planning_policies/278/process_documents/2" TargetMode="External"/><Relationship Id="rId400" Type="http://schemas.openxmlformats.org/officeDocument/2006/relationships/hyperlink" Target="https://www.dudley.gov.uk/residents/planning/planning-policy/dudley-local-plan/local-development-scheme/" TargetMode="External"/><Relationship Id="rId442" Type="http://schemas.openxmlformats.org/officeDocument/2006/relationships/hyperlink" Target="https://localplan.southend.gov.uk/local-development-scheme" TargetMode="External"/><Relationship Id="rId484" Type="http://schemas.openxmlformats.org/officeDocument/2006/relationships/hyperlink" Target="https://www.basildon.gov.uk/article/9107/Local-Plan-Latest-news-and-updates" TargetMode="External"/><Relationship Id="rId705" Type="http://schemas.openxmlformats.org/officeDocument/2006/relationships/hyperlink" Target="https://www.brentwood.gov.uk/media/942" TargetMode="External"/><Relationship Id="rId137" Type="http://schemas.openxmlformats.org/officeDocument/2006/relationships/hyperlink" Target="https://www.hyndburnbc.gov.uk/download-package/core-strategy-review-reg18-feb19/" TargetMode="External"/><Relationship Id="rId302" Type="http://schemas.openxmlformats.org/officeDocument/2006/relationships/hyperlink" Target="https://www.wolverhampton.gov.uk/planning/planning-policies/wolverhampton-local-plan" TargetMode="External"/><Relationship Id="rId344" Type="http://schemas.openxmlformats.org/officeDocument/2006/relationships/hyperlink" Target="https://www.cumberland.gov.uk/planning-and-building-control/planning-policy/cumberland-local-plan" TargetMode="External"/><Relationship Id="rId691" Type="http://schemas.openxmlformats.org/officeDocument/2006/relationships/hyperlink" Target="http://www.fareham.gov.uk/pdf/planning/local_plan/LocalDevelopmentScheme_March2025.pdf" TargetMode="External"/><Relationship Id="rId747" Type="http://schemas.openxmlformats.org/officeDocument/2006/relationships/hyperlink" Target="https://democracy.york.gov.uk/documents/s182417/Annex%20B%20City%20of%20York%20Interim%20Local%20Development%20Scheme%20April%202025.pdf" TargetMode="External"/><Relationship Id="rId41" Type="http://schemas.openxmlformats.org/officeDocument/2006/relationships/hyperlink" Target="https://www.dorsetcouncil.gov.uk/planning-buildings-land/planning-policy/north-dorset/additional-planning-policy-documents/pdfs/local-development-scheme.pdf" TargetMode="External"/><Relationship Id="rId83"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179" Type="http://schemas.openxmlformats.org/officeDocument/2006/relationships/hyperlink" Target="https://www.dorsetcouncil.gov.uk/w/the-local-development-scheme-for-dorset-council" TargetMode="External"/><Relationship Id="rId386" Type="http://schemas.openxmlformats.org/officeDocument/2006/relationships/hyperlink" Target="https://www.southderbyshire.gov.uk/our-services/planning-and-building-control/planning/planning-policy/current-consultations-version-two/draft-local-plan-part-1-review" TargetMode="External"/><Relationship Id="rId551" Type="http://schemas.openxmlformats.org/officeDocument/2006/relationships/hyperlink" Target="https://www.bradford.gov.uk/media/hrqauoq2/local-development-scheme-2024-26.pdf" TargetMode="External"/><Relationship Id="rId593" Type="http://schemas.openxmlformats.org/officeDocument/2006/relationships/hyperlink" Target="https://www.nuneatonandbedworth.gov.uk/downloads/file/1638/local-development-scheme-2025-" TargetMode="External"/><Relationship Id="rId607" Type="http://schemas.openxmlformats.org/officeDocument/2006/relationships/hyperlink" Target="https://n-somerset.gov.uk/sites/default/files/2025-02/local%20development%20scheme%20-%20February%202025.pdf" TargetMode="External"/><Relationship Id="rId649" Type="http://schemas.openxmlformats.org/officeDocument/2006/relationships/hyperlink" Target="https://lbhounslow.sharepoint.com/:b:/s/InternetLinks/pp/EXqFzTehpPZPidtcKbAdjPkBzz9n_m-6euieCK4fVfv16Q?e=Fu8IwD" TargetMode="External"/><Relationship Id="rId190" Type="http://schemas.openxmlformats.org/officeDocument/2006/relationships/hyperlink" Target="https://www.nwleics.gov.uk/pages/local_development_scheme" TargetMode="External"/><Relationship Id="rId204" Type="http://schemas.openxmlformats.org/officeDocument/2006/relationships/hyperlink" Target="https://www.sunderland.gov.uk/LDS" TargetMode="External"/><Relationship Id="rId246" Type="http://schemas.openxmlformats.org/officeDocument/2006/relationships/hyperlink" Target="https://beta.southglos.gov.uk/local-plan-delivery-programme" TargetMode="External"/><Relationship Id="rId288" Type="http://schemas.openxmlformats.org/officeDocument/2006/relationships/hyperlink" Target="https://www.scilly.gov.uk/sites/default/files/planning-apps/LDS%202024.pdf" TargetMode="External"/><Relationship Id="rId411" Type="http://schemas.openxmlformats.org/officeDocument/2006/relationships/hyperlink" Target="https://newforest.gov.uk/article/1170/Local-Development-Scheme" TargetMode="External"/><Relationship Id="rId453" Type="http://schemas.openxmlformats.org/officeDocument/2006/relationships/hyperlink" Target="https://cdn-eastherts.onwebcurl.com/s3fs-public/2024-10/Website%20-%20East%20Herts%20Local%20Development%20Scheme.pdf" TargetMode="External"/><Relationship Id="rId509" Type="http://schemas.openxmlformats.org/officeDocument/2006/relationships/hyperlink" Target="https://www.westdevon.gov.uk/your-council/council-plans-policies-and-reports/policies/planning-policies/local-development-1" TargetMode="External"/><Relationship Id="rId660" Type="http://schemas.openxmlformats.org/officeDocument/2006/relationships/hyperlink" Target="https://www.exmoor-nationalpark.gov.uk/__data/assets/pdf_file/0027/141858/Exmoor-National-Park-Local-Development-Scheme-2025.pdf" TargetMode="External"/><Relationship Id="rId106"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313" Type="http://schemas.openxmlformats.org/officeDocument/2006/relationships/hyperlink" Target="https://www.west-norfolk.gov.uk/info/20214/emerging_local_plan_review/500/local_development_scheme" TargetMode="External"/><Relationship Id="rId495" Type="http://schemas.openxmlformats.org/officeDocument/2006/relationships/hyperlink" Target="https://www.wyre.gov.uk/local-plan" TargetMode="External"/><Relationship Id="rId716" Type="http://schemas.openxmlformats.org/officeDocument/2006/relationships/hyperlink" Target="https://consult.cheshirewestandchester.gov.uk/resources/portal/supportingfiles/800572" TargetMode="External"/><Relationship Id="rId10" Type="http://schemas.openxmlformats.org/officeDocument/2006/relationships/hyperlink" Target="https://teams.microsoft.com/_" TargetMode="External"/><Relationship Id="rId52" Type="http://schemas.openxmlformats.org/officeDocument/2006/relationships/hyperlink" Target="https://www.eastherts.gov.uk/lds" TargetMode="External"/><Relationship Id="rId94" Type="http://schemas.openxmlformats.org/officeDocument/2006/relationships/hyperlink" Target="https://www.ambervalley.gov.uk/planning/planning-policy/local-development-scheme/" TargetMode="External"/><Relationship Id="rId148" Type="http://schemas.openxmlformats.org/officeDocument/2006/relationships/hyperlink" Target="https://www.erewash.gov.uk/local-plan-section/core-strategy-review.html" TargetMode="External"/><Relationship Id="rId355" Type="http://schemas.openxmlformats.org/officeDocument/2006/relationships/hyperlink" Target="https://www.sutton.gov.uk/w/the-local-plan" TargetMode="External"/><Relationship Id="rId397" Type="http://schemas.openxmlformats.org/officeDocument/2006/relationships/hyperlink" Target="https://www.lewes-eastbourne.gov.uk/Lewes-Local-Plan" TargetMode="External"/><Relationship Id="rId520" Type="http://schemas.openxmlformats.org/officeDocument/2006/relationships/hyperlink" Target="https://www.towerhamlets.gov.uk/Documents/Planning-and-building-control/Strategic-Planning/Local-Plan/Evidence-base/Local-Development-Scheme-2025.pdf" TargetMode="External"/><Relationship Id="rId562" Type="http://schemas.openxmlformats.org/officeDocument/2006/relationships/hyperlink" Target="https://www.hertsmere.gov.uk/asset-library/local-development-scheme-2025.pdf" TargetMode="External"/><Relationship Id="rId618" Type="http://schemas.openxmlformats.org/officeDocument/2006/relationships/hyperlink" Target="https://www.molevalley.gov.uk/planning-building/local-plan-and-other-adopted-planning-policy-documents/" TargetMode="External"/><Relationship Id="rId215" Type="http://schemas.openxmlformats.org/officeDocument/2006/relationships/hyperlink" Target="https://www.redcar-cleveland.gov.uk/planning/local-plan/local-plan-documents-and-evidence/local-plan-development-scheme" TargetMode="External"/><Relationship Id="rId257" Type="http://schemas.openxmlformats.org/officeDocument/2006/relationships/hyperlink" Target="https://hackney.gov.uk/planning-policy" TargetMode="External"/><Relationship Id="rId422" Type="http://schemas.openxmlformats.org/officeDocument/2006/relationships/hyperlink" Target="https://iwc.iow.gov.uk/documentlibrary/download/local-development-scheme-lds-" TargetMode="External"/><Relationship Id="rId464" Type="http://schemas.openxmlformats.org/officeDocument/2006/relationships/hyperlink" Target="https://www.plymouth.gov.uk/plymouth-and-south-west-devon-local-development-scheme" TargetMode="External"/><Relationship Id="rId299" Type="http://schemas.openxmlformats.org/officeDocument/2006/relationships/hyperlink" Target="https://www.testvalley.gov.uk/planning-services/planningpolicy/local-development-framework/local-plan-2040/draft-local-plan-2040?chapter=2" TargetMode="External"/><Relationship Id="rId727" Type="http://schemas.openxmlformats.org/officeDocument/2006/relationships/hyperlink" Target="https://www.bcpcouncil.gov.uk/Assets/Planning-and-building-control/Local-plan-and-cil/Local-Development-Scheme.pdf" TargetMode="External"/><Relationship Id="rId63" Type="http://schemas.openxmlformats.org/officeDocument/2006/relationships/hyperlink" Target="https://mhclg.sharepoint.com/:i:/s/DevelopmentPlans/EVktz4ps2nhJlEQOS9hjffQBzMTtD8P2GGEKflsKB9pNxA?e=umZhCT" TargetMode="External"/><Relationship Id="rId159" Type="http://schemas.openxmlformats.org/officeDocument/2006/relationships/hyperlink" Target="https://www.cotswold.gov.uk/planning-and-building/planning-policy/local-plan-update-and-supporting-information/" TargetMode="External"/><Relationship Id="rId366" Type="http://schemas.openxmlformats.org/officeDocument/2006/relationships/hyperlink" Target="https://www.whitehorsedc.gov.uk/vale-of-white-horse-district-council/planning-and-development/local-plan-and-planning-policies/lds/" TargetMode="External"/><Relationship Id="rId573" Type="http://schemas.openxmlformats.org/officeDocument/2006/relationships/hyperlink" Target="https://www.rutland.gov.uk/sites/default/files/2025-04/local_development_scheme_april_2025.pdf" TargetMode="External"/><Relationship Id="rId226" Type="http://schemas.openxmlformats.org/officeDocument/2006/relationships/hyperlink" Target="https://www.gosport.gov.uk/lds" TargetMode="External"/><Relationship Id="rId433" Type="http://schemas.openxmlformats.org/officeDocument/2006/relationships/hyperlink" Target="https://go.walsall.gov.uk/sites/default/files/2025-01/LOCAL%20DEVELOPMENT%20SCHEME%202025-28.pdf" TargetMode="External"/><Relationship Id="rId640" Type="http://schemas.openxmlformats.org/officeDocument/2006/relationships/hyperlink" Target="https://www.knowsley.gov.uk/sites/default/files/2025-03/Knowsley_LDS_Final_March%202025.docx" TargetMode="External"/><Relationship Id="rId738" Type="http://schemas.openxmlformats.org/officeDocument/2006/relationships/hyperlink" Target="https://www.hastings.gov.uk/planning/policy/new-local-plan/localdevelopmentscheme/" TargetMode="External"/><Relationship Id="rId74" Type="http://schemas.openxmlformats.org/officeDocument/2006/relationships/hyperlink" Target="https://www.cannockchasedc.gov.uk/residents/planning/planning-policy/cannock-chase-local-plan" TargetMode="External"/><Relationship Id="rId377" Type="http://schemas.openxmlformats.org/officeDocument/2006/relationships/hyperlink" Target="https://www.leeds.gov.uk/planning/planning-policy/adopted-local-plan/local-development-scheme" TargetMode="External"/><Relationship Id="rId500" Type="http://schemas.openxmlformats.org/officeDocument/2006/relationships/hyperlink" Target="https://www.westmorlandandfurness.gov.uk/sites/default/files/2025-03/Westmorland%20and%20Furness%20LDS%20February%202025.pdf" TargetMode="External"/><Relationship Id="rId584" Type="http://schemas.openxmlformats.org/officeDocument/2006/relationships/hyperlink" Target="https://www.redcar-cleveland.gov.uk/planning/local-plan/local-plan-documents-and-evidence/local-plan-development-scheme" TargetMode="External"/><Relationship Id="rId5" Type="http://schemas.openxmlformats.org/officeDocument/2006/relationships/hyperlink" Target="https://www.winchester.gov.uk/assets/attach/16465/Local%20Plan%20Launch%20Consultation%20Paper%20Version.pdf" TargetMode="External"/><Relationship Id="rId237" Type="http://schemas.openxmlformats.org/officeDocument/2006/relationships/hyperlink" Target="https://www.lbbd.gov.uk/planning-building-control-and-local-land-charges/planning-guidance-and-policies/local-plan" TargetMode="External"/><Relationship Id="rId444" Type="http://schemas.openxmlformats.org/officeDocument/2006/relationships/hyperlink" Target="https://www.charnwood.gov.uk/files/documents/local_development_scheme_december_2024/Local%20Development%20Scheme%20Dec%202024.pdf" TargetMode="External"/><Relationship Id="rId651" Type="http://schemas.openxmlformats.org/officeDocument/2006/relationships/hyperlink" Target="https://www.hillingdon.gov.uk/media/15950/Local-Development-Scheme-2025/pdf/q3Local_Development_Scheme_2025.pdf?m=1741272791747" TargetMode="External"/><Relationship Id="rId749" Type="http://schemas.openxmlformats.org/officeDocument/2006/relationships/hyperlink" Target="https://www.westberks.gov.uk/media/63410/Local-Development-Scheme-May-2025/pdf/Local_Development_Scheme_May_2025.pdf?m=1748423995917" TargetMode="External"/><Relationship Id="rId290" Type="http://schemas.openxmlformats.org/officeDocument/2006/relationships/hyperlink" Target="https://strategiclocalplan.org/strategic-and-local-plan-timetable/" TargetMode="External"/><Relationship Id="rId304" Type="http://schemas.openxmlformats.org/officeDocument/2006/relationships/hyperlink" Target="https://www.arun.gov.uk/arun-local-plan-update-2023-2041/" TargetMode="External"/><Relationship Id="rId388" Type="http://schemas.openxmlformats.org/officeDocument/2006/relationships/hyperlink" Target="https://www.adur-worthing.gov.uk/adur-local-plan-update/" TargetMode="External"/><Relationship Id="rId511" Type="http://schemas.openxmlformats.org/officeDocument/2006/relationships/hyperlink" Target="https://www.waverley.gov.uk/Portals/0/Documents/services/planning-and-building/planning%20policy/Final%20LDS%20Update%20March%202025.pdf?ver=kBUQCOkH0U89pFQj52OeJA%3d%3d" TargetMode="External"/><Relationship Id="rId609" Type="http://schemas.openxmlformats.org/officeDocument/2006/relationships/hyperlink" Target="https://localplan.northlincs.gov.uk/stages" TargetMode="External"/><Relationship Id="rId85" Type="http://schemas.openxmlformats.org/officeDocument/2006/relationships/hyperlink" Target="https://consultations.leicester.gov.uk/sec/leicester-local-plan-reference-documents/user_uploads/eo-ref-doc.pdf" TargetMode="External"/><Relationship Id="rId150" Type="http://schemas.openxmlformats.org/officeDocument/2006/relationships/hyperlink" Target="https://lewisham.gov.uk/myservices/planning/policy/adopted-local-plan/local-development-scheme" TargetMode="External"/><Relationship Id="rId595" Type="http://schemas.openxmlformats.org/officeDocument/2006/relationships/hyperlink" Target="http://www.northumberlandnationalpark.org.uk/wp-content/uploads/2025/03/2025-Adopted-Local-Development-Scheme.pdf" TargetMode="External"/><Relationship Id="rId248" Type="http://schemas.openxmlformats.org/officeDocument/2006/relationships/hyperlink" Target="https://www.towerhamlets.gov.uk/lgnl/planning_and_building_control/planning_policy_guidance/planning_guidance.aspx" TargetMode="External"/><Relationship Id="rId455" Type="http://schemas.openxmlformats.org/officeDocument/2006/relationships/hyperlink" Target="https://www.ipswich.gov.uk/planning-and-building-control/planning-policy/local-development-scheme" TargetMode="External"/><Relationship Id="rId662" Type="http://schemas.openxmlformats.org/officeDocument/2006/relationships/hyperlink" Target="https://www.oxford.gov.uk/oxford-local-plan-2042" TargetMode="External"/><Relationship Id="rId12" Type="http://schemas.openxmlformats.org/officeDocument/2006/relationships/hyperlink" Target="https://www.barrowbc.gov.uk/residents/planning/planning-policy/examination-of-local-plan/examination-library/supporting-documents/?entryid1=5956" TargetMode="External"/><Relationship Id="rId108" Type="http://schemas.openxmlformats.org/officeDocument/2006/relationships/hyperlink" Target="https://www.copeland.gov.uk/content/copeland-local-plan" TargetMode="External"/><Relationship Id="rId315" Type="http://schemas.openxmlformats.org/officeDocument/2006/relationships/hyperlink" Target="https://www.bedford.gov.uk/media/4027/download?inline" TargetMode="External"/><Relationship Id="rId522" Type="http://schemas.openxmlformats.org/officeDocument/2006/relationships/hyperlink" Target="https://www.tmbc.gov.uk/downloads/file/3290/local-development-scheme" TargetMode="External"/><Relationship Id="rId96" Type="http://schemas.openxmlformats.org/officeDocument/2006/relationships/hyperlink" Target="https://www.norwich.gov.uk/downloads/file/1671/local_development_scheme" TargetMode="External"/><Relationship Id="rId161" Type="http://schemas.openxmlformats.org/officeDocument/2006/relationships/hyperlink" Target="https://www.hertsmere.gov.uk/Planning--Building-Control/Planning-Policy/Local-Plan/New-Local-Plan/New-Local-Plan-Planning-for-Growth.aspx" TargetMode="External"/><Relationship Id="rId399" Type="http://schemas.openxmlformats.org/officeDocument/2006/relationships/hyperlink" Target="https://www.yorkshiredales.org.uk/wp-content/uploads/sites/13/2024/12/Local-Development-Scheme-2024-26.pdf" TargetMode="External"/><Relationship Id="rId259" Type="http://schemas.openxmlformats.org/officeDocument/2006/relationships/hyperlink" Target="https://www.newham.gov.uk/planning-development-conservation/planning-policy-local-plan" TargetMode="External"/><Relationship Id="rId466" Type="http://schemas.openxmlformats.org/officeDocument/2006/relationships/hyperlink" Target="https://www.bathnes.gov.uk/policy-and-documents-library/local-development-scheme" TargetMode="External"/><Relationship Id="rId673" Type="http://schemas.openxmlformats.org/officeDocument/2006/relationships/hyperlink" Target="https://www.google.co.uk/url?sa=t&amp;rct=j&amp;q=&amp;esrc=s&amp;source=web&amp;cd=&amp;cad=rja&amp;uact=8&amp;ved=2ahUKEwjqstyY4eSOAxUgWEEAHWaZAlQQFnoECAkQAQ&amp;url=https%3A%2F%2Fwww.harborough.gov.uk%2Flocal-development-scheme&amp;usg=AOvVaw3UTw0vlIEUlxtKd7BTBmIJ&amp;opi=89978449" TargetMode="External"/><Relationship Id="rId23" Type="http://schemas.openxmlformats.org/officeDocument/2006/relationships/hyperlink" Target="https://www.staffsmoorlands.gov.uk/article/3488/Local-Development-Scheme" TargetMode="External"/><Relationship Id="rId119"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26" Type="http://schemas.openxmlformats.org/officeDocument/2006/relationships/hyperlink" Target="https://www.tamworth.gov.uk/planning/planning-policy/local-development-scheme" TargetMode="External"/><Relationship Id="rId533" Type="http://schemas.openxmlformats.org/officeDocument/2006/relationships/hyperlink" Target="https://www.telford.gov.uk/download/downloads/id/1447/local_development_scheme_2025_-_2028.pdf" TargetMode="External"/><Relationship Id="rId740" Type="http://schemas.openxmlformats.org/officeDocument/2006/relationships/hyperlink" Target="https://www.hart.gov.uk/planning-and-building-control/planning-policy/new-hart-local-plan" TargetMode="External"/><Relationship Id="rId172" Type="http://schemas.openxmlformats.org/officeDocument/2006/relationships/hyperlink" Target="https://www.nelincs.gov.uk/planning-and-building-control/planning-policy/local-development-scheme/" TargetMode="External"/><Relationship Id="rId477" Type="http://schemas.openxmlformats.org/officeDocument/2006/relationships/hyperlink" Target="https://www.kingston.gov.uk/new-local-plan" TargetMode="External"/><Relationship Id="rId600" Type="http://schemas.openxmlformats.org/officeDocument/2006/relationships/hyperlink" Target="https://www.northyorks.gov.uk/planning-and-conservation/planning-policy/north-yorkshire-local-plan" TargetMode="External"/><Relationship Id="rId684" Type="http://schemas.openxmlformats.org/officeDocument/2006/relationships/hyperlink" Target="https://www3.halton.gov.uk/Pages/planning/policyguidance/PolicyBackgroundDocuments.aspx" TargetMode="External"/><Relationship Id="rId337" Type="http://schemas.openxmlformats.org/officeDocument/2006/relationships/hyperlink" Target="https://www.northyorks.gov.uk/planning-and-conservation/planning-policy/north-yorkshire-local-plan" TargetMode="External"/><Relationship Id="rId34" Type="http://schemas.openxmlformats.org/officeDocument/2006/relationships/hyperlink" Target="https://www.barnet.gov.uk/planning-and-building/planning-policies/local-plan-review" TargetMode="External"/><Relationship Id="rId544" Type="http://schemas.openxmlformats.org/officeDocument/2006/relationships/hyperlink" Target="https://democracy.stevenage.gov.uk/documents/s37645/4+Appendix+E+Local+Development+Scheme+2024+Revised+151024.pdf" TargetMode="External"/><Relationship Id="rId751" Type="http://schemas.openxmlformats.org/officeDocument/2006/relationships/hyperlink" Target="https://www.enfield.gov.uk/services/planning/local-development-scheme" TargetMode="External"/><Relationship Id="rId183" Type="http://schemas.openxmlformats.org/officeDocument/2006/relationships/hyperlink" Target="https://www.bromley.gov.uk/downloads/download/484/bromley-local-plan-review-issues-and-options" TargetMode="External"/><Relationship Id="rId390" Type="http://schemas.openxmlformats.org/officeDocument/2006/relationships/hyperlink" Target="https://www.eaststaffsbc.gov.uk/sites/default/files/docs/planning/planningpolicy/localplan2012-2031/EDR%20243.24%20Reg%2010a%20Review%20of%20the%20Local%20Plan%202024%20(signed%20off).pdf" TargetMode="External"/><Relationship Id="rId404" Type="http://schemas.openxmlformats.org/officeDocument/2006/relationships/hyperlink" Target="https://www.sthelens.gov.uk/article/3774/Plans-under-preparation" TargetMode="External"/><Relationship Id="rId611" Type="http://schemas.openxmlformats.org/officeDocument/2006/relationships/hyperlink" Target="https://www.north-herts.gov.uk/local-development-scheme-0" TargetMode="External"/><Relationship Id="rId250" Type="http://schemas.openxmlformats.org/officeDocument/2006/relationships/hyperlink" Target="https://www.bristol.gov.uk/residents/planning-and-building-regulations/planning-policy-and-guidance/local-plan/local-plan-review" TargetMode="External"/><Relationship Id="rId488" Type="http://schemas.openxmlformats.org/officeDocument/2006/relationships/hyperlink" Target="https://www.ashfield.gov.uk/media/emon5bum/local-development-scheme-january-2025.docx" TargetMode="External"/><Relationship Id="rId695" Type="http://schemas.openxmlformats.org/officeDocument/2006/relationships/hyperlink" Target="https://www.sheffield.gov.uk/sites/default/files/2025-03/local_development_scheme_2025_to_2026.pdf" TargetMode="External"/><Relationship Id="rId709" Type="http://schemas.openxmlformats.org/officeDocument/2006/relationships/hyperlink" Target="https://www.harlow.gov.uk/sites/default/files/documents/Local%20Development%20Scheme%202025.pdf" TargetMode="External"/><Relationship Id="rId45" Type="http://schemas.openxmlformats.org/officeDocument/2006/relationships/hyperlink" Target="https://www.redbridge.gov.uk/planning-and-building/planning-policy/local-plan/" TargetMode="External"/><Relationship Id="rId110" Type="http://schemas.openxmlformats.org/officeDocument/2006/relationships/hyperlink" Target="https://localplan.northlincs.gov.uk/stages/3/1-introduction" TargetMode="External"/><Relationship Id="rId348" Type="http://schemas.openxmlformats.org/officeDocument/2006/relationships/hyperlink" Target="https://www.ashford.gov.uk/planning-and-development/planning-policy/timetables-and-monitoring/local-development-scheme/" TargetMode="External"/><Relationship Id="rId555" Type="http://schemas.openxmlformats.org/officeDocument/2006/relationships/hyperlink" Target="https://www.southwark.gov.uk/planning-and-building-control/planning-policy-and-guidance/local-development-scheme-2019-2022" TargetMode="External"/><Relationship Id="rId194" Type="http://schemas.openxmlformats.org/officeDocument/2006/relationships/hyperlink" Target="https://www.westsuffolk.gov.uk/planning/Planning_Policies/supportinginformation.cfm" TargetMode="External"/><Relationship Id="rId208" Type="http://schemas.openxmlformats.org/officeDocument/2006/relationships/hyperlink" Target="https://www.huntingdonshire.gov.uk/planning/local-plan-to-2036/local-plan-update/" TargetMode="External"/><Relationship Id="rId415" Type="http://schemas.openxmlformats.org/officeDocument/2006/relationships/hyperlink" Target="https://www.coventry.gov.uk/planning-policy/coventry-local-plan-2011-2031/7" TargetMode="External"/><Relationship Id="rId622" Type="http://schemas.openxmlformats.org/officeDocument/2006/relationships/hyperlink" Target="https://www.middevon.gov.uk/media/356967/mid-devon-local-development-scheme-march-2025.pdf" TargetMode="External"/><Relationship Id="rId261" Type="http://schemas.openxmlformats.org/officeDocument/2006/relationships/hyperlink" Target="http://www.southeastlincslocalplan.org/" TargetMode="External"/><Relationship Id="rId499" Type="http://schemas.openxmlformats.org/officeDocument/2006/relationships/hyperlink" Target="https://www.wigan.gov.uk/Council/Consultations/Future-plan/Planning-for-the-Future-to-2040.aspx" TargetMode="External"/><Relationship Id="rId56" Type="http://schemas.openxmlformats.org/officeDocument/2006/relationships/hyperlink" Target="https://mhclg.sharepoint.com/:i:/r/sites/DevelopmentPlans/Shared%20Documents/Data%20and%20Analysis/Planning%20Data%20Unit/Data%20Project/Short-term%20Solution/LDS%20Approach/LDS%20screen%20captures/LLE17%20-%20London%20Legacy%20LDS%202017.PNG?csf=1&amp;e=QRcea9" TargetMode="External"/><Relationship Id="rId359" Type="http://schemas.openxmlformats.org/officeDocument/2006/relationships/hyperlink" Target="https://www.teignbridge.gov.uk/planning/local-plans-and-policy/local-plan-review-2020-2040/" TargetMode="External"/><Relationship Id="rId566" Type="http://schemas.openxmlformats.org/officeDocument/2006/relationships/hyperlink" Target="https://www.plymouth.gov.uk/local-development-scheme" TargetMode="External"/><Relationship Id="rId121"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219" Type="http://schemas.openxmlformats.org/officeDocument/2006/relationships/hyperlink" Target="https://www.lambeth.gov.uk/planning-building-control/planning-policy-guidance/lambeth-local-development-scheme" TargetMode="External"/><Relationship Id="rId426" Type="http://schemas.openxmlformats.org/officeDocument/2006/relationships/hyperlink" Target="https://eastcambs.gov.uk/sites/default/files/2024-11/East%20Cambridgeshire%20Local%20Development%20Scheme%20%28LDS%29%20October%202024.pdf" TargetMode="External"/><Relationship Id="rId633" Type="http://schemas.openxmlformats.org/officeDocument/2006/relationships/hyperlink" Target="https://www.leicester.gov.uk/your-council/policies-plans-and-strategies/planning-and-development/adopted-planning-policy/" TargetMode="External"/><Relationship Id="rId67" Type="http://schemas.openxmlformats.org/officeDocument/2006/relationships/hyperlink" Target="https://localplan.northlincs.gov.uk/evidence/issues_and_options.pdf" TargetMode="External"/><Relationship Id="rId272" Type="http://schemas.openxmlformats.org/officeDocument/2006/relationships/hyperlink" Target="https://www.harrow.gov.uk/planning-developments/local-development-scheme?documentId=12692&amp;categoryId=210273" TargetMode="External"/><Relationship Id="rId577" Type="http://schemas.openxmlformats.org/officeDocument/2006/relationships/hyperlink" Target="https://www.richmond.gov.uk/media/z0wdllds/local_development_scheme.pdf" TargetMode="External"/><Relationship Id="rId700" Type="http://schemas.openxmlformats.org/officeDocument/2006/relationships/hyperlink" Target="https://www.folkestone-hythe.gov.uk/downloads/file/5778/folkestone-hythe-district-council-local-plan-timetable-2025" TargetMode="External"/><Relationship Id="rId132" Type="http://schemas.openxmlformats.org/officeDocument/2006/relationships/hyperlink" Target="https://www.buckinghamshire.gov.uk/planning-and-building-control/local-development-plans/local-development-scheme/plans-we-will-work-on/" TargetMode="External"/><Relationship Id="rId437" Type="http://schemas.openxmlformats.org/officeDocument/2006/relationships/hyperlink" Target="https://www.ne-derbyshire.gov.uk/documents/neddc-local-development-scheme-2024-2027-pdf-489kb/download" TargetMode="External"/><Relationship Id="rId644" Type="http://schemas.openxmlformats.org/officeDocument/2006/relationships/hyperlink" Target="https://www.rbkc.gov.uk/planning-and-building-control/planning-policy/local-plan" TargetMode="External"/><Relationship Id="rId283" Type="http://schemas.openxmlformats.org/officeDocument/2006/relationships/hyperlink" Target="https://www.westnorthants.gov.uk/planning-policy/new-local-plan-west-northamptonshire" TargetMode="External"/><Relationship Id="rId490" Type="http://schemas.openxmlformats.org/officeDocument/2006/relationships/hyperlink" Target="https://www.babergh.gov.uk/joint-local-plan" TargetMode="External"/><Relationship Id="rId504" Type="http://schemas.openxmlformats.org/officeDocument/2006/relationships/hyperlink" Target="https://www.n-kesteven.gov.uk/sites/default/files/2025-03/Central%20Lincolnshire%20Local%20Development%20Scheme%20March%202025.pdf" TargetMode="External"/><Relationship Id="rId711" Type="http://schemas.openxmlformats.org/officeDocument/2006/relationships/hyperlink" Target="https://www.eastleigh.gov.uk/media/15299/eastleigh-local-development-scheme-february-2025.pdf" TargetMode="External"/><Relationship Id="rId78" Type="http://schemas.openxmlformats.org/officeDocument/2006/relationships/hyperlink" Target="https://mhclg.sharepoint.com/sites/DevelopmentPlans/Shared%20Documents/Data%20and%20Analysis/Planning%20Data%20Unit/LDS%20&amp;%20Reg%2018%20Monitoring/LDS%20Screenshots/SOL20%20-%20Solihull%20LDS%202020.PNG" TargetMode="External"/><Relationship Id="rId143" Type="http://schemas.openxmlformats.org/officeDocument/2006/relationships/hyperlink" Target="https://beta.bathnes.gov.uk/planning-consultation-local-plan-partial-update-and-statement-community-involvement" TargetMode="External"/><Relationship Id="rId350" Type="http://schemas.openxmlformats.org/officeDocument/2006/relationships/hyperlink" Target="https://www.bromsgrove.gov.uk/council/policy/planning-policies-and-other-planning-information/local-development-scheme-lds/" TargetMode="External"/><Relationship Id="rId588" Type="http://schemas.openxmlformats.org/officeDocument/2006/relationships/hyperlink" Target="https://www.pendle.gov.uk/info/20072/planning_policies/278/process_documents/2" TargetMode="External"/><Relationship Id="rId9" Type="http://schemas.openxmlformats.org/officeDocument/2006/relationships/hyperlink" Target="https://www.southderbyshire.gov.uk/our-services/planning-and-building-control/planning/planning-policy/monitoring" TargetMode="External"/><Relationship Id="rId210" Type="http://schemas.openxmlformats.org/officeDocument/2006/relationships/hyperlink" Target="https://www.ribblevalley.gov.uk/downloads/download/334/local-development-scheme-lds-" TargetMode="External"/><Relationship Id="rId448" Type="http://schemas.openxmlformats.org/officeDocument/2006/relationships/hyperlink" Target="https://www.bromley.gov.uk/downloads/file/60/local-development-scheme-2025" TargetMode="External"/><Relationship Id="rId655" Type="http://schemas.openxmlformats.org/officeDocument/2006/relationships/hyperlink" Target="https://basildonlocalplan.commonplace.is/timeline" TargetMode="External"/><Relationship Id="rId294" Type="http://schemas.openxmlformats.org/officeDocument/2006/relationships/hyperlink" Target="https://centrallocalplan.lancashire.gov.uk/documents/local-development-scheme-2024/" TargetMode="External"/><Relationship Id="rId308" Type="http://schemas.openxmlformats.org/officeDocument/2006/relationships/hyperlink" Target="https://www.stalbans.gov.uk/local-development-scheme" TargetMode="External"/><Relationship Id="rId515" Type="http://schemas.openxmlformats.org/officeDocument/2006/relationships/hyperlink" Target="https://www.wandsworth.gov.uk/local-plan-full-review/" TargetMode="External"/><Relationship Id="rId722" Type="http://schemas.openxmlformats.org/officeDocument/2006/relationships/hyperlink" Target="https://haveyoursay.ashford.gov.uk/draft-lp42-consultation" TargetMode="External"/><Relationship Id="rId89" Type="http://schemas.openxmlformats.org/officeDocument/2006/relationships/hyperlink" Target="https://www.eastriding.gov.uk/planning-permission-and-building-control/planning-policy-and-the-local-plan/east-riding-local-plan-review/" TargetMode="External"/><Relationship Id="rId154" Type="http://schemas.openxmlformats.org/officeDocument/2006/relationships/hyperlink" Target="https://www.allerdale.gov.uk/en/planning-building-control/planning-policy/local-development-scheme/" TargetMode="External"/><Relationship Id="rId361" Type="http://schemas.openxmlformats.org/officeDocument/2006/relationships/hyperlink" Target="https://www.wokingham.gov.uk/sites/wokingham/files/2024-09/WBC%20Local%20Development%20Scheme%202024%20Final.pdf" TargetMode="External"/><Relationship Id="rId599" Type="http://schemas.openxmlformats.org/officeDocument/2006/relationships/hyperlink" Target="https://www.northyorkmoors.org.uk/planning/policy/local-development-scheme-and-statement-of-community-involvement/local-development-scheme-and-statement-of-community-involvement" TargetMode="External"/><Relationship Id="rId459" Type="http://schemas.openxmlformats.org/officeDocument/2006/relationships/hyperlink" Target="https://www.babergh.gov.uk/joint-local-plan" TargetMode="External"/><Relationship Id="rId666" Type="http://schemas.openxmlformats.org/officeDocument/2006/relationships/hyperlink" Target="https://www.westoxon.gov.uk/media/qf3bnn0n/wodc-local-plan-preferred-policy-options-consultation-paper-june-2025.pdf" TargetMode="External"/><Relationship Id="rId16" Type="http://schemas.openxmlformats.org/officeDocument/2006/relationships/hyperlink" Target="https://www.eppingforestdc.gov.uk/app/uploads/2025/03/Local-Development-Scheme-2025.pdf" TargetMode="External"/><Relationship Id="rId221" Type="http://schemas.openxmlformats.org/officeDocument/2006/relationships/hyperlink" Target="https://n-somerset.gov.uk/my-services/planning-building-control/planning-policy/our-local-plan/about-our-local-plan" TargetMode="External"/><Relationship Id="rId319" Type="http://schemas.openxmlformats.org/officeDocument/2006/relationships/hyperlink" Target="https://www.broads-authority.gov.uk/planning/planning-policies/local-plan-for-the-broads/local-plan-for-the-broads-review" TargetMode="External"/><Relationship Id="rId526" Type="http://schemas.openxmlformats.org/officeDocument/2006/relationships/hyperlink" Target="https://www.thanet.gov.uk/wp-content/uploads/2025/03/LDS-Feb-2025.pdf" TargetMode="External"/><Relationship Id="rId733" Type="http://schemas.openxmlformats.org/officeDocument/2006/relationships/hyperlink" Target="https://www.dorsetcouncil.gov.uk/documents/35024/282495/20250225+-+Dorset+Council+LDS+-+March+2025.pdf/b004ba28-a02f-54d3-98d0-515d0c99813f" TargetMode="External"/><Relationship Id="rId165" Type="http://schemas.openxmlformats.org/officeDocument/2006/relationships/hyperlink" Target="https://www.ryedale.gov.uk/resources/the-ryedale-local-development-scheme/" TargetMode="External"/><Relationship Id="rId372" Type="http://schemas.openxmlformats.org/officeDocument/2006/relationships/hyperlink" Target="https://www.kingston.gov.uk/policy/local-development-scheme" TargetMode="External"/><Relationship Id="rId677" Type="http://schemas.openxmlformats.org/officeDocument/2006/relationships/hyperlink" Target="https://www.southdowns.gov.uk/planning-policy/the-south-downs-local-plan-review/" TargetMode="External"/><Relationship Id="rId232" Type="http://schemas.openxmlformats.org/officeDocument/2006/relationships/hyperlink" Target="https://www.basingstoke.gov.uk/LDS" TargetMode="External"/><Relationship Id="rId27" Type="http://schemas.openxmlformats.org/officeDocument/2006/relationships/hyperlink" Target="https://www.southsomerset.gov.uk/your-council/your-council-plan-and-strategies/planning-policy/local-plan-review-2016-2036/" TargetMode="External"/><Relationship Id="rId537" Type="http://schemas.openxmlformats.org/officeDocument/2006/relationships/hyperlink" Target="https://www.swindon.gov.uk/info/20113/local_plan_and_planning_policy/635/swindon_local_plan_2026_and_new_local_plan/2" TargetMode="External"/><Relationship Id="rId744" Type="http://schemas.openxmlformats.org/officeDocument/2006/relationships/hyperlink" Target="https://durham.gov.uk/media/46287/County-Durham-Local-Development-Scheme-March-2025/pdf/CountyDurhamLocalDevelopmentSchemeMarch2025.pdf?m=1744890694817" TargetMode="External"/><Relationship Id="rId80" Type="http://schemas.openxmlformats.org/officeDocument/2006/relationships/hyperlink" Target="https://www.cherwell.gov.uk/info/33/planning-policy/382/local-development-scheme" TargetMode="External"/><Relationship Id="rId176" Type="http://schemas.openxmlformats.org/officeDocument/2006/relationships/hyperlink" Target="https://www.brentwood.gov.uk/local-development-scheme-lds" TargetMode="External"/><Relationship Id="rId383" Type="http://schemas.openxmlformats.org/officeDocument/2006/relationships/hyperlink" Target="https://www.cannockchasedc.gov.uk/sites/default/files/document-library/Local%20Development%20Scheme%202024.pdf" TargetMode="External"/><Relationship Id="rId590" Type="http://schemas.openxmlformats.org/officeDocument/2006/relationships/hyperlink" Target="https://www.nuneatonandbedworth.gov.uk/adopted-borough-plan/borough-plan-1/6" TargetMode="External"/><Relationship Id="rId604" Type="http://schemas.openxmlformats.org/officeDocument/2006/relationships/hyperlink" Target="https://www.northwarks.gov.uk/downloads/file/255/local-development-scheme-july-2023-" TargetMode="External"/><Relationship Id="rId243" Type="http://schemas.openxmlformats.org/officeDocument/2006/relationships/hyperlink" Target="https://www.arun.gov.uk/arun-district-council-local-development-scheme" TargetMode="External"/><Relationship Id="rId450" Type="http://schemas.openxmlformats.org/officeDocument/2006/relationships/hyperlink" Target="https://www.greatercambridgeplanning.org/media/wwipktav/greater-cambridge-local-development-scheme-2025-final-1.pdf" TargetMode="External"/><Relationship Id="rId688" Type="http://schemas.openxmlformats.org/officeDocument/2006/relationships/hyperlink" Target="https://www.adur-worthing.gov.uk/media/Media,153597,smxx.pdf" TargetMode="External"/><Relationship Id="rId38" Type="http://schemas.openxmlformats.org/officeDocument/2006/relationships/hyperlink" Target="https://www.thurrock.gov.uk/new-local-plan-for-thurrock/thurrock-local-plan" TargetMode="External"/><Relationship Id="rId103"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310" Type="http://schemas.openxmlformats.org/officeDocument/2006/relationships/hyperlink" Target="https://www.rother.gov.uk/planning-and-building-control/planning-policy/emerging-local-plan/local-plan-review/" TargetMode="External"/><Relationship Id="rId548" Type="http://schemas.openxmlformats.org/officeDocument/2006/relationships/hyperlink" Target="https://www.sthelens.gov.uk/media/11275/Local-Development-Scheme-2025/pdf/LDS_2025_-_Final_V_-_for_Web.pdf?m=1741096910407" TargetMode="External"/><Relationship Id="rId91" Type="http://schemas.openxmlformats.org/officeDocument/2006/relationships/hyperlink" Target="https://www.hertsmere.gov.uk/Documents/09-Planning--Building-Control/Planning-Policy/Local-Plan/Issues-and-Options-Report-final.pdf" TargetMode="External"/><Relationship Id="rId187" Type="http://schemas.openxmlformats.org/officeDocument/2006/relationships/hyperlink" Target="https://www.aylesburyvaledc.gov.uk/section/vale-aylesbury-local-plan-valp-2013-2033" TargetMode="External"/><Relationship Id="rId394" Type="http://schemas.openxmlformats.org/officeDocument/2006/relationships/hyperlink" Target="https://www.westminster.gov.uk/planning-building-and-environmental-regulations/planning-policy/emerging-policies-and-consultations" TargetMode="External"/><Relationship Id="rId408" Type="http://schemas.openxmlformats.org/officeDocument/2006/relationships/hyperlink" Target="https://local-plan-review-lancaster.hub.arcgis.com/" TargetMode="External"/><Relationship Id="rId615" Type="http://schemas.openxmlformats.org/officeDocument/2006/relationships/hyperlink" Target="https://www.newham.gov.uk/downloads/file/8825/appendix-3-local-development-scheme-2025" TargetMode="External"/><Relationship Id="rId254" Type="http://schemas.openxmlformats.org/officeDocument/2006/relationships/hyperlink" Target="https://www.colchester.gov.uk/local-plan/local-development-scheme/" TargetMode="External"/><Relationship Id="rId699" Type="http://schemas.openxmlformats.org/officeDocument/2006/relationships/hyperlink" Target="https://www.lewes-eastbourne.gov.uk/media/4414/Eastbourne-Local-Development-Scheme-2025-2028/pdf/EBC_Local_Development_Scheme_2025-2028_-_Adoption_version.pdf?m=1741344558413" TargetMode="External"/><Relationship Id="rId49" Type="http://schemas.openxmlformats.org/officeDocument/2006/relationships/hyperlink" Target="https://www.lbhf.gov.uk/planning/planning-policy/local-development-scheme-lds" TargetMode="External"/><Relationship Id="rId114" Type="http://schemas.openxmlformats.org/officeDocument/2006/relationships/hyperlink" Target="https://www.southsomerset.gov.uk/your-council/your-council-plan-and-strategies/planning-policy/local-plan-review-2016-2036/" TargetMode="External"/><Relationship Id="rId461" Type="http://schemas.openxmlformats.org/officeDocument/2006/relationships/hyperlink" Target="https://stoke.nub.news/news/local-news/newcastle-borough-council-to-start-work-on-new-local-plan-this-year-251601" TargetMode="External"/><Relationship Id="rId559" Type="http://schemas.openxmlformats.org/officeDocument/2006/relationships/hyperlink" Target="https://www.herefordshire.gov.uk/downloads/file/27309/local-development-scheme-march-2025" TargetMode="External"/><Relationship Id="rId198" Type="http://schemas.openxmlformats.org/officeDocument/2006/relationships/hyperlink" Target="https://www.midsussex.gov.uk/planning-building/consultation-monitoring/" TargetMode="External"/><Relationship Id="rId321" Type="http://schemas.openxmlformats.org/officeDocument/2006/relationships/hyperlink" Target="https://www.swhertsplan.com/" TargetMode="External"/><Relationship Id="rId419" Type="http://schemas.openxmlformats.org/officeDocument/2006/relationships/hyperlink" Target="https://www.peakdistrict.gov.uk/planning/policies-and-guides/the-local-plan" TargetMode="External"/><Relationship Id="rId626" Type="http://schemas.openxmlformats.org/officeDocument/2006/relationships/hyperlink" Target="https://democracy.melton.gov.uk/documents/s28012/Appendix%20A%20-%20Local%20Development%20Scheme%20Update.pdf" TargetMode="External"/><Relationship Id="rId265" Type="http://schemas.openxmlformats.org/officeDocument/2006/relationships/hyperlink" Target="https://www.westdevon.gov.uk/your-council/council-plans-policies-and-reports/policies/planning-policies/local-development-scheme" TargetMode="External"/><Relationship Id="rId472" Type="http://schemas.openxmlformats.org/officeDocument/2006/relationships/hyperlink" Target="https://www.shropshire.gov.uk/planning-policy/local-planning/local-plan-review/local-development-scheme-lds/" TargetMode="External"/><Relationship Id="rId125"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332" Type="http://schemas.openxmlformats.org/officeDocument/2006/relationships/hyperlink" Target="https://www.southkesteven.gov.uk/sites/default/files/2024-06/Local%20Development%20Scheme%202024-2027_0.pdf" TargetMode="External"/><Relationship Id="rId637" Type="http://schemas.openxmlformats.org/officeDocument/2006/relationships/hyperlink" Target="https://www.lambeth.gov.uk/sites/default/files/2024-06/Local_Development_Scheme_May_2024.pdf" TargetMode="External"/><Relationship Id="rId276" Type="http://schemas.openxmlformats.org/officeDocument/2006/relationships/hyperlink" Target="https://www.rugby.gov.uk/documents/20124/6779139/Local_Plan_Issues_and_Options_document.pdf/758ea4a1-eb3a-c809-3936-3a5d53b78b72?t=1702375027220" TargetMode="External"/><Relationship Id="rId483" Type="http://schemas.openxmlformats.org/officeDocument/2006/relationships/hyperlink" Target="https://www.easthants.gov.uk/media/9666/download?inline" TargetMode="External"/><Relationship Id="rId690" Type="http://schemas.openxmlformats.org/officeDocument/2006/relationships/hyperlink" Target="https://www.bracknell-forest.gov.uk/sites/default/files/2025-03/local-development-scheme-march-2025.pdf" TargetMode="External"/><Relationship Id="rId704" Type="http://schemas.openxmlformats.org/officeDocument/2006/relationships/hyperlink" Target="https://www.swdevelopmentplan.org/component/fileman/file/Final%20Local%20Development%20Scheme%202023.pdf?routed=1&amp;container=fileman-files" TargetMode="External"/><Relationship Id="rId40" Type="http://schemas.openxmlformats.org/officeDocument/2006/relationships/hyperlink" Target="https://www.dorsetcouncil.gov.uk/planning-buildings-land/planning-policy/north-dorset/additional-planning-policy-documents/local-development-scheme.aspx" TargetMode="External"/><Relationship Id="rId136" Type="http://schemas.openxmlformats.org/officeDocument/2006/relationships/hyperlink" Target="https://www.gateshead.gov.uk/article/3010/Local-Development-Scheme" TargetMode="External"/><Relationship Id="rId343" Type="http://schemas.openxmlformats.org/officeDocument/2006/relationships/hyperlink" Target="https://www.northyorks.gov.uk/sites/default/files/2024-02/Adopted%20LDS%20Feb%202024%20-%20accessible_0.pdf" TargetMode="External"/><Relationship Id="rId550" Type="http://schemas.openxmlformats.org/officeDocument/2006/relationships/hyperlink" Target="https://www.spelthorne.gov.uk/media/25553/Local-Development-Scheme-3-December-2024/pdf/CD026-Local-Development-Scheme-Dec-2024-Update.pdf?m=1739526509290" TargetMode="External"/><Relationship Id="rId203" Type="http://schemas.openxmlformats.org/officeDocument/2006/relationships/hyperlink" Target="https://www.northwarks.gov.uk/forward-planning/local-plan-north-warwickshire" TargetMode="External"/><Relationship Id="rId648" Type="http://schemas.openxmlformats.org/officeDocument/2006/relationships/hyperlink" Target="https://www.huntingdonshire.gov.uk/media/cnpkcvla/local-development-scheme.pdf" TargetMode="External"/><Relationship Id="rId287" Type="http://schemas.openxmlformats.org/officeDocument/2006/relationships/hyperlink" Target="https://publications.southtyneside.gov.uk/plans/local-development-scheme/?_gl=1*16rnj5s*_ga*MjE0MTQ4Mzk5Mi4xNzA5ODA1MTQ5*_ga_DNGKJ1HWT8*MTcxMzI3MTU4Ni40LjAuMTcxMzI3MTU4Ni42MC4wLjA." TargetMode="External"/><Relationship Id="rId410" Type="http://schemas.openxmlformats.org/officeDocument/2006/relationships/hyperlink" Target="https://www.greatercambridgeplanning.org/emerging-plans-and-guidance/greater-cambridge-local-plan-the-20-year-master-plan-for-the-greater-cambridge-area/" TargetMode="External"/><Relationship Id="rId494" Type="http://schemas.openxmlformats.org/officeDocument/2006/relationships/hyperlink" Target="https://www.bassetlaw.gov.uk/media/zeffmlis/local-development-scheme-2025.pdf" TargetMode="External"/><Relationship Id="rId508" Type="http://schemas.openxmlformats.org/officeDocument/2006/relationships/hyperlink" Target="https://www.n-kesteven.gov.uk/sites/default/files/2025-03/Central%20Lincolnshire%20Local%20Development%20Scheme%20March%202025.pdf" TargetMode="External"/><Relationship Id="rId715" Type="http://schemas.openxmlformats.org/officeDocument/2006/relationships/hyperlink" Target="https://www.luton.gov.uk/Environment/Lists/LutonDocuments/PDF/Local%20Plan/local-development-scheme-July-2025.pdf" TargetMode="External"/><Relationship Id="rId147" Type="http://schemas.openxmlformats.org/officeDocument/2006/relationships/hyperlink" Target="https://crawley.gov.uk/planning/planning-policy/engagement-and-monitoring/local-development-scheme" TargetMode="External"/><Relationship Id="rId354" Type="http://schemas.openxmlformats.org/officeDocument/2006/relationships/hyperlink" Target="https://www.westoxon.gov.uk/media/z14dtusx/lds-addendum-nov-2024-including-march-2025-addendum.pdf" TargetMode="External"/><Relationship Id="rId51" Type="http://schemas.openxmlformats.org/officeDocument/2006/relationships/hyperlink" Target="https://www.eastriding.gov.uk/environment/planning-and-building-control/planning-policy/local-development-scheme/" TargetMode="External"/><Relationship Id="rId561" Type="http://schemas.openxmlformats.org/officeDocument/2006/relationships/hyperlink" Target="https://www.herefordshire.gov.uk/downloads/file/26351/herefordshire-draft-local-plan-regulation-18-strategic-policies-document" TargetMode="External"/><Relationship Id="rId659" Type="http://schemas.openxmlformats.org/officeDocument/2006/relationships/hyperlink" Target="https://www.chesterfield.gov.uk/planning-and-building-control/planning-policy-and-the-local-plan/latest-news-planning/" TargetMode="External"/><Relationship Id="rId214" Type="http://schemas.openxmlformats.org/officeDocument/2006/relationships/hyperlink" Target="https://www.scilly.gov.uk/planning/planning-policy/local-plan-2015-2030/local-plan-review-timetable" TargetMode="External"/><Relationship Id="rId298" Type="http://schemas.openxmlformats.org/officeDocument/2006/relationships/hyperlink" Target="https://www.threerivers.gov.uk/services/planning/planning-policy/new-local-plan" TargetMode="External"/><Relationship Id="rId421" Type="http://schemas.openxmlformats.org/officeDocument/2006/relationships/hyperlink" Target="https://www.iow.gov.uk/environment-and-planning/planning/local-plan/local-development-scheme/" TargetMode="External"/><Relationship Id="rId519" Type="http://schemas.openxmlformats.org/officeDocument/2006/relationships/hyperlink" Target="https://www.wakefield.gov.uk/planning/planning-policy/local-plan-preparation-and-examination/local-development-scheme/" TargetMode="External"/><Relationship Id="rId158" Type="http://schemas.openxmlformats.org/officeDocument/2006/relationships/hyperlink" Target="https://www.ambervalley.gov.uk/planning/planning-policy/local-plan/alternative-spatial-strategy-options-for-housing-and-economic-growth/" TargetMode="External"/><Relationship Id="rId726" Type="http://schemas.openxmlformats.org/officeDocument/2006/relationships/hyperlink" Target="https://www.bcpcouncil.gov.uk/planning-and-building-control/planning-policy/bcp-local-plan-and-community-infrastructure-levy-cil/local-development-scheme" TargetMode="External"/><Relationship Id="rId62" Type="http://schemas.openxmlformats.org/officeDocument/2006/relationships/hyperlink" Target="https://mhclg.sharepoint.com/:i:/s/DevelopmentPlans/EVktz4ps2nhJlEQOS9hjffQBzMTtD8P2GGEKflsKB9pNxA?e=umZhCT" TargetMode="External"/><Relationship Id="rId365" Type="http://schemas.openxmlformats.org/officeDocument/2006/relationships/hyperlink" Target="https://exeter.gov.uk/media/bovpmhj3/240906_draft-lds-2024_final.pdf" TargetMode="External"/><Relationship Id="rId572" Type="http://schemas.openxmlformats.org/officeDocument/2006/relationships/hyperlink" Target="https://www.slough.gov.uk/planning-policy/new-local-plan-slough/4" TargetMode="External"/><Relationship Id="rId225" Type="http://schemas.openxmlformats.org/officeDocument/2006/relationships/hyperlink" Target="https://www.gravesham.gov.uk/planning/local-development-scheme" TargetMode="External"/><Relationship Id="rId432" Type="http://schemas.openxmlformats.org/officeDocument/2006/relationships/hyperlink" Target="https://go.walsall.gov.uk/planning-and-building-control/planning-policy/local-development-scheme"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18"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26" Type="http://schemas.openxmlformats.org/officeDocument/2006/relationships/hyperlink" Target="https://www.greatermanchester-ca.gov.uk/what-we-do/housing/greater-manchester-spatial-framework/gmsf-consultation/" TargetMode="External"/><Relationship Id="rId39" Type="http://schemas.openxmlformats.org/officeDocument/2006/relationships/hyperlink" Target="https://www.greatermanchester-ca.gov.uk/what-we-do/housing/greater-manchester-spatial-framework/gmsf-consultation/" TargetMode="External"/><Relationship Id="rId21" Type="http://schemas.openxmlformats.org/officeDocument/2006/relationships/hyperlink" Target="https://www.newcastle-staffs.gov.uk/sites/default/files/IMCE/Planning/Planning_Policy/DevelopmentPlan/JLP%20Timetable.pdf" TargetMode="External"/><Relationship Id="rId34" Type="http://schemas.openxmlformats.org/officeDocument/2006/relationships/hyperlink" Target="https://www.greatermanchester-ca.gov.uk/what-we-do/housing/greater-manchester-spatial-framework/gmsf-consultation/" TargetMode="External"/><Relationship Id="rId42" Type="http://schemas.openxmlformats.org/officeDocument/2006/relationships/hyperlink" Target="https://www.greatermanchester-ca.gov.uk/what-we-do/housing/greater-manchester-spatial-framework/gmsf-consultation/" TargetMode="External"/><Relationship Id="rId47" Type="http://schemas.openxmlformats.org/officeDocument/2006/relationships/hyperlink" Target="http://www.wealden.gov.uk/nmsruntime/saveasdialog.aspx?lID=24522&amp;sID=1213" TargetMode="External"/><Relationship Id="rId50" Type="http://schemas.openxmlformats.org/officeDocument/2006/relationships/hyperlink" Target="https://www.rutland.gov.uk/my-services/planning-and-building-control/planning/planning-policy/local-development-scheme/" TargetMode="External"/><Relationship Id="rId55" Type="http://schemas.openxmlformats.org/officeDocument/2006/relationships/hyperlink" Target="https://www.basildon.gov.uk/article/2012/Timetable-and-Consultation-Standards" TargetMode="External"/><Relationship Id="rId7" Type="http://schemas.openxmlformats.org/officeDocument/2006/relationships/hyperlink" Target="https://mhclg.sharepoint.com/sites/DevelopmentPlans/Shared%20Documents/Data%20and%20Analysis/LDS%20Approach/LDS%20screen%20captures/BRI-2019%20Bristol%20LDS.png" TargetMode="External"/><Relationship Id="rId2" Type="http://schemas.openxmlformats.org/officeDocument/2006/relationships/hyperlink" Target="https://mhclg.sharepoint.com/sites/DevelopmentPlans/Shared%20Documents/Data%20and%20Analysis/Planning%20Data%20Unit/Data%20Project/Short-term%20Solution/LDS%20Approach/LDS%20screen%20captures/WoEJSP19%20-%20West%20of%20England%20JSP%20LDS%20April%202019.PNG" TargetMode="External"/><Relationship Id="rId16" Type="http://schemas.openxmlformats.org/officeDocument/2006/relationships/hyperlink" Target="https://www.greatermanchester-ca.gov.uk/what-we-do/housing/greater-manchester-spatial-framework/gmsf-consultation/" TargetMode="External"/><Relationship Id="rId29" Type="http://schemas.openxmlformats.org/officeDocument/2006/relationships/hyperlink" Target="http://www.southglos.gov.uk/environment-and-planning/planning/planning-policy/plans-in-preparation/local-plan-delivery-programme/" TargetMode="External"/><Relationship Id="rId11" Type="http://schemas.openxmlformats.org/officeDocument/2006/relationships/hyperlink" Target="https://mhclg.sharepoint.com/:i:/s/DevelopmentPlans/ESZkkF4-eExDvXVgBCRrveEBxvZZw9TgSVxkR7rPM7nvXg?e=OtHcSc" TargetMode="External"/><Relationship Id="rId24" Type="http://schemas.openxmlformats.org/officeDocument/2006/relationships/hyperlink" Target="https://www.greatermanchester-ca.gov.uk/what-we-do/housing/greater-manchester-spatial-framework/gmsf-consultation/" TargetMode="External"/><Relationship Id="rId32" Type="http://schemas.openxmlformats.org/officeDocument/2006/relationships/hyperlink" Target="https://www.stalbans.gov.uk/planning/Planningpolicy/" TargetMode="External"/><Relationship Id="rId37" Type="http://schemas.openxmlformats.org/officeDocument/2006/relationships/hyperlink" Target="https://www.stoke.gov.uk/jointlocalplan" TargetMode="External"/><Relationship Id="rId40" Type="http://schemas.openxmlformats.org/officeDocument/2006/relationships/hyperlink" Target="https://www.teignbridge.gov.uk/planning/local-plans-and-policy/local-development-scheme/" TargetMode="External"/><Relationship Id="rId45" Type="http://schemas.openxmlformats.org/officeDocument/2006/relationships/hyperlink" Target="https://mhclg.sharepoint.com/:i:/s/DevelopmentPlans/EbDQiR5935ZLjdhFioVzrzgBh-aTk3vxm0VkBv260OJwXg?e=KlY36A" TargetMode="External"/><Relationship Id="rId53" Type="http://schemas.openxmlformats.org/officeDocument/2006/relationships/hyperlink" Target="https://mhclg.sharepoint.com/:i:/s/DevelopmentPlans/EXNKNIRDxItHqRQCg3mrONMBHNDENFdixMfcbbpMLFWMNw?e=iS3Tpf" TargetMode="External"/><Relationship Id="rId58" Type="http://schemas.openxmlformats.org/officeDocument/2006/relationships/hyperlink" Target="https://www.havant.gov.uk/localplan" TargetMode="External"/><Relationship Id="rId5" Type="http://schemas.openxmlformats.org/officeDocument/2006/relationships/hyperlink" Target="https://www.bristol.gov.uk/planning-and-building-regulations/local-plan" TargetMode="External"/><Relationship Id="rId61" Type="http://schemas.openxmlformats.org/officeDocument/2006/relationships/printerSettings" Target="../printerSettings/printerSettings7.bin"/><Relationship Id="rId19" Type="http://schemas.openxmlformats.org/officeDocument/2006/relationships/hyperlink" Target="https://www.newcastle-staffs.gov.uk/all-services/planning/planning-policy/joint-local-plan" TargetMode="External"/><Relationship Id="rId14" Type="http://schemas.openxmlformats.org/officeDocument/2006/relationships/hyperlink" Target="https://exeter.gov.uk/planning-services/planning-policy/local-plan/overview/" TargetMode="External"/><Relationship Id="rId22" Type="http://schemas.openxmlformats.org/officeDocument/2006/relationships/hyperlink" Target="http://www.n-somerset.gov.uk/my-services/planning-building-control/planningpolicy/local-plan/our-local-plan/localplan/" TargetMode="External"/><Relationship Id="rId27" Type="http://schemas.openxmlformats.org/officeDocument/2006/relationships/hyperlink" Target="https://southbucks.gov.uk/planning/lds" TargetMode="External"/><Relationship Id="rId30" Type="http://schemas.openxmlformats.org/officeDocument/2006/relationships/hyperlink" Target="http://www.southglos.gov.uk/documents/LPDP-March-2019.pdf" TargetMode="External"/><Relationship Id="rId35" Type="http://schemas.openxmlformats.org/officeDocument/2006/relationships/hyperlink" Target="https://mhclg.sharepoint.com/:i:/s/DevelopmentPlans/ETMRfOGPw-BOrrohBIYnlcYBoP_00H3uaUm0kTQAlsX2sg?e=X097p6" TargetMode="External"/><Relationship Id="rId43" Type="http://schemas.openxmlformats.org/officeDocument/2006/relationships/hyperlink" Target="https://www.uttlesford.gov.uk/article/4969/Local-Development-Scheme" TargetMode="External"/><Relationship Id="rId48" Type="http://schemas.openxmlformats.org/officeDocument/2006/relationships/hyperlink" Target="https://mhclg.sharepoint.com/:i:/s/DevelopmentPlans/EdKzUEsHJfJMqKm8A4J9RiUBtsOMxbTn0mwAll_58A7SzQ?e=XPyo3T" TargetMode="External"/><Relationship Id="rId56" Type="http://schemas.openxmlformats.org/officeDocument/2006/relationships/hyperlink" Target="https://www.basildon.gov.uk/media/8318/Basildon-Council-Local-Development-Scheme-2018-2020-10th-Edition/pdf/Basildon_Council_-_Local_Development_Scheme_2018-2020_-_10th_Edition.pdf?m=636676855188070000" TargetMode="External"/><Relationship Id="rId8" Type="http://schemas.openxmlformats.org/officeDocument/2006/relationships/hyperlink" Target="https://www.greatermanchester-ca.gov.uk/what-we-do/housing/greater-manchester-spatial-framework/gmsf-consultation/" TargetMode="External"/><Relationship Id="rId51" Type="http://schemas.openxmlformats.org/officeDocument/2006/relationships/hyperlink" Target="https://www.tmbc.gov.uk/services/planning-and-development/planning/planning-local-plans" TargetMode="External"/><Relationship Id="rId3" Type="http://schemas.openxmlformats.org/officeDocument/2006/relationships/hyperlink" Target="https://beta.bathnes.gov.uk/sites/default/files/2020-04/LDS%20Review%202020-2022%20Final.pdf" TargetMode="External"/><Relationship Id="rId12" Type="http://schemas.openxmlformats.org/officeDocument/2006/relationships/hyperlink" Target="http://eastdevon.gov.uk/planning/planning-policy/policy-work-whats-new/work-programme/local-development-scheme/" TargetMode="External"/><Relationship Id="rId17" Type="http://schemas.openxmlformats.org/officeDocument/2006/relationships/hyperlink" Target="https://exeter.gov.uk/planning-services/planning-policy/local-plan/overview/" TargetMode="External"/><Relationship Id="rId25" Type="http://schemas.openxmlformats.org/officeDocument/2006/relationships/hyperlink" Target="https://www.greatermanchester-ca.gov.uk/what-we-do/housing/greater-manchester-spatial-framework/gmsf-consultation/" TargetMode="External"/><Relationship Id="rId33" Type="http://schemas.openxmlformats.org/officeDocument/2006/relationships/hyperlink" Target="https://mhclg.sharepoint.com/:i:/s/DevelopmentPlans/EQbnlI7suuhIpv8WiS2cCl8BpO72sHhBwooGSunI7lMRjQ?e=Ukd4AU" TargetMode="External"/><Relationship Id="rId38" Type="http://schemas.openxmlformats.org/officeDocument/2006/relationships/hyperlink" Target="https://www.newcastle-staffs.gov.uk/sites/default/files/IMCE/Planning/Planning_Policy/DevelopmentPlan/JLP%20Timetable.pdf" TargetMode="External"/><Relationship Id="rId46" Type="http://schemas.openxmlformats.org/officeDocument/2006/relationships/hyperlink" Target="http://www.wealden.gov.uk/Wealden/Residents/Planning_and_Building_Control/Planning_Policy/Planning_Policy_Documents/Local_Development_Scheme.aspx" TargetMode="External"/><Relationship Id="rId59" Type="http://schemas.openxmlformats.org/officeDocument/2006/relationships/hyperlink" Target="https://mhclg.sharepoint.com/sites/DevelopmentPlans/Shared%20Documents/Data%20and%20Analysis/Planning%20Data%20Unit/LDS%20&amp;%20Reg%2018%20Monitoring/LDS%20Screenshots/HAV2020b%20-%20Havant%20LDS%20Nov%202020.PNG" TargetMode="External"/><Relationship Id="rId20" Type="http://schemas.openxmlformats.org/officeDocument/2006/relationships/hyperlink" Target="https://www.newcastle-staffs.gov.uk/sites/default/files/IMCE/Planning/Planning_Policy/DevelopmentPlan/JLP%20Timetable.pdf" TargetMode="External"/><Relationship Id="rId41"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54" Type="http://schemas.openxmlformats.org/officeDocument/2006/relationships/hyperlink" Target="https://www.sevenoaks.gov.uk/directory_record/8/local_development_scheme" TargetMode="External"/><Relationship Id="rId62" Type="http://schemas.openxmlformats.org/officeDocument/2006/relationships/table" Target="../tables/table5.xml"/><Relationship Id="rId1" Type="http://schemas.openxmlformats.org/officeDocument/2006/relationships/hyperlink" Target="https://www.bathnes.gov.uk/services/planning-and-building-control/planning-policy/local-development-scheme" TargetMode="External"/><Relationship Id="rId6" Type="http://schemas.openxmlformats.org/officeDocument/2006/relationships/hyperlink" Target="https://www.bristol.gov.uk/documents/20182/34540/Bristol+Local+Development+Scheme+2019" TargetMode="External"/><Relationship Id="rId15"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23" Type="http://schemas.openxmlformats.org/officeDocument/2006/relationships/hyperlink" Target="http://www.n-somerset.gov.uk/wp-content/uploads/2019/04/Local-Development-Scheme-Dec-2018.pdf" TargetMode="External"/><Relationship Id="rId28" Type="http://schemas.openxmlformats.org/officeDocument/2006/relationships/hyperlink" Target="https://mhclg.sharepoint.com/:i:/s/DevelopmentPlans/ESZkkF4-eExDvXVgBCRrveEBxvZZw9TgSVxkR7rPM7nvXg?e=OtHcSc" TargetMode="External"/><Relationship Id="rId36" Type="http://schemas.openxmlformats.org/officeDocument/2006/relationships/hyperlink" Target="https://www.newcastle-staffs.gov.uk/sites/default/files/IMCE/Planning/Planning_Policy/DevelopmentPlan/JLP%20Timetable.pdf" TargetMode="External"/><Relationship Id="rId49" Type="http://schemas.openxmlformats.org/officeDocument/2006/relationships/hyperlink" Target="https://www.greatermanchester-ca.gov.uk/what-we-do/housing/greater-manchester-spatial-framework/gmsf-consultation/" TargetMode="External"/><Relationship Id="rId5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AS18%20-%20Basildon%20LDS%202018%2EPNG&amp;parent=%2Fsites%2FDevelopmentPlans%2FShared%20Documents%2FData%20and%20Analysis%2FPlanning%20Data%20Unit%2FData%20Project%2FShort-term%20Solution%2FLDS%20Approach%2FLDS%20screen%20captures" TargetMode="External"/><Relationship Id="rId10" Type="http://schemas.openxmlformats.org/officeDocument/2006/relationships/hyperlink" Target="https://southbucks.gov.uk/planning/lds" TargetMode="External"/><Relationship Id="rId31" Type="http://schemas.openxmlformats.org/officeDocument/2006/relationships/hyperlink" Target="https://www.stalbans.gov.uk/Images/Local%20Development%20Scheme%202017-2020.pdf" TargetMode="External"/><Relationship Id="rId44" Type="http://schemas.openxmlformats.org/officeDocument/2006/relationships/hyperlink" Target="https://www.uttlesford.gov.uk/media/3012/Local-Development-Scheme-October-2018-/pdf/LDS-Oct-2018-1.pdf" TargetMode="External"/><Relationship Id="rId52" Type="http://schemas.openxmlformats.org/officeDocument/2006/relationships/hyperlink" Target="https://www.tmbc.gov.uk/__data/assets/pdf_file/0011/95753/Timetable_Mar2018.pdf" TargetMode="External"/><Relationship Id="rId60" Type="http://schemas.openxmlformats.org/officeDocument/2006/relationships/hyperlink" Target="https://www.hounslow.gov.uk/info/20167/local_plan/2483/local_development_scheme" TargetMode="External"/><Relationship Id="rId4" Type="http://schemas.openxmlformats.org/officeDocument/2006/relationships/hyperlink" Target="https://www.greatermanchester-ca.gov.uk/what-we-do/housing/greater-manchester-spatial-framework/gmsf-consultation/" TargetMode="External"/><Relationship Id="rId9" Type="http://schemas.openxmlformats.org/officeDocument/2006/relationships/hyperlink" Target="https://mhclg.sharepoint.com/:i:/s/DevelopmentPlans/ER9HGSyAw1BEly02_Duc5eEBGFM9vQZPQXTDTA6jePTgSg?e=vuXl8H"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9%20-%20Havant%20LDS%202019%2EPNG&amp;parent=%2Fsites%2FDevelopmentPlans%2FShared%20Documents%2FData%20and%20Analysis%2FPlanning%20Data%20Unit%2FData%20Project%2FShort-term%20Solution%2FLDS%20Approach%2FLDS%20screen%20captures" TargetMode="External"/><Relationship Id="rId671" Type="http://schemas.openxmlformats.org/officeDocument/2006/relationships/hyperlink" Target="https://www.luton.gov.uk/Environment/Planning/Regional%20and%20local%20planning/Pages/Local%20Plan%202011%20-%202031.aspx" TargetMode="External"/><Relationship Id="rId21" Type="http://schemas.openxmlformats.org/officeDocument/2006/relationships/hyperlink" Target="https://www.southderbyshire.gov.uk/assets/attach/4982/LDS%202018%20-%202021.pdf" TargetMode="External"/><Relationship Id="rId324" Type="http://schemas.openxmlformats.org/officeDocument/2006/relationships/hyperlink" Target="https://www.newham.gov.uk/Documents/Environment%20and%20planning/LocalDevelopmentScheme.pdf" TargetMode="External"/><Relationship Id="rId531" Type="http://schemas.openxmlformats.org/officeDocument/2006/relationships/hyperlink" Target="https://mhclg.sharepoint.com/sites/DevelopmentPlans/Shared%20Documents/Data%20and%20Analysis/LDS%20Approach/LDS%20screen%20captures/SHE19%20-%20Sheffield%20LDS%20Nov%202019.PNG" TargetMode="External"/><Relationship Id="rId629" Type="http://schemas.openxmlformats.org/officeDocument/2006/relationships/hyperlink" Target="https://www.wirral.gov.uk/planning-and-building/local-plans-and-planning-policy/local-plans/local-development-scheme" TargetMode="External"/><Relationship Id="rId170" Type="http://schemas.openxmlformats.org/officeDocument/2006/relationships/hyperlink" Target="https://www.milton-keynes.gov.uk/planning-and-building/planning-policy/local-development-scheme-lds" TargetMode="External"/><Relationship Id="rId268" Type="http://schemas.openxmlformats.org/officeDocument/2006/relationships/hyperlink" Target="http://www.southglos.gov.uk/documents/LPDP-March-2019.pdf" TargetMode="External"/><Relationship Id="rId475" Type="http://schemas.openxmlformats.org/officeDocument/2006/relationships/hyperlink" Target="https://mhclg.sharepoint.com/:i:/r/sites/DevelopmentPlans/Shared%20Documents/Data%20and%20Analysis/Planning%20Data%20Unit/Data%20Project/Short-term%20Solution/LDS%20Approach/LDS%20screen%20captures/SHA16%20-%20South%20Hams%20LDS%202016.PNG?csf=1&amp;e=kCuUTR" TargetMode="External"/><Relationship Id="rId682" Type="http://schemas.openxmlformats.org/officeDocument/2006/relationships/hyperlink" Target="https://mhclg.sharepoint.com/sites/DevelopmentPlans/Shared%20Documents/Data%20and%20Analysis/Planning%20Data%20Unit/LDS%20&amp;%20Reg%2018%20Monitoring/LDS%20Screenshots/AMV%202020%20-%20Amber%20Valley%20LDS%20Feb%202020.PNG" TargetMode="External"/><Relationship Id="rId32" Type="http://schemas.openxmlformats.org/officeDocument/2006/relationships/hyperlink" Target="https://www.tendringdc.gov.uk/planning/local-plans-and-policies/view-our-local-plan/local-development-scheme" TargetMode="External"/><Relationship Id="rId128" Type="http://schemas.openxmlformats.org/officeDocument/2006/relationships/hyperlink" Target="https://www.hinckley-bosworth.gov.uk/info/856/local_plan_2006_to_2026/832/local_development_scheme_lds" TargetMode="External"/><Relationship Id="rId335" Type="http://schemas.openxmlformats.org/officeDocument/2006/relationships/hyperlink" Target="https://www.warrington.gov.uk/info/200564/planning-policy/1903/local-plan/2" TargetMode="External"/><Relationship Id="rId542" Type="http://schemas.openxmlformats.org/officeDocument/2006/relationships/hyperlink" Target="https://mhclg.sharepoint.com/sites/DevelopmentPlans/Shared%20Documents/Data%20and%20Analysis/Planning%20Data%20Unit/LDS%20&amp;%20Reg%2018%20Monitoring/LDS%20Screenshots/LICH10%20Lichfield%20LDS%202019.PNG" TargetMode="External"/><Relationship Id="rId181" Type="http://schemas.openxmlformats.org/officeDocument/2006/relationships/hyperlink" Target="https://www.newark-sherwooddc.gov.uk/ldf/" TargetMode="External"/><Relationship Id="rId402" Type="http://schemas.openxmlformats.org/officeDocument/2006/relationships/hyperlink" Target="https://www.e-lindsey.gov.uk/article/6201/Local-Development-Scheme" TargetMode="External"/><Relationship Id="rId279" Type="http://schemas.openxmlformats.org/officeDocument/2006/relationships/hyperlink" Target="https://www.barnet.gov.uk/planning-and-building/planning-policies/local-plan-review" TargetMode="External"/><Relationship Id="rId486" Type="http://schemas.openxmlformats.org/officeDocument/2006/relationships/hyperlink" Target="https://mhclg.sharepoint.com/:i:/s/DevelopmentPlans/EXaY2SAJJglNowH1MEebV0YB4kpgvdgTRpy_D8QA31AHaw?e=ls1ABR" TargetMode="External"/><Relationship Id="rId693" Type="http://schemas.openxmlformats.org/officeDocument/2006/relationships/hyperlink" Target="https://mhclg.sharepoint.com/sites/DevelopmentPlans/Shared%20Documents/Data%20and%20Analysis/Planning%20Data%20Unit/LDS%20&amp;%20Reg%2018%20Monitoring/LDS%20Screenshots/CHA2020%20-%20Charnwood%20LDS%202020.PNG" TargetMode="External"/><Relationship Id="rId707" Type="http://schemas.openxmlformats.org/officeDocument/2006/relationships/hyperlink" Target="https://www.norwich.gov.uk/downloads/file/1671/local_development_scheme" TargetMode="External"/><Relationship Id="rId43" Type="http://schemas.openxmlformats.org/officeDocument/2006/relationships/hyperlink" Target="http://consult.rbwm.gov.uk/file/4979935" TargetMode="External"/><Relationship Id="rId139" Type="http://schemas.openxmlformats.org/officeDocument/2006/relationships/hyperlink" Target="http://www.mansfield.gov.uk/localplan" TargetMode="External"/><Relationship Id="rId346" Type="http://schemas.openxmlformats.org/officeDocument/2006/relationships/hyperlink" Target="https://www.wyreforestdc.gov.uk/localplanreview" TargetMode="External"/><Relationship Id="rId553" Type="http://schemas.openxmlformats.org/officeDocument/2006/relationships/hyperlink" Target="https://mhclg.sharepoint.com/sites/DevelopmentPlans/Shared%20Documents/Data%20and%20Analysis/Planning%20Data%20Unit/LDS%20&amp;%20Reg%2018%20Monitoring/LDS%20Screenshots/CAR16%20-%20Carlisle%20LDS%202016.PNG" TargetMode="External"/><Relationship Id="rId192" Type="http://schemas.openxmlformats.org/officeDocument/2006/relationships/hyperlink" Target="https://www.oadby-wigston.gov.uk/pages/new_local_plan" TargetMode="External"/><Relationship Id="rId206" Type="http://schemas.openxmlformats.org/officeDocument/2006/relationships/hyperlink" Target="http://www.reading.gov.uk/media/1053/Local-Development-Scheme/pdf/Local_Development_Scheme_November_2016.pdf" TargetMode="External"/><Relationship Id="rId413" Type="http://schemas.openxmlformats.org/officeDocument/2006/relationships/hyperlink" Target="https://www.dartford.gov.uk/by-category/environment-and-planning2/new-planning-homepage/planning-policy" TargetMode="External"/><Relationship Id="rId497" Type="http://schemas.openxmlformats.org/officeDocument/2006/relationships/hyperlink" Target="http://www.rother.gov.uk/CHttpHandler.ashx?id=32271&amp;p=0" TargetMode="External"/><Relationship Id="rId620" Type="http://schemas.openxmlformats.org/officeDocument/2006/relationships/hyperlink" Target="https://www.lbbd.gov.uk/sites/default/files/attachments/LBBD-Draft-Local-Plan-Reg-18-Consultation-version_121219.pdf" TargetMode="External"/><Relationship Id="rId718" Type="http://schemas.openxmlformats.org/officeDocument/2006/relationships/hyperlink" Target="https://westnorthantsplan.inconsult.uk/consult.ti/SLAAConsultation/consultationHome" TargetMode="External"/><Relationship Id="rId357" Type="http://schemas.openxmlformats.org/officeDocument/2006/relationships/hyperlink" Target="https://www.lewes-eastbourne.gov.uk/planning-policy/local-development-scheme/" TargetMode="External"/><Relationship Id="rId54" Type="http://schemas.openxmlformats.org/officeDocument/2006/relationships/hyperlink" Target="https://www.aylesburyvaledc.gov.uk/section/vale-aylesbury-local-plan-valp-2013-2033" TargetMode="External"/><Relationship Id="rId217" Type="http://schemas.openxmlformats.org/officeDocument/2006/relationships/hyperlink" Target="https://mhclg.sharepoint.com/cbutcher/Downloads/Local_Development_Scheme_October_2017.pdf" TargetMode="External"/><Relationship Id="rId564" Type="http://schemas.openxmlformats.org/officeDocument/2006/relationships/hyperlink" Target="https://www.bassetlaw.gov.uk/media/4835/bassetlaw-lds-19-22-final.pdf" TargetMode="External"/><Relationship Id="rId424" Type="http://schemas.openxmlformats.org/officeDocument/2006/relationships/hyperlink" Target="https://www.sedgemoor.gov.uk/article/1286/Local-Development-Scheme" TargetMode="External"/><Relationship Id="rId631" Type="http://schemas.openxmlformats.org/officeDocument/2006/relationships/hyperlink" Target="https://beta.tunbridgewells.gov.uk/local-plan/about" TargetMode="External"/><Relationship Id="rId729" Type="http://schemas.openxmlformats.org/officeDocument/2006/relationships/hyperlink" Target="http://www.gnplan.org.uk/gn-consultation/greater-nottingham-strategic-plan-growth-options-consultation/" TargetMode="External"/><Relationship Id="rId270" Type="http://schemas.openxmlformats.org/officeDocument/2006/relationships/hyperlink" Target="http://www.southkesteven.gov.uk/index.aspx?articleid=8498" TargetMode="External"/><Relationship Id="rId65" Type="http://schemas.openxmlformats.org/officeDocument/2006/relationships/hyperlink" Target="https://www.basildon.gov.uk/media/8318/Basildon-Council-Local-Development-Scheme-2018-2020-10th-Edition/pdf/Basildon_Council_-_Local_Development_Scheme_2018-2020_-_10th_Edition.pdf?m=636676855188070000" TargetMode="External"/><Relationship Id="rId130" Type="http://schemas.openxmlformats.org/officeDocument/2006/relationships/hyperlink" Target="https://mhclg.sharepoint.com/sites/DevelopmentPlans/Shared%20Documents/Data%20and%20Analysis/LDS%20Approach/LDS%20screen%20captures/HAR18%20-%20Harlow%20LDS%202018.PNG" TargetMode="External"/><Relationship Id="rId368" Type="http://schemas.openxmlformats.org/officeDocument/2006/relationships/hyperlink" Target="http://www.hull.gov.uk/communities-and-living/regeneration-schemes/local-development-scheme" TargetMode="External"/><Relationship Id="rId575" Type="http://schemas.openxmlformats.org/officeDocument/2006/relationships/hyperlink" Target="https://mhclg.sharepoint.com/sites/DevelopmentPlans/Shared%20Documents/Data%20and%20Analysis/LDS%20Approach/LDS%20screen%20captures/SCA19%20-%20Scarborough%20LDS%202019.PNG" TargetMode="External"/><Relationship Id="rId228" Type="http://schemas.openxmlformats.org/officeDocument/2006/relationships/hyperlink" Target="https://www.southsomerset.gov.uk/your-council/your-council-plan-and-strategies/planning-policy/local-plan-review-2016-2036/" TargetMode="External"/><Relationship Id="rId435" Type="http://schemas.openxmlformats.org/officeDocument/2006/relationships/hyperlink" Target="http://consult.cheshirewestandchester.gov.uk/portal/cwc_ldf/lds/lds_2017?pointId=4717276" TargetMode="External"/><Relationship Id="rId642" Type="http://schemas.openxmlformats.org/officeDocument/2006/relationships/hyperlink" Target="http://www.slough.gov.uk/council/strategies-plans-and-policies/the-emerging-local-plan-for-slough-2016-2036.aspx" TargetMode="External"/><Relationship Id="rId281" Type="http://schemas.openxmlformats.org/officeDocument/2006/relationships/hyperlink" Target="https://www.bedford.gov.uk/planning-and-building/planning-policy-its-purpose/local-development-scheme/" TargetMode="External"/><Relationship Id="rId502" Type="http://schemas.openxmlformats.org/officeDocument/2006/relationships/hyperlink" Target="https://www.merton.gov.uk/assets/Documents/0328_2014-07-09_local_dev_scheme.pdf" TargetMode="External"/><Relationship Id="rId76" Type="http://schemas.openxmlformats.org/officeDocument/2006/relationships/hyperlink" Target="https://www.broxbourne.gov.uk/resident-planning-and-building-planning-policy/pre-submission-local-plan-regulation-19-stage" TargetMode="External"/><Relationship Id="rId141" Type="http://schemas.openxmlformats.org/officeDocument/2006/relationships/hyperlink" Target="https://mhclg.sharepoint.com/sites/DevelopmentPlans/Shared%20Documents/Data%20and%20Analysis/LDS%20Approach/LDS%20screen%20captures/MAN19%20-%20Mansfield%20LDS%202019.PNG" TargetMode="External"/><Relationship Id="rId379" Type="http://schemas.openxmlformats.org/officeDocument/2006/relationships/hyperlink" Target="https://mhclg.sharepoint.com/:i:/s/DevelopmentPlans/EdguW2kQV4ZKmG0jH5H9ZVQBjjljc-1ZAjxO5myX3nuEiw?e=EFmLEV" TargetMode="External"/><Relationship Id="rId586" Type="http://schemas.openxmlformats.org/officeDocument/2006/relationships/hyperlink" Target="https://mhclg.sharepoint.com/sites/DevelopmentPlans/Shared%20Documents/Data%20and%20Analysis/Planning%20Data%20Unit/LDS%20&amp;%20Reg%2018%20Monitoring/LDS%20Screenshots/SOL20%20-%20Solihull%20LDS%202020.PNG" TargetMode="External"/><Relationship Id="rId7" Type="http://schemas.openxmlformats.org/officeDocument/2006/relationships/hyperlink" Target="https://www.hastings.gov.uk/planning/policy/emergingpolicy_guidance/localdevelopmentscheme/" TargetMode="External"/><Relationship Id="rId239" Type="http://schemas.openxmlformats.org/officeDocument/2006/relationships/hyperlink" Target="https://shropshire.gov.uk/planning-policy/local-planning/local-development-scheme-lds/" TargetMode="External"/><Relationship Id="rId446" Type="http://schemas.openxmlformats.org/officeDocument/2006/relationships/hyperlink" Target="https://mhclg.sharepoint.com/sites/DevelopmentPlans/Shared%20Documents/Data%20and%20Analysis/LDS%20Approach/LDS%20screen%20captures/NUN-2018%20Nuneaton%20Bedworth%20LDS.png" TargetMode="External"/><Relationship Id="rId653" Type="http://schemas.openxmlformats.org/officeDocument/2006/relationships/hyperlink" Target="http://www.dacorum.gov.uk/home/planning-development/planning-strategic-planning/local-development-scheme" TargetMode="External"/><Relationship Id="rId292" Type="http://schemas.openxmlformats.org/officeDocument/2006/relationships/hyperlink" Target="http://www.broads-authority.gov.uk/__data/assets/pdf_file/0003/1011468/Broads-Local-Plan-LDS-August-2017.pdf" TargetMode="External"/><Relationship Id="rId306" Type="http://schemas.openxmlformats.org/officeDocument/2006/relationships/hyperlink" Target="https://www.teignbridge.gov.uk/planning/local-plans-and-policy/local-development-scheme/" TargetMode="External"/><Relationship Id="rId87" Type="http://schemas.openxmlformats.org/officeDocument/2006/relationships/hyperlink" Target="https://www.eastleigh.gov.uk/planning-and-building/planning-policy-and-implementation/local-plan/emerging-local-plan-2016-2036/local-development-scheme" TargetMode="External"/><Relationship Id="rId513" Type="http://schemas.openxmlformats.org/officeDocument/2006/relationships/hyperlink" Target="https://mhclg.sharepoint.com/sites/DevelopmentPlans/Shared%20Documents/Data%20and%20Analysis/LDS%20Approach/LDS%20screen%20captures/CHI19%20-%20Chichester%20LDS%20Sept%202019.PNG" TargetMode="External"/><Relationship Id="rId597" Type="http://schemas.openxmlformats.org/officeDocument/2006/relationships/hyperlink" Target="https://docs.wixstatic.com/ugd/b57e7b_e5856a36deb643f6a4d875c203c136e3.pdf" TargetMode="External"/><Relationship Id="rId720" Type="http://schemas.openxmlformats.org/officeDocument/2006/relationships/hyperlink" Target="https://www.bournemouth.gov.uk/planningbuilding/PlanningPolicy/bcp-local-plan/bcp-local-plan-docs/bcp-local-development-scheme.pdf" TargetMode="External"/><Relationship Id="rId15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KEN17%20-%20RBKC%20LDS%202017%2EPNG&amp;parent=%2Fsites%2FDevelopmentPlans%2FShared%20Documents%2FData%20and%20Analysis%2FPlanning%20Data%20Unit%2FData%20Project%2FShort-term%20Solution%2FLDS%20Approach%2FLDS%20screen%20captures" TargetMode="External"/><Relationship Id="rId457" Type="http://schemas.openxmlformats.org/officeDocument/2006/relationships/hyperlink" Target="https://mhclg.sharepoint.com/sites/DevelopmentPlans/Shared%20Documents/Data%20and%20Analysis/LDS%20Approach/LDS%20screen%20captures/CHE-2018%20Chelmsford%20LDS.png" TargetMode="External"/><Relationship Id="rId664" Type="http://schemas.openxmlformats.org/officeDocument/2006/relationships/hyperlink" Target="https://www.watfordlocalplan.co.uk/timeline" TargetMode="External"/><Relationship Id="rId14" Type="http://schemas.openxmlformats.org/officeDocument/2006/relationships/hyperlink" Target="https://www.selby.gov.uk/local-development-scheme" TargetMode="External"/><Relationship Id="rId317" Type="http://schemas.openxmlformats.org/officeDocument/2006/relationships/hyperlink" Target="https://mhclg.sharepoint.com/:i:/s/DevelopmentPlans/EQsHXe2DStxMifIpNA3pOG0BiW63WaNr-Je5Rteb3cbtDw?e=Lt8zGg" TargetMode="External"/><Relationship Id="rId524" Type="http://schemas.openxmlformats.org/officeDocument/2006/relationships/hyperlink" Target="https://www.blackpool.gov.uk/Residents/Planning-environment-and-community/Planning/Planning-policy/Planning-policy-team.aspx" TargetMode="External"/><Relationship Id="rId731" Type="http://schemas.openxmlformats.org/officeDocument/2006/relationships/hyperlink" Target="https://mhclg.sharepoint.com/sites/DevelopmentPlans/Shared%20Documents/Data%20and%20Analysis/Planning%20Data%20Unit/LDS%20&amp;%20Reg%2018%20Monitoring/LDS%20Screenshots/MED19%20-%20Medway%20LDS%20Dec%202019.PNG" TargetMode="External"/><Relationship Id="rId9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 TargetMode="External"/><Relationship Id="rId16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AS18%20-%20Basildon%20LDS%202018%2EPNG&amp;parent=%2Fsites%2FDevelopmentPlans%2FShared%20Documents%2FData%20and%20Analysis%2FPlanning%20Data%20Unit%2FData%20Project%2FShort-term%20Solution%2FLDS%20Approach%2FLDS%20screen%20captures" TargetMode="External"/><Relationship Id="rId370" Type="http://schemas.openxmlformats.org/officeDocument/2006/relationships/hyperlink" Target="https://www.ipswich.gov.uk/sites/default/files/ipswich_local_development_scheme_10th_edition_feb_2019.pdf" TargetMode="External"/><Relationship Id="rId230" Type="http://schemas.openxmlformats.org/officeDocument/2006/relationships/hyperlink" Target="https://mhclg.sharepoint.com/:i:/r/sites/DevelopmentPlans/Shared%20Documents/Data%20and%20Analysis/Planning%20Data%20Unit/Data%20Project/Short-term%20Solution/LDS%20Approach/LDS%20screen%20captures/WYC17%20-%20Wycombe%20LDS%202017.PNG?csf=1&amp;e=zyTueZ" TargetMode="External"/><Relationship Id="rId468" Type="http://schemas.openxmlformats.org/officeDocument/2006/relationships/hyperlink" Target="https://mhclg.sharepoint.com/:i:/r/sites/DevelopmentPlans/Shared%20Documents/Data%20and%20Analysis/Planning%20Data%20Unit/Data%20Project/Short-term%20Solution/LDS%20Approach/LDS%20screen%20captures/LLE17%20-%20London%20Legacy%20LDS%202017.PNG?csf=1&amp;e=QRcea9" TargetMode="External"/><Relationship Id="rId675" Type="http://schemas.openxmlformats.org/officeDocument/2006/relationships/hyperlink" Target="https://www.southessexplan.co.uk/south-essex-plan/what-are-we-doing" TargetMode="External"/><Relationship Id="rId25" Type="http://schemas.openxmlformats.org/officeDocument/2006/relationships/hyperlink" Target="http://www.stevenage.gov.uk/content/15953/26379/43320/Stevenage-Local-Development-Scheme-12072016.pdf" TargetMode="External"/><Relationship Id="rId328" Type="http://schemas.openxmlformats.org/officeDocument/2006/relationships/hyperlink" Target="https://www.nelincs.gov.uk/wp-content/uploads/2016/01/20160912-RevisedLocalDevelopmentScheme2016.pdf" TargetMode="External"/><Relationship Id="rId535" Type="http://schemas.openxmlformats.org/officeDocument/2006/relationships/hyperlink" Target="https://mhclg.sharepoint.com/sites/DevelopmentPlans/Shared%20Documents/Data%20and%20Analysis/LDS%20Approach/LDS%20screen%20captures/SOTY19%20-%20South%20Tyneside%20LDS%20May%202019.PNG" TargetMode="External"/><Relationship Id="rId742" Type="http://schemas.openxmlformats.org/officeDocument/2006/relationships/hyperlink" Target="https://www.yorkshiredales.org.uk/wp-content/uploads/sites/13/2019/11/Local-Development-Scheme-for-website.pdf" TargetMode="External"/><Relationship Id="rId174" Type="http://schemas.openxmlformats.org/officeDocument/2006/relationships/hyperlink" Target="https://www.tmbc.gov.uk/__data/assets/pdf_file/0011/95753/Timetable_Mar2018.pdf" TargetMode="External"/><Relationship Id="rId381" Type="http://schemas.openxmlformats.org/officeDocument/2006/relationships/hyperlink" Target="https://mhclg.sharepoint.com/:i:/s/DevelopmentPlans/EdcRhgEU_hlFjb36vgyzaoUBF_ubm-aDB8BOiyxOIu5lbA?e=g19xKh" TargetMode="External"/><Relationship Id="rId602" Type="http://schemas.openxmlformats.org/officeDocument/2006/relationships/hyperlink" Target="https://new.enfield.gov.uk/services/planning/local-plan/" TargetMode="External"/><Relationship Id="rId241" Type="http://schemas.openxmlformats.org/officeDocument/2006/relationships/hyperlink" Target="https://mhclg.sharepoint.com/:i:/s/DevelopmentPlans/Ecxply5QOVpOgc6f9vK077cBHuZ7k5MyhRYokRwqYopqrw?e=Puz6Lq" TargetMode="External"/><Relationship Id="rId479" Type="http://schemas.openxmlformats.org/officeDocument/2006/relationships/hyperlink" Target="https://mhclg.sharepoint.com/sites/DevelopmentPlans/Shared%20Documents/Data%20and%20Analysis/LDS%20Approach/LDS%20screen%20captures/EPE19%20-%20Epsom%20&amp;%20Ewell%20LDS%20May%202019.PNG" TargetMode="External"/><Relationship Id="rId686" Type="http://schemas.openxmlformats.org/officeDocument/2006/relationships/hyperlink" Target="http://www.whitehorsedc.gov.uk/services-and-advice/planning-and-building/planning-policy" TargetMode="External"/><Relationship Id="rId36" Type="http://schemas.openxmlformats.org/officeDocument/2006/relationships/hyperlink" Target="https://www.thanet.gov.uk/wp-content/uploads/2019/03/LDS-March-2019.pdf" TargetMode="External"/><Relationship Id="rId339" Type="http://schemas.openxmlformats.org/officeDocument/2006/relationships/hyperlink" Target="https://www.dorsetcouncil.gov.uk/planning-buildings-land/planning-policy/north-dorset/additional-planning-policy-documents/local-development-scheme.aspx" TargetMode="External"/><Relationship Id="rId546" Type="http://schemas.openxmlformats.org/officeDocument/2006/relationships/hyperlink" Target="http://www.mansfield.gov.uk/CHttpHandler.ashx?id=10601&amp;p=0" TargetMode="External"/><Relationship Id="rId101" Type="http://schemas.openxmlformats.org/officeDocument/2006/relationships/hyperlink" Target="https://www.sthelens.gov.uk/media/9426/lds-2018-final-as-approved.pdf" TargetMode="External"/><Relationship Id="rId185" Type="http://schemas.openxmlformats.org/officeDocument/2006/relationships/hyperlink" Target="http://www.wealden.gov.uk/Wealden/Residents/Planning_and_Building_Control/Planning_Policy/Planning_Policy_Documents/Local_Development_Scheme.aspx" TargetMode="External"/><Relationship Id="rId406" Type="http://schemas.openxmlformats.org/officeDocument/2006/relationships/hyperlink" Target="https://www.rushmoor.gov.uk/lds" TargetMode="External"/><Relationship Id="rId392" Type="http://schemas.openxmlformats.org/officeDocument/2006/relationships/hyperlink" Target="http://www.rother.gov.uk/LDS" TargetMode="External"/><Relationship Id="rId613" Type="http://schemas.openxmlformats.org/officeDocument/2006/relationships/hyperlink" Target="https://mhclg.sharepoint.com/:i:/r/sites/DevelopmentPlans/Shared%20Documents/Data%20and%20Analysis/Planning%20Data%20Unit/Data%20Project/Short-term%20Solution/LDS%20Approach/LDS%20screen%20captures/OLD18%20-%20Old%20Oak%20%26%20Park%20Royal%20LDS%202018.PNG?csf=1&amp;e=oDxgkY" TargetMode="External"/><Relationship Id="rId697" Type="http://schemas.openxmlformats.org/officeDocument/2006/relationships/hyperlink" Target="https://mhclg.sharepoint.com/sites/DevelopmentPlans/Shared%20Documents/Data%20and%20Analysis/Planning%20Data%20Unit/LDS%20&amp;%20Reg%2018%20Monitoring/Reg%2018%20Screenshots/Barking%20&amp;%20Dagenham%20R18%20second%20Nov%202019.PNG" TargetMode="External"/><Relationship Id="rId252" Type="http://schemas.openxmlformats.org/officeDocument/2006/relationships/hyperlink" Target="https://www.brighton-hove.gov.uk/sites/brighton-hove.gov.uk/files/LDS%202017%20Final.pdf" TargetMode="External"/><Relationship Id="rId47" Type="http://schemas.openxmlformats.org/officeDocument/2006/relationships/hyperlink" Target="https://www.york.gov.uk/downloads/download/4109/local_development_scheme" TargetMode="External"/><Relationship Id="rId112" Type="http://schemas.openxmlformats.org/officeDocument/2006/relationships/hyperlink" Target="https://www.harrogate.gov.uk/info/20101/planning_policy_and_the_local_plan/559/local_development_scheme" TargetMode="External"/><Relationship Id="rId557" Type="http://schemas.openxmlformats.org/officeDocument/2006/relationships/hyperlink" Target="https://www.charnwood.gov.uk/pages/local_plan_review" TargetMode="External"/><Relationship Id="rId196" Type="http://schemas.openxmlformats.org/officeDocument/2006/relationships/hyperlink" Target="https://www.peterborough.gov.uk/council/planning-and-development/planning-policies/new-local-plan/" TargetMode="External"/><Relationship Id="rId417" Type="http://schemas.openxmlformats.org/officeDocument/2006/relationships/hyperlink" Target="http://www.dartmoor.gov.uk/__data/assets/pdf_file/0008/948590/Local_Development_Scheme-2018_Review.pdf" TargetMode="External"/><Relationship Id="rId624" Type="http://schemas.openxmlformats.org/officeDocument/2006/relationships/hyperlink" Target="https://consultations.leicester.gov.uk/sec/leicester-local-plan-reference-documents/user_uploads/eo-ref-doc.pdf" TargetMode="External"/><Relationship Id="rId263" Type="http://schemas.openxmlformats.org/officeDocument/2006/relationships/hyperlink" Target="https://www.northumberland.gov.uk/Planning/Planning-policy/Plan.aspx" TargetMode="External"/><Relationship Id="rId470" Type="http://schemas.openxmlformats.org/officeDocument/2006/relationships/hyperlink" Target="https://mhclg.sharepoint.com/:i:/r/sites/DevelopmentPlans/Shared%20Documents/Data%20and%20Analysis/Planning%20Data%20Unit/Data%20Project/Short-term%20Solution/LDS%20Approach/LDS%20screen%20captures/OAW17-%20Oadby%20and%20Wigston%20LDS%202017.PNG?csf=1&amp;e=DYWeCx" TargetMode="External"/><Relationship Id="rId58" Type="http://schemas.openxmlformats.org/officeDocument/2006/relationships/hyperlink" Target="https://mhclg.sharepoint.com/:i:/s/DevelopmentPlans/EUTNTEmmxNJKtxMLEISvtScBec_lIy6l3b3nhDa_Sk5RuA?e=jkBALm" TargetMode="External"/><Relationship Id="rId123" Type="http://schemas.openxmlformats.org/officeDocument/2006/relationships/hyperlink" Target="https://www.guildford.gov.uk/newlocalplan/lds" TargetMode="External"/><Relationship Id="rId330" Type="http://schemas.openxmlformats.org/officeDocument/2006/relationships/hyperlink" Target="http://www.n-somerset.gov.uk/my-services/planning-building-control/planningpolicy/local-plan/our-local-plan/localplan/" TargetMode="External"/><Relationship Id="rId568" Type="http://schemas.openxmlformats.org/officeDocument/2006/relationships/hyperlink" Target="https://www.cannockchasedc.gov.uk/sites/default/files/lds_2019.pdf" TargetMode="External"/><Relationship Id="rId428" Type="http://schemas.openxmlformats.org/officeDocument/2006/relationships/hyperlink" Target="https://www.lewes-eastbourne.gov.uk/planning-policy/local-development-scheme/?assetdete5a592d5-b874-40fd-a0ea-dc700cb8057f=257486" TargetMode="External"/><Relationship Id="rId635" Type="http://schemas.openxmlformats.org/officeDocument/2006/relationships/hyperlink" Target="https://www.gosport.gov.uk/lds" TargetMode="External"/><Relationship Id="rId274" Type="http://schemas.openxmlformats.org/officeDocument/2006/relationships/hyperlink" Target="https://www.southlakeland.gov.uk/media/6043/lds-update-october-2018.pdf" TargetMode="External"/><Relationship Id="rId481" Type="http://schemas.openxmlformats.org/officeDocument/2006/relationships/hyperlink" Target="https://hounslow.box.com/s/nmpf9j0yk48xwu87zi5m4io2ap6svyjq" TargetMode="External"/><Relationship Id="rId702" Type="http://schemas.openxmlformats.org/officeDocument/2006/relationships/hyperlink" Target="https://mhclg.sharepoint.com/:i:/s/DevelopmentPlans/ER9HGSyAw1BEly02_Duc5eEBGFM9vQZPQXTDTA6jePTgSg?e=vuXl8H" TargetMode="External"/><Relationship Id="rId69" Type="http://schemas.openxmlformats.org/officeDocument/2006/relationships/hyperlink" Target="https://mhclg.sharepoint.com/:i:/s/DevelopmentPlans/ESO1HLqoX49KuZqmVU_GhywBL3Oo9xhCBlRkJoOq35tlGA?e=F6V0AH" TargetMode="External"/><Relationship Id="rId134" Type="http://schemas.openxmlformats.org/officeDocument/2006/relationships/hyperlink" Target="https://mhclg.sharepoint.com/sites/DevelopmentPlans/Shared%20Documents/Data%20and%20Analysis/LDS%20Approach/LDS%20screen%20captures/HAR18%20-%20Hart%20LDS%202018.PNG" TargetMode="External"/><Relationship Id="rId579" Type="http://schemas.openxmlformats.org/officeDocument/2006/relationships/hyperlink" Target="https://www.swdevelopmentplan.org/wp-content/uploads/2019/12/LDS-Review-2019-Worcester-Final.pdf" TargetMode="External"/><Relationship Id="rId341" Type="http://schemas.openxmlformats.org/officeDocument/2006/relationships/hyperlink" Target="https://mhclg.sharepoint.com/:i:/s/DevelopmentPlans/EZ4MV6JFO7pKii6NjlIeYqwBnmB4zbrZzte34OAamDSMoQ?e=QYZ2vk" TargetMode="External"/><Relationship Id="rId439"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V15%20-%20Coventry%20LDS%202015%2EPNG&amp;parent=%2Fsites%2FDevelopmentPlans%2FShared%20Documents%2FData%20and%20Analysis%2FPlanning%20Data%20Unit%2FData%20Project%2FShort-term%20Solution%2FLDS%20Approach%2FLDS%20screen%20captures" TargetMode="External"/><Relationship Id="rId646" Type="http://schemas.openxmlformats.org/officeDocument/2006/relationships/hyperlink" Target="https://www.scarborough.gov.uk/local-development-scheme" TargetMode="External"/><Relationship Id="rId201" Type="http://schemas.openxmlformats.org/officeDocument/2006/relationships/hyperlink" Target="http://www.wyre.gov.uk/info/200317/planning_policy/425/local_development_scheme" TargetMode="External"/><Relationship Id="rId285" Type="http://schemas.openxmlformats.org/officeDocument/2006/relationships/hyperlink" Target="https://www.bournemouth.gov.uk/planningbuilding/PlanningPolicy/PlanningPolicyFiles/localdevelopmentscheme/local-development-scheme-update-january-2018.pdf" TargetMode="External"/><Relationship Id="rId506" Type="http://schemas.openxmlformats.org/officeDocument/2006/relationships/hyperlink" Target="https://mhclg.sharepoint.com/:i:/s/DevelopmentPlans/EVktz4ps2nhJlEQOS9hjffQBzMTtD8P2GGEKflsKB9pNxA?e=umZhCT" TargetMode="External"/><Relationship Id="rId492" Type="http://schemas.openxmlformats.org/officeDocument/2006/relationships/hyperlink" Target="https://mhclg.sharepoint.com/sites/DevelopmentPlans/Shared%20Documents/Data%20and%20Analysis/LDS%20Approach/LDS%20screen%20captures/KIN19%20-%20Kingston%20upon%20Thames%20LDS%20Mar%202019.PNG" TargetMode="External"/><Relationship Id="rId713" Type="http://schemas.openxmlformats.org/officeDocument/2006/relationships/hyperlink" Target="https://www.carlisle.gov.uk/planning-policy/Plans-In-Preparation/Local-Development-Scheme-LDS" TargetMode="External"/><Relationship Id="rId145" Type="http://schemas.openxmlformats.org/officeDocument/2006/relationships/hyperlink" Target="https://www.islington.gov.uk/planning/planning-policy/islington-local-plan" TargetMode="External"/><Relationship Id="rId352" Type="http://schemas.openxmlformats.org/officeDocument/2006/relationships/hyperlink" Target="https://www.poole.gov.uk/planning-and-building-control/planning-policy-and-guidance/local-development-scheme/" TargetMode="External"/><Relationship Id="rId21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TargetMode="External"/><Relationship Id="rId657"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296" Type="http://schemas.openxmlformats.org/officeDocument/2006/relationships/hyperlink" Target="https://www.chelmsford.gov.uk/planning-and-building-control/planning-policy-and-new-local-plan/new-local-plan/local-development-scheme/" TargetMode="External"/><Relationship Id="rId517" Type="http://schemas.openxmlformats.org/officeDocument/2006/relationships/hyperlink" Target="https://mhclg.sharepoint.com/sites/DevelopmentPlans/Shared%20Documents/Data%20and%20Analysis/Planning%20Data%20Unit/Data%20Project/Short-term%20Solution/LDS%20Approach/LDS%20screen%20captures/DOR19%20-%20Dorset%20LDS%20June%202019.PNG" TargetMode="External"/><Relationship Id="rId724"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60" Type="http://schemas.openxmlformats.org/officeDocument/2006/relationships/hyperlink" Target="https://teams.microsoft.com/_" TargetMode="External"/><Relationship Id="rId156" Type="http://schemas.openxmlformats.org/officeDocument/2006/relationships/hyperlink" Target="http://www.lancaster.gov.uk/planning/planning-policy/about-the-local-plan" TargetMode="External"/><Relationship Id="rId363" Type="http://schemas.openxmlformats.org/officeDocument/2006/relationships/hyperlink" Target="http://www.knowsley.gov.uk/PDF/PP10_KnowsleyLocalDevelopmentScheme2013v2.pdf" TargetMode="External"/><Relationship Id="rId570" Type="http://schemas.openxmlformats.org/officeDocument/2006/relationships/hyperlink" Target="https://www.cannockchasedc.gov.uk/residents/planning/planning-policy/cannock-chase-local-plan" TargetMode="External"/><Relationship Id="rId223" Type="http://schemas.openxmlformats.org/officeDocument/2006/relationships/hyperlink" Target="https://www.rutland.gov.uk/my-services/planning-and-building-control/planning/planning-policy/local-development-scheme/" TargetMode="External"/><Relationship Id="rId430" Type="http://schemas.openxmlformats.org/officeDocument/2006/relationships/hyperlink" Target="https://www.cannockchasedc.gov.uk/content-z-tags/lds" TargetMode="External"/><Relationship Id="rId668" Type="http://schemas.openxmlformats.org/officeDocument/2006/relationships/hyperlink" Target="https://mhclg.sharepoint.com/sites/DevelopmentPlans/Shared%20Documents/Data%20and%20Analysis/Planning%20Data%20Unit/LDS%20&amp;%20Reg%2018%20Monitoring/LDS%20Screenshots/WOK2020%20-%20Wokingham%20LDS%202020.PNG" TargetMode="External"/><Relationship Id="rId18" Type="http://schemas.openxmlformats.org/officeDocument/2006/relationships/hyperlink" Target="https://mhclg.sharepoint.com/:i:/s/DevelopmentPlans/Ed8phlXodVRGjLPJM78a6EsBJT4img8R6Hwvfo71PK9wRw?e=owaEHt" TargetMode="External"/><Relationship Id="rId528"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735" Type="http://schemas.openxmlformats.org/officeDocument/2006/relationships/hyperlink" Target="https://www.camden.gov.uk/search?p_p_id=com_liferay_portal_search_web_portlet_SearchPortlet&amp;p_p_lifecycle=0&amp;p_p_mode=view&amp;p_p_state=maximized&amp;_com_liferay_portal_search_web_portlet_SearchPortlet_redirect=https%3A%2F%2Fwww.camden.gov.uk%2Fsearch%3Fp_p_id%3Dcom_liferay_portal_search_web_portlet_SearchPortlet%26p_p_lifecycle%3D0%26p_p_mode%3Dview%26p_p_state%3Dnormal&amp;_com_liferay_portal_search_web_portlet_SearchPortlet_mvcPath=%2Fsearch.jsp&amp;_com_liferay_portal_search_web_portlet_SearchPortlet_keywords=local%20development%20scheme&amp;_com_liferay_portal_search_web_portlet_SearchPortlet_entryClassName=com.liferay.document.library.kernel.model.DLFileEntry" TargetMode="External"/><Relationship Id="rId167" Type="http://schemas.openxmlformats.org/officeDocument/2006/relationships/hyperlink" Target="https://www.midsuffolk.gov.uk/planning/planning-policy/new-joint-local-plan/" TargetMode="External"/><Relationship Id="rId374" Type="http://schemas.openxmlformats.org/officeDocument/2006/relationships/hyperlink" Target="https://www.redditchbc.gov.uk/media/2180170/RBC-LDS-2016-2019.pdf" TargetMode="External"/><Relationship Id="rId581" Type="http://schemas.openxmlformats.org/officeDocument/2006/relationships/hyperlink" Target="https://www.swdevelopmentplan.org/wp-content/uploads/2019/12/LDS-Review-2019-Worcester-Final.pdf" TargetMode="External"/><Relationship Id="rId71" Type="http://schemas.openxmlformats.org/officeDocument/2006/relationships/hyperlink" Target="https://www.bolsover.gov.uk/images/LIVE/P/Plan_NLP_Local_Development_Scheme_1803.pdf" TargetMode="External"/><Relationship Id="rId234" Type="http://schemas.openxmlformats.org/officeDocument/2006/relationships/hyperlink" Target="https://www.stratford.gov.uk/planning-regeneration/local-development-scheme.cfm" TargetMode="External"/><Relationship Id="rId679" Type="http://schemas.openxmlformats.org/officeDocument/2006/relationships/hyperlink" Target="https://www.southessexplan.co.uk/south-essex-plan/what-are-we-doing" TargetMode="External"/><Relationship Id="rId2" Type="http://schemas.openxmlformats.org/officeDocument/2006/relationships/hyperlink" Target="https://www.blaby.gov.uk/planning-and-building/local-plan/about-the-local-plan/" TargetMode="External"/><Relationship Id="rId29" Type="http://schemas.openxmlformats.org/officeDocument/2006/relationships/hyperlink" Target="http://www.wakefield.gov.uk/Documents/planning/planning-policy/local-plan/local-development-scheme/local-development-scheme-2017.pdf" TargetMode="External"/><Relationship Id="rId441" Type="http://schemas.openxmlformats.org/officeDocument/2006/relationships/hyperlink" Target="http://www.westnorthamptonshirejpu.org/connect.ti/website/view?objectId=2737360&amp;expa=exp&amp;expf=2737360&amp;expl=2" TargetMode="External"/><Relationship Id="rId539" Type="http://schemas.openxmlformats.org/officeDocument/2006/relationships/hyperlink" Target="https://localplan.northlincs.gov.uk/evidence/issues_and_options.pdf" TargetMode="External"/><Relationship Id="rId746" Type="http://schemas.openxmlformats.org/officeDocument/2006/relationships/hyperlink" Target="https://mhclg.sharepoint.com/sites/DevelopmentPlans/Shared%20Documents/Data%20and%20Analysis/Planning%20Data%20Unit/LDS%20&amp;%20Reg%2018%20Monitoring/LDS%20Screenshots/VWH20%20-%20Vale%20of%20White%20Horse%20Feb%202020%20LDS.PNG" TargetMode="External"/><Relationship Id="rId178" Type="http://schemas.openxmlformats.org/officeDocument/2006/relationships/hyperlink" Target="https://mhclg.sharepoint.com/:i:/s/DevelopmentPlans/EcdU7ON15_JAqz7TlGR2bXsBIEwaFuruXS0OmeylV7MqZg?e=Zmo7Y6" TargetMode="External"/><Relationship Id="rId301" Type="http://schemas.openxmlformats.org/officeDocument/2006/relationships/hyperlink" Target="https://www.queenelizabetholympicpark.co.uk/planning-authority/planning-policy/local-plan-review" TargetMode="External"/><Relationship Id="rId82" Type="http://schemas.openxmlformats.org/officeDocument/2006/relationships/hyperlink" Target="https://www.cravendc.gov.uk/media/2755/local-plan-timetable-december-2017.pdf" TargetMode="External"/><Relationship Id="rId385" Type="http://schemas.openxmlformats.org/officeDocument/2006/relationships/hyperlink" Target="https://mhclg.sharepoint.com/:i:/s/DevelopmentPlans/EcoJpGOXZP5GspPy9mWFYqMBK0-gGCMqP8JIeslrLqD2sA?e=JAbxbM" TargetMode="External"/><Relationship Id="rId592" Type="http://schemas.openxmlformats.org/officeDocument/2006/relationships/hyperlink" Target="https://www.greatermanchester-ca.gov.uk/what-we-do/housing/greater-manchester-spatial-framework/gmsf-consultation/" TargetMode="External"/><Relationship Id="rId606"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245" Type="http://schemas.openxmlformats.org/officeDocument/2006/relationships/hyperlink" Target="https://drive.google.com/file/d/1H37Lrsp6OX50O2BSyeTGfXrO8a0uLDBa/view" TargetMode="External"/><Relationship Id="rId452" Type="http://schemas.openxmlformats.org/officeDocument/2006/relationships/hyperlink" Target="https://mhclg.sharepoint.com/sites/DevelopmentPlans/Shared%20Documents/Data%20and%20Analysis/LDS%20Approach/LDS%20screen%20captures/BRA-2019%20Braintree%20LDS.png" TargetMode="External"/><Relationship Id="rId105" Type="http://schemas.openxmlformats.org/officeDocument/2006/relationships/hyperlink" Target="https://www.surreyheath.gov.uk/sites/default/files/documents/residents/planning/planning-policy/LDS/lds20182021.pdf" TargetMode="External"/><Relationship Id="rId312" Type="http://schemas.openxmlformats.org/officeDocument/2006/relationships/hyperlink" Target="https://www.thurrock.gov.uk/new-local-plan-for-thurrock/thurrock-local-plan" TargetMode="External"/><Relationship Id="rId93" Type="http://schemas.openxmlformats.org/officeDocument/2006/relationships/hyperlink" Target="https://www.folkestone-hythe.gov.uk/Core-strategy-review-2019" TargetMode="External"/><Relationship Id="rId189" Type="http://schemas.openxmlformats.org/officeDocument/2006/relationships/hyperlink" Target="https://info.westberks.gov.uk/lds" TargetMode="External"/><Relationship Id="rId396" Type="http://schemas.openxmlformats.org/officeDocument/2006/relationships/hyperlink" Target="https://www.erewash.gov.uk/local-development-framework/local-development-scheme.html" TargetMode="External"/><Relationship Id="rId617" Type="http://schemas.openxmlformats.org/officeDocument/2006/relationships/hyperlink" Target="https://www.eastcambs.gov.uk/local-development-framework/monitoring-and-local-development-scheme" TargetMode="External"/><Relationship Id="rId256" Type="http://schemas.openxmlformats.org/officeDocument/2006/relationships/hyperlink" Target="https://www.burnley.gov.uk/residents/planning/planning-policies/burnleys-local-development-scheme-lds" TargetMode="External"/><Relationship Id="rId463" Type="http://schemas.openxmlformats.org/officeDocument/2006/relationships/hyperlink" Target="https://mhclg.sharepoint.com/sites/DevelopmentPlans/Shared%20Documents/Data%20and%20Analysis/Planning%20Data%20Unit/Data%20Project/Short-term%20Solution/LDS%20Approach/LDS%20screen%20captures/WoEJSP19%20-%20West%20of%20England%20JSP%20LDS%20April%202019.PNG" TargetMode="External"/><Relationship Id="rId670" Type="http://schemas.openxmlformats.org/officeDocument/2006/relationships/hyperlink" Target="https://mhclg.sharepoint.com/sites/DevelopmentPlans/Shared%20Documents/Data%20and%20Analysis/Planning%20Data%20Unit/LDS%20&amp;%20Reg%2018%20Monitoring/LDS%20Screenshots/Fylde%2019%20-%20Partial%20Review%20LDS%202019.PNG" TargetMode="External"/><Relationship Id="rId116" Type="http://schemas.openxmlformats.org/officeDocument/2006/relationships/hyperlink" Target="https://www.havant.gov.uk/sites/default/files/documents/Local%20Devleopment%20Scheme%20Jan19_0.pdf" TargetMode="External"/><Relationship Id="rId323" Type="http://schemas.openxmlformats.org/officeDocument/2006/relationships/hyperlink" Target="https://www.newham.gov.uk/Pages/Services/Planning-policy.aspx" TargetMode="External"/><Relationship Id="rId530" Type="http://schemas.openxmlformats.org/officeDocument/2006/relationships/hyperlink" Target="http://democracy.sheffield.gov.uk/ieDecisionDetails.aspx?Id=2397" TargetMode="External"/><Relationship Id="rId20" Type="http://schemas.openxmlformats.org/officeDocument/2006/relationships/hyperlink" Target="https://www.southderbyshire.gov.uk/our-services/planning-and-building-control/planning/planning-policy/monitoring" TargetMode="External"/><Relationship Id="rId628" Type="http://schemas.openxmlformats.org/officeDocument/2006/relationships/hyperlink" Target="https://mhclg.sharepoint.com/sites/DevelopmentPlans/Shared%20Documents/Data%20and%20Analysis/Planning%20Data%20Unit/LDS%20&amp;%20Reg%2018%20Monitoring/LDS%20Screenshots/WNO18%20-%20West%20Northamptonshire%20Strategic%20Plan%202018.PNG" TargetMode="External"/><Relationship Id="rId225" Type="http://schemas.openxmlformats.org/officeDocument/2006/relationships/hyperlink" Target="https://www.arun.gov.uk/download.cfm?doc=docm93jijm4n12597.pdf&amp;ver=12615" TargetMode="External"/><Relationship Id="rId267" Type="http://schemas.openxmlformats.org/officeDocument/2006/relationships/hyperlink" Target="http://www.southglos.gov.uk/environment-and-planning/planning/planning-policy/plans-in-preparation/local-plan-delivery-programme/" TargetMode="External"/><Relationship Id="rId432" Type="http://schemas.openxmlformats.org/officeDocument/2006/relationships/hyperlink" Target="https://www.cherwell.gov.uk/info/33/planning-policy/382/local-development-scheme" TargetMode="External"/><Relationship Id="rId474" Type="http://schemas.openxmlformats.org/officeDocument/2006/relationships/hyperlink" Target="https://mhclg.sharepoint.com/:i:/r/sites/DevelopmentPlans/Shared%20Documents/Data%20and%20Analysis/Planning%20Data%20Unit/Data%20Project/Short-term%20Solution/LDS%20Approach/LDS%20screen%20captures/SED18%20-%20Sedgemoor%20LDS%202018.PNG?csf=1&amp;e=XVkFJh" TargetMode="External"/><Relationship Id="rId127" Type="http://schemas.openxmlformats.org/officeDocument/2006/relationships/hyperlink" Target="https://www.harlow.gov.uk/local-development-plan-local-development-scheme-2018pdf" TargetMode="External"/><Relationship Id="rId681" Type="http://schemas.openxmlformats.org/officeDocument/2006/relationships/hyperlink" Target="https://www.ambervalley.gov.uk/planning/planning-policy/local-development-scheme/" TargetMode="External"/><Relationship Id="rId737" Type="http://schemas.openxmlformats.org/officeDocument/2006/relationships/hyperlink" Target="https://oxfordshireplan.inconsult.uk/consult.ti/Oxfordshire_Plan_Intro/consultationHome" TargetMode="External"/><Relationship Id="rId31" Type="http://schemas.openxmlformats.org/officeDocument/2006/relationships/hyperlink" Target="https://walthamforest.gov.uk/content/local-plan" TargetMode="External"/><Relationship Id="rId73" Type="http://schemas.openxmlformats.org/officeDocument/2006/relationships/hyperlink" Target="http://www.brentwood.gov.uk/index.php?cid=694" TargetMode="External"/><Relationship Id="rId169" Type="http://schemas.openxmlformats.org/officeDocument/2006/relationships/hyperlink" Target="https://www.milton-keynes.gov.uk/planning-and-building/planning-policy/local-development-scheme-lds" TargetMode="External"/><Relationship Id="rId334" Type="http://schemas.openxmlformats.org/officeDocument/2006/relationships/hyperlink" Target="https://www.nwleics.gov.uk/pages/local_development_scheme" TargetMode="External"/><Relationship Id="rId376" Type="http://schemas.openxmlformats.org/officeDocument/2006/relationships/hyperlink" Target="https://mhclg.sharepoint.com/:i:/s/DevelopmentPlans/EdAQUph8KtpMpGki4OyYDaIB7LOQdLDOIvO8McAs9UqlMg?e=c7JhQp" TargetMode="External"/><Relationship Id="rId541" Type="http://schemas.openxmlformats.org/officeDocument/2006/relationships/hyperlink" Target="https://mhclg.sharepoint.com/sites/DevelopmentPlans/Shared%20Documents/Data%20and%20Analysis/Planning%20Data%20Unit/LDS%20&amp;%20Reg%2018%20Monitoring/LDS%20Screenshots/EHA19%20-%20East%20Hampshire%20LDS%20Sep%202019.PNG" TargetMode="External"/><Relationship Id="rId583" Type="http://schemas.openxmlformats.org/officeDocument/2006/relationships/hyperlink" Target="https://mhclg.sharepoint.com/sites/DevelopmentPlans/Shared%20Documents/Data%20and%20Analysis/Planning%20Data%20Unit/LDS%20&amp;%20Reg%2018%20Monitoring/LDS%20Screenshots/SOU19%20-%20Southampton%20LDS%202019.PNG" TargetMode="External"/><Relationship Id="rId639" Type="http://schemas.openxmlformats.org/officeDocument/2006/relationships/hyperlink" Target="https://www.jointcorestrategy.org/joint-core-strategy-review" TargetMode="External"/><Relationship Id="rId4" Type="http://schemas.openxmlformats.org/officeDocument/2006/relationships/hyperlink" Target="https://www.ealing.gov.uk/info/201164/local_plans/616/local_development_scheme/1" TargetMode="External"/><Relationship Id="rId180" Type="http://schemas.openxmlformats.org/officeDocument/2006/relationships/hyperlink" Target="https://www.greatermanchester-ca.gov.uk/what-we-do/housing/greater-manchester-spatial-framework/gmsf-consultation/" TargetMode="External"/><Relationship Id="rId236" Type="http://schemas.openxmlformats.org/officeDocument/2006/relationships/hyperlink" Target="https://mhclg.sharepoint.com/sites/ShaneRawlinson/Downloads/Local_Development_Scheme_2020_23.pdf" TargetMode="External"/><Relationship Id="rId278" Type="http://schemas.openxmlformats.org/officeDocument/2006/relationships/hyperlink" Target="https://www.lbbd.gov.uk/local-plan-review" TargetMode="External"/><Relationship Id="rId401" Type="http://schemas.openxmlformats.org/officeDocument/2006/relationships/hyperlink" Target="https://www.eastriding.gov.uk/EasySiteWeb/GatewayLink.aspx?alId=716839" TargetMode="External"/><Relationship Id="rId443" Type="http://schemas.openxmlformats.org/officeDocument/2006/relationships/hyperlink" Target="https://www.derby.gov.uk/media/derbycitycouncil/contentassets/documents/policiesandguidance/planning/LDS_v7_Dec17_fv.pdf" TargetMode="External"/><Relationship Id="rId650" Type="http://schemas.openxmlformats.org/officeDocument/2006/relationships/hyperlink" Target="https://www.eastriding.gov.uk/planning-permission-and-building-control/planning-policy-and-the-local-plan/east-riding-local-plan-review/" TargetMode="External"/><Relationship Id="rId303" Type="http://schemas.openxmlformats.org/officeDocument/2006/relationships/hyperlink" Target="https://www.tamworth.gov.uk/local-development-scheme" TargetMode="External"/><Relationship Id="rId485" Type="http://schemas.openxmlformats.org/officeDocument/2006/relationships/hyperlink" Target="https://mhclg.sharepoint.com/:i:/s/DevelopmentPlans/EcrYlqs3zJBLuS3DBTcQ10wBaaAy6VNDjKKK58x5nQiwUw?e=nKGYxj" TargetMode="External"/><Relationship Id="rId692" Type="http://schemas.openxmlformats.org/officeDocument/2006/relationships/hyperlink" Target="https://mhclg.sharepoint.com/sites/DevelopmentPlans/Shared%20Documents/Data%20and%20Analysis/Planning%20Data%20Unit/LDS%20&amp;%20Reg%2018%20Monitoring/LDS%20Screenshots/MAI2020%20-%20Maidstone%20LDS%20addendum%20Mar%202020.PNG" TargetMode="External"/><Relationship Id="rId706" Type="http://schemas.openxmlformats.org/officeDocument/2006/relationships/hyperlink" Target="https://www.norwich.gov.uk/downloads/file/1671/local_development_scheme" TargetMode="External"/><Relationship Id="rId748" Type="http://schemas.openxmlformats.org/officeDocument/2006/relationships/hyperlink" Target="https://www.teignbridge.gov.uk/planning/local-plans-and-policy/local-plan-review-2020-2040/" TargetMode="External"/><Relationship Id="rId42" Type="http://schemas.openxmlformats.org/officeDocument/2006/relationships/hyperlink" Target="https://www3.rbwm.gov.uk/info/201025/emerging_plans_and_policies/1346/local_development_scheme" TargetMode="External"/><Relationship Id="rId84" Type="http://schemas.openxmlformats.org/officeDocument/2006/relationships/hyperlink" Target="http://durham.gov.uk/article/7440/What-is-the-County-Durham-Plan-" TargetMode="External"/><Relationship Id="rId138" Type="http://schemas.openxmlformats.org/officeDocument/2006/relationships/hyperlink" Target="https://liverpool.gov.uk/media/1356717/liverpool-local-development-scheme-may-2018.pdf" TargetMode="External"/><Relationship Id="rId345" Type="http://schemas.openxmlformats.org/officeDocument/2006/relationships/hyperlink" Target="http://www.wiltshire.gov.uk/planning-policy-lds" TargetMode="External"/><Relationship Id="rId387" Type="http://schemas.openxmlformats.org/officeDocument/2006/relationships/hyperlink" Target="https://www.great-yarmouth.gov.uk/CHttpHandler.ashx?id=2671&amp;p=0" TargetMode="External"/><Relationship Id="rId510" Type="http://schemas.openxmlformats.org/officeDocument/2006/relationships/hyperlink" Target="https://mhclg.sharepoint.com/sites/DevelopmentPlans/Shared%20Documents/Data%20and%20Analysis/LDS%20Approach/LDS%20screen%20captures/SEL19%20-%20Selby%20LDS%20Sep%202019.PNG" TargetMode="External"/><Relationship Id="rId552" Type="http://schemas.openxmlformats.org/officeDocument/2006/relationships/hyperlink" Target="https://mhclg.sharepoint.com/sites/DevelopmentPlans/Shared%20Documents/Data%20and%20Analysis/Planning%20Data%20Unit/LDS%20&amp;%20Reg%2018%20Monitoring/LDS%20Screenshots/CAS19%20-%20Castle%20Point%20LDS%202019.PNG" TargetMode="External"/><Relationship Id="rId594" Type="http://schemas.openxmlformats.org/officeDocument/2006/relationships/hyperlink" Target="https://www.greatermanchester-ca.gov.uk/what-we-do/housing/greater-manchester-spatial-framework/gmsf-consultation/" TargetMode="External"/><Relationship Id="rId608"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191" Type="http://schemas.openxmlformats.org/officeDocument/2006/relationships/hyperlink" Target="https://www.northyorkmoors.org.uk/planning/framework/lds-and-sci/2018-LDS-Final.pdf" TargetMode="External"/><Relationship Id="rId205" Type="http://schemas.openxmlformats.org/officeDocument/2006/relationships/hyperlink" Target="http://www.reading.gov.uk/localplanexamination" TargetMode="External"/><Relationship Id="rId24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OS17%20-%20Boston%20LDS%202017%2EPNG&amp;parent=%2Fsites%2FDevelopmentPlans%2FShared%20Documents%2FData%20and%20Analysis%2FPlanning%20Data%20Unit%2FData%20Project%2FShort-term%20Solution%2FLDS%20Approach%2FLDS%20screen%20captures" TargetMode="External"/><Relationship Id="rId412" Type="http://schemas.openxmlformats.org/officeDocument/2006/relationships/hyperlink" Target="https://mhclg.sharepoint.com/:i:/s/DevelopmentPlans/ES46uKmRd6hEr2Yucn93WaIBRJS1vI2S67DlIIR89FpIzw?e=ewZgXt" TargetMode="External"/><Relationship Id="rId107" Type="http://schemas.openxmlformats.org/officeDocument/2006/relationships/hyperlink" Target="https://www3.halton.gov.uk/Pages/planning/policyguidance/pdf/LDS/LocalDevelopmentScheme.pdf" TargetMode="External"/><Relationship Id="rId289" Type="http://schemas.openxmlformats.org/officeDocument/2006/relationships/hyperlink" Target="https://www.breckland.gov.uk/media/10247/Breckland-Local-Plan-Local-Development-Scheme-Ninth-Revision/pdf/LDS_Ninth_Revision.pdf?m=636882562753100000" TargetMode="External"/><Relationship Id="rId454" Type="http://schemas.openxmlformats.org/officeDocument/2006/relationships/hyperlink" Target="https://mhclg.sharepoint.com/sites/DevelopmentPlans/Shared%20Documents/Data%20and%20Analysis/LDS%20Approach/LDS%20screen%20captures/BRI-2019%20Bristol%20LDS.png" TargetMode="External"/><Relationship Id="rId496" Type="http://schemas.openxmlformats.org/officeDocument/2006/relationships/hyperlink" Target="https://mhclg.sharepoint.com/sites/DevelopmentPlans/Shared%20Documents/Data%20and%20Analysis/LDS%20Approach/LDS%20screen%20captures/LEI19%20-%20Leicester%20LDS%202019.PNG" TargetMode="External"/><Relationship Id="rId661" Type="http://schemas.openxmlformats.org/officeDocument/2006/relationships/hyperlink" Target="https://www.west-norfolk.gov.uk/info/20216/local_plan_review_2016_-_2036/709/draft_local_plan_review_consultation" TargetMode="External"/><Relationship Id="rId717" Type="http://schemas.openxmlformats.org/officeDocument/2006/relationships/hyperlink" Target="https://new.croydon.gov.uk/planning-and-regeneration/planning/planning-policy/croydons-development-plan/local-plan-2018" TargetMode="External"/><Relationship Id="rId11" Type="http://schemas.openxmlformats.org/officeDocument/2006/relationships/hyperlink" Target="https://www.peakdistrict.gov.uk/planning/how-we-work/policies-and-guides/supporting-documents" TargetMode="External"/><Relationship Id="rId53" Type="http://schemas.openxmlformats.org/officeDocument/2006/relationships/hyperlink" Target="https://mhclg.sharepoint.com/:i:/s/DevelopmentPlans/EbC1YnjVe-VGng5FlUu4ZHIBMrLqGU0pHVLoaoEQ2QuRQg?e=aJOzYg" TargetMode="External"/><Relationship Id="rId149" Type="http://schemas.openxmlformats.org/officeDocument/2006/relationships/hyperlink" Target="https://www.rbkc.gov.uk/sites/default/files/atoms/files/17-04-21-LDS%202017.pdf" TargetMode="External"/><Relationship Id="rId314" Type="http://schemas.openxmlformats.org/officeDocument/2006/relationships/hyperlink" Target="https://mhclg.sharepoint.com/:i:/s/DevelopmentPlans/EeymwK9QBARArJznjSnLbu4B5kMlGUAi0WdubuYoCWE6lw?e=vNgmat" TargetMode="External"/><Relationship Id="rId356" Type="http://schemas.openxmlformats.org/officeDocument/2006/relationships/hyperlink" Target="https://www.redcar-cleveland.gov.uk/resident/planning-and-building/strategic%20planning/Documents/Local%20Development%20Scheme%20Nov%202016-2019.pdf" TargetMode="External"/><Relationship Id="rId398" Type="http://schemas.openxmlformats.org/officeDocument/2006/relationships/hyperlink" Target="https://mhclg.sharepoint.com/:i:/s/DevelopmentPlans/ESoQIZfJFXJOn5hani9pS_kBIUylN2uX4iqOH9OVdNq6sA?e=IFW4y9" TargetMode="External"/><Relationship Id="rId521" Type="http://schemas.openxmlformats.org/officeDocument/2006/relationships/hyperlink" Target="https://mhclg.sharepoint.com/sites/DevelopmentPlans/Shared%20Documents/Data%20and%20Analysis/LDS%20Approach/LDS%20screen%20captures/GRE19%20-%20Greenwich%20LDS%20Aug%202019.PNG" TargetMode="External"/><Relationship Id="rId563" Type="http://schemas.openxmlformats.org/officeDocument/2006/relationships/hyperlink" Target="https://www.braintree.gov.uk/download/downloads/id/5691/local_development_scheme_lds_2019_to_2021_-_january_2019.pdf" TargetMode="External"/><Relationship Id="rId619" Type="http://schemas.openxmlformats.org/officeDocument/2006/relationships/hyperlink" Target="http://www.eaststaffsbc.gov.uk/planning/planning-policy/local-plan-2012-2031/local-development-scheme" TargetMode="External"/><Relationship Id="rId9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TargetMode="External"/><Relationship Id="rId160" Type="http://schemas.openxmlformats.org/officeDocument/2006/relationships/hyperlink" Target="https://lewisham.gov.uk/myservices/planning/policy/ldf/local-development-scheme" TargetMode="External"/><Relationship Id="rId216" Type="http://schemas.openxmlformats.org/officeDocument/2006/relationships/hyperlink" Target="https://mhclg.sharepoint.com/:i:/r/sites/DevelopmentPlans/Shared%20Documents/Data%20and%20Analysis/Planning%20Data%20Unit/Data%20Project/Short-term%20Solution/LDS%20Approach/LDS%20screen%20captures/STM18%20-%20Staffordshire%20Moorlands%20LDS%202018.PNG?csf=1&amp;e=0hEf3o" TargetMode="External"/><Relationship Id="rId423" Type="http://schemas.openxmlformats.org/officeDocument/2006/relationships/hyperlink" Target="https://exeter.gov.uk/planning-services/planning-policy/local-plan/overview/" TargetMode="External"/><Relationship Id="rId25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UR18%20-%20Burnley%20LDS%202018%2EPNG&amp;parent=%2Fsites%2FDevelopmentPlans%2FShared%20Documents%2FData%20and%20Analysis%2FPlanning%20Data%20Unit%2FData%20Project%2FShort-term%20Solution%2FLDS%20Approach%2FLDS%20screen%20captures" TargetMode="External"/><Relationship Id="rId465" Type="http://schemas.openxmlformats.org/officeDocument/2006/relationships/hyperlink" Target="https://southbucks.gov.uk/planning/lds" TargetMode="External"/><Relationship Id="rId630" Type="http://schemas.openxmlformats.org/officeDocument/2006/relationships/hyperlink" Target="https://www.wandsworth.gov.uk/planning-and-building-control/planning-policy/local-plan/local-plan-full-review/" TargetMode="External"/><Relationship Id="rId672" Type="http://schemas.openxmlformats.org/officeDocument/2006/relationships/hyperlink" Target="https://crawley.gov.uk/sites/default/files/2020-03/Local%20Development%20Scheme%202020%20-%202023.pdf" TargetMode="External"/><Relationship Id="rId728" Type="http://schemas.openxmlformats.org/officeDocument/2006/relationships/hyperlink" Target="https://mhclg.sharepoint.com/sites/DevelopmentPlans/Shared%20Documents/Data%20and%20Analysis/Planning%20Data%20Unit/LDS%20&amp;%20Reg%2018%20Monitoring/LDS%20Screenshots/BEX2020%20Bexley%20LDS%20June%202020%20update.PNG" TargetMode="External"/><Relationship Id="rId22" Type="http://schemas.openxmlformats.org/officeDocument/2006/relationships/hyperlink" Target="https://www.stalbans.gov.uk/Images/Local%20Development%20Scheme%202017-2020.pdf" TargetMode="External"/><Relationship Id="rId64" Type="http://schemas.openxmlformats.org/officeDocument/2006/relationships/hyperlink" Target="https://www.basildon.gov.uk/article/2012/Timetable-and-Consultation-Standards" TargetMode="External"/><Relationship Id="rId118" Type="http://schemas.openxmlformats.org/officeDocument/2006/relationships/hyperlink" Target="https://www.havering.gov.uk/info/20034/planning/183/planning_policy/8" TargetMode="External"/><Relationship Id="rId325" Type="http://schemas.openxmlformats.org/officeDocument/2006/relationships/hyperlink" Target="https://www.northdevon.gov.uk/planning-and-building-control/local-plan/" TargetMode="External"/><Relationship Id="rId367" Type="http://schemas.openxmlformats.org/officeDocument/2006/relationships/hyperlink" Target="http://www.hull.gov.uk/sites/hull/files/media/LDS%20Revision%20June%202018%20%28final%29.pdf" TargetMode="External"/><Relationship Id="rId532" Type="http://schemas.openxmlformats.org/officeDocument/2006/relationships/hyperlink" Target="https://mhclg.sharepoint.com/sites/DevelopmentPlans/Shared%20Documents/Data%20and%20Analysis/LDS%20Approach/LDS%20screen%20captures/BAR19%20-Barking%20&amp;%20Dagenham%20LDS%20Oct%202019.PNG" TargetMode="External"/><Relationship Id="rId574" Type="http://schemas.openxmlformats.org/officeDocument/2006/relationships/hyperlink" Target="https://www.horsham.gov.uk/__data/assets/pdf_file/0005/66812/Local-Development-Scheme-2019-22.pdf" TargetMode="External"/><Relationship Id="rId17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 TargetMode="External"/><Relationship Id="rId227" Type="http://schemas.openxmlformats.org/officeDocument/2006/relationships/hyperlink" Target="https://www.ashford.gov.uk/planning-and-building-control/planning-policy/timetables-and-monitoring/" TargetMode="External"/><Relationship Id="rId269" Type="http://schemas.openxmlformats.org/officeDocument/2006/relationships/hyperlink" Target="https://www.southhams.gov.uk/article/3869/How-We-Make-Our-Plans" TargetMode="External"/><Relationship Id="rId434" Type="http://schemas.openxmlformats.org/officeDocument/2006/relationships/hyperlink" Target="http://consult.cheshirewestandchester.gov.uk/portal/cwc_ldf/lds/lds_2017" TargetMode="External"/><Relationship Id="rId476" Type="http://schemas.openxmlformats.org/officeDocument/2006/relationships/hyperlink" Target="https://mhclg.sharepoint.com/:i:/s/DevelopmentPlans/EQbnlI7suuhIpv8WiS2cCl8BpO72sHhBwooGSunI7lMRjQ?e=Ukd4AU" TargetMode="External"/><Relationship Id="rId641" Type="http://schemas.openxmlformats.org/officeDocument/2006/relationships/hyperlink" Target="https://www.horsham.gov.uk/planning/planning-policy/local-development-scheme" TargetMode="External"/><Relationship Id="rId683" Type="http://schemas.openxmlformats.org/officeDocument/2006/relationships/hyperlink" Target="http://www.whitehorsedc.gov.uk/services-and-advice/planning-and-building/planning-policy" TargetMode="External"/><Relationship Id="rId739" Type="http://schemas.openxmlformats.org/officeDocument/2006/relationships/hyperlink" Target="https://www.copeland.gov.uk/content/copeland-local-plan" TargetMode="External"/><Relationship Id="rId33" Type="http://schemas.openxmlformats.org/officeDocument/2006/relationships/hyperlink" Target="https://www.tendringdc.gov.uk/sites/default/files/documents/planning/Planning_Policy/Local%20Development%20Scheme%20-%20Published%2030%20Jan%202019.pdf" TargetMode="External"/><Relationship Id="rId129" Type="http://schemas.openxmlformats.org/officeDocument/2006/relationships/hyperlink" Target="https://www.harlow.gov.uk/sites/harlow-cms/files/files/documents/files/HSD12%20-%20Local%20Development%20Scheme%202018%20-%20Updated.pdf" TargetMode="External"/><Relationship Id="rId280" Type="http://schemas.openxmlformats.org/officeDocument/2006/relationships/hyperlink" Target="https://www.bassetlaw.gov.uk/planning-and-building/planning-services/planning-policy/local-development-scheme/" TargetMode="External"/><Relationship Id="rId336" Type="http://schemas.openxmlformats.org/officeDocument/2006/relationships/hyperlink" Target="https://www.warwickdc.gov.uk/downloads/download/420/local_development_scheme" TargetMode="External"/><Relationship Id="rId501" Type="http://schemas.openxmlformats.org/officeDocument/2006/relationships/hyperlink" Target="https://www.mendip.gov.uk/lds" TargetMode="External"/><Relationship Id="rId543" Type="http://schemas.openxmlformats.org/officeDocument/2006/relationships/hyperlink" Target="https://mhclg.sharepoint.com/sites/DevelopmentPlans/Shared%20Documents/Data%20and%20Analysis/Planning%20Data%20Unit/LDS%20&amp;%20Reg%2018%20Monitoring/LDS%20Screenshots/WIRR19%20-%20Wirral%20LDS%20Oct%202019.PNG" TargetMode="External"/><Relationship Id="rId75" Type="http://schemas.openxmlformats.org/officeDocument/2006/relationships/hyperlink" Target="https://teams.microsoft.com/_" TargetMode="External"/><Relationship Id="rId140" Type="http://schemas.openxmlformats.org/officeDocument/2006/relationships/hyperlink" Target="https://mhclg.sharepoint.com/sites/DevelopmentPlans/Shared%20Documents/Data%20and%20Analysis/LDS%20Approach/LDS%20screen%20captures/LIV18%20-%20Liverpool%20LDS%202018.PNG" TargetMode="External"/><Relationship Id="rId182" Type="http://schemas.openxmlformats.org/officeDocument/2006/relationships/hyperlink" Target="https://www.newark-sherwooddc.gov.uk/media/newarkandsherwood/imagesandfiles/planningpolicy/pdfs/lds/LDS-Sept%202018.pdf" TargetMode="External"/><Relationship Id="rId378" Type="http://schemas.openxmlformats.org/officeDocument/2006/relationships/hyperlink" Target="https://www.herefordshire.gov.uk/download/downloads/id/14852/local_development_scheme_-_august_2018.pdf" TargetMode="External"/><Relationship Id="rId403" Type="http://schemas.openxmlformats.org/officeDocument/2006/relationships/hyperlink" Target="https://www.e-lindsey.gov.uk/media/4771/CD98-Local-Development-Scheme-March-2016/pdf/CD98_Local_Development_Scheme_March_2016.pdf?m=636389118778630000" TargetMode="External"/><Relationship Id="rId585" Type="http://schemas.openxmlformats.org/officeDocument/2006/relationships/hyperlink" Target="https://www.somersetwestandtaunton.gov.uk/media/1953/district-wide-lp-ctte-report-lds-appendix-1-july-2019-final-published-version.pdf" TargetMode="External"/><Relationship Id="rId750" Type="http://schemas.openxmlformats.org/officeDocument/2006/relationships/hyperlink" Target="https://www.swhertsplan.com/what-is-the-joint-strategic-plan" TargetMode="External"/><Relationship Id="rId6" Type="http://schemas.openxmlformats.org/officeDocument/2006/relationships/hyperlink" Target="https://mhclg.sharepoint.com/:i:/s/DevelopmentPlans/EfSGKuvpuvxNgPhqlC6v-qUB8WPSfwga3zlUMWN2AbgvAQ?e=0eW7RV" TargetMode="External"/><Relationship Id="rId238" Type="http://schemas.openxmlformats.org/officeDocument/2006/relationships/hyperlink" Target="https://www.stroud.gov.uk/media/519802/final-lds.pdf" TargetMode="External"/><Relationship Id="rId445" Type="http://schemas.openxmlformats.org/officeDocument/2006/relationships/hyperlink" Target="https://mhclg.sharepoint.com/sites/DevelopmentPlans/Shared%20Documents/Data%20and%20Analysis/LDS%20Approach/LDS%20screen%20captures/NOR-2018%20Northumberland%20LDS.png" TargetMode="External"/><Relationship Id="rId487" Type="http://schemas.openxmlformats.org/officeDocument/2006/relationships/hyperlink" Target="https://mhclg.sharepoint.com/sites/DevelopmentPlans/Shared%20Documents/Data%20and%20Analysis/LDS%20Approach/LDS%20screen%20captures/SWI19%20-%20Swindon%20LDS%20April%202019.PNG" TargetMode="External"/><Relationship Id="rId610" Type="http://schemas.openxmlformats.org/officeDocument/2006/relationships/hyperlink" Target="https://www.northumberlandnationalpark.org.uk/planning/planning-policy/local-plan/" TargetMode="External"/><Relationship Id="rId652" Type="http://schemas.openxmlformats.org/officeDocument/2006/relationships/hyperlink" Target="https://www.rotherham.gov.uk/planning-development/guide-local-plan/6?documentId=128&amp;categoryId=20014" TargetMode="External"/><Relationship Id="rId694" Type="http://schemas.openxmlformats.org/officeDocument/2006/relationships/hyperlink" Target="https://mhclg.sharepoint.com/sites/DevelopmentPlans/Shared%20Documents/Data%20and%20Analysis/Planning%20Data%20Unit/LDS%20&amp;%20Reg%2018%20Monitoring/LDS%20Screenshots/BANES2020%20-%20Bath%20and%20NE%20Somerset%20LDS%20Apr%202020.PNG" TargetMode="External"/><Relationship Id="rId708" Type="http://schemas.openxmlformats.org/officeDocument/2006/relationships/hyperlink" Target="https://www.norwich.gov.uk/downloads/file/1671/local_development_scheme" TargetMode="External"/><Relationship Id="rId291" Type="http://schemas.openxmlformats.org/officeDocument/2006/relationships/hyperlink" Target="https://www.bristol.gov.uk/documents/20182/34540/Bristol+Local+Development+Scheme+2019" TargetMode="External"/><Relationship Id="rId305" Type="http://schemas.openxmlformats.org/officeDocument/2006/relationships/hyperlink" Target="https://mhclg.sharepoint.com/:i:/s/DevelopmentPlans/EVW4OUvlieBGg_i0cjTUgdwBW7RSCpEz607u5McpH5Omyg?e=cIVjZN" TargetMode="External"/><Relationship Id="rId347" Type="http://schemas.openxmlformats.org/officeDocument/2006/relationships/hyperlink" Target="https://mhclg.sharepoint.com/:i:/s/DevelopmentPlans/EWYm5pk_-2lJvYFtJcFQTJ4BK7ysG-44lfj14n83EKbhTA?e=BRo3d7" TargetMode="External"/><Relationship Id="rId512" Type="http://schemas.openxmlformats.org/officeDocument/2006/relationships/hyperlink" Target="https://mhclg.sharepoint.com/sites/DevelopmentPlans/Shared%20Documents/Data%20and%20Analysis/LDS%20Approach/LDS%20screen%20captures/MOL19%20-%20Mole%20Valley%20LDS%20Sept%202019.PNG" TargetMode="External"/><Relationship Id="rId44" Type="http://schemas.openxmlformats.org/officeDocument/2006/relationships/hyperlink" Target="https://welhat.gov.uk/article/461/Local-Development-Scheme" TargetMode="External"/><Relationship Id="rId8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TargetMode="External"/><Relationship Id="rId151" Type="http://schemas.openxmlformats.org/officeDocument/2006/relationships/hyperlink" Target="http://www.ne-derbyshire.gov.uk/images/Repository/L/LDS8_Full_Report__Jan_2018.docx" TargetMode="External"/><Relationship Id="rId389" Type="http://schemas.openxmlformats.org/officeDocument/2006/relationships/hyperlink" Target="https://mhclg.sharepoint.com/:i:/s/DevelopmentPlans/EUxVai4jOFlAsQgzNQ06_Q4BCCv7HZk1YxTYNYWWQ0IoTA?e=o2uR70" TargetMode="External"/><Relationship Id="rId554" Type="http://schemas.openxmlformats.org/officeDocument/2006/relationships/hyperlink" Target="https://mhclg.sharepoint.com/sites/DevelopmentPlans/Shared%20Documents/Data%20and%20Analysis/Planning%20Data%20Unit/LDS%20&amp;%20Reg%2018%20Monitoring/LDS%20Screenshots/ASH19%20Ashford%20LDS%202019.PNG" TargetMode="External"/><Relationship Id="rId596" Type="http://schemas.openxmlformats.org/officeDocument/2006/relationships/hyperlink" Target="https://mhclg.sharepoint.com/sites/DevelopmentPlans/Shared%20Documents/Data%20and%20Analysis/Planning%20Data%20Unit/LDS%20&amp;%20Reg%2018%20Monitoring/Reg%2018%20Screenshots/Babergh%20&amp;%20Mid%20Suffolk%20R18%20Aug%202017.PNG" TargetMode="External"/><Relationship Id="rId193" Type="http://schemas.openxmlformats.org/officeDocument/2006/relationships/hyperlink" Target="https://www.oadby-wigston.gov.uk/files/documents/local_development_scheme_20172/LP6.22%20Local%20Development%20Scheme%202017.pdf" TargetMode="External"/><Relationship Id="rId207" Type="http://schemas.openxmlformats.org/officeDocument/2006/relationships/hyperlink" Target="https://www.rochford.gov.uk/planning-and-building/planning-policy/new-local-plan" TargetMode="External"/><Relationship Id="rId249" Type="http://schemas.openxmlformats.org/officeDocument/2006/relationships/hyperlink" Target="https://www.bradford.gov.uk/media/4889/local-development-scheme-revised-2018-to-2021.pdf" TargetMode="External"/><Relationship Id="rId414" Type="http://schemas.openxmlformats.org/officeDocument/2006/relationships/hyperlink" Target="https://www.dartford.gov.uk/__data/assets/pdf_file/0004/563512/Local-Development-Scheme-2018-21.pdf" TargetMode="External"/><Relationship Id="rId456" Type="http://schemas.openxmlformats.org/officeDocument/2006/relationships/hyperlink" Target="https://mhclg.sharepoint.com/sites/DevelopmentPlans/Shared%20Documents/Data%20and%20Analysis/LDS%20Approach/LDS%20screen%20captures/CBE-2018%20Central%20Beds%20LDS.png" TargetMode="External"/><Relationship Id="rId498" Type="http://schemas.openxmlformats.org/officeDocument/2006/relationships/hyperlink" Target="https://mhclg.sharepoint.com/sites/DevelopmentPlans/Shared%20Documents/Data%20and%20Analysis/LDS%20Approach/LDS%20screen%20captures/ROT19%20-%20Rother%20LDS%202019.PNG" TargetMode="External"/><Relationship Id="rId621" Type="http://schemas.openxmlformats.org/officeDocument/2006/relationships/hyperlink" Target="https://www.great-yarmouth.gov.uk/article/2489/Current-Local-Plan" TargetMode="External"/><Relationship Id="rId663" Type="http://schemas.openxmlformats.org/officeDocument/2006/relationships/hyperlink" Target="https://fd198c31-76ed-460c-8b90-4dac3f151e20.filesusr.com/ugd/b57e7b_64d55d66bf4b441da3593f81e0d431a6.pdf" TargetMode="External"/><Relationship Id="rId13" Type="http://schemas.openxmlformats.org/officeDocument/2006/relationships/hyperlink" Target="https://www.ryedaleplan.org.uk/attachments/category/22/LDS_Oct_2017.pdf" TargetMode="External"/><Relationship Id="rId109" Type="http://schemas.openxmlformats.org/officeDocument/2006/relationships/hyperlink" Target="https://www.harborough.gov.uk/downloads/download/1172/s9_the_local_development_scheme_lds" TargetMode="External"/><Relationship Id="rId26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M18%20-%20Cambridge%20LDS%202018%2EPNG&amp;parent=%2Fsites%2FDevelopmentPlans%2FShared%20Documents%2FData%20and%20Analysis%2FPlanning%20Data%20Unit%2FData%20Project%2FShort-term%20Solution%2FLDS%20Approach%2FLDS%20screen%20captures" TargetMode="External"/><Relationship Id="rId316" Type="http://schemas.openxmlformats.org/officeDocument/2006/relationships/hyperlink" Target="https://www.torbay.gov.uk/media/9083/torbaylocaldevelopmentscheme02march2017.pdf" TargetMode="External"/><Relationship Id="rId523" Type="http://schemas.openxmlformats.org/officeDocument/2006/relationships/hyperlink" Target="https://www.blackpool.gov.uk/Residents/Planning-environment-and-community/Documents/SD014-LDS.pdf" TargetMode="External"/><Relationship Id="rId719" Type="http://schemas.openxmlformats.org/officeDocument/2006/relationships/hyperlink" Target="https://www.bournemouth.gov.uk/planningbuilding/PlanningPolicy/bcp-local-plan/local-development-scheme.aspx" TargetMode="External"/><Relationship Id="rId55" Type="http://schemas.openxmlformats.org/officeDocument/2006/relationships/hyperlink" Target="https://www.aylesburyvaledc.gov.uk/sites/default/files/page_downloads/2018%20%28Jan%29%20LDS%20FINAL_0.pdf" TargetMode="External"/><Relationship Id="rId97" Type="http://schemas.openxmlformats.org/officeDocument/2006/relationships/hyperlink" Target="https://www.hackney.gov.uk/local-plan" TargetMode="External"/><Relationship Id="rId12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 TargetMode="External"/><Relationship Id="rId358" Type="http://schemas.openxmlformats.org/officeDocument/2006/relationships/hyperlink" Target="https://www.leicester.gov.uk/your-council/policies-plans-and-strategies/planning-and-development/adopted-planning-policy/" TargetMode="External"/><Relationship Id="rId565" Type="http://schemas.openxmlformats.org/officeDocument/2006/relationships/hyperlink" Target="https://www.bassetlaw.gov.uk/media/3808/2016-idbp-public-consultation-summary-report.pdf" TargetMode="External"/><Relationship Id="rId730" Type="http://schemas.openxmlformats.org/officeDocument/2006/relationships/hyperlink" Target="https://mhclg.sharepoint.com/sites/DevelopmentPlans/Shared%20Documents/Data%20and%20Analysis/Planning%20Data%20Unit/LDS%20&amp;%20Reg%2018%20Monitoring/LDS%20Screenshots/WIL2020%20-%20Wiltshire%20LDS%202020.PNG" TargetMode="External"/><Relationship Id="rId162" Type="http://schemas.openxmlformats.org/officeDocument/2006/relationships/hyperlink" Target="https://www.westminster.gov.uk/revision-westminsters-city-plan" TargetMode="External"/><Relationship Id="rId21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 TargetMode="External"/><Relationship Id="rId425" Type="http://schemas.openxmlformats.org/officeDocument/2006/relationships/hyperlink" Target="https://www.sefton.gov.uk/planning-building-control/planning-policy-including-local-plan-and-neighbourhood-planning/local-development-scheme.aspx" TargetMode="External"/><Relationship Id="rId467" Type="http://schemas.openxmlformats.org/officeDocument/2006/relationships/hyperlink" Target="https://www.westsuffolk.gov.uk/planning/Planning_Policies/local_plans/west-suffolk-local-plan-review.cfm" TargetMode="External"/><Relationship Id="rId632" Type="http://schemas.openxmlformats.org/officeDocument/2006/relationships/hyperlink" Target="https://www.ribblevalley.gov.uk/downloads/file/11305/local_development_scheme_october_2017" TargetMode="External"/><Relationship Id="rId271" Type="http://schemas.openxmlformats.org/officeDocument/2006/relationships/hyperlink" Target="https://www.runnymede.gov.uk/article/15515/Local-Development-Scheme-LDS-" TargetMode="External"/><Relationship Id="rId674" Type="http://schemas.openxmlformats.org/officeDocument/2006/relationships/hyperlink" Target="https://www.southessexplan.co.uk/south-essex-plan/what-are-we-doing" TargetMode="External"/><Relationship Id="rId24" Type="http://schemas.openxmlformats.org/officeDocument/2006/relationships/hyperlink" Target="http://www.stevenage.gov.uk/149690/planning-policy/90175/90203/" TargetMode="External"/><Relationship Id="rId66" Type="http://schemas.openxmlformats.org/officeDocument/2006/relationships/hyperlink" Target="https://mhclg.sharepoint.com/:i:/s/DevelopmentPlans/ETMRfOGPw-BOrrohBIYnlcYBoP_00H3uaUm0kTQAlsX2sg?e=X097p6" TargetMode="External"/><Relationship Id="rId131" Type="http://schemas.openxmlformats.org/officeDocument/2006/relationships/hyperlink" Target="https://www.huntingdonshire.gov.uk/planning/new-local-plan-to-2036/" TargetMode="External"/><Relationship Id="rId327" Type="http://schemas.openxmlformats.org/officeDocument/2006/relationships/hyperlink" Target="https://www.nelincs.gov.uk/planning-and-development/planning-policy/local-development-scheme/" TargetMode="External"/><Relationship Id="rId369" Type="http://schemas.openxmlformats.org/officeDocument/2006/relationships/hyperlink" Target="https://www.ipswich.gov.uk/content/local-development-scheme" TargetMode="External"/><Relationship Id="rId534" Type="http://schemas.openxmlformats.org/officeDocument/2006/relationships/hyperlink" Target="https://www.southtyneside.gov.uk/media/40794/Local-Development-Scheme/pdf/Local_Plan_-_Local_Development_Scheme_May_2019.pdf" TargetMode="External"/><Relationship Id="rId576" Type="http://schemas.openxmlformats.org/officeDocument/2006/relationships/hyperlink" Target="http://www.swdevelopmentplan.org/?page_id=8789" TargetMode="External"/><Relationship Id="rId741" Type="http://schemas.openxmlformats.org/officeDocument/2006/relationships/hyperlink" Target="http://www.openingdoorsdorset.co.uk/local-plan-consultation-proposal/" TargetMode="External"/><Relationship Id="rId173" Type="http://schemas.openxmlformats.org/officeDocument/2006/relationships/hyperlink" Target="https://www.tmbc.gov.uk/services/planning-and-development/planning/planning-local-plans" TargetMode="External"/><Relationship Id="rId229" Type="http://schemas.openxmlformats.org/officeDocument/2006/relationships/hyperlink" Target="https://www.staffordbc.gov.uk/local-development-scheme" TargetMode="External"/><Relationship Id="rId380" Type="http://schemas.openxmlformats.org/officeDocument/2006/relationships/hyperlink" Target="https://www.hartlepool.gov.uk/download/downloads/id/661/local_development_scheme_-_dec_2017.pdf" TargetMode="External"/><Relationship Id="rId436" Type="http://schemas.openxmlformats.org/officeDocument/2006/relationships/hyperlink" Target="http://www.chichester.gov.uk/article/24662/Timetable---Local-Development-Scheme" TargetMode="External"/><Relationship Id="rId601" Type="http://schemas.openxmlformats.org/officeDocument/2006/relationships/hyperlink" Target="https://www.elmbridge.gov.uk/planning/planning-policy/progress-on-the-new-local-plan/" TargetMode="External"/><Relationship Id="rId643" Type="http://schemas.openxmlformats.org/officeDocument/2006/relationships/hyperlink" Target="https://www.colchester.gov.uk/info/cbc-article/?catid=emerging-local-plan&amp;id=KA-01127" TargetMode="External"/><Relationship Id="rId240" Type="http://schemas.openxmlformats.org/officeDocument/2006/relationships/hyperlink" Target="https://www.stroud.gov.uk/environment/planning-and-building-control/planning-strategy/local-development-scheme" TargetMode="External"/><Relationship Id="rId478" Type="http://schemas.openxmlformats.org/officeDocument/2006/relationships/hyperlink" Target="http://www.easthants.gov.uk/planning-policy/local-plan-timetable" TargetMode="External"/><Relationship Id="rId685" Type="http://schemas.openxmlformats.org/officeDocument/2006/relationships/hyperlink" Target="http://www.whitehorsedc.gov.uk/services-and-advice/planning-and-building/planning-policy" TargetMode="External"/><Relationship Id="rId35" Type="http://schemas.openxmlformats.org/officeDocument/2006/relationships/hyperlink" Target="https://www.thanet.gov.uk/info-pages/local-development-scheme/" TargetMode="External"/><Relationship Id="rId77" Type="http://schemas.openxmlformats.org/officeDocument/2006/relationships/hyperlink" Target="https://www.broxbourne.gov.uk/sites/default/files/Documents/Planning/pp_Local%20Plan%20Scheme%20JUNE%202017.pdf" TargetMode="External"/><Relationship Id="rId100" Type="http://schemas.openxmlformats.org/officeDocument/2006/relationships/hyperlink" Target="https://www.fdean.gov.uk/residents/planning-building/planning-policy/local-plan-new/" TargetMode="External"/><Relationship Id="rId282" Type="http://schemas.openxmlformats.org/officeDocument/2006/relationships/hyperlink" Target="https://bbcdevwebfiles.blob.core.windows.net/webfiles/Planning%20and%20Building/Planning%20Policy/LDS%20May%202018.pdf" TargetMode="External"/><Relationship Id="rId338" Type="http://schemas.openxmlformats.org/officeDocument/2006/relationships/hyperlink" Target="https://www.waverley.gov.uk/downloads/file/5208/local_development_scheme_lds_-_may_2018_please_note_this_document_is_currently_under_review" TargetMode="External"/><Relationship Id="rId503" Type="http://schemas.openxmlformats.org/officeDocument/2006/relationships/hyperlink" Target="https://mhclg.sharepoint.com/sites/DevelopmentPlans/Shared%20Documents/Data%20and%20Analysis/LDS%20Approach/LDS%20screen%20captures/MER19%20-%20Merton%20LDS%20July%202019.PNG" TargetMode="External"/><Relationship Id="rId545" Type="http://schemas.openxmlformats.org/officeDocument/2006/relationships/hyperlink" Target="https://www.hyndburnbc.gov.uk/download-package/core-strategy-review-reg18-feb19/" TargetMode="External"/><Relationship Id="rId587" Type="http://schemas.openxmlformats.org/officeDocument/2006/relationships/hyperlink" Target="https://mhclg.sharepoint.com/sites/DevelopmentPlans/Shared%20Documents/Data%20and%20Analysis/Planning%20Data%20Unit/LDS%20&amp;%20Reg%2018%20Monitoring/LDS%20Screenshots/SLO19%20-%20Slough%20updated%20TT%20Oct%202019.PNG" TargetMode="External"/><Relationship Id="rId710" Type="http://schemas.openxmlformats.org/officeDocument/2006/relationships/hyperlink" Target="https://www.tewkesbury.gov.uk/local-plan" TargetMode="External"/><Relationship Id="rId752" Type="http://schemas.openxmlformats.org/officeDocument/2006/relationships/table" Target="../tables/table6.xml"/><Relationship Id="rId8" Type="http://schemas.openxmlformats.org/officeDocument/2006/relationships/hyperlink" Target="https://www.iow.gov.uk/Residents/Environment-Planning-and-Waste/Planning-Policy-new/Island-Plan-Documents/Local-Development-Scheme" TargetMode="External"/><Relationship Id="rId142" Type="http://schemas.openxmlformats.org/officeDocument/2006/relationships/hyperlink" Target="https://www.hyndburnbc.gov.uk/local-development-scheme/" TargetMode="External"/><Relationship Id="rId184" Type="http://schemas.openxmlformats.org/officeDocument/2006/relationships/hyperlink" Target="https://www.newcastle-staffs.gov.uk/sites/default/files/IMCE/Planning/Planning_Policy/DevelopmentPlan/JLP%20Timetable.pdf" TargetMode="External"/><Relationship Id="rId391" Type="http://schemas.openxmlformats.org/officeDocument/2006/relationships/hyperlink" Target="https://www.richmond.gov.uk/media/13316/local_development_scheme_january_2017.pdf" TargetMode="External"/><Relationship Id="rId405" Type="http://schemas.openxmlformats.org/officeDocument/2006/relationships/hyperlink" Target="https://www.eastherts.gov.uk/media/33509/LDS-March-2019/PDF/East_Herts_LDS_2019.pdf" TargetMode="External"/><Relationship Id="rId447" Type="http://schemas.openxmlformats.org/officeDocument/2006/relationships/hyperlink" Target="https://mhclg.sharepoint.com/sites/DevelopmentPlans/Shared%20Documents/Data%20and%20Analysis/LDS%20Approach/LDS%20screen%20captures/RUN-2018%20Runnymede%20LDS.png" TargetMode="External"/><Relationship Id="rId612" Type="http://schemas.openxmlformats.org/officeDocument/2006/relationships/hyperlink" Target="http://www.oldham.gov.uk/downloads/download/1751/local_development_scheme_2020" TargetMode="External"/><Relationship Id="rId251" Type="http://schemas.openxmlformats.org/officeDocument/2006/relationships/hyperlink" Target="https://www.brighton-hove.gov.uk/content/planning/planning-policy/local-development-scheme" TargetMode="External"/><Relationship Id="rId489" Type="http://schemas.openxmlformats.org/officeDocument/2006/relationships/hyperlink" Target="https://www.swindon.gov.uk/info/20113/local_plan_and_planning_policy/643/local_development_scheme" TargetMode="External"/><Relationship Id="rId654" Type="http://schemas.openxmlformats.org/officeDocument/2006/relationships/hyperlink" Target="https://www.dover.gov.uk/Planning/Planning-Policy-and-Regeneration/New-District-Local-Plan/Home.aspx" TargetMode="External"/><Relationship Id="rId696" Type="http://schemas.openxmlformats.org/officeDocument/2006/relationships/hyperlink" Target="https://mhclg.sharepoint.com/sites/DevelopmentPlans/Shared%20Documents/Data%20and%20Analysis/LDS%20Approach/LDS%20screen%20captures/HAM19%20-%20Hambleton%20LDS%20July%202019.PNG" TargetMode="External"/><Relationship Id="rId46" Type="http://schemas.openxmlformats.org/officeDocument/2006/relationships/hyperlink" Target="https://mhclg.sharepoint.com/:i:/s/DevelopmentPlans/EfoJZDL1zRpMiDK7rwZ2HSEBSz8adq17CkKnx3fQRimGSQ?e=tk24TB" TargetMode="External"/><Relationship Id="rId293" Type="http://schemas.openxmlformats.org/officeDocument/2006/relationships/hyperlink" Target="http://www.broads-authority.gov.uk/planning/planning-policies/development/future-local-plan" TargetMode="External"/><Relationship Id="rId307" Type="http://schemas.openxmlformats.org/officeDocument/2006/relationships/hyperlink" Target="http://www.telford.gov.uk/info/20451/development_plans/542/local_development_scheme" TargetMode="External"/><Relationship Id="rId349" Type="http://schemas.openxmlformats.org/officeDocument/2006/relationships/hyperlink" Target="https://www.london.gov.uk/sites/default/files/local_development_scheme_1.pdf" TargetMode="External"/><Relationship Id="rId514" Type="http://schemas.openxmlformats.org/officeDocument/2006/relationships/hyperlink" Target="https://www.middlesbrough.gov.uk/planning-and-housing/planning/planning-policy/new-local-plan" TargetMode="External"/><Relationship Id="rId556" Type="http://schemas.openxmlformats.org/officeDocument/2006/relationships/hyperlink" Target="https://mhclg.sharepoint.com/sites/DevelopmentPlans/Shared%20Documents/Data%20and%20Analysis/Planning%20Data%20Unit/Reg%2018%20monitoring/Screenshots/Charnwood%20April%202018%20Reg%2018%20First.PNG" TargetMode="External"/><Relationship Id="rId721"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88" Type="http://schemas.openxmlformats.org/officeDocument/2006/relationships/hyperlink" Target="https://www.eastleigh.gov.uk/media/2118/eastleigh-local-development-scheme-december-2017.pdf" TargetMode="External"/><Relationship Id="rId11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7%20-%20Harborough%20LDS%202017%2EPNG&amp;parent=%2Fsites%2FDevelopmentPlans%2FShared%20Documents%2FData%20and%20Analysis%2FPlanning%20Data%20Unit%2FData%20Project%2FShort-term%20Solution%2FLDS%20Approach%2FLDS%20screen%20captures" TargetMode="External"/><Relationship Id="rId153" Type="http://schemas.openxmlformats.org/officeDocument/2006/relationships/hyperlink" Target="https://mhclg.sharepoint.com/sites/DevelopmentPlans/Shared%20Documents/Data%20and%20Analysis/LDS%20Approach/LDS%20screen%20captures/NED18%20-%20NE%20Derbyshire%20LDS%202018.PNG" TargetMode="External"/><Relationship Id="rId195" Type="http://schemas.openxmlformats.org/officeDocument/2006/relationships/hyperlink" Target="https://www.oxford.gov.uk/info/20067/planning_policy/761/local_development_scheme" TargetMode="External"/><Relationship Id="rId209" Type="http://schemas.openxmlformats.org/officeDocument/2006/relationships/hyperlink" Target="http://www.newforest.gov.uk/planningpolicy" TargetMode="External"/><Relationship Id="rId360" Type="http://schemas.openxmlformats.org/officeDocument/2006/relationships/hyperlink" Target="https://www.leeds.gov.uk/Local%20Plans/Local%20Development%20Scheme%20Update%202018.pdf" TargetMode="External"/><Relationship Id="rId416" Type="http://schemas.openxmlformats.org/officeDocument/2006/relationships/hyperlink" Target="http://www.dartmoor.gov.uk/living-and-working/business/planning-policy/background-evidence/background-evidence-and-research/preparing-the-local-plan" TargetMode="External"/><Relationship Id="rId598" Type="http://schemas.openxmlformats.org/officeDocument/2006/relationships/hyperlink" Target="https://mhclg.sharepoint.com/:i:/s/DevelopmentPlans/ERZsXD4kR0lHlbkZdg0J0csBgfC51nAWyDAAaTKRPUNTTA?e=h8hbrM" TargetMode="External"/><Relationship Id="rId220" Type="http://schemas.openxmlformats.org/officeDocument/2006/relationships/hyperlink" Target="https://www.allerdale.gov.uk/en/planning-building-control/planning-policy/local-development-scheme/" TargetMode="External"/><Relationship Id="rId458" Type="http://schemas.openxmlformats.org/officeDocument/2006/relationships/hyperlink" Target="https://mhclg.sharepoint.com/sites/DevelopmentPlans/Shared%20Documents/Data%20and%20Analysis/LDS%20Approach/LDS%20screen%20captures/CHE-2018%20Chesterfield%20LDS.png" TargetMode="External"/><Relationship Id="rId623" Type="http://schemas.openxmlformats.org/officeDocument/2006/relationships/hyperlink" Target="https://consultations.leicester.gov.uk/city-development-and-neighbourhoods/draft-issues-and-options/consult_view/" TargetMode="External"/><Relationship Id="rId665" Type="http://schemas.openxmlformats.org/officeDocument/2006/relationships/hyperlink" Target="https://www.southampton.gov.uk/planning/planning-policy/emerging-plans/preparing-development-plans.aspx" TargetMode="External"/><Relationship Id="rId15" Type="http://schemas.openxmlformats.org/officeDocument/2006/relationships/hyperlink" Target="https://www.sstaffs.gov.uk/planning/local-development-scheme.cfm" TargetMode="External"/><Relationship Id="rId57" Type="http://schemas.openxmlformats.org/officeDocument/2006/relationships/hyperlink" Target="https://www.southwark.gov.uk/assets/attach/3973/Timetable%20for%20the%20LDS.pdf" TargetMode="External"/><Relationship Id="rId262" Type="http://schemas.openxmlformats.org/officeDocument/2006/relationships/hyperlink" Target="https://www.north-herts.gov.uk/sites/northherts-cms/files/LDS%20-%20April%202017.pdf" TargetMode="External"/><Relationship Id="rId318" Type="http://schemas.openxmlformats.org/officeDocument/2006/relationships/hyperlink" Target="https://www.torridge.gov.uk/article/11307/Timetable-Local-Development-Scheme" TargetMode="External"/><Relationship Id="rId525" Type="http://schemas.openxmlformats.org/officeDocument/2006/relationships/hyperlink" Target="https://mhclg.sharepoint.com/sites/DevelopmentPlans/Shared%20Documents/Data%20and%20Analysis/LDS%20Approach/LDS%20screen%20captures/BRO19%20-%20Bromsgrove%20indicative%20TT%20Oct%202019.PNG" TargetMode="External"/><Relationship Id="rId567" Type="http://schemas.openxmlformats.org/officeDocument/2006/relationships/hyperlink" Target="https://www.bassetlaw.gov.uk/planning-and-building/the-draft-bassetlaw-local-plan/consultation-events-on-the-draft-bassetlaw-local-plan/" TargetMode="External"/><Relationship Id="rId732" Type="http://schemas.openxmlformats.org/officeDocument/2006/relationships/hyperlink" Target="https://beta.bathnes.gov.uk/sites/default/files/2020-04/LDS%20Review%202020-2022%20Final.pdf" TargetMode="External"/><Relationship Id="rId99" Type="http://schemas.openxmlformats.org/officeDocument/2006/relationships/hyperlink" Target="https://www.ealing.gov.uk/download/downloads/id/9879/local_development_scheme_july_2015.pdf" TargetMode="External"/><Relationship Id="rId122" Type="http://schemas.openxmlformats.org/officeDocument/2006/relationships/hyperlink" Target="https://www.hillingdon.gov.uk/article/12557/Local-Development-Scheme-and-Monitoring" TargetMode="External"/><Relationship Id="rId164" Type="http://schemas.openxmlformats.org/officeDocument/2006/relationships/hyperlink" Target="http://www.melton.gov.uk/info/200074/planning_and_building_control/940/melton_local_plan_timeline" TargetMode="External"/><Relationship Id="rId371" Type="http://schemas.openxmlformats.org/officeDocument/2006/relationships/hyperlink" Target="https://mhclg.sharepoint.com/:i:/s/DevelopmentPlans/EY5yS9KFoUJBodegrhX79bsBCr4GFrAihjBStQJ8mOm4QQ?e=bVsWzW" TargetMode="External"/><Relationship Id="rId427" Type="http://schemas.openxmlformats.org/officeDocument/2006/relationships/hyperlink" Target="https://www.lewes-eastbourne.gov.uk/planning-policy/local-development-scheme/" TargetMode="External"/><Relationship Id="rId469" Type="http://schemas.openxmlformats.org/officeDocument/2006/relationships/hyperlink" Target="https://mhclg.sharepoint.com/:i:/s/DevelopmentPlans/EWsu56vK2mVPtP3lSNDzTHYBWNnbttCAmV43Jq2A7mtO8A?e=BmMFY6" TargetMode="External"/><Relationship Id="rId634" Type="http://schemas.openxmlformats.org/officeDocument/2006/relationships/hyperlink" Target="https://www.ryedale.gov.uk/planning/planning-policy/supporting-documents/local-development-scheme.html" TargetMode="External"/><Relationship Id="rId676" Type="http://schemas.openxmlformats.org/officeDocument/2006/relationships/hyperlink" Target="https://www.southessexplan.co.uk/south-essex-plan/what-are-we-doing" TargetMode="External"/><Relationship Id="rId26" Type="http://schemas.openxmlformats.org/officeDocument/2006/relationships/hyperlink" Target="https://www.sunderland.gov.uk/article/12731/Local-Development-Scheme-" TargetMode="External"/><Relationship Id="rId231" Type="http://schemas.openxmlformats.org/officeDocument/2006/relationships/hyperlink" Target="https://www.sevenoaks.gov.uk/directory_record/8/local_development_scheme" TargetMode="External"/><Relationship Id="rId273" Type="http://schemas.openxmlformats.org/officeDocument/2006/relationships/hyperlink" Target="https://www.southlakeland.gov.uk/planning-and-building/south-lakeland-local-plan/local-development-scheme-lds/" TargetMode="External"/><Relationship Id="rId329" Type="http://schemas.openxmlformats.org/officeDocument/2006/relationships/hyperlink" Target="https://www.n-kesteven.gov.uk/central-lincolnshire/local-plan/" TargetMode="External"/><Relationship Id="rId480" Type="http://schemas.openxmlformats.org/officeDocument/2006/relationships/hyperlink" Target="https://www.hounslow.gov.uk/info/20167/local_plan/1545/local_plan_reviews" TargetMode="External"/><Relationship Id="rId536" Type="http://schemas.openxmlformats.org/officeDocument/2006/relationships/hyperlink" Target="https://mhclg.sharepoint.com/sites/DevelopmentPlans/Shared%20Documents/Data%20and%20Analysis/LDS%20Approach/LDS%20screen%20captures/GTY19%20-%20Great%20Yarmouth%20July%20LDS%202019.PNG" TargetMode="External"/><Relationship Id="rId701" Type="http://schemas.openxmlformats.org/officeDocument/2006/relationships/hyperlink" Target="https://www.bromsgrove.gov.uk/council/policy-and-strategy/planning-policies/bromsgrove-district-plan-review.aspx" TargetMode="External"/><Relationship Id="rId68" Type="http://schemas.openxmlformats.org/officeDocument/2006/relationships/hyperlink" Target="https://www.tandridge.gov.uk/Portals/0/Documents/Planning%20and%20building/Planning%20strategies%20and%20policies/Local%20plan/Local%20plan%202033/Garden%20Villages%20Consultation%20documents/Local-Development-Scheme-web.pdf" TargetMode="External"/><Relationship Id="rId133" Type="http://schemas.openxmlformats.org/officeDocument/2006/relationships/hyperlink" Target="https://www.hart.gov.uk/sites/default/files/1_Residents/Final%20version%20LDS%20January%202018.pdf" TargetMode="External"/><Relationship Id="rId175" Type="http://schemas.openxmlformats.org/officeDocument/2006/relationships/hyperlink" Target="https://mhclg.sharepoint.com/:i:/s/DevelopmentPlans/EXNKNIRDxItHqRQCg3mrONMBHNDENFdixMfcbbpMLFWMNw?e=iS3Tpf" TargetMode="External"/><Relationship Id="rId340" Type="http://schemas.openxmlformats.org/officeDocument/2006/relationships/hyperlink" Target="https://www.dorsetcouncil.gov.uk/planning-buildings-land/planning-policy/north-dorset/additional-planning-policy-documents/pdfs/local-development-scheme.pdf" TargetMode="External"/><Relationship Id="rId578" Type="http://schemas.openxmlformats.org/officeDocument/2006/relationships/hyperlink" Target="http://www.swdevelopmentplan.org/?page_id=8789" TargetMode="External"/><Relationship Id="rId743" Type="http://schemas.openxmlformats.org/officeDocument/2006/relationships/hyperlink" Target="https://www.fareham.gov.uk/planning/local_plan/lds.aspx" TargetMode="External"/><Relationship Id="rId200" Type="http://schemas.openxmlformats.org/officeDocument/2006/relationships/hyperlink" Target="https://www.wycombe.gov.uk/pages/Planning-and-building-control/Emerging-planning-policy/Local-Development-Scheme.aspx" TargetMode="External"/><Relationship Id="rId382" Type="http://schemas.openxmlformats.org/officeDocument/2006/relationships/hyperlink" Target="https://www.haringey.gov.uk/planning-and-building-control/planning/planning-policy/local-plan/local-development-scheme-lds" TargetMode="External"/><Relationship Id="rId438" Type="http://schemas.openxmlformats.org/officeDocument/2006/relationships/hyperlink" Target="http://www.coventry.gov.uk/downloads/file/19618/lp14_local_development_scheme_2015" TargetMode="External"/><Relationship Id="rId603" Type="http://schemas.openxmlformats.org/officeDocument/2006/relationships/hyperlink" Target="https://www.southend.gov.uk/info/200160/local_planning_framework/434/local_development_scheme" TargetMode="External"/><Relationship Id="rId645" Type="http://schemas.openxmlformats.org/officeDocument/2006/relationships/hyperlink" Target="https://mhclg.sharepoint.com/sites/DevelopmentPlans/Shared%20Documents/Data%20and%20Analysis/Planning%20Data%20Unit/LDS%20&amp;%20Reg%2018%20Monitoring/LDS%20Screenshots/SWA20%20-%20Swale%20LDS%20March%202020.PNG" TargetMode="External"/><Relationship Id="rId687" Type="http://schemas.openxmlformats.org/officeDocument/2006/relationships/hyperlink" Target="http://www.whitehorsedc.gov.uk/services-and-advice/planning-and-building/planning-policy" TargetMode="External"/><Relationship Id="rId242" Type="http://schemas.openxmlformats.org/officeDocument/2006/relationships/hyperlink" Target="http://www.southeastlincslocalplan.org/local-development-scheme-3/" TargetMode="External"/><Relationship Id="rId284" Type="http://schemas.openxmlformats.org/officeDocument/2006/relationships/hyperlink" Target="https://www.bournemouth.gov.uk/planningbuilding/PlanningPolicy/Other-Planning-Documents/LocalDevelopmentScheme.aspx" TargetMode="External"/><Relationship Id="rId491" Type="http://schemas.openxmlformats.org/officeDocument/2006/relationships/hyperlink" Target="https://www.dover.gov.uk/Planning/Planning-Policy-and-Regeneration/New-District-Local-Plan/Home.aspx" TargetMode="External"/><Relationship Id="rId505" Type="http://schemas.openxmlformats.org/officeDocument/2006/relationships/hyperlink" Target="http://www.westnorthamptonshirejpu.org/connect.ti/website/view?objectId=2737360&amp;expa=exp&amp;expf=2737360&amp;expl=2" TargetMode="External"/><Relationship Id="rId712" Type="http://schemas.openxmlformats.org/officeDocument/2006/relationships/hyperlink" Target="https://www.camden.gov.uk/documents/20142/4855432/2020+Local+Development+Scheme+FINAL.pdf/2dd0e133-3bec-0ed7-9eca-05a5bb6708ae?version=1.0&amp;t=1581590112744&amp;download=true" TargetMode="External"/><Relationship Id="rId37" Type="http://schemas.openxmlformats.org/officeDocument/2006/relationships/hyperlink" Target="https://mhclg.sharepoint.com/:i:/s/DevelopmentPlans/ER6_O1TdbXJGk9B2-RD382QBiVMNj437iWWCPDp93FYKLg?e=aB1Tfe" TargetMode="External"/><Relationship Id="rId79" Type="http://schemas.openxmlformats.org/officeDocument/2006/relationships/hyperlink" Target="https://www.calderdale.gov.uk/v2/residents/environment-planning-and-building/planning/planning-policy/local-plan/local-plan" TargetMode="External"/><Relationship Id="rId102" Type="http://schemas.openxmlformats.org/officeDocument/2006/relationships/hyperlink" Target="https://www.sthelens.gov.uk/planning-building-control/planning-policy/local-development-scheme/" TargetMode="External"/><Relationship Id="rId144"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YN18%20-%20Hyndburn%20LDS%202018%2EPNG&amp;parent=%2Fsites%2FDevelopmentPlans%2FShared%20Documents%2FData%20and%20Analysis%2FPlanning%20Data%20Unit%2FData%20Project%2FShort-term%20Solution%2FLDS%20Approach%2FLDS%20screen%20captures" TargetMode="External"/><Relationship Id="rId547" Type="http://schemas.openxmlformats.org/officeDocument/2006/relationships/hyperlink" Target="http://www.southoxon.gov.uk/ccm/support/dynamic_serve.jsp?ID=1038265857&amp;CODE=E3B28F03DACE4F81EBA630627C6831DA" TargetMode="External"/><Relationship Id="rId589" Type="http://schemas.openxmlformats.org/officeDocument/2006/relationships/hyperlink" Target="https://www.greatermanchester-ca.gov.uk/what-we-do/housing/greater-manchester-spatial-framework/gmsf-consultation/" TargetMode="External"/><Relationship Id="rId90" Type="http://schemas.openxmlformats.org/officeDocument/2006/relationships/hyperlink" Target="http://www.efdclocalplan.org/local-plan/evidence-base/" TargetMode="External"/><Relationship Id="rId186" Type="http://schemas.openxmlformats.org/officeDocument/2006/relationships/hyperlink" Target="http://www.wealden.gov.uk/nmsruntime/saveasdialog.aspx?lID=24522&amp;sID=1213" TargetMode="External"/><Relationship Id="rId351" Type="http://schemas.openxmlformats.org/officeDocument/2006/relationships/hyperlink" Target="https://www.pendle.gov.uk/downloads/file/7888/local_development_scheme_fifth_revision_2014" TargetMode="External"/><Relationship Id="rId393" Type="http://schemas.openxmlformats.org/officeDocument/2006/relationships/hyperlink" Target="https://www.fenland.gov.uk/article/14143/Emerging-Local-Plan" TargetMode="External"/><Relationship Id="rId407" Type="http://schemas.openxmlformats.org/officeDocument/2006/relationships/hyperlink" Target="https://www.rushmoor.gov.uk/lds" TargetMode="External"/><Relationship Id="rId449" Type="http://schemas.openxmlformats.org/officeDocument/2006/relationships/hyperlink" Target="https://mhclg.sharepoint.com/sites/DevelopmentPlans/Shared%20Documents/Data%20and%20Analysis/LDS%20Approach/LDS%20screen%20captures/BED-2018%20Bedford%20LDS.png" TargetMode="External"/><Relationship Id="rId614" Type="http://schemas.openxmlformats.org/officeDocument/2006/relationships/hyperlink" Target="https://www.westdevon.gov.uk/article/3457/Plymouth-and-South-West-Devon-Joint-Local-Plan" TargetMode="External"/><Relationship Id="rId656" Type="http://schemas.openxmlformats.org/officeDocument/2006/relationships/hyperlink" Target="https://www.eastsuffolk.gov.uk/planning/planning-policy-and-local-plans/suffolk-coastal-local-plan/local-plan-review/" TargetMode="External"/><Relationship Id="rId211" Type="http://schemas.openxmlformats.org/officeDocument/2006/relationships/hyperlink" Target="https://www.rossendale.gov.uk/downloads/file/14598/local_development_scheme" TargetMode="External"/><Relationship Id="rId253" Type="http://schemas.openxmlformats.org/officeDocument/2006/relationships/hyperlink" Target="https://www.bromley.gov.uk/downloads/download/77/local_development_scheme" TargetMode="External"/><Relationship Id="rId295" Type="http://schemas.openxmlformats.org/officeDocument/2006/relationships/hyperlink" Target="http://www.centralbedfordshire.gov.uk/Images/local-dev-scheme-march-2018_tcm3-13244.pdf" TargetMode="External"/><Relationship Id="rId309" Type="http://schemas.openxmlformats.org/officeDocument/2006/relationships/hyperlink" Target="https://www.luton.gov.uk/Environment/Lists/LutonDocuments/PDF/Planning/LDS_2017.pdf" TargetMode="External"/><Relationship Id="rId460" Type="http://schemas.openxmlformats.org/officeDocument/2006/relationships/hyperlink" Target="https://www.eden.gov.uk/media/1863/equality-impact-assessment.pdf" TargetMode="External"/><Relationship Id="rId516" Type="http://schemas.openxmlformats.org/officeDocument/2006/relationships/hyperlink" Target="http://www.woking2027.info/lds/ldsrevised" TargetMode="External"/><Relationship Id="rId698" Type="http://schemas.openxmlformats.org/officeDocument/2006/relationships/hyperlink" Target="https://mhclg.sharepoint.com/sites/DevelopmentPlans/Shared%20Documents/Data%20and%20Analysis/Planning%20Data%20Unit/LDS%20&amp;%20Reg%2018%20Monitoring/LDS%20Screenshots/ELM19%20-%20Elmbridge%20LDS%202019.PNG" TargetMode="External"/><Relationship Id="rId48" Type="http://schemas.openxmlformats.org/officeDocument/2006/relationships/hyperlink" Target="http://www.york.gov.uk/downloads/file/14740/local_development_scheme_november_2017" TargetMode="External"/><Relationship Id="rId113" Type="http://schemas.openxmlformats.org/officeDocument/2006/relationships/hyperlink" Target="https://www.harrogate.gov.uk/downloads/file/4103/2018_august_-_local_development_scheme_-_fourth_review" TargetMode="External"/><Relationship Id="rId320" Type="http://schemas.openxmlformats.org/officeDocument/2006/relationships/hyperlink" Target="https://mhclg.sharepoint.com/:i:/s/DevelopmentPlans/Eeon4XBpRiBKvTu7ctav48MBJREaG1JnKwxwOqC3FuLwbg?e=8xl7kN" TargetMode="External"/><Relationship Id="rId558" Type="http://schemas.openxmlformats.org/officeDocument/2006/relationships/hyperlink" Target="https://www.leicester.gov.uk/media/179020/local-development-scheme-2019-to-2021.pdf" TargetMode="External"/><Relationship Id="rId723" Type="http://schemas.openxmlformats.org/officeDocument/2006/relationships/hyperlink" Target="https://www.somersetwestandtaunton.gov.uk/planning-policy/local-development-scheme/" TargetMode="External"/><Relationship Id="rId15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TargetMode="External"/><Relationship Id="rId197" Type="http://schemas.openxmlformats.org/officeDocument/2006/relationships/hyperlink" Target="https://drive.google.com/file/d/0B_3f1SsdQbrNamxFZTJSYmtLdXM/view" TargetMode="External"/><Relationship Id="rId362" Type="http://schemas.openxmlformats.org/officeDocument/2006/relationships/hyperlink" Target="https://www.knowsley.gov.uk/residents/building-and-planning/local-plan/local-plan-schedule" TargetMode="External"/><Relationship Id="rId418" Type="http://schemas.openxmlformats.org/officeDocument/2006/relationships/hyperlink" Target="http://www.doncaster.gov.uk/services/planning/local-plan" TargetMode="External"/><Relationship Id="rId625" Type="http://schemas.openxmlformats.org/officeDocument/2006/relationships/hyperlink" Target="https://www.lichfielddc.gov.uk/downloads/download/181/local-development-scheme" TargetMode="External"/><Relationship Id="rId22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ALL18%20-%20Allerdale%20LDS%202018%2EPNG&amp;parent=%2Fsites%2FDevelopmentPlans%2FShared%20Documents%2FData%20and%20Analysis%2FPlanning%20Data%20Unit%2FData%20Project%2FShort-term%20Solution%2FLDS%20Approach%2FLDS%20screen%20captures" TargetMode="External"/><Relationship Id="rId264" Type="http://schemas.openxmlformats.org/officeDocument/2006/relationships/hyperlink" Target="https://www.northumberland.gov.uk/NorthumberlandCountyCouncil/media/Planning-and-Building/planning%20policy/Local%20Plan/Local-Development-Scheme-2018-2021-April-2018.pdf" TargetMode="External"/><Relationship Id="rId471" Type="http://schemas.openxmlformats.org/officeDocument/2006/relationships/hyperlink" Target="https://mhclg.sharepoint.com/:i:/r/sites/DevelopmentPlans/Shared%20Documents/Data%20and%20Analysis/Planning%20Data%20Unit/Data%20Project/Short-term%20Solution/LDS%20Approach/LDS%20screen%20captures/PLY16-%20Plymouth%20LDS%202016.PNG?csf=1&amp;e=QKDBXb" TargetMode="External"/><Relationship Id="rId667" Type="http://schemas.openxmlformats.org/officeDocument/2006/relationships/hyperlink" Target="https://www.wokingham.gov.uk/planning-policy/planning-policy-information/local-plan-update/" TargetMode="External"/><Relationship Id="rId17" Type="http://schemas.openxmlformats.org/officeDocument/2006/relationships/hyperlink" Target="https://www.scambs.gov.uk/media/12805/greater-cambridge-lds-for-website-oct-2018.pdf" TargetMode="External"/><Relationship Id="rId59" Type="http://schemas.openxmlformats.org/officeDocument/2006/relationships/hyperlink" Target="https://www.spelthorne.gov.uk/localplan" TargetMode="External"/><Relationship Id="rId124" Type="http://schemas.openxmlformats.org/officeDocument/2006/relationships/hyperlink" Target="https://www.guildford.gov.uk/newlocalplan/media/19953/Local-Development-Scheme-2018/pdf/LDS_2018_(002).pdf" TargetMode="External"/><Relationship Id="rId527" Type="http://schemas.openxmlformats.org/officeDocument/2006/relationships/hyperlink" Target="https://mhclg.sharepoint.com/sites/DevelopmentPlans/Shared%20Documents/Data%20and%20Analysis/LDS%20Approach/LDS%20screen%20captures/CANT19%20-%20Canterbury%20indicative%20LDS%20timetable%20Oct%202019.PNG" TargetMode="External"/><Relationship Id="rId569" Type="http://schemas.openxmlformats.org/officeDocument/2006/relationships/hyperlink" Target="https://www.cannockchasedc.gov.uk/residents/planning/planning-policy/cannock-chase-local-plan" TargetMode="External"/><Relationship Id="rId734" Type="http://schemas.openxmlformats.org/officeDocument/2006/relationships/hyperlink" Target="https://www.north-norfolk.gov.uk/media/5995/local-development-scheme.pdf" TargetMode="External"/><Relationship Id="rId70" Type="http://schemas.openxmlformats.org/officeDocument/2006/relationships/hyperlink" Target="https://www.bolsover.gov.uk/index.php/resident/waste-/-recycling/89-resident/local-plan/449-new-local-plan" TargetMode="External"/><Relationship Id="rId166" Type="http://schemas.openxmlformats.org/officeDocument/2006/relationships/hyperlink" Target="https://www.middevon.gov.uk/residents/planning-policy/local-development-scheme/" TargetMode="External"/><Relationship Id="rId331" Type="http://schemas.openxmlformats.org/officeDocument/2006/relationships/hyperlink" Target="http://www.n-somerset.gov.uk/wp-content/uploads/2019/04/Local-Development-Scheme-Dec-2018.pdf" TargetMode="External"/><Relationship Id="rId373" Type="http://schemas.openxmlformats.org/officeDocument/2006/relationships/hyperlink" Target="https://www.redditchbc.gov.uk/council/policy-and-strategy/planning-policies/borough-of-redditch-local-plan.aspx" TargetMode="External"/><Relationship Id="rId429" Type="http://schemas.openxmlformats.org/officeDocument/2006/relationships/hyperlink" Target="https://mhclg.sharepoint.com/:i:/s/DevelopmentPlans/EQqU9Q8XEsZIp5Z_XRdbLHIBzVsY61cfZSIbp_VyV2NCOw?e=MFNUwX" TargetMode="External"/><Relationship Id="rId580" Type="http://schemas.openxmlformats.org/officeDocument/2006/relationships/hyperlink" Target="http://www.swdevelopmentplan.org/?page_id=8789" TargetMode="External"/><Relationship Id="rId636" Type="http://schemas.openxmlformats.org/officeDocument/2006/relationships/hyperlink" Target="https://www.bournemouth.gov.uk/planningbuilding/PlanningPolicy/bcp-local-plan/local-development-scheme.aspx" TargetMode="External"/><Relationship Id="rId1" Type="http://schemas.openxmlformats.org/officeDocument/2006/relationships/hyperlink" Target="https://www.blaby.gov.uk/media/2406/2019-local-development-scheme.pdf" TargetMode="External"/><Relationship Id="rId233" Type="http://schemas.openxmlformats.org/officeDocument/2006/relationships/hyperlink" Target="https://www.stockton.gov.uk/media/7139/local-development-scheme-2016-2019.pdf" TargetMode="External"/><Relationship Id="rId440"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RA19%20-%20Crawley%20LDS%202019%2EPNG&amp;parent=%2Fsites%2FDevelopmentPlans%2FShared%20Documents%2FData%20and%20Analysis%2FPlanning%20Data%20Unit%2FData%20Project%2FShort-term%20Solution%2FLDS%20Approach%2FLDS%20screen%20captures" TargetMode="External"/><Relationship Id="rId678" Type="http://schemas.openxmlformats.org/officeDocument/2006/relationships/hyperlink" Target="https://www.southessexplan.co.uk/south-essex-plan/what-are-we-doing" TargetMode="External"/><Relationship Id="rId28" Type="http://schemas.openxmlformats.org/officeDocument/2006/relationships/hyperlink" Target="http://www.wakefield.gov.uk/planning/policy/emerging-local-plan-2036/development-scheme-progress" TargetMode="External"/><Relationship Id="rId275" Type="http://schemas.openxmlformats.org/officeDocument/2006/relationships/hyperlink" Target="https://www.southdowns.gov.uk/wp-content/uploads/2018/10/LDS-sixth-revision.pdf" TargetMode="External"/><Relationship Id="rId300" Type="http://schemas.openxmlformats.org/officeDocument/2006/relationships/hyperlink" Target="https://www.n-kesteven.gov.uk/central-lincolnshire/" TargetMode="External"/><Relationship Id="rId482" Type="http://schemas.openxmlformats.org/officeDocument/2006/relationships/hyperlink" Target="https://mhclg.sharepoint.com/sites/DevelopmentPlans/Shared%20Documents/Data%20and%20Analysis/LDS%20Approach/LDS%20screen%20captures/ISC19%20-%20Isles%20of%20Scilly%20LDS%20June%202019.PNG" TargetMode="External"/><Relationship Id="rId538" Type="http://schemas.openxmlformats.org/officeDocument/2006/relationships/hyperlink" Target="https://mhclg.sharepoint.com/sites/DevelopmentPlans/Shared%20Documents/Data%20and%20Analysis/Planning%20Data%20Unit/LDS%20&amp;%20Reg%2018%20Monitoring/LDS%20Screenshots/LBCAM19%20-%20Camden%20LDS%20March%202019.PNG" TargetMode="External"/><Relationship Id="rId703" Type="http://schemas.openxmlformats.org/officeDocument/2006/relationships/hyperlink" Target="https://www.cambridge.gov.uk/media/7987/local-development-scheme.pdf" TargetMode="External"/><Relationship Id="rId745" Type="http://schemas.openxmlformats.org/officeDocument/2006/relationships/hyperlink" Target="https://www.kingston.gov.uk/info/200157/planning_strategies_and_policies/1353/new_local_plan" TargetMode="External"/><Relationship Id="rId8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L18%20-%20Calderdale%20LDS%202018%2EPNG&amp;parent=%2Fsites%2FDevelopmentPlans%2FShared%20Documents%2FData%20and%20Analysis%2FPlanning%20Data%20Unit%2FData%20Project%2FShort-term%20Solution%2FLDS%20Approach%2FLDS%20screen%20captures" TargetMode="External"/><Relationship Id="rId13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 TargetMode="External"/><Relationship Id="rId177" Type="http://schemas.openxmlformats.org/officeDocument/2006/relationships/hyperlink" Target="https://www.towerhamlets.gov.uk/lgnl/planning_and_building_control/planning_policy_guidance/planning_guidance.aspx" TargetMode="External"/><Relationship Id="rId342" Type="http://schemas.openxmlformats.org/officeDocument/2006/relationships/hyperlink" Target="https://www.n-kesteven.gov.uk/central-lincolnshire/" TargetMode="External"/><Relationship Id="rId384" Type="http://schemas.openxmlformats.org/officeDocument/2006/relationships/hyperlink" Target="https://www.lbhf.gov.uk/sites/default/files/section_attachments/lds_revised_may_2016.pdf" TargetMode="External"/><Relationship Id="rId591" Type="http://schemas.openxmlformats.org/officeDocument/2006/relationships/hyperlink" Target="https://www.greatermanchester-ca.gov.uk/what-we-do/housing/greater-manchester-spatial-framework/gmsf-consultation/" TargetMode="External"/><Relationship Id="rId605" Type="http://schemas.openxmlformats.org/officeDocument/2006/relationships/hyperlink" Target="https://www.teignbridge.gov.uk/planning/local-plans-and-policy/local-development-scheme/" TargetMode="External"/><Relationship Id="rId202" Type="http://schemas.openxmlformats.org/officeDocument/2006/relationships/hyperlink" Target="https://www.wycombe.gov.uk/uploads/public/documents/Planning/New-local-plan/Wycombe-Local-Development-Scheme.pdf" TargetMode="External"/><Relationship Id="rId244" Type="http://schemas.openxmlformats.org/officeDocument/2006/relationships/hyperlink" Target="https://www.sutton.gov.uk/localplan" TargetMode="External"/><Relationship Id="rId647" Type="http://schemas.openxmlformats.org/officeDocument/2006/relationships/hyperlink" Target="https://mhclg.sharepoint.com/sites/DevelopmentPlans/Shared%20Documents/Data%20and%20Analysis/Planning%20Data%20Unit/LDS%20&amp;%20Reg%2018%20Monitoring/LDS%20Screenshots/STRA%20Stratford%20LDS%20Apr%202020%20-%20DRAFT.PNG" TargetMode="External"/><Relationship Id="rId689" Type="http://schemas.openxmlformats.org/officeDocument/2006/relationships/hyperlink" Target="https://centrallocalplan.lancashire.gov.uk/documents/local-development-scheme/" TargetMode="External"/><Relationship Id="rId39" Type="http://schemas.openxmlformats.org/officeDocument/2006/relationships/hyperlink" Target="https://www.uttlesford.gov.uk/media/3012/Local-Development-Scheme-October-2018-/pdf/LDS-Oct-2018-1.pdf" TargetMode="External"/><Relationship Id="rId286" Type="http://schemas.openxmlformats.org/officeDocument/2006/relationships/hyperlink" Target="https://www.bracknell-forest.gov.uk/planning-and-building-control/planning/planning-policy/about-planning-policy" TargetMode="External"/><Relationship Id="rId451" Type="http://schemas.openxmlformats.org/officeDocument/2006/relationships/hyperlink" Target="https://mhclg.sharepoint.com/sites/DevelopmentPlans/Shared%20Documents/Data%20and%20Analysis/LDS%20Approach/LDS%20screen%20captures/BRA-2019%20Bracknell%20Forest%20LDS.png" TargetMode="External"/><Relationship Id="rId493" Type="http://schemas.openxmlformats.org/officeDocument/2006/relationships/hyperlink" Target="https://shropshire.gov.uk/media/12835/local-development-scheme-2019.pdf" TargetMode="External"/><Relationship Id="rId507" Type="http://schemas.openxmlformats.org/officeDocument/2006/relationships/hyperlink" Target="https://mhclg.sharepoint.com/:i:/s/DevelopmentPlans/EVktz4ps2nhJlEQOS9hjffQBzMTtD8P2GGEKflsKB9pNxA?e=umZhCT" TargetMode="External"/><Relationship Id="rId549" Type="http://schemas.openxmlformats.org/officeDocument/2006/relationships/hyperlink" Target="https://mhclg.sharepoint.com/sites/DevelopmentPlans/Shared%20Documents/Data%20and%20Analysis/Planning%20Data%20Unit/LDS%20&amp;%20Reg%2018%20Monitoring/Reg%2018%20Screenshots/Babergh%20&amp;%20Mid%20Suffolk%20R18%20Aug%202017.PNG" TargetMode="External"/><Relationship Id="rId714" Type="http://schemas.openxmlformats.org/officeDocument/2006/relationships/hyperlink" Target="https://www.carlisle.gov.uk/Portals/24/Documents/Local_Plan/Local%20Development%20Scheme/LDS%20Update%202019-2022.pdf?timestamp=1580736105312" TargetMode="External"/><Relationship Id="rId50" Type="http://schemas.openxmlformats.org/officeDocument/2006/relationships/hyperlink" Target="https://www.ashfield.gov.uk/media/4889/lds-sept-2018.pdf" TargetMode="External"/><Relationship Id="rId104" Type="http://schemas.openxmlformats.org/officeDocument/2006/relationships/hyperlink" Target="https://www.surreyheath.gov.uk/residents/planning/planning-policy/planning-and-supplementary-planning-documents/local-development" TargetMode="External"/><Relationship Id="rId146" Type="http://schemas.openxmlformats.org/officeDocument/2006/relationships/hyperlink" Target="https://www.islington.gov.uk/-/media/sharepoint-lists/public-records/planningandbuildingcontrol/publicity/publicconsultation/20162017/20160429localdevelopmentschemeapril2016.pdf" TargetMode="External"/><Relationship Id="rId188" Type="http://schemas.openxmlformats.org/officeDocument/2006/relationships/hyperlink" Target="https://www.north-norfolk.gov.uk/tasks/planning-policy/local-development-scheme/" TargetMode="External"/><Relationship Id="rId311" Type="http://schemas.openxmlformats.org/officeDocument/2006/relationships/hyperlink" Target="https://www.testvalley.gov.uk/planning-and-building/planningpolicy/lds" TargetMode="External"/><Relationship Id="rId353" Type="http://schemas.openxmlformats.org/officeDocument/2006/relationships/hyperlink" Target="https://www.redbridge.gov.uk/planning-and-building/planning-policy/local-plan/" TargetMode="External"/><Relationship Id="rId395" Type="http://schemas.openxmlformats.org/officeDocument/2006/relationships/hyperlink" Target="http://www.exmoor-nationalpark.gov.uk/planning/planning-policy/local-plan" TargetMode="External"/><Relationship Id="rId409" Type="http://schemas.openxmlformats.org/officeDocument/2006/relationships/hyperlink" Target="https://mhclg.sharepoint.com/:i:/s/DevelopmentPlans/EbiCioFZtwpAski3E6lRD5sBG8aUR2Bdp4HEXmydQ76Ufg?e=WejJGK" TargetMode="External"/><Relationship Id="rId560" Type="http://schemas.openxmlformats.org/officeDocument/2006/relationships/hyperlink" Target="https://www.castlepoint.gov.uk/local-development-scheme" TargetMode="External"/><Relationship Id="rId9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TargetMode="External"/><Relationship Id="rId213" Type="http://schemas.openxmlformats.org/officeDocument/2006/relationships/hyperlink" Target="https://www.rugby.gov.uk/downloads/file/484/local_development_scheme" TargetMode="External"/><Relationship Id="rId420" Type="http://schemas.openxmlformats.org/officeDocument/2006/relationships/hyperlink" Target="https://mhclg.sharepoint.com/sites/DevelopmentPlans/Shared%20Documents/Data%20and%20Analysis/LDS%20Approach/LDS%20screen%20captures/DAR18%20-%20Dartmoor%20LDS%202018.PNG" TargetMode="External"/><Relationship Id="rId616"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658" Type="http://schemas.openxmlformats.org/officeDocument/2006/relationships/hyperlink" Target="https://mhclg.sharepoint.com/sites/DevelopmentPlans/Shared%20Documents/Data%20and%20Analysis/Planning%20Data%20Unit/LDS%20&amp;%20Reg%2018%20Monitoring/LDS%20Screenshots/BRE19%20-%20Brent%20LDS%202019.PNG" TargetMode="External"/><Relationship Id="rId25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 TargetMode="External"/><Relationship Id="rId297" Type="http://schemas.openxmlformats.org/officeDocument/2006/relationships/hyperlink" Target="https://www.chelmsford.gov.uk/EasySiteWeb/GatewayLink.aspx?alId=1292035" TargetMode="External"/><Relationship Id="rId462" Type="http://schemas.openxmlformats.org/officeDocument/2006/relationships/hyperlink" Target="https://www.bathnes.gov.uk/services/planning-and-building-control/planning-policy/local-development-scheme" TargetMode="External"/><Relationship Id="rId518" Type="http://schemas.openxmlformats.org/officeDocument/2006/relationships/hyperlink" Target="https://mhclg.sharepoint.com/sites/DevelopmentPlans/Shared%20Documents/Data%20and%20Analysis/LDS%20Approach/LDS%20screen%20captures/WYF19%20Wyre%20Forest%20LDS%20June%202019.PNG" TargetMode="External"/><Relationship Id="rId725" Type="http://schemas.openxmlformats.org/officeDocument/2006/relationships/hyperlink" Target="https://mhclg.sharepoint.com/sites/DevelopmentPlans/Shared%20Documents/Data%20and%20Analysis/Planning%20Data%20Unit/LDS%20&amp;%20Reg%2018%20Monitoring/LDS%20Screenshots/BAB%20&amp;%20MSLK%20-%20Babergh%20&amp;%20Mid%20Suffolk%20LDS%20July%202020.PNG" TargetMode="External"/><Relationship Id="rId115" Type="http://schemas.openxmlformats.org/officeDocument/2006/relationships/hyperlink" Target="https://www.havant.gov.uk/localplan" TargetMode="External"/><Relationship Id="rId157" Type="http://schemas.openxmlformats.org/officeDocument/2006/relationships/hyperlink" Target="http://www.lancaster.gov.uk/planning/planning-policy/about-the-local-plan" TargetMode="External"/><Relationship Id="rId322" Type="http://schemas.openxmlformats.org/officeDocument/2006/relationships/hyperlink" Target="https://www.middlesbrough.gov.uk/planning-and-housing/planning/planning-policy/new-local-plan" TargetMode="External"/><Relationship Id="rId364" Type="http://schemas.openxmlformats.org/officeDocument/2006/relationships/hyperlink" Target="https://mhclg.sharepoint.com/:i:/s/DevelopmentPlans/ET4GJjyztMBOiu-3Ta0GlmkBSwwzCJ3NHCbQ1_yjvK4htw?e=XPG9VS" TargetMode="External"/><Relationship Id="rId61" Type="http://schemas.openxmlformats.org/officeDocument/2006/relationships/hyperlink" Target="https://www.barrowbc.gov.uk/residents/planning/planning-policy/examination-of-local-plan/examination-library/supporting-documents/?entryid1=5956" TargetMode="External"/><Relationship Id="rId199" Type="http://schemas.openxmlformats.org/officeDocument/2006/relationships/hyperlink" Target="https://www.plymouth.gov.uk/sites/default/files/PlymouthsRevisedLocalDevelopmentScheme2015.pdf" TargetMode="External"/><Relationship Id="rId571" Type="http://schemas.openxmlformats.org/officeDocument/2006/relationships/hyperlink" Target="https://lewisham.gov.uk/myservices/planning/policy/planning/lewisham-local-plan---consultation-on-main-issues" TargetMode="External"/><Relationship Id="rId627" Type="http://schemas.openxmlformats.org/officeDocument/2006/relationships/hyperlink" Target="https://www.newcastle-staffs.gov.uk/sites/default/files/IMCE/Planning/Planning_Policy/DevelopmentPlan/JLP%20Timetable.pdf" TargetMode="External"/><Relationship Id="rId669" Type="http://schemas.openxmlformats.org/officeDocument/2006/relationships/hyperlink" Target="https://localplan.northlincs.gov.uk/stages" TargetMode="External"/><Relationship Id="rId19" Type="http://schemas.openxmlformats.org/officeDocument/2006/relationships/hyperlink" Target="https://mhclg.sharepoint.com/:i:/s/DevelopmentPlans/Ecg54GbcCGhKgqxq5BetASIB13VOlm-g6JOZCU1-xAT7vg?e=RrPKzX" TargetMode="External"/><Relationship Id="rId224" Type="http://schemas.openxmlformats.org/officeDocument/2006/relationships/hyperlink" Target="https://www.arun.gov.uk/local-development-scheme-lds" TargetMode="External"/><Relationship Id="rId266" Type="http://schemas.openxmlformats.org/officeDocument/2006/relationships/hyperlink" Target="https://www.nuneatonandbedworth.gov.uk/download/downloads/id/2816/local_development_scheme_2018.pdf" TargetMode="External"/><Relationship Id="rId431" Type="http://schemas.openxmlformats.org/officeDocument/2006/relationships/hyperlink" Target="https://www.charnwood.gov.uk/pages/localdevelopmentscheme" TargetMode="External"/><Relationship Id="rId473" Type="http://schemas.openxmlformats.org/officeDocument/2006/relationships/hyperlink" Target="https://mhclg.sharepoint.com/:i:/r/sites/DevelopmentPlans/Shared%20Documents/Data%20and%20Analysis/Planning%20Data%20Unit/Data%20Project/Short-term%20Solution/LDS%20Approach/LDS%20screen%20captures/RUS%20-%20Rushmoor%20LDS.PNG?csf=1&amp;e=rHIrcD" TargetMode="External"/><Relationship Id="rId529" Type="http://schemas.openxmlformats.org/officeDocument/2006/relationships/hyperlink" Target="https://mhclg.sharepoint.com/sites/DevelopmentPlans/Shared%20Documents/Data%20and%20Analysis/LDS%20Approach/LDS%20screen%20captures/GESP19%20revised%20TT%20Greater%20Exteter%20Strategic%20Plan%20May%202019.PNG" TargetMode="External"/><Relationship Id="rId680" Type="http://schemas.openxmlformats.org/officeDocument/2006/relationships/hyperlink" Target="http://localplan.maidstone.gov.uk/home/local-plan-review" TargetMode="External"/><Relationship Id="rId736" Type="http://schemas.openxmlformats.org/officeDocument/2006/relationships/hyperlink" Target="https://www.jointcorestrategy.org/joint-core-strategy-review" TargetMode="External"/><Relationship Id="rId30" Type="http://schemas.openxmlformats.org/officeDocument/2006/relationships/hyperlink" Target="https://teams.microsoft.com/_" TargetMode="External"/><Relationship Id="rId12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IL18%20-%20Hillingdon%20LDS%202018%2EPNG&amp;parent=%2Fsites%2FDevelopmentPlans%2FShared%20Documents%2FData%20and%20Analysis%2FPlanning%20Data%20Unit%2FData%20Project%2FShort-term%20Solution%2FLDS%20Approach%2FLDS%20screen%20captures" TargetMode="External"/><Relationship Id="rId168" Type="http://schemas.openxmlformats.org/officeDocument/2006/relationships/hyperlink" Target="http://www.woking2027.info/lds/ldsrevised" TargetMode="External"/><Relationship Id="rId333" Type="http://schemas.openxmlformats.org/officeDocument/2006/relationships/hyperlink" Target="https://my.northtyneside.gov.uk/sites/default/files/web-page-related-files/local_development_scheme_0.pdf" TargetMode="External"/><Relationship Id="rId540" Type="http://schemas.openxmlformats.org/officeDocument/2006/relationships/hyperlink" Target="https://mhclg.sharepoint.com/sites/DevelopmentPlans/Shared%20Documents/Data%20and%20Analysis/Planning%20Data%20Unit/LDS%20&amp;%20Reg%2018%20Monitoring/Reg%2018%20Screenshots/North%20Lincolnshire%20Initial%20Consultation%20-%20FIRST%20Reg%2018.PNG" TargetMode="External"/><Relationship Id="rId72" Type="http://schemas.openxmlformats.org/officeDocument/2006/relationships/hyperlink" Target="https://teams.microsoft.com/_" TargetMode="External"/><Relationship Id="rId375" Type="http://schemas.openxmlformats.org/officeDocument/2006/relationships/hyperlink" Target="https://www.highpeak.gov.uk/media/580/Revised-LDS-timetable/pdf/Revised_LDS_timetable.pdf" TargetMode="External"/><Relationship Id="rId582" Type="http://schemas.openxmlformats.org/officeDocument/2006/relationships/hyperlink" Target="https://www.barnsley.gov.uk/media/5211/local-plan-development-scheme.pdf" TargetMode="External"/><Relationship Id="rId638" Type="http://schemas.openxmlformats.org/officeDocument/2006/relationships/hyperlink" Target="https://www.richmondshire.gov.uk/planning/planning-policy/local-development-scheme/" TargetMode="External"/><Relationship Id="rId3" Type="http://schemas.openxmlformats.org/officeDocument/2006/relationships/hyperlink" Target="https://www.blackburn.gov.uk/Pages/Local-Development-Scheme.aspx" TargetMode="External"/><Relationship Id="rId235" Type="http://schemas.openxmlformats.org/officeDocument/2006/relationships/hyperlink" Target="https://www.birmingham.gov.uk/info/20054/planning_strategies_and_policies/69/local_development_framework/2" TargetMode="External"/><Relationship Id="rId277" Type="http://schemas.openxmlformats.org/officeDocument/2006/relationships/hyperlink" Target="https://www.babergh.gov.uk/planning/planning-policy/new-joint-local-plan/local-development-scheme/" TargetMode="External"/><Relationship Id="rId400" Type="http://schemas.openxmlformats.org/officeDocument/2006/relationships/hyperlink" Target="https://www.eastriding.gov.uk/environment/planning-and-building-control/planning-policy/local-development-scheme/" TargetMode="External"/><Relationship Id="rId442" Type="http://schemas.openxmlformats.org/officeDocument/2006/relationships/hyperlink" Target="https://www.derby.gov.uk/environment-and-planning/planning/planning-policy/" TargetMode="External"/><Relationship Id="rId484" Type="http://schemas.openxmlformats.org/officeDocument/2006/relationships/hyperlink" Target="https://mhclg.sharepoint.com/:i:/s/DevelopmentPlans/EW05uAwh0pROprQej6gzug0B9lQzhmq_bKnqsjPiTuJkyQ?e=lHSDHc" TargetMode="External"/><Relationship Id="rId705" Type="http://schemas.openxmlformats.org/officeDocument/2006/relationships/hyperlink" Target="https://www.gnlp.org.uk/assets/Uploads/Reg-18-Final-Strategy-Document-0702.pdf" TargetMode="External"/><Relationship Id="rId137" Type="http://schemas.openxmlformats.org/officeDocument/2006/relationships/hyperlink" Target="https://liverpool.gov.uk/council/strategies-plans-and-policies/environment-and-planning/plan-making-in-liverpool/local-development-scheme/" TargetMode="External"/><Relationship Id="rId302" Type="http://schemas.openxmlformats.org/officeDocument/2006/relationships/hyperlink" Target="https://www.queenelizabetholympicpark.co.uk/-/media/lldc/planning/local-development-scheme-2017.ashx?la=en" TargetMode="External"/><Relationship Id="rId344" Type="http://schemas.openxmlformats.org/officeDocument/2006/relationships/hyperlink" Target="https://www.westoxon.gov.uk/residents/planning-building/planning-policy/local-development-framework/" TargetMode="External"/><Relationship Id="rId691" Type="http://schemas.openxmlformats.org/officeDocument/2006/relationships/hyperlink" Target="https://mhclg.sharepoint.com/sites/DevelopmentPlans/Shared%20Documents/Data%20and%20Analysis/Planning%20Data%20Unit/LDS%20&amp;%20Reg%2018%20Monitoring/LDS%20Screenshots/WBE2020%20-%20West%20Berkshire%20LDS%202020.PNG" TargetMode="External"/><Relationship Id="rId747" Type="http://schemas.openxmlformats.org/officeDocument/2006/relationships/hyperlink" Target="https://localplan.northlincs.gov.uk/stages/3/1-introduction" TargetMode="External"/><Relationship Id="rId41" Type="http://schemas.openxmlformats.org/officeDocument/2006/relationships/hyperlink" Target="https://mhclg.sharepoint.com/:i:/s/DevelopmentPlans/EWwnL19RFJpFrTx_Vw0fanIB7GYp6tgh88y38UiFIWoJeQ?e=QJhCVN" TargetMode="External"/><Relationship Id="rId8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RA17%20-%20Craven%20LDS%202017%2EPNG&amp;parent=%2Fsites%2FDevelopmentPlans%2FShared%20Documents%2FData%20and%20Analysis%2FPlanning%20Data%20Unit%2FData%20Project%2FShort-term%20Solution%2FLDS%20Approach%2FLDS%20screen%20captures" TargetMode="External"/><Relationship Id="rId179" Type="http://schemas.openxmlformats.org/officeDocument/2006/relationships/hyperlink" Target="https://www.greatermanchester-ca.gov.uk/what-we-do/housing/greater-manchester-spatial-framework/gmsf-consultation/" TargetMode="External"/><Relationship Id="rId386" Type="http://schemas.openxmlformats.org/officeDocument/2006/relationships/hyperlink" Target="https://www.royalgreenwich.gov.uk/downloads/download/297/local_development_scheme" TargetMode="External"/><Relationship Id="rId551" Type="http://schemas.openxmlformats.org/officeDocument/2006/relationships/hyperlink" Target="https://mhclg.sharepoint.com/sites/DevelopmentPlans/Shared%20Documents/Data%20and%20Analysis/Planning%20Data%20Unit/LDS%20&amp;%20Reg%2018%20Monitoring/Reg%2018%20Screenshots/Broadland%20Site%20Proposals%20Reg%2018.PNG" TargetMode="External"/><Relationship Id="rId593" Type="http://schemas.openxmlformats.org/officeDocument/2006/relationships/hyperlink" Target="https://www.greatermanchester-ca.gov.uk/what-we-do/housing/greater-manchester-spatial-framework/gmsf-consultation/" TargetMode="External"/><Relationship Id="rId607" Type="http://schemas.openxmlformats.org/officeDocument/2006/relationships/hyperlink" Target="https://exeter.gov.uk/planning-services/planning-policy/local-plan/overview/" TargetMode="External"/><Relationship Id="rId649" Type="http://schemas.openxmlformats.org/officeDocument/2006/relationships/hyperlink" Target="https://www.eastcambs.gov.uk/sites/default/files/LDS%20%20October%202019%20-%20approved%20by%20FC%2017%20Oct%202019.pdf" TargetMode="External"/><Relationship Id="rId190" Type="http://schemas.openxmlformats.org/officeDocument/2006/relationships/hyperlink" Target="https://www.northyorkmoors.org.uk/planning/framework/lds-and-sci" TargetMode="External"/><Relationship Id="rId204" Type="http://schemas.openxmlformats.org/officeDocument/2006/relationships/hyperlink" Target="https://www.staffsmoorlands.gov.uk/article/3488/Local-Development-Scheme" TargetMode="External"/><Relationship Id="rId246" Type="http://schemas.openxmlformats.org/officeDocument/2006/relationships/hyperlink" Target="http://www.solihull.gov.uk/Resident/Planning/appealsenforcement/planmaking/ldf/localplan" TargetMode="External"/><Relationship Id="rId288" Type="http://schemas.openxmlformats.org/officeDocument/2006/relationships/hyperlink" Target="https://www.braintree.gov.uk/downloads/download/905/local_development_schemes_lds" TargetMode="External"/><Relationship Id="rId411" Type="http://schemas.openxmlformats.org/officeDocument/2006/relationships/hyperlink" Target="http://eastdevon.gov.uk/planning/planning-policy/policy-work-whats-new/work-programme/local-development-scheme/" TargetMode="External"/><Relationship Id="rId453" Type="http://schemas.openxmlformats.org/officeDocument/2006/relationships/hyperlink" Target="https://mhclg.sharepoint.com/sites/DevelopmentPlans/Shared%20Documents/Data%20and%20Analysis/LDS%20Approach/LDS%20screen%20captures/BRE-2018%20Breckland%20LDS.png" TargetMode="External"/><Relationship Id="rId509" Type="http://schemas.openxmlformats.org/officeDocument/2006/relationships/hyperlink" Target="https://mhclg.sharepoint.com/sites/DevelopmentPlans/Shared%20Documents/Data%20and%20Analysis/LDS%20Approach/LDS%20screen%20captures/RIB19%20-%20Ribble%20Valley%20LDS%20Oct%202019.PNG" TargetMode="External"/><Relationship Id="rId660" Type="http://schemas.openxmlformats.org/officeDocument/2006/relationships/hyperlink" Target="https://www.west-norfolk.gov.uk/info/20214/emerging_local_plan_review/500/local_development_scheme" TargetMode="External"/><Relationship Id="rId106" Type="http://schemas.openxmlformats.org/officeDocument/2006/relationships/hyperlink" Target="https://www3.halton.gov.uk/Pages/planning/policyguidance/PolicyBackgroundDocuments.aspx" TargetMode="External"/><Relationship Id="rId313" Type="http://schemas.openxmlformats.org/officeDocument/2006/relationships/hyperlink" Target="https://www.thurrock.gov.uk/sites/default/files/assets/documents/local_development_scheme_2015.pdf" TargetMode="External"/><Relationship Id="rId495" Type="http://schemas.openxmlformats.org/officeDocument/2006/relationships/hyperlink" Target="https://www.royalgreenwich.gov.uk/info/200191/planning_policy_and_strategy/869/local_development_framework/3" TargetMode="External"/><Relationship Id="rId716" Type="http://schemas.openxmlformats.org/officeDocument/2006/relationships/hyperlink" Target="https://www.cravendc.gov.uk/planning/craven-local-plan/" TargetMode="External"/><Relationship Id="rId10" Type="http://schemas.openxmlformats.org/officeDocument/2006/relationships/hyperlink" Target="https://www.peakdistrict.gov.uk/__data/assets/pdf_file/0020/582401/PDNP-Local-Development-Scheme-2015-2018v2.pdf" TargetMode="External"/><Relationship Id="rId52" Type="http://schemas.openxmlformats.org/officeDocument/2006/relationships/hyperlink" Target="https://teams.microsoft.com/_" TargetMode="External"/><Relationship Id="rId94" Type="http://schemas.openxmlformats.org/officeDocument/2006/relationships/hyperlink" Target="https://www.folkestone-hythe.gov.uk/media/5686/124-Local-Development-Scheme-2019-draft/pdf/12.4_Local_Development_Scheme_2019_(draft).pdf" TargetMode="External"/><Relationship Id="rId148" Type="http://schemas.openxmlformats.org/officeDocument/2006/relationships/hyperlink" Target="https://www.rbkc.gov.uk/planning-and-building-control/planning-policy/local-development-scheme" TargetMode="External"/><Relationship Id="rId355" Type="http://schemas.openxmlformats.org/officeDocument/2006/relationships/hyperlink" Target="https://www.redcar-cleveland.gov.uk/resident/planning-and-building/strategic%20planning/Pages/local-development-scheme.aspx" TargetMode="External"/><Relationship Id="rId397" Type="http://schemas.openxmlformats.org/officeDocument/2006/relationships/hyperlink" Target="https://www.erewash.gov.uk/media/EBC/web-files/planning/LDS_2018_v2.0.pdf" TargetMode="External"/><Relationship Id="rId520" Type="http://schemas.openxmlformats.org/officeDocument/2006/relationships/hyperlink" Target="https://mhclg.sharepoint.com/sites/DevelopmentPlans/Shared%20Documents/Data%20and%20Analysis/LDS%20Approach/LDS%20screen%20captures/GRA19%20-%20Gravesham%20LDS%20Oct%202019.PNG" TargetMode="External"/><Relationship Id="rId562" Type="http://schemas.openxmlformats.org/officeDocument/2006/relationships/hyperlink" Target="https://www.highpeak.gov.uk/article/853/Local-Development-Scheme" TargetMode="External"/><Relationship Id="rId618" Type="http://schemas.openxmlformats.org/officeDocument/2006/relationships/hyperlink" Target="https://www.epsom-ewell.gov.uk/residents/planning/planning-policy/epsom-and-ewell-local-plan" TargetMode="External"/><Relationship Id="rId215" Type="http://schemas.openxmlformats.org/officeDocument/2006/relationships/hyperlink" Target="https://www.newforestnpa.gov.uk/planning/policies-in-detail/" TargetMode="External"/><Relationship Id="rId257" Type="http://schemas.openxmlformats.org/officeDocument/2006/relationships/hyperlink" Target="https://www.burnley.gov.uk/sites/default/files/LDS%202018%20-%202021%20FINAL_0.pdf" TargetMode="External"/><Relationship Id="rId422" Type="http://schemas.openxmlformats.org/officeDocument/2006/relationships/hyperlink" Target="https://mhclg.sharepoint.com/:i:/s/DevelopmentPlans/ETeG7PaZj6RNju0RZLENXxYBPggN2paxqyJgtSIwNS90gQ?e=x74e1b" TargetMode="External"/><Relationship Id="rId464" Type="http://schemas.openxmlformats.org/officeDocument/2006/relationships/hyperlink" Target="https://mhclg.sharepoint.com/sites/DevelopmentPlans/Shared%20Documents/Data%20and%20Analysis/LDS%20Approach/LDS%20screen%20captures/ADU18%20-%20Adur%20LDS%202018.PNG" TargetMode="External"/><Relationship Id="rId299" Type="http://schemas.openxmlformats.org/officeDocument/2006/relationships/hyperlink" Target="https://www.chesterfield.gov.uk/media/643937/lds9-april-2018.pdf" TargetMode="External"/><Relationship Id="rId727" Type="http://schemas.openxmlformats.org/officeDocument/2006/relationships/hyperlink" Target="https://mhclg.sharepoint.com/sites/DevelopmentPlans/Shared%20Documents/Data%20and%20Analysis/Planning%20Data%20Unit/LDS%20&amp;%20Reg%2018%20Monitoring/LDS%20Screenshots/WES2020%20-%20West%20Suffolk%20LDS%202020.PNG" TargetMode="External"/><Relationship Id="rId63" Type="http://schemas.openxmlformats.org/officeDocument/2006/relationships/hyperlink" Target="https://teams.microsoft.com/_" TargetMode="External"/><Relationship Id="rId159" Type="http://schemas.openxmlformats.org/officeDocument/2006/relationships/hyperlink" Target="https://lewisham.gov.uk/myservices/planning/policy/ldf/local-development-scheme" TargetMode="External"/><Relationship Id="rId366" Type="http://schemas.openxmlformats.org/officeDocument/2006/relationships/hyperlink" Target="http://www.kirklees.gov.uk/beta/planning-policy/pdf/local-development-scheme.pdf" TargetMode="External"/><Relationship Id="rId573" Type="http://schemas.openxmlformats.org/officeDocument/2006/relationships/hyperlink" Target="https://www.lbbd.gov.uk/sites/default/files/attachments/Issues-and-Options-Report.pdf" TargetMode="External"/><Relationship Id="rId22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ARU18%20Arun%20LDS%202018%2EPNG&amp;parent=%2Fsites%2FDevelopmentPlans%2FShared%20Documents%2FData%20and%20Analysis%2FPlanning%20Data%20Unit%2FData%20Project%2FShort-term%20Solution%2FLDS%20Approach%2FLDS%20screen%20captures" TargetMode="External"/><Relationship Id="rId433"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HE18%20-%20Cheshire%20East%20LDS%202018%2EPNG&amp;parent=%2Fsites%2FDevelopmentPlans%2FShared%20Documents%2FData%20and%20Analysis%2FPlanning%20Data%20Unit%2FData%20Project%2FShort-term%20Solution%2FLDS%20Approach%2FLDS%20screen%20captures" TargetMode="External"/><Relationship Id="rId640" Type="http://schemas.openxmlformats.org/officeDocument/2006/relationships/hyperlink" Target="https://www.merton.gov.uk/planning-and-buildings/planning/local-plan" TargetMode="External"/><Relationship Id="rId738" Type="http://schemas.openxmlformats.org/officeDocument/2006/relationships/hyperlink" Target="https://beta.bathnes.gov.uk/sites/default/files/2020-04/LDS%20Review%202020-2022%20Final.pdf" TargetMode="External"/><Relationship Id="rId74" Type="http://schemas.openxmlformats.org/officeDocument/2006/relationships/hyperlink" Target="https://brentwood.moderngov.co.uk/documents/s14735/Appendix%20G%20Revised%20Local%20Development%20Scheme%20October%202018.pdf" TargetMode="External"/><Relationship Id="rId377" Type="http://schemas.openxmlformats.org/officeDocument/2006/relationships/hyperlink" Target="https://www.herefordshire.gov.uk/info/200185/local_plan/140/local_development_scheme" TargetMode="External"/><Relationship Id="rId500" Type="http://schemas.openxmlformats.org/officeDocument/2006/relationships/hyperlink" Target="https://mhclg.sharepoint.com/sites/DevelopmentPlans/Shared%20Documents/Data%20and%20Analysis/LDS%20Approach/LDS%20screen%20captures/CRO19%20-%20Croydon%20webLDS%202019.PNG" TargetMode="External"/><Relationship Id="rId584" Type="http://schemas.openxmlformats.org/officeDocument/2006/relationships/hyperlink" Target="https://mhclg.sharepoint.com/sites/DevelopmentPlans/Shared%20Documents/Data%20and%20Analysis/Planning%20Data%20Unit/LDS%20&amp;%20Reg%2018%20Monitoring/Reg%2018%20Screenshots/Broadland%20Site%20Proposals%20Reg%2018.PNG" TargetMode="External"/><Relationship Id="rId5" Type="http://schemas.openxmlformats.org/officeDocument/2006/relationships/hyperlink" Target="https://www.fdean.gov.uk/residents/planning-building/planning-policy/local-plan-new/" TargetMode="External"/><Relationship Id="rId23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LA14%20-%20Blackpool%20LDS%202014%2EPNG&amp;parent=%2Fsites%2FDevelopmentPlans%2FShared%20Documents%2FData%20and%20Analysis%2FPlanning%20Data%20Unit%2FData%20Project%2FShort-term%20Solution%2FLDS%20Approach%2FLDS%20screen%20captures" TargetMode="External"/><Relationship Id="rId444" Type="http://schemas.openxmlformats.org/officeDocument/2006/relationships/hyperlink" Target="https://mhclg.sharepoint.com/sites/DevelopmentPlans/Shared%20Documents/Data%20and%20Analysis/LDS%20Approach/LDS%20screen%20captures/NHE-2017%20North%20Herts%20LDS.png" TargetMode="External"/><Relationship Id="rId651" Type="http://schemas.openxmlformats.org/officeDocument/2006/relationships/hyperlink" Target="https://www.winchester.gov.uk/assets/attach/16465/Local%20Plan%20Launch%20Consultation%20Paper%20Version.pdf" TargetMode="External"/><Relationship Id="rId749" Type="http://schemas.openxmlformats.org/officeDocument/2006/relationships/hyperlink" Target="https://mhclg.sharepoint.com/sites/DevelopmentPlans/Shared%20Documents/Data%20and%20Analysis/Planning%20Data%20Unit/LDS%20&amp;%20Reg%2018%20Monitoring/LDS%20Screenshots/WAL19%20-%20Waltham%20Forest%20LDS%202019.PNG" TargetMode="External"/><Relationship Id="rId290" Type="http://schemas.openxmlformats.org/officeDocument/2006/relationships/hyperlink" Target="https://www.bristol.gov.uk/planning-and-building-regulations/local-plan" TargetMode="External"/><Relationship Id="rId304" Type="http://schemas.openxmlformats.org/officeDocument/2006/relationships/hyperlink" Target="https://www.tamworth.gov.uk/sites/default/files/planning_docs/Local-Development-Scheme.pdf" TargetMode="External"/><Relationship Id="rId388" Type="http://schemas.openxmlformats.org/officeDocument/2006/relationships/hyperlink" Target="https://www.gravesham.gov.uk/home/planning-and-building/local-plan/local-development-scheme" TargetMode="External"/><Relationship Id="rId511" Type="http://schemas.openxmlformats.org/officeDocument/2006/relationships/hyperlink" Target="https://www.adur-worthing.gov.uk/adur-ldf/local-development-scheme/" TargetMode="External"/><Relationship Id="rId609" Type="http://schemas.openxmlformats.org/officeDocument/2006/relationships/hyperlink" Target="https://www.middevon.gov.uk/residents/planning-policy/local-development-scheme/" TargetMode="External"/><Relationship Id="rId85" Type="http://schemas.openxmlformats.org/officeDocument/2006/relationships/hyperlink" Target="http://durham.gov.uk/media/22975/County-Durham-Local-Development-Scheme-2017/pdf/CountyDurhamLDS2017.pdf?m=636736393441200000" TargetMode="External"/><Relationship Id="rId150" Type="http://schemas.openxmlformats.org/officeDocument/2006/relationships/hyperlink" Target="http://www.ne-derbyshire.gov.uk/index.php/89-resident/local-plan/355-local-development-scheme" TargetMode="External"/><Relationship Id="rId595" Type="http://schemas.openxmlformats.org/officeDocument/2006/relationships/hyperlink" Target="https://www.greatermanchester-ca.gov.uk/what-we-do/housing/greater-manchester-spatial-framework/gmsf-consultation/" TargetMode="External"/><Relationship Id="rId248" Type="http://schemas.openxmlformats.org/officeDocument/2006/relationships/hyperlink" Target="https://www.bradford.gov.uk/planning-and-building-control/planning-policy/local-development-scheme/" TargetMode="External"/><Relationship Id="rId455" Type="http://schemas.openxmlformats.org/officeDocument/2006/relationships/hyperlink" Target="https://mhclg.sharepoint.com/sites/DevelopmentPlans/Shared%20Documents/Data%20and%20Analysis/LDS%20Approach/LDS%20screen%20captures/BRO-2017%20Broads%20LDS.png" TargetMode="External"/><Relationship Id="rId662" Type="http://schemas.openxmlformats.org/officeDocument/2006/relationships/hyperlink" Target="https://www.cheshireeast.gov.uk/planning/spatial_planning/cheshire_east_local_plan/local_development_scheme.aspx" TargetMode="External"/><Relationship Id="rId12" Type="http://schemas.openxmlformats.org/officeDocument/2006/relationships/hyperlink" Target="https://www.portsmouth.gov.uk/ext/development-and-planning/planning/local-development-scheme" TargetMode="External"/><Relationship Id="rId10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 TargetMode="External"/><Relationship Id="rId315" Type="http://schemas.openxmlformats.org/officeDocument/2006/relationships/hyperlink" Target="https://www.torbay.gov.uk/council/policies/planning-policies/local-plan/local-development-scheme/" TargetMode="External"/><Relationship Id="rId522" Type="http://schemas.openxmlformats.org/officeDocument/2006/relationships/hyperlink" Target="https://mhclg.sharepoint.com/sites/DevelopmentPlans/Shared%20Documents/Data%20and%20Analysis/LDS%20Approach/LDS%20screen%20captures/BWD19%20-%20Balckburn%20with%20Darwen%20web%20TT%20Oct%202019.PNG" TargetMode="External"/><Relationship Id="rId96" Type="http://schemas.openxmlformats.org/officeDocument/2006/relationships/hyperlink" Target="https://www.hackney.gov.uk/local-plan" TargetMode="External"/><Relationship Id="rId16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EW18%20-%20Lewisham%20LDS%202018%2EPNG&amp;parent=%2Fsites%2FDevelopmentPlans%2FShared%20Documents%2FData%20and%20Analysis%2FPlanning%20Data%20Unit%2FData%20Project%2FShort-term%20Solution%2FLDS%20Approach%2FLDS%20screen%20captures" TargetMode="External"/><Relationship Id="rId399" Type="http://schemas.openxmlformats.org/officeDocument/2006/relationships/hyperlink" Target="https://mhclg.sharepoint.com/:i:/s/DevelopmentPlans/EXFupnqLSE9EtL3DaLujxu0BlkLZ3eMUMffl8hCnJuE9QA?e=gFfQXh" TargetMode="External"/><Relationship Id="rId259" Type="http://schemas.openxmlformats.org/officeDocument/2006/relationships/hyperlink" Target="https://www.cambridge.gov.uk/local-development-scheme" TargetMode="External"/><Relationship Id="rId466" Type="http://schemas.openxmlformats.org/officeDocument/2006/relationships/hyperlink" Target="https://southbucks.gov.uk/planning/lds" TargetMode="External"/><Relationship Id="rId673" Type="http://schemas.openxmlformats.org/officeDocument/2006/relationships/hyperlink" Target="https://www.brent.gov.uk/services-for-residents/planning-and-building-control/planning-policy/current-planning-policy-consultations/" TargetMode="External"/><Relationship Id="rId23" Type="http://schemas.openxmlformats.org/officeDocument/2006/relationships/hyperlink" Target="https://www.stalbans.gov.uk/planning/Planningpolicy/" TargetMode="External"/><Relationship Id="rId119" Type="http://schemas.openxmlformats.org/officeDocument/2006/relationships/hyperlink" Target="https://www.havering.gov.uk/download/downloads/id/1522/local_development_scheme_2017-2019pdf.pdf" TargetMode="External"/><Relationship Id="rId326" Type="http://schemas.openxmlformats.org/officeDocument/2006/relationships/hyperlink" Target="https://www.northdevon.gov.uk/media/377513/2016-lds.pdf" TargetMode="External"/><Relationship Id="rId533" Type="http://schemas.openxmlformats.org/officeDocument/2006/relationships/hyperlink" Target="https://mhclg.sharepoint.com/sites/DevelopmentPlans/Shared%20Documents/Data%20and%20Analysis/LDS%20Approach/LDS%20screen%20captures/DOV19%20-%20Dover%20web-based%20TT%20Nov%202019.PNG" TargetMode="External"/><Relationship Id="rId740" Type="http://schemas.openxmlformats.org/officeDocument/2006/relationships/hyperlink" Target="https://www.dartford.gov.uk/__data/assets/pdf_file/0005/891923/Preferred-Options-Local-Plan-January-2020.pdf" TargetMode="External"/><Relationship Id="rId172" Type="http://schemas.openxmlformats.org/officeDocument/2006/relationships/hyperlink" Target="https://www.threerivers.gov.uk/egcl-page/local-development-scheme" TargetMode="External"/><Relationship Id="rId477" Type="http://schemas.openxmlformats.org/officeDocument/2006/relationships/hyperlink" Target="https://mhclg.sharepoint.com/sites/DevelopmentPlans/Shared%20Documents/Data%20and%20Analysis/LDS%20Approach/LDS%20screen%20captures/SHR19%20-%20Shropshire%20LDS%20June%202019.PNG" TargetMode="External"/><Relationship Id="rId600" Type="http://schemas.openxmlformats.org/officeDocument/2006/relationships/hyperlink" Target="https://mhclg.sharepoint.com/:i:/s/DevelopmentPlans/EWJnWEVa5o5Gi2YZ8Ru2DmsBcVQo6S6BO-wd4mYuyUynAA?e=8bwZ6k" TargetMode="External"/><Relationship Id="rId684" Type="http://schemas.openxmlformats.org/officeDocument/2006/relationships/hyperlink" Target="http://www.whitehorsedc.gov.uk/services-and-advice/planning-and-building/planning-policy" TargetMode="External"/><Relationship Id="rId337" Type="http://schemas.openxmlformats.org/officeDocument/2006/relationships/hyperlink" Target="https://www.waverley.gov.uk/downloads/download/102/local_development_scheme_lds" TargetMode="External"/><Relationship Id="rId34" Type="http://schemas.openxmlformats.org/officeDocument/2006/relationships/hyperlink" Target="https://mhclg.sharepoint.com/:i:/s/DevelopmentPlans/ESEAuSjB05dBg6oJ6kyD92YBx8cGEodpZVy2IKF4JuLVww?e=9CqB7A" TargetMode="External"/><Relationship Id="rId544" Type="http://schemas.openxmlformats.org/officeDocument/2006/relationships/hyperlink" Target="https://www.cambridge.gov.uk/local-development-scheme" TargetMode="External"/><Relationship Id="rId751" Type="http://schemas.openxmlformats.org/officeDocument/2006/relationships/printerSettings" Target="../printerSettings/printerSettings8.bin"/><Relationship Id="rId183" Type="http://schemas.openxmlformats.org/officeDocument/2006/relationships/hyperlink" Target="https://www.newcastle-staffs.gov.uk/all-services/planning/planning-policy/joint-local-plan" TargetMode="External"/><Relationship Id="rId390" Type="http://schemas.openxmlformats.org/officeDocument/2006/relationships/hyperlink" Target="https://www.richmond.gov.uk/services/planning/planning_policy/local_plan/local_development_scheme" TargetMode="External"/><Relationship Id="rId404" Type="http://schemas.openxmlformats.org/officeDocument/2006/relationships/hyperlink" Target="https://www.eastherts.gov.uk/lds" TargetMode="External"/><Relationship Id="rId611" Type="http://schemas.openxmlformats.org/officeDocument/2006/relationships/hyperlink" Target="https://www.oldham.gov.uk/info/200709/documents_in_the_local_plan/230/local_development_scheme" TargetMode="External"/><Relationship Id="rId25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 TargetMode="External"/><Relationship Id="rId488" Type="http://schemas.openxmlformats.org/officeDocument/2006/relationships/hyperlink" Target="https://mhclg.sharepoint.com/sites/DevelopmentPlans/Shared%20Documents/Data%20and%20Analysis/LDS%20Approach/LDS%20screen%20captures/SOX19%20-%20South%20Oxfordshire%20LDS%20Mar%202019.PNG" TargetMode="External"/><Relationship Id="rId695" Type="http://schemas.openxmlformats.org/officeDocument/2006/relationships/hyperlink" Target="https://www.derbyshiredales.gov.uk/planning-a-building-control/planning-policy/local-development-scheme" TargetMode="External"/><Relationship Id="rId709" Type="http://schemas.openxmlformats.org/officeDocument/2006/relationships/hyperlink" Target="https://blackcountryplan.dudley.gov.uk/t2/p1/" TargetMode="External"/><Relationship Id="rId45" Type="http://schemas.openxmlformats.org/officeDocument/2006/relationships/hyperlink" Target="https://welhat.gov.uk/media/12256/WHBC-Local-Development-Scheme-April-2017/pdf/WHBC_Local_Development_Scheme_April_2017.pdf?m=636282986428770000" TargetMode="External"/><Relationship Id="rId110" Type="http://schemas.openxmlformats.org/officeDocument/2006/relationships/hyperlink" Target="https://www.harborough.gov.uk/downloads/file/4064/s9_harborough_lds_dec_2017" TargetMode="External"/><Relationship Id="rId348" Type="http://schemas.openxmlformats.org/officeDocument/2006/relationships/hyperlink" Target="https://www.london.gov.uk/about-us/organisations-we-work/old-oak-and-park-royal-development-corporation-opdc/opdc-planning/planning-policy-0/local-development-scheme" TargetMode="External"/><Relationship Id="rId555" Type="http://schemas.openxmlformats.org/officeDocument/2006/relationships/hyperlink" Target="https://www.ipswich.gov.uk/sites/default/files/combined_core_strategy_with_a3_sheet_review_preferred_options_-_clean_030119.pdf" TargetMode="External"/><Relationship Id="rId194" Type="http://schemas.openxmlformats.org/officeDocument/2006/relationships/hyperlink" Target="https://www.adur-worthing.gov.uk/worthing-ldf/local-development-scheme/" TargetMode="External"/><Relationship Id="rId208" Type="http://schemas.openxmlformats.org/officeDocument/2006/relationships/hyperlink" Target="https://www.rochford.gov.uk/sites/default/files/planning_newlocalLDS.pdf" TargetMode="External"/><Relationship Id="rId415" Type="http://schemas.openxmlformats.org/officeDocument/2006/relationships/hyperlink" Target="https://mhclg.sharepoint.com/sites/DevelopmentPlans/Shared%20Documents/Data%20and%20Analysis/LDS%20Approach/LDS%20screen%20captures/DAR18%20-%20Dartford%20LDS%202018.PNG" TargetMode="External"/><Relationship Id="rId622" Type="http://schemas.openxmlformats.org/officeDocument/2006/relationships/hyperlink" Target="https://www.basingstoke.gov.uk/LDS" TargetMode="External"/><Relationship Id="rId261" Type="http://schemas.openxmlformats.org/officeDocument/2006/relationships/hyperlink" Target="https://www.north-herts.gov.uk/home/planning/planning-policy/local-plan/local-development-scheme" TargetMode="External"/><Relationship Id="rId499" Type="http://schemas.openxmlformats.org/officeDocument/2006/relationships/hyperlink" Target="http://www.southoxon.gov.uk/services-and-advice/planning-and-building/planning-policy/local-plan-2034" TargetMode="External"/><Relationship Id="rId56" Type="http://schemas.openxmlformats.org/officeDocument/2006/relationships/hyperlink" Target="https://www.southwark.gov.uk/planning-and-building-control/planning-policy-and-transport-policy/local-development-scheme-2018-2021" TargetMode="External"/><Relationship Id="rId359" Type="http://schemas.openxmlformats.org/officeDocument/2006/relationships/hyperlink" Target="https://www.leeds.gov.uk/planning/planning-policy/adopted-local-plan/local-development-scheme" TargetMode="External"/><Relationship Id="rId566" Type="http://schemas.openxmlformats.org/officeDocument/2006/relationships/hyperlink" Target="https://www.bassetlaw.gov.uk/planning-and-building/the-draft-bassetlaw-local-plan/draft-bassetlaw-local-plan-part-one-2019/" TargetMode="External"/><Relationship Id="rId121" Type="http://schemas.openxmlformats.org/officeDocument/2006/relationships/hyperlink" Target="https://www.hillingdon.gov.uk/article/12557/Local-Development-Scheme-and-Monitoring" TargetMode="External"/><Relationship Id="rId219" Type="http://schemas.openxmlformats.org/officeDocument/2006/relationships/hyperlink" Target="http://www.westnorthamptonshirejpu.org/connect.ti/website/view?objectId=42277797" TargetMode="External"/><Relationship Id="rId426" Type="http://schemas.openxmlformats.org/officeDocument/2006/relationships/hyperlink" Target="https://www.sefton.gov.uk/media/1430281/LDS-2018.pdf" TargetMode="External"/><Relationship Id="rId633" Type="http://schemas.openxmlformats.org/officeDocument/2006/relationships/hyperlink" Target="https://www.newcastle-staffs.gov.uk/sites/default/files/IMCE/Planning/Planning_Policy/DevelopmentPlan/JLP%20Timetable.pdf" TargetMode="External"/><Relationship Id="rId67" Type="http://schemas.openxmlformats.org/officeDocument/2006/relationships/hyperlink" Target="https://www.newcastle-staffs.gov.uk/sites/default/files/IMCE/Planning/Planning_Policy/DevelopmentPlan/JLP%20Timetable.pdf" TargetMode="External"/><Relationship Id="rId272" Type="http://schemas.openxmlformats.org/officeDocument/2006/relationships/hyperlink" Target="https://www.runnymede.gov.uk/media/18004/Local-Development-Scheme-March-2018-/pdf/Local_Development_Scheme_March_2018.pdf?m=636601652378170000" TargetMode="External"/><Relationship Id="rId577" Type="http://schemas.openxmlformats.org/officeDocument/2006/relationships/hyperlink" Target="https://www.swdevelopmentplan.org/wp-content/uploads/2019/12/LDS-Review-2019-Worcester-Final.pdf" TargetMode="External"/><Relationship Id="rId700" Type="http://schemas.openxmlformats.org/officeDocument/2006/relationships/hyperlink" Target="https://www.bromsgrove.gov.uk/council/policy-and-strategy/planning-policies/local-development-scheme.aspx" TargetMode="External"/><Relationship Id="rId132" Type="http://schemas.openxmlformats.org/officeDocument/2006/relationships/hyperlink" Target="https://www.huntingdonshire.gov.uk/media/1217/local-development-scheme.pdf" TargetMode="External"/><Relationship Id="rId437"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 TargetMode="External"/><Relationship Id="rId644" Type="http://schemas.openxmlformats.org/officeDocument/2006/relationships/hyperlink" Target="https://www.swale.gov.uk/the-emerging-local-plan/" TargetMode="External"/><Relationship Id="rId283" Type="http://schemas.openxmlformats.org/officeDocument/2006/relationships/hyperlink" Target="https://www.bexley.gov.uk/services/planning-and-building-control/planning-policy/technical-documents" TargetMode="External"/><Relationship Id="rId490" Type="http://schemas.openxmlformats.org/officeDocument/2006/relationships/hyperlink" Target="https://mhclg.sharepoint.com/:i:/s/DevelopmentPlans/ESZkkF4-eExDvXVgBCRrveEBxvZZw9TgSVxkR7rPM7nvXg?e=OtHcSc" TargetMode="External"/><Relationship Id="rId504" Type="http://schemas.openxmlformats.org/officeDocument/2006/relationships/hyperlink" Target="http://www.westnorthamptonshirejpu.org/connect.ti/website/view?objectId=2737360&amp;expa=exp&amp;expf=2737360&amp;expl=2" TargetMode="External"/><Relationship Id="rId711" Type="http://schemas.openxmlformats.org/officeDocument/2006/relationships/hyperlink" Target="https://www.jointcorestrategy.org/latest-news" TargetMode="External"/><Relationship Id="rId78" Type="http://schemas.openxmlformats.org/officeDocument/2006/relationships/hyperlink" Target="https://teams.microsoft.com/_" TargetMode="External"/><Relationship Id="rId143" Type="http://schemas.openxmlformats.org/officeDocument/2006/relationships/hyperlink" Target="https://www.hyndburnbc.gov.uk/download-package/local-development-scheme-2015-2018/" TargetMode="External"/><Relationship Id="rId350" Type="http://schemas.openxmlformats.org/officeDocument/2006/relationships/hyperlink" Target="https://www.pendle.gov.uk/info/20072/planning_policies/278/process_documents/2" TargetMode="External"/><Relationship Id="rId588" Type="http://schemas.openxmlformats.org/officeDocument/2006/relationships/hyperlink" Target="https://www.greatermanchester-ca.gov.uk/what-we-do/housing/greater-manchester-spatial-framework/gmsf-consultation/" TargetMode="External"/><Relationship Id="rId9" Type="http://schemas.openxmlformats.org/officeDocument/2006/relationships/hyperlink" Target="http://www.planning.northlincs.gov.uk/PlanningReports/LocalDevelopmentScheme/LDS(Update%206th%20November%202017).pdf" TargetMode="External"/><Relationship Id="rId210" Type="http://schemas.openxmlformats.org/officeDocument/2006/relationships/hyperlink" Target="http://www.newforest.gov.uk/CHttpHandler.ashx?id=37193&amp;p=0" TargetMode="External"/><Relationship Id="rId448" Type="http://schemas.openxmlformats.org/officeDocument/2006/relationships/hyperlink" Target="https://mhclg.sharepoint.com/sites/DevelopmentPlans/Shared%20Documents/Data%20and%20Analysis/LDS%20Approach/LDS%20screen%20captures/SDO-2018%20South%20Downs%20LDS.png" TargetMode="External"/><Relationship Id="rId655" Type="http://schemas.openxmlformats.org/officeDocument/2006/relationships/hyperlink" Target="https://www.somersetwestandtaunton.gov.uk/planning-policy/local-development-scheme/" TargetMode="External"/><Relationship Id="rId294" Type="http://schemas.openxmlformats.org/officeDocument/2006/relationships/hyperlink" Target="http://www.centralbedfordshire.gov.uk/planning/policy/local-plan/local-development-scheme.aspx" TargetMode="External"/><Relationship Id="rId308" Type="http://schemas.openxmlformats.org/officeDocument/2006/relationships/hyperlink" Target="http://www.telford.gov.uk/downloads/file/1447/local_development_scheme_2013" TargetMode="External"/><Relationship Id="rId515" Type="http://schemas.openxmlformats.org/officeDocument/2006/relationships/hyperlink" Target="https://mhclg.sharepoint.com/sites/DevelopmentPlans/Shared%20Documents/Data%20and%20Analysis/LDS%20Approach/LDS%20screen%20captures/MID19%20Middlesbrough%20LDS%20web%20indicative.PNG" TargetMode="External"/><Relationship Id="rId722" Type="http://schemas.openxmlformats.org/officeDocument/2006/relationships/hyperlink" Target="https://www.somersetwestandtaunton.gov.uk/media/1953/district-wide-lp-ctte-report-lds-appendix-1-july-2019-final-published-version.pdf" TargetMode="External"/><Relationship Id="rId8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TargetMode="External"/><Relationship Id="rId154" Type="http://schemas.openxmlformats.org/officeDocument/2006/relationships/hyperlink" Target="https://www.lakedistrict.gov.uk/__data/assets/pdf_file/0006/1461561/LDS-2018-Final.pdf" TargetMode="External"/><Relationship Id="rId361" Type="http://schemas.openxmlformats.org/officeDocument/2006/relationships/hyperlink" Target="https://mhclg.sharepoint.com/:i:/s/DevelopmentPlans/EeiMfDBYFWhKuowT9d5jRF0BjgrBJPo4iupmc0HFIXFOXw?e=r6ne8d" TargetMode="External"/><Relationship Id="rId599" Type="http://schemas.openxmlformats.org/officeDocument/2006/relationships/hyperlink" Target="https://www.cherwell.gov.uk/info/33/planning-policy/382/local-development-scheme" TargetMode="External"/><Relationship Id="rId459" Type="http://schemas.openxmlformats.org/officeDocument/2006/relationships/hyperlink" Target="https://www.eden.gov.uk/planning-and-building/planning-policy/eden-local-plan/eden-local-plan-preferred-options/preferred-options-document-2014-to-2032/" TargetMode="External"/><Relationship Id="rId666" Type="http://schemas.openxmlformats.org/officeDocument/2006/relationships/hyperlink" Target="https://www.southtyneside.gov.uk/article/36012/Emerging-Local-Plan" TargetMode="External"/><Relationship Id="rId16" Type="http://schemas.openxmlformats.org/officeDocument/2006/relationships/hyperlink" Target="http://www.southeastlincslocalplan.org/wp-content/uploads/2017/06/Local-Development-Scheme-June-2017.pdf" TargetMode="External"/><Relationship Id="rId221" Type="http://schemas.openxmlformats.org/officeDocument/2006/relationships/hyperlink" Target="https://www-cloudfront.allerdale.gov.uk/media/filer_public/0c/6c/0c6cc6af-1995-4c68-94b4-2a3b5c5974ac/local_development_scheme_sept_2018.pdf" TargetMode="External"/><Relationship Id="rId319" Type="http://schemas.openxmlformats.org/officeDocument/2006/relationships/hyperlink" Target="https://www.torridge.gov.uk/CHttpHandler.ashx?id=16713&amp;p=0" TargetMode="External"/><Relationship Id="rId526" Type="http://schemas.openxmlformats.org/officeDocument/2006/relationships/hyperlink" Target="https://democracy.canterbury.gov.uk/documents/s105163/Local%20Development%20Scheme.pdf" TargetMode="External"/><Relationship Id="rId733" Type="http://schemas.openxmlformats.org/officeDocument/2006/relationships/hyperlink" Target="https://mhclg.sharepoint.com/sites/DevelopmentPlans/Shared%20Documents/Data%20and%20Analysis/Planning%20Data%20Unit/LDS%20&amp;%20Reg%2018%20Monitoring/LDS%20Screenshots/NOR20-%20North%20Norfolk%20LDS%202020.PNG" TargetMode="External"/><Relationship Id="rId16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EL%20-%20Melton%20LDS%2EPNG&amp;parent=%2Fsites%2FDevelopmentPlans%2FShared%20Documents%2FData%20and%20Analysis%2FPlanning%20Data%20Unit%2FData%20Project%2FShort-term%20Solution%2FLDS%20Approach%2FLDS%20screen%20captures" TargetMode="External"/><Relationship Id="rId372" Type="http://schemas.openxmlformats.org/officeDocument/2006/relationships/hyperlink" Target="https://mhclg.sharepoint.com/:i:/s/DevelopmentPlans/EdXOIVMpvKpFr4e6nclOwPkBdRoGq5LICFl2g7OVkA2sIw?e=0ba9GA" TargetMode="External"/><Relationship Id="rId677" Type="http://schemas.openxmlformats.org/officeDocument/2006/relationships/hyperlink" Target="https://www.southessexplan.co.uk/south-essex-plan/what-are-we-doing" TargetMode="External"/><Relationship Id="rId232" Type="http://schemas.openxmlformats.org/officeDocument/2006/relationships/hyperlink" Target="https://mhclg.sharepoint.com/:i:/s/DevelopmentPlans/EYHianW9MDhGn9C0vx2r_lgBSGYbRRXbUeRaGUIkLoIS2A?e=ebS92f" TargetMode="External"/><Relationship Id="rId27" Type="http://schemas.openxmlformats.org/officeDocument/2006/relationships/hyperlink" Target="https://www.sunderland.gov.uk/media/21098/Local-Plan-Local-Development-Scheme-2018-2020/pdf/Local_Plan_-_Local_Development_Scheme_2018-2020.pdf?m=636837652922770000" TargetMode="External"/><Relationship Id="rId537" Type="http://schemas.openxmlformats.org/officeDocument/2006/relationships/hyperlink" Target="https://www.threerivers.gov.uk/download?id=43399" TargetMode="External"/><Relationship Id="rId744" Type="http://schemas.openxmlformats.org/officeDocument/2006/relationships/hyperlink" Target="https://www.harrow.gov.uk/planning-developments/local-development-scheme?documentId=12692&amp;categoryId=210273" TargetMode="External"/><Relationship Id="rId80" Type="http://schemas.openxmlformats.org/officeDocument/2006/relationships/hyperlink" Target="https://www.calderdale.gov.uk/v2/sites/default/files/LDS_21-june-2018.pdf" TargetMode="External"/><Relationship Id="rId176" Type="http://schemas.openxmlformats.org/officeDocument/2006/relationships/hyperlink" Target="https://www.towerhamlets.gov.uk/Documents/Planning-and-building-control/Strategic-Planning/Monitoring-and-evaluation/Draft_2017_LDS_V2.pdf" TargetMode="External"/><Relationship Id="rId383" Type="http://schemas.openxmlformats.org/officeDocument/2006/relationships/hyperlink" Target="https://www.lbhf.gov.uk/planning/planning-policy/local-development-scheme-lds" TargetMode="External"/><Relationship Id="rId590" Type="http://schemas.openxmlformats.org/officeDocument/2006/relationships/hyperlink" Target="https://www.greatermanchester-ca.gov.uk/what-we-do/housing/greater-manchester-spatial-framework/gmsf-consultation/" TargetMode="External"/><Relationship Id="rId604" Type="http://schemas.openxmlformats.org/officeDocument/2006/relationships/hyperlink" Target="https://www.bristol.gov.uk/planning-and-building-regulations/local-plan-review" TargetMode="External"/><Relationship Id="rId243" Type="http://schemas.openxmlformats.org/officeDocument/2006/relationships/hyperlink" Target="http://www.southeastlincslocalplan.org/wp-content/uploads/2017/06/Local-Development-Scheme-June-2017.pdf" TargetMode="External"/><Relationship Id="rId450" Type="http://schemas.openxmlformats.org/officeDocument/2006/relationships/hyperlink" Target="https://mhclg.sharepoint.com/sites/DevelopmentPlans/Shared%20Documents/Data%20and%20Analysis/LDS%20Approach/LDS%20screen%20captures/BOU-2018%20Bournemouth%20LDS.png" TargetMode="External"/><Relationship Id="rId688" Type="http://schemas.openxmlformats.org/officeDocument/2006/relationships/hyperlink" Target="https://centrallocalplan.lancashire.gov.uk/documents/local-development-scheme/" TargetMode="External"/><Relationship Id="rId38" Type="http://schemas.openxmlformats.org/officeDocument/2006/relationships/hyperlink" Target="https://www.uttlesford.gov.uk/article/4969/Local-Development-Scheme" TargetMode="External"/><Relationship Id="rId103" Type="http://schemas.openxmlformats.org/officeDocument/2006/relationships/hyperlink" Target="https://www.stoke.gov.uk/jointlocalplan" TargetMode="External"/><Relationship Id="rId310" Type="http://schemas.openxmlformats.org/officeDocument/2006/relationships/hyperlink" Target="https://mhclg.sharepoint.com/:i:/s/DevelopmentPlans/EQA_Eq-D829EjvacvfHRPVcBJn9e5-q5Cz6ZtH9JYYdn3Q?e=TaEgnE" TargetMode="External"/><Relationship Id="rId548" Type="http://schemas.openxmlformats.org/officeDocument/2006/relationships/hyperlink" Target="https://mhclg.sharepoint.com/sites/DevelopmentPlans/Shared%20Documents/Data%20and%20Analysis/Planning%20Data%20Unit/LDS%20&amp;%20Reg%2018%20Monitoring/LDS%20Screenshots/BAR20%20-%20Barnet%20LDS%20Jan%202020.PNG" TargetMode="External"/><Relationship Id="rId91" Type="http://schemas.openxmlformats.org/officeDocument/2006/relationships/hyperlink" Target="http://www.efdclocalplan.org/wp-content/uploads/2019/01/EB101A-Local-Development-Scheme-November-2018.pdf" TargetMode="External"/><Relationship Id="rId187" Type="http://schemas.openxmlformats.org/officeDocument/2006/relationships/hyperlink" Target="https://mhclg.sharepoint.com/:i:/s/DevelopmentPlans/EdKzUEsHJfJMqKm8A4J9RiUBtsOMxbTn0mwAll_58A7SzQ?e=XPyo3T" TargetMode="External"/><Relationship Id="rId394" Type="http://schemas.openxmlformats.org/officeDocument/2006/relationships/hyperlink" Target="https://mhclg.sharepoint.com/:i:/s/DevelopmentPlans/EVSU6C74LplJuEMEyQasODoBtUHZ5mdhlWsqQbcXgOC_dw?e=jdeN6P" TargetMode="External"/><Relationship Id="rId408" Type="http://schemas.openxmlformats.org/officeDocument/2006/relationships/hyperlink" Target="https://mhclg.sharepoint.com/:i:/s/DevelopmentPlans/EZOCmQaa59ZOnhiVfDacPhkBnP1m-rw9IqfviA_9msNbwQ?e=AjLNQi" TargetMode="External"/><Relationship Id="rId615" Type="http://schemas.openxmlformats.org/officeDocument/2006/relationships/hyperlink" Target="https://secure.manchester.gov.uk/news/article/8337/manchester_s_major_review_of_its_local_plan_begins" TargetMode="External"/><Relationship Id="rId254" Type="http://schemas.openxmlformats.org/officeDocument/2006/relationships/hyperlink" Target="https://www.bromley.gov.uk/downloads/file/1801/local_development_scheme_version_september_2017" TargetMode="External"/><Relationship Id="rId699" Type="http://schemas.openxmlformats.org/officeDocument/2006/relationships/hyperlink" Target="https://consultations.leicester.gov.uk/sec/local-plan-2019-2036/supporting_documents/Draft%20Local%20Plan.pdf" TargetMode="External"/><Relationship Id="rId49" Type="http://schemas.openxmlformats.org/officeDocument/2006/relationships/hyperlink" Target="https://www.ashfield.gov.uk/residents/planning-building-control-and-land-charges/forward-planning/local-development-scheme/" TargetMode="External"/><Relationship Id="rId114"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TargetMode="External"/><Relationship Id="rId461" Type="http://schemas.openxmlformats.org/officeDocument/2006/relationships/hyperlink" Target="https://mhclg.sharepoint.com/sites/DevelopmentPlans/Shared%20Documents/Data%20and%20Analysis/LDS%20Approach/LDS%20screen%20captures/WOR19%20-%20Worthing%20LDS%20April%202019.PNG" TargetMode="External"/><Relationship Id="rId559" Type="http://schemas.openxmlformats.org/officeDocument/2006/relationships/hyperlink" Target="https://www.breckland.gov.uk/local-plan-timetable" TargetMode="External"/><Relationship Id="rId198" Type="http://schemas.openxmlformats.org/officeDocument/2006/relationships/hyperlink" Target="https://www.plymouth.gov.uk/planningandbuildingcontrol/localdevelopmentscheme" TargetMode="External"/><Relationship Id="rId321" Type="http://schemas.openxmlformats.org/officeDocument/2006/relationships/hyperlink" Target="http://www.whitehorsedc.gov.uk/services-and-advice/planning-and-building/planning-policy" TargetMode="External"/><Relationship Id="rId419" Type="http://schemas.openxmlformats.org/officeDocument/2006/relationships/hyperlink" Target="https://dmbcpublicwebsite.blob.core.windows.net/media/Default/Planning/Documents/Local%20Plan/LDS%20March%202019.pdf" TargetMode="External"/><Relationship Id="rId626" Type="http://schemas.openxmlformats.org/officeDocument/2006/relationships/hyperlink" Target="https://futuremolevalley.org/" TargetMode="External"/><Relationship Id="rId265" Type="http://schemas.openxmlformats.org/officeDocument/2006/relationships/hyperlink" Target="https://www.nuneatonandbedworth.gov.uk/downloads/file/2816/local_development_scheme_2018" TargetMode="External"/><Relationship Id="rId472" Type="http://schemas.openxmlformats.org/officeDocument/2006/relationships/hyperlink" Target="https://mhclg.sharepoint.com/:i:/r/sites/DevelopmentPlans/Shared%20Documents/Data%20and%20Analysis/Planning%20Data%20Unit/Data%20Project/Short-term%20Solution/LDS%20Approach/LDS%20screen%20captures/ROS18%20-%20Rossendale%20LDS%202018.PNG?csf=1&amp;e=7bH3uI" TargetMode="External"/><Relationship Id="rId125" Type="http://schemas.openxmlformats.org/officeDocument/2006/relationships/hyperlink" Target="https://mhclg.sharepoint.com/sites/DevelopmentPlans/Shared%20Documents/Data%20and%20Analysis/LDS%20Approach/LDS%20screen%20captures/GUI18%20-%20Guildford%20LDS%202018.PNG" TargetMode="External"/><Relationship Id="rId332" Type="http://schemas.openxmlformats.org/officeDocument/2006/relationships/hyperlink" Target="https://my.northtyneside.gov.uk/category/1149/planning-policy-timetable-and-consultation-guidance" TargetMode="External"/><Relationship Id="rId637" Type="http://schemas.openxmlformats.org/officeDocument/2006/relationships/hyperlink" Target="https://www.bournemouth.gov.uk/planningbuilding/PlanningPolicy/bcp-local-plan/bcp-local-plan-docs/bcp-local-development-scheme.pdf" TargetMode="External"/><Relationship Id="rId276" Type="http://schemas.openxmlformats.org/officeDocument/2006/relationships/hyperlink" Target="https://www.southdowns.gov.uk/planning/national-park-local-plan/" TargetMode="External"/><Relationship Id="rId483" Type="http://schemas.openxmlformats.org/officeDocument/2006/relationships/hyperlink" Target="https://www.midsussex.gov.uk/planning-building/consultation-monitoring/" TargetMode="External"/><Relationship Id="rId690" Type="http://schemas.openxmlformats.org/officeDocument/2006/relationships/hyperlink" Target="https://centrallocalplan.lancashire.gov.uk/documents/local-development-scheme/" TargetMode="External"/><Relationship Id="rId704" Type="http://schemas.openxmlformats.org/officeDocument/2006/relationships/hyperlink" Target="https://www.darlington.gov.uk/environment-and-planning/planning/planning-and-environmental-policy/other-statutory-documents/local-development-scheme/" TargetMode="External"/><Relationship Id="rId40" Type="http://schemas.openxmlformats.org/officeDocument/2006/relationships/hyperlink" Target="https://mhclg.sharepoint.com/:i:/s/DevelopmentPlans/EbDQiR5935ZLjdhFioVzrzgBh-aTk3vxm0VkBv260OJwXg?e=KlY36A" TargetMode="External"/><Relationship Id="rId136" Type="http://schemas.openxmlformats.org/officeDocument/2006/relationships/hyperlink" Target="http://www.scilly.gov.uk/planning-development/local-plan-review" TargetMode="External"/><Relationship Id="rId343" Type="http://schemas.openxmlformats.org/officeDocument/2006/relationships/hyperlink" Target="https://mhclg.sharepoint.com/:i:/s/DevelopmentPlans/EfRh_HdSeFJDjhzOkB926kEBeYylQWZ4VCLe3yXWGKI8LQ?e=vuB1UU" TargetMode="External"/><Relationship Id="rId550" Type="http://schemas.openxmlformats.org/officeDocument/2006/relationships/hyperlink" Target="http://democracy.sheffield.gov.uk/documents/s36979/Local%20Development%20Scheme.pdf" TargetMode="External"/><Relationship Id="rId203" Type="http://schemas.openxmlformats.org/officeDocument/2006/relationships/hyperlink" Target="https://www.staffsmoorlands.gov.uk/media/2923/Local-Development-Scheme-2018/pdf/Local_Development_Scheme_2018.pdf" TargetMode="External"/><Relationship Id="rId648" Type="http://schemas.openxmlformats.org/officeDocument/2006/relationships/hyperlink" Target="https://www.cornwall.gov.uk/environment-and-planning/planning/planning-policy/adopted-plans/local-development-scheme/" TargetMode="External"/><Relationship Id="rId287" Type="http://schemas.openxmlformats.org/officeDocument/2006/relationships/hyperlink" Target="http://democratic.bracknell-forest.gov.uk/documents/s130421/Revised%20Local%20Development%20Scheme%202019-2022%20Appendix%20A%2021012019%20Environment%20Portfolio%20Review%20Group.pdf" TargetMode="External"/><Relationship Id="rId410" Type="http://schemas.openxmlformats.org/officeDocument/2006/relationships/hyperlink" Target="http://moderngoveddc.christchurchandeastdorset.gov.uk/documents/s4264/Appendix%201.pdf" TargetMode="External"/><Relationship Id="rId494" Type="http://schemas.openxmlformats.org/officeDocument/2006/relationships/hyperlink" Target="https://www.southhams.gov.uk/media/1976/Joint-Local-Plan-LDS-December-2016/pdf/161219_JLP_Local_Development_Scheme_FINAL.pdf" TargetMode="External"/><Relationship Id="rId508" Type="http://schemas.openxmlformats.org/officeDocument/2006/relationships/hyperlink" Target="https://www.ribblevalley.gov.uk/download/downloads/id/11305/local_development_scheme_2019.pdf" TargetMode="External"/><Relationship Id="rId715" Type="http://schemas.openxmlformats.org/officeDocument/2006/relationships/hyperlink" Target="https://mhclg.sharepoint.com/:i:/s/DevelopmentPlans/ESZkkF4-eExDvXVgBCRrveEBxvZZw9TgSVxkR7rPM7nvXg?e=OtHcSc" TargetMode="External"/><Relationship Id="rId14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ISL16%20-%20Islington%20LDS%202016%2EPNG&amp;parent=%2Fsites%2FDevelopmentPlans%2FShared%20Documents%2FData%20and%20Analysis%2FPlanning%20Data%20Unit%2FData%20Project%2FShort-term%20Solution%2FLDS%20Approach%2FLDS%20screen%20captures" TargetMode="External"/><Relationship Id="rId354" Type="http://schemas.openxmlformats.org/officeDocument/2006/relationships/hyperlink" Target="https://www.redbridge.gov.uk/media/5781/lbr-116-redbridge-lds-2017.pdf" TargetMode="External"/><Relationship Id="rId51" Type="http://schemas.openxmlformats.org/officeDocument/2006/relationships/hyperlink" Target="https://mhclg.sharepoint.com/:i:/s/DevelopmentPlans/EbRN3UvxrPtCvA42NNgM_KMBllGDQuixSJV635pkLwwJLQ?e=jrYtPL" TargetMode="External"/><Relationship Id="rId561" Type="http://schemas.openxmlformats.org/officeDocument/2006/relationships/hyperlink" Target="https://www.adur-worthing.gov.uk/media/media,98763,en.pdf" TargetMode="External"/><Relationship Id="rId659" Type="http://schemas.openxmlformats.org/officeDocument/2006/relationships/hyperlink" Target="https://beta.bathnes.gov.uk/planning-consultation-local-plan-partial-update-and-statement-community-involvement" TargetMode="External"/><Relationship Id="rId214" Type="http://schemas.openxmlformats.org/officeDocument/2006/relationships/hyperlink" Target="https://mhclg.sharepoint.com/Downloads/Local_Development_Scheme_2017.pdf" TargetMode="External"/><Relationship Id="rId298" Type="http://schemas.openxmlformats.org/officeDocument/2006/relationships/hyperlink" Target="https://www.chesterfield.gov.uk/planning-and-building-control/planning-policy-and-the-local-plan/local-development-scheme.aspx" TargetMode="External"/><Relationship Id="rId421" Type="http://schemas.openxmlformats.org/officeDocument/2006/relationships/hyperlink" Target="https://mhclg.sharepoint.com/sites/DevelopmentPlans/Shared%20Documents/Data%20and%20Analysis/LDS%20Approach/LDS%20screen%20captures/DON19%20-%20Doncaster%20LDS%202019.PNG" TargetMode="External"/><Relationship Id="rId519" Type="http://schemas.openxmlformats.org/officeDocument/2006/relationships/hyperlink" Target="https://www.lakedistrict.gov.uk/planning/local-plan-review/evidence" TargetMode="External"/><Relationship Id="rId15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 TargetMode="External"/><Relationship Id="rId726" Type="http://schemas.openxmlformats.org/officeDocument/2006/relationships/hyperlink" Target="https://mhclg.sharepoint.com/sites/DevelopmentPlans/Shared%20Documents/Data%20and%20Analysis/Planning%20Data%20Unit/LDS%20&amp;%20Reg%2018%20Monitoring/LDS%20Screenshots/BAB%20&amp;%20MSLK%20-%20Babergh%20&amp;%20Mid%20Suffolk%20LDS%20July%202020.PNG" TargetMode="External"/><Relationship Id="rId62" Type="http://schemas.openxmlformats.org/officeDocument/2006/relationships/hyperlink" Target="https://www.barrowbc.gov.uk/residents/planning/planning-policy/examination-of-local-plan/examination-library/supporting-documents/" TargetMode="External"/><Relationship Id="rId365" Type="http://schemas.openxmlformats.org/officeDocument/2006/relationships/hyperlink" Target="https://mhclg.sharepoint.com/:i:/s/DevelopmentPlans/EZLwrLtowyVBnoOZg--Brf0BJrdemp2ZumIgH-uT9NAojA?e=rfRKh7" TargetMode="External"/><Relationship Id="rId572" Type="http://schemas.openxmlformats.org/officeDocument/2006/relationships/hyperlink" Target="https://www.lbbd.gov.uk/sites/default/files/attachments/Local-Development-Scheme-Oct-2019.pdf"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calderdale.gov.uk/v2/residents/environment-planning-and-building/planning/planning-policy/local-plan/local-plan" TargetMode="External"/><Relationship Id="rId299" Type="http://schemas.openxmlformats.org/officeDocument/2006/relationships/hyperlink" Target="https://www.sutton.gov.uk/-/the-local-plan" TargetMode="External"/><Relationship Id="rId21" Type="http://schemas.openxmlformats.org/officeDocument/2006/relationships/hyperlink" Target="https://mhclg.sharepoint.com/:i:/s/DevelopmentPlans/EdAQUph8KtpMpGki4OyYDaIB7LOQdLDOIvO8McAs9UqlMg?e=c7JhQp" TargetMode="External"/><Relationship Id="rId63" Type="http://schemas.openxmlformats.org/officeDocument/2006/relationships/hyperlink" Target="https://www.redcar-cleveland.gov.uk/resident/planning-and-building/strategic%20planning/Pages/local-development-scheme.aspx" TargetMode="External"/><Relationship Id="rId159" Type="http://schemas.openxmlformats.org/officeDocument/2006/relationships/hyperlink" Target="https://www.cornwall.gov.uk/environment-and-planning/planning/planning-policy/adopted-plans/local-development-scheme/" TargetMode="External"/><Relationship Id="rId324" Type="http://schemas.openxmlformats.org/officeDocument/2006/relationships/hyperlink" Target="https://www.braintree.gov.uk/homepage/116/local-development-scheme-download" TargetMode="External"/><Relationship Id="rId366" Type="http://schemas.openxmlformats.org/officeDocument/2006/relationships/hyperlink" Target="https://www.braintree.gov.uk/homepage/116/local-development-scheme-download" TargetMode="External"/><Relationship Id="rId170" Type="http://schemas.openxmlformats.org/officeDocument/2006/relationships/hyperlink" Target="https://www.elmbridge.gov.uk/planning/new-local-plan/new-local-plan-timetable" TargetMode="External"/><Relationship Id="rId226" Type="http://schemas.openxmlformats.org/officeDocument/2006/relationships/hyperlink" Target="https://www.e-lindsey.gov.uk/article/6201/Local-Development-Scheme" TargetMode="External"/><Relationship Id="rId268" Type="http://schemas.openxmlformats.org/officeDocument/2006/relationships/hyperlink" Target="https://www.cotswold.gov.uk/planning-and-building/planning-policy/local-plan-update-and-supporting-information/" TargetMode="External"/><Relationship Id="rId32" Type="http://schemas.openxmlformats.org/officeDocument/2006/relationships/hyperlink" Target="https://mhclg.sharepoint.com/sites/DevelopmentPlans/Shared%20Documents/Data%20and%20Analysis/LDS%20Approach/LDS%20screen%20captures/LIV18%20-%20Liverpool%20LDS%202018.PNG" TargetMode="External"/><Relationship Id="rId74" Type="http://schemas.openxmlformats.org/officeDocument/2006/relationships/hyperlink" Target="http://www.southeastlincslocalplan.org/wp-content/uploads/2017/06/Local-Development-Scheme-June-2017.pdf" TargetMode="External"/><Relationship Id="rId128" Type="http://schemas.openxmlformats.org/officeDocument/2006/relationships/hyperlink" Target="https://www.ipswich.gov.uk/content/local-development-scheme" TargetMode="External"/><Relationship Id="rId335" Type="http://schemas.openxmlformats.org/officeDocument/2006/relationships/hyperlink" Target="https://www.fenland.gov.uk/newlocalplan" TargetMode="External"/><Relationship Id="rId377" Type="http://schemas.openxmlformats.org/officeDocument/2006/relationships/hyperlink" Target="https://www.whitehorsedc.gov.uk/vale-of-white-horse-district-council/planning-and-development/local-plan-and-planning-policies/lds/" TargetMode="External"/><Relationship Id="rId5" Type="http://schemas.openxmlformats.org/officeDocument/2006/relationships/hyperlink" Target="https://www.northumberland.gov.uk/NorthumberlandCountyCouncil/media/Planning-and-Building/planning%20policy/Local%20Plan/Local-Development-Scheme-2018-2021-April-2018.pdf" TargetMode="External"/><Relationship Id="rId181" Type="http://schemas.openxmlformats.org/officeDocument/2006/relationships/hyperlink" Target="https://www.southderbyshire.gov.uk/our-services/planning-and-building-control/planning/planning-policy/monitoring" TargetMode="External"/><Relationship Id="rId237" Type="http://schemas.openxmlformats.org/officeDocument/2006/relationships/hyperlink" Target="https://beta.southglos.gov.uk/local-plan-delivery-programme" TargetMode="External"/><Relationship Id="rId402" Type="http://schemas.openxmlformats.org/officeDocument/2006/relationships/hyperlink" Target="https://www.westminster.gov.uk/media/document/westminster-local-development-scheme-" TargetMode="External"/><Relationship Id="rId279" Type="http://schemas.openxmlformats.org/officeDocument/2006/relationships/hyperlink" Target="https://beta.bathnes.gov.uk/policy-and-documents-library/future-policy-local-plan" TargetMode="External"/><Relationship Id="rId43" Type="http://schemas.openxmlformats.org/officeDocument/2006/relationships/hyperlink" Target="https://www.midsussex.gov.uk/planning-building/mid-sussex-district-plan/district-plan-review/" TargetMode="External"/><Relationship Id="rId139" Type="http://schemas.openxmlformats.org/officeDocument/2006/relationships/hyperlink" Target="https://www.broxbourne.gov.uk/resident-planning-and-building-planning-policy/pre-submission-local-plan-regulation-19-stage" TargetMode="External"/><Relationship Id="rId290" Type="http://schemas.openxmlformats.org/officeDocument/2006/relationships/hyperlink" Target="https://www.gosport.gov.uk/lds" TargetMode="External"/><Relationship Id="rId304" Type="http://schemas.openxmlformats.org/officeDocument/2006/relationships/hyperlink" Target="https://www.southtyneside.gov.uk/article/13049/Local-Development-Scheme" TargetMode="External"/><Relationship Id="rId346" Type="http://schemas.openxmlformats.org/officeDocument/2006/relationships/hyperlink" Target="https://democracy.bathnes.gov.uk/documents/s80251/E3497%20-%20Local%20Plan%20Options%20Consultation%20and%20Local%20Development%20Scheme.pdf" TargetMode="External"/><Relationship Id="rId388" Type="http://schemas.openxmlformats.org/officeDocument/2006/relationships/hyperlink" Target="https://mhclg.sharepoint.com/:i:/s/DevelopmentPlans/EcoJpGOXZP5GspPy9mWFYqMBK0-gGCMqP8JIeslrLqD2sA?e=JAbxbM" TargetMode="External"/><Relationship Id="rId85" Type="http://schemas.openxmlformats.org/officeDocument/2006/relationships/hyperlink" Target="https://www.swale.gov.uk/the-emerging-local-plan/" TargetMode="External"/><Relationship Id="rId15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ISL16%20-%20Islington%20LDS%202016%2EPNG&amp;parent=%2Fsites%2FDevelopmentPlans%2FShared%20Documents%2FData%20and%20Analysis%2FPlanning%20Data%20Unit%2FData%20Project%2FShort-term%20Solution%2FLDS%20Approach%2FLDS%20screen%20captures" TargetMode="External"/><Relationship Id="rId192" Type="http://schemas.openxmlformats.org/officeDocument/2006/relationships/hyperlink" Target="https://www.wyre.gov.uk/downloads/file/1271/local-development-scheme-lds-november-2021" TargetMode="External"/><Relationship Id="rId206" Type="http://schemas.openxmlformats.org/officeDocument/2006/relationships/hyperlink" Target="https://www.adur-worthing.gov.uk/media/Media,98763,smxx.pdf" TargetMode="External"/><Relationship Id="rId413" Type="http://schemas.openxmlformats.org/officeDocument/2006/relationships/hyperlink" Target="https://www.cherwell.gov.uk/info/33/planning-policy/382/local-development-scheme" TargetMode="External"/><Relationship Id="rId248" Type="http://schemas.openxmlformats.org/officeDocument/2006/relationships/hyperlink" Target="https://www.derby.gov.uk/environment-and-planning/planning/local-plan/emerging/" TargetMode="External"/><Relationship Id="rId12" Type="http://schemas.openxmlformats.org/officeDocument/2006/relationships/hyperlink" Target="https://www.copeland.gov.uk/attachments/copeland-local-development-scheme-2020" TargetMode="External"/><Relationship Id="rId108" Type="http://schemas.openxmlformats.org/officeDocument/2006/relationships/hyperlink" Target="https://www.north-herts.gov.uk/home/planning/planning-policy/local-plan/local-development-scheme" TargetMode="External"/><Relationship Id="rId315" Type="http://schemas.openxmlformats.org/officeDocument/2006/relationships/hyperlink" Target="http://www.york.gov.uk/downloads/file/14740/local_development_scheme_november_2017" TargetMode="External"/><Relationship Id="rId357" Type="http://schemas.openxmlformats.org/officeDocument/2006/relationships/hyperlink" Target="https://www.sevenoaks.gov.uk/directory_record/8/local_development_scheme" TargetMode="External"/><Relationship Id="rId54" Type="http://schemas.openxmlformats.org/officeDocument/2006/relationships/hyperlink" Target="https://www.pendle.gov.uk/downloads/file/7888/local_development_scheme_seventh_revision_2022" TargetMode="External"/><Relationship Id="rId96" Type="http://schemas.openxmlformats.org/officeDocument/2006/relationships/hyperlink" Target="https://mhclg.sharepoint.com/:i:/s/DevelopmentPlans/Eeon4XBpRiBKvTu7ctav48MBJREaG1JnKwxwOqC3FuLwbg?e=8xl7kN" TargetMode="External"/><Relationship Id="rId161" Type="http://schemas.openxmlformats.org/officeDocument/2006/relationships/hyperlink" Target="http://www.easthants.gov.uk/planning-policy/local-plan-timetable" TargetMode="External"/><Relationship Id="rId217" Type="http://schemas.openxmlformats.org/officeDocument/2006/relationships/hyperlink" Target="https://milton-keynes.moderngov.co.uk/Data/Delegated%20Decisions/202203221733/Agenda/Publication%20of%20Local%20Development%20Scheme%202022_Annex.pdf" TargetMode="External"/><Relationship Id="rId399" Type="http://schemas.openxmlformats.org/officeDocument/2006/relationships/hyperlink" Target="https://www.westoxon.gov.uk/planning-and-building/planning-policy/local-development-framework/" TargetMode="External"/><Relationship Id="rId259" Type="http://schemas.openxmlformats.org/officeDocument/2006/relationships/hyperlink" Target="https://www.waverley.gov.uk/Services/Planning-and-building/Planning-strategies-and-policies/Local-plan/Local-plan-timetable-Local-Development-Scheme" TargetMode="External"/><Relationship Id="rId23" Type="http://schemas.openxmlformats.org/officeDocument/2006/relationships/hyperlink" Target="https://www.hillingdon.gov.uk/local-development-scheme" TargetMode="External"/><Relationship Id="rId11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L18%20-%20Calderdale%20LDS%202018%2EPNG&amp;parent=%2Fsites%2FDevelopmentPlans%2FShared%20Documents%2FData%20and%20Analysis%2FPlanning%20Data%20Unit%2FData%20Project%2FShort-term%20Solution%2FLDS%20Approach%2FLDS%20screen%20captures" TargetMode="External"/><Relationship Id="rId270" Type="http://schemas.openxmlformats.org/officeDocument/2006/relationships/hyperlink" Target="https://www.stockport.gov.uk/stockport-local-development-scheme/introduction-stockport-local-development-scheme" TargetMode="External"/><Relationship Id="rId326" Type="http://schemas.openxmlformats.org/officeDocument/2006/relationships/hyperlink" Target="https://www.canterbury.gov.uk/planning-and-building/new-local-plan-2040/local-plan-evidence-strategies/" TargetMode="External"/><Relationship Id="rId65" Type="http://schemas.openxmlformats.org/officeDocument/2006/relationships/hyperlink" Target="https://www.rossendale.gov.uk/downloads/file/14598/local_development_scheme" TargetMode="External"/><Relationship Id="rId130" Type="http://schemas.openxmlformats.org/officeDocument/2006/relationships/hyperlink" Target="https://www.bexley.gov.uk/services/planning-and-building-control/planning-policy/technical-documents" TargetMode="External"/><Relationship Id="rId368" Type="http://schemas.openxmlformats.org/officeDocument/2006/relationships/hyperlink" Target="https://www.sutton.gov.uk/-/the-local-plan" TargetMode="External"/><Relationship Id="rId172" Type="http://schemas.openxmlformats.org/officeDocument/2006/relationships/hyperlink" Target="https://www.sstaffs.gov.uk/planning/local-development-scheme.cfm" TargetMode="External"/><Relationship Id="rId228" Type="http://schemas.openxmlformats.org/officeDocument/2006/relationships/hyperlink" Target="https://www.bcpcouncil.gov.uk/Council-and-Democratic/Consultation-And-Research/Consultations/BCP-Council-Local-Plan.aspx" TargetMode="External"/><Relationship Id="rId281" Type="http://schemas.openxmlformats.org/officeDocument/2006/relationships/hyperlink" Target="https://www.wolverhampton.gov.uk/planning/planning-policies/local-development-scheme-lds" TargetMode="External"/><Relationship Id="rId337" Type="http://schemas.openxmlformats.org/officeDocument/2006/relationships/hyperlink" Target="https://www.west-norfolk.gov.uk/info/20214/emerging_local_plan_review/500/local_development_scheme" TargetMode="External"/><Relationship Id="rId34" Type="http://schemas.openxmlformats.org/officeDocument/2006/relationships/hyperlink" Target="https://www.queenelizabetholympicpark.co.uk/-/media/lldc/planning/local-development-scheme-2017.ashx?la=en" TargetMode="External"/><Relationship Id="rId76" Type="http://schemas.openxmlformats.org/officeDocument/2006/relationships/hyperlink" Target="https://www.southhams.gov.uk/article/3869/How-We-Make-Our-Plans" TargetMode="External"/><Relationship Id="rId141" Type="http://schemas.openxmlformats.org/officeDocument/2006/relationships/hyperlink" Target="https://www.tendringdc.gov.uk/planning/local-plans-and-policies/view-our-local-plan/local-development-scheme" TargetMode="External"/><Relationship Id="rId379" Type="http://schemas.openxmlformats.org/officeDocument/2006/relationships/hyperlink" Target="https://www.rugby.gov.uk/documents/20124/6779139/Local_Plan_Issues_and_Options_document.pdf/758ea4a1-eb3a-c809-3936-3a5d53b78b72?t=1702375027220" TargetMode="External"/><Relationship Id="rId7" Type="http://schemas.openxmlformats.org/officeDocument/2006/relationships/hyperlink" Target="https://www.northumberlandnationalpark.org.uk/planning/planning-policy/local-plan/" TargetMode="External"/><Relationship Id="rId183" Type="http://schemas.openxmlformats.org/officeDocument/2006/relationships/hyperlink" Target="https://www.rochford.gov.uk/planning-and-building/planning-policy/new-local-plan" TargetMode="External"/><Relationship Id="rId239" Type="http://schemas.openxmlformats.org/officeDocument/2006/relationships/hyperlink" Target="https://www.chelmsford.gov.uk/planning-and-building-control/planning-policy-and-local-plan/local-plan-review-2022/" TargetMode="External"/><Relationship Id="rId390" Type="http://schemas.openxmlformats.org/officeDocument/2006/relationships/hyperlink" Target="https://www.reigate-banstead.gov.uk/downloads/file/5400/local_development_scheme_revised_february_2019" TargetMode="External"/><Relationship Id="rId404" Type="http://schemas.openxmlformats.org/officeDocument/2006/relationships/hyperlink" Target="https://www.westminster.gov.uk/media/document/westminster-local-development-scheme-" TargetMode="External"/><Relationship Id="rId250" Type="http://schemas.openxmlformats.org/officeDocument/2006/relationships/hyperlink" Target="https://www.hounslow.gov.uk/info/20167/local_plan/2483/local_development_scheme" TargetMode="External"/><Relationship Id="rId292" Type="http://schemas.openxmlformats.org/officeDocument/2006/relationships/hyperlink" Target="https://www.westlancs.gov.uk/planning/planning-policy/the-local-plan/the-local-plan-2023-2040.aspx" TargetMode="External"/><Relationship Id="rId306" Type="http://schemas.openxmlformats.org/officeDocument/2006/relationships/hyperlink" Target="https://surreyheath.moderngov.co.uk/documents/g4146/Public%20reports%20pack%2019th-Mar-2024%2018.30%20Executive.pdf?T=10" TargetMode="External"/><Relationship Id="rId45" Type="http://schemas.openxmlformats.org/officeDocument/2006/relationships/hyperlink" Target="https://mhclg.sharepoint.com/cbutcher/Downloads/Local_Development_Scheme_October_2017.pdf" TargetMode="External"/><Relationship Id="rId87" Type="http://schemas.openxmlformats.org/officeDocument/2006/relationships/hyperlink" Target="https://www.tendringdc.gov.uk/planning/local-plans-and-policies/view-our-local-plan/local-development-scheme" TargetMode="External"/><Relationship Id="rId110" Type="http://schemas.openxmlformats.org/officeDocument/2006/relationships/hyperlink" Target="https://mhclg.sharepoint.com/sites/DevelopmentPlans/Shared%20Documents/Data%20and%20Analysis/LDS%20Approach/LDS%20screen%20captures/NHE-2017%20North%20Herts%20LDS.png" TargetMode="External"/><Relationship Id="rId348" Type="http://schemas.openxmlformats.org/officeDocument/2006/relationships/hyperlink" Target="https://www.hillingdon.gov.uk/local-plan" TargetMode="External"/><Relationship Id="rId152" Type="http://schemas.openxmlformats.org/officeDocument/2006/relationships/hyperlink" Target="https://hounslow.box.com/s/nmpf9j0yk48xwu87zi5m4io2ap6svyjq" TargetMode="External"/><Relationship Id="rId194" Type="http://schemas.openxmlformats.org/officeDocument/2006/relationships/hyperlink" Target="http://www.dacorum.gov.uk/home/planning-development/planning-strategic-planning/local-development-scheme" TargetMode="External"/><Relationship Id="rId208" Type="http://schemas.openxmlformats.org/officeDocument/2006/relationships/hyperlink" Target="https://mhclg.sharepoint.com/sites/DevelopmentPlans/Shared%20Documents/Data%20and%20Analysis/Planning%20Data%20Unit/LDS%20&amp;%20Reg%2018%20Monitoring/Reg%2018%20Screenshots/Babergh%20&amp;%20Mid%20Suffolk%20R18%20Aug%202017.PNG" TargetMode="External"/><Relationship Id="rId415" Type="http://schemas.openxmlformats.org/officeDocument/2006/relationships/hyperlink" Target="https://www.eastcambs.gov.uk/local-development-framework/monitoring-and-local-development-scheme" TargetMode="External"/><Relationship Id="rId261" Type="http://schemas.openxmlformats.org/officeDocument/2006/relationships/hyperlink" Target="https://newcastle.gov.uk/sites/default/files/2019-01/local_development_scheme.pdf" TargetMode="External"/><Relationship Id="rId14" Type="http://schemas.openxmlformats.org/officeDocument/2006/relationships/hyperlink" Target="http://www.southeastlincslocalplan.org/local-development-scheme-3/" TargetMode="External"/><Relationship Id="rId56" Type="http://schemas.openxmlformats.org/officeDocument/2006/relationships/hyperlink" Target="https://www.pendle.gov.uk/info/20072/planning_policies/278/process_documents/2" TargetMode="External"/><Relationship Id="rId317" Type="http://schemas.openxmlformats.org/officeDocument/2006/relationships/hyperlink" Target="https://www.scilly.gov.uk/planning/planning-policy/local-plan-2015-2030/annual-monitoring-reports" TargetMode="External"/><Relationship Id="rId359" Type="http://schemas.openxmlformats.org/officeDocument/2006/relationships/hyperlink" Target="https://www.dorsetcouncil.gov.uk/documents/35024/282495/Dorset+Council+Local+Development+Scheme+-+March+2024.pdf/fa883252-bf8b-d9ee-d193-4617353b0821" TargetMode="External"/><Relationship Id="rId98" Type="http://schemas.openxmlformats.org/officeDocument/2006/relationships/hyperlink" Target="https://go.walsall.gov.uk/planning-and-building-control/planning-policy/local-development-scheme" TargetMode="External"/><Relationship Id="rId121" Type="http://schemas.openxmlformats.org/officeDocument/2006/relationships/hyperlink" Target="https://www.winchester.gov.uk/planning-policy/winchester-district-local-plan-2018-2038-emerging/local-development-scheme" TargetMode="External"/><Relationship Id="rId163" Type="http://schemas.openxmlformats.org/officeDocument/2006/relationships/hyperlink" Target="https://www.herefordshire.gov.uk/local-plan-1/local-development-scheme" TargetMode="External"/><Relationship Id="rId219" Type="http://schemas.openxmlformats.org/officeDocument/2006/relationships/hyperlink" Target="https://www.arun.gov.uk/local-development-scheme-2023-2025" TargetMode="External"/><Relationship Id="rId370" Type="http://schemas.openxmlformats.org/officeDocument/2006/relationships/hyperlink" Target="https://www.teignbridge.gov.uk/planning/local-plans-and-policy/local-plan-review-2020-2040/" TargetMode="External"/><Relationship Id="rId230" Type="http://schemas.openxmlformats.org/officeDocument/2006/relationships/hyperlink" Target="https://www.portsmouth.gov.uk/services/development-and-planning/planning-policy/local-development-scheme/" TargetMode="External"/><Relationship Id="rId25" Type="http://schemas.openxmlformats.org/officeDocument/2006/relationships/hyperlink" Target="https://mhclg.sharepoint.com/:i:/s/DevelopmentPlans/ET4GJjyztMBOiu-3Ta0GlmkBSwwzCJ3NHCbQ1_yjvK4htw?e=XPG9VS" TargetMode="External"/><Relationship Id="rId67" Type="http://schemas.openxmlformats.org/officeDocument/2006/relationships/hyperlink" Target="https://www.rugby.gov.uk/downloads/file/484/local_development_scheme" TargetMode="External"/><Relationship Id="rId272" Type="http://schemas.openxmlformats.org/officeDocument/2006/relationships/hyperlink" Target="https://www.hyndburnbc.gov.uk/local-development-scheme/" TargetMode="External"/><Relationship Id="rId328" Type="http://schemas.openxmlformats.org/officeDocument/2006/relationships/hyperlink" Target="https://centrallocalplan.lancashire.gov.uk/documents/local-development-scheme/" TargetMode="External"/><Relationship Id="rId132" Type="http://schemas.openxmlformats.org/officeDocument/2006/relationships/hyperlink" Target="https://www.watfordlocalplan.co.uk/timeline" TargetMode="External"/><Relationship Id="rId174" Type="http://schemas.openxmlformats.org/officeDocument/2006/relationships/hyperlink" Target="https://mhclg.sharepoint.com/sites/DevelopmentPlans/Shared%20Documents/Data%20and%20Analysis/LDS%20Approach/LDS%20screen%20captures/CRO19%20-%20Croydon%20webLDS%202019.PNG" TargetMode="External"/><Relationship Id="rId381" Type="http://schemas.openxmlformats.org/officeDocument/2006/relationships/hyperlink" Target="https://beta.southglos.gov.uk/local-plan-delivery-programme" TargetMode="External"/><Relationship Id="rId241" Type="http://schemas.openxmlformats.org/officeDocument/2006/relationships/hyperlink" Target="https://www.ambervalley.gov.uk/planning/planning-policy/local-development-scheme/" TargetMode="External"/><Relationship Id="rId36" Type="http://schemas.openxmlformats.org/officeDocument/2006/relationships/hyperlink" Target="https://www.maldon.gov.uk/downloads/download/9264/local_development_scheme" TargetMode="External"/><Relationship Id="rId283" Type="http://schemas.openxmlformats.org/officeDocument/2006/relationships/hyperlink" Target="https://districtplan.canterbury.gov.uk/" TargetMode="External"/><Relationship Id="rId339" Type="http://schemas.openxmlformats.org/officeDocument/2006/relationships/hyperlink" Target="https://www.hull.gov.uk/sites/hull/files/media/Hull%20Local%20Development%20Scheme%202021.pdf" TargetMode="External"/><Relationship Id="rId78" Type="http://schemas.openxmlformats.org/officeDocument/2006/relationships/hyperlink" Target="https://www.southhams.gov.uk/media/1976/Joint-Local-Plan-LDS-December-2016/pdf/161219_JLP_Local_Development_Scheme_FINAL.pdf" TargetMode="External"/><Relationship Id="rId101" Type="http://schemas.openxmlformats.org/officeDocument/2006/relationships/hyperlink" Target="https://www.westdevon.gov.uk/article/3457/Plymouth-and-South-West-Devon-Joint-Local-Plan" TargetMode="External"/><Relationship Id="rId143" Type="http://schemas.openxmlformats.org/officeDocument/2006/relationships/hyperlink" Target="https://mhclg.sharepoint.com/:i:/s/DevelopmentPlans/ESEAuSjB05dBg6oJ6kyD92YBx8cGEodpZVy2IKF4JuLVww?e=9CqB7A" TargetMode="External"/><Relationship Id="rId185" Type="http://schemas.openxmlformats.org/officeDocument/2006/relationships/hyperlink" Target="https://www.southtyneside.gov.uk/article/13049/Local-Development-Scheme" TargetMode="External"/><Relationship Id="rId350" Type="http://schemas.openxmlformats.org/officeDocument/2006/relationships/hyperlink" Target="https://www.southdowns.gov.uk/planning-policy/south-downs-local-plan-review/local-development-scheme/" TargetMode="External"/><Relationship Id="rId406" Type="http://schemas.openxmlformats.org/officeDocument/2006/relationships/hyperlink" Target="https://www.lewes-eastbourne.gov.uk/media/1090/Lewes-Local-Development-Scheme/pdf/Lewes_Local_Development_Scheme.pdf?m=638259626046230000" TargetMode="External"/><Relationship Id="rId9" Type="http://schemas.openxmlformats.org/officeDocument/2006/relationships/hyperlink" Target="https://www.staffsmoorlands.gov.uk/article/3488/Local-Development-Scheme" TargetMode="External"/><Relationship Id="rId210" Type="http://schemas.openxmlformats.org/officeDocument/2006/relationships/hyperlink" Target="https://www.babergh.gov.uk/planning/planning-policy/new-joint-local-plan/local-development-scheme/" TargetMode="External"/><Relationship Id="rId392" Type="http://schemas.openxmlformats.org/officeDocument/2006/relationships/hyperlink" Target="https://www.colchester.gov.uk/local-plan/local-development-scheme/" TargetMode="External"/><Relationship Id="rId252" Type="http://schemas.openxmlformats.org/officeDocument/2006/relationships/hyperlink" Target="https://www.maldon.gov.uk/downloads/download/9264/local_development_scheme" TargetMode="External"/><Relationship Id="rId294" Type="http://schemas.openxmlformats.org/officeDocument/2006/relationships/hyperlink" Target="https://www.westnorthants.gov.uk/planning-policy/new-local-plan-west-northamptonshire" TargetMode="External"/><Relationship Id="rId308" Type="http://schemas.openxmlformats.org/officeDocument/2006/relationships/hyperlink" Target="https://www.threerivers.gov.uk/download?id=43399" TargetMode="External"/><Relationship Id="rId47" Type="http://schemas.openxmlformats.org/officeDocument/2006/relationships/hyperlink" Target="https://www.northdevon.gov.uk/planning-and-building-control/local-plan/" TargetMode="External"/><Relationship Id="rId89" Type="http://schemas.openxmlformats.org/officeDocument/2006/relationships/hyperlink" Target="https://mhclg.sharepoint.com/:i:/s/DevelopmentPlans/ESEAuSjB05dBg6oJ6kyD92YBx8cGEodpZVy2IKF4JuLVww?e=9CqB7A" TargetMode="External"/><Relationship Id="rId112" Type="http://schemas.openxmlformats.org/officeDocument/2006/relationships/hyperlink" Target="https://www.eastleigh.gov.uk/media/2118/eastleigh-local-development-scheme-december-2017.pdf" TargetMode="External"/><Relationship Id="rId154" Type="http://schemas.openxmlformats.org/officeDocument/2006/relationships/hyperlink" Target="https://mhclg.sharepoint.com/:i:/s/DevelopmentPlans/ESO1HLqoX49KuZqmVU_GhywBL3Oo9xhCBlRkJoOq35tlGA?e=F6V0AH" TargetMode="External"/><Relationship Id="rId361" Type="http://schemas.openxmlformats.org/officeDocument/2006/relationships/hyperlink" Target="https://www.telford.gov.uk/info/20451/development_plans/542/local_development_scheme" TargetMode="External"/><Relationship Id="rId196" Type="http://schemas.openxmlformats.org/officeDocument/2006/relationships/hyperlink" Target="https://www.havant.gov.uk/local-plan" TargetMode="External"/><Relationship Id="rId417" Type="http://schemas.openxmlformats.org/officeDocument/2006/relationships/comments" Target="../comments1.xml"/><Relationship Id="rId1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OS17%20-%20Boston%20LDS%202017%2EPNG&amp;parent=%2Fsites%2FDevelopmentPlans%2FShared%20Documents%2FData%20and%20Analysis%2FPlanning%20Data%20Unit%2FData%20Project%2FShort-term%20Solution%2FLDS%20Approach%2FLDS%20screen%20captures" TargetMode="External"/><Relationship Id="rId221" Type="http://schemas.openxmlformats.org/officeDocument/2006/relationships/hyperlink" Target="https://www.basingstoke.gov.uk/LDS" TargetMode="External"/><Relationship Id="rId263" Type="http://schemas.openxmlformats.org/officeDocument/2006/relationships/hyperlink" Target="https://www.bcpcouncil.gov.uk/Planning-and-building-control/Planning-policy/BCP-Local-Plan/Local-Development-Scheme.aspx" TargetMode="External"/><Relationship Id="rId319" Type="http://schemas.openxmlformats.org/officeDocument/2006/relationships/hyperlink" Target="https://www.basildon.gov.uk/media/11479/Basildon-Council-Local-Development-Scheme-LDS-2022-2027/pdf/Basildon_Council_-_Local_Development_Scheme_LDS_2022-2027.pdf?m=638047075807230000" TargetMode="External"/><Relationship Id="rId58" Type="http://schemas.openxmlformats.org/officeDocument/2006/relationships/hyperlink" Target="https://www.plymouth.gov.uk/sites/default/files/PlymouthsRevisedLocalDevelopmentScheme2015.pdf" TargetMode="External"/><Relationship Id="rId123" Type="http://schemas.openxmlformats.org/officeDocument/2006/relationships/hyperlink" Target="https://www.towerhamlets.gov.uk/lgnl/planning_and_building_control/planning_policy_guidance/planning_guidance.aspx" TargetMode="External"/><Relationship Id="rId330" Type="http://schemas.openxmlformats.org/officeDocument/2006/relationships/hyperlink" Target="https://centrallocalplan.lancashire.gov.uk/documents/local-development-scheme/" TargetMode="External"/><Relationship Id="rId165" Type="http://schemas.openxmlformats.org/officeDocument/2006/relationships/hyperlink" Target="https://www.blaby.gov.uk/planning-and-building/local-plan/about-the-local-plan/" TargetMode="External"/><Relationship Id="rId372" Type="http://schemas.openxmlformats.org/officeDocument/2006/relationships/hyperlink" Target="https://www.rutland.gov.uk/planning-building-control/local-plan/new-local-plan/local-development-scheme-new-local-plan" TargetMode="External"/><Relationship Id="rId232" Type="http://schemas.openxmlformats.org/officeDocument/2006/relationships/hyperlink" Target="https://eastdevon.gov.uk/media/3724447/lds-april-2022.pdf" TargetMode="External"/><Relationship Id="rId274" Type="http://schemas.openxmlformats.org/officeDocument/2006/relationships/hyperlink" Target="https://www.harrow.gov.uk/planning-developments/local-development-scheme?documentId=12692&amp;categoryId=210273" TargetMode="External"/><Relationship Id="rId27" Type="http://schemas.openxmlformats.org/officeDocument/2006/relationships/hyperlink" Target="http://www.lancaster.gov.uk/planning/planning-policy/about-the-local-plan" TargetMode="External"/><Relationship Id="rId69" Type="http://schemas.openxmlformats.org/officeDocument/2006/relationships/hyperlink" Target="https://www.southderbyshire.gov.uk/our-services/planning-and-building-control/planning/planning-policy/monitoring" TargetMode="External"/><Relationship Id="rId134" Type="http://schemas.openxmlformats.org/officeDocument/2006/relationships/hyperlink" Target="https://www.n-kesteven.gov.uk/central-lincolnshire/" TargetMode="External"/><Relationship Id="rId80" Type="http://schemas.openxmlformats.org/officeDocument/2006/relationships/hyperlink" Target="https://centrallocalplan.lancashire.gov.uk/documents/local-development-scheme/" TargetMode="External"/><Relationship Id="rId176" Type="http://schemas.openxmlformats.org/officeDocument/2006/relationships/hyperlink" Target="https://mhclg.sharepoint.com/sites/DevelopmentPlans/Shared%20Documents/Data%20and%20Analysis/Planning%20Data%20Unit/LDS%20&amp;%20Reg%2018%20Monitoring/LDS%20Screenshots/LICH10%20Lichfield%20LDS%202019.PNG" TargetMode="External"/><Relationship Id="rId341" Type="http://schemas.openxmlformats.org/officeDocument/2006/relationships/hyperlink" Target="https://www.wiltshire.gov.uk/planning-policy-lds" TargetMode="External"/><Relationship Id="rId383" Type="http://schemas.openxmlformats.org/officeDocument/2006/relationships/hyperlink" Target="https://colchester.oc2.uk/document/59" TargetMode="External"/><Relationship Id="rId201" Type="http://schemas.openxmlformats.org/officeDocument/2006/relationships/hyperlink" Target="https://www.gateshead.gov.uk/article/3010/Local-Development-Scheme" TargetMode="External"/><Relationship Id="rId222" Type="http://schemas.openxmlformats.org/officeDocument/2006/relationships/hyperlink" Target="https://www.tamworth.gov.uk/local-development-scheme" TargetMode="External"/><Relationship Id="rId243" Type="http://schemas.openxmlformats.org/officeDocument/2006/relationships/hyperlink" Target="https://www.arun.gov.uk/local-development-scheme-lds" TargetMode="External"/><Relationship Id="rId264" Type="http://schemas.openxmlformats.org/officeDocument/2006/relationships/hyperlink" Target="https://www.westminster.gov.uk/planning-building-and-environmental-regulations/planning-policy/emerging-policies-and-consultations" TargetMode="External"/><Relationship Id="rId285" Type="http://schemas.openxmlformats.org/officeDocument/2006/relationships/hyperlink" Target="https://www.eastsuffolk.gov.uk/planning/planning-policy-and-local-plans/local-plans/statement-of-community-involvement-and-local-development-scheme/" TargetMode="External"/><Relationship Id="rId17" Type="http://schemas.openxmlformats.org/officeDocument/2006/relationships/hyperlink" Target="https://www.hart.gov.uk/sites/default/files/1_Residents/Final%20version%20LDS%20January%202018.pdf" TargetMode="External"/><Relationship Id="rId38" Type="http://schemas.openxmlformats.org/officeDocument/2006/relationships/hyperlink" Target="http://www.melton.gov.uk/info/200074/planning_and_building_control/940/melton_local_plan_timeline" TargetMode="External"/><Relationship Id="rId59" Type="http://schemas.openxmlformats.org/officeDocument/2006/relationships/hyperlink" Target="https://mhclg.sharepoint.com/:i:/r/sites/DevelopmentPlans/Shared%20Documents/Data%20and%20Analysis/Planning%20Data%20Unit/Data%20Project/Short-term%20Solution/LDS%20Approach/LDS%20screen%20captures/PLY16-%20Plymouth%20LDS%202016.PNG?csf=1&amp;e=QKDBXb" TargetMode="External"/><Relationship Id="rId103" Type="http://schemas.openxmlformats.org/officeDocument/2006/relationships/hyperlink" Target="https://www.westlancs.gov.uk/media/546675/lds-2022-03_final-appendix-a-to-2022-03-cabinet-report.pdf" TargetMode="External"/><Relationship Id="rId124" Type="http://schemas.openxmlformats.org/officeDocument/2006/relationships/hyperlink" Target="https://www.sthelens.gov.uk/planning-building-control/planning-policy/local-development-scheme/" TargetMode="External"/><Relationship Id="rId310" Type="http://schemas.openxmlformats.org/officeDocument/2006/relationships/hyperlink" Target="https://www.wealden.gov.uk/planning-and-building-control/planning-policy/planning-policy-documents/local-development-scheme/" TargetMode="External"/><Relationship Id="rId70" Type="http://schemas.openxmlformats.org/officeDocument/2006/relationships/hyperlink" Target="https://www.southderbyshire.gov.uk/assets/attach/4982/LDS%202018%20-%202021.pdf" TargetMode="External"/><Relationship Id="rId91" Type="http://schemas.openxmlformats.org/officeDocument/2006/relationships/hyperlink" Target="https://www.tewkesbury.gov.uk/local-plan" TargetMode="External"/><Relationship Id="rId145" Type="http://schemas.openxmlformats.org/officeDocument/2006/relationships/hyperlink" Target="http://www.mansfield.gov.uk/localplan" TargetMode="External"/><Relationship Id="rId166" Type="http://schemas.openxmlformats.org/officeDocument/2006/relationships/hyperlink" Target="https://www.blaby.gov.uk/media/3977/blaby-district-local-plan-local-development-scheme-2020.pdf" TargetMode="External"/><Relationship Id="rId187" Type="http://schemas.openxmlformats.org/officeDocument/2006/relationships/hyperlink" Target="https://www.ashfield.gov.uk/planning-building-control/local-plan/emerging-local-plan/" TargetMode="External"/><Relationship Id="rId331" Type="http://schemas.openxmlformats.org/officeDocument/2006/relationships/hyperlink" Target="https://mhclg.sharepoint.com/:i:/s/DevelopmentPlans/EZLwrLtowyVBnoOZg--Brf0BJrdemp2ZumIgH-uT9NAojA?e=rfRKh7" TargetMode="External"/><Relationship Id="rId352" Type="http://schemas.openxmlformats.org/officeDocument/2006/relationships/hyperlink" Target="https://www.southkesteven.gov.uk/planning-building-control/planning-policy-local-plans/local-development-scheme" TargetMode="External"/><Relationship Id="rId373" Type="http://schemas.openxmlformats.org/officeDocument/2006/relationships/hyperlink" Target="https://exeter.gov.uk/planning-services/current-planning-policy/current-local-plan/overview/" TargetMode="External"/><Relationship Id="rId394" Type="http://schemas.openxmlformats.org/officeDocument/2006/relationships/hyperlink" Target="https://cbccrmdata.blob.core.windows.net/noteattachment/CBC-local-plan-The-Local-Development-Scheme-Local%20Development%20Scheme%20June%202024.pdf" TargetMode="External"/><Relationship Id="rId408" Type="http://schemas.openxmlformats.org/officeDocument/2006/relationships/hyperlink" Target="https://www.dudley.gov.uk/residents/planning/planning-policy/dudley-local-plan/local-development-scheme/" TargetMode="External"/><Relationship Id="rId1" Type="http://schemas.openxmlformats.org/officeDocument/2006/relationships/hyperlink" Target="https://www.nwleics.gov.uk/pages/local_development_scheme" TargetMode="External"/><Relationship Id="rId212" Type="http://schemas.openxmlformats.org/officeDocument/2006/relationships/hyperlink" Target="https://www.uttlesford.gov.uk/article/4969/Local-Plan-timetable" TargetMode="External"/><Relationship Id="rId233" Type="http://schemas.openxmlformats.org/officeDocument/2006/relationships/hyperlink" Target="https://www.wiltshire.gov.uk/planning-policy-lds" TargetMode="External"/><Relationship Id="rId254" Type="http://schemas.openxmlformats.org/officeDocument/2006/relationships/hyperlink" Target="https://www.midsussex.gov.uk/planning-building/consultation-monitoring/" TargetMode="External"/><Relationship Id="rId2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 TargetMode="External"/><Relationship Id="rId49" Type="http://schemas.openxmlformats.org/officeDocument/2006/relationships/hyperlink" Target="https://www.newham.gov.uk/downloads/file/3604/local-development-scheme-2021" TargetMode="External"/><Relationship Id="rId114" Type="http://schemas.openxmlformats.org/officeDocument/2006/relationships/hyperlink" Target="https://liverpool.gov.uk/council/strategies-plans-and-policies/environment-and-planning/plan-making-in-liverpool/local-development-scheme/" TargetMode="External"/><Relationship Id="rId275" Type="http://schemas.openxmlformats.org/officeDocument/2006/relationships/hyperlink" Target="https://www.york.gov.uk/downloads/download/4109/local_development_scheme" TargetMode="External"/><Relationship Id="rId296" Type="http://schemas.openxmlformats.org/officeDocument/2006/relationships/hyperlink" Target="https://www.bradford.gov.uk/planning-and-building-control/planning-policy/core-strategy-dpd/?Folder=Core%20Strategy%20Partial%20Review\Preferred+Options+Report" TargetMode="External"/><Relationship Id="rId300" Type="http://schemas.openxmlformats.org/officeDocument/2006/relationships/hyperlink" Target="https://www.coventry.gov.uk/info/111/planning_policy/3600/coventry_local_plan_2011-2031/7" TargetMode="External"/><Relationship Id="rId60" Type="http://schemas.openxmlformats.org/officeDocument/2006/relationships/hyperlink" Target="https://centrallocalplan.lancashire.gov.uk/documents/local-development-scheme/" TargetMode="External"/><Relationship Id="rId81" Type="http://schemas.openxmlformats.org/officeDocument/2006/relationships/hyperlink" Target="https://www.stalbans.gov.uk/news/timetable-st-albans-districts-local-plan" TargetMode="External"/><Relationship Id="rId135" Type="http://schemas.openxmlformats.org/officeDocument/2006/relationships/hyperlink" Target="https://www.n-kesteven.gov.uk/central-lincolnshire/" TargetMode="External"/><Relationship Id="rId156" Type="http://schemas.openxmlformats.org/officeDocument/2006/relationships/hyperlink" Target="https://mhclg.sharepoint.com/:i:/s/DevelopmentPlans/EcrYlqs3zJBLuS3DBTcQ10wBaaAy6VNDjKKK58x5nQiwUw?e=nKGYxj" TargetMode="External"/><Relationship Id="rId177" Type="http://schemas.openxmlformats.org/officeDocument/2006/relationships/hyperlink" Target="https://www.lichfielddc.gov.uk/downloads/download/181/local-development-scheme" TargetMode="External"/><Relationship Id="rId198" Type="http://schemas.openxmlformats.org/officeDocument/2006/relationships/hyperlink" Target="https://www.harborough.gov.uk/downloads/download/865/local_development_scheme_2022" TargetMode="External"/><Relationship Id="rId321" Type="http://schemas.openxmlformats.org/officeDocument/2006/relationships/hyperlink" Target="https://www.stratford.gov.uk/planning-building/local-development-scheme.cfm" TargetMode="External"/><Relationship Id="rId342" Type="http://schemas.openxmlformats.org/officeDocument/2006/relationships/hyperlink" Target="https://www.oadby-wigston.gov.uk/pages/local_development_scheme" TargetMode="External"/><Relationship Id="rId363" Type="http://schemas.openxmlformats.org/officeDocument/2006/relationships/hyperlink" Target="https://www.oadby-wigston.gov.uk/files/documents/local_development_scheme_spring_2024/Local%20Development%20Scheme%20%28Spring%202024%29.pdf" TargetMode="External"/><Relationship Id="rId384" Type="http://schemas.openxmlformats.org/officeDocument/2006/relationships/hyperlink" Target="https://www.bromley.gov.uk/downloads/download/484/bromley-local-plan-review-issues-and-options" TargetMode="External"/><Relationship Id="rId202" Type="http://schemas.openxmlformats.org/officeDocument/2006/relationships/hyperlink" Target="https://www.middlesbrough.gov.uk/planning-and-housing/planning/planning-policy/local-development-scheme" TargetMode="External"/><Relationship Id="rId223" Type="http://schemas.openxmlformats.org/officeDocument/2006/relationships/hyperlink" Target="https://www.e-lindsey.gov.uk/media/4771/CD98-Local-Development-Scheme-March-2016/pdf/CD98_Local_Development_Scheme_March_2016.pdf?m=636389118778630000" TargetMode="External"/><Relationship Id="rId244" Type="http://schemas.openxmlformats.org/officeDocument/2006/relationships/hyperlink" Target="https://www.arun.gov.uk/local-development-scheme-2023-2025" TargetMode="External"/><Relationship Id="rId18" Type="http://schemas.openxmlformats.org/officeDocument/2006/relationships/hyperlink" Target="https://mhclg.sharepoint.com/sites/DevelopmentPlans/Shared%20Documents/Data%20and%20Analysis/LDS%20Approach/LDS%20screen%20captures/HAR18%20-%20Hart%20LDS%202018.PNG" TargetMode="External"/><Relationship Id="rId3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EL%20-%20Melton%20LDS%2EPNG&amp;parent=%2Fsites%2FDevelopmentPlans%2FShared%20Documents%2FData%20and%20Analysis%2FPlanning%20Data%20Unit%2FData%20Project%2FShort-term%20Solution%2FLDS%20Approach%2FLDS%20screen%20captures" TargetMode="External"/><Relationship Id="rId265" Type="http://schemas.openxmlformats.org/officeDocument/2006/relationships/hyperlink" Target="https://www.cannockchasedc.gov.uk/residents/planning/planning-policy/cannock-chase-local-plan" TargetMode="External"/><Relationship Id="rId286" Type="http://schemas.openxmlformats.org/officeDocument/2006/relationships/hyperlink" Target="https://www.medway.gov.uk/download/downloads/id/215/final_issues_and_options_public_consultation.pdf" TargetMode="External"/><Relationship Id="rId50" Type="http://schemas.openxmlformats.org/officeDocument/2006/relationships/hyperlink" Target="https://www.north-herts.gov.uk/home/planning/planning-policy/local-plan/local-development-scheme" TargetMode="External"/><Relationship Id="rId104" Type="http://schemas.openxmlformats.org/officeDocument/2006/relationships/hyperlink" Target="https://www.winchester.gov.uk/assets/attach/16465/Local%20Plan%20Launch%20Consultation%20Paper%20Version.pdf" TargetMode="External"/><Relationship Id="rId125" Type="http://schemas.openxmlformats.org/officeDocument/2006/relationships/hyperlink" Target="https://www.wyreforestdc.gov.uk/localplanreview" TargetMode="External"/><Relationship Id="rId146" Type="http://schemas.openxmlformats.org/officeDocument/2006/relationships/hyperlink" Target="http://www.mansfield.gov.uk/CHttpHandler.ashx?id=10601&amp;p=0" TargetMode="External"/><Relationship Id="rId167" Type="http://schemas.openxmlformats.org/officeDocument/2006/relationships/hyperlink" Target="https://www.sefton.gov.uk/planning-building-control/planning-policy-including-local-plan-and-neighbourhood-planning/local-development-scheme.aspx" TargetMode="External"/><Relationship Id="rId188" Type="http://schemas.openxmlformats.org/officeDocument/2006/relationships/hyperlink" Target="https://www.newcastle-staffs.gov.uk/downloads/download/132/local-development-scheme" TargetMode="External"/><Relationship Id="rId311" Type="http://schemas.openxmlformats.org/officeDocument/2006/relationships/hyperlink" Target="https://www.wealden.gov.uk/UploadedFiles/Final-LDS-1.pdf" TargetMode="External"/><Relationship Id="rId332" Type="http://schemas.openxmlformats.org/officeDocument/2006/relationships/hyperlink" Target="http://www.kirklees.gov.uk/beta/planning-policy/pdf/local-development-scheme.pdf" TargetMode="External"/><Relationship Id="rId353" Type="http://schemas.openxmlformats.org/officeDocument/2006/relationships/hyperlink" Target="https://www.sefton.gov.uk/planning-building-control/planning-policy-including-local-plan-and-neighbourhood-planning/local-development-scheme.aspx" TargetMode="External"/><Relationship Id="rId374" Type="http://schemas.openxmlformats.org/officeDocument/2006/relationships/hyperlink" Target="https://www.thurrock.gov.uk/new-local-plan-for-thurrock/thurrock-local-plan" TargetMode="External"/><Relationship Id="rId395" Type="http://schemas.openxmlformats.org/officeDocument/2006/relationships/hyperlink" Target="https://www.cannockchasedc.gov.uk/residents/planning/planning-policy/cannock-chase-local-plan" TargetMode="External"/><Relationship Id="rId409" Type="http://schemas.openxmlformats.org/officeDocument/2006/relationships/hyperlink" Target="https://www.camden.gov.uk/planning-guidance?inheritRedirect=true" TargetMode="External"/><Relationship Id="rId71" Type="http://schemas.openxmlformats.org/officeDocument/2006/relationships/hyperlink" Target="https://www.southdowns.gov.uk/wp-content/uploads/2018/10/LDS-sixth-revision.pdf" TargetMode="External"/><Relationship Id="rId92" Type="http://schemas.openxmlformats.org/officeDocument/2006/relationships/hyperlink" Target="https://docs.google.com/document/d/1IKL4XeYTkdADdTQk_W1jO9zQawHg5b67NZj_N0C6DjA/edit?usp=sharing" TargetMode="External"/><Relationship Id="rId213" Type="http://schemas.openxmlformats.org/officeDocument/2006/relationships/hyperlink" Target="https://www.breckland.gov.uk/local-plan-review" TargetMode="External"/><Relationship Id="rId234" Type="http://schemas.openxmlformats.org/officeDocument/2006/relationships/hyperlink" Target="https://www.birmingham.gov.uk/info/20054/local_plan_documents/69/local_development_framework/2" TargetMode="External"/><Relationship Id="rId2" Type="http://schemas.openxmlformats.org/officeDocument/2006/relationships/hyperlink" Target="https://www.northyorkmoors.org.uk/planning/framework/lds-and-sci" TargetMode="External"/><Relationship Id="rId29" Type="http://schemas.openxmlformats.org/officeDocument/2006/relationships/hyperlink" Target="https://www.leeds.gov.uk/planning/planning-policy/adopted-local-plan/local-development-scheme" TargetMode="External"/><Relationship Id="rId255" Type="http://schemas.openxmlformats.org/officeDocument/2006/relationships/hyperlink" Target="https://www.nuneatonandbedworth.gov.uk/downloads/download/410/local_development_scheme" TargetMode="External"/><Relationship Id="rId276" Type="http://schemas.openxmlformats.org/officeDocument/2006/relationships/hyperlink" Target="http://www.york.gov.uk/downloads/file/14740/local_development_scheme_november_2017" TargetMode="External"/><Relationship Id="rId297" Type="http://schemas.openxmlformats.org/officeDocument/2006/relationships/hyperlink" Target="https://www.greatercambridgeplanning.org/emerging-plans-and-guidance/greater-cambridge-local-plan/" TargetMode="External"/><Relationship Id="rId40" Type="http://schemas.openxmlformats.org/officeDocument/2006/relationships/hyperlink" Target="https://www.medway.gov.uk/download/downloads/id/215/final_issues_and_options_public_consultation.pdf" TargetMode="External"/><Relationship Id="rId115" Type="http://schemas.openxmlformats.org/officeDocument/2006/relationships/hyperlink" Target="https://liverpool.gov.uk/media/1356717/liverpool-local-development-scheme-may-2018.pdf" TargetMode="External"/><Relationship Id="rId136" Type="http://schemas.openxmlformats.org/officeDocument/2006/relationships/hyperlink" Target="https://www.n-kesteven.gov.uk/central-lincolnshire/local-plan/" TargetMode="External"/><Relationship Id="rId157" Type="http://schemas.openxmlformats.org/officeDocument/2006/relationships/hyperlink" Target="https://www.burnley.gov.uk/residents/planning/planning-policies/burnleys-local-development-scheme-lds" TargetMode="External"/><Relationship Id="rId178" Type="http://schemas.openxmlformats.org/officeDocument/2006/relationships/hyperlink" Target="https://beta.southglos.gov.uk/local-plan-delivery-programme" TargetMode="External"/><Relationship Id="rId301" Type="http://schemas.openxmlformats.org/officeDocument/2006/relationships/hyperlink" Target="https://www.hinckley-bosworth.gov.uk/info/856/local_plan_2006_to_2026/832/local_development_scheme_lds" TargetMode="External"/><Relationship Id="rId322" Type="http://schemas.openxmlformats.org/officeDocument/2006/relationships/hyperlink" Target="https://www.stratford.gov.uk/doc/211188/name/LDS%20Apr%2022.pdf" TargetMode="External"/><Relationship Id="rId343" Type="http://schemas.openxmlformats.org/officeDocument/2006/relationships/hyperlink" Target="https://beta.bathnes.gov.uk/local-plan-2022-2042-development-timeline" TargetMode="External"/><Relationship Id="rId364" Type="http://schemas.openxmlformats.org/officeDocument/2006/relationships/hyperlink" Target="https://www.oadby-wigston.gov.uk/pages/new_oadby_and_wigston_local_plan" TargetMode="External"/><Relationship Id="rId61" Type="http://schemas.openxmlformats.org/officeDocument/2006/relationships/hyperlink" Target="https://www.redbridge.gov.uk/planning-and-building/planning-policy/local-plan/" TargetMode="External"/><Relationship Id="rId82" Type="http://schemas.openxmlformats.org/officeDocument/2006/relationships/hyperlink" Target="https://www.sthelens.gov.uk/media/9426/lds-2018-final-as-approved.pdf" TargetMode="External"/><Relationship Id="rId199" Type="http://schemas.openxmlformats.org/officeDocument/2006/relationships/hyperlink" Target="https://www.harborough.gov.uk/local-development-scheme" TargetMode="External"/><Relationship Id="rId203" Type="http://schemas.openxmlformats.org/officeDocument/2006/relationships/hyperlink" Target="https://www.middlesbrough.gov.uk/media/dp2bnor2/local-development-scheme-2023-25.pdf" TargetMode="External"/><Relationship Id="rId385" Type="http://schemas.openxmlformats.org/officeDocument/2006/relationships/hyperlink" Target="https://www.bromley.gov.uk/planning-policy/local-development-scheme" TargetMode="External"/><Relationship Id="rId19" Type="http://schemas.openxmlformats.org/officeDocument/2006/relationships/hyperlink" Target="https://www.havering.gov.uk/info/20034/planning/183/planning_policy/8" TargetMode="External"/><Relationship Id="rId224" Type="http://schemas.openxmlformats.org/officeDocument/2006/relationships/hyperlink" Target="https://www.e-lindsey.gov.uk/media/17990/Issues-and-Options-Consultation-Document/pdf/Issues_and_Options_Consultation_Document.pdf?m=637484728089170000" TargetMode="External"/><Relationship Id="rId245" Type="http://schemas.openxmlformats.org/officeDocument/2006/relationships/hyperlink" Target="https://www.braintree.gov.uk/homepage/116/local-development-scheme-download" TargetMode="External"/><Relationship Id="rId266" Type="http://schemas.openxmlformats.org/officeDocument/2006/relationships/hyperlink" Target="https://www.cannockchasedc.gov.uk/residents/planning/planning-policy/cannock-chase-local-plan" TargetMode="External"/><Relationship Id="rId287" Type="http://schemas.openxmlformats.org/officeDocument/2006/relationships/hyperlink" Target="https://www.medway.gov.uk/downloads/file/7852/local_development_scheme_2022" TargetMode="External"/><Relationship Id="rId410" Type="http://schemas.openxmlformats.org/officeDocument/2006/relationships/hyperlink" Target="https://www.greatercambridgeplanning.org/emerging-plans-and-guidance/greater-cambridge-local-plan/" TargetMode="External"/><Relationship Id="rId30" Type="http://schemas.openxmlformats.org/officeDocument/2006/relationships/hyperlink" Target="https://liverpool.gov.uk/council/strategies-plans-and-policies/environment-and-planning/plan-making-in-liverpool/local-development-scheme/" TargetMode="External"/><Relationship Id="rId105" Type="http://schemas.openxmlformats.org/officeDocument/2006/relationships/hyperlink" Target="https://www.winchester.gov.uk/planning-policy/winchester-district-local-plan-2018-2038-emerging/local-development-scheme" TargetMode="External"/><Relationship Id="rId126" Type="http://schemas.openxmlformats.org/officeDocument/2006/relationships/hyperlink" Target="https://www.broxbourne.gov.uk/sites/default/files/Documents/Planning/pp_Local%20Plan%20Scheme%20JUNE%202017.pdf" TargetMode="External"/><Relationship Id="rId147" Type="http://schemas.openxmlformats.org/officeDocument/2006/relationships/hyperlink" Target="https://mhclg.sharepoint.com/sites/DevelopmentPlans/Shared%20Documents/Data%20and%20Analysis/LDS%20Approach/LDS%20screen%20captures/MAN19%20-%20Mansfield%20LDS%202019.PNG" TargetMode="External"/><Relationship Id="rId168" Type="http://schemas.openxmlformats.org/officeDocument/2006/relationships/hyperlink" Target="https://exeter.gov.uk/planning-services/current-planning-policy/current-local-plan/overview/" TargetMode="External"/><Relationship Id="rId312" Type="http://schemas.openxmlformats.org/officeDocument/2006/relationships/hyperlink" Target="https://www.winchester.gov.uk/assets/attach/16465/Local%20Plan%20Launch%20Consultation%20Paper%20Version.pdf" TargetMode="External"/><Relationship Id="rId333" Type="http://schemas.openxmlformats.org/officeDocument/2006/relationships/hyperlink" Target="https://www.kirklees.gov.uk/beta/planning-and-development.aspx" TargetMode="External"/><Relationship Id="rId354" Type="http://schemas.openxmlformats.org/officeDocument/2006/relationships/hyperlink" Target="https://www.middlesbrough.gov.uk/planning-and-housing/planning/planning-policy/local-development-scheme" TargetMode="External"/><Relationship Id="rId51" Type="http://schemas.openxmlformats.org/officeDocument/2006/relationships/hyperlink" Target="https://www.north-herts.gov.uk/sites/northherts-cms/files/LDS%20-%20April%202017.pdf" TargetMode="External"/><Relationship Id="rId72" Type="http://schemas.openxmlformats.org/officeDocument/2006/relationships/hyperlink" Target="https://www.southdowns.gov.uk/planning/national-park-local-plan/" TargetMode="External"/><Relationship Id="rId93" Type="http://schemas.openxmlformats.org/officeDocument/2006/relationships/hyperlink" Target="https://www.thanet.gov.uk/info-pages/local-development-scheme/" TargetMode="External"/><Relationship Id="rId189" Type="http://schemas.openxmlformats.org/officeDocument/2006/relationships/hyperlink" Target="https://www.warwickdc.gov.uk/downloads/download/420/local_development_scheme" TargetMode="External"/><Relationship Id="rId375" Type="http://schemas.openxmlformats.org/officeDocument/2006/relationships/hyperlink" Target="https://www.whitehorsedc.gov.uk/vale-of-white-horse-district-council/planning-and-development/local-plan-and-planning-policies/local-plan-2041/" TargetMode="External"/><Relationship Id="rId396" Type="http://schemas.openxmlformats.org/officeDocument/2006/relationships/hyperlink" Target="https://www.cannockchasedc.gov.uk/residents/planning/planning-policy/cannock-chase-local-plan" TargetMode="External"/><Relationship Id="rId3" Type="http://schemas.openxmlformats.org/officeDocument/2006/relationships/hyperlink" Target="https://www.northyorkmoors.org.uk/planning/framework/lds-and-sci/2018-LDS-Final.pdf" TargetMode="External"/><Relationship Id="rId214" Type="http://schemas.openxmlformats.org/officeDocument/2006/relationships/hyperlink" Target="https://www.breckland.gov.uk/article/19942/Local-Plan-Full-Update" TargetMode="External"/><Relationship Id="rId235" Type="http://schemas.openxmlformats.org/officeDocument/2006/relationships/hyperlink" Target="https://www.camden.gov.uk/planning-guidance?inheritRedirect=true" TargetMode="External"/><Relationship Id="rId256" Type="http://schemas.openxmlformats.org/officeDocument/2006/relationships/hyperlink" Target="https://www.nwleics.gov.uk/pages/local_development_scheme" TargetMode="External"/><Relationship Id="rId277" Type="http://schemas.openxmlformats.org/officeDocument/2006/relationships/hyperlink" Target="https://mhclg.sharepoint.com/:i:/s/DevelopmentPlans/EbRN3UvxrPtCvA42NNgM_KMBllGDQuixSJV635pkLwwJLQ?e=jrYtPL" TargetMode="External"/><Relationship Id="rId298" Type="http://schemas.openxmlformats.org/officeDocument/2006/relationships/hyperlink" Target="https://www.rother.gov.uk/planning-and-building-control/planning-policy/engagement-and-monitoring-2/lds/" TargetMode="External"/><Relationship Id="rId400" Type="http://schemas.openxmlformats.org/officeDocument/2006/relationships/hyperlink" Target="https://www.westoxon.gov.uk/media/5wajhq5a/local-development-scheme-july-2024.pdf" TargetMode="External"/><Relationship Id="rId116" Type="http://schemas.openxmlformats.org/officeDocument/2006/relationships/hyperlink" Target="https://mhclg.sharepoint.com/sites/DevelopmentPlans/Shared%20Documents/Data%20and%20Analysis/LDS%20Approach/LDS%20screen%20captures/LIV18%20-%20Liverpool%20LDS%202018.PNG" TargetMode="External"/><Relationship Id="rId137" Type="http://schemas.openxmlformats.org/officeDocument/2006/relationships/hyperlink" Target="https://www.winchester.gov.uk/assets/attach/16465/Local%20Plan%20Launch%20Consultation%20Paper%20Version.pdf" TargetMode="External"/><Relationship Id="rId158" Type="http://schemas.openxmlformats.org/officeDocument/2006/relationships/hyperlink" Target="https://www.cheshireeast.gov.uk/planning/spatial-planning/cheshire_east_local_plan/local_development_scheme.aspx" TargetMode="External"/><Relationship Id="rId302" Type="http://schemas.openxmlformats.org/officeDocument/2006/relationships/hyperlink" Target="https://mhclg.sharepoint.com/sites/DevelopmentPlans/Shared%20Documents/Data%20and%20Analysis/Planning%20Data%20Unit/LDS%20&amp;%20Reg%2018%20Monitoring/LDS%20Screenshots/SLO19%20-%20Slough%20updated%20TT%20Oct%202019.PNG" TargetMode="External"/><Relationship Id="rId323" Type="http://schemas.openxmlformats.org/officeDocument/2006/relationships/hyperlink" Target="https://www.warwickdc.gov.uk/downloads/download/420/local_development_scheme" TargetMode="External"/><Relationship Id="rId344" Type="http://schemas.openxmlformats.org/officeDocument/2006/relationships/hyperlink" Target="https://beta.bathnes.gov.uk/policy-and-documents-library/future-policy-local-plan" TargetMode="External"/><Relationship Id="rId20" Type="http://schemas.openxmlformats.org/officeDocument/2006/relationships/hyperlink" Target="https://www.highpeak.gov.uk/media/580/Revised-LDS-timetable/pdf/Revised_LDS_timetable.pdf" TargetMode="External"/><Relationship Id="rId41" Type="http://schemas.openxmlformats.org/officeDocument/2006/relationships/hyperlink" Target="http://www.mansfield.gov.uk/CHttpHandler.ashx?id=10601&amp;p=0" TargetMode="External"/><Relationship Id="rId62" Type="http://schemas.openxmlformats.org/officeDocument/2006/relationships/hyperlink" Target="https://www.redbridge.gov.uk/media/5781/lbr-116-redbridge-lds-2017.pdf" TargetMode="External"/><Relationship Id="rId83" Type="http://schemas.openxmlformats.org/officeDocument/2006/relationships/hyperlink" Target="https://www.sthelens.gov.uk/planning-building-control/planning-policy/local-development-scheme/" TargetMode="External"/><Relationship Id="rId179" Type="http://schemas.openxmlformats.org/officeDocument/2006/relationships/hyperlink" Target="https://www.cherwell.gov.uk/info/33/planning-policy/382/local-development-scheme" TargetMode="External"/><Relationship Id="rId365" Type="http://schemas.openxmlformats.org/officeDocument/2006/relationships/hyperlink" Target="https://www.ashford.gov.uk/planning-and-development/planning-policy/timetables-and-monitoring/local-development-scheme/" TargetMode="External"/><Relationship Id="rId386" Type="http://schemas.openxmlformats.org/officeDocument/2006/relationships/hyperlink" Target="https://www.lbhf.gov.uk/planning/planning-policy/local-development-scheme-lds" TargetMode="External"/><Relationship Id="rId190" Type="http://schemas.openxmlformats.org/officeDocument/2006/relationships/hyperlink" Target="https://www.warwickdc.gov.uk/downloads/download/420/local_development_scheme" TargetMode="External"/><Relationship Id="rId204" Type="http://schemas.openxmlformats.org/officeDocument/2006/relationships/hyperlink" Target="https://www.portsmouth.gov.uk/services/development-and-planning/planning-policy/local-development-scheme/" TargetMode="External"/><Relationship Id="rId225" Type="http://schemas.openxmlformats.org/officeDocument/2006/relationships/hyperlink" Target="https://mhclg.sharepoint.com/:i:/s/DevelopmentPlans/EZOCmQaa59ZOnhiVfDacPhkBnP1m-rw9IqfviA_9msNbwQ?e=AjLNQi" TargetMode="External"/><Relationship Id="rId246" Type="http://schemas.openxmlformats.org/officeDocument/2006/relationships/hyperlink" Target="https://www.broxbourne.gov.uk/planning/monitoring/3" TargetMode="External"/><Relationship Id="rId267" Type="http://schemas.openxmlformats.org/officeDocument/2006/relationships/hyperlink" Target="https://www.cannockchasedc.gov.uk/residents/planning-and-building-control/planning-policy/local-development-scheme" TargetMode="External"/><Relationship Id="rId288" Type="http://schemas.openxmlformats.org/officeDocument/2006/relationships/hyperlink" Target="https://www.pendle.gov.uk/downloads/file/7888/local_development_scheme_seventh_revision_2022" TargetMode="External"/><Relationship Id="rId411" Type="http://schemas.openxmlformats.org/officeDocument/2006/relationships/hyperlink" Target="https://greatercambridgeplanning.org/emerging-plans-and-guidance/local-development-scheme/" TargetMode="External"/><Relationship Id="rId106" Type="http://schemas.openxmlformats.org/officeDocument/2006/relationships/hyperlink" Target="https://www.wyreforestdc.gov.uk/localplanreview" TargetMode="External"/><Relationship Id="rId127" Type="http://schemas.openxmlformats.org/officeDocument/2006/relationships/hyperlink" Target="https://www3.halton.gov.uk/Pages/planning/policyguidance/PolicyBackgroundDocuments.aspx" TargetMode="External"/><Relationship Id="rId313" Type="http://schemas.openxmlformats.org/officeDocument/2006/relationships/hyperlink" Target="https://www.winchester.gov.uk/planning-policy/winchester-district-local-plan-2018-2038-emerging/local-development-scheme" TargetMode="External"/><Relationship Id="rId10" Type="http://schemas.openxmlformats.org/officeDocument/2006/relationships/hyperlink" Target="https://mhclg.sharepoint.com/:i:/r/sites/DevelopmentPlans/Shared%20Documents/Data%20and%20Analysis/Planning%20Data%20Unit/Data%20Project/Short-term%20Solution/LDS%20Approach/LDS%20screen%20captures/STM18%20-%20Staffordshire%20Moorlands%20LDS%202018.PNG?csf=1&amp;e=0hEf3o" TargetMode="External"/><Relationship Id="rId31" Type="http://schemas.openxmlformats.org/officeDocument/2006/relationships/hyperlink" Target="https://liverpool.gov.uk/media/1356717/liverpool-local-development-scheme-may-2018.pdf" TargetMode="External"/><Relationship Id="rId52" Type="http://schemas.openxmlformats.org/officeDocument/2006/relationships/hyperlink" Target="https://mhclg.sharepoint.com/sites/DevelopmentPlans/Shared%20Documents/Data%20and%20Analysis/LDS%20Approach/LDS%20screen%20captures/NHE-2017%20North%20Herts%20LDS.png" TargetMode="External"/><Relationship Id="rId73" Type="http://schemas.openxmlformats.org/officeDocument/2006/relationships/hyperlink" Target="https://mhclg.sharepoint.com/sites/DevelopmentPlans/Shared%20Documents/Data%20and%20Analysis/LDS%20Approach/LDS%20screen%20captures/SDO-2018%20South%20Downs%20LDS.png" TargetMode="External"/><Relationship Id="rId94" Type="http://schemas.openxmlformats.org/officeDocument/2006/relationships/hyperlink" Target="https://www.torridge.gov.uk/article/11307/Timetable-Local-Development-Scheme" TargetMode="External"/><Relationship Id="rId148" Type="http://schemas.openxmlformats.org/officeDocument/2006/relationships/hyperlink" Target="https://www.islington.gov.uk/planning/planning-policy/islington-local-plan" TargetMode="External"/><Relationship Id="rId169" Type="http://schemas.openxmlformats.org/officeDocument/2006/relationships/hyperlink" Target="https://www.elmbridge.gov.uk/sites/default/files/2023-04/Local%20Development%20Scheme%202022%20to%202025.pdf" TargetMode="External"/><Relationship Id="rId334" Type="http://schemas.openxmlformats.org/officeDocument/2006/relationships/hyperlink" Target="https://www.stalbans.gov.uk/local-development-scheme" TargetMode="External"/><Relationship Id="rId355" Type="http://schemas.openxmlformats.org/officeDocument/2006/relationships/hyperlink" Target="https://www.middlesbrough.gov.uk/media/dp2bnor2/local-development-scheme-2023-25.pdf" TargetMode="External"/><Relationship Id="rId376" Type="http://schemas.openxmlformats.org/officeDocument/2006/relationships/hyperlink" Target="https://theconversation.southandvale.gov.uk/jlp/" TargetMode="External"/><Relationship Id="rId397" Type="http://schemas.openxmlformats.org/officeDocument/2006/relationships/hyperlink" Target="https://www.cannockchasedc.gov.uk/residents/planning-and-building-control/planning-policy/local-development-scheme" TargetMode="External"/><Relationship Id="rId4" Type="http://schemas.openxmlformats.org/officeDocument/2006/relationships/hyperlink" Target="https://www.northumberland.gov.uk/Planning/Planning-policy/Plan.aspx" TargetMode="External"/><Relationship Id="rId180" Type="http://schemas.openxmlformats.org/officeDocument/2006/relationships/hyperlink" Target="https://www.hounslow.gov.uk/info/20167/local_plan/2483/local_development_scheme" TargetMode="External"/><Relationship Id="rId215" Type="http://schemas.openxmlformats.org/officeDocument/2006/relationships/hyperlink" Target="https://www.breckland.gov.uk/article/19942/Local-Plan-Full-Update" TargetMode="External"/><Relationship Id="rId236" Type="http://schemas.openxmlformats.org/officeDocument/2006/relationships/hyperlink" Target="https://www.derbyshiredales.gov.uk/planning-a-building-control/planning-policy/local-development-scheme" TargetMode="External"/><Relationship Id="rId257" Type="http://schemas.openxmlformats.org/officeDocument/2006/relationships/hyperlink" Target="https://www.northwarks.gov.uk/info/20002/planning/1082/what_is_the_local_plan_for_north_warwickshire" TargetMode="External"/><Relationship Id="rId278" Type="http://schemas.openxmlformats.org/officeDocument/2006/relationships/hyperlink" Target="https://www.gnplan.org.uk/consultations/strategic-plan-growth-options-consultation-now-closed/" TargetMode="External"/><Relationship Id="rId401" Type="http://schemas.openxmlformats.org/officeDocument/2006/relationships/hyperlink" Target="https://www.westminster.gov.uk/planning-building-and-environmental-regulations/planning-policy/emerging-policies-and-consultations" TargetMode="External"/><Relationship Id="rId303" Type="http://schemas.openxmlformats.org/officeDocument/2006/relationships/hyperlink" Target="https://www.slough.gov.uk/planning-policy/emerging-local-plan-slough-2016-2036?documentId=639&amp;categoryId=20131" TargetMode="External"/><Relationship Id="rId42" Type="http://schemas.openxmlformats.org/officeDocument/2006/relationships/hyperlink" Target="https://mhclg.sharepoint.com/sites/DevelopmentPlans/Shared%20Documents/Data%20and%20Analysis/LDS%20Approach/LDS%20screen%20captures/MAN19%20-%20Mansfield%20LDS%202019.PNG" TargetMode="External"/><Relationship Id="rId84" Type="http://schemas.openxmlformats.org/officeDocument/2006/relationships/hyperlink" Target="http://www.stevenage.gov.uk/149690/planning-policy/90175/90203/" TargetMode="External"/><Relationship Id="rId138" Type="http://schemas.openxmlformats.org/officeDocument/2006/relationships/hyperlink" Target="https://www.towerhamlets.gov.uk/Documents/Planning-and-building-control/Strategic-Planning/Monitoring-and-evaluation/Draft_2017_LDS_V2.pdf" TargetMode="External"/><Relationship Id="rId345" Type="http://schemas.openxmlformats.org/officeDocument/2006/relationships/hyperlink" Target="https://beta.bathnes.gov.uk/sites/default/files/2022-10/Local%20Development%20Scheme%202022%20-%202025.pdf" TargetMode="External"/><Relationship Id="rId387" Type="http://schemas.openxmlformats.org/officeDocument/2006/relationships/hyperlink" Target="https://www.lbhf.gov.uk/sites/default/files/section_attachments/lds_revised_may_2016.pdf" TargetMode="External"/><Relationship Id="rId191" Type="http://schemas.openxmlformats.org/officeDocument/2006/relationships/hyperlink" Target="https://www.wyre.gov.uk/planning-policy/local-plan-partial-review-2011-2031-1/3" TargetMode="External"/><Relationship Id="rId205" Type="http://schemas.openxmlformats.org/officeDocument/2006/relationships/hyperlink" Target="https://www.adur-worthing.gov.uk/adur-ldf/local-development-scheme/" TargetMode="External"/><Relationship Id="rId247" Type="http://schemas.openxmlformats.org/officeDocument/2006/relationships/hyperlink" Target="https://www.centralbedfordshire.gov.uk/info/45/planning_policy/1168/local_development_scheme_lds" TargetMode="External"/><Relationship Id="rId412" Type="http://schemas.openxmlformats.org/officeDocument/2006/relationships/hyperlink" Target="https://www.newforest.gov.uk/article/1170/Local-Development-Scheme" TargetMode="External"/><Relationship Id="rId107" Type="http://schemas.openxmlformats.org/officeDocument/2006/relationships/hyperlink" Target="https://mhclg.sharepoint.com/sites/DevelopmentPlans/Shared%20Documents/Data%20and%20Analysis/LDS%20Approach/LDS%20screen%20captures/WYF19%20Wyre%20Forest%20LDS%20June%202019.PNG" TargetMode="External"/><Relationship Id="rId289" Type="http://schemas.openxmlformats.org/officeDocument/2006/relationships/hyperlink" Target="https://www.pendle.gov.uk/info/20072/planning_policies/278/process_documents/2" TargetMode="External"/><Relationship Id="rId11" Type="http://schemas.openxmlformats.org/officeDocument/2006/relationships/hyperlink" Target="https://www.copeland.gov.uk/content/copeland-local-plan" TargetMode="External"/><Relationship Id="rId53" Type="http://schemas.openxmlformats.org/officeDocument/2006/relationships/hyperlink" Target="https://www.nelincs.gov.uk/planning-and-building-control/planning-policy/local-development-scheme/" TargetMode="External"/><Relationship Id="rId149" Type="http://schemas.openxmlformats.org/officeDocument/2006/relationships/hyperlink" Target="https://www.islington.gov.uk/-/media/sharepoint-lists/public-records/planningandbuildingcontrol/publicity/publicconsultation/20162017/20160429localdevelopmentschemeapril2016.pdf" TargetMode="External"/><Relationship Id="rId314" Type="http://schemas.openxmlformats.org/officeDocument/2006/relationships/hyperlink" Target="https://www.york.gov.uk/downloads/download/4109/local_development_scheme" TargetMode="External"/><Relationship Id="rId356" Type="http://schemas.openxmlformats.org/officeDocument/2006/relationships/hyperlink" Target="https://www.swale.gov.uk/the-emerging-local-plan/" TargetMode="External"/><Relationship Id="rId398" Type="http://schemas.openxmlformats.org/officeDocument/2006/relationships/hyperlink" Target="https://www.southderbyshire.gov.uk/our-services/planning-and-building-control/planning/planning-policy/monitoring" TargetMode="External"/><Relationship Id="rId95" Type="http://schemas.openxmlformats.org/officeDocument/2006/relationships/hyperlink" Target="https://www.torridge.gov.uk/CHttpHandler.ashx?id=16713&amp;p=0" TargetMode="External"/><Relationship Id="rId160" Type="http://schemas.openxmlformats.org/officeDocument/2006/relationships/hyperlink" Target="https://www.cornwall.gov.uk/media/45670408/local-development-scheme-december-2020-final-draft.pdf" TargetMode="External"/><Relationship Id="rId216" Type="http://schemas.openxmlformats.org/officeDocument/2006/relationships/hyperlink" Target="https://www.milton-keynes.gov.uk/planning-and-building/planning-policy/local-development-scheme-lds" TargetMode="External"/><Relationship Id="rId258" Type="http://schemas.openxmlformats.org/officeDocument/2006/relationships/hyperlink" Target="https://www.testvalley.gov.uk/planning-and-building/planningpolicy/lds" TargetMode="External"/><Relationship Id="rId22" Type="http://schemas.openxmlformats.org/officeDocument/2006/relationships/hyperlink" Target="https://www.highpeak.gov.uk/article/853/Local-Development-Scheme" TargetMode="External"/><Relationship Id="rId64" Type="http://schemas.openxmlformats.org/officeDocument/2006/relationships/hyperlink" Target="https://www.redcar-cleveland.gov.uk/resident/planning-and-building/strategic%20planning/Documents/Local%20Development%20Scheme%20Nov%202016-2019.pdf" TargetMode="External"/><Relationship Id="rId118" Type="http://schemas.openxmlformats.org/officeDocument/2006/relationships/hyperlink" Target="https://www.calderdale.gov.uk/v2/sites/default/files/LDS_21-june-2018.pdf" TargetMode="External"/><Relationship Id="rId325" Type="http://schemas.openxmlformats.org/officeDocument/2006/relationships/hyperlink" Target="https://districtplan.canterbury.gov.uk/" TargetMode="External"/><Relationship Id="rId367" Type="http://schemas.openxmlformats.org/officeDocument/2006/relationships/hyperlink" Target="https://www.braintree.gov.uk/downloads/file/2023/local-development-scheme" TargetMode="External"/><Relationship Id="rId171" Type="http://schemas.openxmlformats.org/officeDocument/2006/relationships/hyperlink" Target="https://www.dudley.gov.uk/residents/planning/planning-policy/dudley-local-plan/local-development-scheme/" TargetMode="External"/><Relationship Id="rId227" Type="http://schemas.openxmlformats.org/officeDocument/2006/relationships/hyperlink" Target="https://www.ealing.gov.uk/info/201164/local_plans/616/local_development_scheme/1" TargetMode="External"/><Relationship Id="rId269" Type="http://schemas.openxmlformats.org/officeDocument/2006/relationships/hyperlink" Target="https://www.cotswold.gov.uk/media/fmtasbps/local-development-scheme-may-2021.pdf" TargetMode="External"/><Relationship Id="rId33" Type="http://schemas.openxmlformats.org/officeDocument/2006/relationships/hyperlink" Target="https://www.queenelizabetholympicpark.co.uk/planning-authority/planning-policy/local-plan-review" TargetMode="External"/><Relationship Id="rId129" Type="http://schemas.openxmlformats.org/officeDocument/2006/relationships/hyperlink" Target="https://www.adur-worthing.gov.uk/worthing-ldf/local-development-scheme/" TargetMode="External"/><Relationship Id="rId280" Type="http://schemas.openxmlformats.org/officeDocument/2006/relationships/hyperlink" Target="https://beta.bathnes.gov.uk/sites/default/files/2022-10/Local%20Development%20Scheme%202022%20-%202025.pdf" TargetMode="External"/><Relationship Id="rId336" Type="http://schemas.openxmlformats.org/officeDocument/2006/relationships/hyperlink" Target="https://www.dorsetcouncil.gov.uk/planning-buildings-land/planning-policy/dorset-council-local-plan" TargetMode="External"/><Relationship Id="rId75" Type="http://schemas.openxmlformats.org/officeDocument/2006/relationships/hyperlink" Target="https://mhclg.sharepoint.com/:i:/s/DevelopmentPlans/Ecg54GbcCGhKgqxq5BetASIB13VOlm-g6JOZCU1-xAT7vg?e=RrPKzX" TargetMode="External"/><Relationship Id="rId140" Type="http://schemas.openxmlformats.org/officeDocument/2006/relationships/hyperlink" Target="https://teams.microsoft.com/_" TargetMode="External"/><Relationship Id="rId182" Type="http://schemas.openxmlformats.org/officeDocument/2006/relationships/hyperlink" Target="https://www.hillingdon.gov.uk/local-development-scheme" TargetMode="External"/><Relationship Id="rId378" Type="http://schemas.openxmlformats.org/officeDocument/2006/relationships/hyperlink" Target="https://www.rugby.gov.uk/w/local-development-scheme" TargetMode="External"/><Relationship Id="rId403" Type="http://schemas.openxmlformats.org/officeDocument/2006/relationships/hyperlink" Target="https://www.westminster.gov.uk/planning-building-and-environmental-regulations/planning-policy/emerging-policies-and-consultations" TargetMode="External"/><Relationship Id="rId6" Type="http://schemas.openxmlformats.org/officeDocument/2006/relationships/hyperlink" Target="https://mhclg.sharepoint.com/sites/DevelopmentPlans/Shared%20Documents/Data%20and%20Analysis/LDS%20Approach/LDS%20screen%20captures/NOR-2018%20Northumberland%20LDS.png" TargetMode="External"/><Relationship Id="rId238" Type="http://schemas.openxmlformats.org/officeDocument/2006/relationships/hyperlink" Target="https://www.oadby-wigston.gov.uk/pages/local_development_scheme" TargetMode="External"/><Relationship Id="rId291" Type="http://schemas.openxmlformats.org/officeDocument/2006/relationships/hyperlink" Target="https://www.surreyheath.gov.uk/planning-and-building-control/planning-policy/development-plan/local-development-scheme" TargetMode="External"/><Relationship Id="rId305" Type="http://schemas.openxmlformats.org/officeDocument/2006/relationships/hyperlink" Target="https://www.surreyheath.gov.uk/planning-and-building-control/planning-policy/development-plan/local-development-scheme" TargetMode="External"/><Relationship Id="rId347" Type="http://schemas.openxmlformats.org/officeDocument/2006/relationships/hyperlink" Target="https://www.hillingdon.gov.uk/local-development-scheme" TargetMode="External"/><Relationship Id="rId44" Type="http://schemas.openxmlformats.org/officeDocument/2006/relationships/hyperlink" Target="https://www.newforestnpa.gov.uk/planning/policies-in-detail/" TargetMode="External"/><Relationship Id="rId86" Type="http://schemas.openxmlformats.org/officeDocument/2006/relationships/hyperlink" Target="https://www.tamworth.gov.uk/local-development-scheme" TargetMode="External"/><Relationship Id="rId151" Type="http://schemas.openxmlformats.org/officeDocument/2006/relationships/hyperlink" Target="https://www.hounslow.gov.uk/info/20167/local_plan/1545/local_plan_reviews" TargetMode="External"/><Relationship Id="rId389" Type="http://schemas.openxmlformats.org/officeDocument/2006/relationships/hyperlink" Target="https://www.newforestnpa.gov.uk/planning/policies-in-detail/" TargetMode="External"/><Relationship Id="rId193"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207" Type="http://schemas.openxmlformats.org/officeDocument/2006/relationships/hyperlink" Target="https://www.midsuffolk.gov.uk/planning/planning-policy/new-joint-local-plan/" TargetMode="External"/><Relationship Id="rId249" Type="http://schemas.openxmlformats.org/officeDocument/2006/relationships/hyperlink" Target="https://www.hastings.gov.uk/planning/policy/new-local-plan/localdevelopmentscheme/" TargetMode="External"/><Relationship Id="rId414" Type="http://schemas.openxmlformats.org/officeDocument/2006/relationships/hyperlink" Target="https://www.cherwell.gov.uk/info/83/local-plans/729/planning-for-cherwell---local-plan-review/4" TargetMode="External"/><Relationship Id="rId13" Type="http://schemas.openxmlformats.org/officeDocument/2006/relationships/hyperlink" Target="https://www.copeland.gov.uk/content/local-development-scheme" TargetMode="External"/><Relationship Id="rId109" Type="http://schemas.openxmlformats.org/officeDocument/2006/relationships/hyperlink" Target="https://www.north-herts.gov.uk/sites/northherts-cms/files/LDS%20-%20April%202017.pdf" TargetMode="External"/><Relationship Id="rId260" Type="http://schemas.openxmlformats.org/officeDocument/2006/relationships/hyperlink" Target="https://www.swindon.gov.uk/downloads/file/8014/swindon_local_development_scheme" TargetMode="External"/><Relationship Id="rId316" Type="http://schemas.openxmlformats.org/officeDocument/2006/relationships/hyperlink" Target="https://mhclg.sharepoint.com/:i:/s/DevelopmentPlans/EbRN3UvxrPtCvA42NNgM_KMBllGDQuixSJV635pkLwwJLQ?e=jrYtPL" TargetMode="External"/><Relationship Id="rId55" Type="http://schemas.openxmlformats.org/officeDocument/2006/relationships/hyperlink" Target="https://www.oxford.gov.uk/info/20067/planning_policy/1460/oxford_local_plan_2040" TargetMode="External"/><Relationship Id="rId97" Type="http://schemas.openxmlformats.org/officeDocument/2006/relationships/hyperlink" Target="https://www.uttlesford.gov.uk/article/4969/Local-Plan-timetable" TargetMode="External"/><Relationship Id="rId120" Type="http://schemas.openxmlformats.org/officeDocument/2006/relationships/hyperlink" Target="http://www.efdclocalplan.org/local-plan/evidence-base/" TargetMode="External"/><Relationship Id="rId358" Type="http://schemas.openxmlformats.org/officeDocument/2006/relationships/hyperlink" Target="https://www.dorsetcouncil.gov.uk/planning-buildings-land/planning-policy/dorset-council-local-plan" TargetMode="External"/><Relationship Id="rId162" Type="http://schemas.openxmlformats.org/officeDocument/2006/relationships/hyperlink" Target="https://www.easthants.gov.uk/local-development-scheme-pdf-431-kb" TargetMode="External"/><Relationship Id="rId218" Type="http://schemas.openxmlformats.org/officeDocument/2006/relationships/hyperlink" Target="https://www.arun.gov.uk/local-development-scheme-lds" TargetMode="External"/><Relationship Id="rId271" Type="http://schemas.openxmlformats.org/officeDocument/2006/relationships/hyperlink" Target="https://assets.ctfassets.net/ii3xdrqc6nfw/2ABYaphVngJMkE90uAKxgr/81f5bf278f13b2fb74ea0a09cab1e6dc/Stockport_Local_Development_Scheme_November_2021.pdf" TargetMode="External"/><Relationship Id="rId24" Type="http://schemas.openxmlformats.org/officeDocument/2006/relationships/hyperlink" Target="https://www.ipswich.gov.uk/content/local-development-scheme" TargetMode="External"/><Relationship Id="rId66" Type="http://schemas.openxmlformats.org/officeDocument/2006/relationships/hyperlink" Target="https://mhclg.sharepoint.com/:i:/r/sites/DevelopmentPlans/Shared%20Documents/Data%20and%20Analysis/Planning%20Data%20Unit/Data%20Project/Short-term%20Solution/LDS%20Approach/LDS%20screen%20captures/ROS18%20-%20Rossendale%20LDS%202018.PNG?csf=1&amp;e=7bH3uI" TargetMode="External"/><Relationship Id="rId131" Type="http://schemas.openxmlformats.org/officeDocument/2006/relationships/hyperlink" Target="https://docs.wixstatic.com/ugd/b57e7b_e5856a36deb643f6a4d875c203c136e3.pdf" TargetMode="External"/><Relationship Id="rId327" Type="http://schemas.openxmlformats.org/officeDocument/2006/relationships/hyperlink" Target="https://www.chesterfield.gov.uk/planning-and-building-control/planning-policy-and-the-local-plan/local-development-scheme.aspx" TargetMode="External"/><Relationship Id="rId369" Type="http://schemas.openxmlformats.org/officeDocument/2006/relationships/hyperlink" Target="https://www.teignbridge.gov.uk/planning/local-plans-and-policy/local-development-scheme/" TargetMode="External"/><Relationship Id="rId173" Type="http://schemas.openxmlformats.org/officeDocument/2006/relationships/hyperlink" Target="https://www.bristol.gov.uk/residents/planning-and-building-regulations/planning-policy-and-guidance/local-plan/local-plan-review" TargetMode="External"/><Relationship Id="rId229" Type="http://schemas.openxmlformats.org/officeDocument/2006/relationships/hyperlink" Target="https://www.bcpcouncil.gov.uk/Planning-and-building-control/Planning-policy/BCP-Local-Plan/Local-Development-Scheme.aspx" TargetMode="External"/><Relationship Id="rId380" Type="http://schemas.openxmlformats.org/officeDocument/2006/relationships/hyperlink" Target="https://www.kingston.gov.uk/local-development-scheme" TargetMode="External"/><Relationship Id="rId240" Type="http://schemas.openxmlformats.org/officeDocument/2006/relationships/hyperlink" Target="https://www.epsom-ewell.gov.uk/residents/planning/planning-policy/epsom-and-ewell-local-plan/emerging-new-local-plan/local" TargetMode="External"/><Relationship Id="rId35" Type="http://schemas.openxmlformats.org/officeDocument/2006/relationships/hyperlink" Target="https://mhclg.sharepoint.com/:i:/r/sites/DevelopmentPlans/Shared%20Documents/Data%20and%20Analysis/Planning%20Data%20Unit/Data%20Project/Short-term%20Solution/LDS%20Approach/LDS%20screen%20captures/LLE17%20-%20London%20Legacy%20LDS%202017.PNG?csf=1&amp;e=QRcea9" TargetMode="External"/><Relationship Id="rId77" Type="http://schemas.openxmlformats.org/officeDocument/2006/relationships/hyperlink" Target="https://mhclg.sharepoint.com/:i:/r/sites/DevelopmentPlans/Shared%20Documents/Data%20and%20Analysis/Planning%20Data%20Unit/Data%20Project/Short-term%20Solution/LDS%20Approach/LDS%20screen%20captures/SHA16%20-%20South%20Hams%20LDS%202016.PNG?csf=1&amp;e=kCuUTR" TargetMode="External"/><Relationship Id="rId100" Type="http://schemas.openxmlformats.org/officeDocument/2006/relationships/hyperlink" Target="https://www.watfordlocalplan.co.uk/timeline" TargetMode="External"/><Relationship Id="rId282" Type="http://schemas.openxmlformats.org/officeDocument/2006/relationships/hyperlink" Target="https://www.gnplan.org.uk/consultations/strategic-plan-growth-options-consultation-now-closed/" TargetMode="External"/><Relationship Id="rId338" Type="http://schemas.openxmlformats.org/officeDocument/2006/relationships/hyperlink" Target="https://www.west-norfolk.gov.uk/info/20216/local_plan_review_2016_-_2036/709/draft_local_plan_review_consultation" TargetMode="External"/><Relationship Id="rId8" Type="http://schemas.openxmlformats.org/officeDocument/2006/relationships/hyperlink" Target="https://www.staffsmoorlands.gov.uk/media/2923/Local-Development-Scheme-2018/pdf/Local_Development_Scheme_2018.pdf" TargetMode="External"/><Relationship Id="rId142" Type="http://schemas.openxmlformats.org/officeDocument/2006/relationships/hyperlink" Target="https://www.tendringdc.gov.uk/sites/default/files/documents/planning/Planning_Policy/Local%20Development%20Scheme%20-%20Published%2030%20Jan%202019.pdf" TargetMode="External"/><Relationship Id="rId184" Type="http://schemas.openxmlformats.org/officeDocument/2006/relationships/hyperlink" Target="https://www.horsham.gov.uk/planning/planning-policy/local-development-scheme" TargetMode="External"/><Relationship Id="rId391" Type="http://schemas.openxmlformats.org/officeDocument/2006/relationships/hyperlink" Target="https://www.reading.gov.uk/planning-and-building-control/planning-policy/" TargetMode="External"/><Relationship Id="rId405" Type="http://schemas.openxmlformats.org/officeDocument/2006/relationships/hyperlink" Target="https://www.lewes-eastbourne.gov.uk/planning-policy/local-development-scheme/" TargetMode="External"/><Relationship Id="rId251" Type="http://schemas.openxmlformats.org/officeDocument/2006/relationships/hyperlink" Target="https://www.leeds.gov.uk/planning/planning-policy/adopted-local-plan/local-development-scheme" TargetMode="External"/><Relationship Id="rId4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 TargetMode="External"/><Relationship Id="rId293" Type="http://schemas.openxmlformats.org/officeDocument/2006/relationships/hyperlink" Target="https://www.westlancs.gov.uk/media/546675/lds-2022-03_final-appendix-a-to-2022-03-cabinet-report.pdf" TargetMode="External"/><Relationship Id="rId307" Type="http://schemas.openxmlformats.org/officeDocument/2006/relationships/hyperlink" Target="https://surreyheath.moderngov.co.uk/documents/g4146/Public%20reports%20pack%2019th-Mar-2024%2018.30%20Executive.pdf?T=10" TargetMode="External"/><Relationship Id="rId349" Type="http://schemas.openxmlformats.org/officeDocument/2006/relationships/hyperlink" Target="https://www.tamworth.gov.uk/local-development-scheme" TargetMode="External"/><Relationship Id="rId88" Type="http://schemas.openxmlformats.org/officeDocument/2006/relationships/hyperlink" Target="https://www.tendringdc.gov.uk/sites/default/files/documents/planning/Planning_Policy/Local%20Development%20Scheme%20-%20Published%2030%20Jan%202019.pdf" TargetMode="External"/><Relationship Id="rId111" Type="http://schemas.openxmlformats.org/officeDocument/2006/relationships/hyperlink" Target="https://www.eastleigh.gov.uk/planning-and-building/planning-policy-and-implementation/local-plan/emerging-local-plan-2016-2036/local-development-scheme" TargetMode="External"/><Relationship Id="rId153" Type="http://schemas.openxmlformats.org/officeDocument/2006/relationships/hyperlink" Target="https://www.tandridge.gov.uk/Portals/0/Documents/Planning%20and%20building/Planning%20strategies%20and%20policies/Local%20plan/Local%20plan%202033/Garden%20Villages%20Consultation%20documents/Local-Development-Scheme-web.pdf" TargetMode="External"/><Relationship Id="rId195" Type="http://schemas.openxmlformats.org/officeDocument/2006/relationships/hyperlink" Target="https://www.rugby.gov.uk/downloads/file/484/local_development_scheme" TargetMode="External"/><Relationship Id="rId209" Type="http://schemas.openxmlformats.org/officeDocument/2006/relationships/hyperlink" Target="https://mhclg.sharepoint.com/sites/DevelopmentPlans/Shared%20Documents/Data%20and%20Analysis/Planning%20Data%20Unit/LDS%20&amp;%20Reg%2018%20Monitoring/LDS%20Screenshots/BAB%20&amp;%20MSLK%20-%20Babergh%20&amp;%20Mid%20Suffolk%20LDS%20July%202020.PNG" TargetMode="External"/><Relationship Id="rId360" Type="http://schemas.openxmlformats.org/officeDocument/2006/relationships/hyperlink" Target="https://www.hastings.gov.uk/planning/policy/new-local-plan/localdevelopmentscheme/" TargetMode="External"/><Relationship Id="rId416" Type="http://schemas.openxmlformats.org/officeDocument/2006/relationships/vmlDrawing" Target="../drawings/vmlDrawing1.vml"/><Relationship Id="rId220" Type="http://schemas.openxmlformats.org/officeDocument/2006/relationships/hyperlink" Target="https://www.basingstoke.gov.uk/issues-and-options" TargetMode="External"/><Relationship Id="rId15" Type="http://schemas.openxmlformats.org/officeDocument/2006/relationships/hyperlink" Target="http://www.southeastlincslocalplan.org/wp-content/uploads/2017/06/Local-Development-Scheme-June-2017.pdf" TargetMode="External"/><Relationship Id="rId57" Type="http://schemas.openxmlformats.org/officeDocument/2006/relationships/hyperlink" Target="https://www.plymouth.gov.uk/planningandbuildingcontrol/localdevelopmentscheme" TargetMode="External"/><Relationship Id="rId262" Type="http://schemas.openxmlformats.org/officeDocument/2006/relationships/hyperlink" Target="https://www.bcpcouncil.gov.uk/Council-and-Democratic/Consultation-And-Research/Consultations/BCP-Council-Local-Plan.aspx" TargetMode="External"/><Relationship Id="rId318" Type="http://schemas.openxmlformats.org/officeDocument/2006/relationships/hyperlink" Target="https://www.scilly.gov.uk/sites/default/files/planning-apps/AMR16%202021-2022.pdf" TargetMode="External"/><Relationship Id="rId99" Type="http://schemas.openxmlformats.org/officeDocument/2006/relationships/hyperlink" Target="https://docs.wixstatic.com/ugd/b57e7b_e5856a36deb643f6a4d875c203c136e3.pdf" TargetMode="External"/><Relationship Id="rId12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TargetMode="External"/><Relationship Id="rId164" Type="http://schemas.openxmlformats.org/officeDocument/2006/relationships/hyperlink" Target="https://n-somerset.gov.uk/my-services/planning-building-control/planning-policy/our-local-plan/about-our-local-plan" TargetMode="External"/><Relationship Id="rId371" Type="http://schemas.openxmlformats.org/officeDocument/2006/relationships/hyperlink" Target="https://www.wokingham.gov.uk/planning-policy/planning-policy-information/local-plan-update/" TargetMode="External"/><Relationship Id="rId26" Type="http://schemas.openxmlformats.org/officeDocument/2006/relationships/hyperlink" Target="http://www.lancaster.gov.uk/planning/planning-policy/about-the-local-plan" TargetMode="External"/><Relationship Id="rId231" Type="http://schemas.openxmlformats.org/officeDocument/2006/relationships/hyperlink" Target="https://eastdevon.gov.uk/planning/planning-policy/policy-work-whats-new/what-policy-documents-will-we-produce-and-how-will-we-consult-on-them/local-development-scheme/" TargetMode="External"/><Relationship Id="rId273" Type="http://schemas.openxmlformats.org/officeDocument/2006/relationships/hyperlink" Target="https://www.hyndburnbc.gov.uk/download-package/core-strategy-review-reg18-feb19/" TargetMode="External"/><Relationship Id="rId329" Type="http://schemas.openxmlformats.org/officeDocument/2006/relationships/hyperlink" Target="https://centrallocalplan.lancashire.gov.uk/documents/local-development-scheme/" TargetMode="External"/><Relationship Id="rId68" Type="http://schemas.openxmlformats.org/officeDocument/2006/relationships/hyperlink" Target="https://www.rotherham.gov.uk/planning-development/guide-local-plan/6?documentId=128&amp;categoryId=20014" TargetMode="External"/><Relationship Id="rId133" Type="http://schemas.openxmlformats.org/officeDocument/2006/relationships/hyperlink" Target="https://www.brent.gov.uk/localplan" TargetMode="External"/><Relationship Id="rId175" Type="http://schemas.openxmlformats.org/officeDocument/2006/relationships/hyperlink" Target="https://new.croydon.gov.uk/planning-and-regeneration/planning/get-involved-croydons-planning/croydon-local-plan-review?utm_campaign=redirect&amp;utm_medium=alias&amp;utm_source=localplanreview" TargetMode="External"/><Relationship Id="rId340" Type="http://schemas.openxmlformats.org/officeDocument/2006/relationships/hyperlink" Target="https://www.hull.gov.uk/communities-and-living/regeneration-schemes/local-development-scheme" TargetMode="External"/><Relationship Id="rId200" Type="http://schemas.openxmlformats.org/officeDocument/2006/relationships/hyperlink" Target="https://www.hertsmere.gov.uk/Planning--Building-Control/Planning-Policy/Local-Plan/New-Local-Plan/New-Local-Plan-Planning-for-Growth.aspx" TargetMode="External"/><Relationship Id="rId382" Type="http://schemas.openxmlformats.org/officeDocument/2006/relationships/hyperlink" Target="https://www.colchester.gov.uk/local-plan/local-development-scheme/" TargetMode="External"/><Relationship Id="rId242" Type="http://schemas.openxmlformats.org/officeDocument/2006/relationships/hyperlink" Target="https://www.ambervalley.gov.uk/planning/planning-policy/local-plan/alternative-spatial-strategy-options-for-housing-and-economic-growth/" TargetMode="External"/><Relationship Id="rId284" Type="http://schemas.openxmlformats.org/officeDocument/2006/relationships/hyperlink" Target="https://www.canterbury.gov.uk/planning-and-building/new-local-plan-2040/local-plan-evidence-strategies/" TargetMode="External"/><Relationship Id="rId37" Type="http://schemas.openxmlformats.org/officeDocument/2006/relationships/hyperlink" Target="http://www.mansfield.gov.uk/localplan" TargetMode="External"/><Relationship Id="rId79" Type="http://schemas.openxmlformats.org/officeDocument/2006/relationships/hyperlink" Target="http://www.southkesteven.gov.uk/index.aspx?articleid=15133" TargetMode="External"/><Relationship Id="rId102" Type="http://schemas.openxmlformats.org/officeDocument/2006/relationships/hyperlink" Target="https://www.westlancs.gov.uk/planning/planning-policy/the-local-plan/the-local-plan-2023-2040.aspx" TargetMode="External"/><Relationship Id="rId144" Type="http://schemas.openxmlformats.org/officeDocument/2006/relationships/hyperlink" Target="https://www.portsmouth.gov.uk/services/development-and-planning/planning-policy/local-development-scheme/" TargetMode="External"/><Relationship Id="rId90" Type="http://schemas.openxmlformats.org/officeDocument/2006/relationships/hyperlink" Target="https://www.threerivers.gov.uk/download?id=43399" TargetMode="External"/><Relationship Id="rId186" Type="http://schemas.openxmlformats.org/officeDocument/2006/relationships/hyperlink" Target="https://www.thurrock.gov.uk/new-local-plan-for-thurrock/thurrock-local-plan" TargetMode="External"/><Relationship Id="rId351" Type="http://schemas.openxmlformats.org/officeDocument/2006/relationships/hyperlink" Target="https://sdnpalocalplanreview.commonplace.is/en-GB/proposals/keyinformation/step1" TargetMode="External"/><Relationship Id="rId393" Type="http://schemas.openxmlformats.org/officeDocument/2006/relationships/hyperlink" Target="https://colchester.oc2.uk/document/59" TargetMode="External"/><Relationship Id="rId407" Type="http://schemas.openxmlformats.org/officeDocument/2006/relationships/hyperlink" Target="https://www.lewes-eastbourne.gov.uk/LLP-consultation" TargetMode="External"/><Relationship Id="rId211" Type="http://schemas.openxmlformats.org/officeDocument/2006/relationships/hyperlink" Target="https://mhclg.sharepoint.com/sites/DevelopmentPlans/Shared%20Documents/Data%20and%20Analysis/Planning%20Data%20Unit/LDS%20&amp;%20Reg%2018%20Monitoring/Reg%2018%20Screenshots/Babergh%20&amp;%20Mid%20Suffolk%20R18%20Aug%202017.PNG" TargetMode="External"/><Relationship Id="rId253" Type="http://schemas.openxmlformats.org/officeDocument/2006/relationships/hyperlink" Target="https://www.midsussex.gov.uk/planning-building/mid-sussex-district-plan/district-plan-review/" TargetMode="External"/><Relationship Id="rId295" Type="http://schemas.openxmlformats.org/officeDocument/2006/relationships/hyperlink" Target="https://www.bradford.gov.uk/planning-and-building-control/planning-policy/local-development-scheme/" TargetMode="External"/><Relationship Id="rId309" Type="http://schemas.openxmlformats.org/officeDocument/2006/relationships/hyperlink" Target="https://www.threerivers.gov.uk/services/planning/planning-policy/local-development-scheme" TargetMode="External"/><Relationship Id="rId48" Type="http://schemas.openxmlformats.org/officeDocument/2006/relationships/hyperlink" Target="https://www.northdevon.gov.uk/media/377513/2016-lds.pdf" TargetMode="External"/><Relationship Id="rId11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TargetMode="External"/><Relationship Id="rId320" Type="http://schemas.openxmlformats.org/officeDocument/2006/relationships/hyperlink" Target="https://www.basildon.gov.uk/article/2012/Timetable-and-Consultation-Standards" TargetMode="External"/><Relationship Id="rId155" Type="http://schemas.openxmlformats.org/officeDocument/2006/relationships/hyperlink" Target="https://www.warrington.gov.uk/info/200564/planning-policy/1903/local-plan/2" TargetMode="External"/><Relationship Id="rId197" Type="http://schemas.openxmlformats.org/officeDocument/2006/relationships/hyperlink" Target="https://www.meltonplan.co.uk/lds" TargetMode="External"/><Relationship Id="rId362" Type="http://schemas.openxmlformats.org/officeDocument/2006/relationships/hyperlink" Target="https://www.oadby-wigston.gov.uk/pages/local_development_scheme" TargetMode="External"/><Relationship Id="rId418"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1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EW18%20-%20Lewisham%20LDS%202018%2EPNG&amp;parent=%2Fsites%2FDevelopmentPlans%2FShared%20Documents%2FData%20and%20Analysis%2FPlanning%20Data%20Unit%2FData%20Project%2FShort-term%20Solution%2FLDS%20Approach%2FLDS%20screen%20captures" TargetMode="External"/><Relationship Id="rId21" Type="http://schemas.openxmlformats.org/officeDocument/2006/relationships/hyperlink" Target="https://mhclg.sharepoint.com/sites/DevelopmentPlans/Shared%20Documents/Data%20and%20Analysis/LDS%20Approach/LDS%20screen%20captures/HAR18%20-%20Hart%20LDS%202018.PNG" TargetMode="External"/><Relationship Id="rId42" Type="http://schemas.openxmlformats.org/officeDocument/2006/relationships/hyperlink" Target="https://www.eastsuffolk.gov.uk/planning/local-plans/suffolk-coastal-local-plan/existing-local-plan/local-development-scheme/" TargetMode="External"/><Relationship Id="rId63" Type="http://schemas.openxmlformats.org/officeDocument/2006/relationships/hyperlink" Target="https://www.teignbridge.gov.uk/planning/local-plans-and-policy/local-development-scheme/" TargetMode="External"/><Relationship Id="rId84" Type="http://schemas.openxmlformats.org/officeDocument/2006/relationships/hyperlink" Target="http://www.solihull.gov.uk/Resident/Planning/appealsenforcement/planmaking/ldf/localplan" TargetMode="External"/><Relationship Id="rId138" Type="http://schemas.openxmlformats.org/officeDocument/2006/relationships/hyperlink" Target="https://www.salford.gov.uk/planning-building-and-regeneration/planning-policies/local-planning-policy/salfords-development-plan/" TargetMode="External"/><Relationship Id="rId159" Type="http://schemas.openxmlformats.org/officeDocument/2006/relationships/printerSettings" Target="../printerSettings/printerSettings13.bin"/><Relationship Id="rId107" Type="http://schemas.openxmlformats.org/officeDocument/2006/relationships/hyperlink" Target="https://mhclg.sharepoint.com/:i:/s/DevelopmentPlans/Ecxply5QOVpOgc6f9vK077cBHuZ7k5MyhRYokRwqYopqrw?e=Puz6Lq" TargetMode="External"/><Relationship Id="rId11" Type="http://schemas.openxmlformats.org/officeDocument/2006/relationships/hyperlink" Target="https://www.mendip.gov.uk/lds" TargetMode="External"/><Relationship Id="rId32" Type="http://schemas.openxmlformats.org/officeDocument/2006/relationships/hyperlink" Target="https://www.winchester.gov.uk/assets/attach/17373/LDS%202018%20with%20cover.pdf" TargetMode="External"/><Relationship Id="rId53" Type="http://schemas.openxmlformats.org/officeDocument/2006/relationships/hyperlink" Target="https://centrallocalplan.lancashire.gov.uk/documents/local-development-scheme/" TargetMode="External"/><Relationship Id="rId74" Type="http://schemas.openxmlformats.org/officeDocument/2006/relationships/hyperlink" Target="https://www.dover.gov.uk/Planning/Planning-Policy-and-Regeneration/New-District-Local-Plan/Home.aspx" TargetMode="External"/><Relationship Id="rId128" Type="http://schemas.openxmlformats.org/officeDocument/2006/relationships/hyperlink" Target="http://www.whitehorsedc.gov.uk/services-and-advice/planning-and-building/planning-policy" TargetMode="External"/><Relationship Id="rId149" Type="http://schemas.openxmlformats.org/officeDocument/2006/relationships/hyperlink" Target="https://localplan.northlincs.gov.uk/stages/3/1-introduction" TargetMode="External"/><Relationship Id="rId5" Type="http://schemas.openxmlformats.org/officeDocument/2006/relationships/hyperlink" Target="https://mhclg.sharepoint.com/:i:/s/DevelopmentPlans/EVUkUGOy7KVCmUD7isv9jtQBzSDA-DE8KDUOlQE3ZhdEMQ?e=tjKrpO" TargetMode="External"/><Relationship Id="rId95" Type="http://schemas.openxmlformats.org/officeDocument/2006/relationships/hyperlink" Target="https://www.southsomerset.gov.uk/your-council/your-council-plan-and-strategies/planning-policy/local-plan-review-2016-2036/" TargetMode="External"/><Relationship Id="rId160" Type="http://schemas.openxmlformats.org/officeDocument/2006/relationships/table" Target="../tables/table7.xml"/><Relationship Id="rId22" Type="http://schemas.openxmlformats.org/officeDocument/2006/relationships/hyperlink" Target="https://mhclg.sharepoint.com/:i:/s/DevelopmentPlans/EX24ZJidwYdIkOqdd4iEXE4B61jxVJOHhLgijcESo2iDdw?e=C0xdR2" TargetMode="External"/><Relationship Id="rId43" Type="http://schemas.openxmlformats.org/officeDocument/2006/relationships/hyperlink" Target="https://www.eastsuffolk.gov.uk/assets/Planning/Suffolk-Coastal-Local-Plan/Local-Development-Scheme.pdf" TargetMode="External"/><Relationship Id="rId64" Type="http://schemas.openxmlformats.org/officeDocument/2006/relationships/hyperlink" Target="https://www.teignbridge.gov.uk/planning/local-plans-and-policy/local-plan-review-2020-2040/" TargetMode="External"/><Relationship Id="rId118" Type="http://schemas.openxmlformats.org/officeDocument/2006/relationships/hyperlink" Target="https://lewisham.gov.uk/myservices/planning/policy/planning/lewisham-local-plan---consultation-on-main-issues" TargetMode="External"/><Relationship Id="rId139" Type="http://schemas.openxmlformats.org/officeDocument/2006/relationships/hyperlink" Target="https://www.bexley.gov.uk/services/planning-and-building-control/planning-policy/technical-documents" TargetMode="External"/><Relationship Id="rId80" Type="http://schemas.openxmlformats.org/officeDocument/2006/relationships/hyperlink" Target="https://new.enfield.gov.uk/services/planning/lds-2019-2022-planning.pdf" TargetMode="External"/><Relationship Id="rId85" Type="http://schemas.openxmlformats.org/officeDocument/2006/relationships/hyperlink" Target="https://mhclg.sharepoint.com/sites/DevelopmentPlans/Shared%20Documents/Data%20and%20Analysis/Planning%20Data%20Unit/LDS%20&amp;%20Reg%2018%20Monitoring/LDS%20Screenshots/SOL20%20-%20Solihull%20LDS%202020.PNG" TargetMode="External"/><Relationship Id="rId150" Type="http://schemas.openxmlformats.org/officeDocument/2006/relationships/hyperlink" Target="https://www.teignbridge.gov.uk/planning/local-plans-and-policy/local-development-scheme/" TargetMode="External"/><Relationship Id="rId155" Type="http://schemas.openxmlformats.org/officeDocument/2006/relationships/hyperlink" Target="http://www.southkesteven.gov.uk/index.aspx?articleid=8498" TargetMode="External"/><Relationship Id="rId12" Type="http://schemas.openxmlformats.org/officeDocument/2006/relationships/hyperlink" Target="https://www.mendip.gov.uk/media/5167/Local-Development-Scheme/pdf/LDS_-agreed_10thjan2017.pdf?m=636196465634830000" TargetMode="External"/><Relationship Id="rId17" Type="http://schemas.openxmlformats.org/officeDocument/2006/relationships/hyperlink" Target="https://www.harrogate.gov.uk/info/20101/planning_policy_and_the_local_plan/559/local_development_scheme" TargetMode="External"/><Relationship Id="rId33" Type="http://schemas.openxmlformats.org/officeDocument/2006/relationships/hyperlink" Target="https://www.brent.gov.uk/media/16409781/local-development-scheme-2017.pdf" TargetMode="External"/><Relationship Id="rId38" Type="http://schemas.openxmlformats.org/officeDocument/2006/relationships/hyperlink" Target="http://www.dacorum.gov.uk/home/planning-development/planning-strategic-planning/local-development-scheme" TargetMode="External"/><Relationship Id="rId59" Type="http://schemas.openxmlformats.org/officeDocument/2006/relationships/hyperlink" Target="https://www.brighton-hove.gov.uk/content/planning/planning-policy/local-development-scheme" TargetMode="External"/><Relationship Id="rId103" Type="http://schemas.openxmlformats.org/officeDocument/2006/relationships/hyperlink" Target="https://erewash.gov.uk/index.php/local-plan/development-scheme.html" TargetMode="External"/><Relationship Id="rId108" Type="http://schemas.openxmlformats.org/officeDocument/2006/relationships/hyperlink" Target="https://www.iow.gov.uk/Residents/Environment-Planning-and-Waste/Planning-Policy-new/Island-Plan-Documents/Local-Development-Scheme" TargetMode="External"/><Relationship Id="rId124" Type="http://schemas.openxmlformats.org/officeDocument/2006/relationships/hyperlink" Target="https://www.charnwood.gov.uk/pages/localdevelopmentscheme" TargetMode="External"/><Relationship Id="rId129" Type="http://schemas.openxmlformats.org/officeDocument/2006/relationships/hyperlink" Target="https://mhclg.sharepoint.com/sites/DevelopmentPlans/Shared%20Documents/Data%20and%20Analysis/Planning%20Data%20Unit/LDS%20&amp;%20Reg%2018%20Monitoring/LDS%20Screenshots/VWH20%20-%20Vale%20of%20White%20Horse%20Feb%202020%20LDS.PNG" TargetMode="External"/><Relationship Id="rId54" Type="http://schemas.openxmlformats.org/officeDocument/2006/relationships/hyperlink" Target="https://www.cityoflondon.gov.uk/services/environment-and-planning/planning/planning-policy/local-plan/Documents/local-development-scheme-2017.pdf" TargetMode="External"/><Relationship Id="rId70" Type="http://schemas.openxmlformats.org/officeDocument/2006/relationships/hyperlink" Target="https://mhclg.sharepoint.com/sites/DevelopmentPlans/Shared%20Documents/Data%20and%20Analysis/LDS%20Approach/LDS%20screen%20captures/SHR19%20-%20Shropshire%20LDS%20June%202019.PNG" TargetMode="External"/><Relationship Id="rId75" Type="http://schemas.openxmlformats.org/officeDocument/2006/relationships/hyperlink" Target="https://www.hertsmere.gov.uk/Documents/09-Planning--Building-Control/Planning-Policy/Local-Plan/Local-development-scheme-2019.pdf" TargetMode="External"/><Relationship Id="rId91"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96" Type="http://schemas.openxmlformats.org/officeDocument/2006/relationships/hyperlink" Target="https://www.southsomerset.gov.uk/your-council/your-council-plan-and-strategies/planning-policy/local-plan-review-2016-2036/" TargetMode="External"/><Relationship Id="rId140" Type="http://schemas.openxmlformats.org/officeDocument/2006/relationships/hyperlink" Target="https://mhclg.sharepoint.com/sites/DevelopmentPlans/Shared%20Documents/Data%20and%20Analysis/Planning%20Data%20Unit/LDS%20&amp;%20Reg%2018%20Monitoring/LDS%20Screenshots/BEX2020%20Bexley%20LDS%20June%202020%20update.PNG" TargetMode="External"/><Relationship Id="rId145" Type="http://schemas.openxmlformats.org/officeDocument/2006/relationships/hyperlink" Target="http://www.planning.northlincs.gov.uk/PlanningReports/LocalDevelopmentScheme/LDS(Update%206th%20November%202017).pdf" TargetMode="External"/><Relationship Id="rId1" Type="http://schemas.openxmlformats.org/officeDocument/2006/relationships/hyperlink" Target="https://www.westlancs.gov.uk/planning/planning-policy/the-local-plan/local-plan-review/local-development-scheme-lds.aspx" TargetMode="External"/><Relationship Id="rId6" Type="http://schemas.openxmlformats.org/officeDocument/2006/relationships/hyperlink" Target="https://www.wandsworth.gov.uk/planning-and-building-control/planning-policy/local-plan/local-plan-full-review/" TargetMode="External"/><Relationship Id="rId23" Type="http://schemas.openxmlformats.org/officeDocument/2006/relationships/hyperlink" Target="https://services.swale.gov.uk/meetings/documents/s10751/Item%206%20Local%20Development%20Scheme%20Programme%20Budget%20Appendix%201.pdf" TargetMode="External"/><Relationship Id="rId28" Type="http://schemas.openxmlformats.org/officeDocument/2006/relationships/hyperlink" Target="https://mhclg.sharepoint.com/:i:/r/sites/DevelopmentPlans/Shared%20Documents/Data%20and%20Analysis/Planning%20Data%20Unit/Data%20Project/Short-term%20Solution/LDS%20Approach/LDS%20screen%20captures/NOR18-%20North%20Norfolk%20LDS%202018.PNG?csf=1&amp;e=nxSKpq" TargetMode="External"/><Relationship Id="rId49" Type="http://schemas.openxmlformats.org/officeDocument/2006/relationships/hyperlink" Target="https://www.n-kesteven.gov.uk/central-lincolnshire/" TargetMode="External"/><Relationship Id="rId114" Type="http://schemas.openxmlformats.org/officeDocument/2006/relationships/hyperlink" Target="https://mhclg.sharepoint.com/sites/DevelopmentPlans/Shared%20Documents/Data%20and%20Analysis/Planning%20Data%20Unit/LDS%20&amp;%20Reg%2018%20Monitoring/LDS%20Screenshots/WES2020%20-%20West%20Suffolk%20LDS%202020.PNG" TargetMode="External"/><Relationship Id="rId119" Type="http://schemas.openxmlformats.org/officeDocument/2006/relationships/hyperlink" Target="https://mhclg.sharepoint.com/:i:/s/DevelopmentPlans/EWYm5pk_-2lJvYFtJcFQTJ4BK7ysG-44lfj14n83EKbhTA?e=BRo3d7" TargetMode="External"/><Relationship Id="rId44" Type="http://schemas.openxmlformats.org/officeDocument/2006/relationships/hyperlink" Target="https://mhclg.sharepoint.com/:i:/s/DevelopmentPlans/Ef_fLZ9DWb1KqyqHSzRyyJcBep4Zt9zGVLgB2EcqMzHsGQ?e=eYJfBf" TargetMode="External"/><Relationship Id="rId60" Type="http://schemas.openxmlformats.org/officeDocument/2006/relationships/hyperlink" Target="https://www.brighton-hove.gov.uk/sites/brighton-hove.gov.uk/files/LDS%202017%20Final.pdf" TargetMode="External"/><Relationship Id="rId65" Type="http://schemas.openxmlformats.org/officeDocument/2006/relationships/hyperlink" Target="https://mhclg.sharepoint.com/:i:/s/DevelopmentPlans/ETeG7PaZj6RNju0RZLENXxYBPggN2paxqyJgtSIwNS90gQ?e=x74e1b" TargetMode="External"/><Relationship Id="rId81" Type="http://schemas.openxmlformats.org/officeDocument/2006/relationships/hyperlink" Target="https://mhclg.sharepoint.com/sites/DevelopmentPlans/Shared%20Documents/Data%20and%20Analysis/Planning%20Data%20Unit/LDS%20&amp;%20Reg%2018%20Monitoring/LDS%20Screenshots/MED19%20-%20Medway%20LDS%20Dec%202019.PNG" TargetMode="External"/><Relationship Id="rId86" Type="http://schemas.openxmlformats.org/officeDocument/2006/relationships/hyperlink" Target="https://www.solihull.gov.uk/Portals/0/Planning/Local_Development_Scheme_Jan_2020.pdf" TargetMode="External"/><Relationship Id="rId130" Type="http://schemas.openxmlformats.org/officeDocument/2006/relationships/hyperlink" Target="https://oxfordshireplan.inconsult.uk/consult.ti/Oxfordshire_Plan_Intro/consultationHome" TargetMode="External"/><Relationship Id="rId135" Type="http://schemas.openxmlformats.org/officeDocument/2006/relationships/hyperlink" Target="https://mhclg.sharepoint.com/sites/DevelopmentPlans/Shared%20Documents/Data%20and%20Analysis/LDS%20Approach/LDS%20screen%20captures/SOX19%20-%20South%20Oxfordshire%20LDS%20Mar%202019.PNG" TargetMode="External"/><Relationship Id="rId151" Type="http://schemas.openxmlformats.org/officeDocument/2006/relationships/hyperlink" Target="https://www.teignbridge.gov.uk/planning/local-plans-and-policy/local-plan-review-2020-2040/" TargetMode="External"/><Relationship Id="rId156" Type="http://schemas.openxmlformats.org/officeDocument/2006/relationships/hyperlink" Target="https://www.salford.gov.uk/planning-building-and-regeneration/planning-policies/local-planning-policy/salfords-development-plan/" TargetMode="External"/><Relationship Id="rId13" Type="http://schemas.openxmlformats.org/officeDocument/2006/relationships/hyperlink" Target="https://mhclg.sharepoint.com/:i:/r/sites/DevelopmentPlans/Shared%20Documents/Data%20and%20Analysis/Planning%20Data%20Unit/Data%20Project/Short-term%20Solution/LDS%20Approach/LDS%20screen%20captures/MEN17%20-%20Mendip%20LDS%202017.PNG?csf=1&amp;e=BRqOoE" TargetMode="External"/><Relationship Id="rId18" Type="http://schemas.openxmlformats.org/officeDocument/2006/relationships/hyperlink" Target="https://www.harrogate.gov.uk/downloads/file/4103/2018_august_-_local_development_scheme_-_fourth_review" TargetMode="External"/><Relationship Id="rId39" Type="http://schemas.openxmlformats.org/officeDocument/2006/relationships/hyperlink" Target="http://www.wiltshire.gov.uk/planning-policy-lds" TargetMode="External"/><Relationship Id="rId109" Type="http://schemas.openxmlformats.org/officeDocument/2006/relationships/hyperlink" Target="https://mhclg.sharepoint.com/sites/DevelopmentPlans/Shared%20Documents/Data%20and%20Analysis/LDS%20Approach/LDS%20screen%20captures/EPE19%20-%20Epsom%20&amp;%20Ewell%20LDS%20May%202019.PNG" TargetMode="External"/><Relationship Id="rId34" Type="http://schemas.openxmlformats.org/officeDocument/2006/relationships/hyperlink" Target="https://mhclg.sharepoint.com/sites/DevelopmentPlans/Shared%20Documents/Data%20and%20Analysis/LDS%20Approach/LDS%20screen%20captures/BRE-2017%20Brent%20LDS.png" TargetMode="External"/><Relationship Id="rId50" Type="http://schemas.openxmlformats.org/officeDocument/2006/relationships/hyperlink" Target="https://www.n-kesteven.gov.uk/_resources/assets/attachment/full/0/79455.pdf" TargetMode="External"/><Relationship Id="rId55"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IT17%20-%20City%20of%20London%20LDS%202017%2EPNG&amp;parent=%2Fsites%2FDevelopmentPlans%2FShared%20Documents%2FData%20and%20Analysis%2FPlanning%20Data%20Unit%2FData%20Project%2FShort-term%20Solution%2FLDS%20Approach%2FLDS%20screen%20captures" TargetMode="External"/><Relationship Id="rId76" Type="http://schemas.openxmlformats.org/officeDocument/2006/relationships/hyperlink" Target="https://www.hertsmere.gov.uk/Documents/09-Planning--Building-Control/Planning-Policy/Local-Plan/Issues-and-Options-Report-final.pdf" TargetMode="External"/><Relationship Id="rId97" Type="http://schemas.openxmlformats.org/officeDocument/2006/relationships/hyperlink" Target="https://mhclg.sharepoint.com/sites/DevelopmentPlans/Shared%20Documents/Data%20and%20Analysis/Planning%20Data%20Unit/LDS%20&amp;%20Reg%2018%20Monitoring/LDS%20Screenshots/SSO20%20-%20South%20Somerset%20website%20TT%202020.PNG" TargetMode="External"/><Relationship Id="rId104" Type="http://schemas.openxmlformats.org/officeDocument/2006/relationships/hyperlink" Target="https://www.salford.gov.uk/planning-building-and-regeneration/planning-policies/local-planning-policy/salfords-development-plan/" TargetMode="External"/><Relationship Id="rId120" Type="http://schemas.openxmlformats.org/officeDocument/2006/relationships/hyperlink" Target="https://www.yorkshiredales.org.uk/wp-content/uploads/sites/13/2019/11/Local-Development-Scheme-for-website.pdf" TargetMode="External"/><Relationship Id="rId125" Type="http://schemas.openxmlformats.org/officeDocument/2006/relationships/hyperlink" Target="https://mhclg.sharepoint.com/sites/DevelopmentPlans/Shared%20Documents/Data%20and%20Analysis/Planning%20Data%20Unit/Reg%2018%20monitoring/Screenshots/Charnwood%20April%202018%20Reg%2018%20First.PNG" TargetMode="External"/><Relationship Id="rId141" Type="http://schemas.openxmlformats.org/officeDocument/2006/relationships/hyperlink" Target="http://www.chichester.gov.uk/article/24662/Timetable---Local-Development-Scheme" TargetMode="External"/><Relationship Id="rId146" Type="http://schemas.openxmlformats.org/officeDocument/2006/relationships/hyperlink" Target="https://localplan.northlincs.gov.uk/evidence/issues_and_options.pdf" TargetMode="External"/><Relationship Id="rId7" Type="http://schemas.openxmlformats.org/officeDocument/2006/relationships/hyperlink" Target="https://www.threerivers.gov.uk/egcl-page/local-development-scheme" TargetMode="External"/><Relationship Id="rId71" Type="http://schemas.openxmlformats.org/officeDocument/2006/relationships/hyperlink" Target="https://shropshire.gov.uk/media/12835/local-development-scheme-2019.pdf" TargetMode="External"/><Relationship Id="rId92" Type="http://schemas.openxmlformats.org/officeDocument/2006/relationships/hyperlink" Target="https://oxfordshireplan.inconsult.uk/consult.ti/Oxfordshire_Plan_Intro/consultationHome" TargetMode="External"/><Relationship Id="rId2" Type="http://schemas.openxmlformats.org/officeDocument/2006/relationships/hyperlink" Target="https://www.westlancs.gov.uk/media/544327/lds-sept-2018-final.pdf" TargetMode="External"/><Relationship Id="rId29" Type="http://schemas.openxmlformats.org/officeDocument/2006/relationships/hyperlink" Target="https://www.north-norfolk.gov.uk/media/4078/local-plan-production-timetable-march-2018.pdf" TargetMode="External"/><Relationship Id="rId24" Type="http://schemas.openxmlformats.org/officeDocument/2006/relationships/hyperlink" Target="https://www.stratford.gov.uk/doc/207782/name/Local%20Development%20Scheme%20December%202018.pdf" TargetMode="External"/><Relationship Id="rId40" Type="http://schemas.openxmlformats.org/officeDocument/2006/relationships/hyperlink" Target="http://www.wiltshire.gov.uk/downloads/17377" TargetMode="External"/><Relationship Id="rId45" Type="http://schemas.openxmlformats.org/officeDocument/2006/relationships/hyperlink" Target="https://www.n-kesteven.gov.uk/central-lincolnshire/" TargetMode="External"/><Relationship Id="rId66" Type="http://schemas.openxmlformats.org/officeDocument/2006/relationships/hyperlink" Target="https://www.derbyshiredales.gov.uk/planning-a-building-control/planning-policy/local-development-scheme" TargetMode="External"/><Relationship Id="rId87" Type="http://schemas.openxmlformats.org/officeDocument/2006/relationships/hyperlink" Target="https://www.bradford.gov.uk/planning-and-building-control/planning-policy/local-development-scheme/" TargetMode="External"/><Relationship Id="rId110" Type="http://schemas.openxmlformats.org/officeDocument/2006/relationships/hyperlink" Target="https://www.epsom-ewell.gov.uk/residents/planning/planning-policy/epsom-and-ewell-local-plan" TargetMode="External"/><Relationship Id="rId115" Type="http://schemas.openxmlformats.org/officeDocument/2006/relationships/hyperlink" Target="https://lewisham.gov.uk/myservices/planning/policy/ldf/local-development-scheme" TargetMode="External"/><Relationship Id="rId131"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136" Type="http://schemas.openxmlformats.org/officeDocument/2006/relationships/hyperlink" Target="http://www.southoxon.gov.uk/services-and-advice/planning-and-building/planning-policy/local-plan-2034" TargetMode="External"/><Relationship Id="rId157" Type="http://schemas.openxmlformats.org/officeDocument/2006/relationships/hyperlink" Target="http://www.easthants.gov.uk/planning-policy/local-plan-timetable" TargetMode="External"/><Relationship Id="rId61" Type="http://schemas.openxmlformats.org/officeDocument/2006/relationships/hyperlink" Target="https://mhclg.sharepoint.com/sites/DevelopmentPlans/Shared%20Documents/Data%20and%20Analysis/Planning%20Data%20Unit/LDS%20&amp;%20Reg%2018%20Monitoring/LDS%20Screenshots/CAS19%20-%20Castle%20Point%20LDS%202019.PNG" TargetMode="External"/><Relationship Id="rId82" Type="http://schemas.openxmlformats.org/officeDocument/2006/relationships/hyperlink" Target="https://www.medway.gov.uk/downloads/file/3574/local_development_scheme_2019_to_2022" TargetMode="External"/><Relationship Id="rId152" Type="http://schemas.openxmlformats.org/officeDocument/2006/relationships/hyperlink" Target="https://www.nuneatonandbedworth.gov.uk/downloads/file/2816/local_development_scheme_2018" TargetMode="External"/><Relationship Id="rId1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TargetMode="External"/><Relationship Id="rId14" Type="http://schemas.openxmlformats.org/officeDocument/2006/relationships/hyperlink" Target="https://www.bolsover.gov.uk/index.php/resident/waste-/-recycling/89-resident/local-plan/449-new-local-plan" TargetMode="External"/><Relationship Id="rId30" Type="http://schemas.openxmlformats.org/officeDocument/2006/relationships/hyperlink" Target="https://www.winchester.gov.uk/planning-policy/local-development-scheme" TargetMode="External"/><Relationship Id="rId35" Type="http://schemas.openxmlformats.org/officeDocument/2006/relationships/hyperlink" Target="https://www.westsuffolk.gov.uk/planning/Planning_Policies/local_plans/west-suffolk-local-plan-review.cfm" TargetMode="External"/><Relationship Id="rId56" Type="http://schemas.openxmlformats.org/officeDocument/2006/relationships/hyperlink" Target="https://www.cityoflondon.gov.uk/services/environment-and-planning/planning/planning-policy/local-plan/Documents/local-development-scheme-2017.pdf" TargetMode="External"/><Relationship Id="rId77" Type="http://schemas.openxmlformats.org/officeDocument/2006/relationships/hyperlink" Target="https://www.hertsmere.gov.uk/Documents/09-Planning--Building-Control/Planning-Policy/Local-Plan/Final-version-of-sites-document-printed-version.pdf" TargetMode="External"/><Relationship Id="rId10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 TargetMode="External"/><Relationship Id="rId105" Type="http://schemas.openxmlformats.org/officeDocument/2006/relationships/hyperlink" Target="https://www.stroud.gov.uk/media/519802/final-lds.pdf" TargetMode="External"/><Relationship Id="rId126" Type="http://schemas.openxmlformats.org/officeDocument/2006/relationships/hyperlink" Target="https://www.charnwood.gov.uk/pages/local_plan_review" TargetMode="External"/><Relationship Id="rId147" Type="http://schemas.openxmlformats.org/officeDocument/2006/relationships/hyperlink" Target="https://mhclg.sharepoint.com/sites/DevelopmentPlans/Shared%20Documents/Data%20and%20Analysis/Planning%20Data%20Unit/LDS%20&amp;%20Reg%2018%20Monitoring/Reg%2018%20Screenshots/North%20Lincolnshire%20Initial%20Consultation%20-%20FIRST%20Reg%2018.PNG" TargetMode="External"/><Relationship Id="rId8" Type="http://schemas.openxmlformats.org/officeDocument/2006/relationships/hyperlink" Target="https://www.threerivers.gov.uk/download?id=43251" TargetMode="External"/><Relationship Id="rId51" Type="http://schemas.openxmlformats.org/officeDocument/2006/relationships/hyperlink" Target="https://mhclg.sharepoint.com/:i:/s/DevelopmentPlans/EfRh_HdSeFJDjhzOkB926kEBeYylQWZ4VCLe3yXWGKI8LQ?e=vuB1UU" TargetMode="External"/><Relationship Id="rId72" Type="http://schemas.openxmlformats.org/officeDocument/2006/relationships/hyperlink" Target="https://www.dover.gov.uk/Planning/Planning-Policy-and-Regeneration/New-District-Local-Plan/Home.aspx" TargetMode="External"/><Relationship Id="rId93"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98" Type="http://schemas.openxmlformats.org/officeDocument/2006/relationships/hyperlink" Target="https://www.bradford.gov.uk/planning-and-building-control/planning-policy/local-development-scheme/" TargetMode="External"/><Relationship Id="rId121" Type="http://schemas.openxmlformats.org/officeDocument/2006/relationships/hyperlink" Target="https://mhclg.sharepoint.com/sites/DevelopmentPlans/Shared%20Documents/Data%20and%20Analysis/Planning%20Data%20Unit/LDS%20&amp;%20Reg%2018%20Monitoring/LDS%20Screenshots/DOR19%20-%20Dorset%20LDS%20June%202019.PNG" TargetMode="External"/><Relationship Id="rId142" Type="http://schemas.openxmlformats.org/officeDocument/2006/relationships/hyperlink" Target="https://mhclg.sharepoint.com/sites/DevelopmentPlans/Shared%20Documents/Data%20and%20Analysis/LDS%20Approach/LDS%20screen%20captures/CHI19%20-%20Chichester%20LDS%20Sept%202019.PNG" TargetMode="External"/><Relationship Id="rId3" Type="http://schemas.openxmlformats.org/officeDocument/2006/relationships/hyperlink" Target="https://mhclg.sharepoint.com/:i:/s/DevelopmentPlans/ERvPBIAPsNpJlsVDJwOKN1EBk1e9Dx26RIc3JYxL70Noow?e=gRfJMC" TargetMode="External"/><Relationship Id="rId25" Type="http://schemas.openxmlformats.org/officeDocument/2006/relationships/hyperlink" Target="https://www.stratford.gov.uk/planning-regeneration/local-development-scheme.cfm" TargetMode="External"/><Relationship Id="rId46" Type="http://schemas.openxmlformats.org/officeDocument/2006/relationships/hyperlink" Target="https://www.n-kesteven.gov.uk/_resources/assets/attachment/full/0/79455.pdf" TargetMode="External"/><Relationship Id="rId67"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116" Type="http://schemas.openxmlformats.org/officeDocument/2006/relationships/hyperlink" Target="https://lewisham.gov.uk/myservices/planning/policy/ldf/local-development-scheme" TargetMode="External"/><Relationship Id="rId137" Type="http://schemas.openxmlformats.org/officeDocument/2006/relationships/hyperlink" Target="http://www.southoxon.gov.uk/ccm/support/dynamic_serve.jsp?ID=1038265857&amp;CODE=E3B28F03DACE4F81EBA630627C6831DA" TargetMode="External"/><Relationship Id="rId158" Type="http://schemas.openxmlformats.org/officeDocument/2006/relationships/hyperlink" Target="https://middlesbrough-council-middlesbrough.opendata.arcgis.com/documents/local-development-scheme-2020-22/explore" TargetMode="External"/><Relationship Id="rId20" Type="http://schemas.openxmlformats.org/officeDocument/2006/relationships/hyperlink" Target="https://www.hart.gov.uk/sites/default/files/1_Residents/Final%20version%20LDS%20January%202018.pdf" TargetMode="External"/><Relationship Id="rId41" Type="http://schemas.openxmlformats.org/officeDocument/2006/relationships/hyperlink" Target="https://mhclg.sharepoint.com/:i:/s/DevelopmentPlans/EZ7MzTWlFJxJqHAuKbKzQEYBPmYaS1E-hVIc_BCbV4P71w?e=FQWJEP" TargetMode="External"/><Relationship Id="rId62" Type="http://schemas.openxmlformats.org/officeDocument/2006/relationships/hyperlink" Target="https://www.castlepoint.gov.uk/local-development-scheme" TargetMode="External"/><Relationship Id="rId83" Type="http://schemas.openxmlformats.org/officeDocument/2006/relationships/hyperlink" Target="https://www.darlington.gov.uk/environment-and-planning/planning/planning-and-environmental-policy/other-statutory-documents/local-development-scheme/" TargetMode="External"/><Relationship Id="rId88" Type="http://schemas.openxmlformats.org/officeDocument/2006/relationships/hyperlink" Target="https://www.bradford.gov.uk/media/4889/local-development-scheme-revised-2018-to-2021.pdf" TargetMode="External"/><Relationship Id="rId111" Type="http://schemas.openxmlformats.org/officeDocument/2006/relationships/hyperlink" Target="https://www.epsom-ewell.gov.uk/residents/planning/planning-policy/local-plan-issues-and-options-consultation" TargetMode="External"/><Relationship Id="rId132" Type="http://schemas.openxmlformats.org/officeDocument/2006/relationships/hyperlink" Target="http://www.whitehorsedc.gov.uk/sites/default/files/combined%202020-02-13%20App%201%20Vale%20FINAL%20LDS%20EW%20v1.pdf" TargetMode="External"/><Relationship Id="rId153" Type="http://schemas.openxmlformats.org/officeDocument/2006/relationships/hyperlink" Target="https://www.nuneatonandbedworth.gov.uk/download/downloads/id/2816/local_development_scheme_2018.pdf" TargetMode="External"/><Relationship Id="rId15" Type="http://schemas.openxmlformats.org/officeDocument/2006/relationships/hyperlink" Target="https://www.bolsover.gov.uk/images/LIVE/P/Plan_NLP_Local_Development_Scheme_1803.pdf" TargetMode="External"/><Relationship Id="rId36"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57"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IT17%20-%20City%20of%20London%20LDS%202017%2EPNG&amp;parent=%2Fsites%2FDevelopmentPlans%2FShared%20Documents%2FData%20and%20Analysis%2FPlanning%20Data%20Unit%2FData%20Project%2FShort-term%20Solution%2FLDS%20Approach%2FLDS%20screen%20captures" TargetMode="External"/><Relationship Id="rId106" Type="http://schemas.openxmlformats.org/officeDocument/2006/relationships/hyperlink" Target="https://www.stroud.gov.uk/environment/planning-and-building-control/planning-strategy/local-development-scheme" TargetMode="External"/><Relationship Id="rId127" Type="http://schemas.openxmlformats.org/officeDocument/2006/relationships/hyperlink" Target="https://mhclg.sharepoint.com/sites/DevelopmentPlans/Shared%20Documents/Data%20and%20Analysis/Planning%20Data%20Unit/LDS%20&amp;%20Reg%2018%20Monitoring/LDS%20Screenshots/CHA2020%20-%20Charnwood%20LDS%202020.PNG" TargetMode="External"/><Relationship Id="rId10" Type="http://schemas.openxmlformats.org/officeDocument/2006/relationships/hyperlink" Target="https://www.threerivers.gov.uk/download?id=43399" TargetMode="External"/><Relationship Id="rId31" Type="http://schemas.openxmlformats.org/officeDocument/2006/relationships/hyperlink" Target="https://mhclg.sharepoint.com/:i:/r/sites/DevelopmentPlans/Shared%20Documents/Data%20and%20Analysis/Planning%20Data%20Unit/Data%20Project/Short-term%20Solution/LDS%20Approach/LDS%20screen%20captures/WIN18%20-%20Winchester%20LDS%202018.PNG?csf=1&amp;e=o1jVjH" TargetMode="External"/><Relationship Id="rId52" Type="http://schemas.openxmlformats.org/officeDocument/2006/relationships/hyperlink" Target="https://www.gateshead.gov.uk/article/3010/Local-Development-Scheme" TargetMode="External"/><Relationship Id="rId73" Type="http://schemas.openxmlformats.org/officeDocument/2006/relationships/hyperlink" Target="https://mhclg.sharepoint.com/sites/DevelopmentPlans/Shared%20Documents/Data%20and%20Analysis/LDS%20Approach/LDS%20screen%20captures/DOV19%20-%20Dover%20web-based%20TT%20Nov%202019.PNG" TargetMode="External"/><Relationship Id="rId78" Type="http://schemas.openxmlformats.org/officeDocument/2006/relationships/hyperlink" Target="https://www.hertsmere.gov.uk/Planning--Building-Control/Planning-Policy/Local-Plan/Current-Local-Plan/Local-Plan-12-27.aspx" TargetMode="External"/><Relationship Id="rId94" Type="http://schemas.openxmlformats.org/officeDocument/2006/relationships/hyperlink" Target="https://mhclg.sharepoint.com/sites/DevelopmentPlans/Shared%20Documents/Forms/AllItems.aspx?sortField=Modified&amp;isAscending=false&amp;viewid=ab35c4d4%2Dd3ca%2D4834%2D86d5%2Ddfbb5399c5f0&amp;id=%2Fsites%2FDevelopmentPlans%2FShared%20Documents%2FData%20and%20Analysis%2FPlanning%20Data%20Unit%2FLDS%20%26%20Reg%2018%20Monitoring%2FLDS%20Screenshots" TargetMode="External"/><Relationship Id="rId99" Type="http://schemas.openxmlformats.org/officeDocument/2006/relationships/hyperlink" Target="https://www.bradford.gov.uk/media/4889/local-development-scheme-revised-2018-to-2021.pdf" TargetMode="External"/><Relationship Id="rId101" Type="http://schemas.openxmlformats.org/officeDocument/2006/relationships/hyperlink" Target="https://www.erewash.gov.uk/media/EBC/web-files/planning/LDS_2018_v2.0.pdf" TargetMode="External"/><Relationship Id="rId122" Type="http://schemas.openxmlformats.org/officeDocument/2006/relationships/hyperlink" Target="http://www.openingdoorsdorset.co.uk/local-plan-consultation-proposal/" TargetMode="External"/><Relationship Id="rId143" Type="http://schemas.openxmlformats.org/officeDocument/2006/relationships/hyperlink" Target="https://mhclg.sharepoint.com/:i:/s/DevelopmentPlans/EfSGKuvpuvxNgPhqlC6v-qUB8WPSfwga3zlUMWN2AbgvAQ?e=0eW7RV" TargetMode="External"/><Relationship Id="rId148" Type="http://schemas.openxmlformats.org/officeDocument/2006/relationships/hyperlink" Target="https://localplan.northlincs.gov.uk/stages" TargetMode="External"/><Relationship Id="rId4" Type="http://schemas.openxmlformats.org/officeDocument/2006/relationships/hyperlink" Target="http://www.wandsworth.gov.uk/downloads/file/11066/october_2015" TargetMode="External"/><Relationship Id="rId9" Type="http://schemas.openxmlformats.org/officeDocument/2006/relationships/hyperlink" Target="https://mhclg.sharepoint.com/:i:/s/DevelopmentPlans/EQhOofBO0mVLmQczmR0dHAABbbk2UDFazTo1PIrWhPWvxg?e=Kq3H7f" TargetMode="External"/><Relationship Id="rId26" Type="http://schemas.openxmlformats.org/officeDocument/2006/relationships/hyperlink" Target="https://mhclg.sharepoint.com/:i:/s/DevelopmentPlans/ESkqH5P99olEmepNRbwTzTMBckDC-DGcw3YUcqY0pPLlYw?e=ffwfP3" TargetMode="External"/><Relationship Id="rId47" Type="http://schemas.openxmlformats.org/officeDocument/2006/relationships/hyperlink" Target="https://www.n-kesteven.gov.uk/central-lincolnshire/local-plan/" TargetMode="External"/><Relationship Id="rId68" Type="http://schemas.openxmlformats.org/officeDocument/2006/relationships/hyperlink" Target="http://www.dacorum.gov.uk/home/planning-development/planning-strategic-planning/local-development-scheme" TargetMode="External"/><Relationship Id="rId8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 TargetMode="External"/><Relationship Id="rId112" Type="http://schemas.openxmlformats.org/officeDocument/2006/relationships/hyperlink" Target="https://www.kingston.gov.uk/policy/local-development-scheme-2020-2023/4?documentId=632&amp;categoryId=20034" TargetMode="External"/><Relationship Id="rId133" Type="http://schemas.openxmlformats.org/officeDocument/2006/relationships/hyperlink" Target="https://oxfordshireplan.inconsult.uk/consult.ti/Oxfordshire_Plan_Intro/consultationHome" TargetMode="External"/><Relationship Id="rId154" Type="http://schemas.openxmlformats.org/officeDocument/2006/relationships/hyperlink" Target="https://mhclg.sharepoint.com/sites/DevelopmentPlans/Shared%20Documents/Data%20and%20Analysis/LDS%20Approach/LDS%20screen%20captures/NUN-2018%20Nuneaton%20Bedworth%20LDS.png" TargetMode="External"/><Relationship Id="rId16" Type="http://schemas.openxmlformats.org/officeDocument/2006/relationships/hyperlink" Target="https://teams.microsoft.com/_" TargetMode="External"/><Relationship Id="rId37" Type="http://schemas.openxmlformats.org/officeDocument/2006/relationships/hyperlink" Target="https://mhclg.sharepoint.com/sites/DevelopmentPlans/Shared%20Documents/Data%20and%20Analysis/Planning%20Data%20Unit/LDS%20&amp;%20Reg%2018%20Monitoring/LDS%20Screenshots/DAC19%20-%20Dacorum%20LDS%202019.PNG" TargetMode="External"/><Relationship Id="rId58" Type="http://schemas.openxmlformats.org/officeDocument/2006/relationships/hyperlink" Target="https://consultations.leicester.gov.uk/sec/local-plan-2019-2036/supporting_documents/Draft%20Local%20Plan.pdf" TargetMode="External"/><Relationship Id="rId79" Type="http://schemas.openxmlformats.org/officeDocument/2006/relationships/hyperlink" Target="https://new.enfield.gov.uk/services/planning/local-plan/" TargetMode="External"/><Relationship Id="rId102" Type="http://schemas.openxmlformats.org/officeDocument/2006/relationships/hyperlink" Target="https://mhclg.sharepoint.com/:i:/s/DevelopmentPlans/ESoQIZfJFXJOn5hani9pS_kBIUylN2uX4iqOH9OVdNq6sA?e=IFW4y9" TargetMode="External"/><Relationship Id="rId123" Type="http://schemas.openxmlformats.org/officeDocument/2006/relationships/hyperlink" Target="https://moderngov.dorsetcouncil.gov.uk/documents/s5721/Appendix%201.pdf" TargetMode="External"/><Relationship Id="rId144" Type="http://schemas.openxmlformats.org/officeDocument/2006/relationships/hyperlink" Target="https://foddc.azurewebsites.net/residents/planning-building/planning-policy/local-plan-2041/" TargetMode="External"/><Relationship Id="rId90" Type="http://schemas.openxmlformats.org/officeDocument/2006/relationships/hyperlink" Target="https://oxfordshireplan.inconsult.uk/consult.ti/Oxfordshire_Plan_Intro/consultationHome" TargetMode="External"/><Relationship Id="rId27" Type="http://schemas.openxmlformats.org/officeDocument/2006/relationships/hyperlink" Target="https://www.north-norfolk.gov.uk/tasks/planning-policy/local-development-scheme/" TargetMode="External"/><Relationship Id="rId48" Type="http://schemas.openxmlformats.org/officeDocument/2006/relationships/hyperlink" Target="https://www.n-kesteven.gov.uk/_resources/assets/attachment/full/0/79455.pdf" TargetMode="External"/><Relationship Id="rId69" Type="http://schemas.openxmlformats.org/officeDocument/2006/relationships/hyperlink" Target="https://shropshire.gov.uk/planning-policy/local-planning/local-development-scheme-lds/" TargetMode="External"/><Relationship Id="rId113" Type="http://schemas.openxmlformats.org/officeDocument/2006/relationships/hyperlink" Target="https://www.westsuffolk.gov.uk/planning/Planning_Policies/local_plans/west-suffolk-local-plan-review.cfm" TargetMode="External"/><Relationship Id="rId134"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www.towerhamlets.gov.uk/lgnl/planning_and_building_control/planning_policy_guidance/planning_guidance.aspx" TargetMode="External"/><Relationship Id="rId299" Type="http://schemas.openxmlformats.org/officeDocument/2006/relationships/hyperlink" Target="https://www.bradford.gov.uk/planning-and-building-control/planning-policy/core-strategy-dpd/?Folder=Core%20Strategy%20Partial%20Review\Preferred+Options+Report" TargetMode="External"/><Relationship Id="rId21" Type="http://schemas.openxmlformats.org/officeDocument/2006/relationships/hyperlink" Target="https://www.teignbridge.gov.uk/planning/local-plans-and-policy/local-development-scheme/" TargetMode="External"/><Relationship Id="rId63" Type="http://schemas.openxmlformats.org/officeDocument/2006/relationships/hyperlink" Target="https://www.ipswich.gov.uk/content/local-development-scheme" TargetMode="External"/><Relationship Id="rId159" Type="http://schemas.openxmlformats.org/officeDocument/2006/relationships/hyperlink" Target="https://www.spelthorne.gov.uk/localplan" TargetMode="External"/><Relationship Id="rId324" Type="http://schemas.openxmlformats.org/officeDocument/2006/relationships/hyperlink" Target="https://www.chelmsford.gov.uk/media/chehlnlq/issues-and-options-consultation-document.pdf" TargetMode="External"/><Relationship Id="rId366" Type="http://schemas.openxmlformats.org/officeDocument/2006/relationships/hyperlink" Target="https://www.arun.gov.uk/local-development-scheme-lds" TargetMode="External"/><Relationship Id="rId170" Type="http://schemas.openxmlformats.org/officeDocument/2006/relationships/hyperlink" Target="https://www.wiltshire.gov.uk/planning-policy-lds" TargetMode="External"/><Relationship Id="rId22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TargetMode="External"/><Relationship Id="rId433" Type="http://schemas.openxmlformats.org/officeDocument/2006/relationships/hyperlink" Target="https://www.towerhamlets.gov.uk/lgnl/planning_and_building_control/planning_policy_guidance/planning_guidance.aspx" TargetMode="External"/><Relationship Id="rId268" Type="http://schemas.openxmlformats.org/officeDocument/2006/relationships/hyperlink" Target="https://www3.halton.gov.uk/Pages/planning/policyguidance/PolicyBackgroundDocuments.aspx" TargetMode="External"/><Relationship Id="rId32" Type="http://schemas.openxmlformats.org/officeDocument/2006/relationships/hyperlink" Target="http://www.dartmoor.gov.uk/living-and-working/business/planning-policy/background-evidence/background-evidence-and-research/preparing-the-local-plan" TargetMode="External"/><Relationship Id="rId74" Type="http://schemas.openxmlformats.org/officeDocument/2006/relationships/hyperlink" Target="https://www.leeds.gov.uk/planning/planning-policy/adopted-local-plan/local-development-scheme" TargetMode="External"/><Relationship Id="rId128" Type="http://schemas.openxmlformats.org/officeDocument/2006/relationships/hyperlink" Target="https://www.fdean.gov.uk/planning-and-building/planning-policy/emerging-local-plan/" TargetMode="External"/><Relationship Id="rId335" Type="http://schemas.openxmlformats.org/officeDocument/2006/relationships/hyperlink" Target="https://www.cityoflondon.gov.uk/services/planning/planning-policy/local-plan-review-draft-city-plan-2036" TargetMode="External"/><Relationship Id="rId377" Type="http://schemas.openxmlformats.org/officeDocument/2006/relationships/hyperlink" Target="https://www.bromley.gov.uk/downloads/file/1801/local_development_scheme_version_september_2017" TargetMode="External"/><Relationship Id="rId5" Type="http://schemas.openxmlformats.org/officeDocument/2006/relationships/hyperlink" Target="https://eastdevon.gov.uk/planning/planning-policy/policy-work-whats-new/what-policy-documents-will-we-produce-and-how-will-we-consult-on-them/local-development-scheme/" TargetMode="External"/><Relationship Id="rId181" Type="http://schemas.openxmlformats.org/officeDocument/2006/relationships/hyperlink" Target="https://www.bromley.gov.uk/downloads/download/77/local_development_scheme" TargetMode="External"/><Relationship Id="rId237" Type="http://schemas.openxmlformats.org/officeDocument/2006/relationships/hyperlink" Target="https://www.bolsover.gov.uk/images/LIVE/P/Plan_NLP_Local_Development_Scheme_1803.pdf" TargetMode="External"/><Relationship Id="rId402" Type="http://schemas.openxmlformats.org/officeDocument/2006/relationships/hyperlink" Target="http://www.ne-derbyshire.gov.uk/images/Repository/L/LDS8_Full_Report__Jan_2018.docx" TargetMode="External"/><Relationship Id="rId279" Type="http://schemas.openxmlformats.org/officeDocument/2006/relationships/hyperlink" Target="https://www.ipswich.gov.uk/content/local-development-scheme" TargetMode="External"/><Relationship Id="rId4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TargetMode="External"/><Relationship Id="rId139" Type="http://schemas.openxmlformats.org/officeDocument/2006/relationships/hyperlink" Target="https://www.leeds.gov.uk/Local%20Plans/Local%20Development%20Scheme%20Update%202018.pdf" TargetMode="External"/><Relationship Id="rId290" Type="http://schemas.openxmlformats.org/officeDocument/2006/relationships/hyperlink" Target="https://www.newark-sherwooddc.gov.uk/ldf/" TargetMode="External"/><Relationship Id="rId304" Type="http://schemas.openxmlformats.org/officeDocument/2006/relationships/hyperlink" Target="https://www.rochford.gov.uk/planning-and-building/planning-policy/new-local-plan" TargetMode="External"/><Relationship Id="rId346" Type="http://schemas.openxmlformats.org/officeDocument/2006/relationships/hyperlink" Target="https://info.westberks.gov.uk/lds" TargetMode="External"/><Relationship Id="rId388" Type="http://schemas.openxmlformats.org/officeDocument/2006/relationships/hyperlink" Target="https://www.cotswold.gov.uk/media/fmtasbps/local-development-scheme-may-2021.pdf" TargetMode="External"/><Relationship Id="rId85" Type="http://schemas.openxmlformats.org/officeDocument/2006/relationships/hyperlink" Target="https://mhclg.sharepoint.com/sites/DevelopmentPlans/Shared%20Documents/Data%20and%20Analysis/LDS%20Approach/LDS%20screen%20captures/MAN19%20-%20Mansfield%20LDS%202019.PNG" TargetMode="External"/><Relationship Id="rId150" Type="http://schemas.openxmlformats.org/officeDocument/2006/relationships/hyperlink" Target="https://www.chelmsford.gov.uk/EasySiteWeb/GatewayLink.aspx?alId=1292035" TargetMode="External"/><Relationship Id="rId192" Type="http://schemas.openxmlformats.org/officeDocument/2006/relationships/hyperlink" Target="https://www.southdowns.gov.uk/wp-content/uploads/2018/10/LDS-sixth-revision.pdf" TargetMode="External"/><Relationship Id="rId206" Type="http://schemas.openxmlformats.org/officeDocument/2006/relationships/hyperlink" Target="https://www.dorsetcouncil.gov.uk/planning-buildings-land/planning-policy/dorset-council-local-plan/key-stages-of-the-plan" TargetMode="External"/><Relationship Id="rId413" Type="http://schemas.openxmlformats.org/officeDocument/2006/relationships/hyperlink" Target="http://www.ne-derbyshire.gov.uk/images/Repository/L/LDS8_Full_Report__Jan_2018.docx" TargetMode="External"/><Relationship Id="rId248" Type="http://schemas.openxmlformats.org/officeDocument/2006/relationships/hyperlink" Target="https://www.broxbourne.gov.uk/sites/default/files/Documents/Planning/pp_Local%20Plan%20Scheme%20JUNE%202017.pdf" TargetMode="External"/><Relationship Id="rId12" Type="http://schemas.openxmlformats.org/officeDocument/2006/relationships/hyperlink" Target="https://www.ealing.gov.uk/downloads/download/597/local_development_scheme_lds" TargetMode="External"/><Relationship Id="rId108" Type="http://schemas.openxmlformats.org/officeDocument/2006/relationships/hyperlink" Target="https://www.staffsmoorlands.gov.uk/media/2923/Local-Development-Scheme-2018/pdf/Local_Development_Scheme_2018.pdf" TargetMode="External"/><Relationship Id="rId315" Type="http://schemas.openxmlformats.org/officeDocument/2006/relationships/hyperlink" Target="https://www.poole.gov.uk/planning-and-building-control/planning-policy-and-guidance/local-development-scheme/" TargetMode="External"/><Relationship Id="rId357" Type="http://schemas.openxmlformats.org/officeDocument/2006/relationships/hyperlink" Target="https://www.gravesham.gov.uk/downloads/file/265/local-development-scheme" TargetMode="External"/><Relationship Id="rId54" Type="http://schemas.openxmlformats.org/officeDocument/2006/relationships/hyperlink" Target="https://www.hambleton.gov.uk/localplan/site/index.php" TargetMode="External"/><Relationship Id="rId96" Type="http://schemas.openxmlformats.org/officeDocument/2006/relationships/hyperlink" Target="https://mhclg.sharepoint.com/sites/DevelopmentPlans/Shared%20Documents/Data%20and%20Analysis/LDS%20Approach/LDS%20screen%20captures/NOR-2018%20Northumberland%20LDS.png" TargetMode="External"/><Relationship Id="rId161" Type="http://schemas.openxmlformats.org/officeDocument/2006/relationships/hyperlink" Target="https://gnplan.inconsult.uk/consult.ti/gnspgo/consultationHome" TargetMode="External"/><Relationship Id="rId217" Type="http://schemas.openxmlformats.org/officeDocument/2006/relationships/hyperlink" Target="http://www.stevenage.gov.uk/149690/planning-policy/90175/90203/" TargetMode="External"/><Relationship Id="rId39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 TargetMode="External"/><Relationship Id="rId259" Type="http://schemas.openxmlformats.org/officeDocument/2006/relationships/hyperlink" Target="https://www.eastleigh.gov.uk/planning-and-building/planning-policy-and-implementation/local-plan/emerging-local-plan-2016-2036/local-development-scheme" TargetMode="External"/><Relationship Id="rId424" Type="http://schemas.openxmlformats.org/officeDocument/2006/relationships/hyperlink" Target="https://mhclg.sharepoint.com/:i:/r/sites/DevelopmentPlans/Shared%20Documents/Data%20and%20Analysis/Planning%20Data%20Unit/Data%20Project/Short-term%20Solution/LDS%20Approach/LDS%20screen%20captures/SED18%20-%20Sedgemoor%20LDS%202018.PNG?csf=1&amp;e=XVkFJh" TargetMode="External"/><Relationship Id="rId23" Type="http://schemas.openxmlformats.org/officeDocument/2006/relationships/hyperlink" Target="https://www.staffordbc.gov.uk/sites/default/files/cme/DocMan1/Planning%20Policy/New%20Local%20Plan%20Scoping%20the%20Issues/Scoping%20the%20Issues%20Report%20for%20Consultation%20July%202018.pdf" TargetMode="External"/><Relationship Id="rId119" Type="http://schemas.openxmlformats.org/officeDocument/2006/relationships/hyperlink" Target="https://www.westminster.gov.uk/revision-westminsters-city-plan" TargetMode="External"/><Relationship Id="rId27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 TargetMode="External"/><Relationship Id="rId326" Type="http://schemas.openxmlformats.org/officeDocument/2006/relationships/hyperlink" Target="https://assets.ctfassets.net/ii3xdrqc6nfw/2ABYaphVngJMkE90uAKxgr/81f5bf278f13b2fb74ea0a09cab1e6dc/Stockport_Local_Development_Scheme_November_2021.pdf" TargetMode="External"/><Relationship Id="rId65" Type="http://schemas.openxmlformats.org/officeDocument/2006/relationships/hyperlink" Target="http://www.scilly.gov.uk/planning-development/local-plan-review" TargetMode="External"/><Relationship Id="rId130" Type="http://schemas.openxmlformats.org/officeDocument/2006/relationships/hyperlink" Target="https://www.tmbc.gov.uk/__data/assets/pdf_file/0011/95753/Timetable_Mar2018.pdf" TargetMode="External"/><Relationship Id="rId368" Type="http://schemas.openxmlformats.org/officeDocument/2006/relationships/hyperlink" Target="https://www.bournemouth.gov.uk/planningbuilding/PlanningPolicy/Other-Planning-Documents/LocalDevelopmentScheme.aspx" TargetMode="External"/><Relationship Id="rId172" Type="http://schemas.openxmlformats.org/officeDocument/2006/relationships/hyperlink" Target="https://centrallocalplan.lancashire.gov.uk/documents/local-development-scheme/" TargetMode="External"/><Relationship Id="rId228" Type="http://schemas.openxmlformats.org/officeDocument/2006/relationships/hyperlink" Target="https://www.chesterfield.gov.uk/media/643937/lds9-april-2018.pdf" TargetMode="External"/><Relationship Id="rId435" Type="http://schemas.openxmlformats.org/officeDocument/2006/relationships/hyperlink" Target="https://www3.rbwm.gov.uk/info/201025/emerging_plans_and_policies/1346/local_development_scheme" TargetMode="External"/><Relationship Id="rId281" Type="http://schemas.openxmlformats.org/officeDocument/2006/relationships/hyperlink" Target="http://www.scilly.gov.uk/planning-development/local-plan-review" TargetMode="External"/><Relationship Id="rId337" Type="http://schemas.openxmlformats.org/officeDocument/2006/relationships/hyperlink" Target="https://www.oadby-wigston.gov.uk/files/documents/local_development_scheme/Local%20Development%20Scheme%202021%20-%20Adopted%20Version.pdf" TargetMode="External"/><Relationship Id="rId34" Type="http://schemas.openxmlformats.org/officeDocument/2006/relationships/hyperlink" Target="https://mhclg.sharepoint.com/sites/DevelopmentPlans/Shared%20Documents/Data%20and%20Analysis/LDS%20Approach/LDS%20screen%20captures/DAR18%20-%20Dartmoor%20LDS%202018.PNG" TargetMode="External"/><Relationship Id="rId76" Type="http://schemas.openxmlformats.org/officeDocument/2006/relationships/hyperlink" Target="https://mhclg.sharepoint.com/:i:/s/DevelopmentPlans/EeiMfDBYFWhKuowT9d5jRF0BjgrBJPo4iupmc0HFIXFOXw?e=r6ne8d" TargetMode="External"/><Relationship Id="rId141" Type="http://schemas.openxmlformats.org/officeDocument/2006/relationships/hyperlink" Target="https://consultations.leicester.gov.uk/city-development-and-neighbourhoods/draft-issues-and-options/consult_view/" TargetMode="External"/><Relationship Id="rId379" Type="http://schemas.openxmlformats.org/officeDocument/2006/relationships/hyperlink" Target="https://www.nelincs.gov.uk/wp-content/uploads/2016/01/20160912-RevisedLocalDevelopmentScheme2016.pdf" TargetMode="External"/><Relationship Id="rId7" Type="http://schemas.openxmlformats.org/officeDocument/2006/relationships/hyperlink" Target="https://www.ashfield.gov.uk/media/4889/lds-sept-2018.pdf" TargetMode="External"/><Relationship Id="rId18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 TargetMode="External"/><Relationship Id="rId239" Type="http://schemas.openxmlformats.org/officeDocument/2006/relationships/hyperlink" Target="https://www.braintree.gov.uk/downloads/download/905/local_development_schemes_lds" TargetMode="External"/><Relationship Id="rId390" Type="http://schemas.openxmlformats.org/officeDocument/2006/relationships/hyperlink" Target="https://www.lewes-eastbourne.gov.uk/planning-policy/local-development-scheme/?assetdete5a592d5-b874-40fd-a0ea-dc700cb8057f=274133" TargetMode="External"/><Relationship Id="rId404" Type="http://schemas.openxmlformats.org/officeDocument/2006/relationships/hyperlink" Target="https://www.aylesburyvaledc.gov.uk/section/vale-aylesbury-local-plan-valp-2013-2033" TargetMode="External"/><Relationship Id="rId250" Type="http://schemas.openxmlformats.org/officeDocument/2006/relationships/hyperlink" Target="http://durham.gov.uk/article/7440/What-is-the-County-Durham-Plan-" TargetMode="External"/><Relationship Id="rId292" Type="http://schemas.openxmlformats.org/officeDocument/2006/relationships/hyperlink" Target="https://mhclg.sharepoint.com/:i:/s/DevelopmentPlans/EWsu56vK2mVPtP3lSNDzTHYBWNnbttCAmV43Jq2A7mtO8A?e=BmMFY6" TargetMode="External"/><Relationship Id="rId306" Type="http://schemas.openxmlformats.org/officeDocument/2006/relationships/hyperlink" Target="https://www.haringey.gov.uk/sites/haringeygovuk/files/lds_2019_final.pdf" TargetMode="External"/><Relationship Id="rId45" Type="http://schemas.openxmlformats.org/officeDocument/2006/relationships/hyperlink" Target="https://www.folkestone-hythe.gov.uk/media/5686/124-Local-Development-Scheme-2019-draft/pdf/12.4_Local_Development_Scheme_2019_(draft).pdf" TargetMode="External"/><Relationship Id="rId87" Type="http://schemas.openxmlformats.org/officeDocument/2006/relationships/hyperlink" Target="http://www.newforest.gov.uk/CHttpHandler.ashx?id=37193&amp;p=0" TargetMode="External"/><Relationship Id="rId110" Type="http://schemas.openxmlformats.org/officeDocument/2006/relationships/hyperlink" Target="https://mhclg.sharepoint.com/:i:/r/sites/DevelopmentPlans/Shared%20Documents/Data%20and%20Analysis/Planning%20Data%20Unit/Data%20Project/Short-term%20Solution/LDS%20Approach/LDS%20screen%20captures/STM18%20-%20Staffordshire%20Moorlands%20LDS%202018.PNG?csf=1&amp;e=0hEf3o" TargetMode="External"/><Relationship Id="rId348" Type="http://schemas.openxmlformats.org/officeDocument/2006/relationships/hyperlink" Target="https://www.coventry.gov.uk/downloads/file/37789/local-development-scheme-february-2022" TargetMode="External"/><Relationship Id="rId152" Type="http://schemas.openxmlformats.org/officeDocument/2006/relationships/hyperlink" Target="https://www.hillingdon.gov.uk/local-development-scheme" TargetMode="External"/><Relationship Id="rId194" Type="http://schemas.openxmlformats.org/officeDocument/2006/relationships/hyperlink" Target="https://mhclg.sharepoint.com/sites/DevelopmentPlans/Shared%20Documents/Data%20and%20Analysis/LDS%20Approach/LDS%20screen%20captures/SDO-2018%20South%20Downs%20LDS.png" TargetMode="External"/><Relationship Id="rId208" Type="http://schemas.openxmlformats.org/officeDocument/2006/relationships/hyperlink" Target="http://www.southkesteven.gov.uk/index.aspx?articleid=15133" TargetMode="External"/><Relationship Id="rId415" Type="http://schemas.openxmlformats.org/officeDocument/2006/relationships/hyperlink" Target="https://www.oadby-wigston.gov.uk/pages/new_local_plan" TargetMode="External"/><Relationship Id="rId26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TargetMode="External"/><Relationship Id="rId14" Type="http://schemas.openxmlformats.org/officeDocument/2006/relationships/hyperlink" Target="https://www.havant.gov.uk/localplan" TargetMode="External"/><Relationship Id="rId56" Type="http://schemas.openxmlformats.org/officeDocument/2006/relationships/hyperlink" Target="https://www.harrogate.gov.uk/downloads/file/4103/2018_august_-_local_development_scheme_-_fourth_review" TargetMode="External"/><Relationship Id="rId317" Type="http://schemas.openxmlformats.org/officeDocument/2006/relationships/hyperlink" Target="https://www.lewes-eastbourne.gov.uk/planning-policy/local-development-scheme/?assetdete5a592d5-b874-40fd-a0ea-dc700cb8057f=257486" TargetMode="External"/><Relationship Id="rId359" Type="http://schemas.openxmlformats.org/officeDocument/2006/relationships/hyperlink" Target="http://www.chichester.gov.uk/article/24662/Timetable---Local-Development-Scheme" TargetMode="External"/><Relationship Id="rId98" Type="http://schemas.openxmlformats.org/officeDocument/2006/relationships/hyperlink" Target="https://www.london.gov.uk/about-us/organisations-we-work/old-oak-and-park-royal-development-corporation-opdc/opdc-planning/planning-policy-0/local-development-scheme" TargetMode="External"/><Relationship Id="rId121" Type="http://schemas.openxmlformats.org/officeDocument/2006/relationships/hyperlink" Target="https://www3.rbwm.gov.uk/info/201025/emerging_plans_and_policies/1346/local_development_scheme" TargetMode="External"/><Relationship Id="rId163" Type="http://schemas.openxmlformats.org/officeDocument/2006/relationships/hyperlink" Target="https://www.medway.gov.uk/download/downloads/id/215/final_issues_and_options_public_consultation.pdf" TargetMode="External"/><Relationship Id="rId219" Type="http://schemas.openxmlformats.org/officeDocument/2006/relationships/hyperlink" Target="https://www.ambervalley.gov.uk/planning/planning-policy/local-development-scheme/" TargetMode="External"/><Relationship Id="rId370" Type="http://schemas.openxmlformats.org/officeDocument/2006/relationships/hyperlink" Target="https://mhclg.sharepoint.com/sites/DevelopmentPlans/Shared%20Documents/Data%20and%20Analysis/LDS%20Approach/LDS%20screen%20captures/BOU-2018%20Bournemouth%20LDS.png" TargetMode="External"/><Relationship Id="rId426" Type="http://schemas.openxmlformats.org/officeDocument/2006/relationships/hyperlink" Target="https://www.southwark.gov.uk/assets/attach/3973/Timetable%20for%20the%20LDS.pdf" TargetMode="External"/><Relationship Id="rId230" Type="http://schemas.openxmlformats.org/officeDocument/2006/relationships/hyperlink" Target="https://www.cravendc.gov.uk/media/2755/local-plan-timetable-december-2017.pdf" TargetMode="External"/><Relationship Id="rId25" Type="http://schemas.openxmlformats.org/officeDocument/2006/relationships/hyperlink" Target="https://www.birmingham.gov.uk/info/20054/local_plan_documents/69/local_development_framework/2" TargetMode="External"/><Relationship Id="rId67" Type="http://schemas.openxmlformats.org/officeDocument/2006/relationships/hyperlink" Target="https://www.lakedistrict.gov.uk/__data/assets/pdf_file/0006/1461561/LDS-2018-Final.pdf" TargetMode="External"/><Relationship Id="rId272" Type="http://schemas.openxmlformats.org/officeDocument/2006/relationships/hyperlink" Target="https://www.hambleton.gov.uk/localplan/site/index.php" TargetMode="External"/><Relationship Id="rId328" Type="http://schemas.openxmlformats.org/officeDocument/2006/relationships/hyperlink" Target="https://www.pendle.gov.uk/info/20072/planning_policies/278/process_documents/2" TargetMode="External"/><Relationship Id="rId132" Type="http://schemas.openxmlformats.org/officeDocument/2006/relationships/hyperlink" Target="https://www.telford.gov.uk/info/20451/development_plans/542/local_development_scheme" TargetMode="External"/><Relationship Id="rId174" Type="http://schemas.openxmlformats.org/officeDocument/2006/relationships/hyperlink" Target="https://centrallocalplan.lancashire.gov.uk/documents/local-development-scheme/" TargetMode="External"/><Relationship Id="rId381" Type="http://schemas.openxmlformats.org/officeDocument/2006/relationships/hyperlink" Target="https://www.nelincs.gov.uk/planning-and-building-control/planning-policy/local-plan-review/" TargetMode="External"/><Relationship Id="rId241" Type="http://schemas.openxmlformats.org/officeDocument/2006/relationships/hyperlink" Target="https://www.braintree.gov.uk/download/downloads/id/5691/local_development_scheme_lds_2019_to_2021_-_january_2019.pdf" TargetMode="External"/><Relationship Id="rId437" Type="http://schemas.openxmlformats.org/officeDocument/2006/relationships/hyperlink" Target="https://mhclg.sharepoint.com/:i:/s/DevelopmentPlans/EfoJZDL1zRpMiDK7rwZ2HSEBSz8adq17CkKnx3fQRimGSQ?e=tk24TB" TargetMode="External"/><Relationship Id="rId36" Type="http://schemas.openxmlformats.org/officeDocument/2006/relationships/hyperlink" Target="https://dmbcpublicwebsite.blob.core.windows.net/media/Default/Planning/Documents/Local%20Plan/LDS%20March%202019.pdf" TargetMode="External"/><Relationship Id="rId283" Type="http://schemas.openxmlformats.org/officeDocument/2006/relationships/hyperlink" Target="https://www.lakedistrict.gov.uk/__data/assets/pdf_file/0006/1461561/LDS-2018-Final.pdf" TargetMode="External"/><Relationship Id="rId339" Type="http://schemas.openxmlformats.org/officeDocument/2006/relationships/hyperlink" Target="https://www.yorkshiredales.org.uk/wp-content/uploads/sites/13/2019/11/Local-Development-Scheme-for-website.pdf" TargetMode="External"/><Relationship Id="rId78" Type="http://schemas.openxmlformats.org/officeDocument/2006/relationships/hyperlink" Target="https://liverpool.gov.uk/media/1356717/liverpool-local-development-scheme-may-2018.pdf" TargetMode="External"/><Relationship Id="rId101" Type="http://schemas.openxmlformats.org/officeDocument/2006/relationships/hyperlink" Target="https://www.rossendale.gov.uk/downloads/file/14598/local_development_scheme" TargetMode="External"/><Relationship Id="rId143" Type="http://schemas.openxmlformats.org/officeDocument/2006/relationships/hyperlink" Target="https://consultations.leicester.gov.uk/sec/local-plan-2019-2036/supporting_documents/Draft%20Local%20Plan.pdf" TargetMode="External"/><Relationship Id="rId185" Type="http://schemas.openxmlformats.org/officeDocument/2006/relationships/hyperlink" Target="https://www.huntingdonshire.gov.uk/media/1217/local-development-scheme.pdf" TargetMode="External"/><Relationship Id="rId350" Type="http://schemas.openxmlformats.org/officeDocument/2006/relationships/hyperlink" Target="https://new.enfield.gov.uk/services/planning/local-development-scheme/" TargetMode="External"/><Relationship Id="rId406" Type="http://schemas.openxmlformats.org/officeDocument/2006/relationships/hyperlink" Target="https://teams.microsoft.com/_" TargetMode="External"/><Relationship Id="rId9" Type="http://schemas.openxmlformats.org/officeDocument/2006/relationships/hyperlink" Target="https://www.bristol.gov.uk/planning-and-building-regulations/local-plan-review" TargetMode="External"/><Relationship Id="rId210" Type="http://schemas.openxmlformats.org/officeDocument/2006/relationships/hyperlink" Target="https://www.lewes-eastbourne.gov.uk/planning-policy/local-development-scheme/?assetdete5a592d5-b874-40fd-a0ea-dc700cb8057f=274133" TargetMode="External"/><Relationship Id="rId392" Type="http://schemas.openxmlformats.org/officeDocument/2006/relationships/hyperlink" Target="https://www.adur-worthing.gov.uk/media/Media,98763,smxx.pdf" TargetMode="External"/><Relationship Id="rId25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TargetMode="External"/><Relationship Id="rId294" Type="http://schemas.openxmlformats.org/officeDocument/2006/relationships/hyperlink" Target="https://www.southampton.gov.uk/planning/planning-policy/emerging-plans/cityvision/documentslibrary/" TargetMode="External"/><Relationship Id="rId308" Type="http://schemas.openxmlformats.org/officeDocument/2006/relationships/hyperlink" Target="https://www.derby.gov.uk/environment-and-planning/planning/local-plan/emerging/" TargetMode="External"/><Relationship Id="rId47" Type="http://schemas.openxmlformats.org/officeDocument/2006/relationships/hyperlink" Target="https://www.hackney.gov.uk/local-plan" TargetMode="External"/><Relationship Id="rId89" Type="http://schemas.openxmlformats.org/officeDocument/2006/relationships/hyperlink" Target="http://www.ne-derbyshire.gov.uk/index.php/89-resident/local-plan/355-local-development-scheme" TargetMode="External"/><Relationship Id="rId112" Type="http://schemas.openxmlformats.org/officeDocument/2006/relationships/hyperlink" Target="https://www.sunderland.gov.uk/media/21098/Local-Plan-Local-Development-Scheme-2018-2020/pdf/Local_Plan_-_Local_Development_Scheme_2018-2020.pdf?m=636837652922770000" TargetMode="External"/><Relationship Id="rId154" Type="http://schemas.openxmlformats.org/officeDocument/2006/relationships/hyperlink" Target="https://info.westberks.gov.uk/lds" TargetMode="External"/><Relationship Id="rId361" Type="http://schemas.openxmlformats.org/officeDocument/2006/relationships/hyperlink" Target="http://www.newforest.gov.uk/CHttpHandler.ashx?id=37193&amp;p=0" TargetMode="External"/><Relationship Id="rId196" Type="http://schemas.openxmlformats.org/officeDocument/2006/relationships/hyperlink" Target="http://www.broads-authority.gov.uk/planning/planning-policies/development/future-local-plan" TargetMode="External"/><Relationship Id="rId417" Type="http://schemas.openxmlformats.org/officeDocument/2006/relationships/hyperlink" Target="https://www.london.gov.uk/about-us/organisations-we-work/old-oak-and-park-royal-development-corporation-opdc/opdc-planning/planning-policy-0/local-development-scheme" TargetMode="External"/><Relationship Id="rId16" Type="http://schemas.openxmlformats.org/officeDocument/2006/relationships/hyperlink" Target="http://www.chichester.gov.uk/article/24662/Timetable---Local-Development-Scheme" TargetMode="External"/><Relationship Id="rId221" Type="http://schemas.openxmlformats.org/officeDocument/2006/relationships/hyperlink" Target="http://www.centralbedfordshire.gov.uk/planning/policy/local-plan/local-development-scheme.aspx" TargetMode="External"/><Relationship Id="rId263" Type="http://schemas.openxmlformats.org/officeDocument/2006/relationships/hyperlink" Target="https://www.folkestone-hythe.gov.uk/media/5686/124-Local-Development-Scheme-2019-draft/pdf/12.4_Local_Development_Scheme_2019_(draft).pdf" TargetMode="External"/><Relationship Id="rId319" Type="http://schemas.openxmlformats.org/officeDocument/2006/relationships/hyperlink" Target="https://www.lewes-eastbourne.gov.uk/planning-policy/local-development-scheme/" TargetMode="External"/><Relationship Id="rId58" Type="http://schemas.openxmlformats.org/officeDocument/2006/relationships/hyperlink" Target="https://www.hart.gov.uk/sites/default/files/1_Residents/Final%20version%20LDS%20January%202018.pdf" TargetMode="External"/><Relationship Id="rId123" Type="http://schemas.openxmlformats.org/officeDocument/2006/relationships/hyperlink" Target="https://mhclg.sharepoint.com/:i:/s/DevelopmentPlans/EfoJZDL1zRpMiDK7rwZ2HSEBSz8adq17CkKnx3fQRimGSQ?e=tk24TB" TargetMode="External"/><Relationship Id="rId330" Type="http://schemas.openxmlformats.org/officeDocument/2006/relationships/hyperlink" Target="https://mhclg.sharepoint.com/sites/DevelopmentPlans/Shared%20Documents/Data%20and%20Analysis/Planning%20Data%20Unit/LDS%20&amp;%20Reg%2018%20Monitoring/LDS%20Screenshots/ASH19%20Ashford%20LDS%202019.PNG" TargetMode="External"/><Relationship Id="rId165" Type="http://schemas.openxmlformats.org/officeDocument/2006/relationships/hyperlink" Target="https://mhclg.sharepoint.com/sites/DevelopmentPlans/Shared%20Documents/Data%20and%20Analysis/Planning%20Data%20Unit/LDS%20&amp;%20Reg%2018%20Monitoring/LDS%20Screenshots/NOR20-%20North%20Norfolk%20LDS%202020.PNG" TargetMode="External"/><Relationship Id="rId372" Type="http://schemas.openxmlformats.org/officeDocument/2006/relationships/hyperlink" Target="https://www.westminster.gov.uk/revision-westminsters-city-plan" TargetMode="External"/><Relationship Id="rId428" Type="http://schemas.openxmlformats.org/officeDocument/2006/relationships/hyperlink" Target="https://mhclg.sharepoint.com/:i:/s/DevelopmentPlans/EYHianW9MDhGn9C0vx2r_lgBSGYbRRXbUeRaGUIkLoIS2A?e=ebS92f" TargetMode="External"/><Relationship Id="rId232" Type="http://schemas.openxmlformats.org/officeDocument/2006/relationships/hyperlink" Target="https://www.cravendc.gov.uk/planning/craven-local-plan/" TargetMode="External"/><Relationship Id="rId274" Type="http://schemas.openxmlformats.org/officeDocument/2006/relationships/hyperlink" Target="https://www.havering.gov.uk/download/downloads/id/1522/local_development_scheme_2017-2019pdf.pdf" TargetMode="External"/><Relationship Id="rId27" Type="http://schemas.openxmlformats.org/officeDocument/2006/relationships/hyperlink" Target="https://www.chesterfield.gov.uk/planning-and-building-control/planning-policy-and-the-local-plan/local-development-scheme.aspx" TargetMode="External"/><Relationship Id="rId69" Type="http://schemas.openxmlformats.org/officeDocument/2006/relationships/hyperlink" Target="https://www.lakedistrict.gov.uk/planning/local-plan-review/evidence" TargetMode="External"/><Relationship Id="rId134" Type="http://schemas.openxmlformats.org/officeDocument/2006/relationships/hyperlink" Target="https://www.trafford.gov.uk/planning/strategic-planning/Other-Supporting-Documents/local-development-scheme.aspx" TargetMode="External"/><Relationship Id="rId80" Type="http://schemas.openxmlformats.org/officeDocument/2006/relationships/hyperlink" Target="https://www.queenelizabetholympicpark.co.uk/planning-authority/planning-policy/local-plan-review" TargetMode="External"/><Relationship Id="rId176" Type="http://schemas.openxmlformats.org/officeDocument/2006/relationships/hyperlink" Target="https://www.whitehorsedc.gov.uk/vale-of-white-horse-district-council/planning-and-development/local-plan-and-planning-policies/local-plan-2041/" TargetMode="External"/><Relationship Id="rId341" Type="http://schemas.openxmlformats.org/officeDocument/2006/relationships/hyperlink" Target="https://www.iow.gov.uk/documentlibrary/view/local-development-scheme-july-2020" TargetMode="External"/><Relationship Id="rId383" Type="http://schemas.openxmlformats.org/officeDocument/2006/relationships/hyperlink" Target="https://www.lewes-eastbourne.gov.uk/planning-policy/local-development-scheme/?assetdete5a592d5-b874-40fd-a0ea-dc700cb8057f=257486" TargetMode="External"/><Relationship Id="rId439" Type="http://schemas.openxmlformats.org/officeDocument/2006/relationships/hyperlink" Target="https://www.wycombe.gov.uk/uploads/public/documents/Planning/New-local-plan/Wycombe-Local-Development-Scheme.pdf" TargetMode="External"/><Relationship Id="rId201" Type="http://schemas.openxmlformats.org/officeDocument/2006/relationships/hyperlink" Target="https://mhclg.sharepoint.com/:i:/s/DevelopmentPlans/EeymwK9QBARArJznjSnLbu4B5kMlGUAi0WdubuYoCWE6lw?e=vNgmat" TargetMode="External"/><Relationship Id="rId243" Type="http://schemas.openxmlformats.org/officeDocument/2006/relationships/hyperlink" Target="https://www.brent.gov.uk/services-for-residents/planning-and-building-control/planning-policy/current-planning-policy-consultations/" TargetMode="External"/><Relationship Id="rId285" Type="http://schemas.openxmlformats.org/officeDocument/2006/relationships/hyperlink" Target="https://www.lakedistrict.gov.uk/planning/local-plan-review/evidence" TargetMode="External"/><Relationship Id="rId38" Type="http://schemas.openxmlformats.org/officeDocument/2006/relationships/hyperlink" Target="http://durham.gov.uk/article/7440/What-is-the-County-Durham-Plan-" TargetMode="External"/><Relationship Id="rId103" Type="http://schemas.openxmlformats.org/officeDocument/2006/relationships/hyperlink" Target="https://www.southwark.gov.uk/planning-and-building-control/planning-policy-and-transport-policy/local-development-scheme-2018-2021" TargetMode="External"/><Relationship Id="rId310" Type="http://schemas.openxmlformats.org/officeDocument/2006/relationships/hyperlink" Target="https://www.n-kesteven.gov.uk/central-lincolnshire/local-plan/" TargetMode="External"/><Relationship Id="rId91" Type="http://schemas.openxmlformats.org/officeDocument/2006/relationships/hyperlink" Target="https://mhclg.sharepoint.com/sites/DevelopmentPlans/Shared%20Documents/Data%20and%20Analysis/LDS%20Approach/LDS%20screen%20captures/NED18%20-%20NE%20Derbyshire%20LDS%202018.PNG" TargetMode="External"/><Relationship Id="rId145" Type="http://schemas.openxmlformats.org/officeDocument/2006/relationships/hyperlink" Target="https://beta.southglos.gov.uk/local-plan-delivery-programme/" TargetMode="External"/><Relationship Id="rId187" Type="http://schemas.openxmlformats.org/officeDocument/2006/relationships/hyperlink" Target="https://www.peterborough.gov.uk/council/planning-and-development/planning-policies/new-local-plan/" TargetMode="External"/><Relationship Id="rId352" Type="http://schemas.openxmlformats.org/officeDocument/2006/relationships/hyperlink" Target="https://www.n-somerset.gov.uk/my-services/planning-building-control/planning-policy/our-local-plan/local-plan-2038" TargetMode="External"/><Relationship Id="rId394" Type="http://schemas.openxmlformats.org/officeDocument/2006/relationships/hyperlink" Target="https://www.lakedistrict.gov.uk/__data/assets/pdf_file/0006/1461561/LDS-2018-Final.pdf" TargetMode="External"/><Relationship Id="rId408" Type="http://schemas.openxmlformats.org/officeDocument/2006/relationships/hyperlink" Target="http://www.kirklees.gov.uk/beta/planning-policy/pdf/local-development-scheme.pdf" TargetMode="External"/><Relationship Id="rId212" Type="http://schemas.openxmlformats.org/officeDocument/2006/relationships/hyperlink" Target="https://www.yorkshiredales.org.uk/wp-content/uploads/sites/13/2019/11/Local-Development-Scheme-for-website.pdf" TargetMode="External"/><Relationship Id="rId254" Type="http://schemas.openxmlformats.org/officeDocument/2006/relationships/hyperlink" Target="https://dmbcpublicwebsite.blob.core.windows.net/media/Default/Planning/Documents/Local%20Plan/LDS%20March%202019.pdf" TargetMode="External"/><Relationship Id="rId4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 TargetMode="External"/><Relationship Id="rId114" Type="http://schemas.openxmlformats.org/officeDocument/2006/relationships/hyperlink" Target="https://www.tendringdc.gov.uk/sites/default/files/documents/planning/Planning_Policy/Local%20Development%20Scheme%20-%20Published%2030%20Jan%202019.pdf" TargetMode="External"/><Relationship Id="rId296" Type="http://schemas.openxmlformats.org/officeDocument/2006/relationships/hyperlink" Target="https://lewisham.gov.uk/myservices/planning/policy/adopted-local-plan/local-development-scheme" TargetMode="External"/><Relationship Id="rId60" Type="http://schemas.openxmlformats.org/officeDocument/2006/relationships/hyperlink" Target="https://www.havering.gov.uk/info/20034/planning/183/planning_policy/8" TargetMode="External"/><Relationship Id="rId156" Type="http://schemas.openxmlformats.org/officeDocument/2006/relationships/hyperlink" Target="https://www.oldham.gov.uk/downloads/file/4718/regulation_18_notification" TargetMode="External"/><Relationship Id="rId198" Type="http://schemas.openxmlformats.org/officeDocument/2006/relationships/hyperlink" Target="https://www.southend.gov.uk/info/200160/local_planning_framework/434/local_development_scheme" TargetMode="External"/><Relationship Id="rId321" Type="http://schemas.openxmlformats.org/officeDocument/2006/relationships/hyperlink" Target="http://democracy.sheffield.gov.uk/ieDecisionDetails.aspx?Id=2397" TargetMode="External"/><Relationship Id="rId363" Type="http://schemas.openxmlformats.org/officeDocument/2006/relationships/hyperlink" Target="https://www.threerivers.gov.uk/egcl-page/local-development-scheme" TargetMode="External"/><Relationship Id="rId419" Type="http://schemas.openxmlformats.org/officeDocument/2006/relationships/hyperlink" Target="https://mhclg.sharepoint.com/:i:/r/sites/DevelopmentPlans/Shared%20Documents/Data%20and%20Analysis/Planning%20Data%20Unit/Data%20Project/Short-term%20Solution/LDS%20Approach/LDS%20screen%20captures/OLD18%20-%20Old%20Oak%20%26%20Park%20Royal%20LDS%202018.PNG?csf=1&amp;e=oDxgkY" TargetMode="External"/><Relationship Id="rId202" Type="http://schemas.openxmlformats.org/officeDocument/2006/relationships/hyperlink" Target="https://www.cambridge.gov.uk/local-development-scheme" TargetMode="External"/><Relationship Id="rId223" Type="http://schemas.openxmlformats.org/officeDocument/2006/relationships/hyperlink" Target="https://mhclg.sharepoint.com/sites/DevelopmentPlans/Shared%20Documents/Data%20and%20Analysis/LDS%20Approach/LDS%20screen%20captures/CBE-2018%20Central%20Beds%20LDS.png" TargetMode="External"/><Relationship Id="rId244" Type="http://schemas.openxmlformats.org/officeDocument/2006/relationships/hyperlink" Target="http://www.brentwood.gov.uk/index.php?cid=694" TargetMode="External"/><Relationship Id="rId430" Type="http://schemas.openxmlformats.org/officeDocument/2006/relationships/hyperlink" Target="https://www.sunderland.gov.uk/article/12731/Local-Development-Scheme-" TargetMode="External"/><Relationship Id="rId18" Type="http://schemas.openxmlformats.org/officeDocument/2006/relationships/hyperlink" Target="https://www.basingstoke.gov.uk/LDS" TargetMode="External"/><Relationship Id="rId39" Type="http://schemas.openxmlformats.org/officeDocument/2006/relationships/hyperlink" Target="http://durham.gov.uk/media/22975/County-Durham-Local-Development-Scheme-2017/pdf/CountyDurhamLDS2017.pdf?m=636736393441200000" TargetMode="External"/><Relationship Id="rId265" Type="http://schemas.openxmlformats.org/officeDocument/2006/relationships/hyperlink" Target="https://www.hackney.gov.uk/local-plan" TargetMode="External"/><Relationship Id="rId286" Type="http://schemas.openxmlformats.org/officeDocument/2006/relationships/hyperlink" Target="https://www.lambeth.gov.uk/planning-and-building-control/planning-policy/lambeth-local-development-scheme-lds" TargetMode="External"/><Relationship Id="rId50" Type="http://schemas.openxmlformats.org/officeDocument/2006/relationships/hyperlink" Target="https://www3.halton.gov.uk/Pages/planning/policyguidance/PolicyBackgroundDocuments.aspx" TargetMode="External"/><Relationship Id="rId104" Type="http://schemas.openxmlformats.org/officeDocument/2006/relationships/hyperlink" Target="https://www.southwark.gov.uk/assets/attach/3973/Timetable%20for%20the%20LDS.pdf" TargetMode="External"/><Relationship Id="rId125" Type="http://schemas.openxmlformats.org/officeDocument/2006/relationships/hyperlink" Target="https://mhclg.sharepoint.com/sites/DevelopmentPlans/Shared%20Documents/Data%20and%20Analysis/LDS%20Approach/LDS%20screen%20captures/WYF19%20Wyre%20Forest%20LDS%20June%202019.PNG" TargetMode="External"/><Relationship Id="rId146" Type="http://schemas.openxmlformats.org/officeDocument/2006/relationships/hyperlink" Target="https://beta.southglos.gov.uk/wp-content/uploads/LPDP-January-2021-update-Final.pdf" TargetMode="External"/><Relationship Id="rId167" Type="http://schemas.openxmlformats.org/officeDocument/2006/relationships/hyperlink" Target="https://www.swindon.gov.uk/downloads/file/8014/swindon_local_development_scheme" TargetMode="External"/><Relationship Id="rId188" Type="http://schemas.openxmlformats.org/officeDocument/2006/relationships/hyperlink" Target="https://drive.google.com/file/d/0B_3f1SsdQbrNamxFZTJSYmtLdXM/view" TargetMode="External"/><Relationship Id="rId311" Type="http://schemas.openxmlformats.org/officeDocument/2006/relationships/hyperlink" Target="https://www.n-kesteven.gov.uk/central-lincolnshire/" TargetMode="External"/><Relationship Id="rId332" Type="http://schemas.openxmlformats.org/officeDocument/2006/relationships/hyperlink" Target="https://www.cornwall.gov.uk/media/45670408/local-development-scheme-december-2020-final-draft.pdf" TargetMode="External"/><Relationship Id="rId353" Type="http://schemas.openxmlformats.org/officeDocument/2006/relationships/hyperlink" Target="https://www.hyndburnbc.gov.uk/local-development-scheme/" TargetMode="External"/><Relationship Id="rId374" Type="http://schemas.openxmlformats.org/officeDocument/2006/relationships/hyperlink" Target="https://www.middevon.gov.uk/residents/planning-policy/local-development-scheme/" TargetMode="External"/><Relationship Id="rId39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TargetMode="External"/><Relationship Id="rId409" Type="http://schemas.openxmlformats.org/officeDocument/2006/relationships/hyperlink" Target="https://www.lakedistrict.gov.uk/__data/assets/pdf_file/0006/1461561/LDS-2018-Final.pdf" TargetMode="External"/><Relationship Id="rId71" Type="http://schemas.openxmlformats.org/officeDocument/2006/relationships/hyperlink" Target="http://www.lancaster.gov.uk/planning/planning-policy/about-the-local-plan" TargetMode="External"/><Relationship Id="rId92" Type="http://schemas.openxmlformats.org/officeDocument/2006/relationships/hyperlink" Target="https://www.northyorkmoors.org.uk/planning/framework/lds-and-sci" TargetMode="External"/><Relationship Id="rId213" Type="http://schemas.openxmlformats.org/officeDocument/2006/relationships/hyperlink" Target="https://www.maldon.gov.uk/downloads/download/9264/local_development_scheme" TargetMode="External"/><Relationship Id="rId234" Type="http://schemas.openxmlformats.org/officeDocument/2006/relationships/hyperlink" Target="https://www.barrowbc.gov.uk/residents/planning/planning-policy/examination-of-local-plan/examination-library/supporting-documents/" TargetMode="External"/><Relationship Id="rId420" Type="http://schemas.openxmlformats.org/officeDocument/2006/relationships/hyperlink" Target="https://www.rushmoor.gov.uk/lds" TargetMode="External"/><Relationship Id="rId2" Type="http://schemas.openxmlformats.org/officeDocument/2006/relationships/hyperlink" Target="https://www.harborough.gov.uk/downloads/file/4064/s9_harborough_lds_dec_2017" TargetMode="External"/><Relationship Id="rId29" Type="http://schemas.openxmlformats.org/officeDocument/2006/relationships/hyperlink" Target="https://mhclg.sharepoint.com/sites/DevelopmentPlans/Shared%20Documents/Data%20and%20Analysis/LDS%20Approach/LDS%20screen%20captures/CHE-2018%20Chesterfield%20LDS.png" TargetMode="External"/><Relationship Id="rId255" Type="http://schemas.openxmlformats.org/officeDocument/2006/relationships/hyperlink" Target="https://mhclg.sharepoint.com/sites/DevelopmentPlans/Shared%20Documents/Data%20and%20Analysis/LDS%20Approach/LDS%20screen%20captures/DON19%20-%20Doncaster%20LDS%202019.PNG" TargetMode="External"/><Relationship Id="rId276" Type="http://schemas.openxmlformats.org/officeDocument/2006/relationships/hyperlink" Target="https://www.huntingdonshire.gov.uk/planning/new-local-plan-to-2036/" TargetMode="External"/><Relationship Id="rId297" Type="http://schemas.openxmlformats.org/officeDocument/2006/relationships/hyperlink" Target="https://lewisham.gov.uk/myservices/planning/policy/adopted-local-plan/local-development-scheme" TargetMode="External"/><Relationship Id="rId441" Type="http://schemas.openxmlformats.org/officeDocument/2006/relationships/hyperlink" Target="https://www.rotherham.gov.uk/planning-development/guide-local-plan/6?documentId=128&amp;categoryId=20014" TargetMode="External"/><Relationship Id="rId4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TargetMode="External"/><Relationship Id="rId115" Type="http://schemas.openxmlformats.org/officeDocument/2006/relationships/hyperlink" Target="https://mhclg.sharepoint.com/:i:/s/DevelopmentPlans/ESEAuSjB05dBg6oJ6kyD92YBx8cGEodpZVy2IKF4JuLVww?e=9CqB7A" TargetMode="External"/><Relationship Id="rId136" Type="http://schemas.openxmlformats.org/officeDocument/2006/relationships/hyperlink" Target="https://www.eastriding.gov.uk/EasySiteWeb/GatewayLink.aspx?alId=716839" TargetMode="External"/><Relationship Id="rId157" Type="http://schemas.openxmlformats.org/officeDocument/2006/relationships/hyperlink" Target="https://www.oldham.gov.uk/homepage/1253/local_development_scheme_2021" TargetMode="External"/><Relationship Id="rId178" Type="http://schemas.openxmlformats.org/officeDocument/2006/relationships/hyperlink" Target="https://www.colchester.gov.uk/info/cbc-article/?catid=emerging-local-plan&amp;id=KA-01127" TargetMode="External"/><Relationship Id="rId301" Type="http://schemas.openxmlformats.org/officeDocument/2006/relationships/hyperlink" Target="https://www.westlancs.gov.uk/media/546675/lds-2022-03_final-appendix-a-to-2022-03-cabinet-report.pdf" TargetMode="External"/><Relationship Id="rId322" Type="http://schemas.openxmlformats.org/officeDocument/2006/relationships/hyperlink" Target="https://www.sheffield.gov.uk/content/dam/sheffield/docs/planning-and-development/sheffield-plan/local-development-scheme-2021-2024.pdf" TargetMode="External"/><Relationship Id="rId343" Type="http://schemas.openxmlformats.org/officeDocument/2006/relationships/hyperlink" Target="https://www.swale.gov.uk/the-emerging-local-plan/" TargetMode="External"/><Relationship Id="rId364" Type="http://schemas.openxmlformats.org/officeDocument/2006/relationships/hyperlink" Target="https://www.threerivers.gov.uk/download?id=43399" TargetMode="External"/><Relationship Id="rId61" Type="http://schemas.openxmlformats.org/officeDocument/2006/relationships/hyperlink" Target="https://www.havering.gov.uk/download/downloads/id/1522/local_development_scheme_2017-2019pdf.pdf" TargetMode="External"/><Relationship Id="rId82" Type="http://schemas.openxmlformats.org/officeDocument/2006/relationships/hyperlink" Target="https://mhclg.sharepoint.com/:i:/r/sites/DevelopmentPlans/Shared%20Documents/Data%20and%20Analysis/Planning%20Data%20Unit/Data%20Project/Short-term%20Solution/LDS%20Approach/LDS%20screen%20captures/LLE17%20-%20London%20Legacy%20LDS%202017.PNG?csf=1&amp;e=QRcea9" TargetMode="External"/><Relationship Id="rId199" Type="http://schemas.openxmlformats.org/officeDocument/2006/relationships/hyperlink" Target="https://www.thurrock.gov.uk/new-local-plan-for-thurrock/thurrock-local-plan" TargetMode="External"/><Relationship Id="rId20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M18%20-%20Cambridge%20LDS%202018%2EPNG&amp;parent=%2Fsites%2FDevelopmentPlans%2FShared%20Documents%2FData%20and%20Analysis%2FPlanning%20Data%20Unit%2FData%20Project%2FShort-term%20Solution%2FLDS%20Approach%2FLDS%20screen%20captures" TargetMode="External"/><Relationship Id="rId385" Type="http://schemas.openxmlformats.org/officeDocument/2006/relationships/hyperlink" Target="https://www.whitehorsedc.gov.uk/vale-of-white-horse-district-council/planning-and-development/local-plan-and-planning-policies/local-plan-2041/" TargetMode="External"/><Relationship Id="rId19" Type="http://schemas.openxmlformats.org/officeDocument/2006/relationships/hyperlink" Target="https://www.basingstoke.gov.uk/issues-and-options" TargetMode="External"/><Relationship Id="rId224" Type="http://schemas.openxmlformats.org/officeDocument/2006/relationships/hyperlink" Target="https://www.harrogate.gov.uk/info/20101/planning_policy_and_the_local_plan/559/local_development_scheme" TargetMode="External"/><Relationship Id="rId245" Type="http://schemas.openxmlformats.org/officeDocument/2006/relationships/hyperlink" Target="https://brentwood.moderngov.co.uk/documents/s14735/Appendix%20G%20Revised%20Local%20Development%20Scheme%20October%202018.pdf" TargetMode="External"/><Relationship Id="rId266" Type="http://schemas.openxmlformats.org/officeDocument/2006/relationships/hyperlink" Target="https://www.hackney.gov.uk/local-plan" TargetMode="External"/><Relationship Id="rId287" Type="http://schemas.openxmlformats.org/officeDocument/2006/relationships/hyperlink" Target="https://liverpool.gov.uk/council/strategies-plans-and-policies/environment-and-planning/plan-making-in-liverpool/local-development-scheme/" TargetMode="External"/><Relationship Id="rId410"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TargetMode="External"/><Relationship Id="rId431" Type="http://schemas.openxmlformats.org/officeDocument/2006/relationships/hyperlink" Target="https://www.sunderland.gov.uk/media/21098/Local-Plan-Local-Development-Scheme-2018-2020/pdf/Local_Plan_-_Local_Development_Scheme_2018-2020.pdf?m=636837652922770000" TargetMode="External"/><Relationship Id="rId30"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 TargetMode="External"/><Relationship Id="rId105" Type="http://schemas.openxmlformats.org/officeDocument/2006/relationships/hyperlink" Target="https://mhclg.sharepoint.com/:i:/s/DevelopmentPlans/EUTNTEmmxNJKtxMLEISvtScBec_lIy6l3b3nhDa_Sk5RuA?e=jkBALm" TargetMode="External"/><Relationship Id="rId126" Type="http://schemas.openxmlformats.org/officeDocument/2006/relationships/hyperlink" Target="https://www.bournemouth.gov.uk/planningbuilding/PlanningPolicy/bcp-local-plan/bcp-local-plan-docs/bcp-local-development-scheme.pdf" TargetMode="External"/><Relationship Id="rId147" Type="http://schemas.openxmlformats.org/officeDocument/2006/relationships/hyperlink" Target="https://www.camden.gov.uk/documents/20142/4855432/2021+Local+Development+Scheme+FINAL.pdf/450d3cc4-4148-a622-ef81-58c4e959d18e?t=1629207307303" TargetMode="External"/><Relationship Id="rId168" Type="http://schemas.openxmlformats.org/officeDocument/2006/relationships/hyperlink" Target="https://www.derbyshiredales.gov.uk/planning-a-building-control/planning-policy/local-development-scheme" TargetMode="External"/><Relationship Id="rId312" Type="http://schemas.openxmlformats.org/officeDocument/2006/relationships/hyperlink" Target="https://www.sutton.gov.uk/localplan" TargetMode="External"/><Relationship Id="rId333" Type="http://schemas.openxmlformats.org/officeDocument/2006/relationships/hyperlink" Target="https://www.ambervalley.gov.uk/planning/planning-policy/local-development-scheme/" TargetMode="External"/><Relationship Id="rId354" Type="http://schemas.openxmlformats.org/officeDocument/2006/relationships/hyperlink" Target="https://www.hyndburnbc.gov.uk/download-package/core-strategy-review-reg18-feb19/" TargetMode="External"/><Relationship Id="rId51" Type="http://schemas.openxmlformats.org/officeDocument/2006/relationships/hyperlink" Target="https://www3.halton.gov.uk/Pages/planning/policyguidance/pdf/LDS/LocalDevelopmentScheme.pdf" TargetMode="External"/><Relationship Id="rId72" Type="http://schemas.openxmlformats.org/officeDocument/2006/relationships/hyperlink" Target="http://www.lancaster.gov.uk/planning/planning-policy/about-the-local-plan" TargetMode="External"/><Relationship Id="rId93" Type="http://schemas.openxmlformats.org/officeDocument/2006/relationships/hyperlink" Target="https://www.northyorkmoors.org.uk/planning/framework/lds-and-sci/2018-LDS-Final.pdf" TargetMode="External"/><Relationship Id="rId189" Type="http://schemas.openxmlformats.org/officeDocument/2006/relationships/hyperlink" Target="https://www.milton-keynes.gov.uk/planning-and-building/planning-policy/local-development-scheme-lds" TargetMode="External"/><Relationship Id="rId375" Type="http://schemas.openxmlformats.org/officeDocument/2006/relationships/hyperlink" Target="https://www.cityoflondon.gov.uk/services/planning/planning-policy/local-plan-review-draft-city-plan-2036" TargetMode="External"/><Relationship Id="rId396" Type="http://schemas.openxmlformats.org/officeDocument/2006/relationships/hyperlink" Target="https://www.lakedistrict.gov.uk/planning/local-plan-review/evidence" TargetMode="External"/><Relationship Id="rId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7%20-%20Harborough%20LDS%202017%2EPNG&amp;parent=%2Fsites%2FDevelopmentPlans%2FShared%20Documents%2FData%20and%20Analysis%2FPlanning%20Data%20Unit%2FData%20Project%2FShort-term%20Solution%2FLDS%20Approach%2FLDS%20screen%20captures" TargetMode="External"/><Relationship Id="rId214" Type="http://schemas.openxmlformats.org/officeDocument/2006/relationships/hyperlink" Target="https://www.hillingdon.gov.uk/local-development-scheme" TargetMode="External"/><Relationship Id="rId235" Type="http://schemas.openxmlformats.org/officeDocument/2006/relationships/hyperlink" Target="https://teams.microsoft.com/_" TargetMode="External"/><Relationship Id="rId256" Type="http://schemas.openxmlformats.org/officeDocument/2006/relationships/hyperlink" Target="http://www.dartmoor.gov.uk/living-and-working/business/planning-policy/background-evidence/background-evidence-and-research/preparing-the-local-plan" TargetMode="External"/><Relationship Id="rId277" Type="http://schemas.openxmlformats.org/officeDocument/2006/relationships/hyperlink" Target="https://www.huntingdonshire.gov.uk/media/1217/local-development-scheme.pdf" TargetMode="External"/><Relationship Id="rId298" Type="http://schemas.openxmlformats.org/officeDocument/2006/relationships/hyperlink" Target="https://www.bradford.gov.uk/planning-and-building-control/planning-policy/local-development-scheme/" TargetMode="External"/><Relationship Id="rId400" Type="http://schemas.openxmlformats.org/officeDocument/2006/relationships/hyperlink" Target="https://www.newark-sherwooddc.gov.uk/ldf/" TargetMode="External"/><Relationship Id="rId421" Type="http://schemas.openxmlformats.org/officeDocument/2006/relationships/hyperlink" Target="https://www.rushmoor.gov.uk/lds" TargetMode="External"/><Relationship Id="rId442" Type="http://schemas.openxmlformats.org/officeDocument/2006/relationships/printerSettings" Target="../printerSettings/printerSettings14.bin"/><Relationship Id="rId116" Type="http://schemas.openxmlformats.org/officeDocument/2006/relationships/hyperlink" Target="https://www.towerhamlets.gov.uk/Documents/Planning-and-building-control/Strategic-Planning/Monitoring-and-evaluation/Draft_2017_LDS_V2.pdf" TargetMode="External"/><Relationship Id="rId137" Type="http://schemas.openxmlformats.org/officeDocument/2006/relationships/hyperlink" Target="https://www.eastriding.gov.uk/planning-permission-and-building-control/planning-policy-and-the-local-plan/east-riding-local-plan-review/" TargetMode="External"/><Relationship Id="rId158" Type="http://schemas.openxmlformats.org/officeDocument/2006/relationships/hyperlink" Target="https://www.selby.gov.uk/local-development-scheme" TargetMode="External"/><Relationship Id="rId302" Type="http://schemas.openxmlformats.org/officeDocument/2006/relationships/hyperlink" Target="https://www.southlakeland.gov.uk/planning-and-building/south-lakeland-local-plan/local-development-scheme-lds/" TargetMode="External"/><Relationship Id="rId323" Type="http://schemas.openxmlformats.org/officeDocument/2006/relationships/hyperlink" Target="https://www.chelmsford.gov.uk/media/3k2jlqno/chelmsford-local-development-scheme-2021-2025.pdf" TargetMode="External"/><Relationship Id="rId344" Type="http://schemas.openxmlformats.org/officeDocument/2006/relationships/hyperlink" Target="https://www.ambervalley.gov.uk/planning/planning-policy/local-development-scheme/" TargetMode="External"/><Relationship Id="rId20" Type="http://schemas.openxmlformats.org/officeDocument/2006/relationships/hyperlink" Target="https://www.basingstoke.gov.uk/LDS" TargetMode="External"/><Relationship Id="rId41" Type="http://schemas.openxmlformats.org/officeDocument/2006/relationships/hyperlink" Target="https://www.eastleigh.gov.uk/planning-and-building/planning-policy-and-implementation/local-plan/emerging-local-plan-2016-2036/local-development-scheme" TargetMode="External"/><Relationship Id="rId6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 TargetMode="External"/><Relationship Id="rId83" Type="http://schemas.openxmlformats.org/officeDocument/2006/relationships/hyperlink" Target="http://www.mansfield.gov.uk/localplan" TargetMode="External"/><Relationship Id="rId179" Type="http://schemas.openxmlformats.org/officeDocument/2006/relationships/hyperlink" Target="https://crawley.gov.uk/planning/planning-policy/engagement-and-monitoring/local-development-scheme" TargetMode="External"/><Relationship Id="rId365" Type="http://schemas.openxmlformats.org/officeDocument/2006/relationships/hyperlink" Target="http://www.southkesteven.gov.uk/index.aspx?articleid=15133" TargetMode="External"/><Relationship Id="rId386" Type="http://schemas.openxmlformats.org/officeDocument/2006/relationships/hyperlink" Target="https://www.ealing.gov.uk/info/201164/local_plans/616/local_development_scheme/1" TargetMode="External"/><Relationship Id="rId190" Type="http://schemas.openxmlformats.org/officeDocument/2006/relationships/hyperlink" Target="https://www.milton-keynes.gov.uk/planning-and-building/planning-policy/local-development-scheme-lds" TargetMode="External"/><Relationship Id="rId204" Type="http://schemas.openxmlformats.org/officeDocument/2006/relationships/hyperlink" Target="https://www.cambridge.gov.uk/media/7987/local-development-scheme.pdf" TargetMode="External"/><Relationship Id="rId225" Type="http://schemas.openxmlformats.org/officeDocument/2006/relationships/hyperlink" Target="https://www.harrogate.gov.uk/downloads/file/4103/2018_august_-_local_development_scheme_-_fourth_review" TargetMode="External"/><Relationship Id="rId246" Type="http://schemas.openxmlformats.org/officeDocument/2006/relationships/hyperlink" Target="https://teams.microsoft.com/_" TargetMode="External"/><Relationship Id="rId26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 TargetMode="External"/><Relationship Id="rId288" Type="http://schemas.openxmlformats.org/officeDocument/2006/relationships/hyperlink" Target="https://liverpool.gov.uk/media/1356717/liverpool-local-development-scheme-may-2018.pdf" TargetMode="External"/><Relationship Id="rId411" Type="http://schemas.openxmlformats.org/officeDocument/2006/relationships/hyperlink" Target="https://www.lakedistrict.gov.uk/planning/local-plan-review/evidence" TargetMode="External"/><Relationship Id="rId432" Type="http://schemas.openxmlformats.org/officeDocument/2006/relationships/hyperlink" Target="https://www.towerhamlets.gov.uk/Documents/Planning-and-building-control/Strategic-Planning/Monitoring-and-evaluation/Draft_2017_LDS_V2.pdf" TargetMode="External"/><Relationship Id="rId106" Type="http://schemas.openxmlformats.org/officeDocument/2006/relationships/hyperlink" Target="https://www.sthelens.gov.uk/media/9426/lds-2018-final-as-approved.pdf" TargetMode="External"/><Relationship Id="rId127" Type="http://schemas.openxmlformats.org/officeDocument/2006/relationships/hyperlink" Target="https://www.bcpcouncil.gov.uk/Council-and-Democratic/Consultation-And-Research/Consultations/BCP-Council-Local-Plan.aspx" TargetMode="External"/><Relationship Id="rId313" Type="http://schemas.openxmlformats.org/officeDocument/2006/relationships/hyperlink" Target="http://www.reading.gov.uk/localplanexamination" TargetMode="External"/><Relationship Id="rId10" Type="http://schemas.openxmlformats.org/officeDocument/2006/relationships/hyperlink" Target="https://www.bristol.gov.uk/documents/20182/34540/Bristol+Local+Development+Scheme+October+2020.pdf/dfd511f9-cdc5-133f-7e42-4d473cb4edbf" TargetMode="External"/><Relationship Id="rId31" Type="http://schemas.openxmlformats.org/officeDocument/2006/relationships/hyperlink" Target="https://www.colchester.gov.uk/info/cbc-article/?catid=emerging-local-plan&amp;id=KA-01127" TargetMode="External"/><Relationship Id="rId5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 TargetMode="External"/><Relationship Id="rId73"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 TargetMode="External"/><Relationship Id="rId94" Type="http://schemas.openxmlformats.org/officeDocument/2006/relationships/hyperlink" Target="https://www.northumberland.gov.uk/Planning/Planning-policy/Plan.aspx" TargetMode="External"/><Relationship Id="rId148" Type="http://schemas.openxmlformats.org/officeDocument/2006/relationships/hyperlink" Target="https://www.uttlesford.gov.uk/article/4969/Local-Plan-timetable" TargetMode="External"/><Relationship Id="rId169" Type="http://schemas.openxmlformats.org/officeDocument/2006/relationships/hyperlink" Target="https://www.wiltshire.gov.uk/media/7716/Local-Development-Scheme-2021/pdf/Local_Development_Scheme_2021.pdf?m=637747199905270000" TargetMode="External"/><Relationship Id="rId334" Type="http://schemas.openxmlformats.org/officeDocument/2006/relationships/hyperlink" Target="https://www.ambervalley.gov.uk/planning/planning-policy/local-plan/alternative-spatial-strategy-options-for-housing-and-economic-growth/" TargetMode="External"/><Relationship Id="rId355" Type="http://schemas.openxmlformats.org/officeDocument/2006/relationships/hyperlink" Target="https://mhclg.sharepoint.com/sites/DevelopmentPlans/Shared%20Documents/Data%20and%20Analysis/LDS%20Approach/LDS%20screen%20captures/GRA19%20-%20Gravesham%20LDS%20Oct%202019.PNG" TargetMode="External"/><Relationship Id="rId376" Type="http://schemas.openxmlformats.org/officeDocument/2006/relationships/hyperlink" Target="https://www.bromley.gov.uk/downloads/download/77/local_development_scheme" TargetMode="External"/><Relationship Id="rId397" Type="http://schemas.openxmlformats.org/officeDocument/2006/relationships/hyperlink" Target="https://www.milton-keynes.gov.uk/planning-and-building/planning-policy/local-development-scheme-lds" TargetMode="External"/><Relationship Id="rId4" Type="http://schemas.openxmlformats.org/officeDocument/2006/relationships/hyperlink" Target="https://www.dover.gov.uk/Planning/Planning-Policy-and-Regeneration/New-District-Local-Plan/Home.aspx" TargetMode="External"/><Relationship Id="rId180" Type="http://schemas.openxmlformats.org/officeDocument/2006/relationships/hyperlink" Target="http://www.rother.gov.uk/LDS" TargetMode="External"/><Relationship Id="rId215" Type="http://schemas.openxmlformats.org/officeDocument/2006/relationships/hyperlink" Target="https://www.westminster.gov.uk/revision-westminsters-city-plan" TargetMode="External"/><Relationship Id="rId236" Type="http://schemas.openxmlformats.org/officeDocument/2006/relationships/hyperlink" Target="https://www.bolsover.gov.uk/index.php/resident/waste-/-recycling/89-resident/local-plan/449-new-local-plan" TargetMode="External"/><Relationship Id="rId257" Type="http://schemas.openxmlformats.org/officeDocument/2006/relationships/hyperlink" Target="http://www.dartmoor.gov.uk/__data/assets/pdf_file/0008/948590/Local_Development_Scheme-2018_Review.pdf" TargetMode="External"/><Relationship Id="rId27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 TargetMode="External"/><Relationship Id="rId401" Type="http://schemas.openxmlformats.org/officeDocument/2006/relationships/hyperlink" Target="http://www.ne-derbyshire.gov.uk/index.php/89-resident/local-plan/355-local-development-scheme" TargetMode="External"/><Relationship Id="rId422" Type="http://schemas.openxmlformats.org/officeDocument/2006/relationships/hyperlink" Target="https://mhclg.sharepoint.com/:i:/r/sites/DevelopmentPlans/Shared%20Documents/Data%20and%20Analysis/Planning%20Data%20Unit/Data%20Project/Short-term%20Solution/LDS%20Approach/LDS%20screen%20captures/RUS%20-%20Rushmoor%20LDS.PNG?csf=1&amp;e=rHIrcD" TargetMode="External"/><Relationship Id="rId303" Type="http://schemas.openxmlformats.org/officeDocument/2006/relationships/hyperlink" Target="https://www.southlakeland.gov.uk/planning-and-building/south-lakeland-local-plan/local-plan-review/2021-issues-and-options-and-second-call-for-sites/" TargetMode="External"/><Relationship Id="rId42" Type="http://schemas.openxmlformats.org/officeDocument/2006/relationships/hyperlink" Target="https://www.eastleigh.gov.uk/media/2118/eastleigh-local-development-scheme-december-2017.pdf" TargetMode="External"/><Relationship Id="rId84" Type="http://schemas.openxmlformats.org/officeDocument/2006/relationships/hyperlink" Target="http://www.mansfield.gov.uk/CHttpHandler.ashx?id=10601&amp;p=0" TargetMode="External"/><Relationship Id="rId138" Type="http://schemas.openxmlformats.org/officeDocument/2006/relationships/hyperlink" Target="https://www.leeds.gov.uk/planning/planning-policy/adopted-local-plan/local-development-scheme" TargetMode="External"/><Relationship Id="rId345" Type="http://schemas.openxmlformats.org/officeDocument/2006/relationships/hyperlink" Target="https://www.ambervalley.gov.uk/planning/planning-policy/local-plan/alternative-spatial-strategy-options-for-housing-and-economic-growth/" TargetMode="External"/><Relationship Id="rId387" Type="http://schemas.openxmlformats.org/officeDocument/2006/relationships/hyperlink" Target="https://www.cotswold.gov.uk/planning-and-building/planning-policy/local-plan-update-and-supporting-information/" TargetMode="External"/><Relationship Id="rId19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 TargetMode="External"/><Relationship Id="rId205" Type="http://schemas.openxmlformats.org/officeDocument/2006/relationships/hyperlink" Target="https://www.oxford.gov.uk/info/20067/planning_policy/1460/oxford_local_plan_2040" TargetMode="External"/><Relationship Id="rId247" Type="http://schemas.openxmlformats.org/officeDocument/2006/relationships/hyperlink" Target="https://www.broxbourne.gov.uk/resident-planning-and-building-planning-policy/pre-submission-local-plan-regulation-19-stage" TargetMode="External"/><Relationship Id="rId412" Type="http://schemas.openxmlformats.org/officeDocument/2006/relationships/hyperlink" Target="http://www.ne-derbyshire.gov.uk/index.php/89-resident/local-plan/355-local-development-scheme" TargetMode="External"/><Relationship Id="rId107" Type="http://schemas.openxmlformats.org/officeDocument/2006/relationships/hyperlink" Target="https://www.sthelens.gov.uk/planning-building-control/planning-policy/local-development-scheme/" TargetMode="External"/><Relationship Id="rId289" Type="http://schemas.openxmlformats.org/officeDocument/2006/relationships/hyperlink" Target="https://mhclg.sharepoint.com/sites/DevelopmentPlans/Shared%20Documents/Data%20and%20Analysis/LDS%20Approach/LDS%20screen%20captures/LIV18%20-%20Liverpool%20LDS%202018.PNG" TargetMode="External"/><Relationship Id="rId11" Type="http://schemas.openxmlformats.org/officeDocument/2006/relationships/hyperlink" Target="https://mhclg.sharepoint.com/sites/DevelopmentPlans/Shared%20Documents/Data%20and%20Analysis/Planning%20Data%20Unit/LDS%20&amp;%20Reg%2018%20Monitoring/LDS%20Screenshots/BRI-2020%20Bristol%20LDS%20Oct%202020.png" TargetMode="External"/><Relationship Id="rId53" Type="http://schemas.openxmlformats.org/officeDocument/2006/relationships/hyperlink" Target="https://mhclg.sharepoint.com/sites/DevelopmentPlans/Shared%20Documents/Data%20and%20Analysis/LDS%20Approach/LDS%20screen%20captures/HAM19%20-%20Hambleton%20LDS%20July%202019.PNG" TargetMode="External"/><Relationship Id="rId149" Type="http://schemas.openxmlformats.org/officeDocument/2006/relationships/hyperlink" Target="https://www.chelmsford.gov.uk/planning-and-building-control/planning-policy-and-new-local-plan/new-local-plan/local-development-scheme/" TargetMode="External"/><Relationship Id="rId314" Type="http://schemas.openxmlformats.org/officeDocument/2006/relationships/hyperlink" Target="http://www.reading.gov.uk/media/1053/Local-Development-Scheme/pdf/Local_Development_Scheme_November_2016.pdf" TargetMode="External"/><Relationship Id="rId356" Type="http://schemas.openxmlformats.org/officeDocument/2006/relationships/hyperlink" Target="https://localplan.gravesham.gov.uk/consult.ti/system/listConsultations?type=all" TargetMode="External"/><Relationship Id="rId398" Type="http://schemas.openxmlformats.org/officeDocument/2006/relationships/hyperlink" Target="https://www.milton-keynes.gov.uk/planning-and-building/planning-policy/local-development-scheme-lds" TargetMode="External"/><Relationship Id="rId95" Type="http://schemas.openxmlformats.org/officeDocument/2006/relationships/hyperlink" Target="https://www.northumberland.gov.uk/NorthumberlandCountyCouncil/media/Planning-and-Building/planning%20policy/Local%20Plan/Local-Development-Scheme-2018-2021-April-2018.pdf" TargetMode="External"/><Relationship Id="rId160" Type="http://schemas.openxmlformats.org/officeDocument/2006/relationships/hyperlink" Target="https://crawley.gov.uk/planning/planning-policy/engagement-and-monitoring/local-development-scheme" TargetMode="External"/><Relationship Id="rId216" Type="http://schemas.openxmlformats.org/officeDocument/2006/relationships/hyperlink" Target="https://mhclg.sharepoint.com/:i:/s/DevelopmentPlans/EXaY2SAJJglNowH1MEebV0YB4kpgvdgTRpy_D8QA31AHaw?e=ls1ABR" TargetMode="External"/><Relationship Id="rId423" Type="http://schemas.openxmlformats.org/officeDocument/2006/relationships/hyperlink" Target="https://www.sedgemoor.gov.uk/article/1286/Local-Development-Scheme" TargetMode="External"/><Relationship Id="rId258" Type="http://schemas.openxmlformats.org/officeDocument/2006/relationships/hyperlink" Target="https://mhclg.sharepoint.com/sites/DevelopmentPlans/Shared%20Documents/Data%20and%20Analysis/LDS%20Approach/LDS%20screen%20captures/DAR18%20-%20Dartmoor%20LDS%202018.PNG" TargetMode="External"/><Relationship Id="rId22" Type="http://schemas.openxmlformats.org/officeDocument/2006/relationships/hyperlink" Target="https://www.teignbridge.gov.uk/planning/local-plans-and-policy/local-plan-review-2020-2040/" TargetMode="External"/><Relationship Id="rId64" Type="http://schemas.openxmlformats.org/officeDocument/2006/relationships/hyperlink" Target="https://www.ipswich.gov.uk/sites/default/files/combined_core_strategy_with_a3_sheet_review_preferred_options_-_clean_030119.pdf" TargetMode="External"/><Relationship Id="rId118" Type="http://schemas.openxmlformats.org/officeDocument/2006/relationships/hyperlink" Target="https://mhclg.sharepoint.com/:i:/s/DevelopmentPlans/EcdU7ON15_JAqz7TlGR2bXsBIEwaFuruXS0OmeylV7MqZg?e=Zmo7Y6" TargetMode="External"/><Relationship Id="rId325" Type="http://schemas.openxmlformats.org/officeDocument/2006/relationships/hyperlink" Target="https://www.stockport.gov.uk/stockport-local-development-scheme/introduction-stockport-local-development-scheme" TargetMode="External"/><Relationship Id="rId367" Type="http://schemas.openxmlformats.org/officeDocument/2006/relationships/hyperlink" Target="https://www.wolverhampton.gov.uk/planning/planning-policies/local-development-scheme-lds" TargetMode="External"/><Relationship Id="rId171" Type="http://schemas.openxmlformats.org/officeDocument/2006/relationships/hyperlink" Target="https://www.wirral.gov.uk/planning-and-building/local-plans-and-planning-policy/local-plans/local-development-scheme" TargetMode="External"/><Relationship Id="rId227" Type="http://schemas.openxmlformats.org/officeDocument/2006/relationships/hyperlink" Target="https://www.chesterfield.gov.uk/planning-and-building-control/planning-policy-and-the-local-plan/local-development-scheme.aspx" TargetMode="External"/><Relationship Id="rId269" Type="http://schemas.openxmlformats.org/officeDocument/2006/relationships/hyperlink" Target="https://www3.halton.gov.uk/Pages/planning/policyguidance/pdf/LDS/LocalDevelopmentScheme.pdf" TargetMode="External"/><Relationship Id="rId434" Type="http://schemas.openxmlformats.org/officeDocument/2006/relationships/hyperlink" Target="https://mhclg.sharepoint.com/:i:/s/DevelopmentPlans/EcdU7ON15_JAqz7TlGR2bXsBIEwaFuruXS0OmeylV7MqZg?e=Zmo7Y6" TargetMode="External"/><Relationship Id="rId33" Type="http://schemas.openxmlformats.org/officeDocument/2006/relationships/hyperlink" Target="http://www.dartmoor.gov.uk/__data/assets/pdf_file/0008/948590/Local_Development_Scheme-2018_Review.pdf" TargetMode="External"/><Relationship Id="rId129" Type="http://schemas.openxmlformats.org/officeDocument/2006/relationships/hyperlink" Target="https://www.tmbc.gov.uk/services/planning-and-development/planning/planning-local-plans" TargetMode="External"/><Relationship Id="rId280" Type="http://schemas.openxmlformats.org/officeDocument/2006/relationships/hyperlink" Target="https://www.ipswich.gov.uk/sites/default/files/combined_core_strategy_with_a3_sheet_review_preferred_options_-_clean_030119.pdf" TargetMode="External"/><Relationship Id="rId336" Type="http://schemas.openxmlformats.org/officeDocument/2006/relationships/hyperlink" Target="https://www.oadby-wigston.gov.uk/pages/new_local_plan" TargetMode="External"/><Relationship Id="rId75" Type="http://schemas.openxmlformats.org/officeDocument/2006/relationships/hyperlink" Target="https://www.leeds.gov.uk/Local%20Plans/Local%20Development%20Scheme%20Update%202018.pdf" TargetMode="External"/><Relationship Id="rId140" Type="http://schemas.openxmlformats.org/officeDocument/2006/relationships/hyperlink" Target="https://mhclg.sharepoint.com/:i:/s/DevelopmentPlans/EeiMfDBYFWhKuowT9d5jRF0BjgrBJPo4iupmc0HFIXFOXw?e=r6ne8d" TargetMode="External"/><Relationship Id="rId182" Type="http://schemas.openxmlformats.org/officeDocument/2006/relationships/hyperlink" Target="https://www.bromley.gov.uk/downloads/file/1801/local_development_scheme_version_september_2017" TargetMode="External"/><Relationship Id="rId37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 TargetMode="External"/><Relationship Id="rId403" Type="http://schemas.openxmlformats.org/officeDocument/2006/relationships/hyperlink" Target="https://mhclg.sharepoint.com/sites/DevelopmentPlans/Shared%20Documents/Data%20and%20Analysis/LDS%20Approach/LDS%20screen%20captures/NED18%20-%20NE%20Derbyshire%20LDS%202018.PNG" TargetMode="External"/><Relationship Id="rId6" Type="http://schemas.openxmlformats.org/officeDocument/2006/relationships/hyperlink" Target="https://www.ashfield.gov.uk/residents/planning-building-control-and-land-charges/forward-planning/local-development-scheme/" TargetMode="External"/><Relationship Id="rId238" Type="http://schemas.openxmlformats.org/officeDocument/2006/relationships/hyperlink" Target="https://teams.microsoft.com/_" TargetMode="External"/><Relationship Id="rId291" Type="http://schemas.openxmlformats.org/officeDocument/2006/relationships/hyperlink" Target="https://www.newark-sherwooddc.gov.uk/media/newarkandsherwood/imagesandfiles/planningpolicy/pdfs/lds/LDS-Sept%202018.pdf" TargetMode="External"/><Relationship Id="rId305" Type="http://schemas.openxmlformats.org/officeDocument/2006/relationships/hyperlink" Target="https://www.haringey.gov.uk/planning-and-building-control/planning/planning-policy/local-plan/local-development-scheme-lds" TargetMode="External"/><Relationship Id="rId347" Type="http://schemas.openxmlformats.org/officeDocument/2006/relationships/hyperlink" Target="https://new.enfield.gov.uk/services/planning/local-development-scheme/" TargetMode="External"/><Relationship Id="rId44" Type="http://schemas.openxmlformats.org/officeDocument/2006/relationships/hyperlink" Target="https://www.folkestone-hythe.gov.uk/Core-strategy-review-2019" TargetMode="External"/><Relationship Id="rId86" Type="http://schemas.openxmlformats.org/officeDocument/2006/relationships/hyperlink" Target="http://www.newforest.gov.uk/planningpolicy" TargetMode="External"/><Relationship Id="rId151" Type="http://schemas.openxmlformats.org/officeDocument/2006/relationships/hyperlink" Target="https://mhclg.sharepoint.com/sites/DevelopmentPlans/Shared%20Documents/Data%20and%20Analysis/LDS%20Approach/LDS%20screen%20captures/CHE-2018%20Chelmsford%20LDS.png" TargetMode="External"/><Relationship Id="rId389" Type="http://schemas.openxmlformats.org/officeDocument/2006/relationships/hyperlink" Target="https://www.lewes-eastbourne.gov.uk/planning-policy/local-development-scheme/" TargetMode="External"/><Relationship Id="rId193" Type="http://schemas.openxmlformats.org/officeDocument/2006/relationships/hyperlink" Target="https://www.southdowns.gov.uk/planning/national-park-local-plan/" TargetMode="External"/><Relationship Id="rId207" Type="http://schemas.openxmlformats.org/officeDocument/2006/relationships/hyperlink" Target="http://www.southkesteven.gov.uk/CHttpHandler.ashx?id=26739&amp;p=0" TargetMode="External"/><Relationship Id="rId249" Type="http://schemas.openxmlformats.org/officeDocument/2006/relationships/hyperlink" Target="https://teams.microsoft.com/_" TargetMode="External"/><Relationship Id="rId414" Type="http://schemas.openxmlformats.org/officeDocument/2006/relationships/hyperlink" Target="https://mhclg.sharepoint.com/sites/DevelopmentPlans/Shared%20Documents/Data%20and%20Analysis/LDS%20Approach/LDS%20screen%20captures/NED18%20-%20NE%20Derbyshire%20LDS%202018.PNG" TargetMode="External"/><Relationship Id="rId13" Type="http://schemas.openxmlformats.org/officeDocument/2006/relationships/hyperlink" Target="https://www.stalbans.gov.uk/local-development-scheme-2020-2023" TargetMode="External"/><Relationship Id="rId109" Type="http://schemas.openxmlformats.org/officeDocument/2006/relationships/hyperlink" Target="https://www.staffsmoorlands.gov.uk/article/3488/Local-Development-Scheme" TargetMode="External"/><Relationship Id="rId260" Type="http://schemas.openxmlformats.org/officeDocument/2006/relationships/hyperlink" Target="https://www.eastleigh.gov.uk/media/2118/eastleigh-local-development-scheme-december-2017.pdf" TargetMode="External"/><Relationship Id="rId316" Type="http://schemas.openxmlformats.org/officeDocument/2006/relationships/hyperlink" Target="https://www.lewes-eastbourne.gov.uk/planning-policy/local-development-scheme/" TargetMode="External"/><Relationship Id="rId55" Type="http://schemas.openxmlformats.org/officeDocument/2006/relationships/hyperlink" Target="https://www.harrogate.gov.uk/info/20101/planning_policy_and_the_local_plan/559/local_development_scheme" TargetMode="External"/><Relationship Id="rId97" Type="http://schemas.openxmlformats.org/officeDocument/2006/relationships/hyperlink" Target="https://www.northumberlandnationalpark.org.uk/planning/planning-policy/local-plan/" TargetMode="External"/><Relationship Id="rId120" Type="http://schemas.openxmlformats.org/officeDocument/2006/relationships/hyperlink" Target="https://mhclg.sharepoint.com/:i:/s/DevelopmentPlans/EXaY2SAJJglNowH1MEebV0YB4kpgvdgTRpy_D8QA31AHaw?e=ls1ABR" TargetMode="External"/><Relationship Id="rId358" Type="http://schemas.openxmlformats.org/officeDocument/2006/relationships/hyperlink" Target="https://www.gravesham.gov.uk/__data/assets/pdf_file/0005/371903/Local-Development-Scheme.pdf" TargetMode="External"/><Relationship Id="rId162" Type="http://schemas.openxmlformats.org/officeDocument/2006/relationships/hyperlink" Target="https://www.gnplan.org.uk/consultations/strategic-plan-growth-options-consultation-now-closed/" TargetMode="External"/><Relationship Id="rId218" Type="http://schemas.openxmlformats.org/officeDocument/2006/relationships/hyperlink" Target="http://www.stevenage.gov.uk/content/15953/26379/43320/Stevenage-Local-Development-Scheme-12072016.pdf" TargetMode="External"/><Relationship Id="rId425" Type="http://schemas.openxmlformats.org/officeDocument/2006/relationships/hyperlink" Target="https://www.southwark.gov.uk/planning-and-building-control/planning-policy-and-transport-policy/local-development-scheme-2018-2021" TargetMode="External"/><Relationship Id="rId271" Type="http://schemas.openxmlformats.org/officeDocument/2006/relationships/hyperlink" Target="https://mhclg.sharepoint.com/sites/DevelopmentPlans/Shared%20Documents/Data%20and%20Analysis/LDS%20Approach/LDS%20screen%20captures/HAM19%20-%20Hambleton%20LDS%20July%202019.PNG" TargetMode="External"/><Relationship Id="rId24" Type="http://schemas.openxmlformats.org/officeDocument/2006/relationships/hyperlink" Target="https://www.staffordbc.gov.uk/local-development-scheme" TargetMode="External"/><Relationship Id="rId66" Type="http://schemas.openxmlformats.org/officeDocument/2006/relationships/hyperlink" Target="https://mhclg.sharepoint.com/sites/DevelopmentPlans/Shared%20Documents/Data%20and%20Analysis/LDS%20Approach/LDS%20screen%20captures/ISC19%20-%20Isles%20of%20Scilly%20LDS%20June%202019.PNG" TargetMode="External"/><Relationship Id="rId131" Type="http://schemas.openxmlformats.org/officeDocument/2006/relationships/hyperlink" Target="https://mhclg.sharepoint.com/:i:/s/DevelopmentPlans/EXNKNIRDxItHqRQCg3mrONMBHNDENFdixMfcbbpMLFWMNw?e=iS3Tpf" TargetMode="External"/><Relationship Id="rId327" Type="http://schemas.openxmlformats.org/officeDocument/2006/relationships/hyperlink" Target="https://www.pendle.gov.uk/downloads/file/7888/local_development_scheme_seventh_revision_2022" TargetMode="External"/><Relationship Id="rId369" Type="http://schemas.openxmlformats.org/officeDocument/2006/relationships/hyperlink" Target="https://www.bournemouth.gov.uk/planningbuilding/PlanningPolicy/PlanningPolicyFiles/localdevelopmentscheme/local-development-scheme-update-january-2018.pdf" TargetMode="External"/><Relationship Id="rId173" Type="http://schemas.openxmlformats.org/officeDocument/2006/relationships/hyperlink" Target="https://centrallocalplan.lancashire.gov.uk/documents/local-development-scheme/" TargetMode="External"/><Relationship Id="rId229" Type="http://schemas.openxmlformats.org/officeDocument/2006/relationships/hyperlink" Target="https://mhclg.sharepoint.com/sites/DevelopmentPlans/Shared%20Documents/Data%20and%20Analysis/LDS%20Approach/LDS%20screen%20captures/CHE-2018%20Chesterfield%20LDS.png" TargetMode="External"/><Relationship Id="rId380" Type="http://schemas.openxmlformats.org/officeDocument/2006/relationships/hyperlink" Target="https://www.nelincs.gov.uk/planning-and-building-control/planning-policy/local-development-scheme/" TargetMode="External"/><Relationship Id="rId436" Type="http://schemas.openxmlformats.org/officeDocument/2006/relationships/hyperlink" Target="http://consult.rbwm.gov.uk/file/4979935" TargetMode="External"/><Relationship Id="rId240" Type="http://schemas.openxmlformats.org/officeDocument/2006/relationships/hyperlink" Target="https://mhclg.sharepoint.com/sites/DevelopmentPlans/Shared%20Documents/Data%20and%20Analysis/LDS%20Approach/LDS%20screen%20captures/BRA-2019%20Braintree%20LDS.png" TargetMode="External"/><Relationship Id="rId35" Type="http://schemas.openxmlformats.org/officeDocument/2006/relationships/hyperlink" Target="http://www.doncaster.gov.uk/services/planning/local-plan" TargetMode="External"/><Relationship Id="rId77" Type="http://schemas.openxmlformats.org/officeDocument/2006/relationships/hyperlink" Target="https://liverpool.gov.uk/council/strategies-plans-and-policies/environment-and-planning/plan-making-in-liverpool/local-development-scheme/" TargetMode="External"/><Relationship Id="rId100" Type="http://schemas.openxmlformats.org/officeDocument/2006/relationships/hyperlink" Target="https://mhclg.sharepoint.com/:i:/r/sites/DevelopmentPlans/Shared%20Documents/Data%20and%20Analysis/Planning%20Data%20Unit/Data%20Project/Short-term%20Solution/LDS%20Approach/LDS%20screen%20captures/OLD18%20-%20Old%20Oak%20%26%20Park%20Royal%20LDS%202018.PNG?csf=1&amp;e=oDxgkY" TargetMode="External"/><Relationship Id="rId282" Type="http://schemas.openxmlformats.org/officeDocument/2006/relationships/hyperlink" Target="https://mhclg.sharepoint.com/sites/DevelopmentPlans/Shared%20Documents/Data%20and%20Analysis/LDS%20Approach/LDS%20screen%20captures/ISC19%20-%20Isles%20of%20Scilly%20LDS%20June%202019.PNG" TargetMode="External"/><Relationship Id="rId338" Type="http://schemas.openxmlformats.org/officeDocument/2006/relationships/hyperlink" Target="https://mhclg.sharepoint.com/:i:/s/DevelopmentPlans/EWYm5pk_-2lJvYFtJcFQTJ4BK7ysG-44lfj14n83EKbhTA?e=BRo3d7" TargetMode="External"/><Relationship Id="rId8" Type="http://schemas.openxmlformats.org/officeDocument/2006/relationships/hyperlink" Target="https://teams.microsoft.com/_" TargetMode="External"/><Relationship Id="rId142" Type="http://schemas.openxmlformats.org/officeDocument/2006/relationships/hyperlink" Target="https://consultations.leicester.gov.uk/sec/leicester-local-plan-reference-documents/user_uploads/eo-ref-doc.pdf" TargetMode="External"/><Relationship Id="rId184" Type="http://schemas.openxmlformats.org/officeDocument/2006/relationships/hyperlink" Target="https://www.huntingdonshire.gov.uk/planning/new-local-plan-to-2036/" TargetMode="External"/><Relationship Id="rId391" Type="http://schemas.openxmlformats.org/officeDocument/2006/relationships/hyperlink" Target="https://www.adur-worthing.gov.uk/adur-ldf/local-development-scheme/" TargetMode="External"/><Relationship Id="rId405" Type="http://schemas.openxmlformats.org/officeDocument/2006/relationships/hyperlink" Target="https://www.aylesburyvaledc.gov.uk/sites/default/files/page_downloads/2018%20%28Jan%29%20LDS%20FINAL_0.pdf" TargetMode="External"/><Relationship Id="rId251" Type="http://schemas.openxmlformats.org/officeDocument/2006/relationships/hyperlink" Target="http://durham.gov.uk/media/22975/County-Durham-Local-Development-Scheme-2017/pdf/CountyDurhamLDS2017.pdf?m=636736393441200000" TargetMode="External"/><Relationship Id="rId4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TargetMode="External"/><Relationship Id="rId293" Type="http://schemas.openxmlformats.org/officeDocument/2006/relationships/hyperlink" Target="https://www.southampton.gov.uk/media/w45nmcyk/updated-local-development-scheme.pdf" TargetMode="External"/><Relationship Id="rId307" Type="http://schemas.openxmlformats.org/officeDocument/2006/relationships/hyperlink" Target="https://districtplan.canterbury.gov.uk/" TargetMode="External"/><Relationship Id="rId349" Type="http://schemas.openxmlformats.org/officeDocument/2006/relationships/hyperlink" Target="https://www.coventry.gov.uk/info/111/planning_policy/3600/coventry_local_plan_2011-2031/7" TargetMode="External"/><Relationship Id="rId8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TargetMode="External"/><Relationship Id="rId111" Type="http://schemas.openxmlformats.org/officeDocument/2006/relationships/hyperlink" Target="https://www.sunderland.gov.uk/article/12731/Local-Development-Scheme-" TargetMode="External"/><Relationship Id="rId153" Type="http://schemas.openxmlformats.org/officeDocument/2006/relationships/hyperlink" Target="https://new.enfield.gov.uk/services/planning/local-development-scheme/" TargetMode="External"/><Relationship Id="rId195" Type="http://schemas.openxmlformats.org/officeDocument/2006/relationships/hyperlink" Target="http://www.broads-authority.gov.uk/__data/assets/pdf_file/0003/1011468/Broads-Local-Plan-LDS-August-2017.pdf" TargetMode="External"/><Relationship Id="rId209" Type="http://schemas.openxmlformats.org/officeDocument/2006/relationships/hyperlink" Target="https://www.lewes-eastbourne.gov.uk/planning-policy/local-development-scheme/" TargetMode="External"/><Relationship Id="rId360" Type="http://schemas.openxmlformats.org/officeDocument/2006/relationships/hyperlink" Target="http://www.newforest.gov.uk/planningpolicy" TargetMode="External"/><Relationship Id="rId416" Type="http://schemas.openxmlformats.org/officeDocument/2006/relationships/hyperlink" Target="https://www.oadby-wigston.gov.uk/files/documents/local_development_scheme/Local%20Development%20Scheme%202021%20-%20Adopted%20Version.pdf" TargetMode="External"/><Relationship Id="rId220" Type="http://schemas.openxmlformats.org/officeDocument/2006/relationships/hyperlink" Target="https://www.ambervalley.gov.uk/planning/planning-policy/local-plan/alternative-spatial-strategy-options-for-housing-and-economic-growth/" TargetMode="External"/><Relationship Id="rId15" Type="http://schemas.openxmlformats.org/officeDocument/2006/relationships/hyperlink" Target="https://www.dorsetcouncil.gov.uk/planning-buildings-land/planning-policy/dorset-council-local-plan" TargetMode="External"/><Relationship Id="rId57"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TargetMode="External"/><Relationship Id="rId262" Type="http://schemas.openxmlformats.org/officeDocument/2006/relationships/hyperlink" Target="https://www.folkestone-hythe.gov.uk/Core-strategy-review-2019" TargetMode="External"/><Relationship Id="rId318" Type="http://schemas.openxmlformats.org/officeDocument/2006/relationships/hyperlink" Target="https://mhclg.sharepoint.com/:i:/s/DevelopmentPlans/EQqU9Q8XEsZIp5Z_XRdbLHIBzVsY61cfZSIbp_VyV2NCOw?e=MFNUwX" TargetMode="External"/><Relationship Id="rId99" Type="http://schemas.openxmlformats.org/officeDocument/2006/relationships/hyperlink" Target="https://www.london.gov.uk/sites/default/files/local_development_scheme_1.pdf" TargetMode="External"/><Relationship Id="rId122" Type="http://schemas.openxmlformats.org/officeDocument/2006/relationships/hyperlink" Target="http://consult.rbwm.gov.uk/file/4979935" TargetMode="External"/><Relationship Id="rId164" Type="http://schemas.openxmlformats.org/officeDocument/2006/relationships/hyperlink" Target="https://www.north-norfolk.gov.uk/tasks/planning-policy/local-development-scheme/" TargetMode="External"/><Relationship Id="rId371" Type="http://schemas.openxmlformats.org/officeDocument/2006/relationships/hyperlink" Target="https://www.selby.gov.uk/local-development-scheme" TargetMode="External"/><Relationship Id="rId427" Type="http://schemas.openxmlformats.org/officeDocument/2006/relationships/hyperlink" Target="https://mhclg.sharepoint.com/:i:/s/DevelopmentPlans/EUTNTEmmxNJKtxMLEISvtScBec_lIy6l3b3nhDa_Sk5RuA?e=jkBALm" TargetMode="External"/><Relationship Id="rId26" Type="http://schemas.openxmlformats.org/officeDocument/2006/relationships/hyperlink" Target="https://www.cherwell.gov.uk/info/33/planning-policy/382/local-development-scheme" TargetMode="External"/><Relationship Id="rId23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RA17%20-%20Craven%20LDS%202017%2EPNG&amp;parent=%2Fsites%2FDevelopmentPlans%2FShared%20Documents%2FData%20and%20Analysis%2FPlanning%20Data%20Unit%2FData%20Project%2FShort-term%20Solution%2FLDS%20Approach%2FLDS%20screen%20captures" TargetMode="External"/><Relationship Id="rId273" Type="http://schemas.openxmlformats.org/officeDocument/2006/relationships/hyperlink" Target="https://www.havering.gov.uk/info/20034/planning/183/planning_policy/8" TargetMode="External"/><Relationship Id="rId329" Type="http://schemas.openxmlformats.org/officeDocument/2006/relationships/hyperlink" Target="https://www.ashford.gov.uk/planning-and-building-control/planning-policy/timetables-and-monitoring/" TargetMode="External"/><Relationship Id="rId6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TargetMode="External"/><Relationship Id="rId133" Type="http://schemas.openxmlformats.org/officeDocument/2006/relationships/hyperlink" Target="https://www.trafford.gov.uk/planning/strategic-planning/docs/Local-Development-Scheme-March-2022.pdf" TargetMode="External"/><Relationship Id="rId175" Type="http://schemas.openxmlformats.org/officeDocument/2006/relationships/hyperlink" Target="https://centrallocalplan.lancashire.gov.uk/media/1134/draft-lds-2020-2023.pdf" TargetMode="External"/><Relationship Id="rId340" Type="http://schemas.openxmlformats.org/officeDocument/2006/relationships/hyperlink" Target="https://www.iow.gov.uk/documentlibrary/letter/l" TargetMode="External"/><Relationship Id="rId200" Type="http://schemas.openxmlformats.org/officeDocument/2006/relationships/hyperlink" Target="https://www.thurrock.gov.uk/sites/default/files/assets/documents/local_development_scheme_2015.pdf" TargetMode="External"/><Relationship Id="rId382" Type="http://schemas.openxmlformats.org/officeDocument/2006/relationships/hyperlink" Target="https://www.lewes-eastbourne.gov.uk/planning-policy/local-development-scheme/" TargetMode="External"/><Relationship Id="rId438" Type="http://schemas.openxmlformats.org/officeDocument/2006/relationships/hyperlink" Target="https://www.wycombe.gov.uk/pages/Planning-and-building-control/Emerging-planning-policy/Local-Development-Scheme.aspx" TargetMode="External"/><Relationship Id="rId242" Type="http://schemas.openxmlformats.org/officeDocument/2006/relationships/hyperlink" Target="https://mhclg.sharepoint.com/sites/DevelopmentPlans/Shared%20Documents/Data%20and%20Analysis/Planning%20Data%20Unit/LDS%20&amp;%20Reg%2018%20Monitoring/LDS%20Screenshots/BRE19%20-%20Brent%20LDS%202019.PNG" TargetMode="External"/><Relationship Id="rId284"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TargetMode="External"/><Relationship Id="rId37" Type="http://schemas.openxmlformats.org/officeDocument/2006/relationships/hyperlink" Target="https://mhclg.sharepoint.com/sites/DevelopmentPlans/Shared%20Documents/Data%20and%20Analysis/LDS%20Approach/LDS%20screen%20captures/DON19%20-%20Doncaster%20LDS%202019.PNG" TargetMode="External"/><Relationship Id="rId79" Type="http://schemas.openxmlformats.org/officeDocument/2006/relationships/hyperlink" Target="https://mhclg.sharepoint.com/sites/DevelopmentPlans/Shared%20Documents/Data%20and%20Analysis/LDS%20Approach/LDS%20screen%20captures/LIV18%20-%20Liverpool%20LDS%202018.PNG" TargetMode="External"/><Relationship Id="rId102" Type="http://schemas.openxmlformats.org/officeDocument/2006/relationships/hyperlink" Target="https://mhclg.sharepoint.com/:i:/r/sites/DevelopmentPlans/Shared%20Documents/Data%20and%20Analysis/Planning%20Data%20Unit/Data%20Project/Short-term%20Solution/LDS%20Approach/LDS%20screen%20captures/ROS18%20-%20Rossendale%20LDS%202018.PNG?csf=1&amp;e=7bH3uI" TargetMode="External"/><Relationship Id="rId144" Type="http://schemas.openxmlformats.org/officeDocument/2006/relationships/hyperlink" Target="https://www.leicester.gov.uk/your-council/policies-plans-and-strategies/planning-and-development/adopted-planning-policy/" TargetMode="External"/><Relationship Id="rId90" Type="http://schemas.openxmlformats.org/officeDocument/2006/relationships/hyperlink" Target="http://www.ne-derbyshire.gov.uk/images/Repository/L/LDS8_Full_Report__Jan_2018.docx" TargetMode="External"/><Relationship Id="rId18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 TargetMode="External"/><Relationship Id="rId351" Type="http://schemas.openxmlformats.org/officeDocument/2006/relationships/hyperlink" Target="https://www.eden.gov.uk/media/5996/lds_may_2021_final.pdf" TargetMode="External"/><Relationship Id="rId393" Type="http://schemas.openxmlformats.org/officeDocument/2006/relationships/hyperlink" Target="https://www.middevon.gov.uk/residents/planning-policy/local-development-scheme/" TargetMode="External"/><Relationship Id="rId407" Type="http://schemas.openxmlformats.org/officeDocument/2006/relationships/hyperlink" Target="https://mhclg.sharepoint.com/:i:/s/DevelopmentPlans/EZLwrLtowyVBnoOZg--Brf0BJrdemp2ZumIgH-uT9NAojA?e=rfRKh7" TargetMode="External"/><Relationship Id="rId211" Type="http://schemas.openxmlformats.org/officeDocument/2006/relationships/hyperlink" Target="https://mhclg.sharepoint.com/:i:/s/DevelopmentPlans/EWYm5pk_-2lJvYFtJcFQTJ4BK7ysG-44lfj14n83EKbhTA?e=BRo3d7" TargetMode="External"/><Relationship Id="rId253" Type="http://schemas.openxmlformats.org/officeDocument/2006/relationships/hyperlink" Target="http://www.doncaster.gov.uk/services/planning/local-plan" TargetMode="External"/><Relationship Id="rId295" Type="http://schemas.openxmlformats.org/officeDocument/2006/relationships/hyperlink" Target="https://lewisham.gov.uk/myservices/planning/policy/planning/lewisham-local-plan---consultation-on-main-issues" TargetMode="External"/><Relationship Id="rId309" Type="http://schemas.openxmlformats.org/officeDocument/2006/relationships/hyperlink" Target="https://www.n-kesteven.gov.uk/central-lincolnshire/" TargetMode="External"/><Relationship Id="rId48" Type="http://schemas.openxmlformats.org/officeDocument/2006/relationships/hyperlink" Target="https://www.hackney.gov.uk/local-plan" TargetMode="External"/><Relationship Id="rId113" Type="http://schemas.openxmlformats.org/officeDocument/2006/relationships/hyperlink" Target="https://www.tendringdc.gov.uk/planning/local-plans-and-policies/view-our-local-plan/local-development-scheme" TargetMode="External"/><Relationship Id="rId320" Type="http://schemas.openxmlformats.org/officeDocument/2006/relationships/hyperlink" Target="https://www.lewes-eastbourne.gov.uk/planning-policy/local-development-scheme/?assetdete5a592d5-b874-40fd-a0ea-dc700cb8057f=274133" TargetMode="External"/><Relationship Id="rId155" Type="http://schemas.openxmlformats.org/officeDocument/2006/relationships/hyperlink" Target="https://www.oldham.gov.uk/info/200709/documents_in_the_local_plan/230/local_development_scheme" TargetMode="External"/><Relationship Id="rId197" Type="http://schemas.openxmlformats.org/officeDocument/2006/relationships/hyperlink" Target="https://mhclg.sharepoint.com/sites/DevelopmentPlans/Shared%20Documents/Data%20and%20Analysis/LDS%20Approach/LDS%20screen%20captures/BRO-2017%20Broads%20LDS.png" TargetMode="External"/><Relationship Id="rId362"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TargetMode="External"/><Relationship Id="rId418" Type="http://schemas.openxmlformats.org/officeDocument/2006/relationships/hyperlink" Target="https://www.london.gov.uk/sites/default/files/local_development_scheme_1.pdf" TargetMode="External"/><Relationship Id="rId222" Type="http://schemas.openxmlformats.org/officeDocument/2006/relationships/hyperlink" Target="http://www.centralbedfordshire.gov.uk/Images/local-dev-scheme-march-2018_tcm3-13244.pdf" TargetMode="External"/><Relationship Id="rId264"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TargetMode="External"/><Relationship Id="rId17" Type="http://schemas.openxmlformats.org/officeDocument/2006/relationships/hyperlink" Target="https://www.tamworth.gov.uk/local-development-scheme" TargetMode="External"/><Relationship Id="rId59" Type="http://schemas.openxmlformats.org/officeDocument/2006/relationships/hyperlink" Target="https://mhclg.sharepoint.com/sites/DevelopmentPlans/Shared%20Documents/Data%20and%20Analysis/LDS%20Approach/LDS%20screen%20captures/HAR18%20-%20Hart%20LDS%202018.PNG" TargetMode="External"/><Relationship Id="rId124" Type="http://schemas.openxmlformats.org/officeDocument/2006/relationships/hyperlink" Target="https://www.wyreforestdc.gov.uk/localplanreview" TargetMode="External"/><Relationship Id="rId70" Type="http://schemas.openxmlformats.org/officeDocument/2006/relationships/hyperlink" Target="https://www.lambeth.gov.uk/planning-and-building-control/planning-policy/lambeth-local-development-scheme-lds" TargetMode="External"/><Relationship Id="rId166" Type="http://schemas.openxmlformats.org/officeDocument/2006/relationships/hyperlink" Target="https://www.north-norfolk.gov.uk/media/5995/local-development-scheme.pdf" TargetMode="External"/><Relationship Id="rId331" Type="http://schemas.openxmlformats.org/officeDocument/2006/relationships/hyperlink" Target="https://www.cornwall.gov.uk/environment-and-planning/planning/planning-policy/adopted-plans/local-development-scheme/" TargetMode="External"/><Relationship Id="rId373" Type="http://schemas.openxmlformats.org/officeDocument/2006/relationships/hyperlink" Target="https://mhclg.sharepoint.com/:i:/s/DevelopmentPlans/EXaY2SAJJglNowH1MEebV0YB4kpgvdgTRpy_D8QA31AHaw?e=ls1ABR" TargetMode="External"/><Relationship Id="rId429" Type="http://schemas.openxmlformats.org/officeDocument/2006/relationships/hyperlink" Target="https://www.stockton.gov.uk/media/7139/local-development-scheme-2016-2019.pdf" TargetMode="External"/><Relationship Id="rId1" Type="http://schemas.openxmlformats.org/officeDocument/2006/relationships/hyperlink" Target="https://www.harborough.gov.uk/downloads/download/1172/s9_the_local_development_scheme_lds" TargetMode="External"/><Relationship Id="rId233" Type="http://schemas.openxmlformats.org/officeDocument/2006/relationships/hyperlink" Target="https://www.barrowbc.gov.uk/residents/planning/planning-policy/examination-of-local-plan/examination-library/supporting-documents/?entryid1=5956" TargetMode="External"/><Relationship Id="rId440" Type="http://schemas.openxmlformats.org/officeDocument/2006/relationships/hyperlink" Target="https://mhclg.sharepoint.com/:i:/r/sites/DevelopmentPlans/Shared%20Documents/Data%20and%20Analysis/Planning%20Data%20Unit/Data%20Project/Short-term%20Solution/LDS%20Approach/LDS%20screen%20captures/WYC17%20-%20Wycombe%20LDS%202017.PNG?csf=1&amp;e=zyTueZ" TargetMode="External"/><Relationship Id="rId28" Type="http://schemas.openxmlformats.org/officeDocument/2006/relationships/hyperlink" Target="https://www.chesterfield.gov.uk/media/643937/lds9-april-2018.pdf" TargetMode="External"/><Relationship Id="rId27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 TargetMode="External"/><Relationship Id="rId300" Type="http://schemas.openxmlformats.org/officeDocument/2006/relationships/hyperlink" Target="https://www.westlancs.gov.uk/planning/planning-policy/the-local-plan/the-local-plan-2023-2040.aspx" TargetMode="External"/><Relationship Id="rId81" Type="http://schemas.openxmlformats.org/officeDocument/2006/relationships/hyperlink" Target="https://www.queenelizabetholympicpark.co.uk/-/media/lldc/planning/local-development-scheme-2017.ashx?la=en" TargetMode="External"/><Relationship Id="rId135" Type="http://schemas.openxmlformats.org/officeDocument/2006/relationships/hyperlink" Target="https://www.eastriding.gov.uk/environment/planning-and-building-control/planning-policy/local-development-scheme/" TargetMode="External"/><Relationship Id="rId177" Type="http://schemas.openxmlformats.org/officeDocument/2006/relationships/hyperlink" Target="https://mhclg.sharepoint.com/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 TargetMode="External"/><Relationship Id="rId342" Type="http://schemas.openxmlformats.org/officeDocument/2006/relationships/hyperlink" Target="https://www.richmondshire.gov.uk/planning/planning-policy/local-development-scheme/" TargetMode="External"/><Relationship Id="rId384" Type="http://schemas.openxmlformats.org/officeDocument/2006/relationships/hyperlink" Target="https://mhclg.sharepoint.com/:i:/s/DevelopmentPlans/EQqU9Q8XEsZIp5Z_XRdbLHIBzVsY61cfZSIbp_VyV2NCOw?e=MFNUw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westofengland-ca.gov.uk/what-we-do/planning-housing/spatial-development-strategy/"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17" Type="http://schemas.openxmlformats.org/officeDocument/2006/relationships/hyperlink" Target="https://www.nwleics.gov.uk/pages/local_development_scheme" TargetMode="External"/><Relationship Id="rId21" Type="http://schemas.openxmlformats.org/officeDocument/2006/relationships/hyperlink" Target="https://www.bradford.gov.uk/planning-and-building-control/planning-policy/core-strategy-dpd/?Folder=Core%20Strategy%20Partial%20Review\Preferred+Options+Report" TargetMode="External"/><Relationship Id="rId42" Type="http://schemas.openxmlformats.org/officeDocument/2006/relationships/hyperlink" Target="https://www.copeland.gov.uk/content/copeland-local-plan" TargetMode="External"/><Relationship Id="rId63" Type="http://schemas.openxmlformats.org/officeDocument/2006/relationships/hyperlink" Target="https://www.eastleigh.gov.uk/planning-and-building/planning-policy-and-implementation/local-plan/emerging-local-plan-2016-2036/local-development-scheme" TargetMode="External"/><Relationship Id="rId84" Type="http://schemas.openxmlformats.org/officeDocument/2006/relationships/hyperlink" Target="https://www.hinckley-bosworth.gov.uk/info/856/local_plan_2006_to_2026/832/local_development_scheme_lds" TargetMode="External"/><Relationship Id="rId138" Type="http://schemas.openxmlformats.org/officeDocument/2006/relationships/hyperlink" Target="https://www.slough.gov.uk/planning-policy/emerging-local-plan-slough-2016-2036?documentId=639&amp;categoryId=20131" TargetMode="External"/><Relationship Id="rId159" Type="http://schemas.openxmlformats.org/officeDocument/2006/relationships/hyperlink" Target="https://www.staffordbc.gov.uk/local-development-scheme" TargetMode="External"/><Relationship Id="rId170" Type="http://schemas.openxmlformats.org/officeDocument/2006/relationships/hyperlink" Target="http://www.wakefield.gov.uk/Documents/planning/planning-policy/local-plan/local-development-scheme/local-development-scheme-2017.pdf" TargetMode="External"/><Relationship Id="rId191" Type="http://schemas.openxmlformats.org/officeDocument/2006/relationships/printerSettings" Target="../printerSettings/printerSettings16.bin"/><Relationship Id="rId107" Type="http://schemas.openxmlformats.org/officeDocument/2006/relationships/hyperlink" Target="http://www.newforest.gov.uk/CHttpHandler.ashx?id=37193&amp;p=0" TargetMode="External"/><Relationship Id="rId11" Type="http://schemas.openxmlformats.org/officeDocument/2006/relationships/hyperlink" Target="https://www.lbbd.gov.uk/sites/default/files/attachments/LBBD-Draft-Local-Plan-Reg-18-Consultation-version_121219.pdf" TargetMode="External"/><Relationship Id="rId32" Type="http://schemas.openxmlformats.org/officeDocument/2006/relationships/hyperlink" Target="https://www.cannockchasedc.gov.uk/residents/planning/planning-policy/cannock-chase-local-plan" TargetMode="External"/><Relationship Id="rId53" Type="http://schemas.openxmlformats.org/officeDocument/2006/relationships/hyperlink" Target="https://www.dover.gov.uk/Planning/Planning-Policy-and-Regeneration/New-District-Local-Plan/Home.aspx" TargetMode="External"/><Relationship Id="rId74" Type="http://schemas.openxmlformats.org/officeDocument/2006/relationships/hyperlink" Target="https://www.hambleton.gov.uk/localplan/site/index.php" TargetMode="External"/><Relationship Id="rId128" Type="http://schemas.openxmlformats.org/officeDocument/2006/relationships/hyperlink" Target="https://mhclg.sharepoint.com/:i:/r/sites/DevelopmentPlans/Shared%20Documents/Data%20and%20Analysis/Planning%20Data%20Unit/Data%20Project/Short-term%20Solution/LDS%20Approach/LDS%20screen%20captures/PLY16-%20Plymouth%20LDS%202016.PNG?csf=1&amp;e=QKDBXb" TargetMode="External"/><Relationship Id="rId149" Type="http://schemas.openxmlformats.org/officeDocument/2006/relationships/hyperlink" Target="https://www.southhams.gov.uk/media/1976/Joint-Local-Plan-LDS-December-2016/pdf/161219_JLP_Local_Development_Scheme_FINAL.pdf" TargetMode="External"/><Relationship Id="rId5" Type="http://schemas.openxmlformats.org/officeDocument/2006/relationships/hyperlink" Target="https://www.ashford.gov.uk/planning-and-building-control/planning-policy/timetables-and-monitoring/" TargetMode="External"/><Relationship Id="rId95" Type="http://schemas.openxmlformats.org/officeDocument/2006/relationships/hyperlink" Target="https://mhclg.sharepoint.com/sites/DevelopmentPlans/Shared%20Documents/Data%20and%20Analysis/Planning%20Data%20Unit/LDS%20&amp;%20Reg%2018%20Monitoring/LDS%20Screenshots/LICH10%20Lichfield%20LDS%202019.PNG" TargetMode="External"/><Relationship Id="rId160" Type="http://schemas.openxmlformats.org/officeDocument/2006/relationships/hyperlink" Target="https://mhclg.sharepoint.com/:i:/s/DevelopmentPlans/EYHianW9MDhGn9C0vx2r_lgBSGYbRRXbUeRaGUIkLoIS2A?e=ebS92f" TargetMode="External"/><Relationship Id="rId181" Type="http://schemas.openxmlformats.org/officeDocument/2006/relationships/hyperlink" Target="https://info.westberks.gov.uk/lds" TargetMode="External"/><Relationship Id="rId22" Type="http://schemas.openxmlformats.org/officeDocument/2006/relationships/hyperlink" Target="https://www.bcpcouncil.gov.uk/Council-and-Democratic/Consultation-And-Research/Consultations/BCP-Council-Local-Plan.aspx" TargetMode="External"/><Relationship Id="rId43" Type="http://schemas.openxmlformats.org/officeDocument/2006/relationships/hyperlink" Target="https://www.cornwall.gov.uk/environment-and-planning/planning/planning-policy/adopted-plans/local-development-scheme/" TargetMode="External"/><Relationship Id="rId64" Type="http://schemas.openxmlformats.org/officeDocument/2006/relationships/hyperlink" Target="https://www.eastleigh.gov.uk/media/2118/eastleigh-local-development-scheme-december-2017.pdf" TargetMode="External"/><Relationship Id="rId118" Type="http://schemas.openxmlformats.org/officeDocument/2006/relationships/hyperlink" Target="https://www.northumberland.gov.uk/Planning/Planning-policy/Plan.aspx" TargetMode="External"/><Relationship Id="rId139" Type="http://schemas.openxmlformats.org/officeDocument/2006/relationships/hyperlink" Target="https://shropshire.gov.uk/planning-policy/local-planning/local-plan-review/local-development-scheme-lds/" TargetMode="External"/><Relationship Id="rId85" Type="http://schemas.openxmlformats.org/officeDocument/2006/relationships/hyperlink" Target="https://www.horsham.gov.uk/planning/planning-policy/local-development-scheme" TargetMode="External"/><Relationship Id="rId150" Type="http://schemas.openxmlformats.org/officeDocument/2006/relationships/hyperlink" Target="https://www.southlakeland.gov.uk/planning-and-building/south-lakeland-local-plan/local-development-scheme-lds/" TargetMode="External"/><Relationship Id="rId171" Type="http://schemas.openxmlformats.org/officeDocument/2006/relationships/hyperlink" Target="https://teams.microsoft.com/_" TargetMode="External"/><Relationship Id="rId192" Type="http://schemas.openxmlformats.org/officeDocument/2006/relationships/vmlDrawing" Target="../drawings/vmlDrawing2.vml"/><Relationship Id="rId12" Type="http://schemas.openxmlformats.org/officeDocument/2006/relationships/hyperlink" Target="https://mhclg.sharepoint.com/sites/DevelopmentPlans/Shared%20Documents/Data%20and%20Analysis/Planning%20Data%20Unit/LDS%20&amp;%20Reg%2018%20Monitoring/Reg%2018%20Screenshots/Barking%20&amp;%20Dagenham%20R18%20second%20Nov%202019.PNG" TargetMode="External"/><Relationship Id="rId33" Type="http://schemas.openxmlformats.org/officeDocument/2006/relationships/hyperlink" Target="https://www.carlisle.gov.uk/planning-policy/Plans-In-Preparation/Local-Development-Scheme-LDS" TargetMode="External"/><Relationship Id="rId108"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TargetMode="External"/><Relationship Id="rId129" Type="http://schemas.openxmlformats.org/officeDocument/2006/relationships/hyperlink" Target="https://mhclg.sharepoint.com/sites/DevelopmentPlans/Shared%20Documents/Data%20and%20Analysis/Planning%20Data%20Unit/Data%20Project/Short-term%20Solution/LDS%20Approach/LDS%20screen%20captures/DOR19%20-%20Dorset%20LDS%20June%202019.PNG" TargetMode="External"/><Relationship Id="rId54" Type="http://schemas.openxmlformats.org/officeDocument/2006/relationships/hyperlink" Target="http://durham.gov.uk/article/7440/What-is-the-County-Durham-Plan-" TargetMode="External"/><Relationship Id="rId75" Type="http://schemas.openxmlformats.org/officeDocument/2006/relationships/hyperlink" Target="https://www.hartlepool.gov.uk/download/downloads/id/661/local_development_scheme_-_dec_2017.pdf" TargetMode="External"/><Relationship Id="rId96" Type="http://schemas.openxmlformats.org/officeDocument/2006/relationships/hyperlink" Target="https://lewisham.gov.uk/myservices/planning/policy/planning/lewisham-local-plan---consultation-on-main-issues" TargetMode="External"/><Relationship Id="rId140" Type="http://schemas.openxmlformats.org/officeDocument/2006/relationships/hyperlink" Target="https://www.somersetwestandtaunton.gov.uk/media/1953/district-wide-lp-ctte-report-lds-appendix-1-july-2019-final-published-version.pdf" TargetMode="External"/><Relationship Id="rId161" Type="http://schemas.openxmlformats.org/officeDocument/2006/relationships/hyperlink" Target="https://www.stockton.gov.uk/media/7139/local-development-scheme-2016-2019.pdf" TargetMode="External"/><Relationship Id="rId182" Type="http://schemas.openxmlformats.org/officeDocument/2006/relationships/hyperlink" Target="https://www.westdevon.gov.uk/article/3457/Plymouth-and-South-West-Devon-Joint-Local-Plan" TargetMode="External"/><Relationship Id="rId6" Type="http://schemas.openxmlformats.org/officeDocument/2006/relationships/hyperlink" Target="https://mhclg.sharepoint.com/sites/DevelopmentPlans/Shared%20Documents/Data%20and%20Analysis/Planning%20Data%20Unit/LDS%20&amp;%20Reg%2018%20Monitoring/LDS%20Screenshots/ASH19%20Ashford%20LDS%202019.PNG" TargetMode="External"/><Relationship Id="rId23" Type="http://schemas.openxmlformats.org/officeDocument/2006/relationships/hyperlink" Target="http://www.broads-authority.gov.uk/__data/assets/pdf_file/0003/1011468/Broads-Local-Plan-LDS-August-2017.pdf" TargetMode="External"/><Relationship Id="rId119" Type="http://schemas.openxmlformats.org/officeDocument/2006/relationships/hyperlink" Target="https://www.northumberland.gov.uk/NorthumberlandCountyCouncil/media/Planning-and-Building/planning%20policy/Local%20Plan/Local-Development-Scheme-2018-2021-April-2018.pdf" TargetMode="External"/><Relationship Id="rId44" Type="http://schemas.openxmlformats.org/officeDocument/2006/relationships/hyperlink" Target="https://www.cornwall.gov.uk/media/45670408/local-development-scheme-december-2020-final-draft.pdf" TargetMode="External"/><Relationship Id="rId65"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TargetMode="External"/><Relationship Id="rId86" Type="http://schemas.openxmlformats.org/officeDocument/2006/relationships/hyperlink" Target="https://www.west-norfolk.gov.uk/info/20214/emerging_local_plan_review/500/local_development_scheme" TargetMode="External"/><Relationship Id="rId130" Type="http://schemas.openxmlformats.org/officeDocument/2006/relationships/hyperlink" Target="https://www.redcar-cleveland.gov.uk/resident/planning-and-building/strategic%20planning/Pages/local-development-scheme.aspx" TargetMode="External"/><Relationship Id="rId151" Type="http://schemas.openxmlformats.org/officeDocument/2006/relationships/hyperlink" Target="https://www.southlakeland.gov.uk/planning-and-building/south-lakeland-local-plan/local-plan-review/2021-issues-and-options-and-second-call-for-sites/" TargetMode="External"/><Relationship Id="rId172" Type="http://schemas.openxmlformats.org/officeDocument/2006/relationships/hyperlink" Target="https://oxfordshireplan.inconsult.uk/consult.ti/Oxfordshire_Plan_Intro/consultationHome" TargetMode="External"/><Relationship Id="rId193" Type="http://schemas.openxmlformats.org/officeDocument/2006/relationships/table" Target="../tables/table8.xml"/><Relationship Id="rId13" Type="http://schemas.openxmlformats.org/officeDocument/2006/relationships/hyperlink" Target="https://www.basingstoke.gov.uk/LDS" TargetMode="External"/><Relationship Id="rId109" Type="http://schemas.openxmlformats.org/officeDocument/2006/relationships/hyperlink" Target="https://www.newforestnpa.gov.uk/planning/policies-in-detail/" TargetMode="External"/><Relationship Id="rId34" Type="http://schemas.openxmlformats.org/officeDocument/2006/relationships/hyperlink" Target="https://www.carlisle.gov.uk/Portals/24/Documents/Local_Plan/Local%20Development%20Scheme/LDS%20Update%202019-2022.pdf?timestamp=1580736105312" TargetMode="External"/><Relationship Id="rId50" Type="http://schemas.openxmlformats.org/officeDocument/2006/relationships/hyperlink" Target="https://new.croydon.gov.uk/planning-and-regeneration/planning/get-involved-croydons-planning/croydon-local-plan-review?utm_campaign=redirect&amp;utm_medium=alias&amp;utm_source=localplanreview" TargetMode="External"/><Relationship Id="rId55" Type="http://schemas.openxmlformats.org/officeDocument/2006/relationships/hyperlink" Target="http://durham.gov.uk/media/22975/County-Durham-Local-Development-Scheme-2017/pdf/CountyDurhamLDS2017.pdf?m=636736393441200000" TargetMode="External"/><Relationship Id="rId76" Type="http://schemas.openxmlformats.org/officeDocument/2006/relationships/hyperlink" Target="https://mhclg.sharepoint.com/:i:/s/DevelopmentPlans/EdcRhgEU_hlFjb36vgyzaoUBF_ubm-aDB8BOiyxOIu5lbA?e=g19xKh" TargetMode="External"/><Relationship Id="rId97" Type="http://schemas.openxmlformats.org/officeDocument/2006/relationships/hyperlink" Target="https://www.lichfielddc.gov.uk/downloads/download/181/local-development-scheme" TargetMode="External"/><Relationship Id="rId104" Type="http://schemas.openxmlformats.org/officeDocument/2006/relationships/hyperlink" Target="https://www.middevon.gov.uk/residents/planning-policy/local-development-scheme/" TargetMode="External"/><Relationship Id="rId120" Type="http://schemas.openxmlformats.org/officeDocument/2006/relationships/hyperlink" Target="https://mhclg.sharepoint.com/sites/DevelopmentPlans/Shared%20Documents/Data%20and%20Analysis/LDS%20Approach/LDS%20screen%20captures/NOR-2018%20Northumberland%20LDS.png" TargetMode="External"/><Relationship Id="rId125" Type="http://schemas.openxmlformats.org/officeDocument/2006/relationships/hyperlink" Target="https://www.peakdistrict.gov.uk/planning/how-we-work/policies-and-guides/supporting-documents" TargetMode="External"/><Relationship Id="rId141" Type="http://schemas.openxmlformats.org/officeDocument/2006/relationships/hyperlink" Target="https://www.somersetwestandtaunton.gov.uk/planning-policy/local-development-scheme/" TargetMode="External"/><Relationship Id="rId146" Type="http://schemas.openxmlformats.org/officeDocument/2006/relationships/hyperlink" Target="https://mhclg.sharepoint.com/sites/DevelopmentPlans/Shared%20Documents/Data%20and%20Analysis/LDS%20Approach/LDS%20screen%20captures/SDO-2018%20South%20Downs%20LDS.png" TargetMode="External"/><Relationship Id="rId167" Type="http://schemas.openxmlformats.org/officeDocument/2006/relationships/hyperlink" Target="https://www.swale.gov.uk/the-emerging-local-plan/" TargetMode="External"/><Relationship Id="rId188" Type="http://schemas.openxmlformats.org/officeDocument/2006/relationships/hyperlink" Target="https://www.wiltshire.gov.uk/planning-policy-lds" TargetMode="External"/><Relationship Id="rId7" Type="http://schemas.openxmlformats.org/officeDocument/2006/relationships/hyperlink" Target="https://www.ambervalley.gov.uk/planning/planning-policy/local-development-scheme/" TargetMode="External"/><Relationship Id="rId71" Type="http://schemas.openxmlformats.org/officeDocument/2006/relationships/hyperlink" Target="https://www.fareham.gov.uk/planning/local_plan/lds.aspx" TargetMode="External"/><Relationship Id="rId92" Type="http://schemas.openxmlformats.org/officeDocument/2006/relationships/hyperlink" Target="https://consultations.leicester.gov.uk/sec/leicester-local-plan-reference-documents/user_uploads/eo-ref-doc.pdf" TargetMode="External"/><Relationship Id="rId162" Type="http://schemas.openxmlformats.org/officeDocument/2006/relationships/hyperlink" Target="https://mhclg.sharepoint.com/sites/DevelopmentPlans/Shared%20Documents/Data%20and%20Analysis/Planning%20Data%20Unit/LDS%20&amp;%20Reg%2018%20Monitoring/LDS%20Screenshots/STOT2021%20Stoke%20on%20Trent%20TT%20Feb%202021.PNG" TargetMode="External"/><Relationship Id="rId183" Type="http://schemas.openxmlformats.org/officeDocument/2006/relationships/hyperlink" Target="https://www.westlancs.gov.uk/planning/planning-policy/the-local-plan/the-local-plan-2023-2040.aspx" TargetMode="External"/><Relationship Id="rId2" Type="http://schemas.openxmlformats.org/officeDocument/2006/relationships/hyperlink" Target="https://www.ashfield.gov.uk/media/4889/lds-sept-2018.pdf" TargetMode="External"/><Relationship Id="rId29" Type="http://schemas.openxmlformats.org/officeDocument/2006/relationships/hyperlink" Target="https://mhclg.sharepoint.com/sites/DevelopmentPlans/Shared%20Documents/Data%20and%20Analysis/LDS%20Approach/LDS%20screen%20captures/BRO19%20-%20Bromsgrove%20indicative%20TT%20Oct%202019.PNG" TargetMode="External"/><Relationship Id="rId24" Type="http://schemas.openxmlformats.org/officeDocument/2006/relationships/hyperlink" Target="http://www.broads-authority.gov.uk/planning/planning-policies/development/future-local-plan" TargetMode="External"/><Relationship Id="rId40" Type="http://schemas.openxmlformats.org/officeDocument/2006/relationships/hyperlink" Target="http://consult.cheshirewestandchester.gov.uk/portal/cwc_ldf/lds/lds_2017?pointId=4717276" TargetMode="External"/><Relationship Id="rId45" Type="http://schemas.openxmlformats.org/officeDocument/2006/relationships/hyperlink" Target="https://www.cotswold.gov.uk/planning-and-building/planning-policy/local-plan-update-and-supporting-information/" TargetMode="External"/><Relationship Id="rId66" Type="http://schemas.openxmlformats.org/officeDocument/2006/relationships/hyperlink" Target="https://new.enfield.gov.uk/services/planning/local-development-scheme/" TargetMode="External"/><Relationship Id="rId87" Type="http://schemas.openxmlformats.org/officeDocument/2006/relationships/hyperlink" Target="https://www.west-norfolk.gov.uk/info/20216/local_plan_review_2016_-_2036/709/draft_local_plan_review_consultation" TargetMode="External"/><Relationship Id="rId110" Type="http://schemas.openxmlformats.org/officeDocument/2006/relationships/hyperlink" Target="https://mhclg.sharepoint.com/cbutcher/Downloads/Local_Development_Scheme_October_2017.pdf" TargetMode="External"/><Relationship Id="rId115" Type="http://schemas.openxmlformats.org/officeDocument/2006/relationships/hyperlink" Target="https://www.northyorkmoors.org.uk/planning/framework/lds-and-sci" TargetMode="External"/><Relationship Id="rId131" Type="http://schemas.openxmlformats.org/officeDocument/2006/relationships/hyperlink" Target="https://www.redcar-cleveland.gov.uk/resident/planning-and-building/strategic%20planning/Documents/Local%20Development%20Scheme%20Nov%202016-2019.pdf" TargetMode="External"/><Relationship Id="rId136" Type="http://schemas.openxmlformats.org/officeDocument/2006/relationships/hyperlink" Target="https://mhclg.sharepoint.com/sites/DevelopmentPlans/Shared%20Documents/Data%20and%20Analysis/Planning%20Data%20Unit/LDS%20&amp;%20Reg%2018%20Monitoring/LDS%20Screenshots/SLO19%20-%20Slough%20updated%20TT%20Oct%202019.PNG" TargetMode="External"/><Relationship Id="rId157" Type="http://schemas.openxmlformats.org/officeDocument/2006/relationships/hyperlink" Target="https://www.stalbans.gov.uk/local-development-scheme-2020-2023" TargetMode="External"/><Relationship Id="rId178" Type="http://schemas.openxmlformats.org/officeDocument/2006/relationships/hyperlink" Target="https://docs.wixstatic.com/ugd/b57e7b_e5856a36deb643f6a4d875c203c136e3.pdf" TargetMode="External"/><Relationship Id="rId61" Type="http://schemas.openxmlformats.org/officeDocument/2006/relationships/hyperlink" Target="http://www.eaststaffsbc.gov.uk/planning/planning-policy/local-plan-2012-2031/local-development-scheme" TargetMode="External"/><Relationship Id="rId82" Type="http://schemas.openxmlformats.org/officeDocument/2006/relationships/hyperlink" Target="https://mhclg.sharepoint.com/:i:/s/DevelopmentPlans/EdAQUph8KtpMpGki4OyYDaIB7LOQdLDOIvO8McAs9UqlMg?e=c7JhQp" TargetMode="External"/><Relationship Id="rId152" Type="http://schemas.openxmlformats.org/officeDocument/2006/relationships/hyperlink" Target="https://www.southsomerset.gov.uk/your-council/your-council-plan-and-strategies/planning-policy/local-plan-review-2016-2036/" TargetMode="External"/><Relationship Id="rId173" Type="http://schemas.openxmlformats.org/officeDocument/2006/relationships/hyperlink" Target="https://mhclg.sharepoint.com/sites/DevelopmentPlans/Shared%20Documents/Data%20and%20Analysis/Planning%20Data%20Unit/LDS%20&amp;%20Reg%2018%20Monitoring/LDS%20Screenshots/OXF2020%20-%20Oxford%20City%20LDS%20July%202020.PNG" TargetMode="External"/><Relationship Id="rId194" Type="http://schemas.openxmlformats.org/officeDocument/2006/relationships/comments" Target="../comments2.xml"/><Relationship Id="rId19" Type="http://schemas.openxmlformats.org/officeDocument/2006/relationships/hyperlink" Target="https://www.bracknell-forest.gov.uk/planning-and-building-control/planning/planning-policy/about-planning-policy" TargetMode="External"/><Relationship Id="rId14" Type="http://schemas.openxmlformats.org/officeDocument/2006/relationships/hyperlink" Target="https://www.basingstoke.gov.uk/issues-and-options" TargetMode="External"/><Relationship Id="rId30" Type="http://schemas.openxmlformats.org/officeDocument/2006/relationships/hyperlink" Target="https://mhclg.sharepoint.com/sites/DevelopmentPlans/Shared%20Documents/Data%20and%20Analysis/Planning%20Data%20Unit/LDS%20&amp;%20Reg%2018%20Monitoring/LDS%20Screenshots/CAR16%20-%20Carlisle%20LDS%202016.PNG" TargetMode="External"/><Relationship Id="rId35" Type="http://schemas.openxmlformats.org/officeDocument/2006/relationships/hyperlink" Target="https://districtplan.canterbury.gov.uk/" TargetMode="External"/><Relationship Id="rId56"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TargetMode="External"/><Relationship Id="rId77" Type="http://schemas.openxmlformats.org/officeDocument/2006/relationships/hyperlink" Target="https://www.havant.gov.uk/localplan" TargetMode="External"/><Relationship Id="rId100" Type="http://schemas.openxmlformats.org/officeDocument/2006/relationships/hyperlink" Target="https://localplan.maidstone.gov.uk/home/local-plan-review" TargetMode="External"/><Relationship Id="rId105" Type="http://schemas.openxmlformats.org/officeDocument/2006/relationships/hyperlink" Target="https://middlesbrough-council-middlesbrough.opendata.arcgis.com/documents/local-development-scheme-2020-22/explore" TargetMode="External"/><Relationship Id="rId126" Type="http://schemas.openxmlformats.org/officeDocument/2006/relationships/hyperlink" Target="https://www.plymouth.gov.uk/planningandbuildingcontrol/localdevelopmentscheme" TargetMode="External"/><Relationship Id="rId147" Type="http://schemas.openxmlformats.org/officeDocument/2006/relationships/hyperlink" Target="https://www.southhams.gov.uk/article/3869/How-We-Make-Our-Plans" TargetMode="External"/><Relationship Id="rId168" Type="http://schemas.openxmlformats.org/officeDocument/2006/relationships/hyperlink" Target="https://www.telford.gov.uk/info/20451/development_plans/542/local_development_scheme" TargetMode="External"/><Relationship Id="rId8" Type="http://schemas.openxmlformats.org/officeDocument/2006/relationships/hyperlink" Target="https://www.allerdale.gov.uk/en/planning-building-control/planning-policy/local-development-scheme/" TargetMode="External"/><Relationship Id="rId51" Type="http://schemas.openxmlformats.org/officeDocument/2006/relationships/hyperlink" Target="https://crawley.gov.uk/planning/planning-policy/engagement-and-monitoring/local-development-scheme" TargetMode="External"/><Relationship Id="rId72" Type="http://schemas.openxmlformats.org/officeDocument/2006/relationships/hyperlink" Target="https://www.fdean.gov.uk/planning-and-building/planning-policy/emerging-local-plan/" TargetMode="External"/><Relationship Id="rId93" Type="http://schemas.openxmlformats.org/officeDocument/2006/relationships/hyperlink" Target="https://consultations.leicester.gov.uk/sec/local-plan-2019-2036/supporting_documents/Draft%20Local%20Plan.pdf" TargetMode="External"/><Relationship Id="rId98" Type="http://schemas.openxmlformats.org/officeDocument/2006/relationships/hyperlink" Target="https://lewisham.gov.uk/myservices/planning/policy/adopted-local-plan/local-development-scheme" TargetMode="External"/><Relationship Id="rId121" Type="http://schemas.openxmlformats.org/officeDocument/2006/relationships/hyperlink" Target="https://mhclg.sharepoint.com/sites/DevelopmentPlans/Shared%20Documents/Data%20and%20Analysis/Planning%20Data%20Unit/LDS%20&amp;%20Reg%2018%20Monitoring/Reg%2018%20Screenshots/Broadland%20Site%20Proposals%20Reg%2018.PNG" TargetMode="External"/><Relationship Id="rId142" Type="http://schemas.openxmlformats.org/officeDocument/2006/relationships/hyperlink" Target="https://www.southderbyshire.gov.uk/our-services/planning-and-building-control/planning/planning-policy/monitoring" TargetMode="External"/><Relationship Id="rId163" Type="http://schemas.openxmlformats.org/officeDocument/2006/relationships/hyperlink" Target="https://www.stoke.gov.uk/info/20071/joint_local_plan/317/joint_local_plan_timetable" TargetMode="External"/><Relationship Id="rId184" Type="http://schemas.openxmlformats.org/officeDocument/2006/relationships/hyperlink" Target="https://www.westlancs.gov.uk/media/546675/lds-2022-03_final-appendix-a-to-2022-03-cabinet-report.pdf" TargetMode="External"/><Relationship Id="rId189" Type="http://schemas.openxmlformats.org/officeDocument/2006/relationships/hyperlink" Target="https://www.wirral.gov.uk/planning-and-building/local-plans-and-planning-policy/local-plans/local-development-scheme" TargetMode="External"/><Relationship Id="rId3" Type="http://schemas.openxmlformats.org/officeDocument/2006/relationships/hyperlink" Target="https://teams.microsoft.com/_" TargetMode="External"/><Relationship Id="rId25" Type="http://schemas.openxmlformats.org/officeDocument/2006/relationships/hyperlink" Target="https://mhclg.sharepoint.com/sites/DevelopmentPlans/Shared%20Documents/Data%20and%20Analysis/LDS%20Approach/LDS%20screen%20captures/BRO-2017%20Broads%20LDS.png" TargetMode="External"/><Relationship Id="rId46" Type="http://schemas.openxmlformats.org/officeDocument/2006/relationships/hyperlink" Target="https://www.cotswold.gov.uk/media/fmtasbps/local-development-scheme-may-2021.pdf" TargetMode="External"/><Relationship Id="rId67" Type="http://schemas.openxmlformats.org/officeDocument/2006/relationships/hyperlink" Target="https://www.folkestone-hythe.gov.uk/Core-strategy-review-2019" TargetMode="External"/><Relationship Id="rId116" Type="http://schemas.openxmlformats.org/officeDocument/2006/relationships/hyperlink" Target="https://www.northyorkmoors.org.uk/planning/framework/lds-and-sci/2018-LDS-Final.pdf" TargetMode="External"/><Relationship Id="rId137" Type="http://schemas.openxmlformats.org/officeDocument/2006/relationships/hyperlink" Target="https://www.slough.gov.uk/downloads/file/65/local-plan-development-scheme-2019" TargetMode="External"/><Relationship Id="rId158" Type="http://schemas.openxmlformats.org/officeDocument/2006/relationships/hyperlink" Target="https://www.staffordbc.gov.uk/sites/default/files/cme/DocMan1/Planning%20Policy/New%20Local%20Plan%20Scoping%20the%20Issues/Scoping%20the%20Issues%20Report%20for%20Consultation%20July%202018.pdf" TargetMode="External"/><Relationship Id="rId20" Type="http://schemas.openxmlformats.org/officeDocument/2006/relationships/hyperlink" Target="https://www.bournemouth.gov.uk/planningbuilding/PlanningPolicy/bcp-local-plan/bcp-local-plan-docs/bcp-local-development-scheme.pdf" TargetMode="External"/><Relationship Id="rId41" Type="http://schemas.openxmlformats.org/officeDocument/2006/relationships/hyperlink" Target="http://www.chichester.gov.uk/article/24662/Timetable---Local-Development-Scheme" TargetMode="External"/><Relationship Id="rId62" Type="http://schemas.openxmlformats.org/officeDocument/2006/relationships/hyperlink" Target="https://www.eastriding.gov.uk/planning-permission-and-building-control/planning-policy-and-the-local-plan/east-riding-local-plan-review/" TargetMode="External"/><Relationship Id="rId83" Type="http://schemas.openxmlformats.org/officeDocument/2006/relationships/hyperlink" Target="https://www.highpeak.gov.uk/article/853/Local-Development-Scheme" TargetMode="External"/><Relationship Id="rId88" Type="http://schemas.openxmlformats.org/officeDocument/2006/relationships/hyperlink" Target="https://www.lakedistrict.gov.uk/__data/assets/pdf_file/0006/1461561/LDS-2018-Final.pdf" TargetMode="External"/><Relationship Id="rId111"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 TargetMode="External"/><Relationship Id="rId132" Type="http://schemas.openxmlformats.org/officeDocument/2006/relationships/hyperlink" Target="https://www.richmondshire.gov.uk/planning/planning-policy/local-development-scheme/" TargetMode="External"/><Relationship Id="rId153" Type="http://schemas.openxmlformats.org/officeDocument/2006/relationships/hyperlink" Target="https://www.southsomerset.gov.uk/your-council/your-council-plan-and-strategies/planning-policy/local-plan-review-2016-2036/" TargetMode="External"/><Relationship Id="rId174" Type="http://schemas.openxmlformats.org/officeDocument/2006/relationships/hyperlink" Target="http://www.wakefield.gov.uk/ldp2036/Initial%20Draft_Volume%201_Development%20Strategy,%20Strategic%20and%20Local%20Policies%20Web%20Copy.pdf" TargetMode="External"/><Relationship Id="rId179" Type="http://schemas.openxmlformats.org/officeDocument/2006/relationships/hyperlink" Target="https://www.watfordlocalplan.co.uk/timeline" TargetMode="External"/><Relationship Id="rId195" Type="http://schemas.microsoft.com/office/2017/10/relationships/threadedComment" Target="../threadedComments/threadedComment2.xml"/><Relationship Id="rId190" Type="http://schemas.openxmlformats.org/officeDocument/2006/relationships/hyperlink" Target="https://www.adur-worthing.gov.uk/worthing-ldf/local-development-scheme/" TargetMode="External"/><Relationship Id="rId15" Type="http://schemas.openxmlformats.org/officeDocument/2006/relationships/hyperlink" Target="https://www.basingstoke.gov.uk/LDS" TargetMode="External"/><Relationship Id="rId36" Type="http://schemas.openxmlformats.org/officeDocument/2006/relationships/hyperlink" Target="https://mhclg.sharepoint.com/sites/DevelopmentPlans/Shared%20Documents/Data%20and%20Analysis/Planning%20Data%20Unit/Reg%2018%20monitoring/Screenshots/Charnwood%20April%202018%20Reg%2018%20First.PNG" TargetMode="External"/><Relationship Id="rId57" Type="http://schemas.openxmlformats.org/officeDocument/2006/relationships/hyperlink" Target="http://www.easthants.gov.uk/planning-policy/local-plan-timetable" TargetMode="External"/><Relationship Id="rId106" Type="http://schemas.openxmlformats.org/officeDocument/2006/relationships/hyperlink" Target="http://www.newforest.gov.uk/planningpolicy" TargetMode="External"/><Relationship Id="rId127" Type="http://schemas.openxmlformats.org/officeDocument/2006/relationships/hyperlink" Target="https://www.plymouth.gov.uk/sites/default/files/PlymouthsRevisedLocalDevelopmentScheme2015.pdf" TargetMode="External"/><Relationship Id="rId10" Type="http://schemas.openxmlformats.org/officeDocument/2006/relationships/hyperlink" Target="https://www.lbbd.gov.uk/sites/default/files/attachments/Issues-and-Options-Report.pdf" TargetMode="External"/><Relationship Id="rId31" Type="http://schemas.openxmlformats.org/officeDocument/2006/relationships/hyperlink" Target="https://www.cannockchasedc.gov.uk/residents/planning/planning-policy/cannock-chase-local-plan" TargetMode="External"/><Relationship Id="rId52" Type="http://schemas.openxmlformats.org/officeDocument/2006/relationships/hyperlink" Target="https://www.derbyshiredales.gov.uk/planning-a-building-control/planning-policy/local-development-scheme" TargetMode="External"/><Relationship Id="rId73" Type="http://schemas.openxmlformats.org/officeDocument/2006/relationships/hyperlink" Target="https://mhclg.sharepoint.com/sites/DevelopmentPlans/Shared%20Documents/Data%20and%20Analysis/LDS%20Approach/LDS%20screen%20captures/HAM19%20-%20Hambleton%20LDS%20July%202019.PNG" TargetMode="External"/><Relationship Id="rId78" Type="http://schemas.openxmlformats.org/officeDocument/2006/relationships/hyperlink" Target="https://www.hertsmere.gov.uk/Documents/09-Planning--Building-Control/Planning-Policy/Local-Plan/Issues-and-Options-Report-final.pdf" TargetMode="External"/><Relationship Id="rId94" Type="http://schemas.openxmlformats.org/officeDocument/2006/relationships/hyperlink" Target="https://www.leicester.gov.uk/your-council/policies-plans-and-strategies/planning-and-development/adopted-planning-policy/" TargetMode="External"/><Relationship Id="rId99" Type="http://schemas.openxmlformats.org/officeDocument/2006/relationships/hyperlink" Target="https://lewisham.gov.uk/myservices/planning/policy/adopted-local-plan/local-development-scheme" TargetMode="External"/><Relationship Id="rId101" Type="http://schemas.openxmlformats.org/officeDocument/2006/relationships/hyperlink" Target="https://www.medway.gov.uk/download/downloads/id/215/final_issues_and_options_public_consultation.pdf" TargetMode="External"/><Relationship Id="rId122" Type="http://schemas.openxmlformats.org/officeDocument/2006/relationships/hyperlink" Target="https://www.northumberlandnationalpark.org.uk/planning/planning-policy/local-plan/" TargetMode="External"/><Relationship Id="rId143" Type="http://schemas.openxmlformats.org/officeDocument/2006/relationships/hyperlink" Target="https://www.southderbyshire.gov.uk/assets/attach/4982/LDS%202018%20-%202021.pdf" TargetMode="External"/><Relationship Id="rId148" Type="http://schemas.openxmlformats.org/officeDocument/2006/relationships/hyperlink" Target="https://mhclg.sharepoint.com/:i:/r/sites/DevelopmentPlans/Shared%20Documents/Data%20and%20Analysis/Planning%20Data%20Unit/Data%20Project/Short-term%20Solution/LDS%20Approach/LDS%20screen%20captures/SHA16%20-%20South%20Hams%20LDS%202016.PNG?csf=1&amp;e=kCuUTR" TargetMode="External"/><Relationship Id="rId164" Type="http://schemas.openxmlformats.org/officeDocument/2006/relationships/hyperlink" Target="https://www.stockport.gov.uk/stockport-local-development-scheme/introduction-stockport-local-development-scheme" TargetMode="External"/><Relationship Id="rId169" Type="http://schemas.openxmlformats.org/officeDocument/2006/relationships/hyperlink" Target="http://www.wakefield.gov.uk/planning/policy/emerging-local-plan-2036/development-scheme-progress" TargetMode="External"/><Relationship Id="rId185" Type="http://schemas.openxmlformats.org/officeDocument/2006/relationships/hyperlink" Target="https://www.winchester.gov.uk/assets/attach/16465/Local%20Plan%20Launch%20Consultation%20Paper%20Version.pdf" TargetMode="External"/><Relationship Id="rId4" Type="http://schemas.openxmlformats.org/officeDocument/2006/relationships/hyperlink" Target="https://www.arun.gov.uk/local-development-scheme-lds" TargetMode="External"/><Relationship Id="rId9" Type="http://schemas.openxmlformats.org/officeDocument/2006/relationships/hyperlink" Target="https://www.ambervalley.gov.uk/planning/planning-policy/local-plan/alternative-spatial-strategy-options-for-housing-and-economic-growth/" TargetMode="External"/><Relationship Id="rId180" Type="http://schemas.openxmlformats.org/officeDocument/2006/relationships/hyperlink" Target="https://www.wealden.gov.uk/planning-and-building-control/planning-policy/planning-policy-documents/local-development-scheme/" TargetMode="External"/><Relationship Id="rId26" Type="http://schemas.openxmlformats.org/officeDocument/2006/relationships/hyperlink" Target="https://mhclg.sharepoint.com/sites/DevelopmentPlans/Shared%20Documents/Data%20and%20Analysis/Planning%20Data%20Unit/LDS%20&amp;%20Reg%2018%20Monitoring/Reg%2018%20Screenshots/Broadland%20Site%20Proposals%20Reg%2018.PNG" TargetMode="External"/><Relationship Id="rId47" Type="http://schemas.openxmlformats.org/officeDocument/2006/relationships/hyperlink" Target="https://mhclg.sharepoint.com/sites/DevelopmentPlans/Shared%20Documents/Data%20and%20Analysis/LDS%20Approach/LDS%20screen%20captures/CRO19%20-%20Croydon%20webLDS%202019.PNG" TargetMode="External"/><Relationship Id="rId68" Type="http://schemas.openxmlformats.org/officeDocument/2006/relationships/hyperlink" Target="https://www.folkestone-hythe.gov.uk/media/5686/124-Local-Development-Scheme-2019-draft/pdf/12.4_Local_Development_Scheme_2019_(draft).pdf" TargetMode="External"/><Relationship Id="rId8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TargetMode="External"/><Relationship Id="rId112" Type="http://schemas.openxmlformats.org/officeDocument/2006/relationships/hyperlink" Target="https://www.north-norfolk.gov.uk/tasks/planning-policy/local-development-scheme/" TargetMode="External"/><Relationship Id="rId133" Type="http://schemas.openxmlformats.org/officeDocument/2006/relationships/hyperlink" Target="http://www.rother.gov.uk/LDS" TargetMode="External"/><Relationship Id="rId154" Type="http://schemas.openxmlformats.org/officeDocument/2006/relationships/hyperlink" Target="https://mhclg.sharepoint.com/sites/DevelopmentPlans/Shared%20Documents/Data%20and%20Analysis/Planning%20Data%20Unit/LDS%20&amp;%20Reg%2018%20Monitoring/LDS%20Screenshots/SSO20%20-%20South%20Somerset%20website%20TT%202020.PNG" TargetMode="External"/><Relationship Id="rId175" Type="http://schemas.openxmlformats.org/officeDocument/2006/relationships/hyperlink" Target="https://www.whitehorsedc.gov.uk/vale-of-white-horse-district-council/planning-and-development/local-plan-and-planning-policies/local-plan-2041/" TargetMode="External"/><Relationship Id="rId16" Type="http://schemas.openxmlformats.org/officeDocument/2006/relationships/hyperlink" Target="https://www.westofengland-ca.gov.uk/what-we-do/planning-housing/spatial-development-strategy/" TargetMode="External"/><Relationship Id="rId37" Type="http://schemas.openxmlformats.org/officeDocument/2006/relationships/hyperlink" Target="https://www.charnwood.gov.uk/pages/local_plan_review" TargetMode="External"/><Relationship Id="rId58" Type="http://schemas.openxmlformats.org/officeDocument/2006/relationships/hyperlink" Target="https://mhclg.sharepoint.com/:i:/s/DevelopmentPlans/EXFupnqLSE9EtL3DaLujxu0BlkLZ3eMUMffl8hCnJuE9QA?e=gFfQXh" TargetMode="External"/><Relationship Id="rId79" Type="http://schemas.openxmlformats.org/officeDocument/2006/relationships/hyperlink" Target="https://www.hertsmere.gov.uk/Documents/09-Planning--Building-Control/Planning-Policy/Local-Plan/Final-version-of-sites-document-printed-version.pdf" TargetMode="External"/><Relationship Id="rId102" Type="http://schemas.openxmlformats.org/officeDocument/2006/relationships/hyperlink" Target="https://www.mendip.gov.uk/media/5167/Local-Development-Scheme/pdf/LDS_6jul201.pdf?m=637302454983200000" TargetMode="External"/><Relationship Id="rId123" Type="http://schemas.openxmlformats.org/officeDocument/2006/relationships/hyperlink" Target="https://www.norwich.gov.uk/downloads/file/1671/local_development_scheme" TargetMode="External"/><Relationship Id="rId144" Type="http://schemas.openxmlformats.org/officeDocument/2006/relationships/hyperlink" Target="https://www.southdowns.gov.uk/wp-content/uploads/2018/10/LDS-sixth-revision.pdf" TargetMode="External"/><Relationship Id="rId90" Type="http://schemas.openxmlformats.org/officeDocument/2006/relationships/hyperlink" Target="https://www.lakedistrict.gov.uk/planning/local-plan-review/evidence" TargetMode="External"/><Relationship Id="rId165" Type="http://schemas.openxmlformats.org/officeDocument/2006/relationships/hyperlink" Target="https://assets.ctfassets.net/ii3xdrqc6nfw/2ABYaphVngJMkE90uAKxgr/81f5bf278f13b2fb74ea0a09cab1e6dc/Stockport_Local_Development_Scheme_November_2021.pdf" TargetMode="External"/><Relationship Id="rId186" Type="http://schemas.openxmlformats.org/officeDocument/2006/relationships/hyperlink" Target="https://www.winchester.gov.uk/planning-policy/winchester-district-local-plan-2018-2038-emerging/local-development-scheme" TargetMode="External"/><Relationship Id="rId27" Type="http://schemas.openxmlformats.org/officeDocument/2006/relationships/hyperlink" Target="https://www.gnlp.org.uk/assets/Uploads/Reg-18-Final-Strategy-Document-0702.pdf" TargetMode="External"/><Relationship Id="rId48" Type="http://schemas.openxmlformats.org/officeDocument/2006/relationships/hyperlink" Target="https://mhclg.sharepoint.com/sites/DevelopmentPlans/Shared%20Documents/Data%20and%20Analysis/Planning%20Data%20Unit/Reg%2018%20monitoring/Screenshots/Dacorum%20Nov%202017%20Reg%2018%20FIRST.PNG" TargetMode="External"/><Relationship Id="rId69" Type="http://schemas.openxmlformats.org/officeDocument/2006/relationships/hyperlink" Target="https://mhclg.sharepoint.com/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TargetMode="External"/><Relationship Id="rId113" Type="http://schemas.openxmlformats.org/officeDocument/2006/relationships/hyperlink" Target="https://mhclg.sharepoint.com/sites/DevelopmentPlans/Shared%20Documents/Data%20and%20Analysis/Planning%20Data%20Unit/LDS%20&amp;%20Reg%2018%20Monitoring/LDS%20Screenshots/NOR20-%20North%20Norfolk%20LDS%202020.PNG" TargetMode="External"/><Relationship Id="rId134" Type="http://schemas.openxmlformats.org/officeDocument/2006/relationships/hyperlink" Target="https://www.sedgemoor.gov.uk/article/1286/Local-Development-Scheme" TargetMode="External"/><Relationship Id="rId80" Type="http://schemas.openxmlformats.org/officeDocument/2006/relationships/hyperlink" Target="https://www.hertsmere.gov.uk/Planning--Building-Control/Planning-Policy/Local-Plan/New-Local-Plan/New-Local-Plan-Planning-for-Growth.aspx" TargetMode="External"/><Relationship Id="rId155" Type="http://schemas.openxmlformats.org/officeDocument/2006/relationships/hyperlink" Target="https://www.southampton.gov.uk/media/w45nmcyk/updated-local-development-scheme.pdf" TargetMode="External"/><Relationship Id="rId176" Type="http://schemas.openxmlformats.org/officeDocument/2006/relationships/hyperlink" Target="https://www.warrington.gov.uk/info/200564/planning-policy/1903/local-plan/2" TargetMode="External"/><Relationship Id="rId17" Type="http://schemas.openxmlformats.org/officeDocument/2006/relationships/hyperlink" Target="https://www.blackburn.gov.uk/planning/planning-policies-strategies-and-guides/local-development-scheme" TargetMode="External"/><Relationship Id="rId38" Type="http://schemas.openxmlformats.org/officeDocument/2006/relationships/hyperlink" Target="https://www.charnwood.gov.uk/pages/localdevelopmentscheme" TargetMode="External"/><Relationship Id="rId59" Type="http://schemas.openxmlformats.org/officeDocument/2006/relationships/hyperlink" Target="https://www.eastriding.gov.uk/environment/planning-and-building-control/planning-policy/local-development-scheme/" TargetMode="External"/><Relationship Id="rId103" Type="http://schemas.openxmlformats.org/officeDocument/2006/relationships/hyperlink" Target="https://www.mendip.gov.uk/lds" TargetMode="External"/><Relationship Id="rId124" Type="http://schemas.openxmlformats.org/officeDocument/2006/relationships/hyperlink" Target="https://www.peakdistrict.gov.uk/__data/assets/pdf_file/0020/582401/PDNP-Local-Development-Scheme-2015-2018v2.pdf" TargetMode="External"/><Relationship Id="rId70" Type="http://schemas.openxmlformats.org/officeDocument/2006/relationships/hyperlink" Target="http://www.exmoor-nationalpark.gov.uk/planning/planning-policy/local-plan" TargetMode="External"/><Relationship Id="rId91" Type="http://schemas.openxmlformats.org/officeDocument/2006/relationships/hyperlink" Target="https://consultations.leicester.gov.uk/city-development-and-neighbourhoods/draft-issues-and-options/consult_view/" TargetMode="External"/><Relationship Id="rId145" Type="http://schemas.openxmlformats.org/officeDocument/2006/relationships/hyperlink" Target="https://www.southdowns.gov.uk/planning/national-park-local-plan/" TargetMode="External"/><Relationship Id="rId166" Type="http://schemas.openxmlformats.org/officeDocument/2006/relationships/hyperlink" Target="https://www.stroud.gov.uk/environment/planning-and-building-control/planning-strategy/local-development-scheme" TargetMode="External"/><Relationship Id="rId187" Type="http://schemas.openxmlformats.org/officeDocument/2006/relationships/hyperlink" Target="https://www.wiltshire.gov.uk/media/7716/Local-Development-Scheme-2021/pdf/Local_Development_Scheme_2021.pdf?m=637747199905270000" TargetMode="External"/><Relationship Id="rId1" Type="http://schemas.openxmlformats.org/officeDocument/2006/relationships/hyperlink" Target="https://www.ashfield.gov.uk/residents/planning-building-control-and-land-charges/forward-planning/local-development-scheme/" TargetMode="External"/><Relationship Id="rId28" Type="http://schemas.openxmlformats.org/officeDocument/2006/relationships/hyperlink" Target="https://www.broadland.gov.uk/downloads/download/61/local_development_scheme_lds" TargetMode="External"/><Relationship Id="rId49" Type="http://schemas.openxmlformats.org/officeDocument/2006/relationships/hyperlink" Target="http://www.dacorum.gov.uk/home/planning-development/planning-strategic-planning/local-development-scheme" TargetMode="External"/><Relationship Id="rId114" Type="http://schemas.openxmlformats.org/officeDocument/2006/relationships/hyperlink" Target="https://www.north-norfolk.gov.uk/media/5995/local-development-scheme.pdf" TargetMode="External"/><Relationship Id="rId60" Type="http://schemas.openxmlformats.org/officeDocument/2006/relationships/hyperlink" Target="https://www.eastriding.gov.uk/EasySiteWeb/GatewayLink.aspx?alId=716839" TargetMode="External"/><Relationship Id="rId81" Type="http://schemas.openxmlformats.org/officeDocument/2006/relationships/hyperlink" Target="https://www.highpeak.gov.uk/media/580/Revised-LDS-timetable/pdf/Revised_LDS_timetable.pdf" TargetMode="External"/><Relationship Id="rId135" Type="http://schemas.openxmlformats.org/officeDocument/2006/relationships/hyperlink" Target="https://mhclg.sharepoint.com/:i:/r/sites/DevelopmentPlans/Shared%20Documents/Data%20and%20Analysis/Planning%20Data%20Unit/Data%20Project/Short-term%20Solution/LDS%20Approach/LDS%20screen%20captures/SED18%20-%20Sedgemoor%20LDS%202018.PNG?csf=1&amp;e=XVkFJh" TargetMode="External"/><Relationship Id="rId156" Type="http://schemas.openxmlformats.org/officeDocument/2006/relationships/hyperlink" Target="https://www.southampton.gov.uk/planning/planning-policy/emerging-plans/cityvision/documentslibrary/" TargetMode="External"/><Relationship Id="rId177" Type="http://schemas.openxmlformats.org/officeDocument/2006/relationships/hyperlink" Target="https://mhclg.sharepoint.com/:i:/s/DevelopmentPlans/EcrYlqs3zJBLuS3DBTcQ10wBaaAy6VNDjKKK58x5nQiwUw?e=nKGYxj" TargetMode="External"/><Relationship Id="rId18" Type="http://schemas.openxmlformats.org/officeDocument/2006/relationships/hyperlink" Target="https://www.bradford.gov.uk/planning-and-building-control/planning-policy/local-development-scheme/" TargetMode="External"/><Relationship Id="rId39" Type="http://schemas.openxmlformats.org/officeDocument/2006/relationships/hyperlink" Target="http://consult.cheshirewestandchester.gov.uk/portal/cwc_ldf/lds/lds_2017"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36AC-5EC6-48E6-9E96-8A333801B3CB}">
  <sheetPr>
    <tabColor theme="4" tint="0.39997558519241921"/>
  </sheetPr>
  <dimension ref="A1:HG517"/>
  <sheetViews>
    <sheetView tabSelected="1" zoomScaleNormal="100" zoomScaleSheetLayoutView="90" workbookViewId="0">
      <pane xSplit="3" ySplit="2" topLeftCell="BJ3" activePane="bottomRight" state="frozen"/>
      <selection pane="topRight" activeCell="D1" sqref="D1"/>
      <selection pane="bottomLeft" activeCell="A3" sqref="A3"/>
      <selection pane="bottomRight" activeCell="CE11" sqref="CE11"/>
    </sheetView>
  </sheetViews>
  <sheetFormatPr baseColWidth="10" defaultColWidth="8.5" defaultRowHeight="50" customHeight="1" x14ac:dyDescent="0.25"/>
  <cols>
    <col min="1" max="1" width="11.5" style="1" customWidth="1"/>
    <col min="2" max="2" width="13.1640625" style="1588" customWidth="1"/>
    <col min="3" max="3" width="24.5" style="70" customWidth="1"/>
    <col min="4" max="4" width="36.5" style="251" customWidth="1"/>
    <col min="5" max="5" width="13.83203125" style="3137" customWidth="1"/>
    <col min="6" max="6" width="11" style="29" customWidth="1"/>
    <col min="7" max="7" width="10.1640625" style="273" customWidth="1"/>
    <col min="8" max="8" width="9.5" style="273" customWidth="1"/>
    <col min="9" max="9" width="9.1640625" style="2" customWidth="1"/>
    <col min="10" max="10" width="19.1640625" style="3555" customWidth="1"/>
    <col min="11" max="11" width="21.5" style="3555" customWidth="1"/>
    <col min="12" max="12" width="11.83203125" style="332" hidden="1" customWidth="1"/>
    <col min="13" max="13" width="18.5" style="2012" hidden="1" customWidth="1"/>
    <col min="14" max="15" width="13.5" style="332" hidden="1" customWidth="1"/>
    <col min="16" max="16" width="18.5" style="717" customWidth="1"/>
    <col min="17" max="17" width="16.83203125" style="5584" customWidth="1"/>
    <col min="18" max="18" width="17.83203125" style="717" customWidth="1"/>
    <col min="19" max="19" width="16.83203125" style="333" customWidth="1"/>
    <col min="20" max="20" width="19.5" style="2" customWidth="1"/>
    <col min="21" max="21" width="18.5" style="830" customWidth="1"/>
    <col min="22" max="22" width="17.5" style="1377" customWidth="1"/>
    <col min="23" max="23" width="11.1640625" style="36" customWidth="1"/>
    <col min="24" max="24" width="14.83203125" style="85" customWidth="1"/>
    <col min="25" max="25" width="14.83203125" style="319" customWidth="1"/>
    <col min="26" max="26" width="14.83203125" style="2" customWidth="1"/>
    <col min="27" max="27" width="17.83203125" style="5770" customWidth="1"/>
    <col min="28" max="28" width="15.5" style="5770" customWidth="1"/>
    <col min="29" max="29" width="16.83203125" style="2959" hidden="1" customWidth="1"/>
    <col min="30" max="30" width="25.5" style="843" customWidth="1"/>
    <col min="31" max="31" width="19.1640625" style="843" customWidth="1"/>
    <col min="32" max="32" width="18.5" style="2" customWidth="1"/>
    <col min="33" max="33" width="14.83203125" style="843" customWidth="1"/>
    <col min="34" max="35" width="14.83203125" style="1016" customWidth="1"/>
    <col min="36" max="36" width="19.5" style="2959" customWidth="1"/>
    <col min="37" max="37" width="24.5" style="1735" hidden="1" customWidth="1"/>
    <col min="38" max="38" width="21.5" style="4144" customWidth="1"/>
    <col min="39" max="39" width="19.5" style="2" customWidth="1"/>
    <col min="40" max="40" width="14.83203125" style="853" customWidth="1"/>
    <col min="41" max="42" width="14.83203125" style="843" customWidth="1"/>
    <col min="43" max="43" width="14.83203125" style="2" customWidth="1"/>
    <col min="44" max="44" width="14.83203125" style="36" hidden="1" customWidth="1"/>
    <col min="45" max="45" width="19.5" style="843" customWidth="1"/>
    <col min="46" max="46" width="18.83203125" style="2" customWidth="1"/>
    <col min="47" max="47" width="14.83203125" style="843" customWidth="1"/>
    <col min="48" max="48" width="14.83203125" style="853" customWidth="1"/>
    <col min="49" max="49" width="14.83203125" style="843" customWidth="1"/>
    <col min="50" max="50" width="14.83203125" style="2" customWidth="1"/>
    <col min="51" max="51" width="14.83203125" style="2" hidden="1" customWidth="1"/>
    <col min="52" max="52" width="14.83203125" style="1016" customWidth="1"/>
    <col min="53" max="53" width="16.1640625" style="1" customWidth="1"/>
    <col min="54" max="54" width="14.83203125" style="830" customWidth="1"/>
    <col min="55" max="56" width="14.83203125" style="1017" customWidth="1"/>
    <col min="57" max="57" width="14.83203125" style="40" customWidth="1"/>
    <col min="58" max="58" width="14.83203125" style="1" hidden="1" customWidth="1"/>
    <col min="59" max="59" width="20.5" style="4201" customWidth="1"/>
    <col min="60" max="60" width="19.1640625" style="830" customWidth="1"/>
    <col min="61" max="61" width="19.1640625" style="1021" customWidth="1"/>
    <col min="62" max="62" width="22.5" style="830" customWidth="1"/>
    <col min="63" max="64" width="14.83203125" style="830" customWidth="1"/>
    <col min="65" max="65" width="16.5" style="830" customWidth="1"/>
    <col min="66" max="67" width="14.83203125" style="830" customWidth="1"/>
    <col min="68" max="68" width="26.83203125" style="4181" customWidth="1"/>
    <col min="69" max="69" width="24.5" style="1174" hidden="1" customWidth="1"/>
    <col min="70" max="70" width="22.33203125" style="586" hidden="1" customWidth="1"/>
    <col min="71" max="71" width="25.5" style="1" customWidth="1"/>
    <col min="72" max="72" width="14.83203125" style="1" customWidth="1"/>
    <col min="73" max="73" width="19.5" style="1" customWidth="1"/>
    <col min="74" max="74" width="17.5" style="53" customWidth="1"/>
    <col min="75" max="75" width="14.83203125" style="1" customWidth="1"/>
    <col min="76" max="76" width="35.5" style="2" customWidth="1"/>
    <col min="77" max="77" width="19.5" style="2" hidden="1" customWidth="1"/>
    <col min="78" max="78" width="24.5" style="2" hidden="1" customWidth="1"/>
    <col min="79" max="79" width="20.5" style="1" hidden="1" customWidth="1"/>
    <col min="80" max="80" width="21.5" style="1" hidden="1" customWidth="1"/>
    <col min="81" max="81" width="19.1640625" style="1" hidden="1" customWidth="1"/>
    <col min="82" max="82" width="22.5" style="1" hidden="1" customWidth="1"/>
    <col min="83" max="84" width="39.5" style="176" customWidth="1"/>
    <col min="85" max="198" width="8.5" style="176"/>
    <col min="199" max="16384" width="8.5" style="1"/>
  </cols>
  <sheetData>
    <row r="1" spans="1:198" ht="35" customHeight="1" thickBot="1" x14ac:dyDescent="0.25">
      <c r="A1" s="4127" t="s">
        <v>0</v>
      </c>
      <c r="B1" s="4127"/>
      <c r="C1" s="4127"/>
      <c r="D1" s="3811"/>
      <c r="E1" s="3811"/>
      <c r="F1" s="3811"/>
      <c r="G1" s="3811"/>
      <c r="H1" s="3811"/>
      <c r="I1" s="3811"/>
      <c r="J1" s="3811"/>
      <c r="K1" s="4252"/>
      <c r="P1" s="4117"/>
      <c r="Q1" s="5581"/>
      <c r="R1" s="4117"/>
      <c r="S1" s="4118"/>
      <c r="X1" s="7108"/>
      <c r="Y1" s="7109"/>
      <c r="AK1" s="7110"/>
      <c r="AN1" s="843"/>
      <c r="AV1" s="843"/>
      <c r="BB1" s="3419"/>
      <c r="BC1" s="3419"/>
      <c r="BD1" s="3419"/>
      <c r="BE1" s="176"/>
      <c r="BF1" s="176"/>
      <c r="BG1" s="3419"/>
      <c r="BP1" s="7112"/>
      <c r="BX1" s="4128"/>
    </row>
    <row r="2" spans="1:198" s="5" customFormat="1" ht="61" customHeight="1" thickBot="1" x14ac:dyDescent="0.25">
      <c r="A2" s="1536" t="s">
        <v>1</v>
      </c>
      <c r="B2" s="3294" t="s">
        <v>2</v>
      </c>
      <c r="C2" s="1379" t="s">
        <v>3</v>
      </c>
      <c r="D2" s="1379" t="s">
        <v>4</v>
      </c>
      <c r="E2" s="1537" t="s">
        <v>5</v>
      </c>
      <c r="F2" s="1538" t="s">
        <v>6</v>
      </c>
      <c r="G2" s="1538" t="s">
        <v>7</v>
      </c>
      <c r="H2" s="1538" t="s">
        <v>8</v>
      </c>
      <c r="I2" s="1539" t="s">
        <v>9</v>
      </c>
      <c r="J2" s="3554" t="s">
        <v>10</v>
      </c>
      <c r="K2" s="4253" t="s">
        <v>11</v>
      </c>
      <c r="L2" s="1540" t="s">
        <v>12</v>
      </c>
      <c r="M2" s="1540" t="s">
        <v>13</v>
      </c>
      <c r="N2" s="1540" t="s">
        <v>14</v>
      </c>
      <c r="O2" s="1607" t="s">
        <v>15</v>
      </c>
      <c r="P2" s="1585" t="s">
        <v>16</v>
      </c>
      <c r="Q2" s="1608" t="s">
        <v>17</v>
      </c>
      <c r="R2" s="1608" t="s">
        <v>18</v>
      </c>
      <c r="S2" s="1609" t="s">
        <v>19</v>
      </c>
      <c r="T2" s="1609" t="s">
        <v>20</v>
      </c>
      <c r="U2" s="1543" t="s">
        <v>21</v>
      </c>
      <c r="V2" s="1541" t="s">
        <v>22</v>
      </c>
      <c r="W2" s="1541" t="s">
        <v>23</v>
      </c>
      <c r="X2" s="1541" t="s">
        <v>24</v>
      </c>
      <c r="Y2" s="1542" t="s">
        <v>25</v>
      </c>
      <c r="Z2" s="1542" t="s">
        <v>26</v>
      </c>
      <c r="AA2" s="6788" t="s">
        <v>27</v>
      </c>
      <c r="AB2" s="6788" t="s">
        <v>28</v>
      </c>
      <c r="AC2" s="1541" t="s">
        <v>29</v>
      </c>
      <c r="AD2" s="1543" t="s">
        <v>30</v>
      </c>
      <c r="AE2" s="2342" t="s">
        <v>31</v>
      </c>
      <c r="AF2" s="2341" t="s">
        <v>32</v>
      </c>
      <c r="AG2" s="2342" t="s">
        <v>33</v>
      </c>
      <c r="AH2" s="2343" t="s">
        <v>34</v>
      </c>
      <c r="AI2" s="2343" t="s">
        <v>35</v>
      </c>
      <c r="AJ2" s="5527" t="s">
        <v>36</v>
      </c>
      <c r="AK2" s="2345" t="s">
        <v>37</v>
      </c>
      <c r="AL2" s="2347" t="s">
        <v>38</v>
      </c>
      <c r="AM2" s="2346" t="s">
        <v>39</v>
      </c>
      <c r="AN2" s="2347" t="s">
        <v>40</v>
      </c>
      <c r="AO2" s="2348" t="s">
        <v>41</v>
      </c>
      <c r="AP2" s="2348" t="s">
        <v>42</v>
      </c>
      <c r="AQ2" s="2349" t="s">
        <v>43</v>
      </c>
      <c r="AR2" s="2350" t="s">
        <v>44</v>
      </c>
      <c r="AS2" s="2351" t="s">
        <v>45</v>
      </c>
      <c r="AT2" s="2352" t="s">
        <v>46</v>
      </c>
      <c r="AU2" s="2351" t="s">
        <v>47</v>
      </c>
      <c r="AV2" s="2353" t="s">
        <v>48</v>
      </c>
      <c r="AW2" s="2353" t="s">
        <v>49</v>
      </c>
      <c r="AX2" s="2354" t="s">
        <v>50</v>
      </c>
      <c r="AY2" s="2355" t="s">
        <v>51</v>
      </c>
      <c r="AZ2" s="4219" t="s">
        <v>52</v>
      </c>
      <c r="BA2" s="4134" t="s">
        <v>53</v>
      </c>
      <c r="BB2" s="4135" t="s">
        <v>54</v>
      </c>
      <c r="BC2" s="4136" t="s">
        <v>55</v>
      </c>
      <c r="BD2" s="4136" t="s">
        <v>56</v>
      </c>
      <c r="BE2" s="4137" t="s">
        <v>57</v>
      </c>
      <c r="BF2" s="2361" t="s">
        <v>58</v>
      </c>
      <c r="BG2" s="2363" t="s">
        <v>59</v>
      </c>
      <c r="BH2" s="2363" t="s">
        <v>60</v>
      </c>
      <c r="BI2" s="2363" t="s">
        <v>61</v>
      </c>
      <c r="BJ2" s="2365" t="s">
        <v>62</v>
      </c>
      <c r="BK2" s="2365" t="s">
        <v>63</v>
      </c>
      <c r="BL2" s="2365" t="s">
        <v>64</v>
      </c>
      <c r="BM2" s="2367" t="s">
        <v>65</v>
      </c>
      <c r="BN2" s="2367" t="s">
        <v>66</v>
      </c>
      <c r="BO2" s="2367" t="s">
        <v>67</v>
      </c>
      <c r="BP2" s="1541" t="s">
        <v>69</v>
      </c>
      <c r="BQ2" s="1541" t="s">
        <v>70</v>
      </c>
      <c r="BR2" s="1544" t="s">
        <v>71</v>
      </c>
      <c r="BS2" s="1544" t="s">
        <v>72</v>
      </c>
      <c r="BT2" s="1544" t="s">
        <v>73</v>
      </c>
      <c r="BU2" s="1546" t="s">
        <v>75</v>
      </c>
      <c r="BV2" s="1546" t="s">
        <v>76</v>
      </c>
      <c r="BW2" s="2283" t="s">
        <v>78</v>
      </c>
      <c r="BX2" s="2386" t="s">
        <v>79</v>
      </c>
      <c r="BY2" s="2279" t="s">
        <v>80</v>
      </c>
      <c r="BZ2" s="2458" t="s">
        <v>81</v>
      </c>
      <c r="CA2" s="595" t="s">
        <v>82</v>
      </c>
      <c r="CB2" s="595" t="s">
        <v>83</v>
      </c>
      <c r="CC2" s="595" t="s">
        <v>84</v>
      </c>
      <c r="CD2" s="49" t="s">
        <v>85</v>
      </c>
    </row>
    <row r="3" spans="1:198" s="4157" customFormat="1" ht="50.25" customHeight="1" thickTop="1" x14ac:dyDescent="0.2">
      <c r="A3" s="4943" t="s">
        <v>86</v>
      </c>
      <c r="B3" s="4960"/>
      <c r="C3" s="3688" t="s">
        <v>87</v>
      </c>
      <c r="D3" s="3688" t="s">
        <v>88</v>
      </c>
      <c r="E3" s="3690">
        <v>2342</v>
      </c>
      <c r="F3" s="4155">
        <v>2024</v>
      </c>
      <c r="G3" s="4155">
        <v>2039</v>
      </c>
      <c r="H3" s="3695" t="s">
        <v>89</v>
      </c>
      <c r="I3" s="3693" t="s">
        <v>89</v>
      </c>
      <c r="J3" s="3694">
        <v>43083</v>
      </c>
      <c r="K3" s="3694"/>
      <c r="L3" s="3694" t="s">
        <v>90</v>
      </c>
      <c r="M3" s="3866"/>
      <c r="N3" s="3694"/>
      <c r="O3" s="3694"/>
      <c r="P3" s="3696"/>
      <c r="Q3" s="3697"/>
      <c r="R3" s="4010"/>
      <c r="S3" s="4010"/>
      <c r="T3" s="4010"/>
      <c r="U3" s="5082" t="s">
        <v>91</v>
      </c>
      <c r="V3" s="5091" t="s">
        <v>92</v>
      </c>
      <c r="W3" s="3700" t="str">
        <f t="shared" ref="W3:W19" si="0">IF(OR(X3="Yes", Y3="Web-page timetable", Z3="YES"), "Yes")</f>
        <v>Yes</v>
      </c>
      <c r="X3" s="5113" t="s">
        <v>93</v>
      </c>
      <c r="Y3" s="5121" t="s">
        <v>94</v>
      </c>
      <c r="Z3" s="5121"/>
      <c r="AA3" s="5902" t="s">
        <v>95</v>
      </c>
      <c r="AB3" s="5902" t="s">
        <v>96</v>
      </c>
      <c r="AC3" s="5171"/>
      <c r="AD3" s="5180">
        <v>45717</v>
      </c>
      <c r="AE3" s="4291" t="s">
        <v>97</v>
      </c>
      <c r="AF3" s="4013" t="s">
        <v>98</v>
      </c>
      <c r="AG3" s="4015">
        <v>45474</v>
      </c>
      <c r="AH3" s="5209">
        <v>45622</v>
      </c>
      <c r="AI3" s="5209">
        <v>46027</v>
      </c>
      <c r="AJ3" s="5576" t="s">
        <v>99</v>
      </c>
      <c r="AK3" s="5221"/>
      <c r="AL3" s="5228">
        <v>46327</v>
      </c>
      <c r="AM3" s="5245" t="s">
        <v>100</v>
      </c>
      <c r="AN3" s="4015">
        <v>46327</v>
      </c>
      <c r="AO3" s="3706"/>
      <c r="AP3" s="3706"/>
      <c r="AQ3" s="3695"/>
      <c r="AR3" s="3708"/>
      <c r="AS3" s="5266"/>
      <c r="AT3" s="5281"/>
      <c r="AU3" s="5288"/>
      <c r="AV3" s="4023"/>
      <c r="AW3" s="4023"/>
      <c r="AX3" s="4024"/>
      <c r="AY3" s="3708"/>
      <c r="AZ3" s="4023"/>
      <c r="BA3" s="4024"/>
      <c r="BB3" s="4023"/>
      <c r="BC3" s="4023"/>
      <c r="BD3" s="4023"/>
      <c r="BE3" s="4024"/>
      <c r="BF3" s="4024"/>
      <c r="BG3" s="5326">
        <v>46600</v>
      </c>
      <c r="BH3" s="5334">
        <v>46600</v>
      </c>
      <c r="BI3" s="5335"/>
      <c r="BJ3" s="5326">
        <v>46722</v>
      </c>
      <c r="BK3" s="5288">
        <v>46722</v>
      </c>
      <c r="BL3" s="5345"/>
      <c r="BM3" s="5326">
        <v>46905</v>
      </c>
      <c r="BN3" s="5288">
        <v>46905</v>
      </c>
      <c r="BO3" s="4028"/>
      <c r="BP3" s="4182" t="s">
        <v>102</v>
      </c>
      <c r="BQ3" s="3688"/>
      <c r="BR3" s="3688"/>
      <c r="BS3" s="3716">
        <v>45562</v>
      </c>
      <c r="BT3" s="3976">
        <v>45743</v>
      </c>
      <c r="BU3" s="3976">
        <v>45562</v>
      </c>
      <c r="BV3" s="3976">
        <v>45743</v>
      </c>
      <c r="BW3" s="3976">
        <v>45743</v>
      </c>
      <c r="BX3" s="3976" t="s">
        <v>104</v>
      </c>
      <c r="BY3" s="5453"/>
      <c r="BZ3" s="5456" t="s">
        <v>105</v>
      </c>
      <c r="CA3" s="5457" t="s">
        <v>106</v>
      </c>
      <c r="CB3" s="5457"/>
      <c r="CC3" s="5457"/>
      <c r="CD3" s="5458"/>
      <c r="CE3" s="4156"/>
      <c r="CF3" s="4156"/>
      <c r="CG3" s="4156"/>
      <c r="CH3" s="4156"/>
      <c r="CI3" s="4156"/>
      <c r="CJ3" s="4156"/>
      <c r="CK3" s="4156"/>
      <c r="CL3" s="4156"/>
      <c r="CM3" s="4156"/>
      <c r="CN3" s="4156"/>
      <c r="CO3" s="4156"/>
      <c r="CP3" s="4156"/>
      <c r="CQ3" s="4156"/>
      <c r="CR3" s="4156"/>
      <c r="CS3" s="4156"/>
      <c r="CT3" s="4156"/>
      <c r="CU3" s="4156"/>
      <c r="CV3" s="4156"/>
      <c r="CW3" s="4156"/>
      <c r="CX3" s="4156"/>
      <c r="CY3" s="4156"/>
      <c r="CZ3" s="4156"/>
      <c r="DA3" s="4156"/>
      <c r="DB3" s="4156"/>
      <c r="DC3" s="4156"/>
      <c r="DD3" s="4156"/>
      <c r="DE3" s="4156"/>
      <c r="DF3" s="4156"/>
      <c r="DG3" s="4156"/>
      <c r="DH3" s="4156"/>
      <c r="DI3" s="4156"/>
      <c r="DJ3" s="4156"/>
      <c r="DK3" s="4156"/>
      <c r="DL3" s="4156"/>
      <c r="DM3" s="4156"/>
      <c r="DN3" s="4156"/>
      <c r="DO3" s="4156"/>
      <c r="DP3" s="4156"/>
      <c r="DQ3" s="4156"/>
      <c r="DR3" s="4156"/>
      <c r="DS3" s="4156"/>
      <c r="DT3" s="4156"/>
      <c r="DU3" s="4156"/>
      <c r="DV3" s="4156"/>
      <c r="DW3" s="4156"/>
      <c r="DX3" s="4156"/>
      <c r="DY3" s="4156"/>
      <c r="DZ3" s="4156"/>
      <c r="EA3" s="4156"/>
      <c r="EB3" s="4156"/>
      <c r="EC3" s="4156"/>
      <c r="ED3" s="4156"/>
      <c r="EE3" s="4156"/>
      <c r="EF3" s="4156"/>
      <c r="EG3" s="4156"/>
      <c r="EH3" s="4156"/>
      <c r="EI3" s="4156"/>
      <c r="EJ3" s="4156"/>
      <c r="EK3" s="4156"/>
      <c r="EL3" s="4156"/>
      <c r="EM3" s="4156"/>
      <c r="EN3" s="4156"/>
      <c r="EO3" s="4156"/>
      <c r="EP3" s="4156"/>
      <c r="EQ3" s="4156"/>
      <c r="ER3" s="4156"/>
      <c r="ES3" s="4156"/>
      <c r="ET3" s="4156"/>
      <c r="EU3" s="4156"/>
      <c r="EV3" s="4156"/>
      <c r="EW3" s="4156"/>
      <c r="EX3" s="4156"/>
      <c r="EY3" s="4156"/>
      <c r="EZ3" s="4156"/>
      <c r="FA3" s="4156"/>
      <c r="FB3" s="4156"/>
      <c r="FC3" s="4156"/>
      <c r="FD3" s="4156"/>
      <c r="FE3" s="4156"/>
      <c r="FF3" s="4156"/>
      <c r="FG3" s="4156"/>
      <c r="FH3" s="4156"/>
      <c r="FI3" s="4156"/>
      <c r="FJ3" s="4156"/>
      <c r="FK3" s="4156"/>
      <c r="FL3" s="4156"/>
      <c r="FM3" s="4156"/>
      <c r="FN3" s="4156"/>
      <c r="FO3" s="4156"/>
      <c r="FP3" s="4156"/>
      <c r="FQ3" s="4156"/>
      <c r="FR3" s="4156"/>
      <c r="FS3" s="4156"/>
      <c r="FT3" s="4156"/>
      <c r="FU3" s="4156"/>
      <c r="FV3" s="4156"/>
      <c r="FW3" s="4156"/>
      <c r="FX3" s="4156"/>
      <c r="FY3" s="4156"/>
      <c r="FZ3" s="4156"/>
      <c r="GA3" s="4156"/>
      <c r="GB3" s="4156"/>
      <c r="GC3" s="4156"/>
      <c r="GD3" s="4156"/>
      <c r="GE3" s="4156"/>
      <c r="GF3" s="4156"/>
      <c r="GG3" s="4156"/>
      <c r="GH3" s="4156"/>
      <c r="GI3" s="4156"/>
      <c r="GJ3" s="4156"/>
      <c r="GK3" s="4156"/>
      <c r="GL3" s="4156"/>
      <c r="GM3" s="4156"/>
      <c r="GN3" s="4156"/>
      <c r="GO3" s="4156"/>
      <c r="GP3" s="4156"/>
    </row>
    <row r="4" spans="1:198" ht="45" customHeight="1" x14ac:dyDescent="0.2">
      <c r="A4" s="2657" t="s">
        <v>107</v>
      </c>
      <c r="B4" s="3296"/>
      <c r="C4" s="2275" t="s">
        <v>108</v>
      </c>
      <c r="D4" s="1689" t="s">
        <v>109</v>
      </c>
      <c r="E4" s="7113"/>
      <c r="F4" s="1680"/>
      <c r="G4" s="1680"/>
      <c r="H4" s="1680"/>
      <c r="I4" s="1691"/>
      <c r="J4" s="1668">
        <v>41836</v>
      </c>
      <c r="K4" s="1668"/>
      <c r="L4" s="1668" t="s">
        <v>90</v>
      </c>
      <c r="M4" s="2006" t="s">
        <v>110</v>
      </c>
      <c r="N4" s="1668"/>
      <c r="O4" s="1668"/>
      <c r="P4" s="1667"/>
      <c r="Q4" s="1705"/>
      <c r="R4" s="1669"/>
      <c r="S4" s="1669"/>
      <c r="T4" s="1669"/>
      <c r="U4" s="3793"/>
      <c r="V4" s="1671"/>
      <c r="W4" s="1695" t="b">
        <f t="shared" si="0"/>
        <v>0</v>
      </c>
      <c r="X4" s="1672" t="s">
        <v>111</v>
      </c>
      <c r="Y4" s="1376" t="s">
        <v>94</v>
      </c>
      <c r="Z4" s="1666"/>
      <c r="AA4" s="5772" t="s">
        <v>112</v>
      </c>
      <c r="AB4" s="5773" t="s">
        <v>113</v>
      </c>
      <c r="AC4" s="2314"/>
      <c r="AD4" s="1682">
        <v>44621</v>
      </c>
      <c r="AE4" s="4147"/>
      <c r="AF4" s="1676"/>
      <c r="AG4" s="1674"/>
      <c r="AH4" s="1674"/>
      <c r="AI4" s="1674"/>
      <c r="AJ4" s="3006"/>
      <c r="AK4" s="1677"/>
      <c r="AL4" s="7114"/>
      <c r="AM4" s="7115"/>
      <c r="AN4" s="1674"/>
      <c r="AO4" s="1674"/>
      <c r="AP4" s="1674"/>
      <c r="AQ4" s="1666"/>
      <c r="AR4" s="1697"/>
      <c r="AS4" s="1679"/>
      <c r="AT4" s="1680"/>
      <c r="AU4" s="1674"/>
      <c r="AV4" s="1679"/>
      <c r="AW4" s="1679"/>
      <c r="AX4" s="1680"/>
      <c r="AY4" s="1698"/>
      <c r="AZ4" s="1679"/>
      <c r="BA4" s="1680"/>
      <c r="BB4" s="1679"/>
      <c r="BC4" s="1679"/>
      <c r="BD4" s="1679"/>
      <c r="BE4" s="1680"/>
      <c r="BF4" s="1680"/>
      <c r="BG4" s="4158">
        <v>45170</v>
      </c>
      <c r="BH4" s="1674">
        <v>45170</v>
      </c>
      <c r="BI4" s="1683"/>
      <c r="BJ4" s="4158">
        <v>45261</v>
      </c>
      <c r="BK4" s="1674">
        <v>45261</v>
      </c>
      <c r="BL4" s="1683"/>
      <c r="BM4" s="4158" t="s">
        <v>114</v>
      </c>
      <c r="BN4" s="1674" t="s">
        <v>114</v>
      </c>
      <c r="BO4" s="1683"/>
      <c r="BP4" s="5371"/>
      <c r="BQ4" s="2300"/>
      <c r="BR4" s="1376"/>
      <c r="BS4" s="1684">
        <v>45061</v>
      </c>
      <c r="BT4" s="1684">
        <v>44659</v>
      </c>
      <c r="BU4" s="1684"/>
      <c r="BV4" s="1684">
        <v>44796</v>
      </c>
      <c r="BW4" s="1684">
        <v>44796</v>
      </c>
      <c r="BX4" s="2319" t="s">
        <v>117</v>
      </c>
      <c r="BY4" s="1684"/>
      <c r="BZ4" s="1703" t="s">
        <v>105</v>
      </c>
      <c r="CA4" s="12"/>
      <c r="CB4" s="12"/>
      <c r="CC4" s="12"/>
      <c r="CD4" s="18"/>
    </row>
    <row r="5" spans="1:198" ht="45" customHeight="1" x14ac:dyDescent="0.2">
      <c r="A5" s="2724" t="s">
        <v>118</v>
      </c>
      <c r="B5" s="3297"/>
      <c r="C5" s="2151" t="s">
        <v>119</v>
      </c>
      <c r="D5" s="2152" t="s">
        <v>120</v>
      </c>
      <c r="E5" s="7116">
        <v>2191</v>
      </c>
      <c r="F5" s="2154">
        <v>2022</v>
      </c>
      <c r="G5" s="2154">
        <v>2040</v>
      </c>
      <c r="H5" s="2154" t="s">
        <v>89</v>
      </c>
      <c r="I5" s="2181" t="s">
        <v>89</v>
      </c>
      <c r="J5" s="2157" t="s">
        <v>121</v>
      </c>
      <c r="K5" s="2157"/>
      <c r="L5" s="2157" t="s">
        <v>93</v>
      </c>
      <c r="M5" s="2182" t="s">
        <v>122</v>
      </c>
      <c r="N5" s="2157"/>
      <c r="O5" s="2157"/>
      <c r="P5" s="2156">
        <v>45338</v>
      </c>
      <c r="Q5" s="2158">
        <v>45502</v>
      </c>
      <c r="R5" s="2159"/>
      <c r="S5" s="2159"/>
      <c r="T5" s="2159"/>
      <c r="U5" s="3799"/>
      <c r="V5" s="2161"/>
      <c r="W5" s="2162" t="str">
        <f t="shared" si="0"/>
        <v>Yes</v>
      </c>
      <c r="X5" s="2163" t="s">
        <v>93</v>
      </c>
      <c r="Y5" s="2151" t="s">
        <v>94</v>
      </c>
      <c r="Z5" s="2151"/>
      <c r="AA5" s="5774" t="s">
        <v>123</v>
      </c>
      <c r="AB5" s="5775" t="s">
        <v>124</v>
      </c>
      <c r="AC5" s="2924"/>
      <c r="AD5" s="2165">
        <v>45689</v>
      </c>
      <c r="AE5" s="3535" t="s">
        <v>125</v>
      </c>
      <c r="AF5" s="2167" t="s">
        <v>126</v>
      </c>
      <c r="AG5" s="2168">
        <v>44378</v>
      </c>
      <c r="AH5" s="2168">
        <v>44378</v>
      </c>
      <c r="AI5" s="2168">
        <v>44440</v>
      </c>
      <c r="AJ5" s="3336" t="s">
        <v>127</v>
      </c>
      <c r="AK5" s="2169"/>
      <c r="AL5" s="2171" t="s">
        <v>128</v>
      </c>
      <c r="AM5" s="2154" t="s">
        <v>129</v>
      </c>
      <c r="AN5" s="2171">
        <v>44743</v>
      </c>
      <c r="AO5" s="2168">
        <v>44757</v>
      </c>
      <c r="AP5" s="2168">
        <v>44806</v>
      </c>
      <c r="AQ5" s="2155" t="s">
        <v>130</v>
      </c>
      <c r="AR5" s="2170"/>
      <c r="AS5" s="2171"/>
      <c r="AT5" s="2154"/>
      <c r="AU5" s="2171"/>
      <c r="AV5" s="2171"/>
      <c r="AW5" s="2171"/>
      <c r="AX5" s="2154"/>
      <c r="AY5" s="2172"/>
      <c r="AZ5" s="2171"/>
      <c r="BA5" s="2154"/>
      <c r="BB5" s="2171"/>
      <c r="BC5" s="2171"/>
      <c r="BD5" s="2171"/>
      <c r="BE5" s="2154"/>
      <c r="BF5" s="2154"/>
      <c r="BG5" s="4159">
        <v>45292</v>
      </c>
      <c r="BH5" s="2171">
        <v>45292</v>
      </c>
      <c r="BI5" s="2184">
        <v>45338</v>
      </c>
      <c r="BJ5" s="4159">
        <v>45383</v>
      </c>
      <c r="BK5" s="2167" t="s">
        <v>131</v>
      </c>
      <c r="BL5" s="2184">
        <v>45502</v>
      </c>
      <c r="BM5" s="4159">
        <v>46082</v>
      </c>
      <c r="BN5" s="2168">
        <v>46082</v>
      </c>
      <c r="BO5" s="2184"/>
      <c r="BP5" s="5403" t="s">
        <v>132</v>
      </c>
      <c r="BQ5" s="5422" t="s">
        <v>133</v>
      </c>
      <c r="BR5" s="2151"/>
      <c r="BS5" s="3095">
        <v>45960</v>
      </c>
      <c r="BT5" s="3095">
        <v>45743</v>
      </c>
      <c r="BU5" s="3095"/>
      <c r="BV5" s="3095">
        <v>45743</v>
      </c>
      <c r="BW5" s="2177">
        <v>46027</v>
      </c>
      <c r="BX5" s="2177" t="s">
        <v>134</v>
      </c>
      <c r="BY5" s="2177"/>
      <c r="BZ5" s="2186" t="s">
        <v>105</v>
      </c>
      <c r="CA5" s="12"/>
      <c r="CB5" s="12"/>
      <c r="CC5" s="12"/>
      <c r="CD5" s="18"/>
    </row>
    <row r="6" spans="1:198" ht="45" customHeight="1" x14ac:dyDescent="0.2">
      <c r="A6" s="4943" t="s">
        <v>135</v>
      </c>
      <c r="B6" s="4960"/>
      <c r="C6" s="3688" t="s">
        <v>136</v>
      </c>
      <c r="D6" s="3689" t="s">
        <v>137</v>
      </c>
      <c r="E6" s="3690">
        <v>2328</v>
      </c>
      <c r="F6" s="3692">
        <v>2023</v>
      </c>
      <c r="G6" s="3692">
        <v>2041</v>
      </c>
      <c r="H6" s="3692" t="s">
        <v>89</v>
      </c>
      <c r="I6" s="3693" t="s">
        <v>89</v>
      </c>
      <c r="J6" s="3694">
        <v>43299</v>
      </c>
      <c r="K6" s="3694"/>
      <c r="L6" s="3694" t="s">
        <v>90</v>
      </c>
      <c r="M6" s="3866" t="s">
        <v>138</v>
      </c>
      <c r="N6" s="3694"/>
      <c r="O6" s="3694"/>
      <c r="P6" s="3696"/>
      <c r="Q6" s="3697"/>
      <c r="R6" s="3698"/>
      <c r="S6" s="3698"/>
      <c r="T6" s="3698"/>
      <c r="U6" s="3794"/>
      <c r="V6" s="3699"/>
      <c r="W6" s="3700" t="str">
        <f t="shared" si="0"/>
        <v>Yes</v>
      </c>
      <c r="X6" s="3701" t="s">
        <v>93</v>
      </c>
      <c r="Y6" s="3688" t="s">
        <v>94</v>
      </c>
      <c r="Z6" s="3688"/>
      <c r="AA6" s="5776" t="s">
        <v>139</v>
      </c>
      <c r="AB6" s="5777" t="s">
        <v>140</v>
      </c>
      <c r="AC6" s="3703"/>
      <c r="AD6" s="3704">
        <v>45717</v>
      </c>
      <c r="AE6" s="4089" t="s">
        <v>141</v>
      </c>
      <c r="AF6" s="3705" t="s">
        <v>142</v>
      </c>
      <c r="AG6" s="3706">
        <v>45383</v>
      </c>
      <c r="AH6" s="3706">
        <v>45376</v>
      </c>
      <c r="AI6" s="3706">
        <v>45536</v>
      </c>
      <c r="AJ6" s="3908" t="s">
        <v>143</v>
      </c>
      <c r="AK6" s="3707"/>
      <c r="AL6" s="4295" t="s">
        <v>144</v>
      </c>
      <c r="AM6" s="4086" t="s">
        <v>145</v>
      </c>
      <c r="AN6" s="3706">
        <v>46113</v>
      </c>
      <c r="AO6" s="3706"/>
      <c r="AP6" s="3706"/>
      <c r="AQ6" s="3695"/>
      <c r="AR6" s="3708"/>
      <c r="AS6" s="3709"/>
      <c r="AT6" s="3692"/>
      <c r="AU6" s="3709"/>
      <c r="AV6" s="3709"/>
      <c r="AW6" s="3709"/>
      <c r="AX6" s="3692"/>
      <c r="AY6" s="3710"/>
      <c r="AZ6" s="3709"/>
      <c r="BA6" s="3692"/>
      <c r="BB6" s="3709"/>
      <c r="BC6" s="3709"/>
      <c r="BD6" s="3709"/>
      <c r="BE6" s="3692"/>
      <c r="BF6" s="3692"/>
      <c r="BG6" s="4089" t="s">
        <v>146</v>
      </c>
      <c r="BH6" s="3706">
        <v>46478</v>
      </c>
      <c r="BI6" s="4199"/>
      <c r="BJ6" s="4089">
        <v>46753</v>
      </c>
      <c r="BK6" s="3706">
        <v>46753</v>
      </c>
      <c r="BL6" s="4199"/>
      <c r="BM6" s="4089" t="s">
        <v>147</v>
      </c>
      <c r="BN6" s="3706">
        <v>46935</v>
      </c>
      <c r="BO6" s="3711"/>
      <c r="BP6" s="4182" t="s">
        <v>149</v>
      </c>
      <c r="BQ6" s="3688" t="s">
        <v>150</v>
      </c>
      <c r="BR6" s="3688"/>
      <c r="BS6" s="3716">
        <v>45576</v>
      </c>
      <c r="BT6" s="3716">
        <v>45743</v>
      </c>
      <c r="BU6" s="3716">
        <v>45576</v>
      </c>
      <c r="BV6" s="3716">
        <v>45743</v>
      </c>
      <c r="BW6" s="3716">
        <v>45302</v>
      </c>
      <c r="BX6" s="3716" t="s">
        <v>104</v>
      </c>
      <c r="BY6" s="1409"/>
      <c r="BZ6" s="542"/>
      <c r="CA6" s="12"/>
      <c r="CB6" s="12"/>
      <c r="CC6" s="12"/>
      <c r="CD6" s="18"/>
    </row>
    <row r="7" spans="1:198" ht="45" customHeight="1" x14ac:dyDescent="0.2">
      <c r="A7" s="2724" t="s">
        <v>151</v>
      </c>
      <c r="B7" s="3297"/>
      <c r="C7" s="2151" t="s">
        <v>152</v>
      </c>
      <c r="D7" s="2152" t="s">
        <v>153</v>
      </c>
      <c r="E7" s="7116">
        <v>2131</v>
      </c>
      <c r="F7" s="2154">
        <v>2023</v>
      </c>
      <c r="G7" s="2154">
        <v>2040</v>
      </c>
      <c r="H7" s="2154" t="s">
        <v>89</v>
      </c>
      <c r="I7" s="2181" t="s">
        <v>89</v>
      </c>
      <c r="J7" s="2157" t="s">
        <v>121</v>
      </c>
      <c r="K7" s="2157"/>
      <c r="L7" s="2157" t="s">
        <v>90</v>
      </c>
      <c r="M7" s="2182" t="s">
        <v>154</v>
      </c>
      <c r="N7" s="2157"/>
      <c r="O7" s="2157"/>
      <c r="P7" s="2506">
        <v>45261</v>
      </c>
      <c r="Q7" s="2158">
        <v>45411</v>
      </c>
      <c r="R7" s="2159"/>
      <c r="S7" s="2159"/>
      <c r="T7" s="2159"/>
      <c r="U7" s="3799"/>
      <c r="V7" s="2161"/>
      <c r="W7" s="2162" t="str">
        <f t="shared" si="0"/>
        <v>Yes</v>
      </c>
      <c r="X7" s="2163" t="s">
        <v>93</v>
      </c>
      <c r="Y7" s="2151" t="s">
        <v>94</v>
      </c>
      <c r="Z7" s="2151"/>
      <c r="AA7" s="5775" t="s">
        <v>155</v>
      </c>
      <c r="AB7" s="5775" t="s">
        <v>156</v>
      </c>
      <c r="AC7" s="2925"/>
      <c r="AD7" s="2165">
        <v>45658</v>
      </c>
      <c r="AE7" s="3535" t="s">
        <v>157</v>
      </c>
      <c r="AF7" s="2167" t="s">
        <v>158</v>
      </c>
      <c r="AG7" s="2168">
        <v>43831</v>
      </c>
      <c r="AH7" s="2168">
        <v>44473</v>
      </c>
      <c r="AI7" s="2168">
        <v>44516</v>
      </c>
      <c r="AJ7" s="3011" t="s">
        <v>159</v>
      </c>
      <c r="AK7" s="2169"/>
      <c r="AL7" s="7117"/>
      <c r="AM7" s="7118"/>
      <c r="AN7" s="2168"/>
      <c r="AO7" s="2168"/>
      <c r="AP7" s="2168"/>
      <c r="AQ7" s="2155"/>
      <c r="AR7" s="2170"/>
      <c r="AS7" s="2171"/>
      <c r="AT7" s="2154"/>
      <c r="AU7" s="2171"/>
      <c r="AV7" s="2171"/>
      <c r="AW7" s="2171"/>
      <c r="AX7" s="2154"/>
      <c r="AY7" s="2172"/>
      <c r="AZ7" s="2171"/>
      <c r="BA7" s="2154"/>
      <c r="BB7" s="2171"/>
      <c r="BC7" s="2171"/>
      <c r="BD7" s="2171"/>
      <c r="BE7" s="2154"/>
      <c r="BF7" s="2154"/>
      <c r="BG7" s="4159" t="s">
        <v>160</v>
      </c>
      <c r="BH7" s="2168">
        <v>45231</v>
      </c>
      <c r="BI7" s="2184">
        <v>45261</v>
      </c>
      <c r="BJ7" s="4159">
        <v>45413</v>
      </c>
      <c r="BK7" s="2168">
        <v>45413</v>
      </c>
      <c r="BL7" s="2184">
        <v>45411</v>
      </c>
      <c r="BM7" s="4159">
        <v>46203</v>
      </c>
      <c r="BN7" s="2168">
        <v>46174</v>
      </c>
      <c r="BO7" s="2184"/>
      <c r="BP7" s="5401" t="s">
        <v>162</v>
      </c>
      <c r="BQ7" s="3260" t="s">
        <v>163</v>
      </c>
      <c r="BR7" s="3259"/>
      <c r="BS7" s="2177">
        <v>45960</v>
      </c>
      <c r="BT7" s="2177">
        <v>45743</v>
      </c>
      <c r="BU7" s="2177">
        <v>44825</v>
      </c>
      <c r="BV7" s="2177">
        <v>45743</v>
      </c>
      <c r="BW7" s="2177">
        <v>45868</v>
      </c>
      <c r="BX7" s="2177" t="s">
        <v>164</v>
      </c>
      <c r="BY7" s="2540"/>
      <c r="BZ7" s="2542" t="s">
        <v>165</v>
      </c>
      <c r="CA7" s="12"/>
      <c r="CB7" s="12"/>
      <c r="CC7" s="12"/>
      <c r="CD7" s="18"/>
    </row>
    <row r="8" spans="1:198" ht="45" customHeight="1" x14ac:dyDescent="0.2">
      <c r="A8" s="6773" t="s">
        <v>166</v>
      </c>
      <c r="B8" s="7096"/>
      <c r="C8" s="2465" t="s">
        <v>167</v>
      </c>
      <c r="D8" s="6496" t="s">
        <v>168</v>
      </c>
      <c r="E8" s="7119">
        <v>2354</v>
      </c>
      <c r="F8" s="6477">
        <v>2024</v>
      </c>
      <c r="G8" s="6477">
        <v>2042</v>
      </c>
      <c r="H8" s="6477" t="s">
        <v>89</v>
      </c>
      <c r="I8" s="6497" t="s">
        <v>89</v>
      </c>
      <c r="J8" s="6460">
        <v>43517</v>
      </c>
      <c r="K8" s="6460"/>
      <c r="L8" s="6460" t="s">
        <v>90</v>
      </c>
      <c r="M8" s="6461" t="s">
        <v>169</v>
      </c>
      <c r="N8" s="6460"/>
      <c r="O8" s="6460"/>
      <c r="P8" s="6462"/>
      <c r="Q8" s="6463"/>
      <c r="R8" s="6464"/>
      <c r="S8" s="6464"/>
      <c r="T8" s="6464"/>
      <c r="U8" s="6465"/>
      <c r="V8" s="6466"/>
      <c r="W8" s="6467" t="str">
        <f t="shared" si="0"/>
        <v>Yes</v>
      </c>
      <c r="X8" s="6468" t="s">
        <v>93</v>
      </c>
      <c r="Y8" s="2465" t="s">
        <v>94</v>
      </c>
      <c r="Z8" s="6500"/>
      <c r="AA8" s="6585" t="s">
        <v>170</v>
      </c>
      <c r="AB8" s="6470" t="s">
        <v>171</v>
      </c>
      <c r="AC8" s="6760"/>
      <c r="AD8" s="4850">
        <v>45474</v>
      </c>
      <c r="AE8" s="6472" t="s">
        <v>172</v>
      </c>
      <c r="AF8" s="6473" t="s">
        <v>98</v>
      </c>
      <c r="AG8" s="5496">
        <v>45748</v>
      </c>
      <c r="AH8" s="5496">
        <v>45887</v>
      </c>
      <c r="AI8" s="5496">
        <v>45943</v>
      </c>
      <c r="AJ8" s="6502" t="s">
        <v>173</v>
      </c>
      <c r="AK8" s="6475"/>
      <c r="AL8" s="6479"/>
      <c r="AM8" s="6473"/>
      <c r="AN8" s="5496"/>
      <c r="AO8" s="5496"/>
      <c r="AP8" s="5496"/>
      <c r="AQ8" s="6456"/>
      <c r="AR8" s="6490"/>
      <c r="AS8" s="6479"/>
      <c r="AT8" s="6477"/>
      <c r="AU8" s="6479"/>
      <c r="AV8" s="6479"/>
      <c r="AW8" s="6479"/>
      <c r="AX8" s="6477"/>
      <c r="AY8" s="6492"/>
      <c r="AZ8" s="6479"/>
      <c r="BA8" s="6477"/>
      <c r="BB8" s="6479"/>
      <c r="BC8" s="6479"/>
      <c r="BD8" s="6479"/>
      <c r="BE8" s="6477"/>
      <c r="BF8" s="6477"/>
      <c r="BG8" s="6482" t="s">
        <v>174</v>
      </c>
      <c r="BH8" s="5496">
        <v>46054</v>
      </c>
      <c r="BI8" s="6483"/>
      <c r="BJ8" s="6482" t="s">
        <v>175</v>
      </c>
      <c r="BK8" s="5496">
        <v>46266</v>
      </c>
      <c r="BL8" s="6483"/>
      <c r="BM8" s="6482" t="s">
        <v>176</v>
      </c>
      <c r="BN8" s="5496">
        <v>46478</v>
      </c>
      <c r="BO8" s="6483"/>
      <c r="BP8" s="6484" t="s">
        <v>162</v>
      </c>
      <c r="BQ8" s="2465"/>
      <c r="BR8" s="2465"/>
      <c r="BS8" s="4142">
        <v>46024</v>
      </c>
      <c r="BT8" s="4142">
        <v>45743</v>
      </c>
      <c r="BU8" s="4142">
        <v>45856</v>
      </c>
      <c r="BV8" s="4142">
        <v>45918</v>
      </c>
      <c r="BW8" s="4142">
        <v>45743</v>
      </c>
      <c r="BX8" s="4142" t="s">
        <v>178</v>
      </c>
      <c r="BY8" s="1409"/>
      <c r="BZ8" s="542" t="s">
        <v>105</v>
      </c>
      <c r="CA8" s="12"/>
      <c r="CB8" s="12"/>
      <c r="CC8" s="12"/>
      <c r="CD8" s="18"/>
    </row>
    <row r="9" spans="1:198" ht="45" customHeight="1" x14ac:dyDescent="0.2">
      <c r="A9" s="2657" t="s">
        <v>179</v>
      </c>
      <c r="B9" s="3296"/>
      <c r="C9" s="2275" t="s">
        <v>180</v>
      </c>
      <c r="D9" s="1689" t="s">
        <v>181</v>
      </c>
      <c r="E9" s="7113"/>
      <c r="F9" s="1665"/>
      <c r="G9" s="1665"/>
      <c r="H9" s="1680"/>
      <c r="I9" s="1666"/>
      <c r="J9" s="1667">
        <v>44454</v>
      </c>
      <c r="K9" s="1667" t="s">
        <v>182</v>
      </c>
      <c r="L9" s="1667"/>
      <c r="M9" s="2276"/>
      <c r="N9" s="1667"/>
      <c r="O9" s="1667"/>
      <c r="P9" s="1667">
        <v>43041</v>
      </c>
      <c r="Q9" s="1705">
        <v>43159</v>
      </c>
      <c r="R9" s="2267">
        <v>44427</v>
      </c>
      <c r="S9" s="1669"/>
      <c r="T9" s="1669"/>
      <c r="U9" s="3793"/>
      <c r="V9" s="1671"/>
      <c r="W9" s="1695" t="str">
        <f t="shared" si="0"/>
        <v>Yes</v>
      </c>
      <c r="X9" s="1672" t="s">
        <v>93</v>
      </c>
      <c r="Y9" s="1376" t="s">
        <v>94</v>
      </c>
      <c r="Z9" s="1376"/>
      <c r="AA9" s="5773" t="s">
        <v>183</v>
      </c>
      <c r="AB9" s="5773" t="s">
        <v>184</v>
      </c>
      <c r="AC9" s="2314" t="s">
        <v>185</v>
      </c>
      <c r="AD9" s="1682">
        <v>43101</v>
      </c>
      <c r="AE9" s="4147" t="s">
        <v>186</v>
      </c>
      <c r="AF9" s="1676"/>
      <c r="AG9" s="1674">
        <v>42309</v>
      </c>
      <c r="AH9" s="1674"/>
      <c r="AI9" s="1674"/>
      <c r="AJ9" s="3006"/>
      <c r="AK9" s="1677"/>
      <c r="AL9" s="1679" t="s">
        <v>187</v>
      </c>
      <c r="AM9" s="1676"/>
      <c r="AN9" s="1674">
        <v>42583</v>
      </c>
      <c r="AO9" s="1674"/>
      <c r="AP9" s="1674"/>
      <c r="AQ9" s="1666"/>
      <c r="AR9" s="1697"/>
      <c r="AS9" s="1679"/>
      <c r="AT9" s="1680"/>
      <c r="AU9" s="1679"/>
      <c r="AV9" s="1679"/>
      <c r="AW9" s="1679"/>
      <c r="AX9" s="1680"/>
      <c r="AY9" s="1698"/>
      <c r="AZ9" s="1679"/>
      <c r="BA9" s="1680"/>
      <c r="BB9" s="1679"/>
      <c r="BC9" s="1679"/>
      <c r="BD9" s="1679"/>
      <c r="BE9" s="1680"/>
      <c r="BF9" s="1680"/>
      <c r="BG9" s="4158" t="s">
        <v>188</v>
      </c>
      <c r="BH9" s="1674">
        <v>43040</v>
      </c>
      <c r="BI9" s="1683">
        <f>P9</f>
        <v>43041</v>
      </c>
      <c r="BJ9" s="4158">
        <v>43132</v>
      </c>
      <c r="BK9" s="1674">
        <v>43132</v>
      </c>
      <c r="BL9" s="1683">
        <f>Q9</f>
        <v>43159</v>
      </c>
      <c r="BM9" s="4158">
        <v>43466</v>
      </c>
      <c r="BN9" s="1674">
        <v>43466</v>
      </c>
      <c r="BO9" s="2277">
        <v>44440</v>
      </c>
      <c r="BP9" s="4183"/>
      <c r="BQ9" s="1703"/>
      <c r="BR9" s="1376"/>
      <c r="BS9" s="1684">
        <v>43676</v>
      </c>
      <c r="BT9" s="1684"/>
      <c r="BU9" s="1684"/>
      <c r="BV9" s="1684"/>
      <c r="BW9" s="1684">
        <v>44461</v>
      </c>
      <c r="BX9" s="2319" t="s">
        <v>117</v>
      </c>
      <c r="BY9" s="1684"/>
      <c r="BZ9" s="1703"/>
      <c r="CA9" s="12"/>
      <c r="CB9" s="12"/>
      <c r="CC9" s="12"/>
      <c r="CD9" s="18"/>
    </row>
    <row r="10" spans="1:198" ht="45" customHeight="1" x14ac:dyDescent="0.2">
      <c r="A10" s="4943" t="s">
        <v>190</v>
      </c>
      <c r="B10" s="4962"/>
      <c r="C10" s="3688" t="s">
        <v>191</v>
      </c>
      <c r="D10" s="3689" t="s">
        <v>192</v>
      </c>
      <c r="E10" s="3859" t="s">
        <v>193</v>
      </c>
      <c r="F10" s="3695"/>
      <c r="G10" s="3695"/>
      <c r="H10" s="3692" t="s">
        <v>89</v>
      </c>
      <c r="I10" s="3693" t="s">
        <v>194</v>
      </c>
      <c r="J10" s="3694">
        <v>45251</v>
      </c>
      <c r="K10" s="3694">
        <v>41695</v>
      </c>
      <c r="L10" s="3694"/>
      <c r="M10" s="3866"/>
      <c r="N10" s="3694"/>
      <c r="O10" s="3694"/>
      <c r="P10" s="3696"/>
      <c r="Q10" s="3697"/>
      <c r="R10" s="3698"/>
      <c r="S10" s="3698"/>
      <c r="T10" s="3698"/>
      <c r="U10" s="3794"/>
      <c r="V10" s="3699"/>
      <c r="W10" s="3700" t="str">
        <f t="shared" si="0"/>
        <v>Yes</v>
      </c>
      <c r="X10" s="3701" t="s">
        <v>93</v>
      </c>
      <c r="Y10" s="3688" t="s">
        <v>94</v>
      </c>
      <c r="Z10" s="3695"/>
      <c r="AA10" s="5776" t="s">
        <v>195</v>
      </c>
      <c r="AB10" s="5776" t="s">
        <v>196</v>
      </c>
      <c r="AC10" s="3724"/>
      <c r="AD10" s="3704">
        <v>45717</v>
      </c>
      <c r="AE10" s="4145" t="s">
        <v>197</v>
      </c>
      <c r="AF10" s="3705" t="s">
        <v>198</v>
      </c>
      <c r="AG10" s="3706">
        <v>46235</v>
      </c>
      <c r="AH10" s="3706"/>
      <c r="AI10" s="3706"/>
      <c r="AJ10" s="3713"/>
      <c r="AK10" s="4216"/>
      <c r="AL10" s="4151"/>
      <c r="AM10" s="3715"/>
      <c r="AN10" s="3706"/>
      <c r="AO10" s="3706"/>
      <c r="AP10" s="3706"/>
      <c r="AQ10" s="3695"/>
      <c r="AR10" s="3707"/>
      <c r="AS10" s="3709"/>
      <c r="AT10" s="3692"/>
      <c r="AU10" s="3709"/>
      <c r="AV10" s="3709"/>
      <c r="AW10" s="3709"/>
      <c r="AX10" s="3692"/>
      <c r="AY10" s="3710"/>
      <c r="AZ10" s="3709"/>
      <c r="BA10" s="3692"/>
      <c r="BB10" s="3709"/>
      <c r="BC10" s="3709"/>
      <c r="BD10" s="3709"/>
      <c r="BE10" s="3692"/>
      <c r="BF10" s="3692"/>
      <c r="BG10" s="4089" t="s">
        <v>199</v>
      </c>
      <c r="BH10" s="3706">
        <v>46753</v>
      </c>
      <c r="BI10" s="3711"/>
      <c r="BJ10" s="4089">
        <v>46905</v>
      </c>
      <c r="BK10" s="3706">
        <v>46905</v>
      </c>
      <c r="BL10" s="3711"/>
      <c r="BM10" s="4089">
        <v>47209</v>
      </c>
      <c r="BN10" s="3706">
        <v>47209</v>
      </c>
      <c r="BO10" s="3711"/>
      <c r="BP10" s="4193" t="s">
        <v>201</v>
      </c>
      <c r="BQ10" s="3870"/>
      <c r="BR10" s="3870"/>
      <c r="BS10" s="3716">
        <v>45960</v>
      </c>
      <c r="BT10" s="3716">
        <v>45743</v>
      </c>
      <c r="BU10" s="3716"/>
      <c r="BV10" s="3716">
        <v>45743</v>
      </c>
      <c r="BW10" s="3716">
        <v>45932</v>
      </c>
      <c r="BX10" s="3716" t="s">
        <v>104</v>
      </c>
      <c r="BY10" s="2149"/>
      <c r="BZ10" s="2120" t="s">
        <v>202</v>
      </c>
      <c r="CA10" s="12"/>
      <c r="CB10" s="12"/>
      <c r="CC10" s="12"/>
      <c r="CD10" s="18" t="s">
        <v>93</v>
      </c>
    </row>
    <row r="11" spans="1:198" ht="45" customHeight="1" x14ac:dyDescent="0.2">
      <c r="A11" s="4943" t="s">
        <v>203</v>
      </c>
      <c r="B11" s="4962"/>
      <c r="C11" s="3688" t="s">
        <v>204</v>
      </c>
      <c r="D11" s="3689" t="s">
        <v>205</v>
      </c>
      <c r="E11" s="3690"/>
      <c r="F11" s="3691"/>
      <c r="G11" s="3691"/>
      <c r="H11" s="3692" t="s">
        <v>89</v>
      </c>
      <c r="I11" s="3693" t="s">
        <v>89</v>
      </c>
      <c r="J11" s="3694">
        <v>45553</v>
      </c>
      <c r="K11" s="3694">
        <v>40380</v>
      </c>
      <c r="L11" s="3694" t="s">
        <v>90</v>
      </c>
      <c r="M11" s="3866" t="s">
        <v>206</v>
      </c>
      <c r="N11" s="3694"/>
      <c r="O11" s="3694"/>
      <c r="P11" s="3696"/>
      <c r="Q11" s="3697"/>
      <c r="R11" s="3698"/>
      <c r="S11" s="3698"/>
      <c r="T11" s="3698"/>
      <c r="U11" s="3794"/>
      <c r="V11" s="3699"/>
      <c r="W11" s="3700" t="str">
        <f t="shared" si="0"/>
        <v>Yes</v>
      </c>
      <c r="X11" s="3701" t="s">
        <v>93</v>
      </c>
      <c r="Y11" s="3688" t="s">
        <v>94</v>
      </c>
      <c r="Z11" s="3688"/>
      <c r="AA11" s="5776" t="s">
        <v>207</v>
      </c>
      <c r="AB11" s="5776" t="s">
        <v>208</v>
      </c>
      <c r="AC11" s="3702"/>
      <c r="AD11" s="3704">
        <v>45689</v>
      </c>
      <c r="AE11" s="4203" t="s">
        <v>209</v>
      </c>
      <c r="AF11" s="3705" t="s">
        <v>210</v>
      </c>
      <c r="AG11" s="3728" t="s">
        <v>209</v>
      </c>
      <c r="AH11" s="3706"/>
      <c r="AI11" s="3706"/>
      <c r="AJ11" s="3908"/>
      <c r="AK11" s="3707"/>
      <c r="AL11" s="4111"/>
      <c r="AM11" s="4086"/>
      <c r="AN11" s="3706"/>
      <c r="AO11" s="3706"/>
      <c r="AP11" s="3706"/>
      <c r="AQ11" s="4087"/>
      <c r="AR11" s="4273"/>
      <c r="AS11" s="3709"/>
      <c r="AT11" s="3692"/>
      <c r="AU11" s="3709"/>
      <c r="AV11" s="3709"/>
      <c r="AW11" s="3709"/>
      <c r="AX11" s="3692"/>
      <c r="AY11" s="3710"/>
      <c r="AZ11" s="3709"/>
      <c r="BA11" s="3692"/>
      <c r="BB11" s="3709"/>
      <c r="BC11" s="3709"/>
      <c r="BD11" s="3709"/>
      <c r="BE11" s="3692"/>
      <c r="BF11" s="3692"/>
      <c r="BG11" s="4089">
        <v>46935</v>
      </c>
      <c r="BH11" s="3728">
        <v>46935</v>
      </c>
      <c r="BI11" s="4849"/>
      <c r="BJ11" s="4089">
        <v>47119</v>
      </c>
      <c r="BK11" s="3728">
        <v>47119</v>
      </c>
      <c r="BL11" s="3711"/>
      <c r="BM11" s="4089">
        <v>47453</v>
      </c>
      <c r="BN11" s="3728">
        <v>47453</v>
      </c>
      <c r="BO11" s="3711"/>
      <c r="BP11" s="4182" t="s">
        <v>162</v>
      </c>
      <c r="BQ11" s="3688"/>
      <c r="BR11" s="3688"/>
      <c r="BS11" s="3716">
        <v>45961</v>
      </c>
      <c r="BT11" s="3716">
        <v>45743</v>
      </c>
      <c r="BU11" s="3716">
        <v>44267</v>
      </c>
      <c r="BV11" s="3716">
        <v>45743</v>
      </c>
      <c r="BW11" s="3716">
        <v>45700</v>
      </c>
      <c r="BX11" s="3716" t="s">
        <v>104</v>
      </c>
      <c r="BY11" s="2177"/>
      <c r="BZ11" s="2151" t="s">
        <v>212</v>
      </c>
      <c r="CA11" s="12"/>
      <c r="CB11" s="12"/>
      <c r="CC11" s="12"/>
      <c r="CD11" s="18"/>
    </row>
    <row r="12" spans="1:198" ht="45" customHeight="1" x14ac:dyDescent="0.2">
      <c r="A12" s="4943" t="s">
        <v>213</v>
      </c>
      <c r="B12" s="4962"/>
      <c r="C12" s="3688" t="s">
        <v>214</v>
      </c>
      <c r="D12" s="3689" t="s">
        <v>215</v>
      </c>
      <c r="E12" s="3690"/>
      <c r="F12" s="3695"/>
      <c r="G12" s="3695"/>
      <c r="H12" s="3692" t="s">
        <v>89</v>
      </c>
      <c r="I12" s="3693" t="s">
        <v>89</v>
      </c>
      <c r="J12" s="3694">
        <v>45720</v>
      </c>
      <c r="K12" s="3694">
        <v>41163</v>
      </c>
      <c r="L12" s="3694"/>
      <c r="M12" s="3866"/>
      <c r="N12" s="3694"/>
      <c r="O12" s="3694"/>
      <c r="P12" s="3696"/>
      <c r="Q12" s="3697"/>
      <c r="R12" s="3698"/>
      <c r="S12" s="3698"/>
      <c r="T12" s="3698"/>
      <c r="U12" s="3794"/>
      <c r="V12" s="3699"/>
      <c r="W12" s="3700" t="str">
        <f t="shared" si="0"/>
        <v>Yes</v>
      </c>
      <c r="X12" s="3701" t="s">
        <v>93</v>
      </c>
      <c r="Y12" s="3688" t="s">
        <v>94</v>
      </c>
      <c r="Z12" s="3688"/>
      <c r="AA12" s="5776" t="s">
        <v>216</v>
      </c>
      <c r="AB12" s="5776" t="s">
        <v>217</v>
      </c>
      <c r="AC12" s="3702" t="s">
        <v>218</v>
      </c>
      <c r="AD12" s="3704">
        <v>45689</v>
      </c>
      <c r="AE12" s="4145">
        <v>46174</v>
      </c>
      <c r="AF12" s="3705" t="s">
        <v>210</v>
      </c>
      <c r="AG12" s="3706">
        <v>46174</v>
      </c>
      <c r="AH12" s="3706"/>
      <c r="AI12" s="3706"/>
      <c r="AJ12" s="3713"/>
      <c r="AK12" s="3707"/>
      <c r="AL12" s="3909">
        <v>46388</v>
      </c>
      <c r="AM12" s="3714" t="s">
        <v>219</v>
      </c>
      <c r="AN12" s="3706">
        <v>46388</v>
      </c>
      <c r="AO12" s="3706"/>
      <c r="AP12" s="3706"/>
      <c r="AQ12" s="3695"/>
      <c r="AR12" s="3708"/>
      <c r="AS12" s="3709"/>
      <c r="AT12" s="3692"/>
      <c r="AU12" s="3709"/>
      <c r="AV12" s="3709"/>
      <c r="AW12" s="3709"/>
      <c r="AX12" s="3692"/>
      <c r="AY12" s="3710"/>
      <c r="AZ12" s="3709"/>
      <c r="BA12" s="3692"/>
      <c r="BB12" s="3709"/>
      <c r="BC12" s="3709"/>
      <c r="BD12" s="3709"/>
      <c r="BE12" s="3692"/>
      <c r="BF12" s="3692"/>
      <c r="BG12" s="4089">
        <v>46569</v>
      </c>
      <c r="BH12" s="3706">
        <v>46569</v>
      </c>
      <c r="BI12" s="3711"/>
      <c r="BJ12" s="4089">
        <v>46874</v>
      </c>
      <c r="BK12" s="3706">
        <v>46874</v>
      </c>
      <c r="BL12" s="3711"/>
      <c r="BM12" s="4089">
        <v>47058</v>
      </c>
      <c r="BN12" s="3706">
        <v>47058</v>
      </c>
      <c r="BO12" s="3711"/>
      <c r="BP12" s="4182" t="s">
        <v>221</v>
      </c>
      <c r="BQ12" s="3712"/>
      <c r="BR12" s="3688"/>
      <c r="BS12" s="3716">
        <v>45961</v>
      </c>
      <c r="BT12" s="3716">
        <v>45744</v>
      </c>
      <c r="BU12" s="3716">
        <v>44463</v>
      </c>
      <c r="BV12" s="3716">
        <v>45744</v>
      </c>
      <c r="BW12" s="3716">
        <v>45744</v>
      </c>
      <c r="BX12" s="3716" t="s">
        <v>104</v>
      </c>
      <c r="BY12" s="2177"/>
      <c r="BZ12" s="2151" t="s">
        <v>222</v>
      </c>
      <c r="CA12" s="12"/>
      <c r="CB12" s="12"/>
      <c r="CC12" s="12"/>
      <c r="CD12" s="18"/>
    </row>
    <row r="13" spans="1:198" ht="45" customHeight="1" x14ac:dyDescent="0.2">
      <c r="A13" s="4943" t="s">
        <v>223</v>
      </c>
      <c r="B13" s="4962"/>
      <c r="C13" s="3688" t="s">
        <v>224</v>
      </c>
      <c r="D13" s="3689" t="s">
        <v>225</v>
      </c>
      <c r="E13" s="3690" t="s">
        <v>226</v>
      </c>
      <c r="F13" s="3691"/>
      <c r="G13" s="3691"/>
      <c r="H13" s="3692"/>
      <c r="I13" s="3693"/>
      <c r="J13" s="3694">
        <v>43468</v>
      </c>
      <c r="K13" s="3694"/>
      <c r="L13" s="1389"/>
      <c r="M13" s="2002"/>
      <c r="N13" s="1389"/>
      <c r="O13" s="3694"/>
      <c r="P13" s="3696"/>
      <c r="Q13" s="3697"/>
      <c r="R13" s="3698"/>
      <c r="S13" s="3698"/>
      <c r="T13" s="3698"/>
      <c r="U13" s="3794">
        <v>44889</v>
      </c>
      <c r="V13" s="3699" t="s">
        <v>227</v>
      </c>
      <c r="W13" s="3700" t="b">
        <f t="shared" si="0"/>
        <v>0</v>
      </c>
      <c r="X13" s="3701" t="s">
        <v>228</v>
      </c>
      <c r="Y13" s="3688" t="s">
        <v>229</v>
      </c>
      <c r="Z13" s="3688"/>
      <c r="AA13" s="5780"/>
      <c r="AB13" s="5776"/>
      <c r="AC13" s="3719"/>
      <c r="AD13" s="3704"/>
      <c r="AE13" s="4145"/>
      <c r="AF13" s="3705"/>
      <c r="AG13" s="3706"/>
      <c r="AH13" s="3706"/>
      <c r="AI13" s="3706"/>
      <c r="AJ13" s="3713"/>
      <c r="AK13" s="3707"/>
      <c r="AL13" s="3709"/>
      <c r="AM13" s="3705"/>
      <c r="AN13" s="3706"/>
      <c r="AO13" s="3706"/>
      <c r="AP13" s="3706"/>
      <c r="AQ13" s="3695"/>
      <c r="AR13" s="3708"/>
      <c r="AS13" s="3709"/>
      <c r="AT13" s="3692"/>
      <c r="AU13" s="3706"/>
      <c r="AV13" s="3709"/>
      <c r="AW13" s="3709"/>
      <c r="AX13" s="3692"/>
      <c r="AY13" s="3710"/>
      <c r="AZ13" s="3709"/>
      <c r="BA13" s="3692"/>
      <c r="BB13" s="3709"/>
      <c r="BC13" s="3709"/>
      <c r="BD13" s="3709"/>
      <c r="BE13" s="3692"/>
      <c r="BF13" s="3692"/>
      <c r="BG13" s="4089"/>
      <c r="BH13" s="3706"/>
      <c r="BI13" s="3711"/>
      <c r="BJ13" s="4089"/>
      <c r="BK13" s="3706"/>
      <c r="BL13" s="3711"/>
      <c r="BM13" s="4089"/>
      <c r="BN13" s="3706"/>
      <c r="BO13" s="3711"/>
      <c r="BP13" s="5393" t="s">
        <v>231</v>
      </c>
      <c r="BQ13" s="3688" t="s">
        <v>232</v>
      </c>
      <c r="BR13" s="540"/>
      <c r="BS13" s="3716" t="s">
        <v>233</v>
      </c>
      <c r="BT13" s="3716"/>
      <c r="BU13" s="3716"/>
      <c r="BV13" s="3716"/>
      <c r="BW13" s="3716">
        <v>44648</v>
      </c>
      <c r="BX13" s="3716" t="s">
        <v>104</v>
      </c>
      <c r="BY13" s="1409"/>
      <c r="BZ13" s="542"/>
      <c r="CA13" s="12"/>
      <c r="CB13" s="12"/>
      <c r="CC13" s="12"/>
      <c r="CD13" s="18"/>
    </row>
    <row r="14" spans="1:198" ht="45" customHeight="1" x14ac:dyDescent="0.2">
      <c r="A14" s="2657" t="s">
        <v>234</v>
      </c>
      <c r="B14" s="3205"/>
      <c r="C14" s="2275" t="s">
        <v>235</v>
      </c>
      <c r="D14" s="1689" t="s">
        <v>236</v>
      </c>
      <c r="E14" s="7113"/>
      <c r="F14" s="1665"/>
      <c r="G14" s="1665"/>
      <c r="H14" s="1680"/>
      <c r="I14" s="1691"/>
      <c r="J14" s="1668">
        <v>43620</v>
      </c>
      <c r="K14" s="1668"/>
      <c r="L14" s="1668"/>
      <c r="M14" s="2266"/>
      <c r="N14" s="1668"/>
      <c r="O14" s="1668"/>
      <c r="P14" s="1667"/>
      <c r="Q14" s="1705"/>
      <c r="R14" s="1669"/>
      <c r="S14" s="1669"/>
      <c r="T14" s="1669"/>
      <c r="U14" s="3793"/>
      <c r="V14" s="1671"/>
      <c r="W14" s="1695" t="b">
        <f t="shared" si="0"/>
        <v>0</v>
      </c>
      <c r="X14" s="1672" t="s">
        <v>237</v>
      </c>
      <c r="Y14" s="1376" t="s">
        <v>94</v>
      </c>
      <c r="Z14" s="2312"/>
      <c r="AA14" s="5772" t="s">
        <v>238</v>
      </c>
      <c r="AB14" s="5772" t="s">
        <v>239</v>
      </c>
      <c r="AC14" s="2314" t="s">
        <v>240</v>
      </c>
      <c r="AD14" s="1682">
        <v>43497</v>
      </c>
      <c r="AE14" s="4147"/>
      <c r="AF14" s="1676"/>
      <c r="AG14" s="1674"/>
      <c r="AH14" s="1674"/>
      <c r="AI14" s="1674"/>
      <c r="AJ14" s="3006"/>
      <c r="AK14" s="1677"/>
      <c r="AL14" s="1679"/>
      <c r="AM14" s="1676"/>
      <c r="AN14" s="1674"/>
      <c r="AO14" s="1674"/>
      <c r="AP14" s="1674"/>
      <c r="AQ14" s="1666"/>
      <c r="AR14" s="1697"/>
      <c r="AS14" s="1679"/>
      <c r="AT14" s="1676"/>
      <c r="AU14" s="1679"/>
      <c r="AV14" s="1679"/>
      <c r="AW14" s="1679"/>
      <c r="AX14" s="1680"/>
      <c r="AY14" s="1698"/>
      <c r="AZ14" s="1679"/>
      <c r="BA14" s="1680"/>
      <c r="BB14" s="1679"/>
      <c r="BC14" s="1679"/>
      <c r="BD14" s="1679"/>
      <c r="BE14" s="1680"/>
      <c r="BF14" s="1680"/>
      <c r="BG14" s="4158"/>
      <c r="BH14" s="1674"/>
      <c r="BI14" s="1683"/>
      <c r="BJ14" s="4158"/>
      <c r="BK14" s="1674"/>
      <c r="BL14" s="1683"/>
      <c r="BM14" s="4158"/>
      <c r="BN14" s="1674"/>
      <c r="BO14" s="1683"/>
      <c r="BP14" s="4184"/>
      <c r="BQ14" s="2300"/>
      <c r="BR14" s="1376"/>
      <c r="BS14" s="1684">
        <v>45013</v>
      </c>
      <c r="BT14" s="1684"/>
      <c r="BU14" s="1684">
        <v>45013</v>
      </c>
      <c r="BV14" s="1684"/>
      <c r="BW14" s="1684"/>
      <c r="BX14" s="2319" t="s">
        <v>117</v>
      </c>
      <c r="BY14" s="1684"/>
      <c r="BZ14" s="1376"/>
      <c r="CA14" s="12"/>
      <c r="CB14" s="12"/>
      <c r="CC14" s="12"/>
      <c r="CD14" s="18"/>
    </row>
    <row r="15" spans="1:198" ht="45" customHeight="1" x14ac:dyDescent="0.2">
      <c r="A15" s="6773" t="s">
        <v>242</v>
      </c>
      <c r="B15" s="7096"/>
      <c r="C15" s="2265" t="s">
        <v>243</v>
      </c>
      <c r="D15" s="2465" t="s">
        <v>244</v>
      </c>
      <c r="E15" s="6634">
        <v>2299</v>
      </c>
      <c r="F15" s="6456">
        <v>2023</v>
      </c>
      <c r="G15" s="6456">
        <v>2043</v>
      </c>
      <c r="H15" s="6457" t="s">
        <v>89</v>
      </c>
      <c r="I15" s="6456" t="s">
        <v>89</v>
      </c>
      <c r="J15" s="6462" t="s">
        <v>121</v>
      </c>
      <c r="K15" s="6460"/>
      <c r="L15" s="6460" t="s">
        <v>93</v>
      </c>
      <c r="M15" s="6461" t="s">
        <v>245</v>
      </c>
      <c r="N15" s="6460"/>
      <c r="O15" s="6460"/>
      <c r="P15" s="6462"/>
      <c r="Q15" s="6463"/>
      <c r="R15" s="6464"/>
      <c r="S15" s="6464"/>
      <c r="T15" s="6464"/>
      <c r="U15" s="6465"/>
      <c r="V15" s="6466"/>
      <c r="W15" s="6467" t="str">
        <f t="shared" si="0"/>
        <v>Yes</v>
      </c>
      <c r="X15" s="6468" t="s">
        <v>93</v>
      </c>
      <c r="Y15" s="2465" t="s">
        <v>94</v>
      </c>
      <c r="Z15" s="2465"/>
      <c r="AA15" s="6470" t="s">
        <v>246</v>
      </c>
      <c r="AB15" s="6470" t="s">
        <v>247</v>
      </c>
      <c r="AC15" s="6471"/>
      <c r="AD15" s="5496">
        <v>45931</v>
      </c>
      <c r="AE15" s="6472" t="s">
        <v>248</v>
      </c>
      <c r="AF15" s="6473" t="s">
        <v>249</v>
      </c>
      <c r="AG15" s="5496">
        <v>45047</v>
      </c>
      <c r="AH15" s="5496">
        <v>45104</v>
      </c>
      <c r="AI15" s="5496">
        <v>45174</v>
      </c>
      <c r="AJ15" s="6474" t="s">
        <v>250</v>
      </c>
      <c r="AK15" s="6475" t="s">
        <v>251</v>
      </c>
      <c r="AL15" s="6479" t="s">
        <v>252</v>
      </c>
      <c r="AM15" s="6473" t="s">
        <v>253</v>
      </c>
      <c r="AN15" s="5496">
        <v>45658</v>
      </c>
      <c r="AO15" s="5496">
        <v>45597</v>
      </c>
      <c r="AP15" s="5496">
        <v>45658</v>
      </c>
      <c r="AQ15" s="6476" t="s">
        <v>250</v>
      </c>
      <c r="AR15" s="6490"/>
      <c r="AS15" s="6479">
        <v>45689</v>
      </c>
      <c r="AT15" s="6477" t="s">
        <v>254</v>
      </c>
      <c r="AU15" s="6479">
        <v>45748</v>
      </c>
      <c r="AV15" s="6479">
        <v>45719</v>
      </c>
      <c r="AW15" s="6479">
        <v>45761</v>
      </c>
      <c r="AX15" s="6552" t="s">
        <v>251</v>
      </c>
      <c r="AY15" s="6492"/>
      <c r="AZ15" s="6479" t="s">
        <v>255</v>
      </c>
      <c r="BA15" s="6477" t="s">
        <v>256</v>
      </c>
      <c r="BB15" s="6479">
        <v>45962</v>
      </c>
      <c r="BC15" s="6479">
        <v>45989</v>
      </c>
      <c r="BD15" s="6479">
        <v>46038</v>
      </c>
      <c r="BE15" s="6498" t="s">
        <v>250</v>
      </c>
      <c r="BF15" s="6477"/>
      <c r="BG15" s="6482" t="s">
        <v>257</v>
      </c>
      <c r="BH15" s="5496">
        <v>46023</v>
      </c>
      <c r="BI15" s="6483"/>
      <c r="BJ15" s="6482" t="s">
        <v>258</v>
      </c>
      <c r="BK15" s="5496">
        <v>46113</v>
      </c>
      <c r="BL15" s="6483"/>
      <c r="BM15" s="6482" t="s">
        <v>259</v>
      </c>
      <c r="BN15" s="5496">
        <v>46296</v>
      </c>
      <c r="BO15" s="6483"/>
      <c r="BP15" s="6484" t="s">
        <v>261</v>
      </c>
      <c r="BQ15" s="6495"/>
      <c r="BR15" s="2465"/>
      <c r="BS15" s="4142">
        <v>46024</v>
      </c>
      <c r="BT15" s="4142">
        <v>45960</v>
      </c>
      <c r="BU15" s="4142">
        <v>45121</v>
      </c>
      <c r="BV15" s="4142">
        <v>45996</v>
      </c>
      <c r="BW15" s="4142">
        <v>45996</v>
      </c>
      <c r="BX15" s="4142" t="s">
        <v>262</v>
      </c>
      <c r="BY15" s="1409"/>
      <c r="BZ15" s="540" t="s">
        <v>105</v>
      </c>
      <c r="CA15" s="12"/>
      <c r="CB15" s="12"/>
      <c r="CC15" s="12"/>
      <c r="CD15" s="18"/>
    </row>
    <row r="16" spans="1:198" ht="45" customHeight="1" x14ac:dyDescent="0.2">
      <c r="A16" s="6773" t="s">
        <v>263</v>
      </c>
      <c r="B16" s="7096"/>
      <c r="C16" s="2265" t="s">
        <v>264</v>
      </c>
      <c r="D16" s="6496" t="s">
        <v>265</v>
      </c>
      <c r="E16" s="7119">
        <v>2327</v>
      </c>
      <c r="F16" s="6457" t="s">
        <v>91</v>
      </c>
      <c r="G16" s="6457" t="s">
        <v>266</v>
      </c>
      <c r="H16" s="6477" t="s">
        <v>89</v>
      </c>
      <c r="I16" s="6497" t="s">
        <v>89</v>
      </c>
      <c r="J16" s="6460">
        <v>42516</v>
      </c>
      <c r="K16" s="6460"/>
      <c r="L16" s="6460" t="s">
        <v>90</v>
      </c>
      <c r="M16" s="6461" t="s">
        <v>169</v>
      </c>
      <c r="N16" s="6460"/>
      <c r="O16" s="6460"/>
      <c r="P16" s="6462"/>
      <c r="Q16" s="6463"/>
      <c r="R16" s="6464"/>
      <c r="S16" s="6464"/>
      <c r="T16" s="6464"/>
      <c r="U16" s="6465"/>
      <c r="V16" s="6466"/>
      <c r="W16" s="6467" t="str">
        <f t="shared" si="0"/>
        <v>Yes</v>
      </c>
      <c r="X16" s="6468" t="s">
        <v>93</v>
      </c>
      <c r="Y16" s="2465" t="s">
        <v>267</v>
      </c>
      <c r="Z16" s="2465"/>
      <c r="AA16" s="6470" t="s">
        <v>268</v>
      </c>
      <c r="AB16" s="6470" t="s">
        <v>268</v>
      </c>
      <c r="AC16" s="6471"/>
      <c r="AD16" s="6598">
        <v>45689</v>
      </c>
      <c r="AE16" s="7120" t="s">
        <v>269</v>
      </c>
      <c r="AF16" s="7121" t="s">
        <v>270</v>
      </c>
      <c r="AG16" s="5496">
        <v>45292</v>
      </c>
      <c r="AH16" s="6532">
        <v>45313</v>
      </c>
      <c r="AI16" s="6532">
        <v>45355</v>
      </c>
      <c r="AJ16" s="6476" t="s">
        <v>271</v>
      </c>
      <c r="AK16" s="6544"/>
      <c r="AL16" s="6472" t="s">
        <v>272</v>
      </c>
      <c r="AM16" s="6473" t="s">
        <v>273</v>
      </c>
      <c r="AN16" s="5496">
        <v>45931</v>
      </c>
      <c r="AO16" s="5496"/>
      <c r="AP16" s="5496"/>
      <c r="AQ16" s="6456"/>
      <c r="AR16" s="6490"/>
      <c r="AS16" s="6479"/>
      <c r="AT16" s="6477"/>
      <c r="AU16" s="6479"/>
      <c r="AV16" s="6479"/>
      <c r="AW16" s="6479"/>
      <c r="AX16" s="6477"/>
      <c r="AY16" s="6492"/>
      <c r="AZ16" s="6479"/>
      <c r="BA16" s="6477"/>
      <c r="BB16" s="6479"/>
      <c r="BC16" s="6479"/>
      <c r="BD16" s="6479"/>
      <c r="BE16" s="6477"/>
      <c r="BF16" s="6477"/>
      <c r="BG16" s="6482" t="s">
        <v>274</v>
      </c>
      <c r="BH16" s="5496">
        <v>46204</v>
      </c>
      <c r="BI16" s="6483"/>
      <c r="BJ16" s="6482" t="s">
        <v>275</v>
      </c>
      <c r="BK16" s="5496">
        <v>46357</v>
      </c>
      <c r="BL16" s="6483"/>
      <c r="BM16" s="6482" t="s">
        <v>276</v>
      </c>
      <c r="BN16" s="5496">
        <v>46753</v>
      </c>
      <c r="BO16" s="6483"/>
      <c r="BP16" s="6484" t="s">
        <v>221</v>
      </c>
      <c r="BQ16" s="6495"/>
      <c r="BR16" s="4142">
        <v>45589</v>
      </c>
      <c r="BS16" s="4142">
        <v>46297</v>
      </c>
      <c r="BT16" s="4142">
        <v>45743</v>
      </c>
      <c r="BU16" s="4142">
        <v>45298</v>
      </c>
      <c r="BV16" s="4142">
        <v>45743</v>
      </c>
      <c r="BW16" s="4142">
        <v>45744</v>
      </c>
      <c r="BX16" s="4142" t="s">
        <v>262</v>
      </c>
      <c r="BY16" s="1409"/>
      <c r="BZ16" s="540" t="s">
        <v>105</v>
      </c>
      <c r="CA16" s="12"/>
      <c r="CB16" s="12"/>
      <c r="CC16" s="12"/>
      <c r="CD16" s="18"/>
    </row>
    <row r="17" spans="1:82" ht="45" customHeight="1" x14ac:dyDescent="0.2">
      <c r="A17" s="4943" t="s">
        <v>278</v>
      </c>
      <c r="B17" s="4962"/>
      <c r="C17" s="3688" t="s">
        <v>279</v>
      </c>
      <c r="D17" s="3688" t="s">
        <v>280</v>
      </c>
      <c r="E17" s="3690" t="s">
        <v>114</v>
      </c>
      <c r="F17" s="3691" t="s">
        <v>209</v>
      </c>
      <c r="G17" s="3691" t="s">
        <v>281</v>
      </c>
      <c r="H17" s="3695" t="s">
        <v>89</v>
      </c>
      <c r="I17" s="3695" t="s">
        <v>89</v>
      </c>
      <c r="J17" s="3696">
        <v>45441</v>
      </c>
      <c r="K17" s="3696">
        <v>40899</v>
      </c>
      <c r="L17" s="3696"/>
      <c r="M17" s="3735"/>
      <c r="N17" s="3696"/>
      <c r="O17" s="3696"/>
      <c r="P17" s="3696"/>
      <c r="Q17" s="3697"/>
      <c r="R17" s="3698"/>
      <c r="S17" s="3733"/>
      <c r="T17" s="3733"/>
      <c r="U17" s="3794"/>
      <c r="V17" s="3698"/>
      <c r="W17" s="3700" t="str">
        <f t="shared" si="0"/>
        <v>Yes</v>
      </c>
      <c r="X17" s="3701" t="s">
        <v>93</v>
      </c>
      <c r="Y17" s="3688" t="s">
        <v>94</v>
      </c>
      <c r="Z17" s="3688"/>
      <c r="AA17" s="5776" t="s">
        <v>282</v>
      </c>
      <c r="AB17" s="5776" t="s">
        <v>283</v>
      </c>
      <c r="AC17" s="3703"/>
      <c r="AD17" s="3706">
        <v>45717</v>
      </c>
      <c r="AE17" s="4145"/>
      <c r="AF17" s="3705"/>
      <c r="AG17" s="3706"/>
      <c r="AH17" s="3706"/>
      <c r="AI17" s="3706"/>
      <c r="AJ17" s="3908"/>
      <c r="AK17" s="3707"/>
      <c r="AL17" s="4111"/>
      <c r="AM17" s="4086"/>
      <c r="AN17" s="3730"/>
      <c r="AO17" s="3709"/>
      <c r="AP17" s="3709"/>
      <c r="AQ17" s="4670"/>
      <c r="AR17" s="3708"/>
      <c r="AS17" s="3709"/>
      <c r="AT17" s="3692"/>
      <c r="AU17" s="3730"/>
      <c r="AV17" s="3709"/>
      <c r="AW17" s="3709"/>
      <c r="AX17" s="4670"/>
      <c r="AY17" s="3710"/>
      <c r="AZ17" s="3709"/>
      <c r="BA17" s="3731"/>
      <c r="BB17" s="3730"/>
      <c r="BC17" s="3709"/>
      <c r="BD17" s="3709"/>
      <c r="BE17" s="3692"/>
      <c r="BF17" s="3692"/>
      <c r="BG17" s="4089" t="s">
        <v>114</v>
      </c>
      <c r="BH17" s="3706" t="s">
        <v>114</v>
      </c>
      <c r="BI17" s="3706"/>
      <c r="BJ17" s="4089">
        <v>46997</v>
      </c>
      <c r="BK17" s="3706">
        <v>46997</v>
      </c>
      <c r="BL17" s="3711"/>
      <c r="BM17" s="4089" t="s">
        <v>284</v>
      </c>
      <c r="BN17" s="3704">
        <v>47209</v>
      </c>
      <c r="BO17" s="3711"/>
      <c r="BP17" s="4182" t="s">
        <v>286</v>
      </c>
      <c r="BQ17" s="3688" t="s">
        <v>287</v>
      </c>
      <c r="BR17" s="3688"/>
      <c r="BS17" s="3716">
        <v>45071</v>
      </c>
      <c r="BT17" s="3716">
        <v>45744</v>
      </c>
      <c r="BU17" s="3716"/>
      <c r="BV17" s="3716">
        <v>45744</v>
      </c>
      <c r="BW17" s="3716">
        <v>45744</v>
      </c>
      <c r="BX17" s="3716" t="s">
        <v>104</v>
      </c>
      <c r="BY17" s="2682"/>
      <c r="BZ17" s="2678" t="s">
        <v>288</v>
      </c>
      <c r="CA17" s="513"/>
      <c r="CB17" s="513"/>
      <c r="CC17" s="513"/>
      <c r="CD17" s="515"/>
    </row>
    <row r="18" spans="1:82" ht="45" customHeight="1" x14ac:dyDescent="0.2">
      <c r="A18" s="7004"/>
      <c r="B18" s="3300" t="s">
        <v>289</v>
      </c>
      <c r="C18" s="7009" t="s">
        <v>290</v>
      </c>
      <c r="D18" s="7010" t="s">
        <v>291</v>
      </c>
      <c r="E18" s="7014">
        <v>2103</v>
      </c>
      <c r="F18" s="7016" t="s">
        <v>292</v>
      </c>
      <c r="G18" s="7016" t="s">
        <v>293</v>
      </c>
      <c r="H18" s="7018" t="s">
        <v>89</v>
      </c>
      <c r="I18" s="7018" t="s">
        <v>89</v>
      </c>
      <c r="J18" s="7020" t="s">
        <v>294</v>
      </c>
      <c r="K18" s="7020"/>
      <c r="L18" s="7020"/>
      <c r="M18" s="7025"/>
      <c r="N18" s="7020"/>
      <c r="O18" s="7020"/>
      <c r="P18" s="7020">
        <v>44435</v>
      </c>
      <c r="Q18" s="7026">
        <v>44547</v>
      </c>
      <c r="R18" s="7027">
        <v>44908</v>
      </c>
      <c r="S18" s="7027"/>
      <c r="T18" s="7027"/>
      <c r="U18" s="7030"/>
      <c r="V18" s="7027"/>
      <c r="W18" s="7032" t="str">
        <f t="shared" si="0"/>
        <v>Yes</v>
      </c>
      <c r="X18" s="7036" t="s">
        <v>93</v>
      </c>
      <c r="Y18" s="7009" t="s">
        <v>94</v>
      </c>
      <c r="Z18" s="7018"/>
      <c r="AA18" s="7038" t="s">
        <v>295</v>
      </c>
      <c r="AB18" s="7039" t="s">
        <v>296</v>
      </c>
      <c r="AC18" s="7042"/>
      <c r="AD18" s="7044" t="s">
        <v>297</v>
      </c>
      <c r="AE18" s="7045" t="s">
        <v>298</v>
      </c>
      <c r="AF18" s="7046" t="s">
        <v>299</v>
      </c>
      <c r="AG18" s="7047">
        <v>43922</v>
      </c>
      <c r="AH18" s="7047">
        <v>43927</v>
      </c>
      <c r="AI18" s="7047">
        <v>43983</v>
      </c>
      <c r="AJ18" s="7050" t="s">
        <v>300</v>
      </c>
      <c r="AK18" s="7051"/>
      <c r="AL18" s="7053" t="s">
        <v>301</v>
      </c>
      <c r="AM18" s="7046" t="s">
        <v>302</v>
      </c>
      <c r="AN18" s="7054">
        <v>44136</v>
      </c>
      <c r="AO18" s="7053">
        <v>44203</v>
      </c>
      <c r="AP18" s="7053">
        <v>44245</v>
      </c>
      <c r="AQ18" s="7055" t="s">
        <v>303</v>
      </c>
      <c r="AR18" s="7056"/>
      <c r="AS18" s="7053"/>
      <c r="AT18" s="7055"/>
      <c r="AU18" s="7054"/>
      <c r="AV18" s="7053"/>
      <c r="AW18" s="7053"/>
      <c r="AX18" s="7055"/>
      <c r="AY18" s="7059"/>
      <c r="AZ18" s="7053"/>
      <c r="BA18" s="7060"/>
      <c r="BB18" s="7054"/>
      <c r="BC18" s="7053"/>
      <c r="BD18" s="7053"/>
      <c r="BE18" s="7055"/>
      <c r="BF18" s="7055"/>
      <c r="BG18" s="7062"/>
      <c r="BH18" s="7047"/>
      <c r="BI18" s="7047"/>
      <c r="BJ18" s="7062"/>
      <c r="BK18" s="7047"/>
      <c r="BL18" s="7064"/>
      <c r="BM18" s="7062">
        <v>44927</v>
      </c>
      <c r="BN18" s="7065">
        <v>44927</v>
      </c>
      <c r="BO18" s="7064">
        <v>44927</v>
      </c>
      <c r="BP18" s="7010"/>
      <c r="BQ18" s="7068"/>
      <c r="BR18" s="7009" t="s">
        <v>305</v>
      </c>
      <c r="BS18" s="7070">
        <v>44736</v>
      </c>
      <c r="BT18" s="7070">
        <v>44629</v>
      </c>
      <c r="BU18" s="7070">
        <v>44656</v>
      </c>
      <c r="BV18" s="7070">
        <v>44629</v>
      </c>
      <c r="BW18" s="7070">
        <v>44629</v>
      </c>
      <c r="BX18" s="7070" t="s">
        <v>306</v>
      </c>
      <c r="BY18" s="2899"/>
      <c r="BZ18" s="2900" t="s">
        <v>307</v>
      </c>
      <c r="CA18" s="12"/>
      <c r="CB18" s="12"/>
      <c r="CC18" s="12"/>
      <c r="CD18" s="18"/>
    </row>
    <row r="19" spans="1:82" ht="45" customHeight="1" x14ac:dyDescent="0.2">
      <c r="A19" s="7003"/>
      <c r="B19" s="7005" t="s">
        <v>308</v>
      </c>
      <c r="C19" s="7003" t="s">
        <v>290</v>
      </c>
      <c r="D19" s="7003" t="s">
        <v>309</v>
      </c>
      <c r="E19" s="7011"/>
      <c r="F19" s="7015">
        <v>2022</v>
      </c>
      <c r="G19" s="7015">
        <v>2042</v>
      </c>
      <c r="H19" s="7017" t="s">
        <v>89</v>
      </c>
      <c r="I19" s="7015" t="s">
        <v>310</v>
      </c>
      <c r="J19" s="7019" t="s">
        <v>294</v>
      </c>
      <c r="K19" s="7019"/>
      <c r="L19" s="7023" t="s">
        <v>90</v>
      </c>
      <c r="M19" s="7024" t="s">
        <v>311</v>
      </c>
      <c r="N19" s="7023"/>
      <c r="O19" s="7023"/>
      <c r="P19" s="7019"/>
      <c r="Q19" s="7019"/>
      <c r="R19" s="7019"/>
      <c r="S19" s="7019"/>
      <c r="T19" s="7019"/>
      <c r="U19" s="7028"/>
      <c r="V19" s="7019"/>
      <c r="W19" s="7019" t="str">
        <f t="shared" si="0"/>
        <v>Yes</v>
      </c>
      <c r="X19" s="7033" t="s">
        <v>93</v>
      </c>
      <c r="Y19" s="7003" t="s">
        <v>94</v>
      </c>
      <c r="Z19" s="7003"/>
      <c r="AA19" s="7037" t="s">
        <v>312</v>
      </c>
      <c r="AB19" s="7037" t="s">
        <v>296</v>
      </c>
      <c r="AC19" s="7041"/>
      <c r="AD19" s="7043" t="s">
        <v>91</v>
      </c>
      <c r="AE19" s="7028" t="s">
        <v>313</v>
      </c>
      <c r="AF19" s="7017" t="s">
        <v>314</v>
      </c>
      <c r="AG19" s="7028">
        <v>44378</v>
      </c>
      <c r="AH19" s="7028"/>
      <c r="AI19" s="7028"/>
      <c r="AJ19" s="7048"/>
      <c r="AK19" s="7015"/>
      <c r="AL19" s="7028"/>
      <c r="AM19" s="7017"/>
      <c r="AN19" s="7028"/>
      <c r="AO19" s="7028"/>
      <c r="AP19" s="7028"/>
      <c r="AQ19" s="7015"/>
      <c r="AR19" s="7015"/>
      <c r="AS19" s="7028"/>
      <c r="AT19" s="7015"/>
      <c r="AU19" s="7028"/>
      <c r="AV19" s="7028"/>
      <c r="AW19" s="7028"/>
      <c r="AX19" s="7015"/>
      <c r="AY19" s="7015"/>
      <c r="AZ19" s="7028"/>
      <c r="BA19" s="7015"/>
      <c r="BB19" s="7028"/>
      <c r="BC19" s="7028"/>
      <c r="BD19" s="7028"/>
      <c r="BE19" s="7015"/>
      <c r="BF19" s="7015"/>
      <c r="BG19" s="7061" t="s">
        <v>315</v>
      </c>
      <c r="BH19" s="7061">
        <v>44652</v>
      </c>
      <c r="BI19" s="7061"/>
      <c r="BJ19" s="7063" t="s">
        <v>316</v>
      </c>
      <c r="BK19" s="7063">
        <v>45017</v>
      </c>
      <c r="BL19" s="7028"/>
      <c r="BM19" s="7028" t="s">
        <v>114</v>
      </c>
      <c r="BN19" s="7028" t="s">
        <v>114</v>
      </c>
      <c r="BO19" s="7028"/>
      <c r="BP19" s="7066"/>
      <c r="BQ19" s="7003"/>
      <c r="BR19" s="7003" t="s">
        <v>318</v>
      </c>
      <c r="BS19" s="7069">
        <v>44628</v>
      </c>
      <c r="BT19" s="7069"/>
      <c r="BU19" s="7069">
        <v>44628</v>
      </c>
      <c r="BV19" s="7069"/>
      <c r="BW19" s="7069">
        <v>44740</v>
      </c>
      <c r="BX19" s="7071" t="s">
        <v>319</v>
      </c>
      <c r="BY19" s="7072"/>
      <c r="BZ19" s="1703" t="s">
        <v>105</v>
      </c>
      <c r="CA19" s="12"/>
      <c r="CB19" s="12"/>
      <c r="CC19" s="12"/>
      <c r="CD19" s="18"/>
    </row>
    <row r="20" spans="1:82" ht="45" customHeight="1" x14ac:dyDescent="0.2">
      <c r="A20" s="6960" t="s">
        <v>320</v>
      </c>
      <c r="B20" s="7096"/>
      <c r="C20" s="6500" t="s">
        <v>290</v>
      </c>
      <c r="D20" s="6575" t="s">
        <v>321</v>
      </c>
      <c r="E20" s="7122">
        <v>2290</v>
      </c>
      <c r="F20" s="6862" t="s">
        <v>297</v>
      </c>
      <c r="G20" s="6862" t="s">
        <v>322</v>
      </c>
      <c r="H20" s="6576" t="s">
        <v>89</v>
      </c>
      <c r="I20" s="6577" t="s">
        <v>89</v>
      </c>
      <c r="J20" s="6578" t="s">
        <v>294</v>
      </c>
      <c r="K20" s="6578"/>
      <c r="L20" s="6578"/>
      <c r="M20" s="6831"/>
      <c r="N20" s="6578"/>
      <c r="O20" s="6578"/>
      <c r="P20" s="6875"/>
      <c r="Q20" s="6580"/>
      <c r="R20" s="6581"/>
      <c r="S20" s="6581"/>
      <c r="T20" s="6581"/>
      <c r="U20" s="6582"/>
      <c r="V20" s="6832"/>
      <c r="W20" s="6583" t="s">
        <v>93</v>
      </c>
      <c r="X20" s="6499" t="s">
        <v>93</v>
      </c>
      <c r="Y20" s="6500" t="s">
        <v>94</v>
      </c>
      <c r="Z20" s="6584"/>
      <c r="AA20" s="6975" t="s">
        <v>323</v>
      </c>
      <c r="AB20" s="6585" t="s">
        <v>324</v>
      </c>
      <c r="AC20" s="6976"/>
      <c r="AD20" s="6977">
        <v>45748</v>
      </c>
      <c r="AE20" s="6587">
        <v>44835</v>
      </c>
      <c r="AF20" s="6588" t="s">
        <v>302</v>
      </c>
      <c r="AG20" s="6589">
        <v>44835</v>
      </c>
      <c r="AH20" s="6589">
        <v>44838</v>
      </c>
      <c r="AI20" s="6589">
        <v>44880</v>
      </c>
      <c r="AJ20" s="6590" t="s">
        <v>325</v>
      </c>
      <c r="AK20" s="6833"/>
      <c r="AL20" s="6591" t="s">
        <v>326</v>
      </c>
      <c r="AM20" s="6588" t="s">
        <v>327</v>
      </c>
      <c r="AN20" s="6589">
        <v>45200</v>
      </c>
      <c r="AO20" s="6589">
        <v>45334</v>
      </c>
      <c r="AP20" s="6589">
        <v>45390</v>
      </c>
      <c r="AQ20" s="6916" t="s">
        <v>328</v>
      </c>
      <c r="AR20" s="6834"/>
      <c r="AS20" s="6591" t="s">
        <v>329</v>
      </c>
      <c r="AT20" s="6576" t="s">
        <v>327</v>
      </c>
      <c r="AU20" s="6591">
        <v>45870</v>
      </c>
      <c r="AV20" s="6591">
        <v>45931</v>
      </c>
      <c r="AW20" s="6591">
        <v>45962</v>
      </c>
      <c r="AX20" s="6925" t="s">
        <v>330</v>
      </c>
      <c r="AY20" s="6835"/>
      <c r="AZ20" s="6591"/>
      <c r="BA20" s="6576"/>
      <c r="BB20" s="6591"/>
      <c r="BC20" s="6591"/>
      <c r="BD20" s="6591"/>
      <c r="BE20" s="6576"/>
      <c r="BF20" s="6576"/>
      <c r="BG20" s="6592" t="s">
        <v>331</v>
      </c>
      <c r="BH20" s="6589">
        <v>46143</v>
      </c>
      <c r="BI20" s="6939"/>
      <c r="BJ20" s="6964">
        <v>46296</v>
      </c>
      <c r="BK20" s="6963">
        <v>46296</v>
      </c>
      <c r="BL20" s="6593"/>
      <c r="BM20" s="6964" t="s">
        <v>332</v>
      </c>
      <c r="BN20" s="6589">
        <v>46631</v>
      </c>
      <c r="BO20" s="6593"/>
      <c r="BP20" s="6594" t="s">
        <v>333</v>
      </c>
      <c r="BQ20" s="6965"/>
      <c r="BR20" s="6500"/>
      <c r="BS20" s="6595">
        <v>46024</v>
      </c>
      <c r="BT20" s="6595">
        <v>46031</v>
      </c>
      <c r="BU20" s="6595"/>
      <c r="BV20" s="6595">
        <v>46031</v>
      </c>
      <c r="BW20" s="6595">
        <v>46031</v>
      </c>
      <c r="BX20" s="6683" t="s">
        <v>178</v>
      </c>
      <c r="BY20" s="1556"/>
      <c r="BZ20" s="540" t="s">
        <v>105</v>
      </c>
      <c r="CA20" s="58"/>
      <c r="CB20" s="58"/>
      <c r="CC20" s="58"/>
      <c r="CD20" s="58"/>
    </row>
    <row r="21" spans="1:82" ht="45" customHeight="1" x14ac:dyDescent="0.2">
      <c r="A21" s="6066" t="s">
        <v>334</v>
      </c>
      <c r="B21" s="6078"/>
      <c r="C21" s="3978" t="s">
        <v>335</v>
      </c>
      <c r="D21" s="4045" t="s">
        <v>336</v>
      </c>
      <c r="E21" s="3979">
        <v>2183</v>
      </c>
      <c r="F21" s="3980" t="s">
        <v>337</v>
      </c>
      <c r="G21" s="3980" t="s">
        <v>266</v>
      </c>
      <c r="H21" s="3981" t="s">
        <v>89</v>
      </c>
      <c r="I21" s="3982" t="s">
        <v>89</v>
      </c>
      <c r="J21" s="3983">
        <v>43845</v>
      </c>
      <c r="K21" s="3983"/>
      <c r="L21" s="3983"/>
      <c r="M21" s="3984"/>
      <c r="N21" s="3983"/>
      <c r="O21" s="3983" t="s">
        <v>90</v>
      </c>
      <c r="P21" s="3985">
        <v>44727</v>
      </c>
      <c r="Q21" s="3986">
        <v>44938</v>
      </c>
      <c r="R21" s="3987"/>
      <c r="S21" s="3987"/>
      <c r="T21" s="3987">
        <v>45938</v>
      </c>
      <c r="U21" s="3989"/>
      <c r="V21" s="3990"/>
      <c r="W21" s="3991" t="str">
        <f t="shared" ref="W21:W31" si="1">IF(OR(X21="Yes", Y21="Web-page timetable", Z21="YES"), "Yes")</f>
        <v>Yes</v>
      </c>
      <c r="X21" s="3992" t="s">
        <v>93</v>
      </c>
      <c r="Y21" s="3978" t="s">
        <v>94</v>
      </c>
      <c r="Z21" s="3978"/>
      <c r="AA21" s="5874" t="s">
        <v>338</v>
      </c>
      <c r="AB21" s="5874" t="s">
        <v>339</v>
      </c>
      <c r="AC21" s="5875"/>
      <c r="AD21" s="3995">
        <v>44562</v>
      </c>
      <c r="AE21" s="4207" t="s">
        <v>340</v>
      </c>
      <c r="AF21" s="4063" t="s">
        <v>142</v>
      </c>
      <c r="AG21" s="3996">
        <v>44026</v>
      </c>
      <c r="AH21" s="3996">
        <v>44013</v>
      </c>
      <c r="AI21" s="3996">
        <v>44088</v>
      </c>
      <c r="AJ21" s="4064" t="s">
        <v>341</v>
      </c>
      <c r="AK21" s="3998"/>
      <c r="AL21" s="4020" t="s">
        <v>342</v>
      </c>
      <c r="AM21" s="4063" t="s">
        <v>343</v>
      </c>
      <c r="AN21" s="3996">
        <v>44378</v>
      </c>
      <c r="AO21" s="3996">
        <v>44391</v>
      </c>
      <c r="AP21" s="3996">
        <v>44443</v>
      </c>
      <c r="AQ21" s="3999" t="s">
        <v>341</v>
      </c>
      <c r="AR21" s="4000"/>
      <c r="AS21" s="4020"/>
      <c r="AT21" s="3981"/>
      <c r="AU21" s="4020"/>
      <c r="AV21" s="4020"/>
      <c r="AW21" s="4020"/>
      <c r="AX21" s="3981"/>
      <c r="AY21" s="4026"/>
      <c r="AZ21" s="4020"/>
      <c r="BA21" s="3981"/>
      <c r="BB21" s="4020"/>
      <c r="BC21" s="4020"/>
      <c r="BD21" s="4020"/>
      <c r="BE21" s="3981"/>
      <c r="BF21" s="3981"/>
      <c r="BG21" s="4169" t="s">
        <v>344</v>
      </c>
      <c r="BH21" s="3996">
        <v>44682</v>
      </c>
      <c r="BI21" s="4001">
        <v>44727</v>
      </c>
      <c r="BJ21" s="4169">
        <v>44927</v>
      </c>
      <c r="BK21" s="3996">
        <v>44927</v>
      </c>
      <c r="BL21" s="4001">
        <v>44938</v>
      </c>
      <c r="BM21" s="4169">
        <v>45261</v>
      </c>
      <c r="BN21" s="3996">
        <v>45261</v>
      </c>
      <c r="BO21" s="4001"/>
      <c r="BP21" s="4298"/>
      <c r="BQ21" s="4033"/>
      <c r="BR21" s="3978"/>
      <c r="BS21" s="4002">
        <v>45961</v>
      </c>
      <c r="BT21" s="4002">
        <v>44461</v>
      </c>
      <c r="BU21" s="4002"/>
      <c r="BV21" s="4002">
        <v>44960</v>
      </c>
      <c r="BW21" s="4002"/>
      <c r="BX21" s="4002" t="s">
        <v>346</v>
      </c>
      <c r="BY21" s="2185"/>
      <c r="BZ21" s="2186" t="s">
        <v>347</v>
      </c>
      <c r="CA21" s="12"/>
      <c r="CB21" s="12"/>
      <c r="CC21" s="12"/>
      <c r="CD21" s="18"/>
    </row>
    <row r="22" spans="1:82" ht="45" customHeight="1" x14ac:dyDescent="0.2">
      <c r="A22" s="4943" t="s">
        <v>348</v>
      </c>
      <c r="B22" s="4962"/>
      <c r="C22" s="3740" t="s">
        <v>349</v>
      </c>
      <c r="D22" s="3689" t="s">
        <v>350</v>
      </c>
      <c r="E22" s="3690" t="s">
        <v>193</v>
      </c>
      <c r="F22" s="3691"/>
      <c r="G22" s="3691"/>
      <c r="H22" s="3692" t="s">
        <v>89</v>
      </c>
      <c r="I22" s="4735" t="s">
        <v>89</v>
      </c>
      <c r="J22" s="3694">
        <v>45042</v>
      </c>
      <c r="K22" s="3694">
        <v>40961</v>
      </c>
      <c r="L22" s="3694"/>
      <c r="M22" s="3866"/>
      <c r="N22" s="3694"/>
      <c r="O22" s="3694"/>
      <c r="P22" s="3696"/>
      <c r="Q22" s="3697"/>
      <c r="R22" s="3698"/>
      <c r="S22" s="3698"/>
      <c r="T22" s="3698"/>
      <c r="U22" s="3876" t="s">
        <v>351</v>
      </c>
      <c r="V22" s="3727" t="s">
        <v>352</v>
      </c>
      <c r="W22" s="3700" t="str">
        <f t="shared" si="1"/>
        <v>Yes</v>
      </c>
      <c r="X22" s="3701" t="s">
        <v>93</v>
      </c>
      <c r="Y22" s="3688" t="s">
        <v>94</v>
      </c>
      <c r="Z22" s="3688"/>
      <c r="AA22" s="5782"/>
      <c r="AB22" s="5777" t="s">
        <v>353</v>
      </c>
      <c r="AC22" s="3702"/>
      <c r="AD22" s="3704">
        <v>45717</v>
      </c>
      <c r="AE22" s="4145">
        <v>47058</v>
      </c>
      <c r="AF22" s="3705" t="s">
        <v>210</v>
      </c>
      <c r="AG22" s="3706">
        <v>47058</v>
      </c>
      <c r="AH22" s="3706"/>
      <c r="AI22" s="3706"/>
      <c r="AJ22" s="3713"/>
      <c r="AK22" s="3707"/>
      <c r="AL22" s="4295"/>
      <c r="AM22" s="4086"/>
      <c r="AN22" s="3706"/>
      <c r="AO22" s="3706"/>
      <c r="AP22" s="3706"/>
      <c r="AQ22" s="3695"/>
      <c r="AR22" s="3708"/>
      <c r="AS22" s="3709"/>
      <c r="AT22" s="3692"/>
      <c r="AU22" s="3730"/>
      <c r="AV22" s="3709"/>
      <c r="AW22" s="3709"/>
      <c r="AX22" s="3692"/>
      <c r="AY22" s="3710"/>
      <c r="AZ22" s="3709"/>
      <c r="BA22" s="3731"/>
      <c r="BB22" s="3730"/>
      <c r="BC22" s="3709"/>
      <c r="BD22" s="3709"/>
      <c r="BE22" s="3692"/>
      <c r="BF22" s="3692"/>
      <c r="BG22" s="4089">
        <v>47300</v>
      </c>
      <c r="BH22" s="3706">
        <v>47300</v>
      </c>
      <c r="BI22" s="3706"/>
      <c r="BJ22" s="4089">
        <v>47543</v>
      </c>
      <c r="BK22" s="3706">
        <v>47543</v>
      </c>
      <c r="BL22" s="3711"/>
      <c r="BM22" s="4089">
        <v>47757</v>
      </c>
      <c r="BN22" s="3704">
        <v>47757</v>
      </c>
      <c r="BO22" s="3711"/>
      <c r="BP22" s="4182" t="s">
        <v>355</v>
      </c>
      <c r="BQ22" s="3712"/>
      <c r="BR22" s="3688"/>
      <c r="BS22" s="3716">
        <v>45888</v>
      </c>
      <c r="BT22" s="3716">
        <v>44320</v>
      </c>
      <c r="BU22" s="3716">
        <v>45888</v>
      </c>
      <c r="BV22" s="3716">
        <v>45744</v>
      </c>
      <c r="BW22" s="3716">
        <v>45744</v>
      </c>
      <c r="BX22" s="3716" t="s">
        <v>104</v>
      </c>
      <c r="BY22" s="2149"/>
      <c r="BZ22" s="2120" t="s">
        <v>356</v>
      </c>
      <c r="CA22" s="12"/>
      <c r="CB22" s="12"/>
      <c r="CC22" s="12"/>
      <c r="CD22" s="18"/>
    </row>
    <row r="23" spans="1:82" ht="45" customHeight="1" x14ac:dyDescent="0.2">
      <c r="A23" s="6773" t="s">
        <v>357</v>
      </c>
      <c r="B23" s="6775"/>
      <c r="C23" s="2465" t="s">
        <v>358</v>
      </c>
      <c r="D23" s="6496" t="s">
        <v>359</v>
      </c>
      <c r="E23" s="7119">
        <v>2300</v>
      </c>
      <c r="F23" s="6456">
        <v>2020</v>
      </c>
      <c r="G23" s="6456">
        <v>2042</v>
      </c>
      <c r="H23" s="6477" t="s">
        <v>89</v>
      </c>
      <c r="I23" s="6497" t="s">
        <v>89</v>
      </c>
      <c r="J23" s="6460">
        <v>42745</v>
      </c>
      <c r="K23" s="6460"/>
      <c r="L23" s="6460" t="s">
        <v>90</v>
      </c>
      <c r="M23" s="6461"/>
      <c r="N23" s="6460"/>
      <c r="O23" s="6460"/>
      <c r="P23" s="6462"/>
      <c r="Q23" s="6463"/>
      <c r="R23" s="6464"/>
      <c r="S23" s="6464"/>
      <c r="T23" s="6464"/>
      <c r="U23" s="6465">
        <v>43983</v>
      </c>
      <c r="V23" s="6536" t="s">
        <v>360</v>
      </c>
      <c r="W23" s="6467" t="str">
        <f t="shared" si="1"/>
        <v>Yes</v>
      </c>
      <c r="X23" s="6468" t="s">
        <v>93</v>
      </c>
      <c r="Y23" s="2465" t="s">
        <v>94</v>
      </c>
      <c r="Z23" s="2465"/>
      <c r="AA23" s="6470" t="s">
        <v>361</v>
      </c>
      <c r="AB23" s="6470" t="s">
        <v>362</v>
      </c>
      <c r="AC23" s="6501"/>
      <c r="AD23" s="4850">
        <v>45689</v>
      </c>
      <c r="AE23" s="6472" t="s">
        <v>363</v>
      </c>
      <c r="AF23" s="6473" t="s">
        <v>364</v>
      </c>
      <c r="AG23" s="5496">
        <v>44835</v>
      </c>
      <c r="AH23" s="5496">
        <v>44858</v>
      </c>
      <c r="AI23" s="5496">
        <v>44900</v>
      </c>
      <c r="AJ23" s="6474" t="s">
        <v>365</v>
      </c>
      <c r="AK23" s="6475"/>
      <c r="AL23" s="7123" t="s">
        <v>366</v>
      </c>
      <c r="AM23" s="7121" t="s">
        <v>367</v>
      </c>
      <c r="AN23" s="5496">
        <v>45444</v>
      </c>
      <c r="AO23" s="5496">
        <v>45474</v>
      </c>
      <c r="AP23" s="5496">
        <v>45505</v>
      </c>
      <c r="AQ23" s="6456"/>
      <c r="AR23" s="6490"/>
      <c r="AS23" s="6479" t="s">
        <v>368</v>
      </c>
      <c r="AT23" s="6477" t="s">
        <v>369</v>
      </c>
      <c r="AU23" s="6479">
        <v>45992</v>
      </c>
      <c r="AV23" s="6479"/>
      <c r="AW23" s="6479"/>
      <c r="AX23" s="6477"/>
      <c r="AY23" s="6492"/>
      <c r="AZ23" s="6479"/>
      <c r="BA23" s="6477"/>
      <c r="BB23" s="6479"/>
      <c r="BC23" s="6479"/>
      <c r="BD23" s="6479"/>
      <c r="BE23" s="6477"/>
      <c r="BF23" s="6477"/>
      <c r="BG23" s="6482" t="s">
        <v>370</v>
      </c>
      <c r="BH23" s="5496">
        <v>46204</v>
      </c>
      <c r="BI23" s="6483"/>
      <c r="BJ23" s="6482">
        <v>46296</v>
      </c>
      <c r="BK23" s="5496">
        <v>46296</v>
      </c>
      <c r="BL23" s="6483"/>
      <c r="BM23" s="6482">
        <v>46631</v>
      </c>
      <c r="BN23" s="5496">
        <v>46631</v>
      </c>
      <c r="BO23" s="6483"/>
      <c r="BP23" s="7094" t="s">
        <v>371</v>
      </c>
      <c r="BQ23" s="6495"/>
      <c r="BR23" s="6888"/>
      <c r="BS23" s="4142">
        <v>46024</v>
      </c>
      <c r="BT23" s="4142">
        <v>45686</v>
      </c>
      <c r="BU23" s="4142">
        <v>45960</v>
      </c>
      <c r="BV23" s="4142">
        <v>45686</v>
      </c>
      <c r="BW23" s="4142"/>
      <c r="BX23" s="4142" t="s">
        <v>262</v>
      </c>
      <c r="BY23" s="1409"/>
      <c r="BZ23" s="540" t="s">
        <v>105</v>
      </c>
      <c r="CA23" s="12"/>
      <c r="CB23" s="12"/>
      <c r="CC23" s="12"/>
      <c r="CD23" s="18"/>
    </row>
    <row r="24" spans="1:82" ht="45" customHeight="1" x14ac:dyDescent="0.2">
      <c r="A24" s="6773" t="s">
        <v>372</v>
      </c>
      <c r="B24" s="7096"/>
      <c r="C24" s="2465" t="s">
        <v>373</v>
      </c>
      <c r="D24" s="6496" t="s">
        <v>374</v>
      </c>
      <c r="E24" s="7119">
        <v>2112</v>
      </c>
      <c r="F24" s="6456">
        <v>2022</v>
      </c>
      <c r="G24" s="6456">
        <v>2042</v>
      </c>
      <c r="H24" s="6477" t="s">
        <v>89</v>
      </c>
      <c r="I24" s="6497" t="s">
        <v>89</v>
      </c>
      <c r="J24" s="6460">
        <v>41326</v>
      </c>
      <c r="K24" s="6460"/>
      <c r="L24" s="6460" t="s">
        <v>90</v>
      </c>
      <c r="M24" s="6461"/>
      <c r="N24" s="6460"/>
      <c r="O24" s="6460"/>
      <c r="P24" s="6462"/>
      <c r="Q24" s="6463"/>
      <c r="R24" s="6464"/>
      <c r="S24" s="6464"/>
      <c r="T24" s="6464"/>
      <c r="U24" s="6465"/>
      <c r="V24" s="6466"/>
      <c r="W24" s="6467" t="str">
        <f t="shared" si="1"/>
        <v>Yes</v>
      </c>
      <c r="X24" s="6468" t="s">
        <v>93</v>
      </c>
      <c r="Y24" s="2465" t="s">
        <v>94</v>
      </c>
      <c r="Z24" s="2465"/>
      <c r="AA24" s="6470" t="s">
        <v>375</v>
      </c>
      <c r="AB24" s="6470" t="s">
        <v>376</v>
      </c>
      <c r="AC24" s="6471"/>
      <c r="AD24" s="4850">
        <v>45717</v>
      </c>
      <c r="AE24" s="6472" t="s">
        <v>377</v>
      </c>
      <c r="AF24" s="6473" t="s">
        <v>142</v>
      </c>
      <c r="AG24" s="6472">
        <v>43647</v>
      </c>
      <c r="AH24" s="5496">
        <v>43647</v>
      </c>
      <c r="AI24" s="5496">
        <v>43738</v>
      </c>
      <c r="AJ24" s="6474" t="s">
        <v>378</v>
      </c>
      <c r="AK24" s="6475" t="s">
        <v>379</v>
      </c>
      <c r="AL24" s="7124" t="s">
        <v>380</v>
      </c>
      <c r="AM24" s="7121" t="s">
        <v>158</v>
      </c>
      <c r="AN24" s="5496">
        <v>44197</v>
      </c>
      <c r="AO24" s="5496">
        <v>44197</v>
      </c>
      <c r="AP24" s="5496">
        <v>44256</v>
      </c>
      <c r="AQ24" s="6456" t="s">
        <v>378</v>
      </c>
      <c r="AR24" s="6490"/>
      <c r="AS24" s="6479"/>
      <c r="AT24" s="6477"/>
      <c r="AU24" s="6479"/>
      <c r="AV24" s="6479"/>
      <c r="AW24" s="6479"/>
      <c r="AX24" s="6477"/>
      <c r="AY24" s="6492"/>
      <c r="AZ24" s="6479"/>
      <c r="BA24" s="6477"/>
      <c r="BB24" s="6479"/>
      <c r="BC24" s="6479"/>
      <c r="BD24" s="6479"/>
      <c r="BE24" s="6477"/>
      <c r="BF24" s="6477"/>
      <c r="BG24" s="6479">
        <v>46113</v>
      </c>
      <c r="BH24" s="6479">
        <v>46113</v>
      </c>
      <c r="BI24" s="6483"/>
      <c r="BJ24" s="6482" t="s">
        <v>381</v>
      </c>
      <c r="BK24" s="6482" t="s">
        <v>114</v>
      </c>
      <c r="BL24" s="6483"/>
      <c r="BM24" s="6482" t="s">
        <v>382</v>
      </c>
      <c r="BN24" s="6482" t="s">
        <v>114</v>
      </c>
      <c r="BO24" s="6483"/>
      <c r="BP24" s="6484" t="s">
        <v>384</v>
      </c>
      <c r="BQ24" s="2465"/>
      <c r="BR24" s="2465"/>
      <c r="BS24" s="4142">
        <v>46024</v>
      </c>
      <c r="BT24" s="4142">
        <v>45763</v>
      </c>
      <c r="BU24" s="4142">
        <v>45559</v>
      </c>
      <c r="BV24" s="4142">
        <v>46024</v>
      </c>
      <c r="BW24" s="4142">
        <v>45635</v>
      </c>
      <c r="BX24" s="4142" t="s">
        <v>178</v>
      </c>
      <c r="BY24" s="1409"/>
      <c r="BZ24" s="540" t="s">
        <v>385</v>
      </c>
      <c r="CA24" s="12"/>
      <c r="CB24" s="12"/>
      <c r="CC24" s="12"/>
      <c r="CD24" s="18"/>
    </row>
    <row r="25" spans="1:82" ht="45" customHeight="1" x14ac:dyDescent="0.2">
      <c r="A25" s="2725" t="s">
        <v>386</v>
      </c>
      <c r="B25" s="3301"/>
      <c r="C25" s="2120" t="s">
        <v>387</v>
      </c>
      <c r="D25" s="2122" t="s">
        <v>388</v>
      </c>
      <c r="E25" s="3133">
        <v>2104</v>
      </c>
      <c r="F25" s="2141">
        <v>2021</v>
      </c>
      <c r="G25" s="2141">
        <v>2037</v>
      </c>
      <c r="H25" s="2125" t="s">
        <v>89</v>
      </c>
      <c r="I25" s="2141" t="s">
        <v>89</v>
      </c>
      <c r="J25" s="2129">
        <v>45316</v>
      </c>
      <c r="K25" s="2129">
        <v>40570</v>
      </c>
      <c r="L25" s="2129" t="s">
        <v>90</v>
      </c>
      <c r="M25" s="2302" t="s">
        <v>389</v>
      </c>
      <c r="N25" s="2129"/>
      <c r="O25" s="2129"/>
      <c r="P25" s="2129">
        <v>44596</v>
      </c>
      <c r="Q25" s="2130">
        <v>44778</v>
      </c>
      <c r="R25" s="2131">
        <v>45271</v>
      </c>
      <c r="S25" s="2307"/>
      <c r="T25" s="2307"/>
      <c r="U25" s="3796"/>
      <c r="V25" s="2133"/>
      <c r="W25" s="2134" t="b">
        <f t="shared" si="1"/>
        <v>0</v>
      </c>
      <c r="X25" s="2135" t="s">
        <v>237</v>
      </c>
      <c r="Y25" s="2120" t="s">
        <v>94</v>
      </c>
      <c r="Z25" s="2141"/>
      <c r="AA25" s="5783" t="s">
        <v>390</v>
      </c>
      <c r="AB25" s="5784" t="s">
        <v>391</v>
      </c>
      <c r="AC25" s="2923"/>
      <c r="AD25" s="2137">
        <v>45170</v>
      </c>
      <c r="AE25" s="2485" t="s">
        <v>392</v>
      </c>
      <c r="AF25" s="2139" t="s">
        <v>364</v>
      </c>
      <c r="AG25" s="2485">
        <v>43525</v>
      </c>
      <c r="AH25" s="2140">
        <v>43507</v>
      </c>
      <c r="AI25" s="2140">
        <v>43556</v>
      </c>
      <c r="AJ25" s="3010" t="s">
        <v>393</v>
      </c>
      <c r="AK25" s="2142" t="s">
        <v>394</v>
      </c>
      <c r="AL25" s="4938">
        <v>44075</v>
      </c>
      <c r="AM25" s="3429" t="s">
        <v>395</v>
      </c>
      <c r="AN25" s="2140">
        <v>44075</v>
      </c>
      <c r="AO25" s="2140">
        <v>44204</v>
      </c>
      <c r="AP25" s="2140">
        <v>44246</v>
      </c>
      <c r="AQ25" s="2141" t="s">
        <v>396</v>
      </c>
      <c r="AR25" s="2144"/>
      <c r="AS25" s="2145"/>
      <c r="AT25" s="2125"/>
      <c r="AU25" s="2145"/>
      <c r="AV25" s="2145"/>
      <c r="AW25" s="2145"/>
      <c r="AX25" s="2125"/>
      <c r="AY25" s="2146"/>
      <c r="AZ25" s="2145"/>
      <c r="BA25" s="2125"/>
      <c r="BB25" s="2145"/>
      <c r="BC25" s="2145"/>
      <c r="BD25" s="2145"/>
      <c r="BE25" s="2125"/>
      <c r="BF25" s="2125"/>
      <c r="BG25" s="4161" t="s">
        <v>397</v>
      </c>
      <c r="BH25" s="2140">
        <v>44562</v>
      </c>
      <c r="BI25" s="2148">
        <v>44596</v>
      </c>
      <c r="BJ25" s="4161" t="s">
        <v>398</v>
      </c>
      <c r="BK25" s="2140">
        <v>44713</v>
      </c>
      <c r="BL25" s="2148">
        <v>44778</v>
      </c>
      <c r="BM25" s="4161" t="s">
        <v>399</v>
      </c>
      <c r="BN25" s="2140">
        <v>45108</v>
      </c>
      <c r="BO25" s="2148">
        <v>45316</v>
      </c>
      <c r="BP25" s="2488" t="s">
        <v>401</v>
      </c>
      <c r="BQ25" s="2304"/>
      <c r="BR25" s="2488"/>
      <c r="BS25" s="2149">
        <v>45950</v>
      </c>
      <c r="BT25" s="2149">
        <v>44428</v>
      </c>
      <c r="BU25" s="2149">
        <v>44645</v>
      </c>
      <c r="BV25" s="2149">
        <v>44428</v>
      </c>
      <c r="BW25" s="2149"/>
      <c r="BX25" s="2149" t="s">
        <v>402</v>
      </c>
      <c r="BY25" s="2149"/>
      <c r="BZ25" s="2120" t="s">
        <v>403</v>
      </c>
      <c r="CA25" s="12"/>
      <c r="CB25" s="12"/>
      <c r="CC25" s="12"/>
      <c r="CD25" s="18"/>
    </row>
    <row r="26" spans="1:82" ht="45" customHeight="1" x14ac:dyDescent="0.2">
      <c r="A26" s="4943" t="s">
        <v>404</v>
      </c>
      <c r="B26" s="4962"/>
      <c r="C26" s="3688" t="s">
        <v>405</v>
      </c>
      <c r="D26" s="3688" t="s">
        <v>406</v>
      </c>
      <c r="E26" s="3690">
        <v>2301</v>
      </c>
      <c r="F26" s="3695">
        <v>2023</v>
      </c>
      <c r="G26" s="3695">
        <v>2042</v>
      </c>
      <c r="H26" s="3695" t="s">
        <v>89</v>
      </c>
      <c r="I26" s="3695" t="s">
        <v>89</v>
      </c>
      <c r="J26" s="3694">
        <v>42389</v>
      </c>
      <c r="K26" s="3694"/>
      <c r="L26" s="3649"/>
      <c r="M26" s="3863"/>
      <c r="N26" s="3649"/>
      <c r="O26" s="3649"/>
      <c r="P26" s="3696"/>
      <c r="Q26" s="3697"/>
      <c r="R26" s="3698"/>
      <c r="S26" s="3698"/>
      <c r="T26" s="3698"/>
      <c r="U26" s="3794"/>
      <c r="V26" s="3699"/>
      <c r="W26" s="3700" t="str">
        <f t="shared" si="1"/>
        <v>Yes</v>
      </c>
      <c r="X26" s="3701" t="s">
        <v>93</v>
      </c>
      <c r="Y26" s="3688" t="s">
        <v>94</v>
      </c>
      <c r="Z26" s="3688"/>
      <c r="AA26" s="5777" t="s">
        <v>407</v>
      </c>
      <c r="AB26" s="5782" t="s">
        <v>407</v>
      </c>
      <c r="AC26" s="3656"/>
      <c r="AD26" s="3706">
        <v>45689</v>
      </c>
      <c r="AE26" s="4145">
        <v>46388</v>
      </c>
      <c r="AF26" s="3705" t="s">
        <v>210</v>
      </c>
      <c r="AG26" s="3706">
        <v>46388</v>
      </c>
      <c r="AH26" s="3706"/>
      <c r="AI26" s="3706"/>
      <c r="AJ26" s="3713"/>
      <c r="AK26" s="3661"/>
      <c r="AL26" s="4295"/>
      <c r="AM26" s="4086"/>
      <c r="AN26" s="3706"/>
      <c r="AO26" s="3706"/>
      <c r="AP26" s="3706"/>
      <c r="AQ26" s="3695"/>
      <c r="AR26" s="3663"/>
      <c r="AS26" s="3709"/>
      <c r="AT26" s="3692"/>
      <c r="AU26" s="3730"/>
      <c r="AV26" s="3709"/>
      <c r="AW26" s="3709"/>
      <c r="AX26" s="3692"/>
      <c r="AY26" s="3666"/>
      <c r="AZ26" s="3709"/>
      <c r="BA26" s="3692"/>
      <c r="BB26" s="3709"/>
      <c r="BC26" s="3709"/>
      <c r="BD26" s="3709"/>
      <c r="BE26" s="3692"/>
      <c r="BF26" s="3648"/>
      <c r="BG26" s="4089">
        <v>47209</v>
      </c>
      <c r="BH26" s="3706">
        <v>47209</v>
      </c>
      <c r="BI26" s="3706"/>
      <c r="BJ26" s="4089">
        <v>47515</v>
      </c>
      <c r="BK26" s="3706">
        <v>47515</v>
      </c>
      <c r="BL26" s="3711"/>
      <c r="BM26" s="4089">
        <v>47880</v>
      </c>
      <c r="BN26" s="3704">
        <v>47880</v>
      </c>
      <c r="BO26" s="3711"/>
      <c r="BP26" s="4196" t="s">
        <v>409</v>
      </c>
      <c r="BQ26" s="3867" t="s">
        <v>410</v>
      </c>
      <c r="BR26" s="3867"/>
      <c r="BS26" s="3716">
        <v>45961</v>
      </c>
      <c r="BT26" s="3716">
        <v>45763</v>
      </c>
      <c r="BU26" s="3716">
        <v>45594</v>
      </c>
      <c r="BV26" s="3716">
        <v>44855</v>
      </c>
      <c r="BW26" s="3716">
        <v>45594</v>
      </c>
      <c r="BX26" s="3716" t="s">
        <v>104</v>
      </c>
      <c r="BY26" s="1409"/>
      <c r="BZ26" s="629" t="s">
        <v>105</v>
      </c>
      <c r="CA26" s="12"/>
      <c r="CB26" s="12"/>
      <c r="CC26" s="12"/>
      <c r="CD26" s="18"/>
    </row>
    <row r="27" spans="1:82" ht="45" customHeight="1" x14ac:dyDescent="0.2">
      <c r="A27" s="4943" t="s">
        <v>411</v>
      </c>
      <c r="B27" s="4962"/>
      <c r="C27" s="3688" t="s">
        <v>412</v>
      </c>
      <c r="D27" s="3689" t="s">
        <v>413</v>
      </c>
      <c r="E27" s="3690"/>
      <c r="F27" s="3691"/>
      <c r="G27" s="3691"/>
      <c r="H27" s="3692" t="s">
        <v>89</v>
      </c>
      <c r="I27" s="3693" t="s">
        <v>89</v>
      </c>
      <c r="J27" s="3694">
        <v>43894</v>
      </c>
      <c r="K27" s="3694"/>
      <c r="L27" s="3649"/>
      <c r="M27" s="3863"/>
      <c r="N27" s="3649"/>
      <c r="O27" s="3649"/>
      <c r="P27" s="3696"/>
      <c r="Q27" s="3697"/>
      <c r="R27" s="3698"/>
      <c r="S27" s="3698"/>
      <c r="T27" s="3698"/>
      <c r="U27" s="3794"/>
      <c r="V27" s="3699"/>
      <c r="W27" s="3700" t="str">
        <f t="shared" si="1"/>
        <v>Yes</v>
      </c>
      <c r="X27" s="3701" t="s">
        <v>93</v>
      </c>
      <c r="Y27" s="3688" t="s">
        <v>94</v>
      </c>
      <c r="Z27" s="3688"/>
      <c r="AA27" s="5776" t="s">
        <v>414</v>
      </c>
      <c r="AB27" s="5777" t="s">
        <v>415</v>
      </c>
      <c r="AC27" s="3656"/>
      <c r="AD27" s="3704">
        <v>45748</v>
      </c>
      <c r="AE27" s="4145">
        <v>46661</v>
      </c>
      <c r="AF27" s="3705" t="s">
        <v>219</v>
      </c>
      <c r="AG27" s="3706">
        <v>46661</v>
      </c>
      <c r="AH27" s="3706"/>
      <c r="AI27" s="3706"/>
      <c r="AJ27" s="3713"/>
      <c r="AK27" s="3661"/>
      <c r="AL27" s="4145"/>
      <c r="AM27" s="3705"/>
      <c r="AN27" s="3706"/>
      <c r="AO27" s="3706"/>
      <c r="AP27" s="3706"/>
      <c r="AQ27" s="3695"/>
      <c r="AR27" s="3663"/>
      <c r="AS27" s="3709"/>
      <c r="AT27" s="3692"/>
      <c r="AU27" s="3709"/>
      <c r="AV27" s="3709"/>
      <c r="AW27" s="3709"/>
      <c r="AX27" s="3692"/>
      <c r="AY27" s="3666"/>
      <c r="AZ27" s="3709"/>
      <c r="BA27" s="3692"/>
      <c r="BB27" s="3709"/>
      <c r="BC27" s="3709"/>
      <c r="BD27" s="3709"/>
      <c r="BE27" s="3692"/>
      <c r="BF27" s="3648"/>
      <c r="BG27" s="4089">
        <v>47027</v>
      </c>
      <c r="BH27" s="3706">
        <v>47027</v>
      </c>
      <c r="BI27" s="3711"/>
      <c r="BJ27" s="4089">
        <v>47150</v>
      </c>
      <c r="BK27" s="3706">
        <v>47150</v>
      </c>
      <c r="BL27" s="3711"/>
      <c r="BM27" s="4089">
        <v>47453</v>
      </c>
      <c r="BN27" s="3706">
        <v>47453</v>
      </c>
      <c r="BO27" s="3711"/>
      <c r="BP27" s="4182" t="s">
        <v>417</v>
      </c>
      <c r="BQ27" s="3684"/>
      <c r="BR27" s="3646"/>
      <c r="BS27" s="3716">
        <v>45317</v>
      </c>
      <c r="BT27" s="3716">
        <v>45961</v>
      </c>
      <c r="BU27" s="3716">
        <v>45961</v>
      </c>
      <c r="BV27" s="3716">
        <v>45686</v>
      </c>
      <c r="BW27" s="3716" t="s">
        <v>418</v>
      </c>
      <c r="BX27" s="3716" t="s">
        <v>104</v>
      </c>
      <c r="BY27" s="1409"/>
      <c r="BZ27" s="542"/>
      <c r="CA27" s="12"/>
      <c r="CB27" s="12"/>
      <c r="CC27" s="12"/>
      <c r="CD27" s="18"/>
    </row>
    <row r="28" spans="1:82" ht="45" customHeight="1" x14ac:dyDescent="0.2">
      <c r="A28" s="2725" t="s">
        <v>419</v>
      </c>
      <c r="B28" s="3301"/>
      <c r="C28" s="2120" t="s">
        <v>420</v>
      </c>
      <c r="D28" s="2122" t="s">
        <v>421</v>
      </c>
      <c r="E28" s="3964">
        <v>2175</v>
      </c>
      <c r="F28" s="2141">
        <v>2022</v>
      </c>
      <c r="G28" s="2141">
        <v>2039</v>
      </c>
      <c r="H28" s="2139" t="s">
        <v>89</v>
      </c>
      <c r="I28" s="2126" t="s">
        <v>194</v>
      </c>
      <c r="J28" s="2127">
        <v>45372</v>
      </c>
      <c r="K28" s="2127">
        <v>40604</v>
      </c>
      <c r="L28" s="2679"/>
      <c r="M28" s="2680"/>
      <c r="N28" s="2679"/>
      <c r="O28" s="2127"/>
      <c r="P28" s="2129">
        <v>44417</v>
      </c>
      <c r="Q28" s="2130">
        <v>44606</v>
      </c>
      <c r="R28" s="2131">
        <v>45336</v>
      </c>
      <c r="S28" s="2131"/>
      <c r="T28" s="2131"/>
      <c r="U28" s="3796"/>
      <c r="V28" s="2133"/>
      <c r="W28" s="2134" t="str">
        <f t="shared" si="1"/>
        <v>Yes</v>
      </c>
      <c r="X28" s="2135" t="s">
        <v>93</v>
      </c>
      <c r="Y28" s="2120" t="s">
        <v>267</v>
      </c>
      <c r="Z28" s="2120"/>
      <c r="AA28" s="5785" t="s">
        <v>422</v>
      </c>
      <c r="AB28" s="5785"/>
      <c r="AC28" s="2923"/>
      <c r="AD28" s="3206" t="s">
        <v>423</v>
      </c>
      <c r="AE28" s="2485"/>
      <c r="AF28" s="2139"/>
      <c r="AG28" s="2140"/>
      <c r="AH28" s="2140"/>
      <c r="AI28" s="2140"/>
      <c r="AJ28" s="3010"/>
      <c r="AK28" s="2142"/>
      <c r="AL28" s="2145"/>
      <c r="AM28" s="2139"/>
      <c r="AN28" s="2140"/>
      <c r="AO28" s="2140"/>
      <c r="AP28" s="2140"/>
      <c r="AQ28" s="2141"/>
      <c r="AR28" s="2144"/>
      <c r="AS28" s="2145"/>
      <c r="AT28" s="2125"/>
      <c r="AU28" s="2145"/>
      <c r="AV28" s="2145"/>
      <c r="AW28" s="2145"/>
      <c r="AX28" s="2125"/>
      <c r="AY28" s="2146"/>
      <c r="AZ28" s="2145"/>
      <c r="BA28" s="2125"/>
      <c r="BB28" s="2145"/>
      <c r="BC28" s="2145"/>
      <c r="BD28" s="2145"/>
      <c r="BE28" s="2125"/>
      <c r="BF28" s="2125"/>
      <c r="BG28" s="4161"/>
      <c r="BH28" s="2140"/>
      <c r="BI28" s="2148">
        <v>44417</v>
      </c>
      <c r="BJ28" s="4161" t="s">
        <v>424</v>
      </c>
      <c r="BK28" s="2140">
        <v>44562</v>
      </c>
      <c r="BL28" s="2148">
        <v>44606</v>
      </c>
      <c r="BM28" s="4161"/>
      <c r="BN28" s="2140"/>
      <c r="BO28" s="2148">
        <v>45372</v>
      </c>
      <c r="BP28" s="4185"/>
      <c r="BQ28" s="2120"/>
      <c r="BR28" s="2678" t="s">
        <v>426</v>
      </c>
      <c r="BS28" s="2149"/>
      <c r="BT28" s="2149"/>
      <c r="BU28" s="2149"/>
      <c r="BV28" s="2149">
        <v>44440</v>
      </c>
      <c r="BW28" s="2149">
        <v>45279</v>
      </c>
      <c r="BX28" s="2149" t="s">
        <v>427</v>
      </c>
      <c r="BY28" s="2682"/>
      <c r="BZ28" s="2678" t="s">
        <v>428</v>
      </c>
      <c r="CA28" s="12"/>
      <c r="CB28" s="12"/>
      <c r="CC28" s="12"/>
      <c r="CD28" s="18"/>
    </row>
    <row r="29" spans="1:82" ht="45" customHeight="1" x14ac:dyDescent="0.2">
      <c r="A29" s="2868"/>
      <c r="B29" s="3300" t="s">
        <v>429</v>
      </c>
      <c r="C29" s="2869" t="s">
        <v>420</v>
      </c>
      <c r="D29" s="2869" t="s">
        <v>430</v>
      </c>
      <c r="E29" s="6856"/>
      <c r="F29" s="2883"/>
      <c r="G29" s="2883"/>
      <c r="H29" s="2871"/>
      <c r="I29" s="2883"/>
      <c r="J29" s="2882"/>
      <c r="K29" s="6790"/>
      <c r="L29" s="6791"/>
      <c r="M29" s="6792"/>
      <c r="N29" s="6791"/>
      <c r="O29" s="6791"/>
      <c r="P29" s="2882"/>
      <c r="Q29" s="6793"/>
      <c r="R29" s="2896"/>
      <c r="S29" s="6794"/>
      <c r="T29" s="6794"/>
      <c r="U29" s="3801"/>
      <c r="V29" s="6795"/>
      <c r="W29" s="6796" t="str">
        <f t="shared" si="1"/>
        <v>Yes</v>
      </c>
      <c r="X29" s="2878" t="s">
        <v>93</v>
      </c>
      <c r="Y29" s="2869" t="s">
        <v>267</v>
      </c>
      <c r="Z29" s="2869"/>
      <c r="AA29" s="6193"/>
      <c r="AB29" s="6959" t="s">
        <v>431</v>
      </c>
      <c r="AC29" s="6797"/>
      <c r="AD29" s="6899">
        <v>45931</v>
      </c>
      <c r="AE29" s="4204" t="s">
        <v>432</v>
      </c>
      <c r="AF29" s="2881" t="s">
        <v>142</v>
      </c>
      <c r="AG29" s="2879">
        <v>45748</v>
      </c>
      <c r="AH29" s="2879">
        <v>45890</v>
      </c>
      <c r="AI29" s="2879">
        <v>45902</v>
      </c>
      <c r="AJ29" s="6955" t="s">
        <v>433</v>
      </c>
      <c r="AK29" s="6798"/>
      <c r="AL29" s="2879" t="s">
        <v>434</v>
      </c>
      <c r="AM29" s="2881" t="s">
        <v>435</v>
      </c>
      <c r="AN29" s="2879">
        <v>45931</v>
      </c>
      <c r="AO29" s="2879">
        <v>45988</v>
      </c>
      <c r="AP29" s="2879">
        <v>46044</v>
      </c>
      <c r="AQ29" s="6955" t="s">
        <v>431</v>
      </c>
      <c r="AR29" s="7125"/>
      <c r="AS29" s="7126"/>
      <c r="AT29" s="2874"/>
      <c r="AU29" s="6838"/>
      <c r="AV29" s="2885"/>
      <c r="AW29" s="2885"/>
      <c r="AX29" s="2874"/>
      <c r="AY29" s="2896"/>
      <c r="AZ29" s="6838"/>
      <c r="BA29" s="2896"/>
      <c r="BB29" s="6838"/>
      <c r="BC29" s="2885"/>
      <c r="BD29" s="2885"/>
      <c r="BE29" s="2874"/>
      <c r="BF29" s="2874"/>
      <c r="BG29" s="4163" t="s">
        <v>274</v>
      </c>
      <c r="BH29" s="2879">
        <v>46204</v>
      </c>
      <c r="BI29" s="2879"/>
      <c r="BJ29" s="4163" t="s">
        <v>275</v>
      </c>
      <c r="BK29" s="2879">
        <v>46357</v>
      </c>
      <c r="BL29" s="2887"/>
      <c r="BM29" s="6996">
        <v>2027</v>
      </c>
      <c r="BN29" s="7081">
        <v>2027</v>
      </c>
      <c r="BO29" s="2887"/>
      <c r="BP29" s="6991" t="s">
        <v>436</v>
      </c>
      <c r="BQ29" s="2889"/>
      <c r="BR29" s="2889"/>
      <c r="BS29" s="2890">
        <v>46034</v>
      </c>
      <c r="BT29" s="2890"/>
      <c r="BU29" s="2890">
        <v>46034</v>
      </c>
      <c r="BV29" s="7082"/>
      <c r="BW29" s="6957">
        <v>46034</v>
      </c>
      <c r="BX29" s="2890" t="s">
        <v>262</v>
      </c>
      <c r="BY29" s="2682"/>
      <c r="BZ29" s="1178"/>
      <c r="CA29" s="1176"/>
      <c r="CB29" s="1176"/>
      <c r="CC29" s="1176"/>
      <c r="CD29" s="1175"/>
    </row>
    <row r="30" spans="1:82" ht="45" customHeight="1" x14ac:dyDescent="0.2">
      <c r="A30" s="4943" t="s">
        <v>437</v>
      </c>
      <c r="B30" s="4962"/>
      <c r="C30" s="3688" t="s">
        <v>438</v>
      </c>
      <c r="D30" s="3689" t="s">
        <v>439</v>
      </c>
      <c r="E30" s="3717" t="s">
        <v>226</v>
      </c>
      <c r="F30" s="3691"/>
      <c r="G30" s="3691"/>
      <c r="H30" s="3692"/>
      <c r="I30" s="3693"/>
      <c r="J30" s="3694">
        <v>43532</v>
      </c>
      <c r="K30" s="3694"/>
      <c r="L30" s="3767"/>
      <c r="M30" s="3768"/>
      <c r="N30" s="3767"/>
      <c r="O30" s="3694"/>
      <c r="P30" s="3696"/>
      <c r="Q30" s="3697"/>
      <c r="R30" s="3698"/>
      <c r="S30" s="3698"/>
      <c r="T30" s="3698"/>
      <c r="U30" s="3794">
        <v>45474</v>
      </c>
      <c r="V30" s="3699" t="s">
        <v>440</v>
      </c>
      <c r="W30" s="3700" t="b">
        <f t="shared" si="1"/>
        <v>0</v>
      </c>
      <c r="X30" s="3701" t="s">
        <v>237</v>
      </c>
      <c r="Y30" s="3688" t="s">
        <v>94</v>
      </c>
      <c r="Z30" s="3688"/>
      <c r="AA30" s="5776" t="s">
        <v>441</v>
      </c>
      <c r="AB30" s="5782" t="s">
        <v>442</v>
      </c>
      <c r="AC30" s="3703"/>
      <c r="AD30" s="3704">
        <v>42887</v>
      </c>
      <c r="AE30" s="4203"/>
      <c r="AF30" s="3705"/>
      <c r="AG30" s="3728"/>
      <c r="AH30" s="3728"/>
      <c r="AI30" s="3728"/>
      <c r="AJ30" s="3713"/>
      <c r="AK30" s="3707"/>
      <c r="AL30" s="3706"/>
      <c r="AM30" s="3705"/>
      <c r="AN30" s="3706"/>
      <c r="AO30" s="3706"/>
      <c r="AP30" s="3706"/>
      <c r="AQ30" s="3695"/>
      <c r="AR30" s="3693"/>
      <c r="AS30" s="4145"/>
      <c r="AT30" s="3705"/>
      <c r="AU30" s="3706"/>
      <c r="AV30" s="3709"/>
      <c r="AW30" s="3709"/>
      <c r="AX30" s="3692"/>
      <c r="AY30" s="3707"/>
      <c r="AZ30" s="3709"/>
      <c r="BA30" s="3692"/>
      <c r="BB30" s="3706"/>
      <c r="BC30" s="3706"/>
      <c r="BD30" s="3706"/>
      <c r="BE30" s="3695"/>
      <c r="BF30" s="3708"/>
      <c r="BG30" s="4089"/>
      <c r="BH30" s="3706"/>
      <c r="BI30" s="3711"/>
      <c r="BJ30" s="4089"/>
      <c r="BK30" s="3706"/>
      <c r="BL30" s="3711"/>
      <c r="BM30" s="4089"/>
      <c r="BN30" s="3706"/>
      <c r="BO30" s="3711"/>
      <c r="BP30" s="4196"/>
      <c r="BQ30" s="3688"/>
      <c r="BR30" s="3763"/>
      <c r="BS30" s="3716">
        <v>45933</v>
      </c>
      <c r="BT30" s="3716"/>
      <c r="BU30" s="3716"/>
      <c r="BV30" s="3716"/>
      <c r="BW30" s="3716"/>
      <c r="BX30" s="3716" t="s">
        <v>444</v>
      </c>
      <c r="BY30" s="1409"/>
      <c r="BZ30" s="540"/>
      <c r="CA30" s="12"/>
      <c r="CB30" s="12"/>
      <c r="CC30" s="12"/>
      <c r="CD30" s="18"/>
    </row>
    <row r="31" spans="1:82" ht="45" customHeight="1" x14ac:dyDescent="0.2">
      <c r="A31" s="7127" t="s">
        <v>445</v>
      </c>
      <c r="B31" s="6076"/>
      <c r="C31" s="2470" t="s">
        <v>446</v>
      </c>
      <c r="D31" s="1689"/>
      <c r="E31" s="1704"/>
      <c r="F31" s="1666"/>
      <c r="G31" s="1666"/>
      <c r="H31" s="1676"/>
      <c r="I31" s="1691"/>
      <c r="J31" s="1668">
        <v>41212</v>
      </c>
      <c r="K31" s="1668"/>
      <c r="L31" s="1729"/>
      <c r="M31" s="2284"/>
      <c r="N31" s="1729"/>
      <c r="O31" s="1729"/>
      <c r="P31" s="1667"/>
      <c r="Q31" s="2608"/>
      <c r="R31" s="1669"/>
      <c r="S31" s="1706"/>
      <c r="T31" s="1706"/>
      <c r="U31" s="3793"/>
      <c r="V31" s="2609"/>
      <c r="W31" s="1695" t="b">
        <f t="shared" si="1"/>
        <v>0</v>
      </c>
      <c r="X31" s="1672"/>
      <c r="Y31" s="1376"/>
      <c r="Z31" s="1376"/>
      <c r="AA31" s="5786"/>
      <c r="AB31" s="5786"/>
      <c r="AC31" s="3001"/>
      <c r="AD31" s="1682"/>
      <c r="AE31" s="4147"/>
      <c r="AF31" s="1676"/>
      <c r="AG31" s="1674"/>
      <c r="AH31" s="1674"/>
      <c r="AI31" s="1674"/>
      <c r="AJ31" s="2276"/>
      <c r="AK31" s="2610"/>
      <c r="AL31" s="1679"/>
      <c r="AM31" s="1676"/>
      <c r="AN31" s="1674"/>
      <c r="AO31" s="1674"/>
      <c r="AP31" s="1674"/>
      <c r="AQ31" s="1667"/>
      <c r="AR31" s="7128"/>
      <c r="AS31" s="7129"/>
      <c r="AT31" s="1668"/>
      <c r="AU31" s="1679"/>
      <c r="AV31" s="1679"/>
      <c r="AW31" s="1679"/>
      <c r="AX31" s="1668"/>
      <c r="AY31" s="2610"/>
      <c r="AZ31" s="1678"/>
      <c r="BA31" s="1669"/>
      <c r="BB31" s="1674"/>
      <c r="BC31" s="1679"/>
      <c r="BD31" s="1679"/>
      <c r="BE31" s="1668"/>
      <c r="BF31" s="1669"/>
      <c r="BG31" s="4158"/>
      <c r="BH31" s="1674"/>
      <c r="BI31" s="1683"/>
      <c r="BJ31" s="4158"/>
      <c r="BK31" s="1674"/>
      <c r="BL31" s="1683"/>
      <c r="BM31" s="4158"/>
      <c r="BN31" s="1674"/>
      <c r="BO31" s="1683"/>
      <c r="BP31" s="4191"/>
      <c r="BQ31" s="2300"/>
      <c r="BR31" s="2300"/>
      <c r="BS31" s="1684"/>
      <c r="BT31" s="1684"/>
      <c r="BU31" s="1684"/>
      <c r="BV31" s="1684"/>
      <c r="BW31" s="1684"/>
      <c r="BX31" s="2319" t="s">
        <v>117</v>
      </c>
      <c r="BY31" s="1684"/>
      <c r="BZ31" s="2300"/>
      <c r="CA31" s="1176"/>
      <c r="CB31" s="1176"/>
      <c r="CC31" s="1176"/>
      <c r="CD31" s="1175"/>
    </row>
    <row r="32" spans="1:82" ht="45" customHeight="1" x14ac:dyDescent="0.2">
      <c r="A32" s="3644" t="s">
        <v>447</v>
      </c>
      <c r="B32" s="6082"/>
      <c r="C32" s="3646" t="s">
        <v>448</v>
      </c>
      <c r="D32" s="3670" t="s">
        <v>449</v>
      </c>
      <c r="E32" s="3676"/>
      <c r="F32" s="3647"/>
      <c r="G32" s="3647"/>
      <c r="H32" s="3648"/>
      <c r="I32" s="3675"/>
      <c r="J32" s="3649" t="s">
        <v>450</v>
      </c>
      <c r="K32" s="3649"/>
      <c r="L32" s="3649"/>
      <c r="M32" s="3863"/>
      <c r="N32" s="3649"/>
      <c r="O32" s="3649"/>
      <c r="P32" s="3650"/>
      <c r="Q32" s="3651"/>
      <c r="R32" s="3652"/>
      <c r="S32" s="3652"/>
      <c r="T32" s="3652"/>
      <c r="U32" s="3798"/>
      <c r="V32" s="3653"/>
      <c r="W32" s="3654"/>
      <c r="X32" s="3655"/>
      <c r="Y32" s="3646" t="s">
        <v>94</v>
      </c>
      <c r="Z32" s="3646"/>
      <c r="AA32" s="5787" t="s">
        <v>451</v>
      </c>
      <c r="AB32" s="5787" t="s">
        <v>452</v>
      </c>
      <c r="AC32" s="3673"/>
      <c r="AD32" s="3669">
        <v>45778</v>
      </c>
      <c r="AE32" s="4254" t="s">
        <v>453</v>
      </c>
      <c r="AF32" s="3659" t="s">
        <v>454</v>
      </c>
      <c r="AG32" s="3658">
        <v>46235</v>
      </c>
      <c r="AH32" s="3658"/>
      <c r="AI32" s="3658"/>
      <c r="AJ32" s="4261"/>
      <c r="AK32" s="3661"/>
      <c r="AL32" s="3665"/>
      <c r="AM32" s="3659"/>
      <c r="AN32" s="3658"/>
      <c r="AO32" s="3658"/>
      <c r="AP32" s="3658"/>
      <c r="AQ32" s="3662"/>
      <c r="AR32" s="3663"/>
      <c r="AS32" s="3665"/>
      <c r="AT32" s="3648"/>
      <c r="AU32" s="3665"/>
      <c r="AV32" s="3665"/>
      <c r="AW32" s="3665"/>
      <c r="AX32" s="3648"/>
      <c r="AY32" s="3661"/>
      <c r="AZ32" s="3664"/>
      <c r="BA32" s="3667"/>
      <c r="BB32" s="3658"/>
      <c r="BC32" s="3665"/>
      <c r="BD32" s="3665"/>
      <c r="BE32" s="3648"/>
      <c r="BF32" s="3648"/>
      <c r="BG32" s="4251" t="s">
        <v>455</v>
      </c>
      <c r="BH32" s="3658">
        <v>46631</v>
      </c>
      <c r="BI32" s="3668"/>
      <c r="BJ32" s="4251">
        <v>46813</v>
      </c>
      <c r="BK32" s="3658">
        <v>46813</v>
      </c>
      <c r="BL32" s="3668"/>
      <c r="BM32" s="4251">
        <v>47027</v>
      </c>
      <c r="BN32" s="3658">
        <v>47027</v>
      </c>
      <c r="BO32" s="3668"/>
      <c r="BP32" s="4256" t="s">
        <v>457</v>
      </c>
      <c r="BQ32" s="3684"/>
      <c r="BR32" s="3646"/>
      <c r="BS32" s="3671">
        <v>45932</v>
      </c>
      <c r="BT32" s="3671">
        <v>45834</v>
      </c>
      <c r="BU32" s="3671">
        <v>45945</v>
      </c>
      <c r="BV32" s="3671">
        <v>45834</v>
      </c>
      <c r="BW32" s="3671"/>
      <c r="BX32" s="3716" t="s">
        <v>104</v>
      </c>
      <c r="BY32" s="2540"/>
      <c r="BZ32" s="2513"/>
      <c r="CA32" s="12"/>
      <c r="CB32" s="12"/>
      <c r="CC32" s="12"/>
      <c r="CD32" s="18"/>
    </row>
    <row r="33" spans="1:82" ht="45" customHeight="1" x14ac:dyDescent="0.2">
      <c r="A33" s="4951"/>
      <c r="B33" s="6075" t="s">
        <v>458</v>
      </c>
      <c r="C33" s="3107" t="s">
        <v>448</v>
      </c>
      <c r="D33" s="3098" t="s">
        <v>449</v>
      </c>
      <c r="E33" s="5000">
        <v>2143</v>
      </c>
      <c r="F33" s="3115">
        <v>2023</v>
      </c>
      <c r="G33" s="3115">
        <v>2038</v>
      </c>
      <c r="H33" s="3100" t="s">
        <v>89</v>
      </c>
      <c r="I33" s="3487" t="s">
        <v>89</v>
      </c>
      <c r="J33" s="3229" t="s">
        <v>459</v>
      </c>
      <c r="K33" s="3229"/>
      <c r="L33" s="3229" t="s">
        <v>90</v>
      </c>
      <c r="M33" s="3436" t="s">
        <v>169</v>
      </c>
      <c r="N33" s="3229"/>
      <c r="O33" s="3229"/>
      <c r="P33" s="3101">
        <v>45371</v>
      </c>
      <c r="Q33" s="3102">
        <v>45470</v>
      </c>
      <c r="R33" s="3103"/>
      <c r="S33" s="3103">
        <v>45719</v>
      </c>
      <c r="T33" s="3103">
        <v>45811</v>
      </c>
      <c r="U33" s="3797"/>
      <c r="V33" s="3104"/>
      <c r="W33" s="3105" t="str">
        <f>IF(OR(X33="Yes", Y33="Web-page timetable", Z33="YES"), "Yes")</f>
        <v>Yes</v>
      </c>
      <c r="X33" s="3106" t="s">
        <v>93</v>
      </c>
      <c r="Y33" s="3107" t="s">
        <v>94</v>
      </c>
      <c r="Z33" s="3107"/>
      <c r="AA33" s="6035" t="s">
        <v>460</v>
      </c>
      <c r="AB33" s="6035" t="s">
        <v>461</v>
      </c>
      <c r="AC33" s="4290"/>
      <c r="AD33" s="3109">
        <v>45292</v>
      </c>
      <c r="AE33" s="4292" t="s">
        <v>462</v>
      </c>
      <c r="AF33" s="3114" t="s">
        <v>463</v>
      </c>
      <c r="AG33" s="3111">
        <v>43739</v>
      </c>
      <c r="AH33" s="3111">
        <v>43745</v>
      </c>
      <c r="AI33" s="3111">
        <v>43787</v>
      </c>
      <c r="AJ33" s="4293" t="s">
        <v>464</v>
      </c>
      <c r="AK33" s="3113"/>
      <c r="AL33" s="3117" t="s">
        <v>465</v>
      </c>
      <c r="AM33" s="3114" t="s">
        <v>364</v>
      </c>
      <c r="AN33" s="3111">
        <v>44075</v>
      </c>
      <c r="AO33" s="3111">
        <v>44571</v>
      </c>
      <c r="AP33" s="3111">
        <v>44645</v>
      </c>
      <c r="AQ33" s="3115" t="s">
        <v>466</v>
      </c>
      <c r="AR33" s="3116"/>
      <c r="AS33" s="3117"/>
      <c r="AT33" s="3100"/>
      <c r="AU33" s="3117"/>
      <c r="AV33" s="3117"/>
      <c r="AW33" s="3117"/>
      <c r="AX33" s="3100"/>
      <c r="AY33" s="4592"/>
      <c r="AZ33" s="4835"/>
      <c r="BA33" s="4592"/>
      <c r="BB33" s="3111"/>
      <c r="BC33" s="3117"/>
      <c r="BD33" s="3117"/>
      <c r="BE33" s="3100"/>
      <c r="BF33" s="3100"/>
      <c r="BG33" s="4174">
        <v>45352</v>
      </c>
      <c r="BH33" s="3111">
        <v>45352</v>
      </c>
      <c r="BI33" s="3119">
        <v>45371</v>
      </c>
      <c r="BJ33" s="4174">
        <v>45444</v>
      </c>
      <c r="BK33" s="3111">
        <v>45444</v>
      </c>
      <c r="BL33" s="3119">
        <v>45470</v>
      </c>
      <c r="BM33" s="4174" t="s">
        <v>467</v>
      </c>
      <c r="BN33" s="3111">
        <v>45839</v>
      </c>
      <c r="BO33" s="3119"/>
      <c r="BP33" s="4194" t="s">
        <v>469</v>
      </c>
      <c r="BQ33" s="4262"/>
      <c r="BR33" s="3107"/>
      <c r="BS33" s="3120">
        <v>45420</v>
      </c>
      <c r="BT33" s="3120">
        <v>45377</v>
      </c>
      <c r="BU33" s="3120">
        <v>45441</v>
      </c>
      <c r="BV33" s="3120">
        <v>45475</v>
      </c>
      <c r="BW33" s="3120">
        <v>45763</v>
      </c>
      <c r="BX33" s="3120" t="s">
        <v>470</v>
      </c>
      <c r="BY33" s="2540"/>
      <c r="BZ33" s="2513" t="s">
        <v>471</v>
      </c>
      <c r="CA33" s="12"/>
      <c r="CB33" s="12"/>
      <c r="CC33" s="12"/>
      <c r="CD33" s="18"/>
    </row>
    <row r="34" spans="1:82" ht="45" customHeight="1" thickBot="1" x14ac:dyDescent="0.25">
      <c r="A34" s="3686" t="s">
        <v>472</v>
      </c>
      <c r="B34" s="5568"/>
      <c r="C34" s="3688" t="s">
        <v>473</v>
      </c>
      <c r="D34" s="3688" t="s">
        <v>474</v>
      </c>
      <c r="E34" s="3718" t="s">
        <v>193</v>
      </c>
      <c r="F34" s="3691"/>
      <c r="G34" s="3691"/>
      <c r="H34" s="3695" t="s">
        <v>89</v>
      </c>
      <c r="I34" s="3695" t="s">
        <v>89</v>
      </c>
      <c r="J34" s="3696">
        <v>45370</v>
      </c>
      <c r="K34" s="3694">
        <v>39485</v>
      </c>
      <c r="L34" s="3694" t="s">
        <v>90</v>
      </c>
      <c r="M34" s="3866" t="s">
        <v>389</v>
      </c>
      <c r="N34" s="3694"/>
      <c r="O34" s="3694"/>
      <c r="P34" s="3696"/>
      <c r="Q34" s="3697"/>
      <c r="R34" s="3698"/>
      <c r="S34" s="3698"/>
      <c r="T34" s="3698"/>
      <c r="U34" s="3794"/>
      <c r="V34" s="3699"/>
      <c r="W34" s="3700" t="str">
        <f>IF(OR(X34="Yes", Y34="Web-page timetable", Z34="YES"), "Yes")</f>
        <v>Yes</v>
      </c>
      <c r="X34" s="3701" t="s">
        <v>93</v>
      </c>
      <c r="Y34" s="3688" t="s">
        <v>94</v>
      </c>
      <c r="Z34" s="3688"/>
      <c r="AA34" s="5782" t="s">
        <v>475</v>
      </c>
      <c r="AB34" s="5776" t="s">
        <v>476</v>
      </c>
      <c r="AC34" s="3703"/>
      <c r="AD34" s="3704">
        <v>45717</v>
      </c>
      <c r="AE34" s="4145" t="s">
        <v>477</v>
      </c>
      <c r="AF34" s="3705" t="s">
        <v>478</v>
      </c>
      <c r="AG34" s="3706">
        <v>46844</v>
      </c>
      <c r="AH34" s="3706"/>
      <c r="AI34" s="3706"/>
      <c r="AJ34" s="3713"/>
      <c r="AK34" s="3707"/>
      <c r="AL34" s="3706"/>
      <c r="AM34" s="3705"/>
      <c r="AN34" s="3706"/>
      <c r="AO34" s="3706"/>
      <c r="AP34" s="3706"/>
      <c r="AQ34" s="3695"/>
      <c r="AR34" s="4018"/>
      <c r="AS34" s="5271"/>
      <c r="AT34" s="4664"/>
      <c r="AU34" s="3730"/>
      <c r="AV34" s="3709"/>
      <c r="AW34" s="3709"/>
      <c r="AX34" s="3692"/>
      <c r="AY34" s="3731"/>
      <c r="AZ34" s="5312"/>
      <c r="BA34" s="5316"/>
      <c r="BB34" s="3730"/>
      <c r="BC34" s="3709"/>
      <c r="BD34" s="3709"/>
      <c r="BE34" s="3692"/>
      <c r="BF34" s="3692"/>
      <c r="BG34" s="4089" t="s">
        <v>479</v>
      </c>
      <c r="BH34" s="3706">
        <v>47209</v>
      </c>
      <c r="BI34" s="3706"/>
      <c r="BJ34" s="4089" t="s">
        <v>480</v>
      </c>
      <c r="BK34" s="3706">
        <v>47392</v>
      </c>
      <c r="BL34" s="3711"/>
      <c r="BM34" s="4089" t="s">
        <v>481</v>
      </c>
      <c r="BN34" s="3704">
        <v>47574</v>
      </c>
      <c r="BO34" s="3711"/>
      <c r="BP34" s="4003" t="s">
        <v>355</v>
      </c>
      <c r="BQ34" s="3712"/>
      <c r="BR34" s="3688"/>
      <c r="BS34" s="3716"/>
      <c r="BT34" s="3716">
        <v>45888</v>
      </c>
      <c r="BU34" s="3716">
        <v>44309</v>
      </c>
      <c r="BV34" s="3962">
        <v>45888</v>
      </c>
      <c r="BW34" s="3963">
        <v>45888</v>
      </c>
      <c r="BX34" s="3716" t="s">
        <v>104</v>
      </c>
      <c r="BY34" s="2149"/>
      <c r="BZ34" s="2120" t="s">
        <v>483</v>
      </c>
      <c r="CA34" s="12"/>
      <c r="CB34" s="12"/>
      <c r="CC34" s="12"/>
      <c r="CD34" s="18"/>
    </row>
    <row r="35" spans="1:82" ht="45" customHeight="1" thickTop="1" x14ac:dyDescent="0.2">
      <c r="A35" s="6773" t="s">
        <v>484</v>
      </c>
      <c r="B35" s="6774"/>
      <c r="C35" s="2465" t="s">
        <v>485</v>
      </c>
      <c r="D35" s="6496" t="s">
        <v>486</v>
      </c>
      <c r="E35" s="7119">
        <v>2208</v>
      </c>
      <c r="F35" s="6456">
        <v>2020</v>
      </c>
      <c r="G35" s="6456">
        <v>2038</v>
      </c>
      <c r="H35" s="6477" t="s">
        <v>89</v>
      </c>
      <c r="I35" s="6456" t="s">
        <v>89</v>
      </c>
      <c r="J35" s="6462">
        <v>42934</v>
      </c>
      <c r="K35" s="6462"/>
      <c r="L35" s="6462" t="s">
        <v>487</v>
      </c>
      <c r="M35" s="6550" t="s">
        <v>488</v>
      </c>
      <c r="N35" s="6462"/>
      <c r="O35" s="6462"/>
      <c r="P35" s="6462"/>
      <c r="Q35" s="6463"/>
      <c r="R35" s="6464"/>
      <c r="S35" s="6464"/>
      <c r="T35" s="6464"/>
      <c r="U35" s="6465"/>
      <c r="V35" s="6466"/>
      <c r="W35" s="6467" t="str">
        <f>IF(OR(X35="Yes", Y35="Web-page timetable", Z35="YES"), "Yes")</f>
        <v>Yes</v>
      </c>
      <c r="X35" s="6468" t="s">
        <v>93</v>
      </c>
      <c r="Y35" s="2465" t="s">
        <v>94</v>
      </c>
      <c r="Z35" s="2465"/>
      <c r="AA35" s="6760" t="s">
        <v>489</v>
      </c>
      <c r="AB35" s="6760" t="s">
        <v>490</v>
      </c>
      <c r="AC35" s="6471"/>
      <c r="AD35" s="4850">
        <v>45931</v>
      </c>
      <c r="AE35" s="6472">
        <v>43405</v>
      </c>
      <c r="AF35" s="6473" t="s">
        <v>491</v>
      </c>
      <c r="AG35" s="5496">
        <v>43405</v>
      </c>
      <c r="AH35" s="5496">
        <v>43476</v>
      </c>
      <c r="AI35" s="5496">
        <v>43518</v>
      </c>
      <c r="AJ35" s="6474" t="s">
        <v>492</v>
      </c>
      <c r="AK35" s="6475" t="s">
        <v>493</v>
      </c>
      <c r="AL35" s="7124">
        <v>43586</v>
      </c>
      <c r="AM35" s="7130" t="s">
        <v>494</v>
      </c>
      <c r="AN35" s="5496">
        <v>43586</v>
      </c>
      <c r="AO35" s="5496">
        <v>43676</v>
      </c>
      <c r="AP35" s="5496">
        <v>43732</v>
      </c>
      <c r="AQ35" s="6735" t="s">
        <v>495</v>
      </c>
      <c r="AR35" s="6490"/>
      <c r="AS35" s="6479">
        <v>44228</v>
      </c>
      <c r="AT35" s="6477" t="s">
        <v>496</v>
      </c>
      <c r="AU35" s="6479">
        <v>44228</v>
      </c>
      <c r="AV35" s="6479">
        <v>44235</v>
      </c>
      <c r="AW35" s="6479">
        <v>44279</v>
      </c>
      <c r="AX35" s="6477" t="s">
        <v>497</v>
      </c>
      <c r="AY35" s="6492"/>
      <c r="AZ35" s="6479"/>
      <c r="BA35" s="6480"/>
      <c r="BB35" s="5496"/>
      <c r="BC35" s="6479"/>
      <c r="BD35" s="6479"/>
      <c r="BE35" s="6477"/>
      <c r="BF35" s="6477"/>
      <c r="BG35" s="6482">
        <v>46204</v>
      </c>
      <c r="BH35" s="5496">
        <v>46204</v>
      </c>
      <c r="BI35" s="6483"/>
      <c r="BJ35" s="6482">
        <v>46327</v>
      </c>
      <c r="BK35" s="5496">
        <v>46327</v>
      </c>
      <c r="BL35" s="6483"/>
      <c r="BM35" s="6482" t="s">
        <v>147</v>
      </c>
      <c r="BN35" s="5496">
        <v>46935</v>
      </c>
      <c r="BO35" s="6493"/>
      <c r="BP35" s="6484" t="s">
        <v>498</v>
      </c>
      <c r="BQ35" s="6495" t="s">
        <v>499</v>
      </c>
      <c r="BR35" s="2465"/>
      <c r="BS35" s="4142">
        <v>45497</v>
      </c>
      <c r="BT35" s="4142">
        <v>46024</v>
      </c>
      <c r="BU35" s="4142">
        <v>45310</v>
      </c>
      <c r="BV35" s="4142">
        <v>46024</v>
      </c>
      <c r="BW35" s="4142">
        <v>46024</v>
      </c>
      <c r="BX35" s="4142" t="s">
        <v>178</v>
      </c>
      <c r="BY35" s="1409"/>
      <c r="BZ35" s="540" t="s">
        <v>500</v>
      </c>
      <c r="CA35" s="12"/>
      <c r="CB35" s="12"/>
      <c r="CC35" s="12"/>
      <c r="CD35" s="18"/>
    </row>
    <row r="36" spans="1:82" ht="45" customHeight="1" x14ac:dyDescent="0.2">
      <c r="A36" s="6772" t="s">
        <v>501</v>
      </c>
      <c r="B36" s="7096"/>
      <c r="C36" s="2465" t="s">
        <v>502</v>
      </c>
      <c r="D36" s="6496" t="s">
        <v>503</v>
      </c>
      <c r="E36" s="7119" t="s">
        <v>114</v>
      </c>
      <c r="F36" s="6457"/>
      <c r="G36" s="6457"/>
      <c r="H36" s="6477" t="s">
        <v>194</v>
      </c>
      <c r="I36" s="6497" t="s">
        <v>89</v>
      </c>
      <c r="J36" s="6459">
        <v>44249</v>
      </c>
      <c r="K36" s="6459"/>
      <c r="L36" s="6460"/>
      <c r="M36" s="6461"/>
      <c r="N36" s="6460"/>
      <c r="O36" s="6460"/>
      <c r="P36" s="6462"/>
      <c r="Q36" s="6463"/>
      <c r="R36" s="6513"/>
      <c r="S36" s="6555"/>
      <c r="T36" s="6555"/>
      <c r="U36" s="6465"/>
      <c r="V36" s="6466"/>
      <c r="W36" s="6467" t="str">
        <f>IF(OR(X36="Yes", Y36="Web-page timetable", Z36="YES"), "Yes")</f>
        <v>Yes</v>
      </c>
      <c r="X36" s="6468" t="s">
        <v>93</v>
      </c>
      <c r="Y36" s="2465" t="s">
        <v>94</v>
      </c>
      <c r="Z36" s="2465"/>
      <c r="AA36" s="6760" t="s">
        <v>504</v>
      </c>
      <c r="AB36" s="6760" t="s">
        <v>505</v>
      </c>
      <c r="AC36" s="6471"/>
      <c r="AD36" s="4850">
        <v>45962</v>
      </c>
      <c r="AE36" s="6472" t="s">
        <v>506</v>
      </c>
      <c r="AF36" s="6473" t="s">
        <v>507</v>
      </c>
      <c r="AG36" s="5496">
        <v>46054</v>
      </c>
      <c r="AH36" s="5496">
        <v>45677</v>
      </c>
      <c r="AI36" s="5496">
        <v>45723</v>
      </c>
      <c r="AJ36" s="6476" t="s">
        <v>508</v>
      </c>
      <c r="AK36" s="6475"/>
      <c r="AL36" s="6472">
        <v>46054</v>
      </c>
      <c r="AM36" s="6473" t="s">
        <v>509</v>
      </c>
      <c r="AN36" s="5496">
        <v>46054</v>
      </c>
      <c r="AO36" s="5496"/>
      <c r="AP36" s="5496"/>
      <c r="AQ36" s="6456"/>
      <c r="AR36" s="6490"/>
      <c r="AS36" s="6479"/>
      <c r="AT36" s="6477"/>
      <c r="AU36" s="6478"/>
      <c r="AV36" s="6479"/>
      <c r="AW36" s="6479"/>
      <c r="AX36" s="6477"/>
      <c r="AY36" s="6492"/>
      <c r="AZ36" s="6479"/>
      <c r="BA36" s="6480"/>
      <c r="BB36" s="5496"/>
      <c r="BC36" s="6479"/>
      <c r="BD36" s="6479"/>
      <c r="BE36" s="6477"/>
      <c r="BF36" s="6477"/>
      <c r="BG36" s="6482">
        <v>46235</v>
      </c>
      <c r="BH36" s="5496">
        <v>46235</v>
      </c>
      <c r="BI36" s="5496"/>
      <c r="BJ36" s="6482">
        <v>46327</v>
      </c>
      <c r="BK36" s="5496">
        <v>46327</v>
      </c>
      <c r="BL36" s="6483"/>
      <c r="BM36" s="6482">
        <v>46539</v>
      </c>
      <c r="BN36" s="4850">
        <v>46539</v>
      </c>
      <c r="BO36" s="6533"/>
      <c r="BP36" s="6484" t="s">
        <v>510</v>
      </c>
      <c r="BQ36" s="6495"/>
      <c r="BR36" s="2465"/>
      <c r="BS36" s="4142">
        <v>46031</v>
      </c>
      <c r="BT36" s="4142">
        <v>46024</v>
      </c>
      <c r="BU36" s="4142">
        <v>46031</v>
      </c>
      <c r="BV36" s="4142">
        <v>46024</v>
      </c>
      <c r="BW36" s="4142">
        <v>46024</v>
      </c>
      <c r="BX36" s="4142" t="s">
        <v>262</v>
      </c>
      <c r="BY36" s="1409"/>
      <c r="BZ36" s="542"/>
      <c r="CA36" s="12"/>
      <c r="CB36" s="12"/>
      <c r="CC36" s="12"/>
      <c r="CD36" s="18"/>
    </row>
    <row r="37" spans="1:82" ht="45" customHeight="1" x14ac:dyDescent="0.2">
      <c r="A37" s="6772" t="s">
        <v>511</v>
      </c>
      <c r="B37" s="6455"/>
      <c r="C37" s="2465" t="s">
        <v>512</v>
      </c>
      <c r="D37" s="6496" t="s">
        <v>513</v>
      </c>
      <c r="E37" s="7119">
        <v>2317</v>
      </c>
      <c r="F37" s="6456">
        <v>2024</v>
      </c>
      <c r="G37" s="6456">
        <v>2041</v>
      </c>
      <c r="H37" s="6477" t="s">
        <v>89</v>
      </c>
      <c r="I37" s="6497" t="s">
        <v>89</v>
      </c>
      <c r="J37" s="6460" t="s">
        <v>514</v>
      </c>
      <c r="K37" s="6460"/>
      <c r="L37" s="6460" t="s">
        <v>90</v>
      </c>
      <c r="M37" s="6461" t="s">
        <v>515</v>
      </c>
      <c r="N37" s="6460"/>
      <c r="O37" s="6460"/>
      <c r="P37" s="6462"/>
      <c r="Q37" s="6463"/>
      <c r="R37" s="6464"/>
      <c r="S37" s="6464"/>
      <c r="T37" s="6464"/>
      <c r="U37" s="6465"/>
      <c r="V37" s="6466"/>
      <c r="W37" s="6467" t="s">
        <v>93</v>
      </c>
      <c r="X37" s="6468" t="s">
        <v>93</v>
      </c>
      <c r="Y37" s="2465" t="s">
        <v>94</v>
      </c>
      <c r="Z37" s="2465"/>
      <c r="AA37" s="6470" t="s">
        <v>516</v>
      </c>
      <c r="AB37" s="6470" t="s">
        <v>517</v>
      </c>
      <c r="AC37" s="6471"/>
      <c r="AD37" s="4850">
        <v>45717</v>
      </c>
      <c r="AE37" s="6472" t="s">
        <v>518</v>
      </c>
      <c r="AF37" s="6473" t="s">
        <v>142</v>
      </c>
      <c r="AG37" s="5496">
        <v>44927</v>
      </c>
      <c r="AH37" s="5496">
        <v>44995</v>
      </c>
      <c r="AI37" s="5496">
        <v>45065</v>
      </c>
      <c r="AJ37" s="6502" t="s">
        <v>519</v>
      </c>
      <c r="AK37" s="6475"/>
      <c r="AL37" s="5496" t="s">
        <v>520</v>
      </c>
      <c r="AM37" s="6473" t="s">
        <v>521</v>
      </c>
      <c r="AN37" s="5496">
        <v>45200</v>
      </c>
      <c r="AO37" s="5496">
        <v>45299</v>
      </c>
      <c r="AP37" s="5496">
        <v>45341</v>
      </c>
      <c r="AQ37" s="6735" t="s">
        <v>519</v>
      </c>
      <c r="AR37" s="6490"/>
      <c r="AS37" s="6479" t="s">
        <v>522</v>
      </c>
      <c r="AT37" s="6477" t="s">
        <v>523</v>
      </c>
      <c r="AU37" s="6478">
        <v>45383</v>
      </c>
      <c r="AV37" s="6479">
        <v>45446</v>
      </c>
      <c r="AW37" s="6479">
        <v>45488</v>
      </c>
      <c r="AX37" s="6498" t="s">
        <v>524</v>
      </c>
      <c r="AY37" s="6492"/>
      <c r="AZ37" s="6479" t="s">
        <v>525</v>
      </c>
      <c r="BA37" s="6480" t="s">
        <v>526</v>
      </c>
      <c r="BB37" s="5496">
        <v>45931</v>
      </c>
      <c r="BC37" s="6479">
        <v>45931</v>
      </c>
      <c r="BD37" s="6479">
        <v>46006</v>
      </c>
      <c r="BE37" s="6498" t="s">
        <v>527</v>
      </c>
      <c r="BF37" s="6477"/>
      <c r="BG37" s="6482" t="s">
        <v>528</v>
      </c>
      <c r="BH37" s="5496">
        <v>46204</v>
      </c>
      <c r="BI37" s="5496"/>
      <c r="BJ37" s="6482">
        <v>46357</v>
      </c>
      <c r="BK37" s="5496">
        <v>46357</v>
      </c>
      <c r="BL37" s="6483"/>
      <c r="BM37" s="6597" t="s">
        <v>529</v>
      </c>
      <c r="BN37" s="6598" t="s">
        <v>529</v>
      </c>
      <c r="BO37" s="6483"/>
      <c r="BP37" s="6484" t="s">
        <v>531</v>
      </c>
      <c r="BQ37" s="6485" t="s">
        <v>532</v>
      </c>
      <c r="BR37" s="2465"/>
      <c r="BS37" s="4142">
        <v>46034</v>
      </c>
      <c r="BT37" s="4142">
        <v>45950</v>
      </c>
      <c r="BU37" s="4142">
        <v>46034</v>
      </c>
      <c r="BV37" s="4142">
        <v>45950</v>
      </c>
      <c r="BW37" s="4142">
        <v>45950</v>
      </c>
      <c r="BX37" s="7131" t="s">
        <v>178</v>
      </c>
      <c r="BY37" s="1409"/>
      <c r="BZ37" s="543" t="s">
        <v>533</v>
      </c>
      <c r="CA37" s="12"/>
      <c r="CB37" s="12"/>
      <c r="CC37" s="12"/>
      <c r="CD37" s="18"/>
    </row>
    <row r="38" spans="1:82" ht="45" customHeight="1" x14ac:dyDescent="0.2">
      <c r="A38" s="4954"/>
      <c r="B38" s="3308" t="s">
        <v>534</v>
      </c>
      <c r="C38" s="2120" t="s">
        <v>512</v>
      </c>
      <c r="D38" s="2122" t="s">
        <v>535</v>
      </c>
      <c r="E38" s="3133">
        <v>2184</v>
      </c>
      <c r="F38" s="2141">
        <v>2011</v>
      </c>
      <c r="G38" s="2141">
        <v>2036</v>
      </c>
      <c r="H38" s="2125" t="s">
        <v>89</v>
      </c>
      <c r="I38" s="2126" t="s">
        <v>89</v>
      </c>
      <c r="J38" s="2127" t="s">
        <v>514</v>
      </c>
      <c r="K38" s="2127"/>
      <c r="L38" s="2127"/>
      <c r="M38" s="2128" t="s">
        <v>536</v>
      </c>
      <c r="N38" s="2127"/>
      <c r="O38" s="2127" t="s">
        <v>90</v>
      </c>
      <c r="P38" s="2129">
        <v>44784</v>
      </c>
      <c r="Q38" s="2130">
        <v>44894</v>
      </c>
      <c r="R38" s="2131">
        <v>45167</v>
      </c>
      <c r="S38" s="2131"/>
      <c r="T38" s="2131"/>
      <c r="U38" s="3796"/>
      <c r="V38" s="2133"/>
      <c r="W38" s="2134" t="str">
        <f t="shared" ref="W38:W47" si="2">IF(OR(X38="Yes", Y38="Web-page timetable", Z38="YES"), "Yes")</f>
        <v>Yes</v>
      </c>
      <c r="X38" s="2135" t="s">
        <v>93</v>
      </c>
      <c r="Y38" s="2120" t="s">
        <v>94</v>
      </c>
      <c r="Z38" s="2120"/>
      <c r="AA38" s="5783" t="s">
        <v>516</v>
      </c>
      <c r="AB38" s="5783" t="s">
        <v>517</v>
      </c>
      <c r="AC38" s="2923"/>
      <c r="AD38" s="2137">
        <v>45717</v>
      </c>
      <c r="AE38" s="2485" t="s">
        <v>537</v>
      </c>
      <c r="AF38" s="2139" t="s">
        <v>142</v>
      </c>
      <c r="AG38" s="2140">
        <v>44593</v>
      </c>
      <c r="AH38" s="2140">
        <v>44784</v>
      </c>
      <c r="AI38" s="2140">
        <v>44827</v>
      </c>
      <c r="AJ38" s="3010"/>
      <c r="AK38" s="2142"/>
      <c r="AL38" s="2140"/>
      <c r="AM38" s="2139"/>
      <c r="AN38" s="2140"/>
      <c r="AO38" s="2140"/>
      <c r="AP38" s="2140"/>
      <c r="AQ38" s="2141"/>
      <c r="AR38" s="2144"/>
      <c r="AS38" s="2145"/>
      <c r="AT38" s="2125"/>
      <c r="AU38" s="2475"/>
      <c r="AV38" s="2145"/>
      <c r="AW38" s="2145"/>
      <c r="AX38" s="2125"/>
      <c r="AY38" s="2146"/>
      <c r="AZ38" s="2145"/>
      <c r="BA38" s="2476"/>
      <c r="BB38" s="2140"/>
      <c r="BC38" s="2145"/>
      <c r="BD38" s="2145"/>
      <c r="BE38" s="2125"/>
      <c r="BF38" s="2125"/>
      <c r="BG38" s="4161">
        <v>44774</v>
      </c>
      <c r="BH38" s="2140">
        <v>44774</v>
      </c>
      <c r="BI38" s="2140" t="s">
        <v>538</v>
      </c>
      <c r="BJ38" s="4161">
        <v>44866</v>
      </c>
      <c r="BK38" s="2140">
        <v>44866</v>
      </c>
      <c r="BL38" s="2148">
        <v>44866</v>
      </c>
      <c r="BM38" s="4161">
        <v>45047</v>
      </c>
      <c r="BN38" s="2137">
        <v>45047</v>
      </c>
      <c r="BO38" s="2148">
        <v>45170</v>
      </c>
      <c r="BP38" s="4185"/>
      <c r="BQ38" s="2304" t="s">
        <v>540</v>
      </c>
      <c r="BR38" s="2120"/>
      <c r="BS38" s="2149">
        <v>44628</v>
      </c>
      <c r="BT38" s="2149">
        <v>45950</v>
      </c>
      <c r="BU38" s="2149">
        <v>44463</v>
      </c>
      <c r="BV38" s="2149">
        <v>44846</v>
      </c>
      <c r="BW38" s="2149">
        <v>44846</v>
      </c>
      <c r="BX38" s="3934" t="s">
        <v>541</v>
      </c>
      <c r="BY38" s="2901"/>
      <c r="BZ38" s="2900" t="s">
        <v>542</v>
      </c>
      <c r="CA38" s="12"/>
      <c r="CB38" s="12"/>
      <c r="CC38" s="12"/>
      <c r="CD38" s="18"/>
    </row>
    <row r="39" spans="1:82" ht="45" customHeight="1" x14ac:dyDescent="0.2">
      <c r="A39" s="3686" t="s">
        <v>543</v>
      </c>
      <c r="B39" s="3687"/>
      <c r="C39" s="3688" t="s">
        <v>544</v>
      </c>
      <c r="D39" s="3689" t="s">
        <v>545</v>
      </c>
      <c r="E39" s="3690" t="s">
        <v>193</v>
      </c>
      <c r="F39" s="3691"/>
      <c r="G39" s="3691"/>
      <c r="H39" s="3692" t="s">
        <v>89</v>
      </c>
      <c r="I39" s="3693" t="s">
        <v>89</v>
      </c>
      <c r="J39" s="3694">
        <v>44616</v>
      </c>
      <c r="K39" s="3694">
        <v>40371</v>
      </c>
      <c r="L39" s="3694"/>
      <c r="M39" s="3866"/>
      <c r="N39" s="3694"/>
      <c r="O39" s="3694"/>
      <c r="P39" s="3696"/>
      <c r="Q39" s="3697"/>
      <c r="R39" s="3698"/>
      <c r="S39" s="3698"/>
      <c r="T39" s="3698"/>
      <c r="U39" s="3794"/>
      <c r="V39" s="3699"/>
      <c r="W39" s="3700" t="str">
        <f t="shared" si="2"/>
        <v>Yes</v>
      </c>
      <c r="X39" s="3701" t="s">
        <v>93</v>
      </c>
      <c r="Y39" s="3688" t="s">
        <v>94</v>
      </c>
      <c r="Z39" s="3688"/>
      <c r="AA39" s="5776" t="s">
        <v>546</v>
      </c>
      <c r="AB39" s="5776" t="s">
        <v>547</v>
      </c>
      <c r="AC39" s="3702"/>
      <c r="AD39" s="3704">
        <v>45748</v>
      </c>
      <c r="AE39" s="4145">
        <v>46388</v>
      </c>
      <c r="AF39" s="3705" t="s">
        <v>548</v>
      </c>
      <c r="AG39" s="3706">
        <v>46388</v>
      </c>
      <c r="AH39" s="3706"/>
      <c r="AI39" s="3706"/>
      <c r="AJ39" s="3713"/>
      <c r="AK39" s="3707"/>
      <c r="AL39" s="3909"/>
      <c r="AM39" s="3714"/>
      <c r="AN39" s="3706"/>
      <c r="AO39" s="3706"/>
      <c r="AP39" s="3706"/>
      <c r="AQ39" s="3695"/>
      <c r="AR39" s="3708"/>
      <c r="AS39" s="3709"/>
      <c r="AT39" s="3692"/>
      <c r="AU39" s="3709"/>
      <c r="AV39" s="3709"/>
      <c r="AW39" s="3709"/>
      <c r="AX39" s="3692"/>
      <c r="AY39" s="3710"/>
      <c r="AZ39" s="3709"/>
      <c r="BA39" s="3731"/>
      <c r="BB39" s="3706"/>
      <c r="BC39" s="3709"/>
      <c r="BD39" s="3709"/>
      <c r="BE39" s="3692"/>
      <c r="BF39" s="3692"/>
      <c r="BG39" s="4089">
        <v>46753</v>
      </c>
      <c r="BH39" s="3706">
        <v>46753</v>
      </c>
      <c r="BI39" s="3711"/>
      <c r="BJ39" s="4089">
        <v>46905</v>
      </c>
      <c r="BK39" s="3706">
        <v>46905</v>
      </c>
      <c r="BL39" s="3711"/>
      <c r="BM39" s="4089">
        <v>47119</v>
      </c>
      <c r="BN39" s="3706">
        <v>47119</v>
      </c>
      <c r="BO39" s="3711"/>
      <c r="BP39" s="4182" t="s">
        <v>417</v>
      </c>
      <c r="BQ39" s="3712"/>
      <c r="BR39" s="3688"/>
      <c r="BS39" s="3716">
        <v>45142</v>
      </c>
      <c r="BT39" s="3716">
        <v>45888</v>
      </c>
      <c r="BU39" s="3716"/>
      <c r="BV39" s="3716">
        <v>45888</v>
      </c>
      <c r="BW39" s="3716">
        <v>45888</v>
      </c>
      <c r="BX39" s="3716" t="s">
        <v>104</v>
      </c>
      <c r="BY39" s="2486"/>
      <c r="BZ39" s="2487" t="s">
        <v>550</v>
      </c>
      <c r="CA39" s="12"/>
      <c r="CB39" s="12"/>
      <c r="CC39" s="12"/>
      <c r="CD39" s="18"/>
    </row>
    <row r="40" spans="1:82" ht="45.75" customHeight="1" x14ac:dyDescent="0.2">
      <c r="A40" s="3686" t="s">
        <v>551</v>
      </c>
      <c r="B40" s="3687"/>
      <c r="C40" s="3688" t="s">
        <v>552</v>
      </c>
      <c r="D40" s="3689" t="s">
        <v>553</v>
      </c>
      <c r="E40" s="4588" t="s">
        <v>193</v>
      </c>
      <c r="F40" s="3691"/>
      <c r="G40" s="3691"/>
      <c r="H40" s="3692" t="s">
        <v>89</v>
      </c>
      <c r="I40" s="3693" t="s">
        <v>89</v>
      </c>
      <c r="J40" s="3694">
        <v>44643</v>
      </c>
      <c r="K40" s="3694" t="s">
        <v>554</v>
      </c>
      <c r="L40" s="3694"/>
      <c r="M40" s="3866"/>
      <c r="N40" s="3694"/>
      <c r="O40" s="3694" t="s">
        <v>90</v>
      </c>
      <c r="P40" s="3696"/>
      <c r="Q40" s="3697"/>
      <c r="R40" s="3698"/>
      <c r="S40" s="3698"/>
      <c r="T40" s="3698"/>
      <c r="U40" s="3794"/>
      <c r="V40" s="3699"/>
      <c r="W40" s="3700" t="str">
        <f t="shared" si="2"/>
        <v>Yes</v>
      </c>
      <c r="X40" s="3701" t="s">
        <v>93</v>
      </c>
      <c r="Y40" s="3688" t="s">
        <v>94</v>
      </c>
      <c r="Z40" s="3688"/>
      <c r="AA40" s="5776" t="s">
        <v>555</v>
      </c>
      <c r="AB40" s="5776" t="s">
        <v>556</v>
      </c>
      <c r="AC40" s="3703"/>
      <c r="AD40" s="3704">
        <v>45689</v>
      </c>
      <c r="AE40" s="4145" t="s">
        <v>557</v>
      </c>
      <c r="AF40" s="3705" t="s">
        <v>558</v>
      </c>
      <c r="AG40" s="3706">
        <v>46143</v>
      </c>
      <c r="AH40" s="3706"/>
      <c r="AI40" s="3706"/>
      <c r="AJ40" s="3713"/>
      <c r="AK40" s="3707"/>
      <c r="AL40" s="4111"/>
      <c r="AM40" s="4086"/>
      <c r="AN40" s="3706"/>
      <c r="AO40" s="3706"/>
      <c r="AP40" s="3706"/>
      <c r="AQ40" s="3695"/>
      <c r="AR40" s="3708"/>
      <c r="AS40" s="3709"/>
      <c r="AT40" s="3692"/>
      <c r="AU40" s="3709"/>
      <c r="AV40" s="3709"/>
      <c r="AW40" s="3709"/>
      <c r="AX40" s="3692"/>
      <c r="AY40" s="3710"/>
      <c r="AZ40" s="3709"/>
      <c r="BA40" s="3692"/>
      <c r="BB40" s="4023"/>
      <c r="BC40" s="3709"/>
      <c r="BD40" s="3709"/>
      <c r="BE40" s="3692"/>
      <c r="BF40" s="3692"/>
      <c r="BG40" s="4251" t="s">
        <v>559</v>
      </c>
      <c r="BH40" s="3658">
        <v>46508</v>
      </c>
      <c r="BI40" s="3668"/>
      <c r="BJ40" s="4251" t="s">
        <v>560</v>
      </c>
      <c r="BK40" s="3658">
        <v>46784</v>
      </c>
      <c r="BL40" s="3668"/>
      <c r="BM40" s="4251" t="s">
        <v>561</v>
      </c>
      <c r="BN40" s="3658">
        <v>47150</v>
      </c>
      <c r="BO40" s="3711"/>
      <c r="BP40" s="4193" t="s">
        <v>132</v>
      </c>
      <c r="BQ40" s="3712"/>
      <c r="BR40" s="3870"/>
      <c r="BS40" s="3716">
        <v>45961</v>
      </c>
      <c r="BT40" s="3716">
        <v>45902</v>
      </c>
      <c r="BU40" s="3716"/>
      <c r="BV40" s="3716">
        <v>45902</v>
      </c>
      <c r="BW40" s="3716">
        <v>45902</v>
      </c>
      <c r="BX40" s="3716" t="s">
        <v>104</v>
      </c>
      <c r="BY40" s="2278"/>
      <c r="BZ40" s="1378"/>
      <c r="CA40" s="12"/>
      <c r="CB40" s="12"/>
      <c r="CC40" s="12"/>
      <c r="CD40" s="18" t="s">
        <v>93</v>
      </c>
    </row>
    <row r="41" spans="1:82" ht="45" customHeight="1" x14ac:dyDescent="0.2">
      <c r="A41" s="3738" t="s">
        <v>563</v>
      </c>
      <c r="B41" s="3739"/>
      <c r="C41" s="3740" t="s">
        <v>564</v>
      </c>
      <c r="D41" s="3689" t="s">
        <v>565</v>
      </c>
      <c r="E41" s="6098" t="s">
        <v>566</v>
      </c>
      <c r="F41" s="3691"/>
      <c r="G41" s="3691"/>
      <c r="H41" s="3692" t="s">
        <v>89</v>
      </c>
      <c r="I41" s="4735" t="s">
        <v>89</v>
      </c>
      <c r="J41" s="3694">
        <v>42453</v>
      </c>
      <c r="K41" s="3694"/>
      <c r="L41" s="3694"/>
      <c r="M41" s="3866"/>
      <c r="N41" s="3694"/>
      <c r="O41" s="3694"/>
      <c r="P41" s="3696"/>
      <c r="Q41" s="3697"/>
      <c r="R41" s="3698"/>
      <c r="S41" s="3698"/>
      <c r="T41" s="3698"/>
      <c r="U41" s="3794"/>
      <c r="V41" s="3699"/>
      <c r="W41" s="3700" t="str">
        <f t="shared" si="2"/>
        <v>Yes</v>
      </c>
      <c r="X41" s="4384" t="s">
        <v>93</v>
      </c>
      <c r="Y41" s="3740" t="s">
        <v>94</v>
      </c>
      <c r="Z41" s="3740"/>
      <c r="AA41" s="6200" t="s">
        <v>567</v>
      </c>
      <c r="AB41" s="5777" t="s">
        <v>568</v>
      </c>
      <c r="AC41" s="4591"/>
      <c r="AD41" s="4589">
        <v>45717</v>
      </c>
      <c r="AE41" s="4211" t="s">
        <v>522</v>
      </c>
      <c r="AF41" s="4124" t="s">
        <v>569</v>
      </c>
      <c r="AG41" s="4385">
        <v>45383</v>
      </c>
      <c r="AH41" s="3706"/>
      <c r="AI41" s="3706">
        <v>45677</v>
      </c>
      <c r="AJ41" s="3908" t="s">
        <v>570</v>
      </c>
      <c r="AK41" s="3707"/>
      <c r="AL41" s="3709" t="s">
        <v>571</v>
      </c>
      <c r="AM41" s="3705" t="s">
        <v>572</v>
      </c>
      <c r="AN41" s="4385">
        <v>46204</v>
      </c>
      <c r="AO41" s="3706"/>
      <c r="AP41" s="3706"/>
      <c r="AQ41" s="3695"/>
      <c r="AR41" s="3708"/>
      <c r="AS41" s="3709"/>
      <c r="AT41" s="3692"/>
      <c r="AU41" s="3709"/>
      <c r="AV41" s="3709"/>
      <c r="AW41" s="3709"/>
      <c r="AX41" s="3692"/>
      <c r="AY41" s="3710"/>
      <c r="AZ41" s="3709"/>
      <c r="BA41" s="3692"/>
      <c r="BB41" s="4023"/>
      <c r="BC41" s="3709"/>
      <c r="BD41" s="3709"/>
      <c r="BE41" s="3692"/>
      <c r="BF41" s="3692"/>
      <c r="BG41" s="4386" t="s">
        <v>573</v>
      </c>
      <c r="BH41" s="4385">
        <v>46661</v>
      </c>
      <c r="BI41" s="4387"/>
      <c r="BJ41" s="4386" t="s">
        <v>574</v>
      </c>
      <c r="BK41" s="4385">
        <v>46753</v>
      </c>
      <c r="BL41" s="4387"/>
      <c r="BM41" s="4388" t="s">
        <v>575</v>
      </c>
      <c r="BN41" s="4385">
        <v>47088</v>
      </c>
      <c r="BO41" s="3711"/>
      <c r="BP41" s="4689" t="s">
        <v>577</v>
      </c>
      <c r="BQ41" s="3712" t="s">
        <v>578</v>
      </c>
      <c r="BR41" s="3740"/>
      <c r="BS41" s="4389">
        <v>45902</v>
      </c>
      <c r="BT41" s="4389">
        <v>45716</v>
      </c>
      <c r="BU41" s="4389">
        <v>45902</v>
      </c>
      <c r="BV41" s="4389">
        <v>45716</v>
      </c>
      <c r="BW41" s="3716">
        <v>45716</v>
      </c>
      <c r="BX41" s="3716" t="s">
        <v>104</v>
      </c>
      <c r="BY41" s="1409"/>
      <c r="BZ41" s="540" t="s">
        <v>579</v>
      </c>
      <c r="CA41" s="12"/>
      <c r="CB41" s="12"/>
      <c r="CC41" s="12"/>
      <c r="CD41" s="18"/>
    </row>
    <row r="42" spans="1:82" ht="45" customHeight="1" x14ac:dyDescent="0.2">
      <c r="A42" s="2150" t="s">
        <v>580</v>
      </c>
      <c r="B42" s="3306"/>
      <c r="C42" s="2151" t="s">
        <v>581</v>
      </c>
      <c r="D42" s="2151" t="s">
        <v>582</v>
      </c>
      <c r="E42" s="7132">
        <v>2007</v>
      </c>
      <c r="F42" s="2155">
        <v>2022</v>
      </c>
      <c r="G42" s="2155">
        <v>2040</v>
      </c>
      <c r="H42" s="2153" t="s">
        <v>89</v>
      </c>
      <c r="I42" s="2155" t="s">
        <v>89</v>
      </c>
      <c r="J42" s="2156">
        <v>40715</v>
      </c>
      <c r="K42" s="2156"/>
      <c r="L42" s="2156" t="s">
        <v>90</v>
      </c>
      <c r="M42" s="2200"/>
      <c r="N42" s="2156" t="s">
        <v>583</v>
      </c>
      <c r="O42" s="2156"/>
      <c r="P42" s="2156">
        <v>45251</v>
      </c>
      <c r="Q42" s="2158">
        <v>45407</v>
      </c>
      <c r="R42" s="2159"/>
      <c r="S42" s="2191"/>
      <c r="T42" s="2191"/>
      <c r="U42" s="3799"/>
      <c r="V42" s="2161"/>
      <c r="W42" s="2162" t="str">
        <f t="shared" si="2"/>
        <v>Yes</v>
      </c>
      <c r="X42" s="2163" t="s">
        <v>93</v>
      </c>
      <c r="Y42" s="2151" t="s">
        <v>94</v>
      </c>
      <c r="Z42" s="2155"/>
      <c r="AA42" s="5790" t="s">
        <v>584</v>
      </c>
      <c r="AB42" s="5790" t="s">
        <v>585</v>
      </c>
      <c r="AC42" s="2924"/>
      <c r="AD42" s="2165">
        <v>45108</v>
      </c>
      <c r="AE42" s="3535" t="s">
        <v>586</v>
      </c>
      <c r="AF42" s="2167" t="s">
        <v>587</v>
      </c>
      <c r="AG42" s="2168">
        <v>43556</v>
      </c>
      <c r="AH42" s="2168">
        <v>43542</v>
      </c>
      <c r="AI42" s="2168">
        <v>43609</v>
      </c>
      <c r="AJ42" s="3011" t="s">
        <v>588</v>
      </c>
      <c r="AK42" s="2169"/>
      <c r="AL42" s="2171">
        <v>44866</v>
      </c>
      <c r="AM42" s="7133" t="s">
        <v>589</v>
      </c>
      <c r="AN42" s="2168">
        <v>44866</v>
      </c>
      <c r="AO42" s="2168">
        <v>44893</v>
      </c>
      <c r="AP42" s="2168">
        <v>44946</v>
      </c>
      <c r="AQ42" s="3274" t="s">
        <v>590</v>
      </c>
      <c r="AR42" s="2170"/>
      <c r="AS42" s="2171"/>
      <c r="AT42" s="2154"/>
      <c r="AU42" s="2168"/>
      <c r="AV42" s="2171"/>
      <c r="AW42" s="2171"/>
      <c r="AX42" s="2154"/>
      <c r="AY42" s="2172"/>
      <c r="AZ42" s="2171"/>
      <c r="BA42" s="2154"/>
      <c r="BB42" s="2171"/>
      <c r="BC42" s="2171"/>
      <c r="BD42" s="2171"/>
      <c r="BE42" s="2154"/>
      <c r="BF42" s="2154"/>
      <c r="BG42" s="4159">
        <v>45231</v>
      </c>
      <c r="BH42" s="2168">
        <v>45231</v>
      </c>
      <c r="BI42" s="2184">
        <v>45251</v>
      </c>
      <c r="BJ42" s="4159" t="s">
        <v>522</v>
      </c>
      <c r="BK42" s="2168">
        <v>45352</v>
      </c>
      <c r="BL42" s="2184">
        <v>45407</v>
      </c>
      <c r="BM42" s="4159" t="s">
        <v>432</v>
      </c>
      <c r="BN42" s="2168">
        <v>45748</v>
      </c>
      <c r="BO42" s="2184"/>
      <c r="BP42" s="4188" t="s">
        <v>591</v>
      </c>
      <c r="BQ42" s="2301"/>
      <c r="BR42" s="2151"/>
      <c r="BS42" s="2177">
        <v>45950</v>
      </c>
      <c r="BT42" s="2177">
        <v>45154</v>
      </c>
      <c r="BU42" s="2177">
        <v>45273</v>
      </c>
      <c r="BV42" s="2177">
        <v>45413</v>
      </c>
      <c r="BW42" s="2177">
        <v>46027</v>
      </c>
      <c r="BX42" s="2177" t="s">
        <v>592</v>
      </c>
      <c r="BY42" s="2540"/>
      <c r="BZ42" s="2513" t="s">
        <v>593</v>
      </c>
      <c r="CA42" s="12"/>
      <c r="CB42" s="12"/>
      <c r="CC42" s="12"/>
      <c r="CD42" s="18"/>
    </row>
    <row r="43" spans="1:82" ht="45" customHeight="1" x14ac:dyDescent="0.2">
      <c r="A43" s="1688"/>
      <c r="B43" s="3307" t="s">
        <v>594</v>
      </c>
      <c r="C43" s="1376" t="s">
        <v>581</v>
      </c>
      <c r="D43" s="1689" t="s">
        <v>309</v>
      </c>
      <c r="E43" s="1704"/>
      <c r="F43" s="1666">
        <v>2022</v>
      </c>
      <c r="G43" s="1666">
        <v>2042</v>
      </c>
      <c r="H43" s="1676" t="s">
        <v>89</v>
      </c>
      <c r="I43" s="1666" t="s">
        <v>310</v>
      </c>
      <c r="J43" s="1668">
        <v>40715</v>
      </c>
      <c r="K43" s="1668"/>
      <c r="L43" s="2230" t="s">
        <v>90</v>
      </c>
      <c r="M43" s="2231" t="s">
        <v>311</v>
      </c>
      <c r="N43" s="1692"/>
      <c r="O43" s="1692"/>
      <c r="P43" s="1667"/>
      <c r="Q43" s="1705"/>
      <c r="R43" s="1669"/>
      <c r="S43" s="1669"/>
      <c r="T43" s="1669"/>
      <c r="U43" s="3793"/>
      <c r="V43" s="1671"/>
      <c r="W43" s="1695" t="str">
        <f t="shared" si="2"/>
        <v>Yes</v>
      </c>
      <c r="X43" s="1672" t="s">
        <v>93</v>
      </c>
      <c r="Y43" s="1376" t="s">
        <v>94</v>
      </c>
      <c r="Z43" s="1376"/>
      <c r="AA43" s="5786" t="s">
        <v>312</v>
      </c>
      <c r="AB43" s="5772" t="s">
        <v>296</v>
      </c>
      <c r="AC43" s="2314"/>
      <c r="AD43" s="2232" t="s">
        <v>91</v>
      </c>
      <c r="AE43" s="4147" t="s">
        <v>313</v>
      </c>
      <c r="AF43" s="1676" t="s">
        <v>314</v>
      </c>
      <c r="AG43" s="1674">
        <v>44378</v>
      </c>
      <c r="AH43" s="1674"/>
      <c r="AI43" s="1674"/>
      <c r="AJ43" s="3006"/>
      <c r="AK43" s="1677"/>
      <c r="AL43" s="4147"/>
      <c r="AM43" s="7088"/>
      <c r="AN43" s="1674"/>
      <c r="AO43" s="1674"/>
      <c r="AP43" s="1674"/>
      <c r="AQ43" s="1666"/>
      <c r="AR43" s="1697"/>
      <c r="AS43" s="1679"/>
      <c r="AT43" s="1680"/>
      <c r="AU43" s="1674"/>
      <c r="AV43" s="1674"/>
      <c r="AW43" s="1674"/>
      <c r="AX43" s="1680"/>
      <c r="AY43" s="1698"/>
      <c r="AZ43" s="1678"/>
      <c r="BA43" s="1680"/>
      <c r="BB43" s="1679"/>
      <c r="BC43" s="1679"/>
      <c r="BD43" s="1679"/>
      <c r="BE43" s="1680"/>
      <c r="BF43" s="1680"/>
      <c r="BG43" s="4200" t="s">
        <v>315</v>
      </c>
      <c r="BH43" s="2234">
        <v>44652</v>
      </c>
      <c r="BI43" s="2235"/>
      <c r="BJ43" s="4178" t="s">
        <v>316</v>
      </c>
      <c r="BK43" s="2237">
        <v>45017</v>
      </c>
      <c r="BL43" s="1683"/>
      <c r="BM43" s="4158" t="s">
        <v>114</v>
      </c>
      <c r="BN43" s="1674" t="s">
        <v>114</v>
      </c>
      <c r="BO43" s="1683"/>
      <c r="BP43" s="4184"/>
      <c r="BQ43" s="1376"/>
      <c r="BR43" s="1376" t="s">
        <v>596</v>
      </c>
      <c r="BS43" s="1684">
        <v>44628</v>
      </c>
      <c r="BT43" s="1684"/>
      <c r="BU43" s="1684">
        <v>44628</v>
      </c>
      <c r="BV43" s="1684"/>
      <c r="BW43" s="1684">
        <v>44740</v>
      </c>
      <c r="BX43" s="2387" t="s">
        <v>319</v>
      </c>
      <c r="BY43" s="1699"/>
      <c r="BZ43" s="1376" t="s">
        <v>105</v>
      </c>
      <c r="CA43" s="12"/>
      <c r="CB43" s="12"/>
      <c r="CC43" s="12"/>
      <c r="CD43" s="18"/>
    </row>
    <row r="44" spans="1:82" ht="45" customHeight="1" x14ac:dyDescent="0.2">
      <c r="A44" s="3686" t="s">
        <v>597</v>
      </c>
      <c r="B44" s="3687"/>
      <c r="C44" s="3688" t="s">
        <v>598</v>
      </c>
      <c r="D44" s="3689" t="s">
        <v>599</v>
      </c>
      <c r="E44" s="3717" t="s">
        <v>193</v>
      </c>
      <c r="F44" s="3691"/>
      <c r="G44" s="3691"/>
      <c r="H44" s="3692" t="s">
        <v>89</v>
      </c>
      <c r="I44" s="3693" t="s">
        <v>194</v>
      </c>
      <c r="J44" s="3694">
        <v>45379</v>
      </c>
      <c r="K44" s="3694">
        <v>41649</v>
      </c>
      <c r="L44" s="2679" t="s">
        <v>90</v>
      </c>
      <c r="M44" s="2680" t="s">
        <v>515</v>
      </c>
      <c r="N44" s="2679"/>
      <c r="O44" s="2127"/>
      <c r="P44" s="3696"/>
      <c r="Q44" s="3697"/>
      <c r="R44" s="3698"/>
      <c r="S44" s="3698"/>
      <c r="T44" s="3698"/>
      <c r="U44" s="3794"/>
      <c r="V44" s="3699"/>
      <c r="W44" s="3700" t="str">
        <f t="shared" si="2"/>
        <v>Yes</v>
      </c>
      <c r="X44" s="3701" t="s">
        <v>93</v>
      </c>
      <c r="Y44" s="3688" t="s">
        <v>94</v>
      </c>
      <c r="Z44" s="3695"/>
      <c r="AA44" s="6190" t="s">
        <v>600</v>
      </c>
      <c r="AB44" s="5791" t="s">
        <v>601</v>
      </c>
      <c r="AC44" s="3706">
        <v>45717</v>
      </c>
      <c r="AD44" s="3704">
        <v>45717</v>
      </c>
      <c r="AE44" s="4145" t="s">
        <v>602</v>
      </c>
      <c r="AF44" s="3705" t="s">
        <v>603</v>
      </c>
      <c r="AG44" s="3706">
        <v>46266</v>
      </c>
      <c r="AH44" s="3706"/>
      <c r="AI44" s="3706"/>
      <c r="AJ44" s="3713"/>
      <c r="AK44" s="5493"/>
      <c r="AL44" s="6263"/>
      <c r="AM44" s="3709"/>
      <c r="AN44" s="3706"/>
      <c r="AO44" s="3706"/>
      <c r="AP44" s="3695"/>
      <c r="AQ44" s="3706"/>
      <c r="AR44" s="3708"/>
      <c r="AS44" s="3709"/>
      <c r="AT44" s="3709"/>
      <c r="AU44" s="3730"/>
      <c r="AV44" s="3692"/>
      <c r="AW44" s="3709"/>
      <c r="AX44" s="3692"/>
      <c r="AY44" s="5495"/>
      <c r="AZ44" s="3709"/>
      <c r="BA44" s="3731"/>
      <c r="BB44" s="3706"/>
      <c r="BC44" s="3709"/>
      <c r="BD44" s="3709"/>
      <c r="BE44" s="3692"/>
      <c r="BF44" s="3709">
        <v>46813</v>
      </c>
      <c r="BG44" s="4089" t="s">
        <v>604</v>
      </c>
      <c r="BH44" s="3706">
        <v>46569</v>
      </c>
      <c r="BI44" s="3706"/>
      <c r="BJ44" s="4089">
        <v>46935</v>
      </c>
      <c r="BK44" s="3706">
        <v>46935</v>
      </c>
      <c r="BL44" s="3711"/>
      <c r="BM44" s="4089">
        <v>47178</v>
      </c>
      <c r="BN44" s="3704">
        <v>47178</v>
      </c>
      <c r="BO44" s="3711"/>
      <c r="BP44" s="4182" t="s">
        <v>355</v>
      </c>
      <c r="BQ44" s="3716"/>
      <c r="BR44" s="3716">
        <v>45779</v>
      </c>
      <c r="BS44" s="3716">
        <v>44547</v>
      </c>
      <c r="BT44" s="3716">
        <v>45804</v>
      </c>
      <c r="BU44" s="3716">
        <v>44362</v>
      </c>
      <c r="BV44" s="3716">
        <v>45804</v>
      </c>
      <c r="BW44" s="3716">
        <v>45804</v>
      </c>
      <c r="BX44" s="3716" t="s">
        <v>104</v>
      </c>
      <c r="BY44" s="2682"/>
      <c r="BZ44" s="2678" t="s">
        <v>606</v>
      </c>
      <c r="CA44" s="12"/>
      <c r="CB44" s="12"/>
      <c r="CC44" s="12"/>
      <c r="CD44" s="18"/>
    </row>
    <row r="45" spans="1:82" ht="45" customHeight="1" x14ac:dyDescent="0.2">
      <c r="A45" s="2512" t="s">
        <v>607</v>
      </c>
      <c r="B45" s="3309"/>
      <c r="C45" s="2513" t="s">
        <v>608</v>
      </c>
      <c r="D45" s="2514" t="s">
        <v>609</v>
      </c>
      <c r="E45" s="6097">
        <v>2419</v>
      </c>
      <c r="F45" s="2532">
        <v>2021</v>
      </c>
      <c r="G45" s="2532">
        <v>2042</v>
      </c>
      <c r="H45" s="2516" t="s">
        <v>89</v>
      </c>
      <c r="I45" s="2517" t="s">
        <v>89</v>
      </c>
      <c r="J45" s="2518">
        <v>43602</v>
      </c>
      <c r="K45" s="2518"/>
      <c r="L45" s="2518" t="s">
        <v>90</v>
      </c>
      <c r="M45" s="2519"/>
      <c r="N45" s="2518"/>
      <c r="O45" s="2518"/>
      <c r="P45" s="2520">
        <v>45989</v>
      </c>
      <c r="Q45" s="2521"/>
      <c r="R45" s="2522"/>
      <c r="S45" s="2522"/>
      <c r="T45" s="2522"/>
      <c r="U45" s="3803"/>
      <c r="V45" s="2524"/>
      <c r="W45" s="2525" t="str">
        <f t="shared" si="2"/>
        <v>Yes</v>
      </c>
      <c r="X45" s="2526" t="s">
        <v>93</v>
      </c>
      <c r="Y45" s="2513" t="s">
        <v>94</v>
      </c>
      <c r="Z45" s="2513"/>
      <c r="AA45" s="5797" t="s">
        <v>610</v>
      </c>
      <c r="AB45" s="5147" t="s">
        <v>611</v>
      </c>
      <c r="AC45" s="6225"/>
      <c r="AD45" s="2528">
        <v>45992</v>
      </c>
      <c r="AE45" s="3920">
        <v>44682</v>
      </c>
      <c r="AF45" s="2530" t="s">
        <v>142</v>
      </c>
      <c r="AG45" s="2531">
        <v>44682</v>
      </c>
      <c r="AH45" s="2531">
        <v>44837</v>
      </c>
      <c r="AI45" s="2531">
        <v>44904</v>
      </c>
      <c r="AJ45" s="3009" t="s">
        <v>612</v>
      </c>
      <c r="AK45" s="2516"/>
      <c r="AL45" s="2535">
        <v>45413</v>
      </c>
      <c r="AM45" s="2515" t="s">
        <v>367</v>
      </c>
      <c r="AN45" s="2531">
        <v>45413</v>
      </c>
      <c r="AO45" s="2531"/>
      <c r="AP45" s="2531">
        <v>45429</v>
      </c>
      <c r="AQ45" s="6276" t="s">
        <v>613</v>
      </c>
      <c r="AR45" s="2516"/>
      <c r="AS45" s="2535"/>
      <c r="AT45" s="2516"/>
      <c r="AU45" s="2535"/>
      <c r="AV45" s="2535"/>
      <c r="AW45" s="2535"/>
      <c r="AX45" s="2516"/>
      <c r="AY45" s="2516"/>
      <c r="AZ45" s="2535"/>
      <c r="BA45" s="2516"/>
      <c r="BB45" s="2535"/>
      <c r="BC45" s="2535"/>
      <c r="BD45" s="2535"/>
      <c r="BE45" s="2516"/>
      <c r="BF45" s="6309"/>
      <c r="BG45" s="4164" t="s">
        <v>614</v>
      </c>
      <c r="BH45" s="4164" t="s">
        <v>614</v>
      </c>
      <c r="BI45" s="4164" t="s">
        <v>614</v>
      </c>
      <c r="BJ45" s="4164" t="s">
        <v>615</v>
      </c>
      <c r="BK45" s="2531">
        <v>46054</v>
      </c>
      <c r="BL45" s="2538"/>
      <c r="BM45" s="4164" t="s">
        <v>114</v>
      </c>
      <c r="BN45" s="2531" t="s">
        <v>114</v>
      </c>
      <c r="BO45" s="2538"/>
      <c r="BP45" s="4277" t="s">
        <v>616</v>
      </c>
      <c r="BQ45" s="5060"/>
      <c r="BR45" s="2740"/>
      <c r="BS45" s="2540">
        <v>45961</v>
      </c>
      <c r="BT45" s="2540">
        <v>46031</v>
      </c>
      <c r="BU45" s="2540">
        <v>45140</v>
      </c>
      <c r="BV45" s="2540">
        <v>46031</v>
      </c>
      <c r="BW45" s="2540">
        <v>46031</v>
      </c>
      <c r="BX45" s="2540" t="s">
        <v>617</v>
      </c>
      <c r="BY45" s="2278"/>
      <c r="BZ45" s="540"/>
      <c r="CA45" s="12"/>
      <c r="CB45" s="12"/>
      <c r="CC45" s="12"/>
      <c r="CD45" s="18"/>
    </row>
    <row r="46" spans="1:82" ht="45" customHeight="1" x14ac:dyDescent="0.2">
      <c r="A46" s="6504" t="s">
        <v>618</v>
      </c>
      <c r="B46" s="6505"/>
      <c r="C46" s="2265" t="s">
        <v>619</v>
      </c>
      <c r="D46" s="6506" t="s">
        <v>620</v>
      </c>
      <c r="E46" s="6507">
        <v>2303</v>
      </c>
      <c r="F46" s="2769">
        <v>2023</v>
      </c>
      <c r="G46" s="2769">
        <v>2038</v>
      </c>
      <c r="H46" s="6508" t="s">
        <v>89</v>
      </c>
      <c r="I46" s="6509" t="s">
        <v>89</v>
      </c>
      <c r="J46" s="6459">
        <v>43481</v>
      </c>
      <c r="K46" s="6459"/>
      <c r="L46" s="6459"/>
      <c r="M46" s="6540"/>
      <c r="N46" s="6459"/>
      <c r="O46" s="6459"/>
      <c r="P46" s="6458"/>
      <c r="Q46" s="6512"/>
      <c r="R46" s="6513"/>
      <c r="S46" s="6513"/>
      <c r="T46" s="6513"/>
      <c r="U46" s="6514"/>
      <c r="V46" s="6515"/>
      <c r="W46" s="6516" t="str">
        <f t="shared" si="2"/>
        <v>Yes</v>
      </c>
      <c r="X46" s="6517" t="s">
        <v>93</v>
      </c>
      <c r="Y46" s="2265" t="s">
        <v>94</v>
      </c>
      <c r="Z46" s="2265"/>
      <c r="AA46" s="6470" t="s">
        <v>621</v>
      </c>
      <c r="AB46" s="6470" t="s">
        <v>622</v>
      </c>
      <c r="AC46" s="6557"/>
      <c r="AD46" s="6519">
        <v>45658</v>
      </c>
      <c r="AE46" s="6542" t="s">
        <v>623</v>
      </c>
      <c r="AF46" s="6543" t="s">
        <v>624</v>
      </c>
      <c r="AG46" s="6532">
        <v>44562</v>
      </c>
      <c r="AH46" s="6532">
        <v>45017</v>
      </c>
      <c r="AI46" s="6532">
        <v>45078</v>
      </c>
      <c r="AJ46" s="6567" t="s">
        <v>625</v>
      </c>
      <c r="AK46" s="6544"/>
      <c r="AL46" s="6529" t="s">
        <v>626</v>
      </c>
      <c r="AM46" s="6543" t="s">
        <v>627</v>
      </c>
      <c r="AN46" s="6532">
        <v>45778</v>
      </c>
      <c r="AO46" s="6532">
        <v>45863</v>
      </c>
      <c r="AP46" s="6532">
        <v>45926</v>
      </c>
      <c r="AQ46" s="6476" t="s">
        <v>628</v>
      </c>
      <c r="AR46" s="6528"/>
      <c r="AS46" s="6529"/>
      <c r="AT46" s="6508"/>
      <c r="AU46" s="6529"/>
      <c r="AV46" s="6529"/>
      <c r="AW46" s="6529"/>
      <c r="AX46" s="6508"/>
      <c r="AY46" s="6530"/>
      <c r="AZ46" s="6529"/>
      <c r="BA46" s="6508"/>
      <c r="BB46" s="6529"/>
      <c r="BC46" s="6529"/>
      <c r="BD46" s="6529"/>
      <c r="BE46" s="6508"/>
      <c r="BF46" s="6508"/>
      <c r="BG46" s="6531" t="s">
        <v>274</v>
      </c>
      <c r="BH46" s="6532">
        <v>46204</v>
      </c>
      <c r="BI46" s="6533"/>
      <c r="BJ46" s="6531">
        <v>46357</v>
      </c>
      <c r="BK46" s="6532">
        <v>46357</v>
      </c>
      <c r="BL46" s="6533"/>
      <c r="BM46" s="6755" t="s">
        <v>629</v>
      </c>
      <c r="BN46" s="6522">
        <v>46600</v>
      </c>
      <c r="BO46" s="6533"/>
      <c r="BP46" s="6494" t="s">
        <v>631</v>
      </c>
      <c r="BQ46" s="6561" t="s">
        <v>632</v>
      </c>
      <c r="BR46" s="2265"/>
      <c r="BS46" s="6535">
        <v>46024</v>
      </c>
      <c r="BT46" s="6535">
        <v>45681</v>
      </c>
      <c r="BU46" s="6535">
        <v>45257</v>
      </c>
      <c r="BV46" s="6535">
        <v>45960</v>
      </c>
      <c r="BW46" s="6535">
        <v>45960</v>
      </c>
      <c r="BX46" s="6535" t="s">
        <v>178</v>
      </c>
      <c r="BY46" s="1409"/>
      <c r="BZ46" s="540"/>
      <c r="CA46" s="12"/>
      <c r="CB46" s="12"/>
      <c r="CC46" s="12"/>
      <c r="CD46" s="18"/>
    </row>
    <row r="47" spans="1:82" ht="45" customHeight="1" x14ac:dyDescent="0.2">
      <c r="A47" s="3686" t="s">
        <v>633</v>
      </c>
      <c r="B47" s="3687"/>
      <c r="C47" s="3688" t="s">
        <v>634</v>
      </c>
      <c r="D47" s="3689" t="s">
        <v>635</v>
      </c>
      <c r="E47" s="3690" t="s">
        <v>636</v>
      </c>
      <c r="F47" s="3691"/>
      <c r="G47" s="3691"/>
      <c r="H47" s="3692" t="s">
        <v>89</v>
      </c>
      <c r="I47" s="3693" t="s">
        <v>89</v>
      </c>
      <c r="J47" s="3694">
        <v>42760</v>
      </c>
      <c r="K47" s="3694"/>
      <c r="L47" s="3649" t="s">
        <v>90</v>
      </c>
      <c r="M47" s="3863" t="s">
        <v>637</v>
      </c>
      <c r="N47" s="3649"/>
      <c r="O47" s="3694"/>
      <c r="P47" s="3696"/>
      <c r="Q47" s="3697"/>
      <c r="R47" s="3698"/>
      <c r="S47" s="3698"/>
      <c r="T47" s="3698"/>
      <c r="U47" s="3794"/>
      <c r="V47" s="3699"/>
      <c r="W47" s="3700" t="str">
        <f t="shared" si="2"/>
        <v>Yes</v>
      </c>
      <c r="X47" s="3701" t="s">
        <v>93</v>
      </c>
      <c r="Y47" s="3688" t="s">
        <v>94</v>
      </c>
      <c r="Z47" s="3688"/>
      <c r="AA47" s="5776" t="s">
        <v>638</v>
      </c>
      <c r="AB47" s="5777" t="s">
        <v>639</v>
      </c>
      <c r="AC47" s="3703"/>
      <c r="AD47" s="3704">
        <v>45689</v>
      </c>
      <c r="AE47" s="4145" t="s">
        <v>640</v>
      </c>
      <c r="AF47" s="3705" t="s">
        <v>641</v>
      </c>
      <c r="AG47" s="3706">
        <v>46174</v>
      </c>
      <c r="AH47" s="3706"/>
      <c r="AI47" s="3706"/>
      <c r="AJ47" s="3713"/>
      <c r="AK47" s="3707"/>
      <c r="AL47" s="3909"/>
      <c r="AM47" s="3715"/>
      <c r="AN47" s="3706"/>
      <c r="AO47" s="3706"/>
      <c r="AP47" s="3706"/>
      <c r="AQ47" s="3695"/>
      <c r="AR47" s="3708"/>
      <c r="AS47" s="3709"/>
      <c r="AT47" s="3692"/>
      <c r="AU47" s="3709"/>
      <c r="AV47" s="3709"/>
      <c r="AW47" s="3709"/>
      <c r="AX47" s="3692"/>
      <c r="AY47" s="3710"/>
      <c r="AZ47" s="3709"/>
      <c r="BA47" s="3692"/>
      <c r="BB47" s="3709"/>
      <c r="BC47" s="3709"/>
      <c r="BD47" s="3709"/>
      <c r="BE47" s="3692"/>
      <c r="BF47" s="3692"/>
      <c r="BG47" s="4089">
        <v>46478</v>
      </c>
      <c r="BH47" s="3706">
        <v>46478</v>
      </c>
      <c r="BI47" s="3711"/>
      <c r="BJ47" s="4089">
        <v>46722</v>
      </c>
      <c r="BK47" s="3706">
        <v>46722</v>
      </c>
      <c r="BL47" s="3711"/>
      <c r="BM47" s="4089">
        <v>46935</v>
      </c>
      <c r="BN47" s="3706">
        <v>46935</v>
      </c>
      <c r="BO47" s="3711"/>
      <c r="BP47" s="4182" t="s">
        <v>643</v>
      </c>
      <c r="BQ47" s="3712" t="s">
        <v>644</v>
      </c>
      <c r="BR47" s="3688"/>
      <c r="BS47" s="3716">
        <v>45961</v>
      </c>
      <c r="BT47" s="3716">
        <v>45764</v>
      </c>
      <c r="BU47" s="3716">
        <v>45562</v>
      </c>
      <c r="BV47" s="3716">
        <v>45888</v>
      </c>
      <c r="BW47" s="3716">
        <v>45937</v>
      </c>
      <c r="BX47" s="3716" t="s">
        <v>104</v>
      </c>
      <c r="BY47" s="1409"/>
      <c r="BZ47" s="542" t="s">
        <v>105</v>
      </c>
      <c r="CA47" s="12"/>
      <c r="CB47" s="12"/>
      <c r="CC47" s="12"/>
      <c r="CD47" s="18"/>
    </row>
    <row r="48" spans="1:82" ht="45" customHeight="1" x14ac:dyDescent="0.2">
      <c r="A48" s="3686" t="s">
        <v>645</v>
      </c>
      <c r="B48" s="3687"/>
      <c r="C48" s="3688" t="s">
        <v>646</v>
      </c>
      <c r="D48" s="3689" t="s">
        <v>647</v>
      </c>
      <c r="E48" s="3717" t="s">
        <v>193</v>
      </c>
      <c r="F48" s="3695"/>
      <c r="G48" s="3695"/>
      <c r="H48" s="3705" t="s">
        <v>89</v>
      </c>
      <c r="I48" s="3695" t="s">
        <v>89</v>
      </c>
      <c r="J48" s="3696">
        <v>44006</v>
      </c>
      <c r="K48" s="3696"/>
      <c r="L48" s="4109"/>
      <c r="M48" s="5593"/>
      <c r="N48" s="4109"/>
      <c r="O48" s="4109"/>
      <c r="P48" s="3696"/>
      <c r="Q48" s="3732"/>
      <c r="R48" s="3698"/>
      <c r="S48" s="3733"/>
      <c r="T48" s="3733"/>
      <c r="U48" s="3794"/>
      <c r="V48" s="3734"/>
      <c r="W48" s="4092"/>
      <c r="X48" s="3701"/>
      <c r="Y48" s="3688"/>
      <c r="Z48" s="3688"/>
      <c r="AA48" s="5777" t="s">
        <v>648</v>
      </c>
      <c r="AB48" s="5777" t="s">
        <v>649</v>
      </c>
      <c r="AC48" s="3729"/>
      <c r="AD48" s="3704">
        <v>45931</v>
      </c>
      <c r="AE48" s="4145">
        <v>46143</v>
      </c>
      <c r="AF48" s="3705" t="s">
        <v>650</v>
      </c>
      <c r="AG48" s="3706">
        <v>46143</v>
      </c>
      <c r="AH48" s="3706"/>
      <c r="AI48" s="3706"/>
      <c r="AJ48" s="3735"/>
      <c r="AK48" s="3736"/>
      <c r="AL48" s="3709">
        <v>46508</v>
      </c>
      <c r="AM48" s="3705" t="s">
        <v>651</v>
      </c>
      <c r="AN48" s="3706">
        <v>46508</v>
      </c>
      <c r="AO48" s="3706"/>
      <c r="AP48" s="3706"/>
      <c r="AQ48" s="3696"/>
      <c r="AR48" s="4398"/>
      <c r="AS48" s="4111"/>
      <c r="AT48" s="3694"/>
      <c r="AU48" s="3709"/>
      <c r="AV48" s="3709"/>
      <c r="AW48" s="3709"/>
      <c r="AX48" s="3694"/>
      <c r="AY48" s="4399"/>
      <c r="AZ48" s="3709"/>
      <c r="BA48" s="3694"/>
      <c r="BB48" s="3709"/>
      <c r="BC48" s="3709"/>
      <c r="BD48" s="3709"/>
      <c r="BE48" s="3694"/>
      <c r="BF48" s="3694"/>
      <c r="BG48" s="4089">
        <v>46753</v>
      </c>
      <c r="BH48" s="3706">
        <v>46753</v>
      </c>
      <c r="BI48" s="3709"/>
      <c r="BJ48" s="4089">
        <v>46874</v>
      </c>
      <c r="BK48" s="3709">
        <v>46874</v>
      </c>
      <c r="BL48" s="3711"/>
      <c r="BM48" s="4089" t="s">
        <v>114</v>
      </c>
      <c r="BN48" s="3709" t="s">
        <v>114</v>
      </c>
      <c r="BO48" s="3711"/>
      <c r="BP48" s="6354" t="s">
        <v>653</v>
      </c>
      <c r="BQ48" s="3712"/>
      <c r="BR48" s="3712"/>
      <c r="BS48" s="3716"/>
      <c r="BT48" s="3716">
        <v>45950</v>
      </c>
      <c r="BU48" s="3716"/>
      <c r="BV48" s="3716">
        <v>45950</v>
      </c>
      <c r="BW48" s="3716">
        <v>45950</v>
      </c>
      <c r="BX48" s="3716" t="s">
        <v>104</v>
      </c>
      <c r="BY48" s="2890"/>
      <c r="BZ48" s="1178"/>
      <c r="CA48" s="1176"/>
      <c r="CB48" s="1176"/>
      <c r="CC48" s="1176"/>
      <c r="CD48" s="1175"/>
    </row>
    <row r="49" spans="1:82" ht="45" customHeight="1" x14ac:dyDescent="0.2">
      <c r="A49" s="2150" t="s">
        <v>654</v>
      </c>
      <c r="B49" s="3306"/>
      <c r="C49" s="2151" t="s">
        <v>655</v>
      </c>
      <c r="D49" s="2152" t="s">
        <v>656</v>
      </c>
      <c r="E49" s="4995">
        <v>2394</v>
      </c>
      <c r="F49" s="2155">
        <v>2023</v>
      </c>
      <c r="G49" s="2155">
        <v>2041</v>
      </c>
      <c r="H49" s="2154" t="s">
        <v>89</v>
      </c>
      <c r="I49" s="2181" t="s">
        <v>194</v>
      </c>
      <c r="J49" s="2157">
        <v>41899</v>
      </c>
      <c r="K49" s="2157"/>
      <c r="L49" s="1389"/>
      <c r="M49" s="2002"/>
      <c r="N49" s="1389"/>
      <c r="O49" s="2518"/>
      <c r="P49" s="2156" t="s">
        <v>657</v>
      </c>
      <c r="Q49" s="2158">
        <v>46013</v>
      </c>
      <c r="R49" s="2159"/>
      <c r="S49" s="2159"/>
      <c r="T49" s="2159"/>
      <c r="U49" s="3799"/>
      <c r="V49" s="2161"/>
      <c r="W49" s="2162" t="str">
        <f t="shared" ref="W49:W92" si="3">IF(OR(X49="Yes", Y49="Web-page timetable", Z49="YES"), "Yes")</f>
        <v>Yes</v>
      </c>
      <c r="X49" s="2163" t="s">
        <v>93</v>
      </c>
      <c r="Y49" s="2151" t="s">
        <v>94</v>
      </c>
      <c r="Z49" s="2155" t="s">
        <v>90</v>
      </c>
      <c r="AA49" s="6982" t="s">
        <v>658</v>
      </c>
      <c r="AB49" s="6982" t="s">
        <v>659</v>
      </c>
      <c r="AC49" s="2976"/>
      <c r="AD49" s="2165">
        <v>45992</v>
      </c>
      <c r="AE49" s="3535" t="s">
        <v>660</v>
      </c>
      <c r="AF49" s="2167" t="s">
        <v>661</v>
      </c>
      <c r="AG49" s="2168">
        <v>44013</v>
      </c>
      <c r="AH49" s="2168">
        <v>44018</v>
      </c>
      <c r="AI49" s="2168">
        <v>44279</v>
      </c>
      <c r="AJ49" s="3336" t="s">
        <v>662</v>
      </c>
      <c r="AK49" s="2533"/>
      <c r="AL49" s="7117" t="s">
        <v>663</v>
      </c>
      <c r="AM49" s="7118" t="s">
        <v>664</v>
      </c>
      <c r="AN49" s="5869">
        <v>44835</v>
      </c>
      <c r="AO49" s="5869">
        <v>44929</v>
      </c>
      <c r="AP49" s="5869">
        <v>44971</v>
      </c>
      <c r="AQ49" s="5870" t="s">
        <v>665</v>
      </c>
      <c r="AR49" s="3445" t="s">
        <v>666</v>
      </c>
      <c r="AS49" s="5871">
        <v>45170</v>
      </c>
      <c r="AT49" s="2154" t="s">
        <v>667</v>
      </c>
      <c r="AU49" s="5871">
        <v>45170</v>
      </c>
      <c r="AV49" s="5871">
        <v>45170</v>
      </c>
      <c r="AW49" s="5871">
        <v>45237</v>
      </c>
      <c r="AX49" s="5872"/>
      <c r="AY49" s="3448"/>
      <c r="AZ49" s="5871"/>
      <c r="BA49" s="5872"/>
      <c r="BB49" s="5871"/>
      <c r="BC49" s="5871"/>
      <c r="BD49" s="5871"/>
      <c r="BE49" s="5872"/>
      <c r="BF49" s="3447"/>
      <c r="BG49" s="4159" t="s">
        <v>668</v>
      </c>
      <c r="BH49" s="2168" t="s">
        <v>669</v>
      </c>
      <c r="BI49" s="2184" t="s">
        <v>670</v>
      </c>
      <c r="BJ49" s="4159">
        <v>45901</v>
      </c>
      <c r="BK49" s="5869">
        <v>45901</v>
      </c>
      <c r="BL49" s="5873">
        <v>45992</v>
      </c>
      <c r="BM49" s="4159">
        <v>46357</v>
      </c>
      <c r="BN49" s="5869">
        <v>46357</v>
      </c>
      <c r="BO49" s="5873"/>
      <c r="BP49" s="2990" t="s">
        <v>672</v>
      </c>
      <c r="BQ49" s="2513"/>
      <c r="BR49" s="540" t="s">
        <v>673</v>
      </c>
      <c r="BS49" s="2177">
        <v>45961</v>
      </c>
      <c r="BT49" s="2177">
        <v>46024</v>
      </c>
      <c r="BU49" s="2177">
        <v>45602</v>
      </c>
      <c r="BV49" s="2177">
        <v>46024</v>
      </c>
      <c r="BW49" s="2177">
        <v>45786</v>
      </c>
      <c r="BX49" s="2177" t="s">
        <v>674</v>
      </c>
      <c r="BY49" s="1409"/>
      <c r="BZ49" s="629" t="s">
        <v>105</v>
      </c>
      <c r="CA49" s="12"/>
      <c r="CB49" s="12"/>
      <c r="CC49" s="12"/>
      <c r="CD49" s="18"/>
    </row>
    <row r="50" spans="1:82" ht="45" customHeight="1" x14ac:dyDescent="0.2">
      <c r="A50" s="6454" t="s">
        <v>675</v>
      </c>
      <c r="B50" s="6455"/>
      <c r="C50" s="2265" t="s">
        <v>676</v>
      </c>
      <c r="D50" s="2465" t="s">
        <v>677</v>
      </c>
      <c r="E50" s="7134">
        <v>2452</v>
      </c>
      <c r="F50" s="6456"/>
      <c r="G50" s="6456">
        <v>2045</v>
      </c>
      <c r="H50" s="6457" t="s">
        <v>89</v>
      </c>
      <c r="I50" s="6456" t="s">
        <v>89</v>
      </c>
      <c r="J50" s="6462" t="s">
        <v>459</v>
      </c>
      <c r="K50" s="6460"/>
      <c r="L50" s="6460"/>
      <c r="M50" s="6461"/>
      <c r="N50" s="6460"/>
      <c r="O50" s="6460"/>
      <c r="P50" s="6462"/>
      <c r="Q50" s="6463"/>
      <c r="R50" s="6464"/>
      <c r="S50" s="6464"/>
      <c r="T50" s="6464"/>
      <c r="U50" s="6465"/>
      <c r="V50" s="6466"/>
      <c r="W50" s="6467" t="str">
        <f t="shared" si="3"/>
        <v>Yes</v>
      </c>
      <c r="X50" s="6468" t="s">
        <v>93</v>
      </c>
      <c r="Y50" s="2465" t="s">
        <v>267</v>
      </c>
      <c r="Z50" s="6769"/>
      <c r="AA50" s="6469" t="s">
        <v>678</v>
      </c>
      <c r="AB50" s="6470" t="s">
        <v>679</v>
      </c>
      <c r="AC50" s="6471"/>
      <c r="AD50" s="5496">
        <v>45748</v>
      </c>
      <c r="AE50" s="6472" t="s">
        <v>680</v>
      </c>
      <c r="AF50" s="6473" t="s">
        <v>681</v>
      </c>
      <c r="AG50" s="5496">
        <v>45901</v>
      </c>
      <c r="AH50" s="5496">
        <v>45917</v>
      </c>
      <c r="AI50" s="5496">
        <v>45959</v>
      </c>
      <c r="AJ50" s="6502" t="s">
        <v>682</v>
      </c>
      <c r="AK50" s="6475"/>
      <c r="AL50" s="5496"/>
      <c r="AM50" s="6473"/>
      <c r="AN50" s="5496"/>
      <c r="AO50" s="5496"/>
      <c r="AP50" s="5496"/>
      <c r="AQ50" s="6770"/>
      <c r="AR50" s="7100"/>
      <c r="AS50" s="7101"/>
      <c r="AT50" s="6771"/>
      <c r="AU50" s="6478"/>
      <c r="AV50" s="6479"/>
      <c r="AW50" s="6479"/>
      <c r="AX50" s="6771"/>
      <c r="AY50" s="6931"/>
      <c r="AZ50" s="6932"/>
      <c r="BA50" s="6931"/>
      <c r="BB50" s="6478"/>
      <c r="BC50" s="6479"/>
      <c r="BD50" s="6479"/>
      <c r="BE50" s="6477"/>
      <c r="BF50" s="6477"/>
      <c r="BG50" s="6482" t="s">
        <v>683</v>
      </c>
      <c r="BH50" s="5496">
        <v>46204</v>
      </c>
      <c r="BI50" s="5496"/>
      <c r="BJ50" s="6482">
        <v>46357</v>
      </c>
      <c r="BK50" s="5496">
        <v>46357</v>
      </c>
      <c r="BL50" s="6483"/>
      <c r="BM50" s="6597">
        <v>46722</v>
      </c>
      <c r="BN50" s="6598">
        <v>46722</v>
      </c>
      <c r="BO50" s="6483"/>
      <c r="BP50" s="6484" t="s">
        <v>684</v>
      </c>
      <c r="BQ50" s="6495"/>
      <c r="BR50" s="2465"/>
      <c r="BS50" s="4142">
        <v>46024</v>
      </c>
      <c r="BT50" s="4142">
        <v>45757</v>
      </c>
      <c r="BU50" s="4142">
        <v>46024</v>
      </c>
      <c r="BV50" s="4142">
        <v>45960</v>
      </c>
      <c r="BW50" s="6487">
        <v>46031</v>
      </c>
      <c r="BX50" s="4142" t="s">
        <v>178</v>
      </c>
      <c r="BY50" s="1409"/>
      <c r="BZ50" s="540"/>
      <c r="CA50" s="12"/>
      <c r="CB50" s="12"/>
      <c r="CC50" s="12"/>
      <c r="CD50" s="18"/>
    </row>
    <row r="51" spans="1:82" ht="45" customHeight="1" x14ac:dyDescent="0.2">
      <c r="A51" s="3686" t="s">
        <v>685</v>
      </c>
      <c r="B51" s="3687"/>
      <c r="C51" s="3688" t="s">
        <v>686</v>
      </c>
      <c r="D51" s="3741" t="s">
        <v>687</v>
      </c>
      <c r="E51" s="4007" t="s">
        <v>114</v>
      </c>
      <c r="F51" s="3705"/>
      <c r="G51" s="3691"/>
      <c r="H51" s="3695"/>
      <c r="I51" s="3695"/>
      <c r="J51" s="3696">
        <v>43312</v>
      </c>
      <c r="K51" s="3694"/>
      <c r="L51" s="4739"/>
      <c r="M51" s="4741"/>
      <c r="N51" s="4739"/>
      <c r="O51" s="3694"/>
      <c r="P51" s="3696"/>
      <c r="Q51" s="3697"/>
      <c r="R51" s="3698"/>
      <c r="S51" s="3698"/>
      <c r="T51" s="3698"/>
      <c r="U51" s="3794">
        <v>45119</v>
      </c>
      <c r="V51" s="3699" t="s">
        <v>688</v>
      </c>
      <c r="W51" s="3700" t="b">
        <f t="shared" si="3"/>
        <v>0</v>
      </c>
      <c r="X51" s="3701" t="s">
        <v>228</v>
      </c>
      <c r="Y51" s="3688" t="s">
        <v>94</v>
      </c>
      <c r="Z51" s="3688"/>
      <c r="AA51" s="5776" t="s">
        <v>689</v>
      </c>
      <c r="AB51" s="5776" t="s">
        <v>690</v>
      </c>
      <c r="AC51" s="4590"/>
      <c r="AD51" s="3706">
        <v>45717</v>
      </c>
      <c r="AE51" s="4376">
        <v>46905</v>
      </c>
      <c r="AF51" s="3715" t="s">
        <v>691</v>
      </c>
      <c r="AG51" s="3706">
        <v>46905</v>
      </c>
      <c r="AH51" s="3706"/>
      <c r="AI51" s="3706"/>
      <c r="AJ51" s="3713"/>
      <c r="AK51" s="3707"/>
      <c r="AL51" s="3706"/>
      <c r="AM51" s="3705"/>
      <c r="AN51" s="3706"/>
      <c r="AO51" s="3706"/>
      <c r="AP51" s="3706"/>
      <c r="AQ51" s="3695"/>
      <c r="AR51" s="3708"/>
      <c r="AS51" s="3709"/>
      <c r="AT51" s="3692"/>
      <c r="AU51" s="3730"/>
      <c r="AV51" s="3709"/>
      <c r="AW51" s="3709"/>
      <c r="AX51" s="3692"/>
      <c r="AY51" s="3710"/>
      <c r="AZ51" s="3709"/>
      <c r="BA51" s="3692"/>
      <c r="BB51" s="3730"/>
      <c r="BC51" s="3709"/>
      <c r="BD51" s="3709"/>
      <c r="BE51" s="3692"/>
      <c r="BF51" s="3692"/>
      <c r="BG51" s="4089"/>
      <c r="BH51" s="3706"/>
      <c r="BI51" s="3711"/>
      <c r="BJ51" s="4089"/>
      <c r="BK51" s="3706"/>
      <c r="BL51" s="3711"/>
      <c r="BM51" s="4089"/>
      <c r="BN51" s="3706"/>
      <c r="BO51" s="3711"/>
      <c r="BP51" s="4182" t="s">
        <v>355</v>
      </c>
      <c r="BQ51" s="3712"/>
      <c r="BR51" s="5430"/>
      <c r="BS51" s="3716">
        <v>45455</v>
      </c>
      <c r="BT51" s="3716">
        <v>45856</v>
      </c>
      <c r="BU51" s="3716">
        <v>45856</v>
      </c>
      <c r="BV51" s="3716"/>
      <c r="BW51" s="3716">
        <v>45856</v>
      </c>
      <c r="BX51" s="3716" t="s">
        <v>104</v>
      </c>
      <c r="BY51" s="1409"/>
      <c r="BZ51" s="540" t="s">
        <v>693</v>
      </c>
      <c r="CA51" s="12"/>
      <c r="CB51" s="12"/>
      <c r="CC51" s="12"/>
      <c r="CD51" s="18"/>
    </row>
    <row r="52" spans="1:82" ht="45" customHeight="1" x14ac:dyDescent="0.2">
      <c r="A52" s="2868"/>
      <c r="B52" s="3939" t="s">
        <v>694</v>
      </c>
      <c r="C52" s="2869" t="s">
        <v>695</v>
      </c>
      <c r="D52" s="2870" t="s">
        <v>696</v>
      </c>
      <c r="E52" s="7013"/>
      <c r="F52" s="2883"/>
      <c r="G52" s="2883"/>
      <c r="H52" s="2881"/>
      <c r="I52" s="2873"/>
      <c r="J52" s="2874"/>
      <c r="K52" s="6790"/>
      <c r="L52" s="6791"/>
      <c r="M52" s="6792"/>
      <c r="N52" s="6791"/>
      <c r="O52" s="6791"/>
      <c r="P52" s="2882"/>
      <c r="Q52" s="6793"/>
      <c r="R52" s="2896"/>
      <c r="S52" s="6794"/>
      <c r="T52" s="6794"/>
      <c r="U52" s="3801"/>
      <c r="V52" s="6795"/>
      <c r="W52" s="6796" t="str">
        <f t="shared" si="3"/>
        <v>Yes</v>
      </c>
      <c r="X52" s="2878" t="s">
        <v>93</v>
      </c>
      <c r="Y52" s="2869" t="s">
        <v>94</v>
      </c>
      <c r="Z52" s="2869"/>
      <c r="AA52" s="6959" t="s">
        <v>697</v>
      </c>
      <c r="AB52" s="6959" t="s">
        <v>698</v>
      </c>
      <c r="AC52" s="6797"/>
      <c r="AD52" s="6995">
        <v>46023</v>
      </c>
      <c r="AE52" s="4204">
        <v>45352</v>
      </c>
      <c r="AF52" s="2881" t="s">
        <v>699</v>
      </c>
      <c r="AG52" s="2879" t="s">
        <v>700</v>
      </c>
      <c r="AH52" s="2879">
        <v>45352</v>
      </c>
      <c r="AI52" s="2879"/>
      <c r="AJ52" s="6990"/>
      <c r="AK52" s="6798"/>
      <c r="AL52" s="2885">
        <v>45717</v>
      </c>
      <c r="AM52" s="2881" t="s">
        <v>701</v>
      </c>
      <c r="AN52" s="2879">
        <v>45717</v>
      </c>
      <c r="AO52" s="2879">
        <v>45733</v>
      </c>
      <c r="AP52" s="2879">
        <v>45789</v>
      </c>
      <c r="AQ52" s="6955" t="s">
        <v>702</v>
      </c>
      <c r="AR52" s="7135"/>
      <c r="AS52" s="7136"/>
      <c r="AT52" s="2874"/>
      <c r="AU52" s="2885"/>
      <c r="AV52" s="2885"/>
      <c r="AW52" s="2885"/>
      <c r="AX52" s="2874"/>
      <c r="AY52" s="6801"/>
      <c r="AZ52" s="2885"/>
      <c r="BA52" s="2874"/>
      <c r="BB52" s="2885"/>
      <c r="BC52" s="2885"/>
      <c r="BD52" s="2885"/>
      <c r="BE52" s="2874"/>
      <c r="BF52" s="2874"/>
      <c r="BG52" s="4163" t="s">
        <v>703</v>
      </c>
      <c r="BH52" s="2879">
        <v>46082</v>
      </c>
      <c r="BI52" s="2887"/>
      <c r="BJ52" s="4163">
        <v>46296</v>
      </c>
      <c r="BK52" s="2879">
        <v>46296</v>
      </c>
      <c r="BL52" s="2887"/>
      <c r="BM52" s="4163">
        <v>46661</v>
      </c>
      <c r="BN52" s="2879">
        <v>46661</v>
      </c>
      <c r="BO52" s="2887"/>
      <c r="BP52" s="3258" t="s">
        <v>704</v>
      </c>
      <c r="BQ52" s="2889"/>
      <c r="BR52" s="2889"/>
      <c r="BS52" s="2890">
        <v>46034</v>
      </c>
      <c r="BT52" s="2890"/>
      <c r="BU52" s="2890">
        <v>46034</v>
      </c>
      <c r="BV52" s="2890"/>
      <c r="BW52" s="2890">
        <v>46034</v>
      </c>
      <c r="BX52" s="2890" t="s">
        <v>178</v>
      </c>
      <c r="BY52" s="2682"/>
      <c r="BZ52" s="1178"/>
      <c r="CA52" s="1176"/>
      <c r="CB52" s="1176"/>
      <c r="CC52" s="1176"/>
      <c r="CD52" s="1175"/>
    </row>
    <row r="53" spans="1:82" ht="45" customHeight="1" thickBot="1" x14ac:dyDescent="0.25">
      <c r="A53" s="2121" t="s">
        <v>705</v>
      </c>
      <c r="B53" s="3308"/>
      <c r="C53" s="2120" t="s">
        <v>695</v>
      </c>
      <c r="D53" s="2120" t="s">
        <v>421</v>
      </c>
      <c r="E53" s="3964">
        <v>2175</v>
      </c>
      <c r="F53" s="2141">
        <v>2022</v>
      </c>
      <c r="G53" s="2141">
        <v>2039</v>
      </c>
      <c r="H53" s="2124" t="s">
        <v>89</v>
      </c>
      <c r="I53" s="2141" t="s">
        <v>194</v>
      </c>
      <c r="J53" s="2129">
        <v>45372</v>
      </c>
      <c r="K53" s="2127" t="s">
        <v>121</v>
      </c>
      <c r="L53" s="2679"/>
      <c r="M53" s="2680"/>
      <c r="N53" s="2679"/>
      <c r="O53" s="2127"/>
      <c r="P53" s="2129">
        <v>44417</v>
      </c>
      <c r="Q53" s="2130">
        <v>44606</v>
      </c>
      <c r="R53" s="2131">
        <v>45336</v>
      </c>
      <c r="S53" s="2131"/>
      <c r="T53" s="2131"/>
      <c r="U53" s="3796"/>
      <c r="V53" s="2133"/>
      <c r="W53" s="2134" t="str">
        <f t="shared" si="3"/>
        <v>Yes</v>
      </c>
      <c r="X53" s="2135" t="s">
        <v>93</v>
      </c>
      <c r="Y53" s="2120" t="s">
        <v>267</v>
      </c>
      <c r="Z53" s="2120"/>
      <c r="AA53" s="5783" t="s">
        <v>422</v>
      </c>
      <c r="AB53" s="5785"/>
      <c r="AC53" s="2923"/>
      <c r="AD53" s="3273" t="s">
        <v>423</v>
      </c>
      <c r="AE53" s="2485"/>
      <c r="AF53" s="2139"/>
      <c r="AG53" s="2140"/>
      <c r="AH53" s="2140"/>
      <c r="AI53" s="2140"/>
      <c r="AJ53" s="3010"/>
      <c r="AK53" s="2142"/>
      <c r="AL53" s="2140"/>
      <c r="AM53" s="2139"/>
      <c r="AN53" s="2140"/>
      <c r="AO53" s="2140"/>
      <c r="AP53" s="2140"/>
      <c r="AQ53" s="2141"/>
      <c r="AR53" s="3204"/>
      <c r="AS53" s="4021"/>
      <c r="AT53" s="2125"/>
      <c r="AU53" s="2475"/>
      <c r="AV53" s="2145"/>
      <c r="AW53" s="2145"/>
      <c r="AX53" s="2125"/>
      <c r="AY53" s="2476"/>
      <c r="AZ53" s="2475"/>
      <c r="BA53" s="2476"/>
      <c r="BB53" s="2475"/>
      <c r="BC53" s="2145"/>
      <c r="BD53" s="2145"/>
      <c r="BE53" s="2125"/>
      <c r="BF53" s="2125"/>
      <c r="BG53" s="4161"/>
      <c r="BH53" s="2140"/>
      <c r="BI53" s="2140">
        <v>44417</v>
      </c>
      <c r="BJ53" s="4161" t="s">
        <v>424</v>
      </c>
      <c r="BK53" s="2140">
        <v>44562</v>
      </c>
      <c r="BL53" s="2148">
        <v>44606</v>
      </c>
      <c r="BM53" s="4161"/>
      <c r="BN53" s="2137"/>
      <c r="BO53" s="2148">
        <v>45372</v>
      </c>
      <c r="BP53" s="5384"/>
      <c r="BQ53" s="2120"/>
      <c r="BR53" s="2678" t="s">
        <v>426</v>
      </c>
      <c r="BS53" s="2149"/>
      <c r="BT53" s="2149"/>
      <c r="BU53" s="2149"/>
      <c r="BV53" s="6805">
        <v>44440</v>
      </c>
      <c r="BW53" s="3849">
        <v>45279</v>
      </c>
      <c r="BX53" s="2149" t="s">
        <v>427</v>
      </c>
      <c r="BY53" s="2682"/>
      <c r="BZ53" s="2678" t="s">
        <v>428</v>
      </c>
      <c r="CA53" s="12"/>
      <c r="CB53" s="12"/>
      <c r="CC53" s="12"/>
      <c r="CD53" s="18"/>
    </row>
    <row r="54" spans="1:82" ht="45" customHeight="1" thickTop="1" x14ac:dyDescent="0.2">
      <c r="A54" s="3686" t="s">
        <v>706</v>
      </c>
      <c r="B54" s="3687"/>
      <c r="C54" s="3688" t="s">
        <v>707</v>
      </c>
      <c r="D54" s="3689" t="s">
        <v>708</v>
      </c>
      <c r="E54" s="3718"/>
      <c r="F54" s="3691"/>
      <c r="G54" s="3691"/>
      <c r="H54" s="3692" t="s">
        <v>89</v>
      </c>
      <c r="I54" s="3695" t="s">
        <v>89</v>
      </c>
      <c r="J54" s="3696">
        <v>45007</v>
      </c>
      <c r="K54" s="3696" t="s">
        <v>709</v>
      </c>
      <c r="L54" s="3696"/>
      <c r="M54" s="3735"/>
      <c r="N54" s="3696"/>
      <c r="O54" s="3696"/>
      <c r="P54" s="3696"/>
      <c r="Q54" s="3697"/>
      <c r="R54" s="3698"/>
      <c r="S54" s="3698"/>
      <c r="T54" s="3698"/>
      <c r="U54" s="3794"/>
      <c r="V54" s="3699"/>
      <c r="W54" s="3700" t="b">
        <f t="shared" si="3"/>
        <v>0</v>
      </c>
      <c r="X54" s="4054" t="s">
        <v>111</v>
      </c>
      <c r="Y54" s="4031" t="s">
        <v>94</v>
      </c>
      <c r="Z54" s="3688"/>
      <c r="AA54" s="5776" t="s">
        <v>710</v>
      </c>
      <c r="AB54" s="5776" t="s">
        <v>711</v>
      </c>
      <c r="AC54" s="3703"/>
      <c r="AD54" s="3704">
        <v>45231</v>
      </c>
      <c r="AE54" s="4145">
        <v>46113</v>
      </c>
      <c r="AF54" s="3705" t="s">
        <v>691</v>
      </c>
      <c r="AG54" s="3706">
        <v>46113</v>
      </c>
      <c r="AH54" s="3706"/>
      <c r="AI54" s="3706"/>
      <c r="AJ54" s="3713"/>
      <c r="AK54" s="3707"/>
      <c r="AL54" s="3909">
        <v>46388</v>
      </c>
      <c r="AM54" s="3714" t="s">
        <v>712</v>
      </c>
      <c r="AN54" s="3706">
        <v>46388</v>
      </c>
      <c r="AO54" s="3706"/>
      <c r="AP54" s="3706"/>
      <c r="AQ54" s="3695"/>
      <c r="AR54" s="3708"/>
      <c r="AS54" s="3709"/>
      <c r="AT54" s="3692"/>
      <c r="AU54" s="3709"/>
      <c r="AV54" s="3709"/>
      <c r="AW54" s="3709"/>
      <c r="AX54" s="3692"/>
      <c r="AY54" s="3710"/>
      <c r="AZ54" s="3709"/>
      <c r="BA54" s="3692"/>
      <c r="BB54" s="3709"/>
      <c r="BC54" s="3709"/>
      <c r="BD54" s="3709"/>
      <c r="BE54" s="3692"/>
      <c r="BF54" s="3692"/>
      <c r="BG54" s="4089">
        <v>46569</v>
      </c>
      <c r="BH54" s="3706">
        <v>46569</v>
      </c>
      <c r="BI54" s="3706"/>
      <c r="BJ54" s="4089">
        <v>46753</v>
      </c>
      <c r="BK54" s="3706">
        <v>46753</v>
      </c>
      <c r="BL54" s="3711"/>
      <c r="BM54" s="4089">
        <v>47027</v>
      </c>
      <c r="BN54" s="3706">
        <v>47027</v>
      </c>
      <c r="BO54" s="3711"/>
      <c r="BP54" s="5393" t="s">
        <v>714</v>
      </c>
      <c r="BQ54" s="5393"/>
      <c r="BR54" s="4198"/>
      <c r="BS54" s="3716">
        <v>45950</v>
      </c>
      <c r="BT54" s="3716"/>
      <c r="BU54" s="3716"/>
      <c r="BV54" s="3716">
        <v>45908</v>
      </c>
      <c r="BW54" s="3716">
        <v>45908</v>
      </c>
      <c r="BX54" s="3716" t="s">
        <v>104</v>
      </c>
      <c r="BY54" s="2149"/>
      <c r="BZ54" s="2120" t="s">
        <v>715</v>
      </c>
      <c r="CA54" s="12"/>
      <c r="CB54" s="12"/>
      <c r="CC54" s="12"/>
      <c r="CD54" s="18"/>
    </row>
    <row r="55" spans="1:82" ht="45" customHeight="1" x14ac:dyDescent="0.2">
      <c r="A55" s="6504" t="s">
        <v>716</v>
      </c>
      <c r="B55" s="6505"/>
      <c r="C55" s="2265" t="s">
        <v>717</v>
      </c>
      <c r="D55" s="6506" t="s">
        <v>718</v>
      </c>
      <c r="E55" s="6768">
        <v>2139</v>
      </c>
      <c r="F55" s="2769">
        <v>2024</v>
      </c>
      <c r="G55" s="2769">
        <v>2045</v>
      </c>
      <c r="H55" s="6508" t="s">
        <v>89</v>
      </c>
      <c r="I55" s="6509" t="s">
        <v>194</v>
      </c>
      <c r="J55" s="6459">
        <v>43391</v>
      </c>
      <c r="K55" s="6459"/>
      <c r="L55" s="6460"/>
      <c r="M55" s="6461"/>
      <c r="N55" s="6460"/>
      <c r="O55" s="6459" t="s">
        <v>90</v>
      </c>
      <c r="P55" s="6458"/>
      <c r="Q55" s="6512"/>
      <c r="R55" s="6513"/>
      <c r="S55" s="6513"/>
      <c r="T55" s="6513"/>
      <c r="U55" s="6514"/>
      <c r="V55" s="6515"/>
      <c r="W55" s="6516" t="str">
        <f t="shared" si="3"/>
        <v>Yes</v>
      </c>
      <c r="X55" s="6517" t="s">
        <v>93</v>
      </c>
      <c r="Y55" s="2265" t="s">
        <v>94</v>
      </c>
      <c r="Z55" s="2265"/>
      <c r="AA55" s="6760" t="s">
        <v>719</v>
      </c>
      <c r="AB55" s="6760" t="s">
        <v>720</v>
      </c>
      <c r="AC55" s="6541"/>
      <c r="AD55" s="6532">
        <v>45962</v>
      </c>
      <c r="AE55" s="6542">
        <v>43831</v>
      </c>
      <c r="AF55" s="6543" t="s">
        <v>142</v>
      </c>
      <c r="AG55" s="6532">
        <v>43831</v>
      </c>
      <c r="AH55" s="6532">
        <v>43843</v>
      </c>
      <c r="AI55" s="6532">
        <v>43885</v>
      </c>
      <c r="AJ55" s="6558" t="s">
        <v>721</v>
      </c>
      <c r="AK55" s="6544"/>
      <c r="AL55" s="6670" t="s">
        <v>722</v>
      </c>
      <c r="AM55" s="6568" t="s">
        <v>367</v>
      </c>
      <c r="AN55" s="6532">
        <v>44378</v>
      </c>
      <c r="AO55" s="6532">
        <v>44470</v>
      </c>
      <c r="AP55" s="6532">
        <v>44470</v>
      </c>
      <c r="AQ55" s="2769"/>
      <c r="AR55" s="6528"/>
      <c r="AS55" s="6529" t="s">
        <v>723</v>
      </c>
      <c r="AT55" s="6508" t="s">
        <v>270</v>
      </c>
      <c r="AU55" s="6529">
        <v>45962</v>
      </c>
      <c r="AV55" s="6529">
        <v>45992</v>
      </c>
      <c r="AW55" s="6529">
        <v>46052</v>
      </c>
      <c r="AX55" s="6552" t="s">
        <v>724</v>
      </c>
      <c r="AY55" s="6530"/>
      <c r="AZ55" s="6529"/>
      <c r="BA55" s="6508"/>
      <c r="BB55" s="6529"/>
      <c r="BC55" s="6529"/>
      <c r="BD55" s="6529"/>
      <c r="BE55" s="6508"/>
      <c r="BF55" s="6508"/>
      <c r="BG55" s="6531" t="s">
        <v>725</v>
      </c>
      <c r="BH55" s="6532">
        <v>46235</v>
      </c>
      <c r="BI55" s="6533"/>
      <c r="BJ55" s="6531">
        <v>46357</v>
      </c>
      <c r="BK55" s="6532">
        <v>46357</v>
      </c>
      <c r="BL55" s="6533"/>
      <c r="BM55" s="6531">
        <v>46905</v>
      </c>
      <c r="BN55" s="6532">
        <v>46905</v>
      </c>
      <c r="BO55" s="6533"/>
      <c r="BP55" s="6494" t="s">
        <v>727</v>
      </c>
      <c r="BQ55" s="6494" t="s">
        <v>728</v>
      </c>
      <c r="BR55" s="6484" t="s">
        <v>729</v>
      </c>
      <c r="BS55" s="6535">
        <v>45960</v>
      </c>
      <c r="BT55" s="6535">
        <v>46024</v>
      </c>
      <c r="BU55" s="6535">
        <v>45686</v>
      </c>
      <c r="BV55" s="6535">
        <v>45996</v>
      </c>
      <c r="BW55" s="6535">
        <v>45996</v>
      </c>
      <c r="BX55" s="6535" t="s">
        <v>262</v>
      </c>
      <c r="BY55" s="1409"/>
      <c r="BZ55" s="540" t="s">
        <v>730</v>
      </c>
      <c r="CA55" s="12"/>
      <c r="CB55" s="12"/>
      <c r="CC55" s="12"/>
      <c r="CD55" s="18"/>
    </row>
    <row r="56" spans="1:82" ht="45" customHeight="1" x14ac:dyDescent="0.2">
      <c r="A56" s="2512" t="s">
        <v>731</v>
      </c>
      <c r="B56" s="3309"/>
      <c r="C56" s="2513" t="s">
        <v>732</v>
      </c>
      <c r="D56" s="2514" t="s">
        <v>635</v>
      </c>
      <c r="E56" s="7137">
        <v>2436</v>
      </c>
      <c r="F56" s="2532">
        <v>2023</v>
      </c>
      <c r="G56" s="2532">
        <v>2038</v>
      </c>
      <c r="H56" s="2516" t="s">
        <v>89</v>
      </c>
      <c r="I56" s="2517" t="s">
        <v>89</v>
      </c>
      <c r="J56" s="2518">
        <v>42919</v>
      </c>
      <c r="K56" s="2518"/>
      <c r="L56" s="2518"/>
      <c r="M56" s="2519"/>
      <c r="N56" s="2518"/>
      <c r="O56" s="2518"/>
      <c r="P56" s="2520">
        <v>45778</v>
      </c>
      <c r="Q56" s="2521"/>
      <c r="R56" s="2522"/>
      <c r="S56" s="2522"/>
      <c r="T56" s="2522"/>
      <c r="U56" s="3803"/>
      <c r="V56" s="2524"/>
      <c r="W56" s="2525" t="str">
        <f t="shared" si="3"/>
        <v>Yes</v>
      </c>
      <c r="X56" s="2526" t="s">
        <v>93</v>
      </c>
      <c r="Y56" s="2513" t="s">
        <v>94</v>
      </c>
      <c r="Z56" s="2513"/>
      <c r="AA56" s="5797" t="s">
        <v>733</v>
      </c>
      <c r="AB56" s="5797" t="s">
        <v>734</v>
      </c>
      <c r="AC56" s="2975"/>
      <c r="AD56" s="2528">
        <v>45901</v>
      </c>
      <c r="AE56" s="3920" t="s">
        <v>735</v>
      </c>
      <c r="AF56" s="2530" t="s">
        <v>691</v>
      </c>
      <c r="AG56" s="2531">
        <v>44927</v>
      </c>
      <c r="AH56" s="2531" t="s">
        <v>736</v>
      </c>
      <c r="AI56" s="3043" t="s">
        <v>737</v>
      </c>
      <c r="AJ56" s="4349" t="s">
        <v>737</v>
      </c>
      <c r="AK56" s="2533"/>
      <c r="AL56" s="7138" t="s">
        <v>738</v>
      </c>
      <c r="AM56" s="7139" t="s">
        <v>270</v>
      </c>
      <c r="AN56" s="2531">
        <v>45383</v>
      </c>
      <c r="AO56" s="2531">
        <v>45308</v>
      </c>
      <c r="AP56" s="2531">
        <v>45364</v>
      </c>
      <c r="AQ56" s="2532"/>
      <c r="AR56" s="2534"/>
      <c r="AS56" s="2535"/>
      <c r="AT56" s="2516"/>
      <c r="AU56" s="2535"/>
      <c r="AV56" s="2535"/>
      <c r="AW56" s="2535"/>
      <c r="AX56" s="2516"/>
      <c r="AY56" s="2536"/>
      <c r="AZ56" s="2535"/>
      <c r="BA56" s="2516"/>
      <c r="BB56" s="2535"/>
      <c r="BC56" s="2535"/>
      <c r="BD56" s="2535"/>
      <c r="BE56" s="2516"/>
      <c r="BF56" s="2516"/>
      <c r="BG56" s="4164" t="s">
        <v>739</v>
      </c>
      <c r="BH56" s="2531">
        <v>45717</v>
      </c>
      <c r="BI56" s="2538">
        <v>45778</v>
      </c>
      <c r="BJ56" s="4164" t="s">
        <v>434</v>
      </c>
      <c r="BK56" s="2531">
        <v>45931</v>
      </c>
      <c r="BL56" s="2538"/>
      <c r="BM56" s="4164" t="s">
        <v>275</v>
      </c>
      <c r="BN56" s="2531">
        <v>46388</v>
      </c>
      <c r="BO56" s="2538"/>
      <c r="BP56" s="4113" t="s">
        <v>741</v>
      </c>
      <c r="BQ56" s="2539"/>
      <c r="BR56" s="2513"/>
      <c r="BS56" s="2540">
        <v>45695</v>
      </c>
      <c r="BT56" s="2540">
        <v>45959</v>
      </c>
      <c r="BU56" s="2540">
        <v>45959</v>
      </c>
      <c r="BV56" s="2540">
        <v>45632</v>
      </c>
      <c r="BW56" s="2540">
        <v>45959</v>
      </c>
      <c r="BX56" s="2540" t="s">
        <v>742</v>
      </c>
      <c r="BY56" s="1409"/>
      <c r="BZ56" s="542" t="s">
        <v>105</v>
      </c>
      <c r="CA56" s="12"/>
      <c r="CB56" s="12"/>
      <c r="CC56" s="12"/>
      <c r="CD56" s="18"/>
    </row>
    <row r="57" spans="1:82" ht="45" customHeight="1" x14ac:dyDescent="0.2">
      <c r="A57" s="2150" t="s">
        <v>743</v>
      </c>
      <c r="B57" s="3306"/>
      <c r="C57" s="2151" t="s">
        <v>744</v>
      </c>
      <c r="D57" s="2152" t="s">
        <v>745</v>
      </c>
      <c r="E57" s="7116">
        <v>2047</v>
      </c>
      <c r="F57" s="2155">
        <v>2018</v>
      </c>
      <c r="G57" s="2155">
        <v>2040</v>
      </c>
      <c r="H57" s="2154" t="s">
        <v>89</v>
      </c>
      <c r="I57" s="2181" t="s">
        <v>89</v>
      </c>
      <c r="J57" s="2157">
        <v>41801</v>
      </c>
      <c r="K57" s="2157"/>
      <c r="L57" s="2157" t="s">
        <v>90</v>
      </c>
      <c r="M57" s="2182" t="s">
        <v>746</v>
      </c>
      <c r="N57" s="2157"/>
      <c r="O57" s="2157"/>
      <c r="P57" s="2156">
        <v>45327</v>
      </c>
      <c r="Q57" s="2158">
        <v>45625</v>
      </c>
      <c r="R57" s="2159"/>
      <c r="S57" s="2159"/>
      <c r="T57" s="2159"/>
      <c r="U57" s="3799"/>
      <c r="V57" s="2161"/>
      <c r="W57" s="2162" t="str">
        <f t="shared" si="3"/>
        <v>Yes</v>
      </c>
      <c r="X57" s="2163" t="s">
        <v>93</v>
      </c>
      <c r="Y57" s="2151" t="s">
        <v>94</v>
      </c>
      <c r="Z57" s="2155"/>
      <c r="AA57" s="5775" t="s">
        <v>747</v>
      </c>
      <c r="AB57" s="5798" t="s">
        <v>748</v>
      </c>
      <c r="AC57" s="2934"/>
      <c r="AD57" s="2165">
        <v>45536</v>
      </c>
      <c r="AE57" s="3535" t="s">
        <v>749</v>
      </c>
      <c r="AF57" s="2167" t="s">
        <v>750</v>
      </c>
      <c r="AG57" s="2168">
        <v>43497</v>
      </c>
      <c r="AH57" s="2168">
        <v>43252</v>
      </c>
      <c r="AI57" s="2168">
        <v>43282</v>
      </c>
      <c r="AJ57" s="3336" t="s">
        <v>751</v>
      </c>
      <c r="AK57" s="2169"/>
      <c r="AL57" s="7117" t="s">
        <v>752</v>
      </c>
      <c r="AM57" s="7118" t="s">
        <v>364</v>
      </c>
      <c r="AN57" s="2168">
        <v>43586</v>
      </c>
      <c r="AO57" s="2168">
        <v>43598</v>
      </c>
      <c r="AP57" s="2168">
        <v>43654</v>
      </c>
      <c r="AQ57" s="2188" t="s">
        <v>751</v>
      </c>
      <c r="AR57" s="2170"/>
      <c r="AS57" s="2171" t="s">
        <v>753</v>
      </c>
      <c r="AT57" s="2154" t="s">
        <v>367</v>
      </c>
      <c r="AU57" s="2171">
        <v>44013</v>
      </c>
      <c r="AV57" s="2171">
        <v>44274</v>
      </c>
      <c r="AW57" s="2171">
        <v>44316</v>
      </c>
      <c r="AX57" s="2154" t="s">
        <v>754</v>
      </c>
      <c r="AY57" s="2172"/>
      <c r="AZ57" s="2171"/>
      <c r="BA57" s="2154"/>
      <c r="BB57" s="2171"/>
      <c r="BC57" s="2171"/>
      <c r="BD57" s="2171"/>
      <c r="BE57" s="2154"/>
      <c r="BF57" s="2154"/>
      <c r="BG57" s="4159" t="s">
        <v>269</v>
      </c>
      <c r="BH57" s="2168">
        <v>45292</v>
      </c>
      <c r="BI57" s="2174">
        <v>45327</v>
      </c>
      <c r="BJ57" s="4159" t="s">
        <v>97</v>
      </c>
      <c r="BK57" s="2168">
        <v>45505</v>
      </c>
      <c r="BL57" s="2184">
        <v>45625</v>
      </c>
      <c r="BM57" s="4159">
        <v>46054</v>
      </c>
      <c r="BN57" s="2168">
        <v>46054</v>
      </c>
      <c r="BO57" s="2184"/>
      <c r="BP57" s="4188" t="s">
        <v>755</v>
      </c>
      <c r="BQ57" s="2186"/>
      <c r="BR57" s="2151"/>
      <c r="BS57" s="2177">
        <v>45951</v>
      </c>
      <c r="BT57" s="2177">
        <v>45607</v>
      </c>
      <c r="BU57" s="2177">
        <v>45174</v>
      </c>
      <c r="BV57" s="2177">
        <v>45607</v>
      </c>
      <c r="BW57" s="2177">
        <v>45995</v>
      </c>
      <c r="BX57" s="2177" t="s">
        <v>756</v>
      </c>
      <c r="BY57" s="2540"/>
      <c r="BZ57" s="2513" t="s">
        <v>105</v>
      </c>
      <c r="CA57" s="12"/>
      <c r="CB57" s="12"/>
      <c r="CC57" s="12"/>
      <c r="CD57" s="18"/>
    </row>
    <row r="58" spans="1:82" ht="45" customHeight="1" x14ac:dyDescent="0.2">
      <c r="A58" s="6454" t="s">
        <v>757</v>
      </c>
      <c r="B58" s="6455"/>
      <c r="C58" s="2465" t="s">
        <v>758</v>
      </c>
      <c r="D58" s="6496" t="s">
        <v>759</v>
      </c>
      <c r="E58" s="7119">
        <v>2109</v>
      </c>
      <c r="F58" s="6456">
        <v>2024</v>
      </c>
      <c r="G58" s="6456">
        <v>2043</v>
      </c>
      <c r="H58" s="6477" t="s">
        <v>89</v>
      </c>
      <c r="I58" s="6497" t="s">
        <v>89</v>
      </c>
      <c r="J58" s="6460">
        <v>42929</v>
      </c>
      <c r="K58" s="6460"/>
      <c r="L58" s="6460" t="s">
        <v>90</v>
      </c>
      <c r="M58" s="6461" t="s">
        <v>169</v>
      </c>
      <c r="N58" s="6460"/>
      <c r="O58" s="6460"/>
      <c r="P58" s="6462"/>
      <c r="Q58" s="6463"/>
      <c r="R58" s="6464"/>
      <c r="S58" s="6464"/>
      <c r="T58" s="6464"/>
      <c r="U58" s="6465"/>
      <c r="V58" s="6466"/>
      <c r="W58" s="6467" t="str">
        <f t="shared" si="3"/>
        <v>Yes</v>
      </c>
      <c r="X58" s="6468" t="s">
        <v>93</v>
      </c>
      <c r="Y58" s="2465" t="s">
        <v>267</v>
      </c>
      <c r="Z58" s="2465"/>
      <c r="AA58" s="6470" t="s">
        <v>760</v>
      </c>
      <c r="AB58" s="6470" t="s">
        <v>761</v>
      </c>
      <c r="AC58" s="6471"/>
      <c r="AD58" s="4850">
        <v>45809</v>
      </c>
      <c r="AE58" s="6472" t="s">
        <v>762</v>
      </c>
      <c r="AF58" s="6473" t="s">
        <v>763</v>
      </c>
      <c r="AG58" s="5496">
        <v>43739</v>
      </c>
      <c r="AH58" s="5496">
        <v>44013</v>
      </c>
      <c r="AI58" s="5496">
        <v>44104</v>
      </c>
      <c r="AJ58" s="6502" t="s">
        <v>764</v>
      </c>
      <c r="AK58" s="6475"/>
      <c r="AL58" s="6472" t="s">
        <v>765</v>
      </c>
      <c r="AM58" s="6473" t="s">
        <v>766</v>
      </c>
      <c r="AN58" s="5496">
        <v>44440</v>
      </c>
      <c r="AO58" s="5496">
        <v>44440</v>
      </c>
      <c r="AP58" s="5496">
        <v>44927</v>
      </c>
      <c r="AQ58" s="6456" t="s">
        <v>767</v>
      </c>
      <c r="AR58" s="6490"/>
      <c r="AS58" s="6479">
        <v>45362</v>
      </c>
      <c r="AT58" s="6477" t="s">
        <v>768</v>
      </c>
      <c r="AU58" s="6479">
        <v>45446</v>
      </c>
      <c r="AV58" s="6479">
        <v>45362</v>
      </c>
      <c r="AW58" s="6479">
        <v>45446</v>
      </c>
      <c r="AX58" s="6477" t="s">
        <v>769</v>
      </c>
      <c r="AY58" s="6492"/>
      <c r="AZ58" s="6479"/>
      <c r="BA58" s="6477"/>
      <c r="BB58" s="6479"/>
      <c r="BC58" s="6479"/>
      <c r="BD58" s="6479"/>
      <c r="BE58" s="6477"/>
      <c r="BF58" s="6477"/>
      <c r="BG58" s="6482" t="s">
        <v>770</v>
      </c>
      <c r="BH58" s="5496">
        <v>46054</v>
      </c>
      <c r="BI58" s="6483"/>
      <c r="BJ58" s="6482" t="s">
        <v>274</v>
      </c>
      <c r="BK58" s="5496">
        <v>46204</v>
      </c>
      <c r="BL58" s="6483"/>
      <c r="BM58" s="6482">
        <v>46722</v>
      </c>
      <c r="BN58" s="5496">
        <v>46722</v>
      </c>
      <c r="BO58" s="6483"/>
      <c r="BP58" s="6484" t="s">
        <v>771</v>
      </c>
      <c r="BQ58" s="6495"/>
      <c r="BR58" s="2465"/>
      <c r="BS58" s="4142">
        <v>46024</v>
      </c>
      <c r="BT58" s="4142">
        <v>45951</v>
      </c>
      <c r="BU58" s="4142">
        <v>45686</v>
      </c>
      <c r="BV58" s="4142">
        <v>46024</v>
      </c>
      <c r="BW58" s="4142">
        <v>46010</v>
      </c>
      <c r="BX58" s="4142" t="s">
        <v>178</v>
      </c>
      <c r="BY58" s="1409"/>
      <c r="BZ58" s="540" t="s">
        <v>105</v>
      </c>
      <c r="CA58" s="12"/>
      <c r="CB58" s="12"/>
      <c r="CC58" s="12"/>
      <c r="CD58" s="18"/>
    </row>
    <row r="59" spans="1:82" ht="45" customHeight="1" x14ac:dyDescent="0.2">
      <c r="A59" s="1688" t="s">
        <v>772</v>
      </c>
      <c r="B59" s="3307"/>
      <c r="C59" s="2470" t="s">
        <v>773</v>
      </c>
      <c r="D59" s="1689" t="s">
        <v>774</v>
      </c>
      <c r="E59" s="7140"/>
      <c r="F59" s="1666">
        <v>2015</v>
      </c>
      <c r="G59" s="1666">
        <v>2030</v>
      </c>
      <c r="H59" s="1680" t="s">
        <v>89</v>
      </c>
      <c r="I59" s="1691" t="s">
        <v>89</v>
      </c>
      <c r="J59" s="1668">
        <v>42682</v>
      </c>
      <c r="K59" s="1668"/>
      <c r="L59" s="1668" t="s">
        <v>90</v>
      </c>
      <c r="M59" s="2006" t="s">
        <v>775</v>
      </c>
      <c r="N59" s="1668"/>
      <c r="O59" s="1668"/>
      <c r="P59" s="1667"/>
      <c r="Q59" s="1705"/>
      <c r="R59" s="1669"/>
      <c r="S59" s="1669"/>
      <c r="T59" s="1669"/>
      <c r="U59" s="3793"/>
      <c r="V59" s="1671"/>
      <c r="W59" s="1695" t="str">
        <f t="shared" si="3"/>
        <v>Yes</v>
      </c>
      <c r="X59" s="1672" t="s">
        <v>93</v>
      </c>
      <c r="Y59" s="1376" t="s">
        <v>94</v>
      </c>
      <c r="Z59" s="1376"/>
      <c r="AA59" s="5772" t="s">
        <v>776</v>
      </c>
      <c r="AB59" s="5799" t="s">
        <v>777</v>
      </c>
      <c r="AC59" s="2942" t="s">
        <v>778</v>
      </c>
      <c r="AD59" s="1682">
        <v>43617</v>
      </c>
      <c r="AE59" s="4147"/>
      <c r="AF59" s="1676"/>
      <c r="AG59" s="1674"/>
      <c r="AH59" s="1674"/>
      <c r="AI59" s="1674"/>
      <c r="AJ59" s="3006"/>
      <c r="AK59" s="1677"/>
      <c r="AL59" s="7129"/>
      <c r="AM59" s="7141"/>
      <c r="AN59" s="1674"/>
      <c r="AO59" s="1674"/>
      <c r="AP59" s="1674"/>
      <c r="AQ59" s="1666"/>
      <c r="AR59" s="1697"/>
      <c r="AS59" s="1679"/>
      <c r="AT59" s="1680"/>
      <c r="AU59" s="1679"/>
      <c r="AV59" s="1679"/>
      <c r="AW59" s="1679"/>
      <c r="AX59" s="1680"/>
      <c r="AY59" s="1698"/>
      <c r="AZ59" s="1679"/>
      <c r="BA59" s="1680"/>
      <c r="BB59" s="1679"/>
      <c r="BC59" s="1679"/>
      <c r="BD59" s="1679"/>
      <c r="BE59" s="1680"/>
      <c r="BF59" s="1680"/>
      <c r="BG59" s="4158"/>
      <c r="BH59" s="1674"/>
      <c r="BI59" s="1683"/>
      <c r="BJ59" s="4158"/>
      <c r="BK59" s="1674"/>
      <c r="BL59" s="1683"/>
      <c r="BM59" s="4158"/>
      <c r="BN59" s="1674"/>
      <c r="BO59" s="1683"/>
      <c r="BP59" s="4184"/>
      <c r="BQ59" s="2300"/>
      <c r="BR59" s="1376"/>
      <c r="BS59" s="1684">
        <v>45126</v>
      </c>
      <c r="BT59" s="1684"/>
      <c r="BU59" s="1684"/>
      <c r="BV59" s="1684"/>
      <c r="BW59" s="1684"/>
      <c r="BX59" s="2319" t="s">
        <v>117</v>
      </c>
      <c r="BY59" s="1684"/>
      <c r="BZ59" s="1376" t="s">
        <v>579</v>
      </c>
      <c r="CA59" s="12"/>
      <c r="CB59" s="12"/>
      <c r="CC59" s="12"/>
      <c r="CD59" s="18"/>
    </row>
    <row r="60" spans="1:82" ht="45" customHeight="1" x14ac:dyDescent="0.2">
      <c r="A60" s="5743"/>
      <c r="B60" s="6080" t="s">
        <v>780</v>
      </c>
      <c r="C60" s="5881" t="s">
        <v>781</v>
      </c>
      <c r="D60" s="5743" t="s">
        <v>782</v>
      </c>
      <c r="E60" s="7142">
        <v>2233</v>
      </c>
      <c r="F60" s="4287">
        <v>2018</v>
      </c>
      <c r="G60" s="4287">
        <v>2033</v>
      </c>
      <c r="H60" s="5746" t="s">
        <v>89</v>
      </c>
      <c r="I60" s="6112" t="s">
        <v>89</v>
      </c>
      <c r="J60" s="5747" t="s">
        <v>121</v>
      </c>
      <c r="K60" s="5763"/>
      <c r="L60" s="5763"/>
      <c r="M60" s="5764"/>
      <c r="N60" s="5747"/>
      <c r="O60" s="5747"/>
      <c r="P60" s="5747">
        <v>43815</v>
      </c>
      <c r="Q60" s="6144">
        <v>44106</v>
      </c>
      <c r="R60" s="5749">
        <v>44623</v>
      </c>
      <c r="S60" s="5749"/>
      <c r="T60" s="5749">
        <v>44727</v>
      </c>
      <c r="U60" s="5750"/>
      <c r="V60" s="5751"/>
      <c r="W60" s="5752" t="str">
        <f t="shared" si="3"/>
        <v>Yes</v>
      </c>
      <c r="X60" s="5753" t="s">
        <v>93</v>
      </c>
      <c r="Y60" s="4726" t="s">
        <v>94</v>
      </c>
      <c r="Z60" s="4726"/>
      <c r="AA60" s="5781" t="s">
        <v>783</v>
      </c>
      <c r="AB60" s="5800" t="s">
        <v>784</v>
      </c>
      <c r="AC60" s="6226"/>
      <c r="AD60" s="6039">
        <v>44136</v>
      </c>
      <c r="AE60" s="5754">
        <v>43282</v>
      </c>
      <c r="AF60" s="6240" t="s">
        <v>785</v>
      </c>
      <c r="AG60" s="5755">
        <v>43282</v>
      </c>
      <c r="AH60" s="5755">
        <v>43285</v>
      </c>
      <c r="AI60" s="5755">
        <v>43327</v>
      </c>
      <c r="AJ60" s="5756" t="s">
        <v>786</v>
      </c>
      <c r="AK60" s="5767" t="s">
        <v>787</v>
      </c>
      <c r="AL60" s="7143"/>
      <c r="AM60" s="7144"/>
      <c r="AN60" s="5755"/>
      <c r="AO60" s="5755"/>
      <c r="AP60" s="5755"/>
      <c r="AQ60" s="4287"/>
      <c r="AR60" s="4659"/>
      <c r="AS60" s="4661"/>
      <c r="AT60" s="4665"/>
      <c r="AU60" s="4661"/>
      <c r="AV60" s="4668"/>
      <c r="AW60" s="4668"/>
      <c r="AX60" s="4665"/>
      <c r="AY60" s="4673"/>
      <c r="AZ60" s="4661"/>
      <c r="BA60" s="6306"/>
      <c r="BB60" s="4661"/>
      <c r="BC60" s="4668"/>
      <c r="BD60" s="4668"/>
      <c r="BE60" s="4665"/>
      <c r="BF60" s="4665"/>
      <c r="BG60" s="5759">
        <v>43800</v>
      </c>
      <c r="BH60" s="5755">
        <v>43800</v>
      </c>
      <c r="BI60" s="5755">
        <v>43815</v>
      </c>
      <c r="BJ60" s="5759">
        <v>43983</v>
      </c>
      <c r="BK60" s="5755">
        <v>43983</v>
      </c>
      <c r="BL60" s="6326">
        <v>44106</v>
      </c>
      <c r="BM60" s="5759" t="s">
        <v>788</v>
      </c>
      <c r="BN60" s="5769">
        <v>44440</v>
      </c>
      <c r="BO60" s="1683"/>
      <c r="BP60" s="4770"/>
      <c r="BQ60" s="2300"/>
      <c r="BR60" s="1376"/>
      <c r="BS60" s="1684">
        <v>44658</v>
      </c>
      <c r="BT60" s="1684"/>
      <c r="BU60" s="1684"/>
      <c r="BV60" s="1684"/>
      <c r="BW60" s="1684">
        <v>44740</v>
      </c>
      <c r="BX60" s="2387" t="s">
        <v>790</v>
      </c>
      <c r="BY60" s="1699"/>
      <c r="BZ60" s="2319" t="s">
        <v>791</v>
      </c>
      <c r="CA60" s="12"/>
      <c r="CB60" s="12"/>
      <c r="CC60" s="12"/>
      <c r="CD60" s="18"/>
    </row>
    <row r="61" spans="1:82" ht="45" customHeight="1" x14ac:dyDescent="0.2">
      <c r="A61" s="2691" t="s">
        <v>792</v>
      </c>
      <c r="B61" s="4967"/>
      <c r="C61" s="4976" t="s">
        <v>781</v>
      </c>
      <c r="D61" s="6088" t="s">
        <v>793</v>
      </c>
      <c r="E61" s="7137">
        <v>2411</v>
      </c>
      <c r="F61" s="6103">
        <v>2026</v>
      </c>
      <c r="G61" s="6103">
        <v>2043</v>
      </c>
      <c r="H61" s="6107" t="s">
        <v>89</v>
      </c>
      <c r="I61" s="6103" t="s">
        <v>89</v>
      </c>
      <c r="J61" s="6118" t="s">
        <v>121</v>
      </c>
      <c r="K61" s="6118"/>
      <c r="L61" s="6123" t="s">
        <v>90</v>
      </c>
      <c r="M61" s="6132" t="s">
        <v>794</v>
      </c>
      <c r="N61" s="6123"/>
      <c r="O61" s="6123"/>
      <c r="P61" s="6118">
        <v>45870</v>
      </c>
      <c r="Q61" s="6123"/>
      <c r="R61" s="6118"/>
      <c r="S61" s="6123"/>
      <c r="T61" s="6123"/>
      <c r="U61" s="6156"/>
      <c r="V61" s="6123"/>
      <c r="W61" s="2525" t="str">
        <f t="shared" si="3"/>
        <v>Yes</v>
      </c>
      <c r="X61" s="2526" t="s">
        <v>93</v>
      </c>
      <c r="Y61" s="2691" t="s">
        <v>94</v>
      </c>
      <c r="Z61" s="2691"/>
      <c r="AA61" s="6195" t="s">
        <v>795</v>
      </c>
      <c r="AB61" s="6195" t="s">
        <v>796</v>
      </c>
      <c r="AC61" s="6224"/>
      <c r="AD61" s="6156">
        <v>45839</v>
      </c>
      <c r="AE61" s="3920" t="s">
        <v>797</v>
      </c>
      <c r="AF61" s="6107" t="s">
        <v>798</v>
      </c>
      <c r="AG61" s="6156">
        <v>45444</v>
      </c>
      <c r="AH61" s="2531" t="s">
        <v>799</v>
      </c>
      <c r="AI61" s="6156" t="s">
        <v>799</v>
      </c>
      <c r="AJ61" s="6253"/>
      <c r="AK61" s="2545"/>
      <c r="AL61" s="2535"/>
      <c r="AM61" s="6107"/>
      <c r="AN61" s="6156"/>
      <c r="AO61" s="6156"/>
      <c r="AP61" s="6156"/>
      <c r="AQ61" s="2836"/>
      <c r="AR61" s="2838"/>
      <c r="AS61" s="6284"/>
      <c r="AT61" s="2820"/>
      <c r="AU61" s="6284"/>
      <c r="AV61" s="2839"/>
      <c r="AW61" s="2839"/>
      <c r="AX61" s="2820"/>
      <c r="AY61" s="2840"/>
      <c r="AZ61" s="6156"/>
      <c r="BA61" s="6103"/>
      <c r="BB61" s="6156"/>
      <c r="BC61" s="6156"/>
      <c r="BD61" s="6156"/>
      <c r="BE61" s="6118"/>
      <c r="BF61" s="6308"/>
      <c r="BG61" s="2535" t="s">
        <v>800</v>
      </c>
      <c r="BH61" s="2531" t="s">
        <v>801</v>
      </c>
      <c r="BI61" s="2538" t="s">
        <v>802</v>
      </c>
      <c r="BJ61" s="6322">
        <v>45962</v>
      </c>
      <c r="BK61" s="3191">
        <v>45962</v>
      </c>
      <c r="BL61" s="2538"/>
      <c r="BM61" s="6322">
        <v>46266</v>
      </c>
      <c r="BN61" s="3191">
        <v>46266</v>
      </c>
      <c r="BO61" s="2538"/>
      <c r="BP61" s="6357" t="s">
        <v>804</v>
      </c>
      <c r="BQ61" s="6373"/>
      <c r="BR61" s="6377"/>
      <c r="BS61" s="6381">
        <v>45317</v>
      </c>
      <c r="BT61" s="6381">
        <v>45954</v>
      </c>
      <c r="BU61" s="6381">
        <v>45093</v>
      </c>
      <c r="BV61" s="6390">
        <v>45954</v>
      </c>
      <c r="BW61" s="6397">
        <v>45954</v>
      </c>
      <c r="BX61" s="2540" t="s">
        <v>805</v>
      </c>
      <c r="BY61" s="2481"/>
      <c r="BZ61" s="6404" t="s">
        <v>105</v>
      </c>
      <c r="CA61" s="6407"/>
      <c r="CB61" s="1176"/>
      <c r="CC61" s="1176"/>
      <c r="CD61" s="1175"/>
    </row>
    <row r="62" spans="1:82" ht="59" customHeight="1" x14ac:dyDescent="0.2">
      <c r="A62" s="3947" t="s">
        <v>806</v>
      </c>
      <c r="B62" s="3952"/>
      <c r="C62" s="3947" t="s">
        <v>807</v>
      </c>
      <c r="D62" s="4049" t="s">
        <v>808</v>
      </c>
      <c r="E62" s="3718" t="s">
        <v>566</v>
      </c>
      <c r="F62" s="4043"/>
      <c r="G62" s="4043"/>
      <c r="H62" s="4016" t="s">
        <v>89</v>
      </c>
      <c r="I62" s="4043" t="s">
        <v>89</v>
      </c>
      <c r="J62" s="3975">
        <v>44399</v>
      </c>
      <c r="K62" s="4051"/>
      <c r="L62" s="4052" t="s">
        <v>90</v>
      </c>
      <c r="M62" s="6137" t="s">
        <v>809</v>
      </c>
      <c r="N62" s="4052"/>
      <c r="O62" s="4051" t="s">
        <v>90</v>
      </c>
      <c r="P62" s="3975"/>
      <c r="Q62" s="4053"/>
      <c r="R62" s="4010"/>
      <c r="S62" s="4010"/>
      <c r="T62" s="4010"/>
      <c r="U62" s="5506"/>
      <c r="V62" s="5507"/>
      <c r="W62" s="5628" t="str">
        <f t="shared" si="3"/>
        <v>Yes</v>
      </c>
      <c r="X62" s="4054" t="s">
        <v>93</v>
      </c>
      <c r="Y62" s="4031" t="s">
        <v>94</v>
      </c>
      <c r="Z62" s="4031"/>
      <c r="AA62" s="5801" t="s">
        <v>810</v>
      </c>
      <c r="AB62" s="5917" t="s">
        <v>811</v>
      </c>
      <c r="AC62" s="4056"/>
      <c r="AD62" s="4015">
        <v>45658</v>
      </c>
      <c r="AE62" s="4291" t="s">
        <v>812</v>
      </c>
      <c r="AF62" s="4013" t="s">
        <v>813</v>
      </c>
      <c r="AG62" s="4015">
        <v>46113</v>
      </c>
      <c r="AH62" s="4015"/>
      <c r="AI62" s="4015"/>
      <c r="AJ62" s="4057"/>
      <c r="AK62" s="4058"/>
      <c r="AL62" s="4015"/>
      <c r="AM62" s="4013"/>
      <c r="AN62" s="4015"/>
      <c r="AO62" s="4015"/>
      <c r="AP62" s="4015"/>
      <c r="AQ62" s="5664"/>
      <c r="AR62" s="5665"/>
      <c r="AS62" s="5666"/>
      <c r="AT62" s="5668"/>
      <c r="AU62" s="5672"/>
      <c r="AV62" s="4023"/>
      <c r="AW62" s="4023"/>
      <c r="AX62" s="5668"/>
      <c r="AY62" s="5675"/>
      <c r="AZ62" s="5666"/>
      <c r="BA62" s="5678"/>
      <c r="BB62" s="5666"/>
      <c r="BC62" s="4023"/>
      <c r="BD62" s="4023"/>
      <c r="BE62" s="4024"/>
      <c r="BF62" s="4024"/>
      <c r="BG62" s="6315" t="s">
        <v>814</v>
      </c>
      <c r="BH62" s="6318">
        <v>46631</v>
      </c>
      <c r="BI62" s="4015"/>
      <c r="BJ62" s="6315">
        <v>46784</v>
      </c>
      <c r="BK62" s="6318">
        <v>46784</v>
      </c>
      <c r="BL62" s="4028"/>
      <c r="BM62" s="4297">
        <v>47088</v>
      </c>
      <c r="BN62" s="4060">
        <v>47088</v>
      </c>
      <c r="BO62" s="4028"/>
      <c r="BP62" s="4782" t="s">
        <v>409</v>
      </c>
      <c r="BQ62" s="3688" t="s">
        <v>815</v>
      </c>
      <c r="BR62" s="1059"/>
      <c r="BS62" s="3976">
        <v>45960</v>
      </c>
      <c r="BT62" s="3976">
        <v>45700</v>
      </c>
      <c r="BU62" s="3976">
        <v>45427</v>
      </c>
      <c r="BV62" s="5707">
        <v>45700</v>
      </c>
      <c r="BW62" s="3976">
        <v>45700</v>
      </c>
      <c r="BX62" s="3716" t="s">
        <v>104</v>
      </c>
      <c r="BY62" s="1621"/>
      <c r="BZ62" s="6405"/>
      <c r="CA62" s="12"/>
      <c r="CB62" s="12"/>
      <c r="CC62" s="12"/>
      <c r="CD62" s="18"/>
    </row>
    <row r="63" spans="1:82" ht="45" customHeight="1" x14ac:dyDescent="0.2">
      <c r="A63" s="2810" t="s">
        <v>816</v>
      </c>
      <c r="B63" s="5726"/>
      <c r="C63" s="2810" t="s">
        <v>817</v>
      </c>
      <c r="D63" s="2152" t="s">
        <v>818</v>
      </c>
      <c r="E63" s="7116">
        <v>1951</v>
      </c>
      <c r="F63" s="2155">
        <v>2021</v>
      </c>
      <c r="G63" s="2155">
        <v>2037</v>
      </c>
      <c r="H63" s="2154" t="s">
        <v>89</v>
      </c>
      <c r="I63" s="2181" t="s">
        <v>89</v>
      </c>
      <c r="J63" s="2157">
        <v>42317</v>
      </c>
      <c r="K63" s="2157"/>
      <c r="L63" s="2157" t="s">
        <v>90</v>
      </c>
      <c r="M63" s="2182" t="s">
        <v>389</v>
      </c>
      <c r="N63" s="2157"/>
      <c r="O63" s="2157"/>
      <c r="P63" s="2183">
        <v>44389</v>
      </c>
      <c r="Q63" s="2504">
        <v>44533</v>
      </c>
      <c r="R63" s="2159"/>
      <c r="S63" s="2159"/>
      <c r="T63" s="2159"/>
      <c r="U63" s="3799"/>
      <c r="V63" s="6163"/>
      <c r="W63" s="6168" t="str">
        <f t="shared" si="3"/>
        <v>Yes</v>
      </c>
      <c r="X63" s="2163" t="s">
        <v>93</v>
      </c>
      <c r="Y63" s="2151" t="s">
        <v>94</v>
      </c>
      <c r="Z63" s="2151"/>
      <c r="AA63" s="5775" t="s">
        <v>819</v>
      </c>
      <c r="AB63" s="5775" t="s">
        <v>820</v>
      </c>
      <c r="AC63" s="2924"/>
      <c r="AD63" s="2165">
        <v>45627</v>
      </c>
      <c r="AE63" s="3535">
        <v>42552</v>
      </c>
      <c r="AF63" s="2167" t="s">
        <v>821</v>
      </c>
      <c r="AG63" s="2168">
        <v>42552</v>
      </c>
      <c r="AH63" s="2168">
        <v>42563</v>
      </c>
      <c r="AI63" s="2168">
        <v>42605</v>
      </c>
      <c r="AJ63" s="3011" t="s">
        <v>822</v>
      </c>
      <c r="AK63" s="2169"/>
      <c r="AL63" s="2168">
        <v>43191</v>
      </c>
      <c r="AM63" s="2167" t="s">
        <v>823</v>
      </c>
      <c r="AN63" s="2168">
        <v>43191</v>
      </c>
      <c r="AO63" s="2168">
        <v>43216</v>
      </c>
      <c r="AP63" s="2168">
        <v>43258</v>
      </c>
      <c r="AQ63" s="2188" t="s">
        <v>824</v>
      </c>
      <c r="AR63" s="4374" t="s">
        <v>825</v>
      </c>
      <c r="AS63" s="3535" t="s">
        <v>826</v>
      </c>
      <c r="AT63" s="2154" t="s">
        <v>827</v>
      </c>
      <c r="AU63" s="2171">
        <v>43647</v>
      </c>
      <c r="AV63" s="2171">
        <v>43773</v>
      </c>
      <c r="AW63" s="2171">
        <v>43815</v>
      </c>
      <c r="AX63" s="2154" t="s">
        <v>828</v>
      </c>
      <c r="AY63" s="2172"/>
      <c r="AZ63" s="2171"/>
      <c r="BA63" s="2154"/>
      <c r="BB63" s="2171"/>
      <c r="BC63" s="2171"/>
      <c r="BD63" s="2171"/>
      <c r="BE63" s="2154"/>
      <c r="BF63" s="2154"/>
      <c r="BG63" s="4159">
        <v>44378</v>
      </c>
      <c r="BH63" s="2168">
        <v>44378</v>
      </c>
      <c r="BI63" s="2184">
        <v>44389</v>
      </c>
      <c r="BJ63" s="4159">
        <v>44470</v>
      </c>
      <c r="BK63" s="2168">
        <v>44470</v>
      </c>
      <c r="BL63" s="2174">
        <v>44533</v>
      </c>
      <c r="BM63" s="4159">
        <v>45901</v>
      </c>
      <c r="BN63" s="2168">
        <v>45901</v>
      </c>
      <c r="BO63" s="2184"/>
      <c r="BP63" s="2990" t="s">
        <v>829</v>
      </c>
      <c r="BQ63" s="2151"/>
      <c r="BR63" s="2151"/>
      <c r="BS63" s="2177">
        <v>45959</v>
      </c>
      <c r="BT63" s="2177">
        <v>45680</v>
      </c>
      <c r="BU63" s="2177">
        <v>45959</v>
      </c>
      <c r="BV63" s="3345">
        <v>45680</v>
      </c>
      <c r="BW63" s="2177">
        <v>46010</v>
      </c>
      <c r="BX63" s="2177" t="s">
        <v>830</v>
      </c>
      <c r="BY63" s="2177"/>
      <c r="BZ63" s="2186" t="s">
        <v>831</v>
      </c>
      <c r="CA63" s="12"/>
      <c r="CB63" s="12"/>
      <c r="CC63" s="12"/>
      <c r="CD63" s="18"/>
    </row>
    <row r="64" spans="1:82" ht="45" customHeight="1" x14ac:dyDescent="0.2">
      <c r="A64" s="2691" t="s">
        <v>832</v>
      </c>
      <c r="B64" s="4967"/>
      <c r="C64" s="2691" t="s">
        <v>833</v>
      </c>
      <c r="D64" s="2514" t="s">
        <v>834</v>
      </c>
      <c r="E64" s="7145">
        <v>2295</v>
      </c>
      <c r="F64" s="2532">
        <v>2022</v>
      </c>
      <c r="G64" s="2532">
        <v>2041</v>
      </c>
      <c r="H64" s="2516" t="s">
        <v>89</v>
      </c>
      <c r="I64" s="2532" t="s">
        <v>89</v>
      </c>
      <c r="J64" s="2520">
        <v>43978</v>
      </c>
      <c r="K64" s="2520"/>
      <c r="L64" s="1388"/>
      <c r="M64" s="2003"/>
      <c r="N64" s="1388"/>
      <c r="O64" s="1388"/>
      <c r="P64" s="2520"/>
      <c r="Q64" s="2521"/>
      <c r="R64" s="2522"/>
      <c r="S64" s="2522"/>
      <c r="T64" s="2522"/>
      <c r="U64" s="3803"/>
      <c r="V64" s="2524"/>
      <c r="W64" s="2525" t="str">
        <f t="shared" si="3"/>
        <v>Yes</v>
      </c>
      <c r="X64" s="2526" t="s">
        <v>93</v>
      </c>
      <c r="Y64" s="2513" t="s">
        <v>94</v>
      </c>
      <c r="Z64" s="2513"/>
      <c r="AA64" s="5797" t="s">
        <v>835</v>
      </c>
      <c r="AB64" s="4305" t="s">
        <v>836</v>
      </c>
      <c r="AC64" s="2967"/>
      <c r="AD64" s="2528">
        <v>45931</v>
      </c>
      <c r="AE64" s="3920">
        <v>44774</v>
      </c>
      <c r="AF64" s="2530" t="s">
        <v>142</v>
      </c>
      <c r="AG64" s="2531">
        <v>44774</v>
      </c>
      <c r="AH64" s="2531">
        <v>44784</v>
      </c>
      <c r="AI64" s="2531">
        <v>44854</v>
      </c>
      <c r="AJ64" s="3009" t="s">
        <v>837</v>
      </c>
      <c r="AK64" s="1399"/>
      <c r="AL64" s="2535">
        <v>45413</v>
      </c>
      <c r="AM64" s="2530" t="s">
        <v>838</v>
      </c>
      <c r="AN64" s="2531">
        <v>45413</v>
      </c>
      <c r="AO64" s="2531">
        <v>45420</v>
      </c>
      <c r="AP64" s="2531">
        <v>45462</v>
      </c>
      <c r="AQ64" s="2546" t="s">
        <v>839</v>
      </c>
      <c r="AR64" s="1400"/>
      <c r="AS64" s="2535"/>
      <c r="AT64" s="2516"/>
      <c r="AU64" s="2535"/>
      <c r="AV64" s="2535"/>
      <c r="AW64" s="2535"/>
      <c r="AX64" s="2516"/>
      <c r="AY64" s="1425"/>
      <c r="AZ64" s="2535"/>
      <c r="BA64" s="2516"/>
      <c r="BB64" s="2535"/>
      <c r="BC64" s="2535"/>
      <c r="BD64" s="2535"/>
      <c r="BE64" s="2516"/>
      <c r="BF64" s="1424"/>
      <c r="BG64" s="4164" t="s">
        <v>840</v>
      </c>
      <c r="BH64" s="2531" t="s">
        <v>841</v>
      </c>
      <c r="BI64" s="2538" t="s">
        <v>842</v>
      </c>
      <c r="BJ64" s="4164" t="s">
        <v>843</v>
      </c>
      <c r="BK64" s="2531">
        <v>46143</v>
      </c>
      <c r="BL64" s="2538"/>
      <c r="BM64" s="4164" t="s">
        <v>844</v>
      </c>
      <c r="BN64" s="2531">
        <v>46419</v>
      </c>
      <c r="BO64" s="2538"/>
      <c r="BP64" s="4277" t="s">
        <v>846</v>
      </c>
      <c r="BQ64" s="1178"/>
      <c r="BR64" s="1685"/>
      <c r="BS64" s="2540">
        <v>46034</v>
      </c>
      <c r="BT64" s="2540">
        <v>45950</v>
      </c>
      <c r="BU64" s="2540">
        <v>46034</v>
      </c>
      <c r="BV64" s="2540">
        <v>45950</v>
      </c>
      <c r="BW64" s="2540">
        <v>46034</v>
      </c>
      <c r="BX64" s="7146" t="s">
        <v>742</v>
      </c>
      <c r="BY64" s="1409"/>
      <c r="BZ64" s="542" t="s">
        <v>105</v>
      </c>
      <c r="CA64" s="12"/>
      <c r="CB64" s="12"/>
      <c r="CC64" s="12"/>
      <c r="CD64" s="18"/>
    </row>
    <row r="65" spans="1:82" ht="45" customHeight="1" x14ac:dyDescent="0.2">
      <c r="A65" s="6573" t="s">
        <v>847</v>
      </c>
      <c r="B65" s="6574"/>
      <c r="C65" s="6500" t="s">
        <v>848</v>
      </c>
      <c r="D65" s="6734" t="s">
        <v>849</v>
      </c>
      <c r="E65" s="6549">
        <v>2142</v>
      </c>
      <c r="F65" s="6456">
        <v>2021</v>
      </c>
      <c r="G65" s="6456">
        <v>2036</v>
      </c>
      <c r="H65" s="6456" t="s">
        <v>89</v>
      </c>
      <c r="I65" s="6497" t="s">
        <v>194</v>
      </c>
      <c r="J65" s="6460">
        <v>43080</v>
      </c>
      <c r="K65" s="6460"/>
      <c r="L65" s="6460"/>
      <c r="M65" s="6461"/>
      <c r="N65" s="6460"/>
      <c r="O65" s="6460" t="s">
        <v>90</v>
      </c>
      <c r="P65" s="6462"/>
      <c r="Q65" s="6463"/>
      <c r="R65" s="6464"/>
      <c r="S65" s="6464"/>
      <c r="T65" s="6464"/>
      <c r="U65" s="6465"/>
      <c r="V65" s="6466"/>
      <c r="W65" s="6467" t="str">
        <f t="shared" si="3"/>
        <v>Yes</v>
      </c>
      <c r="X65" s="6468" t="s">
        <v>93</v>
      </c>
      <c r="Y65" s="2465" t="s">
        <v>94</v>
      </c>
      <c r="Z65" s="6456"/>
      <c r="AA65" s="6470" t="s">
        <v>850</v>
      </c>
      <c r="AB65" s="6470" t="s">
        <v>851</v>
      </c>
      <c r="AC65" s="6501"/>
      <c r="AD65" s="5496">
        <v>45689</v>
      </c>
      <c r="AE65" s="6472">
        <v>43374</v>
      </c>
      <c r="AF65" s="6473" t="s">
        <v>364</v>
      </c>
      <c r="AG65" s="5496">
        <v>43374</v>
      </c>
      <c r="AH65" s="5496">
        <v>43416</v>
      </c>
      <c r="AI65" s="5496">
        <v>43476</v>
      </c>
      <c r="AJ65" s="6474" t="s">
        <v>852</v>
      </c>
      <c r="AK65" s="6475"/>
      <c r="AL65" s="5496">
        <v>45200</v>
      </c>
      <c r="AM65" s="6473" t="s">
        <v>853</v>
      </c>
      <c r="AN65" s="5496">
        <v>45200</v>
      </c>
      <c r="AO65" s="5496">
        <v>45292</v>
      </c>
      <c r="AP65" s="5496">
        <v>45352</v>
      </c>
      <c r="AQ65" s="6456" t="s">
        <v>854</v>
      </c>
      <c r="AR65" s="6490"/>
      <c r="AS65" s="7147">
        <v>45992</v>
      </c>
      <c r="AT65" s="6551" t="s">
        <v>855</v>
      </c>
      <c r="AU65" s="6479">
        <v>45992</v>
      </c>
      <c r="AV65" s="6479">
        <v>45992</v>
      </c>
      <c r="AW65" s="6479">
        <v>46038</v>
      </c>
      <c r="AX65" s="6552" t="s">
        <v>856</v>
      </c>
      <c r="AY65" s="6492"/>
      <c r="AZ65" s="6479"/>
      <c r="BA65" s="6477"/>
      <c r="BB65" s="6479"/>
      <c r="BC65" s="6479"/>
      <c r="BD65" s="6479"/>
      <c r="BE65" s="6477"/>
      <c r="BF65" s="6477"/>
      <c r="BG65" s="6482" t="s">
        <v>857</v>
      </c>
      <c r="BH65" s="5496">
        <v>46235</v>
      </c>
      <c r="BI65" s="5496"/>
      <c r="BJ65" s="6482" t="s">
        <v>858</v>
      </c>
      <c r="BK65" s="5496">
        <v>46296</v>
      </c>
      <c r="BL65" s="6483"/>
      <c r="BM65" s="6482">
        <v>46722</v>
      </c>
      <c r="BN65" s="4850">
        <v>46722</v>
      </c>
      <c r="BO65" s="6483"/>
      <c r="BP65" s="6484" t="s">
        <v>860</v>
      </c>
      <c r="BQ65" s="6495" t="s">
        <v>861</v>
      </c>
      <c r="BR65" s="2465" t="s">
        <v>862</v>
      </c>
      <c r="BS65" s="4142">
        <v>46024</v>
      </c>
      <c r="BT65" s="4142">
        <v>45758</v>
      </c>
      <c r="BU65" s="4142">
        <v>45678</v>
      </c>
      <c r="BV65" s="4142">
        <v>45996</v>
      </c>
      <c r="BW65" s="4142">
        <v>45996</v>
      </c>
      <c r="BX65" s="4142" t="s">
        <v>262</v>
      </c>
      <c r="BY65" s="1409"/>
      <c r="BZ65" s="629" t="s">
        <v>105</v>
      </c>
      <c r="CA65" s="12"/>
      <c r="CB65" s="12"/>
      <c r="CC65" s="12"/>
      <c r="CD65" s="18"/>
    </row>
    <row r="66" spans="1:82" ht="45" customHeight="1" x14ac:dyDescent="0.2">
      <c r="A66" s="1688"/>
      <c r="B66" s="3307" t="s">
        <v>863</v>
      </c>
      <c r="C66" s="1376" t="s">
        <v>864</v>
      </c>
      <c r="D66" s="1689" t="s">
        <v>865</v>
      </c>
      <c r="E66" s="1690">
        <v>2085</v>
      </c>
      <c r="F66" s="1666">
        <v>2020</v>
      </c>
      <c r="G66" s="1666">
        <v>2050</v>
      </c>
      <c r="H66" s="1680" t="s">
        <v>89</v>
      </c>
      <c r="I66" s="1666" t="s">
        <v>194</v>
      </c>
      <c r="J66" s="5888" t="s">
        <v>866</v>
      </c>
      <c r="K66" s="5888"/>
      <c r="L66" s="2230"/>
      <c r="M66" s="2231"/>
      <c r="N66" s="2230"/>
      <c r="O66" s="2230"/>
      <c r="P66" s="1667"/>
      <c r="Q66" s="1705"/>
      <c r="R66" s="1669"/>
      <c r="S66" s="1669"/>
      <c r="T66" s="1694">
        <v>44774</v>
      </c>
      <c r="U66" s="3793"/>
      <c r="V66" s="1671"/>
      <c r="W66" s="1695" t="str">
        <f t="shared" si="3"/>
        <v>Yes</v>
      </c>
      <c r="X66" s="1672" t="s">
        <v>93</v>
      </c>
      <c r="Y66" s="1376" t="s">
        <v>94</v>
      </c>
      <c r="Z66" s="1376"/>
      <c r="AA66" s="5773" t="s">
        <v>867</v>
      </c>
      <c r="AB66" s="5773" t="s">
        <v>868</v>
      </c>
      <c r="AC66" s="2313" t="s">
        <v>869</v>
      </c>
      <c r="AD66" s="1682">
        <v>44317</v>
      </c>
      <c r="AE66" s="4147" t="s">
        <v>870</v>
      </c>
      <c r="AF66" s="1676" t="s">
        <v>871</v>
      </c>
      <c r="AG66" s="1674">
        <v>43497</v>
      </c>
      <c r="AH66" s="1674">
        <v>43507</v>
      </c>
      <c r="AI66" s="1674">
        <v>43549</v>
      </c>
      <c r="AJ66" s="3014" t="s">
        <v>872</v>
      </c>
      <c r="AK66" s="1677"/>
      <c r="AL66" s="7148" t="s">
        <v>873</v>
      </c>
      <c r="AM66" s="7149" t="s">
        <v>874</v>
      </c>
      <c r="AN66" s="1674">
        <v>44378</v>
      </c>
      <c r="AO66" s="1674">
        <v>44407</v>
      </c>
      <c r="AP66" s="1674">
        <v>44477</v>
      </c>
      <c r="AQ66" s="1666" t="s">
        <v>875</v>
      </c>
      <c r="AR66" s="1697"/>
      <c r="AS66" s="1679"/>
      <c r="AT66" s="1680"/>
      <c r="AU66" s="1674"/>
      <c r="AV66" s="1679"/>
      <c r="AW66" s="1679"/>
      <c r="AX66" s="1680"/>
      <c r="AY66" s="1698"/>
      <c r="AZ66" s="1679"/>
      <c r="BA66" s="1680"/>
      <c r="BB66" s="1679"/>
      <c r="BC66" s="1679"/>
      <c r="BD66" s="1679"/>
      <c r="BE66" s="1680"/>
      <c r="BF66" s="1680"/>
      <c r="BG66" s="4158">
        <v>45108</v>
      </c>
      <c r="BH66" s="1674">
        <v>45108</v>
      </c>
      <c r="BI66" s="1683"/>
      <c r="BJ66" s="4158">
        <v>45292</v>
      </c>
      <c r="BK66" s="1674">
        <v>45292</v>
      </c>
      <c r="BL66" s="1683"/>
      <c r="BM66" s="4158" t="s">
        <v>114</v>
      </c>
      <c r="BN66" s="1674" t="s">
        <v>114</v>
      </c>
      <c r="BO66" s="1683"/>
      <c r="BP66" s="7150"/>
      <c r="BQ66" s="7151"/>
      <c r="BR66" s="6341" t="s">
        <v>876</v>
      </c>
      <c r="BS66" s="1684">
        <v>44256</v>
      </c>
      <c r="BT66" s="1684">
        <v>44483</v>
      </c>
      <c r="BU66" s="1684">
        <v>44427</v>
      </c>
      <c r="BV66" s="1684">
        <v>44764</v>
      </c>
      <c r="BW66" s="1684">
        <v>44739</v>
      </c>
      <c r="BX66" s="6400" t="s">
        <v>877</v>
      </c>
      <c r="BY66" s="1699"/>
      <c r="BZ66" s="1376" t="s">
        <v>105</v>
      </c>
      <c r="CA66" s="12"/>
      <c r="CB66" s="12"/>
      <c r="CC66" s="12"/>
      <c r="CD66" s="18"/>
    </row>
    <row r="67" spans="1:82" ht="45" customHeight="1" x14ac:dyDescent="0.2">
      <c r="A67" s="2150" t="s">
        <v>878</v>
      </c>
      <c r="B67" s="3306"/>
      <c r="C67" s="2151" t="s">
        <v>864</v>
      </c>
      <c r="D67" s="2151" t="s">
        <v>879</v>
      </c>
      <c r="E67" s="5011">
        <v>2289</v>
      </c>
      <c r="F67" s="2155">
        <v>2020</v>
      </c>
      <c r="G67" s="2155">
        <v>2042</v>
      </c>
      <c r="H67" s="2154" t="s">
        <v>89</v>
      </c>
      <c r="I67" s="2181" t="s">
        <v>89</v>
      </c>
      <c r="J67" s="3601" t="s">
        <v>866</v>
      </c>
      <c r="K67" s="3601"/>
      <c r="L67" s="2157" t="s">
        <v>90</v>
      </c>
      <c r="M67" s="2182" t="s">
        <v>880</v>
      </c>
      <c r="N67" s="2157"/>
      <c r="O67" s="2157"/>
      <c r="P67" s="2156">
        <v>45645</v>
      </c>
      <c r="Q67" s="2217">
        <v>45869</v>
      </c>
      <c r="R67" s="2159"/>
      <c r="S67" s="2159"/>
      <c r="T67" s="2159"/>
      <c r="U67" s="3799"/>
      <c r="V67" s="2161"/>
      <c r="W67" s="2162" t="str">
        <f t="shared" si="3"/>
        <v>Yes</v>
      </c>
      <c r="X67" s="2163" t="s">
        <v>93</v>
      </c>
      <c r="Y67" s="2151" t="s">
        <v>94</v>
      </c>
      <c r="Z67" s="2151"/>
      <c r="AA67" s="5775" t="s">
        <v>881</v>
      </c>
      <c r="AB67" s="5775" t="s">
        <v>882</v>
      </c>
      <c r="AC67" s="2925"/>
      <c r="AD67" s="2220">
        <v>45839</v>
      </c>
      <c r="AE67" s="3535" t="s">
        <v>883</v>
      </c>
      <c r="AF67" s="2199" t="s">
        <v>884</v>
      </c>
      <c r="AG67" s="2168">
        <v>44013</v>
      </c>
      <c r="AH67" s="2168">
        <v>44043</v>
      </c>
      <c r="AI67" s="2168">
        <v>44088</v>
      </c>
      <c r="AJ67" s="3011" t="s">
        <v>885</v>
      </c>
      <c r="AK67" s="2169"/>
      <c r="AL67" s="2221" t="s">
        <v>886</v>
      </c>
      <c r="AM67" s="2199" t="s">
        <v>887</v>
      </c>
      <c r="AN67" s="2168">
        <v>44470</v>
      </c>
      <c r="AO67" s="2168">
        <v>44468</v>
      </c>
      <c r="AP67" s="2168">
        <v>44510</v>
      </c>
      <c r="AQ67" s="2155" t="s">
        <v>888</v>
      </c>
      <c r="AR67" s="2170"/>
      <c r="AS67" s="3085" t="s">
        <v>889</v>
      </c>
      <c r="AT67" s="2213" t="s">
        <v>270</v>
      </c>
      <c r="AU67" s="3085" t="s">
        <v>890</v>
      </c>
      <c r="AV67" s="2221">
        <v>45191</v>
      </c>
      <c r="AW67" s="2221">
        <v>45233</v>
      </c>
      <c r="AX67" s="6294" t="s">
        <v>891</v>
      </c>
      <c r="AY67" s="2222"/>
      <c r="AZ67" s="3085"/>
      <c r="BA67" s="2636"/>
      <c r="BB67" s="3085"/>
      <c r="BC67" s="2221"/>
      <c r="BD67" s="2221"/>
      <c r="BE67" s="2213"/>
      <c r="BF67" s="2213"/>
      <c r="BG67" s="4159" t="s">
        <v>892</v>
      </c>
      <c r="BH67" s="2168">
        <v>45627</v>
      </c>
      <c r="BI67" s="2168">
        <v>45645</v>
      </c>
      <c r="BJ67" s="4159">
        <v>45748</v>
      </c>
      <c r="BK67" s="2168">
        <v>45748</v>
      </c>
      <c r="BL67" s="2184">
        <v>45869</v>
      </c>
      <c r="BM67" s="4159">
        <v>46174</v>
      </c>
      <c r="BN67" s="2220">
        <v>46174</v>
      </c>
      <c r="BO67" s="2184"/>
      <c r="BP67" s="2990" t="s">
        <v>894</v>
      </c>
      <c r="BQ67" s="2301" t="s">
        <v>895</v>
      </c>
      <c r="BR67" s="2151"/>
      <c r="BS67" s="2177">
        <v>45273</v>
      </c>
      <c r="BT67" s="2177">
        <v>45959</v>
      </c>
      <c r="BU67" s="2177">
        <v>44837</v>
      </c>
      <c r="BV67" s="2177">
        <v>45959</v>
      </c>
      <c r="BW67" s="2177">
        <v>45966</v>
      </c>
      <c r="BX67" s="2177" t="s">
        <v>674</v>
      </c>
      <c r="BY67" s="1409"/>
      <c r="BZ67" s="540" t="s">
        <v>105</v>
      </c>
      <c r="CA67" s="12"/>
      <c r="CB67" s="12"/>
      <c r="CC67" s="12"/>
      <c r="CD67" s="18"/>
    </row>
    <row r="68" spans="1:82" ht="45" customHeight="1" x14ac:dyDescent="0.2">
      <c r="A68" s="3686" t="s">
        <v>896</v>
      </c>
      <c r="B68" s="3687"/>
      <c r="C68" s="3688" t="s">
        <v>897</v>
      </c>
      <c r="D68" s="3689" t="s">
        <v>898</v>
      </c>
      <c r="E68" s="3718">
        <v>2333</v>
      </c>
      <c r="F68" s="3695">
        <v>2028</v>
      </c>
      <c r="G68" s="3695">
        <v>2043</v>
      </c>
      <c r="H68" s="3692" t="s">
        <v>89</v>
      </c>
      <c r="I68" s="3693" t="s">
        <v>89</v>
      </c>
      <c r="J68" s="3694">
        <v>42943</v>
      </c>
      <c r="K68" s="3694"/>
      <c r="L68" s="1389" t="s">
        <v>90</v>
      </c>
      <c r="M68" s="2002" t="s">
        <v>515</v>
      </c>
      <c r="N68" s="1389"/>
      <c r="O68" s="3694"/>
      <c r="P68" s="3696"/>
      <c r="Q68" s="5486"/>
      <c r="R68" s="3698"/>
      <c r="S68" s="3698"/>
      <c r="T68" s="3698"/>
      <c r="U68" s="3794"/>
      <c r="V68" s="3699"/>
      <c r="W68" s="3700" t="str">
        <f t="shared" si="3"/>
        <v>Yes</v>
      </c>
      <c r="X68" s="3701" t="s">
        <v>93</v>
      </c>
      <c r="Y68" s="3688" t="s">
        <v>94</v>
      </c>
      <c r="Z68" s="3688"/>
      <c r="AA68" s="5776" t="s">
        <v>899</v>
      </c>
      <c r="AB68" s="5802" t="s">
        <v>900</v>
      </c>
      <c r="AC68" s="3703"/>
      <c r="AD68" s="3704">
        <v>45717</v>
      </c>
      <c r="AE68" s="4145"/>
      <c r="AF68" s="3705"/>
      <c r="AG68" s="3706"/>
      <c r="AH68" s="3706"/>
      <c r="AI68" s="3706"/>
      <c r="AJ68" s="3713"/>
      <c r="AK68" s="3707"/>
      <c r="AL68" s="4149"/>
      <c r="AM68" s="3721"/>
      <c r="AN68" s="3722"/>
      <c r="AO68" s="3706"/>
      <c r="AP68" s="3706"/>
      <c r="AQ68" s="3695"/>
      <c r="AR68" s="3708"/>
      <c r="AS68" s="3709"/>
      <c r="AT68" s="3692"/>
      <c r="AU68" s="3709"/>
      <c r="AV68" s="3709"/>
      <c r="AW68" s="3709"/>
      <c r="AX68" s="3692"/>
      <c r="AY68" s="3710"/>
      <c r="AZ68" s="3709"/>
      <c r="BA68" s="3692"/>
      <c r="BB68" s="3709"/>
      <c r="BC68" s="3709"/>
      <c r="BD68" s="3709"/>
      <c r="BE68" s="3692"/>
      <c r="BF68" s="3692"/>
      <c r="BG68" s="4089" t="s">
        <v>901</v>
      </c>
      <c r="BH68" s="3706">
        <v>46419</v>
      </c>
      <c r="BI68" s="3706"/>
      <c r="BJ68" s="4089" t="s">
        <v>176</v>
      </c>
      <c r="BK68" s="3706">
        <v>46600</v>
      </c>
      <c r="BL68" s="3711"/>
      <c r="BM68" s="4089" t="s">
        <v>902</v>
      </c>
      <c r="BN68" s="3704">
        <v>46966</v>
      </c>
      <c r="BO68" s="3711"/>
      <c r="BP68" s="4275" t="s">
        <v>355</v>
      </c>
      <c r="BQ68" s="5423" t="s">
        <v>903</v>
      </c>
      <c r="BR68" s="540"/>
      <c r="BS68" s="3716">
        <v>45320</v>
      </c>
      <c r="BT68" s="3716">
        <v>45951</v>
      </c>
      <c r="BU68" s="3716"/>
      <c r="BV68" s="3716">
        <v>45951</v>
      </c>
      <c r="BW68" s="3716">
        <v>46010</v>
      </c>
      <c r="BX68" s="3716" t="s">
        <v>104</v>
      </c>
      <c r="BY68" s="1409"/>
      <c r="BZ68" s="540" t="s">
        <v>579</v>
      </c>
      <c r="CA68" s="12"/>
      <c r="CB68" s="12"/>
      <c r="CC68" s="12"/>
      <c r="CD68" s="18"/>
    </row>
    <row r="69" spans="1:82" ht="45" customHeight="1" x14ac:dyDescent="0.2">
      <c r="A69" s="6504" t="s">
        <v>904</v>
      </c>
      <c r="B69" s="6505"/>
      <c r="C69" s="2265" t="s">
        <v>905</v>
      </c>
      <c r="D69" s="6506" t="s">
        <v>906</v>
      </c>
      <c r="E69" s="6507" t="s">
        <v>226</v>
      </c>
      <c r="F69" s="6556"/>
      <c r="G69" s="6556"/>
      <c r="H69" s="6508"/>
      <c r="I69" s="2769"/>
      <c r="J69" s="6458">
        <v>42033</v>
      </c>
      <c r="K69" s="6687"/>
      <c r="L69" s="6459" t="s">
        <v>90</v>
      </c>
      <c r="M69" s="6540" t="s">
        <v>515</v>
      </c>
      <c r="N69" s="6458"/>
      <c r="O69" s="6764"/>
      <c r="P69" s="6764"/>
      <c r="Q69" s="6765"/>
      <c r="R69" s="6766"/>
      <c r="S69" s="6766"/>
      <c r="T69" s="6766"/>
      <c r="U69" s="6767" t="s">
        <v>907</v>
      </c>
      <c r="V69" s="6702" t="s">
        <v>908</v>
      </c>
      <c r="W69" s="6516" t="str">
        <f t="shared" si="3"/>
        <v>Yes</v>
      </c>
      <c r="X69" s="6517" t="s">
        <v>93</v>
      </c>
      <c r="Y69" s="2265" t="s">
        <v>94</v>
      </c>
      <c r="Z69" s="2265"/>
      <c r="AA69" s="6470" t="s">
        <v>909</v>
      </c>
      <c r="AB69" s="6470" t="s">
        <v>910</v>
      </c>
      <c r="AC69" s="6681"/>
      <c r="AD69" s="6519">
        <v>45778</v>
      </c>
      <c r="AE69" s="6542" t="s">
        <v>467</v>
      </c>
      <c r="AF69" s="6543" t="s">
        <v>911</v>
      </c>
      <c r="AG69" s="6532">
        <v>45839</v>
      </c>
      <c r="AH69" s="6532"/>
      <c r="AI69" s="6532"/>
      <c r="AJ69" s="6558"/>
      <c r="AK69" s="6544"/>
      <c r="AL69" s="6559"/>
      <c r="AM69" s="6568"/>
      <c r="AN69" s="6532"/>
      <c r="AO69" s="6532"/>
      <c r="AP69" s="6532"/>
      <c r="AQ69" s="2769"/>
      <c r="AR69" s="6528"/>
      <c r="AS69" s="6529"/>
      <c r="AT69" s="6508"/>
      <c r="AU69" s="6529"/>
      <c r="AV69" s="6529"/>
      <c r="AW69" s="6529"/>
      <c r="AX69" s="6508"/>
      <c r="AY69" s="6530"/>
      <c r="AZ69" s="6529"/>
      <c r="BA69" s="6508"/>
      <c r="BB69" s="6529"/>
      <c r="BC69" s="6529"/>
      <c r="BD69" s="6529"/>
      <c r="BE69" s="6508"/>
      <c r="BF69" s="6508"/>
      <c r="BG69" s="6531" t="s">
        <v>912</v>
      </c>
      <c r="BH69" s="6532">
        <v>46296</v>
      </c>
      <c r="BI69" s="6533"/>
      <c r="BJ69" s="6531">
        <v>46357</v>
      </c>
      <c r="BK69" s="6532">
        <v>46357</v>
      </c>
      <c r="BL69" s="6533"/>
      <c r="BM69" s="6531" t="s">
        <v>913</v>
      </c>
      <c r="BN69" s="6532">
        <v>46661</v>
      </c>
      <c r="BO69" s="6533"/>
      <c r="BP69" s="6494" t="s">
        <v>915</v>
      </c>
      <c r="BQ69" s="2265" t="s">
        <v>916</v>
      </c>
      <c r="BR69" s="2265"/>
      <c r="BS69" s="6535">
        <v>45681</v>
      </c>
      <c r="BT69" s="6535">
        <v>45908</v>
      </c>
      <c r="BU69" s="6535">
        <v>45681</v>
      </c>
      <c r="BV69" s="6535">
        <v>45908</v>
      </c>
      <c r="BW69" s="6535">
        <v>45908</v>
      </c>
      <c r="BX69" s="6535" t="s">
        <v>917</v>
      </c>
      <c r="BY69" s="1409"/>
      <c r="BZ69" s="540" t="s">
        <v>105</v>
      </c>
      <c r="CA69" s="12"/>
      <c r="CB69" s="12"/>
      <c r="CC69" s="12"/>
      <c r="CD69" s="18"/>
    </row>
    <row r="70" spans="1:82" ht="45" customHeight="1" x14ac:dyDescent="0.2">
      <c r="A70" s="6609" t="s">
        <v>918</v>
      </c>
      <c r="B70" s="6845"/>
      <c r="C70" s="6614" t="s">
        <v>919</v>
      </c>
      <c r="D70" s="6851" t="s">
        <v>920</v>
      </c>
      <c r="E70" s="7152">
        <v>2434</v>
      </c>
      <c r="F70" s="6861">
        <v>2025</v>
      </c>
      <c r="G70" s="6861">
        <v>2044</v>
      </c>
      <c r="H70" s="6864" t="s">
        <v>89</v>
      </c>
      <c r="I70" s="6867" t="s">
        <v>89</v>
      </c>
      <c r="J70" s="6610">
        <v>44027</v>
      </c>
      <c r="K70" s="6610"/>
      <c r="L70" s="6610"/>
      <c r="M70" s="6871"/>
      <c r="N70" s="6610"/>
      <c r="O70" s="6610"/>
      <c r="P70" s="6611"/>
      <c r="Q70" s="6876"/>
      <c r="R70" s="6612"/>
      <c r="S70" s="6612"/>
      <c r="T70" s="6612"/>
      <c r="U70" s="6613"/>
      <c r="V70" s="6881"/>
      <c r="W70" s="6884" t="str">
        <f t="shared" si="3"/>
        <v>Yes</v>
      </c>
      <c r="X70" s="6886" t="s">
        <v>93</v>
      </c>
      <c r="Y70" s="6614" t="s">
        <v>94</v>
      </c>
      <c r="Z70" s="6614"/>
      <c r="AA70" s="6615" t="s">
        <v>921</v>
      </c>
      <c r="AB70" s="6983" t="s">
        <v>922</v>
      </c>
      <c r="AC70" s="6895"/>
      <c r="AD70" s="6898">
        <v>45992</v>
      </c>
      <c r="AE70" s="7153" t="s">
        <v>923</v>
      </c>
      <c r="AF70" s="7154" t="s">
        <v>911</v>
      </c>
      <c r="AG70" s="6618">
        <v>45748</v>
      </c>
      <c r="AH70" s="6618">
        <v>45747</v>
      </c>
      <c r="AI70" s="6618">
        <v>45800</v>
      </c>
      <c r="AJ70" s="6910" t="s">
        <v>924</v>
      </c>
      <c r="AK70" s="6911"/>
      <c r="AL70" s="7155" t="s">
        <v>925</v>
      </c>
      <c r="AM70" s="7156" t="s">
        <v>926</v>
      </c>
      <c r="AN70" s="6618">
        <v>46113</v>
      </c>
      <c r="AO70" s="6618"/>
      <c r="AP70" s="6618"/>
      <c r="AQ70" s="6861"/>
      <c r="AR70" s="6918"/>
      <c r="AS70" s="6619"/>
      <c r="AT70" s="6864"/>
      <c r="AU70" s="6619"/>
      <c r="AV70" s="6619"/>
      <c r="AW70" s="6619"/>
      <c r="AX70" s="6864"/>
      <c r="AY70" s="6928"/>
      <c r="AZ70" s="6619"/>
      <c r="BA70" s="6864"/>
      <c r="BB70" s="6619"/>
      <c r="BC70" s="6619"/>
      <c r="BD70" s="6619"/>
      <c r="BE70" s="6864"/>
      <c r="BF70" s="6864"/>
      <c r="BG70" s="6621">
        <v>46266</v>
      </c>
      <c r="BH70" s="6618">
        <v>46266</v>
      </c>
      <c r="BI70" s="6620"/>
      <c r="BJ70" s="6621">
        <v>46357</v>
      </c>
      <c r="BK70" s="6618">
        <v>46357</v>
      </c>
      <c r="BL70" s="6620"/>
      <c r="BM70" s="6621">
        <v>46661</v>
      </c>
      <c r="BN70" s="6618">
        <v>46661</v>
      </c>
      <c r="BO70" s="6620"/>
      <c r="BP70" s="6946" t="s">
        <v>616</v>
      </c>
      <c r="BQ70" s="6942" t="s">
        <v>927</v>
      </c>
      <c r="BR70" s="6942"/>
      <c r="BS70" s="6486">
        <v>45881</v>
      </c>
      <c r="BT70" s="6486">
        <v>46031</v>
      </c>
      <c r="BU70" s="6486">
        <v>45881</v>
      </c>
      <c r="BV70" s="6486">
        <v>46031</v>
      </c>
      <c r="BW70" s="6486">
        <v>46031</v>
      </c>
      <c r="BX70" s="4142" t="s">
        <v>262</v>
      </c>
      <c r="BY70" s="1604"/>
      <c r="BZ70" s="2739"/>
      <c r="CA70" s="12"/>
      <c r="CB70" s="12"/>
      <c r="CC70" s="12"/>
      <c r="CD70" s="18" t="s">
        <v>93</v>
      </c>
    </row>
    <row r="71" spans="1:82" ht="45" customHeight="1" x14ac:dyDescent="0.2">
      <c r="A71" s="2487" t="s">
        <v>928</v>
      </c>
      <c r="B71" s="5731"/>
      <c r="C71" s="2487" t="s">
        <v>929</v>
      </c>
      <c r="D71" s="2487" t="s">
        <v>930</v>
      </c>
      <c r="E71" s="4358">
        <v>2213</v>
      </c>
      <c r="F71" s="4343" t="s">
        <v>91</v>
      </c>
      <c r="G71" s="4343" t="s">
        <v>931</v>
      </c>
      <c r="H71" s="4218" t="s">
        <v>89</v>
      </c>
      <c r="I71" s="4218" t="s">
        <v>89</v>
      </c>
      <c r="J71" s="4229">
        <v>45888</v>
      </c>
      <c r="K71" s="4229">
        <v>42199</v>
      </c>
      <c r="L71" s="4229" t="s">
        <v>90</v>
      </c>
      <c r="M71" s="6872" t="s">
        <v>932</v>
      </c>
      <c r="N71" s="4229"/>
      <c r="O71" s="4229"/>
      <c r="P71" s="4229">
        <v>44960</v>
      </c>
      <c r="Q71" s="4229">
        <v>45415</v>
      </c>
      <c r="R71" s="4229">
        <v>45859</v>
      </c>
      <c r="S71" s="4229"/>
      <c r="T71" s="4231"/>
      <c r="U71" s="4232"/>
      <c r="V71" s="4233"/>
      <c r="W71" s="4234" t="str">
        <f t="shared" si="3"/>
        <v>Yes</v>
      </c>
      <c r="X71" s="4235" t="s">
        <v>93</v>
      </c>
      <c r="Y71" s="2487" t="s">
        <v>94</v>
      </c>
      <c r="Z71" s="2487"/>
      <c r="AA71" s="5867"/>
      <c r="AB71" s="5867"/>
      <c r="AC71" s="4236"/>
      <c r="AD71" s="6229">
        <v>45474</v>
      </c>
      <c r="AE71" s="4243" t="s">
        <v>933</v>
      </c>
      <c r="AF71" s="4343" t="s">
        <v>364</v>
      </c>
      <c r="AG71" s="4240">
        <v>42917</v>
      </c>
      <c r="AH71" s="4240">
        <v>42908</v>
      </c>
      <c r="AI71" s="4240">
        <v>42950</v>
      </c>
      <c r="AJ71" s="4345" t="s">
        <v>934</v>
      </c>
      <c r="AK71" s="4242" t="s">
        <v>935</v>
      </c>
      <c r="AL71" s="4346" t="s">
        <v>936</v>
      </c>
      <c r="AM71" s="6915" t="s">
        <v>664</v>
      </c>
      <c r="AN71" s="4240">
        <v>43466</v>
      </c>
      <c r="AO71" s="4240">
        <v>43447</v>
      </c>
      <c r="AP71" s="4240">
        <v>43503</v>
      </c>
      <c r="AQ71" s="4218" t="s">
        <v>937</v>
      </c>
      <c r="AR71" s="4242"/>
      <c r="AS71" s="4243"/>
      <c r="AT71" s="4218"/>
      <c r="AU71" s="4240"/>
      <c r="AV71" s="4240"/>
      <c r="AW71" s="4240"/>
      <c r="AX71" s="4218"/>
      <c r="AY71" s="4242"/>
      <c r="AZ71" s="4243"/>
      <c r="BA71" s="4218"/>
      <c r="BB71" s="4240"/>
      <c r="BC71" s="4240"/>
      <c r="BD71" s="4240"/>
      <c r="BE71" s="4218"/>
      <c r="BF71" s="4242"/>
      <c r="BG71" s="4243" t="s">
        <v>938</v>
      </c>
      <c r="BH71" s="4240">
        <v>44927</v>
      </c>
      <c r="BI71" s="6229">
        <v>44960</v>
      </c>
      <c r="BJ71" s="4243" t="s">
        <v>939</v>
      </c>
      <c r="BK71" s="4240">
        <v>45323</v>
      </c>
      <c r="BL71" s="6229">
        <v>45415</v>
      </c>
      <c r="BM71" s="4243" t="s">
        <v>432</v>
      </c>
      <c r="BN71" s="4240">
        <v>45778</v>
      </c>
      <c r="BO71" s="6229">
        <v>45888</v>
      </c>
      <c r="BP71" s="6787" t="s">
        <v>941</v>
      </c>
      <c r="BQ71" s="3761"/>
      <c r="BR71" s="3761"/>
      <c r="BS71" s="2486">
        <v>45454</v>
      </c>
      <c r="BT71" s="2486">
        <v>45562</v>
      </c>
      <c r="BU71" s="2486">
        <v>44518</v>
      </c>
      <c r="BV71" s="2486">
        <v>45562</v>
      </c>
      <c r="BW71" s="2486">
        <v>45562</v>
      </c>
      <c r="BX71" s="2486" t="s">
        <v>942</v>
      </c>
      <c r="BY71" s="2541"/>
      <c r="BZ71" s="2542" t="s">
        <v>943</v>
      </c>
      <c r="CA71" s="2179"/>
      <c r="CB71" s="12"/>
      <c r="CC71" s="12"/>
      <c r="CD71" s="18" t="s">
        <v>93</v>
      </c>
    </row>
    <row r="72" spans="1:82" ht="45" customHeight="1" x14ac:dyDescent="0.2">
      <c r="A72" s="7157" t="s">
        <v>944</v>
      </c>
      <c r="B72" s="6077"/>
      <c r="C72" s="6085" t="s">
        <v>945</v>
      </c>
      <c r="D72" s="4598"/>
      <c r="E72" s="6093"/>
      <c r="F72" s="4734"/>
      <c r="G72" s="4734"/>
      <c r="H72" s="4752"/>
      <c r="I72" s="6110"/>
      <c r="J72" s="4737">
        <v>40862</v>
      </c>
      <c r="K72" s="4737"/>
      <c r="L72" s="6122"/>
      <c r="M72" s="6032"/>
      <c r="N72" s="6122"/>
      <c r="O72" s="6122"/>
      <c r="P72" s="4736"/>
      <c r="Q72" s="6142"/>
      <c r="R72" s="4742"/>
      <c r="S72" s="6149"/>
      <c r="T72" s="6149"/>
      <c r="U72" s="4743"/>
      <c r="V72" s="6159"/>
      <c r="W72" s="6033" t="b">
        <f t="shared" si="3"/>
        <v>0</v>
      </c>
      <c r="X72" s="3030"/>
      <c r="Y72" s="2472"/>
      <c r="Z72" s="2472"/>
      <c r="AA72" s="6036"/>
      <c r="AB72" s="6036"/>
      <c r="AC72" s="6221"/>
      <c r="AD72" s="4750"/>
      <c r="AE72" s="4751"/>
      <c r="AF72" s="4752"/>
      <c r="AG72" s="4749"/>
      <c r="AH72" s="4749"/>
      <c r="AI72" s="4749"/>
      <c r="AJ72" s="6248"/>
      <c r="AK72" s="6257"/>
      <c r="AL72" s="4755"/>
      <c r="AM72" s="4752"/>
      <c r="AN72" s="4749"/>
      <c r="AO72" s="4749"/>
      <c r="AP72" s="4749"/>
      <c r="AQ72" s="4736"/>
      <c r="AR72" s="7158"/>
      <c r="AS72" s="7159"/>
      <c r="AT72" s="4737"/>
      <c r="AU72" s="4755"/>
      <c r="AV72" s="4755"/>
      <c r="AW72" s="4755"/>
      <c r="AX72" s="4737"/>
      <c r="AY72" s="6296"/>
      <c r="AZ72" s="4755"/>
      <c r="BA72" s="4737"/>
      <c r="BB72" s="4755"/>
      <c r="BC72" s="4755"/>
      <c r="BD72" s="4755"/>
      <c r="BE72" s="4737"/>
      <c r="BF72" s="4737"/>
      <c r="BG72" s="4764"/>
      <c r="BH72" s="4749"/>
      <c r="BI72" s="4766"/>
      <c r="BJ72" s="4764"/>
      <c r="BK72" s="4749"/>
      <c r="BL72" s="4766"/>
      <c r="BM72" s="4764"/>
      <c r="BN72" s="4749"/>
      <c r="BO72" s="4766"/>
      <c r="BP72" s="4768"/>
      <c r="BQ72" s="6333"/>
      <c r="BR72" s="6333"/>
      <c r="BS72" s="3491"/>
      <c r="BT72" s="3491"/>
      <c r="BU72" s="3491"/>
      <c r="BV72" s="3491"/>
      <c r="BW72" s="3491"/>
      <c r="BX72" s="2319" t="s">
        <v>117</v>
      </c>
      <c r="BY72" s="3491"/>
      <c r="BZ72" s="6333"/>
      <c r="CA72" s="1176"/>
      <c r="CB72" s="1176"/>
      <c r="CC72" s="1176"/>
      <c r="CD72" s="1175"/>
    </row>
    <row r="73" spans="1:82" ht="45" customHeight="1" x14ac:dyDescent="0.2">
      <c r="A73" s="2150" t="s">
        <v>946</v>
      </c>
      <c r="B73" s="3306"/>
      <c r="C73" s="2151" t="s">
        <v>947</v>
      </c>
      <c r="D73" s="2152" t="s">
        <v>948</v>
      </c>
      <c r="E73" s="3519">
        <v>2100</v>
      </c>
      <c r="F73" s="2153" t="s">
        <v>423</v>
      </c>
      <c r="G73" s="2153" t="s">
        <v>949</v>
      </c>
      <c r="H73" s="2154" t="s">
        <v>89</v>
      </c>
      <c r="I73" s="2181" t="s">
        <v>194</v>
      </c>
      <c r="J73" s="2157">
        <v>41108</v>
      </c>
      <c r="K73" s="2157"/>
      <c r="L73" s="1389"/>
      <c r="M73" s="2002"/>
      <c r="N73" s="1389"/>
      <c r="O73" s="2518"/>
      <c r="P73" s="2156">
        <v>45712</v>
      </c>
      <c r="Q73" s="2158">
        <v>45838</v>
      </c>
      <c r="R73" s="2159"/>
      <c r="S73" s="2159"/>
      <c r="T73" s="2159"/>
      <c r="U73" s="3799"/>
      <c r="V73" s="2161"/>
      <c r="W73" s="2162" t="str">
        <f t="shared" si="3"/>
        <v>Yes</v>
      </c>
      <c r="X73" s="2163" t="s">
        <v>93</v>
      </c>
      <c r="Y73" s="2151" t="s">
        <v>94</v>
      </c>
      <c r="Z73" s="2151"/>
      <c r="AA73" s="5775" t="s">
        <v>950</v>
      </c>
      <c r="AB73" s="5775" t="s">
        <v>951</v>
      </c>
      <c r="AC73" s="4110"/>
      <c r="AD73" s="2165" t="s">
        <v>952</v>
      </c>
      <c r="AE73" s="3535" t="s">
        <v>953</v>
      </c>
      <c r="AF73" s="2167" t="s">
        <v>954</v>
      </c>
      <c r="AG73" s="2168">
        <v>43678</v>
      </c>
      <c r="AH73" s="2168">
        <v>43787</v>
      </c>
      <c r="AI73" s="2168">
        <v>43875</v>
      </c>
      <c r="AJ73" s="3011" t="s">
        <v>955</v>
      </c>
      <c r="AK73" s="2533"/>
      <c r="AL73" s="7160">
        <v>44896</v>
      </c>
      <c r="AM73" s="7161" t="s">
        <v>956</v>
      </c>
      <c r="AN73" s="2168">
        <v>44896</v>
      </c>
      <c r="AO73" s="2168">
        <v>44896</v>
      </c>
      <c r="AP73" s="2168">
        <v>44981</v>
      </c>
      <c r="AQ73" s="2155" t="s">
        <v>957</v>
      </c>
      <c r="AR73" s="2534"/>
      <c r="AS73" s="2292">
        <v>45139</v>
      </c>
      <c r="AT73" s="2320" t="s">
        <v>958</v>
      </c>
      <c r="AU73" s="2292">
        <v>45139</v>
      </c>
      <c r="AV73" s="2292">
        <v>45139</v>
      </c>
      <c r="AW73" s="2292">
        <v>45199</v>
      </c>
      <c r="AX73" s="2320"/>
      <c r="AY73" s="2536"/>
      <c r="AZ73" s="2292"/>
      <c r="BA73" s="2320"/>
      <c r="BB73" s="2292"/>
      <c r="BC73" s="2292"/>
      <c r="BD73" s="2292"/>
      <c r="BE73" s="2320"/>
      <c r="BF73" s="5926"/>
      <c r="BG73" s="4159">
        <v>45689</v>
      </c>
      <c r="BH73" s="2168">
        <v>45689</v>
      </c>
      <c r="BI73" s="2184">
        <v>45712</v>
      </c>
      <c r="BJ73" s="4159">
        <v>45809</v>
      </c>
      <c r="BK73" s="2168">
        <v>45809</v>
      </c>
      <c r="BL73" s="2184">
        <v>45838</v>
      </c>
      <c r="BM73" s="4159">
        <v>46357</v>
      </c>
      <c r="BN73" s="4646">
        <v>46357</v>
      </c>
      <c r="BO73" s="2184"/>
      <c r="BP73" s="6348" t="s">
        <v>960</v>
      </c>
      <c r="BQ73" s="6367"/>
      <c r="BR73" s="629" t="s">
        <v>961</v>
      </c>
      <c r="BS73" s="2177">
        <v>45700</v>
      </c>
      <c r="BT73" s="2177">
        <v>45420</v>
      </c>
      <c r="BU73" s="2177">
        <v>45700</v>
      </c>
      <c r="BV73" s="2177">
        <v>45420</v>
      </c>
      <c r="BW73" s="2177">
        <v>45721</v>
      </c>
      <c r="BX73" s="2177" t="s">
        <v>962</v>
      </c>
      <c r="BY73" s="1409"/>
      <c r="BZ73" s="540" t="s">
        <v>105</v>
      </c>
      <c r="CA73" s="12"/>
      <c r="CB73" s="12"/>
      <c r="CC73" s="12"/>
      <c r="CD73" s="18"/>
    </row>
    <row r="74" spans="1:82" ht="45" customHeight="1" x14ac:dyDescent="0.2">
      <c r="A74" s="1688" t="s">
        <v>963</v>
      </c>
      <c r="B74" s="3307"/>
      <c r="C74" s="2275" t="s">
        <v>964</v>
      </c>
      <c r="D74" s="1689"/>
      <c r="E74" s="1704"/>
      <c r="F74" s="1665"/>
      <c r="G74" s="1665"/>
      <c r="H74" s="1680"/>
      <c r="I74" s="1666"/>
      <c r="J74" s="1667">
        <v>41757</v>
      </c>
      <c r="K74" s="1667"/>
      <c r="L74" s="1667"/>
      <c r="M74" s="2276"/>
      <c r="N74" s="1667"/>
      <c r="O74" s="1667"/>
      <c r="P74" s="1667"/>
      <c r="Q74" s="1705"/>
      <c r="R74" s="1669"/>
      <c r="S74" s="1669"/>
      <c r="T74" s="1669"/>
      <c r="U74" s="3793"/>
      <c r="V74" s="1671"/>
      <c r="W74" s="1695" t="str">
        <f t="shared" si="3"/>
        <v>Yes</v>
      </c>
      <c r="X74" s="1672" t="s">
        <v>93</v>
      </c>
      <c r="Y74" s="1376" t="s">
        <v>94</v>
      </c>
      <c r="Z74" s="1376"/>
      <c r="AA74" s="5772" t="s">
        <v>965</v>
      </c>
      <c r="AB74" s="5772" t="s">
        <v>966</v>
      </c>
      <c r="AC74" s="2312"/>
      <c r="AD74" s="1682">
        <v>43709</v>
      </c>
      <c r="AE74" s="4147" t="s">
        <v>462</v>
      </c>
      <c r="AF74" s="1676" t="s">
        <v>967</v>
      </c>
      <c r="AG74" s="1674">
        <v>43739</v>
      </c>
      <c r="AH74" s="1674"/>
      <c r="AI74" s="1674"/>
      <c r="AJ74" s="3006"/>
      <c r="AK74" s="1677"/>
      <c r="AL74" s="1679" t="s">
        <v>465</v>
      </c>
      <c r="AM74" s="1676" t="s">
        <v>364</v>
      </c>
      <c r="AN74" s="1674">
        <v>44075</v>
      </c>
      <c r="AO74" s="1674"/>
      <c r="AP74" s="1674"/>
      <c r="AQ74" s="1666"/>
      <c r="AR74" s="1697"/>
      <c r="AS74" s="1679"/>
      <c r="AT74" s="1680"/>
      <c r="AU74" s="1679"/>
      <c r="AV74" s="1679"/>
      <c r="AW74" s="1679"/>
      <c r="AX74" s="1680"/>
      <c r="AY74" s="1698"/>
      <c r="AZ74" s="1679"/>
      <c r="BA74" s="1680"/>
      <c r="BB74" s="1679"/>
      <c r="BC74" s="1679"/>
      <c r="BD74" s="1679"/>
      <c r="BE74" s="1680"/>
      <c r="BF74" s="1680"/>
      <c r="BG74" s="4158" t="s">
        <v>968</v>
      </c>
      <c r="BH74" s="1674">
        <v>44440</v>
      </c>
      <c r="BI74" s="1683"/>
      <c r="BJ74" s="4158">
        <v>44501</v>
      </c>
      <c r="BK74" s="1674">
        <v>44501</v>
      </c>
      <c r="BL74" s="1683"/>
      <c r="BM74" s="4158">
        <v>44866</v>
      </c>
      <c r="BN74" s="1674">
        <v>44866</v>
      </c>
      <c r="BO74" s="1683"/>
      <c r="BP74" s="6358"/>
      <c r="BQ74" s="2315"/>
      <c r="BR74" s="2315"/>
      <c r="BS74" s="1684">
        <v>44061</v>
      </c>
      <c r="BT74" s="1684"/>
      <c r="BU74" s="1684"/>
      <c r="BV74" s="1684"/>
      <c r="BW74" s="1684"/>
      <c r="BX74" s="2319" t="s">
        <v>117</v>
      </c>
      <c r="BY74" s="1666"/>
      <c r="BZ74" s="1376" t="s">
        <v>970</v>
      </c>
      <c r="CA74" s="12"/>
      <c r="CB74" s="12"/>
      <c r="CC74" s="12"/>
      <c r="CD74" s="18" t="s">
        <v>93</v>
      </c>
    </row>
    <row r="75" spans="1:82" ht="45" customHeight="1" x14ac:dyDescent="0.2">
      <c r="A75" s="2150" t="s">
        <v>971</v>
      </c>
      <c r="B75" s="3306"/>
      <c r="C75" s="2151" t="s">
        <v>972</v>
      </c>
      <c r="D75" s="2151" t="s">
        <v>973</v>
      </c>
      <c r="E75" s="7162">
        <v>1994</v>
      </c>
      <c r="F75" s="2153" t="s">
        <v>974</v>
      </c>
      <c r="G75" s="2153" t="s">
        <v>266</v>
      </c>
      <c r="H75" s="2155" t="s">
        <v>89</v>
      </c>
      <c r="I75" s="2155" t="s">
        <v>89</v>
      </c>
      <c r="J75" s="2157">
        <v>42019</v>
      </c>
      <c r="K75" s="2157"/>
      <c r="L75" s="2157" t="s">
        <v>90</v>
      </c>
      <c r="M75" s="2182"/>
      <c r="N75" s="2157"/>
      <c r="O75" s="2157"/>
      <c r="P75" s="2156">
        <v>44274</v>
      </c>
      <c r="Q75" s="2158">
        <v>45533</v>
      </c>
      <c r="R75" s="2159"/>
      <c r="S75" s="2159"/>
      <c r="T75" s="2159"/>
      <c r="U75" s="3799"/>
      <c r="V75" s="2161"/>
      <c r="W75" s="2162" t="str">
        <f t="shared" si="3"/>
        <v>Yes</v>
      </c>
      <c r="X75" s="2163" t="s">
        <v>93</v>
      </c>
      <c r="Y75" s="2151" t="s">
        <v>94</v>
      </c>
      <c r="Z75" s="2929"/>
      <c r="AA75" s="5775" t="s">
        <v>975</v>
      </c>
      <c r="AB75" s="5775" t="s">
        <v>976</v>
      </c>
      <c r="AC75" s="2925"/>
      <c r="AD75" s="2168">
        <v>45689</v>
      </c>
      <c r="AE75" s="3535" t="s">
        <v>977</v>
      </c>
      <c r="AF75" s="2167" t="s">
        <v>364</v>
      </c>
      <c r="AG75" s="2168">
        <v>42644</v>
      </c>
      <c r="AH75" s="2168">
        <v>42632</v>
      </c>
      <c r="AI75" s="2168">
        <v>42674</v>
      </c>
      <c r="AJ75" s="3011" t="s">
        <v>978</v>
      </c>
      <c r="AK75" s="2169" t="s">
        <v>979</v>
      </c>
      <c r="AL75" s="7163" t="s">
        <v>980</v>
      </c>
      <c r="AM75" s="7118" t="s">
        <v>981</v>
      </c>
      <c r="AN75" s="2168">
        <v>43101</v>
      </c>
      <c r="AO75" s="2168">
        <v>43405</v>
      </c>
      <c r="AP75" s="2168">
        <v>43524</v>
      </c>
      <c r="AQ75" s="2155" t="s">
        <v>982</v>
      </c>
      <c r="AR75" s="2170"/>
      <c r="AS75" s="2171"/>
      <c r="AT75" s="2154"/>
      <c r="AU75" s="2171"/>
      <c r="AV75" s="2171"/>
      <c r="AW75" s="2171"/>
      <c r="AX75" s="2154"/>
      <c r="AY75" s="2172"/>
      <c r="AZ75" s="2171"/>
      <c r="BA75" s="2154"/>
      <c r="BB75" s="2171"/>
      <c r="BC75" s="2171"/>
      <c r="BD75" s="2171"/>
      <c r="BE75" s="2154"/>
      <c r="BF75" s="2154"/>
      <c r="BG75" s="4159">
        <v>44256</v>
      </c>
      <c r="BH75" s="2168">
        <v>44256</v>
      </c>
      <c r="BI75" s="2168" t="s">
        <v>983</v>
      </c>
      <c r="BJ75" s="4159">
        <v>45505</v>
      </c>
      <c r="BK75" s="2168">
        <v>45505</v>
      </c>
      <c r="BL75" s="2184">
        <v>45533</v>
      </c>
      <c r="BM75" s="4159" t="s">
        <v>984</v>
      </c>
      <c r="BN75" s="2165">
        <v>46113</v>
      </c>
      <c r="BO75" s="2184"/>
      <c r="BP75" s="5402" t="s">
        <v>132</v>
      </c>
      <c r="BQ75" s="2301"/>
      <c r="BR75" s="2408"/>
      <c r="BS75" s="2177">
        <v>45961</v>
      </c>
      <c r="BT75" s="2177">
        <v>45938</v>
      </c>
      <c r="BU75" s="2177">
        <v>45320</v>
      </c>
      <c r="BV75" s="2177">
        <v>45345</v>
      </c>
      <c r="BW75" s="2177">
        <v>45938</v>
      </c>
      <c r="BX75" s="2185" t="s">
        <v>986</v>
      </c>
      <c r="BY75" s="2541"/>
      <c r="BZ75" s="2542" t="s">
        <v>987</v>
      </c>
      <c r="CA75" s="12"/>
      <c r="CB75" s="12"/>
      <c r="CC75" s="12"/>
      <c r="CD75" s="18" t="s">
        <v>93</v>
      </c>
    </row>
    <row r="76" spans="1:82" ht="45" customHeight="1" x14ac:dyDescent="0.2">
      <c r="A76" s="6454" t="s">
        <v>988</v>
      </c>
      <c r="B76" s="6455"/>
      <c r="C76" s="2465" t="s">
        <v>989</v>
      </c>
      <c r="D76" s="6496" t="s">
        <v>990</v>
      </c>
      <c r="E76" s="7119">
        <v>2352</v>
      </c>
      <c r="F76" s="6456"/>
      <c r="G76" s="6456"/>
      <c r="H76" s="6473" t="s">
        <v>89</v>
      </c>
      <c r="I76" s="6497" t="s">
        <v>89</v>
      </c>
      <c r="J76" s="6459">
        <v>44228</v>
      </c>
      <c r="K76" s="6459" t="s">
        <v>991</v>
      </c>
      <c r="L76" s="6599"/>
      <c r="M76" s="6600"/>
      <c r="N76" s="6599"/>
      <c r="O76" s="6599"/>
      <c r="P76" s="6462"/>
      <c r="Q76" s="6601"/>
      <c r="R76" s="6464"/>
      <c r="S76" s="6555"/>
      <c r="T76" s="6555"/>
      <c r="U76" s="6465"/>
      <c r="V76" s="6602"/>
      <c r="W76" s="6467" t="str">
        <f t="shared" si="3"/>
        <v>Yes</v>
      </c>
      <c r="X76" s="6468" t="s">
        <v>93</v>
      </c>
      <c r="Y76" s="2465" t="s">
        <v>94</v>
      </c>
      <c r="Z76" s="2465"/>
      <c r="AA76" s="6762" t="s">
        <v>992</v>
      </c>
      <c r="AB76" s="6762" t="s">
        <v>993</v>
      </c>
      <c r="AC76" s="6471"/>
      <c r="AD76" s="6598">
        <v>45717</v>
      </c>
      <c r="AE76" s="6472" t="s">
        <v>994</v>
      </c>
      <c r="AF76" s="6473" t="s">
        <v>995</v>
      </c>
      <c r="AG76" s="5496">
        <v>45231</v>
      </c>
      <c r="AH76" s="5496">
        <v>45231</v>
      </c>
      <c r="AI76" s="5496">
        <v>45352</v>
      </c>
      <c r="AJ76" s="6607" t="s">
        <v>996</v>
      </c>
      <c r="AK76" s="6608"/>
      <c r="AL76" s="6479">
        <v>45962</v>
      </c>
      <c r="AM76" s="6473" t="s">
        <v>997</v>
      </c>
      <c r="AN76" s="5496">
        <v>46036</v>
      </c>
      <c r="AO76" s="5496">
        <v>45962</v>
      </c>
      <c r="AP76" s="5496">
        <v>46036</v>
      </c>
      <c r="AQ76" s="6763" t="s">
        <v>998</v>
      </c>
      <c r="AR76" s="6490"/>
      <c r="AS76" s="6479"/>
      <c r="AT76" s="6477"/>
      <c r="AU76" s="6479"/>
      <c r="AV76" s="6479"/>
      <c r="AW76" s="6479"/>
      <c r="AX76" s="6477"/>
      <c r="AY76" s="6492"/>
      <c r="AZ76" s="6479"/>
      <c r="BA76" s="6477"/>
      <c r="BB76" s="6479"/>
      <c r="BC76" s="6479"/>
      <c r="BD76" s="6479"/>
      <c r="BE76" s="6460"/>
      <c r="BF76" s="6460"/>
      <c r="BG76" s="6482" t="s">
        <v>370</v>
      </c>
      <c r="BH76" s="5496">
        <v>46174</v>
      </c>
      <c r="BI76" s="6483"/>
      <c r="BJ76" s="6482" t="s">
        <v>999</v>
      </c>
      <c r="BK76" s="5496">
        <v>46235</v>
      </c>
      <c r="BL76" s="6483"/>
      <c r="BM76" s="6482">
        <v>46508</v>
      </c>
      <c r="BN76" s="5496">
        <v>46508</v>
      </c>
      <c r="BO76" s="6483"/>
      <c r="BP76" s="7094" t="s">
        <v>1001</v>
      </c>
      <c r="BQ76" s="2465"/>
      <c r="BR76" s="6495"/>
      <c r="BS76" s="4142">
        <v>46034</v>
      </c>
      <c r="BT76" s="4142">
        <v>45951</v>
      </c>
      <c r="BU76" s="4142">
        <v>46034</v>
      </c>
      <c r="BV76" s="4142">
        <v>45995</v>
      </c>
      <c r="BW76" s="4142">
        <v>45995</v>
      </c>
      <c r="BX76" s="4142" t="s">
        <v>1002</v>
      </c>
      <c r="BY76" s="1409"/>
      <c r="BZ76" s="1178"/>
      <c r="CA76" s="1176"/>
      <c r="CB76" s="1176"/>
      <c r="CC76" s="1176"/>
      <c r="CD76" s="1175"/>
    </row>
    <row r="77" spans="1:82" ht="45" customHeight="1" x14ac:dyDescent="0.2">
      <c r="A77" s="4944" t="s">
        <v>1003</v>
      </c>
      <c r="B77" s="4961"/>
      <c r="C77" s="1703" t="s">
        <v>1004</v>
      </c>
      <c r="D77" s="4436" t="s">
        <v>1005</v>
      </c>
      <c r="E77" s="6030">
        <v>2008</v>
      </c>
      <c r="F77" s="4438" t="s">
        <v>91</v>
      </c>
      <c r="G77" s="4438" t="s">
        <v>931</v>
      </c>
      <c r="H77" s="4360" t="s">
        <v>89</v>
      </c>
      <c r="I77" s="4400" t="s">
        <v>89</v>
      </c>
      <c r="J77" s="4439">
        <v>45601</v>
      </c>
      <c r="K77" s="4439">
        <v>41613</v>
      </c>
      <c r="L77" s="4439" t="s">
        <v>90</v>
      </c>
      <c r="M77" s="5466" t="s">
        <v>110</v>
      </c>
      <c r="N77" s="4439"/>
      <c r="O77" s="4439"/>
      <c r="P77" s="4415">
        <v>44571</v>
      </c>
      <c r="Q77" s="4397">
        <v>44820</v>
      </c>
      <c r="R77" s="2267">
        <v>45558</v>
      </c>
      <c r="S77" s="2267"/>
      <c r="T77" s="2267"/>
      <c r="U77" s="4441"/>
      <c r="V77" s="4442"/>
      <c r="W77" s="4443" t="str">
        <f t="shared" si="3"/>
        <v>Yes</v>
      </c>
      <c r="X77" s="4444" t="s">
        <v>93</v>
      </c>
      <c r="Y77" s="1703" t="s">
        <v>94</v>
      </c>
      <c r="Z77" s="1703"/>
      <c r="AA77" s="5772" t="s">
        <v>1006</v>
      </c>
      <c r="AB77" s="5772" t="s">
        <v>1007</v>
      </c>
      <c r="AC77" s="5467"/>
      <c r="AD77" s="4446">
        <v>44743</v>
      </c>
      <c r="AE77" s="4447" t="s">
        <v>1008</v>
      </c>
      <c r="AF77" s="4448" t="s">
        <v>364</v>
      </c>
      <c r="AG77" s="4449">
        <v>43770</v>
      </c>
      <c r="AH77" s="4449">
        <v>43794</v>
      </c>
      <c r="AI77" s="4449">
        <v>43850</v>
      </c>
      <c r="AJ77" s="5468" t="s">
        <v>1009</v>
      </c>
      <c r="AK77" s="4451"/>
      <c r="AL77" s="5928" t="s">
        <v>1010</v>
      </c>
      <c r="AM77" s="5723" t="s">
        <v>367</v>
      </c>
      <c r="AN77" s="4449">
        <v>43952</v>
      </c>
      <c r="AO77" s="4449">
        <v>44095</v>
      </c>
      <c r="AP77" s="4449">
        <v>44150</v>
      </c>
      <c r="AQ77" s="4413" t="s">
        <v>1011</v>
      </c>
      <c r="AR77" s="4453"/>
      <c r="AS77" s="4452"/>
      <c r="AT77" s="4360"/>
      <c r="AU77" s="4452"/>
      <c r="AV77" s="4452"/>
      <c r="AW77" s="4452"/>
      <c r="AX77" s="4360"/>
      <c r="AY77" s="4454"/>
      <c r="AZ77" s="4452"/>
      <c r="BA77" s="4360"/>
      <c r="BB77" s="4452"/>
      <c r="BC77" s="4452"/>
      <c r="BD77" s="4452"/>
      <c r="BE77" s="4360"/>
      <c r="BF77" s="4360"/>
      <c r="BG77" s="4455" t="s">
        <v>1012</v>
      </c>
      <c r="BH77" s="4449">
        <v>44317</v>
      </c>
      <c r="BI77" s="2277" t="s">
        <v>1013</v>
      </c>
      <c r="BJ77" s="4455">
        <v>44440</v>
      </c>
      <c r="BK77" s="4449">
        <v>44440</v>
      </c>
      <c r="BL77" s="2277">
        <v>44820</v>
      </c>
      <c r="BM77" s="4455" t="s">
        <v>399</v>
      </c>
      <c r="BN77" s="4449" t="s">
        <v>1014</v>
      </c>
      <c r="BO77" s="2277">
        <v>45601</v>
      </c>
      <c r="BP77" s="6353"/>
      <c r="BQ77" s="1703"/>
      <c r="BR77" s="1703"/>
      <c r="BS77" s="4435">
        <v>44106</v>
      </c>
      <c r="BT77" s="4435">
        <v>45146</v>
      </c>
      <c r="BU77" s="4435"/>
      <c r="BV77" s="4435">
        <v>45146</v>
      </c>
      <c r="BW77" s="4435">
        <v>44783</v>
      </c>
      <c r="BX77" s="4435" t="s">
        <v>1016</v>
      </c>
      <c r="BY77" s="2185"/>
      <c r="BZ77" s="2186" t="s">
        <v>1017</v>
      </c>
      <c r="CA77" s="12"/>
      <c r="CB77" s="12"/>
      <c r="CC77" s="12"/>
      <c r="CD77" s="18"/>
    </row>
    <row r="78" spans="1:82" ht="45" customHeight="1" x14ac:dyDescent="0.2">
      <c r="A78" s="1688" t="s">
        <v>1018</v>
      </c>
      <c r="B78" s="3307"/>
      <c r="C78" s="2275" t="s">
        <v>1019</v>
      </c>
      <c r="D78" s="1689" t="s">
        <v>1020</v>
      </c>
      <c r="E78" s="1704">
        <v>1367</v>
      </c>
      <c r="F78" s="1665" t="s">
        <v>292</v>
      </c>
      <c r="G78" s="1665" t="s">
        <v>1021</v>
      </c>
      <c r="H78" s="1680" t="s">
        <v>89</v>
      </c>
      <c r="I78" s="1691" t="s">
        <v>194</v>
      </c>
      <c r="J78" s="1668">
        <v>42565</v>
      </c>
      <c r="K78" s="1668"/>
      <c r="L78" s="1668"/>
      <c r="M78" s="2006"/>
      <c r="N78" s="1668"/>
      <c r="O78" s="1668"/>
      <c r="P78" s="1667"/>
      <c r="Q78" s="1705"/>
      <c r="R78" s="1669"/>
      <c r="S78" s="1669"/>
      <c r="T78" s="1669"/>
      <c r="U78" s="3793">
        <v>43647</v>
      </c>
      <c r="V78" s="2316" t="s">
        <v>1022</v>
      </c>
      <c r="W78" s="1695" t="str">
        <f t="shared" si="3"/>
        <v>Yes</v>
      </c>
      <c r="X78" s="1672" t="s">
        <v>237</v>
      </c>
      <c r="Y78" s="1376" t="s">
        <v>267</v>
      </c>
      <c r="Z78" s="1666"/>
      <c r="AA78" s="5772" t="s">
        <v>1023</v>
      </c>
      <c r="AB78" s="5786"/>
      <c r="AC78" s="2312"/>
      <c r="AD78" s="1682">
        <v>43678</v>
      </c>
      <c r="AE78" s="4147" t="s">
        <v>873</v>
      </c>
      <c r="AF78" s="1676" t="s">
        <v>1024</v>
      </c>
      <c r="AG78" s="1674">
        <v>44378</v>
      </c>
      <c r="AH78" s="1674"/>
      <c r="AI78" s="1674"/>
      <c r="AJ78" s="3006"/>
      <c r="AK78" s="1677"/>
      <c r="AL78" s="7165"/>
      <c r="AM78" s="7141"/>
      <c r="AN78" s="1674"/>
      <c r="AO78" s="1674"/>
      <c r="AP78" s="1674"/>
      <c r="AQ78" s="1666"/>
      <c r="AR78" s="1697"/>
      <c r="AS78" s="1679"/>
      <c r="AT78" s="1680"/>
      <c r="AU78" s="1679"/>
      <c r="AV78" s="1679"/>
      <c r="AW78" s="1679"/>
      <c r="AX78" s="1680"/>
      <c r="AY78" s="1698"/>
      <c r="AZ78" s="1679"/>
      <c r="BA78" s="1680"/>
      <c r="BB78" s="1679"/>
      <c r="BC78" s="1679"/>
      <c r="BD78" s="1679"/>
      <c r="BE78" s="1680"/>
      <c r="BF78" s="1680"/>
      <c r="BG78" s="4158" t="s">
        <v>1025</v>
      </c>
      <c r="BH78" s="1674">
        <v>44743</v>
      </c>
      <c r="BI78" s="1683"/>
      <c r="BJ78" s="4158" t="s">
        <v>316</v>
      </c>
      <c r="BK78" s="1674">
        <v>45017</v>
      </c>
      <c r="BL78" s="1683"/>
      <c r="BM78" s="4158" t="s">
        <v>1026</v>
      </c>
      <c r="BN78" s="1674">
        <v>45292</v>
      </c>
      <c r="BO78" s="1683"/>
      <c r="BP78" s="4767"/>
      <c r="BQ78" s="2300"/>
      <c r="BR78" s="1376"/>
      <c r="BS78" s="1684">
        <v>44547</v>
      </c>
      <c r="BT78" s="1684"/>
      <c r="BU78" s="1684">
        <v>44547</v>
      </c>
      <c r="BV78" s="1684">
        <v>44278</v>
      </c>
      <c r="BW78" s="1684"/>
      <c r="BX78" s="2319" t="s">
        <v>117</v>
      </c>
      <c r="BY78" s="1684"/>
      <c r="BZ78" s="1376" t="s">
        <v>105</v>
      </c>
      <c r="CA78" s="12"/>
      <c r="CB78" s="12"/>
      <c r="CC78" s="12"/>
      <c r="CD78" s="18"/>
    </row>
    <row r="79" spans="1:82" ht="45" customHeight="1" x14ac:dyDescent="0.2">
      <c r="A79" s="3686" t="s">
        <v>1028</v>
      </c>
      <c r="B79" s="3687"/>
      <c r="C79" s="3688" t="s">
        <v>1029</v>
      </c>
      <c r="D79" s="3953" t="s">
        <v>1030</v>
      </c>
      <c r="E79" s="3690"/>
      <c r="F79" s="3691"/>
      <c r="G79" s="3691"/>
      <c r="H79" s="3692" t="s">
        <v>89</v>
      </c>
      <c r="I79" s="3693" t="s">
        <v>89</v>
      </c>
      <c r="J79" s="3694">
        <v>42696</v>
      </c>
      <c r="K79" s="3694"/>
      <c r="L79" s="1389" t="s">
        <v>90</v>
      </c>
      <c r="M79" s="2002" t="s">
        <v>169</v>
      </c>
      <c r="N79" s="1389"/>
      <c r="O79" s="3694"/>
      <c r="P79" s="3696"/>
      <c r="Q79" s="3697"/>
      <c r="R79" s="3698"/>
      <c r="S79" s="3698"/>
      <c r="T79" s="3698"/>
      <c r="U79" s="3794">
        <v>44461</v>
      </c>
      <c r="V79" s="3699" t="s">
        <v>1031</v>
      </c>
      <c r="W79" s="3700" t="str">
        <f t="shared" si="3"/>
        <v>Yes</v>
      </c>
      <c r="X79" s="3701" t="s">
        <v>93</v>
      </c>
      <c r="Y79" s="3688" t="s">
        <v>94</v>
      </c>
      <c r="Z79" s="3688"/>
      <c r="AA79" s="5776" t="s">
        <v>1032</v>
      </c>
      <c r="AB79" s="5776" t="s">
        <v>1033</v>
      </c>
      <c r="AC79" s="3725"/>
      <c r="AD79" s="3704">
        <v>45658</v>
      </c>
      <c r="AE79" s="4145">
        <v>46023</v>
      </c>
      <c r="AF79" s="3705" t="s">
        <v>1034</v>
      </c>
      <c r="AG79" s="3706">
        <v>46023</v>
      </c>
      <c r="AH79" s="3706"/>
      <c r="AI79" s="3706"/>
      <c r="AJ79" s="3713"/>
      <c r="AK79" s="3707"/>
      <c r="AL79" s="3909"/>
      <c r="AM79" s="3714"/>
      <c r="AN79" s="3706"/>
      <c r="AO79" s="3706"/>
      <c r="AP79" s="3706"/>
      <c r="AQ79" s="3695"/>
      <c r="AR79" s="3708"/>
      <c r="AS79" s="3709"/>
      <c r="AT79" s="3692"/>
      <c r="AU79" s="3709"/>
      <c r="AV79" s="3709"/>
      <c r="AW79" s="3709"/>
      <c r="AX79" s="3692"/>
      <c r="AY79" s="3710"/>
      <c r="AZ79" s="3709"/>
      <c r="BA79" s="3692"/>
      <c r="BB79" s="3709"/>
      <c r="BC79" s="3709"/>
      <c r="BD79" s="3709"/>
      <c r="BE79" s="3692"/>
      <c r="BF79" s="3692"/>
      <c r="BG79" s="4089">
        <v>46539</v>
      </c>
      <c r="BH79" s="3706">
        <v>46539</v>
      </c>
      <c r="BI79" s="3711"/>
      <c r="BJ79" s="4089">
        <v>46753</v>
      </c>
      <c r="BK79" s="3706">
        <v>46753</v>
      </c>
      <c r="BL79" s="3711"/>
      <c r="BM79" s="4089">
        <v>46966</v>
      </c>
      <c r="BN79" s="3706">
        <v>46966</v>
      </c>
      <c r="BO79" s="3711"/>
      <c r="BP79" s="4182" t="s">
        <v>409</v>
      </c>
      <c r="BQ79" s="3712"/>
      <c r="BR79" s="540"/>
      <c r="BS79" s="3716">
        <v>45960</v>
      </c>
      <c r="BT79" s="3716">
        <v>45678</v>
      </c>
      <c r="BU79" s="3716">
        <v>45678</v>
      </c>
      <c r="BV79" s="3716">
        <v>45678</v>
      </c>
      <c r="BW79" s="3716">
        <v>45678</v>
      </c>
      <c r="BX79" s="3716" t="s">
        <v>104</v>
      </c>
      <c r="BY79" s="1409"/>
      <c r="BZ79" s="540" t="s">
        <v>579</v>
      </c>
      <c r="CA79" s="12"/>
      <c r="CB79" s="12"/>
      <c r="CC79" s="12"/>
      <c r="CD79" s="18"/>
    </row>
    <row r="80" spans="1:82" ht="45" customHeight="1" x14ac:dyDescent="0.2">
      <c r="A80" s="6454" t="s">
        <v>1036</v>
      </c>
      <c r="B80" s="6455"/>
      <c r="C80" s="2465" t="s">
        <v>1037</v>
      </c>
      <c r="D80" s="6496" t="s">
        <v>1038</v>
      </c>
      <c r="E80" s="7119">
        <v>2330</v>
      </c>
      <c r="F80" s="6456">
        <v>2025</v>
      </c>
      <c r="G80" s="6456">
        <v>2043</v>
      </c>
      <c r="H80" s="6477" t="s">
        <v>89</v>
      </c>
      <c r="I80" s="6497" t="s">
        <v>89</v>
      </c>
      <c r="J80" s="6460">
        <v>43315</v>
      </c>
      <c r="K80" s="6460"/>
      <c r="L80" s="6460" t="s">
        <v>90</v>
      </c>
      <c r="M80" s="6461" t="s">
        <v>1039</v>
      </c>
      <c r="N80" s="6460"/>
      <c r="O80" s="6460"/>
      <c r="P80" s="6462"/>
      <c r="Q80" s="6463"/>
      <c r="R80" s="6464"/>
      <c r="S80" s="6464"/>
      <c r="T80" s="6464"/>
      <c r="U80" s="6465"/>
      <c r="V80" s="6466"/>
      <c r="W80" s="6467" t="str">
        <f t="shared" si="3"/>
        <v>Yes</v>
      </c>
      <c r="X80" s="6468" t="s">
        <v>93</v>
      </c>
      <c r="Y80" s="2465" t="s">
        <v>94</v>
      </c>
      <c r="Z80" s="2465"/>
      <c r="AA80" s="6470" t="s">
        <v>1040</v>
      </c>
      <c r="AB80" s="6760" t="s">
        <v>1041</v>
      </c>
      <c r="AC80" s="6501"/>
      <c r="AD80" s="4850">
        <v>45931</v>
      </c>
      <c r="AE80" s="6472">
        <v>44562</v>
      </c>
      <c r="AF80" s="6473" t="s">
        <v>364</v>
      </c>
      <c r="AG80" s="5496">
        <v>44562</v>
      </c>
      <c r="AH80" s="5496">
        <v>44596</v>
      </c>
      <c r="AI80" s="5496">
        <v>44640</v>
      </c>
      <c r="AJ80" s="6474" t="s">
        <v>1040</v>
      </c>
      <c r="AK80" s="6475"/>
      <c r="AL80" s="7166" t="s">
        <v>1042</v>
      </c>
      <c r="AM80" s="7083" t="s">
        <v>1043</v>
      </c>
      <c r="AN80" s="5496">
        <v>45323</v>
      </c>
      <c r="AO80" s="5496">
        <v>45323</v>
      </c>
      <c r="AP80" s="5496">
        <v>45368</v>
      </c>
      <c r="AQ80" s="6476" t="s">
        <v>1040</v>
      </c>
      <c r="AR80" s="6490"/>
      <c r="AS80" s="6479">
        <v>45975</v>
      </c>
      <c r="AT80" s="6477" t="s">
        <v>367</v>
      </c>
      <c r="AU80" s="6479">
        <v>46024</v>
      </c>
      <c r="AV80" s="6479">
        <v>45975</v>
      </c>
      <c r="AW80" s="6479">
        <v>46024</v>
      </c>
      <c r="AX80" s="6761" t="s">
        <v>1044</v>
      </c>
      <c r="AY80" s="6492"/>
      <c r="AZ80" s="6479" t="s">
        <v>1045</v>
      </c>
      <c r="BA80" s="6477" t="s">
        <v>1046</v>
      </c>
      <c r="BB80" s="6479">
        <v>46082</v>
      </c>
      <c r="BC80" s="6479"/>
      <c r="BD80" s="6479"/>
      <c r="BE80" s="6477"/>
      <c r="BF80" s="6477"/>
      <c r="BG80" s="6482" t="s">
        <v>274</v>
      </c>
      <c r="BH80" s="5496">
        <v>46204</v>
      </c>
      <c r="BI80" s="6483"/>
      <c r="BJ80" s="6482" t="s">
        <v>275</v>
      </c>
      <c r="BK80" s="5496">
        <v>46357</v>
      </c>
      <c r="BL80" s="6483"/>
      <c r="BM80" s="6482" t="s">
        <v>276</v>
      </c>
      <c r="BN80" s="5496">
        <v>46753</v>
      </c>
      <c r="BO80" s="6483"/>
      <c r="BP80" s="6686" t="s">
        <v>1047</v>
      </c>
      <c r="BQ80" s="6495"/>
      <c r="BR80" s="2465"/>
      <c r="BS80" s="4142">
        <v>45320</v>
      </c>
      <c r="BT80" s="4142">
        <v>46008</v>
      </c>
      <c r="BU80" s="4142">
        <v>45141</v>
      </c>
      <c r="BV80" s="4142">
        <v>46008</v>
      </c>
      <c r="BW80" s="4142">
        <v>45868</v>
      </c>
      <c r="BX80" s="4142" t="s">
        <v>262</v>
      </c>
      <c r="BY80" s="1409"/>
      <c r="BZ80" s="1410"/>
      <c r="CA80" s="12"/>
      <c r="CB80" s="12"/>
      <c r="CC80" s="12"/>
      <c r="CD80" s="18"/>
    </row>
    <row r="81" spans="1:82" ht="45" customHeight="1" x14ac:dyDescent="0.2">
      <c r="A81" s="2150" t="s">
        <v>1048</v>
      </c>
      <c r="B81" s="3306"/>
      <c r="C81" s="2151" t="s">
        <v>1049</v>
      </c>
      <c r="D81" s="2151" t="s">
        <v>1050</v>
      </c>
      <c r="E81" s="7162">
        <v>2319</v>
      </c>
      <c r="F81" s="2155">
        <v>2021</v>
      </c>
      <c r="G81" s="2155">
        <v>2041</v>
      </c>
      <c r="H81" s="2155" t="s">
        <v>89</v>
      </c>
      <c r="I81" s="2155" t="s">
        <v>89</v>
      </c>
      <c r="J81" s="2157">
        <v>43075</v>
      </c>
      <c r="K81" s="2157"/>
      <c r="L81" s="6031"/>
      <c r="M81" s="2182"/>
      <c r="N81" s="2157"/>
      <c r="O81" s="2157"/>
      <c r="P81" s="2156">
        <v>45677</v>
      </c>
      <c r="Q81" s="2158">
        <v>45909</v>
      </c>
      <c r="R81" s="2159"/>
      <c r="S81" s="2159"/>
      <c r="T81" s="2159"/>
      <c r="U81" s="3799"/>
      <c r="V81" s="2161"/>
      <c r="W81" s="2162" t="str">
        <f t="shared" si="3"/>
        <v>Yes</v>
      </c>
      <c r="X81" s="2163" t="s">
        <v>93</v>
      </c>
      <c r="Y81" s="2151" t="s">
        <v>94</v>
      </c>
      <c r="Z81" s="2151"/>
      <c r="AA81" s="5775" t="s">
        <v>1051</v>
      </c>
      <c r="AB81" s="5775" t="s">
        <v>1052</v>
      </c>
      <c r="AC81" s="2925"/>
      <c r="AD81" s="2165">
        <v>45901</v>
      </c>
      <c r="AE81" s="3535" t="s">
        <v>1053</v>
      </c>
      <c r="AF81" s="2167" t="s">
        <v>142</v>
      </c>
      <c r="AG81" s="2168">
        <v>45078</v>
      </c>
      <c r="AH81" s="2168">
        <v>45125</v>
      </c>
      <c r="AI81" s="2168">
        <v>45198</v>
      </c>
      <c r="AJ81" s="3011" t="s">
        <v>1054</v>
      </c>
      <c r="AK81" s="2169"/>
      <c r="AL81" s="7163"/>
      <c r="AM81" s="7118"/>
      <c r="AN81" s="2168"/>
      <c r="AO81" s="2168"/>
      <c r="AP81" s="2168"/>
      <c r="AQ81" s="2155"/>
      <c r="AR81" s="2170"/>
      <c r="AS81" s="2171"/>
      <c r="AT81" s="2154"/>
      <c r="AU81" s="2171"/>
      <c r="AV81" s="2171"/>
      <c r="AW81" s="2171"/>
      <c r="AX81" s="2154"/>
      <c r="AY81" s="2172"/>
      <c r="AZ81" s="2171"/>
      <c r="BA81" s="2154"/>
      <c r="BB81" s="2171"/>
      <c r="BC81" s="2171"/>
      <c r="BD81" s="2171"/>
      <c r="BE81" s="2154"/>
      <c r="BF81" s="2154"/>
      <c r="BG81" s="4159" t="s">
        <v>1055</v>
      </c>
      <c r="BH81" s="2168">
        <v>45658</v>
      </c>
      <c r="BI81" s="2168">
        <v>45677</v>
      </c>
      <c r="BJ81" s="4159" t="s">
        <v>1056</v>
      </c>
      <c r="BK81" s="2168">
        <v>45870</v>
      </c>
      <c r="BL81" s="2184">
        <v>45909</v>
      </c>
      <c r="BM81" s="4159" t="s">
        <v>1057</v>
      </c>
      <c r="BN81" s="2165">
        <v>46235</v>
      </c>
      <c r="BO81" s="2184"/>
      <c r="BP81" s="6052" t="s">
        <v>1059</v>
      </c>
      <c r="BQ81" s="2301"/>
      <c r="BR81" s="2151"/>
      <c r="BS81" s="2177">
        <v>45695</v>
      </c>
      <c r="BT81" s="2177">
        <v>45960</v>
      </c>
      <c r="BU81" s="2177">
        <v>45678</v>
      </c>
      <c r="BV81" s="2177">
        <v>45960</v>
      </c>
      <c r="BW81" s="4775">
        <v>45960</v>
      </c>
      <c r="BX81" s="2177" t="s">
        <v>674</v>
      </c>
      <c r="BY81" s="1409"/>
      <c r="BZ81" s="540" t="s">
        <v>105</v>
      </c>
      <c r="CA81" s="12"/>
      <c r="CB81" s="12"/>
      <c r="CC81" s="12"/>
      <c r="CD81" s="18"/>
    </row>
    <row r="82" spans="1:82" ht="45" customHeight="1" x14ac:dyDescent="0.2">
      <c r="A82" s="1688" t="s">
        <v>1060</v>
      </c>
      <c r="B82" s="3307"/>
      <c r="C82" s="2275" t="s">
        <v>1061</v>
      </c>
      <c r="D82" s="1689" t="s">
        <v>1062</v>
      </c>
      <c r="E82" s="7167"/>
      <c r="F82" s="1665" t="s">
        <v>1063</v>
      </c>
      <c r="G82" s="1665" t="s">
        <v>1064</v>
      </c>
      <c r="H82" s="1680" t="s">
        <v>89</v>
      </c>
      <c r="I82" s="1691" t="s">
        <v>89</v>
      </c>
      <c r="J82" s="1668">
        <v>43781</v>
      </c>
      <c r="K82" s="1668"/>
      <c r="L82" s="1668"/>
      <c r="M82" s="2266"/>
      <c r="N82" s="1668"/>
      <c r="O82" s="1668"/>
      <c r="P82" s="1667"/>
      <c r="Q82" s="1705"/>
      <c r="R82" s="1669"/>
      <c r="S82" s="1669"/>
      <c r="T82" s="1669"/>
      <c r="U82" s="3793"/>
      <c r="V82" s="1671"/>
      <c r="W82" s="1695" t="str">
        <f t="shared" si="3"/>
        <v>Yes</v>
      </c>
      <c r="X82" s="1672" t="s">
        <v>93</v>
      </c>
      <c r="Y82" s="1376" t="s">
        <v>94</v>
      </c>
      <c r="Z82" s="1376"/>
      <c r="AA82" s="6206" t="s">
        <v>1065</v>
      </c>
      <c r="AB82" s="5773" t="s">
        <v>1066</v>
      </c>
      <c r="AC82" s="2314"/>
      <c r="AD82" s="2232" t="s">
        <v>1067</v>
      </c>
      <c r="AE82" s="4147"/>
      <c r="AF82" s="1676"/>
      <c r="AG82" s="1674"/>
      <c r="AH82" s="1674"/>
      <c r="AI82" s="1674"/>
      <c r="AJ82" s="3006"/>
      <c r="AK82" s="1677"/>
      <c r="AL82" s="1679"/>
      <c r="AM82" s="1676"/>
      <c r="AN82" s="1674"/>
      <c r="AO82" s="1674"/>
      <c r="AP82" s="1674"/>
      <c r="AQ82" s="1666"/>
      <c r="AR82" s="1697"/>
      <c r="AS82" s="1679"/>
      <c r="AT82" s="1680"/>
      <c r="AU82" s="1679"/>
      <c r="AV82" s="1679"/>
      <c r="AW82" s="1679"/>
      <c r="AX82" s="1680"/>
      <c r="AY82" s="1698"/>
      <c r="AZ82" s="1679"/>
      <c r="BA82" s="1680"/>
      <c r="BB82" s="1679"/>
      <c r="BC82" s="1679"/>
      <c r="BD82" s="1679"/>
      <c r="BE82" s="1680"/>
      <c r="BF82" s="1680"/>
      <c r="BG82" s="4158"/>
      <c r="BH82" s="1674"/>
      <c r="BI82" s="1674"/>
      <c r="BJ82" s="4158"/>
      <c r="BK82" s="1674"/>
      <c r="BL82" s="1683"/>
      <c r="BM82" s="4158"/>
      <c r="BN82" s="1674"/>
      <c r="BO82" s="1683"/>
      <c r="BP82" s="4184"/>
      <c r="BQ82" s="1376"/>
      <c r="BR82" s="1376"/>
      <c r="BS82" s="1684">
        <v>44039</v>
      </c>
      <c r="BT82" s="1684">
        <v>45012</v>
      </c>
      <c r="BU82" s="1684"/>
      <c r="BV82" s="1684"/>
      <c r="BW82" s="1684"/>
      <c r="BX82" s="2319" t="s">
        <v>117</v>
      </c>
      <c r="BY82" s="1684"/>
      <c r="BZ82" s="1376" t="s">
        <v>970</v>
      </c>
      <c r="CA82" s="12"/>
      <c r="CB82" s="12"/>
      <c r="CC82" s="12"/>
      <c r="CD82" s="18"/>
    </row>
    <row r="83" spans="1:82" ht="45" customHeight="1" x14ac:dyDescent="0.2">
      <c r="A83" s="3686" t="s">
        <v>1068</v>
      </c>
      <c r="B83" s="3687"/>
      <c r="C83" s="3688" t="s">
        <v>1069</v>
      </c>
      <c r="D83" s="3689" t="s">
        <v>1070</v>
      </c>
      <c r="E83" s="3690" t="s">
        <v>193</v>
      </c>
      <c r="F83" s="3691"/>
      <c r="G83" s="3691"/>
      <c r="H83" s="3692" t="s">
        <v>89</v>
      </c>
      <c r="I83" s="3693" t="s">
        <v>89</v>
      </c>
      <c r="J83" s="3694">
        <v>45581</v>
      </c>
      <c r="K83" s="3694">
        <v>42354</v>
      </c>
      <c r="L83" s="3694" t="s">
        <v>90</v>
      </c>
      <c r="M83" s="3866" t="s">
        <v>1071</v>
      </c>
      <c r="N83" s="3694"/>
      <c r="O83" s="3694"/>
      <c r="P83" s="3696"/>
      <c r="Q83" s="3697"/>
      <c r="R83" s="3698"/>
      <c r="S83" s="3698"/>
      <c r="T83" s="3698"/>
      <c r="U83" s="3794">
        <v>44181</v>
      </c>
      <c r="V83" s="3727"/>
      <c r="W83" s="3700" t="str">
        <f t="shared" si="3"/>
        <v>Yes</v>
      </c>
      <c r="X83" s="3701" t="s">
        <v>93</v>
      </c>
      <c r="Y83" s="3688" t="s">
        <v>94</v>
      </c>
      <c r="Z83" s="3688"/>
      <c r="AA83" s="5776" t="s">
        <v>1072</v>
      </c>
      <c r="AB83" s="5776" t="s">
        <v>1073</v>
      </c>
      <c r="AC83" s="3703"/>
      <c r="AD83" s="3728">
        <v>45689</v>
      </c>
      <c r="AE83" s="4145" t="s">
        <v>1074</v>
      </c>
      <c r="AF83" s="3705" t="s">
        <v>1075</v>
      </c>
      <c r="AG83" s="3706">
        <v>46539</v>
      </c>
      <c r="AH83" s="3706"/>
      <c r="AI83" s="3706"/>
      <c r="AJ83" s="3713"/>
      <c r="AK83" s="3707" t="s">
        <v>1076</v>
      </c>
      <c r="AL83" s="4098"/>
      <c r="AM83" s="3714"/>
      <c r="AN83" s="3706"/>
      <c r="AO83" s="3706"/>
      <c r="AP83" s="3706"/>
      <c r="AQ83" s="3695"/>
      <c r="AR83" s="3708"/>
      <c r="AS83" s="3730"/>
      <c r="AT83" s="3692"/>
      <c r="AU83" s="3730"/>
      <c r="AV83" s="3709"/>
      <c r="AW83" s="3709"/>
      <c r="AX83" s="3692"/>
      <c r="AY83" s="3708"/>
      <c r="AZ83" s="3730"/>
      <c r="BA83" s="3731"/>
      <c r="BB83" s="3730"/>
      <c r="BC83" s="3709"/>
      <c r="BD83" s="3709"/>
      <c r="BE83" s="3692"/>
      <c r="BF83" s="3692"/>
      <c r="BG83" s="4089" t="s">
        <v>1077</v>
      </c>
      <c r="BH83" s="3706">
        <v>47027</v>
      </c>
      <c r="BI83" s="3706"/>
      <c r="BJ83" s="4089" t="s">
        <v>1078</v>
      </c>
      <c r="BK83" s="3706">
        <v>47119</v>
      </c>
      <c r="BL83" s="3711"/>
      <c r="BM83" s="4089">
        <v>47392</v>
      </c>
      <c r="BN83" s="3704">
        <v>47392</v>
      </c>
      <c r="BO83" s="3711"/>
      <c r="BP83" s="4182"/>
      <c r="BQ83" s="3688"/>
      <c r="BR83" s="3688"/>
      <c r="BS83" s="3716">
        <v>45961</v>
      </c>
      <c r="BT83" s="3716">
        <v>45908</v>
      </c>
      <c r="BU83" s="3716">
        <v>44932</v>
      </c>
      <c r="BV83" s="3716">
        <v>45908</v>
      </c>
      <c r="BW83" s="3716"/>
      <c r="BX83" s="3716" t="s">
        <v>104</v>
      </c>
      <c r="BY83" s="2177"/>
      <c r="BZ83" s="2151" t="s">
        <v>1079</v>
      </c>
      <c r="CA83" s="12"/>
      <c r="CB83" s="12"/>
      <c r="CC83" s="12"/>
      <c r="CD83" s="18"/>
    </row>
    <row r="84" spans="1:82" ht="45" customHeight="1" x14ac:dyDescent="0.2">
      <c r="A84" s="2150" t="s">
        <v>1080</v>
      </c>
      <c r="B84" s="3306"/>
      <c r="C84" s="2151" t="s">
        <v>1081</v>
      </c>
      <c r="D84" s="2151" t="s">
        <v>1082</v>
      </c>
      <c r="E84" s="7162">
        <v>2144</v>
      </c>
      <c r="F84" s="2153" t="s">
        <v>1083</v>
      </c>
      <c r="G84" s="2153" t="s">
        <v>266</v>
      </c>
      <c r="H84" s="2155" t="s">
        <v>89</v>
      </c>
      <c r="I84" s="2155" t="s">
        <v>89</v>
      </c>
      <c r="J84" s="2156">
        <v>43158</v>
      </c>
      <c r="K84" s="2156"/>
      <c r="L84" s="2157" t="s">
        <v>90</v>
      </c>
      <c r="M84" s="2182" t="s">
        <v>1084</v>
      </c>
      <c r="N84" s="2157"/>
      <c r="O84" s="2157"/>
      <c r="P84" s="2183">
        <v>44567</v>
      </c>
      <c r="Q84" s="2158">
        <v>45625</v>
      </c>
      <c r="R84" s="2159"/>
      <c r="S84" s="2159"/>
      <c r="T84" s="2159"/>
      <c r="U84" s="3799"/>
      <c r="V84" s="3541"/>
      <c r="W84" s="2162" t="str">
        <f t="shared" si="3"/>
        <v>Yes</v>
      </c>
      <c r="X84" s="2163" t="s">
        <v>93</v>
      </c>
      <c r="Y84" s="2151" t="s">
        <v>94</v>
      </c>
      <c r="Z84" s="2155"/>
      <c r="AA84" s="5798" t="s">
        <v>1085</v>
      </c>
      <c r="AB84" s="5775" t="s">
        <v>1086</v>
      </c>
      <c r="AC84" s="2925"/>
      <c r="AD84" s="2168">
        <v>45839</v>
      </c>
      <c r="AE84" s="3535" t="s">
        <v>1087</v>
      </c>
      <c r="AF84" s="2167" t="s">
        <v>142</v>
      </c>
      <c r="AG84" s="2168">
        <v>43739</v>
      </c>
      <c r="AH84" s="2168">
        <v>43770</v>
      </c>
      <c r="AI84" s="2168">
        <v>43831</v>
      </c>
      <c r="AJ84" s="3011" t="s">
        <v>1088</v>
      </c>
      <c r="AK84" s="3542"/>
      <c r="AL84" s="2168"/>
      <c r="AM84" s="2167"/>
      <c r="AN84" s="2168"/>
      <c r="AO84" s="2168"/>
      <c r="AP84" s="2168"/>
      <c r="AQ84" s="2156"/>
      <c r="AR84" s="2170"/>
      <c r="AS84" s="2292"/>
      <c r="AT84" s="2157"/>
      <c r="AU84" s="2292"/>
      <c r="AV84" s="2171"/>
      <c r="AW84" s="2171"/>
      <c r="AX84" s="2154"/>
      <c r="AY84" s="2170"/>
      <c r="AZ84" s="2292"/>
      <c r="BA84" s="2320"/>
      <c r="BB84" s="2292"/>
      <c r="BC84" s="2171"/>
      <c r="BD84" s="2171"/>
      <c r="BE84" s="2154"/>
      <c r="BF84" s="2154"/>
      <c r="BG84" s="4159" t="s">
        <v>1089</v>
      </c>
      <c r="BH84" s="2168">
        <v>44317</v>
      </c>
      <c r="BI84" s="2168" t="s">
        <v>1090</v>
      </c>
      <c r="BJ84" s="4159" t="s">
        <v>1091</v>
      </c>
      <c r="BK84" s="2168">
        <v>45627</v>
      </c>
      <c r="BL84" s="2184">
        <v>45625</v>
      </c>
      <c r="BM84" s="4159" t="s">
        <v>984</v>
      </c>
      <c r="BN84" s="2165">
        <v>46113</v>
      </c>
      <c r="BO84" s="2184"/>
      <c r="BP84" s="2990" t="s">
        <v>1092</v>
      </c>
      <c r="BQ84" s="2151" t="s">
        <v>1093</v>
      </c>
      <c r="BR84" s="2151"/>
      <c r="BS84" s="2177">
        <v>45320</v>
      </c>
      <c r="BT84" s="2177">
        <v>45950</v>
      </c>
      <c r="BU84" s="2177"/>
      <c r="BV84" s="2177">
        <v>45950</v>
      </c>
      <c r="BW84" s="2177">
        <v>46031</v>
      </c>
      <c r="BX84" s="2185" t="s">
        <v>756</v>
      </c>
      <c r="BY84" s="2541"/>
      <c r="BZ84" s="2542" t="s">
        <v>1094</v>
      </c>
      <c r="CA84" s="12" t="s">
        <v>106</v>
      </c>
      <c r="CB84" s="12"/>
      <c r="CC84" s="12"/>
      <c r="CD84" s="18"/>
    </row>
    <row r="85" spans="1:82" ht="45" customHeight="1" x14ac:dyDescent="0.2">
      <c r="A85" s="3686" t="s">
        <v>1095</v>
      </c>
      <c r="B85" s="3687"/>
      <c r="C85" s="3688" t="s">
        <v>1096</v>
      </c>
      <c r="D85" s="3689" t="s">
        <v>1097</v>
      </c>
      <c r="E85" s="3859" t="s">
        <v>193</v>
      </c>
      <c r="F85" s="3695">
        <v>2025</v>
      </c>
      <c r="G85" s="3695">
        <v>2045</v>
      </c>
      <c r="H85" s="3691" t="s">
        <v>89</v>
      </c>
      <c r="I85" s="3695" t="s">
        <v>89</v>
      </c>
      <c r="J85" s="3694" t="s">
        <v>459</v>
      </c>
      <c r="K85" s="3694"/>
      <c r="L85" s="4715"/>
      <c r="M85" s="3820"/>
      <c r="N85" s="4715"/>
      <c r="O85" s="4715"/>
      <c r="P85" s="3696"/>
      <c r="Q85" s="3732"/>
      <c r="R85" s="3698"/>
      <c r="S85" s="3733"/>
      <c r="T85" s="3733"/>
      <c r="U85" s="3794"/>
      <c r="V85" s="3734"/>
      <c r="W85" s="3700" t="str">
        <f t="shared" si="3"/>
        <v>Yes</v>
      </c>
      <c r="X85" s="3701" t="s">
        <v>93</v>
      </c>
      <c r="Y85" s="3688" t="s">
        <v>94</v>
      </c>
      <c r="Z85" s="4030"/>
      <c r="AA85" s="6186" t="s">
        <v>1098</v>
      </c>
      <c r="AB85" s="6186" t="s">
        <v>1099</v>
      </c>
      <c r="AC85" s="3827"/>
      <c r="AD85" s="3900">
        <v>45717</v>
      </c>
      <c r="AE85" s="4145" t="s">
        <v>1100</v>
      </c>
      <c r="AF85" s="6241" t="s">
        <v>1101</v>
      </c>
      <c r="AG85" s="3706">
        <v>45717</v>
      </c>
      <c r="AH85" s="3706">
        <v>45901</v>
      </c>
      <c r="AI85" s="3706">
        <v>45931</v>
      </c>
      <c r="AJ85" s="5720" t="s">
        <v>1102</v>
      </c>
      <c r="AK85" s="3831"/>
      <c r="AL85" s="4145"/>
      <c r="AM85" s="3902"/>
      <c r="AN85" s="3706"/>
      <c r="AO85" s="3706"/>
      <c r="AP85" s="3706"/>
      <c r="AQ85" s="3696"/>
      <c r="AR85" s="3832"/>
      <c r="AS85" s="3903"/>
      <c r="AT85" s="4847"/>
      <c r="AU85" s="3903"/>
      <c r="AV85" s="3905"/>
      <c r="AW85" s="3905"/>
      <c r="AX85" s="4847"/>
      <c r="AY85" s="6299"/>
      <c r="AZ85" s="3903"/>
      <c r="BA85" s="3907"/>
      <c r="BB85" s="3903"/>
      <c r="BC85" s="3905"/>
      <c r="BD85" s="3905"/>
      <c r="BE85" s="4847"/>
      <c r="BF85" s="6310"/>
      <c r="BG85" s="4089">
        <v>46447</v>
      </c>
      <c r="BH85" s="3706">
        <v>46447</v>
      </c>
      <c r="BI85" s="3711"/>
      <c r="BJ85" s="4089">
        <v>46539</v>
      </c>
      <c r="BK85" s="3706">
        <v>46539</v>
      </c>
      <c r="BL85" s="3711"/>
      <c r="BM85" s="4089">
        <v>46813</v>
      </c>
      <c r="BN85" s="3706">
        <v>46813</v>
      </c>
      <c r="BO85" s="3711"/>
      <c r="BP85" s="6361" t="s">
        <v>1104</v>
      </c>
      <c r="BQ85" s="5428"/>
      <c r="BR85" s="5428"/>
      <c r="BS85" s="3716">
        <v>45562</v>
      </c>
      <c r="BT85" s="3716">
        <v>45932</v>
      </c>
      <c r="BU85" s="3716"/>
      <c r="BV85" s="3716">
        <v>45932</v>
      </c>
      <c r="BW85" s="3716">
        <v>45932</v>
      </c>
      <c r="BX85" s="3716" t="s">
        <v>104</v>
      </c>
      <c r="BY85" s="1409"/>
      <c r="BZ85" s="1178"/>
      <c r="CA85" s="1176"/>
      <c r="CB85" s="1176"/>
      <c r="CC85" s="1176"/>
      <c r="CD85" s="1175"/>
    </row>
    <row r="86" spans="1:82" ht="45" customHeight="1" x14ac:dyDescent="0.2">
      <c r="A86" s="4864"/>
      <c r="B86" s="4865" t="s">
        <v>1105</v>
      </c>
      <c r="C86" s="4866" t="s">
        <v>1106</v>
      </c>
      <c r="D86" s="4867" t="s">
        <v>1107</v>
      </c>
      <c r="E86" s="5736">
        <v>2285</v>
      </c>
      <c r="F86" s="4868">
        <v>2025</v>
      </c>
      <c r="G86" s="4868">
        <v>2050</v>
      </c>
      <c r="H86" s="4869" t="s">
        <v>89</v>
      </c>
      <c r="I86" s="5479" t="s">
        <v>194</v>
      </c>
      <c r="J86" s="4890">
        <v>41542</v>
      </c>
      <c r="K86" s="4890"/>
      <c r="L86" s="4891"/>
      <c r="M86" s="4892"/>
      <c r="N86" s="4891"/>
      <c r="O86" s="4891"/>
      <c r="P86" s="4870"/>
      <c r="Q86" s="4871"/>
      <c r="R86" s="4872"/>
      <c r="S86" s="4873"/>
      <c r="T86" s="4873"/>
      <c r="U86" s="4874"/>
      <c r="V86" s="4875"/>
      <c r="W86" s="4876" t="str">
        <f t="shared" si="3"/>
        <v>Yes</v>
      </c>
      <c r="X86" s="4877" t="s">
        <v>93</v>
      </c>
      <c r="Y86" s="4866" t="s">
        <v>267</v>
      </c>
      <c r="Z86" s="4866"/>
      <c r="AA86" s="5805" t="s">
        <v>1108</v>
      </c>
      <c r="AB86" s="5806" t="s">
        <v>1109</v>
      </c>
      <c r="AC86" s="4878"/>
      <c r="AD86" s="5920">
        <v>45047</v>
      </c>
      <c r="AE86" s="4880">
        <v>44805</v>
      </c>
      <c r="AF86" s="4869" t="s">
        <v>1110</v>
      </c>
      <c r="AG86" s="4765">
        <v>44805</v>
      </c>
      <c r="AH86" s="4881">
        <v>44809</v>
      </c>
      <c r="AI86" s="4881">
        <v>44869</v>
      </c>
      <c r="AJ86" s="4882"/>
      <c r="AK86" s="4883"/>
      <c r="AL86" s="4880" t="s">
        <v>1111</v>
      </c>
      <c r="AM86" s="6837" t="s">
        <v>1112</v>
      </c>
      <c r="AN86" s="4765">
        <v>45444</v>
      </c>
      <c r="AO86" s="4868"/>
      <c r="AP86" s="4868"/>
      <c r="AQ86" s="4868"/>
      <c r="AR86" s="4885"/>
      <c r="AS86" s="4886"/>
      <c r="AT86" s="4886"/>
      <c r="AU86" s="4884"/>
      <c r="AV86" s="4886"/>
      <c r="AW86" s="4886"/>
      <c r="AX86" s="4886"/>
      <c r="AY86" s="4887"/>
      <c r="AZ86" s="4884"/>
      <c r="BA86" s="4886"/>
      <c r="BB86" s="4884"/>
      <c r="BC86" s="4886"/>
      <c r="BD86" s="4886"/>
      <c r="BE86" s="4886"/>
      <c r="BF86" s="4886"/>
      <c r="BG86" s="4888">
        <v>45658</v>
      </c>
      <c r="BH86" s="4765">
        <v>45658</v>
      </c>
      <c r="BI86" s="4885"/>
      <c r="BJ86" s="4888">
        <v>45717</v>
      </c>
      <c r="BK86" s="4765">
        <v>45717</v>
      </c>
      <c r="BL86" s="4885"/>
      <c r="BM86" s="4888" t="s">
        <v>114</v>
      </c>
      <c r="BN86" s="4765" t="s">
        <v>114</v>
      </c>
      <c r="BO86" s="4885"/>
      <c r="BP86" s="5460" t="s">
        <v>1114</v>
      </c>
      <c r="BQ86" s="6836" t="s">
        <v>1115</v>
      </c>
      <c r="BR86" s="6981" t="s">
        <v>1116</v>
      </c>
      <c r="BS86" s="1699">
        <v>45468</v>
      </c>
      <c r="BT86" s="1699"/>
      <c r="BU86" s="1699">
        <v>44803</v>
      </c>
      <c r="BV86" s="1699">
        <v>45345</v>
      </c>
      <c r="BW86" s="1699">
        <v>45950</v>
      </c>
      <c r="BX86" s="1699" t="s">
        <v>1117</v>
      </c>
      <c r="BY86" s="1409"/>
      <c r="BZ86" s="1178"/>
      <c r="CA86" s="1176"/>
      <c r="CB86" s="1176"/>
      <c r="CC86" s="1176"/>
      <c r="CD86" s="1175"/>
    </row>
    <row r="87" spans="1:82" ht="60.75" customHeight="1" x14ac:dyDescent="0.2">
      <c r="A87" s="2150" t="s">
        <v>1118</v>
      </c>
      <c r="B87" s="3306"/>
      <c r="C87" s="2186" t="s">
        <v>1106</v>
      </c>
      <c r="D87" s="2152" t="s">
        <v>1119</v>
      </c>
      <c r="E87" s="7116">
        <v>2133</v>
      </c>
      <c r="F87" s="2155">
        <v>2026</v>
      </c>
      <c r="G87" s="2155">
        <v>2041</v>
      </c>
      <c r="H87" s="2154" t="s">
        <v>89</v>
      </c>
      <c r="I87" s="2190" t="s">
        <v>89</v>
      </c>
      <c r="J87" s="2157">
        <v>41542</v>
      </c>
      <c r="K87" s="2157"/>
      <c r="L87" s="2157" t="s">
        <v>90</v>
      </c>
      <c r="M87" s="2182" t="s">
        <v>1120</v>
      </c>
      <c r="N87" s="2157"/>
      <c r="O87" s="2157"/>
      <c r="P87" s="2156">
        <v>45600</v>
      </c>
      <c r="Q87" s="2158">
        <v>45727</v>
      </c>
      <c r="R87" s="2159"/>
      <c r="S87" s="2159"/>
      <c r="T87" s="2159"/>
      <c r="U87" s="3799"/>
      <c r="V87" s="2161"/>
      <c r="W87" s="2162" t="str">
        <f t="shared" si="3"/>
        <v>Yes</v>
      </c>
      <c r="X87" s="2163" t="s">
        <v>93</v>
      </c>
      <c r="Y87" s="2151" t="s">
        <v>94</v>
      </c>
      <c r="Z87" s="2151"/>
      <c r="AA87" s="5775" t="s">
        <v>1121</v>
      </c>
      <c r="AB87" s="5775" t="s">
        <v>1122</v>
      </c>
      <c r="AC87" s="2924"/>
      <c r="AD87" s="2165">
        <v>45566</v>
      </c>
      <c r="AE87" s="3535" t="s">
        <v>188</v>
      </c>
      <c r="AF87" s="2167" t="s">
        <v>364</v>
      </c>
      <c r="AG87" s="2168">
        <v>43040</v>
      </c>
      <c r="AH87" s="2168">
        <v>43040</v>
      </c>
      <c r="AI87" s="2168">
        <v>43082</v>
      </c>
      <c r="AJ87" s="3011" t="s">
        <v>1123</v>
      </c>
      <c r="AK87" s="4374" t="s">
        <v>1124</v>
      </c>
      <c r="AL87" s="7117">
        <v>44136</v>
      </c>
      <c r="AM87" s="7161" t="s">
        <v>1125</v>
      </c>
      <c r="AN87" s="2168">
        <v>44136</v>
      </c>
      <c r="AO87" s="2168">
        <v>44136</v>
      </c>
      <c r="AP87" s="2168">
        <v>44256</v>
      </c>
      <c r="AQ87" s="2155" t="s">
        <v>1126</v>
      </c>
      <c r="AR87" s="2170"/>
      <c r="AS87" s="2171" t="s">
        <v>1127</v>
      </c>
      <c r="AT87" s="2154" t="s">
        <v>1128</v>
      </c>
      <c r="AU87" s="2171">
        <v>45078</v>
      </c>
      <c r="AV87" s="2171">
        <v>45229</v>
      </c>
      <c r="AW87" s="2171">
        <v>45271</v>
      </c>
      <c r="AX87" s="2154" t="s">
        <v>1126</v>
      </c>
      <c r="AY87" s="2172"/>
      <c r="AZ87" s="2171"/>
      <c r="BA87" s="2154"/>
      <c r="BB87" s="2171"/>
      <c r="BC87" s="2171"/>
      <c r="BD87" s="2171"/>
      <c r="BE87" s="2154"/>
      <c r="BF87" s="2154"/>
      <c r="BG87" s="4159">
        <v>45566</v>
      </c>
      <c r="BH87" s="2168">
        <v>45566</v>
      </c>
      <c r="BI87" s="2184">
        <v>45600</v>
      </c>
      <c r="BJ87" s="4159">
        <v>45717</v>
      </c>
      <c r="BK87" s="2168">
        <v>45717</v>
      </c>
      <c r="BL87" s="2184">
        <v>45727</v>
      </c>
      <c r="BM87" s="4159">
        <v>46054</v>
      </c>
      <c r="BN87" s="2168">
        <v>46054</v>
      </c>
      <c r="BO87" s="2184"/>
      <c r="BP87" s="6979" t="s">
        <v>1129</v>
      </c>
      <c r="BQ87" s="2301"/>
      <c r="BR87" s="7168" t="s">
        <v>1116</v>
      </c>
      <c r="BS87" s="2177">
        <v>45952</v>
      </c>
      <c r="BT87" s="2177">
        <v>45950</v>
      </c>
      <c r="BU87" s="2177">
        <v>45950</v>
      </c>
      <c r="BV87" s="2177">
        <v>45687</v>
      </c>
      <c r="BW87" s="2177">
        <v>45966</v>
      </c>
      <c r="BX87" s="2177" t="s">
        <v>674</v>
      </c>
      <c r="BY87" s="1409"/>
      <c r="BZ87" s="540" t="s">
        <v>105</v>
      </c>
      <c r="CA87" s="12"/>
      <c r="CB87" s="12"/>
      <c r="CC87" s="12"/>
      <c r="CD87" s="18" t="s">
        <v>93</v>
      </c>
    </row>
    <row r="88" spans="1:82" ht="45" customHeight="1" x14ac:dyDescent="0.2">
      <c r="A88" s="6504" t="s">
        <v>1130</v>
      </c>
      <c r="B88" s="6505"/>
      <c r="C88" s="2265" t="s">
        <v>1131</v>
      </c>
      <c r="D88" s="6506" t="s">
        <v>1132</v>
      </c>
      <c r="E88" s="6507"/>
      <c r="F88" s="2769">
        <v>2026</v>
      </c>
      <c r="G88" s="2769">
        <v>2042</v>
      </c>
      <c r="H88" s="6508" t="s">
        <v>89</v>
      </c>
      <c r="I88" s="2769" t="s">
        <v>89</v>
      </c>
      <c r="J88" s="6458">
        <v>44609</v>
      </c>
      <c r="K88" s="6458">
        <v>40669</v>
      </c>
      <c r="L88" s="6458" t="s">
        <v>90</v>
      </c>
      <c r="M88" s="6684" t="s">
        <v>515</v>
      </c>
      <c r="N88" s="6458"/>
      <c r="O88" s="6458"/>
      <c r="P88" s="6458"/>
      <c r="Q88" s="6512"/>
      <c r="R88" s="6513"/>
      <c r="S88" s="6719"/>
      <c r="T88" s="6719"/>
      <c r="U88" s="6514"/>
      <c r="V88" s="6515"/>
      <c r="W88" s="6516" t="str">
        <f t="shared" si="3"/>
        <v>Yes</v>
      </c>
      <c r="X88" s="6517" t="s">
        <v>93</v>
      </c>
      <c r="Y88" s="2265" t="s">
        <v>94</v>
      </c>
      <c r="Z88" s="2265"/>
      <c r="AA88" s="6470" t="s">
        <v>1133</v>
      </c>
      <c r="AB88" s="6470" t="s">
        <v>1134</v>
      </c>
      <c r="AC88" s="6541"/>
      <c r="AD88" s="6519">
        <v>45689</v>
      </c>
      <c r="AE88" s="6542">
        <v>45901</v>
      </c>
      <c r="AF88" s="6543" t="s">
        <v>1135</v>
      </c>
      <c r="AG88" s="6532">
        <v>45901</v>
      </c>
      <c r="AH88" s="6532"/>
      <c r="AI88" s="6532"/>
      <c r="AJ88" s="6558"/>
      <c r="AK88" s="6544"/>
      <c r="AL88" s="6559"/>
      <c r="AM88" s="6568"/>
      <c r="AN88" s="6532"/>
      <c r="AO88" s="6532"/>
      <c r="AP88" s="6532"/>
      <c r="AQ88" s="2769"/>
      <c r="AR88" s="6528"/>
      <c r="AS88" s="6529"/>
      <c r="AT88" s="6508"/>
      <c r="AU88" s="6529"/>
      <c r="AV88" s="6529"/>
      <c r="AW88" s="6529"/>
      <c r="AX88" s="6508"/>
      <c r="AY88" s="6530"/>
      <c r="AZ88" s="6529"/>
      <c r="BA88" s="6508"/>
      <c r="BB88" s="6529"/>
      <c r="BC88" s="6529"/>
      <c r="BD88" s="6529"/>
      <c r="BE88" s="6508"/>
      <c r="BF88" s="6508"/>
      <c r="BG88" s="6531">
        <v>46082</v>
      </c>
      <c r="BH88" s="6532">
        <v>46082</v>
      </c>
      <c r="BI88" s="6533"/>
      <c r="BJ88" s="6531">
        <v>46266</v>
      </c>
      <c r="BK88" s="6532">
        <v>46266</v>
      </c>
      <c r="BL88" s="6533"/>
      <c r="BM88" s="6531" t="s">
        <v>1136</v>
      </c>
      <c r="BN88" s="6532">
        <v>46569</v>
      </c>
      <c r="BO88" s="6533"/>
      <c r="BP88" s="6724" t="s">
        <v>132</v>
      </c>
      <c r="BQ88" s="6723"/>
      <c r="BR88" s="6723"/>
      <c r="BS88" s="6535">
        <v>45961</v>
      </c>
      <c r="BT88" s="6535">
        <v>45701</v>
      </c>
      <c r="BU88" s="6535">
        <v>45960</v>
      </c>
      <c r="BV88" s="6708">
        <v>45701</v>
      </c>
      <c r="BW88" s="6535">
        <v>45960</v>
      </c>
      <c r="BX88" s="6535" t="s">
        <v>1138</v>
      </c>
      <c r="BY88" s="2149"/>
      <c r="BZ88" s="2120"/>
      <c r="CA88" s="12"/>
      <c r="CB88" s="12"/>
      <c r="CC88" s="12"/>
      <c r="CD88" s="18" t="s">
        <v>93</v>
      </c>
    </row>
    <row r="89" spans="1:82" ht="39" customHeight="1" x14ac:dyDescent="0.2">
      <c r="A89" s="3686" t="s">
        <v>1139</v>
      </c>
      <c r="B89" s="3687"/>
      <c r="C89" s="3688" t="s">
        <v>1140</v>
      </c>
      <c r="D89" s="3688" t="s">
        <v>1141</v>
      </c>
      <c r="E89" s="3718" t="s">
        <v>193</v>
      </c>
      <c r="F89" s="3691"/>
      <c r="G89" s="3691"/>
      <c r="H89" s="3695" t="s">
        <v>89</v>
      </c>
      <c r="I89" s="3695" t="s">
        <v>89</v>
      </c>
      <c r="J89" s="3696">
        <v>45404</v>
      </c>
      <c r="K89" s="3694">
        <v>40812</v>
      </c>
      <c r="L89" s="3694"/>
      <c r="M89" s="3866"/>
      <c r="N89" s="3694"/>
      <c r="O89" s="3694"/>
      <c r="P89" s="3696"/>
      <c r="Q89" s="3697"/>
      <c r="R89" s="3698"/>
      <c r="S89" s="3733"/>
      <c r="T89" s="3733"/>
      <c r="U89" s="3794"/>
      <c r="V89" s="3699"/>
      <c r="W89" s="3700" t="b">
        <f t="shared" si="3"/>
        <v>0</v>
      </c>
      <c r="X89" s="3701" t="s">
        <v>228</v>
      </c>
      <c r="Y89" s="3688" t="s">
        <v>229</v>
      </c>
      <c r="Z89" s="3688"/>
      <c r="AA89" s="5776"/>
      <c r="AB89" s="5782"/>
      <c r="AC89" s="3703"/>
      <c r="AD89" s="3706"/>
      <c r="AE89" s="4145"/>
      <c r="AF89" s="3705"/>
      <c r="AG89" s="3706"/>
      <c r="AH89" s="3706"/>
      <c r="AI89" s="3706"/>
      <c r="AJ89" s="3713"/>
      <c r="AK89" s="3707"/>
      <c r="AL89" s="4098"/>
      <c r="AM89" s="3715"/>
      <c r="AN89" s="3706"/>
      <c r="AO89" s="3706"/>
      <c r="AP89" s="3706"/>
      <c r="AQ89" s="4087"/>
      <c r="AR89" s="4018"/>
      <c r="AS89" s="4022"/>
      <c r="AT89" s="3692"/>
      <c r="AU89" s="3730"/>
      <c r="AV89" s="3709"/>
      <c r="AW89" s="3709"/>
      <c r="AX89" s="3692"/>
      <c r="AY89" s="3731"/>
      <c r="AZ89" s="3730"/>
      <c r="BA89" s="3731"/>
      <c r="BB89" s="3730"/>
      <c r="BC89" s="3709"/>
      <c r="BD89" s="3709"/>
      <c r="BE89" s="3692"/>
      <c r="BF89" s="3692"/>
      <c r="BG89" s="4089"/>
      <c r="BH89" s="3706"/>
      <c r="BI89" s="3706"/>
      <c r="BJ89" s="4089"/>
      <c r="BK89" s="3706"/>
      <c r="BL89" s="3711"/>
      <c r="BM89" s="4089"/>
      <c r="BN89" s="3704"/>
      <c r="BO89" s="3711"/>
      <c r="BP89" s="4182"/>
      <c r="BQ89" s="3688" t="s">
        <v>1142</v>
      </c>
      <c r="BR89" s="3688"/>
      <c r="BS89" s="3716">
        <v>44257</v>
      </c>
      <c r="BT89" s="3716"/>
      <c r="BU89" s="3963"/>
      <c r="BV89" s="3716">
        <v>45413</v>
      </c>
      <c r="BW89" s="3963">
        <v>44516</v>
      </c>
      <c r="BX89" s="3716" t="s">
        <v>104</v>
      </c>
      <c r="BY89" s="2682"/>
      <c r="BZ89" s="2678" t="s">
        <v>1143</v>
      </c>
      <c r="CA89" s="12"/>
      <c r="CB89" s="12"/>
      <c r="CC89" s="12"/>
      <c r="CD89" s="18"/>
    </row>
    <row r="90" spans="1:82" ht="39" customHeight="1" x14ac:dyDescent="0.2">
      <c r="A90" s="3686" t="s">
        <v>1144</v>
      </c>
      <c r="B90" s="3687"/>
      <c r="C90" s="3688" t="s">
        <v>1145</v>
      </c>
      <c r="D90" s="3868" t="s">
        <v>1146</v>
      </c>
      <c r="E90" s="3690" t="s">
        <v>193</v>
      </c>
      <c r="F90" s="3691"/>
      <c r="G90" s="3691"/>
      <c r="H90" s="3692" t="s">
        <v>89</v>
      </c>
      <c r="I90" s="3693" t="s">
        <v>89</v>
      </c>
      <c r="J90" s="3694">
        <v>44533</v>
      </c>
      <c r="K90" s="3694">
        <v>39542</v>
      </c>
      <c r="L90" s="3694"/>
      <c r="M90" s="3866"/>
      <c r="N90" s="3694"/>
      <c r="O90" s="3694"/>
      <c r="P90" s="3696"/>
      <c r="Q90" s="3697"/>
      <c r="R90" s="3698"/>
      <c r="S90" s="3698"/>
      <c r="T90" s="3698"/>
      <c r="U90" s="3794"/>
      <c r="V90" s="3699"/>
      <c r="W90" s="3700" t="str">
        <f t="shared" si="3"/>
        <v>Yes</v>
      </c>
      <c r="X90" s="3701" t="s">
        <v>93</v>
      </c>
      <c r="Y90" s="3688" t="s">
        <v>94</v>
      </c>
      <c r="Z90" s="3688"/>
      <c r="AA90" s="5908" t="s">
        <v>1147</v>
      </c>
      <c r="AB90" s="5908" t="s">
        <v>1148</v>
      </c>
      <c r="AC90" s="3703"/>
      <c r="AD90" s="3704">
        <v>45689</v>
      </c>
      <c r="AE90" s="4145" t="s">
        <v>1149</v>
      </c>
      <c r="AF90" s="3705"/>
      <c r="AG90" s="3728" t="s">
        <v>1149</v>
      </c>
      <c r="AH90" s="3706"/>
      <c r="AI90" s="3706"/>
      <c r="AJ90" s="3713"/>
      <c r="AK90" s="3707"/>
      <c r="AL90" s="3909"/>
      <c r="AM90" s="3714"/>
      <c r="AN90" s="3706"/>
      <c r="AO90" s="3706"/>
      <c r="AP90" s="3706"/>
      <c r="AQ90" s="3695"/>
      <c r="AR90" s="3708"/>
      <c r="AS90" s="3709"/>
      <c r="AT90" s="3692"/>
      <c r="AU90" s="3709"/>
      <c r="AV90" s="3709"/>
      <c r="AW90" s="3709"/>
      <c r="AX90" s="3692"/>
      <c r="AY90" s="3710"/>
      <c r="AZ90" s="3709"/>
      <c r="BA90" s="3692"/>
      <c r="BB90" s="3709"/>
      <c r="BC90" s="3709"/>
      <c r="BD90" s="3709"/>
      <c r="BE90" s="3692"/>
      <c r="BF90" s="3692"/>
      <c r="BG90" s="4089" t="s">
        <v>1150</v>
      </c>
      <c r="BH90" s="3728" t="s">
        <v>1150</v>
      </c>
      <c r="BI90" s="3711"/>
      <c r="BJ90" s="4089" t="s">
        <v>1151</v>
      </c>
      <c r="BK90" s="3728" t="s">
        <v>1151</v>
      </c>
      <c r="BL90" s="3711"/>
      <c r="BM90" s="4089"/>
      <c r="BN90" s="3706"/>
      <c r="BO90" s="3711"/>
      <c r="BP90" s="4182" t="s">
        <v>1153</v>
      </c>
      <c r="BQ90" s="3712" t="s">
        <v>1154</v>
      </c>
      <c r="BR90" s="3688"/>
      <c r="BS90" s="3716">
        <v>45961</v>
      </c>
      <c r="BT90" s="3716">
        <v>45908</v>
      </c>
      <c r="BU90" s="3716"/>
      <c r="BV90" s="3976">
        <v>45908</v>
      </c>
      <c r="BW90" s="3716">
        <v>45908</v>
      </c>
      <c r="BX90" s="3716" t="s">
        <v>104</v>
      </c>
      <c r="BY90" s="1556"/>
      <c r="BZ90" s="542"/>
      <c r="CA90" s="12"/>
      <c r="CB90" s="12"/>
      <c r="CC90" s="12"/>
      <c r="CD90" s="18"/>
    </row>
    <row r="91" spans="1:82" ht="45" customHeight="1" x14ac:dyDescent="0.2">
      <c r="A91" s="1688" t="s">
        <v>1155</v>
      </c>
      <c r="B91" s="3307"/>
      <c r="C91" s="2275" t="s">
        <v>1156</v>
      </c>
      <c r="D91" s="1689" t="s">
        <v>1157</v>
      </c>
      <c r="E91" s="1690">
        <v>2086</v>
      </c>
      <c r="F91" s="1665" t="s">
        <v>1083</v>
      </c>
      <c r="G91" s="1665" t="s">
        <v>1158</v>
      </c>
      <c r="H91" s="1680" t="s">
        <v>89</v>
      </c>
      <c r="I91" s="1691" t="s">
        <v>194</v>
      </c>
      <c r="J91" s="1668">
        <v>41988</v>
      </c>
      <c r="K91" s="1668"/>
      <c r="L91" s="1668"/>
      <c r="M91" s="2006"/>
      <c r="N91" s="1668"/>
      <c r="O91" s="1668"/>
      <c r="P91" s="1667"/>
      <c r="Q91" s="1705"/>
      <c r="R91" s="1669"/>
      <c r="S91" s="1669"/>
      <c r="T91" s="1669"/>
      <c r="U91" s="3793">
        <v>43800</v>
      </c>
      <c r="V91" s="2316" t="s">
        <v>1159</v>
      </c>
      <c r="W91" s="1695" t="str">
        <f t="shared" si="3"/>
        <v>Yes</v>
      </c>
      <c r="X91" s="1672" t="s">
        <v>93</v>
      </c>
      <c r="Y91" s="1376" t="s">
        <v>94</v>
      </c>
      <c r="Z91" s="1666"/>
      <c r="AA91" s="5773" t="s">
        <v>1160</v>
      </c>
      <c r="AB91" s="5773" t="s">
        <v>1161</v>
      </c>
      <c r="AC91" s="2314" t="s">
        <v>1162</v>
      </c>
      <c r="AD91" s="1682">
        <v>43374</v>
      </c>
      <c r="AE91" s="4147">
        <v>43525</v>
      </c>
      <c r="AF91" s="1676" t="s">
        <v>1163</v>
      </c>
      <c r="AG91" s="1674">
        <v>43525</v>
      </c>
      <c r="AH91" s="1674">
        <v>43682</v>
      </c>
      <c r="AI91" s="1674">
        <v>43749</v>
      </c>
      <c r="AJ91" s="3006" t="s">
        <v>1164</v>
      </c>
      <c r="AK91" s="1677" t="s">
        <v>1165</v>
      </c>
      <c r="AL91" s="7129" t="s">
        <v>1166</v>
      </c>
      <c r="AM91" s="7149" t="s">
        <v>1167</v>
      </c>
      <c r="AN91" s="1674">
        <v>44470</v>
      </c>
      <c r="AO91" s="1674">
        <v>44480</v>
      </c>
      <c r="AP91" s="1674">
        <v>44536</v>
      </c>
      <c r="AQ91" s="1666" t="s">
        <v>1168</v>
      </c>
      <c r="AR91" s="1697"/>
      <c r="AS91" s="1679">
        <v>44713</v>
      </c>
      <c r="AT91" s="1680" t="s">
        <v>270</v>
      </c>
      <c r="AU91" s="1679">
        <v>44713</v>
      </c>
      <c r="AV91" s="1679"/>
      <c r="AW91" s="1679"/>
      <c r="AX91" s="1680"/>
      <c r="AY91" s="1698"/>
      <c r="AZ91" s="1679"/>
      <c r="BA91" s="1680"/>
      <c r="BB91" s="1679"/>
      <c r="BC91" s="1679"/>
      <c r="BD91" s="1679"/>
      <c r="BE91" s="1680"/>
      <c r="BF91" s="1680"/>
      <c r="BG91" s="4158">
        <v>44896</v>
      </c>
      <c r="BH91" s="1674">
        <v>44896</v>
      </c>
      <c r="BI91" s="1683"/>
      <c r="BJ91" s="4158">
        <v>45017</v>
      </c>
      <c r="BK91" s="1674">
        <v>45017</v>
      </c>
      <c r="BL91" s="1683"/>
      <c r="BM91" s="4158">
        <v>45352</v>
      </c>
      <c r="BN91" s="1674">
        <v>45352</v>
      </c>
      <c r="BO91" s="1683"/>
      <c r="BP91" s="4184"/>
      <c r="BQ91" s="2300"/>
      <c r="BR91" s="1376"/>
      <c r="BS91" s="1684">
        <v>44547</v>
      </c>
      <c r="BT91" s="1684">
        <v>44477</v>
      </c>
      <c r="BU91" s="1684">
        <v>44547</v>
      </c>
      <c r="BV91" s="1684">
        <v>44477</v>
      </c>
      <c r="BW91" s="1684"/>
      <c r="BX91" s="2319" t="s">
        <v>117</v>
      </c>
      <c r="BY91" s="1684"/>
      <c r="BZ91" s="1376" t="s">
        <v>1170</v>
      </c>
      <c r="CA91" s="12"/>
      <c r="CB91" s="12"/>
      <c r="CC91" s="12"/>
      <c r="CD91" s="18"/>
    </row>
    <row r="92" spans="1:82" ht="45" customHeight="1" x14ac:dyDescent="0.2">
      <c r="A92" s="6454" t="s">
        <v>1171</v>
      </c>
      <c r="B92" s="6455"/>
      <c r="C92" s="2465" t="s">
        <v>1172</v>
      </c>
      <c r="D92" s="6496" t="s">
        <v>1173</v>
      </c>
      <c r="E92" s="7119"/>
      <c r="F92" s="6457"/>
      <c r="G92" s="6456">
        <v>2040</v>
      </c>
      <c r="H92" s="6477" t="s">
        <v>89</v>
      </c>
      <c r="I92" s="6497" t="s">
        <v>89</v>
      </c>
      <c r="J92" s="6460">
        <v>42760</v>
      </c>
      <c r="K92" s="6460"/>
      <c r="L92" s="6460"/>
      <c r="M92" s="6461"/>
      <c r="N92" s="6460"/>
      <c r="O92" s="6460"/>
      <c r="P92" s="6462"/>
      <c r="Q92" s="6463"/>
      <c r="R92" s="6464"/>
      <c r="S92" s="6464"/>
      <c r="T92" s="6464"/>
      <c r="U92" s="6465">
        <v>44531</v>
      </c>
      <c r="V92" s="6536" t="s">
        <v>1174</v>
      </c>
      <c r="W92" s="6467" t="str">
        <f t="shared" si="3"/>
        <v>Yes</v>
      </c>
      <c r="X92" s="6468" t="s">
        <v>93</v>
      </c>
      <c r="Y92" s="2465" t="s">
        <v>94</v>
      </c>
      <c r="Z92" s="2465"/>
      <c r="AA92" s="6470" t="s">
        <v>1175</v>
      </c>
      <c r="AB92" s="6470" t="s">
        <v>1176</v>
      </c>
      <c r="AC92" s="6501"/>
      <c r="AD92" s="4850">
        <v>45689</v>
      </c>
      <c r="AE92" s="6472">
        <v>45992</v>
      </c>
      <c r="AF92" s="6473" t="s">
        <v>343</v>
      </c>
      <c r="AG92" s="5496">
        <v>45992</v>
      </c>
      <c r="AH92" s="5496"/>
      <c r="AI92" s="5496"/>
      <c r="AJ92" s="6474"/>
      <c r="AK92" s="6475"/>
      <c r="AL92" s="7166"/>
      <c r="AM92" s="7169"/>
      <c r="AN92" s="5496"/>
      <c r="AO92" s="5496"/>
      <c r="AP92" s="5496"/>
      <c r="AQ92" s="6456"/>
      <c r="AR92" s="6490"/>
      <c r="AS92" s="6479"/>
      <c r="AT92" s="6477"/>
      <c r="AU92" s="6479"/>
      <c r="AV92" s="6479"/>
      <c r="AW92" s="6479"/>
      <c r="AX92" s="6477"/>
      <c r="AY92" s="6492"/>
      <c r="AZ92" s="6479"/>
      <c r="BA92" s="6477"/>
      <c r="BB92" s="6479"/>
      <c r="BC92" s="6479"/>
      <c r="BD92" s="6479"/>
      <c r="BE92" s="6477"/>
      <c r="BF92" s="6477"/>
      <c r="BG92" s="6482" t="s">
        <v>274</v>
      </c>
      <c r="BH92" s="5496">
        <v>46204</v>
      </c>
      <c r="BI92" s="6483"/>
      <c r="BJ92" s="6482">
        <v>46357</v>
      </c>
      <c r="BK92" s="5496">
        <v>46357</v>
      </c>
      <c r="BL92" s="6483"/>
      <c r="BM92" s="6482" t="s">
        <v>1136</v>
      </c>
      <c r="BN92" s="5496">
        <v>46569</v>
      </c>
      <c r="BO92" s="6483"/>
      <c r="BP92" s="6484" t="s">
        <v>132</v>
      </c>
      <c r="BQ92" s="6495"/>
      <c r="BR92" s="2465"/>
      <c r="BS92" s="4142">
        <v>45960</v>
      </c>
      <c r="BT92" s="4142">
        <v>45950</v>
      </c>
      <c r="BU92" s="4142">
        <v>45960</v>
      </c>
      <c r="BV92" s="4142">
        <v>45950</v>
      </c>
      <c r="BW92" s="4142">
        <v>45950</v>
      </c>
      <c r="BX92" s="4142" t="s">
        <v>566</v>
      </c>
      <c r="BY92" s="1409"/>
      <c r="BZ92" s="540" t="s">
        <v>579</v>
      </c>
      <c r="CA92" s="12"/>
      <c r="CB92" s="12"/>
      <c r="CC92" s="12"/>
      <c r="CD92" s="18"/>
    </row>
    <row r="93" spans="1:82" ht="50.25" customHeight="1" x14ac:dyDescent="0.2">
      <c r="A93" s="6454" t="s">
        <v>1178</v>
      </c>
      <c r="B93" s="6455"/>
      <c r="C93" s="2465" t="s">
        <v>1179</v>
      </c>
      <c r="D93" s="6496" t="s">
        <v>635</v>
      </c>
      <c r="E93" s="7119">
        <v>2334</v>
      </c>
      <c r="F93" s="6456">
        <v>2017</v>
      </c>
      <c r="G93" s="6456">
        <v>2040</v>
      </c>
      <c r="H93" s="6477" t="s">
        <v>89</v>
      </c>
      <c r="I93" s="6497" t="s">
        <v>89</v>
      </c>
      <c r="J93" s="6460">
        <v>43076</v>
      </c>
      <c r="K93" s="6460"/>
      <c r="L93" s="6460" t="s">
        <v>90</v>
      </c>
      <c r="M93" s="6461" t="s">
        <v>515</v>
      </c>
      <c r="N93" s="6460"/>
      <c r="O93" s="6460"/>
      <c r="P93" s="6462"/>
      <c r="Q93" s="6463"/>
      <c r="R93" s="6464"/>
      <c r="S93" s="6464"/>
      <c r="T93" s="6464"/>
      <c r="U93" s="6758" t="s">
        <v>1180</v>
      </c>
      <c r="V93" s="6536" t="s">
        <v>1181</v>
      </c>
      <c r="W93" s="6467" t="s">
        <v>93</v>
      </c>
      <c r="X93" s="6468" t="s">
        <v>93</v>
      </c>
      <c r="Y93" s="2465" t="s">
        <v>94</v>
      </c>
      <c r="Z93" s="2465"/>
      <c r="AA93" s="6470" t="s">
        <v>1182</v>
      </c>
      <c r="AB93" s="6470" t="s">
        <v>1183</v>
      </c>
      <c r="AC93" s="6471"/>
      <c r="AD93" s="4850">
        <v>45658</v>
      </c>
      <c r="AE93" s="6472">
        <v>45352</v>
      </c>
      <c r="AF93" s="6473" t="s">
        <v>1184</v>
      </c>
      <c r="AG93" s="5496">
        <v>45352</v>
      </c>
      <c r="AH93" s="5496">
        <v>45421</v>
      </c>
      <c r="AI93" s="5496">
        <v>45463</v>
      </c>
      <c r="AJ93" s="6502" t="s">
        <v>1185</v>
      </c>
      <c r="AK93" s="6475"/>
      <c r="AL93" s="6479">
        <v>46023</v>
      </c>
      <c r="AM93" s="6473" t="s">
        <v>1186</v>
      </c>
      <c r="AN93" s="5496">
        <v>46023</v>
      </c>
      <c r="AO93" s="5496"/>
      <c r="AP93" s="5496"/>
      <c r="AQ93" s="6456"/>
      <c r="AR93" s="6490"/>
      <c r="AS93" s="6479"/>
      <c r="AT93" s="6477"/>
      <c r="AU93" s="6479"/>
      <c r="AV93" s="6479"/>
      <c r="AW93" s="6479"/>
      <c r="AX93" s="6477"/>
      <c r="AY93" s="6492"/>
      <c r="AZ93" s="6479"/>
      <c r="BA93" s="6477"/>
      <c r="BB93" s="6479"/>
      <c r="BC93" s="6479"/>
      <c r="BD93" s="6479"/>
      <c r="BE93" s="6477"/>
      <c r="BF93" s="6477"/>
      <c r="BG93" s="6482">
        <v>46235</v>
      </c>
      <c r="BH93" s="5496">
        <v>46235</v>
      </c>
      <c r="BI93" s="6483"/>
      <c r="BJ93" s="6482">
        <v>46357</v>
      </c>
      <c r="BK93" s="5496">
        <v>46357</v>
      </c>
      <c r="BL93" s="6483"/>
      <c r="BM93" s="6482">
        <v>46631</v>
      </c>
      <c r="BN93" s="5496">
        <v>46631</v>
      </c>
      <c r="BO93" s="6483"/>
      <c r="BP93" s="6494" t="s">
        <v>409</v>
      </c>
      <c r="BQ93" s="6495"/>
      <c r="BR93" s="6759"/>
      <c r="BS93" s="4142">
        <v>45960</v>
      </c>
      <c r="BT93" s="4142">
        <v>45700</v>
      </c>
      <c r="BU93" s="4142">
        <v>45960</v>
      </c>
      <c r="BV93" s="4142">
        <v>45700</v>
      </c>
      <c r="BW93" s="4142">
        <v>45960</v>
      </c>
      <c r="BX93" s="4142" t="s">
        <v>262</v>
      </c>
      <c r="BY93" s="1409"/>
      <c r="BZ93" s="540" t="s">
        <v>105</v>
      </c>
      <c r="CA93" s="12"/>
      <c r="CB93" s="12"/>
      <c r="CC93" s="12"/>
      <c r="CD93" s="18"/>
    </row>
    <row r="94" spans="1:82" ht="45" customHeight="1" x14ac:dyDescent="0.2">
      <c r="A94" s="3686" t="s">
        <v>1188</v>
      </c>
      <c r="B94" s="3687"/>
      <c r="C94" s="3688" t="s">
        <v>1189</v>
      </c>
      <c r="D94" s="3868" t="s">
        <v>121</v>
      </c>
      <c r="E94" s="3690" t="s">
        <v>226</v>
      </c>
      <c r="F94" s="3691"/>
      <c r="G94" s="3691"/>
      <c r="H94" s="3692" t="s">
        <v>89</v>
      </c>
      <c r="I94" s="3693" t="s">
        <v>89</v>
      </c>
      <c r="J94" s="3694">
        <v>44462</v>
      </c>
      <c r="K94" s="3694">
        <v>41047</v>
      </c>
      <c r="L94" s="3694"/>
      <c r="M94" s="3866"/>
      <c r="N94" s="3694"/>
      <c r="O94" s="3694"/>
      <c r="P94" s="3696"/>
      <c r="Q94" s="3697"/>
      <c r="R94" s="3698"/>
      <c r="S94" s="3698"/>
      <c r="T94" s="3698"/>
      <c r="U94" s="3794"/>
      <c r="V94" s="3699"/>
      <c r="W94" s="3700" t="b">
        <f t="shared" ref="W94:W123" si="4">IF(OR(X94="Yes", Y94="Web-page timetable", Z94="YES"), "Yes")</f>
        <v>0</v>
      </c>
      <c r="X94" s="3701" t="s">
        <v>228</v>
      </c>
      <c r="Y94" s="3688" t="s">
        <v>229</v>
      </c>
      <c r="Z94" s="4030"/>
      <c r="AA94" s="5807" t="s">
        <v>226</v>
      </c>
      <c r="AB94" s="5807" t="s">
        <v>226</v>
      </c>
      <c r="AC94" s="3703"/>
      <c r="AD94" s="3704" t="s">
        <v>1190</v>
      </c>
      <c r="AE94" s="4145"/>
      <c r="AF94" s="3705"/>
      <c r="AG94" s="3706"/>
      <c r="AH94" s="3706"/>
      <c r="AI94" s="3706"/>
      <c r="AJ94" s="3713"/>
      <c r="AK94" s="3707"/>
      <c r="AL94" s="3909"/>
      <c r="AM94" s="3714"/>
      <c r="AN94" s="3706"/>
      <c r="AO94" s="3706"/>
      <c r="AP94" s="3706"/>
      <c r="AQ94" s="3695"/>
      <c r="AR94" s="3708"/>
      <c r="AS94" s="3709"/>
      <c r="AT94" s="3692"/>
      <c r="AU94" s="3709"/>
      <c r="AV94" s="3709"/>
      <c r="AW94" s="3709"/>
      <c r="AX94" s="3692"/>
      <c r="AY94" s="3710"/>
      <c r="AZ94" s="3709"/>
      <c r="BA94" s="3692"/>
      <c r="BB94" s="3709"/>
      <c r="BC94" s="3709"/>
      <c r="BD94" s="3709"/>
      <c r="BE94" s="3692"/>
      <c r="BF94" s="3692"/>
      <c r="BG94" s="4089"/>
      <c r="BH94" s="3706"/>
      <c r="BI94" s="3711"/>
      <c r="BJ94" s="4089"/>
      <c r="BK94" s="3706"/>
      <c r="BL94" s="3711"/>
      <c r="BM94" s="4089"/>
      <c r="BN94" s="3706"/>
      <c r="BO94" s="3711"/>
      <c r="BP94" s="4182" t="s">
        <v>1192</v>
      </c>
      <c r="BQ94" s="3712" t="s">
        <v>1193</v>
      </c>
      <c r="BR94" s="3870"/>
      <c r="BS94" s="3716" t="s">
        <v>1194</v>
      </c>
      <c r="BT94" s="3716">
        <v>45014</v>
      </c>
      <c r="BU94" s="3716"/>
      <c r="BV94" s="3716"/>
      <c r="BW94" s="3716"/>
      <c r="BX94" s="3716" t="s">
        <v>104</v>
      </c>
      <c r="BY94" s="1556"/>
      <c r="BZ94" s="542"/>
      <c r="CA94" s="12"/>
      <c r="CB94" s="12"/>
      <c r="CC94" s="12"/>
      <c r="CD94" s="18" t="s">
        <v>93</v>
      </c>
    </row>
    <row r="95" spans="1:82" ht="45" customHeight="1" x14ac:dyDescent="0.2">
      <c r="A95" s="6504" t="s">
        <v>1195</v>
      </c>
      <c r="B95" s="6505"/>
      <c r="C95" s="2265" t="s">
        <v>1196</v>
      </c>
      <c r="D95" s="6506" t="s">
        <v>1197</v>
      </c>
      <c r="E95" s="6507">
        <v>2145</v>
      </c>
      <c r="F95" s="2769">
        <v>2026</v>
      </c>
      <c r="G95" s="2769">
        <v>2043</v>
      </c>
      <c r="H95" s="6508" t="s">
        <v>89</v>
      </c>
      <c r="I95" s="6509" t="s">
        <v>89</v>
      </c>
      <c r="J95" s="6459" t="s">
        <v>459</v>
      </c>
      <c r="K95" s="6459"/>
      <c r="L95" s="6459" t="s">
        <v>90</v>
      </c>
      <c r="M95" s="6540" t="s">
        <v>1198</v>
      </c>
      <c r="N95" s="6459"/>
      <c r="O95" s="6459"/>
      <c r="P95" s="6458"/>
      <c r="Q95" s="6512"/>
      <c r="R95" s="6513"/>
      <c r="S95" s="6513"/>
      <c r="T95" s="6513"/>
      <c r="U95" s="6514"/>
      <c r="V95" s="6515"/>
      <c r="W95" s="6516" t="str">
        <f t="shared" si="4"/>
        <v>Yes</v>
      </c>
      <c r="X95" s="6517" t="s">
        <v>93</v>
      </c>
      <c r="Y95" s="2265" t="s">
        <v>94</v>
      </c>
      <c r="Z95" s="2769"/>
      <c r="AA95" s="6757" t="s">
        <v>1199</v>
      </c>
      <c r="AB95" s="6470" t="s">
        <v>1200</v>
      </c>
      <c r="AC95" s="6538"/>
      <c r="AD95" s="6519">
        <v>45717</v>
      </c>
      <c r="AE95" s="6542">
        <v>44197</v>
      </c>
      <c r="AF95" s="6543" t="s">
        <v>1201</v>
      </c>
      <c r="AG95" s="6532">
        <v>44197</v>
      </c>
      <c r="AH95" s="6532">
        <v>44197</v>
      </c>
      <c r="AI95" s="6532"/>
      <c r="AJ95" s="6558"/>
      <c r="AK95" s="6544"/>
      <c r="AL95" s="6529">
        <v>45870</v>
      </c>
      <c r="AM95" s="6543" t="s">
        <v>1202</v>
      </c>
      <c r="AN95" s="6532">
        <v>45887</v>
      </c>
      <c r="AO95" s="6532">
        <v>45943</v>
      </c>
      <c r="AP95" s="6532">
        <v>45943</v>
      </c>
      <c r="AQ95" s="6476" t="s">
        <v>1203</v>
      </c>
      <c r="AR95" s="6528"/>
      <c r="AS95" s="6529"/>
      <c r="AT95" s="6508"/>
      <c r="AU95" s="6529"/>
      <c r="AV95" s="6529"/>
      <c r="AW95" s="6529"/>
      <c r="AX95" s="6508"/>
      <c r="AY95" s="6530"/>
      <c r="AZ95" s="6529"/>
      <c r="BA95" s="6508"/>
      <c r="BB95" s="6529"/>
      <c r="BC95" s="6529"/>
      <c r="BD95" s="6529"/>
      <c r="BE95" s="6508"/>
      <c r="BF95" s="6508"/>
      <c r="BG95" s="6531">
        <v>46235</v>
      </c>
      <c r="BH95" s="6532">
        <v>46235</v>
      </c>
      <c r="BI95" s="6533"/>
      <c r="BJ95" s="6531">
        <v>46357</v>
      </c>
      <c r="BK95" s="6532">
        <v>46357</v>
      </c>
      <c r="BL95" s="6533"/>
      <c r="BM95" s="6531" t="s">
        <v>276</v>
      </c>
      <c r="BN95" s="6532">
        <v>46753</v>
      </c>
      <c r="BO95" s="6533"/>
      <c r="BP95" s="6494" t="s">
        <v>355</v>
      </c>
      <c r="BQ95" s="6561"/>
      <c r="BR95" s="2265"/>
      <c r="BS95" s="6535">
        <v>45932</v>
      </c>
      <c r="BT95" s="6535">
        <v>45716</v>
      </c>
      <c r="BU95" s="6535">
        <v>45681</v>
      </c>
      <c r="BV95" s="6535">
        <v>45932</v>
      </c>
      <c r="BW95" s="6535">
        <v>45932</v>
      </c>
      <c r="BX95" s="6535" t="s">
        <v>178</v>
      </c>
      <c r="BY95" s="1409"/>
      <c r="BZ95" s="540" t="s">
        <v>105</v>
      </c>
      <c r="CA95" s="12"/>
      <c r="CB95" s="12"/>
      <c r="CC95" s="12"/>
      <c r="CD95" s="18"/>
    </row>
    <row r="96" spans="1:82" ht="45" customHeight="1" x14ac:dyDescent="0.2">
      <c r="A96" s="2121" t="s">
        <v>1205</v>
      </c>
      <c r="B96" s="3308"/>
      <c r="C96" s="2120" t="s">
        <v>1206</v>
      </c>
      <c r="D96" s="2122" t="s">
        <v>635</v>
      </c>
      <c r="E96" s="3134">
        <v>2117</v>
      </c>
      <c r="F96" s="2124" t="s">
        <v>337</v>
      </c>
      <c r="G96" s="2124" t="s">
        <v>266</v>
      </c>
      <c r="H96" s="2125" t="s">
        <v>89</v>
      </c>
      <c r="I96" s="2141" t="s">
        <v>89</v>
      </c>
      <c r="J96" s="2129">
        <v>45581</v>
      </c>
      <c r="K96" s="2129">
        <v>40233</v>
      </c>
      <c r="L96" s="2129" t="s">
        <v>90</v>
      </c>
      <c r="M96" s="2302" t="s">
        <v>169</v>
      </c>
      <c r="N96" s="2129"/>
      <c r="O96" s="2129"/>
      <c r="P96" s="2129">
        <v>44855</v>
      </c>
      <c r="Q96" s="2130">
        <v>45016</v>
      </c>
      <c r="R96" s="2131">
        <v>45555</v>
      </c>
      <c r="S96" s="2131"/>
      <c r="T96" s="2131"/>
      <c r="U96" s="3796"/>
      <c r="V96" s="2133"/>
      <c r="W96" s="2134" t="b">
        <f t="shared" si="4"/>
        <v>0</v>
      </c>
      <c r="X96" s="2135" t="s">
        <v>111</v>
      </c>
      <c r="Y96" s="2120" t="s">
        <v>94</v>
      </c>
      <c r="Z96" s="3004"/>
      <c r="AA96" s="5784" t="s">
        <v>1207</v>
      </c>
      <c r="AB96" s="5784" t="s">
        <v>1208</v>
      </c>
      <c r="AC96" s="2922"/>
      <c r="AD96" s="2137">
        <v>45689</v>
      </c>
      <c r="AE96" s="2485">
        <v>44197</v>
      </c>
      <c r="AF96" s="2139"/>
      <c r="AG96" s="2140">
        <v>44197</v>
      </c>
      <c r="AH96" s="2140">
        <v>44216</v>
      </c>
      <c r="AI96" s="2140">
        <v>44272</v>
      </c>
      <c r="AJ96" s="3016" t="s">
        <v>1209</v>
      </c>
      <c r="AK96" s="2142"/>
      <c r="AL96" s="4148"/>
      <c r="AM96" s="2143"/>
      <c r="AN96" s="2140"/>
      <c r="AO96" s="2140"/>
      <c r="AP96" s="2140"/>
      <c r="AQ96" s="2141"/>
      <c r="AR96" s="2144"/>
      <c r="AS96" s="2145"/>
      <c r="AT96" s="3204"/>
      <c r="AU96" s="2145"/>
      <c r="AV96" s="2145"/>
      <c r="AW96" s="2145"/>
      <c r="AX96" s="2125"/>
      <c r="AY96" s="2146"/>
      <c r="AZ96" s="2145"/>
      <c r="BA96" s="2125"/>
      <c r="BB96" s="2145"/>
      <c r="BC96" s="2145"/>
      <c r="BD96" s="2145"/>
      <c r="BE96" s="2125"/>
      <c r="BF96" s="2125"/>
      <c r="BG96" s="4161">
        <v>44835</v>
      </c>
      <c r="BH96" s="2140">
        <v>44835</v>
      </c>
      <c r="BI96" s="2148">
        <v>44855</v>
      </c>
      <c r="BJ96" s="4161" t="s">
        <v>1210</v>
      </c>
      <c r="BK96" s="2140">
        <v>44986</v>
      </c>
      <c r="BL96" s="2148">
        <v>45016</v>
      </c>
      <c r="BM96" s="4167">
        <v>2024</v>
      </c>
      <c r="BN96" s="3273" t="s">
        <v>1211</v>
      </c>
      <c r="BO96" s="2148">
        <v>45581</v>
      </c>
      <c r="BP96" s="4185" t="s">
        <v>132</v>
      </c>
      <c r="BQ96" s="2120" t="s">
        <v>1213</v>
      </c>
      <c r="BR96" s="2120"/>
      <c r="BS96" s="2149">
        <v>45961</v>
      </c>
      <c r="BT96" s="2149">
        <v>45937</v>
      </c>
      <c r="BU96" s="2149">
        <v>45937</v>
      </c>
      <c r="BV96" s="2149">
        <v>44860</v>
      </c>
      <c r="BW96" s="2149">
        <v>45937</v>
      </c>
      <c r="BX96" s="2149" t="s">
        <v>1214</v>
      </c>
      <c r="BY96" s="2623"/>
      <c r="BZ96" s="2186" t="s">
        <v>1215</v>
      </c>
      <c r="CA96" s="12"/>
      <c r="CB96" s="12"/>
      <c r="CC96" s="12"/>
      <c r="CD96" s="18"/>
    </row>
    <row r="97" spans="1:82" ht="45" customHeight="1" x14ac:dyDescent="0.2">
      <c r="A97" s="1688"/>
      <c r="B97" s="3307" t="s">
        <v>1216</v>
      </c>
      <c r="C97" s="1703" t="s">
        <v>1217</v>
      </c>
      <c r="D97" s="1376" t="s">
        <v>1218</v>
      </c>
      <c r="E97" s="1704">
        <v>2044</v>
      </c>
      <c r="F97" s="1665" t="s">
        <v>337</v>
      </c>
      <c r="G97" s="1665" t="s">
        <v>931</v>
      </c>
      <c r="H97" s="1666" t="s">
        <v>89</v>
      </c>
      <c r="I97" s="1666" t="s">
        <v>194</v>
      </c>
      <c r="J97" s="1667">
        <v>40577</v>
      </c>
      <c r="K97" s="1667"/>
      <c r="L97" s="1668" t="s">
        <v>90</v>
      </c>
      <c r="M97" s="2006"/>
      <c r="N97" s="1668" t="s">
        <v>583</v>
      </c>
      <c r="O97" s="1668"/>
      <c r="P97" s="1667"/>
      <c r="Q97" s="1705"/>
      <c r="R97" s="1669"/>
      <c r="S97" s="1706"/>
      <c r="T97" s="1706"/>
      <c r="U97" s="3793"/>
      <c r="V97" s="1671"/>
      <c r="W97" s="1695" t="str">
        <f t="shared" si="4"/>
        <v>Yes</v>
      </c>
      <c r="X97" s="1672" t="s">
        <v>93</v>
      </c>
      <c r="Y97" s="1376" t="s">
        <v>267</v>
      </c>
      <c r="Z97" s="1376"/>
      <c r="AA97" s="5772" t="s">
        <v>1219</v>
      </c>
      <c r="AB97" s="5773" t="s">
        <v>1219</v>
      </c>
      <c r="AC97" s="2314"/>
      <c r="AD97" s="1674">
        <v>44682</v>
      </c>
      <c r="AE97" s="4147" t="s">
        <v>1220</v>
      </c>
      <c r="AF97" s="1676" t="s">
        <v>364</v>
      </c>
      <c r="AG97" s="1674">
        <v>42917</v>
      </c>
      <c r="AH97" s="1674">
        <v>42917</v>
      </c>
      <c r="AI97" s="1674">
        <v>42979</v>
      </c>
      <c r="AJ97" s="3006" t="s">
        <v>1221</v>
      </c>
      <c r="AK97" s="5225" t="s">
        <v>1222</v>
      </c>
      <c r="AL97" s="7148" t="s">
        <v>1223</v>
      </c>
      <c r="AM97" s="7149" t="s">
        <v>1224</v>
      </c>
      <c r="AN97" s="1674">
        <v>44409</v>
      </c>
      <c r="AO97" s="1674">
        <v>44424</v>
      </c>
      <c r="AP97" s="1674">
        <v>44480</v>
      </c>
      <c r="AQ97" s="1666" t="s">
        <v>1225</v>
      </c>
      <c r="AR97" s="1697"/>
      <c r="AS97" s="1679" t="s">
        <v>1226</v>
      </c>
      <c r="AT97" s="1707" t="s">
        <v>1227</v>
      </c>
      <c r="AU97" s="1678">
        <v>44743</v>
      </c>
      <c r="AV97" s="1679"/>
      <c r="AW97" s="1679"/>
      <c r="AX97" s="1680"/>
      <c r="AY97" s="1698"/>
      <c r="AZ97" s="1679"/>
      <c r="BA97" s="1680"/>
      <c r="BB97" s="1678"/>
      <c r="BC97" s="1679"/>
      <c r="BD97" s="1679"/>
      <c r="BE97" s="1680"/>
      <c r="BF97" s="1680"/>
      <c r="BG97" s="4158" t="s">
        <v>1228</v>
      </c>
      <c r="BH97" s="1674">
        <v>44835</v>
      </c>
      <c r="BI97" s="1674"/>
      <c r="BJ97" s="4158" t="s">
        <v>1229</v>
      </c>
      <c r="BK97" s="1674">
        <v>44986</v>
      </c>
      <c r="BL97" s="1683"/>
      <c r="BM97" s="4158" t="s">
        <v>1230</v>
      </c>
      <c r="BN97" s="1682">
        <v>45352</v>
      </c>
      <c r="BO97" s="1683"/>
      <c r="BP97" s="4184"/>
      <c r="BQ97" s="1376"/>
      <c r="BR97" s="1376" t="s">
        <v>1232</v>
      </c>
      <c r="BS97" s="1684">
        <v>44672</v>
      </c>
      <c r="BT97" s="1684">
        <v>44713</v>
      </c>
      <c r="BU97" s="1684">
        <v>44758</v>
      </c>
      <c r="BV97" s="1684">
        <v>44713</v>
      </c>
      <c r="BW97" s="1684">
        <v>44741</v>
      </c>
      <c r="BX97" s="2387" t="s">
        <v>1233</v>
      </c>
      <c r="BY97" s="1699"/>
      <c r="BZ97" s="1376" t="s">
        <v>1234</v>
      </c>
      <c r="CA97" s="12"/>
      <c r="CB97" s="12"/>
      <c r="CC97" s="12"/>
      <c r="CD97" s="18"/>
    </row>
    <row r="98" spans="1:82" ht="45" customHeight="1" x14ac:dyDescent="0.2">
      <c r="A98" s="2150" t="s">
        <v>1235</v>
      </c>
      <c r="B98" s="3306"/>
      <c r="C98" s="2186" t="s">
        <v>1217</v>
      </c>
      <c r="D98" s="2152" t="s">
        <v>1236</v>
      </c>
      <c r="E98" s="7162">
        <v>2417</v>
      </c>
      <c r="F98" s="2155">
        <v>2023</v>
      </c>
      <c r="G98" s="2155">
        <v>2041</v>
      </c>
      <c r="H98" s="2167" t="s">
        <v>89</v>
      </c>
      <c r="I98" s="2181" t="s">
        <v>89</v>
      </c>
      <c r="J98" s="2157">
        <v>40577</v>
      </c>
      <c r="K98" s="2157"/>
      <c r="L98" s="3970" t="s">
        <v>90</v>
      </c>
      <c r="M98" s="3969" t="s">
        <v>1237</v>
      </c>
      <c r="N98" s="3970"/>
      <c r="O98" s="3970"/>
      <c r="P98" s="2156">
        <v>45583</v>
      </c>
      <c r="Q98" s="3597">
        <v>45702</v>
      </c>
      <c r="R98" s="2159"/>
      <c r="S98" s="2191"/>
      <c r="T98" s="2191"/>
      <c r="U98" s="3799"/>
      <c r="V98" s="3541"/>
      <c r="W98" s="2162" t="str">
        <f t="shared" si="4"/>
        <v>Yes</v>
      </c>
      <c r="X98" s="2163" t="s">
        <v>93</v>
      </c>
      <c r="Y98" s="2151" t="s">
        <v>94</v>
      </c>
      <c r="Z98" s="2151"/>
      <c r="AA98" s="5775" t="s">
        <v>1238</v>
      </c>
      <c r="AB98" s="5775" t="s">
        <v>1239</v>
      </c>
      <c r="AC98" s="3598"/>
      <c r="AD98" s="2165">
        <v>45597</v>
      </c>
      <c r="AE98" s="3535" t="s">
        <v>1240</v>
      </c>
      <c r="AF98" s="2167" t="s">
        <v>1241</v>
      </c>
      <c r="AG98" s="2168" t="s">
        <v>1242</v>
      </c>
      <c r="AH98" s="2168">
        <v>45240</v>
      </c>
      <c r="AI98" s="2168">
        <v>45282</v>
      </c>
      <c r="AJ98" s="2200" t="s">
        <v>1243</v>
      </c>
      <c r="AK98" s="3542"/>
      <c r="AL98" s="2171"/>
      <c r="AM98" s="2167"/>
      <c r="AN98" s="2168"/>
      <c r="AO98" s="2168"/>
      <c r="AP98" s="2168"/>
      <c r="AQ98" s="2155"/>
      <c r="AR98" s="2170"/>
      <c r="AS98" s="2171"/>
      <c r="AT98" s="2154"/>
      <c r="AU98" s="2171"/>
      <c r="AV98" s="2171"/>
      <c r="AW98" s="2171"/>
      <c r="AX98" s="2154"/>
      <c r="AY98" s="2172"/>
      <c r="AZ98" s="2171"/>
      <c r="BA98" s="2154"/>
      <c r="BB98" s="2171"/>
      <c r="BC98" s="2171"/>
      <c r="BD98" s="2171"/>
      <c r="BE98" s="2157"/>
      <c r="BF98" s="2157"/>
      <c r="BG98" s="4159" t="s">
        <v>1244</v>
      </c>
      <c r="BH98" s="2168">
        <v>45566</v>
      </c>
      <c r="BI98" s="2184">
        <v>45583</v>
      </c>
      <c r="BJ98" s="4159">
        <v>45689</v>
      </c>
      <c r="BK98" s="2168">
        <v>45689</v>
      </c>
      <c r="BL98" s="2184">
        <v>45702</v>
      </c>
      <c r="BM98" s="4168" t="s">
        <v>1245</v>
      </c>
      <c r="BN98" s="2189">
        <v>46113</v>
      </c>
      <c r="BO98" s="2184"/>
      <c r="BP98" s="2198" t="s">
        <v>1246</v>
      </c>
      <c r="BQ98" s="2301" t="s">
        <v>1247</v>
      </c>
      <c r="BR98" s="2301"/>
      <c r="BS98" s="2177">
        <v>45952</v>
      </c>
      <c r="BT98" s="2177">
        <v>45632</v>
      </c>
      <c r="BU98" s="2177">
        <v>45929</v>
      </c>
      <c r="BV98" s="3345">
        <v>45687</v>
      </c>
      <c r="BW98" s="2177">
        <v>46031</v>
      </c>
      <c r="BX98" s="2177" t="s">
        <v>674</v>
      </c>
      <c r="BY98" s="1409"/>
      <c r="BZ98" s="1178"/>
      <c r="CA98" s="1176"/>
      <c r="CB98" s="1176"/>
      <c r="CC98" s="1176"/>
      <c r="CD98" s="1175"/>
    </row>
    <row r="99" spans="1:82" ht="45" customHeight="1" x14ac:dyDescent="0.2">
      <c r="A99" s="3686" t="s">
        <v>1248</v>
      </c>
      <c r="B99" s="3687"/>
      <c r="C99" s="3688" t="s">
        <v>1249</v>
      </c>
      <c r="D99" s="3689" t="s">
        <v>121</v>
      </c>
      <c r="E99" s="3690" t="s">
        <v>226</v>
      </c>
      <c r="F99" s="3691"/>
      <c r="G99" s="3691"/>
      <c r="H99" s="3692" t="s">
        <v>89</v>
      </c>
      <c r="I99" s="3693" t="s">
        <v>89</v>
      </c>
      <c r="J99" s="3694">
        <v>44125</v>
      </c>
      <c r="K99" s="3694" t="s">
        <v>1250</v>
      </c>
      <c r="L99" s="1389"/>
      <c r="M99" s="2002"/>
      <c r="N99" s="1389"/>
      <c r="O99" s="3694"/>
      <c r="P99" s="3696"/>
      <c r="Q99" s="3697"/>
      <c r="R99" s="3698"/>
      <c r="S99" s="3698"/>
      <c r="T99" s="3698"/>
      <c r="U99" s="3794"/>
      <c r="V99" s="3699"/>
      <c r="W99" s="3700" t="str">
        <f t="shared" si="4"/>
        <v>Yes</v>
      </c>
      <c r="X99" s="4099" t="s">
        <v>93</v>
      </c>
      <c r="Y99" s="3688" t="s">
        <v>94</v>
      </c>
      <c r="Z99" s="3725"/>
      <c r="AA99" s="5777" t="s">
        <v>1251</v>
      </c>
      <c r="AB99" s="5777" t="s">
        <v>1252</v>
      </c>
      <c r="AC99" s="3703"/>
      <c r="AD99" s="3704">
        <v>45717</v>
      </c>
      <c r="AE99" s="4145" t="s">
        <v>1253</v>
      </c>
      <c r="AF99" s="3705" t="s">
        <v>1254</v>
      </c>
      <c r="AG99" s="3706">
        <v>46082</v>
      </c>
      <c r="AH99" s="3706"/>
      <c r="AI99" s="3706"/>
      <c r="AJ99" s="3713"/>
      <c r="AK99" s="3707"/>
      <c r="AL99" s="3709"/>
      <c r="AM99" s="3705"/>
      <c r="AN99" s="3706"/>
      <c r="AO99" s="3706"/>
      <c r="AP99" s="3706"/>
      <c r="AQ99" s="3695"/>
      <c r="AR99" s="3708"/>
      <c r="AS99" s="3709"/>
      <c r="AT99" s="3692"/>
      <c r="AU99" s="3709"/>
      <c r="AV99" s="3709"/>
      <c r="AW99" s="3709"/>
      <c r="AX99" s="3692"/>
      <c r="AY99" s="3710"/>
      <c r="AZ99" s="3709"/>
      <c r="BA99" s="3692"/>
      <c r="BB99" s="3709"/>
      <c r="BC99" s="3709"/>
      <c r="BD99" s="3709"/>
      <c r="BE99" s="3692"/>
      <c r="BF99" s="3692"/>
      <c r="BG99" s="4089" t="s">
        <v>1255</v>
      </c>
      <c r="BH99" s="3706">
        <v>46327</v>
      </c>
      <c r="BI99" s="3711"/>
      <c r="BJ99" s="4089" t="s">
        <v>604</v>
      </c>
      <c r="BK99" s="3706">
        <v>46569</v>
      </c>
      <c r="BL99" s="3711"/>
      <c r="BM99" s="4089">
        <v>46844</v>
      </c>
      <c r="BN99" s="3706">
        <v>46844</v>
      </c>
      <c r="BO99" s="3711"/>
      <c r="BP99" s="4182" t="s">
        <v>355</v>
      </c>
      <c r="BQ99" s="3712"/>
      <c r="BR99" s="541"/>
      <c r="BS99" s="3716">
        <v>45320</v>
      </c>
      <c r="BT99" s="3716">
        <v>45937</v>
      </c>
      <c r="BU99" s="3716"/>
      <c r="BV99" s="3716">
        <v>45937</v>
      </c>
      <c r="BW99" s="3716">
        <v>45937</v>
      </c>
      <c r="BX99" s="3716" t="s">
        <v>104</v>
      </c>
      <c r="BY99" s="1409"/>
      <c r="BZ99" s="542"/>
      <c r="CA99" s="12"/>
      <c r="CB99" s="12"/>
      <c r="CC99" s="12"/>
      <c r="CD99" s="18" t="s">
        <v>93</v>
      </c>
    </row>
    <row r="100" spans="1:82" ht="45" customHeight="1" x14ac:dyDescent="0.2">
      <c r="A100" s="2150" t="s">
        <v>1257</v>
      </c>
      <c r="B100" s="3306"/>
      <c r="C100" s="2151" t="s">
        <v>1258</v>
      </c>
      <c r="D100" s="2152" t="s">
        <v>205</v>
      </c>
      <c r="E100" s="7116">
        <v>2296</v>
      </c>
      <c r="F100" s="2153" t="s">
        <v>1211</v>
      </c>
      <c r="G100" s="2153" t="s">
        <v>931</v>
      </c>
      <c r="H100" s="2154" t="s">
        <v>89</v>
      </c>
      <c r="I100" s="2181" t="s">
        <v>89</v>
      </c>
      <c r="J100" s="2157">
        <v>41002</v>
      </c>
      <c r="K100" s="2157"/>
      <c r="L100" s="2157"/>
      <c r="M100" s="2182"/>
      <c r="N100" s="2157"/>
      <c r="O100" s="2157"/>
      <c r="P100" s="2183">
        <v>45350</v>
      </c>
      <c r="Q100" s="2158">
        <v>45614</v>
      </c>
      <c r="R100" s="2159"/>
      <c r="S100" s="2159"/>
      <c r="T100" s="2159"/>
      <c r="U100" s="3799"/>
      <c r="V100" s="2161"/>
      <c r="W100" s="2162" t="str">
        <f t="shared" si="4"/>
        <v>Yes</v>
      </c>
      <c r="X100" s="2163" t="s">
        <v>93</v>
      </c>
      <c r="Y100" s="2151" t="s">
        <v>94</v>
      </c>
      <c r="Z100" s="2151"/>
      <c r="AA100" s="5775" t="s">
        <v>1259</v>
      </c>
      <c r="AB100" s="5775" t="s">
        <v>1260</v>
      </c>
      <c r="AC100" s="2925"/>
      <c r="AD100" s="2165">
        <v>45108</v>
      </c>
      <c r="AE100" s="3535">
        <v>44866</v>
      </c>
      <c r="AF100" s="2167" t="s">
        <v>1261</v>
      </c>
      <c r="AG100" s="2168">
        <v>44866</v>
      </c>
      <c r="AH100" s="2168">
        <v>44895</v>
      </c>
      <c r="AI100" s="2168">
        <v>44965</v>
      </c>
      <c r="AJ100" s="3011" t="s">
        <v>1262</v>
      </c>
      <c r="AK100" s="2169"/>
      <c r="AL100" s="7117" t="s">
        <v>1263</v>
      </c>
      <c r="AM100" s="7161" t="s">
        <v>1264</v>
      </c>
      <c r="AN100" s="2168">
        <v>45108</v>
      </c>
      <c r="AO100" s="2168">
        <v>45112</v>
      </c>
      <c r="AP100" s="2168">
        <v>45154</v>
      </c>
      <c r="AQ100" s="2155" t="s">
        <v>1262</v>
      </c>
      <c r="AR100" s="2170"/>
      <c r="AS100" s="2171"/>
      <c r="AT100" s="2154"/>
      <c r="AU100" s="2171"/>
      <c r="AV100" s="2171"/>
      <c r="AW100" s="2171"/>
      <c r="AX100" s="2154"/>
      <c r="AY100" s="2172"/>
      <c r="AZ100" s="2171"/>
      <c r="BA100" s="2154"/>
      <c r="BB100" s="2171"/>
      <c r="BC100" s="2171"/>
      <c r="BD100" s="2171"/>
      <c r="BE100" s="2154"/>
      <c r="BF100" s="2154"/>
      <c r="BG100" s="4159">
        <v>45323</v>
      </c>
      <c r="BH100" s="2168">
        <v>45292</v>
      </c>
      <c r="BI100" s="6048">
        <v>45350</v>
      </c>
      <c r="BJ100" s="4159">
        <v>45444</v>
      </c>
      <c r="BK100" s="2168">
        <v>45444</v>
      </c>
      <c r="BL100" s="2184">
        <v>45614</v>
      </c>
      <c r="BM100" s="4159" t="s">
        <v>1265</v>
      </c>
      <c r="BN100" s="2168">
        <v>45658</v>
      </c>
      <c r="BO100" s="2184"/>
      <c r="BP100" s="2990" t="s">
        <v>1267</v>
      </c>
      <c r="BQ100" s="2301" t="s">
        <v>1268</v>
      </c>
      <c r="BR100" s="2151"/>
      <c r="BS100" s="2177">
        <v>45950</v>
      </c>
      <c r="BT100" s="2177">
        <v>45345</v>
      </c>
      <c r="BU100" s="2177">
        <v>45170</v>
      </c>
      <c r="BV100" s="2177">
        <v>45440</v>
      </c>
      <c r="BW100" s="2177">
        <v>45440</v>
      </c>
      <c r="BX100" s="2177" t="s">
        <v>756</v>
      </c>
      <c r="BY100" s="2540"/>
      <c r="BZ100" s="2513" t="s">
        <v>1269</v>
      </c>
      <c r="CA100" s="12"/>
      <c r="CB100" s="12"/>
      <c r="CC100" s="12"/>
      <c r="CD100" s="18"/>
    </row>
    <row r="101" spans="1:82" ht="45" customHeight="1" x14ac:dyDescent="0.2">
      <c r="A101" s="6504" t="s">
        <v>1270</v>
      </c>
      <c r="B101" s="6505"/>
      <c r="C101" s="2265" t="s">
        <v>1271</v>
      </c>
      <c r="D101" s="2265" t="s">
        <v>1272</v>
      </c>
      <c r="E101" s="6564"/>
      <c r="F101" s="6556"/>
      <c r="G101" s="6556"/>
      <c r="H101" s="2769" t="s">
        <v>89</v>
      </c>
      <c r="I101" s="2769" t="s">
        <v>89</v>
      </c>
      <c r="J101" s="6458">
        <v>45218</v>
      </c>
      <c r="K101" s="6459">
        <v>42115</v>
      </c>
      <c r="L101" s="6459"/>
      <c r="M101" s="6540"/>
      <c r="N101" s="6459"/>
      <c r="O101" s="6459"/>
      <c r="P101" s="6458"/>
      <c r="Q101" s="6512"/>
      <c r="R101" s="6513"/>
      <c r="S101" s="6513"/>
      <c r="T101" s="6513"/>
      <c r="U101" s="6514"/>
      <c r="V101" s="6883"/>
      <c r="W101" s="6516" t="str">
        <f t="shared" si="4"/>
        <v>Yes</v>
      </c>
      <c r="X101" s="6517" t="s">
        <v>93</v>
      </c>
      <c r="Y101" s="2265" t="s">
        <v>94</v>
      </c>
      <c r="Z101" s="2265"/>
      <c r="AA101" s="6470"/>
      <c r="AB101" s="6470" t="s">
        <v>1273</v>
      </c>
      <c r="AC101" s="6541"/>
      <c r="AD101" s="6532">
        <v>45566</v>
      </c>
      <c r="AE101" s="6520" t="s">
        <v>1274</v>
      </c>
      <c r="AF101" s="6521" t="s">
        <v>1275</v>
      </c>
      <c r="AG101" s="6522">
        <v>45839</v>
      </c>
      <c r="AH101" s="6522"/>
      <c r="AI101" s="6522"/>
      <c r="AJ101" s="6523"/>
      <c r="AK101" s="6524"/>
      <c r="AL101" s="6522" t="s">
        <v>1276</v>
      </c>
      <c r="AM101" s="6521" t="s">
        <v>1277</v>
      </c>
      <c r="AN101" s="6522">
        <v>46054</v>
      </c>
      <c r="AO101" s="6522"/>
      <c r="AP101" s="6522"/>
      <c r="AQ101" s="6527"/>
      <c r="AR101" s="6919"/>
      <c r="AS101" s="6751"/>
      <c r="AT101" s="6752"/>
      <c r="AU101" s="6753"/>
      <c r="AV101" s="6751"/>
      <c r="AW101" s="6751"/>
      <c r="AX101" s="6752"/>
      <c r="AY101" s="6930"/>
      <c r="AZ101" s="6751"/>
      <c r="BA101" s="6754"/>
      <c r="BB101" s="6753"/>
      <c r="BC101" s="6751"/>
      <c r="BD101" s="6751"/>
      <c r="BE101" s="6752"/>
      <c r="BF101" s="6752"/>
      <c r="BG101" s="6755" t="s">
        <v>1278</v>
      </c>
      <c r="BH101" s="6522">
        <v>46235</v>
      </c>
      <c r="BI101" s="6522"/>
      <c r="BJ101" s="6755" t="s">
        <v>1279</v>
      </c>
      <c r="BK101" s="6522">
        <v>46327</v>
      </c>
      <c r="BL101" s="6756"/>
      <c r="BM101" s="6755" t="s">
        <v>1280</v>
      </c>
      <c r="BN101" s="6522">
        <v>46631</v>
      </c>
      <c r="BO101" s="6756"/>
      <c r="BP101" s="6494" t="s">
        <v>1282</v>
      </c>
      <c r="BQ101" s="6561"/>
      <c r="BR101" s="2265"/>
      <c r="BS101" s="6535">
        <v>45952</v>
      </c>
      <c r="BT101" s="6535">
        <v>45678</v>
      </c>
      <c r="BU101" s="6535"/>
      <c r="BV101" s="6535">
        <v>45678</v>
      </c>
      <c r="BW101" s="6535"/>
      <c r="BX101" s="6535" t="s">
        <v>1283</v>
      </c>
      <c r="BY101" s="2149"/>
      <c r="BZ101" s="2120" t="s">
        <v>1284</v>
      </c>
      <c r="CA101" s="12"/>
      <c r="CB101" s="12"/>
      <c r="CC101" s="12"/>
      <c r="CD101" s="18"/>
    </row>
    <row r="102" spans="1:82" ht="45" customHeight="1" x14ac:dyDescent="0.2">
      <c r="A102" s="2512" t="s">
        <v>1285</v>
      </c>
      <c r="B102" s="3309"/>
      <c r="C102" s="2513" t="s">
        <v>1286</v>
      </c>
      <c r="D102" s="2514" t="s">
        <v>1287</v>
      </c>
      <c r="E102" s="7137">
        <v>2164</v>
      </c>
      <c r="F102" s="2532">
        <v>2020</v>
      </c>
      <c r="G102" s="2532">
        <v>2042</v>
      </c>
      <c r="H102" s="2530" t="s">
        <v>89</v>
      </c>
      <c r="I102" s="2517" t="s">
        <v>89</v>
      </c>
      <c r="J102" s="2518">
        <v>42397</v>
      </c>
      <c r="K102" s="2518"/>
      <c r="L102" s="2518" t="s">
        <v>90</v>
      </c>
      <c r="M102" s="2519" t="s">
        <v>1288</v>
      </c>
      <c r="N102" s="2518"/>
      <c r="O102" s="2518"/>
      <c r="P102" s="2520">
        <v>45701</v>
      </c>
      <c r="Q102" s="2521"/>
      <c r="R102" s="2522"/>
      <c r="S102" s="2522"/>
      <c r="T102" s="2522"/>
      <c r="U102" s="3803"/>
      <c r="V102" s="2524"/>
      <c r="W102" s="2525" t="str">
        <f t="shared" si="4"/>
        <v>Yes</v>
      </c>
      <c r="X102" s="2526" t="s">
        <v>93</v>
      </c>
      <c r="Y102" s="2513" t="s">
        <v>94</v>
      </c>
      <c r="Z102" s="3210" t="s">
        <v>90</v>
      </c>
      <c r="AA102" s="5794" t="s">
        <v>1289</v>
      </c>
      <c r="AB102" s="5147" t="s">
        <v>1290</v>
      </c>
      <c r="AC102" s="2976"/>
      <c r="AD102" s="2528">
        <v>45931</v>
      </c>
      <c r="AE102" s="3920">
        <v>44197</v>
      </c>
      <c r="AF102" s="2530" t="s">
        <v>142</v>
      </c>
      <c r="AG102" s="2531">
        <v>44197</v>
      </c>
      <c r="AH102" s="2531">
        <v>44197</v>
      </c>
      <c r="AI102" s="2531">
        <v>44270</v>
      </c>
      <c r="AJ102" s="3009" t="s">
        <v>1291</v>
      </c>
      <c r="AK102" s="2533"/>
      <c r="AL102" s="2535" t="s">
        <v>663</v>
      </c>
      <c r="AM102" s="2530" t="s">
        <v>270</v>
      </c>
      <c r="AN102" s="2531">
        <v>44835</v>
      </c>
      <c r="AO102" s="2531">
        <v>44872</v>
      </c>
      <c r="AP102" s="2531">
        <v>44941</v>
      </c>
      <c r="AQ102" s="2532" t="s">
        <v>1292</v>
      </c>
      <c r="AR102" s="2534"/>
      <c r="AS102" s="2535" t="s">
        <v>1293</v>
      </c>
      <c r="AT102" s="2516" t="s">
        <v>1294</v>
      </c>
      <c r="AU102" s="2535">
        <v>45352</v>
      </c>
      <c r="AV102" s="2535">
        <v>45428</v>
      </c>
      <c r="AW102" s="2535">
        <v>45470</v>
      </c>
      <c r="AX102" s="4025" t="s">
        <v>1295</v>
      </c>
      <c r="AY102" s="2536"/>
      <c r="AZ102" s="2535"/>
      <c r="BA102" s="2516"/>
      <c r="BB102" s="2535"/>
      <c r="BC102" s="2535"/>
      <c r="BD102" s="2535"/>
      <c r="BE102" s="2516"/>
      <c r="BF102" s="2516"/>
      <c r="BG102" s="4164" t="s">
        <v>1296</v>
      </c>
      <c r="BH102" s="2531" t="s">
        <v>1297</v>
      </c>
      <c r="BI102" s="2538" t="s">
        <v>841</v>
      </c>
      <c r="BJ102" s="4164" t="s">
        <v>984</v>
      </c>
      <c r="BK102" s="2531">
        <v>46113</v>
      </c>
      <c r="BL102" s="2538"/>
      <c r="BM102" s="5464">
        <v>2027</v>
      </c>
      <c r="BN102" s="5718">
        <v>2027</v>
      </c>
      <c r="BO102" s="2538"/>
      <c r="BP102" s="4113" t="s">
        <v>1298</v>
      </c>
      <c r="BQ102" s="2539"/>
      <c r="BR102" s="2513"/>
      <c r="BS102" s="2540">
        <v>45632</v>
      </c>
      <c r="BT102" s="2540">
        <v>46034</v>
      </c>
      <c r="BU102" s="2540">
        <v>46034</v>
      </c>
      <c r="BV102" s="2540">
        <v>46030</v>
      </c>
      <c r="BW102" s="2540">
        <v>46034</v>
      </c>
      <c r="BX102" s="2540" t="s">
        <v>617</v>
      </c>
      <c r="BY102" s="1409"/>
      <c r="BZ102" s="542" t="s">
        <v>105</v>
      </c>
      <c r="CA102" s="12"/>
      <c r="CB102" s="12"/>
      <c r="CC102" s="12"/>
      <c r="CD102" s="18"/>
    </row>
    <row r="103" spans="1:82" ht="45" customHeight="1" x14ac:dyDescent="0.2">
      <c r="A103" s="1688" t="s">
        <v>1299</v>
      </c>
      <c r="B103" s="3307"/>
      <c r="C103" s="2275" t="s">
        <v>1300</v>
      </c>
      <c r="D103" s="1689" t="s">
        <v>1301</v>
      </c>
      <c r="E103" s="7113"/>
      <c r="F103" s="1665"/>
      <c r="G103" s="1665"/>
      <c r="H103" s="1680"/>
      <c r="I103" s="4322"/>
      <c r="J103" s="1668">
        <v>41757</v>
      </c>
      <c r="K103" s="1668"/>
      <c r="L103" s="1668"/>
      <c r="M103" s="2006"/>
      <c r="N103" s="1668"/>
      <c r="O103" s="1668"/>
      <c r="P103" s="1667"/>
      <c r="Q103" s="1705"/>
      <c r="R103" s="1669"/>
      <c r="S103" s="1669"/>
      <c r="T103" s="1669"/>
      <c r="U103" s="3793"/>
      <c r="V103" s="1671"/>
      <c r="W103" s="1695" t="str">
        <f t="shared" si="4"/>
        <v>Yes</v>
      </c>
      <c r="X103" s="1672" t="s">
        <v>93</v>
      </c>
      <c r="Y103" s="1376" t="s">
        <v>94</v>
      </c>
      <c r="Z103" s="3208"/>
      <c r="AA103" s="6034" t="s">
        <v>1302</v>
      </c>
      <c r="AB103" s="5773" t="s">
        <v>1303</v>
      </c>
      <c r="AC103" s="2314" t="s">
        <v>1304</v>
      </c>
      <c r="AD103" s="1682">
        <v>41883</v>
      </c>
      <c r="AE103" s="4147"/>
      <c r="AF103" s="1676"/>
      <c r="AG103" s="1674"/>
      <c r="AH103" s="1674"/>
      <c r="AI103" s="1674"/>
      <c r="AJ103" s="3006"/>
      <c r="AK103" s="1677"/>
      <c r="AL103" s="7129"/>
      <c r="AM103" s="7141"/>
      <c r="AN103" s="1674"/>
      <c r="AO103" s="1674"/>
      <c r="AP103" s="1674"/>
      <c r="AQ103" s="1666"/>
      <c r="AR103" s="1697"/>
      <c r="AS103" s="1679"/>
      <c r="AT103" s="1680"/>
      <c r="AU103" s="1679"/>
      <c r="AV103" s="1679"/>
      <c r="AW103" s="1679"/>
      <c r="AX103" s="1680"/>
      <c r="AY103" s="1698"/>
      <c r="AZ103" s="1679"/>
      <c r="BA103" s="1680"/>
      <c r="BB103" s="1679"/>
      <c r="BC103" s="1679"/>
      <c r="BD103" s="1679"/>
      <c r="BE103" s="1680"/>
      <c r="BF103" s="1680"/>
      <c r="BG103" s="4158"/>
      <c r="BH103" s="1674"/>
      <c r="BI103" s="1683"/>
      <c r="BJ103" s="4158"/>
      <c r="BK103" s="1674"/>
      <c r="BL103" s="1683"/>
      <c r="BM103" s="4158">
        <v>41730</v>
      </c>
      <c r="BN103" s="1674">
        <v>41730</v>
      </c>
      <c r="BO103" s="1683">
        <v>41757</v>
      </c>
      <c r="BP103" s="4192"/>
      <c r="BQ103" s="2300"/>
      <c r="BR103" s="2275"/>
      <c r="BS103" s="1684">
        <v>43851</v>
      </c>
      <c r="BT103" s="1684"/>
      <c r="BU103" s="1684"/>
      <c r="BV103" s="1684"/>
      <c r="BW103" s="1684"/>
      <c r="BX103" s="2319" t="s">
        <v>117</v>
      </c>
      <c r="BY103" s="1666"/>
      <c r="BZ103" s="1376" t="s">
        <v>970</v>
      </c>
      <c r="CA103" s="12"/>
      <c r="CB103" s="12"/>
      <c r="CC103" s="12"/>
      <c r="CD103" s="18"/>
    </row>
    <row r="104" spans="1:82" ht="45" customHeight="1" x14ac:dyDescent="0.2">
      <c r="A104" s="6454" t="s">
        <v>1305</v>
      </c>
      <c r="B104" s="6455"/>
      <c r="C104" s="2465" t="s">
        <v>1306</v>
      </c>
      <c r="D104" s="6496" t="s">
        <v>1307</v>
      </c>
      <c r="E104" s="7119">
        <v>2146</v>
      </c>
      <c r="F104" s="6456">
        <v>2021</v>
      </c>
      <c r="G104" s="6456">
        <v>2040</v>
      </c>
      <c r="H104" s="6477" t="s">
        <v>89</v>
      </c>
      <c r="I104" s="6497" t="s">
        <v>89</v>
      </c>
      <c r="J104" s="6460">
        <v>41767</v>
      </c>
      <c r="K104" s="6460"/>
      <c r="L104" s="6460" t="s">
        <v>90</v>
      </c>
      <c r="M104" s="6461" t="s">
        <v>1308</v>
      </c>
      <c r="N104" s="6460"/>
      <c r="O104" s="6460"/>
      <c r="P104" s="6462"/>
      <c r="Q104" s="6463"/>
      <c r="R104" s="6464"/>
      <c r="S104" s="6464"/>
      <c r="T104" s="6464"/>
      <c r="U104" s="6465"/>
      <c r="V104" s="6466"/>
      <c r="W104" s="6467" t="str">
        <f t="shared" si="4"/>
        <v>Yes</v>
      </c>
      <c r="X104" s="6468" t="s">
        <v>93</v>
      </c>
      <c r="Y104" s="2465" t="s">
        <v>94</v>
      </c>
      <c r="Z104" s="7085"/>
      <c r="AA104" s="6703" t="s">
        <v>1309</v>
      </c>
      <c r="AB104" s="6688" t="s">
        <v>1310</v>
      </c>
      <c r="AC104" s="6489"/>
      <c r="AD104" s="4850">
        <v>45717</v>
      </c>
      <c r="AE104" s="6472">
        <v>43466</v>
      </c>
      <c r="AF104" s="6473" t="s">
        <v>364</v>
      </c>
      <c r="AG104" s="5496">
        <v>43466</v>
      </c>
      <c r="AH104" s="5496">
        <v>43501</v>
      </c>
      <c r="AI104" s="5496">
        <v>43543</v>
      </c>
      <c r="AJ104" s="6474" t="s">
        <v>1311</v>
      </c>
      <c r="AK104" s="6475" t="s">
        <v>1312</v>
      </c>
      <c r="AL104" s="7166">
        <v>43709</v>
      </c>
      <c r="AM104" s="7083" t="s">
        <v>1313</v>
      </c>
      <c r="AN104" s="5496">
        <v>43709</v>
      </c>
      <c r="AO104" s="5496">
        <v>43711</v>
      </c>
      <c r="AP104" s="5496">
        <v>43753</v>
      </c>
      <c r="AQ104" s="6456" t="s">
        <v>1314</v>
      </c>
      <c r="AR104" s="6490" t="s">
        <v>1315</v>
      </c>
      <c r="AS104" s="6479">
        <v>44886</v>
      </c>
      <c r="AT104" s="6477" t="s">
        <v>1316</v>
      </c>
      <c r="AU104" s="6479">
        <v>44866</v>
      </c>
      <c r="AV104" s="6479">
        <v>44886</v>
      </c>
      <c r="AW104" s="6479">
        <v>44927</v>
      </c>
      <c r="AX104" s="6491" t="s">
        <v>1317</v>
      </c>
      <c r="AY104" s="6492"/>
      <c r="AZ104" s="6479" t="s">
        <v>1318</v>
      </c>
      <c r="BA104" s="6477" t="s">
        <v>1319</v>
      </c>
      <c r="BB104" s="6479" t="s">
        <v>1318</v>
      </c>
      <c r="BC104" s="6479">
        <v>45313</v>
      </c>
      <c r="BD104" s="6479">
        <v>45355</v>
      </c>
      <c r="BE104" s="6477" t="s">
        <v>1320</v>
      </c>
      <c r="BF104" s="6477"/>
      <c r="BG104" s="6482" t="s">
        <v>1321</v>
      </c>
      <c r="BH104" s="5496">
        <v>46204</v>
      </c>
      <c r="BI104" s="6483"/>
      <c r="BJ104" s="6482">
        <v>46327</v>
      </c>
      <c r="BK104" s="5496">
        <v>46327</v>
      </c>
      <c r="BL104" s="6483"/>
      <c r="BM104" s="6482">
        <v>46600</v>
      </c>
      <c r="BN104" s="5496">
        <v>46600</v>
      </c>
      <c r="BO104" s="6483"/>
      <c r="BP104" s="6494" t="s">
        <v>355</v>
      </c>
      <c r="BQ104" s="6495"/>
      <c r="BR104" s="2265"/>
      <c r="BS104" s="4142">
        <v>46034</v>
      </c>
      <c r="BT104" s="4142">
        <v>45720</v>
      </c>
      <c r="BU104" s="4142">
        <v>46034</v>
      </c>
      <c r="BV104" s="4142">
        <v>45720</v>
      </c>
      <c r="BW104" s="4142">
        <v>45720</v>
      </c>
      <c r="BX104" s="4142" t="s">
        <v>1323</v>
      </c>
      <c r="BY104" s="1409"/>
      <c r="BZ104" s="542" t="s">
        <v>1324</v>
      </c>
      <c r="CA104" s="12"/>
      <c r="CB104" s="12"/>
      <c r="CC104" s="12"/>
      <c r="CD104" s="18"/>
    </row>
    <row r="105" spans="1:82" ht="45" customHeight="1" x14ac:dyDescent="0.2">
      <c r="A105" s="3686" t="s">
        <v>1325</v>
      </c>
      <c r="B105" s="3687"/>
      <c r="C105" s="3688" t="s">
        <v>1326</v>
      </c>
      <c r="D105" s="3689" t="s">
        <v>104</v>
      </c>
      <c r="E105" s="3690" t="s">
        <v>226</v>
      </c>
      <c r="F105" s="3691"/>
      <c r="G105" s="3691"/>
      <c r="H105" s="3692" t="s">
        <v>89</v>
      </c>
      <c r="I105" s="3693" t="s">
        <v>89</v>
      </c>
      <c r="J105" s="3694">
        <v>43396</v>
      </c>
      <c r="K105" s="3694"/>
      <c r="L105" s="1389"/>
      <c r="M105" s="2002"/>
      <c r="N105" s="1389"/>
      <c r="O105" s="3694"/>
      <c r="P105" s="3696"/>
      <c r="Q105" s="3697"/>
      <c r="R105" s="3698"/>
      <c r="S105" s="3698"/>
      <c r="T105" s="3698"/>
      <c r="U105" s="3794"/>
      <c r="V105" s="3699"/>
      <c r="W105" s="3700" t="str">
        <f t="shared" si="4"/>
        <v>Yes</v>
      </c>
      <c r="X105" s="3701" t="s">
        <v>93</v>
      </c>
      <c r="Y105" s="3688" t="s">
        <v>94</v>
      </c>
      <c r="Z105" s="3688"/>
      <c r="AA105" s="5782" t="s">
        <v>1327</v>
      </c>
      <c r="AB105" s="5776" t="s">
        <v>1328</v>
      </c>
      <c r="AC105" s="3703"/>
      <c r="AD105" s="3704">
        <v>45566</v>
      </c>
      <c r="AE105" s="4145" t="s">
        <v>274</v>
      </c>
      <c r="AF105" s="3705" t="s">
        <v>603</v>
      </c>
      <c r="AG105" s="3706">
        <v>46204</v>
      </c>
      <c r="AH105" s="3706"/>
      <c r="AI105" s="3706"/>
      <c r="AJ105" s="3713"/>
      <c r="AK105" s="3707"/>
      <c r="AL105" s="3909"/>
      <c r="AM105" s="3714"/>
      <c r="AN105" s="3706"/>
      <c r="AO105" s="3706"/>
      <c r="AP105" s="3706"/>
      <c r="AQ105" s="3695"/>
      <c r="AR105" s="3708"/>
      <c r="AS105" s="3709"/>
      <c r="AT105" s="3692"/>
      <c r="AU105" s="3709"/>
      <c r="AV105" s="3709"/>
      <c r="AW105" s="3709"/>
      <c r="AX105" s="3692"/>
      <c r="AY105" s="3710"/>
      <c r="AZ105" s="3709"/>
      <c r="BA105" s="3692"/>
      <c r="BB105" s="3709"/>
      <c r="BC105" s="3709"/>
      <c r="BD105" s="3709"/>
      <c r="BE105" s="3692"/>
      <c r="BF105" s="3692"/>
      <c r="BG105" s="4089" t="s">
        <v>1329</v>
      </c>
      <c r="BH105" s="3706">
        <v>46569</v>
      </c>
      <c r="BI105" s="3711"/>
      <c r="BJ105" s="4089" t="s">
        <v>1330</v>
      </c>
      <c r="BK105" s="3706">
        <v>46692</v>
      </c>
      <c r="BL105" s="3711"/>
      <c r="BM105" s="4089">
        <v>46905</v>
      </c>
      <c r="BN105" s="3706">
        <v>46905</v>
      </c>
      <c r="BO105" s="3711"/>
      <c r="BP105" s="4182" t="s">
        <v>1332</v>
      </c>
      <c r="BQ105" s="3712"/>
      <c r="BR105" s="540"/>
      <c r="BS105" s="3716">
        <v>45952</v>
      </c>
      <c r="BT105" s="3716">
        <v>45315</v>
      </c>
      <c r="BU105" s="3716">
        <v>44270</v>
      </c>
      <c r="BV105" s="3716">
        <v>45681</v>
      </c>
      <c r="BW105" s="3716"/>
      <c r="BX105" s="3716" t="s">
        <v>104</v>
      </c>
      <c r="BY105" s="1409"/>
      <c r="BZ105" s="540" t="s">
        <v>1333</v>
      </c>
      <c r="CA105" s="12"/>
      <c r="CB105" s="12"/>
      <c r="CC105" s="12"/>
      <c r="CD105" s="18"/>
    </row>
    <row r="106" spans="1:82" ht="45" customHeight="1" x14ac:dyDescent="0.2">
      <c r="A106" s="3686" t="s">
        <v>1334</v>
      </c>
      <c r="B106" s="3687"/>
      <c r="C106" s="3688" t="s">
        <v>1335</v>
      </c>
      <c r="D106" s="3689" t="s">
        <v>1336</v>
      </c>
      <c r="E106" s="3718" t="s">
        <v>193</v>
      </c>
      <c r="F106" s="3695"/>
      <c r="G106" s="3695"/>
      <c r="H106" s="3692" t="s">
        <v>89</v>
      </c>
      <c r="I106" s="3693" t="s">
        <v>89</v>
      </c>
      <c r="J106" s="3694">
        <v>43299</v>
      </c>
      <c r="K106" s="3694" t="s">
        <v>1337</v>
      </c>
      <c r="L106" s="3694"/>
      <c r="M106" s="3866"/>
      <c r="N106" s="3694"/>
      <c r="O106" s="3694"/>
      <c r="P106" s="3696"/>
      <c r="Q106" s="3697"/>
      <c r="R106" s="3698"/>
      <c r="S106" s="3698"/>
      <c r="T106" s="3698"/>
      <c r="U106" s="3794"/>
      <c r="V106" s="3699"/>
      <c r="W106" s="3700" t="str">
        <f t="shared" si="4"/>
        <v>Yes</v>
      </c>
      <c r="X106" s="3701" t="s">
        <v>93</v>
      </c>
      <c r="Y106" s="3688" t="s">
        <v>94</v>
      </c>
      <c r="Z106" s="4018"/>
      <c r="AA106" s="5810" t="s">
        <v>1338</v>
      </c>
      <c r="AB106" s="5905" t="s">
        <v>1339</v>
      </c>
      <c r="AC106" s="3703"/>
      <c r="AD106" s="3704">
        <v>44866</v>
      </c>
      <c r="AE106" s="4145"/>
      <c r="AF106" s="3705" t="s">
        <v>1340</v>
      </c>
      <c r="AG106" s="3706"/>
      <c r="AH106" s="3706">
        <v>44242</v>
      </c>
      <c r="AI106" s="3706">
        <v>44298</v>
      </c>
      <c r="AJ106" s="3908" t="s">
        <v>1341</v>
      </c>
      <c r="AK106" s="3707" t="s">
        <v>1341</v>
      </c>
      <c r="AL106" s="4376"/>
      <c r="AM106" s="3714"/>
      <c r="AN106" s="3706"/>
      <c r="AO106" s="3706"/>
      <c r="AP106" s="3706"/>
      <c r="AQ106" s="3695"/>
      <c r="AR106" s="3708"/>
      <c r="AS106" s="3709"/>
      <c r="AT106" s="3692"/>
      <c r="AU106" s="3709"/>
      <c r="AV106" s="3709"/>
      <c r="AW106" s="3709"/>
      <c r="AX106" s="3692"/>
      <c r="AY106" s="3710"/>
      <c r="AZ106" s="3709"/>
      <c r="BA106" s="3692"/>
      <c r="BB106" s="3709"/>
      <c r="BC106" s="3709"/>
      <c r="BD106" s="3709"/>
      <c r="BE106" s="3692"/>
      <c r="BF106" s="3692"/>
      <c r="BG106" s="4089"/>
      <c r="BH106" s="3706"/>
      <c r="BI106" s="3711"/>
      <c r="BJ106" s="4089"/>
      <c r="BK106" s="3706"/>
      <c r="BL106" s="3711"/>
      <c r="BM106" s="4089"/>
      <c r="BN106" s="3706"/>
      <c r="BO106" s="3711"/>
      <c r="BP106" s="4182" t="s">
        <v>1343</v>
      </c>
      <c r="BQ106" s="3712"/>
      <c r="BR106" s="3688"/>
      <c r="BS106" s="3716">
        <v>45938</v>
      </c>
      <c r="BT106" s="3716">
        <v>45908</v>
      </c>
      <c r="BU106" s="3716">
        <v>44974</v>
      </c>
      <c r="BV106" s="3716">
        <v>45908</v>
      </c>
      <c r="BW106" s="3716">
        <v>45908</v>
      </c>
      <c r="BX106" s="3716" t="s">
        <v>104</v>
      </c>
      <c r="BY106" s="1409"/>
      <c r="BZ106" s="542" t="s">
        <v>105</v>
      </c>
      <c r="CA106" s="12"/>
      <c r="CB106" s="12"/>
      <c r="CC106" s="12"/>
      <c r="CD106" s="18"/>
    </row>
    <row r="107" spans="1:82" ht="45" customHeight="1" x14ac:dyDescent="0.2">
      <c r="A107" s="1688" t="s">
        <v>1344</v>
      </c>
      <c r="B107" s="3307"/>
      <c r="C107" s="2275" t="s">
        <v>1345</v>
      </c>
      <c r="D107" s="1689" t="s">
        <v>1020</v>
      </c>
      <c r="E107" s="1704">
        <v>1367</v>
      </c>
      <c r="F107" s="1665" t="s">
        <v>292</v>
      </c>
      <c r="G107" s="1665" t="s">
        <v>1021</v>
      </c>
      <c r="H107" s="1680" t="s">
        <v>89</v>
      </c>
      <c r="I107" s="1691" t="s">
        <v>194</v>
      </c>
      <c r="J107" s="1668">
        <v>42565</v>
      </c>
      <c r="K107" s="1668"/>
      <c r="L107" s="1668"/>
      <c r="M107" s="2006"/>
      <c r="N107" s="1668"/>
      <c r="O107" s="1668"/>
      <c r="P107" s="1667"/>
      <c r="Q107" s="1705"/>
      <c r="R107" s="1669"/>
      <c r="S107" s="1669"/>
      <c r="T107" s="1669"/>
      <c r="U107" s="3793">
        <v>43647</v>
      </c>
      <c r="V107" s="2316" t="s">
        <v>1022</v>
      </c>
      <c r="W107" s="1695" t="str">
        <f t="shared" si="4"/>
        <v>Yes</v>
      </c>
      <c r="X107" s="1672" t="s">
        <v>237</v>
      </c>
      <c r="Y107" s="1376" t="s">
        <v>267</v>
      </c>
      <c r="Z107" s="3208"/>
      <c r="AA107" s="6034" t="s">
        <v>1023</v>
      </c>
      <c r="AB107" s="6034"/>
      <c r="AC107" s="2312"/>
      <c r="AD107" s="1682">
        <v>43678</v>
      </c>
      <c r="AE107" s="4147" t="s">
        <v>873</v>
      </c>
      <c r="AF107" s="1676" t="s">
        <v>1024</v>
      </c>
      <c r="AG107" s="1674">
        <v>44378</v>
      </c>
      <c r="AH107" s="1674"/>
      <c r="AI107" s="1674"/>
      <c r="AJ107" s="3006"/>
      <c r="AK107" s="1677"/>
      <c r="AL107" s="7170"/>
      <c r="AM107" s="7141"/>
      <c r="AN107" s="1674"/>
      <c r="AO107" s="1674"/>
      <c r="AP107" s="1674"/>
      <c r="AQ107" s="1666"/>
      <c r="AR107" s="1677"/>
      <c r="AS107" s="1679"/>
      <c r="AT107" s="1680"/>
      <c r="AU107" s="1674"/>
      <c r="AV107" s="1679"/>
      <c r="AW107" s="1679"/>
      <c r="AX107" s="1680"/>
      <c r="AY107" s="1698"/>
      <c r="AZ107" s="1679"/>
      <c r="BA107" s="1680"/>
      <c r="BB107" s="1679"/>
      <c r="BC107" s="1679"/>
      <c r="BD107" s="1679"/>
      <c r="BE107" s="1680"/>
      <c r="BF107" s="1680"/>
      <c r="BG107" s="4158" t="s">
        <v>1025</v>
      </c>
      <c r="BH107" s="1674">
        <v>44743</v>
      </c>
      <c r="BI107" s="1683"/>
      <c r="BJ107" s="4158" t="s">
        <v>316</v>
      </c>
      <c r="BK107" s="1674">
        <v>45017</v>
      </c>
      <c r="BL107" s="1683"/>
      <c r="BM107" s="4158" t="s">
        <v>1026</v>
      </c>
      <c r="BN107" s="1674">
        <v>45292</v>
      </c>
      <c r="BO107" s="1683"/>
      <c r="BP107" s="4184"/>
      <c r="BQ107" s="2300"/>
      <c r="BR107" s="1703"/>
      <c r="BS107" s="1684">
        <v>44547</v>
      </c>
      <c r="BT107" s="1684"/>
      <c r="BU107" s="1684">
        <v>44547</v>
      </c>
      <c r="BV107" s="1684">
        <v>44278</v>
      </c>
      <c r="BW107" s="1684"/>
      <c r="BX107" s="2319" t="s">
        <v>117</v>
      </c>
      <c r="BY107" s="1684"/>
      <c r="BZ107" s="1376" t="s">
        <v>105</v>
      </c>
      <c r="CA107" s="12"/>
      <c r="CB107" s="12"/>
      <c r="CC107" s="12"/>
      <c r="CD107" s="18"/>
    </row>
    <row r="108" spans="1:82" ht="45" customHeight="1" x14ac:dyDescent="0.2">
      <c r="A108" s="4225" t="s">
        <v>1346</v>
      </c>
      <c r="B108" s="4321"/>
      <c r="C108" s="2487" t="s">
        <v>1347</v>
      </c>
      <c r="D108" s="4224" t="s">
        <v>1348</v>
      </c>
      <c r="E108" s="4286">
        <v>2036</v>
      </c>
      <c r="F108" s="4218">
        <v>2020</v>
      </c>
      <c r="G108" s="4218">
        <v>2039</v>
      </c>
      <c r="H108" s="4226" t="s">
        <v>89</v>
      </c>
      <c r="I108" s="4793" t="s">
        <v>89</v>
      </c>
      <c r="J108" s="4227">
        <v>45749</v>
      </c>
      <c r="K108" s="4227">
        <v>42466</v>
      </c>
      <c r="L108" s="4227" t="s">
        <v>90</v>
      </c>
      <c r="M108" s="4228" t="s">
        <v>1349</v>
      </c>
      <c r="N108" s="4227"/>
      <c r="O108" s="4227"/>
      <c r="P108" s="4229">
        <v>44858</v>
      </c>
      <c r="Q108" s="4230">
        <v>45016</v>
      </c>
      <c r="R108" s="4231">
        <v>45656</v>
      </c>
      <c r="S108" s="4231"/>
      <c r="T108" s="4231"/>
      <c r="U108" s="4232"/>
      <c r="V108" s="4233"/>
      <c r="W108" s="4234" t="str">
        <f t="shared" si="4"/>
        <v>Yes</v>
      </c>
      <c r="X108" s="4235" t="s">
        <v>93</v>
      </c>
      <c r="Y108" s="2487" t="s">
        <v>94</v>
      </c>
      <c r="Z108" s="2487"/>
      <c r="AA108" s="5811" t="s">
        <v>1350</v>
      </c>
      <c r="AB108" s="5811" t="s">
        <v>1351</v>
      </c>
      <c r="AC108" s="4236"/>
      <c r="AD108" s="4237">
        <v>45717</v>
      </c>
      <c r="AE108" s="4238">
        <v>43405</v>
      </c>
      <c r="AF108" s="4239" t="s">
        <v>327</v>
      </c>
      <c r="AG108" s="4240">
        <v>43405</v>
      </c>
      <c r="AH108" s="4240">
        <v>43405</v>
      </c>
      <c r="AI108" s="4240">
        <v>43455</v>
      </c>
      <c r="AJ108" s="4241" t="s">
        <v>1352</v>
      </c>
      <c r="AK108" s="4242" t="s">
        <v>1353</v>
      </c>
      <c r="AL108" s="4243" t="s">
        <v>1354</v>
      </c>
      <c r="AM108" s="4244" t="s">
        <v>270</v>
      </c>
      <c r="AN108" s="4240">
        <v>44075</v>
      </c>
      <c r="AO108" s="4240">
        <v>44317</v>
      </c>
      <c r="AP108" s="4240">
        <v>44409</v>
      </c>
      <c r="AQ108" s="4218" t="s">
        <v>1355</v>
      </c>
      <c r="AR108" s="4296"/>
      <c r="AS108" s="4243"/>
      <c r="AT108" s="4226"/>
      <c r="AU108" s="4243"/>
      <c r="AV108" s="4243"/>
      <c r="AW108" s="4243"/>
      <c r="AX108" s="4226"/>
      <c r="AY108" s="4336"/>
      <c r="AZ108" s="4243"/>
      <c r="BA108" s="4226"/>
      <c r="BB108" s="4243"/>
      <c r="BC108" s="4243"/>
      <c r="BD108" s="4243"/>
      <c r="BE108" s="4226"/>
      <c r="BF108" s="4226"/>
      <c r="BG108" s="4245">
        <v>44866</v>
      </c>
      <c r="BH108" s="4240">
        <v>44866</v>
      </c>
      <c r="BI108" s="4246">
        <v>44858</v>
      </c>
      <c r="BJ108" s="4245">
        <v>45078</v>
      </c>
      <c r="BK108" s="4240">
        <v>45078</v>
      </c>
      <c r="BL108" s="4246">
        <v>45016</v>
      </c>
      <c r="BM108" s="4245">
        <v>45444</v>
      </c>
      <c r="BN108" s="4240">
        <v>45444</v>
      </c>
      <c r="BO108" s="4246">
        <v>45749</v>
      </c>
      <c r="BP108" s="4247" t="s">
        <v>355</v>
      </c>
      <c r="BQ108" s="2487" t="s">
        <v>1356</v>
      </c>
      <c r="BR108" s="2487"/>
      <c r="BS108" s="2486">
        <v>45146</v>
      </c>
      <c r="BT108" s="2486">
        <v>45961</v>
      </c>
      <c r="BU108" s="2486">
        <v>45961</v>
      </c>
      <c r="BV108" s="2486">
        <v>44869</v>
      </c>
      <c r="BW108" s="2486">
        <v>44869</v>
      </c>
      <c r="BX108" s="2486" t="s">
        <v>1357</v>
      </c>
      <c r="BY108" s="2623"/>
      <c r="BZ108" s="2186" t="s">
        <v>1358</v>
      </c>
      <c r="CA108" s="12"/>
      <c r="CB108" s="12"/>
      <c r="CC108" s="12"/>
      <c r="CD108" s="18"/>
    </row>
    <row r="109" spans="1:82" ht="45" customHeight="1" x14ac:dyDescent="0.2">
      <c r="A109" s="3686" t="s">
        <v>1359</v>
      </c>
      <c r="B109" s="3687"/>
      <c r="C109" s="3688" t="s">
        <v>1360</v>
      </c>
      <c r="D109" s="3689"/>
      <c r="E109" s="3690" t="s">
        <v>226</v>
      </c>
      <c r="F109" s="3691"/>
      <c r="G109" s="3691"/>
      <c r="H109" s="3692"/>
      <c r="I109" s="3693"/>
      <c r="J109" s="3694">
        <v>42292</v>
      </c>
      <c r="K109" s="3694"/>
      <c r="L109" s="3694" t="s">
        <v>90</v>
      </c>
      <c r="M109" s="3866" t="s">
        <v>1349</v>
      </c>
      <c r="N109" s="3694"/>
      <c r="O109" s="3694"/>
      <c r="P109" s="3696"/>
      <c r="Q109" s="3697"/>
      <c r="R109" s="3698"/>
      <c r="S109" s="3698"/>
      <c r="T109" s="3698"/>
      <c r="U109" s="3794">
        <v>45584</v>
      </c>
      <c r="V109" s="3727" t="s">
        <v>1361</v>
      </c>
      <c r="W109" s="3700" t="str">
        <f t="shared" si="4"/>
        <v>Yes</v>
      </c>
      <c r="X109" s="3701" t="s">
        <v>93</v>
      </c>
      <c r="Y109" s="3688" t="s">
        <v>94</v>
      </c>
      <c r="Z109" s="3688"/>
      <c r="AA109" s="5777" t="s">
        <v>1362</v>
      </c>
      <c r="AB109" s="5776" t="s">
        <v>1363</v>
      </c>
      <c r="AC109" s="3703"/>
      <c r="AD109" s="3704">
        <v>45717</v>
      </c>
      <c r="AE109" s="4145" t="s">
        <v>1364</v>
      </c>
      <c r="AF109" s="3705" t="s">
        <v>1365</v>
      </c>
      <c r="AG109" s="3706">
        <v>46143</v>
      </c>
      <c r="AH109" s="3706"/>
      <c r="AI109" s="3706"/>
      <c r="AJ109" s="3713"/>
      <c r="AK109" s="3707"/>
      <c r="AL109" s="3909" t="s">
        <v>1366</v>
      </c>
      <c r="AM109" s="3715" t="s">
        <v>1367</v>
      </c>
      <c r="AN109" s="3706">
        <v>46327</v>
      </c>
      <c r="AO109" s="3706"/>
      <c r="AP109" s="3706"/>
      <c r="AQ109" s="3695"/>
      <c r="AR109" s="3708"/>
      <c r="AS109" s="3709"/>
      <c r="AT109" s="3692"/>
      <c r="AU109" s="3709"/>
      <c r="AV109" s="3709"/>
      <c r="AW109" s="3709"/>
      <c r="AX109" s="3692"/>
      <c r="AY109" s="3710"/>
      <c r="AZ109" s="3709"/>
      <c r="BA109" s="3692"/>
      <c r="BB109" s="3709"/>
      <c r="BC109" s="3709"/>
      <c r="BD109" s="3709"/>
      <c r="BE109" s="3692"/>
      <c r="BF109" s="3692"/>
      <c r="BG109" s="4089">
        <v>46844</v>
      </c>
      <c r="BH109" s="3706">
        <v>46844</v>
      </c>
      <c r="BI109" s="3711"/>
      <c r="BJ109" s="4089">
        <v>46966</v>
      </c>
      <c r="BK109" s="3706">
        <v>46966</v>
      </c>
      <c r="BL109" s="3711"/>
      <c r="BM109" s="4089">
        <v>47088</v>
      </c>
      <c r="BN109" s="3706">
        <v>47088</v>
      </c>
      <c r="BO109" s="3711"/>
      <c r="BP109" s="4182" t="s">
        <v>355</v>
      </c>
      <c r="BQ109" s="3912" t="s">
        <v>1369</v>
      </c>
      <c r="BR109" s="3688"/>
      <c r="BS109" s="3716">
        <v>45695</v>
      </c>
      <c r="BT109" s="3716">
        <v>45882</v>
      </c>
      <c r="BU109" s="3716">
        <v>45664</v>
      </c>
      <c r="BV109" s="3716">
        <v>45882</v>
      </c>
      <c r="BW109" s="3716">
        <v>45882</v>
      </c>
      <c r="BX109" s="3716" t="s">
        <v>104</v>
      </c>
      <c r="BY109" s="1409"/>
      <c r="BZ109" s="540" t="s">
        <v>579</v>
      </c>
      <c r="CA109" s="12"/>
      <c r="CB109" s="12"/>
      <c r="CC109" s="12"/>
      <c r="CD109" s="18"/>
    </row>
    <row r="110" spans="1:82" ht="45" customHeight="1" x14ac:dyDescent="0.2">
      <c r="A110" s="3686" t="s">
        <v>1370</v>
      </c>
      <c r="B110" s="3687"/>
      <c r="C110" s="3688" t="s">
        <v>1371</v>
      </c>
      <c r="D110" s="3689" t="s">
        <v>1372</v>
      </c>
      <c r="E110" s="3690" t="s">
        <v>193</v>
      </c>
      <c r="F110" s="3691"/>
      <c r="G110" s="3691"/>
      <c r="H110" s="3692" t="s">
        <v>89</v>
      </c>
      <c r="I110" s="3695" t="s">
        <v>89</v>
      </c>
      <c r="J110" s="3696" t="s">
        <v>1373</v>
      </c>
      <c r="K110" s="3696"/>
      <c r="L110" s="1388"/>
      <c r="M110" s="2003"/>
      <c r="N110" s="1388"/>
      <c r="O110" s="3696"/>
      <c r="P110" s="3696"/>
      <c r="Q110" s="3697"/>
      <c r="R110" s="3698"/>
      <c r="S110" s="3698"/>
      <c r="T110" s="3698"/>
      <c r="U110" s="3794">
        <v>45356</v>
      </c>
      <c r="V110" s="3699" t="s">
        <v>1374</v>
      </c>
      <c r="W110" s="3700" t="str">
        <f t="shared" si="4"/>
        <v>Yes</v>
      </c>
      <c r="X110" s="3701" t="s">
        <v>93</v>
      </c>
      <c r="Y110" s="3688" t="s">
        <v>94</v>
      </c>
      <c r="Z110" s="4018"/>
      <c r="AA110" s="6203" t="s">
        <v>1375</v>
      </c>
      <c r="AB110" s="5802" t="s">
        <v>1376</v>
      </c>
      <c r="AC110" s="3719"/>
      <c r="AD110" s="3704">
        <v>45717</v>
      </c>
      <c r="AE110" s="4145" t="s">
        <v>1377</v>
      </c>
      <c r="AF110" s="3705" t="s">
        <v>603</v>
      </c>
      <c r="AG110" s="3706">
        <v>46204</v>
      </c>
      <c r="AH110" s="3706"/>
      <c r="AI110" s="3706"/>
      <c r="AJ110" s="3713"/>
      <c r="AK110" s="3707"/>
      <c r="AL110" s="3709" t="s">
        <v>604</v>
      </c>
      <c r="AM110" s="3705" t="s">
        <v>1329</v>
      </c>
      <c r="AN110" s="3706">
        <v>46569</v>
      </c>
      <c r="AO110" s="3706"/>
      <c r="AP110" s="3706"/>
      <c r="AQ110" s="3695"/>
      <c r="AR110" s="3708"/>
      <c r="AS110" s="3709"/>
      <c r="AT110" s="3692"/>
      <c r="AU110" s="3709"/>
      <c r="AV110" s="3709"/>
      <c r="AW110" s="3709"/>
      <c r="AX110" s="3692"/>
      <c r="AY110" s="3710"/>
      <c r="AZ110" s="3709"/>
      <c r="BA110" s="3692"/>
      <c r="BB110" s="3709"/>
      <c r="BC110" s="3709"/>
      <c r="BD110" s="3709"/>
      <c r="BE110" s="3692"/>
      <c r="BF110" s="3692"/>
      <c r="BG110" s="4089">
        <v>46753</v>
      </c>
      <c r="BH110" s="3706">
        <v>46753</v>
      </c>
      <c r="BI110" s="3711"/>
      <c r="BJ110" s="4089">
        <v>46784</v>
      </c>
      <c r="BK110" s="3706">
        <v>46784</v>
      </c>
      <c r="BL110" s="3711"/>
      <c r="BM110" s="4089">
        <v>47119</v>
      </c>
      <c r="BN110" s="3706">
        <v>47119</v>
      </c>
      <c r="BO110" s="3711"/>
      <c r="BP110" s="4587" t="s">
        <v>355</v>
      </c>
      <c r="BQ110" s="3712" t="s">
        <v>1379</v>
      </c>
      <c r="BR110" s="540"/>
      <c r="BS110" s="3716">
        <v>45929</v>
      </c>
      <c r="BT110" s="3716">
        <v>45932</v>
      </c>
      <c r="BU110" s="3716">
        <v>45681</v>
      </c>
      <c r="BV110" s="3716">
        <v>45932</v>
      </c>
      <c r="BW110" s="3716">
        <v>45932</v>
      </c>
      <c r="BX110" s="3716" t="s">
        <v>104</v>
      </c>
      <c r="BY110" s="1409"/>
      <c r="BZ110" s="540" t="s">
        <v>105</v>
      </c>
      <c r="CA110" s="12"/>
      <c r="CB110" s="12"/>
      <c r="CC110" s="12"/>
      <c r="CD110" s="18"/>
    </row>
    <row r="111" spans="1:82" ht="45" customHeight="1" x14ac:dyDescent="0.2">
      <c r="A111" s="3686"/>
      <c r="B111" s="3687" t="s">
        <v>1380</v>
      </c>
      <c r="C111" s="3688" t="s">
        <v>1381</v>
      </c>
      <c r="D111" s="3689"/>
      <c r="E111" s="3690"/>
      <c r="F111" s="3695"/>
      <c r="G111" s="3695"/>
      <c r="H111" s="3692" t="s">
        <v>89</v>
      </c>
      <c r="I111" s="3693" t="s">
        <v>89</v>
      </c>
      <c r="J111" s="3694">
        <v>41325</v>
      </c>
      <c r="K111" s="3694"/>
      <c r="L111" s="3649"/>
      <c r="M111" s="3863"/>
      <c r="N111" s="3649"/>
      <c r="O111" s="3649"/>
      <c r="P111" s="3696"/>
      <c r="Q111" s="3697"/>
      <c r="R111" s="3698"/>
      <c r="S111" s="3698"/>
      <c r="T111" s="3698"/>
      <c r="U111" s="3794"/>
      <c r="V111" s="3699"/>
      <c r="W111" s="3700" t="str">
        <f t="shared" si="4"/>
        <v>Yes</v>
      </c>
      <c r="X111" s="3701" t="s">
        <v>93</v>
      </c>
      <c r="Y111" s="3688" t="s">
        <v>94</v>
      </c>
      <c r="Z111" s="4030"/>
      <c r="AA111" s="5810" t="s">
        <v>1382</v>
      </c>
      <c r="AB111" s="6215" t="s">
        <v>1383</v>
      </c>
      <c r="AC111" s="3656"/>
      <c r="AD111" s="3704">
        <v>45717</v>
      </c>
      <c r="AE111" s="4145" t="s">
        <v>1384</v>
      </c>
      <c r="AF111" s="3705" t="s">
        <v>1385</v>
      </c>
      <c r="AG111" s="3706"/>
      <c r="AH111" s="3706"/>
      <c r="AI111" s="3706"/>
      <c r="AJ111" s="3713"/>
      <c r="AK111" s="3661"/>
      <c r="AL111" s="3909"/>
      <c r="AM111" s="3715"/>
      <c r="AN111" s="3706"/>
      <c r="AO111" s="3706"/>
      <c r="AP111" s="3706"/>
      <c r="AQ111" s="3695"/>
      <c r="AR111" s="3663"/>
      <c r="AS111" s="3709"/>
      <c r="AT111" s="3692"/>
      <c r="AU111" s="3709"/>
      <c r="AV111" s="3709"/>
      <c r="AW111" s="3709"/>
      <c r="AX111" s="3692"/>
      <c r="AY111" s="3666"/>
      <c r="AZ111" s="3709"/>
      <c r="BA111" s="3692"/>
      <c r="BB111" s="3709"/>
      <c r="BC111" s="3709"/>
      <c r="BD111" s="3709"/>
      <c r="BE111" s="3692"/>
      <c r="BF111" s="3648"/>
      <c r="BG111" s="4089">
        <v>46784</v>
      </c>
      <c r="BH111" s="3706">
        <v>46784</v>
      </c>
      <c r="BI111" s="3711"/>
      <c r="BJ111" s="4089">
        <v>46935</v>
      </c>
      <c r="BK111" s="3706">
        <v>46935</v>
      </c>
      <c r="BL111" s="3711"/>
      <c r="BM111" s="4089">
        <v>47239</v>
      </c>
      <c r="BN111" s="3706">
        <v>47239</v>
      </c>
      <c r="BO111" s="3711"/>
      <c r="BP111" s="4587" t="s">
        <v>355</v>
      </c>
      <c r="BQ111" s="3684" t="s">
        <v>1387</v>
      </c>
      <c r="BR111" s="3684"/>
      <c r="BS111" s="3716">
        <v>45631</v>
      </c>
      <c r="BT111" s="3716">
        <v>45868</v>
      </c>
      <c r="BU111" s="3716">
        <v>45631</v>
      </c>
      <c r="BV111" s="3716">
        <v>45868</v>
      </c>
      <c r="BW111" s="3716">
        <v>45868</v>
      </c>
      <c r="BX111" s="3716" t="s">
        <v>104</v>
      </c>
      <c r="BY111" s="1409"/>
      <c r="BZ111" s="540" t="s">
        <v>105</v>
      </c>
      <c r="CA111" s="12"/>
      <c r="CB111" s="12"/>
      <c r="CC111" s="12"/>
      <c r="CD111" s="18"/>
    </row>
    <row r="112" spans="1:82" ht="45" customHeight="1" thickBot="1" x14ac:dyDescent="0.25">
      <c r="A112" s="6454" t="s">
        <v>1388</v>
      </c>
      <c r="B112" s="6844"/>
      <c r="C112" s="2465" t="s">
        <v>1381</v>
      </c>
      <c r="D112" s="6506" t="s">
        <v>1389</v>
      </c>
      <c r="E112" s="6507">
        <v>1928</v>
      </c>
      <c r="F112" s="2769">
        <v>2022</v>
      </c>
      <c r="G112" s="2769">
        <v>2042</v>
      </c>
      <c r="H112" s="6508" t="s">
        <v>89</v>
      </c>
      <c r="I112" s="6509" t="s">
        <v>89</v>
      </c>
      <c r="J112" s="6459">
        <v>41325</v>
      </c>
      <c r="K112" s="6510"/>
      <c r="L112" s="6599"/>
      <c r="M112" s="6600"/>
      <c r="N112" s="6599"/>
      <c r="O112" s="6599"/>
      <c r="P112" s="6462"/>
      <c r="Q112" s="6601"/>
      <c r="R112" s="6464"/>
      <c r="S112" s="6555"/>
      <c r="T112" s="6555"/>
      <c r="U112" s="6465"/>
      <c r="V112" s="6602"/>
      <c r="W112" s="6516" t="str">
        <f t="shared" si="4"/>
        <v>Yes</v>
      </c>
      <c r="X112" s="6517" t="s">
        <v>93</v>
      </c>
      <c r="Y112" s="2265" t="s">
        <v>94</v>
      </c>
      <c r="Z112" s="7084"/>
      <c r="AA112" s="6688" t="s">
        <v>1382</v>
      </c>
      <c r="AB112" s="6893" t="s">
        <v>1383</v>
      </c>
      <c r="AC112" s="6541"/>
      <c r="AD112" s="6519">
        <v>45717</v>
      </c>
      <c r="AE112" s="6472" t="s">
        <v>1390</v>
      </c>
      <c r="AF112" s="6473" t="s">
        <v>1294</v>
      </c>
      <c r="AG112" s="6503">
        <v>45962</v>
      </c>
      <c r="AH112" s="5496"/>
      <c r="AI112" s="5496"/>
      <c r="AJ112" s="6550"/>
      <c r="AK112" s="6608"/>
      <c r="AL112" s="5496"/>
      <c r="AM112" s="6473"/>
      <c r="AN112" s="5496"/>
      <c r="AO112" s="5496"/>
      <c r="AP112" s="5496"/>
      <c r="AQ112" s="6462"/>
      <c r="AR112" s="7171"/>
      <c r="AS112" s="7172"/>
      <c r="AT112" s="6460"/>
      <c r="AU112" s="6478"/>
      <c r="AV112" s="6479"/>
      <c r="AW112" s="6479"/>
      <c r="AX112" s="6460"/>
      <c r="AY112" s="6464"/>
      <c r="AZ112" s="6478"/>
      <c r="BA112" s="6464"/>
      <c r="BB112" s="6478"/>
      <c r="BC112" s="6479"/>
      <c r="BD112" s="6479"/>
      <c r="BE112" s="6460"/>
      <c r="BF112" s="6460"/>
      <c r="BG112" s="6482">
        <v>46204</v>
      </c>
      <c r="BH112" s="5496">
        <v>46204</v>
      </c>
      <c r="BI112" s="5496"/>
      <c r="BJ112" s="6482">
        <v>46357</v>
      </c>
      <c r="BK112" s="5496">
        <v>46357</v>
      </c>
      <c r="BL112" s="6483"/>
      <c r="BM112" s="6482">
        <v>46692</v>
      </c>
      <c r="BN112" s="4850">
        <v>46692</v>
      </c>
      <c r="BO112" s="6483"/>
      <c r="BP112" s="6494" t="s">
        <v>1391</v>
      </c>
      <c r="BQ112" s="6495"/>
      <c r="BR112" s="6495"/>
      <c r="BS112" s="4142">
        <v>46034</v>
      </c>
      <c r="BT112" s="4142">
        <v>45895</v>
      </c>
      <c r="BU112" s="4142"/>
      <c r="BV112" s="7107">
        <v>46034</v>
      </c>
      <c r="BW112" s="6487">
        <v>46034</v>
      </c>
      <c r="BX112" s="4142" t="s">
        <v>1392</v>
      </c>
      <c r="BY112" s="1409"/>
      <c r="BZ112" s="1178"/>
      <c r="CA112" s="1176"/>
      <c r="CB112" s="1176"/>
      <c r="CC112" s="1176"/>
      <c r="CD112" s="1175"/>
    </row>
    <row r="113" spans="1:82" ht="45" customHeight="1" thickTop="1" x14ac:dyDescent="0.2">
      <c r="A113" s="3686" t="s">
        <v>1393</v>
      </c>
      <c r="B113" s="3687"/>
      <c r="C113" s="3688" t="s">
        <v>1394</v>
      </c>
      <c r="D113" s="3689" t="s">
        <v>1395</v>
      </c>
      <c r="E113" s="3690">
        <v>2345</v>
      </c>
      <c r="F113" s="3695">
        <v>2024</v>
      </c>
      <c r="G113" s="3695">
        <v>2039</v>
      </c>
      <c r="H113" s="3692" t="s">
        <v>89</v>
      </c>
      <c r="I113" s="3693" t="s">
        <v>89</v>
      </c>
      <c r="J113" s="3694">
        <v>44676</v>
      </c>
      <c r="K113" s="3694" t="s">
        <v>1396</v>
      </c>
      <c r="L113" s="3649"/>
      <c r="M113" s="3863"/>
      <c r="N113" s="3649"/>
      <c r="O113" s="3649"/>
      <c r="P113" s="3696"/>
      <c r="Q113" s="3697"/>
      <c r="R113" s="3698"/>
      <c r="S113" s="3698"/>
      <c r="T113" s="3698"/>
      <c r="U113" s="3794"/>
      <c r="V113" s="3699"/>
      <c r="W113" s="3700" t="str">
        <f t="shared" si="4"/>
        <v>Yes</v>
      </c>
      <c r="X113" s="3701" t="s">
        <v>93</v>
      </c>
      <c r="Y113" s="3688" t="s">
        <v>94</v>
      </c>
      <c r="Z113" s="4030"/>
      <c r="AA113" s="5810" t="s">
        <v>1397</v>
      </c>
      <c r="AB113" s="5810" t="s">
        <v>1398</v>
      </c>
      <c r="AC113" s="3656"/>
      <c r="AD113" s="3704">
        <v>45689</v>
      </c>
      <c r="AE113" s="4145" t="s">
        <v>316</v>
      </c>
      <c r="AF113" s="3705" t="s">
        <v>1399</v>
      </c>
      <c r="AG113" s="3706">
        <v>45383</v>
      </c>
      <c r="AH113" s="3706"/>
      <c r="AI113" s="3706"/>
      <c r="AJ113" s="3908"/>
      <c r="AK113" s="3661"/>
      <c r="AL113" s="3709">
        <v>45630</v>
      </c>
      <c r="AM113" s="3705" t="s">
        <v>142</v>
      </c>
      <c r="AN113" s="3706">
        <v>45630</v>
      </c>
      <c r="AO113" s="3706">
        <v>45630</v>
      </c>
      <c r="AP113" s="3706">
        <v>45686</v>
      </c>
      <c r="AQ113" s="4217" t="s">
        <v>1400</v>
      </c>
      <c r="AR113" s="3663"/>
      <c r="AS113" s="3730" t="s">
        <v>274</v>
      </c>
      <c r="AT113" s="3731" t="s">
        <v>1401</v>
      </c>
      <c r="AU113" s="3730">
        <v>46204</v>
      </c>
      <c r="AV113" s="3730"/>
      <c r="AW113" s="3730"/>
      <c r="AX113" s="3731"/>
      <c r="AY113" s="3666"/>
      <c r="AZ113" s="4089"/>
      <c r="BA113" s="3695"/>
      <c r="BB113" s="3706"/>
      <c r="BC113" s="3706"/>
      <c r="BD113" s="3706"/>
      <c r="BE113" s="3695"/>
      <c r="BF113" s="3667"/>
      <c r="BG113" s="4089" t="s">
        <v>573</v>
      </c>
      <c r="BH113" s="3706">
        <v>46661</v>
      </c>
      <c r="BI113" s="3711"/>
      <c r="BJ113" s="4089" t="s">
        <v>1402</v>
      </c>
      <c r="BK113" s="3706">
        <v>46844</v>
      </c>
      <c r="BL113" s="3711"/>
      <c r="BM113" s="4089" t="s">
        <v>479</v>
      </c>
      <c r="BN113" s="3706">
        <v>47209</v>
      </c>
      <c r="BO113" s="3711"/>
      <c r="BP113" s="4182" t="s">
        <v>132</v>
      </c>
      <c r="BQ113" s="3684"/>
      <c r="BR113" s="3646"/>
      <c r="BS113" s="3716">
        <v>45959</v>
      </c>
      <c r="BT113" s="3716">
        <v>45628</v>
      </c>
      <c r="BU113" s="3716">
        <v>45959</v>
      </c>
      <c r="BV113" s="3716">
        <v>45628</v>
      </c>
      <c r="BW113" s="3716">
        <v>45628</v>
      </c>
      <c r="BX113" s="5734" t="s">
        <v>1404</v>
      </c>
      <c r="BY113" s="2149"/>
      <c r="BZ113" s="2120"/>
      <c r="CA113" s="12"/>
      <c r="CB113" s="12"/>
      <c r="CC113" s="12"/>
      <c r="CD113" s="18"/>
    </row>
    <row r="114" spans="1:82" ht="45" customHeight="1" x14ac:dyDescent="0.2">
      <c r="A114" s="1688" t="s">
        <v>1405</v>
      </c>
      <c r="B114" s="3307"/>
      <c r="C114" s="2275" t="s">
        <v>1406</v>
      </c>
      <c r="D114" s="1689" t="s">
        <v>1407</v>
      </c>
      <c r="E114" s="7113"/>
      <c r="F114" s="1666">
        <v>2020</v>
      </c>
      <c r="G114" s="1666">
        <v>2040</v>
      </c>
      <c r="H114" s="1680" t="s">
        <v>89</v>
      </c>
      <c r="I114" s="1691" t="s">
        <v>89</v>
      </c>
      <c r="J114" s="1668">
        <v>43384</v>
      </c>
      <c r="K114" s="1668"/>
      <c r="L114" s="1668" t="s">
        <v>90</v>
      </c>
      <c r="M114" s="2006" t="s">
        <v>1408</v>
      </c>
      <c r="N114" s="1668"/>
      <c r="O114" s="1668" t="s">
        <v>90</v>
      </c>
      <c r="P114" s="1667"/>
      <c r="Q114" s="1705"/>
      <c r="R114" s="1669"/>
      <c r="S114" s="1669"/>
      <c r="T114" s="1669"/>
      <c r="U114" s="3793"/>
      <c r="V114" s="1671"/>
      <c r="W114" s="1695" t="str">
        <f t="shared" si="4"/>
        <v>Yes</v>
      </c>
      <c r="X114" s="1672" t="s">
        <v>93</v>
      </c>
      <c r="Y114" s="1376" t="s">
        <v>94</v>
      </c>
      <c r="Z114" s="3202"/>
      <c r="AA114" s="5799" t="s">
        <v>1409</v>
      </c>
      <c r="AB114" s="5813" t="s">
        <v>1409</v>
      </c>
      <c r="AC114" s="2314"/>
      <c r="AD114" s="1682">
        <v>44317</v>
      </c>
      <c r="AE114" s="4147" t="s">
        <v>1410</v>
      </c>
      <c r="AF114" s="1676" t="s">
        <v>142</v>
      </c>
      <c r="AG114" s="1674">
        <v>45261</v>
      </c>
      <c r="AH114" s="1674"/>
      <c r="AI114" s="1674"/>
      <c r="AJ114" s="3006"/>
      <c r="AK114" s="1677"/>
      <c r="AL114" s="7129"/>
      <c r="AM114" s="7141"/>
      <c r="AN114" s="1674"/>
      <c r="AO114" s="1674"/>
      <c r="AP114" s="1674"/>
      <c r="AQ114" s="1666"/>
      <c r="AR114" s="1697"/>
      <c r="AS114" s="1679"/>
      <c r="AT114" s="1680"/>
      <c r="AU114" s="1679"/>
      <c r="AV114" s="1679"/>
      <c r="AW114" s="1679"/>
      <c r="AX114" s="1680"/>
      <c r="AY114" s="1698"/>
      <c r="AZ114" s="1679"/>
      <c r="BA114" s="1680"/>
      <c r="BB114" s="1679"/>
      <c r="BC114" s="1679"/>
      <c r="BD114" s="1679"/>
      <c r="BE114" s="1680"/>
      <c r="BF114" s="1680"/>
      <c r="BG114" s="4158" t="s">
        <v>1244</v>
      </c>
      <c r="BH114" s="1674">
        <v>45566</v>
      </c>
      <c r="BI114" s="1683"/>
      <c r="BJ114" s="4158" t="s">
        <v>434</v>
      </c>
      <c r="BK114" s="1674">
        <v>45931</v>
      </c>
      <c r="BL114" s="1683"/>
      <c r="BM114" s="4158" t="s">
        <v>1411</v>
      </c>
      <c r="BN114" s="1674">
        <v>46388</v>
      </c>
      <c r="BO114" s="1683"/>
      <c r="BP114" s="4184"/>
      <c r="BQ114" s="2300"/>
      <c r="BR114" s="2317"/>
      <c r="BS114" s="1684">
        <v>44797</v>
      </c>
      <c r="BT114" s="1684">
        <v>44382</v>
      </c>
      <c r="BU114" s="1684"/>
      <c r="BV114" s="1684">
        <v>44382</v>
      </c>
      <c r="BW114" s="1684">
        <v>45072</v>
      </c>
      <c r="BX114" s="2319" t="s">
        <v>117</v>
      </c>
      <c r="BY114" s="1666"/>
      <c r="BZ114" s="1376" t="s">
        <v>970</v>
      </c>
      <c r="CA114" s="12"/>
      <c r="CB114" s="12"/>
      <c r="CC114" s="12"/>
      <c r="CD114" s="18"/>
    </row>
    <row r="115" spans="1:82" ht="45" customHeight="1" x14ac:dyDescent="0.2">
      <c r="A115" s="3644" t="s">
        <v>1413</v>
      </c>
      <c r="B115" s="3645"/>
      <c r="C115" s="3646" t="s">
        <v>1414</v>
      </c>
      <c r="D115" s="3670"/>
      <c r="E115" s="3676"/>
      <c r="F115" s="3662"/>
      <c r="G115" s="3662"/>
      <c r="H115" s="3659" t="s">
        <v>89</v>
      </c>
      <c r="I115" s="3662" t="s">
        <v>89</v>
      </c>
      <c r="J115" s="3650">
        <v>40744</v>
      </c>
      <c r="K115" s="3650"/>
      <c r="L115" s="5505"/>
      <c r="M115" s="5504"/>
      <c r="N115" s="5505"/>
      <c r="O115" s="5505"/>
      <c r="P115" s="3650"/>
      <c r="Q115" s="3678"/>
      <c r="R115" s="3652"/>
      <c r="S115" s="3679"/>
      <c r="T115" s="3679"/>
      <c r="U115" s="3798"/>
      <c r="V115" s="3680"/>
      <c r="W115" s="3654" t="b">
        <f t="shared" si="4"/>
        <v>0</v>
      </c>
      <c r="X115" s="3655" t="s">
        <v>228</v>
      </c>
      <c r="Y115" s="3646" t="s">
        <v>229</v>
      </c>
      <c r="Z115" s="4949"/>
      <c r="AA115" s="6199"/>
      <c r="AB115" s="6199"/>
      <c r="AC115" s="3681"/>
      <c r="AD115" s="3669"/>
      <c r="AE115" s="4254">
        <v>46327</v>
      </c>
      <c r="AF115" s="3659" t="s">
        <v>1415</v>
      </c>
      <c r="AG115" s="3658">
        <v>46327</v>
      </c>
      <c r="AH115" s="3658"/>
      <c r="AI115" s="3658"/>
      <c r="AJ115" s="3682"/>
      <c r="AK115" s="3683"/>
      <c r="AL115" s="3665"/>
      <c r="AM115" s="3659"/>
      <c r="AN115" s="3658"/>
      <c r="AO115" s="3658"/>
      <c r="AP115" s="3658"/>
      <c r="AQ115" s="3650"/>
      <c r="AR115" s="3926"/>
      <c r="AS115" s="3928"/>
      <c r="AT115" s="3649"/>
      <c r="AU115" s="3665"/>
      <c r="AV115" s="3665"/>
      <c r="AW115" s="3665"/>
      <c r="AX115" s="3649"/>
      <c r="AY115" s="3929"/>
      <c r="AZ115" s="3665"/>
      <c r="BA115" s="3649"/>
      <c r="BB115" s="3665"/>
      <c r="BC115" s="3665"/>
      <c r="BD115" s="3665"/>
      <c r="BE115" s="3649"/>
      <c r="BF115" s="3649"/>
      <c r="BG115" s="4251">
        <v>46722</v>
      </c>
      <c r="BH115" s="3658">
        <v>46722</v>
      </c>
      <c r="BI115" s="3668"/>
      <c r="BJ115" s="4251">
        <v>46874</v>
      </c>
      <c r="BK115" s="3658">
        <v>46874</v>
      </c>
      <c r="BL115" s="3668"/>
      <c r="BM115" s="4251">
        <v>47088</v>
      </c>
      <c r="BN115" s="3658">
        <v>47088</v>
      </c>
      <c r="BO115" s="3668"/>
      <c r="BP115" s="4256" t="s">
        <v>1417</v>
      </c>
      <c r="BQ115" s="3684"/>
      <c r="BR115" s="3684"/>
      <c r="BS115" s="3671"/>
      <c r="BT115" s="3671"/>
      <c r="BU115" s="3671"/>
      <c r="BV115" s="3671">
        <v>45758</v>
      </c>
      <c r="BW115" s="3671">
        <v>45758</v>
      </c>
      <c r="BX115" s="3716" t="s">
        <v>104</v>
      </c>
      <c r="BY115" s="2623"/>
      <c r="BZ115" s="1178"/>
      <c r="CA115" s="1176"/>
      <c r="CB115" s="1176"/>
      <c r="CC115" s="1176"/>
      <c r="CD115" s="1175"/>
    </row>
    <row r="116" spans="1:82" ht="45" customHeight="1" x14ac:dyDescent="0.2">
      <c r="A116" s="4005"/>
      <c r="B116" s="3977" t="s">
        <v>1418</v>
      </c>
      <c r="C116" s="3978" t="s">
        <v>1414</v>
      </c>
      <c r="D116" s="4045" t="s">
        <v>1419</v>
      </c>
      <c r="E116" s="3979">
        <v>2147</v>
      </c>
      <c r="F116" s="3980" t="s">
        <v>91</v>
      </c>
      <c r="G116" s="3980" t="s">
        <v>1420</v>
      </c>
      <c r="H116" s="3981" t="s">
        <v>89</v>
      </c>
      <c r="I116" s="3982" t="s">
        <v>89</v>
      </c>
      <c r="J116" s="3983">
        <v>40744</v>
      </c>
      <c r="K116" s="3983"/>
      <c r="L116" s="3983" t="s">
        <v>90</v>
      </c>
      <c r="M116" s="3984" t="s">
        <v>389</v>
      </c>
      <c r="N116" s="3983"/>
      <c r="O116" s="3983"/>
      <c r="P116" s="3985">
        <v>44729</v>
      </c>
      <c r="Q116" s="3986">
        <v>45148</v>
      </c>
      <c r="R116" s="3987"/>
      <c r="S116" s="3988"/>
      <c r="T116" s="3988">
        <v>45714</v>
      </c>
      <c r="U116" s="3989"/>
      <c r="V116" s="3990"/>
      <c r="W116" s="3991" t="str">
        <f t="shared" si="4"/>
        <v>Yes</v>
      </c>
      <c r="X116" s="3992" t="s">
        <v>93</v>
      </c>
      <c r="Y116" s="3978" t="s">
        <v>94</v>
      </c>
      <c r="Z116" s="4046"/>
      <c r="AA116" s="6201" t="s">
        <v>1421</v>
      </c>
      <c r="AB116" s="6201" t="s">
        <v>1422</v>
      </c>
      <c r="AC116" s="3993"/>
      <c r="AD116" s="3995">
        <v>45108</v>
      </c>
      <c r="AE116" s="4207" t="s">
        <v>1423</v>
      </c>
      <c r="AF116" s="4063"/>
      <c r="AG116" s="3996">
        <v>42736</v>
      </c>
      <c r="AH116" s="3996" t="e">
        <v>#N/A</v>
      </c>
      <c r="AI116" s="3996" t="e">
        <v>#N/A</v>
      </c>
      <c r="AJ116" s="4064" t="e">
        <v>#N/A</v>
      </c>
      <c r="AK116" s="3998" t="e">
        <v>#N/A</v>
      </c>
      <c r="AL116" s="4429" t="s">
        <v>1424</v>
      </c>
      <c r="AM116" s="4065" t="s">
        <v>327</v>
      </c>
      <c r="AN116" s="3996">
        <v>43678</v>
      </c>
      <c r="AO116" s="3996">
        <v>43696</v>
      </c>
      <c r="AP116" s="3996">
        <v>43738</v>
      </c>
      <c r="AQ116" s="3999" t="e">
        <v>#N/A</v>
      </c>
      <c r="AR116" s="4000"/>
      <c r="AS116" s="4020" t="s">
        <v>1425</v>
      </c>
      <c r="AT116" s="3981" t="s">
        <v>1426</v>
      </c>
      <c r="AU116" s="4020">
        <v>43831</v>
      </c>
      <c r="AV116" s="4020">
        <v>43857</v>
      </c>
      <c r="AW116" s="4020">
        <v>43899</v>
      </c>
      <c r="AX116" s="3981" t="s">
        <v>1427</v>
      </c>
      <c r="AY116" s="4026"/>
      <c r="AZ116" s="4020"/>
      <c r="BA116" s="3981"/>
      <c r="BB116" s="4020"/>
      <c r="BC116" s="4020"/>
      <c r="BD116" s="4020"/>
      <c r="BE116" s="3981"/>
      <c r="BF116" s="3981"/>
      <c r="BG116" s="4169" t="s">
        <v>1025</v>
      </c>
      <c r="BH116" s="3996">
        <v>44743</v>
      </c>
      <c r="BI116" s="4001">
        <v>44713</v>
      </c>
      <c r="BJ116" s="4169" t="s">
        <v>399</v>
      </c>
      <c r="BK116" s="3996">
        <v>45139</v>
      </c>
      <c r="BL116" s="4001">
        <v>45148</v>
      </c>
      <c r="BM116" s="4169" t="s">
        <v>1244</v>
      </c>
      <c r="BN116" s="3996">
        <v>45566</v>
      </c>
      <c r="BO116" s="4001"/>
      <c r="BP116" s="4298"/>
      <c r="BQ116" s="3978" t="s">
        <v>1429</v>
      </c>
      <c r="BR116" s="3978"/>
      <c r="BS116" s="4002">
        <v>45475</v>
      </c>
      <c r="BT116" s="4002">
        <v>45226</v>
      </c>
      <c r="BU116" s="4002">
        <v>45226</v>
      </c>
      <c r="BV116" s="4002">
        <v>45569</v>
      </c>
      <c r="BW116" s="4002"/>
      <c r="BX116" s="4703" t="s">
        <v>1430</v>
      </c>
      <c r="BY116" s="2623"/>
      <c r="BZ116" s="2186" t="s">
        <v>1431</v>
      </c>
      <c r="CA116" s="12"/>
      <c r="CB116" s="12"/>
      <c r="CC116" s="12"/>
      <c r="CD116" s="18"/>
    </row>
    <row r="117" spans="1:82" ht="45" customHeight="1" x14ac:dyDescent="0.2">
      <c r="A117" s="2150" t="s">
        <v>1432</v>
      </c>
      <c r="B117" s="3306"/>
      <c r="C117" s="2151" t="s">
        <v>1433</v>
      </c>
      <c r="D117" s="2151" t="s">
        <v>1434</v>
      </c>
      <c r="E117" s="7162">
        <v>1980</v>
      </c>
      <c r="F117" s="2153" t="s">
        <v>1083</v>
      </c>
      <c r="G117" s="2153" t="s">
        <v>949</v>
      </c>
      <c r="H117" s="2155" t="s">
        <v>89</v>
      </c>
      <c r="I117" s="2155" t="s">
        <v>89</v>
      </c>
      <c r="J117" s="2156">
        <v>40492</v>
      </c>
      <c r="K117" s="2157"/>
      <c r="L117" s="2518" t="s">
        <v>90</v>
      </c>
      <c r="M117" s="2519" t="s">
        <v>1435</v>
      </c>
      <c r="N117" s="2518"/>
      <c r="O117" s="2157"/>
      <c r="P117" s="2156">
        <v>45379</v>
      </c>
      <c r="Q117" s="2158">
        <v>45510</v>
      </c>
      <c r="R117" s="2159"/>
      <c r="S117" s="2159"/>
      <c r="T117" s="2159"/>
      <c r="U117" s="3799"/>
      <c r="V117" s="2161"/>
      <c r="W117" s="2162" t="str">
        <f t="shared" si="4"/>
        <v>Yes</v>
      </c>
      <c r="X117" s="2163" t="s">
        <v>93</v>
      </c>
      <c r="Y117" s="2151" t="s">
        <v>94</v>
      </c>
      <c r="Z117" s="2151"/>
      <c r="AA117" s="5775" t="s">
        <v>1436</v>
      </c>
      <c r="AB117" s="5775" t="s">
        <v>1437</v>
      </c>
      <c r="AC117" s="2925"/>
      <c r="AD117" s="2168">
        <v>45778</v>
      </c>
      <c r="AE117" s="3535" t="s">
        <v>936</v>
      </c>
      <c r="AF117" s="2167" t="s">
        <v>1438</v>
      </c>
      <c r="AG117" s="2168">
        <v>43466</v>
      </c>
      <c r="AH117" s="2168">
        <v>43439</v>
      </c>
      <c r="AI117" s="2168">
        <v>43524</v>
      </c>
      <c r="AJ117" s="3011" t="s">
        <v>1439</v>
      </c>
      <c r="AK117" s="2169" t="s">
        <v>1440</v>
      </c>
      <c r="AL117" s="7163" t="s">
        <v>873</v>
      </c>
      <c r="AM117" s="7118" t="s">
        <v>270</v>
      </c>
      <c r="AN117" s="2168">
        <v>44378</v>
      </c>
      <c r="AO117" s="2168">
        <v>44368</v>
      </c>
      <c r="AP117" s="2168">
        <v>44452</v>
      </c>
      <c r="AQ117" s="2155" t="s">
        <v>1441</v>
      </c>
      <c r="AR117" s="3207"/>
      <c r="AS117" s="5267"/>
      <c r="AT117" s="2154"/>
      <c r="AU117" s="2292"/>
      <c r="AV117" s="2171"/>
      <c r="AW117" s="2171"/>
      <c r="AX117" s="2154"/>
      <c r="AY117" s="2320"/>
      <c r="AZ117" s="2292"/>
      <c r="BA117" s="2320"/>
      <c r="BB117" s="2292"/>
      <c r="BC117" s="2171"/>
      <c r="BD117" s="2171"/>
      <c r="BE117" s="2154"/>
      <c r="BF117" s="2154"/>
      <c r="BG117" s="4159">
        <v>45352</v>
      </c>
      <c r="BH117" s="2168">
        <v>45352</v>
      </c>
      <c r="BI117" s="2168">
        <v>45352</v>
      </c>
      <c r="BJ117" s="4168">
        <v>45566</v>
      </c>
      <c r="BK117" s="2189">
        <v>45566</v>
      </c>
      <c r="BL117" s="2184">
        <v>45510</v>
      </c>
      <c r="BM117" s="4168" t="s">
        <v>770</v>
      </c>
      <c r="BN117" s="2165">
        <v>46054</v>
      </c>
      <c r="BO117" s="2175"/>
      <c r="BP117" s="5402" t="s">
        <v>915</v>
      </c>
      <c r="BQ117" s="2151" t="s">
        <v>1443</v>
      </c>
      <c r="BR117" s="2513"/>
      <c r="BS117" s="2177">
        <v>45454</v>
      </c>
      <c r="BT117" s="2177">
        <v>45950</v>
      </c>
      <c r="BU117" s="2177">
        <v>44848</v>
      </c>
      <c r="BV117" s="2177">
        <v>45950</v>
      </c>
      <c r="BW117" s="4775">
        <v>45950</v>
      </c>
      <c r="BX117" s="2177" t="s">
        <v>1444</v>
      </c>
      <c r="BY117" s="1409"/>
      <c r="BZ117" s="540" t="s">
        <v>500</v>
      </c>
      <c r="CA117" s="12" t="s">
        <v>106</v>
      </c>
      <c r="CB117" s="12"/>
      <c r="CC117" s="12"/>
      <c r="CD117" s="18"/>
    </row>
    <row r="118" spans="1:82" ht="45" customHeight="1" x14ac:dyDescent="0.2">
      <c r="A118" s="3686" t="s">
        <v>1445</v>
      </c>
      <c r="B118" s="3687"/>
      <c r="C118" s="3688" t="s">
        <v>1446</v>
      </c>
      <c r="D118" s="3689" t="s">
        <v>1447</v>
      </c>
      <c r="E118" s="3690" t="s">
        <v>226</v>
      </c>
      <c r="F118" s="3691"/>
      <c r="G118" s="3691"/>
      <c r="H118" s="3692" t="s">
        <v>89</v>
      </c>
      <c r="I118" s="3693" t="s">
        <v>89</v>
      </c>
      <c r="J118" s="3694">
        <v>44991</v>
      </c>
      <c r="K118" s="3694" t="s">
        <v>709</v>
      </c>
      <c r="L118" s="3694"/>
      <c r="M118" s="3866"/>
      <c r="N118" s="3694"/>
      <c r="O118" s="3694"/>
      <c r="P118" s="3696"/>
      <c r="Q118" s="3697"/>
      <c r="R118" s="3698"/>
      <c r="S118" s="3698"/>
      <c r="T118" s="3698"/>
      <c r="U118" s="3794"/>
      <c r="V118" s="3699"/>
      <c r="W118" s="3700" t="str">
        <f t="shared" si="4"/>
        <v>Yes</v>
      </c>
      <c r="X118" s="3701" t="s">
        <v>93</v>
      </c>
      <c r="Y118" s="3688" t="s">
        <v>94</v>
      </c>
      <c r="Z118" s="4030"/>
      <c r="AA118" s="5810" t="s">
        <v>1448</v>
      </c>
      <c r="AB118" s="5776" t="s">
        <v>1449</v>
      </c>
      <c r="AC118" s="3703" t="s">
        <v>1450</v>
      </c>
      <c r="AD118" s="3704">
        <v>45717</v>
      </c>
      <c r="AE118" s="4145" t="s">
        <v>1451</v>
      </c>
      <c r="AF118" s="3705" t="s">
        <v>1452</v>
      </c>
      <c r="AG118" s="3706">
        <v>47300</v>
      </c>
      <c r="AH118" s="3706"/>
      <c r="AI118" s="3706"/>
      <c r="AJ118" s="3713"/>
      <c r="AK118" s="3707"/>
      <c r="AL118" s="3709"/>
      <c r="AM118" s="3705"/>
      <c r="AN118" s="3706"/>
      <c r="AO118" s="3706"/>
      <c r="AP118" s="3706"/>
      <c r="AQ118" s="3695"/>
      <c r="AR118" s="3708"/>
      <c r="AS118" s="3709"/>
      <c r="AT118" s="3692"/>
      <c r="AU118" s="3709"/>
      <c r="AV118" s="3709"/>
      <c r="AW118" s="3709"/>
      <c r="AX118" s="3692"/>
      <c r="AY118" s="3710"/>
      <c r="AZ118" s="3709"/>
      <c r="BA118" s="3692"/>
      <c r="BB118" s="3709"/>
      <c r="BC118" s="3709"/>
      <c r="BD118" s="3709"/>
      <c r="BE118" s="3692"/>
      <c r="BF118" s="3692"/>
      <c r="BG118" s="4089" t="s">
        <v>1453</v>
      </c>
      <c r="BH118" s="3706">
        <v>47484</v>
      </c>
      <c r="BI118" s="3711"/>
      <c r="BJ118" s="4089">
        <v>47543</v>
      </c>
      <c r="BK118" s="3706">
        <v>47543</v>
      </c>
      <c r="BL118" s="3711"/>
      <c r="BM118" s="4089" t="s">
        <v>1454</v>
      </c>
      <c r="BN118" s="3706">
        <v>47849</v>
      </c>
      <c r="BO118" s="3711"/>
      <c r="BP118" s="5383" t="s">
        <v>355</v>
      </c>
      <c r="BQ118" s="4030"/>
      <c r="BR118" s="4030"/>
      <c r="BS118" s="3716">
        <v>45961</v>
      </c>
      <c r="BT118" s="3716">
        <v>45882</v>
      </c>
      <c r="BU118" s="3716"/>
      <c r="BV118" s="3716">
        <v>45882</v>
      </c>
      <c r="BW118" s="3716">
        <v>45882</v>
      </c>
      <c r="BX118" s="3716" t="s">
        <v>104</v>
      </c>
      <c r="BY118" s="2149"/>
      <c r="BZ118" s="2120" t="s">
        <v>1456</v>
      </c>
      <c r="CA118" s="12"/>
      <c r="CB118" s="12"/>
      <c r="CC118" s="12"/>
      <c r="CD118" s="18"/>
    </row>
    <row r="119" spans="1:82" ht="45" customHeight="1" x14ac:dyDescent="0.2">
      <c r="A119" s="5476" t="s">
        <v>1457</v>
      </c>
      <c r="B119" s="3320"/>
      <c r="C119" s="2502" t="s">
        <v>1458</v>
      </c>
      <c r="D119" s="2152" t="s">
        <v>1459</v>
      </c>
      <c r="E119" s="7116">
        <v>2148</v>
      </c>
      <c r="F119" s="2155">
        <v>2022</v>
      </c>
      <c r="G119" s="2155">
        <v>2040</v>
      </c>
      <c r="H119" s="2154" t="s">
        <v>89</v>
      </c>
      <c r="I119" s="5737" t="s">
        <v>89</v>
      </c>
      <c r="J119" s="2157">
        <v>39287</v>
      </c>
      <c r="K119" s="2157"/>
      <c r="L119" s="2157" t="s">
        <v>90</v>
      </c>
      <c r="M119" s="2182" t="s">
        <v>809</v>
      </c>
      <c r="N119" s="2157" t="s">
        <v>583</v>
      </c>
      <c r="O119" s="2157"/>
      <c r="P119" s="2156">
        <v>45646</v>
      </c>
      <c r="Q119" s="2158">
        <v>45723</v>
      </c>
      <c r="R119" s="2159"/>
      <c r="S119" s="2159"/>
      <c r="T119" s="2159"/>
      <c r="U119" s="3799"/>
      <c r="V119" s="2161"/>
      <c r="W119" s="2162" t="str">
        <f t="shared" si="4"/>
        <v>Yes</v>
      </c>
      <c r="X119" s="2163" t="s">
        <v>93</v>
      </c>
      <c r="Y119" s="2151" t="s">
        <v>94</v>
      </c>
      <c r="Z119" s="3201"/>
      <c r="AA119" s="5814" t="s">
        <v>1460</v>
      </c>
      <c r="AB119" s="5775" t="s">
        <v>1461</v>
      </c>
      <c r="AC119" s="2925"/>
      <c r="AD119" s="2165">
        <v>45627</v>
      </c>
      <c r="AE119" s="4206" t="s">
        <v>1462</v>
      </c>
      <c r="AF119" s="4126" t="s">
        <v>1463</v>
      </c>
      <c r="AG119" s="2168">
        <v>44835</v>
      </c>
      <c r="AH119" s="2168">
        <v>44958</v>
      </c>
      <c r="AI119" s="2168">
        <v>45004</v>
      </c>
      <c r="AJ119" s="3336" t="s">
        <v>1464</v>
      </c>
      <c r="AK119" s="2169"/>
      <c r="AL119" s="7160"/>
      <c r="AM119" s="7161"/>
      <c r="AN119" s="2168"/>
      <c r="AO119" s="2168"/>
      <c r="AP119" s="2168"/>
      <c r="AQ119" s="2155"/>
      <c r="AR119" s="2170"/>
      <c r="AS119" s="2171"/>
      <c r="AT119" s="2154"/>
      <c r="AU119" s="2171"/>
      <c r="AV119" s="2171"/>
      <c r="AW119" s="2171"/>
      <c r="AX119" s="2154"/>
      <c r="AY119" s="2172"/>
      <c r="AZ119" s="2171"/>
      <c r="BA119" s="2154"/>
      <c r="BB119" s="2171"/>
      <c r="BC119" s="2171"/>
      <c r="BD119" s="2171"/>
      <c r="BE119" s="2154"/>
      <c r="BF119" s="2154"/>
      <c r="BG119" s="4159" t="s">
        <v>1465</v>
      </c>
      <c r="BH119" s="2168">
        <v>45658</v>
      </c>
      <c r="BI119" s="2184">
        <v>45646</v>
      </c>
      <c r="BJ119" s="4159">
        <v>45717</v>
      </c>
      <c r="BK119" s="2168">
        <v>45717</v>
      </c>
      <c r="BL119" s="2184">
        <v>45726</v>
      </c>
      <c r="BM119" s="4159">
        <v>46113</v>
      </c>
      <c r="BN119" s="2168">
        <v>46113</v>
      </c>
      <c r="BO119" s="2184"/>
      <c r="BP119" s="2990" t="s">
        <v>1467</v>
      </c>
      <c r="BQ119" s="2151"/>
      <c r="BR119" s="2151"/>
      <c r="BS119" s="2177">
        <v>45960</v>
      </c>
      <c r="BT119" s="2177">
        <v>45678</v>
      </c>
      <c r="BU119" s="2177">
        <v>44978</v>
      </c>
      <c r="BV119" s="2177">
        <v>45678</v>
      </c>
      <c r="BW119" s="2177">
        <v>45957</v>
      </c>
      <c r="BX119" s="2177" t="s">
        <v>1468</v>
      </c>
      <c r="BY119" s="1409"/>
      <c r="BZ119" s="540" t="s">
        <v>579</v>
      </c>
      <c r="CA119" s="12"/>
      <c r="CB119" s="12"/>
      <c r="CC119" s="12"/>
      <c r="CD119" s="18"/>
    </row>
    <row r="120" spans="1:82" ht="53" customHeight="1" x14ac:dyDescent="0.2">
      <c r="A120" s="6067" t="s">
        <v>1469</v>
      </c>
      <c r="B120" s="4786"/>
      <c r="C120" s="2709" t="s">
        <v>1470</v>
      </c>
      <c r="D120" s="2709" t="s">
        <v>1471</v>
      </c>
      <c r="E120" s="5886">
        <v>2113</v>
      </c>
      <c r="F120" s="4531">
        <v>2020</v>
      </c>
      <c r="G120" s="4531">
        <v>2037</v>
      </c>
      <c r="H120" s="4531" t="s">
        <v>89</v>
      </c>
      <c r="I120" s="4531" t="s">
        <v>89</v>
      </c>
      <c r="J120" s="4536">
        <v>41704</v>
      </c>
      <c r="K120" s="4534"/>
      <c r="L120" s="4534" t="s">
        <v>90</v>
      </c>
      <c r="M120" s="4535"/>
      <c r="N120" s="4534"/>
      <c r="O120" s="4534"/>
      <c r="P120" s="4536">
        <v>44634</v>
      </c>
      <c r="Q120" s="4537">
        <v>44895</v>
      </c>
      <c r="R120" s="4538"/>
      <c r="S120" s="4538"/>
      <c r="T120" s="4538"/>
      <c r="U120" s="4539"/>
      <c r="V120" s="4540"/>
      <c r="W120" s="4541" t="str">
        <f t="shared" si="4"/>
        <v>Yes</v>
      </c>
      <c r="X120" s="4542" t="s">
        <v>93</v>
      </c>
      <c r="Y120" s="2709" t="s">
        <v>94</v>
      </c>
      <c r="Z120" s="4531"/>
      <c r="AA120" s="5775" t="s">
        <v>1472</v>
      </c>
      <c r="AB120" s="5775" t="s">
        <v>1473</v>
      </c>
      <c r="AC120" s="4543"/>
      <c r="AD120" s="4547">
        <v>45717</v>
      </c>
      <c r="AE120" s="4545">
        <v>43709</v>
      </c>
      <c r="AF120" s="4546" t="s">
        <v>1474</v>
      </c>
      <c r="AG120" s="4547">
        <v>43709</v>
      </c>
      <c r="AH120" s="4547">
        <v>43831</v>
      </c>
      <c r="AI120" s="4547">
        <v>44032</v>
      </c>
      <c r="AJ120" s="4548" t="s">
        <v>1475</v>
      </c>
      <c r="AK120" s="4549"/>
      <c r="AL120" s="5929">
        <v>44284</v>
      </c>
      <c r="AM120" s="4550" t="s">
        <v>1476</v>
      </c>
      <c r="AN120" s="4547">
        <v>44256</v>
      </c>
      <c r="AO120" s="4547">
        <v>44284</v>
      </c>
      <c r="AP120" s="4547">
        <v>44326</v>
      </c>
      <c r="AQ120" s="4531" t="s">
        <v>1477</v>
      </c>
      <c r="AR120" s="4551"/>
      <c r="AS120" s="4553"/>
      <c r="AT120" s="5124"/>
      <c r="AU120" s="5939"/>
      <c r="AV120" s="4553"/>
      <c r="AW120" s="4553"/>
      <c r="AX120" s="4532"/>
      <c r="AY120" s="4554"/>
      <c r="AZ120" s="4553"/>
      <c r="BA120" s="5741"/>
      <c r="BB120" s="5939"/>
      <c r="BC120" s="4553"/>
      <c r="BD120" s="4553"/>
      <c r="BE120" s="4532"/>
      <c r="BF120" s="4532"/>
      <c r="BG120" s="4555">
        <v>44440</v>
      </c>
      <c r="BH120" s="4547">
        <v>44440</v>
      </c>
      <c r="BI120" s="4547">
        <v>44634</v>
      </c>
      <c r="BJ120" s="4555">
        <v>44896</v>
      </c>
      <c r="BK120" s="4547">
        <v>44896</v>
      </c>
      <c r="BL120" s="4556">
        <v>44895</v>
      </c>
      <c r="BM120" s="4555">
        <v>46107</v>
      </c>
      <c r="BN120" s="4544">
        <v>46107</v>
      </c>
      <c r="BO120" s="4556"/>
      <c r="BP120" s="4559" t="s">
        <v>1478</v>
      </c>
      <c r="BQ120" s="4559"/>
      <c r="BR120" s="4559"/>
      <c r="BS120" s="4355">
        <v>44547</v>
      </c>
      <c r="BT120" s="4355">
        <v>45961</v>
      </c>
      <c r="BU120" s="4355">
        <v>45961</v>
      </c>
      <c r="BV120" s="4355">
        <v>44645</v>
      </c>
      <c r="BW120" s="4355">
        <v>46010</v>
      </c>
      <c r="BX120" s="4355" t="s">
        <v>1479</v>
      </c>
      <c r="BY120" s="2177"/>
      <c r="BZ120" s="2151" t="s">
        <v>1480</v>
      </c>
      <c r="CA120" s="12"/>
      <c r="CB120" s="12"/>
      <c r="CC120" s="12"/>
      <c r="CD120" s="18"/>
    </row>
    <row r="121" spans="1:82" ht="45" customHeight="1" x14ac:dyDescent="0.2">
      <c r="A121" s="2195" t="s">
        <v>1481</v>
      </c>
      <c r="B121" s="3321"/>
      <c r="C121" s="2186" t="s">
        <v>1482</v>
      </c>
      <c r="D121" s="2152" t="s">
        <v>1483</v>
      </c>
      <c r="E121" s="3228">
        <v>2040</v>
      </c>
      <c r="F121" s="2155">
        <v>2021</v>
      </c>
      <c r="G121" s="2155">
        <v>2041</v>
      </c>
      <c r="H121" s="2167" t="s">
        <v>89</v>
      </c>
      <c r="I121" s="2181" t="s">
        <v>89</v>
      </c>
      <c r="J121" s="2157">
        <v>40960</v>
      </c>
      <c r="K121" s="2157"/>
      <c r="L121" s="2157"/>
      <c r="M121" s="2182"/>
      <c r="N121" s="2157"/>
      <c r="O121" s="2157"/>
      <c r="P121" s="2156">
        <v>45638</v>
      </c>
      <c r="Q121" s="2158">
        <v>45926</v>
      </c>
      <c r="R121" s="2159"/>
      <c r="S121" s="2159"/>
      <c r="T121" s="2159"/>
      <c r="U121" s="3799"/>
      <c r="V121" s="2161"/>
      <c r="W121" s="2162" t="str">
        <f t="shared" si="4"/>
        <v>Yes</v>
      </c>
      <c r="X121" s="2163" t="s">
        <v>93</v>
      </c>
      <c r="Y121" s="2151" t="s">
        <v>94</v>
      </c>
      <c r="Z121" s="3201"/>
      <c r="AA121" s="5817" t="s">
        <v>1484</v>
      </c>
      <c r="AB121" s="5790" t="s">
        <v>1485</v>
      </c>
      <c r="AC121" s="2925"/>
      <c r="AD121" s="2165">
        <v>45536</v>
      </c>
      <c r="AE121" s="3535" t="s">
        <v>1486</v>
      </c>
      <c r="AF121" s="2167" t="s">
        <v>1487</v>
      </c>
      <c r="AG121" s="2168">
        <v>44459</v>
      </c>
      <c r="AH121" s="2168">
        <v>44459</v>
      </c>
      <c r="AI121" s="2168">
        <v>44515</v>
      </c>
      <c r="AJ121" s="3011" t="s">
        <v>1488</v>
      </c>
      <c r="AK121" s="2169"/>
      <c r="AL121" s="2171">
        <v>44805</v>
      </c>
      <c r="AM121" s="2167" t="s">
        <v>1489</v>
      </c>
      <c r="AN121" s="2168">
        <v>44805</v>
      </c>
      <c r="AO121" s="2168">
        <v>44830</v>
      </c>
      <c r="AP121" s="2168">
        <v>44914</v>
      </c>
      <c r="AQ121" s="2155" t="s">
        <v>1490</v>
      </c>
      <c r="AR121" s="2170"/>
      <c r="AS121" s="2171">
        <v>45200</v>
      </c>
      <c r="AT121" s="3207" t="s">
        <v>1491</v>
      </c>
      <c r="AU121" s="2171">
        <v>45200</v>
      </c>
      <c r="AV121" s="2171">
        <v>45222</v>
      </c>
      <c r="AW121" s="2171">
        <v>45306</v>
      </c>
      <c r="AX121" s="2154" t="s">
        <v>1492</v>
      </c>
      <c r="AY121" s="2172"/>
      <c r="AZ121" s="2171"/>
      <c r="BA121" s="2154"/>
      <c r="BB121" s="2171"/>
      <c r="BC121" s="2171"/>
      <c r="BD121" s="2171"/>
      <c r="BE121" s="2154"/>
      <c r="BF121" s="2154"/>
      <c r="BG121" s="4159" t="s">
        <v>1493</v>
      </c>
      <c r="BH121" s="2168">
        <v>45627</v>
      </c>
      <c r="BI121" s="2184">
        <v>45638</v>
      </c>
      <c r="BJ121" s="4159">
        <v>45809</v>
      </c>
      <c r="BK121" s="2168">
        <v>45809</v>
      </c>
      <c r="BL121" s="2184">
        <v>45926</v>
      </c>
      <c r="BM121" s="4159">
        <v>46327</v>
      </c>
      <c r="BN121" s="2168">
        <v>46327</v>
      </c>
      <c r="BO121" s="2184"/>
      <c r="BP121" s="2990" t="s">
        <v>1495</v>
      </c>
      <c r="BQ121" s="2151"/>
      <c r="BR121" s="2151"/>
      <c r="BS121" s="2177">
        <v>45951</v>
      </c>
      <c r="BT121" s="2177">
        <v>45576</v>
      </c>
      <c r="BU121" s="2177">
        <v>45741</v>
      </c>
      <c r="BV121" s="2177">
        <v>45687</v>
      </c>
      <c r="BW121" s="2177">
        <v>45741</v>
      </c>
      <c r="BX121" s="2177" t="s">
        <v>674</v>
      </c>
      <c r="BY121" s="1409"/>
      <c r="BZ121" s="2265" t="s">
        <v>105</v>
      </c>
      <c r="CA121" s="12"/>
      <c r="CB121" s="12"/>
      <c r="CC121" s="12"/>
      <c r="CD121" s="18"/>
    </row>
    <row r="122" spans="1:82" ht="45" customHeight="1" x14ac:dyDescent="0.2">
      <c r="A122" s="3686" t="s">
        <v>1496</v>
      </c>
      <c r="B122" s="3687"/>
      <c r="C122" s="3688" t="s">
        <v>1497</v>
      </c>
      <c r="D122" s="3689" t="s">
        <v>1498</v>
      </c>
      <c r="E122" s="3690"/>
      <c r="F122" s="3691"/>
      <c r="G122" s="3691"/>
      <c r="H122" s="3692"/>
      <c r="I122" s="3693"/>
      <c r="J122" s="3694">
        <v>42920</v>
      </c>
      <c r="K122" s="3694"/>
      <c r="L122" s="5482" t="s">
        <v>90</v>
      </c>
      <c r="M122" s="6127" t="s">
        <v>169</v>
      </c>
      <c r="N122" s="5482"/>
      <c r="O122" s="3694"/>
      <c r="P122" s="3696"/>
      <c r="Q122" s="3697"/>
      <c r="R122" s="3698"/>
      <c r="S122" s="3698"/>
      <c r="T122" s="3698"/>
      <c r="U122" s="3794">
        <v>44726</v>
      </c>
      <c r="V122" s="3699" t="s">
        <v>1499</v>
      </c>
      <c r="W122" s="3700" t="str">
        <f t="shared" si="4"/>
        <v>Yes</v>
      </c>
      <c r="X122" s="3701" t="s">
        <v>93</v>
      </c>
      <c r="Y122" s="3688" t="s">
        <v>94</v>
      </c>
      <c r="Z122" s="4030"/>
      <c r="AA122" s="5905" t="s">
        <v>1500</v>
      </c>
      <c r="AB122" s="5802" t="s">
        <v>1501</v>
      </c>
      <c r="AC122" s="3703"/>
      <c r="AD122" s="3704">
        <v>45717</v>
      </c>
      <c r="AE122" s="4145" t="s">
        <v>1502</v>
      </c>
      <c r="AF122" s="3705" t="s">
        <v>1503</v>
      </c>
      <c r="AG122" s="3706"/>
      <c r="AH122" s="3706"/>
      <c r="AI122" s="3706"/>
      <c r="AJ122" s="3713"/>
      <c r="AK122" s="3707"/>
      <c r="AL122" s="3909"/>
      <c r="AM122" s="3714"/>
      <c r="AN122" s="3706"/>
      <c r="AO122" s="3706"/>
      <c r="AP122" s="3706"/>
      <c r="AQ122" s="3695"/>
      <c r="AR122" s="3708"/>
      <c r="AS122" s="3709"/>
      <c r="AT122" s="3692"/>
      <c r="AU122" s="3706"/>
      <c r="AV122" s="3709"/>
      <c r="AW122" s="3709"/>
      <c r="AX122" s="3692"/>
      <c r="AY122" s="3710"/>
      <c r="AZ122" s="3709"/>
      <c r="BA122" s="3692"/>
      <c r="BB122" s="3709"/>
      <c r="BC122" s="3709"/>
      <c r="BD122" s="3709"/>
      <c r="BE122" s="3692"/>
      <c r="BF122" s="3692"/>
      <c r="BG122" s="4089" t="s">
        <v>1504</v>
      </c>
      <c r="BH122" s="3706">
        <v>46569</v>
      </c>
      <c r="BI122" s="3711"/>
      <c r="BJ122" s="4089" t="s">
        <v>1505</v>
      </c>
      <c r="BK122" s="3706">
        <v>46753</v>
      </c>
      <c r="BL122" s="3711"/>
      <c r="BM122" s="4089" t="s">
        <v>1506</v>
      </c>
      <c r="BN122" s="3706">
        <v>47027</v>
      </c>
      <c r="BO122" s="3711"/>
      <c r="BP122" s="4182" t="s">
        <v>355</v>
      </c>
      <c r="BQ122" s="3688"/>
      <c r="BR122" s="4569"/>
      <c r="BS122" s="3716">
        <v>45589</v>
      </c>
      <c r="BT122" s="3716">
        <v>45856</v>
      </c>
      <c r="BU122" s="3716"/>
      <c r="BV122" s="3716">
        <v>45856</v>
      </c>
      <c r="BW122" s="3716">
        <v>45856</v>
      </c>
      <c r="BX122" s="3716" t="s">
        <v>104</v>
      </c>
      <c r="BY122" s="1409"/>
      <c r="BZ122" s="540" t="s">
        <v>105</v>
      </c>
      <c r="CA122" s="12"/>
      <c r="CB122" s="12"/>
      <c r="CC122" s="12"/>
      <c r="CD122" s="18"/>
    </row>
    <row r="123" spans="1:82" s="586" customFormat="1" ht="45" customHeight="1" x14ac:dyDescent="0.2">
      <c r="A123" s="3686" t="s">
        <v>1508</v>
      </c>
      <c r="B123" s="3687"/>
      <c r="C123" s="3688" t="s">
        <v>1509</v>
      </c>
      <c r="D123" s="3689" t="s">
        <v>1510</v>
      </c>
      <c r="E123" s="3690" t="s">
        <v>193</v>
      </c>
      <c r="F123" s="3691"/>
      <c r="G123" s="3691"/>
      <c r="H123" s="3692" t="s">
        <v>89</v>
      </c>
      <c r="I123" s="3695" t="s">
        <v>89</v>
      </c>
      <c r="J123" s="4612" t="s">
        <v>1511</v>
      </c>
      <c r="K123" s="4612" t="s">
        <v>1512</v>
      </c>
      <c r="L123" s="3696" t="s">
        <v>90</v>
      </c>
      <c r="M123" s="3735" t="s">
        <v>169</v>
      </c>
      <c r="N123" s="3696"/>
      <c r="O123" s="3696"/>
      <c r="P123" s="3696"/>
      <c r="Q123" s="3697"/>
      <c r="R123" s="3698"/>
      <c r="S123" s="3733"/>
      <c r="T123" s="3733"/>
      <c r="U123" s="3794"/>
      <c r="V123" s="3699"/>
      <c r="W123" s="3700" t="str">
        <f t="shared" si="4"/>
        <v>Yes</v>
      </c>
      <c r="X123" s="3701" t="s">
        <v>93</v>
      </c>
      <c r="Y123" s="3688" t="s">
        <v>94</v>
      </c>
      <c r="Z123" s="4030"/>
      <c r="AA123" s="5810" t="s">
        <v>1513</v>
      </c>
      <c r="AB123" s="5810" t="s">
        <v>1514</v>
      </c>
      <c r="AC123" s="3703"/>
      <c r="AD123" s="3704">
        <v>45717</v>
      </c>
      <c r="AE123" s="4145">
        <v>46204</v>
      </c>
      <c r="AF123" s="3705" t="s">
        <v>641</v>
      </c>
      <c r="AG123" s="3706">
        <v>46204</v>
      </c>
      <c r="AH123" s="3706"/>
      <c r="AI123" s="3706"/>
      <c r="AJ123" s="3908"/>
      <c r="AK123" s="4216"/>
      <c r="AL123" s="3909"/>
      <c r="AM123" s="3714"/>
      <c r="AN123" s="3706"/>
      <c r="AO123" s="3706"/>
      <c r="AP123" s="3706"/>
      <c r="AQ123" s="3695"/>
      <c r="AR123" s="3708"/>
      <c r="AS123" s="3709"/>
      <c r="AT123" s="4820"/>
      <c r="AU123" s="3709"/>
      <c r="AV123" s="3709"/>
      <c r="AW123" s="3709"/>
      <c r="AX123" s="3692"/>
      <c r="AY123" s="3710"/>
      <c r="AZ123" s="3709"/>
      <c r="BA123" s="3692"/>
      <c r="BB123" s="3709"/>
      <c r="BC123" s="3709"/>
      <c r="BD123" s="3709"/>
      <c r="BE123" s="3692"/>
      <c r="BF123" s="3692"/>
      <c r="BG123" s="4089">
        <v>46478</v>
      </c>
      <c r="BH123" s="3706">
        <v>46478</v>
      </c>
      <c r="BI123" s="3711"/>
      <c r="BJ123" s="4089">
        <v>46631</v>
      </c>
      <c r="BK123" s="3706">
        <v>46631</v>
      </c>
      <c r="BL123" s="3711"/>
      <c r="BM123" s="4089">
        <v>46844</v>
      </c>
      <c r="BN123" s="3706">
        <v>46844</v>
      </c>
      <c r="BO123" s="3711"/>
      <c r="BP123" s="4182" t="s">
        <v>355</v>
      </c>
      <c r="BQ123" s="3712"/>
      <c r="BR123" s="3688"/>
      <c r="BS123" s="3716">
        <v>44172</v>
      </c>
      <c r="BT123" s="3716">
        <v>45888</v>
      </c>
      <c r="BU123" s="3716"/>
      <c r="BV123" s="3716">
        <v>45888</v>
      </c>
      <c r="BW123" s="3716">
        <v>45888</v>
      </c>
      <c r="BX123" s="3716" t="s">
        <v>104</v>
      </c>
      <c r="BY123" s="2149"/>
      <c r="BZ123" s="2120" t="s">
        <v>1516</v>
      </c>
      <c r="CA123" s="12"/>
      <c r="CB123" s="12"/>
      <c r="CC123" s="12"/>
      <c r="CD123" s="18"/>
    </row>
    <row r="124" spans="1:82" ht="45" customHeight="1" x14ac:dyDescent="0.2">
      <c r="A124" s="3686" t="s">
        <v>1517</v>
      </c>
      <c r="B124" s="3687"/>
      <c r="C124" s="3688" t="s">
        <v>1518</v>
      </c>
      <c r="D124" s="3689" t="s">
        <v>1519</v>
      </c>
      <c r="E124" s="3859" t="s">
        <v>193</v>
      </c>
      <c r="F124" s="3662"/>
      <c r="G124" s="3662"/>
      <c r="H124" s="3659"/>
      <c r="I124" s="3675"/>
      <c r="J124" s="3649"/>
      <c r="K124" s="3694"/>
      <c r="L124" s="3677"/>
      <c r="M124" s="3846"/>
      <c r="N124" s="3677"/>
      <c r="O124" s="3677"/>
      <c r="P124" s="3650"/>
      <c r="Q124" s="3678"/>
      <c r="R124" s="3652"/>
      <c r="S124" s="3679"/>
      <c r="T124" s="3679"/>
      <c r="U124" s="3798"/>
      <c r="V124" s="3680"/>
      <c r="W124" s="3865"/>
      <c r="X124" s="3655"/>
      <c r="Y124" s="3646"/>
      <c r="Z124" s="4949"/>
      <c r="AA124" s="6183"/>
      <c r="AB124" s="4288"/>
      <c r="AC124" s="3681"/>
      <c r="AD124" s="3669"/>
      <c r="AE124" s="4254"/>
      <c r="AF124" s="3659"/>
      <c r="AG124" s="3658"/>
      <c r="AH124" s="3658"/>
      <c r="AI124" s="3658"/>
      <c r="AJ124" s="3682"/>
      <c r="AK124" s="3683"/>
      <c r="AL124" s="3665"/>
      <c r="AM124" s="3659"/>
      <c r="AN124" s="3658"/>
      <c r="AO124" s="3658"/>
      <c r="AP124" s="3658"/>
      <c r="AQ124" s="3650"/>
      <c r="AR124" s="3926"/>
      <c r="AS124" s="3928"/>
      <c r="AT124" s="3649"/>
      <c r="AU124" s="3665"/>
      <c r="AV124" s="3665"/>
      <c r="AW124" s="3665"/>
      <c r="AX124" s="3649"/>
      <c r="AY124" s="3929"/>
      <c r="AZ124" s="3665"/>
      <c r="BA124" s="3649"/>
      <c r="BB124" s="3665"/>
      <c r="BC124" s="3665"/>
      <c r="BD124" s="3665"/>
      <c r="BE124" s="3649"/>
      <c r="BF124" s="3649"/>
      <c r="BG124" s="4251"/>
      <c r="BH124" s="3665"/>
      <c r="BI124" s="3668"/>
      <c r="BJ124" s="4251"/>
      <c r="BK124" s="3658"/>
      <c r="BL124" s="3668"/>
      <c r="BM124" s="4251"/>
      <c r="BN124" s="3658"/>
      <c r="BO124" s="3668"/>
      <c r="BP124" s="4182"/>
      <c r="BQ124" s="3684"/>
      <c r="BR124" s="3684"/>
      <c r="BS124" s="3671"/>
      <c r="BT124" s="3671"/>
      <c r="BU124" s="3671"/>
      <c r="BV124" s="3671"/>
      <c r="BW124" s="3671"/>
      <c r="BX124" s="3716" t="s">
        <v>104</v>
      </c>
      <c r="BY124" s="1409"/>
      <c r="BZ124" s="1178"/>
      <c r="CA124" s="1176"/>
      <c r="CB124" s="1176"/>
      <c r="CC124" s="1176"/>
      <c r="CD124" s="1175"/>
    </row>
    <row r="125" spans="1:82" ht="45" customHeight="1" x14ac:dyDescent="0.2">
      <c r="A125" s="4005" t="s">
        <v>1517</v>
      </c>
      <c r="B125" s="3977"/>
      <c r="C125" s="3978" t="s">
        <v>1518</v>
      </c>
      <c r="D125" s="4045" t="s">
        <v>1521</v>
      </c>
      <c r="E125" s="3979">
        <v>2218</v>
      </c>
      <c r="F125" s="3999">
        <v>2021</v>
      </c>
      <c r="G125" s="3999">
        <v>2040</v>
      </c>
      <c r="H125" s="3981" t="s">
        <v>89</v>
      </c>
      <c r="I125" s="3982" t="s">
        <v>89</v>
      </c>
      <c r="J125" s="3983">
        <v>41767</v>
      </c>
      <c r="K125" s="3983"/>
      <c r="L125" s="6026" t="s">
        <v>90</v>
      </c>
      <c r="M125" s="6027" t="s">
        <v>389</v>
      </c>
      <c r="N125" s="6026"/>
      <c r="O125" s="6026"/>
      <c r="P125" s="3985"/>
      <c r="Q125" s="3986"/>
      <c r="R125" s="3987"/>
      <c r="S125" s="3987"/>
      <c r="T125" s="3987">
        <v>46006</v>
      </c>
      <c r="U125" s="3989"/>
      <c r="V125" s="3990"/>
      <c r="W125" s="3991" t="str">
        <f t="shared" ref="W125:W131" si="5">IF(OR(X125="Yes", Y125="Web-page timetable", Z125="YES"), "Yes")</f>
        <v>Yes</v>
      </c>
      <c r="X125" s="3992" t="s">
        <v>93</v>
      </c>
      <c r="Y125" s="3978" t="s">
        <v>94</v>
      </c>
      <c r="Z125" s="4046"/>
      <c r="AA125" s="6016" t="s">
        <v>1522</v>
      </c>
      <c r="AB125" s="6028" t="s">
        <v>1523</v>
      </c>
      <c r="AC125" s="3994"/>
      <c r="AD125" s="3995">
        <v>45717</v>
      </c>
      <c r="AE125" s="4207" t="s">
        <v>462</v>
      </c>
      <c r="AF125" s="4063" t="s">
        <v>1524</v>
      </c>
      <c r="AG125" s="3996">
        <v>43739</v>
      </c>
      <c r="AH125" s="3996">
        <v>43749</v>
      </c>
      <c r="AI125" s="3996">
        <v>43790</v>
      </c>
      <c r="AJ125" s="4064" t="s">
        <v>1525</v>
      </c>
      <c r="AK125" s="3998"/>
      <c r="AL125" s="4429" t="s">
        <v>398</v>
      </c>
      <c r="AM125" s="4014" t="s">
        <v>1526</v>
      </c>
      <c r="AN125" s="3996">
        <v>44713</v>
      </c>
      <c r="AO125" s="3996">
        <v>44798</v>
      </c>
      <c r="AP125" s="3996">
        <v>44853</v>
      </c>
      <c r="AQ125" s="3999" t="s">
        <v>1522</v>
      </c>
      <c r="AR125" s="4000"/>
      <c r="AS125" s="4429"/>
      <c r="AT125" s="4014"/>
      <c r="AU125" s="4020"/>
      <c r="AV125" s="4020"/>
      <c r="AW125" s="4020"/>
      <c r="AX125" s="3981"/>
      <c r="AY125" s="4026"/>
      <c r="AZ125" s="4020"/>
      <c r="BA125" s="3981"/>
      <c r="BB125" s="4020"/>
      <c r="BC125" s="4020"/>
      <c r="BD125" s="4020"/>
      <c r="BE125" s="3981"/>
      <c r="BF125" s="3981"/>
      <c r="BG125" s="4169">
        <v>46143</v>
      </c>
      <c r="BH125" s="3996">
        <v>46143</v>
      </c>
      <c r="BI125" s="4001"/>
      <c r="BJ125" s="4169">
        <v>46296</v>
      </c>
      <c r="BK125" s="3996">
        <v>46296</v>
      </c>
      <c r="BL125" s="4001"/>
      <c r="BM125" s="4169">
        <v>46813</v>
      </c>
      <c r="BN125" s="3996">
        <v>46813</v>
      </c>
      <c r="BO125" s="4001"/>
      <c r="BP125" s="4298" t="s">
        <v>355</v>
      </c>
      <c r="BQ125" s="4033"/>
      <c r="BR125" s="3978"/>
      <c r="BS125" s="4002">
        <v>45483</v>
      </c>
      <c r="BT125" s="4002">
        <v>45951</v>
      </c>
      <c r="BU125" s="4002">
        <v>45497</v>
      </c>
      <c r="BV125" s="4002">
        <v>45951</v>
      </c>
      <c r="BW125" s="4002">
        <v>45951</v>
      </c>
      <c r="BX125" s="4002" t="s">
        <v>1528</v>
      </c>
      <c r="BY125" s="1409"/>
      <c r="BZ125" s="540" t="s">
        <v>105</v>
      </c>
      <c r="CA125" s="12"/>
      <c r="CB125" s="12"/>
      <c r="CC125" s="12"/>
      <c r="CD125" s="18"/>
    </row>
    <row r="126" spans="1:82" ht="45" customHeight="1" x14ac:dyDescent="0.2">
      <c r="A126" s="3686" t="s">
        <v>1529</v>
      </c>
      <c r="B126" s="3687"/>
      <c r="C126" s="3688" t="s">
        <v>1530</v>
      </c>
      <c r="D126" s="3689" t="s">
        <v>1531</v>
      </c>
      <c r="E126" s="3690" t="s">
        <v>193</v>
      </c>
      <c r="F126" s="3691"/>
      <c r="G126" s="3691"/>
      <c r="H126" s="3692" t="s">
        <v>89</v>
      </c>
      <c r="I126" s="3693" t="s">
        <v>89</v>
      </c>
      <c r="J126" s="3694">
        <v>44650</v>
      </c>
      <c r="K126" s="3694"/>
      <c r="L126" s="3694"/>
      <c r="M126" s="3866"/>
      <c r="N126" s="3943"/>
      <c r="O126" s="3943"/>
      <c r="P126" s="3696"/>
      <c r="Q126" s="3697"/>
      <c r="R126" s="3698"/>
      <c r="S126" s="3698"/>
      <c r="T126" s="3698"/>
      <c r="U126" s="3794"/>
      <c r="V126" s="3699"/>
      <c r="W126" s="3700" t="str">
        <f t="shared" si="5"/>
        <v>Yes</v>
      </c>
      <c r="X126" s="3701" t="s">
        <v>93</v>
      </c>
      <c r="Y126" s="3688" t="s">
        <v>94</v>
      </c>
      <c r="Z126" s="4030"/>
      <c r="AA126" s="5810" t="s">
        <v>1532</v>
      </c>
      <c r="AB126" s="5802" t="s">
        <v>1533</v>
      </c>
      <c r="AC126" s="4590"/>
      <c r="AD126" s="3704">
        <v>45717</v>
      </c>
      <c r="AE126" s="4145" t="s">
        <v>1534</v>
      </c>
      <c r="AF126" s="3705" t="s">
        <v>1535</v>
      </c>
      <c r="AG126" s="3706">
        <v>46023</v>
      </c>
      <c r="AH126" s="3706"/>
      <c r="AI126" s="3706"/>
      <c r="AJ126" s="3713"/>
      <c r="AK126" s="3707"/>
      <c r="AL126" s="3909"/>
      <c r="AM126" s="3714"/>
      <c r="AN126" s="3706"/>
      <c r="AO126" s="3706"/>
      <c r="AP126" s="3706"/>
      <c r="AQ126" s="3695"/>
      <c r="AR126" s="3708"/>
      <c r="AS126" s="3709"/>
      <c r="AT126" s="3692"/>
      <c r="AU126" s="3709"/>
      <c r="AV126" s="3709"/>
      <c r="AW126" s="3709"/>
      <c r="AX126" s="3692"/>
      <c r="AY126" s="3710"/>
      <c r="AZ126" s="3709"/>
      <c r="BA126" s="3692"/>
      <c r="BB126" s="3709"/>
      <c r="BC126" s="3709"/>
      <c r="BD126" s="3709"/>
      <c r="BE126" s="3692"/>
      <c r="BF126" s="3692"/>
      <c r="BG126" s="4089" t="s">
        <v>1536</v>
      </c>
      <c r="BH126" s="3706">
        <v>46447</v>
      </c>
      <c r="BI126" s="3711"/>
      <c r="BJ126" s="4089">
        <v>46478</v>
      </c>
      <c r="BK126" s="3706">
        <v>46478</v>
      </c>
      <c r="BL126" s="3711"/>
      <c r="BM126" s="4089">
        <v>46661</v>
      </c>
      <c r="BN126" s="3706">
        <v>46661</v>
      </c>
      <c r="BO126" s="3711"/>
      <c r="BP126" s="4193" t="s">
        <v>355</v>
      </c>
      <c r="BQ126" s="3712"/>
      <c r="BR126" s="3870"/>
      <c r="BS126" s="3716">
        <v>45014</v>
      </c>
      <c r="BT126" s="3716">
        <v>45902</v>
      </c>
      <c r="BU126" s="3716"/>
      <c r="BV126" s="3716">
        <v>45902</v>
      </c>
      <c r="BW126" s="3716">
        <v>45902</v>
      </c>
      <c r="BX126" s="3716" t="s">
        <v>104</v>
      </c>
      <c r="BY126" s="2149"/>
      <c r="BZ126" s="2120"/>
      <c r="CA126" s="12"/>
      <c r="CB126" s="12"/>
      <c r="CC126" s="12"/>
      <c r="CD126" s="18" t="s">
        <v>93</v>
      </c>
    </row>
    <row r="127" spans="1:82" ht="56.5" customHeight="1" x14ac:dyDescent="0.2">
      <c r="A127" s="1688" t="s">
        <v>1538</v>
      </c>
      <c r="B127" s="3307"/>
      <c r="C127" s="2275" t="s">
        <v>1539</v>
      </c>
      <c r="D127" s="1689" t="s">
        <v>1540</v>
      </c>
      <c r="E127" s="1690"/>
      <c r="F127" s="1665"/>
      <c r="G127" s="1665"/>
      <c r="H127" s="1680" t="s">
        <v>89</v>
      </c>
      <c r="I127" s="1691" t="s">
        <v>89</v>
      </c>
      <c r="J127" s="1668">
        <v>43727</v>
      </c>
      <c r="K127" s="1668"/>
      <c r="L127" s="1668"/>
      <c r="M127" s="2006"/>
      <c r="N127" s="1668"/>
      <c r="O127" s="1668"/>
      <c r="P127" s="1667"/>
      <c r="Q127" s="1705"/>
      <c r="R127" s="1669"/>
      <c r="S127" s="1669"/>
      <c r="T127" s="1669"/>
      <c r="U127" s="3793"/>
      <c r="V127" s="1671"/>
      <c r="W127" s="1695" t="b">
        <f t="shared" si="5"/>
        <v>0</v>
      </c>
      <c r="X127" s="1672"/>
      <c r="Y127" s="1376"/>
      <c r="Z127" s="1376"/>
      <c r="AA127" s="5773"/>
      <c r="AB127" s="5813"/>
      <c r="AC127" s="2313"/>
      <c r="AD127" s="1682"/>
      <c r="AE127" s="4147"/>
      <c r="AF127" s="1676"/>
      <c r="AG127" s="1674"/>
      <c r="AH127" s="1674"/>
      <c r="AI127" s="1674"/>
      <c r="AJ127" s="3006"/>
      <c r="AK127" s="1677"/>
      <c r="AL127" s="7129"/>
      <c r="AM127" s="7141"/>
      <c r="AN127" s="1674"/>
      <c r="AO127" s="1674"/>
      <c r="AP127" s="1674"/>
      <c r="AQ127" s="1666"/>
      <c r="AR127" s="1697"/>
      <c r="AS127" s="1679"/>
      <c r="AT127" s="1680"/>
      <c r="AU127" s="1679"/>
      <c r="AV127" s="1679"/>
      <c r="AW127" s="1679"/>
      <c r="AX127" s="1680"/>
      <c r="AY127" s="1698"/>
      <c r="AZ127" s="1679"/>
      <c r="BA127" s="1680"/>
      <c r="BB127" s="1679"/>
      <c r="BC127" s="1679"/>
      <c r="BD127" s="1679"/>
      <c r="BE127" s="1680"/>
      <c r="BF127" s="1680"/>
      <c r="BG127" s="4158"/>
      <c r="BH127" s="1674"/>
      <c r="BI127" s="1683"/>
      <c r="BJ127" s="4158"/>
      <c r="BK127" s="1674"/>
      <c r="BL127" s="1683"/>
      <c r="BM127" s="4158"/>
      <c r="BN127" s="1674"/>
      <c r="BO127" s="1683">
        <v>43727</v>
      </c>
      <c r="BP127" s="4184"/>
      <c r="BQ127" s="1376"/>
      <c r="BR127" s="1376"/>
      <c r="BS127" s="1684">
        <v>43881</v>
      </c>
      <c r="BT127" s="1684"/>
      <c r="BU127" s="1684"/>
      <c r="BV127" s="1684"/>
      <c r="BW127" s="1684"/>
      <c r="BX127" s="2319" t="s">
        <v>117</v>
      </c>
      <c r="BY127" s="1666"/>
      <c r="BZ127" s="1376" t="s">
        <v>970</v>
      </c>
      <c r="CA127" s="12"/>
      <c r="CB127" s="12"/>
      <c r="CC127" s="12"/>
      <c r="CD127" s="18"/>
    </row>
    <row r="128" spans="1:82" ht="45" customHeight="1" x14ac:dyDescent="0.2">
      <c r="A128" s="6454" t="s">
        <v>1542</v>
      </c>
      <c r="B128" s="6455"/>
      <c r="C128" s="2465" t="s">
        <v>1543</v>
      </c>
      <c r="D128" s="6496" t="s">
        <v>1544</v>
      </c>
      <c r="E128" s="7134">
        <v>2115</v>
      </c>
      <c r="F128" s="6457" t="s">
        <v>91</v>
      </c>
      <c r="G128" s="6457" t="s">
        <v>949</v>
      </c>
      <c r="H128" s="6477" t="s">
        <v>89</v>
      </c>
      <c r="I128" s="6477" t="s">
        <v>89</v>
      </c>
      <c r="J128" s="6738" t="s">
        <v>1545</v>
      </c>
      <c r="K128" s="6739"/>
      <c r="L128" s="6460" t="s">
        <v>90</v>
      </c>
      <c r="M128" s="6461" t="s">
        <v>389</v>
      </c>
      <c r="N128" s="6460" t="s">
        <v>583</v>
      </c>
      <c r="O128" s="6460"/>
      <c r="P128" s="6462"/>
      <c r="Q128" s="6463"/>
      <c r="R128" s="6464"/>
      <c r="S128" s="6464"/>
      <c r="T128" s="6464"/>
      <c r="U128" s="6465"/>
      <c r="V128" s="6466"/>
      <c r="W128" s="6467" t="str">
        <f t="shared" si="5"/>
        <v>Yes</v>
      </c>
      <c r="X128" s="6468" t="s">
        <v>93</v>
      </c>
      <c r="Y128" s="2465" t="s">
        <v>267</v>
      </c>
      <c r="Z128" s="6456"/>
      <c r="AA128" s="6688" t="s">
        <v>1546</v>
      </c>
      <c r="AB128" s="6688" t="s">
        <v>1546</v>
      </c>
      <c r="AC128" s="6471"/>
      <c r="AD128" s="4850">
        <v>45505</v>
      </c>
      <c r="AE128" s="6472" t="s">
        <v>1547</v>
      </c>
      <c r="AF128" s="6473" t="s">
        <v>364</v>
      </c>
      <c r="AG128" s="5496">
        <v>43678</v>
      </c>
      <c r="AH128" s="5496">
        <v>43725</v>
      </c>
      <c r="AI128" s="5496">
        <v>43769</v>
      </c>
      <c r="AJ128" s="6474" t="s">
        <v>1548</v>
      </c>
      <c r="AK128" s="6475"/>
      <c r="AL128" s="7147" t="s">
        <v>1549</v>
      </c>
      <c r="AM128" s="7083" t="s">
        <v>1550</v>
      </c>
      <c r="AN128" s="5496">
        <v>44136</v>
      </c>
      <c r="AO128" s="5496">
        <v>44126</v>
      </c>
      <c r="AP128" s="5496">
        <v>44225</v>
      </c>
      <c r="AQ128" s="6456" t="s">
        <v>1551</v>
      </c>
      <c r="AR128" s="6490"/>
      <c r="AS128" s="6479">
        <v>44774</v>
      </c>
      <c r="AT128" s="6477" t="s">
        <v>1552</v>
      </c>
      <c r="AU128" s="6479">
        <v>44835</v>
      </c>
      <c r="AV128" s="6479">
        <v>44774</v>
      </c>
      <c r="AW128" s="6479">
        <v>44835</v>
      </c>
      <c r="AX128" s="6477" t="s">
        <v>1553</v>
      </c>
      <c r="AY128" s="6492"/>
      <c r="AZ128" s="6479" t="s">
        <v>522</v>
      </c>
      <c r="BA128" s="6477" t="s">
        <v>1554</v>
      </c>
      <c r="BB128" s="6479">
        <v>45383</v>
      </c>
      <c r="BC128" s="6479">
        <v>45481</v>
      </c>
      <c r="BD128" s="6479">
        <v>45523</v>
      </c>
      <c r="BE128" s="6498" t="s">
        <v>1546</v>
      </c>
      <c r="BF128" s="6477"/>
      <c r="BG128" s="6482" t="s">
        <v>1555</v>
      </c>
      <c r="BH128" s="5496">
        <v>46204</v>
      </c>
      <c r="BI128" s="6483"/>
      <c r="BJ128" s="6482" t="s">
        <v>1556</v>
      </c>
      <c r="BK128" s="5496">
        <v>46296</v>
      </c>
      <c r="BL128" s="6483"/>
      <c r="BM128" s="6482" t="s">
        <v>114</v>
      </c>
      <c r="BN128" s="4850" t="s">
        <v>114</v>
      </c>
      <c r="BO128" s="6483"/>
      <c r="BP128" s="6484" t="s">
        <v>1114</v>
      </c>
      <c r="BQ128" s="6495" t="s">
        <v>1558</v>
      </c>
      <c r="BR128" s="2465"/>
      <c r="BS128" s="4142">
        <v>45951</v>
      </c>
      <c r="BT128" s="4142">
        <v>45868</v>
      </c>
      <c r="BU128" s="4142">
        <v>45632</v>
      </c>
      <c r="BV128" s="4142">
        <v>45961</v>
      </c>
      <c r="BW128" s="4142">
        <v>45868</v>
      </c>
      <c r="BX128" s="4142" t="s">
        <v>1559</v>
      </c>
      <c r="BY128" s="1409"/>
      <c r="BZ128" s="540" t="s">
        <v>105</v>
      </c>
      <c r="CA128" s="12"/>
      <c r="CB128" s="12"/>
      <c r="CC128" s="12"/>
      <c r="CD128" s="18"/>
    </row>
    <row r="129" spans="1:82" ht="45" customHeight="1" x14ac:dyDescent="0.2">
      <c r="A129" s="6504" t="s">
        <v>1560</v>
      </c>
      <c r="B129" s="6505"/>
      <c r="C129" s="2265" t="s">
        <v>1561</v>
      </c>
      <c r="D129" s="6506" t="s">
        <v>1562</v>
      </c>
      <c r="E129" s="6857">
        <v>2456</v>
      </c>
      <c r="F129" s="6556" t="s">
        <v>1211</v>
      </c>
      <c r="G129" s="2769">
        <v>2042</v>
      </c>
      <c r="H129" s="6508" t="s">
        <v>89</v>
      </c>
      <c r="I129" s="6509" t="s">
        <v>89</v>
      </c>
      <c r="J129" s="6459">
        <v>44536</v>
      </c>
      <c r="K129" s="6459">
        <v>43395</v>
      </c>
      <c r="L129" s="6687"/>
      <c r="M129" s="6740"/>
      <c r="N129" s="6687"/>
      <c r="O129" s="6687"/>
      <c r="P129" s="6458"/>
      <c r="Q129" s="6512"/>
      <c r="R129" s="6513"/>
      <c r="S129" s="6513"/>
      <c r="T129" s="6513"/>
      <c r="U129" s="6741"/>
      <c r="V129" s="6742"/>
      <c r="W129" s="6516" t="str">
        <f t="shared" si="5"/>
        <v>Yes</v>
      </c>
      <c r="X129" s="6517" t="s">
        <v>93</v>
      </c>
      <c r="Y129" s="2265" t="s">
        <v>94</v>
      </c>
      <c r="Z129" s="2265"/>
      <c r="AA129" s="6470" t="s">
        <v>1563</v>
      </c>
      <c r="AB129" s="6470" t="s">
        <v>1564</v>
      </c>
      <c r="AC129" s="6720"/>
      <c r="AD129" s="6519">
        <v>45658</v>
      </c>
      <c r="AE129" s="6542" t="s">
        <v>1565</v>
      </c>
      <c r="AF129" s="6543" t="s">
        <v>1566</v>
      </c>
      <c r="AG129" s="6532">
        <v>45870</v>
      </c>
      <c r="AH129" s="6532">
        <v>45918</v>
      </c>
      <c r="AI129" s="6532">
        <v>45960</v>
      </c>
      <c r="AJ129" s="6476" t="s">
        <v>1567</v>
      </c>
      <c r="AK129" s="6743"/>
      <c r="AL129" s="6913"/>
      <c r="AM129" s="6744"/>
      <c r="AN129" s="6745"/>
      <c r="AO129" s="6745"/>
      <c r="AP129" s="6745"/>
      <c r="AQ129" s="6746"/>
      <c r="AR129" s="6747"/>
      <c r="AS129" s="6748"/>
      <c r="AT129" s="6749"/>
      <c r="AU129" s="6745"/>
      <c r="AV129" s="6748"/>
      <c r="AW129" s="6748"/>
      <c r="AX129" s="6749"/>
      <c r="AY129" s="6750"/>
      <c r="AZ129" s="6748"/>
      <c r="BA129" s="6749"/>
      <c r="BB129" s="6748"/>
      <c r="BC129" s="6748"/>
      <c r="BD129" s="6748"/>
      <c r="BE129" s="6749"/>
      <c r="BF129" s="6749"/>
      <c r="BG129" s="6531" t="s">
        <v>1568</v>
      </c>
      <c r="BH129" s="6532">
        <v>46143</v>
      </c>
      <c r="BI129" s="6533"/>
      <c r="BJ129" s="6531">
        <v>46235</v>
      </c>
      <c r="BK129" s="6532">
        <v>46235</v>
      </c>
      <c r="BL129" s="6533"/>
      <c r="BM129" s="6531">
        <v>46661</v>
      </c>
      <c r="BN129" s="6532">
        <v>46661</v>
      </c>
      <c r="BO129" s="6722"/>
      <c r="BP129" s="6562" t="s">
        <v>409</v>
      </c>
      <c r="BQ129" s="6949"/>
      <c r="BR129" s="6949"/>
      <c r="BS129" s="6535">
        <v>45960</v>
      </c>
      <c r="BT129" s="6535">
        <v>45888</v>
      </c>
      <c r="BU129" s="6535"/>
      <c r="BV129" s="6535">
        <v>45960</v>
      </c>
      <c r="BW129" s="6535">
        <v>45960</v>
      </c>
      <c r="BX129" s="6535" t="s">
        <v>178</v>
      </c>
      <c r="BY129" s="1409"/>
      <c r="BZ129" s="540"/>
      <c r="CA129" s="12"/>
      <c r="CB129" s="12"/>
      <c r="CC129" s="12"/>
      <c r="CD129" s="18"/>
    </row>
    <row r="130" spans="1:82" ht="45" customHeight="1" x14ac:dyDescent="0.2">
      <c r="A130" s="3686" t="s">
        <v>1570</v>
      </c>
      <c r="B130" s="3687"/>
      <c r="C130" s="3688" t="s">
        <v>1571</v>
      </c>
      <c r="D130" s="3741" t="s">
        <v>1572</v>
      </c>
      <c r="E130" s="4269" t="s">
        <v>1573</v>
      </c>
      <c r="F130" s="3705" t="s">
        <v>974</v>
      </c>
      <c r="G130" s="3691" t="s">
        <v>1574</v>
      </c>
      <c r="H130" s="3692" t="s">
        <v>89</v>
      </c>
      <c r="I130" s="3693" t="s">
        <v>194</v>
      </c>
      <c r="J130" s="3694">
        <v>42089</v>
      </c>
      <c r="K130" s="3694"/>
      <c r="L130" s="3694" t="s">
        <v>1575</v>
      </c>
      <c r="M130" s="3866" t="s">
        <v>1576</v>
      </c>
      <c r="N130" s="3694"/>
      <c r="O130" s="3694"/>
      <c r="P130" s="3696"/>
      <c r="Q130" s="3697"/>
      <c r="R130" s="3698"/>
      <c r="S130" s="3698"/>
      <c r="T130" s="3698"/>
      <c r="U130" s="3794">
        <v>43906</v>
      </c>
      <c r="V130" s="3727" t="s">
        <v>1577</v>
      </c>
      <c r="W130" s="3700" t="str">
        <f t="shared" si="5"/>
        <v>Yes</v>
      </c>
      <c r="X130" s="3701" t="s">
        <v>93</v>
      </c>
      <c r="Y130" s="3688" t="s">
        <v>94</v>
      </c>
      <c r="Z130" s="4030"/>
      <c r="AA130" s="5810" t="s">
        <v>1578</v>
      </c>
      <c r="AB130" s="5802" t="s">
        <v>1579</v>
      </c>
      <c r="AC130" s="3703"/>
      <c r="AD130" s="3706">
        <v>45689</v>
      </c>
      <c r="AE130" s="4145">
        <v>45962</v>
      </c>
      <c r="AF130" s="3705" t="s">
        <v>1415</v>
      </c>
      <c r="AG130" s="3706">
        <v>45962</v>
      </c>
      <c r="AH130" s="3706"/>
      <c r="AI130" s="3706"/>
      <c r="AJ130" s="3713"/>
      <c r="AK130" s="3707"/>
      <c r="AL130" s="4151">
        <v>46204</v>
      </c>
      <c r="AM130" s="3714" t="s">
        <v>1580</v>
      </c>
      <c r="AN130" s="3706">
        <v>46204</v>
      </c>
      <c r="AO130" s="3706"/>
      <c r="AP130" s="3706"/>
      <c r="AQ130" s="3695"/>
      <c r="AR130" s="3708"/>
      <c r="AS130" s="3709"/>
      <c r="AT130" s="3692"/>
      <c r="AU130" s="3730"/>
      <c r="AV130" s="3709"/>
      <c r="AW130" s="3709"/>
      <c r="AX130" s="3692"/>
      <c r="AY130" s="3710"/>
      <c r="AZ130" s="3709"/>
      <c r="BA130" s="3692"/>
      <c r="BB130" s="3709"/>
      <c r="BC130" s="3709"/>
      <c r="BD130" s="3709"/>
      <c r="BE130" s="3692"/>
      <c r="BF130" s="3692"/>
      <c r="BG130" s="4089">
        <v>46478</v>
      </c>
      <c r="BH130" s="3706">
        <v>46478</v>
      </c>
      <c r="BI130" s="3706"/>
      <c r="BJ130" s="4089" t="s">
        <v>1581</v>
      </c>
      <c r="BK130" s="3706">
        <v>46661</v>
      </c>
      <c r="BL130" s="3711"/>
      <c r="BM130" s="4089" t="s">
        <v>1402</v>
      </c>
      <c r="BN130" s="3704">
        <v>46844</v>
      </c>
      <c r="BO130" s="3711"/>
      <c r="BP130" s="4182" t="s">
        <v>1583</v>
      </c>
      <c r="BQ130" s="3688"/>
      <c r="BR130" s="3688"/>
      <c r="BS130" s="3716">
        <v>45961</v>
      </c>
      <c r="BT130" s="3716">
        <v>45756</v>
      </c>
      <c r="BU130" s="3716">
        <v>45902</v>
      </c>
      <c r="BV130" s="3716">
        <v>45756</v>
      </c>
      <c r="BW130" s="3716">
        <v>45756</v>
      </c>
      <c r="BX130" s="3716" t="s">
        <v>104</v>
      </c>
      <c r="BY130" s="1409"/>
      <c r="BZ130" s="540" t="s">
        <v>105</v>
      </c>
      <c r="CA130" s="12"/>
      <c r="CB130" s="12"/>
      <c r="CC130" s="12"/>
      <c r="CD130" s="18"/>
    </row>
    <row r="131" spans="1:82" ht="45" customHeight="1" x14ac:dyDescent="0.2">
      <c r="A131" s="4005"/>
      <c r="B131" s="3977" t="s">
        <v>1584</v>
      </c>
      <c r="C131" s="3978" t="s">
        <v>1585</v>
      </c>
      <c r="D131" s="3978" t="s">
        <v>1586</v>
      </c>
      <c r="E131" s="5007"/>
      <c r="F131" s="3999"/>
      <c r="G131" s="3999">
        <v>2038</v>
      </c>
      <c r="H131" s="3999" t="s">
        <v>89</v>
      </c>
      <c r="I131" s="3999" t="s">
        <v>194</v>
      </c>
      <c r="J131" s="3985">
        <v>41899</v>
      </c>
      <c r="K131" s="3983"/>
      <c r="L131" s="1389"/>
      <c r="M131" s="2002"/>
      <c r="N131" s="1389"/>
      <c r="O131" s="3983"/>
      <c r="P131" s="3985">
        <v>45600</v>
      </c>
      <c r="Q131" s="3986"/>
      <c r="R131" s="3987"/>
      <c r="S131" s="3987"/>
      <c r="T131" s="3987"/>
      <c r="U131" s="3989"/>
      <c r="V131" s="3990"/>
      <c r="W131" s="3991" t="str">
        <f t="shared" si="5"/>
        <v>Yes</v>
      </c>
      <c r="X131" s="3992" t="s">
        <v>93</v>
      </c>
      <c r="Y131" s="3978" t="s">
        <v>94</v>
      </c>
      <c r="Z131" s="3999" t="s">
        <v>90</v>
      </c>
      <c r="AA131" s="5851" t="s">
        <v>1587</v>
      </c>
      <c r="AB131" s="5843" t="s">
        <v>1588</v>
      </c>
      <c r="AC131" s="3994"/>
      <c r="AD131" s="3996">
        <v>45352</v>
      </c>
      <c r="AE131" s="4207" t="s">
        <v>660</v>
      </c>
      <c r="AF131" s="4063" t="s">
        <v>661</v>
      </c>
      <c r="AG131" s="3996">
        <v>44013</v>
      </c>
      <c r="AH131" s="3996">
        <v>44018</v>
      </c>
      <c r="AI131" s="3996">
        <v>44279</v>
      </c>
      <c r="AJ131" s="4064" t="s">
        <v>662</v>
      </c>
      <c r="AK131" s="3998"/>
      <c r="AL131" s="5240" t="s">
        <v>663</v>
      </c>
      <c r="AM131" s="4065" t="s">
        <v>664</v>
      </c>
      <c r="AN131" s="4066">
        <v>44835</v>
      </c>
      <c r="AO131" s="4066">
        <v>44929</v>
      </c>
      <c r="AP131" s="4066">
        <v>44971</v>
      </c>
      <c r="AQ131" s="4067" t="s">
        <v>665</v>
      </c>
      <c r="AR131" s="5264" t="s">
        <v>666</v>
      </c>
      <c r="AS131" s="5278">
        <v>45170</v>
      </c>
      <c r="AT131" s="3981" t="s">
        <v>667</v>
      </c>
      <c r="AU131" s="5295">
        <v>45170</v>
      </c>
      <c r="AV131" s="4068">
        <v>45170</v>
      </c>
      <c r="AW131" s="4068">
        <v>45237</v>
      </c>
      <c r="AX131" s="4069"/>
      <c r="AY131" s="5310"/>
      <c r="AZ131" s="5295"/>
      <c r="BA131" s="5310"/>
      <c r="BB131" s="5295"/>
      <c r="BC131" s="4068"/>
      <c r="BD131" s="4068"/>
      <c r="BE131" s="4069"/>
      <c r="BF131" s="4069"/>
      <c r="BG131" s="4169" t="s">
        <v>1244</v>
      </c>
      <c r="BH131" s="4066">
        <v>45566</v>
      </c>
      <c r="BI131" s="4066">
        <v>45600</v>
      </c>
      <c r="BJ131" s="4169">
        <v>45778</v>
      </c>
      <c r="BK131" s="4066">
        <v>45778</v>
      </c>
      <c r="BL131" s="4070"/>
      <c r="BM131" s="4169">
        <v>46082</v>
      </c>
      <c r="BN131" s="5355">
        <v>46082</v>
      </c>
      <c r="BO131" s="4070"/>
      <c r="BP131" s="4298" t="s">
        <v>1192</v>
      </c>
      <c r="BQ131" s="3978"/>
      <c r="BR131" s="2540">
        <v>45317</v>
      </c>
      <c r="BS131" s="4002">
        <v>45317</v>
      </c>
      <c r="BT131" s="4002">
        <v>45398</v>
      </c>
      <c r="BU131" s="4002">
        <v>45602</v>
      </c>
      <c r="BV131" s="4002">
        <v>45687</v>
      </c>
      <c r="BW131" s="4862">
        <v>45687</v>
      </c>
      <c r="BX131" s="6024" t="s">
        <v>1590</v>
      </c>
      <c r="BY131" s="2540">
        <v>45602</v>
      </c>
      <c r="BZ131" s="2540">
        <v>45687</v>
      </c>
      <c r="CA131" s="2532" t="s">
        <v>116</v>
      </c>
      <c r="CB131" s="2540">
        <v>45687</v>
      </c>
      <c r="CC131" s="2540" t="s">
        <v>1591</v>
      </c>
      <c r="CD131" s="18"/>
    </row>
    <row r="132" spans="1:82" ht="45" customHeight="1" x14ac:dyDescent="0.2">
      <c r="A132" s="6454" t="s">
        <v>1592</v>
      </c>
      <c r="B132" s="6633"/>
      <c r="C132" s="2465" t="s">
        <v>1585</v>
      </c>
      <c r="D132" s="2465" t="s">
        <v>1593</v>
      </c>
      <c r="E132" s="6961">
        <v>2433</v>
      </c>
      <c r="F132" s="6456">
        <v>2025</v>
      </c>
      <c r="G132" s="6456">
        <v>2043</v>
      </c>
      <c r="H132" s="6473" t="s">
        <v>89</v>
      </c>
      <c r="I132" s="6497" t="s">
        <v>89</v>
      </c>
      <c r="J132" s="6460">
        <v>41899</v>
      </c>
      <c r="K132" s="6510"/>
      <c r="L132" s="6599"/>
      <c r="M132" s="6600"/>
      <c r="N132" s="6599"/>
      <c r="O132" s="6599"/>
      <c r="P132" s="6462"/>
      <c r="Q132" s="6601"/>
      <c r="R132" s="6464"/>
      <c r="S132" s="6555"/>
      <c r="T132" s="6555"/>
      <c r="U132" s="6465"/>
      <c r="V132" s="6602"/>
      <c r="W132" s="6603"/>
      <c r="X132" s="6468"/>
      <c r="Y132" s="2465"/>
      <c r="Z132" s="6888"/>
      <c r="AA132" s="6688" t="s">
        <v>1594</v>
      </c>
      <c r="AB132" s="6470" t="s">
        <v>1595</v>
      </c>
      <c r="AC132" s="6605"/>
      <c r="AD132" s="4850">
        <v>45689</v>
      </c>
      <c r="AE132" s="6472">
        <v>45839</v>
      </c>
      <c r="AF132" s="6473" t="s">
        <v>1596</v>
      </c>
      <c r="AG132" s="5496">
        <v>45839</v>
      </c>
      <c r="AH132" s="5496">
        <v>45859</v>
      </c>
      <c r="AI132" s="5496">
        <v>45901</v>
      </c>
      <c r="AJ132" s="6607" t="s">
        <v>1597</v>
      </c>
      <c r="AK132" s="6608"/>
      <c r="AL132" s="6479"/>
      <c r="AM132" s="6473"/>
      <c r="AN132" s="5496"/>
      <c r="AO132" s="5496"/>
      <c r="AP132" s="5496"/>
      <c r="AQ132" s="6462"/>
      <c r="AR132" s="7173"/>
      <c r="AS132" s="7174"/>
      <c r="AT132" s="6460"/>
      <c r="AU132" s="6922"/>
      <c r="AV132" s="6479"/>
      <c r="AW132" s="6479"/>
      <c r="AX132" s="6460"/>
      <c r="AY132" s="6628"/>
      <c r="AZ132" s="6479"/>
      <c r="BA132" s="6460"/>
      <c r="BB132" s="6479"/>
      <c r="BC132" s="6479"/>
      <c r="BD132" s="6479"/>
      <c r="BE132" s="6460"/>
      <c r="BF132" s="6460"/>
      <c r="BG132" s="6482">
        <v>46082</v>
      </c>
      <c r="BH132" s="5496">
        <v>46082</v>
      </c>
      <c r="BI132" s="5496"/>
      <c r="BJ132" s="6482">
        <v>46357</v>
      </c>
      <c r="BK132" s="5496">
        <v>46357</v>
      </c>
      <c r="BL132" s="6483"/>
      <c r="BM132" s="6482" t="s">
        <v>1402</v>
      </c>
      <c r="BN132" s="6902">
        <v>46844</v>
      </c>
      <c r="BO132" s="6483"/>
      <c r="BP132" s="6494" t="s">
        <v>132</v>
      </c>
      <c r="BQ132" s="6561"/>
      <c r="BR132" s="6561"/>
      <c r="BS132" s="6535">
        <v>45932</v>
      </c>
      <c r="BT132" s="6535"/>
      <c r="BU132" s="6535"/>
      <c r="BV132" s="6535">
        <v>45932</v>
      </c>
      <c r="BW132" s="6535">
        <v>45932</v>
      </c>
      <c r="BX132" s="6683" t="s">
        <v>178</v>
      </c>
      <c r="BY132" s="2540"/>
      <c r="BZ132" s="1178"/>
      <c r="CA132" s="1176"/>
      <c r="CB132" s="1176"/>
      <c r="CC132" s="1176"/>
      <c r="CD132" s="1175"/>
    </row>
    <row r="133" spans="1:82" ht="45" customHeight="1" x14ac:dyDescent="0.2">
      <c r="A133" s="6454" t="s">
        <v>1599</v>
      </c>
      <c r="B133" s="6455"/>
      <c r="C133" s="2465" t="s">
        <v>1600</v>
      </c>
      <c r="D133" s="6734" t="s">
        <v>849</v>
      </c>
      <c r="E133" s="6549">
        <v>2142</v>
      </c>
      <c r="F133" s="6456">
        <v>2021</v>
      </c>
      <c r="G133" s="6456">
        <v>2036</v>
      </c>
      <c r="H133" s="6477" t="s">
        <v>89</v>
      </c>
      <c r="I133" s="6497" t="s">
        <v>194</v>
      </c>
      <c r="J133" s="6460">
        <v>43080</v>
      </c>
      <c r="K133" s="6460"/>
      <c r="L133" s="6460"/>
      <c r="M133" s="6461"/>
      <c r="N133" s="6460"/>
      <c r="O133" s="6460" t="s">
        <v>90</v>
      </c>
      <c r="P133" s="6462"/>
      <c r="Q133" s="6463"/>
      <c r="R133" s="6464"/>
      <c r="S133" s="6464"/>
      <c r="T133" s="6464"/>
      <c r="U133" s="6465"/>
      <c r="V133" s="6466"/>
      <c r="W133" s="6467" t="str">
        <f t="shared" ref="W133:W164" si="6">IF(OR(X133="Yes", Y133="Web-page timetable", Z133="YES"), "Yes")</f>
        <v>Yes</v>
      </c>
      <c r="X133" s="6468" t="s">
        <v>93</v>
      </c>
      <c r="Y133" s="2465" t="s">
        <v>94</v>
      </c>
      <c r="Z133" s="7085"/>
      <c r="AA133" s="6688" t="s">
        <v>1601</v>
      </c>
      <c r="AB133" s="6470" t="s">
        <v>1602</v>
      </c>
      <c r="AC133" s="6501"/>
      <c r="AD133" s="4850">
        <v>45689</v>
      </c>
      <c r="AE133" s="6472">
        <v>43374</v>
      </c>
      <c r="AF133" s="6473" t="s">
        <v>364</v>
      </c>
      <c r="AG133" s="5496">
        <v>43374</v>
      </c>
      <c r="AH133" s="5496">
        <v>43416</v>
      </c>
      <c r="AI133" s="5496">
        <v>43476</v>
      </c>
      <c r="AJ133" s="6474" t="s">
        <v>852</v>
      </c>
      <c r="AK133" s="6475"/>
      <c r="AL133" s="6479">
        <v>45200</v>
      </c>
      <c r="AM133" s="6473" t="s">
        <v>853</v>
      </c>
      <c r="AN133" s="5496">
        <v>45200</v>
      </c>
      <c r="AO133" s="5496">
        <v>45292</v>
      </c>
      <c r="AP133" s="5496">
        <v>45352</v>
      </c>
      <c r="AQ133" s="6456" t="s">
        <v>854</v>
      </c>
      <c r="AR133" s="6490"/>
      <c r="AS133" s="7147">
        <v>45992</v>
      </c>
      <c r="AT133" s="6551" t="s">
        <v>855</v>
      </c>
      <c r="AU133" s="6479">
        <v>45992</v>
      </c>
      <c r="AV133" s="6479">
        <v>45992</v>
      </c>
      <c r="AW133" s="6479">
        <v>46038</v>
      </c>
      <c r="AX133" s="6552" t="s">
        <v>856</v>
      </c>
      <c r="AY133" s="6492"/>
      <c r="AZ133" s="6479"/>
      <c r="BA133" s="6477"/>
      <c r="BB133" s="6479"/>
      <c r="BC133" s="6479"/>
      <c r="BD133" s="6479"/>
      <c r="BE133" s="6477"/>
      <c r="BF133" s="6477"/>
      <c r="BG133" s="6482" t="s">
        <v>857</v>
      </c>
      <c r="BH133" s="5496">
        <v>46235</v>
      </c>
      <c r="BI133" s="6483"/>
      <c r="BJ133" s="6482" t="s">
        <v>858</v>
      </c>
      <c r="BK133" s="5496">
        <v>46296</v>
      </c>
      <c r="BL133" s="6483"/>
      <c r="BM133" s="6482">
        <v>46722</v>
      </c>
      <c r="BN133" s="5496">
        <v>46722</v>
      </c>
      <c r="BO133" s="6483"/>
      <c r="BP133" s="6484" t="s">
        <v>860</v>
      </c>
      <c r="BQ133" s="6495" t="s">
        <v>861</v>
      </c>
      <c r="BR133" s="2465" t="s">
        <v>862</v>
      </c>
      <c r="BS133" s="4142">
        <v>45961</v>
      </c>
      <c r="BT133" s="4142">
        <v>45758</v>
      </c>
      <c r="BU133" s="4142">
        <v>45678</v>
      </c>
      <c r="BV133" s="4142">
        <v>45996</v>
      </c>
      <c r="BW133" s="4142">
        <v>45996</v>
      </c>
      <c r="BX133" s="4142" t="s">
        <v>262</v>
      </c>
      <c r="BY133" s="1409"/>
      <c r="BZ133" s="629" t="s">
        <v>105</v>
      </c>
      <c r="CA133" s="12"/>
      <c r="CB133" s="12"/>
      <c r="CC133" s="12"/>
      <c r="CD133" s="18"/>
    </row>
    <row r="134" spans="1:82" ht="45" customHeight="1" x14ac:dyDescent="0.2">
      <c r="A134" s="6454" t="s">
        <v>1603</v>
      </c>
      <c r="B134" s="6455"/>
      <c r="C134" s="2465" t="s">
        <v>1604</v>
      </c>
      <c r="D134" s="6496" t="s">
        <v>1605</v>
      </c>
      <c r="E134" s="7119">
        <v>2185</v>
      </c>
      <c r="F134" s="6456">
        <v>2021</v>
      </c>
      <c r="G134" s="6456">
        <v>2040</v>
      </c>
      <c r="H134" s="6477" t="s">
        <v>89</v>
      </c>
      <c r="I134" s="6497" t="s">
        <v>89</v>
      </c>
      <c r="J134" s="6460">
        <v>42278</v>
      </c>
      <c r="K134" s="6460"/>
      <c r="L134" s="6460" t="s">
        <v>90</v>
      </c>
      <c r="M134" s="6461" t="s">
        <v>1606</v>
      </c>
      <c r="N134" s="6460"/>
      <c r="O134" s="6460"/>
      <c r="P134" s="6462"/>
      <c r="Q134" s="6463"/>
      <c r="R134" s="6464"/>
      <c r="S134" s="6464"/>
      <c r="T134" s="6464"/>
      <c r="U134" s="6465"/>
      <c r="V134" s="6466"/>
      <c r="W134" s="6467" t="str">
        <f t="shared" si="6"/>
        <v>Yes</v>
      </c>
      <c r="X134" s="6468" t="s">
        <v>93</v>
      </c>
      <c r="Y134" s="2465" t="s">
        <v>94</v>
      </c>
      <c r="Z134" s="6888"/>
      <c r="AA134" s="6688" t="s">
        <v>1607</v>
      </c>
      <c r="AB134" s="6688" t="s">
        <v>1608</v>
      </c>
      <c r="AC134" s="6471"/>
      <c r="AD134" s="4850">
        <v>45717</v>
      </c>
      <c r="AE134" s="6472" t="s">
        <v>1609</v>
      </c>
      <c r="AF134" s="6473" t="s">
        <v>766</v>
      </c>
      <c r="AG134" s="5496">
        <v>44440</v>
      </c>
      <c r="AH134" s="5496">
        <v>44440</v>
      </c>
      <c r="AI134" s="5496">
        <v>44533</v>
      </c>
      <c r="AJ134" s="6474" t="s">
        <v>1610</v>
      </c>
      <c r="AK134" s="6475"/>
      <c r="AL134" s="7166"/>
      <c r="AM134" s="7169"/>
      <c r="AN134" s="5496"/>
      <c r="AO134" s="5496"/>
      <c r="AP134" s="5496"/>
      <c r="AQ134" s="6456"/>
      <c r="AR134" s="6490"/>
      <c r="AS134" s="6479"/>
      <c r="AT134" s="6477"/>
      <c r="AU134" s="6479"/>
      <c r="AV134" s="6479"/>
      <c r="AW134" s="6479"/>
      <c r="AX134" s="6477"/>
      <c r="AY134" s="6492"/>
      <c r="AZ134" s="6479"/>
      <c r="BA134" s="6477"/>
      <c r="BB134" s="6479"/>
      <c r="BC134" s="6479"/>
      <c r="BD134" s="6479"/>
      <c r="BE134" s="6477"/>
      <c r="BF134" s="6477"/>
      <c r="BG134" s="6482" t="s">
        <v>1611</v>
      </c>
      <c r="BH134" s="5496">
        <v>46054</v>
      </c>
      <c r="BI134" s="6483"/>
      <c r="BJ134" s="6482">
        <v>46174</v>
      </c>
      <c r="BK134" s="5496">
        <v>46174</v>
      </c>
      <c r="BL134" s="6483"/>
      <c r="BM134" s="6482">
        <v>46447</v>
      </c>
      <c r="BN134" s="5496">
        <v>46447</v>
      </c>
      <c r="BO134" s="6483"/>
      <c r="BP134" s="6484" t="s">
        <v>1613</v>
      </c>
      <c r="BQ134" s="6495" t="s">
        <v>1614</v>
      </c>
      <c r="BR134" s="2465"/>
      <c r="BS134" s="4142">
        <v>45562</v>
      </c>
      <c r="BT134" s="4142">
        <v>45868</v>
      </c>
      <c r="BU134" s="4142">
        <v>45299</v>
      </c>
      <c r="BV134" s="4142">
        <v>45868</v>
      </c>
      <c r="BW134" s="4142">
        <v>45868</v>
      </c>
      <c r="BX134" s="4142" t="s">
        <v>178</v>
      </c>
      <c r="BY134" s="1409"/>
      <c r="BZ134" s="540" t="s">
        <v>105</v>
      </c>
      <c r="CA134" s="12"/>
      <c r="CB134" s="12"/>
      <c r="CC134" s="12"/>
      <c r="CD134" s="18"/>
    </row>
    <row r="135" spans="1:82" ht="45" customHeight="1" x14ac:dyDescent="0.2">
      <c r="A135" s="6454" t="s">
        <v>1615</v>
      </c>
      <c r="B135" s="6455"/>
      <c r="C135" s="6696" t="s">
        <v>1616</v>
      </c>
      <c r="D135" s="6496" t="s">
        <v>1617</v>
      </c>
      <c r="E135" s="7119">
        <v>1968</v>
      </c>
      <c r="F135" s="6456">
        <v>2020</v>
      </c>
      <c r="G135" s="6456">
        <v>2036</v>
      </c>
      <c r="H135" s="6477" t="s">
        <v>89</v>
      </c>
      <c r="I135" s="6868" t="s">
        <v>89</v>
      </c>
      <c r="J135" s="6462">
        <v>41912</v>
      </c>
      <c r="K135" s="6462"/>
      <c r="L135" s="6462" t="s">
        <v>90</v>
      </c>
      <c r="M135" s="6550" t="s">
        <v>1120</v>
      </c>
      <c r="N135" s="6462"/>
      <c r="O135" s="6462"/>
      <c r="P135" s="6462"/>
      <c r="Q135" s="6463"/>
      <c r="R135" s="6464"/>
      <c r="S135" s="6464"/>
      <c r="T135" s="6464"/>
      <c r="U135" s="6465">
        <v>43709</v>
      </c>
      <c r="V135" s="6536" t="s">
        <v>1618</v>
      </c>
      <c r="W135" s="6467" t="str">
        <f t="shared" si="6"/>
        <v>Yes</v>
      </c>
      <c r="X135" s="6468" t="s">
        <v>93</v>
      </c>
      <c r="Y135" s="2465" t="s">
        <v>94</v>
      </c>
      <c r="Z135" s="7085"/>
      <c r="AA135" s="6688" t="s">
        <v>1619</v>
      </c>
      <c r="AB135" s="6688" t="s">
        <v>1620</v>
      </c>
      <c r="AC135" s="6471"/>
      <c r="AD135" s="4850">
        <v>45717</v>
      </c>
      <c r="AE135" s="6472" t="s">
        <v>1621</v>
      </c>
      <c r="AF135" s="6473" t="s">
        <v>1622</v>
      </c>
      <c r="AG135" s="5496">
        <v>43221</v>
      </c>
      <c r="AH135" s="5496">
        <v>43215</v>
      </c>
      <c r="AI135" s="5496">
        <v>43292</v>
      </c>
      <c r="AJ135" s="6474"/>
      <c r="AK135" s="6475"/>
      <c r="AL135" s="7166" t="s">
        <v>1623</v>
      </c>
      <c r="AM135" s="7083" t="s">
        <v>1624</v>
      </c>
      <c r="AN135" s="5496">
        <v>43831</v>
      </c>
      <c r="AO135" s="5496">
        <v>44127</v>
      </c>
      <c r="AP135" s="5496">
        <v>44196</v>
      </c>
      <c r="AQ135" s="6735" t="s">
        <v>1625</v>
      </c>
      <c r="AR135" s="6490"/>
      <c r="AS135" s="6479"/>
      <c r="AT135" s="6477"/>
      <c r="AU135" s="6479"/>
      <c r="AV135" s="5496"/>
      <c r="AW135" s="5496"/>
      <c r="AX135" s="6456"/>
      <c r="AY135" s="6492"/>
      <c r="AZ135" s="6479"/>
      <c r="BA135" s="6477"/>
      <c r="BB135" s="6479"/>
      <c r="BC135" s="6479"/>
      <c r="BD135" s="6479"/>
      <c r="BE135" s="6477"/>
      <c r="BF135" s="6477"/>
      <c r="BG135" s="6482">
        <v>45839</v>
      </c>
      <c r="BH135" s="5496">
        <v>45839</v>
      </c>
      <c r="BI135" s="6483"/>
      <c r="BJ135" s="6482">
        <v>45992</v>
      </c>
      <c r="BK135" s="5496">
        <v>45992</v>
      </c>
      <c r="BL135" s="6483"/>
      <c r="BM135" s="6482">
        <v>46357</v>
      </c>
      <c r="BN135" s="5496">
        <v>46357</v>
      </c>
      <c r="BO135" s="6483"/>
      <c r="BP135" s="6736" t="s">
        <v>355</v>
      </c>
      <c r="BQ135" s="6737"/>
      <c r="BR135" s="6737"/>
      <c r="BS135" s="4142">
        <v>45664</v>
      </c>
      <c r="BT135" s="4142">
        <v>45868</v>
      </c>
      <c r="BU135" s="4142">
        <v>45215</v>
      </c>
      <c r="BV135" s="4142">
        <v>45868</v>
      </c>
      <c r="BW135" s="4142">
        <v>45868</v>
      </c>
      <c r="BX135" s="4142" t="s">
        <v>178</v>
      </c>
      <c r="BY135" s="1409"/>
      <c r="BZ135" s="540" t="s">
        <v>105</v>
      </c>
      <c r="CA135" s="12"/>
      <c r="CB135" s="12"/>
      <c r="CC135" s="12"/>
      <c r="CD135" s="18"/>
    </row>
    <row r="136" spans="1:82" ht="61.5" customHeight="1" x14ac:dyDescent="0.2">
      <c r="A136" s="2150" t="s">
        <v>1627</v>
      </c>
      <c r="B136" s="3306"/>
      <c r="C136" s="2151" t="s">
        <v>1628</v>
      </c>
      <c r="D136" s="2152" t="s">
        <v>1629</v>
      </c>
      <c r="E136" s="7116">
        <v>2283</v>
      </c>
      <c r="F136" s="2155">
        <v>2024</v>
      </c>
      <c r="G136" s="2155">
        <v>2041</v>
      </c>
      <c r="H136" s="2154" t="s">
        <v>89</v>
      </c>
      <c r="I136" s="2155" t="s">
        <v>89</v>
      </c>
      <c r="J136" s="2156" t="s">
        <v>1630</v>
      </c>
      <c r="K136" s="2156"/>
      <c r="L136" s="2156" t="s">
        <v>90</v>
      </c>
      <c r="M136" s="2200" t="s">
        <v>515</v>
      </c>
      <c r="N136" s="2156"/>
      <c r="O136" s="2156"/>
      <c r="P136" s="2156">
        <v>45632</v>
      </c>
      <c r="Q136" s="2158">
        <v>45712</v>
      </c>
      <c r="R136" s="2159"/>
      <c r="S136" s="2159"/>
      <c r="T136" s="2159"/>
      <c r="U136" s="3799"/>
      <c r="V136" s="2161"/>
      <c r="W136" s="2162" t="str">
        <f t="shared" si="6"/>
        <v>Yes</v>
      </c>
      <c r="X136" s="2163" t="s">
        <v>93</v>
      </c>
      <c r="Y136" s="2151" t="s">
        <v>267</v>
      </c>
      <c r="Z136" s="3201"/>
      <c r="AA136" s="5817"/>
      <c r="AB136" s="5818" t="s">
        <v>1631</v>
      </c>
      <c r="AC136" s="2924"/>
      <c r="AD136" s="2165">
        <v>45689</v>
      </c>
      <c r="AE136" s="3535" t="s">
        <v>1632</v>
      </c>
      <c r="AF136" s="2167" t="s">
        <v>1633</v>
      </c>
      <c r="AG136" s="2168">
        <v>44470</v>
      </c>
      <c r="AH136" s="2168">
        <v>44708</v>
      </c>
      <c r="AI136" s="2168">
        <v>44750</v>
      </c>
      <c r="AJ136" s="3011" t="s">
        <v>1634</v>
      </c>
      <c r="AK136" s="2169"/>
      <c r="AL136" s="7160" t="s">
        <v>1635</v>
      </c>
      <c r="AM136" s="7161" t="s">
        <v>1636</v>
      </c>
      <c r="AN136" s="2168">
        <v>44835</v>
      </c>
      <c r="AO136" s="2168">
        <v>44927</v>
      </c>
      <c r="AP136" s="2168">
        <v>44984</v>
      </c>
      <c r="AQ136" s="3274" t="s">
        <v>1637</v>
      </c>
      <c r="AR136" s="2170"/>
      <c r="AS136" s="2171" t="s">
        <v>399</v>
      </c>
      <c r="AT136" s="2154" t="s">
        <v>1638</v>
      </c>
      <c r="AU136" s="2171">
        <v>45108</v>
      </c>
      <c r="AV136" s="2171">
        <v>45364</v>
      </c>
      <c r="AW136" s="2171">
        <v>45420</v>
      </c>
      <c r="AX136" s="4761" t="s">
        <v>1639</v>
      </c>
      <c r="AY136" s="2172"/>
      <c r="AZ136" s="2171"/>
      <c r="BA136" s="2154"/>
      <c r="BB136" s="2171"/>
      <c r="BC136" s="2171"/>
      <c r="BD136" s="2171"/>
      <c r="BE136" s="2154"/>
      <c r="BF136" s="2154"/>
      <c r="BG136" s="4159" t="s">
        <v>1640</v>
      </c>
      <c r="BH136" s="2168">
        <v>45566</v>
      </c>
      <c r="BI136" s="2184">
        <v>45627</v>
      </c>
      <c r="BJ136" s="4159">
        <v>45689</v>
      </c>
      <c r="BK136" s="2168">
        <v>45689</v>
      </c>
      <c r="BL136" s="2184">
        <v>45689</v>
      </c>
      <c r="BM136" s="4159" t="s">
        <v>1641</v>
      </c>
      <c r="BN136" s="2168">
        <v>46113</v>
      </c>
      <c r="BO136" s="2184"/>
      <c r="BP136" s="2990" t="s">
        <v>132</v>
      </c>
      <c r="BQ136" s="2301"/>
      <c r="BR136" s="2151"/>
      <c r="BS136" s="2177">
        <v>45483</v>
      </c>
      <c r="BT136" s="2177">
        <v>45960</v>
      </c>
      <c r="BU136" s="2177">
        <v>45483</v>
      </c>
      <c r="BV136" s="2177">
        <v>45960</v>
      </c>
      <c r="BW136" s="2177">
        <v>46031</v>
      </c>
      <c r="BX136" s="2177" t="s">
        <v>1642</v>
      </c>
      <c r="BY136" s="1409"/>
      <c r="BZ136" s="540" t="s">
        <v>105</v>
      </c>
      <c r="CA136" s="12"/>
      <c r="CB136" s="12"/>
      <c r="CC136" s="12"/>
      <c r="CD136" s="18"/>
    </row>
    <row r="137" spans="1:82" ht="45" customHeight="1" x14ac:dyDescent="0.2">
      <c r="A137" s="6504" t="s">
        <v>1643</v>
      </c>
      <c r="B137" s="6505"/>
      <c r="C137" s="2265" t="s">
        <v>1644</v>
      </c>
      <c r="D137" s="6506" t="s">
        <v>1645</v>
      </c>
      <c r="E137" s="6507">
        <v>2321</v>
      </c>
      <c r="F137" s="2769">
        <v>2022</v>
      </c>
      <c r="G137" s="2769">
        <v>2037</v>
      </c>
      <c r="H137" s="6508" t="s">
        <v>89</v>
      </c>
      <c r="I137" s="2769" t="s">
        <v>89</v>
      </c>
      <c r="J137" s="6458">
        <v>41850</v>
      </c>
      <c r="K137" s="6458"/>
      <c r="L137" s="6731" t="s">
        <v>90</v>
      </c>
      <c r="M137" s="6732"/>
      <c r="N137" s="6731"/>
      <c r="O137" s="6458"/>
      <c r="P137" s="6458"/>
      <c r="Q137" s="6512"/>
      <c r="R137" s="6513"/>
      <c r="S137" s="6513"/>
      <c r="T137" s="6513"/>
      <c r="U137" s="6514"/>
      <c r="V137" s="6515"/>
      <c r="W137" s="6516" t="str">
        <f t="shared" si="6"/>
        <v>Yes</v>
      </c>
      <c r="X137" s="6517" t="s">
        <v>93</v>
      </c>
      <c r="Y137" s="2265" t="s">
        <v>94</v>
      </c>
      <c r="Z137" s="2769"/>
      <c r="AA137" s="6470" t="s">
        <v>1646</v>
      </c>
      <c r="AB137" s="6470" t="s">
        <v>1647</v>
      </c>
      <c r="AC137" s="6733"/>
      <c r="AD137" s="6519">
        <v>45627</v>
      </c>
      <c r="AE137" s="6542" t="s">
        <v>735</v>
      </c>
      <c r="AF137" s="6543" t="s">
        <v>1648</v>
      </c>
      <c r="AG137" s="6532">
        <v>44927</v>
      </c>
      <c r="AH137" s="6532">
        <v>45118</v>
      </c>
      <c r="AI137" s="6532">
        <v>45174</v>
      </c>
      <c r="AJ137" s="6567" t="s">
        <v>1649</v>
      </c>
      <c r="AK137" s="6544"/>
      <c r="AL137" s="6670" t="s">
        <v>467</v>
      </c>
      <c r="AM137" s="6560" t="s">
        <v>1650</v>
      </c>
      <c r="AN137" s="6532">
        <v>45839</v>
      </c>
      <c r="AO137" s="6532">
        <v>46006</v>
      </c>
      <c r="AP137" s="6532">
        <v>46061</v>
      </c>
      <c r="AQ137" s="6476" t="s">
        <v>1651</v>
      </c>
      <c r="AR137" s="6528"/>
      <c r="AS137" s="6529"/>
      <c r="AT137" s="6508"/>
      <c r="AU137" s="6529"/>
      <c r="AV137" s="6529"/>
      <c r="AW137" s="6529"/>
      <c r="AX137" s="6508"/>
      <c r="AY137" s="6530"/>
      <c r="AZ137" s="6529"/>
      <c r="BA137" s="6508"/>
      <c r="BB137" s="6529"/>
      <c r="BC137" s="6529"/>
      <c r="BD137" s="6529"/>
      <c r="BE137" s="6508"/>
      <c r="BF137" s="6508"/>
      <c r="BG137" s="6531" t="s">
        <v>984</v>
      </c>
      <c r="BH137" s="6532">
        <v>46113</v>
      </c>
      <c r="BI137" s="6533"/>
      <c r="BJ137" s="6531" t="s">
        <v>274</v>
      </c>
      <c r="BK137" s="6532">
        <v>46235</v>
      </c>
      <c r="BL137" s="6533"/>
      <c r="BM137" s="6531" t="s">
        <v>1652</v>
      </c>
      <c r="BN137" s="6532">
        <v>46478</v>
      </c>
      <c r="BO137" s="6533"/>
      <c r="BP137" s="6494" t="s">
        <v>1654</v>
      </c>
      <c r="BQ137" s="2265"/>
      <c r="BR137" s="6534"/>
      <c r="BS137" s="6535">
        <v>45960</v>
      </c>
      <c r="BT137" s="6535">
        <v>45701</v>
      </c>
      <c r="BU137" s="6535">
        <v>45594</v>
      </c>
      <c r="BV137" s="6535">
        <v>46006</v>
      </c>
      <c r="BW137" s="6535">
        <v>45995</v>
      </c>
      <c r="BX137" s="6535" t="s">
        <v>262</v>
      </c>
      <c r="BY137" s="1409"/>
      <c r="BZ137" s="540" t="s">
        <v>105</v>
      </c>
      <c r="CA137" s="12"/>
      <c r="CB137" s="12"/>
      <c r="CC137" s="12"/>
      <c r="CD137" s="18"/>
    </row>
    <row r="138" spans="1:82" ht="45" customHeight="1" x14ac:dyDescent="0.2">
      <c r="A138" s="3686" t="s">
        <v>1655</v>
      </c>
      <c r="B138" s="3687"/>
      <c r="C138" s="3688" t="s">
        <v>1656</v>
      </c>
      <c r="D138" s="3689" t="s">
        <v>1657</v>
      </c>
      <c r="E138" s="3690" t="s">
        <v>193</v>
      </c>
      <c r="F138" s="3691"/>
      <c r="G138" s="3691" t="s">
        <v>1574</v>
      </c>
      <c r="H138" s="3692" t="s">
        <v>89</v>
      </c>
      <c r="I138" s="3692" t="s">
        <v>89</v>
      </c>
      <c r="J138" s="3694">
        <v>43580</v>
      </c>
      <c r="K138" s="3694"/>
      <c r="L138" s="3649"/>
      <c r="M138" s="3863"/>
      <c r="N138" s="3649"/>
      <c r="O138" s="3694"/>
      <c r="P138" s="3696"/>
      <c r="Q138" s="3697"/>
      <c r="R138" s="3698"/>
      <c r="S138" s="3698"/>
      <c r="T138" s="3698"/>
      <c r="U138" s="3794"/>
      <c r="V138" s="3699"/>
      <c r="W138" s="3700" t="str">
        <f t="shared" si="6"/>
        <v>Yes</v>
      </c>
      <c r="X138" s="3701" t="s">
        <v>93</v>
      </c>
      <c r="Y138" s="3688" t="s">
        <v>94</v>
      </c>
      <c r="Z138" s="4030"/>
      <c r="AA138" s="5810" t="s">
        <v>1658</v>
      </c>
      <c r="AB138" s="5777" t="s">
        <v>1659</v>
      </c>
      <c r="AC138" s="3703"/>
      <c r="AD138" s="3704">
        <v>45689</v>
      </c>
      <c r="AE138" s="4145" t="s">
        <v>1660</v>
      </c>
      <c r="AF138" s="3705" t="s">
        <v>219</v>
      </c>
      <c r="AG138" s="3706">
        <v>46266</v>
      </c>
      <c r="AH138" s="3706"/>
      <c r="AI138" s="3706"/>
      <c r="AJ138" s="3713"/>
      <c r="AK138" s="3707"/>
      <c r="AL138" s="3709"/>
      <c r="AM138" s="3705"/>
      <c r="AN138" s="3706"/>
      <c r="AO138" s="3706"/>
      <c r="AP138" s="3706"/>
      <c r="AQ138" s="3695"/>
      <c r="AR138" s="3708"/>
      <c r="AS138" s="3709"/>
      <c r="AT138" s="3692"/>
      <c r="AU138" s="3709"/>
      <c r="AV138" s="3709"/>
      <c r="AW138" s="3709"/>
      <c r="AX138" s="3692"/>
      <c r="AY138" s="3710"/>
      <c r="AZ138" s="3709"/>
      <c r="BA138" s="3692"/>
      <c r="BB138" s="3709"/>
      <c r="BC138" s="3709"/>
      <c r="BD138" s="3709"/>
      <c r="BE138" s="3692"/>
      <c r="BF138" s="3692"/>
      <c r="BG138" s="4089" t="s">
        <v>1402</v>
      </c>
      <c r="BH138" s="3706">
        <v>46844</v>
      </c>
      <c r="BI138" s="3711"/>
      <c r="BJ138" s="4089" t="s">
        <v>1077</v>
      </c>
      <c r="BK138" s="3706">
        <v>47027</v>
      </c>
      <c r="BL138" s="3711"/>
      <c r="BM138" s="4089" t="s">
        <v>1661</v>
      </c>
      <c r="BN138" s="3706">
        <v>47270</v>
      </c>
      <c r="BO138" s="3711"/>
      <c r="BP138" s="4275" t="s">
        <v>355</v>
      </c>
      <c r="BQ138" s="3712" t="s">
        <v>1663</v>
      </c>
      <c r="BR138" s="3646"/>
      <c r="BS138" s="3716">
        <v>45961</v>
      </c>
      <c r="BT138" s="3716">
        <v>45888</v>
      </c>
      <c r="BU138" s="3716"/>
      <c r="BV138" s="3716">
        <v>45888</v>
      </c>
      <c r="BW138" s="3716">
        <v>45888</v>
      </c>
      <c r="BX138" s="3716" t="s">
        <v>104</v>
      </c>
      <c r="BY138" s="1409"/>
      <c r="BZ138" s="540"/>
      <c r="CA138" s="12"/>
      <c r="CB138" s="12"/>
      <c r="CC138" s="12"/>
      <c r="CD138" s="18"/>
    </row>
    <row r="139" spans="1:82" ht="45" customHeight="1" x14ac:dyDescent="0.2">
      <c r="A139" s="3686" t="s">
        <v>1664</v>
      </c>
      <c r="B139" s="3687"/>
      <c r="C139" s="3688" t="s">
        <v>1665</v>
      </c>
      <c r="D139" s="3689" t="s">
        <v>1666</v>
      </c>
      <c r="E139" s="3690"/>
      <c r="F139" s="3691"/>
      <c r="G139" s="3691"/>
      <c r="H139" s="3692" t="s">
        <v>89</v>
      </c>
      <c r="I139" s="3693" t="s">
        <v>89</v>
      </c>
      <c r="J139" s="3694">
        <v>44034</v>
      </c>
      <c r="K139" s="3694"/>
      <c r="L139" s="3694"/>
      <c r="M139" s="3866"/>
      <c r="N139" s="3694"/>
      <c r="O139" s="3694"/>
      <c r="P139" s="3696"/>
      <c r="Q139" s="3697"/>
      <c r="R139" s="3698"/>
      <c r="S139" s="4350"/>
      <c r="T139" s="4350"/>
      <c r="U139" s="3794"/>
      <c r="V139" s="3699"/>
      <c r="W139" s="3700" t="str">
        <f t="shared" si="6"/>
        <v>Yes</v>
      </c>
      <c r="X139" s="3701" t="s">
        <v>93</v>
      </c>
      <c r="Y139" s="3688" t="s">
        <v>94</v>
      </c>
      <c r="Z139" s="4030"/>
      <c r="AA139" s="5810" t="s">
        <v>1667</v>
      </c>
      <c r="AB139" s="5810" t="s">
        <v>1668</v>
      </c>
      <c r="AC139" s="3703"/>
      <c r="AD139" s="3704">
        <v>45717</v>
      </c>
      <c r="AE139" s="4145" t="s">
        <v>1669</v>
      </c>
      <c r="AF139" s="3705" t="s">
        <v>1670</v>
      </c>
      <c r="AG139" s="3706"/>
      <c r="AH139" s="3706"/>
      <c r="AI139" s="3706"/>
      <c r="AJ139" s="3713"/>
      <c r="AK139" s="3707"/>
      <c r="AL139" s="3709"/>
      <c r="AM139" s="3705"/>
      <c r="AN139" s="3706"/>
      <c r="AO139" s="3706"/>
      <c r="AP139" s="3706"/>
      <c r="AQ139" s="3695"/>
      <c r="AR139" s="3708"/>
      <c r="AS139" s="3709"/>
      <c r="AT139" s="3692"/>
      <c r="AU139" s="3709"/>
      <c r="AV139" s="3709"/>
      <c r="AW139" s="3709"/>
      <c r="AX139" s="3692"/>
      <c r="AY139" s="3710"/>
      <c r="AZ139" s="3709"/>
      <c r="BA139" s="3692"/>
      <c r="BB139" s="3709"/>
      <c r="BC139" s="3709"/>
      <c r="BD139" s="3709"/>
      <c r="BE139" s="3692"/>
      <c r="BF139" s="3692"/>
      <c r="BG139" s="4089" t="s">
        <v>1671</v>
      </c>
      <c r="BH139" s="3706">
        <v>46569</v>
      </c>
      <c r="BI139" s="3711"/>
      <c r="BJ139" s="4089" t="s">
        <v>276</v>
      </c>
      <c r="BK139" s="3706">
        <v>46753</v>
      </c>
      <c r="BL139" s="3711"/>
      <c r="BM139" s="4089" t="s">
        <v>147</v>
      </c>
      <c r="BN139" s="3706">
        <v>46935</v>
      </c>
      <c r="BO139" s="3711"/>
      <c r="BP139" s="4182" t="s">
        <v>355</v>
      </c>
      <c r="BQ139" s="3688" t="s">
        <v>1673</v>
      </c>
      <c r="BR139" s="3688"/>
      <c r="BS139" s="3716">
        <v>45320</v>
      </c>
      <c r="BT139" s="3716">
        <v>45856</v>
      </c>
      <c r="BU139" s="3716"/>
      <c r="BV139" s="3716">
        <v>45856</v>
      </c>
      <c r="BW139" s="3716">
        <v>45856</v>
      </c>
      <c r="BX139" s="3716" t="s">
        <v>104</v>
      </c>
      <c r="BY139" s="1409"/>
      <c r="BZ139" s="540"/>
      <c r="CA139" s="12"/>
      <c r="CB139" s="12"/>
      <c r="CC139" s="12"/>
      <c r="CD139" s="18"/>
    </row>
    <row r="140" spans="1:82" ht="45" customHeight="1" x14ac:dyDescent="0.2">
      <c r="A140" s="3686" t="s">
        <v>1674</v>
      </c>
      <c r="B140" s="3687"/>
      <c r="C140" s="3688" t="s">
        <v>1675</v>
      </c>
      <c r="D140" s="3689" t="s">
        <v>1676</v>
      </c>
      <c r="E140" s="3690"/>
      <c r="F140" s="3691"/>
      <c r="G140" s="3691"/>
      <c r="H140" s="3692" t="s">
        <v>89</v>
      </c>
      <c r="I140" s="3693" t="s">
        <v>89</v>
      </c>
      <c r="J140" s="3694">
        <v>44622</v>
      </c>
      <c r="K140" s="3694"/>
      <c r="L140" s="3694"/>
      <c r="M140" s="3866"/>
      <c r="N140" s="3694"/>
      <c r="O140" s="3694"/>
      <c r="P140" s="3696"/>
      <c r="Q140" s="3697"/>
      <c r="R140" s="3698"/>
      <c r="S140" s="3698"/>
      <c r="T140" s="3698"/>
      <c r="U140" s="3794"/>
      <c r="V140" s="3699"/>
      <c r="W140" s="3700" t="b">
        <f t="shared" si="6"/>
        <v>0</v>
      </c>
      <c r="X140" s="3701" t="s">
        <v>111</v>
      </c>
      <c r="Y140" s="3688" t="s">
        <v>94</v>
      </c>
      <c r="Z140" s="4030"/>
      <c r="AA140" s="5905" t="s">
        <v>1677</v>
      </c>
      <c r="AB140" s="5810" t="s">
        <v>1678</v>
      </c>
      <c r="AC140" s="3703"/>
      <c r="AD140" s="3704">
        <v>45717</v>
      </c>
      <c r="AE140" s="4145"/>
      <c r="AF140" s="3705"/>
      <c r="AG140" s="3706"/>
      <c r="AH140" s="3706"/>
      <c r="AI140" s="3706"/>
      <c r="AJ140" s="3713"/>
      <c r="AK140" s="3707"/>
      <c r="AL140" s="3909"/>
      <c r="AM140" s="5657"/>
      <c r="AN140" s="3706"/>
      <c r="AO140" s="3706"/>
      <c r="AP140" s="3706"/>
      <c r="AQ140" s="3695"/>
      <c r="AR140" s="3708"/>
      <c r="AS140" s="3709"/>
      <c r="AT140" s="3692"/>
      <c r="AU140" s="3709"/>
      <c r="AV140" s="3709"/>
      <c r="AW140" s="3709"/>
      <c r="AX140" s="3692"/>
      <c r="AY140" s="3710"/>
      <c r="AZ140" s="3709"/>
      <c r="BA140" s="3692"/>
      <c r="BB140" s="3709"/>
      <c r="BC140" s="3709"/>
      <c r="BD140" s="3709"/>
      <c r="BE140" s="3692"/>
      <c r="BF140" s="3692"/>
      <c r="BG140" s="4089"/>
      <c r="BH140" s="3706"/>
      <c r="BI140" s="3711"/>
      <c r="BJ140" s="4089"/>
      <c r="BK140" s="3706"/>
      <c r="BL140" s="3711"/>
      <c r="BM140" s="4089"/>
      <c r="BN140" s="3706"/>
      <c r="BO140" s="3711"/>
      <c r="BP140" s="4182"/>
      <c r="BQ140" s="3712"/>
      <c r="BR140" s="3688"/>
      <c r="BS140" s="3716">
        <v>45958</v>
      </c>
      <c r="BT140" s="3716">
        <v>45882</v>
      </c>
      <c r="BU140" s="3716"/>
      <c r="BV140" s="3716"/>
      <c r="BW140" s="3716"/>
      <c r="BX140" s="3716" t="s">
        <v>1680</v>
      </c>
      <c r="BY140" s="2149"/>
      <c r="BZ140" s="2120"/>
      <c r="CA140" s="12"/>
      <c r="CB140" s="12"/>
      <c r="CC140" s="12"/>
      <c r="CD140" s="18"/>
    </row>
    <row r="141" spans="1:82" ht="45" customHeight="1" x14ac:dyDescent="0.2">
      <c r="A141" s="1688" t="s">
        <v>1681</v>
      </c>
      <c r="B141" s="3307"/>
      <c r="C141" s="2275" t="s">
        <v>1682</v>
      </c>
      <c r="D141" s="1689" t="s">
        <v>1062</v>
      </c>
      <c r="E141" s="7113"/>
      <c r="F141" s="1665"/>
      <c r="G141" s="1665"/>
      <c r="H141" s="1680"/>
      <c r="I141" s="1680"/>
      <c r="J141" s="1667">
        <v>44614</v>
      </c>
      <c r="K141" s="1667">
        <v>39175</v>
      </c>
      <c r="L141" s="1667"/>
      <c r="M141" s="2276"/>
      <c r="N141" s="1667"/>
      <c r="O141" s="1667"/>
      <c r="P141" s="1667"/>
      <c r="Q141" s="1705"/>
      <c r="R141" s="2267"/>
      <c r="S141" s="1669"/>
      <c r="T141" s="1669"/>
      <c r="U141" s="3793"/>
      <c r="V141" s="1671"/>
      <c r="W141" s="1695" t="b">
        <f t="shared" si="6"/>
        <v>0</v>
      </c>
      <c r="X141" s="1672" t="s">
        <v>228</v>
      </c>
      <c r="Y141" s="1376" t="s">
        <v>229</v>
      </c>
      <c r="Z141" s="1376"/>
      <c r="AA141" s="5772"/>
      <c r="AB141" s="5772"/>
      <c r="AC141" s="2314"/>
      <c r="AD141" s="1682"/>
      <c r="AE141" s="4147"/>
      <c r="AF141" s="1676"/>
      <c r="AG141" s="1674"/>
      <c r="AH141" s="1674"/>
      <c r="AI141" s="1674"/>
      <c r="AJ141" s="3006"/>
      <c r="AK141" s="1677"/>
      <c r="AL141" s="7129"/>
      <c r="AM141" s="7141"/>
      <c r="AN141" s="1674"/>
      <c r="AO141" s="1674"/>
      <c r="AP141" s="1674"/>
      <c r="AQ141" s="1666"/>
      <c r="AR141" s="1697"/>
      <c r="AS141" s="1679"/>
      <c r="AT141" s="1680"/>
      <c r="AU141" s="1679"/>
      <c r="AV141" s="1679"/>
      <c r="AW141" s="1679"/>
      <c r="AX141" s="1680"/>
      <c r="AY141" s="1698"/>
      <c r="AZ141" s="1679"/>
      <c r="BA141" s="1680"/>
      <c r="BB141" s="1679"/>
      <c r="BC141" s="1679"/>
      <c r="BD141" s="1679"/>
      <c r="BE141" s="1680"/>
      <c r="BF141" s="1680"/>
      <c r="BG141" s="4158"/>
      <c r="BH141" s="1674"/>
      <c r="BI141" s="1683"/>
      <c r="BJ141" s="4158"/>
      <c r="BK141" s="1674"/>
      <c r="BL141" s="1683"/>
      <c r="BM141" s="4158"/>
      <c r="BN141" s="1674"/>
      <c r="BO141" s="1683"/>
      <c r="BP141" s="4184"/>
      <c r="BQ141" s="2268"/>
      <c r="BR141" s="2268"/>
      <c r="BS141" s="2269">
        <v>44217</v>
      </c>
      <c r="BT141" s="2269">
        <v>45015</v>
      </c>
      <c r="BU141" s="2269"/>
      <c r="BV141" s="2269"/>
      <c r="BW141" s="1684"/>
      <c r="BX141" s="2319" t="s">
        <v>117</v>
      </c>
      <c r="BY141" s="1684"/>
      <c r="BZ141" s="1376" t="s">
        <v>970</v>
      </c>
      <c r="CA141" s="12"/>
      <c r="CB141" s="12"/>
      <c r="CC141" s="12"/>
      <c r="CD141" s="18" t="s">
        <v>93</v>
      </c>
    </row>
    <row r="142" spans="1:82" ht="50" customHeight="1" x14ac:dyDescent="0.2">
      <c r="A142" s="6504" t="s">
        <v>1683</v>
      </c>
      <c r="B142" s="6505"/>
      <c r="C142" s="2265" t="s">
        <v>1684</v>
      </c>
      <c r="D142" s="6506" t="s">
        <v>1685</v>
      </c>
      <c r="E142" s="6507">
        <v>2358</v>
      </c>
      <c r="F142" s="2769">
        <v>2025</v>
      </c>
      <c r="G142" s="2769">
        <v>2042</v>
      </c>
      <c r="H142" s="6508" t="s">
        <v>89</v>
      </c>
      <c r="I142" s="2769" t="s">
        <v>89</v>
      </c>
      <c r="J142" s="6458">
        <v>43159</v>
      </c>
      <c r="K142" s="6458"/>
      <c r="L142" s="6458"/>
      <c r="M142" s="6684"/>
      <c r="N142" s="6458"/>
      <c r="O142" s="6458"/>
      <c r="P142" s="6458"/>
      <c r="Q142" s="6512"/>
      <c r="R142" s="6513"/>
      <c r="S142" s="6513"/>
      <c r="T142" s="6513"/>
      <c r="U142" s="6514"/>
      <c r="V142" s="6515"/>
      <c r="W142" s="6516" t="str">
        <f t="shared" si="6"/>
        <v>Yes</v>
      </c>
      <c r="X142" s="6517" t="s">
        <v>93</v>
      </c>
      <c r="Y142" s="2265" t="s">
        <v>94</v>
      </c>
      <c r="Z142" s="7084"/>
      <c r="AA142" s="6703" t="s">
        <v>1686</v>
      </c>
      <c r="AB142" s="6470" t="s">
        <v>1687</v>
      </c>
      <c r="AC142" s="6541"/>
      <c r="AD142" s="6519">
        <v>45931</v>
      </c>
      <c r="AE142" s="6542" t="s">
        <v>1688</v>
      </c>
      <c r="AF142" s="6543" t="s">
        <v>98</v>
      </c>
      <c r="AG142" s="6532">
        <v>45931</v>
      </c>
      <c r="AH142" s="6532">
        <v>45961</v>
      </c>
      <c r="AI142" s="6532">
        <v>46001</v>
      </c>
      <c r="AJ142" s="6728" t="s">
        <v>1689</v>
      </c>
      <c r="AK142" s="6544"/>
      <c r="AL142" s="6559"/>
      <c r="AM142" s="6568"/>
      <c r="AN142" s="6532"/>
      <c r="AO142" s="6532"/>
      <c r="AP142" s="6532"/>
      <c r="AQ142" s="2769"/>
      <c r="AR142" s="6528"/>
      <c r="AS142" s="6529"/>
      <c r="AT142" s="6508"/>
      <c r="AU142" s="6529"/>
      <c r="AV142" s="6529"/>
      <c r="AW142" s="6529"/>
      <c r="AX142" s="6508"/>
      <c r="AY142" s="6530"/>
      <c r="AZ142" s="6529"/>
      <c r="BA142" s="6508"/>
      <c r="BB142" s="6529"/>
      <c r="BC142" s="6529"/>
      <c r="BD142" s="6529"/>
      <c r="BE142" s="6508"/>
      <c r="BF142" s="6508"/>
      <c r="BG142" s="6531" t="s">
        <v>1690</v>
      </c>
      <c r="BH142" s="6532">
        <v>46204</v>
      </c>
      <c r="BI142" s="6533"/>
      <c r="BJ142" s="6531">
        <v>46357</v>
      </c>
      <c r="BK142" s="6532">
        <v>46357</v>
      </c>
      <c r="BL142" s="6533"/>
      <c r="BM142" s="6531">
        <v>46692</v>
      </c>
      <c r="BN142" s="6532">
        <v>46692</v>
      </c>
      <c r="BO142" s="6533"/>
      <c r="BP142" s="6494" t="s">
        <v>1692</v>
      </c>
      <c r="BQ142" s="6561"/>
      <c r="BR142" s="2265"/>
      <c r="BS142" s="6535">
        <v>45936</v>
      </c>
      <c r="BT142" s="6535">
        <v>45944</v>
      </c>
      <c r="BU142" s="6535">
        <v>45936</v>
      </c>
      <c r="BV142" s="6535">
        <v>45944</v>
      </c>
      <c r="BW142" s="6535">
        <v>45960</v>
      </c>
      <c r="BX142" s="6535" t="s">
        <v>262</v>
      </c>
      <c r="BY142" s="1409"/>
      <c r="BZ142" s="540"/>
      <c r="CA142" s="12"/>
      <c r="CB142" s="12"/>
      <c r="CC142" s="12"/>
      <c r="CD142" s="18"/>
    </row>
    <row r="143" spans="1:82" ht="45" customHeight="1" x14ac:dyDescent="0.2">
      <c r="A143" s="2512" t="s">
        <v>1693</v>
      </c>
      <c r="B143" s="3309"/>
      <c r="C143" s="2513" t="s">
        <v>1694</v>
      </c>
      <c r="D143" s="2514" t="s">
        <v>1695</v>
      </c>
      <c r="E143" s="7137">
        <v>2322</v>
      </c>
      <c r="F143" s="2532">
        <v>2020</v>
      </c>
      <c r="G143" s="2532">
        <v>2041</v>
      </c>
      <c r="H143" s="2516" t="s">
        <v>89</v>
      </c>
      <c r="I143" s="2517" t="s">
        <v>89</v>
      </c>
      <c r="J143" s="2518">
        <v>43585</v>
      </c>
      <c r="K143" s="2518"/>
      <c r="L143" s="1389"/>
      <c r="M143" s="2002"/>
      <c r="N143" s="1389"/>
      <c r="O143" s="1389" t="s">
        <v>90</v>
      </c>
      <c r="P143" s="2520">
        <v>45726</v>
      </c>
      <c r="Q143" s="2521"/>
      <c r="R143" s="2522"/>
      <c r="S143" s="2522"/>
      <c r="T143" s="2522"/>
      <c r="U143" s="3803">
        <v>43647</v>
      </c>
      <c r="V143" s="3418" t="s">
        <v>1696</v>
      </c>
      <c r="W143" s="2525" t="str">
        <f t="shared" si="6"/>
        <v>Yes</v>
      </c>
      <c r="X143" s="2526" t="s">
        <v>93</v>
      </c>
      <c r="Y143" s="2513" t="s">
        <v>94</v>
      </c>
      <c r="Z143" s="3203"/>
      <c r="AA143" s="5794" t="s">
        <v>1697</v>
      </c>
      <c r="AB143" s="5794" t="s">
        <v>1698</v>
      </c>
      <c r="AC143" s="2967"/>
      <c r="AD143" s="2528">
        <v>45962</v>
      </c>
      <c r="AE143" s="3920" t="s">
        <v>1699</v>
      </c>
      <c r="AF143" s="2530" t="s">
        <v>911</v>
      </c>
      <c r="AG143" s="2531">
        <v>45170</v>
      </c>
      <c r="AH143" s="2531">
        <v>45307</v>
      </c>
      <c r="AI143" s="2531">
        <v>45349</v>
      </c>
      <c r="AJ143" s="3009" t="s">
        <v>1697</v>
      </c>
      <c r="AK143" s="1399"/>
      <c r="AL143" s="2535"/>
      <c r="AM143" s="2530"/>
      <c r="AN143" s="2531"/>
      <c r="AO143" s="2531"/>
      <c r="AP143" s="2531"/>
      <c r="AQ143" s="2532"/>
      <c r="AR143" s="1400"/>
      <c r="AS143" s="2535"/>
      <c r="AT143" s="2516"/>
      <c r="AU143" s="2535"/>
      <c r="AV143" s="2535"/>
      <c r="AW143" s="2535"/>
      <c r="AX143" s="2516"/>
      <c r="AY143" s="1425"/>
      <c r="AZ143" s="2535"/>
      <c r="BA143" s="2516"/>
      <c r="BB143" s="2535"/>
      <c r="BC143" s="2535"/>
      <c r="BD143" s="2535"/>
      <c r="BE143" s="2516"/>
      <c r="BF143" s="1424"/>
      <c r="BG143" s="4164" t="s">
        <v>1700</v>
      </c>
      <c r="BH143" s="2531">
        <v>45658</v>
      </c>
      <c r="BI143" s="2538">
        <v>45717</v>
      </c>
      <c r="BJ143" s="4164" t="s">
        <v>1701</v>
      </c>
      <c r="BK143" s="2531">
        <v>46082</v>
      </c>
      <c r="BL143" s="2538"/>
      <c r="BM143" s="4164" t="s">
        <v>1702</v>
      </c>
      <c r="BN143" s="2531">
        <v>46357</v>
      </c>
      <c r="BO143" s="2538"/>
      <c r="BP143" s="6365" t="s">
        <v>1704</v>
      </c>
      <c r="BQ143" s="1178"/>
      <c r="BR143" s="540"/>
      <c r="BS143" s="2540">
        <v>46031</v>
      </c>
      <c r="BT143" s="2540">
        <v>45868</v>
      </c>
      <c r="BU143" s="2540">
        <v>46031</v>
      </c>
      <c r="BV143" s="2540">
        <v>45868</v>
      </c>
      <c r="BW143" s="2540">
        <v>45979</v>
      </c>
      <c r="BX143" s="2540" t="s">
        <v>742</v>
      </c>
      <c r="BY143" s="1409"/>
      <c r="BZ143" s="540" t="s">
        <v>105</v>
      </c>
      <c r="CA143" s="12"/>
      <c r="CB143" s="12"/>
      <c r="CC143" s="12"/>
      <c r="CD143" s="18"/>
    </row>
    <row r="144" spans="1:82" ht="45" customHeight="1" x14ac:dyDescent="0.2">
      <c r="A144" s="6454" t="s">
        <v>1705</v>
      </c>
      <c r="B144" s="6455"/>
      <c r="C144" s="2465" t="s">
        <v>1706</v>
      </c>
      <c r="D144" s="6496" t="s">
        <v>1695</v>
      </c>
      <c r="E144" s="7119">
        <v>2166</v>
      </c>
      <c r="F144" s="6456">
        <v>2022</v>
      </c>
      <c r="G144" s="6456">
        <v>2037</v>
      </c>
      <c r="H144" s="6477" t="s">
        <v>89</v>
      </c>
      <c r="I144" s="6456" t="s">
        <v>89</v>
      </c>
      <c r="J144" s="6462">
        <v>42940</v>
      </c>
      <c r="K144" s="6462"/>
      <c r="L144" s="6462" t="s">
        <v>90</v>
      </c>
      <c r="M144" s="6550" t="s">
        <v>1707</v>
      </c>
      <c r="N144" s="6462"/>
      <c r="O144" s="6462"/>
      <c r="P144" s="6462"/>
      <c r="Q144" s="6463"/>
      <c r="R144" s="6464"/>
      <c r="S144" s="6464"/>
      <c r="T144" s="6464"/>
      <c r="U144" s="6465"/>
      <c r="V144" s="6466"/>
      <c r="W144" s="6467" t="str">
        <f t="shared" si="6"/>
        <v>Yes</v>
      </c>
      <c r="X144" s="6468" t="s">
        <v>93</v>
      </c>
      <c r="Y144" s="2465" t="s">
        <v>94</v>
      </c>
      <c r="Z144" s="6888"/>
      <c r="AA144" s="6703" t="s">
        <v>1708</v>
      </c>
      <c r="AB144" s="6688" t="s">
        <v>1709</v>
      </c>
      <c r="AC144" s="6471"/>
      <c r="AD144" s="4850">
        <v>45717</v>
      </c>
      <c r="AE144" s="6472" t="s">
        <v>1710</v>
      </c>
      <c r="AF144" s="6473" t="s">
        <v>1711</v>
      </c>
      <c r="AG144" s="5496">
        <v>44136</v>
      </c>
      <c r="AH144" s="5496">
        <v>44141</v>
      </c>
      <c r="AI144" s="5496">
        <v>44256</v>
      </c>
      <c r="AJ144" s="6474" t="s">
        <v>1712</v>
      </c>
      <c r="AK144" s="6475"/>
      <c r="AL144" s="7166" t="s">
        <v>1713</v>
      </c>
      <c r="AM144" s="6729" t="s">
        <v>1714</v>
      </c>
      <c r="AN144" s="5496">
        <v>45839</v>
      </c>
      <c r="AO144" s="5496">
        <v>45839</v>
      </c>
      <c r="AP144" s="5496">
        <v>45901</v>
      </c>
      <c r="AQ144" s="6456"/>
      <c r="AR144" s="6490"/>
      <c r="AS144" s="6479"/>
      <c r="AT144" s="6477"/>
      <c r="AU144" s="6479"/>
      <c r="AV144" s="6479"/>
      <c r="AW144" s="6479"/>
      <c r="AX144" s="6477"/>
      <c r="AY144" s="6492"/>
      <c r="AZ144" s="6479"/>
      <c r="BA144" s="6477"/>
      <c r="BB144" s="6479"/>
      <c r="BC144" s="6479"/>
      <c r="BD144" s="6479"/>
      <c r="BE144" s="6477"/>
      <c r="BF144" s="6477"/>
      <c r="BG144" s="6482" t="s">
        <v>1364</v>
      </c>
      <c r="BH144" s="5496">
        <v>46143</v>
      </c>
      <c r="BI144" s="6483"/>
      <c r="BJ144" s="6597">
        <v>46204</v>
      </c>
      <c r="BK144" s="6606">
        <v>46204</v>
      </c>
      <c r="BL144" s="6483"/>
      <c r="BM144" s="6482">
        <v>46419</v>
      </c>
      <c r="BN144" s="5496">
        <v>46419</v>
      </c>
      <c r="BO144" s="6483"/>
      <c r="BP144" s="7094" t="s">
        <v>355</v>
      </c>
      <c r="BQ144" s="6730" t="s">
        <v>1715</v>
      </c>
      <c r="BR144" s="2465"/>
      <c r="BS144" s="4142">
        <v>45517</v>
      </c>
      <c r="BT144" s="4142">
        <v>45855</v>
      </c>
      <c r="BU144" s="4142"/>
      <c r="BV144" s="4142">
        <v>45855</v>
      </c>
      <c r="BW144" s="4142">
        <v>45855</v>
      </c>
      <c r="BX144" s="4142" t="s">
        <v>178</v>
      </c>
      <c r="BY144" s="1409"/>
      <c r="BZ144" s="540" t="s">
        <v>105</v>
      </c>
      <c r="CA144" s="12"/>
      <c r="CB144" s="12"/>
      <c r="CC144" s="12"/>
      <c r="CD144" s="18"/>
    </row>
    <row r="145" spans="1:82" ht="45" customHeight="1" x14ac:dyDescent="0.2">
      <c r="A145" s="3686" t="s">
        <v>1716</v>
      </c>
      <c r="B145" s="3687"/>
      <c r="C145" s="3688" t="s">
        <v>1717</v>
      </c>
      <c r="D145" s="3689" t="s">
        <v>1718</v>
      </c>
      <c r="E145" s="3690" t="s">
        <v>193</v>
      </c>
      <c r="F145" s="3695">
        <v>2011</v>
      </c>
      <c r="G145" s="3695">
        <v>2033</v>
      </c>
      <c r="H145" s="3692" t="s">
        <v>89</v>
      </c>
      <c r="I145" s="3693" t="s">
        <v>89</v>
      </c>
      <c r="J145" s="3694">
        <v>44175</v>
      </c>
      <c r="K145" s="3694"/>
      <c r="L145" s="1389"/>
      <c r="M145" s="2002"/>
      <c r="N145" s="1389"/>
      <c r="O145" s="3694" t="s">
        <v>93</v>
      </c>
      <c r="P145" s="3696"/>
      <c r="Q145" s="3697"/>
      <c r="R145" s="3698"/>
      <c r="S145" s="3698"/>
      <c r="T145" s="3698"/>
      <c r="U145" s="3794"/>
      <c r="V145" s="3699"/>
      <c r="W145" s="3700" t="str">
        <f t="shared" si="6"/>
        <v>Yes</v>
      </c>
      <c r="X145" s="3701" t="s">
        <v>93</v>
      </c>
      <c r="Y145" s="3688" t="s">
        <v>94</v>
      </c>
      <c r="Z145" s="4030"/>
      <c r="AA145" s="5802" t="s">
        <v>1719</v>
      </c>
      <c r="AB145" s="5802" t="s">
        <v>1720</v>
      </c>
      <c r="AC145" s="3703"/>
      <c r="AD145" s="3972">
        <v>45717</v>
      </c>
      <c r="AE145" s="4145" t="s">
        <v>1279</v>
      </c>
      <c r="AF145" s="3705" t="s">
        <v>766</v>
      </c>
      <c r="AG145" s="3706">
        <v>46296</v>
      </c>
      <c r="AH145" s="3706"/>
      <c r="AI145" s="3706"/>
      <c r="AJ145" s="3713"/>
      <c r="AK145" s="3707"/>
      <c r="AL145" s="3709"/>
      <c r="AM145" s="3705"/>
      <c r="AN145" s="3706"/>
      <c r="AO145" s="3706"/>
      <c r="AP145" s="3706"/>
      <c r="AQ145" s="3695"/>
      <c r="AR145" s="3708"/>
      <c r="AS145" s="3709"/>
      <c r="AT145" s="3692"/>
      <c r="AU145" s="3709"/>
      <c r="AV145" s="3709"/>
      <c r="AW145" s="3709"/>
      <c r="AX145" s="3692"/>
      <c r="AY145" s="3710"/>
      <c r="AZ145" s="3709"/>
      <c r="BA145" s="3692"/>
      <c r="BB145" s="3709"/>
      <c r="BC145" s="3709"/>
      <c r="BD145" s="3709"/>
      <c r="BE145" s="3692"/>
      <c r="BF145" s="3692"/>
      <c r="BG145" s="4089" t="s">
        <v>1721</v>
      </c>
      <c r="BH145" s="3706">
        <v>46661</v>
      </c>
      <c r="BI145" s="3711"/>
      <c r="BJ145" s="4089">
        <v>46813</v>
      </c>
      <c r="BK145" s="3728">
        <v>46813</v>
      </c>
      <c r="BL145" s="3711"/>
      <c r="BM145" s="4089">
        <v>47058</v>
      </c>
      <c r="BN145" s="3706">
        <v>47058</v>
      </c>
      <c r="BO145" s="3711"/>
      <c r="BP145" s="4182" t="s">
        <v>355</v>
      </c>
      <c r="BQ145" s="3688"/>
      <c r="BR145" s="540"/>
      <c r="BS145" s="3716">
        <v>45320</v>
      </c>
      <c r="BT145" s="3716">
        <v>45902</v>
      </c>
      <c r="BU145" s="3716"/>
      <c r="BV145" s="3716">
        <v>45902</v>
      </c>
      <c r="BW145" s="3716">
        <v>45902</v>
      </c>
      <c r="BX145" s="3716" t="s">
        <v>104</v>
      </c>
      <c r="BY145" s="1409"/>
      <c r="BZ145" s="540"/>
      <c r="CA145" s="12"/>
      <c r="CB145" s="12"/>
      <c r="CC145" s="12"/>
      <c r="CD145" s="18"/>
    </row>
    <row r="146" spans="1:82" ht="45" customHeight="1" x14ac:dyDescent="0.2">
      <c r="A146" s="1688" t="s">
        <v>1722</v>
      </c>
      <c r="B146" s="3307"/>
      <c r="C146" s="2275" t="s">
        <v>1723</v>
      </c>
      <c r="D146" s="1689" t="s">
        <v>1062</v>
      </c>
      <c r="E146" s="7113"/>
      <c r="F146" s="1665"/>
      <c r="G146" s="1665"/>
      <c r="H146" s="1680" t="s">
        <v>89</v>
      </c>
      <c r="I146" s="1691" t="s">
        <v>89</v>
      </c>
      <c r="J146" s="1668">
        <v>43894</v>
      </c>
      <c r="K146" s="1668"/>
      <c r="L146" s="1668"/>
      <c r="M146" s="2006"/>
      <c r="N146" s="1668"/>
      <c r="O146" s="1668"/>
      <c r="P146" s="1667"/>
      <c r="Q146" s="1705"/>
      <c r="R146" s="1669"/>
      <c r="S146" s="1669"/>
      <c r="T146" s="1669"/>
      <c r="U146" s="3793"/>
      <c r="V146" s="1671"/>
      <c r="W146" s="1695" t="str">
        <f t="shared" si="6"/>
        <v>Yes</v>
      </c>
      <c r="X146" s="1672" t="s">
        <v>93</v>
      </c>
      <c r="Y146" s="1376" t="s">
        <v>94</v>
      </c>
      <c r="Z146" s="3208"/>
      <c r="AA146" s="5813" t="s">
        <v>1724</v>
      </c>
      <c r="AB146" s="5813" t="s">
        <v>1725</v>
      </c>
      <c r="AC146" s="2314"/>
      <c r="AD146" s="1683">
        <v>44531</v>
      </c>
      <c r="AE146" s="1679">
        <v>2023</v>
      </c>
      <c r="AF146" s="1676" t="s">
        <v>1726</v>
      </c>
      <c r="AG146" s="1679">
        <v>45078</v>
      </c>
      <c r="AH146" s="1674"/>
      <c r="AI146" s="1674"/>
      <c r="AJ146" s="3006"/>
      <c r="AK146" s="1677"/>
      <c r="AL146" s="1674"/>
      <c r="AM146" s="1676"/>
      <c r="AN146" s="1674"/>
      <c r="AO146" s="1674"/>
      <c r="AP146" s="1674"/>
      <c r="AQ146" s="1666"/>
      <c r="AR146" s="1697"/>
      <c r="AS146" s="1679"/>
      <c r="AT146" s="1680"/>
      <c r="AU146" s="1678"/>
      <c r="AV146" s="1679"/>
      <c r="AW146" s="1679"/>
      <c r="AX146" s="1680"/>
      <c r="AY146" s="1698"/>
      <c r="AZ146" s="1679"/>
      <c r="BA146" s="1680"/>
      <c r="BB146" s="1679"/>
      <c r="BC146" s="1679"/>
      <c r="BD146" s="1679"/>
      <c r="BE146" s="1680"/>
      <c r="BF146" s="1680"/>
      <c r="BG146" s="4158">
        <v>2024</v>
      </c>
      <c r="BH146" s="1674"/>
      <c r="BI146" s="1683"/>
      <c r="BJ146" s="4158">
        <v>2024</v>
      </c>
      <c r="BK146" s="1674"/>
      <c r="BL146" s="1683"/>
      <c r="BM146" s="4158">
        <v>45992</v>
      </c>
      <c r="BN146" s="1674">
        <v>45992</v>
      </c>
      <c r="BO146" s="1683"/>
      <c r="BP146" s="4184"/>
      <c r="BQ146" s="1376"/>
      <c r="BR146" s="1376"/>
      <c r="BS146" s="1684">
        <v>43972</v>
      </c>
      <c r="BT146" s="1684">
        <v>45007</v>
      </c>
      <c r="BU146" s="1684"/>
      <c r="BV146" s="1684">
        <v>45007</v>
      </c>
      <c r="BW146" s="1684">
        <v>45007</v>
      </c>
      <c r="BX146" s="2319" t="s">
        <v>117</v>
      </c>
      <c r="BY146" s="1684"/>
      <c r="BZ146" s="1376" t="s">
        <v>970</v>
      </c>
      <c r="CA146" s="12"/>
      <c r="CB146" s="12"/>
      <c r="CC146" s="12"/>
      <c r="CD146" s="18"/>
    </row>
    <row r="147" spans="1:82" ht="45" customHeight="1" x14ac:dyDescent="0.2">
      <c r="A147" s="2150" t="s">
        <v>1727</v>
      </c>
      <c r="B147" s="3306"/>
      <c r="C147" s="2151" t="s">
        <v>1728</v>
      </c>
      <c r="D147" s="2152" t="s">
        <v>1729</v>
      </c>
      <c r="E147" s="7116">
        <v>2335</v>
      </c>
      <c r="F147" s="2155">
        <v>2021</v>
      </c>
      <c r="G147" s="2155">
        <v>2041</v>
      </c>
      <c r="H147" s="2154" t="s">
        <v>89</v>
      </c>
      <c r="I147" s="2154" t="s">
        <v>89</v>
      </c>
      <c r="J147" s="2157">
        <v>40955</v>
      </c>
      <c r="K147" s="2157"/>
      <c r="L147" s="2157"/>
      <c r="M147" s="2182"/>
      <c r="N147" s="2157"/>
      <c r="O147" s="2157"/>
      <c r="P147" s="2156">
        <v>45600</v>
      </c>
      <c r="Q147" s="2158">
        <v>45714</v>
      </c>
      <c r="R147" s="2159"/>
      <c r="S147" s="2159"/>
      <c r="T147" s="2159"/>
      <c r="U147" s="3799"/>
      <c r="V147" s="2161"/>
      <c r="W147" s="2162" t="str">
        <f t="shared" si="6"/>
        <v>Yes</v>
      </c>
      <c r="X147" s="2163" t="s">
        <v>93</v>
      </c>
      <c r="Y147" s="2151" t="s">
        <v>94</v>
      </c>
      <c r="Z147" s="3201"/>
      <c r="AA147" s="5814" t="s">
        <v>1730</v>
      </c>
      <c r="AB147" s="5907" t="s">
        <v>1731</v>
      </c>
      <c r="AC147" s="2925"/>
      <c r="AD147" s="2165">
        <v>44958</v>
      </c>
      <c r="AE147" s="3535" t="s">
        <v>1699</v>
      </c>
      <c r="AF147" s="2154" t="s">
        <v>1732</v>
      </c>
      <c r="AG147" s="2168">
        <v>45170</v>
      </c>
      <c r="AH147" s="2168">
        <v>45348</v>
      </c>
      <c r="AI147" s="2168">
        <v>45407</v>
      </c>
      <c r="AJ147" s="4125" t="s">
        <v>1733</v>
      </c>
      <c r="AK147" s="2169"/>
      <c r="AL147" s="2171"/>
      <c r="AM147" s="2167"/>
      <c r="AN147" s="2168"/>
      <c r="AO147" s="2168"/>
      <c r="AP147" s="2168"/>
      <c r="AQ147" s="2155"/>
      <c r="AR147" s="2170"/>
      <c r="AS147" s="2171"/>
      <c r="AT147" s="2157"/>
      <c r="AU147" s="2171"/>
      <c r="AV147" s="2171"/>
      <c r="AW147" s="2171"/>
      <c r="AX147" s="2154"/>
      <c r="AY147" s="2172"/>
      <c r="AZ147" s="2171"/>
      <c r="BA147" s="2154"/>
      <c r="BB147" s="2171"/>
      <c r="BC147" s="2171"/>
      <c r="BD147" s="2171"/>
      <c r="BE147" s="2154"/>
      <c r="BF147" s="2154"/>
      <c r="BG147" s="4159" t="s">
        <v>892</v>
      </c>
      <c r="BH147" s="2168">
        <v>45536</v>
      </c>
      <c r="BI147" s="2168">
        <v>45600</v>
      </c>
      <c r="BJ147" s="4159">
        <v>45658</v>
      </c>
      <c r="BK147" s="2168">
        <v>45658</v>
      </c>
      <c r="BL147" s="2184">
        <v>45714</v>
      </c>
      <c r="BM147" s="4159">
        <v>45992</v>
      </c>
      <c r="BN147" s="2168">
        <v>45992</v>
      </c>
      <c r="BO147" s="2184"/>
      <c r="BP147" s="2198" t="s">
        <v>1735</v>
      </c>
      <c r="BQ147" s="5377" t="s">
        <v>1736</v>
      </c>
      <c r="BR147" s="2151"/>
      <c r="BS147" s="2177">
        <v>45937</v>
      </c>
      <c r="BT147" s="2177">
        <v>45338</v>
      </c>
      <c r="BU147" s="2177">
        <v>45807</v>
      </c>
      <c r="BV147" s="2177">
        <v>45363</v>
      </c>
      <c r="BW147" s="2177">
        <v>45316</v>
      </c>
      <c r="BX147" s="2177" t="s">
        <v>674</v>
      </c>
      <c r="BY147" s="1409"/>
      <c r="BZ147" s="540" t="s">
        <v>105</v>
      </c>
      <c r="CA147" s="12"/>
      <c r="CB147" s="12"/>
      <c r="CC147" s="12"/>
      <c r="CD147" s="18"/>
    </row>
    <row r="148" spans="1:82" ht="45" customHeight="1" x14ac:dyDescent="0.2">
      <c r="A148" s="3686" t="s">
        <v>1737</v>
      </c>
      <c r="B148" s="3687"/>
      <c r="C148" s="3688" t="s">
        <v>1738</v>
      </c>
      <c r="D148" s="3689" t="s">
        <v>1739</v>
      </c>
      <c r="E148" s="3690" t="s">
        <v>1740</v>
      </c>
      <c r="F148" s="3691"/>
      <c r="G148" s="3691"/>
      <c r="H148" s="3692" t="s">
        <v>89</v>
      </c>
      <c r="I148" s="3695" t="s">
        <v>89</v>
      </c>
      <c r="J148" s="3696">
        <v>43951</v>
      </c>
      <c r="K148" s="3696"/>
      <c r="L148" s="3696"/>
      <c r="M148" s="3735"/>
      <c r="N148" s="3696"/>
      <c r="O148" s="3696"/>
      <c r="P148" s="3696"/>
      <c r="Q148" s="3697"/>
      <c r="R148" s="3698"/>
      <c r="S148" s="3698"/>
      <c r="T148" s="3698"/>
      <c r="U148" s="3794"/>
      <c r="V148" s="3699"/>
      <c r="W148" s="3700" t="b">
        <f t="shared" si="6"/>
        <v>0</v>
      </c>
      <c r="X148" s="3701" t="s">
        <v>237</v>
      </c>
      <c r="Y148" s="3688" t="s">
        <v>94</v>
      </c>
      <c r="Z148" s="4030"/>
      <c r="AA148" s="5802" t="s">
        <v>1741</v>
      </c>
      <c r="AB148" s="5802" t="s">
        <v>1742</v>
      </c>
      <c r="AC148" s="3703"/>
      <c r="AD148" s="3704">
        <v>45901</v>
      </c>
      <c r="AE148" s="4145" t="s">
        <v>1743</v>
      </c>
      <c r="AF148" s="3705" t="s">
        <v>1075</v>
      </c>
      <c r="AG148" s="3706">
        <v>46388</v>
      </c>
      <c r="AH148" s="3706"/>
      <c r="AI148" s="3706"/>
      <c r="AJ148" s="3713"/>
      <c r="AK148" s="3707"/>
      <c r="AL148" s="3709"/>
      <c r="AM148" s="3705"/>
      <c r="AN148" s="3706"/>
      <c r="AO148" s="3706"/>
      <c r="AP148" s="3706"/>
      <c r="AQ148" s="3695"/>
      <c r="AR148" s="3708"/>
      <c r="AS148" s="3709"/>
      <c r="AT148" s="3692"/>
      <c r="AU148" s="3709"/>
      <c r="AV148" s="3709"/>
      <c r="AW148" s="3709"/>
      <c r="AX148" s="3692"/>
      <c r="AY148" s="3710"/>
      <c r="AZ148" s="3709"/>
      <c r="BA148" s="3692"/>
      <c r="BB148" s="3709"/>
      <c r="BC148" s="3709"/>
      <c r="BD148" s="3709"/>
      <c r="BE148" s="3692"/>
      <c r="BF148" s="3692"/>
      <c r="BG148" s="4089" t="s">
        <v>1744</v>
      </c>
      <c r="BH148" s="3706">
        <v>46661</v>
      </c>
      <c r="BI148" s="3711"/>
      <c r="BJ148" s="4089" t="s">
        <v>1745</v>
      </c>
      <c r="BK148" s="3706">
        <v>46753</v>
      </c>
      <c r="BL148" s="3711"/>
      <c r="BM148" s="4089">
        <v>47027</v>
      </c>
      <c r="BN148" s="3706">
        <v>47027</v>
      </c>
      <c r="BO148" s="3711"/>
      <c r="BP148" s="4182" t="s">
        <v>1059</v>
      </c>
      <c r="BQ148" s="3688" t="s">
        <v>1747</v>
      </c>
      <c r="BR148" s="3688"/>
      <c r="BS148" s="3716">
        <v>45882</v>
      </c>
      <c r="BT148" s="3716">
        <v>45933</v>
      </c>
      <c r="BU148" s="3716">
        <v>45882</v>
      </c>
      <c r="BV148" s="3716">
        <v>45933</v>
      </c>
      <c r="BW148" s="3716">
        <v>45933</v>
      </c>
      <c r="BX148" s="3716" t="s">
        <v>104</v>
      </c>
      <c r="BY148" s="1409"/>
      <c r="BZ148" s="540"/>
      <c r="CA148" s="12"/>
      <c r="CB148" s="12"/>
      <c r="CC148" s="12"/>
      <c r="CD148" s="18"/>
    </row>
    <row r="149" spans="1:82" ht="45" customHeight="1" x14ac:dyDescent="0.2">
      <c r="A149" s="3686" t="s">
        <v>1748</v>
      </c>
      <c r="B149" s="3687"/>
      <c r="C149" s="3688" t="s">
        <v>1749</v>
      </c>
      <c r="D149" s="3689" t="s">
        <v>1750</v>
      </c>
      <c r="E149" s="3690"/>
      <c r="F149" s="3691"/>
      <c r="G149" s="3691"/>
      <c r="H149" s="3692"/>
      <c r="I149" s="3693"/>
      <c r="J149" s="3694">
        <v>43242</v>
      </c>
      <c r="K149" s="3694"/>
      <c r="L149" s="3694" t="s">
        <v>90</v>
      </c>
      <c r="M149" s="3866" t="s">
        <v>515</v>
      </c>
      <c r="N149" s="3694"/>
      <c r="O149" s="3694"/>
      <c r="P149" s="3696"/>
      <c r="Q149" s="3697"/>
      <c r="R149" s="3698"/>
      <c r="S149" s="3698"/>
      <c r="T149" s="3698"/>
      <c r="U149" s="3794"/>
      <c r="V149" s="3699"/>
      <c r="W149" s="3700" t="str">
        <f t="shared" si="6"/>
        <v>Yes</v>
      </c>
      <c r="X149" s="3701" t="s">
        <v>93</v>
      </c>
      <c r="Y149" s="3688" t="s">
        <v>94</v>
      </c>
      <c r="Z149" s="4030"/>
      <c r="AA149" s="6182" t="s">
        <v>1751</v>
      </c>
      <c r="AB149" s="6182" t="s">
        <v>1752</v>
      </c>
      <c r="AC149" s="3703" t="s">
        <v>1753</v>
      </c>
      <c r="AD149" s="3704">
        <v>45689</v>
      </c>
      <c r="AE149" s="4145" t="s">
        <v>1754</v>
      </c>
      <c r="AF149" s="3705" t="s">
        <v>1755</v>
      </c>
      <c r="AG149" s="3706"/>
      <c r="AH149" s="3706"/>
      <c r="AI149" s="3706"/>
      <c r="AJ149" s="3713"/>
      <c r="AK149" s="3707"/>
      <c r="AL149" s="4151"/>
      <c r="AM149" s="3714"/>
      <c r="AN149" s="3706"/>
      <c r="AO149" s="3706"/>
      <c r="AP149" s="3706"/>
      <c r="AQ149" s="3695"/>
      <c r="AR149" s="3708"/>
      <c r="AS149" s="3709"/>
      <c r="AT149" s="3692"/>
      <c r="AU149" s="3709"/>
      <c r="AV149" s="3709"/>
      <c r="AW149" s="3709"/>
      <c r="AX149" s="3692"/>
      <c r="AY149" s="3710"/>
      <c r="AZ149" s="3709"/>
      <c r="BA149" s="3692"/>
      <c r="BB149" s="3709"/>
      <c r="BC149" s="3709"/>
      <c r="BD149" s="3709"/>
      <c r="BE149" s="3692"/>
      <c r="BF149" s="3692"/>
      <c r="BG149" s="4089"/>
      <c r="BH149" s="3706"/>
      <c r="BI149" s="3711"/>
      <c r="BJ149" s="4089" t="s">
        <v>1756</v>
      </c>
      <c r="BK149" s="3706">
        <v>47119</v>
      </c>
      <c r="BL149" s="3711"/>
      <c r="BM149" s="4089"/>
      <c r="BN149" s="3706"/>
      <c r="BO149" s="3711"/>
      <c r="BP149" s="4182" t="s">
        <v>132</v>
      </c>
      <c r="BQ149" s="3712"/>
      <c r="BR149" s="3688"/>
      <c r="BS149" s="3716">
        <v>45961</v>
      </c>
      <c r="BT149" s="3716">
        <v>45859</v>
      </c>
      <c r="BU149" s="3716">
        <v>45686</v>
      </c>
      <c r="BV149" s="3716">
        <v>45859</v>
      </c>
      <c r="BW149" s="3716">
        <v>45859</v>
      </c>
      <c r="BX149" s="3716" t="s">
        <v>104</v>
      </c>
      <c r="BY149" s="1409"/>
      <c r="BZ149" s="540"/>
      <c r="CA149" s="12"/>
      <c r="CB149" s="12"/>
      <c r="CC149" s="12"/>
      <c r="CD149" s="18"/>
    </row>
    <row r="150" spans="1:82" ht="45" customHeight="1" x14ac:dyDescent="0.2">
      <c r="A150" s="6454" t="s">
        <v>1758</v>
      </c>
      <c r="B150" s="6455"/>
      <c r="C150" s="2465" t="s">
        <v>1759</v>
      </c>
      <c r="D150" s="6496" t="s">
        <v>1760</v>
      </c>
      <c r="E150" s="7119">
        <v>2167</v>
      </c>
      <c r="F150" s="6456">
        <v>2023</v>
      </c>
      <c r="G150" s="6456">
        <v>2041</v>
      </c>
      <c r="H150" s="6477" t="s">
        <v>89</v>
      </c>
      <c r="I150" s="6497" t="s">
        <v>89</v>
      </c>
      <c r="J150" s="6460">
        <v>41689</v>
      </c>
      <c r="K150" s="6460"/>
      <c r="L150" s="6460"/>
      <c r="M150" s="6461"/>
      <c r="N150" s="6460"/>
      <c r="O150" s="6460"/>
      <c r="P150" s="6462"/>
      <c r="Q150" s="6463"/>
      <c r="R150" s="6464"/>
      <c r="S150" s="6464"/>
      <c r="T150" s="6464"/>
      <c r="U150" s="6465"/>
      <c r="V150" s="6466"/>
      <c r="W150" s="6467" t="str">
        <f t="shared" si="6"/>
        <v>Yes</v>
      </c>
      <c r="X150" s="6468" t="s">
        <v>93</v>
      </c>
      <c r="Y150" s="2465" t="s">
        <v>94</v>
      </c>
      <c r="Z150" s="6456"/>
      <c r="AA150" s="6470" t="s">
        <v>1761</v>
      </c>
      <c r="AB150" s="6760" t="s">
        <v>1762</v>
      </c>
      <c r="AC150" s="6471"/>
      <c r="AD150" s="5496">
        <v>45992</v>
      </c>
      <c r="AE150" s="6472" t="s">
        <v>1763</v>
      </c>
      <c r="AF150" s="6473" t="s">
        <v>1526</v>
      </c>
      <c r="AG150" s="5496">
        <v>44197</v>
      </c>
      <c r="AH150" s="5496">
        <v>44223</v>
      </c>
      <c r="AI150" s="5496">
        <v>44279</v>
      </c>
      <c r="AJ150" s="6474"/>
      <c r="AK150" s="6475"/>
      <c r="AL150" s="7175" t="s">
        <v>1534</v>
      </c>
      <c r="AM150" s="7169" t="s">
        <v>367</v>
      </c>
      <c r="AN150" s="5496">
        <v>46023</v>
      </c>
      <c r="AO150" s="5496"/>
      <c r="AP150" s="5496"/>
      <c r="AQ150" s="6456"/>
      <c r="AR150" s="6490"/>
      <c r="AS150" s="6478"/>
      <c r="AT150" s="6477"/>
      <c r="AU150" s="6478"/>
      <c r="AV150" s="6479"/>
      <c r="AW150" s="6479"/>
      <c r="AX150" s="6477"/>
      <c r="AY150" s="6490"/>
      <c r="AZ150" s="6478"/>
      <c r="BA150" s="6480"/>
      <c r="BB150" s="6478"/>
      <c r="BC150" s="6479"/>
      <c r="BD150" s="6479"/>
      <c r="BE150" s="6477"/>
      <c r="BF150" s="6477"/>
      <c r="BG150" s="6482" t="s">
        <v>370</v>
      </c>
      <c r="BH150" s="5496">
        <v>46174</v>
      </c>
      <c r="BI150" s="5496"/>
      <c r="BJ150" s="6482">
        <v>46357</v>
      </c>
      <c r="BK150" s="5496">
        <v>46357</v>
      </c>
      <c r="BL150" s="6483"/>
      <c r="BM150" s="6482">
        <v>46905</v>
      </c>
      <c r="BN150" s="4850">
        <v>46905</v>
      </c>
      <c r="BO150" s="6483"/>
      <c r="BP150" s="6484" t="s">
        <v>616</v>
      </c>
      <c r="BQ150" s="2465"/>
      <c r="BR150" s="2465"/>
      <c r="BS150" s="4142">
        <v>45632</v>
      </c>
      <c r="BT150" s="4142">
        <v>46031</v>
      </c>
      <c r="BU150" s="4142"/>
      <c r="BV150" s="4142">
        <v>46031</v>
      </c>
      <c r="BW150" s="4142">
        <v>46031</v>
      </c>
      <c r="BX150" s="6535" t="s">
        <v>262</v>
      </c>
      <c r="BY150" s="1409"/>
      <c r="BZ150" s="540" t="s">
        <v>105</v>
      </c>
      <c r="CA150" s="12"/>
      <c r="CB150" s="12"/>
      <c r="CC150" s="12"/>
      <c r="CD150" s="18"/>
    </row>
    <row r="151" spans="1:82" ht="45" customHeight="1" x14ac:dyDescent="0.2">
      <c r="A151" s="6504" t="s">
        <v>1764</v>
      </c>
      <c r="B151" s="6505"/>
      <c r="C151" s="2265" t="s">
        <v>1765</v>
      </c>
      <c r="D151" s="2265" t="s">
        <v>1766</v>
      </c>
      <c r="E151" s="6507">
        <v>2288</v>
      </c>
      <c r="F151" s="6556" t="s">
        <v>297</v>
      </c>
      <c r="G151" s="6556" t="s">
        <v>1420</v>
      </c>
      <c r="H151" s="6508" t="s">
        <v>89</v>
      </c>
      <c r="I151" s="6508" t="s">
        <v>89</v>
      </c>
      <c r="J151" s="6459">
        <v>40603</v>
      </c>
      <c r="K151" s="6459"/>
      <c r="L151" s="6459" t="s">
        <v>1767</v>
      </c>
      <c r="M151" s="6540" t="s">
        <v>1768</v>
      </c>
      <c r="N151" s="6459"/>
      <c r="O151" s="6459"/>
      <c r="P151" s="6458"/>
      <c r="Q151" s="6512"/>
      <c r="R151" s="6513"/>
      <c r="S151" s="6719"/>
      <c r="T151" s="6719"/>
      <c r="U151" s="6514"/>
      <c r="V151" s="6515"/>
      <c r="W151" s="6516" t="str">
        <f t="shared" si="6"/>
        <v>Yes</v>
      </c>
      <c r="X151" s="6517" t="s">
        <v>93</v>
      </c>
      <c r="Y151" s="2265" t="s">
        <v>94</v>
      </c>
      <c r="Z151" s="2265"/>
      <c r="AA151" s="6470" t="s">
        <v>1769</v>
      </c>
      <c r="AB151" s="6760" t="s">
        <v>1770</v>
      </c>
      <c r="AC151" s="6720"/>
      <c r="AD151" s="6532">
        <v>45992</v>
      </c>
      <c r="AE151" s="6542" t="s">
        <v>1771</v>
      </c>
      <c r="AF151" s="6543" t="s">
        <v>1772</v>
      </c>
      <c r="AG151" s="6532">
        <v>44835</v>
      </c>
      <c r="AH151" s="6532">
        <v>44837</v>
      </c>
      <c r="AI151" s="6532">
        <v>44879</v>
      </c>
      <c r="AJ151" s="6558" t="s">
        <v>1773</v>
      </c>
      <c r="AK151" s="6544"/>
      <c r="AL151" s="6721">
        <v>45783</v>
      </c>
      <c r="AM151" s="6560" t="s">
        <v>1774</v>
      </c>
      <c r="AN151" s="6532">
        <v>45783</v>
      </c>
      <c r="AO151" s="6532">
        <v>45783</v>
      </c>
      <c r="AP151" s="6532">
        <v>45839</v>
      </c>
      <c r="AQ151" s="6476" t="s">
        <v>1775</v>
      </c>
      <c r="AR151" s="6528"/>
      <c r="AS151" s="6529"/>
      <c r="AT151" s="6508"/>
      <c r="AU151" s="6569"/>
      <c r="AV151" s="6529"/>
      <c r="AW151" s="6529"/>
      <c r="AX151" s="6508"/>
      <c r="AY151" s="6528"/>
      <c r="AZ151" s="6569"/>
      <c r="BA151" s="6570"/>
      <c r="BB151" s="6569"/>
      <c r="BC151" s="6529"/>
      <c r="BD151" s="6529"/>
      <c r="BE151" s="6508"/>
      <c r="BF151" s="6508"/>
      <c r="BG151" s="6531" t="s">
        <v>175</v>
      </c>
      <c r="BH151" s="6532">
        <v>46235</v>
      </c>
      <c r="BI151" s="6532"/>
      <c r="BJ151" s="6531" t="s">
        <v>1776</v>
      </c>
      <c r="BK151" s="6532">
        <v>46327</v>
      </c>
      <c r="BL151" s="6722"/>
      <c r="BM151" s="6531" t="s">
        <v>560</v>
      </c>
      <c r="BN151" s="6519">
        <v>46784</v>
      </c>
      <c r="BO151" s="6722"/>
      <c r="BP151" s="6724" t="s">
        <v>1777</v>
      </c>
      <c r="BQ151" s="6725"/>
      <c r="BR151" s="6726"/>
      <c r="BS151" s="6535">
        <v>45455</v>
      </c>
      <c r="BT151" s="6535">
        <v>46031</v>
      </c>
      <c r="BU151" s="6535">
        <v>46031</v>
      </c>
      <c r="BV151" s="6535">
        <v>45918</v>
      </c>
      <c r="BW151" s="6535">
        <v>46031</v>
      </c>
      <c r="BX151" s="6535" t="s">
        <v>1778</v>
      </c>
      <c r="BY151" s="1409"/>
      <c r="BZ151" s="542" t="s">
        <v>1779</v>
      </c>
      <c r="CA151" s="12"/>
      <c r="CB151" s="12"/>
      <c r="CC151" s="12"/>
      <c r="CD151" s="18" t="s">
        <v>93</v>
      </c>
    </row>
    <row r="152" spans="1:82" ht="45" customHeight="1" x14ac:dyDescent="0.2">
      <c r="A152" s="6454" t="s">
        <v>1780</v>
      </c>
      <c r="B152" s="6455"/>
      <c r="C152" s="2465" t="s">
        <v>1781</v>
      </c>
      <c r="D152" s="6496" t="s">
        <v>1782</v>
      </c>
      <c r="E152" s="7119" t="s">
        <v>114</v>
      </c>
      <c r="F152" s="6457"/>
      <c r="G152" s="6457"/>
      <c r="H152" s="6477" t="s">
        <v>89</v>
      </c>
      <c r="I152" s="6497" t="s">
        <v>89</v>
      </c>
      <c r="J152" s="6460">
        <v>44517</v>
      </c>
      <c r="K152" s="6460">
        <v>39652</v>
      </c>
      <c r="L152" s="6460"/>
      <c r="M152" s="6461"/>
      <c r="N152" s="6460"/>
      <c r="O152" s="6460"/>
      <c r="P152" s="6462"/>
      <c r="Q152" s="6463"/>
      <c r="R152" s="6464"/>
      <c r="S152" s="6464"/>
      <c r="T152" s="6464"/>
      <c r="U152" s="6465"/>
      <c r="V152" s="6466"/>
      <c r="W152" s="6467" t="str">
        <f t="shared" si="6"/>
        <v>Yes</v>
      </c>
      <c r="X152" s="6468" t="s">
        <v>93</v>
      </c>
      <c r="Y152" s="2465" t="s">
        <v>267</v>
      </c>
      <c r="Z152" s="2465"/>
      <c r="AA152" s="6470" t="s">
        <v>1783</v>
      </c>
      <c r="AB152" s="6470" t="s">
        <v>1784</v>
      </c>
      <c r="AC152" s="6471" t="s">
        <v>1785</v>
      </c>
      <c r="AD152" s="5496">
        <v>45748</v>
      </c>
      <c r="AE152" s="6472" t="s">
        <v>434</v>
      </c>
      <c r="AF152" s="6473" t="s">
        <v>98</v>
      </c>
      <c r="AG152" s="5496">
        <v>45931</v>
      </c>
      <c r="AH152" s="5496"/>
      <c r="AI152" s="5496"/>
      <c r="AJ152" s="6474"/>
      <c r="AK152" s="6475"/>
      <c r="AL152" s="6479"/>
      <c r="AM152" s="6473"/>
      <c r="AN152" s="5496"/>
      <c r="AO152" s="5496"/>
      <c r="AP152" s="5496"/>
      <c r="AQ152" s="6456"/>
      <c r="AR152" s="6490"/>
      <c r="AS152" s="6479"/>
      <c r="AT152" s="6477"/>
      <c r="AU152" s="6479"/>
      <c r="AV152" s="6479"/>
      <c r="AW152" s="6479"/>
      <c r="AX152" s="6477"/>
      <c r="AY152" s="6492"/>
      <c r="AZ152" s="6479"/>
      <c r="BA152" s="6477"/>
      <c r="BB152" s="6479"/>
      <c r="BC152" s="6479"/>
      <c r="BD152" s="6479"/>
      <c r="BE152" s="6477"/>
      <c r="BF152" s="6477"/>
      <c r="BG152" s="6482" t="s">
        <v>274</v>
      </c>
      <c r="BH152" s="5496">
        <v>46204</v>
      </c>
      <c r="BI152" s="6483"/>
      <c r="BJ152" s="6482" t="s">
        <v>275</v>
      </c>
      <c r="BK152" s="5496">
        <v>46357</v>
      </c>
      <c r="BL152" s="6483"/>
      <c r="BM152" s="6482" t="s">
        <v>114</v>
      </c>
      <c r="BN152" s="5496" t="s">
        <v>114</v>
      </c>
      <c r="BO152" s="6483"/>
      <c r="BP152" s="6727" t="s">
        <v>1787</v>
      </c>
      <c r="BQ152" s="6495"/>
      <c r="BR152" s="6548"/>
      <c r="BS152" s="4142">
        <v>45960</v>
      </c>
      <c r="BT152" s="4142">
        <v>45855</v>
      </c>
      <c r="BU152" s="4142">
        <v>45960</v>
      </c>
      <c r="BV152" s="4142">
        <v>45855</v>
      </c>
      <c r="BW152" s="4142">
        <v>45961</v>
      </c>
      <c r="BX152" s="4142" t="s">
        <v>1138</v>
      </c>
      <c r="BY152" s="1409"/>
      <c r="BZ152" s="540"/>
      <c r="CA152" s="12"/>
      <c r="CB152" s="12"/>
      <c r="CC152" s="12"/>
      <c r="CD152" s="18"/>
    </row>
    <row r="153" spans="1:82" ht="45" customHeight="1" x14ac:dyDescent="0.2">
      <c r="A153" s="4390" t="s">
        <v>1788</v>
      </c>
      <c r="B153" s="4268"/>
      <c r="C153" s="4391" t="s">
        <v>1789</v>
      </c>
      <c r="D153" s="4837" t="s">
        <v>1790</v>
      </c>
      <c r="E153" s="6010">
        <v>2189</v>
      </c>
      <c r="F153" s="4392">
        <v>2021</v>
      </c>
      <c r="G153" s="4392">
        <v>2041</v>
      </c>
      <c r="H153" s="4392" t="s">
        <v>89</v>
      </c>
      <c r="I153" s="4392" t="s">
        <v>89</v>
      </c>
      <c r="J153" s="4797">
        <v>42293</v>
      </c>
      <c r="K153" s="4797"/>
      <c r="L153" s="4797" t="s">
        <v>90</v>
      </c>
      <c r="M153" s="5052" t="s">
        <v>169</v>
      </c>
      <c r="N153" s="4797"/>
      <c r="O153" s="4797"/>
      <c r="P153" s="4393"/>
      <c r="Q153" s="4394"/>
      <c r="R153" s="4395"/>
      <c r="S153" s="4395"/>
      <c r="T153" s="4395"/>
      <c r="U153" s="3794" t="s">
        <v>1791</v>
      </c>
      <c r="V153" s="3727" t="s">
        <v>1792</v>
      </c>
      <c r="W153" s="3700" t="str">
        <f t="shared" si="6"/>
        <v>Yes</v>
      </c>
      <c r="X153" s="3701" t="s">
        <v>93</v>
      </c>
      <c r="Y153" s="3688" t="s">
        <v>94</v>
      </c>
      <c r="Z153" s="4030"/>
      <c r="AA153" s="6186" t="s">
        <v>1793</v>
      </c>
      <c r="AB153" s="6186" t="s">
        <v>1794</v>
      </c>
      <c r="AC153" s="3703"/>
      <c r="AD153" s="3900">
        <v>45717</v>
      </c>
      <c r="AE153" s="4145">
        <v>46082</v>
      </c>
      <c r="AF153" s="3902"/>
      <c r="AG153" s="3706">
        <v>46082</v>
      </c>
      <c r="AH153" s="3706">
        <v>44578</v>
      </c>
      <c r="AI153" s="3706">
        <v>44620</v>
      </c>
      <c r="AJ153" s="3713" t="s">
        <v>1795</v>
      </c>
      <c r="AK153" s="3707"/>
      <c r="AL153" s="6261" t="s">
        <v>1796</v>
      </c>
      <c r="AM153" s="4939" t="s">
        <v>1797</v>
      </c>
      <c r="AN153" s="3706">
        <v>44652</v>
      </c>
      <c r="AO153" s="3706">
        <v>44655</v>
      </c>
      <c r="AP153" s="3706">
        <v>44697</v>
      </c>
      <c r="AQ153" s="3695" t="s">
        <v>1798</v>
      </c>
      <c r="AR153" s="3708"/>
      <c r="AS153" s="3903" t="s">
        <v>1799</v>
      </c>
      <c r="AT153" s="3904" t="s">
        <v>1714</v>
      </c>
      <c r="AU153" s="3903" t="s">
        <v>1800</v>
      </c>
      <c r="AV153" s="3905">
        <v>45376</v>
      </c>
      <c r="AW153" s="3905">
        <v>45432</v>
      </c>
      <c r="AX153" s="6293" t="s">
        <v>1801</v>
      </c>
      <c r="AY153" s="3906"/>
      <c r="AZ153" s="3903">
        <v>46082</v>
      </c>
      <c r="BA153" s="3907"/>
      <c r="BB153" s="3903">
        <v>46082</v>
      </c>
      <c r="BC153" s="3905"/>
      <c r="BD153" s="3905"/>
      <c r="BE153" s="3904"/>
      <c r="BF153" s="3904"/>
      <c r="BG153" s="4089">
        <v>46447</v>
      </c>
      <c r="BH153" s="3706">
        <v>46447</v>
      </c>
      <c r="BI153" s="3711"/>
      <c r="BJ153" s="4089">
        <v>46753</v>
      </c>
      <c r="BK153" s="3706">
        <v>46753</v>
      </c>
      <c r="BL153" s="3711"/>
      <c r="BM153" s="4089">
        <v>47027</v>
      </c>
      <c r="BN153" s="3706">
        <v>47027</v>
      </c>
      <c r="BO153" s="3711"/>
      <c r="BP153" s="4182" t="s">
        <v>1803</v>
      </c>
      <c r="BQ153" s="6009" t="s">
        <v>1804</v>
      </c>
      <c r="BR153" s="3947"/>
      <c r="BS153" s="3716">
        <v>45320</v>
      </c>
      <c r="BT153" s="3716">
        <v>45776</v>
      </c>
      <c r="BU153" s="3716">
        <v>44274</v>
      </c>
      <c r="BV153" s="3716">
        <v>45686</v>
      </c>
      <c r="BW153" s="3716">
        <v>45776</v>
      </c>
      <c r="BX153" s="3716" t="s">
        <v>104</v>
      </c>
      <c r="BY153" s="1409"/>
      <c r="BZ153" s="540" t="s">
        <v>579</v>
      </c>
      <c r="CA153" s="12"/>
      <c r="CB153" s="12"/>
      <c r="CC153" s="12"/>
      <c r="CD153" s="18"/>
    </row>
    <row r="154" spans="1:82" ht="53.5" customHeight="1" x14ac:dyDescent="0.2">
      <c r="A154" s="1688"/>
      <c r="B154" s="3307" t="s">
        <v>1806</v>
      </c>
      <c r="C154" s="1703" t="s">
        <v>1807</v>
      </c>
      <c r="D154" s="1689" t="s">
        <v>1808</v>
      </c>
      <c r="E154" s="7113">
        <v>2149</v>
      </c>
      <c r="F154" s="1666">
        <v>2022</v>
      </c>
      <c r="G154" s="1666">
        <v>2038</v>
      </c>
      <c r="H154" s="1680" t="s">
        <v>89</v>
      </c>
      <c r="I154" s="4361" t="s">
        <v>89</v>
      </c>
      <c r="J154" s="1668">
        <v>41290</v>
      </c>
      <c r="K154" s="1668" t="s">
        <v>1809</v>
      </c>
      <c r="L154" s="1668" t="s">
        <v>90</v>
      </c>
      <c r="M154" s="2006" t="s">
        <v>389</v>
      </c>
      <c r="N154" s="1668"/>
      <c r="O154" s="1668"/>
      <c r="P154" s="1667"/>
      <c r="Q154" s="1705"/>
      <c r="R154" s="1669"/>
      <c r="S154" s="1669"/>
      <c r="T154" s="1669"/>
      <c r="U154" s="3793"/>
      <c r="V154" s="1671"/>
      <c r="W154" s="1695" t="str">
        <f t="shared" si="6"/>
        <v>Yes</v>
      </c>
      <c r="X154" s="1672" t="s">
        <v>93</v>
      </c>
      <c r="Y154" s="1376" t="s">
        <v>94</v>
      </c>
      <c r="Z154" s="3202"/>
      <c r="AA154" s="6037" t="s">
        <v>1810</v>
      </c>
      <c r="AB154" s="5813" t="s">
        <v>1811</v>
      </c>
      <c r="AC154" s="2312"/>
      <c r="AD154" s="1682">
        <v>44287</v>
      </c>
      <c r="AE154" s="4147" t="s">
        <v>1812</v>
      </c>
      <c r="AF154" s="1676" t="s">
        <v>1813</v>
      </c>
      <c r="AG154" s="1674">
        <v>42675</v>
      </c>
      <c r="AH154" s="1674">
        <v>42675</v>
      </c>
      <c r="AI154" s="1674">
        <v>42826</v>
      </c>
      <c r="AJ154" s="3006"/>
      <c r="AK154" s="1677"/>
      <c r="AL154" s="1679" t="s">
        <v>1814</v>
      </c>
      <c r="AM154" s="1676" t="s">
        <v>142</v>
      </c>
      <c r="AN154" s="1674">
        <v>43040</v>
      </c>
      <c r="AO154" s="1674">
        <v>43009</v>
      </c>
      <c r="AP154" s="1674">
        <v>43040</v>
      </c>
      <c r="AQ154" s="1696" t="s">
        <v>1815</v>
      </c>
      <c r="AR154" s="1697"/>
      <c r="AS154" s="1679" t="s">
        <v>1816</v>
      </c>
      <c r="AT154" s="1680" t="s">
        <v>1817</v>
      </c>
      <c r="AU154" s="1679">
        <v>43374</v>
      </c>
      <c r="AV154" s="1679">
        <v>43374</v>
      </c>
      <c r="AW154" s="1679">
        <v>43435</v>
      </c>
      <c r="AX154" s="6019" t="s">
        <v>1818</v>
      </c>
      <c r="AY154" s="1698"/>
      <c r="AZ154" s="1679" t="s">
        <v>788</v>
      </c>
      <c r="BA154" s="1680" t="s">
        <v>766</v>
      </c>
      <c r="BB154" s="1679">
        <v>44470</v>
      </c>
      <c r="BC154" s="1679">
        <v>44480</v>
      </c>
      <c r="BD154" s="1679">
        <v>44536</v>
      </c>
      <c r="BE154" s="6020" t="s">
        <v>1819</v>
      </c>
      <c r="BF154" s="1680"/>
      <c r="BG154" s="4158" t="s">
        <v>315</v>
      </c>
      <c r="BH154" s="1674">
        <v>44652</v>
      </c>
      <c r="BI154" s="4823"/>
      <c r="BJ154" s="4158" t="s">
        <v>1025</v>
      </c>
      <c r="BK154" s="1674">
        <v>44743</v>
      </c>
      <c r="BL154" s="1683"/>
      <c r="BM154" s="4158" t="s">
        <v>399</v>
      </c>
      <c r="BN154" s="1674">
        <v>45108</v>
      </c>
      <c r="BO154" s="1683"/>
      <c r="BP154" s="4184"/>
      <c r="BQ154" s="1376" t="s">
        <v>1821</v>
      </c>
      <c r="BR154" s="7176" t="s">
        <v>1116</v>
      </c>
      <c r="BS154" s="1684">
        <v>44202</v>
      </c>
      <c r="BT154" s="1684">
        <v>44446</v>
      </c>
      <c r="BU154" s="1684">
        <v>44470</v>
      </c>
      <c r="BV154" s="1684">
        <v>44686</v>
      </c>
      <c r="BW154" s="1684">
        <v>44791</v>
      </c>
      <c r="BX154" s="2387" t="s">
        <v>1822</v>
      </c>
      <c r="BY154" s="1684"/>
      <c r="BZ154" s="1376" t="s">
        <v>1823</v>
      </c>
      <c r="CA154" s="12"/>
      <c r="CB154" s="12"/>
      <c r="CC154" s="12"/>
      <c r="CD154" s="18"/>
    </row>
    <row r="155" spans="1:82" ht="45" customHeight="1" x14ac:dyDescent="0.2">
      <c r="A155" s="4864"/>
      <c r="B155" s="4865" t="s">
        <v>1824</v>
      </c>
      <c r="C155" s="4866" t="s">
        <v>1807</v>
      </c>
      <c r="D155" s="4867" t="s">
        <v>1107</v>
      </c>
      <c r="E155" s="5736">
        <v>2285</v>
      </c>
      <c r="F155" s="4868">
        <v>2025</v>
      </c>
      <c r="G155" s="4868">
        <v>2050</v>
      </c>
      <c r="H155" s="4869" t="s">
        <v>89</v>
      </c>
      <c r="I155" s="4886" t="s">
        <v>194</v>
      </c>
      <c r="J155" s="4890">
        <v>41290</v>
      </c>
      <c r="K155" s="4890" t="s">
        <v>1809</v>
      </c>
      <c r="L155" s="4891"/>
      <c r="M155" s="4892"/>
      <c r="N155" s="4891"/>
      <c r="O155" s="4891"/>
      <c r="P155" s="4870"/>
      <c r="Q155" s="4871"/>
      <c r="R155" s="4872"/>
      <c r="S155" s="4873"/>
      <c r="T155" s="4873"/>
      <c r="U155" s="4874"/>
      <c r="V155" s="4875"/>
      <c r="W155" s="4876" t="str">
        <f t="shared" si="6"/>
        <v>Yes</v>
      </c>
      <c r="X155" s="4877" t="s">
        <v>93</v>
      </c>
      <c r="Y155" s="4866" t="s">
        <v>267</v>
      </c>
      <c r="Z155" s="6177"/>
      <c r="AA155" s="6187" t="s">
        <v>1108</v>
      </c>
      <c r="AB155" s="5806" t="s">
        <v>1109</v>
      </c>
      <c r="AC155" s="4878"/>
      <c r="AD155" s="4879">
        <v>45047</v>
      </c>
      <c r="AE155" s="4880">
        <v>44805</v>
      </c>
      <c r="AF155" s="4869" t="s">
        <v>1110</v>
      </c>
      <c r="AG155" s="4765">
        <v>44805</v>
      </c>
      <c r="AH155" s="4881">
        <v>44809</v>
      </c>
      <c r="AI155" s="4881">
        <v>44869</v>
      </c>
      <c r="AJ155" s="4882"/>
      <c r="AK155" s="4883"/>
      <c r="AL155" s="4880" t="s">
        <v>1111</v>
      </c>
      <c r="AM155" s="4869" t="s">
        <v>1112</v>
      </c>
      <c r="AN155" s="4765">
        <v>45444</v>
      </c>
      <c r="AO155" s="4868"/>
      <c r="AP155" s="4868"/>
      <c r="AQ155" s="4868"/>
      <c r="AR155" s="4885"/>
      <c r="AS155" s="6281"/>
      <c r="AT155" s="4886"/>
      <c r="AU155" s="4765"/>
      <c r="AV155" s="4886"/>
      <c r="AW155" s="4886"/>
      <c r="AX155" s="4886"/>
      <c r="AY155" s="4887"/>
      <c r="AZ155" s="4884"/>
      <c r="BA155" s="4886"/>
      <c r="BB155" s="4884"/>
      <c r="BC155" s="4886"/>
      <c r="BD155" s="4886"/>
      <c r="BE155" s="4886"/>
      <c r="BF155" s="4886"/>
      <c r="BG155" s="4888">
        <v>45658</v>
      </c>
      <c r="BH155" s="4765">
        <v>45658</v>
      </c>
      <c r="BI155" s="4885"/>
      <c r="BJ155" s="4888">
        <v>45717</v>
      </c>
      <c r="BK155" s="4765">
        <v>45717</v>
      </c>
      <c r="BL155" s="4885"/>
      <c r="BM155" s="4888" t="s">
        <v>114</v>
      </c>
      <c r="BN155" s="4765" t="s">
        <v>114</v>
      </c>
      <c r="BO155" s="4885"/>
      <c r="BP155" s="5460" t="s">
        <v>1114</v>
      </c>
      <c r="BQ155" s="4889" t="s">
        <v>1825</v>
      </c>
      <c r="BR155" s="4889" t="s">
        <v>1116</v>
      </c>
      <c r="BS155" s="1699">
        <v>45468</v>
      </c>
      <c r="BT155" s="1699"/>
      <c r="BU155" s="1699">
        <v>44803</v>
      </c>
      <c r="BV155" s="1699">
        <v>45345</v>
      </c>
      <c r="BW155" s="1699">
        <v>45950</v>
      </c>
      <c r="BX155" s="1699" t="s">
        <v>1117</v>
      </c>
      <c r="BY155" s="1409"/>
      <c r="BZ155" s="1178"/>
      <c r="CA155" s="1176"/>
      <c r="CB155" s="1176"/>
      <c r="CC155" s="1176"/>
      <c r="CD155" s="1175"/>
    </row>
    <row r="156" spans="1:82" ht="45" customHeight="1" x14ac:dyDescent="0.2">
      <c r="A156" s="6454" t="s">
        <v>1826</v>
      </c>
      <c r="B156" s="6455"/>
      <c r="C156" s="2265" t="s">
        <v>1807</v>
      </c>
      <c r="D156" s="6496" t="s">
        <v>1827</v>
      </c>
      <c r="E156" s="7119">
        <v>2325</v>
      </c>
      <c r="F156" s="6456">
        <v>2025</v>
      </c>
      <c r="G156" s="6456">
        <v>2041</v>
      </c>
      <c r="H156" s="6477" t="s">
        <v>89</v>
      </c>
      <c r="I156" s="6477" t="s">
        <v>89</v>
      </c>
      <c r="J156" s="6460">
        <v>41290</v>
      </c>
      <c r="K156" s="6460" t="s">
        <v>1809</v>
      </c>
      <c r="L156" s="6460" t="s">
        <v>90</v>
      </c>
      <c r="M156" s="6461" t="s">
        <v>1828</v>
      </c>
      <c r="N156" s="6599"/>
      <c r="O156" s="6599"/>
      <c r="P156" s="6462"/>
      <c r="Q156" s="6601"/>
      <c r="R156" s="6464"/>
      <c r="S156" s="6555"/>
      <c r="T156" s="6555"/>
      <c r="U156" s="6465"/>
      <c r="V156" s="6602"/>
      <c r="W156" s="6467" t="b">
        <f t="shared" si="6"/>
        <v>0</v>
      </c>
      <c r="X156" s="6468" t="s">
        <v>111</v>
      </c>
      <c r="Y156" s="2465" t="s">
        <v>94</v>
      </c>
      <c r="Z156" s="6888"/>
      <c r="AA156" s="6889" t="s">
        <v>1829</v>
      </c>
      <c r="AB156" s="6688" t="s">
        <v>1830</v>
      </c>
      <c r="AC156" s="6501"/>
      <c r="AD156" s="4850">
        <v>45717</v>
      </c>
      <c r="AE156" s="6472" t="s">
        <v>1831</v>
      </c>
      <c r="AF156" s="6473" t="s">
        <v>1832</v>
      </c>
      <c r="AG156" s="5496">
        <v>45383</v>
      </c>
      <c r="AH156" s="5496">
        <v>45385</v>
      </c>
      <c r="AI156" s="5496">
        <v>45441</v>
      </c>
      <c r="AJ156" s="6550" t="s">
        <v>1833</v>
      </c>
      <c r="AK156" s="6608"/>
      <c r="AL156" s="6479" t="s">
        <v>1834</v>
      </c>
      <c r="AM156" s="6473"/>
      <c r="AN156" s="5496">
        <v>46023</v>
      </c>
      <c r="AO156" s="5496"/>
      <c r="AP156" s="5496"/>
      <c r="AQ156" s="6456"/>
      <c r="AR156" s="6490"/>
      <c r="AS156" s="6479"/>
      <c r="AT156" s="6477"/>
      <c r="AU156" s="6479"/>
      <c r="AV156" s="6479"/>
      <c r="AW156" s="6479"/>
      <c r="AX156" s="6477"/>
      <c r="AY156" s="6492"/>
      <c r="AZ156" s="6479"/>
      <c r="BA156" s="6477"/>
      <c r="BB156" s="6479"/>
      <c r="BC156" s="6479"/>
      <c r="BD156" s="6479"/>
      <c r="BE156" s="6460"/>
      <c r="BF156" s="6460"/>
      <c r="BG156" s="6482" t="s">
        <v>1835</v>
      </c>
      <c r="BH156" s="5496">
        <v>46113</v>
      </c>
      <c r="BI156" s="6483"/>
      <c r="BJ156" s="6482" t="s">
        <v>1836</v>
      </c>
      <c r="BK156" s="5496">
        <v>46174</v>
      </c>
      <c r="BL156" s="6483"/>
      <c r="BM156" s="6482">
        <v>46631</v>
      </c>
      <c r="BN156" s="5496">
        <v>46631</v>
      </c>
      <c r="BO156" s="6483"/>
      <c r="BP156" s="6839" t="s">
        <v>1803</v>
      </c>
      <c r="BQ156" s="6717" t="s">
        <v>1838</v>
      </c>
      <c r="BR156" s="6495"/>
      <c r="BS156" s="4142">
        <v>45215</v>
      </c>
      <c r="BT156" s="4142">
        <v>45776</v>
      </c>
      <c r="BU156" s="4142">
        <v>45148</v>
      </c>
      <c r="BV156" s="4142">
        <v>45415</v>
      </c>
      <c r="BW156" s="4142">
        <v>45415</v>
      </c>
      <c r="BX156" s="4142" t="s">
        <v>178</v>
      </c>
      <c r="BY156" s="1409"/>
      <c r="BZ156" s="1178" t="s">
        <v>1779</v>
      </c>
      <c r="CA156" s="1176"/>
      <c r="CB156" s="1176"/>
      <c r="CC156" s="1176"/>
      <c r="CD156" s="1175"/>
    </row>
    <row r="157" spans="1:82" ht="45" customHeight="1" x14ac:dyDescent="0.2">
      <c r="A157" s="6454" t="s">
        <v>1839</v>
      </c>
      <c r="B157" s="6455"/>
      <c r="C157" s="2465" t="s">
        <v>1840</v>
      </c>
      <c r="D157" s="6496" t="s">
        <v>1841</v>
      </c>
      <c r="E157" s="7119" t="s">
        <v>114</v>
      </c>
      <c r="F157" s="6457"/>
      <c r="G157" s="6457"/>
      <c r="H157" s="6477" t="s">
        <v>89</v>
      </c>
      <c r="I157" s="6456" t="s">
        <v>89</v>
      </c>
      <c r="J157" s="6462">
        <v>42474</v>
      </c>
      <c r="K157" s="6462"/>
      <c r="L157" s="6462" t="s">
        <v>90</v>
      </c>
      <c r="M157" s="6550" t="s">
        <v>515</v>
      </c>
      <c r="N157" s="6462"/>
      <c r="O157" s="6462"/>
      <c r="P157" s="6462"/>
      <c r="Q157" s="6463"/>
      <c r="R157" s="6464"/>
      <c r="S157" s="6464"/>
      <c r="T157" s="6464"/>
      <c r="U157" s="6465"/>
      <c r="V157" s="6466"/>
      <c r="W157" s="6467" t="str">
        <f t="shared" si="6"/>
        <v>Yes</v>
      </c>
      <c r="X157" s="6468" t="s">
        <v>93</v>
      </c>
      <c r="Y157" s="2465" t="s">
        <v>94</v>
      </c>
      <c r="Z157" s="6888"/>
      <c r="AA157" s="6718" t="s">
        <v>1842</v>
      </c>
      <c r="AB157" s="6688" t="s">
        <v>1843</v>
      </c>
      <c r="AC157" s="6471"/>
      <c r="AD157" s="4850">
        <v>45689</v>
      </c>
      <c r="AE157" s="6472" t="s">
        <v>432</v>
      </c>
      <c r="AF157" s="6473" t="s">
        <v>1844</v>
      </c>
      <c r="AG157" s="5496">
        <v>45748</v>
      </c>
      <c r="AH157" s="5496"/>
      <c r="AI157" s="5496"/>
      <c r="AJ157" s="6474"/>
      <c r="AK157" s="6475"/>
      <c r="AL157" s="7147"/>
      <c r="AM157" s="7169"/>
      <c r="AN157" s="5496"/>
      <c r="AO157" s="5496"/>
      <c r="AP157" s="5496"/>
      <c r="AQ157" s="6456"/>
      <c r="AR157" s="6490"/>
      <c r="AS157" s="6479"/>
      <c r="AT157" s="6477"/>
      <c r="AU157" s="6479"/>
      <c r="AV157" s="6479"/>
      <c r="AW157" s="6479"/>
      <c r="AX157" s="6477"/>
      <c r="AY157" s="6492"/>
      <c r="AZ157" s="6479"/>
      <c r="BA157" s="6477"/>
      <c r="BB157" s="6479"/>
      <c r="BC157" s="6479"/>
      <c r="BD157" s="6479"/>
      <c r="BE157" s="6477"/>
      <c r="BF157" s="6477"/>
      <c r="BG157" s="6482" t="s">
        <v>1845</v>
      </c>
      <c r="BH157" s="6479">
        <v>46023</v>
      </c>
      <c r="BI157" s="6483"/>
      <c r="BJ157" s="6482" t="s">
        <v>984</v>
      </c>
      <c r="BK157" s="6479">
        <v>46113</v>
      </c>
      <c r="BL157" s="6483"/>
      <c r="BM157" s="6482" t="s">
        <v>912</v>
      </c>
      <c r="BN157" s="5496">
        <v>46296</v>
      </c>
      <c r="BO157" s="6483"/>
      <c r="BP157" s="6546" t="s">
        <v>132</v>
      </c>
      <c r="BQ157" s="2465" t="s">
        <v>1847</v>
      </c>
      <c r="BR157" s="2465"/>
      <c r="BS157" s="4142">
        <v>45960</v>
      </c>
      <c r="BT157" s="4142">
        <v>45807</v>
      </c>
      <c r="BU157" s="4142">
        <v>45960</v>
      </c>
      <c r="BV157" s="4142">
        <v>45807</v>
      </c>
      <c r="BW157" s="4142">
        <v>45960</v>
      </c>
      <c r="BX157" s="4142" t="s">
        <v>1138</v>
      </c>
      <c r="BY157" s="1409"/>
      <c r="BZ157" s="540" t="s">
        <v>105</v>
      </c>
      <c r="CA157" s="12"/>
      <c r="CB157" s="12"/>
      <c r="CC157" s="12"/>
      <c r="CD157" s="18"/>
    </row>
    <row r="158" spans="1:82" ht="45" customHeight="1" x14ac:dyDescent="0.2">
      <c r="A158" s="6454" t="s">
        <v>1848</v>
      </c>
      <c r="B158" s="6455"/>
      <c r="C158" s="2465" t="s">
        <v>1849</v>
      </c>
      <c r="D158" s="6496" t="s">
        <v>1850</v>
      </c>
      <c r="E158" s="7119">
        <v>2336</v>
      </c>
      <c r="F158" s="6456">
        <v>2023</v>
      </c>
      <c r="G158" s="6456">
        <v>2038</v>
      </c>
      <c r="H158" s="6477" t="s">
        <v>89</v>
      </c>
      <c r="I158" s="6497" t="s">
        <v>89</v>
      </c>
      <c r="J158" s="6460">
        <v>41221</v>
      </c>
      <c r="K158" s="6460"/>
      <c r="L158" s="6460" t="s">
        <v>90</v>
      </c>
      <c r="M158" s="6461"/>
      <c r="N158" s="6460"/>
      <c r="O158" s="6460"/>
      <c r="P158" s="6462"/>
      <c r="Q158" s="6463"/>
      <c r="R158" s="6464"/>
      <c r="S158" s="6464"/>
      <c r="T158" s="6464"/>
      <c r="U158" s="6465"/>
      <c r="V158" s="6466"/>
      <c r="W158" s="6467" t="str">
        <f t="shared" si="6"/>
        <v>Yes</v>
      </c>
      <c r="X158" s="6468" t="s">
        <v>93</v>
      </c>
      <c r="Y158" s="2465" t="s">
        <v>94</v>
      </c>
      <c r="Z158" s="2465"/>
      <c r="AA158" s="6709" t="s">
        <v>1851</v>
      </c>
      <c r="AB158" s="6470" t="s">
        <v>1852</v>
      </c>
      <c r="AC158" s="6471"/>
      <c r="AD158" s="4850">
        <v>45689</v>
      </c>
      <c r="AE158" s="6710">
        <v>45047</v>
      </c>
      <c r="AF158" s="6711" t="s">
        <v>1853</v>
      </c>
      <c r="AG158" s="6503">
        <v>45047</v>
      </c>
      <c r="AH158" s="6503">
        <v>45072</v>
      </c>
      <c r="AI158" s="6503">
        <v>45198</v>
      </c>
      <c r="AJ158" s="6712" t="s">
        <v>1854</v>
      </c>
      <c r="AK158" s="6475"/>
      <c r="AL158" s="6479">
        <v>45383</v>
      </c>
      <c r="AM158" s="6473" t="s">
        <v>1855</v>
      </c>
      <c r="AN158" s="5496" t="s">
        <v>1856</v>
      </c>
      <c r="AO158" s="5496">
        <v>45383</v>
      </c>
      <c r="AP158" s="5496">
        <v>45460</v>
      </c>
      <c r="AQ158" s="6502" t="s">
        <v>1857</v>
      </c>
      <c r="AR158" s="6490"/>
      <c r="AS158" s="6473" t="s">
        <v>1858</v>
      </c>
      <c r="AT158" s="6473" t="s">
        <v>158</v>
      </c>
      <c r="AU158" s="6479">
        <v>45931</v>
      </c>
      <c r="AV158" s="6479"/>
      <c r="AW158" s="6479"/>
      <c r="AX158" s="6477"/>
      <c r="AY158" s="6492"/>
      <c r="AZ158" s="6479"/>
      <c r="BA158" s="6477"/>
      <c r="BB158" s="6479"/>
      <c r="BC158" s="6479"/>
      <c r="BD158" s="6479"/>
      <c r="BE158" s="6477"/>
      <c r="BF158" s="6477"/>
      <c r="BG158" s="6482" t="s">
        <v>925</v>
      </c>
      <c r="BH158" s="5496">
        <v>46113</v>
      </c>
      <c r="BI158" s="6483"/>
      <c r="BJ158" s="6482">
        <v>46235</v>
      </c>
      <c r="BK158" s="5496">
        <v>46235</v>
      </c>
      <c r="BL158" s="6483"/>
      <c r="BM158" s="6482" t="s">
        <v>1859</v>
      </c>
      <c r="BN158" s="5496">
        <v>46539</v>
      </c>
      <c r="BO158" s="6483"/>
      <c r="BP158" s="6484" t="s">
        <v>132</v>
      </c>
      <c r="BQ158" s="2465"/>
      <c r="BR158" s="2465"/>
      <c r="BS158" s="4142">
        <v>45576</v>
      </c>
      <c r="BT158" s="4142">
        <v>45807</v>
      </c>
      <c r="BU158" s="4142">
        <v>44890</v>
      </c>
      <c r="BV158" s="4142">
        <v>45807</v>
      </c>
      <c r="BW158" s="4142">
        <v>45807</v>
      </c>
      <c r="BX158" s="4142" t="s">
        <v>262</v>
      </c>
      <c r="BY158" s="1409"/>
      <c r="BZ158" s="540" t="s">
        <v>105</v>
      </c>
      <c r="CA158" s="12"/>
      <c r="CB158" s="12"/>
      <c r="CC158" s="12"/>
      <c r="CD158" s="18"/>
    </row>
    <row r="159" spans="1:82" ht="45" customHeight="1" x14ac:dyDescent="0.2">
      <c r="A159" s="6637" t="s">
        <v>1861</v>
      </c>
      <c r="B159" s="6638"/>
      <c r="C159" s="6639" t="s">
        <v>1862</v>
      </c>
      <c r="D159" s="6662" t="s">
        <v>635</v>
      </c>
      <c r="E159" s="7119">
        <v>2150</v>
      </c>
      <c r="F159" s="6554">
        <v>2020</v>
      </c>
      <c r="G159" s="6554">
        <v>2041</v>
      </c>
      <c r="H159" s="6629" t="s">
        <v>89</v>
      </c>
      <c r="I159" s="6663" t="s">
        <v>89</v>
      </c>
      <c r="J159" s="6642">
        <v>40162</v>
      </c>
      <c r="K159" s="6642"/>
      <c r="L159" s="6642" t="s">
        <v>90</v>
      </c>
      <c r="M159" s="6643" t="s">
        <v>515</v>
      </c>
      <c r="N159" s="6642"/>
      <c r="O159" s="6642"/>
      <c r="P159" s="6641">
        <v>44601</v>
      </c>
      <c r="Q159" s="6664"/>
      <c r="R159" s="6644"/>
      <c r="S159" s="6644"/>
      <c r="T159" s="6644"/>
      <c r="U159" s="6645"/>
      <c r="V159" s="6713"/>
      <c r="W159" s="6646" t="str">
        <f t="shared" si="6"/>
        <v>Yes</v>
      </c>
      <c r="X159" s="6647" t="s">
        <v>93</v>
      </c>
      <c r="Y159" s="6639" t="s">
        <v>94</v>
      </c>
      <c r="Z159" s="6639"/>
      <c r="AA159" s="6488" t="s">
        <v>1863</v>
      </c>
      <c r="AB159" s="6470" t="s">
        <v>1864</v>
      </c>
      <c r="AC159" s="6648"/>
      <c r="AD159" s="6659">
        <v>45717</v>
      </c>
      <c r="AE159" s="6650" t="s">
        <v>1865</v>
      </c>
      <c r="AF159" s="6651" t="s">
        <v>1866</v>
      </c>
      <c r="AG159" s="6649">
        <v>43101</v>
      </c>
      <c r="AH159" s="6649">
        <v>43106</v>
      </c>
      <c r="AI159" s="6649">
        <v>43163</v>
      </c>
      <c r="AJ159" s="6652" t="s">
        <v>1867</v>
      </c>
      <c r="AK159" s="6653" t="s">
        <v>1868</v>
      </c>
      <c r="AL159" s="6655" t="s">
        <v>1869</v>
      </c>
      <c r="AM159" s="6651" t="s">
        <v>1870</v>
      </c>
      <c r="AN159" s="6649">
        <v>43466</v>
      </c>
      <c r="AO159" s="6649">
        <v>43472</v>
      </c>
      <c r="AP159" s="6649">
        <v>43527</v>
      </c>
      <c r="AQ159" s="6554" t="s">
        <v>1871</v>
      </c>
      <c r="AR159" s="6654"/>
      <c r="AS159" s="7147" t="s">
        <v>1872</v>
      </c>
      <c r="AT159" s="7083" t="s">
        <v>158</v>
      </c>
      <c r="AU159" s="6655">
        <v>44348</v>
      </c>
      <c r="AV159" s="6655">
        <v>44348</v>
      </c>
      <c r="AW159" s="6655">
        <v>44409</v>
      </c>
      <c r="AX159" s="6714" t="s">
        <v>1873</v>
      </c>
      <c r="AY159" s="6656"/>
      <c r="AZ159" s="6655" t="s">
        <v>1874</v>
      </c>
      <c r="BA159" s="6629" t="s">
        <v>1875</v>
      </c>
      <c r="BB159" s="6655">
        <v>45444</v>
      </c>
      <c r="BC159" s="6655">
        <v>45504</v>
      </c>
      <c r="BD159" s="6655">
        <v>45562</v>
      </c>
      <c r="BE159" s="6715" t="s">
        <v>1876</v>
      </c>
      <c r="BF159" s="6629"/>
      <c r="BG159" s="6657" t="s">
        <v>1877</v>
      </c>
      <c r="BH159" s="6649" t="s">
        <v>1878</v>
      </c>
      <c r="BI159" s="6658" t="s">
        <v>1879</v>
      </c>
      <c r="BJ159" s="6657">
        <v>46357</v>
      </c>
      <c r="BK159" s="6649">
        <v>46357</v>
      </c>
      <c r="BL159" s="6658"/>
      <c r="BM159" s="6657" t="s">
        <v>1880</v>
      </c>
      <c r="BN159" s="6649">
        <v>46661</v>
      </c>
      <c r="BO159" s="6658"/>
      <c r="BP159" s="6660" t="s">
        <v>1881</v>
      </c>
      <c r="BQ159" s="6716" t="s">
        <v>1882</v>
      </c>
      <c r="BR159" s="6639"/>
      <c r="BS159" s="6661">
        <v>46034</v>
      </c>
      <c r="BT159" s="6661">
        <v>45807</v>
      </c>
      <c r="BU159" s="6661"/>
      <c r="BV159" s="6661">
        <v>46034</v>
      </c>
      <c r="BW159" s="6661">
        <v>45807</v>
      </c>
      <c r="BX159" s="6661" t="s">
        <v>1883</v>
      </c>
      <c r="BY159" s="2549"/>
      <c r="BZ159" s="2550" t="s">
        <v>1884</v>
      </c>
      <c r="CA159" s="12"/>
      <c r="CB159" s="12"/>
      <c r="CC159" s="12"/>
      <c r="CD159" s="18"/>
    </row>
    <row r="160" spans="1:82" ht="45" customHeight="1" x14ac:dyDescent="0.2">
      <c r="A160" s="5976" t="s">
        <v>1885</v>
      </c>
      <c r="B160" s="5977"/>
      <c r="C160" s="5978" t="s">
        <v>1886</v>
      </c>
      <c r="D160" s="5979" t="s">
        <v>1887</v>
      </c>
      <c r="E160" s="6029">
        <v>2116</v>
      </c>
      <c r="F160" s="5980">
        <v>2023</v>
      </c>
      <c r="G160" s="5980">
        <v>2040</v>
      </c>
      <c r="H160" s="5981" t="s">
        <v>89</v>
      </c>
      <c r="I160" s="5980" t="s">
        <v>89</v>
      </c>
      <c r="J160" s="5982">
        <v>42335</v>
      </c>
      <c r="K160" s="5982"/>
      <c r="L160" s="5982" t="s">
        <v>90</v>
      </c>
      <c r="M160" s="6128" t="s">
        <v>1888</v>
      </c>
      <c r="N160" s="5982"/>
      <c r="O160" s="5982"/>
      <c r="P160" s="5982">
        <v>45310</v>
      </c>
      <c r="Q160" s="5983">
        <v>45499</v>
      </c>
      <c r="R160" s="5984"/>
      <c r="S160" s="5984"/>
      <c r="T160" s="5984"/>
      <c r="U160" s="5985"/>
      <c r="V160" s="5986"/>
      <c r="W160" s="5987" t="str">
        <f t="shared" si="6"/>
        <v>Yes</v>
      </c>
      <c r="X160" s="5988" t="s">
        <v>93</v>
      </c>
      <c r="Y160" s="5978" t="s">
        <v>94</v>
      </c>
      <c r="Z160" s="5978"/>
      <c r="AA160" s="5989" t="s">
        <v>1889</v>
      </c>
      <c r="AB160" s="5989" t="s">
        <v>1890</v>
      </c>
      <c r="AC160" s="5990"/>
      <c r="AD160" s="6041">
        <v>45717</v>
      </c>
      <c r="AE160" s="6042"/>
      <c r="AF160" s="5991"/>
      <c r="AG160" s="5992"/>
      <c r="AH160" s="5992">
        <v>43196</v>
      </c>
      <c r="AI160" s="5992">
        <v>43245</v>
      </c>
      <c r="AJ160" s="5993" t="s">
        <v>1891</v>
      </c>
      <c r="AK160" s="5994" t="s">
        <v>1892</v>
      </c>
      <c r="AL160" s="5995" t="s">
        <v>1893</v>
      </c>
      <c r="AM160" s="5996" t="s">
        <v>766</v>
      </c>
      <c r="AN160" s="5992">
        <v>43862</v>
      </c>
      <c r="AO160" s="5992">
        <v>43878</v>
      </c>
      <c r="AP160" s="5992">
        <v>43920</v>
      </c>
      <c r="AQ160" s="5980" t="s">
        <v>1894</v>
      </c>
      <c r="AR160" s="5997"/>
      <c r="AS160" s="5998"/>
      <c r="AT160" s="5981"/>
      <c r="AU160" s="5998"/>
      <c r="AV160" s="5998"/>
      <c r="AW160" s="5998"/>
      <c r="AX160" s="5981"/>
      <c r="AY160" s="5999"/>
      <c r="AZ160" s="5998"/>
      <c r="BA160" s="5981"/>
      <c r="BB160" s="5998"/>
      <c r="BC160" s="5998"/>
      <c r="BD160" s="5998"/>
      <c r="BE160" s="5981"/>
      <c r="BF160" s="5981"/>
      <c r="BG160" s="6000" t="s">
        <v>1895</v>
      </c>
      <c r="BH160" s="5992">
        <v>45292</v>
      </c>
      <c r="BI160" s="6001">
        <v>45310</v>
      </c>
      <c r="BJ160" s="6000">
        <v>45444</v>
      </c>
      <c r="BK160" s="6002" t="s">
        <v>1896</v>
      </c>
      <c r="BL160" s="6001">
        <v>45499</v>
      </c>
      <c r="BM160" s="6000">
        <v>46113</v>
      </c>
      <c r="BN160" s="5992">
        <v>46113</v>
      </c>
      <c r="BO160" s="6001"/>
      <c r="BP160" s="6053" t="s">
        <v>1897</v>
      </c>
      <c r="BQ160" s="5978" t="s">
        <v>1898</v>
      </c>
      <c r="BR160" s="5978"/>
      <c r="BS160" s="6003">
        <v>45562</v>
      </c>
      <c r="BT160" s="6003">
        <v>45951</v>
      </c>
      <c r="BU160" s="6003">
        <v>45352</v>
      </c>
      <c r="BV160" s="6003">
        <v>45951</v>
      </c>
      <c r="BW160" s="6003">
        <v>46027</v>
      </c>
      <c r="BX160" s="6003" t="s">
        <v>1899</v>
      </c>
      <c r="BY160" s="2540"/>
      <c r="BZ160" s="2513" t="s">
        <v>105</v>
      </c>
      <c r="CA160" s="12"/>
      <c r="CB160" s="12"/>
      <c r="CC160" s="12"/>
      <c r="CD160" s="18"/>
    </row>
    <row r="161" spans="1:82" ht="45" customHeight="1" x14ac:dyDescent="0.2">
      <c r="A161" s="2150" t="s">
        <v>1900</v>
      </c>
      <c r="B161" s="3306"/>
      <c r="C161" s="2151" t="s">
        <v>1901</v>
      </c>
      <c r="D161" s="2152" t="s">
        <v>1902</v>
      </c>
      <c r="E161" s="7116">
        <v>2409</v>
      </c>
      <c r="F161" s="2155">
        <v>2020</v>
      </c>
      <c r="G161" s="2155">
        <v>2041</v>
      </c>
      <c r="H161" s="2154" t="s">
        <v>89</v>
      </c>
      <c r="I161" s="2181" t="s">
        <v>89</v>
      </c>
      <c r="J161" s="2157">
        <v>42262</v>
      </c>
      <c r="K161" s="2157"/>
      <c r="L161" s="2157"/>
      <c r="M161" s="2182" t="s">
        <v>1903</v>
      </c>
      <c r="N161" s="2157"/>
      <c r="O161" s="2157"/>
      <c r="P161" s="2156">
        <v>45541</v>
      </c>
      <c r="Q161" s="2158">
        <v>45831</v>
      </c>
      <c r="R161" s="2159"/>
      <c r="S161" s="2159"/>
      <c r="T161" s="2159"/>
      <c r="U161" s="3799"/>
      <c r="V161" s="2161"/>
      <c r="W161" s="2162" t="str">
        <f t="shared" si="6"/>
        <v>Yes</v>
      </c>
      <c r="X161" s="2163" t="s">
        <v>93</v>
      </c>
      <c r="Y161" s="2151" t="s">
        <v>94</v>
      </c>
      <c r="Z161" s="3201"/>
      <c r="AA161" s="5818" t="s">
        <v>1904</v>
      </c>
      <c r="AB161" s="5818" t="s">
        <v>1905</v>
      </c>
      <c r="AC161" s="2929"/>
      <c r="AD161" s="2165">
        <v>45717</v>
      </c>
      <c r="AE161" s="3535">
        <v>43009</v>
      </c>
      <c r="AF161" s="2167" t="s">
        <v>1906</v>
      </c>
      <c r="AG161" s="2168">
        <v>43070</v>
      </c>
      <c r="AH161" s="2168">
        <v>43009</v>
      </c>
      <c r="AI161" s="2168">
        <v>43070</v>
      </c>
      <c r="AJ161" s="3011"/>
      <c r="AK161" s="2169"/>
      <c r="AL161" s="7177" t="s">
        <v>1907</v>
      </c>
      <c r="AM161" s="7118" t="s">
        <v>1908</v>
      </c>
      <c r="AN161" s="2168">
        <v>45292</v>
      </c>
      <c r="AO161" s="2168">
        <v>45231</v>
      </c>
      <c r="AP161" s="2168">
        <v>45277</v>
      </c>
      <c r="AQ161" s="3336" t="s">
        <v>1909</v>
      </c>
      <c r="AR161" s="2169"/>
      <c r="AS161" s="2167"/>
      <c r="AT161" s="2167"/>
      <c r="AU161" s="2168"/>
      <c r="AV161" s="2168"/>
      <c r="AW161" s="2168"/>
      <c r="AX161" s="2155"/>
      <c r="AY161" s="2172"/>
      <c r="AZ161" s="2171"/>
      <c r="BA161" s="2154"/>
      <c r="BB161" s="2171"/>
      <c r="BC161" s="2171"/>
      <c r="BD161" s="2171"/>
      <c r="BE161" s="2154"/>
      <c r="BF161" s="2154"/>
      <c r="BG161" s="4159" t="s">
        <v>97</v>
      </c>
      <c r="BH161" s="2168">
        <v>45474</v>
      </c>
      <c r="BI161" s="2184">
        <v>45541</v>
      </c>
      <c r="BJ161" s="4159">
        <v>45809</v>
      </c>
      <c r="BK161" s="2168">
        <v>45809</v>
      </c>
      <c r="BL161" s="2184">
        <v>45831</v>
      </c>
      <c r="BM161" s="4168">
        <v>46204</v>
      </c>
      <c r="BN161" s="2189">
        <v>46204</v>
      </c>
      <c r="BO161" s="2184"/>
      <c r="BP161" s="7179" t="s">
        <v>355</v>
      </c>
      <c r="BQ161" s="2408" t="s">
        <v>1911</v>
      </c>
      <c r="BR161" s="2408"/>
      <c r="BS161" s="2177">
        <v>45170</v>
      </c>
      <c r="BT161" s="2177">
        <v>45807</v>
      </c>
      <c r="BU161" s="2177"/>
      <c r="BV161" s="2177">
        <v>45807</v>
      </c>
      <c r="BW161" s="2177">
        <v>45807</v>
      </c>
      <c r="BX161" s="2177" t="s">
        <v>962</v>
      </c>
      <c r="BY161" s="1409"/>
      <c r="BZ161" s="540"/>
      <c r="CA161" s="12"/>
      <c r="CB161" s="12"/>
      <c r="CC161" s="12"/>
      <c r="CD161" s="18" t="s">
        <v>93</v>
      </c>
    </row>
    <row r="162" spans="1:82" ht="57.5" customHeight="1" x14ac:dyDescent="0.2">
      <c r="A162" s="6504" t="s">
        <v>1912</v>
      </c>
      <c r="B162" s="6505"/>
      <c r="C162" s="2265" t="s">
        <v>1913</v>
      </c>
      <c r="D162" s="6506" t="s">
        <v>1914</v>
      </c>
      <c r="E162" s="6507">
        <v>2351</v>
      </c>
      <c r="F162" s="6556" t="s">
        <v>974</v>
      </c>
      <c r="G162" s="6556" t="s">
        <v>266</v>
      </c>
      <c r="H162" s="6508" t="s">
        <v>89</v>
      </c>
      <c r="I162" s="2769" t="s">
        <v>89</v>
      </c>
      <c r="J162" s="6458">
        <v>43062</v>
      </c>
      <c r="K162" s="6458"/>
      <c r="L162" s="6458"/>
      <c r="M162" s="6684"/>
      <c r="N162" s="6458"/>
      <c r="O162" s="6458"/>
      <c r="P162" s="6458"/>
      <c r="Q162" s="6512"/>
      <c r="R162" s="6513"/>
      <c r="S162" s="6513"/>
      <c r="T162" s="6513"/>
      <c r="U162" s="6514"/>
      <c r="V162" s="6515"/>
      <c r="W162" s="6516" t="str">
        <f t="shared" si="6"/>
        <v>Yes</v>
      </c>
      <c r="X162" s="6517" t="s">
        <v>93</v>
      </c>
      <c r="Y162" s="2265" t="s">
        <v>94</v>
      </c>
      <c r="Z162" s="7084"/>
      <c r="AA162" s="6688" t="s">
        <v>1915</v>
      </c>
      <c r="AB162" s="6704" t="s">
        <v>1916</v>
      </c>
      <c r="AC162" s="6705"/>
      <c r="AD162" s="6519">
        <v>45383</v>
      </c>
      <c r="AE162" s="6542" t="s">
        <v>1917</v>
      </c>
      <c r="AF162" s="6543" t="s">
        <v>1918</v>
      </c>
      <c r="AG162" s="6532">
        <v>45689</v>
      </c>
      <c r="AH162" s="6532">
        <v>45717</v>
      </c>
      <c r="AI162" s="6532"/>
      <c r="AJ162" s="6706"/>
      <c r="AK162" s="6544"/>
      <c r="AL162" s="6559">
        <v>45901</v>
      </c>
      <c r="AM162" s="6568" t="s">
        <v>1919</v>
      </c>
      <c r="AN162" s="6532">
        <v>45901</v>
      </c>
      <c r="AO162" s="6532"/>
      <c r="AP162" s="6532"/>
      <c r="AQ162" s="2769"/>
      <c r="AR162" s="6528"/>
      <c r="AS162" s="6529"/>
      <c r="AT162" s="6508"/>
      <c r="AU162" s="6529"/>
      <c r="AV162" s="6529"/>
      <c r="AW162" s="6529"/>
      <c r="AX162" s="6508"/>
      <c r="AY162" s="6530"/>
      <c r="AZ162" s="6529"/>
      <c r="BA162" s="6508"/>
      <c r="BB162" s="6529"/>
      <c r="BC162" s="6529"/>
      <c r="BD162" s="6529"/>
      <c r="BE162" s="6508"/>
      <c r="BF162" s="6508"/>
      <c r="BG162" s="6531" t="s">
        <v>1920</v>
      </c>
      <c r="BH162" s="6532">
        <v>46143</v>
      </c>
      <c r="BI162" s="6533"/>
      <c r="BJ162" s="6531" t="s">
        <v>1921</v>
      </c>
      <c r="BK162" s="6532">
        <v>46174</v>
      </c>
      <c r="BL162" s="6533"/>
      <c r="BM162" s="6531" t="s">
        <v>1922</v>
      </c>
      <c r="BN162" s="6532">
        <v>46447</v>
      </c>
      <c r="BO162" s="6533"/>
      <c r="BP162" s="6562" t="s">
        <v>1924</v>
      </c>
      <c r="BQ162" s="6561"/>
      <c r="BR162" s="6944"/>
      <c r="BS162" s="6535">
        <v>45959</v>
      </c>
      <c r="BT162" s="6535">
        <v>45807</v>
      </c>
      <c r="BU162" s="6535">
        <v>45959</v>
      </c>
      <c r="BV162" s="6535">
        <v>45807</v>
      </c>
      <c r="BW162" s="6535">
        <v>45959</v>
      </c>
      <c r="BX162" s="6535" t="s">
        <v>1925</v>
      </c>
      <c r="BY162" s="1409"/>
      <c r="BZ162" s="540" t="s">
        <v>105</v>
      </c>
      <c r="CA162" s="12"/>
      <c r="CB162" s="12"/>
      <c r="CC162" s="12"/>
      <c r="CD162" s="18"/>
    </row>
    <row r="163" spans="1:82" ht="45" customHeight="1" x14ac:dyDescent="0.2">
      <c r="A163" s="6504" t="s">
        <v>1926</v>
      </c>
      <c r="B163" s="6505"/>
      <c r="C163" s="2265" t="s">
        <v>1927</v>
      </c>
      <c r="D163" s="6506" t="s">
        <v>1928</v>
      </c>
      <c r="E163" s="6507">
        <v>2305</v>
      </c>
      <c r="F163" s="2769">
        <v>2023</v>
      </c>
      <c r="G163" s="2769">
        <v>2038</v>
      </c>
      <c r="H163" s="6508" t="s">
        <v>89</v>
      </c>
      <c r="I163" s="2769" t="s">
        <v>89</v>
      </c>
      <c r="J163" s="6458">
        <v>43600</v>
      </c>
      <c r="K163" s="6458"/>
      <c r="L163" s="6458"/>
      <c r="M163" s="6540"/>
      <c r="N163" s="6458"/>
      <c r="O163" s="6458"/>
      <c r="P163" s="6458"/>
      <c r="Q163" s="6512"/>
      <c r="R163" s="6513"/>
      <c r="S163" s="6513"/>
      <c r="T163" s="6513"/>
      <c r="U163" s="6514"/>
      <c r="V163" s="6515"/>
      <c r="W163" s="6516" t="str">
        <f t="shared" si="6"/>
        <v>Yes</v>
      </c>
      <c r="X163" s="6517" t="s">
        <v>93</v>
      </c>
      <c r="Y163" s="2265" t="s">
        <v>94</v>
      </c>
      <c r="Z163" s="7084"/>
      <c r="AA163" s="6688" t="s">
        <v>1929</v>
      </c>
      <c r="AB163" s="6688" t="s">
        <v>1930</v>
      </c>
      <c r="AC163" s="6681" t="s">
        <v>1931</v>
      </c>
      <c r="AD163" s="6519">
        <v>45689</v>
      </c>
      <c r="AE163" s="6542" t="s">
        <v>316</v>
      </c>
      <c r="AF163" s="6543" t="s">
        <v>1932</v>
      </c>
      <c r="AG163" s="6532">
        <v>45017</v>
      </c>
      <c r="AH163" s="6532">
        <v>45017</v>
      </c>
      <c r="AI163" s="6532">
        <v>45108</v>
      </c>
      <c r="AJ163" s="6558" t="s">
        <v>1933</v>
      </c>
      <c r="AK163" s="6544"/>
      <c r="AL163" s="6529" t="s">
        <v>522</v>
      </c>
      <c r="AM163" s="6543" t="s">
        <v>1934</v>
      </c>
      <c r="AN163" s="6532">
        <v>45383</v>
      </c>
      <c r="AO163" s="6532" t="s">
        <v>1244</v>
      </c>
      <c r="AP163" s="6566" t="s">
        <v>737</v>
      </c>
      <c r="AQ163" s="6707" t="s">
        <v>737</v>
      </c>
      <c r="AR163" s="6528"/>
      <c r="AS163" s="6529" t="s">
        <v>434</v>
      </c>
      <c r="AT163" s="6508" t="s">
        <v>1935</v>
      </c>
      <c r="AU163" s="6529">
        <v>45931</v>
      </c>
      <c r="AV163" s="6529"/>
      <c r="AW163" s="6529"/>
      <c r="AX163" s="6508"/>
      <c r="AY163" s="6530"/>
      <c r="AZ163" s="6529"/>
      <c r="BA163" s="6508"/>
      <c r="BB163" s="6529"/>
      <c r="BC163" s="6529"/>
      <c r="BD163" s="6529"/>
      <c r="BE163" s="6508"/>
      <c r="BF163" s="6508"/>
      <c r="BG163" s="6531" t="s">
        <v>274</v>
      </c>
      <c r="BH163" s="6532">
        <v>46204</v>
      </c>
      <c r="BI163" s="6533"/>
      <c r="BJ163" s="6531">
        <v>46357</v>
      </c>
      <c r="BK163" s="6532">
        <v>46357</v>
      </c>
      <c r="BL163" s="6533"/>
      <c r="BM163" s="6531" t="s">
        <v>574</v>
      </c>
      <c r="BN163" s="6532">
        <v>46784</v>
      </c>
      <c r="BO163" s="6533"/>
      <c r="BP163" s="6571" t="s">
        <v>132</v>
      </c>
      <c r="BQ163" s="2265" t="s">
        <v>1937</v>
      </c>
      <c r="BR163" s="2265"/>
      <c r="BS163" s="6535">
        <v>45320</v>
      </c>
      <c r="BT163" s="6535">
        <v>45807</v>
      </c>
      <c r="BU163" s="6535"/>
      <c r="BV163" s="6708">
        <v>45807</v>
      </c>
      <c r="BW163" s="6535">
        <v>45807</v>
      </c>
      <c r="BX163" s="6535" t="s">
        <v>262</v>
      </c>
      <c r="BY163" s="1409"/>
      <c r="BZ163" s="540"/>
      <c r="CA163" s="12"/>
      <c r="CB163" s="12"/>
      <c r="CC163" s="12"/>
      <c r="CD163" s="18"/>
    </row>
    <row r="164" spans="1:82" ht="66" customHeight="1" x14ac:dyDescent="0.2">
      <c r="A164" s="2150" t="s">
        <v>1938</v>
      </c>
      <c r="B164" s="3306"/>
      <c r="C164" s="2151" t="s">
        <v>1939</v>
      </c>
      <c r="D164" s="2151" t="s">
        <v>1940</v>
      </c>
      <c r="E164" s="7162">
        <v>2135</v>
      </c>
      <c r="F164" s="2155">
        <v>2021</v>
      </c>
      <c r="G164" s="2155">
        <v>2040</v>
      </c>
      <c r="H164" s="2155" t="s">
        <v>89</v>
      </c>
      <c r="I164" s="2155" t="s">
        <v>89</v>
      </c>
      <c r="J164" s="2156">
        <v>40927</v>
      </c>
      <c r="K164" s="2157"/>
      <c r="L164" s="2157" t="s">
        <v>90</v>
      </c>
      <c r="M164" s="2182" t="s">
        <v>1941</v>
      </c>
      <c r="N164" s="2157"/>
      <c r="O164" s="2157"/>
      <c r="P164" s="2183">
        <v>45334</v>
      </c>
      <c r="Q164" s="2158">
        <v>45726</v>
      </c>
      <c r="R164" s="2159"/>
      <c r="S164" s="2159"/>
      <c r="T164" s="2159"/>
      <c r="U164" s="3799"/>
      <c r="V164" s="2161"/>
      <c r="W164" s="2162" t="str">
        <f t="shared" si="6"/>
        <v>Yes</v>
      </c>
      <c r="X164" s="2163" t="s">
        <v>93</v>
      </c>
      <c r="Y164" s="2151" t="s">
        <v>94</v>
      </c>
      <c r="Z164" s="2151"/>
      <c r="AA164" s="5775" t="s">
        <v>1942</v>
      </c>
      <c r="AB164" s="5775" t="s">
        <v>1943</v>
      </c>
      <c r="AC164" s="2925"/>
      <c r="AD164" s="2168">
        <v>45689</v>
      </c>
      <c r="AE164" s="3535"/>
      <c r="AF164" s="2167" t="s">
        <v>1944</v>
      </c>
      <c r="AG164" s="2168"/>
      <c r="AH164" s="2168"/>
      <c r="AI164" s="2168">
        <v>43132</v>
      </c>
      <c r="AJ164" s="3336" t="s">
        <v>1945</v>
      </c>
      <c r="AK164" s="2169"/>
      <c r="AL164" s="2168" t="s">
        <v>392</v>
      </c>
      <c r="AM164" s="2167" t="s">
        <v>1946</v>
      </c>
      <c r="AN164" s="2168">
        <v>43525</v>
      </c>
      <c r="AO164" s="2168">
        <v>43522</v>
      </c>
      <c r="AP164" s="2168">
        <v>43563</v>
      </c>
      <c r="AQ164" s="2188" t="s">
        <v>1947</v>
      </c>
      <c r="AR164" s="3207" t="s">
        <v>1948</v>
      </c>
      <c r="AS164" s="7180" t="s">
        <v>1949</v>
      </c>
      <c r="AT164" s="7161" t="s">
        <v>1950</v>
      </c>
      <c r="AU164" s="2292">
        <v>43800</v>
      </c>
      <c r="AV164" s="2171">
        <v>43800</v>
      </c>
      <c r="AW164" s="2171">
        <v>43831</v>
      </c>
      <c r="AX164" s="2154" t="s">
        <v>1951</v>
      </c>
      <c r="AY164" s="2320"/>
      <c r="AZ164" s="2292"/>
      <c r="BA164" s="2320"/>
      <c r="BB164" s="2292"/>
      <c r="BC164" s="2171"/>
      <c r="BD164" s="2171"/>
      <c r="BE164" s="2154"/>
      <c r="BF164" s="2154"/>
      <c r="BG164" s="4159">
        <v>44743</v>
      </c>
      <c r="BH164" s="2168">
        <v>44743</v>
      </c>
      <c r="BI164" s="5463" t="s">
        <v>1952</v>
      </c>
      <c r="BJ164" s="4159">
        <v>45717</v>
      </c>
      <c r="BK164" s="2168">
        <v>45717</v>
      </c>
      <c r="BL164" s="2184">
        <v>45717</v>
      </c>
      <c r="BM164" s="4159" t="s">
        <v>1953</v>
      </c>
      <c r="BN164" s="2165">
        <v>46327</v>
      </c>
      <c r="BO164" s="2184"/>
      <c r="BP164" s="2990" t="s">
        <v>1954</v>
      </c>
      <c r="BQ164" s="2151" t="s">
        <v>1955</v>
      </c>
      <c r="BR164" s="2151"/>
      <c r="BS164" s="2177">
        <v>45575</v>
      </c>
      <c r="BT164" s="2177">
        <v>45807</v>
      </c>
      <c r="BU164" s="2177">
        <v>45468</v>
      </c>
      <c r="BV164" s="6057">
        <v>45807</v>
      </c>
      <c r="BW164" s="4775">
        <v>46031</v>
      </c>
      <c r="BX164" s="2177" t="s">
        <v>1956</v>
      </c>
      <c r="BY164" s="2540"/>
      <c r="BZ164" s="2513" t="s">
        <v>1957</v>
      </c>
      <c r="CA164" s="12"/>
      <c r="CB164" s="12"/>
      <c r="CC164" s="12"/>
      <c r="CD164" s="18"/>
    </row>
    <row r="165" spans="1:82" ht="45" customHeight="1" x14ac:dyDescent="0.2">
      <c r="A165" s="3686" t="s">
        <v>1958</v>
      </c>
      <c r="B165" s="3687"/>
      <c r="C165" s="3688" t="s">
        <v>1959</v>
      </c>
      <c r="D165" s="3689" t="s">
        <v>1960</v>
      </c>
      <c r="E165" s="3717"/>
      <c r="F165" s="3695"/>
      <c r="G165" s="3695"/>
      <c r="H165" s="3705" t="s">
        <v>89</v>
      </c>
      <c r="I165" s="3693" t="s">
        <v>89</v>
      </c>
      <c r="J165" s="3694">
        <v>44643</v>
      </c>
      <c r="K165" s="3694"/>
      <c r="L165" s="3677"/>
      <c r="M165" s="3846"/>
      <c r="N165" s="3677"/>
      <c r="O165" s="3943"/>
      <c r="P165" s="3696"/>
      <c r="Q165" s="3732"/>
      <c r="R165" s="3698"/>
      <c r="S165" s="3733"/>
      <c r="T165" s="3733"/>
      <c r="U165" s="3794"/>
      <c r="V165" s="3734"/>
      <c r="W165" s="3700" t="str">
        <f t="shared" ref="W165:W196" si="7">IF(OR(X165="Yes", Y165="Web-page timetable", Z165="YES"), "Yes")</f>
        <v>Yes</v>
      </c>
      <c r="X165" s="3701" t="s">
        <v>93</v>
      </c>
      <c r="Y165" s="3688" t="s">
        <v>94</v>
      </c>
      <c r="Z165" s="3688"/>
      <c r="AA165" s="5820" t="s">
        <v>1961</v>
      </c>
      <c r="AB165" s="5787" t="s">
        <v>1962</v>
      </c>
      <c r="AC165" s="3729"/>
      <c r="AD165" s="3704">
        <v>45658</v>
      </c>
      <c r="AE165" s="4145">
        <v>46204</v>
      </c>
      <c r="AF165" s="3705" t="s">
        <v>1963</v>
      </c>
      <c r="AG165" s="3706">
        <v>46204</v>
      </c>
      <c r="AH165" s="3706"/>
      <c r="AI165" s="3706"/>
      <c r="AJ165" s="3735"/>
      <c r="AK165" s="3736"/>
      <c r="AL165" s="3709"/>
      <c r="AM165" s="3705"/>
      <c r="AN165" s="3706"/>
      <c r="AO165" s="3706"/>
      <c r="AP165" s="3706"/>
      <c r="AQ165" s="3696"/>
      <c r="AR165" s="4398"/>
      <c r="AS165" s="4111"/>
      <c r="AT165" s="3694"/>
      <c r="AU165" s="3709"/>
      <c r="AV165" s="3709"/>
      <c r="AW165" s="3709"/>
      <c r="AX165" s="3694"/>
      <c r="AY165" s="4399"/>
      <c r="AZ165" s="3709"/>
      <c r="BA165" s="3694"/>
      <c r="BB165" s="3709"/>
      <c r="BC165" s="3709"/>
      <c r="BD165" s="3709"/>
      <c r="BE165" s="3694"/>
      <c r="BF165" s="3694"/>
      <c r="BG165" s="4089">
        <v>46569</v>
      </c>
      <c r="BH165" s="3706">
        <v>46569</v>
      </c>
      <c r="BI165" s="3711"/>
      <c r="BJ165" s="4088">
        <v>46753</v>
      </c>
      <c r="BK165" s="3728">
        <v>46753</v>
      </c>
      <c r="BL165" s="3711"/>
      <c r="BM165" s="4089">
        <v>47088</v>
      </c>
      <c r="BN165" s="3706">
        <v>47088</v>
      </c>
      <c r="BO165" s="3711"/>
      <c r="BP165" s="4182" t="s">
        <v>1965</v>
      </c>
      <c r="BQ165" s="3712" t="s">
        <v>1966</v>
      </c>
      <c r="BR165" s="3684"/>
      <c r="BS165" s="3716">
        <v>45960</v>
      </c>
      <c r="BT165" s="3716">
        <v>45807</v>
      </c>
      <c r="BU165" s="3716"/>
      <c r="BV165" s="3976">
        <v>45807</v>
      </c>
      <c r="BW165" s="3716">
        <v>45807</v>
      </c>
      <c r="BX165" s="3716" t="s">
        <v>104</v>
      </c>
      <c r="BY165" s="2149"/>
      <c r="BZ165" s="1178"/>
      <c r="CA165" s="1176"/>
      <c r="CB165" s="1176"/>
      <c r="CC165" s="1176"/>
      <c r="CD165" s="1175"/>
    </row>
    <row r="166" spans="1:82" ht="51.5" customHeight="1" x14ac:dyDescent="0.2">
      <c r="A166" s="2150" t="s">
        <v>1967</v>
      </c>
      <c r="B166" s="3306"/>
      <c r="C166" s="2151" t="s">
        <v>1968</v>
      </c>
      <c r="D166" s="2152" t="s">
        <v>1969</v>
      </c>
      <c r="E166" s="7116">
        <v>2204</v>
      </c>
      <c r="F166" s="2155">
        <v>2022</v>
      </c>
      <c r="G166" s="2155">
        <v>2037</v>
      </c>
      <c r="H166" s="2154" t="s">
        <v>89</v>
      </c>
      <c r="I166" s="2154" t="s">
        <v>89</v>
      </c>
      <c r="J166" s="2157">
        <v>40989</v>
      </c>
      <c r="K166" s="2157"/>
      <c r="L166" s="2157" t="s">
        <v>90</v>
      </c>
      <c r="M166" s="2182" t="s">
        <v>1970</v>
      </c>
      <c r="N166" s="2157"/>
      <c r="O166" s="2157"/>
      <c r="P166" s="2156">
        <v>45481</v>
      </c>
      <c r="Q166" s="2158">
        <v>45596</v>
      </c>
      <c r="R166" s="2159"/>
      <c r="S166" s="2159"/>
      <c r="T166" s="2159"/>
      <c r="U166" s="3799"/>
      <c r="V166" s="2161"/>
      <c r="W166" s="2162" t="str">
        <f t="shared" si="7"/>
        <v>Yes</v>
      </c>
      <c r="X166" s="2163" t="s">
        <v>93</v>
      </c>
      <c r="Y166" s="2151" t="s">
        <v>94</v>
      </c>
      <c r="Z166" s="3201"/>
      <c r="AA166" s="5818" t="s">
        <v>1971</v>
      </c>
      <c r="AB166" s="5818" t="s">
        <v>1972</v>
      </c>
      <c r="AC166" s="3615"/>
      <c r="AD166" s="2165">
        <v>45444</v>
      </c>
      <c r="AE166" s="3535">
        <v>43374</v>
      </c>
      <c r="AF166" s="2167"/>
      <c r="AG166" s="2171">
        <v>43374</v>
      </c>
      <c r="AH166" s="2168">
        <v>43437</v>
      </c>
      <c r="AI166" s="2168">
        <v>43521</v>
      </c>
      <c r="AJ166" s="3011" t="s">
        <v>1973</v>
      </c>
      <c r="AK166" s="2169" t="s">
        <v>1974</v>
      </c>
      <c r="AL166" s="7117" t="s">
        <v>1975</v>
      </c>
      <c r="AM166" s="7161" t="s">
        <v>343</v>
      </c>
      <c r="AN166" s="2168">
        <v>44348</v>
      </c>
      <c r="AO166" s="2168">
        <v>44407</v>
      </c>
      <c r="AP166" s="2168">
        <v>44470</v>
      </c>
      <c r="AQ166" s="2155"/>
      <c r="AR166" s="2170"/>
      <c r="AS166" s="2171"/>
      <c r="AT166" s="2154"/>
      <c r="AU166" s="2171"/>
      <c r="AV166" s="2171"/>
      <c r="AW166" s="2171"/>
      <c r="AX166" s="2154"/>
      <c r="AY166" s="2172"/>
      <c r="AZ166" s="2171"/>
      <c r="BA166" s="2154"/>
      <c r="BB166" s="2171"/>
      <c r="BC166" s="2171"/>
      <c r="BD166" s="2171"/>
      <c r="BE166" s="2154"/>
      <c r="BF166" s="2154"/>
      <c r="BG166" s="4159" t="s">
        <v>1976</v>
      </c>
      <c r="BH166" s="2168">
        <v>45444</v>
      </c>
      <c r="BI166" s="2184">
        <v>45481</v>
      </c>
      <c r="BJ166" s="4159" t="s">
        <v>1977</v>
      </c>
      <c r="BK166" s="2168">
        <v>45536</v>
      </c>
      <c r="BL166" s="2184">
        <v>45596</v>
      </c>
      <c r="BM166" s="6005">
        <v>45962</v>
      </c>
      <c r="BN166" s="6006">
        <v>45962</v>
      </c>
      <c r="BO166" s="2184"/>
      <c r="BP166" s="2198" t="s">
        <v>1978</v>
      </c>
      <c r="BQ166" s="2198" t="s">
        <v>1979</v>
      </c>
      <c r="BR166" s="2198"/>
      <c r="BS166" s="2177">
        <v>45951</v>
      </c>
      <c r="BT166" s="2177">
        <v>45951</v>
      </c>
      <c r="BU166" s="2177">
        <v>45807</v>
      </c>
      <c r="BV166" s="2177">
        <v>45678</v>
      </c>
      <c r="BW166" s="2177">
        <v>46006</v>
      </c>
      <c r="BX166" s="2177" t="s">
        <v>674</v>
      </c>
      <c r="BY166" s="1409"/>
      <c r="BZ166" s="540" t="s">
        <v>105</v>
      </c>
      <c r="CA166" s="12"/>
      <c r="CB166" s="12"/>
      <c r="CC166" s="12"/>
      <c r="CD166" s="18" t="s">
        <v>93</v>
      </c>
    </row>
    <row r="167" spans="1:82" ht="45" customHeight="1" x14ac:dyDescent="0.2">
      <c r="A167" s="3686" t="s">
        <v>1980</v>
      </c>
      <c r="B167" s="3687"/>
      <c r="C167" s="3688" t="s">
        <v>1981</v>
      </c>
      <c r="D167" s="3689" t="s">
        <v>1982</v>
      </c>
      <c r="E167" s="3718" t="s">
        <v>193</v>
      </c>
      <c r="F167" s="3691" t="s">
        <v>974</v>
      </c>
      <c r="G167" s="3691" t="s">
        <v>266</v>
      </c>
      <c r="H167" s="3692" t="s">
        <v>89</v>
      </c>
      <c r="I167" s="3693" t="s">
        <v>89</v>
      </c>
      <c r="J167" s="3694">
        <v>44280</v>
      </c>
      <c r="K167" s="3694"/>
      <c r="L167" s="3694"/>
      <c r="M167" s="3866"/>
      <c r="N167" s="3694"/>
      <c r="O167" s="3694"/>
      <c r="P167" s="3696"/>
      <c r="Q167" s="3697"/>
      <c r="R167" s="3698"/>
      <c r="S167" s="3698"/>
      <c r="T167" s="3698"/>
      <c r="U167" s="3794"/>
      <c r="V167" s="3699"/>
      <c r="W167" s="3700" t="str">
        <f t="shared" si="7"/>
        <v>Yes</v>
      </c>
      <c r="X167" s="3701" t="s">
        <v>93</v>
      </c>
      <c r="Y167" s="3688" t="s">
        <v>94</v>
      </c>
      <c r="Z167" s="4030"/>
      <c r="AA167" s="5810" t="s">
        <v>1983</v>
      </c>
      <c r="AB167" s="5802" t="s">
        <v>1984</v>
      </c>
      <c r="AC167" s="3703"/>
      <c r="AD167" s="3704">
        <v>45839</v>
      </c>
      <c r="AE167" s="4145" t="s">
        <v>1985</v>
      </c>
      <c r="AF167" s="3705" t="s">
        <v>1075</v>
      </c>
      <c r="AG167" s="3691" t="s">
        <v>1986</v>
      </c>
      <c r="AH167" s="3706"/>
      <c r="AI167" s="3706"/>
      <c r="AJ167" s="3713"/>
      <c r="AK167" s="3707"/>
      <c r="AL167" s="3909"/>
      <c r="AM167" s="3715"/>
      <c r="AN167" s="3706"/>
      <c r="AO167" s="3706"/>
      <c r="AP167" s="3706"/>
      <c r="AQ167" s="3695"/>
      <c r="AR167" s="3708"/>
      <c r="AS167" s="3709"/>
      <c r="AT167" s="3692"/>
      <c r="AU167" s="3709"/>
      <c r="AV167" s="3709"/>
      <c r="AW167" s="3709"/>
      <c r="AX167" s="3692"/>
      <c r="AY167" s="3710"/>
      <c r="AZ167" s="3709"/>
      <c r="BA167" s="3692"/>
      <c r="BB167" s="3709"/>
      <c r="BC167" s="3709"/>
      <c r="BD167" s="3709"/>
      <c r="BE167" s="3692"/>
      <c r="BF167" s="3692"/>
      <c r="BG167" s="4089">
        <v>46174</v>
      </c>
      <c r="BH167" s="3706">
        <v>46174</v>
      </c>
      <c r="BI167" s="3711"/>
      <c r="BJ167" s="4089">
        <v>46204</v>
      </c>
      <c r="BK167" s="3706">
        <v>46204</v>
      </c>
      <c r="BL167" s="3711"/>
      <c r="BM167" s="4089" t="s">
        <v>114</v>
      </c>
      <c r="BN167" s="3706" t="s">
        <v>114</v>
      </c>
      <c r="BO167" s="3711"/>
      <c r="BP167" s="4193" t="s">
        <v>1988</v>
      </c>
      <c r="BQ167" s="3870" t="s">
        <v>1989</v>
      </c>
      <c r="BR167" s="3870"/>
      <c r="BS167" s="3716">
        <v>45807</v>
      </c>
      <c r="BT167" s="3716">
        <v>45951</v>
      </c>
      <c r="BU167" s="3716">
        <v>45807</v>
      </c>
      <c r="BV167" s="3716">
        <v>45951</v>
      </c>
      <c r="BW167" s="3716">
        <v>45710</v>
      </c>
      <c r="BX167" s="3716" t="s">
        <v>104</v>
      </c>
      <c r="BY167" s="1409"/>
      <c r="BZ167" s="540"/>
      <c r="CA167" s="12"/>
      <c r="CB167" s="12"/>
      <c r="CC167" s="12"/>
      <c r="CD167" s="18" t="s">
        <v>93</v>
      </c>
    </row>
    <row r="168" spans="1:82" ht="45" customHeight="1" x14ac:dyDescent="0.2">
      <c r="A168" s="3686" t="s">
        <v>1990</v>
      </c>
      <c r="B168" s="3687"/>
      <c r="C168" s="3688" t="s">
        <v>1991</v>
      </c>
      <c r="D168" s="3689"/>
      <c r="E168" s="3690"/>
      <c r="F168" s="3691"/>
      <c r="G168" s="3691"/>
      <c r="H168" s="3692" t="s">
        <v>89</v>
      </c>
      <c r="I168" s="3693" t="s">
        <v>89</v>
      </c>
      <c r="J168" s="3694">
        <v>45197</v>
      </c>
      <c r="K168" s="3694">
        <v>40591</v>
      </c>
      <c r="L168" s="3694"/>
      <c r="M168" s="3866"/>
      <c r="N168" s="3694"/>
      <c r="O168" s="3694"/>
      <c r="P168" s="3696"/>
      <c r="Q168" s="3697"/>
      <c r="R168" s="3698"/>
      <c r="S168" s="3733"/>
      <c r="T168" s="3733"/>
      <c r="U168" s="3794"/>
      <c r="V168" s="3699"/>
      <c r="W168" s="3700" t="b">
        <f t="shared" si="7"/>
        <v>0</v>
      </c>
      <c r="X168" s="3701" t="s">
        <v>111</v>
      </c>
      <c r="Y168" s="3688" t="s">
        <v>229</v>
      </c>
      <c r="Z168" s="4030"/>
      <c r="AA168" s="5782" t="s">
        <v>1992</v>
      </c>
      <c r="AB168" s="5777" t="s">
        <v>1993</v>
      </c>
      <c r="AC168" s="3703"/>
      <c r="AD168" s="3704">
        <v>45717</v>
      </c>
      <c r="AE168" s="4145"/>
      <c r="AF168" s="3705"/>
      <c r="AG168" s="3706"/>
      <c r="AH168" s="3706"/>
      <c r="AI168" s="3706"/>
      <c r="AJ168" s="3713"/>
      <c r="AK168" s="3707"/>
      <c r="AL168" s="3909"/>
      <c r="AM168" s="3714"/>
      <c r="AN168" s="3706"/>
      <c r="AO168" s="3706"/>
      <c r="AP168" s="3706"/>
      <c r="AQ168" s="3695"/>
      <c r="AR168" s="3708"/>
      <c r="AS168" s="3709"/>
      <c r="AT168" s="3692"/>
      <c r="AU168" s="3709"/>
      <c r="AV168" s="3709"/>
      <c r="AW168" s="3709"/>
      <c r="AX168" s="3692"/>
      <c r="AY168" s="3710"/>
      <c r="AZ168" s="3709"/>
      <c r="BA168" s="3692"/>
      <c r="BB168" s="3709"/>
      <c r="BC168" s="3709"/>
      <c r="BD168" s="3709"/>
      <c r="BE168" s="3692"/>
      <c r="BF168" s="3692"/>
      <c r="BG168" s="4089"/>
      <c r="BH168" s="3706"/>
      <c r="BI168" s="3711"/>
      <c r="BJ168" s="4089"/>
      <c r="BK168" s="3706"/>
      <c r="BL168" s="3711"/>
      <c r="BM168" s="4089"/>
      <c r="BN168" s="3706"/>
      <c r="BO168" s="3711"/>
      <c r="BP168" s="4193"/>
      <c r="BQ168" s="3870"/>
      <c r="BR168" s="3870"/>
      <c r="BS168" s="3716">
        <v>45807</v>
      </c>
      <c r="BT168" s="3716">
        <v>45902</v>
      </c>
      <c r="BU168" s="3716">
        <v>45807</v>
      </c>
      <c r="BV168" s="3716">
        <v>45902</v>
      </c>
      <c r="BW168" s="3716">
        <v>45807</v>
      </c>
      <c r="BX168" s="3716" t="s">
        <v>104</v>
      </c>
      <c r="BY168" s="2149"/>
      <c r="BZ168" s="2120"/>
      <c r="CA168" s="2683"/>
      <c r="CB168" s="2683"/>
      <c r="CC168" s="2683"/>
      <c r="CD168" s="2684" t="s">
        <v>93</v>
      </c>
    </row>
    <row r="169" spans="1:82" ht="45" customHeight="1" x14ac:dyDescent="0.2">
      <c r="A169" s="3686" t="s">
        <v>1995</v>
      </c>
      <c r="B169" s="3687"/>
      <c r="C169" s="3688" t="s">
        <v>1996</v>
      </c>
      <c r="D169" s="3689"/>
      <c r="E169" s="3690"/>
      <c r="F169" s="3691"/>
      <c r="G169" s="3691"/>
      <c r="H169" s="3692" t="s">
        <v>89</v>
      </c>
      <c r="I169" s="3693" t="s">
        <v>89</v>
      </c>
      <c r="J169" s="3694">
        <v>45497</v>
      </c>
      <c r="K169" s="3694">
        <v>43719</v>
      </c>
      <c r="L169" s="3694"/>
      <c r="M169" s="3866"/>
      <c r="N169" s="3694"/>
      <c r="O169" s="3694" t="s">
        <v>90</v>
      </c>
      <c r="P169" s="3696"/>
      <c r="Q169" s="3697"/>
      <c r="R169" s="3698"/>
      <c r="S169" s="3698"/>
      <c r="T169" s="3698"/>
      <c r="U169" s="3794"/>
      <c r="V169" s="3699"/>
      <c r="W169" s="3700" t="b">
        <f t="shared" si="7"/>
        <v>0</v>
      </c>
      <c r="X169" s="3701" t="s">
        <v>237</v>
      </c>
      <c r="Y169" s="3688" t="s">
        <v>229</v>
      </c>
      <c r="Z169" s="4030"/>
      <c r="AA169" s="5776" t="s">
        <v>1997</v>
      </c>
      <c r="AB169" s="5782"/>
      <c r="AC169" s="3703"/>
      <c r="AD169" s="3704">
        <v>44621</v>
      </c>
      <c r="AE169" s="4145"/>
      <c r="AF169" s="3705"/>
      <c r="AG169" s="3706"/>
      <c r="AH169" s="3706"/>
      <c r="AI169" s="3706"/>
      <c r="AJ169" s="3713"/>
      <c r="AK169" s="3707"/>
      <c r="AL169" s="3709"/>
      <c r="AM169" s="3705"/>
      <c r="AN169" s="3706"/>
      <c r="AO169" s="3706"/>
      <c r="AP169" s="3706"/>
      <c r="AQ169" s="3695"/>
      <c r="AR169" s="3708"/>
      <c r="AS169" s="3709"/>
      <c r="AT169" s="3692"/>
      <c r="AU169" s="3709"/>
      <c r="AV169" s="3709"/>
      <c r="AW169" s="3709"/>
      <c r="AX169" s="3692"/>
      <c r="AY169" s="3710"/>
      <c r="AZ169" s="3709"/>
      <c r="BA169" s="3692"/>
      <c r="BB169" s="3709"/>
      <c r="BC169" s="3709"/>
      <c r="BD169" s="3709"/>
      <c r="BE169" s="3692"/>
      <c r="BF169" s="3692"/>
      <c r="BG169" s="4089"/>
      <c r="BH169" s="3706"/>
      <c r="BI169" s="3711"/>
      <c r="BJ169" s="4089"/>
      <c r="BK169" s="3706"/>
      <c r="BL169" s="3711"/>
      <c r="BM169" s="4089"/>
      <c r="BN169" s="3706"/>
      <c r="BO169" s="3711"/>
      <c r="BP169" s="4182"/>
      <c r="BQ169" s="3688" t="s">
        <v>1998</v>
      </c>
      <c r="BR169" s="3688"/>
      <c r="BS169" s="3716">
        <v>45938</v>
      </c>
      <c r="BT169" s="3716">
        <v>44848</v>
      </c>
      <c r="BU169" s="3716">
        <v>45807</v>
      </c>
      <c r="BV169" s="3716">
        <v>44848</v>
      </c>
      <c r="BW169" s="3716">
        <v>45807</v>
      </c>
      <c r="BX169" s="3716" t="s">
        <v>104</v>
      </c>
      <c r="BY169" s="2185"/>
      <c r="BZ169" s="2186" t="s">
        <v>1999</v>
      </c>
      <c r="CA169" s="12"/>
      <c r="CB169" s="12"/>
      <c r="CC169" s="12"/>
      <c r="CD169" s="18"/>
    </row>
    <row r="170" spans="1:82" ht="45" customHeight="1" x14ac:dyDescent="0.2">
      <c r="A170" s="1688" t="s">
        <v>2000</v>
      </c>
      <c r="B170" s="3307"/>
      <c r="C170" s="2275" t="s">
        <v>2001</v>
      </c>
      <c r="D170" s="1689" t="s">
        <v>1020</v>
      </c>
      <c r="E170" s="1704">
        <v>1367</v>
      </c>
      <c r="F170" s="1666">
        <v>2011</v>
      </c>
      <c r="G170" s="1666">
        <v>2031</v>
      </c>
      <c r="H170" s="1680" t="s">
        <v>89</v>
      </c>
      <c r="I170" s="1691" t="s">
        <v>194</v>
      </c>
      <c r="J170" s="1668">
        <v>42565</v>
      </c>
      <c r="K170" s="1668"/>
      <c r="L170" s="1668"/>
      <c r="M170" s="2006"/>
      <c r="N170" s="1668"/>
      <c r="O170" s="1668"/>
      <c r="P170" s="1667"/>
      <c r="Q170" s="1705"/>
      <c r="R170" s="1669"/>
      <c r="S170" s="1669"/>
      <c r="T170" s="1669"/>
      <c r="U170" s="3793">
        <v>43647</v>
      </c>
      <c r="V170" s="2316" t="s">
        <v>1022</v>
      </c>
      <c r="W170" s="1695" t="str">
        <f t="shared" si="7"/>
        <v>Yes</v>
      </c>
      <c r="X170" s="1672" t="s">
        <v>93</v>
      </c>
      <c r="Y170" s="1376" t="s">
        <v>267</v>
      </c>
      <c r="Z170" s="3208"/>
      <c r="AA170" s="6034" t="s">
        <v>1023</v>
      </c>
      <c r="AB170" s="6034"/>
      <c r="AC170" s="2312"/>
      <c r="AD170" s="1682">
        <v>43678</v>
      </c>
      <c r="AE170" s="4147" t="s">
        <v>873</v>
      </c>
      <c r="AF170" s="1676" t="s">
        <v>1024</v>
      </c>
      <c r="AG170" s="1674">
        <v>44378</v>
      </c>
      <c r="AH170" s="1674"/>
      <c r="AI170" s="1674"/>
      <c r="AJ170" s="3006"/>
      <c r="AK170" s="1677"/>
      <c r="AL170" s="7165"/>
      <c r="AM170" s="7141"/>
      <c r="AN170" s="1674"/>
      <c r="AO170" s="1674"/>
      <c r="AP170" s="1674"/>
      <c r="AQ170" s="1666"/>
      <c r="AR170" s="1697"/>
      <c r="AS170" s="1679"/>
      <c r="AT170" s="1680"/>
      <c r="AU170" s="1679"/>
      <c r="AV170" s="1679"/>
      <c r="AW170" s="1679"/>
      <c r="AX170" s="1680"/>
      <c r="AY170" s="1698"/>
      <c r="AZ170" s="1679"/>
      <c r="BA170" s="1680"/>
      <c r="BB170" s="1679"/>
      <c r="BC170" s="1679"/>
      <c r="BD170" s="1679"/>
      <c r="BE170" s="1680"/>
      <c r="BF170" s="1680"/>
      <c r="BG170" s="4158" t="s">
        <v>1025</v>
      </c>
      <c r="BH170" s="1674">
        <v>44743</v>
      </c>
      <c r="BI170" s="1683"/>
      <c r="BJ170" s="4158" t="s">
        <v>316</v>
      </c>
      <c r="BK170" s="1674">
        <v>45017</v>
      </c>
      <c r="BL170" s="1683"/>
      <c r="BM170" s="4158" t="s">
        <v>1026</v>
      </c>
      <c r="BN170" s="1674">
        <v>45292</v>
      </c>
      <c r="BO170" s="1683"/>
      <c r="BP170" s="5724"/>
      <c r="BQ170" s="6370"/>
      <c r="BR170" s="1703"/>
      <c r="BS170" s="1684">
        <v>44547</v>
      </c>
      <c r="BT170" s="1684"/>
      <c r="BU170" s="1684">
        <v>44547</v>
      </c>
      <c r="BV170" s="4299">
        <v>44278</v>
      </c>
      <c r="BW170" s="1684"/>
      <c r="BX170" s="2319" t="s">
        <v>117</v>
      </c>
      <c r="BY170" s="1684"/>
      <c r="BZ170" s="1376" t="s">
        <v>105</v>
      </c>
      <c r="CA170" s="12"/>
      <c r="CB170" s="12"/>
      <c r="CC170" s="12"/>
      <c r="CD170" s="18"/>
    </row>
    <row r="171" spans="1:82" s="2685" customFormat="1" ht="45" customHeight="1" x14ac:dyDescent="0.2">
      <c r="A171" s="3686" t="s">
        <v>2002</v>
      </c>
      <c r="B171" s="3687"/>
      <c r="C171" s="3688" t="s">
        <v>2003</v>
      </c>
      <c r="D171" s="3689" t="s">
        <v>2004</v>
      </c>
      <c r="E171" s="3690" t="s">
        <v>193</v>
      </c>
      <c r="F171" s="3691"/>
      <c r="G171" s="3691"/>
      <c r="H171" s="3692" t="s">
        <v>89</v>
      </c>
      <c r="I171" s="3695" t="s">
        <v>89</v>
      </c>
      <c r="J171" s="3696">
        <v>45743</v>
      </c>
      <c r="K171" s="3696">
        <v>40752</v>
      </c>
      <c r="L171" s="3696" t="s">
        <v>90</v>
      </c>
      <c r="M171" s="3735" t="s">
        <v>515</v>
      </c>
      <c r="N171" s="3696"/>
      <c r="O171" s="3696"/>
      <c r="P171" s="3696"/>
      <c r="Q171" s="3697"/>
      <c r="R171" s="3698"/>
      <c r="S171" s="3733"/>
      <c r="T171" s="3733"/>
      <c r="U171" s="3794"/>
      <c r="V171" s="3699"/>
      <c r="W171" s="3700" t="str">
        <f t="shared" si="7"/>
        <v>Yes</v>
      </c>
      <c r="X171" s="3701" t="s">
        <v>93</v>
      </c>
      <c r="Y171" s="3688" t="s">
        <v>94</v>
      </c>
      <c r="Z171" s="4030"/>
      <c r="AA171" s="5810" t="s">
        <v>2005</v>
      </c>
      <c r="AB171" s="5810" t="s">
        <v>2006</v>
      </c>
      <c r="AC171" s="3703"/>
      <c r="AD171" s="3704">
        <v>45717</v>
      </c>
      <c r="AE171" s="4145">
        <v>46143</v>
      </c>
      <c r="AF171" s="3705" t="s">
        <v>1963</v>
      </c>
      <c r="AG171" s="3706">
        <v>46143</v>
      </c>
      <c r="AH171" s="3706"/>
      <c r="AI171" s="3706"/>
      <c r="AJ171" s="3908"/>
      <c r="AK171" s="3707"/>
      <c r="AL171" s="3909"/>
      <c r="AM171" s="3714"/>
      <c r="AN171" s="3706"/>
      <c r="AO171" s="3706"/>
      <c r="AP171" s="3706"/>
      <c r="AQ171" s="3695"/>
      <c r="AR171" s="3708"/>
      <c r="AS171" s="3709"/>
      <c r="AT171" s="3692"/>
      <c r="AU171" s="3709"/>
      <c r="AV171" s="3709"/>
      <c r="AW171" s="3709"/>
      <c r="AX171" s="3692"/>
      <c r="AY171" s="3710"/>
      <c r="AZ171" s="3709"/>
      <c r="BA171" s="3692"/>
      <c r="BB171" s="3709"/>
      <c r="BC171" s="3709"/>
      <c r="BD171" s="3709"/>
      <c r="BE171" s="3692"/>
      <c r="BF171" s="3692"/>
      <c r="BG171" s="4089">
        <v>46753</v>
      </c>
      <c r="BH171" s="3706">
        <v>46753</v>
      </c>
      <c r="BI171" s="3711"/>
      <c r="BJ171" s="4089">
        <v>46844</v>
      </c>
      <c r="BK171" s="3706">
        <v>46844</v>
      </c>
      <c r="BL171" s="3711"/>
      <c r="BM171" s="4089">
        <v>47058</v>
      </c>
      <c r="BN171" s="3706">
        <v>47058</v>
      </c>
      <c r="BO171" s="3711"/>
      <c r="BP171" s="4182" t="s">
        <v>2008</v>
      </c>
      <c r="BQ171" s="3688"/>
      <c r="BR171" s="3689"/>
      <c r="BS171" s="3716">
        <v>44673</v>
      </c>
      <c r="BT171" s="3716">
        <v>45807</v>
      </c>
      <c r="BU171" s="3716"/>
      <c r="BV171" s="6391">
        <v>45807</v>
      </c>
      <c r="BW171" s="3716">
        <v>45807</v>
      </c>
      <c r="BX171" s="3716" t="s">
        <v>104</v>
      </c>
      <c r="BY171" s="2177"/>
      <c r="BZ171" s="2151" t="s">
        <v>2009</v>
      </c>
      <c r="CA171" s="12"/>
      <c r="CB171" s="12"/>
      <c r="CC171" s="12"/>
      <c r="CD171" s="18"/>
    </row>
    <row r="172" spans="1:82" ht="45" customHeight="1" x14ac:dyDescent="0.2">
      <c r="A172" s="6454" t="s">
        <v>2010</v>
      </c>
      <c r="B172" s="6455"/>
      <c r="C172" s="2465" t="s">
        <v>2011</v>
      </c>
      <c r="D172" s="6496" t="s">
        <v>205</v>
      </c>
      <c r="E172" s="7119">
        <v>2157</v>
      </c>
      <c r="F172" s="6456">
        <v>2019</v>
      </c>
      <c r="G172" s="6456">
        <v>2041</v>
      </c>
      <c r="H172" s="6477" t="s">
        <v>89</v>
      </c>
      <c r="I172" s="6477" t="s">
        <v>89</v>
      </c>
      <c r="J172" s="6460">
        <v>41016</v>
      </c>
      <c r="K172" s="6460"/>
      <c r="L172" s="6460"/>
      <c r="M172" s="6461"/>
      <c r="N172" s="6460"/>
      <c r="O172" s="6460"/>
      <c r="P172" s="6462"/>
      <c r="Q172" s="6463"/>
      <c r="R172" s="6464"/>
      <c r="S172" s="6464"/>
      <c r="T172" s="6464"/>
      <c r="U172" s="6465"/>
      <c r="V172" s="6466"/>
      <c r="W172" s="6467" t="str">
        <f t="shared" si="7"/>
        <v>Yes</v>
      </c>
      <c r="X172" s="6468" t="s">
        <v>93</v>
      </c>
      <c r="Y172" s="2465" t="s">
        <v>94</v>
      </c>
      <c r="Z172" s="6888"/>
      <c r="AA172" s="6688" t="s">
        <v>2012</v>
      </c>
      <c r="AB172" s="6688" t="s">
        <v>2013</v>
      </c>
      <c r="AC172" s="6471"/>
      <c r="AD172" s="4850">
        <v>45689</v>
      </c>
      <c r="AE172" s="6472" t="s">
        <v>2014</v>
      </c>
      <c r="AF172" s="6473" t="s">
        <v>2015</v>
      </c>
      <c r="AG172" s="5496">
        <v>43617</v>
      </c>
      <c r="AH172" s="5496">
        <v>43586</v>
      </c>
      <c r="AI172" s="5496">
        <v>43677</v>
      </c>
      <c r="AJ172" s="6474" t="s">
        <v>2016</v>
      </c>
      <c r="AK172" s="6475" t="s">
        <v>2017</v>
      </c>
      <c r="AL172" s="7166" t="s">
        <v>2018</v>
      </c>
      <c r="AM172" s="7083" t="s">
        <v>2019</v>
      </c>
      <c r="AN172" s="5496">
        <v>44317</v>
      </c>
      <c r="AO172" s="5496">
        <v>44376</v>
      </c>
      <c r="AP172" s="5496">
        <v>44469</v>
      </c>
      <c r="AQ172" s="6476" t="s">
        <v>2020</v>
      </c>
      <c r="AR172" s="6490"/>
      <c r="AS172" s="6479" t="s">
        <v>663</v>
      </c>
      <c r="AT172" s="6477" t="s">
        <v>2021</v>
      </c>
      <c r="AU172" s="6479">
        <v>44835</v>
      </c>
      <c r="AV172" s="6479">
        <v>44893</v>
      </c>
      <c r="AW172" s="6479">
        <v>44985</v>
      </c>
      <c r="AX172" s="6552" t="s">
        <v>2022</v>
      </c>
      <c r="AY172" s="6492"/>
      <c r="AZ172" s="6479" t="s">
        <v>2023</v>
      </c>
      <c r="BA172" s="6477" t="s">
        <v>2024</v>
      </c>
      <c r="BB172" s="6479">
        <v>45962</v>
      </c>
      <c r="BC172" s="6479"/>
      <c r="BD172" s="6479"/>
      <c r="BE172" s="6477"/>
      <c r="BF172" s="6477"/>
      <c r="BG172" s="6482">
        <v>46174</v>
      </c>
      <c r="BH172" s="5496">
        <v>46174</v>
      </c>
      <c r="BI172" s="6493"/>
      <c r="BJ172" s="6597" t="s">
        <v>175</v>
      </c>
      <c r="BK172" s="6606">
        <v>46235</v>
      </c>
      <c r="BL172" s="6493"/>
      <c r="BM172" s="6482" t="s">
        <v>176</v>
      </c>
      <c r="BN172" s="5496">
        <v>46600</v>
      </c>
      <c r="BO172" s="6483"/>
      <c r="BP172" s="6484" t="s">
        <v>2025</v>
      </c>
      <c r="BQ172" s="2465" t="s">
        <v>2026</v>
      </c>
      <c r="BR172" s="6496"/>
      <c r="BS172" s="4142">
        <v>46035</v>
      </c>
      <c r="BT172" s="4142">
        <v>45807</v>
      </c>
      <c r="BU172" s="4142">
        <v>45936</v>
      </c>
      <c r="BV172" s="6595">
        <v>46035</v>
      </c>
      <c r="BW172" s="4142">
        <v>45936</v>
      </c>
      <c r="BX172" s="4142" t="s">
        <v>2027</v>
      </c>
      <c r="BY172" s="1409"/>
      <c r="BZ172" s="540" t="s">
        <v>2028</v>
      </c>
      <c r="CA172" s="12"/>
      <c r="CB172" s="12"/>
      <c r="CC172" s="12"/>
      <c r="CD172" s="18"/>
    </row>
    <row r="173" spans="1:82" ht="45" customHeight="1" x14ac:dyDescent="0.2">
      <c r="A173" s="3686" t="s">
        <v>2029</v>
      </c>
      <c r="B173" s="3687"/>
      <c r="C173" s="3688" t="s">
        <v>2030</v>
      </c>
      <c r="D173" s="3689" t="s">
        <v>2031</v>
      </c>
      <c r="E173" s="3690">
        <v>2343</v>
      </c>
      <c r="F173" s="3691" t="s">
        <v>1211</v>
      </c>
      <c r="G173" s="3695">
        <v>2043</v>
      </c>
      <c r="H173" s="3692" t="s">
        <v>89</v>
      </c>
      <c r="I173" s="3695" t="s">
        <v>89</v>
      </c>
      <c r="J173" s="3696">
        <v>43523</v>
      </c>
      <c r="K173" s="3696"/>
      <c r="L173" s="1388"/>
      <c r="M173" s="2003"/>
      <c r="N173" s="1388"/>
      <c r="O173" s="3696"/>
      <c r="P173" s="3696"/>
      <c r="Q173" s="3697"/>
      <c r="R173" s="3698"/>
      <c r="S173" s="3698"/>
      <c r="T173" s="3698"/>
      <c r="U173" s="3794"/>
      <c r="V173" s="3699"/>
      <c r="W173" s="3700" t="str">
        <f t="shared" si="7"/>
        <v>Yes</v>
      </c>
      <c r="X173" s="3701" t="s">
        <v>93</v>
      </c>
      <c r="Y173" s="3688" t="s">
        <v>94</v>
      </c>
      <c r="Z173" s="4030"/>
      <c r="AA173" s="5810" t="s">
        <v>2032</v>
      </c>
      <c r="AB173" s="5802" t="s">
        <v>2033</v>
      </c>
      <c r="AC173" s="3703"/>
      <c r="AD173" s="3704">
        <v>45839</v>
      </c>
      <c r="AE173" s="4145" t="s">
        <v>2034</v>
      </c>
      <c r="AF173" s="3705" t="s">
        <v>2035</v>
      </c>
      <c r="AG173" s="3706">
        <v>46357</v>
      </c>
      <c r="AH173" s="3706"/>
      <c r="AI173" s="3706"/>
      <c r="AJ173" s="3713"/>
      <c r="AK173" s="3707"/>
      <c r="AL173" s="3709"/>
      <c r="AM173" s="3705"/>
      <c r="AN173" s="3706"/>
      <c r="AO173" s="3706"/>
      <c r="AP173" s="3706"/>
      <c r="AQ173" s="3695"/>
      <c r="AR173" s="3708"/>
      <c r="AS173" s="3709"/>
      <c r="AT173" s="3692"/>
      <c r="AU173" s="3709"/>
      <c r="AV173" s="3709"/>
      <c r="AW173" s="3709"/>
      <c r="AX173" s="3692"/>
      <c r="AY173" s="3710"/>
      <c r="AZ173" s="3709"/>
      <c r="BA173" s="3692"/>
      <c r="BB173" s="3709"/>
      <c r="BC173" s="3709"/>
      <c r="BD173" s="3709"/>
      <c r="BE173" s="3692"/>
      <c r="BF173" s="3692"/>
      <c r="BG173" s="4089">
        <v>46692</v>
      </c>
      <c r="BH173" s="3706">
        <v>46692</v>
      </c>
      <c r="BI173" s="3711"/>
      <c r="BJ173" s="4089">
        <v>46753</v>
      </c>
      <c r="BK173" s="3706">
        <v>46753</v>
      </c>
      <c r="BL173" s="3711"/>
      <c r="BM173" s="4089" t="s">
        <v>114</v>
      </c>
      <c r="BN173" s="3706" t="s">
        <v>114</v>
      </c>
      <c r="BO173" s="3711"/>
      <c r="BP173" s="6360" t="s">
        <v>1059</v>
      </c>
      <c r="BQ173" s="4031" t="s">
        <v>2037</v>
      </c>
      <c r="BR173" s="540"/>
      <c r="BS173" s="3716">
        <v>45807</v>
      </c>
      <c r="BT173" s="3716">
        <v>45951</v>
      </c>
      <c r="BU173" s="3716">
        <v>45687</v>
      </c>
      <c r="BV173" s="3716">
        <v>45951</v>
      </c>
      <c r="BW173" s="3716">
        <v>45951</v>
      </c>
      <c r="BX173" s="3716" t="s">
        <v>104</v>
      </c>
      <c r="BY173" s="1409"/>
      <c r="BZ173" s="540"/>
      <c r="CA173" s="12"/>
      <c r="CB173" s="12"/>
      <c r="CC173" s="12"/>
      <c r="CD173" s="18"/>
    </row>
    <row r="174" spans="1:82" ht="45" customHeight="1" x14ac:dyDescent="0.2">
      <c r="A174" s="3686" t="s">
        <v>2038</v>
      </c>
      <c r="B174" s="3687"/>
      <c r="C174" s="3688" t="s">
        <v>2039</v>
      </c>
      <c r="D174" s="3689" t="s">
        <v>2040</v>
      </c>
      <c r="E174" s="3690" t="s">
        <v>226</v>
      </c>
      <c r="F174" s="3691"/>
      <c r="G174" s="3691"/>
      <c r="H174" s="3692"/>
      <c r="I174" s="3692"/>
      <c r="J174" s="3694">
        <v>42375</v>
      </c>
      <c r="K174" s="3694"/>
      <c r="L174" s="3694"/>
      <c r="M174" s="3866"/>
      <c r="N174" s="3694"/>
      <c r="O174" s="3694"/>
      <c r="P174" s="3696"/>
      <c r="Q174" s="3697"/>
      <c r="R174" s="3698"/>
      <c r="S174" s="3698"/>
      <c r="T174" s="3698"/>
      <c r="U174" s="3794">
        <v>45292</v>
      </c>
      <c r="V174" s="3699" t="s">
        <v>1577</v>
      </c>
      <c r="W174" s="3700" t="b">
        <f t="shared" si="7"/>
        <v>0</v>
      </c>
      <c r="X174" s="3701" t="s">
        <v>228</v>
      </c>
      <c r="Y174" s="3688" t="s">
        <v>94</v>
      </c>
      <c r="Z174" s="4030"/>
      <c r="AA174" s="5802" t="s">
        <v>2041</v>
      </c>
      <c r="AB174" s="5777" t="s">
        <v>2042</v>
      </c>
      <c r="AC174" s="3703"/>
      <c r="AD174" s="3704">
        <v>45717</v>
      </c>
      <c r="AE174" s="4145"/>
      <c r="AF174" s="3705"/>
      <c r="AG174" s="3706"/>
      <c r="AH174" s="3706"/>
      <c r="AI174" s="3706"/>
      <c r="AJ174" s="3713"/>
      <c r="AK174" s="3707"/>
      <c r="AL174" s="3909"/>
      <c r="AM174" s="3714"/>
      <c r="AN174" s="3706"/>
      <c r="AO174" s="3706"/>
      <c r="AP174" s="3706"/>
      <c r="AQ174" s="3695"/>
      <c r="AR174" s="3708"/>
      <c r="AS174" s="3709"/>
      <c r="AT174" s="3692"/>
      <c r="AU174" s="3706"/>
      <c r="AV174" s="3709"/>
      <c r="AW174" s="3709"/>
      <c r="AX174" s="3692"/>
      <c r="AY174" s="3710"/>
      <c r="AZ174" s="3709"/>
      <c r="BA174" s="3692"/>
      <c r="BB174" s="3709"/>
      <c r="BC174" s="3709"/>
      <c r="BD174" s="3709"/>
      <c r="BE174" s="3692"/>
      <c r="BF174" s="3692"/>
      <c r="BG174" s="4089"/>
      <c r="BH174" s="3706"/>
      <c r="BI174" s="3711"/>
      <c r="BJ174" s="4089"/>
      <c r="BK174" s="3706"/>
      <c r="BL174" s="3711"/>
      <c r="BM174" s="4089"/>
      <c r="BN174" s="3706"/>
      <c r="BO174" s="3711"/>
      <c r="BP174" s="4003" t="s">
        <v>2044</v>
      </c>
      <c r="BQ174" s="3712"/>
      <c r="BR174" s="3688"/>
      <c r="BS174" s="3716">
        <v>45680</v>
      </c>
      <c r="BT174" s="3716">
        <v>45807</v>
      </c>
      <c r="BU174" s="3716">
        <v>45807</v>
      </c>
      <c r="BV174" s="3716"/>
      <c r="BW174" s="3716">
        <v>45807</v>
      </c>
      <c r="BX174" s="3716" t="s">
        <v>104</v>
      </c>
      <c r="BY174" s="1409"/>
      <c r="BZ174" s="540" t="s">
        <v>2045</v>
      </c>
      <c r="CA174" s="12"/>
      <c r="CB174" s="12"/>
      <c r="CC174" s="12"/>
      <c r="CD174" s="18"/>
    </row>
    <row r="175" spans="1:82" ht="45" customHeight="1" x14ac:dyDescent="0.2">
      <c r="A175" s="3686" t="s">
        <v>2046</v>
      </c>
      <c r="B175" s="3687"/>
      <c r="C175" s="3688" t="s">
        <v>2047</v>
      </c>
      <c r="D175" s="3868" t="s">
        <v>635</v>
      </c>
      <c r="E175" s="3690" t="s">
        <v>193</v>
      </c>
      <c r="F175" s="3691"/>
      <c r="G175" s="3691"/>
      <c r="H175" s="3692" t="s">
        <v>89</v>
      </c>
      <c r="I175" s="3692" t="s">
        <v>89</v>
      </c>
      <c r="J175" s="3694">
        <v>44335</v>
      </c>
      <c r="K175" s="3694">
        <v>40471</v>
      </c>
      <c r="L175" s="3694"/>
      <c r="M175" s="3866"/>
      <c r="N175" s="3694"/>
      <c r="O175" s="3694"/>
      <c r="P175" s="3696"/>
      <c r="Q175" s="3697"/>
      <c r="R175" s="3698"/>
      <c r="S175" s="3698"/>
      <c r="T175" s="3698"/>
      <c r="U175" s="3794"/>
      <c r="V175" s="3699"/>
      <c r="W175" s="3700" t="str">
        <f t="shared" si="7"/>
        <v>Yes</v>
      </c>
      <c r="X175" s="3701" t="s">
        <v>93</v>
      </c>
      <c r="Y175" s="3688" t="s">
        <v>94</v>
      </c>
      <c r="Z175" s="4030"/>
      <c r="AA175" s="5905"/>
      <c r="AB175" s="5802" t="s">
        <v>2048</v>
      </c>
      <c r="AC175" s="3703"/>
      <c r="AD175" s="3704">
        <v>45689</v>
      </c>
      <c r="AE175" s="4145" t="s">
        <v>331</v>
      </c>
      <c r="AF175" s="3705" t="s">
        <v>2049</v>
      </c>
      <c r="AG175" s="3706">
        <v>46143</v>
      </c>
      <c r="AH175" s="3706"/>
      <c r="AI175" s="3706"/>
      <c r="AJ175" s="3713"/>
      <c r="AK175" s="3707"/>
      <c r="AL175" s="3909"/>
      <c r="AM175" s="3714"/>
      <c r="AN175" s="3706"/>
      <c r="AO175" s="3706"/>
      <c r="AP175" s="3706"/>
      <c r="AQ175" s="3695"/>
      <c r="AR175" s="3708"/>
      <c r="AS175" s="3709"/>
      <c r="AT175" s="3692"/>
      <c r="AU175" s="3709"/>
      <c r="AV175" s="3709"/>
      <c r="AW175" s="3709"/>
      <c r="AX175" s="3692"/>
      <c r="AY175" s="3710"/>
      <c r="AZ175" s="3709"/>
      <c r="BA175" s="3692"/>
      <c r="BB175" s="3709"/>
      <c r="BC175" s="3709"/>
      <c r="BD175" s="3709"/>
      <c r="BE175" s="3692"/>
      <c r="BF175" s="3692"/>
      <c r="BG175" s="4089" t="s">
        <v>2050</v>
      </c>
      <c r="BH175" s="3706">
        <v>46508</v>
      </c>
      <c r="BI175" s="3711"/>
      <c r="BJ175" s="4089">
        <v>46692</v>
      </c>
      <c r="BK175" s="3706">
        <v>46692</v>
      </c>
      <c r="BL175" s="3711"/>
      <c r="BM175" s="4089">
        <v>46966</v>
      </c>
      <c r="BN175" s="3706">
        <v>46966</v>
      </c>
      <c r="BO175" s="3711"/>
      <c r="BP175" s="4003" t="s">
        <v>132</v>
      </c>
      <c r="BQ175" s="3869"/>
      <c r="BR175" s="3870"/>
      <c r="BS175" s="3716">
        <v>45807</v>
      </c>
      <c r="BT175" s="3716">
        <v>45700</v>
      </c>
      <c r="BU175" s="3716">
        <v>45807</v>
      </c>
      <c r="BV175" s="3716">
        <v>45700</v>
      </c>
      <c r="BW175" s="3716">
        <v>45687</v>
      </c>
      <c r="BX175" s="3716" t="s">
        <v>104</v>
      </c>
      <c r="BY175" s="1409"/>
      <c r="BZ175" s="540"/>
      <c r="CA175" s="12"/>
      <c r="CB175" s="12"/>
      <c r="CC175" s="12"/>
      <c r="CD175" s="18" t="s">
        <v>93</v>
      </c>
    </row>
    <row r="176" spans="1:82" ht="45" customHeight="1" x14ac:dyDescent="0.2">
      <c r="A176" s="3686" t="s">
        <v>2051</v>
      </c>
      <c r="B176" s="3687"/>
      <c r="C176" s="3688" t="s">
        <v>2052</v>
      </c>
      <c r="D176" s="3689" t="s">
        <v>2053</v>
      </c>
      <c r="E176" s="3690" t="s">
        <v>193</v>
      </c>
      <c r="F176" s="3691"/>
      <c r="G176" s="3691"/>
      <c r="H176" s="3692" t="s">
        <v>89</v>
      </c>
      <c r="I176" s="3693" t="s">
        <v>89</v>
      </c>
      <c r="J176" s="3694">
        <v>44461</v>
      </c>
      <c r="K176" s="3694">
        <v>42270</v>
      </c>
      <c r="L176" s="3694"/>
      <c r="M176" s="3866"/>
      <c r="N176" s="3694"/>
      <c r="O176" s="3694"/>
      <c r="P176" s="3696"/>
      <c r="Q176" s="3697"/>
      <c r="R176" s="3698"/>
      <c r="S176" s="3698"/>
      <c r="T176" s="3698"/>
      <c r="U176" s="3794"/>
      <c r="V176" s="3699"/>
      <c r="W176" s="3700" t="str">
        <f t="shared" si="7"/>
        <v>Yes</v>
      </c>
      <c r="X176" s="3701" t="s">
        <v>93</v>
      </c>
      <c r="Y176" s="3688" t="s">
        <v>94</v>
      </c>
      <c r="Z176" s="4030"/>
      <c r="AA176" s="5810" t="s">
        <v>2054</v>
      </c>
      <c r="AB176" s="5802" t="s">
        <v>2055</v>
      </c>
      <c r="AC176" s="3703"/>
      <c r="AD176" s="3704">
        <v>45717</v>
      </c>
      <c r="AE176" s="4145">
        <v>46082</v>
      </c>
      <c r="AF176" s="3705" t="s">
        <v>219</v>
      </c>
      <c r="AG176" s="3706">
        <v>46082</v>
      </c>
      <c r="AH176" s="3706"/>
      <c r="AI176" s="3706"/>
      <c r="AJ176" s="3713"/>
      <c r="AK176" s="3707"/>
      <c r="AL176" s="3909">
        <v>46266</v>
      </c>
      <c r="AM176" s="3714" t="s">
        <v>219</v>
      </c>
      <c r="AN176" s="3706">
        <v>46266</v>
      </c>
      <c r="AO176" s="3706"/>
      <c r="AP176" s="3706"/>
      <c r="AQ176" s="3695"/>
      <c r="AR176" s="3708"/>
      <c r="AS176" s="3709"/>
      <c r="AT176" s="3692"/>
      <c r="AU176" s="3709"/>
      <c r="AV176" s="3709"/>
      <c r="AW176" s="3709"/>
      <c r="AX176" s="3692"/>
      <c r="AY176" s="3710"/>
      <c r="AZ176" s="3709"/>
      <c r="BA176" s="3692"/>
      <c r="BB176" s="3709"/>
      <c r="BC176" s="3709"/>
      <c r="BD176" s="3709"/>
      <c r="BE176" s="3692"/>
      <c r="BF176" s="3692"/>
      <c r="BG176" s="4089">
        <v>46753</v>
      </c>
      <c r="BH176" s="3706">
        <v>46753</v>
      </c>
      <c r="BI176" s="3711"/>
      <c r="BJ176" s="4089" t="s">
        <v>2056</v>
      </c>
      <c r="BK176" s="3706">
        <v>46966</v>
      </c>
      <c r="BL176" s="3711"/>
      <c r="BM176" s="4089" t="s">
        <v>2057</v>
      </c>
      <c r="BN176" s="3706">
        <v>47150</v>
      </c>
      <c r="BO176" s="3711"/>
      <c r="BP176" s="4182" t="s">
        <v>355</v>
      </c>
      <c r="BQ176" s="3688"/>
      <c r="BR176" s="3688"/>
      <c r="BS176" s="3716">
        <v>45320</v>
      </c>
      <c r="BT176" s="3716">
        <v>45951</v>
      </c>
      <c r="BU176" s="3716"/>
      <c r="BV176" s="3716">
        <v>45951</v>
      </c>
      <c r="BW176" s="3716">
        <v>45951</v>
      </c>
      <c r="BX176" s="3716" t="s">
        <v>104</v>
      </c>
      <c r="BY176" s="1409"/>
      <c r="BZ176" s="540" t="s">
        <v>2059</v>
      </c>
      <c r="CA176" s="12"/>
      <c r="CB176" s="12"/>
      <c r="CC176" s="12"/>
      <c r="CD176" s="18"/>
    </row>
    <row r="177" spans="1:82" ht="45" customHeight="1" x14ac:dyDescent="0.2">
      <c r="A177" s="3686" t="s">
        <v>2060</v>
      </c>
      <c r="B177" s="3687"/>
      <c r="C177" s="3688" t="s">
        <v>2061</v>
      </c>
      <c r="D177" s="3688" t="s">
        <v>2062</v>
      </c>
      <c r="E177" s="3859" t="s">
        <v>193</v>
      </c>
      <c r="F177" s="3695">
        <v>2028</v>
      </c>
      <c r="G177" s="3695">
        <v>2043</v>
      </c>
      <c r="H177" s="3691" t="s">
        <v>89</v>
      </c>
      <c r="I177" s="3695" t="s">
        <v>89</v>
      </c>
      <c r="J177" s="3696" t="s">
        <v>2063</v>
      </c>
      <c r="K177" s="3694"/>
      <c r="L177" s="3943"/>
      <c r="M177" s="4091"/>
      <c r="N177" s="3943"/>
      <c r="O177" s="3943"/>
      <c r="P177" s="3696"/>
      <c r="Q177" s="3732"/>
      <c r="R177" s="3698"/>
      <c r="S177" s="3733"/>
      <c r="T177" s="3733"/>
      <c r="U177" s="3794"/>
      <c r="V177" s="3734"/>
      <c r="W177" s="3700" t="str">
        <f t="shared" si="7"/>
        <v>Yes</v>
      </c>
      <c r="X177" s="3701" t="s">
        <v>93</v>
      </c>
      <c r="Y177" s="3688" t="s">
        <v>267</v>
      </c>
      <c r="Z177" s="3688"/>
      <c r="AA177" s="5777" t="s">
        <v>2064</v>
      </c>
      <c r="AB177" s="5777" t="s">
        <v>2065</v>
      </c>
      <c r="AC177" s="3729"/>
      <c r="AD177" s="3728">
        <v>45778</v>
      </c>
      <c r="AE177" s="4145">
        <v>46447</v>
      </c>
      <c r="AF177" s="3705" t="s">
        <v>2066</v>
      </c>
      <c r="AG177" s="3706">
        <v>46447</v>
      </c>
      <c r="AH177" s="3706"/>
      <c r="AI177" s="3706"/>
      <c r="AJ177" s="6249"/>
      <c r="AK177" s="3736"/>
      <c r="AL177" s="3706"/>
      <c r="AM177" s="3705"/>
      <c r="AN177" s="3706"/>
      <c r="AO177" s="3706"/>
      <c r="AP177" s="3706"/>
      <c r="AQ177" s="3696"/>
      <c r="AR177" s="3708"/>
      <c r="AS177" s="3709"/>
      <c r="AT177" s="3694"/>
      <c r="AU177" s="3730"/>
      <c r="AV177" s="3709"/>
      <c r="AW177" s="3709"/>
      <c r="AX177" s="3694"/>
      <c r="AY177" s="3710"/>
      <c r="AZ177" s="3709"/>
      <c r="BA177" s="3698"/>
      <c r="BB177" s="3730"/>
      <c r="BC177" s="3709"/>
      <c r="BD177" s="3709"/>
      <c r="BE177" s="3694"/>
      <c r="BF177" s="3694"/>
      <c r="BG177" s="4089">
        <v>46661</v>
      </c>
      <c r="BH177" s="3706">
        <v>46661</v>
      </c>
      <c r="BI177" s="3706"/>
      <c r="BJ177" s="4089">
        <v>46692</v>
      </c>
      <c r="BK177" s="3706">
        <v>46692</v>
      </c>
      <c r="BL177" s="3711"/>
      <c r="BM177" s="4089">
        <v>46905</v>
      </c>
      <c r="BN177" s="3704">
        <v>46905</v>
      </c>
      <c r="BO177" s="3711"/>
      <c r="BP177" s="4182" t="s">
        <v>915</v>
      </c>
      <c r="BQ177" s="3712"/>
      <c r="BR177" s="3712"/>
      <c r="BS177" s="3716">
        <v>45951</v>
      </c>
      <c r="BT177" s="3716">
        <v>45807</v>
      </c>
      <c r="BU177" s="3716">
        <v>45951</v>
      </c>
      <c r="BV177" s="3716">
        <v>45807</v>
      </c>
      <c r="BW177" s="3716">
        <v>45807</v>
      </c>
      <c r="BX177" s="3716" t="s">
        <v>104</v>
      </c>
      <c r="BY177" s="1409"/>
      <c r="BZ177" s="1409"/>
      <c r="CA177" s="1176"/>
      <c r="CB177" s="1176"/>
      <c r="CC177" s="1176"/>
      <c r="CD177" s="1175"/>
    </row>
    <row r="178" spans="1:82" ht="45" customHeight="1" x14ac:dyDescent="0.2">
      <c r="A178" s="6504" t="s">
        <v>2067</v>
      </c>
      <c r="B178" s="6505"/>
      <c r="C178" s="2265" t="s">
        <v>2068</v>
      </c>
      <c r="D178" s="6506" t="s">
        <v>2069</v>
      </c>
      <c r="E178" s="6507">
        <v>2306</v>
      </c>
      <c r="F178" s="2769">
        <v>2022</v>
      </c>
      <c r="G178" s="2769">
        <v>2040</v>
      </c>
      <c r="H178" s="6508" t="s">
        <v>89</v>
      </c>
      <c r="I178" s="6509" t="s">
        <v>89</v>
      </c>
      <c r="J178" s="6459">
        <v>43719</v>
      </c>
      <c r="K178" s="6459"/>
      <c r="L178" s="6459"/>
      <c r="M178" s="6540"/>
      <c r="N178" s="6459"/>
      <c r="O178" s="6459"/>
      <c r="P178" s="6458"/>
      <c r="Q178" s="6512"/>
      <c r="R178" s="6513"/>
      <c r="S178" s="6513"/>
      <c r="T178" s="6513"/>
      <c r="U178" s="6514">
        <v>44013</v>
      </c>
      <c r="V178" s="6702" t="s">
        <v>2070</v>
      </c>
      <c r="W178" s="6516" t="str">
        <f t="shared" si="7"/>
        <v>Yes</v>
      </c>
      <c r="X178" s="6517" t="s">
        <v>93</v>
      </c>
      <c r="Y178" s="2265" t="s">
        <v>267</v>
      </c>
      <c r="Z178" s="7084"/>
      <c r="AA178" s="6688" t="s">
        <v>2071</v>
      </c>
      <c r="AB178" s="6703" t="s">
        <v>2071</v>
      </c>
      <c r="AC178" s="6541"/>
      <c r="AD178" s="6519">
        <v>45717</v>
      </c>
      <c r="AE178" s="6542">
        <v>44958</v>
      </c>
      <c r="AF178" s="6543" t="s">
        <v>2072</v>
      </c>
      <c r="AG178" s="6532">
        <v>44986</v>
      </c>
      <c r="AH178" s="6532">
        <v>44986</v>
      </c>
      <c r="AI178" s="6532">
        <v>44986</v>
      </c>
      <c r="AJ178" s="6558" t="s">
        <v>2073</v>
      </c>
      <c r="AK178" s="6544"/>
      <c r="AL178" s="6529">
        <v>45809</v>
      </c>
      <c r="AM178" s="6508" t="s">
        <v>142</v>
      </c>
      <c r="AN178" s="6529">
        <v>45809</v>
      </c>
      <c r="AO178" s="6532">
        <v>45845</v>
      </c>
      <c r="AP178" s="6532">
        <v>45915</v>
      </c>
      <c r="AQ178" s="6917"/>
      <c r="AR178" s="6528"/>
      <c r="AS178" s="6459"/>
      <c r="AT178" s="6459"/>
      <c r="AU178" s="6569"/>
      <c r="AV178" s="6529"/>
      <c r="AW178" s="6529"/>
      <c r="AX178" s="6508"/>
      <c r="AY178" s="6530"/>
      <c r="AZ178" s="6529"/>
      <c r="BA178" s="6508"/>
      <c r="BB178" s="6529"/>
      <c r="BC178" s="6529"/>
      <c r="BD178" s="6529"/>
      <c r="BE178" s="6508"/>
      <c r="BF178" s="6508"/>
      <c r="BG178" s="6531" t="s">
        <v>274</v>
      </c>
      <c r="BH178" s="6532">
        <v>46204</v>
      </c>
      <c r="BI178" s="6533"/>
      <c r="BJ178" s="6531">
        <v>46357</v>
      </c>
      <c r="BK178" s="6532">
        <v>46357</v>
      </c>
      <c r="BL178" s="6533"/>
      <c r="BM178" s="6531" t="s">
        <v>2074</v>
      </c>
      <c r="BN178" s="6532">
        <v>46753</v>
      </c>
      <c r="BO178" s="6533"/>
      <c r="BP178" s="6494" t="s">
        <v>355</v>
      </c>
      <c r="BQ178" s="2265" t="s">
        <v>2076</v>
      </c>
      <c r="BR178" s="2265"/>
      <c r="BS178" s="6535">
        <v>45681</v>
      </c>
      <c r="BT178" s="6535">
        <v>45807</v>
      </c>
      <c r="BU178" s="6535">
        <v>45827</v>
      </c>
      <c r="BV178" s="6535">
        <v>45856</v>
      </c>
      <c r="BW178" s="6535">
        <v>45807</v>
      </c>
      <c r="BX178" s="6535" t="s">
        <v>178</v>
      </c>
      <c r="BY178" s="1409"/>
      <c r="BZ178" s="540"/>
      <c r="CA178" s="12"/>
      <c r="CB178" s="12"/>
      <c r="CC178" s="12"/>
      <c r="CD178" s="18"/>
    </row>
    <row r="179" spans="1:82" ht="45" customHeight="1" x14ac:dyDescent="0.2">
      <c r="A179" s="2150" t="s">
        <v>2077</v>
      </c>
      <c r="B179" s="3306"/>
      <c r="C179" s="2186" t="s">
        <v>2078</v>
      </c>
      <c r="D179" s="2192" t="s">
        <v>2079</v>
      </c>
      <c r="E179" s="7116" t="s">
        <v>2080</v>
      </c>
      <c r="F179" s="2155">
        <v>2020</v>
      </c>
      <c r="G179" s="2155">
        <v>2036</v>
      </c>
      <c r="H179" s="2154" t="s">
        <v>89</v>
      </c>
      <c r="I179" s="2190" t="s">
        <v>89</v>
      </c>
      <c r="J179" s="2157">
        <v>41809</v>
      </c>
      <c r="K179" s="2157"/>
      <c r="L179" s="2157" t="s">
        <v>90</v>
      </c>
      <c r="M179" s="2182" t="s">
        <v>389</v>
      </c>
      <c r="N179" s="2157"/>
      <c r="O179" s="2157"/>
      <c r="P179" s="2183">
        <v>44942</v>
      </c>
      <c r="Q179" s="2504">
        <v>45195</v>
      </c>
      <c r="R179" s="2159"/>
      <c r="S179" s="2159"/>
      <c r="T179" s="2159"/>
      <c r="U179" s="3799"/>
      <c r="V179" s="2161"/>
      <c r="W179" s="2162" t="str">
        <f t="shared" si="7"/>
        <v>Yes</v>
      </c>
      <c r="X179" s="2163" t="s">
        <v>93</v>
      </c>
      <c r="Y179" s="2151" t="s">
        <v>94</v>
      </c>
      <c r="Z179" s="3207"/>
      <c r="AA179" s="5775" t="s">
        <v>2081</v>
      </c>
      <c r="AB179" s="5775" t="s">
        <v>2082</v>
      </c>
      <c r="AC179" s="2925"/>
      <c r="AD179" s="2708">
        <v>45689</v>
      </c>
      <c r="AE179" s="3535" t="s">
        <v>2083</v>
      </c>
      <c r="AF179" s="2167" t="s">
        <v>142</v>
      </c>
      <c r="AG179" s="2168">
        <v>41913</v>
      </c>
      <c r="AH179" s="2168">
        <v>41927</v>
      </c>
      <c r="AI179" s="2168">
        <v>42035</v>
      </c>
      <c r="AJ179" s="3336" t="s">
        <v>2084</v>
      </c>
      <c r="AK179" s="2169" t="s">
        <v>2085</v>
      </c>
      <c r="AL179" s="7160" t="s">
        <v>2086</v>
      </c>
      <c r="AM179" s="7118" t="s">
        <v>2087</v>
      </c>
      <c r="AN179" s="2168">
        <v>42917</v>
      </c>
      <c r="AO179" s="2168">
        <v>42942</v>
      </c>
      <c r="AP179" s="2168">
        <v>43086</v>
      </c>
      <c r="AQ179" s="2188" t="s">
        <v>2088</v>
      </c>
      <c r="AR179" s="2170"/>
      <c r="AS179" s="2171" t="s">
        <v>1008</v>
      </c>
      <c r="AT179" s="2154" t="s">
        <v>2089</v>
      </c>
      <c r="AU179" s="2171">
        <v>43770</v>
      </c>
      <c r="AV179" s="2171">
        <v>44088</v>
      </c>
      <c r="AW179" s="2171">
        <v>44172</v>
      </c>
      <c r="AX179" s="2193" t="s">
        <v>2090</v>
      </c>
      <c r="AY179" s="2172"/>
      <c r="AZ179" s="2171"/>
      <c r="BA179" s="2154"/>
      <c r="BB179" s="2171"/>
      <c r="BC179" s="2171"/>
      <c r="BD179" s="2171"/>
      <c r="BE179" s="2154"/>
      <c r="BF179" s="2154"/>
      <c r="BG179" s="4159" t="s">
        <v>2091</v>
      </c>
      <c r="BH179" s="2168">
        <v>44927</v>
      </c>
      <c r="BI179" s="2174">
        <v>44942</v>
      </c>
      <c r="BJ179" s="4159">
        <v>45108</v>
      </c>
      <c r="BK179" s="2168">
        <v>45108</v>
      </c>
      <c r="BL179" s="2184">
        <v>45195</v>
      </c>
      <c r="BM179" s="4159">
        <v>45870</v>
      </c>
      <c r="BN179" s="2168">
        <v>45870</v>
      </c>
      <c r="BO179" s="2184"/>
      <c r="BP179" s="2990" t="s">
        <v>132</v>
      </c>
      <c r="BQ179" s="2151"/>
      <c r="BR179" s="2151"/>
      <c r="BS179" s="2177">
        <v>45575</v>
      </c>
      <c r="BT179" s="2177">
        <v>45807</v>
      </c>
      <c r="BU179" s="2177">
        <v>44313</v>
      </c>
      <c r="BV179" s="2177">
        <v>45807</v>
      </c>
      <c r="BW179" s="2177">
        <v>45807</v>
      </c>
      <c r="BX179" s="2185" t="s">
        <v>674</v>
      </c>
      <c r="BY179" s="2623"/>
      <c r="BZ179" s="2186" t="s">
        <v>2093</v>
      </c>
      <c r="CA179" s="12"/>
      <c r="CB179" s="12"/>
      <c r="CC179" s="12"/>
      <c r="CD179" s="18"/>
    </row>
    <row r="180" spans="1:82" ht="59" customHeight="1" x14ac:dyDescent="0.2">
      <c r="A180" s="6694" t="s">
        <v>2094</v>
      </c>
      <c r="B180" s="6695"/>
      <c r="C180" s="6696" t="s">
        <v>2095</v>
      </c>
      <c r="D180" s="6496" t="s">
        <v>2096</v>
      </c>
      <c r="E180" s="7119">
        <v>2307</v>
      </c>
      <c r="F180" s="6456">
        <v>2024</v>
      </c>
      <c r="G180" s="6456">
        <v>2040</v>
      </c>
      <c r="H180" s="6477" t="s">
        <v>89</v>
      </c>
      <c r="I180" s="6697" t="s">
        <v>89</v>
      </c>
      <c r="J180" s="6460">
        <v>42501</v>
      </c>
      <c r="K180" s="6460"/>
      <c r="L180" s="6460"/>
      <c r="M180" s="6461"/>
      <c r="N180" s="6460"/>
      <c r="O180" s="6460"/>
      <c r="P180" s="6462"/>
      <c r="Q180" s="6463"/>
      <c r="R180" s="6464"/>
      <c r="S180" s="6464"/>
      <c r="T180" s="6464"/>
      <c r="U180" s="6465"/>
      <c r="V180" s="6466"/>
      <c r="W180" s="6467" t="str">
        <f t="shared" si="7"/>
        <v>Yes</v>
      </c>
      <c r="X180" s="6468" t="s">
        <v>93</v>
      </c>
      <c r="Y180" s="2465" t="s">
        <v>94</v>
      </c>
      <c r="Z180" s="6888"/>
      <c r="AA180" s="6698" t="s">
        <v>1382</v>
      </c>
      <c r="AB180" s="6688" t="s">
        <v>2097</v>
      </c>
      <c r="AC180" s="6699"/>
      <c r="AD180" s="4850">
        <v>45717</v>
      </c>
      <c r="AE180" s="6700" t="s">
        <v>2098</v>
      </c>
      <c r="AF180" s="6701" t="s">
        <v>2099</v>
      </c>
      <c r="AG180" s="5496">
        <v>45658</v>
      </c>
      <c r="AH180" s="5496">
        <v>45663</v>
      </c>
      <c r="AI180" s="5496">
        <v>45716</v>
      </c>
      <c r="AJ180" s="6502" t="s">
        <v>2100</v>
      </c>
      <c r="AK180" s="6475"/>
      <c r="AL180" s="7147" t="s">
        <v>434</v>
      </c>
      <c r="AM180" s="7083" t="s">
        <v>2101</v>
      </c>
      <c r="AN180" s="5496">
        <v>45931</v>
      </c>
      <c r="AO180" s="5496"/>
      <c r="AP180" s="5496"/>
      <c r="AQ180" s="6476"/>
      <c r="AR180" s="6490"/>
      <c r="AS180" s="6479"/>
      <c r="AT180" s="6477"/>
      <c r="AU180" s="6479"/>
      <c r="AV180" s="6479"/>
      <c r="AW180" s="6479"/>
      <c r="AX180" s="6477"/>
      <c r="AY180" s="6492"/>
      <c r="AZ180" s="6479"/>
      <c r="BA180" s="6477"/>
      <c r="BB180" s="6479"/>
      <c r="BC180" s="6479"/>
      <c r="BD180" s="6479"/>
      <c r="BE180" s="6477"/>
      <c r="BF180" s="6477"/>
      <c r="BG180" s="6482" t="s">
        <v>984</v>
      </c>
      <c r="BH180" s="5496">
        <v>46113</v>
      </c>
      <c r="BI180" s="6483"/>
      <c r="BJ180" s="6482" t="s">
        <v>274</v>
      </c>
      <c r="BK180" s="5496">
        <v>46204</v>
      </c>
      <c r="BL180" s="6483"/>
      <c r="BM180" s="6482" t="s">
        <v>2102</v>
      </c>
      <c r="BN180" s="5496">
        <v>46388</v>
      </c>
      <c r="BO180" s="6483"/>
      <c r="BP180" s="6484" t="s">
        <v>355</v>
      </c>
      <c r="BQ180" s="2465"/>
      <c r="BR180" s="2465"/>
      <c r="BS180" s="4142">
        <v>45665</v>
      </c>
      <c r="BT180" s="4142">
        <v>45807</v>
      </c>
      <c r="BU180" s="4142">
        <v>45594</v>
      </c>
      <c r="BV180" s="4142">
        <v>45807</v>
      </c>
      <c r="BW180" s="4142">
        <v>45807</v>
      </c>
      <c r="BX180" s="4142" t="s">
        <v>262</v>
      </c>
      <c r="BY180" s="1409"/>
      <c r="BZ180" s="540" t="s">
        <v>105</v>
      </c>
      <c r="CA180" s="12"/>
      <c r="CB180" s="12"/>
      <c r="CC180" s="12"/>
      <c r="CD180" s="18"/>
    </row>
    <row r="181" spans="1:82" ht="59" customHeight="1" x14ac:dyDescent="0.2">
      <c r="A181" s="2121" t="s">
        <v>2104</v>
      </c>
      <c r="B181" s="3308"/>
      <c r="C181" s="2120" t="s">
        <v>2105</v>
      </c>
      <c r="D181" s="2122" t="s">
        <v>265</v>
      </c>
      <c r="E181" s="3134">
        <v>2114</v>
      </c>
      <c r="F181" s="2141">
        <v>2020</v>
      </c>
      <c r="G181" s="2141">
        <v>2040</v>
      </c>
      <c r="H181" s="2125" t="s">
        <v>89</v>
      </c>
      <c r="I181" s="2141" t="s">
        <v>89</v>
      </c>
      <c r="J181" s="2129">
        <v>40723</v>
      </c>
      <c r="K181" s="2127"/>
      <c r="L181" s="2127" t="s">
        <v>90</v>
      </c>
      <c r="M181" s="2302" t="s">
        <v>2106</v>
      </c>
      <c r="N181" s="2129"/>
      <c r="O181" s="2129"/>
      <c r="P181" s="2129">
        <v>44986</v>
      </c>
      <c r="Q181" s="2130">
        <v>45233</v>
      </c>
      <c r="R181" s="2131">
        <v>45833</v>
      </c>
      <c r="S181" s="2307"/>
      <c r="T181" s="2307"/>
      <c r="U181" s="3796"/>
      <c r="V181" s="2133"/>
      <c r="W181" s="2134" t="str">
        <f t="shared" si="7"/>
        <v>Yes</v>
      </c>
      <c r="X181" s="2135" t="s">
        <v>93</v>
      </c>
      <c r="Y181" s="2120" t="s">
        <v>94</v>
      </c>
      <c r="Z181" s="2120"/>
      <c r="AA181" s="5783" t="s">
        <v>2107</v>
      </c>
      <c r="AB181" s="5783" t="s">
        <v>2108</v>
      </c>
      <c r="AC181" s="2923" t="s">
        <v>2109</v>
      </c>
      <c r="AD181" s="2137">
        <v>45658</v>
      </c>
      <c r="AE181" s="2485" t="s">
        <v>2110</v>
      </c>
      <c r="AF181" s="2139" t="s">
        <v>2111</v>
      </c>
      <c r="AG181" s="2140">
        <v>42278</v>
      </c>
      <c r="AH181" s="2140">
        <v>42286</v>
      </c>
      <c r="AI181" s="2140">
        <v>42328</v>
      </c>
      <c r="AJ181" s="3016" t="s">
        <v>2112</v>
      </c>
      <c r="AK181" s="2142" t="s">
        <v>2113</v>
      </c>
      <c r="AL181" s="2145" t="s">
        <v>2114</v>
      </c>
      <c r="AM181" s="2139" t="s">
        <v>2115</v>
      </c>
      <c r="AN181" s="2140">
        <v>44287</v>
      </c>
      <c r="AO181" s="2140">
        <v>44197</v>
      </c>
      <c r="AP181" s="2140">
        <v>44287</v>
      </c>
      <c r="AQ181" s="2141" t="s">
        <v>2116</v>
      </c>
      <c r="AR181" s="2144"/>
      <c r="AS181" s="2145"/>
      <c r="AT181" s="2125"/>
      <c r="AU181" s="2145"/>
      <c r="AV181" s="2145"/>
      <c r="AW181" s="2145"/>
      <c r="AX181" s="2125"/>
      <c r="AY181" s="2146"/>
      <c r="AZ181" s="2145"/>
      <c r="BA181" s="2125"/>
      <c r="BB181" s="2145"/>
      <c r="BC181" s="2145"/>
      <c r="BD181" s="2145"/>
      <c r="BE181" s="2125"/>
      <c r="BF181" s="2125"/>
      <c r="BG181" s="4161">
        <v>44927</v>
      </c>
      <c r="BH181" s="2140">
        <v>44927</v>
      </c>
      <c r="BI181" s="2148">
        <v>44986</v>
      </c>
      <c r="BJ181" s="4161">
        <v>45200</v>
      </c>
      <c r="BK181" s="2140">
        <v>45200</v>
      </c>
      <c r="BL181" s="2148">
        <v>45231</v>
      </c>
      <c r="BM181" s="4161" t="s">
        <v>2117</v>
      </c>
      <c r="BN181" s="2140">
        <v>45901</v>
      </c>
      <c r="BO181" s="2148">
        <v>45854</v>
      </c>
      <c r="BP181" s="4185" t="s">
        <v>409</v>
      </c>
      <c r="BQ181" s="2120"/>
      <c r="BR181" s="2120"/>
      <c r="BS181" s="2149">
        <v>45958</v>
      </c>
      <c r="BT181" s="2149">
        <v>45806</v>
      </c>
      <c r="BU181" s="2149"/>
      <c r="BV181" s="2149">
        <v>45806</v>
      </c>
      <c r="BW181" s="2149">
        <v>45806</v>
      </c>
      <c r="BX181" s="2149" t="s">
        <v>2119</v>
      </c>
      <c r="BY181" s="2185"/>
      <c r="BZ181" s="2186" t="s">
        <v>2120</v>
      </c>
      <c r="CA181" s="12"/>
      <c r="CB181" s="12"/>
      <c r="CC181" s="12"/>
      <c r="CD181" s="18"/>
    </row>
    <row r="182" spans="1:82" ht="45" customHeight="1" x14ac:dyDescent="0.2">
      <c r="A182" s="1688"/>
      <c r="B182" s="3307" t="s">
        <v>2121</v>
      </c>
      <c r="C182" s="1376" t="s">
        <v>2122</v>
      </c>
      <c r="D182" s="1376" t="s">
        <v>2123</v>
      </c>
      <c r="E182" s="7167">
        <v>2152</v>
      </c>
      <c r="F182" s="1666">
        <v>2018</v>
      </c>
      <c r="G182" s="1666">
        <v>2040</v>
      </c>
      <c r="H182" s="1666" t="s">
        <v>89</v>
      </c>
      <c r="I182" s="1666" t="s">
        <v>89</v>
      </c>
      <c r="J182" s="1667">
        <v>42052</v>
      </c>
      <c r="K182" s="1668"/>
      <c r="L182" s="1668" t="s">
        <v>90</v>
      </c>
      <c r="M182" s="2006" t="s">
        <v>515</v>
      </c>
      <c r="N182" s="1668"/>
      <c r="O182" s="1668"/>
      <c r="P182" s="4415">
        <v>44382</v>
      </c>
      <c r="Q182" s="1705">
        <v>44742</v>
      </c>
      <c r="R182" s="1669"/>
      <c r="S182" s="1669"/>
      <c r="T182" s="1669">
        <v>45216</v>
      </c>
      <c r="U182" s="3793"/>
      <c r="V182" s="1671"/>
      <c r="W182" s="1695" t="str">
        <f t="shared" si="7"/>
        <v>Yes</v>
      </c>
      <c r="X182" s="1672" t="s">
        <v>93</v>
      </c>
      <c r="Y182" s="1376" t="s">
        <v>94</v>
      </c>
      <c r="Z182" s="1376"/>
      <c r="AA182" s="5772" t="s">
        <v>2124</v>
      </c>
      <c r="AB182" s="5773" t="s">
        <v>2125</v>
      </c>
      <c r="AC182" s="2313"/>
      <c r="AD182" s="2813">
        <v>44652</v>
      </c>
      <c r="AE182" s="4147">
        <v>43191</v>
      </c>
      <c r="AF182" s="1676" t="s">
        <v>2126</v>
      </c>
      <c r="AG182" s="1674">
        <v>43191</v>
      </c>
      <c r="AH182" s="1674">
        <v>43220</v>
      </c>
      <c r="AI182" s="1674">
        <v>43262</v>
      </c>
      <c r="AJ182" s="3006" t="e">
        <v>#N/A</v>
      </c>
      <c r="AK182" s="1677" t="e">
        <v>#N/A</v>
      </c>
      <c r="AL182" s="7181">
        <v>43466</v>
      </c>
      <c r="AM182" s="7149" t="s">
        <v>2127</v>
      </c>
      <c r="AN182" s="1674">
        <v>43466</v>
      </c>
      <c r="AO182" s="1674">
        <v>43493</v>
      </c>
      <c r="AP182" s="1674">
        <v>43542</v>
      </c>
      <c r="AQ182" s="1666" t="e">
        <v>#N/A</v>
      </c>
      <c r="AR182" s="3208" t="e">
        <v>#N/A</v>
      </c>
      <c r="AS182" s="5274">
        <v>43798</v>
      </c>
      <c r="AT182" s="1680" t="s">
        <v>367</v>
      </c>
      <c r="AU182" s="1678">
        <v>43770</v>
      </c>
      <c r="AV182" s="1679">
        <v>43798</v>
      </c>
      <c r="AW182" s="1679">
        <v>43854</v>
      </c>
      <c r="AX182" s="1680" t="s">
        <v>2128</v>
      </c>
      <c r="AY182" s="1721"/>
      <c r="AZ182" s="1678"/>
      <c r="BA182" s="1721"/>
      <c r="BB182" s="1678"/>
      <c r="BC182" s="1679"/>
      <c r="BD182" s="1679"/>
      <c r="BE182" s="1680"/>
      <c r="BF182" s="1680"/>
      <c r="BG182" s="4158">
        <v>43952</v>
      </c>
      <c r="BH182" s="1674">
        <v>43952</v>
      </c>
      <c r="BI182" s="4848">
        <v>44378</v>
      </c>
      <c r="BJ182" s="4158">
        <v>44197</v>
      </c>
      <c r="BK182" s="1674">
        <v>44197</v>
      </c>
      <c r="BL182" s="1683">
        <v>44713</v>
      </c>
      <c r="BM182" s="4158" t="s">
        <v>399</v>
      </c>
      <c r="BN182" s="1682">
        <v>45108</v>
      </c>
      <c r="BO182" s="1683"/>
      <c r="BP182" s="4829"/>
      <c r="BQ182" s="1376"/>
      <c r="BR182" s="1376"/>
      <c r="BS182" s="1684">
        <v>45170</v>
      </c>
      <c r="BT182" s="1684"/>
      <c r="BU182" s="1684"/>
      <c r="BV182" s="4299">
        <v>45170</v>
      </c>
      <c r="BW182" s="4774">
        <v>45209</v>
      </c>
      <c r="BX182" s="4435" t="s">
        <v>790</v>
      </c>
      <c r="BY182" s="2741"/>
      <c r="BZ182" s="2742" t="s">
        <v>2130</v>
      </c>
      <c r="CA182" s="12"/>
      <c r="CB182" s="12"/>
      <c r="CC182" s="12"/>
      <c r="CD182" s="18"/>
    </row>
    <row r="183" spans="1:82" ht="45" customHeight="1" x14ac:dyDescent="0.2">
      <c r="A183" s="6609" t="s">
        <v>2131</v>
      </c>
      <c r="B183" s="6845"/>
      <c r="C183" s="6614" t="s">
        <v>2122</v>
      </c>
      <c r="D183" s="6851" t="s">
        <v>2132</v>
      </c>
      <c r="E183" s="6972">
        <v>2346</v>
      </c>
      <c r="F183" s="6861"/>
      <c r="G183" s="6861">
        <v>2045</v>
      </c>
      <c r="H183" s="6617" t="s">
        <v>89</v>
      </c>
      <c r="I183" s="6861" t="s">
        <v>89</v>
      </c>
      <c r="J183" s="6611">
        <v>42052</v>
      </c>
      <c r="K183" s="6611"/>
      <c r="L183" s="6690"/>
      <c r="M183" s="6962"/>
      <c r="N183" s="6690"/>
      <c r="O183" s="6690"/>
      <c r="P183" s="6611"/>
      <c r="Q183" s="6691"/>
      <c r="R183" s="6876"/>
      <c r="S183" s="6692"/>
      <c r="T183" s="6692"/>
      <c r="U183" s="6613"/>
      <c r="V183" s="6693"/>
      <c r="W183" s="6973" t="s">
        <v>93</v>
      </c>
      <c r="X183" s="6886" t="s">
        <v>93</v>
      </c>
      <c r="Y183" s="6614" t="s">
        <v>94</v>
      </c>
      <c r="Z183" s="6614"/>
      <c r="AA183" s="6974" t="s">
        <v>2124</v>
      </c>
      <c r="AB183" s="6974" t="s">
        <v>2133</v>
      </c>
      <c r="AC183" s="6605"/>
      <c r="AD183" s="6898">
        <v>45689</v>
      </c>
      <c r="AE183" s="6616">
        <v>45566</v>
      </c>
      <c r="AF183" s="6617" t="s">
        <v>142</v>
      </c>
      <c r="AG183" s="6618">
        <v>45566</v>
      </c>
      <c r="AH183" s="6618">
        <v>45566</v>
      </c>
      <c r="AI183" s="6618">
        <v>45627</v>
      </c>
      <c r="AJ183" s="6978" t="s">
        <v>2134</v>
      </c>
      <c r="AK183" s="6608"/>
      <c r="AL183" s="6619"/>
      <c r="AM183" s="6617"/>
      <c r="AN183" s="6618"/>
      <c r="AO183" s="6618"/>
      <c r="AP183" s="6618"/>
      <c r="AQ183" s="6611"/>
      <c r="AR183" s="7173"/>
      <c r="AS183" s="7182"/>
      <c r="AT183" s="6610"/>
      <c r="AU183" s="6619"/>
      <c r="AV183" s="6619"/>
      <c r="AW183" s="6619"/>
      <c r="AX183" s="6610"/>
      <c r="AY183" s="6628"/>
      <c r="AZ183" s="6619"/>
      <c r="BA183" s="6610"/>
      <c r="BB183" s="6619"/>
      <c r="BC183" s="6619"/>
      <c r="BD183" s="6619"/>
      <c r="BE183" s="6610"/>
      <c r="BF183" s="6460"/>
      <c r="BG183" s="6621">
        <v>46113</v>
      </c>
      <c r="BH183" s="6618">
        <v>46113</v>
      </c>
      <c r="BI183" s="6620"/>
      <c r="BJ183" s="6621" t="s">
        <v>2135</v>
      </c>
      <c r="BK183" s="6618">
        <v>46235</v>
      </c>
      <c r="BL183" s="6620"/>
      <c r="BM183" s="6621">
        <v>46508</v>
      </c>
      <c r="BN183" s="6618">
        <v>46508</v>
      </c>
      <c r="BO183" s="6620"/>
      <c r="BP183" s="6980" t="s">
        <v>132</v>
      </c>
      <c r="BQ183" s="6495"/>
      <c r="BR183" s="6495"/>
      <c r="BS183" s="6486">
        <v>45720</v>
      </c>
      <c r="BT183" s="6486">
        <v>45806</v>
      </c>
      <c r="BU183" s="6486">
        <v>45720</v>
      </c>
      <c r="BV183" s="6486">
        <v>45806</v>
      </c>
      <c r="BW183" s="6486">
        <v>45806</v>
      </c>
      <c r="BX183" s="6486" t="s">
        <v>178</v>
      </c>
      <c r="BY183" s="2185"/>
      <c r="BZ183" s="1178"/>
      <c r="CA183" s="1176"/>
      <c r="CB183" s="1176"/>
      <c r="CC183" s="1176"/>
      <c r="CD183" s="1175"/>
    </row>
    <row r="184" spans="1:82" ht="45" customHeight="1" x14ac:dyDescent="0.2">
      <c r="A184" s="4593" t="s">
        <v>2137</v>
      </c>
      <c r="B184" s="4596"/>
      <c r="C184" s="4593" t="s">
        <v>2138</v>
      </c>
      <c r="D184" s="4593" t="s">
        <v>2139</v>
      </c>
      <c r="E184" s="4600"/>
      <c r="F184" s="4604"/>
      <c r="G184" s="4604"/>
      <c r="H184" s="4608" t="s">
        <v>89</v>
      </c>
      <c r="I184" s="4608" t="s">
        <v>89</v>
      </c>
      <c r="J184" s="4609">
        <v>45029</v>
      </c>
      <c r="K184" s="4609">
        <v>42849</v>
      </c>
      <c r="L184" s="3694"/>
      <c r="M184" s="3697"/>
      <c r="N184" s="3698"/>
      <c r="O184" s="3698"/>
      <c r="P184" s="4609"/>
      <c r="Q184" s="4616"/>
      <c r="R184" s="4609"/>
      <c r="S184" s="4609"/>
      <c r="T184" s="4621"/>
      <c r="U184" s="4593"/>
      <c r="V184" s="4593"/>
      <c r="W184" s="4609" t="str">
        <f t="shared" ref="W184:W194" si="8">IF(OR(X184="Yes", Y184="Web-page timetable", Z184="YES"), "Yes")</f>
        <v>Yes</v>
      </c>
      <c r="X184" s="4621" t="s">
        <v>93</v>
      </c>
      <c r="Y184" s="4593" t="s">
        <v>94</v>
      </c>
      <c r="Z184" s="4593"/>
      <c r="AA184" s="6194" t="s">
        <v>2140</v>
      </c>
      <c r="AB184" s="5916" t="s">
        <v>2141</v>
      </c>
      <c r="AC184" s="3730"/>
      <c r="AD184" s="4616">
        <v>45717</v>
      </c>
      <c r="AE184" s="4616" t="s">
        <v>1660</v>
      </c>
      <c r="AF184" s="4604" t="s">
        <v>210</v>
      </c>
      <c r="AG184" s="4616">
        <v>46266</v>
      </c>
      <c r="AH184" s="4616"/>
      <c r="AI184" s="4616"/>
      <c r="AJ184" s="4653"/>
      <c r="AK184" s="5222"/>
      <c r="AL184" s="4608"/>
      <c r="AM184" s="4616"/>
      <c r="AN184" s="4616"/>
      <c r="AO184" s="4616"/>
      <c r="AP184" s="4608"/>
      <c r="AQ184" s="4616"/>
      <c r="AR184" s="3731"/>
      <c r="AS184" s="4616"/>
      <c r="AT184" s="4616"/>
      <c r="AU184" s="4616"/>
      <c r="AV184" s="4608"/>
      <c r="AW184" s="4616"/>
      <c r="AX184" s="4608"/>
      <c r="AY184" s="3730"/>
      <c r="AZ184" s="4616"/>
      <c r="BA184" s="4616"/>
      <c r="BB184" s="4608"/>
      <c r="BC184" s="4616"/>
      <c r="BD184" s="4616"/>
      <c r="BE184" s="4608"/>
      <c r="BF184" s="2476"/>
      <c r="BG184" s="4616" t="s">
        <v>2142</v>
      </c>
      <c r="BH184" s="4616">
        <v>46508</v>
      </c>
      <c r="BI184" s="4616"/>
      <c r="BJ184" s="4616">
        <v>46600</v>
      </c>
      <c r="BK184" s="4616">
        <v>46600</v>
      </c>
      <c r="BL184" s="4616"/>
      <c r="BM184" s="4616">
        <v>46844</v>
      </c>
      <c r="BN184" s="4616">
        <v>46844</v>
      </c>
      <c r="BO184" s="4616"/>
      <c r="BP184" s="4687" t="s">
        <v>2144</v>
      </c>
      <c r="BQ184" s="2122" t="s">
        <v>2145</v>
      </c>
      <c r="BR184" s="3540" t="s">
        <v>2146</v>
      </c>
      <c r="BS184" s="4696">
        <v>44659</v>
      </c>
      <c r="BT184" s="4696">
        <v>45755</v>
      </c>
      <c r="BU184" s="4696">
        <v>44657</v>
      </c>
      <c r="BV184" s="4696">
        <v>45755</v>
      </c>
      <c r="BW184" s="4696">
        <v>45755</v>
      </c>
      <c r="BX184" s="4696" t="s">
        <v>104</v>
      </c>
      <c r="BY184" s="3251"/>
      <c r="BZ184" s="2120" t="s">
        <v>2147</v>
      </c>
      <c r="CA184" s="12"/>
      <c r="CB184" s="12"/>
      <c r="CC184" s="12"/>
      <c r="CD184" s="18"/>
    </row>
    <row r="185" spans="1:82" ht="45" customHeight="1" x14ac:dyDescent="0.2">
      <c r="A185" s="6841" t="s">
        <v>2148</v>
      </c>
      <c r="B185" s="6843"/>
      <c r="C185" s="6847" t="s">
        <v>2149</v>
      </c>
      <c r="D185" s="6850" t="s">
        <v>2150</v>
      </c>
      <c r="E185" s="6855">
        <v>2344</v>
      </c>
      <c r="F185" s="6860">
        <v>2026</v>
      </c>
      <c r="G185" s="6860">
        <v>2041</v>
      </c>
      <c r="H185" s="6863" t="s">
        <v>89</v>
      </c>
      <c r="I185" s="6866" t="s">
        <v>89</v>
      </c>
      <c r="J185" s="6870">
        <v>44587</v>
      </c>
      <c r="K185" s="6870" t="s">
        <v>2151</v>
      </c>
      <c r="L185" s="6687"/>
      <c r="M185" s="6540"/>
      <c r="N185" s="6459"/>
      <c r="O185" s="6459"/>
      <c r="P185" s="6875"/>
      <c r="Q185" s="6877"/>
      <c r="R185" s="6878"/>
      <c r="S185" s="6878"/>
      <c r="T185" s="6878"/>
      <c r="U185" s="6879"/>
      <c r="V185" s="6880"/>
      <c r="W185" s="6885" t="str">
        <f t="shared" si="8"/>
        <v>Yes</v>
      </c>
      <c r="X185" s="6887" t="s">
        <v>228</v>
      </c>
      <c r="Y185" s="6847" t="s">
        <v>229</v>
      </c>
      <c r="Z185" s="6847" t="s">
        <v>90</v>
      </c>
      <c r="AA185" s="6688" t="s">
        <v>2152</v>
      </c>
      <c r="AB185" s="6984" t="s">
        <v>2153</v>
      </c>
      <c r="AC185" s="6541"/>
      <c r="AD185" s="6897">
        <v>45962</v>
      </c>
      <c r="AE185" s="6904">
        <v>45551</v>
      </c>
      <c r="AF185" s="6905" t="s">
        <v>2154</v>
      </c>
      <c r="AG185" s="6907">
        <v>45551</v>
      </c>
      <c r="AH185" s="6907">
        <v>45551</v>
      </c>
      <c r="AI185" s="6907">
        <v>45627</v>
      </c>
      <c r="AJ185" s="6689" t="s">
        <v>2155</v>
      </c>
      <c r="AK185" s="6544"/>
      <c r="AL185" s="6912">
        <v>45919</v>
      </c>
      <c r="AM185" s="6905" t="s">
        <v>158</v>
      </c>
      <c r="AN185" s="6907">
        <v>45919</v>
      </c>
      <c r="AO185" s="6907">
        <v>45919</v>
      </c>
      <c r="AP185" s="6907">
        <v>45962</v>
      </c>
      <c r="AQ185" s="6916" t="s">
        <v>2156</v>
      </c>
      <c r="AR185" s="6528"/>
      <c r="AS185" s="6912"/>
      <c r="AT185" s="6863"/>
      <c r="AU185" s="6912"/>
      <c r="AV185" s="6912"/>
      <c r="AW185" s="6912"/>
      <c r="AX185" s="6863"/>
      <c r="AY185" s="6530"/>
      <c r="AZ185" s="6912"/>
      <c r="BA185" s="6863"/>
      <c r="BB185" s="6912"/>
      <c r="BC185" s="6912"/>
      <c r="BD185" s="6912"/>
      <c r="BE185" s="6863"/>
      <c r="BF185" s="6508"/>
      <c r="BG185" s="6937" t="s">
        <v>999</v>
      </c>
      <c r="BH185" s="6618">
        <v>46235</v>
      </c>
      <c r="BI185" s="6939"/>
      <c r="BJ185" s="6940">
        <v>46327</v>
      </c>
      <c r="BK185" s="6907">
        <v>46327</v>
      </c>
      <c r="BL185" s="6939"/>
      <c r="BM185" s="6940">
        <v>46631</v>
      </c>
      <c r="BN185" s="6907">
        <v>46631</v>
      </c>
      <c r="BO185" s="6939"/>
      <c r="BP185" s="6945" t="s">
        <v>2157</v>
      </c>
      <c r="BQ185" s="2265"/>
      <c r="BR185" s="2265"/>
      <c r="BS185" s="6683">
        <v>45952</v>
      </c>
      <c r="BT185" s="6683">
        <v>46031</v>
      </c>
      <c r="BU185" s="6683">
        <v>45806</v>
      </c>
      <c r="BV185" s="6683">
        <v>46031</v>
      </c>
      <c r="BW185" s="6683">
        <v>46031</v>
      </c>
      <c r="BX185" s="6683" t="s">
        <v>178</v>
      </c>
      <c r="BY185" s="2486"/>
      <c r="BZ185" s="2487" t="s">
        <v>2158</v>
      </c>
      <c r="CA185" s="12"/>
      <c r="CB185" s="12"/>
      <c r="CC185" s="12"/>
      <c r="CD185" s="18"/>
    </row>
    <row r="186" spans="1:82" ht="45" customHeight="1" x14ac:dyDescent="0.2">
      <c r="A186" s="1688" t="s">
        <v>2159</v>
      </c>
      <c r="B186" s="3307"/>
      <c r="C186" s="1376" t="s">
        <v>2160</v>
      </c>
      <c r="D186" s="1689" t="s">
        <v>2161</v>
      </c>
      <c r="E186" s="7113" t="s">
        <v>226</v>
      </c>
      <c r="F186" s="1665"/>
      <c r="G186" s="1665"/>
      <c r="H186" s="1680"/>
      <c r="I186" s="1691"/>
      <c r="J186" s="1668">
        <v>44033</v>
      </c>
      <c r="K186" s="1668"/>
      <c r="L186" s="1668"/>
      <c r="M186" s="2006"/>
      <c r="N186" s="1668"/>
      <c r="O186" s="1668"/>
      <c r="P186" s="1667"/>
      <c r="Q186" s="1705"/>
      <c r="R186" s="1669"/>
      <c r="S186" s="1669"/>
      <c r="T186" s="1669"/>
      <c r="U186" s="3793"/>
      <c r="V186" s="1671"/>
      <c r="W186" s="1695" t="b">
        <f t="shared" si="8"/>
        <v>0</v>
      </c>
      <c r="X186" s="1672" t="s">
        <v>237</v>
      </c>
      <c r="Y186" s="1376" t="s">
        <v>94</v>
      </c>
      <c r="Z186" s="1376"/>
      <c r="AA186" s="5844" t="s">
        <v>2162</v>
      </c>
      <c r="AB186" s="5844" t="s">
        <v>2163</v>
      </c>
      <c r="AC186" s="2314" t="s">
        <v>2164</v>
      </c>
      <c r="AD186" s="1682">
        <v>42767</v>
      </c>
      <c r="AE186" s="4147"/>
      <c r="AF186" s="1676"/>
      <c r="AG186" s="1674"/>
      <c r="AH186" s="1674"/>
      <c r="AI186" s="1674"/>
      <c r="AJ186" s="3006"/>
      <c r="AK186" s="1677"/>
      <c r="AL186" s="1679"/>
      <c r="AM186" s="1676"/>
      <c r="AN186" s="1674"/>
      <c r="AO186" s="1674"/>
      <c r="AP186" s="1674"/>
      <c r="AQ186" s="1666"/>
      <c r="AR186" s="1697"/>
      <c r="AS186" s="1679"/>
      <c r="AT186" s="1680"/>
      <c r="AU186" s="1679"/>
      <c r="AV186" s="1679"/>
      <c r="AW186" s="1679"/>
      <c r="AX186" s="1680"/>
      <c r="AY186" s="1698"/>
      <c r="AZ186" s="1679"/>
      <c r="BA186" s="1680"/>
      <c r="BB186" s="1679"/>
      <c r="BC186" s="1679"/>
      <c r="BD186" s="1679"/>
      <c r="BE186" s="1680"/>
      <c r="BF186" s="1680"/>
      <c r="BG186" s="4158"/>
      <c r="BH186" s="1674"/>
      <c r="BI186" s="1683"/>
      <c r="BJ186" s="4158"/>
      <c r="BK186" s="1674"/>
      <c r="BL186" s="1683"/>
      <c r="BM186" s="4158"/>
      <c r="BN186" s="1674"/>
      <c r="BO186" s="1683"/>
      <c r="BP186" s="4184"/>
      <c r="BQ186" s="2317" t="s">
        <v>2166</v>
      </c>
      <c r="BR186" s="1376"/>
      <c r="BS186" s="1684">
        <v>45399</v>
      </c>
      <c r="BT186" s="1684"/>
      <c r="BU186" s="1684"/>
      <c r="BV186" s="1684"/>
      <c r="BW186" s="1684"/>
      <c r="BX186" s="1684" t="s">
        <v>2167</v>
      </c>
      <c r="BY186" s="1409"/>
      <c r="BZ186" s="540" t="s">
        <v>2168</v>
      </c>
      <c r="CA186" s="12"/>
      <c r="CB186" s="12"/>
      <c r="CC186" s="12"/>
      <c r="CD186" s="18"/>
    </row>
    <row r="187" spans="1:82" ht="45" customHeight="1" x14ac:dyDescent="0.2">
      <c r="A187" s="3686" t="s">
        <v>2169</v>
      </c>
      <c r="B187" s="3687"/>
      <c r="C187" s="3688" t="s">
        <v>2170</v>
      </c>
      <c r="D187" s="3689" t="s">
        <v>2171</v>
      </c>
      <c r="E187" s="3690" t="s">
        <v>193</v>
      </c>
      <c r="F187" s="3691"/>
      <c r="G187" s="3691"/>
      <c r="H187" s="3692"/>
      <c r="I187" s="3692"/>
      <c r="J187" s="3694">
        <v>43046</v>
      </c>
      <c r="K187" s="3694"/>
      <c r="L187" s="3694"/>
      <c r="M187" s="3866"/>
      <c r="N187" s="3694"/>
      <c r="O187" s="3694"/>
      <c r="P187" s="3696"/>
      <c r="Q187" s="3697"/>
      <c r="R187" s="3698"/>
      <c r="S187" s="3698"/>
      <c r="T187" s="3698"/>
      <c r="U187" s="3794"/>
      <c r="V187" s="3699"/>
      <c r="W187" s="3700" t="str">
        <f t="shared" si="8"/>
        <v>Yes</v>
      </c>
      <c r="X187" s="3701" t="s">
        <v>93</v>
      </c>
      <c r="Y187" s="3688" t="s">
        <v>94</v>
      </c>
      <c r="Z187" s="3688"/>
      <c r="AA187" s="5823" t="s">
        <v>2172</v>
      </c>
      <c r="AB187" s="5823" t="s">
        <v>2173</v>
      </c>
      <c r="AC187" s="3719"/>
      <c r="AD187" s="3704">
        <v>45839</v>
      </c>
      <c r="AE187" s="4145" t="s">
        <v>2174</v>
      </c>
      <c r="AF187" s="3705" t="s">
        <v>142</v>
      </c>
      <c r="AG187" s="3706">
        <v>45597</v>
      </c>
      <c r="AH187" s="3706"/>
      <c r="AI187" s="3706"/>
      <c r="AJ187" s="3713"/>
      <c r="AK187" s="3707"/>
      <c r="AL187" s="3909" t="s">
        <v>2175</v>
      </c>
      <c r="AM187" s="3715" t="s">
        <v>2176</v>
      </c>
      <c r="AN187" s="3706">
        <v>46082</v>
      </c>
      <c r="AO187" s="3706"/>
      <c r="AP187" s="3706"/>
      <c r="AQ187" s="3695"/>
      <c r="AR187" s="3708"/>
      <c r="AS187" s="3709"/>
      <c r="AT187" s="3692"/>
      <c r="AU187" s="3709"/>
      <c r="AV187" s="3709"/>
      <c r="AW187" s="3709"/>
      <c r="AX187" s="3692"/>
      <c r="AY187" s="3710"/>
      <c r="AZ187" s="3709"/>
      <c r="BA187" s="3692"/>
      <c r="BB187" s="3709"/>
      <c r="BC187" s="3709"/>
      <c r="BD187" s="3709"/>
      <c r="BE187" s="3692"/>
      <c r="BF187" s="3692"/>
      <c r="BG187" s="4089" t="s">
        <v>2177</v>
      </c>
      <c r="BH187" s="3706">
        <v>46539</v>
      </c>
      <c r="BI187" s="3711"/>
      <c r="BJ187" s="4089">
        <v>46753</v>
      </c>
      <c r="BK187" s="3706">
        <v>46753</v>
      </c>
      <c r="BL187" s="3711"/>
      <c r="BM187" s="4089">
        <v>47058</v>
      </c>
      <c r="BN187" s="3706">
        <v>47058</v>
      </c>
      <c r="BO187" s="3711"/>
      <c r="BP187" s="4182" t="s">
        <v>1988</v>
      </c>
      <c r="BQ187" s="3688"/>
      <c r="BR187" s="3688"/>
      <c r="BS187" s="3716">
        <v>45806</v>
      </c>
      <c r="BT187" s="3716">
        <v>45904</v>
      </c>
      <c r="BU187" s="3716">
        <v>45806</v>
      </c>
      <c r="BV187" s="3716">
        <v>45904</v>
      </c>
      <c r="BW187" s="3716">
        <v>45904</v>
      </c>
      <c r="BX187" s="3716" t="s">
        <v>104</v>
      </c>
      <c r="BY187" s="1409"/>
      <c r="BZ187" s="540" t="s">
        <v>105</v>
      </c>
      <c r="CA187" s="12"/>
      <c r="CB187" s="12"/>
      <c r="CC187" s="12"/>
      <c r="CD187" s="18"/>
    </row>
    <row r="188" spans="1:82" ht="45" customHeight="1" x14ac:dyDescent="0.2">
      <c r="A188" s="2121" t="s">
        <v>2179</v>
      </c>
      <c r="B188" s="3308"/>
      <c r="C188" s="2120" t="s">
        <v>2180</v>
      </c>
      <c r="D188" s="2122" t="s">
        <v>2181</v>
      </c>
      <c r="E188" s="3134">
        <v>2125</v>
      </c>
      <c r="F188" s="2124" t="s">
        <v>91</v>
      </c>
      <c r="G188" s="2124" t="s">
        <v>2182</v>
      </c>
      <c r="H188" s="2125" t="s">
        <v>89</v>
      </c>
      <c r="I188" s="2126" t="s">
        <v>89</v>
      </c>
      <c r="J188" s="2127">
        <v>45371</v>
      </c>
      <c r="K188" s="2127">
        <v>43033</v>
      </c>
      <c r="L188" s="2127" t="s">
        <v>90</v>
      </c>
      <c r="M188" s="2128" t="s">
        <v>169</v>
      </c>
      <c r="N188" s="2127"/>
      <c r="O188" s="2127" t="s">
        <v>2183</v>
      </c>
      <c r="P188" s="2129">
        <v>44489</v>
      </c>
      <c r="Q188" s="2130">
        <v>44651</v>
      </c>
      <c r="R188" s="2131">
        <v>45359</v>
      </c>
      <c r="S188" s="2131"/>
      <c r="T188" s="2131"/>
      <c r="U188" s="3796"/>
      <c r="V188" s="2133"/>
      <c r="W188" s="2134" t="b">
        <f t="shared" si="8"/>
        <v>0</v>
      </c>
      <c r="X188" s="2135" t="s">
        <v>111</v>
      </c>
      <c r="Y188" s="2120" t="s">
        <v>94</v>
      </c>
      <c r="Z188" s="2120"/>
      <c r="AA188" s="5824" t="s">
        <v>2184</v>
      </c>
      <c r="AB188" s="5825" t="s">
        <v>2185</v>
      </c>
      <c r="AC188" s="2922"/>
      <c r="AD188" s="2137">
        <v>45689</v>
      </c>
      <c r="AE188" s="2485" t="s">
        <v>2186</v>
      </c>
      <c r="AF188" s="2139" t="s">
        <v>2187</v>
      </c>
      <c r="AG188" s="2140">
        <v>43282</v>
      </c>
      <c r="AH188" s="2140">
        <v>43665</v>
      </c>
      <c r="AI188" s="2140">
        <v>43738</v>
      </c>
      <c r="AJ188" s="3010" t="s">
        <v>2188</v>
      </c>
      <c r="AK188" s="2142" t="s">
        <v>2189</v>
      </c>
      <c r="AL188" s="4148">
        <v>44166</v>
      </c>
      <c r="AM188" s="2310" t="s">
        <v>2190</v>
      </c>
      <c r="AN188" s="2140">
        <v>44166</v>
      </c>
      <c r="AO188" s="2140">
        <v>44166</v>
      </c>
      <c r="AP188" s="2140">
        <v>44204</v>
      </c>
      <c r="AQ188" s="2141" t="s">
        <v>2191</v>
      </c>
      <c r="AR188" s="2144"/>
      <c r="AS188" s="2145"/>
      <c r="AT188" s="2125"/>
      <c r="AU188" s="2145"/>
      <c r="AV188" s="2145"/>
      <c r="AW188" s="2145"/>
      <c r="AX188" s="2125"/>
      <c r="AY188" s="2146"/>
      <c r="AZ188" s="2145"/>
      <c r="BA188" s="2125"/>
      <c r="BB188" s="2145"/>
      <c r="BC188" s="2145"/>
      <c r="BD188" s="2145"/>
      <c r="BE188" s="2125"/>
      <c r="BF188" s="2125"/>
      <c r="BG188" s="4161" t="s">
        <v>2192</v>
      </c>
      <c r="BH188" s="2140">
        <v>44470</v>
      </c>
      <c r="BI188" s="2148">
        <v>44498</v>
      </c>
      <c r="BJ188" s="4161">
        <v>44621</v>
      </c>
      <c r="BK188" s="2140">
        <v>44621</v>
      </c>
      <c r="BL188" s="2148">
        <v>44651</v>
      </c>
      <c r="BM188" s="4161">
        <v>44927</v>
      </c>
      <c r="BN188" s="2140">
        <v>44927</v>
      </c>
      <c r="BO188" s="2148">
        <v>45371</v>
      </c>
      <c r="BP188" s="4185" t="s">
        <v>2194</v>
      </c>
      <c r="BQ188" s="2120"/>
      <c r="BR188" s="2120"/>
      <c r="BS188" s="2149">
        <v>44582</v>
      </c>
      <c r="BT188" s="2149">
        <v>45806</v>
      </c>
      <c r="BU188" s="2149">
        <v>45806</v>
      </c>
      <c r="BV188" s="2804">
        <v>45414</v>
      </c>
      <c r="BW188" s="2149">
        <v>45806</v>
      </c>
      <c r="BX188" s="2149" t="s">
        <v>2195</v>
      </c>
      <c r="BY188" s="2177"/>
      <c r="BZ188" s="2151" t="s">
        <v>2196</v>
      </c>
      <c r="CA188" s="12"/>
      <c r="CB188" s="12"/>
      <c r="CC188" s="12"/>
      <c r="CD188" s="18"/>
    </row>
    <row r="189" spans="1:82" ht="45" customHeight="1" x14ac:dyDescent="0.2">
      <c r="A189" s="3686" t="s">
        <v>2197</v>
      </c>
      <c r="B189" s="3687"/>
      <c r="C189" s="3688" t="s">
        <v>2198</v>
      </c>
      <c r="D189" s="3688" t="s">
        <v>2199</v>
      </c>
      <c r="E189" s="4007">
        <v>2259</v>
      </c>
      <c r="F189" s="3691" t="s">
        <v>423</v>
      </c>
      <c r="G189" s="3691" t="s">
        <v>281</v>
      </c>
      <c r="H189" s="3692" t="s">
        <v>89</v>
      </c>
      <c r="I189" s="3693" t="s">
        <v>89</v>
      </c>
      <c r="J189" s="3696">
        <v>42937</v>
      </c>
      <c r="K189" s="3694"/>
      <c r="L189" s="3694" t="s">
        <v>90</v>
      </c>
      <c r="M189" s="3866" t="s">
        <v>1120</v>
      </c>
      <c r="N189" s="3694"/>
      <c r="O189" s="3694"/>
      <c r="P189" s="3696"/>
      <c r="Q189" s="3697"/>
      <c r="R189" s="3698"/>
      <c r="S189" s="3698"/>
      <c r="T189" s="3698"/>
      <c r="U189" s="3794"/>
      <c r="V189" s="3699"/>
      <c r="W189" s="3700" t="str">
        <f t="shared" si="8"/>
        <v>Yes</v>
      </c>
      <c r="X189" s="4934" t="s">
        <v>93</v>
      </c>
      <c r="Y189" s="4935" t="s">
        <v>94</v>
      </c>
      <c r="Z189" s="3688"/>
      <c r="AA189" s="5791" t="s">
        <v>2200</v>
      </c>
      <c r="AB189" s="5776" t="s">
        <v>2201</v>
      </c>
      <c r="AC189" s="3719"/>
      <c r="AD189" s="3706">
        <v>45689</v>
      </c>
      <c r="AE189" s="4145" t="s">
        <v>788</v>
      </c>
      <c r="AF189" s="3705" t="s">
        <v>142</v>
      </c>
      <c r="AG189" s="3706">
        <v>44470</v>
      </c>
      <c r="AH189" s="3706">
        <v>44578</v>
      </c>
      <c r="AI189" s="3706">
        <v>44634</v>
      </c>
      <c r="AJ189" s="3713" t="s">
        <v>2202</v>
      </c>
      <c r="AK189" s="3707"/>
      <c r="AL189" s="4154" t="s">
        <v>1279</v>
      </c>
      <c r="AM189" s="3715" t="s">
        <v>2203</v>
      </c>
      <c r="AN189" s="3706">
        <v>46296</v>
      </c>
      <c r="AO189" s="3706"/>
      <c r="AP189" s="3706"/>
      <c r="AQ189" s="3695"/>
      <c r="AR189" s="3708"/>
      <c r="AS189" s="3709"/>
      <c r="AT189" s="3692"/>
      <c r="AU189" s="3730"/>
      <c r="AV189" s="3709"/>
      <c r="AW189" s="3709"/>
      <c r="AX189" s="3692"/>
      <c r="AY189" s="3710"/>
      <c r="AZ189" s="3709"/>
      <c r="BA189" s="3731"/>
      <c r="BB189" s="3730"/>
      <c r="BC189" s="3709"/>
      <c r="BD189" s="3709"/>
      <c r="BE189" s="3692"/>
      <c r="BF189" s="3692"/>
      <c r="BG189" s="4088" t="s">
        <v>2204</v>
      </c>
      <c r="BH189" s="3728">
        <v>46478</v>
      </c>
      <c r="BI189" s="3706"/>
      <c r="BJ189" s="4089">
        <v>46600</v>
      </c>
      <c r="BK189" s="3706">
        <v>46600</v>
      </c>
      <c r="BL189" s="3711"/>
      <c r="BM189" s="4089">
        <v>46784</v>
      </c>
      <c r="BN189" s="3704">
        <v>46784</v>
      </c>
      <c r="BO189" s="3711"/>
      <c r="BP189" s="4196" t="s">
        <v>2206</v>
      </c>
      <c r="BQ189" s="4502"/>
      <c r="BR189" s="3741"/>
      <c r="BS189" s="3716">
        <v>45905</v>
      </c>
      <c r="BT189" s="3716">
        <v>45806</v>
      </c>
      <c r="BU189" s="3716">
        <v>45415</v>
      </c>
      <c r="BV189" s="3716">
        <v>45806</v>
      </c>
      <c r="BW189" s="3716">
        <v>45806</v>
      </c>
      <c r="BX189" s="3716" t="s">
        <v>104</v>
      </c>
      <c r="BY189" s="1409"/>
      <c r="BZ189" s="540" t="s">
        <v>105</v>
      </c>
      <c r="CA189" s="12"/>
      <c r="CB189" s="12"/>
      <c r="CC189" s="12"/>
      <c r="CD189" s="18"/>
    </row>
    <row r="190" spans="1:82" ht="45" customHeight="1" x14ac:dyDescent="0.2">
      <c r="A190" s="2150" t="s">
        <v>2207</v>
      </c>
      <c r="B190" s="3306"/>
      <c r="C190" s="2151" t="s">
        <v>2208</v>
      </c>
      <c r="D190" s="2152" t="s">
        <v>2209</v>
      </c>
      <c r="E190" s="3228">
        <v>2137</v>
      </c>
      <c r="F190" s="2155">
        <v>2016</v>
      </c>
      <c r="G190" s="2155">
        <v>2041</v>
      </c>
      <c r="H190" s="2154" t="s">
        <v>89</v>
      </c>
      <c r="I190" s="2181" t="s">
        <v>194</v>
      </c>
      <c r="J190" s="2157">
        <v>42425</v>
      </c>
      <c r="K190" s="2157"/>
      <c r="L190" s="2157" t="s">
        <v>90</v>
      </c>
      <c r="M190" s="2182" t="s">
        <v>2210</v>
      </c>
      <c r="N190" s="2157"/>
      <c r="O190" s="2157"/>
      <c r="P190" s="2156">
        <v>44866</v>
      </c>
      <c r="Q190" s="2989">
        <v>45196</v>
      </c>
      <c r="R190" s="2159"/>
      <c r="S190" s="2159"/>
      <c r="T190" s="2159"/>
      <c r="U190" s="3799"/>
      <c r="V190" s="2161"/>
      <c r="W190" s="2162" t="str">
        <f t="shared" si="8"/>
        <v>Yes</v>
      </c>
      <c r="X190" s="2812" t="s">
        <v>93</v>
      </c>
      <c r="Y190" s="2639" t="s">
        <v>94</v>
      </c>
      <c r="Z190" s="2151"/>
      <c r="AA190" s="5775" t="s">
        <v>2211</v>
      </c>
      <c r="AB190" s="5775" t="s">
        <v>2212</v>
      </c>
      <c r="AC190" s="2929"/>
      <c r="AD190" s="2165">
        <v>45170</v>
      </c>
      <c r="AE190" s="3535" t="s">
        <v>2213</v>
      </c>
      <c r="AF190" s="2167" t="s">
        <v>364</v>
      </c>
      <c r="AG190" s="2168">
        <v>43405</v>
      </c>
      <c r="AH190" s="2168">
        <v>43409</v>
      </c>
      <c r="AI190" s="2168">
        <v>43451</v>
      </c>
      <c r="AJ190" s="3011" t="s">
        <v>2214</v>
      </c>
      <c r="AK190" s="2169" t="s">
        <v>2215</v>
      </c>
      <c r="AL190" s="7160" t="s">
        <v>2216</v>
      </c>
      <c r="AM190" s="7118" t="s">
        <v>367</v>
      </c>
      <c r="AN190" s="2168">
        <v>43770</v>
      </c>
      <c r="AO190" s="2168">
        <v>43773</v>
      </c>
      <c r="AP190" s="2168">
        <v>43815</v>
      </c>
      <c r="AQ190" s="2155" t="s">
        <v>2214</v>
      </c>
      <c r="AR190" s="2170"/>
      <c r="AS190" s="2171" t="s">
        <v>2217</v>
      </c>
      <c r="AT190" s="2154" t="s">
        <v>369</v>
      </c>
      <c r="AU190" s="2171">
        <v>44256</v>
      </c>
      <c r="AV190" s="2171">
        <v>44256</v>
      </c>
      <c r="AW190" s="2171">
        <v>44305</v>
      </c>
      <c r="AX190" s="2154" t="s">
        <v>2218</v>
      </c>
      <c r="AY190" s="2172"/>
      <c r="AZ190" s="2171"/>
      <c r="BA190" s="2154"/>
      <c r="BB190" s="2171"/>
      <c r="BC190" s="2171"/>
      <c r="BD190" s="2171"/>
      <c r="BE190" s="2154"/>
      <c r="BF190" s="2154"/>
      <c r="BG190" s="4159" t="s">
        <v>2219</v>
      </c>
      <c r="BH190" s="2168">
        <v>44866</v>
      </c>
      <c r="BI190" s="2184">
        <v>44866</v>
      </c>
      <c r="BJ190" s="4159">
        <v>45170</v>
      </c>
      <c r="BK190" s="2168">
        <v>45170</v>
      </c>
      <c r="BL190" s="2184">
        <v>45195</v>
      </c>
      <c r="BM190" s="4159">
        <v>45627</v>
      </c>
      <c r="BN190" s="2168">
        <v>45627</v>
      </c>
      <c r="BO190" s="2184"/>
      <c r="BP190" s="4188" t="s">
        <v>2220</v>
      </c>
      <c r="BQ190" s="2186" t="s">
        <v>2221</v>
      </c>
      <c r="BR190" s="2709"/>
      <c r="BS190" s="2177">
        <v>45950</v>
      </c>
      <c r="BT190" s="2177">
        <v>45902</v>
      </c>
      <c r="BU190" s="2177"/>
      <c r="BV190" s="2177">
        <v>45125</v>
      </c>
      <c r="BW190" s="2177">
        <v>46028</v>
      </c>
      <c r="BX190" s="2185" t="s">
        <v>2222</v>
      </c>
      <c r="BY190" s="2177"/>
      <c r="BZ190" s="2186" t="s">
        <v>2223</v>
      </c>
      <c r="CA190" s="12"/>
      <c r="CB190" s="12"/>
      <c r="CC190" s="12"/>
      <c r="CD190" s="18"/>
    </row>
    <row r="191" spans="1:82" ht="45" customHeight="1" x14ac:dyDescent="0.2">
      <c r="A191" s="2868"/>
      <c r="B191" s="7007" t="s">
        <v>2224</v>
      </c>
      <c r="C191" s="7008" t="s">
        <v>2225</v>
      </c>
      <c r="D191" s="2870" t="s">
        <v>2226</v>
      </c>
      <c r="E191" s="3486"/>
      <c r="F191" s="2883"/>
      <c r="G191" s="2883"/>
      <c r="H191" s="2881"/>
      <c r="I191" s="2883"/>
      <c r="J191" s="2874"/>
      <c r="K191" s="7022"/>
      <c r="L191" s="7001"/>
      <c r="M191" s="7002"/>
      <c r="N191" s="7001"/>
      <c r="O191" s="7001"/>
      <c r="P191" s="2882"/>
      <c r="Q191" s="6793"/>
      <c r="R191" s="2896"/>
      <c r="S191" s="6794"/>
      <c r="T191" s="6794"/>
      <c r="U191" s="3801"/>
      <c r="V191" s="6795"/>
      <c r="W191" s="6796" t="str">
        <f t="shared" si="8"/>
        <v>Yes</v>
      </c>
      <c r="X191" s="2878" t="s">
        <v>93</v>
      </c>
      <c r="Y191" s="2869" t="s">
        <v>94</v>
      </c>
      <c r="Z191" s="2869"/>
      <c r="AA191" s="6959" t="s">
        <v>2227</v>
      </c>
      <c r="AB191" s="6959" t="s">
        <v>2228</v>
      </c>
      <c r="AC191" s="6797"/>
      <c r="AD191" s="6899">
        <v>45901</v>
      </c>
      <c r="AE191" s="4204">
        <v>45901</v>
      </c>
      <c r="AF191" s="2881" t="s">
        <v>766</v>
      </c>
      <c r="AG191" s="2879">
        <v>45901</v>
      </c>
      <c r="AH191" s="2879">
        <v>45901</v>
      </c>
      <c r="AI191" s="2879"/>
      <c r="AJ191" s="7049"/>
      <c r="AK191" s="6798"/>
      <c r="AL191" s="7052"/>
      <c r="AM191" s="2881"/>
      <c r="AN191" s="2879"/>
      <c r="AO191" s="2879"/>
      <c r="AP191" s="2879"/>
      <c r="AQ191" s="2882"/>
      <c r="AR191" s="7135"/>
      <c r="AS191" s="7136"/>
      <c r="AT191" s="2874"/>
      <c r="AU191" s="2879"/>
      <c r="AV191" s="2885"/>
      <c r="AW191" s="2885"/>
      <c r="AX191" s="2874"/>
      <c r="AY191" s="6801"/>
      <c r="AZ191" s="2885"/>
      <c r="BA191" s="2874"/>
      <c r="BB191" s="2885"/>
      <c r="BC191" s="2885"/>
      <c r="BD191" s="2885"/>
      <c r="BE191" s="2874"/>
      <c r="BF191" s="2874"/>
      <c r="BG191" s="4163">
        <v>46204</v>
      </c>
      <c r="BH191" s="2879">
        <v>46204</v>
      </c>
      <c r="BI191" s="2887"/>
      <c r="BJ191" s="4163">
        <v>46327</v>
      </c>
      <c r="BK191" s="2879">
        <v>46327</v>
      </c>
      <c r="BL191" s="2887"/>
      <c r="BM191" s="4163">
        <v>46569</v>
      </c>
      <c r="BN191" s="2879">
        <v>46569</v>
      </c>
      <c r="BO191" s="2887"/>
      <c r="BP191" s="3258" t="s">
        <v>1059</v>
      </c>
      <c r="BQ191" s="2889"/>
      <c r="BR191" s="2889"/>
      <c r="BS191" s="2890">
        <v>46034</v>
      </c>
      <c r="BT191" s="2890"/>
      <c r="BU191" s="2890">
        <v>46034</v>
      </c>
      <c r="BV191" s="2890"/>
      <c r="BW191" s="2890">
        <v>46034</v>
      </c>
      <c r="BX191" s="2890" t="s">
        <v>178</v>
      </c>
      <c r="BY191" s="2682"/>
      <c r="BZ191" s="1178"/>
      <c r="CA191" s="1176"/>
      <c r="CB191" s="1176"/>
      <c r="CC191" s="1176"/>
      <c r="CD191" s="1175"/>
    </row>
    <row r="192" spans="1:82" ht="45" customHeight="1" x14ac:dyDescent="0.2">
      <c r="A192" s="2121" t="s">
        <v>2229</v>
      </c>
      <c r="B192" s="3329"/>
      <c r="C192" s="2120" t="s">
        <v>2225</v>
      </c>
      <c r="D192" s="2120" t="s">
        <v>421</v>
      </c>
      <c r="E192" s="3964">
        <v>2175</v>
      </c>
      <c r="F192" s="2141">
        <v>2022</v>
      </c>
      <c r="G192" s="2141">
        <v>2039</v>
      </c>
      <c r="H192" s="2124" t="s">
        <v>89</v>
      </c>
      <c r="I192" s="2141" t="s">
        <v>194</v>
      </c>
      <c r="J192" s="2129">
        <v>45372</v>
      </c>
      <c r="K192" s="2127">
        <v>41101</v>
      </c>
      <c r="L192" s="2679"/>
      <c r="M192" s="2680"/>
      <c r="N192" s="2679"/>
      <c r="O192" s="2127"/>
      <c r="P192" s="2129">
        <v>44417</v>
      </c>
      <c r="Q192" s="2130">
        <v>44606</v>
      </c>
      <c r="R192" s="2131">
        <v>45336</v>
      </c>
      <c r="S192" s="2131"/>
      <c r="T192" s="2131"/>
      <c r="U192" s="3796"/>
      <c r="V192" s="2133"/>
      <c r="W192" s="2134" t="str">
        <f t="shared" si="8"/>
        <v>Yes</v>
      </c>
      <c r="X192" s="2135" t="s">
        <v>93</v>
      </c>
      <c r="Y192" s="2120" t="s">
        <v>267</v>
      </c>
      <c r="Z192" s="2120"/>
      <c r="AA192" s="5785" t="s">
        <v>422</v>
      </c>
      <c r="AB192" s="5785"/>
      <c r="AC192" s="2923"/>
      <c r="AD192" s="3273" t="s">
        <v>423</v>
      </c>
      <c r="AE192" s="2485"/>
      <c r="AF192" s="2139"/>
      <c r="AG192" s="2140"/>
      <c r="AH192" s="2140"/>
      <c r="AI192" s="2140"/>
      <c r="AJ192" s="3010"/>
      <c r="AK192" s="2142"/>
      <c r="AL192" s="2140"/>
      <c r="AM192" s="2139"/>
      <c r="AN192" s="2140"/>
      <c r="AO192" s="2140"/>
      <c r="AP192" s="2140"/>
      <c r="AQ192" s="2141"/>
      <c r="AR192" s="3204"/>
      <c r="AS192" s="4021"/>
      <c r="AT192" s="2125"/>
      <c r="AU192" s="2475"/>
      <c r="AV192" s="2145"/>
      <c r="AW192" s="2145"/>
      <c r="AX192" s="2125"/>
      <c r="AY192" s="2476"/>
      <c r="AZ192" s="2475"/>
      <c r="BA192" s="2476"/>
      <c r="BB192" s="2475"/>
      <c r="BC192" s="2145"/>
      <c r="BD192" s="2145"/>
      <c r="BE192" s="2125"/>
      <c r="BF192" s="2125"/>
      <c r="BG192" s="4161"/>
      <c r="BH192" s="2140"/>
      <c r="BI192" s="2140">
        <v>44417</v>
      </c>
      <c r="BJ192" s="4161" t="s">
        <v>424</v>
      </c>
      <c r="BK192" s="2140">
        <v>44562</v>
      </c>
      <c r="BL192" s="2148">
        <v>44606</v>
      </c>
      <c r="BM192" s="4161"/>
      <c r="BN192" s="2137"/>
      <c r="BO192" s="2148">
        <v>45372</v>
      </c>
      <c r="BP192" s="4185"/>
      <c r="BQ192" s="2120"/>
      <c r="BR192" s="2678" t="s">
        <v>426</v>
      </c>
      <c r="BS192" s="2149"/>
      <c r="BT192" s="2149"/>
      <c r="BU192" s="2149"/>
      <c r="BV192" s="2804">
        <v>44440</v>
      </c>
      <c r="BW192" s="3849">
        <v>45279</v>
      </c>
      <c r="BX192" s="2149" t="s">
        <v>427</v>
      </c>
      <c r="BY192" s="2682"/>
      <c r="BZ192" s="2678" t="s">
        <v>428</v>
      </c>
      <c r="CA192" s="12"/>
      <c r="CB192" s="12"/>
      <c r="CC192" s="12"/>
      <c r="CD192" s="18"/>
    </row>
    <row r="193" spans="1:82" ht="45" customHeight="1" x14ac:dyDescent="0.2">
      <c r="A193" s="6504" t="s">
        <v>2230</v>
      </c>
      <c r="B193" s="6505"/>
      <c r="C193" s="2265" t="s">
        <v>2231</v>
      </c>
      <c r="D193" s="6506" t="s">
        <v>2232</v>
      </c>
      <c r="E193" s="6507">
        <v>2323</v>
      </c>
      <c r="F193" s="6556" t="s">
        <v>297</v>
      </c>
      <c r="G193" s="6556" t="s">
        <v>949</v>
      </c>
      <c r="H193" s="6508" t="s">
        <v>89</v>
      </c>
      <c r="I193" s="6509" t="s">
        <v>89</v>
      </c>
      <c r="J193" s="6459">
        <v>44082</v>
      </c>
      <c r="K193" s="6459"/>
      <c r="L193" s="6459"/>
      <c r="M193" s="6540"/>
      <c r="N193" s="6459"/>
      <c r="O193" s="6459"/>
      <c r="P193" s="6458"/>
      <c r="Q193" s="6512"/>
      <c r="R193" s="6513"/>
      <c r="S193" s="6513"/>
      <c r="T193" s="6513"/>
      <c r="U193" s="6514"/>
      <c r="V193" s="6515"/>
      <c r="W193" s="6516" t="str">
        <f t="shared" si="8"/>
        <v>Yes</v>
      </c>
      <c r="X193" s="6517" t="s">
        <v>93</v>
      </c>
      <c r="Y193" s="2265" t="s">
        <v>94</v>
      </c>
      <c r="Z193" s="2265"/>
      <c r="AA193" s="6470" t="s">
        <v>2233</v>
      </c>
      <c r="AB193" s="6470" t="s">
        <v>2234</v>
      </c>
      <c r="AC193" s="6541"/>
      <c r="AD193" s="6519">
        <v>45717</v>
      </c>
      <c r="AE193" s="6542" t="s">
        <v>316</v>
      </c>
      <c r="AF193" s="6543" t="s">
        <v>2235</v>
      </c>
      <c r="AG193" s="6532">
        <v>45017</v>
      </c>
      <c r="AH193" s="6532">
        <v>45163</v>
      </c>
      <c r="AI193" s="6519">
        <v>45219</v>
      </c>
      <c r="AJ193" s="7098" t="s">
        <v>2236</v>
      </c>
      <c r="AK193" s="6570"/>
      <c r="AL193" s="7099" t="s">
        <v>2237</v>
      </c>
      <c r="AM193" s="6543" t="s">
        <v>2238</v>
      </c>
      <c r="AN193" s="6532">
        <v>45778</v>
      </c>
      <c r="AO193" s="6532">
        <v>45807</v>
      </c>
      <c r="AP193" s="6532">
        <v>45855</v>
      </c>
      <c r="AQ193" s="6476" t="s">
        <v>2233</v>
      </c>
      <c r="AR193" s="6544"/>
      <c r="AS193" s="6529"/>
      <c r="AT193" s="6543"/>
      <c r="AU193" s="6532"/>
      <c r="AV193" s="6532"/>
      <c r="AW193" s="6532"/>
      <c r="AX193" s="2769"/>
      <c r="AY193" s="6528"/>
      <c r="AZ193" s="6569"/>
      <c r="BA193" s="6570"/>
      <c r="BB193" s="6569"/>
      <c r="BC193" s="6569"/>
      <c r="BD193" s="6569"/>
      <c r="BE193" s="6570"/>
      <c r="BF193" s="6570"/>
      <c r="BG193" s="6531" t="s">
        <v>1641</v>
      </c>
      <c r="BH193" s="6532">
        <v>46113</v>
      </c>
      <c r="BI193" s="6533"/>
      <c r="BJ193" s="6531">
        <v>46174</v>
      </c>
      <c r="BK193" s="6532">
        <v>46174</v>
      </c>
      <c r="BL193" s="6533"/>
      <c r="BM193" s="6531">
        <v>46447</v>
      </c>
      <c r="BN193" s="6532">
        <v>46447</v>
      </c>
      <c r="BO193" s="6533"/>
      <c r="BP193" s="6494" t="s">
        <v>355</v>
      </c>
      <c r="BQ193" s="2265"/>
      <c r="BR193" s="2265"/>
      <c r="BS193" s="6535">
        <v>46034</v>
      </c>
      <c r="BT193" s="6535">
        <v>45806</v>
      </c>
      <c r="BU193" s="6535">
        <v>46034</v>
      </c>
      <c r="BV193" s="6535">
        <v>45806</v>
      </c>
      <c r="BW193" s="6535">
        <v>45806</v>
      </c>
      <c r="BX193" s="6535" t="s">
        <v>178</v>
      </c>
      <c r="BY193" s="1409"/>
      <c r="BZ193" s="540"/>
      <c r="CA193" s="12"/>
      <c r="CB193" s="12"/>
      <c r="CC193" s="12"/>
      <c r="CD193" s="18"/>
    </row>
    <row r="194" spans="1:82" ht="45" customHeight="1" x14ac:dyDescent="0.2">
      <c r="A194" s="2150" t="s">
        <v>2240</v>
      </c>
      <c r="B194" s="3312"/>
      <c r="C194" s="6849" t="s">
        <v>2241</v>
      </c>
      <c r="D194" s="2152" t="s">
        <v>2242</v>
      </c>
      <c r="E194" s="7116">
        <v>1949</v>
      </c>
      <c r="F194" s="2155">
        <v>2026</v>
      </c>
      <c r="G194" s="2155">
        <v>2041</v>
      </c>
      <c r="H194" s="2154" t="s">
        <v>89</v>
      </c>
      <c r="I194" s="2190" t="s">
        <v>89</v>
      </c>
      <c r="J194" s="2157" t="s">
        <v>121</v>
      </c>
      <c r="K194" s="2157" t="s">
        <v>2243</v>
      </c>
      <c r="L194" s="2157" t="s">
        <v>90</v>
      </c>
      <c r="M194" s="2182" t="s">
        <v>1120</v>
      </c>
      <c r="N194" s="2157"/>
      <c r="O194" s="2157"/>
      <c r="P194" s="2156">
        <v>45838</v>
      </c>
      <c r="Q194" s="2158">
        <v>46009</v>
      </c>
      <c r="R194" s="2159"/>
      <c r="S194" s="2159"/>
      <c r="T194" s="2159"/>
      <c r="U194" s="3799"/>
      <c r="V194" s="2161"/>
      <c r="W194" s="2162" t="str">
        <f t="shared" si="8"/>
        <v>Yes</v>
      </c>
      <c r="X194" s="2163" t="s">
        <v>93</v>
      </c>
      <c r="Y194" s="2151" t="s">
        <v>94</v>
      </c>
      <c r="Z194" s="2151"/>
      <c r="AA194" s="5775" t="s">
        <v>2244</v>
      </c>
      <c r="AB194" s="5775" t="s">
        <v>2245</v>
      </c>
      <c r="AC194" s="2924"/>
      <c r="AD194" s="2184">
        <v>45627</v>
      </c>
      <c r="AE194" s="2171" t="s">
        <v>2246</v>
      </c>
      <c r="AF194" s="2167" t="s">
        <v>2247</v>
      </c>
      <c r="AG194" s="2168">
        <v>42736</v>
      </c>
      <c r="AH194" s="2168">
        <v>42751</v>
      </c>
      <c r="AI194" s="2168">
        <v>42885</v>
      </c>
      <c r="AJ194" s="4655" t="s">
        <v>2248</v>
      </c>
      <c r="AK194" s="2170" t="s">
        <v>2249</v>
      </c>
      <c r="AL194" s="7183" t="s">
        <v>2250</v>
      </c>
      <c r="AM194" s="7161" t="s">
        <v>2251</v>
      </c>
      <c r="AN194" s="2171">
        <v>43160</v>
      </c>
      <c r="AO194" s="2171">
        <v>43175</v>
      </c>
      <c r="AP194" s="2171">
        <v>43276</v>
      </c>
      <c r="AQ194" s="2154" t="s">
        <v>2252</v>
      </c>
      <c r="AR194" s="2172" t="s">
        <v>2253</v>
      </c>
      <c r="AS194" s="2154" t="s">
        <v>2254</v>
      </c>
      <c r="AT194" s="2154" t="s">
        <v>2255</v>
      </c>
      <c r="AU194" s="2171">
        <v>45108</v>
      </c>
      <c r="AV194" s="2171">
        <v>45170</v>
      </c>
      <c r="AW194" s="2171">
        <v>45230</v>
      </c>
      <c r="AX194" s="2154" t="s">
        <v>2256</v>
      </c>
      <c r="AY194" s="2172"/>
      <c r="AZ194" s="2171" t="s">
        <v>366</v>
      </c>
      <c r="BA194" s="2154" t="s">
        <v>2257</v>
      </c>
      <c r="BB194" s="2171">
        <v>45444</v>
      </c>
      <c r="BC194" s="2171"/>
      <c r="BD194" s="2171">
        <v>45536</v>
      </c>
      <c r="BE194" s="2154"/>
      <c r="BF194" s="2154"/>
      <c r="BG194" s="4159">
        <v>45809</v>
      </c>
      <c r="BH194" s="2168">
        <v>45809</v>
      </c>
      <c r="BI194" s="2184">
        <v>45838</v>
      </c>
      <c r="BJ194" s="4159">
        <v>45962</v>
      </c>
      <c r="BK194" s="2168">
        <v>45962</v>
      </c>
      <c r="BL194" s="2184">
        <v>45992</v>
      </c>
      <c r="BM194" s="4159">
        <v>46357</v>
      </c>
      <c r="BN194" s="2168">
        <v>46357</v>
      </c>
      <c r="BO194" s="2184"/>
      <c r="BP194" s="2990" t="s">
        <v>2258</v>
      </c>
      <c r="BQ194" s="2301"/>
      <c r="BR194" s="2151"/>
      <c r="BS194" s="2177">
        <v>45960</v>
      </c>
      <c r="BT194" s="2177">
        <v>45678</v>
      </c>
      <c r="BU194" s="2177">
        <v>45806</v>
      </c>
      <c r="BV194" s="2177">
        <v>45678</v>
      </c>
      <c r="BW194" s="2177">
        <v>44932</v>
      </c>
      <c r="BX194" s="2177" t="s">
        <v>674</v>
      </c>
      <c r="BY194" s="1409"/>
      <c r="BZ194" s="540" t="s">
        <v>579</v>
      </c>
      <c r="CA194" s="12"/>
      <c r="CB194" s="12"/>
      <c r="CC194" s="12"/>
      <c r="CD194" s="18"/>
    </row>
    <row r="195" spans="1:82" ht="45" customHeight="1" x14ac:dyDescent="0.2">
      <c r="A195" s="3686" t="s">
        <v>2259</v>
      </c>
      <c r="B195" s="3687"/>
      <c r="C195" s="3688" t="s">
        <v>2260</v>
      </c>
      <c r="D195" s="3689" t="s">
        <v>2261</v>
      </c>
      <c r="E195" s="3717" t="s">
        <v>193</v>
      </c>
      <c r="F195" s="3695"/>
      <c r="G195" s="3695"/>
      <c r="H195" s="3705" t="s">
        <v>89</v>
      </c>
      <c r="I195" s="3693" t="s">
        <v>89</v>
      </c>
      <c r="J195" s="3694">
        <v>43383</v>
      </c>
      <c r="K195" s="3694"/>
      <c r="L195" s="3943"/>
      <c r="M195" s="5056"/>
      <c r="N195" s="3943"/>
      <c r="O195" s="3943"/>
      <c r="P195" s="3696"/>
      <c r="Q195" s="3732"/>
      <c r="R195" s="3698"/>
      <c r="S195" s="3733"/>
      <c r="T195" s="3733"/>
      <c r="U195" s="3794"/>
      <c r="V195" s="3734"/>
      <c r="W195" s="4092"/>
      <c r="X195" s="3701"/>
      <c r="Y195" s="3688"/>
      <c r="Z195" s="3688"/>
      <c r="AA195" s="4096" t="s">
        <v>2262</v>
      </c>
      <c r="AB195" s="4307" t="s">
        <v>2263</v>
      </c>
      <c r="AC195" s="3729"/>
      <c r="AD195" s="3704">
        <v>45901</v>
      </c>
      <c r="AE195" s="4145"/>
      <c r="AF195" s="3705"/>
      <c r="AG195" s="3706"/>
      <c r="AH195" s="3706"/>
      <c r="AI195" s="3706"/>
      <c r="AJ195" s="3735"/>
      <c r="AK195" s="3696"/>
      <c r="AL195" s="4145"/>
      <c r="AM195" s="3705"/>
      <c r="AN195" s="3706"/>
      <c r="AO195" s="3706"/>
      <c r="AP195" s="3706"/>
      <c r="AQ195" s="3696"/>
      <c r="AR195" s="4398"/>
      <c r="AS195" s="4111"/>
      <c r="AT195" s="3694"/>
      <c r="AU195" s="3709"/>
      <c r="AV195" s="3709"/>
      <c r="AW195" s="3709"/>
      <c r="AX195" s="3694"/>
      <c r="AY195" s="4399"/>
      <c r="AZ195" s="3709"/>
      <c r="BA195" s="3694"/>
      <c r="BB195" s="3709"/>
      <c r="BC195" s="3709"/>
      <c r="BD195" s="3709"/>
      <c r="BE195" s="3694"/>
      <c r="BF195" s="3694"/>
      <c r="BG195" s="4089"/>
      <c r="BH195" s="3706"/>
      <c r="BI195" s="3711"/>
      <c r="BJ195" s="4089"/>
      <c r="BK195" s="3706"/>
      <c r="BL195" s="3711"/>
      <c r="BM195" s="4089"/>
      <c r="BN195" s="3706"/>
      <c r="BO195" s="3711"/>
      <c r="BP195" s="6453">
        <v>45931</v>
      </c>
      <c r="BQ195" s="3712"/>
      <c r="BR195" s="3712"/>
      <c r="BS195" s="3716">
        <v>46034</v>
      </c>
      <c r="BT195" s="3716">
        <v>46009</v>
      </c>
      <c r="BU195" s="3716"/>
      <c r="BV195" s="3716">
        <v>46009</v>
      </c>
      <c r="BW195" s="3716">
        <v>46009</v>
      </c>
      <c r="BX195" s="3716" t="s">
        <v>104</v>
      </c>
      <c r="BY195" s="1409"/>
      <c r="BZ195" s="1178"/>
      <c r="CA195" s="1176"/>
      <c r="CB195" s="1176"/>
      <c r="CC195" s="1176"/>
      <c r="CD195" s="1175"/>
    </row>
    <row r="196" spans="1:82" ht="45" customHeight="1" x14ac:dyDescent="0.2">
      <c r="A196" s="2868"/>
      <c r="B196" s="3185" t="s">
        <v>2264</v>
      </c>
      <c r="C196" s="2869" t="s">
        <v>2260</v>
      </c>
      <c r="D196" s="2869" t="s">
        <v>2265</v>
      </c>
      <c r="E196" s="7184" t="s">
        <v>226</v>
      </c>
      <c r="F196" s="2871"/>
      <c r="G196" s="2871"/>
      <c r="H196" s="2883" t="s">
        <v>89</v>
      </c>
      <c r="I196" s="2883" t="s">
        <v>89</v>
      </c>
      <c r="J196" s="2882">
        <v>43383</v>
      </c>
      <c r="K196" s="2874"/>
      <c r="L196" s="2874"/>
      <c r="M196" s="2875"/>
      <c r="N196" s="2874"/>
      <c r="O196" s="2874"/>
      <c r="P196" s="2882"/>
      <c r="Q196" s="2895"/>
      <c r="R196" s="2896"/>
      <c r="S196" s="2896"/>
      <c r="T196" s="2896"/>
      <c r="U196" s="3801">
        <v>45197</v>
      </c>
      <c r="V196" s="2897" t="s">
        <v>2266</v>
      </c>
      <c r="W196" s="2877" t="str">
        <f>IF(OR(X196="Yes", Y196="Web-page timetable", Z196="YES"), "Yes")</f>
        <v>Yes</v>
      </c>
      <c r="X196" s="2878" t="s">
        <v>93</v>
      </c>
      <c r="Y196" s="2869" t="s">
        <v>94</v>
      </c>
      <c r="Z196" s="2883"/>
      <c r="AA196" s="5865" t="s">
        <v>2262</v>
      </c>
      <c r="AB196" s="6989" t="s">
        <v>2263</v>
      </c>
      <c r="AC196" s="2932"/>
      <c r="AD196" s="2879">
        <v>45901</v>
      </c>
      <c r="AE196" s="4204" t="s">
        <v>2267</v>
      </c>
      <c r="AF196" s="2881" t="s">
        <v>142</v>
      </c>
      <c r="AG196" s="2879">
        <v>45200</v>
      </c>
      <c r="AH196" s="2879">
        <v>45236</v>
      </c>
      <c r="AI196" s="2879">
        <v>45298</v>
      </c>
      <c r="AJ196" s="7073" t="s">
        <v>2268</v>
      </c>
      <c r="AK196" s="2898" t="s">
        <v>2269</v>
      </c>
      <c r="AL196" s="2879"/>
      <c r="AM196" s="2881"/>
      <c r="AN196" s="2879"/>
      <c r="AO196" s="2879"/>
      <c r="AP196" s="2879"/>
      <c r="AQ196" s="7073"/>
      <c r="AR196" s="7089"/>
      <c r="AS196" s="7091"/>
      <c r="AT196" s="2872"/>
      <c r="AU196" s="6838"/>
      <c r="AV196" s="2885"/>
      <c r="AW196" s="2885"/>
      <c r="AX196" s="2872"/>
      <c r="AY196" s="7058"/>
      <c r="AZ196" s="6838"/>
      <c r="BA196" s="7058"/>
      <c r="BB196" s="6838"/>
      <c r="BC196" s="2885"/>
      <c r="BD196" s="2885"/>
      <c r="BE196" s="2872"/>
      <c r="BF196" s="2872"/>
      <c r="BG196" s="4163">
        <v>45658</v>
      </c>
      <c r="BH196" s="2879">
        <v>45658</v>
      </c>
      <c r="BI196" s="2879">
        <v>45658</v>
      </c>
      <c r="BJ196" s="4163">
        <v>45992</v>
      </c>
      <c r="BK196" s="2879">
        <v>45992</v>
      </c>
      <c r="BL196" s="2887"/>
      <c r="BM196" s="4163">
        <v>46569</v>
      </c>
      <c r="BN196" s="2888">
        <v>46569</v>
      </c>
      <c r="BO196" s="2887"/>
      <c r="BP196" s="7074">
        <v>45931</v>
      </c>
      <c r="BQ196" s="2889" t="s">
        <v>2270</v>
      </c>
      <c r="BR196" s="2869"/>
      <c r="BS196" s="2890">
        <v>46034</v>
      </c>
      <c r="BT196" s="2890">
        <v>46009</v>
      </c>
      <c r="BU196" s="2890">
        <v>46034</v>
      </c>
      <c r="BV196" s="2890">
        <v>46009</v>
      </c>
      <c r="BW196" s="6957">
        <v>46009</v>
      </c>
      <c r="BX196" s="2890" t="s">
        <v>742</v>
      </c>
      <c r="BY196" s="1409"/>
      <c r="BZ196" s="540"/>
      <c r="CA196" s="12"/>
      <c r="CB196" s="12"/>
      <c r="CC196" s="12"/>
      <c r="CD196" s="18"/>
    </row>
    <row r="197" spans="1:82" ht="45" customHeight="1" x14ac:dyDescent="0.2">
      <c r="A197" s="1688" t="s">
        <v>2271</v>
      </c>
      <c r="B197" s="3307"/>
      <c r="C197" s="2275" t="s">
        <v>2272</v>
      </c>
      <c r="D197" s="1376" t="s">
        <v>2273</v>
      </c>
      <c r="E197" s="7113">
        <v>2138</v>
      </c>
      <c r="F197" s="1666">
        <v>2020</v>
      </c>
      <c r="G197" s="1666">
        <v>2040</v>
      </c>
      <c r="H197" s="1666" t="s">
        <v>89</v>
      </c>
      <c r="I197" s="1691" t="s">
        <v>89</v>
      </c>
      <c r="J197" s="1668">
        <v>41988</v>
      </c>
      <c r="K197" s="1668"/>
      <c r="L197" s="1668" t="s">
        <v>93</v>
      </c>
      <c r="M197" s="4270" t="s">
        <v>2274</v>
      </c>
      <c r="N197" s="1668"/>
      <c r="O197" s="1668"/>
      <c r="P197" s="1667"/>
      <c r="Q197" s="1693"/>
      <c r="R197" s="1669"/>
      <c r="S197" s="1669"/>
      <c r="T197" s="1669"/>
      <c r="U197" s="3793"/>
      <c r="V197" s="1671"/>
      <c r="W197" s="1695" t="str">
        <f>IF(OR(X197="Yes", Y197="Web-page timetable", Z197="YES"), "Yes")</f>
        <v>Yes</v>
      </c>
      <c r="X197" s="1672" t="s">
        <v>93</v>
      </c>
      <c r="Y197" s="1376" t="s">
        <v>94</v>
      </c>
      <c r="Z197" s="1666"/>
      <c r="AA197" s="5827" t="s">
        <v>2275</v>
      </c>
      <c r="AB197" s="5828" t="s">
        <v>2276</v>
      </c>
      <c r="AC197" s="2314"/>
      <c r="AD197" s="1682">
        <v>44013</v>
      </c>
      <c r="AE197" s="4147">
        <v>44287</v>
      </c>
      <c r="AF197" s="1676" t="s">
        <v>2277</v>
      </c>
      <c r="AG197" s="1674">
        <v>44287</v>
      </c>
      <c r="AH197" s="1674"/>
      <c r="AI197" s="1674"/>
      <c r="AJ197" s="3006"/>
      <c r="AK197" s="1677"/>
      <c r="AL197" s="7181">
        <v>44805</v>
      </c>
      <c r="AM197" s="7149" t="s">
        <v>2278</v>
      </c>
      <c r="AN197" s="1674">
        <v>44805</v>
      </c>
      <c r="AO197" s="1674"/>
      <c r="AP197" s="1674"/>
      <c r="AQ197" s="1666"/>
      <c r="AR197" s="1697"/>
      <c r="AS197" s="1678"/>
      <c r="AT197" s="1680"/>
      <c r="AU197" s="1678"/>
      <c r="AV197" s="1679"/>
      <c r="AW197" s="1679"/>
      <c r="AX197" s="1680"/>
      <c r="AY197" s="1698"/>
      <c r="AZ197" s="1678"/>
      <c r="BA197" s="1721"/>
      <c r="BB197" s="1678"/>
      <c r="BC197" s="1679"/>
      <c r="BD197" s="1679"/>
      <c r="BE197" s="1680"/>
      <c r="BF197" s="1680"/>
      <c r="BG197" s="4158">
        <v>44958</v>
      </c>
      <c r="BH197" s="1674">
        <v>44958</v>
      </c>
      <c r="BI197" s="1674"/>
      <c r="BJ197" s="4158">
        <v>45170</v>
      </c>
      <c r="BK197" s="1674">
        <v>45170</v>
      </c>
      <c r="BL197" s="1683"/>
      <c r="BM197" s="4158">
        <v>45536</v>
      </c>
      <c r="BN197" s="1682">
        <v>45536</v>
      </c>
      <c r="BO197" s="1683"/>
      <c r="BP197" s="4686"/>
      <c r="BQ197" s="2270"/>
      <c r="BR197" s="2268"/>
      <c r="BS197" s="1684">
        <v>44480</v>
      </c>
      <c r="BT197" s="1684"/>
      <c r="BU197" s="1684"/>
      <c r="BV197" s="1684">
        <v>44672</v>
      </c>
      <c r="BW197" s="1684">
        <v>44482</v>
      </c>
      <c r="BX197" s="2319" t="s">
        <v>117</v>
      </c>
      <c r="BY197" s="1684"/>
      <c r="BZ197" s="1376" t="s">
        <v>105</v>
      </c>
      <c r="CA197" s="12"/>
      <c r="CB197" s="12"/>
      <c r="CC197" s="12"/>
      <c r="CD197" s="18" t="s">
        <v>93</v>
      </c>
    </row>
    <row r="198" spans="1:82" ht="45" customHeight="1" x14ac:dyDescent="0.2">
      <c r="A198" s="2121" t="s">
        <v>2280</v>
      </c>
      <c r="B198" s="3308"/>
      <c r="C198" s="2120" t="s">
        <v>2281</v>
      </c>
      <c r="D198" s="2120" t="s">
        <v>2282</v>
      </c>
      <c r="E198" s="3955">
        <v>2220</v>
      </c>
      <c r="F198" s="2124" t="s">
        <v>91</v>
      </c>
      <c r="G198" s="2124" t="s">
        <v>2182</v>
      </c>
      <c r="H198" s="2125" t="s">
        <v>89</v>
      </c>
      <c r="I198" s="2126" t="s">
        <v>89</v>
      </c>
      <c r="J198" s="2127">
        <v>45616</v>
      </c>
      <c r="K198" s="2127">
        <v>40737</v>
      </c>
      <c r="L198" s="2127"/>
      <c r="M198" s="2128"/>
      <c r="N198" s="2127"/>
      <c r="O198" s="2127"/>
      <c r="P198" s="2129">
        <v>44399</v>
      </c>
      <c r="Q198" s="2494">
        <v>44532</v>
      </c>
      <c r="R198" s="2131">
        <v>45569</v>
      </c>
      <c r="S198" s="2307"/>
      <c r="T198" s="2307"/>
      <c r="U198" s="3796"/>
      <c r="V198" s="2133"/>
      <c r="W198" s="2134" t="b">
        <f>IF(OR(X198="Yes", Y198="Web-page timetable", Z198="YES"), "Yes")</f>
        <v>0</v>
      </c>
      <c r="X198" s="2135" t="s">
        <v>237</v>
      </c>
      <c r="Y198" s="2120" t="s">
        <v>94</v>
      </c>
      <c r="Z198" s="3200"/>
      <c r="AA198" s="6017" t="s">
        <v>2283</v>
      </c>
      <c r="AB198" s="5829" t="s">
        <v>2284</v>
      </c>
      <c r="AC198" s="2923" t="s">
        <v>2285</v>
      </c>
      <c r="AD198" s="2137">
        <v>43647</v>
      </c>
      <c r="AE198" s="2485" t="s">
        <v>2286</v>
      </c>
      <c r="AF198" s="2139" t="s">
        <v>2287</v>
      </c>
      <c r="AG198" s="2140">
        <v>43009</v>
      </c>
      <c r="AH198" s="2140">
        <v>43009</v>
      </c>
      <c r="AI198" s="2140">
        <v>43101</v>
      </c>
      <c r="AJ198" s="3010" t="s">
        <v>2288</v>
      </c>
      <c r="AK198" s="2142" t="s">
        <v>2289</v>
      </c>
      <c r="AL198" s="4148" t="s">
        <v>2290</v>
      </c>
      <c r="AM198" s="2143" t="s">
        <v>2291</v>
      </c>
      <c r="AN198" s="2140">
        <v>43739</v>
      </c>
      <c r="AO198" s="2140">
        <v>43404</v>
      </c>
      <c r="AP198" s="2140">
        <v>43493</v>
      </c>
      <c r="AQ198" s="2141" t="s">
        <v>2292</v>
      </c>
      <c r="AR198" s="2144" t="s">
        <v>2293</v>
      </c>
      <c r="AS198" s="2145">
        <v>44148</v>
      </c>
      <c r="AT198" s="2125" t="s">
        <v>2294</v>
      </c>
      <c r="AU198" s="2145">
        <v>44228</v>
      </c>
      <c r="AV198" s="2145">
        <v>44148</v>
      </c>
      <c r="AW198" s="2145">
        <v>44228</v>
      </c>
      <c r="AX198" s="2125" t="s">
        <v>2295</v>
      </c>
      <c r="AY198" s="2146"/>
      <c r="AZ198" s="2145"/>
      <c r="BA198" s="2125"/>
      <c r="BB198" s="2145"/>
      <c r="BC198" s="2145"/>
      <c r="BD198" s="2145"/>
      <c r="BE198" s="2125"/>
      <c r="BF198" s="2125"/>
      <c r="BG198" s="4161" t="s">
        <v>2296</v>
      </c>
      <c r="BH198" s="2140">
        <v>44317</v>
      </c>
      <c r="BI198" s="2148">
        <v>44399</v>
      </c>
      <c r="BJ198" s="4161" t="s">
        <v>788</v>
      </c>
      <c r="BK198" s="2140">
        <v>44470</v>
      </c>
      <c r="BL198" s="2148">
        <v>44531</v>
      </c>
      <c r="BM198" s="4161" t="s">
        <v>315</v>
      </c>
      <c r="BN198" s="2140">
        <v>44652</v>
      </c>
      <c r="BO198" s="2148">
        <v>45616</v>
      </c>
      <c r="BP198" s="4185" t="s">
        <v>2298</v>
      </c>
      <c r="BQ198" s="2120" t="s">
        <v>2299</v>
      </c>
      <c r="BR198" s="2487"/>
      <c r="BS198" s="2149">
        <v>45958</v>
      </c>
      <c r="BT198" s="2149"/>
      <c r="BU198" s="2149">
        <v>44518</v>
      </c>
      <c r="BV198" s="2149">
        <v>45625</v>
      </c>
      <c r="BW198" s="2149">
        <v>45625</v>
      </c>
      <c r="BX198" s="2149" t="s">
        <v>2300</v>
      </c>
      <c r="BY198" s="2177"/>
      <c r="BZ198" s="2186" t="s">
        <v>2301</v>
      </c>
      <c r="CA198" s="12"/>
      <c r="CB198" s="12"/>
      <c r="CC198" s="12"/>
      <c r="CD198" s="18"/>
    </row>
    <row r="199" spans="1:82" ht="45" customHeight="1" x14ac:dyDescent="0.2">
      <c r="A199" s="3686" t="s">
        <v>2302</v>
      </c>
      <c r="B199" s="3687"/>
      <c r="C199" s="3688" t="s">
        <v>2303</v>
      </c>
      <c r="D199" s="3689" t="s">
        <v>2304</v>
      </c>
      <c r="E199" s="3690">
        <v>2308</v>
      </c>
      <c r="F199" s="4155"/>
      <c r="G199" s="4155"/>
      <c r="H199" s="3705" t="s">
        <v>89</v>
      </c>
      <c r="I199" s="3693" t="s">
        <v>89</v>
      </c>
      <c r="J199" s="3694">
        <v>44041</v>
      </c>
      <c r="K199" s="3694"/>
      <c r="L199" s="3943" t="s">
        <v>90</v>
      </c>
      <c r="M199" s="4091" t="s">
        <v>169</v>
      </c>
      <c r="N199" s="3943"/>
      <c r="O199" s="3943" t="s">
        <v>90</v>
      </c>
      <c r="P199" s="3696"/>
      <c r="Q199" s="3697"/>
      <c r="R199" s="3698"/>
      <c r="S199" s="3698"/>
      <c r="T199" s="3698"/>
      <c r="U199" s="3794"/>
      <c r="V199" s="3699"/>
      <c r="W199" s="3700" t="str">
        <f>IF(OR(X199="Yes", Y199="Web-page timetable", Z199="YES"), "Yes")</f>
        <v>Yes</v>
      </c>
      <c r="X199" s="3701" t="s">
        <v>93</v>
      </c>
      <c r="Y199" s="3688" t="s">
        <v>94</v>
      </c>
      <c r="Z199" s="3688"/>
      <c r="AA199" s="5782" t="s">
        <v>2305</v>
      </c>
      <c r="AB199" s="5776" t="s">
        <v>2306</v>
      </c>
      <c r="AC199" s="3703"/>
      <c r="AD199" s="3704">
        <v>45717</v>
      </c>
      <c r="AE199" s="4145" t="s">
        <v>2307</v>
      </c>
      <c r="AF199" s="3705" t="s">
        <v>219</v>
      </c>
      <c r="AG199" s="3706">
        <v>46082</v>
      </c>
      <c r="AH199" s="3706"/>
      <c r="AI199" s="3706"/>
      <c r="AJ199" s="3713"/>
      <c r="AK199" s="3707"/>
      <c r="AL199" s="3709"/>
      <c r="AM199" s="3705"/>
      <c r="AN199" s="3706"/>
      <c r="AO199" s="3706"/>
      <c r="AP199" s="3706"/>
      <c r="AQ199" s="3695"/>
      <c r="AR199" s="3707"/>
      <c r="AS199" s="3709"/>
      <c r="AT199" s="3692"/>
      <c r="AU199" s="3709"/>
      <c r="AV199" s="3709"/>
      <c r="AW199" s="3709"/>
      <c r="AX199" s="3692"/>
      <c r="AY199" s="3710"/>
      <c r="AZ199" s="3709"/>
      <c r="BA199" s="3692"/>
      <c r="BB199" s="3709"/>
      <c r="BC199" s="3709"/>
      <c r="BD199" s="3709"/>
      <c r="BE199" s="3692"/>
      <c r="BF199" s="3692"/>
      <c r="BG199" s="4089">
        <v>46419</v>
      </c>
      <c r="BH199" s="3706">
        <v>46419</v>
      </c>
      <c r="BI199" s="3711"/>
      <c r="BJ199" s="4089">
        <v>46722</v>
      </c>
      <c r="BK199" s="3706">
        <v>46722</v>
      </c>
      <c r="BL199" s="3711"/>
      <c r="BM199" s="4089">
        <v>46905</v>
      </c>
      <c r="BN199" s="3706">
        <v>46905</v>
      </c>
      <c r="BO199" s="3711"/>
      <c r="BP199" s="4182" t="s">
        <v>355</v>
      </c>
      <c r="BQ199" s="3712"/>
      <c r="BR199" s="3688"/>
      <c r="BS199" s="3716">
        <v>45320</v>
      </c>
      <c r="BT199" s="3716">
        <v>45806</v>
      </c>
      <c r="BU199" s="3716">
        <v>44522</v>
      </c>
      <c r="BV199" s="3716">
        <v>45806</v>
      </c>
      <c r="BW199" s="4133">
        <v>45806</v>
      </c>
      <c r="BX199" s="4133" t="s">
        <v>104</v>
      </c>
      <c r="BY199" s="1409"/>
      <c r="BZ199" s="540" t="s">
        <v>105</v>
      </c>
      <c r="CA199" s="12"/>
      <c r="CB199" s="12"/>
      <c r="CC199" s="12"/>
      <c r="CD199" s="18"/>
    </row>
    <row r="200" spans="1:82" ht="45" customHeight="1" x14ac:dyDescent="0.2">
      <c r="A200" s="3951" t="s">
        <v>2309</v>
      </c>
      <c r="B200" s="3687"/>
      <c r="C200" s="3688" t="s">
        <v>2310</v>
      </c>
      <c r="D200" s="3689" t="s">
        <v>192</v>
      </c>
      <c r="E200" s="3717" t="s">
        <v>193</v>
      </c>
      <c r="F200" s="3695"/>
      <c r="G200" s="3695"/>
      <c r="H200" s="3692" t="s">
        <v>89</v>
      </c>
      <c r="I200" s="3693" t="s">
        <v>194</v>
      </c>
      <c r="J200" s="3694">
        <v>45250</v>
      </c>
      <c r="K200" s="3694">
        <v>41263</v>
      </c>
      <c r="L200" s="2127"/>
      <c r="M200" s="2128"/>
      <c r="N200" s="2127"/>
      <c r="O200" s="1437"/>
      <c r="P200" s="3696"/>
      <c r="Q200" s="3697"/>
      <c r="R200" s="3698"/>
      <c r="S200" s="3698"/>
      <c r="T200" s="3698"/>
      <c r="U200" s="3794"/>
      <c r="V200" s="3699"/>
      <c r="W200" s="3700" t="s">
        <v>93</v>
      </c>
      <c r="X200" s="3701" t="s">
        <v>93</v>
      </c>
      <c r="Y200" s="3688" t="s">
        <v>94</v>
      </c>
      <c r="Z200" s="3695"/>
      <c r="AA200" s="5776" t="s">
        <v>195</v>
      </c>
      <c r="AB200" s="5776" t="s">
        <v>196</v>
      </c>
      <c r="AC200" s="3704">
        <v>45689</v>
      </c>
      <c r="AD200" s="3704">
        <v>45689</v>
      </c>
      <c r="AE200" s="4145" t="s">
        <v>197</v>
      </c>
      <c r="AF200" s="3705" t="s">
        <v>210</v>
      </c>
      <c r="AG200" s="3706">
        <v>46235</v>
      </c>
      <c r="AH200" s="3706"/>
      <c r="AI200" s="3706"/>
      <c r="AJ200" s="3713"/>
      <c r="AK200" s="3936"/>
      <c r="AL200" s="4151"/>
      <c r="AM200" s="3714"/>
      <c r="AN200" s="3706"/>
      <c r="AO200" s="3706"/>
      <c r="AP200" s="3706"/>
      <c r="AQ200" s="3695"/>
      <c r="AR200" s="3758"/>
      <c r="AS200" s="3709"/>
      <c r="AT200" s="3692"/>
      <c r="AU200" s="3709"/>
      <c r="AV200" s="3709"/>
      <c r="AW200" s="3709"/>
      <c r="AX200" s="3692"/>
      <c r="AY200" s="3760"/>
      <c r="AZ200" s="3709"/>
      <c r="BA200" s="3692"/>
      <c r="BB200" s="3709"/>
      <c r="BC200" s="3709"/>
      <c r="BD200" s="3709"/>
      <c r="BE200" s="3692"/>
      <c r="BF200" s="2471"/>
      <c r="BG200" s="4089">
        <v>46753</v>
      </c>
      <c r="BH200" s="3706">
        <v>46753</v>
      </c>
      <c r="BI200" s="3711"/>
      <c r="BJ200" s="4089">
        <v>46905</v>
      </c>
      <c r="BK200" s="3706">
        <v>46905</v>
      </c>
      <c r="BL200" s="3711"/>
      <c r="BM200" s="4089">
        <v>47209</v>
      </c>
      <c r="BN200" s="3706">
        <v>47209</v>
      </c>
      <c r="BO200" s="3711"/>
      <c r="BP200" s="4193" t="s">
        <v>201</v>
      </c>
      <c r="BQ200" s="3716">
        <v>44229</v>
      </c>
      <c r="BR200" s="3592">
        <v>44229</v>
      </c>
      <c r="BS200" s="3716">
        <v>44229</v>
      </c>
      <c r="BT200" s="3716">
        <v>45744</v>
      </c>
      <c r="BU200" s="3716">
        <v>45806</v>
      </c>
      <c r="BV200" s="3716">
        <v>45744</v>
      </c>
      <c r="BW200" s="3716">
        <v>45932</v>
      </c>
      <c r="BX200" s="3716" t="s">
        <v>104</v>
      </c>
      <c r="BY200" s="3251"/>
      <c r="BZ200" s="2120" t="s">
        <v>2311</v>
      </c>
      <c r="CA200" s="12"/>
      <c r="CB200" s="12"/>
      <c r="CC200" s="12"/>
      <c r="CD200" s="18" t="s">
        <v>93</v>
      </c>
    </row>
    <row r="201" spans="1:82" ht="45" customHeight="1" x14ac:dyDescent="0.2">
      <c r="A201" s="2150" t="s">
        <v>2312</v>
      </c>
      <c r="B201" s="3306"/>
      <c r="C201" s="2151" t="s">
        <v>2313</v>
      </c>
      <c r="D201" s="2152" t="s">
        <v>2314</v>
      </c>
      <c r="E201" s="7116">
        <v>2402</v>
      </c>
      <c r="F201" s="2155">
        <v>2021</v>
      </c>
      <c r="G201" s="2155">
        <v>2040</v>
      </c>
      <c r="H201" s="2154" t="s">
        <v>89</v>
      </c>
      <c r="I201" s="2155" t="s">
        <v>89</v>
      </c>
      <c r="J201" s="2156">
        <v>43187</v>
      </c>
      <c r="K201" s="2156"/>
      <c r="L201" s="2156"/>
      <c r="M201" s="6873" t="s">
        <v>2315</v>
      </c>
      <c r="N201" s="2156"/>
      <c r="O201" s="2156"/>
      <c r="P201" s="2156">
        <v>45303</v>
      </c>
      <c r="Q201" s="2158">
        <v>45481</v>
      </c>
      <c r="R201" s="2159"/>
      <c r="S201" s="2159"/>
      <c r="T201" s="2159"/>
      <c r="U201" s="3799"/>
      <c r="V201" s="2161"/>
      <c r="W201" s="2162" t="str">
        <f t="shared" ref="W201:W207" si="9">IF(OR(X201="Yes", Y201="Web-page timetable", Z201="YES"), "Yes")</f>
        <v>Yes</v>
      </c>
      <c r="X201" s="2163" t="s">
        <v>93</v>
      </c>
      <c r="Y201" s="2151" t="s">
        <v>94</v>
      </c>
      <c r="Z201" s="2151"/>
      <c r="AA201" s="5798" t="s">
        <v>2316</v>
      </c>
      <c r="AB201" s="5798" t="s">
        <v>2317</v>
      </c>
      <c r="AC201" s="2925"/>
      <c r="AD201" s="2165">
        <v>45292</v>
      </c>
      <c r="AE201" s="3535">
        <v>44866</v>
      </c>
      <c r="AF201" s="2167" t="s">
        <v>270</v>
      </c>
      <c r="AG201" s="2168">
        <v>44914</v>
      </c>
      <c r="AH201" s="2168">
        <v>44872</v>
      </c>
      <c r="AI201" s="2168">
        <v>44914</v>
      </c>
      <c r="AJ201" s="3336" t="s">
        <v>2318</v>
      </c>
      <c r="AK201" s="2169"/>
      <c r="AL201" s="7117"/>
      <c r="AM201" s="7118"/>
      <c r="AN201" s="2168"/>
      <c r="AO201" s="2168"/>
      <c r="AP201" s="2168"/>
      <c r="AQ201" s="2155"/>
      <c r="AR201" s="2170"/>
      <c r="AS201" s="2171"/>
      <c r="AT201" s="2154"/>
      <c r="AU201" s="2171"/>
      <c r="AV201" s="2171"/>
      <c r="AW201" s="2171"/>
      <c r="AX201" s="2154"/>
      <c r="AY201" s="2172"/>
      <c r="AZ201" s="2171"/>
      <c r="BA201" s="2154"/>
      <c r="BB201" s="2171"/>
      <c r="BC201" s="2171"/>
      <c r="BD201" s="2171"/>
      <c r="BE201" s="2154"/>
      <c r="BF201" s="2154"/>
      <c r="BG201" s="4159" t="s">
        <v>269</v>
      </c>
      <c r="BH201" s="2168">
        <v>45292</v>
      </c>
      <c r="BI201" s="2184">
        <v>45303</v>
      </c>
      <c r="BJ201" s="4159" t="s">
        <v>522</v>
      </c>
      <c r="BK201" s="2168">
        <v>45383</v>
      </c>
      <c r="BL201" s="2184">
        <v>45481</v>
      </c>
      <c r="BM201" s="4168" t="s">
        <v>114</v>
      </c>
      <c r="BN201" s="2189" t="s">
        <v>114</v>
      </c>
      <c r="BO201" s="2184"/>
      <c r="BP201" s="2990" t="s">
        <v>2319</v>
      </c>
      <c r="BQ201" s="2301" t="s">
        <v>2320</v>
      </c>
      <c r="BR201" s="2151"/>
      <c r="BS201" s="2177">
        <v>45156</v>
      </c>
      <c r="BT201" s="2177">
        <v>45320</v>
      </c>
      <c r="BU201" s="2177"/>
      <c r="BV201" s="2177">
        <v>45320</v>
      </c>
      <c r="BW201" s="3345">
        <v>45868</v>
      </c>
      <c r="BX201" s="6954" t="s">
        <v>674</v>
      </c>
      <c r="BY201" s="2540"/>
      <c r="BZ201" s="2740"/>
      <c r="CA201" s="12"/>
      <c r="CB201" s="12"/>
      <c r="CC201" s="12"/>
      <c r="CD201" s="18"/>
    </row>
    <row r="202" spans="1:82" ht="45" customHeight="1" x14ac:dyDescent="0.2">
      <c r="A202" s="4724" t="s">
        <v>2321</v>
      </c>
      <c r="B202" s="4725"/>
      <c r="C202" s="2151" t="s">
        <v>2322</v>
      </c>
      <c r="D202" s="2152" t="s">
        <v>2323</v>
      </c>
      <c r="E202" s="7116">
        <v>2294</v>
      </c>
      <c r="F202" s="2155">
        <v>2022</v>
      </c>
      <c r="G202" s="2155">
        <v>2041</v>
      </c>
      <c r="H202" s="2154" t="s">
        <v>89</v>
      </c>
      <c r="I202" s="2181" t="s">
        <v>89</v>
      </c>
      <c r="J202" s="2157">
        <v>41969</v>
      </c>
      <c r="K202" s="2157"/>
      <c r="L202" s="2157" t="s">
        <v>90</v>
      </c>
      <c r="M202" s="2182" t="s">
        <v>515</v>
      </c>
      <c r="N202" s="2157"/>
      <c r="O202" s="2157"/>
      <c r="P202" s="4050">
        <v>45727</v>
      </c>
      <c r="Q202" s="2158">
        <v>45930</v>
      </c>
      <c r="R202" s="2159"/>
      <c r="S202" s="2159"/>
      <c r="T202" s="2159"/>
      <c r="U202" s="3799"/>
      <c r="V202" s="2161"/>
      <c r="W202" s="2162" t="str">
        <f t="shared" si="9"/>
        <v>Yes</v>
      </c>
      <c r="X202" s="2163" t="s">
        <v>93</v>
      </c>
      <c r="Y202" s="2151" t="s">
        <v>94</v>
      </c>
      <c r="Z202" s="2155"/>
      <c r="AA202" s="5904" t="s">
        <v>2324</v>
      </c>
      <c r="AB202" s="5775" t="s">
        <v>2325</v>
      </c>
      <c r="AC202" s="2925"/>
      <c r="AD202" s="2165">
        <v>45839</v>
      </c>
      <c r="AE202" s="3535" t="s">
        <v>2326</v>
      </c>
      <c r="AF202" s="2167" t="s">
        <v>2327</v>
      </c>
      <c r="AG202" s="2168">
        <v>44896</v>
      </c>
      <c r="AH202" s="2168">
        <v>44900</v>
      </c>
      <c r="AI202" s="2168">
        <v>44957</v>
      </c>
      <c r="AJ202" s="3011" t="s">
        <v>2328</v>
      </c>
      <c r="AK202" s="2169"/>
      <c r="AL202" s="2171" t="s">
        <v>2329</v>
      </c>
      <c r="AM202" s="2167" t="s">
        <v>2330</v>
      </c>
      <c r="AN202" s="2168" t="s">
        <v>2331</v>
      </c>
      <c r="AO202" s="2168">
        <v>45323</v>
      </c>
      <c r="AP202" s="2168">
        <v>45366</v>
      </c>
      <c r="AQ202" s="2155" t="s">
        <v>2332</v>
      </c>
      <c r="AR202" s="2170"/>
      <c r="AS202" s="2171"/>
      <c r="AT202" s="2154"/>
      <c r="AU202" s="2171"/>
      <c r="AV202" s="2171"/>
      <c r="AW202" s="2171"/>
      <c r="AX202" s="2154"/>
      <c r="AY202" s="2172"/>
      <c r="AZ202" s="2171"/>
      <c r="BA202" s="2154"/>
      <c r="BB202" s="2171"/>
      <c r="BC202" s="2171"/>
      <c r="BD202" s="2171"/>
      <c r="BE202" s="2154"/>
      <c r="BF202" s="2154"/>
      <c r="BG202" s="4159" t="s">
        <v>2333</v>
      </c>
      <c r="BH202" s="2168">
        <v>45748</v>
      </c>
      <c r="BI202" s="2184">
        <v>45727</v>
      </c>
      <c r="BJ202" s="4159">
        <v>45839</v>
      </c>
      <c r="BK202" s="2168">
        <v>45839</v>
      </c>
      <c r="BL202" s="2184">
        <v>45930</v>
      </c>
      <c r="BM202" s="4159">
        <v>46054</v>
      </c>
      <c r="BN202" s="2168">
        <v>46054</v>
      </c>
      <c r="BO202" s="2184"/>
      <c r="BP202" s="4195" t="s">
        <v>1988</v>
      </c>
      <c r="BQ202" s="4831"/>
      <c r="BR202" s="2176"/>
      <c r="BS202" s="2177">
        <v>45695</v>
      </c>
      <c r="BT202" s="2177">
        <v>45960</v>
      </c>
      <c r="BU202" s="2177">
        <v>45806</v>
      </c>
      <c r="BV202" s="2177">
        <v>45960</v>
      </c>
      <c r="BW202" s="2177">
        <v>45960</v>
      </c>
      <c r="BX202" s="2177" t="s">
        <v>674</v>
      </c>
      <c r="BY202" s="1409"/>
      <c r="BZ202" s="540" t="s">
        <v>105</v>
      </c>
      <c r="CA202" s="12"/>
      <c r="CB202" s="12"/>
      <c r="CC202" s="12"/>
      <c r="CD202" s="18" t="s">
        <v>93</v>
      </c>
    </row>
    <row r="203" spans="1:82" ht="45" customHeight="1" x14ac:dyDescent="0.2">
      <c r="A203" s="5971" t="s">
        <v>2335</v>
      </c>
      <c r="B203" s="5972"/>
      <c r="C203" s="2513" t="s">
        <v>2336</v>
      </c>
      <c r="D203" s="2514" t="s">
        <v>2337</v>
      </c>
      <c r="E203" s="7137">
        <v>2450</v>
      </c>
      <c r="F203" s="2532">
        <v>2022</v>
      </c>
      <c r="G203" s="5718">
        <v>2050</v>
      </c>
      <c r="H203" s="2516" t="s">
        <v>89</v>
      </c>
      <c r="I203" s="2517" t="s">
        <v>89</v>
      </c>
      <c r="J203" s="2518">
        <v>43544</v>
      </c>
      <c r="K203" s="2518"/>
      <c r="L203" s="2518"/>
      <c r="M203" s="2519"/>
      <c r="N203" s="2518"/>
      <c r="O203" s="2518"/>
      <c r="P203" s="2520">
        <v>45968</v>
      </c>
      <c r="Q203" s="2521"/>
      <c r="R203" s="2522"/>
      <c r="S203" s="2522"/>
      <c r="T203" s="2522"/>
      <c r="U203" s="3803"/>
      <c r="V203" s="2524"/>
      <c r="W203" s="2525" t="str">
        <f t="shared" si="9"/>
        <v>Yes</v>
      </c>
      <c r="X203" s="2526" t="s">
        <v>93</v>
      </c>
      <c r="Y203" s="2513" t="s">
        <v>94</v>
      </c>
      <c r="Z203" s="2513"/>
      <c r="AA203" s="5797" t="s">
        <v>2338</v>
      </c>
      <c r="AB203" s="4305" t="s">
        <v>2339</v>
      </c>
      <c r="AC203" s="6220"/>
      <c r="AD203" s="2528">
        <v>45931</v>
      </c>
      <c r="AE203" s="3920" t="s">
        <v>2340</v>
      </c>
      <c r="AF203" s="2530" t="s">
        <v>2341</v>
      </c>
      <c r="AG203" s="2531">
        <v>45474</v>
      </c>
      <c r="AH203" s="2531">
        <v>45490</v>
      </c>
      <c r="AI203" s="2531">
        <v>45574</v>
      </c>
      <c r="AJ203" s="3017" t="s">
        <v>2342</v>
      </c>
      <c r="AK203" s="2533"/>
      <c r="AL203" s="2535"/>
      <c r="AM203" s="2530"/>
      <c r="AN203" s="2531"/>
      <c r="AO203" s="2531"/>
      <c r="AP203" s="2531"/>
      <c r="AQ203" s="2532"/>
      <c r="AR203" s="2534"/>
      <c r="AS203" s="2535"/>
      <c r="AT203" s="2516"/>
      <c r="AU203" s="2535"/>
      <c r="AV203" s="2535"/>
      <c r="AW203" s="2535"/>
      <c r="AX203" s="2516"/>
      <c r="AY203" s="2536"/>
      <c r="AZ203" s="2535"/>
      <c r="BA203" s="2516"/>
      <c r="BB203" s="2535"/>
      <c r="BC203" s="2535"/>
      <c r="BD203" s="2535"/>
      <c r="BE203" s="2516"/>
      <c r="BF203" s="2516"/>
      <c r="BG203" s="4164" t="s">
        <v>2343</v>
      </c>
      <c r="BH203" s="2531">
        <v>45901</v>
      </c>
      <c r="BI203" s="2538">
        <v>45968</v>
      </c>
      <c r="BJ203" s="4164">
        <v>46082</v>
      </c>
      <c r="BK203" s="2531">
        <v>46082</v>
      </c>
      <c r="BL203" s="2538"/>
      <c r="BM203" s="4164" t="s">
        <v>2344</v>
      </c>
      <c r="BN203" s="2531" t="s">
        <v>114</v>
      </c>
      <c r="BO203" s="2538"/>
      <c r="BP203" s="4113" t="s">
        <v>2345</v>
      </c>
      <c r="BQ203" s="2513" t="s">
        <v>2346</v>
      </c>
      <c r="BR203" s="2513"/>
      <c r="BS203" s="2540">
        <v>45455</v>
      </c>
      <c r="BT203" s="2540">
        <v>46031</v>
      </c>
      <c r="BU203" s="2540">
        <v>46031</v>
      </c>
      <c r="BV203" s="2540">
        <v>45806</v>
      </c>
      <c r="BW203" s="2540">
        <v>46031</v>
      </c>
      <c r="BX203" s="2540" t="s">
        <v>742</v>
      </c>
      <c r="BY203" s="1409"/>
      <c r="BZ203" s="540"/>
      <c r="CA203" s="12"/>
      <c r="CB203" s="12"/>
      <c r="CC203" s="12"/>
      <c r="CD203" s="18"/>
    </row>
    <row r="204" spans="1:82" ht="45" customHeight="1" x14ac:dyDescent="0.2">
      <c r="A204" s="3738" t="s">
        <v>2347</v>
      </c>
      <c r="B204" s="3739"/>
      <c r="C204" s="3740" t="s">
        <v>2348</v>
      </c>
      <c r="D204" s="3689" t="s">
        <v>2349</v>
      </c>
      <c r="E204" s="3690" t="s">
        <v>193</v>
      </c>
      <c r="F204" s="3691"/>
      <c r="G204" s="3691"/>
      <c r="H204" s="3692" t="s">
        <v>89</v>
      </c>
      <c r="I204" s="4312" t="s">
        <v>89</v>
      </c>
      <c r="J204" s="3696">
        <v>45580</v>
      </c>
      <c r="K204" s="3696">
        <v>40087</v>
      </c>
      <c r="L204" s="3694" t="s">
        <v>90</v>
      </c>
      <c r="M204" s="3866" t="s">
        <v>2350</v>
      </c>
      <c r="N204" s="3696"/>
      <c r="O204" s="3696"/>
      <c r="P204" s="3696"/>
      <c r="Q204" s="3697"/>
      <c r="R204" s="3698"/>
      <c r="S204" s="3698"/>
      <c r="T204" s="3698"/>
      <c r="U204" s="3794"/>
      <c r="V204" s="3699"/>
      <c r="W204" s="3700" t="str">
        <f t="shared" si="9"/>
        <v>Yes</v>
      </c>
      <c r="X204" s="3701" t="s">
        <v>93</v>
      </c>
      <c r="Y204" s="3688" t="s">
        <v>94</v>
      </c>
      <c r="Z204" s="3688"/>
      <c r="AA204" s="5831" t="s">
        <v>2351</v>
      </c>
      <c r="AB204" s="5777" t="s">
        <v>2352</v>
      </c>
      <c r="AC204" s="5177"/>
      <c r="AD204" s="3704">
        <v>45689</v>
      </c>
      <c r="AE204" s="4211">
        <v>46813</v>
      </c>
      <c r="AF204" s="4124" t="s">
        <v>1963</v>
      </c>
      <c r="AG204" s="3706">
        <v>46813</v>
      </c>
      <c r="AH204" s="3706"/>
      <c r="AI204" s="3706"/>
      <c r="AJ204" s="3713"/>
      <c r="AK204" s="3707"/>
      <c r="AL204" s="3909"/>
      <c r="AM204" s="3714"/>
      <c r="AN204" s="3706"/>
      <c r="AO204" s="3706"/>
      <c r="AP204" s="3706"/>
      <c r="AQ204" s="4087"/>
      <c r="AR204" s="3708"/>
      <c r="AS204" s="3709"/>
      <c r="AT204" s="3692"/>
      <c r="AU204" s="3709"/>
      <c r="AV204" s="3709"/>
      <c r="AW204" s="3709"/>
      <c r="AX204" s="3692"/>
      <c r="AY204" s="3710"/>
      <c r="AZ204" s="3709"/>
      <c r="BA204" s="3692"/>
      <c r="BB204" s="3709"/>
      <c r="BC204" s="3709"/>
      <c r="BD204" s="3709"/>
      <c r="BE204" s="3692"/>
      <c r="BF204" s="3692"/>
      <c r="BG204" s="4089">
        <v>47178</v>
      </c>
      <c r="BH204" s="3706">
        <v>47178</v>
      </c>
      <c r="BI204" s="3711"/>
      <c r="BJ204" s="4089">
        <v>47543</v>
      </c>
      <c r="BK204" s="3706">
        <v>47543</v>
      </c>
      <c r="BL204" s="3711"/>
      <c r="BM204" s="4089">
        <v>47908</v>
      </c>
      <c r="BN204" s="3706">
        <v>47908</v>
      </c>
      <c r="BO204" s="3711"/>
      <c r="BP204" s="4182" t="s">
        <v>2354</v>
      </c>
      <c r="BQ204" s="3688"/>
      <c r="BR204" s="3688"/>
      <c r="BS204" s="3716">
        <v>44181</v>
      </c>
      <c r="BT204" s="3716">
        <v>45806</v>
      </c>
      <c r="BU204" s="3716"/>
      <c r="BV204" s="3716">
        <v>45806</v>
      </c>
      <c r="BW204" s="3716">
        <v>45806</v>
      </c>
      <c r="BX204" s="3716" t="s">
        <v>104</v>
      </c>
      <c r="BY204" s="3254"/>
      <c r="BZ204" s="2186" t="s">
        <v>2355</v>
      </c>
      <c r="CA204" s="12"/>
      <c r="CB204" s="12"/>
      <c r="CC204" s="12"/>
      <c r="CD204" s="18"/>
    </row>
    <row r="205" spans="1:82" ht="45" customHeight="1" x14ac:dyDescent="0.2">
      <c r="A205" s="6454" t="s">
        <v>2356</v>
      </c>
      <c r="B205" s="6455"/>
      <c r="C205" s="2465" t="s">
        <v>2357</v>
      </c>
      <c r="D205" s="6686" t="s">
        <v>2358</v>
      </c>
      <c r="E205" s="7119">
        <v>2359</v>
      </c>
      <c r="F205" s="6456">
        <v>2028</v>
      </c>
      <c r="G205" s="6456">
        <v>2043</v>
      </c>
      <c r="H205" s="6477" t="s">
        <v>89</v>
      </c>
      <c r="I205" s="6477" t="s">
        <v>89</v>
      </c>
      <c r="J205" s="6460">
        <v>44018</v>
      </c>
      <c r="K205" s="6460">
        <v>40112</v>
      </c>
      <c r="L205" s="6460"/>
      <c r="M205" s="6600"/>
      <c r="N205" s="6460"/>
      <c r="O205" s="6460"/>
      <c r="P205" s="6462"/>
      <c r="Q205" s="6463"/>
      <c r="R205" s="6464"/>
      <c r="S205" s="6464"/>
      <c r="T205" s="6464"/>
      <c r="U205" s="6465"/>
      <c r="V205" s="6466"/>
      <c r="W205" s="6467" t="str">
        <f t="shared" si="9"/>
        <v>Yes</v>
      </c>
      <c r="X205" s="6468" t="s">
        <v>93</v>
      </c>
      <c r="Y205" s="2465" t="s">
        <v>94</v>
      </c>
      <c r="Z205" s="2465"/>
      <c r="AA205" s="6470" t="s">
        <v>2359</v>
      </c>
      <c r="AB205" s="6760" t="s">
        <v>2360</v>
      </c>
      <c r="AC205" s="6471"/>
      <c r="AD205" s="4850">
        <v>45992</v>
      </c>
      <c r="AE205" s="6472" t="s">
        <v>2361</v>
      </c>
      <c r="AF205" s="6473" t="s">
        <v>2362</v>
      </c>
      <c r="AG205" s="5496">
        <v>45717</v>
      </c>
      <c r="AH205" s="5496">
        <v>45705</v>
      </c>
      <c r="AI205" s="5496">
        <v>45751</v>
      </c>
      <c r="AJ205" s="6502" t="s">
        <v>2363</v>
      </c>
      <c r="AK205" s="6475"/>
      <c r="AL205" s="6479" t="s">
        <v>1611</v>
      </c>
      <c r="AM205" s="6473" t="s">
        <v>2364</v>
      </c>
      <c r="AN205" s="5496">
        <v>46054</v>
      </c>
      <c r="AO205" s="5496"/>
      <c r="AP205" s="5496"/>
      <c r="AQ205" s="6456"/>
      <c r="AR205" s="6490"/>
      <c r="AS205" s="6479"/>
      <c r="AT205" s="6477"/>
      <c r="AU205" s="6479"/>
      <c r="AV205" s="6479"/>
      <c r="AW205" s="6479"/>
      <c r="AX205" s="6477"/>
      <c r="AY205" s="6492"/>
      <c r="AZ205" s="6479"/>
      <c r="BA205" s="6477"/>
      <c r="BB205" s="6479"/>
      <c r="BC205" s="6479"/>
      <c r="BD205" s="6479"/>
      <c r="BE205" s="6477"/>
      <c r="BF205" s="6477"/>
      <c r="BG205" s="6482" t="s">
        <v>2365</v>
      </c>
      <c r="BH205" s="5496">
        <v>46296</v>
      </c>
      <c r="BI205" s="6483"/>
      <c r="BJ205" s="6482" t="s">
        <v>275</v>
      </c>
      <c r="BK205" s="5496">
        <v>46357</v>
      </c>
      <c r="BL205" s="6483"/>
      <c r="BM205" s="6482" t="s">
        <v>276</v>
      </c>
      <c r="BN205" s="5496">
        <v>46722</v>
      </c>
      <c r="BO205" s="6483"/>
      <c r="BP205" s="6484" t="s">
        <v>616</v>
      </c>
      <c r="BQ205" s="2465"/>
      <c r="BR205" s="2465"/>
      <c r="BS205" s="4142">
        <v>45806</v>
      </c>
      <c r="BT205" s="4142">
        <v>46031</v>
      </c>
      <c r="BU205" s="4142"/>
      <c r="BV205" s="4142">
        <v>46031</v>
      </c>
      <c r="BW205" s="4142">
        <v>46031</v>
      </c>
      <c r="BX205" s="4142" t="s">
        <v>262</v>
      </c>
      <c r="BY205" s="1436"/>
      <c r="BZ205" s="2238"/>
      <c r="CA205" s="12"/>
      <c r="CB205" s="12"/>
      <c r="CC205" s="12"/>
      <c r="CD205" s="18"/>
    </row>
    <row r="206" spans="1:82" ht="45" customHeight="1" x14ac:dyDescent="0.2">
      <c r="A206" s="3686" t="s">
        <v>2367</v>
      </c>
      <c r="B206" s="3687"/>
      <c r="C206" s="3688" t="s">
        <v>2368</v>
      </c>
      <c r="D206" s="3689" t="s">
        <v>635</v>
      </c>
      <c r="E206" s="3690" t="s">
        <v>193</v>
      </c>
      <c r="F206" s="3691"/>
      <c r="G206" s="3691"/>
      <c r="H206" s="3692"/>
      <c r="I206" s="3693"/>
      <c r="J206" s="3694">
        <v>43706</v>
      </c>
      <c r="K206" s="3694"/>
      <c r="L206" s="3694" t="s">
        <v>90</v>
      </c>
      <c r="M206" s="4091" t="s">
        <v>169</v>
      </c>
      <c r="N206" s="3694"/>
      <c r="O206" s="3694"/>
      <c r="P206" s="3696"/>
      <c r="Q206" s="3697"/>
      <c r="R206" s="3698"/>
      <c r="S206" s="3698"/>
      <c r="T206" s="3698"/>
      <c r="U206" s="3794"/>
      <c r="V206" s="3699"/>
      <c r="W206" s="3700" t="b">
        <f t="shared" si="9"/>
        <v>0</v>
      </c>
      <c r="X206" s="3701" t="s">
        <v>237</v>
      </c>
      <c r="Y206" s="3688" t="s">
        <v>94</v>
      </c>
      <c r="Z206" s="3688"/>
      <c r="AA206" s="5782" t="s">
        <v>2369</v>
      </c>
      <c r="AB206" s="5776" t="s">
        <v>2370</v>
      </c>
      <c r="AC206" s="3703"/>
      <c r="AD206" s="3704">
        <v>45474</v>
      </c>
      <c r="AE206" s="4145" t="s">
        <v>2371</v>
      </c>
      <c r="AF206" s="3705" t="s">
        <v>142</v>
      </c>
      <c r="AG206" s="3706">
        <v>45689</v>
      </c>
      <c r="AH206" s="3706"/>
      <c r="AI206" s="3706"/>
      <c r="AJ206" s="3713"/>
      <c r="AK206" s="3707"/>
      <c r="AL206" s="3709" t="s">
        <v>2372</v>
      </c>
      <c r="AM206" s="3705" t="s">
        <v>2373</v>
      </c>
      <c r="AN206" s="3706">
        <v>45962</v>
      </c>
      <c r="AO206" s="3706"/>
      <c r="AP206" s="3706"/>
      <c r="AQ206" s="3695"/>
      <c r="AR206" s="3708"/>
      <c r="AS206" s="3709"/>
      <c r="AT206" s="3692"/>
      <c r="AU206" s="3709"/>
      <c r="AV206" s="3709"/>
      <c r="AW206" s="3709"/>
      <c r="AX206" s="3692"/>
      <c r="AY206" s="3710"/>
      <c r="AZ206" s="3709"/>
      <c r="BA206" s="3692"/>
      <c r="BB206" s="3709"/>
      <c r="BC206" s="3709"/>
      <c r="BD206" s="3709"/>
      <c r="BE206" s="3692"/>
      <c r="BF206" s="3692"/>
      <c r="BG206" s="4089" t="s">
        <v>2374</v>
      </c>
      <c r="BH206" s="3706">
        <v>46235</v>
      </c>
      <c r="BI206" s="3711"/>
      <c r="BJ206" s="4089" t="s">
        <v>2375</v>
      </c>
      <c r="BK206" s="3706">
        <v>46419</v>
      </c>
      <c r="BL206" s="3711"/>
      <c r="BM206" s="4089" t="s">
        <v>2376</v>
      </c>
      <c r="BN206" s="3706">
        <v>46692</v>
      </c>
      <c r="BO206" s="3711"/>
      <c r="BP206" s="4182" t="s">
        <v>2378</v>
      </c>
      <c r="BQ206" s="3688"/>
      <c r="BR206" s="3688"/>
      <c r="BS206" s="3716">
        <v>45951</v>
      </c>
      <c r="BT206" s="3716">
        <v>45594</v>
      </c>
      <c r="BU206" s="3716">
        <v>45678</v>
      </c>
      <c r="BV206" s="3716">
        <v>45594</v>
      </c>
      <c r="BW206" s="3716"/>
      <c r="BX206" s="3716" t="s">
        <v>104</v>
      </c>
      <c r="BY206" s="1621"/>
      <c r="BZ206" s="540" t="s">
        <v>2379</v>
      </c>
      <c r="CA206" s="12"/>
      <c r="CB206" s="12"/>
      <c r="CC206" s="12"/>
      <c r="CD206" s="18"/>
    </row>
    <row r="207" spans="1:82" ht="45" customHeight="1" x14ac:dyDescent="0.2">
      <c r="A207" s="3686" t="s">
        <v>2380</v>
      </c>
      <c r="B207" s="3687"/>
      <c r="C207" s="3688" t="s">
        <v>2381</v>
      </c>
      <c r="D207" s="3689" t="s">
        <v>2382</v>
      </c>
      <c r="E207" s="3718" t="s">
        <v>193</v>
      </c>
      <c r="F207" s="3691"/>
      <c r="G207" s="3691"/>
      <c r="H207" s="3692" t="s">
        <v>89</v>
      </c>
      <c r="I207" s="3692" t="s">
        <v>89</v>
      </c>
      <c r="J207" s="3694">
        <v>43531</v>
      </c>
      <c r="K207" s="3694"/>
      <c r="L207" s="3694"/>
      <c r="M207" s="3866"/>
      <c r="N207" s="3694"/>
      <c r="O207" s="3694"/>
      <c r="P207" s="3696"/>
      <c r="Q207" s="3697"/>
      <c r="R207" s="3698"/>
      <c r="S207" s="3698"/>
      <c r="T207" s="3698"/>
      <c r="U207" s="3794"/>
      <c r="V207" s="3699"/>
      <c r="W207" s="3700" t="str">
        <f t="shared" si="9"/>
        <v>Yes</v>
      </c>
      <c r="X207" s="3701" t="s">
        <v>93</v>
      </c>
      <c r="Y207" s="3688" t="s">
        <v>94</v>
      </c>
      <c r="Z207" s="3688"/>
      <c r="AA207" s="5832" t="s">
        <v>2383</v>
      </c>
      <c r="AB207" s="5833" t="s">
        <v>2384</v>
      </c>
      <c r="AC207" s="3703"/>
      <c r="AD207" s="3706">
        <v>45627</v>
      </c>
      <c r="AE207" s="4145" t="s">
        <v>2385</v>
      </c>
      <c r="AF207" s="3705" t="s">
        <v>2386</v>
      </c>
      <c r="AG207" s="3706">
        <v>46113</v>
      </c>
      <c r="AH207" s="3706"/>
      <c r="AI207" s="3706"/>
      <c r="AJ207" s="3713"/>
      <c r="AK207" s="3707"/>
      <c r="AL207" s="3706"/>
      <c r="AM207" s="3705"/>
      <c r="AN207" s="3706"/>
      <c r="AO207" s="3706"/>
      <c r="AP207" s="3706"/>
      <c r="AQ207" s="3695"/>
      <c r="AR207" s="3708"/>
      <c r="AS207" s="3709"/>
      <c r="AT207" s="3692"/>
      <c r="AU207" s="3730"/>
      <c r="AV207" s="3709"/>
      <c r="AW207" s="3709"/>
      <c r="AX207" s="3692"/>
      <c r="AY207" s="3710"/>
      <c r="AZ207" s="3709"/>
      <c r="BA207" s="3731"/>
      <c r="BB207" s="3730"/>
      <c r="BC207" s="3709"/>
      <c r="BD207" s="3709"/>
      <c r="BE207" s="3692"/>
      <c r="BF207" s="3692"/>
      <c r="BG207" s="4089" t="s">
        <v>2387</v>
      </c>
      <c r="BH207" s="3706">
        <v>46478</v>
      </c>
      <c r="BI207" s="3706"/>
      <c r="BJ207" s="4089">
        <v>46722</v>
      </c>
      <c r="BK207" s="3706">
        <v>46722</v>
      </c>
      <c r="BL207" s="3711"/>
      <c r="BM207" s="4089">
        <v>46905</v>
      </c>
      <c r="BN207" s="3704">
        <v>46905</v>
      </c>
      <c r="BO207" s="3711"/>
      <c r="BP207" s="4182" t="s">
        <v>2258</v>
      </c>
      <c r="BQ207" s="3688"/>
      <c r="BR207" s="3688"/>
      <c r="BS207" s="3716">
        <v>45960</v>
      </c>
      <c r="BT207" s="3716">
        <v>45806</v>
      </c>
      <c r="BU207" s="3716"/>
      <c r="BV207" s="3716">
        <v>45806</v>
      </c>
      <c r="BW207" s="3716">
        <v>45806</v>
      </c>
      <c r="BX207" s="3716" t="s">
        <v>104</v>
      </c>
      <c r="BY207" s="7185"/>
      <c r="BZ207" s="540"/>
      <c r="CA207" s="12"/>
      <c r="CB207" s="12"/>
      <c r="CC207" s="12"/>
      <c r="CD207" s="18"/>
    </row>
    <row r="208" spans="1:82" ht="45" customHeight="1" x14ac:dyDescent="0.2">
      <c r="A208" s="3686"/>
      <c r="B208" s="3687" t="s">
        <v>2389</v>
      </c>
      <c r="C208" s="3688" t="s">
        <v>2390</v>
      </c>
      <c r="D208" s="3689" t="s">
        <v>205</v>
      </c>
      <c r="E208" s="3717"/>
      <c r="F208" s="3695"/>
      <c r="G208" s="3695"/>
      <c r="H208" s="3705"/>
      <c r="I208" s="3693"/>
      <c r="J208" s="3694">
        <v>40087</v>
      </c>
      <c r="K208" s="3694"/>
      <c r="L208" s="3943"/>
      <c r="M208" s="4091"/>
      <c r="N208" s="3943"/>
      <c r="O208" s="3943"/>
      <c r="P208" s="3696"/>
      <c r="Q208" s="3732"/>
      <c r="R208" s="3698"/>
      <c r="S208" s="3733"/>
      <c r="T208" s="3733"/>
      <c r="U208" s="3794"/>
      <c r="V208" s="3734"/>
      <c r="W208" s="4092"/>
      <c r="X208" s="3701"/>
      <c r="Y208" s="3688"/>
      <c r="Z208" s="3688"/>
      <c r="AA208" s="5777" t="s">
        <v>2391</v>
      </c>
      <c r="AB208" s="5835" t="s">
        <v>2392</v>
      </c>
      <c r="AC208" s="3729"/>
      <c r="AD208" s="3704">
        <v>45689</v>
      </c>
      <c r="AE208" s="4145">
        <v>46327</v>
      </c>
      <c r="AF208" s="3705" t="s">
        <v>2393</v>
      </c>
      <c r="AG208" s="3706">
        <v>46327</v>
      </c>
      <c r="AH208" s="3706"/>
      <c r="AI208" s="3706"/>
      <c r="AJ208" s="3735"/>
      <c r="AK208" s="3736"/>
      <c r="AL208" s="3709"/>
      <c r="AM208" s="3705"/>
      <c r="AN208" s="3706"/>
      <c r="AO208" s="3706"/>
      <c r="AP208" s="3706"/>
      <c r="AQ208" s="3696"/>
      <c r="AR208" s="3708"/>
      <c r="AS208" s="3709"/>
      <c r="AT208" s="3694"/>
      <c r="AU208" s="3709"/>
      <c r="AV208" s="3709"/>
      <c r="AW208" s="3709"/>
      <c r="AX208" s="3694"/>
      <c r="AY208" s="3710"/>
      <c r="AZ208" s="3709"/>
      <c r="BA208" s="3694"/>
      <c r="BB208" s="3709"/>
      <c r="BC208" s="3709"/>
      <c r="BD208" s="3709"/>
      <c r="BE208" s="3694"/>
      <c r="BF208" s="3694"/>
      <c r="BG208" s="4089">
        <v>46692</v>
      </c>
      <c r="BH208" s="3706">
        <v>46692</v>
      </c>
      <c r="BI208" s="3711"/>
      <c r="BJ208" s="4089">
        <v>46813</v>
      </c>
      <c r="BK208" s="3706">
        <v>46813</v>
      </c>
      <c r="BL208" s="3711"/>
      <c r="BM208" s="4089">
        <v>46997</v>
      </c>
      <c r="BN208" s="3706">
        <v>46997</v>
      </c>
      <c r="BO208" s="3711"/>
      <c r="BP208" s="4003" t="s">
        <v>132</v>
      </c>
      <c r="BQ208" s="4503" t="s">
        <v>2395</v>
      </c>
      <c r="BR208" s="3712"/>
      <c r="BS208" s="3716">
        <v>45806</v>
      </c>
      <c r="BT208" s="3716">
        <v>45700</v>
      </c>
      <c r="BU208" s="3716">
        <v>45806</v>
      </c>
      <c r="BV208" s="3716">
        <v>45700</v>
      </c>
      <c r="BW208" s="3716"/>
      <c r="BX208" s="3716" t="s">
        <v>104</v>
      </c>
      <c r="BY208" s="1409"/>
      <c r="BZ208" s="1178"/>
      <c r="CA208" s="1176"/>
      <c r="CB208" s="1176"/>
      <c r="CC208" s="1176"/>
      <c r="CD208" s="1175"/>
    </row>
    <row r="209" spans="1:82" ht="45" customHeight="1" x14ac:dyDescent="0.2">
      <c r="A209" s="2195" t="s">
        <v>2396</v>
      </c>
      <c r="B209" s="3321"/>
      <c r="C209" s="2186" t="s">
        <v>2390</v>
      </c>
      <c r="D209" s="2192" t="s">
        <v>2397</v>
      </c>
      <c r="E209" s="7162">
        <v>2186</v>
      </c>
      <c r="F209" s="2155">
        <v>2020</v>
      </c>
      <c r="G209" s="2155">
        <v>2040</v>
      </c>
      <c r="H209" s="2153" t="s">
        <v>89</v>
      </c>
      <c r="I209" s="2155" t="s">
        <v>89</v>
      </c>
      <c r="J209" s="2183">
        <v>40087</v>
      </c>
      <c r="K209" s="3966"/>
      <c r="L209" s="2157" t="s">
        <v>93</v>
      </c>
      <c r="M209" s="2182" t="s">
        <v>389</v>
      </c>
      <c r="N209" s="2157"/>
      <c r="O209" s="2157"/>
      <c r="P209" s="2156">
        <v>45516</v>
      </c>
      <c r="Q209" s="2158">
        <v>45646</v>
      </c>
      <c r="R209" s="2159"/>
      <c r="S209" s="2159"/>
      <c r="T209" s="2159"/>
      <c r="U209" s="3799"/>
      <c r="V209" s="2161"/>
      <c r="W209" s="2162" t="str">
        <f>IF(OR(X209="Yes", Y209="Web-page timetable", Z209="YES"), "Yes")</f>
        <v>Yes</v>
      </c>
      <c r="X209" s="2163" t="s">
        <v>93</v>
      </c>
      <c r="Y209" s="2151" t="s">
        <v>94</v>
      </c>
      <c r="Z209" s="2151"/>
      <c r="AA209" s="5775" t="s">
        <v>2391</v>
      </c>
      <c r="AB209" s="5834" t="s">
        <v>2392</v>
      </c>
      <c r="AC209" s="6038"/>
      <c r="AD209" s="2165">
        <v>45689</v>
      </c>
      <c r="AE209" s="3535" t="s">
        <v>788</v>
      </c>
      <c r="AF209" s="2167" t="s">
        <v>2398</v>
      </c>
      <c r="AG209" s="2168">
        <v>44470</v>
      </c>
      <c r="AH209" s="2168">
        <v>44501</v>
      </c>
      <c r="AI209" s="2168">
        <v>44585</v>
      </c>
      <c r="AJ209" s="3011" t="s">
        <v>2399</v>
      </c>
      <c r="AK209" s="2169"/>
      <c r="AL209" s="2168" t="s">
        <v>316</v>
      </c>
      <c r="AM209" s="2167" t="s">
        <v>2400</v>
      </c>
      <c r="AN209" s="2168">
        <v>45017</v>
      </c>
      <c r="AO209" s="2168">
        <v>45096</v>
      </c>
      <c r="AP209" s="2168">
        <v>45152</v>
      </c>
      <c r="AQ209" s="2155" t="s">
        <v>2401</v>
      </c>
      <c r="AR209" s="2170"/>
      <c r="AS209" s="2171"/>
      <c r="AT209" s="2154"/>
      <c r="AU209" s="2292"/>
      <c r="AV209" s="2171"/>
      <c r="AW209" s="2171"/>
      <c r="AX209" s="2154"/>
      <c r="AY209" s="2172"/>
      <c r="AZ209" s="2292"/>
      <c r="BA209" s="2320"/>
      <c r="BB209" s="2292"/>
      <c r="BC209" s="2171"/>
      <c r="BD209" s="2171"/>
      <c r="BE209" s="2154"/>
      <c r="BF209" s="2154"/>
      <c r="BG209" s="4159" t="s">
        <v>2402</v>
      </c>
      <c r="BH209" s="2168">
        <v>45505</v>
      </c>
      <c r="BI209" s="2168">
        <v>45516</v>
      </c>
      <c r="BJ209" s="4159" t="s">
        <v>2403</v>
      </c>
      <c r="BK209" s="2168">
        <v>45627</v>
      </c>
      <c r="BL209" s="2184">
        <v>45646</v>
      </c>
      <c r="BM209" s="4159" t="s">
        <v>2404</v>
      </c>
      <c r="BN209" s="2165">
        <v>45962</v>
      </c>
      <c r="BO209" s="2184"/>
      <c r="BP209" s="5403" t="s">
        <v>591</v>
      </c>
      <c r="BQ209" s="2301"/>
      <c r="BR209" s="2151"/>
      <c r="BS209" s="2177">
        <v>45632</v>
      </c>
      <c r="BT209" s="2177">
        <v>45226</v>
      </c>
      <c r="BU209" s="2177">
        <v>45632</v>
      </c>
      <c r="BV209" s="2177">
        <v>45415</v>
      </c>
      <c r="BW209" s="4775">
        <v>46028</v>
      </c>
      <c r="BX209" s="2177" t="s">
        <v>2405</v>
      </c>
      <c r="BY209" s="1409"/>
      <c r="BZ209" s="540" t="s">
        <v>105</v>
      </c>
      <c r="CA209" s="12"/>
      <c r="CB209" s="12"/>
      <c r="CC209" s="12"/>
      <c r="CD209" s="18"/>
    </row>
    <row r="210" spans="1:82" ht="45" customHeight="1" x14ac:dyDescent="0.2">
      <c r="A210" s="3686" t="s">
        <v>2406</v>
      </c>
      <c r="B210" s="3687"/>
      <c r="C210" s="3688" t="s">
        <v>2407</v>
      </c>
      <c r="D210" s="3689" t="s">
        <v>1572</v>
      </c>
      <c r="E210" s="4993" t="s">
        <v>1573</v>
      </c>
      <c r="F210" s="3695">
        <v>2025</v>
      </c>
      <c r="G210" s="3695">
        <v>2045</v>
      </c>
      <c r="H210" s="3692" t="s">
        <v>89</v>
      </c>
      <c r="I210" s="3692" t="s">
        <v>194</v>
      </c>
      <c r="J210" s="3694">
        <v>42089</v>
      </c>
      <c r="K210" s="3694"/>
      <c r="L210" s="1389"/>
      <c r="M210" s="2002"/>
      <c r="N210" s="1389"/>
      <c r="O210" s="1389"/>
      <c r="P210" s="3696"/>
      <c r="Q210" s="3697"/>
      <c r="R210" s="3698"/>
      <c r="S210" s="3698"/>
      <c r="T210" s="3698"/>
      <c r="U210" s="4801"/>
      <c r="V210" s="3727" t="s">
        <v>2408</v>
      </c>
      <c r="W210" s="3700" t="s">
        <v>93</v>
      </c>
      <c r="X210" s="3701" t="s">
        <v>93</v>
      </c>
      <c r="Y210" s="3688" t="s">
        <v>94</v>
      </c>
      <c r="Z210" s="3688"/>
      <c r="AA210" s="5776" t="s">
        <v>1578</v>
      </c>
      <c r="AB210" s="5776" t="s">
        <v>1579</v>
      </c>
      <c r="AC210" s="3706">
        <v>45689</v>
      </c>
      <c r="AD210" s="3704">
        <v>45689</v>
      </c>
      <c r="AE210" s="4145">
        <v>45962</v>
      </c>
      <c r="AF210" s="3705" t="s">
        <v>1415</v>
      </c>
      <c r="AG210" s="3706">
        <v>45962</v>
      </c>
      <c r="AH210" s="3706"/>
      <c r="AI210" s="3706"/>
      <c r="AJ210" s="3713"/>
      <c r="AK210" s="1399"/>
      <c r="AL210" s="4151">
        <v>46204</v>
      </c>
      <c r="AM210" s="3714" t="s">
        <v>1580</v>
      </c>
      <c r="AN210" s="3706">
        <v>46204</v>
      </c>
      <c r="AO210" s="3706"/>
      <c r="AP210" s="3706"/>
      <c r="AQ210" s="3695"/>
      <c r="AR210" s="1400"/>
      <c r="AS210" s="3709"/>
      <c r="AT210" s="3692"/>
      <c r="AU210" s="3709"/>
      <c r="AV210" s="3709"/>
      <c r="AW210" s="3709"/>
      <c r="AX210" s="3692"/>
      <c r="AY210" s="1425"/>
      <c r="AZ210" s="3709"/>
      <c r="BA210" s="3692"/>
      <c r="BB210" s="3709"/>
      <c r="BC210" s="3709"/>
      <c r="BD210" s="3709"/>
      <c r="BE210" s="3692"/>
      <c r="BF210" s="1424"/>
      <c r="BG210" s="4088">
        <v>46478</v>
      </c>
      <c r="BH210" s="3728">
        <v>46478</v>
      </c>
      <c r="BI210" s="3711"/>
      <c r="BJ210" s="4088" t="s">
        <v>1581</v>
      </c>
      <c r="BK210" s="3728">
        <v>46661</v>
      </c>
      <c r="BL210" s="3711"/>
      <c r="BM210" s="4088" t="s">
        <v>1402</v>
      </c>
      <c r="BN210" s="3728">
        <v>46844</v>
      </c>
      <c r="BO210" s="3711"/>
      <c r="BP210" s="4182" t="s">
        <v>1583</v>
      </c>
      <c r="BQ210" s="1178" t="s">
        <v>2409</v>
      </c>
      <c r="BR210" s="544"/>
      <c r="BS210" s="3716">
        <v>45632</v>
      </c>
      <c r="BT210" s="3716">
        <v>45756</v>
      </c>
      <c r="BU210" s="3716">
        <v>45902</v>
      </c>
      <c r="BV210" s="3716">
        <v>45756</v>
      </c>
      <c r="BW210" s="3716">
        <v>45756</v>
      </c>
      <c r="BX210" s="3716" t="s">
        <v>104</v>
      </c>
      <c r="BY210" s="1409"/>
      <c r="BZ210" s="540" t="s">
        <v>579</v>
      </c>
      <c r="CA210" s="12"/>
      <c r="CB210" s="12"/>
      <c r="CC210" s="12"/>
      <c r="CD210" s="18"/>
    </row>
    <row r="211" spans="1:82" ht="45" customHeight="1" x14ac:dyDescent="0.2">
      <c r="A211" s="2150" t="s">
        <v>2410</v>
      </c>
      <c r="B211" s="3306"/>
      <c r="C211" s="2151" t="s">
        <v>2411</v>
      </c>
      <c r="D211" s="2152" t="s">
        <v>2412</v>
      </c>
      <c r="E211" s="7162">
        <v>2297</v>
      </c>
      <c r="F211" s="2155">
        <v>2021</v>
      </c>
      <c r="G211" s="2155">
        <v>2038</v>
      </c>
      <c r="H211" s="2154" t="s">
        <v>89</v>
      </c>
      <c r="I211" s="2181" t="s">
        <v>89</v>
      </c>
      <c r="J211" s="2157">
        <v>43444</v>
      </c>
      <c r="K211" s="2157"/>
      <c r="L211" s="2157"/>
      <c r="M211" s="2182"/>
      <c r="N211" s="2157"/>
      <c r="O211" s="2157"/>
      <c r="P211" s="2156">
        <v>45492</v>
      </c>
      <c r="Q211" s="2158">
        <v>45856</v>
      </c>
      <c r="R211" s="2159"/>
      <c r="S211" s="2159"/>
      <c r="T211" s="2159"/>
      <c r="U211" s="3799"/>
      <c r="V211" s="2161"/>
      <c r="W211" s="2162" t="str">
        <f t="shared" ref="W211:W243" si="10">IF(OR(X211="Yes", Y211="Web-page timetable", Z211="YES"), "Yes")</f>
        <v>Yes</v>
      </c>
      <c r="X211" s="2163" t="s">
        <v>93</v>
      </c>
      <c r="Y211" s="2151" t="s">
        <v>94</v>
      </c>
      <c r="Z211" s="2990"/>
      <c r="AA211" s="5836" t="s">
        <v>2413</v>
      </c>
      <c r="AB211" s="5836" t="s">
        <v>2414</v>
      </c>
      <c r="AC211" s="2929"/>
      <c r="AD211" s="2165">
        <v>45778</v>
      </c>
      <c r="AE211" s="3535">
        <v>44470</v>
      </c>
      <c r="AF211" s="2167" t="s">
        <v>142</v>
      </c>
      <c r="AG211" s="2168">
        <v>44487</v>
      </c>
      <c r="AH211" s="2168">
        <v>44487</v>
      </c>
      <c r="AI211" s="2168">
        <v>44547</v>
      </c>
      <c r="AJ211" s="3011" t="s">
        <v>2415</v>
      </c>
      <c r="AK211" s="2169"/>
      <c r="AL211" s="7117" t="s">
        <v>2416</v>
      </c>
      <c r="AM211" s="7118" t="s">
        <v>158</v>
      </c>
      <c r="AN211" s="2168">
        <v>44927</v>
      </c>
      <c r="AO211" s="2168">
        <v>44935</v>
      </c>
      <c r="AP211" s="2168">
        <v>44977</v>
      </c>
      <c r="AQ211" s="2155" t="s">
        <v>2417</v>
      </c>
      <c r="AR211" s="2170"/>
      <c r="AS211" s="2171"/>
      <c r="AT211" s="2154"/>
      <c r="AU211" s="2171"/>
      <c r="AV211" s="2171"/>
      <c r="AW211" s="2171"/>
      <c r="AX211" s="2154"/>
      <c r="AY211" s="2172"/>
      <c r="AZ211" s="2171"/>
      <c r="BA211" s="2154"/>
      <c r="BB211" s="2171"/>
      <c r="BC211" s="2171"/>
      <c r="BD211" s="2171"/>
      <c r="BE211" s="2154"/>
      <c r="BF211" s="2154"/>
      <c r="BG211" s="4159">
        <v>45444</v>
      </c>
      <c r="BH211" s="2168">
        <v>45444</v>
      </c>
      <c r="BI211" s="2184">
        <v>45492</v>
      </c>
      <c r="BJ211" s="4159">
        <v>45839</v>
      </c>
      <c r="BK211" s="2168">
        <v>45839</v>
      </c>
      <c r="BL211" s="2184">
        <v>45856</v>
      </c>
      <c r="BM211" s="4159">
        <v>46082</v>
      </c>
      <c r="BN211" s="2168">
        <v>46082</v>
      </c>
      <c r="BO211" s="2184"/>
      <c r="BP211" s="2990" t="s">
        <v>915</v>
      </c>
      <c r="BQ211" s="2151"/>
      <c r="BR211" s="2151"/>
      <c r="BS211" s="2177">
        <v>45399</v>
      </c>
      <c r="BT211" s="2177">
        <v>45806</v>
      </c>
      <c r="BU211" s="2177">
        <v>45440</v>
      </c>
      <c r="BV211" s="2177">
        <v>45806</v>
      </c>
      <c r="BW211" s="2177">
        <v>45806</v>
      </c>
      <c r="BX211" s="2177" t="s">
        <v>674</v>
      </c>
      <c r="BY211" s="1409"/>
      <c r="BZ211" s="544"/>
      <c r="CA211" s="12"/>
      <c r="CB211" s="12"/>
      <c r="CC211" s="12"/>
      <c r="CD211" s="18"/>
    </row>
    <row r="212" spans="1:82" ht="45" customHeight="1" thickBot="1" x14ac:dyDescent="0.25">
      <c r="A212" s="3686" t="s">
        <v>2419</v>
      </c>
      <c r="B212" s="3687"/>
      <c r="C212" s="3688" t="s">
        <v>2420</v>
      </c>
      <c r="D212" s="3688" t="s">
        <v>2421</v>
      </c>
      <c r="E212" s="3859"/>
      <c r="F212" s="3691"/>
      <c r="G212" s="3691"/>
      <c r="H212" s="3695" t="s">
        <v>89</v>
      </c>
      <c r="I212" s="3695" t="s">
        <v>194</v>
      </c>
      <c r="J212" s="3696">
        <v>43402</v>
      </c>
      <c r="K212" s="3694"/>
      <c r="L212" s="1389"/>
      <c r="M212" s="2002"/>
      <c r="N212" s="1389"/>
      <c r="O212" s="3694"/>
      <c r="P212" s="3696"/>
      <c r="Q212" s="3697"/>
      <c r="R212" s="3698"/>
      <c r="S212" s="3698"/>
      <c r="T212" s="3698"/>
      <c r="U212" s="3794"/>
      <c r="V212" s="3699"/>
      <c r="W212" s="3700" t="str">
        <f t="shared" si="10"/>
        <v>Yes</v>
      </c>
      <c r="X212" s="3701" t="s">
        <v>93</v>
      </c>
      <c r="Y212" s="3688" t="s">
        <v>94</v>
      </c>
      <c r="Z212" s="3688"/>
      <c r="AA212" s="5777" t="s">
        <v>2422</v>
      </c>
      <c r="AB212" s="5777" t="s">
        <v>2423</v>
      </c>
      <c r="AC212" s="3719"/>
      <c r="AD212" s="3706">
        <v>45717</v>
      </c>
      <c r="AE212" s="4145">
        <v>46054</v>
      </c>
      <c r="AF212" s="3705" t="s">
        <v>1963</v>
      </c>
      <c r="AG212" s="3706">
        <v>46054</v>
      </c>
      <c r="AH212" s="3706"/>
      <c r="AI212" s="3706"/>
      <c r="AJ212" s="3713"/>
      <c r="AK212" s="3707"/>
      <c r="AL212" s="4154"/>
      <c r="AM212" s="3714"/>
      <c r="AN212" s="3706"/>
      <c r="AO212" s="3706"/>
      <c r="AP212" s="3706"/>
      <c r="AQ212" s="3695"/>
      <c r="AR212" s="4018"/>
      <c r="AS212" s="4022"/>
      <c r="AT212" s="3692"/>
      <c r="AU212" s="3730"/>
      <c r="AV212" s="3709"/>
      <c r="AW212" s="3709"/>
      <c r="AX212" s="3692"/>
      <c r="AY212" s="3731"/>
      <c r="AZ212" s="3730"/>
      <c r="BA212" s="3731"/>
      <c r="BB212" s="3730"/>
      <c r="BC212" s="3709"/>
      <c r="BD212" s="3709"/>
      <c r="BE212" s="3692"/>
      <c r="BF212" s="3692"/>
      <c r="BG212" s="4089">
        <v>46722</v>
      </c>
      <c r="BH212" s="3706">
        <v>46722</v>
      </c>
      <c r="BI212" s="3706"/>
      <c r="BJ212" s="4089">
        <v>46753</v>
      </c>
      <c r="BK212" s="3706">
        <v>46753</v>
      </c>
      <c r="BL212" s="3711"/>
      <c r="BM212" s="4089">
        <v>46935</v>
      </c>
      <c r="BN212" s="3704">
        <v>46935</v>
      </c>
      <c r="BO212" s="3711"/>
      <c r="BP212" s="4182" t="s">
        <v>2425</v>
      </c>
      <c r="BQ212" s="3712" t="s">
        <v>2426</v>
      </c>
      <c r="BR212" s="542"/>
      <c r="BS212" s="3716">
        <v>45320</v>
      </c>
      <c r="BT212" s="3716">
        <v>45806</v>
      </c>
      <c r="BU212" s="3716">
        <v>44270</v>
      </c>
      <c r="BV212" s="3962">
        <v>45806</v>
      </c>
      <c r="BW212" s="3963">
        <v>45806</v>
      </c>
      <c r="BX212" s="3716" t="s">
        <v>104</v>
      </c>
      <c r="BY212" s="1409"/>
      <c r="BZ212" s="540"/>
      <c r="CA212" s="12"/>
      <c r="CB212" s="12"/>
      <c r="CC212" s="12"/>
      <c r="CD212" s="18"/>
    </row>
    <row r="213" spans="1:82" ht="45" customHeight="1" thickTop="1" x14ac:dyDescent="0.2">
      <c r="A213" s="1688" t="s">
        <v>2427</v>
      </c>
      <c r="B213" s="3307"/>
      <c r="C213" s="2275" t="s">
        <v>2428</v>
      </c>
      <c r="D213" s="1689" t="s">
        <v>2429</v>
      </c>
      <c r="E213" s="1704"/>
      <c r="F213" s="1665" t="s">
        <v>292</v>
      </c>
      <c r="G213" s="1665" t="s">
        <v>1021</v>
      </c>
      <c r="H213" s="1680"/>
      <c r="I213" s="1691"/>
      <c r="J213" s="1668">
        <v>42384</v>
      </c>
      <c r="K213" s="1668"/>
      <c r="L213" s="1668"/>
      <c r="M213" s="2006"/>
      <c r="N213" s="1668"/>
      <c r="O213" s="1668"/>
      <c r="P213" s="1667"/>
      <c r="Q213" s="1705"/>
      <c r="R213" s="1669"/>
      <c r="S213" s="1669"/>
      <c r="T213" s="1669"/>
      <c r="U213" s="3793"/>
      <c r="V213" s="1671"/>
      <c r="W213" s="1695" t="str">
        <f t="shared" si="10"/>
        <v>Yes</v>
      </c>
      <c r="X213" s="1672" t="s">
        <v>93</v>
      </c>
      <c r="Y213" s="1376" t="s">
        <v>94</v>
      </c>
      <c r="Z213" s="1666"/>
      <c r="AA213" s="5837" t="s">
        <v>2430</v>
      </c>
      <c r="AB213" s="5838" t="s">
        <v>2431</v>
      </c>
      <c r="AC213" s="2950" t="s">
        <v>2432</v>
      </c>
      <c r="AD213" s="1682">
        <v>43617</v>
      </c>
      <c r="AE213" s="4147">
        <v>44075</v>
      </c>
      <c r="AF213" s="1676"/>
      <c r="AG213" s="1674">
        <v>44075</v>
      </c>
      <c r="AH213" s="1674"/>
      <c r="AI213" s="1674"/>
      <c r="AJ213" s="3006"/>
      <c r="AK213" s="1677"/>
      <c r="AL213" s="1679"/>
      <c r="AM213" s="1676"/>
      <c r="AN213" s="1674"/>
      <c r="AO213" s="1674"/>
      <c r="AP213" s="1674"/>
      <c r="AQ213" s="1666"/>
      <c r="AR213" s="1697"/>
      <c r="AS213" s="1679"/>
      <c r="AT213" s="1680"/>
      <c r="AU213" s="1679"/>
      <c r="AV213" s="1679"/>
      <c r="AW213" s="1679"/>
      <c r="AX213" s="1680"/>
      <c r="AY213" s="1698"/>
      <c r="AZ213" s="1679"/>
      <c r="BA213" s="1680"/>
      <c r="BB213" s="1679"/>
      <c r="BC213" s="1679"/>
      <c r="BD213" s="1679"/>
      <c r="BE213" s="1680"/>
      <c r="BF213" s="1680"/>
      <c r="BG213" s="4158">
        <v>44440</v>
      </c>
      <c r="BH213" s="1674">
        <v>44440</v>
      </c>
      <c r="BI213" s="1683"/>
      <c r="BJ213" s="4158">
        <v>44621</v>
      </c>
      <c r="BK213" s="1674">
        <v>44621</v>
      </c>
      <c r="BL213" s="1683"/>
      <c r="BM213" s="4158" t="s">
        <v>316</v>
      </c>
      <c r="BN213" s="1674">
        <v>45017</v>
      </c>
      <c r="BO213" s="1683"/>
      <c r="BP213" s="4184"/>
      <c r="BQ213" s="1376"/>
      <c r="BR213" s="1376"/>
      <c r="BS213" s="1684">
        <v>43871</v>
      </c>
      <c r="BT213" s="1684"/>
      <c r="BU213" s="1684"/>
      <c r="BV213" s="1684"/>
      <c r="BW213" s="1684"/>
      <c r="BX213" s="2319" t="s">
        <v>117</v>
      </c>
      <c r="BY213" s="1666"/>
      <c r="BZ213" s="1376" t="s">
        <v>970</v>
      </c>
      <c r="CA213" s="12"/>
      <c r="CB213" s="12"/>
      <c r="CC213" s="12"/>
      <c r="CD213" s="18"/>
    </row>
    <row r="214" spans="1:82" ht="45" customHeight="1" x14ac:dyDescent="0.2">
      <c r="A214" s="6504" t="s">
        <v>2434</v>
      </c>
      <c r="B214" s="6505"/>
      <c r="C214" s="2265" t="s">
        <v>2435</v>
      </c>
      <c r="D214" s="6853" t="s">
        <v>2436</v>
      </c>
      <c r="E214" s="6507">
        <v>2355</v>
      </c>
      <c r="F214" s="6556" t="s">
        <v>1211</v>
      </c>
      <c r="G214" s="6556" t="s">
        <v>2437</v>
      </c>
      <c r="H214" s="6508" t="s">
        <v>89</v>
      </c>
      <c r="I214" s="2769" t="s">
        <v>89</v>
      </c>
      <c r="J214" s="6458">
        <v>44529</v>
      </c>
      <c r="K214" s="6458" t="s">
        <v>2438</v>
      </c>
      <c r="L214" s="6458"/>
      <c r="M214" s="6684"/>
      <c r="N214" s="6458"/>
      <c r="O214" s="6458"/>
      <c r="P214" s="6458"/>
      <c r="Q214" s="6512"/>
      <c r="R214" s="6513"/>
      <c r="S214" s="6513"/>
      <c r="T214" s="6513"/>
      <c r="U214" s="6514"/>
      <c r="V214" s="6515"/>
      <c r="W214" s="6516" t="str">
        <f t="shared" si="10"/>
        <v>Yes</v>
      </c>
      <c r="X214" s="6517" t="s">
        <v>93</v>
      </c>
      <c r="Y214" s="2265" t="s">
        <v>94</v>
      </c>
      <c r="Z214" s="2265"/>
      <c r="AA214" s="6470" t="s">
        <v>2439</v>
      </c>
      <c r="AB214" s="6470" t="s">
        <v>2440</v>
      </c>
      <c r="AC214" s="6541"/>
      <c r="AD214" s="6519">
        <v>45597</v>
      </c>
      <c r="AE214" s="6542" t="s">
        <v>2441</v>
      </c>
      <c r="AF214" s="6543" t="s">
        <v>911</v>
      </c>
      <c r="AG214" s="6532">
        <v>45809</v>
      </c>
      <c r="AH214" s="6532">
        <v>45827</v>
      </c>
      <c r="AI214" s="6532">
        <v>45883</v>
      </c>
      <c r="AJ214" s="6476" t="s">
        <v>2442</v>
      </c>
      <c r="AK214" s="6544"/>
      <c r="AL214" s="6529"/>
      <c r="AM214" s="6543"/>
      <c r="AN214" s="6532"/>
      <c r="AO214" s="6532"/>
      <c r="AP214" s="6532"/>
      <c r="AQ214" s="2769"/>
      <c r="AR214" s="6528"/>
      <c r="AS214" s="6529"/>
      <c r="AT214" s="6508"/>
      <c r="AU214" s="6529"/>
      <c r="AV214" s="6529"/>
      <c r="AW214" s="6529"/>
      <c r="AX214" s="6508"/>
      <c r="AY214" s="6530"/>
      <c r="AZ214" s="6529"/>
      <c r="BA214" s="6508"/>
      <c r="BB214" s="6529"/>
      <c r="BC214" s="6529"/>
      <c r="BD214" s="6529"/>
      <c r="BE214" s="6508"/>
      <c r="BF214" s="6508"/>
      <c r="BG214" s="6531" t="s">
        <v>1836</v>
      </c>
      <c r="BH214" s="6532">
        <v>46174</v>
      </c>
      <c r="BI214" s="6533"/>
      <c r="BJ214" s="6531">
        <v>46327</v>
      </c>
      <c r="BK214" s="6532">
        <v>46327</v>
      </c>
      <c r="BL214" s="6533"/>
      <c r="BM214" s="6531">
        <v>46874</v>
      </c>
      <c r="BN214" s="6532">
        <v>46874</v>
      </c>
      <c r="BO214" s="6533"/>
      <c r="BP214" s="6494" t="s">
        <v>2444</v>
      </c>
      <c r="BQ214" s="2265"/>
      <c r="BR214" s="2265"/>
      <c r="BS214" s="6535">
        <v>45960</v>
      </c>
      <c r="BT214" s="6535">
        <v>45678</v>
      </c>
      <c r="BU214" s="6535"/>
      <c r="BV214" s="6535">
        <v>45960</v>
      </c>
      <c r="BW214" s="6535">
        <v>45960</v>
      </c>
      <c r="BX214" s="6535" t="s">
        <v>178</v>
      </c>
      <c r="BY214" s="1409"/>
      <c r="BZ214" s="540"/>
      <c r="CA214" s="12"/>
      <c r="CB214" s="12"/>
      <c r="CC214" s="12"/>
      <c r="CD214" s="18"/>
    </row>
    <row r="215" spans="1:82" ht="45" customHeight="1" x14ac:dyDescent="0.2">
      <c r="A215" s="6454" t="s">
        <v>2445</v>
      </c>
      <c r="B215" s="6455"/>
      <c r="C215" s="2265" t="s">
        <v>2446</v>
      </c>
      <c r="D215" s="6496" t="s">
        <v>2447</v>
      </c>
      <c r="E215" s="7119">
        <v>2339</v>
      </c>
      <c r="F215" s="6456">
        <v>2025</v>
      </c>
      <c r="G215" s="6456">
        <v>2042</v>
      </c>
      <c r="H215" s="6477" t="s">
        <v>89</v>
      </c>
      <c r="I215" s="6477" t="s">
        <v>89</v>
      </c>
      <c r="J215" s="6460">
        <v>43181</v>
      </c>
      <c r="K215" s="6460"/>
      <c r="L215" s="6460"/>
      <c r="M215" s="6461"/>
      <c r="N215" s="6460"/>
      <c r="O215" s="6460"/>
      <c r="P215" s="6462"/>
      <c r="Q215" s="6463"/>
      <c r="R215" s="6464"/>
      <c r="S215" s="6464"/>
      <c r="T215" s="6464"/>
      <c r="U215" s="6465"/>
      <c r="V215" s="6466"/>
      <c r="W215" s="6467" t="str">
        <f t="shared" si="10"/>
        <v>Yes</v>
      </c>
      <c r="X215" s="6468" t="s">
        <v>93</v>
      </c>
      <c r="Y215" s="2465" t="s">
        <v>94</v>
      </c>
      <c r="Z215" s="2465"/>
      <c r="AA215" s="6470" t="s">
        <v>2448</v>
      </c>
      <c r="AB215" s="6685" t="s">
        <v>2449</v>
      </c>
      <c r="AC215" s="6501"/>
      <c r="AD215" s="4850">
        <v>45717</v>
      </c>
      <c r="AE215" s="6472" t="s">
        <v>326</v>
      </c>
      <c r="AF215" s="6473" t="s">
        <v>2450</v>
      </c>
      <c r="AG215" s="5496">
        <v>45200</v>
      </c>
      <c r="AH215" s="5496">
        <v>45306</v>
      </c>
      <c r="AI215" s="5496">
        <v>45359</v>
      </c>
      <c r="AJ215" s="6502" t="s">
        <v>2451</v>
      </c>
      <c r="AK215" s="6475"/>
      <c r="AL215" s="7166" t="s">
        <v>434</v>
      </c>
      <c r="AM215" s="7083" t="s">
        <v>2452</v>
      </c>
      <c r="AN215" s="5496">
        <v>45931</v>
      </c>
      <c r="AO215" s="5496">
        <v>45999</v>
      </c>
      <c r="AP215" s="5496">
        <v>46054</v>
      </c>
      <c r="AQ215" s="6456"/>
      <c r="AR215" s="6490"/>
      <c r="AS215" s="6479"/>
      <c r="AT215" s="6477"/>
      <c r="AU215" s="6479"/>
      <c r="AV215" s="6479"/>
      <c r="AW215" s="6479"/>
      <c r="AX215" s="6477"/>
      <c r="AY215" s="6492"/>
      <c r="AZ215" s="6479"/>
      <c r="BA215" s="6477"/>
      <c r="BB215" s="6479"/>
      <c r="BC215" s="6479"/>
      <c r="BD215" s="6479"/>
      <c r="BE215" s="6477"/>
      <c r="BF215" s="6477"/>
      <c r="BG215" s="6482" t="s">
        <v>274</v>
      </c>
      <c r="BH215" s="5496">
        <v>46204</v>
      </c>
      <c r="BI215" s="6483"/>
      <c r="BJ215" s="6482">
        <v>46357</v>
      </c>
      <c r="BK215" s="5496">
        <v>46357</v>
      </c>
      <c r="BL215" s="6483"/>
      <c r="BM215" s="6482" t="s">
        <v>147</v>
      </c>
      <c r="BN215" s="5496">
        <v>46935</v>
      </c>
      <c r="BO215" s="6483"/>
      <c r="BP215" s="6484" t="s">
        <v>2454</v>
      </c>
      <c r="BQ215" s="2465" t="s">
        <v>2455</v>
      </c>
      <c r="BR215" s="2465"/>
      <c r="BS215" s="4142">
        <v>45273</v>
      </c>
      <c r="BT215" s="4142">
        <v>45805</v>
      </c>
      <c r="BU215" s="4142">
        <v>45559</v>
      </c>
      <c r="BV215" s="4142">
        <v>45996</v>
      </c>
      <c r="BW215" s="4142">
        <v>45996</v>
      </c>
      <c r="BX215" s="4142" t="s">
        <v>262</v>
      </c>
      <c r="BY215" s="1409"/>
      <c r="BZ215" s="542" t="s">
        <v>105</v>
      </c>
      <c r="CA215" s="12"/>
      <c r="CB215" s="12"/>
      <c r="CC215" s="12"/>
      <c r="CD215" s="18"/>
    </row>
    <row r="216" spans="1:82" ht="45" customHeight="1" x14ac:dyDescent="0.2">
      <c r="A216" s="3686" t="s">
        <v>2456</v>
      </c>
      <c r="B216" s="3687"/>
      <c r="C216" s="3688" t="s">
        <v>2457</v>
      </c>
      <c r="D216" s="3689" t="s">
        <v>2458</v>
      </c>
      <c r="E216" s="3718"/>
      <c r="F216" s="3691" t="s">
        <v>974</v>
      </c>
      <c r="G216" s="3695">
        <v>2045</v>
      </c>
      <c r="H216" s="3692" t="s">
        <v>89</v>
      </c>
      <c r="I216" s="3695" t="s">
        <v>89</v>
      </c>
      <c r="J216" s="3696">
        <v>44873</v>
      </c>
      <c r="K216" s="3694" t="s">
        <v>2459</v>
      </c>
      <c r="L216" s="3694"/>
      <c r="M216" s="3735"/>
      <c r="N216" s="3696"/>
      <c r="O216" s="3696"/>
      <c r="P216" s="3696"/>
      <c r="Q216" s="3697"/>
      <c r="R216" s="3698"/>
      <c r="S216" s="3698"/>
      <c r="T216" s="3698"/>
      <c r="U216" s="3794"/>
      <c r="V216" s="3699"/>
      <c r="W216" s="3700" t="str">
        <f t="shared" si="10"/>
        <v>Yes</v>
      </c>
      <c r="X216" s="3701" t="s">
        <v>93</v>
      </c>
      <c r="Y216" s="3688" t="s">
        <v>94</v>
      </c>
      <c r="Z216" s="3688"/>
      <c r="AA216" s="5777" t="s">
        <v>2460</v>
      </c>
      <c r="AB216" s="5777" t="s">
        <v>2461</v>
      </c>
      <c r="AC216" s="3703"/>
      <c r="AD216" s="3704">
        <v>45658</v>
      </c>
      <c r="AE216" s="4145" t="s">
        <v>2462</v>
      </c>
      <c r="AF216" s="3705" t="s">
        <v>2463</v>
      </c>
      <c r="AG216" s="3706">
        <v>45931</v>
      </c>
      <c r="AH216" s="3706"/>
      <c r="AI216" s="3706"/>
      <c r="AJ216" s="3713"/>
      <c r="AK216" s="3707"/>
      <c r="AL216" s="3709"/>
      <c r="AM216" s="3705"/>
      <c r="AN216" s="3706"/>
      <c r="AO216" s="3706"/>
      <c r="AP216" s="3706"/>
      <c r="AQ216" s="3695"/>
      <c r="AR216" s="3708"/>
      <c r="AS216" s="3709"/>
      <c r="AT216" s="3692"/>
      <c r="AU216" s="3709"/>
      <c r="AV216" s="3709"/>
      <c r="AW216" s="3709"/>
      <c r="AX216" s="3692"/>
      <c r="AY216" s="3710"/>
      <c r="AZ216" s="3709"/>
      <c r="BA216" s="3692"/>
      <c r="BB216" s="3709"/>
      <c r="BC216" s="3709"/>
      <c r="BD216" s="3709"/>
      <c r="BE216" s="3692"/>
      <c r="BF216" s="3692"/>
      <c r="BG216" s="4089" t="s">
        <v>2464</v>
      </c>
      <c r="BH216" s="3706">
        <v>46296</v>
      </c>
      <c r="BI216" s="3711"/>
      <c r="BJ216" s="4089">
        <v>46447</v>
      </c>
      <c r="BK216" s="3706">
        <v>46447</v>
      </c>
      <c r="BL216" s="3711"/>
      <c r="BM216" s="4089">
        <v>46722</v>
      </c>
      <c r="BN216" s="3706">
        <v>46722</v>
      </c>
      <c r="BO216" s="3711"/>
      <c r="BP216" s="4182" t="s">
        <v>409</v>
      </c>
      <c r="BQ216" s="3688" t="s">
        <v>2466</v>
      </c>
      <c r="BR216" s="3688"/>
      <c r="BS216" s="3716">
        <v>45960</v>
      </c>
      <c r="BT216" s="3716">
        <v>45953</v>
      </c>
      <c r="BU216" s="3716">
        <v>45953</v>
      </c>
      <c r="BV216" s="3716">
        <v>45805</v>
      </c>
      <c r="BW216" s="3716">
        <v>45805</v>
      </c>
      <c r="BX216" s="3716" t="s">
        <v>104</v>
      </c>
      <c r="BY216" s="1556"/>
      <c r="BZ216" s="542" t="s">
        <v>2467</v>
      </c>
      <c r="CA216" s="12"/>
      <c r="CB216" s="12"/>
      <c r="CC216" s="12"/>
      <c r="CD216" s="18"/>
    </row>
    <row r="217" spans="1:82" ht="45" customHeight="1" x14ac:dyDescent="0.2">
      <c r="A217" s="4461" t="s">
        <v>2468</v>
      </c>
      <c r="B217" s="4129"/>
      <c r="C217" s="3720" t="s">
        <v>2469</v>
      </c>
      <c r="D217" s="4462" t="s">
        <v>2139</v>
      </c>
      <c r="E217" s="4463"/>
      <c r="F217" s="4789"/>
      <c r="G217" s="4789"/>
      <c r="H217" s="4466" t="s">
        <v>89</v>
      </c>
      <c r="I217" s="4467" t="s">
        <v>89</v>
      </c>
      <c r="J217" s="4130">
        <v>45029</v>
      </c>
      <c r="K217" s="4130">
        <v>42849</v>
      </c>
      <c r="L217" s="3694"/>
      <c r="M217" s="3694"/>
      <c r="N217" s="3694"/>
      <c r="O217" s="3694"/>
      <c r="P217" s="4468"/>
      <c r="Q217" s="5182"/>
      <c r="R217" s="4472"/>
      <c r="S217" s="4472"/>
      <c r="T217" s="6152"/>
      <c r="U217" s="6153"/>
      <c r="V217" s="6160"/>
      <c r="W217" s="4323" t="str">
        <f t="shared" si="10"/>
        <v>Yes</v>
      </c>
      <c r="X217" s="4478" t="s">
        <v>93</v>
      </c>
      <c r="Y217" s="3720" t="s">
        <v>94</v>
      </c>
      <c r="Z217" s="3720"/>
      <c r="AA217" s="6184" t="s">
        <v>2140</v>
      </c>
      <c r="AB217" s="5802" t="s">
        <v>2141</v>
      </c>
      <c r="AC217" s="3706"/>
      <c r="AD217" s="5182">
        <v>45717</v>
      </c>
      <c r="AE217" s="4482" t="s">
        <v>1660</v>
      </c>
      <c r="AF217" s="4484" t="s">
        <v>210</v>
      </c>
      <c r="AG217" s="4485">
        <v>46266</v>
      </c>
      <c r="AH217" s="4485"/>
      <c r="AI217" s="4485"/>
      <c r="AJ217" s="4486"/>
      <c r="AK217" s="5493"/>
      <c r="AL217" s="4466"/>
      <c r="AM217" s="4488"/>
      <c r="AN217" s="4485"/>
      <c r="AO217" s="4485"/>
      <c r="AP217" s="3723"/>
      <c r="AQ217" s="4485"/>
      <c r="AR217" s="3708"/>
      <c r="AS217" s="4488"/>
      <c r="AT217" s="4488"/>
      <c r="AU217" s="4488"/>
      <c r="AV217" s="4466"/>
      <c r="AW217" s="4488"/>
      <c r="AX217" s="4466"/>
      <c r="AY217" s="5495"/>
      <c r="AZ217" s="4488"/>
      <c r="BA217" s="4488"/>
      <c r="BB217" s="4466"/>
      <c r="BC217" s="4488"/>
      <c r="BD217" s="4488"/>
      <c r="BE217" s="4466"/>
      <c r="BF217" s="2125"/>
      <c r="BG217" s="4495" t="s">
        <v>2142</v>
      </c>
      <c r="BH217" s="4485">
        <v>46508</v>
      </c>
      <c r="BI217" s="4496"/>
      <c r="BJ217" s="4495">
        <v>46600</v>
      </c>
      <c r="BK217" s="4485">
        <v>46600</v>
      </c>
      <c r="BL217" s="4496"/>
      <c r="BM217" s="4495">
        <v>46844</v>
      </c>
      <c r="BN217" s="4485">
        <v>46844</v>
      </c>
      <c r="BO217" s="4496"/>
      <c r="BP217" s="4190" t="s">
        <v>2144</v>
      </c>
      <c r="BQ217" s="2120" t="s">
        <v>2145</v>
      </c>
      <c r="BR217" s="2120" t="s">
        <v>2146</v>
      </c>
      <c r="BS217" s="4133">
        <v>44659</v>
      </c>
      <c r="BT217" s="4133">
        <v>45755</v>
      </c>
      <c r="BU217" s="4133">
        <v>44657</v>
      </c>
      <c r="BV217" s="4133">
        <v>45755</v>
      </c>
      <c r="BW217" s="4133">
        <v>45755</v>
      </c>
      <c r="BX217" s="4133" t="s">
        <v>104</v>
      </c>
      <c r="BY217" s="2149"/>
      <c r="BZ217" s="2120" t="s">
        <v>2470</v>
      </c>
      <c r="CA217" s="12"/>
      <c r="CB217" s="12"/>
      <c r="CC217" s="12"/>
      <c r="CD217" s="18"/>
    </row>
    <row r="218" spans="1:82" ht="45" customHeight="1" x14ac:dyDescent="0.2">
      <c r="A218" s="6065"/>
      <c r="B218" s="6065" t="s">
        <v>2471</v>
      </c>
      <c r="C218" s="6065" t="s">
        <v>2472</v>
      </c>
      <c r="D218" s="6065" t="s">
        <v>2473</v>
      </c>
      <c r="E218" s="6094">
        <v>2154</v>
      </c>
      <c r="F218" s="6101">
        <v>2020</v>
      </c>
      <c r="G218" s="6101">
        <v>2038</v>
      </c>
      <c r="H218" s="6101" t="s">
        <v>89</v>
      </c>
      <c r="I218" s="6101" t="s">
        <v>89</v>
      </c>
      <c r="J218" s="6116">
        <v>40722</v>
      </c>
      <c r="K218" s="6116"/>
      <c r="L218" s="3229" t="s">
        <v>90</v>
      </c>
      <c r="M218" s="6129"/>
      <c r="N218" s="3103"/>
      <c r="O218" s="3103"/>
      <c r="P218" s="6116">
        <v>44484</v>
      </c>
      <c r="Q218" s="6116">
        <v>44876</v>
      </c>
      <c r="R218" s="6116"/>
      <c r="S218" s="6150"/>
      <c r="T218" s="6150">
        <v>45569</v>
      </c>
      <c r="U218" s="6154"/>
      <c r="V218" s="6116"/>
      <c r="W218" s="3105" t="str">
        <f t="shared" si="10"/>
        <v>Yes</v>
      </c>
      <c r="X218" s="6171" t="s">
        <v>93</v>
      </c>
      <c r="Y218" s="6065" t="s">
        <v>94</v>
      </c>
      <c r="Z218" s="6065"/>
      <c r="AA218" s="6188" t="s">
        <v>2474</v>
      </c>
      <c r="AB218" s="6211" t="s">
        <v>2475</v>
      </c>
      <c r="AC218" s="6222"/>
      <c r="AD218" s="6154">
        <v>44287</v>
      </c>
      <c r="AE218" s="6154" t="s">
        <v>2476</v>
      </c>
      <c r="AF218" s="6238" t="s">
        <v>2477</v>
      </c>
      <c r="AG218" s="6154">
        <v>42795</v>
      </c>
      <c r="AH218" s="6154">
        <v>42795</v>
      </c>
      <c r="AI218" s="6154">
        <v>42826</v>
      </c>
      <c r="AJ218" s="6251" t="s">
        <v>2478</v>
      </c>
      <c r="AK218" s="6258" t="s">
        <v>2479</v>
      </c>
      <c r="AL218" s="6154" t="s">
        <v>2480</v>
      </c>
      <c r="AM218" s="6238" t="s">
        <v>364</v>
      </c>
      <c r="AN218" s="6154">
        <v>43101</v>
      </c>
      <c r="AO218" s="6154" t="e">
        <v>#N/A</v>
      </c>
      <c r="AP218" s="6154" t="e">
        <v>#N/A</v>
      </c>
      <c r="AQ218" s="6274" t="s">
        <v>2481</v>
      </c>
      <c r="AR218" s="4592" t="e">
        <v>#N/A</v>
      </c>
      <c r="AS218" s="6282" t="s">
        <v>2482</v>
      </c>
      <c r="AT218" s="6287" t="s">
        <v>367</v>
      </c>
      <c r="AU218" s="6154">
        <v>43617</v>
      </c>
      <c r="AV218" s="6154">
        <v>43862</v>
      </c>
      <c r="AW218" s="6154">
        <v>43917</v>
      </c>
      <c r="AX218" s="6274" t="s">
        <v>2483</v>
      </c>
      <c r="AY218" s="4592"/>
      <c r="AZ218" s="6154"/>
      <c r="BA218" s="6101"/>
      <c r="BB218" s="6154"/>
      <c r="BC218" s="6154"/>
      <c r="BD218" s="6154"/>
      <c r="BE218" s="6101"/>
      <c r="BF218" s="4592"/>
      <c r="BG218" s="6154" t="s">
        <v>2484</v>
      </c>
      <c r="BH218" s="6154">
        <v>44317</v>
      </c>
      <c r="BI218" s="6154" t="s">
        <v>2485</v>
      </c>
      <c r="BJ218" s="6154">
        <v>44805</v>
      </c>
      <c r="BK218" s="6154">
        <v>44805</v>
      </c>
      <c r="BL218" s="6154">
        <v>44876</v>
      </c>
      <c r="BM218" s="6154" t="s">
        <v>114</v>
      </c>
      <c r="BN218" s="6154" t="s">
        <v>114</v>
      </c>
      <c r="BO218" s="6154"/>
      <c r="BP218" s="6351"/>
      <c r="BQ218" s="3098"/>
      <c r="BR218" s="4860"/>
      <c r="BS218" s="6379">
        <v>44217</v>
      </c>
      <c r="BT218" s="6383">
        <v>44328</v>
      </c>
      <c r="BU218" s="6387"/>
      <c r="BV218" s="6388">
        <v>44887</v>
      </c>
      <c r="BW218" s="6379">
        <v>44887</v>
      </c>
      <c r="BX218" s="6379" t="s">
        <v>2487</v>
      </c>
      <c r="BY218" s="5454"/>
      <c r="BZ218" s="2186" t="s">
        <v>2488</v>
      </c>
      <c r="CA218" s="12"/>
      <c r="CB218" s="12"/>
      <c r="CC218" s="12"/>
      <c r="CD218" s="18"/>
    </row>
    <row r="219" spans="1:82" ht="45" customHeight="1" x14ac:dyDescent="0.2">
      <c r="A219" s="6573" t="s">
        <v>2489</v>
      </c>
      <c r="B219" s="6966"/>
      <c r="C219" s="6500" t="s">
        <v>2472</v>
      </c>
      <c r="D219" s="6575" t="s">
        <v>2490</v>
      </c>
      <c r="E219" s="6961" t="s">
        <v>193</v>
      </c>
      <c r="F219" s="6584"/>
      <c r="G219" s="6584"/>
      <c r="H219" s="6588" t="s">
        <v>89</v>
      </c>
      <c r="I219" s="6577" t="s">
        <v>89</v>
      </c>
      <c r="J219" s="6578">
        <v>40722</v>
      </c>
      <c r="K219" s="6967"/>
      <c r="L219" s="6599"/>
      <c r="M219" s="6600"/>
      <c r="N219" s="6599"/>
      <c r="O219" s="6599"/>
      <c r="P219" s="6579"/>
      <c r="Q219" s="6968"/>
      <c r="R219" s="6581"/>
      <c r="S219" s="6969"/>
      <c r="T219" s="6969"/>
      <c r="U219" s="6582"/>
      <c r="V219" s="6970"/>
      <c r="W219" s="6583" t="str">
        <f t="shared" si="10"/>
        <v>Yes</v>
      </c>
      <c r="X219" s="6499" t="s">
        <v>93</v>
      </c>
      <c r="Y219" s="6500" t="s">
        <v>267</v>
      </c>
      <c r="Z219" s="6500"/>
      <c r="AA219" s="6585" t="s">
        <v>2474</v>
      </c>
      <c r="AB219" s="6984" t="s">
        <v>2491</v>
      </c>
      <c r="AC219" s="6605"/>
      <c r="AD219" s="6586">
        <v>45962</v>
      </c>
      <c r="AE219" s="6587" t="s">
        <v>984</v>
      </c>
      <c r="AF219" s="6588" t="s">
        <v>1491</v>
      </c>
      <c r="AG219" s="6589">
        <v>46113</v>
      </c>
      <c r="AH219" s="6589"/>
      <c r="AI219" s="6589"/>
      <c r="AJ219" s="6971"/>
      <c r="AK219" s="6608"/>
      <c r="AL219" s="6591"/>
      <c r="AM219" s="6588"/>
      <c r="AN219" s="6589"/>
      <c r="AO219" s="6589"/>
      <c r="AP219" s="6589"/>
      <c r="AQ219" s="6579"/>
      <c r="AR219" s="7173"/>
      <c r="AS219" s="7186"/>
      <c r="AT219" s="6578"/>
      <c r="AU219" s="6591"/>
      <c r="AV219" s="6591"/>
      <c r="AW219" s="6591"/>
      <c r="AX219" s="6578"/>
      <c r="AY219" s="6628"/>
      <c r="AZ219" s="6591"/>
      <c r="BA219" s="6578"/>
      <c r="BB219" s="6591"/>
      <c r="BC219" s="6591"/>
      <c r="BD219" s="6591"/>
      <c r="BE219" s="6578"/>
      <c r="BF219" s="6460"/>
      <c r="BG219" s="6592" t="s">
        <v>912</v>
      </c>
      <c r="BH219" s="6589">
        <v>46296</v>
      </c>
      <c r="BI219" s="6593"/>
      <c r="BJ219" s="6592" t="s">
        <v>2102</v>
      </c>
      <c r="BK219" s="6591">
        <v>46357</v>
      </c>
      <c r="BL219" s="6593"/>
      <c r="BM219" s="6592" t="s">
        <v>114</v>
      </c>
      <c r="BN219" s="6591" t="s">
        <v>114</v>
      </c>
      <c r="BO219" s="6593"/>
      <c r="BP219" s="6945" t="s">
        <v>616</v>
      </c>
      <c r="BQ219" s="6561"/>
      <c r="BR219" s="6561"/>
      <c r="BS219" s="6683">
        <v>45960</v>
      </c>
      <c r="BT219" s="6683">
        <v>46031</v>
      </c>
      <c r="BU219" s="6683">
        <v>45960</v>
      </c>
      <c r="BV219" s="6683">
        <v>46031</v>
      </c>
      <c r="BW219" s="6683">
        <v>46031</v>
      </c>
      <c r="BX219" s="6683" t="s">
        <v>566</v>
      </c>
      <c r="BY219" s="2185"/>
      <c r="BZ219" s="1178"/>
      <c r="CA219" s="1176"/>
      <c r="CB219" s="1176"/>
      <c r="CC219" s="1176"/>
      <c r="CD219" s="1175"/>
    </row>
    <row r="220" spans="1:82" ht="45" customHeight="1" x14ac:dyDescent="0.2">
      <c r="A220" s="4225" t="s">
        <v>2492</v>
      </c>
      <c r="B220" s="4321"/>
      <c r="C220" s="2487" t="s">
        <v>2493</v>
      </c>
      <c r="D220" s="2487" t="s">
        <v>2494</v>
      </c>
      <c r="E220" s="4358">
        <v>2122</v>
      </c>
      <c r="F220" s="4218">
        <v>2024</v>
      </c>
      <c r="G220" s="4218">
        <v>2040</v>
      </c>
      <c r="H220" s="4218" t="s">
        <v>89</v>
      </c>
      <c r="I220" s="4218" t="s">
        <v>89</v>
      </c>
      <c r="J220" s="4229">
        <v>46008</v>
      </c>
      <c r="K220" s="4229">
        <v>39715</v>
      </c>
      <c r="L220" s="4227" t="s">
        <v>90</v>
      </c>
      <c r="M220" s="4228" t="s">
        <v>515</v>
      </c>
      <c r="N220" s="4227"/>
      <c r="O220" s="4227"/>
      <c r="P220" s="4229">
        <v>44578</v>
      </c>
      <c r="Q220" s="4230">
        <v>45057</v>
      </c>
      <c r="R220" s="4231">
        <v>45961</v>
      </c>
      <c r="S220" s="4231"/>
      <c r="T220" s="4231"/>
      <c r="U220" s="4232"/>
      <c r="V220" s="4233"/>
      <c r="W220" s="4234" t="str">
        <f t="shared" si="10"/>
        <v>Yes</v>
      </c>
      <c r="X220" s="4235" t="s">
        <v>93</v>
      </c>
      <c r="Y220" s="2487" t="s">
        <v>94</v>
      </c>
      <c r="Z220" s="2487"/>
      <c r="AA220" s="6784" t="s">
        <v>2495</v>
      </c>
      <c r="AB220" s="6785" t="s">
        <v>2496</v>
      </c>
      <c r="AC220" s="4344"/>
      <c r="AD220" s="4240">
        <v>45689</v>
      </c>
      <c r="AE220" s="4238" t="s">
        <v>2497</v>
      </c>
      <c r="AF220" s="4239"/>
      <c r="AG220" s="4240">
        <v>42217</v>
      </c>
      <c r="AH220" s="4240">
        <v>42219</v>
      </c>
      <c r="AI220" s="4240">
        <v>42286</v>
      </c>
      <c r="AJ220" s="4345" t="s">
        <v>2498</v>
      </c>
      <c r="AK220" s="4242" t="s">
        <v>2499</v>
      </c>
      <c r="AL220" s="6786" t="s">
        <v>2500</v>
      </c>
      <c r="AM220" s="4347" t="s">
        <v>2400</v>
      </c>
      <c r="AN220" s="4240">
        <v>43497</v>
      </c>
      <c r="AO220" s="4240">
        <v>43592</v>
      </c>
      <c r="AP220" s="4240">
        <v>43644</v>
      </c>
      <c r="AQ220" s="4218" t="s">
        <v>2501</v>
      </c>
      <c r="AR220" s="7090" t="s">
        <v>2502</v>
      </c>
      <c r="AS220" s="7092"/>
      <c r="AT220" s="4226"/>
      <c r="AU220" s="4666"/>
      <c r="AV220" s="4243"/>
      <c r="AW220" s="4243"/>
      <c r="AX220" s="4226"/>
      <c r="AY220" s="4672"/>
      <c r="AZ220" s="4666"/>
      <c r="BA220" s="4672"/>
      <c r="BB220" s="4666"/>
      <c r="BC220" s="4243"/>
      <c r="BD220" s="4243"/>
      <c r="BE220" s="4226"/>
      <c r="BF220" s="4226"/>
      <c r="BG220" s="4245">
        <v>44562</v>
      </c>
      <c r="BH220" s="4240">
        <v>44562</v>
      </c>
      <c r="BI220" s="4240">
        <v>44578</v>
      </c>
      <c r="BJ220" s="4245" t="s">
        <v>2503</v>
      </c>
      <c r="BK220" s="4240">
        <v>44986</v>
      </c>
      <c r="BL220" s="4246">
        <v>45057</v>
      </c>
      <c r="BM220" s="4245" t="s">
        <v>2504</v>
      </c>
      <c r="BN220" s="4237">
        <v>45901</v>
      </c>
      <c r="BO220" s="4246">
        <v>46008</v>
      </c>
      <c r="BP220" s="6787" t="s">
        <v>132</v>
      </c>
      <c r="BQ220" s="3761"/>
      <c r="BR220" s="3761"/>
      <c r="BS220" s="2486">
        <v>45189</v>
      </c>
      <c r="BT220" s="2486">
        <v>45804</v>
      </c>
      <c r="BU220" s="2486"/>
      <c r="BV220" s="6953">
        <v>45804</v>
      </c>
      <c r="BW220" s="4699">
        <v>45804</v>
      </c>
      <c r="BX220" s="2486" t="s">
        <v>942</v>
      </c>
      <c r="BY220" s="2185"/>
      <c r="BZ220" s="2186" t="s">
        <v>2506</v>
      </c>
      <c r="CA220" s="12"/>
      <c r="CB220" s="12"/>
      <c r="CC220" s="12"/>
      <c r="CD220" s="18" t="s">
        <v>93</v>
      </c>
    </row>
    <row r="221" spans="1:82" ht="45" customHeight="1" x14ac:dyDescent="0.2">
      <c r="A221" s="6454" t="s">
        <v>2507</v>
      </c>
      <c r="B221" s="6455"/>
      <c r="C221" s="2465" t="s">
        <v>2508</v>
      </c>
      <c r="D221" s="6496" t="s">
        <v>2509</v>
      </c>
      <c r="E221" s="7119">
        <v>2190</v>
      </c>
      <c r="F221" s="6456">
        <v>2021</v>
      </c>
      <c r="G221" s="6456">
        <v>2045</v>
      </c>
      <c r="H221" s="6473" t="s">
        <v>89</v>
      </c>
      <c r="I221" s="6456" t="s">
        <v>89</v>
      </c>
      <c r="J221" s="6462">
        <v>42565</v>
      </c>
      <c r="K221" s="6462"/>
      <c r="L221" s="6462"/>
      <c r="M221" s="6550"/>
      <c r="N221" s="6462"/>
      <c r="O221" s="6462"/>
      <c r="P221" s="6462"/>
      <c r="Q221" s="6463"/>
      <c r="R221" s="6464"/>
      <c r="S221" s="6464"/>
      <c r="T221" s="6464"/>
      <c r="U221" s="6465">
        <v>43647</v>
      </c>
      <c r="V221" s="6536" t="s">
        <v>1022</v>
      </c>
      <c r="W221" s="6467" t="str">
        <f t="shared" si="10"/>
        <v>Yes</v>
      </c>
      <c r="X221" s="6468" t="s">
        <v>93</v>
      </c>
      <c r="Y221" s="2465" t="s">
        <v>94</v>
      </c>
      <c r="Z221" s="6456"/>
      <c r="AA221" s="6470" t="s">
        <v>2510</v>
      </c>
      <c r="AB221" s="6470" t="s">
        <v>2511</v>
      </c>
      <c r="AC221" s="6501"/>
      <c r="AD221" s="4850">
        <v>45717</v>
      </c>
      <c r="AE221" s="6472">
        <v>44621</v>
      </c>
      <c r="AF221" s="6473" t="s">
        <v>1024</v>
      </c>
      <c r="AG221" s="5496">
        <v>44621</v>
      </c>
      <c r="AH221" s="5496">
        <v>44648</v>
      </c>
      <c r="AI221" s="5496">
        <v>44704</v>
      </c>
      <c r="AJ221" s="6474" t="s">
        <v>2512</v>
      </c>
      <c r="AK221" s="6475"/>
      <c r="AL221" s="7166" t="s">
        <v>2513</v>
      </c>
      <c r="AM221" s="7083" t="s">
        <v>158</v>
      </c>
      <c r="AN221" s="5496">
        <v>46023</v>
      </c>
      <c r="AO221" s="5496"/>
      <c r="AP221" s="5496"/>
      <c r="AQ221" s="6456"/>
      <c r="AR221" s="6490"/>
      <c r="AS221" s="7147"/>
      <c r="AT221" s="7083"/>
      <c r="AU221" s="7147"/>
      <c r="AV221" s="6479"/>
      <c r="AW221" s="6479"/>
      <c r="AX221" s="6477"/>
      <c r="AY221" s="6492"/>
      <c r="AZ221" s="6479"/>
      <c r="BA221" s="6477"/>
      <c r="BB221" s="6479"/>
      <c r="BC221" s="6479"/>
      <c r="BD221" s="6479"/>
      <c r="BE221" s="6477"/>
      <c r="BF221" s="6477"/>
      <c r="BG221" s="6482" t="s">
        <v>2514</v>
      </c>
      <c r="BH221" s="5496">
        <v>46266</v>
      </c>
      <c r="BI221" s="6483"/>
      <c r="BJ221" s="6482">
        <v>46327</v>
      </c>
      <c r="BK221" s="5496">
        <v>46327</v>
      </c>
      <c r="BL221" s="6483"/>
      <c r="BM221" s="6482">
        <v>46722</v>
      </c>
      <c r="BN221" s="5496">
        <v>46722</v>
      </c>
      <c r="BO221" s="6483"/>
      <c r="BP221" s="6484" t="s">
        <v>2515</v>
      </c>
      <c r="BQ221" s="2465" t="s">
        <v>2516</v>
      </c>
      <c r="BR221" s="2265"/>
      <c r="BS221" s="4142">
        <v>45594</v>
      </c>
      <c r="BT221" s="4142">
        <v>45804</v>
      </c>
      <c r="BU221" s="4142">
        <v>45594</v>
      </c>
      <c r="BV221" s="4142">
        <v>45804</v>
      </c>
      <c r="BW221" s="4142">
        <v>45804</v>
      </c>
      <c r="BX221" s="4142" t="s">
        <v>2517</v>
      </c>
      <c r="BY221" s="1409"/>
      <c r="BZ221" s="540" t="s">
        <v>105</v>
      </c>
      <c r="CA221" s="12"/>
      <c r="CB221" s="12"/>
      <c r="CC221" s="12"/>
      <c r="CD221" s="18"/>
    </row>
    <row r="222" spans="1:82" ht="45" customHeight="1" x14ac:dyDescent="0.2">
      <c r="A222" s="6806" t="s">
        <v>2518</v>
      </c>
      <c r="B222" s="6807"/>
      <c r="C222" s="2550" t="s">
        <v>2519</v>
      </c>
      <c r="D222" s="2550" t="s">
        <v>2520</v>
      </c>
      <c r="E222" s="7137">
        <v>1873</v>
      </c>
      <c r="F222" s="6808">
        <v>2026</v>
      </c>
      <c r="G222" s="6808">
        <v>2041</v>
      </c>
      <c r="H222" s="6865" t="s">
        <v>89</v>
      </c>
      <c r="I222" s="6808" t="s">
        <v>89</v>
      </c>
      <c r="J222" s="2992">
        <v>42745</v>
      </c>
      <c r="K222" s="6809"/>
      <c r="L222" s="6809" t="s">
        <v>90</v>
      </c>
      <c r="M222" s="6810" t="s">
        <v>2350</v>
      </c>
      <c r="N222" s="6809"/>
      <c r="O222" s="6809"/>
      <c r="P222" s="2992">
        <v>45960</v>
      </c>
      <c r="Q222" s="6811"/>
      <c r="R222" s="6811"/>
      <c r="S222" s="6811"/>
      <c r="T222" s="6811"/>
      <c r="U222" s="6812"/>
      <c r="V222" s="6811"/>
      <c r="W222" s="6813" t="str">
        <f t="shared" si="10"/>
        <v>Yes</v>
      </c>
      <c r="X222" s="6814" t="s">
        <v>93</v>
      </c>
      <c r="Y222" s="2550" t="s">
        <v>94</v>
      </c>
      <c r="Z222" s="2550"/>
      <c r="AA222" s="6985" t="s">
        <v>2521</v>
      </c>
      <c r="AB222" s="6985" t="s">
        <v>2522</v>
      </c>
      <c r="AC222" s="6815"/>
      <c r="AD222" s="6816">
        <v>45992</v>
      </c>
      <c r="AE222" s="6817">
        <v>43891</v>
      </c>
      <c r="AF222" s="6818" t="s">
        <v>2523</v>
      </c>
      <c r="AG222" s="6816">
        <v>43891</v>
      </c>
      <c r="AH222" s="6816">
        <v>43891</v>
      </c>
      <c r="AI222" s="6816">
        <v>43922</v>
      </c>
      <c r="AJ222" s="6819"/>
      <c r="AK222" s="6820"/>
      <c r="AL222" s="6816" t="s">
        <v>1010</v>
      </c>
      <c r="AM222" s="6818" t="s">
        <v>2524</v>
      </c>
      <c r="AN222" s="6816"/>
      <c r="AO222" s="6816">
        <v>44013</v>
      </c>
      <c r="AP222" s="6816">
        <v>44075</v>
      </c>
      <c r="AQ222" s="6808" t="s">
        <v>2525</v>
      </c>
      <c r="AR222" s="6821"/>
      <c r="AS222" s="6822" t="s">
        <v>2526</v>
      </c>
      <c r="AT222" s="6823" t="s">
        <v>2527</v>
      </c>
      <c r="AU222" s="6923">
        <v>44136</v>
      </c>
      <c r="AV222" s="6822">
        <v>44136</v>
      </c>
      <c r="AW222" s="6822">
        <v>44166</v>
      </c>
      <c r="AX222" s="6823" t="s">
        <v>2528</v>
      </c>
      <c r="AY222" s="6824"/>
      <c r="AZ222" s="6822" t="s">
        <v>2529</v>
      </c>
      <c r="BA222" s="6935" t="s">
        <v>367</v>
      </c>
      <c r="BB222" s="6923">
        <v>44621</v>
      </c>
      <c r="BC222" s="6822">
        <v>44621</v>
      </c>
      <c r="BD222" s="6822">
        <v>44652</v>
      </c>
      <c r="BE222" s="6823" t="s">
        <v>2530</v>
      </c>
      <c r="BF222" s="6823"/>
      <c r="BG222" s="6825" t="s">
        <v>2531</v>
      </c>
      <c r="BH222" s="6816" t="s">
        <v>2532</v>
      </c>
      <c r="BI222" s="6816" t="s">
        <v>2533</v>
      </c>
      <c r="BJ222" s="6825">
        <v>46082</v>
      </c>
      <c r="BK222" s="6816">
        <v>46082</v>
      </c>
      <c r="BL222" s="6826"/>
      <c r="BM222" s="6825">
        <v>46357</v>
      </c>
      <c r="BN222" s="6827">
        <v>46357</v>
      </c>
      <c r="BO222" s="6826"/>
      <c r="BP222" s="6828" t="s">
        <v>616</v>
      </c>
      <c r="BQ222" s="6829"/>
      <c r="BR222" s="2550"/>
      <c r="BS222" s="2549">
        <v>45932</v>
      </c>
      <c r="BT222" s="2549">
        <v>46031</v>
      </c>
      <c r="BU222" s="2549">
        <v>45215</v>
      </c>
      <c r="BV222" s="2549">
        <v>46031</v>
      </c>
      <c r="BW222" s="2549">
        <v>46031</v>
      </c>
      <c r="BX222" s="2549" t="s">
        <v>617</v>
      </c>
      <c r="BY222" s="2540"/>
      <c r="BZ222" s="2513" t="s">
        <v>105</v>
      </c>
      <c r="CA222" s="1176"/>
      <c r="CB222" s="1176"/>
      <c r="CC222" s="1176"/>
      <c r="CD222" s="1175"/>
    </row>
    <row r="223" spans="1:82" ht="45" customHeight="1" x14ac:dyDescent="0.2">
      <c r="A223" s="6637" t="s">
        <v>2534</v>
      </c>
      <c r="B223" s="6638"/>
      <c r="C223" s="6639" t="s">
        <v>2535</v>
      </c>
      <c r="D223" s="6662" t="s">
        <v>2536</v>
      </c>
      <c r="E223" s="7119">
        <v>2454</v>
      </c>
      <c r="F223" s="6640" t="s">
        <v>974</v>
      </c>
      <c r="G223" s="6640" t="s">
        <v>322</v>
      </c>
      <c r="H223" s="6629" t="s">
        <v>89</v>
      </c>
      <c r="I223" s="6663" t="s">
        <v>89</v>
      </c>
      <c r="J223" s="6642">
        <v>42936</v>
      </c>
      <c r="K223" s="6642"/>
      <c r="L223" s="6460"/>
      <c r="M223" s="6461"/>
      <c r="N223" s="6460"/>
      <c r="O223" s="6510"/>
      <c r="P223" s="6641"/>
      <c r="Q223" s="6664"/>
      <c r="R223" s="6644"/>
      <c r="S223" s="6644"/>
      <c r="T223" s="6644"/>
      <c r="U223" s="6665" t="s">
        <v>2537</v>
      </c>
      <c r="V223" s="6666" t="s">
        <v>2538</v>
      </c>
      <c r="W223" s="6646" t="str">
        <f t="shared" si="10"/>
        <v>Yes</v>
      </c>
      <c r="X223" s="6647" t="s">
        <v>93</v>
      </c>
      <c r="Y223" s="6639" t="s">
        <v>94</v>
      </c>
      <c r="Z223" s="6639"/>
      <c r="AA223" s="6470" t="s">
        <v>2539</v>
      </c>
      <c r="AB223" s="6470" t="s">
        <v>2540</v>
      </c>
      <c r="AC223" s="6667" t="s">
        <v>2541</v>
      </c>
      <c r="AD223" s="6659">
        <v>45689</v>
      </c>
      <c r="AE223" s="6668" t="s">
        <v>2542</v>
      </c>
      <c r="AF223" s="6560" t="s">
        <v>2543</v>
      </c>
      <c r="AG223" s="6532">
        <v>45839</v>
      </c>
      <c r="AH223" s="6649">
        <v>45870</v>
      </c>
      <c r="AI223" s="6649">
        <v>45933</v>
      </c>
      <c r="AJ223" s="6476" t="s">
        <v>2544</v>
      </c>
      <c r="AK223" s="6669"/>
      <c r="AL223" s="6670">
        <v>45992</v>
      </c>
      <c r="AM223" s="6560" t="s">
        <v>701</v>
      </c>
      <c r="AN223" s="6532">
        <v>45992</v>
      </c>
      <c r="AO223" s="6671"/>
      <c r="AP223" s="6671"/>
      <c r="AQ223" s="6672"/>
      <c r="AR223" s="6673"/>
      <c r="AS223" s="6674"/>
      <c r="AT223" s="6675"/>
      <c r="AU223" s="6674"/>
      <c r="AV223" s="6674"/>
      <c r="AW223" s="6674"/>
      <c r="AX223" s="6675"/>
      <c r="AY223" s="6676"/>
      <c r="AZ223" s="6674"/>
      <c r="BA223" s="6675"/>
      <c r="BB223" s="6674"/>
      <c r="BC223" s="6674"/>
      <c r="BD223" s="6674"/>
      <c r="BE223" s="6675"/>
      <c r="BF223" s="6675"/>
      <c r="BG223" s="6657" t="s">
        <v>2545</v>
      </c>
      <c r="BH223" s="6649">
        <v>46204</v>
      </c>
      <c r="BI223" s="6658"/>
      <c r="BJ223" s="6657">
        <v>46357</v>
      </c>
      <c r="BK223" s="6649">
        <v>46357</v>
      </c>
      <c r="BL223" s="6658"/>
      <c r="BM223" s="6677">
        <v>46753</v>
      </c>
      <c r="BN223" s="6678">
        <v>46753</v>
      </c>
      <c r="BO223" s="6679"/>
      <c r="BP223" s="6660" t="s">
        <v>2546</v>
      </c>
      <c r="BQ223" s="6680"/>
      <c r="BR223" s="2465"/>
      <c r="BS223" s="6661">
        <v>45960</v>
      </c>
      <c r="BT223" s="6661">
        <v>45804</v>
      </c>
      <c r="BU223" s="6661">
        <v>44806</v>
      </c>
      <c r="BV223" s="6661">
        <v>45960</v>
      </c>
      <c r="BW223" s="6661">
        <v>45960</v>
      </c>
      <c r="BX223" s="6661" t="s">
        <v>262</v>
      </c>
      <c r="BY223" s="1409"/>
      <c r="BZ223" s="540" t="s">
        <v>579</v>
      </c>
      <c r="CA223" s="12"/>
      <c r="CB223" s="12"/>
      <c r="CC223" s="12"/>
      <c r="CD223" s="18"/>
    </row>
    <row r="224" spans="1:82" ht="45" customHeight="1" x14ac:dyDescent="0.2">
      <c r="A224" s="6504" t="s">
        <v>2547</v>
      </c>
      <c r="B224" s="6505"/>
      <c r="C224" s="2265" t="s">
        <v>2548</v>
      </c>
      <c r="D224" s="6853" t="s">
        <v>2549</v>
      </c>
      <c r="E224" s="6507" t="s">
        <v>193</v>
      </c>
      <c r="F224" s="6556"/>
      <c r="G224" s="6556"/>
      <c r="H224" s="6508" t="s">
        <v>89</v>
      </c>
      <c r="I224" s="2769" t="s">
        <v>89</v>
      </c>
      <c r="J224" s="6458">
        <v>44468</v>
      </c>
      <c r="K224" s="6459">
        <v>41921</v>
      </c>
      <c r="L224" s="6459"/>
      <c r="M224" s="6540"/>
      <c r="N224" s="6458"/>
      <c r="O224" s="6458"/>
      <c r="P224" s="6458"/>
      <c r="Q224" s="6512"/>
      <c r="R224" s="6513"/>
      <c r="S224" s="6513"/>
      <c r="T224" s="6513"/>
      <c r="U224" s="6514"/>
      <c r="V224" s="6515"/>
      <c r="W224" s="6516" t="str">
        <f t="shared" si="10"/>
        <v>Yes</v>
      </c>
      <c r="X224" s="6517" t="s">
        <v>93</v>
      </c>
      <c r="Y224" s="2265" t="s">
        <v>94</v>
      </c>
      <c r="Z224" s="2769"/>
      <c r="AA224" s="6470" t="s">
        <v>2550</v>
      </c>
      <c r="AB224" s="6470" t="s">
        <v>2551</v>
      </c>
      <c r="AC224" s="6681"/>
      <c r="AD224" s="6519">
        <v>45689</v>
      </c>
      <c r="AE224" s="6542" t="s">
        <v>432</v>
      </c>
      <c r="AF224" s="6543" t="s">
        <v>364</v>
      </c>
      <c r="AG224" s="6532">
        <v>45748</v>
      </c>
      <c r="AH224" s="6532"/>
      <c r="AI224" s="6532"/>
      <c r="AJ224" s="6558"/>
      <c r="AK224" s="6544"/>
      <c r="AL224" s="6529"/>
      <c r="AM224" s="6543"/>
      <c r="AN224" s="6532"/>
      <c r="AO224" s="6532"/>
      <c r="AP224" s="6532"/>
      <c r="AQ224" s="2769"/>
      <c r="AR224" s="6528"/>
      <c r="AS224" s="6529"/>
      <c r="AT224" s="6508"/>
      <c r="AU224" s="6529"/>
      <c r="AV224" s="6529"/>
      <c r="AW224" s="6529"/>
      <c r="AX224" s="6508"/>
      <c r="AY224" s="6530"/>
      <c r="AZ224" s="6529"/>
      <c r="BA224" s="6508"/>
      <c r="BB224" s="6529"/>
      <c r="BC224" s="6529"/>
      <c r="BD224" s="6529"/>
      <c r="BE224" s="6508"/>
      <c r="BF224" s="6508"/>
      <c r="BG224" s="6531" t="s">
        <v>2552</v>
      </c>
      <c r="BH224" s="6532">
        <v>45992</v>
      </c>
      <c r="BI224" s="6533"/>
      <c r="BJ224" s="6531" t="s">
        <v>984</v>
      </c>
      <c r="BK224" s="6532">
        <v>46113</v>
      </c>
      <c r="BL224" s="6533"/>
      <c r="BM224" s="6531" t="s">
        <v>2553</v>
      </c>
      <c r="BN224" s="6532">
        <v>46357</v>
      </c>
      <c r="BO224" s="6533"/>
      <c r="BP224" s="6571" t="s">
        <v>132</v>
      </c>
      <c r="BQ224" s="6561"/>
      <c r="BR224" s="7106"/>
      <c r="BS224" s="6535">
        <v>45455</v>
      </c>
      <c r="BT224" s="6535">
        <v>45804</v>
      </c>
      <c r="BU224" s="6535"/>
      <c r="BV224" s="6535">
        <v>45804</v>
      </c>
      <c r="BW224" s="6535">
        <v>45804</v>
      </c>
      <c r="BX224" s="6535" t="s">
        <v>1138</v>
      </c>
      <c r="BY224" s="1409"/>
      <c r="BZ224" s="540"/>
      <c r="CA224" s="12"/>
      <c r="CB224" s="12"/>
      <c r="CC224" s="12"/>
      <c r="CD224" s="18"/>
    </row>
    <row r="225" spans="1:82" ht="45" customHeight="1" x14ac:dyDescent="0.2">
      <c r="A225" s="6454" t="s">
        <v>2555</v>
      </c>
      <c r="B225" s="6455"/>
      <c r="C225" s="2465" t="s">
        <v>2556</v>
      </c>
      <c r="D225" s="6496" t="s">
        <v>2557</v>
      </c>
      <c r="E225" s="7119">
        <v>2123</v>
      </c>
      <c r="F225" s="6457" t="s">
        <v>297</v>
      </c>
      <c r="G225" s="6556" t="s">
        <v>931</v>
      </c>
      <c r="H225" s="6477" t="s">
        <v>89</v>
      </c>
      <c r="I225" s="6477" t="s">
        <v>89</v>
      </c>
      <c r="J225" s="6462">
        <v>44271</v>
      </c>
      <c r="K225" s="6460"/>
      <c r="L225" s="6460" t="s">
        <v>90</v>
      </c>
      <c r="M225" s="6461" t="s">
        <v>515</v>
      </c>
      <c r="N225" s="6462"/>
      <c r="O225" s="6462" t="s">
        <v>90</v>
      </c>
      <c r="P225" s="6462"/>
      <c r="Q225" s="6463"/>
      <c r="R225" s="6464"/>
      <c r="S225" s="6464"/>
      <c r="T225" s="6464"/>
      <c r="U225" s="6465"/>
      <c r="V225" s="6466"/>
      <c r="W225" s="6467" t="str">
        <f t="shared" si="10"/>
        <v>Yes</v>
      </c>
      <c r="X225" s="6468" t="s">
        <v>93</v>
      </c>
      <c r="Y225" s="2465" t="s">
        <v>94</v>
      </c>
      <c r="Z225" s="2465"/>
      <c r="AA225" s="6470" t="s">
        <v>2558</v>
      </c>
      <c r="AB225" s="6470" t="s">
        <v>2559</v>
      </c>
      <c r="AC225" s="6501"/>
      <c r="AD225" s="6900">
        <v>45689</v>
      </c>
      <c r="AE225" s="7147">
        <v>44562</v>
      </c>
      <c r="AF225" s="7083" t="s">
        <v>2560</v>
      </c>
      <c r="AG225" s="5496">
        <v>44593</v>
      </c>
      <c r="AH225" s="5496">
        <v>44578</v>
      </c>
      <c r="AI225" s="5496">
        <v>44634</v>
      </c>
      <c r="AJ225" s="6474" t="s">
        <v>2561</v>
      </c>
      <c r="AK225" s="6475"/>
      <c r="AL225" s="6472" t="s">
        <v>2562</v>
      </c>
      <c r="AM225" s="6473" t="s">
        <v>523</v>
      </c>
      <c r="AN225" s="5496">
        <v>45292</v>
      </c>
      <c r="AO225" s="5496">
        <v>45327</v>
      </c>
      <c r="AP225" s="5496">
        <v>45368</v>
      </c>
      <c r="AQ225" s="6456" t="s">
        <v>2561</v>
      </c>
      <c r="AR225" s="6490"/>
      <c r="AS225" s="6472" t="s">
        <v>2563</v>
      </c>
      <c r="AT225" s="6473" t="s">
        <v>2564</v>
      </c>
      <c r="AU225" s="5496">
        <v>45717</v>
      </c>
      <c r="AV225" s="6479">
        <v>45737</v>
      </c>
      <c r="AW225" s="6479">
        <v>45779</v>
      </c>
      <c r="AX225" s="6682" t="s">
        <v>2565</v>
      </c>
      <c r="AY225" s="6492"/>
      <c r="AZ225" s="6479"/>
      <c r="BA225" s="6477"/>
      <c r="BB225" s="6479"/>
      <c r="BC225" s="6479"/>
      <c r="BD225" s="6479"/>
      <c r="BE225" s="6477"/>
      <c r="BF225" s="6477"/>
      <c r="BG225" s="6482" t="s">
        <v>2566</v>
      </c>
      <c r="BH225" s="5496">
        <v>46143</v>
      </c>
      <c r="BI225" s="6483"/>
      <c r="BJ225" s="6482">
        <v>46204</v>
      </c>
      <c r="BK225" s="5496">
        <v>46204</v>
      </c>
      <c r="BL225" s="6483"/>
      <c r="BM225" s="6482" t="s">
        <v>1136</v>
      </c>
      <c r="BN225" s="5496">
        <v>46569</v>
      </c>
      <c r="BO225" s="6483"/>
      <c r="BP225" s="6943" t="s">
        <v>132</v>
      </c>
      <c r="BQ225" s="2465"/>
      <c r="BR225" s="2465"/>
      <c r="BS225" s="4142">
        <v>45455</v>
      </c>
      <c r="BT225" s="4142">
        <v>45804</v>
      </c>
      <c r="BU225" s="4142"/>
      <c r="BV225" s="4142">
        <v>45804</v>
      </c>
      <c r="BW225" s="4142">
        <v>45804</v>
      </c>
      <c r="BX225" s="4142" t="s">
        <v>178</v>
      </c>
      <c r="BY225" s="1409"/>
      <c r="BZ225" s="540" t="s">
        <v>105</v>
      </c>
      <c r="CA225" s="12"/>
      <c r="CB225" s="12"/>
      <c r="CC225" s="12"/>
      <c r="CD225" s="18"/>
    </row>
    <row r="226" spans="1:82" ht="74" customHeight="1" x14ac:dyDescent="0.2">
      <c r="A226" s="3644" t="s">
        <v>2568</v>
      </c>
      <c r="B226" s="3645"/>
      <c r="C226" s="3688" t="s">
        <v>2569</v>
      </c>
      <c r="D226" s="3688" t="s">
        <v>2570</v>
      </c>
      <c r="E226" s="5475"/>
      <c r="F226" s="3647" t="s">
        <v>1211</v>
      </c>
      <c r="G226" s="3647" t="s">
        <v>931</v>
      </c>
      <c r="H226" s="3662" t="s">
        <v>89</v>
      </c>
      <c r="I226" s="3662" t="s">
        <v>89</v>
      </c>
      <c r="J226" s="3650">
        <v>44039</v>
      </c>
      <c r="K226" s="3649"/>
      <c r="L226" s="1389"/>
      <c r="M226" s="2002"/>
      <c r="N226" s="1389"/>
      <c r="O226" s="1389"/>
      <c r="P226" s="3650"/>
      <c r="Q226" s="3651"/>
      <c r="R226" s="3652"/>
      <c r="S226" s="3652"/>
      <c r="T226" s="3652"/>
      <c r="U226" s="3798"/>
      <c r="V226" s="3653"/>
      <c r="W226" s="3654" t="str">
        <f t="shared" si="10"/>
        <v>Yes</v>
      </c>
      <c r="X226" s="3655" t="s">
        <v>93</v>
      </c>
      <c r="Y226" s="3646" t="s">
        <v>267</v>
      </c>
      <c r="Z226" s="3646"/>
      <c r="AA226" s="5841" t="s">
        <v>2571</v>
      </c>
      <c r="AB226" s="5841" t="s">
        <v>2571</v>
      </c>
      <c r="AC226" s="2926"/>
      <c r="AD226" s="3658">
        <v>45689</v>
      </c>
      <c r="AE226" s="4254">
        <v>45901</v>
      </c>
      <c r="AF226" s="3659" t="s">
        <v>2572</v>
      </c>
      <c r="AG226" s="3658">
        <v>45901</v>
      </c>
      <c r="AH226" s="5536"/>
      <c r="AI226" s="5536"/>
      <c r="AJ226" s="5537"/>
      <c r="AK226" s="1654"/>
      <c r="AL226" s="6267"/>
      <c r="AM226" s="5538"/>
      <c r="AN226" s="5536"/>
      <c r="AO226" s="5536"/>
      <c r="AP226" s="5536"/>
      <c r="AQ226" s="5539"/>
      <c r="AR226" s="1400"/>
      <c r="AS226" s="5534"/>
      <c r="AT226" s="5540"/>
      <c r="AU226" s="5536"/>
      <c r="AV226" s="5541"/>
      <c r="AW226" s="5541"/>
      <c r="AX226" s="5540"/>
      <c r="AY226" s="1425"/>
      <c r="AZ226" s="5541"/>
      <c r="BA226" s="5540"/>
      <c r="BB226" s="5541"/>
      <c r="BC226" s="5541"/>
      <c r="BD226" s="5541"/>
      <c r="BE226" s="5540"/>
      <c r="BF226" s="1424"/>
      <c r="BG226" s="4251">
        <v>46143</v>
      </c>
      <c r="BH226" s="3658">
        <v>46143</v>
      </c>
      <c r="BI226" s="3658"/>
      <c r="BJ226" s="4251">
        <v>46235</v>
      </c>
      <c r="BK226" s="3658">
        <v>46235</v>
      </c>
      <c r="BL226" s="3668"/>
      <c r="BM226" s="4251">
        <v>46478</v>
      </c>
      <c r="BN226" s="3669">
        <v>46478</v>
      </c>
      <c r="BO226" s="3668"/>
      <c r="BP226" s="6345" t="s">
        <v>132</v>
      </c>
      <c r="BQ226" s="541"/>
      <c r="BR226" s="541"/>
      <c r="BS226" s="3671">
        <v>45960</v>
      </c>
      <c r="BT226" s="3671">
        <v>45700</v>
      </c>
      <c r="BU226" s="3671">
        <v>45804</v>
      </c>
      <c r="BV226" s="3671">
        <v>45700</v>
      </c>
      <c r="BW226" s="3671">
        <v>45700</v>
      </c>
      <c r="BX226" s="3716" t="s">
        <v>2574</v>
      </c>
      <c r="BY226" s="1409"/>
      <c r="BZ226" s="540"/>
      <c r="CA226" s="12"/>
      <c r="CB226" s="12"/>
      <c r="CC226" s="12"/>
      <c r="CD226" s="18" t="s">
        <v>93</v>
      </c>
    </row>
    <row r="227" spans="1:82" ht="52.5" customHeight="1" x14ac:dyDescent="0.2">
      <c r="A227" s="3686" t="s">
        <v>2575</v>
      </c>
      <c r="B227" s="3687"/>
      <c r="C227" s="3688" t="s">
        <v>2576</v>
      </c>
      <c r="D227" s="3689" t="s">
        <v>2577</v>
      </c>
      <c r="E227" s="3859" t="s">
        <v>193</v>
      </c>
      <c r="F227" s="3695">
        <v>2025</v>
      </c>
      <c r="G227" s="3695">
        <v>2045</v>
      </c>
      <c r="H227" s="3692" t="s">
        <v>89</v>
      </c>
      <c r="I227" s="3692" t="s">
        <v>89</v>
      </c>
      <c r="J227" s="3696" t="s">
        <v>459</v>
      </c>
      <c r="K227" s="3696"/>
      <c r="L227" s="1650"/>
      <c r="M227" s="2008"/>
      <c r="N227" s="1650"/>
      <c r="O227" s="4109"/>
      <c r="P227" s="3696"/>
      <c r="Q227" s="3732"/>
      <c r="R227" s="3698"/>
      <c r="S227" s="3733"/>
      <c r="T227" s="3733"/>
      <c r="U227" s="3794"/>
      <c r="V227" s="3734"/>
      <c r="W227" s="3700" t="str">
        <f t="shared" si="10"/>
        <v>Yes</v>
      </c>
      <c r="X227" s="3701" t="s">
        <v>93</v>
      </c>
      <c r="Y227" s="3688" t="s">
        <v>94</v>
      </c>
      <c r="Z227" s="3688"/>
      <c r="AA227" s="5776" t="s">
        <v>2578</v>
      </c>
      <c r="AB227" s="5776" t="s">
        <v>2579</v>
      </c>
      <c r="AC227" s="3729"/>
      <c r="AD227" s="3704">
        <v>45717</v>
      </c>
      <c r="AE227" s="4145" t="s">
        <v>626</v>
      </c>
      <c r="AF227" s="3705" t="s">
        <v>142</v>
      </c>
      <c r="AG227" s="3706">
        <v>45778</v>
      </c>
      <c r="AH227" s="3706">
        <v>45796</v>
      </c>
      <c r="AI227" s="3706">
        <v>45853</v>
      </c>
      <c r="AJ227" s="5529" t="s">
        <v>2578</v>
      </c>
      <c r="AK227" s="3736"/>
      <c r="AL227" s="3909" t="s">
        <v>1776</v>
      </c>
      <c r="AM227" s="3715" t="s">
        <v>367</v>
      </c>
      <c r="AN227" s="3706">
        <v>46327</v>
      </c>
      <c r="AO227" s="3706"/>
      <c r="AP227" s="3706"/>
      <c r="AQ227" s="3695"/>
      <c r="AR227" s="3708"/>
      <c r="AS227" s="3709"/>
      <c r="AT227" s="3692"/>
      <c r="AU227" s="3709"/>
      <c r="AV227" s="3709"/>
      <c r="AW227" s="3709"/>
      <c r="AX227" s="3692"/>
      <c r="AY227" s="3710"/>
      <c r="AZ227" s="3709"/>
      <c r="BA227" s="3692"/>
      <c r="BB227" s="3709"/>
      <c r="BC227" s="3709"/>
      <c r="BD227" s="3709"/>
      <c r="BE227" s="3694"/>
      <c r="BF227" s="3694"/>
      <c r="BG227" s="4089" t="s">
        <v>2580</v>
      </c>
      <c r="BH227" s="3706">
        <v>46692</v>
      </c>
      <c r="BI227" s="3711"/>
      <c r="BJ227" s="4089" t="s">
        <v>902</v>
      </c>
      <c r="BK227" s="3706">
        <v>46966</v>
      </c>
      <c r="BL227" s="3711"/>
      <c r="BM227" s="4088" t="s">
        <v>293</v>
      </c>
      <c r="BN227" s="3728" t="s">
        <v>293</v>
      </c>
      <c r="BO227" s="3711"/>
      <c r="BP227" s="4004" t="s">
        <v>355</v>
      </c>
      <c r="BQ227" s="3712" t="s">
        <v>2582</v>
      </c>
      <c r="BR227" s="1178"/>
      <c r="BS227" s="3716">
        <v>45539</v>
      </c>
      <c r="BT227" s="3716">
        <v>45804</v>
      </c>
      <c r="BU227" s="3716"/>
      <c r="BV227" s="3716">
        <v>45804</v>
      </c>
      <c r="BW227" s="3716">
        <v>45804</v>
      </c>
      <c r="BX227" s="3716" t="s">
        <v>104</v>
      </c>
      <c r="BY227" s="1409"/>
      <c r="BZ227" s="1178"/>
      <c r="CA227" s="1176"/>
      <c r="CB227" s="1176"/>
      <c r="CC227" s="1176"/>
      <c r="CD227" s="1175"/>
    </row>
    <row r="228" spans="1:82" ht="45" customHeight="1" x14ac:dyDescent="0.2">
      <c r="A228" s="1688" t="s">
        <v>2583</v>
      </c>
      <c r="B228" s="3307"/>
      <c r="C228" s="2275" t="s">
        <v>2584</v>
      </c>
      <c r="D228" s="1689" t="s">
        <v>1157</v>
      </c>
      <c r="E228" s="1704">
        <v>2086</v>
      </c>
      <c r="F228" s="1666">
        <v>2019</v>
      </c>
      <c r="G228" s="1666">
        <v>2050</v>
      </c>
      <c r="H228" s="1680" t="s">
        <v>89</v>
      </c>
      <c r="I228" s="1680" t="s">
        <v>194</v>
      </c>
      <c r="J228" s="1668">
        <v>41988</v>
      </c>
      <c r="K228" s="1668"/>
      <c r="L228" s="1668"/>
      <c r="M228" s="2006"/>
      <c r="N228" s="1668"/>
      <c r="O228" s="1668"/>
      <c r="P228" s="1667"/>
      <c r="Q228" s="1705"/>
      <c r="R228" s="1669"/>
      <c r="S228" s="1669"/>
      <c r="T228" s="1669"/>
      <c r="U228" s="3793">
        <v>43800</v>
      </c>
      <c r="V228" s="2316" t="s">
        <v>1159</v>
      </c>
      <c r="W228" s="1695" t="b">
        <f t="shared" si="10"/>
        <v>0</v>
      </c>
      <c r="X228" s="1672" t="s">
        <v>111</v>
      </c>
      <c r="Y228" s="1376" t="s">
        <v>94</v>
      </c>
      <c r="Z228" s="1666"/>
      <c r="AA228" s="5772" t="s">
        <v>2585</v>
      </c>
      <c r="AB228" s="5772" t="s">
        <v>2586</v>
      </c>
      <c r="AC228" s="2313"/>
      <c r="AD228" s="1682">
        <v>44105</v>
      </c>
      <c r="AE228" s="4147">
        <v>43525</v>
      </c>
      <c r="AF228" s="1676" t="s">
        <v>1163</v>
      </c>
      <c r="AG228" s="1674">
        <v>43525</v>
      </c>
      <c r="AH228" s="1674">
        <v>43682</v>
      </c>
      <c r="AI228" s="1674">
        <v>43749</v>
      </c>
      <c r="AJ228" s="3006" t="s">
        <v>1164</v>
      </c>
      <c r="AK228" s="1677" t="s">
        <v>1165</v>
      </c>
      <c r="AL228" s="7129" t="s">
        <v>1166</v>
      </c>
      <c r="AM228" s="7149" t="s">
        <v>1167</v>
      </c>
      <c r="AN228" s="1674">
        <v>44470</v>
      </c>
      <c r="AO228" s="1674">
        <v>44480</v>
      </c>
      <c r="AP228" s="1674">
        <v>44536</v>
      </c>
      <c r="AQ228" s="1666" t="s">
        <v>1168</v>
      </c>
      <c r="AR228" s="1697"/>
      <c r="AS228" s="1679">
        <v>44713</v>
      </c>
      <c r="AT228" s="1680" t="s">
        <v>270</v>
      </c>
      <c r="AU228" s="1679">
        <v>44713</v>
      </c>
      <c r="AV228" s="1679"/>
      <c r="AW228" s="1679"/>
      <c r="AX228" s="1680"/>
      <c r="AY228" s="1698"/>
      <c r="AZ228" s="1679"/>
      <c r="BA228" s="1680"/>
      <c r="BB228" s="1679"/>
      <c r="BC228" s="1679"/>
      <c r="BD228" s="1679"/>
      <c r="BE228" s="1680"/>
      <c r="BF228" s="1680"/>
      <c r="BG228" s="4158">
        <v>44896</v>
      </c>
      <c r="BH228" s="1674">
        <v>44896</v>
      </c>
      <c r="BI228" s="1683"/>
      <c r="BJ228" s="4158">
        <v>45017</v>
      </c>
      <c r="BK228" s="1674">
        <v>45017</v>
      </c>
      <c r="BL228" s="1683"/>
      <c r="BM228" s="4158">
        <v>45352</v>
      </c>
      <c r="BN228" s="1674">
        <v>45352</v>
      </c>
      <c r="BO228" s="1683"/>
      <c r="BP228" s="4184"/>
      <c r="BQ228" s="1376" t="s">
        <v>1169</v>
      </c>
      <c r="BR228" s="1376"/>
      <c r="BS228" s="1684">
        <v>44547</v>
      </c>
      <c r="BT228" s="1684">
        <v>44477</v>
      </c>
      <c r="BU228" s="1684">
        <v>44547</v>
      </c>
      <c r="BV228" s="1684">
        <v>44477</v>
      </c>
      <c r="BW228" s="1684"/>
      <c r="BX228" s="2319" t="s">
        <v>117</v>
      </c>
      <c r="BY228" s="1684"/>
      <c r="BZ228" s="1376" t="s">
        <v>1170</v>
      </c>
      <c r="CA228" s="12"/>
      <c r="CB228" s="12" t="s">
        <v>106</v>
      </c>
      <c r="CC228" s="12"/>
      <c r="CD228" s="18"/>
    </row>
    <row r="229" spans="1:82" ht="45" customHeight="1" x14ac:dyDescent="0.2">
      <c r="A229" s="3686" t="s">
        <v>2588</v>
      </c>
      <c r="B229" s="3687"/>
      <c r="C229" s="3688" t="s">
        <v>2589</v>
      </c>
      <c r="D229" s="3689" t="s">
        <v>2590</v>
      </c>
      <c r="E229" s="3690" t="s">
        <v>193</v>
      </c>
      <c r="F229" s="3691" t="s">
        <v>974</v>
      </c>
      <c r="G229" s="3691" t="s">
        <v>1574</v>
      </c>
      <c r="H229" s="3692" t="s">
        <v>89</v>
      </c>
      <c r="I229" s="3695" t="s">
        <v>89</v>
      </c>
      <c r="J229" s="3696">
        <v>44651</v>
      </c>
      <c r="K229" s="3694" t="s">
        <v>554</v>
      </c>
      <c r="L229" s="3694"/>
      <c r="M229" s="3866"/>
      <c r="N229" s="3696"/>
      <c r="O229" s="3696"/>
      <c r="P229" s="3696"/>
      <c r="Q229" s="3697"/>
      <c r="R229" s="3698"/>
      <c r="S229" s="3698"/>
      <c r="T229" s="3698"/>
      <c r="U229" s="3794"/>
      <c r="V229" s="3699"/>
      <c r="W229" s="3700" t="str">
        <f t="shared" si="10"/>
        <v>Yes</v>
      </c>
      <c r="X229" s="4308" t="s">
        <v>93</v>
      </c>
      <c r="Y229" s="3688" t="s">
        <v>94</v>
      </c>
      <c r="Z229" s="3688"/>
      <c r="AA229" s="5782" t="s">
        <v>2591</v>
      </c>
      <c r="AB229" s="5776" t="s">
        <v>2592</v>
      </c>
      <c r="AC229" s="3703"/>
      <c r="AD229" s="3704">
        <v>45717</v>
      </c>
      <c r="AE229" s="4145">
        <v>45962</v>
      </c>
      <c r="AF229" s="3705" t="s">
        <v>603</v>
      </c>
      <c r="AG229" s="3706">
        <v>45962</v>
      </c>
      <c r="AH229" s="3706"/>
      <c r="AI229" s="3706"/>
      <c r="AJ229" s="3713"/>
      <c r="AK229" s="3707"/>
      <c r="AL229" s="3909"/>
      <c r="AM229" s="3714"/>
      <c r="AN229" s="3706"/>
      <c r="AO229" s="3706"/>
      <c r="AP229" s="3706"/>
      <c r="AQ229" s="3695"/>
      <c r="AR229" s="3708"/>
      <c r="AS229" s="3709"/>
      <c r="AT229" s="3692"/>
      <c r="AU229" s="3709"/>
      <c r="AV229" s="3709"/>
      <c r="AW229" s="3709"/>
      <c r="AX229" s="3692"/>
      <c r="AY229" s="3710"/>
      <c r="AZ229" s="3709"/>
      <c r="BA229" s="3692"/>
      <c r="BB229" s="3709"/>
      <c r="BC229" s="3709"/>
      <c r="BD229" s="3709"/>
      <c r="BE229" s="3692"/>
      <c r="BF229" s="3692"/>
      <c r="BG229" s="4089">
        <v>46569</v>
      </c>
      <c r="BH229" s="3706">
        <v>46569</v>
      </c>
      <c r="BI229" s="3711"/>
      <c r="BJ229" s="4089">
        <v>46661</v>
      </c>
      <c r="BK229" s="3706">
        <v>46661</v>
      </c>
      <c r="BL229" s="3711"/>
      <c r="BM229" s="4089">
        <v>46874</v>
      </c>
      <c r="BN229" s="3706">
        <v>46874</v>
      </c>
      <c r="BO229" s="3711"/>
      <c r="BP229" s="4182" t="s">
        <v>355</v>
      </c>
      <c r="BQ229" s="3688"/>
      <c r="BR229" s="3688"/>
      <c r="BS229" s="3716">
        <v>45320</v>
      </c>
      <c r="BT229" s="3716">
        <v>45804</v>
      </c>
      <c r="BU229" s="3716"/>
      <c r="BV229" s="3716">
        <v>45804</v>
      </c>
      <c r="BW229" s="3716">
        <v>45804</v>
      </c>
      <c r="BX229" s="3716" t="s">
        <v>104</v>
      </c>
      <c r="BY229" s="2899"/>
      <c r="BZ229" s="2900"/>
      <c r="CA229" s="12"/>
      <c r="CB229" s="12"/>
      <c r="CC229" s="12"/>
      <c r="CD229" s="18"/>
    </row>
    <row r="230" spans="1:82" ht="45" customHeight="1" x14ac:dyDescent="0.2">
      <c r="A230" s="3686" t="s">
        <v>2594</v>
      </c>
      <c r="B230" s="3687"/>
      <c r="C230" s="3688" t="s">
        <v>2595</v>
      </c>
      <c r="D230" s="3689" t="s">
        <v>2596</v>
      </c>
      <c r="E230" s="3718" t="s">
        <v>193</v>
      </c>
      <c r="F230" s="3691"/>
      <c r="G230" s="3691"/>
      <c r="H230" s="3692" t="s">
        <v>89</v>
      </c>
      <c r="I230" s="3692" t="s">
        <v>89</v>
      </c>
      <c r="J230" s="3696">
        <v>44027</v>
      </c>
      <c r="K230" s="3694">
        <v>39897</v>
      </c>
      <c r="L230" s="3694"/>
      <c r="M230" s="3866"/>
      <c r="N230" s="3696"/>
      <c r="O230" s="3696"/>
      <c r="P230" s="3696"/>
      <c r="Q230" s="3697"/>
      <c r="R230" s="3698"/>
      <c r="S230" s="3733"/>
      <c r="T230" s="3733"/>
      <c r="U230" s="3876" t="s">
        <v>2597</v>
      </c>
      <c r="V230" s="3699" t="s">
        <v>2598</v>
      </c>
      <c r="W230" s="3700" t="str">
        <f t="shared" si="10"/>
        <v>Yes</v>
      </c>
      <c r="X230" s="3701" t="s">
        <v>93</v>
      </c>
      <c r="Y230" s="3688" t="s">
        <v>94</v>
      </c>
      <c r="Z230" s="3688"/>
      <c r="AA230" s="5776" t="s">
        <v>2599</v>
      </c>
      <c r="AB230" s="5776" t="s">
        <v>2600</v>
      </c>
      <c r="AC230" s="3719"/>
      <c r="AD230" s="3704">
        <v>45717</v>
      </c>
      <c r="AE230" s="4145"/>
      <c r="AF230" s="3705"/>
      <c r="AG230" s="3706"/>
      <c r="AH230" s="3706"/>
      <c r="AI230" s="3706"/>
      <c r="AJ230" s="3713"/>
      <c r="AK230" s="3707"/>
      <c r="AL230" s="3909"/>
      <c r="AM230" s="3714"/>
      <c r="AN230" s="3706"/>
      <c r="AO230" s="3706"/>
      <c r="AP230" s="3706"/>
      <c r="AQ230" s="3695"/>
      <c r="AR230" s="3708"/>
      <c r="AS230" s="3709"/>
      <c r="AT230" s="3692"/>
      <c r="AU230" s="3709"/>
      <c r="AV230" s="3709"/>
      <c r="AW230" s="3709"/>
      <c r="AX230" s="3692"/>
      <c r="AY230" s="3710"/>
      <c r="AZ230" s="3709"/>
      <c r="BA230" s="3692"/>
      <c r="BB230" s="3709"/>
      <c r="BC230" s="3709"/>
      <c r="BD230" s="3709"/>
      <c r="BE230" s="3692"/>
      <c r="BF230" s="3692"/>
      <c r="BG230" s="4089" t="s">
        <v>193</v>
      </c>
      <c r="BH230" s="3706" t="s">
        <v>193</v>
      </c>
      <c r="BI230" s="3711"/>
      <c r="BJ230" s="4089" t="s">
        <v>193</v>
      </c>
      <c r="BK230" s="3706" t="s">
        <v>193</v>
      </c>
      <c r="BL230" s="3711"/>
      <c r="BM230" s="4089" t="s">
        <v>193</v>
      </c>
      <c r="BN230" s="3706" t="s">
        <v>193</v>
      </c>
      <c r="BO230" s="3711"/>
      <c r="BP230" s="4193" t="s">
        <v>355</v>
      </c>
      <c r="BQ230" s="5500" t="s">
        <v>2602</v>
      </c>
      <c r="BR230" s="3870"/>
      <c r="BS230" s="3716">
        <v>45685</v>
      </c>
      <c r="BT230" s="3716">
        <v>45804</v>
      </c>
      <c r="BU230" s="3716">
        <v>45804</v>
      </c>
      <c r="BV230" s="3716">
        <v>45415</v>
      </c>
      <c r="BW230" s="3716">
        <v>45804</v>
      </c>
      <c r="BX230" s="3716" t="s">
        <v>104</v>
      </c>
      <c r="BY230" s="1409"/>
      <c r="BZ230" s="540"/>
      <c r="CA230" s="12"/>
      <c r="CB230" s="12"/>
      <c r="CC230" s="12"/>
      <c r="CD230" s="18" t="s">
        <v>93</v>
      </c>
    </row>
    <row r="231" spans="1:82" ht="45" customHeight="1" x14ac:dyDescent="0.2">
      <c r="A231" s="3686" t="s">
        <v>2603</v>
      </c>
      <c r="B231" s="3687"/>
      <c r="C231" s="3688" t="s">
        <v>2604</v>
      </c>
      <c r="D231" s="3689" t="s">
        <v>599</v>
      </c>
      <c r="E231" s="3859" t="s">
        <v>193</v>
      </c>
      <c r="F231" s="3691"/>
      <c r="G231" s="3691"/>
      <c r="H231" s="3692" t="s">
        <v>89</v>
      </c>
      <c r="I231" s="3692" t="s">
        <v>194</v>
      </c>
      <c r="J231" s="3694">
        <v>45363</v>
      </c>
      <c r="K231" s="3694">
        <v>41649</v>
      </c>
      <c r="L231" s="3694" t="s">
        <v>90</v>
      </c>
      <c r="M231" s="3866" t="s">
        <v>515</v>
      </c>
      <c r="N231" s="3694"/>
      <c r="O231" s="3694"/>
      <c r="P231" s="3696"/>
      <c r="Q231" s="3697"/>
      <c r="R231" s="3698"/>
      <c r="S231" s="3698"/>
      <c r="T231" s="3698"/>
      <c r="U231" s="3794"/>
      <c r="V231" s="3699"/>
      <c r="W231" s="3700" t="str">
        <f t="shared" si="10"/>
        <v>Yes</v>
      </c>
      <c r="X231" s="3701" t="s">
        <v>93</v>
      </c>
      <c r="Y231" s="3688" t="s">
        <v>94</v>
      </c>
      <c r="Z231" s="3695"/>
      <c r="AA231" s="5906" t="s">
        <v>2605</v>
      </c>
      <c r="AB231" s="6216" t="s">
        <v>601</v>
      </c>
      <c r="AC231" s="3719"/>
      <c r="AD231" s="3704">
        <v>45717</v>
      </c>
      <c r="AE231" s="4145" t="s">
        <v>602</v>
      </c>
      <c r="AF231" s="3705" t="s">
        <v>603</v>
      </c>
      <c r="AG231" s="3706">
        <v>46266</v>
      </c>
      <c r="AH231" s="3706"/>
      <c r="AI231" s="3706"/>
      <c r="AJ231" s="3713"/>
      <c r="AK231" s="3707"/>
      <c r="AL231" s="4151"/>
      <c r="AM231" s="3715"/>
      <c r="AN231" s="3706"/>
      <c r="AO231" s="3706"/>
      <c r="AP231" s="3706"/>
      <c r="AQ231" s="3695"/>
      <c r="AR231" s="4273"/>
      <c r="AS231" s="3730"/>
      <c r="AT231" s="3731"/>
      <c r="AU231" s="3730"/>
      <c r="AV231" s="3709"/>
      <c r="AW231" s="3709"/>
      <c r="AX231" s="3731"/>
      <c r="AY231" s="3710"/>
      <c r="AZ231" s="3730"/>
      <c r="BA231" s="3731"/>
      <c r="BB231" s="3730"/>
      <c r="BC231" s="3730"/>
      <c r="BD231" s="3730"/>
      <c r="BE231" s="3731"/>
      <c r="BF231" s="3731"/>
      <c r="BG231" s="4089" t="s">
        <v>604</v>
      </c>
      <c r="BH231" s="3706">
        <v>46569</v>
      </c>
      <c r="BI231" s="3711"/>
      <c r="BJ231" s="4089">
        <v>46935</v>
      </c>
      <c r="BK231" s="3706">
        <v>46935</v>
      </c>
      <c r="BL231" s="3711"/>
      <c r="BM231" s="4089">
        <v>47178</v>
      </c>
      <c r="BN231" s="3706">
        <v>47178</v>
      </c>
      <c r="BO231" s="3711"/>
      <c r="BP231" s="4182" t="s">
        <v>355</v>
      </c>
      <c r="BQ231" s="6375"/>
      <c r="BR231" s="3688" t="s">
        <v>2606</v>
      </c>
      <c r="BS231" s="3716">
        <v>44547</v>
      </c>
      <c r="BT231" s="3716">
        <v>45804</v>
      </c>
      <c r="BU231" s="3716">
        <v>44362</v>
      </c>
      <c r="BV231" s="3716">
        <v>45804</v>
      </c>
      <c r="BW231" s="3716">
        <v>45804</v>
      </c>
      <c r="BX231" s="3716" t="s">
        <v>104</v>
      </c>
      <c r="BY231" s="2682"/>
      <c r="BZ231" s="2678" t="s">
        <v>606</v>
      </c>
      <c r="CA231" s="12"/>
      <c r="CB231" s="12"/>
      <c r="CC231" s="12"/>
      <c r="CD231" s="18"/>
    </row>
    <row r="232" spans="1:82" ht="45" customHeight="1" x14ac:dyDescent="0.2">
      <c r="A232" s="3938"/>
      <c r="B232" s="3939" t="s">
        <v>2607</v>
      </c>
      <c r="C232" s="2900" t="s">
        <v>2608</v>
      </c>
      <c r="D232" s="6852" t="s">
        <v>2609</v>
      </c>
      <c r="E232" s="7014"/>
      <c r="F232" s="2902"/>
      <c r="G232" s="2902"/>
      <c r="H232" s="3915"/>
      <c r="I232" s="6800"/>
      <c r="J232" s="3940"/>
      <c r="K232" s="3940"/>
      <c r="L232" s="3940"/>
      <c r="M232" s="6830"/>
      <c r="N232" s="3940"/>
      <c r="O232" s="3940"/>
      <c r="P232" s="2894"/>
      <c r="Q232" s="3916"/>
      <c r="R232" s="2903"/>
      <c r="S232" s="2903"/>
      <c r="T232" s="2903"/>
      <c r="U232" s="3917"/>
      <c r="V232" s="3918"/>
      <c r="W232" s="2904" t="str">
        <f t="shared" si="10"/>
        <v>Yes</v>
      </c>
      <c r="X232" s="2905" t="s">
        <v>93</v>
      </c>
      <c r="Y232" s="2900" t="s">
        <v>94</v>
      </c>
      <c r="Z232" s="2902" t="s">
        <v>90</v>
      </c>
      <c r="AA232" s="6986" t="s">
        <v>2610</v>
      </c>
      <c r="AB232" s="7040" t="s">
        <v>2611</v>
      </c>
      <c r="AC232" s="3922">
        <v>45962</v>
      </c>
      <c r="AD232" s="4382">
        <v>45992</v>
      </c>
      <c r="AE232" s="4202"/>
      <c r="AF232" s="3921"/>
      <c r="AG232" s="3922"/>
      <c r="AH232" s="3922"/>
      <c r="AI232" s="3922"/>
      <c r="AJ232" s="3923"/>
      <c r="AK232" s="3925"/>
      <c r="AL232" s="3927"/>
      <c r="AM232" s="3921"/>
      <c r="AN232" s="3922"/>
      <c r="AO232" s="3922"/>
      <c r="AP232" s="3922"/>
      <c r="AQ232" s="2902"/>
      <c r="AR232" s="4017"/>
      <c r="AS232" s="3927"/>
      <c r="AT232" s="3915"/>
      <c r="AU232" s="3927"/>
      <c r="AV232" s="3927"/>
      <c r="AW232" s="3927"/>
      <c r="AX232" s="3915"/>
      <c r="AY232" s="4027"/>
      <c r="AZ232" s="3927"/>
      <c r="BA232" s="3915"/>
      <c r="BB232" s="3927"/>
      <c r="BC232" s="3927"/>
      <c r="BD232" s="3927"/>
      <c r="BE232" s="3915"/>
      <c r="BF232" s="3915"/>
      <c r="BG232" s="4162"/>
      <c r="BH232" s="3922"/>
      <c r="BI232" s="3930"/>
      <c r="BJ232" s="4162"/>
      <c r="BK232" s="3922"/>
      <c r="BL232" s="3930"/>
      <c r="BM232" s="4162"/>
      <c r="BN232" s="3922"/>
      <c r="BO232" s="3930"/>
      <c r="BP232" s="3258" t="s">
        <v>616</v>
      </c>
      <c r="BQ232" s="2900"/>
      <c r="BR232" s="2900"/>
      <c r="BS232" s="2899"/>
      <c r="BT232" s="2899">
        <v>46024</v>
      </c>
      <c r="BU232" s="2899"/>
      <c r="BV232" s="2899">
        <v>46024</v>
      </c>
      <c r="BW232" s="2899">
        <v>46024</v>
      </c>
      <c r="BX232" s="2899" t="s">
        <v>104</v>
      </c>
      <c r="BY232" s="1409"/>
      <c r="BZ232" s="540"/>
      <c r="CA232" s="12"/>
      <c r="CB232" s="12"/>
      <c r="CC232" s="12"/>
      <c r="CD232" s="18"/>
    </row>
    <row r="233" spans="1:82" ht="45" customHeight="1" x14ac:dyDescent="0.2">
      <c r="A233" s="2150" t="s">
        <v>2612</v>
      </c>
      <c r="B233" s="3306"/>
      <c r="C233" s="2151" t="s">
        <v>2608</v>
      </c>
      <c r="D233" s="2644" t="s">
        <v>656</v>
      </c>
      <c r="E233" s="5011">
        <v>2394</v>
      </c>
      <c r="F233" s="2154">
        <v>2023</v>
      </c>
      <c r="G233" s="2155">
        <v>2041</v>
      </c>
      <c r="H233" s="2154" t="s">
        <v>89</v>
      </c>
      <c r="I233" s="2181" t="s">
        <v>194</v>
      </c>
      <c r="J233" s="2157">
        <v>41899</v>
      </c>
      <c r="K233" s="2157"/>
      <c r="L233" s="1389"/>
      <c r="M233" s="2002"/>
      <c r="N233" s="1389"/>
      <c r="O233" s="2518"/>
      <c r="P233" s="2156" t="s">
        <v>657</v>
      </c>
      <c r="Q233" s="2158">
        <v>46013</v>
      </c>
      <c r="R233" s="2159"/>
      <c r="S233" s="2159"/>
      <c r="T233" s="2159"/>
      <c r="U233" s="3799"/>
      <c r="V233" s="2161"/>
      <c r="W233" s="2162" t="str">
        <f t="shared" si="10"/>
        <v>Yes</v>
      </c>
      <c r="X233" s="2163" t="s">
        <v>93</v>
      </c>
      <c r="Y233" s="2151" t="s">
        <v>94</v>
      </c>
      <c r="Z233" s="2155" t="s">
        <v>90</v>
      </c>
      <c r="AA233" s="4260" t="s">
        <v>2610</v>
      </c>
      <c r="AB233" s="4260" t="s">
        <v>2611</v>
      </c>
      <c r="AC233" s="2976"/>
      <c r="AD233" s="2168">
        <v>45992</v>
      </c>
      <c r="AE233" s="3535" t="s">
        <v>660</v>
      </c>
      <c r="AF233" s="2167" t="s">
        <v>2613</v>
      </c>
      <c r="AG233" s="2168">
        <v>44013</v>
      </c>
      <c r="AH233" s="2168">
        <v>44018</v>
      </c>
      <c r="AI233" s="2168">
        <v>44279</v>
      </c>
      <c r="AJ233" s="3011" t="s">
        <v>662</v>
      </c>
      <c r="AK233" s="2533"/>
      <c r="AL233" s="7117" t="s">
        <v>663</v>
      </c>
      <c r="AM233" s="7118" t="s">
        <v>664</v>
      </c>
      <c r="AN233" s="5869">
        <v>44835</v>
      </c>
      <c r="AO233" s="5869">
        <v>44929</v>
      </c>
      <c r="AP233" s="5869">
        <v>44971</v>
      </c>
      <c r="AQ233" s="5870" t="s">
        <v>665</v>
      </c>
      <c r="AR233" s="3445" t="s">
        <v>666</v>
      </c>
      <c r="AS233" s="5871">
        <v>45170</v>
      </c>
      <c r="AT233" s="2154" t="s">
        <v>667</v>
      </c>
      <c r="AU233" s="5938">
        <v>45170</v>
      </c>
      <c r="AV233" s="5871">
        <v>45170</v>
      </c>
      <c r="AW233" s="5871">
        <v>45237</v>
      </c>
      <c r="AX233" s="5872"/>
      <c r="AY233" s="3448"/>
      <c r="AZ233" s="5871"/>
      <c r="BA233" s="5872"/>
      <c r="BB233" s="5871"/>
      <c r="BC233" s="5871"/>
      <c r="BD233" s="5871"/>
      <c r="BE233" s="5872"/>
      <c r="BF233" s="3447"/>
      <c r="BG233" s="4159" t="s">
        <v>668</v>
      </c>
      <c r="BH233" s="2168" t="s">
        <v>669</v>
      </c>
      <c r="BI233" s="2184" t="s">
        <v>670</v>
      </c>
      <c r="BJ233" s="4159">
        <v>45901</v>
      </c>
      <c r="BK233" s="5869">
        <v>45901</v>
      </c>
      <c r="BL233" s="5873">
        <v>45992</v>
      </c>
      <c r="BM233" s="4159">
        <v>46357</v>
      </c>
      <c r="BN233" s="5869">
        <v>46357</v>
      </c>
      <c r="BO233" s="5873"/>
      <c r="BP233" s="2990" t="s">
        <v>616</v>
      </c>
      <c r="BQ233" s="2513"/>
      <c r="BR233" s="2540">
        <v>45317</v>
      </c>
      <c r="BS233" s="2177">
        <v>45317</v>
      </c>
      <c r="BT233" s="2177">
        <v>46024</v>
      </c>
      <c r="BU233" s="2177">
        <v>45602</v>
      </c>
      <c r="BV233" s="2177">
        <v>46024</v>
      </c>
      <c r="BW233" s="2177">
        <v>45786</v>
      </c>
      <c r="BX233" s="2177" t="s">
        <v>674</v>
      </c>
      <c r="BY233" s="1409"/>
      <c r="BZ233" s="629" t="s">
        <v>105</v>
      </c>
      <c r="CA233" s="12"/>
      <c r="CB233" s="12"/>
      <c r="CC233" s="12"/>
      <c r="CD233" s="18"/>
    </row>
    <row r="234" spans="1:82" ht="45" customHeight="1" x14ac:dyDescent="0.2">
      <c r="A234" s="3686"/>
      <c r="B234" s="3686" t="s">
        <v>2614</v>
      </c>
      <c r="C234" s="3688" t="s">
        <v>2615</v>
      </c>
      <c r="D234" s="3689" t="s">
        <v>2616</v>
      </c>
      <c r="E234" s="4571" t="s">
        <v>193</v>
      </c>
      <c r="F234" s="3691"/>
      <c r="G234" s="3691"/>
      <c r="H234" s="3692" t="s">
        <v>89</v>
      </c>
      <c r="I234" s="3693" t="s">
        <v>89</v>
      </c>
      <c r="J234" s="3694">
        <v>46001</v>
      </c>
      <c r="K234" s="3694"/>
      <c r="L234" s="3694"/>
      <c r="M234" s="3866"/>
      <c r="N234" s="3694"/>
      <c r="O234" s="3694" t="s">
        <v>90</v>
      </c>
      <c r="P234" s="3696"/>
      <c r="Q234" s="3697"/>
      <c r="R234" s="3698"/>
      <c r="S234" s="3698"/>
      <c r="T234" s="3698"/>
      <c r="U234" s="3794"/>
      <c r="V234" s="3727"/>
      <c r="W234" s="3700" t="str">
        <f t="shared" si="10"/>
        <v>Yes</v>
      </c>
      <c r="X234" s="3701" t="s">
        <v>93</v>
      </c>
      <c r="Y234" s="3688" t="s">
        <v>94</v>
      </c>
      <c r="Z234" s="3688"/>
      <c r="AA234" s="5777" t="s">
        <v>2617</v>
      </c>
      <c r="AB234" s="5777" t="s">
        <v>2618</v>
      </c>
      <c r="AC234" s="3703"/>
      <c r="AD234" s="3704">
        <v>45689</v>
      </c>
      <c r="AE234" s="4145">
        <v>46143</v>
      </c>
      <c r="AF234" s="3705" t="s">
        <v>691</v>
      </c>
      <c r="AG234" s="3706">
        <v>46143</v>
      </c>
      <c r="AH234" s="3706"/>
      <c r="AI234" s="3706"/>
      <c r="AJ234" s="3713"/>
      <c r="AK234" s="3707"/>
      <c r="AL234" s="3709">
        <v>46508</v>
      </c>
      <c r="AM234" s="3705" t="s">
        <v>2619</v>
      </c>
      <c r="AN234" s="3706">
        <v>46508</v>
      </c>
      <c r="AO234" s="3706"/>
      <c r="AP234" s="3706"/>
      <c r="AQ234" s="3695"/>
      <c r="AR234" s="3708"/>
      <c r="AS234" s="3709"/>
      <c r="AT234" s="3692"/>
      <c r="AU234" s="3709"/>
      <c r="AV234" s="3709"/>
      <c r="AW234" s="3709"/>
      <c r="AX234" s="3692"/>
      <c r="AY234" s="3710"/>
      <c r="AZ234" s="3709"/>
      <c r="BA234" s="3692"/>
      <c r="BB234" s="3709"/>
      <c r="BC234" s="3709"/>
      <c r="BD234" s="3709"/>
      <c r="BE234" s="3692"/>
      <c r="BF234" s="3692"/>
      <c r="BG234" s="4089">
        <v>46874</v>
      </c>
      <c r="BH234" s="3706">
        <v>46874</v>
      </c>
      <c r="BI234" s="3711"/>
      <c r="BJ234" s="4089">
        <v>47027</v>
      </c>
      <c r="BK234" s="3706">
        <v>47027</v>
      </c>
      <c r="BL234" s="3711"/>
      <c r="BM234" s="4089">
        <v>47574</v>
      </c>
      <c r="BN234" s="3706">
        <v>47574</v>
      </c>
      <c r="BO234" s="4199"/>
      <c r="BP234" s="5383" t="s">
        <v>132</v>
      </c>
      <c r="BQ234" s="3688"/>
      <c r="BR234" s="3688"/>
      <c r="BS234" s="3716"/>
      <c r="BT234" s="3716">
        <v>45791</v>
      </c>
      <c r="BU234" s="3716"/>
      <c r="BV234" s="3716">
        <v>45791</v>
      </c>
      <c r="BW234" s="3716">
        <v>45791</v>
      </c>
      <c r="BX234" s="3716" t="s">
        <v>104</v>
      </c>
      <c r="BY234" s="2177"/>
      <c r="BZ234" s="1178"/>
      <c r="CA234" s="1176"/>
      <c r="CB234" s="1176"/>
      <c r="CC234" s="1176"/>
      <c r="CD234" s="1175"/>
    </row>
    <row r="235" spans="1:82" ht="45" customHeight="1" x14ac:dyDescent="0.2">
      <c r="A235" s="4225" t="s">
        <v>2621</v>
      </c>
      <c r="B235" s="4321"/>
      <c r="C235" s="2487" t="s">
        <v>2615</v>
      </c>
      <c r="D235" s="4224" t="s">
        <v>2616</v>
      </c>
      <c r="E235" s="6858">
        <v>2261</v>
      </c>
      <c r="F235" s="4343" t="s">
        <v>91</v>
      </c>
      <c r="G235" s="4343" t="s">
        <v>931</v>
      </c>
      <c r="H235" s="4226" t="s">
        <v>89</v>
      </c>
      <c r="I235" s="4793" t="s">
        <v>89</v>
      </c>
      <c r="J235" s="4227">
        <v>46001</v>
      </c>
      <c r="K235" s="4227">
        <v>43627</v>
      </c>
      <c r="L235" s="4227"/>
      <c r="M235" s="4228"/>
      <c r="N235" s="4227"/>
      <c r="O235" s="4227" t="s">
        <v>90</v>
      </c>
      <c r="P235" s="4229">
        <v>45195</v>
      </c>
      <c r="Q235" s="4230">
        <v>45334</v>
      </c>
      <c r="R235" s="4231">
        <v>45938</v>
      </c>
      <c r="S235" s="4231"/>
      <c r="T235" s="4231"/>
      <c r="U235" s="4232" t="s">
        <v>2622</v>
      </c>
      <c r="V235" s="6452"/>
      <c r="W235" s="4234" t="str">
        <f t="shared" si="10"/>
        <v>Yes</v>
      </c>
      <c r="X235" s="4235" t="s">
        <v>93</v>
      </c>
      <c r="Y235" s="2487" t="s">
        <v>94</v>
      </c>
      <c r="Z235" s="2487"/>
      <c r="AA235" s="5811" t="s">
        <v>2617</v>
      </c>
      <c r="AB235" s="5811" t="s">
        <v>2618</v>
      </c>
      <c r="AC235" s="4236"/>
      <c r="AD235" s="4237">
        <v>45689</v>
      </c>
      <c r="AE235" s="4238">
        <v>44317</v>
      </c>
      <c r="AF235" s="4239" t="s">
        <v>142</v>
      </c>
      <c r="AG235" s="4240">
        <v>44317</v>
      </c>
      <c r="AH235" s="4240">
        <v>44317</v>
      </c>
      <c r="AI235" s="4240"/>
      <c r="AJ235" s="4345"/>
      <c r="AK235" s="4242"/>
      <c r="AL235" s="4243">
        <v>44713</v>
      </c>
      <c r="AM235" s="4239" t="s">
        <v>367</v>
      </c>
      <c r="AN235" s="4240">
        <v>44713</v>
      </c>
      <c r="AO235" s="4240">
        <v>44725</v>
      </c>
      <c r="AP235" s="4240">
        <v>44764</v>
      </c>
      <c r="AQ235" s="4218" t="s">
        <v>2623</v>
      </c>
      <c r="AR235" s="4296"/>
      <c r="AS235" s="4243"/>
      <c r="AT235" s="4226"/>
      <c r="AU235" s="4243"/>
      <c r="AV235" s="4243"/>
      <c r="AW235" s="4243"/>
      <c r="AX235" s="4226"/>
      <c r="AY235" s="4336"/>
      <c r="AZ235" s="4243"/>
      <c r="BA235" s="4226"/>
      <c r="BB235" s="4243"/>
      <c r="BC235" s="4243"/>
      <c r="BD235" s="4243"/>
      <c r="BE235" s="4226"/>
      <c r="BF235" s="4226"/>
      <c r="BG235" s="4245">
        <v>45170</v>
      </c>
      <c r="BH235" s="4240">
        <v>45170</v>
      </c>
      <c r="BI235" s="4246">
        <v>45195</v>
      </c>
      <c r="BJ235" s="4245">
        <v>45292</v>
      </c>
      <c r="BK235" s="4240">
        <v>45292</v>
      </c>
      <c r="BL235" s="4246">
        <v>45323</v>
      </c>
      <c r="BM235" s="4245" t="s">
        <v>2624</v>
      </c>
      <c r="BN235" s="4240">
        <v>45778</v>
      </c>
      <c r="BO235" s="4246">
        <v>46001</v>
      </c>
      <c r="BP235" s="7103" t="s">
        <v>2626</v>
      </c>
      <c r="BQ235" s="2487"/>
      <c r="BR235" s="2487"/>
      <c r="BS235" s="2486"/>
      <c r="BT235" s="2486">
        <v>45791</v>
      </c>
      <c r="BU235" s="2486"/>
      <c r="BV235" s="2486">
        <v>45791</v>
      </c>
      <c r="BW235" s="2486">
        <v>45922</v>
      </c>
      <c r="BX235" s="2486" t="s">
        <v>2627</v>
      </c>
      <c r="BY235" s="2177"/>
      <c r="BZ235" s="2151" t="s">
        <v>2628</v>
      </c>
      <c r="CA235" s="12"/>
      <c r="CB235" s="12"/>
      <c r="CC235" s="12"/>
      <c r="CD235" s="18"/>
    </row>
    <row r="236" spans="1:82" ht="45" customHeight="1" x14ac:dyDescent="0.2">
      <c r="A236" s="2512" t="s">
        <v>2629</v>
      </c>
      <c r="B236" s="3309"/>
      <c r="C236" s="2513" t="s">
        <v>2630</v>
      </c>
      <c r="D236" s="2514" t="s">
        <v>2631</v>
      </c>
      <c r="E236" s="7145">
        <v>2187</v>
      </c>
      <c r="F236" s="2515" t="s">
        <v>337</v>
      </c>
      <c r="G236" s="2515" t="s">
        <v>949</v>
      </c>
      <c r="H236" s="2516" t="s">
        <v>89</v>
      </c>
      <c r="I236" s="2532" t="s">
        <v>89</v>
      </c>
      <c r="J236" s="2520">
        <v>43571</v>
      </c>
      <c r="K236" s="2520"/>
      <c r="L236" s="2520" t="s">
        <v>90</v>
      </c>
      <c r="M236" s="3428" t="s">
        <v>2350</v>
      </c>
      <c r="N236" s="2520"/>
      <c r="O236" s="2520" t="s">
        <v>93</v>
      </c>
      <c r="P236" s="2520">
        <v>45667</v>
      </c>
      <c r="Q236" s="2521"/>
      <c r="R236" s="2522"/>
      <c r="S236" s="2522"/>
      <c r="T236" s="2522"/>
      <c r="U236" s="3808" t="s">
        <v>91</v>
      </c>
      <c r="V236" s="3418" t="s">
        <v>2632</v>
      </c>
      <c r="W236" s="2525" t="str">
        <f t="shared" si="10"/>
        <v>Yes</v>
      </c>
      <c r="X236" s="2526" t="s">
        <v>93</v>
      </c>
      <c r="Y236" s="2513" t="s">
        <v>94</v>
      </c>
      <c r="Z236" s="3378"/>
      <c r="AA236" s="5797" t="s">
        <v>2633</v>
      </c>
      <c r="AB236" s="6894"/>
      <c r="AC236" s="4110"/>
      <c r="AD236" s="2528">
        <v>45689</v>
      </c>
      <c r="AE236" s="3920" t="s">
        <v>2634</v>
      </c>
      <c r="AF236" s="2530" t="s">
        <v>364</v>
      </c>
      <c r="AG236" s="2531" t="s">
        <v>2635</v>
      </c>
      <c r="AH236" s="2531">
        <v>44442</v>
      </c>
      <c r="AI236" s="2531">
        <v>44498</v>
      </c>
      <c r="AJ236" s="3009" t="s">
        <v>2636</v>
      </c>
      <c r="AK236" s="2533"/>
      <c r="AL236" s="2535" t="s">
        <v>2637</v>
      </c>
      <c r="AM236" s="2530" t="s">
        <v>367</v>
      </c>
      <c r="AN236" s="2531">
        <v>45383</v>
      </c>
      <c r="AO236" s="2531">
        <v>45385</v>
      </c>
      <c r="AP236" s="2531">
        <v>45427</v>
      </c>
      <c r="AQ236" s="3381" t="s">
        <v>2636</v>
      </c>
      <c r="AR236" s="2534"/>
      <c r="AS236" s="2535">
        <v>45809</v>
      </c>
      <c r="AT236" s="2516" t="s">
        <v>2638</v>
      </c>
      <c r="AU236" s="2535">
        <v>45809</v>
      </c>
      <c r="AV236" s="2535">
        <v>45809</v>
      </c>
      <c r="AW236" s="2535">
        <v>45839</v>
      </c>
      <c r="AX236" s="4025" t="s">
        <v>2633</v>
      </c>
      <c r="AY236" s="2536"/>
      <c r="AZ236" s="2535"/>
      <c r="BA236" s="2516"/>
      <c r="BB236" s="2535"/>
      <c r="BC236" s="2535"/>
      <c r="BD236" s="2535"/>
      <c r="BE236" s="2516"/>
      <c r="BF236" s="2516"/>
      <c r="BG236" s="4164" t="s">
        <v>2639</v>
      </c>
      <c r="BH236" s="2531" t="s">
        <v>2640</v>
      </c>
      <c r="BI236" s="2531" t="s">
        <v>2641</v>
      </c>
      <c r="BJ236" s="4164">
        <v>46174</v>
      </c>
      <c r="BK236" s="2531">
        <v>46174</v>
      </c>
      <c r="BL236" s="2538"/>
      <c r="BM236" s="4164" t="s">
        <v>2642</v>
      </c>
      <c r="BN236" s="2531">
        <v>46478</v>
      </c>
      <c r="BO236" s="2538"/>
      <c r="BP236" s="4838" t="s">
        <v>132</v>
      </c>
      <c r="BQ236" s="2513"/>
      <c r="BR236" s="4500"/>
      <c r="BS236" s="2540">
        <v>45791</v>
      </c>
      <c r="BT236" s="2540">
        <v>45700</v>
      </c>
      <c r="BU236" s="2540">
        <v>45791</v>
      </c>
      <c r="BV236" s="2844">
        <v>45700</v>
      </c>
      <c r="BW236" s="2540">
        <v>45700</v>
      </c>
      <c r="BX236" s="2540" t="s">
        <v>2644</v>
      </c>
      <c r="BY236" s="1409"/>
      <c r="BZ236" s="540"/>
      <c r="CA236" s="12"/>
      <c r="CB236" s="12"/>
      <c r="CC236" s="12"/>
      <c r="CD236" s="18"/>
    </row>
    <row r="237" spans="1:82" ht="45" customHeight="1" x14ac:dyDescent="0.2">
      <c r="A237" s="3686" t="s">
        <v>2645</v>
      </c>
      <c r="B237" s="3687"/>
      <c r="C237" s="3688" t="s">
        <v>2646</v>
      </c>
      <c r="D237" s="3688" t="s">
        <v>205</v>
      </c>
      <c r="E237" s="3718"/>
      <c r="F237" s="3691"/>
      <c r="G237" s="3691"/>
      <c r="H237" s="3695" t="s">
        <v>89</v>
      </c>
      <c r="I237" s="3695" t="s">
        <v>89</v>
      </c>
      <c r="J237" s="4612" t="s">
        <v>2647</v>
      </c>
      <c r="K237" s="4362" t="s">
        <v>2648</v>
      </c>
      <c r="L237" s="3694"/>
      <c r="M237" s="3866"/>
      <c r="N237" s="3694"/>
      <c r="O237" s="3694"/>
      <c r="P237" s="3696"/>
      <c r="Q237" s="3697"/>
      <c r="R237" s="3698"/>
      <c r="S237" s="3698"/>
      <c r="T237" s="3698"/>
      <c r="U237" s="3794"/>
      <c r="V237" s="3699"/>
      <c r="W237" s="3700" t="str">
        <f t="shared" si="10"/>
        <v>Yes</v>
      </c>
      <c r="X237" s="4308" t="s">
        <v>93</v>
      </c>
      <c r="Y237" s="3688" t="s">
        <v>267</v>
      </c>
      <c r="Z237" s="3688"/>
      <c r="AA237" s="5823" t="s">
        <v>2649</v>
      </c>
      <c r="AB237" s="5847"/>
      <c r="AC237" s="3702"/>
      <c r="AD237" s="3706">
        <v>45689</v>
      </c>
      <c r="AE237" s="4145">
        <v>46266</v>
      </c>
      <c r="AF237" s="3705" t="s">
        <v>691</v>
      </c>
      <c r="AG237" s="3706">
        <v>46266</v>
      </c>
      <c r="AH237" s="3706"/>
      <c r="AI237" s="3706"/>
      <c r="AJ237" s="3713"/>
      <c r="AK237" s="3707"/>
      <c r="AL237" s="4098"/>
      <c r="AM237" s="3714"/>
      <c r="AN237" s="3706"/>
      <c r="AO237" s="3706"/>
      <c r="AP237" s="3706"/>
      <c r="AQ237" s="3695"/>
      <c r="AR237" s="4018"/>
      <c r="AS237" s="4022"/>
      <c r="AT237" s="3692"/>
      <c r="AU237" s="3730"/>
      <c r="AV237" s="3709"/>
      <c r="AW237" s="3709"/>
      <c r="AX237" s="3692"/>
      <c r="AY237" s="3731"/>
      <c r="AZ237" s="3730"/>
      <c r="BA237" s="3731"/>
      <c r="BB237" s="3730"/>
      <c r="BC237" s="3709"/>
      <c r="BD237" s="3709"/>
      <c r="BE237" s="3692"/>
      <c r="BF237" s="3692"/>
      <c r="BG237" s="4089">
        <v>46569</v>
      </c>
      <c r="BH237" s="3706">
        <v>46569</v>
      </c>
      <c r="BI237" s="3706"/>
      <c r="BJ237" s="4089">
        <v>46784</v>
      </c>
      <c r="BK237" s="3706">
        <v>46784</v>
      </c>
      <c r="BL237" s="3711"/>
      <c r="BM237" s="4089">
        <v>47027</v>
      </c>
      <c r="BN237" s="3704">
        <v>47027</v>
      </c>
      <c r="BO237" s="3711"/>
      <c r="BP237" s="5381" t="s">
        <v>2651</v>
      </c>
      <c r="BQ237" s="3688"/>
      <c r="BR237" s="3688"/>
      <c r="BS237" s="3716">
        <v>45141</v>
      </c>
      <c r="BT237" s="3716">
        <v>45791</v>
      </c>
      <c r="BU237" s="3963">
        <v>45141</v>
      </c>
      <c r="BV237" s="6803">
        <v>45791</v>
      </c>
      <c r="BW237" s="3963">
        <v>45791</v>
      </c>
      <c r="BX237" s="3716" t="s">
        <v>104</v>
      </c>
      <c r="BY237" s="2486"/>
      <c r="BZ237" s="2487"/>
      <c r="CA237" s="12"/>
      <c r="CB237" s="12"/>
      <c r="CC237" s="12"/>
      <c r="CD237" s="18"/>
    </row>
    <row r="238" spans="1:82" ht="45" customHeight="1" x14ac:dyDescent="0.2">
      <c r="A238" s="2121" t="s">
        <v>2652</v>
      </c>
      <c r="B238" s="3308"/>
      <c r="C238" s="2120" t="s">
        <v>2653</v>
      </c>
      <c r="D238" s="2122" t="s">
        <v>421</v>
      </c>
      <c r="E238" s="4999">
        <v>2175</v>
      </c>
      <c r="F238" s="2141">
        <v>2022</v>
      </c>
      <c r="G238" s="2141">
        <v>2039</v>
      </c>
      <c r="H238" s="2139" t="s">
        <v>89</v>
      </c>
      <c r="I238" s="2126" t="s">
        <v>194</v>
      </c>
      <c r="J238" s="2127">
        <v>45372</v>
      </c>
      <c r="K238" s="2127">
        <v>40856</v>
      </c>
      <c r="L238" s="2679"/>
      <c r="M238" s="2680"/>
      <c r="N238" s="2679"/>
      <c r="O238" s="2127"/>
      <c r="P238" s="2129">
        <v>44417</v>
      </c>
      <c r="Q238" s="2130">
        <v>44606</v>
      </c>
      <c r="R238" s="2131">
        <v>45336</v>
      </c>
      <c r="S238" s="2131"/>
      <c r="T238" s="2131"/>
      <c r="U238" s="3796"/>
      <c r="V238" s="2133"/>
      <c r="W238" s="2134" t="str">
        <f t="shared" si="10"/>
        <v>Yes</v>
      </c>
      <c r="X238" s="2135" t="s">
        <v>93</v>
      </c>
      <c r="Y238" s="2120" t="s">
        <v>267</v>
      </c>
      <c r="Z238" s="2120"/>
      <c r="AA238" s="5785" t="s">
        <v>422</v>
      </c>
      <c r="AB238" s="5785"/>
      <c r="AC238" s="2923"/>
      <c r="AD238" s="3273">
        <v>45261</v>
      </c>
      <c r="AE238" s="2145"/>
      <c r="AF238" s="2139"/>
      <c r="AG238" s="2140"/>
      <c r="AH238" s="2140"/>
      <c r="AI238" s="2140"/>
      <c r="AJ238" s="3010"/>
      <c r="AK238" s="2142"/>
      <c r="AL238" s="2145"/>
      <c r="AM238" s="2139"/>
      <c r="AN238" s="2145"/>
      <c r="AO238" s="2145"/>
      <c r="AP238" s="2145"/>
      <c r="AQ238" s="2125"/>
      <c r="AR238" s="2144"/>
      <c r="AS238" s="2145"/>
      <c r="AT238" s="2125"/>
      <c r="AU238" s="2475"/>
      <c r="AV238" s="2145"/>
      <c r="AW238" s="2145"/>
      <c r="AX238" s="2125"/>
      <c r="AY238" s="2146"/>
      <c r="AZ238" s="2145"/>
      <c r="BA238" s="2125"/>
      <c r="BB238" s="2145"/>
      <c r="BC238" s="2145"/>
      <c r="BD238" s="2145"/>
      <c r="BE238" s="2125"/>
      <c r="BF238" s="2125"/>
      <c r="BG238" s="4161"/>
      <c r="BH238" s="2140"/>
      <c r="BI238" s="2148">
        <v>44417</v>
      </c>
      <c r="BJ238" s="4161" t="s">
        <v>424</v>
      </c>
      <c r="BK238" s="2140">
        <v>44562</v>
      </c>
      <c r="BL238" s="2148">
        <v>44606</v>
      </c>
      <c r="BM238" s="4161"/>
      <c r="BN238" s="2140"/>
      <c r="BO238" s="2148">
        <v>45372</v>
      </c>
      <c r="BP238" s="5391"/>
      <c r="BQ238" s="5418" t="s">
        <v>2654</v>
      </c>
      <c r="BR238" s="2120" t="s">
        <v>2655</v>
      </c>
      <c r="BS238" s="2149"/>
      <c r="BT238" s="2149"/>
      <c r="BU238" s="2149"/>
      <c r="BV238" s="5501">
        <v>44440</v>
      </c>
      <c r="BW238" s="2149">
        <v>45279</v>
      </c>
      <c r="BX238" s="2149" t="s">
        <v>427</v>
      </c>
      <c r="BY238" s="2682"/>
      <c r="BZ238" s="2678" t="s">
        <v>428</v>
      </c>
      <c r="CA238" s="12"/>
      <c r="CB238" s="12"/>
      <c r="CC238" s="12"/>
      <c r="CD238" s="18"/>
    </row>
    <row r="239" spans="1:82" ht="45" customHeight="1" x14ac:dyDescent="0.2">
      <c r="A239" s="2868"/>
      <c r="B239" s="3939" t="s">
        <v>2656</v>
      </c>
      <c r="C239" s="2869" t="s">
        <v>2653</v>
      </c>
      <c r="D239" s="2869" t="s">
        <v>2657</v>
      </c>
      <c r="E239" s="6856"/>
      <c r="F239" s="2883"/>
      <c r="G239" s="2883"/>
      <c r="H239" s="2871"/>
      <c r="I239" s="2883"/>
      <c r="J239" s="2882"/>
      <c r="K239" s="6790"/>
      <c r="L239" s="6791"/>
      <c r="M239" s="6792"/>
      <c r="N239" s="6791"/>
      <c r="O239" s="6791"/>
      <c r="P239" s="2882"/>
      <c r="Q239" s="6793"/>
      <c r="R239" s="2896"/>
      <c r="S239" s="6794"/>
      <c r="T239" s="6794"/>
      <c r="U239" s="3801"/>
      <c r="V239" s="6795"/>
      <c r="W239" s="6796" t="str">
        <f t="shared" si="10"/>
        <v>Yes</v>
      </c>
      <c r="X239" s="2878" t="s">
        <v>93</v>
      </c>
      <c r="Y239" s="2869" t="s">
        <v>94</v>
      </c>
      <c r="Z239" s="2869"/>
      <c r="AA239" s="6959" t="s">
        <v>2658</v>
      </c>
      <c r="AB239" s="6959" t="s">
        <v>2659</v>
      </c>
      <c r="AC239" s="6797"/>
      <c r="AD239" s="6899">
        <v>45717</v>
      </c>
      <c r="AE239" s="4204">
        <v>44378</v>
      </c>
      <c r="AF239" s="2881" t="s">
        <v>142</v>
      </c>
      <c r="AG239" s="2879">
        <v>44378</v>
      </c>
      <c r="AH239" s="2879">
        <v>44378</v>
      </c>
      <c r="AI239" s="2879">
        <v>44409</v>
      </c>
      <c r="AJ239" s="6990"/>
      <c r="AK239" s="6798"/>
      <c r="AL239" s="2879">
        <v>45292</v>
      </c>
      <c r="AM239" s="2881" t="s">
        <v>158</v>
      </c>
      <c r="AN239" s="2879">
        <v>45292</v>
      </c>
      <c r="AO239" s="2879">
        <v>45292</v>
      </c>
      <c r="AP239" s="2879">
        <v>45323</v>
      </c>
      <c r="AQ239" s="2882"/>
      <c r="AR239" s="7125"/>
      <c r="AS239" s="7126"/>
      <c r="AT239" s="2874"/>
      <c r="AU239" s="6838"/>
      <c r="AV239" s="2885"/>
      <c r="AW239" s="2885"/>
      <c r="AX239" s="2874"/>
      <c r="AY239" s="2896"/>
      <c r="AZ239" s="6838"/>
      <c r="BA239" s="2896"/>
      <c r="BB239" s="6838"/>
      <c r="BC239" s="2885"/>
      <c r="BD239" s="2885"/>
      <c r="BE239" s="2874"/>
      <c r="BF239" s="2874"/>
      <c r="BG239" s="4163" t="s">
        <v>2660</v>
      </c>
      <c r="BH239" s="2879">
        <v>46023</v>
      </c>
      <c r="BI239" s="2879"/>
      <c r="BJ239" s="4163">
        <v>46143</v>
      </c>
      <c r="BK239" s="2879">
        <v>46143</v>
      </c>
      <c r="BL239" s="2887"/>
      <c r="BM239" s="4163" t="s">
        <v>1652</v>
      </c>
      <c r="BN239" s="2888">
        <v>46478</v>
      </c>
      <c r="BO239" s="2887"/>
      <c r="BP239" s="7104" t="s">
        <v>355</v>
      </c>
      <c r="BQ239" s="2889"/>
      <c r="BR239" s="2889"/>
      <c r="BS239" s="2890">
        <v>46034</v>
      </c>
      <c r="BT239" s="2890"/>
      <c r="BU239" s="2890">
        <v>46034</v>
      </c>
      <c r="BV239" s="2890"/>
      <c r="BW239" s="6957"/>
      <c r="BX239" s="2890" t="s">
        <v>178</v>
      </c>
      <c r="BY239" s="2682"/>
      <c r="BZ239" s="1178"/>
      <c r="CA239" s="1176"/>
      <c r="CB239" s="1176"/>
      <c r="CC239" s="1176"/>
      <c r="CD239" s="1175"/>
    </row>
    <row r="240" spans="1:82" ht="73.5" customHeight="1" x14ac:dyDescent="0.2">
      <c r="A240" s="3022"/>
      <c r="B240" s="3307" t="s">
        <v>2661</v>
      </c>
      <c r="C240" s="1376" t="s">
        <v>2662</v>
      </c>
      <c r="D240" s="1376" t="s">
        <v>865</v>
      </c>
      <c r="E240" s="1704">
        <v>2085</v>
      </c>
      <c r="F240" s="1665" t="s">
        <v>337</v>
      </c>
      <c r="G240" s="1665" t="s">
        <v>1158</v>
      </c>
      <c r="H240" s="1680" t="s">
        <v>89</v>
      </c>
      <c r="I240" s="1691" t="s">
        <v>194</v>
      </c>
      <c r="J240" s="1668">
        <v>43990</v>
      </c>
      <c r="K240" s="1668"/>
      <c r="L240" s="1692"/>
      <c r="M240" s="2007"/>
      <c r="N240" s="1692"/>
      <c r="O240" s="1692"/>
      <c r="P240" s="1667"/>
      <c r="Q240" s="1705"/>
      <c r="R240" s="1669"/>
      <c r="S240" s="1669"/>
      <c r="T240" s="1694">
        <v>44774</v>
      </c>
      <c r="U240" s="3793"/>
      <c r="V240" s="1671"/>
      <c r="W240" s="1695" t="str">
        <f t="shared" si="10"/>
        <v>Yes</v>
      </c>
      <c r="X240" s="1672" t="s">
        <v>93</v>
      </c>
      <c r="Y240" s="1376" t="s">
        <v>94</v>
      </c>
      <c r="Z240" s="1376"/>
      <c r="AA240" s="5773" t="s">
        <v>867</v>
      </c>
      <c r="AB240" s="5773" t="s">
        <v>2663</v>
      </c>
      <c r="AC240" s="2313"/>
      <c r="AD240" s="1682">
        <v>44317</v>
      </c>
      <c r="AE240" s="4147" t="s">
        <v>870</v>
      </c>
      <c r="AF240" s="1731" t="s">
        <v>871</v>
      </c>
      <c r="AG240" s="1674">
        <v>43497</v>
      </c>
      <c r="AH240" s="1674">
        <v>43507</v>
      </c>
      <c r="AI240" s="1674">
        <v>43549</v>
      </c>
      <c r="AJ240" s="3014" t="s">
        <v>872</v>
      </c>
      <c r="AK240" s="1677"/>
      <c r="AL240" s="7187" t="s">
        <v>873</v>
      </c>
      <c r="AM240" s="7188" t="s">
        <v>2664</v>
      </c>
      <c r="AN240" s="1674">
        <v>44378</v>
      </c>
      <c r="AO240" s="1674">
        <v>44407</v>
      </c>
      <c r="AP240" s="1674">
        <v>44477</v>
      </c>
      <c r="AQ240" s="1666" t="s">
        <v>875</v>
      </c>
      <c r="AR240" s="1697"/>
      <c r="AS240" s="2295"/>
      <c r="AT240" s="2605"/>
      <c r="AU240" s="5277"/>
      <c r="AV240" s="2295"/>
      <c r="AW240" s="2295"/>
      <c r="AX240" s="2605"/>
      <c r="AY240" s="2606"/>
      <c r="AZ240" s="5277"/>
      <c r="BA240" s="5322"/>
      <c r="BB240" s="5277"/>
      <c r="BC240" s="2295"/>
      <c r="BD240" s="2295"/>
      <c r="BE240" s="2605"/>
      <c r="BF240" s="2605"/>
      <c r="BG240" s="4158">
        <v>45108</v>
      </c>
      <c r="BH240" s="1674">
        <v>45108</v>
      </c>
      <c r="BI240" s="1674"/>
      <c r="BJ240" s="4158">
        <v>45292</v>
      </c>
      <c r="BK240" s="1674">
        <v>45292</v>
      </c>
      <c r="BL240" s="1683"/>
      <c r="BM240" s="4158" t="s">
        <v>114</v>
      </c>
      <c r="BN240" s="2731" t="s">
        <v>114</v>
      </c>
      <c r="BO240" s="1683"/>
      <c r="BP240" s="7190"/>
      <c r="BQ240" s="7189"/>
      <c r="BR240" s="3202" t="s">
        <v>2666</v>
      </c>
      <c r="BS240" s="1684">
        <v>44256</v>
      </c>
      <c r="BT240" s="1684">
        <v>44483</v>
      </c>
      <c r="BU240" s="1684">
        <v>44427</v>
      </c>
      <c r="BV240" s="3491">
        <v>44764</v>
      </c>
      <c r="BW240" s="1684">
        <v>44739</v>
      </c>
      <c r="BX240" s="2387" t="s">
        <v>877</v>
      </c>
      <c r="BY240" s="1699"/>
      <c r="BZ240" s="1376" t="s">
        <v>105</v>
      </c>
      <c r="CA240" s="12"/>
      <c r="CB240" s="12"/>
      <c r="CC240" s="12"/>
      <c r="CD240" s="18"/>
    </row>
    <row r="241" spans="1:82" ht="45" customHeight="1" x14ac:dyDescent="0.2">
      <c r="A241" s="4005"/>
      <c r="B241" s="3977" t="s">
        <v>2667</v>
      </c>
      <c r="C241" s="3978" t="s">
        <v>2662</v>
      </c>
      <c r="D241" s="4045" t="s">
        <v>2668</v>
      </c>
      <c r="E241" s="3979">
        <v>2132</v>
      </c>
      <c r="F241" s="3980" t="s">
        <v>337</v>
      </c>
      <c r="G241" s="3980" t="s">
        <v>266</v>
      </c>
      <c r="H241" s="3981" t="s">
        <v>89</v>
      </c>
      <c r="I241" s="3982" t="s">
        <v>89</v>
      </c>
      <c r="J241" s="3983">
        <v>43990</v>
      </c>
      <c r="K241" s="3983"/>
      <c r="L241" s="3983"/>
      <c r="M241" s="3984"/>
      <c r="N241" s="3983"/>
      <c r="O241" s="3983"/>
      <c r="P241" s="3985">
        <v>45240</v>
      </c>
      <c r="Q241" s="3986">
        <v>45379</v>
      </c>
      <c r="R241" s="3987"/>
      <c r="S241" s="3988">
        <v>45546</v>
      </c>
      <c r="T241" s="3988">
        <v>45684</v>
      </c>
      <c r="U241" s="3989"/>
      <c r="V241" s="3990"/>
      <c r="W241" s="3991" t="str">
        <f t="shared" si="10"/>
        <v>Yes</v>
      </c>
      <c r="X241" s="3992" t="s">
        <v>93</v>
      </c>
      <c r="Y241" s="3978" t="s">
        <v>94</v>
      </c>
      <c r="Z241" s="3978"/>
      <c r="AA241" s="5842" t="s">
        <v>2669</v>
      </c>
      <c r="AB241" s="5843" t="s">
        <v>2670</v>
      </c>
      <c r="AC241" s="3993"/>
      <c r="AD241" s="3995">
        <v>44927</v>
      </c>
      <c r="AE241" s="4210" t="s">
        <v>363</v>
      </c>
      <c r="AF241" s="4014" t="s">
        <v>2671</v>
      </c>
      <c r="AG241" s="3996">
        <v>44835</v>
      </c>
      <c r="AH241" s="3996">
        <v>44837</v>
      </c>
      <c r="AI241" s="3996">
        <v>44879</v>
      </c>
      <c r="AJ241" s="3997" t="s">
        <v>2672</v>
      </c>
      <c r="AK241" s="3998" t="s">
        <v>2673</v>
      </c>
      <c r="AL241" s="4020">
        <v>44970</v>
      </c>
      <c r="AM241" s="3981" t="s">
        <v>2674</v>
      </c>
      <c r="AN241" s="3996">
        <v>44958</v>
      </c>
      <c r="AO241" s="3996">
        <v>44970</v>
      </c>
      <c r="AP241" s="3996">
        <v>45012</v>
      </c>
      <c r="AQ241" s="3999" t="s">
        <v>2675</v>
      </c>
      <c r="AR241" s="4000"/>
      <c r="AS241" s="4020"/>
      <c r="AT241" s="3983"/>
      <c r="AU241" s="4020"/>
      <c r="AV241" s="4020"/>
      <c r="AW241" s="4020"/>
      <c r="AX241" s="3983"/>
      <c r="AY241" s="4026"/>
      <c r="AZ241" s="4020"/>
      <c r="BA241" s="3981"/>
      <c r="BB241" s="4020"/>
      <c r="BC241" s="4020"/>
      <c r="BD241" s="4020"/>
      <c r="BE241" s="3981"/>
      <c r="BF241" s="3981"/>
      <c r="BG241" s="4169" t="s">
        <v>994</v>
      </c>
      <c r="BH241" s="3996">
        <v>45231</v>
      </c>
      <c r="BI241" s="4001">
        <v>45240</v>
      </c>
      <c r="BJ241" s="4169">
        <v>45352</v>
      </c>
      <c r="BK241" s="3996">
        <v>45352</v>
      </c>
      <c r="BL241" s="4001">
        <v>45352</v>
      </c>
      <c r="BM241" s="4169">
        <v>45809</v>
      </c>
      <c r="BN241" s="3996">
        <v>45809</v>
      </c>
      <c r="BO241" s="4001"/>
      <c r="BP241" s="4298" t="s">
        <v>2677</v>
      </c>
      <c r="BQ241" s="4033" t="s">
        <v>2678</v>
      </c>
      <c r="BR241" s="3978"/>
      <c r="BS241" s="4002">
        <v>45315</v>
      </c>
      <c r="BT241" s="4002">
        <v>44978</v>
      </c>
      <c r="BU241" s="4002">
        <v>45149</v>
      </c>
      <c r="BV241" s="4002">
        <v>45296</v>
      </c>
      <c r="BW241" s="4002">
        <v>45296</v>
      </c>
      <c r="BX241" s="4002" t="s">
        <v>2679</v>
      </c>
      <c r="BY241" s="2540"/>
      <c r="BZ241" s="2513" t="s">
        <v>2680</v>
      </c>
      <c r="CA241" s="12"/>
      <c r="CB241" s="12"/>
      <c r="CC241" s="12"/>
      <c r="CD241" s="18"/>
    </row>
    <row r="242" spans="1:82" ht="53" customHeight="1" x14ac:dyDescent="0.2">
      <c r="A242" s="6454" t="s">
        <v>2681</v>
      </c>
      <c r="B242" s="6633"/>
      <c r="C242" s="2465" t="s">
        <v>2682</v>
      </c>
      <c r="D242" s="2465" t="s">
        <v>2683</v>
      </c>
      <c r="E242" s="6596">
        <v>2453</v>
      </c>
      <c r="F242" s="6456">
        <v>2025</v>
      </c>
      <c r="G242" s="6456">
        <v>2045</v>
      </c>
      <c r="H242" s="6457" t="s">
        <v>89</v>
      </c>
      <c r="I242" s="6456" t="s">
        <v>89</v>
      </c>
      <c r="J242" s="6462">
        <v>43990</v>
      </c>
      <c r="K242" s="6510"/>
      <c r="L242" s="6599"/>
      <c r="M242" s="6600"/>
      <c r="N242" s="6599"/>
      <c r="O242" s="6599"/>
      <c r="P242" s="6462"/>
      <c r="Q242" s="6601"/>
      <c r="R242" s="6464"/>
      <c r="S242" s="6555"/>
      <c r="T242" s="6555"/>
      <c r="U242" s="6465"/>
      <c r="V242" s="6602"/>
      <c r="W242" s="6467" t="str">
        <f t="shared" si="10"/>
        <v>Yes</v>
      </c>
      <c r="X242" s="6468" t="s">
        <v>93</v>
      </c>
      <c r="Y242" s="2465" t="s">
        <v>267</v>
      </c>
      <c r="Z242" s="2465"/>
      <c r="AA242" s="6470" t="s">
        <v>2684</v>
      </c>
      <c r="AB242" s="6604"/>
      <c r="AC242" s="6605"/>
      <c r="AD242" s="5496">
        <v>45658</v>
      </c>
      <c r="AE242" s="6472" t="s">
        <v>2685</v>
      </c>
      <c r="AF242" s="6473" t="s">
        <v>367</v>
      </c>
      <c r="AG242" s="5496">
        <v>45809</v>
      </c>
      <c r="AH242" s="5496">
        <v>45835</v>
      </c>
      <c r="AI242" s="5496">
        <v>45877</v>
      </c>
      <c r="AJ242" s="6607" t="s">
        <v>2686</v>
      </c>
      <c r="AK242" s="6608"/>
      <c r="AL242" s="5496"/>
      <c r="AM242" s="6473"/>
      <c r="AN242" s="5496"/>
      <c r="AO242" s="5496"/>
      <c r="AP242" s="5496"/>
      <c r="AQ242" s="6462"/>
      <c r="AR242" s="7171"/>
      <c r="AS242" s="7172"/>
      <c r="AT242" s="6460"/>
      <c r="AU242" s="6478"/>
      <c r="AV242" s="6479"/>
      <c r="AW242" s="6479"/>
      <c r="AX242" s="6460"/>
      <c r="AY242" s="6464"/>
      <c r="AZ242" s="6478"/>
      <c r="BA242" s="6464"/>
      <c r="BB242" s="6478"/>
      <c r="BC242" s="6479"/>
      <c r="BD242" s="6479"/>
      <c r="BE242" s="6460"/>
      <c r="BF242" s="6460"/>
      <c r="BG242" s="6482" t="s">
        <v>2687</v>
      </c>
      <c r="BH242" s="5496">
        <v>46054</v>
      </c>
      <c r="BI242" s="5496"/>
      <c r="BJ242" s="6482">
        <v>46113</v>
      </c>
      <c r="BK242" s="5496">
        <v>46113</v>
      </c>
      <c r="BL242" s="6483"/>
      <c r="BM242" s="6482">
        <v>46447</v>
      </c>
      <c r="BN242" s="4850">
        <v>46447</v>
      </c>
      <c r="BO242" s="6483"/>
      <c r="BP242" s="6494" t="s">
        <v>2688</v>
      </c>
      <c r="BQ242" s="6495"/>
      <c r="BR242" s="6495"/>
      <c r="BS242" s="4142">
        <v>45960</v>
      </c>
      <c r="BT242" s="4142">
        <v>45700</v>
      </c>
      <c r="BU242" s="4142">
        <v>45960</v>
      </c>
      <c r="BV242" s="4142">
        <v>46010</v>
      </c>
      <c r="BW242" s="6487">
        <v>46010</v>
      </c>
      <c r="BX242" s="4142" t="s">
        <v>178</v>
      </c>
      <c r="BY242" s="2540"/>
      <c r="BZ242" s="1178"/>
      <c r="CA242" s="1176"/>
      <c r="CB242" s="1176"/>
      <c r="CC242" s="1176"/>
      <c r="CD242" s="1175"/>
    </row>
    <row r="243" spans="1:82" ht="53" customHeight="1" x14ac:dyDescent="0.2">
      <c r="A243" s="6635" t="s">
        <v>2689</v>
      </c>
      <c r="B243" s="6636"/>
      <c r="C243" s="2465" t="s">
        <v>2690</v>
      </c>
      <c r="D243" s="6496" t="s">
        <v>2691</v>
      </c>
      <c r="E243" s="7119">
        <v>2347</v>
      </c>
      <c r="F243" s="6457"/>
      <c r="G243" s="6457"/>
      <c r="H243" s="6477" t="s">
        <v>89</v>
      </c>
      <c r="I243" s="6497" t="s">
        <v>89</v>
      </c>
      <c r="J243" s="6460">
        <v>40823</v>
      </c>
      <c r="K243" s="6460"/>
      <c r="L243" s="6460"/>
      <c r="M243" s="6461"/>
      <c r="N243" s="6460"/>
      <c r="O243" s="6460"/>
      <c r="P243" s="6462"/>
      <c r="Q243" s="6463"/>
      <c r="R243" s="6464"/>
      <c r="S243" s="6555"/>
      <c r="T243" s="6555"/>
      <c r="U243" s="6465"/>
      <c r="V243" s="6466"/>
      <c r="W243" s="6467" t="str">
        <f t="shared" si="10"/>
        <v>Yes</v>
      </c>
      <c r="X243" s="6468" t="s">
        <v>93</v>
      </c>
      <c r="Y243" s="2465" t="s">
        <v>94</v>
      </c>
      <c r="Z243" s="2465"/>
      <c r="AA243" s="6470" t="s">
        <v>2692</v>
      </c>
      <c r="AB243" s="6470"/>
      <c r="AC243" s="6471"/>
      <c r="AD243" s="4850">
        <v>45689</v>
      </c>
      <c r="AE243" s="6472" t="s">
        <v>1244</v>
      </c>
      <c r="AF243" s="6473" t="s">
        <v>142</v>
      </c>
      <c r="AG243" s="5496">
        <v>45566</v>
      </c>
      <c r="AH243" s="5496">
        <v>45572</v>
      </c>
      <c r="AI243" s="5496">
        <v>45625</v>
      </c>
      <c r="AJ243" s="6502" t="s">
        <v>2693</v>
      </c>
      <c r="AK243" s="6475"/>
      <c r="AL243" s="7166">
        <v>45962</v>
      </c>
      <c r="AM243" s="7083" t="s">
        <v>664</v>
      </c>
      <c r="AN243" s="5496">
        <v>45962</v>
      </c>
      <c r="AO243" s="5496">
        <v>45964</v>
      </c>
      <c r="AP243" s="5496">
        <v>46012</v>
      </c>
      <c r="AQ243" s="6476" t="s">
        <v>2693</v>
      </c>
      <c r="AR243" s="6490"/>
      <c r="AS243" s="7166"/>
      <c r="AT243" s="6477"/>
      <c r="AU243" s="6479"/>
      <c r="AV243" s="6479"/>
      <c r="AW243" s="6479"/>
      <c r="AX243" s="6477"/>
      <c r="AY243" s="6492"/>
      <c r="AZ243" s="6479"/>
      <c r="BA243" s="6477"/>
      <c r="BB243" s="6479"/>
      <c r="BC243" s="6479"/>
      <c r="BD243" s="6479"/>
      <c r="BE243" s="6477"/>
      <c r="BF243" s="6477"/>
      <c r="BG243" s="6482" t="s">
        <v>2694</v>
      </c>
      <c r="BH243" s="6606">
        <v>46113</v>
      </c>
      <c r="BI243" s="6483"/>
      <c r="BJ243" s="6482">
        <v>46357</v>
      </c>
      <c r="BK243" s="5496">
        <v>46357</v>
      </c>
      <c r="BL243" s="6483"/>
      <c r="BM243" s="6482">
        <v>46539</v>
      </c>
      <c r="BN243" s="6606">
        <v>46539</v>
      </c>
      <c r="BO243" s="6483"/>
      <c r="BP243" s="6484" t="s">
        <v>2695</v>
      </c>
      <c r="BQ243" s="2465" t="s">
        <v>2696</v>
      </c>
      <c r="BR243" s="2465"/>
      <c r="BS243" s="4142">
        <v>46035</v>
      </c>
      <c r="BT243" s="4142">
        <v>45700</v>
      </c>
      <c r="BU243" s="4142">
        <v>46035</v>
      </c>
      <c r="BV243" s="4142">
        <v>45700</v>
      </c>
      <c r="BW243" s="4142">
        <v>45700</v>
      </c>
      <c r="BX243" s="4142" t="s">
        <v>178</v>
      </c>
      <c r="BY243" s="1409"/>
      <c r="BZ243" s="540" t="s">
        <v>105</v>
      </c>
      <c r="CA243" s="12"/>
      <c r="CB243" s="12"/>
      <c r="CC243" s="12"/>
      <c r="CD243" s="18"/>
    </row>
    <row r="244" spans="1:82" ht="45" customHeight="1" x14ac:dyDescent="0.2">
      <c r="A244" s="3644" t="s">
        <v>2697</v>
      </c>
      <c r="B244" s="3644"/>
      <c r="C244" s="3646" t="s">
        <v>2698</v>
      </c>
      <c r="D244" s="3670" t="s">
        <v>2699</v>
      </c>
      <c r="E244" s="4008" t="s">
        <v>193</v>
      </c>
      <c r="F244" s="3662"/>
      <c r="G244" s="3662"/>
      <c r="H244" s="3648" t="s">
        <v>89</v>
      </c>
      <c r="I244" s="3675" t="s">
        <v>89</v>
      </c>
      <c r="J244" s="3649">
        <v>46009</v>
      </c>
      <c r="K244" s="3649"/>
      <c r="L244" s="3649" t="s">
        <v>90</v>
      </c>
      <c r="M244" s="3863"/>
      <c r="N244" s="3649"/>
      <c r="O244" s="3649"/>
      <c r="P244" s="3650"/>
      <c r="Q244" s="3651"/>
      <c r="R244" s="3652"/>
      <c r="S244" s="3652"/>
      <c r="T244" s="3652"/>
      <c r="U244" s="3798"/>
      <c r="V244" s="4300"/>
      <c r="W244" s="3654" t="s">
        <v>93</v>
      </c>
      <c r="X244" s="3655" t="s">
        <v>93</v>
      </c>
      <c r="Y244" s="3646" t="s">
        <v>94</v>
      </c>
      <c r="Z244" s="3646"/>
      <c r="AA244" s="6892" t="s">
        <v>2700</v>
      </c>
      <c r="AB244" s="5777" t="s">
        <v>2701</v>
      </c>
      <c r="AC244" s="3673"/>
      <c r="AD244" s="3658">
        <v>45717</v>
      </c>
      <c r="AE244" s="4254">
        <v>46054</v>
      </c>
      <c r="AF244" s="3659" t="s">
        <v>641</v>
      </c>
      <c r="AG244" s="3658">
        <v>46054</v>
      </c>
      <c r="AH244" s="3658"/>
      <c r="AI244" s="3658"/>
      <c r="AJ244" s="4261"/>
      <c r="AK244" s="3661"/>
      <c r="AL244" s="5232">
        <v>46388</v>
      </c>
      <c r="AM244" s="5248" t="s">
        <v>2702</v>
      </c>
      <c r="AN244" s="3658">
        <v>46388</v>
      </c>
      <c r="AO244" s="3658"/>
      <c r="AP244" s="3658"/>
      <c r="AQ244" s="3662"/>
      <c r="AR244" s="3663"/>
      <c r="AS244" s="3665"/>
      <c r="AT244" s="3648"/>
      <c r="AU244" s="3665"/>
      <c r="AV244" s="3665"/>
      <c r="AW244" s="3665"/>
      <c r="AX244" s="3648"/>
      <c r="AY244" s="3666"/>
      <c r="AZ244" s="3665"/>
      <c r="BA244" s="3648"/>
      <c r="BB244" s="3665"/>
      <c r="BC244" s="3665"/>
      <c r="BD244" s="3665"/>
      <c r="BE244" s="3648"/>
      <c r="BF244" s="3648"/>
      <c r="BG244" s="4251">
        <v>46692</v>
      </c>
      <c r="BH244" s="3658">
        <v>46692</v>
      </c>
      <c r="BI244" s="3668"/>
      <c r="BJ244" s="4251">
        <v>46813</v>
      </c>
      <c r="BK244" s="3658">
        <v>46813</v>
      </c>
      <c r="BL244" s="3668"/>
      <c r="BM244" s="4251">
        <v>47088</v>
      </c>
      <c r="BN244" s="3658">
        <v>47088</v>
      </c>
      <c r="BO244" s="5358"/>
      <c r="BP244" s="4256" t="s">
        <v>355</v>
      </c>
      <c r="BQ244" s="3684"/>
      <c r="BR244" s="3646"/>
      <c r="BS244" s="3671"/>
      <c r="BT244" s="3671">
        <v>45791</v>
      </c>
      <c r="BU244" s="3671"/>
      <c r="BV244" s="3671">
        <v>45791</v>
      </c>
      <c r="BW244" s="3671">
        <v>45791</v>
      </c>
      <c r="BX244" s="3716" t="s">
        <v>104</v>
      </c>
      <c r="BY244" s="1409"/>
      <c r="BZ244" s="1178"/>
      <c r="CA244" s="1176"/>
      <c r="CB244" s="1176"/>
      <c r="CC244" s="1176"/>
      <c r="CD244" s="1175"/>
    </row>
    <row r="245" spans="1:82" ht="45" customHeight="1" x14ac:dyDescent="0.2">
      <c r="A245" s="4225"/>
      <c r="B245" s="4321" t="s">
        <v>2704</v>
      </c>
      <c r="C245" s="2487" t="s">
        <v>2698</v>
      </c>
      <c r="D245" s="4224" t="s">
        <v>2705</v>
      </c>
      <c r="E245" s="6780">
        <v>2276</v>
      </c>
      <c r="F245" s="4218">
        <v>2021</v>
      </c>
      <c r="G245" s="4218">
        <v>2040</v>
      </c>
      <c r="H245" s="4226" t="s">
        <v>89</v>
      </c>
      <c r="I245" s="4793" t="s">
        <v>89</v>
      </c>
      <c r="J245" s="4227">
        <v>46009</v>
      </c>
      <c r="K245" s="4227">
        <v>42355</v>
      </c>
      <c r="L245" s="4227" t="s">
        <v>90</v>
      </c>
      <c r="M245" s="4228"/>
      <c r="N245" s="4227"/>
      <c r="O245" s="4227"/>
      <c r="P245" s="4229">
        <v>45590</v>
      </c>
      <c r="Q245" s="4230">
        <v>45706</v>
      </c>
      <c r="R245" s="4231">
        <v>45981</v>
      </c>
      <c r="S245" s="4231"/>
      <c r="T245" s="4231"/>
      <c r="U245" s="4232">
        <v>44166</v>
      </c>
      <c r="V245" s="6452" t="s">
        <v>2706</v>
      </c>
      <c r="W245" s="4234" t="s">
        <v>93</v>
      </c>
      <c r="X245" s="4235" t="s">
        <v>93</v>
      </c>
      <c r="Y245" s="2487" t="s">
        <v>94</v>
      </c>
      <c r="Z245" s="2487"/>
      <c r="AA245" s="6891" t="s">
        <v>2700</v>
      </c>
      <c r="AB245" s="6781" t="s">
        <v>2701</v>
      </c>
      <c r="AC245" s="5731"/>
      <c r="AD245" s="4240">
        <v>45717</v>
      </c>
      <c r="AE245" s="4238" t="s">
        <v>2707</v>
      </c>
      <c r="AF245" s="4239" t="s">
        <v>367</v>
      </c>
      <c r="AG245" s="4240">
        <v>45078</v>
      </c>
      <c r="AH245" s="4240">
        <v>45100</v>
      </c>
      <c r="AI245" s="4240">
        <v>45156</v>
      </c>
      <c r="AJ245" s="4241" t="s">
        <v>2708</v>
      </c>
      <c r="AK245" s="4242"/>
      <c r="AL245" s="6782"/>
      <c r="AM245" s="4244"/>
      <c r="AN245" s="4240"/>
      <c r="AO245" s="4240"/>
      <c r="AP245" s="4240"/>
      <c r="AQ245" s="4218"/>
      <c r="AR245" s="4296"/>
      <c r="AS245" s="4243"/>
      <c r="AT245" s="4226"/>
      <c r="AU245" s="4243"/>
      <c r="AV245" s="4243"/>
      <c r="AW245" s="4243"/>
      <c r="AX245" s="4226"/>
      <c r="AY245" s="4336"/>
      <c r="AZ245" s="4243"/>
      <c r="BA245" s="4226"/>
      <c r="BB245" s="4243"/>
      <c r="BC245" s="4243"/>
      <c r="BD245" s="4243"/>
      <c r="BE245" s="4226"/>
      <c r="BF245" s="4226"/>
      <c r="BG245" s="4245" t="s">
        <v>2709</v>
      </c>
      <c r="BH245" s="4240">
        <v>45566</v>
      </c>
      <c r="BI245" s="4246">
        <v>45590</v>
      </c>
      <c r="BJ245" s="4245">
        <v>45689</v>
      </c>
      <c r="BK245" s="4240">
        <v>45689</v>
      </c>
      <c r="BL245" s="4246">
        <v>45689</v>
      </c>
      <c r="BM245" s="4245">
        <v>45992</v>
      </c>
      <c r="BN245" s="4240">
        <v>45992</v>
      </c>
      <c r="BO245" s="4246">
        <v>46009</v>
      </c>
      <c r="BP245" s="4247" t="s">
        <v>2711</v>
      </c>
      <c r="BQ245" s="6783"/>
      <c r="BR245" s="2487"/>
      <c r="BS245" s="2486">
        <v>45576</v>
      </c>
      <c r="BT245" s="2486">
        <v>45791</v>
      </c>
      <c r="BU245" s="2486"/>
      <c r="BV245" s="2486">
        <v>45791</v>
      </c>
      <c r="BW245" s="2486">
        <v>45979</v>
      </c>
      <c r="BX245" s="2486" t="s">
        <v>2627</v>
      </c>
      <c r="BY245" s="1409"/>
      <c r="BZ245" s="540" t="s">
        <v>579</v>
      </c>
      <c r="CA245" s="12"/>
      <c r="CB245" s="12"/>
      <c r="CC245" s="12"/>
      <c r="CD245" s="18"/>
    </row>
    <row r="246" spans="1:82" ht="45" customHeight="1" x14ac:dyDescent="0.2">
      <c r="A246" s="6454" t="s">
        <v>2712</v>
      </c>
      <c r="B246" s="6455"/>
      <c r="C246" s="2465" t="s">
        <v>2713</v>
      </c>
      <c r="D246" s="6496" t="s">
        <v>2714</v>
      </c>
      <c r="E246" s="7119">
        <v>2310</v>
      </c>
      <c r="F246" s="6456">
        <v>2023</v>
      </c>
      <c r="G246" s="6456">
        <v>2044</v>
      </c>
      <c r="H246" s="6477" t="s">
        <v>89</v>
      </c>
      <c r="I246" s="6497" t="s">
        <v>89</v>
      </c>
      <c r="J246" s="6460">
        <v>43670</v>
      </c>
      <c r="K246" s="6460"/>
      <c r="L246" s="6460"/>
      <c r="M246" s="6461"/>
      <c r="N246" s="6460"/>
      <c r="O246" s="6460"/>
      <c r="P246" s="6462"/>
      <c r="Q246" s="6463"/>
      <c r="R246" s="6464"/>
      <c r="S246" s="6464"/>
      <c r="T246" s="6464"/>
      <c r="U246" s="6465"/>
      <c r="V246" s="6466"/>
      <c r="W246" s="6467" t="str">
        <f t="shared" ref="W246:W274" si="11">IF(OR(X246="Yes", Y246="Web-page timetable", Z246="YES"), "Yes")</f>
        <v>Yes</v>
      </c>
      <c r="X246" s="6468" t="s">
        <v>93</v>
      </c>
      <c r="Y246" s="2465" t="s">
        <v>94</v>
      </c>
      <c r="Z246" s="2465"/>
      <c r="AA246" s="6470" t="s">
        <v>2715</v>
      </c>
      <c r="AB246" s="6760" t="s">
        <v>2716</v>
      </c>
      <c r="AC246" s="6501"/>
      <c r="AD246" s="4850">
        <v>45962</v>
      </c>
      <c r="AE246" s="6472" t="s">
        <v>2717</v>
      </c>
      <c r="AF246" s="6473" t="s">
        <v>142</v>
      </c>
      <c r="AG246" s="5496">
        <v>45108</v>
      </c>
      <c r="AH246" s="5496">
        <v>45108</v>
      </c>
      <c r="AI246" s="5496">
        <v>45184</v>
      </c>
      <c r="AJ246" s="6502" t="s">
        <v>2718</v>
      </c>
      <c r="AK246" s="6475"/>
      <c r="AL246" s="6479" t="s">
        <v>2719</v>
      </c>
      <c r="AM246" s="6473" t="s">
        <v>2720</v>
      </c>
      <c r="AN246" s="5496">
        <v>45748</v>
      </c>
      <c r="AO246" s="5496">
        <v>45758</v>
      </c>
      <c r="AP246" s="5496">
        <v>45806</v>
      </c>
      <c r="AQ246" s="6502" t="s">
        <v>2718</v>
      </c>
      <c r="AR246" s="6490"/>
      <c r="AS246" s="6479"/>
      <c r="AT246" s="6477"/>
      <c r="AU246" s="6479"/>
      <c r="AV246" s="6479"/>
      <c r="AW246" s="6479"/>
      <c r="AX246" s="6477"/>
      <c r="AY246" s="6492"/>
      <c r="AZ246" s="6479"/>
      <c r="BA246" s="6477"/>
      <c r="BB246" s="6479"/>
      <c r="BC246" s="6479"/>
      <c r="BD246" s="6479"/>
      <c r="BE246" s="6477"/>
      <c r="BF246" s="6477"/>
      <c r="BG246" s="6482" t="s">
        <v>999</v>
      </c>
      <c r="BH246" s="5496">
        <v>46235</v>
      </c>
      <c r="BI246" s="6483"/>
      <c r="BJ246" s="6482">
        <v>46327</v>
      </c>
      <c r="BK246" s="5496">
        <v>46327</v>
      </c>
      <c r="BL246" s="6483"/>
      <c r="BM246" s="6482">
        <v>46631</v>
      </c>
      <c r="BN246" s="5496">
        <v>46631</v>
      </c>
      <c r="BO246" s="6483"/>
      <c r="BP246" s="6484" t="s">
        <v>2157</v>
      </c>
      <c r="BQ246" s="6495"/>
      <c r="BR246" s="6496"/>
      <c r="BS246" s="4142">
        <v>45315</v>
      </c>
      <c r="BT246" s="4142">
        <v>46031</v>
      </c>
      <c r="BU246" s="4142"/>
      <c r="BV246" s="4142">
        <v>46031</v>
      </c>
      <c r="BW246" s="4142">
        <v>46031</v>
      </c>
      <c r="BX246" s="4142" t="s">
        <v>178</v>
      </c>
      <c r="BY246" s="1409"/>
      <c r="BZ246" s="1378"/>
      <c r="CA246" s="12"/>
      <c r="CB246" s="12"/>
      <c r="CC246" s="12"/>
      <c r="CD246" s="18"/>
    </row>
    <row r="247" spans="1:82" ht="45" customHeight="1" x14ac:dyDescent="0.2">
      <c r="A247" s="3686" t="s">
        <v>2721</v>
      </c>
      <c r="B247" s="3687"/>
      <c r="C247" s="3688" t="s">
        <v>2722</v>
      </c>
      <c r="D247" s="3689" t="s">
        <v>2723</v>
      </c>
      <c r="E247" s="3717"/>
      <c r="F247" s="3691"/>
      <c r="G247" s="3691"/>
      <c r="H247" s="3692"/>
      <c r="I247" s="3692"/>
      <c r="J247" s="3694">
        <v>43550</v>
      </c>
      <c r="K247" s="3694"/>
      <c r="L247" s="3694"/>
      <c r="M247" s="3866"/>
      <c r="N247" s="3694"/>
      <c r="O247" s="3694"/>
      <c r="P247" s="3696"/>
      <c r="Q247" s="3697"/>
      <c r="R247" s="3698"/>
      <c r="S247" s="3698"/>
      <c r="T247" s="3698"/>
      <c r="U247" s="3794">
        <v>45352</v>
      </c>
      <c r="V247" s="3699" t="s">
        <v>2724</v>
      </c>
      <c r="W247" s="3700" t="str">
        <f t="shared" si="11"/>
        <v>Yes</v>
      </c>
      <c r="X247" s="3701" t="s">
        <v>93</v>
      </c>
      <c r="Y247" s="3688" t="s">
        <v>94</v>
      </c>
      <c r="Z247" s="3688"/>
      <c r="AA247" s="5791" t="s">
        <v>2725</v>
      </c>
      <c r="AB247" s="5776" t="s">
        <v>2726</v>
      </c>
      <c r="AC247" s="3703"/>
      <c r="AD247" s="3704">
        <v>45689</v>
      </c>
      <c r="AE247" s="4145">
        <v>46204</v>
      </c>
      <c r="AF247" s="3705" t="s">
        <v>691</v>
      </c>
      <c r="AG247" s="3706">
        <v>46204</v>
      </c>
      <c r="AH247" s="3706"/>
      <c r="AI247" s="3706"/>
      <c r="AJ247" s="3713"/>
      <c r="AK247" s="3707"/>
      <c r="AL247" s="3709"/>
      <c r="AM247" s="3705"/>
      <c r="AN247" s="3706"/>
      <c r="AO247" s="3706"/>
      <c r="AP247" s="3706"/>
      <c r="AQ247" s="3695"/>
      <c r="AR247" s="3708"/>
      <c r="AS247" s="3709"/>
      <c r="AT247" s="3692"/>
      <c r="AU247" s="3709"/>
      <c r="AV247" s="3709"/>
      <c r="AW247" s="3709"/>
      <c r="AX247" s="3692"/>
      <c r="AY247" s="3710"/>
      <c r="AZ247" s="3709"/>
      <c r="BA247" s="3692"/>
      <c r="BB247" s="3709"/>
      <c r="BC247" s="3709"/>
      <c r="BD247" s="3709"/>
      <c r="BE247" s="3692"/>
      <c r="BF247" s="3692"/>
      <c r="BG247" s="4089">
        <v>46722</v>
      </c>
      <c r="BH247" s="3706">
        <v>46722</v>
      </c>
      <c r="BI247" s="3711"/>
      <c r="BJ247" s="4089">
        <v>46813</v>
      </c>
      <c r="BK247" s="3706">
        <v>46813</v>
      </c>
      <c r="BL247" s="3711"/>
      <c r="BM247" s="4089">
        <v>47027</v>
      </c>
      <c r="BN247" s="3706">
        <v>47027</v>
      </c>
      <c r="BO247" s="3711"/>
      <c r="BP247" s="4182" t="s">
        <v>2206</v>
      </c>
      <c r="BQ247" s="4031"/>
      <c r="BR247" s="3688" t="s">
        <v>2728</v>
      </c>
      <c r="BS247" s="3716">
        <v>45791</v>
      </c>
      <c r="BT247" s="3716">
        <v>45700</v>
      </c>
      <c r="BU247" s="3716">
        <v>45791</v>
      </c>
      <c r="BV247" s="3716">
        <v>45700</v>
      </c>
      <c r="BW247" s="3716">
        <v>45700</v>
      </c>
      <c r="BX247" s="3716" t="s">
        <v>104</v>
      </c>
      <c r="BY247" s="1409"/>
      <c r="BZ247" s="540"/>
      <c r="CA247" s="12"/>
      <c r="CB247" s="12"/>
      <c r="CC247" s="12"/>
      <c r="CD247" s="18"/>
    </row>
    <row r="248" spans="1:82" ht="45" customHeight="1" x14ac:dyDescent="0.2">
      <c r="A248" s="1688" t="s">
        <v>2729</v>
      </c>
      <c r="B248" s="3307"/>
      <c r="C248" s="2275" t="s">
        <v>2730</v>
      </c>
      <c r="D248" s="1689" t="s">
        <v>2731</v>
      </c>
      <c r="E248" s="7191"/>
      <c r="F248" s="1665"/>
      <c r="G248" s="1665"/>
      <c r="H248" s="1680"/>
      <c r="I248" s="1691"/>
      <c r="J248" s="1668">
        <v>43417</v>
      </c>
      <c r="K248" s="1668"/>
      <c r="L248" s="1668"/>
      <c r="M248" s="2006"/>
      <c r="N248" s="1668"/>
      <c r="O248" s="1668"/>
      <c r="P248" s="1667"/>
      <c r="Q248" s="1705"/>
      <c r="R248" s="1669"/>
      <c r="S248" s="1669"/>
      <c r="T248" s="1669"/>
      <c r="U248" s="3793"/>
      <c r="V248" s="1671"/>
      <c r="W248" s="1695" t="b">
        <f t="shared" si="11"/>
        <v>0</v>
      </c>
      <c r="X248" s="1672" t="s">
        <v>237</v>
      </c>
      <c r="Y248" s="1376" t="s">
        <v>94</v>
      </c>
      <c r="Z248" s="1376"/>
      <c r="AA248" s="5844" t="s">
        <v>2732</v>
      </c>
      <c r="AB248" s="5786" t="s">
        <v>2733</v>
      </c>
      <c r="AC248" s="2312" t="s">
        <v>2734</v>
      </c>
      <c r="AD248" s="1682">
        <v>42461</v>
      </c>
      <c r="AE248" s="4147"/>
      <c r="AF248" s="1676"/>
      <c r="AG248" s="1674"/>
      <c r="AH248" s="1674"/>
      <c r="AI248" s="1674"/>
      <c r="AJ248" s="3006"/>
      <c r="AK248" s="1677"/>
      <c r="AL248" s="7129"/>
      <c r="AM248" s="7141"/>
      <c r="AN248" s="1674"/>
      <c r="AO248" s="1674"/>
      <c r="AP248" s="1674"/>
      <c r="AQ248" s="1666"/>
      <c r="AR248" s="1697"/>
      <c r="AS248" s="1679"/>
      <c r="AT248" s="1680"/>
      <c r="AU248" s="1679"/>
      <c r="AV248" s="1679"/>
      <c r="AW248" s="1679"/>
      <c r="AX248" s="4669"/>
      <c r="AY248" s="4671"/>
      <c r="AZ248" s="1679"/>
      <c r="BA248" s="1680"/>
      <c r="BB248" s="1679"/>
      <c r="BC248" s="1679"/>
      <c r="BD248" s="1679"/>
      <c r="BE248" s="1680"/>
      <c r="BF248" s="1680"/>
      <c r="BG248" s="4158"/>
      <c r="BH248" s="1674"/>
      <c r="BI248" s="1683"/>
      <c r="BJ248" s="4158"/>
      <c r="BK248" s="1674"/>
      <c r="BL248" s="1683"/>
      <c r="BM248" s="4158"/>
      <c r="BN248" s="1674"/>
      <c r="BO248" s="1683"/>
      <c r="BP248" s="4184"/>
      <c r="BQ248" s="7176" t="s">
        <v>2736</v>
      </c>
      <c r="BR248" s="1376"/>
      <c r="BS248" s="1684">
        <v>44271</v>
      </c>
      <c r="BT248" s="1684"/>
      <c r="BU248" s="1684">
        <v>44271</v>
      </c>
      <c r="BV248" s="1684"/>
      <c r="BW248" s="1684"/>
      <c r="BX248" s="2319" t="s">
        <v>117</v>
      </c>
      <c r="BY248" s="1684"/>
      <c r="BZ248" s="1376" t="s">
        <v>2737</v>
      </c>
      <c r="CA248" s="12"/>
      <c r="CB248" s="12"/>
      <c r="CC248" s="12"/>
      <c r="CD248" s="18"/>
    </row>
    <row r="249" spans="1:82" ht="45" customHeight="1" x14ac:dyDescent="0.2">
      <c r="A249" s="2512" t="s">
        <v>2738</v>
      </c>
      <c r="B249" s="3309"/>
      <c r="C249" s="2542" t="s">
        <v>2739</v>
      </c>
      <c r="D249" s="2514" t="s">
        <v>2740</v>
      </c>
      <c r="E249" s="7137">
        <v>2120</v>
      </c>
      <c r="F249" s="2515" t="s">
        <v>337</v>
      </c>
      <c r="G249" s="2515" t="s">
        <v>266</v>
      </c>
      <c r="H249" s="2516" t="s">
        <v>89</v>
      </c>
      <c r="I249" s="3373" t="s">
        <v>89</v>
      </c>
      <c r="J249" s="2518">
        <v>40932</v>
      </c>
      <c r="K249" s="2518"/>
      <c r="L249" s="2518" t="s">
        <v>90</v>
      </c>
      <c r="M249" s="3375" t="s">
        <v>169</v>
      </c>
      <c r="N249" s="2518"/>
      <c r="O249" s="2518"/>
      <c r="P249" s="2520">
        <v>45482</v>
      </c>
      <c r="Q249" s="2521"/>
      <c r="R249" s="2522"/>
      <c r="S249" s="2522"/>
      <c r="T249" s="2522"/>
      <c r="U249" s="3803"/>
      <c r="V249" s="2524"/>
      <c r="W249" s="2525" t="str">
        <f t="shared" si="11"/>
        <v>Yes</v>
      </c>
      <c r="X249" s="2526" t="s">
        <v>93</v>
      </c>
      <c r="Y249" s="2513" t="s">
        <v>94</v>
      </c>
      <c r="Z249" s="2513"/>
      <c r="AA249" s="5797" t="s">
        <v>2741</v>
      </c>
      <c r="AB249" s="5797" t="s">
        <v>2742</v>
      </c>
      <c r="AC249" s="2976"/>
      <c r="AD249" s="2528">
        <v>45748</v>
      </c>
      <c r="AE249" s="3920">
        <v>42917</v>
      </c>
      <c r="AF249" s="2530" t="s">
        <v>364</v>
      </c>
      <c r="AG249" s="2531">
        <v>42917</v>
      </c>
      <c r="AH249" s="2531">
        <v>42950</v>
      </c>
      <c r="AI249" s="2531">
        <v>43006</v>
      </c>
      <c r="AJ249" s="3009" t="s">
        <v>2743</v>
      </c>
      <c r="AK249" s="2533" t="s">
        <v>2744</v>
      </c>
      <c r="AL249" s="7192">
        <v>43800</v>
      </c>
      <c r="AM249" s="7193" t="s">
        <v>2745</v>
      </c>
      <c r="AN249" s="2531">
        <v>43800</v>
      </c>
      <c r="AO249" s="2531">
        <v>43507</v>
      </c>
      <c r="AP249" s="2531">
        <v>43549</v>
      </c>
      <c r="AQ249" s="2532" t="s">
        <v>2746</v>
      </c>
      <c r="AR249" s="2534" t="s">
        <v>2747</v>
      </c>
      <c r="AS249" s="2535" t="s">
        <v>873</v>
      </c>
      <c r="AT249" s="2516" t="s">
        <v>2748</v>
      </c>
      <c r="AU249" s="2535">
        <v>44378</v>
      </c>
      <c r="AV249" s="2535">
        <v>44456</v>
      </c>
      <c r="AW249" s="2535">
        <v>44500</v>
      </c>
      <c r="AX249" s="2516" t="s">
        <v>2749</v>
      </c>
      <c r="AY249" s="2536"/>
      <c r="AZ249" s="2535"/>
      <c r="BA249" s="2516"/>
      <c r="BB249" s="2535"/>
      <c r="BC249" s="2535"/>
      <c r="BD249" s="2535"/>
      <c r="BE249" s="2516"/>
      <c r="BF249" s="2516"/>
      <c r="BG249" s="4164" t="s">
        <v>2750</v>
      </c>
      <c r="BH249" s="2531" t="s">
        <v>2751</v>
      </c>
      <c r="BI249" s="2538" t="s">
        <v>2752</v>
      </c>
      <c r="BJ249" s="4164" t="s">
        <v>984</v>
      </c>
      <c r="BK249" s="2531">
        <v>46113</v>
      </c>
      <c r="BL249" s="2538"/>
      <c r="BM249" s="4164" t="s">
        <v>1652</v>
      </c>
      <c r="BN249" s="2531">
        <v>46478</v>
      </c>
      <c r="BO249" s="2538"/>
      <c r="BP249" s="4113" t="s">
        <v>417</v>
      </c>
      <c r="BQ249" s="2513" t="s">
        <v>2753</v>
      </c>
      <c r="BR249" s="2513"/>
      <c r="BS249" s="2540">
        <v>45666</v>
      </c>
      <c r="BT249" s="2540">
        <v>45790</v>
      </c>
      <c r="BU249" s="2540">
        <v>45666</v>
      </c>
      <c r="BV249" s="2540">
        <v>45790</v>
      </c>
      <c r="BW249" s="2540">
        <v>46031</v>
      </c>
      <c r="BX249" s="2540" t="s">
        <v>742</v>
      </c>
      <c r="BY249" s="1409"/>
      <c r="BZ249" s="540" t="s">
        <v>579</v>
      </c>
      <c r="CA249" s="12"/>
      <c r="CB249" s="12"/>
      <c r="CC249" s="12"/>
      <c r="CD249" s="18"/>
    </row>
    <row r="250" spans="1:82" ht="60.5" customHeight="1" x14ac:dyDescent="0.2">
      <c r="A250" s="2150" t="s">
        <v>2754</v>
      </c>
      <c r="B250" s="3306"/>
      <c r="C250" s="2151" t="s">
        <v>2755</v>
      </c>
      <c r="D250" s="2152" t="s">
        <v>948</v>
      </c>
      <c r="E250" s="3228">
        <v>2100</v>
      </c>
      <c r="F250" s="2155">
        <v>2023</v>
      </c>
      <c r="G250" s="2155">
        <v>2041</v>
      </c>
      <c r="H250" s="2154" t="s">
        <v>89</v>
      </c>
      <c r="I250" s="2155" t="s">
        <v>194</v>
      </c>
      <c r="J250" s="2156">
        <v>41108</v>
      </c>
      <c r="K250" s="2156"/>
      <c r="L250" s="1388"/>
      <c r="M250" s="2003"/>
      <c r="N250" s="1388"/>
      <c r="O250" s="2520"/>
      <c r="P250" s="2156">
        <v>45712</v>
      </c>
      <c r="Q250" s="2158">
        <v>45838</v>
      </c>
      <c r="R250" s="2159"/>
      <c r="S250" s="2159"/>
      <c r="T250" s="2159"/>
      <c r="U250" s="3799"/>
      <c r="V250" s="2161"/>
      <c r="W250" s="2162" t="str">
        <f t="shared" si="11"/>
        <v>Yes</v>
      </c>
      <c r="X250" s="2163" t="s">
        <v>93</v>
      </c>
      <c r="Y250" s="2151" t="s">
        <v>94</v>
      </c>
      <c r="Z250" s="2151"/>
      <c r="AA250" s="5775" t="s">
        <v>950</v>
      </c>
      <c r="AB250" s="5775" t="s">
        <v>951</v>
      </c>
      <c r="AC250" s="4110"/>
      <c r="AD250" s="2165" t="s">
        <v>952</v>
      </c>
      <c r="AE250" s="3535" t="s">
        <v>953</v>
      </c>
      <c r="AF250" s="2167" t="s">
        <v>954</v>
      </c>
      <c r="AG250" s="2168">
        <v>43678</v>
      </c>
      <c r="AH250" s="2168">
        <v>43787</v>
      </c>
      <c r="AI250" s="2168">
        <v>43875</v>
      </c>
      <c r="AJ250" s="3011" t="s">
        <v>955</v>
      </c>
      <c r="AK250" s="2533"/>
      <c r="AL250" s="7160">
        <v>44896</v>
      </c>
      <c r="AM250" s="7161" t="s">
        <v>956</v>
      </c>
      <c r="AN250" s="2168">
        <v>44896</v>
      </c>
      <c r="AO250" s="2168">
        <v>44896</v>
      </c>
      <c r="AP250" s="2168">
        <v>44981</v>
      </c>
      <c r="AQ250" s="2155" t="s">
        <v>957</v>
      </c>
      <c r="AR250" s="2534"/>
      <c r="AS250" s="2171">
        <v>45139</v>
      </c>
      <c r="AT250" s="2154" t="s">
        <v>958</v>
      </c>
      <c r="AU250" s="2171">
        <v>45139</v>
      </c>
      <c r="AV250" s="2171">
        <v>45139</v>
      </c>
      <c r="AW250" s="2171">
        <v>45199</v>
      </c>
      <c r="AX250" s="2154"/>
      <c r="AY250" s="2536"/>
      <c r="AZ250" s="2171"/>
      <c r="BA250" s="2154"/>
      <c r="BB250" s="2171"/>
      <c r="BC250" s="2171"/>
      <c r="BD250" s="2171"/>
      <c r="BE250" s="2154"/>
      <c r="BF250" s="2516"/>
      <c r="BG250" s="4159">
        <v>45689</v>
      </c>
      <c r="BH250" s="2168">
        <v>45689</v>
      </c>
      <c r="BI250" s="2184">
        <v>45712</v>
      </c>
      <c r="BJ250" s="4159">
        <v>45809</v>
      </c>
      <c r="BK250" s="2168">
        <v>45809</v>
      </c>
      <c r="BL250" s="2184">
        <v>45838</v>
      </c>
      <c r="BM250" s="4159">
        <v>46357</v>
      </c>
      <c r="BN250" s="2168">
        <v>46357</v>
      </c>
      <c r="BO250" s="2184"/>
      <c r="BP250" s="5382" t="s">
        <v>960</v>
      </c>
      <c r="BQ250" s="2550"/>
      <c r="BR250" s="629" t="s">
        <v>961</v>
      </c>
      <c r="BS250" s="2177">
        <v>45695</v>
      </c>
      <c r="BT250" s="2177">
        <v>45420</v>
      </c>
      <c r="BU250" s="2177">
        <v>45790</v>
      </c>
      <c r="BV250" s="2177">
        <v>45420</v>
      </c>
      <c r="BW250" s="2177">
        <v>45721</v>
      </c>
      <c r="BX250" s="2177" t="s">
        <v>962</v>
      </c>
      <c r="BY250" s="1409"/>
      <c r="BZ250" s="540" t="s">
        <v>579</v>
      </c>
      <c r="CA250" s="12"/>
      <c r="CB250" s="12"/>
      <c r="CC250" s="12"/>
      <c r="CD250" s="18"/>
    </row>
    <row r="251" spans="1:82" ht="45" customHeight="1" x14ac:dyDescent="0.2">
      <c r="A251" s="4944" t="s">
        <v>2756</v>
      </c>
      <c r="B251" s="4961"/>
      <c r="C251" s="1703" t="s">
        <v>2757</v>
      </c>
      <c r="D251" s="4436" t="s">
        <v>2758</v>
      </c>
      <c r="E251" s="4437">
        <v>2016</v>
      </c>
      <c r="F251" s="4438" t="s">
        <v>2759</v>
      </c>
      <c r="G251" s="4438" t="s">
        <v>2760</v>
      </c>
      <c r="H251" s="4360" t="s">
        <v>89</v>
      </c>
      <c r="I251" s="4400" t="s">
        <v>89</v>
      </c>
      <c r="J251" s="4415">
        <v>45491</v>
      </c>
      <c r="K251" s="4439">
        <v>41226</v>
      </c>
      <c r="L251" s="4439" t="s">
        <v>90</v>
      </c>
      <c r="M251" s="4440" t="s">
        <v>169</v>
      </c>
      <c r="N251" s="4439"/>
      <c r="O251" s="4439"/>
      <c r="P251" s="4415">
        <v>43395</v>
      </c>
      <c r="Q251" s="4397">
        <v>43493</v>
      </c>
      <c r="R251" s="2267">
        <v>45419</v>
      </c>
      <c r="S251" s="2267"/>
      <c r="T251" s="2267"/>
      <c r="U251" s="4441"/>
      <c r="V251" s="4442"/>
      <c r="W251" s="4443" t="str">
        <f t="shared" si="11"/>
        <v>Yes</v>
      </c>
      <c r="X251" s="4444" t="s">
        <v>93</v>
      </c>
      <c r="Y251" s="1703" t="s">
        <v>94</v>
      </c>
      <c r="Z251" s="1703"/>
      <c r="AA251" s="5845" t="s">
        <v>2761</v>
      </c>
      <c r="AB251" s="5844" t="s">
        <v>2762</v>
      </c>
      <c r="AC251" s="4445" t="s">
        <v>2763</v>
      </c>
      <c r="AD251" s="4446">
        <v>43132</v>
      </c>
      <c r="AE251" s="4447" t="s">
        <v>2764</v>
      </c>
      <c r="AF251" s="4448" t="s">
        <v>2765</v>
      </c>
      <c r="AG251" s="4449">
        <v>43132</v>
      </c>
      <c r="AH251" s="4449"/>
      <c r="AI251" s="4449"/>
      <c r="AJ251" s="4450"/>
      <c r="AK251" s="4451"/>
      <c r="AL251" s="4452"/>
      <c r="AM251" s="4448"/>
      <c r="AN251" s="4449"/>
      <c r="AO251" s="4449"/>
      <c r="AP251" s="4449"/>
      <c r="AQ251" s="4413"/>
      <c r="AR251" s="4453"/>
      <c r="AS251" s="4452"/>
      <c r="AT251" s="4360"/>
      <c r="AU251" s="4452"/>
      <c r="AV251" s="4452"/>
      <c r="AW251" s="4452"/>
      <c r="AX251" s="4360"/>
      <c r="AY251" s="4454"/>
      <c r="AZ251" s="4452"/>
      <c r="BA251" s="4360"/>
      <c r="BB251" s="4452"/>
      <c r="BC251" s="4452"/>
      <c r="BD251" s="4452"/>
      <c r="BE251" s="4360"/>
      <c r="BF251" s="4360"/>
      <c r="BG251" s="4455" t="s">
        <v>2766</v>
      </c>
      <c r="BH251" s="4449">
        <v>43405</v>
      </c>
      <c r="BI251" s="2277">
        <v>43395</v>
      </c>
      <c r="BJ251" s="4455">
        <v>43497</v>
      </c>
      <c r="BK251" s="4449">
        <v>43497</v>
      </c>
      <c r="BL251" s="2277">
        <v>43493</v>
      </c>
      <c r="BM251" s="4455">
        <v>43709</v>
      </c>
      <c r="BN251" s="4449">
        <v>43709</v>
      </c>
      <c r="BO251" s="2277">
        <v>45491</v>
      </c>
      <c r="BP251" s="4183"/>
      <c r="BQ251" s="1703"/>
      <c r="BR251" s="1703"/>
      <c r="BS251" s="4435">
        <v>43871</v>
      </c>
      <c r="BT251" s="4435"/>
      <c r="BU251" s="4435"/>
      <c r="BV251" s="4435"/>
      <c r="BW251" s="4435"/>
      <c r="BX251" s="4435" t="s">
        <v>2768</v>
      </c>
      <c r="BY251" s="2177"/>
      <c r="BZ251" s="2151" t="s">
        <v>2769</v>
      </c>
      <c r="CA251" s="12"/>
      <c r="CB251" s="12"/>
      <c r="CC251" s="12"/>
      <c r="CD251" s="18"/>
    </row>
    <row r="252" spans="1:82" ht="45" customHeight="1" x14ac:dyDescent="0.2">
      <c r="A252" s="2150" t="s">
        <v>2770</v>
      </c>
      <c r="B252" s="3306"/>
      <c r="C252" s="2151" t="s">
        <v>2771</v>
      </c>
      <c r="D252" s="2152" t="s">
        <v>2772</v>
      </c>
      <c r="E252" s="7162">
        <v>2331</v>
      </c>
      <c r="F252" s="2155">
        <v>2023</v>
      </c>
      <c r="G252" s="2155">
        <v>2041</v>
      </c>
      <c r="H252" s="2154" t="s">
        <v>89</v>
      </c>
      <c r="I252" s="2181" t="s">
        <v>89</v>
      </c>
      <c r="J252" s="2157">
        <v>43773</v>
      </c>
      <c r="K252" s="2157"/>
      <c r="L252" s="2157"/>
      <c r="M252" s="2182"/>
      <c r="N252" s="2157"/>
      <c r="O252" s="2157"/>
      <c r="P252" s="2156">
        <v>45603</v>
      </c>
      <c r="Q252" s="2158">
        <v>45786</v>
      </c>
      <c r="R252" s="2159"/>
      <c r="S252" s="2159"/>
      <c r="T252" s="2159"/>
      <c r="U252" s="4320" t="s">
        <v>2773</v>
      </c>
      <c r="V252" s="2161" t="s">
        <v>2774</v>
      </c>
      <c r="W252" s="2162" t="str">
        <f t="shared" si="11"/>
        <v>Yes</v>
      </c>
      <c r="X252" s="2163" t="s">
        <v>93</v>
      </c>
      <c r="Y252" s="2151" t="s">
        <v>94</v>
      </c>
      <c r="Z252" s="2151"/>
      <c r="AA252" s="5903" t="s">
        <v>2775</v>
      </c>
      <c r="AB252" s="5914" t="s">
        <v>2776</v>
      </c>
      <c r="AC252" s="2929"/>
      <c r="AD252" s="2165">
        <v>45444</v>
      </c>
      <c r="AE252" s="3535" t="s">
        <v>2777</v>
      </c>
      <c r="AF252" s="2167" t="s">
        <v>98</v>
      </c>
      <c r="AG252" s="2168">
        <v>45231</v>
      </c>
      <c r="AH252" s="2168">
        <v>45231</v>
      </c>
      <c r="AI252" s="2168">
        <v>45292</v>
      </c>
      <c r="AJ252" s="3011" t="s">
        <v>2778</v>
      </c>
      <c r="AK252" s="2169"/>
      <c r="AL252" s="2171"/>
      <c r="AM252" s="2167"/>
      <c r="AN252" s="2168"/>
      <c r="AO252" s="2168"/>
      <c r="AP252" s="2168"/>
      <c r="AQ252" s="2155"/>
      <c r="AR252" s="2170"/>
      <c r="AS252" s="2171"/>
      <c r="AT252" s="2154"/>
      <c r="AU252" s="2171"/>
      <c r="AV252" s="2171"/>
      <c r="AW252" s="2171"/>
      <c r="AX252" s="2154"/>
      <c r="AY252" s="2172"/>
      <c r="AZ252" s="2171"/>
      <c r="BA252" s="2154"/>
      <c r="BB252" s="2171"/>
      <c r="BC252" s="2171"/>
      <c r="BD252" s="2171"/>
      <c r="BE252" s="2154"/>
      <c r="BF252" s="2154"/>
      <c r="BG252" s="4159">
        <v>45597</v>
      </c>
      <c r="BH252" s="2168">
        <v>45597</v>
      </c>
      <c r="BI252" s="2184">
        <v>45603</v>
      </c>
      <c r="BJ252" s="4159">
        <v>45689</v>
      </c>
      <c r="BK252" s="2168">
        <v>45689</v>
      </c>
      <c r="BL252" s="2184">
        <v>45786</v>
      </c>
      <c r="BM252" s="4159" t="s">
        <v>2779</v>
      </c>
      <c r="BN252" s="2168">
        <v>45931</v>
      </c>
      <c r="BO252" s="2184"/>
      <c r="BP252" s="2990" t="s">
        <v>2781</v>
      </c>
      <c r="BQ252" s="2301" t="s">
        <v>2782</v>
      </c>
      <c r="BR252" s="2151"/>
      <c r="BS252" s="2177">
        <v>45951</v>
      </c>
      <c r="BT252" s="2177">
        <v>45595</v>
      </c>
      <c r="BU252" s="2177">
        <v>45790</v>
      </c>
      <c r="BV252" s="2177">
        <v>45687</v>
      </c>
      <c r="BW252" s="2177">
        <v>45982</v>
      </c>
      <c r="BX252" s="2177" t="s">
        <v>674</v>
      </c>
      <c r="BY252" s="1409"/>
      <c r="BZ252" s="540"/>
      <c r="CA252" s="12"/>
      <c r="CB252" s="12"/>
      <c r="CC252" s="12"/>
      <c r="CD252" s="18"/>
    </row>
    <row r="253" spans="1:82" ht="45" customHeight="1" x14ac:dyDescent="0.2">
      <c r="A253" s="3686" t="s">
        <v>2783</v>
      </c>
      <c r="B253" s="3687"/>
      <c r="C253" s="3688" t="s">
        <v>2784</v>
      </c>
      <c r="D253" s="3689" t="s">
        <v>2785</v>
      </c>
      <c r="E253" s="3690" t="s">
        <v>193</v>
      </c>
      <c r="F253" s="3691"/>
      <c r="G253" s="3691"/>
      <c r="H253" s="3692" t="s">
        <v>89</v>
      </c>
      <c r="I253" s="3693" t="s">
        <v>89</v>
      </c>
      <c r="J253" s="3694">
        <v>43174</v>
      </c>
      <c r="K253" s="3694"/>
      <c r="L253" s="3694"/>
      <c r="M253" s="3866"/>
      <c r="N253" s="3694"/>
      <c r="O253" s="3694"/>
      <c r="P253" s="3696"/>
      <c r="Q253" s="3697"/>
      <c r="R253" s="3698"/>
      <c r="S253" s="3698"/>
      <c r="T253" s="3698"/>
      <c r="U253" s="3794"/>
      <c r="V253" s="3699"/>
      <c r="W253" s="3700" t="str">
        <f t="shared" si="11"/>
        <v>Yes</v>
      </c>
      <c r="X253" s="3701" t="s">
        <v>93</v>
      </c>
      <c r="Y253" s="3688" t="s">
        <v>94</v>
      </c>
      <c r="Z253" s="3688"/>
      <c r="AA253" s="5846" t="s">
        <v>2786</v>
      </c>
      <c r="AB253" s="5847" t="s">
        <v>2787</v>
      </c>
      <c r="AC253" s="3719"/>
      <c r="AD253" s="3704">
        <v>45717</v>
      </c>
      <c r="AE253" s="4145" t="s">
        <v>2788</v>
      </c>
      <c r="AF253" s="3705" t="s">
        <v>641</v>
      </c>
      <c r="AG253" s="3706">
        <v>46419</v>
      </c>
      <c r="AH253" s="3706"/>
      <c r="AI253" s="3706"/>
      <c r="AJ253" s="3713"/>
      <c r="AK253" s="3707"/>
      <c r="AL253" s="4149"/>
      <c r="AM253" s="3721"/>
      <c r="AN253" s="3722"/>
      <c r="AO253" s="3722"/>
      <c r="AP253" s="3722"/>
      <c r="AQ253" s="4155"/>
      <c r="AR253" s="5258"/>
      <c r="AS253" s="5269"/>
      <c r="AT253" s="5283"/>
      <c r="AU253" s="5269"/>
      <c r="AV253" s="5269"/>
      <c r="AW253" s="5269"/>
      <c r="AX253" s="5283"/>
      <c r="AY253" s="5308"/>
      <c r="AZ253" s="5269"/>
      <c r="BA253" s="5283"/>
      <c r="BB253" s="5269"/>
      <c r="BC253" s="5269"/>
      <c r="BD253" s="5269"/>
      <c r="BE253" s="5283"/>
      <c r="BF253" s="5283"/>
      <c r="BG253" s="4089" t="s">
        <v>2789</v>
      </c>
      <c r="BH253" s="3706">
        <v>46784</v>
      </c>
      <c r="BI253" s="3711"/>
      <c r="BJ253" s="4089" t="s">
        <v>2790</v>
      </c>
      <c r="BK253" s="3706">
        <v>47058</v>
      </c>
      <c r="BL253" s="3711"/>
      <c r="BM253" s="4089" t="s">
        <v>2791</v>
      </c>
      <c r="BN253" s="3706">
        <v>47150</v>
      </c>
      <c r="BO253" s="3711"/>
      <c r="BP253" s="4182" t="s">
        <v>355</v>
      </c>
      <c r="BQ253" s="3712"/>
      <c r="BR253" s="3688"/>
      <c r="BS253" s="3716">
        <v>45399</v>
      </c>
      <c r="BT253" s="3716">
        <v>45790</v>
      </c>
      <c r="BU253" s="3716">
        <v>45149</v>
      </c>
      <c r="BV253" s="3716">
        <v>45790</v>
      </c>
      <c r="BW253" s="3716">
        <v>45790</v>
      </c>
      <c r="BX253" s="3716" t="s">
        <v>104</v>
      </c>
      <c r="BY253" s="1409"/>
      <c r="BZ253" s="540"/>
      <c r="CA253" s="12"/>
      <c r="CB253" s="12"/>
      <c r="CC253" s="12"/>
      <c r="CD253" s="18"/>
    </row>
    <row r="254" spans="1:82" ht="45" customHeight="1" x14ac:dyDescent="0.2">
      <c r="A254" s="3686" t="s">
        <v>2792</v>
      </c>
      <c r="B254" s="3687"/>
      <c r="C254" s="3688" t="s">
        <v>2793</v>
      </c>
      <c r="D254" s="3689" t="s">
        <v>121</v>
      </c>
      <c r="E254" s="3690" t="s">
        <v>226</v>
      </c>
      <c r="F254" s="3691"/>
      <c r="G254" s="3691"/>
      <c r="H254" s="3692"/>
      <c r="I254" s="3693"/>
      <c r="J254" s="3694">
        <v>43244</v>
      </c>
      <c r="K254" s="3694"/>
      <c r="L254" s="3694"/>
      <c r="M254" s="3866"/>
      <c r="N254" s="3694"/>
      <c r="O254" s="3694"/>
      <c r="P254" s="3696"/>
      <c r="Q254" s="3697"/>
      <c r="R254" s="3698"/>
      <c r="S254" s="3698"/>
      <c r="T254" s="3698"/>
      <c r="U254" s="3794"/>
      <c r="V254" s="3699"/>
      <c r="W254" s="3700" t="str">
        <f t="shared" si="11"/>
        <v>Yes</v>
      </c>
      <c r="X254" s="3701" t="s">
        <v>93</v>
      </c>
      <c r="Y254" s="3688" t="s">
        <v>94</v>
      </c>
      <c r="Z254" s="3688"/>
      <c r="AA254" s="5847" t="s">
        <v>2794</v>
      </c>
      <c r="AB254" s="5823" t="s">
        <v>2794</v>
      </c>
      <c r="AC254" s="3719"/>
      <c r="AD254" s="3704">
        <v>45717</v>
      </c>
      <c r="AE254" s="4145">
        <v>46204</v>
      </c>
      <c r="AF254" s="3705" t="s">
        <v>2795</v>
      </c>
      <c r="AG254" s="3706">
        <v>46204</v>
      </c>
      <c r="AH254" s="3706"/>
      <c r="AI254" s="3706"/>
      <c r="AJ254" s="3713"/>
      <c r="AK254" s="3707"/>
      <c r="AL254" s="3909"/>
      <c r="AM254" s="3714"/>
      <c r="AN254" s="3706"/>
      <c r="AO254" s="3706"/>
      <c r="AP254" s="3706"/>
      <c r="AQ254" s="3695"/>
      <c r="AR254" s="3708"/>
      <c r="AS254" s="3709"/>
      <c r="AT254" s="3692"/>
      <c r="AU254" s="3709"/>
      <c r="AV254" s="3709"/>
      <c r="AW254" s="3709"/>
      <c r="AX254" s="3692"/>
      <c r="AY254" s="3710"/>
      <c r="AZ254" s="3709"/>
      <c r="BA254" s="3692"/>
      <c r="BB254" s="3709"/>
      <c r="BC254" s="3709"/>
      <c r="BD254" s="3709"/>
      <c r="BE254" s="3692"/>
      <c r="BF254" s="3692"/>
      <c r="BG254" s="4089">
        <v>46357</v>
      </c>
      <c r="BH254" s="3706">
        <v>46357</v>
      </c>
      <c r="BI254" s="3711"/>
      <c r="BJ254" s="4089">
        <v>46631</v>
      </c>
      <c r="BK254" s="3706">
        <v>46631</v>
      </c>
      <c r="BL254" s="3711"/>
      <c r="BM254" s="4089">
        <v>46813</v>
      </c>
      <c r="BN254" s="3706">
        <v>46813</v>
      </c>
      <c r="BO254" s="3711"/>
      <c r="BP254" s="4182" t="s">
        <v>355</v>
      </c>
      <c r="BQ254" s="3712"/>
      <c r="BR254" s="3688"/>
      <c r="BS254" s="3716">
        <v>45594</v>
      </c>
      <c r="BT254" s="3716">
        <v>45790</v>
      </c>
      <c r="BU254" s="3716">
        <v>45687</v>
      </c>
      <c r="BV254" s="3716">
        <v>45790</v>
      </c>
      <c r="BW254" s="3716">
        <v>45790</v>
      </c>
      <c r="BX254" s="3716" t="s">
        <v>104</v>
      </c>
      <c r="BY254" s="1409"/>
      <c r="BZ254" s="540"/>
      <c r="CA254" s="12"/>
      <c r="CB254" s="12"/>
      <c r="CC254" s="12"/>
      <c r="CD254" s="18"/>
    </row>
    <row r="255" spans="1:82" ht="45" customHeight="1" x14ac:dyDescent="0.2">
      <c r="A255" s="3686" t="s">
        <v>2797</v>
      </c>
      <c r="B255" s="3687"/>
      <c r="C255" s="3688" t="s">
        <v>2798</v>
      </c>
      <c r="D255" s="3689" t="s">
        <v>2799</v>
      </c>
      <c r="E255" s="3690"/>
      <c r="F255" s="3691"/>
      <c r="G255" s="3691"/>
      <c r="H255" s="3692" t="s">
        <v>89</v>
      </c>
      <c r="I255" s="3693" t="s">
        <v>89</v>
      </c>
      <c r="J255" s="3694">
        <v>42765</v>
      </c>
      <c r="K255" s="3694"/>
      <c r="L255" s="1389"/>
      <c r="M255" s="2002"/>
      <c r="N255" s="1389"/>
      <c r="O255" s="3694"/>
      <c r="P255" s="3696"/>
      <c r="Q255" s="3697"/>
      <c r="R255" s="3698"/>
      <c r="S255" s="3698"/>
      <c r="T255" s="3698"/>
      <c r="U255" s="3794"/>
      <c r="V255" s="3699"/>
      <c r="W255" s="3700" t="str">
        <f t="shared" si="11"/>
        <v>Yes</v>
      </c>
      <c r="X255" s="3701" t="s">
        <v>93</v>
      </c>
      <c r="Y255" s="3688" t="s">
        <v>94</v>
      </c>
      <c r="Z255" s="3688"/>
      <c r="AA255" s="5833" t="s">
        <v>2800</v>
      </c>
      <c r="AB255" s="5777" t="s">
        <v>2801</v>
      </c>
      <c r="AC255" s="3719"/>
      <c r="AD255" s="3704">
        <v>45689</v>
      </c>
      <c r="AE255" s="4145" t="s">
        <v>2719</v>
      </c>
      <c r="AF255" s="3705" t="s">
        <v>2802</v>
      </c>
      <c r="AG255" s="3706">
        <v>45748</v>
      </c>
      <c r="AH255" s="3706"/>
      <c r="AI255" s="3706"/>
      <c r="AJ255" s="3713"/>
      <c r="AK255" s="3707"/>
      <c r="AL255" s="3909" t="s">
        <v>2803</v>
      </c>
      <c r="AM255" s="3714" t="s">
        <v>2804</v>
      </c>
      <c r="AN255" s="3706">
        <v>46143</v>
      </c>
      <c r="AO255" s="3706"/>
      <c r="AP255" s="3706"/>
      <c r="AQ255" s="3695"/>
      <c r="AR255" s="3708"/>
      <c r="AS255" s="3709"/>
      <c r="AT255" s="3692"/>
      <c r="AU255" s="3709"/>
      <c r="AV255" s="3709"/>
      <c r="AW255" s="3709"/>
      <c r="AX255" s="3692"/>
      <c r="AY255" s="3710"/>
      <c r="AZ255" s="3709"/>
      <c r="BA255" s="3692"/>
      <c r="BB255" s="3709"/>
      <c r="BC255" s="3709"/>
      <c r="BD255" s="3709"/>
      <c r="BE255" s="3692"/>
      <c r="BF255" s="3692"/>
      <c r="BG255" s="4089" t="s">
        <v>2805</v>
      </c>
      <c r="BH255" s="3706">
        <v>46447</v>
      </c>
      <c r="BI255" s="3711"/>
      <c r="BJ255" s="4089">
        <v>46692</v>
      </c>
      <c r="BK255" s="3706">
        <v>46692</v>
      </c>
      <c r="BL255" s="3711"/>
      <c r="BM255" s="4089">
        <v>46905</v>
      </c>
      <c r="BN255" s="3706">
        <v>46905</v>
      </c>
      <c r="BO255" s="3711"/>
      <c r="BP255" s="4182" t="s">
        <v>132</v>
      </c>
      <c r="BQ255" s="3688" t="s">
        <v>2807</v>
      </c>
      <c r="BR255" s="540"/>
      <c r="BS255" s="3716">
        <v>45575</v>
      </c>
      <c r="BT255" s="3716">
        <v>45790</v>
      </c>
      <c r="BU255" s="3716">
        <v>45575</v>
      </c>
      <c r="BV255" s="3716">
        <v>45790</v>
      </c>
      <c r="BW255" s="3716">
        <v>45440</v>
      </c>
      <c r="BX255" s="3716" t="s">
        <v>104</v>
      </c>
      <c r="BY255" s="1409"/>
      <c r="BZ255" s="540" t="s">
        <v>105</v>
      </c>
      <c r="CA255" s="12"/>
      <c r="CB255" s="12"/>
      <c r="CC255" s="12"/>
      <c r="CD255" s="18"/>
    </row>
    <row r="256" spans="1:82" ht="45" customHeight="1" x14ac:dyDescent="0.2">
      <c r="A256" s="3738" t="s">
        <v>2808</v>
      </c>
      <c r="B256" s="3739"/>
      <c r="C256" s="3740" t="s">
        <v>2809</v>
      </c>
      <c r="D256" s="3689" t="s">
        <v>2810</v>
      </c>
      <c r="E256" s="3690" t="s">
        <v>226</v>
      </c>
      <c r="F256" s="3695"/>
      <c r="G256" s="3691"/>
      <c r="H256" s="3692" t="s">
        <v>89</v>
      </c>
      <c r="I256" s="3692" t="s">
        <v>89</v>
      </c>
      <c r="J256" s="3694">
        <v>41823</v>
      </c>
      <c r="K256" s="3694"/>
      <c r="L256" s="1389"/>
      <c r="M256" s="2002"/>
      <c r="N256" s="1389"/>
      <c r="O256" s="3694"/>
      <c r="P256" s="3696"/>
      <c r="Q256" s="3697"/>
      <c r="R256" s="3698"/>
      <c r="S256" s="3698"/>
      <c r="T256" s="3698"/>
      <c r="U256" s="3794">
        <v>43647</v>
      </c>
      <c r="V256" s="3727" t="s">
        <v>1577</v>
      </c>
      <c r="W256" s="3700" t="str">
        <f t="shared" si="11"/>
        <v>Yes</v>
      </c>
      <c r="X256" s="3701" t="s">
        <v>93</v>
      </c>
      <c r="Y256" s="3688" t="s">
        <v>94</v>
      </c>
      <c r="Z256" s="3695"/>
      <c r="AA256" s="5791" t="s">
        <v>2811</v>
      </c>
      <c r="AB256" s="5833" t="s">
        <v>2812</v>
      </c>
      <c r="AC256" s="3719"/>
      <c r="AD256" s="3704">
        <v>45717</v>
      </c>
      <c r="AE256" s="4211" t="s">
        <v>2813</v>
      </c>
      <c r="AF256" s="4124" t="s">
        <v>2814</v>
      </c>
      <c r="AG256" s="3706">
        <v>45962</v>
      </c>
      <c r="AH256" s="3706"/>
      <c r="AI256" s="3706"/>
      <c r="AJ256" s="3713"/>
      <c r="AK256" s="3707"/>
      <c r="AL256" s="4151"/>
      <c r="AM256" s="3714"/>
      <c r="AN256" s="3706"/>
      <c r="AO256" s="3706"/>
      <c r="AP256" s="3706"/>
      <c r="AQ256" s="3695"/>
      <c r="AR256" s="3708"/>
      <c r="AS256" s="3709"/>
      <c r="AT256" s="3692"/>
      <c r="AU256" s="3709"/>
      <c r="AV256" s="3709"/>
      <c r="AW256" s="3709"/>
      <c r="AX256" s="3692"/>
      <c r="AY256" s="3710"/>
      <c r="AZ256" s="3709"/>
      <c r="BA256" s="3692"/>
      <c r="BB256" s="3709"/>
      <c r="BC256" s="3709"/>
      <c r="BD256" s="3709"/>
      <c r="BE256" s="3692"/>
      <c r="BF256" s="3692"/>
      <c r="BG256" s="4089" t="s">
        <v>2815</v>
      </c>
      <c r="BH256" s="3706">
        <v>46296</v>
      </c>
      <c r="BI256" s="3711"/>
      <c r="BJ256" s="4089">
        <v>46600</v>
      </c>
      <c r="BK256" s="3706">
        <v>46600</v>
      </c>
      <c r="BL256" s="3711"/>
      <c r="BM256" s="4089">
        <v>46997</v>
      </c>
      <c r="BN256" s="3706">
        <v>46997</v>
      </c>
      <c r="BO256" s="3711"/>
      <c r="BP256" s="4196" t="s">
        <v>2817</v>
      </c>
      <c r="BQ256" s="3741"/>
      <c r="BR256" s="633"/>
      <c r="BS256" s="3716">
        <v>45632</v>
      </c>
      <c r="BT256" s="3716">
        <v>45790</v>
      </c>
      <c r="BU256" s="3716"/>
      <c r="BV256" s="3716">
        <v>45790</v>
      </c>
      <c r="BW256" s="3716"/>
      <c r="BX256" s="3716" t="s">
        <v>104</v>
      </c>
      <c r="BY256" s="1409"/>
      <c r="BZ256" s="540" t="s">
        <v>105</v>
      </c>
      <c r="CA256" s="12"/>
      <c r="CB256" s="12"/>
      <c r="CC256" s="12"/>
      <c r="CD256" s="18"/>
    </row>
    <row r="257" spans="1:82" ht="45" customHeight="1" x14ac:dyDescent="0.2">
      <c r="A257" s="6454" t="s">
        <v>2818</v>
      </c>
      <c r="B257" s="6455"/>
      <c r="C257" s="2465" t="s">
        <v>2819</v>
      </c>
      <c r="D257" s="6496" t="s">
        <v>2820</v>
      </c>
      <c r="E257" s="7119">
        <v>2280</v>
      </c>
      <c r="F257" s="6457" t="s">
        <v>91</v>
      </c>
      <c r="G257" s="6457" t="s">
        <v>2182</v>
      </c>
      <c r="H257" s="6477" t="s">
        <v>89</v>
      </c>
      <c r="I257" s="6497" t="s">
        <v>89</v>
      </c>
      <c r="J257" s="6460">
        <v>41989</v>
      </c>
      <c r="K257" s="6460"/>
      <c r="L257" s="6460"/>
      <c r="M257" s="6461"/>
      <c r="N257" s="6460"/>
      <c r="O257" s="6460"/>
      <c r="P257" s="6462"/>
      <c r="Q257" s="6463"/>
      <c r="R257" s="6464"/>
      <c r="S257" s="6464"/>
      <c r="T257" s="6464"/>
      <c r="U257" s="6465"/>
      <c r="V257" s="6466"/>
      <c r="W257" s="6467" t="str">
        <f t="shared" si="11"/>
        <v>Yes</v>
      </c>
      <c r="X257" s="6468" t="s">
        <v>93</v>
      </c>
      <c r="Y257" s="2465" t="s">
        <v>94</v>
      </c>
      <c r="Z257" s="6456"/>
      <c r="AA257" s="6987" t="s">
        <v>2821</v>
      </c>
      <c r="AB257" s="6987" t="s">
        <v>2822</v>
      </c>
      <c r="AC257" s="6471"/>
      <c r="AD257" s="4850">
        <v>45962</v>
      </c>
      <c r="AE257" s="6472">
        <v>44562</v>
      </c>
      <c r="AF257" s="6473" t="s">
        <v>142</v>
      </c>
      <c r="AG257" s="5496">
        <v>44562</v>
      </c>
      <c r="AH257" s="5496">
        <v>44708</v>
      </c>
      <c r="AI257" s="5496">
        <v>44748</v>
      </c>
      <c r="AJ257" s="6474" t="s">
        <v>2823</v>
      </c>
      <c r="AK257" s="6475"/>
      <c r="AL257" s="6631" t="s">
        <v>984</v>
      </c>
      <c r="AM257" s="6632" t="s">
        <v>2824</v>
      </c>
      <c r="AN257" s="5496">
        <v>46113</v>
      </c>
      <c r="AO257" s="5496"/>
      <c r="AP257" s="5496"/>
      <c r="AQ257" s="6456"/>
      <c r="AR257" s="6490"/>
      <c r="AS257" s="6479"/>
      <c r="AT257" s="6477"/>
      <c r="AU257" s="6479"/>
      <c r="AV257" s="6479"/>
      <c r="AW257" s="6479"/>
      <c r="AX257" s="6477"/>
      <c r="AY257" s="6492"/>
      <c r="AZ257" s="6479"/>
      <c r="BA257" s="6477"/>
      <c r="BB257" s="6479"/>
      <c r="BC257" s="6479"/>
      <c r="BD257" s="6479"/>
      <c r="BE257" s="6477"/>
      <c r="BF257" s="6477"/>
      <c r="BG257" s="6482" t="s">
        <v>912</v>
      </c>
      <c r="BH257" s="5496">
        <v>46296</v>
      </c>
      <c r="BI257" s="6483"/>
      <c r="BJ257" s="6482" t="s">
        <v>2102</v>
      </c>
      <c r="BK257" s="5496">
        <v>46357</v>
      </c>
      <c r="BL257" s="6483"/>
      <c r="BM257" s="6482" t="s">
        <v>2825</v>
      </c>
      <c r="BN257" s="5496">
        <v>46722</v>
      </c>
      <c r="BO257" s="6483"/>
      <c r="BP257" s="6941" t="s">
        <v>2157</v>
      </c>
      <c r="BQ257" s="6546"/>
      <c r="BR257" s="6546"/>
      <c r="BS257" s="4142">
        <v>45320</v>
      </c>
      <c r="BT257" s="4142">
        <v>46031</v>
      </c>
      <c r="BU257" s="4142"/>
      <c r="BV257" s="4142">
        <v>46031</v>
      </c>
      <c r="BW257" s="4142">
        <v>46031</v>
      </c>
      <c r="BX257" s="4142" t="s">
        <v>262</v>
      </c>
      <c r="BY257" s="1409"/>
      <c r="BZ257" s="540" t="s">
        <v>105</v>
      </c>
      <c r="CA257" s="12" t="s">
        <v>106</v>
      </c>
      <c r="CB257" s="12"/>
      <c r="CC257" s="12"/>
      <c r="CD257" s="18" t="s">
        <v>93</v>
      </c>
    </row>
    <row r="258" spans="1:82" ht="45" customHeight="1" x14ac:dyDescent="0.2">
      <c r="A258" s="3644"/>
      <c r="B258" s="3645" t="s">
        <v>2826</v>
      </c>
      <c r="C258" s="3646" t="s">
        <v>2827</v>
      </c>
      <c r="D258" s="3670" t="s">
        <v>2828</v>
      </c>
      <c r="E258" s="3864" t="s">
        <v>193</v>
      </c>
      <c r="F258" s="3662"/>
      <c r="G258" s="3662"/>
      <c r="H258" s="3659" t="s">
        <v>89</v>
      </c>
      <c r="I258" s="3675" t="s">
        <v>89</v>
      </c>
      <c r="J258" s="3649">
        <v>45937</v>
      </c>
      <c r="K258" s="3649">
        <v>43284</v>
      </c>
      <c r="L258" s="3677"/>
      <c r="M258" s="3846"/>
      <c r="N258" s="3677"/>
      <c r="O258" s="3677"/>
      <c r="P258" s="3650"/>
      <c r="Q258" s="3678"/>
      <c r="R258" s="3652"/>
      <c r="S258" s="3679"/>
      <c r="T258" s="3679"/>
      <c r="U258" s="3798"/>
      <c r="V258" s="3680"/>
      <c r="W258" s="3654" t="str">
        <f t="shared" si="11"/>
        <v>Yes</v>
      </c>
      <c r="X258" s="3655" t="s">
        <v>93</v>
      </c>
      <c r="Y258" s="3646" t="s">
        <v>94</v>
      </c>
      <c r="Z258" s="3646"/>
      <c r="AA258" s="5787" t="s">
        <v>2829</v>
      </c>
      <c r="AB258" s="5787" t="s">
        <v>2830</v>
      </c>
      <c r="AC258" s="3681"/>
      <c r="AD258" s="3669">
        <v>45717</v>
      </c>
      <c r="AE258" s="4254">
        <v>46327</v>
      </c>
      <c r="AF258" s="3659" t="s">
        <v>2831</v>
      </c>
      <c r="AG258" s="3658">
        <v>46327</v>
      </c>
      <c r="AH258" s="3658"/>
      <c r="AI258" s="3658"/>
      <c r="AJ258" s="3682"/>
      <c r="AK258" s="3683"/>
      <c r="AL258" s="3665"/>
      <c r="AM258" s="3659"/>
      <c r="AN258" s="3658"/>
      <c r="AO258" s="3658"/>
      <c r="AP258" s="3658"/>
      <c r="AQ258" s="3650"/>
      <c r="AR258" s="3926"/>
      <c r="AS258" s="3928"/>
      <c r="AT258" s="3649"/>
      <c r="AU258" s="3665"/>
      <c r="AV258" s="3665"/>
      <c r="AW258" s="3665"/>
      <c r="AX258" s="3649"/>
      <c r="AY258" s="3929"/>
      <c r="AZ258" s="3665"/>
      <c r="BA258" s="3649"/>
      <c r="BB258" s="3665"/>
      <c r="BC258" s="3665"/>
      <c r="BD258" s="3665"/>
      <c r="BE258" s="3649"/>
      <c r="BF258" s="3649"/>
      <c r="BG258" s="4251">
        <v>46753</v>
      </c>
      <c r="BH258" s="3658">
        <v>46753</v>
      </c>
      <c r="BI258" s="3658"/>
      <c r="BJ258" s="4251">
        <v>47027</v>
      </c>
      <c r="BK258" s="3658">
        <v>47027</v>
      </c>
      <c r="BL258" s="3668"/>
      <c r="BM258" s="4251">
        <v>47209</v>
      </c>
      <c r="BN258" s="3658">
        <v>47209</v>
      </c>
      <c r="BO258" s="3668"/>
      <c r="BP258" s="4256" t="s">
        <v>355</v>
      </c>
      <c r="BQ258" s="3684"/>
      <c r="BR258" s="6951"/>
      <c r="BS258" s="3671"/>
      <c r="BT258" s="3671">
        <v>45790</v>
      </c>
      <c r="BU258" s="3671"/>
      <c r="BV258" s="3671">
        <v>45790</v>
      </c>
      <c r="BW258" s="3671">
        <v>45790</v>
      </c>
      <c r="BX258" s="3716" t="s">
        <v>104</v>
      </c>
      <c r="BY258" s="2177"/>
      <c r="BZ258" s="1178"/>
      <c r="CA258" s="1176"/>
      <c r="CB258" s="1176"/>
      <c r="CC258" s="1176"/>
      <c r="CD258" s="1175"/>
    </row>
    <row r="259" spans="1:82" ht="45" customHeight="1" thickBot="1" x14ac:dyDescent="0.25">
      <c r="A259" s="4225" t="s">
        <v>2833</v>
      </c>
      <c r="B259" s="4321"/>
      <c r="C259" s="2487" t="s">
        <v>2834</v>
      </c>
      <c r="D259" s="2487" t="s">
        <v>2835</v>
      </c>
      <c r="E259" s="4358">
        <v>2284</v>
      </c>
      <c r="F259" s="4218">
        <v>2024</v>
      </c>
      <c r="G259" s="4343" t="s">
        <v>931</v>
      </c>
      <c r="H259" s="4218" t="s">
        <v>89</v>
      </c>
      <c r="I259" s="4218" t="s">
        <v>89</v>
      </c>
      <c r="J259" s="4229">
        <v>45937</v>
      </c>
      <c r="K259" s="4227">
        <v>43284</v>
      </c>
      <c r="L259" s="4227"/>
      <c r="M259" s="4228"/>
      <c r="N259" s="4227"/>
      <c r="O259" s="4227"/>
      <c r="P259" s="4229">
        <v>45086</v>
      </c>
      <c r="Q259" s="4230">
        <v>45310</v>
      </c>
      <c r="R259" s="4231">
        <v>45888</v>
      </c>
      <c r="S259" s="4231"/>
      <c r="T259" s="4231"/>
      <c r="U259" s="4232"/>
      <c r="V259" s="4233"/>
      <c r="W259" s="4234" t="str">
        <f t="shared" si="11"/>
        <v>Yes</v>
      </c>
      <c r="X259" s="4235" t="s">
        <v>93</v>
      </c>
      <c r="Y259" s="2487" t="s">
        <v>94</v>
      </c>
      <c r="Z259" s="4247"/>
      <c r="AA259" s="5848" t="s">
        <v>2829</v>
      </c>
      <c r="AB259" s="5848" t="s">
        <v>2830</v>
      </c>
      <c r="AC259" s="5731"/>
      <c r="AD259" s="4240">
        <v>45717</v>
      </c>
      <c r="AE259" s="4238" t="s">
        <v>2296</v>
      </c>
      <c r="AF259" s="4239" t="s">
        <v>2836</v>
      </c>
      <c r="AG259" s="4240">
        <v>44287</v>
      </c>
      <c r="AH259" s="4240">
        <v>44540</v>
      </c>
      <c r="AI259" s="4240">
        <v>44592</v>
      </c>
      <c r="AJ259" s="4345" t="s">
        <v>2837</v>
      </c>
      <c r="AK259" s="4242"/>
      <c r="AL259" s="5241"/>
      <c r="AM259" s="4244"/>
      <c r="AN259" s="4240"/>
      <c r="AO259" s="4240"/>
      <c r="AP259" s="4240"/>
      <c r="AQ259" s="4218"/>
      <c r="AR259" s="7090"/>
      <c r="AS259" s="7092"/>
      <c r="AT259" s="4226"/>
      <c r="AU259" s="4666"/>
      <c r="AV259" s="4243"/>
      <c r="AW259" s="4243"/>
      <c r="AX259" s="4226"/>
      <c r="AY259" s="4672"/>
      <c r="AZ259" s="4666"/>
      <c r="BA259" s="4672"/>
      <c r="BB259" s="4666"/>
      <c r="BC259" s="4243"/>
      <c r="BD259" s="4243"/>
      <c r="BE259" s="4226"/>
      <c r="BF259" s="4226"/>
      <c r="BG259" s="4245" t="s">
        <v>2838</v>
      </c>
      <c r="BH259" s="4240">
        <v>44896</v>
      </c>
      <c r="BI259" s="4240">
        <v>45086</v>
      </c>
      <c r="BJ259" s="4245">
        <v>45261</v>
      </c>
      <c r="BK259" s="4240" t="s">
        <v>2839</v>
      </c>
      <c r="BL259" s="4246">
        <v>45292</v>
      </c>
      <c r="BM259" s="4245" t="s">
        <v>467</v>
      </c>
      <c r="BN259" s="4237">
        <v>45839</v>
      </c>
      <c r="BO259" s="4246">
        <v>45937</v>
      </c>
      <c r="BP259" s="6802" t="s">
        <v>2841</v>
      </c>
      <c r="BQ259" s="2487" t="s">
        <v>2842</v>
      </c>
      <c r="BR259" s="2487"/>
      <c r="BS259" s="2486">
        <v>45320</v>
      </c>
      <c r="BT259" s="2486">
        <v>45790</v>
      </c>
      <c r="BU259" s="2486"/>
      <c r="BV259" s="6804">
        <v>45790</v>
      </c>
      <c r="BW259" s="4699">
        <v>45938</v>
      </c>
      <c r="BX259" s="2486" t="s">
        <v>2843</v>
      </c>
      <c r="BY259" s="2177"/>
      <c r="BZ259" s="2151" t="s">
        <v>2844</v>
      </c>
      <c r="CA259" s="12"/>
      <c r="CB259" s="12"/>
      <c r="CC259" s="12"/>
      <c r="CD259" s="18"/>
    </row>
    <row r="260" spans="1:82" ht="45" customHeight="1" thickTop="1" x14ac:dyDescent="0.2">
      <c r="A260" s="1688" t="s">
        <v>2845</v>
      </c>
      <c r="B260" s="3307"/>
      <c r="C260" s="2275" t="s">
        <v>2846</v>
      </c>
      <c r="D260" s="1689" t="s">
        <v>1062</v>
      </c>
      <c r="E260" s="7113">
        <v>2134</v>
      </c>
      <c r="F260" s="1665" t="s">
        <v>2759</v>
      </c>
      <c r="G260" s="1665" t="s">
        <v>931</v>
      </c>
      <c r="H260" s="1680" t="s">
        <v>89</v>
      </c>
      <c r="I260" s="1691" t="s">
        <v>89</v>
      </c>
      <c r="J260" s="1668">
        <v>41982</v>
      </c>
      <c r="K260" s="1668"/>
      <c r="L260" s="1668" t="s">
        <v>90</v>
      </c>
      <c r="M260" s="2006" t="s">
        <v>515</v>
      </c>
      <c r="N260" s="1668"/>
      <c r="O260" s="1668"/>
      <c r="P260" s="1667"/>
      <c r="Q260" s="1705"/>
      <c r="R260" s="1669"/>
      <c r="S260" s="1669"/>
      <c r="T260" s="1669"/>
      <c r="U260" s="3793"/>
      <c r="V260" s="1671"/>
      <c r="W260" s="1695" t="str">
        <f t="shared" si="11"/>
        <v>Yes</v>
      </c>
      <c r="X260" s="3030" t="s">
        <v>93</v>
      </c>
      <c r="Y260" s="2472" t="s">
        <v>267</v>
      </c>
      <c r="Z260" s="1666"/>
      <c r="AA260" s="5773" t="s">
        <v>2847</v>
      </c>
      <c r="AB260" s="5786" t="s">
        <v>2848</v>
      </c>
      <c r="AC260" s="2312"/>
      <c r="AD260" s="2232" t="s">
        <v>91</v>
      </c>
      <c r="AE260" s="4147">
        <v>43344</v>
      </c>
      <c r="AF260" s="1676" t="s">
        <v>364</v>
      </c>
      <c r="AG260" s="1674">
        <v>43344</v>
      </c>
      <c r="AH260" s="1674">
        <v>43346</v>
      </c>
      <c r="AI260" s="1674">
        <v>43404</v>
      </c>
      <c r="AJ260" s="3006" t="s">
        <v>2849</v>
      </c>
      <c r="AK260" s="1677"/>
      <c r="AL260" s="7129" t="s">
        <v>2850</v>
      </c>
      <c r="AM260" s="7141" t="s">
        <v>367</v>
      </c>
      <c r="AN260" s="1674">
        <v>43922</v>
      </c>
      <c r="AO260" s="1674">
        <v>44344</v>
      </c>
      <c r="AP260" s="1674">
        <v>44400</v>
      </c>
      <c r="AQ260" s="1666" t="s">
        <v>2851</v>
      </c>
      <c r="AR260" s="1697"/>
      <c r="AS260" s="1679">
        <v>44287</v>
      </c>
      <c r="AT260" s="1680" t="s">
        <v>2852</v>
      </c>
      <c r="AU260" s="1679">
        <v>44287</v>
      </c>
      <c r="AV260" s="1679">
        <v>44344</v>
      </c>
      <c r="AW260" s="1679">
        <v>44400</v>
      </c>
      <c r="AX260" s="1680"/>
      <c r="AY260" s="1698"/>
      <c r="AZ260" s="1679"/>
      <c r="BA260" s="1680"/>
      <c r="BB260" s="1679"/>
      <c r="BC260" s="1679"/>
      <c r="BD260" s="1679"/>
      <c r="BE260" s="1680"/>
      <c r="BF260" s="1680"/>
      <c r="BG260" s="4158">
        <v>44927</v>
      </c>
      <c r="BH260" s="1674">
        <v>44927</v>
      </c>
      <c r="BI260" s="1683"/>
      <c r="BJ260" s="4158">
        <v>45108</v>
      </c>
      <c r="BK260" s="1674">
        <v>45108</v>
      </c>
      <c r="BL260" s="1683"/>
      <c r="BM260" s="4158" t="s">
        <v>114</v>
      </c>
      <c r="BN260" s="1674" t="s">
        <v>114</v>
      </c>
      <c r="BO260" s="1683"/>
      <c r="BP260" s="4191"/>
      <c r="BQ260" s="3355"/>
      <c r="BR260" s="1376"/>
      <c r="BS260" s="1684">
        <v>45022</v>
      </c>
      <c r="BT260" s="1684">
        <v>44480</v>
      </c>
      <c r="BU260" s="1684">
        <v>44827</v>
      </c>
      <c r="BV260" s="1684">
        <v>44797</v>
      </c>
      <c r="BW260" s="1684">
        <v>45048</v>
      </c>
      <c r="BX260" s="2319" t="s">
        <v>117</v>
      </c>
      <c r="BY260" s="1684"/>
      <c r="BZ260" s="1376" t="s">
        <v>970</v>
      </c>
      <c r="CA260" s="12"/>
      <c r="CB260" s="12"/>
      <c r="CC260" s="12"/>
      <c r="CD260" s="18"/>
    </row>
    <row r="261" spans="1:82" ht="45" customHeight="1" x14ac:dyDescent="0.2">
      <c r="A261" s="2868"/>
      <c r="B261" s="3939" t="s">
        <v>2853</v>
      </c>
      <c r="C261" s="2869" t="s">
        <v>2854</v>
      </c>
      <c r="D261" s="2870" t="s">
        <v>2855</v>
      </c>
      <c r="E261" s="3486"/>
      <c r="F261" s="2883"/>
      <c r="G261" s="2883"/>
      <c r="H261" s="2881"/>
      <c r="I261" s="2883"/>
      <c r="J261" s="2874"/>
      <c r="K261" s="7022"/>
      <c r="L261" s="7001"/>
      <c r="M261" s="7002"/>
      <c r="N261" s="7001"/>
      <c r="O261" s="7001"/>
      <c r="P261" s="2882"/>
      <c r="Q261" s="6793"/>
      <c r="R261" s="2896"/>
      <c r="S261" s="6794"/>
      <c r="T261" s="6794"/>
      <c r="U261" s="3801"/>
      <c r="V261" s="6795"/>
      <c r="W261" s="6796" t="str">
        <f t="shared" si="11"/>
        <v>Yes</v>
      </c>
      <c r="X261" s="2878" t="s">
        <v>93</v>
      </c>
      <c r="Y261" s="2869" t="s">
        <v>94</v>
      </c>
      <c r="Z261" s="2869"/>
      <c r="AA261" s="6988" t="s">
        <v>2856</v>
      </c>
      <c r="AB261" s="6988" t="s">
        <v>2857</v>
      </c>
      <c r="AC261" s="6797"/>
      <c r="AD261" s="6899">
        <v>45901</v>
      </c>
      <c r="AE261" s="4204">
        <v>45444</v>
      </c>
      <c r="AF261" s="2881" t="s">
        <v>2858</v>
      </c>
      <c r="AG261" s="2879">
        <v>45444</v>
      </c>
      <c r="AH261" s="2879">
        <v>45444</v>
      </c>
      <c r="AI261" s="2879">
        <v>45505</v>
      </c>
      <c r="AJ261" s="6990"/>
      <c r="AK261" s="6798"/>
      <c r="AL261" s="2885">
        <v>45992</v>
      </c>
      <c r="AM261" s="2881" t="s">
        <v>158</v>
      </c>
      <c r="AN261" s="2879">
        <v>45992</v>
      </c>
      <c r="AO261" s="2879">
        <v>46002</v>
      </c>
      <c r="AP261" s="2879">
        <v>46058</v>
      </c>
      <c r="AQ261" s="6955" t="s">
        <v>2859</v>
      </c>
      <c r="AR261" s="7135"/>
      <c r="AS261" s="7136"/>
      <c r="AT261" s="2874"/>
      <c r="AU261" s="2885"/>
      <c r="AV261" s="2885"/>
      <c r="AW261" s="2885"/>
      <c r="AX261" s="2874"/>
      <c r="AY261" s="6801"/>
      <c r="AZ261" s="2885"/>
      <c r="BA261" s="2874"/>
      <c r="BB261" s="2885"/>
      <c r="BC261" s="2885"/>
      <c r="BD261" s="2885"/>
      <c r="BE261" s="2874"/>
      <c r="BF261" s="2874"/>
      <c r="BG261" s="4163" t="s">
        <v>370</v>
      </c>
      <c r="BH261" s="2879">
        <v>46174</v>
      </c>
      <c r="BI261" s="2887"/>
      <c r="BJ261" s="4163">
        <v>46357</v>
      </c>
      <c r="BK261" s="2879">
        <v>46357</v>
      </c>
      <c r="BL261" s="2887"/>
      <c r="BM261" s="6996">
        <v>2027</v>
      </c>
      <c r="BN261" s="6997">
        <v>2027</v>
      </c>
      <c r="BO261" s="2887"/>
      <c r="BP261" s="3258" t="s">
        <v>1059</v>
      </c>
      <c r="BQ261" s="2889"/>
      <c r="BR261" s="6993"/>
      <c r="BS261" s="2890">
        <v>46034</v>
      </c>
      <c r="BT261" s="2890"/>
      <c r="BU261" s="2890">
        <v>46034</v>
      </c>
      <c r="BV261" s="2890"/>
      <c r="BW261" s="2890">
        <v>46034</v>
      </c>
      <c r="BX261" s="2890" t="s">
        <v>262</v>
      </c>
      <c r="BY261" s="2682"/>
      <c r="BZ261" s="1178"/>
      <c r="CA261" s="1176"/>
      <c r="CB261" s="1176"/>
      <c r="CC261" s="1176"/>
      <c r="CD261" s="1175"/>
    </row>
    <row r="262" spans="1:82" ht="45" customHeight="1" x14ac:dyDescent="0.2">
      <c r="A262" s="2121" t="s">
        <v>2860</v>
      </c>
      <c r="B262" s="3308"/>
      <c r="C262" s="2120" t="s">
        <v>2854</v>
      </c>
      <c r="D262" s="2120" t="s">
        <v>421</v>
      </c>
      <c r="E262" s="3964">
        <v>2175</v>
      </c>
      <c r="F262" s="2141">
        <v>2022</v>
      </c>
      <c r="G262" s="2141">
        <v>2039</v>
      </c>
      <c r="H262" s="2124" t="s">
        <v>89</v>
      </c>
      <c r="I262" s="2141" t="s">
        <v>194</v>
      </c>
      <c r="J262" s="2129">
        <v>45372</v>
      </c>
      <c r="K262" s="2127">
        <v>42662</v>
      </c>
      <c r="L262" s="2679"/>
      <c r="M262" s="2680"/>
      <c r="N262" s="2679"/>
      <c r="O262" s="2127"/>
      <c r="P262" s="2129">
        <v>44417</v>
      </c>
      <c r="Q262" s="2130">
        <v>44606</v>
      </c>
      <c r="R262" s="2131">
        <v>45336</v>
      </c>
      <c r="S262" s="2131"/>
      <c r="T262" s="2131"/>
      <c r="U262" s="3796"/>
      <c r="V262" s="2133"/>
      <c r="W262" s="2134" t="str">
        <f t="shared" si="11"/>
        <v>Yes</v>
      </c>
      <c r="X262" s="2135" t="s">
        <v>93</v>
      </c>
      <c r="Y262" s="2120" t="s">
        <v>267</v>
      </c>
      <c r="Z262" s="2120"/>
      <c r="AA262" s="5783" t="s">
        <v>422</v>
      </c>
      <c r="AB262" s="5785"/>
      <c r="AC262" s="2923"/>
      <c r="AD262" s="3273" t="s">
        <v>423</v>
      </c>
      <c r="AE262" s="2485"/>
      <c r="AF262" s="2139"/>
      <c r="AG262" s="2140"/>
      <c r="AH262" s="2140"/>
      <c r="AI262" s="2140"/>
      <c r="AJ262" s="3010"/>
      <c r="AK262" s="2142"/>
      <c r="AL262" s="2140"/>
      <c r="AM262" s="2139"/>
      <c r="AN262" s="2140"/>
      <c r="AO262" s="2140"/>
      <c r="AP262" s="2140"/>
      <c r="AQ262" s="2141"/>
      <c r="AR262" s="3204"/>
      <c r="AS262" s="4021"/>
      <c r="AT262" s="2125"/>
      <c r="AU262" s="2475"/>
      <c r="AV262" s="2145"/>
      <c r="AW262" s="2145"/>
      <c r="AX262" s="2125"/>
      <c r="AY262" s="2476"/>
      <c r="AZ262" s="2475"/>
      <c r="BA262" s="2476"/>
      <c r="BB262" s="2475"/>
      <c r="BC262" s="2145"/>
      <c r="BD262" s="2145"/>
      <c r="BE262" s="2125"/>
      <c r="BF262" s="2125"/>
      <c r="BG262" s="4161"/>
      <c r="BH262" s="2140"/>
      <c r="BI262" s="2140">
        <v>44417</v>
      </c>
      <c r="BJ262" s="4161" t="s">
        <v>424</v>
      </c>
      <c r="BK262" s="2140">
        <v>44562</v>
      </c>
      <c r="BL262" s="2148">
        <v>44606</v>
      </c>
      <c r="BM262" s="4161"/>
      <c r="BN262" s="2137"/>
      <c r="BO262" s="2148">
        <v>45372</v>
      </c>
      <c r="BP262" s="4185"/>
      <c r="BQ262" s="2120"/>
      <c r="BR262" s="2120" t="s">
        <v>2655</v>
      </c>
      <c r="BS262" s="2149"/>
      <c r="BT262" s="2149"/>
      <c r="BU262" s="2149"/>
      <c r="BV262" s="2149">
        <v>44440</v>
      </c>
      <c r="BW262" s="3849">
        <v>45279</v>
      </c>
      <c r="BX262" s="2149" t="s">
        <v>427</v>
      </c>
      <c r="BY262" s="2682"/>
      <c r="BZ262" s="2678" t="s">
        <v>428</v>
      </c>
      <c r="CA262" s="12"/>
      <c r="CB262" s="12"/>
      <c r="CC262" s="12"/>
      <c r="CD262" s="18"/>
    </row>
    <row r="263" spans="1:82" ht="45" customHeight="1" x14ac:dyDescent="0.2">
      <c r="A263" s="6454" t="s">
        <v>2861</v>
      </c>
      <c r="B263" s="6455"/>
      <c r="C263" s="2465" t="s">
        <v>2862</v>
      </c>
      <c r="D263" s="6496" t="s">
        <v>2863</v>
      </c>
      <c r="E263" s="7119">
        <v>2130</v>
      </c>
      <c r="F263" s="6457" t="s">
        <v>337</v>
      </c>
      <c r="G263" s="6457" t="s">
        <v>266</v>
      </c>
      <c r="H263" s="6477" t="s">
        <v>89</v>
      </c>
      <c r="I263" s="6509" t="s">
        <v>89</v>
      </c>
      <c r="J263" s="6460">
        <v>40890</v>
      </c>
      <c r="K263" s="6460"/>
      <c r="L263" s="6460" t="s">
        <v>90</v>
      </c>
      <c r="M263" s="6461"/>
      <c r="N263" s="6460"/>
      <c r="O263" s="6460"/>
      <c r="P263" s="6462"/>
      <c r="Q263" s="6463"/>
      <c r="R263" s="6464"/>
      <c r="S263" s="6555"/>
      <c r="T263" s="6555"/>
      <c r="U263" s="6465"/>
      <c r="V263" s="6466"/>
      <c r="W263" s="6467" t="str">
        <f t="shared" si="11"/>
        <v>Yes</v>
      </c>
      <c r="X263" s="6468" t="s">
        <v>93</v>
      </c>
      <c r="Y263" s="2465" t="s">
        <v>94</v>
      </c>
      <c r="Z263" s="2465"/>
      <c r="AA263" s="6470" t="s">
        <v>2864</v>
      </c>
      <c r="AB263" s="6688" t="s">
        <v>2865</v>
      </c>
      <c r="AC263" s="6501"/>
      <c r="AD263" s="4850">
        <v>45901</v>
      </c>
      <c r="AE263" s="6472" t="s">
        <v>2866</v>
      </c>
      <c r="AF263" s="6473" t="s">
        <v>364</v>
      </c>
      <c r="AG263" s="5496">
        <v>43070</v>
      </c>
      <c r="AH263" s="5496">
        <v>43082</v>
      </c>
      <c r="AI263" s="5496">
        <v>43166</v>
      </c>
      <c r="AJ263" s="6474" t="s">
        <v>2867</v>
      </c>
      <c r="AK263" s="6475" t="s">
        <v>2868</v>
      </c>
      <c r="AL263" s="7147" t="s">
        <v>2869</v>
      </c>
      <c r="AM263" s="7169" t="s">
        <v>2870</v>
      </c>
      <c r="AN263" s="5496">
        <v>44405</v>
      </c>
      <c r="AO263" s="5496">
        <v>44405</v>
      </c>
      <c r="AP263" s="5496">
        <v>44447</v>
      </c>
      <c r="AQ263" s="6456" t="s">
        <v>2871</v>
      </c>
      <c r="AR263" s="6490"/>
      <c r="AS263" s="6479" t="s">
        <v>1045</v>
      </c>
      <c r="AT263" s="6477" t="s">
        <v>367</v>
      </c>
      <c r="AU263" s="6479">
        <v>46113</v>
      </c>
      <c r="AV263" s="6479"/>
      <c r="AW263" s="6479"/>
      <c r="AX263" s="6477"/>
      <c r="AY263" s="6492"/>
      <c r="AZ263" s="6479"/>
      <c r="BA263" s="6477"/>
      <c r="BB263" s="6479"/>
      <c r="BC263" s="6479"/>
      <c r="BD263" s="6479"/>
      <c r="BE263" s="6477"/>
      <c r="BF263" s="6477"/>
      <c r="BG263" s="6482" t="s">
        <v>912</v>
      </c>
      <c r="BH263" s="5496">
        <v>46296</v>
      </c>
      <c r="BI263" s="6483"/>
      <c r="BJ263" s="6482" t="s">
        <v>275</v>
      </c>
      <c r="BK263" s="5496">
        <v>46388</v>
      </c>
      <c r="BL263" s="6483"/>
      <c r="BM263" s="6482" t="s">
        <v>2872</v>
      </c>
      <c r="BN263" s="5496">
        <v>46753</v>
      </c>
      <c r="BO263" s="6483"/>
      <c r="BP263" s="6630" t="s">
        <v>1059</v>
      </c>
      <c r="BQ263" s="6630"/>
      <c r="BR263" s="2465" t="s">
        <v>2874</v>
      </c>
      <c r="BS263" s="4142">
        <v>46034</v>
      </c>
      <c r="BT263" s="4142">
        <v>45932</v>
      </c>
      <c r="BU263" s="4142">
        <v>45790</v>
      </c>
      <c r="BV263" s="6595">
        <v>46034</v>
      </c>
      <c r="BW263" s="4142">
        <v>45932</v>
      </c>
      <c r="BX263" s="4142" t="s">
        <v>262</v>
      </c>
      <c r="BY263" s="1409"/>
      <c r="BZ263" s="540" t="s">
        <v>105</v>
      </c>
      <c r="CA263" s="12"/>
      <c r="CB263" s="12"/>
      <c r="CC263" s="12"/>
      <c r="CD263" s="18"/>
    </row>
    <row r="264" spans="1:82" ht="45" customHeight="1" x14ac:dyDescent="0.2">
      <c r="A264" s="3686" t="s">
        <v>2875</v>
      </c>
      <c r="B264" s="3687"/>
      <c r="C264" s="3688" t="s">
        <v>2876</v>
      </c>
      <c r="D264" s="3868" t="s">
        <v>2877</v>
      </c>
      <c r="E264" s="3690" t="s">
        <v>193</v>
      </c>
      <c r="F264" s="3691"/>
      <c r="G264" s="3691"/>
      <c r="H264" s="3692" t="s">
        <v>89</v>
      </c>
      <c r="I264" s="3692" t="s">
        <v>89</v>
      </c>
      <c r="J264" s="3694">
        <v>44545</v>
      </c>
      <c r="K264" s="3694">
        <v>40855</v>
      </c>
      <c r="L264" s="3694"/>
      <c r="M264" s="3866"/>
      <c r="N264" s="3694"/>
      <c r="O264" s="3694"/>
      <c r="P264" s="3696"/>
      <c r="Q264" s="3697"/>
      <c r="R264" s="3698"/>
      <c r="S264" s="3733"/>
      <c r="T264" s="3733"/>
      <c r="U264" s="3794"/>
      <c r="V264" s="3699"/>
      <c r="W264" s="3700" t="b">
        <f t="shared" si="11"/>
        <v>0</v>
      </c>
      <c r="X264" s="3701" t="s">
        <v>237</v>
      </c>
      <c r="Y264" s="3688" t="s">
        <v>94</v>
      </c>
      <c r="Z264" s="3688"/>
      <c r="AA264" s="5849" t="s">
        <v>2878</v>
      </c>
      <c r="AB264" s="5780" t="s">
        <v>2879</v>
      </c>
      <c r="AC264" s="3703"/>
      <c r="AD264" s="3706">
        <v>43800</v>
      </c>
      <c r="AE264" s="4145">
        <v>45658</v>
      </c>
      <c r="AF264" s="3705" t="s">
        <v>2880</v>
      </c>
      <c r="AG264" s="3706">
        <v>45658</v>
      </c>
      <c r="AH264" s="3706"/>
      <c r="AI264" s="3706"/>
      <c r="AJ264" s="3713"/>
      <c r="AK264" s="3707"/>
      <c r="AL264" s="3709"/>
      <c r="AM264" s="3705"/>
      <c r="AN264" s="3706"/>
      <c r="AO264" s="3706"/>
      <c r="AP264" s="3706"/>
      <c r="AQ264" s="3695"/>
      <c r="AR264" s="3708"/>
      <c r="AS264" s="3709"/>
      <c r="AT264" s="3692"/>
      <c r="AU264" s="3709"/>
      <c r="AV264" s="3709"/>
      <c r="AW264" s="3709"/>
      <c r="AX264" s="3692"/>
      <c r="AY264" s="3710"/>
      <c r="AZ264" s="3709"/>
      <c r="BA264" s="3692"/>
      <c r="BB264" s="3709"/>
      <c r="BC264" s="3709"/>
      <c r="BD264" s="3709"/>
      <c r="BE264" s="3692"/>
      <c r="BF264" s="3692"/>
      <c r="BG264" s="4089">
        <v>46388</v>
      </c>
      <c r="BH264" s="3706">
        <v>46388</v>
      </c>
      <c r="BI264" s="3711"/>
      <c r="BJ264" s="4089">
        <v>46692</v>
      </c>
      <c r="BK264" s="3706">
        <v>46692</v>
      </c>
      <c r="BL264" s="3711"/>
      <c r="BM264" s="4089">
        <v>46753</v>
      </c>
      <c r="BN264" s="3706">
        <v>46753</v>
      </c>
      <c r="BO264" s="3711"/>
      <c r="BP264" s="5383" t="s">
        <v>2882</v>
      </c>
      <c r="BQ264" s="3712"/>
      <c r="BR264" s="3878"/>
      <c r="BS264" s="3716">
        <v>45938</v>
      </c>
      <c r="BT264" s="3716"/>
      <c r="BU264" s="3716"/>
      <c r="BV264" s="3716">
        <v>45790</v>
      </c>
      <c r="BW264" s="3716">
        <v>45790</v>
      </c>
      <c r="BX264" s="3716" t="s">
        <v>104</v>
      </c>
      <c r="BY264" s="1556"/>
      <c r="BZ264" s="542"/>
      <c r="CA264" s="12"/>
      <c r="CB264" s="12"/>
      <c r="CC264" s="12"/>
      <c r="CD264" s="18"/>
    </row>
    <row r="265" spans="1:82" ht="45" customHeight="1" x14ac:dyDescent="0.2">
      <c r="A265" s="6454" t="s">
        <v>2883</v>
      </c>
      <c r="B265" s="6455"/>
      <c r="C265" s="2265" t="s">
        <v>2884</v>
      </c>
      <c r="D265" s="6496" t="s">
        <v>2885</v>
      </c>
      <c r="E265" s="7119">
        <v>2340</v>
      </c>
      <c r="F265" s="6456">
        <v>2025</v>
      </c>
      <c r="G265" s="6456">
        <v>2042</v>
      </c>
      <c r="H265" s="6477" t="s">
        <v>89</v>
      </c>
      <c r="I265" s="6663" t="s">
        <v>89</v>
      </c>
      <c r="J265" s="6460">
        <v>41911</v>
      </c>
      <c r="K265" s="6460"/>
      <c r="L265" s="6460" t="s">
        <v>90</v>
      </c>
      <c r="M265" s="6461" t="s">
        <v>2886</v>
      </c>
      <c r="N265" s="6460"/>
      <c r="O265" s="6460"/>
      <c r="P265" s="6462"/>
      <c r="Q265" s="6463"/>
      <c r="R265" s="6464"/>
      <c r="S265" s="6464"/>
      <c r="T265" s="6464"/>
      <c r="U265" s="6465"/>
      <c r="V265" s="6466"/>
      <c r="W265" s="6467" t="str">
        <f t="shared" si="11"/>
        <v>Yes</v>
      </c>
      <c r="X265" s="6468" t="s">
        <v>93</v>
      </c>
      <c r="Y265" s="2465" t="s">
        <v>94</v>
      </c>
      <c r="Z265" s="6456"/>
      <c r="AA265" s="6470" t="s">
        <v>2887</v>
      </c>
      <c r="AB265" s="6470" t="s">
        <v>2888</v>
      </c>
      <c r="AC265" s="6471"/>
      <c r="AD265" s="4850">
        <v>45717</v>
      </c>
      <c r="AE265" s="6472" t="s">
        <v>2889</v>
      </c>
      <c r="AF265" s="6473" t="s">
        <v>1491</v>
      </c>
      <c r="AG265" s="5496">
        <v>45413</v>
      </c>
      <c r="AH265" s="5496">
        <v>45412</v>
      </c>
      <c r="AI265" s="5496">
        <v>45496</v>
      </c>
      <c r="AJ265" s="6502" t="s">
        <v>2890</v>
      </c>
      <c r="AK265" s="6475"/>
      <c r="AL265" s="7166" t="s">
        <v>2891</v>
      </c>
      <c r="AM265" s="7083" t="s">
        <v>2892</v>
      </c>
      <c r="AN265" s="5496">
        <v>46054</v>
      </c>
      <c r="AO265" s="5496"/>
      <c r="AP265" s="5496"/>
      <c r="AQ265" s="6456"/>
      <c r="AR265" s="6490"/>
      <c r="AS265" s="6479"/>
      <c r="AT265" s="6477"/>
      <c r="AU265" s="6479"/>
      <c r="AV265" s="6479"/>
      <c r="AW265" s="6479"/>
      <c r="AX265" s="6477"/>
      <c r="AY265" s="6492"/>
      <c r="AZ265" s="6479"/>
      <c r="BA265" s="6477"/>
      <c r="BB265" s="6479"/>
      <c r="BC265" s="6479"/>
      <c r="BD265" s="6479"/>
      <c r="BE265" s="6477"/>
      <c r="BF265" s="6477"/>
      <c r="BG265" s="7194" t="s">
        <v>2893</v>
      </c>
      <c r="BH265" s="5496">
        <v>46235</v>
      </c>
      <c r="BI265" s="6483"/>
      <c r="BJ265" s="6482" t="s">
        <v>2894</v>
      </c>
      <c r="BK265" s="5496">
        <v>46327</v>
      </c>
      <c r="BL265" s="6483"/>
      <c r="BM265" s="6482" t="s">
        <v>2895</v>
      </c>
      <c r="BN265" s="5496">
        <v>46692</v>
      </c>
      <c r="BO265" s="6493"/>
      <c r="BP265" s="6484" t="s">
        <v>355</v>
      </c>
      <c r="BQ265" s="2465"/>
      <c r="BR265" s="2465"/>
      <c r="BS265" s="4142">
        <v>46034</v>
      </c>
      <c r="BT265" s="4142">
        <v>45392</v>
      </c>
      <c r="BU265" s="4142">
        <v>46034</v>
      </c>
      <c r="BV265" s="4142">
        <v>45687</v>
      </c>
      <c r="BW265" s="6487"/>
      <c r="BX265" s="4142" t="s">
        <v>262</v>
      </c>
      <c r="BY265" s="1409"/>
      <c r="BZ265" s="540" t="s">
        <v>579</v>
      </c>
      <c r="CA265" s="12"/>
      <c r="CB265" s="12"/>
      <c r="CC265" s="12"/>
      <c r="CD265" s="18"/>
    </row>
    <row r="266" spans="1:82" ht="45" customHeight="1" x14ac:dyDescent="0.2">
      <c r="A266" s="3644" t="s">
        <v>2897</v>
      </c>
      <c r="B266" s="3645"/>
      <c r="C266" s="3646" t="s">
        <v>2898</v>
      </c>
      <c r="D266" s="3670" t="s">
        <v>2899</v>
      </c>
      <c r="E266" s="3672" t="s">
        <v>193</v>
      </c>
      <c r="F266" s="3647"/>
      <c r="G266" s="3647"/>
      <c r="H266" s="3648" t="s">
        <v>89</v>
      </c>
      <c r="I266" s="3662" t="s">
        <v>89</v>
      </c>
      <c r="J266" s="3650">
        <v>41892</v>
      </c>
      <c r="K266" s="3650"/>
      <c r="L266" s="3650"/>
      <c r="M266" s="3682"/>
      <c r="N266" s="3650"/>
      <c r="O266" s="3650"/>
      <c r="P266" s="3650"/>
      <c r="Q266" s="3651"/>
      <c r="R266" s="3652"/>
      <c r="S266" s="3652"/>
      <c r="T266" s="3652"/>
      <c r="U266" s="3798">
        <v>43647</v>
      </c>
      <c r="V266" s="4300" t="s">
        <v>352</v>
      </c>
      <c r="W266" s="3654" t="b">
        <f t="shared" si="11"/>
        <v>0</v>
      </c>
      <c r="X266" s="3655" t="s">
        <v>228</v>
      </c>
      <c r="Y266" s="3646" t="s">
        <v>229</v>
      </c>
      <c r="Z266" s="3662"/>
      <c r="AA266" s="5777"/>
      <c r="AB266" s="5835"/>
      <c r="AC266" s="3673"/>
      <c r="AD266" s="3669"/>
      <c r="AE266" s="4254">
        <v>46388</v>
      </c>
      <c r="AF266" s="3659" t="s">
        <v>2900</v>
      </c>
      <c r="AG266" s="3658">
        <v>46388</v>
      </c>
      <c r="AH266" s="3658"/>
      <c r="AI266" s="3658"/>
      <c r="AJ266" s="3660"/>
      <c r="AK266" s="3661"/>
      <c r="AL266" s="4377"/>
      <c r="AM266" s="3674"/>
      <c r="AN266" s="3658"/>
      <c r="AO266" s="3658"/>
      <c r="AP266" s="3658"/>
      <c r="AQ266" s="3662"/>
      <c r="AR266" s="3663"/>
      <c r="AS266" s="3665"/>
      <c r="AT266" s="3648"/>
      <c r="AU266" s="3665"/>
      <c r="AV266" s="3665"/>
      <c r="AW266" s="3665"/>
      <c r="AX266" s="3648"/>
      <c r="AY266" s="3666"/>
      <c r="AZ266" s="3665"/>
      <c r="BA266" s="3648"/>
      <c r="BB266" s="3665"/>
      <c r="BC266" s="3665"/>
      <c r="BD266" s="3665"/>
      <c r="BE266" s="3648"/>
      <c r="BF266" s="3648"/>
      <c r="BG266" s="4251">
        <v>46753</v>
      </c>
      <c r="BH266" s="3658">
        <v>46753</v>
      </c>
      <c r="BI266" s="3668"/>
      <c r="BJ266" s="4251">
        <v>46753</v>
      </c>
      <c r="BK266" s="3658">
        <v>46753</v>
      </c>
      <c r="BL266" s="3668"/>
      <c r="BM266" s="4251">
        <v>47119</v>
      </c>
      <c r="BN266" s="3658">
        <v>47119</v>
      </c>
      <c r="BO266" s="3668"/>
      <c r="BP266" s="4256" t="s">
        <v>2902</v>
      </c>
      <c r="BQ266" s="4259" t="s">
        <v>2903</v>
      </c>
      <c r="BR266" s="3646"/>
      <c r="BS266" s="3671"/>
      <c r="BT266" s="3671"/>
      <c r="BU266" s="3671"/>
      <c r="BV266" s="3671">
        <v>45786</v>
      </c>
      <c r="BW266" s="3671">
        <v>45786</v>
      </c>
      <c r="BX266" s="3716" t="s">
        <v>104</v>
      </c>
      <c r="BY266" s="1409"/>
      <c r="BZ266" s="540" t="s">
        <v>105</v>
      </c>
      <c r="CA266" s="12"/>
      <c r="CB266" s="12"/>
      <c r="CC266" s="12"/>
      <c r="CD266" s="18"/>
    </row>
    <row r="267" spans="1:82" ht="45" customHeight="1" x14ac:dyDescent="0.2">
      <c r="A267" s="6840" t="s">
        <v>2904</v>
      </c>
      <c r="B267" s="6842"/>
      <c r="C267" s="6846" t="s">
        <v>2905</v>
      </c>
      <c r="D267" s="2465" t="s">
        <v>2906</v>
      </c>
      <c r="E267" s="7119">
        <v>2324</v>
      </c>
      <c r="F267" s="6456">
        <v>2021</v>
      </c>
      <c r="G267" s="6456">
        <v>2041</v>
      </c>
      <c r="H267" s="6477" t="s">
        <v>89</v>
      </c>
      <c r="I267" s="6497" t="s">
        <v>89</v>
      </c>
      <c r="J267" s="6460">
        <v>43620</v>
      </c>
      <c r="K267" s="6460"/>
      <c r="L267" s="6460"/>
      <c r="M267" s="6461"/>
      <c r="N267" s="6460"/>
      <c r="O267" s="6460"/>
      <c r="P267" s="6462"/>
      <c r="Q267" s="6463"/>
      <c r="R267" s="6464"/>
      <c r="S267" s="6464"/>
      <c r="T267" s="6464"/>
      <c r="U267" s="6465"/>
      <c r="V267" s="6466"/>
      <c r="W267" s="6467" t="str">
        <f t="shared" si="11"/>
        <v>Yes</v>
      </c>
      <c r="X267" s="6468" t="s">
        <v>93</v>
      </c>
      <c r="Y267" s="2465" t="s">
        <v>94</v>
      </c>
      <c r="Z267" s="2465"/>
      <c r="AA267" s="6470" t="s">
        <v>2907</v>
      </c>
      <c r="AB267" s="6470" t="s">
        <v>2908</v>
      </c>
      <c r="AC267" s="6501"/>
      <c r="AD267" s="4850">
        <v>45566</v>
      </c>
      <c r="AE267" s="6472" t="s">
        <v>2909</v>
      </c>
      <c r="AF267" s="6473" t="s">
        <v>364</v>
      </c>
      <c r="AG267" s="5496" t="s">
        <v>2910</v>
      </c>
      <c r="AH267" s="6606" t="s">
        <v>737</v>
      </c>
      <c r="AI267" s="5496">
        <v>45324</v>
      </c>
      <c r="AJ267" s="6502" t="s">
        <v>2911</v>
      </c>
      <c r="AK267" s="6475"/>
      <c r="AL267" s="6479">
        <v>45717</v>
      </c>
      <c r="AM267" s="6473" t="s">
        <v>367</v>
      </c>
      <c r="AN267" s="5496">
        <v>45717</v>
      </c>
      <c r="AO267" s="5496">
        <v>45740</v>
      </c>
      <c r="AP267" s="5496">
        <v>45796</v>
      </c>
      <c r="AQ267" s="6502" t="s">
        <v>2912</v>
      </c>
      <c r="AR267" s="6490"/>
      <c r="AS267" s="6479"/>
      <c r="AT267" s="6477"/>
      <c r="AU267" s="6479"/>
      <c r="AV267" s="6479"/>
      <c r="AW267" s="6479"/>
      <c r="AX267" s="6477"/>
      <c r="AY267" s="6492"/>
      <c r="AZ267" s="6479"/>
      <c r="BA267" s="6477"/>
      <c r="BB267" s="6479"/>
      <c r="BC267" s="6479"/>
      <c r="BD267" s="6479"/>
      <c r="BE267" s="6477"/>
      <c r="BF267" s="6477"/>
      <c r="BG267" s="6482">
        <v>46023</v>
      </c>
      <c r="BH267" s="5496">
        <v>46023</v>
      </c>
      <c r="BI267" s="6483"/>
      <c r="BJ267" s="6482">
        <v>46174</v>
      </c>
      <c r="BK267" s="5496">
        <v>46174</v>
      </c>
      <c r="BL267" s="6483"/>
      <c r="BM267" s="6482">
        <v>46539</v>
      </c>
      <c r="BN267" s="5496">
        <v>46539</v>
      </c>
      <c r="BO267" s="6483"/>
      <c r="BP267" s="6484" t="s">
        <v>1332</v>
      </c>
      <c r="BQ267" s="2465"/>
      <c r="BR267" s="2465"/>
      <c r="BS267" s="4142">
        <v>45952</v>
      </c>
      <c r="BT267" s="4142">
        <v>45589</v>
      </c>
      <c r="BU267" s="4142">
        <v>45786</v>
      </c>
      <c r="BV267" s="4142">
        <v>45589</v>
      </c>
      <c r="BW267" s="4142">
        <v>45589</v>
      </c>
      <c r="BX267" s="4142" t="s">
        <v>178</v>
      </c>
      <c r="BY267" s="1409"/>
      <c r="BZ267" s="542" t="s">
        <v>105</v>
      </c>
      <c r="CA267" s="12"/>
      <c r="CB267" s="12"/>
      <c r="CC267" s="12"/>
      <c r="CD267" s="18"/>
    </row>
    <row r="268" spans="1:82" ht="47" customHeight="1" x14ac:dyDescent="0.2">
      <c r="A268" s="6063" t="s">
        <v>2914</v>
      </c>
      <c r="B268" s="4962"/>
      <c r="C268" s="4030" t="s">
        <v>2915</v>
      </c>
      <c r="D268" s="3688" t="s">
        <v>2916</v>
      </c>
      <c r="E268" s="6859"/>
      <c r="F268" s="3692">
        <v>2028</v>
      </c>
      <c r="G268" s="3695">
        <v>2043</v>
      </c>
      <c r="H268" s="3692" t="s">
        <v>89</v>
      </c>
      <c r="I268" s="3731" t="s">
        <v>89</v>
      </c>
      <c r="J268" s="3694">
        <v>44028</v>
      </c>
      <c r="K268" s="3694"/>
      <c r="L268" s="3642" t="s">
        <v>90</v>
      </c>
      <c r="M268" s="3643" t="s">
        <v>2350</v>
      </c>
      <c r="N268" s="3642"/>
      <c r="O268" s="3694" t="s">
        <v>90</v>
      </c>
      <c r="P268" s="3696"/>
      <c r="Q268" s="3697"/>
      <c r="R268" s="3698"/>
      <c r="S268" s="3698"/>
      <c r="T268" s="3698"/>
      <c r="U268" s="3794"/>
      <c r="V268" s="3699"/>
      <c r="W268" s="3700" t="str">
        <f t="shared" si="11"/>
        <v>Yes</v>
      </c>
      <c r="X268" s="3701" t="s">
        <v>90</v>
      </c>
      <c r="Y268" s="3688" t="s">
        <v>94</v>
      </c>
      <c r="Z268" s="3688"/>
      <c r="AA268" s="5776" t="s">
        <v>2917</v>
      </c>
      <c r="AB268" s="5810" t="s">
        <v>2917</v>
      </c>
      <c r="AC268" s="6219"/>
      <c r="AD268" s="3704">
        <v>45566</v>
      </c>
      <c r="AE268" s="4145" t="s">
        <v>1836</v>
      </c>
      <c r="AF268" s="3705" t="s">
        <v>2918</v>
      </c>
      <c r="AG268" s="3706">
        <v>46174</v>
      </c>
      <c r="AH268" s="3706"/>
      <c r="AI268" s="3706"/>
      <c r="AJ268" s="3713"/>
      <c r="AK268" s="3707"/>
      <c r="AL268" s="3709"/>
      <c r="AM268" s="3705"/>
      <c r="AN268" s="3706"/>
      <c r="AO268" s="3706"/>
      <c r="AP268" s="3706"/>
      <c r="AQ268" s="3695"/>
      <c r="AR268" s="3708"/>
      <c r="AS268" s="3709"/>
      <c r="AT268" s="3692"/>
      <c r="AU268" s="3730"/>
      <c r="AV268" s="3709"/>
      <c r="AW268" s="3709"/>
      <c r="AX268" s="3692"/>
      <c r="AY268" s="3710"/>
      <c r="AZ268" s="3709"/>
      <c r="BA268" s="3731"/>
      <c r="BB268" s="3730"/>
      <c r="BC268" s="3709"/>
      <c r="BD268" s="3709"/>
      <c r="BE268" s="3692"/>
      <c r="BF268" s="3692"/>
      <c r="BG268" s="4089">
        <v>46631</v>
      </c>
      <c r="BH268" s="3706">
        <v>46631</v>
      </c>
      <c r="BI268" s="3704"/>
      <c r="BJ268" s="4089">
        <v>46753</v>
      </c>
      <c r="BK268" s="3706">
        <v>46753</v>
      </c>
      <c r="BL268" s="3711"/>
      <c r="BM268" s="4089">
        <v>46966</v>
      </c>
      <c r="BN268" s="3704">
        <v>46966</v>
      </c>
      <c r="BO268" s="3711"/>
      <c r="BP268" s="4182" t="s">
        <v>1332</v>
      </c>
      <c r="BQ268" s="3688" t="e" vm="1">
        <v>#VALUE!</v>
      </c>
      <c r="BR268" s="1622"/>
      <c r="BS268" s="3716">
        <v>45952</v>
      </c>
      <c r="BT268" s="3716">
        <v>45678</v>
      </c>
      <c r="BU268" s="3716">
        <v>45786</v>
      </c>
      <c r="BV268" s="3716">
        <v>45678</v>
      </c>
      <c r="BW268" s="3716">
        <v>45678</v>
      </c>
      <c r="BX268" s="3716" t="s">
        <v>104</v>
      </c>
      <c r="BY268" s="1409"/>
      <c r="BZ268" s="540" t="s">
        <v>2920</v>
      </c>
      <c r="CA268" s="12"/>
      <c r="CB268" s="12"/>
      <c r="CC268" s="12"/>
      <c r="CD268" s="18"/>
    </row>
    <row r="269" spans="1:82" ht="45" customHeight="1" x14ac:dyDescent="0.2">
      <c r="A269" s="6062" t="s">
        <v>2921</v>
      </c>
      <c r="B269" s="6073"/>
      <c r="C269" s="6083" t="s">
        <v>2922</v>
      </c>
      <c r="D269" s="2151" t="s">
        <v>656</v>
      </c>
      <c r="E269" s="6091">
        <v>2394</v>
      </c>
      <c r="F269" s="2154">
        <v>2023</v>
      </c>
      <c r="G269" s="2155">
        <v>2041</v>
      </c>
      <c r="H269" s="2154" t="s">
        <v>89</v>
      </c>
      <c r="I269" s="2154" t="s">
        <v>194</v>
      </c>
      <c r="J269" s="2156">
        <v>41995</v>
      </c>
      <c r="K269" s="2157"/>
      <c r="L269" s="1389"/>
      <c r="M269" s="2002"/>
      <c r="N269" s="1389"/>
      <c r="O269" s="2518"/>
      <c r="P269" s="2156" t="s">
        <v>657</v>
      </c>
      <c r="Q269" s="2158">
        <v>46013</v>
      </c>
      <c r="R269" s="2159"/>
      <c r="S269" s="2159"/>
      <c r="T269" s="2159"/>
      <c r="U269" s="3799"/>
      <c r="V269" s="2161"/>
      <c r="W269" s="2162" t="str">
        <f t="shared" si="11"/>
        <v>Yes</v>
      </c>
      <c r="X269" s="2163" t="s">
        <v>93</v>
      </c>
      <c r="Y269" s="2151" t="s">
        <v>94</v>
      </c>
      <c r="Z269" s="2155" t="s">
        <v>90</v>
      </c>
      <c r="AA269" s="4260" t="s">
        <v>2923</v>
      </c>
      <c r="AB269" s="4260" t="s">
        <v>2924</v>
      </c>
      <c r="AC269" s="2976"/>
      <c r="AD269" s="2168">
        <v>45992</v>
      </c>
      <c r="AE269" s="3535" t="s">
        <v>660</v>
      </c>
      <c r="AF269" s="2167" t="s">
        <v>661</v>
      </c>
      <c r="AG269" s="2168">
        <v>44013</v>
      </c>
      <c r="AH269" s="2168">
        <v>44018</v>
      </c>
      <c r="AI269" s="2168">
        <v>44279</v>
      </c>
      <c r="AJ269" s="3011" t="s">
        <v>662</v>
      </c>
      <c r="AK269" s="2533"/>
      <c r="AL269" s="7163" t="s">
        <v>663</v>
      </c>
      <c r="AM269" s="7118" t="s">
        <v>664</v>
      </c>
      <c r="AN269" s="5869">
        <v>44835</v>
      </c>
      <c r="AO269" s="5869">
        <v>44929</v>
      </c>
      <c r="AP269" s="5869">
        <v>44971</v>
      </c>
      <c r="AQ269" s="5870" t="s">
        <v>665</v>
      </c>
      <c r="AR269" s="3445" t="s">
        <v>666</v>
      </c>
      <c r="AS269" s="5871">
        <v>45170</v>
      </c>
      <c r="AT269" s="2154" t="s">
        <v>667</v>
      </c>
      <c r="AU269" s="5938">
        <v>45170</v>
      </c>
      <c r="AV269" s="5871">
        <v>45170</v>
      </c>
      <c r="AW269" s="5871">
        <v>45237</v>
      </c>
      <c r="AX269" s="5872"/>
      <c r="AY269" s="3448"/>
      <c r="AZ269" s="5871"/>
      <c r="BA269" s="5948"/>
      <c r="BB269" s="5938"/>
      <c r="BC269" s="5871"/>
      <c r="BD269" s="5871"/>
      <c r="BE269" s="5872"/>
      <c r="BF269" s="3447"/>
      <c r="BG269" s="4159" t="s">
        <v>668</v>
      </c>
      <c r="BH269" s="2168" t="s">
        <v>669</v>
      </c>
      <c r="BI269" s="2168" t="s">
        <v>670</v>
      </c>
      <c r="BJ269" s="4159">
        <v>45901</v>
      </c>
      <c r="BK269" s="5869">
        <v>45901</v>
      </c>
      <c r="BL269" s="5873">
        <v>45992</v>
      </c>
      <c r="BM269" s="4159">
        <v>46357</v>
      </c>
      <c r="BN269" s="6049">
        <v>46357</v>
      </c>
      <c r="BO269" s="5873"/>
      <c r="BP269" s="2990" t="s">
        <v>672</v>
      </c>
      <c r="BQ269" s="2513"/>
      <c r="BR269" s="2540">
        <v>45317</v>
      </c>
      <c r="BS269" s="2177">
        <v>45317</v>
      </c>
      <c r="BT269" s="2177">
        <v>46024</v>
      </c>
      <c r="BU269" s="2177">
        <v>45602</v>
      </c>
      <c r="BV269" s="2177">
        <v>46024</v>
      </c>
      <c r="BW269" s="2177">
        <v>45786</v>
      </c>
      <c r="BX269" s="2177" t="s">
        <v>1956</v>
      </c>
      <c r="BY269" s="1409"/>
      <c r="BZ269" s="629" t="s">
        <v>105</v>
      </c>
      <c r="CA269" s="12"/>
      <c r="CB269" s="12"/>
      <c r="CC269" s="12"/>
      <c r="CD269" s="18"/>
    </row>
    <row r="270" spans="1:82" ht="45" customHeight="1" x14ac:dyDescent="0.2">
      <c r="A270" s="5590" t="s">
        <v>2925</v>
      </c>
      <c r="B270" s="4962"/>
      <c r="C270" s="4031" t="s">
        <v>2926</v>
      </c>
      <c r="D270" s="3741" t="s">
        <v>2927</v>
      </c>
      <c r="E270" s="4007" t="s">
        <v>193</v>
      </c>
      <c r="F270" s="3705"/>
      <c r="G270" s="3691"/>
      <c r="H270" s="3692"/>
      <c r="I270" s="3693"/>
      <c r="J270" s="3694">
        <v>43517</v>
      </c>
      <c r="K270" s="3694"/>
      <c r="L270" s="4093"/>
      <c r="M270" s="4094"/>
      <c r="N270" s="4093"/>
      <c r="O270" s="3694"/>
      <c r="P270" s="3696"/>
      <c r="Q270" s="3697"/>
      <c r="R270" s="3698"/>
      <c r="S270" s="3698"/>
      <c r="T270" s="3698"/>
      <c r="U270" s="3794"/>
      <c r="V270" s="3699"/>
      <c r="W270" s="3700" t="str">
        <f t="shared" si="11"/>
        <v>Yes</v>
      </c>
      <c r="X270" s="3701" t="s">
        <v>93</v>
      </c>
      <c r="Y270" s="3688" t="s">
        <v>94</v>
      </c>
      <c r="Z270" s="3688"/>
      <c r="AA270" s="5777" t="s">
        <v>2928</v>
      </c>
      <c r="AB270" s="5776" t="s">
        <v>2929</v>
      </c>
      <c r="AC270" s="4095"/>
      <c r="AD270" s="3706">
        <v>45689</v>
      </c>
      <c r="AE270" s="4145">
        <v>46023</v>
      </c>
      <c r="AF270" s="3705" t="s">
        <v>2930</v>
      </c>
      <c r="AG270" s="3706">
        <v>46023</v>
      </c>
      <c r="AH270" s="3706"/>
      <c r="AI270" s="3706"/>
      <c r="AJ270" s="3713"/>
      <c r="AK270" s="3707"/>
      <c r="AL270" s="3709"/>
      <c r="AM270" s="3705"/>
      <c r="AN270" s="3706"/>
      <c r="AO270" s="3706"/>
      <c r="AP270" s="3706"/>
      <c r="AQ270" s="3695"/>
      <c r="AR270" s="3708"/>
      <c r="AS270" s="3709"/>
      <c r="AT270" s="3692"/>
      <c r="AU270" s="3730"/>
      <c r="AV270" s="3709"/>
      <c r="AW270" s="3709"/>
      <c r="AX270" s="3692"/>
      <c r="AY270" s="3710"/>
      <c r="AZ270" s="3709"/>
      <c r="BA270" s="3692"/>
      <c r="BB270" s="3709"/>
      <c r="BC270" s="3709"/>
      <c r="BD270" s="3709"/>
      <c r="BE270" s="3692"/>
      <c r="BF270" s="3692"/>
      <c r="BG270" s="4089">
        <v>46692</v>
      </c>
      <c r="BH270" s="3706">
        <v>46692</v>
      </c>
      <c r="BI270" s="3711"/>
      <c r="BJ270" s="4089">
        <v>46722</v>
      </c>
      <c r="BK270" s="3706">
        <v>46722</v>
      </c>
      <c r="BL270" s="3711"/>
      <c r="BM270" s="4089">
        <v>46935</v>
      </c>
      <c r="BN270" s="3706">
        <v>46935</v>
      </c>
      <c r="BO270" s="3711"/>
      <c r="BP270" s="4182" t="s">
        <v>132</v>
      </c>
      <c r="BQ270" s="3688" t="s">
        <v>2932</v>
      </c>
      <c r="BR270" s="626"/>
      <c r="BS270" s="3716">
        <v>45685</v>
      </c>
      <c r="BT270" s="3716">
        <v>45786</v>
      </c>
      <c r="BU270" s="3716"/>
      <c r="BV270" s="3716">
        <v>45786</v>
      </c>
      <c r="BW270" s="3716">
        <v>45786</v>
      </c>
      <c r="BX270" s="3716" t="s">
        <v>104</v>
      </c>
      <c r="BY270" s="1409"/>
      <c r="BZ270" s="540"/>
      <c r="CA270" s="12"/>
      <c r="CB270" s="12"/>
      <c r="CC270" s="12"/>
      <c r="CD270" s="18"/>
    </row>
    <row r="271" spans="1:82" ht="45" customHeight="1" x14ac:dyDescent="0.2">
      <c r="A271" s="2195" t="s">
        <v>2933</v>
      </c>
      <c r="B271" s="3321"/>
      <c r="C271" s="2186" t="s">
        <v>2934</v>
      </c>
      <c r="D271" s="2151" t="s">
        <v>2935</v>
      </c>
      <c r="E271" s="6096">
        <v>2145</v>
      </c>
      <c r="F271" s="2155">
        <v>2026</v>
      </c>
      <c r="G271" s="2155">
        <v>2041</v>
      </c>
      <c r="H271" s="2167" t="s">
        <v>89</v>
      </c>
      <c r="I271" s="2154" t="s">
        <v>89</v>
      </c>
      <c r="J271" s="2157">
        <v>40735</v>
      </c>
      <c r="K271" s="2157"/>
      <c r="L271" s="3970" t="s">
        <v>90</v>
      </c>
      <c r="M271" s="3969" t="s">
        <v>2936</v>
      </c>
      <c r="N271" s="3970"/>
      <c r="O271" s="3970"/>
      <c r="P271" s="2156">
        <v>45586</v>
      </c>
      <c r="Q271" s="3597">
        <v>45716</v>
      </c>
      <c r="R271" s="2159"/>
      <c r="S271" s="2191"/>
      <c r="T271" s="2191"/>
      <c r="U271" s="3799"/>
      <c r="V271" s="3541"/>
      <c r="W271" s="2162" t="str">
        <f t="shared" si="11"/>
        <v>Yes</v>
      </c>
      <c r="X271" s="2163" t="s">
        <v>93</v>
      </c>
      <c r="Y271" s="2151" t="s">
        <v>94</v>
      </c>
      <c r="Z271" s="2151"/>
      <c r="AA271" s="5775" t="s">
        <v>2937</v>
      </c>
      <c r="AB271" s="5775" t="s">
        <v>2938</v>
      </c>
      <c r="AC271" s="3598"/>
      <c r="AD271" s="2168">
        <v>45717</v>
      </c>
      <c r="AE271" s="3535">
        <v>44713</v>
      </c>
      <c r="AF271" s="2167" t="s">
        <v>142</v>
      </c>
      <c r="AG271" s="2168">
        <v>44713</v>
      </c>
      <c r="AH271" s="2168">
        <v>44713</v>
      </c>
      <c r="AI271" s="2168">
        <v>44805</v>
      </c>
      <c r="AJ271" s="2200" t="s">
        <v>2939</v>
      </c>
      <c r="AK271" s="3542"/>
      <c r="AL271" s="2168" t="s">
        <v>1240</v>
      </c>
      <c r="AM271" s="2167" t="s">
        <v>367</v>
      </c>
      <c r="AN271" s="2168">
        <v>45200</v>
      </c>
      <c r="AO271" s="2168">
        <v>45243</v>
      </c>
      <c r="AP271" s="2168">
        <v>45299</v>
      </c>
      <c r="AQ271" s="2155" t="s">
        <v>2940</v>
      </c>
      <c r="AR271" s="2170"/>
      <c r="AS271" s="2292"/>
      <c r="AT271" s="2154"/>
      <c r="AU271" s="2292"/>
      <c r="AV271" s="2171"/>
      <c r="AW271" s="2171"/>
      <c r="AX271" s="2157"/>
      <c r="AY271" s="2172"/>
      <c r="AZ271" s="2292"/>
      <c r="BA271" s="2159"/>
      <c r="BB271" s="2292"/>
      <c r="BC271" s="2171"/>
      <c r="BD271" s="2171"/>
      <c r="BE271" s="2157"/>
      <c r="BF271" s="2157"/>
      <c r="BG271" s="4159" t="s">
        <v>2941</v>
      </c>
      <c r="BH271" s="2168">
        <v>45566</v>
      </c>
      <c r="BI271" s="2168">
        <v>45586</v>
      </c>
      <c r="BJ271" s="4159">
        <v>45689</v>
      </c>
      <c r="BK271" s="2168">
        <v>45689</v>
      </c>
      <c r="BL271" s="2184">
        <v>45689</v>
      </c>
      <c r="BM271" s="4159" t="s">
        <v>114</v>
      </c>
      <c r="BN271" s="2168" t="s">
        <v>114</v>
      </c>
      <c r="BO271" s="2184"/>
      <c r="BP271" s="6347" t="s">
        <v>355</v>
      </c>
      <c r="BQ271" s="2301"/>
      <c r="BR271" s="6055"/>
      <c r="BS271" s="2177">
        <v>45929</v>
      </c>
      <c r="BT271" s="2177">
        <v>45786</v>
      </c>
      <c r="BU271" s="2177">
        <v>45786</v>
      </c>
      <c r="BV271" s="2177">
        <v>45687</v>
      </c>
      <c r="BW271" s="2177">
        <v>46028</v>
      </c>
      <c r="BX271" s="2177" t="s">
        <v>1642</v>
      </c>
      <c r="BY271" s="1409"/>
      <c r="BZ271" s="542" t="s">
        <v>105</v>
      </c>
      <c r="CA271" s="6406"/>
      <c r="CB271" s="6406"/>
      <c r="CC271" s="6406"/>
      <c r="CD271" s="6408"/>
    </row>
    <row r="272" spans="1:82" ht="45" customHeight="1" x14ac:dyDescent="0.2">
      <c r="A272" s="1688" t="s">
        <v>2942</v>
      </c>
      <c r="B272" s="3307"/>
      <c r="C272" s="2275" t="s">
        <v>2943</v>
      </c>
      <c r="D272" s="1689" t="s">
        <v>1062</v>
      </c>
      <c r="E272" s="7191">
        <v>2182</v>
      </c>
      <c r="F272" s="1666">
        <v>2023</v>
      </c>
      <c r="G272" s="1666">
        <v>2038</v>
      </c>
      <c r="H272" s="1666" t="s">
        <v>89</v>
      </c>
      <c r="I272" s="1666" t="s">
        <v>89</v>
      </c>
      <c r="J272" s="1667">
        <v>41522</v>
      </c>
      <c r="K272" s="1668"/>
      <c r="L272" s="1668"/>
      <c r="M272" s="2006"/>
      <c r="N272" s="1668"/>
      <c r="O272" s="1668"/>
      <c r="P272" s="1667"/>
      <c r="Q272" s="1705"/>
      <c r="R272" s="1669"/>
      <c r="S272" s="1669"/>
      <c r="T272" s="1669"/>
      <c r="U272" s="3793"/>
      <c r="V272" s="1671"/>
      <c r="W272" s="1695" t="str">
        <f t="shared" si="11"/>
        <v>Yes</v>
      </c>
      <c r="X272" s="1672" t="s">
        <v>93</v>
      </c>
      <c r="Y272" s="1376" t="s">
        <v>94</v>
      </c>
      <c r="Z272" s="1376"/>
      <c r="AA272" s="5772" t="s">
        <v>2944</v>
      </c>
      <c r="AB272" s="5773" t="s">
        <v>2945</v>
      </c>
      <c r="AC272" s="2314"/>
      <c r="AD272" s="1682">
        <v>44228</v>
      </c>
      <c r="AE272" s="4147" t="s">
        <v>2946</v>
      </c>
      <c r="AF272" s="1676" t="s">
        <v>2947</v>
      </c>
      <c r="AG272" s="1674">
        <v>44287</v>
      </c>
      <c r="AH272" s="1674">
        <v>44287</v>
      </c>
      <c r="AI272" s="1674">
        <v>44317</v>
      </c>
      <c r="AJ272" s="3006"/>
      <c r="AK272" s="1677"/>
      <c r="AL272" s="7181"/>
      <c r="AM272" s="7141"/>
      <c r="AN272" s="1674"/>
      <c r="AO272" s="1674"/>
      <c r="AP272" s="1674"/>
      <c r="AQ272" s="1666"/>
      <c r="AR272" s="1697"/>
      <c r="AS272" s="1679"/>
      <c r="AT272" s="3208"/>
      <c r="AU272" s="1679"/>
      <c r="AV272" s="1679"/>
      <c r="AW272" s="1679"/>
      <c r="AX272" s="1680"/>
      <c r="AY272" s="1698"/>
      <c r="AZ272" s="1679"/>
      <c r="BA272" s="1721"/>
      <c r="BB272" s="1678"/>
      <c r="BC272" s="1679"/>
      <c r="BD272" s="1679"/>
      <c r="BE272" s="1680"/>
      <c r="BF272" s="1680"/>
      <c r="BG272" s="4158">
        <v>44927</v>
      </c>
      <c r="BH272" s="1674">
        <v>44927</v>
      </c>
      <c r="BI272" s="1683"/>
      <c r="BJ272" s="4158">
        <v>45017</v>
      </c>
      <c r="BK272" s="1674">
        <v>45017</v>
      </c>
      <c r="BL272" s="1683"/>
      <c r="BM272" s="4158" t="s">
        <v>114</v>
      </c>
      <c r="BN272" s="1674" t="s">
        <v>114</v>
      </c>
      <c r="BO272" s="1683"/>
      <c r="BP272" s="4184"/>
      <c r="BQ272" s="2299"/>
      <c r="BR272" s="1376"/>
      <c r="BS272" s="1684">
        <v>44827</v>
      </c>
      <c r="BT272" s="1684"/>
      <c r="BU272" s="1684">
        <v>44658</v>
      </c>
      <c r="BV272" s="1684">
        <v>44771</v>
      </c>
      <c r="BW272" s="1684"/>
      <c r="BX272" s="2319" t="s">
        <v>117</v>
      </c>
      <c r="BY272" s="1684"/>
      <c r="BZ272" s="1376" t="s">
        <v>970</v>
      </c>
      <c r="CA272" s="12"/>
      <c r="CB272" s="12"/>
      <c r="CC272" s="12"/>
      <c r="CD272" s="18"/>
    </row>
    <row r="273" spans="1:215" ht="45" customHeight="1" x14ac:dyDescent="0.2">
      <c r="A273" s="2868"/>
      <c r="B273" s="3939" t="s">
        <v>2948</v>
      </c>
      <c r="C273" s="2869" t="s">
        <v>2949</v>
      </c>
      <c r="D273" s="2869" t="s">
        <v>2950</v>
      </c>
      <c r="E273" s="3486"/>
      <c r="F273" s="2883"/>
      <c r="G273" s="2883"/>
      <c r="H273" s="2871"/>
      <c r="I273" s="2883"/>
      <c r="J273" s="2882"/>
      <c r="K273" s="6790"/>
      <c r="L273" s="6791"/>
      <c r="M273" s="6792"/>
      <c r="N273" s="6791"/>
      <c r="O273" s="6791"/>
      <c r="P273" s="2882"/>
      <c r="Q273" s="6793"/>
      <c r="R273" s="2896"/>
      <c r="S273" s="6794"/>
      <c r="T273" s="6794"/>
      <c r="U273" s="3801"/>
      <c r="V273" s="6795"/>
      <c r="W273" s="6796" t="str">
        <f t="shared" si="11"/>
        <v>Yes</v>
      </c>
      <c r="X273" s="2878" t="s">
        <v>93</v>
      </c>
      <c r="Y273" s="2869" t="s">
        <v>267</v>
      </c>
      <c r="Z273" s="2869"/>
      <c r="AA273" s="6989" t="s">
        <v>2951</v>
      </c>
      <c r="AB273" s="6989" t="s">
        <v>2952</v>
      </c>
      <c r="AC273" s="6797"/>
      <c r="AD273" s="6899">
        <v>45839</v>
      </c>
      <c r="AE273" s="4204">
        <v>45261</v>
      </c>
      <c r="AF273" s="2881" t="s">
        <v>2953</v>
      </c>
      <c r="AG273" s="2879">
        <v>45261</v>
      </c>
      <c r="AH273" s="2879">
        <v>45261</v>
      </c>
      <c r="AI273" s="2879">
        <v>45292</v>
      </c>
      <c r="AJ273" s="6990"/>
      <c r="AK273" s="6798"/>
      <c r="AL273" s="2879">
        <v>45627</v>
      </c>
      <c r="AM273" s="2881" t="s">
        <v>158</v>
      </c>
      <c r="AN273" s="2879">
        <v>45627</v>
      </c>
      <c r="AO273" s="2879">
        <v>45627</v>
      </c>
      <c r="AP273" s="2879">
        <v>45689</v>
      </c>
      <c r="AQ273" s="2882"/>
      <c r="AR273" s="7135"/>
      <c r="AS273" s="7136"/>
      <c r="AT273" s="2874"/>
      <c r="AU273" s="6838"/>
      <c r="AV273" s="2885"/>
      <c r="AW273" s="2885"/>
      <c r="AX273" s="2874"/>
      <c r="AY273" s="6801"/>
      <c r="AZ273" s="2885"/>
      <c r="BA273" s="2896"/>
      <c r="BB273" s="6838"/>
      <c r="BC273" s="2885"/>
      <c r="BD273" s="2885"/>
      <c r="BE273" s="2874"/>
      <c r="BF273" s="2874"/>
      <c r="BG273" s="4163">
        <v>46174</v>
      </c>
      <c r="BH273" s="2879">
        <v>46174</v>
      </c>
      <c r="BI273" s="2879"/>
      <c r="BJ273" s="4163">
        <v>46357</v>
      </c>
      <c r="BK273" s="2879">
        <v>46357</v>
      </c>
      <c r="BL273" s="2887"/>
      <c r="BM273" s="4163">
        <v>46722</v>
      </c>
      <c r="BN273" s="2888">
        <v>46722</v>
      </c>
      <c r="BO273" s="2887"/>
      <c r="BP273" s="3258" t="s">
        <v>1988</v>
      </c>
      <c r="BQ273" s="2889"/>
      <c r="BR273" s="2889"/>
      <c r="BS273" s="2890"/>
      <c r="BT273" s="2890">
        <v>46031</v>
      </c>
      <c r="BU273" s="2890"/>
      <c r="BV273" s="6994">
        <v>46031</v>
      </c>
      <c r="BW273" s="2890">
        <v>46031</v>
      </c>
      <c r="BX273" s="2890" t="s">
        <v>178</v>
      </c>
      <c r="BY273" s="2682"/>
      <c r="BZ273" s="1178"/>
      <c r="CA273" s="1176"/>
      <c r="CB273" s="1176"/>
      <c r="CC273" s="1176"/>
      <c r="CD273" s="1175"/>
    </row>
    <row r="274" spans="1:215" ht="45" customHeight="1" x14ac:dyDescent="0.2">
      <c r="A274" s="2121" t="s">
        <v>2954</v>
      </c>
      <c r="B274" s="3308"/>
      <c r="C274" s="2120" t="s">
        <v>2949</v>
      </c>
      <c r="D274" s="2120" t="s">
        <v>421</v>
      </c>
      <c r="E274" s="3964">
        <v>2175</v>
      </c>
      <c r="F274" s="2141">
        <v>2022</v>
      </c>
      <c r="G274" s="2141">
        <v>2039</v>
      </c>
      <c r="H274" s="2124" t="s">
        <v>89</v>
      </c>
      <c r="I274" s="2141" t="s">
        <v>194</v>
      </c>
      <c r="J274" s="2127">
        <v>45372</v>
      </c>
      <c r="K274" s="2129" t="s">
        <v>121</v>
      </c>
      <c r="L274" s="2679"/>
      <c r="M274" s="2680"/>
      <c r="N274" s="2679"/>
      <c r="O274" s="2127"/>
      <c r="P274" s="2129">
        <v>44417</v>
      </c>
      <c r="Q274" s="2130">
        <v>44606</v>
      </c>
      <c r="R274" s="2131">
        <v>45336</v>
      </c>
      <c r="S274" s="2131"/>
      <c r="T274" s="2131"/>
      <c r="U274" s="3796"/>
      <c r="V274" s="2133"/>
      <c r="W274" s="2134" t="str">
        <f t="shared" si="11"/>
        <v>Yes</v>
      </c>
      <c r="X274" s="2135" t="s">
        <v>93</v>
      </c>
      <c r="Y274" s="2120" t="s">
        <v>267</v>
      </c>
      <c r="Z274" s="2120"/>
      <c r="AA274" s="5785" t="s">
        <v>422</v>
      </c>
      <c r="AB274" s="5785"/>
      <c r="AC274" s="2923"/>
      <c r="AD274" s="3273" t="s">
        <v>423</v>
      </c>
      <c r="AE274" s="2485"/>
      <c r="AF274" s="2139"/>
      <c r="AG274" s="2140"/>
      <c r="AH274" s="2140"/>
      <c r="AI274" s="2140"/>
      <c r="AJ274" s="3010"/>
      <c r="AK274" s="2142"/>
      <c r="AL274" s="2140"/>
      <c r="AM274" s="2139"/>
      <c r="AN274" s="2140"/>
      <c r="AO274" s="2140"/>
      <c r="AP274" s="2140"/>
      <c r="AQ274" s="2141"/>
      <c r="AR274" s="2146"/>
      <c r="AS274" s="2475"/>
      <c r="AT274" s="2125"/>
      <c r="AU274" s="2475"/>
      <c r="AV274" s="2145"/>
      <c r="AW274" s="2145"/>
      <c r="AX274" s="2125"/>
      <c r="AY274" s="2146"/>
      <c r="AZ274" s="2475"/>
      <c r="BA274" s="2476"/>
      <c r="BB274" s="2475"/>
      <c r="BC274" s="2145"/>
      <c r="BD274" s="2145"/>
      <c r="BE274" s="2125"/>
      <c r="BF274" s="2125"/>
      <c r="BG274" s="4161"/>
      <c r="BH274" s="2140"/>
      <c r="BI274" s="2140">
        <v>44417</v>
      </c>
      <c r="BJ274" s="4161" t="s">
        <v>424</v>
      </c>
      <c r="BK274" s="2140">
        <v>44562</v>
      </c>
      <c r="BL274" s="2148">
        <v>44606</v>
      </c>
      <c r="BM274" s="4161"/>
      <c r="BN274" s="2137"/>
      <c r="BO274" s="2148">
        <v>45372</v>
      </c>
      <c r="BP274" s="4185"/>
      <c r="BQ274" s="2120"/>
      <c r="BR274" s="2120" t="s">
        <v>2655</v>
      </c>
      <c r="BS274" s="2149"/>
      <c r="BT274" s="2149"/>
      <c r="BU274" s="2149"/>
      <c r="BV274" s="2149">
        <v>44440</v>
      </c>
      <c r="BW274" s="2149">
        <v>45279</v>
      </c>
      <c r="BX274" s="2149" t="s">
        <v>427</v>
      </c>
      <c r="BY274" s="2682"/>
      <c r="BZ274" s="2678" t="s">
        <v>428</v>
      </c>
      <c r="CA274" s="12"/>
      <c r="CB274" s="12"/>
      <c r="CC274" s="12"/>
      <c r="CD274" s="18"/>
    </row>
    <row r="275" spans="1:215" ht="45" customHeight="1" x14ac:dyDescent="0.2">
      <c r="A275" s="1688"/>
      <c r="B275" s="3307" t="s">
        <v>2955</v>
      </c>
      <c r="C275" s="1703" t="s">
        <v>2956</v>
      </c>
      <c r="D275" s="1376" t="s">
        <v>1218</v>
      </c>
      <c r="E275" s="1690">
        <v>2044</v>
      </c>
      <c r="F275" s="1665" t="s">
        <v>337</v>
      </c>
      <c r="G275" s="1665" t="s">
        <v>931</v>
      </c>
      <c r="H275" s="1666" t="s">
        <v>89</v>
      </c>
      <c r="I275" s="4795" t="s">
        <v>194</v>
      </c>
      <c r="J275" s="1667">
        <v>40577</v>
      </c>
      <c r="K275" s="1668"/>
      <c r="L275" s="1668" t="s">
        <v>90</v>
      </c>
      <c r="M275" s="2006"/>
      <c r="N275" s="1668" t="s">
        <v>583</v>
      </c>
      <c r="O275" s="1668"/>
      <c r="P275" s="1667"/>
      <c r="Q275" s="1705"/>
      <c r="R275" s="1669"/>
      <c r="S275" s="1706"/>
      <c r="T275" s="4800" t="s">
        <v>2957</v>
      </c>
      <c r="U275" s="3793"/>
      <c r="V275" s="1671"/>
      <c r="W275" s="1695" t="s">
        <v>93</v>
      </c>
      <c r="X275" s="1672" t="s">
        <v>93</v>
      </c>
      <c r="Y275" s="1376" t="s">
        <v>94</v>
      </c>
      <c r="Z275" s="1376"/>
      <c r="AA275" s="5772" t="s">
        <v>2958</v>
      </c>
      <c r="AB275" s="5773" t="s">
        <v>2959</v>
      </c>
      <c r="AC275" s="2314"/>
      <c r="AD275" s="1674">
        <v>44682</v>
      </c>
      <c r="AE275" s="4147" t="s">
        <v>1220</v>
      </c>
      <c r="AF275" s="1676" t="s">
        <v>364</v>
      </c>
      <c r="AG275" s="1674">
        <v>42917</v>
      </c>
      <c r="AH275" s="1674">
        <v>42919</v>
      </c>
      <c r="AI275" s="1674">
        <v>42986</v>
      </c>
      <c r="AJ275" s="3006" t="s">
        <v>1221</v>
      </c>
      <c r="AK275" s="1677" t="s">
        <v>1222</v>
      </c>
      <c r="AL275" s="7148" t="s">
        <v>1223</v>
      </c>
      <c r="AM275" s="7149" t="s">
        <v>1224</v>
      </c>
      <c r="AN275" s="1674">
        <v>44409</v>
      </c>
      <c r="AO275" s="1674">
        <v>44424</v>
      </c>
      <c r="AP275" s="1674">
        <v>44480</v>
      </c>
      <c r="AQ275" s="1666" t="s">
        <v>1225</v>
      </c>
      <c r="AR275" s="3208"/>
      <c r="AS275" s="5274" t="s">
        <v>1226</v>
      </c>
      <c r="AT275" s="1707" t="s">
        <v>1227</v>
      </c>
      <c r="AU275" s="1678">
        <v>44743</v>
      </c>
      <c r="AV275" s="1679"/>
      <c r="AW275" s="1679"/>
      <c r="AX275" s="1680"/>
      <c r="AY275" s="1721"/>
      <c r="AZ275" s="1678"/>
      <c r="BA275" s="1721"/>
      <c r="BB275" s="1678"/>
      <c r="BC275" s="1679"/>
      <c r="BD275" s="1679"/>
      <c r="BE275" s="1680"/>
      <c r="BF275" s="1680"/>
      <c r="BG275" s="4158" t="s">
        <v>1228</v>
      </c>
      <c r="BH275" s="1674">
        <v>44835</v>
      </c>
      <c r="BI275" s="1674"/>
      <c r="BJ275" s="4158" t="s">
        <v>1229</v>
      </c>
      <c r="BK275" s="1674">
        <v>44986</v>
      </c>
      <c r="BL275" s="1683"/>
      <c r="BM275" s="4158" t="s">
        <v>1230</v>
      </c>
      <c r="BN275" s="1682">
        <v>45352</v>
      </c>
      <c r="BO275" s="1683"/>
      <c r="BP275" s="4770"/>
      <c r="BQ275" s="1376"/>
      <c r="BR275" s="1376" t="s">
        <v>1232</v>
      </c>
      <c r="BS275" s="1684">
        <v>44827</v>
      </c>
      <c r="BT275" s="1684">
        <v>44713</v>
      </c>
      <c r="BU275" s="1684">
        <v>44758</v>
      </c>
      <c r="BV275" s="1684">
        <v>44713</v>
      </c>
      <c r="BW275" s="4774">
        <v>44741</v>
      </c>
      <c r="BX275" s="2387" t="s">
        <v>1233</v>
      </c>
      <c r="BY275" s="1699"/>
      <c r="BZ275" s="1376" t="s">
        <v>105</v>
      </c>
      <c r="CA275" s="12"/>
      <c r="CB275" s="12"/>
      <c r="CC275" s="12"/>
      <c r="CD275" s="18"/>
    </row>
    <row r="276" spans="1:215" ht="45" customHeight="1" x14ac:dyDescent="0.2">
      <c r="A276" s="2150" t="s">
        <v>2961</v>
      </c>
      <c r="B276" s="3306"/>
      <c r="C276" s="2186" t="s">
        <v>2956</v>
      </c>
      <c r="D276" s="2152" t="s">
        <v>2962</v>
      </c>
      <c r="E276" s="3228">
        <v>2410</v>
      </c>
      <c r="F276" s="2155">
        <v>2022</v>
      </c>
      <c r="G276" s="2155">
        <v>2041</v>
      </c>
      <c r="H276" s="2167" t="s">
        <v>89</v>
      </c>
      <c r="I276" s="2181" t="s">
        <v>89</v>
      </c>
      <c r="J276" s="2157">
        <v>40577</v>
      </c>
      <c r="K276" s="2157"/>
      <c r="L276" s="2157" t="s">
        <v>90</v>
      </c>
      <c r="M276" s="3969" t="s">
        <v>2963</v>
      </c>
      <c r="N276" s="3970"/>
      <c r="O276" s="3970"/>
      <c r="P276" s="2156">
        <v>45558</v>
      </c>
      <c r="Q276" s="3597">
        <v>45637</v>
      </c>
      <c r="R276" s="2159"/>
      <c r="S276" s="2191"/>
      <c r="T276" s="2191"/>
      <c r="U276" s="3799"/>
      <c r="V276" s="3541"/>
      <c r="W276" s="2162" t="str">
        <f>IF(OR(X276="Yes", Y276="Web-page timetable", Z276="YES"), "Yes")</f>
        <v>Yes</v>
      </c>
      <c r="X276" s="2163" t="s">
        <v>93</v>
      </c>
      <c r="Y276" s="2151" t="s">
        <v>267</v>
      </c>
      <c r="Z276" s="2151"/>
      <c r="AA276" s="5790" t="s">
        <v>2964</v>
      </c>
      <c r="AB276" s="5775"/>
      <c r="AC276" s="3598"/>
      <c r="AD276" s="2165">
        <v>45627</v>
      </c>
      <c r="AE276" s="3535" t="s">
        <v>2965</v>
      </c>
      <c r="AF276" s="2167" t="s">
        <v>364</v>
      </c>
      <c r="AG276" s="2168">
        <v>44958</v>
      </c>
      <c r="AH276" s="2168">
        <v>44958</v>
      </c>
      <c r="AI276" s="2168">
        <v>45005</v>
      </c>
      <c r="AJ276" s="3599" t="s">
        <v>2966</v>
      </c>
      <c r="AK276" s="3542"/>
      <c r="AL276" s="2171" t="s">
        <v>1240</v>
      </c>
      <c r="AM276" s="2167" t="s">
        <v>270</v>
      </c>
      <c r="AN276" s="2168">
        <v>45200</v>
      </c>
      <c r="AO276" s="2168">
        <v>45236</v>
      </c>
      <c r="AP276" s="2168">
        <v>45278</v>
      </c>
      <c r="AQ276" s="2155" t="s">
        <v>2967</v>
      </c>
      <c r="AR276" s="2170"/>
      <c r="AS276" s="2171"/>
      <c r="AT276" s="2154"/>
      <c r="AU276" s="2171"/>
      <c r="AV276" s="2171"/>
      <c r="AW276" s="2171"/>
      <c r="AX276" s="2154"/>
      <c r="AY276" s="2172"/>
      <c r="AZ276" s="2171"/>
      <c r="BA276" s="2154"/>
      <c r="BB276" s="2171"/>
      <c r="BC276" s="2171"/>
      <c r="BD276" s="2171"/>
      <c r="BE276" s="2157"/>
      <c r="BF276" s="2157"/>
      <c r="BG276" s="4159" t="s">
        <v>2968</v>
      </c>
      <c r="BH276" s="2168">
        <v>45597</v>
      </c>
      <c r="BI276" s="2184">
        <v>45558</v>
      </c>
      <c r="BJ276" s="4159" t="s">
        <v>2969</v>
      </c>
      <c r="BK276" s="2168">
        <v>45658</v>
      </c>
      <c r="BL276" s="2184">
        <v>45637</v>
      </c>
      <c r="BM276" s="4159" t="s">
        <v>2970</v>
      </c>
      <c r="BN276" s="2168">
        <v>45992</v>
      </c>
      <c r="BO276" s="2184"/>
      <c r="BP276" s="6347" t="s">
        <v>2971</v>
      </c>
      <c r="BQ276" s="2301" t="s">
        <v>2972</v>
      </c>
      <c r="BR276" s="2301"/>
      <c r="BS276" s="2177">
        <v>45951</v>
      </c>
      <c r="BT276" s="2177">
        <v>45314</v>
      </c>
      <c r="BU276" s="2177">
        <v>45786</v>
      </c>
      <c r="BV276" s="2177">
        <v>45419</v>
      </c>
      <c r="BW276" s="2177">
        <v>46028</v>
      </c>
      <c r="BX276" s="2177" t="s">
        <v>2973</v>
      </c>
      <c r="BY276" s="1409"/>
      <c r="BZ276" s="1178" t="s">
        <v>105</v>
      </c>
      <c r="CA276" s="1176"/>
      <c r="CB276" s="1176"/>
      <c r="CC276" s="1176"/>
      <c r="CD276" s="1175"/>
    </row>
    <row r="277" spans="1:215" ht="45" customHeight="1" x14ac:dyDescent="0.2">
      <c r="A277" s="1688" t="s">
        <v>2974</v>
      </c>
      <c r="B277" s="3307"/>
      <c r="C277" s="2275" t="s">
        <v>2975</v>
      </c>
      <c r="D277" s="1689" t="s">
        <v>1062</v>
      </c>
      <c r="E277" s="7113">
        <v>2174</v>
      </c>
      <c r="F277" s="1665" t="s">
        <v>297</v>
      </c>
      <c r="G277" s="1665" t="s">
        <v>2182</v>
      </c>
      <c r="H277" s="1680" t="s">
        <v>89</v>
      </c>
      <c r="I277" s="1691" t="s">
        <v>89</v>
      </c>
      <c r="J277" s="1668">
        <v>42919</v>
      </c>
      <c r="K277" s="1668"/>
      <c r="L277" s="1668"/>
      <c r="M277" s="2006"/>
      <c r="N277" s="1668"/>
      <c r="O277" s="1668"/>
      <c r="P277" s="1667"/>
      <c r="Q277" s="1705"/>
      <c r="R277" s="1669"/>
      <c r="S277" s="1669"/>
      <c r="T277" s="1669"/>
      <c r="U277" s="3793"/>
      <c r="V277" s="1671"/>
      <c r="W277" s="1695" t="str">
        <f>IF(OR(X277="Yes", Y277="Web-page timetable", Z277="YES"), "Yes")</f>
        <v>Yes</v>
      </c>
      <c r="X277" s="1672" t="s">
        <v>93</v>
      </c>
      <c r="Y277" s="1376" t="s">
        <v>94</v>
      </c>
      <c r="Z277" s="1376"/>
      <c r="AA277" s="5827" t="s">
        <v>2976</v>
      </c>
      <c r="AB277" s="5850" t="s">
        <v>2977</v>
      </c>
      <c r="AC277" s="2314"/>
      <c r="AD277" s="1682">
        <v>44621</v>
      </c>
      <c r="AE277" s="4147" t="s">
        <v>2978</v>
      </c>
      <c r="AF277" s="1676" t="s">
        <v>142</v>
      </c>
      <c r="AG277" s="1674">
        <v>44075</v>
      </c>
      <c r="AH277" s="1674">
        <v>44044</v>
      </c>
      <c r="AI277" s="1674"/>
      <c r="AJ277" s="3006" t="s">
        <v>2979</v>
      </c>
      <c r="AK277" s="1677"/>
      <c r="AL277" s="7129" t="s">
        <v>2980</v>
      </c>
      <c r="AM277" s="7149" t="s">
        <v>1526</v>
      </c>
      <c r="AN277" s="1674">
        <v>44958</v>
      </c>
      <c r="AO277" s="1674"/>
      <c r="AP277" s="1674"/>
      <c r="AQ277" s="1666"/>
      <c r="AR277" s="1697"/>
      <c r="AS277" s="1679"/>
      <c r="AT277" s="1680"/>
      <c r="AU277" s="1679"/>
      <c r="AV277" s="1679"/>
      <c r="AW277" s="1679"/>
      <c r="AX277" s="1680"/>
      <c r="AY277" s="1698"/>
      <c r="AZ277" s="1679"/>
      <c r="BA277" s="1680"/>
      <c r="BB277" s="1679"/>
      <c r="BC277" s="1679"/>
      <c r="BD277" s="1679"/>
      <c r="BE277" s="1680"/>
      <c r="BF277" s="1680"/>
      <c r="BG277" s="4158" t="s">
        <v>1042</v>
      </c>
      <c r="BH277" s="1674">
        <v>45323</v>
      </c>
      <c r="BI277" s="1683"/>
      <c r="BJ277" s="4158" t="s">
        <v>2981</v>
      </c>
      <c r="BK277" s="1674">
        <v>45413</v>
      </c>
      <c r="BL277" s="1683"/>
      <c r="BM277" s="4158" t="s">
        <v>626</v>
      </c>
      <c r="BN277" s="1674">
        <v>45778</v>
      </c>
      <c r="BO277" s="1683"/>
      <c r="BP277" s="4184"/>
      <c r="BQ277" s="1376" t="s">
        <v>2982</v>
      </c>
      <c r="BR277" s="1376"/>
      <c r="BS277" s="1684">
        <v>45022</v>
      </c>
      <c r="BT277" s="1684">
        <v>44649</v>
      </c>
      <c r="BU277" s="1684">
        <v>44628</v>
      </c>
      <c r="BV277" s="1684">
        <v>44649</v>
      </c>
      <c r="BW277" s="1684"/>
      <c r="BX277" s="2319" t="s">
        <v>117</v>
      </c>
      <c r="BY277" s="1684"/>
      <c r="BZ277" s="1376" t="s">
        <v>970</v>
      </c>
      <c r="CA277" s="12"/>
      <c r="CB277" s="12"/>
      <c r="CC277" s="12"/>
      <c r="CD277" s="18"/>
    </row>
    <row r="278" spans="1:215" ht="45" customHeight="1" x14ac:dyDescent="0.2">
      <c r="A278" s="1688" t="s">
        <v>2983</v>
      </c>
      <c r="B278" s="3307"/>
      <c r="C278" s="2275" t="s">
        <v>2984</v>
      </c>
      <c r="D278" s="1689"/>
      <c r="E278" s="7113"/>
      <c r="F278" s="1665"/>
      <c r="G278" s="1665"/>
      <c r="H278" s="1680" t="s">
        <v>89</v>
      </c>
      <c r="I278" s="1691" t="s">
        <v>89</v>
      </c>
      <c r="J278" s="1668">
        <v>43516</v>
      </c>
      <c r="K278" s="1668"/>
      <c r="L278" s="1668" t="s">
        <v>90</v>
      </c>
      <c r="M278" s="2284" t="s">
        <v>2985</v>
      </c>
      <c r="N278" s="1668"/>
      <c r="O278" s="1668"/>
      <c r="P278" s="1667"/>
      <c r="Q278" s="1705"/>
      <c r="R278" s="1669"/>
      <c r="S278" s="1669"/>
      <c r="T278" s="1669"/>
      <c r="U278" s="3793"/>
      <c r="V278" s="1671"/>
      <c r="W278" s="1695" t="b">
        <f>IF(OR(X278="Yes", Y278="Web-page timetable", Z278="YES"), "Yes")</f>
        <v>0</v>
      </c>
      <c r="X278" s="1672" t="s">
        <v>228</v>
      </c>
      <c r="Y278" s="1376" t="s">
        <v>229</v>
      </c>
      <c r="Z278" s="1376"/>
      <c r="AA278" s="5773"/>
      <c r="AB278" s="5786"/>
      <c r="AC278" s="2314"/>
      <c r="AD278" s="1682"/>
      <c r="AE278" s="4147"/>
      <c r="AF278" s="1676"/>
      <c r="AG278" s="1674"/>
      <c r="AH278" s="1674"/>
      <c r="AI278" s="1674"/>
      <c r="AJ278" s="3006"/>
      <c r="AK278" s="1677"/>
      <c r="AL278" s="1679"/>
      <c r="AM278" s="1676"/>
      <c r="AN278" s="1674"/>
      <c r="AO278" s="1674"/>
      <c r="AP278" s="1674"/>
      <c r="AQ278" s="1666"/>
      <c r="AR278" s="1697"/>
      <c r="AS278" s="1679"/>
      <c r="AT278" s="1680"/>
      <c r="AU278" s="1679"/>
      <c r="AV278" s="1679"/>
      <c r="AW278" s="1679"/>
      <c r="AX278" s="1680"/>
      <c r="AY278" s="1698"/>
      <c r="AZ278" s="1679"/>
      <c r="BA278" s="1680"/>
      <c r="BB278" s="1679"/>
      <c r="BC278" s="1679"/>
      <c r="BD278" s="1679"/>
      <c r="BE278" s="1680"/>
      <c r="BF278" s="1680"/>
      <c r="BG278" s="4158"/>
      <c r="BH278" s="1674"/>
      <c r="BI278" s="1683"/>
      <c r="BJ278" s="4158"/>
      <c r="BK278" s="1674"/>
      <c r="BL278" s="1683"/>
      <c r="BM278" s="4158"/>
      <c r="BN278" s="1674"/>
      <c r="BO278" s="1683"/>
      <c r="BP278" s="4184"/>
      <c r="BQ278" s="1376" t="s">
        <v>2987</v>
      </c>
      <c r="BR278" s="1376"/>
      <c r="BS278" s="1684">
        <v>43564</v>
      </c>
      <c r="BT278" s="1684"/>
      <c r="BU278" s="1684"/>
      <c r="BV278" s="1684">
        <v>44672</v>
      </c>
      <c r="BW278" s="1684">
        <v>45141</v>
      </c>
      <c r="BX278" s="2319" t="s">
        <v>117</v>
      </c>
      <c r="BY278" s="1684"/>
      <c r="BZ278" s="1376"/>
      <c r="CA278" s="12"/>
      <c r="CB278" s="12"/>
      <c r="CC278" s="12"/>
      <c r="CD278" s="18"/>
    </row>
    <row r="279" spans="1:215" ht="45" customHeight="1" x14ac:dyDescent="0.2">
      <c r="A279" s="3686" t="s">
        <v>2988</v>
      </c>
      <c r="B279" s="3687"/>
      <c r="C279" s="3688" t="s">
        <v>2989</v>
      </c>
      <c r="D279" s="3689" t="s">
        <v>2990</v>
      </c>
      <c r="E279" s="3690" t="s">
        <v>193</v>
      </c>
      <c r="F279" s="3691"/>
      <c r="G279" s="3691"/>
      <c r="H279" s="3695" t="s">
        <v>89</v>
      </c>
      <c r="I279" s="3695" t="s">
        <v>89</v>
      </c>
      <c r="J279" s="3694">
        <v>42845</v>
      </c>
      <c r="K279" s="3694"/>
      <c r="L279" s="1389"/>
      <c r="M279" s="2003"/>
      <c r="N279" s="1389"/>
      <c r="O279" s="3694"/>
      <c r="P279" s="3696"/>
      <c r="Q279" s="3697"/>
      <c r="R279" s="3698"/>
      <c r="S279" s="3698"/>
      <c r="T279" s="3698"/>
      <c r="U279" s="3794" t="s">
        <v>2991</v>
      </c>
      <c r="V279" s="3699" t="s">
        <v>2992</v>
      </c>
      <c r="W279" s="3700" t="str">
        <f>IF(OR(X279="Yes", Y279="Web-page timetable", Z279="YES"), "Yes")</f>
        <v>Yes</v>
      </c>
      <c r="X279" s="3701" t="s">
        <v>93</v>
      </c>
      <c r="Y279" s="3688" t="s">
        <v>94</v>
      </c>
      <c r="Z279" s="3688"/>
      <c r="AA279" s="5776" t="s">
        <v>2993</v>
      </c>
      <c r="AB279" s="5777" t="s">
        <v>2994</v>
      </c>
      <c r="AC279" s="3719"/>
      <c r="AD279" s="3706">
        <v>45717</v>
      </c>
      <c r="AE279" s="4145" t="s">
        <v>2995</v>
      </c>
      <c r="AF279" s="3705" t="s">
        <v>2996</v>
      </c>
      <c r="AG279" s="3706">
        <v>46539</v>
      </c>
      <c r="AH279" s="3706"/>
      <c r="AI279" s="3706"/>
      <c r="AJ279" s="3713"/>
      <c r="AK279" s="3707"/>
      <c r="AL279" s="4098"/>
      <c r="AM279" s="3714"/>
      <c r="AN279" s="3706"/>
      <c r="AO279" s="3706"/>
      <c r="AP279" s="3706"/>
      <c r="AQ279" s="3695"/>
      <c r="AR279" s="3708"/>
      <c r="AS279" s="3709"/>
      <c r="AT279" s="3692"/>
      <c r="AU279" s="3730"/>
      <c r="AV279" s="3709"/>
      <c r="AW279" s="3709"/>
      <c r="AX279" s="3692"/>
      <c r="AY279" s="3710"/>
      <c r="AZ279" s="3730"/>
      <c r="BA279" s="3731"/>
      <c r="BB279" s="3730"/>
      <c r="BC279" s="3709"/>
      <c r="BD279" s="3709"/>
      <c r="BE279" s="3692"/>
      <c r="BF279" s="3692"/>
      <c r="BG279" s="4089" t="s">
        <v>2997</v>
      </c>
      <c r="BH279" s="3706">
        <v>46905</v>
      </c>
      <c r="BI279" s="3706"/>
      <c r="BJ279" s="4089">
        <v>47027</v>
      </c>
      <c r="BK279" s="3706">
        <v>47027</v>
      </c>
      <c r="BL279" s="3711"/>
      <c r="BM279" s="4089">
        <v>47392</v>
      </c>
      <c r="BN279" s="3704">
        <v>47392</v>
      </c>
      <c r="BO279" s="3711"/>
      <c r="BP279" s="4182" t="s">
        <v>355</v>
      </c>
      <c r="BQ279" s="3688" t="s">
        <v>2999</v>
      </c>
      <c r="BR279" s="540"/>
      <c r="BS279" s="3716">
        <v>45497</v>
      </c>
      <c r="BT279" s="3716">
        <v>45786</v>
      </c>
      <c r="BU279" s="3716">
        <v>45685</v>
      </c>
      <c r="BV279" s="3716">
        <v>45786</v>
      </c>
      <c r="BW279" s="3716">
        <v>45786</v>
      </c>
      <c r="BX279" s="3716" t="s">
        <v>104</v>
      </c>
      <c r="BY279" s="1409"/>
      <c r="BZ279" s="540" t="s">
        <v>579</v>
      </c>
      <c r="CA279" s="12"/>
      <c r="CB279" s="12"/>
      <c r="CC279" s="12"/>
      <c r="CD279" s="18"/>
    </row>
    <row r="280" spans="1:215" ht="45" customHeight="1" x14ac:dyDescent="0.2">
      <c r="A280" s="4005" t="s">
        <v>3000</v>
      </c>
      <c r="B280" s="3977"/>
      <c r="C280" s="3978" t="s">
        <v>3001</v>
      </c>
      <c r="D280" s="4045" t="s">
        <v>3002</v>
      </c>
      <c r="E280" s="3979">
        <v>2121</v>
      </c>
      <c r="F280" s="3980" t="s">
        <v>297</v>
      </c>
      <c r="G280" s="3980" t="s">
        <v>1420</v>
      </c>
      <c r="H280" s="3981" t="s">
        <v>89</v>
      </c>
      <c r="I280" s="3981" t="s">
        <v>89</v>
      </c>
      <c r="J280" s="3983">
        <v>41569</v>
      </c>
      <c r="K280" s="3983"/>
      <c r="L280" s="3983" t="s">
        <v>90</v>
      </c>
      <c r="M280" s="3984"/>
      <c r="N280" s="3983"/>
      <c r="O280" s="3983"/>
      <c r="P280" s="3985">
        <v>44799</v>
      </c>
      <c r="Q280" s="3986"/>
      <c r="R280" s="3987"/>
      <c r="S280" s="3987"/>
      <c r="T280" s="3987" t="s">
        <v>3003</v>
      </c>
      <c r="U280" s="3989"/>
      <c r="V280" s="3990"/>
      <c r="W280" s="3991" t="str">
        <f>IF(OR(X280="Yes", Y280="Web-page timetable", Z280="YES"), "Yes")</f>
        <v>Yes</v>
      </c>
      <c r="X280" s="3992" t="s">
        <v>93</v>
      </c>
      <c r="Y280" s="3978" t="s">
        <v>94</v>
      </c>
      <c r="Z280" s="3978"/>
      <c r="AA280" s="5842" t="s">
        <v>2578</v>
      </c>
      <c r="AB280" s="5842" t="s">
        <v>3004</v>
      </c>
      <c r="AC280" s="3994"/>
      <c r="AD280" s="3995">
        <v>45323</v>
      </c>
      <c r="AE280" s="4207">
        <v>43617</v>
      </c>
      <c r="AF280" s="4063" t="s">
        <v>364</v>
      </c>
      <c r="AG280" s="3996">
        <v>43617</v>
      </c>
      <c r="AH280" s="3996">
        <v>43854</v>
      </c>
      <c r="AI280" s="3996">
        <v>43896</v>
      </c>
      <c r="AJ280" s="4064" t="s">
        <v>3005</v>
      </c>
      <c r="AK280" s="3998"/>
      <c r="AL280" s="4657">
        <v>43891</v>
      </c>
      <c r="AM280" s="4014" t="s">
        <v>3006</v>
      </c>
      <c r="AN280" s="3996">
        <v>43891</v>
      </c>
      <c r="AO280" s="3996">
        <v>44225</v>
      </c>
      <c r="AP280" s="3996">
        <v>44267</v>
      </c>
      <c r="AQ280" s="3999" t="s">
        <v>3007</v>
      </c>
      <c r="AR280" s="4000"/>
      <c r="AS280" s="4020" t="s">
        <v>3008</v>
      </c>
      <c r="AT280" s="3981" t="s">
        <v>3009</v>
      </c>
      <c r="AU280" s="4020" t="s">
        <v>3008</v>
      </c>
      <c r="AV280" s="4020">
        <v>44411</v>
      </c>
      <c r="AW280" s="4020">
        <v>44452</v>
      </c>
      <c r="AX280" s="3981" t="s">
        <v>3010</v>
      </c>
      <c r="AY280" s="4026"/>
      <c r="AZ280" s="4020" t="s">
        <v>3008</v>
      </c>
      <c r="BA280" s="3981" t="s">
        <v>3011</v>
      </c>
      <c r="BB280" s="4020" t="s">
        <v>3008</v>
      </c>
      <c r="BC280" s="4020">
        <v>44442</v>
      </c>
      <c r="BD280" s="4020">
        <v>44484</v>
      </c>
      <c r="BE280" s="3981" t="s">
        <v>3012</v>
      </c>
      <c r="BF280" s="3981"/>
      <c r="BG280" s="4169" t="s">
        <v>3013</v>
      </c>
      <c r="BH280" s="3996" t="s">
        <v>3014</v>
      </c>
      <c r="BI280" s="4001" t="s">
        <v>3015</v>
      </c>
      <c r="BJ280" s="4169">
        <v>46023</v>
      </c>
      <c r="BK280" s="3996">
        <v>46023</v>
      </c>
      <c r="BL280" s="4001"/>
      <c r="BM280" s="4169" t="s">
        <v>114</v>
      </c>
      <c r="BN280" s="3996" t="s">
        <v>114</v>
      </c>
      <c r="BO280" s="4681"/>
      <c r="BP280" s="4498" t="s">
        <v>1192</v>
      </c>
      <c r="BQ280" s="4498"/>
      <c r="BR280" s="4498"/>
      <c r="BS280" s="4002">
        <v>45050</v>
      </c>
      <c r="BT280" s="4002">
        <v>45539</v>
      </c>
      <c r="BU280" s="4002">
        <v>44895</v>
      </c>
      <c r="BV280" s="4002">
        <v>45687</v>
      </c>
      <c r="BW280" s="4002">
        <v>45687</v>
      </c>
      <c r="BX280" s="4002" t="s">
        <v>3017</v>
      </c>
      <c r="BY280" s="2541"/>
      <c r="BZ280" s="2542" t="s">
        <v>3018</v>
      </c>
      <c r="CA280" s="12" t="s">
        <v>106</v>
      </c>
      <c r="CB280" s="12"/>
      <c r="CC280" s="12"/>
      <c r="CD280" s="18"/>
    </row>
    <row r="281" spans="1:215" ht="45" customHeight="1" x14ac:dyDescent="0.2">
      <c r="A281" s="6504" t="s">
        <v>3019</v>
      </c>
      <c r="B281" s="6505"/>
      <c r="C281" s="2265" t="s">
        <v>3020</v>
      </c>
      <c r="D281" s="6506" t="s">
        <v>3021</v>
      </c>
      <c r="E281" s="7119">
        <v>2293</v>
      </c>
      <c r="F281" s="6456">
        <v>2025</v>
      </c>
      <c r="G281" s="6456">
        <v>2040</v>
      </c>
      <c r="H281" s="6473" t="s">
        <v>89</v>
      </c>
      <c r="I281" s="6497" t="s">
        <v>89</v>
      </c>
      <c r="J281" s="6459">
        <v>40596</v>
      </c>
      <c r="K281" s="6459"/>
      <c r="L281" s="6460" t="s">
        <v>90</v>
      </c>
      <c r="M281" s="6627" t="s">
        <v>3022</v>
      </c>
      <c r="N281" s="6460"/>
      <c r="O281" s="6460"/>
      <c r="P281" s="6462"/>
      <c r="Q281" s="6463"/>
      <c r="R281" s="6464"/>
      <c r="S281" s="6464"/>
      <c r="T281" s="6464"/>
      <c r="U281" s="6465"/>
      <c r="V281" s="6466"/>
      <c r="W281" s="6467" t="s">
        <v>93</v>
      </c>
      <c r="X281" s="6468" t="s">
        <v>93</v>
      </c>
      <c r="Y281" s="2465" t="s">
        <v>94</v>
      </c>
      <c r="Z281" s="2465"/>
      <c r="AA281" s="6469" t="s">
        <v>3023</v>
      </c>
      <c r="AB281" s="6469" t="s">
        <v>3024</v>
      </c>
      <c r="AC281" s="6471"/>
      <c r="AD281" s="4850">
        <v>45689</v>
      </c>
      <c r="AE281" s="6472" t="s">
        <v>663</v>
      </c>
      <c r="AF281" s="6473" t="s">
        <v>3025</v>
      </c>
      <c r="AG281" s="5496">
        <v>44835</v>
      </c>
      <c r="AH281" s="5496">
        <v>44881</v>
      </c>
      <c r="AI281" s="5496">
        <v>44937</v>
      </c>
      <c r="AJ281" s="6474" t="s">
        <v>3026</v>
      </c>
      <c r="AK281" s="6475"/>
      <c r="AL281" s="6479" t="s">
        <v>1240</v>
      </c>
      <c r="AM281" s="6473" t="s">
        <v>3027</v>
      </c>
      <c r="AN281" s="5496">
        <v>45200</v>
      </c>
      <c r="AO281" s="5496">
        <v>45253</v>
      </c>
      <c r="AP281" s="5496">
        <v>45302</v>
      </c>
      <c r="AQ281" s="6456" t="s">
        <v>3028</v>
      </c>
      <c r="AR281" s="6490"/>
      <c r="AS281" s="6479" t="s">
        <v>1858</v>
      </c>
      <c r="AT281" s="6477" t="s">
        <v>100</v>
      </c>
      <c r="AU281" s="6479">
        <v>45931</v>
      </c>
      <c r="AV281" s="6479"/>
      <c r="AW281" s="6479"/>
      <c r="AX281" s="6477"/>
      <c r="AY281" s="6492"/>
      <c r="AZ281" s="6479"/>
      <c r="BA281" s="6477"/>
      <c r="BB281" s="6479"/>
      <c r="BC281" s="6479"/>
      <c r="BD281" s="6479"/>
      <c r="BE281" s="6477"/>
      <c r="BF281" s="6477"/>
      <c r="BG281" s="6482" t="s">
        <v>274</v>
      </c>
      <c r="BH281" s="5496">
        <v>46204</v>
      </c>
      <c r="BI281" s="6483"/>
      <c r="BJ281" s="6482" t="s">
        <v>3029</v>
      </c>
      <c r="BK281" s="5496">
        <v>46357</v>
      </c>
      <c r="BL281" s="6483"/>
      <c r="BM281" s="6482">
        <v>46722</v>
      </c>
      <c r="BN281" s="5496">
        <v>46722</v>
      </c>
      <c r="BO281" s="6483"/>
      <c r="BP281" s="6484" t="s">
        <v>132</v>
      </c>
      <c r="BQ281" s="2465"/>
      <c r="BR281" s="2465"/>
      <c r="BS281" s="4142">
        <v>45589</v>
      </c>
      <c r="BT281" s="4142">
        <v>45720</v>
      </c>
      <c r="BU281" s="4142">
        <v>45022</v>
      </c>
      <c r="BV281" s="4142">
        <v>45720</v>
      </c>
      <c r="BW281" s="4142">
        <v>45720</v>
      </c>
      <c r="BX281" s="4142" t="s">
        <v>262</v>
      </c>
      <c r="BY281" s="1409"/>
      <c r="BZ281" s="540" t="s">
        <v>105</v>
      </c>
      <c r="CA281" s="12"/>
      <c r="CB281" s="12"/>
      <c r="CC281" s="12"/>
      <c r="CD281" s="18"/>
    </row>
    <row r="282" spans="1:215" ht="45" customHeight="1" x14ac:dyDescent="0.2">
      <c r="A282" s="2150" t="s">
        <v>3031</v>
      </c>
      <c r="B282" s="3306"/>
      <c r="C282" s="2197" t="s">
        <v>3032</v>
      </c>
      <c r="D282" s="2152" t="s">
        <v>3033</v>
      </c>
      <c r="E282" s="7116">
        <v>2155</v>
      </c>
      <c r="F282" s="2155">
        <v>2022</v>
      </c>
      <c r="G282" s="2155">
        <v>2039</v>
      </c>
      <c r="H282" s="2154" t="s">
        <v>89</v>
      </c>
      <c r="I282" s="3435" t="s">
        <v>89</v>
      </c>
      <c r="J282" s="2156">
        <v>39876</v>
      </c>
      <c r="K282" s="2156"/>
      <c r="L282" s="2156" t="s">
        <v>90</v>
      </c>
      <c r="M282" s="2200"/>
      <c r="N282" s="2156" t="s">
        <v>583</v>
      </c>
      <c r="O282" s="2156"/>
      <c r="P282" s="2183">
        <v>44935</v>
      </c>
      <c r="Q282" s="2158">
        <v>45205</v>
      </c>
      <c r="R282" s="2159"/>
      <c r="S282" s="2159"/>
      <c r="T282" s="2159"/>
      <c r="U282" s="3799"/>
      <c r="V282" s="2161"/>
      <c r="W282" s="2162" t="str">
        <f>IF(OR(X282="Yes", Y282="Web-page timetable", Z282="YES"), "Yes")</f>
        <v>Yes</v>
      </c>
      <c r="X282" s="2163" t="s">
        <v>93</v>
      </c>
      <c r="Y282" s="2151" t="s">
        <v>94</v>
      </c>
      <c r="Z282" s="2151"/>
      <c r="AA282" s="5798" t="s">
        <v>3034</v>
      </c>
      <c r="AB282" s="5798" t="s">
        <v>3035</v>
      </c>
      <c r="AC282" s="2925"/>
      <c r="AD282" s="2165">
        <v>45717</v>
      </c>
      <c r="AE282" s="3535" t="s">
        <v>3036</v>
      </c>
      <c r="AF282" s="2167" t="s">
        <v>142</v>
      </c>
      <c r="AG282" s="2168">
        <v>42309</v>
      </c>
      <c r="AH282" s="2168">
        <v>42319</v>
      </c>
      <c r="AI282" s="2168">
        <v>42384</v>
      </c>
      <c r="AJ282" s="3011" t="s">
        <v>3037</v>
      </c>
      <c r="AK282" s="2169"/>
      <c r="AL282" s="7117" t="s">
        <v>340</v>
      </c>
      <c r="AM282" s="7161" t="s">
        <v>3038</v>
      </c>
      <c r="AN282" s="2168">
        <v>44044</v>
      </c>
      <c r="AO282" s="2168">
        <v>44075</v>
      </c>
      <c r="AP282" s="2168">
        <v>44117</v>
      </c>
      <c r="AQ282" s="2155" t="s">
        <v>3039</v>
      </c>
      <c r="AR282" s="2170"/>
      <c r="AS282" s="2171"/>
      <c r="AT282" s="2154"/>
      <c r="AU282" s="2171"/>
      <c r="AV282" s="2171"/>
      <c r="AW282" s="2171"/>
      <c r="AX282" s="2154"/>
      <c r="AY282" s="2172"/>
      <c r="AZ282" s="2171"/>
      <c r="BA282" s="2154"/>
      <c r="BB282" s="2171"/>
      <c r="BC282" s="2171"/>
      <c r="BD282" s="2171"/>
      <c r="BE282" s="2154"/>
      <c r="BF282" s="2154"/>
      <c r="BG282" s="4159">
        <v>44927</v>
      </c>
      <c r="BH282" s="2168">
        <v>44927</v>
      </c>
      <c r="BI282" s="2174">
        <v>44935</v>
      </c>
      <c r="BJ282" s="4159">
        <v>45170</v>
      </c>
      <c r="BK282" s="2171">
        <v>45170</v>
      </c>
      <c r="BL282" s="2184">
        <v>45205</v>
      </c>
      <c r="BM282" s="4159">
        <v>46204</v>
      </c>
      <c r="BN282" s="2168">
        <v>46204</v>
      </c>
      <c r="BO282" s="2184"/>
      <c r="BP282" s="2990" t="s">
        <v>355</v>
      </c>
      <c r="BQ282" s="2151" t="s">
        <v>3041</v>
      </c>
      <c r="BR282" s="2151"/>
      <c r="BS282" s="2177">
        <v>45786</v>
      </c>
      <c r="BT282" s="2177">
        <v>45888</v>
      </c>
      <c r="BU282" s="2177">
        <v>45888</v>
      </c>
      <c r="BV282" s="2177">
        <v>45223</v>
      </c>
      <c r="BW282" s="2177">
        <v>45888</v>
      </c>
      <c r="BX282" s="2185" t="s">
        <v>3042</v>
      </c>
      <c r="BY282" s="6402"/>
      <c r="BZ282" s="2186" t="s">
        <v>3043</v>
      </c>
      <c r="CA282" s="12"/>
      <c r="CB282" s="12"/>
      <c r="CC282" s="12"/>
      <c r="CD282" s="18"/>
    </row>
    <row r="283" spans="1:215" s="713" customFormat="1" ht="45" customHeight="1" x14ac:dyDescent="0.2">
      <c r="A283" s="3686" t="s">
        <v>3044</v>
      </c>
      <c r="B283" s="3687"/>
      <c r="C283" s="3688" t="s">
        <v>3045</v>
      </c>
      <c r="D283" s="3689" t="s">
        <v>3046</v>
      </c>
      <c r="E283" s="3717" t="s">
        <v>193</v>
      </c>
      <c r="F283" s="3695">
        <v>2025</v>
      </c>
      <c r="G283" s="3695">
        <v>2045</v>
      </c>
      <c r="H283" s="3705" t="s">
        <v>89</v>
      </c>
      <c r="I283" s="3693" t="s">
        <v>89</v>
      </c>
      <c r="J283" s="3694">
        <v>40598</v>
      </c>
      <c r="K283" s="3694"/>
      <c r="L283" s="3943"/>
      <c r="M283" s="4091"/>
      <c r="N283" s="3943"/>
      <c r="O283" s="3943"/>
      <c r="P283" s="3696"/>
      <c r="Q283" s="3732"/>
      <c r="R283" s="3698"/>
      <c r="S283" s="3733"/>
      <c r="T283" s="3733"/>
      <c r="U283" s="3794"/>
      <c r="V283" s="3734"/>
      <c r="W283" s="3700" t="str">
        <f>IF(OR(X283="Yes", Y283="Web-page timetable", Z283="YES"), "Yes")</f>
        <v>Yes</v>
      </c>
      <c r="X283" s="3701" t="s">
        <v>93</v>
      </c>
      <c r="Y283" s="3688" t="s">
        <v>94</v>
      </c>
      <c r="Z283" s="4030"/>
      <c r="AA283" s="6203" t="s">
        <v>3047</v>
      </c>
      <c r="AB283" s="5820" t="s">
        <v>3048</v>
      </c>
      <c r="AC283" s="4644"/>
      <c r="AD283" s="3704">
        <v>45689</v>
      </c>
      <c r="AE283" s="4145" t="s">
        <v>1366</v>
      </c>
      <c r="AF283" s="3705" t="s">
        <v>3049</v>
      </c>
      <c r="AG283" s="3706">
        <v>46327</v>
      </c>
      <c r="AH283" s="3706"/>
      <c r="AI283" s="3706"/>
      <c r="AJ283" s="3735"/>
      <c r="AK283" s="3736"/>
      <c r="AL283" s="3709"/>
      <c r="AM283" s="3705"/>
      <c r="AN283" s="3706"/>
      <c r="AO283" s="3706"/>
      <c r="AP283" s="3706"/>
      <c r="AQ283" s="3696"/>
      <c r="AR283" s="4398"/>
      <c r="AS283" s="4111"/>
      <c r="AT283" s="3694"/>
      <c r="AU283" s="3709"/>
      <c r="AV283" s="3709"/>
      <c r="AW283" s="3709"/>
      <c r="AX283" s="3694"/>
      <c r="AY283" s="4399"/>
      <c r="AZ283" s="3709"/>
      <c r="BA283" s="3694"/>
      <c r="BB283" s="3709"/>
      <c r="BC283" s="3709"/>
      <c r="BD283" s="3709"/>
      <c r="BE283" s="3694"/>
      <c r="BF283" s="3694"/>
      <c r="BG283" s="4089" t="s">
        <v>3050</v>
      </c>
      <c r="BH283" s="3706">
        <v>46692</v>
      </c>
      <c r="BI283" s="3711"/>
      <c r="BJ283" s="4089">
        <v>46753</v>
      </c>
      <c r="BK283" s="3706">
        <v>46753</v>
      </c>
      <c r="BL283" s="3711"/>
      <c r="BM283" s="4089">
        <v>46935</v>
      </c>
      <c r="BN283" s="3706">
        <v>46935</v>
      </c>
      <c r="BO283" s="3711"/>
      <c r="BP283" s="4182" t="s">
        <v>132</v>
      </c>
      <c r="BQ283" s="3712"/>
      <c r="BR283" s="3712"/>
      <c r="BS283" s="3716">
        <v>45786</v>
      </c>
      <c r="BT283" s="3716"/>
      <c r="BU283" s="3716">
        <v>45786</v>
      </c>
      <c r="BV283" s="3716"/>
      <c r="BW283" s="3716">
        <v>45701</v>
      </c>
      <c r="BX283" s="3716" t="s">
        <v>104</v>
      </c>
      <c r="BY283" s="2177"/>
      <c r="BZ283" s="1178"/>
      <c r="CA283" s="1176"/>
      <c r="CB283" s="1176"/>
      <c r="CC283" s="1176"/>
      <c r="CD283" s="1175"/>
      <c r="CE283" s="3397"/>
      <c r="CF283" s="3397"/>
      <c r="CG283" s="3397"/>
      <c r="CH283" s="3397"/>
      <c r="CI283" s="3397"/>
      <c r="CJ283" s="3397"/>
      <c r="CK283" s="3397"/>
      <c r="CL283" s="3397"/>
      <c r="CM283" s="3397"/>
      <c r="CN283" s="3397"/>
      <c r="CO283" s="3397"/>
      <c r="CP283" s="3397"/>
      <c r="CQ283" s="3397"/>
      <c r="CR283" s="3397"/>
      <c r="CS283" s="3397"/>
      <c r="CT283" s="3397"/>
      <c r="CU283" s="3397"/>
      <c r="CV283" s="3397"/>
      <c r="CW283" s="3397"/>
      <c r="CX283" s="3397"/>
      <c r="CY283" s="3397"/>
      <c r="CZ283" s="3397"/>
      <c r="DA283" s="3397"/>
      <c r="DB283" s="3397"/>
      <c r="DC283" s="3397"/>
      <c r="DD283" s="3397"/>
      <c r="DE283" s="3397"/>
      <c r="DF283" s="3397"/>
      <c r="DG283" s="3397"/>
      <c r="DH283" s="3397"/>
      <c r="DI283" s="3397"/>
      <c r="DJ283" s="3397"/>
      <c r="DK283" s="3397"/>
      <c r="DL283" s="3397"/>
      <c r="DM283" s="3397"/>
      <c r="DN283" s="3397"/>
      <c r="DO283" s="3397"/>
      <c r="DP283" s="3397"/>
      <c r="DQ283" s="3397"/>
      <c r="DR283" s="3397"/>
      <c r="DS283" s="3397"/>
      <c r="DT283" s="3397"/>
      <c r="DU283" s="3397"/>
      <c r="DV283" s="3397"/>
      <c r="DW283" s="3397"/>
      <c r="DX283" s="3397"/>
      <c r="DY283" s="3397"/>
      <c r="DZ283" s="3397"/>
      <c r="EA283" s="3397"/>
      <c r="EB283" s="3397"/>
      <c r="EC283" s="3397"/>
      <c r="ED283" s="3397"/>
      <c r="EE283" s="3397"/>
      <c r="EF283" s="3397"/>
      <c r="EG283" s="3397"/>
      <c r="EH283" s="3397"/>
      <c r="EI283" s="3397"/>
      <c r="EJ283" s="3397"/>
      <c r="EK283" s="3397"/>
      <c r="EL283" s="3397"/>
      <c r="EM283" s="3397"/>
      <c r="EN283" s="3397"/>
      <c r="EO283" s="3397"/>
      <c r="EP283" s="3397"/>
      <c r="EQ283" s="3397"/>
      <c r="ER283" s="3397"/>
      <c r="ES283" s="3397"/>
      <c r="ET283" s="3397"/>
      <c r="EU283" s="3397"/>
      <c r="EV283" s="3397"/>
      <c r="EW283" s="3397"/>
      <c r="EX283" s="3397"/>
      <c r="EY283" s="3397"/>
      <c r="EZ283" s="3397"/>
      <c r="FA283" s="3397"/>
      <c r="FB283" s="3397"/>
      <c r="FC283" s="3397"/>
      <c r="FD283" s="3397"/>
      <c r="FE283" s="3397"/>
      <c r="FF283" s="3397"/>
      <c r="FG283" s="3397"/>
      <c r="FH283" s="3397"/>
      <c r="FI283" s="3397"/>
      <c r="FJ283" s="3397"/>
      <c r="FK283" s="3397"/>
      <c r="FL283" s="3397"/>
      <c r="FM283" s="3397"/>
      <c r="FN283" s="3397"/>
      <c r="FO283" s="3397"/>
      <c r="FP283" s="3397"/>
      <c r="FQ283" s="3397"/>
      <c r="FR283" s="3397"/>
      <c r="FS283" s="3397"/>
      <c r="FT283" s="3397"/>
      <c r="FU283" s="3397"/>
      <c r="FV283" s="3397"/>
      <c r="FW283" s="3397"/>
      <c r="FX283" s="3397"/>
      <c r="FY283" s="3397"/>
      <c r="FZ283" s="3397"/>
      <c r="GA283" s="3397"/>
      <c r="GB283" s="3397"/>
      <c r="GC283" s="3397"/>
      <c r="GD283" s="3397"/>
      <c r="GE283" s="3397"/>
      <c r="GF283" s="3397"/>
      <c r="GG283" s="3397"/>
      <c r="GH283" s="3397"/>
      <c r="GI283" s="3397"/>
      <c r="GJ283" s="3397"/>
      <c r="GK283" s="3397"/>
      <c r="GL283" s="3397"/>
      <c r="GM283" s="3397"/>
      <c r="GN283" s="3397"/>
      <c r="GO283" s="3397"/>
      <c r="GP283" s="3397"/>
      <c r="GQ283" s="3397"/>
      <c r="GR283" s="3397"/>
      <c r="GS283" s="3397"/>
      <c r="GT283" s="3397"/>
      <c r="GU283" s="3397"/>
      <c r="GV283" s="3397"/>
      <c r="GW283" s="3397"/>
      <c r="GX283" s="3397"/>
      <c r="GY283" s="3397"/>
      <c r="GZ283" s="3397"/>
      <c r="HA283" s="3397"/>
      <c r="HB283" s="3397"/>
      <c r="HC283" s="3397"/>
      <c r="HD283" s="3397"/>
      <c r="HE283" s="3397"/>
      <c r="HF283" s="3397"/>
      <c r="HG283" s="3397"/>
    </row>
    <row r="284" spans="1:215" ht="45" customHeight="1" x14ac:dyDescent="0.2">
      <c r="A284" s="4005"/>
      <c r="B284" s="3977" t="s">
        <v>3052</v>
      </c>
      <c r="C284" s="3978" t="s">
        <v>3045</v>
      </c>
      <c r="D284" s="3978" t="s">
        <v>3053</v>
      </c>
      <c r="E284" s="4601">
        <v>2011</v>
      </c>
      <c r="F284" s="3999">
        <v>2016</v>
      </c>
      <c r="G284" s="3999">
        <v>2038</v>
      </c>
      <c r="H284" s="3999" t="s">
        <v>89</v>
      </c>
      <c r="I284" s="3999" t="s">
        <v>89</v>
      </c>
      <c r="J284" s="3985">
        <v>40598</v>
      </c>
      <c r="K284" s="3983"/>
      <c r="L284" s="3983" t="s">
        <v>90</v>
      </c>
      <c r="M284" s="3984" t="s">
        <v>515</v>
      </c>
      <c r="N284" s="3983"/>
      <c r="O284" s="3983"/>
      <c r="P284" s="3985">
        <v>44183</v>
      </c>
      <c r="Q284" s="3986">
        <v>44442</v>
      </c>
      <c r="R284" s="3987"/>
      <c r="S284" s="3988"/>
      <c r="T284" s="3988" t="s">
        <v>3054</v>
      </c>
      <c r="U284" s="3989"/>
      <c r="V284" s="3990"/>
      <c r="W284" s="3991" t="str">
        <f>IF(OR(X284="Yes", Y284="Web-page timetable", Z284="YES"), "Yes")</f>
        <v>Yes</v>
      </c>
      <c r="X284" s="3992" t="s">
        <v>93</v>
      </c>
      <c r="Y284" s="3978" t="s">
        <v>94</v>
      </c>
      <c r="Z284" s="3978"/>
      <c r="AA284" s="5851" t="s">
        <v>3047</v>
      </c>
      <c r="AB284" s="5851" t="s">
        <v>3048</v>
      </c>
      <c r="AC284" s="4354"/>
      <c r="AD284" s="3996">
        <v>45689</v>
      </c>
      <c r="AE284" s="4207">
        <v>42736</v>
      </c>
      <c r="AF284" s="4063"/>
      <c r="AG284" s="3996">
        <v>42736</v>
      </c>
      <c r="AH284" s="3996">
        <v>42758</v>
      </c>
      <c r="AI284" s="3996">
        <v>42814</v>
      </c>
      <c r="AJ284" s="4064" t="s">
        <v>3055</v>
      </c>
      <c r="AK284" s="3998" t="s">
        <v>3056</v>
      </c>
      <c r="AL284" s="4845" t="s">
        <v>3057</v>
      </c>
      <c r="AM284" s="4065" t="s">
        <v>3058</v>
      </c>
      <c r="AN284" s="3996">
        <v>43009</v>
      </c>
      <c r="AO284" s="3996">
        <v>43035</v>
      </c>
      <c r="AP284" s="3996" t="s">
        <v>3059</v>
      </c>
      <c r="AQ284" s="3999" t="s">
        <v>3060</v>
      </c>
      <c r="AR284" s="4000" t="s">
        <v>3061</v>
      </c>
      <c r="AS284" s="4667"/>
      <c r="AT284" s="3981"/>
      <c r="AU284" s="4667"/>
      <c r="AV284" s="4020"/>
      <c r="AW284" s="4020"/>
      <c r="AX284" s="3981"/>
      <c r="AY284" s="4026"/>
      <c r="AZ284" s="4667"/>
      <c r="BA284" s="5323"/>
      <c r="BB284" s="4667"/>
      <c r="BC284" s="4020"/>
      <c r="BD284" s="4020"/>
      <c r="BE284" s="3981"/>
      <c r="BF284" s="3981"/>
      <c r="BG284" s="4169">
        <v>44166</v>
      </c>
      <c r="BH284" s="3996">
        <v>44166</v>
      </c>
      <c r="BI284" s="3996">
        <v>44166</v>
      </c>
      <c r="BJ284" s="4169">
        <v>44378</v>
      </c>
      <c r="BK284" s="3996">
        <v>44378</v>
      </c>
      <c r="BL284" s="4001">
        <v>44442</v>
      </c>
      <c r="BM284" s="4169" t="s">
        <v>274</v>
      </c>
      <c r="BN284" s="3995">
        <v>46204</v>
      </c>
      <c r="BO284" s="4001"/>
      <c r="BP284" s="4298" t="s">
        <v>132</v>
      </c>
      <c r="BQ284" s="3978" t="s">
        <v>3063</v>
      </c>
      <c r="BR284" s="3978"/>
      <c r="BS284" s="4002">
        <v>45786</v>
      </c>
      <c r="BT284" s="4002">
        <v>45701</v>
      </c>
      <c r="BU284" s="4002">
        <v>45786</v>
      </c>
      <c r="BV284" s="4002">
        <v>45701</v>
      </c>
      <c r="BW284" s="4002">
        <v>45728</v>
      </c>
      <c r="BX284" s="4002" t="s">
        <v>3064</v>
      </c>
      <c r="BY284" s="2177"/>
      <c r="BZ284" s="2151" t="s">
        <v>3065</v>
      </c>
      <c r="CA284" s="12"/>
      <c r="CB284" s="12"/>
      <c r="CC284" s="12"/>
      <c r="CD284" s="18"/>
    </row>
    <row r="285" spans="1:215" ht="45" customHeight="1" x14ac:dyDescent="0.2">
      <c r="A285" s="3686" t="s">
        <v>3066</v>
      </c>
      <c r="B285" s="3687"/>
      <c r="C285" s="3688" t="s">
        <v>3067</v>
      </c>
      <c r="D285" s="3688"/>
      <c r="E285" s="3859"/>
      <c r="F285" s="3695"/>
      <c r="G285" s="3695"/>
      <c r="H285" s="3691"/>
      <c r="I285" s="3695"/>
      <c r="J285" s="3696">
        <v>39798</v>
      </c>
      <c r="K285" s="3694"/>
      <c r="L285" s="3943"/>
      <c r="M285" s="4091"/>
      <c r="N285" s="3943"/>
      <c r="O285" s="3943"/>
      <c r="P285" s="3696"/>
      <c r="Q285" s="3732"/>
      <c r="R285" s="3698"/>
      <c r="S285" s="3733"/>
      <c r="T285" s="3733"/>
      <c r="U285" s="3794"/>
      <c r="V285" s="3734"/>
      <c r="W285" s="4092"/>
      <c r="X285" s="3701"/>
      <c r="Y285" s="3688"/>
      <c r="Z285" s="3688"/>
      <c r="AA285" s="3725"/>
      <c r="AB285" s="3725"/>
      <c r="AC285" s="3729"/>
      <c r="AD285" s="3706"/>
      <c r="AE285" s="4145"/>
      <c r="AF285" s="3705"/>
      <c r="AG285" s="3706"/>
      <c r="AH285" s="3706"/>
      <c r="AI285" s="3706"/>
      <c r="AJ285" s="3735"/>
      <c r="AK285" s="3736"/>
      <c r="AL285" s="3706"/>
      <c r="AM285" s="3705"/>
      <c r="AN285" s="3706"/>
      <c r="AO285" s="3706"/>
      <c r="AP285" s="3706"/>
      <c r="AQ285" s="3696"/>
      <c r="AR285" s="5260"/>
      <c r="AS285" s="5271"/>
      <c r="AT285" s="3694"/>
      <c r="AU285" s="3730"/>
      <c r="AV285" s="3709"/>
      <c r="AW285" s="3709"/>
      <c r="AX285" s="3694"/>
      <c r="AY285" s="3698"/>
      <c r="AZ285" s="3730"/>
      <c r="BA285" s="3698"/>
      <c r="BB285" s="3730"/>
      <c r="BC285" s="3709"/>
      <c r="BD285" s="3709"/>
      <c r="BE285" s="3694"/>
      <c r="BF285" s="3694"/>
      <c r="BG285" s="4089"/>
      <c r="BH285" s="3706"/>
      <c r="BI285" s="3706"/>
      <c r="BJ285" s="4089"/>
      <c r="BK285" s="3706"/>
      <c r="BL285" s="3711"/>
      <c r="BM285" s="4089"/>
      <c r="BN285" s="3704"/>
      <c r="BO285" s="3711"/>
      <c r="BP285" s="5383"/>
      <c r="BQ285" s="3712"/>
      <c r="BR285" s="3712"/>
      <c r="BS285" s="3716"/>
      <c r="BT285" s="3716"/>
      <c r="BU285" s="3716"/>
      <c r="BV285" s="3716"/>
      <c r="BW285" s="3963"/>
      <c r="BX285" s="3716" t="s">
        <v>104</v>
      </c>
      <c r="BY285" s="7195"/>
      <c r="BZ285" s="1178"/>
      <c r="CA285" s="1176"/>
      <c r="CB285" s="1176"/>
      <c r="CC285" s="1176"/>
      <c r="CD285" s="1175"/>
    </row>
    <row r="286" spans="1:215" ht="45" customHeight="1" x14ac:dyDescent="0.2">
      <c r="A286" s="4005"/>
      <c r="B286" s="3977" t="s">
        <v>3068</v>
      </c>
      <c r="C286" s="3978" t="s">
        <v>3069</v>
      </c>
      <c r="D286" s="4045" t="s">
        <v>3070</v>
      </c>
      <c r="E286" s="4998"/>
      <c r="F286" s="3999">
        <v>2020</v>
      </c>
      <c r="G286" s="3999">
        <v>2037</v>
      </c>
      <c r="H286" s="3981" t="s">
        <v>89</v>
      </c>
      <c r="I286" s="3982" t="s">
        <v>89</v>
      </c>
      <c r="J286" s="3983">
        <v>41611</v>
      </c>
      <c r="K286" s="3983"/>
      <c r="L286" s="3983" t="s">
        <v>90</v>
      </c>
      <c r="M286" s="3984" t="s">
        <v>2350</v>
      </c>
      <c r="N286" s="3983"/>
      <c r="O286" s="3983"/>
      <c r="P286" s="3985">
        <v>44134</v>
      </c>
      <c r="Q286" s="3986">
        <v>44329</v>
      </c>
      <c r="R286" s="3987"/>
      <c r="S286" s="3987"/>
      <c r="T286" s="3987">
        <v>45574</v>
      </c>
      <c r="U286" s="3989"/>
      <c r="V286" s="3990"/>
      <c r="W286" s="3991" t="str">
        <f>IF(OR(X286="Yes", Y286="Web-page timetable", Z286="YES"), "Yes")</f>
        <v>Yes</v>
      </c>
      <c r="X286" s="3992" t="s">
        <v>93</v>
      </c>
      <c r="Y286" s="3978" t="s">
        <v>94</v>
      </c>
      <c r="Z286" s="3978"/>
      <c r="AA286" s="5852" t="s">
        <v>3071</v>
      </c>
      <c r="AB286" s="5853" t="s">
        <v>3072</v>
      </c>
      <c r="AC286" s="3993" t="s">
        <v>3073</v>
      </c>
      <c r="AD286" s="3995">
        <v>43831</v>
      </c>
      <c r="AE286" s="4207" t="s">
        <v>3074</v>
      </c>
      <c r="AF286" s="4063" t="s">
        <v>3075</v>
      </c>
      <c r="AG286" s="3996">
        <v>42309</v>
      </c>
      <c r="AH286" s="3996">
        <v>42338</v>
      </c>
      <c r="AI286" s="3996">
        <v>42391</v>
      </c>
      <c r="AJ286" s="4064" t="e">
        <v>#N/A</v>
      </c>
      <c r="AK286" s="3998" t="e">
        <v>#N/A</v>
      </c>
      <c r="AL286" s="4429" t="s">
        <v>1423</v>
      </c>
      <c r="AM286" s="4014" t="s">
        <v>766</v>
      </c>
      <c r="AN286" s="3996">
        <v>42705</v>
      </c>
      <c r="AO286" s="3996">
        <v>42709</v>
      </c>
      <c r="AP286" s="3996">
        <v>42783</v>
      </c>
      <c r="AQ286" s="3999" t="e">
        <v>#N/A</v>
      </c>
      <c r="AR286" s="4000" t="e">
        <v>#N/A</v>
      </c>
      <c r="AS286" s="4020">
        <v>43466</v>
      </c>
      <c r="AT286" s="3981" t="s">
        <v>3076</v>
      </c>
      <c r="AU286" s="4020">
        <v>43466</v>
      </c>
      <c r="AV286" s="4020">
        <v>43495</v>
      </c>
      <c r="AW286" s="4020">
        <v>43539</v>
      </c>
      <c r="AX286" s="3981" t="s">
        <v>3077</v>
      </c>
      <c r="AY286" s="4026"/>
      <c r="AZ286" s="4020"/>
      <c r="BA286" s="3981"/>
      <c r="BB286" s="4020"/>
      <c r="BC286" s="4020"/>
      <c r="BD286" s="4020"/>
      <c r="BE286" s="3981"/>
      <c r="BF286" s="3981"/>
      <c r="BG286" s="4169" t="s">
        <v>3078</v>
      </c>
      <c r="BH286" s="3996">
        <v>44013</v>
      </c>
      <c r="BI286" s="4001">
        <v>44134</v>
      </c>
      <c r="BJ286" s="4169" t="s">
        <v>3079</v>
      </c>
      <c r="BK286" s="3996">
        <v>44256</v>
      </c>
      <c r="BL286" s="4001">
        <v>44329</v>
      </c>
      <c r="BM286" s="4169" t="s">
        <v>788</v>
      </c>
      <c r="BN286" s="3996">
        <v>44470</v>
      </c>
      <c r="BO286" s="4001"/>
      <c r="BP286" s="4856"/>
      <c r="BQ286" s="4108" t="s">
        <v>3081</v>
      </c>
      <c r="BR286" s="4108"/>
      <c r="BS286" s="4002">
        <v>44628</v>
      </c>
      <c r="BT286" s="4002"/>
      <c r="BU286" s="4002">
        <v>44628</v>
      </c>
      <c r="BV286" s="4002">
        <v>44336</v>
      </c>
      <c r="BW286" s="4002">
        <v>45092</v>
      </c>
      <c r="BX286" s="4002" t="s">
        <v>3082</v>
      </c>
      <c r="BY286" s="2177"/>
      <c r="BZ286" s="2151" t="s">
        <v>3083</v>
      </c>
      <c r="CA286" s="12"/>
      <c r="CB286" s="12"/>
      <c r="CC286" s="12"/>
      <c r="CD286" s="18" t="s">
        <v>93</v>
      </c>
    </row>
    <row r="287" spans="1:215" ht="45" customHeight="1" x14ac:dyDescent="0.2">
      <c r="A287" s="6454" t="s">
        <v>3084</v>
      </c>
      <c r="B287" s="6625"/>
      <c r="C287" s="2465" t="s">
        <v>3069</v>
      </c>
      <c r="D287" s="2465" t="s">
        <v>3085</v>
      </c>
      <c r="E287" s="7134" t="s">
        <v>566</v>
      </c>
      <c r="F287" s="6456"/>
      <c r="G287" s="6456"/>
      <c r="H287" s="6457"/>
      <c r="I287" s="6456"/>
      <c r="J287" s="6462">
        <v>41611</v>
      </c>
      <c r="K287" s="6626"/>
      <c r="L287" s="6599"/>
      <c r="M287" s="6600"/>
      <c r="N287" s="6599"/>
      <c r="O287" s="6599"/>
      <c r="P287" s="6462"/>
      <c r="Q287" s="6601"/>
      <c r="R287" s="6464"/>
      <c r="S287" s="6555"/>
      <c r="T287" s="6555"/>
      <c r="U287" s="6465"/>
      <c r="V287" s="6602"/>
      <c r="W287" s="6603" t="s">
        <v>93</v>
      </c>
      <c r="X287" s="6468" t="s">
        <v>93</v>
      </c>
      <c r="Y287" s="2465" t="s">
        <v>94</v>
      </c>
      <c r="Z287" s="2465"/>
      <c r="AA287" s="6604"/>
      <c r="AB287" s="6470" t="s">
        <v>3086</v>
      </c>
      <c r="AC287" s="6605"/>
      <c r="AD287" s="5496">
        <v>45627</v>
      </c>
      <c r="AE287" s="6472">
        <v>45962</v>
      </c>
      <c r="AF287" s="6473" t="s">
        <v>3087</v>
      </c>
      <c r="AG287" s="5496">
        <v>45962</v>
      </c>
      <c r="AH287" s="6503">
        <v>46023</v>
      </c>
      <c r="AI287" s="5496"/>
      <c r="AJ287" s="6550"/>
      <c r="AK287" s="6608"/>
      <c r="AL287" s="5496"/>
      <c r="AM287" s="6473"/>
      <c r="AN287" s="5496"/>
      <c r="AO287" s="5496"/>
      <c r="AP287" s="5496"/>
      <c r="AQ287" s="6462"/>
      <c r="AR287" s="7171"/>
      <c r="AS287" s="7172"/>
      <c r="AT287" s="6460"/>
      <c r="AU287" s="6478"/>
      <c r="AV287" s="6479"/>
      <c r="AW287" s="6479"/>
      <c r="AX287" s="6460"/>
      <c r="AY287" s="6464"/>
      <c r="AZ287" s="6478"/>
      <c r="BA287" s="6464"/>
      <c r="BB287" s="6478"/>
      <c r="BC287" s="6479"/>
      <c r="BD287" s="6479"/>
      <c r="BE287" s="6460"/>
      <c r="BF287" s="6460"/>
      <c r="BG287" s="6482" t="s">
        <v>274</v>
      </c>
      <c r="BH287" s="5496">
        <v>46204</v>
      </c>
      <c r="BI287" s="5496"/>
      <c r="BJ287" s="6482" t="s">
        <v>912</v>
      </c>
      <c r="BK287" s="5496">
        <v>46327</v>
      </c>
      <c r="BL287" s="6483"/>
      <c r="BM287" s="6482" t="s">
        <v>913</v>
      </c>
      <c r="BN287" s="4850">
        <v>46631</v>
      </c>
      <c r="BO287" s="6483"/>
      <c r="BP287" s="6947" t="s">
        <v>3088</v>
      </c>
      <c r="BQ287" s="6495"/>
      <c r="BR287" s="6495"/>
      <c r="BS287" s="4142">
        <v>45960</v>
      </c>
      <c r="BT287" s="4142">
        <v>45783</v>
      </c>
      <c r="BU287" s="4142">
        <v>45960</v>
      </c>
      <c r="BV287" s="4142">
        <v>45783</v>
      </c>
      <c r="BW287" s="6487">
        <v>46031</v>
      </c>
      <c r="BX287" s="4142" t="s">
        <v>3089</v>
      </c>
      <c r="BY287" s="2177"/>
      <c r="BZ287" s="1178"/>
      <c r="CA287" s="1176"/>
      <c r="CB287" s="1176"/>
      <c r="CC287" s="1176"/>
      <c r="CD287" s="1175"/>
    </row>
    <row r="288" spans="1:215" ht="45" customHeight="1" x14ac:dyDescent="0.2">
      <c r="A288" s="3686" t="s">
        <v>3090</v>
      </c>
      <c r="B288" s="3687"/>
      <c r="C288" s="3688" t="s">
        <v>3091</v>
      </c>
      <c r="D288" s="3689" t="s">
        <v>3092</v>
      </c>
      <c r="E288" s="3717"/>
      <c r="F288" s="3695"/>
      <c r="G288" s="3695">
        <v>2045</v>
      </c>
      <c r="H288" s="3692" t="s">
        <v>89</v>
      </c>
      <c r="I288" s="3695" t="s">
        <v>89</v>
      </c>
      <c r="J288" s="3696" t="s">
        <v>459</v>
      </c>
      <c r="K288" s="3696"/>
      <c r="L288" s="5042"/>
      <c r="M288" s="5051"/>
      <c r="N288" s="5042"/>
      <c r="O288" s="4109"/>
      <c r="P288" s="3696"/>
      <c r="Q288" s="3732"/>
      <c r="R288" s="3698"/>
      <c r="S288" s="3733"/>
      <c r="T288" s="3733"/>
      <c r="U288" s="3794"/>
      <c r="V288" s="3734"/>
      <c r="W288" s="3700" t="str">
        <f t="shared" ref="W288:W330" si="12">IF(OR(X288="Yes", Y288="Web-page timetable", Z288="YES"), "Yes")</f>
        <v>Yes</v>
      </c>
      <c r="X288" s="3701" t="s">
        <v>93</v>
      </c>
      <c r="Y288" s="3688" t="s">
        <v>94</v>
      </c>
      <c r="Z288" s="3688"/>
      <c r="AA288" s="5776" t="s">
        <v>3093</v>
      </c>
      <c r="AB288" s="5777" t="s">
        <v>3094</v>
      </c>
      <c r="AC288" s="3729"/>
      <c r="AD288" s="3704">
        <v>45689</v>
      </c>
      <c r="AE288" s="4145">
        <v>46113</v>
      </c>
      <c r="AF288" s="3705" t="s">
        <v>701</v>
      </c>
      <c r="AG288" s="3706">
        <v>46113</v>
      </c>
      <c r="AH288" s="3706"/>
      <c r="AI288" s="3706"/>
      <c r="AJ288" s="3735"/>
      <c r="AK288" s="3736"/>
      <c r="AL288" s="3709"/>
      <c r="AM288" s="3705"/>
      <c r="AN288" s="3706"/>
      <c r="AO288" s="3706"/>
      <c r="AP288" s="3706"/>
      <c r="AQ288" s="3696"/>
      <c r="AR288" s="3708"/>
      <c r="AS288" s="3709"/>
      <c r="AT288" s="3694"/>
      <c r="AU288" s="3709"/>
      <c r="AV288" s="3709"/>
      <c r="AW288" s="3709"/>
      <c r="AX288" s="3694"/>
      <c r="AY288" s="3710"/>
      <c r="AZ288" s="3709"/>
      <c r="BA288" s="3694"/>
      <c r="BB288" s="3709"/>
      <c r="BC288" s="3709"/>
      <c r="BD288" s="3709"/>
      <c r="BE288" s="3694"/>
      <c r="BF288" s="3694"/>
      <c r="BG288" s="4089">
        <v>46661</v>
      </c>
      <c r="BH288" s="3706">
        <v>46661</v>
      </c>
      <c r="BI288" s="3711"/>
      <c r="BJ288" s="4089">
        <v>46753</v>
      </c>
      <c r="BK288" s="3706">
        <v>46753</v>
      </c>
      <c r="BL288" s="3711"/>
      <c r="BM288" s="4089">
        <v>47178</v>
      </c>
      <c r="BN288" s="3706">
        <v>47178</v>
      </c>
      <c r="BO288" s="3711"/>
      <c r="BP288" s="4004" t="s">
        <v>132</v>
      </c>
      <c r="BQ288" s="3712" t="s">
        <v>3096</v>
      </c>
      <c r="BR288" s="3405"/>
      <c r="BS288" s="3716">
        <v>45313</v>
      </c>
      <c r="BT288" s="3716">
        <v>45783</v>
      </c>
      <c r="BU288" s="3716">
        <v>45313</v>
      </c>
      <c r="BV288" s="3716">
        <v>45783</v>
      </c>
      <c r="BW288" s="3716">
        <v>45783</v>
      </c>
      <c r="BX288" s="3716" t="s">
        <v>104</v>
      </c>
      <c r="BY288" s="1409"/>
      <c r="BZ288" s="1178"/>
      <c r="CA288" s="1176"/>
      <c r="CB288" s="1176"/>
      <c r="CC288" s="1176"/>
      <c r="CD288" s="1175"/>
    </row>
    <row r="289" spans="1:82" ht="45" customHeight="1" x14ac:dyDescent="0.2">
      <c r="A289" s="1688" t="s">
        <v>3097</v>
      </c>
      <c r="B289" s="3307"/>
      <c r="C289" s="2275" t="s">
        <v>3098</v>
      </c>
      <c r="D289" s="1689" t="s">
        <v>336</v>
      </c>
      <c r="E289" s="7113">
        <v>2119</v>
      </c>
      <c r="F289" s="1666">
        <v>2020</v>
      </c>
      <c r="G289" s="1666">
        <v>2040</v>
      </c>
      <c r="H289" s="1680" t="s">
        <v>89</v>
      </c>
      <c r="I289" s="4360" t="s">
        <v>89</v>
      </c>
      <c r="J289" s="1668"/>
      <c r="K289" s="1668"/>
      <c r="L289" s="1668" t="s">
        <v>90</v>
      </c>
      <c r="M289" s="2284" t="s">
        <v>3099</v>
      </c>
      <c r="N289" s="1668"/>
      <c r="O289" s="1668"/>
      <c r="P289" s="1667"/>
      <c r="Q289" s="1705"/>
      <c r="R289" s="1669"/>
      <c r="S289" s="1669"/>
      <c r="T289" s="1669"/>
      <c r="U289" s="3793"/>
      <c r="V289" s="1671"/>
      <c r="W289" s="1695" t="str">
        <f t="shared" si="12"/>
        <v>Yes</v>
      </c>
      <c r="X289" s="1672" t="s">
        <v>93</v>
      </c>
      <c r="Y289" s="1376" t="s">
        <v>94</v>
      </c>
      <c r="Z289" s="1376"/>
      <c r="AA289" s="5837" t="s">
        <v>3100</v>
      </c>
      <c r="AB289" s="5837" t="s">
        <v>3101</v>
      </c>
      <c r="AC289" s="2312"/>
      <c r="AD289" s="1682">
        <v>43647</v>
      </c>
      <c r="AE289" s="4147" t="s">
        <v>3102</v>
      </c>
      <c r="AF289" s="1676" t="s">
        <v>142</v>
      </c>
      <c r="AG289" s="1674">
        <v>43770</v>
      </c>
      <c r="AH289" s="1674">
        <v>43831</v>
      </c>
      <c r="AI289" s="1674">
        <v>43891</v>
      </c>
      <c r="AJ289" s="3006" t="s">
        <v>3103</v>
      </c>
      <c r="AK289" s="1677"/>
      <c r="AL289" s="1679"/>
      <c r="AM289" s="1676"/>
      <c r="AN289" s="1674"/>
      <c r="AO289" s="1674"/>
      <c r="AP289" s="1674"/>
      <c r="AQ289" s="1666"/>
      <c r="AR289" s="1697"/>
      <c r="AS289" s="1679"/>
      <c r="AT289" s="1680"/>
      <c r="AU289" s="1679"/>
      <c r="AV289" s="1679"/>
      <c r="AW289" s="1679"/>
      <c r="AX289" s="1680"/>
      <c r="AY289" s="1698"/>
      <c r="AZ289" s="1679"/>
      <c r="BA289" s="1680"/>
      <c r="BB289" s="1679"/>
      <c r="BC289" s="1679"/>
      <c r="BD289" s="1679"/>
      <c r="BE289" s="1680"/>
      <c r="BF289" s="1680"/>
      <c r="BG289" s="4158" t="s">
        <v>3104</v>
      </c>
      <c r="BH289" s="1674">
        <v>44044</v>
      </c>
      <c r="BI289" s="1683"/>
      <c r="BJ289" s="4158" t="s">
        <v>3105</v>
      </c>
      <c r="BK289" s="1674">
        <v>44136</v>
      </c>
      <c r="BL289" s="1683"/>
      <c r="BM289" s="4158" t="s">
        <v>3106</v>
      </c>
      <c r="BN289" s="1674">
        <v>44501</v>
      </c>
      <c r="BO289" s="2311"/>
      <c r="BP289" s="4184"/>
      <c r="BQ289" s="1376" t="s">
        <v>3108</v>
      </c>
      <c r="BR289" s="2275"/>
      <c r="BS289" s="1684">
        <v>44824</v>
      </c>
      <c r="BT289" s="1684"/>
      <c r="BU289" s="1684">
        <v>44414</v>
      </c>
      <c r="BV289" s="1684">
        <v>44672</v>
      </c>
      <c r="BW289" s="1684"/>
      <c r="BX289" s="2319" t="s">
        <v>117</v>
      </c>
      <c r="BY289" s="1699"/>
      <c r="BZ289" s="1376" t="s">
        <v>579</v>
      </c>
      <c r="CA289" s="12"/>
      <c r="CB289" s="12"/>
      <c r="CC289" s="12"/>
      <c r="CD289" s="18"/>
    </row>
    <row r="290" spans="1:82" ht="45" customHeight="1" x14ac:dyDescent="0.2">
      <c r="A290" s="7196" t="s">
        <v>3109</v>
      </c>
      <c r="B290" s="3323"/>
      <c r="C290" s="2611" t="s">
        <v>3110</v>
      </c>
      <c r="D290" s="1689"/>
      <c r="E290" s="4602"/>
      <c r="F290" s="1666"/>
      <c r="G290" s="1666"/>
      <c r="H290" s="1676"/>
      <c r="I290" s="1666"/>
      <c r="J290" s="1668">
        <v>40596</v>
      </c>
      <c r="K290" s="1668"/>
      <c r="L290" s="4834"/>
      <c r="M290" s="4842"/>
      <c r="N290" s="1729"/>
      <c r="O290" s="1729"/>
      <c r="P290" s="1667"/>
      <c r="Q290" s="2608"/>
      <c r="R290" s="1669"/>
      <c r="S290" s="1706"/>
      <c r="T290" s="1706"/>
      <c r="U290" s="3793"/>
      <c r="V290" s="2609"/>
      <c r="W290" s="1695" t="b">
        <f t="shared" si="12"/>
        <v>0</v>
      </c>
      <c r="X290" s="1672"/>
      <c r="Y290" s="1376"/>
      <c r="Z290" s="1376"/>
      <c r="AA290" s="5786"/>
      <c r="AB290" s="5786"/>
      <c r="AC290" s="3001"/>
      <c r="AD290" s="1682"/>
      <c r="AE290" s="4147"/>
      <c r="AF290" s="1676"/>
      <c r="AG290" s="1674"/>
      <c r="AH290" s="1674"/>
      <c r="AI290" s="1674"/>
      <c r="AJ290" s="2276"/>
      <c r="AK290" s="2610"/>
      <c r="AL290" s="1679"/>
      <c r="AM290" s="1676"/>
      <c r="AN290" s="1674"/>
      <c r="AO290" s="1674"/>
      <c r="AP290" s="1674"/>
      <c r="AQ290" s="1667"/>
      <c r="AR290" s="7197"/>
      <c r="AS290" s="7129"/>
      <c r="AT290" s="1668"/>
      <c r="AU290" s="1679"/>
      <c r="AV290" s="1679"/>
      <c r="AW290" s="1679"/>
      <c r="AX290" s="1668"/>
      <c r="AY290" s="3537"/>
      <c r="AZ290" s="1679"/>
      <c r="BA290" s="1668"/>
      <c r="BB290" s="1679"/>
      <c r="BC290" s="1679"/>
      <c r="BD290" s="1679"/>
      <c r="BE290" s="1668"/>
      <c r="BF290" s="1668"/>
      <c r="BG290" s="4158"/>
      <c r="BH290" s="1674"/>
      <c r="BI290" s="1683"/>
      <c r="BJ290" s="4158"/>
      <c r="BK290" s="1674"/>
      <c r="BL290" s="1683"/>
      <c r="BM290" s="4158"/>
      <c r="BN290" s="1674"/>
      <c r="BO290" s="1683"/>
      <c r="BP290" s="4184"/>
      <c r="BQ290" s="2300"/>
      <c r="BR290" s="2300"/>
      <c r="BS290" s="1684"/>
      <c r="BT290" s="1684"/>
      <c r="BU290" s="1684"/>
      <c r="BV290" s="1684"/>
      <c r="BW290" s="1684"/>
      <c r="BX290" s="2319" t="s">
        <v>117</v>
      </c>
      <c r="BY290" s="1684"/>
      <c r="BZ290" s="2300"/>
      <c r="CA290" s="1176"/>
      <c r="CB290" s="1176"/>
      <c r="CC290" s="1176"/>
      <c r="CD290" s="1175"/>
    </row>
    <row r="291" spans="1:82" ht="45" customHeight="1" x14ac:dyDescent="0.2">
      <c r="A291" s="6504" t="s">
        <v>3111</v>
      </c>
      <c r="B291" s="6505"/>
      <c r="C291" s="2265" t="s">
        <v>3112</v>
      </c>
      <c r="D291" s="6506" t="s">
        <v>718</v>
      </c>
      <c r="E291" s="6778">
        <v>2139</v>
      </c>
      <c r="F291" s="2769">
        <v>2024</v>
      </c>
      <c r="G291" s="2769">
        <v>2045</v>
      </c>
      <c r="H291" s="6508" t="s">
        <v>89</v>
      </c>
      <c r="I291" s="2769" t="s">
        <v>194</v>
      </c>
      <c r="J291" s="6458">
        <v>43370</v>
      </c>
      <c r="K291" s="6458"/>
      <c r="L291" s="6458"/>
      <c r="M291" s="6684"/>
      <c r="N291" s="6458"/>
      <c r="O291" s="6458" t="s">
        <v>90</v>
      </c>
      <c r="P291" s="6458"/>
      <c r="Q291" s="6512"/>
      <c r="R291" s="6513"/>
      <c r="S291" s="6513"/>
      <c r="T291" s="6513"/>
      <c r="U291" s="6514"/>
      <c r="V291" s="6515"/>
      <c r="W291" s="6516" t="str">
        <f t="shared" si="12"/>
        <v>Yes</v>
      </c>
      <c r="X291" s="6517" t="s">
        <v>93</v>
      </c>
      <c r="Y291" s="2265" t="s">
        <v>94</v>
      </c>
      <c r="Z291" s="2265"/>
      <c r="AA291" s="6760" t="s">
        <v>719</v>
      </c>
      <c r="AB291" s="6760" t="s">
        <v>720</v>
      </c>
      <c r="AC291" s="6541"/>
      <c r="AD291" s="6519">
        <v>45962</v>
      </c>
      <c r="AE291" s="6542">
        <v>43831</v>
      </c>
      <c r="AF291" s="6543" t="s">
        <v>142</v>
      </c>
      <c r="AG291" s="6532">
        <v>43831</v>
      </c>
      <c r="AH291" s="6532">
        <v>43843</v>
      </c>
      <c r="AI291" s="6532">
        <v>43885</v>
      </c>
      <c r="AJ291" s="6558" t="s">
        <v>721</v>
      </c>
      <c r="AK291" s="6544"/>
      <c r="AL291" s="6670" t="s">
        <v>722</v>
      </c>
      <c r="AM291" s="6568" t="s">
        <v>367</v>
      </c>
      <c r="AN291" s="6532">
        <v>44378</v>
      </c>
      <c r="AO291" s="6532">
        <v>44470</v>
      </c>
      <c r="AP291" s="6532">
        <v>44470</v>
      </c>
      <c r="AQ291" s="2769"/>
      <c r="AR291" s="6528"/>
      <c r="AS291" s="6529" t="s">
        <v>723</v>
      </c>
      <c r="AT291" s="6508" t="s">
        <v>270</v>
      </c>
      <c r="AU291" s="6529">
        <v>45962</v>
      </c>
      <c r="AV291" s="6529">
        <v>45992</v>
      </c>
      <c r="AW291" s="6529">
        <v>46052</v>
      </c>
      <c r="AX291" s="6552" t="s">
        <v>724</v>
      </c>
      <c r="AY291" s="6530"/>
      <c r="AZ291" s="6529"/>
      <c r="BA291" s="6508"/>
      <c r="BB291" s="6529"/>
      <c r="BC291" s="6529"/>
      <c r="BD291" s="6529"/>
      <c r="BE291" s="6508"/>
      <c r="BF291" s="6508"/>
      <c r="BG291" s="6531" t="s">
        <v>725</v>
      </c>
      <c r="BH291" s="6532">
        <v>46235</v>
      </c>
      <c r="BI291" s="6533"/>
      <c r="BJ291" s="6531">
        <v>46357</v>
      </c>
      <c r="BK291" s="6532">
        <v>46357</v>
      </c>
      <c r="BL291" s="6533"/>
      <c r="BM291" s="6531">
        <v>46905</v>
      </c>
      <c r="BN291" s="6532">
        <v>46905</v>
      </c>
      <c r="BO291" s="6533"/>
      <c r="BP291" s="6494" t="s">
        <v>727</v>
      </c>
      <c r="BQ291" s="6535">
        <v>45960</v>
      </c>
      <c r="BR291" s="6535">
        <v>45783</v>
      </c>
      <c r="BS291" s="6535">
        <v>45960</v>
      </c>
      <c r="BT291" s="6535">
        <v>46024</v>
      </c>
      <c r="BU291" s="6535">
        <v>45686</v>
      </c>
      <c r="BV291" s="6535">
        <v>45996</v>
      </c>
      <c r="BW291" s="6535">
        <v>45996</v>
      </c>
      <c r="BX291" s="6535" t="s">
        <v>262</v>
      </c>
      <c r="BY291" s="1409"/>
      <c r="BZ291" s="540" t="s">
        <v>730</v>
      </c>
      <c r="CA291" s="12"/>
      <c r="CB291" s="12"/>
      <c r="CC291" s="12"/>
      <c r="CD291" s="18"/>
    </row>
    <row r="292" spans="1:82" ht="45" customHeight="1" x14ac:dyDescent="0.2">
      <c r="A292" s="6454" t="s">
        <v>3113</v>
      </c>
      <c r="B292" s="6455"/>
      <c r="C292" s="2465" t="s">
        <v>3114</v>
      </c>
      <c r="D292" s="2465" t="s">
        <v>3115</v>
      </c>
      <c r="E292" s="7198">
        <v>2313</v>
      </c>
      <c r="F292" s="6456">
        <v>2022</v>
      </c>
      <c r="G292" s="6456">
        <v>2039</v>
      </c>
      <c r="H292" s="6456" t="s">
        <v>89</v>
      </c>
      <c r="I292" s="6456" t="s">
        <v>89</v>
      </c>
      <c r="J292" s="6462">
        <v>42534</v>
      </c>
      <c r="K292" s="6460"/>
      <c r="L292" s="6460"/>
      <c r="M292" s="6461"/>
      <c r="N292" s="6460"/>
      <c r="O292" s="6460"/>
      <c r="P292" s="6462"/>
      <c r="Q292" s="6463"/>
      <c r="R292" s="6464"/>
      <c r="S292" s="6464"/>
      <c r="T292" s="6464"/>
      <c r="U292" s="6465"/>
      <c r="V292" s="6466"/>
      <c r="W292" s="6467" t="str">
        <f t="shared" si="12"/>
        <v>Yes</v>
      </c>
      <c r="X292" s="6468" t="s">
        <v>93</v>
      </c>
      <c r="Y292" s="2465" t="s">
        <v>94</v>
      </c>
      <c r="Z292" s="2465"/>
      <c r="AA292" s="6488" t="s">
        <v>3116</v>
      </c>
      <c r="AB292" s="6470" t="s">
        <v>3117</v>
      </c>
      <c r="AC292" s="6501"/>
      <c r="AD292" s="6606">
        <v>45689</v>
      </c>
      <c r="AE292" s="6472" t="s">
        <v>1025</v>
      </c>
      <c r="AF292" s="6473" t="s">
        <v>142</v>
      </c>
      <c r="AG292" s="5496">
        <v>44743</v>
      </c>
      <c r="AH292" s="5496">
        <v>44835</v>
      </c>
      <c r="AI292" s="5496">
        <v>44896</v>
      </c>
      <c r="AJ292" s="6474" t="s">
        <v>3118</v>
      </c>
      <c r="AK292" s="6475"/>
      <c r="AL292" s="7199">
        <v>45536</v>
      </c>
      <c r="AM292" s="7169" t="s">
        <v>270</v>
      </c>
      <c r="AN292" s="5496">
        <v>45536</v>
      </c>
      <c r="AO292" s="5496">
        <v>45566</v>
      </c>
      <c r="AP292" s="5496">
        <v>45632</v>
      </c>
      <c r="AQ292" s="6476" t="s">
        <v>3119</v>
      </c>
      <c r="AR292" s="6490"/>
      <c r="AS292" s="6479"/>
      <c r="AT292" s="6477"/>
      <c r="AU292" s="6479"/>
      <c r="AV292" s="6479"/>
      <c r="AW292" s="6479"/>
      <c r="AX292" s="6477"/>
      <c r="AY292" s="6490"/>
      <c r="AZ292" s="6478"/>
      <c r="BA292" s="6480"/>
      <c r="BB292" s="6478"/>
      <c r="BC292" s="6479"/>
      <c r="BD292" s="6479"/>
      <c r="BE292" s="6477"/>
      <c r="BF292" s="6477"/>
      <c r="BG292" s="6482">
        <v>45717</v>
      </c>
      <c r="BH292" s="5496">
        <v>45717</v>
      </c>
      <c r="BI292" s="5496"/>
      <c r="BJ292" s="6482" t="s">
        <v>434</v>
      </c>
      <c r="BK292" s="5496">
        <v>45931</v>
      </c>
      <c r="BL292" s="6483"/>
      <c r="BM292" s="6482" t="s">
        <v>984</v>
      </c>
      <c r="BN292" s="4850">
        <v>46113</v>
      </c>
      <c r="BO292" s="6483"/>
      <c r="BP292" s="6494" t="s">
        <v>132</v>
      </c>
      <c r="BQ292" s="2265" t="s">
        <v>3121</v>
      </c>
      <c r="BR292" s="6759"/>
      <c r="BS292" s="4142">
        <v>45594</v>
      </c>
      <c r="BT292" s="4142">
        <v>45783</v>
      </c>
      <c r="BU292" s="4142"/>
      <c r="BV292" s="4142">
        <v>45783</v>
      </c>
      <c r="BW292" s="4142">
        <v>45783</v>
      </c>
      <c r="BX292" s="4142" t="s">
        <v>178</v>
      </c>
      <c r="BY292" s="1409"/>
      <c r="BZ292" s="540" t="s">
        <v>579</v>
      </c>
      <c r="CA292" s="12"/>
      <c r="CB292" s="12"/>
      <c r="CC292" s="12"/>
      <c r="CD292" s="18"/>
    </row>
    <row r="293" spans="1:82" ht="45" customHeight="1" x14ac:dyDescent="0.2">
      <c r="A293" s="6454" t="s">
        <v>3122</v>
      </c>
      <c r="B293" s="6455"/>
      <c r="C293" s="2465" t="s">
        <v>3123</v>
      </c>
      <c r="D293" s="2465" t="s">
        <v>3124</v>
      </c>
      <c r="E293" s="7119">
        <v>2341</v>
      </c>
      <c r="F293" s="6456">
        <v>2027</v>
      </c>
      <c r="G293" s="6456">
        <v>2042</v>
      </c>
      <c r="H293" s="6456" t="s">
        <v>89</v>
      </c>
      <c r="I293" s="6456" t="s">
        <v>89</v>
      </c>
      <c r="J293" s="6462">
        <v>43648</v>
      </c>
      <c r="K293" s="6462"/>
      <c r="L293" s="6462"/>
      <c r="M293" s="6550"/>
      <c r="N293" s="6462"/>
      <c r="O293" s="6462"/>
      <c r="P293" s="6462"/>
      <c r="Q293" s="6463"/>
      <c r="R293" s="6464"/>
      <c r="S293" s="6464"/>
      <c r="T293" s="6464"/>
      <c r="U293" s="6465"/>
      <c r="V293" s="6464"/>
      <c r="W293" s="6467" t="str">
        <f t="shared" si="12"/>
        <v>Yes</v>
      </c>
      <c r="X293" s="7200" t="s">
        <v>93</v>
      </c>
      <c r="Y293" s="2465" t="s">
        <v>267</v>
      </c>
      <c r="Z293" s="2465"/>
      <c r="AA293" s="6470" t="s">
        <v>3125</v>
      </c>
      <c r="AB293" s="6470" t="s">
        <v>3126</v>
      </c>
      <c r="AC293" s="6779"/>
      <c r="AD293" s="5496">
        <v>45839</v>
      </c>
      <c r="AE293" s="6472" t="s">
        <v>3127</v>
      </c>
      <c r="AF293" s="6473" t="s">
        <v>98</v>
      </c>
      <c r="AG293" s="5496">
        <v>45689</v>
      </c>
      <c r="AH293" s="5496">
        <v>45677</v>
      </c>
      <c r="AI293" s="5496">
        <v>45733</v>
      </c>
      <c r="AJ293" s="6502" t="s">
        <v>3128</v>
      </c>
      <c r="AK293" s="6475"/>
      <c r="AL293" s="5496"/>
      <c r="AM293" s="6473"/>
      <c r="AN293" s="5496"/>
      <c r="AO293" s="5496"/>
      <c r="AP293" s="5496"/>
      <c r="AQ293" s="6456"/>
      <c r="AR293" s="6490"/>
      <c r="AS293" s="5496"/>
      <c r="AT293" s="6477"/>
      <c r="AU293" s="5496"/>
      <c r="AV293" s="6479"/>
      <c r="AW293" s="6479"/>
      <c r="AX293" s="6477"/>
      <c r="AY293" s="6492"/>
      <c r="AZ293" s="6479"/>
      <c r="BA293" s="6480"/>
      <c r="BB293" s="6478"/>
      <c r="BC293" s="6479"/>
      <c r="BD293" s="6479"/>
      <c r="BE293" s="6477"/>
      <c r="BF293" s="6477"/>
      <c r="BG293" s="6482" t="s">
        <v>331</v>
      </c>
      <c r="BH293" s="5496">
        <v>46143</v>
      </c>
      <c r="BI293" s="5496"/>
      <c r="BJ293" s="6482" t="s">
        <v>912</v>
      </c>
      <c r="BK293" s="5496">
        <v>46296</v>
      </c>
      <c r="BL293" s="6483"/>
      <c r="BM293" s="6597" t="s">
        <v>3129</v>
      </c>
      <c r="BN293" s="6598" t="s">
        <v>3129</v>
      </c>
      <c r="BO293" s="6483"/>
      <c r="BP293" s="6484" t="s">
        <v>3131</v>
      </c>
      <c r="BQ293" s="7201" t="s">
        <v>3132</v>
      </c>
      <c r="BR293" s="2465"/>
      <c r="BS293" s="4142">
        <v>45932</v>
      </c>
      <c r="BT293" s="4142">
        <v>45881</v>
      </c>
      <c r="BU293" s="4142">
        <v>45957</v>
      </c>
      <c r="BV293" s="4142">
        <v>45881</v>
      </c>
      <c r="BW293" s="4142">
        <v>45881</v>
      </c>
      <c r="BX293" s="4142" t="s">
        <v>178</v>
      </c>
      <c r="BY293" s="1409"/>
      <c r="BZ293" s="540"/>
      <c r="CA293" s="513"/>
      <c r="CB293" s="513"/>
      <c r="CC293" s="513"/>
      <c r="CD293" s="515"/>
    </row>
    <row r="294" spans="1:82" ht="45" customHeight="1" x14ac:dyDescent="0.2">
      <c r="A294" s="1688"/>
      <c r="B294" s="3307" t="s">
        <v>3133</v>
      </c>
      <c r="C294" s="1376" t="s">
        <v>3134</v>
      </c>
      <c r="D294" s="1689" t="s">
        <v>309</v>
      </c>
      <c r="E294" s="7113"/>
      <c r="F294" s="1666">
        <v>2022</v>
      </c>
      <c r="G294" s="1666">
        <v>2042</v>
      </c>
      <c r="H294" s="1676" t="s">
        <v>89</v>
      </c>
      <c r="I294" s="1691" t="s">
        <v>310</v>
      </c>
      <c r="J294" s="1668">
        <v>41619</v>
      </c>
      <c r="K294" s="1668"/>
      <c r="L294" s="1692" t="s">
        <v>90</v>
      </c>
      <c r="M294" s="2007" t="s">
        <v>311</v>
      </c>
      <c r="N294" s="1692"/>
      <c r="O294" s="1692"/>
      <c r="P294" s="1667"/>
      <c r="Q294" s="1705"/>
      <c r="R294" s="1669"/>
      <c r="S294" s="1669"/>
      <c r="T294" s="1669"/>
      <c r="U294" s="3793"/>
      <c r="V294" s="1671"/>
      <c r="W294" s="1695" t="str">
        <f t="shared" si="12"/>
        <v>Yes</v>
      </c>
      <c r="X294" s="1672" t="s">
        <v>93</v>
      </c>
      <c r="Y294" s="1376" t="s">
        <v>94</v>
      </c>
      <c r="Z294" s="1376"/>
      <c r="AA294" s="5786" t="s">
        <v>312</v>
      </c>
      <c r="AB294" s="5772" t="s">
        <v>296</v>
      </c>
      <c r="AC294" s="2314"/>
      <c r="AD294" s="2232">
        <v>44531</v>
      </c>
      <c r="AE294" s="4147" t="s">
        <v>313</v>
      </c>
      <c r="AF294" s="1676" t="s">
        <v>314</v>
      </c>
      <c r="AG294" s="1674">
        <v>44378</v>
      </c>
      <c r="AH294" s="1674"/>
      <c r="AI294" s="1674"/>
      <c r="AJ294" s="3006"/>
      <c r="AK294" s="1677"/>
      <c r="AL294" s="1679"/>
      <c r="AM294" s="1676"/>
      <c r="AN294" s="1674"/>
      <c r="AO294" s="1674"/>
      <c r="AP294" s="1674"/>
      <c r="AQ294" s="1666"/>
      <c r="AR294" s="1697"/>
      <c r="AS294" s="1679"/>
      <c r="AT294" s="1680"/>
      <c r="AU294" s="1679"/>
      <c r="AV294" s="1679"/>
      <c r="AW294" s="1679"/>
      <c r="AX294" s="1680"/>
      <c r="AY294" s="1698"/>
      <c r="AZ294" s="1679"/>
      <c r="BA294" s="1680"/>
      <c r="BB294" s="1679"/>
      <c r="BC294" s="1679"/>
      <c r="BD294" s="1679"/>
      <c r="BE294" s="1680"/>
      <c r="BF294" s="1680"/>
      <c r="BG294" s="4200" t="s">
        <v>315</v>
      </c>
      <c r="BH294" s="2234">
        <v>44652</v>
      </c>
      <c r="BI294" s="2235"/>
      <c r="BJ294" s="4178" t="s">
        <v>316</v>
      </c>
      <c r="BK294" s="2237">
        <v>45017</v>
      </c>
      <c r="BL294" s="1683"/>
      <c r="BM294" s="4158" t="s">
        <v>114</v>
      </c>
      <c r="BN294" s="1674" t="s">
        <v>114</v>
      </c>
      <c r="BO294" s="1683"/>
      <c r="BP294" s="4767"/>
      <c r="BQ294" s="1376"/>
      <c r="BR294" s="1376" t="s">
        <v>318</v>
      </c>
      <c r="BS294" s="1684">
        <v>44628</v>
      </c>
      <c r="BT294" s="1684"/>
      <c r="BU294" s="1684">
        <v>44628</v>
      </c>
      <c r="BV294" s="1684"/>
      <c r="BW294" s="1684">
        <v>44740</v>
      </c>
      <c r="BX294" s="2387" t="s">
        <v>319</v>
      </c>
      <c r="BY294" s="1699"/>
      <c r="BZ294" s="1376" t="s">
        <v>105</v>
      </c>
      <c r="CA294" s="2723"/>
      <c r="CB294" s="2723"/>
      <c r="CC294" s="2723"/>
      <c r="CD294" s="2723"/>
    </row>
    <row r="295" spans="1:82" s="586" customFormat="1" ht="45" customHeight="1" x14ac:dyDescent="0.2">
      <c r="A295" s="2150" t="s">
        <v>3135</v>
      </c>
      <c r="B295" s="3306"/>
      <c r="C295" s="2151" t="s">
        <v>3134</v>
      </c>
      <c r="D295" s="2151" t="s">
        <v>3136</v>
      </c>
      <c r="E295" s="7132">
        <v>2292</v>
      </c>
      <c r="F295" s="2155">
        <v>2025</v>
      </c>
      <c r="G295" s="2155">
        <v>2042</v>
      </c>
      <c r="H295" s="2154" t="s">
        <v>89</v>
      </c>
      <c r="I295" s="2181" t="s">
        <v>89</v>
      </c>
      <c r="J295" s="2157">
        <v>41619</v>
      </c>
      <c r="K295" s="2157"/>
      <c r="L295" s="2157" t="s">
        <v>90</v>
      </c>
      <c r="M295" s="5876"/>
      <c r="N295" s="5585"/>
      <c r="O295" s="5585"/>
      <c r="P295" s="2156">
        <v>45716</v>
      </c>
      <c r="Q295" s="2158">
        <v>45954</v>
      </c>
      <c r="R295" s="5586"/>
      <c r="S295" s="5586"/>
      <c r="T295" s="5586"/>
      <c r="U295" s="5587"/>
      <c r="V295" s="5877"/>
      <c r="W295" s="2162" t="str">
        <f t="shared" si="12"/>
        <v>Yes</v>
      </c>
      <c r="X295" s="2163" t="s">
        <v>93</v>
      </c>
      <c r="Y295" s="2151" t="s">
        <v>94</v>
      </c>
      <c r="Z295" s="2151"/>
      <c r="AA295" s="5775" t="s">
        <v>3137</v>
      </c>
      <c r="AB295" s="5775" t="s">
        <v>3138</v>
      </c>
      <c r="AC295" s="2929"/>
      <c r="AD295" s="2168">
        <v>45689</v>
      </c>
      <c r="AE295" s="5588" t="s">
        <v>3139</v>
      </c>
      <c r="AF295" s="2167" t="s">
        <v>1399</v>
      </c>
      <c r="AG295" s="2168">
        <v>44013</v>
      </c>
      <c r="AH295" s="2168">
        <v>44019</v>
      </c>
      <c r="AI295" s="2168">
        <v>44124</v>
      </c>
      <c r="AJ295" s="3011" t="s">
        <v>3140</v>
      </c>
      <c r="AK295" s="2169"/>
      <c r="AL295" s="2171" t="s">
        <v>3141</v>
      </c>
      <c r="AM295" s="2167" t="s">
        <v>3142</v>
      </c>
      <c r="AN295" s="2168">
        <v>44105</v>
      </c>
      <c r="AO295" s="2168">
        <v>44162</v>
      </c>
      <c r="AP295" s="2168">
        <v>44256</v>
      </c>
      <c r="AQ295" s="2155" t="s">
        <v>3143</v>
      </c>
      <c r="AR295" s="2170"/>
      <c r="AS295" s="2171" t="s">
        <v>3144</v>
      </c>
      <c r="AT295" s="2167" t="s">
        <v>3145</v>
      </c>
      <c r="AU295" s="2171">
        <v>44593</v>
      </c>
      <c r="AV295" s="2171">
        <v>44599</v>
      </c>
      <c r="AW295" s="2171">
        <v>44655</v>
      </c>
      <c r="AX295" s="2154" t="s">
        <v>3146</v>
      </c>
      <c r="AY295" s="2172"/>
      <c r="AZ295" s="2171" t="s">
        <v>3147</v>
      </c>
      <c r="BA295" s="2167" t="s">
        <v>3148</v>
      </c>
      <c r="BB295" s="2171" t="s">
        <v>3149</v>
      </c>
      <c r="BC295" s="2171">
        <v>45266</v>
      </c>
      <c r="BD295" s="2171">
        <v>45329</v>
      </c>
      <c r="BE295" s="2154" t="s">
        <v>3143</v>
      </c>
      <c r="BF295" s="2154"/>
      <c r="BG295" s="4159">
        <v>45689</v>
      </c>
      <c r="BH295" s="2168">
        <v>45689</v>
      </c>
      <c r="BI295" s="2184">
        <v>45716</v>
      </c>
      <c r="BJ295" s="4159">
        <v>45901</v>
      </c>
      <c r="BK295" s="2168">
        <v>45901</v>
      </c>
      <c r="BL295" s="2184">
        <v>45954</v>
      </c>
      <c r="BM295" s="4168">
        <v>46357</v>
      </c>
      <c r="BN295" s="2189">
        <v>46357</v>
      </c>
      <c r="BO295" s="2184"/>
      <c r="BP295" s="7202" t="s">
        <v>132</v>
      </c>
      <c r="BQ295" s="2151"/>
      <c r="BR295" s="2151"/>
      <c r="BS295" s="2177">
        <v>45632</v>
      </c>
      <c r="BT295" s="2177">
        <v>45783</v>
      </c>
      <c r="BU295" s="2177">
        <v>45687</v>
      </c>
      <c r="BV295" s="2177">
        <v>45783</v>
      </c>
      <c r="BW295" s="2177">
        <v>45783</v>
      </c>
      <c r="BX295" s="2177" t="s">
        <v>1956</v>
      </c>
      <c r="BY295" s="1409"/>
      <c r="BZ295" s="540" t="s">
        <v>105</v>
      </c>
      <c r="CA295" s="12"/>
      <c r="CB295" s="12"/>
      <c r="CC295" s="12"/>
      <c r="CD295" s="12"/>
    </row>
    <row r="296" spans="1:82" ht="45" customHeight="1" x14ac:dyDescent="0.2">
      <c r="A296" s="3686" t="s">
        <v>3151</v>
      </c>
      <c r="B296" s="3687"/>
      <c r="C296" s="3688" t="s">
        <v>3152</v>
      </c>
      <c r="D296" s="3688" t="s">
        <v>3153</v>
      </c>
      <c r="E296" s="4269" t="s">
        <v>114</v>
      </c>
      <c r="F296" s="3691"/>
      <c r="G296" s="3691"/>
      <c r="H296" s="3692"/>
      <c r="I296" s="3693"/>
      <c r="J296" s="3694">
        <v>43545</v>
      </c>
      <c r="K296" s="3694"/>
      <c r="L296" s="3694"/>
      <c r="M296" s="3866"/>
      <c r="N296" s="3694"/>
      <c r="O296" s="3694"/>
      <c r="P296" s="3696"/>
      <c r="Q296" s="3732"/>
      <c r="R296" s="3698"/>
      <c r="S296" s="3698"/>
      <c r="T296" s="3698"/>
      <c r="U296" s="3794">
        <v>45352</v>
      </c>
      <c r="V296" s="3699" t="s">
        <v>2724</v>
      </c>
      <c r="W296" s="3700" t="str">
        <f t="shared" si="12"/>
        <v>Yes</v>
      </c>
      <c r="X296" s="3701" t="s">
        <v>93</v>
      </c>
      <c r="Y296" s="3688" t="s">
        <v>94</v>
      </c>
      <c r="Z296" s="3688"/>
      <c r="AA296" s="5791"/>
      <c r="AB296" s="5776" t="s">
        <v>3154</v>
      </c>
      <c r="AC296" s="3703"/>
      <c r="AD296" s="3704">
        <v>45689</v>
      </c>
      <c r="AE296" s="4145" t="s">
        <v>3155</v>
      </c>
      <c r="AF296" s="3705" t="s">
        <v>3156</v>
      </c>
      <c r="AG296" s="3706">
        <v>46054</v>
      </c>
      <c r="AH296" s="3706"/>
      <c r="AI296" s="3706"/>
      <c r="AJ296" s="3713"/>
      <c r="AK296" s="3707"/>
      <c r="AL296" s="3709"/>
      <c r="AM296" s="3705"/>
      <c r="AN296" s="3706"/>
      <c r="AO296" s="3706"/>
      <c r="AP296" s="3706"/>
      <c r="AQ296" s="3695"/>
      <c r="AR296" s="3708"/>
      <c r="AS296" s="3709"/>
      <c r="AT296" s="3692"/>
      <c r="AU296" s="3709"/>
      <c r="AV296" s="3709"/>
      <c r="AW296" s="3709"/>
      <c r="AX296" s="3692"/>
      <c r="AY296" s="3710"/>
      <c r="AZ296" s="3709"/>
      <c r="BA296" s="3692"/>
      <c r="BB296" s="3709"/>
      <c r="BC296" s="3709"/>
      <c r="BD296" s="3709"/>
      <c r="BE296" s="3692"/>
      <c r="BF296" s="3692"/>
      <c r="BG296" s="4089">
        <v>46508</v>
      </c>
      <c r="BH296" s="3706">
        <v>46508</v>
      </c>
      <c r="BI296" s="3711"/>
      <c r="BJ296" s="4089">
        <v>46692</v>
      </c>
      <c r="BK296" s="3706">
        <v>46692</v>
      </c>
      <c r="BL296" s="3711"/>
      <c r="BM296" s="4089">
        <v>46935</v>
      </c>
      <c r="BN296" s="3706">
        <v>46935</v>
      </c>
      <c r="BO296" s="3711"/>
      <c r="BP296" s="4182" t="s">
        <v>3158</v>
      </c>
      <c r="BQ296" s="3688" t="s">
        <v>3159</v>
      </c>
      <c r="BR296" s="3688" t="s">
        <v>2728</v>
      </c>
      <c r="BS296" s="3716">
        <v>45562</v>
      </c>
      <c r="BT296" s="3716">
        <v>45779</v>
      </c>
      <c r="BU296" s="3716">
        <v>45562</v>
      </c>
      <c r="BV296" s="3716">
        <v>45779</v>
      </c>
      <c r="BW296" s="3716">
        <v>45779</v>
      </c>
      <c r="BX296" s="3716" t="s">
        <v>104</v>
      </c>
      <c r="BY296" s="1409"/>
      <c r="BZ296" s="540"/>
      <c r="CA296" s="12"/>
      <c r="CB296" s="12"/>
      <c r="CC296" s="12"/>
      <c r="CD296" s="18"/>
    </row>
    <row r="297" spans="1:82" ht="45" customHeight="1" x14ac:dyDescent="0.2">
      <c r="A297" s="3686" t="s">
        <v>3160</v>
      </c>
      <c r="B297" s="3687"/>
      <c r="C297" s="3688" t="s">
        <v>3161</v>
      </c>
      <c r="D297" s="3689" t="s">
        <v>439</v>
      </c>
      <c r="E297" s="3859" t="s">
        <v>114</v>
      </c>
      <c r="F297" s="3691"/>
      <c r="G297" s="3691"/>
      <c r="H297" s="3692"/>
      <c r="I297" s="3693"/>
      <c r="J297" s="3694">
        <v>43532</v>
      </c>
      <c r="K297" s="3694"/>
      <c r="L297" s="3767"/>
      <c r="M297" s="3768"/>
      <c r="N297" s="3767"/>
      <c r="O297" s="3694"/>
      <c r="P297" s="3696"/>
      <c r="Q297" s="3697"/>
      <c r="R297" s="3698"/>
      <c r="S297" s="3698"/>
      <c r="T297" s="3698"/>
      <c r="U297" s="3794">
        <v>45474</v>
      </c>
      <c r="V297" s="3699" t="s">
        <v>440</v>
      </c>
      <c r="W297" s="3700" t="b">
        <f t="shared" si="12"/>
        <v>0</v>
      </c>
      <c r="X297" s="3701" t="s">
        <v>237</v>
      </c>
      <c r="Y297" s="3688" t="s">
        <v>94</v>
      </c>
      <c r="Z297" s="3688"/>
      <c r="AA297" s="5776" t="s">
        <v>3162</v>
      </c>
      <c r="AB297" s="5782" t="s">
        <v>442</v>
      </c>
      <c r="AC297" s="3703"/>
      <c r="AD297" s="3704">
        <v>42887</v>
      </c>
      <c r="AE297" s="4203"/>
      <c r="AF297" s="3705"/>
      <c r="AG297" s="3728"/>
      <c r="AH297" s="3728"/>
      <c r="AI297" s="3728"/>
      <c r="AJ297" s="3713"/>
      <c r="AK297" s="3707"/>
      <c r="AL297" s="3709"/>
      <c r="AM297" s="3705"/>
      <c r="AN297" s="3706"/>
      <c r="AO297" s="3706"/>
      <c r="AP297" s="3706"/>
      <c r="AQ297" s="3695"/>
      <c r="AR297" s="3708"/>
      <c r="AS297" s="3709"/>
      <c r="AT297" s="3705"/>
      <c r="AU297" s="3709"/>
      <c r="AV297" s="3709"/>
      <c r="AW297" s="3709"/>
      <c r="AX297" s="3692"/>
      <c r="AY297" s="3710"/>
      <c r="AZ297" s="3709"/>
      <c r="BA297" s="3692"/>
      <c r="BB297" s="3709"/>
      <c r="BC297" s="3709"/>
      <c r="BD297" s="3709"/>
      <c r="BE297" s="3692"/>
      <c r="BF297" s="3692"/>
      <c r="BG297" s="4089"/>
      <c r="BH297" s="3706"/>
      <c r="BI297" s="3706"/>
      <c r="BJ297" s="4089"/>
      <c r="BK297" s="3706"/>
      <c r="BL297" s="3711"/>
      <c r="BM297" s="4089"/>
      <c r="BN297" s="3900"/>
      <c r="BO297" s="3711"/>
      <c r="BP297" s="4182"/>
      <c r="BQ297" s="3688"/>
      <c r="BR297" s="3763"/>
      <c r="BS297" s="3716">
        <v>45933</v>
      </c>
      <c r="BT297" s="3716"/>
      <c r="BU297" s="3716"/>
      <c r="BV297" s="3716"/>
      <c r="BW297" s="3716"/>
      <c r="BX297" s="3716" t="s">
        <v>444</v>
      </c>
      <c r="BY297" s="1409"/>
      <c r="BZ297" s="540"/>
      <c r="CA297" s="12"/>
      <c r="CB297" s="12"/>
      <c r="CC297" s="12"/>
      <c r="CD297" s="18"/>
    </row>
    <row r="298" spans="1:82" ht="45" customHeight="1" x14ac:dyDescent="0.2">
      <c r="A298" s="6454" t="s">
        <v>3163</v>
      </c>
      <c r="B298" s="6455"/>
      <c r="C298" s="2465" t="s">
        <v>3164</v>
      </c>
      <c r="D298" s="6496" t="s">
        <v>3165</v>
      </c>
      <c r="E298" s="7134">
        <v>2263</v>
      </c>
      <c r="F298" s="6457" t="s">
        <v>91</v>
      </c>
      <c r="G298" s="6457" t="s">
        <v>949</v>
      </c>
      <c r="H298" s="6477" t="s">
        <v>89</v>
      </c>
      <c r="I298" s="6497" t="s">
        <v>89</v>
      </c>
      <c r="J298" s="6460">
        <v>43860</v>
      </c>
      <c r="K298" s="6460"/>
      <c r="L298" s="6460"/>
      <c r="M298" s="6461" t="s">
        <v>3166</v>
      </c>
      <c r="N298" s="6460"/>
      <c r="O298" s="6460" t="s">
        <v>90</v>
      </c>
      <c r="P298" s="6462"/>
      <c r="Q298" s="6463"/>
      <c r="R298" s="6464"/>
      <c r="S298" s="6464"/>
      <c r="T298" s="6464"/>
      <c r="U298" s="6465"/>
      <c r="V298" s="6466"/>
      <c r="W298" s="6467" t="str">
        <f t="shared" si="12"/>
        <v>Yes</v>
      </c>
      <c r="X298" s="6468" t="s">
        <v>93</v>
      </c>
      <c r="Y298" s="2465" t="s">
        <v>94</v>
      </c>
      <c r="Z298" s="6456"/>
      <c r="AA298" s="6470" t="s">
        <v>3167</v>
      </c>
      <c r="AB298" s="6470" t="s">
        <v>3168</v>
      </c>
      <c r="AC298" s="6501"/>
      <c r="AD298" s="4850">
        <v>45689</v>
      </c>
      <c r="AE298" s="6472">
        <v>44105</v>
      </c>
      <c r="AF298" s="7086" t="s">
        <v>3169</v>
      </c>
      <c r="AG298" s="5496">
        <v>44105</v>
      </c>
      <c r="AH298" s="5496">
        <v>44116</v>
      </c>
      <c r="AI298" s="5496">
        <v>44158</v>
      </c>
      <c r="AJ298" s="6474" t="s">
        <v>3170</v>
      </c>
      <c r="AK298" s="6475"/>
      <c r="AL298" s="6472" t="s">
        <v>3171</v>
      </c>
      <c r="AM298" s="6473" t="s">
        <v>1491</v>
      </c>
      <c r="AN298" s="5496">
        <v>45292</v>
      </c>
      <c r="AO298" s="5496">
        <v>45351</v>
      </c>
      <c r="AP298" s="5496">
        <v>45407</v>
      </c>
      <c r="AQ298" s="6476" t="s">
        <v>3172</v>
      </c>
      <c r="AR298" s="6490"/>
      <c r="AS298" s="6479" t="s">
        <v>3173</v>
      </c>
      <c r="AT298" s="6473" t="s">
        <v>3174</v>
      </c>
      <c r="AU298" s="6479">
        <v>45809</v>
      </c>
      <c r="AV298" s="6479">
        <v>45841</v>
      </c>
      <c r="AW298" s="6479">
        <v>45897</v>
      </c>
      <c r="AX298" s="6552" t="s">
        <v>3175</v>
      </c>
      <c r="AY298" s="6492"/>
      <c r="AZ298" s="6479"/>
      <c r="BA298" s="6477"/>
      <c r="BB298" s="6479"/>
      <c r="BC298" s="6479"/>
      <c r="BD298" s="6479"/>
      <c r="BE298" s="6477"/>
      <c r="BF298" s="6477"/>
      <c r="BG298" s="6482" t="s">
        <v>1534</v>
      </c>
      <c r="BH298" s="5496">
        <v>46023</v>
      </c>
      <c r="BI298" s="5496"/>
      <c r="BJ298" s="6482">
        <v>46327</v>
      </c>
      <c r="BK298" s="5496">
        <v>46327</v>
      </c>
      <c r="BL298" s="6483"/>
      <c r="BM298" s="6482">
        <v>46692</v>
      </c>
      <c r="BN298" s="4850">
        <v>46692</v>
      </c>
      <c r="BO298" s="6483"/>
      <c r="BP298" s="7105" t="s">
        <v>132</v>
      </c>
      <c r="BQ298" s="6950"/>
      <c r="BR298" s="6624"/>
      <c r="BS298" s="6952">
        <v>45575</v>
      </c>
      <c r="BT298" s="4142">
        <v>45779</v>
      </c>
      <c r="BU298" s="4142">
        <v>45476</v>
      </c>
      <c r="BV298" s="4142">
        <v>45779</v>
      </c>
      <c r="BW298" s="4142">
        <v>45779</v>
      </c>
      <c r="BX298" s="4142" t="s">
        <v>178</v>
      </c>
      <c r="BY298" s="1409"/>
      <c r="BZ298" s="542" t="s">
        <v>105</v>
      </c>
      <c r="CA298" s="12"/>
      <c r="CB298" s="12"/>
      <c r="CC298" s="12"/>
      <c r="CD298" s="18"/>
    </row>
    <row r="299" spans="1:82" ht="45" customHeight="1" x14ac:dyDescent="0.2">
      <c r="A299" s="1688" t="s">
        <v>3177</v>
      </c>
      <c r="B299" s="3307"/>
      <c r="C299" s="2275" t="s">
        <v>3178</v>
      </c>
      <c r="D299" s="1689" t="s">
        <v>3179</v>
      </c>
      <c r="E299" s="7167">
        <v>2281</v>
      </c>
      <c r="F299" s="1665" t="s">
        <v>337</v>
      </c>
      <c r="G299" s="1665" t="s">
        <v>266</v>
      </c>
      <c r="H299" s="1680" t="s">
        <v>89</v>
      </c>
      <c r="I299" s="1691" t="s">
        <v>89</v>
      </c>
      <c r="J299" s="1668">
        <v>40471</v>
      </c>
      <c r="K299" s="1668"/>
      <c r="L299" s="1668" t="s">
        <v>90</v>
      </c>
      <c r="M299" s="2006" t="s">
        <v>775</v>
      </c>
      <c r="N299" s="1668" t="s">
        <v>583</v>
      </c>
      <c r="O299" s="1668"/>
      <c r="P299" s="1667"/>
      <c r="Q299" s="1705"/>
      <c r="R299" s="1669"/>
      <c r="S299" s="1669"/>
      <c r="T299" s="1669"/>
      <c r="U299" s="3793"/>
      <c r="V299" s="1671"/>
      <c r="W299" s="1695" t="str">
        <f t="shared" si="12"/>
        <v>Yes</v>
      </c>
      <c r="X299" s="1672" t="s">
        <v>93</v>
      </c>
      <c r="Y299" s="1376" t="s">
        <v>94</v>
      </c>
      <c r="Z299" s="1376"/>
      <c r="AA299" s="5854" t="s">
        <v>3180</v>
      </c>
      <c r="AB299" s="5855" t="s">
        <v>3181</v>
      </c>
      <c r="AC299" s="2312"/>
      <c r="AD299" s="1682">
        <v>44348</v>
      </c>
      <c r="AE299" s="4147">
        <v>44348</v>
      </c>
      <c r="AF299" s="1676" t="s">
        <v>3182</v>
      </c>
      <c r="AG299" s="1674">
        <v>44348</v>
      </c>
      <c r="AH299" s="1674">
        <v>44377</v>
      </c>
      <c r="AI299" s="1674">
        <v>44498</v>
      </c>
      <c r="AJ299" s="3014" t="s">
        <v>3183</v>
      </c>
      <c r="AK299" s="1677"/>
      <c r="AL299" s="7129" t="s">
        <v>1025</v>
      </c>
      <c r="AM299" s="7141" t="s">
        <v>158</v>
      </c>
      <c r="AN299" s="1674">
        <v>44743</v>
      </c>
      <c r="AO299" s="1674"/>
      <c r="AP299" s="1674"/>
      <c r="AQ299" s="1666"/>
      <c r="AR299" s="1697"/>
      <c r="AS299" s="1679"/>
      <c r="AT299" s="1680"/>
      <c r="AU299" s="1679"/>
      <c r="AV299" s="1679"/>
      <c r="AW299" s="1679"/>
      <c r="AX299" s="1680"/>
      <c r="AY299" s="1698"/>
      <c r="AZ299" s="1679"/>
      <c r="BA299" s="1680"/>
      <c r="BB299" s="1679"/>
      <c r="BC299" s="1679"/>
      <c r="BD299" s="1679"/>
      <c r="BE299" s="1680"/>
      <c r="BF299" s="1680"/>
      <c r="BG299" s="4178" t="s">
        <v>316</v>
      </c>
      <c r="BH299" s="2237">
        <v>45017</v>
      </c>
      <c r="BI299" s="2311"/>
      <c r="BJ299" s="4178" t="s">
        <v>1240</v>
      </c>
      <c r="BK299" s="2237">
        <v>45108</v>
      </c>
      <c r="BL299" s="2311"/>
      <c r="BM299" s="4178" t="s">
        <v>522</v>
      </c>
      <c r="BN299" s="2237">
        <v>45383</v>
      </c>
      <c r="BO299" s="2311"/>
      <c r="BP299" s="4184"/>
      <c r="BQ299" s="2300"/>
      <c r="BR299" s="1376"/>
      <c r="BS299" s="1684">
        <v>44798</v>
      </c>
      <c r="BT299" s="1684"/>
      <c r="BU299" s="1684"/>
      <c r="BV299" s="1684">
        <v>44803</v>
      </c>
      <c r="BW299" s="1684">
        <v>45022</v>
      </c>
      <c r="BX299" s="2319" t="s">
        <v>117</v>
      </c>
      <c r="BY299" s="1684"/>
      <c r="BZ299" s="1376" t="s">
        <v>105</v>
      </c>
      <c r="CA299" s="12"/>
      <c r="CB299" s="12"/>
      <c r="CC299" s="12"/>
      <c r="CD299" s="18"/>
    </row>
    <row r="300" spans="1:82" ht="45" customHeight="1" x14ac:dyDescent="0.2">
      <c r="A300" s="3686" t="s">
        <v>3185</v>
      </c>
      <c r="B300" s="3687"/>
      <c r="C300" s="3688" t="s">
        <v>3186</v>
      </c>
      <c r="D300" s="3689" t="s">
        <v>599</v>
      </c>
      <c r="E300" s="3717" t="s">
        <v>193</v>
      </c>
      <c r="F300" s="3691"/>
      <c r="G300" s="3691"/>
      <c r="H300" s="3692" t="s">
        <v>89</v>
      </c>
      <c r="I300" s="3695" t="s">
        <v>194</v>
      </c>
      <c r="J300" s="3696">
        <v>45376</v>
      </c>
      <c r="K300" s="3694">
        <v>41649</v>
      </c>
      <c r="L300" s="3694" t="s">
        <v>90</v>
      </c>
      <c r="M300" s="3866" t="s">
        <v>515</v>
      </c>
      <c r="N300" s="3696"/>
      <c r="O300" s="3696"/>
      <c r="P300" s="3696"/>
      <c r="Q300" s="3697"/>
      <c r="R300" s="3698"/>
      <c r="S300" s="3698"/>
      <c r="T300" s="3698"/>
      <c r="U300" s="3794"/>
      <c r="V300" s="3699"/>
      <c r="W300" s="3700" t="str">
        <f t="shared" si="12"/>
        <v>Yes</v>
      </c>
      <c r="X300" s="3701" t="s">
        <v>93</v>
      </c>
      <c r="Y300" s="3688" t="s">
        <v>94</v>
      </c>
      <c r="Z300" s="3695"/>
      <c r="AA300" s="5831" t="s">
        <v>600</v>
      </c>
      <c r="AB300" s="6216" t="s">
        <v>601</v>
      </c>
      <c r="AC300" s="3704">
        <v>45717</v>
      </c>
      <c r="AD300" s="3704">
        <v>45717</v>
      </c>
      <c r="AE300" s="4145" t="s">
        <v>602</v>
      </c>
      <c r="AF300" s="3705" t="s">
        <v>603</v>
      </c>
      <c r="AG300" s="3706">
        <v>46266</v>
      </c>
      <c r="AH300" s="3706"/>
      <c r="AI300" s="3706"/>
      <c r="AJ300" s="3713"/>
      <c r="AK300" s="3707"/>
      <c r="AL300" s="4151"/>
      <c r="AM300" s="3715"/>
      <c r="AN300" s="3706"/>
      <c r="AO300" s="3706"/>
      <c r="AP300" s="3706"/>
      <c r="AQ300" s="3695"/>
      <c r="AR300" s="3708"/>
      <c r="AS300" s="3709"/>
      <c r="AT300" s="3692"/>
      <c r="AU300" s="3709"/>
      <c r="AV300" s="3709"/>
      <c r="AW300" s="3709"/>
      <c r="AX300" s="3692"/>
      <c r="AY300" s="3710"/>
      <c r="AZ300" s="3709"/>
      <c r="BA300" s="3692"/>
      <c r="BB300" s="3709"/>
      <c r="BC300" s="3709"/>
      <c r="BD300" s="3709"/>
      <c r="BE300" s="3692"/>
      <c r="BF300" s="3692"/>
      <c r="BG300" s="4089" t="s">
        <v>604</v>
      </c>
      <c r="BH300" s="3706">
        <v>46569</v>
      </c>
      <c r="BI300" s="3711"/>
      <c r="BJ300" s="4089">
        <v>46935</v>
      </c>
      <c r="BK300" s="3706">
        <v>46935</v>
      </c>
      <c r="BL300" s="3711"/>
      <c r="BM300" s="4089">
        <v>47178</v>
      </c>
      <c r="BN300" s="3706">
        <v>47178</v>
      </c>
      <c r="BO300" s="3711"/>
      <c r="BP300" s="4182" t="s">
        <v>355</v>
      </c>
      <c r="BQ300" s="3688"/>
      <c r="BR300" s="5429"/>
      <c r="BS300" s="3716">
        <v>44547</v>
      </c>
      <c r="BT300" s="3716">
        <v>45804</v>
      </c>
      <c r="BU300" s="3716">
        <v>44362</v>
      </c>
      <c r="BV300" s="3716">
        <v>45804</v>
      </c>
      <c r="BW300" s="3716">
        <v>45804</v>
      </c>
      <c r="BX300" s="3716" t="s">
        <v>104</v>
      </c>
      <c r="BY300" s="2682"/>
      <c r="BZ300" s="2678" t="s">
        <v>606</v>
      </c>
      <c r="CA300" s="12"/>
      <c r="CB300" s="12"/>
      <c r="CC300" s="12"/>
      <c r="CD300" s="18"/>
    </row>
    <row r="301" spans="1:82" ht="45" customHeight="1" x14ac:dyDescent="0.2">
      <c r="A301" s="1688" t="s">
        <v>3187</v>
      </c>
      <c r="B301" s="3307"/>
      <c r="C301" s="2275" t="s">
        <v>3188</v>
      </c>
      <c r="D301" s="1376" t="s">
        <v>1157</v>
      </c>
      <c r="E301" s="1704">
        <v>2086</v>
      </c>
      <c r="F301" s="1665" t="s">
        <v>1083</v>
      </c>
      <c r="G301" s="1665" t="s">
        <v>1158</v>
      </c>
      <c r="H301" s="1680" t="s">
        <v>89</v>
      </c>
      <c r="I301" s="1691" t="s">
        <v>194</v>
      </c>
      <c r="J301" s="1668">
        <v>41988</v>
      </c>
      <c r="K301" s="1668"/>
      <c r="L301" s="1668"/>
      <c r="M301" s="2006"/>
      <c r="N301" s="1668"/>
      <c r="O301" s="1668"/>
      <c r="P301" s="1667"/>
      <c r="Q301" s="1667"/>
      <c r="R301" s="1669"/>
      <c r="S301" s="1669"/>
      <c r="T301" s="1669"/>
      <c r="U301" s="3793">
        <v>43800</v>
      </c>
      <c r="V301" s="2316" t="s">
        <v>1159</v>
      </c>
      <c r="W301" s="1695" t="str">
        <f t="shared" si="12"/>
        <v>Yes</v>
      </c>
      <c r="X301" s="1672" t="s">
        <v>93</v>
      </c>
      <c r="Y301" s="1376" t="s">
        <v>94</v>
      </c>
      <c r="Z301" s="1666"/>
      <c r="AA301" s="5773" t="s">
        <v>1160</v>
      </c>
      <c r="AB301" s="5773" t="s">
        <v>1161</v>
      </c>
      <c r="AC301" s="2314" t="s">
        <v>1162</v>
      </c>
      <c r="AD301" s="1682">
        <v>43374</v>
      </c>
      <c r="AE301" s="4147">
        <v>43525</v>
      </c>
      <c r="AF301" s="1731" t="s">
        <v>1163</v>
      </c>
      <c r="AG301" s="1674">
        <v>43525</v>
      </c>
      <c r="AH301" s="1674">
        <v>43682</v>
      </c>
      <c r="AI301" s="1674">
        <v>43749</v>
      </c>
      <c r="AJ301" s="3006" t="s">
        <v>1164</v>
      </c>
      <c r="AK301" s="1677" t="s">
        <v>1165</v>
      </c>
      <c r="AL301" s="7129" t="s">
        <v>1166</v>
      </c>
      <c r="AM301" s="7149" t="s">
        <v>1167</v>
      </c>
      <c r="AN301" s="1674">
        <v>44470</v>
      </c>
      <c r="AO301" s="1674">
        <v>44480</v>
      </c>
      <c r="AP301" s="1674">
        <v>44536</v>
      </c>
      <c r="AQ301" s="1666" t="s">
        <v>1168</v>
      </c>
      <c r="AR301" s="1697"/>
      <c r="AS301" s="1679">
        <v>44713</v>
      </c>
      <c r="AT301" s="1680" t="s">
        <v>270</v>
      </c>
      <c r="AU301" s="1679">
        <v>44713</v>
      </c>
      <c r="AV301" s="1679"/>
      <c r="AW301" s="1679"/>
      <c r="AX301" s="1680"/>
      <c r="AY301" s="1698"/>
      <c r="AZ301" s="1679"/>
      <c r="BA301" s="1680"/>
      <c r="BB301" s="1679"/>
      <c r="BC301" s="1679"/>
      <c r="BD301" s="1679"/>
      <c r="BE301" s="1680"/>
      <c r="BF301" s="1680"/>
      <c r="BG301" s="4158">
        <v>44896</v>
      </c>
      <c r="BH301" s="1674">
        <v>44896</v>
      </c>
      <c r="BI301" s="1683"/>
      <c r="BJ301" s="4158">
        <v>45017</v>
      </c>
      <c r="BK301" s="1674">
        <v>45017</v>
      </c>
      <c r="BL301" s="1683"/>
      <c r="BM301" s="4158">
        <v>45352</v>
      </c>
      <c r="BN301" s="1674">
        <v>45352</v>
      </c>
      <c r="BO301" s="1683"/>
      <c r="BP301" s="4184"/>
      <c r="BQ301" s="1376" t="s">
        <v>1169</v>
      </c>
      <c r="BR301" s="3202"/>
      <c r="BS301" s="1684">
        <v>44547</v>
      </c>
      <c r="BT301" s="1684">
        <v>44477</v>
      </c>
      <c r="BU301" s="1684">
        <v>44547</v>
      </c>
      <c r="BV301" s="1684">
        <v>44477</v>
      </c>
      <c r="BW301" s="1684"/>
      <c r="BX301" s="2319" t="s">
        <v>117</v>
      </c>
      <c r="BY301" s="1684"/>
      <c r="BZ301" s="1376" t="s">
        <v>1170</v>
      </c>
      <c r="CA301" s="12"/>
      <c r="CB301" s="12"/>
      <c r="CC301" s="12"/>
      <c r="CD301" s="18"/>
    </row>
    <row r="302" spans="1:82" ht="45" customHeight="1" x14ac:dyDescent="0.2">
      <c r="A302" s="1688"/>
      <c r="B302" s="3307" t="s">
        <v>3189</v>
      </c>
      <c r="C302" s="1376" t="s">
        <v>3190</v>
      </c>
      <c r="D302" s="1689" t="s">
        <v>865</v>
      </c>
      <c r="E302" s="1704">
        <v>2085</v>
      </c>
      <c r="F302" s="1665" t="s">
        <v>337</v>
      </c>
      <c r="G302" s="1665" t="s">
        <v>1158</v>
      </c>
      <c r="H302" s="1680" t="s">
        <v>89</v>
      </c>
      <c r="I302" s="1691" t="s">
        <v>194</v>
      </c>
      <c r="J302" s="1668">
        <v>44175</v>
      </c>
      <c r="K302" s="1668"/>
      <c r="L302" s="1692"/>
      <c r="M302" s="2007"/>
      <c r="N302" s="1692"/>
      <c r="O302" s="1692"/>
      <c r="P302" s="1667"/>
      <c r="Q302" s="1705"/>
      <c r="R302" s="1669"/>
      <c r="S302" s="1669"/>
      <c r="T302" s="1694">
        <v>44774</v>
      </c>
      <c r="U302" s="3793"/>
      <c r="V302" s="1671"/>
      <c r="W302" s="1695" t="str">
        <f t="shared" si="12"/>
        <v>Yes</v>
      </c>
      <c r="X302" s="1672" t="s">
        <v>93</v>
      </c>
      <c r="Y302" s="1376" t="s">
        <v>94</v>
      </c>
      <c r="Z302" s="1376"/>
      <c r="AA302" s="5773" t="s">
        <v>867</v>
      </c>
      <c r="AB302" s="5773" t="s">
        <v>868</v>
      </c>
      <c r="AC302" s="2313" t="s">
        <v>869</v>
      </c>
      <c r="AD302" s="1682">
        <v>44317</v>
      </c>
      <c r="AE302" s="4147" t="s">
        <v>870</v>
      </c>
      <c r="AF302" s="1676" t="s">
        <v>871</v>
      </c>
      <c r="AG302" s="1674">
        <v>43497</v>
      </c>
      <c r="AH302" s="1674">
        <v>43507</v>
      </c>
      <c r="AI302" s="1674">
        <v>43549</v>
      </c>
      <c r="AJ302" s="3014" t="s">
        <v>872</v>
      </c>
      <c r="AK302" s="1677"/>
      <c r="AL302" s="7165" t="s">
        <v>873</v>
      </c>
      <c r="AM302" s="7149" t="s">
        <v>874</v>
      </c>
      <c r="AN302" s="1674">
        <v>44378</v>
      </c>
      <c r="AO302" s="1674">
        <v>44407</v>
      </c>
      <c r="AP302" s="1674">
        <v>44477</v>
      </c>
      <c r="AQ302" s="1666" t="s">
        <v>875</v>
      </c>
      <c r="AR302" s="1697"/>
      <c r="AS302" s="1679"/>
      <c r="AT302" s="1680"/>
      <c r="AU302" s="1679"/>
      <c r="AV302" s="1679"/>
      <c r="AW302" s="1679"/>
      <c r="AX302" s="1680"/>
      <c r="AY302" s="1698"/>
      <c r="AZ302" s="1679"/>
      <c r="BA302" s="1680"/>
      <c r="BB302" s="1679"/>
      <c r="BC302" s="1679"/>
      <c r="BD302" s="1679"/>
      <c r="BE302" s="1680"/>
      <c r="BF302" s="1680"/>
      <c r="BG302" s="4158">
        <v>45108</v>
      </c>
      <c r="BH302" s="1674">
        <v>45108</v>
      </c>
      <c r="BI302" s="1683"/>
      <c r="BJ302" s="4158">
        <v>45292</v>
      </c>
      <c r="BK302" s="1674">
        <v>45292</v>
      </c>
      <c r="BL302" s="1683"/>
      <c r="BM302" s="4158" t="s">
        <v>114</v>
      </c>
      <c r="BN302" s="1674" t="s">
        <v>114</v>
      </c>
      <c r="BO302" s="1683"/>
      <c r="BP302" s="7203"/>
      <c r="BQ302" s="7151"/>
      <c r="BR302" s="1376" t="s">
        <v>2666</v>
      </c>
      <c r="BS302" s="1684">
        <v>44256</v>
      </c>
      <c r="BT302" s="1684">
        <v>44483</v>
      </c>
      <c r="BU302" s="1684">
        <v>44427</v>
      </c>
      <c r="BV302" s="1684">
        <v>44764</v>
      </c>
      <c r="BW302" s="1684">
        <v>44739</v>
      </c>
      <c r="BX302" s="2387" t="s">
        <v>877</v>
      </c>
      <c r="BY302" s="1699"/>
      <c r="BZ302" s="1376" t="s">
        <v>105</v>
      </c>
      <c r="CA302" s="12"/>
      <c r="CB302" s="12"/>
      <c r="CC302" s="12"/>
      <c r="CD302" s="18"/>
    </row>
    <row r="303" spans="1:82" ht="45" customHeight="1" x14ac:dyDescent="0.2">
      <c r="A303" s="2150" t="s">
        <v>3191</v>
      </c>
      <c r="B303" s="3306"/>
      <c r="C303" s="2151" t="s">
        <v>3190</v>
      </c>
      <c r="D303" s="2152" t="s">
        <v>3192</v>
      </c>
      <c r="E303" s="3228">
        <v>2168</v>
      </c>
      <c r="F303" s="2155">
        <v>2021</v>
      </c>
      <c r="G303" s="2155">
        <v>2041</v>
      </c>
      <c r="H303" s="2154" t="s">
        <v>89</v>
      </c>
      <c r="I303" s="2181" t="s">
        <v>194</v>
      </c>
      <c r="J303" s="2157">
        <v>44175</v>
      </c>
      <c r="K303" s="2157"/>
      <c r="L303" s="2157" t="s">
        <v>90</v>
      </c>
      <c r="M303" s="2200"/>
      <c r="N303" s="2157"/>
      <c r="O303" s="2157"/>
      <c r="P303" s="2156">
        <v>45566</v>
      </c>
      <c r="Q303" s="2158">
        <v>45635</v>
      </c>
      <c r="R303" s="2159"/>
      <c r="S303" s="2159"/>
      <c r="T303" s="2159"/>
      <c r="U303" s="3799"/>
      <c r="V303" s="2161"/>
      <c r="W303" s="2162" t="str">
        <f t="shared" si="12"/>
        <v>Yes</v>
      </c>
      <c r="X303" s="2163" t="s">
        <v>93</v>
      </c>
      <c r="Y303" s="2151" t="s">
        <v>94</v>
      </c>
      <c r="Z303" s="2151"/>
      <c r="AA303" s="5775" t="s">
        <v>3193</v>
      </c>
      <c r="AB303" s="5775" t="s">
        <v>3194</v>
      </c>
      <c r="AC303" s="2924"/>
      <c r="AD303" s="2165">
        <v>45505</v>
      </c>
      <c r="AE303" s="7204">
        <v>44693</v>
      </c>
      <c r="AF303" s="3600" t="s">
        <v>3195</v>
      </c>
      <c r="AG303" s="2168">
        <v>44735</v>
      </c>
      <c r="AH303" s="2168">
        <v>44693</v>
      </c>
      <c r="AI303" s="2168">
        <v>44735</v>
      </c>
      <c r="AJ303" s="3011" t="s">
        <v>3196</v>
      </c>
      <c r="AK303" s="2169"/>
      <c r="AL303" s="7160" t="s">
        <v>3197</v>
      </c>
      <c r="AM303" s="7161" t="s">
        <v>367</v>
      </c>
      <c r="AN303" s="2168">
        <v>45292</v>
      </c>
      <c r="AO303" s="2171">
        <v>45301</v>
      </c>
      <c r="AP303" s="2171">
        <v>45348</v>
      </c>
      <c r="AQ303" s="4761" t="s">
        <v>3198</v>
      </c>
      <c r="AR303" s="2170"/>
      <c r="AS303" s="2171"/>
      <c r="AT303" s="2154"/>
      <c r="AU303" s="2171"/>
      <c r="AV303" s="2171"/>
      <c r="AW303" s="2171"/>
      <c r="AX303" s="2154"/>
      <c r="AY303" s="2172"/>
      <c r="AZ303" s="2171"/>
      <c r="BA303" s="2154"/>
      <c r="BB303" s="2171"/>
      <c r="BC303" s="2171"/>
      <c r="BD303" s="2171"/>
      <c r="BE303" s="2154"/>
      <c r="BF303" s="2154"/>
      <c r="BG303" s="4159" t="s">
        <v>3199</v>
      </c>
      <c r="BH303" s="2168">
        <v>45566</v>
      </c>
      <c r="BI303" s="2184">
        <v>45566</v>
      </c>
      <c r="BJ303" s="4159">
        <v>45627</v>
      </c>
      <c r="BK303" s="2168">
        <v>45627</v>
      </c>
      <c r="BL303" s="2184">
        <v>45635</v>
      </c>
      <c r="BM303" s="4159" t="s">
        <v>114</v>
      </c>
      <c r="BN303" s="2168" t="s">
        <v>114</v>
      </c>
      <c r="BO303" s="2184"/>
      <c r="BP303" s="4771" t="s">
        <v>3200</v>
      </c>
      <c r="BQ303" s="2151" t="s">
        <v>3201</v>
      </c>
      <c r="BR303" s="2151"/>
      <c r="BS303" s="2177">
        <v>45320</v>
      </c>
      <c r="BT303" s="2177">
        <v>45589</v>
      </c>
      <c r="BU303" s="2177">
        <v>45680</v>
      </c>
      <c r="BV303" s="2177">
        <v>45589</v>
      </c>
      <c r="BW303" s="2177">
        <v>46028</v>
      </c>
      <c r="BX303" s="6789" t="s">
        <v>674</v>
      </c>
      <c r="BY303" s="1409"/>
      <c r="BZ303" s="540" t="s">
        <v>105</v>
      </c>
      <c r="CA303" s="12"/>
      <c r="CB303" s="12"/>
      <c r="CC303" s="12"/>
      <c r="CD303" s="18"/>
    </row>
    <row r="304" spans="1:82" ht="45" customHeight="1" x14ac:dyDescent="0.2">
      <c r="A304" s="2150" t="s">
        <v>3202</v>
      </c>
      <c r="B304" s="3306"/>
      <c r="C304" s="2151" t="s">
        <v>3203</v>
      </c>
      <c r="D304" s="2151" t="s">
        <v>948</v>
      </c>
      <c r="E304" s="3519">
        <v>2100</v>
      </c>
      <c r="F304" s="2155">
        <v>2023</v>
      </c>
      <c r="G304" s="2155">
        <v>2041</v>
      </c>
      <c r="H304" s="2155" t="s">
        <v>89</v>
      </c>
      <c r="I304" s="2155" t="s">
        <v>194</v>
      </c>
      <c r="J304" s="2156">
        <v>41108</v>
      </c>
      <c r="K304" s="2157"/>
      <c r="L304" s="1389"/>
      <c r="M304" s="2002"/>
      <c r="N304" s="1389"/>
      <c r="O304" s="2518"/>
      <c r="P304" s="2156">
        <v>45712</v>
      </c>
      <c r="Q304" s="2158">
        <v>45838</v>
      </c>
      <c r="R304" s="2159"/>
      <c r="S304" s="2159"/>
      <c r="T304" s="2159"/>
      <c r="U304" s="3799"/>
      <c r="V304" s="2161"/>
      <c r="W304" s="2162" t="str">
        <f t="shared" si="12"/>
        <v>Yes</v>
      </c>
      <c r="X304" s="2163" t="s">
        <v>93</v>
      </c>
      <c r="Y304" s="2151" t="s">
        <v>94</v>
      </c>
      <c r="Z304" s="2151"/>
      <c r="AA304" s="5775" t="s">
        <v>950</v>
      </c>
      <c r="AB304" s="5775" t="s">
        <v>951</v>
      </c>
      <c r="AC304" s="4110"/>
      <c r="AD304" s="2165" t="s">
        <v>952</v>
      </c>
      <c r="AE304" s="3535" t="s">
        <v>953</v>
      </c>
      <c r="AF304" s="2167" t="s">
        <v>954</v>
      </c>
      <c r="AG304" s="2168">
        <v>43678</v>
      </c>
      <c r="AH304" s="2168">
        <v>43787</v>
      </c>
      <c r="AI304" s="2168">
        <v>43875</v>
      </c>
      <c r="AJ304" s="3011" t="s">
        <v>955</v>
      </c>
      <c r="AK304" s="2533"/>
      <c r="AL304" s="7205">
        <v>44896</v>
      </c>
      <c r="AM304" s="7161" t="s">
        <v>956</v>
      </c>
      <c r="AN304" s="2168">
        <v>44896</v>
      </c>
      <c r="AO304" s="2168">
        <v>44896</v>
      </c>
      <c r="AP304" s="2168">
        <v>44981</v>
      </c>
      <c r="AQ304" s="2155" t="s">
        <v>957</v>
      </c>
      <c r="AR304" s="2534"/>
      <c r="AS304" s="5267">
        <v>45139</v>
      </c>
      <c r="AT304" s="2154" t="s">
        <v>958</v>
      </c>
      <c r="AU304" s="2292">
        <v>45139</v>
      </c>
      <c r="AV304" s="2171">
        <v>45139</v>
      </c>
      <c r="AW304" s="2171">
        <v>45199</v>
      </c>
      <c r="AX304" s="2154"/>
      <c r="AY304" s="2536"/>
      <c r="AZ304" s="2292"/>
      <c r="BA304" s="2320"/>
      <c r="BB304" s="2292"/>
      <c r="BC304" s="2171"/>
      <c r="BD304" s="2171"/>
      <c r="BE304" s="2154"/>
      <c r="BF304" s="2516"/>
      <c r="BG304" s="4159">
        <v>45689</v>
      </c>
      <c r="BH304" s="2168">
        <v>45689</v>
      </c>
      <c r="BI304" s="2184">
        <v>45712</v>
      </c>
      <c r="BJ304" s="4159">
        <v>45809</v>
      </c>
      <c r="BK304" s="2168">
        <v>45809</v>
      </c>
      <c r="BL304" s="2184">
        <v>45838</v>
      </c>
      <c r="BM304" s="4159">
        <v>46357</v>
      </c>
      <c r="BN304" s="2168">
        <v>46357</v>
      </c>
      <c r="BO304" s="2184"/>
      <c r="BP304" s="5382" t="s">
        <v>960</v>
      </c>
      <c r="BQ304" s="2550"/>
      <c r="BR304" s="629" t="s">
        <v>961</v>
      </c>
      <c r="BS304" s="2177">
        <v>45695</v>
      </c>
      <c r="BT304" s="2177">
        <v>45420</v>
      </c>
      <c r="BU304" s="2177">
        <v>45695</v>
      </c>
      <c r="BV304" s="2177">
        <v>45420</v>
      </c>
      <c r="BW304" s="2177">
        <v>45721</v>
      </c>
      <c r="BX304" s="2177" t="s">
        <v>962</v>
      </c>
      <c r="BY304" s="1409"/>
      <c r="BZ304" s="540" t="s">
        <v>579</v>
      </c>
      <c r="CA304" s="12"/>
      <c r="CB304" s="12"/>
      <c r="CC304" s="12"/>
      <c r="CD304" s="18"/>
    </row>
    <row r="305" spans="1:82" ht="45" customHeight="1" x14ac:dyDescent="0.2">
      <c r="A305" s="1688" t="s">
        <v>3204</v>
      </c>
      <c r="B305" s="3307"/>
      <c r="C305" s="2275" t="s">
        <v>3205</v>
      </c>
      <c r="D305" s="1689" t="s">
        <v>3206</v>
      </c>
      <c r="E305" s="7167">
        <v>2158</v>
      </c>
      <c r="F305" s="1666">
        <v>2020</v>
      </c>
      <c r="G305" s="1666">
        <v>2040</v>
      </c>
      <c r="H305" s="1680" t="s">
        <v>89</v>
      </c>
      <c r="I305" s="1691" t="s">
        <v>89</v>
      </c>
      <c r="J305" s="1668">
        <v>42068</v>
      </c>
      <c r="K305" s="1668"/>
      <c r="L305" s="1668" t="s">
        <v>90</v>
      </c>
      <c r="M305" s="2006" t="s">
        <v>2985</v>
      </c>
      <c r="N305" s="1668"/>
      <c r="O305" s="1668"/>
      <c r="P305" s="1667"/>
      <c r="Q305" s="1705"/>
      <c r="R305" s="1669"/>
      <c r="S305" s="1669"/>
      <c r="T305" s="1669"/>
      <c r="U305" s="3793"/>
      <c r="V305" s="1671"/>
      <c r="W305" s="1695" t="str">
        <f t="shared" si="12"/>
        <v>Yes</v>
      </c>
      <c r="X305" s="1672" t="s">
        <v>93</v>
      </c>
      <c r="Y305" s="1376" t="s">
        <v>267</v>
      </c>
      <c r="Z305" s="3208"/>
      <c r="AA305" s="5813" t="s">
        <v>3207</v>
      </c>
      <c r="AB305" s="5772" t="s">
        <v>3207</v>
      </c>
      <c r="AC305" s="2313" t="s">
        <v>3208</v>
      </c>
      <c r="AD305" s="2730">
        <v>44013</v>
      </c>
      <c r="AE305" s="1679" t="s">
        <v>2286</v>
      </c>
      <c r="AF305" s="1676" t="s">
        <v>364</v>
      </c>
      <c r="AG305" s="1674">
        <v>43040</v>
      </c>
      <c r="AH305" s="1674">
        <v>43034</v>
      </c>
      <c r="AI305" s="1674">
        <v>43111</v>
      </c>
      <c r="AJ305" s="3006" t="s">
        <v>3209</v>
      </c>
      <c r="AK305" s="1677" t="s">
        <v>3210</v>
      </c>
      <c r="AL305" s="7129" t="s">
        <v>3211</v>
      </c>
      <c r="AM305" s="7141" t="s">
        <v>367</v>
      </c>
      <c r="AN305" s="1679">
        <v>43617</v>
      </c>
      <c r="AO305" s="1674">
        <v>43644</v>
      </c>
      <c r="AP305" s="1674">
        <v>43726</v>
      </c>
      <c r="AQ305" s="1666" t="s">
        <v>3207</v>
      </c>
      <c r="AR305" s="1697" t="s">
        <v>3212</v>
      </c>
      <c r="AS305" s="1678"/>
      <c r="AT305" s="1680"/>
      <c r="AU305" s="1678"/>
      <c r="AV305" s="1679"/>
      <c r="AW305" s="1679"/>
      <c r="AX305" s="1680"/>
      <c r="AY305" s="1698"/>
      <c r="AZ305" s="1679"/>
      <c r="BA305" s="1680"/>
      <c r="BB305" s="1674"/>
      <c r="BC305" s="1679"/>
      <c r="BD305" s="1679"/>
      <c r="BE305" s="1680"/>
      <c r="BF305" s="1680"/>
      <c r="BG305" s="4158" t="s">
        <v>3213</v>
      </c>
      <c r="BH305" s="1674">
        <v>44713</v>
      </c>
      <c r="BI305" s="1683"/>
      <c r="BJ305" s="4158" t="s">
        <v>3214</v>
      </c>
      <c r="BK305" s="1674">
        <v>44927</v>
      </c>
      <c r="BL305" s="1683"/>
      <c r="BM305" s="4158" t="s">
        <v>114</v>
      </c>
      <c r="BN305" s="1674" t="s">
        <v>114</v>
      </c>
      <c r="BO305" s="1683"/>
      <c r="BP305" s="4767"/>
      <c r="BQ305" s="3202" t="s">
        <v>3215</v>
      </c>
      <c r="BR305" s="1376"/>
      <c r="BS305" s="1684">
        <v>44684</v>
      </c>
      <c r="BT305" s="1684"/>
      <c r="BU305" s="1684">
        <v>44519</v>
      </c>
      <c r="BV305" s="1684">
        <v>44672</v>
      </c>
      <c r="BW305" s="1684"/>
      <c r="BX305" s="2319" t="s">
        <v>117</v>
      </c>
      <c r="BY305" s="1684"/>
      <c r="BZ305" s="1376" t="s">
        <v>579</v>
      </c>
      <c r="CA305" s="12"/>
      <c r="CB305" s="12"/>
      <c r="CC305" s="12"/>
      <c r="CD305" s="18"/>
    </row>
    <row r="306" spans="1:82" ht="45" customHeight="1" x14ac:dyDescent="0.2">
      <c r="A306" s="2150" t="s">
        <v>3216</v>
      </c>
      <c r="B306" s="3306"/>
      <c r="C306" s="2186" t="s">
        <v>3217</v>
      </c>
      <c r="D306" s="2151" t="s">
        <v>3218</v>
      </c>
      <c r="E306" s="7116">
        <v>2159</v>
      </c>
      <c r="F306" s="2155">
        <v>2018</v>
      </c>
      <c r="G306" s="2155">
        <v>2039</v>
      </c>
      <c r="H306" s="2155" t="s">
        <v>89</v>
      </c>
      <c r="I306" s="2181" t="s">
        <v>89</v>
      </c>
      <c r="J306" s="2157">
        <v>41254</v>
      </c>
      <c r="K306" s="2157"/>
      <c r="L306" s="2157" t="s">
        <v>90</v>
      </c>
      <c r="M306" s="2182" t="s">
        <v>3219</v>
      </c>
      <c r="N306" s="2157"/>
      <c r="O306" s="2157"/>
      <c r="P306" s="2183">
        <v>44874</v>
      </c>
      <c r="Q306" s="2158">
        <v>45637</v>
      </c>
      <c r="R306" s="2159"/>
      <c r="S306" s="2159"/>
      <c r="T306" s="2159"/>
      <c r="U306" s="3799"/>
      <c r="V306" s="2161"/>
      <c r="W306" s="2162" t="str">
        <f t="shared" si="12"/>
        <v>Yes</v>
      </c>
      <c r="X306" s="2163" t="s">
        <v>93</v>
      </c>
      <c r="Y306" s="2151" t="s">
        <v>94</v>
      </c>
      <c r="Z306" s="2151"/>
      <c r="AA306" s="5774" t="s">
        <v>3220</v>
      </c>
      <c r="AB306" s="5775" t="s">
        <v>3221</v>
      </c>
      <c r="AC306" s="2925"/>
      <c r="AD306" s="2165">
        <v>45170</v>
      </c>
      <c r="AE306" s="3535" t="s">
        <v>3222</v>
      </c>
      <c r="AF306" s="2167" t="s">
        <v>364</v>
      </c>
      <c r="AG306" s="2168">
        <v>43374</v>
      </c>
      <c r="AH306" s="2168">
        <v>43381</v>
      </c>
      <c r="AI306" s="2168">
        <v>43434</v>
      </c>
      <c r="AJ306" s="3011" t="s">
        <v>3223</v>
      </c>
      <c r="AK306" s="2169"/>
      <c r="AL306" s="2168" t="s">
        <v>1087</v>
      </c>
      <c r="AM306" s="2167" t="s">
        <v>3224</v>
      </c>
      <c r="AN306" s="2168">
        <v>43739</v>
      </c>
      <c r="AO306" s="2168">
        <v>43739</v>
      </c>
      <c r="AP306" s="2168">
        <v>43800</v>
      </c>
      <c r="AQ306" s="2155"/>
      <c r="AR306" s="2170"/>
      <c r="AS306" s="7117" t="s">
        <v>125</v>
      </c>
      <c r="AT306" s="7161" t="s">
        <v>1844</v>
      </c>
      <c r="AU306" s="2292">
        <v>44409</v>
      </c>
      <c r="AV306" s="2171">
        <v>44501</v>
      </c>
      <c r="AW306" s="2171">
        <v>44543</v>
      </c>
      <c r="AX306" s="2154" t="s">
        <v>3225</v>
      </c>
      <c r="AY306" s="2172"/>
      <c r="AZ306" s="2171"/>
      <c r="BA306" s="2320"/>
      <c r="BB306" s="2292"/>
      <c r="BC306" s="2171"/>
      <c r="BD306" s="2171"/>
      <c r="BE306" s="2154"/>
      <c r="BF306" s="2154"/>
      <c r="BG306" s="4159" t="s">
        <v>3226</v>
      </c>
      <c r="BH306" s="2168">
        <v>44835</v>
      </c>
      <c r="BI306" s="2168" t="s">
        <v>3227</v>
      </c>
      <c r="BJ306" s="4159">
        <v>45658</v>
      </c>
      <c r="BK306" s="2168">
        <v>45658</v>
      </c>
      <c r="BL306" s="2184">
        <v>45637</v>
      </c>
      <c r="BM306" s="4159">
        <v>46113</v>
      </c>
      <c r="BN306" s="2165">
        <v>46113</v>
      </c>
      <c r="BO306" s="2175"/>
      <c r="BP306" s="4188" t="s">
        <v>3228</v>
      </c>
      <c r="BQ306" s="2186"/>
      <c r="BR306" s="3247"/>
      <c r="BS306" s="2177">
        <v>45950</v>
      </c>
      <c r="BT306" s="2177"/>
      <c r="BU306" s="2177">
        <v>44970</v>
      </c>
      <c r="BV306" s="2177">
        <v>45161</v>
      </c>
      <c r="BW306" s="2177">
        <v>46028</v>
      </c>
      <c r="BX306" s="2185" t="s">
        <v>2973</v>
      </c>
      <c r="BY306" s="2541"/>
      <c r="BZ306" s="2542" t="s">
        <v>3229</v>
      </c>
      <c r="CA306" s="12"/>
      <c r="CB306" s="12"/>
      <c r="CC306" s="12"/>
      <c r="CD306" s="18"/>
    </row>
    <row r="307" spans="1:82" ht="45" customHeight="1" x14ac:dyDescent="0.2">
      <c r="A307" s="2150" t="s">
        <v>3230</v>
      </c>
      <c r="B307" s="3306"/>
      <c r="C307" s="2151" t="s">
        <v>3231</v>
      </c>
      <c r="D307" s="2151" t="s">
        <v>3232</v>
      </c>
      <c r="E307" s="7132">
        <v>2232</v>
      </c>
      <c r="F307" s="2155">
        <v>2023</v>
      </c>
      <c r="G307" s="2155">
        <v>2040</v>
      </c>
      <c r="H307" s="2155" t="s">
        <v>89</v>
      </c>
      <c r="I307" s="2181" t="s">
        <v>89</v>
      </c>
      <c r="J307" s="2157">
        <v>39261</v>
      </c>
      <c r="K307" s="2157"/>
      <c r="L307" s="2157" t="s">
        <v>90</v>
      </c>
      <c r="M307" s="2182"/>
      <c r="N307" s="2157"/>
      <c r="O307" s="2157"/>
      <c r="P307" s="2156">
        <v>45306</v>
      </c>
      <c r="Q307" s="2158">
        <v>45727</v>
      </c>
      <c r="R307" s="2159"/>
      <c r="S307" s="2159"/>
      <c r="T307" s="2159"/>
      <c r="U307" s="3799"/>
      <c r="V307" s="2161"/>
      <c r="W307" s="2162" t="str">
        <f t="shared" si="12"/>
        <v>Yes</v>
      </c>
      <c r="X307" s="2163" t="s">
        <v>93</v>
      </c>
      <c r="Y307" s="2151" t="s">
        <v>94</v>
      </c>
      <c r="Z307" s="2151"/>
      <c r="AA307" s="5775" t="s">
        <v>3233</v>
      </c>
      <c r="AB307" s="5775" t="s">
        <v>3234</v>
      </c>
      <c r="AC307" s="2924"/>
      <c r="AD307" s="2220">
        <v>45717</v>
      </c>
      <c r="AE307" s="3535">
        <v>44713</v>
      </c>
      <c r="AF307" s="2167" t="s">
        <v>270</v>
      </c>
      <c r="AG307" s="2168">
        <v>44713</v>
      </c>
      <c r="AH307" s="2168">
        <v>44732</v>
      </c>
      <c r="AI307" s="2168">
        <v>44787</v>
      </c>
      <c r="AJ307" s="3011" t="s">
        <v>3235</v>
      </c>
      <c r="AK307" s="2169"/>
      <c r="AL307" s="2171"/>
      <c r="AM307" s="2154"/>
      <c r="AN307" s="2168"/>
      <c r="AO307" s="2168"/>
      <c r="AP307" s="2168"/>
      <c r="AQ307" s="2155"/>
      <c r="AR307" s="2170"/>
      <c r="AS307" s="3085"/>
      <c r="AT307" s="2213"/>
      <c r="AU307" s="3085"/>
      <c r="AV307" s="2221"/>
      <c r="AW307" s="2221"/>
      <c r="AX307" s="2213"/>
      <c r="AY307" s="2222"/>
      <c r="AZ307" s="7206"/>
      <c r="BA307" s="7207"/>
      <c r="BB307" s="3085"/>
      <c r="BC307" s="2221"/>
      <c r="BD307" s="2221"/>
      <c r="BE307" s="2213"/>
      <c r="BF307" s="2213"/>
      <c r="BG307" s="4159" t="s">
        <v>1895</v>
      </c>
      <c r="BH307" s="2168">
        <v>45292</v>
      </c>
      <c r="BI307" s="2168">
        <v>45306</v>
      </c>
      <c r="BJ307" s="4159">
        <v>45717</v>
      </c>
      <c r="BK307" s="2168">
        <v>45717</v>
      </c>
      <c r="BL307" s="2184">
        <v>45727</v>
      </c>
      <c r="BM307" s="4159" t="s">
        <v>3236</v>
      </c>
      <c r="BN307" s="6328">
        <v>46327</v>
      </c>
      <c r="BO307" s="2184"/>
      <c r="BP307" s="5403" t="s">
        <v>355</v>
      </c>
      <c r="BQ307" s="5424" t="s">
        <v>3238</v>
      </c>
      <c r="BR307" s="2151"/>
      <c r="BS307" s="4836">
        <v>45320</v>
      </c>
      <c r="BT307" s="2177">
        <v>45951</v>
      </c>
      <c r="BU307" s="2177">
        <v>44480</v>
      </c>
      <c r="BV307" s="2177">
        <v>45951</v>
      </c>
      <c r="BW307" s="2177">
        <v>45729</v>
      </c>
      <c r="BX307" s="2177" t="s">
        <v>1468</v>
      </c>
      <c r="BY307" s="2540"/>
      <c r="BZ307" s="2513" t="s">
        <v>105</v>
      </c>
      <c r="CA307" s="12"/>
      <c r="CB307" s="12"/>
      <c r="CC307" s="12"/>
      <c r="CD307" s="18"/>
    </row>
    <row r="308" spans="1:82" ht="45" customHeight="1" x14ac:dyDescent="0.2">
      <c r="A308" s="3686" t="s">
        <v>3239</v>
      </c>
      <c r="B308" s="3687"/>
      <c r="C308" s="3688" t="s">
        <v>3240</v>
      </c>
      <c r="D308" s="3689" t="s">
        <v>3241</v>
      </c>
      <c r="E308" s="3690">
        <v>2140</v>
      </c>
      <c r="F308" s="3695">
        <v>2022</v>
      </c>
      <c r="G308" s="3695">
        <v>2040</v>
      </c>
      <c r="H308" s="3695" t="s">
        <v>89</v>
      </c>
      <c r="I308" s="3695" t="s">
        <v>89</v>
      </c>
      <c r="J308" s="3694">
        <v>42081</v>
      </c>
      <c r="K308" s="3694"/>
      <c r="L308" s="3694" t="s">
        <v>90</v>
      </c>
      <c r="M308" s="3866" t="s">
        <v>3242</v>
      </c>
      <c r="N308" s="3694"/>
      <c r="O308" s="3694"/>
      <c r="P308" s="3696"/>
      <c r="Q308" s="3697"/>
      <c r="R308" s="3698"/>
      <c r="S308" s="3698"/>
      <c r="T308" s="3698"/>
      <c r="U308" s="3794"/>
      <c r="V308" s="3699"/>
      <c r="W308" s="3700" t="str">
        <f t="shared" si="12"/>
        <v>Yes</v>
      </c>
      <c r="X308" s="3701" t="s">
        <v>93</v>
      </c>
      <c r="Y308" s="3688" t="s">
        <v>94</v>
      </c>
      <c r="Z308" s="4030"/>
      <c r="AA308" s="6186" t="s">
        <v>3243</v>
      </c>
      <c r="AB308" s="5916" t="s">
        <v>3244</v>
      </c>
      <c r="AC308" s="3702"/>
      <c r="AD308" s="3900">
        <v>45717</v>
      </c>
      <c r="AE308" s="4145" t="s">
        <v>3245</v>
      </c>
      <c r="AF308" s="3902" t="s">
        <v>364</v>
      </c>
      <c r="AG308" s="3706">
        <v>43831</v>
      </c>
      <c r="AH308" s="3706">
        <v>43871</v>
      </c>
      <c r="AI308" s="3706">
        <v>43982</v>
      </c>
      <c r="AJ308" s="3713" t="s">
        <v>3246</v>
      </c>
      <c r="AK308" s="3707"/>
      <c r="AL308" s="4376" t="s">
        <v>1025</v>
      </c>
      <c r="AM308" s="4939" t="s">
        <v>3247</v>
      </c>
      <c r="AN308" s="3706">
        <v>44743</v>
      </c>
      <c r="AO308" s="3706">
        <v>44865</v>
      </c>
      <c r="AP308" s="3706">
        <v>44929</v>
      </c>
      <c r="AQ308" s="3695" t="s">
        <v>3248</v>
      </c>
      <c r="AR308" s="3708"/>
      <c r="AS308" s="3903"/>
      <c r="AT308" s="3904"/>
      <c r="AU308" s="3903"/>
      <c r="AV308" s="3905"/>
      <c r="AW308" s="3905"/>
      <c r="AX308" s="4847"/>
      <c r="AY308" s="3906"/>
      <c r="AZ308" s="3903"/>
      <c r="BA308" s="3907"/>
      <c r="BB308" s="3903"/>
      <c r="BC308" s="3905"/>
      <c r="BD308" s="3905"/>
      <c r="BE308" s="3904"/>
      <c r="BF308" s="3904"/>
      <c r="BG308" s="4089">
        <v>46357</v>
      </c>
      <c r="BH308" s="3706">
        <v>46357</v>
      </c>
      <c r="BI308" s="3711"/>
      <c r="BJ308" s="4089">
        <v>46539</v>
      </c>
      <c r="BK308" s="3706">
        <v>46539</v>
      </c>
      <c r="BL308" s="3711"/>
      <c r="BM308" s="4089">
        <v>46631</v>
      </c>
      <c r="BN308" s="3706">
        <v>46631</v>
      </c>
      <c r="BO308" s="3711"/>
      <c r="BP308" s="4190" t="s">
        <v>355</v>
      </c>
      <c r="BQ308" s="3688"/>
      <c r="BR308" s="4857"/>
      <c r="BS308" s="3716">
        <v>45632</v>
      </c>
      <c r="BT308" s="3716">
        <v>45763</v>
      </c>
      <c r="BU308" s="3716">
        <v>45632</v>
      </c>
      <c r="BV308" s="3716">
        <v>45763</v>
      </c>
      <c r="BW308" s="3716">
        <v>45763</v>
      </c>
      <c r="BX308" s="3716" t="s">
        <v>104</v>
      </c>
      <c r="BY308" s="1409"/>
      <c r="BZ308" s="540" t="s">
        <v>579</v>
      </c>
      <c r="CA308" s="12"/>
      <c r="CB308" s="12"/>
      <c r="CC308" s="12"/>
      <c r="CD308" s="18"/>
    </row>
    <row r="309" spans="1:82" ht="45" customHeight="1" x14ac:dyDescent="0.2">
      <c r="A309" s="6609" t="s">
        <v>3250</v>
      </c>
      <c r="B309" s="6845"/>
      <c r="C309" s="6848" t="s">
        <v>3251</v>
      </c>
      <c r="D309" s="6851" t="s">
        <v>3252</v>
      </c>
      <c r="E309" s="7152">
        <v>2118</v>
      </c>
      <c r="F309" s="6861">
        <v>2025</v>
      </c>
      <c r="G309" s="6861">
        <v>2045</v>
      </c>
      <c r="H309" s="6864" t="s">
        <v>89</v>
      </c>
      <c r="I309" s="6869" t="s">
        <v>89</v>
      </c>
      <c r="J309" s="6610">
        <v>39429</v>
      </c>
      <c r="K309" s="6610"/>
      <c r="L309" s="6610"/>
      <c r="M309" s="6871"/>
      <c r="N309" s="6610"/>
      <c r="O309" s="6610"/>
      <c r="P309" s="6611"/>
      <c r="Q309" s="6876"/>
      <c r="R309" s="6612"/>
      <c r="S309" s="6612"/>
      <c r="T309" s="6612"/>
      <c r="U309" s="6613"/>
      <c r="V309" s="6881"/>
      <c r="W309" s="6884" t="str">
        <f t="shared" si="12"/>
        <v>Yes</v>
      </c>
      <c r="X309" s="6886" t="s">
        <v>93</v>
      </c>
      <c r="Y309" s="6614" t="s">
        <v>267</v>
      </c>
      <c r="Z309" s="6614"/>
      <c r="AA309" s="6615" t="s">
        <v>3253</v>
      </c>
      <c r="AB309" s="6615" t="s">
        <v>3254</v>
      </c>
      <c r="AC309" s="6896" t="s">
        <v>3255</v>
      </c>
      <c r="AD309" s="6901">
        <v>45658</v>
      </c>
      <c r="AE309" s="6616" t="s">
        <v>3256</v>
      </c>
      <c r="AF309" s="6617" t="s">
        <v>364</v>
      </c>
      <c r="AG309" s="6618">
        <v>43497</v>
      </c>
      <c r="AH309" s="6618">
        <v>43497</v>
      </c>
      <c r="AI309" s="6618">
        <v>43557</v>
      </c>
      <c r="AJ309" s="6908" t="s">
        <v>3257</v>
      </c>
      <c r="AK309" s="6911" t="s">
        <v>3258</v>
      </c>
      <c r="AL309" s="6616" t="s">
        <v>3259</v>
      </c>
      <c r="AM309" s="6914" t="s">
        <v>3260</v>
      </c>
      <c r="AN309" s="6618">
        <v>44409</v>
      </c>
      <c r="AO309" s="6618">
        <v>44440</v>
      </c>
      <c r="AP309" s="6618">
        <v>44495</v>
      </c>
      <c r="AQ309" s="6861" t="s">
        <v>3261</v>
      </c>
      <c r="AR309" s="6918"/>
      <c r="AS309" s="6920" t="s">
        <v>3262</v>
      </c>
      <c r="AT309" s="6864" t="s">
        <v>3263</v>
      </c>
      <c r="AU309" s="6619">
        <v>45839</v>
      </c>
      <c r="AV309" s="6619"/>
      <c r="AW309" s="6619">
        <v>45930</v>
      </c>
      <c r="AX309" s="6926" t="s">
        <v>3264</v>
      </c>
      <c r="AY309" s="6928"/>
      <c r="AZ309" s="6619"/>
      <c r="BA309" s="6864"/>
      <c r="BB309" s="6619"/>
      <c r="BC309" s="6619"/>
      <c r="BD309" s="6619"/>
      <c r="BE309" s="6864"/>
      <c r="BF309" s="6864"/>
      <c r="BG309" s="6938" t="s">
        <v>3265</v>
      </c>
      <c r="BH309" s="6618">
        <v>46204</v>
      </c>
      <c r="BI309" s="6620"/>
      <c r="BJ309" s="6938" t="s">
        <v>1776</v>
      </c>
      <c r="BK309" s="6618">
        <v>46327</v>
      </c>
      <c r="BL309" s="6620"/>
      <c r="BM309" s="6621">
        <v>46569</v>
      </c>
      <c r="BN309" s="6618">
        <v>46569</v>
      </c>
      <c r="BO309" s="6620"/>
      <c r="BP309" s="6622" t="s">
        <v>3267</v>
      </c>
      <c r="BQ309" s="6623"/>
      <c r="BR309" s="6614" t="s">
        <v>3268</v>
      </c>
      <c r="BS309" s="6486">
        <v>45932</v>
      </c>
      <c r="BT309" s="6486">
        <v>45680</v>
      </c>
      <c r="BU309" s="6486">
        <v>46010</v>
      </c>
      <c r="BV309" s="6486">
        <v>45932</v>
      </c>
      <c r="BW309" s="6486">
        <v>45932</v>
      </c>
      <c r="BX309" s="6486" t="s">
        <v>178</v>
      </c>
      <c r="BY309" s="1409"/>
      <c r="BZ309" s="540" t="s">
        <v>579</v>
      </c>
      <c r="CA309" s="12"/>
      <c r="CB309" s="12"/>
      <c r="CC309" s="12"/>
      <c r="CD309" s="18"/>
    </row>
    <row r="310" spans="1:82" ht="45" customHeight="1" x14ac:dyDescent="0.2">
      <c r="A310" s="2868"/>
      <c r="B310" s="7006" t="s">
        <v>3269</v>
      </c>
      <c r="C310" s="2869" t="s">
        <v>3270</v>
      </c>
      <c r="D310" s="2869" t="s">
        <v>3271</v>
      </c>
      <c r="E310" s="7184" t="s">
        <v>226</v>
      </c>
      <c r="F310" s="2871"/>
      <c r="G310" s="2871"/>
      <c r="H310" s="2883" t="s">
        <v>89</v>
      </c>
      <c r="I310" s="2883" t="s">
        <v>89</v>
      </c>
      <c r="J310" s="2882">
        <v>44615</v>
      </c>
      <c r="K310" s="7021"/>
      <c r="L310" s="2874"/>
      <c r="M310" s="2875"/>
      <c r="N310" s="2874"/>
      <c r="O310" s="2874" t="s">
        <v>3272</v>
      </c>
      <c r="P310" s="2882"/>
      <c r="Q310" s="6793"/>
      <c r="R310" s="2896"/>
      <c r="S310" s="6794"/>
      <c r="T310" s="6794"/>
      <c r="U310" s="3801"/>
      <c r="V310" s="6795"/>
      <c r="W310" s="7031" t="str">
        <f t="shared" si="12"/>
        <v>Yes</v>
      </c>
      <c r="X310" s="2878" t="s">
        <v>93</v>
      </c>
      <c r="Y310" s="2869" t="s">
        <v>94</v>
      </c>
      <c r="Z310" s="6998"/>
      <c r="AA310" s="5865" t="s">
        <v>3273</v>
      </c>
      <c r="AB310" s="6193" t="s">
        <v>3274</v>
      </c>
      <c r="AC310" s="6797"/>
      <c r="AD310" s="2879">
        <v>44593</v>
      </c>
      <c r="AE310" s="4204" t="s">
        <v>3275</v>
      </c>
      <c r="AF310" s="2881" t="s">
        <v>98</v>
      </c>
      <c r="AG310" s="2879">
        <v>45323</v>
      </c>
      <c r="AH310" s="2879"/>
      <c r="AI310" s="2879"/>
      <c r="AJ310" s="6990"/>
      <c r="AK310" s="6798"/>
      <c r="AL310" s="2879"/>
      <c r="AM310" s="2881"/>
      <c r="AN310" s="2879"/>
      <c r="AO310" s="2879"/>
      <c r="AP310" s="2879"/>
      <c r="AQ310" s="2883"/>
      <c r="AR310" s="7089"/>
      <c r="AS310" s="7102"/>
      <c r="AT310" s="2872"/>
      <c r="AU310" s="7057"/>
      <c r="AV310" s="2885"/>
      <c r="AW310" s="2885"/>
      <c r="AX310" s="2872"/>
      <c r="AY310" s="7058"/>
      <c r="AZ310" s="6838"/>
      <c r="BA310" s="7058"/>
      <c r="BB310" s="6838"/>
      <c r="BC310" s="2885"/>
      <c r="BD310" s="2885"/>
      <c r="BE310" s="2874"/>
      <c r="BF310" s="2874"/>
      <c r="BG310" s="4163" t="s">
        <v>1700</v>
      </c>
      <c r="BH310" s="2879">
        <v>45689</v>
      </c>
      <c r="BI310" s="2879"/>
      <c r="BJ310" s="6999"/>
      <c r="BK310" s="6899"/>
      <c r="BL310" s="2887"/>
      <c r="BM310" s="4163"/>
      <c r="BN310" s="2888"/>
      <c r="BO310" s="2887"/>
      <c r="BP310" s="7067"/>
      <c r="BQ310" s="2889"/>
      <c r="BR310" s="2889"/>
      <c r="BS310" s="2890">
        <v>45937</v>
      </c>
      <c r="BT310" s="2890">
        <v>45141</v>
      </c>
      <c r="BU310" s="2890">
        <v>45763</v>
      </c>
      <c r="BV310" s="2890">
        <v>45141</v>
      </c>
      <c r="BW310" s="6957">
        <v>45141</v>
      </c>
      <c r="BX310" s="2890" t="s">
        <v>566</v>
      </c>
      <c r="BY310" s="1436"/>
      <c r="BZ310" s="1178"/>
      <c r="CA310" s="1176"/>
      <c r="CB310" s="1176"/>
      <c r="CC310" s="1176"/>
      <c r="CD310" s="1175"/>
    </row>
    <row r="311" spans="1:82" ht="45" customHeight="1" x14ac:dyDescent="0.2">
      <c r="A311" s="2869"/>
      <c r="B311" s="6998" t="s">
        <v>3277</v>
      </c>
      <c r="C311" s="2869" t="s">
        <v>3270</v>
      </c>
      <c r="D311" s="2869" t="s">
        <v>3278</v>
      </c>
      <c r="E311" s="7208" t="s">
        <v>226</v>
      </c>
      <c r="F311" s="2871"/>
      <c r="G311" s="2871"/>
      <c r="H311" s="2883" t="s">
        <v>89</v>
      </c>
      <c r="I311" s="2883" t="s">
        <v>89</v>
      </c>
      <c r="J311" s="2882">
        <v>44615</v>
      </c>
      <c r="K311" s="2882"/>
      <c r="L311" s="2882"/>
      <c r="M311" s="6990"/>
      <c r="N311" s="2882"/>
      <c r="O311" s="2882" t="s">
        <v>3272</v>
      </c>
      <c r="P311" s="2882"/>
      <c r="Q311" s="7001"/>
      <c r="R311" s="2882"/>
      <c r="S311" s="7001"/>
      <c r="T311" s="7001"/>
      <c r="U311" s="2879"/>
      <c r="V311" s="7001"/>
      <c r="W311" s="2882" t="str">
        <f t="shared" si="12"/>
        <v>Yes</v>
      </c>
      <c r="X311" s="7034" t="s">
        <v>93</v>
      </c>
      <c r="Y311" s="2869" t="s">
        <v>94</v>
      </c>
      <c r="Z311" s="6998"/>
      <c r="AA311" s="5865" t="s">
        <v>3273</v>
      </c>
      <c r="AB311" s="6193" t="s">
        <v>3274</v>
      </c>
      <c r="AC311" s="6797"/>
      <c r="AD311" s="2879">
        <v>44593</v>
      </c>
      <c r="AE311" s="2879" t="s">
        <v>3279</v>
      </c>
      <c r="AF311" s="2871" t="s">
        <v>98</v>
      </c>
      <c r="AG311" s="2879">
        <v>45505</v>
      </c>
      <c r="AH311" s="2879"/>
      <c r="AI311" s="2879"/>
      <c r="AJ311" s="6990"/>
      <c r="AK311" s="2882"/>
      <c r="AL311" s="2879"/>
      <c r="AM311" s="2871"/>
      <c r="AN311" s="2879"/>
      <c r="AO311" s="2879"/>
      <c r="AP311" s="2879"/>
      <c r="AQ311" s="2883"/>
      <c r="AR311" s="2883"/>
      <c r="AS311" s="2879"/>
      <c r="AT311" s="2883"/>
      <c r="AU311" s="2879"/>
      <c r="AV311" s="2879"/>
      <c r="AW311" s="2879"/>
      <c r="AX311" s="2883"/>
      <c r="AY311" s="2883"/>
      <c r="AZ311" s="2879"/>
      <c r="BA311" s="2883"/>
      <c r="BB311" s="2879"/>
      <c r="BC311" s="2879"/>
      <c r="BD311" s="2879"/>
      <c r="BE311" s="2882"/>
      <c r="BF311" s="2882"/>
      <c r="BG311" s="2879" t="s">
        <v>1700</v>
      </c>
      <c r="BH311" s="2879">
        <v>45689</v>
      </c>
      <c r="BI311" s="2879"/>
      <c r="BJ311" s="2879"/>
      <c r="BK311" s="2879"/>
      <c r="BL311" s="2879"/>
      <c r="BM311" s="2879"/>
      <c r="BN311" s="2879"/>
      <c r="BO311" s="2879"/>
      <c r="BP311" s="7000"/>
      <c r="BQ311" s="2889"/>
      <c r="BR311" s="2889"/>
      <c r="BS311" s="2890">
        <v>45937</v>
      </c>
      <c r="BT311" s="2890">
        <v>45141</v>
      </c>
      <c r="BU311" s="2890">
        <v>45763</v>
      </c>
      <c r="BV311" s="2890">
        <v>45141</v>
      </c>
      <c r="BW311" s="2890">
        <v>45141</v>
      </c>
      <c r="BX311" s="2890" t="s">
        <v>566</v>
      </c>
      <c r="BY311" s="5455"/>
      <c r="BZ311" s="2869"/>
      <c r="CA311" s="1176"/>
      <c r="CB311" s="1176"/>
      <c r="CC311" s="1176"/>
      <c r="CD311" s="1175"/>
    </row>
    <row r="312" spans="1:82" ht="45" customHeight="1" x14ac:dyDescent="0.2">
      <c r="A312" s="2465" t="s">
        <v>3280</v>
      </c>
      <c r="B312" s="6501"/>
      <c r="C312" s="2465" t="s">
        <v>3270</v>
      </c>
      <c r="D312" s="2465" t="s">
        <v>3281</v>
      </c>
      <c r="E312" s="7012" t="s">
        <v>114</v>
      </c>
      <c r="F312" s="6456"/>
      <c r="G312" s="6456"/>
      <c r="H312" s="6457"/>
      <c r="I312" s="6456"/>
      <c r="J312" s="6462">
        <v>44615</v>
      </c>
      <c r="K312" s="6462"/>
      <c r="L312" s="6690"/>
      <c r="M312" s="6962"/>
      <c r="N312" s="6690"/>
      <c r="O312" s="6690"/>
      <c r="P312" s="6462"/>
      <c r="Q312" s="6690"/>
      <c r="R312" s="6462"/>
      <c r="S312" s="6690"/>
      <c r="T312" s="6690"/>
      <c r="U312" s="7029">
        <v>2025</v>
      </c>
      <c r="V312" s="6690"/>
      <c r="W312" s="6462" t="b">
        <f t="shared" si="12"/>
        <v>0</v>
      </c>
      <c r="X312" s="7035" t="s">
        <v>111</v>
      </c>
      <c r="Y312" s="2465" t="s">
        <v>94</v>
      </c>
      <c r="Z312" s="6501"/>
      <c r="AA312" s="6469" t="s">
        <v>3273</v>
      </c>
      <c r="AB312" s="6604" t="s">
        <v>3274</v>
      </c>
      <c r="AC312" s="6605"/>
      <c r="AD312" s="5496">
        <v>44593</v>
      </c>
      <c r="AE312" s="5496"/>
      <c r="AF312" s="6457"/>
      <c r="AG312" s="5496"/>
      <c r="AH312" s="5496"/>
      <c r="AI312" s="5496"/>
      <c r="AJ312" s="6550"/>
      <c r="AK312" s="6462"/>
      <c r="AL312" s="5496"/>
      <c r="AM312" s="6457"/>
      <c r="AN312" s="5496"/>
      <c r="AO312" s="5496"/>
      <c r="AP312" s="5496"/>
      <c r="AQ312" s="6462"/>
      <c r="AR312" s="7209"/>
      <c r="AS312" s="7210"/>
      <c r="AT312" s="6462"/>
      <c r="AU312" s="6606"/>
      <c r="AV312" s="5496"/>
      <c r="AW312" s="5496"/>
      <c r="AX312" s="6462"/>
      <c r="AY312" s="6462"/>
      <c r="AZ312" s="5496"/>
      <c r="BA312" s="6462"/>
      <c r="BB312" s="5496"/>
      <c r="BC312" s="5496"/>
      <c r="BD312" s="5496"/>
      <c r="BE312" s="6462"/>
      <c r="BF312" s="6462"/>
      <c r="BG312" s="6606"/>
      <c r="BH312" s="6606"/>
      <c r="BI312" s="5496"/>
      <c r="BJ312" s="6606"/>
      <c r="BK312" s="6606"/>
      <c r="BL312" s="5496"/>
      <c r="BM312" s="5496"/>
      <c r="BN312" s="5496"/>
      <c r="BO312" s="5496"/>
      <c r="BP312" s="6494" t="s">
        <v>3283</v>
      </c>
      <c r="BQ312" s="6495"/>
      <c r="BR312" s="6495"/>
      <c r="BS312" s="4142">
        <v>45937</v>
      </c>
      <c r="BT312" s="4142"/>
      <c r="BU312" s="4142">
        <v>45960</v>
      </c>
      <c r="BV312" s="4142"/>
      <c r="BW312" s="4142">
        <v>45763</v>
      </c>
      <c r="BX312" s="4142" t="s">
        <v>3284</v>
      </c>
      <c r="BY312" s="1436"/>
      <c r="BZ312" s="1178"/>
      <c r="CA312" s="1176"/>
      <c r="CB312" s="1176"/>
      <c r="CC312" s="1176"/>
      <c r="CD312" s="1175"/>
    </row>
    <row r="313" spans="1:82" ht="45" customHeight="1" x14ac:dyDescent="0.2">
      <c r="A313" s="3223" t="s">
        <v>3285</v>
      </c>
      <c r="B313" s="3312"/>
      <c r="C313" s="4975" t="s">
        <v>3286</v>
      </c>
      <c r="D313" s="2639" t="s">
        <v>3287</v>
      </c>
      <c r="E313" s="7211">
        <v>2141</v>
      </c>
      <c r="F313" s="4606">
        <v>2022</v>
      </c>
      <c r="G313" s="4606">
        <v>2037</v>
      </c>
      <c r="H313" s="4606" t="s">
        <v>89</v>
      </c>
      <c r="I313" s="5027" t="s">
        <v>89</v>
      </c>
      <c r="J313" s="4610">
        <v>39870</v>
      </c>
      <c r="K313" s="3342"/>
      <c r="L313" s="3342"/>
      <c r="M313" s="4614"/>
      <c r="N313" s="3342"/>
      <c r="O313" s="3342"/>
      <c r="P313" s="4615">
        <v>44727</v>
      </c>
      <c r="Q313" s="4617">
        <v>44890</v>
      </c>
      <c r="R313" s="4619"/>
      <c r="S313" s="4619"/>
      <c r="T313" s="4619"/>
      <c r="U313" s="4622"/>
      <c r="V313" s="5095"/>
      <c r="W313" s="3343" t="str">
        <f t="shared" si="12"/>
        <v>Yes</v>
      </c>
      <c r="X313" s="2812" t="s">
        <v>93</v>
      </c>
      <c r="Y313" s="2639" t="s">
        <v>94</v>
      </c>
      <c r="Z313" s="2639"/>
      <c r="AA313" s="5858" t="s">
        <v>3288</v>
      </c>
      <c r="AB313" s="5858" t="s">
        <v>3289</v>
      </c>
      <c r="AC313" s="5175"/>
      <c r="AD313" s="4646">
        <v>45627</v>
      </c>
      <c r="AE313" s="4647" t="s">
        <v>3290</v>
      </c>
      <c r="AF313" s="4650" t="s">
        <v>142</v>
      </c>
      <c r="AG313" s="4646">
        <v>43221</v>
      </c>
      <c r="AH313" s="4646">
        <v>43234</v>
      </c>
      <c r="AI313" s="4646">
        <v>43276</v>
      </c>
      <c r="AJ313" s="4655" t="s">
        <v>3291</v>
      </c>
      <c r="AK313" s="5224"/>
      <c r="AL313" s="7212" t="s">
        <v>3292</v>
      </c>
      <c r="AM313" s="7213" t="s">
        <v>367</v>
      </c>
      <c r="AN313" s="4646">
        <v>43739</v>
      </c>
      <c r="AO313" s="4646">
        <v>43770</v>
      </c>
      <c r="AP313" s="4646">
        <v>43851</v>
      </c>
      <c r="AQ313" s="4606" t="s">
        <v>3293</v>
      </c>
      <c r="AR313" s="4660"/>
      <c r="AS313" s="4662"/>
      <c r="AT313" s="4492"/>
      <c r="AU313" s="5289"/>
      <c r="AV313" s="4662"/>
      <c r="AW313" s="4662"/>
      <c r="AX313" s="4492"/>
      <c r="AY313" s="4582"/>
      <c r="AZ313" s="4662"/>
      <c r="BA313" s="5317"/>
      <c r="BB313" s="5289"/>
      <c r="BC313" s="4662"/>
      <c r="BD313" s="4662"/>
      <c r="BE313" s="4492"/>
      <c r="BF313" s="4492"/>
      <c r="BG313" s="4676">
        <v>44593</v>
      </c>
      <c r="BH313" s="4646">
        <v>44593</v>
      </c>
      <c r="BI313" s="5340">
        <v>44727</v>
      </c>
      <c r="BJ313" s="4676">
        <v>44866</v>
      </c>
      <c r="BK313" s="4646">
        <v>44866</v>
      </c>
      <c r="BL313" s="4679">
        <v>44866</v>
      </c>
      <c r="BM313" s="4676">
        <v>45901</v>
      </c>
      <c r="BN313" s="3344">
        <v>45901</v>
      </c>
      <c r="BO313" s="4679"/>
      <c r="BP313" s="4568" t="s">
        <v>3294</v>
      </c>
      <c r="BQ313" s="2639"/>
      <c r="BR313" s="2639"/>
      <c r="BS313" s="3345">
        <v>45960</v>
      </c>
      <c r="BT313" s="3345">
        <v>45763</v>
      </c>
      <c r="BU313" s="3345">
        <v>44784</v>
      </c>
      <c r="BV313" s="3345">
        <v>45763</v>
      </c>
      <c r="BW313" s="3345">
        <v>46028</v>
      </c>
      <c r="BX313" s="3345" t="s">
        <v>542</v>
      </c>
      <c r="BY313" s="2185"/>
      <c r="BZ313" s="2186" t="s">
        <v>3295</v>
      </c>
      <c r="CA313" s="12"/>
      <c r="CB313" s="12" t="s">
        <v>106</v>
      </c>
      <c r="CC313" s="12" t="s">
        <v>3296</v>
      </c>
      <c r="CD313" s="18"/>
    </row>
    <row r="314" spans="1:82" ht="45" customHeight="1" x14ac:dyDescent="0.2">
      <c r="A314" s="4864"/>
      <c r="B314" s="4865" t="s">
        <v>3297</v>
      </c>
      <c r="C314" s="4866" t="s">
        <v>3298</v>
      </c>
      <c r="D314" s="4867" t="s">
        <v>1107</v>
      </c>
      <c r="E314" s="5736">
        <v>2285</v>
      </c>
      <c r="F314" s="4868">
        <v>2025</v>
      </c>
      <c r="G314" s="4868">
        <v>2050</v>
      </c>
      <c r="H314" s="4869" t="s">
        <v>89</v>
      </c>
      <c r="I314" s="5479" t="s">
        <v>194</v>
      </c>
      <c r="J314" s="4890" t="s">
        <v>121</v>
      </c>
      <c r="K314" s="4890" t="s">
        <v>2243</v>
      </c>
      <c r="L314" s="4891"/>
      <c r="M314" s="4892"/>
      <c r="N314" s="4891"/>
      <c r="O314" s="4891"/>
      <c r="P314" s="4870"/>
      <c r="Q314" s="4871"/>
      <c r="R314" s="4872"/>
      <c r="S314" s="4873"/>
      <c r="T314" s="4873"/>
      <c r="U314" s="4874"/>
      <c r="V314" s="4875"/>
      <c r="W314" s="4876" t="str">
        <f t="shared" si="12"/>
        <v>Yes</v>
      </c>
      <c r="X314" s="4877" t="s">
        <v>93</v>
      </c>
      <c r="Y314" s="4866" t="s">
        <v>267</v>
      </c>
      <c r="Z314" s="4866"/>
      <c r="AA314" s="5805" t="s">
        <v>1108</v>
      </c>
      <c r="AB314" s="5806" t="s">
        <v>1109</v>
      </c>
      <c r="AC314" s="4878"/>
      <c r="AD314" s="4879">
        <v>45047</v>
      </c>
      <c r="AE314" s="4880">
        <v>44805</v>
      </c>
      <c r="AF314" s="4869" t="s">
        <v>1110</v>
      </c>
      <c r="AG314" s="4765">
        <v>44805</v>
      </c>
      <c r="AH314" s="4881">
        <v>44809</v>
      </c>
      <c r="AI314" s="4881">
        <v>44869</v>
      </c>
      <c r="AJ314" s="4882"/>
      <c r="AK314" s="4883"/>
      <c r="AL314" s="4884" t="s">
        <v>1111</v>
      </c>
      <c r="AM314" s="4869" t="s">
        <v>1112</v>
      </c>
      <c r="AN314" s="4765">
        <v>45444</v>
      </c>
      <c r="AO314" s="4868"/>
      <c r="AP314" s="4868"/>
      <c r="AQ314" s="4868"/>
      <c r="AR314" s="4885"/>
      <c r="AS314" s="4886"/>
      <c r="AT314" s="4886"/>
      <c r="AU314" s="4884"/>
      <c r="AV314" s="4886"/>
      <c r="AW314" s="4886"/>
      <c r="AX314" s="4886"/>
      <c r="AY314" s="4887"/>
      <c r="AZ314" s="4884"/>
      <c r="BA314" s="4886"/>
      <c r="BB314" s="4884"/>
      <c r="BC314" s="4886"/>
      <c r="BD314" s="4886"/>
      <c r="BE314" s="4886"/>
      <c r="BF314" s="4886"/>
      <c r="BG314" s="4888">
        <v>45658</v>
      </c>
      <c r="BH314" s="4765">
        <v>45658</v>
      </c>
      <c r="BI314" s="4885"/>
      <c r="BJ314" s="4888">
        <v>45717</v>
      </c>
      <c r="BK314" s="4765">
        <v>45717</v>
      </c>
      <c r="BL314" s="4885"/>
      <c r="BM314" s="4888" t="s">
        <v>114</v>
      </c>
      <c r="BN314" s="4765" t="s">
        <v>114</v>
      </c>
      <c r="BO314" s="4885"/>
      <c r="BP314" s="5460" t="s">
        <v>1114</v>
      </c>
      <c r="BQ314" s="4889" t="s">
        <v>1825</v>
      </c>
      <c r="BR314" s="4889" t="s">
        <v>1116</v>
      </c>
      <c r="BS314" s="1699">
        <v>45468</v>
      </c>
      <c r="BT314" s="1699"/>
      <c r="BU314" s="1699">
        <v>44803</v>
      </c>
      <c r="BV314" s="1699">
        <v>45345</v>
      </c>
      <c r="BW314" s="1699">
        <v>45950</v>
      </c>
      <c r="BX314" s="1699" t="s">
        <v>1117</v>
      </c>
      <c r="BY314" s="1409"/>
      <c r="BZ314" s="1178"/>
      <c r="CA314" s="1176"/>
      <c r="CB314" s="1176"/>
      <c r="CC314" s="1176"/>
      <c r="CD314" s="1175"/>
    </row>
    <row r="315" spans="1:82" ht="45" customHeight="1" x14ac:dyDescent="0.2">
      <c r="A315" s="2195" t="s">
        <v>3299</v>
      </c>
      <c r="B315" s="3321"/>
      <c r="C315" s="2186" t="s">
        <v>3298</v>
      </c>
      <c r="D315" s="2152" t="s">
        <v>3300</v>
      </c>
      <c r="E315" s="7116">
        <v>2338</v>
      </c>
      <c r="F315" s="2155">
        <v>2024</v>
      </c>
      <c r="G315" s="2155">
        <v>2041</v>
      </c>
      <c r="H315" s="2167" t="s">
        <v>89</v>
      </c>
      <c r="I315" s="2155" t="s">
        <v>89</v>
      </c>
      <c r="J315" s="2156" t="s">
        <v>121</v>
      </c>
      <c r="K315" s="2156" t="s">
        <v>2243</v>
      </c>
      <c r="L315" s="2156" t="s">
        <v>90</v>
      </c>
      <c r="M315" s="2200" t="s">
        <v>3301</v>
      </c>
      <c r="N315" s="2156"/>
      <c r="O315" s="2156"/>
      <c r="P315" s="2156">
        <v>45561</v>
      </c>
      <c r="Q315" s="2158">
        <v>45625</v>
      </c>
      <c r="R315" s="2159"/>
      <c r="S315" s="2159"/>
      <c r="T315" s="2159"/>
      <c r="U315" s="3799"/>
      <c r="V315" s="2161"/>
      <c r="W315" s="2162" t="str">
        <f t="shared" si="12"/>
        <v>Yes</v>
      </c>
      <c r="X315" s="2163" t="s">
        <v>93</v>
      </c>
      <c r="Y315" s="2151" t="s">
        <v>94</v>
      </c>
      <c r="Z315" s="2151"/>
      <c r="AA315" s="5790" t="s">
        <v>3302</v>
      </c>
      <c r="AB315" s="5775" t="s">
        <v>3303</v>
      </c>
      <c r="AC315" s="2925"/>
      <c r="AD315" s="2165">
        <v>45536</v>
      </c>
      <c r="AE315" s="3535" t="s">
        <v>3304</v>
      </c>
      <c r="AF315" s="2167" t="s">
        <v>98</v>
      </c>
      <c r="AG315" s="2168">
        <v>45108</v>
      </c>
      <c r="AH315" s="2168">
        <v>45119</v>
      </c>
      <c r="AI315" s="2168">
        <v>45194</v>
      </c>
      <c r="AJ315" s="3011" t="s">
        <v>3305</v>
      </c>
      <c r="AK315" s="2169"/>
      <c r="AL315" s="2171"/>
      <c r="AM315" s="2167"/>
      <c r="AN315" s="2168"/>
      <c r="AO315" s="2168"/>
      <c r="AP315" s="2168"/>
      <c r="AQ315" s="2155"/>
      <c r="AR315" s="2170"/>
      <c r="AS315" s="2171"/>
      <c r="AT315" s="2154"/>
      <c r="AU315" s="2171"/>
      <c r="AV315" s="2171"/>
      <c r="AW315" s="2171"/>
      <c r="AX315" s="2154"/>
      <c r="AY315" s="2172"/>
      <c r="AZ315" s="2171"/>
      <c r="BA315" s="2154"/>
      <c r="BB315" s="2171"/>
      <c r="BC315" s="2171"/>
      <c r="BD315" s="2171"/>
      <c r="BE315" s="2154"/>
      <c r="BF315" s="2154"/>
      <c r="BG315" s="4159" t="s">
        <v>3306</v>
      </c>
      <c r="BH315" s="2168">
        <v>45566</v>
      </c>
      <c r="BI315" s="2184">
        <v>45561</v>
      </c>
      <c r="BJ315" s="4159">
        <v>45717</v>
      </c>
      <c r="BK315" s="2168">
        <v>45717</v>
      </c>
      <c r="BL315" s="2184">
        <v>45625</v>
      </c>
      <c r="BM315" s="4159">
        <v>46082</v>
      </c>
      <c r="BN315" s="2168">
        <v>46082</v>
      </c>
      <c r="BO315" s="2184"/>
      <c r="BP315" s="2990" t="s">
        <v>755</v>
      </c>
      <c r="BQ315" s="2301"/>
      <c r="BR315" s="7168"/>
      <c r="BS315" s="2177">
        <v>45951</v>
      </c>
      <c r="BT315" s="2177"/>
      <c r="BU315" s="2177">
        <v>45951</v>
      </c>
      <c r="BV315" s="2177">
        <v>45434</v>
      </c>
      <c r="BW315" s="2177">
        <v>45434</v>
      </c>
      <c r="BX315" s="2177" t="s">
        <v>756</v>
      </c>
      <c r="BY315" s="1409"/>
      <c r="BZ315" s="540"/>
      <c r="CA315" s="12"/>
      <c r="CB315" s="12"/>
      <c r="CC315" s="12"/>
      <c r="CD315" s="18"/>
    </row>
    <row r="316" spans="1:82" ht="45" customHeight="1" x14ac:dyDescent="0.2">
      <c r="A316" s="1688" t="s">
        <v>3308</v>
      </c>
      <c r="B316" s="3307"/>
      <c r="C316" s="2275" t="s">
        <v>3309</v>
      </c>
      <c r="D316" s="1689" t="s">
        <v>1540</v>
      </c>
      <c r="E316" s="7167"/>
      <c r="F316" s="1665"/>
      <c r="G316" s="1665"/>
      <c r="H316" s="1680"/>
      <c r="I316" s="1691"/>
      <c r="J316" s="1668">
        <v>40526</v>
      </c>
      <c r="K316" s="1668"/>
      <c r="L316" s="1668"/>
      <c r="M316" s="2006"/>
      <c r="N316" s="1668"/>
      <c r="O316" s="1668"/>
      <c r="P316" s="1667"/>
      <c r="Q316" s="1705"/>
      <c r="R316" s="1669"/>
      <c r="S316" s="1669"/>
      <c r="T316" s="1669"/>
      <c r="U316" s="3793"/>
      <c r="V316" s="1671"/>
      <c r="W316" s="1695" t="b">
        <f t="shared" si="12"/>
        <v>0</v>
      </c>
      <c r="X316" s="1672"/>
      <c r="Y316" s="1376"/>
      <c r="Z316" s="1376"/>
      <c r="AA316" s="5773"/>
      <c r="AB316" s="5773"/>
      <c r="AC316" s="2313"/>
      <c r="AD316" s="1682"/>
      <c r="AE316" s="4147"/>
      <c r="AF316" s="1676"/>
      <c r="AG316" s="1674"/>
      <c r="AH316" s="1674"/>
      <c r="AI316" s="1674"/>
      <c r="AJ316" s="3006"/>
      <c r="AK316" s="1677"/>
      <c r="AL316" s="7129"/>
      <c r="AM316" s="7141"/>
      <c r="AN316" s="1674"/>
      <c r="AO316" s="1674"/>
      <c r="AP316" s="1674"/>
      <c r="AQ316" s="1666"/>
      <c r="AR316" s="1697"/>
      <c r="AS316" s="1679"/>
      <c r="AT316" s="1680"/>
      <c r="AU316" s="1674"/>
      <c r="AV316" s="1679"/>
      <c r="AW316" s="1679"/>
      <c r="AX316" s="1680"/>
      <c r="AY316" s="1698"/>
      <c r="AZ316" s="1679"/>
      <c r="BA316" s="1680"/>
      <c r="BB316" s="1679"/>
      <c r="BC316" s="1679"/>
      <c r="BD316" s="1679"/>
      <c r="BE316" s="1680"/>
      <c r="BF316" s="1680"/>
      <c r="BG316" s="4158"/>
      <c r="BH316" s="1674"/>
      <c r="BI316" s="1683"/>
      <c r="BJ316" s="4158"/>
      <c r="BK316" s="1674"/>
      <c r="BL316" s="1683"/>
      <c r="BM316" s="4158"/>
      <c r="BN316" s="1674"/>
      <c r="BO316" s="1683"/>
      <c r="BP316" s="4184"/>
      <c r="BQ316" s="1376"/>
      <c r="BR316" s="1376"/>
      <c r="BS316" s="1684">
        <v>43881</v>
      </c>
      <c r="BT316" s="1684"/>
      <c r="BU316" s="1684"/>
      <c r="BV316" s="1684"/>
      <c r="BW316" s="1684"/>
      <c r="BX316" s="2319" t="s">
        <v>117</v>
      </c>
      <c r="BY316" s="1666"/>
      <c r="BZ316" s="1376" t="s">
        <v>970</v>
      </c>
      <c r="CA316" s="12"/>
      <c r="CB316" s="12"/>
      <c r="CC316" s="12"/>
      <c r="CD316" s="18"/>
    </row>
    <row r="317" spans="1:82" ht="45" customHeight="1" x14ac:dyDescent="0.2">
      <c r="A317" s="3686" t="s">
        <v>3311</v>
      </c>
      <c r="B317" s="3687"/>
      <c r="C317" s="3688" t="s">
        <v>3312</v>
      </c>
      <c r="D317" s="4989" t="s">
        <v>3313</v>
      </c>
      <c r="E317" s="3690"/>
      <c r="F317" s="3691"/>
      <c r="G317" s="3691"/>
      <c r="H317" s="3692" t="s">
        <v>89</v>
      </c>
      <c r="I317" s="3693" t="s">
        <v>89</v>
      </c>
      <c r="J317" s="3694">
        <v>44754</v>
      </c>
      <c r="K317" s="3694">
        <v>41213</v>
      </c>
      <c r="L317" s="3694"/>
      <c r="M317" s="3866"/>
      <c r="N317" s="3694"/>
      <c r="O317" s="3694"/>
      <c r="P317" s="3696"/>
      <c r="Q317" s="3697"/>
      <c r="R317" s="3698"/>
      <c r="S317" s="3698"/>
      <c r="T317" s="3698"/>
      <c r="U317" s="3794"/>
      <c r="V317" s="3699"/>
      <c r="W317" s="3700" t="str">
        <f t="shared" si="12"/>
        <v>Yes</v>
      </c>
      <c r="X317" s="3701" t="s">
        <v>93</v>
      </c>
      <c r="Y317" s="3688" t="s">
        <v>94</v>
      </c>
      <c r="Z317" s="3688"/>
      <c r="AA317" s="5776" t="s">
        <v>3314</v>
      </c>
      <c r="AB317" s="5776" t="s">
        <v>3315</v>
      </c>
      <c r="AC317" s="3719"/>
      <c r="AD317" s="3706">
        <v>45689</v>
      </c>
      <c r="AE317" s="4145" t="s">
        <v>3316</v>
      </c>
      <c r="AF317" s="3705" t="s">
        <v>2996</v>
      </c>
      <c r="AG317" s="3706">
        <v>46327</v>
      </c>
      <c r="AH317" s="3706"/>
      <c r="AI317" s="3706"/>
      <c r="AJ317" s="3713"/>
      <c r="AK317" s="3707"/>
      <c r="AL317" s="4098"/>
      <c r="AM317" s="3714"/>
      <c r="AN317" s="3706"/>
      <c r="AO317" s="3706"/>
      <c r="AP317" s="3706"/>
      <c r="AQ317" s="3695"/>
      <c r="AR317" s="3708"/>
      <c r="AS317" s="3709"/>
      <c r="AT317" s="3692"/>
      <c r="AU317" s="3709"/>
      <c r="AV317" s="3709"/>
      <c r="AW317" s="3709"/>
      <c r="AX317" s="3692"/>
      <c r="AY317" s="3710"/>
      <c r="AZ317" s="3709"/>
      <c r="BA317" s="3692"/>
      <c r="BB317" s="3709"/>
      <c r="BC317" s="3709"/>
      <c r="BD317" s="3709"/>
      <c r="BE317" s="3692"/>
      <c r="BF317" s="3692"/>
      <c r="BG317" s="4089" t="s">
        <v>3317</v>
      </c>
      <c r="BH317" s="3706">
        <v>46478</v>
      </c>
      <c r="BI317" s="3706"/>
      <c r="BJ317" s="4089">
        <v>46631</v>
      </c>
      <c r="BK317" s="3706">
        <v>46631</v>
      </c>
      <c r="BL317" s="3711"/>
      <c r="BM317" s="4089" t="s">
        <v>114</v>
      </c>
      <c r="BN317" s="3704" t="s">
        <v>114</v>
      </c>
      <c r="BO317" s="3711"/>
      <c r="BP317" s="4193" t="s">
        <v>132</v>
      </c>
      <c r="BQ317" s="3870"/>
      <c r="BR317" s="3870"/>
      <c r="BS317" s="3716">
        <v>44116</v>
      </c>
      <c r="BT317" s="3716">
        <v>45763</v>
      </c>
      <c r="BU317" s="3716">
        <v>45635</v>
      </c>
      <c r="BV317" s="3716">
        <v>45763</v>
      </c>
      <c r="BW317" s="3716">
        <v>45763</v>
      </c>
      <c r="BX317" s="3716" t="s">
        <v>104</v>
      </c>
      <c r="BY317" s="2149"/>
      <c r="BZ317" s="2120" t="s">
        <v>3319</v>
      </c>
      <c r="CA317" s="12"/>
      <c r="CB317" s="12"/>
      <c r="CC317" s="12"/>
      <c r="CD317" s="18" t="s">
        <v>93</v>
      </c>
    </row>
    <row r="318" spans="1:82" ht="45" customHeight="1" thickBot="1" x14ac:dyDescent="0.25">
      <c r="A318" s="3686" t="s">
        <v>3320</v>
      </c>
      <c r="B318" s="3687"/>
      <c r="C318" s="3688" t="s">
        <v>3321</v>
      </c>
      <c r="D318" s="3688" t="s">
        <v>3322</v>
      </c>
      <c r="E318" s="3718">
        <v>2219</v>
      </c>
      <c r="F318" s="3691" t="s">
        <v>974</v>
      </c>
      <c r="G318" s="3691" t="s">
        <v>1574</v>
      </c>
      <c r="H318" s="3695" t="s">
        <v>89</v>
      </c>
      <c r="I318" s="3695" t="s">
        <v>89</v>
      </c>
      <c r="J318" s="3696">
        <v>41809</v>
      </c>
      <c r="K318" s="3694"/>
      <c r="L318" s="3694" t="s">
        <v>90</v>
      </c>
      <c r="M318" s="3866" t="s">
        <v>3323</v>
      </c>
      <c r="N318" s="3694"/>
      <c r="O318" s="3694"/>
      <c r="P318" s="3696"/>
      <c r="Q318" s="3697"/>
      <c r="R318" s="3698"/>
      <c r="S318" s="3698"/>
      <c r="T318" s="3698"/>
      <c r="U318" s="3794"/>
      <c r="V318" s="3699"/>
      <c r="W318" s="3700" t="str">
        <f t="shared" si="12"/>
        <v>Yes</v>
      </c>
      <c r="X318" s="3701" t="s">
        <v>93</v>
      </c>
      <c r="Y318" s="3688" t="s">
        <v>94</v>
      </c>
      <c r="Z318" s="3695"/>
      <c r="AA318" s="5776" t="s">
        <v>3324</v>
      </c>
      <c r="AB318" s="5776" t="s">
        <v>3325</v>
      </c>
      <c r="AC318" s="3703" t="s">
        <v>3324</v>
      </c>
      <c r="AD318" s="3706">
        <v>45717</v>
      </c>
      <c r="AE318" s="4145" t="s">
        <v>3326</v>
      </c>
      <c r="AF318" s="3705" t="s">
        <v>3327</v>
      </c>
      <c r="AG318" s="3706">
        <v>43282</v>
      </c>
      <c r="AH318" s="3706">
        <v>43299</v>
      </c>
      <c r="AI318" s="3706">
        <v>43361</v>
      </c>
      <c r="AJ318" s="3908" t="s">
        <v>3328</v>
      </c>
      <c r="AK318" s="3707"/>
      <c r="AL318" s="4098">
        <v>43862</v>
      </c>
      <c r="AM318" s="3714" t="s">
        <v>142</v>
      </c>
      <c r="AN318" s="3706">
        <v>43942</v>
      </c>
      <c r="AO318" s="3706">
        <v>43864</v>
      </c>
      <c r="AP318" s="3706">
        <v>43942</v>
      </c>
      <c r="AQ318" s="3695" t="s">
        <v>3329</v>
      </c>
      <c r="AR318" s="4018"/>
      <c r="AS318" s="6279" t="s">
        <v>3330</v>
      </c>
      <c r="AT318" s="3715" t="s">
        <v>367</v>
      </c>
      <c r="AU318" s="3730">
        <v>44835</v>
      </c>
      <c r="AV318" s="3709">
        <v>44858</v>
      </c>
      <c r="AW318" s="3709">
        <v>44907</v>
      </c>
      <c r="AX318" s="3692" t="s">
        <v>3331</v>
      </c>
      <c r="AY318" s="3731"/>
      <c r="AZ318" s="3730" t="s">
        <v>2815</v>
      </c>
      <c r="BA318" s="3731" t="s">
        <v>3332</v>
      </c>
      <c r="BB318" s="3730">
        <v>46296</v>
      </c>
      <c r="BC318" s="3709"/>
      <c r="BD318" s="3709"/>
      <c r="BE318" s="3692"/>
      <c r="BF318" s="3692"/>
      <c r="BG318" s="4089" t="s">
        <v>3333</v>
      </c>
      <c r="BH318" s="3706">
        <v>46388</v>
      </c>
      <c r="BI318" s="3706"/>
      <c r="BJ318" s="4089">
        <v>46478</v>
      </c>
      <c r="BK318" s="3706">
        <v>46478</v>
      </c>
      <c r="BL318" s="3711"/>
      <c r="BM318" s="4089" t="s">
        <v>3334</v>
      </c>
      <c r="BN318" s="3704">
        <v>46692</v>
      </c>
      <c r="BO318" s="3711"/>
      <c r="BP318" s="4182" t="s">
        <v>355</v>
      </c>
      <c r="BQ318" s="3688"/>
      <c r="BR318" s="3688"/>
      <c r="BS318" s="3716">
        <v>45695</v>
      </c>
      <c r="BT318" s="3716">
        <v>45763</v>
      </c>
      <c r="BU318" s="3716">
        <v>45607</v>
      </c>
      <c r="BV318" s="3962">
        <v>45763</v>
      </c>
      <c r="BW318" s="3963">
        <v>45763</v>
      </c>
      <c r="BX318" s="3716" t="s">
        <v>104</v>
      </c>
      <c r="BY318" s="1409"/>
      <c r="BZ318" s="540" t="s">
        <v>105</v>
      </c>
      <c r="CA318" s="12"/>
      <c r="CB318" s="12"/>
      <c r="CC318" s="12"/>
      <c r="CD318" s="18"/>
    </row>
    <row r="319" spans="1:82" ht="45" customHeight="1" thickTop="1" x14ac:dyDescent="0.2">
      <c r="A319" s="3686" t="s">
        <v>3336</v>
      </c>
      <c r="B319" s="3687"/>
      <c r="C319" s="3688" t="s">
        <v>3337</v>
      </c>
      <c r="D319" s="3689" t="s">
        <v>3338</v>
      </c>
      <c r="E319" s="3690"/>
      <c r="F319" s="3691"/>
      <c r="G319" s="3691"/>
      <c r="H319" s="3692" t="s">
        <v>89</v>
      </c>
      <c r="I319" s="3695" t="s">
        <v>89</v>
      </c>
      <c r="J319" s="3696">
        <v>44083</v>
      </c>
      <c r="K319" s="3696">
        <v>41724</v>
      </c>
      <c r="L319" s="6126"/>
      <c r="M319" s="4094"/>
      <c r="N319" s="6126"/>
      <c r="O319" s="3696"/>
      <c r="P319" s="3696"/>
      <c r="Q319" s="3697"/>
      <c r="R319" s="3698"/>
      <c r="S319" s="3698"/>
      <c r="T319" s="3698"/>
      <c r="U319" s="3794"/>
      <c r="V319" s="3699"/>
      <c r="W319" s="3700" t="str">
        <f t="shared" si="12"/>
        <v>Yes</v>
      </c>
      <c r="X319" s="3701" t="s">
        <v>93</v>
      </c>
      <c r="Y319" s="3688" t="s">
        <v>94</v>
      </c>
      <c r="Z319" s="3695"/>
      <c r="AA319" s="5776" t="s">
        <v>3339</v>
      </c>
      <c r="AB319" s="5776" t="s">
        <v>3340</v>
      </c>
      <c r="AC319" s="3703"/>
      <c r="AD319" s="3704">
        <v>45689</v>
      </c>
      <c r="AE319" s="4145" t="s">
        <v>434</v>
      </c>
      <c r="AF319" s="3705" t="s">
        <v>1202</v>
      </c>
      <c r="AG319" s="3706">
        <v>45931</v>
      </c>
      <c r="AH319" s="3706"/>
      <c r="AI319" s="3706"/>
      <c r="AJ319" s="3713"/>
      <c r="AK319" s="3707"/>
      <c r="AL319" s="3709" t="s">
        <v>912</v>
      </c>
      <c r="AM319" s="3705" t="s">
        <v>367</v>
      </c>
      <c r="AN319" s="3706">
        <v>46296</v>
      </c>
      <c r="AO319" s="3706"/>
      <c r="AP319" s="3706"/>
      <c r="AQ319" s="3695"/>
      <c r="AR319" s="3708"/>
      <c r="AS319" s="3709"/>
      <c r="AT319" s="3692"/>
      <c r="AU319" s="3706"/>
      <c r="AV319" s="3709"/>
      <c r="AW319" s="3709"/>
      <c r="AX319" s="3692"/>
      <c r="AY319" s="3710"/>
      <c r="AZ319" s="3709"/>
      <c r="BA319" s="3692"/>
      <c r="BB319" s="3709"/>
      <c r="BC319" s="3709"/>
      <c r="BD319" s="3709"/>
      <c r="BE319" s="3692"/>
      <c r="BF319" s="3692"/>
      <c r="BG319" s="4089" t="s">
        <v>1136</v>
      </c>
      <c r="BH319" s="3706">
        <v>46569</v>
      </c>
      <c r="BI319" s="3711"/>
      <c r="BJ319" s="4089" t="s">
        <v>573</v>
      </c>
      <c r="BK319" s="3706">
        <v>46661</v>
      </c>
      <c r="BL319" s="3711"/>
      <c r="BM319" s="4089" t="s">
        <v>147</v>
      </c>
      <c r="BN319" s="3706">
        <v>46935</v>
      </c>
      <c r="BO319" s="3711"/>
      <c r="BP319" s="4182" t="s">
        <v>132</v>
      </c>
      <c r="BQ319" s="3688" t="s">
        <v>3342</v>
      </c>
      <c r="BR319" s="626"/>
      <c r="BS319" s="3716">
        <v>45455</v>
      </c>
      <c r="BT319" s="3716">
        <v>45763</v>
      </c>
      <c r="BU319" s="3716"/>
      <c r="BV319" s="3716">
        <v>45763</v>
      </c>
      <c r="BW319" s="3716">
        <v>45763</v>
      </c>
      <c r="BX319" s="3716" t="s">
        <v>104</v>
      </c>
      <c r="BY319" s="1409"/>
      <c r="BZ319" s="540"/>
      <c r="CA319" s="12"/>
      <c r="CB319" s="12"/>
      <c r="CC319" s="12"/>
      <c r="CD319" s="18"/>
    </row>
    <row r="320" spans="1:82" ht="45" customHeight="1" x14ac:dyDescent="0.2">
      <c r="A320" s="3686" t="s">
        <v>3343</v>
      </c>
      <c r="B320" s="3687"/>
      <c r="C320" s="3688" t="s">
        <v>3344</v>
      </c>
      <c r="D320" s="3688" t="s">
        <v>3345</v>
      </c>
      <c r="E320" s="3690" t="s">
        <v>193</v>
      </c>
      <c r="F320" s="3691"/>
      <c r="G320" s="3691"/>
      <c r="H320" s="3692" t="s">
        <v>89</v>
      </c>
      <c r="I320" s="3692" t="s">
        <v>89</v>
      </c>
      <c r="J320" s="3694">
        <v>43607</v>
      </c>
      <c r="K320" s="3694"/>
      <c r="L320" s="3694"/>
      <c r="M320" s="3866"/>
      <c r="N320" s="3694"/>
      <c r="O320" s="3694"/>
      <c r="P320" s="3696"/>
      <c r="Q320" s="3697"/>
      <c r="R320" s="3698"/>
      <c r="S320" s="3698"/>
      <c r="T320" s="3698"/>
      <c r="U320" s="3794"/>
      <c r="V320" s="3699"/>
      <c r="W320" s="3700" t="str">
        <f t="shared" si="12"/>
        <v>Yes</v>
      </c>
      <c r="X320" s="3701" t="s">
        <v>93</v>
      </c>
      <c r="Y320" s="3688" t="s">
        <v>94</v>
      </c>
      <c r="Z320" s="3688"/>
      <c r="AA320" s="5776" t="s">
        <v>3346</v>
      </c>
      <c r="AB320" s="5777" t="s">
        <v>3347</v>
      </c>
      <c r="AC320" s="3703"/>
      <c r="AD320" s="3704">
        <v>45809</v>
      </c>
      <c r="AE320" s="4145" t="s">
        <v>3316</v>
      </c>
      <c r="AF320" s="3705" t="s">
        <v>1963</v>
      </c>
      <c r="AG320" s="3706">
        <v>46327</v>
      </c>
      <c r="AH320" s="3706"/>
      <c r="AI320" s="3706"/>
      <c r="AJ320" s="3713"/>
      <c r="AK320" s="4059"/>
      <c r="AL320" s="3709"/>
      <c r="AM320" s="3705"/>
      <c r="AN320" s="3706"/>
      <c r="AO320" s="3706"/>
      <c r="AP320" s="3706"/>
      <c r="AQ320" s="3695"/>
      <c r="AR320" s="3708"/>
      <c r="AS320" s="3709"/>
      <c r="AT320" s="3692"/>
      <c r="AU320" s="3709"/>
      <c r="AV320" s="3709"/>
      <c r="AW320" s="3709"/>
      <c r="AX320" s="3692"/>
      <c r="AY320" s="3710"/>
      <c r="AZ320" s="3709"/>
      <c r="BA320" s="3692"/>
      <c r="BB320" s="3709"/>
      <c r="BC320" s="3709"/>
      <c r="BD320" s="3709"/>
      <c r="BE320" s="3692"/>
      <c r="BF320" s="3692"/>
      <c r="BG320" s="4089" t="s">
        <v>3348</v>
      </c>
      <c r="BH320" s="3706">
        <v>46539</v>
      </c>
      <c r="BI320" s="3711"/>
      <c r="BJ320" s="4089" t="s">
        <v>3349</v>
      </c>
      <c r="BK320" s="3706">
        <v>46722</v>
      </c>
      <c r="BL320" s="3711"/>
      <c r="BM320" s="4089" t="s">
        <v>3350</v>
      </c>
      <c r="BN320" s="3706">
        <v>46997</v>
      </c>
      <c r="BO320" s="3711"/>
      <c r="BP320" s="4182" t="s">
        <v>3352</v>
      </c>
      <c r="BQ320" s="3688" t="s">
        <v>3353</v>
      </c>
      <c r="BR320" s="3688"/>
      <c r="BS320" s="3716">
        <v>45320</v>
      </c>
      <c r="BT320" s="3716">
        <v>45951</v>
      </c>
      <c r="BU320" s="3716">
        <v>45951</v>
      </c>
      <c r="BV320" s="3716">
        <v>45763</v>
      </c>
      <c r="BW320" s="3716">
        <v>45763</v>
      </c>
      <c r="BX320" s="3716" t="s">
        <v>104</v>
      </c>
      <c r="BY320" s="1409"/>
      <c r="BZ320" s="540"/>
      <c r="CA320" s="12"/>
      <c r="CB320" s="12"/>
      <c r="CC320" s="12"/>
      <c r="CD320" s="18"/>
    </row>
    <row r="321" spans="1:198" ht="45" customHeight="1" x14ac:dyDescent="0.2">
      <c r="A321" s="2868"/>
      <c r="B321" s="3185" t="s">
        <v>3354</v>
      </c>
      <c r="C321" s="2869" t="s">
        <v>3344</v>
      </c>
      <c r="D321" s="2870" t="s">
        <v>3355</v>
      </c>
      <c r="E321" s="3486">
        <v>2418</v>
      </c>
      <c r="F321" s="2883"/>
      <c r="G321" s="2883"/>
      <c r="H321" s="2881" t="s">
        <v>89</v>
      </c>
      <c r="I321" s="2873" t="s">
        <v>89</v>
      </c>
      <c r="J321" s="2874">
        <v>43607</v>
      </c>
      <c r="K321" s="2874"/>
      <c r="L321" s="6791"/>
      <c r="M321" s="6792"/>
      <c r="N321" s="6791"/>
      <c r="O321" s="6791"/>
      <c r="P321" s="2882"/>
      <c r="Q321" s="6793"/>
      <c r="R321" s="2896"/>
      <c r="S321" s="6794"/>
      <c r="T321" s="6794"/>
      <c r="U321" s="3801"/>
      <c r="V321" s="6795"/>
      <c r="W321" s="2877" t="str">
        <f t="shared" si="12"/>
        <v>Yes</v>
      </c>
      <c r="X321" s="2878" t="s">
        <v>93</v>
      </c>
      <c r="Y321" s="2869" t="s">
        <v>94</v>
      </c>
      <c r="Z321" s="2869"/>
      <c r="AA321" s="5865" t="s">
        <v>3346</v>
      </c>
      <c r="AB321" s="5865" t="s">
        <v>3347</v>
      </c>
      <c r="AC321" s="2932"/>
      <c r="AD321" s="2879">
        <v>45809</v>
      </c>
      <c r="AE321" s="4204">
        <v>45474</v>
      </c>
      <c r="AF321" s="2881" t="s">
        <v>98</v>
      </c>
      <c r="AG321" s="2879">
        <v>45474</v>
      </c>
      <c r="AH321" s="2879">
        <v>45474</v>
      </c>
      <c r="AI321" s="2879">
        <v>45505</v>
      </c>
      <c r="AJ321" s="6990"/>
      <c r="AK321" s="6798"/>
      <c r="AL321" s="2885"/>
      <c r="AM321" s="2881"/>
      <c r="AN321" s="2879"/>
      <c r="AO321" s="2879"/>
      <c r="AP321" s="2879"/>
      <c r="AQ321" s="2882"/>
      <c r="AR321" s="7135"/>
      <c r="AS321" s="7136"/>
      <c r="AT321" s="2874"/>
      <c r="AU321" s="2885"/>
      <c r="AV321" s="2885"/>
      <c r="AW321" s="2885"/>
      <c r="AX321" s="2874"/>
      <c r="AY321" s="6801"/>
      <c r="AZ321" s="2885"/>
      <c r="BA321" s="2874"/>
      <c r="BB321" s="2885"/>
      <c r="BC321" s="2885"/>
      <c r="BD321" s="2885"/>
      <c r="BE321" s="2874"/>
      <c r="BF321" s="2874"/>
      <c r="BG321" s="4163">
        <v>45597</v>
      </c>
      <c r="BH321" s="2879">
        <v>45597</v>
      </c>
      <c r="BI321" s="2887">
        <v>45597</v>
      </c>
      <c r="BJ321" s="4163" t="s">
        <v>467</v>
      </c>
      <c r="BK321" s="2879">
        <v>45839</v>
      </c>
      <c r="BL321" s="2887">
        <v>45884</v>
      </c>
      <c r="BM321" s="4163" t="s">
        <v>3356</v>
      </c>
      <c r="BN321" s="2879">
        <v>45992</v>
      </c>
      <c r="BO321" s="2887"/>
      <c r="BP321" s="4186" t="s">
        <v>3357</v>
      </c>
      <c r="BQ321" s="2889" t="s">
        <v>3358</v>
      </c>
      <c r="BR321" s="2889"/>
      <c r="BS321" s="2890"/>
      <c r="BT321" s="2890">
        <v>45951</v>
      </c>
      <c r="BU321" s="2890"/>
      <c r="BV321" s="2890">
        <v>46009</v>
      </c>
      <c r="BW321" s="2890">
        <v>46031</v>
      </c>
      <c r="BX321" s="2890" t="s">
        <v>3359</v>
      </c>
      <c r="BY321" s="1409"/>
      <c r="BZ321" s="1178"/>
      <c r="CA321" s="1176"/>
      <c r="CB321" s="1176"/>
      <c r="CC321" s="1176"/>
      <c r="CD321" s="1175"/>
    </row>
    <row r="322" spans="1:198" ht="45" customHeight="1" x14ac:dyDescent="0.2">
      <c r="A322" s="6454" t="s">
        <v>3360</v>
      </c>
      <c r="B322" s="6455"/>
      <c r="C322" s="2465" t="s">
        <v>3361</v>
      </c>
      <c r="D322" s="2465" t="s">
        <v>3362</v>
      </c>
      <c r="E322" s="7134">
        <v>2170</v>
      </c>
      <c r="F322" s="6456">
        <v>2020</v>
      </c>
      <c r="G322" s="6456">
        <v>2035</v>
      </c>
      <c r="H322" s="6457" t="s">
        <v>89</v>
      </c>
      <c r="I322" s="6456" t="s">
        <v>89</v>
      </c>
      <c r="J322" s="6458">
        <v>40619</v>
      </c>
      <c r="K322" s="6459"/>
      <c r="L322" s="6460" t="s">
        <v>90</v>
      </c>
      <c r="M322" s="6461" t="s">
        <v>3363</v>
      </c>
      <c r="N322" s="6460"/>
      <c r="O322" s="6460"/>
      <c r="P322" s="6462"/>
      <c r="Q322" s="6463"/>
      <c r="R322" s="6464"/>
      <c r="S322" s="6464"/>
      <c r="T322" s="6464"/>
      <c r="U322" s="6465"/>
      <c r="V322" s="6466"/>
      <c r="W322" s="6467" t="str">
        <f t="shared" si="12"/>
        <v>Yes</v>
      </c>
      <c r="X322" s="6468" t="s">
        <v>93</v>
      </c>
      <c r="Y322" s="2465" t="s">
        <v>94</v>
      </c>
      <c r="Z322" s="2465"/>
      <c r="AA322" s="6469" t="s">
        <v>3364</v>
      </c>
      <c r="AB322" s="6470" t="s">
        <v>3365</v>
      </c>
      <c r="AC322" s="6471"/>
      <c r="AD322" s="5496">
        <v>45901</v>
      </c>
      <c r="AE322" s="6472" t="s">
        <v>3366</v>
      </c>
      <c r="AF322" s="6473" t="s">
        <v>364</v>
      </c>
      <c r="AG322" s="5496">
        <v>42917</v>
      </c>
      <c r="AH322" s="5496">
        <v>42917</v>
      </c>
      <c r="AI322" s="5496">
        <v>43009</v>
      </c>
      <c r="AJ322" s="6474"/>
      <c r="AK322" s="6475"/>
      <c r="AL322" s="5496" t="s">
        <v>3367</v>
      </c>
      <c r="AM322" s="6473" t="s">
        <v>766</v>
      </c>
      <c r="AN322" s="5496">
        <v>45962</v>
      </c>
      <c r="AO322" s="5496">
        <v>45967</v>
      </c>
      <c r="AP322" s="5496">
        <v>46012</v>
      </c>
      <c r="AQ322" s="6476" t="s">
        <v>3368</v>
      </c>
      <c r="AR322" s="7085"/>
      <c r="AS322" s="7087"/>
      <c r="AT322" s="6477"/>
      <c r="AU322" s="6478"/>
      <c r="AV322" s="6479"/>
      <c r="AW322" s="6479"/>
      <c r="AX322" s="6477"/>
      <c r="AY322" s="6480"/>
      <c r="AZ322" s="6478"/>
      <c r="BA322" s="6480"/>
      <c r="BB322" s="6478"/>
      <c r="BC322" s="6479"/>
      <c r="BD322" s="6479"/>
      <c r="BE322" s="6477"/>
      <c r="BF322" s="6481"/>
      <c r="BG322" s="6482" t="s">
        <v>3369</v>
      </c>
      <c r="BH322" s="5496">
        <v>46174</v>
      </c>
      <c r="BI322" s="5496"/>
      <c r="BJ322" s="6482" t="s">
        <v>3370</v>
      </c>
      <c r="BK322" s="5496">
        <v>46327</v>
      </c>
      <c r="BL322" s="6483"/>
      <c r="BM322" s="6482" t="s">
        <v>2825</v>
      </c>
      <c r="BN322" s="4850">
        <v>46753</v>
      </c>
      <c r="BO322" s="6483"/>
      <c r="BP322" s="6484" t="s">
        <v>3372</v>
      </c>
      <c r="BQ322" s="6485"/>
      <c r="BR322" s="2465"/>
      <c r="BS322" s="4142">
        <v>45763</v>
      </c>
      <c r="BT322" s="4142">
        <v>45932</v>
      </c>
      <c r="BU322" s="4142">
        <v>45763</v>
      </c>
      <c r="BV322" s="6486">
        <v>45950</v>
      </c>
      <c r="BW322" s="6487">
        <v>45932</v>
      </c>
      <c r="BX322" s="4142" t="s">
        <v>3373</v>
      </c>
      <c r="BY322" s="1409"/>
      <c r="BZ322" s="540" t="s">
        <v>3374</v>
      </c>
      <c r="CA322" s="12"/>
      <c r="CB322" s="12"/>
      <c r="CC322" s="12"/>
      <c r="CD322" s="18"/>
    </row>
    <row r="323" spans="1:198" ht="45" customHeight="1" x14ac:dyDescent="0.2">
      <c r="A323" s="3686" t="s">
        <v>3375</v>
      </c>
      <c r="B323" s="3687"/>
      <c r="C323" s="3688" t="s">
        <v>3376</v>
      </c>
      <c r="D323" s="3689" t="s">
        <v>635</v>
      </c>
      <c r="E323" s="3718"/>
      <c r="F323" s="3691"/>
      <c r="G323" s="3691"/>
      <c r="H323" s="3692"/>
      <c r="I323" s="3693"/>
      <c r="J323" s="3694">
        <v>43495</v>
      </c>
      <c r="K323" s="3694"/>
      <c r="L323" s="3694" t="s">
        <v>90</v>
      </c>
      <c r="M323" s="3866" t="s">
        <v>515</v>
      </c>
      <c r="N323" s="3694"/>
      <c r="O323" s="3694"/>
      <c r="P323" s="3696"/>
      <c r="Q323" s="3697"/>
      <c r="R323" s="3698"/>
      <c r="S323" s="3698"/>
      <c r="T323" s="3698"/>
      <c r="U323" s="3794"/>
      <c r="V323" s="3699"/>
      <c r="W323" s="3700" t="b">
        <f t="shared" si="12"/>
        <v>0</v>
      </c>
      <c r="X323" s="3701" t="s">
        <v>237</v>
      </c>
      <c r="Y323" s="3688" t="s">
        <v>94</v>
      </c>
      <c r="Z323" s="3688"/>
      <c r="AA323" s="5776" t="s">
        <v>3377</v>
      </c>
      <c r="AB323" s="5776" t="s">
        <v>3378</v>
      </c>
      <c r="AC323" s="3703"/>
      <c r="AD323" s="3704">
        <v>42552</v>
      </c>
      <c r="AE323" s="4145">
        <v>46266</v>
      </c>
      <c r="AF323" s="3705" t="s">
        <v>219</v>
      </c>
      <c r="AG323" s="3706">
        <v>46266</v>
      </c>
      <c r="AH323" s="3706"/>
      <c r="AI323" s="3706"/>
      <c r="AJ323" s="3713"/>
      <c r="AK323" s="3707"/>
      <c r="AL323" s="3709"/>
      <c r="AM323" s="3705"/>
      <c r="AN323" s="3706"/>
      <c r="AO323" s="3706"/>
      <c r="AP323" s="3706"/>
      <c r="AQ323" s="3695"/>
      <c r="AR323" s="3708"/>
      <c r="AS323" s="3709"/>
      <c r="AT323" s="3692"/>
      <c r="AU323" s="3709"/>
      <c r="AV323" s="3709"/>
      <c r="AW323" s="3709"/>
      <c r="AX323" s="3692"/>
      <c r="AY323" s="3710"/>
      <c r="AZ323" s="3709"/>
      <c r="BA323" s="3692"/>
      <c r="BB323" s="3709"/>
      <c r="BC323" s="3709"/>
      <c r="BD323" s="3709"/>
      <c r="BE323" s="3692"/>
      <c r="BF323" s="3692"/>
      <c r="BG323" s="4089">
        <v>46874</v>
      </c>
      <c r="BH323" s="3706">
        <v>46874</v>
      </c>
      <c r="BI323" s="3711"/>
      <c r="BJ323" s="4089">
        <v>46966</v>
      </c>
      <c r="BK323" s="3706">
        <v>46966</v>
      </c>
      <c r="BL323" s="3711"/>
      <c r="BM323" s="4089">
        <v>47178</v>
      </c>
      <c r="BN323" s="3706">
        <v>47178</v>
      </c>
      <c r="BO323" s="3711"/>
      <c r="BP323" s="4182" t="s">
        <v>3380</v>
      </c>
      <c r="BQ323" s="3688"/>
      <c r="BR323" s="3688"/>
      <c r="BS323" s="3716">
        <v>45933</v>
      </c>
      <c r="BT323" s="3716"/>
      <c r="BU323" s="3716">
        <v>45933</v>
      </c>
      <c r="BV323" s="3716">
        <v>45763</v>
      </c>
      <c r="BW323" s="3716">
        <v>45933</v>
      </c>
      <c r="BX323" s="3716" t="s">
        <v>104</v>
      </c>
      <c r="BY323" s="4342"/>
      <c r="BZ323" s="626"/>
      <c r="CA323" s="38"/>
      <c r="CB323" s="38"/>
      <c r="CC323" s="38"/>
      <c r="CD323" s="4263"/>
    </row>
    <row r="324" spans="1:198" ht="45" customHeight="1" x14ac:dyDescent="0.2">
      <c r="A324" s="6454" t="s">
        <v>3381</v>
      </c>
      <c r="B324" s="6455"/>
      <c r="C324" s="2465" t="s">
        <v>3382</v>
      </c>
      <c r="D324" s="2465" t="s">
        <v>3383</v>
      </c>
      <c r="E324" s="7119">
        <v>2136</v>
      </c>
      <c r="F324" s="6457" t="s">
        <v>337</v>
      </c>
      <c r="G324" s="6457" t="s">
        <v>266</v>
      </c>
      <c r="H324" s="6477" t="s">
        <v>89</v>
      </c>
      <c r="I324" s="6477" t="s">
        <v>89</v>
      </c>
      <c r="J324" s="6462">
        <v>40087</v>
      </c>
      <c r="K324" s="6460"/>
      <c r="L324" s="6460" t="s">
        <v>90</v>
      </c>
      <c r="M324" s="6461" t="s">
        <v>3384</v>
      </c>
      <c r="N324" s="6460"/>
      <c r="O324" s="6460"/>
      <c r="P324" s="6462"/>
      <c r="Q324" s="6463"/>
      <c r="R324" s="6464"/>
      <c r="S324" s="6464"/>
      <c r="T324" s="6464"/>
      <c r="U324" s="6465"/>
      <c r="V324" s="6466"/>
      <c r="W324" s="6467" t="str">
        <f t="shared" si="12"/>
        <v>Yes</v>
      </c>
      <c r="X324" s="6468" t="s">
        <v>93</v>
      </c>
      <c r="Y324" s="2465" t="s">
        <v>267</v>
      </c>
      <c r="Z324" s="2465"/>
      <c r="AA324" s="6470" t="s">
        <v>3385</v>
      </c>
      <c r="AB324" s="6488"/>
      <c r="AC324" s="6489"/>
      <c r="AD324" s="5496">
        <v>45839</v>
      </c>
      <c r="AE324" s="6472" t="s">
        <v>2296</v>
      </c>
      <c r="AF324" s="6473" t="s">
        <v>142</v>
      </c>
      <c r="AG324" s="5496">
        <v>44287</v>
      </c>
      <c r="AH324" s="5496">
        <v>44326</v>
      </c>
      <c r="AI324" s="5496">
        <v>44368</v>
      </c>
      <c r="AJ324" s="6474" t="s">
        <v>3386</v>
      </c>
      <c r="AK324" s="6475"/>
      <c r="AL324" s="7199" t="s">
        <v>680</v>
      </c>
      <c r="AM324" s="7169" t="s">
        <v>3387</v>
      </c>
      <c r="AN324" s="5496">
        <v>45901</v>
      </c>
      <c r="AO324" s="5496">
        <v>45908</v>
      </c>
      <c r="AP324" s="5496">
        <v>45950</v>
      </c>
      <c r="AQ324" s="6476" t="s">
        <v>3388</v>
      </c>
      <c r="AR324" s="6490"/>
      <c r="AS324" s="6479"/>
      <c r="AT324" s="6477"/>
      <c r="AU324" s="6478"/>
      <c r="AV324" s="6479"/>
      <c r="AW324" s="6479"/>
      <c r="AX324" s="6491"/>
      <c r="AY324" s="6492"/>
      <c r="AZ324" s="6479"/>
      <c r="BA324" s="6477"/>
      <c r="BB324" s="6478"/>
      <c r="BC324" s="6479"/>
      <c r="BD324" s="6479"/>
      <c r="BE324" s="6477"/>
      <c r="BF324" s="6477"/>
      <c r="BG324" s="6482" t="s">
        <v>1641</v>
      </c>
      <c r="BH324" s="5496">
        <v>46113</v>
      </c>
      <c r="BI324" s="5496"/>
      <c r="BJ324" s="6482">
        <v>46327</v>
      </c>
      <c r="BK324" s="5496">
        <v>46327</v>
      </c>
      <c r="BL324" s="6483"/>
      <c r="BM324" s="6482">
        <v>46508</v>
      </c>
      <c r="BN324" s="4850">
        <v>46508</v>
      </c>
      <c r="BO324" s="6493"/>
      <c r="BP324" s="6494" t="s">
        <v>3390</v>
      </c>
      <c r="BQ324" s="6495" t="s">
        <v>3391</v>
      </c>
      <c r="BR324" s="2265"/>
      <c r="BS324" s="4142">
        <v>45763</v>
      </c>
      <c r="BT324" s="4142">
        <v>45441</v>
      </c>
      <c r="BU324" s="4142">
        <v>45932</v>
      </c>
      <c r="BV324" s="4142">
        <v>45912</v>
      </c>
      <c r="BW324" s="4142">
        <v>45912</v>
      </c>
      <c r="BX324" s="4142" t="s">
        <v>178</v>
      </c>
      <c r="BY324" s="1409"/>
      <c r="BZ324" s="540" t="s">
        <v>2045</v>
      </c>
      <c r="CA324" s="12"/>
      <c r="CB324" s="12"/>
      <c r="CC324" s="12"/>
      <c r="CD324" s="18"/>
    </row>
    <row r="325" spans="1:198" s="4157" customFormat="1" ht="45" customHeight="1" x14ac:dyDescent="0.2">
      <c r="A325" s="6454" t="s">
        <v>3392</v>
      </c>
      <c r="B325" s="6455"/>
      <c r="C325" s="2465" t="s">
        <v>3393</v>
      </c>
      <c r="D325" s="6496" t="s">
        <v>3394</v>
      </c>
      <c r="E325" s="7119">
        <v>2177</v>
      </c>
      <c r="F325" s="6457" t="s">
        <v>91</v>
      </c>
      <c r="G325" s="6457" t="s">
        <v>1158</v>
      </c>
      <c r="H325" s="6477" t="s">
        <v>89</v>
      </c>
      <c r="I325" s="6497" t="s">
        <v>194</v>
      </c>
      <c r="J325" s="6460">
        <v>42562</v>
      </c>
      <c r="K325" s="6460"/>
      <c r="L325" s="6460"/>
      <c r="M325" s="6461"/>
      <c r="N325" s="6460"/>
      <c r="O325" s="6460"/>
      <c r="P325" s="6462"/>
      <c r="Q325" s="6463"/>
      <c r="R325" s="6464"/>
      <c r="S325" s="6464"/>
      <c r="T325" s="6464"/>
      <c r="U325" s="6465"/>
      <c r="V325" s="6466"/>
      <c r="W325" s="6467" t="str">
        <f t="shared" si="12"/>
        <v>Yes</v>
      </c>
      <c r="X325" s="6468" t="s">
        <v>93</v>
      </c>
      <c r="Y325" s="2465" t="s">
        <v>94</v>
      </c>
      <c r="Z325" s="2465"/>
      <c r="AA325" s="6470" t="s">
        <v>3395</v>
      </c>
      <c r="AB325" s="6470" t="s">
        <v>3396</v>
      </c>
      <c r="AC325" s="5496">
        <v>45717</v>
      </c>
      <c r="AD325" s="4850">
        <v>45717</v>
      </c>
      <c r="AE325" s="6472" t="s">
        <v>3397</v>
      </c>
      <c r="AF325" s="6473" t="s">
        <v>3398</v>
      </c>
      <c r="AG325" s="5496">
        <v>44317</v>
      </c>
      <c r="AH325" s="5496">
        <v>44326</v>
      </c>
      <c r="AI325" s="5496">
        <v>44368</v>
      </c>
      <c r="AJ325" s="6474" t="s">
        <v>3399</v>
      </c>
      <c r="AK325" s="6475"/>
      <c r="AL325" s="7166">
        <v>44927</v>
      </c>
      <c r="AM325" s="7169" t="s">
        <v>142</v>
      </c>
      <c r="AN325" s="5496">
        <v>44927</v>
      </c>
      <c r="AO325" s="5496">
        <v>44927</v>
      </c>
      <c r="AP325" s="5496">
        <v>44986</v>
      </c>
      <c r="AQ325" s="6456"/>
      <c r="AR325" s="6490"/>
      <c r="AS325" s="6479">
        <v>45658</v>
      </c>
      <c r="AT325" s="6477" t="s">
        <v>367</v>
      </c>
      <c r="AU325" s="6479">
        <v>45658</v>
      </c>
      <c r="AV325" s="6479">
        <v>45667</v>
      </c>
      <c r="AW325" s="6479">
        <v>45723</v>
      </c>
      <c r="AX325" s="6498" t="s">
        <v>3400</v>
      </c>
      <c r="AY325" s="6492"/>
      <c r="AZ325" s="6479" t="s">
        <v>3401</v>
      </c>
      <c r="BA325" s="6477" t="s">
        <v>3402</v>
      </c>
      <c r="BB325" s="6479">
        <v>45962</v>
      </c>
      <c r="BC325" s="6479"/>
      <c r="BD325" s="6479"/>
      <c r="BE325" s="6477"/>
      <c r="BF325" s="6477"/>
      <c r="BG325" s="6482" t="s">
        <v>3403</v>
      </c>
      <c r="BH325" s="5496">
        <v>46054</v>
      </c>
      <c r="BI325" s="6483"/>
      <c r="BJ325" s="6482" t="s">
        <v>3404</v>
      </c>
      <c r="BK325" s="5496">
        <v>46235</v>
      </c>
      <c r="BL325" s="6483"/>
      <c r="BM325" s="6482" t="s">
        <v>3405</v>
      </c>
      <c r="BN325" s="5496">
        <v>46692</v>
      </c>
      <c r="BO325" s="6493"/>
      <c r="BP325" s="6484" t="s">
        <v>355</v>
      </c>
      <c r="BQ325" s="4142">
        <v>45338</v>
      </c>
      <c r="BR325" s="4142">
        <v>45756</v>
      </c>
      <c r="BS325" s="4142">
        <v>45338</v>
      </c>
      <c r="BT325" s="4142">
        <v>45756</v>
      </c>
      <c r="BU325" s="4142"/>
      <c r="BV325" s="4142">
        <v>45756</v>
      </c>
      <c r="BW325" s="4142">
        <v>45756</v>
      </c>
      <c r="BX325" s="4142" t="s">
        <v>262</v>
      </c>
      <c r="BY325" s="1409"/>
      <c r="BZ325" s="540" t="s">
        <v>105</v>
      </c>
      <c r="CA325" s="12"/>
      <c r="CB325" s="12"/>
      <c r="CC325" s="12"/>
      <c r="CD325" s="18"/>
      <c r="CE325" s="4156"/>
      <c r="CF325" s="4156"/>
      <c r="CG325" s="4156"/>
      <c r="CH325" s="4156"/>
      <c r="CI325" s="4156"/>
      <c r="CJ325" s="4156"/>
      <c r="CK325" s="4156"/>
      <c r="CL325" s="4156"/>
      <c r="CM325" s="4156"/>
      <c r="CN325" s="4156"/>
      <c r="CO325" s="4156"/>
      <c r="CP325" s="4156"/>
      <c r="CQ325" s="4156"/>
      <c r="CR325" s="4156"/>
      <c r="CS325" s="4156"/>
      <c r="CT325" s="4156"/>
      <c r="CU325" s="4156"/>
      <c r="CV325" s="4156"/>
      <c r="CW325" s="4156"/>
      <c r="CX325" s="4156"/>
      <c r="CY325" s="4156"/>
      <c r="CZ325" s="4156"/>
      <c r="DA325" s="4156"/>
      <c r="DB325" s="4156"/>
      <c r="DC325" s="4156"/>
      <c r="DD325" s="4156"/>
      <c r="DE325" s="4156"/>
      <c r="DF325" s="4156"/>
      <c r="DG325" s="4156"/>
      <c r="DH325" s="4156"/>
      <c r="DI325" s="4156"/>
      <c r="DJ325" s="4156"/>
      <c r="DK325" s="4156"/>
      <c r="DL325" s="4156"/>
      <c r="DM325" s="4156"/>
      <c r="DN325" s="4156"/>
      <c r="DO325" s="4156"/>
      <c r="DP325" s="4156"/>
      <c r="DQ325" s="4156"/>
      <c r="DR325" s="4156"/>
      <c r="DS325" s="4156"/>
      <c r="DT325" s="4156"/>
      <c r="DU325" s="4156"/>
      <c r="DV325" s="4156"/>
      <c r="DW325" s="4156"/>
      <c r="DX325" s="4156"/>
      <c r="DY325" s="4156"/>
      <c r="DZ325" s="4156"/>
      <c r="EA325" s="4156"/>
      <c r="EB325" s="4156"/>
      <c r="EC325" s="4156"/>
      <c r="ED325" s="4156"/>
      <c r="EE325" s="4156"/>
      <c r="EF325" s="4156"/>
      <c r="EG325" s="4156"/>
      <c r="EH325" s="4156"/>
      <c r="EI325" s="4156"/>
      <c r="EJ325" s="4156"/>
      <c r="EK325" s="4156"/>
      <c r="EL325" s="4156"/>
      <c r="EM325" s="4156"/>
      <c r="EN325" s="4156"/>
      <c r="EO325" s="4156"/>
      <c r="EP325" s="4156"/>
      <c r="EQ325" s="4156"/>
      <c r="ER325" s="4156"/>
      <c r="ES325" s="4156"/>
      <c r="ET325" s="4156"/>
      <c r="EU325" s="4156"/>
      <c r="EV325" s="4156"/>
      <c r="EW325" s="4156"/>
      <c r="EX325" s="4156"/>
      <c r="EY325" s="4156"/>
      <c r="EZ325" s="4156"/>
      <c r="FA325" s="4156"/>
      <c r="FB325" s="4156"/>
      <c r="FC325" s="4156"/>
      <c r="FD325" s="4156"/>
      <c r="FE325" s="4156"/>
      <c r="FF325" s="4156"/>
      <c r="FG325" s="4156"/>
      <c r="FH325" s="4156"/>
      <c r="FI325" s="4156"/>
      <c r="FJ325" s="4156"/>
      <c r="FK325" s="4156"/>
      <c r="FL325" s="4156"/>
      <c r="FM325" s="4156"/>
      <c r="FN325" s="4156"/>
      <c r="FO325" s="4156"/>
      <c r="FP325" s="4156"/>
      <c r="FQ325" s="4156"/>
      <c r="FR325" s="4156"/>
      <c r="FS325" s="4156"/>
      <c r="FT325" s="4156"/>
      <c r="FU325" s="4156"/>
      <c r="FV325" s="4156"/>
      <c r="FW325" s="4156"/>
      <c r="FX325" s="4156"/>
      <c r="FY325" s="4156"/>
      <c r="FZ325" s="4156"/>
      <c r="GA325" s="4156"/>
      <c r="GB325" s="4156"/>
      <c r="GC325" s="4156"/>
      <c r="GD325" s="4156"/>
      <c r="GE325" s="4156"/>
      <c r="GF325" s="4156"/>
      <c r="GG325" s="4156"/>
      <c r="GH325" s="4156"/>
      <c r="GI325" s="4156"/>
      <c r="GJ325" s="4156"/>
      <c r="GK325" s="4156"/>
      <c r="GL325" s="4156"/>
      <c r="GM325" s="4156"/>
      <c r="GN325" s="4156"/>
      <c r="GO325" s="4156"/>
      <c r="GP325" s="4156"/>
    </row>
    <row r="326" spans="1:198" ht="66" customHeight="1" x14ac:dyDescent="0.2">
      <c r="A326" s="3686"/>
      <c r="B326" s="3687" t="s">
        <v>3407</v>
      </c>
      <c r="C326" s="3688" t="s">
        <v>3408</v>
      </c>
      <c r="D326" s="3689" t="s">
        <v>3409</v>
      </c>
      <c r="E326" s="3717"/>
      <c r="F326" s="3695"/>
      <c r="G326" s="3695"/>
      <c r="H326" s="3705" t="s">
        <v>89</v>
      </c>
      <c r="I326" s="3693" t="s">
        <v>89</v>
      </c>
      <c r="J326" s="3694">
        <v>43788</v>
      </c>
      <c r="K326" s="3694"/>
      <c r="L326" s="3943"/>
      <c r="M326" s="4091"/>
      <c r="N326" s="3943"/>
      <c r="O326" s="3943"/>
      <c r="P326" s="3696"/>
      <c r="Q326" s="3732"/>
      <c r="R326" s="3698"/>
      <c r="S326" s="3733"/>
      <c r="T326" s="3733"/>
      <c r="U326" s="3794"/>
      <c r="V326" s="3734"/>
      <c r="W326" s="3700" t="str">
        <f t="shared" si="12"/>
        <v>Yes</v>
      </c>
      <c r="X326" s="3701" t="s">
        <v>93</v>
      </c>
      <c r="Y326" s="3688" t="s">
        <v>94</v>
      </c>
      <c r="Z326" s="3688"/>
      <c r="AA326" s="5782" t="s">
        <v>3410</v>
      </c>
      <c r="AB326" s="5776" t="s">
        <v>3411</v>
      </c>
      <c r="AC326" s="6219"/>
      <c r="AD326" s="3704">
        <v>45809</v>
      </c>
      <c r="AE326" s="4145">
        <v>46692</v>
      </c>
      <c r="AF326" s="3705" t="s">
        <v>3412</v>
      </c>
      <c r="AG326" s="3706">
        <v>46692</v>
      </c>
      <c r="AH326" s="3706"/>
      <c r="AI326" s="3706"/>
      <c r="AJ326" s="3735"/>
      <c r="AK326" s="3736"/>
      <c r="AL326" s="3709"/>
      <c r="AM326" s="6268"/>
      <c r="AN326" s="3706"/>
      <c r="AO326" s="3706"/>
      <c r="AP326" s="3706"/>
      <c r="AQ326" s="3694"/>
      <c r="AR326" s="4398"/>
      <c r="AS326" s="4111"/>
      <c r="AT326" s="3694"/>
      <c r="AU326" s="3709"/>
      <c r="AV326" s="3706"/>
      <c r="AW326" s="3706"/>
      <c r="AX326" s="3694"/>
      <c r="AY326" s="4399"/>
      <c r="AZ326" s="3709"/>
      <c r="BA326" s="3694"/>
      <c r="BB326" s="3709"/>
      <c r="BC326" s="3709"/>
      <c r="BD326" s="3709"/>
      <c r="BE326" s="3694"/>
      <c r="BF326" s="3694"/>
      <c r="BG326" s="4089">
        <v>46844</v>
      </c>
      <c r="BH326" s="3706">
        <v>46844</v>
      </c>
      <c r="BI326" s="3711"/>
      <c r="BJ326" s="4089">
        <v>46874</v>
      </c>
      <c r="BK326" s="3706">
        <v>46874</v>
      </c>
      <c r="BL326" s="3711"/>
      <c r="BM326" s="4089">
        <v>47027</v>
      </c>
      <c r="BN326" s="3706">
        <v>47027</v>
      </c>
      <c r="BO326" s="3711"/>
      <c r="BP326" s="4182" t="s">
        <v>3352</v>
      </c>
      <c r="BQ326" s="3712"/>
      <c r="BR326" s="3712"/>
      <c r="BS326" s="3716"/>
      <c r="BT326" s="3716">
        <v>45961</v>
      </c>
      <c r="BU326" s="3716"/>
      <c r="BV326" s="3716">
        <v>45961</v>
      </c>
      <c r="BW326" s="3716">
        <v>45961</v>
      </c>
      <c r="BX326" s="3716" t="s">
        <v>104</v>
      </c>
      <c r="BY326" s="2177"/>
      <c r="BZ326" s="1178"/>
      <c r="CA326" s="1176"/>
      <c r="CB326" s="1176"/>
      <c r="CC326" s="1176"/>
      <c r="CD326" s="1175"/>
    </row>
    <row r="327" spans="1:198" ht="45" customHeight="1" x14ac:dyDescent="0.2">
      <c r="A327" s="4950" t="s">
        <v>3414</v>
      </c>
      <c r="B327" s="4786"/>
      <c r="C327" s="2709" t="s">
        <v>3408</v>
      </c>
      <c r="D327" s="4529" t="s">
        <v>3415</v>
      </c>
      <c r="E327" s="4530">
        <v>2260</v>
      </c>
      <c r="F327" s="4531">
        <v>2020</v>
      </c>
      <c r="G327" s="4531">
        <v>2040</v>
      </c>
      <c r="H327" s="4532" t="s">
        <v>89</v>
      </c>
      <c r="I327" s="4533" t="s">
        <v>89</v>
      </c>
      <c r="J327" s="4534">
        <v>42327</v>
      </c>
      <c r="K327" s="4534"/>
      <c r="L327" s="4534" t="s">
        <v>90</v>
      </c>
      <c r="M327" s="4535" t="s">
        <v>3416</v>
      </c>
      <c r="N327" s="4534"/>
      <c r="O327" s="4534" t="s">
        <v>90</v>
      </c>
      <c r="P327" s="4536">
        <v>44342</v>
      </c>
      <c r="Q327" s="4537">
        <v>44494</v>
      </c>
      <c r="R327" s="4538"/>
      <c r="S327" s="4538"/>
      <c r="T327" s="4538"/>
      <c r="U327" s="4539"/>
      <c r="V327" s="4540"/>
      <c r="W327" s="4541" t="str">
        <f t="shared" si="12"/>
        <v>Yes</v>
      </c>
      <c r="X327" s="4542" t="s">
        <v>93</v>
      </c>
      <c r="Y327" s="2709" t="s">
        <v>94</v>
      </c>
      <c r="Z327" s="2709"/>
      <c r="AA327" s="5859" t="s">
        <v>3410</v>
      </c>
      <c r="AB327" s="5775" t="s">
        <v>3411</v>
      </c>
      <c r="AC327" s="4543"/>
      <c r="AD327" s="4544">
        <v>45809</v>
      </c>
      <c r="AE327" s="4545" t="s">
        <v>3417</v>
      </c>
      <c r="AF327" s="4546" t="s">
        <v>3418</v>
      </c>
      <c r="AG327" s="4547">
        <v>43009</v>
      </c>
      <c r="AH327" s="4547">
        <v>43019</v>
      </c>
      <c r="AI327" s="4547">
        <v>43074</v>
      </c>
      <c r="AJ327" s="4548" t="s">
        <v>3419</v>
      </c>
      <c r="AK327" s="4549" t="s">
        <v>3420</v>
      </c>
      <c r="AL327" s="4552" t="s">
        <v>3421</v>
      </c>
      <c r="AM327" s="4550" t="s">
        <v>3422</v>
      </c>
      <c r="AN327" s="4547">
        <v>43374</v>
      </c>
      <c r="AO327" s="4547">
        <v>43420</v>
      </c>
      <c r="AP327" s="4547">
        <v>43483</v>
      </c>
      <c r="AQ327" s="4531" t="s">
        <v>3423</v>
      </c>
      <c r="AR327" s="4551"/>
      <c r="AS327" s="4552" t="s">
        <v>1087</v>
      </c>
      <c r="AT327" s="4550" t="s">
        <v>3424</v>
      </c>
      <c r="AU327" s="4547">
        <v>43739</v>
      </c>
      <c r="AV327" s="4547">
        <v>43789</v>
      </c>
      <c r="AW327" s="4547">
        <v>43852</v>
      </c>
      <c r="AX327" s="4531" t="s">
        <v>3425</v>
      </c>
      <c r="AY327" s="4554"/>
      <c r="AZ327" s="4553" t="s">
        <v>2526</v>
      </c>
      <c r="BA327" s="4532" t="s">
        <v>3426</v>
      </c>
      <c r="BB327" s="4553">
        <v>44105</v>
      </c>
      <c r="BC327" s="4553">
        <v>44125</v>
      </c>
      <c r="BD327" s="4553">
        <v>44181</v>
      </c>
      <c r="BE327" s="4532" t="s">
        <v>3427</v>
      </c>
      <c r="BF327" s="4532"/>
      <c r="BG327" s="4555" t="s">
        <v>2296</v>
      </c>
      <c r="BH327" s="4547">
        <v>44287</v>
      </c>
      <c r="BI327" s="4556">
        <v>44342</v>
      </c>
      <c r="BJ327" s="4555" t="s">
        <v>2296</v>
      </c>
      <c r="BK327" s="4547">
        <v>44287</v>
      </c>
      <c r="BL327" s="4556">
        <v>44494</v>
      </c>
      <c r="BM327" s="4555" t="s">
        <v>663</v>
      </c>
      <c r="BN327" s="4547">
        <v>44805</v>
      </c>
      <c r="BO327" s="4556"/>
      <c r="BP327" s="4557" t="s">
        <v>3428</v>
      </c>
      <c r="BQ327" s="2709"/>
      <c r="BR327" s="2709"/>
      <c r="BS327" s="4355">
        <v>45170</v>
      </c>
      <c r="BT327" s="4355">
        <v>45961</v>
      </c>
      <c r="BU327" s="4355">
        <v>45961</v>
      </c>
      <c r="BV327" s="4355">
        <v>45132</v>
      </c>
      <c r="BW327" s="4355">
        <v>46028</v>
      </c>
      <c r="BX327" s="4355" t="s">
        <v>3429</v>
      </c>
      <c r="BY327" s="2177"/>
      <c r="BZ327" s="2151" t="s">
        <v>3430</v>
      </c>
      <c r="CA327" s="12"/>
      <c r="CB327" s="12"/>
      <c r="CC327" s="12"/>
      <c r="CD327" s="18"/>
    </row>
    <row r="328" spans="1:198" ht="45" customHeight="1" x14ac:dyDescent="0.2">
      <c r="A328" s="1688" t="s">
        <v>3431</v>
      </c>
      <c r="B328" s="3307"/>
      <c r="C328" s="2275" t="s">
        <v>3432</v>
      </c>
      <c r="D328" s="1689" t="s">
        <v>3433</v>
      </c>
      <c r="E328" s="7113">
        <v>1960</v>
      </c>
      <c r="F328" s="1666">
        <v>2018</v>
      </c>
      <c r="G328" s="1666">
        <v>2036</v>
      </c>
      <c r="H328" s="1676" t="s">
        <v>89</v>
      </c>
      <c r="I328" s="1691" t="s">
        <v>89</v>
      </c>
      <c r="J328" s="1668">
        <v>44097</v>
      </c>
      <c r="K328" s="1668"/>
      <c r="L328" s="1668"/>
      <c r="M328" s="2006"/>
      <c r="N328" s="1668"/>
      <c r="O328" s="1668"/>
      <c r="P328" s="1667"/>
      <c r="Q328" s="1705"/>
      <c r="R328" s="1669"/>
      <c r="S328" s="1669"/>
      <c r="T328" s="1669"/>
      <c r="U328" s="3793"/>
      <c r="V328" s="1671"/>
      <c r="W328" s="1695" t="b">
        <f t="shared" si="12"/>
        <v>0</v>
      </c>
      <c r="X328" s="1672"/>
      <c r="Y328" s="1376"/>
      <c r="Z328" s="1376"/>
      <c r="AA328" s="5786"/>
      <c r="AB328" s="5786"/>
      <c r="AC328" s="2314"/>
      <c r="AD328" s="1682"/>
      <c r="AE328" s="4147"/>
      <c r="AF328" s="1676"/>
      <c r="AG328" s="1674"/>
      <c r="AH328" s="1674"/>
      <c r="AI328" s="1674"/>
      <c r="AJ328" s="3006"/>
      <c r="AK328" s="1677"/>
      <c r="AL328" s="1679"/>
      <c r="AM328" s="1676"/>
      <c r="AN328" s="1674"/>
      <c r="AO328" s="1674"/>
      <c r="AP328" s="1674"/>
      <c r="AQ328" s="1666"/>
      <c r="AR328" s="1697"/>
      <c r="AS328" s="1679"/>
      <c r="AT328" s="1680"/>
      <c r="AU328" s="1679"/>
      <c r="AV328" s="1679"/>
      <c r="AW328" s="1679"/>
      <c r="AX328" s="1680"/>
      <c r="AY328" s="1698"/>
      <c r="AZ328" s="1679"/>
      <c r="BA328" s="1680"/>
      <c r="BB328" s="1679"/>
      <c r="BC328" s="1679"/>
      <c r="BD328" s="1679"/>
      <c r="BE328" s="1680"/>
      <c r="BF328" s="1680"/>
      <c r="BG328" s="4158"/>
      <c r="BH328" s="1674"/>
      <c r="BI328" s="1683"/>
      <c r="BJ328" s="4158"/>
      <c r="BK328" s="1674"/>
      <c r="BL328" s="1683"/>
      <c r="BM328" s="4158"/>
      <c r="BN328" s="1674"/>
      <c r="BO328" s="1683"/>
      <c r="BP328" s="4184"/>
      <c r="BQ328" s="1376"/>
      <c r="BR328" s="1376"/>
      <c r="BS328" s="1684"/>
      <c r="BT328" s="1684"/>
      <c r="BU328" s="1684"/>
      <c r="BV328" s="1684"/>
      <c r="BW328" s="1684">
        <v>45377</v>
      </c>
      <c r="BX328" s="2319" t="s">
        <v>117</v>
      </c>
      <c r="BY328" s="1684"/>
      <c r="BZ328" s="1376" t="s">
        <v>3435</v>
      </c>
      <c r="CA328" s="12"/>
      <c r="CB328" s="12"/>
      <c r="CC328" s="12"/>
      <c r="CD328" s="18"/>
    </row>
    <row r="329" spans="1:198" ht="45" customHeight="1" x14ac:dyDescent="0.2">
      <c r="A329" s="3686" t="s">
        <v>3436</v>
      </c>
      <c r="B329" s="3687"/>
      <c r="C329" s="3688" t="s">
        <v>3437</v>
      </c>
      <c r="D329" s="3688" t="s">
        <v>3438</v>
      </c>
      <c r="E329" s="3690" t="s">
        <v>1740</v>
      </c>
      <c r="F329" s="3691"/>
      <c r="G329" s="3691"/>
      <c r="H329" s="3692" t="s">
        <v>89</v>
      </c>
      <c r="I329" s="3692" t="s">
        <v>89</v>
      </c>
      <c r="J329" s="3694">
        <v>43860</v>
      </c>
      <c r="K329" s="3694" t="s">
        <v>3439</v>
      </c>
      <c r="L329" s="4574"/>
      <c r="M329" s="4575"/>
      <c r="N329" s="4574"/>
      <c r="O329" s="3694"/>
      <c r="P329" s="3696"/>
      <c r="Q329" s="3697"/>
      <c r="R329" s="3698"/>
      <c r="S329" s="3698"/>
      <c r="T329" s="3698"/>
      <c r="U329" s="3794">
        <v>45627</v>
      </c>
      <c r="V329" s="3699" t="s">
        <v>3440</v>
      </c>
      <c r="W329" s="3700" t="str">
        <f t="shared" si="12"/>
        <v>Yes</v>
      </c>
      <c r="X329" s="3701" t="s">
        <v>93</v>
      </c>
      <c r="Y329" s="3720" t="s">
        <v>94</v>
      </c>
      <c r="Z329" s="3688"/>
      <c r="AA329" s="5776" t="s">
        <v>3441</v>
      </c>
      <c r="AB329" s="5777" t="s">
        <v>3442</v>
      </c>
      <c r="AC329" s="3703"/>
      <c r="AD329" s="3704">
        <v>45717</v>
      </c>
      <c r="AE329" s="4145" t="s">
        <v>725</v>
      </c>
      <c r="AF329" s="3705" t="s">
        <v>1415</v>
      </c>
      <c r="AG329" s="3706">
        <v>46204</v>
      </c>
      <c r="AH329" s="3706"/>
      <c r="AI329" s="3706"/>
      <c r="AJ329" s="3713"/>
      <c r="AK329" s="3707"/>
      <c r="AL329" s="3709"/>
      <c r="AM329" s="3705"/>
      <c r="AN329" s="3706"/>
      <c r="AO329" s="3706"/>
      <c r="AP329" s="3706"/>
      <c r="AQ329" s="3695"/>
      <c r="AR329" s="3708"/>
      <c r="AS329" s="3709"/>
      <c r="AT329" s="3692"/>
      <c r="AU329" s="3709"/>
      <c r="AV329" s="3709"/>
      <c r="AW329" s="3709"/>
      <c r="AX329" s="3692"/>
      <c r="AY329" s="3710"/>
      <c r="AZ329" s="3709"/>
      <c r="BA329" s="3692"/>
      <c r="BB329" s="3709"/>
      <c r="BC329" s="3709"/>
      <c r="BD329" s="3709"/>
      <c r="BE329" s="3692"/>
      <c r="BF329" s="3692"/>
      <c r="BG329" s="4089" t="s">
        <v>1652</v>
      </c>
      <c r="BH329" s="3706">
        <v>46478</v>
      </c>
      <c r="BI329" s="3711"/>
      <c r="BJ329" s="4089" t="s">
        <v>573</v>
      </c>
      <c r="BK329" s="3706">
        <v>46661</v>
      </c>
      <c r="BL329" s="3711"/>
      <c r="BM329" s="4089" t="s">
        <v>1078</v>
      </c>
      <c r="BN329" s="3706">
        <v>47119</v>
      </c>
      <c r="BO329" s="3711"/>
      <c r="BP329" s="4182" t="s">
        <v>355</v>
      </c>
      <c r="BQ329" s="3688" t="s">
        <v>3444</v>
      </c>
      <c r="BR329" s="4570"/>
      <c r="BS329" s="3716">
        <v>45320</v>
      </c>
      <c r="BT329" s="3716">
        <v>45763</v>
      </c>
      <c r="BU329" s="3716">
        <v>45685</v>
      </c>
      <c r="BV329" s="3716">
        <v>45763</v>
      </c>
      <c r="BW329" s="3716">
        <v>45763</v>
      </c>
      <c r="BX329" s="3716" t="s">
        <v>104</v>
      </c>
      <c r="BY329" s="1409"/>
      <c r="BZ329" s="540"/>
      <c r="CA329" s="12"/>
      <c r="CB329" s="12"/>
      <c r="CC329" s="12"/>
      <c r="CD329" s="18"/>
    </row>
    <row r="330" spans="1:198" ht="45" customHeight="1" x14ac:dyDescent="0.2">
      <c r="A330" s="2150" t="s">
        <v>3445</v>
      </c>
      <c r="B330" s="3306"/>
      <c r="C330" s="2151" t="s">
        <v>3446</v>
      </c>
      <c r="D330" s="2152" t="s">
        <v>3447</v>
      </c>
      <c r="E330" s="7162">
        <v>2160</v>
      </c>
      <c r="F330" s="2155">
        <v>2019</v>
      </c>
      <c r="G330" s="2155">
        <v>2038</v>
      </c>
      <c r="H330" s="2154" t="s">
        <v>89</v>
      </c>
      <c r="I330" s="2181" t="s">
        <v>89</v>
      </c>
      <c r="J330" s="2157">
        <v>40940</v>
      </c>
      <c r="K330" s="2157"/>
      <c r="L330" s="2157" t="s">
        <v>90</v>
      </c>
      <c r="M330" s="2182" t="s">
        <v>3448</v>
      </c>
      <c r="N330" s="2157" t="s">
        <v>583</v>
      </c>
      <c r="O330" s="2157"/>
      <c r="P330" s="2156">
        <v>45511</v>
      </c>
      <c r="Q330" s="2158">
        <v>45636</v>
      </c>
      <c r="R330" s="2159"/>
      <c r="S330" s="2159"/>
      <c r="T330" s="2159"/>
      <c r="U330" s="3799"/>
      <c r="V330" s="2161"/>
      <c r="W330" s="2162" t="str">
        <f t="shared" si="12"/>
        <v>Yes</v>
      </c>
      <c r="X330" s="2163" t="s">
        <v>93</v>
      </c>
      <c r="Y330" s="2151" t="s">
        <v>94</v>
      </c>
      <c r="Z330" s="5123"/>
      <c r="AA330" s="5775" t="s">
        <v>3449</v>
      </c>
      <c r="AB330" s="5775" t="s">
        <v>3450</v>
      </c>
      <c r="AC330" s="2925"/>
      <c r="AD330" s="2694">
        <v>45689</v>
      </c>
      <c r="AE330" s="3535">
        <v>43252</v>
      </c>
      <c r="AF330" s="2167" t="s">
        <v>3451</v>
      </c>
      <c r="AG330" s="2168">
        <v>43252</v>
      </c>
      <c r="AH330" s="2168">
        <v>43255</v>
      </c>
      <c r="AI330" s="2168">
        <v>43311</v>
      </c>
      <c r="AJ330" s="3011" t="s">
        <v>3452</v>
      </c>
      <c r="AK330" s="2169" t="s">
        <v>3453</v>
      </c>
      <c r="AL330" s="7117" t="s">
        <v>1166</v>
      </c>
      <c r="AM330" s="7214" t="s">
        <v>3454</v>
      </c>
      <c r="AN330" s="2168">
        <v>44470</v>
      </c>
      <c r="AO330" s="2168">
        <v>44634</v>
      </c>
      <c r="AP330" s="2168">
        <v>44690</v>
      </c>
      <c r="AQ330" s="2155" t="s">
        <v>3455</v>
      </c>
      <c r="AR330" s="2170"/>
      <c r="AS330" s="2171">
        <v>44774</v>
      </c>
      <c r="AT330" s="2154" t="s">
        <v>3456</v>
      </c>
      <c r="AU330" s="2171">
        <v>44805</v>
      </c>
      <c r="AV330" s="2171">
        <v>44774</v>
      </c>
      <c r="AW330" s="2171">
        <v>44805</v>
      </c>
      <c r="AX330" s="5298" t="s">
        <v>3457</v>
      </c>
      <c r="AY330" s="2172"/>
      <c r="AZ330" s="2171"/>
      <c r="BA330" s="2154"/>
      <c r="BB330" s="2171"/>
      <c r="BC330" s="2171"/>
      <c r="BD330" s="2171"/>
      <c r="BE330" s="2154"/>
      <c r="BF330" s="2154"/>
      <c r="BG330" s="4159" t="s">
        <v>97</v>
      </c>
      <c r="BH330" s="2168">
        <v>45474</v>
      </c>
      <c r="BI330" s="2168">
        <v>45511</v>
      </c>
      <c r="BJ330" s="4159" t="s">
        <v>2098</v>
      </c>
      <c r="BK330" s="2168">
        <v>45658</v>
      </c>
      <c r="BL330" s="2184">
        <v>45636</v>
      </c>
      <c r="BM330" s="4159" t="s">
        <v>434</v>
      </c>
      <c r="BN330" s="2168">
        <v>45931</v>
      </c>
      <c r="BO330" s="2184"/>
      <c r="BP330" s="2198" t="s">
        <v>3458</v>
      </c>
      <c r="BQ330" s="3593"/>
      <c r="BR330" s="4932"/>
      <c r="BS330" s="2177">
        <v>45932</v>
      </c>
      <c r="BT330" s="2177">
        <v>45762</v>
      </c>
      <c r="BU330" s="2177">
        <v>45932</v>
      </c>
      <c r="BV330" s="2177">
        <v>45391</v>
      </c>
      <c r="BW330" s="2177">
        <v>46028</v>
      </c>
      <c r="BX330" s="2177" t="s">
        <v>2405</v>
      </c>
      <c r="BY330" s="1409"/>
      <c r="BZ330" s="540" t="s">
        <v>105</v>
      </c>
      <c r="CA330" s="12"/>
      <c r="CB330" s="12"/>
      <c r="CC330" s="12"/>
      <c r="CD330" s="18" t="s">
        <v>93</v>
      </c>
    </row>
    <row r="331" spans="1:198" ht="45" customHeight="1" thickBot="1" x14ac:dyDescent="0.25">
      <c r="A331" s="3645"/>
      <c r="B331" s="3645" t="s">
        <v>3459</v>
      </c>
      <c r="C331" s="3646" t="s">
        <v>3460</v>
      </c>
      <c r="D331" s="3646" t="s">
        <v>3461</v>
      </c>
      <c r="E331" s="3864"/>
      <c r="F331" s="3662">
        <v>2026</v>
      </c>
      <c r="G331" s="3662">
        <v>2043</v>
      </c>
      <c r="H331" s="3647" t="s">
        <v>89</v>
      </c>
      <c r="I331" s="3662" t="s">
        <v>89</v>
      </c>
      <c r="J331" s="3650">
        <v>40940</v>
      </c>
      <c r="K331" s="3649"/>
      <c r="L331" s="3677"/>
      <c r="M331" s="3846"/>
      <c r="N331" s="3677"/>
      <c r="O331" s="3677"/>
      <c r="P331" s="3650"/>
      <c r="Q331" s="3678"/>
      <c r="R331" s="3652"/>
      <c r="S331" s="3679"/>
      <c r="T331" s="3679"/>
      <c r="U331" s="3798"/>
      <c r="V331" s="3680"/>
      <c r="W331" s="3865"/>
      <c r="X331" s="3655"/>
      <c r="Y331" s="3646"/>
      <c r="Z331" s="4288"/>
      <c r="AA331" s="5787" t="s">
        <v>3449</v>
      </c>
      <c r="AB331" s="5787" t="s">
        <v>3462</v>
      </c>
      <c r="AC331" s="3681"/>
      <c r="AD331" s="3685">
        <v>45689</v>
      </c>
      <c r="AE331" s="4254" t="s">
        <v>3463</v>
      </c>
      <c r="AF331" s="4258" t="s">
        <v>3464</v>
      </c>
      <c r="AG331" s="3658">
        <v>46113</v>
      </c>
      <c r="AH331" s="3658"/>
      <c r="AI331" s="3658"/>
      <c r="AJ331" s="3682"/>
      <c r="AK331" s="3683"/>
      <c r="AL331" s="3658"/>
      <c r="AM331" s="3659"/>
      <c r="AN331" s="3658"/>
      <c r="AO331" s="3658"/>
      <c r="AP331" s="3658"/>
      <c r="AQ331" s="3650"/>
      <c r="AR331" s="5261"/>
      <c r="AS331" s="5272"/>
      <c r="AT331" s="3649"/>
      <c r="AU331" s="3664"/>
      <c r="AV331" s="3665"/>
      <c r="AW331" s="3665"/>
      <c r="AX331" s="3649"/>
      <c r="AY331" s="3652"/>
      <c r="AZ331" s="3664"/>
      <c r="BA331" s="3652"/>
      <c r="BB331" s="3664"/>
      <c r="BC331" s="3665"/>
      <c r="BD331" s="3665"/>
      <c r="BE331" s="3649"/>
      <c r="BF331" s="3649"/>
      <c r="BG331" s="4251" t="s">
        <v>573</v>
      </c>
      <c r="BH331" s="3658">
        <v>46661</v>
      </c>
      <c r="BI331" s="3658"/>
      <c r="BJ331" s="4251" t="s">
        <v>276</v>
      </c>
      <c r="BK331" s="3658">
        <v>46753</v>
      </c>
      <c r="BL331" s="3668"/>
      <c r="BM331" s="4251" t="s">
        <v>1077</v>
      </c>
      <c r="BN331" s="3669">
        <v>47027</v>
      </c>
      <c r="BO331" s="3668"/>
      <c r="BP331" s="4259" t="s">
        <v>132</v>
      </c>
      <c r="BQ331" s="3684"/>
      <c r="BR331" s="3684"/>
      <c r="BS331" s="3671"/>
      <c r="BT331" s="3671">
        <v>45762</v>
      </c>
      <c r="BU331" s="3671"/>
      <c r="BV331" s="5443">
        <v>45762</v>
      </c>
      <c r="BW331" s="3950">
        <v>45762</v>
      </c>
      <c r="BX331" s="3716" t="s">
        <v>104</v>
      </c>
      <c r="BY331" s="1409"/>
      <c r="BZ331" s="1178"/>
      <c r="CA331" s="1176"/>
      <c r="CB331" s="1176"/>
      <c r="CC331" s="1176"/>
      <c r="CD331" s="1175"/>
    </row>
    <row r="332" spans="1:198" ht="45" customHeight="1" thickTop="1" x14ac:dyDescent="0.2">
      <c r="A332" s="6454" t="s">
        <v>3466</v>
      </c>
      <c r="B332" s="6455"/>
      <c r="C332" s="2465" t="s">
        <v>3467</v>
      </c>
      <c r="D332" s="6496" t="s">
        <v>265</v>
      </c>
      <c r="E332" s="7119">
        <v>2341</v>
      </c>
      <c r="F332" s="6456">
        <v>2024</v>
      </c>
      <c r="G332" s="6456">
        <v>2042</v>
      </c>
      <c r="H332" s="6477" t="s">
        <v>89</v>
      </c>
      <c r="I332" s="6497" t="s">
        <v>89</v>
      </c>
      <c r="J332" s="6460">
        <v>43157</v>
      </c>
      <c r="K332" s="6460"/>
      <c r="L332" s="6460"/>
      <c r="M332" s="6461"/>
      <c r="N332" s="6460"/>
      <c r="O332" s="6460"/>
      <c r="P332" s="6462"/>
      <c r="Q332" s="6463"/>
      <c r="R332" s="6464"/>
      <c r="S332" s="6464"/>
      <c r="T332" s="6464"/>
      <c r="U332" s="6465"/>
      <c r="V332" s="6466"/>
      <c r="W332" s="6467" t="str">
        <f t="shared" ref="W332:W360" si="13">IF(OR(X332="Yes", Y332="Web-page timetable", Z332="YES"), "Yes")</f>
        <v>Yes</v>
      </c>
      <c r="X332" s="6499" t="s">
        <v>93</v>
      </c>
      <c r="Y332" s="6500" t="s">
        <v>94</v>
      </c>
      <c r="Z332" s="6496"/>
      <c r="AA332" s="6470" t="s">
        <v>3468</v>
      </c>
      <c r="AB332" s="6760" t="s">
        <v>3469</v>
      </c>
      <c r="AC332" s="6501"/>
      <c r="AD332" s="4850">
        <v>45992</v>
      </c>
      <c r="AE332" s="6472">
        <v>45474</v>
      </c>
      <c r="AF332" s="6473" t="s">
        <v>2572</v>
      </c>
      <c r="AG332" s="5496">
        <v>45474</v>
      </c>
      <c r="AH332" s="5496">
        <v>45498</v>
      </c>
      <c r="AI332" s="5496">
        <v>45561</v>
      </c>
      <c r="AJ332" s="6502" t="s">
        <v>3470</v>
      </c>
      <c r="AK332" s="6475"/>
      <c r="AL332" s="7166"/>
      <c r="AM332" s="7169"/>
      <c r="AN332" s="5496"/>
      <c r="AO332" s="5496"/>
      <c r="AP332" s="5496"/>
      <c r="AQ332" s="6456"/>
      <c r="AR332" s="6490"/>
      <c r="AS332" s="6479"/>
      <c r="AT332" s="6477"/>
      <c r="AU332" s="6479"/>
      <c r="AV332" s="6479"/>
      <c r="AW332" s="6479"/>
      <c r="AX332" s="6477"/>
      <c r="AY332" s="6492"/>
      <c r="AZ332" s="6479"/>
      <c r="BA332" s="6477"/>
      <c r="BB332" s="6479"/>
      <c r="BC332" s="6479"/>
      <c r="BD332" s="6479"/>
      <c r="BE332" s="6477"/>
      <c r="BF332" s="6477"/>
      <c r="BG332" s="6482">
        <v>46174</v>
      </c>
      <c r="BH332" s="5496">
        <v>46174</v>
      </c>
      <c r="BI332" s="6483"/>
      <c r="BJ332" s="6482">
        <v>46357</v>
      </c>
      <c r="BK332" s="5496">
        <v>46357</v>
      </c>
      <c r="BL332" s="6483"/>
      <c r="BM332" s="6482" t="s">
        <v>176</v>
      </c>
      <c r="BN332" s="5496">
        <v>46692</v>
      </c>
      <c r="BO332" s="6483"/>
      <c r="BP332" s="6484" t="s">
        <v>616</v>
      </c>
      <c r="BQ332" s="2465"/>
      <c r="BR332" s="2465"/>
      <c r="BS332" s="4142">
        <v>45665</v>
      </c>
      <c r="BT332" s="4142">
        <v>46031</v>
      </c>
      <c r="BU332" s="4142">
        <v>44271</v>
      </c>
      <c r="BV332" s="4142">
        <v>46031</v>
      </c>
      <c r="BW332" s="4142">
        <v>46031</v>
      </c>
      <c r="BX332" s="4142" t="s">
        <v>178</v>
      </c>
      <c r="BY332" s="1409"/>
      <c r="BZ332" s="540" t="s">
        <v>105</v>
      </c>
      <c r="CA332" s="12"/>
      <c r="CB332" s="12"/>
      <c r="CC332" s="12"/>
      <c r="CD332" s="18"/>
    </row>
    <row r="333" spans="1:198" ht="45" customHeight="1" x14ac:dyDescent="0.2">
      <c r="A333" s="6504" t="s">
        <v>3471</v>
      </c>
      <c r="B333" s="6505"/>
      <c r="C333" s="2265" t="s">
        <v>3472</v>
      </c>
      <c r="D333" s="6506" t="s">
        <v>265</v>
      </c>
      <c r="E333" s="6507">
        <v>2257</v>
      </c>
      <c r="F333" s="2769">
        <v>2022</v>
      </c>
      <c r="G333" s="2769">
        <v>2040</v>
      </c>
      <c r="H333" s="6508" t="s">
        <v>89</v>
      </c>
      <c r="I333" s="6509" t="s">
        <v>89</v>
      </c>
      <c r="J333" s="6459">
        <v>42942</v>
      </c>
      <c r="K333" s="6459"/>
      <c r="L333" s="6510" t="s">
        <v>90</v>
      </c>
      <c r="M333" s="6511" t="s">
        <v>169</v>
      </c>
      <c r="N333" s="6510"/>
      <c r="O333" s="6459" t="s">
        <v>3473</v>
      </c>
      <c r="P333" s="6458">
        <v>44235</v>
      </c>
      <c r="Q333" s="6512"/>
      <c r="R333" s="6513"/>
      <c r="S333" s="6513"/>
      <c r="T333" s="6513"/>
      <c r="U333" s="6514"/>
      <c r="V333" s="6515"/>
      <c r="W333" s="6516" t="str">
        <f t="shared" si="13"/>
        <v>Yes</v>
      </c>
      <c r="X333" s="6517" t="s">
        <v>93</v>
      </c>
      <c r="Y333" s="2265" t="s">
        <v>94</v>
      </c>
      <c r="Z333" s="2265"/>
      <c r="AA333" s="6470" t="s">
        <v>3474</v>
      </c>
      <c r="AB333" s="6470" t="s">
        <v>3475</v>
      </c>
      <c r="AC333" s="6518"/>
      <c r="AD333" s="6519">
        <v>45839</v>
      </c>
      <c r="AE333" s="6520" t="s">
        <v>3476</v>
      </c>
      <c r="AF333" s="6521" t="s">
        <v>3477</v>
      </c>
      <c r="AG333" s="6522">
        <v>43252</v>
      </c>
      <c r="AH333" s="6522">
        <v>43217</v>
      </c>
      <c r="AI333" s="6522">
        <v>43259</v>
      </c>
      <c r="AJ333" s="6523" t="s">
        <v>3478</v>
      </c>
      <c r="AK333" s="6524" t="s">
        <v>3479</v>
      </c>
      <c r="AL333" s="6525">
        <v>44498</v>
      </c>
      <c r="AM333" s="6526" t="s">
        <v>3480</v>
      </c>
      <c r="AN333" s="6522">
        <v>44498</v>
      </c>
      <c r="AO333" s="6522">
        <v>44498</v>
      </c>
      <c r="AP333" s="6522">
        <v>44529</v>
      </c>
      <c r="AQ333" s="6527" t="s">
        <v>3481</v>
      </c>
      <c r="AR333" s="6528"/>
      <c r="AS333" s="6529" t="s">
        <v>1534</v>
      </c>
      <c r="AT333" s="6508" t="s">
        <v>3482</v>
      </c>
      <c r="AU333" s="6529">
        <v>46023</v>
      </c>
      <c r="AV333" s="6529"/>
      <c r="AW333" s="6529"/>
      <c r="AX333" s="6508"/>
      <c r="AY333" s="6530"/>
      <c r="AZ333" s="6529"/>
      <c r="BA333" s="6508"/>
      <c r="BB333" s="6529"/>
      <c r="BC333" s="6529"/>
      <c r="BD333" s="6529"/>
      <c r="BE333" s="6508"/>
      <c r="BF333" s="6508"/>
      <c r="BG333" s="6531" t="s">
        <v>3483</v>
      </c>
      <c r="BH333" s="6532">
        <v>46204</v>
      </c>
      <c r="BI333" s="6533"/>
      <c r="BJ333" s="6531" t="s">
        <v>1279</v>
      </c>
      <c r="BK333" s="6532">
        <v>46296</v>
      </c>
      <c r="BL333" s="6533"/>
      <c r="BM333" s="6531" t="s">
        <v>3484</v>
      </c>
      <c r="BN333" s="6532">
        <v>46661</v>
      </c>
      <c r="BO333" s="6533"/>
      <c r="BP333" s="6494" t="s">
        <v>3486</v>
      </c>
      <c r="BQ333" s="2265" t="s">
        <v>3487</v>
      </c>
      <c r="BR333" s="6534"/>
      <c r="BS333" s="6535">
        <v>45635</v>
      </c>
      <c r="BT333" s="6535">
        <v>45960</v>
      </c>
      <c r="BU333" s="6535">
        <v>45635</v>
      </c>
      <c r="BV333" s="6535">
        <v>45960</v>
      </c>
      <c r="BW333" s="6535">
        <v>45762</v>
      </c>
      <c r="BX333" s="6535" t="s">
        <v>262</v>
      </c>
      <c r="BY333" s="2540"/>
      <c r="BZ333" s="2542" t="s">
        <v>3488</v>
      </c>
      <c r="CA333" s="12"/>
      <c r="CB333" s="12"/>
      <c r="CC333" s="12"/>
      <c r="CD333" s="18"/>
    </row>
    <row r="334" spans="1:198" ht="45" customHeight="1" x14ac:dyDescent="0.2">
      <c r="A334" s="6454" t="s">
        <v>3489</v>
      </c>
      <c r="B334" s="6455"/>
      <c r="C334" s="2265" t="s">
        <v>3490</v>
      </c>
      <c r="D334" s="6496" t="s">
        <v>3491</v>
      </c>
      <c r="E334" s="7119">
        <v>2298</v>
      </c>
      <c r="F334" s="6456">
        <v>2023</v>
      </c>
      <c r="G334" s="6456">
        <v>2043</v>
      </c>
      <c r="H334" s="6477" t="s">
        <v>89</v>
      </c>
      <c r="I334" s="6497" t="s">
        <v>89</v>
      </c>
      <c r="J334" s="6460">
        <v>42089</v>
      </c>
      <c r="K334" s="6460"/>
      <c r="L334" s="6460" t="s">
        <v>90</v>
      </c>
      <c r="M334" s="6461" t="s">
        <v>515</v>
      </c>
      <c r="N334" s="6460"/>
      <c r="O334" s="6460"/>
      <c r="P334" s="6458"/>
      <c r="Q334" s="6463"/>
      <c r="R334" s="6464"/>
      <c r="S334" s="6464"/>
      <c r="T334" s="6464"/>
      <c r="U334" s="6465"/>
      <c r="V334" s="6466"/>
      <c r="W334" s="6467" t="str">
        <f t="shared" si="13"/>
        <v>Yes</v>
      </c>
      <c r="X334" s="6468" t="s">
        <v>93</v>
      </c>
      <c r="Y334" s="2465" t="s">
        <v>94</v>
      </c>
      <c r="Z334" s="2465"/>
      <c r="AA334" s="6470" t="s">
        <v>3492</v>
      </c>
      <c r="AB334" s="6470" t="s">
        <v>3493</v>
      </c>
      <c r="AC334" s="6471"/>
      <c r="AD334" s="4850">
        <v>45717</v>
      </c>
      <c r="AE334" s="6472" t="s">
        <v>3494</v>
      </c>
      <c r="AF334" s="6473" t="s">
        <v>3495</v>
      </c>
      <c r="AG334" s="5496">
        <v>45839</v>
      </c>
      <c r="AH334" s="5496">
        <v>45901</v>
      </c>
      <c r="AI334" s="5496">
        <v>45943</v>
      </c>
      <c r="AJ334" s="6476" t="s">
        <v>3496</v>
      </c>
      <c r="AK334" s="6475"/>
      <c r="AL334" s="7166"/>
      <c r="AM334" s="7169"/>
      <c r="AN334" s="5496"/>
      <c r="AO334" s="5496"/>
      <c r="AP334" s="5496"/>
      <c r="AQ334" s="6456"/>
      <c r="AR334" s="6490"/>
      <c r="AS334" s="6479"/>
      <c r="AT334" s="6477"/>
      <c r="AU334" s="6479"/>
      <c r="AV334" s="6479"/>
      <c r="AW334" s="6479"/>
      <c r="AX334" s="6477"/>
      <c r="AY334" s="6492"/>
      <c r="AZ334" s="6479"/>
      <c r="BA334" s="6477"/>
      <c r="BB334" s="6479"/>
      <c r="BC334" s="6479"/>
      <c r="BD334" s="6479"/>
      <c r="BE334" s="6477"/>
      <c r="BF334" s="6477"/>
      <c r="BG334" s="6482" t="s">
        <v>3497</v>
      </c>
      <c r="BH334" s="6503">
        <v>46113</v>
      </c>
      <c r="BI334" s="6533"/>
      <c r="BJ334" s="6482" t="s">
        <v>912</v>
      </c>
      <c r="BK334" s="5496">
        <v>46296</v>
      </c>
      <c r="BL334" s="6483"/>
      <c r="BM334" s="6482" t="s">
        <v>3498</v>
      </c>
      <c r="BN334" s="5496">
        <v>46722</v>
      </c>
      <c r="BO334" s="6483"/>
      <c r="BP334" s="6484" t="s">
        <v>1881</v>
      </c>
      <c r="BQ334" s="2465"/>
      <c r="BR334" s="2465"/>
      <c r="BS334" s="4142">
        <v>46034</v>
      </c>
      <c r="BT334" s="4142">
        <v>45762</v>
      </c>
      <c r="BU334" s="4142"/>
      <c r="BV334" s="4142">
        <v>46034</v>
      </c>
      <c r="BW334" s="4142">
        <v>46034</v>
      </c>
      <c r="BX334" s="4142" t="s">
        <v>1883</v>
      </c>
      <c r="BY334" s="1409"/>
      <c r="BZ334" s="542" t="s">
        <v>3499</v>
      </c>
      <c r="CA334" s="12"/>
      <c r="CB334" s="12" t="s">
        <v>106</v>
      </c>
      <c r="CC334" s="12" t="s">
        <v>3500</v>
      </c>
      <c r="CD334" s="18"/>
    </row>
    <row r="335" spans="1:198" ht="45" customHeight="1" x14ac:dyDescent="0.2">
      <c r="A335" s="2868"/>
      <c r="B335" s="3939" t="s">
        <v>3501</v>
      </c>
      <c r="C335" s="2869" t="s">
        <v>3502</v>
      </c>
      <c r="D335" s="2870" t="s">
        <v>3503</v>
      </c>
      <c r="E335" s="3486"/>
      <c r="F335" s="2883"/>
      <c r="G335" s="2883">
        <v>2042</v>
      </c>
      <c r="H335" s="2881" t="s">
        <v>89</v>
      </c>
      <c r="I335" s="2883" t="s">
        <v>89</v>
      </c>
      <c r="J335" s="2874"/>
      <c r="K335" s="7022"/>
      <c r="L335" s="7001"/>
      <c r="M335" s="7002"/>
      <c r="N335" s="7001"/>
      <c r="O335" s="7001"/>
      <c r="P335" s="2882"/>
      <c r="Q335" s="6793"/>
      <c r="R335" s="2896"/>
      <c r="S335" s="6794"/>
      <c r="T335" s="6794"/>
      <c r="U335" s="3801"/>
      <c r="V335" s="6795"/>
      <c r="W335" s="6796" t="str">
        <f t="shared" si="13"/>
        <v>Yes</v>
      </c>
      <c r="X335" s="2878" t="s">
        <v>93</v>
      </c>
      <c r="Y335" s="2869" t="s">
        <v>94</v>
      </c>
      <c r="Z335" s="2869"/>
      <c r="AA335" s="6988" t="s">
        <v>3504</v>
      </c>
      <c r="AB335" s="6988" t="s">
        <v>3505</v>
      </c>
      <c r="AC335" s="6797"/>
      <c r="AD335" s="6899">
        <v>45717</v>
      </c>
      <c r="AE335" s="4204">
        <v>45108</v>
      </c>
      <c r="AF335" s="2881" t="s">
        <v>3506</v>
      </c>
      <c r="AG335" s="2879">
        <v>45108</v>
      </c>
      <c r="AH335" s="2879">
        <v>45108</v>
      </c>
      <c r="AI335" s="2879">
        <v>45139</v>
      </c>
      <c r="AJ335" s="6955" t="s">
        <v>3505</v>
      </c>
      <c r="AK335" s="6798"/>
      <c r="AL335" s="2885" t="s">
        <v>3507</v>
      </c>
      <c r="AM335" s="2881" t="s">
        <v>3508</v>
      </c>
      <c r="AN335" s="2879">
        <v>45474</v>
      </c>
      <c r="AO335" s="2879">
        <v>45474</v>
      </c>
      <c r="AP335" s="2879">
        <v>45536</v>
      </c>
      <c r="AQ335" s="6955" t="s">
        <v>3509</v>
      </c>
      <c r="AR335" s="7135"/>
      <c r="AS335" s="7136">
        <v>45748</v>
      </c>
      <c r="AT335" s="2874" t="s">
        <v>3510</v>
      </c>
      <c r="AU335" s="2885">
        <v>45748</v>
      </c>
      <c r="AV335" s="2885">
        <v>45748</v>
      </c>
      <c r="AW335" s="2885">
        <v>45778</v>
      </c>
      <c r="AX335" s="6956" t="s">
        <v>3509</v>
      </c>
      <c r="AY335" s="6801"/>
      <c r="AZ335" s="2885">
        <v>45962</v>
      </c>
      <c r="BA335" s="2874" t="s">
        <v>3511</v>
      </c>
      <c r="BB335" s="2885">
        <v>45962</v>
      </c>
      <c r="BC335" s="2885">
        <v>46010</v>
      </c>
      <c r="BD335" s="2885">
        <v>46073</v>
      </c>
      <c r="BE335" s="6956" t="s">
        <v>3509</v>
      </c>
      <c r="BF335" s="2874"/>
      <c r="BG335" s="4163" t="s">
        <v>1836</v>
      </c>
      <c r="BH335" s="2879">
        <v>46174</v>
      </c>
      <c r="BI335" s="2887"/>
      <c r="BJ335" s="4163">
        <v>46357</v>
      </c>
      <c r="BK335" s="2879">
        <v>46357</v>
      </c>
      <c r="BL335" s="2887"/>
      <c r="BM335" s="4163" t="s">
        <v>573</v>
      </c>
      <c r="BN335" s="2879">
        <v>46661</v>
      </c>
      <c r="BO335" s="2887"/>
      <c r="BP335" s="3258" t="s">
        <v>3512</v>
      </c>
      <c r="BQ335" s="2889"/>
      <c r="BR335" s="2889"/>
      <c r="BS335" s="2890"/>
      <c r="BT335" s="2890">
        <v>46031</v>
      </c>
      <c r="BU335" s="2890"/>
      <c r="BV335" s="2890">
        <v>46031</v>
      </c>
      <c r="BW335" s="2890">
        <v>46031</v>
      </c>
      <c r="BX335" s="2890" t="s">
        <v>262</v>
      </c>
      <c r="BY335" s="2682"/>
      <c r="BZ335" s="1178"/>
      <c r="CA335" s="1176"/>
      <c r="CB335" s="1176"/>
      <c r="CC335" s="1176"/>
      <c r="CD335" s="1175"/>
    </row>
    <row r="336" spans="1:198" ht="45" customHeight="1" thickBot="1" x14ac:dyDescent="0.25">
      <c r="A336" s="2121" t="s">
        <v>3513</v>
      </c>
      <c r="B336" s="3308"/>
      <c r="C336" s="2120" t="s">
        <v>3502</v>
      </c>
      <c r="D336" s="2120" t="s">
        <v>421</v>
      </c>
      <c r="E336" s="3964">
        <v>2175</v>
      </c>
      <c r="F336" s="2141">
        <v>2022</v>
      </c>
      <c r="G336" s="2141">
        <v>2039</v>
      </c>
      <c r="H336" s="2124" t="s">
        <v>89</v>
      </c>
      <c r="I336" s="2141" t="s">
        <v>194</v>
      </c>
      <c r="J336" s="2129">
        <v>45372</v>
      </c>
      <c r="K336" s="2127" t="s">
        <v>121</v>
      </c>
      <c r="L336" s="2679"/>
      <c r="M336" s="2680"/>
      <c r="N336" s="2679"/>
      <c r="O336" s="2127"/>
      <c r="P336" s="2129">
        <v>44417</v>
      </c>
      <c r="Q336" s="2130">
        <v>44606</v>
      </c>
      <c r="R336" s="2131">
        <v>45336</v>
      </c>
      <c r="S336" s="2131"/>
      <c r="T336" s="2131"/>
      <c r="U336" s="3796"/>
      <c r="V336" s="2133"/>
      <c r="W336" s="2134" t="str">
        <f t="shared" si="13"/>
        <v>Yes</v>
      </c>
      <c r="X336" s="2135" t="s">
        <v>93</v>
      </c>
      <c r="Y336" s="2120" t="s">
        <v>267</v>
      </c>
      <c r="Z336" s="2120"/>
      <c r="AA336" s="6958" t="s">
        <v>422</v>
      </c>
      <c r="AB336" s="6958"/>
      <c r="AC336" s="2923"/>
      <c r="AD336" s="3273">
        <v>45108</v>
      </c>
      <c r="AE336" s="2485"/>
      <c r="AF336" s="2139"/>
      <c r="AG336" s="2140"/>
      <c r="AH336" s="2140"/>
      <c r="AI336" s="2140"/>
      <c r="AJ336" s="3010"/>
      <c r="AK336" s="2142"/>
      <c r="AL336" s="2140"/>
      <c r="AM336" s="2139"/>
      <c r="AN336" s="2140"/>
      <c r="AO336" s="2140"/>
      <c r="AP336" s="2140"/>
      <c r="AQ336" s="2141"/>
      <c r="AR336" s="3204"/>
      <c r="AS336" s="4021"/>
      <c r="AT336" s="2125"/>
      <c r="AU336" s="2475"/>
      <c r="AV336" s="2145"/>
      <c r="AW336" s="2145"/>
      <c r="AX336" s="2125"/>
      <c r="AY336" s="2476"/>
      <c r="AZ336" s="2475"/>
      <c r="BA336" s="2476"/>
      <c r="BB336" s="2475"/>
      <c r="BC336" s="2145"/>
      <c r="BD336" s="2145"/>
      <c r="BE336" s="2125"/>
      <c r="BF336" s="2125"/>
      <c r="BG336" s="4161"/>
      <c r="BH336" s="2140"/>
      <c r="BI336" s="2140">
        <v>44417</v>
      </c>
      <c r="BJ336" s="4161" t="s">
        <v>424</v>
      </c>
      <c r="BK336" s="2140">
        <v>44562</v>
      </c>
      <c r="BL336" s="2148">
        <v>44606</v>
      </c>
      <c r="BM336" s="4161"/>
      <c r="BN336" s="2137"/>
      <c r="BO336" s="2148">
        <v>45372</v>
      </c>
      <c r="BP336" s="4185"/>
      <c r="BQ336" s="2120"/>
      <c r="BR336" s="2120" t="s">
        <v>2655</v>
      </c>
      <c r="BS336" s="2149"/>
      <c r="BT336" s="2149"/>
      <c r="BU336" s="2149"/>
      <c r="BV336" s="6805">
        <v>44440</v>
      </c>
      <c r="BW336" s="3849">
        <v>45279</v>
      </c>
      <c r="BX336" s="2149" t="s">
        <v>427</v>
      </c>
      <c r="BY336" s="2682"/>
      <c r="BZ336" s="2678" t="s">
        <v>428</v>
      </c>
      <c r="CA336" s="12"/>
      <c r="CB336" s="12"/>
      <c r="CC336" s="12"/>
      <c r="CD336" s="18"/>
    </row>
    <row r="337" spans="1:107" ht="48.75" customHeight="1" thickTop="1" x14ac:dyDescent="0.2">
      <c r="A337" s="6454" t="s">
        <v>3514</v>
      </c>
      <c r="B337" s="6455"/>
      <c r="C337" s="2465" t="s">
        <v>3515</v>
      </c>
      <c r="D337" s="6496" t="s">
        <v>3516</v>
      </c>
      <c r="E337" s="7119">
        <v>2318</v>
      </c>
      <c r="F337" s="6456">
        <v>2022</v>
      </c>
      <c r="G337" s="6456">
        <v>2043</v>
      </c>
      <c r="H337" s="6477" t="s">
        <v>89</v>
      </c>
      <c r="I337" s="6497" t="s">
        <v>89</v>
      </c>
      <c r="J337" s="6460">
        <v>42423</v>
      </c>
      <c r="K337" s="6460"/>
      <c r="L337" s="6460" t="s">
        <v>90</v>
      </c>
      <c r="M337" s="6461"/>
      <c r="N337" s="6460"/>
      <c r="O337" s="6460"/>
      <c r="P337" s="6462"/>
      <c r="Q337" s="6463"/>
      <c r="R337" s="6464"/>
      <c r="S337" s="6464"/>
      <c r="T337" s="6464"/>
      <c r="U337" s="6465">
        <v>43891</v>
      </c>
      <c r="V337" s="6536" t="s">
        <v>3517</v>
      </c>
      <c r="W337" s="6467" t="str">
        <f t="shared" si="13"/>
        <v>Yes</v>
      </c>
      <c r="X337" s="6468" t="s">
        <v>93</v>
      </c>
      <c r="Y337" s="2465" t="s">
        <v>94</v>
      </c>
      <c r="Z337" s="2465"/>
      <c r="AA337" s="6470" t="s">
        <v>3518</v>
      </c>
      <c r="AB337" s="6470" t="s">
        <v>3519</v>
      </c>
      <c r="AC337" s="6537"/>
      <c r="AD337" s="4850">
        <v>45689</v>
      </c>
      <c r="AE337" s="6472">
        <v>44805</v>
      </c>
      <c r="AF337" s="6473" t="s">
        <v>364</v>
      </c>
      <c r="AG337" s="5496">
        <v>44805</v>
      </c>
      <c r="AH337" s="5496">
        <v>44805</v>
      </c>
      <c r="AI337" s="5496">
        <v>44879</v>
      </c>
      <c r="AJ337" s="6474" t="s">
        <v>3520</v>
      </c>
      <c r="AK337" s="6475"/>
      <c r="AL337" s="7166"/>
      <c r="AM337" s="7169"/>
      <c r="AN337" s="5496"/>
      <c r="AO337" s="5496"/>
      <c r="AP337" s="5496"/>
      <c r="AQ337" s="6456"/>
      <c r="AR337" s="6490"/>
      <c r="AS337" s="6479"/>
      <c r="AT337" s="6477"/>
      <c r="AU337" s="6479"/>
      <c r="AV337" s="6479"/>
      <c r="AW337" s="6479"/>
      <c r="AX337" s="6477"/>
      <c r="AY337" s="6492"/>
      <c r="AZ337" s="6479"/>
      <c r="BA337" s="6477"/>
      <c r="BB337" s="6479"/>
      <c r="BC337" s="6479"/>
      <c r="BD337" s="6479"/>
      <c r="BE337" s="6477"/>
      <c r="BF337" s="6477"/>
      <c r="BG337" s="6482" t="s">
        <v>3521</v>
      </c>
      <c r="BH337" s="5496">
        <v>46054</v>
      </c>
      <c r="BI337" s="6483"/>
      <c r="BJ337" s="6482" t="s">
        <v>3522</v>
      </c>
      <c r="BK337" s="5496">
        <v>46357</v>
      </c>
      <c r="BL337" s="6483"/>
      <c r="BM337" s="6482"/>
      <c r="BN337" s="5496"/>
      <c r="BO337" s="6483"/>
      <c r="BP337" s="6484" t="s">
        <v>132</v>
      </c>
      <c r="BQ337" s="2465"/>
      <c r="BR337" s="2465"/>
      <c r="BS337" s="4142">
        <v>45320</v>
      </c>
      <c r="BT337" s="4142">
        <v>45762</v>
      </c>
      <c r="BU337" s="4142"/>
      <c r="BV337" s="4142">
        <v>45762</v>
      </c>
      <c r="BW337" s="4142">
        <v>45762</v>
      </c>
      <c r="BX337" s="4142" t="s">
        <v>3524</v>
      </c>
      <c r="BY337" s="1409"/>
      <c r="BZ337" s="540" t="s">
        <v>105</v>
      </c>
      <c r="CA337" s="12"/>
      <c r="CB337" s="12"/>
      <c r="CC337" s="12"/>
      <c r="CD337" s="18"/>
    </row>
    <row r="338" spans="1:107" ht="45" customHeight="1" x14ac:dyDescent="0.2">
      <c r="A338" s="3644" t="s">
        <v>3525</v>
      </c>
      <c r="B338" s="4595"/>
      <c r="C338" s="3646" t="s">
        <v>3526</v>
      </c>
      <c r="D338" s="3670" t="s">
        <v>3527</v>
      </c>
      <c r="E338" s="5474"/>
      <c r="F338" s="3662"/>
      <c r="G338" s="3662"/>
      <c r="H338" s="3659" t="s">
        <v>89</v>
      </c>
      <c r="I338" s="3675" t="s">
        <v>89</v>
      </c>
      <c r="J338" s="3649">
        <v>39736</v>
      </c>
      <c r="K338" s="3649"/>
      <c r="L338" s="3677"/>
      <c r="M338" s="3846"/>
      <c r="N338" s="3677"/>
      <c r="O338" s="3677"/>
      <c r="P338" s="3650"/>
      <c r="Q338" s="3678"/>
      <c r="R338" s="3652"/>
      <c r="S338" s="3679"/>
      <c r="T338" s="3679"/>
      <c r="U338" s="3798"/>
      <c r="V338" s="3680"/>
      <c r="W338" s="3654" t="str">
        <f t="shared" si="13"/>
        <v>Yes</v>
      </c>
      <c r="X338" s="3655" t="s">
        <v>93</v>
      </c>
      <c r="Y338" s="3646" t="s">
        <v>94</v>
      </c>
      <c r="Z338" s="3646"/>
      <c r="AA338" s="5787" t="s">
        <v>3528</v>
      </c>
      <c r="AB338" s="5787" t="s">
        <v>3529</v>
      </c>
      <c r="AC338" s="3681"/>
      <c r="AD338" s="3669">
        <v>45689</v>
      </c>
      <c r="AE338" s="4254" t="s">
        <v>3530</v>
      </c>
      <c r="AF338" s="4258" t="s">
        <v>3531</v>
      </c>
      <c r="AG338" s="3658">
        <v>46113</v>
      </c>
      <c r="AH338" s="3658"/>
      <c r="AI338" s="3658"/>
      <c r="AJ338" s="3682"/>
      <c r="AK338" s="3683"/>
      <c r="AL338" s="3665"/>
      <c r="AM338" s="3659"/>
      <c r="AN338" s="3658"/>
      <c r="AO338" s="3658"/>
      <c r="AP338" s="3658"/>
      <c r="AQ338" s="3650"/>
      <c r="AR338" s="3926"/>
      <c r="AS338" s="3928"/>
      <c r="AT338" s="3649"/>
      <c r="AU338" s="3665"/>
      <c r="AV338" s="3665"/>
      <c r="AW338" s="3665"/>
      <c r="AX338" s="3649"/>
      <c r="AY338" s="3929"/>
      <c r="AZ338" s="3665"/>
      <c r="BA338" s="3649"/>
      <c r="BB338" s="3665"/>
      <c r="BC338" s="3665"/>
      <c r="BD338" s="3665"/>
      <c r="BE338" s="3649"/>
      <c r="BF338" s="3649"/>
      <c r="BG338" s="4251" t="s">
        <v>3532</v>
      </c>
      <c r="BH338" s="3658">
        <v>46478</v>
      </c>
      <c r="BI338" s="3668"/>
      <c r="BJ338" s="4251" t="s">
        <v>3533</v>
      </c>
      <c r="BK338" s="3658">
        <v>46722</v>
      </c>
      <c r="BL338" s="3668"/>
      <c r="BM338" s="4251">
        <v>46935</v>
      </c>
      <c r="BN338" s="3658">
        <v>46935</v>
      </c>
      <c r="BO338" s="3668"/>
      <c r="BP338" s="4256" t="s">
        <v>132</v>
      </c>
      <c r="BQ338" s="3684"/>
      <c r="BR338" s="3684"/>
      <c r="BS338" s="3671"/>
      <c r="BT338" s="3671">
        <v>45762</v>
      </c>
      <c r="BU338" s="3671">
        <v>45687</v>
      </c>
      <c r="BV338" s="3671">
        <v>45762</v>
      </c>
      <c r="BW338" s="3671">
        <v>45762</v>
      </c>
      <c r="BX338" s="3716" t="s">
        <v>104</v>
      </c>
      <c r="BY338" s="3588"/>
      <c r="BZ338" s="1722"/>
      <c r="CA338" s="581"/>
      <c r="CB338" s="581"/>
      <c r="CC338" s="581"/>
      <c r="CD338" s="62"/>
    </row>
    <row r="339" spans="1:107" ht="45" customHeight="1" x14ac:dyDescent="0.2">
      <c r="A339" s="3096"/>
      <c r="B339" s="3324" t="s">
        <v>3535</v>
      </c>
      <c r="C339" s="3097" t="s">
        <v>3526</v>
      </c>
      <c r="D339" s="3107" t="s">
        <v>3536</v>
      </c>
      <c r="E339" s="6095">
        <v>1933</v>
      </c>
      <c r="F339" s="3099" t="s">
        <v>3537</v>
      </c>
      <c r="G339" s="3099" t="s">
        <v>3538</v>
      </c>
      <c r="H339" s="3115" t="s">
        <v>89</v>
      </c>
      <c r="I339" s="6111" t="s">
        <v>89</v>
      </c>
      <c r="J339" s="3101">
        <v>39736</v>
      </c>
      <c r="K339" s="3229"/>
      <c r="L339" s="3229"/>
      <c r="M339" s="3436"/>
      <c r="N339" s="3229"/>
      <c r="O339" s="3229"/>
      <c r="P339" s="3101">
        <v>43311</v>
      </c>
      <c r="Q339" s="3102">
        <v>43483</v>
      </c>
      <c r="R339" s="3103"/>
      <c r="S339" s="3103">
        <v>45336</v>
      </c>
      <c r="T339" s="3103"/>
      <c r="U339" s="3797"/>
      <c r="V339" s="3104"/>
      <c r="W339" s="3105" t="str">
        <f t="shared" si="13"/>
        <v>Yes</v>
      </c>
      <c r="X339" s="3106" t="s">
        <v>93</v>
      </c>
      <c r="Y339" s="3107" t="s">
        <v>94</v>
      </c>
      <c r="Z339" s="3107"/>
      <c r="AA339" s="5860" t="s">
        <v>3539</v>
      </c>
      <c r="AB339" s="5861" t="s">
        <v>3540</v>
      </c>
      <c r="AC339" s="3108"/>
      <c r="AD339" s="3111">
        <v>44713</v>
      </c>
      <c r="AE339" s="4215" t="s">
        <v>3541</v>
      </c>
      <c r="AF339" s="3110" t="s">
        <v>3542</v>
      </c>
      <c r="AG339" s="3111">
        <v>42309</v>
      </c>
      <c r="AH339" s="3111">
        <v>42278</v>
      </c>
      <c r="AI339" s="3111">
        <v>42339</v>
      </c>
      <c r="AJ339" s="3112"/>
      <c r="AK339" s="3113"/>
      <c r="AL339" s="3111" t="s">
        <v>3543</v>
      </c>
      <c r="AM339" s="3114" t="s">
        <v>3544</v>
      </c>
      <c r="AN339" s="3111">
        <v>42675</v>
      </c>
      <c r="AO339" s="3111">
        <v>42644</v>
      </c>
      <c r="AP339" s="3111">
        <v>42705</v>
      </c>
      <c r="AQ339" s="3115"/>
      <c r="AR339" s="6044"/>
      <c r="AS339" s="6283" t="s">
        <v>3545</v>
      </c>
      <c r="AT339" s="3100" t="s">
        <v>3546</v>
      </c>
      <c r="AU339" s="4835">
        <v>42917</v>
      </c>
      <c r="AV339" s="3117">
        <v>42917</v>
      </c>
      <c r="AW339" s="3117">
        <v>42979</v>
      </c>
      <c r="AX339" s="3100"/>
      <c r="AY339" s="4592"/>
      <c r="AZ339" s="4835"/>
      <c r="BA339" s="4592"/>
      <c r="BB339" s="4835"/>
      <c r="BC339" s="3117"/>
      <c r="BD339" s="3117"/>
      <c r="BE339" s="3100"/>
      <c r="BF339" s="3100"/>
      <c r="BG339" s="4174" t="s">
        <v>3547</v>
      </c>
      <c r="BH339" s="3111">
        <v>43313</v>
      </c>
      <c r="BI339" s="3111">
        <f>P339</f>
        <v>43311</v>
      </c>
      <c r="BJ339" s="4174" t="s">
        <v>3548</v>
      </c>
      <c r="BK339" s="3111">
        <v>43405</v>
      </c>
      <c r="BL339" s="3119">
        <f>Q339</f>
        <v>43483</v>
      </c>
      <c r="BM339" s="4174" t="s">
        <v>3549</v>
      </c>
      <c r="BN339" s="3109">
        <v>45231</v>
      </c>
      <c r="BO339" s="3119"/>
      <c r="BP339" s="4194"/>
      <c r="BQ339" s="3107" t="s">
        <v>3551</v>
      </c>
      <c r="BR339" s="3107"/>
      <c r="BS339" s="3120">
        <v>45170</v>
      </c>
      <c r="BT339" s="3120">
        <v>45160</v>
      </c>
      <c r="BU339" s="3120"/>
      <c r="BV339" s="3120">
        <v>45160</v>
      </c>
      <c r="BW339" s="6060">
        <v>45071</v>
      </c>
      <c r="BX339" s="3120" t="s">
        <v>3552</v>
      </c>
      <c r="BY339" s="3120"/>
      <c r="BZ339" s="3107" t="s">
        <v>3553</v>
      </c>
      <c r="CA339" s="12"/>
      <c r="CB339" s="12"/>
      <c r="CC339" s="12"/>
      <c r="CD339" s="131"/>
    </row>
    <row r="340" spans="1:107" ht="45" customHeight="1" x14ac:dyDescent="0.2">
      <c r="A340" s="1688" t="s">
        <v>3554</v>
      </c>
      <c r="B340" s="3307"/>
      <c r="C340" s="2275" t="s">
        <v>3555</v>
      </c>
      <c r="D340" s="1689"/>
      <c r="E340" s="7113"/>
      <c r="F340" s="1665"/>
      <c r="G340" s="1665"/>
      <c r="H340" s="1680"/>
      <c r="I340" s="4322"/>
      <c r="J340" s="1668">
        <v>41163</v>
      </c>
      <c r="K340" s="1668"/>
      <c r="L340" s="1668"/>
      <c r="M340" s="2006"/>
      <c r="N340" s="1668"/>
      <c r="O340" s="1668"/>
      <c r="P340" s="1667"/>
      <c r="Q340" s="1705"/>
      <c r="R340" s="1669"/>
      <c r="S340" s="1669"/>
      <c r="T340" s="1669"/>
      <c r="U340" s="3793"/>
      <c r="V340" s="1671"/>
      <c r="W340" s="1695" t="str">
        <f t="shared" si="13"/>
        <v>Yes</v>
      </c>
      <c r="X340" s="1672" t="s">
        <v>93</v>
      </c>
      <c r="Y340" s="1376" t="s">
        <v>94</v>
      </c>
      <c r="Z340" s="1376"/>
      <c r="AA340" s="5837" t="s">
        <v>3100</v>
      </c>
      <c r="AB340" s="5837" t="s">
        <v>3101</v>
      </c>
      <c r="AC340" s="2312"/>
      <c r="AD340" s="1682">
        <v>43647</v>
      </c>
      <c r="AE340" s="4147" t="s">
        <v>3102</v>
      </c>
      <c r="AF340" s="1676"/>
      <c r="AG340" s="1674">
        <v>43770</v>
      </c>
      <c r="AH340" s="1674">
        <v>43831</v>
      </c>
      <c r="AI340" s="1674">
        <v>43891</v>
      </c>
      <c r="AJ340" s="3006" t="s">
        <v>3103</v>
      </c>
      <c r="AK340" s="1677"/>
      <c r="AL340" s="1679"/>
      <c r="AM340" s="1676"/>
      <c r="AN340" s="1674"/>
      <c r="AO340" s="1674"/>
      <c r="AP340" s="1674"/>
      <c r="AQ340" s="1666"/>
      <c r="AR340" s="1697"/>
      <c r="AS340" s="1679"/>
      <c r="AT340" s="1680"/>
      <c r="AU340" s="1679"/>
      <c r="AV340" s="1679"/>
      <c r="AW340" s="1679"/>
      <c r="AX340" s="1680"/>
      <c r="AY340" s="1698"/>
      <c r="AZ340" s="1679"/>
      <c r="BA340" s="1680"/>
      <c r="BB340" s="1679"/>
      <c r="BC340" s="1679"/>
      <c r="BD340" s="1679"/>
      <c r="BE340" s="1680"/>
      <c r="BF340" s="1680"/>
      <c r="BG340" s="4158" t="s">
        <v>3104</v>
      </c>
      <c r="BH340" s="1674">
        <v>43678</v>
      </c>
      <c r="BI340" s="1683"/>
      <c r="BJ340" s="4158" t="s">
        <v>3105</v>
      </c>
      <c r="BK340" s="1674">
        <v>44136</v>
      </c>
      <c r="BL340" s="1683"/>
      <c r="BM340" s="4158" t="s">
        <v>3106</v>
      </c>
      <c r="BN340" s="1674">
        <v>44501</v>
      </c>
      <c r="BO340" s="1683"/>
      <c r="BP340" s="4184"/>
      <c r="BQ340" s="1376"/>
      <c r="BR340" s="1376"/>
      <c r="BS340" s="1684">
        <v>43858</v>
      </c>
      <c r="BT340" s="1684"/>
      <c r="BU340" s="1684"/>
      <c r="BV340" s="1684"/>
      <c r="BW340" s="1684"/>
      <c r="BX340" s="2319" t="s">
        <v>117</v>
      </c>
      <c r="BY340" s="1666"/>
      <c r="BZ340" s="1376" t="s">
        <v>970</v>
      </c>
      <c r="CA340" s="12"/>
      <c r="CB340" s="12"/>
      <c r="CC340" s="12"/>
      <c r="CD340" s="18"/>
    </row>
    <row r="341" spans="1:107" ht="45" customHeight="1" x14ac:dyDescent="0.2">
      <c r="A341" s="2150" t="s">
        <v>3557</v>
      </c>
      <c r="B341" s="3306"/>
      <c r="C341" s="2151" t="s">
        <v>3558</v>
      </c>
      <c r="D341" s="2152" t="s">
        <v>3559</v>
      </c>
      <c r="E341" s="7162" t="s">
        <v>3560</v>
      </c>
      <c r="F341" s="2155">
        <v>2020</v>
      </c>
      <c r="G341" s="2155">
        <v>2040</v>
      </c>
      <c r="H341" s="2154" t="s">
        <v>89</v>
      </c>
      <c r="I341" s="2155" t="s">
        <v>89</v>
      </c>
      <c r="J341" s="2156">
        <v>41765</v>
      </c>
      <c r="K341" s="2156"/>
      <c r="L341" s="2156" t="s">
        <v>90</v>
      </c>
      <c r="M341" s="2200" t="s">
        <v>2350</v>
      </c>
      <c r="N341" s="2156"/>
      <c r="O341" s="2156"/>
      <c r="P341" s="2506">
        <v>44949</v>
      </c>
      <c r="Q341" s="3439">
        <v>45365</v>
      </c>
      <c r="R341" s="2159"/>
      <c r="S341" s="2159"/>
      <c r="T341" s="2159"/>
      <c r="U341" s="3799"/>
      <c r="V341" s="2161"/>
      <c r="W341" s="2162" t="str">
        <f t="shared" si="13"/>
        <v>Yes</v>
      </c>
      <c r="X341" s="2163" t="s">
        <v>93</v>
      </c>
      <c r="Y341" s="2151" t="s">
        <v>267</v>
      </c>
      <c r="Z341" s="2155"/>
      <c r="AA341" s="5775" t="s">
        <v>3561</v>
      </c>
      <c r="AB341" s="5775"/>
      <c r="AC341" s="2925"/>
      <c r="AD341" s="2165">
        <v>45689</v>
      </c>
      <c r="AE341" s="3535">
        <v>43221</v>
      </c>
      <c r="AF341" s="2167" t="s">
        <v>3562</v>
      </c>
      <c r="AG341" s="2168">
        <v>43282</v>
      </c>
      <c r="AH341" s="2168">
        <v>43241</v>
      </c>
      <c r="AI341" s="2168">
        <v>43297</v>
      </c>
      <c r="AJ341" s="3011" t="s">
        <v>3563</v>
      </c>
      <c r="AK341" s="2169" t="s">
        <v>3564</v>
      </c>
      <c r="AL341" s="7177">
        <v>43891</v>
      </c>
      <c r="AM341" s="7161" t="s">
        <v>3565</v>
      </c>
      <c r="AN341" s="2168">
        <v>43891</v>
      </c>
      <c r="AO341" s="2168">
        <v>43891</v>
      </c>
      <c r="AP341" s="2168">
        <v>44013</v>
      </c>
      <c r="AQ341" s="2188" t="s">
        <v>3566</v>
      </c>
      <c r="AR341" s="2170"/>
      <c r="AS341" s="2171">
        <v>44317</v>
      </c>
      <c r="AT341" s="2154" t="s">
        <v>3567</v>
      </c>
      <c r="AU341" s="2171">
        <v>44317</v>
      </c>
      <c r="AV341" s="2171">
        <v>44317</v>
      </c>
      <c r="AW341" s="2171"/>
      <c r="AX341" s="2154" t="s">
        <v>3568</v>
      </c>
      <c r="AY341" s="2172"/>
      <c r="AZ341" s="2171">
        <v>44501</v>
      </c>
      <c r="BA341" s="2154" t="s">
        <v>3569</v>
      </c>
      <c r="BB341" s="2171">
        <v>44501</v>
      </c>
      <c r="BC341" s="2171">
        <v>44501</v>
      </c>
      <c r="BD341" s="2171"/>
      <c r="BE341" s="2154"/>
      <c r="BF341" s="2154"/>
      <c r="BG341" s="4159">
        <v>44927</v>
      </c>
      <c r="BH341" s="2168">
        <v>44927</v>
      </c>
      <c r="BI341" s="2174" t="s">
        <v>3570</v>
      </c>
      <c r="BJ341" s="4159">
        <v>45352</v>
      </c>
      <c r="BK341" s="2168">
        <v>45352</v>
      </c>
      <c r="BL341" s="2184">
        <v>45365</v>
      </c>
      <c r="BM341" s="4159" t="s">
        <v>114</v>
      </c>
      <c r="BN341" s="2168" t="s">
        <v>114</v>
      </c>
      <c r="BO341" s="2184"/>
      <c r="BP341" s="4188" t="s">
        <v>3571</v>
      </c>
      <c r="BQ341" s="2301" t="s">
        <v>3572</v>
      </c>
      <c r="BR341" s="2186"/>
      <c r="BS341" s="2177">
        <v>45454</v>
      </c>
      <c r="BT341" s="2177">
        <v>45762</v>
      </c>
      <c r="BU341" s="2177">
        <v>45576</v>
      </c>
      <c r="BV341" s="2177">
        <v>45762</v>
      </c>
      <c r="BW341" s="2177">
        <v>46028</v>
      </c>
      <c r="BX341" s="2185" t="s">
        <v>3573</v>
      </c>
      <c r="BY341" s="2185"/>
      <c r="BZ341" s="2186" t="s">
        <v>3573</v>
      </c>
      <c r="CA341" s="12"/>
      <c r="CB341" s="12"/>
      <c r="CC341" s="12"/>
      <c r="CD341" s="18"/>
    </row>
    <row r="342" spans="1:107" ht="45" customHeight="1" x14ac:dyDescent="0.2">
      <c r="A342" s="2150" t="s">
        <v>3574</v>
      </c>
      <c r="B342" s="3306"/>
      <c r="C342" s="2151" t="s">
        <v>3575</v>
      </c>
      <c r="D342" s="2152" t="s">
        <v>3576</v>
      </c>
      <c r="E342" s="7116">
        <v>2171</v>
      </c>
      <c r="F342" s="2155">
        <v>2020</v>
      </c>
      <c r="G342" s="2155">
        <v>2040</v>
      </c>
      <c r="H342" s="2154" t="s">
        <v>89</v>
      </c>
      <c r="I342" s="2181" t="s">
        <v>89</v>
      </c>
      <c r="J342" s="2157">
        <v>43111</v>
      </c>
      <c r="K342" s="2157"/>
      <c r="L342" s="2157" t="s">
        <v>90</v>
      </c>
      <c r="M342" s="2182" t="s">
        <v>3577</v>
      </c>
      <c r="N342" s="2157"/>
      <c r="O342" s="2157"/>
      <c r="P342" s="2156">
        <v>45741</v>
      </c>
      <c r="Q342" s="2158">
        <v>45912</v>
      </c>
      <c r="R342" s="2159"/>
      <c r="S342" s="2159"/>
      <c r="T342" s="2159"/>
      <c r="U342" s="3799"/>
      <c r="V342" s="2161"/>
      <c r="W342" s="2162" t="str">
        <f t="shared" si="13"/>
        <v>Yes</v>
      </c>
      <c r="X342" s="2163" t="s">
        <v>93</v>
      </c>
      <c r="Y342" s="2151" t="s">
        <v>94</v>
      </c>
      <c r="Z342" s="2151"/>
      <c r="AA342" s="5775" t="s">
        <v>3578</v>
      </c>
      <c r="AB342" s="5775" t="s">
        <v>3579</v>
      </c>
      <c r="AC342" s="2925"/>
      <c r="AD342" s="2165">
        <v>45717</v>
      </c>
      <c r="AE342" s="3535" t="s">
        <v>3078</v>
      </c>
      <c r="AF342" s="2167" t="s">
        <v>364</v>
      </c>
      <c r="AG342" s="2168">
        <v>44013</v>
      </c>
      <c r="AH342" s="2168">
        <v>44116</v>
      </c>
      <c r="AI342" s="2168">
        <v>44204</v>
      </c>
      <c r="AJ342" s="3011" t="s">
        <v>3580</v>
      </c>
      <c r="AK342" s="2169"/>
      <c r="AL342" s="7163" t="s">
        <v>1025</v>
      </c>
      <c r="AM342" s="7161" t="s">
        <v>3581</v>
      </c>
      <c r="AN342" s="2168">
        <v>44774</v>
      </c>
      <c r="AO342" s="2168">
        <v>44746</v>
      </c>
      <c r="AP342" s="2168">
        <v>44862</v>
      </c>
      <c r="AQ342" s="2155"/>
      <c r="AR342" s="2170"/>
      <c r="AS342" s="2171" t="s">
        <v>3582</v>
      </c>
      <c r="AT342" s="2154" t="s">
        <v>2341</v>
      </c>
      <c r="AU342" s="2168">
        <v>45200</v>
      </c>
      <c r="AV342" s="2171">
        <v>45224</v>
      </c>
      <c r="AW342" s="2171">
        <v>45322</v>
      </c>
      <c r="AX342" s="2154" t="s">
        <v>3583</v>
      </c>
      <c r="AY342" s="2172"/>
      <c r="AZ342" s="2171"/>
      <c r="BA342" s="2154"/>
      <c r="BB342" s="2171"/>
      <c r="BC342" s="2171"/>
      <c r="BD342" s="2171"/>
      <c r="BE342" s="2154"/>
      <c r="BF342" s="2154"/>
      <c r="BG342" s="4159" t="s">
        <v>432</v>
      </c>
      <c r="BH342" s="2168">
        <v>45748</v>
      </c>
      <c r="BI342" s="2184">
        <v>45741</v>
      </c>
      <c r="BJ342" s="4159">
        <v>45778</v>
      </c>
      <c r="BK342" s="2168">
        <v>45778</v>
      </c>
      <c r="BL342" s="2184">
        <v>45912</v>
      </c>
      <c r="BM342" s="4159" t="s">
        <v>114</v>
      </c>
      <c r="BN342" s="2168" t="s">
        <v>114</v>
      </c>
      <c r="BO342" s="2184"/>
      <c r="BP342" s="5403" t="s">
        <v>3585</v>
      </c>
      <c r="BQ342" s="2151" t="s">
        <v>3586</v>
      </c>
      <c r="BR342" s="2644"/>
      <c r="BS342" s="2177">
        <v>45932</v>
      </c>
      <c r="BT342" s="2177">
        <v>45758</v>
      </c>
      <c r="BU342" s="2177">
        <v>44271</v>
      </c>
      <c r="BV342" s="2177">
        <v>45932</v>
      </c>
      <c r="BW342" s="2177">
        <v>45932</v>
      </c>
      <c r="BX342" s="2177" t="s">
        <v>3587</v>
      </c>
      <c r="BY342" s="1409"/>
      <c r="BZ342" s="543"/>
      <c r="CA342" s="12"/>
      <c r="CB342" s="12"/>
      <c r="CC342" s="12"/>
      <c r="CD342" s="18"/>
    </row>
    <row r="343" spans="1:107" ht="45" customHeight="1" x14ac:dyDescent="0.2">
      <c r="A343" s="6504" t="s">
        <v>3588</v>
      </c>
      <c r="B343" s="6505"/>
      <c r="C343" s="2265" t="s">
        <v>3589</v>
      </c>
      <c r="D343" s="6506" t="s">
        <v>3590</v>
      </c>
      <c r="E343" s="6539">
        <v>2349</v>
      </c>
      <c r="F343" s="2769">
        <v>2026</v>
      </c>
      <c r="G343" s="2769">
        <v>2041</v>
      </c>
      <c r="H343" s="6508" t="s">
        <v>194</v>
      </c>
      <c r="I343" s="6509" t="s">
        <v>89</v>
      </c>
      <c r="J343" s="6459">
        <v>44222</v>
      </c>
      <c r="K343" s="6459"/>
      <c r="L343" s="6459"/>
      <c r="M343" s="6540"/>
      <c r="N343" s="6459"/>
      <c r="O343" s="6459"/>
      <c r="P343" s="6458"/>
      <c r="Q343" s="6512"/>
      <c r="R343" s="6513"/>
      <c r="S343" s="6513"/>
      <c r="T343" s="6513"/>
      <c r="U343" s="6514"/>
      <c r="V343" s="6515"/>
      <c r="W343" s="6516" t="str">
        <f t="shared" si="13"/>
        <v>Yes</v>
      </c>
      <c r="X343" s="6517" t="s">
        <v>93</v>
      </c>
      <c r="Y343" s="2265" t="s">
        <v>94</v>
      </c>
      <c r="Z343" s="2265"/>
      <c r="AA343" s="6470" t="s">
        <v>3591</v>
      </c>
      <c r="AB343" s="6470" t="s">
        <v>3592</v>
      </c>
      <c r="AC343" s="6541"/>
      <c r="AD343" s="6519">
        <v>45689</v>
      </c>
      <c r="AE343" s="6542" t="s">
        <v>432</v>
      </c>
      <c r="AF343" s="6543" t="s">
        <v>142</v>
      </c>
      <c r="AG343" s="6532">
        <v>45748</v>
      </c>
      <c r="AH343" s="6532">
        <v>45719</v>
      </c>
      <c r="AI343" s="6532">
        <v>45761</v>
      </c>
      <c r="AJ343" s="6502" t="s">
        <v>3591</v>
      </c>
      <c r="AK343" s="6544"/>
      <c r="AL343" s="6532" t="s">
        <v>3593</v>
      </c>
      <c r="AM343" s="6543" t="s">
        <v>3594</v>
      </c>
      <c r="AN343" s="6532">
        <v>45901</v>
      </c>
      <c r="AO343" s="6532"/>
      <c r="AP343" s="6532"/>
      <c r="AQ343" s="2769"/>
      <c r="AR343" s="6528"/>
      <c r="AS343" s="6529"/>
      <c r="AT343" s="6508"/>
      <c r="AU343" s="6529"/>
      <c r="AV343" s="6529"/>
      <c r="AW343" s="6529"/>
      <c r="AX343" s="6508"/>
      <c r="AY343" s="6530"/>
      <c r="AZ343" s="6529"/>
      <c r="BA343" s="6508"/>
      <c r="BB343" s="6529"/>
      <c r="BC343" s="6529"/>
      <c r="BD343" s="6529"/>
      <c r="BE343" s="6508"/>
      <c r="BF343" s="6508"/>
      <c r="BG343" s="6531" t="s">
        <v>3595</v>
      </c>
      <c r="BH343" s="6532">
        <v>46023</v>
      </c>
      <c r="BI343" s="6532"/>
      <c r="BJ343" s="6531" t="s">
        <v>3596</v>
      </c>
      <c r="BK343" s="6532">
        <v>46054</v>
      </c>
      <c r="BL343" s="6533"/>
      <c r="BM343" s="6531" t="s">
        <v>725</v>
      </c>
      <c r="BN343" s="6519">
        <v>46296</v>
      </c>
      <c r="BO343" s="6533"/>
      <c r="BP343" s="6494" t="s">
        <v>132</v>
      </c>
      <c r="BQ343" s="2265"/>
      <c r="BR343" s="6545"/>
      <c r="BS343" s="6535">
        <v>45455</v>
      </c>
      <c r="BT343" s="6535">
        <v>45758</v>
      </c>
      <c r="BU343" s="6535"/>
      <c r="BV343" s="6535">
        <v>45758</v>
      </c>
      <c r="BW343" s="6535">
        <v>45758</v>
      </c>
      <c r="BX343" s="6535" t="s">
        <v>1925</v>
      </c>
      <c r="BY343" s="1409"/>
      <c r="BZ343" s="540"/>
      <c r="CA343" s="12"/>
      <c r="CB343" s="12"/>
      <c r="CC343" s="12"/>
      <c r="CD343" s="18"/>
    </row>
    <row r="344" spans="1:107" s="1745" customFormat="1" ht="45" customHeight="1" x14ac:dyDescent="0.2">
      <c r="A344" s="6454" t="s">
        <v>3598</v>
      </c>
      <c r="B344" s="6455"/>
      <c r="C344" s="2465" t="s">
        <v>3599</v>
      </c>
      <c r="D344" s="6496" t="s">
        <v>336</v>
      </c>
      <c r="E344" s="7119">
        <v>2161</v>
      </c>
      <c r="F344" s="6457" t="s">
        <v>337</v>
      </c>
      <c r="G344" s="6457" t="s">
        <v>266</v>
      </c>
      <c r="H344" s="6456" t="s">
        <v>89</v>
      </c>
      <c r="I344" s="6456" t="s">
        <v>89</v>
      </c>
      <c r="J344" s="6460">
        <v>42396</v>
      </c>
      <c r="K344" s="6460"/>
      <c r="L344" s="6460" t="s">
        <v>90</v>
      </c>
      <c r="M344" s="6461" t="s">
        <v>169</v>
      </c>
      <c r="N344" s="6460"/>
      <c r="O344" s="6460"/>
      <c r="P344" s="6462"/>
      <c r="Q344" s="6463"/>
      <c r="R344" s="6464"/>
      <c r="S344" s="6464"/>
      <c r="T344" s="6464"/>
      <c r="U344" s="6465"/>
      <c r="V344" s="6466"/>
      <c r="W344" s="6467" t="str">
        <f t="shared" si="13"/>
        <v>Yes</v>
      </c>
      <c r="X344" s="6468" t="s">
        <v>93</v>
      </c>
      <c r="Y344" s="2465" t="s">
        <v>94</v>
      </c>
      <c r="Z344" s="6888"/>
      <c r="AA344" s="6890" t="s">
        <v>3600</v>
      </c>
      <c r="AB344" s="6890" t="s">
        <v>3601</v>
      </c>
      <c r="AC344" s="6489"/>
      <c r="AD344" s="6902">
        <v>45689</v>
      </c>
      <c r="AE344" s="6472" t="s">
        <v>3602</v>
      </c>
      <c r="AF344" s="6906" t="s">
        <v>364</v>
      </c>
      <c r="AG344" s="5496">
        <v>43405</v>
      </c>
      <c r="AH344" s="5496">
        <v>43287</v>
      </c>
      <c r="AI344" s="5496">
        <v>43357</v>
      </c>
      <c r="AJ344" s="6474" t="s">
        <v>3603</v>
      </c>
      <c r="AK344" s="6475"/>
      <c r="AL344" s="7215" t="s">
        <v>3604</v>
      </c>
      <c r="AM344" s="7216" t="s">
        <v>3605</v>
      </c>
      <c r="AN344" s="5496">
        <v>43862</v>
      </c>
      <c r="AO344" s="5496">
        <v>44020</v>
      </c>
      <c r="AP344" s="5496">
        <v>44071</v>
      </c>
      <c r="AQ344" s="6456" t="s">
        <v>3606</v>
      </c>
      <c r="AR344" s="6490"/>
      <c r="AS344" s="7217" t="s">
        <v>3607</v>
      </c>
      <c r="AT344" s="7216" t="s">
        <v>3608</v>
      </c>
      <c r="AU344" s="6922">
        <v>44593</v>
      </c>
      <c r="AV344" s="6924">
        <v>44603</v>
      </c>
      <c r="AW344" s="6924">
        <v>44659</v>
      </c>
      <c r="AX344" s="6927" t="s">
        <v>3609</v>
      </c>
      <c r="AY344" s="6929"/>
      <c r="AZ344" s="6922" t="s">
        <v>1042</v>
      </c>
      <c r="BA344" s="6934" t="s">
        <v>3610</v>
      </c>
      <c r="BB344" s="6922">
        <v>45323</v>
      </c>
      <c r="BC344" s="6924">
        <v>45328</v>
      </c>
      <c r="BD344" s="6924">
        <v>45384</v>
      </c>
      <c r="BE344" s="6936" t="s">
        <v>3611</v>
      </c>
      <c r="BF344" s="6927"/>
      <c r="BG344" s="6482">
        <v>46174</v>
      </c>
      <c r="BH344" s="5496">
        <v>46174</v>
      </c>
      <c r="BI344" s="6483"/>
      <c r="BJ344" s="6482">
        <v>46266</v>
      </c>
      <c r="BK344" s="5496">
        <v>46266</v>
      </c>
      <c r="BL344" s="6483"/>
      <c r="BM344" s="6482">
        <v>46722</v>
      </c>
      <c r="BN344" s="5496">
        <v>46722</v>
      </c>
      <c r="BO344" s="6483"/>
      <c r="BP344" s="6992" t="s">
        <v>132</v>
      </c>
      <c r="BQ344" s="6547"/>
      <c r="BR344" s="6548"/>
      <c r="BS344" s="4142">
        <v>45575</v>
      </c>
      <c r="BT344" s="4142">
        <v>45758</v>
      </c>
      <c r="BU344" s="4142">
        <v>45687</v>
      </c>
      <c r="BV344" s="4142">
        <v>45758</v>
      </c>
      <c r="BW344" s="4142">
        <v>45758</v>
      </c>
      <c r="BX344" s="4142" t="s">
        <v>3613</v>
      </c>
      <c r="BY344" s="1409"/>
      <c r="BZ344" s="540" t="s">
        <v>105</v>
      </c>
      <c r="CA344" s="12"/>
      <c r="CB344" s="12"/>
      <c r="CC344" s="12"/>
      <c r="CD344" s="18"/>
      <c r="CE344" s="176"/>
      <c r="CF344" s="176"/>
      <c r="CG344" s="176"/>
      <c r="CH344" s="176"/>
      <c r="CI344" s="176"/>
      <c r="CJ344" s="176"/>
      <c r="CK344" s="176"/>
      <c r="CL344" s="176"/>
      <c r="CM344" s="176"/>
      <c r="CN344" s="176"/>
      <c r="CO344" s="176"/>
      <c r="CP344" s="176"/>
      <c r="CQ344" s="176"/>
      <c r="CR344" s="176"/>
      <c r="CS344" s="176"/>
      <c r="CT344" s="176"/>
      <c r="CU344" s="176"/>
      <c r="CV344" s="176"/>
      <c r="CW344" s="176"/>
      <c r="CX344" s="176"/>
      <c r="CY344" s="176"/>
      <c r="CZ344" s="176"/>
      <c r="DA344" s="176"/>
      <c r="DB344" s="176"/>
      <c r="DC344" s="176"/>
    </row>
    <row r="345" spans="1:107" ht="45" customHeight="1" x14ac:dyDescent="0.2">
      <c r="A345" s="6454" t="s">
        <v>3614</v>
      </c>
      <c r="B345" s="6455"/>
      <c r="C345" s="2465" t="s">
        <v>3615</v>
      </c>
      <c r="D345" s="6854" t="s">
        <v>849</v>
      </c>
      <c r="E345" s="6549">
        <v>2142</v>
      </c>
      <c r="F345" s="6457" t="s">
        <v>91</v>
      </c>
      <c r="G345" s="6457" t="s">
        <v>3616</v>
      </c>
      <c r="H345" s="6477" t="s">
        <v>89</v>
      </c>
      <c r="I345" s="6456" t="s">
        <v>194</v>
      </c>
      <c r="J345" s="6462">
        <v>43080</v>
      </c>
      <c r="K345" s="6462"/>
      <c r="L345" s="6462"/>
      <c r="M345" s="6550"/>
      <c r="N345" s="6462"/>
      <c r="O345" s="6462" t="s">
        <v>90</v>
      </c>
      <c r="P345" s="6462"/>
      <c r="Q345" s="6463"/>
      <c r="R345" s="6464"/>
      <c r="S345" s="6464"/>
      <c r="T345" s="6464"/>
      <c r="U345" s="6465"/>
      <c r="V345" s="6466"/>
      <c r="W345" s="6467" t="str">
        <f t="shared" si="13"/>
        <v>Yes</v>
      </c>
      <c r="X345" s="6468" t="s">
        <v>93</v>
      </c>
      <c r="Y345" s="2465" t="s">
        <v>94</v>
      </c>
      <c r="Z345" s="6456"/>
      <c r="AA345" s="6470" t="s">
        <v>3617</v>
      </c>
      <c r="AB345" s="6470" t="s">
        <v>3618</v>
      </c>
      <c r="AC345" s="6501"/>
      <c r="AD345" s="6902">
        <v>45689</v>
      </c>
      <c r="AE345" s="6472">
        <v>43374</v>
      </c>
      <c r="AF345" s="6473" t="s">
        <v>364</v>
      </c>
      <c r="AG345" s="5496">
        <v>43374</v>
      </c>
      <c r="AH345" s="5496">
        <v>43416</v>
      </c>
      <c r="AI345" s="5496">
        <v>43476</v>
      </c>
      <c r="AJ345" s="6474" t="s">
        <v>852</v>
      </c>
      <c r="AK345" s="6475"/>
      <c r="AL345" s="6472">
        <v>45200</v>
      </c>
      <c r="AM345" s="6906" t="s">
        <v>853</v>
      </c>
      <c r="AN345" s="5496">
        <v>45200</v>
      </c>
      <c r="AO345" s="5496">
        <v>45292</v>
      </c>
      <c r="AP345" s="5496">
        <v>45352</v>
      </c>
      <c r="AQ345" s="6456" t="s">
        <v>854</v>
      </c>
      <c r="AR345" s="6490"/>
      <c r="AS345" s="7218">
        <v>45992</v>
      </c>
      <c r="AT345" s="6551" t="s">
        <v>855</v>
      </c>
      <c r="AU345" s="6922">
        <v>45992</v>
      </c>
      <c r="AV345" s="6479">
        <v>45992</v>
      </c>
      <c r="AW345" s="6479">
        <v>46038</v>
      </c>
      <c r="AX345" s="6552" t="s">
        <v>856</v>
      </c>
      <c r="AY345" s="6492"/>
      <c r="AZ345" s="6479"/>
      <c r="BA345" s="6477"/>
      <c r="BB345" s="6479"/>
      <c r="BC345" s="6479"/>
      <c r="BD345" s="6479"/>
      <c r="BE345" s="6477"/>
      <c r="BF345" s="6477"/>
      <c r="BG345" s="6482" t="s">
        <v>857</v>
      </c>
      <c r="BH345" s="5496">
        <v>46235</v>
      </c>
      <c r="BI345" s="5496"/>
      <c r="BJ345" s="6482" t="s">
        <v>858</v>
      </c>
      <c r="BK345" s="5496">
        <v>46296</v>
      </c>
      <c r="BL345" s="6483"/>
      <c r="BM345" s="6482">
        <v>46722</v>
      </c>
      <c r="BN345" s="6902">
        <v>46722</v>
      </c>
      <c r="BO345" s="6483"/>
      <c r="BP345" s="6484" t="s">
        <v>860</v>
      </c>
      <c r="BQ345" s="6553" t="s">
        <v>3619</v>
      </c>
      <c r="BR345" s="2465" t="s">
        <v>862</v>
      </c>
      <c r="BS345" s="4142">
        <v>45589</v>
      </c>
      <c r="BT345" s="4142">
        <v>45758</v>
      </c>
      <c r="BU345" s="4142">
        <v>45678</v>
      </c>
      <c r="BV345" s="4142">
        <v>45996</v>
      </c>
      <c r="BW345" s="4142">
        <v>45996</v>
      </c>
      <c r="BX345" s="4142" t="s">
        <v>262</v>
      </c>
      <c r="BY345" s="1436"/>
      <c r="BZ345" s="3244" t="s">
        <v>105</v>
      </c>
      <c r="CA345" s="12"/>
      <c r="CB345" s="12"/>
      <c r="CC345" s="12"/>
      <c r="CD345" s="18"/>
    </row>
    <row r="346" spans="1:107" ht="45" customHeight="1" x14ac:dyDescent="0.2">
      <c r="A346" s="3686" t="s">
        <v>3620</v>
      </c>
      <c r="B346" s="3687"/>
      <c r="C346" s="3688" t="s">
        <v>3621</v>
      </c>
      <c r="D346" s="3688" t="s">
        <v>3622</v>
      </c>
      <c r="E346" s="3690">
        <v>2188</v>
      </c>
      <c r="F346" s="3691" t="s">
        <v>292</v>
      </c>
      <c r="G346" s="3691" t="s">
        <v>266</v>
      </c>
      <c r="H346" s="3695" t="s">
        <v>89</v>
      </c>
      <c r="I346" s="3693" t="s">
        <v>89</v>
      </c>
      <c r="J346" s="3694">
        <v>44021</v>
      </c>
      <c r="K346" s="3694"/>
      <c r="L346" s="1724"/>
      <c r="M346" s="2009"/>
      <c r="N346" s="1724"/>
      <c r="O346" s="3694" t="s">
        <v>90</v>
      </c>
      <c r="P346" s="3696"/>
      <c r="Q346" s="4036"/>
      <c r="R346" s="3698"/>
      <c r="S346" s="3698"/>
      <c r="T346" s="3698"/>
      <c r="U346" s="3794"/>
      <c r="V346" s="3699"/>
      <c r="W346" s="3700" t="str">
        <f t="shared" si="13"/>
        <v>Yes</v>
      </c>
      <c r="X346" s="3701" t="s">
        <v>93</v>
      </c>
      <c r="Y346" s="3688" t="s">
        <v>94</v>
      </c>
      <c r="Z346" s="3688"/>
      <c r="AA346" s="5782" t="s">
        <v>3623</v>
      </c>
      <c r="AB346" s="5777" t="s">
        <v>3624</v>
      </c>
      <c r="AC346" s="3703"/>
      <c r="AD346" s="3704">
        <v>45689</v>
      </c>
      <c r="AE346" s="4145">
        <v>44501</v>
      </c>
      <c r="AF346" s="3705" t="s">
        <v>3625</v>
      </c>
      <c r="AG346" s="3706">
        <v>44501</v>
      </c>
      <c r="AH346" s="3706">
        <v>44539</v>
      </c>
      <c r="AI346" s="3706">
        <v>44596</v>
      </c>
      <c r="AJ346" s="3713"/>
      <c r="AK346" s="3707"/>
      <c r="AL346" s="3709" t="s">
        <v>2514</v>
      </c>
      <c r="AM346" s="3705" t="s">
        <v>603</v>
      </c>
      <c r="AN346" s="3706">
        <v>46266</v>
      </c>
      <c r="AO346" s="3706"/>
      <c r="AP346" s="3706"/>
      <c r="AQ346" s="3695"/>
      <c r="AR346" s="3708"/>
      <c r="AS346" s="3709"/>
      <c r="AT346" s="3692"/>
      <c r="AU346" s="3709"/>
      <c r="AV346" s="3709"/>
      <c r="AW346" s="3709"/>
      <c r="AX346" s="3692"/>
      <c r="AY346" s="3710"/>
      <c r="AZ346" s="3709"/>
      <c r="BA346" s="3692"/>
      <c r="BB346" s="3709"/>
      <c r="BC346" s="3709"/>
      <c r="BD346" s="3709"/>
      <c r="BE346" s="3692"/>
      <c r="BF346" s="3692"/>
      <c r="BG346" s="4089" t="s">
        <v>3626</v>
      </c>
      <c r="BH346" s="3706">
        <v>46508</v>
      </c>
      <c r="BI346" s="3711"/>
      <c r="BJ346" s="4089" t="s">
        <v>1330</v>
      </c>
      <c r="BK346" s="3706">
        <v>46631</v>
      </c>
      <c r="BL346" s="3711"/>
      <c r="BM346" s="4089">
        <v>46935</v>
      </c>
      <c r="BN346" s="3728">
        <v>46935</v>
      </c>
      <c r="BO346" s="3711"/>
      <c r="BP346" s="4782" t="s">
        <v>132</v>
      </c>
      <c r="BQ346" s="3688"/>
      <c r="BR346" s="540"/>
      <c r="BS346" s="3716">
        <v>45320</v>
      </c>
      <c r="BT346" s="3716">
        <v>45758</v>
      </c>
      <c r="BU346" s="3716">
        <v>45758</v>
      </c>
      <c r="BV346" s="3716">
        <v>45685</v>
      </c>
      <c r="BW346" s="3716">
        <v>45758</v>
      </c>
      <c r="BX346" s="3716" t="s">
        <v>104</v>
      </c>
      <c r="BY346" s="1621"/>
      <c r="BZ346" s="629" t="s">
        <v>3628</v>
      </c>
      <c r="CA346" s="12"/>
      <c r="CB346" s="12"/>
      <c r="CC346" s="12"/>
      <c r="CD346" s="18"/>
    </row>
    <row r="347" spans="1:107" ht="66" customHeight="1" x14ac:dyDescent="0.2">
      <c r="A347" s="4864"/>
      <c r="B347" s="4865" t="s">
        <v>3629</v>
      </c>
      <c r="C347" s="4866" t="s">
        <v>3630</v>
      </c>
      <c r="D347" s="4867" t="s">
        <v>1107</v>
      </c>
      <c r="E347" s="5736">
        <v>2285</v>
      </c>
      <c r="F347" s="4868">
        <v>2025</v>
      </c>
      <c r="G347" s="4868">
        <v>2050</v>
      </c>
      <c r="H347" s="5762" t="s">
        <v>89</v>
      </c>
      <c r="I347" s="5479" t="s">
        <v>194</v>
      </c>
      <c r="J347" s="4890">
        <v>40833</v>
      </c>
      <c r="K347" s="4890"/>
      <c r="L347" s="4891"/>
      <c r="M347" s="4892"/>
      <c r="N347" s="4891"/>
      <c r="O347" s="4891"/>
      <c r="P347" s="4870"/>
      <c r="Q347" s="6143"/>
      <c r="R347" s="4872"/>
      <c r="S347" s="4873"/>
      <c r="T347" s="4873"/>
      <c r="U347" s="4874"/>
      <c r="V347" s="4875"/>
      <c r="W347" s="4876" t="str">
        <f t="shared" si="13"/>
        <v>Yes</v>
      </c>
      <c r="X347" s="4877" t="s">
        <v>93</v>
      </c>
      <c r="Y347" s="4866" t="s">
        <v>267</v>
      </c>
      <c r="Z347" s="4866"/>
      <c r="AA347" s="5805" t="s">
        <v>1108</v>
      </c>
      <c r="AB347" s="5806" t="s">
        <v>1109</v>
      </c>
      <c r="AC347" s="4878"/>
      <c r="AD347" s="5920">
        <v>45047</v>
      </c>
      <c r="AE347" s="4880">
        <v>44805</v>
      </c>
      <c r="AF347" s="4869" t="s">
        <v>1110</v>
      </c>
      <c r="AG347" s="4765">
        <v>44805</v>
      </c>
      <c r="AH347" s="4881">
        <v>44809</v>
      </c>
      <c r="AI347" s="4881">
        <v>44869</v>
      </c>
      <c r="AJ347" s="4882"/>
      <c r="AK347" s="4883"/>
      <c r="AL347" s="4880" t="s">
        <v>1111</v>
      </c>
      <c r="AM347" s="4869" t="s">
        <v>1112</v>
      </c>
      <c r="AN347" s="4765">
        <v>45444</v>
      </c>
      <c r="AO347" s="4868"/>
      <c r="AP347" s="4868"/>
      <c r="AQ347" s="4868"/>
      <c r="AR347" s="4885"/>
      <c r="AS347" s="4886"/>
      <c r="AT347" s="4886"/>
      <c r="AU347" s="4765"/>
      <c r="AV347" s="5942"/>
      <c r="AW347" s="5942"/>
      <c r="AX347" s="5942"/>
      <c r="AY347" s="5946"/>
      <c r="AZ347" s="5947"/>
      <c r="BA347" s="5949"/>
      <c r="BB347" s="5947"/>
      <c r="BC347" s="5942"/>
      <c r="BD347" s="5942"/>
      <c r="BE347" s="5942"/>
      <c r="BF347" s="5942"/>
      <c r="BG347" s="4888">
        <v>45658</v>
      </c>
      <c r="BH347" s="4765">
        <v>45658</v>
      </c>
      <c r="BI347" s="4885"/>
      <c r="BJ347" s="4888">
        <v>45717</v>
      </c>
      <c r="BK347" s="4765">
        <v>45717</v>
      </c>
      <c r="BL347" s="4885"/>
      <c r="BM347" s="4888" t="s">
        <v>114</v>
      </c>
      <c r="BN347" s="4765" t="s">
        <v>114</v>
      </c>
      <c r="BO347" s="4885"/>
      <c r="BP347" s="5460" t="s">
        <v>1114</v>
      </c>
      <c r="BQ347" s="4889" t="s">
        <v>1825</v>
      </c>
      <c r="BR347" s="4889" t="s">
        <v>1116</v>
      </c>
      <c r="BS347" s="1699">
        <v>45468</v>
      </c>
      <c r="BT347" s="1699"/>
      <c r="BU347" s="1699">
        <v>44803</v>
      </c>
      <c r="BV347" s="1699">
        <v>45345</v>
      </c>
      <c r="BW347" s="1699">
        <v>45950</v>
      </c>
      <c r="BX347" s="1699" t="s">
        <v>1117</v>
      </c>
      <c r="BY347" s="1409"/>
      <c r="BZ347" s="1178"/>
      <c r="CA347" s="1176"/>
      <c r="CB347" s="1176"/>
      <c r="CC347" s="1176"/>
      <c r="CD347" s="1175"/>
    </row>
    <row r="348" spans="1:107" ht="45" customHeight="1" x14ac:dyDescent="0.2">
      <c r="A348" s="6454" t="s">
        <v>3631</v>
      </c>
      <c r="B348" s="6455"/>
      <c r="C348" s="2265" t="s">
        <v>3630</v>
      </c>
      <c r="D348" s="6496" t="s">
        <v>3632</v>
      </c>
      <c r="E348" s="7134">
        <v>1958</v>
      </c>
      <c r="F348" s="6457" t="s">
        <v>423</v>
      </c>
      <c r="G348" s="6457" t="s">
        <v>949</v>
      </c>
      <c r="H348" s="6477" t="s">
        <v>89</v>
      </c>
      <c r="I348" s="6554" t="s">
        <v>89</v>
      </c>
      <c r="J348" s="6462">
        <v>40833</v>
      </c>
      <c r="K348" s="6462"/>
      <c r="L348" s="6462"/>
      <c r="M348" s="6550"/>
      <c r="N348" s="6462"/>
      <c r="O348" s="6462"/>
      <c r="P348" s="6462"/>
      <c r="Q348" s="6463"/>
      <c r="R348" s="6464"/>
      <c r="S348" s="6555"/>
      <c r="T348" s="6555"/>
      <c r="U348" s="6465"/>
      <c r="V348" s="6466"/>
      <c r="W348" s="6467" t="str">
        <f t="shared" si="13"/>
        <v>Yes</v>
      </c>
      <c r="X348" s="6468" t="s">
        <v>93</v>
      </c>
      <c r="Y348" s="2465" t="s">
        <v>94</v>
      </c>
      <c r="Z348" s="2465"/>
      <c r="AA348" s="6470" t="s">
        <v>3633</v>
      </c>
      <c r="AB348" s="6470" t="s">
        <v>3634</v>
      </c>
      <c r="AC348" s="6471"/>
      <c r="AD348" s="4850">
        <v>45627</v>
      </c>
      <c r="AE348" s="6472" t="s">
        <v>3635</v>
      </c>
      <c r="AF348" s="6473" t="s">
        <v>1596</v>
      </c>
      <c r="AG348" s="5496">
        <v>43405</v>
      </c>
      <c r="AH348" s="5496">
        <v>43399</v>
      </c>
      <c r="AI348" s="5496">
        <v>43455</v>
      </c>
      <c r="AJ348" s="6502" t="s">
        <v>3636</v>
      </c>
      <c r="AK348" s="6475"/>
      <c r="AL348" s="7166" t="s">
        <v>3637</v>
      </c>
      <c r="AM348" s="7083" t="s">
        <v>367</v>
      </c>
      <c r="AN348" s="5496">
        <v>44317</v>
      </c>
      <c r="AO348" s="5496">
        <v>44358</v>
      </c>
      <c r="AP348" s="5496">
        <v>44428</v>
      </c>
      <c r="AQ348" s="6456" t="s">
        <v>3638</v>
      </c>
      <c r="AR348" s="6490"/>
      <c r="AS348" s="6479">
        <v>44927</v>
      </c>
      <c r="AT348" s="6477" t="s">
        <v>3639</v>
      </c>
      <c r="AU348" s="6479">
        <v>44927</v>
      </c>
      <c r="AV348" s="6479">
        <v>44953</v>
      </c>
      <c r="AW348" s="6479">
        <v>44995</v>
      </c>
      <c r="AX348" s="6477" t="s">
        <v>3638</v>
      </c>
      <c r="AY348" s="6492"/>
      <c r="AZ348" s="6479" t="s">
        <v>3640</v>
      </c>
      <c r="BA348" s="6477" t="s">
        <v>3641</v>
      </c>
      <c r="BB348" s="6479">
        <v>45170</v>
      </c>
      <c r="BC348" s="6479">
        <v>45226</v>
      </c>
      <c r="BD348" s="6479">
        <v>45270</v>
      </c>
      <c r="BE348" s="6498" t="s">
        <v>3642</v>
      </c>
      <c r="BF348" s="6477"/>
      <c r="BG348" s="6482" t="s">
        <v>3643</v>
      </c>
      <c r="BH348" s="5496">
        <v>46054</v>
      </c>
      <c r="BI348" s="6483"/>
      <c r="BJ348" s="6482" t="s">
        <v>3644</v>
      </c>
      <c r="BK348" s="5496">
        <v>46174</v>
      </c>
      <c r="BL348" s="6483"/>
      <c r="BM348" s="6482" t="s">
        <v>3645</v>
      </c>
      <c r="BN348" s="5496" t="s">
        <v>114</v>
      </c>
      <c r="BO348" s="6483"/>
      <c r="BP348" s="6494" t="s">
        <v>3646</v>
      </c>
      <c r="BQ348" s="6495"/>
      <c r="BR348" s="7219"/>
      <c r="BS348" s="4142">
        <v>45960</v>
      </c>
      <c r="BT348" s="4142">
        <v>45758</v>
      </c>
      <c r="BU348" s="4142"/>
      <c r="BV348" s="4142">
        <v>45758</v>
      </c>
      <c r="BW348" s="4142">
        <v>45758</v>
      </c>
      <c r="BX348" s="4142" t="s">
        <v>178</v>
      </c>
      <c r="BY348" s="1409"/>
      <c r="BZ348" s="540" t="s">
        <v>105</v>
      </c>
      <c r="CA348" s="12"/>
      <c r="CB348" s="12"/>
      <c r="CC348" s="12"/>
      <c r="CD348" s="18"/>
    </row>
    <row r="349" spans="1:107" ht="45" customHeight="1" x14ac:dyDescent="0.2">
      <c r="A349" s="6504" t="s">
        <v>3647</v>
      </c>
      <c r="B349" s="6505"/>
      <c r="C349" s="2265" t="s">
        <v>3648</v>
      </c>
      <c r="D349" s="6506" t="s">
        <v>3649</v>
      </c>
      <c r="E349" s="6507">
        <v>2329</v>
      </c>
      <c r="F349" s="2769">
        <v>2025</v>
      </c>
      <c r="G349" s="2769">
        <v>2040</v>
      </c>
      <c r="H349" s="6508" t="s">
        <v>89</v>
      </c>
      <c r="I349" s="6509" t="s">
        <v>89</v>
      </c>
      <c r="J349" s="6459">
        <v>42032</v>
      </c>
      <c r="K349" s="6459"/>
      <c r="L349" s="6459" t="s">
        <v>90</v>
      </c>
      <c r="M349" s="6540"/>
      <c r="N349" s="6874" t="s">
        <v>583</v>
      </c>
      <c r="O349" s="6459"/>
      <c r="P349" s="6458"/>
      <c r="Q349" s="6512"/>
      <c r="R349" s="6513"/>
      <c r="S349" s="6513"/>
      <c r="T349" s="6513"/>
      <c r="U349" s="6514"/>
      <c r="V349" s="6515"/>
      <c r="W349" s="6516" t="str">
        <f t="shared" si="13"/>
        <v>Yes</v>
      </c>
      <c r="X349" s="6517" t="s">
        <v>93</v>
      </c>
      <c r="Y349" s="2265" t="s">
        <v>94</v>
      </c>
      <c r="Z349" s="2265"/>
      <c r="AA349" s="6488" t="s">
        <v>3650</v>
      </c>
      <c r="AB349" s="6470" t="s">
        <v>3651</v>
      </c>
      <c r="AC349" s="6557"/>
      <c r="AD349" s="6519">
        <v>45717</v>
      </c>
      <c r="AE349" s="6542" t="s">
        <v>3652</v>
      </c>
      <c r="AF349" s="6543" t="s">
        <v>3653</v>
      </c>
      <c r="AG349" s="6532">
        <v>42401</v>
      </c>
      <c r="AH349" s="6532">
        <v>42426</v>
      </c>
      <c r="AI349" s="6532">
        <v>42471</v>
      </c>
      <c r="AJ349" s="6558" t="s">
        <v>3654</v>
      </c>
      <c r="AK349" s="6544" t="s">
        <v>3655</v>
      </c>
      <c r="AL349" s="6559" t="s">
        <v>3656</v>
      </c>
      <c r="AM349" s="6560" t="s">
        <v>3657</v>
      </c>
      <c r="AN349" s="6532">
        <v>42644</v>
      </c>
      <c r="AO349" s="6532" t="s">
        <v>3658</v>
      </c>
      <c r="AP349" s="6532">
        <v>43532</v>
      </c>
      <c r="AQ349" s="2769" t="s">
        <v>3659</v>
      </c>
      <c r="AR349" s="6528" t="s">
        <v>3660</v>
      </c>
      <c r="AS349" s="6529" t="s">
        <v>3661</v>
      </c>
      <c r="AT349" s="6508" t="s">
        <v>3662</v>
      </c>
      <c r="AU349" s="6529" t="s">
        <v>3663</v>
      </c>
      <c r="AV349" s="6529">
        <v>45278</v>
      </c>
      <c r="AW349" s="6529">
        <v>45341</v>
      </c>
      <c r="AX349" s="6508" t="s">
        <v>3650</v>
      </c>
      <c r="AY349" s="6530"/>
      <c r="AZ349" s="6529"/>
      <c r="BA349" s="6508"/>
      <c r="BB349" s="6529"/>
      <c r="BC349" s="6529"/>
      <c r="BD349" s="6529"/>
      <c r="BE349" s="6508"/>
      <c r="BF349" s="6508"/>
      <c r="BG349" s="6531" t="s">
        <v>3664</v>
      </c>
      <c r="BH349" s="6532">
        <v>46054</v>
      </c>
      <c r="BI349" s="6533"/>
      <c r="BJ349" s="6531" t="s">
        <v>3665</v>
      </c>
      <c r="BK349" s="6532">
        <v>46235</v>
      </c>
      <c r="BL349" s="6533"/>
      <c r="BM349" s="6531" t="s">
        <v>3666</v>
      </c>
      <c r="BN349" s="6532">
        <v>46784</v>
      </c>
      <c r="BO349" s="6533"/>
      <c r="BP349" s="6494" t="s">
        <v>355</v>
      </c>
      <c r="BQ349" s="6561"/>
      <c r="BR349" s="2265"/>
      <c r="BS349" s="6535">
        <v>46034</v>
      </c>
      <c r="BT349" s="6535">
        <v>45758</v>
      </c>
      <c r="BU349" s="6535">
        <v>46034</v>
      </c>
      <c r="BV349" s="6535">
        <v>45685</v>
      </c>
      <c r="BW349" s="6535">
        <v>45758</v>
      </c>
      <c r="BX349" s="6535" t="s">
        <v>178</v>
      </c>
      <c r="BY349" s="1409"/>
      <c r="BZ349" s="540" t="s">
        <v>105</v>
      </c>
      <c r="CA349" s="12"/>
      <c r="CB349" s="12"/>
      <c r="CC349" s="12"/>
      <c r="CD349" s="18"/>
    </row>
    <row r="350" spans="1:107" ht="45" customHeight="1" x14ac:dyDescent="0.2">
      <c r="A350" s="6504" t="s">
        <v>3668</v>
      </c>
      <c r="B350" s="6505"/>
      <c r="C350" s="2265" t="s">
        <v>3669</v>
      </c>
      <c r="D350" s="6506" t="s">
        <v>3670</v>
      </c>
      <c r="E350" s="7134">
        <v>2287</v>
      </c>
      <c r="F350" s="2769">
        <v>2025</v>
      </c>
      <c r="G350" s="2769">
        <v>2040</v>
      </c>
      <c r="H350" s="6508" t="s">
        <v>89</v>
      </c>
      <c r="I350" s="6509" t="s">
        <v>89</v>
      </c>
      <c r="J350" s="6459">
        <v>39350</v>
      </c>
      <c r="K350" s="6459"/>
      <c r="L350" s="6459"/>
      <c r="M350" s="6540"/>
      <c r="N350" s="6459"/>
      <c r="O350" s="6459"/>
      <c r="P350" s="6458"/>
      <c r="Q350" s="6512"/>
      <c r="R350" s="6513"/>
      <c r="S350" s="6513"/>
      <c r="T350" s="6513"/>
      <c r="U350" s="6465"/>
      <c r="V350" s="6466"/>
      <c r="W350" s="6516" t="str">
        <f t="shared" si="13"/>
        <v>Yes</v>
      </c>
      <c r="X350" s="6517" t="s">
        <v>93</v>
      </c>
      <c r="Y350" s="2265" t="s">
        <v>94</v>
      </c>
      <c r="Z350" s="2265"/>
      <c r="AA350" s="6470" t="s">
        <v>3671</v>
      </c>
      <c r="AB350" s="6760" t="s">
        <v>3672</v>
      </c>
      <c r="AC350" s="6541"/>
      <c r="AD350" s="6519">
        <v>45931</v>
      </c>
      <c r="AE350" s="6472" t="s">
        <v>3673</v>
      </c>
      <c r="AF350" s="6473" t="s">
        <v>98</v>
      </c>
      <c r="AG350" s="5496">
        <v>44774</v>
      </c>
      <c r="AH350" s="5496">
        <v>44826</v>
      </c>
      <c r="AI350" s="5496">
        <v>44837</v>
      </c>
      <c r="AJ350" s="6474" t="s">
        <v>3674</v>
      </c>
      <c r="AK350" s="6475"/>
      <c r="AL350" s="7147" t="s">
        <v>2372</v>
      </c>
      <c r="AM350" s="7083" t="s">
        <v>3675</v>
      </c>
      <c r="AN350" s="5496">
        <v>45931</v>
      </c>
      <c r="AO350" s="5496">
        <v>45971</v>
      </c>
      <c r="AP350" s="5496">
        <v>46024</v>
      </c>
      <c r="AQ350" s="6476" t="s">
        <v>3676</v>
      </c>
      <c r="AR350" s="6490"/>
      <c r="AS350" s="6479"/>
      <c r="AT350" s="6477"/>
      <c r="AU350" s="6479"/>
      <c r="AV350" s="6479"/>
      <c r="AW350" s="6479"/>
      <c r="AX350" s="6477"/>
      <c r="AY350" s="6492"/>
      <c r="AZ350" s="6479"/>
      <c r="BA350" s="6477"/>
      <c r="BB350" s="6479"/>
      <c r="BC350" s="6479"/>
      <c r="BD350" s="6479"/>
      <c r="BE350" s="6477"/>
      <c r="BF350" s="6477"/>
      <c r="BG350" s="6482" t="s">
        <v>3677</v>
      </c>
      <c r="BH350" s="5496">
        <v>46235</v>
      </c>
      <c r="BI350" s="6483"/>
      <c r="BJ350" s="6482" t="s">
        <v>3678</v>
      </c>
      <c r="BK350" s="5496">
        <v>46327</v>
      </c>
      <c r="BL350" s="6483"/>
      <c r="BM350" s="6482" t="s">
        <v>3679</v>
      </c>
      <c r="BN350" s="5496">
        <v>46692</v>
      </c>
      <c r="BO350" s="6483"/>
      <c r="BP350" s="6562" t="s">
        <v>1047</v>
      </c>
      <c r="BQ350" s="6495" t="s">
        <v>3680</v>
      </c>
      <c r="BR350" s="6944"/>
      <c r="BS350" s="4142">
        <v>45929</v>
      </c>
      <c r="BT350" s="4142">
        <v>46034</v>
      </c>
      <c r="BU350" s="4142">
        <v>46034</v>
      </c>
      <c r="BV350" s="4142">
        <v>45995</v>
      </c>
      <c r="BW350" s="4142">
        <v>46034</v>
      </c>
      <c r="BX350" s="4142" t="s">
        <v>178</v>
      </c>
      <c r="BY350" s="1409"/>
      <c r="BZ350" s="542" t="s">
        <v>105</v>
      </c>
      <c r="CA350" s="1176"/>
      <c r="CB350" s="1176"/>
      <c r="CC350" s="1176"/>
      <c r="CD350" s="1175"/>
    </row>
    <row r="351" spans="1:107" ht="45" customHeight="1" x14ac:dyDescent="0.2">
      <c r="A351" s="6454" t="s">
        <v>3681</v>
      </c>
      <c r="B351" s="6455"/>
      <c r="C351" s="2465" t="s">
        <v>3682</v>
      </c>
      <c r="D351" s="2465" t="s">
        <v>3683</v>
      </c>
      <c r="E351" s="7119">
        <v>2314</v>
      </c>
      <c r="F351" s="6456">
        <v>2022</v>
      </c>
      <c r="G351" s="6456">
        <v>2040</v>
      </c>
      <c r="H351" s="6456" t="s">
        <v>89</v>
      </c>
      <c r="I351" s="6456" t="s">
        <v>89</v>
      </c>
      <c r="J351" s="6462">
        <v>42348</v>
      </c>
      <c r="K351" s="6460"/>
      <c r="L351" s="6460"/>
      <c r="M351" s="6461"/>
      <c r="N351" s="6460"/>
      <c r="O351" s="6460"/>
      <c r="P351" s="6462"/>
      <c r="Q351" s="6463"/>
      <c r="R351" s="6464"/>
      <c r="S351" s="6464"/>
      <c r="T351" s="6464"/>
      <c r="U351" s="6465">
        <v>44165</v>
      </c>
      <c r="V351" s="6536" t="s">
        <v>3684</v>
      </c>
      <c r="W351" s="6467" t="str">
        <f t="shared" si="13"/>
        <v>Yes</v>
      </c>
      <c r="X351" s="6468" t="s">
        <v>93</v>
      </c>
      <c r="Y351" s="2465" t="s">
        <v>267</v>
      </c>
      <c r="Z351" s="2465"/>
      <c r="AA351" s="6470" t="s">
        <v>3685</v>
      </c>
      <c r="AB351" s="6470" t="s">
        <v>3686</v>
      </c>
      <c r="AC351" s="6471"/>
      <c r="AD351" s="5496">
        <v>45717</v>
      </c>
      <c r="AE351" s="6472">
        <v>44562</v>
      </c>
      <c r="AF351" s="6473" t="s">
        <v>661</v>
      </c>
      <c r="AG351" s="5496">
        <v>44593</v>
      </c>
      <c r="AH351" s="5496">
        <v>44571</v>
      </c>
      <c r="AI351" s="5496">
        <v>44620</v>
      </c>
      <c r="AJ351" s="6474" t="s">
        <v>3687</v>
      </c>
      <c r="AK351" s="6475"/>
      <c r="AL351" s="5496">
        <v>44862</v>
      </c>
      <c r="AM351" s="6473" t="s">
        <v>3688</v>
      </c>
      <c r="AN351" s="5496">
        <v>44900</v>
      </c>
      <c r="AO351" s="5496">
        <v>44862</v>
      </c>
      <c r="AP351" s="5496">
        <v>44900</v>
      </c>
      <c r="AQ351" s="6456"/>
      <c r="AR351" s="6490"/>
      <c r="AS351" s="7083" t="s">
        <v>525</v>
      </c>
      <c r="AT351" s="7083" t="s">
        <v>3689</v>
      </c>
      <c r="AU351" s="6478">
        <v>45931</v>
      </c>
      <c r="AV351" s="6479"/>
      <c r="AW351" s="6479"/>
      <c r="AX351" s="6477"/>
      <c r="AY351" s="6492"/>
      <c r="AZ351" s="6479"/>
      <c r="BA351" s="6477"/>
      <c r="BB351" s="6478"/>
      <c r="BC351" s="6479"/>
      <c r="BD351" s="6479"/>
      <c r="BE351" s="6477"/>
      <c r="BF351" s="6477"/>
      <c r="BG351" s="6482">
        <v>46143</v>
      </c>
      <c r="BH351" s="5496">
        <v>46143</v>
      </c>
      <c r="BI351" s="5496"/>
      <c r="BJ351" s="6482">
        <v>46296</v>
      </c>
      <c r="BK351" s="5496">
        <v>46296</v>
      </c>
      <c r="BL351" s="6563"/>
      <c r="BM351" s="6482">
        <v>46478</v>
      </c>
      <c r="BN351" s="4850">
        <v>46478</v>
      </c>
      <c r="BO351" s="6483"/>
      <c r="BP351" s="6484" t="s">
        <v>355</v>
      </c>
      <c r="BQ351" s="2465"/>
      <c r="BR351" s="2465"/>
      <c r="BS351" s="4142">
        <v>45399</v>
      </c>
      <c r="BT351" s="4142">
        <v>45758</v>
      </c>
      <c r="BU351" s="4142">
        <v>45687</v>
      </c>
      <c r="BV351" s="4142">
        <v>45758</v>
      </c>
      <c r="BW351" s="4142">
        <v>45758</v>
      </c>
      <c r="BX351" s="4142" t="s">
        <v>262</v>
      </c>
      <c r="BY351" s="1409"/>
      <c r="BZ351" s="540" t="s">
        <v>3691</v>
      </c>
      <c r="CA351" s="12"/>
      <c r="CB351" s="12"/>
      <c r="CC351" s="12"/>
      <c r="CD351" s="18"/>
    </row>
    <row r="352" spans="1:107" ht="45" customHeight="1" x14ac:dyDescent="0.2">
      <c r="A352" s="3951" t="s">
        <v>3692</v>
      </c>
      <c r="B352" s="3687"/>
      <c r="C352" s="3688" t="s">
        <v>3693</v>
      </c>
      <c r="D352" s="3953" t="s">
        <v>2421</v>
      </c>
      <c r="E352" s="3717"/>
      <c r="F352" s="3691"/>
      <c r="G352" s="3691"/>
      <c r="H352" s="3695" t="s">
        <v>89</v>
      </c>
      <c r="I352" s="3695" t="s">
        <v>194</v>
      </c>
      <c r="J352" s="3696">
        <v>43402</v>
      </c>
      <c r="K352" s="3694"/>
      <c r="L352" s="1389"/>
      <c r="M352" s="2002"/>
      <c r="N352" s="1389"/>
      <c r="O352" s="3694"/>
      <c r="P352" s="3696"/>
      <c r="Q352" s="3697"/>
      <c r="R352" s="3698"/>
      <c r="S352" s="3698"/>
      <c r="T352" s="3698"/>
      <c r="U352" s="3794"/>
      <c r="V352" s="3699"/>
      <c r="W352" s="3700" t="b">
        <f t="shared" si="13"/>
        <v>0</v>
      </c>
      <c r="X352" s="3701" t="s">
        <v>237</v>
      </c>
      <c r="Y352" s="3688" t="s">
        <v>94</v>
      </c>
      <c r="Z352" s="3688"/>
      <c r="AA352" s="5777" t="s">
        <v>3694</v>
      </c>
      <c r="AB352" s="5777" t="s">
        <v>3695</v>
      </c>
      <c r="AC352" s="3703"/>
      <c r="AD352" s="3959">
        <v>45717</v>
      </c>
      <c r="AE352" s="3709">
        <v>46054</v>
      </c>
      <c r="AF352" s="3705" t="s">
        <v>1415</v>
      </c>
      <c r="AG352" s="3706">
        <v>46054</v>
      </c>
      <c r="AH352" s="3706"/>
      <c r="AI352" s="3706"/>
      <c r="AJ352" s="3713"/>
      <c r="AK352" s="3707"/>
      <c r="AL352" s="4154"/>
      <c r="AM352" s="3714"/>
      <c r="AN352" s="3706"/>
      <c r="AO352" s="3706"/>
      <c r="AP352" s="3706"/>
      <c r="AQ352" s="3695"/>
      <c r="AR352" s="3708"/>
      <c r="AS352" s="3709"/>
      <c r="AT352" s="3692"/>
      <c r="AU352" s="3730"/>
      <c r="AV352" s="3709"/>
      <c r="AW352" s="3709"/>
      <c r="AX352" s="3692"/>
      <c r="AY352" s="3710"/>
      <c r="AZ352" s="3709"/>
      <c r="BA352" s="3692"/>
      <c r="BB352" s="3730"/>
      <c r="BC352" s="3709"/>
      <c r="BD352" s="3709"/>
      <c r="BE352" s="3692"/>
      <c r="BF352" s="3692"/>
      <c r="BG352" s="4089">
        <v>46722</v>
      </c>
      <c r="BH352" s="3706">
        <v>46722</v>
      </c>
      <c r="BI352" s="3706"/>
      <c r="BJ352" s="4089">
        <v>46753</v>
      </c>
      <c r="BK352" s="3706">
        <v>46753</v>
      </c>
      <c r="BL352" s="3711"/>
      <c r="BM352" s="4089">
        <v>46935</v>
      </c>
      <c r="BN352" s="3704">
        <v>46935</v>
      </c>
      <c r="BO352" s="3711"/>
      <c r="BP352" s="4182" t="s">
        <v>355</v>
      </c>
      <c r="BQ352" s="3712" t="s">
        <v>2426</v>
      </c>
      <c r="BR352" s="542" t="s">
        <v>3697</v>
      </c>
      <c r="BS352" s="3716">
        <v>45320</v>
      </c>
      <c r="BT352" s="3716">
        <v>45758</v>
      </c>
      <c r="BU352" s="3716">
        <v>44270</v>
      </c>
      <c r="BV352" s="3716">
        <v>45758</v>
      </c>
      <c r="BW352" s="3716">
        <v>45758</v>
      </c>
      <c r="BX352" s="3716" t="s">
        <v>104</v>
      </c>
      <c r="BY352" s="1409"/>
      <c r="BZ352" s="540"/>
      <c r="CA352" s="12"/>
      <c r="CB352" s="2322"/>
      <c r="CC352" s="2323"/>
      <c r="CD352" s="186"/>
    </row>
    <row r="353" spans="1:82" ht="70" customHeight="1" x14ac:dyDescent="0.2">
      <c r="A353" s="2512" t="s">
        <v>3698</v>
      </c>
      <c r="B353" s="3309"/>
      <c r="C353" s="2513" t="s">
        <v>3699</v>
      </c>
      <c r="D353" s="2514" t="s">
        <v>3700</v>
      </c>
      <c r="E353" s="7145">
        <v>2332</v>
      </c>
      <c r="F353" s="2515" t="s">
        <v>423</v>
      </c>
      <c r="G353" s="2515" t="s">
        <v>2182</v>
      </c>
      <c r="H353" s="2516" t="s">
        <v>89</v>
      </c>
      <c r="I353" s="2532" t="s">
        <v>89</v>
      </c>
      <c r="J353" s="2518">
        <v>43845</v>
      </c>
      <c r="K353" s="2518"/>
      <c r="L353" s="2518"/>
      <c r="M353" s="2519"/>
      <c r="N353" s="2520"/>
      <c r="O353" s="2520"/>
      <c r="P353" s="2520" t="s">
        <v>3701</v>
      </c>
      <c r="Q353" s="2521"/>
      <c r="R353" s="2522"/>
      <c r="S353" s="2522"/>
      <c r="T353" s="2522"/>
      <c r="U353" s="3803"/>
      <c r="V353" s="2524"/>
      <c r="W353" s="2525" t="str">
        <f t="shared" si="13"/>
        <v>Yes</v>
      </c>
      <c r="X353" s="2526" t="s">
        <v>93</v>
      </c>
      <c r="Y353" s="2513" t="s">
        <v>1120</v>
      </c>
      <c r="Z353" s="2513"/>
      <c r="AA353" s="5797" t="s">
        <v>3702</v>
      </c>
      <c r="AB353" s="5797" t="s">
        <v>3703</v>
      </c>
      <c r="AC353" s="2976"/>
      <c r="AD353" s="2528">
        <v>45689</v>
      </c>
      <c r="AE353" s="3920" t="s">
        <v>3704</v>
      </c>
      <c r="AF353" s="2530" t="s">
        <v>98</v>
      </c>
      <c r="AG353" s="2531">
        <v>45108</v>
      </c>
      <c r="AH353" s="2531">
        <v>45236</v>
      </c>
      <c r="AI353" s="2531">
        <v>45278</v>
      </c>
      <c r="AJ353" s="3017" t="s">
        <v>3705</v>
      </c>
      <c r="AK353" s="2533"/>
      <c r="AL353" s="2535"/>
      <c r="AM353" s="2530"/>
      <c r="AN353" s="2531"/>
      <c r="AO353" s="2531"/>
      <c r="AP353" s="2531"/>
      <c r="AQ353" s="2532"/>
      <c r="AR353" s="2534"/>
      <c r="AS353" s="2535"/>
      <c r="AT353" s="2516"/>
      <c r="AU353" s="2535"/>
      <c r="AV353" s="2535"/>
      <c r="AW353" s="2535"/>
      <c r="AX353" s="2516"/>
      <c r="AY353" s="2536"/>
      <c r="AZ353" s="2535"/>
      <c r="BA353" s="2516"/>
      <c r="BB353" s="2535"/>
      <c r="BC353" s="2535"/>
      <c r="BD353" s="2535"/>
      <c r="BE353" s="2516"/>
      <c r="BF353" s="2516"/>
      <c r="BG353" s="4164" t="s">
        <v>97</v>
      </c>
      <c r="BH353" s="2531">
        <v>45474</v>
      </c>
      <c r="BI353" s="2531" t="s">
        <v>3706</v>
      </c>
      <c r="BJ353" s="4164" t="s">
        <v>770</v>
      </c>
      <c r="BK353" s="2531">
        <v>46023</v>
      </c>
      <c r="BL353" s="2544"/>
      <c r="BM353" s="4164" t="s">
        <v>3707</v>
      </c>
      <c r="BN353" s="2661">
        <v>46357</v>
      </c>
      <c r="BO353" s="2538"/>
      <c r="BP353" s="4113" t="s">
        <v>3708</v>
      </c>
      <c r="BQ353" s="2513"/>
      <c r="BR353" s="2513"/>
      <c r="BS353" s="2540">
        <v>46034</v>
      </c>
      <c r="BT353" s="2540">
        <v>45757</v>
      </c>
      <c r="BU353" s="2540">
        <v>45141</v>
      </c>
      <c r="BV353" s="2540">
        <v>46034</v>
      </c>
      <c r="BW353" s="2540">
        <v>46034</v>
      </c>
      <c r="BX353" s="2540" t="s">
        <v>3709</v>
      </c>
      <c r="BY353" s="1409"/>
      <c r="BZ353" s="540"/>
      <c r="CA353" s="12"/>
      <c r="CB353" s="12"/>
      <c r="CC353" s="12"/>
      <c r="CD353" s="18"/>
    </row>
    <row r="354" spans="1:82" ht="49.5" customHeight="1" x14ac:dyDescent="0.2">
      <c r="A354" s="2868"/>
      <c r="B354" s="3939" t="s">
        <v>3710</v>
      </c>
      <c r="C354" s="2869" t="s">
        <v>3711</v>
      </c>
      <c r="D354" s="2870" t="s">
        <v>3712</v>
      </c>
      <c r="E354" s="6856"/>
      <c r="F354" s="2883"/>
      <c r="G354" s="2883">
        <v>2042</v>
      </c>
      <c r="H354" s="2881"/>
      <c r="I354" s="2873"/>
      <c r="J354" s="2874">
        <v>45372</v>
      </c>
      <c r="K354" s="6790"/>
      <c r="L354" s="6791"/>
      <c r="M354" s="6792"/>
      <c r="N354" s="6791"/>
      <c r="O354" s="6791"/>
      <c r="P354" s="2882"/>
      <c r="Q354" s="6793"/>
      <c r="R354" s="2896"/>
      <c r="S354" s="6794"/>
      <c r="T354" s="6794"/>
      <c r="U354" s="3801"/>
      <c r="V354" s="6795"/>
      <c r="W354" s="2877" t="str">
        <f t="shared" si="13"/>
        <v>Yes</v>
      </c>
      <c r="X354" s="2878" t="s">
        <v>93</v>
      </c>
      <c r="Y354" s="2869" t="s">
        <v>94</v>
      </c>
      <c r="Z354" s="2869"/>
      <c r="AA354" s="6989" t="s">
        <v>3713</v>
      </c>
      <c r="AB354" s="6989" t="s">
        <v>3714</v>
      </c>
      <c r="AC354" s="6797"/>
      <c r="AD354" s="6899">
        <v>45901</v>
      </c>
      <c r="AE354" s="4204">
        <v>43282</v>
      </c>
      <c r="AF354" s="7097" t="s">
        <v>3715</v>
      </c>
      <c r="AG354" s="2879">
        <v>43282</v>
      </c>
      <c r="AH354" s="2879">
        <v>43282</v>
      </c>
      <c r="AI354" s="2879">
        <v>43344</v>
      </c>
      <c r="AJ354" s="6955" t="s">
        <v>3716</v>
      </c>
      <c r="AK354" s="6798"/>
      <c r="AL354" s="4204">
        <v>44228</v>
      </c>
      <c r="AM354" s="2881" t="s">
        <v>766</v>
      </c>
      <c r="AN354" s="2879">
        <v>44228</v>
      </c>
      <c r="AO354" s="2879">
        <v>44228</v>
      </c>
      <c r="AP354" s="2879">
        <v>44256</v>
      </c>
      <c r="AQ354" s="6955" t="s">
        <v>3716</v>
      </c>
      <c r="AR354" s="7135"/>
      <c r="AS354" s="7136">
        <v>45748</v>
      </c>
      <c r="AT354" s="2874" t="s">
        <v>3717</v>
      </c>
      <c r="AU354" s="2885">
        <v>45748</v>
      </c>
      <c r="AV354" s="2885">
        <v>45748</v>
      </c>
      <c r="AW354" s="2885">
        <v>45809</v>
      </c>
      <c r="AX354" s="6956" t="s">
        <v>3716</v>
      </c>
      <c r="AY354" s="6801"/>
      <c r="AZ354" s="2885">
        <v>45901</v>
      </c>
      <c r="BA354" s="2874" t="s">
        <v>3718</v>
      </c>
      <c r="BB354" s="2885">
        <v>45901</v>
      </c>
      <c r="BC354" s="2885">
        <v>45901</v>
      </c>
      <c r="BD354" s="2885">
        <v>45962</v>
      </c>
      <c r="BE354" s="6956" t="s">
        <v>3716</v>
      </c>
      <c r="BF354" s="2874"/>
      <c r="BG354" s="4163" t="s">
        <v>3719</v>
      </c>
      <c r="BH354" s="2879">
        <v>46174</v>
      </c>
      <c r="BI354" s="2879"/>
      <c r="BJ354" s="4163">
        <v>46327</v>
      </c>
      <c r="BK354" s="2879">
        <v>46327</v>
      </c>
      <c r="BL354" s="2887"/>
      <c r="BM354" s="4163" t="s">
        <v>3720</v>
      </c>
      <c r="BN354" s="2888"/>
      <c r="BO354" s="2887"/>
      <c r="BP354" s="7095" t="s">
        <v>3721</v>
      </c>
      <c r="BQ354" s="6948"/>
      <c r="BR354" s="2889"/>
      <c r="BS354" s="5455"/>
      <c r="BT354" s="2890">
        <v>46031</v>
      </c>
      <c r="BU354" s="2890"/>
      <c r="BV354" s="2890">
        <v>46031</v>
      </c>
      <c r="BW354" s="2890">
        <v>46031</v>
      </c>
      <c r="BX354" s="2890" t="s">
        <v>178</v>
      </c>
      <c r="BY354" s="2682"/>
      <c r="BZ354" s="1178"/>
      <c r="CA354" s="1176"/>
      <c r="CB354" s="1176"/>
      <c r="CC354" s="1176"/>
      <c r="CD354" s="1175"/>
    </row>
    <row r="355" spans="1:82" ht="49.5" customHeight="1" thickBot="1" x14ac:dyDescent="0.25">
      <c r="A355" s="2121" t="s">
        <v>3722</v>
      </c>
      <c r="B355" s="3308"/>
      <c r="C355" s="2120" t="s">
        <v>3711</v>
      </c>
      <c r="D355" s="2120" t="s">
        <v>421</v>
      </c>
      <c r="E355" s="3964">
        <v>2175</v>
      </c>
      <c r="F355" s="2141">
        <v>2022</v>
      </c>
      <c r="G355" s="2141">
        <v>2039</v>
      </c>
      <c r="H355" s="2141" t="s">
        <v>89</v>
      </c>
      <c r="I355" s="2141" t="s">
        <v>194</v>
      </c>
      <c r="J355" s="2129">
        <v>45372</v>
      </c>
      <c r="K355" s="2127">
        <v>40933</v>
      </c>
      <c r="L355" s="2679"/>
      <c r="M355" s="2680"/>
      <c r="N355" s="2679"/>
      <c r="O355" s="2127"/>
      <c r="P355" s="2129">
        <v>44417</v>
      </c>
      <c r="Q355" s="2130">
        <v>44606</v>
      </c>
      <c r="R355" s="2131">
        <v>45336</v>
      </c>
      <c r="S355" s="2131"/>
      <c r="T355" s="2131"/>
      <c r="U355" s="3796"/>
      <c r="V355" s="2133"/>
      <c r="W355" s="2134" t="str">
        <f t="shared" si="13"/>
        <v>Yes</v>
      </c>
      <c r="X355" s="2135" t="s">
        <v>93</v>
      </c>
      <c r="Y355" s="2120" t="s">
        <v>267</v>
      </c>
      <c r="Z355" s="2120"/>
      <c r="AA355" s="5785" t="s">
        <v>422</v>
      </c>
      <c r="AB355" s="5785"/>
      <c r="AC355" s="2923"/>
      <c r="AD355" s="3273" t="s">
        <v>423</v>
      </c>
      <c r="AE355" s="2485"/>
      <c r="AF355" s="2139"/>
      <c r="AG355" s="2140"/>
      <c r="AH355" s="2140"/>
      <c r="AI355" s="2140"/>
      <c r="AJ355" s="3010"/>
      <c r="AK355" s="2142"/>
      <c r="AL355" s="2140"/>
      <c r="AM355" s="2139"/>
      <c r="AN355" s="2140"/>
      <c r="AO355" s="2140"/>
      <c r="AP355" s="2140"/>
      <c r="AQ355" s="2141"/>
      <c r="AR355" s="3204"/>
      <c r="AS355" s="4021"/>
      <c r="AT355" s="2125"/>
      <c r="AU355" s="2475"/>
      <c r="AV355" s="2145"/>
      <c r="AW355" s="2145"/>
      <c r="AX355" s="2125"/>
      <c r="AY355" s="2476"/>
      <c r="AZ355" s="2475"/>
      <c r="BA355" s="2476"/>
      <c r="BB355" s="2475"/>
      <c r="BC355" s="2145"/>
      <c r="BD355" s="2145"/>
      <c r="BE355" s="2125"/>
      <c r="BF355" s="2125"/>
      <c r="BG355" s="4161"/>
      <c r="BH355" s="2140"/>
      <c r="BI355" s="2140">
        <v>44417</v>
      </c>
      <c r="BJ355" s="4161" t="s">
        <v>424</v>
      </c>
      <c r="BK355" s="2140">
        <v>44562</v>
      </c>
      <c r="BL355" s="2148">
        <v>44606</v>
      </c>
      <c r="BM355" s="4161"/>
      <c r="BN355" s="2137"/>
      <c r="BO355" s="2148">
        <v>45372</v>
      </c>
      <c r="BP355" s="5384"/>
      <c r="BQ355" s="2120"/>
      <c r="BR355" s="2120" t="s">
        <v>2655</v>
      </c>
      <c r="BS355" s="2149"/>
      <c r="BT355" s="2149"/>
      <c r="BU355" s="2149"/>
      <c r="BV355" s="6805">
        <v>44440</v>
      </c>
      <c r="BW355" s="3849">
        <v>45279</v>
      </c>
      <c r="BX355" s="2149" t="s">
        <v>427</v>
      </c>
      <c r="BY355" s="2682"/>
      <c r="BZ355" s="2678" t="s">
        <v>428</v>
      </c>
      <c r="CA355" s="12"/>
      <c r="CB355" s="12"/>
      <c r="CC355" s="12"/>
      <c r="CD355" s="18"/>
    </row>
    <row r="356" spans="1:82" ht="45" customHeight="1" thickTop="1" x14ac:dyDescent="0.2">
      <c r="A356" s="4225" t="s">
        <v>3723</v>
      </c>
      <c r="B356" s="4225"/>
      <c r="C356" s="2487" t="s">
        <v>3724</v>
      </c>
      <c r="D356" s="2487" t="s">
        <v>3725</v>
      </c>
      <c r="E356" s="4286">
        <v>1964</v>
      </c>
      <c r="F356" s="4343" t="s">
        <v>337</v>
      </c>
      <c r="G356" s="4343" t="s">
        <v>2182</v>
      </c>
      <c r="H356" s="4226" t="s">
        <v>89</v>
      </c>
      <c r="I356" s="4793" t="s">
        <v>89</v>
      </c>
      <c r="J356" s="4227">
        <v>46001</v>
      </c>
      <c r="K356" s="4227">
        <v>40346</v>
      </c>
      <c r="L356" s="4227"/>
      <c r="M356" s="4227"/>
      <c r="N356" s="4227"/>
      <c r="O356" s="4227"/>
      <c r="P356" s="4229">
        <v>44281</v>
      </c>
      <c r="Q356" s="4230">
        <v>44501</v>
      </c>
      <c r="R356" s="4231">
        <v>45944</v>
      </c>
      <c r="S356" s="4231"/>
      <c r="T356" s="4231"/>
      <c r="U356" s="4232"/>
      <c r="V356" s="4233"/>
      <c r="W356" s="4234" t="str">
        <f t="shared" si="13"/>
        <v>Yes</v>
      </c>
      <c r="X356" s="4235" t="s">
        <v>93</v>
      </c>
      <c r="Y356" s="2487" t="s">
        <v>94</v>
      </c>
      <c r="Z356" s="2487"/>
      <c r="AA356" s="5811" t="s">
        <v>3726</v>
      </c>
      <c r="AB356" s="5811" t="s">
        <v>3727</v>
      </c>
      <c r="AC356" s="6007"/>
      <c r="AD356" s="6229">
        <v>45566</v>
      </c>
      <c r="AE356" s="4243">
        <v>42887</v>
      </c>
      <c r="AF356" s="6236" t="s">
        <v>364</v>
      </c>
      <c r="AG356" s="4240">
        <v>42887</v>
      </c>
      <c r="AH356" s="4240">
        <v>42857</v>
      </c>
      <c r="AI356" s="4240">
        <v>42895</v>
      </c>
      <c r="AJ356" s="4345" t="s">
        <v>3728</v>
      </c>
      <c r="AK356" s="4242"/>
      <c r="AL356" s="4346" t="s">
        <v>3729</v>
      </c>
      <c r="AM356" s="4347" t="s">
        <v>1526</v>
      </c>
      <c r="AN356" s="4240">
        <v>43709</v>
      </c>
      <c r="AO356" s="4240">
        <v>43728</v>
      </c>
      <c r="AP356" s="4240">
        <v>43784</v>
      </c>
      <c r="AQ356" s="4218" t="s">
        <v>3730</v>
      </c>
      <c r="AR356" s="4296"/>
      <c r="AS356" s="4243"/>
      <c r="AT356" s="4226"/>
      <c r="AU356" s="4243"/>
      <c r="AV356" s="4243"/>
      <c r="AW356" s="4243"/>
      <c r="AX356" s="4226"/>
      <c r="AY356" s="4336"/>
      <c r="AZ356" s="4243"/>
      <c r="BA356" s="4226"/>
      <c r="BB356" s="4243"/>
      <c r="BC356" s="4243"/>
      <c r="BD356" s="4243"/>
      <c r="BE356" s="4226"/>
      <c r="BF356" s="4226"/>
      <c r="BG356" s="4245" t="s">
        <v>3731</v>
      </c>
      <c r="BH356" s="4240">
        <v>44256</v>
      </c>
      <c r="BI356" s="4246">
        <v>44281</v>
      </c>
      <c r="BJ356" s="4245">
        <v>44378</v>
      </c>
      <c r="BK356" s="4240">
        <v>44378</v>
      </c>
      <c r="BL356" s="4246">
        <v>44501</v>
      </c>
      <c r="BM356" s="4245" t="s">
        <v>2333</v>
      </c>
      <c r="BN356" s="4240">
        <v>45717</v>
      </c>
      <c r="BO356" s="4246">
        <v>46001</v>
      </c>
      <c r="BP356" s="6349" t="s">
        <v>1332</v>
      </c>
      <c r="BQ356" s="6368"/>
      <c r="BR356" s="6368"/>
      <c r="BS356" s="2486">
        <v>44390</v>
      </c>
      <c r="BT356" s="2486">
        <v>45681</v>
      </c>
      <c r="BU356" s="2486"/>
      <c r="BV356" s="2486">
        <v>44517</v>
      </c>
      <c r="BW356" s="2486">
        <v>44517</v>
      </c>
      <c r="BX356" s="2486" t="s">
        <v>2627</v>
      </c>
      <c r="BY356" s="2185"/>
      <c r="BZ356" s="2151" t="s">
        <v>3733</v>
      </c>
      <c r="CA356" s="12"/>
      <c r="CB356" s="12"/>
      <c r="CC356" s="12"/>
      <c r="CD356" s="18"/>
    </row>
    <row r="357" spans="1:82" ht="45" customHeight="1" x14ac:dyDescent="0.2">
      <c r="A357" s="3594" t="s">
        <v>3734</v>
      </c>
      <c r="B357" s="3595"/>
      <c r="C357" s="2197" t="s">
        <v>3735</v>
      </c>
      <c r="D357" s="3596" t="s">
        <v>3736</v>
      </c>
      <c r="E357" s="7162">
        <v>2192</v>
      </c>
      <c r="F357" s="2155">
        <v>2021</v>
      </c>
      <c r="G357" s="2155">
        <v>2041</v>
      </c>
      <c r="H357" s="2154" t="s">
        <v>89</v>
      </c>
      <c r="I357" s="2190" t="s">
        <v>89</v>
      </c>
      <c r="J357" s="2157" t="s">
        <v>121</v>
      </c>
      <c r="K357" s="2157" t="s">
        <v>2243</v>
      </c>
      <c r="L357" s="2157" t="s">
        <v>90</v>
      </c>
      <c r="M357" s="2182" t="s">
        <v>3737</v>
      </c>
      <c r="N357" s="2157"/>
      <c r="O357" s="2157"/>
      <c r="P357" s="2183">
        <v>45512</v>
      </c>
      <c r="Q357" s="2158">
        <v>45644</v>
      </c>
      <c r="R357" s="2159"/>
      <c r="S357" s="2159"/>
      <c r="T357" s="2159"/>
      <c r="U357" s="3799"/>
      <c r="V357" s="2161"/>
      <c r="W357" s="2162" t="str">
        <f t="shared" si="13"/>
        <v>Yes</v>
      </c>
      <c r="X357" s="2163" t="s">
        <v>93</v>
      </c>
      <c r="Y357" s="2151" t="s">
        <v>94</v>
      </c>
      <c r="Z357" s="2151"/>
      <c r="AA357" s="5775" t="s">
        <v>3738</v>
      </c>
      <c r="AB357" s="5775" t="s">
        <v>3739</v>
      </c>
      <c r="AC357" s="2924"/>
      <c r="AD357" s="2165">
        <v>45200</v>
      </c>
      <c r="AE357" s="7177">
        <v>44105</v>
      </c>
      <c r="AF357" s="7161" t="s">
        <v>3740</v>
      </c>
      <c r="AG357" s="2168">
        <v>44105</v>
      </c>
      <c r="AH357" s="2168">
        <v>44866</v>
      </c>
      <c r="AI357" s="2168">
        <v>44287</v>
      </c>
      <c r="AJ357" s="3011" t="s">
        <v>3741</v>
      </c>
      <c r="AK357" s="2169"/>
      <c r="AL357" s="7160">
        <v>45200</v>
      </c>
      <c r="AM357" s="7118" t="s">
        <v>367</v>
      </c>
      <c r="AN357" s="2168" t="s">
        <v>3742</v>
      </c>
      <c r="AO357" s="2168">
        <v>45229</v>
      </c>
      <c r="AP357" s="2168">
        <v>45278</v>
      </c>
      <c r="AQ357" s="2188" t="s">
        <v>3743</v>
      </c>
      <c r="AR357" s="2170"/>
      <c r="AS357" s="2171"/>
      <c r="AT357" s="3207"/>
      <c r="AU357" s="2171"/>
      <c r="AV357" s="2292"/>
      <c r="AW357" s="2292"/>
      <c r="AX357" s="2320"/>
      <c r="AY357" s="2172"/>
      <c r="AZ357" s="2292"/>
      <c r="BA357" s="2320"/>
      <c r="BB357" s="2292"/>
      <c r="BC357" s="2292"/>
      <c r="BD357" s="2292"/>
      <c r="BE357" s="2320"/>
      <c r="BF357" s="2320"/>
      <c r="BG357" s="4159" t="s">
        <v>1874</v>
      </c>
      <c r="BH357" s="2168">
        <v>45444</v>
      </c>
      <c r="BI357" s="2184">
        <v>45512</v>
      </c>
      <c r="BJ357" s="4159">
        <v>45627</v>
      </c>
      <c r="BK357" s="2168">
        <v>45627</v>
      </c>
      <c r="BL357" s="2184">
        <v>45644</v>
      </c>
      <c r="BM357" s="4159" t="s">
        <v>3744</v>
      </c>
      <c r="BN357" s="2168">
        <v>46143</v>
      </c>
      <c r="BO357" s="2184"/>
      <c r="BP357" s="6355" t="s">
        <v>3745</v>
      </c>
      <c r="BQ357" s="2301"/>
      <c r="BR357" s="2151"/>
      <c r="BS357" s="2177">
        <v>45950</v>
      </c>
      <c r="BT357" s="2177">
        <v>45308</v>
      </c>
      <c r="BU357" s="2177"/>
      <c r="BV357" s="2177">
        <v>45524</v>
      </c>
      <c r="BW357" s="2177">
        <v>46029</v>
      </c>
      <c r="BX357" s="2177" t="s">
        <v>3746</v>
      </c>
      <c r="BY357" s="1409"/>
      <c r="BZ357" s="2465"/>
      <c r="CA357" s="699" t="s">
        <v>3538</v>
      </c>
      <c r="CB357" s="357" t="s">
        <v>89</v>
      </c>
      <c r="CC357" s="357" t="s">
        <v>89</v>
      </c>
      <c r="CD357" s="501" t="s">
        <v>121</v>
      </c>
    </row>
    <row r="358" spans="1:82" ht="45" customHeight="1" x14ac:dyDescent="0.2">
      <c r="A358" s="1688"/>
      <c r="B358" s="3307" t="s">
        <v>3747</v>
      </c>
      <c r="C358" s="1376" t="s">
        <v>3748</v>
      </c>
      <c r="D358" s="1376" t="s">
        <v>865</v>
      </c>
      <c r="E358" s="1690">
        <v>2085</v>
      </c>
      <c r="F358" s="1666">
        <v>2020</v>
      </c>
      <c r="G358" s="1666">
        <v>2050</v>
      </c>
      <c r="H358" s="1666" t="s">
        <v>89</v>
      </c>
      <c r="I358" s="1666" t="s">
        <v>194</v>
      </c>
      <c r="J358" s="2658" t="s">
        <v>3749</v>
      </c>
      <c r="K358" s="2658"/>
      <c r="L358" s="1668" t="s">
        <v>90</v>
      </c>
      <c r="M358" s="2006" t="s">
        <v>2210</v>
      </c>
      <c r="N358" s="1729"/>
      <c r="O358" s="1729"/>
      <c r="P358" s="1667"/>
      <c r="Q358" s="1705"/>
      <c r="R358" s="1669"/>
      <c r="S358" s="1669"/>
      <c r="T358" s="1694">
        <v>44774</v>
      </c>
      <c r="U358" s="3793"/>
      <c r="V358" s="1671"/>
      <c r="W358" s="1695" t="str">
        <f t="shared" si="13"/>
        <v>Yes</v>
      </c>
      <c r="X358" s="1672" t="s">
        <v>93</v>
      </c>
      <c r="Y358" s="1376" t="s">
        <v>94</v>
      </c>
      <c r="Z358" s="1376"/>
      <c r="AA358" s="5773" t="s">
        <v>867</v>
      </c>
      <c r="AB358" s="5773" t="s">
        <v>868</v>
      </c>
      <c r="AC358" s="2313" t="s">
        <v>869</v>
      </c>
      <c r="AD358" s="1674">
        <v>44317</v>
      </c>
      <c r="AE358" s="4147" t="s">
        <v>870</v>
      </c>
      <c r="AF358" s="1676" t="s">
        <v>871</v>
      </c>
      <c r="AG358" s="1674">
        <v>43497</v>
      </c>
      <c r="AH358" s="1674">
        <v>43507</v>
      </c>
      <c r="AI358" s="1674">
        <v>43549</v>
      </c>
      <c r="AJ358" s="3014" t="s">
        <v>872</v>
      </c>
      <c r="AK358" s="1677"/>
      <c r="AL358" s="7148" t="s">
        <v>873</v>
      </c>
      <c r="AM358" s="7149" t="s">
        <v>874</v>
      </c>
      <c r="AN358" s="1674">
        <v>44378</v>
      </c>
      <c r="AO358" s="1674">
        <v>44407</v>
      </c>
      <c r="AP358" s="1674">
        <v>44477</v>
      </c>
      <c r="AQ358" s="1666" t="s">
        <v>875</v>
      </c>
      <c r="AR358" s="1697"/>
      <c r="AS358" s="1679"/>
      <c r="AT358" s="1680"/>
      <c r="AU358" s="1678"/>
      <c r="AV358" s="1679"/>
      <c r="AW358" s="1679"/>
      <c r="AX358" s="1680"/>
      <c r="AY358" s="1698"/>
      <c r="AZ358" s="1679"/>
      <c r="BA358" s="1721"/>
      <c r="BB358" s="1678"/>
      <c r="BC358" s="1679"/>
      <c r="BD358" s="1679"/>
      <c r="BE358" s="1680"/>
      <c r="BF358" s="1680"/>
      <c r="BG358" s="4158">
        <v>45108</v>
      </c>
      <c r="BH358" s="1674">
        <v>45108</v>
      </c>
      <c r="BI358" s="1683"/>
      <c r="BJ358" s="4158">
        <v>45292</v>
      </c>
      <c r="BK358" s="1674">
        <v>45292</v>
      </c>
      <c r="BL358" s="1683"/>
      <c r="BM358" s="4158" t="s">
        <v>114</v>
      </c>
      <c r="BN358" s="1674" t="s">
        <v>114</v>
      </c>
      <c r="BO358" s="1683"/>
      <c r="BP358" s="7221"/>
      <c r="BQ358" s="7222"/>
      <c r="BR358" s="1376" t="s">
        <v>2666</v>
      </c>
      <c r="BS358" s="1684">
        <v>44256</v>
      </c>
      <c r="BT358" s="1684">
        <v>44483</v>
      </c>
      <c r="BU358" s="1684">
        <v>44427</v>
      </c>
      <c r="BV358" s="1684">
        <v>44764</v>
      </c>
      <c r="BW358" s="1684">
        <v>44739</v>
      </c>
      <c r="BX358" s="2387" t="s">
        <v>877</v>
      </c>
      <c r="BY358" s="1699"/>
      <c r="BZ358" s="1376" t="s">
        <v>105</v>
      </c>
      <c r="CA358" s="12"/>
      <c r="CB358" s="12"/>
      <c r="CC358" s="12"/>
      <c r="CD358" s="18"/>
    </row>
    <row r="359" spans="1:82" ht="45" customHeight="1" x14ac:dyDescent="0.2">
      <c r="A359" s="2150" t="s">
        <v>3750</v>
      </c>
      <c r="B359" s="3306"/>
      <c r="C359" s="2151" t="s">
        <v>3748</v>
      </c>
      <c r="D359" s="2152" t="s">
        <v>3192</v>
      </c>
      <c r="E359" s="3228">
        <v>2168</v>
      </c>
      <c r="F359" s="2155">
        <v>2021</v>
      </c>
      <c r="G359" s="2155">
        <v>2041</v>
      </c>
      <c r="H359" s="2154" t="s">
        <v>89</v>
      </c>
      <c r="I359" s="2181" t="s">
        <v>194</v>
      </c>
      <c r="J359" s="3601" t="s">
        <v>3749</v>
      </c>
      <c r="K359" s="3601"/>
      <c r="L359" s="2157" t="s">
        <v>90</v>
      </c>
      <c r="M359" s="2182" t="s">
        <v>2210</v>
      </c>
      <c r="N359" s="2157"/>
      <c r="O359" s="2157"/>
      <c r="P359" s="2156">
        <v>45566</v>
      </c>
      <c r="Q359" s="2158">
        <v>45635</v>
      </c>
      <c r="R359" s="2159"/>
      <c r="S359" s="2159"/>
      <c r="T359" s="2159"/>
      <c r="U359" s="3799">
        <v>44533</v>
      </c>
      <c r="V359" s="2507" t="s">
        <v>3751</v>
      </c>
      <c r="W359" s="2162" t="str">
        <f t="shared" si="13"/>
        <v>Yes</v>
      </c>
      <c r="X359" s="2163" t="s">
        <v>93</v>
      </c>
      <c r="Y359" s="2151" t="s">
        <v>94</v>
      </c>
      <c r="Z359" s="2151"/>
      <c r="AA359" s="5775" t="s">
        <v>3193</v>
      </c>
      <c r="AB359" s="5775" t="s">
        <v>3194</v>
      </c>
      <c r="AC359" s="2924"/>
      <c r="AD359" s="2165">
        <v>45505</v>
      </c>
      <c r="AE359" s="7204">
        <v>44693</v>
      </c>
      <c r="AF359" s="3600" t="s">
        <v>3195</v>
      </c>
      <c r="AG359" s="2168">
        <v>44735</v>
      </c>
      <c r="AH359" s="2168">
        <v>44693</v>
      </c>
      <c r="AI359" s="2168">
        <v>44735</v>
      </c>
      <c r="AJ359" s="3011" t="s">
        <v>3196</v>
      </c>
      <c r="AK359" s="2169"/>
      <c r="AL359" s="7160" t="s">
        <v>3197</v>
      </c>
      <c r="AM359" s="7161" t="s">
        <v>367</v>
      </c>
      <c r="AN359" s="2168" t="s">
        <v>3752</v>
      </c>
      <c r="AO359" s="2168">
        <v>45301</v>
      </c>
      <c r="AP359" s="2168">
        <v>45348</v>
      </c>
      <c r="AQ359" s="2155" t="s">
        <v>3198</v>
      </c>
      <c r="AR359" s="2170"/>
      <c r="AS359" s="2171"/>
      <c r="AT359" s="2154"/>
      <c r="AU359" s="2171"/>
      <c r="AV359" s="2171"/>
      <c r="AW359" s="2171"/>
      <c r="AX359" s="2154"/>
      <c r="AY359" s="2172"/>
      <c r="AZ359" s="2171"/>
      <c r="BA359" s="2154"/>
      <c r="BB359" s="2171"/>
      <c r="BC359" s="2171"/>
      <c r="BD359" s="2171"/>
      <c r="BE359" s="2154"/>
      <c r="BF359" s="2154"/>
      <c r="BG359" s="4159" t="s">
        <v>3199</v>
      </c>
      <c r="BH359" s="2168">
        <v>45566</v>
      </c>
      <c r="BI359" s="2184">
        <v>45566</v>
      </c>
      <c r="BJ359" s="4159">
        <v>45627</v>
      </c>
      <c r="BK359" s="2168">
        <v>45627</v>
      </c>
      <c r="BL359" s="2184">
        <v>45635</v>
      </c>
      <c r="BM359" s="4159" t="s">
        <v>114</v>
      </c>
      <c r="BN359" s="2168" t="s">
        <v>114</v>
      </c>
      <c r="BO359" s="2184"/>
      <c r="BP359" s="4771" t="s">
        <v>3200</v>
      </c>
      <c r="BQ359" s="2151" t="s">
        <v>3201</v>
      </c>
      <c r="BR359" s="2151"/>
      <c r="BS359" s="2177">
        <v>45468</v>
      </c>
      <c r="BT359" s="2177">
        <v>45589</v>
      </c>
      <c r="BU359" s="2177">
        <v>45680</v>
      </c>
      <c r="BV359" s="3345" t="s">
        <v>3753</v>
      </c>
      <c r="BW359" s="2177">
        <v>46028</v>
      </c>
      <c r="BX359" s="6789" t="s">
        <v>674</v>
      </c>
      <c r="BY359" s="2643"/>
      <c r="BZ359" s="540" t="s">
        <v>105</v>
      </c>
      <c r="CA359" s="12"/>
      <c r="CB359" s="12"/>
      <c r="CC359" s="12"/>
      <c r="CD359" s="18"/>
    </row>
    <row r="360" spans="1:82" ht="45" customHeight="1" x14ac:dyDescent="0.2">
      <c r="A360" s="3686" t="s">
        <v>3754</v>
      </c>
      <c r="B360" s="3687"/>
      <c r="C360" s="3688" t="s">
        <v>3755</v>
      </c>
      <c r="D360" s="3689" t="s">
        <v>3756</v>
      </c>
      <c r="E360" s="3690" t="s">
        <v>193</v>
      </c>
      <c r="F360" s="3695"/>
      <c r="G360" s="3695"/>
      <c r="H360" s="3692" t="s">
        <v>89</v>
      </c>
      <c r="I360" s="3693" t="s">
        <v>89</v>
      </c>
      <c r="J360" s="3694">
        <v>45315</v>
      </c>
      <c r="K360" s="3694">
        <v>39918</v>
      </c>
      <c r="L360" s="3694" t="s">
        <v>90</v>
      </c>
      <c r="M360" s="3866" t="s">
        <v>3577</v>
      </c>
      <c r="N360" s="3694"/>
      <c r="O360" s="3694"/>
      <c r="P360" s="3696"/>
      <c r="Q360" s="3697"/>
      <c r="R360" s="3698"/>
      <c r="S360" s="3698"/>
      <c r="T360" s="3698"/>
      <c r="U360" s="3794"/>
      <c r="V360" s="3699"/>
      <c r="W360" s="3700" t="b">
        <f t="shared" si="13"/>
        <v>0</v>
      </c>
      <c r="X360" s="3701" t="s">
        <v>111</v>
      </c>
      <c r="Y360" s="3688" t="s">
        <v>94</v>
      </c>
      <c r="Z360" s="3688" t="s">
        <v>3757</v>
      </c>
      <c r="AA360" s="5777" t="s">
        <v>3758</v>
      </c>
      <c r="AB360" s="5777" t="s">
        <v>3759</v>
      </c>
      <c r="AC360" s="3703" t="s">
        <v>3760</v>
      </c>
      <c r="AD360" s="3704">
        <v>45839</v>
      </c>
      <c r="AE360" s="4145"/>
      <c r="AF360" s="3705"/>
      <c r="AG360" s="3706"/>
      <c r="AH360" s="3706"/>
      <c r="AI360" s="3706"/>
      <c r="AJ360" s="3713"/>
      <c r="AK360" s="3707"/>
      <c r="AL360" s="4151"/>
      <c r="AM360" s="3714"/>
      <c r="AN360" s="3706"/>
      <c r="AO360" s="3706"/>
      <c r="AP360" s="3706"/>
      <c r="AQ360" s="4087"/>
      <c r="AR360" s="3707"/>
      <c r="AS360" s="3730"/>
      <c r="AT360" s="4018"/>
      <c r="AU360" s="3730"/>
      <c r="AV360" s="3730"/>
      <c r="AW360" s="3730"/>
      <c r="AX360" s="3731"/>
      <c r="AY360" s="3710"/>
      <c r="AZ360" s="3730"/>
      <c r="BA360" s="3731"/>
      <c r="BB360" s="3730"/>
      <c r="BC360" s="3730"/>
      <c r="BD360" s="3730"/>
      <c r="BE360" s="3731"/>
      <c r="BF360" s="3731"/>
      <c r="BG360" s="4089"/>
      <c r="BH360" s="3706"/>
      <c r="BI360" s="3711"/>
      <c r="BJ360" s="4089"/>
      <c r="BK360" s="3706"/>
      <c r="BL360" s="3711"/>
      <c r="BM360" s="4089"/>
      <c r="BN360" s="3706"/>
      <c r="BO360" s="3711"/>
      <c r="BP360" s="4196" t="s">
        <v>1988</v>
      </c>
      <c r="BQ360" s="3688" t="s">
        <v>3762</v>
      </c>
      <c r="BR360" s="3688"/>
      <c r="BS360" s="3716">
        <v>44684</v>
      </c>
      <c r="BT360" s="3716">
        <v>45888</v>
      </c>
      <c r="BU360" s="3716">
        <v>45888</v>
      </c>
      <c r="BV360" s="3716">
        <v>44519</v>
      </c>
      <c r="BW360" s="3716">
        <v>45888</v>
      </c>
      <c r="BX360" s="3716" t="s">
        <v>3763</v>
      </c>
      <c r="BY360" s="2149"/>
      <c r="BZ360" s="2120" t="s">
        <v>403</v>
      </c>
      <c r="CA360" s="12"/>
      <c r="CB360" s="12"/>
      <c r="CC360" s="12"/>
      <c r="CD360" s="18"/>
    </row>
    <row r="361" spans="1:82" ht="45" customHeight="1" x14ac:dyDescent="0.2">
      <c r="A361" s="1688"/>
      <c r="B361" s="3307" t="s">
        <v>3764</v>
      </c>
      <c r="C361" s="1703" t="s">
        <v>3765</v>
      </c>
      <c r="D361" s="1689" t="s">
        <v>1218</v>
      </c>
      <c r="E361" s="7167">
        <v>2044</v>
      </c>
      <c r="F361" s="1665" t="s">
        <v>337</v>
      </c>
      <c r="G361" s="1665" t="s">
        <v>931</v>
      </c>
      <c r="H361" s="1680" t="s">
        <v>89</v>
      </c>
      <c r="I361" s="4361" t="s">
        <v>194</v>
      </c>
      <c r="J361" s="1668">
        <v>40577</v>
      </c>
      <c r="K361" s="1668"/>
      <c r="L361" s="1668" t="s">
        <v>90</v>
      </c>
      <c r="M361" s="2006"/>
      <c r="N361" s="1668" t="s">
        <v>583</v>
      </c>
      <c r="O361" s="1668"/>
      <c r="P361" s="1667"/>
      <c r="Q361" s="1705"/>
      <c r="R361" s="1669"/>
      <c r="S361" s="1706"/>
      <c r="T361" s="1706"/>
      <c r="U361" s="3793"/>
      <c r="V361" s="1671"/>
      <c r="W361" s="1695" t="s">
        <v>93</v>
      </c>
      <c r="X361" s="1672" t="s">
        <v>93</v>
      </c>
      <c r="Y361" s="1376" t="s">
        <v>267</v>
      </c>
      <c r="Z361" s="1376"/>
      <c r="AA361" s="5772" t="s">
        <v>1219</v>
      </c>
      <c r="AB361" s="5773" t="s">
        <v>1219</v>
      </c>
      <c r="AC361" s="2314"/>
      <c r="AD361" s="1682">
        <v>44682</v>
      </c>
      <c r="AE361" s="1679" t="s">
        <v>1220</v>
      </c>
      <c r="AF361" s="1676" t="s">
        <v>364</v>
      </c>
      <c r="AG361" s="1674">
        <v>42917</v>
      </c>
      <c r="AH361" s="1674">
        <v>42919</v>
      </c>
      <c r="AI361" s="1674">
        <v>42986</v>
      </c>
      <c r="AJ361" s="3006" t="s">
        <v>1221</v>
      </c>
      <c r="AK361" s="1677" t="s">
        <v>1222</v>
      </c>
      <c r="AL361" s="7165" t="s">
        <v>1223</v>
      </c>
      <c r="AM361" s="7149" t="s">
        <v>1224</v>
      </c>
      <c r="AN361" s="1674">
        <v>44409</v>
      </c>
      <c r="AO361" s="1674">
        <v>44424</v>
      </c>
      <c r="AP361" s="1674">
        <v>44480</v>
      </c>
      <c r="AQ361" s="1666" t="s">
        <v>1225</v>
      </c>
      <c r="AR361" s="1697"/>
      <c r="AS361" s="1679" t="s">
        <v>1226</v>
      </c>
      <c r="AT361" s="1707" t="s">
        <v>1227</v>
      </c>
      <c r="AU361" s="1679">
        <v>44743</v>
      </c>
      <c r="AV361" s="1679"/>
      <c r="AW361" s="1679"/>
      <c r="AX361" s="1680"/>
      <c r="AY361" s="1698"/>
      <c r="AZ361" s="1679"/>
      <c r="BA361" s="1680"/>
      <c r="BB361" s="1679"/>
      <c r="BC361" s="1679"/>
      <c r="BD361" s="1679"/>
      <c r="BE361" s="1680"/>
      <c r="BF361" s="1680"/>
      <c r="BG361" s="4158" t="s">
        <v>1228</v>
      </c>
      <c r="BH361" s="1674">
        <v>44835</v>
      </c>
      <c r="BI361" s="1683"/>
      <c r="BJ361" s="4158" t="s">
        <v>1229</v>
      </c>
      <c r="BK361" s="1674">
        <v>44986</v>
      </c>
      <c r="BL361" s="1683"/>
      <c r="BM361" s="4158" t="s">
        <v>1230</v>
      </c>
      <c r="BN361" s="1674">
        <v>45352</v>
      </c>
      <c r="BO361" s="1683"/>
      <c r="BP361" s="4184"/>
      <c r="BQ361" s="1376" t="s">
        <v>3766</v>
      </c>
      <c r="BR361" s="1376" t="s">
        <v>1232</v>
      </c>
      <c r="BS361" s="1684">
        <v>44672</v>
      </c>
      <c r="BT361" s="1684">
        <v>44713</v>
      </c>
      <c r="BU361" s="1684">
        <v>44758</v>
      </c>
      <c r="BV361" s="1684">
        <v>44713</v>
      </c>
      <c r="BW361" s="1684">
        <v>44741</v>
      </c>
      <c r="BX361" s="2387" t="s">
        <v>1233</v>
      </c>
      <c r="BY361" s="1699"/>
      <c r="BZ361" s="1376" t="s">
        <v>3767</v>
      </c>
      <c r="CA361" s="12"/>
      <c r="CB361" s="12"/>
      <c r="CC361" s="12"/>
      <c r="CD361" s="18"/>
    </row>
    <row r="362" spans="1:82" ht="45" customHeight="1" x14ac:dyDescent="0.2">
      <c r="A362" s="3874" t="s">
        <v>3768</v>
      </c>
      <c r="B362" s="3875"/>
      <c r="C362" s="542" t="s">
        <v>3765</v>
      </c>
      <c r="D362" s="3515" t="s">
        <v>3769</v>
      </c>
      <c r="E362" s="3837">
        <v>2348</v>
      </c>
      <c r="F362" s="1685">
        <v>2025</v>
      </c>
      <c r="G362" s="1685">
        <v>2042</v>
      </c>
      <c r="H362" s="3818" t="s">
        <v>89</v>
      </c>
      <c r="I362" s="1685" t="s">
        <v>89</v>
      </c>
      <c r="J362" s="3821">
        <v>40577</v>
      </c>
      <c r="K362" s="3821"/>
      <c r="L362" s="5044" t="s">
        <v>90</v>
      </c>
      <c r="M362" s="5057" t="s">
        <v>3770</v>
      </c>
      <c r="N362" s="5044"/>
      <c r="O362" s="5044"/>
      <c r="P362" s="3821"/>
      <c r="Q362" s="4717"/>
      <c r="R362" s="3840"/>
      <c r="S362" s="4473"/>
      <c r="T362" s="4473"/>
      <c r="U362" s="3802"/>
      <c r="V362" s="6161"/>
      <c r="W362" s="1725" t="str">
        <f t="shared" ref="W362:W391" si="14">IF(OR(X362="Yes", Y362="Web-page timetable", Z362="YES"), "Yes")</f>
        <v>Yes</v>
      </c>
      <c r="X362" s="3825" t="s">
        <v>93</v>
      </c>
      <c r="Y362" s="542" t="s">
        <v>94</v>
      </c>
      <c r="Z362" s="542"/>
      <c r="AA362" s="5789" t="s">
        <v>3771</v>
      </c>
      <c r="AB362" s="5789" t="s">
        <v>3772</v>
      </c>
      <c r="AC362" s="3827"/>
      <c r="AD362" s="3828">
        <v>45658</v>
      </c>
      <c r="AE362" s="5565">
        <v>45962</v>
      </c>
      <c r="AF362" s="5566" t="s">
        <v>3773</v>
      </c>
      <c r="AG362" s="3829">
        <v>45962</v>
      </c>
      <c r="AH362" s="3039">
        <v>45968</v>
      </c>
      <c r="AI362" s="3039">
        <v>46010</v>
      </c>
      <c r="AJ362" s="4720" t="s">
        <v>3774</v>
      </c>
      <c r="AK362" s="3831"/>
      <c r="AL362" s="3833"/>
      <c r="AM362" s="3818"/>
      <c r="AN362" s="3829"/>
      <c r="AO362" s="3829"/>
      <c r="AP362" s="3829"/>
      <c r="AQ362" s="3821"/>
      <c r="AR362" s="3832"/>
      <c r="AS362" s="3833"/>
      <c r="AT362" s="3819"/>
      <c r="AU362" s="3833"/>
      <c r="AV362" s="3833"/>
      <c r="AW362" s="3833"/>
      <c r="AX362" s="3819"/>
      <c r="AY362" s="3834"/>
      <c r="AZ362" s="3833"/>
      <c r="BA362" s="3819"/>
      <c r="BB362" s="3833"/>
      <c r="BC362" s="3833"/>
      <c r="BD362" s="3833"/>
      <c r="BE362" s="3819"/>
      <c r="BF362" s="3819"/>
      <c r="BG362" s="4166" t="s">
        <v>274</v>
      </c>
      <c r="BH362" s="3829">
        <v>46204</v>
      </c>
      <c r="BI362" s="1438"/>
      <c r="BJ362" s="4166">
        <v>46357</v>
      </c>
      <c r="BK362" s="3829">
        <v>46357</v>
      </c>
      <c r="BL362" s="1438"/>
      <c r="BM362" s="4166">
        <v>47088</v>
      </c>
      <c r="BN362" s="3829">
        <v>47088</v>
      </c>
      <c r="BO362" s="1438"/>
      <c r="BP362" s="4341" t="s">
        <v>3776</v>
      </c>
      <c r="BQ362" s="3762"/>
      <c r="BR362" s="3762"/>
      <c r="BS362" s="1556">
        <v>45960</v>
      </c>
      <c r="BT362" s="1556">
        <v>45678</v>
      </c>
      <c r="BU362" s="1556">
        <v>45149</v>
      </c>
      <c r="BV362" s="1556">
        <v>45960</v>
      </c>
      <c r="BW362" s="1556">
        <v>45960</v>
      </c>
      <c r="BX362" s="1556" t="s">
        <v>262</v>
      </c>
      <c r="BY362" s="1409"/>
      <c r="BZ362" s="542" t="s">
        <v>105</v>
      </c>
      <c r="CA362" s="1176"/>
      <c r="CB362" s="1176"/>
      <c r="CC362" s="1176"/>
      <c r="CD362" s="1175"/>
    </row>
    <row r="363" spans="1:82" ht="45" customHeight="1" x14ac:dyDescent="0.2">
      <c r="A363" s="3686" t="s">
        <v>3777</v>
      </c>
      <c r="B363" s="3687"/>
      <c r="C363" s="3688" t="s">
        <v>3778</v>
      </c>
      <c r="D363" s="3689"/>
      <c r="E363" s="3690">
        <v>1977</v>
      </c>
      <c r="F363" s="3691"/>
      <c r="G363" s="3691"/>
      <c r="H363" s="3695" t="s">
        <v>89</v>
      </c>
      <c r="I363" s="3695" t="s">
        <v>89</v>
      </c>
      <c r="J363" s="3694">
        <v>45351</v>
      </c>
      <c r="K363" s="3694">
        <v>40969</v>
      </c>
      <c r="L363" s="3694" t="s">
        <v>90</v>
      </c>
      <c r="M363" s="3866" t="s">
        <v>3779</v>
      </c>
      <c r="N363" s="3694"/>
      <c r="O363" s="3694"/>
      <c r="P363" s="3696"/>
      <c r="Q363" s="3697"/>
      <c r="R363" s="3698"/>
      <c r="S363" s="3698"/>
      <c r="T363" s="3698"/>
      <c r="U363" s="3794"/>
      <c r="V363" s="3699"/>
      <c r="W363" s="3700" t="b">
        <f t="shared" si="14"/>
        <v>0</v>
      </c>
      <c r="X363" s="3701" t="s">
        <v>228</v>
      </c>
      <c r="Y363" s="3688" t="s">
        <v>229</v>
      </c>
      <c r="Z363" s="4030" t="s">
        <v>3757</v>
      </c>
      <c r="AA363" s="6194" t="s">
        <v>3780</v>
      </c>
      <c r="AB363" s="6194"/>
      <c r="AC363" s="3702"/>
      <c r="AD363" s="3900"/>
      <c r="AE363" s="4145">
        <v>46174</v>
      </c>
      <c r="AF363" s="3902" t="s">
        <v>1415</v>
      </c>
      <c r="AG363" s="3706">
        <v>46174</v>
      </c>
      <c r="AH363" s="3706"/>
      <c r="AI363" s="3706"/>
      <c r="AJ363" s="3713"/>
      <c r="AK363" s="3707"/>
      <c r="AL363" s="4376"/>
      <c r="AM363" s="4939"/>
      <c r="AN363" s="3706"/>
      <c r="AO363" s="3706"/>
      <c r="AP363" s="3706"/>
      <c r="AQ363" s="3695"/>
      <c r="AR363" s="4273" t="s">
        <v>3781</v>
      </c>
      <c r="AS363" s="3903"/>
      <c r="AT363" s="5284"/>
      <c r="AU363" s="3903"/>
      <c r="AV363" s="3905"/>
      <c r="AW363" s="3905"/>
      <c r="AX363" s="3904"/>
      <c r="AY363" s="3906"/>
      <c r="AZ363" s="3903"/>
      <c r="BA363" s="3907"/>
      <c r="BB363" s="3903"/>
      <c r="BC363" s="3905"/>
      <c r="BD363" s="3905"/>
      <c r="BE363" s="3904"/>
      <c r="BF363" s="3904"/>
      <c r="BG363" s="4089">
        <v>46692</v>
      </c>
      <c r="BH363" s="3706">
        <v>46692</v>
      </c>
      <c r="BI363" s="3711"/>
      <c r="BJ363" s="4089">
        <v>46844</v>
      </c>
      <c r="BK363" s="3706">
        <v>46844</v>
      </c>
      <c r="BL363" s="3711"/>
      <c r="BM363" s="4089">
        <v>47150</v>
      </c>
      <c r="BN363" s="3706">
        <v>47150</v>
      </c>
      <c r="BO363" s="3711"/>
      <c r="BP363" s="4854" t="s">
        <v>1417</v>
      </c>
      <c r="BQ363" s="3870"/>
      <c r="BR363" s="5427"/>
      <c r="BS363" s="3716">
        <v>45757</v>
      </c>
      <c r="BT363" s="3716"/>
      <c r="BU363" s="3716"/>
      <c r="BV363" s="3716"/>
      <c r="BW363" s="3716"/>
      <c r="BX363" s="3716" t="s">
        <v>104</v>
      </c>
      <c r="BY363" s="2149"/>
      <c r="BZ363" s="2120" t="s">
        <v>3783</v>
      </c>
      <c r="CA363" s="12"/>
      <c r="CB363" s="12"/>
      <c r="CC363" s="12"/>
      <c r="CD363" s="18" t="s">
        <v>93</v>
      </c>
    </row>
    <row r="364" spans="1:82" ht="51.75" customHeight="1" x14ac:dyDescent="0.2">
      <c r="A364" s="3686" t="s">
        <v>3784</v>
      </c>
      <c r="B364" s="3687"/>
      <c r="C364" s="3688" t="s">
        <v>3785</v>
      </c>
      <c r="D364" s="3689" t="s">
        <v>3786</v>
      </c>
      <c r="E364" s="3690"/>
      <c r="F364" s="3691"/>
      <c r="G364" s="3691"/>
      <c r="H364" s="3692" t="s">
        <v>89</v>
      </c>
      <c r="I364" s="3693" t="s">
        <v>89</v>
      </c>
      <c r="J364" s="3694">
        <v>45126</v>
      </c>
      <c r="K364" s="3694">
        <v>42438</v>
      </c>
      <c r="L364" s="3694"/>
      <c r="M364" s="3866"/>
      <c r="N364" s="3694"/>
      <c r="O364" s="3694"/>
      <c r="P364" s="3696"/>
      <c r="Q364" s="3697"/>
      <c r="R364" s="3698"/>
      <c r="S364" s="3698"/>
      <c r="T364" s="3698"/>
      <c r="U364" s="3794"/>
      <c r="V364" s="3699"/>
      <c r="W364" s="3700" t="str">
        <f t="shared" si="14"/>
        <v>Yes</v>
      </c>
      <c r="X364" s="3701" t="s">
        <v>93</v>
      </c>
      <c r="Y364" s="3688" t="s">
        <v>94</v>
      </c>
      <c r="Z364" s="3688" t="s">
        <v>3757</v>
      </c>
      <c r="AA364" s="4280"/>
      <c r="AB364" s="4280" t="s">
        <v>3787</v>
      </c>
      <c r="AC364" s="3703"/>
      <c r="AD364" s="3704">
        <v>45717</v>
      </c>
      <c r="AE364" s="4145">
        <v>46266</v>
      </c>
      <c r="AF364" s="3705" t="s">
        <v>1415</v>
      </c>
      <c r="AG364" s="3706">
        <v>46266</v>
      </c>
      <c r="AH364" s="3706"/>
      <c r="AI364" s="3706"/>
      <c r="AJ364" s="3713"/>
      <c r="AK364" s="3707"/>
      <c r="AL364" s="3909"/>
      <c r="AM364" s="3715"/>
      <c r="AN364" s="3706"/>
      <c r="AO364" s="3706"/>
      <c r="AP364" s="3706"/>
      <c r="AQ364" s="3695"/>
      <c r="AR364" s="3708"/>
      <c r="AS364" s="3709"/>
      <c r="AT364" s="3692"/>
      <c r="AU364" s="3709"/>
      <c r="AV364" s="3709"/>
      <c r="AW364" s="3709"/>
      <c r="AX364" s="3692"/>
      <c r="AY364" s="3710"/>
      <c r="AZ364" s="3709"/>
      <c r="BA364" s="3692"/>
      <c r="BB364" s="3709"/>
      <c r="BC364" s="3709"/>
      <c r="BD364" s="3709"/>
      <c r="BE364" s="3692"/>
      <c r="BF364" s="3692"/>
      <c r="BG364" s="4089">
        <v>46631</v>
      </c>
      <c r="BH364" s="3706">
        <v>46631</v>
      </c>
      <c r="BI364" s="3711"/>
      <c r="BJ364" s="4089">
        <v>46722</v>
      </c>
      <c r="BK364" s="3706">
        <v>46722</v>
      </c>
      <c r="BL364" s="3711"/>
      <c r="BM364" s="4089">
        <v>46905</v>
      </c>
      <c r="BN364" s="3706">
        <v>46905</v>
      </c>
      <c r="BO364" s="3711"/>
      <c r="BP364" s="5398"/>
      <c r="BQ364" s="3712"/>
      <c r="BR364" s="3947"/>
      <c r="BS364" s="3716">
        <v>45938</v>
      </c>
      <c r="BT364" s="3716"/>
      <c r="BU364" s="3716"/>
      <c r="BV364" s="3716">
        <v>45756</v>
      </c>
      <c r="BW364" s="3716"/>
      <c r="BX364" s="3716" t="s">
        <v>104</v>
      </c>
      <c r="BY364" s="2149"/>
      <c r="BZ364" s="2120" t="s">
        <v>3789</v>
      </c>
      <c r="CA364" s="12"/>
      <c r="CB364" s="12"/>
      <c r="CC364" s="12"/>
      <c r="CD364" s="18"/>
    </row>
    <row r="365" spans="1:82" ht="45" customHeight="1" thickBot="1" x14ac:dyDescent="0.25">
      <c r="A365" s="3938"/>
      <c r="B365" s="3939" t="s">
        <v>3790</v>
      </c>
      <c r="C365" s="2900" t="s">
        <v>3785</v>
      </c>
      <c r="D365" s="2900" t="s">
        <v>3791</v>
      </c>
      <c r="E365" s="4359"/>
      <c r="F365" s="2902"/>
      <c r="G365" s="2902"/>
      <c r="H365" s="2893" t="s">
        <v>89</v>
      </c>
      <c r="I365" s="2902" t="s">
        <v>89</v>
      </c>
      <c r="J365" s="2894">
        <v>45126</v>
      </c>
      <c r="K365" s="3940"/>
      <c r="L365" s="4363"/>
      <c r="M365" s="4364"/>
      <c r="N365" s="4363"/>
      <c r="O365" s="4363"/>
      <c r="P365" s="2894">
        <v>45670</v>
      </c>
      <c r="Q365" s="4271">
        <v>45777</v>
      </c>
      <c r="R365" s="2903"/>
      <c r="S365" s="4365"/>
      <c r="T365" s="4365"/>
      <c r="U365" s="3917"/>
      <c r="V365" s="4366"/>
      <c r="W365" s="6777" t="str">
        <f t="shared" si="14"/>
        <v>Yes</v>
      </c>
      <c r="X365" s="2905" t="s">
        <v>93</v>
      </c>
      <c r="Y365" s="2900" t="s">
        <v>94</v>
      </c>
      <c r="Z365" s="2900"/>
      <c r="AA365" s="6989"/>
      <c r="AB365" s="6989" t="s">
        <v>3787</v>
      </c>
      <c r="AC365" s="4372"/>
      <c r="AD365" s="3922">
        <v>45717</v>
      </c>
      <c r="AE365" s="4202"/>
      <c r="AF365" s="3921"/>
      <c r="AG365" s="3922"/>
      <c r="AH365" s="3922"/>
      <c r="AI365" s="3922"/>
      <c r="AJ365" s="4373"/>
      <c r="AK365" s="4375"/>
      <c r="AL365" s="3922"/>
      <c r="AM365" s="3921"/>
      <c r="AN365" s="3922"/>
      <c r="AO365" s="3922"/>
      <c r="AP365" s="3922"/>
      <c r="AQ365" s="2894"/>
      <c r="AR365" s="5259"/>
      <c r="AS365" s="4733"/>
      <c r="AT365" s="3940"/>
      <c r="AU365" s="4381"/>
      <c r="AV365" s="3927"/>
      <c r="AW365" s="3927"/>
      <c r="AX365" s="3940"/>
      <c r="AY365" s="2903"/>
      <c r="AZ365" s="4381"/>
      <c r="BA365" s="2903"/>
      <c r="BB365" s="4381"/>
      <c r="BC365" s="3927"/>
      <c r="BD365" s="3927"/>
      <c r="BE365" s="3940"/>
      <c r="BF365" s="3940"/>
      <c r="BG365" s="4162">
        <v>45670</v>
      </c>
      <c r="BH365" s="3922">
        <v>45658</v>
      </c>
      <c r="BI365" s="3922">
        <v>45658</v>
      </c>
      <c r="BJ365" s="4162">
        <v>45748</v>
      </c>
      <c r="BK365" s="3922">
        <v>45748</v>
      </c>
      <c r="BL365" s="3930">
        <v>45777</v>
      </c>
      <c r="BM365" s="4162"/>
      <c r="BN365" s="4382"/>
      <c r="BO365" s="3930"/>
      <c r="BP365" s="5392" t="s">
        <v>3793</v>
      </c>
      <c r="BQ365" s="3933"/>
      <c r="BR365" s="3933"/>
      <c r="BS365" s="2899"/>
      <c r="BT365" s="2899"/>
      <c r="BU365" s="2899"/>
      <c r="BV365" s="5440">
        <v>45784</v>
      </c>
      <c r="BW365" s="5447"/>
      <c r="BX365" s="2899" t="s">
        <v>3794</v>
      </c>
      <c r="BY365" s="2149"/>
      <c r="BZ365" s="1178"/>
      <c r="CA365" s="1176"/>
      <c r="CB365" s="1176"/>
      <c r="CC365" s="1176"/>
      <c r="CD365" s="1175"/>
    </row>
    <row r="366" spans="1:82" ht="45" customHeight="1" thickTop="1" x14ac:dyDescent="0.2">
      <c r="A366" s="3644" t="s">
        <v>3795</v>
      </c>
      <c r="B366" s="3645"/>
      <c r="C366" s="3646" t="s">
        <v>3796</v>
      </c>
      <c r="D366" s="3646" t="s">
        <v>3797</v>
      </c>
      <c r="E366" s="5475" t="s">
        <v>193</v>
      </c>
      <c r="F366" s="3647"/>
      <c r="G366" s="3647"/>
      <c r="H366" s="3662" t="s">
        <v>89</v>
      </c>
      <c r="I366" s="3662" t="s">
        <v>89</v>
      </c>
      <c r="J366" s="3650">
        <v>45264</v>
      </c>
      <c r="K366" s="3649">
        <v>41841</v>
      </c>
      <c r="L366" s="3649" t="s">
        <v>90</v>
      </c>
      <c r="M366" s="3863" t="s">
        <v>3798</v>
      </c>
      <c r="N366" s="3649"/>
      <c r="O366" s="3649"/>
      <c r="P366" s="3650"/>
      <c r="Q366" s="3651"/>
      <c r="R366" s="3652"/>
      <c r="S366" s="3652"/>
      <c r="T366" s="3652"/>
      <c r="U366" s="3798"/>
      <c r="V366" s="3653"/>
      <c r="W366" s="3654" t="b">
        <f t="shared" si="14"/>
        <v>0</v>
      </c>
      <c r="X366" s="3655" t="s">
        <v>237</v>
      </c>
      <c r="Y366" s="3646" t="s">
        <v>94</v>
      </c>
      <c r="Z366" s="3662"/>
      <c r="AA366" s="5777" t="s">
        <v>3799</v>
      </c>
      <c r="AB366" s="5862" t="s">
        <v>3800</v>
      </c>
      <c r="AC366" s="3656"/>
      <c r="AD366" s="3658">
        <v>44440</v>
      </c>
      <c r="AE366" s="4254"/>
      <c r="AF366" s="3659"/>
      <c r="AG366" s="3658"/>
      <c r="AH366" s="3658"/>
      <c r="AI366" s="3658"/>
      <c r="AJ366" s="3660"/>
      <c r="AK366" s="3661"/>
      <c r="AL366" s="5757"/>
      <c r="AM366" s="5248"/>
      <c r="AN366" s="3658"/>
      <c r="AO366" s="3658"/>
      <c r="AP366" s="3658"/>
      <c r="AQ366" s="3662"/>
      <c r="AR366" s="4032"/>
      <c r="AS366" s="5934"/>
      <c r="AT366" s="3648"/>
      <c r="AU366" s="3664"/>
      <c r="AV366" s="3665"/>
      <c r="AW366" s="3665"/>
      <c r="AX366" s="3648"/>
      <c r="AY366" s="3667"/>
      <c r="AZ366" s="3664"/>
      <c r="BA366" s="3667"/>
      <c r="BB366" s="3664"/>
      <c r="BC366" s="3665"/>
      <c r="BD366" s="3665"/>
      <c r="BE366" s="3648"/>
      <c r="BF366" s="3648"/>
      <c r="BG366" s="4251"/>
      <c r="BH366" s="3658"/>
      <c r="BI366" s="3647"/>
      <c r="BJ366" s="4251"/>
      <c r="BK366" s="3647"/>
      <c r="BL366" s="3668"/>
      <c r="BM366" s="4251"/>
      <c r="BN366" s="3669"/>
      <c r="BO366" s="3668"/>
      <c r="BP366" s="5533" t="s">
        <v>3802</v>
      </c>
      <c r="BQ366" s="3684" t="s">
        <v>3803</v>
      </c>
      <c r="BR366" s="3870"/>
      <c r="BS366" s="3671">
        <v>45938</v>
      </c>
      <c r="BT366" s="3671">
        <v>45160</v>
      </c>
      <c r="BU366" s="3671"/>
      <c r="BV366" s="3671">
        <v>45160</v>
      </c>
      <c r="BW366" s="3950">
        <v>45958</v>
      </c>
      <c r="BX366" s="3716" t="s">
        <v>104</v>
      </c>
      <c r="BY366" s="2149"/>
      <c r="BZ366" s="2120" t="s">
        <v>3804</v>
      </c>
      <c r="CA366" s="12"/>
      <c r="CB366" s="12" t="s">
        <v>106</v>
      </c>
      <c r="CC366" s="12" t="s">
        <v>3296</v>
      </c>
      <c r="CD366" s="18" t="s">
        <v>93</v>
      </c>
    </row>
    <row r="367" spans="1:82" ht="45" customHeight="1" x14ac:dyDescent="0.2">
      <c r="A367" s="6454" t="s">
        <v>3805</v>
      </c>
      <c r="B367" s="6455"/>
      <c r="C367" s="2465" t="s">
        <v>3806</v>
      </c>
      <c r="D367" s="6496" t="s">
        <v>3394</v>
      </c>
      <c r="E367" s="7119">
        <v>2177</v>
      </c>
      <c r="F367" s="6457" t="s">
        <v>91</v>
      </c>
      <c r="G367" s="6457" t="s">
        <v>1158</v>
      </c>
      <c r="H367" s="6477" t="s">
        <v>89</v>
      </c>
      <c r="I367" s="6497" t="s">
        <v>194</v>
      </c>
      <c r="J367" s="6460">
        <v>42999</v>
      </c>
      <c r="K367" s="6460"/>
      <c r="L367" s="6460"/>
      <c r="M367" s="6461"/>
      <c r="N367" s="6460"/>
      <c r="O367" s="6460"/>
      <c r="P367" s="6462"/>
      <c r="Q367" s="6463"/>
      <c r="R367" s="6464"/>
      <c r="S367" s="6464"/>
      <c r="T367" s="6464"/>
      <c r="U367" s="6465"/>
      <c r="V367" s="6466"/>
      <c r="W367" s="6467" t="str">
        <f t="shared" si="14"/>
        <v>Yes</v>
      </c>
      <c r="X367" s="6468" t="s">
        <v>93</v>
      </c>
      <c r="Y367" s="2465" t="s">
        <v>94</v>
      </c>
      <c r="Z367" s="2465"/>
      <c r="AA367" s="6470" t="s">
        <v>3395</v>
      </c>
      <c r="AB367" s="6470" t="s">
        <v>3396</v>
      </c>
      <c r="AC367" s="6501"/>
      <c r="AD367" s="4850">
        <v>45717</v>
      </c>
      <c r="AE367" s="6472" t="s">
        <v>3397</v>
      </c>
      <c r="AF367" s="6473" t="s">
        <v>3398</v>
      </c>
      <c r="AG367" s="5496">
        <v>44317</v>
      </c>
      <c r="AH367" s="5496">
        <v>44326</v>
      </c>
      <c r="AI367" s="5496">
        <v>44368</v>
      </c>
      <c r="AJ367" s="6474" t="s">
        <v>3399</v>
      </c>
      <c r="AK367" s="6475"/>
      <c r="AL367" s="7166">
        <v>44927</v>
      </c>
      <c r="AM367" s="7223" t="s">
        <v>142</v>
      </c>
      <c r="AN367" s="5496">
        <v>44927</v>
      </c>
      <c r="AO367" s="5496">
        <v>44927</v>
      </c>
      <c r="AP367" s="5496">
        <v>44986</v>
      </c>
      <c r="AQ367" s="6456"/>
      <c r="AR367" s="6490"/>
      <c r="AS367" s="6479">
        <v>45658</v>
      </c>
      <c r="AT367" s="6477" t="s">
        <v>367</v>
      </c>
      <c r="AU367" s="6479">
        <v>45658</v>
      </c>
      <c r="AV367" s="5496">
        <v>45667</v>
      </c>
      <c r="AW367" s="5496">
        <v>45723</v>
      </c>
      <c r="AX367" s="6498" t="s">
        <v>3400</v>
      </c>
      <c r="AY367" s="6492"/>
      <c r="AZ367" s="6479" t="s">
        <v>3401</v>
      </c>
      <c r="BA367" s="6477" t="s">
        <v>3402</v>
      </c>
      <c r="BB367" s="6479">
        <v>45962</v>
      </c>
      <c r="BC367" s="6479"/>
      <c r="BD367" s="6479"/>
      <c r="BE367" s="6477"/>
      <c r="BF367" s="6477"/>
      <c r="BG367" s="6482" t="s">
        <v>3403</v>
      </c>
      <c r="BH367" s="5496">
        <v>46054</v>
      </c>
      <c r="BI367" s="6483"/>
      <c r="BJ367" s="6482" t="s">
        <v>3404</v>
      </c>
      <c r="BK367" s="5496">
        <v>46235</v>
      </c>
      <c r="BL367" s="6483"/>
      <c r="BM367" s="6482" t="s">
        <v>3405</v>
      </c>
      <c r="BN367" s="5496">
        <v>46692</v>
      </c>
      <c r="BO367" s="6493"/>
      <c r="BP367" s="6484" t="s">
        <v>355</v>
      </c>
      <c r="BQ367" s="2465"/>
      <c r="BR367" s="2465" t="s">
        <v>3807</v>
      </c>
      <c r="BS367" s="4142">
        <v>45338</v>
      </c>
      <c r="BT367" s="4142">
        <v>45756</v>
      </c>
      <c r="BU367" s="4142"/>
      <c r="BV367" s="4142">
        <v>45756</v>
      </c>
      <c r="BW367" s="4142">
        <v>45756</v>
      </c>
      <c r="BX367" s="4142" t="s">
        <v>262</v>
      </c>
      <c r="BY367" s="1409"/>
      <c r="BZ367" s="540" t="s">
        <v>105</v>
      </c>
      <c r="CA367" s="12"/>
      <c r="CB367" s="12"/>
      <c r="CC367" s="12"/>
      <c r="CD367" s="18"/>
    </row>
    <row r="368" spans="1:82" ht="45" customHeight="1" x14ac:dyDescent="0.2">
      <c r="A368" s="6504" t="s">
        <v>3808</v>
      </c>
      <c r="B368" s="6505"/>
      <c r="C368" s="2265" t="s">
        <v>3809</v>
      </c>
      <c r="D368" s="6506"/>
      <c r="E368" s="6539"/>
      <c r="F368" s="6556"/>
      <c r="G368" s="6556"/>
      <c r="H368" s="6508" t="s">
        <v>89</v>
      </c>
      <c r="I368" s="6509" t="s">
        <v>89</v>
      </c>
      <c r="J368" s="6459">
        <v>44851</v>
      </c>
      <c r="K368" s="6459"/>
      <c r="L368" s="6459" t="s">
        <v>90</v>
      </c>
      <c r="M368" s="6540" t="s">
        <v>3577</v>
      </c>
      <c r="N368" s="6459"/>
      <c r="O368" s="6459"/>
      <c r="P368" s="6458"/>
      <c r="Q368" s="6512"/>
      <c r="R368" s="6513"/>
      <c r="S368" s="6513"/>
      <c r="T368" s="6513"/>
      <c r="U368" s="6514"/>
      <c r="V368" s="6515"/>
      <c r="W368" s="6516" t="b">
        <f t="shared" si="14"/>
        <v>0</v>
      </c>
      <c r="X368" s="6517" t="s">
        <v>237</v>
      </c>
      <c r="Y368" s="2265" t="s">
        <v>94</v>
      </c>
      <c r="Z368" s="2769"/>
      <c r="AA368" s="6565" t="s">
        <v>3810</v>
      </c>
      <c r="AB368" s="6565" t="s">
        <v>3811</v>
      </c>
      <c r="AC368" s="6541"/>
      <c r="AD368" s="6903">
        <v>44378</v>
      </c>
      <c r="AE368" s="6542"/>
      <c r="AF368" s="6543"/>
      <c r="AG368" s="6532"/>
      <c r="AH368" s="6532"/>
      <c r="AI368" s="6532"/>
      <c r="AJ368" s="6567"/>
      <c r="AK368" s="6544"/>
      <c r="AL368" s="6670"/>
      <c r="AM368" s="6568"/>
      <c r="AN368" s="6532"/>
      <c r="AO368" s="6532"/>
      <c r="AP368" s="6532"/>
      <c r="AQ368" s="2769"/>
      <c r="AR368" s="6528"/>
      <c r="AS368" s="6529"/>
      <c r="AT368" s="6508"/>
      <c r="AU368" s="6529"/>
      <c r="AV368" s="6529"/>
      <c r="AW368" s="6529"/>
      <c r="AX368" s="6508"/>
      <c r="AY368" s="6530"/>
      <c r="AZ368" s="6529"/>
      <c r="BA368" s="6508"/>
      <c r="BB368" s="6529"/>
      <c r="BC368" s="6529"/>
      <c r="BD368" s="6529"/>
      <c r="BE368" s="6508"/>
      <c r="BF368" s="6508"/>
      <c r="BG368" s="6531"/>
      <c r="BH368" s="6532"/>
      <c r="BI368" s="6533"/>
      <c r="BJ368" s="6531">
        <v>46357</v>
      </c>
      <c r="BK368" s="6532">
        <v>46357</v>
      </c>
      <c r="BL368" s="6533"/>
      <c r="BM368" s="6531"/>
      <c r="BN368" s="6532"/>
      <c r="BO368" s="6533"/>
      <c r="BP368" s="6571" t="s">
        <v>1192</v>
      </c>
      <c r="BQ368" s="6561"/>
      <c r="BR368" s="6572" t="s">
        <v>1116</v>
      </c>
      <c r="BS368" s="6535">
        <v>45938</v>
      </c>
      <c r="BT368" s="6535"/>
      <c r="BU368" s="6535"/>
      <c r="BV368" s="6535">
        <v>45687</v>
      </c>
      <c r="BW368" s="6535"/>
      <c r="BX368" s="6535" t="s">
        <v>3813</v>
      </c>
      <c r="BY368" s="2149"/>
      <c r="BZ368" s="2120" t="s">
        <v>3814</v>
      </c>
      <c r="CA368" s="38"/>
      <c r="CB368" s="12"/>
      <c r="CC368" s="12"/>
      <c r="CD368" s="18"/>
    </row>
    <row r="369" spans="1:82" ht="45" customHeight="1" x14ac:dyDescent="0.2">
      <c r="A369" s="4864"/>
      <c r="B369" s="4865" t="s">
        <v>3815</v>
      </c>
      <c r="C369" s="4866" t="s">
        <v>3809</v>
      </c>
      <c r="D369" s="4867" t="s">
        <v>1107</v>
      </c>
      <c r="E369" s="6799">
        <v>2285</v>
      </c>
      <c r="F369" s="4868">
        <v>2025</v>
      </c>
      <c r="G369" s="4868">
        <v>2050</v>
      </c>
      <c r="H369" s="5762" t="s">
        <v>89</v>
      </c>
      <c r="I369" s="4868" t="s">
        <v>194</v>
      </c>
      <c r="J369" s="4870">
        <v>44851</v>
      </c>
      <c r="K369" s="4890">
        <v>41304</v>
      </c>
      <c r="L369" s="4891"/>
      <c r="M369" s="4892"/>
      <c r="N369" s="4891"/>
      <c r="O369" s="4891"/>
      <c r="P369" s="4870"/>
      <c r="Q369" s="4871"/>
      <c r="R369" s="4872"/>
      <c r="S369" s="4873"/>
      <c r="T369" s="4873"/>
      <c r="U369" s="4874"/>
      <c r="V369" s="4875"/>
      <c r="W369" s="4876" t="str">
        <f t="shared" si="14"/>
        <v>Yes</v>
      </c>
      <c r="X369" s="4877" t="s">
        <v>93</v>
      </c>
      <c r="Y369" s="4866" t="s">
        <v>267</v>
      </c>
      <c r="Z369" s="4866"/>
      <c r="AA369" s="5805" t="s">
        <v>1108</v>
      </c>
      <c r="AB369" s="5806" t="s">
        <v>1109</v>
      </c>
      <c r="AC369" s="4878"/>
      <c r="AD369" s="4765">
        <v>45047</v>
      </c>
      <c r="AE369" s="4880">
        <v>44805</v>
      </c>
      <c r="AF369" s="4869" t="s">
        <v>1110</v>
      </c>
      <c r="AG369" s="4765">
        <v>44805</v>
      </c>
      <c r="AH369" s="4881">
        <v>44809</v>
      </c>
      <c r="AI369" s="4881">
        <v>44869</v>
      </c>
      <c r="AJ369" s="4882"/>
      <c r="AK369" s="4883"/>
      <c r="AL369" s="4765" t="s">
        <v>1111</v>
      </c>
      <c r="AM369" s="4869" t="s">
        <v>1112</v>
      </c>
      <c r="AN369" s="4765">
        <v>45444</v>
      </c>
      <c r="AO369" s="4868"/>
      <c r="AP369" s="4868"/>
      <c r="AQ369" s="4868"/>
      <c r="AR369" s="4885"/>
      <c r="AS369" s="4886"/>
      <c r="AT369" s="4886"/>
      <c r="AU369" s="6921"/>
      <c r="AV369" s="4886"/>
      <c r="AW369" s="4886"/>
      <c r="AX369" s="4886"/>
      <c r="AY369" s="4887"/>
      <c r="AZ369" s="4884"/>
      <c r="BA369" s="6933"/>
      <c r="BB369" s="6921"/>
      <c r="BC369" s="4886"/>
      <c r="BD369" s="4886"/>
      <c r="BE369" s="4886"/>
      <c r="BF369" s="4886"/>
      <c r="BG369" s="4888">
        <v>45658</v>
      </c>
      <c r="BH369" s="4765">
        <v>45658</v>
      </c>
      <c r="BI369" s="4868"/>
      <c r="BJ369" s="4888">
        <v>45717</v>
      </c>
      <c r="BK369" s="4765">
        <v>45717</v>
      </c>
      <c r="BL369" s="4885"/>
      <c r="BM369" s="4888" t="s">
        <v>114</v>
      </c>
      <c r="BN369" s="4879" t="s">
        <v>114</v>
      </c>
      <c r="BO369" s="4885"/>
      <c r="BP369" s="5460" t="s">
        <v>1114</v>
      </c>
      <c r="BQ369" s="4889" t="s">
        <v>1825</v>
      </c>
      <c r="BR369" s="4889" t="s">
        <v>1116</v>
      </c>
      <c r="BS369" s="1699">
        <v>45468</v>
      </c>
      <c r="BT369" s="1699"/>
      <c r="BU369" s="1699">
        <v>44803</v>
      </c>
      <c r="BV369" s="1699">
        <v>45345</v>
      </c>
      <c r="BW369" s="1699">
        <v>45950</v>
      </c>
      <c r="BX369" s="1699" t="s">
        <v>1117</v>
      </c>
      <c r="BY369" s="1409"/>
      <c r="BZ369" s="1178"/>
      <c r="CA369" s="1176"/>
      <c r="CB369" s="1176"/>
      <c r="CC369" s="1176"/>
      <c r="CD369" s="1175"/>
    </row>
    <row r="370" spans="1:82" ht="45" customHeight="1" x14ac:dyDescent="0.2">
      <c r="A370" s="1688" t="s">
        <v>3816</v>
      </c>
      <c r="B370" s="3307"/>
      <c r="C370" s="2275" t="s">
        <v>3817</v>
      </c>
      <c r="D370" s="1689" t="s">
        <v>3818</v>
      </c>
      <c r="E370" s="7113">
        <v>1908</v>
      </c>
      <c r="F370" s="1665" t="s">
        <v>3819</v>
      </c>
      <c r="G370" s="1665" t="s">
        <v>3616</v>
      </c>
      <c r="H370" s="1680"/>
      <c r="I370" s="1691"/>
      <c r="J370" s="1668">
        <v>43544</v>
      </c>
      <c r="K370" s="1668"/>
      <c r="L370" s="1668"/>
      <c r="M370" s="2006"/>
      <c r="N370" s="1668"/>
      <c r="O370" s="1668"/>
      <c r="P370" s="1667"/>
      <c r="Q370" s="1705"/>
      <c r="R370" s="1669"/>
      <c r="S370" s="1669"/>
      <c r="T370" s="1669"/>
      <c r="U370" s="3793">
        <v>45356</v>
      </c>
      <c r="V370" s="1671" t="s">
        <v>1374</v>
      </c>
      <c r="W370" s="1695" t="b">
        <f t="shared" si="14"/>
        <v>0</v>
      </c>
      <c r="X370" s="1672"/>
      <c r="Y370" s="1376"/>
      <c r="Z370" s="1376"/>
      <c r="AA370" s="5786"/>
      <c r="AB370" s="5786"/>
      <c r="AC370" s="2312"/>
      <c r="AD370" s="1682"/>
      <c r="AE370" s="4147"/>
      <c r="AF370" s="1676"/>
      <c r="AG370" s="1674"/>
      <c r="AH370" s="1674"/>
      <c r="AI370" s="1674"/>
      <c r="AJ370" s="3006"/>
      <c r="AK370" s="1677"/>
      <c r="AL370" s="1679"/>
      <c r="AM370" s="1676"/>
      <c r="AN370" s="1674"/>
      <c r="AO370" s="1674"/>
      <c r="AP370" s="1674"/>
      <c r="AQ370" s="1666"/>
      <c r="AR370" s="1697"/>
      <c r="AS370" s="1679"/>
      <c r="AT370" s="1680"/>
      <c r="AU370" s="1679"/>
      <c r="AV370" s="1679"/>
      <c r="AW370" s="1679"/>
      <c r="AX370" s="1680"/>
      <c r="AY370" s="1698"/>
      <c r="AZ370" s="1679"/>
      <c r="BA370" s="1680"/>
      <c r="BB370" s="1679"/>
      <c r="BC370" s="1679"/>
      <c r="BD370" s="1679"/>
      <c r="BE370" s="1680"/>
      <c r="BF370" s="1680"/>
      <c r="BG370" s="4158"/>
      <c r="BH370" s="1674"/>
      <c r="BI370" s="1683"/>
      <c r="BJ370" s="4158"/>
      <c r="BK370" s="1674"/>
      <c r="BL370" s="1683"/>
      <c r="BM370" s="4158"/>
      <c r="BN370" s="1674"/>
      <c r="BO370" s="1683"/>
      <c r="BP370" s="4827"/>
      <c r="BQ370" s="2275"/>
      <c r="BR370" s="2275"/>
      <c r="BS370" s="1684">
        <v>43874</v>
      </c>
      <c r="BT370" s="1684"/>
      <c r="BU370" s="1684"/>
      <c r="BV370" s="1684"/>
      <c r="BW370" s="1684">
        <v>45377</v>
      </c>
      <c r="BX370" s="2319" t="s">
        <v>3821</v>
      </c>
      <c r="BY370" s="1684"/>
      <c r="BZ370" s="1376" t="s">
        <v>3822</v>
      </c>
      <c r="CA370" s="12"/>
      <c r="CB370" s="12"/>
      <c r="CC370" s="12"/>
      <c r="CD370" s="18"/>
    </row>
    <row r="371" spans="1:82" ht="45" customHeight="1" x14ac:dyDescent="0.2">
      <c r="A371" s="3686" t="s">
        <v>3823</v>
      </c>
      <c r="B371" s="3687"/>
      <c r="C371" s="3688" t="s">
        <v>3824</v>
      </c>
      <c r="D371" s="3689" t="s">
        <v>3825</v>
      </c>
      <c r="E371" s="3690" t="s">
        <v>566</v>
      </c>
      <c r="F371" s="3691" t="s">
        <v>423</v>
      </c>
      <c r="G371" s="3691" t="s">
        <v>281</v>
      </c>
      <c r="H371" s="3692" t="s">
        <v>89</v>
      </c>
      <c r="I371" s="3692" t="s">
        <v>89</v>
      </c>
      <c r="J371" s="3696">
        <v>43151</v>
      </c>
      <c r="K371" s="3696"/>
      <c r="L371" s="3696"/>
      <c r="M371" s="3735"/>
      <c r="N371" s="3696"/>
      <c r="O371" s="3696"/>
      <c r="P371" s="3696"/>
      <c r="Q371" s="3697"/>
      <c r="R371" s="3698"/>
      <c r="S371" s="3698"/>
      <c r="T371" s="3698"/>
      <c r="U371" s="3794">
        <v>43709</v>
      </c>
      <c r="V371" s="3727" t="s">
        <v>3826</v>
      </c>
      <c r="W371" s="3700" t="str">
        <f t="shared" si="14"/>
        <v>Yes</v>
      </c>
      <c r="X371" s="3701" t="s">
        <v>93</v>
      </c>
      <c r="Y371" s="3688" t="s">
        <v>94</v>
      </c>
      <c r="Z371" s="3688"/>
      <c r="AA371" s="5776" t="s">
        <v>3827</v>
      </c>
      <c r="AB371" s="5777" t="s">
        <v>3828</v>
      </c>
      <c r="AC371" s="3719"/>
      <c r="AD371" s="3704">
        <v>45717</v>
      </c>
      <c r="AE371" s="4145" t="s">
        <v>1366</v>
      </c>
      <c r="AF371" s="3705" t="s">
        <v>367</v>
      </c>
      <c r="AG371" s="3706">
        <v>46327</v>
      </c>
      <c r="AH371" s="3706"/>
      <c r="AI371" s="3706"/>
      <c r="AJ371" s="3713"/>
      <c r="AK371" s="3707"/>
      <c r="AL371" s="3909"/>
      <c r="AM371" s="3714"/>
      <c r="AN371" s="3706"/>
      <c r="AO371" s="3706"/>
      <c r="AP371" s="3706"/>
      <c r="AQ371" s="3695"/>
      <c r="AR371" s="3708"/>
      <c r="AS371" s="3709"/>
      <c r="AT371" s="3692"/>
      <c r="AU371" s="3709"/>
      <c r="AV371" s="3709"/>
      <c r="AW371" s="3709"/>
      <c r="AX371" s="3692"/>
      <c r="AY371" s="3710"/>
      <c r="AZ371" s="3709"/>
      <c r="BA371" s="3692"/>
      <c r="BB371" s="3709"/>
      <c r="BC371" s="3709"/>
      <c r="BD371" s="3709"/>
      <c r="BE371" s="3692"/>
      <c r="BF371" s="3692"/>
      <c r="BG371" s="4089" t="s">
        <v>3829</v>
      </c>
      <c r="BH371" s="3706">
        <v>46600</v>
      </c>
      <c r="BI371" s="3711"/>
      <c r="BJ371" s="4089">
        <v>46722</v>
      </c>
      <c r="BK371" s="3706">
        <v>46722</v>
      </c>
      <c r="BL371" s="3711"/>
      <c r="BM371" s="4089">
        <v>46935</v>
      </c>
      <c r="BN371" s="3706">
        <v>46935</v>
      </c>
      <c r="BO371" s="3711"/>
      <c r="BP371" s="4182" t="s">
        <v>355</v>
      </c>
      <c r="BQ371" s="3712"/>
      <c r="BR371" s="3688"/>
      <c r="BS371" s="3716">
        <v>45595</v>
      </c>
      <c r="BT371" s="3716">
        <v>45756</v>
      </c>
      <c r="BU371" s="3716">
        <v>44271</v>
      </c>
      <c r="BV371" s="3716">
        <v>45756</v>
      </c>
      <c r="BW371" s="3716">
        <v>45756</v>
      </c>
      <c r="BX371" s="3716" t="s">
        <v>104</v>
      </c>
      <c r="BY371" s="1409"/>
      <c r="BZ371" s="540"/>
      <c r="CA371" s="12"/>
      <c r="CB371" s="12"/>
      <c r="CC371" s="12"/>
      <c r="CD371" s="18"/>
    </row>
    <row r="372" spans="1:82" ht="45" customHeight="1" x14ac:dyDescent="0.2">
      <c r="A372" s="6504" t="s">
        <v>3831</v>
      </c>
      <c r="B372" s="6505"/>
      <c r="C372" s="2265" t="s">
        <v>3832</v>
      </c>
      <c r="D372" s="6496" t="s">
        <v>3833</v>
      </c>
      <c r="E372" s="7119">
        <v>1948</v>
      </c>
      <c r="F372" s="6456"/>
      <c r="G372" s="6456">
        <v>2042</v>
      </c>
      <c r="H372" s="6473" t="s">
        <v>89</v>
      </c>
      <c r="I372" s="6497" t="s">
        <v>89</v>
      </c>
      <c r="J372" s="6460">
        <v>41324</v>
      </c>
      <c r="K372" s="6460"/>
      <c r="L372" s="6460" t="s">
        <v>90</v>
      </c>
      <c r="M372" s="6461" t="s">
        <v>3834</v>
      </c>
      <c r="N372" s="6460"/>
      <c r="O372" s="6460"/>
      <c r="P372" s="6462"/>
      <c r="Q372" s="6463"/>
      <c r="R372" s="6464"/>
      <c r="S372" s="6464"/>
      <c r="T372" s="6464"/>
      <c r="U372" s="6465"/>
      <c r="V372" s="6466"/>
      <c r="W372" s="6467" t="str">
        <f t="shared" si="14"/>
        <v>Yes</v>
      </c>
      <c r="X372" s="6468" t="s">
        <v>93</v>
      </c>
      <c r="Y372" s="2465" t="s">
        <v>94</v>
      </c>
      <c r="Z372" s="2465"/>
      <c r="AA372" s="6469" t="s">
        <v>3835</v>
      </c>
      <c r="AB372" s="6470" t="s">
        <v>3836</v>
      </c>
      <c r="AC372" s="6471"/>
      <c r="AD372" s="4850">
        <v>45717</v>
      </c>
      <c r="AE372" s="6472" t="s">
        <v>3837</v>
      </c>
      <c r="AF372" s="6473" t="s">
        <v>270</v>
      </c>
      <c r="AG372" s="5496">
        <v>45352</v>
      </c>
      <c r="AH372" s="5496"/>
      <c r="AI372" s="5496">
        <v>45413</v>
      </c>
      <c r="AJ372" s="6909" t="s">
        <v>3838</v>
      </c>
      <c r="AK372" s="6475"/>
      <c r="AL372" s="6479" t="s">
        <v>3839</v>
      </c>
      <c r="AM372" s="6473" t="s">
        <v>3840</v>
      </c>
      <c r="AN372" s="5496">
        <v>46054</v>
      </c>
      <c r="AO372" s="5496"/>
      <c r="AP372" s="5496"/>
      <c r="AQ372" s="6456"/>
      <c r="AR372" s="6490"/>
      <c r="AS372" s="6479"/>
      <c r="AT372" s="6477"/>
      <c r="AU372" s="6479"/>
      <c r="AV372" s="6479"/>
      <c r="AW372" s="6479"/>
      <c r="AX372" s="6477"/>
      <c r="AY372" s="6492"/>
      <c r="AZ372" s="6479"/>
      <c r="BA372" s="6477"/>
      <c r="BB372" s="6479"/>
      <c r="BC372" s="6479"/>
      <c r="BD372" s="6479"/>
      <c r="BE372" s="6477"/>
      <c r="BF372" s="6477"/>
      <c r="BG372" s="6482" t="s">
        <v>3841</v>
      </c>
      <c r="BH372" s="5496">
        <v>46143</v>
      </c>
      <c r="BI372" s="6483"/>
      <c r="BJ372" s="6482" t="s">
        <v>3677</v>
      </c>
      <c r="BK372" s="5496">
        <v>46235</v>
      </c>
      <c r="BL372" s="6493"/>
      <c r="BM372" s="6482" t="s">
        <v>3842</v>
      </c>
      <c r="BN372" s="5496">
        <v>46508</v>
      </c>
      <c r="BO372" s="6493"/>
      <c r="BP372" s="6484" t="s">
        <v>3843</v>
      </c>
      <c r="BQ372" s="2465" t="s">
        <v>3844</v>
      </c>
      <c r="BR372" s="2465"/>
      <c r="BS372" s="4142">
        <v>46034</v>
      </c>
      <c r="BT372" s="4142">
        <v>45755</v>
      </c>
      <c r="BU372" s="4142">
        <v>44797</v>
      </c>
      <c r="BV372" s="4142">
        <v>46034</v>
      </c>
      <c r="BW372" s="4142">
        <v>46034</v>
      </c>
      <c r="BX372" s="4142" t="s">
        <v>3845</v>
      </c>
      <c r="BY372" s="1409"/>
      <c r="BZ372" s="540" t="s">
        <v>105</v>
      </c>
      <c r="CA372" s="12"/>
      <c r="CB372" s="12"/>
      <c r="CC372" s="12"/>
      <c r="CD372" s="18"/>
    </row>
    <row r="373" spans="1:82" ht="45" customHeight="1" x14ac:dyDescent="0.2">
      <c r="A373" s="1688" t="s">
        <v>3846</v>
      </c>
      <c r="B373" s="3307"/>
      <c r="C373" s="2275" t="s">
        <v>3847</v>
      </c>
      <c r="D373" s="1689" t="s">
        <v>1020</v>
      </c>
      <c r="E373" s="1704">
        <v>1367</v>
      </c>
      <c r="F373" s="1665" t="s">
        <v>292</v>
      </c>
      <c r="G373" s="1665" t="s">
        <v>1021</v>
      </c>
      <c r="H373" s="1680" t="s">
        <v>89</v>
      </c>
      <c r="I373" s="1691" t="s">
        <v>194</v>
      </c>
      <c r="J373" s="1668">
        <v>42565</v>
      </c>
      <c r="K373" s="1668"/>
      <c r="L373" s="1668"/>
      <c r="M373" s="2006"/>
      <c r="N373" s="1668"/>
      <c r="O373" s="1668"/>
      <c r="P373" s="1667"/>
      <c r="Q373" s="1705"/>
      <c r="R373" s="1669"/>
      <c r="S373" s="1669"/>
      <c r="T373" s="1669"/>
      <c r="U373" s="3793">
        <v>43647</v>
      </c>
      <c r="V373" s="2316" t="s">
        <v>1022</v>
      </c>
      <c r="W373" s="1695" t="str">
        <f t="shared" si="14"/>
        <v>Yes</v>
      </c>
      <c r="X373" s="1672" t="s">
        <v>93</v>
      </c>
      <c r="Y373" s="1376" t="s">
        <v>267</v>
      </c>
      <c r="Z373" s="1666"/>
      <c r="AA373" s="5786" t="s">
        <v>1023</v>
      </c>
      <c r="AB373" s="5786"/>
      <c r="AC373" s="2312"/>
      <c r="AD373" s="1674">
        <v>43678</v>
      </c>
      <c r="AE373" s="4147" t="s">
        <v>873</v>
      </c>
      <c r="AF373" s="1676" t="s">
        <v>1024</v>
      </c>
      <c r="AG373" s="1674">
        <v>44378</v>
      </c>
      <c r="AH373" s="1674"/>
      <c r="AI373" s="1674"/>
      <c r="AJ373" s="3006"/>
      <c r="AK373" s="1677"/>
      <c r="AL373" s="7165"/>
      <c r="AM373" s="7141"/>
      <c r="AN373" s="1674"/>
      <c r="AO373" s="1674"/>
      <c r="AP373" s="1674"/>
      <c r="AQ373" s="1666"/>
      <c r="AR373" s="1697"/>
      <c r="AS373" s="1679"/>
      <c r="AT373" s="1680"/>
      <c r="AU373" s="1679"/>
      <c r="AV373" s="1679"/>
      <c r="AW373" s="1679"/>
      <c r="AX373" s="1680"/>
      <c r="AY373" s="1698"/>
      <c r="AZ373" s="1679"/>
      <c r="BA373" s="1680"/>
      <c r="BB373" s="1679"/>
      <c r="BC373" s="1679"/>
      <c r="BD373" s="1679"/>
      <c r="BE373" s="1680"/>
      <c r="BF373" s="1680"/>
      <c r="BG373" s="4158" t="s">
        <v>1025</v>
      </c>
      <c r="BH373" s="1674">
        <v>44743</v>
      </c>
      <c r="BI373" s="1674"/>
      <c r="BJ373" s="4158" t="s">
        <v>316</v>
      </c>
      <c r="BK373" s="1674">
        <v>45017</v>
      </c>
      <c r="BL373" s="1683"/>
      <c r="BM373" s="4158" t="s">
        <v>1026</v>
      </c>
      <c r="BN373" s="1682">
        <v>45292</v>
      </c>
      <c r="BO373" s="1683"/>
      <c r="BP373" s="4184"/>
      <c r="BQ373" s="2300"/>
      <c r="BR373" s="1703"/>
      <c r="BS373" s="1684">
        <v>44547</v>
      </c>
      <c r="BT373" s="1684"/>
      <c r="BU373" s="1684">
        <v>44547</v>
      </c>
      <c r="BV373" s="1684">
        <v>44278</v>
      </c>
      <c r="BW373" s="1684"/>
      <c r="BX373" s="2319" t="s">
        <v>117</v>
      </c>
      <c r="BY373" s="1684"/>
      <c r="BZ373" s="1376" t="s">
        <v>105</v>
      </c>
      <c r="CA373" s="12"/>
      <c r="CB373" s="12"/>
      <c r="CC373" s="12"/>
      <c r="CD373" s="18"/>
    </row>
    <row r="374" spans="1:82" ht="45" customHeight="1" x14ac:dyDescent="0.2">
      <c r="A374" s="6504" t="s">
        <v>3848</v>
      </c>
      <c r="B374" s="6505"/>
      <c r="C374" s="2265" t="s">
        <v>3849</v>
      </c>
      <c r="D374" s="6506" t="s">
        <v>3850</v>
      </c>
      <c r="E374" s="6539"/>
      <c r="F374" s="6556"/>
      <c r="G374" s="6556"/>
      <c r="H374" s="6508" t="s">
        <v>89</v>
      </c>
      <c r="I374" s="6509" t="s">
        <v>89</v>
      </c>
      <c r="J374" s="6459">
        <v>45211</v>
      </c>
      <c r="K374" s="6459" t="s">
        <v>3851</v>
      </c>
      <c r="L374" s="6459"/>
      <c r="M374" s="6540"/>
      <c r="N374" s="6459"/>
      <c r="O374" s="6459"/>
      <c r="P374" s="6458"/>
      <c r="Q374" s="6512"/>
      <c r="R374" s="6513"/>
      <c r="S374" s="6513"/>
      <c r="T374" s="6513"/>
      <c r="U374" s="6514"/>
      <c r="V374" s="6515"/>
      <c r="W374" s="6516" t="str">
        <f t="shared" si="14"/>
        <v>Yes</v>
      </c>
      <c r="X374" s="6517" t="s">
        <v>93</v>
      </c>
      <c r="Y374" s="2265" t="s">
        <v>94</v>
      </c>
      <c r="Z374" s="2265"/>
      <c r="AA374" s="6470" t="s">
        <v>3852</v>
      </c>
      <c r="AB374" s="6470" t="s">
        <v>3853</v>
      </c>
      <c r="AC374" s="6541"/>
      <c r="AD374" s="6519">
        <v>45870</v>
      </c>
      <c r="AE374" s="6542" t="s">
        <v>1845</v>
      </c>
      <c r="AF374" s="6543" t="s">
        <v>3854</v>
      </c>
      <c r="AG374" s="6532">
        <v>46023</v>
      </c>
      <c r="AH374" s="6532"/>
      <c r="AI374" s="6532"/>
      <c r="AJ374" s="6558"/>
      <c r="AK374" s="6544"/>
      <c r="AL374" s="6529"/>
      <c r="AM374" s="6543"/>
      <c r="AN374" s="6532"/>
      <c r="AO374" s="6532"/>
      <c r="AP374" s="6532"/>
      <c r="AQ374" s="2769"/>
      <c r="AR374" s="6528"/>
      <c r="AS374" s="6529"/>
      <c r="AT374" s="6508"/>
      <c r="AU374" s="6529"/>
      <c r="AV374" s="6529"/>
      <c r="AW374" s="6529"/>
      <c r="AX374" s="6508"/>
      <c r="AY374" s="6530"/>
      <c r="AZ374" s="6529"/>
      <c r="BA374" s="6508"/>
      <c r="BB374" s="6529"/>
      <c r="BC374" s="6529"/>
      <c r="BD374" s="6529"/>
      <c r="BE374" s="6508"/>
      <c r="BF374" s="6508"/>
      <c r="BG374" s="6531" t="s">
        <v>984</v>
      </c>
      <c r="BH374" s="6532">
        <v>46113</v>
      </c>
      <c r="BI374" s="6533"/>
      <c r="BJ374" s="6531">
        <v>46296</v>
      </c>
      <c r="BK374" s="6532">
        <v>46296</v>
      </c>
      <c r="BL374" s="6533"/>
      <c r="BM374" s="6531">
        <v>46539</v>
      </c>
      <c r="BN374" s="6532">
        <v>46539</v>
      </c>
      <c r="BO374" s="6533"/>
      <c r="BP374" s="7093" t="s">
        <v>3855</v>
      </c>
      <c r="BQ374" s="2265"/>
      <c r="BR374" s="2265"/>
      <c r="BS374" s="6535">
        <v>45996</v>
      </c>
      <c r="BT374" s="6535">
        <v>45960</v>
      </c>
      <c r="BU374" s="6535">
        <v>45996</v>
      </c>
      <c r="BV374" s="6535">
        <v>45960</v>
      </c>
      <c r="BW374" s="6535">
        <v>45700</v>
      </c>
      <c r="BX374" s="6535" t="s">
        <v>566</v>
      </c>
      <c r="BY374" s="2149"/>
      <c r="BZ374" s="2120" t="s">
        <v>3856</v>
      </c>
      <c r="CA374" s="12"/>
      <c r="CB374" s="12"/>
      <c r="CC374" s="12"/>
      <c r="CD374" s="18"/>
    </row>
    <row r="375" spans="1:82" ht="45" customHeight="1" x14ac:dyDescent="0.2">
      <c r="A375" s="4225" t="s">
        <v>3857</v>
      </c>
      <c r="B375" s="4321"/>
      <c r="C375" s="2487" t="s">
        <v>3858</v>
      </c>
      <c r="D375" s="4224" t="s">
        <v>3859</v>
      </c>
      <c r="E375" s="4358">
        <v>2162</v>
      </c>
      <c r="F375" s="4343" t="s">
        <v>423</v>
      </c>
      <c r="G375" s="4343" t="s">
        <v>949</v>
      </c>
      <c r="H375" s="4226" t="s">
        <v>89</v>
      </c>
      <c r="I375" s="4793" t="s">
        <v>89</v>
      </c>
      <c r="J375" s="4229">
        <v>45818</v>
      </c>
      <c r="K375" s="4229">
        <v>41106</v>
      </c>
      <c r="L375" s="4227" t="s">
        <v>90</v>
      </c>
      <c r="M375" s="4228" t="s">
        <v>3860</v>
      </c>
      <c r="N375" s="4227"/>
      <c r="O375" s="4227"/>
      <c r="P375" s="4229">
        <v>44946</v>
      </c>
      <c r="Q375" s="4230">
        <v>45016</v>
      </c>
      <c r="R375" s="4231">
        <v>45755</v>
      </c>
      <c r="S375" s="4231"/>
      <c r="T375" s="4231"/>
      <c r="U375" s="4232"/>
      <c r="V375" s="4233"/>
      <c r="W375" s="4234" t="str">
        <f t="shared" si="14"/>
        <v>Yes</v>
      </c>
      <c r="X375" s="4235" t="s">
        <v>93</v>
      </c>
      <c r="Y375" s="2487" t="s">
        <v>94</v>
      </c>
      <c r="Z375" s="4783"/>
      <c r="AA375" s="5783" t="s">
        <v>3861</v>
      </c>
      <c r="AB375" s="5783" t="s">
        <v>3862</v>
      </c>
      <c r="AC375" s="4344"/>
      <c r="AD375" s="4237">
        <v>45778</v>
      </c>
      <c r="AE375" s="4238" t="s">
        <v>3863</v>
      </c>
      <c r="AF375" s="4239" t="s">
        <v>3864</v>
      </c>
      <c r="AG375" s="4240"/>
      <c r="AH375" s="4240">
        <v>43143</v>
      </c>
      <c r="AI375" s="4240">
        <v>43185</v>
      </c>
      <c r="AJ375" s="4345" t="s">
        <v>3865</v>
      </c>
      <c r="AK375" s="4242"/>
      <c r="AL375" s="4346"/>
      <c r="AM375" s="4347" t="s">
        <v>3866</v>
      </c>
      <c r="AN375" s="4240"/>
      <c r="AO375" s="4240">
        <v>43413</v>
      </c>
      <c r="AP375" s="4240">
        <v>43455</v>
      </c>
      <c r="AQ375" s="4218" t="s">
        <v>3867</v>
      </c>
      <c r="AR375" s="4296"/>
      <c r="AS375" s="4243">
        <v>44176</v>
      </c>
      <c r="AT375" s="4226" t="s">
        <v>3868</v>
      </c>
      <c r="AU375" s="4243">
        <v>44166</v>
      </c>
      <c r="AV375" s="4243">
        <v>44176</v>
      </c>
      <c r="AW375" s="4243">
        <v>44232</v>
      </c>
      <c r="AX375" s="4226" t="s">
        <v>3869</v>
      </c>
      <c r="AY375" s="4336"/>
      <c r="AZ375" s="4243"/>
      <c r="BA375" s="4226"/>
      <c r="BB375" s="4243"/>
      <c r="BC375" s="4243"/>
      <c r="BD375" s="4243"/>
      <c r="BE375" s="4226"/>
      <c r="BF375" s="4226"/>
      <c r="BG375" s="4245">
        <v>44896</v>
      </c>
      <c r="BH375" s="4240">
        <v>44896</v>
      </c>
      <c r="BI375" s="4246">
        <v>44932</v>
      </c>
      <c r="BJ375" s="4245">
        <v>44986</v>
      </c>
      <c r="BK375" s="4240">
        <v>44986</v>
      </c>
      <c r="BL375" s="4246">
        <v>44986</v>
      </c>
      <c r="BM375" s="4245">
        <v>45778</v>
      </c>
      <c r="BN375" s="4240">
        <v>45778</v>
      </c>
      <c r="BO375" s="4246">
        <v>45818</v>
      </c>
      <c r="BP375" s="4247" t="s">
        <v>915</v>
      </c>
      <c r="BQ375" s="2487"/>
      <c r="BR375" s="2487"/>
      <c r="BS375" s="2486">
        <v>45315</v>
      </c>
      <c r="BT375" s="2486">
        <v>45938</v>
      </c>
      <c r="BU375" s="2486">
        <v>45938</v>
      </c>
      <c r="BV375" s="2486">
        <v>45022</v>
      </c>
      <c r="BW375" s="2486">
        <v>45755</v>
      </c>
      <c r="BX375" s="2486" t="s">
        <v>3871</v>
      </c>
      <c r="BY375" s="2185"/>
      <c r="BZ375" s="2151" t="s">
        <v>3872</v>
      </c>
      <c r="CA375" s="12"/>
      <c r="CB375" s="12"/>
      <c r="CC375" s="12"/>
      <c r="CD375" s="18"/>
    </row>
    <row r="376" spans="1:82" ht="45" customHeight="1" x14ac:dyDescent="0.2">
      <c r="A376" s="3686" t="s">
        <v>3873</v>
      </c>
      <c r="B376" s="3687"/>
      <c r="C376" s="3688" t="s">
        <v>3874</v>
      </c>
      <c r="D376" s="3689" t="s">
        <v>3875</v>
      </c>
      <c r="E376" s="3717"/>
      <c r="F376" s="3691"/>
      <c r="G376" s="3691"/>
      <c r="H376" s="3692" t="s">
        <v>89</v>
      </c>
      <c r="I376" s="3692" t="s">
        <v>89</v>
      </c>
      <c r="J376" s="3694">
        <v>43550</v>
      </c>
      <c r="K376" s="3694"/>
      <c r="L376" s="3694"/>
      <c r="M376" s="3866"/>
      <c r="N376" s="3694"/>
      <c r="O376" s="3694"/>
      <c r="P376" s="3696"/>
      <c r="Q376" s="3697"/>
      <c r="R376" s="3698"/>
      <c r="S376" s="3698"/>
      <c r="T376" s="3698"/>
      <c r="U376" s="3794">
        <v>45352</v>
      </c>
      <c r="V376" s="3699" t="s">
        <v>2724</v>
      </c>
      <c r="W376" s="3700" t="str">
        <f t="shared" si="14"/>
        <v>Yes</v>
      </c>
      <c r="X376" s="3701" t="s">
        <v>93</v>
      </c>
      <c r="Y376" s="3688" t="s">
        <v>267</v>
      </c>
      <c r="Z376" s="3688"/>
      <c r="AA376" s="5802" t="s">
        <v>3876</v>
      </c>
      <c r="AB376" s="5802" t="s">
        <v>3877</v>
      </c>
      <c r="AC376" s="3703"/>
      <c r="AD376" s="3704">
        <v>45689</v>
      </c>
      <c r="AE376" s="4145">
        <v>46054</v>
      </c>
      <c r="AF376" s="3705" t="s">
        <v>210</v>
      </c>
      <c r="AG376" s="3706">
        <v>46054</v>
      </c>
      <c r="AH376" s="3706"/>
      <c r="AI376" s="3706"/>
      <c r="AJ376" s="3713"/>
      <c r="AK376" s="3707"/>
      <c r="AL376" s="3709"/>
      <c r="AM376" s="3705"/>
      <c r="AN376" s="3706"/>
      <c r="AO376" s="3706"/>
      <c r="AP376" s="3706"/>
      <c r="AQ376" s="3695"/>
      <c r="AR376" s="3708"/>
      <c r="AS376" s="3709"/>
      <c r="AT376" s="3692"/>
      <c r="AU376" s="3709"/>
      <c r="AV376" s="3709"/>
      <c r="AW376" s="3709"/>
      <c r="AX376" s="3692"/>
      <c r="AY376" s="3710"/>
      <c r="AZ376" s="3709"/>
      <c r="BA376" s="3692"/>
      <c r="BB376" s="3709"/>
      <c r="BC376" s="3709"/>
      <c r="BD376" s="3709"/>
      <c r="BE376" s="3692"/>
      <c r="BF376" s="3692"/>
      <c r="BG376" s="4089">
        <v>46508</v>
      </c>
      <c r="BH376" s="3706">
        <v>46508</v>
      </c>
      <c r="BI376" s="3711"/>
      <c r="BJ376" s="4089">
        <v>46722</v>
      </c>
      <c r="BK376" s="3706">
        <v>46722</v>
      </c>
      <c r="BL376" s="3711"/>
      <c r="BM376" s="4089">
        <v>46935</v>
      </c>
      <c r="BN376" s="3706">
        <v>46935</v>
      </c>
      <c r="BO376" s="3711"/>
      <c r="BP376" s="4182" t="s">
        <v>3879</v>
      </c>
      <c r="BQ376" s="3688" t="s">
        <v>3159</v>
      </c>
      <c r="BR376" s="3688" t="s">
        <v>2728</v>
      </c>
      <c r="BS376" s="3716">
        <v>45562</v>
      </c>
      <c r="BT376" s="3716">
        <v>45755</v>
      </c>
      <c r="BU376" s="3716">
        <v>45562</v>
      </c>
      <c r="BV376" s="3716">
        <v>45755</v>
      </c>
      <c r="BW376" s="3716">
        <v>45755</v>
      </c>
      <c r="BX376" s="3716" t="s">
        <v>104</v>
      </c>
      <c r="BY376" s="1409"/>
      <c r="BZ376" s="540"/>
      <c r="CA376" s="12"/>
      <c r="CB376" s="12"/>
      <c r="CC376" s="12"/>
      <c r="CD376" s="18"/>
    </row>
    <row r="377" spans="1:82" ht="45" customHeight="1" x14ac:dyDescent="0.2">
      <c r="A377" s="1688" t="s">
        <v>3880</v>
      </c>
      <c r="B377" s="3307"/>
      <c r="C377" s="2275" t="s">
        <v>3881</v>
      </c>
      <c r="D377" s="1689" t="s">
        <v>2429</v>
      </c>
      <c r="E377" s="7167"/>
      <c r="F377" s="1665"/>
      <c r="G377" s="1665"/>
      <c r="H377" s="1680"/>
      <c r="I377" s="1691"/>
      <c r="J377" s="1668">
        <v>42292</v>
      </c>
      <c r="K377" s="1668"/>
      <c r="L377" s="1668"/>
      <c r="M377" s="2006"/>
      <c r="N377" s="1668"/>
      <c r="O377" s="1668"/>
      <c r="P377" s="1667"/>
      <c r="Q377" s="1705"/>
      <c r="R377" s="1669"/>
      <c r="S377" s="1669"/>
      <c r="T377" s="1669"/>
      <c r="U377" s="3793"/>
      <c r="V377" s="1671"/>
      <c r="W377" s="1695" t="str">
        <f t="shared" si="14"/>
        <v>Yes</v>
      </c>
      <c r="X377" s="1672" t="s">
        <v>93</v>
      </c>
      <c r="Y377" s="1376" t="s">
        <v>94</v>
      </c>
      <c r="Z377" s="1376"/>
      <c r="AA377" s="5773" t="s">
        <v>1302</v>
      </c>
      <c r="AB377" s="5773" t="s">
        <v>3882</v>
      </c>
      <c r="AC377" s="2314" t="s">
        <v>3883</v>
      </c>
      <c r="AD377" s="1682">
        <v>42461</v>
      </c>
      <c r="AE377" s="4147"/>
      <c r="AF377" s="1676"/>
      <c r="AG377" s="1674"/>
      <c r="AH377" s="1674"/>
      <c r="AI377" s="1674"/>
      <c r="AJ377" s="3006"/>
      <c r="AK377" s="1677"/>
      <c r="AL377" s="7129"/>
      <c r="AM377" s="7141"/>
      <c r="AN377" s="1674"/>
      <c r="AO377" s="1674"/>
      <c r="AP377" s="1674"/>
      <c r="AQ377" s="1666"/>
      <c r="AR377" s="1697"/>
      <c r="AS377" s="1679"/>
      <c r="AT377" s="1680"/>
      <c r="AU377" s="1679"/>
      <c r="AV377" s="1679"/>
      <c r="AW377" s="1679"/>
      <c r="AX377" s="1680"/>
      <c r="AY377" s="1698"/>
      <c r="AZ377" s="1679"/>
      <c r="BA377" s="1680"/>
      <c r="BB377" s="1679"/>
      <c r="BC377" s="1679"/>
      <c r="BD377" s="1679"/>
      <c r="BE377" s="1680"/>
      <c r="BF377" s="1680"/>
      <c r="BG377" s="4158">
        <v>42917</v>
      </c>
      <c r="BH377" s="1674">
        <v>42917</v>
      </c>
      <c r="BI377" s="1683"/>
      <c r="BJ377" s="4158">
        <v>43101</v>
      </c>
      <c r="BK377" s="1674">
        <v>43101</v>
      </c>
      <c r="BL377" s="1683"/>
      <c r="BM377" s="4158">
        <v>43405</v>
      </c>
      <c r="BN377" s="1674">
        <v>43405</v>
      </c>
      <c r="BO377" s="1683"/>
      <c r="BP377" s="4192"/>
      <c r="BQ377" s="2300"/>
      <c r="BR377" s="2275"/>
      <c r="BS377" s="1684">
        <v>43871</v>
      </c>
      <c r="BT377" s="1684"/>
      <c r="BU377" s="1684"/>
      <c r="BV377" s="1684"/>
      <c r="BW377" s="1684"/>
      <c r="BX377" s="2319" t="s">
        <v>117</v>
      </c>
      <c r="BY377" s="1666"/>
      <c r="BZ377" s="1376" t="s">
        <v>970</v>
      </c>
      <c r="CA377" s="12"/>
      <c r="CB377" s="12"/>
      <c r="CC377" s="12"/>
      <c r="CD377" s="18"/>
    </row>
    <row r="378" spans="1:82" ht="45" customHeight="1" x14ac:dyDescent="0.2">
      <c r="A378" s="4461" t="s">
        <v>3885</v>
      </c>
      <c r="B378" s="4129"/>
      <c r="C378" s="3720" t="s">
        <v>3886</v>
      </c>
      <c r="D378" s="3720" t="s">
        <v>3887</v>
      </c>
      <c r="E378" s="4992">
        <v>2282</v>
      </c>
      <c r="F378" s="4789" t="s">
        <v>423</v>
      </c>
      <c r="G378" s="4789" t="s">
        <v>266</v>
      </c>
      <c r="H378" s="4466" t="s">
        <v>89</v>
      </c>
      <c r="I378" s="4467" t="s">
        <v>89</v>
      </c>
      <c r="J378" s="4130">
        <v>41563</v>
      </c>
      <c r="K378" s="4130"/>
      <c r="L378" s="3694" t="s">
        <v>90</v>
      </c>
      <c r="M378" s="3866" t="s">
        <v>3888</v>
      </c>
      <c r="N378" s="3694"/>
      <c r="O378" s="3694"/>
      <c r="P378" s="4468"/>
      <c r="Q378" s="4470"/>
      <c r="R378" s="4472"/>
      <c r="S378" s="4472"/>
      <c r="T378" s="4472"/>
      <c r="U378" s="4475"/>
      <c r="V378" s="4477"/>
      <c r="W378" s="4323" t="str">
        <f t="shared" si="14"/>
        <v>Yes</v>
      </c>
      <c r="X378" s="4478" t="s">
        <v>93</v>
      </c>
      <c r="Y378" s="3720" t="s">
        <v>94</v>
      </c>
      <c r="Z378" s="3720"/>
      <c r="AA378" s="5822" t="s">
        <v>3889</v>
      </c>
      <c r="AB378" s="5822" t="s">
        <v>3890</v>
      </c>
      <c r="AC378" s="4221"/>
      <c r="AD378" s="5182">
        <v>45717</v>
      </c>
      <c r="AE378" s="4482" t="s">
        <v>3891</v>
      </c>
      <c r="AF378" s="5199" t="s">
        <v>3075</v>
      </c>
      <c r="AG378" s="4485">
        <v>44501</v>
      </c>
      <c r="AH378" s="4485">
        <v>44501</v>
      </c>
      <c r="AI378" s="4485">
        <v>44562</v>
      </c>
      <c r="AJ378" s="4486" t="s">
        <v>3889</v>
      </c>
      <c r="AK378" s="3707"/>
      <c r="AL378" s="5229" t="s">
        <v>557</v>
      </c>
      <c r="AM378" s="5246" t="s">
        <v>1401</v>
      </c>
      <c r="AN378" s="4485">
        <v>46143</v>
      </c>
      <c r="AO378" s="4485"/>
      <c r="AP378" s="4485"/>
      <c r="AQ378" s="3723"/>
      <c r="AR378" s="3708"/>
      <c r="AS378" s="4488"/>
      <c r="AT378" s="4466"/>
      <c r="AU378" s="4488"/>
      <c r="AV378" s="4488"/>
      <c r="AW378" s="4488"/>
      <c r="AX378" s="4466"/>
      <c r="AY378" s="3710"/>
      <c r="AZ378" s="4488"/>
      <c r="BA378" s="4466"/>
      <c r="BB378" s="4488"/>
      <c r="BC378" s="4488"/>
      <c r="BD378" s="4488"/>
      <c r="BE378" s="4466"/>
      <c r="BF378" s="3692"/>
      <c r="BG378" s="4495" t="s">
        <v>559</v>
      </c>
      <c r="BH378" s="4485">
        <v>46508</v>
      </c>
      <c r="BI378" s="5336"/>
      <c r="BJ378" s="4495" t="s">
        <v>2580</v>
      </c>
      <c r="BK378" s="4485">
        <v>46692</v>
      </c>
      <c r="BL378" s="4496"/>
      <c r="BM378" s="4495" t="s">
        <v>3892</v>
      </c>
      <c r="BN378" s="4497">
        <v>47058</v>
      </c>
      <c r="BO378" s="4496"/>
      <c r="BP378" s="5385" t="s">
        <v>355</v>
      </c>
      <c r="BQ378" s="3688"/>
      <c r="BR378" s="3688"/>
      <c r="BS378" s="4133">
        <v>45320</v>
      </c>
      <c r="BT378" s="4133">
        <v>45755</v>
      </c>
      <c r="BU378" s="4133"/>
      <c r="BV378" s="4133">
        <v>45755</v>
      </c>
      <c r="BW378" s="4133">
        <v>45755</v>
      </c>
      <c r="BX378" s="4133" t="s">
        <v>104</v>
      </c>
      <c r="BY378" s="1409"/>
      <c r="BZ378" s="540" t="s">
        <v>105</v>
      </c>
      <c r="CA378" s="12"/>
      <c r="CB378" s="12"/>
      <c r="CC378" s="12"/>
      <c r="CD378" s="18"/>
    </row>
    <row r="379" spans="1:82" ht="45" customHeight="1" x14ac:dyDescent="0.2">
      <c r="A379" s="4593" t="s">
        <v>3894</v>
      </c>
      <c r="B379" s="4596"/>
      <c r="C379" s="4593" t="s">
        <v>3895</v>
      </c>
      <c r="D379" s="4593" t="s">
        <v>2139</v>
      </c>
      <c r="E379" s="4600"/>
      <c r="F379" s="4604"/>
      <c r="G379" s="4604"/>
      <c r="H379" s="4608" t="s">
        <v>89</v>
      </c>
      <c r="I379" s="4608" t="s">
        <v>89</v>
      </c>
      <c r="J379" s="4609">
        <v>45029</v>
      </c>
      <c r="K379" s="4609">
        <v>42849</v>
      </c>
      <c r="L379" s="3694" t="s">
        <v>90</v>
      </c>
      <c r="M379" s="3866"/>
      <c r="N379" s="3694"/>
      <c r="O379" s="3698"/>
      <c r="P379" s="4609"/>
      <c r="Q379" s="4609"/>
      <c r="R379" s="4609"/>
      <c r="S379" s="4609"/>
      <c r="T379" s="4609"/>
      <c r="U379" s="4616"/>
      <c r="V379" s="4609"/>
      <c r="W379" s="4609" t="str">
        <f t="shared" si="14"/>
        <v>Yes</v>
      </c>
      <c r="X379" s="4621" t="s">
        <v>93</v>
      </c>
      <c r="Y379" s="4593" t="s">
        <v>94</v>
      </c>
      <c r="Z379" s="4593"/>
      <c r="AA379" s="6194" t="s">
        <v>2140</v>
      </c>
      <c r="AB379" s="5916" t="s">
        <v>2141</v>
      </c>
      <c r="AC379" s="4645"/>
      <c r="AD379" s="4616">
        <v>45717</v>
      </c>
      <c r="AE379" s="4616" t="s">
        <v>1660</v>
      </c>
      <c r="AF379" s="4604" t="s">
        <v>210</v>
      </c>
      <c r="AG379" s="4616">
        <v>46266</v>
      </c>
      <c r="AH379" s="4616"/>
      <c r="AI379" s="4616"/>
      <c r="AJ379" s="4653"/>
      <c r="AK379" s="3731"/>
      <c r="AL379" s="5235"/>
      <c r="AM379" s="4608"/>
      <c r="AN379" s="4616"/>
      <c r="AO379" s="4616"/>
      <c r="AP379" s="4616"/>
      <c r="AQ379" s="4608"/>
      <c r="AR379" s="4018"/>
      <c r="AS379" s="4616"/>
      <c r="AT379" s="4608"/>
      <c r="AU379" s="4616"/>
      <c r="AV379" s="4616"/>
      <c r="AW379" s="4616"/>
      <c r="AX379" s="4608"/>
      <c r="AY379" s="3731"/>
      <c r="AZ379" s="4616"/>
      <c r="BA379" s="4608"/>
      <c r="BB379" s="4616"/>
      <c r="BC379" s="4616"/>
      <c r="BD379" s="4616"/>
      <c r="BE379" s="4608"/>
      <c r="BF379" s="3731"/>
      <c r="BG379" s="4616" t="s">
        <v>2142</v>
      </c>
      <c r="BH379" s="4616">
        <v>46508</v>
      </c>
      <c r="BI379" s="4616"/>
      <c r="BJ379" s="4616">
        <v>46600</v>
      </c>
      <c r="BK379" s="4616">
        <v>46600</v>
      </c>
      <c r="BL379" s="4616"/>
      <c r="BM379" s="4616">
        <v>46844</v>
      </c>
      <c r="BN379" s="4616">
        <v>46844</v>
      </c>
      <c r="BO379" s="4616"/>
      <c r="BP379" s="4687" t="s">
        <v>2144</v>
      </c>
      <c r="BQ379" s="3689" t="s">
        <v>2145</v>
      </c>
      <c r="BR379" s="3741" t="s">
        <v>2146</v>
      </c>
      <c r="BS379" s="4696">
        <v>44659</v>
      </c>
      <c r="BT379" s="4696">
        <v>45755</v>
      </c>
      <c r="BU379" s="4696">
        <v>44657</v>
      </c>
      <c r="BV379" s="4696">
        <v>45755</v>
      </c>
      <c r="BW379" s="4696">
        <v>45755</v>
      </c>
      <c r="BX379" s="4696" t="s">
        <v>104</v>
      </c>
      <c r="BY379" s="3251"/>
      <c r="BZ379" s="2120" t="s">
        <v>2147</v>
      </c>
      <c r="CA379" s="12"/>
      <c r="CB379" s="12"/>
      <c r="CC379" s="12"/>
      <c r="CD379" s="18"/>
    </row>
    <row r="380" spans="1:82" ht="45" customHeight="1" x14ac:dyDescent="0.2">
      <c r="A380" s="6573" t="s">
        <v>3896</v>
      </c>
      <c r="B380" s="6574"/>
      <c r="C380" s="6500" t="s">
        <v>3897</v>
      </c>
      <c r="D380" s="6575" t="s">
        <v>3898</v>
      </c>
      <c r="E380" s="7224">
        <v>2086</v>
      </c>
      <c r="F380" s="6862" t="s">
        <v>423</v>
      </c>
      <c r="G380" s="6862" t="s">
        <v>949</v>
      </c>
      <c r="H380" s="6576" t="s">
        <v>89</v>
      </c>
      <c r="I380" s="6577" t="s">
        <v>89</v>
      </c>
      <c r="J380" s="6578">
        <v>41988</v>
      </c>
      <c r="K380" s="6578"/>
      <c r="L380" s="6460"/>
      <c r="M380" s="6461"/>
      <c r="N380" s="6460"/>
      <c r="O380" s="6460"/>
      <c r="P380" s="6579"/>
      <c r="Q380" s="6580"/>
      <c r="R380" s="6581"/>
      <c r="S380" s="6581"/>
      <c r="T380" s="6581"/>
      <c r="U380" s="6582">
        <v>43800</v>
      </c>
      <c r="V380" s="6882" t="s">
        <v>1159</v>
      </c>
      <c r="W380" s="6583" t="str">
        <f t="shared" si="14"/>
        <v>Yes</v>
      </c>
      <c r="X380" s="6499" t="s">
        <v>93</v>
      </c>
      <c r="Y380" s="6500" t="s">
        <v>94</v>
      </c>
      <c r="Z380" s="6584"/>
      <c r="AA380" s="6585" t="s">
        <v>3899</v>
      </c>
      <c r="AB380" s="6585" t="s">
        <v>3900</v>
      </c>
      <c r="AC380" s="6471"/>
      <c r="AD380" s="6586">
        <v>45717</v>
      </c>
      <c r="AE380" s="6587">
        <v>43525</v>
      </c>
      <c r="AF380" s="6588" t="s">
        <v>1163</v>
      </c>
      <c r="AG380" s="6589">
        <v>43525</v>
      </c>
      <c r="AH380" s="6589">
        <v>43682</v>
      </c>
      <c r="AI380" s="6589">
        <v>43749</v>
      </c>
      <c r="AJ380" s="6590" t="s">
        <v>1164</v>
      </c>
      <c r="AK380" s="6475" t="s">
        <v>1165</v>
      </c>
      <c r="AL380" s="7186" t="s">
        <v>1166</v>
      </c>
      <c r="AM380" s="7225" t="s">
        <v>1167</v>
      </c>
      <c r="AN380" s="6589">
        <v>44470</v>
      </c>
      <c r="AO380" s="6589">
        <v>44480</v>
      </c>
      <c r="AP380" s="6589">
        <v>44536</v>
      </c>
      <c r="AQ380" s="6584" t="s">
        <v>1168</v>
      </c>
      <c r="AR380" s="6490"/>
      <c r="AS380" s="6591" t="s">
        <v>3901</v>
      </c>
      <c r="AT380" s="6576" t="s">
        <v>270</v>
      </c>
      <c r="AU380" s="6591">
        <v>45383</v>
      </c>
      <c r="AV380" s="6591">
        <v>45390</v>
      </c>
      <c r="AW380" s="6591">
        <v>45445</v>
      </c>
      <c r="AX380" s="6925" t="s">
        <v>3899</v>
      </c>
      <c r="AY380" s="6492"/>
      <c r="AZ380" s="6591">
        <v>45931</v>
      </c>
      <c r="BA380" s="6576" t="s">
        <v>343</v>
      </c>
      <c r="BB380" s="6591">
        <v>45931</v>
      </c>
      <c r="BC380" s="6591"/>
      <c r="BD380" s="6591"/>
      <c r="BE380" s="6576"/>
      <c r="BF380" s="6477"/>
      <c r="BG380" s="6592">
        <v>46204</v>
      </c>
      <c r="BH380" s="6589">
        <v>46204</v>
      </c>
      <c r="BI380" s="6593"/>
      <c r="BJ380" s="6592">
        <v>46296</v>
      </c>
      <c r="BK380" s="6589">
        <v>46296</v>
      </c>
      <c r="BL380" s="6593"/>
      <c r="BM380" s="6592">
        <v>46692</v>
      </c>
      <c r="BN380" s="6589">
        <v>46692</v>
      </c>
      <c r="BO380" s="6593"/>
      <c r="BP380" s="6594" t="s">
        <v>355</v>
      </c>
      <c r="BQ380" s="6485" t="s">
        <v>3903</v>
      </c>
      <c r="BR380" s="2465"/>
      <c r="BS380" s="6595">
        <v>45607</v>
      </c>
      <c r="BT380" s="6595">
        <v>45755</v>
      </c>
      <c r="BU380" s="6595">
        <v>45607</v>
      </c>
      <c r="BV380" s="6595">
        <v>45755</v>
      </c>
      <c r="BW380" s="6595">
        <v>45755</v>
      </c>
      <c r="BX380" s="6595" t="s">
        <v>262</v>
      </c>
      <c r="BY380" s="1409"/>
      <c r="BZ380" s="540" t="s">
        <v>1170</v>
      </c>
      <c r="CA380" s="12"/>
      <c r="CB380" s="12"/>
      <c r="CC380" s="12"/>
      <c r="CD380" s="18"/>
    </row>
    <row r="381" spans="1:82" ht="45" customHeight="1" x14ac:dyDescent="0.2">
      <c r="A381" s="1688"/>
      <c r="B381" s="3307" t="s">
        <v>3904</v>
      </c>
      <c r="C381" s="1376" t="s">
        <v>3905</v>
      </c>
      <c r="D381" s="1689" t="s">
        <v>865</v>
      </c>
      <c r="E381" s="1690">
        <v>2085</v>
      </c>
      <c r="F381" s="1666">
        <v>2020</v>
      </c>
      <c r="G381" s="1666">
        <v>2050</v>
      </c>
      <c r="H381" s="1680" t="s">
        <v>89</v>
      </c>
      <c r="I381" s="1691" t="s">
        <v>194</v>
      </c>
      <c r="J381" s="1668">
        <v>43370</v>
      </c>
      <c r="K381" s="1668"/>
      <c r="L381" s="1692"/>
      <c r="M381" s="2007"/>
      <c r="N381" s="1692"/>
      <c r="O381" s="1692"/>
      <c r="P381" s="1667"/>
      <c r="Q381" s="1705"/>
      <c r="R381" s="1669"/>
      <c r="S381" s="1669"/>
      <c r="T381" s="1694">
        <v>44774</v>
      </c>
      <c r="U381" s="3793"/>
      <c r="V381" s="1671"/>
      <c r="W381" s="1695" t="str">
        <f t="shared" si="14"/>
        <v>Yes</v>
      </c>
      <c r="X381" s="1672" t="s">
        <v>93</v>
      </c>
      <c r="Y381" s="1376" t="s">
        <v>94</v>
      </c>
      <c r="Z381" s="1376"/>
      <c r="AA381" s="5773" t="s">
        <v>867</v>
      </c>
      <c r="AB381" s="5773" t="s">
        <v>868</v>
      </c>
      <c r="AC381" s="2313" t="s">
        <v>869</v>
      </c>
      <c r="AD381" s="1682">
        <v>44317</v>
      </c>
      <c r="AE381" s="4147" t="s">
        <v>870</v>
      </c>
      <c r="AF381" s="1676" t="s">
        <v>871</v>
      </c>
      <c r="AG381" s="1674">
        <v>43497</v>
      </c>
      <c r="AH381" s="1674">
        <v>43507</v>
      </c>
      <c r="AI381" s="1674">
        <v>43549</v>
      </c>
      <c r="AJ381" s="3014" t="s">
        <v>872</v>
      </c>
      <c r="AK381" s="1677"/>
      <c r="AL381" s="7165" t="s">
        <v>873</v>
      </c>
      <c r="AM381" s="7149" t="s">
        <v>874</v>
      </c>
      <c r="AN381" s="1674">
        <v>44378</v>
      </c>
      <c r="AO381" s="1674">
        <v>44407</v>
      </c>
      <c r="AP381" s="1674">
        <v>44477</v>
      </c>
      <c r="AQ381" s="1666" t="s">
        <v>875</v>
      </c>
      <c r="AR381" s="1697"/>
      <c r="AS381" s="1679"/>
      <c r="AT381" s="1680"/>
      <c r="AU381" s="1679"/>
      <c r="AV381" s="1679"/>
      <c r="AW381" s="1679"/>
      <c r="AX381" s="1680"/>
      <c r="AY381" s="1698"/>
      <c r="AZ381" s="1679"/>
      <c r="BA381" s="1680"/>
      <c r="BB381" s="1679"/>
      <c r="BC381" s="1679"/>
      <c r="BD381" s="1679"/>
      <c r="BE381" s="1680"/>
      <c r="BF381" s="1680"/>
      <c r="BG381" s="4158">
        <v>45108</v>
      </c>
      <c r="BH381" s="1674">
        <v>45108</v>
      </c>
      <c r="BI381" s="1683"/>
      <c r="BJ381" s="4158">
        <v>45292</v>
      </c>
      <c r="BK381" s="1674">
        <v>45292</v>
      </c>
      <c r="BL381" s="1683"/>
      <c r="BM381" s="4158" t="s">
        <v>114</v>
      </c>
      <c r="BN381" s="1674" t="s">
        <v>114</v>
      </c>
      <c r="BO381" s="1683"/>
      <c r="BP381" s="7226"/>
      <c r="BQ381" s="7151"/>
      <c r="BR381" s="1376" t="s">
        <v>2666</v>
      </c>
      <c r="BS381" s="1684">
        <v>44256</v>
      </c>
      <c r="BT381" s="1684">
        <v>44483</v>
      </c>
      <c r="BU381" s="1684">
        <v>44427</v>
      </c>
      <c r="BV381" s="1684">
        <v>44764</v>
      </c>
      <c r="BW381" s="1684">
        <v>44739</v>
      </c>
      <c r="BX381" s="2387" t="s">
        <v>877</v>
      </c>
      <c r="BY381" s="1699"/>
      <c r="BZ381" s="1376"/>
      <c r="CA381" s="12"/>
      <c r="CB381" s="12"/>
      <c r="CC381" s="12"/>
      <c r="CD381" s="18"/>
    </row>
    <row r="382" spans="1:82" ht="79" customHeight="1" x14ac:dyDescent="0.2">
      <c r="A382" s="6454" t="s">
        <v>3906</v>
      </c>
      <c r="B382" s="6455"/>
      <c r="C382" s="2465" t="s">
        <v>3905</v>
      </c>
      <c r="D382" s="2465" t="s">
        <v>3907</v>
      </c>
      <c r="E382" s="6596">
        <v>2286</v>
      </c>
      <c r="F382" s="6456">
        <v>2021</v>
      </c>
      <c r="G382" s="6456">
        <v>2041</v>
      </c>
      <c r="H382" s="6456" t="s">
        <v>89</v>
      </c>
      <c r="I382" s="6456" t="s">
        <v>89</v>
      </c>
      <c r="J382" s="6462">
        <v>43370</v>
      </c>
      <c r="K382" s="6460"/>
      <c r="L382" s="6460"/>
      <c r="M382" s="6461"/>
      <c r="N382" s="6460"/>
      <c r="O382" s="6460"/>
      <c r="P382" s="6462"/>
      <c r="Q382" s="6463"/>
      <c r="R382" s="6464"/>
      <c r="S382" s="6464"/>
      <c r="T382" s="6464"/>
      <c r="U382" s="6465"/>
      <c r="V382" s="6466"/>
      <c r="W382" s="6467" t="str">
        <f t="shared" si="14"/>
        <v>Yes</v>
      </c>
      <c r="X382" s="6468" t="s">
        <v>93</v>
      </c>
      <c r="Y382" s="2465" t="s">
        <v>94</v>
      </c>
      <c r="Z382" s="2465"/>
      <c r="AA382" s="6470" t="s">
        <v>3908</v>
      </c>
      <c r="AB382" s="6760" t="s">
        <v>3909</v>
      </c>
      <c r="AC382" s="6471"/>
      <c r="AD382" s="5496">
        <v>45931</v>
      </c>
      <c r="AE382" s="6472" t="s">
        <v>3910</v>
      </c>
      <c r="AF382" s="6473" t="s">
        <v>3911</v>
      </c>
      <c r="AG382" s="5496">
        <v>44797</v>
      </c>
      <c r="AH382" s="5496">
        <v>44797</v>
      </c>
      <c r="AI382" s="5496">
        <v>44839</v>
      </c>
      <c r="AJ382" s="6474" t="s">
        <v>3912</v>
      </c>
      <c r="AK382" s="6475"/>
      <c r="AL382" s="7199">
        <v>45139</v>
      </c>
      <c r="AM382" s="7083" t="s">
        <v>3913</v>
      </c>
      <c r="AN382" s="5496" t="s">
        <v>3914</v>
      </c>
      <c r="AO382" s="5496">
        <v>45139</v>
      </c>
      <c r="AP382" s="5496">
        <v>45200</v>
      </c>
      <c r="AQ382" s="6456" t="s">
        <v>3912</v>
      </c>
      <c r="AR382" s="6490"/>
      <c r="AS382" s="6479">
        <v>45778</v>
      </c>
      <c r="AT382" s="6477" t="s">
        <v>3915</v>
      </c>
      <c r="AU382" s="6478">
        <v>45778</v>
      </c>
      <c r="AV382" s="6479">
        <v>45809</v>
      </c>
      <c r="AW382" s="6479">
        <v>45877</v>
      </c>
      <c r="AX382" s="6552" t="s">
        <v>3916</v>
      </c>
      <c r="AY382" s="6492"/>
      <c r="AZ382" s="6479">
        <v>45964</v>
      </c>
      <c r="BA382" s="6480" t="s">
        <v>3917</v>
      </c>
      <c r="BB382" s="6478">
        <v>45962</v>
      </c>
      <c r="BC382" s="6479">
        <v>45964</v>
      </c>
      <c r="BD382" s="6479">
        <v>46013</v>
      </c>
      <c r="BE382" s="6498" t="s">
        <v>3918</v>
      </c>
      <c r="BF382" s="6477"/>
      <c r="BG382" s="6482">
        <v>46143</v>
      </c>
      <c r="BH382" s="5496">
        <v>46143</v>
      </c>
      <c r="BI382" s="5496"/>
      <c r="BJ382" s="6482">
        <v>46266</v>
      </c>
      <c r="BK382" s="5496">
        <v>46266</v>
      </c>
      <c r="BL382" s="6483"/>
      <c r="BM382" s="6597" t="s">
        <v>3919</v>
      </c>
      <c r="BN382" s="6598" t="s">
        <v>3919</v>
      </c>
      <c r="BO382" s="6483"/>
      <c r="BP382" s="6484" t="s">
        <v>1047</v>
      </c>
      <c r="BQ382" s="7227"/>
      <c r="BR382" s="2465"/>
      <c r="BS382" s="4142">
        <v>45594</v>
      </c>
      <c r="BT382" s="4142">
        <v>46034</v>
      </c>
      <c r="BU382" s="4142">
        <v>45594</v>
      </c>
      <c r="BV382" s="4142">
        <v>46034</v>
      </c>
      <c r="BW382" s="4142">
        <v>46034</v>
      </c>
      <c r="BX382" s="4142" t="s">
        <v>178</v>
      </c>
      <c r="BY382" s="1409"/>
      <c r="BZ382" s="540" t="s">
        <v>105</v>
      </c>
      <c r="CA382" s="12"/>
      <c r="CB382" s="12"/>
      <c r="CC382" s="12"/>
      <c r="CD382" s="18"/>
    </row>
    <row r="383" spans="1:82" ht="45" customHeight="1" x14ac:dyDescent="0.2">
      <c r="A383" s="1688" t="s">
        <v>3920</v>
      </c>
      <c r="B383" s="3307"/>
      <c r="C383" s="2275" t="s">
        <v>3921</v>
      </c>
      <c r="D383" s="1689"/>
      <c r="E383" s="1690"/>
      <c r="F383" s="1666">
        <v>2012</v>
      </c>
      <c r="G383" s="1666">
        <v>2032</v>
      </c>
      <c r="H383" s="1680"/>
      <c r="I383" s="1666"/>
      <c r="J383" s="1667">
        <v>42697</v>
      </c>
      <c r="K383" s="1667"/>
      <c r="L383" s="1667"/>
      <c r="M383" s="2276"/>
      <c r="N383" s="1667"/>
      <c r="O383" s="1667"/>
      <c r="P383" s="1667"/>
      <c r="Q383" s="1705"/>
      <c r="R383" s="1669"/>
      <c r="S383" s="1669"/>
      <c r="T383" s="1669"/>
      <c r="U383" s="3793"/>
      <c r="V383" s="1671"/>
      <c r="W383" s="1695" t="str">
        <f t="shared" si="14"/>
        <v>Yes</v>
      </c>
      <c r="X383" s="1672" t="s">
        <v>93</v>
      </c>
      <c r="Y383" s="1376" t="s">
        <v>94</v>
      </c>
      <c r="Z383" s="1376"/>
      <c r="AA383" s="5837" t="s">
        <v>3100</v>
      </c>
      <c r="AB383" s="5837" t="s">
        <v>3101</v>
      </c>
      <c r="AC383" s="2312"/>
      <c r="AD383" s="1682">
        <v>43647</v>
      </c>
      <c r="AE383" s="4147" t="s">
        <v>3102</v>
      </c>
      <c r="AF383" s="1676"/>
      <c r="AG383" s="1674">
        <v>43770</v>
      </c>
      <c r="AH383" s="1674">
        <v>43831</v>
      </c>
      <c r="AI383" s="1674">
        <v>43891</v>
      </c>
      <c r="AJ383" s="3006" t="s">
        <v>3103</v>
      </c>
      <c r="AK383" s="1677"/>
      <c r="AL383" s="1679"/>
      <c r="AM383" s="1676"/>
      <c r="AN383" s="1674"/>
      <c r="AO383" s="1674"/>
      <c r="AP383" s="1674"/>
      <c r="AQ383" s="1666"/>
      <c r="AR383" s="1697"/>
      <c r="AS383" s="1679"/>
      <c r="AT383" s="1680"/>
      <c r="AU383" s="1679"/>
      <c r="AV383" s="1679"/>
      <c r="AW383" s="1679"/>
      <c r="AX383" s="1680"/>
      <c r="AY383" s="1698"/>
      <c r="AZ383" s="1679"/>
      <c r="BA383" s="1680"/>
      <c r="BB383" s="1679"/>
      <c r="BC383" s="1679"/>
      <c r="BD383" s="1679"/>
      <c r="BE383" s="1680"/>
      <c r="BF383" s="1680"/>
      <c r="BG383" s="4158" t="s">
        <v>3104</v>
      </c>
      <c r="BH383" s="1674">
        <v>43678</v>
      </c>
      <c r="BI383" s="1683"/>
      <c r="BJ383" s="4158" t="s">
        <v>3105</v>
      </c>
      <c r="BK383" s="1674">
        <v>44136</v>
      </c>
      <c r="BL383" s="1683"/>
      <c r="BM383" s="4158" t="s">
        <v>3106</v>
      </c>
      <c r="BN383" s="1674">
        <v>44501</v>
      </c>
      <c r="BO383" s="1683"/>
      <c r="BP383" s="5386"/>
      <c r="BQ383" s="3209"/>
      <c r="BR383" s="3209"/>
      <c r="BS383" s="1684">
        <v>43879</v>
      </c>
      <c r="BT383" s="1684"/>
      <c r="BU383" s="1684"/>
      <c r="BV383" s="1684"/>
      <c r="BW383" s="1684"/>
      <c r="BX383" s="2319" t="s">
        <v>117</v>
      </c>
      <c r="BY383" s="1666"/>
      <c r="BZ383" s="1376" t="s">
        <v>970</v>
      </c>
      <c r="CA383" s="12"/>
      <c r="CB383" s="12"/>
      <c r="CC383" s="12"/>
      <c r="CD383" s="18"/>
    </row>
    <row r="384" spans="1:82" s="3397" customFormat="1" ht="45" customHeight="1" x14ac:dyDescent="0.2">
      <c r="A384" s="2121" t="s">
        <v>3923</v>
      </c>
      <c r="B384" s="3308"/>
      <c r="C384" s="4185" t="s">
        <v>3924</v>
      </c>
      <c r="D384" s="2122" t="s">
        <v>3925</v>
      </c>
      <c r="E384" s="3964">
        <v>2172</v>
      </c>
      <c r="F384" s="2141">
        <v>2024</v>
      </c>
      <c r="G384" s="2141">
        <v>2041</v>
      </c>
      <c r="H384" s="2125" t="s">
        <v>89</v>
      </c>
      <c r="I384" s="2126" t="s">
        <v>89</v>
      </c>
      <c r="J384" s="2127">
        <v>45853</v>
      </c>
      <c r="K384" s="2127" t="s">
        <v>3926</v>
      </c>
      <c r="L384" s="2127" t="s">
        <v>90</v>
      </c>
      <c r="M384" s="2128" t="s">
        <v>3927</v>
      </c>
      <c r="N384" s="2127"/>
      <c r="O384" s="2127"/>
      <c r="P384" s="2129">
        <v>45321</v>
      </c>
      <c r="Q384" s="2130">
        <v>45440</v>
      </c>
      <c r="R384" s="2131">
        <v>45839</v>
      </c>
      <c r="S384" s="2131"/>
      <c r="T384" s="2131"/>
      <c r="U384" s="3796"/>
      <c r="V384" s="2133"/>
      <c r="W384" s="2134" t="str">
        <f t="shared" si="14"/>
        <v>Yes</v>
      </c>
      <c r="X384" s="2135" t="s">
        <v>93</v>
      </c>
      <c r="Y384" s="2120" t="s">
        <v>267</v>
      </c>
      <c r="Z384" s="2141"/>
      <c r="AA384" s="5784" t="s">
        <v>3928</v>
      </c>
      <c r="AB384" s="5864" t="s">
        <v>3929</v>
      </c>
      <c r="AC384" s="4289"/>
      <c r="AD384" s="2137">
        <v>45078</v>
      </c>
      <c r="AE384" s="2485" t="s">
        <v>1710</v>
      </c>
      <c r="AF384" s="2139" t="s">
        <v>364</v>
      </c>
      <c r="AG384" s="2140">
        <v>44136</v>
      </c>
      <c r="AH384" s="2140">
        <v>44105</v>
      </c>
      <c r="AI384" s="2140">
        <v>44166</v>
      </c>
      <c r="AJ384" s="3010" t="s">
        <v>3930</v>
      </c>
      <c r="AK384" s="2142"/>
      <c r="AL384" s="2145" t="s">
        <v>3931</v>
      </c>
      <c r="AM384" s="2139" t="s">
        <v>1844</v>
      </c>
      <c r="AN384" s="2140">
        <v>44621</v>
      </c>
      <c r="AO384" s="2140">
        <v>44707</v>
      </c>
      <c r="AP384" s="2140">
        <v>44768</v>
      </c>
      <c r="AQ384" s="2141" t="s">
        <v>3930</v>
      </c>
      <c r="AR384" s="2144"/>
      <c r="AS384" s="2145"/>
      <c r="AT384" s="2125"/>
      <c r="AU384" s="2145"/>
      <c r="AV384" s="2145"/>
      <c r="AW384" s="2145"/>
      <c r="AX384" s="2125"/>
      <c r="AY384" s="2146"/>
      <c r="AZ384" s="2145"/>
      <c r="BA384" s="2125"/>
      <c r="BB384" s="2145"/>
      <c r="BC384" s="2145"/>
      <c r="BD384" s="2145"/>
      <c r="BE384" s="2125"/>
      <c r="BF384" s="2125"/>
      <c r="BG384" s="4161">
        <v>45292</v>
      </c>
      <c r="BH384" s="2140">
        <v>45292</v>
      </c>
      <c r="BI384" s="2140">
        <v>45321</v>
      </c>
      <c r="BJ384" s="4161" t="s">
        <v>522</v>
      </c>
      <c r="BK384" s="2140" t="s">
        <v>3932</v>
      </c>
      <c r="BL384" s="2148">
        <v>45440</v>
      </c>
      <c r="BM384" s="4161" t="s">
        <v>434</v>
      </c>
      <c r="BN384" s="2140">
        <v>45931</v>
      </c>
      <c r="BO384" s="2148">
        <v>45853</v>
      </c>
      <c r="BP384" s="4185" t="s">
        <v>3933</v>
      </c>
      <c r="BQ384" s="2304"/>
      <c r="BR384" s="3540"/>
      <c r="BS384" s="2149">
        <v>45475</v>
      </c>
      <c r="BT384" s="2149">
        <v>45562</v>
      </c>
      <c r="BU384" s="2149">
        <v>45475</v>
      </c>
      <c r="BV384" s="2149">
        <v>45562</v>
      </c>
      <c r="BW384" s="2149">
        <v>45148</v>
      </c>
      <c r="BX384" s="2149" t="s">
        <v>2119</v>
      </c>
      <c r="BY384" s="2540"/>
      <c r="BZ384" s="2513" t="s">
        <v>105</v>
      </c>
      <c r="CA384" s="12"/>
      <c r="CB384" s="12"/>
      <c r="CC384" s="12"/>
      <c r="CD384" s="18"/>
    </row>
    <row r="385" spans="1:82" ht="66.5" customHeight="1" x14ac:dyDescent="0.2">
      <c r="A385" s="3686" t="s">
        <v>3934</v>
      </c>
      <c r="B385" s="3686"/>
      <c r="C385" s="3688" t="s">
        <v>3935</v>
      </c>
      <c r="D385" s="3689" t="s">
        <v>3936</v>
      </c>
      <c r="E385" s="3717"/>
      <c r="F385" s="3695"/>
      <c r="G385" s="3695"/>
      <c r="H385" s="3692"/>
      <c r="I385" s="3693"/>
      <c r="J385" s="3694">
        <v>44307</v>
      </c>
      <c r="K385" s="3694"/>
      <c r="L385" s="3694"/>
      <c r="M385" s="3866"/>
      <c r="N385" s="3694"/>
      <c r="O385" s="3694"/>
      <c r="P385" s="3696"/>
      <c r="Q385" s="3697"/>
      <c r="R385" s="3698"/>
      <c r="S385" s="3698"/>
      <c r="T385" s="3698"/>
      <c r="U385" s="3794"/>
      <c r="V385" s="3699"/>
      <c r="W385" s="3700" t="str">
        <f t="shared" si="14"/>
        <v>Yes</v>
      </c>
      <c r="X385" s="3701" t="s">
        <v>93</v>
      </c>
      <c r="Y385" s="3688" t="s">
        <v>94</v>
      </c>
      <c r="Z385" s="3688"/>
      <c r="AA385" s="5776" t="s">
        <v>3937</v>
      </c>
      <c r="AB385" s="5777" t="s">
        <v>3938</v>
      </c>
      <c r="AC385" s="3703"/>
      <c r="AD385" s="3704">
        <v>45901</v>
      </c>
      <c r="AE385" s="4145" t="s">
        <v>3939</v>
      </c>
      <c r="AF385" s="3705" t="s">
        <v>98</v>
      </c>
      <c r="AG385" s="3706">
        <v>46054</v>
      </c>
      <c r="AH385" s="3706"/>
      <c r="AI385" s="3706"/>
      <c r="AJ385" s="4097"/>
      <c r="AK385" s="3707"/>
      <c r="AL385" s="4376"/>
      <c r="AM385" s="3714"/>
      <c r="AN385" s="4098"/>
      <c r="AO385" s="3706"/>
      <c r="AP385" s="3706"/>
      <c r="AQ385" s="3695"/>
      <c r="AR385" s="3708"/>
      <c r="AS385" s="3709"/>
      <c r="AT385" s="3692"/>
      <c r="AU385" s="3709"/>
      <c r="AV385" s="3709"/>
      <c r="AW385" s="3709"/>
      <c r="AX385" s="3692"/>
      <c r="AY385" s="3710"/>
      <c r="AZ385" s="3709"/>
      <c r="BA385" s="3692"/>
      <c r="BB385" s="3709"/>
      <c r="BC385" s="3709"/>
      <c r="BD385" s="3709"/>
      <c r="BE385" s="3692"/>
      <c r="BF385" s="3692"/>
      <c r="BG385" s="4089" t="s">
        <v>3940</v>
      </c>
      <c r="BH385" s="3706">
        <v>46692</v>
      </c>
      <c r="BI385" s="3711"/>
      <c r="BJ385" s="4089" t="s">
        <v>3941</v>
      </c>
      <c r="BK385" s="3706">
        <v>47088</v>
      </c>
      <c r="BL385" s="3711"/>
      <c r="BM385" s="4089">
        <v>47515</v>
      </c>
      <c r="BN385" s="3706">
        <v>47515</v>
      </c>
      <c r="BO385" s="3711"/>
      <c r="BP385" s="4198" t="s">
        <v>1059</v>
      </c>
      <c r="BQ385" s="3712" t="s">
        <v>3943</v>
      </c>
      <c r="BR385" s="3878"/>
      <c r="BS385" s="3716"/>
      <c r="BT385" s="3716">
        <v>45953</v>
      </c>
      <c r="BU385" s="3716"/>
      <c r="BV385" s="3716">
        <v>45953</v>
      </c>
      <c r="BW385" s="3716">
        <v>45953</v>
      </c>
      <c r="BX385" s="3716" t="s">
        <v>104</v>
      </c>
      <c r="BY385" s="1409"/>
      <c r="BZ385" s="540"/>
      <c r="CA385" s="12"/>
      <c r="CB385" s="12"/>
      <c r="CC385" s="12"/>
      <c r="CD385" s="18" t="s">
        <v>93</v>
      </c>
    </row>
    <row r="386" spans="1:82" ht="45" customHeight="1" x14ac:dyDescent="0.2">
      <c r="A386" s="2868"/>
      <c r="B386" s="2868" t="s">
        <v>3944</v>
      </c>
      <c r="C386" s="2869" t="s">
        <v>3935</v>
      </c>
      <c r="D386" s="2870" t="s">
        <v>3945</v>
      </c>
      <c r="E386" s="3486">
        <v>2404</v>
      </c>
      <c r="F386" s="2883">
        <v>2019</v>
      </c>
      <c r="G386" s="2883">
        <v>2040</v>
      </c>
      <c r="H386" s="2872" t="s">
        <v>89</v>
      </c>
      <c r="I386" s="2873" t="s">
        <v>89</v>
      </c>
      <c r="J386" s="2874">
        <v>44307</v>
      </c>
      <c r="K386" s="2874"/>
      <c r="L386" s="2874"/>
      <c r="M386" s="2875"/>
      <c r="N386" s="2874"/>
      <c r="O386" s="2874"/>
      <c r="P386" s="2882">
        <v>45365</v>
      </c>
      <c r="Q386" s="2895">
        <v>45624</v>
      </c>
      <c r="R386" s="2896">
        <v>45974</v>
      </c>
      <c r="S386" s="2896"/>
      <c r="T386" s="2896"/>
      <c r="U386" s="3801"/>
      <c r="V386" s="2897"/>
      <c r="W386" s="2877" t="str">
        <f t="shared" si="14"/>
        <v>Yes</v>
      </c>
      <c r="X386" s="2878" t="s">
        <v>93</v>
      </c>
      <c r="Y386" s="2869" t="s">
        <v>94</v>
      </c>
      <c r="Z386" s="2869"/>
      <c r="AA386" s="5865" t="s">
        <v>3937</v>
      </c>
      <c r="AB386" s="5865" t="s">
        <v>3938</v>
      </c>
      <c r="AC386" s="2932"/>
      <c r="AD386" s="2888">
        <v>45901</v>
      </c>
      <c r="AE386" s="4204" t="s">
        <v>663</v>
      </c>
      <c r="AF386" s="2881" t="s">
        <v>98</v>
      </c>
      <c r="AG386" s="2879">
        <v>44835</v>
      </c>
      <c r="AH386" s="2879">
        <v>44841</v>
      </c>
      <c r="AI386" s="2879">
        <v>44883</v>
      </c>
      <c r="AJ386" s="3019" t="s">
        <v>3946</v>
      </c>
      <c r="AK386" s="2898"/>
      <c r="AL386" s="7228"/>
      <c r="AM386" s="7229"/>
      <c r="AN386" s="7230"/>
      <c r="AO386" s="2879"/>
      <c r="AP386" s="2879"/>
      <c r="AQ386" s="2883"/>
      <c r="AR386" s="2884"/>
      <c r="AS386" s="2885"/>
      <c r="AT386" s="2872"/>
      <c r="AU386" s="2885"/>
      <c r="AV386" s="2885"/>
      <c r="AW386" s="2885"/>
      <c r="AX386" s="2872"/>
      <c r="AY386" s="2892"/>
      <c r="AZ386" s="2885"/>
      <c r="BA386" s="2872"/>
      <c r="BB386" s="2885"/>
      <c r="BC386" s="2885"/>
      <c r="BD386" s="2885"/>
      <c r="BE386" s="2872"/>
      <c r="BF386" s="2872"/>
      <c r="BG386" s="4163" t="s">
        <v>1293</v>
      </c>
      <c r="BH386" s="2879">
        <v>45352</v>
      </c>
      <c r="BI386" s="2887">
        <v>45352</v>
      </c>
      <c r="BJ386" s="4163">
        <v>45597</v>
      </c>
      <c r="BK386" s="2879">
        <v>45597</v>
      </c>
      <c r="BL386" s="2887">
        <v>45624</v>
      </c>
      <c r="BM386" s="4163" t="s">
        <v>434</v>
      </c>
      <c r="BN386" s="2879">
        <v>45931</v>
      </c>
      <c r="BO386" s="2887"/>
      <c r="BP386" s="7232" t="s">
        <v>1059</v>
      </c>
      <c r="BQ386" s="2889" t="s">
        <v>3948</v>
      </c>
      <c r="BR386" s="7231"/>
      <c r="BS386" s="2890">
        <v>45320</v>
      </c>
      <c r="BT386" s="2890">
        <v>45953</v>
      </c>
      <c r="BU386" s="2890">
        <v>45149</v>
      </c>
      <c r="BV386" s="2890">
        <v>45953</v>
      </c>
      <c r="BW386" s="2890">
        <v>45979</v>
      </c>
      <c r="BX386" s="2890" t="s">
        <v>3949</v>
      </c>
      <c r="BY386" s="2890"/>
      <c r="BZ386" s="2869"/>
      <c r="CA386" s="12"/>
      <c r="CB386" s="12"/>
      <c r="CC386" s="12"/>
      <c r="CD386" s="18" t="s">
        <v>93</v>
      </c>
    </row>
    <row r="387" spans="1:82" ht="45" customHeight="1" x14ac:dyDescent="0.2">
      <c r="A387" s="3686" t="s">
        <v>3950</v>
      </c>
      <c r="B387" s="3687"/>
      <c r="C387" s="3688" t="s">
        <v>3951</v>
      </c>
      <c r="D387" s="3689"/>
      <c r="E387" s="3717"/>
      <c r="F387" s="3695">
        <v>2028</v>
      </c>
      <c r="G387" s="3695">
        <v>2043</v>
      </c>
      <c r="H387" s="3692" t="s">
        <v>89</v>
      </c>
      <c r="I387" s="3692" t="s">
        <v>89</v>
      </c>
      <c r="J387" s="3694" t="s">
        <v>459</v>
      </c>
      <c r="K387" s="3694"/>
      <c r="L387" s="3943"/>
      <c r="M387" s="4091"/>
      <c r="N387" s="3943"/>
      <c r="O387" s="3943"/>
      <c r="P387" s="3696"/>
      <c r="Q387" s="3732"/>
      <c r="R387" s="3698"/>
      <c r="S387" s="3733"/>
      <c r="T387" s="3733"/>
      <c r="U387" s="3794"/>
      <c r="V387" s="3734"/>
      <c r="W387" s="3700" t="str">
        <f t="shared" si="14"/>
        <v>Yes</v>
      </c>
      <c r="X387" s="3701" t="s">
        <v>93</v>
      </c>
      <c r="Y387" s="3688" t="s">
        <v>94</v>
      </c>
      <c r="Z387" s="3688"/>
      <c r="AA387" s="5776" t="s">
        <v>3952</v>
      </c>
      <c r="AB387" s="5776" t="s">
        <v>3952</v>
      </c>
      <c r="AC387" s="3729"/>
      <c r="AD387" s="3704">
        <v>45689</v>
      </c>
      <c r="AE387" s="4145" t="s">
        <v>3953</v>
      </c>
      <c r="AF387" s="3705" t="s">
        <v>3954</v>
      </c>
      <c r="AG387" s="3706">
        <v>45962</v>
      </c>
      <c r="AH387" s="3706"/>
      <c r="AI387" s="3706"/>
      <c r="AJ387" s="3735"/>
      <c r="AK387" s="3736"/>
      <c r="AL387" s="3709"/>
      <c r="AM387" s="3705"/>
      <c r="AN387" s="3706"/>
      <c r="AO387" s="3706"/>
      <c r="AP387" s="3706"/>
      <c r="AQ387" s="3696"/>
      <c r="AR387" s="3708"/>
      <c r="AS387" s="3709"/>
      <c r="AT387" s="3694"/>
      <c r="AU387" s="3709"/>
      <c r="AV387" s="3709"/>
      <c r="AW387" s="3709"/>
      <c r="AX387" s="3694"/>
      <c r="AY387" s="3710"/>
      <c r="AZ387" s="3709"/>
      <c r="BA387" s="3694"/>
      <c r="BB387" s="3709"/>
      <c r="BC387" s="3709"/>
      <c r="BD387" s="3709"/>
      <c r="BE387" s="3694"/>
      <c r="BF387" s="3694"/>
      <c r="BG387" s="4089" t="s">
        <v>3955</v>
      </c>
      <c r="BH387" s="3706">
        <v>46419</v>
      </c>
      <c r="BI387" s="3711"/>
      <c r="BJ387" s="4089" t="s">
        <v>3956</v>
      </c>
      <c r="BK387" s="3706">
        <v>46600</v>
      </c>
      <c r="BL387" s="3711"/>
      <c r="BM387" s="4089">
        <v>46844</v>
      </c>
      <c r="BN387" s="3706">
        <v>46844</v>
      </c>
      <c r="BO387" s="3711"/>
      <c r="BP387" s="4003" t="s">
        <v>221</v>
      </c>
      <c r="BQ387" s="3712"/>
      <c r="BR387" s="3712"/>
      <c r="BS387" s="3716"/>
      <c r="BT387" s="3716">
        <v>45754</v>
      </c>
      <c r="BU387" s="3716" t="s">
        <v>3958</v>
      </c>
      <c r="BV387" s="3716">
        <v>45754</v>
      </c>
      <c r="BW387" s="3716">
        <v>45754</v>
      </c>
      <c r="BX387" s="3716" t="s">
        <v>104</v>
      </c>
      <c r="BY387" s="1409"/>
      <c r="BZ387" s="1178"/>
      <c r="CA387" s="1176"/>
      <c r="CB387" s="1176"/>
      <c r="CC387" s="1176"/>
      <c r="CD387" s="1175"/>
    </row>
    <row r="388" spans="1:82" ht="49" customHeight="1" x14ac:dyDescent="0.2">
      <c r="A388" s="1688" t="s">
        <v>3959</v>
      </c>
      <c r="B388" s="3307"/>
      <c r="C388" s="2275" t="s">
        <v>3960</v>
      </c>
      <c r="D388" s="1689"/>
      <c r="E388" s="1704"/>
      <c r="F388" s="1665"/>
      <c r="G388" s="1665"/>
      <c r="H388" s="1680"/>
      <c r="I388" s="1666"/>
      <c r="J388" s="1667">
        <v>42292</v>
      </c>
      <c r="K388" s="1667"/>
      <c r="L388" s="1667"/>
      <c r="M388" s="2276"/>
      <c r="N388" s="1667"/>
      <c r="O388" s="1667"/>
      <c r="P388" s="1667"/>
      <c r="Q388" s="1705"/>
      <c r="R388" s="1669"/>
      <c r="S388" s="1669"/>
      <c r="T388" s="1669"/>
      <c r="U388" s="3793"/>
      <c r="V388" s="1671"/>
      <c r="W388" s="1695" t="str">
        <f t="shared" si="14"/>
        <v>Yes</v>
      </c>
      <c r="X388" s="1672" t="s">
        <v>93</v>
      </c>
      <c r="Y388" s="1376" t="s">
        <v>94</v>
      </c>
      <c r="Z388" s="1666"/>
      <c r="AA388" s="5837" t="s">
        <v>2430</v>
      </c>
      <c r="AB388" s="5838" t="s">
        <v>2431</v>
      </c>
      <c r="AC388" s="2950" t="s">
        <v>2432</v>
      </c>
      <c r="AD388" s="1682">
        <v>43617</v>
      </c>
      <c r="AE388" s="4147">
        <v>44075</v>
      </c>
      <c r="AF388" s="1676"/>
      <c r="AG388" s="1674">
        <v>44075</v>
      </c>
      <c r="AH388" s="1674"/>
      <c r="AI388" s="1674"/>
      <c r="AJ388" s="3006"/>
      <c r="AK388" s="1677"/>
      <c r="AL388" s="1679"/>
      <c r="AM388" s="1676"/>
      <c r="AN388" s="1674"/>
      <c r="AO388" s="1674"/>
      <c r="AP388" s="1674"/>
      <c r="AQ388" s="1666"/>
      <c r="AR388" s="1697"/>
      <c r="AS388" s="1679"/>
      <c r="AT388" s="1680"/>
      <c r="AU388" s="1679"/>
      <c r="AV388" s="1679"/>
      <c r="AW388" s="1679"/>
      <c r="AX388" s="1680"/>
      <c r="AY388" s="1698"/>
      <c r="AZ388" s="1679"/>
      <c r="BA388" s="1680"/>
      <c r="BB388" s="1679"/>
      <c r="BC388" s="1679"/>
      <c r="BD388" s="1679"/>
      <c r="BE388" s="1680"/>
      <c r="BF388" s="1680"/>
      <c r="BG388" s="4158">
        <v>44440</v>
      </c>
      <c r="BH388" s="1674">
        <v>44440</v>
      </c>
      <c r="BI388" s="1683"/>
      <c r="BJ388" s="4158">
        <v>44621</v>
      </c>
      <c r="BK388" s="1674">
        <v>44621</v>
      </c>
      <c r="BL388" s="1683"/>
      <c r="BM388" s="4158" t="s">
        <v>316</v>
      </c>
      <c r="BN388" s="1674">
        <v>45017</v>
      </c>
      <c r="BO388" s="1683"/>
      <c r="BP388" s="4192"/>
      <c r="BQ388" s="2275"/>
      <c r="BR388" s="2275"/>
      <c r="BS388" s="1684">
        <v>43871</v>
      </c>
      <c r="BT388" s="1684"/>
      <c r="BU388" s="1684"/>
      <c r="BV388" s="1684"/>
      <c r="BW388" s="1684"/>
      <c r="BX388" s="2319" t="s">
        <v>117</v>
      </c>
      <c r="BY388" s="1666"/>
      <c r="BZ388" s="1376" t="s">
        <v>970</v>
      </c>
      <c r="CA388" s="12"/>
      <c r="CB388" s="12"/>
      <c r="CC388" s="12"/>
      <c r="CD388" s="18"/>
    </row>
    <row r="389" spans="1:82" ht="58.5" customHeight="1" x14ac:dyDescent="0.2">
      <c r="A389" s="2121" t="s">
        <v>3962</v>
      </c>
      <c r="B389" s="3308"/>
      <c r="C389" s="2120" t="s">
        <v>3963</v>
      </c>
      <c r="D389" s="2122" t="s">
        <v>421</v>
      </c>
      <c r="E389" s="2318">
        <v>2175</v>
      </c>
      <c r="F389" s="2141">
        <v>2022</v>
      </c>
      <c r="G389" s="2141">
        <v>2039</v>
      </c>
      <c r="H389" s="2139" t="s">
        <v>89</v>
      </c>
      <c r="I389" s="2126" t="s">
        <v>194</v>
      </c>
      <c r="J389" s="2127">
        <v>45372</v>
      </c>
      <c r="K389" s="2127">
        <v>41528</v>
      </c>
      <c r="L389" s="2679"/>
      <c r="M389" s="2680"/>
      <c r="N389" s="2679"/>
      <c r="O389" s="2127"/>
      <c r="P389" s="2129">
        <v>44417</v>
      </c>
      <c r="Q389" s="2130">
        <v>44606</v>
      </c>
      <c r="R389" s="2131">
        <v>45336</v>
      </c>
      <c r="S389" s="2131"/>
      <c r="T389" s="2131"/>
      <c r="U389" s="3796"/>
      <c r="V389" s="2133"/>
      <c r="W389" s="2134" t="str">
        <f t="shared" si="14"/>
        <v>Yes</v>
      </c>
      <c r="X389" s="2135" t="s">
        <v>93</v>
      </c>
      <c r="Y389" s="2120" t="s">
        <v>267</v>
      </c>
      <c r="Z389" s="2120"/>
      <c r="AA389" s="5785" t="s">
        <v>422</v>
      </c>
      <c r="AB389" s="5785"/>
      <c r="AC389" s="2923"/>
      <c r="AD389" s="3273" t="s">
        <v>423</v>
      </c>
      <c r="AE389" s="2485"/>
      <c r="AF389" s="2139"/>
      <c r="AG389" s="2140"/>
      <c r="AH389" s="2140"/>
      <c r="AI389" s="2140"/>
      <c r="AJ389" s="3010"/>
      <c r="AK389" s="2142"/>
      <c r="AL389" s="2145"/>
      <c r="AM389" s="2139"/>
      <c r="AN389" s="2140"/>
      <c r="AO389" s="2140"/>
      <c r="AP389" s="2140"/>
      <c r="AQ389" s="2141"/>
      <c r="AR389" s="2144"/>
      <c r="AS389" s="2145"/>
      <c r="AT389" s="2125"/>
      <c r="AU389" s="2145"/>
      <c r="AV389" s="2145"/>
      <c r="AW389" s="2145"/>
      <c r="AX389" s="2125"/>
      <c r="AY389" s="2146"/>
      <c r="AZ389" s="2145"/>
      <c r="BA389" s="2125"/>
      <c r="BB389" s="2145"/>
      <c r="BC389" s="2145"/>
      <c r="BD389" s="2145"/>
      <c r="BE389" s="2125"/>
      <c r="BF389" s="2125"/>
      <c r="BG389" s="4161"/>
      <c r="BH389" s="2140"/>
      <c r="BI389" s="2148">
        <v>44417</v>
      </c>
      <c r="BJ389" s="4161" t="s">
        <v>424</v>
      </c>
      <c r="BK389" s="2140">
        <v>44562</v>
      </c>
      <c r="BL389" s="2148">
        <v>44606</v>
      </c>
      <c r="BM389" s="4161"/>
      <c r="BN389" s="2140"/>
      <c r="BO389" s="2148">
        <v>45372</v>
      </c>
      <c r="BP389" s="4185"/>
      <c r="BQ389" s="2120"/>
      <c r="BR389" s="2120" t="s">
        <v>2655</v>
      </c>
      <c r="BS389" s="2149"/>
      <c r="BT389" s="2149"/>
      <c r="BU389" s="2149"/>
      <c r="BV389" s="2149">
        <v>44440</v>
      </c>
      <c r="BW389" s="2149">
        <v>45279</v>
      </c>
      <c r="BX389" s="2149" t="s">
        <v>427</v>
      </c>
      <c r="BY389" s="2682"/>
      <c r="BZ389" s="2678" t="s">
        <v>428</v>
      </c>
      <c r="CA389" s="12"/>
      <c r="CB389" s="12"/>
      <c r="CC389" s="12"/>
      <c r="CD389" s="18"/>
    </row>
    <row r="390" spans="1:82" ht="45" customHeight="1" x14ac:dyDescent="0.2">
      <c r="A390" s="2868"/>
      <c r="B390" s="3939" t="s">
        <v>3964</v>
      </c>
      <c r="C390" s="2869" t="s">
        <v>3965</v>
      </c>
      <c r="D390" s="2869" t="s">
        <v>3966</v>
      </c>
      <c r="E390" s="6856"/>
      <c r="F390" s="2883">
        <v>2023</v>
      </c>
      <c r="G390" s="2883">
        <v>2040</v>
      </c>
      <c r="H390" s="2871" t="s">
        <v>89</v>
      </c>
      <c r="I390" s="2883" t="s">
        <v>89</v>
      </c>
      <c r="J390" s="2882">
        <v>45372</v>
      </c>
      <c r="K390" s="2882"/>
      <c r="L390" s="6791"/>
      <c r="M390" s="6792"/>
      <c r="N390" s="6791"/>
      <c r="O390" s="6791"/>
      <c r="P390" s="2882"/>
      <c r="Q390" s="6793"/>
      <c r="R390" s="2896"/>
      <c r="S390" s="6794"/>
      <c r="T390" s="6794"/>
      <c r="U390" s="3801"/>
      <c r="V390" s="6795"/>
      <c r="W390" s="6796" t="str">
        <f t="shared" si="14"/>
        <v>Yes</v>
      </c>
      <c r="X390" s="2878" t="s">
        <v>93</v>
      </c>
      <c r="Y390" s="2869" t="s">
        <v>94</v>
      </c>
      <c r="Z390" s="2869"/>
      <c r="AA390" s="6776" t="s">
        <v>3967</v>
      </c>
      <c r="AB390" s="6776" t="s">
        <v>3968</v>
      </c>
      <c r="AC390" s="6797"/>
      <c r="AD390" s="6899">
        <v>45689</v>
      </c>
      <c r="AE390" s="4204">
        <v>44835</v>
      </c>
      <c r="AF390" s="2881" t="s">
        <v>3969</v>
      </c>
      <c r="AG390" s="2879">
        <v>44835</v>
      </c>
      <c r="AH390" s="2879">
        <v>44835</v>
      </c>
      <c r="AI390" s="2879">
        <v>44896</v>
      </c>
      <c r="AJ390" s="7075" t="s">
        <v>3970</v>
      </c>
      <c r="AK390" s="6798"/>
      <c r="AL390" s="2879">
        <v>45200</v>
      </c>
      <c r="AM390" s="2881" t="s">
        <v>3510</v>
      </c>
      <c r="AN390" s="2879">
        <v>45200</v>
      </c>
      <c r="AO390" s="2879">
        <v>45200</v>
      </c>
      <c r="AP390" s="2879">
        <v>45278</v>
      </c>
      <c r="AQ390" s="6955" t="s">
        <v>3970</v>
      </c>
      <c r="AR390" s="7125"/>
      <c r="AS390" s="7126" t="s">
        <v>3971</v>
      </c>
      <c r="AT390" s="2874" t="s">
        <v>3972</v>
      </c>
      <c r="AU390" s="6838">
        <v>45717</v>
      </c>
      <c r="AV390" s="2885">
        <v>45748</v>
      </c>
      <c r="AW390" s="2885">
        <v>45809</v>
      </c>
      <c r="AX390" s="6956" t="s">
        <v>3973</v>
      </c>
      <c r="AY390" s="2896"/>
      <c r="AZ390" s="6838"/>
      <c r="BA390" s="2896"/>
      <c r="BB390" s="6838"/>
      <c r="BC390" s="2885"/>
      <c r="BD390" s="2885"/>
      <c r="BE390" s="2874"/>
      <c r="BF390" s="2874"/>
      <c r="BG390" s="7076">
        <v>46023</v>
      </c>
      <c r="BH390" s="7077">
        <v>46023</v>
      </c>
      <c r="BI390" s="7077"/>
      <c r="BJ390" s="7076">
        <v>46143</v>
      </c>
      <c r="BK390" s="7077">
        <v>46143</v>
      </c>
      <c r="BL390" s="7078"/>
      <c r="BM390" s="7076">
        <v>46388</v>
      </c>
      <c r="BN390" s="7079">
        <v>46388</v>
      </c>
      <c r="BO390" s="7078"/>
      <c r="BP390" s="7080" t="s">
        <v>3975</v>
      </c>
      <c r="BQ390" s="2889"/>
      <c r="BR390" s="2889"/>
      <c r="BS390" s="2890">
        <v>46034</v>
      </c>
      <c r="BT390" s="2890"/>
      <c r="BU390" s="2890">
        <v>46034</v>
      </c>
      <c r="BV390" s="2890">
        <v>45996</v>
      </c>
      <c r="BW390" s="2890">
        <v>45996</v>
      </c>
      <c r="BX390" s="2890" t="s">
        <v>3976</v>
      </c>
      <c r="BY390" s="2682"/>
      <c r="BZ390" s="1178"/>
      <c r="CA390" s="1176"/>
      <c r="CB390" s="1176"/>
      <c r="CC390" s="1176"/>
      <c r="CD390" s="1175"/>
    </row>
    <row r="391" spans="1:82" ht="66" customHeight="1" x14ac:dyDescent="0.2">
      <c r="A391" s="2150" t="s">
        <v>3977</v>
      </c>
      <c r="B391" s="3306"/>
      <c r="C391" s="2151" t="s">
        <v>3978</v>
      </c>
      <c r="D391" s="2152" t="s">
        <v>3979</v>
      </c>
      <c r="E391" s="7116">
        <v>2413</v>
      </c>
      <c r="F391" s="2153" t="s">
        <v>337</v>
      </c>
      <c r="G391" s="2153" t="s">
        <v>2182</v>
      </c>
      <c r="H391" s="2154" t="s">
        <v>89</v>
      </c>
      <c r="I391" s="2181" t="s">
        <v>89</v>
      </c>
      <c r="J391" s="2157">
        <v>42024</v>
      </c>
      <c r="K391" s="2157"/>
      <c r="L391" s="2157" t="s">
        <v>90</v>
      </c>
      <c r="M391" s="2182" t="s">
        <v>169</v>
      </c>
      <c r="N391" s="2157"/>
      <c r="O391" s="2157"/>
      <c r="P391" s="2506">
        <v>45196</v>
      </c>
      <c r="Q391" s="2158">
        <v>45624</v>
      </c>
      <c r="R391" s="2159"/>
      <c r="S391" s="2159"/>
      <c r="T391" s="2159"/>
      <c r="U391" s="3799"/>
      <c r="V391" s="2161"/>
      <c r="W391" s="2162" t="str">
        <f t="shared" si="14"/>
        <v>Yes</v>
      </c>
      <c r="X391" s="2163" t="s">
        <v>93</v>
      </c>
      <c r="Y391" s="2151" t="s">
        <v>94</v>
      </c>
      <c r="Z391" s="2151"/>
      <c r="AA391" s="5775" t="s">
        <v>3980</v>
      </c>
      <c r="AB391" s="5775" t="s">
        <v>3981</v>
      </c>
      <c r="AC391" s="2924"/>
      <c r="AD391" s="2165">
        <v>45901</v>
      </c>
      <c r="AE391" s="3535">
        <v>43040</v>
      </c>
      <c r="AF391" s="2167" t="s">
        <v>364</v>
      </c>
      <c r="AG391" s="2168">
        <v>43040</v>
      </c>
      <c r="AH391" s="2168">
        <v>43046</v>
      </c>
      <c r="AI391" s="2168">
        <v>43088</v>
      </c>
      <c r="AJ391" s="3011" t="s">
        <v>3982</v>
      </c>
      <c r="AK391" s="2169"/>
      <c r="AL391" s="2171" t="s">
        <v>3983</v>
      </c>
      <c r="AM391" s="2167" t="s">
        <v>3984</v>
      </c>
      <c r="AN391" s="2168">
        <v>44166</v>
      </c>
      <c r="AO391" s="2168">
        <v>44209</v>
      </c>
      <c r="AP391" s="2168">
        <v>44264</v>
      </c>
      <c r="AQ391" s="2155" t="s">
        <v>3985</v>
      </c>
      <c r="AR391" s="2170"/>
      <c r="AS391" s="2171"/>
      <c r="AT391" s="2154"/>
      <c r="AU391" s="2171"/>
      <c r="AV391" s="2171"/>
      <c r="AW391" s="2171"/>
      <c r="AX391" s="2154"/>
      <c r="AY391" s="2172"/>
      <c r="AZ391" s="2171"/>
      <c r="BA391" s="2154"/>
      <c r="BB391" s="2171"/>
      <c r="BC391" s="2171"/>
      <c r="BD391" s="2171"/>
      <c r="BE391" s="2154"/>
      <c r="BF391" s="2154"/>
      <c r="BG391" s="4159" t="s">
        <v>1240</v>
      </c>
      <c r="BH391" s="2168">
        <v>45170</v>
      </c>
      <c r="BI391" s="2184">
        <v>45197</v>
      </c>
      <c r="BJ391" s="4159" t="s">
        <v>3986</v>
      </c>
      <c r="BK391" s="2168">
        <v>45597</v>
      </c>
      <c r="BL391" s="2184">
        <v>45624</v>
      </c>
      <c r="BM391" s="4159" t="s">
        <v>3987</v>
      </c>
      <c r="BN391" s="2168">
        <v>46143</v>
      </c>
      <c r="BO391" s="2184"/>
      <c r="BP391" s="2990" t="s">
        <v>3988</v>
      </c>
      <c r="BQ391" s="2151" t="s">
        <v>3989</v>
      </c>
      <c r="BR391" s="2301"/>
      <c r="BS391" s="2177">
        <v>46034</v>
      </c>
      <c r="BT391" s="2177">
        <v>45932</v>
      </c>
      <c r="BU391" s="2177">
        <v>46034</v>
      </c>
      <c r="BV391" s="2177">
        <v>45932</v>
      </c>
      <c r="BW391" s="2177">
        <v>46028</v>
      </c>
      <c r="BX391" s="5465" t="s">
        <v>3990</v>
      </c>
      <c r="BY391" s="2540"/>
      <c r="BZ391" s="2513" t="s">
        <v>3991</v>
      </c>
      <c r="CA391" s="12"/>
      <c r="CB391" s="12"/>
      <c r="CC391" s="12"/>
      <c r="CD391" s="18"/>
    </row>
    <row r="392" spans="1:82" ht="45" customHeight="1" x14ac:dyDescent="0.2">
      <c r="A392" s="3686"/>
      <c r="B392" s="3687" t="s">
        <v>3992</v>
      </c>
      <c r="C392" s="3688" t="s">
        <v>3993</v>
      </c>
      <c r="D392" s="3689" t="s">
        <v>205</v>
      </c>
      <c r="E392" s="3717" t="s">
        <v>193</v>
      </c>
      <c r="F392" s="3695"/>
      <c r="G392" s="3695"/>
      <c r="H392" s="3705" t="s">
        <v>89</v>
      </c>
      <c r="I392" s="3693" t="s">
        <v>89</v>
      </c>
      <c r="J392" s="3694">
        <v>41353</v>
      </c>
      <c r="K392" s="3694"/>
      <c r="L392" s="3943"/>
      <c r="M392" s="4091"/>
      <c r="N392" s="3943"/>
      <c r="O392" s="3943"/>
      <c r="P392" s="3696"/>
      <c r="Q392" s="3732"/>
      <c r="R392" s="3698"/>
      <c r="S392" s="3733"/>
      <c r="T392" s="3733"/>
      <c r="U392" s="3794"/>
      <c r="V392" s="3734"/>
      <c r="W392" s="4092"/>
      <c r="X392" s="3701"/>
      <c r="Y392" s="3688"/>
      <c r="Z392" s="3688"/>
      <c r="AA392" s="5787" t="s">
        <v>3994</v>
      </c>
      <c r="AB392" s="5787" t="s">
        <v>3995</v>
      </c>
      <c r="AC392" s="3729"/>
      <c r="AD392" s="3704">
        <v>45689</v>
      </c>
      <c r="AE392" s="4145" t="s">
        <v>3996</v>
      </c>
      <c r="AF392" s="3705" t="s">
        <v>1075</v>
      </c>
      <c r="AG392" s="3706">
        <v>46174</v>
      </c>
      <c r="AH392" s="3706"/>
      <c r="AI392" s="3706"/>
      <c r="AJ392" s="3735"/>
      <c r="AK392" s="3736"/>
      <c r="AL392" s="3709"/>
      <c r="AM392" s="3705"/>
      <c r="AN392" s="3706"/>
      <c r="AO392" s="3706"/>
      <c r="AP392" s="3706"/>
      <c r="AQ392" s="3696"/>
      <c r="AR392" s="4398"/>
      <c r="AS392" s="5233"/>
      <c r="AT392" s="3694"/>
      <c r="AU392" s="3706"/>
      <c r="AV392" s="3709"/>
      <c r="AW392" s="3709"/>
      <c r="AX392" s="3694"/>
      <c r="AY392" s="4399"/>
      <c r="AZ392" s="3709"/>
      <c r="BA392" s="3694"/>
      <c r="BB392" s="3709"/>
      <c r="BC392" s="3709"/>
      <c r="BD392" s="3709"/>
      <c r="BE392" s="3694"/>
      <c r="BF392" s="3694"/>
      <c r="BG392" s="4089" t="s">
        <v>3484</v>
      </c>
      <c r="BH392" s="3706">
        <v>46661</v>
      </c>
      <c r="BI392" s="3711"/>
      <c r="BJ392" s="4089" t="s">
        <v>1505</v>
      </c>
      <c r="BK392" s="3706">
        <v>46753</v>
      </c>
      <c r="BL392" s="3711"/>
      <c r="BM392" s="4089" t="s">
        <v>193</v>
      </c>
      <c r="BN392" s="3706" t="s">
        <v>193</v>
      </c>
      <c r="BO392" s="3711"/>
      <c r="BP392" s="4182" t="s">
        <v>3998</v>
      </c>
      <c r="BQ392" s="3712"/>
      <c r="BR392" s="3712"/>
      <c r="BS392" s="3716">
        <v>45945</v>
      </c>
      <c r="BT392" s="3716"/>
      <c r="BU392" s="3716">
        <v>45945</v>
      </c>
      <c r="BV392" s="4133"/>
      <c r="BW392" s="3716"/>
      <c r="BX392" s="3716" t="s">
        <v>104</v>
      </c>
      <c r="BY392" s="1409"/>
      <c r="BZ392" s="1178"/>
      <c r="CA392" s="1176"/>
      <c r="CB392" s="1176"/>
      <c r="CC392" s="1176"/>
      <c r="CD392" s="1175"/>
    </row>
    <row r="393" spans="1:82" ht="45" customHeight="1" x14ac:dyDescent="0.2">
      <c r="A393" s="2150" t="s">
        <v>3999</v>
      </c>
      <c r="B393" s="3306"/>
      <c r="C393" s="2151" t="s">
        <v>3993</v>
      </c>
      <c r="D393" s="2152" t="s">
        <v>4000</v>
      </c>
      <c r="E393" s="7162">
        <v>2163</v>
      </c>
      <c r="F393" s="2153" t="s">
        <v>337</v>
      </c>
      <c r="G393" s="2153" t="s">
        <v>266</v>
      </c>
      <c r="H393" s="2154" t="s">
        <v>89</v>
      </c>
      <c r="I393" s="2181" t="s">
        <v>89</v>
      </c>
      <c r="J393" s="2157">
        <v>41353</v>
      </c>
      <c r="K393" s="2157"/>
      <c r="L393" s="2157" t="s">
        <v>90</v>
      </c>
      <c r="M393" s="2182" t="s">
        <v>4001</v>
      </c>
      <c r="N393" s="2157"/>
      <c r="O393" s="2157"/>
      <c r="P393" s="2156">
        <v>45532</v>
      </c>
      <c r="Q393" s="2158">
        <v>45611</v>
      </c>
      <c r="R393" s="2159"/>
      <c r="S393" s="2159"/>
      <c r="T393" s="2159"/>
      <c r="U393" s="3799"/>
      <c r="V393" s="2161"/>
      <c r="W393" s="2162" t="str">
        <f>IF(OR(X393="Yes", Y393="Web-page timetable", Z393="YES"), "Yes")</f>
        <v>Yes</v>
      </c>
      <c r="X393" s="2163" t="s">
        <v>93</v>
      </c>
      <c r="Y393" s="2151" t="s">
        <v>94</v>
      </c>
      <c r="Z393" s="2151"/>
      <c r="AA393" s="5775" t="s">
        <v>3994</v>
      </c>
      <c r="AB393" s="5775" t="s">
        <v>3995</v>
      </c>
      <c r="AC393" s="2925"/>
      <c r="AD393" s="2165">
        <v>45689</v>
      </c>
      <c r="AE393" s="3535" t="s">
        <v>4002</v>
      </c>
      <c r="AF393" s="2167" t="s">
        <v>4003</v>
      </c>
      <c r="AG393" s="2168">
        <v>43435</v>
      </c>
      <c r="AH393" s="2168">
        <v>43322</v>
      </c>
      <c r="AI393" s="2168">
        <v>43364</v>
      </c>
      <c r="AJ393" s="3336" t="s">
        <v>4004</v>
      </c>
      <c r="AK393" s="2169"/>
      <c r="AL393" s="7117" t="s">
        <v>4005</v>
      </c>
      <c r="AM393" s="7161" t="s">
        <v>4006</v>
      </c>
      <c r="AN393" s="2168">
        <v>44256</v>
      </c>
      <c r="AO393" s="2168">
        <v>44242</v>
      </c>
      <c r="AP393" s="2168">
        <v>44298</v>
      </c>
      <c r="AQ393" s="2155" t="s">
        <v>4007</v>
      </c>
      <c r="AR393" s="2170"/>
      <c r="AS393" s="2171" t="s">
        <v>4008</v>
      </c>
      <c r="AT393" s="3207" t="s">
        <v>4009</v>
      </c>
      <c r="AU393" s="2171">
        <v>44866</v>
      </c>
      <c r="AV393" s="2171">
        <v>44867</v>
      </c>
      <c r="AW393" s="2171">
        <v>44909</v>
      </c>
      <c r="AX393" s="2154" t="s">
        <v>4010</v>
      </c>
      <c r="AY393" s="2172"/>
      <c r="AZ393" s="2171"/>
      <c r="BA393" s="2154"/>
      <c r="BB393" s="2171"/>
      <c r="BC393" s="2171"/>
      <c r="BD393" s="2171"/>
      <c r="BE393" s="2154"/>
      <c r="BF393" s="2154"/>
      <c r="BG393" s="4159">
        <v>45566</v>
      </c>
      <c r="BH393" s="2168">
        <v>45566</v>
      </c>
      <c r="BI393" s="2184">
        <v>45532</v>
      </c>
      <c r="BJ393" s="4159" t="s">
        <v>4011</v>
      </c>
      <c r="BK393" s="2168">
        <v>45597</v>
      </c>
      <c r="BL393" s="2184">
        <v>45611</v>
      </c>
      <c r="BM393" s="4159" t="s">
        <v>4012</v>
      </c>
      <c r="BN393" s="2168">
        <v>45962</v>
      </c>
      <c r="BO393" s="2184"/>
      <c r="BP393" s="4188" t="s">
        <v>4014</v>
      </c>
      <c r="BQ393" s="2301"/>
      <c r="BR393" s="2709"/>
      <c r="BS393" s="2177">
        <v>45392</v>
      </c>
      <c r="BT393" s="2177">
        <v>45945</v>
      </c>
      <c r="BU393" s="2177">
        <v>45932</v>
      </c>
      <c r="BV393" s="3345">
        <v>45539</v>
      </c>
      <c r="BW393" s="2177">
        <v>46006</v>
      </c>
      <c r="BX393" s="2177" t="s">
        <v>2405</v>
      </c>
      <c r="BY393" s="1409"/>
      <c r="BZ393" s="540" t="s">
        <v>3691</v>
      </c>
      <c r="CA393" s="12"/>
      <c r="CB393" s="12"/>
      <c r="CC393" s="12"/>
      <c r="CD393" s="18"/>
    </row>
    <row r="394" spans="1:82" ht="45" customHeight="1" x14ac:dyDescent="0.2">
      <c r="A394" s="3686" t="s">
        <v>4015</v>
      </c>
      <c r="B394" s="3687"/>
      <c r="C394" s="3688" t="s">
        <v>4016</v>
      </c>
      <c r="D394" s="3688" t="s">
        <v>4017</v>
      </c>
      <c r="E394" s="3718"/>
      <c r="F394" s="3691"/>
      <c r="G394" s="3691"/>
      <c r="H394" s="3695" t="s">
        <v>89</v>
      </c>
      <c r="I394" s="3695" t="s">
        <v>89</v>
      </c>
      <c r="J394" s="3696">
        <v>44600</v>
      </c>
      <c r="K394" s="3694" t="s">
        <v>4018</v>
      </c>
      <c r="L394" s="3694"/>
      <c r="M394" s="3866"/>
      <c r="N394" s="3694"/>
      <c r="O394" s="3694"/>
      <c r="P394" s="3696"/>
      <c r="Q394" s="3697"/>
      <c r="R394" s="3698"/>
      <c r="S394" s="3698"/>
      <c r="T394" s="3698"/>
      <c r="U394" s="3794"/>
      <c r="V394" s="3699"/>
      <c r="W394" s="3700" t="str">
        <f>IF(OR(X394="Yes", Y394="Web-page timetable", Z394="YES"), "Yes")</f>
        <v>Yes</v>
      </c>
      <c r="X394" s="3701" t="s">
        <v>93</v>
      </c>
      <c r="Y394" s="3688" t="s">
        <v>94</v>
      </c>
      <c r="Z394" s="3688"/>
      <c r="AA394" s="5776" t="s">
        <v>4019</v>
      </c>
      <c r="AB394" s="5776" t="s">
        <v>4020</v>
      </c>
      <c r="AC394" s="3703"/>
      <c r="AD394" s="3706">
        <v>45717</v>
      </c>
      <c r="AE394" s="4145">
        <v>46023</v>
      </c>
      <c r="AF394" s="3705" t="s">
        <v>1415</v>
      </c>
      <c r="AG394" s="3706">
        <v>46023</v>
      </c>
      <c r="AH394" s="3706"/>
      <c r="AI394" s="3706"/>
      <c r="AJ394" s="3713"/>
      <c r="AK394" s="3707"/>
      <c r="AL394" s="3706"/>
      <c r="AM394" s="3705"/>
      <c r="AN394" s="3706"/>
      <c r="AO394" s="3706"/>
      <c r="AP394" s="3706"/>
      <c r="AQ394" s="3695"/>
      <c r="AR394" s="3708"/>
      <c r="AS394" s="3709"/>
      <c r="AT394" s="3692"/>
      <c r="AU394" s="3730"/>
      <c r="AV394" s="3709"/>
      <c r="AW394" s="3709"/>
      <c r="AX394" s="3692"/>
      <c r="AY394" s="3710"/>
      <c r="AZ394" s="3709"/>
      <c r="BA394" s="3731"/>
      <c r="BB394" s="3730"/>
      <c r="BC394" s="3709"/>
      <c r="BD394" s="3709"/>
      <c r="BE394" s="3692"/>
      <c r="BF394" s="3692"/>
      <c r="BG394" s="4089">
        <v>46631</v>
      </c>
      <c r="BH394" s="3706">
        <v>46631</v>
      </c>
      <c r="BI394" s="3706"/>
      <c r="BJ394" s="4089">
        <v>46844</v>
      </c>
      <c r="BK394" s="3706">
        <v>46844</v>
      </c>
      <c r="BL394" s="3711"/>
      <c r="BM394" s="4089">
        <v>47027</v>
      </c>
      <c r="BN394" s="3704">
        <v>47027</v>
      </c>
      <c r="BO394" s="3711"/>
      <c r="BP394" s="4182" t="s">
        <v>132</v>
      </c>
      <c r="BQ394" s="3688"/>
      <c r="BR394" s="3688"/>
      <c r="BS394" s="3716">
        <v>45315</v>
      </c>
      <c r="BT394" s="3716">
        <v>45755</v>
      </c>
      <c r="BU394" s="3963"/>
      <c r="BV394" s="6389">
        <v>45755</v>
      </c>
      <c r="BW394" s="3716">
        <v>45755</v>
      </c>
      <c r="BX394" s="3716" t="s">
        <v>104</v>
      </c>
      <c r="BY394" s="2149"/>
      <c r="BZ394" s="2120"/>
      <c r="CA394" s="12"/>
      <c r="CB394" s="12"/>
      <c r="CC394" s="12"/>
      <c r="CD394" s="18"/>
    </row>
    <row r="395" spans="1:82" ht="45" customHeight="1" x14ac:dyDescent="0.2">
      <c r="A395" s="4225" t="s">
        <v>4022</v>
      </c>
      <c r="B395" s="4321"/>
      <c r="C395" s="2487" t="s">
        <v>4023</v>
      </c>
      <c r="D395" s="4224" t="s">
        <v>4024</v>
      </c>
      <c r="E395" s="4358">
        <v>2025</v>
      </c>
      <c r="F395" s="4343" t="s">
        <v>91</v>
      </c>
      <c r="G395" s="4343" t="s">
        <v>1420</v>
      </c>
      <c r="H395" s="4226" t="s">
        <v>89</v>
      </c>
      <c r="I395" s="4793" t="s">
        <v>89</v>
      </c>
      <c r="J395" s="4227">
        <v>45747</v>
      </c>
      <c r="K395" s="4227"/>
      <c r="L395" s="4227" t="s">
        <v>90</v>
      </c>
      <c r="M395" s="4228" t="s">
        <v>3577</v>
      </c>
      <c r="N395" s="4227"/>
      <c r="O395" s="4227"/>
      <c r="P395" s="4229">
        <v>44690</v>
      </c>
      <c r="Q395" s="4230">
        <v>44860</v>
      </c>
      <c r="R395" s="4231">
        <v>45729</v>
      </c>
      <c r="S395" s="4231"/>
      <c r="T395" s="4231"/>
      <c r="U395" s="4232"/>
      <c r="V395" s="4233"/>
      <c r="W395" s="4234" t="str">
        <f>IF(OR(X395="Yes", Y395="Web-page timetable", Z395="YES"), "Yes")</f>
        <v>Yes</v>
      </c>
      <c r="X395" s="4235" t="s">
        <v>93</v>
      </c>
      <c r="Y395" s="2487" t="s">
        <v>94</v>
      </c>
      <c r="Z395" s="2487"/>
      <c r="AA395" s="5811" t="s">
        <v>4025</v>
      </c>
      <c r="AB395" s="5867" t="s">
        <v>4026</v>
      </c>
      <c r="AC395" s="4344"/>
      <c r="AD395" s="4237">
        <v>45689</v>
      </c>
      <c r="AE395" s="4238">
        <v>40179</v>
      </c>
      <c r="AF395" s="4239" t="s">
        <v>2870</v>
      </c>
      <c r="AG395" s="4240">
        <v>40179</v>
      </c>
      <c r="AH395" s="4240">
        <v>40189</v>
      </c>
      <c r="AI395" s="4240">
        <v>40242</v>
      </c>
      <c r="AJ395" s="5528" t="s">
        <v>4027</v>
      </c>
      <c r="AK395" s="4242" t="s">
        <v>4028</v>
      </c>
      <c r="AL395" s="4346">
        <v>40909</v>
      </c>
      <c r="AM395" s="4244" t="s">
        <v>4029</v>
      </c>
      <c r="AN395" s="4240">
        <v>40909</v>
      </c>
      <c r="AO395" s="4240">
        <v>40932</v>
      </c>
      <c r="AP395" s="4240">
        <v>40980</v>
      </c>
      <c r="AQ395" s="4218" t="s">
        <v>4030</v>
      </c>
      <c r="AR395" s="4296" t="s">
        <v>4031</v>
      </c>
      <c r="AS395" s="4243" t="s">
        <v>1623</v>
      </c>
      <c r="AT395" s="4226" t="s">
        <v>4032</v>
      </c>
      <c r="AU395" s="4243">
        <v>43831</v>
      </c>
      <c r="AV395" s="4243">
        <v>43857</v>
      </c>
      <c r="AW395" s="4243">
        <v>43948</v>
      </c>
      <c r="AX395" s="4226" t="s">
        <v>4033</v>
      </c>
      <c r="AY395" s="4336"/>
      <c r="AZ395" s="4243"/>
      <c r="BA395" s="4226"/>
      <c r="BB395" s="4243"/>
      <c r="BC395" s="4243"/>
      <c r="BD395" s="4243"/>
      <c r="BE395" s="4226"/>
      <c r="BF395" s="4226"/>
      <c r="BG395" s="4245" t="s">
        <v>4034</v>
      </c>
      <c r="BH395" s="4240">
        <v>44621</v>
      </c>
      <c r="BI395" s="4246">
        <v>44690</v>
      </c>
      <c r="BJ395" s="4245" t="s">
        <v>4035</v>
      </c>
      <c r="BK395" s="4240">
        <v>44835</v>
      </c>
      <c r="BL395" s="4246">
        <v>44860</v>
      </c>
      <c r="BM395" s="4245" t="s">
        <v>432</v>
      </c>
      <c r="BN395" s="4240">
        <v>45748</v>
      </c>
      <c r="BO395" s="4246">
        <v>45747</v>
      </c>
      <c r="BP395" s="4247" t="s">
        <v>4037</v>
      </c>
      <c r="BQ395" s="2487"/>
      <c r="BR395" s="2487"/>
      <c r="BS395" s="2486">
        <v>45317</v>
      </c>
      <c r="BT395" s="2486">
        <v>45700</v>
      </c>
      <c r="BU395" s="2486"/>
      <c r="BV395" s="2486">
        <v>45700</v>
      </c>
      <c r="BW395" s="2486">
        <v>45743</v>
      </c>
      <c r="BX395" s="2486" t="s">
        <v>4036</v>
      </c>
      <c r="BY395" s="2549"/>
      <c r="BZ395" s="2550" t="s">
        <v>4038</v>
      </c>
      <c r="CA395" s="12"/>
      <c r="CB395" s="12"/>
      <c r="CC395" s="12"/>
      <c r="CD395" s="18"/>
    </row>
    <row r="396" spans="1:82" ht="45" customHeight="1" x14ac:dyDescent="0.2">
      <c r="A396" s="3686" t="s">
        <v>4039</v>
      </c>
      <c r="B396" s="3687"/>
      <c r="C396" s="3688" t="s">
        <v>4040</v>
      </c>
      <c r="D396" s="3689" t="s">
        <v>4041</v>
      </c>
      <c r="E396" s="3690" t="s">
        <v>226</v>
      </c>
      <c r="F396" s="3691" t="s">
        <v>3129</v>
      </c>
      <c r="G396" s="3691" t="s">
        <v>2437</v>
      </c>
      <c r="H396" s="3692" t="s">
        <v>89</v>
      </c>
      <c r="I396" s="3693" t="s">
        <v>89</v>
      </c>
      <c r="J396" s="3694">
        <v>41207</v>
      </c>
      <c r="K396" s="3694"/>
      <c r="L396" s="3694"/>
      <c r="M396" s="3866"/>
      <c r="N396" s="3694"/>
      <c r="O396" s="3694"/>
      <c r="P396" s="3696"/>
      <c r="Q396" s="3697"/>
      <c r="R396" s="3698"/>
      <c r="S396" s="3698"/>
      <c r="T396" s="3698"/>
      <c r="U396" s="3794">
        <v>43374</v>
      </c>
      <c r="V396" s="3727" t="s">
        <v>4042</v>
      </c>
      <c r="W396" s="3700" t="str">
        <f>IF(OR(X396="Yes", Y396="Web-page timetable", Z396="YES"), "Yes")</f>
        <v>Yes</v>
      </c>
      <c r="X396" s="3701" t="s">
        <v>93</v>
      </c>
      <c r="Y396" s="3688" t="s">
        <v>94</v>
      </c>
      <c r="Z396" s="3688"/>
      <c r="AA396" s="6197" t="s">
        <v>4043</v>
      </c>
      <c r="AB396" s="5777" t="s">
        <v>4044</v>
      </c>
      <c r="AC396" s="3719" t="s">
        <v>4045</v>
      </c>
      <c r="AD396" s="3704">
        <v>45627</v>
      </c>
      <c r="AE396" s="4145" t="s">
        <v>4046</v>
      </c>
      <c r="AF396" s="3705" t="s">
        <v>4047</v>
      </c>
      <c r="AG396" s="3706">
        <v>45778</v>
      </c>
      <c r="AH396" s="3706">
        <v>45901</v>
      </c>
      <c r="AI396" s="3706">
        <v>45945</v>
      </c>
      <c r="AJ396" s="3713"/>
      <c r="AK396" s="3707"/>
      <c r="AL396" s="3909" t="s">
        <v>4048</v>
      </c>
      <c r="AM396" s="3715" t="s">
        <v>4049</v>
      </c>
      <c r="AN396" s="3706">
        <v>46054</v>
      </c>
      <c r="AO396" s="3706"/>
      <c r="AP396" s="3706"/>
      <c r="AQ396" s="3695"/>
      <c r="AR396" s="3708"/>
      <c r="AS396" s="3709"/>
      <c r="AT396" s="3692"/>
      <c r="AU396" s="3709"/>
      <c r="AV396" s="3709"/>
      <c r="AW396" s="3709"/>
      <c r="AX396" s="3692"/>
      <c r="AY396" s="3710"/>
      <c r="AZ396" s="3709"/>
      <c r="BA396" s="3692"/>
      <c r="BB396" s="3709"/>
      <c r="BC396" s="3709"/>
      <c r="BD396" s="3709"/>
      <c r="BE396" s="3692"/>
      <c r="BF396" s="3692"/>
      <c r="BG396" s="4089" t="s">
        <v>858</v>
      </c>
      <c r="BH396" s="3706">
        <v>46296</v>
      </c>
      <c r="BI396" s="3711"/>
      <c r="BJ396" s="4089" t="s">
        <v>4050</v>
      </c>
      <c r="BK396" s="3706">
        <v>46419</v>
      </c>
      <c r="BL396" s="3711"/>
      <c r="BM396" s="4089" t="s">
        <v>4051</v>
      </c>
      <c r="BN396" s="3706">
        <v>46905</v>
      </c>
      <c r="BO396" s="3711"/>
      <c r="BP396" s="4182" t="s">
        <v>4053</v>
      </c>
      <c r="BQ396" s="3688"/>
      <c r="BR396" s="3688"/>
      <c r="BS396" s="3716">
        <v>45960</v>
      </c>
      <c r="BT396" s="3716">
        <v>45882</v>
      </c>
      <c r="BU396" s="3716">
        <v>44967</v>
      </c>
      <c r="BV396" s="3716">
        <v>45960</v>
      </c>
      <c r="BW396" s="3716">
        <v>45882</v>
      </c>
      <c r="BX396" s="3716" t="s">
        <v>4054</v>
      </c>
      <c r="BY396" s="1409"/>
      <c r="BZ396" s="540" t="s">
        <v>105</v>
      </c>
      <c r="CA396" s="12"/>
      <c r="CB396" s="12"/>
      <c r="CC396" s="12"/>
      <c r="CD396" s="18"/>
    </row>
    <row r="397" spans="1:82" ht="45" customHeight="1" x14ac:dyDescent="0.2">
      <c r="A397" s="2150" t="s">
        <v>4055</v>
      </c>
      <c r="B397" s="3306"/>
      <c r="C397" s="2151" t="s">
        <v>4056</v>
      </c>
      <c r="D397" s="2152" t="s">
        <v>4057</v>
      </c>
      <c r="E397" s="7162">
        <v>1932</v>
      </c>
      <c r="F397" s="2153" t="s">
        <v>2759</v>
      </c>
      <c r="G397" s="2153" t="s">
        <v>2182</v>
      </c>
      <c r="H397" s="2154" t="s">
        <v>89</v>
      </c>
      <c r="I397" s="4061" t="s">
        <v>89</v>
      </c>
      <c r="J397" s="2157">
        <v>40207</v>
      </c>
      <c r="K397" s="2157"/>
      <c r="L397" s="2157" t="s">
        <v>90</v>
      </c>
      <c r="M397" s="2182" t="s">
        <v>4058</v>
      </c>
      <c r="N397" s="2157" t="s">
        <v>583</v>
      </c>
      <c r="O397" s="2157"/>
      <c r="P397" s="2156">
        <v>45565</v>
      </c>
      <c r="Q397" s="2158">
        <v>45716</v>
      </c>
      <c r="R397" s="2159"/>
      <c r="S397" s="2159"/>
      <c r="T397" s="2159"/>
      <c r="U397" s="3799"/>
      <c r="V397" s="2161"/>
      <c r="W397" s="2162" t="str">
        <f>IF(OR(X397="Yes", Y397="Web-page timetable", Z397="YES"), "Yes")</f>
        <v>Yes</v>
      </c>
      <c r="X397" s="2163" t="s">
        <v>93</v>
      </c>
      <c r="Y397" s="2151" t="s">
        <v>94</v>
      </c>
      <c r="Z397" s="2151"/>
      <c r="AA397" s="5775" t="s">
        <v>4059</v>
      </c>
      <c r="AB397" s="5775" t="s">
        <v>4060</v>
      </c>
      <c r="AC397" s="2924"/>
      <c r="AD397" s="2165">
        <v>45536</v>
      </c>
      <c r="AE397" s="3535">
        <v>42583</v>
      </c>
      <c r="AF397" s="2167" t="s">
        <v>364</v>
      </c>
      <c r="AG397" s="2168">
        <v>42583</v>
      </c>
      <c r="AH397" s="2168">
        <v>42586</v>
      </c>
      <c r="AI397" s="2168">
        <v>42643</v>
      </c>
      <c r="AJ397" s="3011" t="s">
        <v>4061</v>
      </c>
      <c r="AK397" s="2169"/>
      <c r="AL397" s="7117">
        <v>43405</v>
      </c>
      <c r="AM397" s="7161" t="s">
        <v>4062</v>
      </c>
      <c r="AN397" s="2168">
        <v>43405</v>
      </c>
      <c r="AO397" s="2168">
        <v>43416</v>
      </c>
      <c r="AP397" s="2168">
        <v>43518</v>
      </c>
      <c r="AQ397" s="2155" t="s">
        <v>4063</v>
      </c>
      <c r="AR397" s="2170"/>
      <c r="AS397" s="2171" t="s">
        <v>4064</v>
      </c>
      <c r="AT397" s="2167" t="s">
        <v>343</v>
      </c>
      <c r="AU397" s="2171">
        <v>43862</v>
      </c>
      <c r="AV397" s="2171">
        <v>43864</v>
      </c>
      <c r="AW397" s="2171">
        <v>43924</v>
      </c>
      <c r="AX397" s="2154" t="s">
        <v>4065</v>
      </c>
      <c r="AY397" s="2172"/>
      <c r="AZ397" s="2171">
        <v>44501</v>
      </c>
      <c r="BA397" s="2154" t="s">
        <v>4066</v>
      </c>
      <c r="BB397" s="2171">
        <v>44501</v>
      </c>
      <c r="BC397" s="2171">
        <v>44522</v>
      </c>
      <c r="BD397" s="2171">
        <v>44585</v>
      </c>
      <c r="BE397" s="2154" t="s">
        <v>4067</v>
      </c>
      <c r="BF397" s="2154"/>
      <c r="BG397" s="4159" t="s">
        <v>4068</v>
      </c>
      <c r="BH397" s="2168">
        <v>45536</v>
      </c>
      <c r="BI397" s="2184">
        <v>45565</v>
      </c>
      <c r="BJ397" s="4159">
        <v>45689</v>
      </c>
      <c r="BK397" s="2168">
        <v>45689</v>
      </c>
      <c r="BL397" s="2184">
        <v>45689</v>
      </c>
      <c r="BM397" s="4159">
        <v>46143</v>
      </c>
      <c r="BN397" s="2168">
        <v>46143</v>
      </c>
      <c r="BO397" s="2184"/>
      <c r="BP397" s="2990" t="s">
        <v>960</v>
      </c>
      <c r="BQ397" s="2151"/>
      <c r="BR397" s="2151"/>
      <c r="BS397" s="2177">
        <v>45952</v>
      </c>
      <c r="BT397" s="2177">
        <v>45576</v>
      </c>
      <c r="BU397" s="2177"/>
      <c r="BV397" s="2177">
        <v>45687</v>
      </c>
      <c r="BW397" s="2177">
        <v>45721</v>
      </c>
      <c r="BX397" s="2177" t="s">
        <v>1642</v>
      </c>
      <c r="BY397" s="1409"/>
      <c r="BZ397" s="540" t="s">
        <v>105</v>
      </c>
      <c r="CA397" s="12"/>
      <c r="CB397" s="12"/>
      <c r="CC397" s="12"/>
      <c r="CD397" s="18"/>
    </row>
    <row r="398" spans="1:82" ht="45" customHeight="1" x14ac:dyDescent="0.2">
      <c r="A398" s="1688"/>
      <c r="B398" s="3307" t="s">
        <v>4070</v>
      </c>
      <c r="C398" s="1703" t="s">
        <v>4071</v>
      </c>
      <c r="D398" s="1689" t="s">
        <v>1218</v>
      </c>
      <c r="E398" s="7113">
        <v>2044</v>
      </c>
      <c r="F398" s="1665" t="s">
        <v>337</v>
      </c>
      <c r="G398" s="1665" t="s">
        <v>931</v>
      </c>
      <c r="H398" s="1680" t="s">
        <v>89</v>
      </c>
      <c r="I398" s="1680" t="s">
        <v>194</v>
      </c>
      <c r="J398" s="1668">
        <v>40577</v>
      </c>
      <c r="K398" s="1668"/>
      <c r="L398" s="1668" t="s">
        <v>90</v>
      </c>
      <c r="M398" s="2006"/>
      <c r="N398" s="1668" t="s">
        <v>583</v>
      </c>
      <c r="O398" s="1668"/>
      <c r="P398" s="1667"/>
      <c r="Q398" s="1705"/>
      <c r="R398" s="1669"/>
      <c r="S398" s="1706"/>
      <c r="T398" s="1706"/>
      <c r="U398" s="3793"/>
      <c r="V398" s="1671"/>
      <c r="W398" s="1695" t="s">
        <v>93</v>
      </c>
      <c r="X398" s="1672" t="s">
        <v>93</v>
      </c>
      <c r="Y398" s="1376" t="s">
        <v>267</v>
      </c>
      <c r="Z398" s="1376"/>
      <c r="AA398" s="5772" t="s">
        <v>1219</v>
      </c>
      <c r="AB398" s="5773" t="s">
        <v>1219</v>
      </c>
      <c r="AC398" s="2314"/>
      <c r="AD398" s="1682">
        <v>44682</v>
      </c>
      <c r="AE398" s="4147" t="s">
        <v>1220</v>
      </c>
      <c r="AF398" s="1676" t="s">
        <v>364</v>
      </c>
      <c r="AG398" s="1674">
        <v>42917</v>
      </c>
      <c r="AH398" s="1674">
        <v>42919</v>
      </c>
      <c r="AI398" s="1674">
        <v>42986</v>
      </c>
      <c r="AJ398" s="3006" t="s">
        <v>1221</v>
      </c>
      <c r="AK398" s="1677" t="s">
        <v>1222</v>
      </c>
      <c r="AL398" s="7165" t="s">
        <v>1223</v>
      </c>
      <c r="AM398" s="7149" t="s">
        <v>1224</v>
      </c>
      <c r="AN398" s="1674">
        <v>44409</v>
      </c>
      <c r="AO398" s="1674">
        <v>44424</v>
      </c>
      <c r="AP398" s="1674">
        <v>44480</v>
      </c>
      <c r="AQ398" s="1666" t="s">
        <v>1225</v>
      </c>
      <c r="AR398" s="1697"/>
      <c r="AS398" s="1679" t="s">
        <v>1226</v>
      </c>
      <c r="AT398" s="1707" t="s">
        <v>1227</v>
      </c>
      <c r="AU398" s="1679">
        <v>44743</v>
      </c>
      <c r="AV398" s="1679"/>
      <c r="AW398" s="1679"/>
      <c r="AX398" s="1680"/>
      <c r="AY398" s="1698"/>
      <c r="AZ398" s="1679"/>
      <c r="BA398" s="1680"/>
      <c r="BB398" s="1679"/>
      <c r="BC398" s="1679"/>
      <c r="BD398" s="1679"/>
      <c r="BE398" s="1680"/>
      <c r="BF398" s="1680"/>
      <c r="BG398" s="4158" t="s">
        <v>1228</v>
      </c>
      <c r="BH398" s="1674">
        <v>44835</v>
      </c>
      <c r="BI398" s="1683"/>
      <c r="BJ398" s="4158" t="s">
        <v>1229</v>
      </c>
      <c r="BK398" s="1674">
        <v>44986</v>
      </c>
      <c r="BL398" s="1683"/>
      <c r="BM398" s="4158" t="s">
        <v>1230</v>
      </c>
      <c r="BN398" s="1674">
        <v>45352</v>
      </c>
      <c r="BO398" s="1683"/>
      <c r="BP398" s="4184"/>
      <c r="BQ398" s="1376"/>
      <c r="BR398" s="1376" t="s">
        <v>1232</v>
      </c>
      <c r="BS398" s="1684">
        <v>44672</v>
      </c>
      <c r="BT398" s="1684">
        <v>44713</v>
      </c>
      <c r="BU398" s="1684">
        <v>44758</v>
      </c>
      <c r="BV398" s="1684">
        <v>44713</v>
      </c>
      <c r="BW398" s="1684">
        <v>44741</v>
      </c>
      <c r="BX398" s="2387" t="s">
        <v>1233</v>
      </c>
      <c r="BY398" s="1699"/>
      <c r="BZ398" s="1376" t="s">
        <v>3767</v>
      </c>
      <c r="CA398" s="12"/>
      <c r="CB398" s="12"/>
      <c r="CC398" s="12"/>
      <c r="CD398" s="18"/>
    </row>
    <row r="399" spans="1:82" ht="45" customHeight="1" x14ac:dyDescent="0.2">
      <c r="A399" s="2150" t="s">
        <v>4072</v>
      </c>
      <c r="B399" s="3306"/>
      <c r="C399" s="2186" t="s">
        <v>4071</v>
      </c>
      <c r="D399" s="2152" t="s">
        <v>4073</v>
      </c>
      <c r="E399" s="7116">
        <v>2326</v>
      </c>
      <c r="F399" s="2155">
        <v>2024</v>
      </c>
      <c r="G399" s="2155">
        <v>2042</v>
      </c>
      <c r="H399" s="2154" t="s">
        <v>89</v>
      </c>
      <c r="I399" s="2181" t="s">
        <v>89</v>
      </c>
      <c r="J399" s="2157">
        <v>40577</v>
      </c>
      <c r="K399" s="2157"/>
      <c r="L399" s="3970" t="s">
        <v>90</v>
      </c>
      <c r="M399" s="3969" t="s">
        <v>4074</v>
      </c>
      <c r="N399" s="3970"/>
      <c r="O399" s="3970"/>
      <c r="P399" s="2156">
        <v>45621</v>
      </c>
      <c r="Q399" s="3597">
        <v>45723</v>
      </c>
      <c r="R399" s="2159"/>
      <c r="S399" s="2191"/>
      <c r="T399" s="2191"/>
      <c r="U399" s="3799"/>
      <c r="V399" s="3541"/>
      <c r="W399" s="2162" t="str">
        <f>IF(OR(X399="Yes", Y399="Web-page timetable", Z399="YES"), "Yes")</f>
        <v>Yes</v>
      </c>
      <c r="X399" s="2163" t="s">
        <v>93</v>
      </c>
      <c r="Y399" s="2151" t="s">
        <v>94</v>
      </c>
      <c r="Z399" s="2151"/>
      <c r="AA399" s="5775" t="s">
        <v>4075</v>
      </c>
      <c r="AB399" s="5775" t="s">
        <v>4076</v>
      </c>
      <c r="AC399" s="3598"/>
      <c r="AD399" s="2165">
        <v>45689</v>
      </c>
      <c r="AE399" s="3535" t="s">
        <v>4077</v>
      </c>
      <c r="AF399" s="2167" t="s">
        <v>4078</v>
      </c>
      <c r="AG399" s="2168">
        <v>45323</v>
      </c>
      <c r="AH399" s="2168">
        <v>45348</v>
      </c>
      <c r="AI399" s="2168">
        <v>45392</v>
      </c>
      <c r="AJ399" s="3599" t="s">
        <v>4079</v>
      </c>
      <c r="AK399" s="3542"/>
      <c r="AL399" s="2168"/>
      <c r="AM399" s="2167"/>
      <c r="AN399" s="2168"/>
      <c r="AO399" s="2168"/>
      <c r="AP399" s="2168"/>
      <c r="AQ399" s="2156"/>
      <c r="AR399" s="2170"/>
      <c r="AS399" s="2157"/>
      <c r="AT399" s="2157"/>
      <c r="AU399" s="2292"/>
      <c r="AV399" s="2171"/>
      <c r="AW399" s="2171"/>
      <c r="AX399" s="2157"/>
      <c r="AY399" s="2172"/>
      <c r="AZ399" s="2171"/>
      <c r="BA399" s="2159"/>
      <c r="BB399" s="2292"/>
      <c r="BC399" s="2171"/>
      <c r="BD399" s="2171"/>
      <c r="BE399" s="2157"/>
      <c r="BF399" s="2157"/>
      <c r="BG399" s="4159" t="s">
        <v>4080</v>
      </c>
      <c r="BH399" s="2168">
        <v>45627</v>
      </c>
      <c r="BI399" s="2168">
        <v>45621</v>
      </c>
      <c r="BJ399" s="4159">
        <v>45717</v>
      </c>
      <c r="BK399" s="2168">
        <v>45717</v>
      </c>
      <c r="BL399" s="2184">
        <v>45723</v>
      </c>
      <c r="BM399" s="2171">
        <v>46143</v>
      </c>
      <c r="BN399" s="2168">
        <v>46143</v>
      </c>
      <c r="BO399" s="2184"/>
      <c r="BP399" s="6363" t="s">
        <v>132</v>
      </c>
      <c r="BQ399" s="5961"/>
      <c r="BR399" s="2301"/>
      <c r="BS399" s="2177">
        <v>45589</v>
      </c>
      <c r="BT399" s="2177">
        <v>45953</v>
      </c>
      <c r="BU399" s="2177"/>
      <c r="BV399" s="3249">
        <v>45953</v>
      </c>
      <c r="BW399" s="2177">
        <v>45953</v>
      </c>
      <c r="BX399" s="2177" t="s">
        <v>1468</v>
      </c>
      <c r="BY399" s="1409"/>
      <c r="BZ399" s="542" t="s">
        <v>105</v>
      </c>
      <c r="CA399" s="1176"/>
      <c r="CB399" s="1176"/>
      <c r="CC399" s="1176"/>
      <c r="CD399" s="1175"/>
    </row>
    <row r="400" spans="1:82" ht="45" customHeight="1" x14ac:dyDescent="0.2">
      <c r="A400" s="2150" t="s">
        <v>4082</v>
      </c>
      <c r="B400" s="3306"/>
      <c r="C400" s="2151" t="s">
        <v>4083</v>
      </c>
      <c r="D400" s="2151" t="s">
        <v>2209</v>
      </c>
      <c r="E400" s="3519">
        <v>2137</v>
      </c>
      <c r="F400" s="2155">
        <v>2016</v>
      </c>
      <c r="G400" s="2155">
        <v>2041</v>
      </c>
      <c r="H400" s="2155" t="s">
        <v>89</v>
      </c>
      <c r="I400" s="2155" t="s">
        <v>194</v>
      </c>
      <c r="J400" s="2156">
        <v>42425</v>
      </c>
      <c r="K400" s="3028"/>
      <c r="L400" s="2157" t="s">
        <v>90</v>
      </c>
      <c r="M400" s="2182" t="s">
        <v>389</v>
      </c>
      <c r="N400" s="2157"/>
      <c r="O400" s="2157"/>
      <c r="P400" s="2156">
        <v>44866</v>
      </c>
      <c r="Q400" s="2504">
        <v>45196</v>
      </c>
      <c r="R400" s="2159"/>
      <c r="S400" s="2159"/>
      <c r="T400" s="2159"/>
      <c r="U400" s="3799"/>
      <c r="V400" s="2161"/>
      <c r="W400" s="2162" t="str">
        <f>IF(OR(X400="Yes", Y400="Web-page timetable", Z400="YES"), "Yes")</f>
        <v>Yes</v>
      </c>
      <c r="X400" s="2163" t="s">
        <v>93</v>
      </c>
      <c r="Y400" s="2151" t="s">
        <v>94</v>
      </c>
      <c r="Z400" s="2151"/>
      <c r="AA400" s="5774" t="s">
        <v>2211</v>
      </c>
      <c r="AB400" s="5775" t="s">
        <v>2212</v>
      </c>
      <c r="AC400" s="2929"/>
      <c r="AD400" s="2168">
        <v>45170</v>
      </c>
      <c r="AE400" s="3535" t="s">
        <v>2213</v>
      </c>
      <c r="AF400" s="2167" t="s">
        <v>364</v>
      </c>
      <c r="AG400" s="2168">
        <v>43405</v>
      </c>
      <c r="AH400" s="2168">
        <v>43409</v>
      </c>
      <c r="AI400" s="2168">
        <v>43451</v>
      </c>
      <c r="AJ400" s="3011" t="s">
        <v>2214</v>
      </c>
      <c r="AK400" s="2169" t="s">
        <v>2215</v>
      </c>
      <c r="AL400" s="7205" t="s">
        <v>2216</v>
      </c>
      <c r="AM400" s="7118" t="s">
        <v>367</v>
      </c>
      <c r="AN400" s="2168">
        <v>43770</v>
      </c>
      <c r="AO400" s="2168">
        <v>43773</v>
      </c>
      <c r="AP400" s="2168">
        <v>43815</v>
      </c>
      <c r="AQ400" s="2155" t="s">
        <v>2214</v>
      </c>
      <c r="AR400" s="3207"/>
      <c r="AS400" s="5267" t="s">
        <v>2217</v>
      </c>
      <c r="AT400" s="2154" t="s">
        <v>369</v>
      </c>
      <c r="AU400" s="2292">
        <v>44256</v>
      </c>
      <c r="AV400" s="2171">
        <v>44256</v>
      </c>
      <c r="AW400" s="2171">
        <v>44305</v>
      </c>
      <c r="AX400" s="2154" t="s">
        <v>2218</v>
      </c>
      <c r="AY400" s="2320"/>
      <c r="AZ400" s="2292"/>
      <c r="BA400" s="2320"/>
      <c r="BB400" s="2292"/>
      <c r="BC400" s="2171"/>
      <c r="BD400" s="2171"/>
      <c r="BE400" s="2154"/>
      <c r="BF400" s="2154"/>
      <c r="BG400" s="4159" t="s">
        <v>2219</v>
      </c>
      <c r="BH400" s="2168">
        <v>44866</v>
      </c>
      <c r="BI400" s="2168">
        <v>44866</v>
      </c>
      <c r="BJ400" s="4159">
        <v>45170</v>
      </c>
      <c r="BK400" s="2168">
        <v>45170</v>
      </c>
      <c r="BL400" s="2184">
        <v>45195</v>
      </c>
      <c r="BM400" s="4159">
        <v>45627</v>
      </c>
      <c r="BN400" s="2165">
        <v>45627</v>
      </c>
      <c r="BO400" s="2184"/>
      <c r="BP400" s="5730" t="s">
        <v>2220</v>
      </c>
      <c r="BQ400" s="2186" t="s">
        <v>2221</v>
      </c>
      <c r="BR400" s="2709"/>
      <c r="BS400" s="2177">
        <v>45950</v>
      </c>
      <c r="BT400" s="2177">
        <v>45902</v>
      </c>
      <c r="BU400" s="4775"/>
      <c r="BV400" s="6393">
        <v>45125</v>
      </c>
      <c r="BW400" s="4775">
        <v>46028</v>
      </c>
      <c r="BX400" s="2185" t="s">
        <v>2222</v>
      </c>
      <c r="BY400" s="3249"/>
      <c r="BZ400" s="2186" t="s">
        <v>2223</v>
      </c>
      <c r="CA400" s="12"/>
      <c r="CB400" s="12"/>
      <c r="CC400" s="12"/>
      <c r="CD400" s="18"/>
    </row>
    <row r="401" spans="1:82" ht="45" customHeight="1" x14ac:dyDescent="0.2">
      <c r="A401" s="4461" t="s">
        <v>4084</v>
      </c>
      <c r="B401" s="4129"/>
      <c r="C401" s="3720" t="s">
        <v>4085</v>
      </c>
      <c r="D401" s="4462" t="s">
        <v>4086</v>
      </c>
      <c r="E401" s="4463" t="s">
        <v>193</v>
      </c>
      <c r="F401" s="4789"/>
      <c r="G401" s="4789"/>
      <c r="H401" s="4466" t="s">
        <v>89</v>
      </c>
      <c r="I401" s="3723" t="s">
        <v>89</v>
      </c>
      <c r="J401" s="4468">
        <v>45013</v>
      </c>
      <c r="K401" s="4468">
        <v>40645</v>
      </c>
      <c r="L401" s="4468" t="s">
        <v>90</v>
      </c>
      <c r="M401" s="5569" t="s">
        <v>3577</v>
      </c>
      <c r="N401" s="4468"/>
      <c r="O401" s="4468"/>
      <c r="P401" s="3696"/>
      <c r="Q401" s="3697"/>
      <c r="R401" s="4472"/>
      <c r="S401" s="6151"/>
      <c r="T401" s="6151"/>
      <c r="U401" s="4475"/>
      <c r="V401" s="4477"/>
      <c r="W401" s="4323" t="str">
        <f>IF(OR(X401="Yes", Y401="Web-page timetable", Z401="YES"), "Yes")</f>
        <v>Yes</v>
      </c>
      <c r="X401" s="4478" t="s">
        <v>93</v>
      </c>
      <c r="Y401" s="3720" t="s">
        <v>94</v>
      </c>
      <c r="Z401" s="3720"/>
      <c r="AA401" s="6184" t="s">
        <v>4087</v>
      </c>
      <c r="AB401" s="5822" t="s">
        <v>4088</v>
      </c>
      <c r="AC401" s="5571"/>
      <c r="AD401" s="5182">
        <v>45717</v>
      </c>
      <c r="AE401" s="4145" t="s">
        <v>4089</v>
      </c>
      <c r="AF401" s="3705" t="s">
        <v>4090</v>
      </c>
      <c r="AG401" s="3706">
        <v>47239</v>
      </c>
      <c r="AH401" s="4485"/>
      <c r="AI401" s="4485"/>
      <c r="AJ401" s="4486"/>
      <c r="AK401" s="5469"/>
      <c r="AL401" s="5577"/>
      <c r="AM401" s="5472"/>
      <c r="AN401" s="4485"/>
      <c r="AO401" s="4485"/>
      <c r="AP401" s="4485"/>
      <c r="AQ401" s="3723"/>
      <c r="AR401" s="5470"/>
      <c r="AS401" s="4488"/>
      <c r="AT401" s="4466"/>
      <c r="AU401" s="4488"/>
      <c r="AV401" s="4488"/>
      <c r="AW401" s="4488"/>
      <c r="AX401" s="4466"/>
      <c r="AY401" s="5471"/>
      <c r="AZ401" s="4488"/>
      <c r="BA401" s="4466"/>
      <c r="BB401" s="4488"/>
      <c r="BC401" s="4488"/>
      <c r="BD401" s="4488"/>
      <c r="BE401" s="4466"/>
      <c r="BF401" s="4466"/>
      <c r="BG401" s="4495">
        <v>47515</v>
      </c>
      <c r="BH401" s="4485">
        <v>47515</v>
      </c>
      <c r="BI401" s="4496"/>
      <c r="BJ401" s="4089">
        <v>47635</v>
      </c>
      <c r="BK401" s="4485">
        <v>47635</v>
      </c>
      <c r="BL401" s="3711"/>
      <c r="BM401" s="4495">
        <v>47818</v>
      </c>
      <c r="BN401" s="4485">
        <v>47818</v>
      </c>
      <c r="BO401" s="4496"/>
      <c r="BP401" s="4193" t="s">
        <v>409</v>
      </c>
      <c r="BQ401" s="5957"/>
      <c r="BR401" s="5957"/>
      <c r="BS401" s="4133">
        <v>45888</v>
      </c>
      <c r="BT401" s="4133"/>
      <c r="BU401" s="4133"/>
      <c r="BV401" s="6391">
        <v>45888</v>
      </c>
      <c r="BW401" s="4133">
        <v>45888</v>
      </c>
      <c r="BX401" s="3716" t="s">
        <v>104</v>
      </c>
      <c r="BY401" s="2804"/>
      <c r="BZ401" s="2120" t="s">
        <v>4092</v>
      </c>
      <c r="CA401" s="12" t="s">
        <v>106</v>
      </c>
      <c r="CB401" s="12"/>
      <c r="CC401" s="12"/>
      <c r="CD401" s="18" t="s">
        <v>93</v>
      </c>
    </row>
    <row r="402" spans="1:82" ht="45" customHeight="1" x14ac:dyDescent="0.2">
      <c r="A402" s="2151" t="s">
        <v>4093</v>
      </c>
      <c r="B402" s="2929"/>
      <c r="C402" s="2151" t="s">
        <v>4094</v>
      </c>
      <c r="D402" s="2151" t="s">
        <v>2209</v>
      </c>
      <c r="E402" s="5011">
        <v>2137</v>
      </c>
      <c r="F402" s="2155">
        <v>2016</v>
      </c>
      <c r="G402" s="2155">
        <v>2041</v>
      </c>
      <c r="H402" s="2155" t="s">
        <v>89</v>
      </c>
      <c r="I402" s="2155" t="s">
        <v>194</v>
      </c>
      <c r="J402" s="2156">
        <v>42425</v>
      </c>
      <c r="K402" s="2156"/>
      <c r="L402" s="2156" t="s">
        <v>90</v>
      </c>
      <c r="M402" s="2200" t="s">
        <v>389</v>
      </c>
      <c r="N402" s="2156"/>
      <c r="O402" s="2156"/>
      <c r="P402" s="2156">
        <v>44866</v>
      </c>
      <c r="Q402" s="2183">
        <v>45196</v>
      </c>
      <c r="R402" s="2156"/>
      <c r="S402" s="2156"/>
      <c r="T402" s="3542"/>
      <c r="U402" s="2171"/>
      <c r="V402" s="3542"/>
      <c r="W402" s="6169" t="str">
        <f>IF(OR(X402="Yes", Y402="Web-page timetable", Z402="YES"), "Yes")</f>
        <v>Yes</v>
      </c>
      <c r="X402" s="6174" t="s">
        <v>93</v>
      </c>
      <c r="Y402" s="2151" t="s">
        <v>94</v>
      </c>
      <c r="Z402" s="2151"/>
      <c r="AA402" s="5775" t="s">
        <v>2211</v>
      </c>
      <c r="AB402" s="5775" t="s">
        <v>2212</v>
      </c>
      <c r="AC402" s="2929"/>
      <c r="AD402" s="3239">
        <v>45170</v>
      </c>
      <c r="AE402" s="2171" t="s">
        <v>2213</v>
      </c>
      <c r="AF402" s="2153" t="s">
        <v>364</v>
      </c>
      <c r="AG402" s="2168">
        <v>43405</v>
      </c>
      <c r="AH402" s="2168">
        <v>43409</v>
      </c>
      <c r="AI402" s="2168">
        <v>43451</v>
      </c>
      <c r="AJ402" s="3011" t="s">
        <v>2214</v>
      </c>
      <c r="AK402" s="2169" t="s">
        <v>2215</v>
      </c>
      <c r="AL402" s="7160" t="s">
        <v>2216</v>
      </c>
      <c r="AM402" s="7233" t="s">
        <v>367</v>
      </c>
      <c r="AN402" s="2168">
        <v>43770</v>
      </c>
      <c r="AO402" s="2168">
        <v>43773</v>
      </c>
      <c r="AP402" s="2168">
        <v>43815</v>
      </c>
      <c r="AQ402" s="2155" t="s">
        <v>2214</v>
      </c>
      <c r="AR402" s="2169"/>
      <c r="AS402" s="2171" t="s">
        <v>2217</v>
      </c>
      <c r="AT402" s="2155" t="s">
        <v>369</v>
      </c>
      <c r="AU402" s="2168">
        <v>44256</v>
      </c>
      <c r="AV402" s="2168">
        <v>44256</v>
      </c>
      <c r="AW402" s="2168">
        <v>44305</v>
      </c>
      <c r="AX402" s="2155" t="s">
        <v>2218</v>
      </c>
      <c r="AY402" s="2169"/>
      <c r="AZ402" s="2171"/>
      <c r="BA402" s="2155"/>
      <c r="BB402" s="2168"/>
      <c r="BC402" s="2168"/>
      <c r="BD402" s="2168"/>
      <c r="BE402" s="2155"/>
      <c r="BF402" s="2181"/>
      <c r="BG402" s="6313" t="s">
        <v>2219</v>
      </c>
      <c r="BH402" s="2168">
        <v>44866</v>
      </c>
      <c r="BI402" s="3239">
        <v>44866</v>
      </c>
      <c r="BJ402" s="2171">
        <v>45170</v>
      </c>
      <c r="BK402" s="2168">
        <v>45170</v>
      </c>
      <c r="BL402" s="3239">
        <v>45195</v>
      </c>
      <c r="BM402" s="2171">
        <v>45627</v>
      </c>
      <c r="BN402" s="2168">
        <v>45627</v>
      </c>
      <c r="BO402" s="3239"/>
      <c r="BP402" s="5730" t="s">
        <v>2220</v>
      </c>
      <c r="BQ402" s="2186" t="s">
        <v>2221</v>
      </c>
      <c r="BR402" s="2709"/>
      <c r="BS402" s="2177">
        <v>45950</v>
      </c>
      <c r="BT402" s="2177">
        <v>45902</v>
      </c>
      <c r="BU402" s="2177"/>
      <c r="BV402" s="2177">
        <v>45125</v>
      </c>
      <c r="BW402" s="2177">
        <v>46028</v>
      </c>
      <c r="BX402" s="2185" t="s">
        <v>2222</v>
      </c>
      <c r="BY402" s="2177"/>
      <c r="BZ402" s="2186" t="s">
        <v>2223</v>
      </c>
      <c r="CA402" s="39"/>
      <c r="CB402" s="39"/>
      <c r="CC402" s="39"/>
      <c r="CD402" s="47"/>
    </row>
    <row r="403" spans="1:82" ht="45" customHeight="1" x14ac:dyDescent="0.2">
      <c r="A403" s="1688" t="s">
        <v>4095</v>
      </c>
      <c r="B403" s="3205"/>
      <c r="C403" s="2275" t="s">
        <v>4096</v>
      </c>
      <c r="D403" s="1376"/>
      <c r="E403" s="7167"/>
      <c r="F403" s="1665"/>
      <c r="G403" s="1665"/>
      <c r="H403" s="1666"/>
      <c r="I403" s="1666"/>
      <c r="J403" s="1667">
        <v>43696</v>
      </c>
      <c r="K403" s="4738"/>
      <c r="L403" s="1668"/>
      <c r="M403" s="2006"/>
      <c r="N403" s="1668"/>
      <c r="O403" s="1668"/>
      <c r="P403" s="1667"/>
      <c r="Q403" s="1705"/>
      <c r="R403" s="1669"/>
      <c r="S403" s="1669"/>
      <c r="T403" s="1669"/>
      <c r="U403" s="3793"/>
      <c r="V403" s="1671"/>
      <c r="W403" s="1695" t="b">
        <f>IF(OR(X403="Yes", Y403="Web-page timetable", Z403="YES"), "Yes")</f>
        <v>0</v>
      </c>
      <c r="X403" s="1672" t="s">
        <v>228</v>
      </c>
      <c r="Y403" s="1376" t="s">
        <v>229</v>
      </c>
      <c r="Z403" s="1376"/>
      <c r="AA403" s="5772"/>
      <c r="AB403" s="5773"/>
      <c r="AC403" s="2314"/>
      <c r="AD403" s="1674"/>
      <c r="AE403" s="4147"/>
      <c r="AF403" s="1676"/>
      <c r="AG403" s="1674"/>
      <c r="AH403" s="1674"/>
      <c r="AI403" s="1674"/>
      <c r="AJ403" s="3006"/>
      <c r="AK403" s="1677"/>
      <c r="AL403" s="1674"/>
      <c r="AM403" s="1676"/>
      <c r="AN403" s="1674"/>
      <c r="AO403" s="1674"/>
      <c r="AP403" s="1674"/>
      <c r="AQ403" s="1666"/>
      <c r="AR403" s="1677"/>
      <c r="AS403" s="5274"/>
      <c r="AT403" s="1680"/>
      <c r="AU403" s="1678"/>
      <c r="AV403" s="1679"/>
      <c r="AW403" s="1679"/>
      <c r="AX403" s="1680"/>
      <c r="AY403" s="1677"/>
      <c r="AZ403" s="1678"/>
      <c r="BA403" s="1721"/>
      <c r="BB403" s="1678"/>
      <c r="BC403" s="1679"/>
      <c r="BD403" s="1679"/>
      <c r="BE403" s="1680"/>
      <c r="BF403" s="1680"/>
      <c r="BG403" s="4158"/>
      <c r="BH403" s="1674"/>
      <c r="BI403" s="1674"/>
      <c r="BJ403" s="4158"/>
      <c r="BK403" s="1674"/>
      <c r="BL403" s="1683"/>
      <c r="BM403" s="4158"/>
      <c r="BN403" s="1682"/>
      <c r="BO403" s="1683"/>
      <c r="BP403" s="4769"/>
      <c r="BQ403" s="1376" t="s">
        <v>4097</v>
      </c>
      <c r="BR403" s="1376"/>
      <c r="BS403" s="1684">
        <v>43553</v>
      </c>
      <c r="BT403" s="1684"/>
      <c r="BU403" s="1684"/>
      <c r="BV403" s="4299"/>
      <c r="BW403" s="6398">
        <v>45141</v>
      </c>
      <c r="BX403" s="2319" t="s">
        <v>117</v>
      </c>
      <c r="BY403" s="6403"/>
      <c r="BZ403" s="1376"/>
      <c r="CA403" s="12"/>
      <c r="CB403" s="12"/>
      <c r="CC403" s="12"/>
      <c r="CD403" s="18"/>
    </row>
    <row r="404" spans="1:82" ht="45" customHeight="1" x14ac:dyDescent="0.2">
      <c r="A404" s="3947" t="s">
        <v>4098</v>
      </c>
      <c r="B404" s="3952"/>
      <c r="C404" s="3947" t="s">
        <v>4099</v>
      </c>
      <c r="D404" s="3688" t="s">
        <v>4100</v>
      </c>
      <c r="E404" s="3718" t="s">
        <v>566</v>
      </c>
      <c r="F404" s="3691"/>
      <c r="G404" s="3691"/>
      <c r="H404" s="3692" t="s">
        <v>89</v>
      </c>
      <c r="I404" s="3693" t="s">
        <v>89</v>
      </c>
      <c r="J404" s="3696">
        <v>44952</v>
      </c>
      <c r="K404" s="4009"/>
      <c r="L404" s="3694"/>
      <c r="M404" s="3866"/>
      <c r="N404" s="3694"/>
      <c r="O404" s="3694"/>
      <c r="P404" s="3696"/>
      <c r="Q404" s="3697"/>
      <c r="R404" s="3698"/>
      <c r="S404" s="3698"/>
      <c r="T404" s="3698"/>
      <c r="U404" s="3794"/>
      <c r="V404" s="3699"/>
      <c r="W404" s="3700" t="s">
        <v>93</v>
      </c>
      <c r="X404" s="3701" t="s">
        <v>93</v>
      </c>
      <c r="Y404" s="3688" t="s">
        <v>94</v>
      </c>
      <c r="Z404" s="3688"/>
      <c r="AA404" s="5776" t="s">
        <v>4101</v>
      </c>
      <c r="AB404" s="5776" t="s">
        <v>4102</v>
      </c>
      <c r="AC404" s="3703"/>
      <c r="AD404" s="3706">
        <v>45689</v>
      </c>
      <c r="AE404" s="4145" t="s">
        <v>97</v>
      </c>
      <c r="AF404" s="3705" t="s">
        <v>142</v>
      </c>
      <c r="AG404" s="3706">
        <v>45474</v>
      </c>
      <c r="AH404" s="3706">
        <v>45502</v>
      </c>
      <c r="AI404" s="3706">
        <v>45545</v>
      </c>
      <c r="AJ404" s="3908" t="s">
        <v>4103</v>
      </c>
      <c r="AK404" s="3707"/>
      <c r="AL404" s="3706" t="s">
        <v>4104</v>
      </c>
      <c r="AM404" s="3705" t="s">
        <v>367</v>
      </c>
      <c r="AN404" s="3706">
        <v>46023</v>
      </c>
      <c r="AO404" s="3706"/>
      <c r="AP404" s="3706"/>
      <c r="AQ404" s="3695"/>
      <c r="AR404" s="3707"/>
      <c r="AS404" s="3709"/>
      <c r="AT404" s="3692"/>
      <c r="AU404" s="3730"/>
      <c r="AV404" s="3709"/>
      <c r="AW404" s="3709"/>
      <c r="AX404" s="3692"/>
      <c r="AY404" s="3707"/>
      <c r="AZ404" s="3730"/>
      <c r="BA404" s="3731"/>
      <c r="BB404" s="3730"/>
      <c r="BC404" s="3709"/>
      <c r="BD404" s="3709"/>
      <c r="BE404" s="3692"/>
      <c r="BF404" s="3692"/>
      <c r="BG404" s="4089" t="s">
        <v>571</v>
      </c>
      <c r="BH404" s="3706">
        <v>46204</v>
      </c>
      <c r="BI404" s="4824"/>
      <c r="BJ404" s="4089" t="s">
        <v>4105</v>
      </c>
      <c r="BK404" s="3706">
        <v>46388</v>
      </c>
      <c r="BL404" s="3711"/>
      <c r="BM404" s="4089" t="s">
        <v>3484</v>
      </c>
      <c r="BN404" s="3704">
        <v>46661</v>
      </c>
      <c r="BO404" s="3711"/>
      <c r="BP404" s="4692" t="s">
        <v>132</v>
      </c>
      <c r="BQ404" s="4004"/>
      <c r="BR404" s="3688"/>
      <c r="BS404" s="3716">
        <v>45595</v>
      </c>
      <c r="BT404" s="3716">
        <v>45754</v>
      </c>
      <c r="BU404" s="3716">
        <v>44685</v>
      </c>
      <c r="BV404" s="3716">
        <v>45754</v>
      </c>
      <c r="BW404" s="3716">
        <v>45754</v>
      </c>
      <c r="BX404" s="3716" t="s">
        <v>104</v>
      </c>
      <c r="BY404" s="1409"/>
      <c r="BZ404" s="544"/>
      <c r="CA404" s="12"/>
      <c r="CB404" s="12"/>
      <c r="CC404" s="12"/>
      <c r="CD404" s="18"/>
    </row>
    <row r="405" spans="1:82" ht="45" customHeight="1" x14ac:dyDescent="0.2">
      <c r="A405" s="3947" t="s">
        <v>4107</v>
      </c>
      <c r="B405" s="3952"/>
      <c r="C405" s="3947" t="s">
        <v>4108</v>
      </c>
      <c r="D405" s="3688" t="s">
        <v>4109</v>
      </c>
      <c r="E405" s="3718"/>
      <c r="F405" s="3691"/>
      <c r="G405" s="3691"/>
      <c r="H405" s="3695" t="s">
        <v>89</v>
      </c>
      <c r="I405" s="3695" t="s">
        <v>89</v>
      </c>
      <c r="J405" s="3696">
        <v>44677</v>
      </c>
      <c r="K405" s="4009">
        <v>40521</v>
      </c>
      <c r="L405" s="3694"/>
      <c r="M405" s="3866"/>
      <c r="N405" s="3694"/>
      <c r="O405" s="3694"/>
      <c r="P405" s="3696"/>
      <c r="Q405" s="3697"/>
      <c r="R405" s="3698"/>
      <c r="S405" s="3698"/>
      <c r="T405" s="3698"/>
      <c r="U405" s="3794"/>
      <c r="V405" s="3699"/>
      <c r="W405" s="3700" t="str">
        <f>IF(OR(X405="Yes", Y405="Web-page timetable", Z405="YES"), "Yes")</f>
        <v>Yes</v>
      </c>
      <c r="X405" s="3701" t="s">
        <v>93</v>
      </c>
      <c r="Y405" s="3688" t="s">
        <v>267</v>
      </c>
      <c r="Z405" s="3688"/>
      <c r="AA405" s="5777"/>
      <c r="AB405" s="5777" t="s">
        <v>4110</v>
      </c>
      <c r="AC405" s="3703" t="s">
        <v>4111</v>
      </c>
      <c r="AD405" s="3706">
        <v>45717</v>
      </c>
      <c r="AE405" s="4145">
        <v>46174</v>
      </c>
      <c r="AF405" s="3705" t="s">
        <v>1415</v>
      </c>
      <c r="AG405" s="3706">
        <v>46174</v>
      </c>
      <c r="AH405" s="3706"/>
      <c r="AI405" s="3706"/>
      <c r="AJ405" s="3713"/>
      <c r="AK405" s="3707"/>
      <c r="AL405" s="4098"/>
      <c r="AM405" s="3714"/>
      <c r="AN405" s="3706"/>
      <c r="AO405" s="3706"/>
      <c r="AP405" s="3706"/>
      <c r="AQ405" s="3695"/>
      <c r="AR405" s="3707"/>
      <c r="AS405" s="3709"/>
      <c r="AT405" s="3692"/>
      <c r="AU405" s="3730"/>
      <c r="AV405" s="3709"/>
      <c r="AW405" s="3709"/>
      <c r="AX405" s="3692"/>
      <c r="AY405" s="3707"/>
      <c r="AZ405" s="3730"/>
      <c r="BA405" s="3731"/>
      <c r="BB405" s="3730"/>
      <c r="BC405" s="3709"/>
      <c r="BD405" s="3709"/>
      <c r="BE405" s="3692"/>
      <c r="BF405" s="3692"/>
      <c r="BG405" s="4180"/>
      <c r="BH405" s="3722"/>
      <c r="BI405" s="3706"/>
      <c r="BJ405" s="4089"/>
      <c r="BK405" s="3706"/>
      <c r="BL405" s="3711"/>
      <c r="BM405" s="4089"/>
      <c r="BN405" s="3704"/>
      <c r="BO405" s="3711"/>
      <c r="BP405" s="4828" t="s">
        <v>4113</v>
      </c>
      <c r="BQ405" s="3712"/>
      <c r="BR405" s="3870"/>
      <c r="BS405" s="3716">
        <v>45755</v>
      </c>
      <c r="BT405" s="3716">
        <v>45882</v>
      </c>
      <c r="BU405" s="3716">
        <v>45635</v>
      </c>
      <c r="BV405" s="3716">
        <v>45882</v>
      </c>
      <c r="BW405" s="3716">
        <v>45932</v>
      </c>
      <c r="BX405" s="3716" t="s">
        <v>104</v>
      </c>
      <c r="BY405" s="2149"/>
      <c r="BZ405" s="2120" t="s">
        <v>4114</v>
      </c>
      <c r="CA405" s="12"/>
      <c r="CB405" s="12"/>
      <c r="CC405" s="12"/>
      <c r="CD405" s="18" t="s">
        <v>93</v>
      </c>
    </row>
    <row r="406" spans="1:82" ht="45" customHeight="1" thickBot="1" x14ac:dyDescent="0.25">
      <c r="A406" s="3686" t="s">
        <v>4115</v>
      </c>
      <c r="B406" s="3952"/>
      <c r="C406" s="3688" t="s">
        <v>4116</v>
      </c>
      <c r="D406" s="3688" t="s">
        <v>4117</v>
      </c>
      <c r="E406" s="3718" t="s">
        <v>193</v>
      </c>
      <c r="F406" s="3691"/>
      <c r="G406" s="3691"/>
      <c r="H406" s="3695" t="s">
        <v>89</v>
      </c>
      <c r="I406" s="3695" t="s">
        <v>89</v>
      </c>
      <c r="J406" s="3696">
        <v>45715</v>
      </c>
      <c r="K406" s="4009" t="s">
        <v>4118</v>
      </c>
      <c r="L406" s="3694"/>
      <c r="M406" s="3866"/>
      <c r="N406" s="3694"/>
      <c r="O406" s="3694"/>
      <c r="P406" s="3696"/>
      <c r="Q406" s="3697"/>
      <c r="R406" s="3698"/>
      <c r="S406" s="3698"/>
      <c r="T406" s="3698"/>
      <c r="U406" s="3794"/>
      <c r="V406" s="3699"/>
      <c r="W406" s="3700" t="str">
        <f>IF(OR(X406="Yes", Y406="Web-page timetable", Z406="YES"), "Yes")</f>
        <v>Yes</v>
      </c>
      <c r="X406" s="4308" t="s">
        <v>93</v>
      </c>
      <c r="Y406" s="3688" t="s">
        <v>94</v>
      </c>
      <c r="Z406" s="3688"/>
      <c r="AA406" s="5782"/>
      <c r="AB406" s="5777" t="s">
        <v>4119</v>
      </c>
      <c r="AC406" s="3703"/>
      <c r="AD406" s="3706">
        <v>45748</v>
      </c>
      <c r="AE406" s="4145" t="s">
        <v>2142</v>
      </c>
      <c r="AF406" s="3705" t="s">
        <v>691</v>
      </c>
      <c r="AG406" s="3706">
        <v>46508</v>
      </c>
      <c r="AH406" s="3706"/>
      <c r="AI406" s="3706"/>
      <c r="AJ406" s="3713"/>
      <c r="AK406" s="3707"/>
      <c r="AL406" s="3706"/>
      <c r="AM406" s="3705"/>
      <c r="AN406" s="3706"/>
      <c r="AO406" s="3706"/>
      <c r="AP406" s="3706"/>
      <c r="AQ406" s="3695"/>
      <c r="AR406" s="4018"/>
      <c r="AS406" s="4022"/>
      <c r="AT406" s="3692"/>
      <c r="AU406" s="3730"/>
      <c r="AV406" s="3709"/>
      <c r="AW406" s="3709"/>
      <c r="AX406" s="3692"/>
      <c r="AY406" s="3731"/>
      <c r="AZ406" s="3730"/>
      <c r="BA406" s="3731"/>
      <c r="BB406" s="3730"/>
      <c r="BC406" s="3709"/>
      <c r="BD406" s="3709"/>
      <c r="BE406" s="3692"/>
      <c r="BF406" s="3692"/>
      <c r="BG406" s="4089">
        <v>46874</v>
      </c>
      <c r="BH406" s="3706">
        <v>46874</v>
      </c>
      <c r="BI406" s="3706"/>
      <c r="BJ406" s="4089">
        <v>46997</v>
      </c>
      <c r="BK406" s="3706">
        <v>46997</v>
      </c>
      <c r="BL406" s="3711"/>
      <c r="BM406" s="4089" t="s">
        <v>3941</v>
      </c>
      <c r="BN406" s="3704">
        <v>47088</v>
      </c>
      <c r="BO406" s="3711"/>
      <c r="BP406" s="4692"/>
      <c r="BQ406" s="3688"/>
      <c r="BR406" s="3688"/>
      <c r="BS406" s="3716">
        <v>45399</v>
      </c>
      <c r="BT406" s="3716">
        <v>45938</v>
      </c>
      <c r="BU406" s="3716"/>
      <c r="BV406" s="3962">
        <v>45938</v>
      </c>
      <c r="BW406" s="3963">
        <v>45938</v>
      </c>
      <c r="BX406" s="3716" t="s">
        <v>104</v>
      </c>
      <c r="BY406" s="2177"/>
      <c r="BZ406" s="2151" t="s">
        <v>4121</v>
      </c>
      <c r="CA406" s="12"/>
      <c r="CB406" s="12"/>
      <c r="CC406" s="12"/>
      <c r="CD406" s="18"/>
    </row>
    <row r="407" spans="1:82" ht="45" customHeight="1" thickTop="1" x14ac:dyDescent="0.2">
      <c r="A407" s="7234" t="s">
        <v>4122</v>
      </c>
      <c r="B407" s="5879"/>
      <c r="C407" s="2810" t="s">
        <v>4123</v>
      </c>
      <c r="D407" s="5882" t="s">
        <v>4124</v>
      </c>
      <c r="E407" s="7235">
        <v>2129</v>
      </c>
      <c r="F407" s="5887">
        <v>2025</v>
      </c>
      <c r="G407" s="5887">
        <v>2040</v>
      </c>
      <c r="H407" s="5887" t="s">
        <v>89</v>
      </c>
      <c r="I407" s="5887" t="s">
        <v>89</v>
      </c>
      <c r="J407" s="5889">
        <v>42724</v>
      </c>
      <c r="K407" s="5891"/>
      <c r="L407" s="5891" t="s">
        <v>90</v>
      </c>
      <c r="M407" s="5893"/>
      <c r="N407" s="5891"/>
      <c r="O407" s="5891"/>
      <c r="P407" s="5889">
        <v>45736</v>
      </c>
      <c r="Q407" s="5894">
        <v>45889</v>
      </c>
      <c r="R407" s="5895"/>
      <c r="S407" s="5895"/>
      <c r="T407" s="5895"/>
      <c r="U407" s="5897"/>
      <c r="V407" s="5899"/>
      <c r="W407" s="5727" t="str">
        <f>IF(OR(X407="Yes", Y407="Web-page timetable", Z407="YES"), "Yes")</f>
        <v>Yes</v>
      </c>
      <c r="X407" s="5900" t="s">
        <v>93</v>
      </c>
      <c r="Y407" s="2151" t="s">
        <v>94</v>
      </c>
      <c r="Z407" s="5882"/>
      <c r="AA407" s="5910" t="s">
        <v>4125</v>
      </c>
      <c r="AB407" s="5910" t="s">
        <v>4126</v>
      </c>
      <c r="AC407" s="5919"/>
      <c r="AD407" s="5921">
        <v>45627</v>
      </c>
      <c r="AE407" s="5922" t="s">
        <v>4127</v>
      </c>
      <c r="AF407" s="5924" t="s">
        <v>4128</v>
      </c>
      <c r="AG407" s="5921">
        <v>43800</v>
      </c>
      <c r="AH407" s="5921">
        <v>43466</v>
      </c>
      <c r="AI407" s="5921">
        <v>43862</v>
      </c>
      <c r="AJ407" s="5925" t="s">
        <v>4129</v>
      </c>
      <c r="AK407" s="5927"/>
      <c r="AL407" s="7236" t="s">
        <v>4130</v>
      </c>
      <c r="AM407" s="5924" t="s">
        <v>4131</v>
      </c>
      <c r="AN407" s="5921">
        <v>44044</v>
      </c>
      <c r="AO407" s="5921">
        <v>44044</v>
      </c>
      <c r="AP407" s="5921">
        <v>44099</v>
      </c>
      <c r="AQ407" s="5887" t="s">
        <v>4132</v>
      </c>
      <c r="AR407" s="2169"/>
      <c r="AS407" s="2171" t="s">
        <v>4133</v>
      </c>
      <c r="AT407" s="5924" t="s">
        <v>4134</v>
      </c>
      <c r="AU407" s="5267">
        <v>44197</v>
      </c>
      <c r="AV407" s="5943">
        <v>44197</v>
      </c>
      <c r="AW407" s="5943">
        <v>44253</v>
      </c>
      <c r="AX407" s="5945" t="s">
        <v>4135</v>
      </c>
      <c r="AY407" s="5224"/>
      <c r="AZ407" s="5267"/>
      <c r="BA407" s="3207" t="s">
        <v>4136</v>
      </c>
      <c r="BB407" s="5267"/>
      <c r="BC407" s="5943"/>
      <c r="BD407" s="5943">
        <v>44459</v>
      </c>
      <c r="BE407" s="5945" t="s">
        <v>4137</v>
      </c>
      <c r="BF407" s="5945"/>
      <c r="BG407" s="5952" t="s">
        <v>4138</v>
      </c>
      <c r="BH407" s="5921">
        <v>45717</v>
      </c>
      <c r="BI407" s="5921">
        <v>45736</v>
      </c>
      <c r="BJ407" s="5952">
        <v>45839</v>
      </c>
      <c r="BK407" s="5921">
        <v>45839</v>
      </c>
      <c r="BL407" s="5953">
        <v>45889</v>
      </c>
      <c r="BM407" s="5952">
        <v>46082</v>
      </c>
      <c r="BN407" s="5954">
        <v>46082</v>
      </c>
      <c r="BO407" s="5956"/>
      <c r="BP407" s="5958" t="s">
        <v>4140</v>
      </c>
      <c r="BQ407" s="5882"/>
      <c r="BR407" s="5882"/>
      <c r="BS407" s="5963">
        <v>45960</v>
      </c>
      <c r="BT407" s="5963">
        <v>45070</v>
      </c>
      <c r="BU407" s="5963">
        <v>45754</v>
      </c>
      <c r="BV407" s="2177">
        <v>45695</v>
      </c>
      <c r="BW407" s="2177">
        <v>45632</v>
      </c>
      <c r="BX407" s="2177" t="s">
        <v>1956</v>
      </c>
      <c r="BY407" s="1409"/>
      <c r="BZ407" s="3246" t="s">
        <v>579</v>
      </c>
      <c r="CA407" s="39"/>
      <c r="CB407" s="39"/>
      <c r="CC407" s="39"/>
      <c r="CD407" s="47"/>
    </row>
    <row r="408" spans="1:82" ht="45" customHeight="1" x14ac:dyDescent="0.2">
      <c r="A408" s="7237" t="s">
        <v>4141</v>
      </c>
      <c r="B408" s="3327"/>
      <c r="C408" s="7238"/>
      <c r="D408" s="7239"/>
      <c r="E408" s="7198"/>
      <c r="F408" s="7240"/>
      <c r="G408" s="7240"/>
      <c r="H408" s="7240"/>
      <c r="I408" s="7239"/>
      <c r="J408" s="7241"/>
      <c r="K408" s="7241"/>
      <c r="L408" s="7242"/>
      <c r="M408" s="2010"/>
      <c r="N408" s="7242"/>
      <c r="O408" s="7242"/>
      <c r="P408" s="7241"/>
      <c r="Q408" s="7243"/>
      <c r="R408" s="7241"/>
      <c r="S408" s="7242"/>
      <c r="T408" s="7239"/>
      <c r="U408" s="7244"/>
      <c r="V408" s="7245"/>
      <c r="W408" s="7246"/>
      <c r="X408" s="7246"/>
      <c r="Y408" s="7195"/>
      <c r="Z408" s="7239"/>
      <c r="AA408" s="5868"/>
      <c r="AB408" s="5868"/>
      <c r="AC408" s="2958"/>
      <c r="AD408" s="7247"/>
      <c r="AE408" s="7247"/>
      <c r="AF408" s="7239"/>
      <c r="AG408" s="7247"/>
      <c r="AH408" s="7175"/>
      <c r="AI408" s="7175"/>
      <c r="AJ408" s="2958"/>
      <c r="AK408" s="7239"/>
      <c r="AL408" s="7248"/>
      <c r="AM408" s="7239"/>
      <c r="AN408" s="7247"/>
      <c r="AO408" s="7249"/>
      <c r="AP408" s="7247"/>
      <c r="AQ408" s="7239"/>
      <c r="AR408" s="7246"/>
      <c r="AS408" s="7247"/>
      <c r="AT408" s="7239"/>
      <c r="AU408" s="7247"/>
      <c r="AV408" s="7247"/>
      <c r="AW408" s="7249"/>
      <c r="AX408" s="7239"/>
      <c r="AY408" s="7239"/>
      <c r="AZ408" s="7175"/>
      <c r="BA408" s="7250"/>
      <c r="BB408" s="7251"/>
      <c r="BC408" s="7244"/>
      <c r="BD408" s="7252"/>
      <c r="BE408" s="7253"/>
      <c r="BF408" s="7254" t="s">
        <v>4142</v>
      </c>
      <c r="BG408" s="7244"/>
      <c r="BH408" s="7244"/>
      <c r="BI408" s="7255"/>
      <c r="BJ408" s="7244"/>
      <c r="BK408" s="7256"/>
      <c r="BL408" s="7256"/>
      <c r="BM408" s="7256"/>
      <c r="BN408" s="7256"/>
      <c r="BO408" s="7256"/>
      <c r="BP408" s="7112"/>
      <c r="BQ408" s="7257"/>
      <c r="BR408" s="7258"/>
      <c r="BS408" s="7259"/>
      <c r="BT408" s="7259"/>
      <c r="BU408" s="7259"/>
      <c r="BV408" s="7260"/>
      <c r="BW408" s="7259"/>
      <c r="BX408" s="7110"/>
      <c r="BY408" s="7110"/>
      <c r="BZ408" s="7110"/>
    </row>
    <row r="409" spans="1:82" ht="45" customHeight="1" x14ac:dyDescent="0.2">
      <c r="A409" s="7261"/>
      <c r="B409" s="3328" t="s">
        <v>4143</v>
      </c>
      <c r="C409" s="7262"/>
      <c r="D409" s="3352"/>
      <c r="E409" s="7198"/>
      <c r="F409" s="7263"/>
      <c r="G409" s="7263"/>
      <c r="H409" s="7263"/>
      <c r="I409" s="7264"/>
      <c r="J409" s="7265"/>
      <c r="K409" s="7265"/>
      <c r="L409" s="7266"/>
      <c r="M409" s="2011"/>
      <c r="N409" s="7266"/>
      <c r="O409" s="7266"/>
      <c r="P409" s="7265"/>
      <c r="Q409" s="7267"/>
      <c r="R409" s="7265"/>
      <c r="S409" s="7266"/>
      <c r="T409" s="7264"/>
      <c r="U409" s="7256"/>
      <c r="V409" s="7268"/>
      <c r="W409" s="7108"/>
      <c r="X409" s="7108"/>
      <c r="Y409" s="7109"/>
      <c r="Z409" s="7110"/>
      <c r="AD409" s="7269"/>
      <c r="AE409" s="7269"/>
      <c r="AF409" s="7110"/>
      <c r="AG409" s="7269"/>
      <c r="AH409" s="7270"/>
      <c r="AI409" s="7270"/>
      <c r="AK409" s="7110"/>
      <c r="AL409" s="7271"/>
      <c r="AM409" s="7110"/>
      <c r="AN409" s="7272"/>
      <c r="AO409" s="7269"/>
      <c r="AP409" s="7269"/>
      <c r="AQ409" s="7110"/>
      <c r="AR409" s="7108"/>
      <c r="AS409" s="7269"/>
      <c r="AT409" s="7110"/>
      <c r="AU409" s="7269"/>
      <c r="AV409" s="7269"/>
      <c r="AW409" s="7273"/>
      <c r="AX409" s="7110"/>
      <c r="AY409" s="7110"/>
      <c r="AZ409" s="7270"/>
      <c r="BA409" s="7259"/>
      <c r="BB409" s="7256"/>
      <c r="BC409" s="7274"/>
      <c r="BD409" s="7275"/>
      <c r="BE409" s="7276"/>
      <c r="BF409" s="7259"/>
      <c r="BG409" s="7275"/>
      <c r="BH409" s="7256"/>
      <c r="BI409" s="7277"/>
      <c r="BJ409" s="7256"/>
      <c r="BK409" s="7256"/>
      <c r="BL409" s="7256"/>
      <c r="BM409" s="7256"/>
      <c r="BN409" s="7256"/>
      <c r="BO409" s="7256"/>
      <c r="BP409" s="7112"/>
      <c r="BQ409" s="7257"/>
      <c r="BR409" s="7278"/>
      <c r="BS409" s="7259"/>
      <c r="BT409" s="7259"/>
      <c r="BU409" s="7259"/>
      <c r="BV409" s="7279"/>
      <c r="BW409" s="7259"/>
      <c r="BX409" s="7110" t="s">
        <v>4142</v>
      </c>
      <c r="BY409" s="7110"/>
      <c r="BZ409" s="7110"/>
    </row>
    <row r="410" spans="1:82" ht="45" customHeight="1" x14ac:dyDescent="0.2">
      <c r="A410" s="7261"/>
      <c r="B410" s="2811" t="s">
        <v>4143</v>
      </c>
      <c r="C410" s="7280" t="s">
        <v>4144</v>
      </c>
      <c r="D410" s="3352"/>
      <c r="E410" s="7198"/>
      <c r="F410" s="7263"/>
      <c r="G410" s="7263"/>
      <c r="H410" s="7263"/>
      <c r="I410" s="7264"/>
      <c r="J410" s="7265"/>
      <c r="K410" s="7265"/>
      <c r="L410" s="7266"/>
      <c r="M410" s="2011"/>
      <c r="N410" s="7266"/>
      <c r="O410" s="7266"/>
      <c r="P410" s="7265"/>
      <c r="Q410" s="7267"/>
      <c r="R410" s="7265"/>
      <c r="S410" s="7266"/>
      <c r="T410" s="7264"/>
      <c r="U410" s="7256"/>
      <c r="V410" s="7268"/>
      <c r="W410" s="7108" t="s">
        <v>4142</v>
      </c>
      <c r="X410" s="7108"/>
      <c r="Y410" s="7109"/>
      <c r="Z410" s="7110"/>
      <c r="AD410" s="7269"/>
      <c r="AE410" s="7269"/>
      <c r="AF410" s="7110"/>
      <c r="AG410" s="7269"/>
      <c r="AH410" s="7270"/>
      <c r="AI410" s="7270"/>
      <c r="AK410" s="7110"/>
      <c r="AL410" s="7271"/>
      <c r="AM410" s="7110"/>
      <c r="AN410" s="7272"/>
      <c r="AO410" s="7269"/>
      <c r="AP410" s="7269"/>
      <c r="AQ410" s="7110"/>
      <c r="AR410" s="7108"/>
      <c r="AS410" s="7269"/>
      <c r="AT410" s="7110"/>
      <c r="AU410" s="7269"/>
      <c r="AV410" s="7269"/>
      <c r="AW410" s="7273"/>
      <c r="AX410" s="7110"/>
      <c r="AY410" s="7110"/>
      <c r="AZ410" s="7270"/>
      <c r="BA410" s="7259"/>
      <c r="BB410" s="7256"/>
      <c r="BC410" s="7274"/>
      <c r="BD410" s="7275"/>
      <c r="BE410" s="7276"/>
      <c r="BF410" s="7259"/>
      <c r="BG410" s="7275"/>
      <c r="BH410" s="7256"/>
      <c r="BI410" s="7277"/>
      <c r="BJ410" s="7256"/>
      <c r="BK410" s="7256"/>
      <c r="BL410" s="7256"/>
      <c r="BM410" s="7256"/>
      <c r="BN410" s="7256"/>
      <c r="BO410" s="7256"/>
      <c r="BP410" s="7112"/>
      <c r="BQ410" s="7257"/>
      <c r="BR410" s="7278"/>
      <c r="BS410" s="7259"/>
      <c r="BT410" s="7259"/>
      <c r="BU410" s="7259"/>
      <c r="BV410" s="7279"/>
      <c r="BW410" s="7259"/>
      <c r="BX410" s="7110"/>
      <c r="BY410" s="7110"/>
      <c r="BZ410" s="7110"/>
    </row>
    <row r="411" spans="1:82" ht="50" customHeight="1" x14ac:dyDescent="0.2">
      <c r="A411" s="7281"/>
      <c r="B411" s="4143" t="s">
        <v>4143</v>
      </c>
      <c r="C411" s="7282" t="s">
        <v>1143</v>
      </c>
      <c r="D411" s="7264"/>
      <c r="E411" s="7283"/>
      <c r="F411" s="7284"/>
      <c r="G411" s="7111"/>
      <c r="H411" s="7111"/>
      <c r="I411" s="7110"/>
      <c r="J411" s="7265"/>
      <c r="K411" s="7265"/>
      <c r="L411" s="7266"/>
      <c r="M411" s="2011"/>
      <c r="N411" s="7266"/>
      <c r="O411" s="7266"/>
      <c r="P411" s="7265"/>
      <c r="Q411" s="7267"/>
      <c r="R411" s="7265"/>
      <c r="S411" s="7266"/>
      <c r="T411" s="7264"/>
      <c r="U411" s="7256"/>
      <c r="V411" s="7268"/>
      <c r="W411" s="7108"/>
      <c r="X411" s="7108"/>
      <c r="Y411" s="7109"/>
      <c r="Z411" s="7110"/>
      <c r="AD411" s="7269"/>
      <c r="AE411" s="7269"/>
      <c r="AF411" s="7110"/>
      <c r="AG411" s="7269"/>
      <c r="AH411" s="7270"/>
      <c r="AI411" s="7270"/>
      <c r="AK411" s="7110"/>
      <c r="AL411" s="7271"/>
      <c r="AM411" s="7110"/>
      <c r="AN411" s="7272"/>
      <c r="AO411" s="7269"/>
      <c r="AP411" s="7269"/>
      <c r="AQ411" s="7110"/>
      <c r="AR411" s="7108"/>
      <c r="AS411" s="7269"/>
      <c r="AT411" s="7110"/>
      <c r="AU411" s="7269"/>
      <c r="AV411" s="7269"/>
      <c r="AW411" s="7273"/>
      <c r="AX411" s="7110"/>
      <c r="AY411" s="7110"/>
      <c r="AZ411" s="7270"/>
      <c r="BA411" s="7259"/>
      <c r="BB411" s="7256"/>
      <c r="BC411" s="7274"/>
      <c r="BD411" s="7275"/>
      <c r="BE411" s="7276"/>
      <c r="BF411" s="7259"/>
      <c r="BG411" s="7275"/>
      <c r="BH411" s="7256"/>
      <c r="BI411" s="7277"/>
      <c r="BJ411" s="7256"/>
      <c r="BK411" s="7256"/>
      <c r="BL411" s="7256"/>
      <c r="BM411" s="7256"/>
      <c r="BN411" s="7256"/>
      <c r="BO411" s="7256"/>
      <c r="BP411" s="7112"/>
      <c r="BQ411" s="7257"/>
      <c r="BR411" s="7278"/>
      <c r="BS411" s="7259"/>
      <c r="BT411" s="7259"/>
      <c r="BU411" s="7259"/>
      <c r="BV411" s="7279"/>
      <c r="BW411" s="7259"/>
      <c r="BX411" s="7110"/>
      <c r="BY411" s="7110"/>
      <c r="BZ411" s="7110"/>
    </row>
    <row r="412" spans="1:82" ht="42.5" customHeight="1" x14ac:dyDescent="0.2">
      <c r="A412" s="7281"/>
      <c r="B412" s="2151" t="s">
        <v>4143</v>
      </c>
      <c r="C412" s="7282" t="s">
        <v>674</v>
      </c>
      <c r="D412" s="7264"/>
      <c r="E412" s="7285"/>
      <c r="F412" s="7111"/>
      <c r="G412" s="7111"/>
      <c r="H412" s="7111"/>
      <c r="I412" s="7110"/>
      <c r="J412" s="7265"/>
      <c r="K412" s="7265"/>
      <c r="L412" s="7266"/>
      <c r="M412" s="2011"/>
      <c r="N412" s="7266"/>
      <c r="O412" s="7266"/>
      <c r="P412" s="7265"/>
      <c r="Q412" s="7267"/>
      <c r="R412" s="7265"/>
      <c r="S412" s="7266"/>
      <c r="T412" s="7264"/>
      <c r="U412" s="7256"/>
      <c r="V412" s="7268"/>
      <c r="W412" s="7108"/>
      <c r="X412" s="7108"/>
      <c r="Y412" s="7109"/>
      <c r="Z412" s="7110"/>
      <c r="AD412" s="7269"/>
      <c r="AE412" s="7269"/>
      <c r="AF412" s="7110"/>
      <c r="AG412" s="7269"/>
      <c r="AH412" s="7270"/>
      <c r="AI412" s="7270"/>
      <c r="AK412" s="7110"/>
      <c r="AL412" s="7271"/>
      <c r="AM412" s="7110"/>
      <c r="AN412" s="7272"/>
      <c r="AO412" s="7269"/>
      <c r="AP412" s="7269"/>
      <c r="AQ412" s="7110"/>
      <c r="AR412" s="7108"/>
      <c r="AS412" s="7269"/>
      <c r="AT412" s="7110"/>
      <c r="AU412" s="7269"/>
      <c r="AV412" s="7269"/>
      <c r="AW412" s="7273"/>
      <c r="AX412" s="7110"/>
      <c r="AY412" s="7110"/>
      <c r="AZ412" s="7270"/>
      <c r="BA412" s="7259"/>
      <c r="BB412" s="7256"/>
      <c r="BC412" s="7274"/>
      <c r="BD412" s="7275"/>
      <c r="BE412" s="7276"/>
      <c r="BF412" s="7259"/>
      <c r="BG412" s="7275"/>
      <c r="BH412" s="7256"/>
      <c r="BI412" s="7277"/>
      <c r="BJ412" s="7256"/>
      <c r="BK412" s="7256"/>
      <c r="BL412" s="7256"/>
      <c r="BM412" s="7256"/>
      <c r="BN412" s="7256"/>
      <c r="BO412" s="7256"/>
      <c r="BP412" s="7286"/>
      <c r="BQ412" s="7257"/>
      <c r="BR412" s="7278"/>
      <c r="BS412" s="7259"/>
      <c r="BT412" s="7259"/>
      <c r="BU412" s="7259"/>
      <c r="BV412" s="7279"/>
      <c r="BW412" s="7259"/>
      <c r="BX412" s="7110"/>
      <c r="BY412" s="7110"/>
      <c r="BZ412" s="7110"/>
    </row>
    <row r="413" spans="1:82" ht="35" customHeight="1" x14ac:dyDescent="0.2">
      <c r="A413" s="7281"/>
      <c r="B413" s="2513" t="s">
        <v>4143</v>
      </c>
      <c r="C413" s="7282" t="s">
        <v>742</v>
      </c>
      <c r="D413" s="7264"/>
      <c r="E413" s="7285"/>
      <c r="F413" s="7111"/>
      <c r="G413" s="7111"/>
      <c r="H413" s="7111"/>
      <c r="I413" s="7110"/>
      <c r="J413" s="7265"/>
      <c r="K413" s="7265"/>
      <c r="L413" s="7266"/>
      <c r="M413" s="2011"/>
      <c r="N413" s="7266"/>
      <c r="O413" s="7266"/>
      <c r="P413" s="7265"/>
      <c r="Q413" s="7267"/>
      <c r="R413" s="7265"/>
      <c r="S413" s="7266"/>
      <c r="T413" s="7264"/>
      <c r="U413" s="7256"/>
      <c r="V413" s="7268"/>
      <c r="W413" s="7108"/>
      <c r="X413" s="7108"/>
      <c r="Y413" s="7109"/>
      <c r="Z413" s="7110"/>
      <c r="AD413" s="7269"/>
      <c r="AE413" s="7269"/>
      <c r="AF413" s="7110"/>
      <c r="AG413" s="7269"/>
      <c r="AH413" s="7270"/>
      <c r="AI413" s="7270"/>
      <c r="AK413" s="7110"/>
      <c r="AL413" s="7271"/>
      <c r="AM413" s="7110"/>
      <c r="AN413" s="7272"/>
      <c r="AO413" s="7269"/>
      <c r="AP413" s="7269"/>
      <c r="AQ413" s="7110"/>
      <c r="AR413" s="7108"/>
      <c r="AS413" s="7269"/>
      <c r="AT413" s="7110"/>
      <c r="AU413" s="7269"/>
      <c r="AV413" s="7269"/>
      <c r="AW413" s="7273"/>
      <c r="AX413" s="7110"/>
      <c r="AY413" s="7110"/>
      <c r="AZ413" s="7270"/>
      <c r="BA413" s="7259"/>
      <c r="BB413" s="7256"/>
      <c r="BC413" s="7274"/>
      <c r="BD413" s="7275"/>
      <c r="BE413" s="7276"/>
      <c r="BF413" s="7259"/>
      <c r="BG413" s="7275"/>
      <c r="BH413" s="7256"/>
      <c r="BI413" s="7277"/>
      <c r="BJ413" s="7256"/>
      <c r="BK413" s="7256"/>
      <c r="BL413" s="7256"/>
      <c r="BM413" s="7256"/>
      <c r="BN413" s="7256"/>
      <c r="BO413" s="7256"/>
      <c r="BP413" s="7112"/>
      <c r="BQ413" s="7257"/>
      <c r="BR413" s="7278"/>
      <c r="BS413" s="7259"/>
      <c r="BT413" s="7259"/>
      <c r="BU413" s="7259"/>
      <c r="BV413" s="7279"/>
      <c r="BW413" s="7259"/>
      <c r="BX413" s="7110"/>
      <c r="BY413" s="7110"/>
      <c r="BZ413" s="7110"/>
    </row>
    <row r="414" spans="1:82" ht="35" customHeight="1" x14ac:dyDescent="0.2">
      <c r="A414" s="7281"/>
      <c r="B414" s="2275" t="s">
        <v>4143</v>
      </c>
      <c r="C414" s="7282" t="s">
        <v>4145</v>
      </c>
      <c r="D414" s="7264"/>
      <c r="E414" s="7285"/>
      <c r="F414" s="7111"/>
      <c r="G414" s="7111"/>
      <c r="H414" s="7111"/>
      <c r="I414" s="7110"/>
      <c r="J414" s="7265"/>
      <c r="K414" s="7265"/>
      <c r="L414" s="7266"/>
      <c r="M414" s="2011"/>
      <c r="N414" s="7266"/>
      <c r="O414" s="7266"/>
      <c r="P414" s="7265"/>
      <c r="Q414" s="7267"/>
      <c r="R414" s="7265"/>
      <c r="S414" s="7266"/>
      <c r="T414" s="7264"/>
      <c r="U414" s="7256"/>
      <c r="V414" s="7268"/>
      <c r="W414" s="7108"/>
      <c r="X414" s="7108"/>
      <c r="Y414" s="7109"/>
      <c r="Z414" s="7110"/>
      <c r="AD414" s="7269"/>
      <c r="AE414" s="7269"/>
      <c r="AF414" s="7110"/>
      <c r="AG414" s="7269"/>
      <c r="AH414" s="7270"/>
      <c r="AI414" s="7270"/>
      <c r="AK414" s="7110"/>
      <c r="AL414" s="7271"/>
      <c r="AM414" s="7110"/>
      <c r="AN414" s="7272"/>
      <c r="AO414" s="7269"/>
      <c r="AP414" s="7269"/>
      <c r="AQ414" s="7110"/>
      <c r="AR414" s="7108"/>
      <c r="AS414" s="7269"/>
      <c r="AT414" s="7110"/>
      <c r="AU414" s="7269"/>
      <c r="AV414" s="7269"/>
      <c r="AW414" s="7273"/>
      <c r="AX414" s="7110"/>
      <c r="AY414" s="7110"/>
      <c r="AZ414" s="7270"/>
      <c r="BA414" s="7259"/>
      <c r="BB414" s="7256"/>
      <c r="BC414" s="7274"/>
      <c r="BD414" s="7275"/>
      <c r="BE414" s="7276"/>
      <c r="BF414" s="7259"/>
      <c r="BG414" s="7275"/>
      <c r="BH414" s="7256"/>
      <c r="BI414" s="7277"/>
      <c r="BJ414" s="7256"/>
      <c r="BK414" s="7256"/>
      <c r="BL414" s="7256"/>
      <c r="BM414" s="7256"/>
      <c r="BN414" s="7256"/>
      <c r="BO414" s="7256"/>
      <c r="BP414" s="7112"/>
      <c r="BQ414" s="7257"/>
      <c r="BR414" s="7278"/>
      <c r="BS414" s="7259"/>
      <c r="BT414" s="7259"/>
      <c r="BU414" s="7259"/>
      <c r="BV414" s="7279"/>
      <c r="BW414" s="7259"/>
      <c r="BX414" s="7110"/>
      <c r="BY414" s="7110"/>
      <c r="BZ414" s="7110"/>
    </row>
    <row r="415" spans="1:82" ht="35" customHeight="1" x14ac:dyDescent="0.2">
      <c r="A415" s="7281"/>
      <c r="B415" s="2900" t="s">
        <v>4143</v>
      </c>
      <c r="C415" s="7287" t="s">
        <v>4146</v>
      </c>
      <c r="D415" s="7264"/>
      <c r="E415" s="7285"/>
      <c r="F415" s="7111"/>
      <c r="G415" s="7111"/>
      <c r="H415" s="7111"/>
      <c r="I415" s="7110"/>
      <c r="J415" s="7265"/>
      <c r="K415" s="7265"/>
      <c r="L415" s="7266"/>
      <c r="M415" s="2011"/>
      <c r="N415" s="7266"/>
      <c r="O415" s="7266"/>
      <c r="P415" s="7265"/>
      <c r="Q415" s="7267"/>
      <c r="R415" s="7265"/>
      <c r="S415" s="7266"/>
      <c r="T415" s="7264"/>
      <c r="U415" s="7256"/>
      <c r="V415" s="7268"/>
      <c r="W415" s="7108"/>
      <c r="X415" s="7108"/>
      <c r="Y415" s="7109"/>
      <c r="Z415" s="7110"/>
      <c r="AD415" s="7269"/>
      <c r="AE415" s="7269"/>
      <c r="AF415" s="7110"/>
      <c r="AG415" s="7269"/>
      <c r="AH415" s="7270"/>
      <c r="AI415" s="7270"/>
      <c r="AK415" s="7110"/>
      <c r="AL415" s="7271"/>
      <c r="AM415" s="7110"/>
      <c r="AN415" s="7272"/>
      <c r="AO415" s="7269"/>
      <c r="AP415" s="7269"/>
      <c r="AQ415" s="7110"/>
      <c r="AR415" s="7108"/>
      <c r="AS415" s="7269"/>
      <c r="AT415" s="7110"/>
      <c r="AU415" s="7269"/>
      <c r="AV415" s="7269"/>
      <c r="AW415" s="7273"/>
      <c r="AX415" s="7110"/>
      <c r="AY415" s="7110"/>
      <c r="AZ415" s="7270"/>
      <c r="BA415" s="7259"/>
      <c r="BB415" s="7256"/>
      <c r="BC415" s="7274"/>
      <c r="BD415" s="7275"/>
      <c r="BE415" s="7276"/>
      <c r="BF415" s="7259"/>
      <c r="BG415" s="7275"/>
      <c r="BH415" s="7256"/>
      <c r="BI415" s="7277"/>
      <c r="BJ415" s="7256"/>
      <c r="BK415" s="7256"/>
      <c r="BL415" s="7256"/>
      <c r="BM415" s="7256"/>
      <c r="BN415" s="7256"/>
      <c r="BO415" s="7256"/>
      <c r="BP415" s="7112"/>
      <c r="BQ415" s="7257"/>
      <c r="BR415" s="7278"/>
      <c r="BS415" s="7259"/>
      <c r="BT415" s="7259"/>
      <c r="BU415" s="7259"/>
      <c r="BV415" s="7279"/>
      <c r="BW415" s="7259"/>
      <c r="BX415" s="7110"/>
      <c r="BY415" s="7110"/>
      <c r="BZ415" s="7110"/>
    </row>
    <row r="416" spans="1:82" ht="35" customHeight="1" x14ac:dyDescent="0.2">
      <c r="A416" s="7259"/>
      <c r="B416" s="3978" t="s">
        <v>4143</v>
      </c>
      <c r="C416" s="7282" t="s">
        <v>4147</v>
      </c>
      <c r="D416" s="7264"/>
      <c r="E416" s="7285"/>
      <c r="F416" s="7111"/>
      <c r="G416" s="7111"/>
      <c r="H416" s="7111"/>
      <c r="I416" s="7110"/>
      <c r="J416" s="7265"/>
      <c r="K416" s="7265"/>
      <c r="L416" s="7266"/>
      <c r="M416" s="2011"/>
      <c r="N416" s="7266"/>
      <c r="O416" s="7266"/>
      <c r="P416" s="7288"/>
      <c r="Q416" s="7267"/>
      <c r="R416" s="7265"/>
      <c r="S416" s="7266"/>
      <c r="T416" s="7264"/>
      <c r="U416" s="7256"/>
      <c r="V416" s="7268"/>
      <c r="W416" s="7108"/>
      <c r="X416" s="7108"/>
      <c r="Y416" s="7109"/>
      <c r="Z416" s="7110"/>
      <c r="AD416" s="7269"/>
      <c r="AE416" s="7269"/>
      <c r="AF416" s="7110"/>
      <c r="AG416" s="7269"/>
      <c r="AH416" s="7270"/>
      <c r="AI416" s="7270"/>
      <c r="AK416" s="7110"/>
      <c r="AL416" s="7271"/>
      <c r="AM416" s="7110"/>
      <c r="AN416" s="7272"/>
      <c r="AO416" s="7269"/>
      <c r="AP416" s="7269"/>
      <c r="AQ416" s="7110"/>
      <c r="AR416" s="7108"/>
      <c r="AS416" s="7269"/>
      <c r="AT416" s="7110"/>
      <c r="AU416" s="7269"/>
      <c r="AV416" s="7269"/>
      <c r="AW416" s="7273"/>
      <c r="AX416" s="7110"/>
      <c r="AY416" s="7110"/>
      <c r="AZ416" s="7270"/>
      <c r="BA416" s="7259"/>
      <c r="BB416" s="7256"/>
      <c r="BC416" s="7289"/>
      <c r="BD416" s="7290"/>
      <c r="BE416" s="7291"/>
      <c r="BF416" s="7259"/>
      <c r="BG416" s="7275"/>
      <c r="BH416" s="7256"/>
      <c r="BI416" s="7277"/>
      <c r="BJ416" s="7256"/>
      <c r="BK416" s="7256"/>
      <c r="BL416" s="7256"/>
      <c r="BM416" s="7256"/>
      <c r="BN416" s="7256"/>
      <c r="BO416" s="7256"/>
      <c r="BP416" s="7112"/>
      <c r="BQ416" s="7257"/>
      <c r="BR416" s="7278"/>
      <c r="BS416" s="7259"/>
      <c r="BT416" s="7259"/>
      <c r="BU416" s="7259"/>
      <c r="BV416" s="7279"/>
      <c r="BW416" s="7259"/>
      <c r="BX416" s="7110"/>
      <c r="BY416" s="7110"/>
      <c r="BZ416" s="7110"/>
    </row>
    <row r="417" spans="1:68" ht="35" customHeight="1" x14ac:dyDescent="0.25">
      <c r="B417" s="3688" t="s">
        <v>4143</v>
      </c>
      <c r="C417" s="7278" t="s">
        <v>4148</v>
      </c>
      <c r="P417" s="4138"/>
      <c r="Q417" s="5582"/>
      <c r="R417" s="4140"/>
      <c r="S417" s="4141"/>
      <c r="X417" s="7108"/>
      <c r="Y417" s="7109"/>
      <c r="AK417" s="7110"/>
      <c r="BC417" s="4222"/>
      <c r="BD417" s="4222"/>
      <c r="BE417" s="4223"/>
      <c r="BP417" s="7112"/>
    </row>
    <row r="418" spans="1:68" ht="36.5" customHeight="1" x14ac:dyDescent="0.25">
      <c r="P418" s="4138"/>
      <c r="Q418" s="5583"/>
      <c r="R418" s="4138"/>
      <c r="S418" s="4139"/>
      <c r="X418" s="7108"/>
      <c r="Y418" s="7109"/>
      <c r="AK418" s="7110"/>
      <c r="BC418" s="4222"/>
      <c r="BD418" s="4222"/>
      <c r="BE418" s="4223"/>
      <c r="BP418" s="7112"/>
    </row>
    <row r="419" spans="1:68" ht="50" customHeight="1" x14ac:dyDescent="0.2">
      <c r="A419" s="7625"/>
      <c r="B419" s="7626"/>
      <c r="C419" s="7626"/>
      <c r="D419" s="7626"/>
      <c r="E419" s="7626"/>
      <c r="F419" s="7626"/>
      <c r="G419" s="7626"/>
      <c r="H419" s="7626"/>
      <c r="I419" s="7626"/>
      <c r="J419" s="7626"/>
      <c r="K419" s="7626"/>
      <c r="L419" s="7626"/>
      <c r="M419" s="7626"/>
      <c r="N419" s="7626"/>
      <c r="O419" s="7626"/>
      <c r="P419" s="7626"/>
      <c r="Q419" s="7627"/>
      <c r="R419" s="4138"/>
      <c r="S419" s="4139"/>
      <c r="X419" s="7108"/>
      <c r="Y419" s="7109"/>
      <c r="AK419" s="7110"/>
      <c r="BC419" s="4222"/>
      <c r="BD419" s="4222"/>
      <c r="BE419" s="4223"/>
      <c r="BP419" s="7112"/>
    </row>
    <row r="420" spans="1:68" ht="50" customHeight="1" x14ac:dyDescent="0.2">
      <c r="A420" s="7626"/>
      <c r="B420" s="7626"/>
      <c r="C420" s="7626"/>
      <c r="D420" s="7626"/>
      <c r="E420" s="7626"/>
      <c r="F420" s="7626"/>
      <c r="G420" s="7626"/>
      <c r="H420" s="7626"/>
      <c r="I420" s="7626"/>
      <c r="J420" s="7626"/>
      <c r="K420" s="7626"/>
      <c r="L420" s="7626"/>
      <c r="M420" s="7626"/>
      <c r="N420" s="7626"/>
      <c r="O420" s="7626"/>
      <c r="P420" s="7626"/>
      <c r="Q420" s="7627"/>
      <c r="R420" s="4138"/>
      <c r="S420" s="4139"/>
      <c r="X420" s="7108"/>
      <c r="Y420" s="7109"/>
      <c r="AK420" s="7110"/>
      <c r="BC420" s="4222"/>
      <c r="BD420" s="4222"/>
      <c r="BE420" s="4223"/>
      <c r="BP420" s="7112"/>
    </row>
    <row r="421" spans="1:68" ht="50" customHeight="1" x14ac:dyDescent="0.2">
      <c r="A421" s="7626"/>
      <c r="B421" s="7626"/>
      <c r="C421" s="7626"/>
      <c r="D421" s="7626"/>
      <c r="E421" s="7626"/>
      <c r="F421" s="7626"/>
      <c r="G421" s="7626"/>
      <c r="H421" s="7626"/>
      <c r="I421" s="7626"/>
      <c r="J421" s="7626"/>
      <c r="K421" s="7626"/>
      <c r="L421" s="7626"/>
      <c r="M421" s="7626"/>
      <c r="N421" s="7626"/>
      <c r="O421" s="7626"/>
      <c r="P421" s="7626"/>
      <c r="Q421" s="7627"/>
      <c r="R421" s="4138"/>
      <c r="S421" s="4139"/>
      <c r="X421" s="7108"/>
      <c r="Y421" s="7109"/>
      <c r="AK421" s="7110"/>
      <c r="BC421" s="4222"/>
      <c r="BD421" s="4222"/>
      <c r="BE421" s="4223"/>
      <c r="BP421" s="7112"/>
    </row>
    <row r="422" spans="1:68" ht="50" customHeight="1" x14ac:dyDescent="0.25">
      <c r="P422" s="4138"/>
      <c r="Q422" s="5583"/>
      <c r="R422" s="4138"/>
      <c r="S422" s="4139"/>
      <c r="X422" s="7108"/>
      <c r="Y422" s="7109"/>
      <c r="AK422" s="7110"/>
      <c r="BC422" s="4222"/>
      <c r="BD422" s="4222"/>
      <c r="BE422" s="4223"/>
      <c r="BP422" s="7112"/>
    </row>
    <row r="423" spans="1:68" ht="50" customHeight="1" x14ac:dyDescent="0.25">
      <c r="P423" s="4138"/>
      <c r="Q423" s="5583"/>
      <c r="R423" s="4138"/>
      <c r="S423" s="4139"/>
      <c r="X423" s="7108"/>
      <c r="Y423" s="7109"/>
      <c r="AK423" s="7110"/>
      <c r="BC423" s="4222"/>
      <c r="BD423" s="4222"/>
      <c r="BE423" s="4223"/>
      <c r="BP423" s="7112"/>
    </row>
    <row r="424" spans="1:68" ht="50" customHeight="1" x14ac:dyDescent="0.25">
      <c r="P424" s="4138"/>
      <c r="Q424" s="5583"/>
      <c r="R424" s="4138"/>
      <c r="S424" s="4139"/>
      <c r="X424" s="7108"/>
      <c r="Y424" s="7109"/>
      <c r="AK424" s="7110"/>
      <c r="BC424" s="4222"/>
      <c r="BD424" s="4222"/>
      <c r="BE424" s="4223"/>
      <c r="BP424" s="7112"/>
    </row>
    <row r="425" spans="1:68" ht="50" customHeight="1" x14ac:dyDescent="0.25">
      <c r="P425" s="4138"/>
      <c r="Q425" s="5583"/>
      <c r="R425" s="4138"/>
      <c r="S425" s="4139"/>
      <c r="X425" s="7108"/>
      <c r="Y425" s="7109"/>
      <c r="AK425" s="7110"/>
      <c r="BC425" s="4222"/>
      <c r="BD425" s="4222"/>
      <c r="BE425" s="4223"/>
      <c r="BP425" s="7112"/>
    </row>
    <row r="426" spans="1:68" ht="50" customHeight="1" x14ac:dyDescent="0.25">
      <c r="P426" s="4138"/>
      <c r="Q426" s="5583"/>
      <c r="R426" s="4138"/>
      <c r="S426" s="4139"/>
      <c r="X426" s="7108"/>
      <c r="Y426" s="7109"/>
      <c r="AK426" s="7110"/>
      <c r="BC426" s="4222"/>
      <c r="BD426" s="4222"/>
      <c r="BE426" s="4223"/>
      <c r="BP426" s="7112"/>
    </row>
    <row r="427" spans="1:68" ht="50" customHeight="1" x14ac:dyDescent="0.25">
      <c r="P427" s="4138"/>
      <c r="Q427" s="5583"/>
      <c r="R427" s="4138"/>
      <c r="S427" s="4139"/>
      <c r="X427" s="7108"/>
      <c r="Y427" s="7109"/>
      <c r="AK427" s="7110"/>
      <c r="BC427" s="4222"/>
      <c r="BD427" s="4222"/>
      <c r="BE427" s="4223"/>
      <c r="BP427" s="7112"/>
    </row>
    <row r="428" spans="1:68" ht="50" customHeight="1" x14ac:dyDescent="0.25">
      <c r="P428" s="4138"/>
      <c r="Q428" s="5583"/>
      <c r="R428" s="4138"/>
      <c r="S428" s="4139"/>
      <c r="X428" s="7108"/>
      <c r="Y428" s="7109"/>
      <c r="AK428" s="7110"/>
      <c r="BC428" s="4222"/>
      <c r="BD428" s="4222"/>
      <c r="BE428" s="4223"/>
      <c r="BP428" s="7112"/>
    </row>
    <row r="429" spans="1:68" ht="50" customHeight="1" x14ac:dyDescent="0.25">
      <c r="P429" s="4138"/>
      <c r="Q429" s="5583"/>
      <c r="R429" s="4138"/>
      <c r="S429" s="4139"/>
      <c r="X429" s="7108"/>
      <c r="Y429" s="7109"/>
      <c r="AK429" s="7110"/>
      <c r="BC429" s="4222"/>
      <c r="BD429" s="4222"/>
      <c r="BE429" s="4223"/>
      <c r="BP429" s="7112"/>
    </row>
    <row r="430" spans="1:68" ht="50" customHeight="1" x14ac:dyDescent="0.25">
      <c r="P430" s="4138"/>
      <c r="Q430" s="5583"/>
      <c r="R430" s="4138"/>
      <c r="S430" s="4139"/>
      <c r="X430" s="7108"/>
      <c r="Y430" s="7109"/>
      <c r="AK430" s="7110"/>
      <c r="BC430" s="4222"/>
      <c r="BD430" s="4222"/>
      <c r="BE430" s="4223"/>
      <c r="BP430" s="7112"/>
    </row>
    <row r="431" spans="1:68" ht="50" customHeight="1" x14ac:dyDescent="0.25">
      <c r="P431" s="4138"/>
      <c r="Q431" s="5583"/>
      <c r="R431" s="4138"/>
      <c r="S431" s="4139"/>
      <c r="X431" s="7108"/>
      <c r="Y431" s="7109"/>
      <c r="AK431" s="7110"/>
      <c r="BC431" s="4222"/>
      <c r="BD431" s="4222"/>
      <c r="BE431" s="4223"/>
      <c r="BP431" s="7112"/>
    </row>
    <row r="432" spans="1:68" ht="50" customHeight="1" x14ac:dyDescent="0.25">
      <c r="P432" s="4138"/>
      <c r="Q432" s="5583"/>
      <c r="R432" s="4138"/>
      <c r="S432" s="4139"/>
      <c r="X432" s="7108"/>
      <c r="Y432" s="7109"/>
      <c r="AK432" s="7110"/>
      <c r="BC432" s="4222"/>
      <c r="BD432" s="4222"/>
      <c r="BE432" s="4223"/>
      <c r="BP432" s="7112"/>
    </row>
    <row r="433" spans="16:57" ht="50" customHeight="1" x14ac:dyDescent="0.25">
      <c r="P433" s="4138"/>
      <c r="Q433" s="5583"/>
      <c r="R433" s="4138"/>
      <c r="S433" s="4139"/>
      <c r="X433" s="7108"/>
      <c r="Y433" s="7109"/>
      <c r="AK433" s="7110"/>
      <c r="BC433" s="4222"/>
      <c r="BD433" s="4222"/>
      <c r="BE433" s="4223"/>
    </row>
    <row r="434" spans="16:57" ht="50" customHeight="1" x14ac:dyDescent="0.25">
      <c r="P434" s="4138"/>
      <c r="Q434" s="5583"/>
      <c r="R434" s="4138"/>
      <c r="S434" s="4139"/>
      <c r="X434" s="7108"/>
      <c r="Y434" s="7109"/>
      <c r="AK434" s="7110"/>
      <c r="BC434" s="4222"/>
      <c r="BD434" s="4222"/>
      <c r="BE434" s="4223"/>
    </row>
    <row r="435" spans="16:57" ht="50" customHeight="1" x14ac:dyDescent="0.25">
      <c r="P435" s="4138"/>
      <c r="Q435" s="5583"/>
      <c r="R435" s="4138"/>
      <c r="S435" s="4139"/>
      <c r="X435" s="7108"/>
      <c r="Y435" s="7109"/>
      <c r="AK435" s="7110"/>
      <c r="BC435" s="4222"/>
      <c r="BD435" s="4222"/>
      <c r="BE435" s="4223"/>
    </row>
    <row r="436" spans="16:57" ht="50" customHeight="1" x14ac:dyDescent="0.25">
      <c r="P436" s="4138"/>
      <c r="Q436" s="5583"/>
      <c r="R436" s="4138"/>
      <c r="S436" s="4139"/>
      <c r="X436" s="7108"/>
      <c r="Y436" s="7109"/>
      <c r="AK436" s="7110"/>
      <c r="BC436" s="4222"/>
      <c r="BD436" s="4222"/>
      <c r="BE436" s="4223"/>
    </row>
    <row r="437" spans="16:57" ht="50" customHeight="1" x14ac:dyDescent="0.25">
      <c r="P437" s="4138"/>
      <c r="Q437" s="5583"/>
      <c r="R437" s="4138"/>
      <c r="S437" s="4139"/>
      <c r="X437" s="7108"/>
      <c r="Y437" s="7109"/>
      <c r="AK437" s="7110"/>
      <c r="BC437" s="4222"/>
      <c r="BD437" s="4222"/>
      <c r="BE437" s="4223"/>
    </row>
    <row r="438" spans="16:57" ht="50" customHeight="1" x14ac:dyDescent="0.25">
      <c r="P438" s="4138"/>
      <c r="Q438" s="5583"/>
      <c r="R438" s="4138"/>
      <c r="S438" s="4139"/>
      <c r="X438" s="7108"/>
      <c r="Y438" s="7109"/>
      <c r="AK438" s="7110"/>
      <c r="BC438" s="4222"/>
      <c r="BD438" s="4222"/>
      <c r="BE438" s="4223"/>
    </row>
    <row r="439" spans="16:57" ht="50" customHeight="1" x14ac:dyDescent="0.25">
      <c r="P439" s="4138"/>
      <c r="Q439" s="5583"/>
      <c r="R439" s="4138"/>
      <c r="S439" s="4139"/>
      <c r="X439" s="7108"/>
      <c r="Y439" s="7109"/>
      <c r="AK439" s="7110"/>
      <c r="BC439" s="4222"/>
      <c r="BD439" s="4222"/>
      <c r="BE439" s="4223"/>
    </row>
    <row r="440" spans="16:57" ht="50" customHeight="1" x14ac:dyDescent="0.25">
      <c r="P440" s="4138"/>
      <c r="Q440" s="5583"/>
      <c r="R440" s="4138"/>
      <c r="S440" s="4139"/>
      <c r="X440" s="7108"/>
      <c r="Y440" s="7109"/>
      <c r="AK440" s="7110"/>
      <c r="BC440" s="4222"/>
      <c r="BD440" s="4222"/>
      <c r="BE440" s="4223"/>
    </row>
    <row r="441" spans="16:57" ht="50" customHeight="1" x14ac:dyDescent="0.25">
      <c r="P441" s="4138"/>
      <c r="Q441" s="5583"/>
      <c r="R441" s="4138"/>
      <c r="S441" s="4139"/>
      <c r="X441" s="7108"/>
      <c r="Y441" s="7109"/>
      <c r="AK441" s="7110"/>
      <c r="BC441" s="4222"/>
      <c r="BD441" s="4222"/>
      <c r="BE441" s="4223"/>
    </row>
    <row r="442" spans="16:57" ht="50" customHeight="1" x14ac:dyDescent="0.25">
      <c r="P442" s="4138"/>
      <c r="Q442" s="5583"/>
      <c r="R442" s="4138"/>
      <c r="S442" s="4139"/>
      <c r="X442" s="7108"/>
      <c r="Y442" s="7109"/>
      <c r="AK442" s="7110"/>
      <c r="BC442" s="4222"/>
      <c r="BD442" s="4222"/>
      <c r="BE442" s="4223"/>
    </row>
    <row r="443" spans="16:57" ht="50" customHeight="1" x14ac:dyDescent="0.25">
      <c r="P443" s="4138"/>
      <c r="Q443" s="5583"/>
      <c r="R443" s="4138"/>
      <c r="S443" s="4139"/>
      <c r="X443" s="7108"/>
      <c r="Y443" s="7109"/>
      <c r="AK443" s="7110"/>
      <c r="BC443" s="4222"/>
      <c r="BD443" s="4222"/>
      <c r="BE443" s="4223"/>
    </row>
    <row r="444" spans="16:57" ht="50" customHeight="1" x14ac:dyDescent="0.25">
      <c r="P444" s="4138"/>
      <c r="Q444" s="5583"/>
      <c r="R444" s="4138"/>
      <c r="S444" s="4139"/>
      <c r="X444" s="7108"/>
      <c r="Y444" s="7109"/>
      <c r="AK444" s="7110"/>
      <c r="BC444" s="4222"/>
      <c r="BD444" s="4222"/>
      <c r="BE444" s="4223"/>
    </row>
    <row r="445" spans="16:57" ht="50" customHeight="1" x14ac:dyDescent="0.25">
      <c r="P445" s="4138"/>
      <c r="Q445" s="5583"/>
      <c r="R445" s="4138"/>
      <c r="S445" s="4139"/>
      <c r="X445" s="7108"/>
      <c r="Y445" s="7109"/>
      <c r="AK445" s="7110"/>
      <c r="BC445" s="4222"/>
      <c r="BD445" s="4222"/>
      <c r="BE445" s="4223"/>
    </row>
    <row r="446" spans="16:57" ht="50" customHeight="1" x14ac:dyDescent="0.25">
      <c r="P446" s="4138"/>
      <c r="Q446" s="5583"/>
      <c r="R446" s="4138"/>
      <c r="S446" s="4139"/>
      <c r="X446" s="7108"/>
      <c r="Y446" s="7109"/>
      <c r="AK446" s="7110"/>
      <c r="BC446" s="4222"/>
      <c r="BD446" s="4222"/>
      <c r="BE446" s="4223"/>
    </row>
    <row r="447" spans="16:57" ht="50" customHeight="1" x14ac:dyDescent="0.25">
      <c r="P447" s="4138"/>
      <c r="Q447" s="5583"/>
      <c r="R447" s="4138"/>
      <c r="S447" s="4139"/>
      <c r="X447" s="7108"/>
      <c r="Y447" s="7109"/>
      <c r="AK447" s="7110"/>
      <c r="BC447" s="4222"/>
      <c r="BD447" s="4222"/>
      <c r="BE447" s="4223"/>
    </row>
    <row r="448" spans="16:57" ht="50" customHeight="1" x14ac:dyDescent="0.25">
      <c r="P448" s="4138"/>
      <c r="Q448" s="5583"/>
      <c r="R448" s="4138"/>
      <c r="S448" s="4139"/>
      <c r="X448" s="7108"/>
      <c r="Y448" s="7109"/>
      <c r="AK448" s="7110"/>
      <c r="BC448" s="4222"/>
      <c r="BD448" s="4222"/>
      <c r="BE448" s="4223"/>
    </row>
    <row r="449" spans="16:57" ht="50" customHeight="1" x14ac:dyDescent="0.25">
      <c r="P449" s="4138"/>
      <c r="Q449" s="5583"/>
      <c r="R449" s="4138"/>
      <c r="S449" s="4139"/>
      <c r="X449" s="7108"/>
      <c r="Y449" s="7109"/>
      <c r="AK449" s="7110"/>
      <c r="BC449" s="4222"/>
      <c r="BD449" s="4222"/>
      <c r="BE449" s="4223"/>
    </row>
    <row r="450" spans="16:57" ht="50" customHeight="1" x14ac:dyDescent="0.25">
      <c r="P450" s="4138"/>
      <c r="Q450" s="5583"/>
      <c r="R450" s="4138"/>
      <c r="S450" s="4139"/>
      <c r="X450" s="7108"/>
      <c r="Y450" s="7109"/>
      <c r="AK450" s="7110"/>
      <c r="BC450" s="4222"/>
      <c r="BD450" s="4222"/>
      <c r="BE450" s="4223"/>
    </row>
    <row r="451" spans="16:57" ht="50" customHeight="1" x14ac:dyDescent="0.25">
      <c r="P451" s="4138"/>
      <c r="Q451" s="5583"/>
      <c r="R451" s="4138"/>
      <c r="S451" s="4139"/>
      <c r="X451" s="7108"/>
      <c r="Y451" s="7109"/>
      <c r="AK451" s="7110"/>
      <c r="BC451" s="4222"/>
      <c r="BD451" s="4222"/>
      <c r="BE451" s="4223"/>
    </row>
    <row r="452" spans="16:57" ht="50" customHeight="1" x14ac:dyDescent="0.25">
      <c r="P452" s="4138"/>
      <c r="Q452" s="5583"/>
      <c r="R452" s="4138"/>
      <c r="S452" s="4139"/>
      <c r="X452" s="7108"/>
      <c r="Y452" s="7109"/>
      <c r="AK452" s="7110"/>
      <c r="BC452" s="4222"/>
      <c r="BD452" s="4222"/>
      <c r="BE452" s="4223"/>
    </row>
    <row r="453" spans="16:57" ht="50" customHeight="1" x14ac:dyDescent="0.25">
      <c r="P453" s="4138"/>
      <c r="Q453" s="5583"/>
      <c r="R453" s="4138"/>
      <c r="S453" s="4139"/>
      <c r="X453" s="7108"/>
      <c r="Y453" s="7109"/>
      <c r="AK453" s="7110"/>
      <c r="BC453" s="4222"/>
      <c r="BD453" s="4222"/>
      <c r="BE453" s="4223"/>
    </row>
    <row r="454" spans="16:57" ht="50" customHeight="1" x14ac:dyDescent="0.25">
      <c r="P454" s="4138"/>
      <c r="Q454" s="5583"/>
      <c r="R454" s="4138"/>
      <c r="S454" s="4139"/>
      <c r="X454" s="7108"/>
      <c r="Y454" s="7109"/>
      <c r="AK454" s="7110"/>
      <c r="BC454" s="4222"/>
      <c r="BD454" s="4222"/>
      <c r="BE454" s="4223"/>
    </row>
    <row r="455" spans="16:57" ht="50" customHeight="1" x14ac:dyDescent="0.25">
      <c r="P455" s="4138"/>
      <c r="Q455" s="5583"/>
      <c r="R455" s="4138"/>
      <c r="S455" s="4139"/>
      <c r="X455" s="7108"/>
      <c r="Y455" s="7109"/>
      <c r="AK455" s="7110"/>
      <c r="BC455" s="4222"/>
      <c r="BD455" s="4222"/>
      <c r="BE455" s="4223"/>
    </row>
    <row r="456" spans="16:57" ht="50" customHeight="1" x14ac:dyDescent="0.25">
      <c r="P456" s="4138"/>
      <c r="Q456" s="5583"/>
      <c r="R456" s="4138"/>
      <c r="S456" s="4139"/>
      <c r="X456" s="7108"/>
      <c r="Y456" s="7109"/>
      <c r="AK456" s="7110"/>
      <c r="BC456" s="4222"/>
      <c r="BD456" s="4222"/>
      <c r="BE456" s="4223"/>
    </row>
    <row r="457" spans="16:57" ht="50" customHeight="1" x14ac:dyDescent="0.25">
      <c r="P457" s="4138"/>
      <c r="Q457" s="5583"/>
      <c r="R457" s="4138"/>
      <c r="S457" s="4139"/>
      <c r="X457" s="7108"/>
      <c r="Y457" s="7109"/>
      <c r="AK457" s="7110"/>
      <c r="BC457" s="4222"/>
      <c r="BD457" s="4222"/>
      <c r="BE457" s="4223"/>
    </row>
    <row r="458" spans="16:57" ht="50" customHeight="1" x14ac:dyDescent="0.25">
      <c r="P458" s="4138"/>
      <c r="Q458" s="5583"/>
      <c r="R458" s="4138"/>
      <c r="S458" s="4139"/>
      <c r="X458" s="7108"/>
      <c r="Y458" s="7109"/>
      <c r="AK458" s="7110"/>
      <c r="BC458" s="4222"/>
      <c r="BD458" s="4222"/>
      <c r="BE458" s="4223"/>
    </row>
    <row r="459" spans="16:57" ht="50" customHeight="1" x14ac:dyDescent="0.25">
      <c r="P459" s="4138"/>
      <c r="Q459" s="5583"/>
      <c r="R459" s="4138"/>
      <c r="S459" s="4139"/>
      <c r="X459" s="7108"/>
      <c r="Y459" s="7109"/>
      <c r="AK459" s="7110"/>
      <c r="BC459" s="4222"/>
      <c r="BD459" s="4222"/>
      <c r="BE459" s="4223"/>
    </row>
    <row r="460" spans="16:57" ht="50" customHeight="1" x14ac:dyDescent="0.25">
      <c r="P460" s="4138"/>
      <c r="Q460" s="5583"/>
      <c r="R460" s="4138"/>
      <c r="S460" s="4139"/>
      <c r="X460" s="7108"/>
      <c r="Y460" s="7109"/>
      <c r="AK460" s="7110"/>
      <c r="BC460" s="4222"/>
      <c r="BD460" s="4222"/>
      <c r="BE460" s="4223"/>
    </row>
    <row r="461" spans="16:57" ht="50" customHeight="1" x14ac:dyDescent="0.25">
      <c r="P461" s="4138"/>
      <c r="Q461" s="5583"/>
      <c r="R461" s="4138"/>
      <c r="S461" s="4139"/>
      <c r="X461" s="7108"/>
      <c r="Y461" s="7109"/>
      <c r="AK461" s="7110"/>
      <c r="BC461" s="4222"/>
      <c r="BD461" s="4222"/>
      <c r="BE461" s="4223"/>
    </row>
    <row r="462" spans="16:57" ht="50" customHeight="1" x14ac:dyDescent="0.25">
      <c r="P462" s="4138"/>
      <c r="Q462" s="5583"/>
      <c r="R462" s="4138"/>
      <c r="S462" s="4139"/>
      <c r="X462" s="7108"/>
      <c r="Y462" s="7109"/>
      <c r="AK462" s="7110"/>
      <c r="BC462" s="4222"/>
      <c r="BD462" s="4222"/>
      <c r="BE462" s="4223"/>
    </row>
    <row r="463" spans="16:57" ht="50" customHeight="1" x14ac:dyDescent="0.25">
      <c r="P463" s="4138"/>
      <c r="Q463" s="5583"/>
      <c r="R463" s="4138"/>
      <c r="S463" s="4139"/>
      <c r="X463" s="7108"/>
      <c r="Y463" s="7109"/>
      <c r="AK463" s="7110"/>
      <c r="BC463" s="4222"/>
      <c r="BD463" s="4222"/>
      <c r="BE463" s="4223"/>
    </row>
    <row r="464" spans="16:57" ht="50" customHeight="1" x14ac:dyDescent="0.25">
      <c r="P464" s="4138"/>
      <c r="Q464" s="5583"/>
      <c r="R464" s="4138"/>
      <c r="S464" s="4139"/>
      <c r="X464" s="7108"/>
      <c r="Y464" s="7109"/>
      <c r="AK464" s="7110"/>
      <c r="BC464" s="4222"/>
      <c r="BD464" s="4222"/>
      <c r="BE464" s="4223"/>
    </row>
    <row r="465" spans="16:57" ht="50" customHeight="1" x14ac:dyDescent="0.25">
      <c r="P465" s="4138"/>
      <c r="Q465" s="5583"/>
      <c r="R465" s="4138"/>
      <c r="S465" s="4139"/>
      <c r="X465" s="7108"/>
      <c r="Y465" s="7109"/>
      <c r="AK465" s="7110"/>
      <c r="BC465" s="4222"/>
      <c r="BD465" s="4222"/>
      <c r="BE465" s="4223"/>
    </row>
    <row r="466" spans="16:57" ht="50" customHeight="1" x14ac:dyDescent="0.25">
      <c r="P466" s="4138"/>
      <c r="Q466" s="5583"/>
      <c r="R466" s="4138"/>
      <c r="S466" s="4139"/>
      <c r="X466" s="7108"/>
      <c r="Y466" s="7109"/>
      <c r="AK466" s="7110"/>
      <c r="BC466" s="4222"/>
      <c r="BD466" s="4222"/>
      <c r="BE466" s="4223"/>
    </row>
    <row r="467" spans="16:57" ht="50" customHeight="1" x14ac:dyDescent="0.25">
      <c r="P467" s="4138"/>
      <c r="Q467" s="5583"/>
      <c r="R467" s="4138"/>
      <c r="S467" s="4139"/>
      <c r="X467" s="7108"/>
      <c r="Y467" s="7109"/>
      <c r="AK467" s="7110"/>
      <c r="BC467" s="4222"/>
      <c r="BD467" s="4222"/>
      <c r="BE467" s="4223"/>
    </row>
    <row r="468" spans="16:57" ht="50" customHeight="1" x14ac:dyDescent="0.25">
      <c r="X468" s="7108"/>
      <c r="Y468" s="7109"/>
      <c r="AK468" s="7110"/>
      <c r="BC468" s="4222"/>
      <c r="BD468" s="4222"/>
      <c r="BE468" s="4223"/>
    </row>
    <row r="469" spans="16:57" ht="50" customHeight="1" x14ac:dyDescent="0.25">
      <c r="X469" s="7108"/>
      <c r="Y469" s="7109"/>
      <c r="AK469" s="7110"/>
      <c r="BC469" s="4222"/>
      <c r="BD469" s="4222"/>
      <c r="BE469" s="4223"/>
    </row>
    <row r="470" spans="16:57" ht="50" customHeight="1" x14ac:dyDescent="0.25">
      <c r="X470" s="7108"/>
      <c r="Y470" s="7109"/>
      <c r="AK470" s="7110"/>
      <c r="BC470" s="4222"/>
      <c r="BD470" s="4222"/>
      <c r="BE470" s="4223"/>
    </row>
    <row r="471" spans="16:57" ht="50" customHeight="1" x14ac:dyDescent="0.25">
      <c r="X471" s="7108"/>
      <c r="Y471" s="7109"/>
      <c r="AK471" s="7110"/>
      <c r="BC471" s="4222"/>
      <c r="BD471" s="4222"/>
      <c r="BE471" s="4223"/>
    </row>
    <row r="472" spans="16:57" ht="50" customHeight="1" x14ac:dyDescent="0.25">
      <c r="X472" s="7108"/>
      <c r="Y472" s="7109"/>
      <c r="AK472" s="7110"/>
      <c r="BC472" s="4222"/>
      <c r="BD472" s="4222"/>
      <c r="BE472" s="4223"/>
    </row>
    <row r="473" spans="16:57" ht="50" customHeight="1" x14ac:dyDescent="0.25">
      <c r="X473" s="7108"/>
      <c r="Y473" s="7109"/>
      <c r="AK473" s="7110"/>
      <c r="BC473" s="4222"/>
      <c r="BD473" s="4222"/>
      <c r="BE473" s="4223"/>
    </row>
    <row r="474" spans="16:57" ht="50" customHeight="1" x14ac:dyDescent="0.25">
      <c r="X474" s="7108"/>
      <c r="Y474" s="7109"/>
      <c r="AK474" s="7110"/>
      <c r="BC474" s="4222"/>
      <c r="BD474" s="4222"/>
      <c r="BE474" s="4223"/>
    </row>
    <row r="475" spans="16:57" ht="50" customHeight="1" x14ac:dyDescent="0.25">
      <c r="X475" s="7108"/>
      <c r="Y475" s="7109"/>
      <c r="AK475" s="7110"/>
      <c r="BC475" s="4222"/>
      <c r="BD475" s="4222"/>
      <c r="BE475" s="4223"/>
    </row>
    <row r="476" spans="16:57" ht="50" customHeight="1" x14ac:dyDescent="0.25">
      <c r="X476" s="7108"/>
      <c r="Y476" s="7109"/>
      <c r="AK476" s="7110"/>
      <c r="BC476" s="4222"/>
      <c r="BD476" s="4222"/>
      <c r="BE476" s="4223"/>
    </row>
    <row r="477" spans="16:57" ht="50" customHeight="1" x14ac:dyDescent="0.25">
      <c r="X477" s="7108"/>
      <c r="Y477" s="7109"/>
      <c r="AK477" s="7110"/>
      <c r="BC477" s="4222"/>
      <c r="BD477" s="4222"/>
      <c r="BE477" s="4223"/>
    </row>
    <row r="478" spans="16:57" ht="50" customHeight="1" x14ac:dyDescent="0.25">
      <c r="X478" s="7108"/>
      <c r="Y478" s="7109"/>
      <c r="AK478" s="7110"/>
      <c r="BC478" s="4222"/>
      <c r="BD478" s="4222"/>
      <c r="BE478" s="4223"/>
    </row>
    <row r="479" spans="16:57" ht="50" customHeight="1" x14ac:dyDescent="0.25">
      <c r="X479" s="7108"/>
      <c r="Y479" s="7109"/>
      <c r="AK479" s="7110"/>
      <c r="BC479" s="4222"/>
      <c r="BD479" s="4222"/>
      <c r="BE479" s="4223"/>
    </row>
    <row r="480" spans="16:57" ht="50" customHeight="1" x14ac:dyDescent="0.25">
      <c r="X480" s="7108"/>
      <c r="Y480" s="7109"/>
      <c r="AK480" s="7110"/>
      <c r="BC480" s="4222"/>
      <c r="BD480" s="4222"/>
      <c r="BE480" s="4223"/>
    </row>
    <row r="481" spans="55:57" ht="50" customHeight="1" x14ac:dyDescent="0.25">
      <c r="BC481" s="4222"/>
      <c r="BD481" s="4222"/>
      <c r="BE481" s="4223"/>
    </row>
    <row r="482" spans="55:57" ht="50" customHeight="1" x14ac:dyDescent="0.25">
      <c r="BC482" s="4222"/>
      <c r="BD482" s="4222"/>
      <c r="BE482" s="4223"/>
    </row>
    <row r="483" spans="55:57" ht="50" customHeight="1" x14ac:dyDescent="0.25">
      <c r="BC483" s="4222"/>
      <c r="BD483" s="4222"/>
      <c r="BE483" s="4223"/>
    </row>
    <row r="484" spans="55:57" ht="50" customHeight="1" x14ac:dyDescent="0.25">
      <c r="BC484" s="4222"/>
      <c r="BD484" s="4222"/>
      <c r="BE484" s="4223"/>
    </row>
    <row r="485" spans="55:57" ht="50" customHeight="1" x14ac:dyDescent="0.25">
      <c r="BC485" s="4222"/>
      <c r="BD485" s="4222"/>
      <c r="BE485" s="4223"/>
    </row>
    <row r="486" spans="55:57" ht="50" customHeight="1" x14ac:dyDescent="0.25">
      <c r="BC486" s="4222"/>
      <c r="BD486" s="4222"/>
      <c r="BE486" s="4223"/>
    </row>
    <row r="487" spans="55:57" ht="50" customHeight="1" x14ac:dyDescent="0.25">
      <c r="BC487" s="4222"/>
      <c r="BD487" s="4222"/>
      <c r="BE487" s="4223"/>
    </row>
    <row r="488" spans="55:57" ht="50" customHeight="1" x14ac:dyDescent="0.25">
      <c r="BC488" s="4222"/>
      <c r="BD488" s="4222"/>
      <c r="BE488" s="4223"/>
    </row>
    <row r="489" spans="55:57" ht="50" customHeight="1" x14ac:dyDescent="0.25">
      <c r="BC489" s="4222"/>
      <c r="BD489" s="4222"/>
      <c r="BE489" s="4223"/>
    </row>
    <row r="490" spans="55:57" ht="50" customHeight="1" x14ac:dyDescent="0.25">
      <c r="BC490" s="4222"/>
      <c r="BD490" s="4222"/>
      <c r="BE490" s="4223"/>
    </row>
    <row r="491" spans="55:57" ht="50" customHeight="1" x14ac:dyDescent="0.25">
      <c r="BC491" s="4222"/>
      <c r="BD491" s="4222"/>
      <c r="BE491" s="4223"/>
    </row>
    <row r="492" spans="55:57" ht="50" customHeight="1" x14ac:dyDescent="0.25">
      <c r="BC492" s="4222"/>
      <c r="BD492" s="4222"/>
      <c r="BE492" s="4223"/>
    </row>
    <row r="493" spans="55:57" ht="50" customHeight="1" x14ac:dyDescent="0.25">
      <c r="BC493" s="4222"/>
      <c r="BD493" s="4222"/>
      <c r="BE493" s="4223"/>
    </row>
    <row r="494" spans="55:57" ht="50" customHeight="1" x14ac:dyDescent="0.25">
      <c r="BC494" s="4222"/>
      <c r="BD494" s="4222"/>
      <c r="BE494" s="4223"/>
    </row>
    <row r="495" spans="55:57" ht="50" customHeight="1" x14ac:dyDescent="0.25">
      <c r="BC495" s="4222"/>
      <c r="BD495" s="4222"/>
      <c r="BE495" s="4223"/>
    </row>
    <row r="496" spans="55:57" ht="50" customHeight="1" x14ac:dyDescent="0.25">
      <c r="BC496" s="4222"/>
      <c r="BD496" s="4222"/>
      <c r="BE496" s="4223"/>
    </row>
    <row r="497" spans="55:57" ht="50" customHeight="1" x14ac:dyDescent="0.25">
      <c r="BC497" s="4222"/>
      <c r="BD497" s="4222"/>
      <c r="BE497" s="4223"/>
    </row>
    <row r="498" spans="55:57" ht="50" customHeight="1" x14ac:dyDescent="0.25">
      <c r="BC498" s="4222"/>
      <c r="BD498" s="4222"/>
      <c r="BE498" s="4223"/>
    </row>
    <row r="499" spans="55:57" ht="50" customHeight="1" x14ac:dyDescent="0.25">
      <c r="BC499" s="4222"/>
      <c r="BD499" s="4222"/>
      <c r="BE499" s="4223"/>
    </row>
    <row r="500" spans="55:57" ht="50" customHeight="1" x14ac:dyDescent="0.25">
      <c r="BC500" s="4222"/>
      <c r="BD500" s="4222"/>
      <c r="BE500" s="4223"/>
    </row>
    <row r="501" spans="55:57" ht="50" customHeight="1" x14ac:dyDescent="0.25">
      <c r="BC501" s="4222"/>
      <c r="BD501" s="4222"/>
      <c r="BE501" s="4223"/>
    </row>
    <row r="502" spans="55:57" ht="50" customHeight="1" x14ac:dyDescent="0.25">
      <c r="BC502" s="4222"/>
      <c r="BD502" s="4222"/>
      <c r="BE502" s="4223"/>
    </row>
    <row r="503" spans="55:57" ht="50" customHeight="1" x14ac:dyDescent="0.25">
      <c r="BC503" s="4222"/>
      <c r="BD503" s="4222"/>
      <c r="BE503" s="4223"/>
    </row>
    <row r="504" spans="55:57" ht="50" customHeight="1" x14ac:dyDescent="0.25">
      <c r="BC504" s="4222"/>
      <c r="BD504" s="4222"/>
      <c r="BE504" s="4223"/>
    </row>
    <row r="505" spans="55:57" ht="50" customHeight="1" x14ac:dyDescent="0.25">
      <c r="BC505" s="4222"/>
      <c r="BD505" s="4222"/>
      <c r="BE505" s="4223"/>
    </row>
    <row r="506" spans="55:57" ht="50" customHeight="1" x14ac:dyDescent="0.25">
      <c r="BC506" s="4222"/>
      <c r="BD506" s="4222"/>
      <c r="BE506" s="4223"/>
    </row>
    <row r="507" spans="55:57" ht="50" customHeight="1" x14ac:dyDescent="0.25">
      <c r="BC507" s="4222"/>
      <c r="BD507" s="4222"/>
      <c r="BE507" s="4223"/>
    </row>
    <row r="508" spans="55:57" ht="50" customHeight="1" x14ac:dyDescent="0.25">
      <c r="BC508" s="4222"/>
      <c r="BD508" s="4222"/>
      <c r="BE508" s="4223"/>
    </row>
    <row r="509" spans="55:57" ht="50" customHeight="1" x14ac:dyDescent="0.25">
      <c r="BC509" s="4222"/>
      <c r="BD509" s="4222"/>
      <c r="BE509" s="4223"/>
    </row>
    <row r="510" spans="55:57" ht="50" customHeight="1" x14ac:dyDescent="0.25">
      <c r="BC510" s="4222"/>
      <c r="BD510" s="4222"/>
      <c r="BE510" s="4223"/>
    </row>
    <row r="511" spans="55:57" ht="50" customHeight="1" x14ac:dyDescent="0.25">
      <c r="BC511" s="4222"/>
      <c r="BD511" s="4222"/>
      <c r="BE511" s="4223"/>
    </row>
    <row r="512" spans="55:57" ht="50" customHeight="1" x14ac:dyDescent="0.25">
      <c r="BC512" s="4222"/>
      <c r="BD512" s="4222"/>
      <c r="BE512" s="4223"/>
    </row>
    <row r="513" spans="55:57" ht="50" customHeight="1" x14ac:dyDescent="0.25">
      <c r="BC513" s="4222"/>
      <c r="BD513" s="4222"/>
      <c r="BE513" s="4223"/>
    </row>
    <row r="514" spans="55:57" ht="50" customHeight="1" x14ac:dyDescent="0.25">
      <c r="BC514" s="4222"/>
      <c r="BD514" s="4222"/>
      <c r="BE514" s="4223"/>
    </row>
    <row r="515" spans="55:57" ht="50" customHeight="1" x14ac:dyDescent="0.25">
      <c r="BC515" s="4222"/>
      <c r="BD515" s="4222"/>
      <c r="BE515" s="4223"/>
    </row>
    <row r="516" spans="55:57" ht="50" customHeight="1" x14ac:dyDescent="0.25">
      <c r="BC516" s="4222"/>
      <c r="BD516" s="4222"/>
      <c r="BE516" s="4223"/>
    </row>
    <row r="517" spans="55:57" ht="50" customHeight="1" x14ac:dyDescent="0.25">
      <c r="BC517" s="4222"/>
      <c r="BD517" s="4222"/>
      <c r="BE517" s="4223"/>
    </row>
  </sheetData>
  <sheetProtection selectLockedCells="1" selectUnlockedCells="1"/>
  <dataConsolidate/>
  <mergeCells count="1">
    <mergeCell ref="A419:Q421"/>
  </mergeCells>
  <dataValidations xWindow="1684" yWindow="955" count="5">
    <dataValidation type="list" allowBlank="1" showInputMessage="1" showErrorMessage="1" sqref="CD353:CD406 CD294:CD351 CD3:CD292" xr:uid="{B7D43FC0-6640-40B7-BD5A-D39EA710827C}"/>
    <dataValidation type="textLength" allowBlank="1" showErrorMessage="1" prompt="Insert screenshot link" sqref="CA352:CA355 E339 F9:G399" xr:uid="{56889311-EF52-4C8A-BD64-BFC89C9B2B32}">
      <formula1>4</formula1>
      <formula2>4</formula2>
    </dataValidation>
    <dataValidation allowBlank="1" showErrorMessage="1" prompt="Insert screenshot link" sqref="AB329:AC331 F4:H8 E10 E42 E77 E91 E96 E101 E106 D124:E124 E127:E129 E167 E198 E216 E227 E230:E231 E248 D272:E273 D341:E341 E348 E330:E331 D357:E357 E368:E369 E374:E375 E323 D258:E259 E72:E73 E286:E287 E207 E305 E290:E292 E350 E307 E28:E29 D54:E54 E75 E295:E299 E66:E68 CB352:CB355 D353:E355 D377:E378 D393:E393 E395 D394:D399 F399:H399 E188:E189 E316 H400:H406 I128 I138 I141 I147 I151 I155:I156 I166 I172 I174:I175 I187 I205 I207 I210 I215 I225 I227:I228 I230:I231 I247 I256 I264 I269 I271 I280 I289 I320 I324 I329 I371 I376 I387 I398 E181:E182 E379:E384 BP271 E236:E237 D342:D392 E184 E218 D125:D237 E244:E245 D240:D257 E210:E212 D4:D53 D55:D123 D260:D340 D238:E239 H9:H398 BP276 BP257 BP143 BP80:BP81 BP138" xr:uid="{7295AA72-458D-4BD1-9CEF-1DDD3497F51C}"/>
    <dataValidation allowBlank="1" showInputMessage="1" showErrorMessage="1" prompt="Insert screenshot link" sqref="AB228:AC228 AB332 AB82 AA168:AB169 AB257 AB219:AB220 AB159 AA51 AB36:AB38 AA10 AC3:AC9 AC301:AC325 AA200 AB349 F400:G400 D400 AC219:AC227 AA270 AA233 AC185:AC199 AC160:AC183 AC327:AC400 AC210:AC217 AC201:AC208 AC46:AC58 AC83:AC158 AC11:AC44 AC60:AC81 AC269:AC299 AC229:AC267" xr:uid="{82C46834-8D1F-411C-B182-0A8AB2DDA3DF}"/>
    <dataValidation allowBlank="1" showInputMessage="1" showErrorMessage="1" promptTitle="hyperlink" prompt="Input URL as hyperlink" sqref="AB103:AC103 AA105:AC106 AA109:AC109 AB118:AC121 AB276 AB132:AC133 AA137 AB137:AC138 AB142:AC142 AB155:AC155 AA179:AC179 AA165:AC165 AB328:AC328 AA150:AC152 AA213:AC213 AA187:AC188 AA332:AC332 AB214:AB216 AA186 AA277:AC282 AB330:AC331 AB44:AC44 AC374:AC376 AA210:AA212 AA263 AB82 AA129:AC129 AC94:AC97 AA391:AC399 AA94:AB94 AB283:AC285 AA83:AC93 AA269:AC273 AC210 AA286:AC287 AA96:AC96 AA98:AC101 AC160 AA158:AC158 AA159:AB160 AA27:AC43 AA246:AC257 AB174:AC174 AA240:AC243 AA141:AC141 AA367:AA372 AB367:AC373 AA294 AB260:AC260 AA52:AC54 AA334:AC334 AA237:AC237 AA356:AC365 AA19:AC25 AA374:AB375 AA218:AB218 AA325:AA331 AA51 AC3:AC9 AB46:AC48 AB325:AB327 AB211:AC212 AB288:AC294 AB164:AC164 AA219:AC230 AA214:AA217 AA184:AB184 AA377:AC388 AB69:AC81 AB244:AC245 AA199 AC327 AB198:AC199 AB55:AB58 AA181:AC183 AB185:AC186 AC214:AC217 AA337:AC353 AC201:AC208 AA306:AB323 AC306:AC325 AB233:AB235 AA233:AA236 AC233:AC236 AA45:AA48 AA296:AA304 AB296:AB299 AC295:AC299 AB301:AC305 AC56:AC58 AA200:AB209 AB124:AC125 AA3:AB17 AC11:AC17 AB17:AC18 AB60:AC67 AA56:AA81 AA193:AC197 AA265:AB267 AC264:AC267 AA288:AA290" xr:uid="{C7296EC5-B533-409C-ABAF-10251C7ED395}"/>
  </dataValidations>
  <hyperlinks>
    <hyperlink ref="AA396" r:id="rId1" xr:uid="{C18CE6ED-B972-43FC-92DC-8CDCE60B42E3}"/>
    <hyperlink ref="AA401" r:id="rId2" xr:uid="{9D624B41-1B44-475C-8879-769940C6924C}"/>
    <hyperlink ref="AC405" r:id="rId3" xr:uid="{BAD41E29-3228-43EB-8A49-541FCC183A5E}"/>
    <hyperlink ref="AA395" r:id="rId4" xr:uid="{EFF20F60-3B27-4126-AAC1-7AF1833D5D5D}"/>
    <hyperlink ref="AJ393" r:id="rId5" xr:uid="{9B3ED9EC-FD0B-41EB-B887-6EA0840FC50C}"/>
    <hyperlink ref="AA24" r:id="rId6" xr:uid="{1B313998-0D41-455F-B916-25B958A83145}"/>
    <hyperlink ref="AA306" r:id="rId7" xr:uid="{DA9BF67E-6A2B-4910-B396-C2B2647CDE22}"/>
    <hyperlink ref="AB297" r:id="rId8" xr:uid="{FCA28D33-0351-47FE-9D10-DE27117AD1F3}"/>
    <hyperlink ref="AA292" r:id="rId9" xr:uid="{C6449325-CF3F-4E03-838E-1D6A3DF3FF07}"/>
    <hyperlink ref="AC360" r:id="rId10" location="/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display="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xr:uid="{9F54B1C6-31A5-4157-90E6-69AF1392AC9F}"/>
    <hyperlink ref="AA363" r:id="rId11" xr:uid="{5652016A-F9A1-4B28-A2E5-843A41209B62}"/>
    <hyperlink ref="AB14" r:id="rId12" xr:uid="{8CB5BFEC-14C1-4836-8414-C4A508B7163E}"/>
    <hyperlink ref="AA14" r:id="rId13" xr:uid="{94D88084-6310-4930-8804-7190660FC633}"/>
    <hyperlink ref="AC14" r:id="rId14" location="/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display="https://teams.microsoft.com/_#/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xr:uid="{69A14098-50E5-4D2B-B2BF-A6A001FA8FF5}"/>
    <hyperlink ref="AA118" r:id="rId15" xr:uid="{384F604B-E71B-48F1-BDEC-F259FB4B2359}"/>
    <hyperlink ref="AB118" r:id="rId16" xr:uid="{BC0D538C-B571-4298-B270-18CA838BCF16}"/>
    <hyperlink ref="AC118" r:id="rId1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xr:uid="{6EC48937-2C07-4DCC-9733-2B590304868D}"/>
    <hyperlink ref="AA146" r:id="rId18" xr:uid="{303724E5-B399-40B4-BC4B-76E822DDC758}"/>
    <hyperlink ref="AA159" r:id="rId19" xr:uid="{703EDEAB-55DC-4369-99A1-FDF2162B21B5}"/>
    <hyperlink ref="AA168" r:id="rId20" xr:uid="{1706CADD-790A-487F-832E-2AD44A935A83}"/>
    <hyperlink ref="AA220" r:id="rId21" xr:uid="{18039662-14BE-45AF-9221-1482BF5C916C}"/>
    <hyperlink ref="AA319" r:id="rId22" xr:uid="{46DB59C9-81DF-4F65-9FE3-A255B57C9008}"/>
    <hyperlink ref="AA264" r:id="rId23" xr:uid="{08736EBC-A341-49CA-8D14-801C64EE2A85}"/>
    <hyperlink ref="AA206" r:id="rId24" xr:uid="{5F4F8C31-9640-442E-878B-7C0CEC4D931B}"/>
    <hyperlink ref="AB301" r:id="rId25" location="42277797" xr:uid="{ADEB575E-95C3-40BF-9D90-34CEA3E8119F}"/>
    <hyperlink ref="AA305" r:id="rId26" xr:uid="{E30B3103-DB84-42CC-B08C-869B2246A2F3}"/>
    <hyperlink ref="AA327" r:id="rId27" xr:uid="{FF88E7B7-0886-4293-9B98-7EDEC63E522E}"/>
    <hyperlink ref="AB30" r:id="rId28" xr:uid="{5DEC0404-0688-4294-BEB8-94F633B3B028}"/>
    <hyperlink ref="AA286" r:id="rId29" xr:uid="{A0EAA518-CCC1-4F9D-B1F0-7F9788F61F1C}"/>
    <hyperlink ref="AA229" r:id="rId30" xr:uid="{D8CE5EBE-1DB8-44F3-8B58-D3E441E4E053}"/>
    <hyperlink ref="AA299" r:id="rId31" xr:uid="{115CFD18-7A12-4F0A-9FC1-927AAB832740}"/>
    <hyperlink ref="AA12" r:id="rId32" xr:uid="{660D7C0C-8FF4-41E5-8FA9-92D56B29E919}"/>
    <hyperlink ref="AA34" r:id="rId33" xr:uid="{5E440447-16AF-4FD2-8361-FE03DC67A27E}"/>
    <hyperlink ref="AA186" r:id="rId34" xr:uid="{1996CB96-682D-4154-BFAA-787FF6C5B90D}"/>
    <hyperlink ref="AB186" r:id="rId35" xr:uid="{E598899D-51E8-40D3-A3DF-77998A40374F}"/>
    <hyperlink ref="AA349" r:id="rId36" xr:uid="{80EBB840-2B67-4F99-BA17-0DDFC2220D2E}"/>
    <hyperlink ref="AA223" r:id="rId37" xr:uid="{071EF430-FCCA-4AAC-B96A-ADA2DD572A30}"/>
    <hyperlink ref="AA377" r:id="rId38" xr:uid="{738B287A-31C7-4A3D-A187-8B4C0C166351}"/>
    <hyperlink ref="AB377" r:id="rId39" xr:uid="{6C0C8DCA-32B0-4F06-BE30-FE7C30701290}"/>
    <hyperlink ref="AC377" r:id="rId40" xr:uid="{026A89F6-70CF-4B1A-9A15-58A9FDD67340}"/>
    <hyperlink ref="AA379" r:id="rId41" xr:uid="{A6034DE0-2701-4542-B04A-86CA52DCBDB8}"/>
    <hyperlink ref="AA248" r:id="rId42" xr:uid="{776DEEF5-7C0A-4A63-8921-1BC19C6CB252}"/>
    <hyperlink ref="AA253" r:id="rId43" xr:uid="{3DA1DAB1-FB39-4431-A932-A43B324C53CF}"/>
    <hyperlink ref="AA180" r:id="rId44" xr:uid="{2D06A75A-E2C6-4AD6-A5B7-D61781A9FE17}"/>
    <hyperlink ref="AC149" r:id="rId45" xr:uid="{F4C06C9B-10CE-43C0-AF1B-78E9F2CFE2A0}"/>
    <hyperlink ref="AA144" r:id="rId46" xr:uid="{52CADF24-C048-479E-B573-DBD30B2593A4}"/>
    <hyperlink ref="AA142" r:id="rId47" xr:uid="{09F026A2-5542-43CF-BF20-A6EB83AA508D}"/>
    <hyperlink ref="AA122" r:id="rId48" xr:uid="{9D308C00-8A6F-4FC0-B7FC-317E6B0C7684}"/>
    <hyperlink ref="AA105" r:id="rId49" xr:uid="{A72A9B87-05BF-4BD8-85BD-89A7DFCC904E}"/>
    <hyperlink ref="AB103" r:id="rId50" xr:uid="{358D2A36-8B8B-49B4-B05D-C45C35647B4B}"/>
    <hyperlink ref="AC103" r:id="rId51" xr:uid="{7E7A3516-9B5E-45CB-9532-23375DAF7AA0}"/>
    <hyperlink ref="AA91" r:id="rId52" xr:uid="{6FAD0692-790D-4E75-9B41-7AC94112301A}"/>
    <hyperlink ref="AC186" r:id="rId53" display="https://mhclg.sharepoint.com/:i:/r/sites/DevelopmentPlans/Shared%20Documents/Data%20and%20Analysis/Planning%20Data%20Unit/Data%20Project/Short-term%20Solution/LDS%20Approach/LDS%20screen%20captures/LLE17%20-%20London%20Legacy%20LDS%202017.PNG?csf=1&amp;e=QRcea9" xr:uid="{63A254CE-4584-4570-A133-F3455D6CF4D4}"/>
    <hyperlink ref="AA104" r:id="rId54" xr:uid="{45F25F58-268F-49B4-A3CF-084B97985519}"/>
    <hyperlink ref="AA137" r:id="rId55" xr:uid="{2B453299-02AF-42E9-BA00-84F4764A8EAC}"/>
    <hyperlink ref="AB198" r:id="rId56" xr:uid="{AD481894-1FED-4138-BE3D-D21CB20F4769}"/>
    <hyperlink ref="AC198" r:id="rId57" xr:uid="{D2C3F2F7-7D67-49DB-BDCA-4FFF046D6201}"/>
    <hyperlink ref="AA301" r:id="rId58" xr:uid="{B899F51B-DF2E-45C2-8A4A-787B95FBD4DD}"/>
    <hyperlink ref="AC301" r:id="rId59" xr:uid="{31F5AAE1-07DE-4187-A43D-698CBA6BB3EE}"/>
    <hyperlink ref="AC91" r:id="rId60" xr:uid="{FA8C4DF5-390C-4FB7-A44C-C18C6B1E805F}"/>
    <hyperlink ref="AC251" r:id="rId61" xr:uid="{0CDF243C-33EE-42C2-A82C-CFBB9BAE3328}"/>
    <hyperlink ref="AA282" r:id="rId62" xr:uid="{014ACA06-9F66-4AE6-822E-C4E1CD518C39}"/>
    <hyperlink ref="AJ348" r:id="rId63" xr:uid="{C9404044-A7F1-4BB2-A616-CD90719122C5}"/>
    <hyperlink ref="AQ218" r:id="rId64" xr:uid="{ACAFA494-2857-404D-9EF3-945D6DC6DC31}"/>
    <hyperlink ref="AK218" r:id="rId65" xr:uid="{45562894-0D62-46F4-9DAF-C97FB60EC577}"/>
    <hyperlink ref="AC12" r:id="rId66" xr:uid="{EC9688B4-75BA-4AF7-B944-E3CFB757A265}"/>
    <hyperlink ref="AC59" r:id="rId67" xr:uid="{3F649D1C-72B1-4D38-A5E9-9F080C8202C7}"/>
    <hyperlink ref="AR63" r:id="rId68" xr:uid="{4FA5E161-5C47-44CC-A74D-92F7FC6EEF00}"/>
    <hyperlink ref="AQ63" r:id="rId69" xr:uid="{1445E82A-B9DE-4696-A57D-F1C4AA18F966}"/>
    <hyperlink ref="AA157" r:id="rId70" xr:uid="{AB792A14-45EE-4D01-A5D8-C38CC58A1684}"/>
    <hyperlink ref="AJ57" r:id="rId71" xr:uid="{7A6C4363-53B2-4653-BF03-DD81A523B41D}"/>
    <hyperlink ref="AQ57" r:id="rId72" xr:uid="{274C647F-829D-4F90-A562-53B259D098C9}"/>
    <hyperlink ref="AJ181" r:id="rId73" xr:uid="{A7579E19-8910-4CFD-9B52-8B05AEA253A0}"/>
    <hyperlink ref="AB289" r:id="rId74" xr:uid="{3F107238-E691-4D31-98A8-29840ABE64DE}"/>
    <hyperlink ref="AC286" r:id="rId75" xr:uid="{4C0C9690-D0B2-4070-9D9C-9BFAC971B4D2}"/>
    <hyperlink ref="AR363" r:id="rId76" xr:uid="{9E7A67EB-65D6-4969-A760-75A30AA3603E}"/>
    <hyperlink ref="AA67" r:id="rId77" xr:uid="{5211A949-263D-4686-8C7B-0D3ABE9EAFD1}"/>
    <hyperlink ref="AA199" r:id="rId78" xr:uid="{DC081AE3-AA8E-4335-B319-DF6F1B699FC9}"/>
    <hyperlink ref="AA230" r:id="rId79" xr:uid="{636C13DF-FF8D-4662-BA8F-3BB576CD3B00}"/>
    <hyperlink ref="AK87" r:id="rId80" xr:uid="{94D28BFB-62CB-4F0C-A2D0-D743DF27FA59}"/>
    <hyperlink ref="AJ179" r:id="rId81" xr:uid="{F3A98320-7922-4FCD-878F-90850E88ED12}"/>
    <hyperlink ref="AQ179" r:id="rId82" xr:uid="{E0F6CFAC-0A1B-49B5-A708-9FC89716DCBD}"/>
    <hyperlink ref="AA182" r:id="rId83" xr:uid="{911289E1-BF07-4022-8BB5-884FC8E38F6F}"/>
    <hyperlink ref="AA260" r:id="rId84" xr:uid="{3B21B315-8344-4695-B2D8-AC9D88F09D74}"/>
    <hyperlink ref="AA198" r:id="rId85" xr:uid="{E8CA6AE9-C366-49C7-84F2-9FB1A9B584EF}"/>
    <hyperlink ref="AJ108" r:id="rId86" xr:uid="{45CE08AA-2701-407B-B584-C4CDF2D92ECD}"/>
    <hyperlink ref="AA289" r:id="rId87" xr:uid="{DFA35F2D-5A24-4975-B1C5-7CD4C0953B64}"/>
    <hyperlink ref="AQ154" r:id="rId88" xr:uid="{9C72126B-3E29-4A04-A008-F308D2AACF84}"/>
    <hyperlink ref="AX154" r:id="rId89" xr:uid="{DB552A72-4CE2-46B8-B0E6-5153B13E0BF3}"/>
    <hyperlink ref="AA218" r:id="rId90" xr:uid="{DE6DF31D-8631-4573-B686-E7D4D1FBDB0A}"/>
    <hyperlink ref="AA5" r:id="rId91" xr:uid="{017FAD75-2AE3-4E21-8A47-27A14602A1CE}"/>
    <hyperlink ref="AX179" r:id="rId92" xr:uid="{B0FBF812-9A87-416E-8C03-21B7858645C1}"/>
    <hyperlink ref="AA231" r:id="rId93" xr:uid="{6296AA70-E164-4A8B-A199-D4AD9ED04468}"/>
    <hyperlink ref="AA97" r:id="rId94" xr:uid="{CB582ED5-BE2C-450A-B852-6B4263F722A2}"/>
    <hyperlink ref="AA59" r:id="rId95" xr:uid="{3B23AA6A-E31E-40EE-B0C0-B8C59ABC6984}"/>
    <hyperlink ref="AB59" r:id="rId96" xr:uid="{3DAFBB54-7833-4114-A674-7BBFE37C855F}"/>
    <hyperlink ref="AA82" r:id="rId97" xr:uid="{C7350B4B-F712-469E-BCB2-45AC5D2B6BAF}"/>
    <hyperlink ref="AA74" r:id="rId98" xr:uid="{BFB1CDF8-D309-4AF0-9369-1236EB328375}"/>
    <hyperlink ref="AB74" r:id="rId99" xr:uid="{7D071A45-F24E-479C-8A49-711205355F00}"/>
    <hyperlink ref="AC213" r:id="rId100" xr:uid="{82A55002-AC1A-4645-BD9E-A5FCC07FDDEF}"/>
    <hyperlink ref="AB340" r:id="rId101" xr:uid="{18D60DDC-A6CC-48E3-9772-60396A978DAF}"/>
    <hyperlink ref="AA340" r:id="rId102" xr:uid="{24181EFE-4EAC-401B-816D-81095C9E5D79}"/>
    <hyperlink ref="AC388" r:id="rId103" xr:uid="{55894BAC-0B67-4FB6-869B-05857861E5BF}"/>
    <hyperlink ref="AJ240" r:id="rId104" xr:uid="{574A3F83-7F69-40BB-8A03-439F994BC1BF}"/>
    <hyperlink ref="AJ77" r:id="rId105" xr:uid="{25E8CFE4-7346-4B30-A608-37DD88712787}"/>
    <hyperlink ref="AA123" r:id="rId106" xr:uid="{DE8FD27E-2222-40A5-ACAF-4851027B75BB}"/>
    <hyperlink ref="AX218" r:id="rId107" xr:uid="{C25259D3-9F00-4CE9-B75A-85BFCACBE4B1}"/>
    <hyperlink ref="AB197" r:id="rId108" location=":~:text=The%20Local%20Development%20Scheme%20(LDS,Cabinet%20on%206th%20July%202020." xr:uid="{F03188FC-C489-48CC-AFBD-4A9C219DA601}"/>
    <hyperlink ref="AB383" r:id="rId109" xr:uid="{FF5EE7A4-3312-4824-BB12-E8AA853D3C96}"/>
    <hyperlink ref="AA383" r:id="rId110" xr:uid="{96843C83-4412-46AF-A335-868A987D72F7}"/>
    <hyperlink ref="AB305" r:id="rId111" xr:uid="{C9293921-7586-44CE-B62F-D087D01A4A25}"/>
    <hyperlink ref="AC305" r:id="rId112" xr:uid="{283C2BE8-0D87-4487-BF3B-B40F3E8F613C}"/>
    <hyperlink ref="AA78" r:id="rId113" xr:uid="{04587810-BD22-4879-9A21-57F4B78B63F5}"/>
    <hyperlink ref="AQ135" r:id="rId114" location="_ga=2.8487669.116773669.1603733659-628715772.1602077392" xr:uid="{552FF9C1-966B-484A-AF7D-EA9B20C92A71}"/>
    <hyperlink ref="AJ66" r:id="rId115" xr:uid="{F53837A9-4B35-4EFC-92E2-5545136685AF}"/>
    <hyperlink ref="AC66" r:id="rId116" xr:uid="{8024C233-D89F-4EF3-9F60-78EB4220E318}"/>
    <hyperlink ref="AJ302" r:id="rId117" xr:uid="{1E8C755F-1975-4F1D-956A-6D4442B67388}"/>
    <hyperlink ref="AC302" r:id="rId118" xr:uid="{3A6BA57E-5B0C-4851-B371-09D9C8F5FFDE}"/>
    <hyperlink ref="AJ358" r:id="rId119" xr:uid="{3042AF0D-CC01-4409-9FF0-0CE0BEC3D873}"/>
    <hyperlink ref="AC358" r:id="rId120" xr:uid="{2FD5B057-BB5C-43CF-AFC0-4D0EB2179551}"/>
    <hyperlink ref="AJ381" r:id="rId121" xr:uid="{CEF505CD-CE01-406D-A9F3-CBFEF23CF048}"/>
    <hyperlink ref="AC381" r:id="rId122" xr:uid="{2CE1E53E-92DA-4F71-8555-73E4C7A07A7E}"/>
    <hyperlink ref="AA188" r:id="rId123" xr:uid="{91DD46AC-F6BA-4461-8AAA-E58D435438E1}"/>
    <hyperlink ref="AJ318" r:id="rId124" xr:uid="{8768D9DD-30E0-465F-84BF-D1237BE45D1A}"/>
    <hyperlink ref="AB286" r:id="rId125" xr:uid="{3B11D689-9D4E-471E-ADF2-1263BC1426EF}"/>
    <hyperlink ref="AA189" r:id="rId126" xr:uid="{E0627732-55B0-4A20-8642-031CD41B4C9D}"/>
    <hyperlink ref="AJ49" r:id="rId127" xr:uid="{F860C632-4C7A-4956-9FF2-4BDEFDE2D81A}"/>
    <hyperlink ref="AA197" r:id="rId128" xr:uid="{E59FB464-B295-4F2F-9ECB-0011D75D3711}"/>
    <hyperlink ref="AA50" r:id="rId129" xr:uid="{34BA6008-24CA-439B-9830-E72CCEA146CF}"/>
    <hyperlink ref="AQ35" r:id="rId130" xr:uid="{9FF586E4-9735-44EE-A48F-7D786DA9C751}"/>
    <hyperlink ref="AA93" r:id="rId131" xr:uid="{8C6D1325-4A1C-46F3-BF24-573C3E0317FF}"/>
    <hyperlink ref="AA324" r:id="rId132" xr:uid="{B7ECB328-5A28-4B62-8117-D15021B0C0F8}"/>
    <hyperlink ref="AA130" r:id="rId133" xr:uid="{B184F2CC-F585-4A6A-BC66-AB2BFC7A124E}"/>
    <hyperlink ref="AQ164" r:id="rId134" xr:uid="{517986CE-AEED-4B5D-A877-B0B36BE89CDE}"/>
    <hyperlink ref="AA63" r:id="rId135" xr:uid="{A9097B6F-B0A4-4E29-989D-69E84FB26B4E}"/>
    <hyperlink ref="AK97" r:id="rId136" xr:uid="{B760CF81-06A1-4847-BE66-AC9A6AF42D58}"/>
    <hyperlink ref="AA207" r:id="rId137" xr:uid="{9DC22411-DD27-4920-AB2C-C285517114F0}"/>
    <hyperlink ref="AA25" r:id="rId138" xr:uid="{DF707562-296B-415C-9033-811D6BDF214E}"/>
    <hyperlink ref="AA18" r:id="rId139" xr:uid="{6A1339A2-E30C-4ED7-92C3-7C1C8D6F15E7}"/>
    <hyperlink ref="AA372" r:id="rId140" xr:uid="{B0E788AA-D947-4D18-86F7-54A91ED738CF}"/>
    <hyperlink ref="AA277" r:id="rId141" xr:uid="{B5ECF260-862F-4B32-A840-9C835A259E1C}"/>
    <hyperlink ref="AA393" r:id="rId142" xr:uid="{33EA3089-38BD-4743-ADFD-FDE982A4C7F8}"/>
    <hyperlink ref="AA83" r:id="rId143" location=":~:text=Self%20build%20register-,Local%20Development%20Scheme,timetable%20is%20currently%20being%20reviewed." xr:uid="{A531AC86-8B3F-48FA-B42F-FF13E3FD45C4}"/>
    <hyperlink ref="AA181" r:id="rId144" xr:uid="{89CA8716-956D-48F2-8CDB-12FDB04E3442}"/>
    <hyperlink ref="AA19" r:id="rId145" xr:uid="{FAD11978-CC59-4E67-B910-889DB35AA701}"/>
    <hyperlink ref="AA361" r:id="rId146" xr:uid="{2B2F2317-7810-4DC8-9AA5-85241C072943}"/>
    <hyperlink ref="AA398" r:id="rId147" xr:uid="{10AEFF32-6733-4D26-A6E1-D1DD22B66215}"/>
    <hyperlink ref="AA4" r:id="rId148" xr:uid="{21502FEF-8DBE-4A44-824E-B8C4B0D72510}"/>
    <hyperlink ref="AA160" r:id="rId149" xr:uid="{5C9051A5-D2C2-4CAB-B684-A306685E77A7}"/>
    <hyperlink ref="AA308" r:id="rId150" xr:uid="{E931F27B-C7C5-45A4-8819-ED4FE398C288}"/>
    <hyperlink ref="AA346" r:id="rId151" xr:uid="{81865F31-A073-48F2-BB3F-378A4DFFA19C}"/>
    <hyperlink ref="AJ5" r:id="rId152" xr:uid="{C70C3B79-4AB8-422E-B44A-C0AB466EBBCA}"/>
    <hyperlink ref="AA80" r:id="rId153" xr:uid="{A1ACE916-8AF6-425E-9AD9-474521103B4F}"/>
    <hyperlink ref="AA350" r:id="rId154" xr:uid="{C06481DB-3C73-4A15-BF48-B8521C085C7E}"/>
    <hyperlink ref="AA154" r:id="rId155" xr:uid="{5777A6FC-BD66-4F3F-8731-1AF2773D0F03}"/>
    <hyperlink ref="AJ299" r:id="rId156" xr:uid="{F869EF3C-BE18-40E8-B1DD-C604EE36B32B}"/>
    <hyperlink ref="AA100" r:id="rId157" xr:uid="{8EEB185A-73AA-431D-AE79-4CF1C20850BB}"/>
    <hyperlink ref="AA272" r:id="rId158" xr:uid="{AE35955F-38FA-487D-B213-0B4E2DB4F18C}"/>
    <hyperlink ref="AJ33" r:id="rId159" xr:uid="{6318ADBC-DD25-4238-A903-9309B24F5D87}"/>
    <hyperlink ref="AA17" r:id="rId160" xr:uid="{8B5BA27B-7B38-44FF-A941-9CA683D3221C}"/>
    <hyperlink ref="AA23" r:id="rId161" xr:uid="{0427C812-A3A1-43A9-8591-5A1A23345FC5}"/>
    <hyperlink ref="AJ106" r:id="rId162" xr:uid="{FE5D2DA7-DE7D-464E-ABCA-8105F9119A4B}"/>
    <hyperlink ref="AA249" r:id="rId163" xr:uid="{86B653BA-14DC-4141-90B1-3CAA957984AE}"/>
    <hyperlink ref="AA96" r:id="rId164" xr:uid="{CFA9AAD3-19D9-4F42-B5AE-8478BD7EA554}"/>
    <hyperlink ref="AA215" r:id="rId165" xr:uid="{FBF60D83-2BFC-4C57-98EF-D8DD7FB0625A}"/>
    <hyperlink ref="AJ276" r:id="rId166" xr:uid="{24273E73-B629-489C-9FB2-E85ADCED4A56}"/>
    <hyperlink ref="AJ201" r:id="rId167" xr:uid="{4A2563F6-0C1D-4C9F-9FE6-2A84F40441EA}"/>
    <hyperlink ref="AA61" r:id="rId168" xr:uid="{73F81EAE-26F7-4811-98EF-FEDE9C7322DD}"/>
    <hyperlink ref="AA40" r:id="rId169" xr:uid="{56146547-830E-4800-9B14-B928E245E684}"/>
    <hyperlink ref="AA145" r:id="rId170" xr:uid="{42169F19-C805-4CDF-95CC-B7577537502B}"/>
    <hyperlink ref="AA114" r:id="rId171" xr:uid="{BEAE084F-C79A-4F09-B1F2-4824D1E8B223}"/>
    <hyperlink ref="AA95" r:id="rId172" location="adopted-development-plan-documents" xr:uid="{728FA5F0-239F-48D0-9241-A6A06802E5A2}"/>
    <hyperlink ref="AA265" r:id="rId173" xr:uid="{71B28B23-C7E0-4083-8B52-265D9D0084EF}"/>
    <hyperlink ref="AJ46" r:id="rId174" xr:uid="{E335FC5A-569E-40D6-8F0D-7178DF516E5B}"/>
    <hyperlink ref="AA330" r:id="rId175" xr:uid="{D385B5D6-4730-4605-9417-4A6EF7818BFD}"/>
    <hyperlink ref="AC9" r:id="rId176" location="/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display="https://teams.microsoft.com/_#/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xr:uid="{3CA2EBE4-DEB3-45FF-99BC-A3A429140630}"/>
    <hyperlink ref="AB9" r:id="rId177" xr:uid="{B1813FEA-D9AD-4A6D-8D71-65A20B40F53F}"/>
    <hyperlink ref="AA9" r:id="rId178" xr:uid="{532CC706-B50B-4DCE-81D9-07754A5899C7}"/>
    <hyperlink ref="AA119" r:id="rId179" xr:uid="{AA4C7419-BFFD-4197-BCF9-A0CFA8EED5ED}"/>
    <hyperlink ref="AA39" r:id="rId180" xr:uid="{C4B5D0FF-E925-4CCF-8DA0-CD70422862C5}"/>
    <hyperlink ref="AA225" r:id="rId181" xr:uid="{40FF24BE-0850-4213-B6B7-8D49DF33E60E}"/>
    <hyperlink ref="AA77" r:id="rId182" xr:uid="{223F291C-02DE-4421-99A2-D0A8561ECEB5}"/>
    <hyperlink ref="AA111" r:id="rId183" xr:uid="{CEEA34AC-E252-4149-93FB-609AE151DC90}"/>
    <hyperlink ref="AA129" r:id="rId184" xr:uid="{D361B1D4-94E3-4820-9833-55674362F4D3}"/>
    <hyperlink ref="AA384" r:id="rId185" xr:uid="{CF16ACF5-E539-4F25-8830-B508C7B1EDF5}"/>
    <hyperlink ref="AA371" r:id="rId186" xr:uid="{4C176B43-2FF5-41F7-B675-6B4F27BA36EE}"/>
    <hyperlink ref="AA348" r:id="rId187" xr:uid="{F4BEF6F5-75B0-47F8-86F9-4B07B97E7468}"/>
    <hyperlink ref="AJ241" r:id="rId188" xr:uid="{EFA436D0-125B-4401-A916-F6AE82BDF5B9}"/>
    <hyperlink ref="AA201" r:id="rId189" xr:uid="{87DBD0A7-7FC0-43D2-AB2E-CAB5F3D78FA2}"/>
    <hyperlink ref="AA243" r:id="rId190" xr:uid="{85D90DE2-00E3-4EFC-A7EC-5868F90C77C8}"/>
    <hyperlink ref="AB352" r:id="rId191" xr:uid="{51F8CC9A-7A32-4726-B766-3EFA2AD72384}"/>
    <hyperlink ref="AA106" r:id="rId192" xr:uid="{95018D36-85FF-4416-B97D-6F141D893C37}"/>
    <hyperlink ref="AA235" r:id="rId193" xr:uid="{867E5DC6-912E-4F31-BC66-DED83F8C31DA}"/>
    <hyperlink ref="AA224" r:id="rId194" xr:uid="{E0483F33-346E-4F25-8EFF-D944FDC44110}"/>
    <hyperlink ref="AA329" r:id="rId195" xr:uid="{95FF68F7-14E3-4F33-9B16-8D323D1D7966}"/>
    <hyperlink ref="AA64" r:id="rId196" xr:uid="{AAA6B9C7-61A1-4032-9FEE-D3D1CEBE0095}"/>
    <hyperlink ref="AA246" r:id="rId197" location=":~:text=A%20new%20Local%20Development%20Scheme,new%20Local%20Plan%20for%20Peterborough." xr:uid="{00A6B711-C9B8-46DA-9A3C-5D98A811BA95}"/>
    <hyperlink ref="AJ246" r:id="rId198" location="consultation---issues-and-options-4-0" xr:uid="{D022F9F5-63CC-4A93-B72F-666902B59A11}"/>
    <hyperlink ref="AA163" r:id="rId199" xr:uid="{E9883E92-5385-4833-8120-5D73C8F1ED47}"/>
    <hyperlink ref="AA46" r:id="rId200" xr:uid="{F5BFEFC3-D32E-4266-B827-692F5DFBC4F4}"/>
    <hyperlink ref="AA257" r:id="rId201" xr:uid="{738E21BF-B64F-40A9-A898-0761C7F074A8}"/>
    <hyperlink ref="AA252" r:id="rId202" xr:uid="{5D344F94-1AB5-49E1-BD17-C997A223A282}"/>
    <hyperlink ref="AA196" r:id="rId203" xr:uid="{B814956E-A3AD-46DE-A299-4F119D133CE2}"/>
    <hyperlink ref="AA193" r:id="rId204" xr:uid="{C521424C-1552-467A-86A2-CD39ACD48A33}"/>
    <hyperlink ref="AA167" r:id="rId205" xr:uid="{CA0EC4D3-2DF9-4773-9B6A-E05B9A98F057}"/>
    <hyperlink ref="AA254" r:id="rId206" xr:uid="{895906D5-72D8-4A9A-8FB0-D7BED3C2D85B}"/>
    <hyperlink ref="AA323" r:id="rId207" xr:uid="{857A3735-FFE9-49AF-973B-B023B5D3D7F9}"/>
    <hyperlink ref="AA51" r:id="rId208" xr:uid="{B6B9E8F4-4F1A-48EA-A49C-9E069967BB3C}"/>
    <hyperlink ref="AA68" r:id="rId209" xr:uid="{A5D3BD66-ECCE-4ECA-B3E4-EB6DFB48C859}"/>
    <hyperlink ref="AA176" r:id="rId210" location=":~:text=Local%20Development%20Scheme-,Lambeth%20Local%20Development%20Scheme,LDS%20on%2027%20October%202021." xr:uid="{2FC7F9F8-1C66-4EC7-8373-874ED6BA2BC5}"/>
    <hyperlink ref="AA153" r:id="rId211" xr:uid="{EA62C8DE-0A91-41D5-9474-16ED3B380AD4}"/>
    <hyperlink ref="AA6" r:id="rId212" xr:uid="{648DE3C3-1D93-4305-B789-4CB063457CEA}"/>
    <hyperlink ref="AA86" r:id="rId213" xr:uid="{5F22B156-43F3-4ADA-A821-B72A6E78B745}"/>
    <hyperlink ref="AA367" r:id="rId214" xr:uid="{815B1AC3-EF0B-4185-ACD6-0760B690A307}"/>
    <hyperlink ref="AA135" r:id="rId215" xr:uid="{4BBF970C-7AFD-4C08-89AC-8FBBF782CD23}"/>
    <hyperlink ref="AA134" r:id="rId216" xr:uid="{68372115-7D92-4C74-AD26-67C68760A250}"/>
    <hyperlink ref="AA128" r:id="rId217" xr:uid="{627388A5-7862-44F0-A8A6-892356A1B628}"/>
    <hyperlink ref="AA138" r:id="rId218" xr:uid="{AD92B1F5-21C6-41C5-B406-00582F58C1ED}"/>
    <hyperlink ref="AA125" r:id="rId219" xr:uid="{D59E4966-804B-474B-8A3A-6D2FB5AE928D}"/>
    <hyperlink ref="AA307" r:id="rId220" xr:uid="{91A2019E-F12E-4A80-A38B-A6B8C2F695D4}"/>
    <hyperlink ref="AA16" r:id="rId221" xr:uid="{09FCDB0C-5506-4D72-9AC0-357EE6783866}"/>
    <hyperlink ref="AA209" r:id="rId222" xr:uid="{1B8F8646-150D-4CA2-8E30-082265C5D41D}"/>
    <hyperlink ref="AA116" r:id="rId223" xr:uid="{B1404949-62D6-4228-9D12-E8482FDAFFCF}"/>
    <hyperlink ref="AA62" r:id="rId224" xr:uid="{13B9B8AF-F350-4D31-BD29-BCCD29F07ADF}"/>
    <hyperlink ref="AA70" r:id="rId225" xr:uid="{6B286D0A-7A74-41C4-9776-59986DC7AA07}"/>
    <hyperlink ref="AA11" r:id="rId226" xr:uid="{D67ED72C-2B58-41EA-A1DE-8C94D7FF703F}"/>
    <hyperlink ref="AA339" r:id="rId227" xr:uid="{CA4C8799-7580-466F-948F-5ADF0B28F50F}"/>
    <hyperlink ref="AA161" r:id="rId228" xr:uid="{EEB14EFE-0A75-4ED9-825C-5AAEA96FEFE8}"/>
    <hyperlink ref="AA276" r:id="rId229" xr:uid="{53069B86-1FF3-4528-BD29-7947C6DE736D}"/>
    <hyperlink ref="AA288" r:id="rId230" xr:uid="{23BA14ED-4A14-4F3B-8CF7-B6C8F7A1C88A}"/>
    <hyperlink ref="AB288" r:id="rId231" xr:uid="{2AE3978C-9B9B-4F07-ABA0-7DBC30FF79CB}"/>
    <hyperlink ref="AB6" r:id="rId232" xr:uid="{9460FD49-BEF7-4754-8534-5986418A3AAD}"/>
    <hyperlink ref="AA295" r:id="rId233" xr:uid="{10A66371-58E4-42ED-A628-E39B7D8BEB0A}"/>
    <hyperlink ref="AA394" r:id="rId234" xr:uid="{2AD968B7-0619-4CC1-9B00-FCFC2BE8CD0A}"/>
    <hyperlink ref="AA353" r:id="rId235" xr:uid="{FF577AC8-0173-49E7-8734-8B3A710DD792}"/>
    <hyperlink ref="AA241" r:id="rId236" xr:uid="{AF57B652-C3B5-4967-ABF3-0F30DF0F8607}"/>
    <hyperlink ref="AA42" r:id="rId237" xr:uid="{37E39643-2B3E-4C54-9723-7D341DABBDA9}"/>
    <hyperlink ref="AA281" r:id="rId238" xr:uid="{E3D32EFD-EAA8-4A5A-BA3D-E3FA283961DC}"/>
    <hyperlink ref="AA30" r:id="rId239" xr:uid="{377F1DEC-21A4-45A5-814E-0BFDE48D15D0}"/>
    <hyperlink ref="AA76" r:id="rId240" xr:uid="{11442A5C-E588-4FA9-8AF7-102B33A07AB8}"/>
    <hyperlink ref="AA131" r:id="rId241" xr:uid="{336654EC-DE8A-4100-9678-A8EE796EBD0B}"/>
    <hyperlink ref="AA139" r:id="rId242" xr:uid="{13BA2F8F-E280-46A9-A5AD-77A2BB776060}"/>
    <hyperlink ref="AA149" r:id="rId243" xr:uid="{5E095540-7BD1-47F7-8CB3-A39A22456EC6}"/>
    <hyperlink ref="AA211" r:id="rId244" xr:uid="{8440B8E3-7053-447B-AC6C-08526A074757}"/>
    <hyperlink ref="AB253" r:id="rId245" xr:uid="{9A7F5C65-958C-487B-B7E0-0EB47E178E63}"/>
    <hyperlink ref="AA297" r:id="rId246" xr:uid="{407077C6-4079-4EAE-8DD7-3B633680B79A}"/>
    <hyperlink ref="AA314" r:id="rId247" xr:uid="{E50C57A2-2086-4E89-B82D-319C3D2A4C96}"/>
    <hyperlink ref="AA320" r:id="rId248" xr:uid="{A9BD8A88-B2F7-438C-A790-65E22B813082}"/>
    <hyperlink ref="AA352" r:id="rId249" xr:uid="{A82A86A2-2BBA-4FDC-9619-66008963D959}"/>
    <hyperlink ref="AA376" r:id="rId250" xr:uid="{025F8C31-B77C-481B-97F2-338848BE2F8F}"/>
    <hyperlink ref="AA357" r:id="rId251" xr:uid="{BC4DB6A4-F6D7-4E32-82DB-76844FD1FA04}"/>
    <hyperlink ref="AA385" r:id="rId252" xr:uid="{2E8414F0-1A89-4ACD-BAA4-B3CA398AE391}"/>
    <hyperlink ref="AQ80" r:id="rId253" xr:uid="{AF32134C-3A81-4C42-9443-4B91905B9C33}"/>
    <hyperlink ref="AA318" r:id="rId254" xr:uid="{1977CF8D-CE1F-4817-B4DD-9616F61960ED}"/>
    <hyperlink ref="AA65" r:id="rId255" xr:uid="{A68DF3CE-BC9B-4973-B9E6-1B2E74969CA8}"/>
    <hyperlink ref="AA147" r:id="rId256" xr:uid="{6A9A8A25-E0B3-4D3D-9924-CEA6389E5BFF}"/>
    <hyperlink ref="AJ58" r:id="rId257" xr:uid="{27BAF76A-F0C4-4B29-9746-AAABCFAA2534}"/>
    <hyperlink ref="AJ137" r:id="rId258" xr:uid="{958A3CEC-6EFA-4FF8-B497-BB065BFE1847}"/>
    <hyperlink ref="AJ267" r:id="rId259" xr:uid="{B3FF40D1-7777-4BB1-9358-E690B7E9D4FF}"/>
    <hyperlink ref="AA245" r:id="rId260" xr:uid="{CEC1B904-676A-4EB0-AEF1-3E319010052B}"/>
    <hyperlink ref="AJ245" r:id="rId261" xr:uid="{F0EACB0E-05FB-49E8-A216-390938D6B78E}"/>
    <hyperlink ref="AA69" r:id="rId262" xr:uid="{BCEEDE3B-4172-42BB-82B0-7BB2B008232F}"/>
    <hyperlink ref="AX330" r:id="rId263" xr:uid="{A1997632-811C-4AA6-860C-1DAF11F1A476}"/>
    <hyperlink ref="AA378" r:id="rId264" xr:uid="{8B13A3C6-E02D-4328-ADA1-10DABE56BBC5}"/>
    <hyperlink ref="AB378" r:id="rId265" xr:uid="{BAA12DA3-805E-48EC-BCB2-6783DB650D6D}"/>
    <hyperlink ref="AA380" r:id="rId266" xr:uid="{932533BE-DBA0-4C10-BFFA-EC6D2C961E54}"/>
    <hyperlink ref="AX136" r:id="rId267" xr:uid="{85846E4E-C892-400D-B33B-F60E3D95FA03}"/>
    <hyperlink ref="AX380" r:id="rId268" xr:uid="{C854369C-357D-40F1-AF7F-3D55F0FB1B08}"/>
    <hyperlink ref="AQ20" r:id="rId269" xr:uid="{243A33CF-421C-4490-8480-DC18C2267100}"/>
    <hyperlink ref="AJ76" r:id="rId270" xr:uid="{A0A0C831-4294-4560-8FDE-D2B27CFF0524}"/>
    <hyperlink ref="AA345" r:id="rId271" xr:uid="{F8969D26-EF28-4FA0-97DD-0458910B9103}"/>
    <hyperlink ref="AB73" r:id="rId272" xr:uid="{75CBDBFD-DDD5-420C-B0FF-C6E42F6D2A5D}"/>
    <hyperlink ref="AA73" r:id="rId273" xr:uid="{1591B85B-44C8-410A-BD40-134227CDC992}"/>
    <hyperlink ref="AB250" r:id="rId274" xr:uid="{D15921FB-9E62-4B5C-910F-08B80E65D8D2}"/>
    <hyperlink ref="AA250" r:id="rId275" xr:uid="{30BEFCE7-95D6-4E83-8F82-6AFC48CCEF70}"/>
    <hyperlink ref="AB304" r:id="rId276" xr:uid="{A5007B4A-CEF8-4EB0-AFEE-8B81F1643869}"/>
    <hyperlink ref="AA304" r:id="rId277" xr:uid="{6E1E1F10-D585-4E73-80EE-3D9F5F95A466}"/>
    <hyperlink ref="AQ42" r:id="rId278" xr:uid="{44AEF954-4154-4860-B71D-11E1C00546E8}"/>
    <hyperlink ref="BE348" r:id="rId279" xr:uid="{27A7215C-3B55-4C54-A2C2-21A48FD7EA63}"/>
    <hyperlink ref="BE344" r:id="rId280" xr:uid="{4EE69E0C-5544-461E-836A-EAA8786C6C44}"/>
    <hyperlink ref="BE154" r:id="rId281" xr:uid="{68C58940-54E1-4D79-A794-DD58B7EB8C5D}"/>
    <hyperlink ref="AQ64" r:id="rId282" xr:uid="{9BAFFFED-F373-4B4A-BB1A-6BD99F536DD0}"/>
    <hyperlink ref="AJ399" r:id="rId283" xr:uid="{90EF171C-284F-442F-8690-3C3BC7CB1BD3}"/>
    <hyperlink ref="AQ303" r:id="rId284" xr:uid="{71450E4A-BCA9-4D7F-A0D8-72EB33D767B8}"/>
    <hyperlink ref="AJ6" r:id="rId285" xr:uid="{679407D3-0ABF-47D5-A838-9A31AF095FAC}"/>
    <hyperlink ref="AJ353" r:id="rId286" xr:uid="{77CA30C6-CDA2-4F6C-AB1C-035CE3BC3F15}"/>
    <hyperlink ref="AQ158" r:id="rId287" xr:uid="{47EBDF3B-6E78-40F3-95BE-DA4A91A569DF}"/>
    <hyperlink ref="AA173" r:id="rId288" xr:uid="{0F3A6DCC-7377-4BD9-8327-39967348D701}"/>
    <hyperlink ref="AA315" r:id="rId289" xr:uid="{5E28177D-9E85-42DC-8835-6974E97E72AB}"/>
    <hyperlink ref="AJ215" r:id="rId290" xr:uid="{B6DD32A1-3023-4196-A890-A2A4B23A71FE}"/>
    <hyperlink ref="AJ265" r:id="rId291" xr:uid="{71F0C86A-C97D-4276-B4D0-70A07BC281F5}"/>
    <hyperlink ref="AB330" r:id="rId292" xr:uid="{05DD7DB2-D504-40F5-92AD-C7B67D4B3ACE}"/>
    <hyperlink ref="AA171" r:id="rId293" xr:uid="{F3C0FBDE-3856-480E-9031-33484FD69889}"/>
    <hyperlink ref="AA21" r:id="rId294" xr:uid="{C6488117-5AE0-478F-86E0-C41CBBB2AD6D}"/>
    <hyperlink ref="AB21" r:id="rId295" xr:uid="{F7640E4E-FDCA-4BC3-9E7C-8E91CA25A2D0}"/>
    <hyperlink ref="AA162" r:id="rId296" xr:uid="{FA2012A6-DA32-4C8E-A216-3093293868D8}"/>
    <hyperlink ref="AA391" r:id="rId297" xr:uid="{5F2E6C1C-F023-4366-9AFA-256DE7ED34D8}"/>
    <hyperlink ref="AA45" r:id="rId298" xr:uid="{B98227C1-CEF9-433A-BBE9-34A64A75CAFA}"/>
    <hyperlink ref="AQ45" r:id="rId299" xr:uid="{14062683-F2B2-404E-A53B-E2F0EC3694ED}"/>
    <hyperlink ref="AA155" r:id="rId300" xr:uid="{D0E35A97-F6CF-41A8-B99B-EF996EA8907A}"/>
    <hyperlink ref="AA20" r:id="rId301" xr:uid="{8DD08BB1-3E9F-4234-9115-BB70567AD6DF}"/>
    <hyperlink ref="AX67" r:id="rId302" xr:uid="{292C3B95-33B7-43D3-9265-E5C714B27EDF}"/>
    <hyperlink ref="AQ161" r:id="rId303" xr:uid="{1BBC9E42-65AE-4878-BBAF-CB70E1811945}"/>
    <hyperlink ref="BE128" r:id="rId304" xr:uid="{77FA6CD0-62E7-4BEC-BD40-02E7A79D29D4}"/>
    <hyperlink ref="AA337" r:id="rId305" xr:uid="{55A5EB33-7701-4014-A1A4-EE0FE8B36B83}"/>
    <hyperlink ref="AQ236" r:id="rId306" xr:uid="{5B01AA76-38E2-4569-99B6-CDFAA1B8A0FB}"/>
    <hyperlink ref="AX102" r:id="rId307" xr:uid="{DCE47BF5-9CA2-437A-BEB4-CFBE74A2F323}"/>
    <hyperlink ref="AA293" r:id="rId308" xr:uid="{A7FE5AC5-31EC-4823-9F40-30303894F072}"/>
    <hyperlink ref="AA298" r:id="rId309" xr:uid="{FCC7BD28-A3D3-4882-AE63-F98678E87739}"/>
    <hyperlink ref="AQ298" r:id="rId310" xr:uid="{5A5F15D5-103C-495C-A205-6120E7F5F57E}"/>
    <hyperlink ref="AQ136" r:id="rId311" xr:uid="{7593D132-02E9-4DC4-A771-BF7B52F06150}"/>
    <hyperlink ref="AA41" r:id="rId312" xr:uid="{0157BB77-D563-4809-810B-52B71EAEEA70}"/>
    <hyperlink ref="AA158" r:id="rId313" xr:uid="{F9366B70-5C0C-4120-B6C2-0B3C9D4D9698}"/>
    <hyperlink ref="AA280" r:id="rId314" xr:uid="{7233476F-8AB0-4D33-820A-7A8D785D89C2}"/>
    <hyperlink ref="AA202" r:id="rId315" xr:uid="{E092EBDF-C460-4DDC-8DC7-56CEEF6DC92C}"/>
    <hyperlink ref="BE159" r:id="rId316" xr:uid="{445C4200-E698-4FFF-A50E-2A90E2B8CBBE}"/>
    <hyperlink ref="AA333" r:id="rId317" xr:uid="{52F7F816-0419-42B0-B36B-448FD0B7F2DC}"/>
    <hyperlink ref="AB393" r:id="rId318" xr:uid="{BEF26713-0256-4F2B-A513-C92228AD9C5A}"/>
    <hyperlink ref="AB280" r:id="rId319" xr:uid="{BC5ADE03-08DC-4F76-9162-11E7AE33AEB6}"/>
    <hyperlink ref="AA85" r:id="rId320" xr:uid="{70AC162B-CECF-4ED3-B1F6-08001C5C0EA0}"/>
    <hyperlink ref="AA227" r:id="rId321" xr:uid="{320FD78A-A348-472E-BBE9-8EFB3DA4AB60}"/>
    <hyperlink ref="AA342" r:id="rId322" xr:uid="{B75D5D15-C20E-4238-86CF-81B15DADE11C}"/>
    <hyperlink ref="AA236" r:id="rId323" xr:uid="{E8C40866-27FB-4809-8540-FF737084577F}"/>
    <hyperlink ref="AA47" r:id="rId324" xr:uid="{38747DC2-A9A4-4494-8D9F-94B41725E430}"/>
    <hyperlink ref="AA344" r:id="rId325" xr:uid="{1C346C29-4DC4-42D3-9CFB-94235935B854}"/>
    <hyperlink ref="AA382" r:id="rId326" xr:uid="{C9D2E132-5CEE-4180-A88C-293AC5E3F691}"/>
    <hyperlink ref="AA332" r:id="rId327" xr:uid="{343000F5-5457-412B-BF4B-08F6D3CC11C0}"/>
    <hyperlink ref="AJ332" r:id="rId328" xr:uid="{06E4C33F-801A-4744-8504-5B080516214E}"/>
    <hyperlink ref="AB279" r:id="rId329" xr:uid="{D8126903-6496-48CD-AB0E-C294AAE75FEF}"/>
    <hyperlink ref="AA279" r:id="rId330" xr:uid="{0397EC44-688D-45AD-99FE-F7149DDDEF9A}"/>
    <hyperlink ref="AQ341" r:id="rId331" xr:uid="{A2730876-0537-4F53-8E12-28008D32B96E}"/>
    <hyperlink ref="AA341" r:id="rId332" xr:uid="{353C5B2B-198C-4B25-853F-3B851E1212E0}"/>
    <hyperlink ref="AB397" r:id="rId333" xr:uid="{BB959017-5F39-4585-B9B5-5D62FD9A4754}"/>
    <hyperlink ref="AA397" r:id="rId334" xr:uid="{90101F7B-F27D-4A6C-92B0-93F2074E3E20}"/>
    <hyperlink ref="AA271" r:id="rId335" xr:uid="{2A569D09-E28A-48B6-85C2-108ADF5A0F1D}"/>
    <hyperlink ref="AA121" r:id="rId336" xr:uid="{21AA9A46-E466-41A3-964D-11E097A79976}"/>
    <hyperlink ref="AB121" r:id="rId337" xr:uid="{442D5231-46A9-4087-A094-1397027EA038}"/>
    <hyperlink ref="AA359" r:id="rId338" xr:uid="{E4482072-7FBE-4ABC-B5AC-BFCB0ACC8EE3}"/>
    <hyperlink ref="AB359" r:id="rId339" xr:uid="{EFB93985-6637-4DCA-A105-AA66476D33AD}"/>
    <hyperlink ref="AA303" r:id="rId340" xr:uid="{4FFB764E-90B6-4AD7-BDBF-5158CEF87161}"/>
    <hyperlink ref="AB303" r:id="rId341" xr:uid="{5F37DF95-B485-4CDF-9381-642B25C15349}"/>
    <hyperlink ref="AA267" r:id="rId342" xr:uid="{B6D5DD3F-57CB-41EC-A888-711802118216}"/>
    <hyperlink ref="AB267" r:id="rId343" xr:uid="{0F4AF120-7240-45DB-9C07-CE26EDEA30E9}"/>
    <hyperlink ref="AA172" r:id="rId344" xr:uid="{10827C9E-319F-4050-A92F-B1EC3498DED6}"/>
    <hyperlink ref="AA221" r:id="rId345" xr:uid="{CBE1EECC-3AC9-4337-9BE0-C0538ECAE582}"/>
    <hyperlink ref="AA256" r:id="rId346" xr:uid="{29598AAD-CFF0-4DD6-A98A-603D21177E9A}"/>
    <hyperlink ref="AA178" r:id="rId347" xr:uid="{A0BA8742-D15A-4EA9-ABD6-A7BC12FFA58C}"/>
    <hyperlink ref="AB252" r:id="rId348" xr:uid="{0674FC7B-859B-4E9C-9211-B172EF30848F}"/>
    <hyperlink ref="AB50" r:id="rId349" xr:uid="{C8624631-9853-4A1F-80A9-DE9AA08047E6}"/>
    <hyperlink ref="AA92" r:id="rId350" xr:uid="{82F3A0A2-9E3C-44FD-8F8C-8F08CA9C6016}"/>
    <hyperlink ref="AA404" r:id="rId351" xr:uid="{27048676-F57E-484D-8D37-B556035775F7}"/>
    <hyperlink ref="AB57" r:id="rId352" xr:uid="{A3B0EB02-2303-4ED6-927E-BEFF68CE363C}"/>
    <hyperlink ref="AA57" r:id="rId353" xr:uid="{F0976826-BCAF-4EFA-8175-2505733A0980}"/>
    <hyperlink ref="AQ292" r:id="rId354" xr:uid="{9B7AEF9B-BD5A-4C11-808B-2920ACFED16E}"/>
    <hyperlink ref="AB3" r:id="rId355" xr:uid="{F431B406-DD5C-40E6-A021-0F5367914DB3}"/>
    <hyperlink ref="AA3" r:id="rId356" location="adur-lds" xr:uid="{E210A6BB-AB51-49BB-BE10-1D997414F42E}"/>
    <hyperlink ref="AJ3" r:id="rId357" xr:uid="{C66D3E9B-A1B5-4A01-8363-468DC1C58933}"/>
    <hyperlink ref="BQ109" r:id="rId358" xr:uid="{0A069391-3015-4206-BC38-F4189DD0D01C}"/>
    <hyperlink ref="AJ185" r:id="rId359" xr:uid="{B91DA61E-CA8B-4354-9401-31845D6886B9}"/>
    <hyperlink ref="AA113" r:id="rId360" xr:uid="{A2000D06-BE4C-44E6-A776-1C9097ADD63E}"/>
    <hyperlink ref="AQ113" r:id="rId361" xr:uid="{4737632D-8991-49F1-87F8-A7D24FAABE3C}"/>
    <hyperlink ref="AA386" r:id="rId362" xr:uid="{6EB493E2-C2CF-4C87-A6C6-2F68FA271AEE}"/>
    <hyperlink ref="AA399" r:id="rId363" xr:uid="{F05D7634-7354-42D5-B1B8-0B3A96FA1AB2}"/>
    <hyperlink ref="AJ180" r:id="rId364" xr:uid="{C56D539C-4745-4F5A-A7A4-D7805E786B00}"/>
    <hyperlink ref="AB308" r:id="rId365" xr:uid="{12CF6020-D5DD-4720-A634-04F3423E2812}"/>
    <hyperlink ref="AB407" r:id="rId366" xr:uid="{5AA0901D-13C8-4CCF-9362-811E3F461AD5}"/>
    <hyperlink ref="AA98" r:id="rId367" xr:uid="{A0FA3C93-E75B-462C-BD86-8A3CA1E9AE9D}"/>
    <hyperlink ref="AB98" r:id="rId368" xr:uid="{A9235495-6013-4322-91A0-E6C6A9D83994}"/>
    <hyperlink ref="AA56" r:id="rId369" location="aqbw" xr:uid="{5A07248C-9DCF-41F2-B808-B660FF2A1438}"/>
    <hyperlink ref="AA317" r:id="rId370" xr:uid="{5B2C255B-AEB8-41CD-B8F1-CC2D00D4618C}"/>
    <hyperlink ref="AJ183" r:id="rId371" xr:uid="{B8E37624-4699-441C-8573-ABABF0791A6B}"/>
    <hyperlink ref="AA183" r:id="rId372" xr:uid="{6EDFE912-6DF4-4061-B90E-38137BF19DF3}"/>
    <hyperlink ref="AA177" r:id="rId373" xr:uid="{C2D8C53B-31D2-45B3-A52C-E9E93A44E028}"/>
    <hyperlink ref="AA55" r:id="rId374" xr:uid="{6079C0D1-9B7C-4903-8EEF-5D806C392E52}"/>
    <hyperlink ref="AA205" r:id="rId375" xr:uid="{1B9D82EA-F7A5-4D86-BCE5-D87F18EA3B7E}"/>
    <hyperlink ref="AX325" r:id="rId376" xr:uid="{600DCD49-690F-4D09-8C3A-73BEF39A8468}"/>
    <hyperlink ref="AX367" r:id="rId377" xr:uid="{B77F5260-4B1D-42D7-90DE-63F0E88C48B6}"/>
    <hyperlink ref="AA81" r:id="rId378" xr:uid="{D465B7AF-A590-4700-B437-6E73F4E5AF99}"/>
    <hyperlink ref="AJ41" r:id="rId379" xr:uid="{6BCD14B9-4BD5-4768-89E4-954A32F7906A}"/>
    <hyperlink ref="AJ243" r:id="rId380" xr:uid="{8626BA5E-DCA4-4266-A32B-6DB250F77054}"/>
    <hyperlink ref="AB119" r:id="rId381" xr:uid="{8F254B1E-0700-4CB1-9C01-E1D4900D41D2}"/>
    <hyperlink ref="AA166" r:id="rId382" xr:uid="{E1DF902D-F2AD-4AAD-BF6C-A11DA02BBEBF}"/>
    <hyperlink ref="AB166" r:id="rId383" xr:uid="{AAA573F7-1B4B-4CBE-93B4-A92AB1AF8B83}"/>
    <hyperlink ref="AA407" r:id="rId384" xr:uid="{9EA5B7D0-252C-4A3F-90AD-F95260678A6C}"/>
    <hyperlink ref="AA194" r:id="rId385" xr:uid="{7D6403A1-A6FA-4899-B6F5-F0ECA5023934}"/>
    <hyperlink ref="AB194" r:id="rId386" xr:uid="{FDDD83FF-F4DA-451A-AC14-834ADB61D0B9}"/>
    <hyperlink ref="AB101" r:id="rId387" xr:uid="{99C68982-F352-4335-9C1C-32F53C399B52}"/>
    <hyperlink ref="AB306" r:id="rId388" xr:uid="{89E77340-30FE-47F3-A31F-CB5C5F655A08}"/>
    <hyperlink ref="AB268" r:id="rId389" xr:uid="{C98ED34B-72D2-4E25-9FF3-84EEFAC560B5}"/>
    <hyperlink ref="AA268" r:id="rId390" xr:uid="{48D9B974-AE47-43F1-BCF8-D05DFD6D61F7}"/>
    <hyperlink ref="AA322" r:id="rId391" xr:uid="{9193F77C-B114-48D1-8ECE-E17D34807DCC}"/>
    <hyperlink ref="AA362" r:id="rId392" xr:uid="{656D629E-3826-4A8C-ADC3-23A1D7ADACC5}"/>
    <hyperlink ref="AB362" r:id="rId393" xr:uid="{7975B82B-583B-4E71-A905-3809173E1036}"/>
    <hyperlink ref="AA79" r:id="rId394" xr:uid="{DBAD2DC3-F424-4314-AF5A-DC04CC04EEE4}"/>
    <hyperlink ref="AB79" r:id="rId395" xr:uid="{E269F552-2C24-4E49-8D6E-90A49FCBCC08}"/>
    <hyperlink ref="AA214" r:id="rId396" xr:uid="{BB3A9039-9AE3-40CB-988E-680245F306B8}"/>
    <hyperlink ref="AB214" r:id="rId397" xr:uid="{FFCCA1FC-EFD9-4360-BFAA-9E5706ED3AAA}"/>
    <hyperlink ref="AB323" r:id="rId398" xr:uid="{19EA42BD-6417-4100-B090-6F824F86091F}"/>
    <hyperlink ref="AA54" r:id="rId399" xr:uid="{21C2E430-7DDF-4EB3-A1BF-FCDB35143050}"/>
    <hyperlink ref="AB54" r:id="rId400" xr:uid="{82F74C97-922A-410B-A6BE-955CE102D40C}"/>
    <hyperlink ref="AA309" r:id="rId401" xr:uid="{3E7C788A-BD10-4C37-AB30-918CEC7CE428}"/>
    <hyperlink ref="AB309" r:id="rId402" xr:uid="{8F8FA0D2-8072-444B-8CA6-89C13772E39D}"/>
    <hyperlink ref="AB63" r:id="rId403" xr:uid="{22B95D4E-426D-4EEA-8C80-18835CF357D5}"/>
    <hyperlink ref="AB256" r:id="rId404" xr:uid="{D4481F15-1CDF-4358-800D-923A6C99A453}"/>
    <hyperlink ref="AA356" r:id="rId405" xr:uid="{4F56A8BC-55A7-44A0-951E-FAED8E2561B8}"/>
    <hyperlink ref="AB356" r:id="rId406" xr:uid="{2638B398-DDDB-423A-A5B4-CDE515B935E1}"/>
    <hyperlink ref="AB46" r:id="rId407" xr:uid="{96C4D17D-98AF-4DD5-A6A4-C40DB267FC82}"/>
    <hyperlink ref="AB25" r:id="rId408" xr:uid="{413AC075-D371-4F56-936F-B80ABBD37B1A}"/>
    <hyperlink ref="AB55" r:id="rId409" xr:uid="{AE6D260E-9371-4F88-A8BC-B02FF9D9FD36}"/>
    <hyperlink ref="AB291" r:id="rId410" xr:uid="{658BA88C-B6C4-4261-ABA5-4E92963F242B}"/>
    <hyperlink ref="AB105" r:id="rId411" xr:uid="{00CA99B3-4247-42B8-BE75-3B0A4E4F53E4}"/>
    <hyperlink ref="AA110" r:id="rId412" xr:uid="{EFC3D657-3473-4604-912F-D277A638F2DA}"/>
    <hyperlink ref="AA165" r:id="rId413" xr:uid="{2B6E2371-0BCA-4B5A-819D-B0F5EDD22E30}"/>
    <hyperlink ref="AA237" r:id="rId414" xr:uid="{16B25FD5-9F0C-4706-A7CD-78A4E7790BEF}"/>
    <hyperlink ref="AA366" r:id="rId415" xr:uid="{BFC6E714-236C-4835-BEE4-211EBEB74C9A}"/>
    <hyperlink ref="AA368" r:id="rId416" xr:uid="{35611C99-7940-44EC-95F8-4540400766A0}"/>
    <hyperlink ref="AA10" r:id="rId417" xr:uid="{C6FA1F03-44EA-41A8-9BA2-80369087E4B5}"/>
    <hyperlink ref="AC309" r:id="rId418" xr:uid="{38647C02-0EEF-4C32-A88D-494A63699613}"/>
    <hyperlink ref="BQ208" r:id="rId419" xr:uid="{9577823E-7344-4CBF-8482-CD642EA54FB6}"/>
    <hyperlink ref="AB93" r:id="rId420" xr:uid="{A45F9EF0-E76C-4B0E-A3E9-8739C07F0E86}"/>
    <hyperlink ref="AA247" r:id="rId421" xr:uid="{7DFED02E-8902-4CA4-B9DF-1687F7541E9B}"/>
    <hyperlink ref="AB247" r:id="rId422" xr:uid="{97BE9509-94CF-426F-B8E5-AC849FB1B808}"/>
    <hyperlink ref="AB226" r:id="rId423" xr:uid="{0DAF43B0-0E2A-481C-9105-7E932B446F71}"/>
    <hyperlink ref="AB20" r:id="rId424" xr:uid="{3C69EE50-5100-4342-A919-D8E0C47C4DFD}"/>
    <hyperlink ref="AB16" r:id="rId425" xr:uid="{0F840182-9F2F-495B-9C49-5E8E340970E4}"/>
    <hyperlink ref="AB137" r:id="rId426" xr:uid="{083E11B3-3122-4E2E-B8B4-C665B8FC9C5B}"/>
    <hyperlink ref="AA283" r:id="rId427" xr:uid="{187E138B-DB05-4609-BD9F-E025D9365254}"/>
    <hyperlink ref="AB283" r:id="rId428" xr:uid="{45EF66BD-98CD-4311-B71A-32708F1B813B}"/>
    <hyperlink ref="AA284" r:id="rId429" xr:uid="{D3A7ADA8-7614-4420-8799-29E7B1A32666}"/>
    <hyperlink ref="AB284" r:id="rId430" xr:uid="{4F33C9FD-CEBA-43DA-8A44-234A113BD4FB}"/>
    <hyperlink ref="AJ372" r:id="rId431" xr:uid="{524D27C4-C412-40CC-AECF-7797B669D290}"/>
    <hyperlink ref="AJ93" r:id="rId432" xr:uid="{E308020D-7EDD-4E9F-8715-DF5AEFE2AD17}"/>
    <hyperlink ref="AX172" r:id="rId433" xr:uid="{8853BD9E-7C8F-4100-9D13-DBB497F8B720}"/>
    <hyperlink ref="AQ172" r:id="rId434" xr:uid="{33650D5E-EE66-4EBC-834C-3A3658735191}"/>
    <hyperlink ref="AB49" r:id="rId435" xr:uid="{FF02C8DE-5C90-42A7-87AE-8A01EB4D5026}"/>
    <hyperlink ref="AB269" r:id="rId436" xr:uid="{13EDFBF1-90D3-44B6-B15B-92873CA224E2}"/>
    <hyperlink ref="AB281" r:id="rId437" xr:uid="{7E1AD1C3-5795-4519-8D7B-60663D8A240B}"/>
    <hyperlink ref="AB104" r:id="rId438" xr:uid="{5B2BA172-363E-4D2E-8E3C-2CD8F9CDB222}"/>
    <hyperlink ref="AQ15" r:id="rId439" xr:uid="{A3C312BB-3534-4FD0-A399-D74693BB60CA}"/>
    <hyperlink ref="AB5" r:id="rId440" xr:uid="{8E4C49D1-D878-47EC-9EA0-9E6BD49FB5E1}"/>
    <hyperlink ref="AB10" r:id="rId441" xr:uid="{A785F7C6-B431-4019-B044-E4ADDCC68675}"/>
    <hyperlink ref="AA200" r:id="rId442" xr:uid="{3F791B37-83A7-4C5C-A64E-43423F2762A5}"/>
    <hyperlink ref="AB200" r:id="rId443" xr:uid="{E3A44444-3C91-4BCA-8A1D-BBCA93F60EEF}"/>
    <hyperlink ref="AB11" r:id="rId444" xr:uid="{5BF0DD1A-1F77-455C-948F-7A9E7C4EDCCF}"/>
    <hyperlink ref="AB12" r:id="rId445" xr:uid="{88F5119F-E683-4E8C-B79B-71F06CB5B906}"/>
    <hyperlink ref="AB17" r:id="rId446" xr:uid="{5259933D-7213-412F-8BD1-675EA7A7FFAC}"/>
    <hyperlink ref="AJ404" r:id="rId447" xr:uid="{96A6365B-5C51-4FD9-8228-47320521804D}"/>
    <hyperlink ref="AB404" r:id="rId448" xr:uid="{1CE848A4-947C-4EF8-B3F7-1DAA1EA7692E}"/>
    <hyperlink ref="AJ390" r:id="rId449" xr:uid="{6B6D8ED6-813D-45B9-8A4D-5846BFA48E89}"/>
    <hyperlink ref="AQ390" r:id="rId450" xr:uid="{9D5A0378-D90A-4588-890A-96540E444D00}"/>
    <hyperlink ref="AX390" r:id="rId451" xr:uid="{7F3C35AD-3772-46B1-9918-F927E2F3823F}"/>
    <hyperlink ref="AA387" r:id="rId452" xr:uid="{C5F0CD7E-23BB-47AD-8A81-4C873D4F324D}"/>
    <hyperlink ref="AB387" r:id="rId453" xr:uid="{6755B3A1-E466-47A8-8065-6B417315BE9E}"/>
    <hyperlink ref="AB394" r:id="rId454" xr:uid="{01C6CE07-EE59-4B06-B316-A04011B7B33B}"/>
    <hyperlink ref="AB380" r:id="rId455" xr:uid="{D7FDCC85-EC0B-4A4D-88B2-DC1015FFCF79}"/>
    <hyperlink ref="AB379" r:id="rId456" xr:uid="{C0154026-97DA-4A7A-9325-04B5F99D1BCA}"/>
    <hyperlink ref="AA184" r:id="rId457" xr:uid="{71482F84-B6C6-4E7F-BDD9-7C3345E504DE}"/>
    <hyperlink ref="AB184" r:id="rId458" xr:uid="{6FD3936E-4AA0-4B06-8B1C-E117F9090401}"/>
    <hyperlink ref="AA217" r:id="rId459" xr:uid="{9BCF2B95-7BF1-4802-8B36-C5E6D885D484}"/>
    <hyperlink ref="AB217" r:id="rId460" xr:uid="{700857F7-1E42-4721-9C2E-079069D47037}"/>
    <hyperlink ref="AB376" r:id="rId461" xr:uid="{CC9D9559-B29D-4981-9A8A-E2C2083B19E3}"/>
    <hyperlink ref="AB372" r:id="rId462" xr:uid="{E285E4FA-08A0-4023-8AD4-64AB5DCC576B}"/>
    <hyperlink ref="AB371" r:id="rId463" xr:uid="{61F553C4-0BA3-46D0-A6D0-63183B20B6A4}"/>
    <hyperlink ref="AB367" r:id="rId464" xr:uid="{E4B4642C-1519-4F65-88A7-CDD8A92429CC}"/>
    <hyperlink ref="AA325" r:id="rId465" xr:uid="{9C6E4BE6-3B65-440B-81C8-1609871C71FF}"/>
    <hyperlink ref="AB325" r:id="rId466" xr:uid="{9B26AB71-4C1A-4EC4-8EAE-BF3DB34587BC}"/>
    <hyperlink ref="AB130" r:id="rId467" xr:uid="{5523971A-46A9-481E-BC6D-FAF4E6035A93}"/>
    <hyperlink ref="AA210" r:id="rId468" xr:uid="{7F8F5879-980E-4F61-809E-6C02D70AADD9}"/>
    <hyperlink ref="AB210" r:id="rId469" xr:uid="{B712D85E-1E15-45F7-888F-25B2648A8CF4}"/>
    <hyperlink ref="AA360" r:id="rId470" xr:uid="{BA47BA62-BE2D-4383-A893-1598E870542B}"/>
    <hyperlink ref="AB353" r:id="rId471" xr:uid="{D68ED4A7-D43B-4887-9A86-CE741CFE26B5}"/>
    <hyperlink ref="AA351" r:id="rId472" xr:uid="{E89A578A-1D0B-4E82-A803-4EB60A49722E}"/>
    <hyperlink ref="AB350" r:id="rId473" xr:uid="{C5863E3A-DC78-43B9-AD6A-6D9E70D30CB4}"/>
    <hyperlink ref="AB349" r:id="rId474" xr:uid="{E3D6A8BB-D806-46E8-9E8D-19209702711E}"/>
    <hyperlink ref="AB348" r:id="rId475" xr:uid="{F5906974-FBCD-4BB4-9634-BD050779E827}"/>
    <hyperlink ref="AB345" r:id="rId476" xr:uid="{070311BB-4D19-4132-9C72-6F97B00F029E}"/>
    <hyperlink ref="AB346" r:id="rId477" xr:uid="{5C17A1BD-C4FB-4BC5-8160-D0F84C16412C}"/>
    <hyperlink ref="AB133" r:id="rId478" xr:uid="{B9E8E0B2-DC5A-4BB3-9AB0-23488006E902}"/>
    <hyperlink ref="AB65" r:id="rId479" xr:uid="{9C7A3365-AE57-40FE-A8A0-EC4649837359}"/>
    <hyperlink ref="AB344" r:id="rId480" xr:uid="{9A89B520-2796-48F2-8693-99BBF3FB64A8}"/>
    <hyperlink ref="AA343" r:id="rId481" xr:uid="{DD3C5924-C4A9-4B1E-BA42-69E9EF762DCB}"/>
    <hyperlink ref="AB343" r:id="rId482" xr:uid="{0B35CBDE-03DA-41B8-8202-8E569F0DD70E}"/>
    <hyperlink ref="AJ343" r:id="rId483" xr:uid="{7EA794CB-8745-47AF-B5AC-B40F4DFE87C2}"/>
    <hyperlink ref="AB342" r:id="rId484" xr:uid="{B4013CCB-E555-4E2F-A1F3-F981F1FE8497}"/>
    <hyperlink ref="AA338" r:id="rId485" xr:uid="{3E3DD590-DBF9-464F-8548-9AC2CA502193}"/>
    <hyperlink ref="AB338" r:id="rId486" xr:uid="{0147F50D-E776-497A-98CB-21332A4371F6}"/>
    <hyperlink ref="AB337" r:id="rId487" xr:uid="{C7BE1ED4-1844-4C6A-8B97-98A337A47A55}"/>
    <hyperlink ref="AB332" r:id="rId488" xr:uid="{6F7577EF-D6D2-49ED-995D-65DFCA5A5E90}"/>
    <hyperlink ref="AA331" r:id="rId489" xr:uid="{F2CE9F38-9C0C-4164-9DD5-BB3334E7DFB3}"/>
    <hyperlink ref="AB331" r:id="rId490" xr:uid="{BDAB2D9F-75F4-4BF8-9111-899C54E88C34}"/>
    <hyperlink ref="AA27" r:id="rId491" xr:uid="{82FEF550-5CBE-4C3D-88D9-2152F5364C8F}"/>
    <hyperlink ref="AB319" r:id="rId492" xr:uid="{A2B80072-0769-4B3D-8AA8-2D89A0282556}"/>
    <hyperlink ref="AB318" r:id="rId493" xr:uid="{7386CCB5-0D9D-45B6-A74C-75224F4A8D2D}"/>
    <hyperlink ref="AB317" r:id="rId494" xr:uid="{384EF348-6D1B-46C3-B3AA-44169F5F79AF}"/>
    <hyperlink ref="AA313" r:id="rId495" xr:uid="{4706DB5D-9FFD-41E9-8350-054E3FF0F076}"/>
    <hyperlink ref="AB313" r:id="rId496" xr:uid="{B3368395-8D2C-4596-AE10-1613461F62DA}"/>
    <hyperlink ref="AA35" r:id="rId497" xr:uid="{6EAB70F8-C92B-4497-9EB1-58DA9125A0B4}"/>
    <hyperlink ref="AA311" r:id="rId498" xr:uid="{7FFA21B7-BCB9-4EAC-8CFC-356F9ABA5AC5}"/>
    <hyperlink ref="AA310" r:id="rId499" xr:uid="{FD1ABCC1-368D-4E7C-BE5C-86AE1AC3EE8E}"/>
    <hyperlink ref="AA312" r:id="rId500" xr:uid="{48FA97AE-4134-46D8-8954-9346EB63A7C4}"/>
    <hyperlink ref="AB329" r:id="rId501" xr:uid="{23A334AF-05F3-495B-88C9-66861348E0C1}"/>
    <hyperlink ref="AB153" r:id="rId502" xr:uid="{A5F8B9B8-9EA9-49D3-A616-82A8518A50D9}"/>
    <hyperlink ref="AA156" r:id="rId503" xr:uid="{6381BB8C-2014-4779-B17A-9D7F1D56829F}"/>
    <hyperlink ref="AX153" r:id="rId504" xr:uid="{FBD5576F-F0E8-405C-8492-3CB7C48467B7}"/>
    <hyperlink ref="AB156" r:id="rId505" xr:uid="{6AA7F97A-7A82-49B7-9F6C-6BC55BAB84CA}"/>
    <hyperlink ref="AA300" r:id="rId506" xr:uid="{9B5008DF-0368-4C71-AD48-EDF073C008AA}"/>
    <hyperlink ref="AB298" r:id="rId507" xr:uid="{C6F46AA7-2CF9-440B-9179-1FEBE5E72A9F}"/>
    <hyperlink ref="AA44" r:id="rId508" xr:uid="{023F8BC8-7CF4-46DE-A830-F620DBDF817B}"/>
    <hyperlink ref="AB296" r:id="rId509" location="lgd-guides__title#lgd-guides__title" xr:uid="{7FF313C6-61EE-4C1A-9CC4-073F60C9B27F}"/>
    <hyperlink ref="AB295" r:id="rId510" xr:uid="{BC700C82-0C62-4224-BE12-C9AC94BBF408}"/>
    <hyperlink ref="AJ293" r:id="rId511" xr:uid="{7B0CAAE5-8675-46D0-A47A-032B7B09A700}"/>
    <hyperlink ref="AB292" r:id="rId512" display="https://www.google.co.uk/url?sa=t&amp;rct=j&amp;q=&amp;esrc=s&amp;source=web&amp;cd=&amp;ved=2ahUKEwik_f2f0Y6NAxVHWEEAHdQZFucQFnoECA8QAQ&amp;url=https%3A%2F%2Fwww.southderbyshire.gov.uk%2Fassets%2Fattach%2F10807%2FLocal-Development-Scheme-2022-to-2025.pdf&amp;usg=AOvVaw0yVFfo_oIjAoVE989nxxvI&amp;opi=89978449" xr:uid="{981B5C06-570A-4E8B-B77A-D935C5504FB9}"/>
    <hyperlink ref="AB271" r:id="rId513" xr:uid="{05CCE1C7-56C0-4CD2-9F3B-49F104253847}"/>
    <hyperlink ref="AA270" r:id="rId514" xr:uid="{B73FDE3B-BD4E-49F3-8F2F-AC0DD4E83E64}"/>
    <hyperlink ref="AB265" r:id="rId515" xr:uid="{6391AB01-408D-4990-BBCD-D58B0D73225E}"/>
    <hyperlink ref="AA262" r:id="rId516" xr:uid="{A712FA5C-2F5E-4642-B0D2-0B9D4A182430}"/>
    <hyperlink ref="AB258" r:id="rId517" xr:uid="{E7A0A388-F8FD-46DD-966D-02092ACA3ED8}"/>
    <hyperlink ref="AA258" r:id="rId518" xr:uid="{F226DC14-557E-4E70-86DA-431025F31562}"/>
    <hyperlink ref="AB259" r:id="rId519" xr:uid="{7B2BC376-088A-4A5F-8616-B51956381454}"/>
    <hyperlink ref="AA259" r:id="rId520" xr:uid="{3A26F018-9692-416C-A169-9CA943711C29}"/>
    <hyperlink ref="AA255" r:id="rId521" xr:uid="{35B1E9C9-6DBB-4559-A69B-43B587717683}"/>
    <hyperlink ref="AB255" r:id="rId522" xr:uid="{BDE97857-9E10-4265-8196-DB999ECE5698}"/>
    <hyperlink ref="AB254" r:id="rId523" xr:uid="{0CACBE61-7632-41D3-BAC7-E92E161FCC87}"/>
    <hyperlink ref="AB249" r:id="rId524" xr:uid="{B35D529B-92C2-42BA-BE57-032BC6B24533}"/>
    <hyperlink ref="AB246" r:id="rId525" display="https://cccandpcc.sharepoint.com/sites/PCCPlanningPolicyPublicData/Shared%20Documents/Forms/AllItems.aspx?viewid=d271f4bd%2D9ba9%2D45a9%2D9373%2D32cdb02c0686&amp;ga=1&amp;id=%2Fsites%2FPCCPlanningPolicyPublicData%2FShared%20Documents%2FPlanning%20Policy%2FLocal%20Plan%20Monitoring%2FLDS%2FLDS%20update%20Nov%202025%2Epdf&amp;parent=%2Fsites%2FPCCPlanningPolicyPublicData%2FShared%20Documents%2FPlanning%20Policy%2FLocal%20Plan%20Monitoring%2FLDS" xr:uid="{F82F34A1-F626-4A93-A2E9-EAC50AC10A50}"/>
    <hyperlink ref="AB244" r:id="rId526" xr:uid="{CE92E6C9-AE76-459C-963F-37AE160A6E88}"/>
    <hyperlink ref="AA244" r:id="rId527" xr:uid="{3B08A7BF-CD7C-4867-B248-CDC5B98B9566}"/>
    <hyperlink ref="AB245" r:id="rId528" xr:uid="{237D7952-05FB-4715-AE04-DAEC228AF4AC}"/>
    <hyperlink ref="AA234" r:id="rId529" xr:uid="{2735BA50-E187-4BFE-A0B7-A61B65C9BE71}"/>
    <hyperlink ref="AB235" r:id="rId530" xr:uid="{A0924649-B4D5-4D0B-AF6F-0E7294B021E6}"/>
    <hyperlink ref="AB234" r:id="rId531" xr:uid="{57069D1E-973E-4E82-A41B-37F825EF949B}"/>
    <hyperlink ref="AB231" r:id="rId532" xr:uid="{63DFD157-9E25-4398-BF82-7C6AB8B0E792}"/>
    <hyperlink ref="AB230" r:id="rId533" xr:uid="{E5D05B21-E5AB-49DE-9B2F-5366240A0A70}"/>
    <hyperlink ref="AB300" r:id="rId534" xr:uid="{23694AE3-808C-45AB-9787-86769EA57F4A}"/>
    <hyperlink ref="AB44" r:id="rId535" xr:uid="{20BD305F-E339-4D55-9D53-C5EC1DB5D6C0}"/>
    <hyperlink ref="AB229" r:id="rId536" xr:uid="{CC605A6A-3ED6-40F1-A8B4-0EF21FFC4611}"/>
    <hyperlink ref="AA226" r:id="rId537" xr:uid="{C5DACEBD-DE81-4B8B-B5BC-92BE57422B3A}"/>
    <hyperlink ref="AJ227" r:id="rId538" xr:uid="{10F9CAD3-6BC5-4DB9-986C-41C85D130873}"/>
    <hyperlink ref="AB227" r:id="rId539" xr:uid="{F789C230-A49D-4B91-B399-9196447E7438}"/>
    <hyperlink ref="AB225" r:id="rId540" xr:uid="{7F795B38-CB35-4083-AC9B-24303222476D}"/>
    <hyperlink ref="AX225" r:id="rId541" xr:uid="{0B85475D-E760-4D77-9ACD-DC3152EB8FAC}"/>
    <hyperlink ref="AB224" r:id="rId542" xr:uid="{0DD70547-E461-4D60-907C-DF3A56964652}"/>
    <hyperlink ref="AB223" r:id="rId543" xr:uid="{9C5E7D72-D6A0-4109-A0F4-721DB535D3B7}"/>
    <hyperlink ref="AB221" r:id="rId544" xr:uid="{CB11DAC0-4A13-4540-B007-36C1146C89A8}"/>
    <hyperlink ref="AB220" r:id="rId545" xr:uid="{E6DD6C1E-45CD-4408-8574-131E909EEFFB}"/>
    <hyperlink ref="AA219" r:id="rId546" xr:uid="{C8BD0DFA-B3B4-4384-B713-B9338D12206A}"/>
    <hyperlink ref="AB219" r:id="rId547" xr:uid="{AF52196B-363F-4DB0-9ED6-28E33304C58E}"/>
    <hyperlink ref="AB215" r:id="rId548" xr:uid="{A5B6FF22-4DB3-4B83-B91C-2784FBF39561}"/>
    <hyperlink ref="AA212" r:id="rId549" xr:uid="{6CFA243C-444D-4D85-9C22-5C7B1295010D}"/>
    <hyperlink ref="AB212" r:id="rId550" xr:uid="{963761F2-09FB-4612-9D24-1AD048B9F35E}"/>
    <hyperlink ref="AB211" r:id="rId551" xr:uid="{6A94A81C-67A3-4195-97DC-52403F932206}"/>
    <hyperlink ref="AB207" r:id="rId552" xr:uid="{380AC65F-378E-4374-B60F-8A2F70031DDF}"/>
    <hyperlink ref="AJ205" r:id="rId553" xr:uid="{94FE5BD2-58AC-4CF4-9FCC-AAAA764F10DE}"/>
    <hyperlink ref="AA204" r:id="rId554" xr:uid="{8D4BE04A-968A-488D-BE72-18314559E395}"/>
    <hyperlink ref="AB204" r:id="rId555" xr:uid="{F098BD4F-36F7-4881-8BFC-FD3947D9943E}"/>
    <hyperlink ref="AA203" r:id="rId556" xr:uid="{9AFD325D-2525-49A3-9216-99988EFD9243}"/>
    <hyperlink ref="AB199" r:id="rId557" xr:uid="{9C48CDFA-425A-406B-9B56-A7CAA2DCCD46}"/>
    <hyperlink ref="AJ196" r:id="rId558" xr:uid="{EC1B0986-4669-4C6E-B570-DEB62FBCAFBD}"/>
    <hyperlink ref="AA195" r:id="rId559" xr:uid="{AD2BDD47-9F7F-4248-A5C9-0CFC767987C9}"/>
    <hyperlink ref="AB193" r:id="rId560" xr:uid="{12D9B52E-781E-44C2-B4AC-8A08B1779DE2}"/>
    <hyperlink ref="AB189" r:id="rId561" xr:uid="{21AAE7DE-D3F3-4656-BCD6-D9628D242FAE}"/>
    <hyperlink ref="AB188" r:id="rId562" display="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 xr:uid="{977CA0DD-9579-4C9A-837A-BABCCE9A5711}"/>
    <hyperlink ref="AB183" r:id="rId563" xr:uid="{127A3764-95FB-4EF2-8774-C012665234CB}"/>
    <hyperlink ref="AB181" r:id="rId564" xr:uid="{5A62A251-6ED1-4587-8163-0C8F94799DB9}"/>
    <hyperlink ref="AB180" r:id="rId565" xr:uid="{4840780E-39B0-45BB-B34C-4463AF156242}"/>
    <hyperlink ref="AA179" r:id="rId566" xr:uid="{DFF671C8-C358-443C-993D-C1DCAC6803D3}"/>
    <hyperlink ref="AB179" r:id="rId567" xr:uid="{6629365E-AC89-4C09-8A46-EBE4B41BD09D}"/>
    <hyperlink ref="AB177" r:id="rId568" xr:uid="{866942E0-2AF3-440D-AF1E-FF16C7B25C50}"/>
    <hyperlink ref="AB175" r:id="rId569" xr:uid="{28F61307-92F0-4917-9379-7F2E66FD69D9}"/>
    <hyperlink ref="AA174" r:id="rId570" xr:uid="{D7DC1E28-74FE-4C9C-A9F2-70F96661E5C6}"/>
    <hyperlink ref="AB174" r:id="rId571" xr:uid="{9CB95E6A-A978-41D1-9FC1-1EFB8BC87968}"/>
    <hyperlink ref="AB172" r:id="rId572" xr:uid="{C90287C7-436B-47B7-AE81-06ED5737AB1E}"/>
    <hyperlink ref="AB171" r:id="rId573" xr:uid="{35F451CF-86BE-4E86-B330-61DF990DEF01}"/>
    <hyperlink ref="AA169" r:id="rId574" xr:uid="{3FB28D19-C786-49C2-82D4-87F898229078}"/>
    <hyperlink ref="AB165" r:id="rId575" xr:uid="{40FDEBF5-9222-4328-A435-932DE7A970CC}"/>
    <hyperlink ref="AA164" r:id="rId576" xr:uid="{BFE744C6-130A-4179-A644-6D53BACAF3E3}"/>
    <hyperlink ref="AB164" r:id="rId577" xr:uid="{A6825E7C-401A-402B-826B-298A365BE833}"/>
    <hyperlink ref="AB163" r:id="rId578" xr:uid="{618D07A1-1AD5-4984-8A9E-2FEED61BD995}"/>
    <hyperlink ref="AB161" r:id="rId579" xr:uid="{F8B4235F-8B7B-4C89-A278-3AFBA243ECD7}"/>
    <hyperlink ref="AB159" r:id="rId580" xr:uid="{6755B878-3E95-4453-ACDD-4A8237B36CAE}"/>
    <hyperlink ref="AB158" r:id="rId581" xr:uid="{11CA8943-01E0-4625-B6D5-2C207729CBF6}"/>
    <hyperlink ref="AB157" r:id="rId582" xr:uid="{AC8C233F-5323-44BD-B854-F3770A68238B}"/>
    <hyperlink ref="AB144" r:id="rId583" xr:uid="{3C24E726-4F54-42DC-8D5F-318E21BBD106}"/>
    <hyperlink ref="AX15" r:id="rId584" xr:uid="{36EC42A0-C5BA-46CF-986E-419E080F3B1E}"/>
    <hyperlink ref="AB51" r:id="rId585" xr:uid="{610EF581-EA40-49C2-A928-FC18C950969E}"/>
    <hyperlink ref="AJ70" r:id="rId586" xr:uid="{A4CADB5D-481C-4BE4-AC82-B25928B25209}"/>
    <hyperlink ref="AB122" r:id="rId587" xr:uid="{1480ED1A-7CA2-4C13-97DE-0590BE320FA1}"/>
    <hyperlink ref="AB139" r:id="rId588" xr:uid="{B7A2CD0E-411A-4855-841F-1477A1C6733C}"/>
    <hyperlink ref="AJ242" r:id="rId589" xr:uid="{786C4B2F-8CA3-4320-9BF4-A9BB95A466B6}"/>
    <hyperlink ref="AQ246" r:id="rId590" location="consultation---issues-and-options-4-0" xr:uid="{43A21334-803D-44BE-B7D0-23A49DB61211}"/>
    <hyperlink ref="AQ267" r:id="rId591" xr:uid="{BE288781-DF33-4E38-82D3-D118E9E5E65D}"/>
    <hyperlink ref="AX298" r:id="rId592" xr:uid="{809A9252-678A-4E1E-85C4-44D087B3E074}"/>
    <hyperlink ref="AX382" r:id="rId593" xr:uid="{683F0A69-FEFF-49D6-93C3-2392A4E2C2B1}"/>
    <hyperlink ref="AB149" r:id="rId594" xr:uid="{8175C654-A06D-4B3C-A113-6BF9FC73CB6E}"/>
    <hyperlink ref="AB135" r:id="rId595" xr:uid="{BC2A9403-7948-4DC8-AB85-AEDE943962C4}"/>
    <hyperlink ref="AB134" r:id="rId596" xr:uid="{12DF6834-E0A0-44FE-BBDC-E3EEC5F8BEE7}"/>
    <hyperlink ref="AB80" r:id="rId597" xr:uid="{0C482A90-5173-4F8E-A5D5-B89E6C943026}"/>
    <hyperlink ref="AA143" r:id="rId598" xr:uid="{AA6DACFC-8BA4-410C-A932-ABB7100ACE08}"/>
    <hyperlink ref="AB111" r:id="rId599" xr:uid="{7D144B37-CA03-450D-A34E-F3B6F82A210F}"/>
    <hyperlink ref="AB24" r:id="rId600" xr:uid="{67CC9504-4FB3-4391-843F-CB7E770E6A3C}"/>
    <hyperlink ref="AJ395" r:id="rId601" display="https://www.wirral.gov.uk/sites/default/files/all/planning%20and%20building/Local%20plans%20and%20planning%20policy/Local%20plans/Core%20strategy%20local%20plan/Consultation%20on%20Spatial%20Options/Wirral%20Core%20Strategy%20Spatial%20Options%20Consultation%20Letter.pdf" xr:uid="{9BA2F199-9F90-4AE7-A8A3-8A4A9D4F1FD6}"/>
    <hyperlink ref="AB293" r:id="rId602" xr:uid="{79FEF126-1416-444F-9D77-4FADC606D779}"/>
    <hyperlink ref="AJ203" r:id="rId603" xr:uid="{FE0A8695-BF8E-43C3-834C-3BB4137B6361}"/>
    <hyperlink ref="AB109" r:id="rId604" xr:uid="{51E89104-5226-41B4-8F98-76AFA1A77B09}"/>
    <hyperlink ref="AA109" r:id="rId605" xr:uid="{97E6DDA6-2A21-4DF8-B625-B95725D31BB5}"/>
    <hyperlink ref="AA251" r:id="rId606" xr:uid="{32EA49B1-6B7C-4FD7-8841-C625FB686C5C}"/>
    <hyperlink ref="AB396" r:id="rId607" xr:uid="{FC61AED1-9ED2-478E-A5E7-1F4C62A2B833}"/>
    <hyperlink ref="AB405" r:id="rId608" xr:uid="{D463AC56-03B2-4DD4-9FDB-B760B591E191}"/>
    <hyperlink ref="AA140" r:id="rId609" xr:uid="{02CC34FD-5FEA-47EC-BB3C-FB99E1A2A1C9}"/>
    <hyperlink ref="AB140" r:id="rId610" xr:uid="{58ED9F3D-2775-4539-B4BA-DF0E039B4475}"/>
    <hyperlink ref="AA126" r:id="rId611" xr:uid="{A29E7517-B408-4EC1-987D-3DA29401764F}"/>
    <hyperlink ref="AB129" r:id="rId612" xr:uid="{0DC5A8BF-07F5-4A81-A77A-B2783FEAA99F}"/>
    <hyperlink ref="AB401" r:id="rId613" xr:uid="{A264D906-2F50-41B2-8802-BF52DB099160}"/>
    <hyperlink ref="AB22" r:id="rId614" xr:uid="{4018373E-3FCB-4C97-AEEE-2B1432402652}"/>
    <hyperlink ref="AB34" r:id="rId615" xr:uid="{E3FD426D-E6C8-4C52-AF8A-C2AC258D6DC2}"/>
    <hyperlink ref="AB123" r:id="rId616" xr:uid="{55D2DBAB-31DD-4EE3-A9BC-E1E006D1710F}"/>
    <hyperlink ref="AB39" r:id="rId617" xr:uid="{EE016401-A09B-432D-98A9-D8C4B8F610D5}"/>
    <hyperlink ref="AB47" r:id="rId618" xr:uid="{2D7C6E60-9A16-4B42-8B05-02A7C3F1DC59}"/>
    <hyperlink ref="AB360" r:id="rId619" xr:uid="{BC350761-447A-41B4-B383-A881FB897733}"/>
    <hyperlink ref="AB282" r:id="rId620" xr:uid="{9272D859-8D5C-444B-8F63-BF21C2E1FE75}"/>
    <hyperlink ref="AB138" r:id="rId621" xr:uid="{74A5270E-0AFE-4F93-9175-F8E3750EDF61}"/>
    <hyperlink ref="AQ95" r:id="rId622" xr:uid="{2B74D816-6F9F-4C7C-BD4D-855A17A8AA27}"/>
    <hyperlink ref="AA112" r:id="rId623" xr:uid="{2D878914-FF50-48A7-9CCF-867AAE636213}"/>
    <hyperlink ref="AB112" r:id="rId624" xr:uid="{695DF866-8174-491A-8B4A-94A374BFDC92}"/>
    <hyperlink ref="AB126" r:id="rId625" xr:uid="{DDD7590D-B562-4E24-8CAE-B0B4185383CA}"/>
    <hyperlink ref="AA190" r:id="rId626" xr:uid="{DBCC1EB9-6D2C-4049-BF61-2843FB1F73DD}"/>
    <hyperlink ref="AB40" r:id="rId627" xr:uid="{EDAA8944-BFA2-48BE-8F96-69D904AB3099}"/>
    <hyperlink ref="AB41" r:id="rId628" xr:uid="{63DA9864-FB6D-45DB-AA45-9415FAA35901}"/>
    <hyperlink ref="AB145" r:id="rId629" xr:uid="{016B5435-B1D7-47F4-9215-F032322F7233}"/>
    <hyperlink ref="AB168" r:id="rId630" xr:uid="{93D1C862-2E6A-40B5-8E4E-8C7D5D437D34}"/>
    <hyperlink ref="AB113" r:id="rId631" xr:uid="{805048A2-7FC0-45F1-AE5A-9AB72E421D4F}"/>
    <hyperlink ref="AA151" r:id="rId632" xr:uid="{4D6682CB-653B-47E2-8B53-F051806FE46C}"/>
    <hyperlink ref="AA208" r:id="rId633" xr:uid="{A3D48310-5F84-47FB-92EB-0EA0ABF0EF16}"/>
    <hyperlink ref="AA187" r:id="rId634" xr:uid="{6F51DBCC-BD24-4230-971B-B5C34FA0C1F5}"/>
    <hyperlink ref="AB187" r:id="rId635" xr:uid="{38704151-7168-41C0-B4A4-2B64C4A4B80F}"/>
    <hyperlink ref="AB69" r:id="rId636" xr:uid="{E7A7626A-F270-448C-BFA5-1D966C4DC9EA}"/>
    <hyperlink ref="AA53" r:id="rId637" xr:uid="{30BD9DCD-1DB7-4612-B92C-E298867C0534}"/>
    <hyperlink ref="AB83" r:id="rId638" xr:uid="{2FE2E96B-8BC0-4515-AF6B-E5DBB20A7F21}"/>
    <hyperlink ref="AB90" r:id="rId639" xr:uid="{908EB453-EB5E-40FF-A6BA-61A758F30D5A}"/>
    <hyperlink ref="AA90" r:id="rId640" xr:uid="{CE8CA1F7-4FCA-4DD9-B557-A6C32651DD68}"/>
    <hyperlink ref="AJ8" r:id="rId641" xr:uid="{AF45D83B-FB6C-4765-987D-8B48C6BADDFC}"/>
    <hyperlink ref="AB322" r:id="rId642" xr:uid="{EB459EFF-8691-4BFC-9EE4-30A20F6904F5}"/>
    <hyperlink ref="AJ85" r:id="rId643" xr:uid="{B409CE35-3A87-40BC-9C04-0749DE567A7C}"/>
    <hyperlink ref="AQ324" r:id="rId644" xr:uid="{FDFB101B-0A11-4F68-9D18-E244A99763F6}"/>
    <hyperlink ref="AA32" r:id="rId645" xr:uid="{BC61C0AE-F258-49B1-AB8A-68A963DD02FE}"/>
    <hyperlink ref="AB32" r:id="rId646" xr:uid="{C1051018-8BDF-4901-B70F-C9FB62642E72}"/>
    <hyperlink ref="AJ132" r:id="rId647" xr:uid="{8144AB40-1BEF-4FB0-86DB-BC96095C2201}"/>
    <hyperlink ref="AA132" r:id="rId648" xr:uid="{443C5767-1FC0-444A-B14C-A6CDE3AE3134}"/>
    <hyperlink ref="AB132" r:id="rId649" xr:uid="{AF3EF5F2-E053-4C4C-AFB3-8B2911520C30}"/>
    <hyperlink ref="AX309" r:id="rId650" xr:uid="{F6F3C891-55B1-46C7-9856-09A1222129CA}"/>
    <hyperlink ref="AB95" r:id="rId651" xr:uid="{266A16AE-E68F-4948-81BC-912784A1985D}"/>
    <hyperlink ref="AB110" r:id="rId652" xr:uid="{878C972E-809A-42DC-96BE-8BA898850744}"/>
    <hyperlink ref="AA263" r:id="rId653" xr:uid="{0CD956BF-F780-4050-B45D-DBFBCD6252B1}"/>
    <hyperlink ref="AB263" r:id="rId654" xr:uid="{B1058C77-4FD7-402A-BBE2-A88E8F988A8D}"/>
    <hyperlink ref="AB391" r:id="rId655" xr:uid="{AAF40D27-48B9-4A67-B143-103E266395B0}"/>
    <hyperlink ref="AA150" r:id="rId656" xr:uid="{C9C45FB2-E8BE-4109-A00A-D9825362C419}"/>
    <hyperlink ref="AA148" r:id="rId657" xr:uid="{6E667202-2324-4A4E-A73D-38C251F17DE0}"/>
    <hyperlink ref="AB148" r:id="rId658" xr:uid="{43CDED89-5DE6-4F9B-9757-BC12AE5C5243}"/>
    <hyperlink ref="AB96" r:id="rId659" xr:uid="{D612AF21-6801-458D-9F3F-F6E0F55684BD}"/>
    <hyperlink ref="AA99" r:id="rId660" xr:uid="{0D634F94-A93B-47E5-8F91-29DCD4202B5D}"/>
    <hyperlink ref="AB99" r:id="rId661" xr:uid="{E8719A4F-7A43-40FC-8DA1-249E53564034}"/>
    <hyperlink ref="AB75" r:id="rId662" xr:uid="{FF426114-96E1-4D1E-88C1-C79B41914689}"/>
    <hyperlink ref="AA75" r:id="rId663" xr:uid="{95272128-7989-4153-8E90-BDF55C13FD86}"/>
    <hyperlink ref="AB406" r:id="rId664" xr:uid="{C7631FFF-DDBA-4DC3-B224-16B8281FFBBE}"/>
    <hyperlink ref="AA375" r:id="rId665" xr:uid="{D85FB3D0-A488-401D-80A4-FCAE808B8390}"/>
    <hyperlink ref="AB375" r:id="rId666" xr:uid="{304BA313-5086-4E44-BA8D-3367165DF1FA}"/>
    <hyperlink ref="AB142" r:id="rId667" xr:uid="{B0D13CA8-A8F0-4C7A-BE30-AD58D2851425}"/>
    <hyperlink ref="AA392" r:id="rId668" xr:uid="{AC011618-2B03-4210-904B-B8ADCBB0CC86}"/>
    <hyperlink ref="AB392" r:id="rId669" xr:uid="{CDCD4A16-0F44-4151-B215-719AAEDB3188}"/>
    <hyperlink ref="AQ322" r:id="rId670" xr:uid="{92FADA24-C7A3-4E84-9DE2-0D30AFDDEBF4}"/>
    <hyperlink ref="AA117" r:id="rId671" xr:uid="{28DBDD2D-1CCA-41B6-A38E-BA5619ECE75B}"/>
    <hyperlink ref="AB117" r:id="rId672" xr:uid="{68ADFDA9-AB0E-4F6C-8A77-DE50992E7F13}"/>
    <hyperlink ref="AA369" r:id="rId673" xr:uid="{E757CFD2-1597-4FF2-8F58-7C1374CD473C}"/>
    <hyperlink ref="AB92" r:id="rId674" xr:uid="{DD4AE3FD-08AD-4401-9359-A733DC19D929}"/>
    <hyperlink ref="AB190" r:id="rId675" xr:uid="{63595B67-3A93-4E60-BF12-3F92C319FD49}"/>
    <hyperlink ref="AB400" r:id="rId676" xr:uid="{E237CAAA-C3A3-4F10-8BFA-B07915926FE1}"/>
    <hyperlink ref="AB402" r:id="rId677" xr:uid="{535AA081-CD23-435E-B88F-32D65CEA9C0F}"/>
    <hyperlink ref="AA87" r:id="rId678" xr:uid="{A23E922A-D9CC-4630-A89D-4427C6B0CD01}"/>
    <hyperlink ref="AB87" r:id="rId679" xr:uid="{ADE740CA-BF8D-4FCD-8D95-62BCCB04C3AF}"/>
    <hyperlink ref="AB48" r:id="rId680" xr:uid="{912B7DB2-DAAA-47BD-858E-0B79CAD9E521}"/>
    <hyperlink ref="AA48" r:id="rId681" xr:uid="{8CB12CB8-C0A8-460A-A198-3321BAD98B11}"/>
    <hyperlink ref="AB84" r:id="rId682" xr:uid="{4780A22B-0B93-4C50-B517-B81A5C9A1C31}"/>
    <hyperlink ref="AA84" r:id="rId683" xr:uid="{2C59404D-646D-4719-87FA-3BACCF1FBBE8}"/>
    <hyperlink ref="AA37" r:id="rId684" xr:uid="{97FDFEE2-2C1E-429D-B2E0-9E57449582A7}"/>
    <hyperlink ref="AJ37" r:id="rId685" xr:uid="{16C41E4B-45CC-46F4-AA00-E34F98E0E7EC}"/>
    <hyperlink ref="AQ37" r:id="rId686" xr:uid="{8433CAEA-3BA3-4C61-826C-7D1D36857030}"/>
    <hyperlink ref="AX37" r:id="rId687" xr:uid="{A3B43978-B9A6-4C6B-8E51-07CA1D734443}"/>
    <hyperlink ref="AB37" r:id="rId688" xr:uid="{F9826905-0F1A-4F76-9051-691D93798137}"/>
    <hyperlink ref="AA38" r:id="rId689" xr:uid="{7CCD40E2-A68B-4FCA-AD53-2FFC9A9E0B95}"/>
    <hyperlink ref="AB38" r:id="rId690" xr:uid="{F44EB755-1C59-4031-BDD3-0DBB8D0B222B}"/>
    <hyperlink ref="AA102" r:id="rId691" xr:uid="{1B7B647F-F00D-476A-9E2B-8CF2052681D3}"/>
    <hyperlink ref="AB167" r:id="rId692" xr:uid="{440C7175-32C7-4852-8284-3081A0E74239}"/>
    <hyperlink ref="AB315" r:id="rId693" xr:uid="{B2FAD69A-ADBB-4F53-A670-36DC38E13155}"/>
    <hyperlink ref="AB68" r:id="rId694" xr:uid="{6C9E86D7-5D44-4658-9921-E4BC9CE24879}"/>
    <hyperlink ref="AB173" r:id="rId695" xr:uid="{287C2FA6-652A-4E1C-A730-F9E78B82BB89}"/>
    <hyperlink ref="AB307" r:id="rId696" xr:uid="{5091E190-8CF5-4363-A269-B8E04F152577}"/>
    <hyperlink ref="AB85" r:id="rId697" xr:uid="{668EE206-4DD2-4A8E-8199-963122B4DD4A}"/>
    <hyperlink ref="AB162" r:id="rId698" xr:uid="{4D9A6001-94C4-4102-8291-1CB05F485FCF}"/>
    <hyperlink ref="AB125" r:id="rId699" xr:uid="{F86BE868-C1FB-483B-A1A7-E4373680A3BC}"/>
    <hyperlink ref="AB176" r:id="rId700" xr:uid="{FDD1A3EC-132F-447A-9956-EF3C230E8DED}"/>
    <hyperlink ref="AB76" r:id="rId701" xr:uid="{1C94421C-2A28-4FF2-9077-5D4FB846DEAD}"/>
    <hyperlink ref="AB8" r:id="rId702" xr:uid="{4BB491F0-C992-4F85-800D-48FA97271C3C}"/>
    <hyperlink ref="AA8" r:id="rId703" xr:uid="{F27F6798-8633-4679-A174-08C1A8D2D274}"/>
    <hyperlink ref="AB206" r:id="rId704" xr:uid="{5EDA6C2D-1CA1-456C-8CAE-FB06013AD4D9}"/>
    <hyperlink ref="AB320" r:id="rId705" xr:uid="{9571C5E1-4E2E-4CCB-A90F-6DF7093C1AB9}"/>
    <hyperlink ref="AA58" r:id="rId706" xr:uid="{794F475C-127B-47D3-ABF0-892937390E58}"/>
    <hyperlink ref="AB58" r:id="rId707" display="https://ehq-production-europe.s3.eu-west-1.amazonaws.com/f1fecf933f6cd7a4b7987ec0b3c7865fc629b554/original/1756910239/163843c5032b77d845b4f7330e4cc1dc_Local%20Development%20Scheme.pdf?X-Amz-Algorithm=AWS4-HMAC-SHA256&amp;X-Amz-Credential=AKIA4KKNQAKIJHZMYNPA%2F20251021%2Feu-west-1%2Fs3%2Faws4_request&amp;X-Amz-Date=20251021T151952Z&amp;X-Amz-Expires=300&amp;X-Amz-SignedHeaders=host&amp;X-Amz-Signature=4c26db027efc0c95347df7a45411db49764f5a235cebedf242148a011ae509c1" xr:uid="{EC785D1F-66E0-49F4-999C-235780AAD3B6}"/>
    <hyperlink ref="AA185" r:id="rId708" xr:uid="{C1FD20B5-79EC-42CD-8491-7D6D97F437B7}"/>
    <hyperlink ref="AQ185" r:id="rId709" xr:uid="{E48F17CB-5182-4A19-A46E-14898656D70D}"/>
    <hyperlink ref="AB205" r:id="rId710" xr:uid="{A0787C73-671B-4CB6-ADD5-9B79BA3CE18B}"/>
    <hyperlink ref="AB216" r:id="rId711" xr:uid="{4B332CAE-76E1-486C-A99E-8662962D9826}"/>
    <hyperlink ref="AA216" r:id="rId712" xr:uid="{7EE82F87-A60D-46E6-9CC2-90C58DDD3A01}"/>
    <hyperlink ref="AB386" r:id="rId713" xr:uid="{99D7727D-1A37-4358-90F6-5D41F84B501B}"/>
    <hyperlink ref="AB385" r:id="rId714" xr:uid="{DCAC0502-2DAD-4114-B94A-831DF73D1D4B}"/>
    <hyperlink ref="AB399" r:id="rId715" xr:uid="{E7165C05-45AB-4DEB-8EB6-E36CC136D581}"/>
    <hyperlink ref="AB61" r:id="rId716" xr:uid="{4EB1E4B7-4455-4267-AFDC-9BB924054E63}"/>
    <hyperlink ref="AB56" r:id="rId717" xr:uid="{D63D2AFD-7517-4329-B57E-8BC3E03A432E}"/>
    <hyperlink ref="AB67" r:id="rId718" xr:uid="{7C7DA6DA-34FD-4B2B-85F2-DAC69D867F9F}"/>
    <hyperlink ref="AJ142" r:id="rId719" xr:uid="{95869676-F33A-4B07-9E47-68FD66D8C820}"/>
    <hyperlink ref="AB287" r:id="rId720" xr:uid="{D8D927DD-ECD1-4642-9281-456ECDCB23D1}"/>
    <hyperlink ref="AA152" r:id="rId721" xr:uid="{6318B725-6D83-436B-B5AB-4B9E6A18ED0E}"/>
    <hyperlink ref="AB152" r:id="rId722" xr:uid="{2A36FE2D-BF8A-4E9A-A970-F9712168F830}"/>
    <hyperlink ref="AJ50" r:id="rId723" xr:uid="{967CD192-7B8D-429E-9FDD-7CD897584C1C}"/>
    <hyperlink ref="AA334" r:id="rId724" xr:uid="{1C47B932-41F9-4B33-884F-C0F71B081C1E}"/>
    <hyperlink ref="AB334" r:id="rId725" xr:uid="{03D67260-F3D3-46DD-A321-625EDD993740}"/>
    <hyperlink ref="AJ334" r:id="rId726" xr:uid="{CD83E714-D0FE-4508-A488-A929C64007E4}"/>
    <hyperlink ref="AA374" r:id="rId727" xr:uid="{BA23220B-31C7-47CB-8329-4D3E1D89984A}"/>
    <hyperlink ref="AB374" r:id="rId728" xr:uid="{E1423AD6-583E-40B4-96FC-6A9DA318CC95}"/>
    <hyperlink ref="AJ223" r:id="rId729" xr:uid="{2BB26E33-E1FA-4CBA-AADD-77D25CB1CC04}"/>
    <hyperlink ref="AA242" r:id="rId730" xr:uid="{6C501B0C-E6C3-4937-ADA0-64635DFD34FD}"/>
    <hyperlink ref="AJ129" r:id="rId731" xr:uid="{01FCAA78-9B3E-4004-B54C-248353375018}"/>
    <hyperlink ref="AJ214" r:id="rId732" xr:uid="{65D81C38-A5AF-4BEA-8E1B-61EB76F0E9A8}"/>
    <hyperlink ref="AB81" r:id="rId733" xr:uid="{334D36D8-9464-4805-B119-C390CB09ECF3}"/>
    <hyperlink ref="AB136" r:id="rId734" xr:uid="{E29DE924-1058-4A3B-A0F1-5E6F19F14CF1}"/>
    <hyperlink ref="AB333" r:id="rId735" xr:uid="{F7FAD452-B05B-47C7-8CF1-C785FEA56763}"/>
    <hyperlink ref="AA7" r:id="rId736" xr:uid="{55B0E11B-A087-4D23-A3AC-B342FF948EAB}"/>
    <hyperlink ref="AB7" r:id="rId737" xr:uid="{2C41D24D-6BB5-44E1-80F1-E15F2588DCF3}"/>
    <hyperlink ref="AA15" r:id="rId738" xr:uid="{73A48C01-150B-4548-B90B-2A2D010A5D96}"/>
    <hyperlink ref="AB15" r:id="rId739" xr:uid="{8D1F830E-80F0-4C2D-81FD-30228197259C}"/>
    <hyperlink ref="AB23" r:id="rId740" xr:uid="{ED002392-D60C-4753-BFAF-6EF28D066E2B}"/>
    <hyperlink ref="AQ46" r:id="rId741" xr:uid="{3AB44D38-42E9-4A4A-B5BE-792914D72FC8}"/>
    <hyperlink ref="AB62" r:id="rId742" display="https://centralbedfordshirecouncil.sharepoint.com/sites/Communications/Website%20and%20intranet/Forms/AllItems.aspx?id=%2Fsites%2FCommunications%2FWebsite%20and%20intranet%2FWebsite%20Documents%2FPlanning%2FPlanning%20Policy%2FLocal%20development%20scheme%2FLocal%20Development%20Scheme%20%28LDS%29%2Epdf&amp;parent=%2Fsites%2FCommunications%2FWebsite%20and%20intranet%2FWebsite%20Documents%2FPlanning%2FPlanning%20Policy%2FLocal%20development%20scheme&amp;p=true&amp;ga=1" xr:uid="{2E789267-7A49-4F4F-829F-5BF3A71F9CFD}"/>
    <hyperlink ref="AB202" r:id="rId743" xr:uid="{181FC659-AA43-4330-82EE-E4C396751D21}"/>
    <hyperlink ref="AA26" r:id="rId744" xr:uid="{BE91F493-F8B0-451F-A390-1CD58B136509}"/>
    <hyperlink ref="AB27" r:id="rId745" xr:uid="{DBA3D2C5-E847-4EA7-9365-D916BB248DCA}"/>
    <hyperlink ref="AA49" r:id="rId746" xr:uid="{8D1FF72F-02CB-4469-85F3-3FA00F0EB538}"/>
    <hyperlink ref="AA88" r:id="rId747" xr:uid="{48CB6CAF-A769-4A8E-BABE-AA6E7B9BA6D1}"/>
    <hyperlink ref="AB88" r:id="rId748" xr:uid="{2455D132-A408-4687-A199-E86776F75872}"/>
    <hyperlink ref="AA133" r:id="rId749" xr:uid="{67A4F4D6-1FC5-49E1-B95F-EE9F612712F7}"/>
    <hyperlink ref="AJ16" r:id="rId750" xr:uid="{43C0E4B9-554E-4AC0-864D-8A9DE9C19A62}"/>
    <hyperlink ref="AQ193" r:id="rId751" xr:uid="{F7EBA2E9-BCA5-4B29-8360-DFAB3C0E182D}"/>
    <hyperlink ref="AB327" r:id="rId752" xr:uid="{950ACB57-31D4-4523-9D58-0AC73C316F4C}"/>
    <hyperlink ref="AA326" r:id="rId753" xr:uid="{3DA4A402-C3F6-42C6-94DC-88BE8E92C70F}"/>
    <hyperlink ref="AB326" r:id="rId754" xr:uid="{025F1785-99C1-4504-8C2F-934EAF8B6119}"/>
    <hyperlink ref="AA120" r:id="rId755" xr:uid="{07692FD1-6D0B-415B-B567-DA983CA8C2FF}"/>
    <hyperlink ref="AB120" r:id="rId756" xr:uid="{DCDDE528-3EA2-41D7-858C-80593401CFC8}"/>
    <hyperlink ref="AA108" r:id="rId757" xr:uid="{B8E64233-20D5-4D48-91B9-802BFAD75EEF}"/>
    <hyperlink ref="AB108" r:id="rId758" xr:uid="{B0D22C2A-D57C-4493-9075-A1FDCCA21DA2}"/>
    <hyperlink ref="AJ362" r:id="rId759" xr:uid="{E2AF4E84-65A7-4214-8168-59878430E3E8}"/>
    <hyperlink ref="AB143" r:id="rId760" xr:uid="{8343AC29-1DFE-4BBF-A60B-A726FB144324}"/>
    <hyperlink ref="AQ76" r:id="rId761" xr:uid="{745D5AA9-13A8-42A9-86E2-FFDB04A0A306}"/>
    <hyperlink ref="BE15" r:id="rId762" xr:uid="{A59E9FBC-CEDD-44E1-A4E4-639ED5702A71}"/>
    <hyperlink ref="AX55" r:id="rId763" xr:uid="{27DD5E70-E7D2-42C8-A775-97CDB2A475CB}"/>
    <hyperlink ref="AX291" r:id="rId764" xr:uid="{65172BA4-B8F8-4C7E-B6F7-C35367757F1A}"/>
    <hyperlink ref="AX65" r:id="rId765" xr:uid="{91FA83FC-9CAB-4ABE-828B-25E3467FB505}"/>
    <hyperlink ref="AX133" r:id="rId766" xr:uid="{43A50D66-09C2-41BA-AC1A-666DB63AD3F1}"/>
    <hyperlink ref="AX345" r:id="rId767" xr:uid="{B34387A1-1728-4A4B-BF5A-3B607F59BA6F}"/>
    <hyperlink ref="AQ137" r:id="rId768" xr:uid="{F24CE075-C89A-4110-8C24-0E5FD227D415}"/>
    <hyperlink ref="AX80" r:id="rId769" xr:uid="{A9717981-0503-48A8-8DA0-F114956AA44A}"/>
    <hyperlink ref="AB196" r:id="rId770" xr:uid="{18384B0F-06B0-417B-AF8B-BD09D694BEE5}"/>
    <hyperlink ref="AB195" r:id="rId771" xr:uid="{73D167C8-335D-4B7B-8AB8-ED09AA9DF037}"/>
    <hyperlink ref="AB321" r:id="rId772" xr:uid="{716ACC33-05D7-44D8-8AD7-5379882CB934}"/>
    <hyperlink ref="AA321" r:id="rId773" xr:uid="{C34D4574-8F5D-428E-8F32-336D342FE761}"/>
    <hyperlink ref="AB365" r:id="rId774" xr:uid="{79EE7334-4028-4D10-B669-D7455E26ACBE}"/>
    <hyperlink ref="AB364" r:id="rId775" xr:uid="{294B8795-699A-436C-9D4D-F3713C2EF4D6}"/>
    <hyperlink ref="AB233" r:id="rId776" xr:uid="{1669EDE8-B237-4E20-B321-4C9210B355D3}"/>
    <hyperlink ref="AA233" r:id="rId777" xr:uid="{D54EED4D-C888-43E2-95E4-ABB59E77DFF2}"/>
    <hyperlink ref="AB232" r:id="rId778" xr:uid="{18827A07-7684-4F70-903E-9F4571CBF8C8}"/>
    <hyperlink ref="AA232" r:id="rId779" xr:uid="{82A02146-682B-4732-A956-99EFDFB44B02}"/>
    <hyperlink ref="AA269" r:id="rId780" xr:uid="{CB8E45BE-D203-450A-BEF8-AABF7EAC330C}"/>
    <hyperlink ref="AX20" r:id="rId781" xr:uid="{C020D3D2-46E1-4B77-8384-48694B5660BA}"/>
    <hyperlink ref="AB35" r:id="rId782" xr:uid="{BFBB87EA-BC36-4416-931B-D41C2215E20C}"/>
    <hyperlink ref="AB36" r:id="rId783" xr:uid="{8E43600B-AF66-4A2B-9539-FC9C7311E811}"/>
    <hyperlink ref="AA36" r:id="rId784" xr:uid="{92F1944C-9EDB-4D97-A59D-207A883E3A6D}"/>
    <hyperlink ref="AJ36" r:id="rId785" xr:uid="{6E079524-DCE2-4353-9EBD-4CD293A40A97}"/>
    <hyperlink ref="AA291" r:id="rId786" xr:uid="{C70B5F8A-E0BB-48DB-9319-325AFD5CF20D}"/>
    <hyperlink ref="AX236" r:id="rId787" xr:uid="{20A025F5-7583-4B0F-91D1-676325458D8F}"/>
    <hyperlink ref="AB354" r:id="rId788" xr:uid="{53A5D60E-B50F-40DA-BAEB-25036F398C79}"/>
    <hyperlink ref="AA354" r:id="rId789" xr:uid="{8B886657-13C1-4EB4-BE98-B8BABD8D960D}"/>
    <hyperlink ref="AJ354" r:id="rId790" xr:uid="{C5EFFE36-FAB2-4AA9-BB6A-59EA43B139AD}"/>
    <hyperlink ref="AQ354" r:id="rId791" xr:uid="{D0B1F4B7-9ECE-421D-8FF3-FAEED81ED67F}"/>
    <hyperlink ref="AX354" r:id="rId792" xr:uid="{70052364-B82E-45DC-B146-1224356DD336}"/>
    <hyperlink ref="BE354" r:id="rId793" xr:uid="{57AF5137-0E19-4BD5-92A9-0A7AF1C8D979}"/>
    <hyperlink ref="AA335" r:id="rId794" xr:uid="{68C78594-62FC-44ED-992B-979AAC45428B}"/>
    <hyperlink ref="AB335" r:id="rId795" xr:uid="{ACA1713C-E8A2-4D32-BC2B-F84B33D21F79}"/>
    <hyperlink ref="AJ335" r:id="rId796" xr:uid="{5528AFE5-0D97-4A2A-A9A4-D758FBE978F1}"/>
    <hyperlink ref="AQ335" r:id="rId797" xr:uid="{A1612909-8DC2-4D98-A637-B2C2BD475256}"/>
    <hyperlink ref="AX335" r:id="rId798" xr:uid="{BB7E51AC-14C6-41F1-8F81-2838715740C4}"/>
    <hyperlink ref="BE335" r:id="rId799" xr:uid="{ED681A8E-A064-48F3-A1F4-E9DF6F5859EB}"/>
    <hyperlink ref="AQ151" r:id="rId800" xr:uid="{F8B197C9-6D5A-4FB5-9797-18800CEA0766}"/>
    <hyperlink ref="AB70" r:id="rId801" xr:uid="{A7185AEB-87DB-4202-A8D9-D995A360FAD2}"/>
    <hyperlink ref="AB150" r:id="rId802" xr:uid="{31E0D242-A993-480D-AE05-790DF29D40A8}"/>
    <hyperlink ref="AB151" r:id="rId803" xr:uid="{4A6B6D83-7CA3-416D-A5E3-BEF2575196DB}"/>
    <hyperlink ref="AB45" r:id="rId804" xr:uid="{88BE677B-B6B4-4792-96AD-AFCAB289AF3E}"/>
    <hyperlink ref="AB185" r:id="rId805" xr:uid="{92B43DE5-78ED-4A57-B996-980215380790}"/>
    <hyperlink ref="AB257" r:id="rId806" xr:uid="{64AEBC84-636F-47FD-BDAC-AA186B8EEADF}"/>
    <hyperlink ref="AB273" r:id="rId807" xr:uid="{54F5D093-3E62-4512-ACDF-65090ADE320C}"/>
    <hyperlink ref="AA273" r:id="rId808" xr:uid="{CF3FC6E7-821F-49D9-8E91-E1A4DCF85DB8}"/>
    <hyperlink ref="AA222" r:id="rId809" xr:uid="{FD2ED99D-65C1-44F7-A2C2-A98EF33E194E}"/>
    <hyperlink ref="AB222" r:id="rId810" xr:uid="{08E2D25E-A9F2-40E1-914D-C8926AD1D88F}"/>
    <hyperlink ref="AB203" r:id="rId811" xr:uid="{7236FD47-AD8F-48A5-85EC-F8EC72717E4E}"/>
    <hyperlink ref="AQ350" r:id="rId812" xr:uid="{B386C67F-1EF8-42B0-A034-4A006EFF4797}"/>
    <hyperlink ref="AB382" r:id="rId813" xr:uid="{819C749F-7757-4D75-BF0F-5C659BDFAEA8}"/>
    <hyperlink ref="BE382" r:id="rId814" xr:uid="{A2EA9607-6E14-4F79-80A5-4A6C7EBC9AAD}"/>
    <hyperlink ref="AB102" r:id="rId815" xr:uid="{FCCAA928-5ED8-4018-977C-DE0E0D96D2DB}"/>
    <hyperlink ref="AB64" r:id="rId816" xr:uid="{01BADEC0-5788-4EFF-906A-48D6296FC147}"/>
    <hyperlink ref="AA261" r:id="rId817" xr:uid="{B37E39A4-E560-4091-BE4E-FCD08A84ED21}"/>
    <hyperlink ref="AB261" r:id="rId818" xr:uid="{3FEB3718-5847-46D3-91D6-A2A59FFB9E7F}"/>
    <hyperlink ref="AQ261" r:id="rId819" xr:uid="{4DA14369-9E11-4E4D-B348-863B6C50E76A}"/>
    <hyperlink ref="AA52" r:id="rId820" xr:uid="{DC7C39E2-4C8D-4178-AE59-59028896D629}"/>
    <hyperlink ref="AB52" r:id="rId821" xr:uid="{EB738F83-D94F-4383-B016-73CEB55296F4}"/>
    <hyperlink ref="AQ52" r:id="rId822" xr:uid="{8CA8B634-02D2-4BC8-8BA5-1C5AD01C3DE9}"/>
    <hyperlink ref="AB191" r:id="rId823" xr:uid="{8E29A059-5570-453F-862E-50FE391D09E5}"/>
    <hyperlink ref="AA191" r:id="rId824" xr:uid="{003E2855-CAE4-4B07-85F4-1BF1C6DF0F91}"/>
    <hyperlink ref="AA390" r:id="rId825" xr:uid="{9BEA43DF-E316-40F6-9240-72D064F87454}"/>
    <hyperlink ref="AB390" r:id="rId826" xr:uid="{D30AB2DC-C494-49D9-8082-53BE85CFF8CF}"/>
    <hyperlink ref="AA239" r:id="rId827" xr:uid="{06696A6C-5FA6-4A0A-940F-5C9909653137}"/>
    <hyperlink ref="AB239" r:id="rId828" xr:uid="{F87708FF-B8C3-4477-B2E1-15251ACC743B}"/>
    <hyperlink ref="AQ29" r:id="rId829" xr:uid="{4C5DE944-975D-4A99-8F69-5BDDABF583FF}"/>
    <hyperlink ref="AJ29" r:id="rId830" xr:uid="{243E94C0-3E7D-4407-85BD-D041FE3ADC71}"/>
    <hyperlink ref="AB29" r:id="rId831" xr:uid="{478EBABC-DDB3-481D-881C-44E4DE9C9422}"/>
    <hyperlink ref="BE37" r:id="rId832" xr:uid="{08941829-9DD2-45EF-9336-DD1A02CE3F97}"/>
    <hyperlink ref="AQ243" r:id="rId833" xr:uid="{822E5B30-6764-427D-BF0B-F5F1A52DC5C5}"/>
  </hyperlinks>
  <pageMargins left="0.7" right="0.7" top="0.75" bottom="0.75" header="0.3" footer="0.3"/>
  <pageSetup paperSize="9" orientation="portrait" horizontalDpi="300" verticalDpi="300" r:id="rId834"/>
  <headerFooter>
    <oddHeader>&amp;C&amp;"Calibri"&amp;10&amp;K000000 OFFICIAL&amp;1#_x000D_</oddHeader>
    <oddFooter>&amp;C_x000D_&amp;1#&amp;"Calibri"&amp;10&amp;K000000 OFFICIAL</oddFooter>
  </headerFooter>
  <tableParts count="1">
    <tablePart r:id="rId835"/>
  </tableParts>
  <extLst>
    <ext xmlns:x14="http://schemas.microsoft.com/office/spreadsheetml/2009/9/main" uri="{CCE6A557-97BC-4b89-ADB6-D9C93CAAB3DF}">
      <x14:dataValidations xmlns:xm="http://schemas.microsoft.com/office/excel/2006/main" xWindow="1684" yWindow="955" count="6">
        <x14:dataValidation type="list" allowBlank="1" showInputMessage="1" showErrorMessage="1" xr:uid="{F312E19B-A4E2-4C25-8932-116670A0D91E}">
          <x14:formula1>
            <xm:f>LISTS!$C$4:$C$8</xm:f>
          </x14:formula1>
          <xm:sqref>T184 T218 X3:X407</xm:sqref>
        </x14:dataValidation>
        <x14:dataValidation type="list" allowBlank="1" showInputMessage="1" showErrorMessage="1" xr:uid="{20A62222-CE7E-4104-9BA3-65B65BE50CA1}">
          <x14:formula1>
            <xm:f>LISTS!$C$13:$C$25</xm:f>
          </x14:formula1>
          <xm:sqref>CA130:CA131</xm:sqref>
        </x14:dataValidation>
        <x14:dataValidation type="list" allowBlank="1" showInputMessage="1" showErrorMessage="1" xr:uid="{E5EF5D13-2062-4961-A331-7AEBDCEA69F6}">
          <x14:formula1>
            <xm:f>LISTS!$C$37:$C$39</xm:f>
          </x14:formula1>
          <xm:sqref>Z297 Z311:Z313 Z44 Z272:Z273 Z277 Z359 Z393 Z357 Z56:Z60 Z49:Z54 Z190 Z291 Z201:Z217 Z185:Z188 Z193:Z199 Z154:Z183 Z219:Z232 Z62:Z71 Z73:Z152 Z268</xm:sqref>
        </x14:dataValidation>
        <x14:dataValidation type="list" allowBlank="1" showInputMessage="1" showErrorMessage="1" xr:uid="{D975CD74-29C2-4D5A-A11A-22AC0DD87BE8}">
          <x14:formula1>
            <xm:f>LISTS!$G$4:$G$5</xm:f>
          </x14:formula1>
          <xm:sqref>Y378:Z378 Z363 Y67:Z67 Y356:Z358 Y240:Z240 Y301:Z301 Z85 Z153 Z308 Z344 Z366</xm:sqref>
        </x14:dataValidation>
        <x14:dataValidation type="list" allowBlank="1" showInputMessage="1" showErrorMessage="1" xr:uid="{BBDA2A7C-4B26-4A61-A309-F1046350FC68}">
          <x14:formula1>
            <xm:f>LISTS!$G$4:$G$7</xm:f>
          </x14:formula1>
          <xm:sqref>Y357 Y359:Y407 U184 U218 Y302:Y355 Y241:Y300 Y3:Y239</xm:sqref>
        </x14:dataValidation>
        <x14:dataValidation type="list" allowBlank="1" showInputMessage="1" showErrorMessage="1" xr:uid="{61E65ED5-19C3-433F-90A3-33703C44DDCC}">
          <x14:formula1>
            <xm:f>LISTS!$C$37:$C$38</xm:f>
          </x14:formula1>
          <xm:sqref>Z72 Z360:Z365 Z54:Z55 Z45:Z48 Z61 Z189 Z191:Z192 Z314:Z355 Z218 Z292:Z300 Z278:Z290 Z367:Z406 Z200 V184 V218 Z184 Z302:Z310 Z3:Z43 Z241:Z267 Z269:Z276 Z233:Z239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4451-E488-47F8-9E43-154C7692C496}">
  <sheetPr>
    <tabColor rgb="FFFFFF00"/>
  </sheetPr>
  <dimension ref="A1"/>
  <sheetViews>
    <sheetView workbookViewId="0"/>
  </sheetViews>
  <sheetFormatPr baseColWidth="10" defaultColWidth="8.83203125" defaultRowHeight="15" x14ac:dyDescent="0.2"/>
  <sheetData/>
  <pageMargins left="0.7" right="0.7" top="0.75" bottom="0.75" header="0.3" footer="0.3"/>
  <headerFooter>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CB0E-F0AE-4B80-8A7D-4F2679E55C3E}">
  <dimension ref="A1"/>
  <sheetViews>
    <sheetView workbookViewId="0">
      <selection activeCell="K36" sqref="K36"/>
    </sheetView>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80E3-9533-4DAB-867D-2CDF2168A700}">
  <sheetPr codeName="Sheet5">
    <tabColor theme="0" tint="-4.9989318521683403E-2"/>
  </sheetPr>
  <dimension ref="A1:AD228"/>
  <sheetViews>
    <sheetView workbookViewId="0">
      <selection sqref="A1:L1"/>
    </sheetView>
  </sheetViews>
  <sheetFormatPr baseColWidth="10" defaultColWidth="8.5" defaultRowHeight="30" customHeight="1" x14ac:dyDescent="0.2"/>
  <cols>
    <col min="1" max="1" width="13.83203125" style="1457" customWidth="1"/>
    <col min="2" max="2" width="13.83203125" style="3347" customWidth="1"/>
    <col min="3" max="3" width="22.5" style="1457" customWidth="1"/>
    <col min="4" max="4" width="22.5" style="1749" hidden="1" customWidth="1"/>
    <col min="5" max="5" width="6.83203125" style="1749" hidden="1" customWidth="1"/>
    <col min="6" max="6" width="24.5" style="1457" customWidth="1"/>
    <col min="7" max="7" width="13.5" style="1458" customWidth="1"/>
    <col min="8" max="8" width="9.5" style="1458" customWidth="1"/>
    <col min="9" max="9" width="9.1640625" style="1749" customWidth="1"/>
    <col min="10" max="10" width="8.5" style="1457" customWidth="1"/>
    <col min="11" max="11" width="18.83203125" style="1752" customWidth="1"/>
    <col min="12" max="19" width="18.83203125" style="2851" customWidth="1"/>
    <col min="20" max="20" width="14.83203125" style="2703" customWidth="1"/>
    <col min="21" max="22" width="19.1640625" style="2703" customWidth="1"/>
    <col min="23" max="23" width="25" style="2242" customWidth="1"/>
    <col min="24" max="24" width="13.5" style="1749" hidden="1" customWidth="1"/>
    <col min="25" max="25" width="16.5" style="2464" customWidth="1"/>
    <col min="26" max="26" width="14.1640625" style="2375" customWidth="1"/>
    <col min="27" max="27" width="15.83203125" style="2375" customWidth="1"/>
    <col min="28" max="28" width="14.1640625" style="1464" customWidth="1"/>
    <col min="29" max="30" width="8.5" style="610"/>
    <col min="31" max="16384" width="8.5" style="1"/>
  </cols>
  <sheetData>
    <row r="1" spans="1:28" s="1505" customFormat="1" ht="30" customHeight="1" x14ac:dyDescent="0.3">
      <c r="A1" s="7628" t="s">
        <v>4149</v>
      </c>
      <c r="B1" s="7628"/>
      <c r="C1" s="7628"/>
      <c r="D1" s="7628"/>
      <c r="E1" s="7628"/>
      <c r="F1" s="7628"/>
      <c r="G1" s="7628"/>
      <c r="H1" s="7628"/>
      <c r="I1" s="7628"/>
      <c r="J1" s="7628"/>
      <c r="K1" s="7628"/>
      <c r="L1" s="7628"/>
      <c r="M1" s="3121"/>
      <c r="N1" s="3121"/>
      <c r="O1" s="3121"/>
      <c r="P1" s="3121"/>
      <c r="Q1" s="3121"/>
      <c r="R1" s="3121"/>
      <c r="S1" s="3121"/>
      <c r="T1" s="2701"/>
      <c r="U1" s="2701"/>
      <c r="V1" s="2701"/>
      <c r="W1" s="2241"/>
      <c r="X1" s="7292"/>
      <c r="Y1" s="2462"/>
      <c r="Z1" s="2373"/>
      <c r="AA1" s="2373"/>
      <c r="AB1" s="1504"/>
    </row>
    <row r="2" spans="1:28" s="70" customFormat="1" ht="30" customHeight="1" thickBot="1" x14ac:dyDescent="0.3">
      <c r="A2" s="7629" t="s">
        <v>4150</v>
      </c>
      <c r="B2" s="7629"/>
      <c r="C2" s="7629"/>
      <c r="D2" s="7629"/>
      <c r="E2" s="7629"/>
      <c r="F2" s="7629"/>
      <c r="G2" s="7629"/>
      <c r="H2" s="7629"/>
      <c r="I2" s="2613"/>
      <c r="J2" s="1490"/>
      <c r="K2" s="1965"/>
      <c r="L2" s="3122"/>
      <c r="M2" s="3122"/>
      <c r="N2" s="3122"/>
      <c r="O2" s="3122"/>
      <c r="P2" s="3122"/>
      <c r="Q2" s="3122"/>
      <c r="R2" s="3122"/>
      <c r="S2" s="3122"/>
      <c r="T2" s="2702"/>
      <c r="U2" s="2702"/>
      <c r="V2" s="2702"/>
      <c r="W2" s="2243"/>
      <c r="X2" s="7292"/>
      <c r="Y2" s="2463"/>
      <c r="Z2" s="2374"/>
      <c r="AA2" s="2374"/>
      <c r="AB2" s="1497"/>
    </row>
    <row r="3" spans="1:28" s="1132" customFormat="1" ht="57.5" customHeight="1" thickBot="1" x14ac:dyDescent="0.25">
      <c r="A3" s="1983" t="s">
        <v>1</v>
      </c>
      <c r="B3" s="3406" t="s">
        <v>2</v>
      </c>
      <c r="C3" s="1984" t="s">
        <v>4151</v>
      </c>
      <c r="D3" s="2013" t="s">
        <v>4152</v>
      </c>
      <c r="E3" s="2013" t="s">
        <v>4153</v>
      </c>
      <c r="F3" s="1985" t="s">
        <v>4</v>
      </c>
      <c r="G3" s="1986" t="s">
        <v>4154</v>
      </c>
      <c r="H3" s="1987" t="s">
        <v>4155</v>
      </c>
      <c r="I3" s="1988" t="s">
        <v>8</v>
      </c>
      <c r="J3" s="1989" t="s">
        <v>9</v>
      </c>
      <c r="K3" s="3128" t="s">
        <v>4156</v>
      </c>
      <c r="L3" s="3129" t="s">
        <v>4157</v>
      </c>
      <c r="M3" s="3129" t="s">
        <v>4158</v>
      </c>
      <c r="N3" s="3130" t="s">
        <v>4159</v>
      </c>
      <c r="O3" s="3130" t="s">
        <v>4160</v>
      </c>
      <c r="P3" s="3131" t="s">
        <v>4161</v>
      </c>
      <c r="Q3" s="3131" t="s">
        <v>4162</v>
      </c>
      <c r="R3" s="3132" t="s">
        <v>4163</v>
      </c>
      <c r="S3" s="3132" t="s">
        <v>4164</v>
      </c>
      <c r="T3" s="3125" t="s">
        <v>4165</v>
      </c>
      <c r="U3" s="3127" t="s">
        <v>4166</v>
      </c>
      <c r="V3" s="3126" t="s">
        <v>4167</v>
      </c>
      <c r="W3" s="1990" t="s">
        <v>4168</v>
      </c>
      <c r="X3" s="1511" t="s">
        <v>4169</v>
      </c>
      <c r="Y3" s="2388" t="s">
        <v>4170</v>
      </c>
      <c r="Z3" s="2390" t="s">
        <v>4171</v>
      </c>
      <c r="AA3" s="2389" t="s">
        <v>4172</v>
      </c>
      <c r="AB3" s="2391" t="s">
        <v>4173</v>
      </c>
    </row>
    <row r="4" spans="1:28" s="623" customFormat="1" ht="38" customHeight="1" thickTop="1" x14ac:dyDescent="0.2">
      <c r="A4" s="1465" t="s">
        <v>86</v>
      </c>
      <c r="B4" s="1465"/>
      <c r="C4" s="1465" t="s">
        <v>87</v>
      </c>
      <c r="D4" s="1466"/>
      <c r="E4" s="1466"/>
      <c r="F4" s="7293" t="str">
        <f>IF(VLOOKUP($A4,'8 Oct - LIVE LDS Data'!$A$3:$AAD$1504,4,FALSE)=0/1/1900,"",VLOOKUP($A4,'8 Oct - LIVE LDS Data'!$A$3:$AAD$1504,4,FALSE))</f>
        <v xml:space="preserve">Adur Local Plan </v>
      </c>
      <c r="G4" s="7294">
        <f>IF(VLOOKUP($A4,'8 Oct - LIVE LDS Data'!$A$3:$AAD$1504,6,FALSE)=0/1/1900,"",VLOOKUP($A4,'8 Oct - LIVE LDS Data'!$A$3:$AAD$1504,6,FALSE))</f>
        <v>2024</v>
      </c>
      <c r="H4" s="7294">
        <f>IF(VLOOKUP($A4,'8 Oct - LIVE LDS Data'!$A$3:$AAD$1504,7,FALSE)=0/1/1900,"",VLOOKUP($A4,'8 Oct - LIVE LDS Data'!$A$3:$AAD$1504,7,FALSE))</f>
        <v>2039</v>
      </c>
      <c r="I4" s="7294" t="str">
        <f>IF(VLOOKUP($A4,'8 Oct - LIVE LDS Data'!$A$3:$AAD$1504,8,FALSE)=0/1/1900,"",VLOOKUP($A4,'8 Oct - LIVE LDS Data'!$A$3:$AAD$1504,8,FALSE))</f>
        <v>N</v>
      </c>
      <c r="J4" s="7294" t="str">
        <f>IF(VLOOKUP($A4,'8 Oct - LIVE LDS Data'!$A$3:$AAD$1504,9,FALSE)=0/1/1900,"",VLOOKUP($A4,'8 Oct - LIVE LDS Data'!$A$3:$AAD$1504,9,FALSE))</f>
        <v>N</v>
      </c>
      <c r="K4" s="7295">
        <f>IF(VLOOKUP($A4,'8 Oct - LIVE LDS Data'!$A$3:$AAD$1504,10,FALSE)=0/1/1900,"",VLOOKUP($A4,'8 Oct - LIVE LDS Data'!$A$3:$AAD$1504,10,FALSE))</f>
        <v>43083</v>
      </c>
      <c r="L4" s="7296">
        <f>IF(VLOOKUP($A4,'8 Oct - LIVE LDS Data'!$A$3:$AAD$1504,34,FALSE)=0/1/1900,"",VLOOKUP($A4,'8 Oct - LIVE LDS Data'!$A$3:$AAD$1504,34,FALSE))</f>
        <v>45622</v>
      </c>
      <c r="M4" s="7296">
        <f>IF(VLOOKUP($A4,'8 Oct - LIVE LDS Data'!$A$3:$AAD$1504,35,FALSE)=0/1/1900,"",VLOOKUP($A4,'8 Oct - LIVE LDS Data'!$A$3:$AAD$1504,35,FALSE))</f>
        <v>46027</v>
      </c>
      <c r="N4" s="7296" t="str">
        <f>IF(VLOOKUP($A4,'8 Oct - LIVE LDS Data'!$A$3:$AAD$1504,41,FALSE)=0/1/1900,"",VLOOKUP($A4,'8 Oct - LIVE LDS Data'!$A$3:$AAD$1504,41,FALSE))</f>
        <v/>
      </c>
      <c r="O4" s="7296" t="str">
        <f>IF(VLOOKUP($A4,'8 Oct - LIVE LDS Data'!$A$3:$AAD$1504,42,FALSE)=0/1/1900,"",VLOOKUP($A4,'8 Oct - LIVE LDS Data'!$A$3:$AAD$1504,42,FALSE))</f>
        <v/>
      </c>
      <c r="P4" s="7296" t="str">
        <f>IF(VLOOKUP($A4,'8 Oct - LIVE LDS Data'!$A$3:$AAD$1504,48,FALSE)=0/1/1900,"",VLOOKUP($A4,'8 Oct - LIVE LDS Data'!$A$3:$AAD$1504,48,FALSE))</f>
        <v/>
      </c>
      <c r="Q4" s="7296" t="str">
        <f>IF(VLOOKUP($A4,'8 Oct - LIVE LDS Data'!$A$3:$AAD$1504,49,FALSE)=0/1/1900,"",VLOOKUP($A4,'8 Oct - LIVE LDS Data'!$A$3:$AAD$1504,49,FALSE))</f>
        <v/>
      </c>
      <c r="R4" s="7296" t="str">
        <f>IF(VLOOKUP($A4,'8 Oct - LIVE LDS Data'!$A$3:$AAD$1504,55,FALSE)=0/1/1900,"",VLOOKUP($A4,'8 Oct - LIVE LDS Data'!$A$3:$AAD$1504,55,FALSE))</f>
        <v/>
      </c>
      <c r="S4" s="7296" t="str">
        <f>IF(VLOOKUP($A4,'8 Oct - LIVE LDS Data'!$A$3:$AAD$1504,56,FALSE)=0/1/1900,"",VLOOKUP($A4,'8 Oct - LIVE LDS Data'!$A$3:$AAD$1504,56,FALSE))</f>
        <v/>
      </c>
      <c r="T4" s="7297" t="str">
        <f>IF(VLOOKUP($A4,'8 Oct - LIVE LDS Data'!$A$3:$AAD$1504,61,FALSE)=0/1/1900,"",VLOOKUP($A4,'8 Oct - LIVE LDS Data'!$A$3:$AAD$1504,61,FALSE))</f>
        <v/>
      </c>
      <c r="U4" s="7297" t="str">
        <f>IF(VLOOKUP($A4,'8 Oct - LIVE LDS Data'!$A$3:$AAD$1504,64,FALSE)=0/1/1900,"",VLOOKUP($A4,'8 Oct - LIVE LDS Data'!$A$3:$AAD$1504,64,FALSE))</f>
        <v/>
      </c>
      <c r="V4" s="7297" t="str">
        <f>IF(VLOOKUP($A4,'8 Oct - LIVE LDS Data'!$A$3:$AAD$1504,67,FALSE)=0/1/1900,"",VLOOKUP($A4,'8 Oct - LIVE LDS Data'!$A$3:$AAD$1504,67,FALSE))</f>
        <v/>
      </c>
      <c r="W4" s="7298" t="str">
        <f>IF(VLOOKUP($A4,'8 Oct - LIVE LDS Data'!$A$3:$AAD$1504,80,FALSE)=0/1/1900,"",VLOOKUP($A4,'8 Oct - LIVE LDS Data'!$A$3:$AAD$1504,80,FALSE))</f>
        <v/>
      </c>
      <c r="X4" s="7299" t="s">
        <v>90</v>
      </c>
      <c r="Y4" s="7300">
        <f>IF(VLOOKUP($A4,'8 Oct - LIVE LDS Data'!$A$3:$AAD$1504,73,FALSE)=0/1/1900,"",VLOOKUP($A4,'8 Oct - LIVE LDS Data'!$A$3:$AAD$1504,73,FALSE))</f>
        <v>45743</v>
      </c>
      <c r="Z4" s="7300" t="str">
        <f>IF(VLOOKUP($A4,'8 Oct - LIVE LDS Data'!$A$3:$AAD$1504,74,FALSE)=0/1/1900,"",VLOOKUP($A4,'8 Oct - LIVE LDS Data'!$A$3:$AAD$1504,74,FALSE))</f>
        <v>Shannon Franklin</v>
      </c>
      <c r="AA4" s="7300">
        <f>IF(VLOOKUP($A4,'8 Oct - LIVE LDS Data'!$A$3:$AAD$1504,76,FALSE)=0/1/1900,"",VLOOKUP($A4,'8 Oct - LIVE LDS Data'!$A$3:$AAD$1504,76,FALSE))</f>
        <v>45743</v>
      </c>
      <c r="AB4" s="7300" t="str">
        <f>IF(VLOOKUP($A4,'8 Oct - LIVE LDS Data'!$A$3:$AAD$1504,77,FALSE)=0/1/1900,"",VLOOKUP($A4,'8 Oct - LIVE LDS Data'!$A$3:$AAD$1504,77,FALSE))</f>
        <v>Shannon Franklin</v>
      </c>
    </row>
    <row r="5" spans="1:28" ht="49.5" customHeight="1" x14ac:dyDescent="0.2">
      <c r="A5" s="1465" t="s">
        <v>135</v>
      </c>
      <c r="B5" s="1465"/>
      <c r="C5" s="1465" t="s">
        <v>136</v>
      </c>
      <c r="D5" s="1466"/>
      <c r="E5" s="1466"/>
      <c r="F5" s="7293" t="str">
        <f>IF(VLOOKUP($A5,'8 Oct - LIVE LDS Data'!$A$3:$AAD$1504,4,FALSE)=0/1/1900,"",VLOOKUP($A5,'8 Oct - LIVE LDS Data'!$A$3:$AAD$1504,4,FALSE))</f>
        <v>Arun Local Plan Update 2023 - 2041</v>
      </c>
      <c r="G5" s="7294">
        <f>IF(VLOOKUP($A5,'8 Oct - LIVE LDS Data'!$A$3:$AAD$1504,6,FALSE)=0/1/1900,"",VLOOKUP($A5,'8 Oct - LIVE LDS Data'!$A$3:$AAD$1504,6,FALSE))</f>
        <v>2023</v>
      </c>
      <c r="H5" s="7294">
        <f>IF(VLOOKUP($A5,'8 Oct - LIVE LDS Data'!$A$3:$AAD$1504,7,FALSE)=0/1/1900,"",VLOOKUP($A5,'8 Oct - LIVE LDS Data'!$A$3:$AAD$1504,7,FALSE))</f>
        <v>2041</v>
      </c>
      <c r="I5" s="7294" t="str">
        <f>IF(VLOOKUP($A5,'8 Oct - LIVE LDS Data'!$A$3:$AAD$1504,8,FALSE)=0/1/1900,"",VLOOKUP($A5,'8 Oct - LIVE LDS Data'!$A$3:$AAD$1504,8,FALSE))</f>
        <v>N</v>
      </c>
      <c r="J5" s="7294" t="str">
        <f>IF(VLOOKUP($A5,'8 Oct - LIVE LDS Data'!$A$3:$AAD$1504,9,FALSE)=0/1/1900,"",VLOOKUP($A5,'8 Oct - LIVE LDS Data'!$A$3:$AAD$1504,9,FALSE))</f>
        <v>N</v>
      </c>
      <c r="K5" s="7295">
        <f>IF(VLOOKUP($A5,'8 Oct - LIVE LDS Data'!$A$3:$AAD$1504,10,FALSE)=0/1/1900,"",VLOOKUP($A5,'8 Oct - LIVE LDS Data'!$A$3:$AAD$1504,10,FALSE))</f>
        <v>43299</v>
      </c>
      <c r="L5" s="7296">
        <f>IF(VLOOKUP($A5,'8 Oct - LIVE LDS Data'!$A$3:$AAD$1504,34,FALSE)=0/1/1900,"",VLOOKUP($A5,'8 Oct - LIVE LDS Data'!$A$3:$AAD$1504,34,FALSE))</f>
        <v>45376</v>
      </c>
      <c r="M5" s="7296">
        <f>IF(VLOOKUP($A5,'8 Oct - LIVE LDS Data'!$A$3:$AAD$1504,35,FALSE)=0/1/1900,"",VLOOKUP($A5,'8 Oct - LIVE LDS Data'!$A$3:$AAD$1504,35,FALSE))</f>
        <v>45536</v>
      </c>
      <c r="N5" s="7296" t="str">
        <f>IF(VLOOKUP($A5,'8 Oct - LIVE LDS Data'!$A$3:$AAD$1504,41,FALSE)=0/1/1900,"",VLOOKUP($A5,'8 Oct - LIVE LDS Data'!$A$3:$AAD$1504,41,FALSE))</f>
        <v/>
      </c>
      <c r="O5" s="7296" t="str">
        <f>IF(VLOOKUP($A5,'8 Oct - LIVE LDS Data'!$A$3:$AAD$1504,42,FALSE)=0/1/1900,"",VLOOKUP($A5,'8 Oct - LIVE LDS Data'!$A$3:$AAD$1504,42,FALSE))</f>
        <v/>
      </c>
      <c r="P5" s="7296" t="str">
        <f>IF(VLOOKUP($A5,'8 Oct - LIVE LDS Data'!$A$3:$AAD$1504,48,FALSE)=0/1/1900,"",VLOOKUP($A5,'8 Oct - LIVE LDS Data'!$A$3:$AAD$1504,48,FALSE))</f>
        <v/>
      </c>
      <c r="Q5" s="7296" t="str">
        <f>IF(VLOOKUP($A5,'8 Oct - LIVE LDS Data'!$A$3:$AAD$1504,49,FALSE)=0/1/1900,"",VLOOKUP($A5,'8 Oct - LIVE LDS Data'!$A$3:$AAD$1504,49,FALSE))</f>
        <v/>
      </c>
      <c r="R5" s="7296" t="str">
        <f>IF(VLOOKUP($A5,'8 Oct - LIVE LDS Data'!$A$3:$AAD$1504,55,FALSE)=0/1/1900,"",VLOOKUP($A5,'8 Oct - LIVE LDS Data'!$A$3:$AAD$1504,55,FALSE))</f>
        <v/>
      </c>
      <c r="S5" s="7296" t="str">
        <f>IF(VLOOKUP($A5,'8 Oct - LIVE LDS Data'!$A$3:$AAD$1504,56,FALSE)=0/1/1900,"",VLOOKUP($A5,'8 Oct - LIVE LDS Data'!$A$3:$AAD$1504,56,FALSE))</f>
        <v/>
      </c>
      <c r="T5" s="7297" t="str">
        <f>IF(VLOOKUP($A5,'8 Oct - LIVE LDS Data'!$A$3:$AAD$1504,61,FALSE)=0/1/1900,"",VLOOKUP($A5,'8 Oct - LIVE LDS Data'!$A$3:$AAD$1504,61,FALSE))</f>
        <v/>
      </c>
      <c r="U5" s="7297" t="str">
        <f>IF(VLOOKUP($A5,'8 Oct - LIVE LDS Data'!$A$3:$AAD$1504,64,FALSE)=0/1/1900,"",VLOOKUP($A5,'8 Oct - LIVE LDS Data'!$A$3:$AAD$1504,64,FALSE))</f>
        <v/>
      </c>
      <c r="V5" s="7297" t="str">
        <f>IF(VLOOKUP($A5,'8 Oct - LIVE LDS Data'!$A$3:$AAD$1504,67,FALSE)=0/1/1900,"",VLOOKUP($A5,'8 Oct - LIVE LDS Data'!$A$3:$AAD$1504,67,FALSE))</f>
        <v/>
      </c>
      <c r="W5" s="7298" t="str">
        <f>IF(VLOOKUP($A5,'8 Oct - LIVE LDS Data'!$A$3:$AAD$1504,80,FALSE)=0/1/1900,"",VLOOKUP($A5,'8 Oct - LIVE LDS Data'!$A$3:$AAD$1504,80,FALSE))</f>
        <v/>
      </c>
      <c r="X5" s="7299" t="s">
        <v>90</v>
      </c>
      <c r="Y5" s="7300">
        <f>IF(VLOOKUP($A5,'8 Oct - LIVE LDS Data'!$A$3:$AAD$1504,73,FALSE)=0/1/1900,"",VLOOKUP($A5,'8 Oct - LIVE LDS Data'!$A$3:$AAD$1504,73,FALSE))</f>
        <v>45743</v>
      </c>
      <c r="Z5" s="7300" t="str">
        <f>IF(VLOOKUP($A5,'8 Oct - LIVE LDS Data'!$A$3:$AAD$1504,74,FALSE)=0/1/1900,"",VLOOKUP($A5,'8 Oct - LIVE LDS Data'!$A$3:$AAD$1504,74,FALSE))</f>
        <v>Shannon Franklin</v>
      </c>
      <c r="AA5" s="7300">
        <f>IF(VLOOKUP($A5,'8 Oct - LIVE LDS Data'!$A$3:$AAD$1504,76,FALSE)=0/1/1900,"",VLOOKUP($A5,'8 Oct - LIVE LDS Data'!$A$3:$AAD$1504,76,FALSE))</f>
        <v>45743</v>
      </c>
      <c r="AB5" s="7300" t="str">
        <f>IF(VLOOKUP($A5,'8 Oct - LIVE LDS Data'!$A$3:$AAD$1504,77,FALSE)=0/1/1900,"",VLOOKUP($A5,'8 Oct - LIVE LDS Data'!$A$3:$AAD$1504,77,FALSE))</f>
        <v>Shannon Franklin</v>
      </c>
    </row>
    <row r="6" spans="1:28" ht="40" customHeight="1" x14ac:dyDescent="0.2">
      <c r="A6" s="7301" t="s">
        <v>166</v>
      </c>
      <c r="B6" s="7301"/>
      <c r="C6" s="7301" t="s">
        <v>167</v>
      </c>
      <c r="D6" s="7302"/>
      <c r="E6" s="7302"/>
      <c r="F6" s="7293" t="str">
        <f>IF(VLOOKUP($A6,'8 Oct - LIVE LDS Data'!$A$3:$AAD$1504,4,FALSE)=0/1/1900,"",VLOOKUP($A6,'8 Oct - LIVE LDS Data'!$A$3:$AAD$1504,4,FALSE))</f>
        <v>Ashford Local Plan 2042</v>
      </c>
      <c r="G6" s="7294" t="str">
        <f>IF(VLOOKUP($A6,'8 Oct - LIVE LDS Data'!$A$3:$AAD$1504,6,FALSE)=0/1/1900,"",VLOOKUP($A6,'8 Oct - LIVE LDS Data'!$A$3:$AAD$1504,6,FALSE))</f>
        <v/>
      </c>
      <c r="H6" s="7294">
        <f>IF(VLOOKUP($A6,'8 Oct - LIVE LDS Data'!$A$3:$AAD$1504,7,FALSE)=0/1/1900,"",VLOOKUP($A6,'8 Oct - LIVE LDS Data'!$A$3:$AAD$1504,7,FALSE))</f>
        <v>2042</v>
      </c>
      <c r="I6" s="7294" t="str">
        <f>IF(VLOOKUP($A6,'8 Oct - LIVE LDS Data'!$A$3:$AAD$1504,8,FALSE)=0/1/1900,"",VLOOKUP($A6,'8 Oct - LIVE LDS Data'!$A$3:$AAD$1504,8,FALSE))</f>
        <v>N</v>
      </c>
      <c r="J6" s="7294" t="str">
        <f>IF(VLOOKUP($A6,'8 Oct - LIVE LDS Data'!$A$3:$AAD$1504,9,FALSE)=0/1/1900,"",VLOOKUP($A6,'8 Oct - LIVE LDS Data'!$A$3:$AAD$1504,9,FALSE))</f>
        <v>N</v>
      </c>
      <c r="K6" s="7295">
        <f>IF(VLOOKUP($A6,'8 Oct - LIVE LDS Data'!$A$3:$AAD$1504,10,FALSE)=0/1/1900,"",VLOOKUP($A6,'8 Oct - LIVE LDS Data'!$A$3:$AAD$1504,10,FALSE))</f>
        <v>43517</v>
      </c>
      <c r="L6" s="7296">
        <f>IF(VLOOKUP($A6,'8 Oct - LIVE LDS Data'!$A$3:$AAD$1504,34,FALSE)=0/1/1900,"",VLOOKUP($A6,'8 Oct - LIVE LDS Data'!$A$3:$AAD$1504,34,FALSE))</f>
        <v>45887</v>
      </c>
      <c r="M6" s="7296">
        <f>IF(VLOOKUP($A6,'8 Oct - LIVE LDS Data'!$A$3:$AAD$1504,35,FALSE)=0/1/1900,"",VLOOKUP($A6,'8 Oct - LIVE LDS Data'!$A$3:$AAD$1504,35,FALSE))</f>
        <v>45943</v>
      </c>
      <c r="N6" s="7296" t="str">
        <f>IF(VLOOKUP($A6,'8 Oct - LIVE LDS Data'!$A$3:$AAD$1504,41,FALSE)=0/1/1900,"",VLOOKUP($A6,'8 Oct - LIVE LDS Data'!$A$3:$AAD$1504,41,FALSE))</f>
        <v/>
      </c>
      <c r="O6" s="7296" t="str">
        <f>IF(VLOOKUP($A6,'8 Oct - LIVE LDS Data'!$A$3:$AAD$1504,42,FALSE)=0/1/1900,"",VLOOKUP($A6,'8 Oct - LIVE LDS Data'!$A$3:$AAD$1504,42,FALSE))</f>
        <v/>
      </c>
      <c r="P6" s="7296" t="str">
        <f>IF(VLOOKUP($A6,'8 Oct - LIVE LDS Data'!$A$3:$AAD$1504,48,FALSE)=0/1/1900,"",VLOOKUP($A6,'8 Oct - LIVE LDS Data'!$A$3:$AAD$1504,48,FALSE))</f>
        <v/>
      </c>
      <c r="Q6" s="7296" t="str">
        <f>IF(VLOOKUP($A6,'8 Oct - LIVE LDS Data'!$A$3:$AAD$1504,49,FALSE)=0/1/1900,"",VLOOKUP($A6,'8 Oct - LIVE LDS Data'!$A$3:$AAD$1504,49,FALSE))</f>
        <v/>
      </c>
      <c r="R6" s="7296" t="str">
        <f>IF(VLOOKUP($A6,'8 Oct - LIVE LDS Data'!$A$3:$AAD$1504,55,FALSE)=0/1/1900,"",VLOOKUP($A6,'8 Oct - LIVE LDS Data'!$A$3:$AAD$1504,55,FALSE))</f>
        <v/>
      </c>
      <c r="S6" s="7296" t="str">
        <f>IF(VLOOKUP($A6,'8 Oct - LIVE LDS Data'!$A$3:$AAD$1504,56,FALSE)=0/1/1900,"",VLOOKUP($A6,'8 Oct - LIVE LDS Data'!$A$3:$AAD$1504,56,FALSE))</f>
        <v/>
      </c>
      <c r="T6" s="7297" t="str">
        <f>IF(VLOOKUP($A6,'8 Oct - LIVE LDS Data'!$A$3:$AAD$1504,61,FALSE)=0/1/1900,"",VLOOKUP($A6,'8 Oct - LIVE LDS Data'!$A$3:$AAD$1504,61,FALSE))</f>
        <v/>
      </c>
      <c r="U6" s="7297" t="str">
        <f>IF(VLOOKUP($A6,'8 Oct - LIVE LDS Data'!$A$3:$AAD$1504,64,FALSE)=0/1/1900,"",VLOOKUP($A6,'8 Oct - LIVE LDS Data'!$A$3:$AAD$1504,64,FALSE))</f>
        <v/>
      </c>
      <c r="V6" s="7297" t="str">
        <f>IF(VLOOKUP($A6,'8 Oct - LIVE LDS Data'!$A$3:$AAD$1504,67,FALSE)=0/1/1900,"",VLOOKUP($A6,'8 Oct - LIVE LDS Data'!$A$3:$AAD$1504,67,FALSE))</f>
        <v/>
      </c>
      <c r="W6" s="7298" t="str">
        <f>IF(VLOOKUP($A6,'8 Oct - LIVE LDS Data'!$A$3:$AAD$1504,80,FALSE)=0/1/1900,"",VLOOKUP($A6,'8 Oct - LIVE LDS Data'!$A$3:$AAD$1504,80,FALSE))</f>
        <v/>
      </c>
      <c r="X6" s="7299" t="s">
        <v>90</v>
      </c>
      <c r="Y6" s="7300">
        <f>IF(VLOOKUP($A6,'8 Oct - LIVE LDS Data'!$A$3:$AAD$1504,73,FALSE)=0/1/1900,"",VLOOKUP($A6,'8 Oct - LIVE LDS Data'!$A$3:$AAD$1504,73,FALSE))</f>
        <v>45743</v>
      </c>
      <c r="Z6" s="7300" t="str">
        <f>IF(VLOOKUP($A6,'8 Oct - LIVE LDS Data'!$A$3:$AAD$1504,74,FALSE)=0/1/1900,"",VLOOKUP($A6,'8 Oct - LIVE LDS Data'!$A$3:$AAD$1504,74,FALSE))</f>
        <v>Shannon Franklin</v>
      </c>
      <c r="AA6" s="7300">
        <f>IF(VLOOKUP($A6,'8 Oct - LIVE LDS Data'!$A$3:$AAD$1504,76,FALSE)=0/1/1900,"",VLOOKUP($A6,'8 Oct - LIVE LDS Data'!$A$3:$AAD$1504,76,FALSE))</f>
        <v>45918</v>
      </c>
      <c r="AB6" s="7300" t="str">
        <f>IF(VLOOKUP($A6,'8 Oct - LIVE LDS Data'!$A$3:$AAD$1504,77,FALSE)=0/1/1900,"",VLOOKUP($A6,'8 Oct - LIVE LDS Data'!$A$3:$AAD$1504,77,FALSE))</f>
        <v>Robert Putnam</v>
      </c>
    </row>
    <row r="7" spans="1:28" ht="42.5" customHeight="1" x14ac:dyDescent="0.2">
      <c r="A7" s="7303" t="s">
        <v>179</v>
      </c>
      <c r="B7" s="7303"/>
      <c r="C7" s="2616" t="s">
        <v>4174</v>
      </c>
      <c r="D7" s="2090" t="s">
        <v>4175</v>
      </c>
      <c r="E7" s="2090"/>
      <c r="F7" s="7304" t="str">
        <f>IF(VLOOKUP($A7,'8 Oct - LIVE LDS Data'!$A$3:$AAD$1504,4,FALSE)=0/1/1900,"",VLOOKUP($A7,'8 Oct - LIVE LDS Data'!$A$3:$AAD$1504,4,FALSE))</f>
        <v>The Vale of Aylesbury Local Plan (VALP)</v>
      </c>
      <c r="G7" s="7305" t="str">
        <f>IF(VLOOKUP($A7,'8 Oct - LIVE LDS Data'!$A$3:$AAD$1504,6,FALSE)=0/1/1900,"",VLOOKUP($A7,'8 Oct - LIVE LDS Data'!$A$3:$AAD$1504,6,FALSE))</f>
        <v/>
      </c>
      <c r="H7" s="7305" t="str">
        <f>IF(VLOOKUP($A7,'8 Oct - LIVE LDS Data'!$A$3:$AAD$1504,7,FALSE)=0/1/1900,"",VLOOKUP($A7,'8 Oct - LIVE LDS Data'!$A$3:$AAD$1504,7,FALSE))</f>
        <v/>
      </c>
      <c r="I7" s="7305" t="str">
        <f>IF(VLOOKUP($A7,'8 Oct - LIVE LDS Data'!$A$3:$AAD$1504,8,FALSE)=0/1/1900,"",VLOOKUP($A7,'8 Oct - LIVE LDS Data'!$A$3:$AAD$1504,8,FALSE))</f>
        <v/>
      </c>
      <c r="J7" s="7305" t="str">
        <f>IF(VLOOKUP($A7,'8 Oct - LIVE LDS Data'!$A$3:$AAD$1504,9,FALSE)=0/1/1900,"",VLOOKUP($A7,'8 Oct - LIVE LDS Data'!$A$3:$AAD$1504,9,FALSE))</f>
        <v/>
      </c>
      <c r="K7" s="7306">
        <f>IF(VLOOKUP($A7,'8 Oct - LIVE LDS Data'!$A$3:$AAD$1504,10,FALSE)=0/1/1900,"",VLOOKUP($A7,'8 Oct - LIVE LDS Data'!$A$3:$AAD$1504,10,FALSE))</f>
        <v>44454</v>
      </c>
      <c r="L7" s="7296" t="str">
        <f>IF(VLOOKUP($A7,'8 Oct - LIVE LDS Data'!$A$3:$AAD$1504,34,FALSE)=0/1/1900,"",VLOOKUP($A7,'8 Oct - LIVE LDS Data'!$A$3:$AAD$1504,34,FALSE))</f>
        <v/>
      </c>
      <c r="M7" s="7296" t="str">
        <f>IF(VLOOKUP($A7,'8 Oct - LIVE LDS Data'!$A$3:$AAD$1504,35,FALSE)=0/1/1900,"",VLOOKUP($A7,'8 Oct - LIVE LDS Data'!$A$3:$AAD$1504,35,FALSE))</f>
        <v/>
      </c>
      <c r="N7" s="7296" t="str">
        <f>IF(VLOOKUP($A7,'8 Oct - LIVE LDS Data'!$A$3:$AAD$1504,41,FALSE)=0/1/1900,"",VLOOKUP($A7,'8 Oct - LIVE LDS Data'!$A$3:$AAD$1504,41,FALSE))</f>
        <v/>
      </c>
      <c r="O7" s="7296" t="str">
        <f>IF(VLOOKUP($A7,'8 Oct - LIVE LDS Data'!$A$3:$AAD$1504,42,FALSE)=0/1/1900,"",VLOOKUP($A7,'8 Oct - LIVE LDS Data'!$A$3:$AAD$1504,42,FALSE))</f>
        <v/>
      </c>
      <c r="P7" s="7296" t="str">
        <f>IF(VLOOKUP($A7,'8 Oct - LIVE LDS Data'!$A$3:$AAD$1504,48,FALSE)=0/1/1900,"",VLOOKUP($A7,'8 Oct - LIVE LDS Data'!$A$3:$AAD$1504,48,FALSE))</f>
        <v/>
      </c>
      <c r="Q7" s="7296" t="str">
        <f>IF(VLOOKUP($A7,'8 Oct - LIVE LDS Data'!$A$3:$AAD$1504,49,FALSE)=0/1/1900,"",VLOOKUP($A7,'8 Oct - LIVE LDS Data'!$A$3:$AAD$1504,49,FALSE))</f>
        <v/>
      </c>
      <c r="R7" s="7296" t="str">
        <f>IF(VLOOKUP($A7,'8 Oct - LIVE LDS Data'!$A$3:$AAD$1504,55,FALSE)=0/1/1900,"",VLOOKUP($A7,'8 Oct - LIVE LDS Data'!$A$3:$AAD$1504,55,FALSE))</f>
        <v/>
      </c>
      <c r="S7" s="7296" t="str">
        <f>IF(VLOOKUP($A7,'8 Oct - LIVE LDS Data'!$A$3:$AAD$1504,56,FALSE)=0/1/1900,"",VLOOKUP($A7,'8 Oct - LIVE LDS Data'!$A$3:$AAD$1504,56,FALSE))</f>
        <v/>
      </c>
      <c r="T7" s="7297">
        <f>IF(VLOOKUP($A7,'8 Oct - LIVE LDS Data'!$A$3:$AAD$1504,61,FALSE)=0/1/1900,"",VLOOKUP($A7,'8 Oct - LIVE LDS Data'!$A$3:$AAD$1504,61,FALSE))</f>
        <v>43041</v>
      </c>
      <c r="U7" s="7297">
        <f>IF(VLOOKUP($A7,'8 Oct - LIVE LDS Data'!$A$3:$AAD$1504,64,FALSE)=0/1/1900,"",VLOOKUP($A7,'8 Oct - LIVE LDS Data'!$A$3:$AAD$1504,64,FALSE))</f>
        <v>43159</v>
      </c>
      <c r="V7" s="7297">
        <f>IF(VLOOKUP($A7,'8 Oct - LIVE LDS Data'!$A$3:$AAD$1504,67,FALSE)=0/1/1900,"",VLOOKUP($A7,'8 Oct - LIVE LDS Data'!$A$3:$AAD$1504,67,FALSE))</f>
        <v>44440</v>
      </c>
      <c r="W7" s="7298" t="str">
        <f>IF(VLOOKUP($A7,'8 Oct - LIVE LDS Data'!$A$3:$AAD$1504,80,FALSE)=0/1/1900,"",VLOOKUP($A7,'8 Oct - LIVE LDS Data'!$A$3:$AAD$1504,80,FALSE))</f>
        <v/>
      </c>
      <c r="X7" s="7299" t="s">
        <v>90</v>
      </c>
      <c r="Y7" s="7300" t="str">
        <f>IF(VLOOKUP($A7,'8 Oct - LIVE LDS Data'!$A$3:$AAD$1504,73,FALSE)=0/1/1900,"",VLOOKUP($A7,'8 Oct - LIVE LDS Data'!$A$3:$AAD$1504,73,FALSE))</f>
        <v/>
      </c>
      <c r="Z7" s="7300" t="str">
        <f>IF(VLOOKUP($A7,'8 Oct - LIVE LDS Data'!$A$3:$AAD$1504,74,FALSE)=0/1/1900,"",VLOOKUP($A7,'8 Oct - LIVE LDS Data'!$A$3:$AAD$1504,74,FALSE))</f>
        <v>Robert Putnam</v>
      </c>
      <c r="AA7" s="7300" t="str">
        <f>IF(VLOOKUP($A7,'8 Oct - LIVE LDS Data'!$A$3:$AAD$1504,76,FALSE)=0/1/1900,"",VLOOKUP($A7,'8 Oct - LIVE LDS Data'!$A$3:$AAD$1504,76,FALSE))</f>
        <v/>
      </c>
      <c r="AB7" s="7300" t="str">
        <f>IF(VLOOKUP($A7,'8 Oct - LIVE LDS Data'!$A$3:$AAD$1504,77,FALSE)=0/1/1900,"",VLOOKUP($A7,'8 Oct - LIVE LDS Data'!$A$3:$AAD$1504,77,FALSE))</f>
        <v/>
      </c>
    </row>
    <row r="8" spans="1:28" ht="39.5" customHeight="1" x14ac:dyDescent="0.2">
      <c r="A8" s="7301" t="s">
        <v>223</v>
      </c>
      <c r="B8" s="7301"/>
      <c r="C8" s="7301" t="s">
        <v>224</v>
      </c>
      <c r="D8" s="7302"/>
      <c r="E8" s="7302"/>
      <c r="F8" s="7293" t="str">
        <f>IF(VLOOKUP($A8,'8 Oct - LIVE LDS Data'!$A$3:$AAD$1504,4,FALSE)=0/1/1900,"",VLOOKUP($A8,'8 Oct - LIVE LDS Data'!$A$3:$AAD$1504,4,FALSE))</f>
        <v>new system</v>
      </c>
      <c r="G8" s="7294" t="str">
        <f>IF(VLOOKUP($A8,'8 Oct - LIVE LDS Data'!$A$3:$AAD$1504,6,FALSE)=0/1/1900,"",VLOOKUP($A8,'8 Oct - LIVE LDS Data'!$A$3:$AAD$1504,6,FALSE))</f>
        <v/>
      </c>
      <c r="H8" s="7294" t="str">
        <f>IF(VLOOKUP($A8,'8 Oct - LIVE LDS Data'!$A$3:$AAD$1504,7,FALSE)=0/1/1900,"",VLOOKUP($A8,'8 Oct - LIVE LDS Data'!$A$3:$AAD$1504,7,FALSE))</f>
        <v/>
      </c>
      <c r="I8" s="7294" t="str">
        <f>IF(VLOOKUP($A8,'8 Oct - LIVE LDS Data'!$A$3:$AAD$1504,8,FALSE)=0/1/1900,"",VLOOKUP($A8,'8 Oct - LIVE LDS Data'!$A$3:$AAD$1504,8,FALSE))</f>
        <v/>
      </c>
      <c r="J8" s="7294" t="str">
        <f>IF(VLOOKUP($A8,'8 Oct - LIVE LDS Data'!$A$3:$AAD$1504,9,FALSE)=0/1/1900,"",VLOOKUP($A8,'8 Oct - LIVE LDS Data'!$A$3:$AAD$1504,9,FALSE))</f>
        <v/>
      </c>
      <c r="K8" s="7295">
        <f>IF(VLOOKUP($A8,'8 Oct - LIVE LDS Data'!$A$3:$AAD$1504,10,FALSE)=0/1/1900,"",VLOOKUP($A8,'8 Oct - LIVE LDS Data'!$A$3:$AAD$1504,10,FALSE))</f>
        <v>43468</v>
      </c>
      <c r="L8" s="7296" t="str">
        <f>IF(VLOOKUP($A8,'8 Oct - LIVE LDS Data'!$A$3:$AAD$1504,34,FALSE)=0/1/1900,"",VLOOKUP($A8,'8 Oct - LIVE LDS Data'!$A$3:$AAD$1504,34,FALSE))</f>
        <v/>
      </c>
      <c r="M8" s="7296" t="str">
        <f>IF(VLOOKUP($A8,'8 Oct - LIVE LDS Data'!$A$3:$AAD$1504,35,FALSE)=0/1/1900,"",VLOOKUP($A8,'8 Oct - LIVE LDS Data'!$A$3:$AAD$1504,35,FALSE))</f>
        <v/>
      </c>
      <c r="N8" s="7296" t="str">
        <f>IF(VLOOKUP($A8,'8 Oct - LIVE LDS Data'!$A$3:$AAD$1504,41,FALSE)=0/1/1900,"",VLOOKUP($A8,'8 Oct - LIVE LDS Data'!$A$3:$AAD$1504,41,FALSE))</f>
        <v/>
      </c>
      <c r="O8" s="7296" t="str">
        <f>IF(VLOOKUP($A8,'8 Oct - LIVE LDS Data'!$A$3:$AAD$1504,42,FALSE)=0/1/1900,"",VLOOKUP($A8,'8 Oct - LIVE LDS Data'!$A$3:$AAD$1504,42,FALSE))</f>
        <v/>
      </c>
      <c r="P8" s="7296" t="str">
        <f>IF(VLOOKUP($A8,'8 Oct - LIVE LDS Data'!$A$3:$AAD$1504,48,FALSE)=0/1/1900,"",VLOOKUP($A8,'8 Oct - LIVE LDS Data'!$A$3:$AAD$1504,48,FALSE))</f>
        <v/>
      </c>
      <c r="Q8" s="7296" t="str">
        <f>IF(VLOOKUP($A8,'8 Oct - LIVE LDS Data'!$A$3:$AAD$1504,49,FALSE)=0/1/1900,"",VLOOKUP($A8,'8 Oct - LIVE LDS Data'!$A$3:$AAD$1504,49,FALSE))</f>
        <v/>
      </c>
      <c r="R8" s="7296" t="str">
        <f>IF(VLOOKUP($A8,'8 Oct - LIVE LDS Data'!$A$3:$AAD$1504,55,FALSE)=0/1/1900,"",VLOOKUP($A8,'8 Oct - LIVE LDS Data'!$A$3:$AAD$1504,55,FALSE))</f>
        <v/>
      </c>
      <c r="S8" s="7296" t="str">
        <f>IF(VLOOKUP($A8,'8 Oct - LIVE LDS Data'!$A$3:$AAD$1504,56,FALSE)=0/1/1900,"",VLOOKUP($A8,'8 Oct - LIVE LDS Data'!$A$3:$AAD$1504,56,FALSE))</f>
        <v/>
      </c>
      <c r="T8" s="7297" t="str">
        <f>IF(VLOOKUP($A8,'8 Oct - LIVE LDS Data'!$A$3:$AAD$1504,61,FALSE)=0/1/1900,"",VLOOKUP($A8,'8 Oct - LIVE LDS Data'!$A$3:$AAD$1504,61,FALSE))</f>
        <v/>
      </c>
      <c r="U8" s="7297" t="str">
        <f>IF(VLOOKUP($A8,'8 Oct - LIVE LDS Data'!$A$3:$AAD$1504,64,FALSE)=0/1/1900,"",VLOOKUP($A8,'8 Oct - LIVE LDS Data'!$A$3:$AAD$1504,64,FALSE))</f>
        <v/>
      </c>
      <c r="V8" s="7297" t="str">
        <f>IF(VLOOKUP($A8,'8 Oct - LIVE LDS Data'!$A$3:$AAD$1504,67,FALSE)=0/1/1900,"",VLOOKUP($A8,'8 Oct - LIVE LDS Data'!$A$3:$AAD$1504,67,FALSE))</f>
        <v/>
      </c>
      <c r="W8" s="7298" t="str">
        <f>IF(VLOOKUP($A8,'8 Oct - LIVE LDS Data'!$A$3:$AAD$1504,80,FALSE)=0/1/1900,"",VLOOKUP($A8,'8 Oct - LIVE LDS Data'!$A$3:$AAD$1504,80,FALSE))</f>
        <v/>
      </c>
      <c r="X8" s="7299" t="s">
        <v>90</v>
      </c>
      <c r="Y8" s="7300" t="str">
        <f>IF(VLOOKUP($A8,'8 Oct - LIVE LDS Data'!$A$3:$AAD$1504,73,FALSE)=0/1/1900,"",VLOOKUP($A8,'8 Oct - LIVE LDS Data'!$A$3:$AAD$1504,73,FALSE))</f>
        <v/>
      </c>
      <c r="Z8" s="7300" t="str">
        <f>IF(VLOOKUP($A8,'8 Oct - LIVE LDS Data'!$A$3:$AAD$1504,74,FALSE)=0/1/1900,"",VLOOKUP($A8,'8 Oct - LIVE LDS Data'!$A$3:$AAD$1504,74,FALSE))</f>
        <v>Robert Putnam</v>
      </c>
      <c r="AA8" s="7300" t="str">
        <f>IF(VLOOKUP($A8,'8 Oct - LIVE LDS Data'!$A$3:$AAD$1504,76,FALSE)=0/1/1900,"",VLOOKUP($A8,'8 Oct - LIVE LDS Data'!$A$3:$AAD$1504,76,FALSE))</f>
        <v/>
      </c>
      <c r="AB8" s="7300" t="str">
        <f>IF(VLOOKUP($A8,'8 Oct - LIVE LDS Data'!$A$3:$AAD$1504,77,FALSE)=0/1/1900,"",VLOOKUP($A8,'8 Oct - LIVE LDS Data'!$A$3:$AAD$1504,77,FALSE))</f>
        <v>Robert Putnam</v>
      </c>
    </row>
    <row r="9" spans="1:28" ht="39" customHeight="1" x14ac:dyDescent="0.2">
      <c r="A9" s="7303" t="s">
        <v>234</v>
      </c>
      <c r="B9" s="7303"/>
      <c r="C9" s="2616" t="s">
        <v>4176</v>
      </c>
      <c r="D9" s="2090" t="s">
        <v>4177</v>
      </c>
      <c r="E9" s="7307"/>
      <c r="F9" s="7304" t="str">
        <f>IF(VLOOKUP($A9,'8 Oct - LIVE LDS Data'!$A$3:$AAD$1504,4,FALSE)=0/1/1900,"",VLOOKUP($A9,'8 Oct - LIVE LDS Data'!$A$3:$AAD$1504,4,FALSE))</f>
        <v xml:space="preserve">Barrow Borough Council Local Plan </v>
      </c>
      <c r="G9" s="7305" t="str">
        <f>IF(VLOOKUP($A9,'8 Oct - LIVE LDS Data'!$A$3:$AAD$1504,6,FALSE)=0/1/1900,"",VLOOKUP($A9,'8 Oct - LIVE LDS Data'!$A$3:$AAD$1504,6,FALSE))</f>
        <v/>
      </c>
      <c r="H9" s="7305" t="str">
        <f>IF(VLOOKUP($A9,'8 Oct - LIVE LDS Data'!$A$3:$AAD$1504,7,FALSE)=0/1/1900,"",VLOOKUP($A9,'8 Oct - LIVE LDS Data'!$A$3:$AAD$1504,7,FALSE))</f>
        <v/>
      </c>
      <c r="I9" s="7305" t="str">
        <f>IF(VLOOKUP($A9,'8 Oct - LIVE LDS Data'!$A$3:$AAD$1504,8,FALSE)=0/1/1900,"",VLOOKUP($A9,'8 Oct - LIVE LDS Data'!$A$3:$AAD$1504,8,FALSE))</f>
        <v/>
      </c>
      <c r="J9" s="7305" t="str">
        <f>IF(VLOOKUP($A9,'8 Oct - LIVE LDS Data'!$A$3:$AAD$1504,9,FALSE)=0/1/1900,"",VLOOKUP($A9,'8 Oct - LIVE LDS Data'!$A$3:$AAD$1504,9,FALSE))</f>
        <v/>
      </c>
      <c r="K9" s="7306">
        <f>IF(VLOOKUP($A9,'8 Oct - LIVE LDS Data'!$A$3:$AAD$1504,10,FALSE)=0/1/1900,"",VLOOKUP($A9,'8 Oct - LIVE LDS Data'!$A$3:$AAD$1504,10,FALSE))</f>
        <v>43620</v>
      </c>
      <c r="L9" s="7296" t="str">
        <f>IF(VLOOKUP($A9,'8 Oct - LIVE LDS Data'!$A$3:$AAD$1504,34,FALSE)=0/1/1900,"",VLOOKUP($A9,'8 Oct - LIVE LDS Data'!$A$3:$AAD$1504,34,FALSE))</f>
        <v/>
      </c>
      <c r="M9" s="7296" t="str">
        <f>IF(VLOOKUP($A9,'8 Oct - LIVE LDS Data'!$A$3:$AAD$1504,35,FALSE)=0/1/1900,"",VLOOKUP($A9,'8 Oct - LIVE LDS Data'!$A$3:$AAD$1504,35,FALSE))</f>
        <v/>
      </c>
      <c r="N9" s="7296" t="str">
        <f>IF(VLOOKUP($A9,'8 Oct - LIVE LDS Data'!$A$3:$AAD$1504,41,FALSE)=0/1/1900,"",VLOOKUP($A9,'8 Oct - LIVE LDS Data'!$A$3:$AAD$1504,41,FALSE))</f>
        <v/>
      </c>
      <c r="O9" s="7296" t="str">
        <f>IF(VLOOKUP($A9,'8 Oct - LIVE LDS Data'!$A$3:$AAD$1504,42,FALSE)=0/1/1900,"",VLOOKUP($A9,'8 Oct - LIVE LDS Data'!$A$3:$AAD$1504,42,FALSE))</f>
        <v/>
      </c>
      <c r="P9" s="7296" t="str">
        <f>IF(VLOOKUP($A9,'8 Oct - LIVE LDS Data'!$A$3:$AAD$1504,48,FALSE)=0/1/1900,"",VLOOKUP($A9,'8 Oct - LIVE LDS Data'!$A$3:$AAD$1504,48,FALSE))</f>
        <v/>
      </c>
      <c r="Q9" s="7296" t="str">
        <f>IF(VLOOKUP($A9,'8 Oct - LIVE LDS Data'!$A$3:$AAD$1504,49,FALSE)=0/1/1900,"",VLOOKUP($A9,'8 Oct - LIVE LDS Data'!$A$3:$AAD$1504,49,FALSE))</f>
        <v/>
      </c>
      <c r="R9" s="7296" t="str">
        <f>IF(VLOOKUP($A9,'8 Oct - LIVE LDS Data'!$A$3:$AAD$1504,55,FALSE)=0/1/1900,"",VLOOKUP($A9,'8 Oct - LIVE LDS Data'!$A$3:$AAD$1504,55,FALSE))</f>
        <v/>
      </c>
      <c r="S9" s="7296" t="str">
        <f>IF(VLOOKUP($A9,'8 Oct - LIVE LDS Data'!$A$3:$AAD$1504,56,FALSE)=0/1/1900,"",VLOOKUP($A9,'8 Oct - LIVE LDS Data'!$A$3:$AAD$1504,56,FALSE))</f>
        <v/>
      </c>
      <c r="T9" s="7297" t="str">
        <f>IF(VLOOKUP($A9,'8 Oct - LIVE LDS Data'!$A$3:$AAD$1504,61,FALSE)=0/1/1900,"",VLOOKUP($A9,'8 Oct - LIVE LDS Data'!$A$3:$AAD$1504,61,FALSE))</f>
        <v/>
      </c>
      <c r="U9" s="7297" t="str">
        <f>IF(VLOOKUP($A9,'8 Oct - LIVE LDS Data'!$A$3:$AAD$1504,64,FALSE)=0/1/1900,"",VLOOKUP($A9,'8 Oct - LIVE LDS Data'!$A$3:$AAD$1504,64,FALSE))</f>
        <v/>
      </c>
      <c r="V9" s="7297" t="str">
        <f>IF(VLOOKUP($A9,'8 Oct - LIVE LDS Data'!$A$3:$AAD$1504,67,FALSE)=0/1/1900,"",VLOOKUP($A9,'8 Oct - LIVE LDS Data'!$A$3:$AAD$1504,67,FALSE))</f>
        <v/>
      </c>
      <c r="W9" s="7298" t="str">
        <f>IF(VLOOKUP($A9,'8 Oct - LIVE LDS Data'!$A$3:$AAD$1504,80,FALSE)=0/1/1900,"",VLOOKUP($A9,'8 Oct - LIVE LDS Data'!$A$3:$AAD$1504,80,FALSE))</f>
        <v/>
      </c>
      <c r="X9" s="7299" t="s">
        <v>90</v>
      </c>
      <c r="Y9" s="7300" t="str">
        <f>IF(VLOOKUP($A9,'8 Oct - LIVE LDS Data'!$A$3:$AAD$1504,73,FALSE)=0/1/1900,"",VLOOKUP($A9,'8 Oct - LIVE LDS Data'!$A$3:$AAD$1504,73,FALSE))</f>
        <v/>
      </c>
      <c r="Z9" s="7300" t="str">
        <f>IF(VLOOKUP($A9,'8 Oct - LIVE LDS Data'!$A$3:$AAD$1504,74,FALSE)=0/1/1900,"",VLOOKUP($A9,'8 Oct - LIVE LDS Data'!$A$3:$AAD$1504,74,FALSE))</f>
        <v>Robert Putnam</v>
      </c>
      <c r="AA9" s="7300" t="str">
        <f>IF(VLOOKUP($A9,'8 Oct - LIVE LDS Data'!$A$3:$AAD$1504,76,FALSE)=0/1/1900,"",VLOOKUP($A9,'8 Oct - LIVE LDS Data'!$A$3:$AAD$1504,76,FALSE))</f>
        <v/>
      </c>
      <c r="AB9" s="7300" t="str">
        <f>IF(VLOOKUP($A9,'8 Oct - LIVE LDS Data'!$A$3:$AAD$1504,77,FALSE)=0/1/1900,"",VLOOKUP($A9,'8 Oct - LIVE LDS Data'!$A$3:$AAD$1504,77,FALSE))</f>
        <v/>
      </c>
    </row>
    <row r="10" spans="1:28" ht="38.5" customHeight="1" x14ac:dyDescent="0.2">
      <c r="A10" s="1465" t="s">
        <v>242</v>
      </c>
      <c r="B10" s="1465"/>
      <c r="C10" s="1467" t="s">
        <v>243</v>
      </c>
      <c r="D10" s="1480"/>
      <c r="E10" s="1480"/>
      <c r="F10" s="7293" t="str">
        <f>IF(VLOOKUP($A10,'8 Oct - LIVE LDS Data'!$A$3:$AAD$1504,4,FALSE)=0/1/1900,"",VLOOKUP($A10,'8 Oct - LIVE LDS Data'!$A$3:$AAD$1504,4,FALSE))</f>
        <v>New Local Plan
(previous emerging plan withdrawn from examination)</v>
      </c>
      <c r="G10" s="7294">
        <f>IF(VLOOKUP($A10,'8 Oct - LIVE LDS Data'!$A$3:$AAD$1504,6,FALSE)=0/1/1900,"",VLOOKUP($A10,'8 Oct - LIVE LDS Data'!$A$3:$AAD$1504,6,FALSE))</f>
        <v>2023</v>
      </c>
      <c r="H10" s="7294">
        <f>IF(VLOOKUP($A10,'8 Oct - LIVE LDS Data'!$A$3:$AAD$1504,7,FALSE)=0/1/1900,"",VLOOKUP($A10,'8 Oct - LIVE LDS Data'!$A$3:$AAD$1504,7,FALSE))</f>
        <v>2043</v>
      </c>
      <c r="I10" s="7294" t="str">
        <f>IF(VLOOKUP($A10,'8 Oct - LIVE LDS Data'!$A$3:$AAD$1504,8,FALSE)=0/1/1900,"",VLOOKUP($A10,'8 Oct - LIVE LDS Data'!$A$3:$AAD$1504,8,FALSE))</f>
        <v>N</v>
      </c>
      <c r="J10" s="7294" t="str">
        <f>IF(VLOOKUP($A10,'8 Oct - LIVE LDS Data'!$A$3:$AAD$1504,9,FALSE)=0/1/1900,"",VLOOKUP($A10,'8 Oct - LIVE LDS Data'!$A$3:$AAD$1504,9,FALSE))</f>
        <v>N</v>
      </c>
      <c r="K10" s="7295" t="str">
        <f>IF(VLOOKUP($A10,'8 Oct - LIVE LDS Data'!$A$3:$AAD$1504,10,FALSE)=0/1/1900,"",VLOOKUP($A10,'8 Oct - LIVE LDS Data'!$A$3:$AAD$1504,10,FALSE))</f>
        <v>none</v>
      </c>
      <c r="L10" s="7296">
        <f>IF(VLOOKUP($A10,'8 Oct - LIVE LDS Data'!$A$3:$AAD$1504,34,FALSE)=0/1/1900,"",VLOOKUP($A10,'8 Oct - LIVE LDS Data'!$A$3:$AAD$1504,34,FALSE))</f>
        <v>45104</v>
      </c>
      <c r="M10" s="7296">
        <f>IF(VLOOKUP($A10,'8 Oct - LIVE LDS Data'!$A$3:$AAD$1504,35,FALSE)=0/1/1900,"",VLOOKUP($A10,'8 Oct - LIVE LDS Data'!$A$3:$AAD$1504,35,FALSE))</f>
        <v>45174</v>
      </c>
      <c r="N10" s="7296">
        <f>IF(VLOOKUP($A10,'8 Oct - LIVE LDS Data'!$A$3:$AAD$1504,41,FALSE)=0/1/1900,"",VLOOKUP($A10,'8 Oct - LIVE LDS Data'!$A$3:$AAD$1504,41,FALSE))</f>
        <v>45597</v>
      </c>
      <c r="O10" s="7296">
        <f>IF(VLOOKUP($A10,'8 Oct - LIVE LDS Data'!$A$3:$AAD$1504,42,FALSE)=0/1/1900,"",VLOOKUP($A10,'8 Oct - LIVE LDS Data'!$A$3:$AAD$1504,42,FALSE))</f>
        <v>45658</v>
      </c>
      <c r="P10" s="7296">
        <f>IF(VLOOKUP($A10,'8 Oct - LIVE LDS Data'!$A$3:$AAD$1504,48,FALSE)=0/1/1900,"",VLOOKUP($A10,'8 Oct - LIVE LDS Data'!$A$3:$AAD$1504,48,FALSE))</f>
        <v>45719</v>
      </c>
      <c r="Q10" s="7296">
        <f>IF(VLOOKUP($A10,'8 Oct - LIVE LDS Data'!$A$3:$AAD$1504,49,FALSE)=0/1/1900,"",VLOOKUP($A10,'8 Oct - LIVE LDS Data'!$A$3:$AAD$1504,49,FALSE))</f>
        <v>45761</v>
      </c>
      <c r="R10" s="7296" t="str">
        <f>IF(VLOOKUP($A10,'8 Oct - LIVE LDS Data'!$A$3:$AAD$1504,55,FALSE)=0/1/1900,"",VLOOKUP($A10,'8 Oct - LIVE LDS Data'!$A$3:$AAD$1504,55,FALSE))</f>
        <v/>
      </c>
      <c r="S10" s="7296" t="str">
        <f>IF(VLOOKUP($A10,'8 Oct - LIVE LDS Data'!$A$3:$AAD$1504,56,FALSE)=0/1/1900,"",VLOOKUP($A10,'8 Oct - LIVE LDS Data'!$A$3:$AAD$1504,56,FALSE))</f>
        <v/>
      </c>
      <c r="T10" s="7297" t="str">
        <f>IF(VLOOKUP($A10,'8 Oct - LIVE LDS Data'!$A$3:$AAD$1504,61,FALSE)=0/1/1900,"",VLOOKUP($A10,'8 Oct - LIVE LDS Data'!$A$3:$AAD$1504,61,FALSE))</f>
        <v/>
      </c>
      <c r="U10" s="7297" t="str">
        <f>IF(VLOOKUP($A10,'8 Oct - LIVE LDS Data'!$A$3:$AAD$1504,64,FALSE)=0/1/1900,"",VLOOKUP($A10,'8 Oct - LIVE LDS Data'!$A$3:$AAD$1504,64,FALSE))</f>
        <v/>
      </c>
      <c r="V10" s="7297" t="str">
        <f>IF(VLOOKUP($A10,'8 Oct - LIVE LDS Data'!$A$3:$AAD$1504,67,FALSE)=0/1/1900,"",VLOOKUP($A10,'8 Oct - LIVE LDS Data'!$A$3:$AAD$1504,67,FALSE))</f>
        <v/>
      </c>
      <c r="W10" s="7298" t="str">
        <f>IF(VLOOKUP($A10,'8 Oct - LIVE LDS Data'!$A$3:$AAD$1504,80,FALSE)=0/1/1900,"",VLOOKUP($A10,'8 Oct - LIVE LDS Data'!$A$3:$AAD$1504,80,FALSE))</f>
        <v/>
      </c>
      <c r="X10" s="7299" t="s">
        <v>90</v>
      </c>
      <c r="Y10" s="7300">
        <f>IF(VLOOKUP($A10,'8 Oct - LIVE LDS Data'!$A$3:$AAD$1504,73,FALSE)=0/1/1900,"",VLOOKUP($A10,'8 Oct - LIVE LDS Data'!$A$3:$AAD$1504,73,FALSE))</f>
        <v>45743</v>
      </c>
      <c r="Z10" s="7300" t="str">
        <f>IF(VLOOKUP($A10,'8 Oct - LIVE LDS Data'!$A$3:$AAD$1504,74,FALSE)=0/1/1900,"",VLOOKUP($A10,'8 Oct - LIVE LDS Data'!$A$3:$AAD$1504,74,FALSE))</f>
        <v>Shannon Franklin</v>
      </c>
      <c r="AA10" s="7300">
        <f>IF(VLOOKUP($A10,'8 Oct - LIVE LDS Data'!$A$3:$AAD$1504,76,FALSE)=0/1/1900,"",VLOOKUP($A10,'8 Oct - LIVE LDS Data'!$A$3:$AAD$1504,76,FALSE))</f>
        <v>45740</v>
      </c>
      <c r="AB10" s="7300" t="str">
        <f>IF(VLOOKUP($A10,'8 Oct - LIVE LDS Data'!$A$3:$AAD$1504,77,FALSE)=0/1/1900,"",VLOOKUP($A10,'8 Oct - LIVE LDS Data'!$A$3:$AAD$1504,77,FALSE))</f>
        <v>Robert Putnam</v>
      </c>
    </row>
    <row r="11" spans="1:28" ht="31.5" customHeight="1" x14ac:dyDescent="0.2">
      <c r="A11" s="1465" t="s">
        <v>263</v>
      </c>
      <c r="B11" s="1465"/>
      <c r="C11" s="1467" t="s">
        <v>264</v>
      </c>
      <c r="D11" s="1480"/>
      <c r="E11" s="1480"/>
      <c r="F11" s="7293" t="str">
        <f>IF(VLOOKUP($A11,'8 Oct - LIVE LDS Data'!$A$3:$AAD$1504,4,FALSE)=0/1/1900,"",VLOOKUP($A11,'8 Oct - LIVE LDS Data'!$A$3:$AAD$1504,4,FALSE))</f>
        <v>Local Plan</v>
      </c>
      <c r="G11" s="7294" t="str">
        <f>IF(VLOOKUP($A11,'8 Oct - LIVE LDS Data'!$A$3:$AAD$1504,6,FALSE)=0/1/1900,"",VLOOKUP($A11,'8 Oct - LIVE LDS Data'!$A$3:$AAD$1504,6,FALSE))</f>
        <v>2021</v>
      </c>
      <c r="H11" s="7294" t="str">
        <f>IF(VLOOKUP($A11,'8 Oct - LIVE LDS Data'!$A$3:$AAD$1504,7,FALSE)=0/1/1900,"",VLOOKUP($A11,'8 Oct - LIVE LDS Data'!$A$3:$AAD$1504,7,FALSE))</f>
        <v>2040</v>
      </c>
      <c r="I11" s="7294" t="str">
        <f>IF(VLOOKUP($A11,'8 Oct - LIVE LDS Data'!$A$3:$AAD$1504,8,FALSE)=0/1/1900,"",VLOOKUP($A11,'8 Oct - LIVE LDS Data'!$A$3:$AAD$1504,8,FALSE))</f>
        <v>N</v>
      </c>
      <c r="J11" s="7294" t="str">
        <f>IF(VLOOKUP($A11,'8 Oct - LIVE LDS Data'!$A$3:$AAD$1504,9,FALSE)=0/1/1900,"",VLOOKUP($A11,'8 Oct - LIVE LDS Data'!$A$3:$AAD$1504,9,FALSE))</f>
        <v>N</v>
      </c>
      <c r="K11" s="7295">
        <f>IF(VLOOKUP($A11,'8 Oct - LIVE LDS Data'!$A$3:$AAD$1504,10,FALSE)=0/1/1900,"",VLOOKUP($A11,'8 Oct - LIVE LDS Data'!$A$3:$AAD$1504,10,FALSE))</f>
        <v>42516</v>
      </c>
      <c r="L11" s="7296">
        <f>IF(VLOOKUP($A11,'8 Oct - LIVE LDS Data'!$A$3:$AAD$1504,34,FALSE)=0/1/1900,"",VLOOKUP($A11,'8 Oct - LIVE LDS Data'!$A$3:$AAD$1504,34,FALSE))</f>
        <v>45313</v>
      </c>
      <c r="M11" s="7296">
        <f>IF(VLOOKUP($A11,'8 Oct - LIVE LDS Data'!$A$3:$AAD$1504,35,FALSE)=0/1/1900,"",VLOOKUP($A11,'8 Oct - LIVE LDS Data'!$A$3:$AAD$1504,35,FALSE))</f>
        <v>45355</v>
      </c>
      <c r="N11" s="7296" t="str">
        <f>IF(VLOOKUP($A11,'8 Oct - LIVE LDS Data'!$A$3:$AAD$1504,41,FALSE)=0/1/1900,"",VLOOKUP($A11,'8 Oct - LIVE LDS Data'!$A$3:$AAD$1504,41,FALSE))</f>
        <v/>
      </c>
      <c r="O11" s="7296" t="str">
        <f>IF(VLOOKUP($A11,'8 Oct - LIVE LDS Data'!$A$3:$AAD$1504,42,FALSE)=0/1/1900,"",VLOOKUP($A11,'8 Oct - LIVE LDS Data'!$A$3:$AAD$1504,42,FALSE))</f>
        <v/>
      </c>
      <c r="P11" s="7296" t="str">
        <f>IF(VLOOKUP($A11,'8 Oct - LIVE LDS Data'!$A$3:$AAD$1504,48,FALSE)=0/1/1900,"",VLOOKUP($A11,'8 Oct - LIVE LDS Data'!$A$3:$AAD$1504,48,FALSE))</f>
        <v/>
      </c>
      <c r="Q11" s="7296" t="str">
        <f>IF(VLOOKUP($A11,'8 Oct - LIVE LDS Data'!$A$3:$AAD$1504,49,FALSE)=0/1/1900,"",VLOOKUP($A11,'8 Oct - LIVE LDS Data'!$A$3:$AAD$1504,49,FALSE))</f>
        <v/>
      </c>
      <c r="R11" s="7296" t="str">
        <f>IF(VLOOKUP($A11,'8 Oct - LIVE LDS Data'!$A$3:$AAD$1504,55,FALSE)=0/1/1900,"",VLOOKUP($A11,'8 Oct - LIVE LDS Data'!$A$3:$AAD$1504,55,FALSE))</f>
        <v/>
      </c>
      <c r="S11" s="7296" t="str">
        <f>IF(VLOOKUP($A11,'8 Oct - LIVE LDS Data'!$A$3:$AAD$1504,56,FALSE)=0/1/1900,"",VLOOKUP($A11,'8 Oct - LIVE LDS Data'!$A$3:$AAD$1504,56,FALSE))</f>
        <v/>
      </c>
      <c r="T11" s="7297" t="str">
        <f>IF(VLOOKUP($A11,'8 Oct - LIVE LDS Data'!$A$3:$AAD$1504,61,FALSE)=0/1/1900,"",VLOOKUP($A11,'8 Oct - LIVE LDS Data'!$A$3:$AAD$1504,61,FALSE))</f>
        <v/>
      </c>
      <c r="U11" s="7297" t="str">
        <f>IF(VLOOKUP($A11,'8 Oct - LIVE LDS Data'!$A$3:$AAD$1504,64,FALSE)=0/1/1900,"",VLOOKUP($A11,'8 Oct - LIVE LDS Data'!$A$3:$AAD$1504,64,FALSE))</f>
        <v/>
      </c>
      <c r="V11" s="7297" t="str">
        <f>IF(VLOOKUP($A11,'8 Oct - LIVE LDS Data'!$A$3:$AAD$1504,67,FALSE)=0/1/1900,"",VLOOKUP($A11,'8 Oct - LIVE LDS Data'!$A$3:$AAD$1504,67,FALSE))</f>
        <v/>
      </c>
      <c r="W11" s="7298" t="str">
        <f>IF(VLOOKUP($A11,'8 Oct - LIVE LDS Data'!$A$3:$AAD$1504,80,FALSE)=0/1/1900,"",VLOOKUP($A11,'8 Oct - LIVE LDS Data'!$A$3:$AAD$1504,80,FALSE))</f>
        <v/>
      </c>
      <c r="X11" s="7299" t="s">
        <v>90</v>
      </c>
      <c r="Y11" s="7300">
        <f>IF(VLOOKUP($A11,'8 Oct - LIVE LDS Data'!$A$3:$AAD$1504,73,FALSE)=0/1/1900,"",VLOOKUP($A11,'8 Oct - LIVE LDS Data'!$A$3:$AAD$1504,73,FALSE))</f>
        <v>45743</v>
      </c>
      <c r="Z11" s="7300" t="str">
        <f>IF(VLOOKUP($A11,'8 Oct - LIVE LDS Data'!$A$3:$AAD$1504,74,FALSE)=0/1/1900,"",VLOOKUP($A11,'8 Oct - LIVE LDS Data'!$A$3:$AAD$1504,74,FALSE))</f>
        <v>Shannon Franklin</v>
      </c>
      <c r="AA11" s="7300">
        <f>IF(VLOOKUP($A11,'8 Oct - LIVE LDS Data'!$A$3:$AAD$1504,76,FALSE)=0/1/1900,"",VLOOKUP($A11,'8 Oct - LIVE LDS Data'!$A$3:$AAD$1504,76,FALSE))</f>
        <v>45743</v>
      </c>
      <c r="AB11" s="7300" t="str">
        <f>IF(VLOOKUP($A11,'8 Oct - LIVE LDS Data'!$A$3:$AAD$1504,77,FALSE)=0/1/1900,"",VLOOKUP($A11,'8 Oct - LIVE LDS Data'!$A$3:$AAD$1504,77,FALSE))</f>
        <v>Shannon Franklin</v>
      </c>
    </row>
    <row r="12" spans="1:28" ht="30" customHeight="1" x14ac:dyDescent="0.2">
      <c r="A12" s="1468" t="s">
        <v>320</v>
      </c>
      <c r="B12" s="1468"/>
      <c r="C12" s="1468" t="s">
        <v>290</v>
      </c>
      <c r="D12" s="1469"/>
      <c r="E12" s="1469"/>
      <c r="F12" s="7293" t="str">
        <f>IF(VLOOKUP($A12,'8 Oct - LIVE LDS Data'!$A$3:$AAD$1504,4,FALSE)=0/1/1900,"",VLOOKUP($A12,'8 Oct - LIVE LDS Data'!$A$3:$AAD$1504,4,FALSE))</f>
        <v>Bath and North East Somerset Council New Local Plan (2022-2042)</v>
      </c>
      <c r="G12" s="7294" t="str">
        <f>IF(VLOOKUP($A12,'8 Oct - LIVE LDS Data'!$A$3:$AAD$1504,6,FALSE)=0/1/1900,"",VLOOKUP($A12,'8 Oct - LIVE LDS Data'!$A$3:$AAD$1504,6,FALSE))</f>
        <v>2022</v>
      </c>
      <c r="H12" s="7294" t="str">
        <f>IF(VLOOKUP($A12,'8 Oct - LIVE LDS Data'!$A$3:$AAD$1504,7,FALSE)=0/1/1900,"",VLOOKUP($A12,'8 Oct - LIVE LDS Data'!$A$3:$AAD$1504,7,FALSE))</f>
        <v>2042</v>
      </c>
      <c r="I12" s="7294" t="str">
        <f>IF(VLOOKUP($A12,'8 Oct - LIVE LDS Data'!$A$3:$AAD$1504,8,FALSE)=0/1/1900,"",VLOOKUP($A12,'8 Oct - LIVE LDS Data'!$A$3:$AAD$1504,8,FALSE))</f>
        <v>N</v>
      </c>
      <c r="J12" s="7294" t="str">
        <f>IF(VLOOKUP($A12,'8 Oct - LIVE LDS Data'!$A$3:$AAD$1504,9,FALSE)=0/1/1900,"",VLOOKUP($A12,'8 Oct - LIVE LDS Data'!$A$3:$AAD$1504,9,FALSE))</f>
        <v>N</v>
      </c>
      <c r="K12" s="7295" t="str">
        <f>IF(VLOOKUP($A12,'8 Oct - LIVE LDS Data'!$A$3:$AAD$1504,10,FALSE)=0/1/1900,"",VLOOKUP($A12,'8 Oct - LIVE LDS Data'!$A$3:$AAD$1504,10,FALSE))</f>
        <v>10 July 2014 (as amended by partial update on 19 Jan 2023)</v>
      </c>
      <c r="L12" s="7296">
        <f>IF(VLOOKUP($A12,'8 Oct - LIVE LDS Data'!$A$3:$AAD$1504,34,FALSE)=0/1/1900,"",VLOOKUP($A12,'8 Oct - LIVE LDS Data'!$A$3:$AAD$1504,34,FALSE))</f>
        <v>44838</v>
      </c>
      <c r="M12" s="7296">
        <f>IF(VLOOKUP($A12,'8 Oct - LIVE LDS Data'!$A$3:$AAD$1504,35,FALSE)=0/1/1900,"",VLOOKUP($A12,'8 Oct - LIVE LDS Data'!$A$3:$AAD$1504,35,FALSE))</f>
        <v>44880</v>
      </c>
      <c r="N12" s="7296">
        <f>IF(VLOOKUP($A12,'8 Oct - LIVE LDS Data'!$A$3:$AAD$1504,41,FALSE)=0/1/1900,"",VLOOKUP($A12,'8 Oct - LIVE LDS Data'!$A$3:$AAD$1504,41,FALSE))</f>
        <v>45334</v>
      </c>
      <c r="O12" s="7296">
        <f>IF(VLOOKUP($A12,'8 Oct - LIVE LDS Data'!$A$3:$AAD$1504,42,FALSE)=0/1/1900,"",VLOOKUP($A12,'8 Oct - LIVE LDS Data'!$A$3:$AAD$1504,42,FALSE))</f>
        <v>45390</v>
      </c>
      <c r="P12" s="7296" t="str">
        <f>IF(VLOOKUP($A12,'8 Oct - LIVE LDS Data'!$A$3:$AAD$1504,48,FALSE)=0/1/1900,"",VLOOKUP($A12,'8 Oct - LIVE LDS Data'!$A$3:$AAD$1504,48,FALSE))</f>
        <v/>
      </c>
      <c r="Q12" s="7296" t="str">
        <f>IF(VLOOKUP($A12,'8 Oct - LIVE LDS Data'!$A$3:$AAD$1504,49,FALSE)=0/1/1900,"",VLOOKUP($A12,'8 Oct - LIVE LDS Data'!$A$3:$AAD$1504,49,FALSE))</f>
        <v/>
      </c>
      <c r="R12" s="7296" t="str">
        <f>IF(VLOOKUP($A12,'8 Oct - LIVE LDS Data'!$A$3:$AAD$1504,55,FALSE)=0/1/1900,"",VLOOKUP($A12,'8 Oct - LIVE LDS Data'!$A$3:$AAD$1504,55,FALSE))</f>
        <v/>
      </c>
      <c r="S12" s="7296" t="str">
        <f>IF(VLOOKUP($A12,'8 Oct - LIVE LDS Data'!$A$3:$AAD$1504,56,FALSE)=0/1/1900,"",VLOOKUP($A12,'8 Oct - LIVE LDS Data'!$A$3:$AAD$1504,56,FALSE))</f>
        <v/>
      </c>
      <c r="T12" s="7297" t="str">
        <f>IF(VLOOKUP($A12,'8 Oct - LIVE LDS Data'!$A$3:$AAD$1504,61,FALSE)=0/1/1900,"",VLOOKUP($A12,'8 Oct - LIVE LDS Data'!$A$3:$AAD$1504,61,FALSE))</f>
        <v/>
      </c>
      <c r="U12" s="7297" t="str">
        <f>IF(VLOOKUP($A12,'8 Oct - LIVE LDS Data'!$A$3:$AAD$1504,64,FALSE)=0/1/1900,"",VLOOKUP($A12,'8 Oct - LIVE LDS Data'!$A$3:$AAD$1504,64,FALSE))</f>
        <v/>
      </c>
      <c r="V12" s="7297" t="str">
        <f>IF(VLOOKUP($A12,'8 Oct - LIVE LDS Data'!$A$3:$AAD$1504,67,FALSE)=0/1/1900,"",VLOOKUP($A12,'8 Oct - LIVE LDS Data'!$A$3:$AAD$1504,67,FALSE))</f>
        <v/>
      </c>
      <c r="W12" s="7298" t="str">
        <f>IF(VLOOKUP($A12,'8 Oct - LIVE LDS Data'!$A$3:$AAD$1504,80,FALSE)=0/1/1900,"",VLOOKUP($A12,'8 Oct - LIVE LDS Data'!$A$3:$AAD$1504,80,FALSE))</f>
        <v/>
      </c>
      <c r="X12" s="7299" t="s">
        <v>90</v>
      </c>
      <c r="Y12" s="7300">
        <f>IF(VLOOKUP($A12,'8 Oct - LIVE LDS Data'!$A$3:$AAD$1504,73,FALSE)=0/1/1900,"",VLOOKUP($A12,'8 Oct - LIVE LDS Data'!$A$3:$AAD$1504,73,FALSE))</f>
        <v>45659</v>
      </c>
      <c r="Z12" s="7300" t="str">
        <f>IF(VLOOKUP($A12,'8 Oct - LIVE LDS Data'!$A$3:$AAD$1504,74,FALSE)=0/1/1900,"",VLOOKUP($A12,'8 Oct - LIVE LDS Data'!$A$3:$AAD$1504,74,FALSE))</f>
        <v>Robert Putnam</v>
      </c>
      <c r="AA12" s="7300">
        <f>IF(VLOOKUP($A12,'8 Oct - LIVE LDS Data'!$A$3:$AAD$1504,76,FALSE)=0/1/1900,"",VLOOKUP($A12,'8 Oct - LIVE LDS Data'!$A$3:$AAD$1504,76,FALSE))</f>
        <v>45659</v>
      </c>
      <c r="AB12" s="7300" t="str">
        <f>IF(VLOOKUP($A12,'8 Oct - LIVE LDS Data'!$A$3:$AAD$1504,77,FALSE)=0/1/1900,"",VLOOKUP($A12,'8 Oct - LIVE LDS Data'!$A$3:$AAD$1504,77,FALSE))</f>
        <v>Robert Putnam</v>
      </c>
    </row>
    <row r="13" spans="1:28" ht="39" customHeight="1" x14ac:dyDescent="0.2">
      <c r="A13" s="1465" t="s">
        <v>357</v>
      </c>
      <c r="B13" s="1465"/>
      <c r="C13" s="1465" t="s">
        <v>358</v>
      </c>
      <c r="D13" s="1466"/>
      <c r="E13" s="1466"/>
      <c r="F13" s="7293" t="str">
        <f>IF(VLOOKUP($A13,'8 Oct - LIVE LDS Data'!$A$3:$AAD$1504,4,FALSE)=0/1/1900,"",VLOOKUP($A13,'8 Oct - LIVE LDS Data'!$A$3:$AAD$1504,4,FALSE))</f>
        <v>Birmingham Local Plan 2042</v>
      </c>
      <c r="G13" s="7294">
        <f>IF(VLOOKUP($A13,'8 Oct - LIVE LDS Data'!$A$3:$AAD$1504,6,FALSE)=0/1/1900,"",VLOOKUP($A13,'8 Oct - LIVE LDS Data'!$A$3:$AAD$1504,6,FALSE))</f>
        <v>2020</v>
      </c>
      <c r="H13" s="7294">
        <f>IF(VLOOKUP($A13,'8 Oct - LIVE LDS Data'!$A$3:$AAD$1504,7,FALSE)=0/1/1900,"",VLOOKUP($A13,'8 Oct - LIVE LDS Data'!$A$3:$AAD$1504,7,FALSE))</f>
        <v>2042</v>
      </c>
      <c r="I13" s="7294" t="str">
        <f>IF(VLOOKUP($A13,'8 Oct - LIVE LDS Data'!$A$3:$AAD$1504,8,FALSE)=0/1/1900,"",VLOOKUP($A13,'8 Oct - LIVE LDS Data'!$A$3:$AAD$1504,8,FALSE))</f>
        <v>N</v>
      </c>
      <c r="J13" s="7294" t="str">
        <f>IF(VLOOKUP($A13,'8 Oct - LIVE LDS Data'!$A$3:$AAD$1504,9,FALSE)=0/1/1900,"",VLOOKUP($A13,'8 Oct - LIVE LDS Data'!$A$3:$AAD$1504,9,FALSE))</f>
        <v>N</v>
      </c>
      <c r="K13" s="7295">
        <f>IF(VLOOKUP($A13,'8 Oct - LIVE LDS Data'!$A$3:$AAD$1504,10,FALSE)=0/1/1900,"",VLOOKUP($A13,'8 Oct - LIVE LDS Data'!$A$3:$AAD$1504,10,FALSE))</f>
        <v>42745</v>
      </c>
      <c r="L13" s="7296">
        <f>IF(VLOOKUP($A13,'8 Oct - LIVE LDS Data'!$A$3:$AAD$1504,34,FALSE)=0/1/1900,"",VLOOKUP($A13,'8 Oct - LIVE LDS Data'!$A$3:$AAD$1504,34,FALSE))</f>
        <v>44858</v>
      </c>
      <c r="M13" s="7296">
        <f>IF(VLOOKUP($A13,'8 Oct - LIVE LDS Data'!$A$3:$AAD$1504,35,FALSE)=0/1/1900,"",VLOOKUP($A13,'8 Oct - LIVE LDS Data'!$A$3:$AAD$1504,35,FALSE))</f>
        <v>44900</v>
      </c>
      <c r="N13" s="7296">
        <f>IF(VLOOKUP($A13,'8 Oct - LIVE LDS Data'!$A$3:$AAD$1504,41,FALSE)=0/1/1900,"",VLOOKUP($A13,'8 Oct - LIVE LDS Data'!$A$3:$AAD$1504,41,FALSE))</f>
        <v>45474</v>
      </c>
      <c r="O13" s="7296">
        <f>IF(VLOOKUP($A13,'8 Oct - LIVE LDS Data'!$A$3:$AAD$1504,42,FALSE)=0/1/1900,"",VLOOKUP($A13,'8 Oct - LIVE LDS Data'!$A$3:$AAD$1504,42,FALSE))</f>
        <v>45505</v>
      </c>
      <c r="P13" s="7296" t="str">
        <f>IF(VLOOKUP($A13,'8 Oct - LIVE LDS Data'!$A$3:$AAD$1504,48,FALSE)=0/1/1900,"",VLOOKUP($A13,'8 Oct - LIVE LDS Data'!$A$3:$AAD$1504,48,FALSE))</f>
        <v/>
      </c>
      <c r="Q13" s="7296" t="str">
        <f>IF(VLOOKUP($A13,'8 Oct - LIVE LDS Data'!$A$3:$AAD$1504,49,FALSE)=0/1/1900,"",VLOOKUP($A13,'8 Oct - LIVE LDS Data'!$A$3:$AAD$1504,49,FALSE))</f>
        <v/>
      </c>
      <c r="R13" s="7296" t="str">
        <f>IF(VLOOKUP($A13,'8 Oct - LIVE LDS Data'!$A$3:$AAD$1504,55,FALSE)=0/1/1900,"",VLOOKUP($A13,'8 Oct - LIVE LDS Data'!$A$3:$AAD$1504,55,FALSE))</f>
        <v/>
      </c>
      <c r="S13" s="7296" t="str">
        <f>IF(VLOOKUP($A13,'8 Oct - LIVE LDS Data'!$A$3:$AAD$1504,56,FALSE)=0/1/1900,"",VLOOKUP($A13,'8 Oct - LIVE LDS Data'!$A$3:$AAD$1504,56,FALSE))</f>
        <v/>
      </c>
      <c r="T13" s="7297" t="str">
        <f>IF(VLOOKUP($A13,'8 Oct - LIVE LDS Data'!$A$3:$AAD$1504,61,FALSE)=0/1/1900,"",VLOOKUP($A13,'8 Oct - LIVE LDS Data'!$A$3:$AAD$1504,61,FALSE))</f>
        <v/>
      </c>
      <c r="U13" s="7297" t="str">
        <f>IF(VLOOKUP($A13,'8 Oct - LIVE LDS Data'!$A$3:$AAD$1504,64,FALSE)=0/1/1900,"",VLOOKUP($A13,'8 Oct - LIVE LDS Data'!$A$3:$AAD$1504,64,FALSE))</f>
        <v/>
      </c>
      <c r="V13" s="7297" t="str">
        <f>IF(VLOOKUP($A13,'8 Oct - LIVE LDS Data'!$A$3:$AAD$1504,67,FALSE)=0/1/1900,"",VLOOKUP($A13,'8 Oct - LIVE LDS Data'!$A$3:$AAD$1504,67,FALSE))</f>
        <v/>
      </c>
      <c r="W13" s="7298" t="str">
        <f>IF(VLOOKUP($A13,'8 Oct - LIVE LDS Data'!$A$3:$AAD$1504,80,FALSE)=0/1/1900,"",VLOOKUP($A13,'8 Oct - LIVE LDS Data'!$A$3:$AAD$1504,80,FALSE))</f>
        <v/>
      </c>
      <c r="X13" s="7299" t="s">
        <v>90</v>
      </c>
      <c r="Y13" s="7300">
        <f>IF(VLOOKUP($A13,'8 Oct - LIVE LDS Data'!$A$3:$AAD$1504,73,FALSE)=0/1/1900,"",VLOOKUP($A13,'8 Oct - LIVE LDS Data'!$A$3:$AAD$1504,73,FALSE))</f>
        <v>45686</v>
      </c>
      <c r="Z13" s="7300" t="str">
        <f>IF(VLOOKUP($A13,'8 Oct - LIVE LDS Data'!$A$3:$AAD$1504,74,FALSE)=0/1/1900,"",VLOOKUP($A13,'8 Oct - LIVE LDS Data'!$A$3:$AAD$1504,74,FALSE))</f>
        <v>Robert Putnam</v>
      </c>
      <c r="AA13" s="7300">
        <f>IF(VLOOKUP($A13,'8 Oct - LIVE LDS Data'!$A$3:$AAD$1504,76,FALSE)=0/1/1900,"",VLOOKUP($A13,'8 Oct - LIVE LDS Data'!$A$3:$AAD$1504,76,FALSE))</f>
        <v>45686</v>
      </c>
      <c r="AB13" s="7300" t="str">
        <f>IF(VLOOKUP($A13,'8 Oct - LIVE LDS Data'!$A$3:$AAD$1504,77,FALSE)=0/1/1900,"",VLOOKUP($A13,'8 Oct - LIVE LDS Data'!$A$3:$AAD$1504,77,FALSE))</f>
        <v>Robert Putnam</v>
      </c>
    </row>
    <row r="14" spans="1:28" ht="39" customHeight="1" x14ac:dyDescent="0.2">
      <c r="A14" s="1465" t="s">
        <v>372</v>
      </c>
      <c r="B14" s="1465"/>
      <c r="C14" s="1465" t="s">
        <v>373</v>
      </c>
      <c r="D14" s="1466"/>
      <c r="E14" s="1466"/>
      <c r="F14" s="7293" t="str">
        <f>IF(VLOOKUP($A14,'8 Oct - LIVE LDS Data'!$A$3:$AAD$1504,4,FALSE)=0/1/1900,"",VLOOKUP($A14,'8 Oct - LIVE LDS Data'!$A$3:$AAD$1504,4,FALSE))</f>
        <v>Blaby District New Local Plan</v>
      </c>
      <c r="G14" s="7294">
        <f>IF(VLOOKUP($A14,'8 Oct - LIVE LDS Data'!$A$3:$AAD$1504,6,FALSE)=0/1/1900,"",VLOOKUP($A14,'8 Oct - LIVE LDS Data'!$A$3:$AAD$1504,6,FALSE))</f>
        <v>2022</v>
      </c>
      <c r="H14" s="7294" t="str">
        <f>IF(VLOOKUP($A14,'8 Oct - LIVE LDS Data'!$A$3:$AAD$1504,7,FALSE)=0/1/1900,"",VLOOKUP($A14,'8 Oct - LIVE LDS Data'!$A$3:$AAD$1504,7,FALSE))</f>
        <v>2037</v>
      </c>
      <c r="I14" s="7294" t="str">
        <f>IF(VLOOKUP($A14,'8 Oct - LIVE LDS Data'!$A$3:$AAD$1504,8,FALSE)=0/1/1900,"",VLOOKUP($A14,'8 Oct - LIVE LDS Data'!$A$3:$AAD$1504,8,FALSE))</f>
        <v>N</v>
      </c>
      <c r="J14" s="7294" t="str">
        <f>IF(VLOOKUP($A14,'8 Oct - LIVE LDS Data'!$A$3:$AAD$1504,9,FALSE)=0/1/1900,"",VLOOKUP($A14,'8 Oct - LIVE LDS Data'!$A$3:$AAD$1504,9,FALSE))</f>
        <v>N</v>
      </c>
      <c r="K14" s="7295">
        <f>IF(VLOOKUP($A14,'8 Oct - LIVE LDS Data'!$A$3:$AAD$1504,10,FALSE)=0/1/1900,"",VLOOKUP($A14,'8 Oct - LIVE LDS Data'!$A$3:$AAD$1504,10,FALSE))</f>
        <v>41326</v>
      </c>
      <c r="L14" s="7296">
        <f>IF(VLOOKUP($A14,'8 Oct - LIVE LDS Data'!$A$3:$AAD$1504,34,FALSE)=0/1/1900,"",VLOOKUP($A14,'8 Oct - LIVE LDS Data'!$A$3:$AAD$1504,34,FALSE))</f>
        <v>43647</v>
      </c>
      <c r="M14" s="7296">
        <f>IF(VLOOKUP($A14,'8 Oct - LIVE LDS Data'!$A$3:$AAD$1504,35,FALSE)=0/1/1900,"",VLOOKUP($A14,'8 Oct - LIVE LDS Data'!$A$3:$AAD$1504,35,FALSE))</f>
        <v>43738</v>
      </c>
      <c r="N14" s="7296">
        <f>IF(VLOOKUP($A14,'8 Oct - LIVE LDS Data'!$A$3:$AAD$1504,41,FALSE)=0/1/1900,"",VLOOKUP($A14,'8 Oct - LIVE LDS Data'!$A$3:$AAD$1504,41,FALSE))</f>
        <v>44197</v>
      </c>
      <c r="O14" s="7296">
        <f>IF(VLOOKUP($A14,'8 Oct - LIVE LDS Data'!$A$3:$AAD$1504,42,FALSE)=0/1/1900,"",VLOOKUP($A14,'8 Oct - LIVE LDS Data'!$A$3:$AAD$1504,42,FALSE))</f>
        <v>44256</v>
      </c>
      <c r="P14" s="7296" t="str">
        <f>IF(VLOOKUP($A14,'8 Oct - LIVE LDS Data'!$A$3:$AAD$1504,48,FALSE)=0/1/1900,"",VLOOKUP($A14,'8 Oct - LIVE LDS Data'!$A$3:$AAD$1504,48,FALSE))</f>
        <v/>
      </c>
      <c r="Q14" s="7296" t="str">
        <f>IF(VLOOKUP($A14,'8 Oct - LIVE LDS Data'!$A$3:$AAD$1504,49,FALSE)=0/1/1900,"",VLOOKUP($A14,'8 Oct - LIVE LDS Data'!$A$3:$AAD$1504,49,FALSE))</f>
        <v/>
      </c>
      <c r="R14" s="7296" t="str">
        <f>IF(VLOOKUP($A14,'8 Oct - LIVE LDS Data'!$A$3:$AAD$1504,55,FALSE)=0/1/1900,"",VLOOKUP($A14,'8 Oct - LIVE LDS Data'!$A$3:$AAD$1504,55,FALSE))</f>
        <v/>
      </c>
      <c r="S14" s="7296" t="str">
        <f>IF(VLOOKUP($A14,'8 Oct - LIVE LDS Data'!$A$3:$AAD$1504,56,FALSE)=0/1/1900,"",VLOOKUP($A14,'8 Oct - LIVE LDS Data'!$A$3:$AAD$1504,56,FALSE))</f>
        <v/>
      </c>
      <c r="T14" s="7297" t="str">
        <f>IF(VLOOKUP($A14,'8 Oct - LIVE LDS Data'!$A$3:$AAD$1504,61,FALSE)=0/1/1900,"",VLOOKUP($A14,'8 Oct - LIVE LDS Data'!$A$3:$AAD$1504,61,FALSE))</f>
        <v/>
      </c>
      <c r="U14" s="7297" t="str">
        <f>IF(VLOOKUP($A14,'8 Oct - LIVE LDS Data'!$A$3:$AAD$1504,64,FALSE)=0/1/1900,"",VLOOKUP($A14,'8 Oct - LIVE LDS Data'!$A$3:$AAD$1504,64,FALSE))</f>
        <v/>
      </c>
      <c r="V14" s="7297" t="str">
        <f>IF(VLOOKUP($A14,'8 Oct - LIVE LDS Data'!$A$3:$AAD$1504,67,FALSE)=0/1/1900,"",VLOOKUP($A14,'8 Oct - LIVE LDS Data'!$A$3:$AAD$1504,67,FALSE))</f>
        <v/>
      </c>
      <c r="W14" s="7298" t="str">
        <f>IF(VLOOKUP($A14,'8 Oct - LIVE LDS Data'!$A$3:$AAD$1504,80,FALSE)=0/1/1900,"",VLOOKUP($A14,'8 Oct - LIVE LDS Data'!$A$3:$AAD$1504,80,FALSE))</f>
        <v/>
      </c>
      <c r="X14" s="7299" t="s">
        <v>90</v>
      </c>
      <c r="Y14" s="7300">
        <f>IF(VLOOKUP($A14,'8 Oct - LIVE LDS Data'!$A$3:$AAD$1504,73,FALSE)=0/1/1900,"",VLOOKUP($A14,'8 Oct - LIVE LDS Data'!$A$3:$AAD$1504,73,FALSE))</f>
        <v>45763</v>
      </c>
      <c r="Z14" s="7300" t="str">
        <f>IF(VLOOKUP($A14,'8 Oct - LIVE LDS Data'!$A$3:$AAD$1504,74,FALSE)=0/1/1900,"",VLOOKUP($A14,'8 Oct - LIVE LDS Data'!$A$3:$AAD$1504,74,FALSE))</f>
        <v>Greg Foster</v>
      </c>
      <c r="AA14" s="7300">
        <f>IF(VLOOKUP($A14,'8 Oct - LIVE LDS Data'!$A$3:$AAD$1504,76,FALSE)=0/1/1900,"",VLOOKUP($A14,'8 Oct - LIVE LDS Data'!$A$3:$AAD$1504,76,FALSE))</f>
        <v>45635</v>
      </c>
      <c r="AB14" s="7300" t="str">
        <f>IF(VLOOKUP($A14,'8 Oct - LIVE LDS Data'!$A$3:$AAD$1504,77,FALSE)=0/1/1900,"",VLOOKUP($A14,'8 Oct - LIVE LDS Data'!$A$3:$AAD$1504,77,FALSE))</f>
        <v>Robert Putnam</v>
      </c>
    </row>
    <row r="15" spans="1:28" ht="39" customHeight="1" x14ac:dyDescent="0.2">
      <c r="A15" s="1465" t="s">
        <v>404</v>
      </c>
      <c r="B15" s="1465"/>
      <c r="C15" s="1465" t="s">
        <v>405</v>
      </c>
      <c r="D15" s="1466"/>
      <c r="E15" s="1466"/>
      <c r="F15" s="7293" t="str">
        <f>IF(VLOOKUP($A15,'8 Oct - LIVE LDS Data'!$A$3:$AAD$1504,4,FALSE)=0/1/1900,"",VLOOKUP($A15,'8 Oct - LIVE LDS Data'!$A$3:$AAD$1504,4,FALSE))</f>
        <v>New Local Plan to 2042</v>
      </c>
      <c r="G15" s="7294">
        <f>IF(VLOOKUP($A15,'8 Oct - LIVE LDS Data'!$A$3:$AAD$1504,6,FALSE)=0/1/1900,"",VLOOKUP($A15,'8 Oct - LIVE LDS Data'!$A$3:$AAD$1504,6,FALSE))</f>
        <v>2023</v>
      </c>
      <c r="H15" s="7294">
        <f>IF(VLOOKUP($A15,'8 Oct - LIVE LDS Data'!$A$3:$AAD$1504,7,FALSE)=0/1/1900,"",VLOOKUP($A15,'8 Oct - LIVE LDS Data'!$A$3:$AAD$1504,7,FALSE))</f>
        <v>2042</v>
      </c>
      <c r="I15" s="7294" t="str">
        <f>IF(VLOOKUP($A15,'8 Oct - LIVE LDS Data'!$A$3:$AAD$1504,8,FALSE)=0/1/1900,"",VLOOKUP($A15,'8 Oct - LIVE LDS Data'!$A$3:$AAD$1504,8,FALSE))</f>
        <v>N</v>
      </c>
      <c r="J15" s="7294" t="str">
        <f>IF(VLOOKUP($A15,'8 Oct - LIVE LDS Data'!$A$3:$AAD$1504,9,FALSE)=0/1/1900,"",VLOOKUP($A15,'8 Oct - LIVE LDS Data'!$A$3:$AAD$1504,9,FALSE))</f>
        <v>N</v>
      </c>
      <c r="K15" s="7295">
        <f>IF(VLOOKUP($A15,'8 Oct - LIVE LDS Data'!$A$3:$AAD$1504,10,FALSE)=0/1/1900,"",VLOOKUP($A15,'8 Oct - LIVE LDS Data'!$A$3:$AAD$1504,10,FALSE))</f>
        <v>42389</v>
      </c>
      <c r="L15" s="7296" t="str">
        <f>IF(VLOOKUP($A15,'8 Oct - LIVE LDS Data'!$A$3:$AAD$1504,34,FALSE)=0/1/1900,"",VLOOKUP($A15,'8 Oct - LIVE LDS Data'!$A$3:$AAD$1504,34,FALSE))</f>
        <v/>
      </c>
      <c r="M15" s="7296" t="str">
        <f>IF(VLOOKUP($A15,'8 Oct - LIVE LDS Data'!$A$3:$AAD$1504,35,FALSE)=0/1/1900,"",VLOOKUP($A15,'8 Oct - LIVE LDS Data'!$A$3:$AAD$1504,35,FALSE))</f>
        <v/>
      </c>
      <c r="N15" s="7296" t="str">
        <f>IF(VLOOKUP($A15,'8 Oct - LIVE LDS Data'!$A$3:$AAD$1504,41,FALSE)=0/1/1900,"",VLOOKUP($A15,'8 Oct - LIVE LDS Data'!$A$3:$AAD$1504,41,FALSE))</f>
        <v/>
      </c>
      <c r="O15" s="7296" t="str">
        <f>IF(VLOOKUP($A15,'8 Oct - LIVE LDS Data'!$A$3:$AAD$1504,42,FALSE)=0/1/1900,"",VLOOKUP($A15,'8 Oct - LIVE LDS Data'!$A$3:$AAD$1504,42,FALSE))</f>
        <v/>
      </c>
      <c r="P15" s="7296" t="str">
        <f>IF(VLOOKUP($A15,'8 Oct - LIVE LDS Data'!$A$3:$AAD$1504,48,FALSE)=0/1/1900,"",VLOOKUP($A15,'8 Oct - LIVE LDS Data'!$A$3:$AAD$1504,48,FALSE))</f>
        <v/>
      </c>
      <c r="Q15" s="7296" t="str">
        <f>IF(VLOOKUP($A15,'8 Oct - LIVE LDS Data'!$A$3:$AAD$1504,49,FALSE)=0/1/1900,"",VLOOKUP($A15,'8 Oct - LIVE LDS Data'!$A$3:$AAD$1504,49,FALSE))</f>
        <v/>
      </c>
      <c r="R15" s="7296" t="str">
        <f>IF(VLOOKUP($A15,'8 Oct - LIVE LDS Data'!$A$3:$AAD$1504,55,FALSE)=0/1/1900,"",VLOOKUP($A15,'8 Oct - LIVE LDS Data'!$A$3:$AAD$1504,55,FALSE))</f>
        <v/>
      </c>
      <c r="S15" s="7296" t="str">
        <f>IF(VLOOKUP($A15,'8 Oct - LIVE LDS Data'!$A$3:$AAD$1504,56,FALSE)=0/1/1900,"",VLOOKUP($A15,'8 Oct - LIVE LDS Data'!$A$3:$AAD$1504,56,FALSE))</f>
        <v/>
      </c>
      <c r="T15" s="7297" t="str">
        <f>IF(VLOOKUP($A15,'8 Oct - LIVE LDS Data'!$A$3:$AAD$1504,61,FALSE)=0/1/1900,"",VLOOKUP($A15,'8 Oct - LIVE LDS Data'!$A$3:$AAD$1504,61,FALSE))</f>
        <v/>
      </c>
      <c r="U15" s="7297" t="str">
        <f>IF(VLOOKUP($A15,'8 Oct - LIVE LDS Data'!$A$3:$AAD$1504,64,FALSE)=0/1/1900,"",VLOOKUP($A15,'8 Oct - LIVE LDS Data'!$A$3:$AAD$1504,64,FALSE))</f>
        <v/>
      </c>
      <c r="V15" s="7297" t="str">
        <f>IF(VLOOKUP($A15,'8 Oct - LIVE LDS Data'!$A$3:$AAD$1504,67,FALSE)=0/1/1900,"",VLOOKUP($A15,'8 Oct - LIVE LDS Data'!$A$3:$AAD$1504,67,FALSE))</f>
        <v/>
      </c>
      <c r="W15" s="7298" t="str">
        <f>IF(VLOOKUP($A15,'8 Oct - LIVE LDS Data'!$A$3:$AAD$1504,80,FALSE)=0/1/1900,"",VLOOKUP($A15,'8 Oct - LIVE LDS Data'!$A$3:$AAD$1504,80,FALSE))</f>
        <v/>
      </c>
      <c r="X15" s="7299" t="s">
        <v>90</v>
      </c>
      <c r="Y15" s="7300">
        <f>IF(VLOOKUP($A15,'8 Oct - LIVE LDS Data'!$A$3:$AAD$1504,73,FALSE)=0/1/1900,"",VLOOKUP($A15,'8 Oct - LIVE LDS Data'!$A$3:$AAD$1504,73,FALSE))</f>
        <v>45763</v>
      </c>
      <c r="Z15" s="7300" t="str">
        <f>IF(VLOOKUP($A15,'8 Oct - LIVE LDS Data'!$A$3:$AAD$1504,74,FALSE)=0/1/1900,"",VLOOKUP($A15,'8 Oct - LIVE LDS Data'!$A$3:$AAD$1504,74,FALSE))</f>
        <v>Greg Foster</v>
      </c>
      <c r="AA15" s="7300">
        <f>IF(VLOOKUP($A15,'8 Oct - LIVE LDS Data'!$A$3:$AAD$1504,76,FALSE)=0/1/1900,"",VLOOKUP($A15,'8 Oct - LIVE LDS Data'!$A$3:$AAD$1504,76,FALSE))</f>
        <v>44855</v>
      </c>
      <c r="AB15" s="7300" t="str">
        <f>IF(VLOOKUP($A15,'8 Oct - LIVE LDS Data'!$A$3:$AAD$1504,77,FALSE)=0/1/1900,"",VLOOKUP($A15,'8 Oct - LIVE LDS Data'!$A$3:$AAD$1504,77,FALSE))</f>
        <v>Robert Putnam</v>
      </c>
    </row>
    <row r="16" spans="1:28" ht="37.5" customHeight="1" x14ac:dyDescent="0.2">
      <c r="A16" s="7301" t="s">
        <v>411</v>
      </c>
      <c r="B16" s="7301"/>
      <c r="C16" s="7301" t="s">
        <v>412</v>
      </c>
      <c r="D16" s="7302"/>
      <c r="E16" s="7302"/>
      <c r="F16" s="7293" t="str">
        <f>IF(VLOOKUP($A16,'8 Oct - LIVE LDS Data'!$A$3:$AAD$1504,4,FALSE)=0/1/1900,"",VLOOKUP($A16,'8 Oct - LIVE LDS Data'!$A$3:$AAD$1504,4,FALSE))</f>
        <v xml:space="preserve">Bolsover Local Plan </v>
      </c>
      <c r="G16" s="7294" t="str">
        <f>IF(VLOOKUP($A16,'8 Oct - LIVE LDS Data'!$A$3:$AAD$1504,6,FALSE)=0/1/1900,"",VLOOKUP($A16,'8 Oct - LIVE LDS Data'!$A$3:$AAD$1504,6,FALSE))</f>
        <v/>
      </c>
      <c r="H16" s="7294" t="str">
        <f>IF(VLOOKUP($A16,'8 Oct - LIVE LDS Data'!$A$3:$AAD$1504,7,FALSE)=0/1/1900,"",VLOOKUP($A16,'8 Oct - LIVE LDS Data'!$A$3:$AAD$1504,7,FALSE))</f>
        <v/>
      </c>
      <c r="I16" s="7294" t="str">
        <f>IF(VLOOKUP($A16,'8 Oct - LIVE LDS Data'!$A$3:$AAD$1504,8,FALSE)=0/1/1900,"",VLOOKUP($A16,'8 Oct - LIVE LDS Data'!$A$3:$AAD$1504,8,FALSE))</f>
        <v>N</v>
      </c>
      <c r="J16" s="7294" t="str">
        <f>IF(VLOOKUP($A16,'8 Oct - LIVE LDS Data'!$A$3:$AAD$1504,9,FALSE)=0/1/1900,"",VLOOKUP($A16,'8 Oct - LIVE LDS Data'!$A$3:$AAD$1504,9,FALSE))</f>
        <v>N</v>
      </c>
      <c r="K16" s="7295">
        <f>IF(VLOOKUP($A16,'8 Oct - LIVE LDS Data'!$A$3:$AAD$1504,10,FALSE)=0/1/1900,"",VLOOKUP($A16,'8 Oct - LIVE LDS Data'!$A$3:$AAD$1504,10,FALSE))</f>
        <v>43894</v>
      </c>
      <c r="L16" s="7296" t="str">
        <f>IF(VLOOKUP($A16,'8 Oct - LIVE LDS Data'!$A$3:$AAD$1504,34,FALSE)=0/1/1900,"",VLOOKUP($A16,'8 Oct - LIVE LDS Data'!$A$3:$AAD$1504,34,FALSE))</f>
        <v/>
      </c>
      <c r="M16" s="7296" t="str">
        <f>IF(VLOOKUP($A16,'8 Oct - LIVE LDS Data'!$A$3:$AAD$1504,35,FALSE)=0/1/1900,"",VLOOKUP($A16,'8 Oct - LIVE LDS Data'!$A$3:$AAD$1504,35,FALSE))</f>
        <v/>
      </c>
      <c r="N16" s="7296" t="str">
        <f>IF(VLOOKUP($A16,'8 Oct - LIVE LDS Data'!$A$3:$AAD$1504,41,FALSE)=0/1/1900,"",VLOOKUP($A16,'8 Oct - LIVE LDS Data'!$A$3:$AAD$1504,41,FALSE))</f>
        <v/>
      </c>
      <c r="O16" s="7296" t="str">
        <f>IF(VLOOKUP($A16,'8 Oct - LIVE LDS Data'!$A$3:$AAD$1504,42,FALSE)=0/1/1900,"",VLOOKUP($A16,'8 Oct - LIVE LDS Data'!$A$3:$AAD$1504,42,FALSE))</f>
        <v/>
      </c>
      <c r="P16" s="7296" t="str">
        <f>IF(VLOOKUP($A16,'8 Oct - LIVE LDS Data'!$A$3:$AAD$1504,48,FALSE)=0/1/1900,"",VLOOKUP($A16,'8 Oct - LIVE LDS Data'!$A$3:$AAD$1504,48,FALSE))</f>
        <v/>
      </c>
      <c r="Q16" s="7296" t="str">
        <f>IF(VLOOKUP($A16,'8 Oct - LIVE LDS Data'!$A$3:$AAD$1504,49,FALSE)=0/1/1900,"",VLOOKUP($A16,'8 Oct - LIVE LDS Data'!$A$3:$AAD$1504,49,FALSE))</f>
        <v/>
      </c>
      <c r="R16" s="7296" t="str">
        <f>IF(VLOOKUP($A16,'8 Oct - LIVE LDS Data'!$A$3:$AAD$1504,55,FALSE)=0/1/1900,"",VLOOKUP($A16,'8 Oct - LIVE LDS Data'!$A$3:$AAD$1504,55,FALSE))</f>
        <v/>
      </c>
      <c r="S16" s="7296" t="str">
        <f>IF(VLOOKUP($A16,'8 Oct - LIVE LDS Data'!$A$3:$AAD$1504,56,FALSE)=0/1/1900,"",VLOOKUP($A16,'8 Oct - LIVE LDS Data'!$A$3:$AAD$1504,56,FALSE))</f>
        <v/>
      </c>
      <c r="T16" s="7297" t="str">
        <f>IF(VLOOKUP($A16,'8 Oct - LIVE LDS Data'!$A$3:$AAD$1504,61,FALSE)=0/1/1900,"",VLOOKUP($A16,'8 Oct - LIVE LDS Data'!$A$3:$AAD$1504,61,FALSE))</f>
        <v/>
      </c>
      <c r="U16" s="7297" t="str">
        <f>IF(VLOOKUP($A16,'8 Oct - LIVE LDS Data'!$A$3:$AAD$1504,64,FALSE)=0/1/1900,"",VLOOKUP($A16,'8 Oct - LIVE LDS Data'!$A$3:$AAD$1504,64,FALSE))</f>
        <v/>
      </c>
      <c r="V16" s="7297" t="str">
        <f>IF(VLOOKUP($A16,'8 Oct - LIVE LDS Data'!$A$3:$AAD$1504,67,FALSE)=0/1/1900,"",VLOOKUP($A16,'8 Oct - LIVE LDS Data'!$A$3:$AAD$1504,67,FALSE))</f>
        <v/>
      </c>
      <c r="W16" s="7298" t="str">
        <f>IF(VLOOKUP($A16,'8 Oct - LIVE LDS Data'!$A$3:$AAD$1504,80,FALSE)=0/1/1900,"",VLOOKUP($A16,'8 Oct - LIVE LDS Data'!$A$3:$AAD$1504,80,FALSE))</f>
        <v/>
      </c>
      <c r="X16" s="7299" t="s">
        <v>90</v>
      </c>
      <c r="Y16" s="7300">
        <f>IF(VLOOKUP($A16,'8 Oct - LIVE LDS Data'!$A$3:$AAD$1504,73,FALSE)=0/1/1900,"",VLOOKUP($A16,'8 Oct - LIVE LDS Data'!$A$3:$AAD$1504,73,FALSE))</f>
        <v>45763</v>
      </c>
      <c r="Z16" s="7300" t="str">
        <f>IF(VLOOKUP($A16,'8 Oct - LIVE LDS Data'!$A$3:$AAD$1504,74,FALSE)=0/1/1900,"",VLOOKUP($A16,'8 Oct - LIVE LDS Data'!$A$3:$AAD$1504,74,FALSE))</f>
        <v>Greg Foster</v>
      </c>
      <c r="AA16" s="7300">
        <f>IF(VLOOKUP($A16,'8 Oct - LIVE LDS Data'!$A$3:$AAD$1504,76,FALSE)=0/1/1900,"",VLOOKUP($A16,'8 Oct - LIVE LDS Data'!$A$3:$AAD$1504,76,FALSE))</f>
        <v>45686</v>
      </c>
      <c r="AB16" s="7300" t="str">
        <f>IF(VLOOKUP($A16,'8 Oct - LIVE LDS Data'!$A$3:$AAD$1504,77,FALSE)=0/1/1900,"",VLOOKUP($A16,'8 Oct - LIVE LDS Data'!$A$3:$AAD$1504,77,FALSE))</f>
        <v>Robert Putnam</v>
      </c>
    </row>
    <row r="17" spans="1:28" ht="40" customHeight="1" x14ac:dyDescent="0.2">
      <c r="A17" s="1465" t="s">
        <v>437</v>
      </c>
      <c r="B17" s="1465"/>
      <c r="C17" s="1465" t="s">
        <v>438</v>
      </c>
      <c r="D17" s="1466"/>
      <c r="E17" s="1466"/>
      <c r="F17" s="7293" t="str">
        <f>IF(VLOOKUP($A17,'8 Oct - LIVE LDS Data'!$A$3:$AAD$1504,4,FALSE)=0/1/1900,"",VLOOKUP($A17,'8 Oct - LIVE LDS Data'!$A$3:$AAD$1504,4,FALSE))</f>
        <v>South East Lincolnshire Local Plan Review</v>
      </c>
      <c r="G17" s="7294" t="str">
        <f>IF(VLOOKUP($A17,'8 Oct - LIVE LDS Data'!$A$3:$AAD$1504,6,FALSE)=0/1/1900,"",VLOOKUP($A17,'8 Oct - LIVE LDS Data'!$A$3:$AAD$1504,6,FALSE))</f>
        <v/>
      </c>
      <c r="H17" s="7294" t="str">
        <f>IF(VLOOKUP($A17,'8 Oct - LIVE LDS Data'!$A$3:$AAD$1504,7,FALSE)=0/1/1900,"",VLOOKUP($A17,'8 Oct - LIVE LDS Data'!$A$3:$AAD$1504,7,FALSE))</f>
        <v/>
      </c>
      <c r="I17" s="7294" t="str">
        <f>IF(VLOOKUP($A17,'8 Oct - LIVE LDS Data'!$A$3:$AAD$1504,8,FALSE)=0/1/1900,"",VLOOKUP($A17,'8 Oct - LIVE LDS Data'!$A$3:$AAD$1504,8,FALSE))</f>
        <v/>
      </c>
      <c r="J17" s="7294" t="str">
        <f>IF(VLOOKUP($A17,'8 Oct - LIVE LDS Data'!$A$3:$AAD$1504,9,FALSE)=0/1/1900,"",VLOOKUP($A17,'8 Oct - LIVE LDS Data'!$A$3:$AAD$1504,9,FALSE))</f>
        <v/>
      </c>
      <c r="K17" s="7295">
        <f>IF(VLOOKUP($A17,'8 Oct - LIVE LDS Data'!$A$3:$AAD$1504,10,FALSE)=0/1/1900,"",VLOOKUP($A17,'8 Oct - LIVE LDS Data'!$A$3:$AAD$1504,10,FALSE))</f>
        <v>43532</v>
      </c>
      <c r="L17" s="7296" t="str">
        <f>IF(VLOOKUP($A17,'8 Oct - LIVE LDS Data'!$A$3:$AAD$1504,34,FALSE)=0/1/1900,"",VLOOKUP($A17,'8 Oct - LIVE LDS Data'!$A$3:$AAD$1504,34,FALSE))</f>
        <v/>
      </c>
      <c r="M17" s="7296" t="str">
        <f>IF(VLOOKUP($A17,'8 Oct - LIVE LDS Data'!$A$3:$AAD$1504,35,FALSE)=0/1/1900,"",VLOOKUP($A17,'8 Oct - LIVE LDS Data'!$A$3:$AAD$1504,35,FALSE))</f>
        <v/>
      </c>
      <c r="N17" s="7296" t="str">
        <f>IF(VLOOKUP($A17,'8 Oct - LIVE LDS Data'!$A$3:$AAD$1504,41,FALSE)=0/1/1900,"",VLOOKUP($A17,'8 Oct - LIVE LDS Data'!$A$3:$AAD$1504,41,FALSE))</f>
        <v/>
      </c>
      <c r="O17" s="7296" t="str">
        <f>IF(VLOOKUP($A17,'8 Oct - LIVE LDS Data'!$A$3:$AAD$1504,42,FALSE)=0/1/1900,"",VLOOKUP($A17,'8 Oct - LIVE LDS Data'!$A$3:$AAD$1504,42,FALSE))</f>
        <v/>
      </c>
      <c r="P17" s="7296" t="str">
        <f>IF(VLOOKUP($A17,'8 Oct - LIVE LDS Data'!$A$3:$AAD$1504,48,FALSE)=0/1/1900,"",VLOOKUP($A17,'8 Oct - LIVE LDS Data'!$A$3:$AAD$1504,48,FALSE))</f>
        <v/>
      </c>
      <c r="Q17" s="7296" t="str">
        <f>IF(VLOOKUP($A17,'8 Oct - LIVE LDS Data'!$A$3:$AAD$1504,49,FALSE)=0/1/1900,"",VLOOKUP($A17,'8 Oct - LIVE LDS Data'!$A$3:$AAD$1504,49,FALSE))</f>
        <v/>
      </c>
      <c r="R17" s="7296" t="str">
        <f>IF(VLOOKUP($A17,'8 Oct - LIVE LDS Data'!$A$3:$AAD$1504,55,FALSE)=0/1/1900,"",VLOOKUP($A17,'8 Oct - LIVE LDS Data'!$A$3:$AAD$1504,55,FALSE))</f>
        <v/>
      </c>
      <c r="S17" s="7296" t="str">
        <f>IF(VLOOKUP($A17,'8 Oct - LIVE LDS Data'!$A$3:$AAD$1504,56,FALSE)=0/1/1900,"",VLOOKUP($A17,'8 Oct - LIVE LDS Data'!$A$3:$AAD$1504,56,FALSE))</f>
        <v/>
      </c>
      <c r="T17" s="7297" t="str">
        <f>IF(VLOOKUP($A17,'8 Oct - LIVE LDS Data'!$A$3:$AAD$1504,61,FALSE)=0/1/1900,"",VLOOKUP($A17,'8 Oct - LIVE LDS Data'!$A$3:$AAD$1504,61,FALSE))</f>
        <v/>
      </c>
      <c r="U17" s="7297" t="str">
        <f>IF(VLOOKUP($A17,'8 Oct - LIVE LDS Data'!$A$3:$AAD$1504,64,FALSE)=0/1/1900,"",VLOOKUP($A17,'8 Oct - LIVE LDS Data'!$A$3:$AAD$1504,64,FALSE))</f>
        <v/>
      </c>
      <c r="V17" s="7297" t="str">
        <f>IF(VLOOKUP($A17,'8 Oct - LIVE LDS Data'!$A$3:$AAD$1504,67,FALSE)=0/1/1900,"",VLOOKUP($A17,'8 Oct - LIVE LDS Data'!$A$3:$AAD$1504,67,FALSE))</f>
        <v/>
      </c>
      <c r="W17" s="7298" t="str">
        <f>IF(VLOOKUP($A17,'8 Oct - LIVE LDS Data'!$A$3:$AAD$1504,80,FALSE)=0/1/1900,"",VLOOKUP($A17,'8 Oct - LIVE LDS Data'!$A$3:$AAD$1504,80,FALSE))</f>
        <v/>
      </c>
      <c r="X17" s="7299" t="s">
        <v>90</v>
      </c>
      <c r="Y17" s="7300" t="str">
        <f>IF(VLOOKUP($A17,'8 Oct - LIVE LDS Data'!$A$3:$AAD$1504,73,FALSE)=0/1/1900,"",VLOOKUP($A17,'8 Oct - LIVE LDS Data'!$A$3:$AAD$1504,73,FALSE))</f>
        <v/>
      </c>
      <c r="Z17" s="7300" t="str">
        <f>IF(VLOOKUP($A17,'8 Oct - LIVE LDS Data'!$A$3:$AAD$1504,74,FALSE)=0/1/1900,"",VLOOKUP($A17,'8 Oct - LIVE LDS Data'!$A$3:$AAD$1504,74,FALSE))</f>
        <v>Robert Putnam</v>
      </c>
      <c r="AA17" s="7300" t="str">
        <f>IF(VLOOKUP($A17,'8 Oct - LIVE LDS Data'!$A$3:$AAD$1504,76,FALSE)=0/1/1900,"",VLOOKUP($A17,'8 Oct - LIVE LDS Data'!$A$3:$AAD$1504,76,FALSE))</f>
        <v/>
      </c>
      <c r="AB17" s="7300" t="str">
        <f>IF(VLOOKUP($A17,'8 Oct - LIVE LDS Data'!$A$3:$AAD$1504,77,FALSE)=0/1/1900,"",VLOOKUP($A17,'8 Oct - LIVE LDS Data'!$A$3:$AAD$1504,77,FALSE))</f>
        <v/>
      </c>
    </row>
    <row r="18" spans="1:28" ht="42.5" customHeight="1" x14ac:dyDescent="0.2">
      <c r="A18" s="7308" t="s">
        <v>445</v>
      </c>
      <c r="B18" s="7308"/>
      <c r="C18" s="2607" t="s">
        <v>446</v>
      </c>
      <c r="D18" s="1994" t="s">
        <v>4178</v>
      </c>
      <c r="E18" s="1994"/>
      <c r="F18" s="7304"/>
      <c r="G18" s="7305" t="str">
        <f>IF(VLOOKUP($A18,'8 Oct - LIVE LDS Data'!$A$3:$AAD$1504,6,FALSE)=0/1/1900,"",VLOOKUP($A18,'8 Oct - LIVE LDS Data'!$A$3:$AAD$1504,6,FALSE))</f>
        <v/>
      </c>
      <c r="H18" s="7305" t="str">
        <f>IF(VLOOKUP($A18,'8 Oct - LIVE LDS Data'!$A$3:$AAD$1504,7,FALSE)=0/1/1900,"",VLOOKUP($A18,'8 Oct - LIVE LDS Data'!$A$3:$AAD$1504,7,FALSE))</f>
        <v/>
      </c>
      <c r="I18" s="7305" t="str">
        <f>IF(VLOOKUP($A18,'8 Oct - LIVE LDS Data'!$A$3:$AAD$1504,8,FALSE)=0/1/1900,"",VLOOKUP($A18,'8 Oct - LIVE LDS Data'!$A$3:$AAD$1504,8,FALSE))</f>
        <v/>
      </c>
      <c r="J18" s="7305" t="str">
        <f>IF(VLOOKUP($A18,'8 Oct - LIVE LDS Data'!$A$3:$AAD$1504,9,FALSE)=0/1/1900,"",VLOOKUP($A18,'8 Oct - LIVE LDS Data'!$A$3:$AAD$1504,9,FALSE))</f>
        <v/>
      </c>
      <c r="K18" s="7306">
        <f>IF(VLOOKUP($A18,'8 Oct - LIVE LDS Data'!$A$3:$AAD$1504,10,FALSE)=0/1/1900,"",VLOOKUP($A18,'8 Oct - LIVE LDS Data'!$A$3:$AAD$1504,10,FALSE))</f>
        <v>41212</v>
      </c>
      <c r="L18" s="7296" t="str">
        <f>IF(VLOOKUP($A18,'8 Oct - LIVE LDS Data'!$A$3:$AAD$1504,34,FALSE)=0/1/1900,"",VLOOKUP($A18,'8 Oct - LIVE LDS Data'!$A$3:$AAD$1504,34,FALSE))</f>
        <v/>
      </c>
      <c r="M18" s="7296" t="str">
        <f>IF(VLOOKUP($A18,'8 Oct - LIVE LDS Data'!$A$3:$AAD$1504,35,FALSE)=0/1/1900,"",VLOOKUP($A18,'8 Oct - LIVE LDS Data'!$A$3:$AAD$1504,35,FALSE))</f>
        <v/>
      </c>
      <c r="N18" s="7296" t="str">
        <f>IF(VLOOKUP($A18,'8 Oct - LIVE LDS Data'!$A$3:$AAD$1504,41,FALSE)=0/1/1900,"",VLOOKUP($A18,'8 Oct - LIVE LDS Data'!$A$3:$AAD$1504,41,FALSE))</f>
        <v/>
      </c>
      <c r="O18" s="7296" t="str">
        <f>IF(VLOOKUP($A18,'8 Oct - LIVE LDS Data'!$A$3:$AAD$1504,42,FALSE)=0/1/1900,"",VLOOKUP($A18,'8 Oct - LIVE LDS Data'!$A$3:$AAD$1504,42,FALSE))</f>
        <v/>
      </c>
      <c r="P18" s="7296" t="str">
        <f>IF(VLOOKUP($A18,'8 Oct - LIVE LDS Data'!$A$3:$AAD$1504,48,FALSE)=0/1/1900,"",VLOOKUP($A18,'8 Oct - LIVE LDS Data'!$A$3:$AAD$1504,48,FALSE))</f>
        <v/>
      </c>
      <c r="Q18" s="7296" t="str">
        <f>IF(VLOOKUP($A18,'8 Oct - LIVE LDS Data'!$A$3:$AAD$1504,49,FALSE)=0/1/1900,"",VLOOKUP($A18,'8 Oct - LIVE LDS Data'!$A$3:$AAD$1504,49,FALSE))</f>
        <v/>
      </c>
      <c r="R18" s="7296" t="str">
        <f>IF(VLOOKUP($A18,'8 Oct - LIVE LDS Data'!$A$3:$AAD$1504,55,FALSE)=0/1/1900,"",VLOOKUP($A18,'8 Oct - LIVE LDS Data'!$A$3:$AAD$1504,55,FALSE))</f>
        <v/>
      </c>
      <c r="S18" s="7296" t="str">
        <f>IF(VLOOKUP($A18,'8 Oct - LIVE LDS Data'!$A$3:$AAD$1504,56,FALSE)=0/1/1900,"",VLOOKUP($A18,'8 Oct - LIVE LDS Data'!$A$3:$AAD$1504,56,FALSE))</f>
        <v/>
      </c>
      <c r="T18" s="7297" t="str">
        <f>IF(VLOOKUP($A18,'8 Oct - LIVE LDS Data'!$A$3:$AAD$1504,61,FALSE)=0/1/1900,"",VLOOKUP($A18,'8 Oct - LIVE LDS Data'!$A$3:$AAD$1504,61,FALSE))</f>
        <v/>
      </c>
      <c r="U18" s="7297" t="str">
        <f>IF(VLOOKUP($A18,'8 Oct - LIVE LDS Data'!$A$3:$AAD$1504,64,FALSE)=0/1/1900,"",VLOOKUP($A18,'8 Oct - LIVE LDS Data'!$A$3:$AAD$1504,64,FALSE))</f>
        <v/>
      </c>
      <c r="V18" s="7297" t="str">
        <f>IF(VLOOKUP($A18,'8 Oct - LIVE LDS Data'!$A$3:$AAD$1504,67,FALSE)=0/1/1900,"",VLOOKUP($A18,'8 Oct - LIVE LDS Data'!$A$3:$AAD$1504,67,FALSE))</f>
        <v/>
      </c>
      <c r="W18" s="7298" t="str">
        <f>IF(VLOOKUP($A18,'8 Oct - LIVE LDS Data'!$A$3:$AAD$1504,80,FALSE)=0/1/1900,"",VLOOKUP($A18,'8 Oct - LIVE LDS Data'!$A$3:$AAD$1504,80,FALSE))</f>
        <v/>
      </c>
      <c r="X18" s="7299" t="s">
        <v>90</v>
      </c>
      <c r="Y18" s="7300" t="str">
        <f>IF(VLOOKUP($A18,'8 Oct - LIVE LDS Data'!$A$3:$AAD$1504,73,FALSE)=0/1/1900,"",VLOOKUP($A18,'8 Oct - LIVE LDS Data'!$A$3:$AAD$1504,73,FALSE))</f>
        <v/>
      </c>
      <c r="Z18" s="7300" t="str">
        <f>IF(VLOOKUP($A18,'8 Oct - LIVE LDS Data'!$A$3:$AAD$1504,74,FALSE)=0/1/1900,"",VLOOKUP($A18,'8 Oct - LIVE LDS Data'!$A$3:$AAD$1504,74,FALSE))</f>
        <v/>
      </c>
      <c r="AA18" s="7300" t="str">
        <f>IF(VLOOKUP($A18,'8 Oct - LIVE LDS Data'!$A$3:$AAD$1504,76,FALSE)=0/1/1900,"",VLOOKUP($A18,'8 Oct - LIVE LDS Data'!$A$3:$AAD$1504,76,FALSE))</f>
        <v/>
      </c>
      <c r="AB18" s="7300" t="str">
        <f>IF(VLOOKUP($A18,'8 Oct - LIVE LDS Data'!$A$3:$AAD$1504,77,FALSE)=0/1/1900,"",VLOOKUP($A18,'8 Oct - LIVE LDS Data'!$A$3:$AAD$1504,77,FALSE))</f>
        <v/>
      </c>
    </row>
    <row r="19" spans="1:28" ht="43.5" customHeight="1" x14ac:dyDescent="0.2">
      <c r="A19" s="1465" t="s">
        <v>484</v>
      </c>
      <c r="B19" s="1465"/>
      <c r="C19" s="1465" t="s">
        <v>485</v>
      </c>
      <c r="D19" s="1466"/>
      <c r="E19" s="1466"/>
      <c r="F19" s="7293" t="str">
        <f>IF(VLOOKUP($A19,'8 Oct - LIVE LDS Data'!$A$3:$AAD$1504,4,FALSE)=0/1/1900,"",VLOOKUP($A19,'8 Oct - LIVE LDS Data'!$A$3:$AAD$1504,4,FALSE))</f>
        <v>Bradford District Local Plan</v>
      </c>
      <c r="G19" s="7294">
        <f>IF(VLOOKUP($A19,'8 Oct - LIVE LDS Data'!$A$3:$AAD$1504,6,FALSE)=0/1/1900,"",VLOOKUP($A19,'8 Oct - LIVE LDS Data'!$A$3:$AAD$1504,6,FALSE))</f>
        <v>2020</v>
      </c>
      <c r="H19" s="7294">
        <f>IF(VLOOKUP($A19,'8 Oct - LIVE LDS Data'!$A$3:$AAD$1504,7,FALSE)=0/1/1900,"",VLOOKUP($A19,'8 Oct - LIVE LDS Data'!$A$3:$AAD$1504,7,FALSE))</f>
        <v>2038</v>
      </c>
      <c r="I19" s="7294" t="str">
        <f>IF(VLOOKUP($A19,'8 Oct - LIVE LDS Data'!$A$3:$AAD$1504,8,FALSE)=0/1/1900,"",VLOOKUP($A19,'8 Oct - LIVE LDS Data'!$A$3:$AAD$1504,8,FALSE))</f>
        <v>N</v>
      </c>
      <c r="J19" s="7294" t="str">
        <f>IF(VLOOKUP($A19,'8 Oct - LIVE LDS Data'!$A$3:$AAD$1504,9,FALSE)=0/1/1900,"",VLOOKUP($A19,'8 Oct - LIVE LDS Data'!$A$3:$AAD$1504,9,FALSE))</f>
        <v>N</v>
      </c>
      <c r="K19" s="7295">
        <f>IF(VLOOKUP($A19,'8 Oct - LIVE LDS Data'!$A$3:$AAD$1504,10,FALSE)=0/1/1900,"",VLOOKUP($A19,'8 Oct - LIVE LDS Data'!$A$3:$AAD$1504,10,FALSE))</f>
        <v>42934</v>
      </c>
      <c r="L19" s="7296">
        <f>IF(VLOOKUP($A19,'8 Oct - LIVE LDS Data'!$A$3:$AAD$1504,34,FALSE)=0/1/1900,"",VLOOKUP($A19,'8 Oct - LIVE LDS Data'!$A$3:$AAD$1504,34,FALSE))</f>
        <v>43476</v>
      </c>
      <c r="M19" s="7296">
        <f>IF(VLOOKUP($A19,'8 Oct - LIVE LDS Data'!$A$3:$AAD$1504,35,FALSE)=0/1/1900,"",VLOOKUP($A19,'8 Oct - LIVE LDS Data'!$A$3:$AAD$1504,35,FALSE))</f>
        <v>43518</v>
      </c>
      <c r="N19" s="7296">
        <f>IF(VLOOKUP($A19,'8 Oct - LIVE LDS Data'!$A$3:$AAD$1504,41,FALSE)=0/1/1900,"",VLOOKUP($A19,'8 Oct - LIVE LDS Data'!$A$3:$AAD$1504,41,FALSE))</f>
        <v>43676</v>
      </c>
      <c r="O19" s="7296">
        <f>IF(VLOOKUP($A19,'8 Oct - LIVE LDS Data'!$A$3:$AAD$1504,42,FALSE)=0/1/1900,"",VLOOKUP($A19,'8 Oct - LIVE LDS Data'!$A$3:$AAD$1504,42,FALSE))</f>
        <v>43732</v>
      </c>
      <c r="P19" s="7296">
        <f>IF(VLOOKUP($A19,'8 Oct - LIVE LDS Data'!$A$3:$AAD$1504,48,FALSE)=0/1/1900,"",VLOOKUP($A19,'8 Oct - LIVE LDS Data'!$A$3:$AAD$1504,48,FALSE))</f>
        <v>44235</v>
      </c>
      <c r="Q19" s="7296">
        <f>IF(VLOOKUP($A19,'8 Oct - LIVE LDS Data'!$A$3:$AAD$1504,49,FALSE)=0/1/1900,"",VLOOKUP($A19,'8 Oct - LIVE LDS Data'!$A$3:$AAD$1504,49,FALSE))</f>
        <v>44279</v>
      </c>
      <c r="R19" s="7296" t="str">
        <f>IF(VLOOKUP($A19,'8 Oct - LIVE LDS Data'!$A$3:$AAD$1504,55,FALSE)=0/1/1900,"",VLOOKUP($A19,'8 Oct - LIVE LDS Data'!$A$3:$AAD$1504,55,FALSE))</f>
        <v/>
      </c>
      <c r="S19" s="7296" t="str">
        <f>IF(VLOOKUP($A19,'8 Oct - LIVE LDS Data'!$A$3:$AAD$1504,56,FALSE)=0/1/1900,"",VLOOKUP($A19,'8 Oct - LIVE LDS Data'!$A$3:$AAD$1504,56,FALSE))</f>
        <v/>
      </c>
      <c r="T19" s="7297" t="str">
        <f>IF(VLOOKUP($A19,'8 Oct - LIVE LDS Data'!$A$3:$AAD$1504,61,FALSE)=0/1/1900,"",VLOOKUP($A19,'8 Oct - LIVE LDS Data'!$A$3:$AAD$1504,61,FALSE))</f>
        <v/>
      </c>
      <c r="U19" s="7297" t="str">
        <f>IF(VLOOKUP($A19,'8 Oct - LIVE LDS Data'!$A$3:$AAD$1504,64,FALSE)=0/1/1900,"",VLOOKUP($A19,'8 Oct - LIVE LDS Data'!$A$3:$AAD$1504,64,FALSE))</f>
        <v/>
      </c>
      <c r="V19" s="7297" t="str">
        <f>IF(VLOOKUP($A19,'8 Oct - LIVE LDS Data'!$A$3:$AAD$1504,67,FALSE)=0/1/1900,"",VLOOKUP($A19,'8 Oct - LIVE LDS Data'!$A$3:$AAD$1504,67,FALSE))</f>
        <v/>
      </c>
      <c r="W19" s="7298" t="str">
        <f>IF(VLOOKUP($A19,'8 Oct - LIVE LDS Data'!$A$3:$AAD$1504,80,FALSE)=0/1/1900,"",VLOOKUP($A19,'8 Oct - LIVE LDS Data'!$A$3:$AAD$1504,80,FALSE))</f>
        <v/>
      </c>
      <c r="X19" s="7299" t="s">
        <v>90</v>
      </c>
      <c r="Y19" s="7300">
        <f>IF(VLOOKUP($A19,'8 Oct - LIVE LDS Data'!$A$3:$AAD$1504,73,FALSE)=0/1/1900,"",VLOOKUP($A19,'8 Oct - LIVE LDS Data'!$A$3:$AAD$1504,73,FALSE))</f>
        <v>45763</v>
      </c>
      <c r="Z19" s="7300" t="str">
        <f>IF(VLOOKUP($A19,'8 Oct - LIVE LDS Data'!$A$3:$AAD$1504,74,FALSE)=0/1/1900,"",VLOOKUP($A19,'8 Oct - LIVE LDS Data'!$A$3:$AAD$1504,74,FALSE))</f>
        <v>Greg Foster</v>
      </c>
      <c r="AA19" s="7300">
        <f>IF(VLOOKUP($A19,'8 Oct - LIVE LDS Data'!$A$3:$AAD$1504,76,FALSE)=0/1/1900,"",VLOOKUP($A19,'8 Oct - LIVE LDS Data'!$A$3:$AAD$1504,76,FALSE))</f>
        <v>45440</v>
      </c>
      <c r="AB19" s="7300" t="str">
        <f>IF(VLOOKUP($A19,'8 Oct - LIVE LDS Data'!$A$3:$AAD$1504,77,FALSE)=0/1/1900,"",VLOOKUP($A19,'8 Oct - LIVE LDS Data'!$A$3:$AAD$1504,77,FALSE))</f>
        <v>Robert Putnam</v>
      </c>
    </row>
    <row r="20" spans="1:28" ht="31.5" customHeight="1" x14ac:dyDescent="0.2">
      <c r="A20" s="7301" t="s">
        <v>501</v>
      </c>
      <c r="B20" s="7301"/>
      <c r="C20" s="7301" t="s">
        <v>502</v>
      </c>
      <c r="D20" s="7302"/>
      <c r="E20" s="7302"/>
      <c r="F20" s="7293" t="str">
        <f>IF(VLOOKUP($A20,'8 Oct - LIVE LDS Data'!$A$3:$AAD$1504,4,FALSE)=0/1/1900,"",VLOOKUP($A20,'8 Oct - LIVE LDS Data'!$A$3:$AAD$1504,4,FALSE))</f>
        <v>Braintree Local Plan (North Essex Garden Communities) Section 1 Review</v>
      </c>
      <c r="G20" s="7294" t="str">
        <f>IF(VLOOKUP($A20,'8 Oct - LIVE LDS Data'!$A$3:$AAD$1504,6,FALSE)=0/1/1900,"",VLOOKUP($A20,'8 Oct - LIVE LDS Data'!$A$3:$AAD$1504,6,FALSE))</f>
        <v/>
      </c>
      <c r="H20" s="7294" t="str">
        <f>IF(VLOOKUP($A20,'8 Oct - LIVE LDS Data'!$A$3:$AAD$1504,7,FALSE)=0/1/1900,"",VLOOKUP($A20,'8 Oct - LIVE LDS Data'!$A$3:$AAD$1504,7,FALSE))</f>
        <v/>
      </c>
      <c r="I20" s="7294" t="str">
        <f>IF(VLOOKUP($A20,'8 Oct - LIVE LDS Data'!$A$3:$AAD$1504,8,FALSE)=0/1/1900,"",VLOOKUP($A20,'8 Oct - LIVE LDS Data'!$A$3:$AAD$1504,8,FALSE))</f>
        <v>Y</v>
      </c>
      <c r="J20" s="7294" t="str">
        <f>IF(VLOOKUP($A20,'8 Oct - LIVE LDS Data'!$A$3:$AAD$1504,9,FALSE)=0/1/1900,"",VLOOKUP($A20,'8 Oct - LIVE LDS Data'!$A$3:$AAD$1504,9,FALSE))</f>
        <v>N</v>
      </c>
      <c r="K20" s="7295">
        <f>IF(VLOOKUP($A20,'8 Oct - LIVE LDS Data'!$A$3:$AAD$1504,10,FALSE)=0/1/1900,"",VLOOKUP($A20,'8 Oct - LIVE LDS Data'!$A$3:$AAD$1504,10,FALSE))</f>
        <v>44249</v>
      </c>
      <c r="L20" s="7296">
        <f>IF(VLOOKUP($A20,'8 Oct - LIVE LDS Data'!$A$3:$AAD$1504,34,FALSE)=0/1/1900,"",VLOOKUP($A20,'8 Oct - LIVE LDS Data'!$A$3:$AAD$1504,34,FALSE))</f>
        <v>45677</v>
      </c>
      <c r="M20" s="7296">
        <f>IF(VLOOKUP($A20,'8 Oct - LIVE LDS Data'!$A$3:$AAD$1504,35,FALSE)=0/1/1900,"",VLOOKUP($A20,'8 Oct - LIVE LDS Data'!$A$3:$AAD$1504,35,FALSE))</f>
        <v>45723</v>
      </c>
      <c r="N20" s="7296" t="str">
        <f>IF(VLOOKUP($A20,'8 Oct - LIVE LDS Data'!$A$3:$AAD$1504,41,FALSE)=0/1/1900,"",VLOOKUP($A20,'8 Oct - LIVE LDS Data'!$A$3:$AAD$1504,41,FALSE))</f>
        <v/>
      </c>
      <c r="O20" s="7296" t="str">
        <f>IF(VLOOKUP($A20,'8 Oct - LIVE LDS Data'!$A$3:$AAD$1504,42,FALSE)=0/1/1900,"",VLOOKUP($A20,'8 Oct - LIVE LDS Data'!$A$3:$AAD$1504,42,FALSE))</f>
        <v/>
      </c>
      <c r="P20" s="7296" t="str">
        <f>IF(VLOOKUP($A20,'8 Oct - LIVE LDS Data'!$A$3:$AAD$1504,48,FALSE)=0/1/1900,"",VLOOKUP($A20,'8 Oct - LIVE LDS Data'!$A$3:$AAD$1504,48,FALSE))</f>
        <v/>
      </c>
      <c r="Q20" s="7296" t="str">
        <f>IF(VLOOKUP($A20,'8 Oct - LIVE LDS Data'!$A$3:$AAD$1504,49,FALSE)=0/1/1900,"",VLOOKUP($A20,'8 Oct - LIVE LDS Data'!$A$3:$AAD$1504,49,FALSE))</f>
        <v/>
      </c>
      <c r="R20" s="7296" t="str">
        <f>IF(VLOOKUP($A20,'8 Oct - LIVE LDS Data'!$A$3:$AAD$1504,55,FALSE)=0/1/1900,"",VLOOKUP($A20,'8 Oct - LIVE LDS Data'!$A$3:$AAD$1504,55,FALSE))</f>
        <v/>
      </c>
      <c r="S20" s="7296" t="str">
        <f>IF(VLOOKUP($A20,'8 Oct - LIVE LDS Data'!$A$3:$AAD$1504,56,FALSE)=0/1/1900,"",VLOOKUP($A20,'8 Oct - LIVE LDS Data'!$A$3:$AAD$1504,56,FALSE))</f>
        <v/>
      </c>
      <c r="T20" s="7297" t="str">
        <f>IF(VLOOKUP($A20,'8 Oct - LIVE LDS Data'!$A$3:$AAD$1504,61,FALSE)=0/1/1900,"",VLOOKUP($A20,'8 Oct - LIVE LDS Data'!$A$3:$AAD$1504,61,FALSE))</f>
        <v/>
      </c>
      <c r="U20" s="7297" t="str">
        <f>IF(VLOOKUP($A20,'8 Oct - LIVE LDS Data'!$A$3:$AAD$1504,64,FALSE)=0/1/1900,"",VLOOKUP($A20,'8 Oct - LIVE LDS Data'!$A$3:$AAD$1504,64,FALSE))</f>
        <v/>
      </c>
      <c r="V20" s="7297" t="str">
        <f>IF(VLOOKUP($A20,'8 Oct - LIVE LDS Data'!$A$3:$AAD$1504,67,FALSE)=0/1/1900,"",VLOOKUP($A20,'8 Oct - LIVE LDS Data'!$A$3:$AAD$1504,67,FALSE))</f>
        <v/>
      </c>
      <c r="W20" s="7298" t="str">
        <f>IF(VLOOKUP($A20,'8 Oct - LIVE LDS Data'!$A$3:$AAD$1504,80,FALSE)=0/1/1900,"",VLOOKUP($A20,'8 Oct - LIVE LDS Data'!$A$3:$AAD$1504,80,FALSE))</f>
        <v/>
      </c>
      <c r="X20" s="7299" t="s">
        <v>90</v>
      </c>
      <c r="Y20" s="7300">
        <f>IF(VLOOKUP($A20,'8 Oct - LIVE LDS Data'!$A$3:$AAD$1504,73,FALSE)=0/1/1900,"",VLOOKUP($A20,'8 Oct - LIVE LDS Data'!$A$3:$AAD$1504,73,FALSE))</f>
        <v>45932</v>
      </c>
      <c r="Z20" s="7300" t="str">
        <f>IF(VLOOKUP($A20,'8 Oct - LIVE LDS Data'!$A$3:$AAD$1504,74,FALSE)=0/1/1900,"",VLOOKUP($A20,'8 Oct - LIVE LDS Data'!$A$3:$AAD$1504,74,FALSE))</f>
        <v>Robert Putnam</v>
      </c>
      <c r="AA20" s="7300">
        <f>IF(VLOOKUP($A20,'8 Oct - LIVE LDS Data'!$A$3:$AAD$1504,76,FALSE)=0/1/1900,"",VLOOKUP($A20,'8 Oct - LIVE LDS Data'!$A$3:$AAD$1504,76,FALSE))</f>
        <v>45575</v>
      </c>
      <c r="AB20" s="7300" t="str">
        <f>IF(VLOOKUP($A20,'8 Oct - LIVE LDS Data'!$A$3:$AAD$1504,77,FALSE)=0/1/1900,"",VLOOKUP($A20,'8 Oct - LIVE LDS Data'!$A$3:$AAD$1504,77,FALSE))</f>
        <v>Robert Putnam</v>
      </c>
    </row>
    <row r="21" spans="1:28" ht="37" customHeight="1" x14ac:dyDescent="0.2">
      <c r="A21" s="1465" t="s">
        <v>511</v>
      </c>
      <c r="B21" s="1465"/>
      <c r="C21" s="1465" t="s">
        <v>512</v>
      </c>
      <c r="D21" s="1466"/>
      <c r="E21" s="1466"/>
      <c r="F21" s="7293" t="str">
        <f>IF(VLOOKUP($A21,'8 Oct - LIVE LDS Data'!$A$3:$AAD$1504,4,FALSE)=0/1/1900,"",VLOOKUP($A21,'8 Oct - LIVE LDS Data'!$A$3:$AAD$1504,4,FALSE))</f>
        <v>Breckland Local Plan Full Update 2024-2041</v>
      </c>
      <c r="G21" s="7294">
        <f>IF(VLOOKUP($A21,'8 Oct - LIVE LDS Data'!$A$3:$AAD$1504,6,FALSE)=0/1/1900,"",VLOOKUP($A21,'8 Oct - LIVE LDS Data'!$A$3:$AAD$1504,6,FALSE))</f>
        <v>2024</v>
      </c>
      <c r="H21" s="7294">
        <f>IF(VLOOKUP($A21,'8 Oct - LIVE LDS Data'!$A$3:$AAD$1504,7,FALSE)=0/1/1900,"",VLOOKUP($A21,'8 Oct - LIVE LDS Data'!$A$3:$AAD$1504,7,FALSE))</f>
        <v>2041</v>
      </c>
      <c r="I21" s="7294" t="str">
        <f>IF(VLOOKUP($A21,'8 Oct - LIVE LDS Data'!$A$3:$AAD$1504,8,FALSE)=0/1/1900,"",VLOOKUP($A21,'8 Oct - LIVE LDS Data'!$A$3:$AAD$1504,8,FALSE))</f>
        <v>N</v>
      </c>
      <c r="J21" s="7294" t="str">
        <f>IF(VLOOKUP($A21,'8 Oct - LIVE LDS Data'!$A$3:$AAD$1504,9,FALSE)=0/1/1900,"",VLOOKUP($A21,'8 Oct - LIVE LDS Data'!$A$3:$AAD$1504,9,FALSE))</f>
        <v>N</v>
      </c>
      <c r="K21" s="7295" t="str">
        <f>IF(VLOOKUP($A21,'8 Oct - LIVE LDS Data'!$A$3:$AAD$1504,10,FALSE)=0/1/1900,"",VLOOKUP($A21,'8 Oct - LIVE LDS Data'!$A$3:$AAD$1504,10,FALSE))</f>
        <v>28 November 2019
(as amended by the partial update of 21 Sept 2023)</v>
      </c>
      <c r="L21" s="7296">
        <f>IF(VLOOKUP($A21,'8 Oct - LIVE LDS Data'!$A$3:$AAD$1504,34,FALSE)=0/1/1900,"",VLOOKUP($A21,'8 Oct - LIVE LDS Data'!$A$3:$AAD$1504,34,FALSE))</f>
        <v>44995</v>
      </c>
      <c r="M21" s="7296">
        <f>IF(VLOOKUP($A21,'8 Oct - LIVE LDS Data'!$A$3:$AAD$1504,35,FALSE)=0/1/1900,"",VLOOKUP($A21,'8 Oct - LIVE LDS Data'!$A$3:$AAD$1504,35,FALSE))</f>
        <v>45065</v>
      </c>
      <c r="N21" s="7296">
        <f>IF(VLOOKUP($A21,'8 Oct - LIVE LDS Data'!$A$3:$AAD$1504,41,FALSE)=0/1/1900,"",VLOOKUP($A21,'8 Oct - LIVE LDS Data'!$A$3:$AAD$1504,41,FALSE))</f>
        <v>45299</v>
      </c>
      <c r="O21" s="7296">
        <f>IF(VLOOKUP($A21,'8 Oct - LIVE LDS Data'!$A$3:$AAD$1504,42,FALSE)=0/1/1900,"",VLOOKUP($A21,'8 Oct - LIVE LDS Data'!$A$3:$AAD$1504,42,FALSE))</f>
        <v>45341</v>
      </c>
      <c r="P21" s="7296">
        <f>IF(VLOOKUP($A21,'8 Oct - LIVE LDS Data'!$A$3:$AAD$1504,48,FALSE)=0/1/1900,"",VLOOKUP($A21,'8 Oct - LIVE LDS Data'!$A$3:$AAD$1504,48,FALSE))</f>
        <v>45446</v>
      </c>
      <c r="Q21" s="7296">
        <f>IF(VLOOKUP($A21,'8 Oct - LIVE LDS Data'!$A$3:$AAD$1504,49,FALSE)=0/1/1900,"",VLOOKUP($A21,'8 Oct - LIVE LDS Data'!$A$3:$AAD$1504,49,FALSE))</f>
        <v>45488</v>
      </c>
      <c r="R21" s="7296" t="str">
        <f>IF(VLOOKUP($A21,'8 Oct - LIVE LDS Data'!$A$3:$AAD$1504,55,FALSE)=0/1/1900,"",VLOOKUP($A21,'8 Oct - LIVE LDS Data'!$A$3:$AAD$1504,55,FALSE))</f>
        <v/>
      </c>
      <c r="S21" s="7296" t="str">
        <f>IF(VLOOKUP($A21,'8 Oct - LIVE LDS Data'!$A$3:$AAD$1504,56,FALSE)=0/1/1900,"",VLOOKUP($A21,'8 Oct - LIVE LDS Data'!$A$3:$AAD$1504,56,FALSE))</f>
        <v/>
      </c>
      <c r="T21" s="7297" t="str">
        <f>IF(VLOOKUP($A21,'8 Oct - LIVE LDS Data'!$A$3:$AAD$1504,61,FALSE)=0/1/1900,"",VLOOKUP($A21,'8 Oct - LIVE LDS Data'!$A$3:$AAD$1504,61,FALSE))</f>
        <v/>
      </c>
      <c r="U21" s="7297" t="str">
        <f>IF(VLOOKUP($A21,'8 Oct - LIVE LDS Data'!$A$3:$AAD$1504,64,FALSE)=0/1/1900,"",VLOOKUP($A21,'8 Oct - LIVE LDS Data'!$A$3:$AAD$1504,64,FALSE))</f>
        <v/>
      </c>
      <c r="V21" s="7297" t="str">
        <f>IF(VLOOKUP($A21,'8 Oct - LIVE LDS Data'!$A$3:$AAD$1504,67,FALSE)=0/1/1900,"",VLOOKUP($A21,'8 Oct - LIVE LDS Data'!$A$3:$AAD$1504,67,FALSE))</f>
        <v/>
      </c>
      <c r="W21" s="7298" t="str">
        <f>IF(VLOOKUP($A21,'8 Oct - LIVE LDS Data'!$A$3:$AAD$1504,80,FALSE)=0/1/1900,"",VLOOKUP($A21,'8 Oct - LIVE LDS Data'!$A$3:$AAD$1504,80,FALSE))</f>
        <v/>
      </c>
      <c r="X21" s="7299" t="s">
        <v>90</v>
      </c>
      <c r="Y21" s="7300">
        <f>IF(VLOOKUP($A21,'8 Oct - LIVE LDS Data'!$A$3:$AAD$1504,73,FALSE)=0/1/1900,"",VLOOKUP($A21,'8 Oct - LIVE LDS Data'!$A$3:$AAD$1504,73,FALSE))</f>
        <v>45950</v>
      </c>
      <c r="Z21" s="7300" t="str">
        <f>IF(VLOOKUP($A21,'8 Oct - LIVE LDS Data'!$A$3:$AAD$1504,74,FALSE)=0/1/1900,"",VLOOKUP($A21,'8 Oct - LIVE LDS Data'!$A$3:$AAD$1504,74,FALSE))</f>
        <v>Robert Putnam</v>
      </c>
      <c r="AA21" s="7300">
        <f>IF(VLOOKUP($A21,'8 Oct - LIVE LDS Data'!$A$3:$AAD$1504,76,FALSE)=0/1/1900,"",VLOOKUP($A21,'8 Oct - LIVE LDS Data'!$A$3:$AAD$1504,76,FALSE))</f>
        <v>45950</v>
      </c>
      <c r="AB21" s="7300" t="str">
        <f>IF(VLOOKUP($A21,'8 Oct - LIVE LDS Data'!$A$3:$AAD$1504,77,FALSE)=0/1/1900,"",VLOOKUP($A21,'8 Oct - LIVE LDS Data'!$A$3:$AAD$1504,77,FALSE))</f>
        <v>Robert Putnam</v>
      </c>
    </row>
    <row r="22" spans="1:28" ht="39.5" customHeight="1" x14ac:dyDescent="0.2">
      <c r="A22" s="7309" t="s">
        <v>543</v>
      </c>
      <c r="B22" s="7309"/>
      <c r="C22" s="7309" t="s">
        <v>544</v>
      </c>
      <c r="D22" s="7310"/>
      <c r="E22" s="7310"/>
      <c r="F22" s="7293" t="str">
        <f>IF(VLOOKUP($A22,'8 Oct - LIVE LDS Data'!$A$3:$AAD$1504,4,FALSE)=0/1/1900,"",VLOOKUP($A22,'8 Oct - LIVE LDS Data'!$A$3:$AAD$1504,4,FALSE))</f>
        <v>Brent Local Plan</v>
      </c>
      <c r="G22" s="7294" t="str">
        <f>IF(VLOOKUP($A22,'8 Oct - LIVE LDS Data'!$A$3:$AAD$1504,6,FALSE)=0/1/1900,"",VLOOKUP($A22,'8 Oct - LIVE LDS Data'!$A$3:$AAD$1504,6,FALSE))</f>
        <v/>
      </c>
      <c r="H22" s="7294" t="str">
        <f>IF(VLOOKUP($A22,'8 Oct - LIVE LDS Data'!$A$3:$AAD$1504,7,FALSE)=0/1/1900,"",VLOOKUP($A22,'8 Oct - LIVE LDS Data'!$A$3:$AAD$1504,7,FALSE))</f>
        <v/>
      </c>
      <c r="I22" s="7294" t="str">
        <f>IF(VLOOKUP($A22,'8 Oct - LIVE LDS Data'!$A$3:$AAD$1504,8,FALSE)=0/1/1900,"",VLOOKUP($A22,'8 Oct - LIVE LDS Data'!$A$3:$AAD$1504,8,FALSE))</f>
        <v>N</v>
      </c>
      <c r="J22" s="7294" t="str">
        <f>IF(VLOOKUP($A22,'8 Oct - LIVE LDS Data'!$A$3:$AAD$1504,9,FALSE)=0/1/1900,"",VLOOKUP($A22,'8 Oct - LIVE LDS Data'!$A$3:$AAD$1504,9,FALSE))</f>
        <v>N</v>
      </c>
      <c r="K22" s="7295">
        <f>IF(VLOOKUP($A22,'8 Oct - LIVE LDS Data'!$A$3:$AAD$1504,10,FALSE)=0/1/1900,"",VLOOKUP($A22,'8 Oct - LIVE LDS Data'!$A$3:$AAD$1504,10,FALSE))</f>
        <v>44616</v>
      </c>
      <c r="L22" s="7296" t="str">
        <f>IF(VLOOKUP($A22,'8 Oct - LIVE LDS Data'!$A$3:$AAD$1504,34,FALSE)=0/1/1900,"",VLOOKUP($A22,'8 Oct - LIVE LDS Data'!$A$3:$AAD$1504,34,FALSE))</f>
        <v/>
      </c>
      <c r="M22" s="7296" t="str">
        <f>IF(VLOOKUP($A22,'8 Oct - LIVE LDS Data'!$A$3:$AAD$1504,35,FALSE)=0/1/1900,"",VLOOKUP($A22,'8 Oct - LIVE LDS Data'!$A$3:$AAD$1504,35,FALSE))</f>
        <v/>
      </c>
      <c r="N22" s="7296" t="str">
        <f>IF(VLOOKUP($A22,'8 Oct - LIVE LDS Data'!$A$3:$AAD$1504,41,FALSE)=0/1/1900,"",VLOOKUP($A22,'8 Oct - LIVE LDS Data'!$A$3:$AAD$1504,41,FALSE))</f>
        <v/>
      </c>
      <c r="O22" s="7296" t="str">
        <f>IF(VLOOKUP($A22,'8 Oct - LIVE LDS Data'!$A$3:$AAD$1504,42,FALSE)=0/1/1900,"",VLOOKUP($A22,'8 Oct - LIVE LDS Data'!$A$3:$AAD$1504,42,FALSE))</f>
        <v/>
      </c>
      <c r="P22" s="7296" t="str">
        <f>IF(VLOOKUP($A22,'8 Oct - LIVE LDS Data'!$A$3:$AAD$1504,48,FALSE)=0/1/1900,"",VLOOKUP($A22,'8 Oct - LIVE LDS Data'!$A$3:$AAD$1504,48,FALSE))</f>
        <v/>
      </c>
      <c r="Q22" s="7296" t="str">
        <f>IF(VLOOKUP($A22,'8 Oct - LIVE LDS Data'!$A$3:$AAD$1504,49,FALSE)=0/1/1900,"",VLOOKUP($A22,'8 Oct - LIVE LDS Data'!$A$3:$AAD$1504,49,FALSE))</f>
        <v/>
      </c>
      <c r="R22" s="7296" t="str">
        <f>IF(VLOOKUP($A22,'8 Oct - LIVE LDS Data'!$A$3:$AAD$1504,55,FALSE)=0/1/1900,"",VLOOKUP($A22,'8 Oct - LIVE LDS Data'!$A$3:$AAD$1504,55,FALSE))</f>
        <v/>
      </c>
      <c r="S22" s="7296" t="str">
        <f>IF(VLOOKUP($A22,'8 Oct - LIVE LDS Data'!$A$3:$AAD$1504,56,FALSE)=0/1/1900,"",VLOOKUP($A22,'8 Oct - LIVE LDS Data'!$A$3:$AAD$1504,56,FALSE))</f>
        <v/>
      </c>
      <c r="T22" s="7297" t="str">
        <f>IF(VLOOKUP($A22,'8 Oct - LIVE LDS Data'!$A$3:$AAD$1504,61,FALSE)=0/1/1900,"",VLOOKUP($A22,'8 Oct - LIVE LDS Data'!$A$3:$AAD$1504,61,FALSE))</f>
        <v/>
      </c>
      <c r="U22" s="7297" t="str">
        <f>IF(VLOOKUP($A22,'8 Oct - LIVE LDS Data'!$A$3:$AAD$1504,64,FALSE)=0/1/1900,"",VLOOKUP($A22,'8 Oct - LIVE LDS Data'!$A$3:$AAD$1504,64,FALSE))</f>
        <v/>
      </c>
      <c r="V22" s="7297" t="str">
        <f>IF(VLOOKUP($A22,'8 Oct - LIVE LDS Data'!$A$3:$AAD$1504,67,FALSE)=0/1/1900,"",VLOOKUP($A22,'8 Oct - LIVE LDS Data'!$A$3:$AAD$1504,67,FALSE))</f>
        <v/>
      </c>
      <c r="W22" s="7298" t="str">
        <f>IF(VLOOKUP($A22,'8 Oct - LIVE LDS Data'!$A$3:$AAD$1504,80,FALSE)=0/1/1900,"",VLOOKUP($A22,'8 Oct - LIVE LDS Data'!$A$3:$AAD$1504,80,FALSE))</f>
        <v/>
      </c>
      <c r="X22" s="7299" t="s">
        <v>90</v>
      </c>
      <c r="Y22" s="7300">
        <f>IF(VLOOKUP($A22,'8 Oct - LIVE LDS Data'!$A$3:$AAD$1504,73,FALSE)=0/1/1900,"",VLOOKUP($A22,'8 Oct - LIVE LDS Data'!$A$3:$AAD$1504,73,FALSE))</f>
        <v>45888</v>
      </c>
      <c r="Z22" s="7300" t="str">
        <f>IF(VLOOKUP($A22,'8 Oct - LIVE LDS Data'!$A$3:$AAD$1504,74,FALSE)=0/1/1900,"",VLOOKUP($A22,'8 Oct - LIVE LDS Data'!$A$3:$AAD$1504,74,FALSE))</f>
        <v>Robert Putnam</v>
      </c>
      <c r="AA22" s="7300">
        <f>IF(VLOOKUP($A22,'8 Oct - LIVE LDS Data'!$A$3:$AAD$1504,76,FALSE)=0/1/1900,"",VLOOKUP($A22,'8 Oct - LIVE LDS Data'!$A$3:$AAD$1504,76,FALSE))</f>
        <v>45888</v>
      </c>
      <c r="AB22" s="7300" t="str">
        <f>IF(VLOOKUP($A22,'8 Oct - LIVE LDS Data'!$A$3:$AAD$1504,77,FALSE)=0/1/1900,"",VLOOKUP($A22,'8 Oct - LIVE LDS Data'!$A$3:$AAD$1504,77,FALSE))</f>
        <v>Robert Putnam</v>
      </c>
    </row>
    <row r="23" spans="1:28" ht="40" customHeight="1" x14ac:dyDescent="0.2">
      <c r="A23" s="7309" t="s">
        <v>551</v>
      </c>
      <c r="B23" s="7309"/>
      <c r="C23" s="7309" t="s">
        <v>552</v>
      </c>
      <c r="D23" s="7310"/>
      <c r="E23" s="7310"/>
      <c r="F23" s="7293" t="str">
        <f>IF(VLOOKUP($A23,'8 Oct - LIVE LDS Data'!$A$3:$AAD$1504,4,FALSE)=0/1/1900,"",VLOOKUP($A23,'8 Oct - LIVE LDS Data'!$A$3:$AAD$1504,4,FALSE))</f>
        <v xml:space="preserve">Brentwood Local Plan </v>
      </c>
      <c r="G23" s="7294" t="str">
        <f>IF(VLOOKUP($A23,'8 Oct - LIVE LDS Data'!$A$3:$AAD$1504,6,FALSE)=0/1/1900,"",VLOOKUP($A23,'8 Oct - LIVE LDS Data'!$A$3:$AAD$1504,6,FALSE))</f>
        <v/>
      </c>
      <c r="H23" s="7294" t="str">
        <f>IF(VLOOKUP($A23,'8 Oct - LIVE LDS Data'!$A$3:$AAD$1504,7,FALSE)=0/1/1900,"",VLOOKUP($A23,'8 Oct - LIVE LDS Data'!$A$3:$AAD$1504,7,FALSE))</f>
        <v/>
      </c>
      <c r="I23" s="7294" t="str">
        <f>IF(VLOOKUP($A23,'8 Oct - LIVE LDS Data'!$A$3:$AAD$1504,8,FALSE)=0/1/1900,"",VLOOKUP($A23,'8 Oct - LIVE LDS Data'!$A$3:$AAD$1504,8,FALSE))</f>
        <v>N</v>
      </c>
      <c r="J23" s="7294" t="str">
        <f>IF(VLOOKUP($A23,'8 Oct - LIVE LDS Data'!$A$3:$AAD$1504,9,FALSE)=0/1/1900,"",VLOOKUP($A23,'8 Oct - LIVE LDS Data'!$A$3:$AAD$1504,9,FALSE))</f>
        <v>N</v>
      </c>
      <c r="K23" s="7295">
        <f>IF(VLOOKUP($A23,'8 Oct - LIVE LDS Data'!$A$3:$AAD$1504,10,FALSE)=0/1/1900,"",VLOOKUP($A23,'8 Oct - LIVE LDS Data'!$A$3:$AAD$1504,10,FALSE))</f>
        <v>44643</v>
      </c>
      <c r="L23" s="7296" t="str">
        <f>IF(VLOOKUP($A23,'8 Oct - LIVE LDS Data'!$A$3:$AAD$1504,34,FALSE)=0/1/1900,"",VLOOKUP($A23,'8 Oct - LIVE LDS Data'!$A$3:$AAD$1504,34,FALSE))</f>
        <v/>
      </c>
      <c r="M23" s="7296" t="str">
        <f>IF(VLOOKUP($A23,'8 Oct - LIVE LDS Data'!$A$3:$AAD$1504,35,FALSE)=0/1/1900,"",VLOOKUP($A23,'8 Oct - LIVE LDS Data'!$A$3:$AAD$1504,35,FALSE))</f>
        <v/>
      </c>
      <c r="N23" s="7296" t="str">
        <f>IF(VLOOKUP($A23,'8 Oct - LIVE LDS Data'!$A$3:$AAD$1504,41,FALSE)=0/1/1900,"",VLOOKUP($A23,'8 Oct - LIVE LDS Data'!$A$3:$AAD$1504,41,FALSE))</f>
        <v/>
      </c>
      <c r="O23" s="7296" t="str">
        <f>IF(VLOOKUP($A23,'8 Oct - LIVE LDS Data'!$A$3:$AAD$1504,42,FALSE)=0/1/1900,"",VLOOKUP($A23,'8 Oct - LIVE LDS Data'!$A$3:$AAD$1504,42,FALSE))</f>
        <v/>
      </c>
      <c r="P23" s="7296" t="str">
        <f>IF(VLOOKUP($A23,'8 Oct - LIVE LDS Data'!$A$3:$AAD$1504,48,FALSE)=0/1/1900,"",VLOOKUP($A23,'8 Oct - LIVE LDS Data'!$A$3:$AAD$1504,48,FALSE))</f>
        <v/>
      </c>
      <c r="Q23" s="7296" t="str">
        <f>IF(VLOOKUP($A23,'8 Oct - LIVE LDS Data'!$A$3:$AAD$1504,49,FALSE)=0/1/1900,"",VLOOKUP($A23,'8 Oct - LIVE LDS Data'!$A$3:$AAD$1504,49,FALSE))</f>
        <v/>
      </c>
      <c r="R23" s="7296" t="str">
        <f>IF(VLOOKUP($A23,'8 Oct - LIVE LDS Data'!$A$3:$AAD$1504,55,FALSE)=0/1/1900,"",VLOOKUP($A23,'8 Oct - LIVE LDS Data'!$A$3:$AAD$1504,55,FALSE))</f>
        <v/>
      </c>
      <c r="S23" s="7296" t="str">
        <f>IF(VLOOKUP($A23,'8 Oct - LIVE LDS Data'!$A$3:$AAD$1504,56,FALSE)=0/1/1900,"",VLOOKUP($A23,'8 Oct - LIVE LDS Data'!$A$3:$AAD$1504,56,FALSE))</f>
        <v/>
      </c>
      <c r="T23" s="7297" t="str">
        <f>IF(VLOOKUP($A23,'8 Oct - LIVE LDS Data'!$A$3:$AAD$1504,61,FALSE)=0/1/1900,"",VLOOKUP($A23,'8 Oct - LIVE LDS Data'!$A$3:$AAD$1504,61,FALSE))</f>
        <v/>
      </c>
      <c r="U23" s="7297" t="str">
        <f>IF(VLOOKUP($A23,'8 Oct - LIVE LDS Data'!$A$3:$AAD$1504,64,FALSE)=0/1/1900,"",VLOOKUP($A23,'8 Oct - LIVE LDS Data'!$A$3:$AAD$1504,64,FALSE))</f>
        <v/>
      </c>
      <c r="V23" s="7297" t="str">
        <f>IF(VLOOKUP($A23,'8 Oct - LIVE LDS Data'!$A$3:$AAD$1504,67,FALSE)=0/1/1900,"",VLOOKUP($A23,'8 Oct - LIVE LDS Data'!$A$3:$AAD$1504,67,FALSE))</f>
        <v/>
      </c>
      <c r="W23" s="7298" t="str">
        <f>IF(VLOOKUP($A23,'8 Oct - LIVE LDS Data'!$A$3:$AAD$1504,80,FALSE)=0/1/1900,"",VLOOKUP($A23,'8 Oct - LIVE LDS Data'!$A$3:$AAD$1504,80,FALSE))</f>
        <v/>
      </c>
      <c r="X23" s="7299" t="s">
        <v>90</v>
      </c>
      <c r="Y23" s="7300">
        <f>IF(VLOOKUP($A23,'8 Oct - LIVE LDS Data'!$A$3:$AAD$1504,73,FALSE)=0/1/1900,"",VLOOKUP($A23,'8 Oct - LIVE LDS Data'!$A$3:$AAD$1504,73,FALSE))</f>
        <v>45902</v>
      </c>
      <c r="Z23" s="7300" t="str">
        <f>IF(VLOOKUP($A23,'8 Oct - LIVE LDS Data'!$A$3:$AAD$1504,74,FALSE)=0/1/1900,"",VLOOKUP($A23,'8 Oct - LIVE LDS Data'!$A$3:$AAD$1504,74,FALSE))</f>
        <v>Robert Putnam</v>
      </c>
      <c r="AA23" s="7300">
        <f>IF(VLOOKUP($A23,'8 Oct - LIVE LDS Data'!$A$3:$AAD$1504,76,FALSE)=0/1/1900,"",VLOOKUP($A23,'8 Oct - LIVE LDS Data'!$A$3:$AAD$1504,76,FALSE))</f>
        <v>45902</v>
      </c>
      <c r="AB23" s="7300" t="str">
        <f>IF(VLOOKUP($A23,'8 Oct - LIVE LDS Data'!$A$3:$AAD$1504,77,FALSE)=0/1/1900,"",VLOOKUP($A23,'8 Oct - LIVE LDS Data'!$A$3:$AAD$1504,77,FALSE))</f>
        <v>Robert Putnam</v>
      </c>
    </row>
    <row r="24" spans="1:28" ht="47" customHeight="1" x14ac:dyDescent="0.2">
      <c r="A24" s="1478" t="s">
        <v>563</v>
      </c>
      <c r="B24" s="1478"/>
      <c r="C24" s="1478" t="s">
        <v>564</v>
      </c>
      <c r="D24" s="1479"/>
      <c r="E24" s="1479"/>
      <c r="F24" s="7293" t="str">
        <f>IF(VLOOKUP($A24,'8 Oct - LIVE LDS Data'!$A$3:$AAD$1504,4,FALSE)=0/1/1900,"",VLOOKUP($A24,'8 Oct - LIVE LDS Data'!$A$3:$AAD$1504,4,FALSE))</f>
        <v xml:space="preserve">City Plan Part 1 Review </v>
      </c>
      <c r="G24" s="7294" t="str">
        <f>IF(VLOOKUP($A24,'8 Oct - LIVE LDS Data'!$A$3:$AAD$1504,6,FALSE)=0/1/1900,"",VLOOKUP($A24,'8 Oct - LIVE LDS Data'!$A$3:$AAD$1504,6,FALSE))</f>
        <v/>
      </c>
      <c r="H24" s="7294" t="str">
        <f>IF(VLOOKUP($A24,'8 Oct - LIVE LDS Data'!$A$3:$AAD$1504,7,FALSE)=0/1/1900,"",VLOOKUP($A24,'8 Oct - LIVE LDS Data'!$A$3:$AAD$1504,7,FALSE))</f>
        <v/>
      </c>
      <c r="I24" s="7294" t="str">
        <f>IF(VLOOKUP($A24,'8 Oct - LIVE LDS Data'!$A$3:$AAD$1504,8,FALSE)=0/1/1900,"",VLOOKUP($A24,'8 Oct - LIVE LDS Data'!$A$3:$AAD$1504,8,FALSE))</f>
        <v>N</v>
      </c>
      <c r="J24" s="7294" t="str">
        <f>IF(VLOOKUP($A24,'8 Oct - LIVE LDS Data'!$A$3:$AAD$1504,9,FALSE)=0/1/1900,"",VLOOKUP($A24,'8 Oct - LIVE LDS Data'!$A$3:$AAD$1504,9,FALSE))</f>
        <v>N</v>
      </c>
      <c r="K24" s="7295">
        <f>IF(VLOOKUP($A24,'8 Oct - LIVE LDS Data'!$A$3:$AAD$1504,10,FALSE)=0/1/1900,"",VLOOKUP($A24,'8 Oct - LIVE LDS Data'!$A$3:$AAD$1504,10,FALSE))</f>
        <v>42453</v>
      </c>
      <c r="L24" s="7296" t="str">
        <f>IF(VLOOKUP($A24,'8 Oct - LIVE LDS Data'!$A$3:$AAD$1504,34,FALSE)=0/1/1900,"",VLOOKUP($A24,'8 Oct - LIVE LDS Data'!$A$3:$AAD$1504,34,FALSE))</f>
        <v/>
      </c>
      <c r="M24" s="7296">
        <f>IF(VLOOKUP($A24,'8 Oct - LIVE LDS Data'!$A$3:$AAD$1504,35,FALSE)=0/1/1900,"",VLOOKUP($A24,'8 Oct - LIVE LDS Data'!$A$3:$AAD$1504,35,FALSE))</f>
        <v>45677</v>
      </c>
      <c r="N24" s="7296" t="str">
        <f>IF(VLOOKUP($A24,'8 Oct - LIVE LDS Data'!$A$3:$AAD$1504,41,FALSE)=0/1/1900,"",VLOOKUP($A24,'8 Oct - LIVE LDS Data'!$A$3:$AAD$1504,41,FALSE))</f>
        <v/>
      </c>
      <c r="O24" s="7296" t="str">
        <f>IF(VLOOKUP($A24,'8 Oct - LIVE LDS Data'!$A$3:$AAD$1504,42,FALSE)=0/1/1900,"",VLOOKUP($A24,'8 Oct - LIVE LDS Data'!$A$3:$AAD$1504,42,FALSE))</f>
        <v/>
      </c>
      <c r="P24" s="7296" t="str">
        <f>IF(VLOOKUP($A24,'8 Oct - LIVE LDS Data'!$A$3:$AAD$1504,48,FALSE)=0/1/1900,"",VLOOKUP($A24,'8 Oct - LIVE LDS Data'!$A$3:$AAD$1504,48,FALSE))</f>
        <v/>
      </c>
      <c r="Q24" s="7296" t="str">
        <f>IF(VLOOKUP($A24,'8 Oct - LIVE LDS Data'!$A$3:$AAD$1504,49,FALSE)=0/1/1900,"",VLOOKUP($A24,'8 Oct - LIVE LDS Data'!$A$3:$AAD$1504,49,FALSE))</f>
        <v/>
      </c>
      <c r="R24" s="7296" t="str">
        <f>IF(VLOOKUP($A24,'8 Oct - LIVE LDS Data'!$A$3:$AAD$1504,55,FALSE)=0/1/1900,"",VLOOKUP($A24,'8 Oct - LIVE LDS Data'!$A$3:$AAD$1504,55,FALSE))</f>
        <v/>
      </c>
      <c r="S24" s="7296" t="str">
        <f>IF(VLOOKUP($A24,'8 Oct - LIVE LDS Data'!$A$3:$AAD$1504,56,FALSE)=0/1/1900,"",VLOOKUP($A24,'8 Oct - LIVE LDS Data'!$A$3:$AAD$1504,56,FALSE))</f>
        <v/>
      </c>
      <c r="T24" s="7297" t="str">
        <f>IF(VLOOKUP($A24,'8 Oct - LIVE LDS Data'!$A$3:$AAD$1504,61,FALSE)=0/1/1900,"",VLOOKUP($A24,'8 Oct - LIVE LDS Data'!$A$3:$AAD$1504,61,FALSE))</f>
        <v/>
      </c>
      <c r="U24" s="7297" t="str">
        <f>IF(VLOOKUP($A24,'8 Oct - LIVE LDS Data'!$A$3:$AAD$1504,64,FALSE)=0/1/1900,"",VLOOKUP($A24,'8 Oct - LIVE LDS Data'!$A$3:$AAD$1504,64,FALSE))</f>
        <v/>
      </c>
      <c r="V24" s="7297" t="str">
        <f>IF(VLOOKUP($A24,'8 Oct - LIVE LDS Data'!$A$3:$AAD$1504,67,FALSE)=0/1/1900,"",VLOOKUP($A24,'8 Oct - LIVE LDS Data'!$A$3:$AAD$1504,67,FALSE))</f>
        <v/>
      </c>
      <c r="W24" s="7298" t="str">
        <f>IF(VLOOKUP($A24,'8 Oct - LIVE LDS Data'!$A$3:$AAD$1504,80,FALSE)=0/1/1900,"",VLOOKUP($A24,'8 Oct - LIVE LDS Data'!$A$3:$AAD$1504,80,FALSE))</f>
        <v/>
      </c>
      <c r="X24" s="7299" t="s">
        <v>90</v>
      </c>
      <c r="Y24" s="7300">
        <f>IF(VLOOKUP($A24,'8 Oct - LIVE LDS Data'!$A$3:$AAD$1504,73,FALSE)=0/1/1900,"",VLOOKUP($A24,'8 Oct - LIVE LDS Data'!$A$3:$AAD$1504,73,FALSE))</f>
        <v>45716</v>
      </c>
      <c r="Z24" s="7300" t="str">
        <f>IF(VLOOKUP($A24,'8 Oct - LIVE LDS Data'!$A$3:$AAD$1504,74,FALSE)=0/1/1900,"",VLOOKUP($A24,'8 Oct - LIVE LDS Data'!$A$3:$AAD$1504,74,FALSE))</f>
        <v>Robert Putnam</v>
      </c>
      <c r="AA24" s="7300">
        <f>IF(VLOOKUP($A24,'8 Oct - LIVE LDS Data'!$A$3:$AAD$1504,76,FALSE)=0/1/1900,"",VLOOKUP($A24,'8 Oct - LIVE LDS Data'!$A$3:$AAD$1504,76,FALSE))</f>
        <v>45716</v>
      </c>
      <c r="AB24" s="7300" t="str">
        <f>IF(VLOOKUP($A24,'8 Oct - LIVE LDS Data'!$A$3:$AAD$1504,77,FALSE)=0/1/1900,"",VLOOKUP($A24,'8 Oct - LIVE LDS Data'!$A$3:$AAD$1504,77,FALSE))</f>
        <v>Robert Putnam</v>
      </c>
    </row>
    <row r="25" spans="1:28" ht="32.5" customHeight="1" x14ac:dyDescent="0.2">
      <c r="A25" s="1465" t="s">
        <v>607</v>
      </c>
      <c r="B25" s="1465"/>
      <c r="C25" s="1465" t="s">
        <v>608</v>
      </c>
      <c r="D25" s="1466"/>
      <c r="E25" s="1466"/>
      <c r="F25" s="7293" t="str">
        <f>IF(VLOOKUP($A25,'8 Oct - LIVE LDS Data'!$A$3:$AAD$1504,4,FALSE)=0/1/1900,"",VLOOKUP($A25,'8 Oct - LIVE LDS Data'!$A$3:$AAD$1504,4,FALSE))</f>
        <v>Broads Local Plan Review</v>
      </c>
      <c r="G25" s="7294" t="str">
        <f>IF(VLOOKUP($A25,'8 Oct - LIVE LDS Data'!$A$3:$AAD$1504,6,FALSE)=0/1/1900,"",VLOOKUP($A25,'8 Oct - LIVE LDS Data'!$A$3:$AAD$1504,6,FALSE))</f>
        <v>2021</v>
      </c>
      <c r="H25" s="7294" t="str">
        <f>IF(VLOOKUP($A25,'8 Oct - LIVE LDS Data'!$A$3:$AAD$1504,7,FALSE)=0/1/1900,"",VLOOKUP($A25,'8 Oct - LIVE LDS Data'!$A$3:$AAD$1504,7,FALSE))</f>
        <v>2041</v>
      </c>
      <c r="I25" s="7294" t="str">
        <f>IF(VLOOKUP($A25,'8 Oct - LIVE LDS Data'!$A$3:$AAD$1504,8,FALSE)=0/1/1900,"",VLOOKUP($A25,'8 Oct - LIVE LDS Data'!$A$3:$AAD$1504,8,FALSE))</f>
        <v>N</v>
      </c>
      <c r="J25" s="7294" t="str">
        <f>IF(VLOOKUP($A25,'8 Oct - LIVE LDS Data'!$A$3:$AAD$1504,9,FALSE)=0/1/1900,"",VLOOKUP($A25,'8 Oct - LIVE LDS Data'!$A$3:$AAD$1504,9,FALSE))</f>
        <v>N</v>
      </c>
      <c r="K25" s="7295">
        <f>IF(VLOOKUP($A25,'8 Oct - LIVE LDS Data'!$A$3:$AAD$1504,10,FALSE)=0/1/1900,"",VLOOKUP($A25,'8 Oct - LIVE LDS Data'!$A$3:$AAD$1504,10,FALSE))</f>
        <v>43602</v>
      </c>
      <c r="L25" s="7296">
        <f>IF(VLOOKUP($A25,'8 Oct - LIVE LDS Data'!$A$3:$AAD$1504,34,FALSE)=0/1/1900,"",VLOOKUP($A25,'8 Oct - LIVE LDS Data'!$A$3:$AAD$1504,34,FALSE))</f>
        <v>44837</v>
      </c>
      <c r="M25" s="7296">
        <f>IF(VLOOKUP($A25,'8 Oct - LIVE LDS Data'!$A$3:$AAD$1504,35,FALSE)=0/1/1900,"",VLOOKUP($A25,'8 Oct - LIVE LDS Data'!$A$3:$AAD$1504,35,FALSE))</f>
        <v>44904</v>
      </c>
      <c r="N25" s="7296" t="str">
        <f>IF(VLOOKUP($A25,'8 Oct - LIVE LDS Data'!$A$3:$AAD$1504,41,FALSE)=0/1/1900,"",VLOOKUP($A25,'8 Oct - LIVE LDS Data'!$A$3:$AAD$1504,41,FALSE))</f>
        <v/>
      </c>
      <c r="O25" s="7296">
        <f>IF(VLOOKUP($A25,'8 Oct - LIVE LDS Data'!$A$3:$AAD$1504,42,FALSE)=0/1/1900,"",VLOOKUP($A25,'8 Oct - LIVE LDS Data'!$A$3:$AAD$1504,42,FALSE))</f>
        <v>45429</v>
      </c>
      <c r="P25" s="7296" t="str">
        <f>IF(VLOOKUP($A25,'8 Oct - LIVE LDS Data'!$A$3:$AAD$1504,48,FALSE)=0/1/1900,"",VLOOKUP($A25,'8 Oct - LIVE LDS Data'!$A$3:$AAD$1504,48,FALSE))</f>
        <v/>
      </c>
      <c r="Q25" s="7296" t="str">
        <f>IF(VLOOKUP($A25,'8 Oct - LIVE LDS Data'!$A$3:$AAD$1504,49,FALSE)=0/1/1900,"",VLOOKUP($A25,'8 Oct - LIVE LDS Data'!$A$3:$AAD$1504,49,FALSE))</f>
        <v/>
      </c>
      <c r="R25" s="7296" t="str">
        <f>IF(VLOOKUP($A25,'8 Oct - LIVE LDS Data'!$A$3:$AAD$1504,55,FALSE)=0/1/1900,"",VLOOKUP($A25,'8 Oct - LIVE LDS Data'!$A$3:$AAD$1504,55,FALSE))</f>
        <v/>
      </c>
      <c r="S25" s="7296" t="str">
        <f>IF(VLOOKUP($A25,'8 Oct - LIVE LDS Data'!$A$3:$AAD$1504,56,FALSE)=0/1/1900,"",VLOOKUP($A25,'8 Oct - LIVE LDS Data'!$A$3:$AAD$1504,56,FALSE))</f>
        <v/>
      </c>
      <c r="T25" s="7297" t="str">
        <f>IF(VLOOKUP($A25,'8 Oct - LIVE LDS Data'!$A$3:$AAD$1504,61,FALSE)=0/1/1900,"",VLOOKUP($A25,'8 Oct - LIVE LDS Data'!$A$3:$AAD$1504,61,FALSE))</f>
        <v/>
      </c>
      <c r="U25" s="7297" t="str">
        <f>IF(VLOOKUP($A25,'8 Oct - LIVE LDS Data'!$A$3:$AAD$1504,64,FALSE)=0/1/1900,"",VLOOKUP($A25,'8 Oct - LIVE LDS Data'!$A$3:$AAD$1504,64,FALSE))</f>
        <v/>
      </c>
      <c r="V25" s="7297" t="str">
        <f>IF(VLOOKUP($A25,'8 Oct - LIVE LDS Data'!$A$3:$AAD$1504,67,FALSE)=0/1/1900,"",VLOOKUP($A25,'8 Oct - LIVE LDS Data'!$A$3:$AAD$1504,67,FALSE))</f>
        <v/>
      </c>
      <c r="W25" s="7298" t="str">
        <f>IF(VLOOKUP($A25,'8 Oct - LIVE LDS Data'!$A$3:$AAD$1504,80,FALSE)=0/1/1900,"",VLOOKUP($A25,'8 Oct - LIVE LDS Data'!$A$3:$AAD$1504,80,FALSE))</f>
        <v/>
      </c>
      <c r="X25" s="7299" t="s">
        <v>90</v>
      </c>
      <c r="Y25" s="7300">
        <f>IF(VLOOKUP($A25,'8 Oct - LIVE LDS Data'!$A$3:$AAD$1504,73,FALSE)=0/1/1900,"",VLOOKUP($A25,'8 Oct - LIVE LDS Data'!$A$3:$AAD$1504,73,FALSE))</f>
        <v>45700</v>
      </c>
      <c r="Z25" s="7300" t="str">
        <f>IF(VLOOKUP($A25,'8 Oct - LIVE LDS Data'!$A$3:$AAD$1504,74,FALSE)=0/1/1900,"",VLOOKUP($A25,'8 Oct - LIVE LDS Data'!$A$3:$AAD$1504,74,FALSE))</f>
        <v>Robert Putnam</v>
      </c>
      <c r="AA25" s="7300">
        <f>IF(VLOOKUP($A25,'8 Oct - LIVE LDS Data'!$A$3:$AAD$1504,76,FALSE)=0/1/1900,"",VLOOKUP($A25,'8 Oct - LIVE LDS Data'!$A$3:$AAD$1504,76,FALSE))</f>
        <v>45700</v>
      </c>
      <c r="AB25" s="7300" t="str">
        <f>IF(VLOOKUP($A25,'8 Oct - LIVE LDS Data'!$A$3:$AAD$1504,77,FALSE)=0/1/1900,"",VLOOKUP($A25,'8 Oct - LIVE LDS Data'!$A$3:$AAD$1504,77,FALSE))</f>
        <v>Robert Putnam</v>
      </c>
    </row>
    <row r="26" spans="1:28" ht="33" customHeight="1" x14ac:dyDescent="0.2">
      <c r="A26" s="1465" t="s">
        <v>618</v>
      </c>
      <c r="B26" s="1465"/>
      <c r="C26" s="1465" t="s">
        <v>619</v>
      </c>
      <c r="D26" s="1466"/>
      <c r="E26" s="1466"/>
      <c r="F26" s="7293" t="str">
        <f>IF(VLOOKUP($A26,'8 Oct - LIVE LDS Data'!$A$3:$AAD$1504,4,FALSE)=0/1/1900,"",VLOOKUP($A26,'8 Oct - LIVE LDS Data'!$A$3:$AAD$1504,4,FALSE))</f>
        <v>Review of the Bromley Local Plan</v>
      </c>
      <c r="G26" s="7294" t="str">
        <f>IF(VLOOKUP($A26,'8 Oct - LIVE LDS Data'!$A$3:$AAD$1504,6,FALSE)=0/1/1900,"",VLOOKUP($A26,'8 Oct - LIVE LDS Data'!$A$3:$AAD$1504,6,FALSE))</f>
        <v>2023</v>
      </c>
      <c r="H26" s="7294" t="str">
        <f>IF(VLOOKUP($A26,'8 Oct - LIVE LDS Data'!$A$3:$AAD$1504,7,FALSE)=0/1/1900,"",VLOOKUP($A26,'8 Oct - LIVE LDS Data'!$A$3:$AAD$1504,7,FALSE))</f>
        <v>2038</v>
      </c>
      <c r="I26" s="7294" t="str">
        <f>IF(VLOOKUP($A26,'8 Oct - LIVE LDS Data'!$A$3:$AAD$1504,8,FALSE)=0/1/1900,"",VLOOKUP($A26,'8 Oct - LIVE LDS Data'!$A$3:$AAD$1504,8,FALSE))</f>
        <v>N</v>
      </c>
      <c r="J26" s="7294" t="str">
        <f>IF(VLOOKUP($A26,'8 Oct - LIVE LDS Data'!$A$3:$AAD$1504,9,FALSE)=0/1/1900,"",VLOOKUP($A26,'8 Oct - LIVE LDS Data'!$A$3:$AAD$1504,9,FALSE))</f>
        <v>N</v>
      </c>
      <c r="K26" s="7295">
        <f>IF(VLOOKUP($A26,'8 Oct - LIVE LDS Data'!$A$3:$AAD$1504,10,FALSE)=0/1/1900,"",VLOOKUP($A26,'8 Oct - LIVE LDS Data'!$A$3:$AAD$1504,10,FALSE))</f>
        <v>43481</v>
      </c>
      <c r="L26" s="7296">
        <f>IF(VLOOKUP($A26,'8 Oct - LIVE LDS Data'!$A$3:$AAD$1504,34,FALSE)=0/1/1900,"",VLOOKUP($A26,'8 Oct - LIVE LDS Data'!$A$3:$AAD$1504,34,FALSE))</f>
        <v>45017</v>
      </c>
      <c r="M26" s="7296">
        <f>IF(VLOOKUP($A26,'8 Oct - LIVE LDS Data'!$A$3:$AAD$1504,35,FALSE)=0/1/1900,"",VLOOKUP($A26,'8 Oct - LIVE LDS Data'!$A$3:$AAD$1504,35,FALSE))</f>
        <v>45078</v>
      </c>
      <c r="N26" s="7296" t="str">
        <f>IF(VLOOKUP($A26,'8 Oct - LIVE LDS Data'!$A$3:$AAD$1504,41,FALSE)=0/1/1900,"",VLOOKUP($A26,'8 Oct - LIVE LDS Data'!$A$3:$AAD$1504,41,FALSE))</f>
        <v/>
      </c>
      <c r="O26" s="7296" t="str">
        <f>IF(VLOOKUP($A26,'8 Oct - LIVE LDS Data'!$A$3:$AAD$1504,42,FALSE)=0/1/1900,"",VLOOKUP($A26,'8 Oct - LIVE LDS Data'!$A$3:$AAD$1504,42,FALSE))</f>
        <v/>
      </c>
      <c r="P26" s="7296" t="str">
        <f>IF(VLOOKUP($A26,'8 Oct - LIVE LDS Data'!$A$3:$AAD$1504,48,FALSE)=0/1/1900,"",VLOOKUP($A26,'8 Oct - LIVE LDS Data'!$A$3:$AAD$1504,48,FALSE))</f>
        <v/>
      </c>
      <c r="Q26" s="7296" t="str">
        <f>IF(VLOOKUP($A26,'8 Oct - LIVE LDS Data'!$A$3:$AAD$1504,49,FALSE)=0/1/1900,"",VLOOKUP($A26,'8 Oct - LIVE LDS Data'!$A$3:$AAD$1504,49,FALSE))</f>
        <v/>
      </c>
      <c r="R26" s="7296" t="str">
        <f>IF(VLOOKUP($A26,'8 Oct - LIVE LDS Data'!$A$3:$AAD$1504,55,FALSE)=0/1/1900,"",VLOOKUP($A26,'8 Oct - LIVE LDS Data'!$A$3:$AAD$1504,55,FALSE))</f>
        <v/>
      </c>
      <c r="S26" s="7296" t="str">
        <f>IF(VLOOKUP($A26,'8 Oct - LIVE LDS Data'!$A$3:$AAD$1504,56,FALSE)=0/1/1900,"",VLOOKUP($A26,'8 Oct - LIVE LDS Data'!$A$3:$AAD$1504,56,FALSE))</f>
        <v/>
      </c>
      <c r="T26" s="7297" t="str">
        <f>IF(VLOOKUP($A26,'8 Oct - LIVE LDS Data'!$A$3:$AAD$1504,61,FALSE)=0/1/1900,"",VLOOKUP($A26,'8 Oct - LIVE LDS Data'!$A$3:$AAD$1504,61,FALSE))</f>
        <v/>
      </c>
      <c r="U26" s="7297" t="str">
        <f>IF(VLOOKUP($A26,'8 Oct - LIVE LDS Data'!$A$3:$AAD$1504,64,FALSE)=0/1/1900,"",VLOOKUP($A26,'8 Oct - LIVE LDS Data'!$A$3:$AAD$1504,64,FALSE))</f>
        <v/>
      </c>
      <c r="V26" s="7297" t="str">
        <f>IF(VLOOKUP($A26,'8 Oct - LIVE LDS Data'!$A$3:$AAD$1504,67,FALSE)=0/1/1900,"",VLOOKUP($A26,'8 Oct - LIVE LDS Data'!$A$3:$AAD$1504,67,FALSE))</f>
        <v/>
      </c>
      <c r="W26" s="7298" t="str">
        <f>IF(VLOOKUP($A26,'8 Oct - LIVE LDS Data'!$A$3:$AAD$1504,80,FALSE)=0/1/1900,"",VLOOKUP($A26,'8 Oct - LIVE LDS Data'!$A$3:$AAD$1504,80,FALSE))</f>
        <v/>
      </c>
      <c r="X26" s="7299" t="s">
        <v>90</v>
      </c>
      <c r="Y26" s="7300">
        <f>IF(VLOOKUP($A26,'8 Oct - LIVE LDS Data'!$A$3:$AAD$1504,73,FALSE)=0/1/1900,"",VLOOKUP($A26,'8 Oct - LIVE LDS Data'!$A$3:$AAD$1504,73,FALSE))</f>
        <v>45681</v>
      </c>
      <c r="Z26" s="7300" t="str">
        <f>IF(VLOOKUP($A26,'8 Oct - LIVE LDS Data'!$A$3:$AAD$1504,74,FALSE)=0/1/1900,"",VLOOKUP($A26,'8 Oct - LIVE LDS Data'!$A$3:$AAD$1504,74,FALSE))</f>
        <v>Robert Putnam</v>
      </c>
      <c r="AA26" s="7300">
        <f>IF(VLOOKUP($A26,'8 Oct - LIVE LDS Data'!$A$3:$AAD$1504,76,FALSE)=0/1/1900,"",VLOOKUP($A26,'8 Oct - LIVE LDS Data'!$A$3:$AAD$1504,76,FALSE))</f>
        <v>45681</v>
      </c>
      <c r="AB26" s="7300" t="str">
        <f>IF(VLOOKUP($A26,'8 Oct - LIVE LDS Data'!$A$3:$AAD$1504,77,FALSE)=0/1/1900,"",VLOOKUP($A26,'8 Oct - LIVE LDS Data'!$A$3:$AAD$1504,77,FALSE))</f>
        <v/>
      </c>
    </row>
    <row r="27" spans="1:28" ht="33" customHeight="1" x14ac:dyDescent="0.2">
      <c r="A27" s="1465" t="s">
        <v>633</v>
      </c>
      <c r="B27" s="1465"/>
      <c r="C27" s="1465" t="s">
        <v>634</v>
      </c>
      <c r="D27" s="1466"/>
      <c r="E27" s="1466"/>
      <c r="F27" s="7293" t="str">
        <f>IF(VLOOKUP($A27,'8 Oct - LIVE LDS Data'!$A$3:$AAD$1504,4,FALSE)=0/1/1900,"",VLOOKUP($A27,'8 Oct - LIVE LDS Data'!$A$3:$AAD$1504,4,FALSE))</f>
        <v>Local Plan Review</v>
      </c>
      <c r="G27" s="7294" t="str">
        <f>IF(VLOOKUP($A27,'8 Oct - LIVE LDS Data'!$A$3:$AAD$1504,6,FALSE)=0/1/1900,"",VLOOKUP($A27,'8 Oct - LIVE LDS Data'!$A$3:$AAD$1504,6,FALSE))</f>
        <v/>
      </c>
      <c r="H27" s="7294" t="str">
        <f>IF(VLOOKUP($A27,'8 Oct - LIVE LDS Data'!$A$3:$AAD$1504,7,FALSE)=0/1/1900,"",VLOOKUP($A27,'8 Oct - LIVE LDS Data'!$A$3:$AAD$1504,7,FALSE))</f>
        <v/>
      </c>
      <c r="I27" s="7294" t="str">
        <f>IF(VLOOKUP($A27,'8 Oct - LIVE LDS Data'!$A$3:$AAD$1504,8,FALSE)=0/1/1900,"",VLOOKUP($A27,'8 Oct - LIVE LDS Data'!$A$3:$AAD$1504,8,FALSE))</f>
        <v>N</v>
      </c>
      <c r="J27" s="7294" t="str">
        <f>IF(VLOOKUP($A27,'8 Oct - LIVE LDS Data'!$A$3:$AAD$1504,9,FALSE)=0/1/1900,"",VLOOKUP($A27,'8 Oct - LIVE LDS Data'!$A$3:$AAD$1504,9,FALSE))</f>
        <v>N</v>
      </c>
      <c r="K27" s="7295">
        <f>IF(VLOOKUP($A27,'8 Oct - LIVE LDS Data'!$A$3:$AAD$1504,10,FALSE)=0/1/1900,"",VLOOKUP($A27,'8 Oct - LIVE LDS Data'!$A$3:$AAD$1504,10,FALSE))</f>
        <v>42760</v>
      </c>
      <c r="L27" s="7296" t="str">
        <f>IF(VLOOKUP($A27,'8 Oct - LIVE LDS Data'!$A$3:$AAD$1504,34,FALSE)=0/1/1900,"",VLOOKUP($A27,'8 Oct - LIVE LDS Data'!$A$3:$AAD$1504,34,FALSE))</f>
        <v/>
      </c>
      <c r="M27" s="7296" t="str">
        <f>IF(VLOOKUP($A27,'8 Oct - LIVE LDS Data'!$A$3:$AAD$1504,35,FALSE)=0/1/1900,"",VLOOKUP($A27,'8 Oct - LIVE LDS Data'!$A$3:$AAD$1504,35,FALSE))</f>
        <v/>
      </c>
      <c r="N27" s="7296" t="str">
        <f>IF(VLOOKUP($A27,'8 Oct - LIVE LDS Data'!$A$3:$AAD$1504,41,FALSE)=0/1/1900,"",VLOOKUP($A27,'8 Oct - LIVE LDS Data'!$A$3:$AAD$1504,41,FALSE))</f>
        <v/>
      </c>
      <c r="O27" s="7296" t="str">
        <f>IF(VLOOKUP($A27,'8 Oct - LIVE LDS Data'!$A$3:$AAD$1504,42,FALSE)=0/1/1900,"",VLOOKUP($A27,'8 Oct - LIVE LDS Data'!$A$3:$AAD$1504,42,FALSE))</f>
        <v/>
      </c>
      <c r="P27" s="7296" t="str">
        <f>IF(VLOOKUP($A27,'8 Oct - LIVE LDS Data'!$A$3:$AAD$1504,48,FALSE)=0/1/1900,"",VLOOKUP($A27,'8 Oct - LIVE LDS Data'!$A$3:$AAD$1504,48,FALSE))</f>
        <v/>
      </c>
      <c r="Q27" s="7296" t="str">
        <f>IF(VLOOKUP($A27,'8 Oct - LIVE LDS Data'!$A$3:$AAD$1504,49,FALSE)=0/1/1900,"",VLOOKUP($A27,'8 Oct - LIVE LDS Data'!$A$3:$AAD$1504,49,FALSE))</f>
        <v/>
      </c>
      <c r="R27" s="7296" t="str">
        <f>IF(VLOOKUP($A27,'8 Oct - LIVE LDS Data'!$A$3:$AAD$1504,55,FALSE)=0/1/1900,"",VLOOKUP($A27,'8 Oct - LIVE LDS Data'!$A$3:$AAD$1504,55,FALSE))</f>
        <v/>
      </c>
      <c r="S27" s="7296" t="str">
        <f>IF(VLOOKUP($A27,'8 Oct - LIVE LDS Data'!$A$3:$AAD$1504,56,FALSE)=0/1/1900,"",VLOOKUP($A27,'8 Oct - LIVE LDS Data'!$A$3:$AAD$1504,56,FALSE))</f>
        <v/>
      </c>
      <c r="T27" s="7297" t="str">
        <f>IF(VLOOKUP($A27,'8 Oct - LIVE LDS Data'!$A$3:$AAD$1504,61,FALSE)=0/1/1900,"",VLOOKUP($A27,'8 Oct - LIVE LDS Data'!$A$3:$AAD$1504,61,FALSE))</f>
        <v/>
      </c>
      <c r="U27" s="7297" t="str">
        <f>IF(VLOOKUP($A27,'8 Oct - LIVE LDS Data'!$A$3:$AAD$1504,64,FALSE)=0/1/1900,"",VLOOKUP($A27,'8 Oct - LIVE LDS Data'!$A$3:$AAD$1504,64,FALSE))</f>
        <v/>
      </c>
      <c r="V27" s="7297" t="str">
        <f>IF(VLOOKUP($A27,'8 Oct - LIVE LDS Data'!$A$3:$AAD$1504,67,FALSE)=0/1/1900,"",VLOOKUP($A27,'8 Oct - LIVE LDS Data'!$A$3:$AAD$1504,67,FALSE))</f>
        <v/>
      </c>
      <c r="W27" s="7298" t="str">
        <f>IF(VLOOKUP($A27,'8 Oct - LIVE LDS Data'!$A$3:$AAD$1504,80,FALSE)=0/1/1900,"",VLOOKUP($A27,'8 Oct - LIVE LDS Data'!$A$3:$AAD$1504,80,FALSE))</f>
        <v/>
      </c>
      <c r="X27" s="7299" t="s">
        <v>90</v>
      </c>
      <c r="Y27" s="7300">
        <f>IF(VLOOKUP($A27,'8 Oct - LIVE LDS Data'!$A$3:$AAD$1504,73,FALSE)=0/1/1900,"",VLOOKUP($A27,'8 Oct - LIVE LDS Data'!$A$3:$AAD$1504,73,FALSE))</f>
        <v>45764</v>
      </c>
      <c r="Z27" s="7300" t="str">
        <f>IF(VLOOKUP($A27,'8 Oct - LIVE LDS Data'!$A$3:$AAD$1504,74,FALSE)=0/1/1900,"",VLOOKUP($A27,'8 Oct - LIVE LDS Data'!$A$3:$AAD$1504,74,FALSE))</f>
        <v>Greg Foster</v>
      </c>
      <c r="AA27" s="7300">
        <f>IF(VLOOKUP($A27,'8 Oct - LIVE LDS Data'!$A$3:$AAD$1504,76,FALSE)=0/1/1900,"",VLOOKUP($A27,'8 Oct - LIVE LDS Data'!$A$3:$AAD$1504,76,FALSE))</f>
        <v>45888</v>
      </c>
      <c r="AB27" s="7300" t="str">
        <f>IF(VLOOKUP($A27,'8 Oct - LIVE LDS Data'!$A$3:$AAD$1504,77,FALSE)=0/1/1900,"",VLOOKUP($A27,'8 Oct - LIVE LDS Data'!$A$3:$AAD$1504,77,FALSE))</f>
        <v>Robert Putnam</v>
      </c>
    </row>
    <row r="28" spans="1:28" ht="25" customHeight="1" x14ac:dyDescent="0.2">
      <c r="A28" s="7309" t="s">
        <v>645</v>
      </c>
      <c r="B28" s="7309"/>
      <c r="C28" s="7309" t="s">
        <v>646</v>
      </c>
      <c r="D28" s="7310"/>
      <c r="E28" s="7310"/>
      <c r="F28" s="7293" t="str">
        <f>IF(VLOOKUP($A28,'8 Oct - LIVE LDS Data'!$A$3:$AAD$1504,4,FALSE)=0/1/1900,"",VLOOKUP($A28,'8 Oct - LIVE LDS Data'!$A$3:$AAD$1504,4,FALSE))</f>
        <v/>
      </c>
      <c r="G28" s="7294" t="str">
        <f>IF(VLOOKUP($A28,'8 Oct - LIVE LDS Data'!$A$3:$AAD$1504,6,FALSE)=0/1/1900,"",VLOOKUP($A28,'8 Oct - LIVE LDS Data'!$A$3:$AAD$1504,6,FALSE))</f>
        <v/>
      </c>
      <c r="H28" s="7294" t="str">
        <f>IF(VLOOKUP($A28,'8 Oct - LIVE LDS Data'!$A$3:$AAD$1504,7,FALSE)=0/1/1900,"",VLOOKUP($A28,'8 Oct - LIVE LDS Data'!$A$3:$AAD$1504,7,FALSE))</f>
        <v/>
      </c>
      <c r="I28" s="7294" t="str">
        <f>IF(VLOOKUP($A28,'8 Oct - LIVE LDS Data'!$A$3:$AAD$1504,8,FALSE)=0/1/1900,"",VLOOKUP($A28,'8 Oct - LIVE LDS Data'!$A$3:$AAD$1504,8,FALSE))</f>
        <v/>
      </c>
      <c r="J28" s="7294" t="str">
        <f>IF(VLOOKUP($A28,'8 Oct - LIVE LDS Data'!$A$3:$AAD$1504,9,FALSE)=0/1/1900,"",VLOOKUP($A28,'8 Oct - LIVE LDS Data'!$A$3:$AAD$1504,9,FALSE))</f>
        <v/>
      </c>
      <c r="K28" s="7295">
        <f>IF(VLOOKUP($A28,'8 Oct - LIVE LDS Data'!$A$3:$AAD$1504,10,FALSE)=0/1/1900,"",VLOOKUP($A28,'8 Oct - LIVE LDS Data'!$A$3:$AAD$1504,10,FALSE))</f>
        <v>44006</v>
      </c>
      <c r="L28" s="7296" t="str">
        <f>IF(VLOOKUP($A28,'8 Oct - LIVE LDS Data'!$A$3:$AAD$1504,34,FALSE)=0/1/1900,"",VLOOKUP($A28,'8 Oct - LIVE LDS Data'!$A$3:$AAD$1504,34,FALSE))</f>
        <v/>
      </c>
      <c r="M28" s="7296" t="str">
        <f>IF(VLOOKUP($A28,'8 Oct - LIVE LDS Data'!$A$3:$AAD$1504,35,FALSE)=0/1/1900,"",VLOOKUP($A28,'8 Oct - LIVE LDS Data'!$A$3:$AAD$1504,35,FALSE))</f>
        <v/>
      </c>
      <c r="N28" s="7296" t="str">
        <f>IF(VLOOKUP($A28,'8 Oct - LIVE LDS Data'!$A$3:$AAD$1504,41,FALSE)=0/1/1900,"",VLOOKUP($A28,'8 Oct - LIVE LDS Data'!$A$3:$AAD$1504,41,FALSE))</f>
        <v/>
      </c>
      <c r="O28" s="7296" t="str">
        <f>IF(VLOOKUP($A28,'8 Oct - LIVE LDS Data'!$A$3:$AAD$1504,42,FALSE)=0/1/1900,"",VLOOKUP($A28,'8 Oct - LIVE LDS Data'!$A$3:$AAD$1504,42,FALSE))</f>
        <v/>
      </c>
      <c r="P28" s="7296" t="str">
        <f>IF(VLOOKUP($A28,'8 Oct - LIVE LDS Data'!$A$3:$AAD$1504,48,FALSE)=0/1/1900,"",VLOOKUP($A28,'8 Oct - LIVE LDS Data'!$A$3:$AAD$1504,48,FALSE))</f>
        <v/>
      </c>
      <c r="Q28" s="7296" t="str">
        <f>IF(VLOOKUP($A28,'8 Oct - LIVE LDS Data'!$A$3:$AAD$1504,49,FALSE)=0/1/1900,"",VLOOKUP($A28,'8 Oct - LIVE LDS Data'!$A$3:$AAD$1504,49,FALSE))</f>
        <v/>
      </c>
      <c r="R28" s="7296" t="str">
        <f>IF(VLOOKUP($A28,'8 Oct - LIVE LDS Data'!$A$3:$AAD$1504,55,FALSE)=0/1/1900,"",VLOOKUP($A28,'8 Oct - LIVE LDS Data'!$A$3:$AAD$1504,55,FALSE))</f>
        <v/>
      </c>
      <c r="S28" s="7296" t="str">
        <f>IF(VLOOKUP($A28,'8 Oct - LIVE LDS Data'!$A$3:$AAD$1504,56,FALSE)=0/1/1900,"",VLOOKUP($A28,'8 Oct - LIVE LDS Data'!$A$3:$AAD$1504,56,FALSE))</f>
        <v/>
      </c>
      <c r="T28" s="7297" t="str">
        <f>IF(VLOOKUP($A28,'8 Oct - LIVE LDS Data'!$A$3:$AAD$1504,61,FALSE)=0/1/1900,"",VLOOKUP($A28,'8 Oct - LIVE LDS Data'!$A$3:$AAD$1504,61,FALSE))</f>
        <v/>
      </c>
      <c r="U28" s="7297" t="str">
        <f>IF(VLOOKUP($A28,'8 Oct - LIVE LDS Data'!$A$3:$AAD$1504,64,FALSE)=0/1/1900,"",VLOOKUP($A28,'8 Oct - LIVE LDS Data'!$A$3:$AAD$1504,64,FALSE))</f>
        <v/>
      </c>
      <c r="V28" s="7297" t="str">
        <f>IF(VLOOKUP($A28,'8 Oct - LIVE LDS Data'!$A$3:$AAD$1504,67,FALSE)=0/1/1900,"",VLOOKUP($A28,'8 Oct - LIVE LDS Data'!$A$3:$AAD$1504,67,FALSE))</f>
        <v/>
      </c>
      <c r="W28" s="7298" t="str">
        <f>IF(VLOOKUP($A28,'8 Oct - LIVE LDS Data'!$A$3:$AAD$1504,80,FALSE)=0/1/1900,"",VLOOKUP($A28,'8 Oct - LIVE LDS Data'!$A$3:$AAD$1504,80,FALSE))</f>
        <v/>
      </c>
      <c r="X28" s="7299" t="s">
        <v>90</v>
      </c>
      <c r="Y28" s="7300">
        <f>IF(VLOOKUP($A28,'8 Oct - LIVE LDS Data'!$A$3:$AAD$1504,73,FALSE)=0/1/1900,"",VLOOKUP($A28,'8 Oct - LIVE LDS Data'!$A$3:$AAD$1504,73,FALSE))</f>
        <v>45719</v>
      </c>
      <c r="Z28" s="7300" t="str">
        <f>IF(VLOOKUP($A28,'8 Oct - LIVE LDS Data'!$A$3:$AAD$1504,74,FALSE)=0/1/1900,"",VLOOKUP($A28,'8 Oct - LIVE LDS Data'!$A$3:$AAD$1504,74,FALSE))</f>
        <v>Robert Putnam</v>
      </c>
      <c r="AA28" s="7300">
        <f>IF(VLOOKUP($A28,'8 Oct - LIVE LDS Data'!$A$3:$AAD$1504,76,FALSE)=0/1/1900,"",VLOOKUP($A28,'8 Oct - LIVE LDS Data'!$A$3:$AAD$1504,76,FALSE))</f>
        <v>45719</v>
      </c>
      <c r="AB28" s="7300" t="str">
        <f>IF(VLOOKUP($A28,'8 Oct - LIVE LDS Data'!$A$3:$AAD$1504,77,FALSE)=0/1/1900,"",VLOOKUP($A28,'8 Oct - LIVE LDS Data'!$A$3:$AAD$1504,77,FALSE))</f>
        <v>Robert Putnam</v>
      </c>
    </row>
    <row r="29" spans="1:28" ht="32.5" customHeight="1" x14ac:dyDescent="0.2">
      <c r="A29" s="1465" t="s">
        <v>675</v>
      </c>
      <c r="B29" s="1465"/>
      <c r="C29" s="2091" t="s">
        <v>676</v>
      </c>
      <c r="D29" s="2210"/>
      <c r="E29" s="2210" t="s">
        <v>90</v>
      </c>
      <c r="F29" s="7293" t="str">
        <f>IF(VLOOKUP($A29,'8 Oct - LIVE LDS Data'!$A$3:$AAD$1504,4,FALSE)=0/1/1900,"",VLOOKUP($A29,'8 Oct - LIVE LDS Data'!$A$3:$AAD$1504,4,FALSE))</f>
        <v>Buckinghamshire Local Plan</v>
      </c>
      <c r="G29" s="7294" t="str">
        <f>IF(VLOOKUP($A29,'8 Oct - LIVE LDS Data'!$A$3:$AAD$1504,6,FALSE)=0/1/1900,"",VLOOKUP($A29,'8 Oct - LIVE LDS Data'!$A$3:$AAD$1504,6,FALSE))</f>
        <v/>
      </c>
      <c r="H29" s="7294">
        <f>IF(VLOOKUP($A29,'8 Oct - LIVE LDS Data'!$A$3:$AAD$1504,7,FALSE)=0/1/1900,"",VLOOKUP($A29,'8 Oct - LIVE LDS Data'!$A$3:$AAD$1504,7,FALSE))</f>
        <v>2040</v>
      </c>
      <c r="I29" s="7294" t="str">
        <f>IF(VLOOKUP($A29,'8 Oct - LIVE LDS Data'!$A$3:$AAD$1504,8,FALSE)=0/1/1900,"",VLOOKUP($A29,'8 Oct - LIVE LDS Data'!$A$3:$AAD$1504,8,FALSE))</f>
        <v>N</v>
      </c>
      <c r="J29" s="7294" t="str">
        <f>IF(VLOOKUP($A29,'8 Oct - LIVE LDS Data'!$A$3:$AAD$1504,9,FALSE)=0/1/1900,"",VLOOKUP($A29,'8 Oct - LIVE LDS Data'!$A$3:$AAD$1504,9,FALSE))</f>
        <v>N</v>
      </c>
      <c r="K29" s="7295" t="str">
        <f>IF(VLOOKUP($A29,'8 Oct - LIVE LDS Data'!$A$3:$AAD$1504,10,FALSE)=0/1/1900,"",VLOOKUP($A29,'8 Oct - LIVE LDS Data'!$A$3:$AAD$1504,10,FALSE))</f>
        <v>new LPA</v>
      </c>
      <c r="L29" s="7296" t="str">
        <f>IF(VLOOKUP($A29,'8 Oct - LIVE LDS Data'!$A$3:$AAD$1504,34,FALSE)=0/1/1900,"",VLOOKUP($A29,'8 Oct - LIVE LDS Data'!$A$3:$AAD$1504,34,FALSE))</f>
        <v/>
      </c>
      <c r="M29" s="7296" t="str">
        <f>IF(VLOOKUP($A29,'8 Oct - LIVE LDS Data'!$A$3:$AAD$1504,35,FALSE)=0/1/1900,"",VLOOKUP($A29,'8 Oct - LIVE LDS Data'!$A$3:$AAD$1504,35,FALSE))</f>
        <v/>
      </c>
      <c r="N29" s="7296" t="str">
        <f>IF(VLOOKUP($A29,'8 Oct - LIVE LDS Data'!$A$3:$AAD$1504,41,FALSE)=0/1/1900,"",VLOOKUP($A29,'8 Oct - LIVE LDS Data'!$A$3:$AAD$1504,41,FALSE))</f>
        <v/>
      </c>
      <c r="O29" s="7296" t="str">
        <f>IF(VLOOKUP($A29,'8 Oct - LIVE LDS Data'!$A$3:$AAD$1504,42,FALSE)=0/1/1900,"",VLOOKUP($A29,'8 Oct - LIVE LDS Data'!$A$3:$AAD$1504,42,FALSE))</f>
        <v/>
      </c>
      <c r="P29" s="7296" t="str">
        <f>IF(VLOOKUP($A29,'8 Oct - LIVE LDS Data'!$A$3:$AAD$1504,48,FALSE)=0/1/1900,"",VLOOKUP($A29,'8 Oct - LIVE LDS Data'!$A$3:$AAD$1504,48,FALSE))</f>
        <v/>
      </c>
      <c r="Q29" s="7296" t="str">
        <f>IF(VLOOKUP($A29,'8 Oct - LIVE LDS Data'!$A$3:$AAD$1504,49,FALSE)=0/1/1900,"",VLOOKUP($A29,'8 Oct - LIVE LDS Data'!$A$3:$AAD$1504,49,FALSE))</f>
        <v/>
      </c>
      <c r="R29" s="7296" t="str">
        <f>IF(VLOOKUP($A29,'8 Oct - LIVE LDS Data'!$A$3:$AAD$1504,55,FALSE)=0/1/1900,"",VLOOKUP($A29,'8 Oct - LIVE LDS Data'!$A$3:$AAD$1504,55,FALSE))</f>
        <v/>
      </c>
      <c r="S29" s="7296" t="str">
        <f>IF(VLOOKUP($A29,'8 Oct - LIVE LDS Data'!$A$3:$AAD$1504,56,FALSE)=0/1/1900,"",VLOOKUP($A29,'8 Oct - LIVE LDS Data'!$A$3:$AAD$1504,56,FALSE))</f>
        <v/>
      </c>
      <c r="T29" s="7297" t="str">
        <f>IF(VLOOKUP($A29,'8 Oct - LIVE LDS Data'!$A$3:$AAD$1504,61,FALSE)=0/1/1900,"",VLOOKUP($A29,'8 Oct - LIVE LDS Data'!$A$3:$AAD$1504,61,FALSE))</f>
        <v/>
      </c>
      <c r="U29" s="7297" t="str">
        <f>IF(VLOOKUP($A29,'8 Oct - LIVE LDS Data'!$A$3:$AAD$1504,64,FALSE)=0/1/1900,"",VLOOKUP($A29,'8 Oct - LIVE LDS Data'!$A$3:$AAD$1504,64,FALSE))</f>
        <v/>
      </c>
      <c r="V29" s="7297" t="str">
        <f>IF(VLOOKUP($A29,'8 Oct - LIVE LDS Data'!$A$3:$AAD$1504,67,FALSE)=0/1/1900,"",VLOOKUP($A29,'8 Oct - LIVE LDS Data'!$A$3:$AAD$1504,67,FALSE))</f>
        <v/>
      </c>
      <c r="W29" s="7298" t="str">
        <f>IF(VLOOKUP($A29,'8 Oct - LIVE LDS Data'!$A$3:$AAD$1504,80,FALSE)=0/1/1900,"",VLOOKUP($A29,'8 Oct - LIVE LDS Data'!$A$3:$AAD$1504,80,FALSE))</f>
        <v/>
      </c>
      <c r="X29" s="7299" t="s">
        <v>90</v>
      </c>
      <c r="Y29" s="7300">
        <f>IF(VLOOKUP($A29,'8 Oct - LIVE LDS Data'!$A$3:$AAD$1504,73,FALSE)=0/1/1900,"",VLOOKUP($A29,'8 Oct - LIVE LDS Data'!$A$3:$AAD$1504,73,FALSE))</f>
        <v>45757</v>
      </c>
      <c r="Z29" s="7300" t="str">
        <f>IF(VLOOKUP($A29,'8 Oct - LIVE LDS Data'!$A$3:$AAD$1504,74,FALSE)=0/1/1900,"",VLOOKUP($A29,'8 Oct - LIVE LDS Data'!$A$3:$AAD$1504,74,FALSE))</f>
        <v>Robert Putnam</v>
      </c>
      <c r="AA29" s="7300">
        <f>IF(VLOOKUP($A29,'8 Oct - LIVE LDS Data'!$A$3:$AAD$1504,76,FALSE)=0/1/1900,"",VLOOKUP($A29,'8 Oct - LIVE LDS Data'!$A$3:$AAD$1504,76,FALSE))</f>
        <v>45757</v>
      </c>
      <c r="AB29" s="7300" t="str">
        <f>IF(VLOOKUP($A29,'8 Oct - LIVE LDS Data'!$A$3:$AAD$1504,77,FALSE)=0/1/1900,"",VLOOKUP($A29,'8 Oct - LIVE LDS Data'!$A$3:$AAD$1504,77,FALSE))</f>
        <v>Robert Putnam</v>
      </c>
    </row>
    <row r="30" spans="1:28" ht="22.5" customHeight="1" x14ac:dyDescent="0.2">
      <c r="A30" s="1993" t="s">
        <v>685</v>
      </c>
      <c r="B30" s="1993"/>
      <c r="C30" s="1993" t="s">
        <v>686</v>
      </c>
      <c r="D30" s="1466"/>
      <c r="E30" s="1466"/>
      <c r="F30" s="7293" t="str">
        <f>IF(VLOOKUP($A30,'8 Oct - LIVE LDS Data'!$A$3:$AAD$1504,4,FALSE)=0/1/1900,"",VLOOKUP($A30,'8 Oct - LIVE LDS Data'!$A$3:$AAD$1504,4,FALSE))</f>
        <v>Burnley Local Plan</v>
      </c>
      <c r="G30" s="7294" t="str">
        <f>IF(VLOOKUP($A30,'8 Oct - LIVE LDS Data'!$A$3:$AAD$1504,6,FALSE)=0/1/1900,"",VLOOKUP($A30,'8 Oct - LIVE LDS Data'!$A$3:$AAD$1504,6,FALSE))</f>
        <v/>
      </c>
      <c r="H30" s="7294" t="str">
        <f>IF(VLOOKUP($A30,'8 Oct - LIVE LDS Data'!$A$3:$AAD$1504,7,FALSE)=0/1/1900,"",VLOOKUP($A30,'8 Oct - LIVE LDS Data'!$A$3:$AAD$1504,7,FALSE))</f>
        <v/>
      </c>
      <c r="I30" s="7294" t="str">
        <f>IF(VLOOKUP($A30,'8 Oct - LIVE LDS Data'!$A$3:$AAD$1504,8,FALSE)=0/1/1900,"",VLOOKUP($A30,'8 Oct - LIVE LDS Data'!$A$3:$AAD$1504,8,FALSE))</f>
        <v/>
      </c>
      <c r="J30" s="7294" t="str">
        <f>IF(VLOOKUP($A30,'8 Oct - LIVE LDS Data'!$A$3:$AAD$1504,9,FALSE)=0/1/1900,"",VLOOKUP($A30,'8 Oct - LIVE LDS Data'!$A$3:$AAD$1504,9,FALSE))</f>
        <v/>
      </c>
      <c r="K30" s="7295">
        <f>IF(VLOOKUP($A30,'8 Oct - LIVE LDS Data'!$A$3:$AAD$1504,10,FALSE)=0/1/1900,"",VLOOKUP($A30,'8 Oct - LIVE LDS Data'!$A$3:$AAD$1504,10,FALSE))</f>
        <v>43312</v>
      </c>
      <c r="L30" s="7296" t="str">
        <f>IF(VLOOKUP($A30,'8 Oct - LIVE LDS Data'!$A$3:$AAD$1504,34,FALSE)=0/1/1900,"",VLOOKUP($A30,'8 Oct - LIVE LDS Data'!$A$3:$AAD$1504,34,FALSE))</f>
        <v/>
      </c>
      <c r="M30" s="7296" t="str">
        <f>IF(VLOOKUP($A30,'8 Oct - LIVE LDS Data'!$A$3:$AAD$1504,35,FALSE)=0/1/1900,"",VLOOKUP($A30,'8 Oct - LIVE LDS Data'!$A$3:$AAD$1504,35,FALSE))</f>
        <v/>
      </c>
      <c r="N30" s="7296" t="str">
        <f>IF(VLOOKUP($A30,'8 Oct - LIVE LDS Data'!$A$3:$AAD$1504,41,FALSE)=0/1/1900,"",VLOOKUP($A30,'8 Oct - LIVE LDS Data'!$A$3:$AAD$1504,41,FALSE))</f>
        <v/>
      </c>
      <c r="O30" s="7296" t="str">
        <f>IF(VLOOKUP($A30,'8 Oct - LIVE LDS Data'!$A$3:$AAD$1504,42,FALSE)=0/1/1900,"",VLOOKUP($A30,'8 Oct - LIVE LDS Data'!$A$3:$AAD$1504,42,FALSE))</f>
        <v/>
      </c>
      <c r="P30" s="7296" t="str">
        <f>IF(VLOOKUP($A30,'8 Oct - LIVE LDS Data'!$A$3:$AAD$1504,48,FALSE)=0/1/1900,"",VLOOKUP($A30,'8 Oct - LIVE LDS Data'!$A$3:$AAD$1504,48,FALSE))</f>
        <v/>
      </c>
      <c r="Q30" s="7296" t="str">
        <f>IF(VLOOKUP($A30,'8 Oct - LIVE LDS Data'!$A$3:$AAD$1504,49,FALSE)=0/1/1900,"",VLOOKUP($A30,'8 Oct - LIVE LDS Data'!$A$3:$AAD$1504,49,FALSE))</f>
        <v/>
      </c>
      <c r="R30" s="7296" t="str">
        <f>IF(VLOOKUP($A30,'8 Oct - LIVE LDS Data'!$A$3:$AAD$1504,55,FALSE)=0/1/1900,"",VLOOKUP($A30,'8 Oct - LIVE LDS Data'!$A$3:$AAD$1504,55,FALSE))</f>
        <v/>
      </c>
      <c r="S30" s="7296" t="str">
        <f>IF(VLOOKUP($A30,'8 Oct - LIVE LDS Data'!$A$3:$AAD$1504,56,FALSE)=0/1/1900,"",VLOOKUP($A30,'8 Oct - LIVE LDS Data'!$A$3:$AAD$1504,56,FALSE))</f>
        <v/>
      </c>
      <c r="T30" s="7297" t="str">
        <f>IF(VLOOKUP($A30,'8 Oct - LIVE LDS Data'!$A$3:$AAD$1504,61,FALSE)=0/1/1900,"",VLOOKUP($A30,'8 Oct - LIVE LDS Data'!$A$3:$AAD$1504,61,FALSE))</f>
        <v/>
      </c>
      <c r="U30" s="7297" t="str">
        <f>IF(VLOOKUP($A30,'8 Oct - LIVE LDS Data'!$A$3:$AAD$1504,64,FALSE)=0/1/1900,"",VLOOKUP($A30,'8 Oct - LIVE LDS Data'!$A$3:$AAD$1504,64,FALSE))</f>
        <v/>
      </c>
      <c r="V30" s="7297" t="str">
        <f>IF(VLOOKUP($A30,'8 Oct - LIVE LDS Data'!$A$3:$AAD$1504,67,FALSE)=0/1/1900,"",VLOOKUP($A30,'8 Oct - LIVE LDS Data'!$A$3:$AAD$1504,67,FALSE))</f>
        <v/>
      </c>
      <c r="W30" s="7298" t="str">
        <f>IF(VLOOKUP($A30,'8 Oct - LIVE LDS Data'!$A$3:$AAD$1504,80,FALSE)=0/1/1900,"",VLOOKUP($A30,'8 Oct - LIVE LDS Data'!$A$3:$AAD$1504,80,FALSE))</f>
        <v/>
      </c>
      <c r="X30" s="7299" t="s">
        <v>90</v>
      </c>
      <c r="Y30" s="7300">
        <f>IF(VLOOKUP($A30,'8 Oct - LIVE LDS Data'!$A$3:$AAD$1504,73,FALSE)=0/1/1900,"",VLOOKUP($A30,'8 Oct - LIVE LDS Data'!$A$3:$AAD$1504,73,FALSE))</f>
        <v>45856</v>
      </c>
      <c r="Z30" s="7300" t="str">
        <f>IF(VLOOKUP($A30,'8 Oct - LIVE LDS Data'!$A$3:$AAD$1504,74,FALSE)=0/1/1900,"",VLOOKUP($A30,'8 Oct - LIVE LDS Data'!$A$3:$AAD$1504,74,FALSE))</f>
        <v>Robert Putnam</v>
      </c>
      <c r="AA30" s="7300" t="str">
        <f>IF(VLOOKUP($A30,'8 Oct - LIVE LDS Data'!$A$3:$AAD$1504,76,FALSE)=0/1/1900,"",VLOOKUP($A30,'8 Oct - LIVE LDS Data'!$A$3:$AAD$1504,76,FALSE))</f>
        <v/>
      </c>
      <c r="AB30" s="7300" t="str">
        <f>IF(VLOOKUP($A30,'8 Oct - LIVE LDS Data'!$A$3:$AAD$1504,77,FALSE)=0/1/1900,"",VLOOKUP($A30,'8 Oct - LIVE LDS Data'!$A$3:$AAD$1504,77,FALSE))</f>
        <v/>
      </c>
    </row>
    <row r="31" spans="1:28" ht="28.5" customHeight="1" x14ac:dyDescent="0.2">
      <c r="A31" s="1465" t="s">
        <v>716</v>
      </c>
      <c r="B31" s="1465"/>
      <c r="C31" s="1465" t="s">
        <v>717</v>
      </c>
      <c r="D31" s="1466"/>
      <c r="E31" s="1466"/>
      <c r="F31" s="7293" t="str">
        <f>IF(VLOOKUP($A31,'8 Oct - LIVE LDS Data'!$A$3:$AAD$1504,4,FALSE)=0/1/1900,"",VLOOKUP($A31,'8 Oct - LIVE LDS Data'!$A$3:$AAD$1504,4,FALSE))</f>
        <v>Greater Cambridge Local Plan</v>
      </c>
      <c r="G31" s="7294">
        <f>IF(VLOOKUP($A31,'8 Oct - LIVE LDS Data'!$A$3:$AAD$1504,6,FALSE)=0/1/1900,"",VLOOKUP($A31,'8 Oct - LIVE LDS Data'!$A$3:$AAD$1504,6,FALSE))</f>
        <v>2021</v>
      </c>
      <c r="H31" s="7294">
        <f>IF(VLOOKUP($A31,'8 Oct - LIVE LDS Data'!$A$3:$AAD$1504,7,FALSE)=0/1/1900,"",VLOOKUP($A31,'8 Oct - LIVE LDS Data'!$A$3:$AAD$1504,7,FALSE))</f>
        <v>2041</v>
      </c>
      <c r="I31" s="7294" t="str">
        <f>IF(VLOOKUP($A31,'8 Oct - LIVE LDS Data'!$A$3:$AAD$1504,8,FALSE)=0/1/1900,"",VLOOKUP($A31,'8 Oct - LIVE LDS Data'!$A$3:$AAD$1504,8,FALSE))</f>
        <v>N</v>
      </c>
      <c r="J31" s="7294" t="str">
        <f>IF(VLOOKUP($A31,'8 Oct - LIVE LDS Data'!$A$3:$AAD$1504,9,FALSE)=0/1/1900,"",VLOOKUP($A31,'8 Oct - LIVE LDS Data'!$A$3:$AAD$1504,9,FALSE))</f>
        <v>Y</v>
      </c>
      <c r="K31" s="7295">
        <f>IF(VLOOKUP($A31,'8 Oct - LIVE LDS Data'!$A$3:$AAD$1504,10,FALSE)=0/1/1900,"",VLOOKUP($A31,'8 Oct - LIVE LDS Data'!$A$3:$AAD$1504,10,FALSE))</f>
        <v>43391</v>
      </c>
      <c r="L31" s="7296">
        <f>IF(VLOOKUP($A31,'8 Oct - LIVE LDS Data'!$A$3:$AAD$1504,34,FALSE)=0/1/1900,"",VLOOKUP($A31,'8 Oct - LIVE LDS Data'!$A$3:$AAD$1504,34,FALSE))</f>
        <v>43843</v>
      </c>
      <c r="M31" s="7296">
        <f>IF(VLOOKUP($A31,'8 Oct - LIVE LDS Data'!$A$3:$AAD$1504,35,FALSE)=0/1/1900,"",VLOOKUP($A31,'8 Oct - LIVE LDS Data'!$A$3:$AAD$1504,35,FALSE))</f>
        <v>43885</v>
      </c>
      <c r="N31" s="7296">
        <f>IF(VLOOKUP($A31,'8 Oct - LIVE LDS Data'!$A$3:$AAD$1504,41,FALSE)=0/1/1900,"",VLOOKUP($A31,'8 Oct - LIVE LDS Data'!$A$3:$AAD$1504,41,FALSE))</f>
        <v>44470</v>
      </c>
      <c r="O31" s="7296">
        <f>IF(VLOOKUP($A31,'8 Oct - LIVE LDS Data'!$A$3:$AAD$1504,42,FALSE)=0/1/1900,"",VLOOKUP($A31,'8 Oct - LIVE LDS Data'!$A$3:$AAD$1504,42,FALSE))</f>
        <v>44470</v>
      </c>
      <c r="P31" s="7296" t="str">
        <f>IF(VLOOKUP($A31,'8 Oct - LIVE LDS Data'!$A$3:$AAD$1504,48,FALSE)=0/1/1900,"",VLOOKUP($A31,'8 Oct - LIVE LDS Data'!$A$3:$AAD$1504,48,FALSE))</f>
        <v/>
      </c>
      <c r="Q31" s="7296" t="str">
        <f>IF(VLOOKUP($A31,'8 Oct - LIVE LDS Data'!$A$3:$AAD$1504,49,FALSE)=0/1/1900,"",VLOOKUP($A31,'8 Oct - LIVE LDS Data'!$A$3:$AAD$1504,49,FALSE))</f>
        <v/>
      </c>
      <c r="R31" s="7296" t="str">
        <f>IF(VLOOKUP($A31,'8 Oct - LIVE LDS Data'!$A$3:$AAD$1504,55,FALSE)=0/1/1900,"",VLOOKUP($A31,'8 Oct - LIVE LDS Data'!$A$3:$AAD$1504,55,FALSE))</f>
        <v/>
      </c>
      <c r="S31" s="7296" t="str">
        <f>IF(VLOOKUP($A31,'8 Oct - LIVE LDS Data'!$A$3:$AAD$1504,56,FALSE)=0/1/1900,"",VLOOKUP($A31,'8 Oct - LIVE LDS Data'!$A$3:$AAD$1504,56,FALSE))</f>
        <v/>
      </c>
      <c r="T31" s="7297" t="str">
        <f>IF(VLOOKUP($A31,'8 Oct - LIVE LDS Data'!$A$3:$AAD$1504,61,FALSE)=0/1/1900,"",VLOOKUP($A31,'8 Oct - LIVE LDS Data'!$A$3:$AAD$1504,61,FALSE))</f>
        <v/>
      </c>
      <c r="U31" s="7297" t="str">
        <f>IF(VLOOKUP($A31,'8 Oct - LIVE LDS Data'!$A$3:$AAD$1504,64,FALSE)=0/1/1900,"",VLOOKUP($A31,'8 Oct - LIVE LDS Data'!$A$3:$AAD$1504,64,FALSE))</f>
        <v/>
      </c>
      <c r="V31" s="7297" t="str">
        <f>IF(VLOOKUP($A31,'8 Oct - LIVE LDS Data'!$A$3:$AAD$1504,67,FALSE)=0/1/1900,"",VLOOKUP($A31,'8 Oct - LIVE LDS Data'!$A$3:$AAD$1504,67,FALSE))</f>
        <v/>
      </c>
      <c r="W31" s="7298" t="str">
        <f>IF(VLOOKUP($A31,'8 Oct - LIVE LDS Data'!$A$3:$AAD$1504,80,FALSE)=0/1/1900,"",VLOOKUP($A31,'8 Oct - LIVE LDS Data'!$A$3:$AAD$1504,80,FALSE))</f>
        <v/>
      </c>
      <c r="X31" s="7299" t="s">
        <v>90</v>
      </c>
      <c r="Y31" s="7300">
        <f>IF(VLOOKUP($A31,'8 Oct - LIVE LDS Data'!$A$3:$AAD$1504,73,FALSE)=0/1/1900,"",VLOOKUP($A31,'8 Oct - LIVE LDS Data'!$A$3:$AAD$1504,73,FALSE))</f>
        <v>45783</v>
      </c>
      <c r="Z31" s="7300" t="str">
        <f>IF(VLOOKUP($A31,'8 Oct - LIVE LDS Data'!$A$3:$AAD$1504,74,FALSE)=0/1/1900,"",VLOOKUP($A31,'8 Oct - LIVE LDS Data'!$A$3:$AAD$1504,74,FALSE))</f>
        <v>Robert Putnam</v>
      </c>
      <c r="AA31" s="7300">
        <f>IF(VLOOKUP($A31,'8 Oct - LIVE LDS Data'!$A$3:$AAD$1504,76,FALSE)=0/1/1900,"",VLOOKUP($A31,'8 Oct - LIVE LDS Data'!$A$3:$AAD$1504,76,FALSE))</f>
        <v>45783</v>
      </c>
      <c r="AB31" s="7300" t="str">
        <f>IF(VLOOKUP($A31,'8 Oct - LIVE LDS Data'!$A$3:$AAD$1504,77,FALSE)=0/1/1900,"",VLOOKUP($A31,'8 Oct - LIVE LDS Data'!$A$3:$AAD$1504,77,FALSE))</f>
        <v>Robert Putnam</v>
      </c>
    </row>
    <row r="32" spans="1:28" s="610" customFormat="1" ht="44.5" customHeight="1" x14ac:dyDescent="0.2">
      <c r="A32" s="1465" t="s">
        <v>731</v>
      </c>
      <c r="B32" s="1465"/>
      <c r="C32" s="1467" t="s">
        <v>732</v>
      </c>
      <c r="D32" s="1480"/>
      <c r="E32" s="1480"/>
      <c r="F32" s="7293" t="str">
        <f>IF(VLOOKUP($A32,'8 Oct - LIVE LDS Data'!$A$3:$AAD$1504,4,FALSE)=0/1/1900,"",VLOOKUP($A32,'8 Oct - LIVE LDS Data'!$A$3:$AAD$1504,4,FALSE))</f>
        <v>Local Plan Review</v>
      </c>
      <c r="G32" s="7294">
        <f>IF(VLOOKUP($A32,'8 Oct - LIVE LDS Data'!$A$3:$AAD$1504,6,FALSE)=0/1/1900,"",VLOOKUP($A32,'8 Oct - LIVE LDS Data'!$A$3:$AAD$1504,6,FALSE))</f>
        <v>2023</v>
      </c>
      <c r="H32" s="7294">
        <f>IF(VLOOKUP($A32,'8 Oct - LIVE LDS Data'!$A$3:$AAD$1504,7,FALSE)=0/1/1900,"",VLOOKUP($A32,'8 Oct - LIVE LDS Data'!$A$3:$AAD$1504,7,FALSE))</f>
        <v>2038</v>
      </c>
      <c r="I32" s="7294" t="str">
        <f>IF(VLOOKUP($A32,'8 Oct - LIVE LDS Data'!$A$3:$AAD$1504,8,FALSE)=0/1/1900,"",VLOOKUP($A32,'8 Oct - LIVE LDS Data'!$A$3:$AAD$1504,8,FALSE))</f>
        <v>N</v>
      </c>
      <c r="J32" s="7294" t="str">
        <f>IF(VLOOKUP($A32,'8 Oct - LIVE LDS Data'!$A$3:$AAD$1504,9,FALSE)=0/1/1900,"",VLOOKUP($A32,'8 Oct - LIVE LDS Data'!$A$3:$AAD$1504,9,FALSE))</f>
        <v>N</v>
      </c>
      <c r="K32" s="7295">
        <f>IF(VLOOKUP($A32,'8 Oct - LIVE LDS Data'!$A$3:$AAD$1504,10,FALSE)=0/1/1900,"",VLOOKUP($A32,'8 Oct - LIVE LDS Data'!$A$3:$AAD$1504,10,FALSE))</f>
        <v>42919</v>
      </c>
      <c r="L32" s="7296" t="str">
        <f>IF(VLOOKUP($A32,'8 Oct - LIVE LDS Data'!$A$3:$AAD$1504,34,FALSE)=0/1/1900,"",VLOOKUP($A32,'8 Oct - LIVE LDS Data'!$A$3:$AAD$1504,34,FALSE))</f>
        <v>_</v>
      </c>
      <c r="M32" s="7296" t="str">
        <f>IF(VLOOKUP($A32,'8 Oct - LIVE LDS Data'!$A$3:$AAD$1504,35,FALSE)=0/1/1900,"",VLOOKUP($A32,'8 Oct - LIVE LDS Data'!$A$3:$AAD$1504,35,FALSE))</f>
        <v>-</v>
      </c>
      <c r="N32" s="7296">
        <f>IF(VLOOKUP($A32,'8 Oct - LIVE LDS Data'!$A$3:$AAD$1504,41,FALSE)=0/1/1900,"",VLOOKUP($A32,'8 Oct - LIVE LDS Data'!$A$3:$AAD$1504,41,FALSE))</f>
        <v>45308</v>
      </c>
      <c r="O32" s="7296">
        <f>IF(VLOOKUP($A32,'8 Oct - LIVE LDS Data'!$A$3:$AAD$1504,42,FALSE)=0/1/1900,"",VLOOKUP($A32,'8 Oct - LIVE LDS Data'!$A$3:$AAD$1504,42,FALSE))</f>
        <v>45364</v>
      </c>
      <c r="P32" s="7296" t="str">
        <f>IF(VLOOKUP($A32,'8 Oct - LIVE LDS Data'!$A$3:$AAD$1504,48,FALSE)=0/1/1900,"",VLOOKUP($A32,'8 Oct - LIVE LDS Data'!$A$3:$AAD$1504,48,FALSE))</f>
        <v/>
      </c>
      <c r="Q32" s="7296" t="str">
        <f>IF(VLOOKUP($A32,'8 Oct - LIVE LDS Data'!$A$3:$AAD$1504,49,FALSE)=0/1/1900,"",VLOOKUP($A32,'8 Oct - LIVE LDS Data'!$A$3:$AAD$1504,49,FALSE))</f>
        <v/>
      </c>
      <c r="R32" s="7296" t="str">
        <f>IF(VLOOKUP($A32,'8 Oct - LIVE LDS Data'!$A$3:$AAD$1504,55,FALSE)=0/1/1900,"",VLOOKUP($A32,'8 Oct - LIVE LDS Data'!$A$3:$AAD$1504,55,FALSE))</f>
        <v/>
      </c>
      <c r="S32" s="7296" t="str">
        <f>IF(VLOOKUP($A32,'8 Oct - LIVE LDS Data'!$A$3:$AAD$1504,56,FALSE)=0/1/1900,"",VLOOKUP($A32,'8 Oct - LIVE LDS Data'!$A$3:$AAD$1504,56,FALSE))</f>
        <v/>
      </c>
      <c r="T32" s="7297">
        <f>IF(VLOOKUP($A32,'8 Oct - LIVE LDS Data'!$A$3:$AAD$1504,61,FALSE)=0/1/1900,"",VLOOKUP($A32,'8 Oct - LIVE LDS Data'!$A$3:$AAD$1504,61,FALSE))</f>
        <v>45778</v>
      </c>
      <c r="U32" s="7297" t="str">
        <f>IF(VLOOKUP($A32,'8 Oct - LIVE LDS Data'!$A$3:$AAD$1504,64,FALSE)=0/1/1900,"",VLOOKUP($A32,'8 Oct - LIVE LDS Data'!$A$3:$AAD$1504,64,FALSE))</f>
        <v/>
      </c>
      <c r="V32" s="7297" t="str">
        <f>IF(VLOOKUP($A32,'8 Oct - LIVE LDS Data'!$A$3:$AAD$1504,67,FALSE)=0/1/1900,"",VLOOKUP($A32,'8 Oct - LIVE LDS Data'!$A$3:$AAD$1504,67,FALSE))</f>
        <v/>
      </c>
      <c r="W32" s="7298" t="str">
        <f>IF(VLOOKUP($A32,'8 Oct - LIVE LDS Data'!$A$3:$AAD$1504,80,FALSE)=0/1/1900,"",VLOOKUP($A32,'8 Oct - LIVE LDS Data'!$A$3:$AAD$1504,80,FALSE))</f>
        <v/>
      </c>
      <c r="X32" s="7299" t="s">
        <v>90</v>
      </c>
      <c r="Y32" s="7300">
        <f>IF(VLOOKUP($A32,'8 Oct - LIVE LDS Data'!$A$3:$AAD$1504,73,FALSE)=0/1/1900,"",VLOOKUP($A32,'8 Oct - LIVE LDS Data'!$A$3:$AAD$1504,73,FALSE))</f>
        <v>45632</v>
      </c>
      <c r="Z32" s="7300" t="str">
        <f>IF(VLOOKUP($A32,'8 Oct - LIVE LDS Data'!$A$3:$AAD$1504,74,FALSE)=0/1/1900,"",VLOOKUP($A32,'8 Oct - LIVE LDS Data'!$A$3:$AAD$1504,74,FALSE))</f>
        <v>Robert Putnam</v>
      </c>
      <c r="AA32" s="7300">
        <f>IF(VLOOKUP($A32,'8 Oct - LIVE LDS Data'!$A$3:$AAD$1504,76,FALSE)=0/1/1900,"",VLOOKUP($A32,'8 Oct - LIVE LDS Data'!$A$3:$AAD$1504,76,FALSE))</f>
        <v>45632</v>
      </c>
      <c r="AB32" s="7300" t="str">
        <f>IF(VLOOKUP($A32,'8 Oct - LIVE LDS Data'!$A$3:$AAD$1504,77,FALSE)=0/1/1900,"",VLOOKUP($A32,'8 Oct - LIVE LDS Data'!$A$3:$AAD$1504,77,FALSE))</f>
        <v>Robert Putnam</v>
      </c>
    </row>
    <row r="33" spans="1:28" ht="30" customHeight="1" x14ac:dyDescent="0.2">
      <c r="A33" s="1465" t="s">
        <v>757</v>
      </c>
      <c r="B33" s="1465"/>
      <c r="C33" s="1465" t="s">
        <v>758</v>
      </c>
      <c r="D33" s="1466"/>
      <c r="E33" s="1466"/>
      <c r="F33" s="7293" t="str">
        <f>IF(VLOOKUP($A33,'8 Oct - LIVE LDS Data'!$A$3:$AAD$1504,4,FALSE)=0/1/1900,"",VLOOKUP($A33,'8 Oct - LIVE LDS Data'!$A$3:$AAD$1504,4,FALSE))</f>
        <v>New Canterbury District Local Plan (2020-2040)</v>
      </c>
      <c r="G33" s="7294">
        <f>IF(VLOOKUP($A33,'8 Oct - LIVE LDS Data'!$A$3:$AAD$1504,6,FALSE)=0/1/1900,"",VLOOKUP($A33,'8 Oct - LIVE LDS Data'!$A$3:$AAD$1504,6,FALSE))</f>
        <v>2020</v>
      </c>
      <c r="H33" s="7294">
        <f>IF(VLOOKUP($A33,'8 Oct - LIVE LDS Data'!$A$3:$AAD$1504,7,FALSE)=0/1/1900,"",VLOOKUP($A33,'8 Oct - LIVE LDS Data'!$A$3:$AAD$1504,7,FALSE))</f>
        <v>2040</v>
      </c>
      <c r="I33" s="7294" t="str">
        <f>IF(VLOOKUP($A33,'8 Oct - LIVE LDS Data'!$A$3:$AAD$1504,8,FALSE)=0/1/1900,"",VLOOKUP($A33,'8 Oct - LIVE LDS Data'!$A$3:$AAD$1504,8,FALSE))</f>
        <v>N</v>
      </c>
      <c r="J33" s="7294" t="str">
        <f>IF(VLOOKUP($A33,'8 Oct - LIVE LDS Data'!$A$3:$AAD$1504,9,FALSE)=0/1/1900,"",VLOOKUP($A33,'8 Oct - LIVE LDS Data'!$A$3:$AAD$1504,9,FALSE))</f>
        <v>N</v>
      </c>
      <c r="K33" s="7295">
        <f>IF(VLOOKUP($A33,'8 Oct - LIVE LDS Data'!$A$3:$AAD$1504,10,FALSE)=0/1/1900,"",VLOOKUP($A33,'8 Oct - LIVE LDS Data'!$A$3:$AAD$1504,10,FALSE))</f>
        <v>42929</v>
      </c>
      <c r="L33" s="7296">
        <f>IF(VLOOKUP($A33,'8 Oct - LIVE LDS Data'!$A$3:$AAD$1504,34,FALSE)=0/1/1900,"",VLOOKUP($A33,'8 Oct - LIVE LDS Data'!$A$3:$AAD$1504,34,FALSE))</f>
        <v>44013</v>
      </c>
      <c r="M33" s="7296">
        <f>IF(VLOOKUP($A33,'8 Oct - LIVE LDS Data'!$A$3:$AAD$1504,35,FALSE)=0/1/1900,"",VLOOKUP($A33,'8 Oct - LIVE LDS Data'!$A$3:$AAD$1504,35,FALSE))</f>
        <v>44104</v>
      </c>
      <c r="N33" s="7296">
        <f>IF(VLOOKUP($A33,'8 Oct - LIVE LDS Data'!$A$3:$AAD$1504,41,FALSE)=0/1/1900,"",VLOOKUP($A33,'8 Oct - LIVE LDS Data'!$A$3:$AAD$1504,41,FALSE))</f>
        <v>44440</v>
      </c>
      <c r="O33" s="7296">
        <f>IF(VLOOKUP($A33,'8 Oct - LIVE LDS Data'!$A$3:$AAD$1504,42,FALSE)=0/1/1900,"",VLOOKUP($A33,'8 Oct - LIVE LDS Data'!$A$3:$AAD$1504,42,FALSE))</f>
        <v>44927</v>
      </c>
      <c r="P33" s="7296">
        <f>IF(VLOOKUP($A33,'8 Oct - LIVE LDS Data'!$A$3:$AAD$1504,48,FALSE)=0/1/1900,"",VLOOKUP($A33,'8 Oct - LIVE LDS Data'!$A$3:$AAD$1504,48,FALSE))</f>
        <v>45362</v>
      </c>
      <c r="Q33" s="7296">
        <f>IF(VLOOKUP($A33,'8 Oct - LIVE LDS Data'!$A$3:$AAD$1504,49,FALSE)=0/1/1900,"",VLOOKUP($A33,'8 Oct - LIVE LDS Data'!$A$3:$AAD$1504,49,FALSE))</f>
        <v>45446</v>
      </c>
      <c r="R33" s="7296" t="str">
        <f>IF(VLOOKUP($A33,'8 Oct - LIVE LDS Data'!$A$3:$AAD$1504,55,FALSE)=0/1/1900,"",VLOOKUP($A33,'8 Oct - LIVE LDS Data'!$A$3:$AAD$1504,55,FALSE))</f>
        <v/>
      </c>
      <c r="S33" s="7296" t="str">
        <f>IF(VLOOKUP($A33,'8 Oct - LIVE LDS Data'!$A$3:$AAD$1504,56,FALSE)=0/1/1900,"",VLOOKUP($A33,'8 Oct - LIVE LDS Data'!$A$3:$AAD$1504,56,FALSE))</f>
        <v/>
      </c>
      <c r="T33" s="7297" t="str">
        <f>IF(VLOOKUP($A33,'8 Oct - LIVE LDS Data'!$A$3:$AAD$1504,61,FALSE)=0/1/1900,"",VLOOKUP($A33,'8 Oct - LIVE LDS Data'!$A$3:$AAD$1504,61,FALSE))</f>
        <v/>
      </c>
      <c r="U33" s="7297" t="str">
        <f>IF(VLOOKUP($A33,'8 Oct - LIVE LDS Data'!$A$3:$AAD$1504,64,FALSE)=0/1/1900,"",VLOOKUP($A33,'8 Oct - LIVE LDS Data'!$A$3:$AAD$1504,64,FALSE))</f>
        <v/>
      </c>
      <c r="V33" s="7297" t="str">
        <f>IF(VLOOKUP($A33,'8 Oct - LIVE LDS Data'!$A$3:$AAD$1504,67,FALSE)=0/1/1900,"",VLOOKUP($A33,'8 Oct - LIVE LDS Data'!$A$3:$AAD$1504,67,FALSE))</f>
        <v/>
      </c>
      <c r="W33" s="7298" t="str">
        <f>IF(VLOOKUP($A33,'8 Oct - LIVE LDS Data'!$A$3:$AAD$1504,80,FALSE)=0/1/1900,"",VLOOKUP($A33,'8 Oct - LIVE LDS Data'!$A$3:$AAD$1504,80,FALSE))</f>
        <v/>
      </c>
      <c r="X33" s="7299" t="s">
        <v>90</v>
      </c>
      <c r="Y33" s="7300">
        <f>IF(VLOOKUP($A33,'8 Oct - LIVE LDS Data'!$A$3:$AAD$1504,73,FALSE)=0/1/1900,"",VLOOKUP($A33,'8 Oct - LIVE LDS Data'!$A$3:$AAD$1504,73,FALSE))</f>
        <v>45630</v>
      </c>
      <c r="Z33" s="7300" t="str">
        <f>IF(VLOOKUP($A33,'8 Oct - LIVE LDS Data'!$A$3:$AAD$1504,74,FALSE)=0/1/1900,"",VLOOKUP($A33,'8 Oct - LIVE LDS Data'!$A$3:$AAD$1504,74,FALSE))</f>
        <v>Robert Putnam</v>
      </c>
      <c r="AA33" s="7300">
        <f>IF(VLOOKUP($A33,'8 Oct - LIVE LDS Data'!$A$3:$AAD$1504,76,FALSE)=0/1/1900,"",VLOOKUP($A33,'8 Oct - LIVE LDS Data'!$A$3:$AAD$1504,76,FALSE))</f>
        <v>45640</v>
      </c>
      <c r="AB33" s="7300" t="str">
        <f>IF(VLOOKUP($A33,'8 Oct - LIVE LDS Data'!$A$3:$AAD$1504,77,FALSE)=0/1/1900,"",VLOOKUP($A33,'8 Oct - LIVE LDS Data'!$A$3:$AAD$1504,77,FALSE))</f>
        <v>Robert Putnam</v>
      </c>
    </row>
    <row r="34" spans="1:28" ht="30" customHeight="1" x14ac:dyDescent="0.2">
      <c r="A34" s="2615" t="s">
        <v>772</v>
      </c>
      <c r="B34" s="2615"/>
      <c r="C34" s="2607" t="s">
        <v>4179</v>
      </c>
      <c r="D34" s="2090" t="s">
        <v>4180</v>
      </c>
      <c r="E34" s="1994"/>
      <c r="F34" s="7304" t="str">
        <f>IF(VLOOKUP($A34,'8 Oct - LIVE LDS Data'!$A$3:$AAD$1504,4,FALSE)=0/1/1900,"",VLOOKUP($A34,'8 Oct - LIVE LDS Data'!$A$3:$AAD$1504,4,FALSE))</f>
        <v>Carlisle District Local Plan 2015-2030 Review</v>
      </c>
      <c r="G34" s="7305">
        <f>IF(VLOOKUP($A34,'8 Oct - LIVE LDS Data'!$A$3:$AAD$1504,6,FALSE)=0/1/1900,"",VLOOKUP($A34,'8 Oct - LIVE LDS Data'!$A$3:$AAD$1504,6,FALSE))</f>
        <v>2015</v>
      </c>
      <c r="H34" s="7305">
        <f>IF(VLOOKUP($A34,'8 Oct - LIVE LDS Data'!$A$3:$AAD$1504,7,FALSE)=0/1/1900,"",VLOOKUP($A34,'8 Oct - LIVE LDS Data'!$A$3:$AAD$1504,7,FALSE))</f>
        <v>2030</v>
      </c>
      <c r="I34" s="7305" t="str">
        <f>IF(VLOOKUP($A34,'8 Oct - LIVE LDS Data'!$A$3:$AAD$1504,8,FALSE)=0/1/1900,"",VLOOKUP($A34,'8 Oct - LIVE LDS Data'!$A$3:$AAD$1504,8,FALSE))</f>
        <v>N</v>
      </c>
      <c r="J34" s="7305" t="str">
        <f>IF(VLOOKUP($A34,'8 Oct - LIVE LDS Data'!$A$3:$AAD$1504,9,FALSE)=0/1/1900,"",VLOOKUP($A34,'8 Oct - LIVE LDS Data'!$A$3:$AAD$1504,9,FALSE))</f>
        <v>N</v>
      </c>
      <c r="K34" s="7306">
        <f>IF(VLOOKUP($A34,'8 Oct - LIVE LDS Data'!$A$3:$AAD$1504,10,FALSE)=0/1/1900,"",VLOOKUP($A34,'8 Oct - LIVE LDS Data'!$A$3:$AAD$1504,10,FALSE))</f>
        <v>42682</v>
      </c>
      <c r="L34" s="7296" t="str">
        <f>IF(VLOOKUP($A34,'8 Oct - LIVE LDS Data'!$A$3:$AAD$1504,34,FALSE)=0/1/1900,"",VLOOKUP($A34,'8 Oct - LIVE LDS Data'!$A$3:$AAD$1504,34,FALSE))</f>
        <v/>
      </c>
      <c r="M34" s="7296" t="str">
        <f>IF(VLOOKUP($A34,'8 Oct - LIVE LDS Data'!$A$3:$AAD$1504,35,FALSE)=0/1/1900,"",VLOOKUP($A34,'8 Oct - LIVE LDS Data'!$A$3:$AAD$1504,35,FALSE))</f>
        <v/>
      </c>
      <c r="N34" s="7296" t="str">
        <f>IF(VLOOKUP($A34,'8 Oct - LIVE LDS Data'!$A$3:$AAD$1504,41,FALSE)=0/1/1900,"",VLOOKUP($A34,'8 Oct - LIVE LDS Data'!$A$3:$AAD$1504,41,FALSE))</f>
        <v/>
      </c>
      <c r="O34" s="7296" t="str">
        <f>IF(VLOOKUP($A34,'8 Oct - LIVE LDS Data'!$A$3:$AAD$1504,42,FALSE)=0/1/1900,"",VLOOKUP($A34,'8 Oct - LIVE LDS Data'!$A$3:$AAD$1504,42,FALSE))</f>
        <v/>
      </c>
      <c r="P34" s="7296" t="str">
        <f>IF(VLOOKUP($A34,'8 Oct - LIVE LDS Data'!$A$3:$AAD$1504,48,FALSE)=0/1/1900,"",VLOOKUP($A34,'8 Oct - LIVE LDS Data'!$A$3:$AAD$1504,48,FALSE))</f>
        <v/>
      </c>
      <c r="Q34" s="7296" t="str">
        <f>IF(VLOOKUP($A34,'8 Oct - LIVE LDS Data'!$A$3:$AAD$1504,49,FALSE)=0/1/1900,"",VLOOKUP($A34,'8 Oct - LIVE LDS Data'!$A$3:$AAD$1504,49,FALSE))</f>
        <v/>
      </c>
      <c r="R34" s="7296" t="str">
        <f>IF(VLOOKUP($A34,'8 Oct - LIVE LDS Data'!$A$3:$AAD$1504,55,FALSE)=0/1/1900,"",VLOOKUP($A34,'8 Oct - LIVE LDS Data'!$A$3:$AAD$1504,55,FALSE))</f>
        <v/>
      </c>
      <c r="S34" s="7296" t="str">
        <f>IF(VLOOKUP($A34,'8 Oct - LIVE LDS Data'!$A$3:$AAD$1504,56,FALSE)=0/1/1900,"",VLOOKUP($A34,'8 Oct - LIVE LDS Data'!$A$3:$AAD$1504,56,FALSE))</f>
        <v/>
      </c>
      <c r="T34" s="7297" t="str">
        <f>IF(VLOOKUP($A34,'8 Oct - LIVE LDS Data'!$A$3:$AAD$1504,61,FALSE)=0/1/1900,"",VLOOKUP($A34,'8 Oct - LIVE LDS Data'!$A$3:$AAD$1504,61,FALSE))</f>
        <v/>
      </c>
      <c r="U34" s="7297" t="str">
        <f>IF(VLOOKUP($A34,'8 Oct - LIVE LDS Data'!$A$3:$AAD$1504,64,FALSE)=0/1/1900,"",VLOOKUP($A34,'8 Oct - LIVE LDS Data'!$A$3:$AAD$1504,64,FALSE))</f>
        <v/>
      </c>
      <c r="V34" s="7297" t="str">
        <f>IF(VLOOKUP($A34,'8 Oct - LIVE LDS Data'!$A$3:$AAD$1504,67,FALSE)=0/1/1900,"",VLOOKUP($A34,'8 Oct - LIVE LDS Data'!$A$3:$AAD$1504,67,FALSE))</f>
        <v/>
      </c>
      <c r="W34" s="7298" t="str">
        <f>IF(VLOOKUP($A34,'8 Oct - LIVE LDS Data'!$A$3:$AAD$1504,80,FALSE)=0/1/1900,"",VLOOKUP($A34,'8 Oct - LIVE LDS Data'!$A$3:$AAD$1504,80,FALSE))</f>
        <v/>
      </c>
      <c r="X34" s="7299" t="s">
        <v>90</v>
      </c>
      <c r="Y34" s="7300" t="str">
        <f>IF(VLOOKUP($A34,'8 Oct - LIVE LDS Data'!$A$3:$AAD$1504,73,FALSE)=0/1/1900,"",VLOOKUP($A34,'8 Oct - LIVE LDS Data'!$A$3:$AAD$1504,73,FALSE))</f>
        <v/>
      </c>
      <c r="Z34" s="7300" t="str">
        <f>IF(VLOOKUP($A34,'8 Oct - LIVE LDS Data'!$A$3:$AAD$1504,74,FALSE)=0/1/1900,"",VLOOKUP($A34,'8 Oct - LIVE LDS Data'!$A$3:$AAD$1504,74,FALSE))</f>
        <v>Robert Putnam</v>
      </c>
      <c r="AA34" s="7300" t="str">
        <f>IF(VLOOKUP($A34,'8 Oct - LIVE LDS Data'!$A$3:$AAD$1504,76,FALSE)=0/1/1900,"",VLOOKUP($A34,'8 Oct - LIVE LDS Data'!$A$3:$AAD$1504,76,FALSE))</f>
        <v/>
      </c>
      <c r="AB34" s="7300" t="str">
        <f>IF(VLOOKUP($A34,'8 Oct - LIVE LDS Data'!$A$3:$AAD$1504,77,FALSE)=0/1/1900,"",VLOOKUP($A34,'8 Oct - LIVE LDS Data'!$A$3:$AAD$1504,77,FALSE))</f>
        <v/>
      </c>
    </row>
    <row r="35" spans="1:28" ht="30" customHeight="1" x14ac:dyDescent="0.2">
      <c r="A35" s="1465" t="s">
        <v>792</v>
      </c>
      <c r="B35" s="1465"/>
      <c r="C35" s="1467" t="s">
        <v>781</v>
      </c>
      <c r="D35" s="1480"/>
      <c r="E35" s="1480"/>
      <c r="F35" s="7293" t="str">
        <f>IF(VLOOKUP($A35,'8 Oct - LIVE LDS Data'!$A$3:$AAD$1504,4,FALSE)=0/1/1900,"",VLOOKUP($A35,'8 Oct - LIVE LDS Data'!$A$3:$AAD$1504,4,FALSE))</f>
        <v>Castle Point Plan</v>
      </c>
      <c r="G35" s="7294">
        <f>IF(VLOOKUP($A35,'8 Oct - LIVE LDS Data'!$A$3:$AAD$1504,6,FALSE)=0/1/1900,"",VLOOKUP($A35,'8 Oct - LIVE LDS Data'!$A$3:$AAD$1504,6,FALSE))</f>
        <v>2026</v>
      </c>
      <c r="H35" s="7294">
        <f>IF(VLOOKUP($A35,'8 Oct - LIVE LDS Data'!$A$3:$AAD$1504,7,FALSE)=0/1/1900,"",VLOOKUP($A35,'8 Oct - LIVE LDS Data'!$A$3:$AAD$1504,7,FALSE))</f>
        <v>2043</v>
      </c>
      <c r="I35" s="7294" t="str">
        <f>IF(VLOOKUP($A35,'8 Oct - LIVE LDS Data'!$A$3:$AAD$1504,8,FALSE)=0/1/1900,"",VLOOKUP($A35,'8 Oct - LIVE LDS Data'!$A$3:$AAD$1504,8,FALSE))</f>
        <v>N</v>
      </c>
      <c r="J35" s="7294" t="str">
        <f>IF(VLOOKUP($A35,'8 Oct - LIVE LDS Data'!$A$3:$AAD$1504,9,FALSE)=0/1/1900,"",VLOOKUP($A35,'8 Oct - LIVE LDS Data'!$A$3:$AAD$1504,9,FALSE))</f>
        <v>N</v>
      </c>
      <c r="K35" s="7295" t="str">
        <f>IF(VLOOKUP($A35,'8 Oct - LIVE LDS Data'!$A$3:$AAD$1504,10,FALSE)=0/1/1900,"",VLOOKUP($A35,'8 Oct - LIVE LDS Data'!$A$3:$AAD$1504,10,FALSE))</f>
        <v>none</v>
      </c>
      <c r="L35" s="7296" t="str">
        <f>IF(VLOOKUP($A35,'8 Oct - LIVE LDS Data'!$A$3:$AAD$1504,34,FALSE)=0/1/1900,"",VLOOKUP($A35,'8 Oct - LIVE LDS Data'!$A$3:$AAD$1504,34,FALSE))</f>
        <v>summer 2024</v>
      </c>
      <c r="M35" s="7296" t="str">
        <f>IF(VLOOKUP($A35,'8 Oct - LIVE LDS Data'!$A$3:$AAD$1504,35,FALSE)=0/1/1900,"",VLOOKUP($A35,'8 Oct - LIVE LDS Data'!$A$3:$AAD$1504,35,FALSE))</f>
        <v>summer 2024</v>
      </c>
      <c r="N35" s="7296" t="str">
        <f>IF(VLOOKUP($A35,'8 Oct - LIVE LDS Data'!$A$3:$AAD$1504,41,FALSE)=0/1/1900,"",VLOOKUP($A35,'8 Oct - LIVE LDS Data'!$A$3:$AAD$1504,41,FALSE))</f>
        <v/>
      </c>
      <c r="O35" s="7296" t="str">
        <f>IF(VLOOKUP($A35,'8 Oct - LIVE LDS Data'!$A$3:$AAD$1504,42,FALSE)=0/1/1900,"",VLOOKUP($A35,'8 Oct - LIVE LDS Data'!$A$3:$AAD$1504,42,FALSE))</f>
        <v/>
      </c>
      <c r="P35" s="7296" t="str">
        <f>IF(VLOOKUP($A35,'8 Oct - LIVE LDS Data'!$A$3:$AAD$1504,48,FALSE)=0/1/1900,"",VLOOKUP($A35,'8 Oct - LIVE LDS Data'!$A$3:$AAD$1504,48,FALSE))</f>
        <v/>
      </c>
      <c r="Q35" s="7296" t="str">
        <f>IF(VLOOKUP($A35,'8 Oct - LIVE LDS Data'!$A$3:$AAD$1504,49,FALSE)=0/1/1900,"",VLOOKUP($A35,'8 Oct - LIVE LDS Data'!$A$3:$AAD$1504,49,FALSE))</f>
        <v/>
      </c>
      <c r="R35" s="7296" t="str">
        <f>IF(VLOOKUP($A35,'8 Oct - LIVE LDS Data'!$A$3:$AAD$1504,55,FALSE)=0/1/1900,"",VLOOKUP($A35,'8 Oct - LIVE LDS Data'!$A$3:$AAD$1504,55,FALSE))</f>
        <v/>
      </c>
      <c r="S35" s="7296" t="str">
        <f>IF(VLOOKUP($A35,'8 Oct - LIVE LDS Data'!$A$3:$AAD$1504,56,FALSE)=0/1/1900,"",VLOOKUP($A35,'8 Oct - LIVE LDS Data'!$A$3:$AAD$1504,56,FALSE))</f>
        <v/>
      </c>
      <c r="T35" s="7297">
        <f>IF(VLOOKUP($A35,'8 Oct - LIVE LDS Data'!$A$3:$AAD$1504,61,FALSE)=0/1/1900,"",VLOOKUP($A35,'8 Oct - LIVE LDS Data'!$A$3:$AAD$1504,61,FALSE))</f>
        <v>45870</v>
      </c>
      <c r="U35" s="7297" t="str">
        <f>IF(VLOOKUP($A35,'8 Oct - LIVE LDS Data'!$A$3:$AAD$1504,64,FALSE)=0/1/1900,"",VLOOKUP($A35,'8 Oct - LIVE LDS Data'!$A$3:$AAD$1504,64,FALSE))</f>
        <v/>
      </c>
      <c r="V35" s="7297" t="str">
        <f>IF(VLOOKUP($A35,'8 Oct - LIVE LDS Data'!$A$3:$AAD$1504,67,FALSE)=0/1/1900,"",VLOOKUP($A35,'8 Oct - LIVE LDS Data'!$A$3:$AAD$1504,67,FALSE))</f>
        <v/>
      </c>
      <c r="W35" s="7298" t="str">
        <f>IF(VLOOKUP($A35,'8 Oct - LIVE LDS Data'!$A$3:$AAD$1504,80,FALSE)=0/1/1900,"",VLOOKUP($A35,'8 Oct - LIVE LDS Data'!$A$3:$AAD$1504,80,FALSE))</f>
        <v/>
      </c>
      <c r="X35" s="7299" t="s">
        <v>90</v>
      </c>
      <c r="Y35" s="7300">
        <f>IF(VLOOKUP($A35,'8 Oct - LIVE LDS Data'!$A$3:$AAD$1504,73,FALSE)=0/1/1900,"",VLOOKUP($A35,'8 Oct - LIVE LDS Data'!$A$3:$AAD$1504,73,FALSE))</f>
        <v>45856</v>
      </c>
      <c r="Z35" s="7300" t="str">
        <f>IF(VLOOKUP($A35,'8 Oct - LIVE LDS Data'!$A$3:$AAD$1504,74,FALSE)=0/1/1900,"",VLOOKUP($A35,'8 Oct - LIVE LDS Data'!$A$3:$AAD$1504,74,FALSE))</f>
        <v>Robert Putnam</v>
      </c>
      <c r="AA35" s="7300">
        <f>IF(VLOOKUP($A35,'8 Oct - LIVE LDS Data'!$A$3:$AAD$1504,76,FALSE)=0/1/1900,"",VLOOKUP($A35,'8 Oct - LIVE LDS Data'!$A$3:$AAD$1504,76,FALSE))</f>
        <v>45856</v>
      </c>
      <c r="AB35" s="7300" t="str">
        <f>IF(VLOOKUP($A35,'8 Oct - LIVE LDS Data'!$A$3:$AAD$1504,77,FALSE)=0/1/1900,"",VLOOKUP($A35,'8 Oct - LIVE LDS Data'!$A$3:$AAD$1504,77,FALSE))</f>
        <v>Robert Putnam</v>
      </c>
    </row>
    <row r="36" spans="1:28" ht="40" customHeight="1" x14ac:dyDescent="0.2">
      <c r="A36" s="1465" t="s">
        <v>806</v>
      </c>
      <c r="B36" s="1465"/>
      <c r="C36" s="1467" t="s">
        <v>807</v>
      </c>
      <c r="D36" s="1480"/>
      <c r="E36" s="1480"/>
      <c r="F36" s="7293" t="str">
        <f>IF(VLOOKUP($A36,'8 Oct - LIVE LDS Data'!$A$3:$AAD$1504,4,FALSE)=0/1/1900,"",VLOOKUP($A36,'8 Oct - LIVE LDS Data'!$A$3:$AAD$1504,4,FALSE))</f>
        <v>Central Bedfordshire Local Plan Full Review</v>
      </c>
      <c r="G36" s="7294" t="str">
        <f>IF(VLOOKUP($A36,'8 Oct - LIVE LDS Data'!$A$3:$AAD$1504,6,FALSE)=0/1/1900,"",VLOOKUP($A36,'8 Oct - LIVE LDS Data'!$A$3:$AAD$1504,6,FALSE))</f>
        <v/>
      </c>
      <c r="H36" s="7294" t="str">
        <f>IF(VLOOKUP($A36,'8 Oct - LIVE LDS Data'!$A$3:$AAD$1504,7,FALSE)=0/1/1900,"",VLOOKUP($A36,'8 Oct - LIVE LDS Data'!$A$3:$AAD$1504,7,FALSE))</f>
        <v/>
      </c>
      <c r="I36" s="7294" t="str">
        <f>IF(VLOOKUP($A36,'8 Oct - LIVE LDS Data'!$A$3:$AAD$1504,8,FALSE)=0/1/1900,"",VLOOKUP($A36,'8 Oct - LIVE LDS Data'!$A$3:$AAD$1504,8,FALSE))</f>
        <v>N</v>
      </c>
      <c r="J36" s="7294" t="str">
        <f>IF(VLOOKUP($A36,'8 Oct - LIVE LDS Data'!$A$3:$AAD$1504,9,FALSE)=0/1/1900,"",VLOOKUP($A36,'8 Oct - LIVE LDS Data'!$A$3:$AAD$1504,9,FALSE))</f>
        <v>N</v>
      </c>
      <c r="K36" s="7295">
        <f>IF(VLOOKUP($A36,'8 Oct - LIVE LDS Data'!$A$3:$AAD$1504,10,FALSE)=0/1/1900,"",VLOOKUP($A36,'8 Oct - LIVE LDS Data'!$A$3:$AAD$1504,10,FALSE))</f>
        <v>44399</v>
      </c>
      <c r="L36" s="7296" t="str">
        <f>IF(VLOOKUP($A36,'8 Oct - LIVE LDS Data'!$A$3:$AAD$1504,34,FALSE)=0/1/1900,"",VLOOKUP($A36,'8 Oct - LIVE LDS Data'!$A$3:$AAD$1504,34,FALSE))</f>
        <v/>
      </c>
      <c r="M36" s="7296" t="str">
        <f>IF(VLOOKUP($A36,'8 Oct - LIVE LDS Data'!$A$3:$AAD$1504,35,FALSE)=0/1/1900,"",VLOOKUP($A36,'8 Oct - LIVE LDS Data'!$A$3:$AAD$1504,35,FALSE))</f>
        <v/>
      </c>
      <c r="N36" s="7296" t="str">
        <f>IF(VLOOKUP($A36,'8 Oct - LIVE LDS Data'!$A$3:$AAD$1504,41,FALSE)=0/1/1900,"",VLOOKUP($A36,'8 Oct - LIVE LDS Data'!$A$3:$AAD$1504,41,FALSE))</f>
        <v/>
      </c>
      <c r="O36" s="7296" t="str">
        <f>IF(VLOOKUP($A36,'8 Oct - LIVE LDS Data'!$A$3:$AAD$1504,42,FALSE)=0/1/1900,"",VLOOKUP($A36,'8 Oct - LIVE LDS Data'!$A$3:$AAD$1504,42,FALSE))</f>
        <v/>
      </c>
      <c r="P36" s="7296" t="str">
        <f>IF(VLOOKUP($A36,'8 Oct - LIVE LDS Data'!$A$3:$AAD$1504,48,FALSE)=0/1/1900,"",VLOOKUP($A36,'8 Oct - LIVE LDS Data'!$A$3:$AAD$1504,48,FALSE))</f>
        <v/>
      </c>
      <c r="Q36" s="7296" t="str">
        <f>IF(VLOOKUP($A36,'8 Oct - LIVE LDS Data'!$A$3:$AAD$1504,49,FALSE)=0/1/1900,"",VLOOKUP($A36,'8 Oct - LIVE LDS Data'!$A$3:$AAD$1504,49,FALSE))</f>
        <v/>
      </c>
      <c r="R36" s="7296" t="str">
        <f>IF(VLOOKUP($A36,'8 Oct - LIVE LDS Data'!$A$3:$AAD$1504,55,FALSE)=0/1/1900,"",VLOOKUP($A36,'8 Oct - LIVE LDS Data'!$A$3:$AAD$1504,55,FALSE))</f>
        <v/>
      </c>
      <c r="S36" s="7296" t="str">
        <f>IF(VLOOKUP($A36,'8 Oct - LIVE LDS Data'!$A$3:$AAD$1504,56,FALSE)=0/1/1900,"",VLOOKUP($A36,'8 Oct - LIVE LDS Data'!$A$3:$AAD$1504,56,FALSE))</f>
        <v/>
      </c>
      <c r="T36" s="7297" t="str">
        <f>IF(VLOOKUP($A36,'8 Oct - LIVE LDS Data'!$A$3:$AAD$1504,61,FALSE)=0/1/1900,"",VLOOKUP($A36,'8 Oct - LIVE LDS Data'!$A$3:$AAD$1504,61,FALSE))</f>
        <v/>
      </c>
      <c r="U36" s="7297" t="str">
        <f>IF(VLOOKUP($A36,'8 Oct - LIVE LDS Data'!$A$3:$AAD$1504,64,FALSE)=0/1/1900,"",VLOOKUP($A36,'8 Oct - LIVE LDS Data'!$A$3:$AAD$1504,64,FALSE))</f>
        <v/>
      </c>
      <c r="V36" s="7297" t="str">
        <f>IF(VLOOKUP($A36,'8 Oct - LIVE LDS Data'!$A$3:$AAD$1504,67,FALSE)=0/1/1900,"",VLOOKUP($A36,'8 Oct - LIVE LDS Data'!$A$3:$AAD$1504,67,FALSE))</f>
        <v/>
      </c>
      <c r="W36" s="7298" t="str">
        <f>IF(VLOOKUP($A36,'8 Oct - LIVE LDS Data'!$A$3:$AAD$1504,80,FALSE)=0/1/1900,"",VLOOKUP($A36,'8 Oct - LIVE LDS Data'!$A$3:$AAD$1504,80,FALSE))</f>
        <v/>
      </c>
      <c r="X36" s="7299" t="s">
        <v>90</v>
      </c>
      <c r="Y36" s="7300">
        <f>IF(VLOOKUP($A36,'8 Oct - LIVE LDS Data'!$A$3:$AAD$1504,73,FALSE)=0/1/1900,"",VLOOKUP($A36,'8 Oct - LIVE LDS Data'!$A$3:$AAD$1504,73,FALSE))</f>
        <v>45700</v>
      </c>
      <c r="Z36" s="7300" t="str">
        <f>IF(VLOOKUP($A36,'8 Oct - LIVE LDS Data'!$A$3:$AAD$1504,74,FALSE)=0/1/1900,"",VLOOKUP($A36,'8 Oct - LIVE LDS Data'!$A$3:$AAD$1504,74,FALSE))</f>
        <v>Robert Putnam</v>
      </c>
      <c r="AA36" s="7300">
        <f>IF(VLOOKUP($A36,'8 Oct - LIVE LDS Data'!$A$3:$AAD$1504,76,FALSE)=0/1/1900,"",VLOOKUP($A36,'8 Oct - LIVE LDS Data'!$A$3:$AAD$1504,76,FALSE))</f>
        <v>45700</v>
      </c>
      <c r="AB36" s="7300" t="str">
        <f>IF(VLOOKUP($A36,'8 Oct - LIVE LDS Data'!$A$3:$AAD$1504,77,FALSE)=0/1/1900,"",VLOOKUP($A36,'8 Oct - LIVE LDS Data'!$A$3:$AAD$1504,77,FALSE))</f>
        <v/>
      </c>
    </row>
    <row r="37" spans="1:28" ht="30" customHeight="1" x14ac:dyDescent="0.2">
      <c r="A37" s="1465" t="s">
        <v>832</v>
      </c>
      <c r="B37" s="1465"/>
      <c r="C37" s="1467" t="s">
        <v>833</v>
      </c>
      <c r="D37" s="1480"/>
      <c r="E37" s="1480"/>
      <c r="F37" s="7293" t="str">
        <f>IF(VLOOKUP($A37,'8 Oct - LIVE LDS Data'!$A$3:$AAD$1504,4,FALSE)=0/1/1900,"",VLOOKUP($A37,'8 Oct - LIVE LDS Data'!$A$3:$AAD$1504,4,FALSE))</f>
        <v xml:space="preserve">Local Plan Review </v>
      </c>
      <c r="G37" s="7294">
        <f>IF(VLOOKUP($A37,'8 Oct - LIVE LDS Data'!$A$3:$AAD$1504,6,FALSE)=0/1/1900,"",VLOOKUP($A37,'8 Oct - LIVE LDS Data'!$A$3:$AAD$1504,6,FALSE))</f>
        <v>2022</v>
      </c>
      <c r="H37" s="7294">
        <f>IF(VLOOKUP($A37,'8 Oct - LIVE LDS Data'!$A$3:$AAD$1504,7,FALSE)=0/1/1900,"",VLOOKUP($A37,'8 Oct - LIVE LDS Data'!$A$3:$AAD$1504,7,FALSE))</f>
        <v>2041</v>
      </c>
      <c r="I37" s="7294" t="str">
        <f>IF(VLOOKUP($A37,'8 Oct - LIVE LDS Data'!$A$3:$AAD$1504,8,FALSE)=0/1/1900,"",VLOOKUP($A37,'8 Oct - LIVE LDS Data'!$A$3:$AAD$1504,8,FALSE))</f>
        <v>N</v>
      </c>
      <c r="J37" s="7294" t="str">
        <f>IF(VLOOKUP($A37,'8 Oct - LIVE LDS Data'!$A$3:$AAD$1504,9,FALSE)=0/1/1900,"",VLOOKUP($A37,'8 Oct - LIVE LDS Data'!$A$3:$AAD$1504,9,FALSE))</f>
        <v>N</v>
      </c>
      <c r="K37" s="7295">
        <f>IF(VLOOKUP($A37,'8 Oct - LIVE LDS Data'!$A$3:$AAD$1504,10,FALSE)=0/1/1900,"",VLOOKUP($A37,'8 Oct - LIVE LDS Data'!$A$3:$AAD$1504,10,FALSE))</f>
        <v>43978</v>
      </c>
      <c r="L37" s="7296">
        <f>IF(VLOOKUP($A37,'8 Oct - LIVE LDS Data'!$A$3:$AAD$1504,34,FALSE)=0/1/1900,"",VLOOKUP($A37,'8 Oct - LIVE LDS Data'!$A$3:$AAD$1504,34,FALSE))</f>
        <v>44784</v>
      </c>
      <c r="M37" s="7296">
        <f>IF(VLOOKUP($A37,'8 Oct - LIVE LDS Data'!$A$3:$AAD$1504,35,FALSE)=0/1/1900,"",VLOOKUP($A37,'8 Oct - LIVE LDS Data'!$A$3:$AAD$1504,35,FALSE))</f>
        <v>44854</v>
      </c>
      <c r="N37" s="7296">
        <f>IF(VLOOKUP($A37,'8 Oct - LIVE LDS Data'!$A$3:$AAD$1504,41,FALSE)=0/1/1900,"",VLOOKUP($A37,'8 Oct - LIVE LDS Data'!$A$3:$AAD$1504,41,FALSE))</f>
        <v>45420</v>
      </c>
      <c r="O37" s="7296">
        <f>IF(VLOOKUP($A37,'8 Oct - LIVE LDS Data'!$A$3:$AAD$1504,42,FALSE)=0/1/1900,"",VLOOKUP($A37,'8 Oct - LIVE LDS Data'!$A$3:$AAD$1504,42,FALSE))</f>
        <v>45462</v>
      </c>
      <c r="P37" s="7296" t="str">
        <f>IF(VLOOKUP($A37,'8 Oct - LIVE LDS Data'!$A$3:$AAD$1504,48,FALSE)=0/1/1900,"",VLOOKUP($A37,'8 Oct - LIVE LDS Data'!$A$3:$AAD$1504,48,FALSE))</f>
        <v/>
      </c>
      <c r="Q37" s="7296" t="str">
        <f>IF(VLOOKUP($A37,'8 Oct - LIVE LDS Data'!$A$3:$AAD$1504,49,FALSE)=0/1/1900,"",VLOOKUP($A37,'8 Oct - LIVE LDS Data'!$A$3:$AAD$1504,49,FALSE))</f>
        <v/>
      </c>
      <c r="R37" s="7296" t="str">
        <f>IF(VLOOKUP($A37,'8 Oct - LIVE LDS Data'!$A$3:$AAD$1504,55,FALSE)=0/1/1900,"",VLOOKUP($A37,'8 Oct - LIVE LDS Data'!$A$3:$AAD$1504,55,FALSE))</f>
        <v/>
      </c>
      <c r="S37" s="7296" t="str">
        <f>IF(VLOOKUP($A37,'8 Oct - LIVE LDS Data'!$A$3:$AAD$1504,56,FALSE)=0/1/1900,"",VLOOKUP($A37,'8 Oct - LIVE LDS Data'!$A$3:$AAD$1504,56,FALSE))</f>
        <v/>
      </c>
      <c r="T37" s="7297">
        <f>IF(VLOOKUP($A37,'8 Oct - LIVE LDS Data'!$A$3:$AAD$1504,61,FALSE)=0/1/1900,"",VLOOKUP($A37,'8 Oct - LIVE LDS Data'!$A$3:$AAD$1504,61,FALSE))</f>
        <v>45692</v>
      </c>
      <c r="U37" s="7297" t="str">
        <f>IF(VLOOKUP($A37,'8 Oct - LIVE LDS Data'!$A$3:$AAD$1504,64,FALSE)=0/1/1900,"",VLOOKUP($A37,'8 Oct - LIVE LDS Data'!$A$3:$AAD$1504,64,FALSE))</f>
        <v/>
      </c>
      <c r="V37" s="7297" t="str">
        <f>IF(VLOOKUP($A37,'8 Oct - LIVE LDS Data'!$A$3:$AAD$1504,67,FALSE)=0/1/1900,"",VLOOKUP($A37,'8 Oct - LIVE LDS Data'!$A$3:$AAD$1504,67,FALSE))</f>
        <v/>
      </c>
      <c r="W37" s="7298" t="str">
        <f>IF(VLOOKUP($A37,'8 Oct - LIVE LDS Data'!$A$3:$AAD$1504,80,FALSE)=0/1/1900,"",VLOOKUP($A37,'8 Oct - LIVE LDS Data'!$A$3:$AAD$1504,80,FALSE))</f>
        <v/>
      </c>
      <c r="X37" s="7299" t="s">
        <v>90</v>
      </c>
      <c r="Y37" s="7300">
        <f>IF(VLOOKUP($A37,'8 Oct - LIVE LDS Data'!$A$3:$AAD$1504,73,FALSE)=0/1/1900,"",VLOOKUP($A37,'8 Oct - LIVE LDS Data'!$A$3:$AAD$1504,73,FALSE))</f>
        <v>45317</v>
      </c>
      <c r="Z37" s="7300" t="str">
        <f>IF(VLOOKUP($A37,'8 Oct - LIVE LDS Data'!$A$3:$AAD$1504,74,FALSE)=0/1/1900,"",VLOOKUP($A37,'8 Oct - LIVE LDS Data'!$A$3:$AAD$1504,74,FALSE))</f>
        <v/>
      </c>
      <c r="AA37" s="7300">
        <f>IF(VLOOKUP($A37,'8 Oct - LIVE LDS Data'!$A$3:$AAD$1504,76,FALSE)=0/1/1900,"",VLOOKUP($A37,'8 Oct - LIVE LDS Data'!$A$3:$AAD$1504,76,FALSE))</f>
        <v>45868</v>
      </c>
      <c r="AB37" s="7300" t="str">
        <f>IF(VLOOKUP($A37,'8 Oct - LIVE LDS Data'!$A$3:$AAD$1504,77,FALSE)=0/1/1900,"",VLOOKUP($A37,'8 Oct - LIVE LDS Data'!$A$3:$AAD$1504,77,FALSE))</f>
        <v>Robert Putnam</v>
      </c>
    </row>
    <row r="38" spans="1:28" ht="30" customHeight="1" x14ac:dyDescent="0.2">
      <c r="A38" s="1465" t="s">
        <v>847</v>
      </c>
      <c r="B38" s="1465"/>
      <c r="C38" s="1465" t="s">
        <v>848</v>
      </c>
      <c r="D38" s="1466"/>
      <c r="E38" s="1466"/>
      <c r="F38" s="7293" t="str">
        <f>IF(VLOOKUP($A38,'8 Oct - LIVE LDS Data'!$A$3:$AAD$1504,4,FALSE)=0/1/1900,"",VLOOKUP($A38,'8 Oct - LIVE LDS Data'!$A$3:$AAD$1504,4,FALSE))</f>
        <v xml:space="preserve">The Cheltenham, Gloucester and Tewkesbury Strategic and Local Plan (CGTSLP) </v>
      </c>
      <c r="G38" s="7294">
        <f>IF(VLOOKUP($A38,'8 Oct - LIVE LDS Data'!$A$3:$AAD$1504,6,FALSE)=0/1/1900,"",VLOOKUP($A38,'8 Oct - LIVE LDS Data'!$A$3:$AAD$1504,6,FALSE))</f>
        <v>2021</v>
      </c>
      <c r="H38" s="7294">
        <f>IF(VLOOKUP($A38,'8 Oct - LIVE LDS Data'!$A$3:$AAD$1504,7,FALSE)=0/1/1900,"",VLOOKUP($A38,'8 Oct - LIVE LDS Data'!$A$3:$AAD$1504,7,FALSE))</f>
        <v>2036</v>
      </c>
      <c r="I38" s="7294" t="str">
        <f>IF(VLOOKUP($A38,'8 Oct - LIVE LDS Data'!$A$3:$AAD$1504,8,FALSE)=0/1/1900,"",VLOOKUP($A38,'8 Oct - LIVE LDS Data'!$A$3:$AAD$1504,8,FALSE))</f>
        <v>N</v>
      </c>
      <c r="J38" s="7294" t="str">
        <f>IF(VLOOKUP($A38,'8 Oct - LIVE LDS Data'!$A$3:$AAD$1504,9,FALSE)=0/1/1900,"",VLOOKUP($A38,'8 Oct - LIVE LDS Data'!$A$3:$AAD$1504,9,FALSE))</f>
        <v>Y</v>
      </c>
      <c r="K38" s="7295">
        <f>IF(VLOOKUP($A38,'8 Oct - LIVE LDS Data'!$A$3:$AAD$1504,10,FALSE)=0/1/1900,"",VLOOKUP($A38,'8 Oct - LIVE LDS Data'!$A$3:$AAD$1504,10,FALSE))</f>
        <v>43080</v>
      </c>
      <c r="L38" s="7296">
        <f>IF(VLOOKUP($A38,'8 Oct - LIVE LDS Data'!$A$3:$AAD$1504,34,FALSE)=0/1/1900,"",VLOOKUP($A38,'8 Oct - LIVE LDS Data'!$A$3:$AAD$1504,34,FALSE))</f>
        <v>43416</v>
      </c>
      <c r="M38" s="7296">
        <f>IF(VLOOKUP($A38,'8 Oct - LIVE LDS Data'!$A$3:$AAD$1504,35,FALSE)=0/1/1900,"",VLOOKUP($A38,'8 Oct - LIVE LDS Data'!$A$3:$AAD$1504,35,FALSE))</f>
        <v>43476</v>
      </c>
      <c r="N38" s="7296">
        <f>IF(VLOOKUP($A38,'8 Oct - LIVE LDS Data'!$A$3:$AAD$1504,41,FALSE)=0/1/1900,"",VLOOKUP($A38,'8 Oct - LIVE LDS Data'!$A$3:$AAD$1504,41,FALSE))</f>
        <v>45292</v>
      </c>
      <c r="O38" s="7296">
        <f>IF(VLOOKUP($A38,'8 Oct - LIVE LDS Data'!$A$3:$AAD$1504,42,FALSE)=0/1/1900,"",VLOOKUP($A38,'8 Oct - LIVE LDS Data'!$A$3:$AAD$1504,42,FALSE))</f>
        <v>45352</v>
      </c>
      <c r="P38" s="7296" t="str">
        <f>IF(VLOOKUP($A38,'8 Oct - LIVE LDS Data'!$A$3:$AAD$1504,48,FALSE)=0/1/1900,"",VLOOKUP($A38,'8 Oct - LIVE LDS Data'!$A$3:$AAD$1504,48,FALSE))</f>
        <v/>
      </c>
      <c r="Q38" s="7296" t="str">
        <f>IF(VLOOKUP($A38,'8 Oct - LIVE LDS Data'!$A$3:$AAD$1504,49,FALSE)=0/1/1900,"",VLOOKUP($A38,'8 Oct - LIVE LDS Data'!$A$3:$AAD$1504,49,FALSE))</f>
        <v/>
      </c>
      <c r="R38" s="7296" t="str">
        <f>IF(VLOOKUP($A38,'8 Oct - LIVE LDS Data'!$A$3:$AAD$1504,55,FALSE)=0/1/1900,"",VLOOKUP($A38,'8 Oct - LIVE LDS Data'!$A$3:$AAD$1504,55,FALSE))</f>
        <v/>
      </c>
      <c r="S38" s="7296" t="str">
        <f>IF(VLOOKUP($A38,'8 Oct - LIVE LDS Data'!$A$3:$AAD$1504,56,FALSE)=0/1/1900,"",VLOOKUP($A38,'8 Oct - LIVE LDS Data'!$A$3:$AAD$1504,56,FALSE))</f>
        <v/>
      </c>
      <c r="T38" s="7297" t="str">
        <f>IF(VLOOKUP($A38,'8 Oct - LIVE LDS Data'!$A$3:$AAD$1504,61,FALSE)=0/1/1900,"",VLOOKUP($A38,'8 Oct - LIVE LDS Data'!$A$3:$AAD$1504,61,FALSE))</f>
        <v/>
      </c>
      <c r="U38" s="7297" t="str">
        <f>IF(VLOOKUP($A38,'8 Oct - LIVE LDS Data'!$A$3:$AAD$1504,64,FALSE)=0/1/1900,"",VLOOKUP($A38,'8 Oct - LIVE LDS Data'!$A$3:$AAD$1504,64,FALSE))</f>
        <v/>
      </c>
      <c r="V38" s="7297" t="str">
        <f>IF(VLOOKUP($A38,'8 Oct - LIVE LDS Data'!$A$3:$AAD$1504,67,FALSE)=0/1/1900,"",VLOOKUP($A38,'8 Oct - LIVE LDS Data'!$A$3:$AAD$1504,67,FALSE))</f>
        <v/>
      </c>
      <c r="W38" s="7298" t="str">
        <f>IF(VLOOKUP($A38,'8 Oct - LIVE LDS Data'!$A$3:$AAD$1504,80,FALSE)=0/1/1900,"",VLOOKUP($A38,'8 Oct - LIVE LDS Data'!$A$3:$AAD$1504,80,FALSE))</f>
        <v/>
      </c>
      <c r="X38" s="7299" t="s">
        <v>90</v>
      </c>
      <c r="Y38" s="7300">
        <f>IF(VLOOKUP($A38,'8 Oct - LIVE LDS Data'!$A$3:$AAD$1504,73,FALSE)=0/1/1900,"",VLOOKUP($A38,'8 Oct - LIVE LDS Data'!$A$3:$AAD$1504,73,FALSE))</f>
        <v>45758</v>
      </c>
      <c r="Z38" s="7300" t="str">
        <f>IF(VLOOKUP($A38,'8 Oct - LIVE LDS Data'!$A$3:$AAD$1504,74,FALSE)=0/1/1900,"",VLOOKUP($A38,'8 Oct - LIVE LDS Data'!$A$3:$AAD$1504,74,FALSE))</f>
        <v>Robert Putnam</v>
      </c>
      <c r="AA38" s="7300">
        <f>IF(VLOOKUP($A38,'8 Oct - LIVE LDS Data'!$A$3:$AAD$1504,76,FALSE)=0/1/1900,"",VLOOKUP($A38,'8 Oct - LIVE LDS Data'!$A$3:$AAD$1504,76,FALSE))</f>
        <v>45758</v>
      </c>
      <c r="AB38" s="7300" t="str">
        <f>IF(VLOOKUP($A38,'8 Oct - LIVE LDS Data'!$A$3:$AAD$1504,77,FALSE)=0/1/1900,"",VLOOKUP($A38,'8 Oct - LIVE LDS Data'!$A$3:$AAD$1504,77,FALSE))</f>
        <v>Robert Putnam</v>
      </c>
    </row>
    <row r="39" spans="1:28" ht="30" customHeight="1" x14ac:dyDescent="0.2">
      <c r="A39" s="1465" t="s">
        <v>896</v>
      </c>
      <c r="B39" s="1465"/>
      <c r="C39" s="1465" t="s">
        <v>897</v>
      </c>
      <c r="D39" s="1466"/>
      <c r="E39" s="1466"/>
      <c r="F39" s="7293" t="str">
        <f>IF(VLOOKUP($A39,'8 Oct - LIVE LDS Data'!$A$3:$AAD$1504,4,FALSE)=0/1/1900,"",VLOOKUP($A39,'8 Oct - LIVE LDS Data'!$A$3:$AAD$1504,4,FALSE))</f>
        <v>Local Plan Update</v>
      </c>
      <c r="G39" s="7294">
        <f>IF(VLOOKUP($A39,'8 Oct - LIVE LDS Data'!$A$3:$AAD$1504,6,FALSE)=0/1/1900,"",VLOOKUP($A39,'8 Oct - LIVE LDS Data'!$A$3:$AAD$1504,6,FALSE))</f>
        <v>2028</v>
      </c>
      <c r="H39" s="7294">
        <v>2040</v>
      </c>
      <c r="I39" s="7294" t="str">
        <f>IF(VLOOKUP($A39,'8 Oct - LIVE LDS Data'!$A$3:$AAD$1504,8,FALSE)=0/1/1900,"",VLOOKUP($A39,'8 Oct - LIVE LDS Data'!$A$3:$AAD$1504,8,FALSE))</f>
        <v>N</v>
      </c>
      <c r="J39" s="7294" t="str">
        <f>IF(VLOOKUP($A39,'8 Oct - LIVE LDS Data'!$A$3:$AAD$1504,9,FALSE)=0/1/1900,"",VLOOKUP($A39,'8 Oct - LIVE LDS Data'!$A$3:$AAD$1504,9,FALSE))</f>
        <v>N</v>
      </c>
      <c r="K39" s="7295">
        <f>IF(VLOOKUP($A39,'8 Oct - LIVE LDS Data'!$A$3:$AAD$1504,10,FALSE)=0/1/1900,"",VLOOKUP($A39,'8 Oct - LIVE LDS Data'!$A$3:$AAD$1504,10,FALSE))</f>
        <v>42943</v>
      </c>
      <c r="L39" s="7296">
        <f>IF(VLOOKUP($A39,'8 Oct - LIVE LDS Data'!$A$3:$AAD$1504,34,FALSE)=0/1/1900,"",VLOOKUP($A39,'8 Oct - LIVE LDS Data'!$A$3:$AAD$1504,34,FALSE))</f>
        <v>45390</v>
      </c>
      <c r="M39" s="7296">
        <f>IF(VLOOKUP($A39,'8 Oct - LIVE LDS Data'!$A$3:$AAD$1504,35,FALSE)=0/1/1900,"",VLOOKUP($A39,'8 Oct - LIVE LDS Data'!$A$3:$AAD$1504,35,FALSE))</f>
        <v>45474</v>
      </c>
      <c r="N39" s="7296" t="str">
        <f>IF(VLOOKUP($A39,'8 Oct - LIVE LDS Data'!$A$3:$AAD$1504,41,FALSE)=0/1/1900,"",VLOOKUP($A39,'8 Oct - LIVE LDS Data'!$A$3:$AAD$1504,41,FALSE))</f>
        <v/>
      </c>
      <c r="O39" s="7296" t="str">
        <f>IF(VLOOKUP($A39,'8 Oct - LIVE LDS Data'!$A$3:$AAD$1504,42,FALSE)=0/1/1900,"",VLOOKUP($A39,'8 Oct - LIVE LDS Data'!$A$3:$AAD$1504,42,FALSE))</f>
        <v/>
      </c>
      <c r="P39" s="7296" t="str">
        <f>IF(VLOOKUP($A39,'8 Oct - LIVE LDS Data'!$A$3:$AAD$1504,48,FALSE)=0/1/1900,"",VLOOKUP($A39,'8 Oct - LIVE LDS Data'!$A$3:$AAD$1504,48,FALSE))</f>
        <v/>
      </c>
      <c r="Q39" s="7296" t="str">
        <f>IF(VLOOKUP($A39,'8 Oct - LIVE LDS Data'!$A$3:$AAD$1504,49,FALSE)=0/1/1900,"",VLOOKUP($A39,'8 Oct - LIVE LDS Data'!$A$3:$AAD$1504,49,FALSE))</f>
        <v/>
      </c>
      <c r="R39" s="7296" t="str">
        <f>IF(VLOOKUP($A39,'8 Oct - LIVE LDS Data'!$A$3:$AAD$1504,55,FALSE)=0/1/1900,"",VLOOKUP($A39,'8 Oct - LIVE LDS Data'!$A$3:$AAD$1504,55,FALSE))</f>
        <v/>
      </c>
      <c r="S39" s="7296" t="str">
        <f>IF(VLOOKUP($A39,'8 Oct - LIVE LDS Data'!$A$3:$AAD$1504,56,FALSE)=0/1/1900,"",VLOOKUP($A39,'8 Oct - LIVE LDS Data'!$A$3:$AAD$1504,56,FALSE))</f>
        <v/>
      </c>
      <c r="T39" s="7297" t="str">
        <f>IF(VLOOKUP($A39,'8 Oct - LIVE LDS Data'!$A$3:$AAD$1504,61,FALSE)=0/1/1900,"",VLOOKUP($A39,'8 Oct - LIVE LDS Data'!$A$3:$AAD$1504,61,FALSE))</f>
        <v/>
      </c>
      <c r="U39" s="7297" t="str">
        <f>IF(VLOOKUP($A39,'8 Oct - LIVE LDS Data'!$A$3:$AAD$1504,64,FALSE)=0/1/1900,"",VLOOKUP($A39,'8 Oct - LIVE LDS Data'!$A$3:$AAD$1504,64,FALSE))</f>
        <v/>
      </c>
      <c r="V39" s="7297" t="str">
        <f>IF(VLOOKUP($A39,'8 Oct - LIVE LDS Data'!$A$3:$AAD$1504,67,FALSE)=0/1/1900,"",VLOOKUP($A39,'8 Oct - LIVE LDS Data'!$A$3:$AAD$1504,67,FALSE))</f>
        <v/>
      </c>
      <c r="W39" s="7298" t="str">
        <f>IF(VLOOKUP($A39,'8 Oct - LIVE LDS Data'!$A$3:$AAD$1504,80,FALSE)=0/1/1900,"",VLOOKUP($A39,'8 Oct - LIVE LDS Data'!$A$3:$AAD$1504,80,FALSE))</f>
        <v/>
      </c>
      <c r="X39" s="7299" t="s">
        <v>90</v>
      </c>
      <c r="Y39" s="7300">
        <f>IF(VLOOKUP($A39,'8 Oct - LIVE LDS Data'!$A$3:$AAD$1504,73,FALSE)=0/1/1900,"",VLOOKUP($A39,'8 Oct - LIVE LDS Data'!$A$3:$AAD$1504,73,FALSE))</f>
        <v>45681</v>
      </c>
      <c r="Z39" s="7300" t="str">
        <f>IF(VLOOKUP($A39,'8 Oct - LIVE LDS Data'!$A$3:$AAD$1504,74,FALSE)=0/1/1900,"",VLOOKUP($A39,'8 Oct - LIVE LDS Data'!$A$3:$AAD$1504,74,FALSE))</f>
        <v>Robert Putnam</v>
      </c>
      <c r="AA39" s="7300">
        <f>IF(VLOOKUP($A39,'8 Oct - LIVE LDS Data'!$A$3:$AAD$1504,76,FALSE)=0/1/1900,"",VLOOKUP($A39,'8 Oct - LIVE LDS Data'!$A$3:$AAD$1504,76,FALSE))</f>
        <v>45681</v>
      </c>
      <c r="AB39" s="7300" t="str">
        <f>IF(VLOOKUP($A39,'8 Oct - LIVE LDS Data'!$A$3:$AAD$1504,77,FALSE)=0/1/1900,"",VLOOKUP($A39,'8 Oct - LIVE LDS Data'!$A$3:$AAD$1504,77,FALSE))</f>
        <v>Robert Putnam</v>
      </c>
    </row>
    <row r="40" spans="1:28" ht="45" customHeight="1" x14ac:dyDescent="0.2">
      <c r="A40" s="1465" t="s">
        <v>904</v>
      </c>
      <c r="B40" s="1465"/>
      <c r="C40" s="1465" t="s">
        <v>905</v>
      </c>
      <c r="D40" s="1466"/>
      <c r="E40" s="1466"/>
      <c r="F40" s="7293" t="str">
        <f>IF(VLOOKUP($A40,'8 Oct - LIVE LDS Data'!$A$3:$AAD$1504,4,FALSE)=0/1/1900,"",VLOOKUP($A40,'8 Oct - LIVE LDS Data'!$A$3:$AAD$1504,4,FALSE))</f>
        <v>Local Plan (Part One) Strategic Policies
[will prepare new style plan]</v>
      </c>
      <c r="G40" s="7294" t="str">
        <f>IF(VLOOKUP($A40,'8 Oct - LIVE LDS Data'!$A$3:$AAD$1504,6,FALSE)=0/1/1900,"",VLOOKUP($A40,'8 Oct - LIVE LDS Data'!$A$3:$AAD$1504,6,FALSE))</f>
        <v/>
      </c>
      <c r="H40" s="7294" t="str">
        <f>IF(VLOOKUP($A40,'8 Oct - LIVE LDS Data'!$A$3:$AAD$1504,7,FALSE)=0/1/1900,"",VLOOKUP($A40,'8 Oct - LIVE LDS Data'!$A$3:$AAD$1504,7,FALSE))</f>
        <v/>
      </c>
      <c r="I40" s="7294" t="str">
        <f>IF(VLOOKUP($A40,'8 Oct - LIVE LDS Data'!$A$3:$AAD$1504,8,FALSE)=0/1/1900,"",VLOOKUP($A40,'8 Oct - LIVE LDS Data'!$A$3:$AAD$1504,8,FALSE))</f>
        <v/>
      </c>
      <c r="J40" s="7294" t="str">
        <f>IF(VLOOKUP($A40,'8 Oct - LIVE LDS Data'!$A$3:$AAD$1504,9,FALSE)=0/1/1900,"",VLOOKUP($A40,'8 Oct - LIVE LDS Data'!$A$3:$AAD$1504,9,FALSE))</f>
        <v/>
      </c>
      <c r="K40" s="7295">
        <f>IF(VLOOKUP($A40,'8 Oct - LIVE LDS Data'!$A$3:$AAD$1504,10,FALSE)=0/1/1900,"",VLOOKUP($A40,'8 Oct - LIVE LDS Data'!$A$3:$AAD$1504,10,FALSE))</f>
        <v>42033</v>
      </c>
      <c r="L40" s="7296" t="str">
        <f>IF(VLOOKUP($A40,'8 Oct - LIVE LDS Data'!$A$3:$AAD$1504,34,FALSE)=0/1/1900,"",VLOOKUP($A40,'8 Oct - LIVE LDS Data'!$A$3:$AAD$1504,34,FALSE))</f>
        <v/>
      </c>
      <c r="M40" s="7296" t="str">
        <f>IF(VLOOKUP($A40,'8 Oct - LIVE LDS Data'!$A$3:$AAD$1504,35,FALSE)=0/1/1900,"",VLOOKUP($A40,'8 Oct - LIVE LDS Data'!$A$3:$AAD$1504,35,FALSE))</f>
        <v/>
      </c>
      <c r="N40" s="7296" t="str">
        <f>IF(VLOOKUP($A40,'8 Oct - LIVE LDS Data'!$A$3:$AAD$1504,41,FALSE)=0/1/1900,"",VLOOKUP($A40,'8 Oct - LIVE LDS Data'!$A$3:$AAD$1504,41,FALSE))</f>
        <v/>
      </c>
      <c r="O40" s="7296" t="str">
        <f>IF(VLOOKUP($A40,'8 Oct - LIVE LDS Data'!$A$3:$AAD$1504,42,FALSE)=0/1/1900,"",VLOOKUP($A40,'8 Oct - LIVE LDS Data'!$A$3:$AAD$1504,42,FALSE))</f>
        <v/>
      </c>
      <c r="P40" s="7296" t="str">
        <f>IF(VLOOKUP($A40,'8 Oct - LIVE LDS Data'!$A$3:$AAD$1504,48,FALSE)=0/1/1900,"",VLOOKUP($A40,'8 Oct - LIVE LDS Data'!$A$3:$AAD$1504,48,FALSE))</f>
        <v/>
      </c>
      <c r="Q40" s="7296" t="str">
        <f>IF(VLOOKUP($A40,'8 Oct - LIVE LDS Data'!$A$3:$AAD$1504,49,FALSE)=0/1/1900,"",VLOOKUP($A40,'8 Oct - LIVE LDS Data'!$A$3:$AAD$1504,49,FALSE))</f>
        <v/>
      </c>
      <c r="R40" s="7296" t="str">
        <f>IF(VLOOKUP($A40,'8 Oct - LIVE LDS Data'!$A$3:$AAD$1504,55,FALSE)=0/1/1900,"",VLOOKUP($A40,'8 Oct - LIVE LDS Data'!$A$3:$AAD$1504,55,FALSE))</f>
        <v/>
      </c>
      <c r="S40" s="7296" t="str">
        <f>IF(VLOOKUP($A40,'8 Oct - LIVE LDS Data'!$A$3:$AAD$1504,56,FALSE)=0/1/1900,"",VLOOKUP($A40,'8 Oct - LIVE LDS Data'!$A$3:$AAD$1504,56,FALSE))</f>
        <v/>
      </c>
      <c r="T40" s="7297" t="str">
        <f>IF(VLOOKUP($A40,'8 Oct - LIVE LDS Data'!$A$3:$AAD$1504,61,FALSE)=0/1/1900,"",VLOOKUP($A40,'8 Oct - LIVE LDS Data'!$A$3:$AAD$1504,61,FALSE))</f>
        <v/>
      </c>
      <c r="U40" s="7297" t="str">
        <f>IF(VLOOKUP($A40,'8 Oct - LIVE LDS Data'!$A$3:$AAD$1504,64,FALSE)=0/1/1900,"",VLOOKUP($A40,'8 Oct - LIVE LDS Data'!$A$3:$AAD$1504,64,FALSE))</f>
        <v/>
      </c>
      <c r="V40" s="7297" t="str">
        <f>IF(VLOOKUP($A40,'8 Oct - LIVE LDS Data'!$A$3:$AAD$1504,67,FALSE)=0/1/1900,"",VLOOKUP($A40,'8 Oct - LIVE LDS Data'!$A$3:$AAD$1504,67,FALSE))</f>
        <v/>
      </c>
      <c r="W40" s="7298" t="str">
        <f>IF(VLOOKUP($A40,'8 Oct - LIVE LDS Data'!$A$3:$AAD$1504,80,FALSE)=0/1/1900,"",VLOOKUP($A40,'8 Oct - LIVE LDS Data'!$A$3:$AAD$1504,80,FALSE))</f>
        <v/>
      </c>
      <c r="X40" s="7299" t="s">
        <v>90</v>
      </c>
      <c r="Y40" s="7300">
        <f>IF(VLOOKUP($A40,'8 Oct - LIVE LDS Data'!$A$3:$AAD$1504,73,FALSE)=0/1/1900,"",VLOOKUP($A40,'8 Oct - LIVE LDS Data'!$A$3:$AAD$1504,73,FALSE))</f>
        <v>45908</v>
      </c>
      <c r="Z40" s="7300" t="str">
        <f>IF(VLOOKUP($A40,'8 Oct - LIVE LDS Data'!$A$3:$AAD$1504,74,FALSE)=0/1/1900,"",VLOOKUP($A40,'8 Oct - LIVE LDS Data'!$A$3:$AAD$1504,74,FALSE))</f>
        <v>Robert Putnam</v>
      </c>
      <c r="AA40" s="7300">
        <f>IF(VLOOKUP($A40,'8 Oct - LIVE LDS Data'!$A$3:$AAD$1504,76,FALSE)=0/1/1900,"",VLOOKUP($A40,'8 Oct - LIVE LDS Data'!$A$3:$AAD$1504,76,FALSE))</f>
        <v>45908</v>
      </c>
      <c r="AB40" s="7300" t="str">
        <f>IF(VLOOKUP($A40,'8 Oct - LIVE LDS Data'!$A$3:$AAD$1504,77,FALSE)=0/1/1900,"",VLOOKUP($A40,'8 Oct - LIVE LDS Data'!$A$3:$AAD$1504,77,FALSE))</f>
        <v>Robert Putnam</v>
      </c>
    </row>
    <row r="41" spans="1:28" ht="30" customHeight="1" x14ac:dyDescent="0.2">
      <c r="A41" s="7301" t="s">
        <v>918</v>
      </c>
      <c r="B41" s="7301"/>
      <c r="C41" s="7301" t="s">
        <v>919</v>
      </c>
      <c r="D41" s="7302"/>
      <c r="E41" s="7302"/>
      <c r="F41" s="7293" t="str">
        <f>IF(VLOOKUP($A41,'8 Oct - LIVE LDS Data'!$A$3:$AAD$1504,4,FALSE)=0/1/1900,"",VLOOKUP($A41,'8 Oct - LIVE LDS Data'!$A$3:$AAD$1504,4,FALSE))</f>
        <v>Chesterfield Borough Local Plan 2025 - 2044</v>
      </c>
      <c r="G41" s="7294">
        <f>IF(VLOOKUP($A41,'8 Oct - LIVE LDS Data'!$A$3:$AAD$1504,6,FALSE)=0/1/1900,"",VLOOKUP($A41,'8 Oct - LIVE LDS Data'!$A$3:$AAD$1504,6,FALSE))</f>
        <v>2025</v>
      </c>
      <c r="H41" s="7294">
        <f>IF(VLOOKUP($A41,'8 Oct - LIVE LDS Data'!$A$3:$AAD$1504,7,FALSE)=0/1/1900,"",VLOOKUP($A41,'8 Oct - LIVE LDS Data'!$A$3:$AAD$1504,7,FALSE))</f>
        <v>2044</v>
      </c>
      <c r="I41" s="7294" t="str">
        <f>IF(VLOOKUP($A41,'8 Oct - LIVE LDS Data'!$A$3:$AAD$1504,8,FALSE)=0/1/1900,"",VLOOKUP($A41,'8 Oct - LIVE LDS Data'!$A$3:$AAD$1504,8,FALSE))</f>
        <v>N</v>
      </c>
      <c r="J41" s="7294" t="str">
        <f>IF(VLOOKUP($A41,'8 Oct - LIVE LDS Data'!$A$3:$AAD$1504,9,FALSE)=0/1/1900,"",VLOOKUP($A41,'8 Oct - LIVE LDS Data'!$A$3:$AAD$1504,9,FALSE))</f>
        <v>N</v>
      </c>
      <c r="K41" s="7295">
        <f>IF(VLOOKUP($A41,'8 Oct - LIVE LDS Data'!$A$3:$AAD$1504,10,FALSE)=0/1/1900,"",VLOOKUP($A41,'8 Oct - LIVE LDS Data'!$A$3:$AAD$1504,10,FALSE))</f>
        <v>44027</v>
      </c>
      <c r="L41" s="7296">
        <f>IF(VLOOKUP($A41,'8 Oct - LIVE LDS Data'!$A$3:$AAD$1504,34,FALSE)=0/1/1900,"",VLOOKUP($A41,'8 Oct - LIVE LDS Data'!$A$3:$AAD$1504,34,FALSE))</f>
        <v>45747</v>
      </c>
      <c r="M41" s="7296">
        <f>IF(VLOOKUP($A41,'8 Oct - LIVE LDS Data'!$A$3:$AAD$1504,35,FALSE)=0/1/1900,"",VLOOKUP($A41,'8 Oct - LIVE LDS Data'!$A$3:$AAD$1504,35,FALSE))</f>
        <v>45800</v>
      </c>
      <c r="N41" s="7296" t="str">
        <f>IF(VLOOKUP($A41,'8 Oct - LIVE LDS Data'!$A$3:$AAD$1504,41,FALSE)=0/1/1900,"",VLOOKUP($A41,'8 Oct - LIVE LDS Data'!$A$3:$AAD$1504,41,FALSE))</f>
        <v/>
      </c>
      <c r="O41" s="7296" t="str">
        <f>IF(VLOOKUP($A41,'8 Oct - LIVE LDS Data'!$A$3:$AAD$1504,42,FALSE)=0/1/1900,"",VLOOKUP($A41,'8 Oct - LIVE LDS Data'!$A$3:$AAD$1504,42,FALSE))</f>
        <v/>
      </c>
      <c r="P41" s="7296" t="str">
        <f>IF(VLOOKUP($A41,'8 Oct - LIVE LDS Data'!$A$3:$AAD$1504,48,FALSE)=0/1/1900,"",VLOOKUP($A41,'8 Oct - LIVE LDS Data'!$A$3:$AAD$1504,48,FALSE))</f>
        <v/>
      </c>
      <c r="Q41" s="7296" t="str">
        <f>IF(VLOOKUP($A41,'8 Oct - LIVE LDS Data'!$A$3:$AAD$1504,49,FALSE)=0/1/1900,"",VLOOKUP($A41,'8 Oct - LIVE LDS Data'!$A$3:$AAD$1504,49,FALSE))</f>
        <v/>
      </c>
      <c r="R41" s="7296" t="str">
        <f>IF(VLOOKUP($A41,'8 Oct - LIVE LDS Data'!$A$3:$AAD$1504,55,FALSE)=0/1/1900,"",VLOOKUP($A41,'8 Oct - LIVE LDS Data'!$A$3:$AAD$1504,55,FALSE))</f>
        <v/>
      </c>
      <c r="S41" s="7296" t="str">
        <f>IF(VLOOKUP($A41,'8 Oct - LIVE LDS Data'!$A$3:$AAD$1504,56,FALSE)=0/1/1900,"",VLOOKUP($A41,'8 Oct - LIVE LDS Data'!$A$3:$AAD$1504,56,FALSE))</f>
        <v/>
      </c>
      <c r="T41" s="7297" t="str">
        <f>IF(VLOOKUP($A41,'8 Oct - LIVE LDS Data'!$A$3:$AAD$1504,61,FALSE)=0/1/1900,"",VLOOKUP($A41,'8 Oct - LIVE LDS Data'!$A$3:$AAD$1504,61,FALSE))</f>
        <v/>
      </c>
      <c r="U41" s="7297" t="str">
        <f>IF(VLOOKUP($A41,'8 Oct - LIVE LDS Data'!$A$3:$AAD$1504,64,FALSE)=0/1/1900,"",VLOOKUP($A41,'8 Oct - LIVE LDS Data'!$A$3:$AAD$1504,64,FALSE))</f>
        <v/>
      </c>
      <c r="V41" s="7297" t="str">
        <f>IF(VLOOKUP($A41,'8 Oct - LIVE LDS Data'!$A$3:$AAD$1504,67,FALSE)=0/1/1900,"",VLOOKUP($A41,'8 Oct - LIVE LDS Data'!$A$3:$AAD$1504,67,FALSE))</f>
        <v/>
      </c>
      <c r="W41" s="7298" t="str">
        <f>IF(VLOOKUP($A41,'8 Oct - LIVE LDS Data'!$A$3:$AAD$1504,80,FALSE)=0/1/1900,"",VLOOKUP($A41,'8 Oct - LIVE LDS Data'!$A$3:$AAD$1504,80,FALSE))</f>
        <v/>
      </c>
      <c r="X41" s="7299" t="s">
        <v>90</v>
      </c>
      <c r="Y41" s="7300">
        <f>IF(VLOOKUP($A41,'8 Oct - LIVE LDS Data'!$A$3:$AAD$1504,73,FALSE)=0/1/1900,"",VLOOKUP($A41,'8 Oct - LIVE LDS Data'!$A$3:$AAD$1504,73,FALSE))</f>
        <v>45856</v>
      </c>
      <c r="Z41" s="7300" t="str">
        <f>IF(VLOOKUP($A41,'8 Oct - LIVE LDS Data'!$A$3:$AAD$1504,74,FALSE)=0/1/1900,"",VLOOKUP($A41,'8 Oct - LIVE LDS Data'!$A$3:$AAD$1504,74,FALSE))</f>
        <v>Robert Putnam</v>
      </c>
      <c r="AA41" s="7300">
        <f>IF(VLOOKUP($A41,'8 Oct - LIVE LDS Data'!$A$3:$AAD$1504,76,FALSE)=0/1/1900,"",VLOOKUP($A41,'8 Oct - LIVE LDS Data'!$A$3:$AAD$1504,76,FALSE))</f>
        <v>45856</v>
      </c>
      <c r="AB41" s="7300" t="str">
        <f>IF(VLOOKUP($A41,'8 Oct - LIVE LDS Data'!$A$3:$AAD$1504,77,FALSE)=0/1/1900,"",VLOOKUP($A41,'8 Oct - LIVE LDS Data'!$A$3:$AAD$1504,77,FALSE))</f>
        <v>Robert Putnam</v>
      </c>
    </row>
    <row r="42" spans="1:28" ht="40" customHeight="1" x14ac:dyDescent="0.2">
      <c r="A42" s="7303" t="s">
        <v>944</v>
      </c>
      <c r="B42" s="7303"/>
      <c r="C42" s="2616" t="s">
        <v>945</v>
      </c>
      <c r="D42" s="2090" t="s">
        <v>4175</v>
      </c>
      <c r="E42" s="2090"/>
      <c r="F42" s="7304"/>
      <c r="G42" s="7305" t="str">
        <f>IF(VLOOKUP($A42,'8 Oct - LIVE LDS Data'!$A$3:$AAD$1504,6,FALSE)=0/1/1900,"",VLOOKUP($A42,'8 Oct - LIVE LDS Data'!$A$3:$AAD$1504,6,FALSE))</f>
        <v/>
      </c>
      <c r="H42" s="7305" t="str">
        <f>IF(VLOOKUP($A42,'8 Oct - LIVE LDS Data'!$A$3:$AAD$1504,7,FALSE)=0/1/1900,"",VLOOKUP($A42,'8 Oct - LIVE LDS Data'!$A$3:$AAD$1504,7,FALSE))</f>
        <v/>
      </c>
      <c r="I42" s="7305" t="str">
        <f>IF(VLOOKUP($A42,'8 Oct - LIVE LDS Data'!$A$3:$AAD$1504,8,FALSE)=0/1/1900,"",VLOOKUP($A42,'8 Oct - LIVE LDS Data'!$A$3:$AAD$1504,8,FALSE))</f>
        <v/>
      </c>
      <c r="J42" s="7305" t="str">
        <f>IF(VLOOKUP($A42,'8 Oct - LIVE LDS Data'!$A$3:$AAD$1504,9,FALSE)=0/1/1900,"",VLOOKUP($A42,'8 Oct - LIVE LDS Data'!$A$3:$AAD$1504,9,FALSE))</f>
        <v/>
      </c>
      <c r="K42" s="7306">
        <f>IF(VLOOKUP($A42,'8 Oct - LIVE LDS Data'!$A$3:$AAD$1504,10,FALSE)=0/1/1900,"",VLOOKUP($A42,'8 Oct - LIVE LDS Data'!$A$3:$AAD$1504,10,FALSE))</f>
        <v>40862</v>
      </c>
      <c r="L42" s="7296" t="str">
        <f>IF(VLOOKUP($A42,'8 Oct - LIVE LDS Data'!$A$3:$AAD$1504,34,FALSE)=0/1/1900,"",VLOOKUP($A42,'8 Oct - LIVE LDS Data'!$A$3:$AAD$1504,34,FALSE))</f>
        <v/>
      </c>
      <c r="M42" s="7296" t="str">
        <f>IF(VLOOKUP($A42,'8 Oct - LIVE LDS Data'!$A$3:$AAD$1504,35,FALSE)=0/1/1900,"",VLOOKUP($A42,'8 Oct - LIVE LDS Data'!$A$3:$AAD$1504,35,FALSE))</f>
        <v/>
      </c>
      <c r="N42" s="7296" t="str">
        <f>IF(VLOOKUP($A42,'8 Oct - LIVE LDS Data'!$A$3:$AAD$1504,41,FALSE)=0/1/1900,"",VLOOKUP($A42,'8 Oct - LIVE LDS Data'!$A$3:$AAD$1504,41,FALSE))</f>
        <v/>
      </c>
      <c r="O42" s="7296" t="str">
        <f>IF(VLOOKUP($A42,'8 Oct - LIVE LDS Data'!$A$3:$AAD$1504,42,FALSE)=0/1/1900,"",VLOOKUP($A42,'8 Oct - LIVE LDS Data'!$A$3:$AAD$1504,42,FALSE))</f>
        <v/>
      </c>
      <c r="P42" s="7296" t="str">
        <f>IF(VLOOKUP($A42,'8 Oct - LIVE LDS Data'!$A$3:$AAD$1504,48,FALSE)=0/1/1900,"",VLOOKUP($A42,'8 Oct - LIVE LDS Data'!$A$3:$AAD$1504,48,FALSE))</f>
        <v/>
      </c>
      <c r="Q42" s="7296" t="str">
        <f>IF(VLOOKUP($A42,'8 Oct - LIVE LDS Data'!$A$3:$AAD$1504,49,FALSE)=0/1/1900,"",VLOOKUP($A42,'8 Oct - LIVE LDS Data'!$A$3:$AAD$1504,49,FALSE))</f>
        <v/>
      </c>
      <c r="R42" s="7296" t="str">
        <f>IF(VLOOKUP($A42,'8 Oct - LIVE LDS Data'!$A$3:$AAD$1504,55,FALSE)=0/1/1900,"",VLOOKUP($A42,'8 Oct - LIVE LDS Data'!$A$3:$AAD$1504,55,FALSE))</f>
        <v/>
      </c>
      <c r="S42" s="7296" t="str">
        <f>IF(VLOOKUP($A42,'8 Oct - LIVE LDS Data'!$A$3:$AAD$1504,56,FALSE)=0/1/1900,"",VLOOKUP($A42,'8 Oct - LIVE LDS Data'!$A$3:$AAD$1504,56,FALSE))</f>
        <v/>
      </c>
      <c r="T42" s="7297" t="str">
        <f>IF(VLOOKUP($A42,'8 Oct - LIVE LDS Data'!$A$3:$AAD$1504,61,FALSE)=0/1/1900,"",VLOOKUP($A42,'8 Oct - LIVE LDS Data'!$A$3:$AAD$1504,61,FALSE))</f>
        <v/>
      </c>
      <c r="U42" s="7297" t="str">
        <f>IF(VLOOKUP($A42,'8 Oct - LIVE LDS Data'!$A$3:$AAD$1504,64,FALSE)=0/1/1900,"",VLOOKUP($A42,'8 Oct - LIVE LDS Data'!$A$3:$AAD$1504,64,FALSE))</f>
        <v/>
      </c>
      <c r="V42" s="7297" t="str">
        <f>IF(VLOOKUP($A42,'8 Oct - LIVE LDS Data'!$A$3:$AAD$1504,67,FALSE)=0/1/1900,"",VLOOKUP($A42,'8 Oct - LIVE LDS Data'!$A$3:$AAD$1504,67,FALSE))</f>
        <v/>
      </c>
      <c r="W42" s="7298" t="str">
        <f>IF(VLOOKUP($A42,'8 Oct - LIVE LDS Data'!$A$3:$AAD$1504,80,FALSE)=0/1/1900,"",VLOOKUP($A42,'8 Oct - LIVE LDS Data'!$A$3:$AAD$1504,80,FALSE))</f>
        <v/>
      </c>
      <c r="X42" s="7299" t="s">
        <v>90</v>
      </c>
      <c r="Y42" s="7300" t="str">
        <f>IF(VLOOKUP($A42,'8 Oct - LIVE LDS Data'!$A$3:$AAD$1504,73,FALSE)=0/1/1900,"",VLOOKUP($A42,'8 Oct - LIVE LDS Data'!$A$3:$AAD$1504,73,FALSE))</f>
        <v/>
      </c>
      <c r="Z42" s="7300" t="str">
        <f>IF(VLOOKUP($A42,'8 Oct - LIVE LDS Data'!$A$3:$AAD$1504,74,FALSE)=0/1/1900,"",VLOOKUP($A42,'8 Oct - LIVE LDS Data'!$A$3:$AAD$1504,74,FALSE))</f>
        <v/>
      </c>
      <c r="AA42" s="7300" t="str">
        <f>IF(VLOOKUP($A42,'8 Oct - LIVE LDS Data'!$A$3:$AAD$1504,76,FALSE)=0/1/1900,"",VLOOKUP($A42,'8 Oct - LIVE LDS Data'!$A$3:$AAD$1504,76,FALSE))</f>
        <v/>
      </c>
      <c r="AB42" s="7300" t="str">
        <f>IF(VLOOKUP($A42,'8 Oct - LIVE LDS Data'!$A$3:$AAD$1504,77,FALSE)=0/1/1900,"",VLOOKUP($A42,'8 Oct - LIVE LDS Data'!$A$3:$AAD$1504,77,FALSE))</f>
        <v/>
      </c>
    </row>
    <row r="43" spans="1:28" ht="30" customHeight="1" x14ac:dyDescent="0.2">
      <c r="A43" s="1465" t="s">
        <v>946</v>
      </c>
      <c r="B43" s="1465"/>
      <c r="C43" s="1465" t="s">
        <v>947</v>
      </c>
      <c r="D43" s="1466"/>
      <c r="E43" s="1466"/>
      <c r="F43" s="7293" t="str">
        <f>IF(VLOOKUP($A43,'8 Oct - LIVE LDS Data'!$A$3:$AAD$1504,4,FALSE)=0/1/1900,"",VLOOKUP($A43,'8 Oct - LIVE LDS Data'!$A$3:$AAD$1504,4,FALSE))</f>
        <v>Central Lancashire Local Plan</v>
      </c>
      <c r="G43" s="7294" t="str">
        <f>IF(VLOOKUP($A43,'8 Oct - LIVE LDS Data'!$A$3:$AAD$1504,6,FALSE)=0/1/1900,"",VLOOKUP($A43,'8 Oct - LIVE LDS Data'!$A$3:$AAD$1504,6,FALSE))</f>
        <v>2023</v>
      </c>
      <c r="H43" s="7294" t="str">
        <f>IF(VLOOKUP($A43,'8 Oct - LIVE LDS Data'!$A$3:$AAD$1504,7,FALSE)=0/1/1900,"",VLOOKUP($A43,'8 Oct - LIVE LDS Data'!$A$3:$AAD$1504,7,FALSE))</f>
        <v>2041</v>
      </c>
      <c r="I43" s="7294" t="str">
        <f>IF(VLOOKUP($A43,'8 Oct - LIVE LDS Data'!$A$3:$AAD$1504,8,FALSE)=0/1/1900,"",VLOOKUP($A43,'8 Oct - LIVE LDS Data'!$A$3:$AAD$1504,8,FALSE))</f>
        <v>N</v>
      </c>
      <c r="J43" s="7294" t="str">
        <f>IF(VLOOKUP($A43,'8 Oct - LIVE LDS Data'!$A$3:$AAD$1504,9,FALSE)=0/1/1900,"",VLOOKUP($A43,'8 Oct - LIVE LDS Data'!$A$3:$AAD$1504,9,FALSE))</f>
        <v>Y</v>
      </c>
      <c r="K43" s="7295">
        <f>IF(VLOOKUP($A43,'8 Oct - LIVE LDS Data'!$A$3:$AAD$1504,10,FALSE)=0/1/1900,"",VLOOKUP($A43,'8 Oct - LIVE LDS Data'!$A$3:$AAD$1504,10,FALSE))</f>
        <v>41108</v>
      </c>
      <c r="L43" s="7296">
        <f>IF(VLOOKUP($A43,'8 Oct - LIVE LDS Data'!$A$3:$AAD$1504,34,FALSE)=0/1/1900,"",VLOOKUP($A43,'8 Oct - LIVE LDS Data'!$A$3:$AAD$1504,34,FALSE))</f>
        <v>43787</v>
      </c>
      <c r="M43" s="7296">
        <f>IF(VLOOKUP($A43,'8 Oct - LIVE LDS Data'!$A$3:$AAD$1504,35,FALSE)=0/1/1900,"",VLOOKUP($A43,'8 Oct - LIVE LDS Data'!$A$3:$AAD$1504,35,FALSE))</f>
        <v>43875</v>
      </c>
      <c r="N43" s="7296">
        <f>IF(VLOOKUP($A43,'8 Oct - LIVE LDS Data'!$A$3:$AAD$1504,41,FALSE)=0/1/1900,"",VLOOKUP($A43,'8 Oct - LIVE LDS Data'!$A$3:$AAD$1504,41,FALSE))</f>
        <v>44896</v>
      </c>
      <c r="O43" s="7296">
        <f>IF(VLOOKUP($A43,'8 Oct - LIVE LDS Data'!$A$3:$AAD$1504,42,FALSE)=0/1/1900,"",VLOOKUP($A43,'8 Oct - LIVE LDS Data'!$A$3:$AAD$1504,42,FALSE))</f>
        <v>44981</v>
      </c>
      <c r="P43" s="7296">
        <f>IF(VLOOKUP($A43,'8 Oct - LIVE LDS Data'!$A$3:$AAD$1504,48,FALSE)=0/1/1900,"",VLOOKUP($A43,'8 Oct - LIVE LDS Data'!$A$3:$AAD$1504,48,FALSE))</f>
        <v>45139</v>
      </c>
      <c r="Q43" s="7296">
        <f>IF(VLOOKUP($A43,'8 Oct - LIVE LDS Data'!$A$3:$AAD$1504,49,FALSE)=0/1/1900,"",VLOOKUP($A43,'8 Oct - LIVE LDS Data'!$A$3:$AAD$1504,49,FALSE))</f>
        <v>45199</v>
      </c>
      <c r="R43" s="7296" t="str">
        <f>IF(VLOOKUP($A43,'8 Oct - LIVE LDS Data'!$A$3:$AAD$1504,55,FALSE)=0/1/1900,"",VLOOKUP($A43,'8 Oct - LIVE LDS Data'!$A$3:$AAD$1504,55,FALSE))</f>
        <v/>
      </c>
      <c r="S43" s="7296" t="str">
        <f>IF(VLOOKUP($A43,'8 Oct - LIVE LDS Data'!$A$3:$AAD$1504,56,FALSE)=0/1/1900,"",VLOOKUP($A43,'8 Oct - LIVE LDS Data'!$A$3:$AAD$1504,56,FALSE))</f>
        <v/>
      </c>
      <c r="T43" s="7297">
        <f>IF(VLOOKUP($A43,'8 Oct - LIVE LDS Data'!$A$3:$AAD$1504,61,FALSE)=0/1/1900,"",VLOOKUP($A43,'8 Oct - LIVE LDS Data'!$A$3:$AAD$1504,61,FALSE))</f>
        <v>45712</v>
      </c>
      <c r="U43" s="7297">
        <f>IF(VLOOKUP($A43,'8 Oct - LIVE LDS Data'!$A$3:$AAD$1504,64,FALSE)=0/1/1900,"",VLOOKUP($A43,'8 Oct - LIVE LDS Data'!$A$3:$AAD$1504,64,FALSE))</f>
        <v>45838</v>
      </c>
      <c r="V43" s="7297" t="str">
        <f>IF(VLOOKUP($A43,'8 Oct - LIVE LDS Data'!$A$3:$AAD$1504,67,FALSE)=0/1/1900,"",VLOOKUP($A43,'8 Oct - LIVE LDS Data'!$A$3:$AAD$1504,67,FALSE))</f>
        <v/>
      </c>
      <c r="W43" s="7298" t="str">
        <f>IF(VLOOKUP($A43,'8 Oct - LIVE LDS Data'!$A$3:$AAD$1504,80,FALSE)=0/1/1900,"",VLOOKUP($A43,'8 Oct - LIVE LDS Data'!$A$3:$AAD$1504,80,FALSE))</f>
        <v/>
      </c>
      <c r="X43" s="7299" t="s">
        <v>90</v>
      </c>
      <c r="Y43" s="7300">
        <f>IF(VLOOKUP($A43,'8 Oct - LIVE LDS Data'!$A$3:$AAD$1504,73,FALSE)=0/1/1900,"",VLOOKUP($A43,'8 Oct - LIVE LDS Data'!$A$3:$AAD$1504,73,FALSE))</f>
        <v>45420</v>
      </c>
      <c r="Z43" s="7300" t="str">
        <f>IF(VLOOKUP($A43,'8 Oct - LIVE LDS Data'!$A$3:$AAD$1504,74,FALSE)=0/1/1900,"",VLOOKUP($A43,'8 Oct - LIVE LDS Data'!$A$3:$AAD$1504,74,FALSE))</f>
        <v>Robert Putnam</v>
      </c>
      <c r="AA43" s="7300">
        <f>IF(VLOOKUP($A43,'8 Oct - LIVE LDS Data'!$A$3:$AAD$1504,76,FALSE)=0/1/1900,"",VLOOKUP($A43,'8 Oct - LIVE LDS Data'!$A$3:$AAD$1504,76,FALSE))</f>
        <v>45420</v>
      </c>
      <c r="AB43" s="7300" t="str">
        <f>IF(VLOOKUP($A43,'8 Oct - LIVE LDS Data'!$A$3:$AAD$1504,77,FALSE)=0/1/1900,"",VLOOKUP($A43,'8 Oct - LIVE LDS Data'!$A$3:$AAD$1504,77,FALSE))</f>
        <v>Robert Putnam</v>
      </c>
    </row>
    <row r="44" spans="1:28" ht="30" customHeight="1" x14ac:dyDescent="0.2">
      <c r="A44" s="7303" t="s">
        <v>963</v>
      </c>
      <c r="B44" s="7303"/>
      <c r="C44" s="2616" t="s">
        <v>4181</v>
      </c>
      <c r="D44" s="1994" t="s">
        <v>4178</v>
      </c>
      <c r="E44" s="2090"/>
      <c r="F44" s="7304" t="str">
        <f>IF(VLOOKUP($A44,'8 Oct - LIVE LDS Data'!$A$3:$AAD$1504,4,FALSE)=0/1/1900,"",VLOOKUP($A44,'8 Oct - LIVE LDS Data'!$A$3:$AAD$1504,4,FALSE))</f>
        <v/>
      </c>
      <c r="G44" s="7305" t="str">
        <f>IF(VLOOKUP($A44,'8 Oct - LIVE LDS Data'!$A$3:$AAD$1504,6,FALSE)=0/1/1900,"",VLOOKUP($A44,'8 Oct - LIVE LDS Data'!$A$3:$AAD$1504,6,FALSE))</f>
        <v/>
      </c>
      <c r="H44" s="7305" t="str">
        <f>IF(VLOOKUP($A44,'8 Oct - LIVE LDS Data'!$A$3:$AAD$1504,7,FALSE)=0/1/1900,"",VLOOKUP($A44,'8 Oct - LIVE LDS Data'!$A$3:$AAD$1504,7,FALSE))</f>
        <v/>
      </c>
      <c r="I44" s="7305" t="str">
        <f>IF(VLOOKUP($A44,'8 Oct - LIVE LDS Data'!$A$3:$AAD$1504,8,FALSE)=0/1/1900,"",VLOOKUP($A44,'8 Oct - LIVE LDS Data'!$A$3:$AAD$1504,8,FALSE))</f>
        <v/>
      </c>
      <c r="J44" s="7305" t="str">
        <f>IF(VLOOKUP($A44,'8 Oct - LIVE LDS Data'!$A$3:$AAD$1504,9,FALSE)=0/1/1900,"",VLOOKUP($A44,'8 Oct - LIVE LDS Data'!$A$3:$AAD$1504,9,FALSE))</f>
        <v/>
      </c>
      <c r="K44" s="7306">
        <f>IF(VLOOKUP($A44,'8 Oct - LIVE LDS Data'!$A$3:$AAD$1504,10,FALSE)=0/1/1900,"",VLOOKUP($A44,'8 Oct - LIVE LDS Data'!$A$3:$AAD$1504,10,FALSE))</f>
        <v>41757</v>
      </c>
      <c r="L44" s="7296" t="str">
        <f>IF(VLOOKUP($A44,'8 Oct - LIVE LDS Data'!$A$3:$AAD$1504,34,FALSE)=0/1/1900,"",VLOOKUP($A44,'8 Oct - LIVE LDS Data'!$A$3:$AAD$1504,34,FALSE))</f>
        <v/>
      </c>
      <c r="M44" s="7296" t="str">
        <f>IF(VLOOKUP($A44,'8 Oct - LIVE LDS Data'!$A$3:$AAD$1504,35,FALSE)=0/1/1900,"",VLOOKUP($A44,'8 Oct - LIVE LDS Data'!$A$3:$AAD$1504,35,FALSE))</f>
        <v/>
      </c>
      <c r="N44" s="7296" t="str">
        <f>IF(VLOOKUP($A44,'8 Oct - LIVE LDS Data'!$A$3:$AAD$1504,41,FALSE)=0/1/1900,"",VLOOKUP($A44,'8 Oct - LIVE LDS Data'!$A$3:$AAD$1504,41,FALSE))</f>
        <v/>
      </c>
      <c r="O44" s="7296" t="str">
        <f>IF(VLOOKUP($A44,'8 Oct - LIVE LDS Data'!$A$3:$AAD$1504,42,FALSE)=0/1/1900,"",VLOOKUP($A44,'8 Oct - LIVE LDS Data'!$A$3:$AAD$1504,42,FALSE))</f>
        <v/>
      </c>
      <c r="P44" s="7296" t="str">
        <f>IF(VLOOKUP($A44,'8 Oct - LIVE LDS Data'!$A$3:$AAD$1504,48,FALSE)=0/1/1900,"",VLOOKUP($A44,'8 Oct - LIVE LDS Data'!$A$3:$AAD$1504,48,FALSE))</f>
        <v/>
      </c>
      <c r="Q44" s="7296" t="str">
        <f>IF(VLOOKUP($A44,'8 Oct - LIVE LDS Data'!$A$3:$AAD$1504,49,FALSE)=0/1/1900,"",VLOOKUP($A44,'8 Oct - LIVE LDS Data'!$A$3:$AAD$1504,49,FALSE))</f>
        <v/>
      </c>
      <c r="R44" s="7296" t="str">
        <f>IF(VLOOKUP($A44,'8 Oct - LIVE LDS Data'!$A$3:$AAD$1504,55,FALSE)=0/1/1900,"",VLOOKUP($A44,'8 Oct - LIVE LDS Data'!$A$3:$AAD$1504,55,FALSE))</f>
        <v/>
      </c>
      <c r="S44" s="7296" t="str">
        <f>IF(VLOOKUP($A44,'8 Oct - LIVE LDS Data'!$A$3:$AAD$1504,56,FALSE)=0/1/1900,"",VLOOKUP($A44,'8 Oct - LIVE LDS Data'!$A$3:$AAD$1504,56,FALSE))</f>
        <v/>
      </c>
      <c r="T44" s="7297" t="str">
        <f>IF(VLOOKUP($A44,'8 Oct - LIVE LDS Data'!$A$3:$AAD$1504,61,FALSE)=0/1/1900,"",VLOOKUP($A44,'8 Oct - LIVE LDS Data'!$A$3:$AAD$1504,61,FALSE))</f>
        <v/>
      </c>
      <c r="U44" s="7297" t="str">
        <f>IF(VLOOKUP($A44,'8 Oct - LIVE LDS Data'!$A$3:$AAD$1504,64,FALSE)=0/1/1900,"",VLOOKUP($A44,'8 Oct - LIVE LDS Data'!$A$3:$AAD$1504,64,FALSE))</f>
        <v/>
      </c>
      <c r="V44" s="7297" t="str">
        <f>IF(VLOOKUP($A44,'8 Oct - LIVE LDS Data'!$A$3:$AAD$1504,67,FALSE)=0/1/1900,"",VLOOKUP($A44,'8 Oct - LIVE LDS Data'!$A$3:$AAD$1504,67,FALSE))</f>
        <v/>
      </c>
      <c r="W44" s="7298" t="str">
        <f>IF(VLOOKUP($A44,'8 Oct - LIVE LDS Data'!$A$3:$AAD$1504,80,FALSE)=0/1/1900,"",VLOOKUP($A44,'8 Oct - LIVE LDS Data'!$A$3:$AAD$1504,80,FALSE))</f>
        <v/>
      </c>
      <c r="X44" s="7299" t="s">
        <v>90</v>
      </c>
      <c r="Y44" s="7300" t="str">
        <f>IF(VLOOKUP($A44,'8 Oct - LIVE LDS Data'!$A$3:$AAD$1504,73,FALSE)=0/1/1900,"",VLOOKUP($A44,'8 Oct - LIVE LDS Data'!$A$3:$AAD$1504,73,FALSE))</f>
        <v/>
      </c>
      <c r="Z44" s="7300" t="str">
        <f>IF(VLOOKUP($A44,'8 Oct - LIVE LDS Data'!$A$3:$AAD$1504,74,FALSE)=0/1/1900,"",VLOOKUP($A44,'8 Oct - LIVE LDS Data'!$A$3:$AAD$1504,74,FALSE))</f>
        <v>Robert Putnam</v>
      </c>
      <c r="AA44" s="7300" t="str">
        <f>IF(VLOOKUP($A44,'8 Oct - LIVE LDS Data'!$A$3:$AAD$1504,76,FALSE)=0/1/1900,"",VLOOKUP($A44,'8 Oct - LIVE LDS Data'!$A$3:$AAD$1504,76,FALSE))</f>
        <v/>
      </c>
      <c r="AB44" s="7300" t="str">
        <f>IF(VLOOKUP($A44,'8 Oct - LIVE LDS Data'!$A$3:$AAD$1504,77,FALSE)=0/1/1900,"",VLOOKUP($A44,'8 Oct - LIVE LDS Data'!$A$3:$AAD$1504,77,FALSE))</f>
        <v/>
      </c>
    </row>
    <row r="45" spans="1:28" ht="30" customHeight="1" x14ac:dyDescent="0.2">
      <c r="A45" s="1465" t="s">
        <v>988</v>
      </c>
      <c r="B45" s="1465"/>
      <c r="C45" s="1465" t="s">
        <v>989</v>
      </c>
      <c r="D45" s="1466"/>
      <c r="E45" s="1466"/>
      <c r="F45" s="7293" t="str">
        <f>IF(VLOOKUP($A45,'8 Oct - LIVE LDS Data'!$A$3:$AAD$1504,4,FALSE)=0/1/1900,"",VLOOKUP($A45,'8 Oct - LIVE LDS Data'!$A$3:$AAD$1504,4,FALSE))</f>
        <v>Local Plan Review (one combined Plan)</v>
      </c>
      <c r="G45" s="7294" t="str">
        <f>IF(VLOOKUP($A45,'8 Oct - LIVE LDS Data'!$A$3:$AAD$1504,6,FALSE)=0/1/1900,"",VLOOKUP($A45,'8 Oct - LIVE LDS Data'!$A$3:$AAD$1504,6,FALSE))</f>
        <v/>
      </c>
      <c r="H45" s="7294" t="str">
        <f>IF(VLOOKUP($A45,'8 Oct - LIVE LDS Data'!$A$3:$AAD$1504,7,FALSE)=0/1/1900,"",VLOOKUP($A45,'8 Oct - LIVE LDS Data'!$A$3:$AAD$1504,7,FALSE))</f>
        <v/>
      </c>
      <c r="I45" s="7294" t="str">
        <f>IF(VLOOKUP($A45,'8 Oct - LIVE LDS Data'!$A$3:$AAD$1504,8,FALSE)=0/1/1900,"",VLOOKUP($A45,'8 Oct - LIVE LDS Data'!$A$3:$AAD$1504,8,FALSE))</f>
        <v>N</v>
      </c>
      <c r="J45" s="7294" t="str">
        <f>IF(VLOOKUP($A45,'8 Oct - LIVE LDS Data'!$A$3:$AAD$1504,9,FALSE)=0/1/1900,"",VLOOKUP($A45,'8 Oct - LIVE LDS Data'!$A$3:$AAD$1504,9,FALSE))</f>
        <v>N</v>
      </c>
      <c r="K45" s="7295">
        <f>IF(VLOOKUP($A45,'8 Oct - LIVE LDS Data'!$A$3:$AAD$1504,10,FALSE)=0/1/1900,"",VLOOKUP($A45,'8 Oct - LIVE LDS Data'!$A$3:$AAD$1504,10,FALSE))</f>
        <v>44228</v>
      </c>
      <c r="L45" s="7296" t="str">
        <f>IF(VLOOKUP($A45,'8 Oct - LIVE LDS Data'!$A$3:$AAD$1504,34,FALSE)=0/1/1900,"",VLOOKUP($A45,'8 Oct - LIVE LDS Data'!$A$3:$AAD$1504,34,FALSE))</f>
        <v/>
      </c>
      <c r="M45" s="7296">
        <f>IF(VLOOKUP($A45,'8 Oct - LIVE LDS Data'!$A$3:$AAD$1504,35,FALSE)=0/1/1900,"",VLOOKUP($A45,'8 Oct - LIVE LDS Data'!$A$3:$AAD$1504,35,FALSE))</f>
        <v>45352</v>
      </c>
      <c r="N45" s="7296" t="str">
        <f>IF(VLOOKUP($A45,'8 Oct - LIVE LDS Data'!$A$3:$AAD$1504,41,FALSE)=0/1/1900,"",VLOOKUP($A45,'8 Oct - LIVE LDS Data'!$A$3:$AAD$1504,41,FALSE))</f>
        <v/>
      </c>
      <c r="O45" s="7296" t="str">
        <f>IF(VLOOKUP($A45,'8 Oct - LIVE LDS Data'!$A$3:$AAD$1504,42,FALSE)=0/1/1900,"",VLOOKUP($A45,'8 Oct - LIVE LDS Data'!$A$3:$AAD$1504,42,FALSE))</f>
        <v/>
      </c>
      <c r="P45" s="7296" t="str">
        <f>IF(VLOOKUP($A45,'8 Oct - LIVE LDS Data'!$A$3:$AAD$1504,48,FALSE)=0/1/1900,"",VLOOKUP($A45,'8 Oct - LIVE LDS Data'!$A$3:$AAD$1504,48,FALSE))</f>
        <v/>
      </c>
      <c r="Q45" s="7296" t="str">
        <f>IF(VLOOKUP($A45,'8 Oct - LIVE LDS Data'!$A$3:$AAD$1504,49,FALSE)=0/1/1900,"",VLOOKUP($A45,'8 Oct - LIVE LDS Data'!$A$3:$AAD$1504,49,FALSE))</f>
        <v/>
      </c>
      <c r="R45" s="7296" t="str">
        <f>IF(VLOOKUP($A45,'8 Oct - LIVE LDS Data'!$A$3:$AAD$1504,55,FALSE)=0/1/1900,"",VLOOKUP($A45,'8 Oct - LIVE LDS Data'!$A$3:$AAD$1504,55,FALSE))</f>
        <v/>
      </c>
      <c r="S45" s="7296" t="str">
        <f>IF(VLOOKUP($A45,'8 Oct - LIVE LDS Data'!$A$3:$AAD$1504,56,FALSE)=0/1/1900,"",VLOOKUP($A45,'8 Oct - LIVE LDS Data'!$A$3:$AAD$1504,56,FALSE))</f>
        <v/>
      </c>
      <c r="T45" s="7297" t="str">
        <f>IF(VLOOKUP($A45,'8 Oct - LIVE LDS Data'!$A$3:$AAD$1504,61,FALSE)=0/1/1900,"",VLOOKUP($A45,'8 Oct - LIVE LDS Data'!$A$3:$AAD$1504,61,FALSE))</f>
        <v/>
      </c>
      <c r="U45" s="7297" t="str">
        <f>IF(VLOOKUP($A45,'8 Oct - LIVE LDS Data'!$A$3:$AAD$1504,64,FALSE)=0/1/1900,"",VLOOKUP($A45,'8 Oct - LIVE LDS Data'!$A$3:$AAD$1504,64,FALSE))</f>
        <v/>
      </c>
      <c r="V45" s="7297" t="str">
        <f>IF(VLOOKUP($A45,'8 Oct - LIVE LDS Data'!$A$3:$AAD$1504,67,FALSE)=0/1/1900,"",VLOOKUP($A45,'8 Oct - LIVE LDS Data'!$A$3:$AAD$1504,67,FALSE))</f>
        <v/>
      </c>
      <c r="W45" s="7298" t="str">
        <f>IF(VLOOKUP($A45,'8 Oct - LIVE LDS Data'!$A$3:$AAD$1504,80,FALSE)=0/1/1900,"",VLOOKUP($A45,'8 Oct - LIVE LDS Data'!$A$3:$AAD$1504,80,FALSE))</f>
        <v/>
      </c>
      <c r="X45" s="7299" t="s">
        <v>90</v>
      </c>
      <c r="Y45" s="7300">
        <f>IF(VLOOKUP($A45,'8 Oct - LIVE LDS Data'!$A$3:$AAD$1504,73,FALSE)=0/1/1900,"",VLOOKUP($A45,'8 Oct - LIVE LDS Data'!$A$3:$AAD$1504,73,FALSE))</f>
        <v>45607</v>
      </c>
      <c r="Z45" s="7300" t="str">
        <f>IF(VLOOKUP($A45,'8 Oct - LIVE LDS Data'!$A$3:$AAD$1504,74,FALSE)=0/1/1900,"",VLOOKUP($A45,'8 Oct - LIVE LDS Data'!$A$3:$AAD$1504,74,FALSE))</f>
        <v>Robert Putnam</v>
      </c>
      <c r="AA45" s="7300">
        <f>IF(VLOOKUP($A45,'8 Oct - LIVE LDS Data'!$A$3:$AAD$1504,76,FALSE)=0/1/1900,"",VLOOKUP($A45,'8 Oct - LIVE LDS Data'!$A$3:$AAD$1504,76,FALSE))</f>
        <v>45607</v>
      </c>
      <c r="AB45" s="7300" t="str">
        <f>IF(VLOOKUP($A45,'8 Oct - LIVE LDS Data'!$A$3:$AAD$1504,77,FALSE)=0/1/1900,"",VLOOKUP($A45,'8 Oct - LIVE LDS Data'!$A$3:$AAD$1504,77,FALSE))</f>
        <v>Robert Putnam</v>
      </c>
    </row>
    <row r="46" spans="1:28" ht="30" customHeight="1" x14ac:dyDescent="0.2">
      <c r="A46" s="7303" t="s">
        <v>1018</v>
      </c>
      <c r="B46" s="7303"/>
      <c r="C46" s="2616" t="s">
        <v>4182</v>
      </c>
      <c r="D46" s="2380" t="s">
        <v>4183</v>
      </c>
      <c r="E46" s="1473"/>
      <c r="F46" s="7304" t="str">
        <f>IF(VLOOKUP($A46,'8 Oct - LIVE LDS Data'!$A$3:$AAD$1504,4,FALSE)=0/1/1900,"",VLOOKUP($A46,'8 Oct - LIVE LDS Data'!$A$3:$AAD$1504,4,FALSE))</f>
        <v>North Northamptonshire Joint Core Strategy Review July 2019</v>
      </c>
      <c r="G46" s="7305" t="str">
        <f>IF(VLOOKUP($A46,'8 Oct - LIVE LDS Data'!$A$3:$AAD$1504,6,FALSE)=0/1/1900,"",VLOOKUP($A46,'8 Oct - LIVE LDS Data'!$A$3:$AAD$1504,6,FALSE))</f>
        <v>2011</v>
      </c>
      <c r="H46" s="7305" t="str">
        <f>IF(VLOOKUP($A46,'8 Oct - LIVE LDS Data'!$A$3:$AAD$1504,7,FALSE)=0/1/1900,"",VLOOKUP($A46,'8 Oct - LIVE LDS Data'!$A$3:$AAD$1504,7,FALSE))</f>
        <v>2031</v>
      </c>
      <c r="I46" s="7305" t="str">
        <f>IF(VLOOKUP($A46,'8 Oct - LIVE LDS Data'!$A$3:$AAD$1504,8,FALSE)=0/1/1900,"",VLOOKUP($A46,'8 Oct - LIVE LDS Data'!$A$3:$AAD$1504,8,FALSE))</f>
        <v>N</v>
      </c>
      <c r="J46" s="7305" t="str">
        <f>IF(VLOOKUP($A46,'8 Oct - LIVE LDS Data'!$A$3:$AAD$1504,9,FALSE)=0/1/1900,"",VLOOKUP($A46,'8 Oct - LIVE LDS Data'!$A$3:$AAD$1504,9,FALSE))</f>
        <v>Y</v>
      </c>
      <c r="K46" s="7306">
        <f>IF(VLOOKUP($A46,'8 Oct - LIVE LDS Data'!$A$3:$AAD$1504,10,FALSE)=0/1/1900,"",VLOOKUP($A46,'8 Oct - LIVE LDS Data'!$A$3:$AAD$1504,10,FALSE))</f>
        <v>42565</v>
      </c>
      <c r="L46" s="7296" t="str">
        <f>IF(VLOOKUP($A46,'8 Oct - LIVE LDS Data'!$A$3:$AAD$1504,34,FALSE)=0/1/1900,"",VLOOKUP($A46,'8 Oct - LIVE LDS Data'!$A$3:$AAD$1504,34,FALSE))</f>
        <v/>
      </c>
      <c r="M46" s="7296" t="str">
        <f>IF(VLOOKUP($A46,'8 Oct - LIVE LDS Data'!$A$3:$AAD$1504,35,FALSE)=0/1/1900,"",VLOOKUP($A46,'8 Oct - LIVE LDS Data'!$A$3:$AAD$1504,35,FALSE))</f>
        <v/>
      </c>
      <c r="N46" s="7296" t="str">
        <f>IF(VLOOKUP($A46,'8 Oct - LIVE LDS Data'!$A$3:$AAD$1504,41,FALSE)=0/1/1900,"",VLOOKUP($A46,'8 Oct - LIVE LDS Data'!$A$3:$AAD$1504,41,FALSE))</f>
        <v/>
      </c>
      <c r="O46" s="7296" t="str">
        <f>IF(VLOOKUP($A46,'8 Oct - LIVE LDS Data'!$A$3:$AAD$1504,42,FALSE)=0/1/1900,"",VLOOKUP($A46,'8 Oct - LIVE LDS Data'!$A$3:$AAD$1504,42,FALSE))</f>
        <v/>
      </c>
      <c r="P46" s="7296" t="str">
        <f>IF(VLOOKUP($A46,'8 Oct - LIVE LDS Data'!$A$3:$AAD$1504,48,FALSE)=0/1/1900,"",VLOOKUP($A46,'8 Oct - LIVE LDS Data'!$A$3:$AAD$1504,48,FALSE))</f>
        <v/>
      </c>
      <c r="Q46" s="7296" t="str">
        <f>IF(VLOOKUP($A46,'8 Oct - LIVE LDS Data'!$A$3:$AAD$1504,49,FALSE)=0/1/1900,"",VLOOKUP($A46,'8 Oct - LIVE LDS Data'!$A$3:$AAD$1504,49,FALSE))</f>
        <v/>
      </c>
      <c r="R46" s="7296" t="str">
        <f>IF(VLOOKUP($A46,'8 Oct - LIVE LDS Data'!$A$3:$AAD$1504,55,FALSE)=0/1/1900,"",VLOOKUP($A46,'8 Oct - LIVE LDS Data'!$A$3:$AAD$1504,55,FALSE))</f>
        <v/>
      </c>
      <c r="S46" s="7296" t="str">
        <f>IF(VLOOKUP($A46,'8 Oct - LIVE LDS Data'!$A$3:$AAD$1504,56,FALSE)=0/1/1900,"",VLOOKUP($A46,'8 Oct - LIVE LDS Data'!$A$3:$AAD$1504,56,FALSE))</f>
        <v/>
      </c>
      <c r="T46" s="7297" t="str">
        <f>IF(VLOOKUP($A46,'8 Oct - LIVE LDS Data'!$A$3:$AAD$1504,61,FALSE)=0/1/1900,"",VLOOKUP($A46,'8 Oct - LIVE LDS Data'!$A$3:$AAD$1504,61,FALSE))</f>
        <v/>
      </c>
      <c r="U46" s="7297" t="str">
        <f>IF(VLOOKUP($A46,'8 Oct - LIVE LDS Data'!$A$3:$AAD$1504,64,FALSE)=0/1/1900,"",VLOOKUP($A46,'8 Oct - LIVE LDS Data'!$A$3:$AAD$1504,64,FALSE))</f>
        <v/>
      </c>
      <c r="V46" s="7297" t="str">
        <f>IF(VLOOKUP($A46,'8 Oct - LIVE LDS Data'!$A$3:$AAD$1504,67,FALSE)=0/1/1900,"",VLOOKUP($A46,'8 Oct - LIVE LDS Data'!$A$3:$AAD$1504,67,FALSE))</f>
        <v/>
      </c>
      <c r="W46" s="7298" t="str">
        <f>IF(VLOOKUP($A46,'8 Oct - LIVE LDS Data'!$A$3:$AAD$1504,80,FALSE)=0/1/1900,"",VLOOKUP($A46,'8 Oct - LIVE LDS Data'!$A$3:$AAD$1504,80,FALSE))</f>
        <v/>
      </c>
      <c r="X46" s="7299" t="s">
        <v>90</v>
      </c>
      <c r="Y46" s="7300" t="str">
        <f>IF(VLOOKUP($A46,'8 Oct - LIVE LDS Data'!$A$3:$AAD$1504,73,FALSE)=0/1/1900,"",VLOOKUP($A46,'8 Oct - LIVE LDS Data'!$A$3:$AAD$1504,73,FALSE))</f>
        <v/>
      </c>
      <c r="Z46" s="7300" t="str">
        <f>IF(VLOOKUP($A46,'8 Oct - LIVE LDS Data'!$A$3:$AAD$1504,74,FALSE)=0/1/1900,"",VLOOKUP($A46,'8 Oct - LIVE LDS Data'!$A$3:$AAD$1504,74,FALSE))</f>
        <v>Robert Putnam</v>
      </c>
      <c r="AA46" s="7300">
        <f>IF(VLOOKUP($A46,'8 Oct - LIVE LDS Data'!$A$3:$AAD$1504,76,FALSE)=0/1/1900,"",VLOOKUP($A46,'8 Oct - LIVE LDS Data'!$A$3:$AAD$1504,76,FALSE))</f>
        <v>44278</v>
      </c>
      <c r="AB46" s="7300" t="str">
        <f>IF(VLOOKUP($A46,'8 Oct - LIVE LDS Data'!$A$3:$AAD$1504,77,FALSE)=0/1/1900,"",VLOOKUP($A46,'8 Oct - LIVE LDS Data'!$A$3:$AAD$1504,77,FALSE))</f>
        <v>Robert Putnam</v>
      </c>
    </row>
    <row r="47" spans="1:28" ht="30" customHeight="1" x14ac:dyDescent="0.2">
      <c r="A47" s="1465" t="s">
        <v>1028</v>
      </c>
      <c r="B47" s="1465"/>
      <c r="C47" s="1465" t="s">
        <v>1029</v>
      </c>
      <c r="D47" s="1466"/>
      <c r="E47" s="1466"/>
      <c r="F47" s="7293" t="str">
        <f>IF(VLOOKUP($A47,'8 Oct - LIVE LDS Data'!$A$3:$AAD$1504,4,FALSE)=0/1/1900,"",VLOOKUP($A47,'8 Oct - LIVE LDS Data'!$A$3:$AAD$1504,4,FALSE))</f>
        <v>self reviewed.  New plan to be prepared under new system</v>
      </c>
      <c r="G47" s="7294" t="str">
        <f>IF(VLOOKUP($A47,'8 Oct - LIVE LDS Data'!$A$3:$AAD$1504,6,FALSE)=0/1/1900,"",VLOOKUP($A47,'8 Oct - LIVE LDS Data'!$A$3:$AAD$1504,6,FALSE))</f>
        <v/>
      </c>
      <c r="H47" s="7294" t="str">
        <f>IF(VLOOKUP($A47,'8 Oct - LIVE LDS Data'!$A$3:$AAD$1504,7,FALSE)=0/1/1900,"",VLOOKUP($A47,'8 Oct - LIVE LDS Data'!$A$3:$AAD$1504,7,FALSE))</f>
        <v/>
      </c>
      <c r="I47" s="7294"/>
      <c r="J47" s="7294"/>
      <c r="K47" s="7295">
        <f>IF(VLOOKUP($A47,'8 Oct - LIVE LDS Data'!$A$3:$AAD$1504,10,FALSE)=0/1/1900,"",VLOOKUP($A47,'8 Oct - LIVE LDS Data'!$A$3:$AAD$1504,10,FALSE))</f>
        <v>42696</v>
      </c>
      <c r="L47" s="7296" t="str">
        <f>IF(VLOOKUP($A47,'8 Oct - LIVE LDS Data'!$A$3:$AAD$1504,34,FALSE)=0/1/1900,"",VLOOKUP($A47,'8 Oct - LIVE LDS Data'!$A$3:$AAD$1504,34,FALSE))</f>
        <v/>
      </c>
      <c r="M47" s="7296" t="str">
        <f>IF(VLOOKUP($A47,'8 Oct - LIVE LDS Data'!$A$3:$AAD$1504,35,FALSE)=0/1/1900,"",VLOOKUP($A47,'8 Oct - LIVE LDS Data'!$A$3:$AAD$1504,35,FALSE))</f>
        <v/>
      </c>
      <c r="N47" s="7296" t="str">
        <f>IF(VLOOKUP($A47,'8 Oct - LIVE LDS Data'!$A$3:$AAD$1504,41,FALSE)=0/1/1900,"",VLOOKUP($A47,'8 Oct - LIVE LDS Data'!$A$3:$AAD$1504,41,FALSE))</f>
        <v/>
      </c>
      <c r="O47" s="7296" t="str">
        <f>IF(VLOOKUP($A47,'8 Oct - LIVE LDS Data'!$A$3:$AAD$1504,42,FALSE)=0/1/1900,"",VLOOKUP($A47,'8 Oct - LIVE LDS Data'!$A$3:$AAD$1504,42,FALSE))</f>
        <v/>
      </c>
      <c r="P47" s="7296" t="str">
        <f>IF(VLOOKUP($A47,'8 Oct - LIVE LDS Data'!$A$3:$AAD$1504,48,FALSE)=0/1/1900,"",VLOOKUP($A47,'8 Oct - LIVE LDS Data'!$A$3:$AAD$1504,48,FALSE))</f>
        <v/>
      </c>
      <c r="Q47" s="7296" t="str">
        <f>IF(VLOOKUP($A47,'8 Oct - LIVE LDS Data'!$A$3:$AAD$1504,49,FALSE)=0/1/1900,"",VLOOKUP($A47,'8 Oct - LIVE LDS Data'!$A$3:$AAD$1504,49,FALSE))</f>
        <v/>
      </c>
      <c r="R47" s="7296" t="str">
        <f>IF(VLOOKUP($A47,'8 Oct - LIVE LDS Data'!$A$3:$AAD$1504,55,FALSE)=0/1/1900,"",VLOOKUP($A47,'8 Oct - LIVE LDS Data'!$A$3:$AAD$1504,55,FALSE))</f>
        <v/>
      </c>
      <c r="S47" s="7296" t="str">
        <f>IF(VLOOKUP($A47,'8 Oct - LIVE LDS Data'!$A$3:$AAD$1504,56,FALSE)=0/1/1900,"",VLOOKUP($A47,'8 Oct - LIVE LDS Data'!$A$3:$AAD$1504,56,FALSE))</f>
        <v/>
      </c>
      <c r="T47" s="7297" t="str">
        <f>IF(VLOOKUP($A47,'8 Oct - LIVE LDS Data'!$A$3:$AAD$1504,61,FALSE)=0/1/1900,"",VLOOKUP($A47,'8 Oct - LIVE LDS Data'!$A$3:$AAD$1504,61,FALSE))</f>
        <v/>
      </c>
      <c r="U47" s="7297" t="str">
        <f>IF(VLOOKUP($A47,'8 Oct - LIVE LDS Data'!$A$3:$AAD$1504,64,FALSE)=0/1/1900,"",VLOOKUP($A47,'8 Oct - LIVE LDS Data'!$A$3:$AAD$1504,64,FALSE))</f>
        <v/>
      </c>
      <c r="V47" s="7297" t="str">
        <f>IF(VLOOKUP($A47,'8 Oct - LIVE LDS Data'!$A$3:$AAD$1504,67,FALSE)=0/1/1900,"",VLOOKUP($A47,'8 Oct - LIVE LDS Data'!$A$3:$AAD$1504,67,FALSE))</f>
        <v/>
      </c>
      <c r="W47" s="7298" t="str">
        <f>IF(VLOOKUP($A47,'8 Oct - LIVE LDS Data'!$A$3:$AAD$1504,80,FALSE)=0/1/1900,"",VLOOKUP($A47,'8 Oct - LIVE LDS Data'!$A$3:$AAD$1504,80,FALSE))</f>
        <v/>
      </c>
      <c r="X47" s="7299" t="s">
        <v>90</v>
      </c>
      <c r="Y47" s="7300">
        <f>IF(VLOOKUP($A47,'8 Oct - LIVE LDS Data'!$A$3:$AAD$1504,73,FALSE)=0/1/1900,"",VLOOKUP($A47,'8 Oct - LIVE LDS Data'!$A$3:$AAD$1504,73,FALSE))</f>
        <v>45678</v>
      </c>
      <c r="Z47" s="7300" t="str">
        <f>IF(VLOOKUP($A47,'8 Oct - LIVE LDS Data'!$A$3:$AAD$1504,74,FALSE)=0/1/1900,"",VLOOKUP($A47,'8 Oct - LIVE LDS Data'!$A$3:$AAD$1504,74,FALSE))</f>
        <v>Robert Putnam</v>
      </c>
      <c r="AA47" s="7300">
        <f>IF(VLOOKUP($A47,'8 Oct - LIVE LDS Data'!$A$3:$AAD$1504,76,FALSE)=0/1/1900,"",VLOOKUP($A47,'8 Oct - LIVE LDS Data'!$A$3:$AAD$1504,76,FALSE))</f>
        <v>45678</v>
      </c>
      <c r="AB47" s="7300" t="str">
        <f>IF(VLOOKUP($A47,'8 Oct - LIVE LDS Data'!$A$3:$AAD$1504,77,FALSE)=0/1/1900,"",VLOOKUP($A47,'8 Oct - LIVE LDS Data'!$A$3:$AAD$1504,77,FALSE))</f>
        <v>Robert Putnam</v>
      </c>
    </row>
    <row r="48" spans="1:28" ht="30" customHeight="1" x14ac:dyDescent="0.2">
      <c r="A48" s="1465" t="s">
        <v>1036</v>
      </c>
      <c r="B48" s="1465"/>
      <c r="C48" s="1465" t="s">
        <v>1037</v>
      </c>
      <c r="D48" s="1466"/>
      <c r="E48" s="1466"/>
      <c r="F48" s="7293" t="str">
        <f>IF(VLOOKUP($A48,'8 Oct - LIVE LDS Data'!$A$3:$AAD$1504,4,FALSE)=0/1/1900,"",VLOOKUP($A48,'8 Oct - LIVE LDS Data'!$A$3:$AAD$1504,4,FALSE))</f>
        <v>Cotswold District Local Plan 2026-2041 - New Local Plan</v>
      </c>
      <c r="G48" s="7294">
        <f>IF(VLOOKUP($A48,'8 Oct - LIVE LDS Data'!$A$3:$AAD$1504,6,FALSE)=0/1/1900,"",VLOOKUP($A48,'8 Oct - LIVE LDS Data'!$A$3:$AAD$1504,6,FALSE))</f>
        <v>2026</v>
      </c>
      <c r="H48" s="7294">
        <f>IF(VLOOKUP($A48,'8 Oct - LIVE LDS Data'!$A$3:$AAD$1504,7,FALSE)=0/1/1900,"",VLOOKUP($A48,'8 Oct - LIVE LDS Data'!$A$3:$AAD$1504,7,FALSE))</f>
        <v>2046</v>
      </c>
      <c r="I48" s="7294" t="str">
        <f>IF(VLOOKUP($A48,'8 Oct - LIVE LDS Data'!$A$3:$AAD$1504,8,FALSE)=0/1/1900,"",VLOOKUP($A48,'8 Oct - LIVE LDS Data'!$A$3:$AAD$1504,8,FALSE))</f>
        <v>N</v>
      </c>
      <c r="J48" s="7294" t="str">
        <f>IF(VLOOKUP($A48,'8 Oct - LIVE LDS Data'!$A$3:$AAD$1504,9,FALSE)=0/1/1900,"",VLOOKUP($A48,'8 Oct - LIVE LDS Data'!$A$3:$AAD$1504,9,FALSE))</f>
        <v>N</v>
      </c>
      <c r="K48" s="7295">
        <f>IF(VLOOKUP($A48,'8 Oct - LIVE LDS Data'!$A$3:$AAD$1504,10,FALSE)=0/1/1900,"",VLOOKUP($A48,'8 Oct - LIVE LDS Data'!$A$3:$AAD$1504,10,FALSE))</f>
        <v>43315</v>
      </c>
      <c r="L48" s="7296" t="str">
        <f>IF(VLOOKUP($A48,'8 Oct - LIVE LDS Data'!$A$3:$AAD$1504,34,FALSE)=0/1/1900,"",VLOOKUP($A48,'8 Oct - LIVE LDS Data'!$A$3:$AAD$1504,34,FALSE))</f>
        <v/>
      </c>
      <c r="M48" s="7296" t="str">
        <f>IF(VLOOKUP($A48,'8 Oct - LIVE LDS Data'!$A$3:$AAD$1504,35,FALSE)=0/1/1900,"",VLOOKUP($A48,'8 Oct - LIVE LDS Data'!$A$3:$AAD$1504,35,FALSE))</f>
        <v/>
      </c>
      <c r="N48" s="7296" t="str">
        <f>IF(VLOOKUP($A48,'8 Oct - LIVE LDS Data'!$A$3:$AAD$1504,41,FALSE)=0/1/1900,"",VLOOKUP($A48,'8 Oct - LIVE LDS Data'!$A$3:$AAD$1504,41,FALSE))</f>
        <v/>
      </c>
      <c r="O48" s="7296" t="str">
        <f>IF(VLOOKUP($A48,'8 Oct - LIVE LDS Data'!$A$3:$AAD$1504,42,FALSE)=0/1/1900,"",VLOOKUP($A48,'8 Oct - LIVE LDS Data'!$A$3:$AAD$1504,42,FALSE))</f>
        <v/>
      </c>
      <c r="P48" s="7296" t="str">
        <f>IF(VLOOKUP($A48,'8 Oct - LIVE LDS Data'!$A$3:$AAD$1504,48,FALSE)=0/1/1900,"",VLOOKUP($A48,'8 Oct - LIVE LDS Data'!$A$3:$AAD$1504,48,FALSE))</f>
        <v/>
      </c>
      <c r="Q48" s="7296" t="str">
        <f>IF(VLOOKUP($A48,'8 Oct - LIVE LDS Data'!$A$3:$AAD$1504,49,FALSE)=0/1/1900,"",VLOOKUP($A48,'8 Oct - LIVE LDS Data'!$A$3:$AAD$1504,49,FALSE))</f>
        <v/>
      </c>
      <c r="R48" s="7296" t="str">
        <f>IF(VLOOKUP($A48,'8 Oct - LIVE LDS Data'!$A$3:$AAD$1504,55,FALSE)=0/1/1900,"",VLOOKUP($A48,'8 Oct - LIVE LDS Data'!$A$3:$AAD$1504,55,FALSE))</f>
        <v/>
      </c>
      <c r="S48" s="7296" t="str">
        <f>IF(VLOOKUP($A48,'8 Oct - LIVE LDS Data'!$A$3:$AAD$1504,56,FALSE)=0/1/1900,"",VLOOKUP($A48,'8 Oct - LIVE LDS Data'!$A$3:$AAD$1504,56,FALSE))</f>
        <v/>
      </c>
      <c r="T48" s="7297" t="str">
        <f>IF(VLOOKUP($A48,'8 Oct - LIVE LDS Data'!$A$3:$AAD$1504,61,FALSE)=0/1/1900,"",VLOOKUP($A48,'8 Oct - LIVE LDS Data'!$A$3:$AAD$1504,61,FALSE))</f>
        <v/>
      </c>
      <c r="U48" s="7297" t="str">
        <f>IF(VLOOKUP($A48,'8 Oct - LIVE LDS Data'!$A$3:$AAD$1504,64,FALSE)=0/1/1900,"",VLOOKUP($A48,'8 Oct - LIVE LDS Data'!$A$3:$AAD$1504,64,FALSE))</f>
        <v/>
      </c>
      <c r="V48" s="7297" t="str">
        <f>IF(VLOOKUP($A48,'8 Oct - LIVE LDS Data'!$A$3:$AAD$1504,67,FALSE)=0/1/1900,"",VLOOKUP($A48,'8 Oct - LIVE LDS Data'!$A$3:$AAD$1504,67,FALSE))</f>
        <v/>
      </c>
      <c r="W48" s="7298" t="str">
        <f>IF(VLOOKUP($A48,'8 Oct - LIVE LDS Data'!$A$3:$AAD$1504,80,FALSE)=0/1/1900,"",VLOOKUP($A48,'8 Oct - LIVE LDS Data'!$A$3:$AAD$1504,80,FALSE))</f>
        <v/>
      </c>
      <c r="X48" s="7299" t="s">
        <v>90</v>
      </c>
      <c r="Y48" s="7300">
        <f>IF(VLOOKUP($A48,'8 Oct - LIVE LDS Data'!$A$3:$AAD$1504,73,FALSE)=0/1/1900,"",VLOOKUP($A48,'8 Oct - LIVE LDS Data'!$A$3:$AAD$1504,73,FALSE))</f>
        <v>45868</v>
      </c>
      <c r="Z48" s="7300" t="str">
        <f>IF(VLOOKUP($A48,'8 Oct - LIVE LDS Data'!$A$3:$AAD$1504,74,FALSE)=0/1/1900,"",VLOOKUP($A48,'8 Oct - LIVE LDS Data'!$A$3:$AAD$1504,74,FALSE))</f>
        <v>Robert Putnam</v>
      </c>
      <c r="AA48" s="7300">
        <f>IF(VLOOKUP($A48,'8 Oct - LIVE LDS Data'!$A$3:$AAD$1504,76,FALSE)=0/1/1900,"",VLOOKUP($A48,'8 Oct - LIVE LDS Data'!$A$3:$AAD$1504,76,FALSE))</f>
        <v>45868</v>
      </c>
      <c r="AB48" s="7300" t="str">
        <f>IF(VLOOKUP($A48,'8 Oct - LIVE LDS Data'!$A$3:$AAD$1504,77,FALSE)=0/1/1900,"",VLOOKUP($A48,'8 Oct - LIVE LDS Data'!$A$3:$AAD$1504,77,FALSE))</f>
        <v>Robert Putnam</v>
      </c>
    </row>
    <row r="49" spans="1:28" ht="30" customHeight="1" x14ac:dyDescent="0.2">
      <c r="A49" s="1465"/>
      <c r="B49" s="3349" t="s">
        <v>4184</v>
      </c>
      <c r="C49" s="1465" t="s">
        <v>1037</v>
      </c>
      <c r="D49" s="1466"/>
      <c r="E49" s="1466"/>
      <c r="F49" s="7293" t="str">
        <f>IF(VLOOKUP($B49,'8 Oct - LIVE LDS Data'!$B$3:$AAD$1504,3,FALSE)=0/1/1900,"",VLOOKUP($B49,'8 Oct - LIVE LDS Data'!$B$3:$AAD$1504,3,FALSE))</f>
        <v>Cotswold District Local Plan (2011-2031) Partial Update</v>
      </c>
      <c r="G49" s="7311">
        <f>IF(VLOOKUP($B49,'8 Oct - LIVE LDS Data'!$B$3:$AAD$1504,5,FALSE)=0/1/1900,"",VLOOKUP($B49,'8 Oct - LIVE LDS Data'!$B$3:$AAD$1504,5,FALSE))</f>
        <v>2011</v>
      </c>
      <c r="H49" s="7311">
        <f>IF(VLOOKUP($B49,'8 Oct - LIVE LDS Data'!$B$3:$AAD$1504,6,FALSE)=0/1/1900,"",VLOOKUP($B49,'8 Oct - LIVE LDS Data'!$B$3:$AAD$1504,6,FALSE))</f>
        <v>2031</v>
      </c>
      <c r="I49" s="7311" t="str">
        <f>IF(VLOOKUP($B49,'8 Oct - LIVE LDS Data'!$B$3:$AAD$1504,7,FALSE)=0/1/1900,"",VLOOKUP($B49,'8 Oct - LIVE LDS Data'!$B$3:$AAD$1504,7,FALSE))</f>
        <v>N</v>
      </c>
      <c r="J49" s="7311" t="str">
        <f>IF(VLOOKUP($B49,'8 Oct - LIVE LDS Data'!$B$3:$AAD$1504,8,FALSE)=0/1/1900,"",VLOOKUP($B49,'8 Oct - LIVE LDS Data'!$B$3:$AAD$1504,8,FALSE))</f>
        <v>N</v>
      </c>
      <c r="K49" s="7295">
        <f>IF(VLOOKUP($B49,'8 Oct - LIVE LDS Data'!$B$3:$AAD$1504,9,FALSE)=0/1/1900,"",VLOOKUP($B49,'8 Oct - LIVE LDS Data'!$B$3:$AAD$1504,9,FALSE))</f>
        <v>43315</v>
      </c>
      <c r="L49" s="7296">
        <f>IF(VLOOKUP($B49,'8 Oct - LIVE LDS Data'!$B$3:$AAD$1504,33,FALSE)=0/1/1900,"",VLOOKUP($B49,'8 Oct - LIVE LDS Data'!$B$3:$AAD$1504,33,FALSE))</f>
        <v>44596</v>
      </c>
      <c r="M49" s="7296">
        <f>IF(VLOOKUP($B49,'8 Oct - LIVE LDS Data'!$B$3:$AAD$1504,34,FALSE)=0/1/1900,"",VLOOKUP($B49,'8 Oct - LIVE LDS Data'!$B$3:$AAD$1504,34,FALSE))</f>
        <v>44640</v>
      </c>
      <c r="N49" s="7296">
        <f>IF(VLOOKUP($B49,'8 Oct - LIVE LDS Data'!$B$3:$AAD$1504,40,FALSE)=0/1/1900,"",VLOOKUP($B49,'8 Oct - LIVE LDS Data'!$B$3:$AAD$1504,40,FALSE))</f>
        <v>45323</v>
      </c>
      <c r="O49" s="7296">
        <f>IF(VLOOKUP($B49,'8 Oct - LIVE LDS Data'!$B$3:$AAD$1504,41,FALSE)=0/1/1900,"",VLOOKUP($B49,'8 Oct - LIVE LDS Data'!$B$3:$AAD$1504,41,FALSE))</f>
        <v>45368</v>
      </c>
      <c r="P49" s="7296" t="str">
        <f>IF(VLOOKUP($B49,'8 Oct - LIVE LDS Data'!$B$3:$AAD$1504,46,FALSE)=0/1/1900,"",VLOOKUP($B49,'8 Oct - LIVE LDS Data'!$B$3:$AAD$1504,46,FALSE))</f>
        <v/>
      </c>
      <c r="Q49" s="7296" t="str">
        <f>IF(VLOOKUP($B49,'8 Oct - LIVE LDS Data'!$B$3:$AAD$1504,47,FALSE)=0/1/1900,"",VLOOKUP($B49,'8 Oct - LIVE LDS Data'!$B$3:$AAD$1504,47,FALSE))</f>
        <v/>
      </c>
      <c r="R49" s="7296" t="str">
        <f>IF(VLOOKUP($B49,'8 Oct - LIVE LDS Data'!$B$3:$AAD$1504,53,FALSE)=0/1/1900,"",VLOOKUP($B49,'8 Oct - LIVE LDS Data'!$B$3:$AAD$1504,53,FALSE))</f>
        <v/>
      </c>
      <c r="S49" s="7296" t="str">
        <f>IF(VLOOKUP($B49,'8 Oct - LIVE LDS Data'!$B$3:$AAD$1504,54,FALSE)=0/1/1900,"",VLOOKUP($B49,'8 Oct - LIVE LDS Data'!$B$3:$AAD$1504,54,FALSE))</f>
        <v/>
      </c>
      <c r="T49" s="7297" t="str">
        <f>IF(VLOOKUP($B49,'8 Oct - LIVE LDS Data'!$B$3:$AAD$1504,60,FALSE)=0/1/1900,"",VLOOKUP($B49,'8 Oct - LIVE LDS Data'!$B$3:$AAD$1504,60,FALSE))</f>
        <v/>
      </c>
      <c r="U49" s="7297" t="str">
        <f>IF(VLOOKUP($B49,'8 Oct - LIVE LDS Data'!$B$3:$AAD$1504,63,FALSE)=0/1/1900,"",VLOOKUP($B49,'8 Oct - LIVE LDS Data'!$B$3:$AAD$1504,63,FALSE))</f>
        <v/>
      </c>
      <c r="V49" s="7297" t="str">
        <f>IF(VLOOKUP($B49,'8 Oct - LIVE LDS Data'!$B$3:$AAD$1504,66,FALSE)=0/1/1900,"",VLOOKUP($B49,'8 Oct - LIVE LDS Data'!$B$3:$AAD$1504,66,FALSE))</f>
        <v/>
      </c>
      <c r="W49" s="7298" t="str">
        <f>IF(VLOOKUP($B49,'8 Oct - LIVE LDS Data'!$B$3:$AAD$1504,79,FALSE)=0/1/1900,"",VLOOKUP($B49,'8 Oct - LIVE LDS Data'!$B$3:$AAD$1504,79,FALSE))</f>
        <v/>
      </c>
      <c r="X49" s="7312">
        <v>45324</v>
      </c>
      <c r="Y49" s="7313">
        <f>IF(VLOOKUP($B49,'8 Oct - LIVE LDS Data'!$B$3:$AAD$1504,72,FALSE)=0/1/1900,"",VLOOKUP($B49,'8 Oct - LIVE LDS Data'!$B$3:$AAD$1504,72,FALSE))</f>
        <v>45868</v>
      </c>
      <c r="Z49" s="7313" t="str">
        <f>IF(VLOOKUP($B49,'8 Oct - LIVE LDS Data'!$B$3:$AAD$1504,73,FALSE)=0/1/1900,"",VLOOKUP($B49,'8 Oct - LIVE LDS Data'!$B$3:$AAD$1504,73,FALSE))</f>
        <v>Robert Putnam</v>
      </c>
      <c r="AA49" s="7313">
        <f>IF(VLOOKUP($B49,'8 Oct - LIVE LDS Data'!$B$3:$AAD$1504,75,FALSE)=0/1/1900,"",VLOOKUP($B49,'8 Oct - LIVE LDS Data'!$B$3:$AAD$1504,75,FALSE))</f>
        <v>45868</v>
      </c>
      <c r="AB49" s="7313" t="str">
        <f>IF(VLOOKUP($B49,'8 Oct - LIVE LDS Data'!$B$3:$AAD$1504,76,FALSE)=0/1/1900,"",VLOOKUP($B49,'8 Oct - LIVE LDS Data'!$B$3:$AAD$1504,76,FALSE))</f>
        <v>Robert Putnam</v>
      </c>
    </row>
    <row r="50" spans="1:28" ht="27" customHeight="1" x14ac:dyDescent="0.2">
      <c r="A50" s="1465" t="s">
        <v>1048</v>
      </c>
      <c r="B50" s="1465"/>
      <c r="C50" s="1465" t="s">
        <v>1049</v>
      </c>
      <c r="D50" s="1466"/>
      <c r="E50" s="1466"/>
      <c r="F50" s="7293" t="str">
        <f>IF(VLOOKUP($A50,'8 Oct - LIVE LDS Data'!$A$3:$AAD$1504,4,FALSE)=0/1/1900,"",VLOOKUP($A50,'8 Oct - LIVE LDS Data'!$A$3:$AAD$1504,4,FALSE))</f>
        <v xml:space="preserve">Local Plan Review </v>
      </c>
      <c r="G50" s="7294">
        <f>IF(VLOOKUP($A50,'8 Oct - LIVE LDS Data'!$A$3:$AAD$1504,6,FALSE)=0/1/1900,"",VLOOKUP($A50,'8 Oct - LIVE LDS Data'!$A$3:$AAD$1504,6,FALSE))</f>
        <v>2021</v>
      </c>
      <c r="H50" s="7294">
        <f>IF(VLOOKUP($A50,'8 Oct - LIVE LDS Data'!$A$3:$AAD$1504,7,FALSE)=0/1/1900,"",VLOOKUP($A50,'8 Oct - LIVE LDS Data'!$A$3:$AAD$1504,7,FALSE))</f>
        <v>2041</v>
      </c>
      <c r="I50" s="7294" t="str">
        <f>IF(VLOOKUP($A50,'8 Oct - LIVE LDS Data'!$A$3:$AAD$1504,8,FALSE)=0/1/1900,"",VLOOKUP($A50,'8 Oct - LIVE LDS Data'!$A$3:$AAD$1504,8,FALSE))</f>
        <v>N</v>
      </c>
      <c r="J50" s="7294" t="str">
        <f>IF(VLOOKUP($A50,'8 Oct - LIVE LDS Data'!$A$3:$AAD$1504,9,FALSE)=0/1/1900,"",VLOOKUP($A50,'8 Oct - LIVE LDS Data'!$A$3:$AAD$1504,9,FALSE))</f>
        <v>N</v>
      </c>
      <c r="K50" s="7295">
        <f>IF(VLOOKUP($A50,'8 Oct - LIVE LDS Data'!$A$3:$AAD$1504,10,FALSE)=0/1/1900,"",VLOOKUP($A50,'8 Oct - LIVE LDS Data'!$A$3:$AAD$1504,10,FALSE))</f>
        <v>43075</v>
      </c>
      <c r="L50" s="7296">
        <f>IF(VLOOKUP($A50,'8 Oct - LIVE LDS Data'!$A$3:$AAD$1504,34,FALSE)=0/1/1900,"",VLOOKUP($A50,'8 Oct - LIVE LDS Data'!$A$3:$AAD$1504,34,FALSE))</f>
        <v>45125</v>
      </c>
      <c r="M50" s="7297">
        <f>IF(VLOOKUP($A50,'8 Oct - LIVE LDS Data'!$A$3:$AAD$1504,35,FALSE)=0/1/1900,"",VLOOKUP($A50,'8 Oct - LIVE LDS Data'!$A$3:$AAD$1504,35,FALSE))</f>
        <v>45198</v>
      </c>
      <c r="N50" s="7297" t="str">
        <f>IF(VLOOKUP($A50,'8 Oct - LIVE LDS Data'!$A$3:$AAD$1504,41,FALSE)=0/1/1900,"",VLOOKUP($A50,'8 Oct - LIVE LDS Data'!$A$3:$AAD$1504,41,FALSE))</f>
        <v/>
      </c>
      <c r="O50" s="7297" t="str">
        <f>IF(VLOOKUP($A50,'8 Oct - LIVE LDS Data'!$A$3:$AAD$1504,42,FALSE)=0/1/1900,"",VLOOKUP($A50,'8 Oct - LIVE LDS Data'!$A$3:$AAD$1504,42,FALSE))</f>
        <v/>
      </c>
      <c r="P50" s="7297" t="str">
        <f>IF(VLOOKUP($A50,'8 Oct - LIVE LDS Data'!$A$3:$AAD$1504,48,FALSE)=0/1/1900,"",VLOOKUP($A50,'8 Oct - LIVE LDS Data'!$A$3:$AAD$1504,48,FALSE))</f>
        <v/>
      </c>
      <c r="Q50" s="7297" t="str">
        <f>IF(VLOOKUP($A50,'8 Oct - LIVE LDS Data'!$A$3:$AAD$1504,49,FALSE)=0/1/1900,"",VLOOKUP($A50,'8 Oct - LIVE LDS Data'!$A$3:$AAD$1504,49,FALSE))</f>
        <v/>
      </c>
      <c r="R50" s="7297" t="str">
        <f>IF(VLOOKUP($A50,'8 Oct - LIVE LDS Data'!$A$3:$AAD$1504,55,FALSE)=0/1/1900,"",VLOOKUP($A50,'8 Oct - LIVE LDS Data'!$A$3:$AAD$1504,55,FALSE))</f>
        <v/>
      </c>
      <c r="S50" s="7297" t="str">
        <f>IF(VLOOKUP($A50,'8 Oct - LIVE LDS Data'!$A$3:$AAD$1504,56,FALSE)=0/1/1900,"",VLOOKUP($A50,'8 Oct - LIVE LDS Data'!$A$3:$AAD$1504,56,FALSE))</f>
        <v/>
      </c>
      <c r="T50" s="7297">
        <f>IF(VLOOKUP($A50,'8 Oct - LIVE LDS Data'!$A$3:$AAD$1504,61,FALSE)=0/1/1900,"",VLOOKUP($A50,'8 Oct - LIVE LDS Data'!$A$3:$AAD$1504,61,FALSE))</f>
        <v>45677</v>
      </c>
      <c r="U50" s="7297" t="str">
        <f>IF(VLOOKUP($A50,'8 Oct - LIVE LDS Data'!$A$3:$AAD$1504,64,FALSE)=0/1/1900,"",VLOOKUP($A50,'8 Oct - LIVE LDS Data'!$A$3:$AAD$1504,64,FALSE))</f>
        <v/>
      </c>
      <c r="V50" s="7297" t="str">
        <f>IF(VLOOKUP($A50,'8 Oct - LIVE LDS Data'!$A$3:$AAD$1504,67,FALSE)=0/1/1900,"",VLOOKUP($A50,'8 Oct - LIVE LDS Data'!$A$3:$AAD$1504,67,FALSE))</f>
        <v/>
      </c>
      <c r="W50" s="7314" t="str">
        <f>IF(VLOOKUP($A50,'8 Oct - LIVE LDS Data'!$A$3:$AAD$1504,80,FALSE)=0/1/1900,"",VLOOKUP($A50,'8 Oct - LIVE LDS Data'!$A$3:$AAD$1504,80,FALSE))</f>
        <v/>
      </c>
      <c r="X50" s="7315" t="s">
        <v>90</v>
      </c>
      <c r="Y50" s="7300">
        <f>IF(VLOOKUP($A50,'8 Oct - LIVE LDS Data'!$A$3:$AAD$1504,73,FALSE)=0/1/1900,"",VLOOKUP($A50,'8 Oct - LIVE LDS Data'!$A$3:$AAD$1504,73,FALSE))</f>
        <v>45664</v>
      </c>
      <c r="Z50" s="7300" t="str">
        <f>IF(VLOOKUP($A50,'8 Oct - LIVE LDS Data'!$A$3:$AAD$1504,74,FALSE)=0/1/1900,"",VLOOKUP($A50,'8 Oct - LIVE LDS Data'!$A$3:$AAD$1504,74,FALSE))</f>
        <v>Robert Putnam</v>
      </c>
      <c r="AA50" s="7300">
        <f>IF(VLOOKUP($A50,'8 Oct - LIVE LDS Data'!$A$3:$AAD$1504,76,FALSE)=0/1/1900,"",VLOOKUP($A50,'8 Oct - LIVE LDS Data'!$A$3:$AAD$1504,76,FALSE))</f>
        <v>45664</v>
      </c>
      <c r="AB50" s="7300" t="str">
        <f>IF(VLOOKUP($A50,'8 Oct - LIVE LDS Data'!$A$3:$AAD$1504,77,FALSE)=0/1/1900,"",VLOOKUP($A50,'8 Oct - LIVE LDS Data'!$A$3:$AAD$1504,77,FALSE))</f>
        <v>Robert Putnam</v>
      </c>
    </row>
    <row r="51" spans="1:28" ht="30" customHeight="1" x14ac:dyDescent="0.2">
      <c r="A51" s="7301" t="s">
        <v>1095</v>
      </c>
      <c r="B51" s="7301"/>
      <c r="C51" s="2381" t="s">
        <v>1096</v>
      </c>
      <c r="D51" s="7302"/>
      <c r="E51" s="2382" t="s">
        <v>90</v>
      </c>
      <c r="F51" s="7293" t="str">
        <f>IF(VLOOKUP($A51,'8 Oct - LIVE LDS Data'!$A$3:$AAD$1504,4,FALSE)=0/1/1900,"",VLOOKUP($A51,'8 Oct - LIVE LDS Data'!$A$3:$AAD$1504,4,FALSE))</f>
        <v>Cumberland Local Plan</v>
      </c>
      <c r="G51" s="7294">
        <f>IF(VLOOKUP($A51,'8 Oct - LIVE LDS Data'!$A$3:$AAD$1504,6,FALSE)=0/1/1900,"",VLOOKUP($A51,'8 Oct - LIVE LDS Data'!$A$3:$AAD$1504,6,FALSE))</f>
        <v>2025</v>
      </c>
      <c r="H51" s="7294">
        <f>IF(VLOOKUP($A51,'8 Oct - LIVE LDS Data'!$A$3:$AAD$1504,7,FALSE)=0/1/1900,"",VLOOKUP($A51,'8 Oct - LIVE LDS Data'!$A$3:$AAD$1504,7,FALSE))</f>
        <v>2045</v>
      </c>
      <c r="I51" s="7294" t="str">
        <f>IF(VLOOKUP($A51,'8 Oct - LIVE LDS Data'!$A$3:$AAD$1504,8,FALSE)=0/1/1900,"",VLOOKUP($A51,'8 Oct - LIVE LDS Data'!$A$3:$AAD$1504,8,FALSE))</f>
        <v>N</v>
      </c>
      <c r="J51" s="7294" t="str">
        <f>IF(VLOOKUP($A51,'8 Oct - LIVE LDS Data'!$A$3:$AAD$1504,9,FALSE)=0/1/1900,"",VLOOKUP($A51,'8 Oct - LIVE LDS Data'!$A$3:$AAD$1504,9,FALSE))</f>
        <v>N</v>
      </c>
      <c r="K51" s="7295" t="str">
        <f>IF(VLOOKUP($A51,'8 Oct - LIVE LDS Data'!$A$3:$AAD$1504,10,FALSE)=0/1/1900,"",VLOOKUP($A51,'8 Oct - LIVE LDS Data'!$A$3:$AAD$1504,10,FALSE))</f>
        <v>new LPA</v>
      </c>
      <c r="L51" s="7296">
        <f>IF(VLOOKUP($A51,'8 Oct - LIVE LDS Data'!$A$3:$AAD$1504,34,FALSE)=0/1/1900,"",VLOOKUP($A51,'8 Oct - LIVE LDS Data'!$A$3:$AAD$1504,34,FALSE))</f>
        <v>45901</v>
      </c>
      <c r="M51" s="7296">
        <f>IF(VLOOKUP($A51,'8 Oct - LIVE LDS Data'!$A$3:$AAD$1504,35,FALSE)=0/1/1900,"",VLOOKUP($A51,'8 Oct - LIVE LDS Data'!$A$3:$AAD$1504,35,FALSE))</f>
        <v>45931</v>
      </c>
      <c r="N51" s="7296" t="str">
        <f>IF(VLOOKUP($A51,'8 Oct - LIVE LDS Data'!$A$3:$AAD$1504,41,FALSE)=0/1/1900,"",VLOOKUP($A51,'8 Oct - LIVE LDS Data'!$A$3:$AAD$1504,41,FALSE))</f>
        <v/>
      </c>
      <c r="O51" s="7296" t="str">
        <f>IF(VLOOKUP($A51,'8 Oct - LIVE LDS Data'!$A$3:$AAD$1504,42,FALSE)=0/1/1900,"",VLOOKUP($A51,'8 Oct - LIVE LDS Data'!$A$3:$AAD$1504,42,FALSE))</f>
        <v/>
      </c>
      <c r="P51" s="7296" t="str">
        <f>IF(VLOOKUP($A51,'8 Oct - LIVE LDS Data'!$A$3:$AAD$1504,48,FALSE)=0/1/1900,"",VLOOKUP($A51,'8 Oct - LIVE LDS Data'!$A$3:$AAD$1504,48,FALSE))</f>
        <v/>
      </c>
      <c r="Q51" s="7296" t="str">
        <f>IF(VLOOKUP($A51,'8 Oct - LIVE LDS Data'!$A$3:$AAD$1504,49,FALSE)=0/1/1900,"",VLOOKUP($A51,'8 Oct - LIVE LDS Data'!$A$3:$AAD$1504,49,FALSE))</f>
        <v/>
      </c>
      <c r="R51" s="7296" t="str">
        <f>IF(VLOOKUP($A51,'8 Oct - LIVE LDS Data'!$A$3:$AAD$1504,55,FALSE)=0/1/1900,"",VLOOKUP($A51,'8 Oct - LIVE LDS Data'!$A$3:$AAD$1504,55,FALSE))</f>
        <v/>
      </c>
      <c r="S51" s="7296" t="str">
        <f>IF(VLOOKUP($A51,'8 Oct - LIVE LDS Data'!$A$3:$AAD$1504,56,FALSE)=0/1/1900,"",VLOOKUP($A51,'8 Oct - LIVE LDS Data'!$A$3:$AAD$1504,56,FALSE))</f>
        <v/>
      </c>
      <c r="T51" s="7297" t="str">
        <f>IF(VLOOKUP($A51,'8 Oct - LIVE LDS Data'!$A$3:$AAD$1504,61,FALSE)=0/1/1900,"",VLOOKUP($A51,'8 Oct - LIVE LDS Data'!$A$3:$AAD$1504,61,FALSE))</f>
        <v/>
      </c>
      <c r="U51" s="7297" t="str">
        <f>IF(VLOOKUP($A51,'8 Oct - LIVE LDS Data'!$A$3:$AAD$1504,64,FALSE)=0/1/1900,"",VLOOKUP($A51,'8 Oct - LIVE LDS Data'!$A$3:$AAD$1504,64,FALSE))</f>
        <v/>
      </c>
      <c r="V51" s="7297" t="str">
        <f>IF(VLOOKUP($A51,'8 Oct - LIVE LDS Data'!$A$3:$AAD$1504,67,FALSE)=0/1/1900,"",VLOOKUP($A51,'8 Oct - LIVE LDS Data'!$A$3:$AAD$1504,67,FALSE))</f>
        <v/>
      </c>
      <c r="W51" s="7298" t="str">
        <f>IF(VLOOKUP($A51,'8 Oct - LIVE LDS Data'!$A$3:$AAD$1504,80,FALSE)=0/1/1900,"",VLOOKUP($A51,'8 Oct - LIVE LDS Data'!$A$3:$AAD$1504,80,FALSE))</f>
        <v/>
      </c>
      <c r="X51" s="7299" t="s">
        <v>90</v>
      </c>
      <c r="Y51" s="7300">
        <f>IF(VLOOKUP($A51,'8 Oct - LIVE LDS Data'!$A$3:$AAD$1504,73,FALSE)=0/1/1900,"",VLOOKUP($A51,'8 Oct - LIVE LDS Data'!$A$3:$AAD$1504,73,FALSE))</f>
        <v>45932</v>
      </c>
      <c r="Z51" s="7300" t="str">
        <f>IF(VLOOKUP($A51,'8 Oct - LIVE LDS Data'!$A$3:$AAD$1504,74,FALSE)=0/1/1900,"",VLOOKUP($A51,'8 Oct - LIVE LDS Data'!$A$3:$AAD$1504,74,FALSE))</f>
        <v>Robert Putnam</v>
      </c>
      <c r="AA51" s="7300">
        <f>IF(VLOOKUP($A51,'8 Oct - LIVE LDS Data'!$A$3:$AAD$1504,76,FALSE)=0/1/1900,"",VLOOKUP($A51,'8 Oct - LIVE LDS Data'!$A$3:$AAD$1504,76,FALSE))</f>
        <v>45932</v>
      </c>
      <c r="AB51" s="7300" t="str">
        <f>IF(VLOOKUP($A51,'8 Oct - LIVE LDS Data'!$A$3:$AAD$1504,77,FALSE)=0/1/1900,"",VLOOKUP($A51,'8 Oct - LIVE LDS Data'!$A$3:$AAD$1504,77,FALSE))</f>
        <v>Robert Putnam</v>
      </c>
    </row>
    <row r="52" spans="1:28" ht="30" customHeight="1" x14ac:dyDescent="0.2">
      <c r="A52" s="1465"/>
      <c r="B52" s="3349" t="s">
        <v>1105</v>
      </c>
      <c r="C52" s="1468" t="s">
        <v>1106</v>
      </c>
      <c r="D52" s="2210"/>
      <c r="E52" s="1469"/>
      <c r="F52" s="7293" t="str">
        <f>IF(VLOOKUP($B52,'8 Oct - LIVE LDS Data'!$B$3:$AAD$1504,3,FALSE)=0/1/1900,"",VLOOKUP($B52,'8 Oct - LIVE LDS Data'!$B$3:$AAD$1504,3,FALSE))</f>
        <v>South West Hertfordshire 2050
Joint Strategic Plan</v>
      </c>
      <c r="G52" s="7311">
        <f>IF(VLOOKUP($B52,'8 Oct - LIVE LDS Data'!$B$3:$AAD$1504,5,FALSE)=0/1/1900,"",VLOOKUP($B52,'8 Oct - LIVE LDS Data'!$B$3:$AAD$1504,5,FALSE))</f>
        <v>2025</v>
      </c>
      <c r="H52" s="7311">
        <f>IF(VLOOKUP($B52,'8 Oct - LIVE LDS Data'!$B$3:$AAD$1504,6,FALSE)=0/1/1900,"",VLOOKUP($B52,'8 Oct - LIVE LDS Data'!$B$3:$AAD$1504,6,FALSE))</f>
        <v>2050</v>
      </c>
      <c r="I52" s="7311" t="str">
        <f>IF(VLOOKUP($B52,'8 Oct - LIVE LDS Data'!$B$3:$AAD$1504,7,FALSE)=0/1/1900,"",VLOOKUP($B52,'8 Oct - LIVE LDS Data'!$B$3:$AAD$1504,7,FALSE))</f>
        <v>N</v>
      </c>
      <c r="J52" s="7311" t="str">
        <f>IF(VLOOKUP($B52,'8 Oct - LIVE LDS Data'!$B$3:$AAD$1504,8,FALSE)=0/1/1900,"",VLOOKUP($B52,'8 Oct - LIVE LDS Data'!$B$3:$AAD$1504,8,FALSE))</f>
        <v>Y</v>
      </c>
      <c r="K52" s="7295">
        <f>IF(VLOOKUP($B52,'8 Oct - LIVE LDS Data'!$B$3:$AAD$1504,9,FALSE)=0/1/1900,"",VLOOKUP($B52,'8 Oct - LIVE LDS Data'!$B$3:$AAD$1504,9,FALSE))</f>
        <v>41542</v>
      </c>
      <c r="L52" s="7296">
        <f>IF(VLOOKUP($B52,'8 Oct - LIVE LDS Data'!$B$3:$AAD$1504,33,FALSE)=0/1/1900,"",VLOOKUP($B52,'8 Oct - LIVE LDS Data'!$B$3:$AAD$1504,33,FALSE))</f>
        <v>44809</v>
      </c>
      <c r="M52" s="7296">
        <f>IF(VLOOKUP($B52,'8 Oct - LIVE LDS Data'!$B$3:$AAD$1504,34,FALSE)=0/1/1900,"",VLOOKUP($B52,'8 Oct - LIVE LDS Data'!$B$3:$AAD$1504,34,FALSE))</f>
        <v>44869</v>
      </c>
      <c r="N52" s="7296" t="str">
        <f>IF(VLOOKUP($B52,'8 Oct - LIVE LDS Data'!$B$3:$AAD$1504,40,FALSE)=0/1/1900,"",VLOOKUP($B52,'8 Oct - LIVE LDS Data'!$B$3:$AAD$1504,40,FALSE))</f>
        <v/>
      </c>
      <c r="O52" s="7296" t="str">
        <f>IF(VLOOKUP($B52,'8 Oct - LIVE LDS Data'!$B$3:$AAD$1504,41,FALSE)=0/1/1900,"",VLOOKUP($B52,'8 Oct - LIVE LDS Data'!$B$3:$AAD$1504,41,FALSE))</f>
        <v/>
      </c>
      <c r="P52" s="7296" t="str">
        <f>IF(VLOOKUP($B52,'8 Oct - LIVE LDS Data'!$B$3:$AAD$1504,46,FALSE)=0/1/1900,"",VLOOKUP($B52,'8 Oct - LIVE LDS Data'!$B$3:$AAD$1504,46,FALSE))</f>
        <v/>
      </c>
      <c r="Q52" s="7296" t="str">
        <f>IF(VLOOKUP($B52,'8 Oct - LIVE LDS Data'!$B$3:$AAD$1504,47,FALSE)=0/1/1900,"",VLOOKUP($B52,'8 Oct - LIVE LDS Data'!$B$3:$AAD$1504,47,FALSE))</f>
        <v/>
      </c>
      <c r="R52" s="7296" t="str">
        <f>IF(VLOOKUP($B52,'8 Oct - LIVE LDS Data'!$B$3:$AAD$1504,53,FALSE)=0/1/1900,"",VLOOKUP($B52,'8 Oct - LIVE LDS Data'!$B$3:$AAD$1504,53,FALSE))</f>
        <v/>
      </c>
      <c r="S52" s="7296" t="str">
        <f>IF(VLOOKUP($B52,'8 Oct - LIVE LDS Data'!$B$3:$AAD$1504,54,FALSE)=0/1/1900,"",VLOOKUP($B52,'8 Oct - LIVE LDS Data'!$B$3:$AAD$1504,54,FALSE))</f>
        <v/>
      </c>
      <c r="T52" s="7297" t="str">
        <f>IF(VLOOKUP($B52,'8 Oct - LIVE LDS Data'!$B$3:$AAD$1504,60,FALSE)=0/1/1900,"",VLOOKUP($B52,'8 Oct - LIVE LDS Data'!$B$3:$AAD$1504,60,FALSE))</f>
        <v/>
      </c>
      <c r="U52" s="7297" t="str">
        <f>IF(VLOOKUP($B52,'8 Oct - LIVE LDS Data'!$B$3:$AAD$1504,63,FALSE)=0/1/1900,"",VLOOKUP($B52,'8 Oct - LIVE LDS Data'!$B$3:$AAD$1504,63,FALSE))</f>
        <v/>
      </c>
      <c r="V52" s="7297" t="str">
        <f>IF(VLOOKUP($B52,'8 Oct - LIVE LDS Data'!$B$3:$AAD$1504,66,FALSE)=0/1/1900,"",VLOOKUP($B52,'8 Oct - LIVE LDS Data'!$B$3:$AAD$1504,66,FALSE))</f>
        <v/>
      </c>
      <c r="W52" s="7298" t="str">
        <f>IF(VLOOKUP($B52,'8 Oct - LIVE LDS Data'!$B$3:$AAD$1504,79,FALSE)=0/1/1900,"",VLOOKUP($B52,'8 Oct - LIVE LDS Data'!$B$3:$AAD$1504,79,FALSE))</f>
        <v/>
      </c>
      <c r="X52" s="7316">
        <v>45324</v>
      </c>
      <c r="Y52" s="7313" t="str">
        <f>IF(VLOOKUP($B52,'8 Oct - LIVE LDS Data'!$B$3:$AAD$1504,72,FALSE)=0/1/1900,"",VLOOKUP($B52,'8 Oct - LIVE LDS Data'!$B$3:$AAD$1504,72,FALSE))</f>
        <v/>
      </c>
      <c r="Z52" s="7313" t="str">
        <f>IF(VLOOKUP($B52,'8 Oct - LIVE LDS Data'!$B$3:$AAD$1504,73,FALSE)=0/1/1900,"",VLOOKUP($B52,'8 Oct - LIVE LDS Data'!$B$3:$AAD$1504,73,FALSE))</f>
        <v>Robert Putnam</v>
      </c>
      <c r="AA52" s="7313">
        <f>IF(VLOOKUP($B52,'8 Oct - LIVE LDS Data'!$B$3:$AAD$1504,75,FALSE)=0/1/1900,"",VLOOKUP($B52,'8 Oct - LIVE LDS Data'!$B$3:$AAD$1504,75,FALSE))</f>
        <v>45345</v>
      </c>
      <c r="AB52" s="7313" t="str">
        <f>IF(VLOOKUP($B52,'8 Oct - LIVE LDS Data'!$B$3:$AAD$1504,76,FALSE)=0/1/1900,"",VLOOKUP($B52,'8 Oct - LIVE LDS Data'!$B$3:$AAD$1504,76,FALSE))</f>
        <v>Robert Putnam</v>
      </c>
    </row>
    <row r="53" spans="1:28" ht="32" customHeight="1" x14ac:dyDescent="0.2">
      <c r="A53" s="7301" t="s">
        <v>1130</v>
      </c>
      <c r="B53" s="7301"/>
      <c r="C53" s="7301" t="s">
        <v>1131</v>
      </c>
      <c r="D53" s="7302"/>
      <c r="E53" s="7302"/>
      <c r="F53" s="7293" t="str">
        <f>IF(VLOOKUP($A53,'8 Oct - LIVE LDS Data'!$A$3:$AAD$1504,4,FALSE)=0/1/1900,"",VLOOKUP($A53,'8 Oct - LIVE LDS Data'!$A$3:$AAD$1504,4,FALSE))</f>
        <v>Darlington Local Plan Review 2026-2042</v>
      </c>
      <c r="G53" s="7294">
        <f>IF(VLOOKUP($A53,'8 Oct - LIVE LDS Data'!$A$3:$AAD$1504,6,FALSE)=0/1/1900,"",VLOOKUP($A53,'8 Oct - LIVE LDS Data'!$A$3:$AAD$1504,6,FALSE))</f>
        <v>2026</v>
      </c>
      <c r="H53" s="7294">
        <f>IF(VLOOKUP($A53,'8 Oct - LIVE LDS Data'!$A$3:$AAD$1504,7,FALSE)=0/1/1900,"",VLOOKUP($A53,'8 Oct - LIVE LDS Data'!$A$3:$AAD$1504,7,FALSE))</f>
        <v>2042</v>
      </c>
      <c r="I53" s="7294" t="str">
        <f>IF(VLOOKUP($A53,'8 Oct - LIVE LDS Data'!$A$3:$AAD$1504,8,FALSE)=0/1/1900,"",VLOOKUP($A53,'8 Oct - LIVE LDS Data'!$A$3:$AAD$1504,8,FALSE))</f>
        <v>N</v>
      </c>
      <c r="J53" s="7294" t="str">
        <f>IF(VLOOKUP($A53,'8 Oct - LIVE LDS Data'!$A$3:$AAD$1504,9,FALSE)=0/1/1900,"",VLOOKUP($A53,'8 Oct - LIVE LDS Data'!$A$3:$AAD$1504,9,FALSE))</f>
        <v>N</v>
      </c>
      <c r="K53" s="7295">
        <f>IF(VLOOKUP($A53,'8 Oct - LIVE LDS Data'!$A$3:$AAD$1504,10,FALSE)=0/1/1900,"",VLOOKUP($A53,'8 Oct - LIVE LDS Data'!$A$3:$AAD$1504,10,FALSE))</f>
        <v>44609</v>
      </c>
      <c r="L53" s="7296" t="str">
        <f>IF(VLOOKUP($A53,'8 Oct - LIVE LDS Data'!$A$3:$AAD$1504,34,FALSE)=0/1/1900,"",VLOOKUP($A53,'8 Oct - LIVE LDS Data'!$A$3:$AAD$1504,34,FALSE))</f>
        <v/>
      </c>
      <c r="M53" s="7297" t="str">
        <f>IF(VLOOKUP($A53,'8 Oct - LIVE LDS Data'!$A$3:$AAD$1504,35,FALSE)=0/1/1900,"",VLOOKUP($A53,'8 Oct - LIVE LDS Data'!$A$3:$AAD$1504,35,FALSE))</f>
        <v/>
      </c>
      <c r="N53" s="7297" t="str">
        <f>IF(VLOOKUP($A53,'8 Oct - LIVE LDS Data'!$A$3:$AAD$1504,41,FALSE)=0/1/1900,"",VLOOKUP($A53,'8 Oct - LIVE LDS Data'!$A$3:$AAD$1504,41,FALSE))</f>
        <v/>
      </c>
      <c r="O53" s="7297" t="str">
        <f>IF(VLOOKUP($A53,'8 Oct - LIVE LDS Data'!$A$3:$AAD$1504,42,FALSE)=0/1/1900,"",VLOOKUP($A53,'8 Oct - LIVE LDS Data'!$A$3:$AAD$1504,42,FALSE))</f>
        <v/>
      </c>
      <c r="P53" s="7297" t="str">
        <f>IF(VLOOKUP($A53,'8 Oct - LIVE LDS Data'!$A$3:$AAD$1504,48,FALSE)=0/1/1900,"",VLOOKUP($A53,'8 Oct - LIVE LDS Data'!$A$3:$AAD$1504,48,FALSE))</f>
        <v/>
      </c>
      <c r="Q53" s="7297" t="str">
        <f>IF(VLOOKUP($A53,'8 Oct - LIVE LDS Data'!$A$3:$AAD$1504,49,FALSE)=0/1/1900,"",VLOOKUP($A53,'8 Oct - LIVE LDS Data'!$A$3:$AAD$1504,49,FALSE))</f>
        <v/>
      </c>
      <c r="R53" s="7297" t="str">
        <f>IF(VLOOKUP($A53,'8 Oct - LIVE LDS Data'!$A$3:$AAD$1504,55,FALSE)=0/1/1900,"",VLOOKUP($A53,'8 Oct - LIVE LDS Data'!$A$3:$AAD$1504,55,FALSE))</f>
        <v/>
      </c>
      <c r="S53" s="7297" t="str">
        <f>IF(VLOOKUP($A53,'8 Oct - LIVE LDS Data'!$A$3:$AAD$1504,56,FALSE)=0/1/1900,"",VLOOKUP($A53,'8 Oct - LIVE LDS Data'!$A$3:$AAD$1504,56,FALSE))</f>
        <v/>
      </c>
      <c r="T53" s="7297" t="str">
        <f>IF(VLOOKUP($A53,'8 Oct - LIVE LDS Data'!$A$3:$AAD$1504,61,FALSE)=0/1/1900,"",VLOOKUP($A53,'8 Oct - LIVE LDS Data'!$A$3:$AAD$1504,61,FALSE))</f>
        <v/>
      </c>
      <c r="U53" s="7297" t="str">
        <f>IF(VLOOKUP($A53,'8 Oct - LIVE LDS Data'!$A$3:$AAD$1504,64,FALSE)=0/1/1900,"",VLOOKUP($A53,'8 Oct - LIVE LDS Data'!$A$3:$AAD$1504,64,FALSE))</f>
        <v/>
      </c>
      <c r="V53" s="7297" t="str">
        <f>IF(VLOOKUP($A53,'8 Oct - LIVE LDS Data'!$A$3:$AAD$1504,67,FALSE)=0/1/1900,"",VLOOKUP($A53,'8 Oct - LIVE LDS Data'!$A$3:$AAD$1504,67,FALSE))</f>
        <v/>
      </c>
      <c r="W53" s="7314" t="str">
        <f>IF(VLOOKUP($A53,'8 Oct - LIVE LDS Data'!$A$3:$AAD$1504,80,FALSE)=0/1/1900,"",VLOOKUP($A53,'8 Oct - LIVE LDS Data'!$A$3:$AAD$1504,80,FALSE))</f>
        <v/>
      </c>
      <c r="X53" s="7317" t="s">
        <v>90</v>
      </c>
      <c r="Y53" s="7300">
        <f>IF(VLOOKUP($A53,'8 Oct - LIVE LDS Data'!$A$3:$AAD$1504,73,FALSE)=0/1/1900,"",VLOOKUP($A53,'8 Oct - LIVE LDS Data'!$A$3:$AAD$1504,73,FALSE))</f>
        <v>45701</v>
      </c>
      <c r="Z53" s="7300" t="str">
        <f>IF(VLOOKUP($A53,'8 Oct - LIVE LDS Data'!$A$3:$AAD$1504,74,FALSE)=0/1/1900,"",VLOOKUP($A53,'8 Oct - LIVE LDS Data'!$A$3:$AAD$1504,74,FALSE))</f>
        <v>Robert Putnam</v>
      </c>
      <c r="AA53" s="7300">
        <f>IF(VLOOKUP($A53,'8 Oct - LIVE LDS Data'!$A$3:$AAD$1504,76,FALSE)=0/1/1900,"",VLOOKUP($A53,'8 Oct - LIVE LDS Data'!$A$3:$AAD$1504,76,FALSE))</f>
        <v>45701</v>
      </c>
      <c r="AB53" s="7300" t="str">
        <f>IF(VLOOKUP($A53,'8 Oct - LIVE LDS Data'!$A$3:$AAD$1504,77,FALSE)=0/1/1900,"",VLOOKUP($A53,'8 Oct - LIVE LDS Data'!$A$3:$AAD$1504,77,FALSE))</f>
        <v>Robert Putnam</v>
      </c>
    </row>
    <row r="54" spans="1:28" ht="30" customHeight="1" x14ac:dyDescent="0.2">
      <c r="A54" s="7309" t="s">
        <v>1144</v>
      </c>
      <c r="B54" s="7309"/>
      <c r="C54" s="7309" t="s">
        <v>4185</v>
      </c>
      <c r="D54" s="7310"/>
      <c r="E54" s="7310"/>
      <c r="F54" s="7293" t="str">
        <f>IF(VLOOKUP($A54,'8 Oct - LIVE LDS Data'!$A$3:$AAD$1504,4,FALSE)=0/1/1900,"",VLOOKUP($A54,'8 Oct - LIVE LDS Data'!$A$3:$AAD$1504,4,FALSE))</f>
        <v>Dartmoor National Park Local Plan</v>
      </c>
      <c r="G54" s="7294" t="str">
        <f>IF(VLOOKUP($A54,'8 Oct - LIVE LDS Data'!$A$3:$AAD$1504,6,FALSE)=0/1/1900,"",VLOOKUP($A54,'8 Oct - LIVE LDS Data'!$A$3:$AAD$1504,6,FALSE))</f>
        <v/>
      </c>
      <c r="H54" s="7294" t="str">
        <f>IF(VLOOKUP($A54,'8 Oct - LIVE LDS Data'!$A$3:$AAD$1504,7,FALSE)=0/1/1900,"",VLOOKUP($A54,'8 Oct - LIVE LDS Data'!$A$3:$AAD$1504,7,FALSE))</f>
        <v/>
      </c>
      <c r="I54" s="7294" t="str">
        <f>IF(VLOOKUP($A54,'8 Oct - LIVE LDS Data'!$A$3:$AAD$1504,8,FALSE)=0/1/1900,"",VLOOKUP($A54,'8 Oct - LIVE LDS Data'!$A$3:$AAD$1504,8,FALSE))</f>
        <v>N</v>
      </c>
      <c r="J54" s="7294" t="str">
        <f>IF(VLOOKUP($A54,'8 Oct - LIVE LDS Data'!$A$3:$AAD$1504,9,FALSE)=0/1/1900,"",VLOOKUP($A54,'8 Oct - LIVE LDS Data'!$A$3:$AAD$1504,9,FALSE))</f>
        <v>N</v>
      </c>
      <c r="K54" s="7295">
        <f>IF(VLOOKUP($A54,'8 Oct - LIVE LDS Data'!$A$3:$AAD$1504,10,FALSE)=0/1/1900,"",VLOOKUP($A54,'8 Oct - LIVE LDS Data'!$A$3:$AAD$1504,10,FALSE))</f>
        <v>44533</v>
      </c>
      <c r="L54" s="7296" t="str">
        <f>IF(VLOOKUP($A54,'8 Oct - LIVE LDS Data'!$A$3:$AAD$1504,34,FALSE)=0/1/1900,"",VLOOKUP($A54,'8 Oct - LIVE LDS Data'!$A$3:$AAD$1504,34,FALSE))</f>
        <v/>
      </c>
      <c r="M54" s="7296" t="str">
        <f>IF(VLOOKUP($A54,'8 Oct - LIVE LDS Data'!$A$3:$AAD$1504,35,FALSE)=0/1/1900,"",VLOOKUP($A54,'8 Oct - LIVE LDS Data'!$A$3:$AAD$1504,35,FALSE))</f>
        <v/>
      </c>
      <c r="N54" s="7296" t="str">
        <f>IF(VLOOKUP($A54,'8 Oct - LIVE LDS Data'!$A$3:$AAD$1504,41,FALSE)=0/1/1900,"",VLOOKUP($A54,'8 Oct - LIVE LDS Data'!$A$3:$AAD$1504,41,FALSE))</f>
        <v/>
      </c>
      <c r="O54" s="7296" t="str">
        <f>IF(VLOOKUP($A54,'8 Oct - LIVE LDS Data'!$A$3:$AAD$1504,42,FALSE)=0/1/1900,"",VLOOKUP($A54,'8 Oct - LIVE LDS Data'!$A$3:$AAD$1504,42,FALSE))</f>
        <v/>
      </c>
      <c r="P54" s="7296" t="str">
        <f>IF(VLOOKUP($A54,'8 Oct - LIVE LDS Data'!$A$3:$AAD$1504,48,FALSE)=0/1/1900,"",VLOOKUP($A54,'8 Oct - LIVE LDS Data'!$A$3:$AAD$1504,48,FALSE))</f>
        <v/>
      </c>
      <c r="Q54" s="7296" t="str">
        <f>IF(VLOOKUP($A54,'8 Oct - LIVE LDS Data'!$A$3:$AAD$1504,49,FALSE)=0/1/1900,"",VLOOKUP($A54,'8 Oct - LIVE LDS Data'!$A$3:$AAD$1504,49,FALSE))</f>
        <v/>
      </c>
      <c r="R54" s="7296" t="str">
        <f>IF(VLOOKUP($A54,'8 Oct - LIVE LDS Data'!$A$3:$AAD$1504,55,FALSE)=0/1/1900,"",VLOOKUP($A54,'8 Oct - LIVE LDS Data'!$A$3:$AAD$1504,55,FALSE))</f>
        <v/>
      </c>
      <c r="S54" s="7296" t="str">
        <f>IF(VLOOKUP($A54,'8 Oct - LIVE LDS Data'!$A$3:$AAD$1504,56,FALSE)=0/1/1900,"",VLOOKUP($A54,'8 Oct - LIVE LDS Data'!$A$3:$AAD$1504,56,FALSE))</f>
        <v/>
      </c>
      <c r="T54" s="7297" t="str">
        <f>IF(VLOOKUP($A54,'8 Oct - LIVE LDS Data'!$A$3:$AAD$1504,61,FALSE)=0/1/1900,"",VLOOKUP($A54,'8 Oct - LIVE LDS Data'!$A$3:$AAD$1504,61,FALSE))</f>
        <v/>
      </c>
      <c r="U54" s="7297" t="str">
        <f>IF(VLOOKUP($A54,'8 Oct - LIVE LDS Data'!$A$3:$AAD$1504,64,FALSE)=0/1/1900,"",VLOOKUP($A54,'8 Oct - LIVE LDS Data'!$A$3:$AAD$1504,64,FALSE))</f>
        <v/>
      </c>
      <c r="V54" s="7297" t="str">
        <f>IF(VLOOKUP($A54,'8 Oct - LIVE LDS Data'!$A$3:$AAD$1504,67,FALSE)=0/1/1900,"",VLOOKUP($A54,'8 Oct - LIVE LDS Data'!$A$3:$AAD$1504,67,FALSE))</f>
        <v/>
      </c>
      <c r="W54" s="7298" t="str">
        <f>IF(VLOOKUP($A54,'8 Oct - LIVE LDS Data'!$A$3:$AAD$1504,80,FALSE)=0/1/1900,"",VLOOKUP($A54,'8 Oct - LIVE LDS Data'!$A$3:$AAD$1504,80,FALSE))</f>
        <v/>
      </c>
      <c r="X54" s="7299" t="s">
        <v>90</v>
      </c>
      <c r="Y54" s="7300">
        <f>IF(VLOOKUP($A54,'8 Oct - LIVE LDS Data'!$A$3:$AAD$1504,73,FALSE)=0/1/1900,"",VLOOKUP($A54,'8 Oct - LIVE LDS Data'!$A$3:$AAD$1504,73,FALSE))</f>
        <v>45908</v>
      </c>
      <c r="Z54" s="7300" t="str">
        <f>IF(VLOOKUP($A54,'8 Oct - LIVE LDS Data'!$A$3:$AAD$1504,74,FALSE)=0/1/1900,"",VLOOKUP($A54,'8 Oct - LIVE LDS Data'!$A$3:$AAD$1504,74,FALSE))</f>
        <v>Robert Putnam</v>
      </c>
      <c r="AA54" s="7300">
        <f>IF(VLOOKUP($A54,'8 Oct - LIVE LDS Data'!$A$3:$AAD$1504,76,FALSE)=0/1/1900,"",VLOOKUP($A54,'8 Oct - LIVE LDS Data'!$A$3:$AAD$1504,76,FALSE))</f>
        <v>45908</v>
      </c>
      <c r="AB54" s="7300" t="str">
        <f>IF(VLOOKUP($A54,'8 Oct - LIVE LDS Data'!$A$3:$AAD$1504,77,FALSE)=0/1/1900,"",VLOOKUP($A54,'8 Oct - LIVE LDS Data'!$A$3:$AAD$1504,77,FALSE))</f>
        <v>Robert Putnam</v>
      </c>
    </row>
    <row r="55" spans="1:28" ht="30" customHeight="1" x14ac:dyDescent="0.2">
      <c r="A55" s="1465" t="s">
        <v>1171</v>
      </c>
      <c r="B55" s="1465"/>
      <c r="C55" s="1465" t="s">
        <v>1172</v>
      </c>
      <c r="D55" s="1466"/>
      <c r="E55" s="1466"/>
      <c r="F55" s="7293" t="str">
        <f>IF(VLOOKUP($A55,'8 Oct - LIVE LDS Data'!$A$3:$AAD$1504,4,FALSE)=0/1/1900,"",VLOOKUP($A55,'8 Oct - LIVE LDS Data'!$A$3:$AAD$1504,4,FALSE))</f>
        <v>Derby Local Plan update</v>
      </c>
      <c r="G55" s="7294" t="str">
        <f>IF(VLOOKUP($A55,'8 Oct - LIVE LDS Data'!$A$3:$AAD$1504,6,FALSE)=0/1/1900,"",VLOOKUP($A55,'8 Oct - LIVE LDS Data'!$A$3:$AAD$1504,6,FALSE))</f>
        <v/>
      </c>
      <c r="H55" s="7294">
        <f>IF(VLOOKUP($A55,'8 Oct - LIVE LDS Data'!$A$3:$AAD$1504,7,FALSE)=0/1/1900,"",VLOOKUP($A55,'8 Oct - LIVE LDS Data'!$A$3:$AAD$1504,7,FALSE))</f>
        <v>2040</v>
      </c>
      <c r="I55" s="7294" t="str">
        <f>IF(VLOOKUP($A55,'8 Oct - LIVE LDS Data'!$A$3:$AAD$1504,8,FALSE)=0/1/1900,"",VLOOKUP($A55,'8 Oct - LIVE LDS Data'!$A$3:$AAD$1504,8,FALSE))</f>
        <v>N</v>
      </c>
      <c r="J55" s="7294" t="str">
        <f>IF(VLOOKUP($A55,'8 Oct - LIVE LDS Data'!$A$3:$AAD$1504,9,FALSE)=0/1/1900,"",VLOOKUP($A55,'8 Oct - LIVE LDS Data'!$A$3:$AAD$1504,9,FALSE))</f>
        <v>N</v>
      </c>
      <c r="K55" s="7295">
        <f>IF(VLOOKUP($A55,'8 Oct - LIVE LDS Data'!$A$3:$AAD$1504,10,FALSE)=0/1/1900,"",VLOOKUP($A55,'8 Oct - LIVE LDS Data'!$A$3:$AAD$1504,10,FALSE))</f>
        <v>42760</v>
      </c>
      <c r="L55" s="7296" t="str">
        <f>IF(VLOOKUP($A55,'8 Oct - LIVE LDS Data'!$A$3:$AAD$1504,34,FALSE)=0/1/1900,"",VLOOKUP($A55,'8 Oct - LIVE LDS Data'!$A$3:$AAD$1504,34,FALSE))</f>
        <v/>
      </c>
      <c r="M55" s="7296" t="str">
        <f>IF(VLOOKUP($A55,'8 Oct - LIVE LDS Data'!$A$3:$AAD$1504,35,FALSE)=0/1/1900,"",VLOOKUP($A55,'8 Oct - LIVE LDS Data'!$A$3:$AAD$1504,35,FALSE))</f>
        <v/>
      </c>
      <c r="N55" s="7296" t="str">
        <f>IF(VLOOKUP($A55,'8 Oct - LIVE LDS Data'!$A$3:$AAD$1504,41,FALSE)=0/1/1900,"",VLOOKUP($A55,'8 Oct - LIVE LDS Data'!$A$3:$AAD$1504,41,FALSE))</f>
        <v/>
      </c>
      <c r="O55" s="7296" t="str">
        <f>IF(VLOOKUP($A55,'8 Oct - LIVE LDS Data'!$A$3:$AAD$1504,42,FALSE)=0/1/1900,"",VLOOKUP($A55,'8 Oct - LIVE LDS Data'!$A$3:$AAD$1504,42,FALSE))</f>
        <v/>
      </c>
      <c r="P55" s="7296" t="str">
        <f>IF(VLOOKUP($A55,'8 Oct - LIVE LDS Data'!$A$3:$AAD$1504,48,FALSE)=0/1/1900,"",VLOOKUP($A55,'8 Oct - LIVE LDS Data'!$A$3:$AAD$1504,48,FALSE))</f>
        <v/>
      </c>
      <c r="Q55" s="7296" t="str">
        <f>IF(VLOOKUP($A55,'8 Oct - LIVE LDS Data'!$A$3:$AAD$1504,49,FALSE)=0/1/1900,"",VLOOKUP($A55,'8 Oct - LIVE LDS Data'!$A$3:$AAD$1504,49,FALSE))</f>
        <v/>
      </c>
      <c r="R55" s="7296" t="str">
        <f>IF(VLOOKUP($A55,'8 Oct - LIVE LDS Data'!$A$3:$AAD$1504,55,FALSE)=0/1/1900,"",VLOOKUP($A55,'8 Oct - LIVE LDS Data'!$A$3:$AAD$1504,55,FALSE))</f>
        <v/>
      </c>
      <c r="S55" s="7296" t="str">
        <f>IF(VLOOKUP($A55,'8 Oct - LIVE LDS Data'!$A$3:$AAD$1504,56,FALSE)=0/1/1900,"",VLOOKUP($A55,'8 Oct - LIVE LDS Data'!$A$3:$AAD$1504,56,FALSE))</f>
        <v/>
      </c>
      <c r="T55" s="7297" t="str">
        <f>IF(VLOOKUP($A55,'8 Oct - LIVE LDS Data'!$A$3:$AAD$1504,61,FALSE)=0/1/1900,"",VLOOKUP($A55,'8 Oct - LIVE LDS Data'!$A$3:$AAD$1504,61,FALSE))</f>
        <v/>
      </c>
      <c r="U55" s="7297" t="str">
        <f>IF(VLOOKUP($A55,'8 Oct - LIVE LDS Data'!$A$3:$AAD$1504,64,FALSE)=0/1/1900,"",VLOOKUP($A55,'8 Oct - LIVE LDS Data'!$A$3:$AAD$1504,64,FALSE))</f>
        <v/>
      </c>
      <c r="V55" s="7297" t="str">
        <f>IF(VLOOKUP($A55,'8 Oct - LIVE LDS Data'!$A$3:$AAD$1504,67,FALSE)=0/1/1900,"",VLOOKUP($A55,'8 Oct - LIVE LDS Data'!$A$3:$AAD$1504,67,FALSE))</f>
        <v/>
      </c>
      <c r="W55" s="7298" t="str">
        <f>IF(VLOOKUP($A55,'8 Oct - LIVE LDS Data'!$A$3:$AAD$1504,80,FALSE)=0/1/1900,"",VLOOKUP($A55,'8 Oct - LIVE LDS Data'!$A$3:$AAD$1504,80,FALSE))</f>
        <v/>
      </c>
      <c r="X55" s="7299" t="s">
        <v>90</v>
      </c>
      <c r="Y55" s="7300">
        <f>IF(VLOOKUP($A55,'8 Oct - LIVE LDS Data'!$A$3:$AAD$1504,73,FALSE)=0/1/1900,"",VLOOKUP($A55,'8 Oct - LIVE LDS Data'!$A$3:$AAD$1504,73,FALSE))</f>
        <v>45320</v>
      </c>
      <c r="Z55" s="7300" t="str">
        <f>IF(VLOOKUP($A55,'8 Oct - LIVE LDS Data'!$A$3:$AAD$1504,74,FALSE)=0/1/1900,"",VLOOKUP($A55,'8 Oct - LIVE LDS Data'!$A$3:$AAD$1504,74,FALSE))</f>
        <v>Robert Putnam</v>
      </c>
      <c r="AA55" s="7300">
        <f>IF(VLOOKUP($A55,'8 Oct - LIVE LDS Data'!$A$3:$AAD$1504,76,FALSE)=0/1/1900,"",VLOOKUP($A55,'8 Oct - LIVE LDS Data'!$A$3:$AAD$1504,76,FALSE))</f>
        <v>45686</v>
      </c>
      <c r="AB55" s="7300" t="str">
        <f>IF(VLOOKUP($A55,'8 Oct - LIVE LDS Data'!$A$3:$AAD$1504,77,FALSE)=0/1/1900,"",VLOOKUP($A55,'8 Oct - LIVE LDS Data'!$A$3:$AAD$1504,77,FALSE))</f>
        <v>Robert Putnam</v>
      </c>
    </row>
    <row r="56" spans="1:28" ht="40" customHeight="1" x14ac:dyDescent="0.2">
      <c r="A56" s="1465" t="s">
        <v>1178</v>
      </c>
      <c r="B56" s="2612"/>
      <c r="C56" s="1465" t="s">
        <v>1179</v>
      </c>
      <c r="D56" s="1466"/>
      <c r="E56" s="1466"/>
      <c r="F56" s="7293" t="str">
        <f>IF(VLOOKUP($A56,'8 Oct - LIVE LDS Data'!$A$3:$AAD$1504,4,FALSE)=0/1/1900,"",VLOOKUP($A56,'8 Oct - LIVE LDS Data'!$A$3:$AAD$1504,4,FALSE))</f>
        <v>Local Plan Review</v>
      </c>
      <c r="G56" s="7294">
        <f>IF(VLOOKUP($A56,'8 Oct - LIVE LDS Data'!$A$3:$AAD$1504,6,FALSE)=0/1/1900,"",VLOOKUP($A56,'8 Oct - LIVE LDS Data'!$A$3:$AAD$1504,6,FALSE))</f>
        <v>2017</v>
      </c>
      <c r="H56" s="7294">
        <f>IF(VLOOKUP($A56,'8 Oct - LIVE LDS Data'!$A$3:$AAD$1504,7,FALSE)=0/1/1900,"",VLOOKUP($A56,'8 Oct - LIVE LDS Data'!$A$3:$AAD$1504,7,FALSE))</f>
        <v>2040</v>
      </c>
      <c r="I56" s="7294" t="str">
        <f>IF(VLOOKUP($A56,'8 Oct - LIVE LDS Data'!$A$3:$AAD$1504,8,FALSE)=0/1/1900,"",VLOOKUP($A56,'8 Oct - LIVE LDS Data'!$A$3:$AAD$1504,8,FALSE))</f>
        <v>N</v>
      </c>
      <c r="J56" s="7294" t="str">
        <f>IF(VLOOKUP($A56,'8 Oct - LIVE LDS Data'!$A$3:$AAD$1504,9,FALSE)=0/1/1900,"",VLOOKUP($A56,'8 Oct - LIVE LDS Data'!$A$3:$AAD$1504,9,FALSE))</f>
        <v>N</v>
      </c>
      <c r="K56" s="7295">
        <f>IF(VLOOKUP($A56,'8 Oct - LIVE LDS Data'!$A$3:$AAD$1504,10,FALSE)=0/1/1900,"",VLOOKUP($A56,'8 Oct - LIVE LDS Data'!$A$3:$AAD$1504,10,FALSE))</f>
        <v>43076</v>
      </c>
      <c r="L56" s="7296">
        <f>IF(VLOOKUP($A56,'8 Oct - LIVE LDS Data'!$A$3:$AAD$1504,34,FALSE)=0/1/1900,"",VLOOKUP($A56,'8 Oct - LIVE LDS Data'!$A$3:$AAD$1504,34,FALSE))</f>
        <v>45421</v>
      </c>
      <c r="M56" s="7296">
        <f>IF(VLOOKUP($A56,'8 Oct - LIVE LDS Data'!$A$3:$AAD$1504,35,FALSE)=0/1/1900,"",VLOOKUP($A56,'8 Oct - LIVE LDS Data'!$A$3:$AAD$1504,35,FALSE))</f>
        <v>45463</v>
      </c>
      <c r="N56" s="7296" t="str">
        <f>IF(VLOOKUP($A56,'8 Oct - LIVE LDS Data'!$A$3:$AAD$1504,41,FALSE)=0/1/1900,"",VLOOKUP($A56,'8 Oct - LIVE LDS Data'!$A$3:$AAD$1504,41,FALSE))</f>
        <v/>
      </c>
      <c r="O56" s="7296" t="str">
        <f>IF(VLOOKUP($A56,'8 Oct - LIVE LDS Data'!$A$3:$AAD$1504,42,FALSE)=0/1/1900,"",VLOOKUP($A56,'8 Oct - LIVE LDS Data'!$A$3:$AAD$1504,42,FALSE))</f>
        <v/>
      </c>
      <c r="P56" s="7296" t="str">
        <f>IF(VLOOKUP($A56,'8 Oct - LIVE LDS Data'!$A$3:$AAD$1504,48,FALSE)=0/1/1900,"",VLOOKUP($A56,'8 Oct - LIVE LDS Data'!$A$3:$AAD$1504,48,FALSE))</f>
        <v/>
      </c>
      <c r="Q56" s="7296" t="str">
        <f>IF(VLOOKUP($A56,'8 Oct - LIVE LDS Data'!$A$3:$AAD$1504,49,FALSE)=0/1/1900,"",VLOOKUP($A56,'8 Oct - LIVE LDS Data'!$A$3:$AAD$1504,49,FALSE))</f>
        <v/>
      </c>
      <c r="R56" s="7296" t="str">
        <f>IF(VLOOKUP($A56,'8 Oct - LIVE LDS Data'!$A$3:$AAD$1504,55,FALSE)=0/1/1900,"",VLOOKUP($A56,'8 Oct - LIVE LDS Data'!$A$3:$AAD$1504,55,FALSE))</f>
        <v/>
      </c>
      <c r="S56" s="7296" t="str">
        <f>IF(VLOOKUP($A56,'8 Oct - LIVE LDS Data'!$A$3:$AAD$1504,56,FALSE)=0/1/1900,"",VLOOKUP($A56,'8 Oct - LIVE LDS Data'!$A$3:$AAD$1504,56,FALSE))</f>
        <v/>
      </c>
      <c r="T56" s="7297" t="str">
        <f>IF(VLOOKUP($A56,'8 Oct - LIVE LDS Data'!$A$3:$AAD$1504,61,FALSE)=0/1/1900,"",VLOOKUP($A56,'8 Oct - LIVE LDS Data'!$A$3:$AAD$1504,61,FALSE))</f>
        <v/>
      </c>
      <c r="U56" s="7297" t="str">
        <f>IF(VLOOKUP($A56,'8 Oct - LIVE LDS Data'!$A$3:$AAD$1504,64,FALSE)=0/1/1900,"",VLOOKUP($A56,'8 Oct - LIVE LDS Data'!$A$3:$AAD$1504,64,FALSE))</f>
        <v/>
      </c>
      <c r="V56" s="7297" t="str">
        <f>IF(VLOOKUP($A56,'8 Oct - LIVE LDS Data'!$A$3:$AAD$1504,67,FALSE)=0/1/1900,"",VLOOKUP($A56,'8 Oct - LIVE LDS Data'!$A$3:$AAD$1504,67,FALSE))</f>
        <v/>
      </c>
      <c r="W56" s="7298" t="str">
        <f>IF(VLOOKUP($A56,'8 Oct - LIVE LDS Data'!$A$3:$AAD$1504,80,FALSE)=0/1/1900,"",VLOOKUP($A56,'8 Oct - LIVE LDS Data'!$A$3:$AAD$1504,80,FALSE))</f>
        <v/>
      </c>
      <c r="X56" s="7299" t="s">
        <v>90</v>
      </c>
      <c r="Y56" s="7300">
        <f>IF(VLOOKUP($A56,'8 Oct - LIVE LDS Data'!$A$3:$AAD$1504,73,FALSE)=0/1/1900,"",VLOOKUP($A56,'8 Oct - LIVE LDS Data'!$A$3:$AAD$1504,73,FALSE))</f>
        <v>45700</v>
      </c>
      <c r="Z56" s="7300" t="str">
        <f>IF(VLOOKUP($A56,'8 Oct - LIVE LDS Data'!$A$3:$AAD$1504,74,FALSE)=0/1/1900,"",VLOOKUP($A56,'8 Oct - LIVE LDS Data'!$A$3:$AAD$1504,74,FALSE))</f>
        <v>Robert Putnam</v>
      </c>
      <c r="AA56" s="7300">
        <f>IF(VLOOKUP($A56,'8 Oct - LIVE LDS Data'!$A$3:$AAD$1504,76,FALSE)=0/1/1900,"",VLOOKUP($A56,'8 Oct - LIVE LDS Data'!$A$3:$AAD$1504,76,FALSE))</f>
        <v>45700</v>
      </c>
      <c r="AB56" s="7300" t="str">
        <f>IF(VLOOKUP($A56,'8 Oct - LIVE LDS Data'!$A$3:$AAD$1504,77,FALSE)=0/1/1900,"",VLOOKUP($A56,'8 Oct - LIVE LDS Data'!$A$3:$AAD$1504,77,FALSE))</f>
        <v>Robert Putnam</v>
      </c>
    </row>
    <row r="57" spans="1:28" ht="40" customHeight="1" x14ac:dyDescent="0.2">
      <c r="A57" s="7309" t="s">
        <v>1188</v>
      </c>
      <c r="B57" s="7309"/>
      <c r="C57" s="7309" t="s">
        <v>1189</v>
      </c>
      <c r="D57" s="7310"/>
      <c r="E57" s="7310"/>
      <c r="F57" s="7293" t="str">
        <f>IF(VLOOKUP($A57,'8 Oct - LIVE LDS Data'!$A$3:$AAD$1504,4,FALSE)=0/1/1900,"",VLOOKUP($A57,'8 Oct - LIVE LDS Data'!$A$3:$AAD$1504,4,FALSE))</f>
        <v>none</v>
      </c>
      <c r="G57" s="7294" t="str">
        <f>IF(VLOOKUP($A57,'8 Oct - LIVE LDS Data'!$A$3:$AAD$1504,6,FALSE)=0/1/1900,"",VLOOKUP($A57,'8 Oct - LIVE LDS Data'!$A$3:$AAD$1504,6,FALSE))</f>
        <v/>
      </c>
      <c r="H57" s="7294" t="str">
        <f>IF(VLOOKUP($A57,'8 Oct - LIVE LDS Data'!$A$3:$AAD$1504,7,FALSE)=0/1/1900,"",VLOOKUP($A57,'8 Oct - LIVE LDS Data'!$A$3:$AAD$1504,7,FALSE))</f>
        <v/>
      </c>
      <c r="I57" s="7294" t="str">
        <f>IF(VLOOKUP($A57,'8 Oct - LIVE LDS Data'!$A$3:$AAD$1504,8,FALSE)=0/1/1900,"",VLOOKUP($A57,'8 Oct - LIVE LDS Data'!$A$3:$AAD$1504,8,FALSE))</f>
        <v>N</v>
      </c>
      <c r="J57" s="7294" t="str">
        <f>IF(VLOOKUP($A57,'8 Oct - LIVE LDS Data'!$A$3:$AAD$1504,9,FALSE)=0/1/1900,"",VLOOKUP($A57,'8 Oct - LIVE LDS Data'!$A$3:$AAD$1504,9,FALSE))</f>
        <v>N</v>
      </c>
      <c r="K57" s="7295">
        <f>IF(VLOOKUP($A57,'8 Oct - LIVE LDS Data'!$A$3:$AAD$1504,10,FALSE)=0/1/1900,"",VLOOKUP($A57,'8 Oct - LIVE LDS Data'!$A$3:$AAD$1504,10,FALSE))</f>
        <v>44462</v>
      </c>
      <c r="L57" s="7296" t="str">
        <f>IF(VLOOKUP($A57,'8 Oct - LIVE LDS Data'!$A$3:$AAD$1504,34,FALSE)=0/1/1900,"",VLOOKUP($A57,'8 Oct - LIVE LDS Data'!$A$3:$AAD$1504,34,FALSE))</f>
        <v/>
      </c>
      <c r="M57" s="7296" t="str">
        <f>IF(VLOOKUP($A57,'8 Oct - LIVE LDS Data'!$A$3:$AAD$1504,35,FALSE)=0/1/1900,"",VLOOKUP($A57,'8 Oct - LIVE LDS Data'!$A$3:$AAD$1504,35,FALSE))</f>
        <v/>
      </c>
      <c r="N57" s="7296" t="str">
        <f>IF(VLOOKUP($A57,'8 Oct - LIVE LDS Data'!$A$3:$AAD$1504,41,FALSE)=0/1/1900,"",VLOOKUP($A57,'8 Oct - LIVE LDS Data'!$A$3:$AAD$1504,41,FALSE))</f>
        <v/>
      </c>
      <c r="O57" s="7296" t="str">
        <f>IF(VLOOKUP($A57,'8 Oct - LIVE LDS Data'!$A$3:$AAD$1504,42,FALSE)=0/1/1900,"",VLOOKUP($A57,'8 Oct - LIVE LDS Data'!$A$3:$AAD$1504,42,FALSE))</f>
        <v/>
      </c>
      <c r="P57" s="7296" t="str">
        <f>IF(VLOOKUP($A57,'8 Oct - LIVE LDS Data'!$A$3:$AAD$1504,48,FALSE)=0/1/1900,"",VLOOKUP($A57,'8 Oct - LIVE LDS Data'!$A$3:$AAD$1504,48,FALSE))</f>
        <v/>
      </c>
      <c r="Q57" s="7296" t="str">
        <f>IF(VLOOKUP($A57,'8 Oct - LIVE LDS Data'!$A$3:$AAD$1504,49,FALSE)=0/1/1900,"",VLOOKUP($A57,'8 Oct - LIVE LDS Data'!$A$3:$AAD$1504,49,FALSE))</f>
        <v/>
      </c>
      <c r="R57" s="7296" t="str">
        <f>IF(VLOOKUP($A57,'8 Oct - LIVE LDS Data'!$A$3:$AAD$1504,55,FALSE)=0/1/1900,"",VLOOKUP($A57,'8 Oct - LIVE LDS Data'!$A$3:$AAD$1504,55,FALSE))</f>
        <v/>
      </c>
      <c r="S57" s="7296" t="str">
        <f>IF(VLOOKUP($A57,'8 Oct - LIVE LDS Data'!$A$3:$AAD$1504,56,FALSE)=0/1/1900,"",VLOOKUP($A57,'8 Oct - LIVE LDS Data'!$A$3:$AAD$1504,56,FALSE))</f>
        <v/>
      </c>
      <c r="T57" s="7297" t="str">
        <f>IF(VLOOKUP($A57,'8 Oct - LIVE LDS Data'!$A$3:$AAD$1504,61,FALSE)=0/1/1900,"",VLOOKUP($A57,'8 Oct - LIVE LDS Data'!$A$3:$AAD$1504,61,FALSE))</f>
        <v/>
      </c>
      <c r="U57" s="7297" t="str">
        <f>IF(VLOOKUP($A57,'8 Oct - LIVE LDS Data'!$A$3:$AAD$1504,64,FALSE)=0/1/1900,"",VLOOKUP($A57,'8 Oct - LIVE LDS Data'!$A$3:$AAD$1504,64,FALSE))</f>
        <v/>
      </c>
      <c r="V57" s="7297" t="str">
        <f>IF(VLOOKUP($A57,'8 Oct - LIVE LDS Data'!$A$3:$AAD$1504,67,FALSE)=0/1/1900,"",VLOOKUP($A57,'8 Oct - LIVE LDS Data'!$A$3:$AAD$1504,67,FALSE))</f>
        <v/>
      </c>
      <c r="W57" s="7298" t="str">
        <f>IF(VLOOKUP($A57,'8 Oct - LIVE LDS Data'!$A$3:$AAD$1504,80,FALSE)=0/1/1900,"",VLOOKUP($A57,'8 Oct - LIVE LDS Data'!$A$3:$AAD$1504,80,FALSE))</f>
        <v/>
      </c>
      <c r="X57" s="7299" t="s">
        <v>90</v>
      </c>
      <c r="Y57" s="7300">
        <f>IF(VLOOKUP($A57,'8 Oct - LIVE LDS Data'!$A$3:$AAD$1504,73,FALSE)=0/1/1900,"",VLOOKUP($A57,'8 Oct - LIVE LDS Data'!$A$3:$AAD$1504,73,FALSE))</f>
        <v>45014</v>
      </c>
      <c r="Z57" s="7300" t="str">
        <f>IF(VLOOKUP($A57,'8 Oct - LIVE LDS Data'!$A$3:$AAD$1504,74,FALSE)=0/1/1900,"",VLOOKUP($A57,'8 Oct - LIVE LDS Data'!$A$3:$AAD$1504,74,FALSE))</f>
        <v>Robert Putnam</v>
      </c>
      <c r="AA57" s="7300" t="str">
        <f>IF(VLOOKUP($A57,'8 Oct - LIVE LDS Data'!$A$3:$AAD$1504,76,FALSE)=0/1/1900,"",VLOOKUP($A57,'8 Oct - LIVE LDS Data'!$A$3:$AAD$1504,76,FALSE))</f>
        <v/>
      </c>
      <c r="AB57" s="7300" t="str">
        <f>IF(VLOOKUP($A57,'8 Oct - LIVE LDS Data'!$A$3:$AAD$1504,77,FALSE)=0/1/1900,"",VLOOKUP($A57,'8 Oct - LIVE LDS Data'!$A$3:$AAD$1504,77,FALSE))</f>
        <v/>
      </c>
    </row>
    <row r="58" spans="1:28" ht="30" customHeight="1" x14ac:dyDescent="0.2">
      <c r="A58" s="1465" t="s">
        <v>1195</v>
      </c>
      <c r="B58" s="1465"/>
      <c r="C58" s="2091" t="s">
        <v>1196</v>
      </c>
      <c r="D58" s="1480"/>
      <c r="E58" s="2210" t="s">
        <v>90</v>
      </c>
      <c r="F58" s="7293" t="str">
        <f>IF(VLOOKUP($A58,'8 Oct - LIVE LDS Data'!$A$3:$AAD$1504,4,FALSE)=0/1/1900,"",VLOOKUP($A58,'8 Oct - LIVE LDS Data'!$A$3:$AAD$1504,4,FALSE))</f>
        <v>Dorset Council Local Plan</v>
      </c>
      <c r="G58" s="7294">
        <f>IF(VLOOKUP($A58,'8 Oct - LIVE LDS Data'!$A$3:$AAD$1504,6,FALSE)=0/1/1900,"",VLOOKUP($A58,'8 Oct - LIVE LDS Data'!$A$3:$AAD$1504,6,FALSE))</f>
        <v>2026</v>
      </c>
      <c r="H58" s="7294">
        <f>IF(VLOOKUP($A58,'8 Oct - LIVE LDS Data'!$A$3:$AAD$1504,7,FALSE)=0/1/1900,"",VLOOKUP($A58,'8 Oct - LIVE LDS Data'!$A$3:$AAD$1504,7,FALSE))</f>
        <v>2043</v>
      </c>
      <c r="I58" s="7294" t="str">
        <f>IF(VLOOKUP($A58,'8 Oct - LIVE LDS Data'!$A$3:$AAD$1504,8,FALSE)=0/1/1900,"",VLOOKUP($A58,'8 Oct - LIVE LDS Data'!$A$3:$AAD$1504,8,FALSE))</f>
        <v>N</v>
      </c>
      <c r="J58" s="7294" t="str">
        <f>IF(VLOOKUP($A58,'8 Oct - LIVE LDS Data'!$A$3:$AAD$1504,9,FALSE)=0/1/1900,"",VLOOKUP($A58,'8 Oct - LIVE LDS Data'!$A$3:$AAD$1504,9,FALSE))</f>
        <v>N</v>
      </c>
      <c r="K58" s="7295" t="str">
        <f>IF(VLOOKUP($A58,'8 Oct - LIVE LDS Data'!$A$3:$AAD$1504,10,FALSE)=0/1/1900,"",VLOOKUP($A58,'8 Oct - LIVE LDS Data'!$A$3:$AAD$1504,10,FALSE))</f>
        <v>new LPA</v>
      </c>
      <c r="L58" s="7296">
        <f>IF(VLOOKUP($A58,'8 Oct - LIVE LDS Data'!$A$3:$AAD$1504,34,FALSE)=0/1/1900,"",VLOOKUP($A58,'8 Oct - LIVE LDS Data'!$A$3:$AAD$1504,34,FALSE))</f>
        <v>44197</v>
      </c>
      <c r="M58" s="7296" t="str">
        <f>IF(VLOOKUP($A58,'8 Oct - LIVE LDS Data'!$A$3:$AAD$1504,35,FALSE)=0/1/1900,"",VLOOKUP($A58,'8 Oct - LIVE LDS Data'!$A$3:$AAD$1504,35,FALSE))</f>
        <v/>
      </c>
      <c r="N58" s="7296">
        <f>IF(VLOOKUP($A58,'8 Oct - LIVE LDS Data'!$A$3:$AAD$1504,41,FALSE)=0/1/1900,"",VLOOKUP($A58,'8 Oct - LIVE LDS Data'!$A$3:$AAD$1504,41,FALSE))</f>
        <v>45943</v>
      </c>
      <c r="O58" s="7296">
        <f>IF(VLOOKUP($A58,'8 Oct - LIVE LDS Data'!$A$3:$AAD$1504,42,FALSE)=0/1/1900,"",VLOOKUP($A58,'8 Oct - LIVE LDS Data'!$A$3:$AAD$1504,42,FALSE))</f>
        <v>45943</v>
      </c>
      <c r="P58" s="7296" t="str">
        <f>IF(VLOOKUP($A58,'8 Oct - LIVE LDS Data'!$A$3:$AAD$1504,48,FALSE)=0/1/1900,"",VLOOKUP($A58,'8 Oct - LIVE LDS Data'!$A$3:$AAD$1504,48,FALSE))</f>
        <v/>
      </c>
      <c r="Q58" s="7296" t="str">
        <f>IF(VLOOKUP($A58,'8 Oct - LIVE LDS Data'!$A$3:$AAD$1504,49,FALSE)=0/1/1900,"",VLOOKUP($A58,'8 Oct - LIVE LDS Data'!$A$3:$AAD$1504,49,FALSE))</f>
        <v/>
      </c>
      <c r="R58" s="7296" t="str">
        <f>IF(VLOOKUP($A58,'8 Oct - LIVE LDS Data'!$A$3:$AAD$1504,55,FALSE)=0/1/1900,"",VLOOKUP($A58,'8 Oct - LIVE LDS Data'!$A$3:$AAD$1504,55,FALSE))</f>
        <v/>
      </c>
      <c r="S58" s="7296" t="str">
        <f>IF(VLOOKUP($A58,'8 Oct - LIVE LDS Data'!$A$3:$AAD$1504,56,FALSE)=0/1/1900,"",VLOOKUP($A58,'8 Oct - LIVE LDS Data'!$A$3:$AAD$1504,56,FALSE))</f>
        <v/>
      </c>
      <c r="T58" s="7297" t="str">
        <f>IF(VLOOKUP($A58,'8 Oct - LIVE LDS Data'!$A$3:$AAD$1504,61,FALSE)=0/1/1900,"",VLOOKUP($A58,'8 Oct - LIVE LDS Data'!$A$3:$AAD$1504,61,FALSE))</f>
        <v/>
      </c>
      <c r="U58" s="7297" t="str">
        <f>IF(VLOOKUP($A58,'8 Oct - LIVE LDS Data'!$A$3:$AAD$1504,64,FALSE)=0/1/1900,"",VLOOKUP($A58,'8 Oct - LIVE LDS Data'!$A$3:$AAD$1504,64,FALSE))</f>
        <v/>
      </c>
      <c r="V58" s="7297" t="str">
        <f>IF(VLOOKUP($A58,'8 Oct - LIVE LDS Data'!$A$3:$AAD$1504,67,FALSE)=0/1/1900,"",VLOOKUP($A58,'8 Oct - LIVE LDS Data'!$A$3:$AAD$1504,67,FALSE))</f>
        <v/>
      </c>
      <c r="W58" s="7298" t="str">
        <f>IF(VLOOKUP($A58,'8 Oct - LIVE LDS Data'!$A$3:$AAD$1504,80,FALSE)=0/1/1900,"",VLOOKUP($A58,'8 Oct - LIVE LDS Data'!$A$3:$AAD$1504,80,FALSE))</f>
        <v/>
      </c>
      <c r="X58" s="7299" t="s">
        <v>90</v>
      </c>
      <c r="Y58" s="7300">
        <f>IF(VLOOKUP($A58,'8 Oct - LIVE LDS Data'!$A$3:$AAD$1504,73,FALSE)=0/1/1900,"",VLOOKUP($A58,'8 Oct - LIVE LDS Data'!$A$3:$AAD$1504,73,FALSE))</f>
        <v>45716</v>
      </c>
      <c r="Z58" s="7300" t="str">
        <f>IF(VLOOKUP($A58,'8 Oct - LIVE LDS Data'!$A$3:$AAD$1504,74,FALSE)=0/1/1900,"",VLOOKUP($A58,'8 Oct - LIVE LDS Data'!$A$3:$AAD$1504,74,FALSE))</f>
        <v>Robert Putnam</v>
      </c>
      <c r="AA58" s="7300">
        <f>IF(VLOOKUP($A58,'8 Oct - LIVE LDS Data'!$A$3:$AAD$1504,76,FALSE)=0/1/1900,"",VLOOKUP($A58,'8 Oct - LIVE LDS Data'!$A$3:$AAD$1504,76,FALSE))</f>
        <v>45932</v>
      </c>
      <c r="AB58" s="7300" t="str">
        <f>IF(VLOOKUP($A58,'8 Oct - LIVE LDS Data'!$A$3:$AAD$1504,77,FALSE)=0/1/1900,"",VLOOKUP($A58,'8 Oct - LIVE LDS Data'!$A$3:$AAD$1504,77,FALSE))</f>
        <v>Robert Putnam</v>
      </c>
    </row>
    <row r="59" spans="1:28" ht="30" customHeight="1" x14ac:dyDescent="0.2">
      <c r="A59" s="7309" t="s">
        <v>1248</v>
      </c>
      <c r="B59" s="7309"/>
      <c r="C59" s="7309" t="s">
        <v>1249</v>
      </c>
      <c r="D59" s="7310"/>
      <c r="E59" s="7310"/>
      <c r="F59" s="7293" t="str">
        <f>IF(VLOOKUP($A59,'8 Oct - LIVE LDS Data'!$A$3:$AAD$1504,4,FALSE)=0/1/1900,"",VLOOKUP($A59,'8 Oct - LIVE LDS Data'!$A$3:$AAD$1504,4,FALSE))</f>
        <v>none</v>
      </c>
      <c r="G59" s="7294" t="str">
        <f>IF(VLOOKUP($A59,'8 Oct - LIVE LDS Data'!$A$3:$AAD$1504,6,FALSE)=0/1/1900,"",VLOOKUP($A59,'8 Oct - LIVE LDS Data'!$A$3:$AAD$1504,6,FALSE))</f>
        <v/>
      </c>
      <c r="H59" s="7294" t="str">
        <f>IF(VLOOKUP($A59,'8 Oct - LIVE LDS Data'!$A$3:$AAD$1504,7,FALSE)=0/1/1900,"",VLOOKUP($A59,'8 Oct - LIVE LDS Data'!$A$3:$AAD$1504,7,FALSE))</f>
        <v/>
      </c>
      <c r="I59" s="7294" t="str">
        <f>IF(VLOOKUP($A59,'8 Oct - LIVE LDS Data'!$A$3:$AAD$1504,8,FALSE)=0/1/1900,"",VLOOKUP($A59,'8 Oct - LIVE LDS Data'!$A$3:$AAD$1504,8,FALSE))</f>
        <v>N</v>
      </c>
      <c r="J59" s="7294" t="str">
        <f>IF(VLOOKUP($A59,'8 Oct - LIVE LDS Data'!$A$3:$AAD$1504,9,FALSE)=0/1/1900,"",VLOOKUP($A59,'8 Oct - LIVE LDS Data'!$A$3:$AAD$1504,9,FALSE))</f>
        <v>N</v>
      </c>
      <c r="K59" s="7295">
        <f>IF(VLOOKUP($A59,'8 Oct - LIVE LDS Data'!$A$3:$AAD$1504,10,FALSE)=0/1/1900,"",VLOOKUP($A59,'8 Oct - LIVE LDS Data'!$A$3:$AAD$1504,10,FALSE))</f>
        <v>44125</v>
      </c>
      <c r="L59" s="7296" t="str">
        <f>IF(VLOOKUP($A59,'8 Oct - LIVE LDS Data'!$A$3:$AAD$1504,34,FALSE)=0/1/1900,"",VLOOKUP($A59,'8 Oct - LIVE LDS Data'!$A$3:$AAD$1504,34,FALSE))</f>
        <v/>
      </c>
      <c r="M59" s="7296" t="str">
        <f>IF(VLOOKUP($A59,'8 Oct - LIVE LDS Data'!$A$3:$AAD$1504,35,FALSE)=0/1/1900,"",VLOOKUP($A59,'8 Oct - LIVE LDS Data'!$A$3:$AAD$1504,35,FALSE))</f>
        <v/>
      </c>
      <c r="N59" s="7296" t="str">
        <f>IF(VLOOKUP($A59,'8 Oct - LIVE LDS Data'!$A$3:$AAD$1504,41,FALSE)=0/1/1900,"",VLOOKUP($A59,'8 Oct - LIVE LDS Data'!$A$3:$AAD$1504,41,FALSE))</f>
        <v/>
      </c>
      <c r="O59" s="7296" t="str">
        <f>IF(VLOOKUP($A59,'8 Oct - LIVE LDS Data'!$A$3:$AAD$1504,42,FALSE)=0/1/1900,"",VLOOKUP($A59,'8 Oct - LIVE LDS Data'!$A$3:$AAD$1504,42,FALSE))</f>
        <v/>
      </c>
      <c r="P59" s="7296" t="str">
        <f>IF(VLOOKUP($A59,'8 Oct - LIVE LDS Data'!$A$3:$AAD$1504,48,FALSE)=0/1/1900,"",VLOOKUP($A59,'8 Oct - LIVE LDS Data'!$A$3:$AAD$1504,48,FALSE))</f>
        <v/>
      </c>
      <c r="Q59" s="7296" t="str">
        <f>IF(VLOOKUP($A59,'8 Oct - LIVE LDS Data'!$A$3:$AAD$1504,49,FALSE)=0/1/1900,"",VLOOKUP($A59,'8 Oct - LIVE LDS Data'!$A$3:$AAD$1504,49,FALSE))</f>
        <v/>
      </c>
      <c r="R59" s="7296" t="str">
        <f>IF(VLOOKUP($A59,'8 Oct - LIVE LDS Data'!$A$3:$AAD$1504,55,FALSE)=0/1/1900,"",VLOOKUP($A59,'8 Oct - LIVE LDS Data'!$A$3:$AAD$1504,55,FALSE))</f>
        <v/>
      </c>
      <c r="S59" s="7296" t="str">
        <f>IF(VLOOKUP($A59,'8 Oct - LIVE LDS Data'!$A$3:$AAD$1504,56,FALSE)=0/1/1900,"",VLOOKUP($A59,'8 Oct - LIVE LDS Data'!$A$3:$AAD$1504,56,FALSE))</f>
        <v/>
      </c>
      <c r="T59" s="7297" t="str">
        <f>IF(VLOOKUP($A59,'8 Oct - LIVE LDS Data'!$A$3:$AAD$1504,61,FALSE)=0/1/1900,"",VLOOKUP($A59,'8 Oct - LIVE LDS Data'!$A$3:$AAD$1504,61,FALSE))</f>
        <v/>
      </c>
      <c r="U59" s="7297" t="str">
        <f>IF(VLOOKUP($A59,'8 Oct - LIVE LDS Data'!$A$3:$AAD$1504,64,FALSE)=0/1/1900,"",VLOOKUP($A59,'8 Oct - LIVE LDS Data'!$A$3:$AAD$1504,64,FALSE))</f>
        <v/>
      </c>
      <c r="V59" s="7297" t="str">
        <f>IF(VLOOKUP($A59,'8 Oct - LIVE LDS Data'!$A$3:$AAD$1504,67,FALSE)=0/1/1900,"",VLOOKUP($A59,'8 Oct - LIVE LDS Data'!$A$3:$AAD$1504,67,FALSE))</f>
        <v/>
      </c>
      <c r="W59" s="7298" t="str">
        <f>IF(VLOOKUP($A59,'8 Oct - LIVE LDS Data'!$A$3:$AAD$1504,80,FALSE)=0/1/1900,"",VLOOKUP($A59,'8 Oct - LIVE LDS Data'!$A$3:$AAD$1504,80,FALSE))</f>
        <v/>
      </c>
      <c r="X59" s="7299" t="s">
        <v>90</v>
      </c>
      <c r="Y59" s="7300">
        <f>IF(VLOOKUP($A59,'8 Oct - LIVE LDS Data'!$A$3:$AAD$1504,73,FALSE)=0/1/1900,"",VLOOKUP($A59,'8 Oct - LIVE LDS Data'!$A$3:$AAD$1504,73,FALSE))</f>
        <v>45937</v>
      </c>
      <c r="Z59" s="7300" t="str">
        <f>IF(VLOOKUP($A59,'8 Oct - LIVE LDS Data'!$A$3:$AAD$1504,74,FALSE)=0/1/1900,"",VLOOKUP($A59,'8 Oct - LIVE LDS Data'!$A$3:$AAD$1504,74,FALSE))</f>
        <v>Robert Putnam</v>
      </c>
      <c r="AA59" s="7300">
        <f>IF(VLOOKUP($A59,'8 Oct - LIVE LDS Data'!$A$3:$AAD$1504,76,FALSE)=0/1/1900,"",VLOOKUP($A59,'8 Oct - LIVE LDS Data'!$A$3:$AAD$1504,76,FALSE))</f>
        <v>45937</v>
      </c>
      <c r="AB59" s="7300" t="str">
        <f>IF(VLOOKUP($A59,'8 Oct - LIVE LDS Data'!$A$3:$AAD$1504,77,FALSE)=0/1/1900,"",VLOOKUP($A59,'8 Oct - LIVE LDS Data'!$A$3:$AAD$1504,77,FALSE))</f>
        <v>Robert Putnam</v>
      </c>
    </row>
    <row r="60" spans="1:28" ht="30" customHeight="1" x14ac:dyDescent="0.2">
      <c r="A60" s="1467" t="s">
        <v>1285</v>
      </c>
      <c r="B60" s="1467"/>
      <c r="C60" s="1467" t="s">
        <v>1286</v>
      </c>
      <c r="D60" s="1480"/>
      <c r="E60" s="1480"/>
      <c r="F60" s="7293" t="str">
        <f>IF(VLOOKUP($A60,'8 Oct - LIVE LDS Data'!$A$3:$AAD$1504,4,FALSE)=0/1/1900,"",VLOOKUP($A60,'8 Oct - LIVE LDS Data'!$A$3:$AAD$1504,4,FALSE))</f>
        <v>East Devon Local Plan</v>
      </c>
      <c r="G60" s="7294">
        <f>IF(VLOOKUP($A60,'8 Oct - LIVE LDS Data'!$A$3:$AAD$1504,6,FALSE)=0/1/1900,"",VLOOKUP($A60,'8 Oct - LIVE LDS Data'!$A$3:$AAD$1504,6,FALSE))</f>
        <v>2020</v>
      </c>
      <c r="H60" s="7294">
        <f>IF(VLOOKUP($A60,'8 Oct - LIVE LDS Data'!$A$3:$AAD$1504,7,FALSE)=0/1/1900,"",VLOOKUP($A60,'8 Oct - LIVE LDS Data'!$A$3:$AAD$1504,7,FALSE))</f>
        <v>2042</v>
      </c>
      <c r="I60" s="7294" t="str">
        <f>IF(VLOOKUP($A60,'8 Oct - LIVE LDS Data'!$A$3:$AAD$1504,8,FALSE)=0/1/1900,"",VLOOKUP($A60,'8 Oct - LIVE LDS Data'!$A$3:$AAD$1504,8,FALSE))</f>
        <v>N</v>
      </c>
      <c r="J60" s="7294" t="str">
        <f>IF(VLOOKUP($A60,'8 Oct - LIVE LDS Data'!$A$3:$AAD$1504,9,FALSE)=0/1/1900,"",VLOOKUP($A60,'8 Oct - LIVE LDS Data'!$A$3:$AAD$1504,9,FALSE))</f>
        <v>N</v>
      </c>
      <c r="K60" s="7295">
        <f>IF(VLOOKUP($A60,'8 Oct - LIVE LDS Data'!$A$3:$AAD$1504,10,FALSE)=0/1/1900,"",VLOOKUP($A60,'8 Oct - LIVE LDS Data'!$A$3:$AAD$1504,10,FALSE))</f>
        <v>42397</v>
      </c>
      <c r="L60" s="7296">
        <f>IF(VLOOKUP($A60,'8 Oct - LIVE LDS Data'!$A$3:$AAD$1504,34,FALSE)=0/1/1900,"",VLOOKUP($A60,'8 Oct - LIVE LDS Data'!$A$3:$AAD$1504,34,FALSE))</f>
        <v>44197</v>
      </c>
      <c r="M60" s="7296">
        <f>IF(VLOOKUP($A60,'8 Oct - LIVE LDS Data'!$A$3:$AAD$1504,35,FALSE)=0/1/1900,"",VLOOKUP($A60,'8 Oct - LIVE LDS Data'!$A$3:$AAD$1504,35,FALSE))</f>
        <v>44270</v>
      </c>
      <c r="N60" s="7296">
        <f>IF(VLOOKUP($A60,'8 Oct - LIVE LDS Data'!$A$3:$AAD$1504,41,FALSE)=0/1/1900,"",VLOOKUP($A60,'8 Oct - LIVE LDS Data'!$A$3:$AAD$1504,41,FALSE))</f>
        <v>44872</v>
      </c>
      <c r="O60" s="7296">
        <f>IF(VLOOKUP($A60,'8 Oct - LIVE LDS Data'!$A$3:$AAD$1504,42,FALSE)=0/1/1900,"",VLOOKUP($A60,'8 Oct - LIVE LDS Data'!$A$3:$AAD$1504,42,FALSE))</f>
        <v>44941</v>
      </c>
      <c r="P60" s="7296">
        <f>IF(VLOOKUP($A60,'8 Oct - LIVE LDS Data'!$A$3:$AAD$1504,48,FALSE)=0/1/1900,"",VLOOKUP($A60,'8 Oct - LIVE LDS Data'!$A$3:$AAD$1504,48,FALSE))</f>
        <v>45428</v>
      </c>
      <c r="Q60" s="7296">
        <f>IF(VLOOKUP($A60,'8 Oct - LIVE LDS Data'!$A$3:$AAD$1504,49,FALSE)=0/1/1900,"",VLOOKUP($A60,'8 Oct - LIVE LDS Data'!$A$3:$AAD$1504,49,FALSE))</f>
        <v>45470</v>
      </c>
      <c r="R60" s="7296" t="str">
        <f>IF(VLOOKUP($A60,'8 Oct - LIVE LDS Data'!$A$3:$AAD$1504,55,FALSE)=0/1/1900,"",VLOOKUP($A60,'8 Oct - LIVE LDS Data'!$A$3:$AAD$1504,55,FALSE))</f>
        <v/>
      </c>
      <c r="S60" s="7296" t="str">
        <f>IF(VLOOKUP($A60,'8 Oct - LIVE LDS Data'!$A$3:$AAD$1504,56,FALSE)=0/1/1900,"",VLOOKUP($A60,'8 Oct - LIVE LDS Data'!$A$3:$AAD$1504,56,FALSE))</f>
        <v/>
      </c>
      <c r="T60" s="7297">
        <f>IF(VLOOKUP($A60,'8 Oct - LIVE LDS Data'!$A$3:$AAD$1504,61,FALSE)=0/1/1900,"",VLOOKUP($A60,'8 Oct - LIVE LDS Data'!$A$3:$AAD$1504,61,FALSE))</f>
        <v>45689</v>
      </c>
      <c r="U60" s="7297" t="str">
        <f>IF(VLOOKUP($A60,'8 Oct - LIVE LDS Data'!$A$3:$AAD$1504,64,FALSE)=0/1/1900,"",VLOOKUP($A60,'8 Oct - LIVE LDS Data'!$A$3:$AAD$1504,64,FALSE))</f>
        <v/>
      </c>
      <c r="V60" s="7297" t="str">
        <f>IF(VLOOKUP($A60,'8 Oct - LIVE LDS Data'!$A$3:$AAD$1504,67,FALSE)=0/1/1900,"",VLOOKUP($A60,'8 Oct - LIVE LDS Data'!$A$3:$AAD$1504,67,FALSE))</f>
        <v/>
      </c>
      <c r="W60" s="7298" t="str">
        <f>IF(VLOOKUP($A60,'8 Oct - LIVE LDS Data'!$A$3:$AAD$1504,80,FALSE)=0/1/1900,"",VLOOKUP($A60,'8 Oct - LIVE LDS Data'!$A$3:$AAD$1504,80,FALSE))</f>
        <v/>
      </c>
      <c r="X60" s="7299" t="s">
        <v>90</v>
      </c>
      <c r="Y60" s="7300">
        <f>IF(VLOOKUP($A60,'8 Oct - LIVE LDS Data'!$A$3:$AAD$1504,73,FALSE)=0/1/1900,"",VLOOKUP($A60,'8 Oct - LIVE LDS Data'!$A$3:$AAD$1504,73,FALSE))</f>
        <v>45315</v>
      </c>
      <c r="Z60" s="7300" t="str">
        <f>IF(VLOOKUP($A60,'8 Oct - LIVE LDS Data'!$A$3:$AAD$1504,74,FALSE)=0/1/1900,"",VLOOKUP($A60,'8 Oct - LIVE LDS Data'!$A$3:$AAD$1504,74,FALSE))</f>
        <v>Robert Putnam</v>
      </c>
      <c r="AA60" s="7300">
        <f>IF(VLOOKUP($A60,'8 Oct - LIVE LDS Data'!$A$3:$AAD$1504,76,FALSE)=0/1/1900,"",VLOOKUP($A60,'8 Oct - LIVE LDS Data'!$A$3:$AAD$1504,76,FALSE))</f>
        <v>45686</v>
      </c>
      <c r="AB60" s="7300" t="str">
        <f>IF(VLOOKUP($A60,'8 Oct - LIVE LDS Data'!$A$3:$AAD$1504,77,FALSE)=0/1/1900,"",VLOOKUP($A60,'8 Oct - LIVE LDS Data'!$A$3:$AAD$1504,77,FALSE))</f>
        <v>Robert Putnam</v>
      </c>
    </row>
    <row r="61" spans="1:28" ht="30" customHeight="1" x14ac:dyDescent="0.2">
      <c r="A61" s="7303" t="s">
        <v>1299</v>
      </c>
      <c r="B61" s="7303"/>
      <c r="C61" s="2616" t="s">
        <v>4186</v>
      </c>
      <c r="D61" s="1994" t="s">
        <v>4187</v>
      </c>
      <c r="E61" s="7318"/>
      <c r="F61" s="7304" t="str">
        <f>IF(VLOOKUP($A61,'8 Oct - LIVE LDS Data'!$A$3:$AAD$1504,4,FALSE)=0/1/1900,"",VLOOKUP($A61,'8 Oct - LIVE LDS Data'!$A$3:$AAD$1504,4,FALSE))</f>
        <v>East Dorset Local Plan</v>
      </c>
      <c r="G61" s="7305" t="str">
        <f>IF(VLOOKUP($A61,'8 Oct - LIVE LDS Data'!$A$3:$AAD$1504,6,FALSE)=0/1/1900,"",VLOOKUP($A61,'8 Oct - LIVE LDS Data'!$A$3:$AAD$1504,6,FALSE))</f>
        <v/>
      </c>
      <c r="H61" s="7305" t="str">
        <f>IF(VLOOKUP($A61,'8 Oct - LIVE LDS Data'!$A$3:$AAD$1504,7,FALSE)=0/1/1900,"",VLOOKUP($A61,'8 Oct - LIVE LDS Data'!$A$3:$AAD$1504,7,FALSE))</f>
        <v/>
      </c>
      <c r="I61" s="7305" t="str">
        <f>IF(VLOOKUP($A61,'8 Oct - LIVE LDS Data'!$A$3:$AAD$1504,8,FALSE)=0/1/1900,"",VLOOKUP($A61,'8 Oct - LIVE LDS Data'!$A$3:$AAD$1504,8,FALSE))</f>
        <v/>
      </c>
      <c r="J61" s="7305" t="str">
        <f>IF(VLOOKUP($A61,'8 Oct - LIVE LDS Data'!$A$3:$AAD$1504,9,FALSE)=0/1/1900,"",VLOOKUP($A61,'8 Oct - LIVE LDS Data'!$A$3:$AAD$1504,9,FALSE))</f>
        <v/>
      </c>
      <c r="K61" s="7306">
        <f>IF(VLOOKUP($A61,'8 Oct - LIVE LDS Data'!$A$3:$AAD$1504,10,FALSE)=0/1/1900,"",VLOOKUP($A61,'8 Oct - LIVE LDS Data'!$A$3:$AAD$1504,10,FALSE))</f>
        <v>41757</v>
      </c>
      <c r="L61" s="7296" t="str">
        <f>IF(VLOOKUP($A61,'8 Oct - LIVE LDS Data'!$A$3:$AAD$1504,34,FALSE)=0/1/1900,"",VLOOKUP($A61,'8 Oct - LIVE LDS Data'!$A$3:$AAD$1504,34,FALSE))</f>
        <v/>
      </c>
      <c r="M61" s="7296" t="str">
        <f>IF(VLOOKUP($A61,'8 Oct - LIVE LDS Data'!$A$3:$AAD$1504,35,FALSE)=0/1/1900,"",VLOOKUP($A61,'8 Oct - LIVE LDS Data'!$A$3:$AAD$1504,35,FALSE))</f>
        <v/>
      </c>
      <c r="N61" s="7296" t="str">
        <f>IF(VLOOKUP($A61,'8 Oct - LIVE LDS Data'!$A$3:$AAD$1504,41,FALSE)=0/1/1900,"",VLOOKUP($A61,'8 Oct - LIVE LDS Data'!$A$3:$AAD$1504,41,FALSE))</f>
        <v/>
      </c>
      <c r="O61" s="7296" t="str">
        <f>IF(VLOOKUP($A61,'8 Oct - LIVE LDS Data'!$A$3:$AAD$1504,42,FALSE)=0/1/1900,"",VLOOKUP($A61,'8 Oct - LIVE LDS Data'!$A$3:$AAD$1504,42,FALSE))</f>
        <v/>
      </c>
      <c r="P61" s="7296" t="str">
        <f>IF(VLOOKUP($A61,'8 Oct - LIVE LDS Data'!$A$3:$AAD$1504,48,FALSE)=0/1/1900,"",VLOOKUP($A61,'8 Oct - LIVE LDS Data'!$A$3:$AAD$1504,48,FALSE))</f>
        <v/>
      </c>
      <c r="Q61" s="7296" t="str">
        <f>IF(VLOOKUP($A61,'8 Oct - LIVE LDS Data'!$A$3:$AAD$1504,49,FALSE)=0/1/1900,"",VLOOKUP($A61,'8 Oct - LIVE LDS Data'!$A$3:$AAD$1504,49,FALSE))</f>
        <v/>
      </c>
      <c r="R61" s="7296" t="str">
        <f>IF(VLOOKUP($A61,'8 Oct - LIVE LDS Data'!$A$3:$AAD$1504,55,FALSE)=0/1/1900,"",VLOOKUP($A61,'8 Oct - LIVE LDS Data'!$A$3:$AAD$1504,55,FALSE))</f>
        <v/>
      </c>
      <c r="S61" s="7296" t="str">
        <f>IF(VLOOKUP($A61,'8 Oct - LIVE LDS Data'!$A$3:$AAD$1504,56,FALSE)=0/1/1900,"",VLOOKUP($A61,'8 Oct - LIVE LDS Data'!$A$3:$AAD$1504,56,FALSE))</f>
        <v/>
      </c>
      <c r="T61" s="7297" t="str">
        <f>IF(VLOOKUP($A61,'8 Oct - LIVE LDS Data'!$A$3:$AAD$1504,61,FALSE)=0/1/1900,"",VLOOKUP($A61,'8 Oct - LIVE LDS Data'!$A$3:$AAD$1504,61,FALSE))</f>
        <v/>
      </c>
      <c r="U61" s="7297" t="str">
        <f>IF(VLOOKUP($A61,'8 Oct - LIVE LDS Data'!$A$3:$AAD$1504,64,FALSE)=0/1/1900,"",VLOOKUP($A61,'8 Oct - LIVE LDS Data'!$A$3:$AAD$1504,64,FALSE))</f>
        <v/>
      </c>
      <c r="V61" s="7297">
        <f>IF(VLOOKUP($A61,'8 Oct - LIVE LDS Data'!$A$3:$AAD$1504,67,FALSE)=0/1/1900,"",VLOOKUP($A61,'8 Oct - LIVE LDS Data'!$A$3:$AAD$1504,67,FALSE))</f>
        <v>41757</v>
      </c>
      <c r="W61" s="7298" t="str">
        <f>IF(VLOOKUP($A61,'8 Oct - LIVE LDS Data'!$A$3:$AAD$1504,80,FALSE)=0/1/1900,"",VLOOKUP($A61,'8 Oct - LIVE LDS Data'!$A$3:$AAD$1504,80,FALSE))</f>
        <v/>
      </c>
      <c r="X61" s="7299" t="s">
        <v>90</v>
      </c>
      <c r="Y61" s="7300" t="str">
        <f>IF(VLOOKUP($A61,'8 Oct - LIVE LDS Data'!$A$3:$AAD$1504,73,FALSE)=0/1/1900,"",VLOOKUP($A61,'8 Oct - LIVE LDS Data'!$A$3:$AAD$1504,73,FALSE))</f>
        <v/>
      </c>
      <c r="Z61" s="7300" t="str">
        <f>IF(VLOOKUP($A61,'8 Oct - LIVE LDS Data'!$A$3:$AAD$1504,74,FALSE)=0/1/1900,"",VLOOKUP($A61,'8 Oct - LIVE LDS Data'!$A$3:$AAD$1504,74,FALSE))</f>
        <v>Robert Putnam</v>
      </c>
      <c r="AA61" s="7300" t="str">
        <f>IF(VLOOKUP($A61,'8 Oct - LIVE LDS Data'!$A$3:$AAD$1504,76,FALSE)=0/1/1900,"",VLOOKUP($A61,'8 Oct - LIVE LDS Data'!$A$3:$AAD$1504,76,FALSE))</f>
        <v/>
      </c>
      <c r="AB61" s="7300" t="str">
        <f>IF(VLOOKUP($A61,'8 Oct - LIVE LDS Data'!$A$3:$AAD$1504,77,FALSE)=0/1/1900,"",VLOOKUP($A61,'8 Oct - LIVE LDS Data'!$A$3:$AAD$1504,77,FALSE))</f>
        <v/>
      </c>
    </row>
    <row r="62" spans="1:28" ht="30" customHeight="1" x14ac:dyDescent="0.2">
      <c r="A62" s="1465" t="s">
        <v>1305</v>
      </c>
      <c r="B62" s="1465"/>
      <c r="C62" s="1465" t="s">
        <v>1306</v>
      </c>
      <c r="D62" s="1466"/>
      <c r="E62" s="1466"/>
      <c r="F62" s="7293" t="str">
        <f>IF(VLOOKUP($A62,'8 Oct - LIVE LDS Data'!$A$3:$AAD$1504,4,FALSE)=0/1/1900,"",VLOOKUP($A62,'8 Oct - LIVE LDS Data'!$A$3:$AAD$1504,4,FALSE))</f>
        <v xml:space="preserve">Local Plan </v>
      </c>
      <c r="G62" s="7294">
        <f>IF(VLOOKUP($A62,'8 Oct - LIVE LDS Data'!$A$3:$AAD$1504,6,FALSE)=0/1/1900,"",VLOOKUP($A62,'8 Oct - LIVE LDS Data'!$A$3:$AAD$1504,6,FALSE))</f>
        <v>2021</v>
      </c>
      <c r="H62" s="7294">
        <f>IF(VLOOKUP($A62,'8 Oct - LIVE LDS Data'!$A$3:$AAD$1504,7,FALSE)=0/1/1900,"",VLOOKUP($A62,'8 Oct - LIVE LDS Data'!$A$3:$AAD$1504,7,FALSE))</f>
        <v>2040</v>
      </c>
      <c r="I62" s="7294" t="str">
        <f>IF(VLOOKUP($A62,'8 Oct - LIVE LDS Data'!$A$3:$AAD$1504,8,FALSE)=0/1/1900,"",VLOOKUP($A62,'8 Oct - LIVE LDS Data'!$A$3:$AAD$1504,8,FALSE))</f>
        <v>N</v>
      </c>
      <c r="J62" s="7294" t="str">
        <f>IF(VLOOKUP($A62,'8 Oct - LIVE LDS Data'!$A$3:$AAD$1504,9,FALSE)=0/1/1900,"",VLOOKUP($A62,'8 Oct - LIVE LDS Data'!$A$3:$AAD$1504,9,FALSE))</f>
        <v>N</v>
      </c>
      <c r="K62" s="7295">
        <f>IF(VLOOKUP($A62,'8 Oct - LIVE LDS Data'!$A$3:$AAD$1504,10,FALSE)=0/1/1900,"",VLOOKUP($A62,'8 Oct - LIVE LDS Data'!$A$3:$AAD$1504,10,FALSE))</f>
        <v>41767</v>
      </c>
      <c r="L62" s="7296">
        <f>IF(VLOOKUP($A62,'8 Oct - LIVE LDS Data'!$A$3:$AAD$1504,34,FALSE)=0/1/1900,"",VLOOKUP($A62,'8 Oct - LIVE LDS Data'!$A$3:$AAD$1504,34,FALSE))</f>
        <v>43501</v>
      </c>
      <c r="M62" s="7296">
        <f>IF(VLOOKUP($A62,'8 Oct - LIVE LDS Data'!$A$3:$AAD$1504,35,FALSE)=0/1/1900,"",VLOOKUP($A62,'8 Oct - LIVE LDS Data'!$A$3:$AAD$1504,35,FALSE))</f>
        <v>43543</v>
      </c>
      <c r="N62" s="7296">
        <f>IF(VLOOKUP($A62,'8 Oct - LIVE LDS Data'!$A$3:$AAD$1504,41,FALSE)=0/1/1900,"",VLOOKUP($A62,'8 Oct - LIVE LDS Data'!$A$3:$AAD$1504,41,FALSE))</f>
        <v>43711</v>
      </c>
      <c r="O62" s="7296">
        <f>IF(VLOOKUP($A62,'8 Oct - LIVE LDS Data'!$A$3:$AAD$1504,42,FALSE)=0/1/1900,"",VLOOKUP($A62,'8 Oct - LIVE LDS Data'!$A$3:$AAD$1504,42,FALSE))</f>
        <v>43753</v>
      </c>
      <c r="P62" s="7296">
        <f>IF(VLOOKUP($A62,'8 Oct - LIVE LDS Data'!$A$3:$AAD$1504,48,FALSE)=0/1/1900,"",VLOOKUP($A62,'8 Oct - LIVE LDS Data'!$A$3:$AAD$1504,48,FALSE))</f>
        <v>44886</v>
      </c>
      <c r="Q62" s="7296">
        <f>IF(VLOOKUP($A62,'8 Oct - LIVE LDS Data'!$A$3:$AAD$1504,49,FALSE)=0/1/1900,"",VLOOKUP($A62,'8 Oct - LIVE LDS Data'!$A$3:$AAD$1504,49,FALSE))</f>
        <v>44927</v>
      </c>
      <c r="R62" s="7296">
        <f>IF(VLOOKUP($A62,'8 Oct - LIVE LDS Data'!$A$3:$AAD$1504,55,FALSE)=0/1/1900,"",VLOOKUP($A62,'8 Oct - LIVE LDS Data'!$A$3:$AAD$1504,55,FALSE))</f>
        <v>45313</v>
      </c>
      <c r="S62" s="7296">
        <f>IF(VLOOKUP($A62,'8 Oct - LIVE LDS Data'!$A$3:$AAD$1504,56,FALSE)=0/1/1900,"",VLOOKUP($A62,'8 Oct - LIVE LDS Data'!$A$3:$AAD$1504,56,FALSE))</f>
        <v>45355</v>
      </c>
      <c r="T62" s="7297" t="str">
        <f>IF(VLOOKUP($A62,'8 Oct - LIVE LDS Data'!$A$3:$AAD$1504,61,FALSE)=0/1/1900,"",VLOOKUP($A62,'8 Oct - LIVE LDS Data'!$A$3:$AAD$1504,61,FALSE))</f>
        <v/>
      </c>
      <c r="U62" s="7297" t="str">
        <f>IF(VLOOKUP($A62,'8 Oct - LIVE LDS Data'!$A$3:$AAD$1504,64,FALSE)=0/1/1900,"",VLOOKUP($A62,'8 Oct - LIVE LDS Data'!$A$3:$AAD$1504,64,FALSE))</f>
        <v/>
      </c>
      <c r="V62" s="7297" t="str">
        <f>IF(VLOOKUP($A62,'8 Oct - LIVE LDS Data'!$A$3:$AAD$1504,67,FALSE)=0/1/1900,"",VLOOKUP($A62,'8 Oct - LIVE LDS Data'!$A$3:$AAD$1504,67,FALSE))</f>
        <v/>
      </c>
      <c r="W62" s="7298" t="str">
        <f>IF(VLOOKUP($A62,'8 Oct - LIVE LDS Data'!$A$3:$AAD$1504,80,FALSE)=0/1/1900,"",VLOOKUP($A62,'8 Oct - LIVE LDS Data'!$A$3:$AAD$1504,80,FALSE))</f>
        <v/>
      </c>
      <c r="X62" s="7299" t="s">
        <v>90</v>
      </c>
      <c r="Y62" s="7300">
        <f>IF(VLOOKUP($A62,'8 Oct - LIVE LDS Data'!$A$3:$AAD$1504,73,FALSE)=0/1/1900,"",VLOOKUP($A62,'8 Oct - LIVE LDS Data'!$A$3:$AAD$1504,73,FALSE))</f>
        <v>45720</v>
      </c>
      <c r="Z62" s="7300" t="str">
        <f>IF(VLOOKUP($A62,'8 Oct - LIVE LDS Data'!$A$3:$AAD$1504,74,FALSE)=0/1/1900,"",VLOOKUP($A62,'8 Oct - LIVE LDS Data'!$A$3:$AAD$1504,74,FALSE))</f>
        <v>Robert Putnam</v>
      </c>
      <c r="AA62" s="7300">
        <f>IF(VLOOKUP($A62,'8 Oct - LIVE LDS Data'!$A$3:$AAD$1504,76,FALSE)=0/1/1900,"",VLOOKUP($A62,'8 Oct - LIVE LDS Data'!$A$3:$AAD$1504,76,FALSE))</f>
        <v>45720</v>
      </c>
      <c r="AB62" s="7300" t="str">
        <f>IF(VLOOKUP($A62,'8 Oct - LIVE LDS Data'!$A$3:$AAD$1504,77,FALSE)=0/1/1900,"",VLOOKUP($A62,'8 Oct - LIVE LDS Data'!$A$3:$AAD$1504,77,FALSE))</f>
        <v>Robert Putnam</v>
      </c>
    </row>
    <row r="63" spans="1:28" ht="30" customHeight="1" x14ac:dyDescent="0.2">
      <c r="A63" s="1465" t="s">
        <v>1325</v>
      </c>
      <c r="B63" s="1465"/>
      <c r="C63" s="1465" t="s">
        <v>1326</v>
      </c>
      <c r="D63" s="1466"/>
      <c r="E63" s="1466"/>
      <c r="F63" s="7293" t="str">
        <f>IF(VLOOKUP($A63,'8 Oct - LIVE LDS Data'!$A$3:$AAD$1504,4,FALSE)=0/1/1900,"",VLOOKUP($A63,'8 Oct - LIVE LDS Data'!$A$3:$AAD$1504,4,FALSE))</f>
        <v>new plan to be prepared under new system</v>
      </c>
      <c r="G63" s="7294" t="str">
        <f>IF(VLOOKUP($A63,'8 Oct - LIVE LDS Data'!$A$3:$AAD$1504,6,FALSE)=0/1/1900,"",VLOOKUP($A63,'8 Oct - LIVE LDS Data'!$A$3:$AAD$1504,6,FALSE))</f>
        <v/>
      </c>
      <c r="H63" s="7294" t="str">
        <f>IF(VLOOKUP($A63,'8 Oct - LIVE LDS Data'!$A$3:$AAD$1504,7,FALSE)=0/1/1900,"",VLOOKUP($A63,'8 Oct - LIVE LDS Data'!$A$3:$AAD$1504,7,FALSE))</f>
        <v/>
      </c>
      <c r="I63" s="7294" t="str">
        <f>IF(VLOOKUP($A63,'8 Oct - LIVE LDS Data'!$A$3:$AAD$1504,8,FALSE)=0/1/1900,"",VLOOKUP($A63,'8 Oct - LIVE LDS Data'!$A$3:$AAD$1504,8,FALSE))</f>
        <v>N</v>
      </c>
      <c r="J63" s="7294" t="str">
        <f>IF(VLOOKUP($A63,'8 Oct - LIVE LDS Data'!$A$3:$AAD$1504,9,FALSE)=0/1/1900,"",VLOOKUP($A63,'8 Oct - LIVE LDS Data'!$A$3:$AAD$1504,9,FALSE))</f>
        <v>N</v>
      </c>
      <c r="K63" s="7295">
        <f>IF(VLOOKUP($A63,'8 Oct - LIVE LDS Data'!$A$3:$AAD$1504,10,FALSE)=0/1/1900,"",VLOOKUP($A63,'8 Oct - LIVE LDS Data'!$A$3:$AAD$1504,10,FALSE))</f>
        <v>43396</v>
      </c>
      <c r="L63" s="7296" t="str">
        <f>IF(VLOOKUP($A63,'8 Oct - LIVE LDS Data'!$A$3:$AAD$1504,34,FALSE)=0/1/1900,"",VLOOKUP($A63,'8 Oct - LIVE LDS Data'!$A$3:$AAD$1504,34,FALSE))</f>
        <v/>
      </c>
      <c r="M63" s="7296" t="str">
        <f>IF(VLOOKUP($A63,'8 Oct - LIVE LDS Data'!$A$3:$AAD$1504,35,FALSE)=0/1/1900,"",VLOOKUP($A63,'8 Oct - LIVE LDS Data'!$A$3:$AAD$1504,35,FALSE))</f>
        <v/>
      </c>
      <c r="N63" s="7296" t="str">
        <f>IF(VLOOKUP($A63,'8 Oct - LIVE LDS Data'!$A$3:$AAD$1504,41,FALSE)=0/1/1900,"",VLOOKUP($A63,'8 Oct - LIVE LDS Data'!$A$3:$AAD$1504,41,FALSE))</f>
        <v/>
      </c>
      <c r="O63" s="7296" t="str">
        <f>IF(VLOOKUP($A63,'8 Oct - LIVE LDS Data'!$A$3:$AAD$1504,42,FALSE)=0/1/1900,"",VLOOKUP($A63,'8 Oct - LIVE LDS Data'!$A$3:$AAD$1504,42,FALSE))</f>
        <v/>
      </c>
      <c r="P63" s="7296" t="str">
        <f>IF(VLOOKUP($A63,'8 Oct - LIVE LDS Data'!$A$3:$AAD$1504,48,FALSE)=0/1/1900,"",VLOOKUP($A63,'8 Oct - LIVE LDS Data'!$A$3:$AAD$1504,48,FALSE))</f>
        <v/>
      </c>
      <c r="Q63" s="7296" t="str">
        <f>IF(VLOOKUP($A63,'8 Oct - LIVE LDS Data'!$A$3:$AAD$1504,49,FALSE)=0/1/1900,"",VLOOKUP($A63,'8 Oct - LIVE LDS Data'!$A$3:$AAD$1504,49,FALSE))</f>
        <v/>
      </c>
      <c r="R63" s="7296" t="str">
        <f>IF(VLOOKUP($A63,'8 Oct - LIVE LDS Data'!$A$3:$AAD$1504,55,FALSE)=0/1/1900,"",VLOOKUP($A63,'8 Oct - LIVE LDS Data'!$A$3:$AAD$1504,55,FALSE))</f>
        <v/>
      </c>
      <c r="S63" s="7296" t="str">
        <f>IF(VLOOKUP($A63,'8 Oct - LIVE LDS Data'!$A$3:$AAD$1504,56,FALSE)=0/1/1900,"",VLOOKUP($A63,'8 Oct - LIVE LDS Data'!$A$3:$AAD$1504,56,FALSE))</f>
        <v/>
      </c>
      <c r="T63" s="7297" t="str">
        <f>IF(VLOOKUP($A63,'8 Oct - LIVE LDS Data'!$A$3:$AAD$1504,61,FALSE)=0/1/1900,"",VLOOKUP($A63,'8 Oct - LIVE LDS Data'!$A$3:$AAD$1504,61,FALSE))</f>
        <v/>
      </c>
      <c r="U63" s="7297" t="str">
        <f>IF(VLOOKUP($A63,'8 Oct - LIVE LDS Data'!$A$3:$AAD$1504,64,FALSE)=0/1/1900,"",VLOOKUP($A63,'8 Oct - LIVE LDS Data'!$A$3:$AAD$1504,64,FALSE))</f>
        <v/>
      </c>
      <c r="V63" s="7297" t="str">
        <f>IF(VLOOKUP($A63,'8 Oct - LIVE LDS Data'!$A$3:$AAD$1504,67,FALSE)=0/1/1900,"",VLOOKUP($A63,'8 Oct - LIVE LDS Data'!$A$3:$AAD$1504,67,FALSE))</f>
        <v/>
      </c>
      <c r="W63" s="7298" t="str">
        <f>IF(VLOOKUP($A63,'8 Oct - LIVE LDS Data'!$A$3:$AAD$1504,80,FALSE)=0/1/1900,"",VLOOKUP($A63,'8 Oct - LIVE LDS Data'!$A$3:$AAD$1504,80,FALSE))</f>
        <v/>
      </c>
      <c r="X63" s="7299" t="s">
        <v>90</v>
      </c>
      <c r="Y63" s="7300">
        <f>IF(VLOOKUP($A63,'8 Oct - LIVE LDS Data'!$A$3:$AAD$1504,73,FALSE)=0/1/1900,"",VLOOKUP($A63,'8 Oct - LIVE LDS Data'!$A$3:$AAD$1504,73,FALSE))</f>
        <v>45315</v>
      </c>
      <c r="Z63" s="7300" t="str">
        <f>IF(VLOOKUP($A63,'8 Oct - LIVE LDS Data'!$A$3:$AAD$1504,74,FALSE)=0/1/1900,"",VLOOKUP($A63,'8 Oct - LIVE LDS Data'!$A$3:$AAD$1504,74,FALSE))</f>
        <v>Robert Putnam</v>
      </c>
      <c r="AA63" s="7300">
        <f>IF(VLOOKUP($A63,'8 Oct - LIVE LDS Data'!$A$3:$AAD$1504,76,FALSE)=0/1/1900,"",VLOOKUP($A63,'8 Oct - LIVE LDS Data'!$A$3:$AAD$1504,76,FALSE))</f>
        <v>45681</v>
      </c>
      <c r="AB63" s="7300" t="str">
        <f>IF(VLOOKUP($A63,'8 Oct - LIVE LDS Data'!$A$3:$AAD$1504,77,FALSE)=0/1/1900,"",VLOOKUP($A63,'8 Oct - LIVE LDS Data'!$A$3:$AAD$1504,77,FALSE))</f>
        <v>Robert Putnam</v>
      </c>
    </row>
    <row r="64" spans="1:28" ht="30" customHeight="1" x14ac:dyDescent="0.2">
      <c r="A64" s="1465" t="s">
        <v>1334</v>
      </c>
      <c r="B64" s="1465"/>
      <c r="C64" s="1465" t="s">
        <v>1335</v>
      </c>
      <c r="D64" s="1466"/>
      <c r="E64" s="1466"/>
      <c r="F64" s="7293" t="str">
        <f>IF(VLOOKUP($A64,'8 Oct - LIVE LDS Data'!$A$3:$AAD$1504,4,FALSE)=0/1/1900,"",VLOOKUP($A64,'8 Oct - LIVE LDS Data'!$A$3:$AAD$1504,4,FALSE))</f>
        <v>East Lindsey Local Plan Review</v>
      </c>
      <c r="G64" s="7294" t="str">
        <f>IF(VLOOKUP($A64,'8 Oct - LIVE LDS Data'!$A$3:$AAD$1504,6,FALSE)=0/1/1900,"",VLOOKUP($A64,'8 Oct - LIVE LDS Data'!$A$3:$AAD$1504,6,FALSE))</f>
        <v/>
      </c>
      <c r="H64" s="7294" t="str">
        <f>IF(VLOOKUP($A64,'8 Oct - LIVE LDS Data'!$A$3:$AAD$1504,7,FALSE)=0/1/1900,"",VLOOKUP($A64,'8 Oct - LIVE LDS Data'!$A$3:$AAD$1504,7,FALSE))</f>
        <v/>
      </c>
      <c r="I64" s="7294" t="str">
        <f>IF(VLOOKUP($A64,'8 Oct - LIVE LDS Data'!$A$3:$AAD$1504,8,FALSE)=0/1/1900,"",VLOOKUP($A64,'8 Oct - LIVE LDS Data'!$A$3:$AAD$1504,8,FALSE))</f>
        <v>N</v>
      </c>
      <c r="J64" s="7294" t="str">
        <f>IF(VLOOKUP($A64,'8 Oct - LIVE LDS Data'!$A$3:$AAD$1504,9,FALSE)=0/1/1900,"",VLOOKUP($A64,'8 Oct - LIVE LDS Data'!$A$3:$AAD$1504,9,FALSE))</f>
        <v>N</v>
      </c>
      <c r="K64" s="7295">
        <f>IF(VLOOKUP($A64,'8 Oct - LIVE LDS Data'!$A$3:$AAD$1504,10,FALSE)=0/1/1900,"",VLOOKUP($A64,'8 Oct - LIVE LDS Data'!$A$3:$AAD$1504,10,FALSE))</f>
        <v>43299</v>
      </c>
      <c r="L64" s="7296">
        <f>IF(VLOOKUP($A64,'8 Oct - LIVE LDS Data'!$A$3:$AAD$1504,34,FALSE)=0/1/1900,"",VLOOKUP($A64,'8 Oct - LIVE LDS Data'!$A$3:$AAD$1504,34,FALSE))</f>
        <v>44242</v>
      </c>
      <c r="M64" s="7296">
        <f>IF(VLOOKUP($A64,'8 Oct - LIVE LDS Data'!$A$3:$AAD$1504,35,FALSE)=0/1/1900,"",VLOOKUP($A64,'8 Oct - LIVE LDS Data'!$A$3:$AAD$1504,35,FALSE))</f>
        <v>44298</v>
      </c>
      <c r="N64" s="7296" t="str">
        <f>IF(VLOOKUP($A64,'8 Oct - LIVE LDS Data'!$A$3:$AAD$1504,41,FALSE)=0/1/1900,"",VLOOKUP($A64,'8 Oct - LIVE LDS Data'!$A$3:$AAD$1504,41,FALSE))</f>
        <v/>
      </c>
      <c r="O64" s="7296" t="str">
        <f>IF(VLOOKUP($A64,'8 Oct - LIVE LDS Data'!$A$3:$AAD$1504,42,FALSE)=0/1/1900,"",VLOOKUP($A64,'8 Oct - LIVE LDS Data'!$A$3:$AAD$1504,42,FALSE))</f>
        <v/>
      </c>
      <c r="P64" s="7296" t="str">
        <f>IF(VLOOKUP($A64,'8 Oct - LIVE LDS Data'!$A$3:$AAD$1504,48,FALSE)=0/1/1900,"",VLOOKUP($A64,'8 Oct - LIVE LDS Data'!$A$3:$AAD$1504,48,FALSE))</f>
        <v/>
      </c>
      <c r="Q64" s="7296" t="str">
        <f>IF(VLOOKUP($A64,'8 Oct - LIVE LDS Data'!$A$3:$AAD$1504,49,FALSE)=0/1/1900,"",VLOOKUP($A64,'8 Oct - LIVE LDS Data'!$A$3:$AAD$1504,49,FALSE))</f>
        <v/>
      </c>
      <c r="R64" s="7296" t="str">
        <f>IF(VLOOKUP($A64,'8 Oct - LIVE LDS Data'!$A$3:$AAD$1504,55,FALSE)=0/1/1900,"",VLOOKUP($A64,'8 Oct - LIVE LDS Data'!$A$3:$AAD$1504,55,FALSE))</f>
        <v/>
      </c>
      <c r="S64" s="7296" t="str">
        <f>IF(VLOOKUP($A64,'8 Oct - LIVE LDS Data'!$A$3:$AAD$1504,56,FALSE)=0/1/1900,"",VLOOKUP($A64,'8 Oct - LIVE LDS Data'!$A$3:$AAD$1504,56,FALSE))</f>
        <v/>
      </c>
      <c r="T64" s="7297" t="str">
        <f>IF(VLOOKUP($A64,'8 Oct - LIVE LDS Data'!$A$3:$AAD$1504,61,FALSE)=0/1/1900,"",VLOOKUP($A64,'8 Oct - LIVE LDS Data'!$A$3:$AAD$1504,61,FALSE))</f>
        <v/>
      </c>
      <c r="U64" s="7297" t="str">
        <f>IF(VLOOKUP($A64,'8 Oct - LIVE LDS Data'!$A$3:$AAD$1504,64,FALSE)=0/1/1900,"",VLOOKUP($A64,'8 Oct - LIVE LDS Data'!$A$3:$AAD$1504,64,FALSE))</f>
        <v/>
      </c>
      <c r="V64" s="7297" t="str">
        <f>IF(VLOOKUP($A64,'8 Oct - LIVE LDS Data'!$A$3:$AAD$1504,67,FALSE)=0/1/1900,"",VLOOKUP($A64,'8 Oct - LIVE LDS Data'!$A$3:$AAD$1504,67,FALSE))</f>
        <v/>
      </c>
      <c r="W64" s="7298" t="str">
        <f>IF(VLOOKUP($A64,'8 Oct - LIVE LDS Data'!$A$3:$AAD$1504,80,FALSE)=0/1/1900,"",VLOOKUP($A64,'8 Oct - LIVE LDS Data'!$A$3:$AAD$1504,80,FALSE))</f>
        <v/>
      </c>
      <c r="X64" s="7299" t="s">
        <v>90</v>
      </c>
      <c r="Y64" s="7300">
        <f>IF(VLOOKUP($A64,'8 Oct - LIVE LDS Data'!$A$3:$AAD$1504,73,FALSE)=0/1/1900,"",VLOOKUP($A64,'8 Oct - LIVE LDS Data'!$A$3:$AAD$1504,73,FALSE))</f>
        <v>45908</v>
      </c>
      <c r="Z64" s="7300" t="str">
        <f>IF(VLOOKUP($A64,'8 Oct - LIVE LDS Data'!$A$3:$AAD$1504,74,FALSE)=0/1/1900,"",VLOOKUP($A64,'8 Oct - LIVE LDS Data'!$A$3:$AAD$1504,74,FALSE))</f>
        <v>Robert Putnam</v>
      </c>
      <c r="AA64" s="7300">
        <f>IF(VLOOKUP($A64,'8 Oct - LIVE LDS Data'!$A$3:$AAD$1504,76,FALSE)=0/1/1900,"",VLOOKUP($A64,'8 Oct - LIVE LDS Data'!$A$3:$AAD$1504,76,FALSE))</f>
        <v>45908</v>
      </c>
      <c r="AB64" s="7300" t="str">
        <f>IF(VLOOKUP($A64,'8 Oct - LIVE LDS Data'!$A$3:$AAD$1504,77,FALSE)=0/1/1900,"",VLOOKUP($A64,'8 Oct - LIVE LDS Data'!$A$3:$AAD$1504,77,FALSE))</f>
        <v>Robert Putnam</v>
      </c>
    </row>
    <row r="65" spans="1:28" ht="30" customHeight="1" x14ac:dyDescent="0.2">
      <c r="A65" s="7308" t="s">
        <v>1344</v>
      </c>
      <c r="B65" s="7308"/>
      <c r="C65" s="2607" t="s">
        <v>4188</v>
      </c>
      <c r="D65" s="2380" t="s">
        <v>4183</v>
      </c>
      <c r="E65" s="1994"/>
      <c r="F65" s="7304" t="str">
        <f>IF(VLOOKUP($A65,'8 Oct - LIVE LDS Data'!$A$3:$AAD$1504,4,FALSE)=0/1/1900,"",VLOOKUP($A65,'8 Oct - LIVE LDS Data'!$A$3:$AAD$1504,4,FALSE))</f>
        <v>North Northamptonshire Joint Core Strategy Review July 2019</v>
      </c>
      <c r="G65" s="7305" t="str">
        <f>IF(VLOOKUP($A65,'8 Oct - LIVE LDS Data'!$A$3:$AAD$1504,6,FALSE)=0/1/1900,"",VLOOKUP($A65,'8 Oct - LIVE LDS Data'!$A$3:$AAD$1504,6,FALSE))</f>
        <v>2011</v>
      </c>
      <c r="H65" s="7305" t="str">
        <f>IF(VLOOKUP($A65,'8 Oct - LIVE LDS Data'!$A$3:$AAD$1504,7,FALSE)=0/1/1900,"",VLOOKUP($A65,'8 Oct - LIVE LDS Data'!$A$3:$AAD$1504,7,FALSE))</f>
        <v>2031</v>
      </c>
      <c r="I65" s="7305" t="str">
        <f>IF(VLOOKUP($A65,'8 Oct - LIVE LDS Data'!$A$3:$AAD$1504,8,FALSE)=0/1/1900,"",VLOOKUP($A65,'8 Oct - LIVE LDS Data'!$A$3:$AAD$1504,8,FALSE))</f>
        <v>N</v>
      </c>
      <c r="J65" s="7305" t="str">
        <f>IF(VLOOKUP($A65,'8 Oct - LIVE LDS Data'!$A$3:$AAD$1504,9,FALSE)=0/1/1900,"",VLOOKUP($A65,'8 Oct - LIVE LDS Data'!$A$3:$AAD$1504,9,FALSE))</f>
        <v>Y</v>
      </c>
      <c r="K65" s="7306">
        <f>IF(VLOOKUP($A65,'8 Oct - LIVE LDS Data'!$A$3:$AAD$1504,10,FALSE)=0/1/1900,"",VLOOKUP($A65,'8 Oct - LIVE LDS Data'!$A$3:$AAD$1504,10,FALSE))</f>
        <v>42565</v>
      </c>
      <c r="L65" s="7296" t="str">
        <f>IF(VLOOKUP($A65,'8 Oct - LIVE LDS Data'!$A$3:$AAD$1504,34,FALSE)=0/1/1900,"",VLOOKUP($A65,'8 Oct - LIVE LDS Data'!$A$3:$AAD$1504,34,FALSE))</f>
        <v/>
      </c>
      <c r="M65" s="7296" t="str">
        <f>IF(VLOOKUP($A65,'8 Oct - LIVE LDS Data'!$A$3:$AAD$1504,35,FALSE)=0/1/1900,"",VLOOKUP($A65,'8 Oct - LIVE LDS Data'!$A$3:$AAD$1504,35,FALSE))</f>
        <v/>
      </c>
      <c r="N65" s="7296" t="str">
        <f>IF(VLOOKUP($A65,'8 Oct - LIVE LDS Data'!$A$3:$AAD$1504,41,FALSE)=0/1/1900,"",VLOOKUP($A65,'8 Oct - LIVE LDS Data'!$A$3:$AAD$1504,41,FALSE))</f>
        <v/>
      </c>
      <c r="O65" s="7296" t="str">
        <f>IF(VLOOKUP($A65,'8 Oct - LIVE LDS Data'!$A$3:$AAD$1504,42,FALSE)=0/1/1900,"",VLOOKUP($A65,'8 Oct - LIVE LDS Data'!$A$3:$AAD$1504,42,FALSE))</f>
        <v/>
      </c>
      <c r="P65" s="7296" t="str">
        <f>IF(VLOOKUP($A65,'8 Oct - LIVE LDS Data'!$A$3:$AAD$1504,48,FALSE)=0/1/1900,"",VLOOKUP($A65,'8 Oct - LIVE LDS Data'!$A$3:$AAD$1504,48,FALSE))</f>
        <v/>
      </c>
      <c r="Q65" s="7296" t="str">
        <f>IF(VLOOKUP($A65,'8 Oct - LIVE LDS Data'!$A$3:$AAD$1504,49,FALSE)=0/1/1900,"",VLOOKUP($A65,'8 Oct - LIVE LDS Data'!$A$3:$AAD$1504,49,FALSE))</f>
        <v/>
      </c>
      <c r="R65" s="7296" t="str">
        <f>IF(VLOOKUP($A65,'8 Oct - LIVE LDS Data'!$A$3:$AAD$1504,55,FALSE)=0/1/1900,"",VLOOKUP($A65,'8 Oct - LIVE LDS Data'!$A$3:$AAD$1504,55,FALSE))</f>
        <v/>
      </c>
      <c r="S65" s="7296" t="str">
        <f>IF(VLOOKUP($A65,'8 Oct - LIVE LDS Data'!$A$3:$AAD$1504,56,FALSE)=0/1/1900,"",VLOOKUP($A65,'8 Oct - LIVE LDS Data'!$A$3:$AAD$1504,56,FALSE))</f>
        <v/>
      </c>
      <c r="T65" s="7297" t="str">
        <f>IF(VLOOKUP($A65,'8 Oct - LIVE LDS Data'!$A$3:$AAD$1504,61,FALSE)=0/1/1900,"",VLOOKUP($A65,'8 Oct - LIVE LDS Data'!$A$3:$AAD$1504,61,FALSE))</f>
        <v/>
      </c>
      <c r="U65" s="7297" t="str">
        <f>IF(VLOOKUP($A65,'8 Oct - LIVE LDS Data'!$A$3:$AAD$1504,64,FALSE)=0/1/1900,"",VLOOKUP($A65,'8 Oct - LIVE LDS Data'!$A$3:$AAD$1504,64,FALSE))</f>
        <v/>
      </c>
      <c r="V65" s="7297" t="str">
        <f>IF(VLOOKUP($A65,'8 Oct - LIVE LDS Data'!$A$3:$AAD$1504,67,FALSE)=0/1/1900,"",VLOOKUP($A65,'8 Oct - LIVE LDS Data'!$A$3:$AAD$1504,67,FALSE))</f>
        <v/>
      </c>
      <c r="W65" s="7298" t="str">
        <f>IF(VLOOKUP($A65,'8 Oct - LIVE LDS Data'!$A$3:$AAD$1504,80,FALSE)=0/1/1900,"",VLOOKUP($A65,'8 Oct - LIVE LDS Data'!$A$3:$AAD$1504,80,FALSE))</f>
        <v/>
      </c>
      <c r="X65" s="7299" t="s">
        <v>90</v>
      </c>
      <c r="Y65" s="7300" t="str">
        <f>IF(VLOOKUP($A65,'8 Oct - LIVE LDS Data'!$A$3:$AAD$1504,73,FALSE)=0/1/1900,"",VLOOKUP($A65,'8 Oct - LIVE LDS Data'!$A$3:$AAD$1504,73,FALSE))</f>
        <v/>
      </c>
      <c r="Z65" s="7300" t="str">
        <f>IF(VLOOKUP($A65,'8 Oct - LIVE LDS Data'!$A$3:$AAD$1504,74,FALSE)=0/1/1900,"",VLOOKUP($A65,'8 Oct - LIVE LDS Data'!$A$3:$AAD$1504,74,FALSE))</f>
        <v>Robert Putnam</v>
      </c>
      <c r="AA65" s="7300">
        <f>IF(VLOOKUP($A65,'8 Oct - LIVE LDS Data'!$A$3:$AAD$1504,76,FALSE)=0/1/1900,"",VLOOKUP($A65,'8 Oct - LIVE LDS Data'!$A$3:$AAD$1504,76,FALSE))</f>
        <v>44278</v>
      </c>
      <c r="AB65" s="7300" t="str">
        <f>IF(VLOOKUP($A65,'8 Oct - LIVE LDS Data'!$A$3:$AAD$1504,77,FALSE)=0/1/1900,"",VLOOKUP($A65,'8 Oct - LIVE LDS Data'!$A$3:$AAD$1504,77,FALSE))</f>
        <v>Robert Putnam</v>
      </c>
    </row>
    <row r="66" spans="1:28" ht="30" customHeight="1" x14ac:dyDescent="0.2">
      <c r="A66" s="1465" t="s">
        <v>1359</v>
      </c>
      <c r="B66" s="1465"/>
      <c r="C66" s="1465" t="s">
        <v>1360</v>
      </c>
      <c r="D66" s="1466"/>
      <c r="E66" s="1466"/>
      <c r="F66" s="7293" t="str">
        <f>IF(VLOOKUP($A66,'8 Oct - LIVE LDS Data'!$A$3:$AAD$1504,4,FALSE)=0/1/1900,"",VLOOKUP($A66,'8 Oct - LIVE LDS Data'!$A$3:$AAD$1504,4,FALSE))</f>
        <v/>
      </c>
      <c r="G66" s="7294" t="str">
        <f>IF(VLOOKUP($A66,'8 Oct - LIVE LDS Data'!$A$3:$AAD$1504,6,FALSE)=0/1/1900,"",VLOOKUP($A66,'8 Oct - LIVE LDS Data'!$A$3:$AAD$1504,6,FALSE))</f>
        <v/>
      </c>
      <c r="H66" s="7294" t="str">
        <f>IF(VLOOKUP($A66,'8 Oct - LIVE LDS Data'!$A$3:$AAD$1504,7,FALSE)=0/1/1900,"",VLOOKUP($A66,'8 Oct - LIVE LDS Data'!$A$3:$AAD$1504,7,FALSE))</f>
        <v/>
      </c>
      <c r="I66" s="7294" t="str">
        <f>IF(VLOOKUP($A66,'8 Oct - LIVE LDS Data'!$A$3:$AAD$1504,8,FALSE)=0/1/1900,"",VLOOKUP($A66,'8 Oct - LIVE LDS Data'!$A$3:$AAD$1504,8,FALSE))</f>
        <v/>
      </c>
      <c r="J66" s="7294" t="str">
        <f>IF(VLOOKUP($A66,'8 Oct - LIVE LDS Data'!$A$3:$AAD$1504,9,FALSE)=0/1/1900,"",VLOOKUP($A66,'8 Oct - LIVE LDS Data'!$A$3:$AAD$1504,9,FALSE))</f>
        <v/>
      </c>
      <c r="K66" s="7295">
        <f>IF(VLOOKUP($A66,'8 Oct - LIVE LDS Data'!$A$3:$AAD$1504,10,FALSE)=0/1/1900,"",VLOOKUP($A66,'8 Oct - LIVE LDS Data'!$A$3:$AAD$1504,10,FALSE))</f>
        <v>42292</v>
      </c>
      <c r="L66" s="7296" t="str">
        <f>IF(VLOOKUP($A66,'8 Oct - LIVE LDS Data'!$A$3:$AAD$1504,34,FALSE)=0/1/1900,"",VLOOKUP($A66,'8 Oct - LIVE LDS Data'!$A$3:$AAD$1504,34,FALSE))</f>
        <v/>
      </c>
      <c r="M66" s="7296" t="str">
        <f>IF(VLOOKUP($A66,'8 Oct - LIVE LDS Data'!$A$3:$AAD$1504,35,FALSE)=0/1/1900,"",VLOOKUP($A66,'8 Oct - LIVE LDS Data'!$A$3:$AAD$1504,35,FALSE))</f>
        <v/>
      </c>
      <c r="N66" s="7296" t="str">
        <f>IF(VLOOKUP($A66,'8 Oct - LIVE LDS Data'!$A$3:$AAD$1504,41,FALSE)=0/1/1900,"",VLOOKUP($A66,'8 Oct - LIVE LDS Data'!$A$3:$AAD$1504,41,FALSE))</f>
        <v/>
      </c>
      <c r="O66" s="7296" t="str">
        <f>IF(VLOOKUP($A66,'8 Oct - LIVE LDS Data'!$A$3:$AAD$1504,42,FALSE)=0/1/1900,"",VLOOKUP($A66,'8 Oct - LIVE LDS Data'!$A$3:$AAD$1504,42,FALSE))</f>
        <v/>
      </c>
      <c r="P66" s="7296" t="str">
        <f>IF(VLOOKUP($A66,'8 Oct - LIVE LDS Data'!$A$3:$AAD$1504,48,FALSE)=0/1/1900,"",VLOOKUP($A66,'8 Oct - LIVE LDS Data'!$A$3:$AAD$1504,48,FALSE))</f>
        <v/>
      </c>
      <c r="Q66" s="7296" t="str">
        <f>IF(VLOOKUP($A66,'8 Oct - LIVE LDS Data'!$A$3:$AAD$1504,49,FALSE)=0/1/1900,"",VLOOKUP($A66,'8 Oct - LIVE LDS Data'!$A$3:$AAD$1504,49,FALSE))</f>
        <v/>
      </c>
      <c r="R66" s="7296" t="str">
        <f>IF(VLOOKUP($A66,'8 Oct - LIVE LDS Data'!$A$3:$AAD$1504,55,FALSE)=0/1/1900,"",VLOOKUP($A66,'8 Oct - LIVE LDS Data'!$A$3:$AAD$1504,55,FALSE))</f>
        <v/>
      </c>
      <c r="S66" s="7296" t="str">
        <f>IF(VLOOKUP($A66,'8 Oct - LIVE LDS Data'!$A$3:$AAD$1504,56,FALSE)=0/1/1900,"",VLOOKUP($A66,'8 Oct - LIVE LDS Data'!$A$3:$AAD$1504,56,FALSE))</f>
        <v/>
      </c>
      <c r="T66" s="7297" t="str">
        <f>IF(VLOOKUP($A66,'8 Oct - LIVE LDS Data'!$A$3:$AAD$1504,61,FALSE)=0/1/1900,"",VLOOKUP($A66,'8 Oct - LIVE LDS Data'!$A$3:$AAD$1504,61,FALSE))</f>
        <v/>
      </c>
      <c r="U66" s="7297" t="str">
        <f>IF(VLOOKUP($A66,'8 Oct - LIVE LDS Data'!$A$3:$AAD$1504,64,FALSE)=0/1/1900,"",VLOOKUP($A66,'8 Oct - LIVE LDS Data'!$A$3:$AAD$1504,64,FALSE))</f>
        <v/>
      </c>
      <c r="V66" s="7297" t="str">
        <f>IF(VLOOKUP($A66,'8 Oct - LIVE LDS Data'!$A$3:$AAD$1504,67,FALSE)=0/1/1900,"",VLOOKUP($A66,'8 Oct - LIVE LDS Data'!$A$3:$AAD$1504,67,FALSE))</f>
        <v/>
      </c>
      <c r="W66" s="7298" t="str">
        <f>IF(VLOOKUP($A66,'8 Oct - LIVE LDS Data'!$A$3:$AAD$1504,80,FALSE)=0/1/1900,"",VLOOKUP($A66,'8 Oct - LIVE LDS Data'!$A$3:$AAD$1504,80,FALSE))</f>
        <v/>
      </c>
      <c r="X66" s="7299" t="s">
        <v>90</v>
      </c>
      <c r="Y66" s="7300">
        <f>IF(VLOOKUP($A66,'8 Oct - LIVE LDS Data'!$A$3:$AAD$1504,73,FALSE)=0/1/1900,"",VLOOKUP($A66,'8 Oct - LIVE LDS Data'!$A$3:$AAD$1504,73,FALSE))</f>
        <v>45882</v>
      </c>
      <c r="Z66" s="7300" t="str">
        <f>IF(VLOOKUP($A66,'8 Oct - LIVE LDS Data'!$A$3:$AAD$1504,74,FALSE)=0/1/1900,"",VLOOKUP($A66,'8 Oct - LIVE LDS Data'!$A$3:$AAD$1504,74,FALSE))</f>
        <v>Robert Putnam</v>
      </c>
      <c r="AA66" s="7300">
        <f>IF(VLOOKUP($A66,'8 Oct - LIVE LDS Data'!$A$3:$AAD$1504,76,FALSE)=0/1/1900,"",VLOOKUP($A66,'8 Oct - LIVE LDS Data'!$A$3:$AAD$1504,76,FALSE))</f>
        <v>45882</v>
      </c>
      <c r="AB66" s="7300" t="str">
        <f>IF(VLOOKUP($A66,'8 Oct - LIVE LDS Data'!$A$3:$AAD$1504,77,FALSE)=0/1/1900,"",VLOOKUP($A66,'8 Oct - LIVE LDS Data'!$A$3:$AAD$1504,77,FALSE))</f>
        <v>Robert Putnam</v>
      </c>
    </row>
    <row r="67" spans="1:28" ht="30" customHeight="1" x14ac:dyDescent="0.2">
      <c r="A67" s="7301" t="s">
        <v>1370</v>
      </c>
      <c r="B67" s="7301"/>
      <c r="C67" s="2381" t="s">
        <v>1371</v>
      </c>
      <c r="D67" s="2382"/>
      <c r="E67" s="2382" t="s">
        <v>90</v>
      </c>
      <c r="F67" s="7293" t="str">
        <f>IF(VLOOKUP($A67,'8 Oct - LIVE LDS Data'!$A$3:$AAD$1504,4,FALSE)=0/1/1900,"",VLOOKUP($A67,'8 Oct - LIVE LDS Data'!$A$3:$AAD$1504,4,FALSE))</f>
        <v>East Suffolk Local Plan</v>
      </c>
      <c r="G67" s="7294" t="str">
        <f>IF(VLOOKUP($A67,'8 Oct - LIVE LDS Data'!$A$3:$AAD$1504,6,FALSE)=0/1/1900,"",VLOOKUP($A67,'8 Oct - LIVE LDS Data'!$A$3:$AAD$1504,6,FALSE))</f>
        <v/>
      </c>
      <c r="H67" s="7294" t="str">
        <f>IF(VLOOKUP($A67,'8 Oct - LIVE LDS Data'!$A$3:$AAD$1504,7,FALSE)=0/1/1900,"",VLOOKUP($A67,'8 Oct - LIVE LDS Data'!$A$3:$AAD$1504,7,FALSE))</f>
        <v/>
      </c>
      <c r="I67" s="7294" t="str">
        <f>IF(VLOOKUP($A67,'8 Oct - LIVE LDS Data'!$A$3:$AAD$1504,8,FALSE)=0/1/1900,"",VLOOKUP($A67,'8 Oct - LIVE LDS Data'!$A$3:$AAD$1504,8,FALSE))</f>
        <v>N</v>
      </c>
      <c r="J67" s="7294" t="str">
        <f>IF(VLOOKUP($A67,'8 Oct - LIVE LDS Data'!$A$3:$AAD$1504,9,FALSE)=0/1/1900,"",VLOOKUP($A67,'8 Oct - LIVE LDS Data'!$A$3:$AAD$1504,9,FALSE))</f>
        <v>N</v>
      </c>
      <c r="K67" s="7295" t="str">
        <f>IF(VLOOKUP($A67,'8 Oct - LIVE LDS Data'!$A$3:$AAD$1504,10,FALSE)=0/1/1900,"",VLOOKUP($A67,'8 Oct - LIVE LDS Data'!$A$3:$AAD$1504,10,FALSE))</f>
        <v>20 March 2019 and 
23 September 2020
 (two plans for former districts)</v>
      </c>
      <c r="L67" s="7296" t="str">
        <f>IF(VLOOKUP($A67,'8 Oct - LIVE LDS Data'!$A$3:$AAD$1504,34,FALSE)=0/1/1900,"",VLOOKUP($A67,'8 Oct - LIVE LDS Data'!$A$3:$AAD$1504,34,FALSE))</f>
        <v/>
      </c>
      <c r="M67" s="7296" t="str">
        <f>IF(VLOOKUP($A67,'8 Oct - LIVE LDS Data'!$A$3:$AAD$1504,35,FALSE)=0/1/1900,"",VLOOKUP($A67,'8 Oct - LIVE LDS Data'!$A$3:$AAD$1504,35,FALSE))</f>
        <v/>
      </c>
      <c r="N67" s="7296" t="str">
        <f>IF(VLOOKUP($A67,'8 Oct - LIVE LDS Data'!$A$3:$AAD$1504,41,FALSE)=0/1/1900,"",VLOOKUP($A67,'8 Oct - LIVE LDS Data'!$A$3:$AAD$1504,41,FALSE))</f>
        <v/>
      </c>
      <c r="O67" s="7296" t="str">
        <f>IF(VLOOKUP($A67,'8 Oct - LIVE LDS Data'!$A$3:$AAD$1504,42,FALSE)=0/1/1900,"",VLOOKUP($A67,'8 Oct - LIVE LDS Data'!$A$3:$AAD$1504,42,FALSE))</f>
        <v/>
      </c>
      <c r="P67" s="7296" t="str">
        <f>IF(VLOOKUP($A67,'8 Oct - LIVE LDS Data'!$A$3:$AAD$1504,48,FALSE)=0/1/1900,"",VLOOKUP($A67,'8 Oct - LIVE LDS Data'!$A$3:$AAD$1504,48,FALSE))</f>
        <v/>
      </c>
      <c r="Q67" s="7296" t="str">
        <f>IF(VLOOKUP($A67,'8 Oct - LIVE LDS Data'!$A$3:$AAD$1504,49,FALSE)=0/1/1900,"",VLOOKUP($A67,'8 Oct - LIVE LDS Data'!$A$3:$AAD$1504,49,FALSE))</f>
        <v/>
      </c>
      <c r="R67" s="7296" t="str">
        <f>IF(VLOOKUP($A67,'8 Oct - LIVE LDS Data'!$A$3:$AAD$1504,55,FALSE)=0/1/1900,"",VLOOKUP($A67,'8 Oct - LIVE LDS Data'!$A$3:$AAD$1504,55,FALSE))</f>
        <v/>
      </c>
      <c r="S67" s="7296" t="str">
        <f>IF(VLOOKUP($A67,'8 Oct - LIVE LDS Data'!$A$3:$AAD$1504,56,FALSE)=0/1/1900,"",VLOOKUP($A67,'8 Oct - LIVE LDS Data'!$A$3:$AAD$1504,56,FALSE))</f>
        <v/>
      </c>
      <c r="T67" s="7297" t="str">
        <f>IF(VLOOKUP($A67,'8 Oct - LIVE LDS Data'!$A$3:$AAD$1504,61,FALSE)=0/1/1900,"",VLOOKUP($A67,'8 Oct - LIVE LDS Data'!$A$3:$AAD$1504,61,FALSE))</f>
        <v/>
      </c>
      <c r="U67" s="7297" t="str">
        <f>IF(VLOOKUP($A67,'8 Oct - LIVE LDS Data'!$A$3:$AAD$1504,64,FALSE)=0/1/1900,"",VLOOKUP($A67,'8 Oct - LIVE LDS Data'!$A$3:$AAD$1504,64,FALSE))</f>
        <v/>
      </c>
      <c r="V67" s="7297" t="str">
        <f>IF(VLOOKUP($A67,'8 Oct - LIVE LDS Data'!$A$3:$AAD$1504,67,FALSE)=0/1/1900,"",VLOOKUP($A67,'8 Oct - LIVE LDS Data'!$A$3:$AAD$1504,67,FALSE))</f>
        <v/>
      </c>
      <c r="W67" s="7298" t="str">
        <f>IF(VLOOKUP($A67,'8 Oct - LIVE LDS Data'!$A$3:$AAD$1504,80,FALSE)=0/1/1900,"",VLOOKUP($A67,'8 Oct - LIVE LDS Data'!$A$3:$AAD$1504,80,FALSE))</f>
        <v/>
      </c>
      <c r="X67" s="7299" t="s">
        <v>90</v>
      </c>
      <c r="Y67" s="7300">
        <f>IF(VLOOKUP($A67,'8 Oct - LIVE LDS Data'!$A$3:$AAD$1504,73,FALSE)=0/1/1900,"",VLOOKUP($A67,'8 Oct - LIVE LDS Data'!$A$3:$AAD$1504,73,FALSE))</f>
        <v>45932</v>
      </c>
      <c r="Z67" s="7300" t="str">
        <f>IF(VLOOKUP($A67,'8 Oct - LIVE LDS Data'!$A$3:$AAD$1504,74,FALSE)=0/1/1900,"",VLOOKUP($A67,'8 Oct - LIVE LDS Data'!$A$3:$AAD$1504,74,FALSE))</f>
        <v>Robert Putnam</v>
      </c>
      <c r="AA67" s="7300">
        <f>IF(VLOOKUP($A67,'8 Oct - LIVE LDS Data'!$A$3:$AAD$1504,76,FALSE)=0/1/1900,"",VLOOKUP($A67,'8 Oct - LIVE LDS Data'!$A$3:$AAD$1504,76,FALSE))</f>
        <v>45932</v>
      </c>
      <c r="AB67" s="7300" t="str">
        <f>IF(VLOOKUP($A67,'8 Oct - LIVE LDS Data'!$A$3:$AAD$1504,77,FALSE)=0/1/1900,"",VLOOKUP($A67,'8 Oct - LIVE LDS Data'!$A$3:$AAD$1504,77,FALSE))</f>
        <v>Robert Putnam</v>
      </c>
    </row>
    <row r="68" spans="1:28" ht="30" customHeight="1" x14ac:dyDescent="0.2">
      <c r="A68" s="1465" t="s">
        <v>1388</v>
      </c>
      <c r="B68" s="1465"/>
      <c r="C68" s="1468" t="s">
        <v>1381</v>
      </c>
      <c r="D68" s="1469"/>
      <c r="E68" s="1469"/>
      <c r="F68" s="7293" t="str">
        <f>IF(VLOOKUP($A68,'8 Oct - LIVE LDS Data'!$A$3:$AAD$1504,4,FALSE)=0/1/1900,"",VLOOKUP($A68,'8 Oct - LIVE LDS Data'!$A$3:$AAD$1504,4,FALSE))</f>
        <v>Eastbourne Local Plan 2022 - 2042</v>
      </c>
      <c r="G68" s="7294">
        <f>IF(VLOOKUP($A68,'8 Oct - LIVE LDS Data'!$A$3:$AAD$1504,6,FALSE)=0/1/1900,"",VLOOKUP($A68,'8 Oct - LIVE LDS Data'!$A$3:$AAD$1504,6,FALSE))</f>
        <v>2022</v>
      </c>
      <c r="H68" s="7294">
        <f>IF(VLOOKUP($A68,'8 Oct - LIVE LDS Data'!$A$3:$AAD$1504,7,FALSE)=0/1/1900,"",VLOOKUP($A68,'8 Oct - LIVE LDS Data'!$A$3:$AAD$1504,7,FALSE))</f>
        <v>2042</v>
      </c>
      <c r="I68" s="7294" t="str">
        <f>IF(VLOOKUP($A68,'8 Oct - LIVE LDS Data'!$A$3:$AAD$1504,8,FALSE)=0/1/1900,"",VLOOKUP($A68,'8 Oct - LIVE LDS Data'!$A$3:$AAD$1504,8,FALSE))</f>
        <v>N</v>
      </c>
      <c r="J68" s="7294" t="str">
        <f>IF(VLOOKUP($A68,'8 Oct - LIVE LDS Data'!$A$3:$AAD$1504,9,FALSE)=0/1/1900,"",VLOOKUP($A68,'8 Oct - LIVE LDS Data'!$A$3:$AAD$1504,9,FALSE))</f>
        <v>N</v>
      </c>
      <c r="K68" s="7295">
        <f>IF(VLOOKUP($A68,'8 Oct - LIVE LDS Data'!$A$3:$AAD$1504,10,FALSE)=0/1/1900,"",VLOOKUP($A68,'8 Oct - LIVE LDS Data'!$A$3:$AAD$1504,10,FALSE))</f>
        <v>41325</v>
      </c>
      <c r="L68" s="7296" t="str">
        <f>IF(VLOOKUP($A68,'8 Oct - LIVE LDS Data'!$A$3:$AAD$1504,34,FALSE)=0/1/1900,"",VLOOKUP($A68,'8 Oct - LIVE LDS Data'!$A$3:$AAD$1504,34,FALSE))</f>
        <v/>
      </c>
      <c r="M68" s="7296" t="str">
        <f>IF(VLOOKUP($A68,'8 Oct - LIVE LDS Data'!$A$3:$AAD$1504,35,FALSE)=0/1/1900,"",VLOOKUP($A68,'8 Oct - LIVE LDS Data'!$A$3:$AAD$1504,35,FALSE))</f>
        <v/>
      </c>
      <c r="N68" s="7296" t="str">
        <f>IF(VLOOKUP($A68,'8 Oct - LIVE LDS Data'!$A$3:$AAD$1504,41,FALSE)=0/1/1900,"",VLOOKUP($A68,'8 Oct - LIVE LDS Data'!$A$3:$AAD$1504,41,FALSE))</f>
        <v/>
      </c>
      <c r="O68" s="7296" t="str">
        <f>IF(VLOOKUP($A68,'8 Oct - LIVE LDS Data'!$A$3:$AAD$1504,42,FALSE)=0/1/1900,"",VLOOKUP($A68,'8 Oct - LIVE LDS Data'!$A$3:$AAD$1504,42,FALSE))</f>
        <v/>
      </c>
      <c r="P68" s="7296" t="str">
        <f>IF(VLOOKUP($A68,'8 Oct - LIVE LDS Data'!$A$3:$AAD$1504,48,FALSE)=0/1/1900,"",VLOOKUP($A68,'8 Oct - LIVE LDS Data'!$A$3:$AAD$1504,48,FALSE))</f>
        <v/>
      </c>
      <c r="Q68" s="7296" t="str">
        <f>IF(VLOOKUP($A68,'8 Oct - LIVE LDS Data'!$A$3:$AAD$1504,49,FALSE)=0/1/1900,"",VLOOKUP($A68,'8 Oct - LIVE LDS Data'!$A$3:$AAD$1504,49,FALSE))</f>
        <v/>
      </c>
      <c r="R68" s="7296" t="str">
        <f>IF(VLOOKUP($A68,'8 Oct - LIVE LDS Data'!$A$3:$AAD$1504,55,FALSE)=0/1/1900,"",VLOOKUP($A68,'8 Oct - LIVE LDS Data'!$A$3:$AAD$1504,55,FALSE))</f>
        <v/>
      </c>
      <c r="S68" s="7296" t="str">
        <f>IF(VLOOKUP($A68,'8 Oct - LIVE LDS Data'!$A$3:$AAD$1504,56,FALSE)=0/1/1900,"",VLOOKUP($A68,'8 Oct - LIVE LDS Data'!$A$3:$AAD$1504,56,FALSE))</f>
        <v/>
      </c>
      <c r="T68" s="7297" t="str">
        <f>IF(VLOOKUP($A68,'8 Oct - LIVE LDS Data'!$A$3:$AAD$1504,61,FALSE)=0/1/1900,"",VLOOKUP($A68,'8 Oct - LIVE LDS Data'!$A$3:$AAD$1504,61,FALSE))</f>
        <v/>
      </c>
      <c r="U68" s="7297" t="str">
        <f>IF(VLOOKUP($A68,'8 Oct - LIVE LDS Data'!$A$3:$AAD$1504,64,FALSE)=0/1/1900,"",VLOOKUP($A68,'8 Oct - LIVE LDS Data'!$A$3:$AAD$1504,64,FALSE))</f>
        <v/>
      </c>
      <c r="V68" s="7297" t="str">
        <f>IF(VLOOKUP($A68,'8 Oct - LIVE LDS Data'!$A$3:$AAD$1504,67,FALSE)=0/1/1900,"",VLOOKUP($A68,'8 Oct - LIVE LDS Data'!$A$3:$AAD$1504,67,FALSE))</f>
        <v/>
      </c>
      <c r="W68" s="7298" t="str">
        <f>IF(VLOOKUP($A68,'8 Oct - LIVE LDS Data'!$A$3:$AAD$1504,80,FALSE)=0/1/1900,"",VLOOKUP($A68,'8 Oct - LIVE LDS Data'!$A$3:$AAD$1504,80,FALSE))</f>
        <v/>
      </c>
      <c r="X68" s="7299" t="s">
        <v>90</v>
      </c>
      <c r="Y68" s="7300">
        <f>IF(VLOOKUP($A68,'8 Oct - LIVE LDS Data'!$A$3:$AAD$1504,73,FALSE)=0/1/1900,"",VLOOKUP($A68,'8 Oct - LIVE LDS Data'!$A$3:$AAD$1504,73,FALSE))</f>
        <v>45895</v>
      </c>
      <c r="Z68" s="7300" t="str">
        <f>IF(VLOOKUP($A68,'8 Oct - LIVE LDS Data'!$A$3:$AAD$1504,74,FALSE)=0/1/1900,"",VLOOKUP($A68,'8 Oct - LIVE LDS Data'!$A$3:$AAD$1504,74,FALSE))</f>
        <v>Robert Putnam</v>
      </c>
      <c r="AA68" s="7300">
        <f>IF(VLOOKUP($A68,'8 Oct - LIVE LDS Data'!$A$3:$AAD$1504,76,FALSE)=0/1/1900,"",VLOOKUP($A68,'8 Oct - LIVE LDS Data'!$A$3:$AAD$1504,76,FALSE))</f>
        <v>45895</v>
      </c>
      <c r="AB68" s="7300" t="str">
        <f>IF(VLOOKUP($A68,'8 Oct - LIVE LDS Data'!$A$3:$AAD$1504,77,FALSE)=0/1/1900,"",VLOOKUP($A68,'8 Oct - LIVE LDS Data'!$A$3:$AAD$1504,77,FALSE))</f>
        <v>Robert Putnam</v>
      </c>
    </row>
    <row r="69" spans="1:28" s="610" customFormat="1" ht="30" customHeight="1" x14ac:dyDescent="0.2">
      <c r="A69" s="7309" t="s">
        <v>1393</v>
      </c>
      <c r="B69" s="7309"/>
      <c r="C69" s="7309" t="s">
        <v>1394</v>
      </c>
      <c r="D69" s="7310"/>
      <c r="E69" s="7310"/>
      <c r="F69" s="7293" t="str">
        <f>IF(VLOOKUP($A69,'8 Oct - LIVE LDS Data'!$A$3:$AAD$1504,4,FALSE)=0/1/1900,"",VLOOKUP($A69,'8 Oct - LIVE LDS Data'!$A$3:$AAD$1504,4,FALSE))</f>
        <v>Eastleigh Borough Local Plan Review</v>
      </c>
      <c r="G69" s="7294">
        <f>IF(VLOOKUP($A69,'8 Oct - LIVE LDS Data'!$A$3:$AAD$1504,6,FALSE)=0/1/1900,"",VLOOKUP($A69,'8 Oct - LIVE LDS Data'!$A$3:$AAD$1504,6,FALSE))</f>
        <v>2024</v>
      </c>
      <c r="H69" s="7294">
        <f>IF(VLOOKUP($A69,'8 Oct - LIVE LDS Data'!$A$3:$AAD$1504,7,FALSE)=0/1/1900,"",VLOOKUP($A69,'8 Oct - LIVE LDS Data'!$A$3:$AAD$1504,7,FALSE))</f>
        <v>2039</v>
      </c>
      <c r="I69" s="7294" t="str">
        <f>IF(VLOOKUP($A69,'8 Oct - LIVE LDS Data'!$A$3:$AAD$1504,8,FALSE)=0/1/1900,"",VLOOKUP($A69,'8 Oct - LIVE LDS Data'!$A$3:$AAD$1504,8,FALSE))</f>
        <v>N</v>
      </c>
      <c r="J69" s="7294" t="str">
        <f>IF(VLOOKUP($A69,'8 Oct - LIVE LDS Data'!$A$3:$AAD$1504,9,FALSE)=0/1/1900,"",VLOOKUP($A69,'8 Oct - LIVE LDS Data'!$A$3:$AAD$1504,9,FALSE))</f>
        <v>N</v>
      </c>
      <c r="K69" s="7295">
        <f>IF(VLOOKUP($A69,'8 Oct - LIVE LDS Data'!$A$3:$AAD$1504,10,FALSE)=0/1/1900,"",VLOOKUP($A69,'8 Oct - LIVE LDS Data'!$A$3:$AAD$1504,10,FALSE))</f>
        <v>44676</v>
      </c>
      <c r="L69" s="7296" t="str">
        <f>IF(VLOOKUP($A69,'8 Oct - LIVE LDS Data'!$A$3:$AAD$1504,34,FALSE)=0/1/1900,"",VLOOKUP($A69,'8 Oct - LIVE LDS Data'!$A$3:$AAD$1504,34,FALSE))</f>
        <v/>
      </c>
      <c r="M69" s="7296" t="str">
        <f>IF(VLOOKUP($A69,'8 Oct - LIVE LDS Data'!$A$3:$AAD$1504,35,FALSE)=0/1/1900,"",VLOOKUP($A69,'8 Oct - LIVE LDS Data'!$A$3:$AAD$1504,35,FALSE))</f>
        <v/>
      </c>
      <c r="N69" s="7296">
        <f>IF(VLOOKUP($A69,'8 Oct - LIVE LDS Data'!$A$3:$AAD$1504,41,FALSE)=0/1/1900,"",VLOOKUP($A69,'8 Oct - LIVE LDS Data'!$A$3:$AAD$1504,41,FALSE))</f>
        <v>45630</v>
      </c>
      <c r="O69" s="7296">
        <f>IF(VLOOKUP($A69,'8 Oct - LIVE LDS Data'!$A$3:$AAD$1504,42,FALSE)=0/1/1900,"",VLOOKUP($A69,'8 Oct - LIVE LDS Data'!$A$3:$AAD$1504,42,FALSE))</f>
        <v>45686</v>
      </c>
      <c r="P69" s="7296" t="str">
        <f>IF(VLOOKUP($A69,'8 Oct - LIVE LDS Data'!$A$3:$AAD$1504,48,FALSE)=0/1/1900,"",VLOOKUP($A69,'8 Oct - LIVE LDS Data'!$A$3:$AAD$1504,48,FALSE))</f>
        <v/>
      </c>
      <c r="Q69" s="7296" t="str">
        <f>IF(VLOOKUP($A69,'8 Oct - LIVE LDS Data'!$A$3:$AAD$1504,49,FALSE)=0/1/1900,"",VLOOKUP($A69,'8 Oct - LIVE LDS Data'!$A$3:$AAD$1504,49,FALSE))</f>
        <v/>
      </c>
      <c r="R69" s="7296" t="str">
        <f>IF(VLOOKUP($A69,'8 Oct - LIVE LDS Data'!$A$3:$AAD$1504,55,FALSE)=0/1/1900,"",VLOOKUP($A69,'8 Oct - LIVE LDS Data'!$A$3:$AAD$1504,55,FALSE))</f>
        <v/>
      </c>
      <c r="S69" s="7296" t="str">
        <f>IF(VLOOKUP($A69,'8 Oct - LIVE LDS Data'!$A$3:$AAD$1504,56,FALSE)=0/1/1900,"",VLOOKUP($A69,'8 Oct - LIVE LDS Data'!$A$3:$AAD$1504,56,FALSE))</f>
        <v/>
      </c>
      <c r="T69" s="7297" t="str">
        <f>IF(VLOOKUP($A69,'8 Oct - LIVE LDS Data'!$A$3:$AAD$1504,61,FALSE)=0/1/1900,"",VLOOKUP($A69,'8 Oct - LIVE LDS Data'!$A$3:$AAD$1504,61,FALSE))</f>
        <v/>
      </c>
      <c r="U69" s="7297" t="str">
        <f>IF(VLOOKUP($A69,'8 Oct - LIVE LDS Data'!$A$3:$AAD$1504,64,FALSE)=0/1/1900,"",VLOOKUP($A69,'8 Oct - LIVE LDS Data'!$A$3:$AAD$1504,64,FALSE))</f>
        <v/>
      </c>
      <c r="V69" s="7297" t="str">
        <f>IF(VLOOKUP($A69,'8 Oct - LIVE LDS Data'!$A$3:$AAD$1504,67,FALSE)=0/1/1900,"",VLOOKUP($A69,'8 Oct - LIVE LDS Data'!$A$3:$AAD$1504,67,FALSE))</f>
        <v/>
      </c>
      <c r="W69" s="7298" t="str">
        <f>IF(VLOOKUP($A69,'8 Oct - LIVE LDS Data'!$A$3:$AAD$1504,80,FALSE)=0/1/1900,"",VLOOKUP($A69,'8 Oct - LIVE LDS Data'!$A$3:$AAD$1504,80,FALSE))</f>
        <v/>
      </c>
      <c r="X69" s="7299" t="s">
        <v>90</v>
      </c>
      <c r="Y69" s="7300">
        <f>IF(VLOOKUP($A69,'8 Oct - LIVE LDS Data'!$A$3:$AAD$1504,73,FALSE)=0/1/1900,"",VLOOKUP($A69,'8 Oct - LIVE LDS Data'!$A$3:$AAD$1504,73,FALSE))</f>
        <v>45628</v>
      </c>
      <c r="Z69" s="7300" t="str">
        <f>IF(VLOOKUP($A69,'8 Oct - LIVE LDS Data'!$A$3:$AAD$1504,74,FALSE)=0/1/1900,"",VLOOKUP($A69,'8 Oct - LIVE LDS Data'!$A$3:$AAD$1504,74,FALSE))</f>
        <v>Robert Putnam</v>
      </c>
      <c r="AA69" s="7300">
        <f>IF(VLOOKUP($A69,'8 Oct - LIVE LDS Data'!$A$3:$AAD$1504,76,FALSE)=0/1/1900,"",VLOOKUP($A69,'8 Oct - LIVE LDS Data'!$A$3:$AAD$1504,76,FALSE))</f>
        <v>45628</v>
      </c>
      <c r="AB69" s="7300" t="str">
        <f>IF(VLOOKUP($A69,'8 Oct - LIVE LDS Data'!$A$3:$AAD$1504,77,FALSE)=0/1/1900,"",VLOOKUP($A69,'8 Oct - LIVE LDS Data'!$A$3:$AAD$1504,77,FALSE))</f>
        <v>Robert Putnam</v>
      </c>
    </row>
    <row r="70" spans="1:28" ht="30" customHeight="1" x14ac:dyDescent="0.2">
      <c r="A70" s="1478" t="s">
        <v>1457</v>
      </c>
      <c r="B70" s="1478"/>
      <c r="C70" s="1478" t="s">
        <v>1458</v>
      </c>
      <c r="D70" s="1479"/>
      <c r="E70" s="1479"/>
      <c r="F70" s="7293" t="str">
        <f>IF(VLOOKUP($A70,'8 Oct - LIVE LDS Data'!$A$3:$AAD$1504,4,FALSE)=0/1/1900,"",VLOOKUP($A70,'8 Oct - LIVE LDS Data'!$A$3:$AAD$1504,4,FALSE))</f>
        <v>Local Plan 2022 - 2040</v>
      </c>
      <c r="G70" s="7294">
        <f>IF(VLOOKUP($A70,'8 Oct - LIVE LDS Data'!$A$3:$AAD$1504,6,FALSE)=0/1/1900,"",VLOOKUP($A70,'8 Oct - LIVE LDS Data'!$A$3:$AAD$1504,6,FALSE))</f>
        <v>2022</v>
      </c>
      <c r="H70" s="7294">
        <f>IF(VLOOKUP($A70,'8 Oct - LIVE LDS Data'!$A$3:$AAD$1504,7,FALSE)=0/1/1900,"",VLOOKUP($A70,'8 Oct - LIVE LDS Data'!$A$3:$AAD$1504,7,FALSE))</f>
        <v>2040</v>
      </c>
      <c r="I70" s="7294" t="str">
        <f>IF(VLOOKUP($A70,'8 Oct - LIVE LDS Data'!$A$3:$AAD$1504,8,FALSE)=0/1/1900,"",VLOOKUP($A70,'8 Oct - LIVE LDS Data'!$A$3:$AAD$1504,8,FALSE))</f>
        <v>N</v>
      </c>
      <c r="J70" s="7294" t="str">
        <f>IF(VLOOKUP($A70,'8 Oct - LIVE LDS Data'!$A$3:$AAD$1504,9,FALSE)=0/1/1900,"",VLOOKUP($A70,'8 Oct - LIVE LDS Data'!$A$3:$AAD$1504,9,FALSE))</f>
        <v>N</v>
      </c>
      <c r="K70" s="7295">
        <f>IF(VLOOKUP($A70,'8 Oct - LIVE LDS Data'!$A$3:$AAD$1504,10,FALSE)=0/1/1900,"",VLOOKUP($A70,'8 Oct - LIVE LDS Data'!$A$3:$AAD$1504,10,FALSE))</f>
        <v>39287</v>
      </c>
      <c r="L70" s="7296">
        <f>IF(VLOOKUP($A70,'8 Oct - LIVE LDS Data'!$A$3:$AAD$1504,34,FALSE)=0/1/1900,"",VLOOKUP($A70,'8 Oct - LIVE LDS Data'!$A$3:$AAD$1504,34,FALSE))</f>
        <v>44958</v>
      </c>
      <c r="M70" s="7296">
        <f>IF(VLOOKUP($A70,'8 Oct - LIVE LDS Data'!$A$3:$AAD$1504,35,FALSE)=0/1/1900,"",VLOOKUP($A70,'8 Oct - LIVE LDS Data'!$A$3:$AAD$1504,35,FALSE))</f>
        <v>45004</v>
      </c>
      <c r="N70" s="7296" t="str">
        <f>IF(VLOOKUP($A70,'8 Oct - LIVE LDS Data'!$A$3:$AAD$1504,41,FALSE)=0/1/1900,"",VLOOKUP($A70,'8 Oct - LIVE LDS Data'!$A$3:$AAD$1504,41,FALSE))</f>
        <v/>
      </c>
      <c r="O70" s="7296" t="str">
        <f>IF(VLOOKUP($A70,'8 Oct - LIVE LDS Data'!$A$3:$AAD$1504,42,FALSE)=0/1/1900,"",VLOOKUP($A70,'8 Oct - LIVE LDS Data'!$A$3:$AAD$1504,42,FALSE))</f>
        <v/>
      </c>
      <c r="P70" s="7296" t="str">
        <f>IF(VLOOKUP($A70,'8 Oct - LIVE LDS Data'!$A$3:$AAD$1504,48,FALSE)=0/1/1900,"",VLOOKUP($A70,'8 Oct - LIVE LDS Data'!$A$3:$AAD$1504,48,FALSE))</f>
        <v/>
      </c>
      <c r="Q70" s="7296" t="str">
        <f>IF(VLOOKUP($A70,'8 Oct - LIVE LDS Data'!$A$3:$AAD$1504,49,FALSE)=0/1/1900,"",VLOOKUP($A70,'8 Oct - LIVE LDS Data'!$A$3:$AAD$1504,49,FALSE))</f>
        <v/>
      </c>
      <c r="R70" s="7296" t="str">
        <f>IF(VLOOKUP($A70,'8 Oct - LIVE LDS Data'!$A$3:$AAD$1504,55,FALSE)=0/1/1900,"",VLOOKUP($A70,'8 Oct - LIVE LDS Data'!$A$3:$AAD$1504,55,FALSE))</f>
        <v/>
      </c>
      <c r="S70" s="7296" t="str">
        <f>IF(VLOOKUP($A70,'8 Oct - LIVE LDS Data'!$A$3:$AAD$1504,56,FALSE)=0/1/1900,"",VLOOKUP($A70,'8 Oct - LIVE LDS Data'!$A$3:$AAD$1504,56,FALSE))</f>
        <v/>
      </c>
      <c r="T70" s="7297">
        <f>IF(VLOOKUP($A70,'8 Oct - LIVE LDS Data'!$A$3:$AAD$1504,61,FALSE)=0/1/1900,"",VLOOKUP($A70,'8 Oct - LIVE LDS Data'!$A$3:$AAD$1504,61,FALSE))</f>
        <v>45646</v>
      </c>
      <c r="U70" s="7297">
        <f>IF(VLOOKUP($A70,'8 Oct - LIVE LDS Data'!$A$3:$AAD$1504,64,FALSE)=0/1/1900,"",VLOOKUP($A70,'8 Oct - LIVE LDS Data'!$A$3:$AAD$1504,64,FALSE))</f>
        <v>45726</v>
      </c>
      <c r="V70" s="7297" t="str">
        <f>IF(VLOOKUP($A70,'8 Oct - LIVE LDS Data'!$A$3:$AAD$1504,67,FALSE)=0/1/1900,"",VLOOKUP($A70,'8 Oct - LIVE LDS Data'!$A$3:$AAD$1504,67,FALSE))</f>
        <v/>
      </c>
      <c r="W70" s="7298" t="str">
        <f>IF(VLOOKUP($A70,'8 Oct - LIVE LDS Data'!$A$3:$AAD$1504,80,FALSE)=0/1/1900,"",VLOOKUP($A70,'8 Oct - LIVE LDS Data'!$A$3:$AAD$1504,80,FALSE))</f>
        <v/>
      </c>
      <c r="X70" s="7299" t="s">
        <v>90</v>
      </c>
      <c r="Y70" s="7300">
        <f>IF(VLOOKUP($A70,'8 Oct - LIVE LDS Data'!$A$3:$AAD$1504,73,FALSE)=0/1/1900,"",VLOOKUP($A70,'8 Oct - LIVE LDS Data'!$A$3:$AAD$1504,73,FALSE))</f>
        <v>45678</v>
      </c>
      <c r="Z70" s="7300" t="str">
        <f>IF(VLOOKUP($A70,'8 Oct - LIVE LDS Data'!$A$3:$AAD$1504,74,FALSE)=0/1/1900,"",VLOOKUP($A70,'8 Oct - LIVE LDS Data'!$A$3:$AAD$1504,74,FALSE))</f>
        <v>Robert Putnam</v>
      </c>
      <c r="AA70" s="7300">
        <f>IF(VLOOKUP($A70,'8 Oct - LIVE LDS Data'!$A$3:$AAD$1504,76,FALSE)=0/1/1900,"",VLOOKUP($A70,'8 Oct - LIVE LDS Data'!$A$3:$AAD$1504,76,FALSE))</f>
        <v>45678</v>
      </c>
      <c r="AB70" s="7300" t="str">
        <f>IF(VLOOKUP($A70,'8 Oct - LIVE LDS Data'!$A$3:$AAD$1504,77,FALSE)=0/1/1900,"",VLOOKUP($A70,'8 Oct - LIVE LDS Data'!$A$3:$AAD$1504,77,FALSE))</f>
        <v>Robert Putnam</v>
      </c>
    </row>
    <row r="71" spans="1:28" ht="30" customHeight="1" x14ac:dyDescent="0.2">
      <c r="A71" s="1465" t="s">
        <v>1496</v>
      </c>
      <c r="B71" s="1465"/>
      <c r="C71" s="1993" t="s">
        <v>1497</v>
      </c>
      <c r="D71" s="1466"/>
      <c r="E71" s="1466"/>
      <c r="F71" s="7293" t="str">
        <f>IF(VLOOKUP($A71,'8 Oct - LIVE LDS Data'!$A$3:$AAD$1504,4,FALSE)=0/1/1900,"",VLOOKUP($A71,'8 Oct - LIVE LDS Data'!$A$3:$AAD$1504,4,FALSE))</f>
        <v>Exmoor National Park Local Plan</v>
      </c>
      <c r="G71" s="7294" t="str">
        <f>IF(VLOOKUP($A71,'8 Oct - LIVE LDS Data'!$A$3:$AAD$1504,6,FALSE)=0/1/1900,"",VLOOKUP($A71,'8 Oct - LIVE LDS Data'!$A$3:$AAD$1504,6,FALSE))</f>
        <v/>
      </c>
      <c r="H71" s="7294" t="str">
        <f>IF(VLOOKUP($A71,'8 Oct - LIVE LDS Data'!$A$3:$AAD$1504,7,FALSE)=0/1/1900,"",VLOOKUP($A71,'8 Oct - LIVE LDS Data'!$A$3:$AAD$1504,7,FALSE))</f>
        <v/>
      </c>
      <c r="I71" s="7294" t="str">
        <f>IF(VLOOKUP($A71,'8 Oct - LIVE LDS Data'!$A$3:$AAD$1504,8,FALSE)=0/1/1900,"",VLOOKUP($A71,'8 Oct - LIVE LDS Data'!$A$3:$AAD$1504,8,FALSE))</f>
        <v/>
      </c>
      <c r="J71" s="7294" t="str">
        <f>IF(VLOOKUP($A71,'8 Oct - LIVE LDS Data'!$A$3:$AAD$1504,9,FALSE)=0/1/1900,"",VLOOKUP($A71,'8 Oct - LIVE LDS Data'!$A$3:$AAD$1504,9,FALSE))</f>
        <v/>
      </c>
      <c r="K71" s="7295">
        <f>IF(VLOOKUP($A71,'8 Oct - LIVE LDS Data'!$A$3:$AAD$1504,10,FALSE)=0/1/1900,"",VLOOKUP($A71,'8 Oct - LIVE LDS Data'!$A$3:$AAD$1504,10,FALSE))</f>
        <v>42920</v>
      </c>
      <c r="L71" s="7296" t="str">
        <f>IF(VLOOKUP($A71,'8 Oct - LIVE LDS Data'!$A$3:$AAD$1504,34,FALSE)=0/1/1900,"",VLOOKUP($A71,'8 Oct - LIVE LDS Data'!$A$3:$AAD$1504,34,FALSE))</f>
        <v/>
      </c>
      <c r="M71" s="7296" t="str">
        <f>IF(VLOOKUP($A71,'8 Oct - LIVE LDS Data'!$A$3:$AAD$1504,35,FALSE)=0/1/1900,"",VLOOKUP($A71,'8 Oct - LIVE LDS Data'!$A$3:$AAD$1504,35,FALSE))</f>
        <v/>
      </c>
      <c r="N71" s="7296" t="str">
        <f>IF(VLOOKUP($A71,'8 Oct - LIVE LDS Data'!$A$3:$AAD$1504,41,FALSE)=0/1/1900,"",VLOOKUP($A71,'8 Oct - LIVE LDS Data'!$A$3:$AAD$1504,41,FALSE))</f>
        <v/>
      </c>
      <c r="O71" s="7296" t="str">
        <f>IF(VLOOKUP($A71,'8 Oct - LIVE LDS Data'!$A$3:$AAD$1504,42,FALSE)=0/1/1900,"",VLOOKUP($A71,'8 Oct - LIVE LDS Data'!$A$3:$AAD$1504,42,FALSE))</f>
        <v/>
      </c>
      <c r="P71" s="7296" t="str">
        <f>IF(VLOOKUP($A71,'8 Oct - LIVE LDS Data'!$A$3:$AAD$1504,48,FALSE)=0/1/1900,"",VLOOKUP($A71,'8 Oct - LIVE LDS Data'!$A$3:$AAD$1504,48,FALSE))</f>
        <v/>
      </c>
      <c r="Q71" s="7296" t="str">
        <f>IF(VLOOKUP($A71,'8 Oct - LIVE LDS Data'!$A$3:$AAD$1504,49,FALSE)=0/1/1900,"",VLOOKUP($A71,'8 Oct - LIVE LDS Data'!$A$3:$AAD$1504,49,FALSE))</f>
        <v/>
      </c>
      <c r="R71" s="7296" t="str">
        <f>IF(VLOOKUP($A71,'8 Oct - LIVE LDS Data'!$A$3:$AAD$1504,55,FALSE)=0/1/1900,"",VLOOKUP($A71,'8 Oct - LIVE LDS Data'!$A$3:$AAD$1504,55,FALSE))</f>
        <v/>
      </c>
      <c r="S71" s="7296" t="str">
        <f>IF(VLOOKUP($A71,'8 Oct - LIVE LDS Data'!$A$3:$AAD$1504,56,FALSE)=0/1/1900,"",VLOOKUP($A71,'8 Oct - LIVE LDS Data'!$A$3:$AAD$1504,56,FALSE))</f>
        <v/>
      </c>
      <c r="T71" s="7297" t="str">
        <f>IF(VLOOKUP($A71,'8 Oct - LIVE LDS Data'!$A$3:$AAD$1504,61,FALSE)=0/1/1900,"",VLOOKUP($A71,'8 Oct - LIVE LDS Data'!$A$3:$AAD$1504,61,FALSE))</f>
        <v/>
      </c>
      <c r="U71" s="7297" t="str">
        <f>IF(VLOOKUP($A71,'8 Oct - LIVE LDS Data'!$A$3:$AAD$1504,64,FALSE)=0/1/1900,"",VLOOKUP($A71,'8 Oct - LIVE LDS Data'!$A$3:$AAD$1504,64,FALSE))</f>
        <v/>
      </c>
      <c r="V71" s="7297" t="str">
        <f>IF(VLOOKUP($A71,'8 Oct - LIVE LDS Data'!$A$3:$AAD$1504,67,FALSE)=0/1/1900,"",VLOOKUP($A71,'8 Oct - LIVE LDS Data'!$A$3:$AAD$1504,67,FALSE))</f>
        <v/>
      </c>
      <c r="W71" s="7298" t="str">
        <f>IF(VLOOKUP($A71,'8 Oct - LIVE LDS Data'!$A$3:$AAD$1504,80,FALSE)=0/1/1900,"",VLOOKUP($A71,'8 Oct - LIVE LDS Data'!$A$3:$AAD$1504,80,FALSE))</f>
        <v/>
      </c>
      <c r="X71" s="7299" t="s">
        <v>90</v>
      </c>
      <c r="Y71" s="7300">
        <f>IF(VLOOKUP($A71,'8 Oct - LIVE LDS Data'!$A$3:$AAD$1504,73,FALSE)=0/1/1900,"",VLOOKUP($A71,'8 Oct - LIVE LDS Data'!$A$3:$AAD$1504,73,FALSE))</f>
        <v>45856</v>
      </c>
      <c r="Z71" s="7300" t="str">
        <f>IF(VLOOKUP($A71,'8 Oct - LIVE LDS Data'!$A$3:$AAD$1504,74,FALSE)=0/1/1900,"",VLOOKUP($A71,'8 Oct - LIVE LDS Data'!$A$3:$AAD$1504,74,FALSE))</f>
        <v>Robert Putnam</v>
      </c>
      <c r="AA71" s="7300">
        <f>IF(VLOOKUP($A71,'8 Oct - LIVE LDS Data'!$A$3:$AAD$1504,76,FALSE)=0/1/1900,"",VLOOKUP($A71,'8 Oct - LIVE LDS Data'!$A$3:$AAD$1504,76,FALSE))</f>
        <v>45856</v>
      </c>
      <c r="AB71" s="7300" t="str">
        <f>IF(VLOOKUP($A71,'8 Oct - LIVE LDS Data'!$A$3:$AAD$1504,77,FALSE)=0/1/1900,"",VLOOKUP($A71,'8 Oct - LIVE LDS Data'!$A$3:$AAD$1504,77,FALSE))</f>
        <v>Robert Putnam</v>
      </c>
    </row>
    <row r="72" spans="1:28" ht="30" customHeight="1" x14ac:dyDescent="0.2">
      <c r="A72" s="1465" t="s">
        <v>1517</v>
      </c>
      <c r="B72" s="1465"/>
      <c r="C72" s="1465" t="s">
        <v>1518</v>
      </c>
      <c r="D72" s="1466"/>
      <c r="E72" s="1466"/>
      <c r="F72" s="7293" t="str">
        <f>IF(VLOOKUP($A72,'8 Oct - LIVE LDS Data'!$A$3:$AAD$1504,4,FALSE)=0/1/1900,"",VLOOKUP($A72,'8 Oct - LIVE LDS Data'!$A$3:$AAD$1504,4,FALSE))</f>
        <v>Fenland Local Plan</v>
      </c>
      <c r="G72" s="7294" t="str">
        <f>IF(VLOOKUP($A72,'8 Oct - LIVE LDS Data'!$A$3:$AAD$1504,6,FALSE)=0/1/1900,"",VLOOKUP($A72,'8 Oct - LIVE LDS Data'!$A$3:$AAD$1504,6,FALSE))</f>
        <v>2021</v>
      </c>
      <c r="H72" s="7294" t="str">
        <f>IF(VLOOKUP($A72,'8 Oct - LIVE LDS Data'!$A$3:$AAD$1504,7,FALSE)=0/1/1900,"",VLOOKUP($A72,'8 Oct - LIVE LDS Data'!$A$3:$AAD$1504,7,FALSE))</f>
        <v>2040</v>
      </c>
      <c r="I72" s="7294" t="str">
        <f>IF(VLOOKUP($A72,'8 Oct - LIVE LDS Data'!$A$3:$AAD$1504,8,FALSE)=0/1/1900,"",VLOOKUP($A72,'8 Oct - LIVE LDS Data'!$A$3:$AAD$1504,8,FALSE))</f>
        <v>N</v>
      </c>
      <c r="J72" s="7294" t="str">
        <f>IF(VLOOKUP($A72,'8 Oct - LIVE LDS Data'!$A$3:$AAD$1504,9,FALSE)=0/1/1900,"",VLOOKUP($A72,'8 Oct - LIVE LDS Data'!$A$3:$AAD$1504,9,FALSE))</f>
        <v>N</v>
      </c>
      <c r="K72" s="7295">
        <f>IF(VLOOKUP($A72,'8 Oct - LIVE LDS Data'!$A$3:$AAD$1504,10,FALSE)=0/1/1900,"",VLOOKUP($A72,'8 Oct - LIVE LDS Data'!$A$3:$AAD$1504,10,FALSE))</f>
        <v>41767</v>
      </c>
      <c r="L72" s="7296">
        <f>IF(VLOOKUP($A72,'8 Oct - LIVE LDS Data'!$A$3:$AAD$1504,34,FALSE)=0/1/1900,"",VLOOKUP($A72,'8 Oct - LIVE LDS Data'!$A$3:$AAD$1504,34,FALSE))</f>
        <v>43749</v>
      </c>
      <c r="M72" s="7296">
        <f>IF(VLOOKUP($A72,'8 Oct - LIVE LDS Data'!$A$3:$AAD$1504,35,FALSE)=0/1/1900,"",VLOOKUP($A72,'8 Oct - LIVE LDS Data'!$A$3:$AAD$1504,35,FALSE))</f>
        <v>43790</v>
      </c>
      <c r="N72" s="7296">
        <f>IF(VLOOKUP($A72,'8 Oct - LIVE LDS Data'!$A$3:$AAD$1504,41,FALSE)=0/1/1900,"",VLOOKUP($A72,'8 Oct - LIVE LDS Data'!$A$3:$AAD$1504,41,FALSE))</f>
        <v>44798</v>
      </c>
      <c r="O72" s="7296">
        <f>IF(VLOOKUP($A72,'8 Oct - LIVE LDS Data'!$A$3:$AAD$1504,42,FALSE)=0/1/1900,"",VLOOKUP($A72,'8 Oct - LIVE LDS Data'!$A$3:$AAD$1504,42,FALSE))</f>
        <v>44853</v>
      </c>
      <c r="P72" s="7296" t="str">
        <f>IF(VLOOKUP($A72,'8 Oct - LIVE LDS Data'!$A$3:$AAD$1504,48,FALSE)=0/1/1900,"",VLOOKUP($A72,'8 Oct - LIVE LDS Data'!$A$3:$AAD$1504,48,FALSE))</f>
        <v/>
      </c>
      <c r="Q72" s="7296" t="str">
        <f>IF(VLOOKUP($A72,'8 Oct - LIVE LDS Data'!$A$3:$AAD$1504,49,FALSE)=0/1/1900,"",VLOOKUP($A72,'8 Oct - LIVE LDS Data'!$A$3:$AAD$1504,49,FALSE))</f>
        <v/>
      </c>
      <c r="R72" s="7296" t="str">
        <f>IF(VLOOKUP($A72,'8 Oct - LIVE LDS Data'!$A$3:$AAD$1504,55,FALSE)=0/1/1900,"",VLOOKUP($A72,'8 Oct - LIVE LDS Data'!$A$3:$AAD$1504,55,FALSE))</f>
        <v/>
      </c>
      <c r="S72" s="7296" t="str">
        <f>IF(VLOOKUP($A72,'8 Oct - LIVE LDS Data'!$A$3:$AAD$1504,56,FALSE)=0/1/1900,"",VLOOKUP($A72,'8 Oct - LIVE LDS Data'!$A$3:$AAD$1504,56,FALSE))</f>
        <v/>
      </c>
      <c r="T72" s="7297" t="str">
        <f>IF(VLOOKUP($A72,'8 Oct - LIVE LDS Data'!$A$3:$AAD$1504,61,FALSE)=0/1/1900,"",VLOOKUP($A72,'8 Oct - LIVE LDS Data'!$A$3:$AAD$1504,61,FALSE))</f>
        <v/>
      </c>
      <c r="U72" s="7297" t="str">
        <f>IF(VLOOKUP($A72,'8 Oct - LIVE LDS Data'!$A$3:$AAD$1504,64,FALSE)=0/1/1900,"",VLOOKUP($A72,'8 Oct - LIVE LDS Data'!$A$3:$AAD$1504,64,FALSE))</f>
        <v/>
      </c>
      <c r="V72" s="7297" t="str">
        <f>IF(VLOOKUP($A72,'8 Oct - LIVE LDS Data'!$A$3:$AAD$1504,67,FALSE)=0/1/1900,"",VLOOKUP($A72,'8 Oct - LIVE LDS Data'!$A$3:$AAD$1504,67,FALSE))</f>
        <v/>
      </c>
      <c r="W72" s="7298" t="str">
        <f>IF(VLOOKUP($A72,'8 Oct - LIVE LDS Data'!$A$3:$AAD$1504,80,FALSE)=0/1/1900,"",VLOOKUP($A72,'8 Oct - LIVE LDS Data'!$A$3:$AAD$1504,80,FALSE))</f>
        <v/>
      </c>
      <c r="X72" s="7299" t="s">
        <v>90</v>
      </c>
      <c r="Y72" s="7300">
        <f>IF(VLOOKUP($A72,'8 Oct - LIVE LDS Data'!$A$3:$AAD$1504,73,FALSE)=0/1/1900,"",VLOOKUP($A72,'8 Oct - LIVE LDS Data'!$A$3:$AAD$1504,73,FALSE))</f>
        <v>45631</v>
      </c>
      <c r="Z72" s="7300" t="str">
        <f>IF(VLOOKUP($A72,'8 Oct - LIVE LDS Data'!$A$3:$AAD$1504,74,FALSE)=0/1/1900,"",VLOOKUP($A72,'8 Oct - LIVE LDS Data'!$A$3:$AAD$1504,74,FALSE))</f>
        <v>Robert Putnam</v>
      </c>
      <c r="AA72" s="7300">
        <f>IF(VLOOKUP($A72,'8 Oct - LIVE LDS Data'!$A$3:$AAD$1504,76,FALSE)=0/1/1900,"",VLOOKUP($A72,'8 Oct - LIVE LDS Data'!$A$3:$AAD$1504,76,FALSE))</f>
        <v>45686</v>
      </c>
      <c r="AB72" s="7300" t="str">
        <f>IF(VLOOKUP($A72,'8 Oct - LIVE LDS Data'!$A$3:$AAD$1504,77,FALSE)=0/1/1900,"",VLOOKUP($A72,'8 Oct - LIVE LDS Data'!$A$3:$AAD$1504,77,FALSE))</f>
        <v>Robert Putnam</v>
      </c>
    </row>
    <row r="73" spans="1:28" ht="30" customHeight="1" x14ac:dyDescent="0.2">
      <c r="A73" s="7309" t="s">
        <v>1529</v>
      </c>
      <c r="B73" s="7309"/>
      <c r="C73" s="7309" t="s">
        <v>1530</v>
      </c>
      <c r="D73" s="7310"/>
      <c r="E73" s="7310"/>
      <c r="F73" s="7293" t="str">
        <f>IF(VLOOKUP($A73,'8 Oct - LIVE LDS Data'!$A$3:$AAD$1504,4,FALSE)=0/1/1900,"",VLOOKUP($A73,'8 Oct - LIVE LDS Data'!$A$3:$AAD$1504,4,FALSE))</f>
        <v>Folkestone and Hythe Local Plan
 (new system)</v>
      </c>
      <c r="G73" s="7294" t="str">
        <f>IF(VLOOKUP($A73,'8 Oct - LIVE LDS Data'!$A$3:$AAD$1504,6,FALSE)=0/1/1900,"",VLOOKUP($A73,'8 Oct - LIVE LDS Data'!$A$3:$AAD$1504,6,FALSE))</f>
        <v/>
      </c>
      <c r="H73" s="7294" t="str">
        <f>IF(VLOOKUP($A73,'8 Oct - LIVE LDS Data'!$A$3:$AAD$1504,7,FALSE)=0/1/1900,"",VLOOKUP($A73,'8 Oct - LIVE LDS Data'!$A$3:$AAD$1504,7,FALSE))</f>
        <v/>
      </c>
      <c r="I73" s="7294" t="str">
        <f>IF(VLOOKUP($A73,'8 Oct - LIVE LDS Data'!$A$3:$AAD$1504,8,FALSE)=0/1/1900,"",VLOOKUP($A73,'8 Oct - LIVE LDS Data'!$A$3:$AAD$1504,8,FALSE))</f>
        <v>N</v>
      </c>
      <c r="J73" s="7294" t="str">
        <f>IF(VLOOKUP($A73,'8 Oct - LIVE LDS Data'!$A$3:$AAD$1504,9,FALSE)=0/1/1900,"",VLOOKUP($A73,'8 Oct - LIVE LDS Data'!$A$3:$AAD$1504,9,FALSE))</f>
        <v>N</v>
      </c>
      <c r="K73" s="7295">
        <f>IF(VLOOKUP($A73,'8 Oct - LIVE LDS Data'!$A$3:$AAD$1504,10,FALSE)=0/1/1900,"",VLOOKUP($A73,'8 Oct - LIVE LDS Data'!$A$3:$AAD$1504,10,FALSE))</f>
        <v>44650</v>
      </c>
      <c r="L73" s="7296" t="str">
        <f>IF(VLOOKUP($A73,'8 Oct - LIVE LDS Data'!$A$3:$AAD$1504,34,FALSE)=0/1/1900,"",VLOOKUP($A73,'8 Oct - LIVE LDS Data'!$A$3:$AAD$1504,34,FALSE))</f>
        <v/>
      </c>
      <c r="M73" s="7296" t="str">
        <f>IF(VLOOKUP($A73,'8 Oct - LIVE LDS Data'!$A$3:$AAD$1504,35,FALSE)=0/1/1900,"",VLOOKUP($A73,'8 Oct - LIVE LDS Data'!$A$3:$AAD$1504,35,FALSE))</f>
        <v/>
      </c>
      <c r="N73" s="7296" t="str">
        <f>IF(VLOOKUP($A73,'8 Oct - LIVE LDS Data'!$A$3:$AAD$1504,41,FALSE)=0/1/1900,"",VLOOKUP($A73,'8 Oct - LIVE LDS Data'!$A$3:$AAD$1504,41,FALSE))</f>
        <v/>
      </c>
      <c r="O73" s="7296" t="str">
        <f>IF(VLOOKUP($A73,'8 Oct - LIVE LDS Data'!$A$3:$AAD$1504,42,FALSE)=0/1/1900,"",VLOOKUP($A73,'8 Oct - LIVE LDS Data'!$A$3:$AAD$1504,42,FALSE))</f>
        <v/>
      </c>
      <c r="P73" s="7296" t="str">
        <f>IF(VLOOKUP($A73,'8 Oct - LIVE LDS Data'!$A$3:$AAD$1504,48,FALSE)=0/1/1900,"",VLOOKUP($A73,'8 Oct - LIVE LDS Data'!$A$3:$AAD$1504,48,FALSE))</f>
        <v/>
      </c>
      <c r="Q73" s="7296" t="str">
        <f>IF(VLOOKUP($A73,'8 Oct - LIVE LDS Data'!$A$3:$AAD$1504,49,FALSE)=0/1/1900,"",VLOOKUP($A73,'8 Oct - LIVE LDS Data'!$A$3:$AAD$1504,49,FALSE))</f>
        <v/>
      </c>
      <c r="R73" s="7296" t="str">
        <f>IF(VLOOKUP($A73,'8 Oct - LIVE LDS Data'!$A$3:$AAD$1504,55,FALSE)=0/1/1900,"",VLOOKUP($A73,'8 Oct - LIVE LDS Data'!$A$3:$AAD$1504,55,FALSE))</f>
        <v/>
      </c>
      <c r="S73" s="7296" t="str">
        <f>IF(VLOOKUP($A73,'8 Oct - LIVE LDS Data'!$A$3:$AAD$1504,56,FALSE)=0/1/1900,"",VLOOKUP($A73,'8 Oct - LIVE LDS Data'!$A$3:$AAD$1504,56,FALSE))</f>
        <v/>
      </c>
      <c r="T73" s="7297" t="str">
        <f>IF(VLOOKUP($A73,'8 Oct - LIVE LDS Data'!$A$3:$AAD$1504,61,FALSE)=0/1/1900,"",VLOOKUP($A73,'8 Oct - LIVE LDS Data'!$A$3:$AAD$1504,61,FALSE))</f>
        <v/>
      </c>
      <c r="U73" s="7297" t="str">
        <f>IF(VLOOKUP($A73,'8 Oct - LIVE LDS Data'!$A$3:$AAD$1504,64,FALSE)=0/1/1900,"",VLOOKUP($A73,'8 Oct - LIVE LDS Data'!$A$3:$AAD$1504,64,FALSE))</f>
        <v/>
      </c>
      <c r="V73" s="7297" t="str">
        <f>IF(VLOOKUP($A73,'8 Oct - LIVE LDS Data'!$A$3:$AAD$1504,67,FALSE)=0/1/1900,"",VLOOKUP($A73,'8 Oct - LIVE LDS Data'!$A$3:$AAD$1504,67,FALSE))</f>
        <v/>
      </c>
      <c r="W73" s="7298" t="str">
        <f>IF(VLOOKUP($A73,'8 Oct - LIVE LDS Data'!$A$3:$AAD$1504,80,FALSE)=0/1/1900,"",VLOOKUP($A73,'8 Oct - LIVE LDS Data'!$A$3:$AAD$1504,80,FALSE))</f>
        <v/>
      </c>
      <c r="X73" s="7299" t="s">
        <v>90</v>
      </c>
      <c r="Y73" s="7300">
        <f>IF(VLOOKUP($A73,'8 Oct - LIVE LDS Data'!$A$3:$AAD$1504,73,FALSE)=0/1/1900,"",VLOOKUP($A73,'8 Oct - LIVE LDS Data'!$A$3:$AAD$1504,73,FALSE))</f>
        <v>45902</v>
      </c>
      <c r="Z73" s="7300" t="str">
        <f>IF(VLOOKUP($A73,'8 Oct - LIVE LDS Data'!$A$3:$AAD$1504,74,FALSE)=0/1/1900,"",VLOOKUP($A73,'8 Oct - LIVE LDS Data'!$A$3:$AAD$1504,74,FALSE))</f>
        <v>Robert Putnam</v>
      </c>
      <c r="AA73" s="7300">
        <f>IF(VLOOKUP($A73,'8 Oct - LIVE LDS Data'!$A$3:$AAD$1504,76,FALSE)=0/1/1900,"",VLOOKUP($A73,'8 Oct - LIVE LDS Data'!$A$3:$AAD$1504,76,FALSE))</f>
        <v>45902</v>
      </c>
      <c r="AB73" s="7300" t="str">
        <f>IF(VLOOKUP($A73,'8 Oct - LIVE LDS Data'!$A$3:$AAD$1504,77,FALSE)=0/1/1900,"",VLOOKUP($A73,'8 Oct - LIVE LDS Data'!$A$3:$AAD$1504,77,FALSE))</f>
        <v>Robert Putnam</v>
      </c>
    </row>
    <row r="74" spans="1:28" ht="30" customHeight="1" x14ac:dyDescent="0.2">
      <c r="A74" s="7308" t="s">
        <v>1538</v>
      </c>
      <c r="B74" s="7308"/>
      <c r="C74" s="2607" t="s">
        <v>4189</v>
      </c>
      <c r="D74" s="1994" t="s">
        <v>4190</v>
      </c>
      <c r="E74" s="1994"/>
      <c r="F74" s="7304" t="str">
        <f>IF(VLOOKUP($A74,'8 Oct - LIVE LDS Data'!$A$3:$AAD$1504,4,FALSE)=0/1/1900,"",VLOOKUP($A74,'8 Oct - LIVE LDS Data'!$A$3:$AAD$1504,4,FALSE))</f>
        <v>West Suffolk Local Plan</v>
      </c>
      <c r="G74" s="7305" t="str">
        <f>IF(VLOOKUP($A74,'8 Oct - LIVE LDS Data'!$A$3:$AAD$1504,6,FALSE)=0/1/1900,"",VLOOKUP($A74,'8 Oct - LIVE LDS Data'!$A$3:$AAD$1504,6,FALSE))</f>
        <v/>
      </c>
      <c r="H74" s="7305" t="str">
        <f>IF(VLOOKUP($A74,'8 Oct - LIVE LDS Data'!$A$3:$AAD$1504,7,FALSE)=0/1/1900,"",VLOOKUP($A74,'8 Oct - LIVE LDS Data'!$A$3:$AAD$1504,7,FALSE))</f>
        <v/>
      </c>
      <c r="I74" s="7305" t="str">
        <f>IF(VLOOKUP($A74,'8 Oct - LIVE LDS Data'!$A$3:$AAD$1504,8,FALSE)=0/1/1900,"",VLOOKUP($A74,'8 Oct - LIVE LDS Data'!$A$3:$AAD$1504,8,FALSE))</f>
        <v>N</v>
      </c>
      <c r="J74" s="7305" t="str">
        <f>IF(VLOOKUP($A74,'8 Oct - LIVE LDS Data'!$A$3:$AAD$1504,9,FALSE)=0/1/1900,"",VLOOKUP($A74,'8 Oct - LIVE LDS Data'!$A$3:$AAD$1504,9,FALSE))</f>
        <v>N</v>
      </c>
      <c r="K74" s="7306">
        <f>IF(VLOOKUP($A74,'8 Oct - LIVE LDS Data'!$A$3:$AAD$1504,10,FALSE)=0/1/1900,"",VLOOKUP($A74,'8 Oct - LIVE LDS Data'!$A$3:$AAD$1504,10,FALSE))</f>
        <v>43727</v>
      </c>
      <c r="L74" s="7296" t="str">
        <f>IF(VLOOKUP($A74,'8 Oct - LIVE LDS Data'!$A$3:$AAD$1504,34,FALSE)=0/1/1900,"",VLOOKUP($A74,'8 Oct - LIVE LDS Data'!$A$3:$AAD$1504,34,FALSE))</f>
        <v/>
      </c>
      <c r="M74" s="7296" t="str">
        <f>IF(VLOOKUP($A74,'8 Oct - LIVE LDS Data'!$A$3:$AAD$1504,35,FALSE)=0/1/1900,"",VLOOKUP($A74,'8 Oct - LIVE LDS Data'!$A$3:$AAD$1504,35,FALSE))</f>
        <v/>
      </c>
      <c r="N74" s="7296" t="str">
        <f>IF(VLOOKUP($A74,'8 Oct - LIVE LDS Data'!$A$3:$AAD$1504,41,FALSE)=0/1/1900,"",VLOOKUP($A74,'8 Oct - LIVE LDS Data'!$A$3:$AAD$1504,41,FALSE))</f>
        <v/>
      </c>
      <c r="O74" s="7296" t="str">
        <f>IF(VLOOKUP($A74,'8 Oct - LIVE LDS Data'!$A$3:$AAD$1504,42,FALSE)=0/1/1900,"",VLOOKUP($A74,'8 Oct - LIVE LDS Data'!$A$3:$AAD$1504,42,FALSE))</f>
        <v/>
      </c>
      <c r="P74" s="7296" t="str">
        <f>IF(VLOOKUP($A74,'8 Oct - LIVE LDS Data'!$A$3:$AAD$1504,48,FALSE)=0/1/1900,"",VLOOKUP($A74,'8 Oct - LIVE LDS Data'!$A$3:$AAD$1504,48,FALSE))</f>
        <v/>
      </c>
      <c r="Q74" s="7296" t="str">
        <f>IF(VLOOKUP($A74,'8 Oct - LIVE LDS Data'!$A$3:$AAD$1504,49,FALSE)=0/1/1900,"",VLOOKUP($A74,'8 Oct - LIVE LDS Data'!$A$3:$AAD$1504,49,FALSE))</f>
        <v/>
      </c>
      <c r="R74" s="7296" t="str">
        <f>IF(VLOOKUP($A74,'8 Oct - LIVE LDS Data'!$A$3:$AAD$1504,55,FALSE)=0/1/1900,"",VLOOKUP($A74,'8 Oct - LIVE LDS Data'!$A$3:$AAD$1504,55,FALSE))</f>
        <v/>
      </c>
      <c r="S74" s="7296" t="str">
        <f>IF(VLOOKUP($A74,'8 Oct - LIVE LDS Data'!$A$3:$AAD$1504,56,FALSE)=0/1/1900,"",VLOOKUP($A74,'8 Oct - LIVE LDS Data'!$A$3:$AAD$1504,56,FALSE))</f>
        <v/>
      </c>
      <c r="T74" s="7297" t="str">
        <f>IF(VLOOKUP($A74,'8 Oct - LIVE LDS Data'!$A$3:$AAD$1504,61,FALSE)=0/1/1900,"",VLOOKUP($A74,'8 Oct - LIVE LDS Data'!$A$3:$AAD$1504,61,FALSE))</f>
        <v/>
      </c>
      <c r="U74" s="7297" t="str">
        <f>IF(VLOOKUP($A74,'8 Oct - LIVE LDS Data'!$A$3:$AAD$1504,64,FALSE)=0/1/1900,"",VLOOKUP($A74,'8 Oct - LIVE LDS Data'!$A$3:$AAD$1504,64,FALSE))</f>
        <v/>
      </c>
      <c r="V74" s="7297">
        <f>IF(VLOOKUP($A74,'8 Oct - LIVE LDS Data'!$A$3:$AAD$1504,67,FALSE)=0/1/1900,"",VLOOKUP($A74,'8 Oct - LIVE LDS Data'!$A$3:$AAD$1504,67,FALSE))</f>
        <v>43727</v>
      </c>
      <c r="W74" s="7298" t="str">
        <f>IF(VLOOKUP($A74,'8 Oct - LIVE LDS Data'!$A$3:$AAD$1504,80,FALSE)=0/1/1900,"",VLOOKUP($A74,'8 Oct - LIVE LDS Data'!$A$3:$AAD$1504,80,FALSE))</f>
        <v/>
      </c>
      <c r="X74" s="7299" t="s">
        <v>90</v>
      </c>
      <c r="Y74" s="7300" t="str">
        <f>IF(VLOOKUP($A74,'8 Oct - LIVE LDS Data'!$A$3:$AAD$1504,73,FALSE)=0/1/1900,"",VLOOKUP($A74,'8 Oct - LIVE LDS Data'!$A$3:$AAD$1504,73,FALSE))</f>
        <v/>
      </c>
      <c r="Z74" s="7300" t="str">
        <f>IF(VLOOKUP($A74,'8 Oct - LIVE LDS Data'!$A$3:$AAD$1504,74,FALSE)=0/1/1900,"",VLOOKUP($A74,'8 Oct - LIVE LDS Data'!$A$3:$AAD$1504,74,FALSE))</f>
        <v>Robert Putnam</v>
      </c>
      <c r="AA74" s="7300" t="str">
        <f>IF(VLOOKUP($A74,'8 Oct - LIVE LDS Data'!$A$3:$AAD$1504,76,FALSE)=0/1/1900,"",VLOOKUP($A74,'8 Oct - LIVE LDS Data'!$A$3:$AAD$1504,76,FALSE))</f>
        <v/>
      </c>
      <c r="AB74" s="7300" t="str">
        <f>IF(VLOOKUP($A74,'8 Oct - LIVE LDS Data'!$A$3:$AAD$1504,77,FALSE)=0/1/1900,"",VLOOKUP($A74,'8 Oct - LIVE LDS Data'!$A$3:$AAD$1504,77,FALSE))</f>
        <v/>
      </c>
    </row>
    <row r="75" spans="1:28" ht="30" customHeight="1" x14ac:dyDescent="0.2">
      <c r="A75" s="1465" t="s">
        <v>1542</v>
      </c>
      <c r="B75" s="1465"/>
      <c r="C75" s="1465" t="s">
        <v>1543</v>
      </c>
      <c r="D75" s="1466"/>
      <c r="E75" s="1466"/>
      <c r="F75" s="7293" t="str">
        <f>IF(VLOOKUP($A75,'8 Oct - LIVE LDS Data'!$A$3:$AAD$1504,4,FALSE)=0/1/1900,"",VLOOKUP($A75,'8 Oct - LIVE LDS Data'!$A$3:$AAD$1504,4,FALSE))</f>
        <v>Forest of Dean Local Plan ("Plan 41")</v>
      </c>
      <c r="G75" s="7294" t="str">
        <f>IF(VLOOKUP($A75,'8 Oct - LIVE LDS Data'!$A$3:$AAD$1504,6,FALSE)=0/1/1900,"",VLOOKUP($A75,'8 Oct - LIVE LDS Data'!$A$3:$AAD$1504,6,FALSE))</f>
        <v>2021</v>
      </c>
      <c r="H75" s="7294" t="str">
        <f>IF(VLOOKUP($A75,'8 Oct - LIVE LDS Data'!$A$3:$AAD$1504,7,FALSE)=0/1/1900,"",VLOOKUP($A75,'8 Oct - LIVE LDS Data'!$A$3:$AAD$1504,7,FALSE))</f>
        <v>2041</v>
      </c>
      <c r="I75" s="7294" t="str">
        <f>IF(VLOOKUP($A75,'8 Oct - LIVE LDS Data'!$A$3:$AAD$1504,8,FALSE)=0/1/1900,"",VLOOKUP($A75,'8 Oct - LIVE LDS Data'!$A$3:$AAD$1504,8,FALSE))</f>
        <v>N</v>
      </c>
      <c r="J75" s="7294" t="str">
        <f>IF(VLOOKUP($A75,'8 Oct - LIVE LDS Data'!$A$3:$AAD$1504,9,FALSE)=0/1/1900,"",VLOOKUP($A75,'8 Oct - LIVE LDS Data'!$A$3:$AAD$1504,9,FALSE))</f>
        <v>N</v>
      </c>
      <c r="K75" s="7295" t="str">
        <f>IF(VLOOKUP($A75,'8 Oct - LIVE LDS Data'!$A$3:$AAD$1504,10,FALSE)=0/1/1900,"",VLOOKUP($A75,'8 Oct - LIVE LDS Data'!$A$3:$AAD$1504,10,FALSE))</f>
        <v>23 February 2012 
(as modified by Allocations Plan June 2018).</v>
      </c>
      <c r="L75" s="7296">
        <f>IF(VLOOKUP($A75,'8 Oct - LIVE LDS Data'!$A$3:$AAD$1504,34,FALSE)=0/1/1900,"",VLOOKUP($A75,'8 Oct - LIVE LDS Data'!$A$3:$AAD$1504,34,FALSE))</f>
        <v>43725</v>
      </c>
      <c r="M75" s="7296">
        <f>IF(VLOOKUP($A75,'8 Oct - LIVE LDS Data'!$A$3:$AAD$1504,35,FALSE)=0/1/1900,"",VLOOKUP($A75,'8 Oct - LIVE LDS Data'!$A$3:$AAD$1504,35,FALSE))</f>
        <v>43769</v>
      </c>
      <c r="N75" s="7296">
        <f>IF(VLOOKUP($A75,'8 Oct - LIVE LDS Data'!$A$3:$AAD$1504,41,FALSE)=0/1/1900,"",VLOOKUP($A75,'8 Oct - LIVE LDS Data'!$A$3:$AAD$1504,41,FALSE))</f>
        <v>44126</v>
      </c>
      <c r="O75" s="7296">
        <f>IF(VLOOKUP($A75,'8 Oct - LIVE LDS Data'!$A$3:$AAD$1504,42,FALSE)=0/1/1900,"",VLOOKUP($A75,'8 Oct - LIVE LDS Data'!$A$3:$AAD$1504,42,FALSE))</f>
        <v>44225</v>
      </c>
      <c r="P75" s="7296">
        <f>IF(VLOOKUP($A75,'8 Oct - LIVE LDS Data'!$A$3:$AAD$1504,48,FALSE)=0/1/1900,"",VLOOKUP($A75,'8 Oct - LIVE LDS Data'!$A$3:$AAD$1504,48,FALSE))</f>
        <v>44774</v>
      </c>
      <c r="Q75" s="7296">
        <f>IF(VLOOKUP($A75,'8 Oct - LIVE LDS Data'!$A$3:$AAD$1504,49,FALSE)=0/1/1900,"",VLOOKUP($A75,'8 Oct - LIVE LDS Data'!$A$3:$AAD$1504,49,FALSE))</f>
        <v>44835</v>
      </c>
      <c r="R75" s="7296">
        <f>IF(VLOOKUP($A75,'8 Oct - LIVE LDS Data'!$A$3:$AAD$1504,55,FALSE)=0/1/1900,"",VLOOKUP($A75,'8 Oct - LIVE LDS Data'!$A$3:$AAD$1504,55,FALSE))</f>
        <v>45481</v>
      </c>
      <c r="S75" s="7296">
        <f>IF(VLOOKUP($A75,'8 Oct - LIVE LDS Data'!$A$3:$AAD$1504,56,FALSE)=0/1/1900,"",VLOOKUP($A75,'8 Oct - LIVE LDS Data'!$A$3:$AAD$1504,56,FALSE))</f>
        <v>45523</v>
      </c>
      <c r="T75" s="7297" t="str">
        <f>IF(VLOOKUP($A75,'8 Oct - LIVE LDS Data'!$A$3:$AAD$1504,61,FALSE)=0/1/1900,"",VLOOKUP($A75,'8 Oct - LIVE LDS Data'!$A$3:$AAD$1504,61,FALSE))</f>
        <v/>
      </c>
      <c r="U75" s="7297" t="str">
        <f>IF(VLOOKUP($A75,'8 Oct - LIVE LDS Data'!$A$3:$AAD$1504,64,FALSE)=0/1/1900,"",VLOOKUP($A75,'8 Oct - LIVE LDS Data'!$A$3:$AAD$1504,64,FALSE))</f>
        <v/>
      </c>
      <c r="V75" s="7297" t="str">
        <f>IF(VLOOKUP($A75,'8 Oct - LIVE LDS Data'!$A$3:$AAD$1504,67,FALSE)=0/1/1900,"",VLOOKUP($A75,'8 Oct - LIVE LDS Data'!$A$3:$AAD$1504,67,FALSE))</f>
        <v/>
      </c>
      <c r="W75" s="7298" t="str">
        <f>IF(VLOOKUP($A75,'8 Oct - LIVE LDS Data'!$A$3:$AAD$1504,80,FALSE)=0/1/1900,"",VLOOKUP($A75,'8 Oct - LIVE LDS Data'!$A$3:$AAD$1504,80,FALSE))</f>
        <v/>
      </c>
      <c r="X75" s="7299" t="s">
        <v>90</v>
      </c>
      <c r="Y75" s="7300">
        <f>IF(VLOOKUP($A75,'8 Oct - LIVE LDS Data'!$A$3:$AAD$1504,73,FALSE)=0/1/1900,"",VLOOKUP($A75,'8 Oct - LIVE LDS Data'!$A$3:$AAD$1504,73,FALSE))</f>
        <v>45868</v>
      </c>
      <c r="Z75" s="7300" t="str">
        <f>IF(VLOOKUP($A75,'8 Oct - LIVE LDS Data'!$A$3:$AAD$1504,74,FALSE)=0/1/1900,"",VLOOKUP($A75,'8 Oct - LIVE LDS Data'!$A$3:$AAD$1504,74,FALSE))</f>
        <v>Robert Putnam</v>
      </c>
      <c r="AA75" s="7300">
        <f>IF(VLOOKUP($A75,'8 Oct - LIVE LDS Data'!$A$3:$AAD$1504,76,FALSE)=0/1/1900,"",VLOOKUP($A75,'8 Oct - LIVE LDS Data'!$A$3:$AAD$1504,76,FALSE))</f>
        <v>45868</v>
      </c>
      <c r="AB75" s="7300" t="str">
        <f>IF(VLOOKUP($A75,'8 Oct - LIVE LDS Data'!$A$3:$AAD$1504,77,FALSE)=0/1/1900,"",VLOOKUP($A75,'8 Oct - LIVE LDS Data'!$A$3:$AAD$1504,77,FALSE))</f>
        <v>Robert Putnam</v>
      </c>
    </row>
    <row r="76" spans="1:28" ht="30" customHeight="1" x14ac:dyDescent="0.2">
      <c r="A76" s="7301" t="s">
        <v>1560</v>
      </c>
      <c r="B76" s="7301"/>
      <c r="C76" s="7301" t="s">
        <v>1561</v>
      </c>
      <c r="D76" s="7302"/>
      <c r="E76" s="7302"/>
      <c r="F76" s="7293" t="str">
        <f>IF(VLOOKUP($A76,'8 Oct - LIVE LDS Data'!$A$3:$AAD$1504,4,FALSE)=0/1/1900,"",VLOOKUP($A76,'8 Oct - LIVE LDS Data'!$A$3:$AAD$1504,4,FALSE))</f>
        <v>Fylde Local Plan to 2042</v>
      </c>
      <c r="G76" s="7294" t="str">
        <f>IF(VLOOKUP($A76,'8 Oct - LIVE LDS Data'!$A$3:$AAD$1504,6,FALSE)=0/1/1900,"",VLOOKUP($A76,'8 Oct - LIVE LDS Data'!$A$3:$AAD$1504,6,FALSE))</f>
        <v/>
      </c>
      <c r="H76" s="7294">
        <f>IF(VLOOKUP($A76,'8 Oct - LIVE LDS Data'!$A$3:$AAD$1504,7,FALSE)=0/1/1900,"",VLOOKUP($A76,'8 Oct - LIVE LDS Data'!$A$3:$AAD$1504,7,FALSE))</f>
        <v>2042</v>
      </c>
      <c r="I76" s="7294" t="str">
        <f>IF(VLOOKUP($A76,'8 Oct - LIVE LDS Data'!$A$3:$AAD$1504,8,FALSE)=0/1/1900,"",VLOOKUP($A76,'8 Oct - LIVE LDS Data'!$A$3:$AAD$1504,8,FALSE))</f>
        <v>N</v>
      </c>
      <c r="J76" s="7294" t="str">
        <f>IF(VLOOKUP($A76,'8 Oct - LIVE LDS Data'!$A$3:$AAD$1504,9,FALSE)=0/1/1900,"",VLOOKUP($A76,'8 Oct - LIVE LDS Data'!$A$3:$AAD$1504,9,FALSE))</f>
        <v>N</v>
      </c>
      <c r="K76" s="7295">
        <f>IF(VLOOKUP($A76,'8 Oct - LIVE LDS Data'!$A$3:$AAD$1504,10,FALSE)=0/1/1900,"",VLOOKUP($A76,'8 Oct - LIVE LDS Data'!$A$3:$AAD$1504,10,FALSE))</f>
        <v>44536</v>
      </c>
      <c r="L76" s="7296" t="str">
        <f>IF(VLOOKUP($A76,'8 Oct - LIVE LDS Data'!$A$3:$AAD$1504,34,FALSE)=0/1/1900,"",VLOOKUP($A76,'8 Oct - LIVE LDS Data'!$A$3:$AAD$1504,34,FALSE))</f>
        <v/>
      </c>
      <c r="M76" s="7296" t="str">
        <f>IF(VLOOKUP($A76,'8 Oct - LIVE LDS Data'!$A$3:$AAD$1504,35,FALSE)=0/1/1900,"",VLOOKUP($A76,'8 Oct - LIVE LDS Data'!$A$3:$AAD$1504,35,FALSE))</f>
        <v/>
      </c>
      <c r="N76" s="7296" t="str">
        <f>IF(VLOOKUP($A76,'8 Oct - LIVE LDS Data'!$A$3:$AAD$1504,41,FALSE)=0/1/1900,"",VLOOKUP($A76,'8 Oct - LIVE LDS Data'!$A$3:$AAD$1504,41,FALSE))</f>
        <v/>
      </c>
      <c r="O76" s="7296" t="str">
        <f>IF(VLOOKUP($A76,'8 Oct - LIVE LDS Data'!$A$3:$AAD$1504,42,FALSE)=0/1/1900,"",VLOOKUP($A76,'8 Oct - LIVE LDS Data'!$A$3:$AAD$1504,42,FALSE))</f>
        <v/>
      </c>
      <c r="P76" s="7296" t="str">
        <f>IF(VLOOKUP($A76,'8 Oct - LIVE LDS Data'!$A$3:$AAD$1504,48,FALSE)=0/1/1900,"",VLOOKUP($A76,'8 Oct - LIVE LDS Data'!$A$3:$AAD$1504,48,FALSE))</f>
        <v/>
      </c>
      <c r="Q76" s="7296" t="str">
        <f>IF(VLOOKUP($A76,'8 Oct - LIVE LDS Data'!$A$3:$AAD$1504,49,FALSE)=0/1/1900,"",VLOOKUP($A76,'8 Oct - LIVE LDS Data'!$A$3:$AAD$1504,49,FALSE))</f>
        <v/>
      </c>
      <c r="R76" s="7296" t="str">
        <f>IF(VLOOKUP($A76,'8 Oct - LIVE LDS Data'!$A$3:$AAD$1504,55,FALSE)=0/1/1900,"",VLOOKUP($A76,'8 Oct - LIVE LDS Data'!$A$3:$AAD$1504,55,FALSE))</f>
        <v/>
      </c>
      <c r="S76" s="7296" t="str">
        <f>IF(VLOOKUP($A76,'8 Oct - LIVE LDS Data'!$A$3:$AAD$1504,56,FALSE)=0/1/1900,"",VLOOKUP($A76,'8 Oct - LIVE LDS Data'!$A$3:$AAD$1504,56,FALSE))</f>
        <v/>
      </c>
      <c r="T76" s="7297" t="str">
        <f>IF(VLOOKUP($A76,'8 Oct - LIVE LDS Data'!$A$3:$AAD$1504,61,FALSE)=0/1/1900,"",VLOOKUP($A76,'8 Oct - LIVE LDS Data'!$A$3:$AAD$1504,61,FALSE))</f>
        <v/>
      </c>
      <c r="U76" s="7297" t="str">
        <f>IF(VLOOKUP($A76,'8 Oct - LIVE LDS Data'!$A$3:$AAD$1504,64,FALSE)=0/1/1900,"",VLOOKUP($A76,'8 Oct - LIVE LDS Data'!$A$3:$AAD$1504,64,FALSE))</f>
        <v/>
      </c>
      <c r="V76" s="7297" t="str">
        <f>IF(VLOOKUP($A76,'8 Oct - LIVE LDS Data'!$A$3:$AAD$1504,67,FALSE)=0/1/1900,"",VLOOKUP($A76,'8 Oct - LIVE LDS Data'!$A$3:$AAD$1504,67,FALSE))</f>
        <v/>
      </c>
      <c r="W76" s="7298" t="str">
        <f>IF(VLOOKUP($A76,'8 Oct - LIVE LDS Data'!$A$3:$AAD$1504,80,FALSE)=0/1/1900,"",VLOOKUP($A76,'8 Oct - LIVE LDS Data'!$A$3:$AAD$1504,80,FALSE))</f>
        <v/>
      </c>
      <c r="X76" s="7299" t="s">
        <v>90</v>
      </c>
      <c r="Y76" s="7300">
        <f>IF(VLOOKUP($A76,'8 Oct - LIVE LDS Data'!$A$3:$AAD$1504,73,FALSE)=0/1/1900,"",VLOOKUP($A76,'8 Oct - LIVE LDS Data'!$A$3:$AAD$1504,73,FALSE))</f>
        <v>45888</v>
      </c>
      <c r="Z76" s="7300" t="str">
        <f>IF(VLOOKUP($A76,'8 Oct - LIVE LDS Data'!$A$3:$AAD$1504,74,FALSE)=0/1/1900,"",VLOOKUP($A76,'8 Oct - LIVE LDS Data'!$A$3:$AAD$1504,74,FALSE))</f>
        <v>Robert Putnam</v>
      </c>
      <c r="AA76" s="7300">
        <f>IF(VLOOKUP($A76,'8 Oct - LIVE LDS Data'!$A$3:$AAD$1504,76,FALSE)=0/1/1900,"",VLOOKUP($A76,'8 Oct - LIVE LDS Data'!$A$3:$AAD$1504,76,FALSE))</f>
        <v>45888</v>
      </c>
      <c r="AB76" s="7300" t="str">
        <f>IF(VLOOKUP($A76,'8 Oct - LIVE LDS Data'!$A$3:$AAD$1504,77,FALSE)=0/1/1900,"",VLOOKUP($A76,'8 Oct - LIVE LDS Data'!$A$3:$AAD$1504,77,FALSE))</f>
        <v>Robert Putnam</v>
      </c>
    </row>
    <row r="77" spans="1:28" s="610" customFormat="1" ht="30" customHeight="1" x14ac:dyDescent="0.2">
      <c r="A77" s="1465" t="s">
        <v>1570</v>
      </c>
      <c r="B77" s="1465"/>
      <c r="C77" s="1465" t="s">
        <v>1571</v>
      </c>
      <c r="D77" s="1466"/>
      <c r="E77" s="1466"/>
      <c r="F77" s="7293" t="str">
        <f>IF(VLOOKUP($A77,'8 Oct - LIVE LDS Data'!$A$3:$AAD$1504,4,FALSE)=0/1/1900,"",VLOOKUP($A77,'8 Oct - LIVE LDS Data'!$A$3:$AAD$1504,4,FALSE))</f>
        <v>The Newcastle Gateshead Local Plan (2025-2045)</v>
      </c>
      <c r="G77" s="7294" t="str">
        <f>IF(VLOOKUP($A77,'8 Oct - LIVE LDS Data'!$A$3:$AAD$1504,6,FALSE)=0/1/1900,"",VLOOKUP($A77,'8 Oct - LIVE LDS Data'!$A$3:$AAD$1504,6,FALSE))</f>
        <v>2025</v>
      </c>
      <c r="H77" s="7294" t="str">
        <f>IF(VLOOKUP($A77,'8 Oct - LIVE LDS Data'!$A$3:$AAD$1504,7,FALSE)=0/1/1900,"",VLOOKUP($A77,'8 Oct - LIVE LDS Data'!$A$3:$AAD$1504,7,FALSE))</f>
        <v>2045</v>
      </c>
      <c r="I77" s="7294" t="str">
        <f>IF(VLOOKUP($A77,'8 Oct - LIVE LDS Data'!$A$3:$AAD$1504,8,FALSE)=0/1/1900,"",VLOOKUP($A77,'8 Oct - LIVE LDS Data'!$A$3:$AAD$1504,8,FALSE))</f>
        <v>N</v>
      </c>
      <c r="J77" s="7294" t="str">
        <f>IF(VLOOKUP($A77,'8 Oct - LIVE LDS Data'!$A$3:$AAD$1504,9,FALSE)=0/1/1900,"",VLOOKUP($A77,'8 Oct - LIVE LDS Data'!$A$3:$AAD$1504,9,FALSE))</f>
        <v>Y</v>
      </c>
      <c r="K77" s="7295">
        <f>IF(VLOOKUP($A77,'8 Oct - LIVE LDS Data'!$A$3:$AAD$1504,10,FALSE)=0/1/1900,"",VLOOKUP($A77,'8 Oct - LIVE LDS Data'!$A$3:$AAD$1504,10,FALSE))</f>
        <v>42089</v>
      </c>
      <c r="L77" s="7296" t="str">
        <f>IF(VLOOKUP($A77,'8 Oct - LIVE LDS Data'!$A$3:$AAD$1504,34,FALSE)=0/1/1900,"",VLOOKUP($A77,'8 Oct - LIVE LDS Data'!$A$3:$AAD$1504,34,FALSE))</f>
        <v/>
      </c>
      <c r="M77" s="7296" t="str">
        <f>IF(VLOOKUP($A77,'8 Oct - LIVE LDS Data'!$A$3:$AAD$1504,35,FALSE)=0/1/1900,"",VLOOKUP($A77,'8 Oct - LIVE LDS Data'!$A$3:$AAD$1504,35,FALSE))</f>
        <v/>
      </c>
      <c r="N77" s="7296" t="str">
        <f>IF(VLOOKUP($A77,'8 Oct - LIVE LDS Data'!$A$3:$AAD$1504,41,FALSE)=0/1/1900,"",VLOOKUP($A77,'8 Oct - LIVE LDS Data'!$A$3:$AAD$1504,41,FALSE))</f>
        <v/>
      </c>
      <c r="O77" s="7296" t="str">
        <f>IF(VLOOKUP($A77,'8 Oct - LIVE LDS Data'!$A$3:$AAD$1504,42,FALSE)=0/1/1900,"",VLOOKUP($A77,'8 Oct - LIVE LDS Data'!$A$3:$AAD$1504,42,FALSE))</f>
        <v/>
      </c>
      <c r="P77" s="7296" t="str">
        <f>IF(VLOOKUP($A77,'8 Oct - LIVE LDS Data'!$A$3:$AAD$1504,48,FALSE)=0/1/1900,"",VLOOKUP($A77,'8 Oct - LIVE LDS Data'!$A$3:$AAD$1504,48,FALSE))</f>
        <v/>
      </c>
      <c r="Q77" s="7296" t="str">
        <f>IF(VLOOKUP($A77,'8 Oct - LIVE LDS Data'!$A$3:$AAD$1504,49,FALSE)=0/1/1900,"",VLOOKUP($A77,'8 Oct - LIVE LDS Data'!$A$3:$AAD$1504,49,FALSE))</f>
        <v/>
      </c>
      <c r="R77" s="7296" t="str">
        <f>IF(VLOOKUP($A77,'8 Oct - LIVE LDS Data'!$A$3:$AAD$1504,55,FALSE)=0/1/1900,"",VLOOKUP($A77,'8 Oct - LIVE LDS Data'!$A$3:$AAD$1504,55,FALSE))</f>
        <v/>
      </c>
      <c r="S77" s="7296" t="str">
        <f>IF(VLOOKUP($A77,'8 Oct - LIVE LDS Data'!$A$3:$AAD$1504,56,FALSE)=0/1/1900,"",VLOOKUP($A77,'8 Oct - LIVE LDS Data'!$A$3:$AAD$1504,56,FALSE))</f>
        <v/>
      </c>
      <c r="T77" s="7297" t="str">
        <f>IF(VLOOKUP($A77,'8 Oct - LIVE LDS Data'!$A$3:$AAD$1504,61,FALSE)=0/1/1900,"",VLOOKUP($A77,'8 Oct - LIVE LDS Data'!$A$3:$AAD$1504,61,FALSE))</f>
        <v/>
      </c>
      <c r="U77" s="7297" t="str">
        <f>IF(VLOOKUP($A77,'8 Oct - LIVE LDS Data'!$A$3:$AAD$1504,64,FALSE)=0/1/1900,"",VLOOKUP($A77,'8 Oct - LIVE LDS Data'!$A$3:$AAD$1504,64,FALSE))</f>
        <v/>
      </c>
      <c r="V77" s="7297" t="str">
        <f>IF(VLOOKUP($A77,'8 Oct - LIVE LDS Data'!$A$3:$AAD$1504,67,FALSE)=0/1/1900,"",VLOOKUP($A77,'8 Oct - LIVE LDS Data'!$A$3:$AAD$1504,67,FALSE))</f>
        <v/>
      </c>
      <c r="W77" s="7298" t="str">
        <f>IF(VLOOKUP($A77,'8 Oct - LIVE LDS Data'!$A$3:$AAD$1504,80,FALSE)=0/1/1900,"",VLOOKUP($A77,'8 Oct - LIVE LDS Data'!$A$3:$AAD$1504,80,FALSE))</f>
        <v/>
      </c>
      <c r="X77" s="7299" t="s">
        <v>90</v>
      </c>
      <c r="Y77" s="7300">
        <f>IF(VLOOKUP($A77,'8 Oct - LIVE LDS Data'!$A$3:$AAD$1504,73,FALSE)=0/1/1900,"",VLOOKUP($A77,'8 Oct - LIVE LDS Data'!$A$3:$AAD$1504,73,FALSE))</f>
        <v>45756</v>
      </c>
      <c r="Z77" s="7300" t="str">
        <f>IF(VLOOKUP($A77,'8 Oct - LIVE LDS Data'!$A$3:$AAD$1504,74,FALSE)=0/1/1900,"",VLOOKUP($A77,'8 Oct - LIVE LDS Data'!$A$3:$AAD$1504,74,FALSE))</f>
        <v>Robert Putnam</v>
      </c>
      <c r="AA77" s="7300">
        <f>IF(VLOOKUP($A77,'8 Oct - LIVE LDS Data'!$A$3:$AAD$1504,76,FALSE)=0/1/1900,"",VLOOKUP($A77,'8 Oct - LIVE LDS Data'!$A$3:$AAD$1504,76,FALSE))</f>
        <v>45756</v>
      </c>
      <c r="AB77" s="7300" t="str">
        <f>IF(VLOOKUP($A77,'8 Oct - LIVE LDS Data'!$A$3:$AAD$1504,77,FALSE)=0/1/1900,"",VLOOKUP($A77,'8 Oct - LIVE LDS Data'!$A$3:$AAD$1504,77,FALSE))</f>
        <v/>
      </c>
    </row>
    <row r="78" spans="1:28" ht="30" customHeight="1" x14ac:dyDescent="0.2">
      <c r="A78" s="1465" t="s">
        <v>1599</v>
      </c>
      <c r="B78" s="1465"/>
      <c r="C78" s="1465" t="s">
        <v>1600</v>
      </c>
      <c r="D78" s="1466"/>
      <c r="E78" s="1466"/>
      <c r="F78" s="7293" t="str">
        <f>IF(VLOOKUP($A78,'8 Oct - LIVE LDS Data'!$A$3:$AAD$1504,4,FALSE)=0/1/1900,"",VLOOKUP($A78,'8 Oct - LIVE LDS Data'!$A$3:$AAD$1504,4,FALSE))</f>
        <v xml:space="preserve">The Cheltenham, Gloucester and Tewkesbury Strategic and Local Plan (CGTSLP) </v>
      </c>
      <c r="G78" s="7294">
        <f>IF(VLOOKUP($A78,'8 Oct - LIVE LDS Data'!$A$3:$AAD$1504,6,FALSE)=0/1/1900,"",VLOOKUP($A78,'8 Oct - LIVE LDS Data'!$A$3:$AAD$1504,6,FALSE))</f>
        <v>2021</v>
      </c>
      <c r="H78" s="7294">
        <f>IF(VLOOKUP($A78,'8 Oct - LIVE LDS Data'!$A$3:$AAD$1504,7,FALSE)=0/1/1900,"",VLOOKUP($A78,'8 Oct - LIVE LDS Data'!$A$3:$AAD$1504,7,FALSE))</f>
        <v>2036</v>
      </c>
      <c r="I78" s="7294" t="str">
        <f>IF(VLOOKUP($A78,'8 Oct - LIVE LDS Data'!$A$3:$AAD$1504,8,FALSE)=0/1/1900,"",VLOOKUP($A78,'8 Oct - LIVE LDS Data'!$A$3:$AAD$1504,8,FALSE))</f>
        <v>N</v>
      </c>
      <c r="J78" s="7294" t="str">
        <f>IF(VLOOKUP($A78,'8 Oct - LIVE LDS Data'!$A$3:$AAD$1504,9,FALSE)=0/1/1900,"",VLOOKUP($A78,'8 Oct - LIVE LDS Data'!$A$3:$AAD$1504,9,FALSE))</f>
        <v>Y</v>
      </c>
      <c r="K78" s="7295">
        <f>IF(VLOOKUP($A78,'8 Oct - LIVE LDS Data'!$A$3:$AAD$1504,10,FALSE)=0/1/1900,"",VLOOKUP($A78,'8 Oct - LIVE LDS Data'!$A$3:$AAD$1504,10,FALSE))</f>
        <v>43080</v>
      </c>
      <c r="L78" s="7296">
        <f>IF(VLOOKUP($A78,'8 Oct - LIVE LDS Data'!$A$3:$AAD$1504,34,FALSE)=0/1/1900,"",VLOOKUP($A78,'8 Oct - LIVE LDS Data'!$A$3:$AAD$1504,34,FALSE))</f>
        <v>43416</v>
      </c>
      <c r="M78" s="7296">
        <f>IF(VLOOKUP($A78,'8 Oct - LIVE LDS Data'!$A$3:$AAD$1504,35,FALSE)=0/1/1900,"",VLOOKUP($A78,'8 Oct - LIVE LDS Data'!$A$3:$AAD$1504,35,FALSE))</f>
        <v>43476</v>
      </c>
      <c r="N78" s="7296">
        <f>IF(VLOOKUP($A78,'8 Oct - LIVE LDS Data'!$A$3:$AAD$1504,41,FALSE)=0/1/1900,"",VLOOKUP($A78,'8 Oct - LIVE LDS Data'!$A$3:$AAD$1504,41,FALSE))</f>
        <v>45292</v>
      </c>
      <c r="O78" s="7296">
        <f>IF(VLOOKUP($A78,'8 Oct - LIVE LDS Data'!$A$3:$AAD$1504,42,FALSE)=0/1/1900,"",VLOOKUP($A78,'8 Oct - LIVE LDS Data'!$A$3:$AAD$1504,42,FALSE))</f>
        <v>45352</v>
      </c>
      <c r="P78" s="7296" t="str">
        <f>IF(VLOOKUP($A78,'8 Oct - LIVE LDS Data'!$A$3:$AAD$1504,48,FALSE)=0/1/1900,"",VLOOKUP($A78,'8 Oct - LIVE LDS Data'!$A$3:$AAD$1504,48,FALSE))</f>
        <v/>
      </c>
      <c r="Q78" s="7296" t="str">
        <f>IF(VLOOKUP($A78,'8 Oct - LIVE LDS Data'!$A$3:$AAD$1504,49,FALSE)=0/1/1900,"",VLOOKUP($A78,'8 Oct - LIVE LDS Data'!$A$3:$AAD$1504,49,FALSE))</f>
        <v/>
      </c>
      <c r="R78" s="7296" t="str">
        <f>IF(VLOOKUP($A78,'8 Oct - LIVE LDS Data'!$A$3:$AAD$1504,55,FALSE)=0/1/1900,"",VLOOKUP($A78,'8 Oct - LIVE LDS Data'!$A$3:$AAD$1504,55,FALSE))</f>
        <v/>
      </c>
      <c r="S78" s="7296" t="str">
        <f>IF(VLOOKUP($A78,'8 Oct - LIVE LDS Data'!$A$3:$AAD$1504,56,FALSE)=0/1/1900,"",VLOOKUP($A78,'8 Oct - LIVE LDS Data'!$A$3:$AAD$1504,56,FALSE))</f>
        <v/>
      </c>
      <c r="T78" s="7297" t="str">
        <f>IF(VLOOKUP($A78,'8 Oct - LIVE LDS Data'!$A$3:$AAD$1504,61,FALSE)=0/1/1900,"",VLOOKUP($A78,'8 Oct - LIVE LDS Data'!$A$3:$AAD$1504,61,FALSE))</f>
        <v/>
      </c>
      <c r="U78" s="7297" t="str">
        <f>IF(VLOOKUP($A78,'8 Oct - LIVE LDS Data'!$A$3:$AAD$1504,64,FALSE)=0/1/1900,"",VLOOKUP($A78,'8 Oct - LIVE LDS Data'!$A$3:$AAD$1504,64,FALSE))</f>
        <v/>
      </c>
      <c r="V78" s="7297" t="str">
        <f>IF(VLOOKUP($A78,'8 Oct - LIVE LDS Data'!$A$3:$AAD$1504,67,FALSE)=0/1/1900,"",VLOOKUP($A78,'8 Oct - LIVE LDS Data'!$A$3:$AAD$1504,67,FALSE))</f>
        <v/>
      </c>
      <c r="W78" s="7298" t="str">
        <f>IF(VLOOKUP($A78,'8 Oct - LIVE LDS Data'!$A$3:$AAD$1504,80,FALSE)=0/1/1900,"",VLOOKUP($A78,'8 Oct - LIVE LDS Data'!$A$3:$AAD$1504,80,FALSE))</f>
        <v/>
      </c>
      <c r="X78" s="7299" t="s">
        <v>90</v>
      </c>
      <c r="Y78" s="7300">
        <f>IF(VLOOKUP($A78,'8 Oct - LIVE LDS Data'!$A$3:$AAD$1504,73,FALSE)=0/1/1900,"",VLOOKUP($A78,'8 Oct - LIVE LDS Data'!$A$3:$AAD$1504,73,FALSE))</f>
        <v>45758</v>
      </c>
      <c r="Z78" s="7300" t="str">
        <f>IF(VLOOKUP($A78,'8 Oct - LIVE LDS Data'!$A$3:$AAD$1504,74,FALSE)=0/1/1900,"",VLOOKUP($A78,'8 Oct - LIVE LDS Data'!$A$3:$AAD$1504,74,FALSE))</f>
        <v>Robert Putnam</v>
      </c>
      <c r="AA78" s="7300">
        <f>IF(VLOOKUP($A78,'8 Oct - LIVE LDS Data'!$A$3:$AAD$1504,76,FALSE)=0/1/1900,"",VLOOKUP($A78,'8 Oct - LIVE LDS Data'!$A$3:$AAD$1504,76,FALSE))</f>
        <v>45758</v>
      </c>
      <c r="AB78" s="7300" t="str">
        <f>IF(VLOOKUP($A78,'8 Oct - LIVE LDS Data'!$A$3:$AAD$1504,77,FALSE)=0/1/1900,"",VLOOKUP($A78,'8 Oct - LIVE LDS Data'!$A$3:$AAD$1504,77,FALSE))</f>
        <v>Robert Putnam</v>
      </c>
    </row>
    <row r="79" spans="1:28" ht="30" customHeight="1" x14ac:dyDescent="0.2">
      <c r="A79" s="1465" t="s">
        <v>1603</v>
      </c>
      <c r="B79" s="1465"/>
      <c r="C79" s="1465" t="s">
        <v>1604</v>
      </c>
      <c r="D79" s="1466"/>
      <c r="E79" s="1466"/>
      <c r="F79" s="7293" t="str">
        <f>IF(VLOOKUP($A79,'8 Oct - LIVE LDS Data'!$A$3:$AAD$1504,4,FALSE)=0/1/1900,"",VLOOKUP($A79,'8 Oct - LIVE LDS Data'!$A$3:$AAD$1504,4,FALSE))</f>
        <v>Gosport Borough Local Plan 2040</v>
      </c>
      <c r="G79" s="7294">
        <f>IF(VLOOKUP($A79,'8 Oct - LIVE LDS Data'!$A$3:$AAD$1504,6,FALSE)=0/1/1900,"",VLOOKUP($A79,'8 Oct - LIVE LDS Data'!$A$3:$AAD$1504,6,FALSE))</f>
        <v>2021</v>
      </c>
      <c r="H79" s="7294">
        <f>IF(VLOOKUP($A79,'8 Oct - LIVE LDS Data'!$A$3:$AAD$1504,7,FALSE)=0/1/1900,"",VLOOKUP($A79,'8 Oct - LIVE LDS Data'!$A$3:$AAD$1504,7,FALSE))</f>
        <v>2040</v>
      </c>
      <c r="I79" s="7294" t="str">
        <f>IF(VLOOKUP($A79,'8 Oct - LIVE LDS Data'!$A$3:$AAD$1504,8,FALSE)=0/1/1900,"",VLOOKUP($A79,'8 Oct - LIVE LDS Data'!$A$3:$AAD$1504,8,FALSE))</f>
        <v>N</v>
      </c>
      <c r="J79" s="7294" t="str">
        <f>IF(VLOOKUP($A79,'8 Oct - LIVE LDS Data'!$A$3:$AAD$1504,9,FALSE)=0/1/1900,"",VLOOKUP($A79,'8 Oct - LIVE LDS Data'!$A$3:$AAD$1504,9,FALSE))</f>
        <v>N</v>
      </c>
      <c r="K79" s="7295">
        <f>IF(VLOOKUP($A79,'8 Oct - LIVE LDS Data'!$A$3:$AAD$1504,10,FALSE)=0/1/1900,"",VLOOKUP($A79,'8 Oct - LIVE LDS Data'!$A$3:$AAD$1504,10,FALSE))</f>
        <v>42278</v>
      </c>
      <c r="L79" s="7296">
        <f>IF(VLOOKUP($A79,'8 Oct - LIVE LDS Data'!$A$3:$AAD$1504,34,FALSE)=0/1/1900,"",VLOOKUP($A79,'8 Oct - LIVE LDS Data'!$A$3:$AAD$1504,34,FALSE))</f>
        <v>44440</v>
      </c>
      <c r="M79" s="7296">
        <f>IF(VLOOKUP($A79,'8 Oct - LIVE LDS Data'!$A$3:$AAD$1504,35,FALSE)=0/1/1900,"",VLOOKUP($A79,'8 Oct - LIVE LDS Data'!$A$3:$AAD$1504,35,FALSE))</f>
        <v>44533</v>
      </c>
      <c r="N79" s="7296" t="str">
        <f>IF(VLOOKUP($A79,'8 Oct - LIVE LDS Data'!$A$3:$AAD$1504,41,FALSE)=0/1/1900,"",VLOOKUP($A79,'8 Oct - LIVE LDS Data'!$A$3:$AAD$1504,41,FALSE))</f>
        <v/>
      </c>
      <c r="O79" s="7296" t="str">
        <f>IF(VLOOKUP($A79,'8 Oct - LIVE LDS Data'!$A$3:$AAD$1504,42,FALSE)=0/1/1900,"",VLOOKUP($A79,'8 Oct - LIVE LDS Data'!$A$3:$AAD$1504,42,FALSE))</f>
        <v/>
      </c>
      <c r="P79" s="7296" t="str">
        <f>IF(VLOOKUP($A79,'8 Oct - LIVE LDS Data'!$A$3:$AAD$1504,48,FALSE)=0/1/1900,"",VLOOKUP($A79,'8 Oct - LIVE LDS Data'!$A$3:$AAD$1504,48,FALSE))</f>
        <v/>
      </c>
      <c r="Q79" s="7296" t="str">
        <f>IF(VLOOKUP($A79,'8 Oct - LIVE LDS Data'!$A$3:$AAD$1504,49,FALSE)=0/1/1900,"",VLOOKUP($A79,'8 Oct - LIVE LDS Data'!$A$3:$AAD$1504,49,FALSE))</f>
        <v/>
      </c>
      <c r="R79" s="7296" t="str">
        <f>IF(VLOOKUP($A79,'8 Oct - LIVE LDS Data'!$A$3:$AAD$1504,55,FALSE)=0/1/1900,"",VLOOKUP($A79,'8 Oct - LIVE LDS Data'!$A$3:$AAD$1504,55,FALSE))</f>
        <v/>
      </c>
      <c r="S79" s="7296" t="str">
        <f>IF(VLOOKUP($A79,'8 Oct - LIVE LDS Data'!$A$3:$AAD$1504,56,FALSE)=0/1/1900,"",VLOOKUP($A79,'8 Oct - LIVE LDS Data'!$A$3:$AAD$1504,56,FALSE))</f>
        <v/>
      </c>
      <c r="T79" s="7297" t="str">
        <f>IF(VLOOKUP($A79,'8 Oct - LIVE LDS Data'!$A$3:$AAD$1504,61,FALSE)=0/1/1900,"",VLOOKUP($A79,'8 Oct - LIVE LDS Data'!$A$3:$AAD$1504,61,FALSE))</f>
        <v/>
      </c>
      <c r="U79" s="7297" t="str">
        <f>IF(VLOOKUP($A79,'8 Oct - LIVE LDS Data'!$A$3:$AAD$1504,64,FALSE)=0/1/1900,"",VLOOKUP($A79,'8 Oct - LIVE LDS Data'!$A$3:$AAD$1504,64,FALSE))</f>
        <v/>
      </c>
      <c r="V79" s="7297" t="str">
        <f>IF(VLOOKUP($A79,'8 Oct - LIVE LDS Data'!$A$3:$AAD$1504,67,FALSE)=0/1/1900,"",VLOOKUP($A79,'8 Oct - LIVE LDS Data'!$A$3:$AAD$1504,67,FALSE))</f>
        <v/>
      </c>
      <c r="W79" s="7298" t="str">
        <f>IF(VLOOKUP($A79,'8 Oct - LIVE LDS Data'!$A$3:$AAD$1504,80,FALSE)=0/1/1900,"",VLOOKUP($A79,'8 Oct - LIVE LDS Data'!$A$3:$AAD$1504,80,FALSE))</f>
        <v/>
      </c>
      <c r="X79" s="7299" t="s">
        <v>90</v>
      </c>
      <c r="Y79" s="7300">
        <f>IF(VLOOKUP($A79,'8 Oct - LIVE LDS Data'!$A$3:$AAD$1504,73,FALSE)=0/1/1900,"",VLOOKUP($A79,'8 Oct - LIVE LDS Data'!$A$3:$AAD$1504,73,FALSE))</f>
        <v>45868</v>
      </c>
      <c r="Z79" s="7300" t="str">
        <f>IF(VLOOKUP($A79,'8 Oct - LIVE LDS Data'!$A$3:$AAD$1504,74,FALSE)=0/1/1900,"",VLOOKUP($A79,'8 Oct - LIVE LDS Data'!$A$3:$AAD$1504,74,FALSE))</f>
        <v>Robert Putnam</v>
      </c>
      <c r="AA79" s="7300">
        <f>IF(VLOOKUP($A79,'8 Oct - LIVE LDS Data'!$A$3:$AAD$1504,76,FALSE)=0/1/1900,"",VLOOKUP($A79,'8 Oct - LIVE LDS Data'!$A$3:$AAD$1504,76,FALSE))</f>
        <v>45868</v>
      </c>
      <c r="AB79" s="7300" t="str">
        <f>IF(VLOOKUP($A79,'8 Oct - LIVE LDS Data'!$A$3:$AAD$1504,77,FALSE)=0/1/1900,"",VLOOKUP($A79,'8 Oct - LIVE LDS Data'!$A$3:$AAD$1504,77,FALSE))</f>
        <v>Robert Putnam</v>
      </c>
    </row>
    <row r="80" spans="1:28" ht="30" customHeight="1" x14ac:dyDescent="0.2">
      <c r="A80" s="1465" t="s">
        <v>1615</v>
      </c>
      <c r="B80" s="1465"/>
      <c r="C80" s="2383" t="s">
        <v>1616</v>
      </c>
      <c r="D80" s="1481"/>
      <c r="E80" s="1481"/>
      <c r="F80" s="7293" t="str">
        <f>IF(VLOOKUP($A80,'8 Oct - LIVE LDS Data'!$A$3:$AAD$1504,4,FALSE)=0/1/1900,"",VLOOKUP($A80,'8 Oct - LIVE LDS Data'!$A$3:$AAD$1504,4,FALSE))</f>
        <v>Local Plan Core Strategy Partial Review</v>
      </c>
      <c r="G80" s="7294">
        <f>IF(VLOOKUP($A80,'8 Oct - LIVE LDS Data'!$A$3:$AAD$1504,6,FALSE)=0/1/1900,"",VLOOKUP($A80,'8 Oct - LIVE LDS Data'!$A$3:$AAD$1504,6,FALSE))</f>
        <v>2020</v>
      </c>
      <c r="H80" s="7294">
        <f>IF(VLOOKUP($A80,'8 Oct - LIVE LDS Data'!$A$3:$AAD$1504,7,FALSE)=0/1/1900,"",VLOOKUP($A80,'8 Oct - LIVE LDS Data'!$A$3:$AAD$1504,7,FALSE))</f>
        <v>2036</v>
      </c>
      <c r="I80" s="7294" t="str">
        <f>IF(VLOOKUP($A80,'8 Oct - LIVE LDS Data'!$A$3:$AAD$1504,8,FALSE)=0/1/1900,"",VLOOKUP($A80,'8 Oct - LIVE LDS Data'!$A$3:$AAD$1504,8,FALSE))</f>
        <v>N</v>
      </c>
      <c r="J80" s="7294" t="str">
        <f>IF(VLOOKUP($A80,'8 Oct - LIVE LDS Data'!$A$3:$AAD$1504,9,FALSE)=0/1/1900,"",VLOOKUP($A80,'8 Oct - LIVE LDS Data'!$A$3:$AAD$1504,9,FALSE))</f>
        <v>N</v>
      </c>
      <c r="K80" s="7295">
        <f>IF(VLOOKUP($A80,'8 Oct - LIVE LDS Data'!$A$3:$AAD$1504,10,FALSE)=0/1/1900,"",VLOOKUP($A80,'8 Oct - LIVE LDS Data'!$A$3:$AAD$1504,10,FALSE))</f>
        <v>41912</v>
      </c>
      <c r="L80" s="7296">
        <f>IF(VLOOKUP($A80,'8 Oct - LIVE LDS Data'!$A$3:$AAD$1504,34,FALSE)=0/1/1900,"",VLOOKUP($A80,'8 Oct - LIVE LDS Data'!$A$3:$AAD$1504,34,FALSE))</f>
        <v>43215</v>
      </c>
      <c r="M80" s="7296">
        <f>IF(VLOOKUP($A80,'8 Oct - LIVE LDS Data'!$A$3:$AAD$1504,35,FALSE)=0/1/1900,"",VLOOKUP($A80,'8 Oct - LIVE LDS Data'!$A$3:$AAD$1504,35,FALSE))</f>
        <v>43292</v>
      </c>
      <c r="N80" s="7296">
        <f>IF(VLOOKUP($A80,'8 Oct - LIVE LDS Data'!$A$3:$AAD$1504,41,FALSE)=0/1/1900,"",VLOOKUP($A80,'8 Oct - LIVE LDS Data'!$A$3:$AAD$1504,41,FALSE))</f>
        <v>44127</v>
      </c>
      <c r="O80" s="7296">
        <f>IF(VLOOKUP($A80,'8 Oct - LIVE LDS Data'!$A$3:$AAD$1504,42,FALSE)=0/1/1900,"",VLOOKUP($A80,'8 Oct - LIVE LDS Data'!$A$3:$AAD$1504,42,FALSE))</f>
        <v>44196</v>
      </c>
      <c r="P80" s="7296" t="str">
        <f>IF(VLOOKUP($A80,'8 Oct - LIVE LDS Data'!$A$3:$AAD$1504,48,FALSE)=0/1/1900,"",VLOOKUP($A80,'8 Oct - LIVE LDS Data'!$A$3:$AAD$1504,48,FALSE))</f>
        <v/>
      </c>
      <c r="Q80" s="7296" t="str">
        <f>IF(VLOOKUP($A80,'8 Oct - LIVE LDS Data'!$A$3:$AAD$1504,49,FALSE)=0/1/1900,"",VLOOKUP($A80,'8 Oct - LIVE LDS Data'!$A$3:$AAD$1504,49,FALSE))</f>
        <v/>
      </c>
      <c r="R80" s="7296" t="str">
        <f>IF(VLOOKUP($A80,'8 Oct - LIVE LDS Data'!$A$3:$AAD$1504,55,FALSE)=0/1/1900,"",VLOOKUP($A80,'8 Oct - LIVE LDS Data'!$A$3:$AAD$1504,55,FALSE))</f>
        <v/>
      </c>
      <c r="S80" s="7296" t="str">
        <f>IF(VLOOKUP($A80,'8 Oct - LIVE LDS Data'!$A$3:$AAD$1504,56,FALSE)=0/1/1900,"",VLOOKUP($A80,'8 Oct - LIVE LDS Data'!$A$3:$AAD$1504,56,FALSE))</f>
        <v/>
      </c>
      <c r="T80" s="7297" t="str">
        <f>IF(VLOOKUP($A80,'8 Oct - LIVE LDS Data'!$A$3:$AAD$1504,61,FALSE)=0/1/1900,"",VLOOKUP($A80,'8 Oct - LIVE LDS Data'!$A$3:$AAD$1504,61,FALSE))</f>
        <v/>
      </c>
      <c r="U80" s="7297" t="str">
        <f>IF(VLOOKUP($A80,'8 Oct - LIVE LDS Data'!$A$3:$AAD$1504,64,FALSE)=0/1/1900,"",VLOOKUP($A80,'8 Oct - LIVE LDS Data'!$A$3:$AAD$1504,64,FALSE))</f>
        <v/>
      </c>
      <c r="V80" s="7297" t="str">
        <f>IF(VLOOKUP($A80,'8 Oct - LIVE LDS Data'!$A$3:$AAD$1504,67,FALSE)=0/1/1900,"",VLOOKUP($A80,'8 Oct - LIVE LDS Data'!$A$3:$AAD$1504,67,FALSE))</f>
        <v/>
      </c>
      <c r="W80" s="7298" t="str">
        <f>IF(VLOOKUP($A80,'8 Oct - LIVE LDS Data'!$A$3:$AAD$1504,80,FALSE)=0/1/1900,"",VLOOKUP($A80,'8 Oct - LIVE LDS Data'!$A$3:$AAD$1504,80,FALSE))</f>
        <v/>
      </c>
      <c r="X80" s="7299" t="s">
        <v>90</v>
      </c>
      <c r="Y80" s="7300">
        <f>IF(VLOOKUP($A80,'8 Oct - LIVE LDS Data'!$A$3:$AAD$1504,73,FALSE)=0/1/1900,"",VLOOKUP($A80,'8 Oct - LIVE LDS Data'!$A$3:$AAD$1504,73,FALSE))</f>
        <v>45868</v>
      </c>
      <c r="Z80" s="7300" t="str">
        <f>IF(VLOOKUP($A80,'8 Oct - LIVE LDS Data'!$A$3:$AAD$1504,74,FALSE)=0/1/1900,"",VLOOKUP($A80,'8 Oct - LIVE LDS Data'!$A$3:$AAD$1504,74,FALSE))</f>
        <v>Robert Putnam</v>
      </c>
      <c r="AA80" s="7300">
        <f>IF(VLOOKUP($A80,'8 Oct - LIVE LDS Data'!$A$3:$AAD$1504,76,FALSE)=0/1/1900,"",VLOOKUP($A80,'8 Oct - LIVE LDS Data'!$A$3:$AAD$1504,76,FALSE))</f>
        <v>45868</v>
      </c>
      <c r="AB80" s="7300" t="str">
        <f>IF(VLOOKUP($A80,'8 Oct - LIVE LDS Data'!$A$3:$AAD$1504,77,FALSE)=0/1/1900,"",VLOOKUP($A80,'8 Oct - LIVE LDS Data'!$A$3:$AAD$1504,77,FALSE))</f>
        <v>Robert Putnam</v>
      </c>
    </row>
    <row r="81" spans="1:28" ht="30" customHeight="1" x14ac:dyDescent="0.2">
      <c r="A81" s="1465" t="s">
        <v>1643</v>
      </c>
      <c r="B81" s="1465"/>
      <c r="C81" s="1465" t="s">
        <v>1644</v>
      </c>
      <c r="D81" s="1466"/>
      <c r="E81" s="1466"/>
      <c r="F81" s="7293" t="str">
        <f>IF(VLOOKUP($A81,'8 Oct - LIVE LDS Data'!$A$3:$AAD$1504,4,FALSE)=0/1/1900,"",VLOOKUP($A81,'8 Oct - LIVE LDS Data'!$A$3:$AAD$1504,4,FALSE))</f>
        <v>Greenwich Local Plan 2021-2036</v>
      </c>
      <c r="G81" s="7294">
        <f>IF(VLOOKUP($A81,'8 Oct - LIVE LDS Data'!$A$3:$AAD$1504,6,FALSE)=0/1/1900,"",VLOOKUP($A81,'8 Oct - LIVE LDS Data'!$A$3:$AAD$1504,6,FALSE))</f>
        <v>2021</v>
      </c>
      <c r="H81" s="7294">
        <f>IF(VLOOKUP($A81,'8 Oct - LIVE LDS Data'!$A$3:$AAD$1504,7,FALSE)=0/1/1900,"",VLOOKUP($A81,'8 Oct - LIVE LDS Data'!$A$3:$AAD$1504,7,FALSE))</f>
        <v>2036</v>
      </c>
      <c r="I81" s="7294" t="str">
        <f>IF(VLOOKUP($A81,'8 Oct - LIVE LDS Data'!$A$3:$AAD$1504,8,FALSE)=0/1/1900,"",VLOOKUP($A81,'8 Oct - LIVE LDS Data'!$A$3:$AAD$1504,8,FALSE))</f>
        <v>N</v>
      </c>
      <c r="J81" s="7294" t="str">
        <f>IF(VLOOKUP($A81,'8 Oct - LIVE LDS Data'!$A$3:$AAD$1504,9,FALSE)=0/1/1900,"",VLOOKUP($A81,'8 Oct - LIVE LDS Data'!$A$3:$AAD$1504,9,FALSE))</f>
        <v>N</v>
      </c>
      <c r="K81" s="7295">
        <f>IF(VLOOKUP($A81,'8 Oct - LIVE LDS Data'!$A$3:$AAD$1504,10,FALSE)=0/1/1900,"",VLOOKUP($A81,'8 Oct - LIVE LDS Data'!$A$3:$AAD$1504,10,FALSE))</f>
        <v>41850</v>
      </c>
      <c r="L81" s="7296">
        <f>IF(VLOOKUP($A81,'8 Oct - LIVE LDS Data'!$A$3:$AAD$1504,34,FALSE)=0/1/1900,"",VLOOKUP($A81,'8 Oct - LIVE LDS Data'!$A$3:$AAD$1504,34,FALSE))</f>
        <v>45118</v>
      </c>
      <c r="M81" s="7296">
        <f>IF(VLOOKUP($A81,'8 Oct - LIVE LDS Data'!$A$3:$AAD$1504,35,FALSE)=0/1/1900,"",VLOOKUP($A81,'8 Oct - LIVE LDS Data'!$A$3:$AAD$1504,35,FALSE))</f>
        <v>45174</v>
      </c>
      <c r="N81" s="7296" t="str">
        <f>IF(VLOOKUP($A81,'8 Oct - LIVE LDS Data'!$A$3:$AAD$1504,41,FALSE)=0/1/1900,"",VLOOKUP($A81,'8 Oct - LIVE LDS Data'!$A$3:$AAD$1504,41,FALSE))</f>
        <v/>
      </c>
      <c r="O81" s="7296" t="str">
        <f>IF(VLOOKUP($A81,'8 Oct - LIVE LDS Data'!$A$3:$AAD$1504,42,FALSE)=0/1/1900,"",VLOOKUP($A81,'8 Oct - LIVE LDS Data'!$A$3:$AAD$1504,42,FALSE))</f>
        <v/>
      </c>
      <c r="P81" s="7296" t="str">
        <f>IF(VLOOKUP($A81,'8 Oct - LIVE LDS Data'!$A$3:$AAD$1504,48,FALSE)=0/1/1900,"",VLOOKUP($A81,'8 Oct - LIVE LDS Data'!$A$3:$AAD$1504,48,FALSE))</f>
        <v/>
      </c>
      <c r="Q81" s="7296" t="str">
        <f>IF(VLOOKUP($A81,'8 Oct - LIVE LDS Data'!$A$3:$AAD$1504,49,FALSE)=0/1/1900,"",VLOOKUP($A81,'8 Oct - LIVE LDS Data'!$A$3:$AAD$1504,49,FALSE))</f>
        <v/>
      </c>
      <c r="R81" s="7296" t="str">
        <f>IF(VLOOKUP($A81,'8 Oct - LIVE LDS Data'!$A$3:$AAD$1504,55,FALSE)=0/1/1900,"",VLOOKUP($A81,'8 Oct - LIVE LDS Data'!$A$3:$AAD$1504,55,FALSE))</f>
        <v/>
      </c>
      <c r="S81" s="7296" t="str">
        <f>IF(VLOOKUP($A81,'8 Oct - LIVE LDS Data'!$A$3:$AAD$1504,56,FALSE)=0/1/1900,"",VLOOKUP($A81,'8 Oct - LIVE LDS Data'!$A$3:$AAD$1504,56,FALSE))</f>
        <v/>
      </c>
      <c r="T81" s="7297" t="str">
        <f>IF(VLOOKUP($A81,'8 Oct - LIVE LDS Data'!$A$3:$AAD$1504,61,FALSE)=0/1/1900,"",VLOOKUP($A81,'8 Oct - LIVE LDS Data'!$A$3:$AAD$1504,61,FALSE))</f>
        <v/>
      </c>
      <c r="U81" s="7297" t="str">
        <f>IF(VLOOKUP($A81,'8 Oct - LIVE LDS Data'!$A$3:$AAD$1504,64,FALSE)=0/1/1900,"",VLOOKUP($A81,'8 Oct - LIVE LDS Data'!$A$3:$AAD$1504,64,FALSE))</f>
        <v/>
      </c>
      <c r="V81" s="7297" t="str">
        <f>IF(VLOOKUP($A81,'8 Oct - LIVE LDS Data'!$A$3:$AAD$1504,67,FALSE)=0/1/1900,"",VLOOKUP($A81,'8 Oct - LIVE LDS Data'!$A$3:$AAD$1504,67,FALSE))</f>
        <v/>
      </c>
      <c r="W81" s="7298" t="str">
        <f>IF(VLOOKUP($A81,'8 Oct - LIVE LDS Data'!$A$3:$AAD$1504,80,FALSE)=0/1/1900,"",VLOOKUP($A81,'8 Oct - LIVE LDS Data'!$A$3:$AAD$1504,80,FALSE))</f>
        <v/>
      </c>
      <c r="X81" s="7299" t="s">
        <v>90</v>
      </c>
      <c r="Y81" s="7300">
        <f>IF(VLOOKUP($A81,'8 Oct - LIVE LDS Data'!$A$3:$AAD$1504,73,FALSE)=0/1/1900,"",VLOOKUP($A81,'8 Oct - LIVE LDS Data'!$A$3:$AAD$1504,73,FALSE))</f>
        <v>45701</v>
      </c>
      <c r="Z81" s="7300" t="str">
        <f>IF(VLOOKUP($A81,'8 Oct - LIVE LDS Data'!$A$3:$AAD$1504,74,FALSE)=0/1/1900,"",VLOOKUP($A81,'8 Oct - LIVE LDS Data'!$A$3:$AAD$1504,74,FALSE))</f>
        <v>Robert Putnam</v>
      </c>
      <c r="AA81" s="7300">
        <f>IF(VLOOKUP($A81,'8 Oct - LIVE LDS Data'!$A$3:$AAD$1504,76,FALSE)=0/1/1900,"",VLOOKUP($A81,'8 Oct - LIVE LDS Data'!$A$3:$AAD$1504,76,FALSE))</f>
        <v>45701</v>
      </c>
      <c r="AB81" s="7300" t="str">
        <f>IF(VLOOKUP($A81,'8 Oct - LIVE LDS Data'!$A$3:$AAD$1504,77,FALSE)=0/1/1900,"",VLOOKUP($A81,'8 Oct - LIVE LDS Data'!$A$3:$AAD$1504,77,FALSE))</f>
        <v>Robert Putnam</v>
      </c>
    </row>
    <row r="82" spans="1:28" ht="30" customHeight="1" x14ac:dyDescent="0.2">
      <c r="A82" s="1465" t="s">
        <v>1655</v>
      </c>
      <c r="B82" s="1465"/>
      <c r="C82" s="1465" t="s">
        <v>1656</v>
      </c>
      <c r="D82" s="1466"/>
      <c r="E82" s="1466"/>
      <c r="F82" s="7293" t="str">
        <f>IF(VLOOKUP($A82,'8 Oct - LIVE LDS Data'!$A$3:$AAD$1504,4,FALSE)=0/1/1900,"",VLOOKUP($A82,'8 Oct - LIVE LDS Data'!$A$3:$AAD$1504,4,FALSE))</f>
        <v>New Guildford Borough Local Plan</v>
      </c>
      <c r="G82" s="7294" t="str">
        <f>IF(VLOOKUP($A82,'8 Oct - LIVE LDS Data'!$A$3:$AAD$1504,6,FALSE)=0/1/1900,"",VLOOKUP($A82,'8 Oct - LIVE LDS Data'!$A$3:$AAD$1504,6,FALSE))</f>
        <v/>
      </c>
      <c r="H82" s="7294" t="str">
        <f>IF(VLOOKUP($A82,'8 Oct - LIVE LDS Data'!$A$3:$AAD$1504,7,FALSE)=0/1/1900,"",VLOOKUP($A82,'8 Oct - LIVE LDS Data'!$A$3:$AAD$1504,7,FALSE))</f>
        <v>2045</v>
      </c>
      <c r="I82" s="7294" t="str">
        <f>IF(VLOOKUP($A82,'8 Oct - LIVE LDS Data'!$A$3:$AAD$1504,8,FALSE)=0/1/1900,"",VLOOKUP($A82,'8 Oct - LIVE LDS Data'!$A$3:$AAD$1504,8,FALSE))</f>
        <v>N</v>
      </c>
      <c r="J82" s="7294" t="str">
        <f>IF(VLOOKUP($A82,'8 Oct - LIVE LDS Data'!$A$3:$AAD$1504,9,FALSE)=0/1/1900,"",VLOOKUP($A82,'8 Oct - LIVE LDS Data'!$A$3:$AAD$1504,9,FALSE))</f>
        <v>N</v>
      </c>
      <c r="K82" s="7295">
        <f>IF(VLOOKUP($A82,'8 Oct - LIVE LDS Data'!$A$3:$AAD$1504,10,FALSE)=0/1/1900,"",VLOOKUP($A82,'8 Oct - LIVE LDS Data'!$A$3:$AAD$1504,10,FALSE))</f>
        <v>43580</v>
      </c>
      <c r="L82" s="7296" t="str">
        <f>IF(VLOOKUP($A82,'8 Oct - LIVE LDS Data'!$A$3:$AAD$1504,34,FALSE)=0/1/1900,"",VLOOKUP($A82,'8 Oct - LIVE LDS Data'!$A$3:$AAD$1504,34,FALSE))</f>
        <v/>
      </c>
      <c r="M82" s="7296" t="str">
        <f>IF(VLOOKUP($A82,'8 Oct - LIVE LDS Data'!$A$3:$AAD$1504,35,FALSE)=0/1/1900,"",VLOOKUP($A82,'8 Oct - LIVE LDS Data'!$A$3:$AAD$1504,35,FALSE))</f>
        <v/>
      </c>
      <c r="N82" s="7296" t="str">
        <f>IF(VLOOKUP($A82,'8 Oct - LIVE LDS Data'!$A$3:$AAD$1504,41,FALSE)=0/1/1900,"",VLOOKUP($A82,'8 Oct - LIVE LDS Data'!$A$3:$AAD$1504,41,FALSE))</f>
        <v/>
      </c>
      <c r="O82" s="7296" t="str">
        <f>IF(VLOOKUP($A82,'8 Oct - LIVE LDS Data'!$A$3:$AAD$1504,42,FALSE)=0/1/1900,"",VLOOKUP($A82,'8 Oct - LIVE LDS Data'!$A$3:$AAD$1504,42,FALSE))</f>
        <v/>
      </c>
      <c r="P82" s="7296" t="str">
        <f>IF(VLOOKUP($A82,'8 Oct - LIVE LDS Data'!$A$3:$AAD$1504,48,FALSE)=0/1/1900,"",VLOOKUP($A82,'8 Oct - LIVE LDS Data'!$A$3:$AAD$1504,48,FALSE))</f>
        <v/>
      </c>
      <c r="Q82" s="7296" t="str">
        <f>IF(VLOOKUP($A82,'8 Oct - LIVE LDS Data'!$A$3:$AAD$1504,49,FALSE)=0/1/1900,"",VLOOKUP($A82,'8 Oct - LIVE LDS Data'!$A$3:$AAD$1504,49,FALSE))</f>
        <v/>
      </c>
      <c r="R82" s="7296" t="str">
        <f>IF(VLOOKUP($A82,'8 Oct - LIVE LDS Data'!$A$3:$AAD$1504,55,FALSE)=0/1/1900,"",VLOOKUP($A82,'8 Oct - LIVE LDS Data'!$A$3:$AAD$1504,55,FALSE))</f>
        <v/>
      </c>
      <c r="S82" s="7296" t="str">
        <f>IF(VLOOKUP($A82,'8 Oct - LIVE LDS Data'!$A$3:$AAD$1504,56,FALSE)=0/1/1900,"",VLOOKUP($A82,'8 Oct - LIVE LDS Data'!$A$3:$AAD$1504,56,FALSE))</f>
        <v/>
      </c>
      <c r="T82" s="7297" t="str">
        <f>IF(VLOOKUP($A82,'8 Oct - LIVE LDS Data'!$A$3:$AAD$1504,61,FALSE)=0/1/1900,"",VLOOKUP($A82,'8 Oct - LIVE LDS Data'!$A$3:$AAD$1504,61,FALSE))</f>
        <v/>
      </c>
      <c r="U82" s="7297" t="str">
        <f>IF(VLOOKUP($A82,'8 Oct - LIVE LDS Data'!$A$3:$AAD$1504,64,FALSE)=0/1/1900,"",VLOOKUP($A82,'8 Oct - LIVE LDS Data'!$A$3:$AAD$1504,64,FALSE))</f>
        <v/>
      </c>
      <c r="V82" s="7297" t="str">
        <f>IF(VLOOKUP($A82,'8 Oct - LIVE LDS Data'!$A$3:$AAD$1504,67,FALSE)=0/1/1900,"",VLOOKUP($A82,'8 Oct - LIVE LDS Data'!$A$3:$AAD$1504,67,FALSE))</f>
        <v/>
      </c>
      <c r="W82" s="7298" t="str">
        <f>IF(VLOOKUP($A82,'8 Oct - LIVE LDS Data'!$A$3:$AAD$1504,80,FALSE)=0/1/1900,"",VLOOKUP($A82,'8 Oct - LIVE LDS Data'!$A$3:$AAD$1504,80,FALSE))</f>
        <v/>
      </c>
      <c r="X82" s="7299" t="s">
        <v>90</v>
      </c>
      <c r="Y82" s="7300">
        <f>IF(VLOOKUP($A82,'8 Oct - LIVE LDS Data'!$A$3:$AAD$1504,73,FALSE)=0/1/1900,"",VLOOKUP($A82,'8 Oct - LIVE LDS Data'!$A$3:$AAD$1504,73,FALSE))</f>
        <v>45888</v>
      </c>
      <c r="Z82" s="7300" t="str">
        <f>IF(VLOOKUP($A82,'8 Oct - LIVE LDS Data'!$A$3:$AAD$1504,74,FALSE)=0/1/1900,"",VLOOKUP($A82,'8 Oct - LIVE LDS Data'!$A$3:$AAD$1504,74,FALSE))</f>
        <v>Robert Putnam</v>
      </c>
      <c r="AA82" s="7300">
        <f>IF(VLOOKUP($A82,'8 Oct - LIVE LDS Data'!$A$3:$AAD$1504,76,FALSE)=0/1/1900,"",VLOOKUP($A82,'8 Oct - LIVE LDS Data'!$A$3:$AAD$1504,76,FALSE))</f>
        <v>45888</v>
      </c>
      <c r="AB82" s="7300" t="str">
        <f>IF(VLOOKUP($A82,'8 Oct - LIVE LDS Data'!$A$3:$AAD$1504,77,FALSE)=0/1/1900,"",VLOOKUP($A82,'8 Oct - LIVE LDS Data'!$A$3:$AAD$1504,77,FALSE))</f>
        <v>Robert Putnam</v>
      </c>
    </row>
    <row r="83" spans="1:28" ht="30" customHeight="1" x14ac:dyDescent="0.2">
      <c r="A83" s="7301" t="s">
        <v>1664</v>
      </c>
      <c r="B83" s="7301"/>
      <c r="C83" s="7301" t="s">
        <v>1665</v>
      </c>
      <c r="D83" s="7302"/>
      <c r="E83" s="7302"/>
      <c r="F83" s="7293" t="str">
        <f>IF(VLOOKUP($A83,'8 Oct - LIVE LDS Data'!$A$3:$AAD$1504,4,FALSE)=0/1/1900,"",VLOOKUP($A83,'8 Oct - LIVE LDS Data'!$A$3:$AAD$1504,4,FALSE))</f>
        <v>Hackney Local Plan</v>
      </c>
      <c r="G83" s="7294" t="str">
        <f>IF(VLOOKUP($A83,'8 Oct - LIVE LDS Data'!$A$3:$AAD$1504,6,FALSE)=0/1/1900,"",VLOOKUP($A83,'8 Oct - LIVE LDS Data'!$A$3:$AAD$1504,6,FALSE))</f>
        <v/>
      </c>
      <c r="H83" s="7294" t="str">
        <f>IF(VLOOKUP($A83,'8 Oct - LIVE LDS Data'!$A$3:$AAD$1504,7,FALSE)=0/1/1900,"",VLOOKUP($A83,'8 Oct - LIVE LDS Data'!$A$3:$AAD$1504,7,FALSE))</f>
        <v/>
      </c>
      <c r="I83" s="7294" t="str">
        <f>IF(VLOOKUP($A83,'8 Oct - LIVE LDS Data'!$A$3:$AAD$1504,8,FALSE)=0/1/1900,"",VLOOKUP($A83,'8 Oct - LIVE LDS Data'!$A$3:$AAD$1504,8,FALSE))</f>
        <v>N</v>
      </c>
      <c r="J83" s="7294" t="str">
        <f>IF(VLOOKUP($A83,'8 Oct - LIVE LDS Data'!$A$3:$AAD$1504,9,FALSE)=0/1/1900,"",VLOOKUP($A83,'8 Oct - LIVE LDS Data'!$A$3:$AAD$1504,9,FALSE))</f>
        <v>N</v>
      </c>
      <c r="K83" s="7295">
        <f>IF(VLOOKUP($A83,'8 Oct - LIVE LDS Data'!$A$3:$AAD$1504,10,FALSE)=0/1/1900,"",VLOOKUP($A83,'8 Oct - LIVE LDS Data'!$A$3:$AAD$1504,10,FALSE))</f>
        <v>44034</v>
      </c>
      <c r="L83" s="7296" t="str">
        <f>IF(VLOOKUP($A83,'8 Oct - LIVE LDS Data'!$A$3:$AAD$1504,34,FALSE)=0/1/1900,"",VLOOKUP($A83,'8 Oct - LIVE LDS Data'!$A$3:$AAD$1504,34,FALSE))</f>
        <v/>
      </c>
      <c r="M83" s="7296" t="str">
        <f>IF(VLOOKUP($A83,'8 Oct - LIVE LDS Data'!$A$3:$AAD$1504,35,FALSE)=0/1/1900,"",VLOOKUP($A83,'8 Oct - LIVE LDS Data'!$A$3:$AAD$1504,35,FALSE))</f>
        <v/>
      </c>
      <c r="N83" s="7296" t="str">
        <f>IF(VLOOKUP($A83,'8 Oct - LIVE LDS Data'!$A$3:$AAD$1504,41,FALSE)=0/1/1900,"",VLOOKUP($A83,'8 Oct - LIVE LDS Data'!$A$3:$AAD$1504,41,FALSE))</f>
        <v/>
      </c>
      <c r="O83" s="7296" t="str">
        <f>IF(VLOOKUP($A83,'8 Oct - LIVE LDS Data'!$A$3:$AAD$1504,42,FALSE)=0/1/1900,"",VLOOKUP($A83,'8 Oct - LIVE LDS Data'!$A$3:$AAD$1504,42,FALSE))</f>
        <v/>
      </c>
      <c r="P83" s="7296" t="str">
        <f>IF(VLOOKUP($A83,'8 Oct - LIVE LDS Data'!$A$3:$AAD$1504,48,FALSE)=0/1/1900,"",VLOOKUP($A83,'8 Oct - LIVE LDS Data'!$A$3:$AAD$1504,48,FALSE))</f>
        <v/>
      </c>
      <c r="Q83" s="7296" t="str">
        <f>IF(VLOOKUP($A83,'8 Oct - LIVE LDS Data'!$A$3:$AAD$1504,49,FALSE)=0/1/1900,"",VLOOKUP($A83,'8 Oct - LIVE LDS Data'!$A$3:$AAD$1504,49,FALSE))</f>
        <v/>
      </c>
      <c r="R83" s="7296" t="str">
        <f>IF(VLOOKUP($A83,'8 Oct - LIVE LDS Data'!$A$3:$AAD$1504,55,FALSE)=0/1/1900,"",VLOOKUP($A83,'8 Oct - LIVE LDS Data'!$A$3:$AAD$1504,55,FALSE))</f>
        <v/>
      </c>
      <c r="S83" s="7296" t="str">
        <f>IF(VLOOKUP($A83,'8 Oct - LIVE LDS Data'!$A$3:$AAD$1504,56,FALSE)=0/1/1900,"",VLOOKUP($A83,'8 Oct - LIVE LDS Data'!$A$3:$AAD$1504,56,FALSE))</f>
        <v/>
      </c>
      <c r="T83" s="7297" t="str">
        <f>IF(VLOOKUP($A83,'8 Oct - LIVE LDS Data'!$A$3:$AAD$1504,61,FALSE)=0/1/1900,"",VLOOKUP($A83,'8 Oct - LIVE LDS Data'!$A$3:$AAD$1504,61,FALSE))</f>
        <v/>
      </c>
      <c r="U83" s="7297" t="str">
        <f>IF(VLOOKUP($A83,'8 Oct - LIVE LDS Data'!$A$3:$AAD$1504,64,FALSE)=0/1/1900,"",VLOOKUP($A83,'8 Oct - LIVE LDS Data'!$A$3:$AAD$1504,64,FALSE))</f>
        <v/>
      </c>
      <c r="V83" s="7297" t="str">
        <f>IF(VLOOKUP($A83,'8 Oct - LIVE LDS Data'!$A$3:$AAD$1504,67,FALSE)=0/1/1900,"",VLOOKUP($A83,'8 Oct - LIVE LDS Data'!$A$3:$AAD$1504,67,FALSE))</f>
        <v/>
      </c>
      <c r="W83" s="7298" t="str">
        <f>IF(VLOOKUP($A83,'8 Oct - LIVE LDS Data'!$A$3:$AAD$1504,80,FALSE)=0/1/1900,"",VLOOKUP($A83,'8 Oct - LIVE LDS Data'!$A$3:$AAD$1504,80,FALSE))</f>
        <v/>
      </c>
      <c r="X83" s="7299" t="s">
        <v>90</v>
      </c>
      <c r="Y83" s="7300">
        <f>IF(VLOOKUP($A83,'8 Oct - LIVE LDS Data'!$A$3:$AAD$1504,73,FALSE)=0/1/1900,"",VLOOKUP($A83,'8 Oct - LIVE LDS Data'!$A$3:$AAD$1504,73,FALSE))</f>
        <v>45856</v>
      </c>
      <c r="Z83" s="7300" t="str">
        <f>IF(VLOOKUP($A83,'8 Oct - LIVE LDS Data'!$A$3:$AAD$1504,74,FALSE)=0/1/1900,"",VLOOKUP($A83,'8 Oct - LIVE LDS Data'!$A$3:$AAD$1504,74,FALSE))</f>
        <v>Robert Putnam</v>
      </c>
      <c r="AA83" s="7300">
        <f>IF(VLOOKUP($A83,'8 Oct - LIVE LDS Data'!$A$3:$AAD$1504,76,FALSE)=0/1/1900,"",VLOOKUP($A83,'8 Oct - LIVE LDS Data'!$A$3:$AAD$1504,76,FALSE))</f>
        <v>45856</v>
      </c>
      <c r="AB83" s="7300" t="str">
        <f>IF(VLOOKUP($A83,'8 Oct - LIVE LDS Data'!$A$3:$AAD$1504,77,FALSE)=0/1/1900,"",VLOOKUP($A83,'8 Oct - LIVE LDS Data'!$A$3:$AAD$1504,77,FALSE))</f>
        <v>Robert Putnam</v>
      </c>
    </row>
    <row r="84" spans="1:28" ht="40" customHeight="1" x14ac:dyDescent="0.2">
      <c r="A84" s="7301" t="s">
        <v>1674</v>
      </c>
      <c r="B84" s="7301"/>
      <c r="C84" s="7301" t="s">
        <v>1675</v>
      </c>
      <c r="D84" s="7302"/>
      <c r="E84" s="7302"/>
      <c r="F84" s="7293" t="str">
        <f>IF(VLOOKUP($A84,'8 Oct - LIVE LDS Data'!$A$3:$AAD$1504,4,FALSE)=0/1/1900,"",VLOOKUP($A84,'8 Oct - LIVE LDS Data'!$A$3:$AAD$1504,4,FALSE))</f>
        <v>none</v>
      </c>
      <c r="G84" s="7294" t="str">
        <f>IF(VLOOKUP($A84,'8 Oct - LIVE LDS Data'!$A$3:$AAD$1504,6,FALSE)=0/1/1900,"",VLOOKUP($A84,'8 Oct - LIVE LDS Data'!$A$3:$AAD$1504,6,FALSE))</f>
        <v/>
      </c>
      <c r="H84" s="7294" t="str">
        <f>IF(VLOOKUP($A84,'8 Oct - LIVE LDS Data'!$A$3:$AAD$1504,7,FALSE)=0/1/1900,"",VLOOKUP($A84,'8 Oct - LIVE LDS Data'!$A$3:$AAD$1504,7,FALSE))</f>
        <v/>
      </c>
      <c r="I84" s="7294" t="str">
        <f>IF(VLOOKUP($A84,'8 Oct - LIVE LDS Data'!$A$3:$AAD$1504,8,FALSE)=0/1/1900,"",VLOOKUP($A84,'8 Oct - LIVE LDS Data'!$A$3:$AAD$1504,8,FALSE))</f>
        <v>N</v>
      </c>
      <c r="J84" s="7294" t="str">
        <f>IF(VLOOKUP($A84,'8 Oct - LIVE LDS Data'!$A$3:$AAD$1504,9,FALSE)=0/1/1900,"",VLOOKUP($A84,'8 Oct - LIVE LDS Data'!$A$3:$AAD$1504,9,FALSE))</f>
        <v>N</v>
      </c>
      <c r="K84" s="7295">
        <f>IF(VLOOKUP($A84,'8 Oct - LIVE LDS Data'!$A$3:$AAD$1504,10,FALSE)=0/1/1900,"",VLOOKUP($A84,'8 Oct - LIVE LDS Data'!$A$3:$AAD$1504,10,FALSE))</f>
        <v>44622</v>
      </c>
      <c r="L84" s="7296" t="str">
        <f>IF(VLOOKUP($A84,'8 Oct - LIVE LDS Data'!$A$3:$AAD$1504,34,FALSE)=0/1/1900,"",VLOOKUP($A84,'8 Oct - LIVE LDS Data'!$A$3:$AAD$1504,34,FALSE))</f>
        <v/>
      </c>
      <c r="M84" s="7296" t="str">
        <f>IF(VLOOKUP($A84,'8 Oct - LIVE LDS Data'!$A$3:$AAD$1504,35,FALSE)=0/1/1900,"",VLOOKUP($A84,'8 Oct - LIVE LDS Data'!$A$3:$AAD$1504,35,FALSE))</f>
        <v/>
      </c>
      <c r="N84" s="7296" t="str">
        <f>IF(VLOOKUP($A84,'8 Oct - LIVE LDS Data'!$A$3:$AAD$1504,41,FALSE)=0/1/1900,"",VLOOKUP($A84,'8 Oct - LIVE LDS Data'!$A$3:$AAD$1504,41,FALSE))</f>
        <v/>
      </c>
      <c r="O84" s="7296" t="str">
        <f>IF(VLOOKUP($A84,'8 Oct - LIVE LDS Data'!$A$3:$AAD$1504,42,FALSE)=0/1/1900,"",VLOOKUP($A84,'8 Oct - LIVE LDS Data'!$A$3:$AAD$1504,42,FALSE))</f>
        <v/>
      </c>
      <c r="P84" s="7296" t="str">
        <f>IF(VLOOKUP($A84,'8 Oct - LIVE LDS Data'!$A$3:$AAD$1504,48,FALSE)=0/1/1900,"",VLOOKUP($A84,'8 Oct - LIVE LDS Data'!$A$3:$AAD$1504,48,FALSE))</f>
        <v/>
      </c>
      <c r="Q84" s="7296" t="str">
        <f>IF(VLOOKUP($A84,'8 Oct - LIVE LDS Data'!$A$3:$AAD$1504,49,FALSE)=0/1/1900,"",VLOOKUP($A84,'8 Oct - LIVE LDS Data'!$A$3:$AAD$1504,49,FALSE))</f>
        <v/>
      </c>
      <c r="R84" s="7296" t="str">
        <f>IF(VLOOKUP($A84,'8 Oct - LIVE LDS Data'!$A$3:$AAD$1504,55,FALSE)=0/1/1900,"",VLOOKUP($A84,'8 Oct - LIVE LDS Data'!$A$3:$AAD$1504,55,FALSE))</f>
        <v/>
      </c>
      <c r="S84" s="7296" t="str">
        <f>IF(VLOOKUP($A84,'8 Oct - LIVE LDS Data'!$A$3:$AAD$1504,56,FALSE)=0/1/1900,"",VLOOKUP($A84,'8 Oct - LIVE LDS Data'!$A$3:$AAD$1504,56,FALSE))</f>
        <v/>
      </c>
      <c r="T84" s="7297" t="str">
        <f>IF(VLOOKUP($A84,'8 Oct - LIVE LDS Data'!$A$3:$AAD$1504,61,FALSE)=0/1/1900,"",VLOOKUP($A84,'8 Oct - LIVE LDS Data'!$A$3:$AAD$1504,61,FALSE))</f>
        <v/>
      </c>
      <c r="U84" s="7297" t="str">
        <f>IF(VLOOKUP($A84,'8 Oct - LIVE LDS Data'!$A$3:$AAD$1504,64,FALSE)=0/1/1900,"",VLOOKUP($A84,'8 Oct - LIVE LDS Data'!$A$3:$AAD$1504,64,FALSE))</f>
        <v/>
      </c>
      <c r="V84" s="7297" t="str">
        <f>IF(VLOOKUP($A84,'8 Oct - LIVE LDS Data'!$A$3:$AAD$1504,67,FALSE)=0/1/1900,"",VLOOKUP($A84,'8 Oct - LIVE LDS Data'!$A$3:$AAD$1504,67,FALSE))</f>
        <v/>
      </c>
      <c r="W84" s="7298" t="str">
        <f>IF(VLOOKUP($A84,'8 Oct - LIVE LDS Data'!$A$3:$AAD$1504,80,FALSE)=0/1/1900,"",VLOOKUP($A84,'8 Oct - LIVE LDS Data'!$A$3:$AAD$1504,80,FALSE))</f>
        <v/>
      </c>
      <c r="X84" s="7299" t="s">
        <v>90</v>
      </c>
      <c r="Y84" s="7300">
        <f>IF(VLOOKUP($A84,'8 Oct - LIVE LDS Data'!$A$3:$AAD$1504,73,FALSE)=0/1/1900,"",VLOOKUP($A84,'8 Oct - LIVE LDS Data'!$A$3:$AAD$1504,73,FALSE))</f>
        <v>45882</v>
      </c>
      <c r="Z84" s="7300" t="str">
        <f>IF(VLOOKUP($A84,'8 Oct - LIVE LDS Data'!$A$3:$AAD$1504,74,FALSE)=0/1/1900,"",VLOOKUP($A84,'8 Oct - LIVE LDS Data'!$A$3:$AAD$1504,74,FALSE))</f>
        <v>Robert Putnam</v>
      </c>
      <c r="AA84" s="7300" t="str">
        <f>IF(VLOOKUP($A84,'8 Oct - LIVE LDS Data'!$A$3:$AAD$1504,76,FALSE)=0/1/1900,"",VLOOKUP($A84,'8 Oct - LIVE LDS Data'!$A$3:$AAD$1504,76,FALSE))</f>
        <v/>
      </c>
      <c r="AB84" s="7300" t="str">
        <f>IF(VLOOKUP($A84,'8 Oct - LIVE LDS Data'!$A$3:$AAD$1504,77,FALSE)=0/1/1900,"",VLOOKUP($A84,'8 Oct - LIVE LDS Data'!$A$3:$AAD$1504,77,FALSE))</f>
        <v/>
      </c>
    </row>
    <row r="85" spans="1:28" ht="30" customHeight="1" x14ac:dyDescent="0.2">
      <c r="A85" s="1465" t="s">
        <v>1683</v>
      </c>
      <c r="B85" s="1465"/>
      <c r="C85" s="1465" t="s">
        <v>1684</v>
      </c>
      <c r="D85" s="1466"/>
      <c r="E85" s="1466"/>
      <c r="F85" s="7293" t="str">
        <f>IF(VLOOKUP($A85,'8 Oct - LIVE LDS Data'!$A$3:$AAD$1504,4,FALSE)=0/1/1900,"",VLOOKUP($A85,'8 Oct - LIVE LDS Data'!$A$3:$AAD$1504,4,FALSE))</f>
        <v>Local Plan 2024-2027</v>
      </c>
      <c r="G85" s="7294">
        <f>IF(VLOOKUP($A85,'8 Oct - LIVE LDS Data'!$A$3:$AAD$1504,6,FALSE)=0/1/1900,"",VLOOKUP($A85,'8 Oct - LIVE LDS Data'!$A$3:$AAD$1504,6,FALSE))</f>
        <v>2024</v>
      </c>
      <c r="H85" s="7294">
        <f>IF(VLOOKUP($A85,'8 Oct - LIVE LDS Data'!$A$3:$AAD$1504,7,FALSE)=0/1/1900,"",VLOOKUP($A85,'8 Oct - LIVE LDS Data'!$A$3:$AAD$1504,7,FALSE))</f>
        <v>2027</v>
      </c>
      <c r="I85" s="7294" t="str">
        <f>IF(VLOOKUP($A85,'8 Oct - LIVE LDS Data'!$A$3:$AAD$1504,8,FALSE)=0/1/1900,"",VLOOKUP($A85,'8 Oct - LIVE LDS Data'!$A$3:$AAD$1504,8,FALSE))</f>
        <v>N</v>
      </c>
      <c r="J85" s="7294" t="str">
        <f>IF(VLOOKUP($A85,'8 Oct - LIVE LDS Data'!$A$3:$AAD$1504,9,FALSE)=0/1/1900,"",VLOOKUP($A85,'8 Oct - LIVE LDS Data'!$A$3:$AAD$1504,9,FALSE))</f>
        <v>N</v>
      </c>
      <c r="K85" s="7295">
        <f>IF(VLOOKUP($A85,'8 Oct - LIVE LDS Data'!$A$3:$AAD$1504,10,FALSE)=0/1/1900,"",VLOOKUP($A85,'8 Oct - LIVE LDS Data'!$A$3:$AAD$1504,10,FALSE))</f>
        <v>43159</v>
      </c>
      <c r="L85" s="7296" t="str">
        <f>IF(VLOOKUP($A85,'8 Oct - LIVE LDS Data'!$A$3:$AAD$1504,34,FALSE)=0/1/1900,"",VLOOKUP($A85,'8 Oct - LIVE LDS Data'!$A$3:$AAD$1504,34,FALSE))</f>
        <v/>
      </c>
      <c r="M85" s="7296" t="str">
        <f>IF(VLOOKUP($A85,'8 Oct - LIVE LDS Data'!$A$3:$AAD$1504,35,FALSE)=0/1/1900,"",VLOOKUP($A85,'8 Oct - LIVE LDS Data'!$A$3:$AAD$1504,35,FALSE))</f>
        <v/>
      </c>
      <c r="N85" s="7296" t="str">
        <f>IF(VLOOKUP($A85,'8 Oct - LIVE LDS Data'!$A$3:$AAD$1504,41,FALSE)=0/1/1900,"",VLOOKUP($A85,'8 Oct - LIVE LDS Data'!$A$3:$AAD$1504,41,FALSE))</f>
        <v/>
      </c>
      <c r="O85" s="7296" t="str">
        <f>IF(VLOOKUP($A85,'8 Oct - LIVE LDS Data'!$A$3:$AAD$1504,42,FALSE)=0/1/1900,"",VLOOKUP($A85,'8 Oct - LIVE LDS Data'!$A$3:$AAD$1504,42,FALSE))</f>
        <v/>
      </c>
      <c r="P85" s="7296" t="str">
        <f>IF(VLOOKUP($A85,'8 Oct - LIVE LDS Data'!$A$3:$AAD$1504,48,FALSE)=0/1/1900,"",VLOOKUP($A85,'8 Oct - LIVE LDS Data'!$A$3:$AAD$1504,48,FALSE))</f>
        <v/>
      </c>
      <c r="Q85" s="7296" t="str">
        <f>IF(VLOOKUP($A85,'8 Oct - LIVE LDS Data'!$A$3:$AAD$1504,49,FALSE)=0/1/1900,"",VLOOKUP($A85,'8 Oct - LIVE LDS Data'!$A$3:$AAD$1504,49,FALSE))</f>
        <v/>
      </c>
      <c r="R85" s="7296" t="str">
        <f>IF(VLOOKUP($A85,'8 Oct - LIVE LDS Data'!$A$3:$AAD$1504,55,FALSE)=0/1/1900,"",VLOOKUP($A85,'8 Oct - LIVE LDS Data'!$A$3:$AAD$1504,55,FALSE))</f>
        <v/>
      </c>
      <c r="S85" s="7296" t="str">
        <f>IF(VLOOKUP($A85,'8 Oct - LIVE LDS Data'!$A$3:$AAD$1504,56,FALSE)=0/1/1900,"",VLOOKUP($A85,'8 Oct - LIVE LDS Data'!$A$3:$AAD$1504,56,FALSE))</f>
        <v/>
      </c>
      <c r="T85" s="7297" t="str">
        <f>IF(VLOOKUP($A85,'8 Oct - LIVE LDS Data'!$A$3:$AAD$1504,61,FALSE)=0/1/1900,"",VLOOKUP($A85,'8 Oct - LIVE LDS Data'!$A$3:$AAD$1504,61,FALSE))</f>
        <v/>
      </c>
      <c r="U85" s="7297" t="str">
        <f>IF(VLOOKUP($A85,'8 Oct - LIVE LDS Data'!$A$3:$AAD$1504,64,FALSE)=0/1/1900,"",VLOOKUP($A85,'8 Oct - LIVE LDS Data'!$A$3:$AAD$1504,64,FALSE))</f>
        <v/>
      </c>
      <c r="V85" s="7297" t="str">
        <f>IF(VLOOKUP($A85,'8 Oct - LIVE LDS Data'!$A$3:$AAD$1504,67,FALSE)=0/1/1900,"",VLOOKUP($A85,'8 Oct - LIVE LDS Data'!$A$3:$AAD$1504,67,FALSE))</f>
        <v/>
      </c>
      <c r="W85" s="7298" t="str">
        <f>IF(VLOOKUP($A85,'8 Oct - LIVE LDS Data'!$A$3:$AAD$1504,80,FALSE)=0/1/1900,"",VLOOKUP($A85,'8 Oct - LIVE LDS Data'!$A$3:$AAD$1504,80,FALSE))</f>
        <v/>
      </c>
      <c r="X85" s="7299" t="s">
        <v>90</v>
      </c>
      <c r="Y85" s="7300">
        <f>IF(VLOOKUP($A85,'8 Oct - LIVE LDS Data'!$A$3:$AAD$1504,73,FALSE)=0/1/1900,"",VLOOKUP($A85,'8 Oct - LIVE LDS Data'!$A$3:$AAD$1504,73,FALSE))</f>
        <v>45594</v>
      </c>
      <c r="Z85" s="7300" t="str">
        <f>IF(VLOOKUP($A85,'8 Oct - LIVE LDS Data'!$A$3:$AAD$1504,74,FALSE)=0/1/1900,"",VLOOKUP($A85,'8 Oct - LIVE LDS Data'!$A$3:$AAD$1504,74,FALSE))</f>
        <v>Robert Putnam</v>
      </c>
      <c r="AA85" s="7300">
        <f>IF(VLOOKUP($A85,'8 Oct - LIVE LDS Data'!$A$3:$AAD$1504,76,FALSE)=0/1/1900,"",VLOOKUP($A85,'8 Oct - LIVE LDS Data'!$A$3:$AAD$1504,76,FALSE))</f>
        <v>45686</v>
      </c>
      <c r="AB85" s="7300" t="str">
        <f>IF(VLOOKUP($A85,'8 Oct - LIVE LDS Data'!$A$3:$AAD$1504,77,FALSE)=0/1/1900,"",VLOOKUP($A85,'8 Oct - LIVE LDS Data'!$A$3:$AAD$1504,77,FALSE))</f>
        <v>Robert Putnam</v>
      </c>
    </row>
    <row r="86" spans="1:28" ht="30" customHeight="1" x14ac:dyDescent="0.2">
      <c r="A86" s="1465" t="s">
        <v>1693</v>
      </c>
      <c r="B86" s="1465"/>
      <c r="C86" s="1465" t="s">
        <v>1694</v>
      </c>
      <c r="D86" s="1466"/>
      <c r="E86" s="1466"/>
      <c r="F86" s="7293" t="str">
        <f>IF(VLOOKUP($A86,'8 Oct - LIVE LDS Data'!$A$3:$AAD$1504,4,FALSE)=0/1/1900,"",VLOOKUP($A86,'8 Oct - LIVE LDS Data'!$A$3:$AAD$1504,4,FALSE))</f>
        <v xml:space="preserve">New Local Plan </v>
      </c>
      <c r="G86" s="7294">
        <f>IF(VLOOKUP($A86,'8 Oct - LIVE LDS Data'!$A$3:$AAD$1504,6,FALSE)=0/1/1900,"",VLOOKUP($A86,'8 Oct - LIVE LDS Data'!$A$3:$AAD$1504,6,FALSE))</f>
        <v>2020</v>
      </c>
      <c r="H86" s="7294">
        <f>IF(VLOOKUP($A86,'8 Oct - LIVE LDS Data'!$A$3:$AAD$1504,7,FALSE)=0/1/1900,"",VLOOKUP($A86,'8 Oct - LIVE LDS Data'!$A$3:$AAD$1504,7,FALSE))</f>
        <v>2041</v>
      </c>
      <c r="I86" s="7294" t="str">
        <f>IF(VLOOKUP($A86,'8 Oct - LIVE LDS Data'!$A$3:$AAD$1504,8,FALSE)=0/1/1900,"",VLOOKUP($A86,'8 Oct - LIVE LDS Data'!$A$3:$AAD$1504,8,FALSE))</f>
        <v>N</v>
      </c>
      <c r="J86" s="7294" t="str">
        <f>IF(VLOOKUP($A86,'8 Oct - LIVE LDS Data'!$A$3:$AAD$1504,9,FALSE)=0/1/1900,"",VLOOKUP($A86,'8 Oct - LIVE LDS Data'!$A$3:$AAD$1504,9,FALSE))</f>
        <v>N</v>
      </c>
      <c r="K86" s="7295">
        <f>IF(VLOOKUP($A86,'8 Oct - LIVE LDS Data'!$A$3:$AAD$1504,10,FALSE)=0/1/1900,"",VLOOKUP($A86,'8 Oct - LIVE LDS Data'!$A$3:$AAD$1504,10,FALSE))</f>
        <v>43585</v>
      </c>
      <c r="L86" s="7296">
        <f>IF(VLOOKUP($A86,'8 Oct - LIVE LDS Data'!$A$3:$AAD$1504,34,FALSE)=0/1/1900,"",VLOOKUP($A86,'8 Oct - LIVE LDS Data'!$A$3:$AAD$1504,34,FALSE))</f>
        <v>45307</v>
      </c>
      <c r="M86" s="7296">
        <f>IF(VLOOKUP($A86,'8 Oct - LIVE LDS Data'!$A$3:$AAD$1504,35,FALSE)=0/1/1900,"",VLOOKUP($A86,'8 Oct - LIVE LDS Data'!$A$3:$AAD$1504,35,FALSE))</f>
        <v>45349</v>
      </c>
      <c r="N86" s="7296" t="str">
        <f>IF(VLOOKUP($A86,'8 Oct - LIVE LDS Data'!$A$3:$AAD$1504,41,FALSE)=0/1/1900,"",VLOOKUP($A86,'8 Oct - LIVE LDS Data'!$A$3:$AAD$1504,41,FALSE))</f>
        <v/>
      </c>
      <c r="O86" s="7296" t="str">
        <f>IF(VLOOKUP($A86,'8 Oct - LIVE LDS Data'!$A$3:$AAD$1504,42,FALSE)=0/1/1900,"",VLOOKUP($A86,'8 Oct - LIVE LDS Data'!$A$3:$AAD$1504,42,FALSE))</f>
        <v/>
      </c>
      <c r="P86" s="7296" t="str">
        <f>IF(VLOOKUP($A86,'8 Oct - LIVE LDS Data'!$A$3:$AAD$1504,48,FALSE)=0/1/1900,"",VLOOKUP($A86,'8 Oct - LIVE LDS Data'!$A$3:$AAD$1504,48,FALSE))</f>
        <v/>
      </c>
      <c r="Q86" s="7296" t="str">
        <f>IF(VLOOKUP($A86,'8 Oct - LIVE LDS Data'!$A$3:$AAD$1504,49,FALSE)=0/1/1900,"",VLOOKUP($A86,'8 Oct - LIVE LDS Data'!$A$3:$AAD$1504,49,FALSE))</f>
        <v/>
      </c>
      <c r="R86" s="7296" t="str">
        <f>IF(VLOOKUP($A86,'8 Oct - LIVE LDS Data'!$A$3:$AAD$1504,55,FALSE)=0/1/1900,"",VLOOKUP($A86,'8 Oct - LIVE LDS Data'!$A$3:$AAD$1504,55,FALSE))</f>
        <v/>
      </c>
      <c r="S86" s="7296" t="str">
        <f>IF(VLOOKUP($A86,'8 Oct - LIVE LDS Data'!$A$3:$AAD$1504,56,FALSE)=0/1/1900,"",VLOOKUP($A86,'8 Oct - LIVE LDS Data'!$A$3:$AAD$1504,56,FALSE))</f>
        <v/>
      </c>
      <c r="T86" s="7297">
        <f>IF(VLOOKUP($A86,'8 Oct - LIVE LDS Data'!$A$3:$AAD$1504,61,FALSE)=0/1/1900,"",VLOOKUP($A86,'8 Oct - LIVE LDS Data'!$A$3:$AAD$1504,61,FALSE))</f>
        <v>45717</v>
      </c>
      <c r="U86" s="7297" t="str">
        <f>IF(VLOOKUP($A86,'8 Oct - LIVE LDS Data'!$A$3:$AAD$1504,64,FALSE)=0/1/1900,"",VLOOKUP($A86,'8 Oct - LIVE LDS Data'!$A$3:$AAD$1504,64,FALSE))</f>
        <v/>
      </c>
      <c r="V86" s="7297" t="str">
        <f>IF(VLOOKUP($A86,'8 Oct - LIVE LDS Data'!$A$3:$AAD$1504,67,FALSE)=0/1/1900,"",VLOOKUP($A86,'8 Oct - LIVE LDS Data'!$A$3:$AAD$1504,67,FALSE))</f>
        <v/>
      </c>
      <c r="W86" s="7298" t="str">
        <f>IF(VLOOKUP($A86,'8 Oct - LIVE LDS Data'!$A$3:$AAD$1504,80,FALSE)=0/1/1900,"",VLOOKUP($A86,'8 Oct - LIVE LDS Data'!$A$3:$AAD$1504,80,FALSE))</f>
        <v/>
      </c>
      <c r="X86" s="7299" t="s">
        <v>90</v>
      </c>
      <c r="Y86" s="7300">
        <f>IF(VLOOKUP($A86,'8 Oct - LIVE LDS Data'!$A$3:$AAD$1504,73,FALSE)=0/1/1900,"",VLOOKUP($A86,'8 Oct - LIVE LDS Data'!$A$3:$AAD$1504,73,FALSE))</f>
        <v>45868</v>
      </c>
      <c r="Z86" s="7300" t="str">
        <f>IF(VLOOKUP($A86,'8 Oct - LIVE LDS Data'!$A$3:$AAD$1504,74,FALSE)=0/1/1900,"",VLOOKUP($A86,'8 Oct - LIVE LDS Data'!$A$3:$AAD$1504,74,FALSE))</f>
        <v>Robert Putnam</v>
      </c>
      <c r="AA86" s="7300">
        <f>IF(VLOOKUP($A86,'8 Oct - LIVE LDS Data'!$A$3:$AAD$1504,76,FALSE)=0/1/1900,"",VLOOKUP($A86,'8 Oct - LIVE LDS Data'!$A$3:$AAD$1504,76,FALSE))</f>
        <v>45868</v>
      </c>
      <c r="AB86" s="7300" t="str">
        <f>IF(VLOOKUP($A86,'8 Oct - LIVE LDS Data'!$A$3:$AAD$1504,77,FALSE)=0/1/1900,"",VLOOKUP($A86,'8 Oct - LIVE LDS Data'!$A$3:$AAD$1504,77,FALSE))</f>
        <v>Robert Putnam</v>
      </c>
    </row>
    <row r="87" spans="1:28" ht="30" customHeight="1" x14ac:dyDescent="0.2">
      <c r="A87" s="1465" t="s">
        <v>1705</v>
      </c>
      <c r="B87" s="1465"/>
      <c r="C87" s="1465" t="s">
        <v>1706</v>
      </c>
      <c r="D87" s="1466"/>
      <c r="E87" s="1466"/>
      <c r="F87" s="7293" t="str">
        <f>IF(VLOOKUP($A87,'8 Oct - LIVE LDS Data'!$A$3:$AAD$1504,4,FALSE)=0/1/1900,"",VLOOKUP($A87,'8 Oct - LIVE LDS Data'!$A$3:$AAD$1504,4,FALSE))</f>
        <v xml:space="preserve">New Local Plan </v>
      </c>
      <c r="G87" s="7294">
        <f>IF(VLOOKUP($A87,'8 Oct - LIVE LDS Data'!$A$3:$AAD$1504,6,FALSE)=0/1/1900,"",VLOOKUP($A87,'8 Oct - LIVE LDS Data'!$A$3:$AAD$1504,6,FALSE))</f>
        <v>2022</v>
      </c>
      <c r="H87" s="7294">
        <f>IF(VLOOKUP($A87,'8 Oct - LIVE LDS Data'!$A$3:$AAD$1504,7,FALSE)=0/1/1900,"",VLOOKUP($A87,'8 Oct - LIVE LDS Data'!$A$3:$AAD$1504,7,FALSE))</f>
        <v>2037</v>
      </c>
      <c r="I87" s="7294" t="str">
        <f>IF(VLOOKUP($A87,'8 Oct - LIVE LDS Data'!$A$3:$AAD$1504,8,FALSE)=0/1/1900,"",VLOOKUP($A87,'8 Oct - LIVE LDS Data'!$A$3:$AAD$1504,8,FALSE))</f>
        <v>N</v>
      </c>
      <c r="J87" s="7294" t="str">
        <f>IF(VLOOKUP($A87,'8 Oct - LIVE LDS Data'!$A$3:$AAD$1504,9,FALSE)=0/1/1900,"",VLOOKUP($A87,'8 Oct - LIVE LDS Data'!$A$3:$AAD$1504,9,FALSE))</f>
        <v>N</v>
      </c>
      <c r="K87" s="7295">
        <f>IF(VLOOKUP($A87,'8 Oct - LIVE LDS Data'!$A$3:$AAD$1504,10,FALSE)=0/1/1900,"",VLOOKUP($A87,'8 Oct - LIVE LDS Data'!$A$3:$AAD$1504,10,FALSE))</f>
        <v>42940</v>
      </c>
      <c r="L87" s="7296">
        <f>IF(VLOOKUP($A87,'8 Oct - LIVE LDS Data'!$A$3:$AAD$1504,34,FALSE)=0/1/1900,"",VLOOKUP($A87,'8 Oct - LIVE LDS Data'!$A$3:$AAD$1504,34,FALSE))</f>
        <v>44141</v>
      </c>
      <c r="M87" s="7296">
        <f>IF(VLOOKUP($A87,'8 Oct - LIVE LDS Data'!$A$3:$AAD$1504,35,FALSE)=0/1/1900,"",VLOOKUP($A87,'8 Oct - LIVE LDS Data'!$A$3:$AAD$1504,35,FALSE))</f>
        <v>44256</v>
      </c>
      <c r="N87" s="7296">
        <f>IF(VLOOKUP($A87,'8 Oct - LIVE LDS Data'!$A$3:$AAD$1504,41,FALSE)=0/1/1900,"",VLOOKUP($A87,'8 Oct - LIVE LDS Data'!$A$3:$AAD$1504,41,FALSE))</f>
        <v>45839</v>
      </c>
      <c r="O87" s="7296">
        <f>IF(VLOOKUP($A87,'8 Oct - LIVE LDS Data'!$A$3:$AAD$1504,42,FALSE)=0/1/1900,"",VLOOKUP($A87,'8 Oct - LIVE LDS Data'!$A$3:$AAD$1504,42,FALSE))</f>
        <v>45901</v>
      </c>
      <c r="P87" s="7296" t="str">
        <f>IF(VLOOKUP($A87,'8 Oct - LIVE LDS Data'!$A$3:$AAD$1504,48,FALSE)=0/1/1900,"",VLOOKUP($A87,'8 Oct - LIVE LDS Data'!$A$3:$AAD$1504,48,FALSE))</f>
        <v/>
      </c>
      <c r="Q87" s="7296" t="str">
        <f>IF(VLOOKUP($A87,'8 Oct - LIVE LDS Data'!$A$3:$AAD$1504,49,FALSE)=0/1/1900,"",VLOOKUP($A87,'8 Oct - LIVE LDS Data'!$A$3:$AAD$1504,49,FALSE))</f>
        <v/>
      </c>
      <c r="R87" s="7296" t="str">
        <f>IF(VLOOKUP($A87,'8 Oct - LIVE LDS Data'!$A$3:$AAD$1504,55,FALSE)=0/1/1900,"",VLOOKUP($A87,'8 Oct - LIVE LDS Data'!$A$3:$AAD$1504,55,FALSE))</f>
        <v/>
      </c>
      <c r="S87" s="7296" t="str">
        <f>IF(VLOOKUP($A87,'8 Oct - LIVE LDS Data'!$A$3:$AAD$1504,56,FALSE)=0/1/1900,"",VLOOKUP($A87,'8 Oct - LIVE LDS Data'!$A$3:$AAD$1504,56,FALSE))</f>
        <v/>
      </c>
      <c r="T87" s="7297" t="str">
        <f>IF(VLOOKUP($A87,'8 Oct - LIVE LDS Data'!$A$3:$AAD$1504,61,FALSE)=0/1/1900,"",VLOOKUP($A87,'8 Oct - LIVE LDS Data'!$A$3:$AAD$1504,61,FALSE))</f>
        <v/>
      </c>
      <c r="U87" s="7297" t="str">
        <f>IF(VLOOKUP($A87,'8 Oct - LIVE LDS Data'!$A$3:$AAD$1504,64,FALSE)=0/1/1900,"",VLOOKUP($A87,'8 Oct - LIVE LDS Data'!$A$3:$AAD$1504,64,FALSE))</f>
        <v/>
      </c>
      <c r="V87" s="7297" t="str">
        <f>IF(VLOOKUP($A87,'8 Oct - LIVE LDS Data'!$A$3:$AAD$1504,67,FALSE)=0/1/1900,"",VLOOKUP($A87,'8 Oct - LIVE LDS Data'!$A$3:$AAD$1504,67,FALSE))</f>
        <v/>
      </c>
      <c r="W87" s="7298" t="str">
        <f>IF(VLOOKUP($A87,'8 Oct - LIVE LDS Data'!$A$3:$AAD$1504,80,FALSE)=0/1/1900,"",VLOOKUP($A87,'8 Oct - LIVE LDS Data'!$A$3:$AAD$1504,80,FALSE))</f>
        <v/>
      </c>
      <c r="X87" s="7299" t="s">
        <v>90</v>
      </c>
      <c r="Y87" s="7300">
        <f>IF(VLOOKUP($A87,'8 Oct - LIVE LDS Data'!$A$3:$AAD$1504,73,FALSE)=0/1/1900,"",VLOOKUP($A87,'8 Oct - LIVE LDS Data'!$A$3:$AAD$1504,73,FALSE))</f>
        <v>45855</v>
      </c>
      <c r="Z87" s="7300" t="str">
        <f>IF(VLOOKUP($A87,'8 Oct - LIVE LDS Data'!$A$3:$AAD$1504,74,FALSE)=0/1/1900,"",VLOOKUP($A87,'8 Oct - LIVE LDS Data'!$A$3:$AAD$1504,74,FALSE))</f>
        <v>Robert Putnam</v>
      </c>
      <c r="AA87" s="7300">
        <f>IF(VLOOKUP($A87,'8 Oct - LIVE LDS Data'!$A$3:$AAD$1504,76,FALSE)=0/1/1900,"",VLOOKUP($A87,'8 Oct - LIVE LDS Data'!$A$3:$AAD$1504,76,FALSE))</f>
        <v>45855</v>
      </c>
      <c r="AB87" s="7300" t="str">
        <f>IF(VLOOKUP($A87,'8 Oct - LIVE LDS Data'!$A$3:$AAD$1504,77,FALSE)=0/1/1900,"",VLOOKUP($A87,'8 Oct - LIVE LDS Data'!$A$3:$AAD$1504,77,FALSE))</f>
        <v>Robert Putnam</v>
      </c>
    </row>
    <row r="88" spans="1:28" ht="30" customHeight="1" x14ac:dyDescent="0.2">
      <c r="A88" s="1465" t="s">
        <v>1716</v>
      </c>
      <c r="B88" s="1465"/>
      <c r="C88" s="1465" t="s">
        <v>1717</v>
      </c>
      <c r="D88" s="1466"/>
      <c r="E88" s="1466"/>
      <c r="F88" s="7293" t="str">
        <f>IF(VLOOKUP($A88,'8 Oct - LIVE LDS Data'!$A$3:$AAD$1504,4,FALSE)=0/1/1900,"",VLOOKUP($A88,'8 Oct - LIVE LDS Data'!$A$3:$AAD$1504,4,FALSE))</f>
        <v>Harlow Local Plan  (under new system)</v>
      </c>
      <c r="G88" s="7294">
        <f>IF(VLOOKUP($A88,'8 Oct - LIVE LDS Data'!$A$3:$AAD$1504,6,FALSE)=0/1/1900,"",VLOOKUP($A88,'8 Oct - LIVE LDS Data'!$A$3:$AAD$1504,6,FALSE))</f>
        <v>2011</v>
      </c>
      <c r="H88" s="7294">
        <f>IF(VLOOKUP($A88,'8 Oct - LIVE LDS Data'!$A$3:$AAD$1504,7,FALSE)=0/1/1900,"",VLOOKUP($A88,'8 Oct - LIVE LDS Data'!$A$3:$AAD$1504,7,FALSE))</f>
        <v>2033</v>
      </c>
      <c r="I88" s="7294" t="str">
        <f>IF(VLOOKUP($A88,'8 Oct - LIVE LDS Data'!$A$3:$AAD$1504,8,FALSE)=0/1/1900,"",VLOOKUP($A88,'8 Oct - LIVE LDS Data'!$A$3:$AAD$1504,8,FALSE))</f>
        <v>N</v>
      </c>
      <c r="J88" s="7294" t="str">
        <f>IF(VLOOKUP($A88,'8 Oct - LIVE LDS Data'!$A$3:$AAD$1504,9,FALSE)=0/1/1900,"",VLOOKUP($A88,'8 Oct - LIVE LDS Data'!$A$3:$AAD$1504,9,FALSE))</f>
        <v>N</v>
      </c>
      <c r="K88" s="7295">
        <f>IF(VLOOKUP($A88,'8 Oct - LIVE LDS Data'!$A$3:$AAD$1504,10,FALSE)=0/1/1900,"",VLOOKUP($A88,'8 Oct - LIVE LDS Data'!$A$3:$AAD$1504,10,FALSE))</f>
        <v>44175</v>
      </c>
      <c r="L88" s="7296" t="str">
        <f>IF(VLOOKUP($A88,'8 Oct - LIVE LDS Data'!$A$3:$AAD$1504,34,FALSE)=0/1/1900,"",VLOOKUP($A88,'8 Oct - LIVE LDS Data'!$A$3:$AAD$1504,34,FALSE))</f>
        <v/>
      </c>
      <c r="M88" s="7296" t="str">
        <f>IF(VLOOKUP($A88,'8 Oct - LIVE LDS Data'!$A$3:$AAD$1504,35,FALSE)=0/1/1900,"",VLOOKUP($A88,'8 Oct - LIVE LDS Data'!$A$3:$AAD$1504,35,FALSE))</f>
        <v/>
      </c>
      <c r="N88" s="7296" t="str">
        <f>IF(VLOOKUP($A88,'8 Oct - LIVE LDS Data'!$A$3:$AAD$1504,41,FALSE)=0/1/1900,"",VLOOKUP($A88,'8 Oct - LIVE LDS Data'!$A$3:$AAD$1504,41,FALSE))</f>
        <v/>
      </c>
      <c r="O88" s="7296" t="str">
        <f>IF(VLOOKUP($A88,'8 Oct - LIVE LDS Data'!$A$3:$AAD$1504,42,FALSE)=0/1/1900,"",VLOOKUP($A88,'8 Oct - LIVE LDS Data'!$A$3:$AAD$1504,42,FALSE))</f>
        <v/>
      </c>
      <c r="P88" s="7296" t="str">
        <f>IF(VLOOKUP($A88,'8 Oct - LIVE LDS Data'!$A$3:$AAD$1504,48,FALSE)=0/1/1900,"",VLOOKUP($A88,'8 Oct - LIVE LDS Data'!$A$3:$AAD$1504,48,FALSE))</f>
        <v/>
      </c>
      <c r="Q88" s="7296" t="str">
        <f>IF(VLOOKUP($A88,'8 Oct - LIVE LDS Data'!$A$3:$AAD$1504,49,FALSE)=0/1/1900,"",VLOOKUP($A88,'8 Oct - LIVE LDS Data'!$A$3:$AAD$1504,49,FALSE))</f>
        <v/>
      </c>
      <c r="R88" s="7296" t="str">
        <f>IF(VLOOKUP($A88,'8 Oct - LIVE LDS Data'!$A$3:$AAD$1504,55,FALSE)=0/1/1900,"",VLOOKUP($A88,'8 Oct - LIVE LDS Data'!$A$3:$AAD$1504,55,FALSE))</f>
        <v/>
      </c>
      <c r="S88" s="7296" t="str">
        <f>IF(VLOOKUP($A88,'8 Oct - LIVE LDS Data'!$A$3:$AAD$1504,56,FALSE)=0/1/1900,"",VLOOKUP($A88,'8 Oct - LIVE LDS Data'!$A$3:$AAD$1504,56,FALSE))</f>
        <v/>
      </c>
      <c r="T88" s="7297" t="str">
        <f>IF(VLOOKUP($A88,'8 Oct - LIVE LDS Data'!$A$3:$AAD$1504,61,FALSE)=0/1/1900,"",VLOOKUP($A88,'8 Oct - LIVE LDS Data'!$A$3:$AAD$1504,61,FALSE))</f>
        <v/>
      </c>
      <c r="U88" s="7297" t="str">
        <f>IF(VLOOKUP($A88,'8 Oct - LIVE LDS Data'!$A$3:$AAD$1504,64,FALSE)=0/1/1900,"",VLOOKUP($A88,'8 Oct - LIVE LDS Data'!$A$3:$AAD$1504,64,FALSE))</f>
        <v/>
      </c>
      <c r="V88" s="7297" t="str">
        <f>IF(VLOOKUP($A88,'8 Oct - LIVE LDS Data'!$A$3:$AAD$1504,67,FALSE)=0/1/1900,"",VLOOKUP($A88,'8 Oct - LIVE LDS Data'!$A$3:$AAD$1504,67,FALSE))</f>
        <v/>
      </c>
      <c r="W88" s="7298" t="str">
        <f>IF(VLOOKUP($A88,'8 Oct - LIVE LDS Data'!$A$3:$AAD$1504,80,FALSE)=0/1/1900,"",VLOOKUP($A88,'8 Oct - LIVE LDS Data'!$A$3:$AAD$1504,80,FALSE))</f>
        <v/>
      </c>
      <c r="X88" s="7299" t="s">
        <v>90</v>
      </c>
      <c r="Y88" s="7300">
        <f>IF(VLOOKUP($A88,'8 Oct - LIVE LDS Data'!$A$3:$AAD$1504,73,FALSE)=0/1/1900,"",VLOOKUP($A88,'8 Oct - LIVE LDS Data'!$A$3:$AAD$1504,73,FALSE))</f>
        <v>45902</v>
      </c>
      <c r="Z88" s="7300" t="str">
        <f>IF(VLOOKUP($A88,'8 Oct - LIVE LDS Data'!$A$3:$AAD$1504,74,FALSE)=0/1/1900,"",VLOOKUP($A88,'8 Oct - LIVE LDS Data'!$A$3:$AAD$1504,74,FALSE))</f>
        <v>Robert Putnam</v>
      </c>
      <c r="AA88" s="7300">
        <f>IF(VLOOKUP($A88,'8 Oct - LIVE LDS Data'!$A$3:$AAD$1504,76,FALSE)=0/1/1900,"",VLOOKUP($A88,'8 Oct - LIVE LDS Data'!$A$3:$AAD$1504,76,FALSE))</f>
        <v>45902</v>
      </c>
      <c r="AB88" s="7300" t="str">
        <f>IF(VLOOKUP($A88,'8 Oct - LIVE LDS Data'!$A$3:$AAD$1504,77,FALSE)=0/1/1900,"",VLOOKUP($A88,'8 Oct - LIVE LDS Data'!$A$3:$AAD$1504,77,FALSE))</f>
        <v>Robert Putnam</v>
      </c>
    </row>
    <row r="89" spans="1:28" ht="30" customHeight="1" x14ac:dyDescent="0.2">
      <c r="A89" s="7301" t="s">
        <v>1737</v>
      </c>
      <c r="B89" s="7301"/>
      <c r="C89" s="7301" t="s">
        <v>1738</v>
      </c>
      <c r="D89" s="7302"/>
      <c r="E89" s="7302"/>
      <c r="F89" s="7293" t="str">
        <f>IF(VLOOKUP($A89,'8 Oct - LIVE LDS Data'!$A$3:$AAD$1504,4,FALSE)=0/1/1900,"",VLOOKUP($A89,'8 Oct - LIVE LDS Data'!$A$3:$AAD$1504,4,FALSE))</f>
        <v>Hart Local Plan (Strategy and Sites) 2032 - Review</v>
      </c>
      <c r="G89" s="7294" t="str">
        <f>IF(VLOOKUP($A89,'8 Oct - LIVE LDS Data'!$A$3:$AAD$1504,6,FALSE)=0/1/1900,"",VLOOKUP($A89,'8 Oct - LIVE LDS Data'!$A$3:$AAD$1504,6,FALSE))</f>
        <v/>
      </c>
      <c r="H89" s="7294" t="str">
        <f>IF(VLOOKUP($A89,'8 Oct - LIVE LDS Data'!$A$3:$AAD$1504,7,FALSE)=0/1/1900,"",VLOOKUP($A89,'8 Oct - LIVE LDS Data'!$A$3:$AAD$1504,7,FALSE))</f>
        <v/>
      </c>
      <c r="I89" s="7294" t="str">
        <f>IF(VLOOKUP($A89,'8 Oct - LIVE LDS Data'!$A$3:$AAD$1504,8,FALSE)=0/1/1900,"",VLOOKUP($A89,'8 Oct - LIVE LDS Data'!$A$3:$AAD$1504,8,FALSE))</f>
        <v>N</v>
      </c>
      <c r="J89" s="7294" t="str">
        <f>IF(VLOOKUP($A89,'8 Oct - LIVE LDS Data'!$A$3:$AAD$1504,9,FALSE)=0/1/1900,"",VLOOKUP($A89,'8 Oct - LIVE LDS Data'!$A$3:$AAD$1504,9,FALSE))</f>
        <v>N</v>
      </c>
      <c r="K89" s="7295">
        <f>IF(VLOOKUP($A89,'8 Oct - LIVE LDS Data'!$A$3:$AAD$1504,10,FALSE)=0/1/1900,"",VLOOKUP($A89,'8 Oct - LIVE LDS Data'!$A$3:$AAD$1504,10,FALSE))</f>
        <v>43951</v>
      </c>
      <c r="L89" s="7296" t="str">
        <f>IF(VLOOKUP($A89,'8 Oct - LIVE LDS Data'!$A$3:$AAD$1504,34,FALSE)=0/1/1900,"",VLOOKUP($A89,'8 Oct - LIVE LDS Data'!$A$3:$AAD$1504,34,FALSE))</f>
        <v/>
      </c>
      <c r="M89" s="7296" t="str">
        <f>IF(VLOOKUP($A89,'8 Oct - LIVE LDS Data'!$A$3:$AAD$1504,35,FALSE)=0/1/1900,"",VLOOKUP($A89,'8 Oct - LIVE LDS Data'!$A$3:$AAD$1504,35,FALSE))</f>
        <v/>
      </c>
      <c r="N89" s="7296" t="str">
        <f>IF(VLOOKUP($A89,'8 Oct - LIVE LDS Data'!$A$3:$AAD$1504,41,FALSE)=0/1/1900,"",VLOOKUP($A89,'8 Oct - LIVE LDS Data'!$A$3:$AAD$1504,41,FALSE))</f>
        <v/>
      </c>
      <c r="O89" s="7296" t="str">
        <f>IF(VLOOKUP($A89,'8 Oct - LIVE LDS Data'!$A$3:$AAD$1504,42,FALSE)=0/1/1900,"",VLOOKUP($A89,'8 Oct - LIVE LDS Data'!$A$3:$AAD$1504,42,FALSE))</f>
        <v/>
      </c>
      <c r="P89" s="7296" t="str">
        <f>IF(VLOOKUP($A89,'8 Oct - LIVE LDS Data'!$A$3:$AAD$1504,48,FALSE)=0/1/1900,"",VLOOKUP($A89,'8 Oct - LIVE LDS Data'!$A$3:$AAD$1504,48,FALSE))</f>
        <v/>
      </c>
      <c r="Q89" s="7296" t="str">
        <f>IF(VLOOKUP($A89,'8 Oct - LIVE LDS Data'!$A$3:$AAD$1504,49,FALSE)=0/1/1900,"",VLOOKUP($A89,'8 Oct - LIVE LDS Data'!$A$3:$AAD$1504,49,FALSE))</f>
        <v/>
      </c>
      <c r="R89" s="7296" t="str">
        <f>IF(VLOOKUP($A89,'8 Oct - LIVE LDS Data'!$A$3:$AAD$1504,55,FALSE)=0/1/1900,"",VLOOKUP($A89,'8 Oct - LIVE LDS Data'!$A$3:$AAD$1504,55,FALSE))</f>
        <v/>
      </c>
      <c r="S89" s="7296" t="str">
        <f>IF(VLOOKUP($A89,'8 Oct - LIVE LDS Data'!$A$3:$AAD$1504,56,FALSE)=0/1/1900,"",VLOOKUP($A89,'8 Oct - LIVE LDS Data'!$A$3:$AAD$1504,56,FALSE))</f>
        <v/>
      </c>
      <c r="T89" s="7297" t="str">
        <f>IF(VLOOKUP($A89,'8 Oct - LIVE LDS Data'!$A$3:$AAD$1504,61,FALSE)=0/1/1900,"",VLOOKUP($A89,'8 Oct - LIVE LDS Data'!$A$3:$AAD$1504,61,FALSE))</f>
        <v/>
      </c>
      <c r="U89" s="7297" t="str">
        <f>IF(VLOOKUP($A89,'8 Oct - LIVE LDS Data'!$A$3:$AAD$1504,64,FALSE)=0/1/1900,"",VLOOKUP($A89,'8 Oct - LIVE LDS Data'!$A$3:$AAD$1504,64,FALSE))</f>
        <v/>
      </c>
      <c r="V89" s="7297" t="str">
        <f>IF(VLOOKUP($A89,'8 Oct - LIVE LDS Data'!$A$3:$AAD$1504,67,FALSE)=0/1/1900,"",VLOOKUP($A89,'8 Oct - LIVE LDS Data'!$A$3:$AAD$1504,67,FALSE))</f>
        <v/>
      </c>
      <c r="W89" s="7298" t="str">
        <f>IF(VLOOKUP($A89,'8 Oct - LIVE LDS Data'!$A$3:$AAD$1504,80,FALSE)=0/1/1900,"",VLOOKUP($A89,'8 Oct - LIVE LDS Data'!$A$3:$AAD$1504,80,FALSE))</f>
        <v/>
      </c>
      <c r="X89" s="7299" t="s">
        <v>90</v>
      </c>
      <c r="Y89" s="7300">
        <f>IF(VLOOKUP($A89,'8 Oct - LIVE LDS Data'!$A$3:$AAD$1504,73,FALSE)=0/1/1900,"",VLOOKUP($A89,'8 Oct - LIVE LDS Data'!$A$3:$AAD$1504,73,FALSE))</f>
        <v>45933</v>
      </c>
      <c r="Z89" s="7300" t="str">
        <f>IF(VLOOKUP($A89,'8 Oct - LIVE LDS Data'!$A$3:$AAD$1504,74,FALSE)=0/1/1900,"",VLOOKUP($A89,'8 Oct - LIVE LDS Data'!$A$3:$AAD$1504,74,FALSE))</f>
        <v>Robert Putnam</v>
      </c>
      <c r="AA89" s="7300">
        <f>IF(VLOOKUP($A89,'8 Oct - LIVE LDS Data'!$A$3:$AAD$1504,76,FALSE)=0/1/1900,"",VLOOKUP($A89,'8 Oct - LIVE LDS Data'!$A$3:$AAD$1504,76,FALSE))</f>
        <v>45933</v>
      </c>
      <c r="AB89" s="7300" t="str">
        <f>IF(VLOOKUP($A89,'8 Oct - LIVE LDS Data'!$A$3:$AAD$1504,77,FALSE)=0/1/1900,"",VLOOKUP($A89,'8 Oct - LIVE LDS Data'!$A$3:$AAD$1504,77,FALSE))</f>
        <v>Robert Putnam</v>
      </c>
    </row>
    <row r="90" spans="1:28" ht="30" customHeight="1" x14ac:dyDescent="0.2">
      <c r="A90" s="1465" t="s">
        <v>1748</v>
      </c>
      <c r="B90" s="1465"/>
      <c r="C90" s="1465" t="s">
        <v>1749</v>
      </c>
      <c r="D90" s="1466"/>
      <c r="E90" s="1466"/>
      <c r="F90" s="7293" t="str">
        <f>IF(VLOOKUP($A90,'8 Oct - LIVE LDS Data'!$A$3:$AAD$1504,4,FALSE)=0/1/1900,"",VLOOKUP($A90,'8 Oct - LIVE LDS Data'!$A$3:$AAD$1504,4,FALSE))</f>
        <v>Hartlepool Local Plan</v>
      </c>
      <c r="G90" s="7294" t="str">
        <f>IF(VLOOKUP($A90,'8 Oct - LIVE LDS Data'!$A$3:$AAD$1504,6,FALSE)=0/1/1900,"",VLOOKUP($A90,'8 Oct - LIVE LDS Data'!$A$3:$AAD$1504,6,FALSE))</f>
        <v/>
      </c>
      <c r="H90" s="7294" t="str">
        <f>IF(VLOOKUP($A90,'8 Oct - LIVE LDS Data'!$A$3:$AAD$1504,7,FALSE)=0/1/1900,"",VLOOKUP($A90,'8 Oct - LIVE LDS Data'!$A$3:$AAD$1504,7,FALSE))</f>
        <v/>
      </c>
      <c r="I90" s="7294" t="str">
        <f>IF(VLOOKUP($A90,'8 Oct - LIVE LDS Data'!$A$3:$AAD$1504,8,FALSE)=0/1/1900,"",VLOOKUP($A90,'8 Oct - LIVE LDS Data'!$A$3:$AAD$1504,8,FALSE))</f>
        <v/>
      </c>
      <c r="J90" s="7294" t="str">
        <f>IF(VLOOKUP($A90,'8 Oct - LIVE LDS Data'!$A$3:$AAD$1504,9,FALSE)=0/1/1900,"",VLOOKUP($A90,'8 Oct - LIVE LDS Data'!$A$3:$AAD$1504,9,FALSE))</f>
        <v/>
      </c>
      <c r="K90" s="7295">
        <f>IF(VLOOKUP($A90,'8 Oct - LIVE LDS Data'!$A$3:$AAD$1504,10,FALSE)=0/1/1900,"",VLOOKUP($A90,'8 Oct - LIVE LDS Data'!$A$3:$AAD$1504,10,FALSE))</f>
        <v>43242</v>
      </c>
      <c r="L90" s="7296" t="str">
        <f>IF(VLOOKUP($A90,'8 Oct - LIVE LDS Data'!$A$3:$AAD$1504,34,FALSE)=0/1/1900,"",VLOOKUP($A90,'8 Oct - LIVE LDS Data'!$A$3:$AAD$1504,34,FALSE))</f>
        <v/>
      </c>
      <c r="M90" s="7296" t="str">
        <f>IF(VLOOKUP($A90,'8 Oct - LIVE LDS Data'!$A$3:$AAD$1504,35,FALSE)=0/1/1900,"",VLOOKUP($A90,'8 Oct - LIVE LDS Data'!$A$3:$AAD$1504,35,FALSE))</f>
        <v/>
      </c>
      <c r="N90" s="7296" t="str">
        <f>IF(VLOOKUP($A90,'8 Oct - LIVE LDS Data'!$A$3:$AAD$1504,41,FALSE)=0/1/1900,"",VLOOKUP($A90,'8 Oct - LIVE LDS Data'!$A$3:$AAD$1504,41,FALSE))</f>
        <v/>
      </c>
      <c r="O90" s="7296" t="str">
        <f>IF(VLOOKUP($A90,'8 Oct - LIVE LDS Data'!$A$3:$AAD$1504,42,FALSE)=0/1/1900,"",VLOOKUP($A90,'8 Oct - LIVE LDS Data'!$A$3:$AAD$1504,42,FALSE))</f>
        <v/>
      </c>
      <c r="P90" s="7296" t="str">
        <f>IF(VLOOKUP($A90,'8 Oct - LIVE LDS Data'!$A$3:$AAD$1504,48,FALSE)=0/1/1900,"",VLOOKUP($A90,'8 Oct - LIVE LDS Data'!$A$3:$AAD$1504,48,FALSE))</f>
        <v/>
      </c>
      <c r="Q90" s="7296" t="str">
        <f>IF(VLOOKUP($A90,'8 Oct - LIVE LDS Data'!$A$3:$AAD$1504,49,FALSE)=0/1/1900,"",VLOOKUP($A90,'8 Oct - LIVE LDS Data'!$A$3:$AAD$1504,49,FALSE))</f>
        <v/>
      </c>
      <c r="R90" s="7296" t="str">
        <f>IF(VLOOKUP($A90,'8 Oct - LIVE LDS Data'!$A$3:$AAD$1504,55,FALSE)=0/1/1900,"",VLOOKUP($A90,'8 Oct - LIVE LDS Data'!$A$3:$AAD$1504,55,FALSE))</f>
        <v/>
      </c>
      <c r="S90" s="7296" t="str">
        <f>IF(VLOOKUP($A90,'8 Oct - LIVE LDS Data'!$A$3:$AAD$1504,56,FALSE)=0/1/1900,"",VLOOKUP($A90,'8 Oct - LIVE LDS Data'!$A$3:$AAD$1504,56,FALSE))</f>
        <v/>
      </c>
      <c r="T90" s="7297" t="str">
        <f>IF(VLOOKUP($A90,'8 Oct - LIVE LDS Data'!$A$3:$AAD$1504,61,FALSE)=0/1/1900,"",VLOOKUP($A90,'8 Oct - LIVE LDS Data'!$A$3:$AAD$1504,61,FALSE))</f>
        <v/>
      </c>
      <c r="U90" s="7297" t="str">
        <f>IF(VLOOKUP($A90,'8 Oct - LIVE LDS Data'!$A$3:$AAD$1504,64,FALSE)=0/1/1900,"",VLOOKUP($A90,'8 Oct - LIVE LDS Data'!$A$3:$AAD$1504,64,FALSE))</f>
        <v/>
      </c>
      <c r="V90" s="7297" t="str">
        <f>IF(VLOOKUP($A90,'8 Oct - LIVE LDS Data'!$A$3:$AAD$1504,67,FALSE)=0/1/1900,"",VLOOKUP($A90,'8 Oct - LIVE LDS Data'!$A$3:$AAD$1504,67,FALSE))</f>
        <v/>
      </c>
      <c r="W90" s="7298" t="str">
        <f>IF(VLOOKUP($A90,'8 Oct - LIVE LDS Data'!$A$3:$AAD$1504,80,FALSE)=0/1/1900,"",VLOOKUP($A90,'8 Oct - LIVE LDS Data'!$A$3:$AAD$1504,80,FALSE))</f>
        <v/>
      </c>
      <c r="X90" s="7299" t="s">
        <v>90</v>
      </c>
      <c r="Y90" s="7300">
        <f>IF(VLOOKUP($A90,'8 Oct - LIVE LDS Data'!$A$3:$AAD$1504,73,FALSE)=0/1/1900,"",VLOOKUP($A90,'8 Oct - LIVE LDS Data'!$A$3:$AAD$1504,73,FALSE))</f>
        <v>45859</v>
      </c>
      <c r="Z90" s="7300" t="str">
        <f>IF(VLOOKUP($A90,'8 Oct - LIVE LDS Data'!$A$3:$AAD$1504,74,FALSE)=0/1/1900,"",VLOOKUP($A90,'8 Oct - LIVE LDS Data'!$A$3:$AAD$1504,74,FALSE))</f>
        <v>Robert Putnam</v>
      </c>
      <c r="AA90" s="7300">
        <f>IF(VLOOKUP($A90,'8 Oct - LIVE LDS Data'!$A$3:$AAD$1504,76,FALSE)=0/1/1900,"",VLOOKUP($A90,'8 Oct - LIVE LDS Data'!$A$3:$AAD$1504,76,FALSE))</f>
        <v>45859</v>
      </c>
      <c r="AB90" s="7300" t="str">
        <f>IF(VLOOKUP($A90,'8 Oct - LIVE LDS Data'!$A$3:$AAD$1504,77,FALSE)=0/1/1900,"",VLOOKUP($A90,'8 Oct - LIVE LDS Data'!$A$3:$AAD$1504,77,FALSE))</f>
        <v/>
      </c>
    </row>
    <row r="91" spans="1:28" ht="30" customHeight="1" x14ac:dyDescent="0.2">
      <c r="A91" s="1465" t="s">
        <v>1758</v>
      </c>
      <c r="B91" s="1465"/>
      <c r="C91" s="1465" t="s">
        <v>1759</v>
      </c>
      <c r="D91" s="1466"/>
      <c r="E91" s="1466"/>
      <c r="F91" s="7293" t="str">
        <f>IF(VLOOKUP($A91,'8 Oct - LIVE LDS Data'!$A$3:$AAD$1504,4,FALSE)=0/1/1900,"",VLOOKUP($A91,'8 Oct - LIVE LDS Data'!$A$3:$AAD$1504,4,FALSE))</f>
        <v>Hastings Local Plan 2023-2041</v>
      </c>
      <c r="G91" s="7294">
        <f>IF(VLOOKUP($A91,'8 Oct - LIVE LDS Data'!$A$3:$AAD$1504,6,FALSE)=0/1/1900,"",VLOOKUP($A91,'8 Oct - LIVE LDS Data'!$A$3:$AAD$1504,6,FALSE))</f>
        <v>2023</v>
      </c>
      <c r="H91" s="7294">
        <f>IF(VLOOKUP($A91,'8 Oct - LIVE LDS Data'!$A$3:$AAD$1504,7,FALSE)=0/1/1900,"",VLOOKUP($A91,'8 Oct - LIVE LDS Data'!$A$3:$AAD$1504,7,FALSE))</f>
        <v>2041</v>
      </c>
      <c r="I91" s="7294" t="str">
        <f>IF(VLOOKUP($A91,'8 Oct - LIVE LDS Data'!$A$3:$AAD$1504,8,FALSE)=0/1/1900,"",VLOOKUP($A91,'8 Oct - LIVE LDS Data'!$A$3:$AAD$1504,8,FALSE))</f>
        <v>N</v>
      </c>
      <c r="J91" s="7294" t="str">
        <f>IF(VLOOKUP($A91,'8 Oct - LIVE LDS Data'!$A$3:$AAD$1504,9,FALSE)=0/1/1900,"",VLOOKUP($A91,'8 Oct - LIVE LDS Data'!$A$3:$AAD$1504,9,FALSE))</f>
        <v>N</v>
      </c>
      <c r="K91" s="7295">
        <f>IF(VLOOKUP($A91,'8 Oct - LIVE LDS Data'!$A$3:$AAD$1504,10,FALSE)=0/1/1900,"",VLOOKUP($A91,'8 Oct - LIVE LDS Data'!$A$3:$AAD$1504,10,FALSE))</f>
        <v>41689</v>
      </c>
      <c r="L91" s="7296">
        <f>IF(VLOOKUP($A91,'8 Oct - LIVE LDS Data'!$A$3:$AAD$1504,34,FALSE)=0/1/1900,"",VLOOKUP($A91,'8 Oct - LIVE LDS Data'!$A$3:$AAD$1504,34,FALSE))</f>
        <v>44223</v>
      </c>
      <c r="M91" s="7296">
        <f>IF(VLOOKUP($A91,'8 Oct - LIVE LDS Data'!$A$3:$AAD$1504,35,FALSE)=0/1/1900,"",VLOOKUP($A91,'8 Oct - LIVE LDS Data'!$A$3:$AAD$1504,35,FALSE))</f>
        <v>44279</v>
      </c>
      <c r="N91" s="7296" t="str">
        <f>IF(VLOOKUP($A91,'8 Oct - LIVE LDS Data'!$A$3:$AAD$1504,41,FALSE)=0/1/1900,"",VLOOKUP($A91,'8 Oct - LIVE LDS Data'!$A$3:$AAD$1504,41,FALSE))</f>
        <v/>
      </c>
      <c r="O91" s="7296" t="str">
        <f>IF(VLOOKUP($A91,'8 Oct - LIVE LDS Data'!$A$3:$AAD$1504,42,FALSE)=0/1/1900,"",VLOOKUP($A91,'8 Oct - LIVE LDS Data'!$A$3:$AAD$1504,42,FALSE))</f>
        <v/>
      </c>
      <c r="P91" s="7296" t="str">
        <f>IF(VLOOKUP($A91,'8 Oct - LIVE LDS Data'!$A$3:$AAD$1504,48,FALSE)=0/1/1900,"",VLOOKUP($A91,'8 Oct - LIVE LDS Data'!$A$3:$AAD$1504,48,FALSE))</f>
        <v/>
      </c>
      <c r="Q91" s="7296" t="str">
        <f>IF(VLOOKUP($A91,'8 Oct - LIVE LDS Data'!$A$3:$AAD$1504,49,FALSE)=0/1/1900,"",VLOOKUP($A91,'8 Oct - LIVE LDS Data'!$A$3:$AAD$1504,49,FALSE))</f>
        <v/>
      </c>
      <c r="R91" s="7296" t="str">
        <f>IF(VLOOKUP($A91,'8 Oct - LIVE LDS Data'!$A$3:$AAD$1504,55,FALSE)=0/1/1900,"",VLOOKUP($A91,'8 Oct - LIVE LDS Data'!$A$3:$AAD$1504,55,FALSE))</f>
        <v/>
      </c>
      <c r="S91" s="7296" t="str">
        <f>IF(VLOOKUP($A91,'8 Oct - LIVE LDS Data'!$A$3:$AAD$1504,56,FALSE)=0/1/1900,"",VLOOKUP($A91,'8 Oct - LIVE LDS Data'!$A$3:$AAD$1504,56,FALSE))</f>
        <v/>
      </c>
      <c r="T91" s="7297" t="str">
        <f>IF(VLOOKUP($A91,'8 Oct - LIVE LDS Data'!$A$3:$AAD$1504,61,FALSE)=0/1/1900,"",VLOOKUP($A91,'8 Oct - LIVE LDS Data'!$A$3:$AAD$1504,61,FALSE))</f>
        <v/>
      </c>
      <c r="U91" s="7297" t="str">
        <f>IF(VLOOKUP($A91,'8 Oct - LIVE LDS Data'!$A$3:$AAD$1504,64,FALSE)=0/1/1900,"",VLOOKUP($A91,'8 Oct - LIVE LDS Data'!$A$3:$AAD$1504,64,FALSE))</f>
        <v/>
      </c>
      <c r="V91" s="7297" t="str">
        <f>IF(VLOOKUP($A91,'8 Oct - LIVE LDS Data'!$A$3:$AAD$1504,67,FALSE)=0/1/1900,"",VLOOKUP($A91,'8 Oct - LIVE LDS Data'!$A$3:$AAD$1504,67,FALSE))</f>
        <v/>
      </c>
      <c r="W91" s="7298" t="str">
        <f>IF(VLOOKUP($A91,'8 Oct - LIVE LDS Data'!$A$3:$AAD$1504,80,FALSE)=0/1/1900,"",VLOOKUP($A91,'8 Oct - LIVE LDS Data'!$A$3:$AAD$1504,80,FALSE))</f>
        <v/>
      </c>
      <c r="X91" s="7299" t="s">
        <v>90</v>
      </c>
      <c r="Y91" s="7300">
        <f>IF(VLOOKUP($A91,'8 Oct - LIVE LDS Data'!$A$3:$AAD$1504,73,FALSE)=0/1/1900,"",VLOOKUP($A91,'8 Oct - LIVE LDS Data'!$A$3:$AAD$1504,73,FALSE))</f>
        <v>45933</v>
      </c>
      <c r="Z91" s="7300" t="str">
        <f>IF(VLOOKUP($A91,'8 Oct - LIVE LDS Data'!$A$3:$AAD$1504,74,FALSE)=0/1/1900,"",VLOOKUP($A91,'8 Oct - LIVE LDS Data'!$A$3:$AAD$1504,74,FALSE))</f>
        <v>Robert Putnam</v>
      </c>
      <c r="AA91" s="7300">
        <f>IF(VLOOKUP($A91,'8 Oct - LIVE LDS Data'!$A$3:$AAD$1504,76,FALSE)=0/1/1900,"",VLOOKUP($A91,'8 Oct - LIVE LDS Data'!$A$3:$AAD$1504,76,FALSE))</f>
        <v>45933</v>
      </c>
      <c r="AB91" s="7300" t="str">
        <f>IF(VLOOKUP($A91,'8 Oct - LIVE LDS Data'!$A$3:$AAD$1504,77,FALSE)=0/1/1900,"",VLOOKUP($A91,'8 Oct - LIVE LDS Data'!$A$3:$AAD$1504,77,FALSE))</f>
        <v>Robert Putnam</v>
      </c>
    </row>
    <row r="92" spans="1:28" ht="30" customHeight="1" x14ac:dyDescent="0.2">
      <c r="A92" s="1465" t="s">
        <v>1764</v>
      </c>
      <c r="B92" s="1465"/>
      <c r="C92" s="1465" t="s">
        <v>1765</v>
      </c>
      <c r="D92" s="1466"/>
      <c r="E92" s="1466"/>
      <c r="F92" s="7293" t="str">
        <f>IF(VLOOKUP($A92,'8 Oct - LIVE LDS Data'!$A$3:$AAD$1504,4,FALSE)=0/1/1900,"",VLOOKUP($A92,'8 Oct - LIVE LDS Data'!$A$3:$AAD$1504,4,FALSE))</f>
        <v>Building a Better Future Plan
(previous plan withdrawn)</v>
      </c>
      <c r="G92" s="7294" t="str">
        <f>IF(VLOOKUP($A92,'8 Oct - LIVE LDS Data'!$A$3:$AAD$1504,6,FALSE)=0/1/1900,"",VLOOKUP($A92,'8 Oct - LIVE LDS Data'!$A$3:$AAD$1504,6,FALSE))</f>
        <v>2022</v>
      </c>
      <c r="H92" s="7294" t="str">
        <f>IF(VLOOKUP($A92,'8 Oct - LIVE LDS Data'!$A$3:$AAD$1504,7,FALSE)=0/1/1900,"",VLOOKUP($A92,'8 Oct - LIVE LDS Data'!$A$3:$AAD$1504,7,FALSE))</f>
        <v>2037</v>
      </c>
      <c r="I92" s="7294" t="str">
        <f>IF(VLOOKUP($A92,'8 Oct - LIVE LDS Data'!$A$3:$AAD$1504,8,FALSE)=0/1/1900,"",VLOOKUP($A92,'8 Oct - LIVE LDS Data'!$A$3:$AAD$1504,8,FALSE))</f>
        <v>N</v>
      </c>
      <c r="J92" s="7294" t="str">
        <f>IF(VLOOKUP($A92,'8 Oct - LIVE LDS Data'!$A$3:$AAD$1504,9,FALSE)=0/1/1900,"",VLOOKUP($A92,'8 Oct - LIVE LDS Data'!$A$3:$AAD$1504,9,FALSE))</f>
        <v>N</v>
      </c>
      <c r="K92" s="7295">
        <f>IF(VLOOKUP($A92,'8 Oct - LIVE LDS Data'!$A$3:$AAD$1504,10,FALSE)=0/1/1900,"",VLOOKUP($A92,'8 Oct - LIVE LDS Data'!$A$3:$AAD$1504,10,FALSE))</f>
        <v>40603</v>
      </c>
      <c r="L92" s="7296">
        <f>IF(VLOOKUP($A92,'8 Oct - LIVE LDS Data'!$A$3:$AAD$1504,34,FALSE)=0/1/1900,"",VLOOKUP($A92,'8 Oct - LIVE LDS Data'!$A$3:$AAD$1504,34,FALSE))</f>
        <v>44837</v>
      </c>
      <c r="M92" s="7296">
        <f>IF(VLOOKUP($A92,'8 Oct - LIVE LDS Data'!$A$3:$AAD$1504,35,FALSE)=0/1/1900,"",VLOOKUP($A92,'8 Oct - LIVE LDS Data'!$A$3:$AAD$1504,35,FALSE))</f>
        <v>44879</v>
      </c>
      <c r="N92" s="7296" t="str">
        <f>IF(VLOOKUP($A92,'8 Oct - LIVE LDS Data'!$A$3:$AAD$1504,41,FALSE)=0/1/1900,"",VLOOKUP($A92,'8 Oct - LIVE LDS Data'!$A$3:$AAD$1504,41,FALSE))</f>
        <v/>
      </c>
      <c r="O92" s="7296" t="str">
        <f>IF(VLOOKUP($A92,'8 Oct - LIVE LDS Data'!$A$3:$AAD$1504,42,FALSE)=0/1/1900,"",VLOOKUP($A92,'8 Oct - LIVE LDS Data'!$A$3:$AAD$1504,42,FALSE))</f>
        <v/>
      </c>
      <c r="P92" s="7296" t="str">
        <f>IF(VLOOKUP($A92,'8 Oct - LIVE LDS Data'!$A$3:$AAD$1504,48,FALSE)=0/1/1900,"",VLOOKUP($A92,'8 Oct - LIVE LDS Data'!$A$3:$AAD$1504,48,FALSE))</f>
        <v/>
      </c>
      <c r="Q92" s="7296" t="str">
        <f>IF(VLOOKUP($A92,'8 Oct - LIVE LDS Data'!$A$3:$AAD$1504,49,FALSE)=0/1/1900,"",VLOOKUP($A92,'8 Oct - LIVE LDS Data'!$A$3:$AAD$1504,49,FALSE))</f>
        <v/>
      </c>
      <c r="R92" s="7296" t="str">
        <f>IF(VLOOKUP($A92,'8 Oct - LIVE LDS Data'!$A$3:$AAD$1504,55,FALSE)=0/1/1900,"",VLOOKUP($A92,'8 Oct - LIVE LDS Data'!$A$3:$AAD$1504,55,FALSE))</f>
        <v/>
      </c>
      <c r="S92" s="7296" t="str">
        <f>IF(VLOOKUP($A92,'8 Oct - LIVE LDS Data'!$A$3:$AAD$1504,56,FALSE)=0/1/1900,"",VLOOKUP($A92,'8 Oct - LIVE LDS Data'!$A$3:$AAD$1504,56,FALSE))</f>
        <v/>
      </c>
      <c r="T92" s="7297" t="str">
        <f>IF(VLOOKUP($A92,'8 Oct - LIVE LDS Data'!$A$3:$AAD$1504,61,FALSE)=0/1/1900,"",VLOOKUP($A92,'8 Oct - LIVE LDS Data'!$A$3:$AAD$1504,61,FALSE))</f>
        <v/>
      </c>
      <c r="U92" s="7297" t="str">
        <f>IF(VLOOKUP($A92,'8 Oct - LIVE LDS Data'!$A$3:$AAD$1504,64,FALSE)=0/1/1900,"",VLOOKUP($A92,'8 Oct - LIVE LDS Data'!$A$3:$AAD$1504,64,FALSE))</f>
        <v/>
      </c>
      <c r="V92" s="7297" t="str">
        <f>IF(VLOOKUP($A92,'8 Oct - LIVE LDS Data'!$A$3:$AAD$1504,67,FALSE)=0/1/1900,"",VLOOKUP($A92,'8 Oct - LIVE LDS Data'!$A$3:$AAD$1504,67,FALSE))</f>
        <v/>
      </c>
      <c r="W92" s="7298" t="str">
        <f>IF(VLOOKUP($A92,'8 Oct - LIVE LDS Data'!$A$3:$AAD$1504,80,FALSE)=0/1/1900,"",VLOOKUP($A92,'8 Oct - LIVE LDS Data'!$A$3:$AAD$1504,80,FALSE))</f>
        <v/>
      </c>
      <c r="X92" s="7299" t="s">
        <v>90</v>
      </c>
      <c r="Y92" s="7300">
        <f>IF(VLOOKUP($A92,'8 Oct - LIVE LDS Data'!$A$3:$AAD$1504,73,FALSE)=0/1/1900,"",VLOOKUP($A92,'8 Oct - LIVE LDS Data'!$A$3:$AAD$1504,73,FALSE))</f>
        <v>45918</v>
      </c>
      <c r="Z92" s="7300" t="str">
        <f>IF(VLOOKUP($A92,'8 Oct - LIVE LDS Data'!$A$3:$AAD$1504,74,FALSE)=0/1/1900,"",VLOOKUP($A92,'8 Oct - LIVE LDS Data'!$A$3:$AAD$1504,74,FALSE))</f>
        <v>Robert Putnam</v>
      </c>
      <c r="AA92" s="7300">
        <f>IF(VLOOKUP($A92,'8 Oct - LIVE LDS Data'!$A$3:$AAD$1504,76,FALSE)=0/1/1900,"",VLOOKUP($A92,'8 Oct - LIVE LDS Data'!$A$3:$AAD$1504,76,FALSE))</f>
        <v>45918</v>
      </c>
      <c r="AB92" s="7300" t="str">
        <f>IF(VLOOKUP($A92,'8 Oct - LIVE LDS Data'!$A$3:$AAD$1504,77,FALSE)=0/1/1900,"",VLOOKUP($A92,'8 Oct - LIVE LDS Data'!$A$3:$AAD$1504,77,FALSE))</f>
        <v>Robert Putnam</v>
      </c>
    </row>
    <row r="93" spans="1:28" ht="30" customHeight="1" x14ac:dyDescent="0.2">
      <c r="A93" s="7309" t="s">
        <v>1780</v>
      </c>
      <c r="B93" s="7309"/>
      <c r="C93" s="7309" t="s">
        <v>1781</v>
      </c>
      <c r="D93" s="7310"/>
      <c r="E93" s="7310"/>
      <c r="F93" s="7293" t="str">
        <f>IF(VLOOKUP($A93,'8 Oct - LIVE LDS Data'!$A$3:$AAD$1504,4,FALSE)=0/1/1900,"",VLOOKUP($A93,'8 Oct - LIVE LDS Data'!$A$3:$AAD$1504,4,FALSE))</f>
        <v>Local Plan (2016-2031) Review</v>
      </c>
      <c r="G93" s="7294" t="str">
        <f>IF(VLOOKUP($A93,'8 Oct - LIVE LDS Data'!$A$3:$AAD$1504,6,FALSE)=0/1/1900,"",VLOOKUP($A93,'8 Oct - LIVE LDS Data'!$A$3:$AAD$1504,6,FALSE))</f>
        <v/>
      </c>
      <c r="H93" s="7294" t="str">
        <f>IF(VLOOKUP($A93,'8 Oct - LIVE LDS Data'!$A$3:$AAD$1504,7,FALSE)=0/1/1900,"",VLOOKUP($A93,'8 Oct - LIVE LDS Data'!$A$3:$AAD$1504,7,FALSE))</f>
        <v/>
      </c>
      <c r="I93" s="7294" t="str">
        <f>IF(VLOOKUP($A93,'8 Oct - LIVE LDS Data'!$A$3:$AAD$1504,8,FALSE)=0/1/1900,"",VLOOKUP($A93,'8 Oct - LIVE LDS Data'!$A$3:$AAD$1504,8,FALSE))</f>
        <v>N</v>
      </c>
      <c r="J93" s="7294" t="str">
        <f>IF(VLOOKUP($A93,'8 Oct - LIVE LDS Data'!$A$3:$AAD$1504,9,FALSE)=0/1/1900,"",VLOOKUP($A93,'8 Oct - LIVE LDS Data'!$A$3:$AAD$1504,9,FALSE))</f>
        <v>N</v>
      </c>
      <c r="K93" s="7295">
        <f>IF(VLOOKUP($A93,'8 Oct - LIVE LDS Data'!$A$3:$AAD$1504,10,FALSE)=0/1/1900,"",VLOOKUP($A93,'8 Oct - LIVE LDS Data'!$A$3:$AAD$1504,10,FALSE))</f>
        <v>44517</v>
      </c>
      <c r="L93" s="7296" t="str">
        <f>IF(VLOOKUP($A93,'8 Oct - LIVE LDS Data'!$A$3:$AAD$1504,34,FALSE)=0/1/1900,"",VLOOKUP($A93,'8 Oct - LIVE LDS Data'!$A$3:$AAD$1504,34,FALSE))</f>
        <v/>
      </c>
      <c r="M93" s="7296" t="str">
        <f>IF(VLOOKUP($A93,'8 Oct - LIVE LDS Data'!$A$3:$AAD$1504,35,FALSE)=0/1/1900,"",VLOOKUP($A93,'8 Oct - LIVE LDS Data'!$A$3:$AAD$1504,35,FALSE))</f>
        <v/>
      </c>
      <c r="N93" s="7296" t="str">
        <f>IF(VLOOKUP($A93,'8 Oct - LIVE LDS Data'!$A$3:$AAD$1504,41,FALSE)=0/1/1900,"",VLOOKUP($A93,'8 Oct - LIVE LDS Data'!$A$3:$AAD$1504,41,FALSE))</f>
        <v/>
      </c>
      <c r="O93" s="7296" t="str">
        <f>IF(VLOOKUP($A93,'8 Oct - LIVE LDS Data'!$A$3:$AAD$1504,42,FALSE)=0/1/1900,"",VLOOKUP($A93,'8 Oct - LIVE LDS Data'!$A$3:$AAD$1504,42,FALSE))</f>
        <v/>
      </c>
      <c r="P93" s="7296" t="str">
        <f>IF(VLOOKUP($A93,'8 Oct - LIVE LDS Data'!$A$3:$AAD$1504,48,FALSE)=0/1/1900,"",VLOOKUP($A93,'8 Oct - LIVE LDS Data'!$A$3:$AAD$1504,48,FALSE))</f>
        <v/>
      </c>
      <c r="Q93" s="7296" t="str">
        <f>IF(VLOOKUP($A93,'8 Oct - LIVE LDS Data'!$A$3:$AAD$1504,49,FALSE)=0/1/1900,"",VLOOKUP($A93,'8 Oct - LIVE LDS Data'!$A$3:$AAD$1504,49,FALSE))</f>
        <v/>
      </c>
      <c r="R93" s="7296" t="str">
        <f>IF(VLOOKUP($A93,'8 Oct - LIVE LDS Data'!$A$3:$AAD$1504,55,FALSE)=0/1/1900,"",VLOOKUP($A93,'8 Oct - LIVE LDS Data'!$A$3:$AAD$1504,55,FALSE))</f>
        <v/>
      </c>
      <c r="S93" s="7296" t="str">
        <f>IF(VLOOKUP($A93,'8 Oct - LIVE LDS Data'!$A$3:$AAD$1504,56,FALSE)=0/1/1900,"",VLOOKUP($A93,'8 Oct - LIVE LDS Data'!$A$3:$AAD$1504,56,FALSE))</f>
        <v/>
      </c>
      <c r="T93" s="7297" t="str">
        <f>IF(VLOOKUP($A93,'8 Oct - LIVE LDS Data'!$A$3:$AAD$1504,61,FALSE)=0/1/1900,"",VLOOKUP($A93,'8 Oct - LIVE LDS Data'!$A$3:$AAD$1504,61,FALSE))</f>
        <v/>
      </c>
      <c r="U93" s="7297" t="str">
        <f>IF(VLOOKUP($A93,'8 Oct - LIVE LDS Data'!$A$3:$AAD$1504,64,FALSE)=0/1/1900,"",VLOOKUP($A93,'8 Oct - LIVE LDS Data'!$A$3:$AAD$1504,64,FALSE))</f>
        <v/>
      </c>
      <c r="V93" s="7297" t="str">
        <f>IF(VLOOKUP($A93,'8 Oct - LIVE LDS Data'!$A$3:$AAD$1504,67,FALSE)=0/1/1900,"",VLOOKUP($A93,'8 Oct - LIVE LDS Data'!$A$3:$AAD$1504,67,FALSE))</f>
        <v/>
      </c>
      <c r="W93" s="7298" t="str">
        <f>IF(VLOOKUP($A93,'8 Oct - LIVE LDS Data'!$A$3:$AAD$1504,80,FALSE)=0/1/1900,"",VLOOKUP($A93,'8 Oct - LIVE LDS Data'!$A$3:$AAD$1504,80,FALSE))</f>
        <v/>
      </c>
      <c r="X93" s="7299" t="s">
        <v>90</v>
      </c>
      <c r="Y93" s="7300">
        <f>IF(VLOOKUP($A93,'8 Oct - LIVE LDS Data'!$A$3:$AAD$1504,73,FALSE)=0/1/1900,"",VLOOKUP($A93,'8 Oct - LIVE LDS Data'!$A$3:$AAD$1504,73,FALSE))</f>
        <v>45855</v>
      </c>
      <c r="Z93" s="7300" t="str">
        <f>IF(VLOOKUP($A93,'8 Oct - LIVE LDS Data'!$A$3:$AAD$1504,74,FALSE)=0/1/1900,"",VLOOKUP($A93,'8 Oct - LIVE LDS Data'!$A$3:$AAD$1504,74,FALSE))</f>
        <v>Robert Putnam</v>
      </c>
      <c r="AA93" s="7300">
        <f>IF(VLOOKUP($A93,'8 Oct - LIVE LDS Data'!$A$3:$AAD$1504,76,FALSE)=0/1/1900,"",VLOOKUP($A93,'8 Oct - LIVE LDS Data'!$A$3:$AAD$1504,76,FALSE))</f>
        <v>45855</v>
      </c>
      <c r="AB93" s="7300" t="str">
        <f>IF(VLOOKUP($A93,'8 Oct - LIVE LDS Data'!$A$3:$AAD$1504,77,FALSE)=0/1/1900,"",VLOOKUP($A93,'8 Oct - LIVE LDS Data'!$A$3:$AAD$1504,77,FALSE))</f>
        <v>Robert Putnam</v>
      </c>
    </row>
    <row r="94" spans="1:28" ht="40" customHeight="1" x14ac:dyDescent="0.2">
      <c r="A94" s="1465" t="s">
        <v>1788</v>
      </c>
      <c r="B94" s="1465"/>
      <c r="C94" s="1465" t="s">
        <v>1789</v>
      </c>
      <c r="D94" s="1466"/>
      <c r="E94" s="1466"/>
      <c r="F94" s="7293" t="str">
        <f>IF(VLOOKUP($A94,'8 Oct - LIVE LDS Data'!$A$3:$AAD$1504,4,FALSE)=0/1/1900,"",VLOOKUP($A94,'8 Oct - LIVE LDS Data'!$A$3:$AAD$1504,4,FALSE))</f>
        <v>Herefordshire Local Plan 2021 - 2041</v>
      </c>
      <c r="G94" s="7294">
        <f>IF(VLOOKUP($A94,'8 Oct - LIVE LDS Data'!$A$3:$AAD$1504,6,FALSE)=0/1/1900,"",VLOOKUP($A94,'8 Oct - LIVE LDS Data'!$A$3:$AAD$1504,6,FALSE))</f>
        <v>2021</v>
      </c>
      <c r="H94" s="7294">
        <f>IF(VLOOKUP($A94,'8 Oct - LIVE LDS Data'!$A$3:$AAD$1504,7,FALSE)=0/1/1900,"",VLOOKUP($A94,'8 Oct - LIVE LDS Data'!$A$3:$AAD$1504,7,FALSE))</f>
        <v>2041</v>
      </c>
      <c r="I94" s="7294" t="str">
        <f>IF(VLOOKUP($A94,'8 Oct - LIVE LDS Data'!$A$3:$AAD$1504,8,FALSE)=0/1/1900,"",VLOOKUP($A94,'8 Oct - LIVE LDS Data'!$A$3:$AAD$1504,8,FALSE))</f>
        <v>N</v>
      </c>
      <c r="J94" s="7294" t="str">
        <f>IF(VLOOKUP($A94,'8 Oct - LIVE LDS Data'!$A$3:$AAD$1504,9,FALSE)=0/1/1900,"",VLOOKUP($A94,'8 Oct - LIVE LDS Data'!$A$3:$AAD$1504,9,FALSE))</f>
        <v>N</v>
      </c>
      <c r="K94" s="7295">
        <f>IF(VLOOKUP($A94,'8 Oct - LIVE LDS Data'!$A$3:$AAD$1504,10,FALSE)=0/1/1900,"",VLOOKUP($A94,'8 Oct - LIVE LDS Data'!$A$3:$AAD$1504,10,FALSE))</f>
        <v>42293</v>
      </c>
      <c r="L94" s="7296">
        <f>IF(VLOOKUP($A94,'8 Oct - LIVE LDS Data'!$A$3:$AAD$1504,34,FALSE)=0/1/1900,"",VLOOKUP($A94,'8 Oct - LIVE LDS Data'!$A$3:$AAD$1504,34,FALSE))</f>
        <v>44578</v>
      </c>
      <c r="M94" s="7296">
        <f>IF(VLOOKUP($A94,'8 Oct - LIVE LDS Data'!$A$3:$AAD$1504,35,FALSE)=0/1/1900,"",VLOOKUP($A94,'8 Oct - LIVE LDS Data'!$A$3:$AAD$1504,35,FALSE))</f>
        <v>44620</v>
      </c>
      <c r="N94" s="7296">
        <f>IF(VLOOKUP($A94,'8 Oct - LIVE LDS Data'!$A$3:$AAD$1504,41,FALSE)=0/1/1900,"",VLOOKUP($A94,'8 Oct - LIVE LDS Data'!$A$3:$AAD$1504,41,FALSE))</f>
        <v>44655</v>
      </c>
      <c r="O94" s="7296">
        <f>IF(VLOOKUP($A94,'8 Oct - LIVE LDS Data'!$A$3:$AAD$1504,42,FALSE)=0/1/1900,"",VLOOKUP($A94,'8 Oct - LIVE LDS Data'!$A$3:$AAD$1504,42,FALSE))</f>
        <v>44697</v>
      </c>
      <c r="P94" s="7296">
        <f>IF(VLOOKUP($A94,'8 Oct - LIVE LDS Data'!$A$3:$AAD$1504,48,FALSE)=0/1/1900,"",VLOOKUP($A94,'8 Oct - LIVE LDS Data'!$A$3:$AAD$1504,48,FALSE))</f>
        <v>45376</v>
      </c>
      <c r="Q94" s="7296">
        <f>IF(VLOOKUP($A94,'8 Oct - LIVE LDS Data'!$A$3:$AAD$1504,49,FALSE)=0/1/1900,"",VLOOKUP($A94,'8 Oct - LIVE LDS Data'!$A$3:$AAD$1504,49,FALSE))</f>
        <v>45432</v>
      </c>
      <c r="R94" s="7296" t="str">
        <f>IF(VLOOKUP($A94,'8 Oct - LIVE LDS Data'!$A$3:$AAD$1504,55,FALSE)=0/1/1900,"",VLOOKUP($A94,'8 Oct - LIVE LDS Data'!$A$3:$AAD$1504,55,FALSE))</f>
        <v/>
      </c>
      <c r="S94" s="7296" t="str">
        <f>IF(VLOOKUP($A94,'8 Oct - LIVE LDS Data'!$A$3:$AAD$1504,56,FALSE)=0/1/1900,"",VLOOKUP($A94,'8 Oct - LIVE LDS Data'!$A$3:$AAD$1504,56,FALSE))</f>
        <v/>
      </c>
      <c r="T94" s="7297" t="str">
        <f>IF(VLOOKUP($A94,'8 Oct - LIVE LDS Data'!$A$3:$AAD$1504,61,FALSE)=0/1/1900,"",VLOOKUP($A94,'8 Oct - LIVE LDS Data'!$A$3:$AAD$1504,61,FALSE))</f>
        <v/>
      </c>
      <c r="U94" s="7297" t="str">
        <f>IF(VLOOKUP($A94,'8 Oct - LIVE LDS Data'!$A$3:$AAD$1504,64,FALSE)=0/1/1900,"",VLOOKUP($A94,'8 Oct - LIVE LDS Data'!$A$3:$AAD$1504,64,FALSE))</f>
        <v/>
      </c>
      <c r="V94" s="7297" t="str">
        <f>IF(VLOOKUP($A94,'8 Oct - LIVE LDS Data'!$A$3:$AAD$1504,67,FALSE)=0/1/1900,"",VLOOKUP($A94,'8 Oct - LIVE LDS Data'!$A$3:$AAD$1504,67,FALSE))</f>
        <v/>
      </c>
      <c r="W94" s="7298" t="str">
        <f>IF(VLOOKUP($A94,'8 Oct - LIVE LDS Data'!$A$3:$AAD$1504,80,FALSE)=0/1/1900,"",VLOOKUP($A94,'8 Oct - LIVE LDS Data'!$A$3:$AAD$1504,80,FALSE))</f>
        <v/>
      </c>
      <c r="X94" s="7299" t="s">
        <v>90</v>
      </c>
      <c r="Y94" s="7300">
        <f>IF(VLOOKUP($A94,'8 Oct - LIVE LDS Data'!$A$3:$AAD$1504,73,FALSE)=0/1/1900,"",VLOOKUP($A94,'8 Oct - LIVE LDS Data'!$A$3:$AAD$1504,73,FALSE))</f>
        <v>45776</v>
      </c>
      <c r="Z94" s="7300" t="str">
        <f>IF(VLOOKUP($A94,'8 Oct - LIVE LDS Data'!$A$3:$AAD$1504,74,FALSE)=0/1/1900,"",VLOOKUP($A94,'8 Oct - LIVE LDS Data'!$A$3:$AAD$1504,74,FALSE))</f>
        <v>Rachael Lee</v>
      </c>
      <c r="AA94" s="7300">
        <f>IF(VLOOKUP($A94,'8 Oct - LIVE LDS Data'!$A$3:$AAD$1504,76,FALSE)=0/1/1900,"",VLOOKUP($A94,'8 Oct - LIVE LDS Data'!$A$3:$AAD$1504,76,FALSE))</f>
        <v>45686</v>
      </c>
      <c r="AB94" s="7300" t="str">
        <f>IF(VLOOKUP($A94,'8 Oct - LIVE LDS Data'!$A$3:$AAD$1504,77,FALSE)=0/1/1900,"",VLOOKUP($A94,'8 Oct - LIVE LDS Data'!$A$3:$AAD$1504,77,FALSE))</f>
        <v>Robert Putnam</v>
      </c>
    </row>
    <row r="95" spans="1:28" s="610" customFormat="1" ht="30" customHeight="1" x14ac:dyDescent="0.2">
      <c r="A95" s="1465"/>
      <c r="B95" s="3349" t="s">
        <v>1824</v>
      </c>
      <c r="C95" s="1467" t="s">
        <v>1807</v>
      </c>
      <c r="D95" s="1480"/>
      <c r="E95" s="1480"/>
      <c r="F95" s="7293" t="str">
        <f>IF(VLOOKUP($B95,'8 Oct - LIVE LDS Data'!$B$3:$AAD$1504,3,FALSE)=0/1/1900,"",VLOOKUP($B95,'8 Oct - LIVE LDS Data'!$B$3:$AAD$1504,3,FALSE))</f>
        <v>South West Hertfordshire 2050
Joint Strategic Plan</v>
      </c>
      <c r="G95" s="7311">
        <f>IF(VLOOKUP($B95,'8 Oct - LIVE LDS Data'!$B$3:$AAD$1504,5,FALSE)=0/1/1900,"",VLOOKUP($B95,'8 Oct - LIVE LDS Data'!$B$3:$AAD$1504,5,FALSE))</f>
        <v>2025</v>
      </c>
      <c r="H95" s="7311">
        <f>IF(VLOOKUP($B95,'8 Oct - LIVE LDS Data'!$B$3:$AAD$1504,6,FALSE)=0/1/1900,"",VLOOKUP($B95,'8 Oct - LIVE LDS Data'!$B$3:$AAD$1504,6,FALSE))</f>
        <v>2050</v>
      </c>
      <c r="I95" s="7311" t="str">
        <f>IF(VLOOKUP($B95,'8 Oct - LIVE LDS Data'!$B$3:$AAD$1504,7,FALSE)=0/1/1900,"",VLOOKUP($B95,'8 Oct - LIVE LDS Data'!$B$3:$AAD$1504,7,FALSE))</f>
        <v>N</v>
      </c>
      <c r="J95" s="7311" t="str">
        <f>IF(VLOOKUP($B95,'8 Oct - LIVE LDS Data'!$B$3:$AAD$1504,8,FALSE)=0/1/1900,"",VLOOKUP($B95,'8 Oct - LIVE LDS Data'!$B$3:$AAD$1504,8,FALSE))</f>
        <v>Y</v>
      </c>
      <c r="K95" s="7295">
        <f>IF(VLOOKUP($B95,'8 Oct - LIVE LDS Data'!$B$3:$AAD$1504,9,FALSE)=0/1/1900,"",VLOOKUP($B95,'8 Oct - LIVE LDS Data'!$B$3:$AAD$1504,9,FALSE))</f>
        <v>41290</v>
      </c>
      <c r="L95" s="7296">
        <f>IF(VLOOKUP($B95,'8 Oct - LIVE LDS Data'!$B$3:$AAD$1504,33,FALSE)=0/1/1900,"",VLOOKUP($B95,'8 Oct - LIVE LDS Data'!$B$3:$AAD$1504,33,FALSE))</f>
        <v>44809</v>
      </c>
      <c r="M95" s="7296">
        <f>IF(VLOOKUP($B95,'8 Oct - LIVE LDS Data'!$B$3:$AAD$1504,34,FALSE)=0/1/1900,"",VLOOKUP($B95,'8 Oct - LIVE LDS Data'!$B$3:$AAD$1504,34,FALSE))</f>
        <v>44869</v>
      </c>
      <c r="N95" s="7296" t="str">
        <f>IF(VLOOKUP($B95,'8 Oct - LIVE LDS Data'!$B$3:$AAD$1504,40,FALSE)=0/1/1900,"",VLOOKUP($B95,'8 Oct - LIVE LDS Data'!$B$3:$AAD$1504,40,FALSE))</f>
        <v/>
      </c>
      <c r="O95" s="7296" t="str">
        <f>IF(VLOOKUP($B95,'8 Oct - LIVE LDS Data'!$B$3:$AAD$1504,41,FALSE)=0/1/1900,"",VLOOKUP($B95,'8 Oct - LIVE LDS Data'!$B$3:$AAD$1504,41,FALSE))</f>
        <v/>
      </c>
      <c r="P95" s="7296" t="str">
        <f>IF(VLOOKUP($B95,'8 Oct - LIVE LDS Data'!$B$3:$AAD$1504,46,FALSE)=0/1/1900,"",VLOOKUP($B95,'8 Oct - LIVE LDS Data'!$B$3:$AAD$1504,46,FALSE))</f>
        <v/>
      </c>
      <c r="Q95" s="7296" t="str">
        <f>IF(VLOOKUP($B95,'8 Oct - LIVE LDS Data'!$B$3:$AAD$1504,47,FALSE)=0/1/1900,"",VLOOKUP($B95,'8 Oct - LIVE LDS Data'!$B$3:$AAD$1504,47,FALSE))</f>
        <v/>
      </c>
      <c r="R95" s="7296" t="str">
        <f>IF(VLOOKUP($B95,'8 Oct - LIVE LDS Data'!$B$3:$AAD$1504,53,FALSE)=0/1/1900,"",VLOOKUP($B95,'8 Oct - LIVE LDS Data'!$B$3:$AAD$1504,53,FALSE))</f>
        <v/>
      </c>
      <c r="S95" s="7296" t="str">
        <f>IF(VLOOKUP($B95,'8 Oct - LIVE LDS Data'!$B$3:$AAD$1504,54,FALSE)=0/1/1900,"",VLOOKUP($B95,'8 Oct - LIVE LDS Data'!$B$3:$AAD$1504,54,FALSE))</f>
        <v/>
      </c>
      <c r="T95" s="7297" t="str">
        <f>IF(VLOOKUP($B95,'8 Oct - LIVE LDS Data'!$B$3:$AAD$1504,60,FALSE)=0/1/1900,"",VLOOKUP($B95,'8 Oct - LIVE LDS Data'!$B$3:$AAD$1504,60,FALSE))</f>
        <v/>
      </c>
      <c r="U95" s="7297" t="str">
        <f>IF(VLOOKUP($B95,'8 Oct - LIVE LDS Data'!$B$3:$AAD$1504,63,FALSE)=0/1/1900,"",VLOOKUP($B95,'8 Oct - LIVE LDS Data'!$B$3:$AAD$1504,63,FALSE))</f>
        <v/>
      </c>
      <c r="V95" s="7297" t="str">
        <f>IF(VLOOKUP($B95,'8 Oct - LIVE LDS Data'!$B$3:$AAD$1504,66,FALSE)=0/1/1900,"",VLOOKUP($B95,'8 Oct - LIVE LDS Data'!$B$3:$AAD$1504,66,FALSE))</f>
        <v/>
      </c>
      <c r="W95" s="7298" t="str">
        <f>IF(VLOOKUP($B95,'8 Oct - LIVE LDS Data'!$B$3:$AAD$1504,79,FALSE)=0/1/1900,"",VLOOKUP($B95,'8 Oct - LIVE LDS Data'!$B$3:$AAD$1504,79,FALSE))</f>
        <v/>
      </c>
      <c r="X95" s="7299"/>
      <c r="Y95" s="7313" t="str">
        <f>IF(VLOOKUP($B95,'8 Oct - LIVE LDS Data'!$B$3:$AAD$1504,72,FALSE)=0/1/1900,"",VLOOKUP($B95,'8 Oct - LIVE LDS Data'!$B$3:$AAD$1504,72,FALSE))</f>
        <v/>
      </c>
      <c r="Z95" s="7313" t="str">
        <f>IF(VLOOKUP($B95,'8 Oct - LIVE LDS Data'!$B$3:$AAD$1504,73,FALSE)=0/1/1900,"",VLOOKUP($B95,'8 Oct - LIVE LDS Data'!$B$3:$AAD$1504,73,FALSE))</f>
        <v>Robert Putnam</v>
      </c>
      <c r="AA95" s="7313">
        <f>IF(VLOOKUP($B95,'8 Oct - LIVE LDS Data'!$B$3:$AAD$1504,75,FALSE)=0/1/1900,"",VLOOKUP($B95,'8 Oct - LIVE LDS Data'!$B$3:$AAD$1504,75,FALSE))</f>
        <v>45345</v>
      </c>
      <c r="AB95" s="7313" t="str">
        <f>IF(VLOOKUP($B95,'8 Oct - LIVE LDS Data'!$B$3:$AAD$1504,76,FALSE)=0/1/1900,"",VLOOKUP($B95,'8 Oct - LIVE LDS Data'!$B$3:$AAD$1504,76,FALSE))</f>
        <v>Robert Putnam</v>
      </c>
    </row>
    <row r="96" spans="1:28" ht="30" customHeight="1" x14ac:dyDescent="0.2">
      <c r="A96" s="1465" t="s">
        <v>1826</v>
      </c>
      <c r="B96" s="1465"/>
      <c r="C96" s="1467" t="s">
        <v>1807</v>
      </c>
      <c r="D96" s="1480"/>
      <c r="E96" s="1480"/>
      <c r="F96" s="7293" t="str">
        <f>IF(VLOOKUP($A96,'8 Oct - LIVE LDS Data'!$A$3:$AAD$1504,4,FALSE)=0/1/1900,"",VLOOKUP($A96,'8 Oct - LIVE LDS Data'!$A$3:$AAD$1504,4,FALSE))</f>
        <v>Hertsmere Local Plan 2024</v>
      </c>
      <c r="G96" s="7294" t="str">
        <f>IF(VLOOKUP($A96,'8 Oct - LIVE LDS Data'!$A$3:$AAD$1504,6,FALSE)=0/1/1900,"",VLOOKUP($A96,'8 Oct - LIVE LDS Data'!$A$3:$AAD$1504,6,FALSE))</f>
        <v>2025</v>
      </c>
      <c r="H96" s="7294" t="str">
        <f>IF(VLOOKUP($A96,'8 Oct - LIVE LDS Data'!$A$3:$AAD$1504,7,FALSE)=0/1/1900,"",VLOOKUP($A96,'8 Oct - LIVE LDS Data'!$A$3:$AAD$1504,7,FALSE))</f>
        <v>2041</v>
      </c>
      <c r="I96" s="7294" t="str">
        <f>IF(VLOOKUP($A96,'8 Oct - LIVE LDS Data'!$A$3:$AAD$1504,8,FALSE)=0/1/1900,"",VLOOKUP($A96,'8 Oct - LIVE LDS Data'!$A$3:$AAD$1504,8,FALSE))</f>
        <v>N</v>
      </c>
      <c r="J96" s="7294" t="str">
        <f>IF(VLOOKUP($A96,'8 Oct - LIVE LDS Data'!$A$3:$AAD$1504,9,FALSE)=0/1/1900,"",VLOOKUP($A96,'8 Oct - LIVE LDS Data'!$A$3:$AAD$1504,9,FALSE))</f>
        <v>N</v>
      </c>
      <c r="K96" s="7295">
        <f>IF(VLOOKUP($A96,'8 Oct - LIVE LDS Data'!$A$3:$AAD$1504,10,FALSE)=0/1/1900,"",VLOOKUP($A96,'8 Oct - LIVE LDS Data'!$A$3:$AAD$1504,10,FALSE))</f>
        <v>41290</v>
      </c>
      <c r="L96" s="7296">
        <f>IF(VLOOKUP($A96,'8 Oct - LIVE LDS Data'!$A$3:$AAD$1504,34,FALSE)=0/1/1900,"",VLOOKUP($A96,'8 Oct - LIVE LDS Data'!$A$3:$AAD$1504,34,FALSE))</f>
        <v>45385</v>
      </c>
      <c r="M96" s="7297">
        <f>IF(VLOOKUP($A96,'8 Oct - LIVE LDS Data'!$A$3:$AAD$1504,35,FALSE)=0/1/1900,"",VLOOKUP($A96,'8 Oct - LIVE LDS Data'!$A$3:$AAD$1504,35,FALSE))</f>
        <v>45441</v>
      </c>
      <c r="N96" s="7297" t="str">
        <f>IF(VLOOKUP($A96,'8 Oct - LIVE LDS Data'!$A$3:$AAD$1504,41,FALSE)=0/1/1900,"",VLOOKUP($A96,'8 Oct - LIVE LDS Data'!$A$3:$AAD$1504,41,FALSE))</f>
        <v/>
      </c>
      <c r="O96" s="7297" t="str">
        <f>IF(VLOOKUP($A96,'8 Oct - LIVE LDS Data'!$A$3:$AAD$1504,42,FALSE)=0/1/1900,"",VLOOKUP($A96,'8 Oct - LIVE LDS Data'!$A$3:$AAD$1504,42,FALSE))</f>
        <v/>
      </c>
      <c r="P96" s="7297" t="str">
        <f>IF(VLOOKUP($A96,'8 Oct - LIVE LDS Data'!$A$3:$AAD$1504,48,FALSE)=0/1/1900,"",VLOOKUP($A96,'8 Oct - LIVE LDS Data'!$A$3:$AAD$1504,48,FALSE))</f>
        <v/>
      </c>
      <c r="Q96" s="7297" t="str">
        <f>IF(VLOOKUP($A96,'8 Oct - LIVE LDS Data'!$A$3:$AAD$1504,49,FALSE)=0/1/1900,"",VLOOKUP($A96,'8 Oct - LIVE LDS Data'!$A$3:$AAD$1504,49,FALSE))</f>
        <v/>
      </c>
      <c r="R96" s="7297" t="str">
        <f>IF(VLOOKUP($A96,'8 Oct - LIVE LDS Data'!$A$3:$AAD$1504,55,FALSE)=0/1/1900,"",VLOOKUP($A96,'8 Oct - LIVE LDS Data'!$A$3:$AAD$1504,55,FALSE))</f>
        <v/>
      </c>
      <c r="S96" s="7297" t="str">
        <f>IF(VLOOKUP($A96,'8 Oct - LIVE LDS Data'!$A$3:$AAD$1504,56,FALSE)=0/1/1900,"",VLOOKUP($A96,'8 Oct - LIVE LDS Data'!$A$3:$AAD$1504,56,FALSE))</f>
        <v/>
      </c>
      <c r="T96" s="7297" t="str">
        <f>IF(VLOOKUP($A96,'8 Oct - LIVE LDS Data'!$A$3:$AAD$1504,61,FALSE)=0/1/1900,"",VLOOKUP($A96,'8 Oct - LIVE LDS Data'!$A$3:$AAD$1504,61,FALSE))</f>
        <v/>
      </c>
      <c r="U96" s="7297" t="str">
        <f>IF(VLOOKUP($A96,'8 Oct - LIVE LDS Data'!$A$3:$AAD$1504,64,FALSE)=0/1/1900,"",VLOOKUP($A96,'8 Oct - LIVE LDS Data'!$A$3:$AAD$1504,64,FALSE))</f>
        <v/>
      </c>
      <c r="V96" s="7297" t="str">
        <f>IF(VLOOKUP($A96,'8 Oct - LIVE LDS Data'!$A$3:$AAD$1504,67,FALSE)=0/1/1900,"",VLOOKUP($A96,'8 Oct - LIVE LDS Data'!$A$3:$AAD$1504,67,FALSE))</f>
        <v/>
      </c>
      <c r="W96" s="7314" t="str">
        <f>IF(VLOOKUP($A96,'8 Oct - LIVE LDS Data'!$A$3:$AAD$1504,80,FALSE)=0/1/1900,"",VLOOKUP($A96,'8 Oct - LIVE LDS Data'!$A$3:$AAD$1504,80,FALSE))</f>
        <v/>
      </c>
      <c r="X96" s="7315" t="s">
        <v>90</v>
      </c>
      <c r="Y96" s="7300">
        <f>IF(VLOOKUP($A96,'8 Oct - LIVE LDS Data'!$A$3:$AAD$1504,73,FALSE)=0/1/1900,"",VLOOKUP($A96,'8 Oct - LIVE LDS Data'!$A$3:$AAD$1504,73,FALSE))</f>
        <v>45776</v>
      </c>
      <c r="Z96" s="7300" t="str">
        <f>IF(VLOOKUP($A96,'8 Oct - LIVE LDS Data'!$A$3:$AAD$1504,74,FALSE)=0/1/1900,"",VLOOKUP($A96,'8 Oct - LIVE LDS Data'!$A$3:$AAD$1504,74,FALSE))</f>
        <v>Rachael Lee</v>
      </c>
      <c r="AA96" s="7300">
        <f>IF(VLOOKUP($A96,'8 Oct - LIVE LDS Data'!$A$3:$AAD$1504,76,FALSE)=0/1/1900,"",VLOOKUP($A96,'8 Oct - LIVE LDS Data'!$A$3:$AAD$1504,76,FALSE))</f>
        <v>45415</v>
      </c>
      <c r="AB96" s="7300" t="str">
        <f>IF(VLOOKUP($A96,'8 Oct - LIVE LDS Data'!$A$3:$AAD$1504,77,FALSE)=0/1/1900,"",VLOOKUP($A96,'8 Oct - LIVE LDS Data'!$A$3:$AAD$1504,77,FALSE))</f>
        <v>Robert Putnam</v>
      </c>
    </row>
    <row r="97" spans="1:28" ht="40" customHeight="1" x14ac:dyDescent="0.2">
      <c r="A97" s="1465" t="s">
        <v>1839</v>
      </c>
      <c r="B97" s="1465"/>
      <c r="C97" s="1465" t="s">
        <v>1840</v>
      </c>
      <c r="D97" s="1466"/>
      <c r="E97" s="1466"/>
      <c r="F97" s="7293" t="str">
        <f>IF(VLOOKUP($A97,'8 Oct - LIVE LDS Data'!$A$3:$AAD$1504,4,FALSE)=0/1/1900,"",VLOOKUP($A97,'8 Oct - LIVE LDS Data'!$A$3:$AAD$1504,4,FALSE))</f>
        <v>Updated High Peak Local Plan</v>
      </c>
      <c r="G97" s="7294" t="str">
        <f>IF(VLOOKUP($A97,'8 Oct - LIVE LDS Data'!$A$3:$AAD$1504,6,FALSE)=0/1/1900,"",VLOOKUP($A97,'8 Oct - LIVE LDS Data'!$A$3:$AAD$1504,6,FALSE))</f>
        <v/>
      </c>
      <c r="H97" s="7294" t="str">
        <f>IF(VLOOKUP($A97,'8 Oct - LIVE LDS Data'!$A$3:$AAD$1504,7,FALSE)=0/1/1900,"",VLOOKUP($A97,'8 Oct - LIVE LDS Data'!$A$3:$AAD$1504,7,FALSE))</f>
        <v/>
      </c>
      <c r="I97" s="7294" t="str">
        <f>IF(VLOOKUP($A97,'8 Oct - LIVE LDS Data'!$A$3:$AAD$1504,8,FALSE)=0/1/1900,"",VLOOKUP($A97,'8 Oct - LIVE LDS Data'!$A$3:$AAD$1504,8,FALSE))</f>
        <v>N</v>
      </c>
      <c r="J97" s="7294" t="str">
        <f>IF(VLOOKUP($A97,'8 Oct - LIVE LDS Data'!$A$3:$AAD$1504,9,FALSE)=0/1/1900,"",VLOOKUP($A97,'8 Oct - LIVE LDS Data'!$A$3:$AAD$1504,9,FALSE))</f>
        <v>N</v>
      </c>
      <c r="K97" s="7295">
        <f>IF(VLOOKUP($A97,'8 Oct - LIVE LDS Data'!$A$3:$AAD$1504,10,FALSE)=0/1/1900,"",VLOOKUP($A97,'8 Oct - LIVE LDS Data'!$A$3:$AAD$1504,10,FALSE))</f>
        <v>42474</v>
      </c>
      <c r="L97" s="7296" t="str">
        <f>IF(VLOOKUP($A97,'8 Oct - LIVE LDS Data'!$A$3:$AAD$1504,34,FALSE)=0/1/1900,"",VLOOKUP($A97,'8 Oct - LIVE LDS Data'!$A$3:$AAD$1504,34,FALSE))</f>
        <v/>
      </c>
      <c r="M97" s="7296" t="str">
        <f>IF(VLOOKUP($A97,'8 Oct - LIVE LDS Data'!$A$3:$AAD$1504,35,FALSE)=0/1/1900,"",VLOOKUP($A97,'8 Oct - LIVE LDS Data'!$A$3:$AAD$1504,35,FALSE))</f>
        <v/>
      </c>
      <c r="N97" s="7296" t="str">
        <f>IF(VLOOKUP($A97,'8 Oct - LIVE LDS Data'!$A$3:$AAD$1504,41,FALSE)=0/1/1900,"",VLOOKUP($A97,'8 Oct - LIVE LDS Data'!$A$3:$AAD$1504,41,FALSE))</f>
        <v/>
      </c>
      <c r="O97" s="7296" t="str">
        <f>IF(VLOOKUP($A97,'8 Oct - LIVE LDS Data'!$A$3:$AAD$1504,42,FALSE)=0/1/1900,"",VLOOKUP($A97,'8 Oct - LIVE LDS Data'!$A$3:$AAD$1504,42,FALSE))</f>
        <v/>
      </c>
      <c r="P97" s="7296" t="str">
        <f>IF(VLOOKUP($A97,'8 Oct - LIVE LDS Data'!$A$3:$AAD$1504,48,FALSE)=0/1/1900,"",VLOOKUP($A97,'8 Oct - LIVE LDS Data'!$A$3:$AAD$1504,48,FALSE))</f>
        <v/>
      </c>
      <c r="Q97" s="7296" t="str">
        <f>IF(VLOOKUP($A97,'8 Oct - LIVE LDS Data'!$A$3:$AAD$1504,49,FALSE)=0/1/1900,"",VLOOKUP($A97,'8 Oct - LIVE LDS Data'!$A$3:$AAD$1504,49,FALSE))</f>
        <v/>
      </c>
      <c r="R97" s="7296" t="str">
        <f>IF(VLOOKUP($A97,'8 Oct - LIVE LDS Data'!$A$3:$AAD$1504,55,FALSE)=0/1/1900,"",VLOOKUP($A97,'8 Oct - LIVE LDS Data'!$A$3:$AAD$1504,55,FALSE))</f>
        <v/>
      </c>
      <c r="S97" s="7296" t="str">
        <f>IF(VLOOKUP($A97,'8 Oct - LIVE LDS Data'!$A$3:$AAD$1504,56,FALSE)=0/1/1900,"",VLOOKUP($A97,'8 Oct - LIVE LDS Data'!$A$3:$AAD$1504,56,FALSE))</f>
        <v/>
      </c>
      <c r="T97" s="7297" t="str">
        <f>IF(VLOOKUP($A97,'8 Oct - LIVE LDS Data'!$A$3:$AAD$1504,61,FALSE)=0/1/1900,"",VLOOKUP($A97,'8 Oct - LIVE LDS Data'!$A$3:$AAD$1504,61,FALSE))</f>
        <v/>
      </c>
      <c r="U97" s="7297" t="str">
        <f>IF(VLOOKUP($A97,'8 Oct - LIVE LDS Data'!$A$3:$AAD$1504,64,FALSE)=0/1/1900,"",VLOOKUP($A97,'8 Oct - LIVE LDS Data'!$A$3:$AAD$1504,64,FALSE))</f>
        <v/>
      </c>
      <c r="V97" s="7297" t="str">
        <f>IF(VLOOKUP($A97,'8 Oct - LIVE LDS Data'!$A$3:$AAD$1504,67,FALSE)=0/1/1900,"",VLOOKUP($A97,'8 Oct - LIVE LDS Data'!$A$3:$AAD$1504,67,FALSE))</f>
        <v/>
      </c>
      <c r="W97" s="7298" t="str">
        <f>IF(VLOOKUP($A97,'8 Oct - LIVE LDS Data'!$A$3:$AAD$1504,80,FALSE)=0/1/1900,"",VLOOKUP($A97,'8 Oct - LIVE LDS Data'!$A$3:$AAD$1504,80,FALSE))</f>
        <v/>
      </c>
      <c r="X97" s="7299" t="s">
        <v>90</v>
      </c>
      <c r="Y97" s="7300">
        <f>IF(VLOOKUP($A97,'8 Oct - LIVE LDS Data'!$A$3:$AAD$1504,73,FALSE)=0/1/1900,"",VLOOKUP($A97,'8 Oct - LIVE LDS Data'!$A$3:$AAD$1504,73,FALSE))</f>
        <v>45807</v>
      </c>
      <c r="Z97" s="7300" t="str">
        <f>IF(VLOOKUP($A97,'8 Oct - LIVE LDS Data'!$A$3:$AAD$1504,74,FALSE)=0/1/1900,"",VLOOKUP($A97,'8 Oct - LIVE LDS Data'!$A$3:$AAD$1504,74,FALSE))</f>
        <v>Robert Putnam</v>
      </c>
      <c r="AA97" s="7300">
        <f>IF(VLOOKUP($A97,'8 Oct - LIVE LDS Data'!$A$3:$AAD$1504,76,FALSE)=0/1/1900,"",VLOOKUP($A97,'8 Oct - LIVE LDS Data'!$A$3:$AAD$1504,76,FALSE))</f>
        <v>45807</v>
      </c>
      <c r="AB97" s="7300" t="str">
        <f>IF(VLOOKUP($A97,'8 Oct - LIVE LDS Data'!$A$3:$AAD$1504,77,FALSE)=0/1/1900,"",VLOOKUP($A97,'8 Oct - LIVE LDS Data'!$A$3:$AAD$1504,77,FALSE))</f>
        <v>Robert Putnam</v>
      </c>
    </row>
    <row r="98" spans="1:28" ht="30" customHeight="1" x14ac:dyDescent="0.2">
      <c r="A98" s="1465" t="s">
        <v>1848</v>
      </c>
      <c r="B98" s="1465"/>
      <c r="C98" s="1465" t="s">
        <v>1849</v>
      </c>
      <c r="D98" s="1466"/>
      <c r="E98" s="1466"/>
      <c r="F98" s="7293" t="str">
        <f>IF(VLOOKUP($A98,'8 Oct - LIVE LDS Data'!$A$3:$AAD$1504,4,FALSE)=0/1/1900,"",VLOOKUP($A98,'8 Oct - LIVE LDS Data'!$A$3:$AAD$1504,4,FALSE))</f>
        <v xml:space="preserve">Hillingdon Local Plan </v>
      </c>
      <c r="G98" s="7294">
        <f>IF(VLOOKUP($A98,'8 Oct - LIVE LDS Data'!$A$3:$AAD$1504,6,FALSE)=0/1/1900,"",VLOOKUP($A98,'8 Oct - LIVE LDS Data'!$A$3:$AAD$1504,6,FALSE))</f>
        <v>2023</v>
      </c>
      <c r="H98" s="7294">
        <f>IF(VLOOKUP($A98,'8 Oct - LIVE LDS Data'!$A$3:$AAD$1504,7,FALSE)=0/1/1900,"",VLOOKUP($A98,'8 Oct - LIVE LDS Data'!$A$3:$AAD$1504,7,FALSE))</f>
        <v>2038</v>
      </c>
      <c r="I98" s="7294" t="str">
        <f>IF(VLOOKUP($A98,'8 Oct - LIVE LDS Data'!$A$3:$AAD$1504,8,FALSE)=0/1/1900,"",VLOOKUP($A98,'8 Oct - LIVE LDS Data'!$A$3:$AAD$1504,8,FALSE))</f>
        <v>N</v>
      </c>
      <c r="J98" s="7294" t="str">
        <f>IF(VLOOKUP($A98,'8 Oct - LIVE LDS Data'!$A$3:$AAD$1504,9,FALSE)=0/1/1900,"",VLOOKUP($A98,'8 Oct - LIVE LDS Data'!$A$3:$AAD$1504,9,FALSE))</f>
        <v>N</v>
      </c>
      <c r="K98" s="7295">
        <f>IF(VLOOKUP($A98,'8 Oct - LIVE LDS Data'!$A$3:$AAD$1504,10,FALSE)=0/1/1900,"",VLOOKUP($A98,'8 Oct - LIVE LDS Data'!$A$3:$AAD$1504,10,FALSE))</f>
        <v>41221</v>
      </c>
      <c r="L98" s="7296">
        <f>IF(VLOOKUP($A98,'8 Oct - LIVE LDS Data'!$A$3:$AAD$1504,34,FALSE)=0/1/1900,"",VLOOKUP($A98,'8 Oct - LIVE LDS Data'!$A$3:$AAD$1504,34,FALSE))</f>
        <v>45072</v>
      </c>
      <c r="M98" s="7296">
        <f>IF(VLOOKUP($A98,'8 Oct - LIVE LDS Data'!$A$3:$AAD$1504,35,FALSE)=0/1/1900,"",VLOOKUP($A98,'8 Oct - LIVE LDS Data'!$A$3:$AAD$1504,35,FALSE))</f>
        <v>45198</v>
      </c>
      <c r="N98" s="7296">
        <f>IF(VLOOKUP($A98,'8 Oct - LIVE LDS Data'!$A$3:$AAD$1504,41,FALSE)=0/1/1900,"",VLOOKUP($A98,'8 Oct - LIVE LDS Data'!$A$3:$AAD$1504,41,FALSE))</f>
        <v>45383</v>
      </c>
      <c r="O98" s="7296">
        <f>IF(VLOOKUP($A98,'8 Oct - LIVE LDS Data'!$A$3:$AAD$1504,42,FALSE)=0/1/1900,"",VLOOKUP($A98,'8 Oct - LIVE LDS Data'!$A$3:$AAD$1504,42,FALSE))</f>
        <v>45460</v>
      </c>
      <c r="P98" s="7296" t="str">
        <f>IF(VLOOKUP($A98,'8 Oct - LIVE LDS Data'!$A$3:$AAD$1504,48,FALSE)=0/1/1900,"",VLOOKUP($A98,'8 Oct - LIVE LDS Data'!$A$3:$AAD$1504,48,FALSE))</f>
        <v/>
      </c>
      <c r="Q98" s="7296" t="str">
        <f>IF(VLOOKUP($A98,'8 Oct - LIVE LDS Data'!$A$3:$AAD$1504,49,FALSE)=0/1/1900,"",VLOOKUP($A98,'8 Oct - LIVE LDS Data'!$A$3:$AAD$1504,49,FALSE))</f>
        <v/>
      </c>
      <c r="R98" s="7296" t="str">
        <f>IF(VLOOKUP($A98,'8 Oct - LIVE LDS Data'!$A$3:$AAD$1504,55,FALSE)=0/1/1900,"",VLOOKUP($A98,'8 Oct - LIVE LDS Data'!$A$3:$AAD$1504,55,FALSE))</f>
        <v/>
      </c>
      <c r="S98" s="7296" t="str">
        <f>IF(VLOOKUP($A98,'8 Oct - LIVE LDS Data'!$A$3:$AAD$1504,56,FALSE)=0/1/1900,"",VLOOKUP($A98,'8 Oct - LIVE LDS Data'!$A$3:$AAD$1504,56,FALSE))</f>
        <v/>
      </c>
      <c r="T98" s="7297" t="str">
        <f>IF(VLOOKUP($A98,'8 Oct - LIVE LDS Data'!$A$3:$AAD$1504,61,FALSE)=0/1/1900,"",VLOOKUP($A98,'8 Oct - LIVE LDS Data'!$A$3:$AAD$1504,61,FALSE))</f>
        <v/>
      </c>
      <c r="U98" s="7297" t="str">
        <f>IF(VLOOKUP($A98,'8 Oct - LIVE LDS Data'!$A$3:$AAD$1504,64,FALSE)=0/1/1900,"",VLOOKUP($A98,'8 Oct - LIVE LDS Data'!$A$3:$AAD$1504,64,FALSE))</f>
        <v/>
      </c>
      <c r="V98" s="7297" t="str">
        <f>IF(VLOOKUP($A98,'8 Oct - LIVE LDS Data'!$A$3:$AAD$1504,67,FALSE)=0/1/1900,"",VLOOKUP($A98,'8 Oct - LIVE LDS Data'!$A$3:$AAD$1504,67,FALSE))</f>
        <v/>
      </c>
      <c r="W98" s="7298" t="str">
        <f>IF(VLOOKUP($A98,'8 Oct - LIVE LDS Data'!$A$3:$AAD$1504,80,FALSE)=0/1/1900,"",VLOOKUP($A98,'8 Oct - LIVE LDS Data'!$A$3:$AAD$1504,80,FALSE))</f>
        <v/>
      </c>
      <c r="X98" s="7299" t="s">
        <v>90</v>
      </c>
      <c r="Y98" s="7300">
        <f>IF(VLOOKUP($A98,'8 Oct - LIVE LDS Data'!$A$3:$AAD$1504,73,FALSE)=0/1/1900,"",VLOOKUP($A98,'8 Oct - LIVE LDS Data'!$A$3:$AAD$1504,73,FALSE))</f>
        <v>45807</v>
      </c>
      <c r="Z98" s="7300" t="str">
        <f>IF(VLOOKUP($A98,'8 Oct - LIVE LDS Data'!$A$3:$AAD$1504,74,FALSE)=0/1/1900,"",VLOOKUP($A98,'8 Oct - LIVE LDS Data'!$A$3:$AAD$1504,74,FALSE))</f>
        <v>Robert Putnam</v>
      </c>
      <c r="AA98" s="7300">
        <f>IF(VLOOKUP($A98,'8 Oct - LIVE LDS Data'!$A$3:$AAD$1504,76,FALSE)=0/1/1900,"",VLOOKUP($A98,'8 Oct - LIVE LDS Data'!$A$3:$AAD$1504,76,FALSE))</f>
        <v>45807</v>
      </c>
      <c r="AB98" s="7300" t="str">
        <f>IF(VLOOKUP($A98,'8 Oct - LIVE LDS Data'!$A$3:$AAD$1504,77,FALSE)=0/1/1900,"",VLOOKUP($A98,'8 Oct - LIVE LDS Data'!$A$3:$AAD$1504,77,FALSE))</f>
        <v>Robert Putnam</v>
      </c>
    </row>
    <row r="99" spans="1:28" ht="30" customHeight="1" x14ac:dyDescent="0.2">
      <c r="A99" s="1465" t="s">
        <v>1912</v>
      </c>
      <c r="B99" s="1465"/>
      <c r="C99" s="1465" t="s">
        <v>1913</v>
      </c>
      <c r="D99" s="1466"/>
      <c r="E99" s="1466"/>
      <c r="F99" s="7293" t="str">
        <f>IF(VLOOKUP($A99,'8 Oct - LIVE LDS Data'!$A$3:$AAD$1504,4,FALSE)=0/1/1900,"",VLOOKUP($A99,'8 Oct - LIVE LDS Data'!$A$3:$AAD$1504,4,FALSE))</f>
        <v>Local Plan Update</v>
      </c>
      <c r="G99" s="7294" t="str">
        <f>IF(VLOOKUP($A99,'8 Oct - LIVE LDS Data'!$A$3:$AAD$1504,6,FALSE)=0/1/1900,"",VLOOKUP($A99,'8 Oct - LIVE LDS Data'!$A$3:$AAD$1504,6,FALSE))</f>
        <v/>
      </c>
      <c r="H99" s="7294" t="str">
        <f>IF(VLOOKUP($A99,'8 Oct - LIVE LDS Data'!$A$3:$AAD$1504,7,FALSE)=0/1/1900,"",VLOOKUP($A99,'8 Oct - LIVE LDS Data'!$A$3:$AAD$1504,7,FALSE))</f>
        <v/>
      </c>
      <c r="I99" s="7294" t="str">
        <f>IF(VLOOKUP($A99,'8 Oct - LIVE LDS Data'!$A$3:$AAD$1504,8,FALSE)=0/1/1900,"",VLOOKUP($A99,'8 Oct - LIVE LDS Data'!$A$3:$AAD$1504,8,FALSE))</f>
        <v>N</v>
      </c>
      <c r="J99" s="7294" t="str">
        <f>IF(VLOOKUP($A99,'8 Oct - LIVE LDS Data'!$A$3:$AAD$1504,9,FALSE)=0/1/1900,"",VLOOKUP($A99,'8 Oct - LIVE LDS Data'!$A$3:$AAD$1504,9,FALSE))</f>
        <v>N</v>
      </c>
      <c r="K99" s="7295">
        <f>IF(VLOOKUP($A99,'8 Oct - LIVE LDS Data'!$A$3:$AAD$1504,10,FALSE)=0/1/1900,"",VLOOKUP($A99,'8 Oct - LIVE LDS Data'!$A$3:$AAD$1504,10,FALSE))</f>
        <v>43062</v>
      </c>
      <c r="L99" s="7296" t="str">
        <f>IF(VLOOKUP($A99,'8 Oct - LIVE LDS Data'!$A$3:$AAD$1504,34,FALSE)=0/1/1900,"",VLOOKUP($A99,'8 Oct - LIVE LDS Data'!$A$3:$AAD$1504,34,FALSE))</f>
        <v/>
      </c>
      <c r="M99" s="7296" t="str">
        <f>IF(VLOOKUP($A99,'8 Oct - LIVE LDS Data'!$A$3:$AAD$1504,35,FALSE)=0/1/1900,"",VLOOKUP($A99,'8 Oct - LIVE LDS Data'!$A$3:$AAD$1504,35,FALSE))</f>
        <v/>
      </c>
      <c r="N99" s="7296" t="str">
        <f>IF(VLOOKUP($A99,'8 Oct - LIVE LDS Data'!$A$3:$AAD$1504,41,FALSE)=0/1/1900,"",VLOOKUP($A99,'8 Oct - LIVE LDS Data'!$A$3:$AAD$1504,41,FALSE))</f>
        <v/>
      </c>
      <c r="O99" s="7296" t="str">
        <f>IF(VLOOKUP($A99,'8 Oct - LIVE LDS Data'!$A$3:$AAD$1504,42,FALSE)=0/1/1900,"",VLOOKUP($A99,'8 Oct - LIVE LDS Data'!$A$3:$AAD$1504,42,FALSE))</f>
        <v/>
      </c>
      <c r="P99" s="7296" t="str">
        <f>IF(VLOOKUP($A99,'8 Oct - LIVE LDS Data'!$A$3:$AAD$1504,48,FALSE)=0/1/1900,"",VLOOKUP($A99,'8 Oct - LIVE LDS Data'!$A$3:$AAD$1504,48,FALSE))</f>
        <v/>
      </c>
      <c r="Q99" s="7296" t="str">
        <f>IF(VLOOKUP($A99,'8 Oct - LIVE LDS Data'!$A$3:$AAD$1504,49,FALSE)=0/1/1900,"",VLOOKUP($A99,'8 Oct - LIVE LDS Data'!$A$3:$AAD$1504,49,FALSE))</f>
        <v/>
      </c>
      <c r="R99" s="7296" t="str">
        <f>IF(VLOOKUP($A99,'8 Oct - LIVE LDS Data'!$A$3:$AAD$1504,55,FALSE)=0/1/1900,"",VLOOKUP($A99,'8 Oct - LIVE LDS Data'!$A$3:$AAD$1504,55,FALSE))</f>
        <v/>
      </c>
      <c r="S99" s="7296" t="str">
        <f>IF(VLOOKUP($A99,'8 Oct - LIVE LDS Data'!$A$3:$AAD$1504,56,FALSE)=0/1/1900,"",VLOOKUP($A99,'8 Oct - LIVE LDS Data'!$A$3:$AAD$1504,56,FALSE))</f>
        <v/>
      </c>
      <c r="T99" s="7297" t="str">
        <f>IF(VLOOKUP($A99,'8 Oct - LIVE LDS Data'!$A$3:$AAD$1504,61,FALSE)=0/1/1900,"",VLOOKUP($A99,'8 Oct - LIVE LDS Data'!$A$3:$AAD$1504,61,FALSE))</f>
        <v/>
      </c>
      <c r="U99" s="7297" t="str">
        <f>IF(VLOOKUP($A99,'8 Oct - LIVE LDS Data'!$A$3:$AAD$1504,64,FALSE)=0/1/1900,"",VLOOKUP($A99,'8 Oct - LIVE LDS Data'!$A$3:$AAD$1504,64,FALSE))</f>
        <v/>
      </c>
      <c r="V99" s="7297" t="str">
        <f>IF(VLOOKUP($A99,'8 Oct - LIVE LDS Data'!$A$3:$AAD$1504,67,FALSE)=0/1/1900,"",VLOOKUP($A99,'8 Oct - LIVE LDS Data'!$A$3:$AAD$1504,67,FALSE))</f>
        <v/>
      </c>
      <c r="W99" s="7298" t="str">
        <f>IF(VLOOKUP($A99,'8 Oct - LIVE LDS Data'!$A$3:$AAD$1504,80,FALSE)=0/1/1900,"",VLOOKUP($A99,'8 Oct - LIVE LDS Data'!$A$3:$AAD$1504,80,FALSE))</f>
        <v/>
      </c>
      <c r="X99" s="7299" t="s">
        <v>90</v>
      </c>
      <c r="Y99" s="7300">
        <f>IF(VLOOKUP($A99,'8 Oct - LIVE LDS Data'!$A$3:$AAD$1504,73,FALSE)=0/1/1900,"",VLOOKUP($A99,'8 Oct - LIVE LDS Data'!$A$3:$AAD$1504,73,FALSE))</f>
        <v>45807</v>
      </c>
      <c r="Z99" s="7300" t="str">
        <f>IF(VLOOKUP($A99,'8 Oct - LIVE LDS Data'!$A$3:$AAD$1504,74,FALSE)=0/1/1900,"",VLOOKUP($A99,'8 Oct - LIVE LDS Data'!$A$3:$AAD$1504,74,FALSE))</f>
        <v>Robert Putnam</v>
      </c>
      <c r="AA99" s="7300">
        <f>IF(VLOOKUP($A99,'8 Oct - LIVE LDS Data'!$A$3:$AAD$1504,76,FALSE)=0/1/1900,"",VLOOKUP($A99,'8 Oct - LIVE LDS Data'!$A$3:$AAD$1504,76,FALSE))</f>
        <v>45807</v>
      </c>
      <c r="AB99" s="7300" t="str">
        <f>IF(VLOOKUP($A99,'8 Oct - LIVE LDS Data'!$A$3:$AAD$1504,77,FALSE)=0/1/1900,"",VLOOKUP($A99,'8 Oct - LIVE LDS Data'!$A$3:$AAD$1504,77,FALSE))</f>
        <v>Robert Putnam</v>
      </c>
    </row>
    <row r="100" spans="1:28" ht="30" customHeight="1" x14ac:dyDescent="0.2">
      <c r="A100" s="7301" t="s">
        <v>1926</v>
      </c>
      <c r="B100" s="7301"/>
      <c r="C100" s="7301" t="s">
        <v>1927</v>
      </c>
      <c r="D100" s="7302"/>
      <c r="E100" s="7302"/>
      <c r="F100" s="7293" t="str">
        <f>IF(VLOOKUP($A100,'8 Oct - LIVE LDS Data'!$A$3:$AAD$1504,4,FALSE)=0/1/1900,"",VLOOKUP($A100,'8 Oct - LIVE LDS Data'!$A$3:$AAD$1504,4,FALSE))</f>
        <v>Local Plan to 2036 - Full Review</v>
      </c>
      <c r="G100" s="7294" t="str">
        <f>IF(VLOOKUP($A100,'8 Oct - LIVE LDS Data'!$A$3:$AAD$1504,6,FALSE)=0/1/1900,"",VLOOKUP($A100,'8 Oct - LIVE LDS Data'!$A$3:$AAD$1504,6,FALSE))</f>
        <v>2023</v>
      </c>
      <c r="H100" s="7294" t="str">
        <f>IF(VLOOKUP($A100,'8 Oct - LIVE LDS Data'!$A$3:$AAD$1504,7,FALSE)=0/1/1900,"",VLOOKUP($A100,'8 Oct - LIVE LDS Data'!$A$3:$AAD$1504,7,FALSE))</f>
        <v>2038</v>
      </c>
      <c r="I100" s="7294" t="str">
        <f>IF(VLOOKUP($A100,'8 Oct - LIVE LDS Data'!$A$3:$AAD$1504,8,FALSE)=0/1/1900,"",VLOOKUP($A100,'8 Oct - LIVE LDS Data'!$A$3:$AAD$1504,8,FALSE))</f>
        <v>N</v>
      </c>
      <c r="J100" s="7294" t="str">
        <f>IF(VLOOKUP($A100,'8 Oct - LIVE LDS Data'!$A$3:$AAD$1504,9,FALSE)=0/1/1900,"",VLOOKUP($A100,'8 Oct - LIVE LDS Data'!$A$3:$AAD$1504,9,FALSE))</f>
        <v>N</v>
      </c>
      <c r="K100" s="7295">
        <f>IF(VLOOKUP($A100,'8 Oct - LIVE LDS Data'!$A$3:$AAD$1504,10,FALSE)=0/1/1900,"",VLOOKUP($A100,'8 Oct - LIVE LDS Data'!$A$3:$AAD$1504,10,FALSE))</f>
        <v>43600</v>
      </c>
      <c r="L100" s="7296">
        <f>IF(VLOOKUP($A100,'8 Oct - LIVE LDS Data'!$A$3:$AAD$1504,34,FALSE)=0/1/1900,"",VLOOKUP($A100,'8 Oct - LIVE LDS Data'!$A$3:$AAD$1504,34,FALSE))</f>
        <v>45017</v>
      </c>
      <c r="M100" s="7296">
        <f>IF(VLOOKUP($A100,'8 Oct - LIVE LDS Data'!$A$3:$AAD$1504,35,FALSE)=0/1/1900,"",VLOOKUP($A100,'8 Oct - LIVE LDS Data'!$A$3:$AAD$1504,35,FALSE))</f>
        <v>45108</v>
      </c>
      <c r="N100" s="7296" t="str">
        <f>IF(VLOOKUP($A100,'8 Oct - LIVE LDS Data'!$A$3:$AAD$1504,41,FALSE)=0/1/1900,"",VLOOKUP($A100,'8 Oct - LIVE LDS Data'!$A$3:$AAD$1504,41,FALSE))</f>
        <v>Autumn 2024</v>
      </c>
      <c r="O100" s="7296" t="str">
        <f>IF(VLOOKUP($A100,'8 Oct - LIVE LDS Data'!$A$3:$AAD$1504,42,FALSE)=0/1/1900,"",VLOOKUP($A100,'8 Oct - LIVE LDS Data'!$A$3:$AAD$1504,42,FALSE))</f>
        <v>-</v>
      </c>
      <c r="P100" s="7296" t="str">
        <f>IF(VLOOKUP($A100,'8 Oct - LIVE LDS Data'!$A$3:$AAD$1504,48,FALSE)=0/1/1900,"",VLOOKUP($A100,'8 Oct - LIVE LDS Data'!$A$3:$AAD$1504,48,FALSE))</f>
        <v/>
      </c>
      <c r="Q100" s="7296" t="str">
        <f>IF(VLOOKUP($A100,'8 Oct - LIVE LDS Data'!$A$3:$AAD$1504,49,FALSE)=0/1/1900,"",VLOOKUP($A100,'8 Oct - LIVE LDS Data'!$A$3:$AAD$1504,49,FALSE))</f>
        <v/>
      </c>
      <c r="R100" s="7296" t="str">
        <f>IF(VLOOKUP($A100,'8 Oct - LIVE LDS Data'!$A$3:$AAD$1504,55,FALSE)=0/1/1900,"",VLOOKUP($A100,'8 Oct - LIVE LDS Data'!$A$3:$AAD$1504,55,FALSE))</f>
        <v/>
      </c>
      <c r="S100" s="7296" t="str">
        <f>IF(VLOOKUP($A100,'8 Oct - LIVE LDS Data'!$A$3:$AAD$1504,56,FALSE)=0/1/1900,"",VLOOKUP($A100,'8 Oct - LIVE LDS Data'!$A$3:$AAD$1504,56,FALSE))</f>
        <v/>
      </c>
      <c r="T100" s="7297" t="str">
        <f>IF(VLOOKUP($A100,'8 Oct - LIVE LDS Data'!$A$3:$AAD$1504,61,FALSE)=0/1/1900,"",VLOOKUP($A100,'8 Oct - LIVE LDS Data'!$A$3:$AAD$1504,61,FALSE))</f>
        <v/>
      </c>
      <c r="U100" s="7297" t="str">
        <f>IF(VLOOKUP($A100,'8 Oct - LIVE LDS Data'!$A$3:$AAD$1504,64,FALSE)=0/1/1900,"",VLOOKUP($A100,'8 Oct - LIVE LDS Data'!$A$3:$AAD$1504,64,FALSE))</f>
        <v/>
      </c>
      <c r="V100" s="7297" t="str">
        <f>IF(VLOOKUP($A100,'8 Oct - LIVE LDS Data'!$A$3:$AAD$1504,67,FALSE)=0/1/1900,"",VLOOKUP($A100,'8 Oct - LIVE LDS Data'!$A$3:$AAD$1504,67,FALSE))</f>
        <v/>
      </c>
      <c r="W100" s="7298" t="str">
        <f>IF(VLOOKUP($A100,'8 Oct - LIVE LDS Data'!$A$3:$AAD$1504,80,FALSE)=0/1/1900,"",VLOOKUP($A100,'8 Oct - LIVE LDS Data'!$A$3:$AAD$1504,80,FALSE))</f>
        <v/>
      </c>
      <c r="X100" s="7299" t="s">
        <v>90</v>
      </c>
      <c r="Y100" s="7300">
        <f>IF(VLOOKUP($A100,'8 Oct - LIVE LDS Data'!$A$3:$AAD$1504,73,FALSE)=0/1/1900,"",VLOOKUP($A100,'8 Oct - LIVE LDS Data'!$A$3:$AAD$1504,73,FALSE))</f>
        <v>45807</v>
      </c>
      <c r="Z100" s="7300" t="str">
        <f>IF(VLOOKUP($A100,'8 Oct - LIVE LDS Data'!$A$3:$AAD$1504,74,FALSE)=0/1/1900,"",VLOOKUP($A100,'8 Oct - LIVE LDS Data'!$A$3:$AAD$1504,74,FALSE))</f>
        <v>Robert Putnam</v>
      </c>
      <c r="AA100" s="7300">
        <f>IF(VLOOKUP($A100,'8 Oct - LIVE LDS Data'!$A$3:$AAD$1504,76,FALSE)=0/1/1900,"",VLOOKUP($A100,'8 Oct - LIVE LDS Data'!$A$3:$AAD$1504,76,FALSE))</f>
        <v>45807</v>
      </c>
      <c r="AB100" s="7300" t="str">
        <f>IF(VLOOKUP($A100,'8 Oct - LIVE LDS Data'!$A$3:$AAD$1504,77,FALSE)=0/1/1900,"",VLOOKUP($A100,'8 Oct - LIVE LDS Data'!$A$3:$AAD$1504,77,FALSE))</f>
        <v>Robert Putnam</v>
      </c>
    </row>
    <row r="101" spans="1:28" ht="40" customHeight="1" x14ac:dyDescent="0.2">
      <c r="A101" s="7301" t="s">
        <v>1958</v>
      </c>
      <c r="B101" s="7301"/>
      <c r="C101" s="7301" t="s">
        <v>1959</v>
      </c>
      <c r="D101" s="7302"/>
      <c r="E101" s="7302"/>
      <c r="F101" s="7293" t="str">
        <f>IF(VLOOKUP($A101,'8 Oct - LIVE LDS Data'!$A$3:$AAD$1504,4,FALSE)=0/1/1900,"",VLOOKUP($A101,'8 Oct - LIVE LDS Data'!$A$3:$AAD$1504,4,FALSE))</f>
        <v>emerging plan will miss December 2026 deadline, assuming will be under new system</v>
      </c>
      <c r="G101" s="7294" t="str">
        <f>IF(VLOOKUP($A101,'8 Oct - LIVE LDS Data'!$A$3:$AAD$1504,6,FALSE)=0/1/1900,"",VLOOKUP($A101,'8 Oct - LIVE LDS Data'!$A$3:$AAD$1504,6,FALSE))</f>
        <v/>
      </c>
      <c r="H101" s="7294" t="str">
        <f>IF(VLOOKUP($A101,'8 Oct - LIVE LDS Data'!$A$3:$AAD$1504,7,FALSE)=0/1/1900,"",VLOOKUP($A101,'8 Oct - LIVE LDS Data'!$A$3:$AAD$1504,7,FALSE))</f>
        <v/>
      </c>
      <c r="I101" s="7294" t="str">
        <f>IF(VLOOKUP($A101,'8 Oct - LIVE LDS Data'!$A$3:$AAD$1504,8,FALSE)=0/1/1900,"",VLOOKUP($A101,'8 Oct - LIVE LDS Data'!$A$3:$AAD$1504,8,FALSE))</f>
        <v>N</v>
      </c>
      <c r="J101" s="7294" t="str">
        <f>IF(VLOOKUP($A101,'8 Oct - LIVE LDS Data'!$A$3:$AAD$1504,9,FALSE)=0/1/1900,"",VLOOKUP($A101,'8 Oct - LIVE LDS Data'!$A$3:$AAD$1504,9,FALSE))</f>
        <v>N</v>
      </c>
      <c r="K101" s="7295">
        <f>IF(VLOOKUP($A101,'8 Oct - LIVE LDS Data'!$A$3:$AAD$1504,10,FALSE)=0/1/1900,"",VLOOKUP($A101,'8 Oct - LIVE LDS Data'!$A$3:$AAD$1504,10,FALSE))</f>
        <v>44643</v>
      </c>
      <c r="L101" s="7296" t="str">
        <f>IF(VLOOKUP($A101,'8 Oct - LIVE LDS Data'!$A$3:$AAD$1504,34,FALSE)=0/1/1900,"",VLOOKUP($A101,'8 Oct - LIVE LDS Data'!$A$3:$AAD$1504,34,FALSE))</f>
        <v/>
      </c>
      <c r="M101" s="7296" t="str">
        <f>IF(VLOOKUP($A101,'8 Oct - LIVE LDS Data'!$A$3:$AAD$1504,35,FALSE)=0/1/1900,"",VLOOKUP($A101,'8 Oct - LIVE LDS Data'!$A$3:$AAD$1504,35,FALSE))</f>
        <v/>
      </c>
      <c r="N101" s="7296" t="str">
        <f>IF(VLOOKUP($A101,'8 Oct - LIVE LDS Data'!$A$3:$AAD$1504,41,FALSE)=0/1/1900,"",VLOOKUP($A101,'8 Oct - LIVE LDS Data'!$A$3:$AAD$1504,41,FALSE))</f>
        <v/>
      </c>
      <c r="O101" s="7296" t="str">
        <f>IF(VLOOKUP($A101,'8 Oct - LIVE LDS Data'!$A$3:$AAD$1504,42,FALSE)=0/1/1900,"",VLOOKUP($A101,'8 Oct - LIVE LDS Data'!$A$3:$AAD$1504,42,FALSE))</f>
        <v/>
      </c>
      <c r="P101" s="7296" t="str">
        <f>IF(VLOOKUP($A101,'8 Oct - LIVE LDS Data'!$A$3:$AAD$1504,48,FALSE)=0/1/1900,"",VLOOKUP($A101,'8 Oct - LIVE LDS Data'!$A$3:$AAD$1504,48,FALSE))</f>
        <v/>
      </c>
      <c r="Q101" s="7296" t="str">
        <f>IF(VLOOKUP($A101,'8 Oct - LIVE LDS Data'!$A$3:$AAD$1504,49,FALSE)=0/1/1900,"",VLOOKUP($A101,'8 Oct - LIVE LDS Data'!$A$3:$AAD$1504,49,FALSE))</f>
        <v/>
      </c>
      <c r="R101" s="7296" t="str">
        <f>IF(VLOOKUP($A101,'8 Oct - LIVE LDS Data'!$A$3:$AAD$1504,55,FALSE)=0/1/1900,"",VLOOKUP($A101,'8 Oct - LIVE LDS Data'!$A$3:$AAD$1504,55,FALSE))</f>
        <v/>
      </c>
      <c r="S101" s="7296" t="str">
        <f>IF(VLOOKUP($A101,'8 Oct - LIVE LDS Data'!$A$3:$AAD$1504,56,FALSE)=0/1/1900,"",VLOOKUP($A101,'8 Oct - LIVE LDS Data'!$A$3:$AAD$1504,56,FALSE))</f>
        <v/>
      </c>
      <c r="T101" s="7297" t="str">
        <f>IF(VLOOKUP($A101,'8 Oct - LIVE LDS Data'!$A$3:$AAD$1504,61,FALSE)=0/1/1900,"",VLOOKUP($A101,'8 Oct - LIVE LDS Data'!$A$3:$AAD$1504,61,FALSE))</f>
        <v/>
      </c>
      <c r="U101" s="7297" t="str">
        <f>IF(VLOOKUP($A101,'8 Oct - LIVE LDS Data'!$A$3:$AAD$1504,64,FALSE)=0/1/1900,"",VLOOKUP($A101,'8 Oct - LIVE LDS Data'!$A$3:$AAD$1504,64,FALSE))</f>
        <v/>
      </c>
      <c r="V101" s="7297" t="str">
        <f>IF(VLOOKUP($A101,'8 Oct - LIVE LDS Data'!$A$3:$AAD$1504,67,FALSE)=0/1/1900,"",VLOOKUP($A101,'8 Oct - LIVE LDS Data'!$A$3:$AAD$1504,67,FALSE))</f>
        <v/>
      </c>
      <c r="W101" s="7298" t="str">
        <f>IF(VLOOKUP($A101,'8 Oct - LIVE LDS Data'!$A$3:$AAD$1504,80,FALSE)=0/1/1900,"",VLOOKUP($A101,'8 Oct - LIVE LDS Data'!$A$3:$AAD$1504,80,FALSE))</f>
        <v/>
      </c>
      <c r="X101" s="7299" t="s">
        <v>90</v>
      </c>
      <c r="Y101" s="7300">
        <f>IF(VLOOKUP($A101,'8 Oct - LIVE LDS Data'!$A$3:$AAD$1504,73,FALSE)=0/1/1900,"",VLOOKUP($A101,'8 Oct - LIVE LDS Data'!$A$3:$AAD$1504,73,FALSE))</f>
        <v>45807</v>
      </c>
      <c r="Z101" s="7300" t="str">
        <f>IF(VLOOKUP($A101,'8 Oct - LIVE LDS Data'!$A$3:$AAD$1504,74,FALSE)=0/1/1900,"",VLOOKUP($A101,'8 Oct - LIVE LDS Data'!$A$3:$AAD$1504,74,FALSE))</f>
        <v>Robert Putnam</v>
      </c>
      <c r="AA101" s="7300">
        <f>IF(VLOOKUP($A101,'8 Oct - LIVE LDS Data'!$A$3:$AAD$1504,76,FALSE)=0/1/1900,"",VLOOKUP($A101,'8 Oct - LIVE LDS Data'!$A$3:$AAD$1504,76,FALSE))</f>
        <v>45807</v>
      </c>
      <c r="AB101" s="7300" t="str">
        <f>IF(VLOOKUP($A101,'8 Oct - LIVE LDS Data'!$A$3:$AAD$1504,77,FALSE)=0/1/1900,"",VLOOKUP($A101,'8 Oct - LIVE LDS Data'!$A$3:$AAD$1504,77,FALSE))</f>
        <v>Robert Putnam</v>
      </c>
    </row>
    <row r="102" spans="1:28" ht="30" customHeight="1" x14ac:dyDescent="0.2">
      <c r="A102" s="7309" t="s">
        <v>1980</v>
      </c>
      <c r="B102" s="7309"/>
      <c r="C102" s="7309" t="s">
        <v>1981</v>
      </c>
      <c r="D102" s="7310"/>
      <c r="E102" s="7310"/>
      <c r="F102" s="7293" t="str">
        <f>IF(VLOOKUP($A102,'8 Oct - LIVE LDS Data'!$A$3:$AAD$1504,4,FALSE)=0/1/1900,"",VLOOKUP($A102,'8 Oct - LIVE LDS Data'!$A$3:$AAD$1504,4,FALSE))</f>
        <v>Review of Isles of Scilly Local Plan Including Minerals and Waste 2015 to 2030</v>
      </c>
      <c r="G102" s="7294" t="str">
        <f>IF(VLOOKUP($A102,'8 Oct - LIVE LDS Data'!$A$3:$AAD$1504,6,FALSE)=0/1/1900,"",VLOOKUP($A102,'8 Oct - LIVE LDS Data'!$A$3:$AAD$1504,6,FALSE))</f>
        <v/>
      </c>
      <c r="H102" s="7294" t="str">
        <f>IF(VLOOKUP($A102,'8 Oct - LIVE LDS Data'!$A$3:$AAD$1504,7,FALSE)=0/1/1900,"",VLOOKUP($A102,'8 Oct - LIVE LDS Data'!$A$3:$AAD$1504,7,FALSE))</f>
        <v/>
      </c>
      <c r="I102" s="7294" t="str">
        <f>IF(VLOOKUP($A102,'8 Oct - LIVE LDS Data'!$A$3:$AAD$1504,8,FALSE)=0/1/1900,"",VLOOKUP($A102,'8 Oct - LIVE LDS Data'!$A$3:$AAD$1504,8,FALSE))</f>
        <v>N</v>
      </c>
      <c r="J102" s="7294" t="str">
        <f>IF(VLOOKUP($A102,'8 Oct - LIVE LDS Data'!$A$3:$AAD$1504,9,FALSE)=0/1/1900,"",VLOOKUP($A102,'8 Oct - LIVE LDS Data'!$A$3:$AAD$1504,9,FALSE))</f>
        <v>N</v>
      </c>
      <c r="K102" s="7295">
        <f>IF(VLOOKUP($A102,'8 Oct - LIVE LDS Data'!$A$3:$AAD$1504,10,FALSE)=0/1/1900,"",VLOOKUP($A102,'8 Oct - LIVE LDS Data'!$A$3:$AAD$1504,10,FALSE))</f>
        <v>44280</v>
      </c>
      <c r="L102" s="7296" t="str">
        <f>IF(VLOOKUP($A102,'8 Oct - LIVE LDS Data'!$A$3:$AAD$1504,34,FALSE)=0/1/1900,"",VLOOKUP($A102,'8 Oct - LIVE LDS Data'!$A$3:$AAD$1504,34,FALSE))</f>
        <v/>
      </c>
      <c r="M102" s="7296" t="str">
        <f>IF(VLOOKUP($A102,'8 Oct - LIVE LDS Data'!$A$3:$AAD$1504,35,FALSE)=0/1/1900,"",VLOOKUP($A102,'8 Oct - LIVE LDS Data'!$A$3:$AAD$1504,35,FALSE))</f>
        <v/>
      </c>
      <c r="N102" s="7296" t="str">
        <f>IF(VLOOKUP($A102,'8 Oct - LIVE LDS Data'!$A$3:$AAD$1504,41,FALSE)=0/1/1900,"",VLOOKUP($A102,'8 Oct - LIVE LDS Data'!$A$3:$AAD$1504,41,FALSE))</f>
        <v/>
      </c>
      <c r="O102" s="7296" t="str">
        <f>IF(VLOOKUP($A102,'8 Oct - LIVE LDS Data'!$A$3:$AAD$1504,42,FALSE)=0/1/1900,"",VLOOKUP($A102,'8 Oct - LIVE LDS Data'!$A$3:$AAD$1504,42,FALSE))</f>
        <v/>
      </c>
      <c r="P102" s="7296" t="str">
        <f>IF(VLOOKUP($A102,'8 Oct - LIVE LDS Data'!$A$3:$AAD$1504,48,FALSE)=0/1/1900,"",VLOOKUP($A102,'8 Oct - LIVE LDS Data'!$A$3:$AAD$1504,48,FALSE))</f>
        <v/>
      </c>
      <c r="Q102" s="7296" t="str">
        <f>IF(VLOOKUP($A102,'8 Oct - LIVE LDS Data'!$A$3:$AAD$1504,49,FALSE)=0/1/1900,"",VLOOKUP($A102,'8 Oct - LIVE LDS Data'!$A$3:$AAD$1504,49,FALSE))</f>
        <v/>
      </c>
      <c r="R102" s="7296" t="str">
        <f>IF(VLOOKUP($A102,'8 Oct - LIVE LDS Data'!$A$3:$AAD$1504,55,FALSE)=0/1/1900,"",VLOOKUP($A102,'8 Oct - LIVE LDS Data'!$A$3:$AAD$1504,55,FALSE))</f>
        <v/>
      </c>
      <c r="S102" s="7296" t="str">
        <f>IF(VLOOKUP($A102,'8 Oct - LIVE LDS Data'!$A$3:$AAD$1504,56,FALSE)=0/1/1900,"",VLOOKUP($A102,'8 Oct - LIVE LDS Data'!$A$3:$AAD$1504,56,FALSE))</f>
        <v/>
      </c>
      <c r="T102" s="7297" t="str">
        <f>IF(VLOOKUP($A102,'8 Oct - LIVE LDS Data'!$A$3:$AAD$1504,61,FALSE)=0/1/1900,"",VLOOKUP($A102,'8 Oct - LIVE LDS Data'!$A$3:$AAD$1504,61,FALSE))</f>
        <v/>
      </c>
      <c r="U102" s="7297" t="str">
        <f>IF(VLOOKUP($A102,'8 Oct - LIVE LDS Data'!$A$3:$AAD$1504,64,FALSE)=0/1/1900,"",VLOOKUP($A102,'8 Oct - LIVE LDS Data'!$A$3:$AAD$1504,64,FALSE))</f>
        <v/>
      </c>
      <c r="V102" s="7297" t="str">
        <f>IF(VLOOKUP($A102,'8 Oct - LIVE LDS Data'!$A$3:$AAD$1504,67,FALSE)=0/1/1900,"",VLOOKUP($A102,'8 Oct - LIVE LDS Data'!$A$3:$AAD$1504,67,FALSE))</f>
        <v/>
      </c>
      <c r="W102" s="7298" t="str">
        <f>IF(VLOOKUP($A102,'8 Oct - LIVE LDS Data'!$A$3:$AAD$1504,80,FALSE)=0/1/1900,"",VLOOKUP($A102,'8 Oct - LIVE LDS Data'!$A$3:$AAD$1504,80,FALSE))</f>
        <v/>
      </c>
      <c r="X102" s="7299" t="s">
        <v>90</v>
      </c>
      <c r="Y102" s="7300">
        <f>IF(VLOOKUP($A102,'8 Oct - LIVE LDS Data'!$A$3:$AAD$1504,73,FALSE)=0/1/1900,"",VLOOKUP($A102,'8 Oct - LIVE LDS Data'!$A$3:$AAD$1504,73,FALSE))</f>
        <v>45352</v>
      </c>
      <c r="Z102" s="7300" t="str">
        <f>IF(VLOOKUP($A102,'8 Oct - LIVE LDS Data'!$A$3:$AAD$1504,74,FALSE)=0/1/1900,"",VLOOKUP($A102,'8 Oct - LIVE LDS Data'!$A$3:$AAD$1504,74,FALSE))</f>
        <v>Robert Putnam</v>
      </c>
      <c r="AA102" s="7300">
        <f>IF(VLOOKUP($A102,'8 Oct - LIVE LDS Data'!$A$3:$AAD$1504,76,FALSE)=0/1/1900,"",VLOOKUP($A102,'8 Oct - LIVE LDS Data'!$A$3:$AAD$1504,76,FALSE))</f>
        <v>45710</v>
      </c>
      <c r="AB102" s="7300" t="str">
        <f>IF(VLOOKUP($A102,'8 Oct - LIVE LDS Data'!$A$3:$AAD$1504,77,FALSE)=0/1/1900,"",VLOOKUP($A102,'8 Oct - LIVE LDS Data'!$A$3:$AAD$1504,77,FALSE))</f>
        <v>Robert Putnam</v>
      </c>
    </row>
    <row r="103" spans="1:28" ht="30" customHeight="1" x14ac:dyDescent="0.2">
      <c r="A103" s="7303" t="s">
        <v>2000</v>
      </c>
      <c r="B103" s="7303"/>
      <c r="C103" s="2616" t="s">
        <v>4191</v>
      </c>
      <c r="D103" s="2380" t="s">
        <v>4183</v>
      </c>
      <c r="E103" s="1473"/>
      <c r="F103" s="7304" t="str">
        <f>IF(VLOOKUP($A103,'8 Oct - LIVE LDS Data'!$A$3:$AAD$1504,4,FALSE)=0/1/1900,"",VLOOKUP($A103,'8 Oct - LIVE LDS Data'!$A$3:$AAD$1504,4,FALSE))</f>
        <v>North Northamptonshire Joint Core Strategy Review July 2019</v>
      </c>
      <c r="G103" s="7305">
        <f>IF(VLOOKUP($A103,'8 Oct - LIVE LDS Data'!$A$3:$AAD$1504,6,FALSE)=0/1/1900,"",VLOOKUP($A103,'8 Oct - LIVE LDS Data'!$A$3:$AAD$1504,6,FALSE))</f>
        <v>2011</v>
      </c>
      <c r="H103" s="7305">
        <f>IF(VLOOKUP($A103,'8 Oct - LIVE LDS Data'!$A$3:$AAD$1504,7,FALSE)=0/1/1900,"",VLOOKUP($A103,'8 Oct - LIVE LDS Data'!$A$3:$AAD$1504,7,FALSE))</f>
        <v>2031</v>
      </c>
      <c r="I103" s="7305" t="str">
        <f>IF(VLOOKUP($A103,'8 Oct - LIVE LDS Data'!$A$3:$AAD$1504,8,FALSE)=0/1/1900,"",VLOOKUP($A103,'8 Oct - LIVE LDS Data'!$A$3:$AAD$1504,8,FALSE))</f>
        <v>N</v>
      </c>
      <c r="J103" s="7305" t="str">
        <f>IF(VLOOKUP($A103,'8 Oct - LIVE LDS Data'!$A$3:$AAD$1504,9,FALSE)=0/1/1900,"",VLOOKUP($A103,'8 Oct - LIVE LDS Data'!$A$3:$AAD$1504,9,FALSE))</f>
        <v>Y</v>
      </c>
      <c r="K103" s="7306">
        <f>IF(VLOOKUP($A103,'8 Oct - LIVE LDS Data'!$A$3:$AAD$1504,10,FALSE)=0/1/1900,"",VLOOKUP($A103,'8 Oct - LIVE LDS Data'!$A$3:$AAD$1504,10,FALSE))</f>
        <v>42565</v>
      </c>
      <c r="L103" s="7296" t="str">
        <f>IF(VLOOKUP($A103,'8 Oct - LIVE LDS Data'!$A$3:$AAD$1504,34,FALSE)=0/1/1900,"",VLOOKUP($A103,'8 Oct - LIVE LDS Data'!$A$3:$AAD$1504,34,FALSE))</f>
        <v/>
      </c>
      <c r="M103" s="7296" t="str">
        <f>IF(VLOOKUP($A103,'8 Oct - LIVE LDS Data'!$A$3:$AAD$1504,35,FALSE)=0/1/1900,"",VLOOKUP($A103,'8 Oct - LIVE LDS Data'!$A$3:$AAD$1504,35,FALSE))</f>
        <v/>
      </c>
      <c r="N103" s="7296" t="str">
        <f>IF(VLOOKUP($A103,'8 Oct - LIVE LDS Data'!$A$3:$AAD$1504,41,FALSE)=0/1/1900,"",VLOOKUP($A103,'8 Oct - LIVE LDS Data'!$A$3:$AAD$1504,41,FALSE))</f>
        <v/>
      </c>
      <c r="O103" s="7296" t="str">
        <f>IF(VLOOKUP($A103,'8 Oct - LIVE LDS Data'!$A$3:$AAD$1504,42,FALSE)=0/1/1900,"",VLOOKUP($A103,'8 Oct - LIVE LDS Data'!$A$3:$AAD$1504,42,FALSE))</f>
        <v/>
      </c>
      <c r="P103" s="7296" t="str">
        <f>IF(VLOOKUP($A103,'8 Oct - LIVE LDS Data'!$A$3:$AAD$1504,48,FALSE)=0/1/1900,"",VLOOKUP($A103,'8 Oct - LIVE LDS Data'!$A$3:$AAD$1504,48,FALSE))</f>
        <v/>
      </c>
      <c r="Q103" s="7296" t="str">
        <f>IF(VLOOKUP($A103,'8 Oct - LIVE LDS Data'!$A$3:$AAD$1504,49,FALSE)=0/1/1900,"",VLOOKUP($A103,'8 Oct - LIVE LDS Data'!$A$3:$AAD$1504,49,FALSE))</f>
        <v/>
      </c>
      <c r="R103" s="7296" t="str">
        <f>IF(VLOOKUP($A103,'8 Oct - LIVE LDS Data'!$A$3:$AAD$1504,55,FALSE)=0/1/1900,"",VLOOKUP($A103,'8 Oct - LIVE LDS Data'!$A$3:$AAD$1504,55,FALSE))</f>
        <v/>
      </c>
      <c r="S103" s="7296" t="str">
        <f>IF(VLOOKUP($A103,'8 Oct - LIVE LDS Data'!$A$3:$AAD$1504,56,FALSE)=0/1/1900,"",VLOOKUP($A103,'8 Oct - LIVE LDS Data'!$A$3:$AAD$1504,56,FALSE))</f>
        <v/>
      </c>
      <c r="T103" s="7297" t="str">
        <f>IF(VLOOKUP($A103,'8 Oct - LIVE LDS Data'!$A$3:$AAD$1504,61,FALSE)=0/1/1900,"",VLOOKUP($A103,'8 Oct - LIVE LDS Data'!$A$3:$AAD$1504,61,FALSE))</f>
        <v/>
      </c>
      <c r="U103" s="7297" t="str">
        <f>IF(VLOOKUP($A103,'8 Oct - LIVE LDS Data'!$A$3:$AAD$1504,64,FALSE)=0/1/1900,"",VLOOKUP($A103,'8 Oct - LIVE LDS Data'!$A$3:$AAD$1504,64,FALSE))</f>
        <v/>
      </c>
      <c r="V103" s="7297" t="str">
        <f>IF(VLOOKUP($A103,'8 Oct - LIVE LDS Data'!$A$3:$AAD$1504,67,FALSE)=0/1/1900,"",VLOOKUP($A103,'8 Oct - LIVE LDS Data'!$A$3:$AAD$1504,67,FALSE))</f>
        <v/>
      </c>
      <c r="W103" s="7298" t="str">
        <f>IF(VLOOKUP($A103,'8 Oct - LIVE LDS Data'!$A$3:$AAD$1504,80,FALSE)=0/1/1900,"",VLOOKUP($A103,'8 Oct - LIVE LDS Data'!$A$3:$AAD$1504,80,FALSE))</f>
        <v/>
      </c>
      <c r="X103" s="7299" t="s">
        <v>90</v>
      </c>
      <c r="Y103" s="7300" t="str">
        <f>IF(VLOOKUP($A103,'8 Oct - LIVE LDS Data'!$A$3:$AAD$1504,73,FALSE)=0/1/1900,"",VLOOKUP($A103,'8 Oct - LIVE LDS Data'!$A$3:$AAD$1504,73,FALSE))</f>
        <v/>
      </c>
      <c r="Z103" s="7300" t="str">
        <f>IF(VLOOKUP($A103,'8 Oct - LIVE LDS Data'!$A$3:$AAD$1504,74,FALSE)=0/1/1900,"",VLOOKUP($A103,'8 Oct - LIVE LDS Data'!$A$3:$AAD$1504,74,FALSE))</f>
        <v>Robert Putnam</v>
      </c>
      <c r="AA103" s="7300">
        <f>IF(VLOOKUP($A103,'8 Oct - LIVE LDS Data'!$A$3:$AAD$1504,76,FALSE)=0/1/1900,"",VLOOKUP($A103,'8 Oct - LIVE LDS Data'!$A$3:$AAD$1504,76,FALSE))</f>
        <v>44278</v>
      </c>
      <c r="AB103" s="7300" t="str">
        <f>IF(VLOOKUP($A103,'8 Oct - LIVE LDS Data'!$A$3:$AAD$1504,77,FALSE)=0/1/1900,"",VLOOKUP($A103,'8 Oct - LIVE LDS Data'!$A$3:$AAD$1504,77,FALSE))</f>
        <v>Robert Putnam</v>
      </c>
    </row>
    <row r="104" spans="1:28" ht="40" customHeight="1" x14ac:dyDescent="0.2">
      <c r="A104" s="1465" t="s">
        <v>2010</v>
      </c>
      <c r="B104" s="1465"/>
      <c r="C104" s="1465" t="s">
        <v>2011</v>
      </c>
      <c r="D104" s="1466"/>
      <c r="E104" s="1466"/>
      <c r="F104" s="7293" t="str">
        <f>IF(VLOOKUP($A104,'8 Oct - LIVE LDS Data'!$A$3:$AAD$1504,4,FALSE)=0/1/1900,"",VLOOKUP($A104,'8 Oct - LIVE LDS Data'!$A$3:$AAD$1504,4,FALSE))</f>
        <v>New Local Plan</v>
      </c>
      <c r="G104" s="7294">
        <f>IF(VLOOKUP($A104,'8 Oct - LIVE LDS Data'!$A$3:$AAD$1504,6,FALSE)=0/1/1900,"",VLOOKUP($A104,'8 Oct - LIVE LDS Data'!$A$3:$AAD$1504,6,FALSE))</f>
        <v>2019</v>
      </c>
      <c r="H104" s="7294">
        <f>IF(VLOOKUP($A104,'8 Oct - LIVE LDS Data'!$A$3:$AAD$1504,7,FALSE)=0/1/1900,"",VLOOKUP($A104,'8 Oct - LIVE LDS Data'!$A$3:$AAD$1504,7,FALSE))</f>
        <v>2041</v>
      </c>
      <c r="I104" s="7294" t="str">
        <f>IF(VLOOKUP($A104,'8 Oct - LIVE LDS Data'!$A$3:$AAD$1504,8,FALSE)=0/1/1900,"",VLOOKUP($A104,'8 Oct - LIVE LDS Data'!$A$3:$AAD$1504,8,FALSE))</f>
        <v>N</v>
      </c>
      <c r="J104" s="7294" t="str">
        <f>IF(VLOOKUP($A104,'8 Oct - LIVE LDS Data'!$A$3:$AAD$1504,9,FALSE)=0/1/1900,"",VLOOKUP($A104,'8 Oct - LIVE LDS Data'!$A$3:$AAD$1504,9,FALSE))</f>
        <v>N</v>
      </c>
      <c r="K104" s="7295">
        <f>IF(VLOOKUP($A104,'8 Oct - LIVE LDS Data'!$A$3:$AAD$1504,10,FALSE)=0/1/1900,"",VLOOKUP($A104,'8 Oct - LIVE LDS Data'!$A$3:$AAD$1504,10,FALSE))</f>
        <v>41016</v>
      </c>
      <c r="L104" s="7296">
        <f>IF(VLOOKUP($A104,'8 Oct - LIVE LDS Data'!$A$3:$AAD$1504,34,FALSE)=0/1/1900,"",VLOOKUP($A104,'8 Oct - LIVE LDS Data'!$A$3:$AAD$1504,34,FALSE))</f>
        <v>43586</v>
      </c>
      <c r="M104" s="7296">
        <f>IF(VLOOKUP($A104,'8 Oct - LIVE LDS Data'!$A$3:$AAD$1504,35,FALSE)=0/1/1900,"",VLOOKUP($A104,'8 Oct - LIVE LDS Data'!$A$3:$AAD$1504,35,FALSE))</f>
        <v>43677</v>
      </c>
      <c r="N104" s="7296">
        <f>IF(VLOOKUP($A104,'8 Oct - LIVE LDS Data'!$A$3:$AAD$1504,41,FALSE)=0/1/1900,"",VLOOKUP($A104,'8 Oct - LIVE LDS Data'!$A$3:$AAD$1504,41,FALSE))</f>
        <v>44376</v>
      </c>
      <c r="O104" s="7296">
        <f>IF(VLOOKUP($A104,'8 Oct - LIVE LDS Data'!$A$3:$AAD$1504,42,FALSE)=0/1/1900,"",VLOOKUP($A104,'8 Oct - LIVE LDS Data'!$A$3:$AAD$1504,42,FALSE))</f>
        <v>44469</v>
      </c>
      <c r="P104" s="7296">
        <f>IF(VLOOKUP($A104,'8 Oct - LIVE LDS Data'!$A$3:$AAD$1504,48,FALSE)=0/1/1900,"",VLOOKUP($A104,'8 Oct - LIVE LDS Data'!$A$3:$AAD$1504,48,FALSE))</f>
        <v>44893</v>
      </c>
      <c r="Q104" s="7296">
        <f>IF(VLOOKUP($A104,'8 Oct - LIVE LDS Data'!$A$3:$AAD$1504,49,FALSE)=0/1/1900,"",VLOOKUP($A104,'8 Oct - LIVE LDS Data'!$A$3:$AAD$1504,49,FALSE))</f>
        <v>44985</v>
      </c>
      <c r="R104" s="7296" t="str">
        <f>IF(VLOOKUP($A104,'8 Oct - LIVE LDS Data'!$A$3:$AAD$1504,55,FALSE)=0/1/1900,"",VLOOKUP($A104,'8 Oct - LIVE LDS Data'!$A$3:$AAD$1504,55,FALSE))</f>
        <v/>
      </c>
      <c r="S104" s="7296" t="str">
        <f>IF(VLOOKUP($A104,'8 Oct - LIVE LDS Data'!$A$3:$AAD$1504,56,FALSE)=0/1/1900,"",VLOOKUP($A104,'8 Oct - LIVE LDS Data'!$A$3:$AAD$1504,56,FALSE))</f>
        <v/>
      </c>
      <c r="T104" s="7297" t="str">
        <f>IF(VLOOKUP($A104,'8 Oct - LIVE LDS Data'!$A$3:$AAD$1504,61,FALSE)=0/1/1900,"",VLOOKUP($A104,'8 Oct - LIVE LDS Data'!$A$3:$AAD$1504,61,FALSE))</f>
        <v/>
      </c>
      <c r="U104" s="7297" t="str">
        <f>IF(VLOOKUP($A104,'8 Oct - LIVE LDS Data'!$A$3:$AAD$1504,64,FALSE)=0/1/1900,"",VLOOKUP($A104,'8 Oct - LIVE LDS Data'!$A$3:$AAD$1504,64,FALSE))</f>
        <v/>
      </c>
      <c r="V104" s="7297" t="str">
        <f>IF(VLOOKUP($A104,'8 Oct - LIVE LDS Data'!$A$3:$AAD$1504,67,FALSE)=0/1/1900,"",VLOOKUP($A104,'8 Oct - LIVE LDS Data'!$A$3:$AAD$1504,67,FALSE))</f>
        <v/>
      </c>
      <c r="W104" s="7298" t="str">
        <f>IF(VLOOKUP($A104,'8 Oct - LIVE LDS Data'!$A$3:$AAD$1504,80,FALSE)=0/1/1900,"",VLOOKUP($A104,'8 Oct - LIVE LDS Data'!$A$3:$AAD$1504,80,FALSE))</f>
        <v/>
      </c>
      <c r="X104" s="7299" t="s">
        <v>90</v>
      </c>
      <c r="Y104" s="7300">
        <f>IF(VLOOKUP($A104,'8 Oct - LIVE LDS Data'!$A$3:$AAD$1504,73,FALSE)=0/1/1900,"",VLOOKUP($A104,'8 Oct - LIVE LDS Data'!$A$3:$AAD$1504,73,FALSE))</f>
        <v>45807</v>
      </c>
      <c r="Z104" s="7300" t="str">
        <f>IF(VLOOKUP($A104,'8 Oct - LIVE LDS Data'!$A$3:$AAD$1504,74,FALSE)=0/1/1900,"",VLOOKUP($A104,'8 Oct - LIVE LDS Data'!$A$3:$AAD$1504,74,FALSE))</f>
        <v>Robert Putnam</v>
      </c>
      <c r="AA104" s="7300">
        <f>IF(VLOOKUP($A104,'8 Oct - LIVE LDS Data'!$A$3:$AAD$1504,76,FALSE)=0/1/1900,"",VLOOKUP($A104,'8 Oct - LIVE LDS Data'!$A$3:$AAD$1504,76,FALSE))</f>
        <v>45807</v>
      </c>
      <c r="AB104" s="7300" t="str">
        <f>IF(VLOOKUP($A104,'8 Oct - LIVE LDS Data'!$A$3:$AAD$1504,77,FALSE)=0/1/1900,"",VLOOKUP($A104,'8 Oct - LIVE LDS Data'!$A$3:$AAD$1504,77,FALSE))</f>
        <v>Robert Putnam</v>
      </c>
    </row>
    <row r="105" spans="1:28" ht="30" customHeight="1" x14ac:dyDescent="0.2">
      <c r="A105" s="7301" t="s">
        <v>2029</v>
      </c>
      <c r="B105" s="7319"/>
      <c r="C105" s="7301" t="s">
        <v>2030</v>
      </c>
      <c r="D105" s="7302"/>
      <c r="E105" s="7302"/>
      <c r="F105" s="7293" t="str">
        <f>IF(VLOOKUP($A105,'8 Oct - LIVE LDS Data'!$A$3:$AAD$1504,4,FALSE)=0/1/1900,"",VLOOKUP($A105,'8 Oct - LIVE LDS Data'!$A$3:$AAD$1504,4,FALSE))</f>
        <v>Local Plan Full Review</v>
      </c>
      <c r="G105" s="7294" t="str">
        <f>IF(VLOOKUP($A105,'8 Oct - LIVE LDS Data'!$A$3:$AAD$1504,6,FALSE)=0/1/1900,"",VLOOKUP($A105,'8 Oct - LIVE LDS Data'!$A$3:$AAD$1504,6,FALSE))</f>
        <v>2024</v>
      </c>
      <c r="H105" s="7294">
        <f>IF(VLOOKUP($A105,'8 Oct - LIVE LDS Data'!$A$3:$AAD$1504,7,FALSE)=0/1/1900,"",VLOOKUP($A105,'8 Oct - LIVE LDS Data'!$A$3:$AAD$1504,7,FALSE))</f>
        <v>2043</v>
      </c>
      <c r="I105" s="7294" t="str">
        <f>IF(VLOOKUP($A105,'8 Oct - LIVE LDS Data'!$A$3:$AAD$1504,8,FALSE)=0/1/1900,"",VLOOKUP($A105,'8 Oct - LIVE LDS Data'!$A$3:$AAD$1504,8,FALSE))</f>
        <v>N</v>
      </c>
      <c r="J105" s="7294" t="str">
        <f>IF(VLOOKUP($A105,'8 Oct - LIVE LDS Data'!$A$3:$AAD$1504,9,FALSE)=0/1/1900,"",VLOOKUP($A105,'8 Oct - LIVE LDS Data'!$A$3:$AAD$1504,9,FALSE))</f>
        <v>N</v>
      </c>
      <c r="K105" s="7295">
        <f>IF(VLOOKUP($A105,'8 Oct - LIVE LDS Data'!$A$3:$AAD$1504,10,FALSE)=0/1/1900,"",VLOOKUP($A105,'8 Oct - LIVE LDS Data'!$A$3:$AAD$1504,10,FALSE))</f>
        <v>43523</v>
      </c>
      <c r="L105" s="7296">
        <f>IF(VLOOKUP($A105,'8 Oct - LIVE LDS Data'!$A$3:$AAD$1504,34,FALSE)=0/1/1900,"",VLOOKUP($A105,'8 Oct - LIVE LDS Data'!$A$3:$AAD$1504,34,FALSE))</f>
        <v>45621</v>
      </c>
      <c r="M105" s="7296">
        <f>IF(VLOOKUP($A105,'8 Oct - LIVE LDS Data'!$A$3:$AAD$1504,35,FALSE)=0/1/1900,"",VLOOKUP($A105,'8 Oct - LIVE LDS Data'!$A$3:$AAD$1504,35,FALSE))</f>
        <v>45716</v>
      </c>
      <c r="N105" s="7296" t="str">
        <f>IF(VLOOKUP($A105,'8 Oct - LIVE LDS Data'!$A$3:$AAD$1504,41,FALSE)=0/1/1900,"",VLOOKUP($A105,'8 Oct - LIVE LDS Data'!$A$3:$AAD$1504,41,FALSE))</f>
        <v/>
      </c>
      <c r="O105" s="7296" t="str">
        <f>IF(VLOOKUP($A105,'8 Oct - LIVE LDS Data'!$A$3:$AAD$1504,42,FALSE)=0/1/1900,"",VLOOKUP($A105,'8 Oct - LIVE LDS Data'!$A$3:$AAD$1504,42,FALSE))</f>
        <v/>
      </c>
      <c r="P105" s="7296" t="str">
        <f>IF(VLOOKUP($A105,'8 Oct - LIVE LDS Data'!$A$3:$AAD$1504,48,FALSE)=0/1/1900,"",VLOOKUP($A105,'8 Oct - LIVE LDS Data'!$A$3:$AAD$1504,48,FALSE))</f>
        <v/>
      </c>
      <c r="Q105" s="7296" t="str">
        <f>IF(VLOOKUP($A105,'8 Oct - LIVE LDS Data'!$A$3:$AAD$1504,49,FALSE)=0/1/1900,"",VLOOKUP($A105,'8 Oct - LIVE LDS Data'!$A$3:$AAD$1504,49,FALSE))</f>
        <v/>
      </c>
      <c r="R105" s="7296" t="str">
        <f>IF(VLOOKUP($A105,'8 Oct - LIVE LDS Data'!$A$3:$AAD$1504,55,FALSE)=0/1/1900,"",VLOOKUP($A105,'8 Oct - LIVE LDS Data'!$A$3:$AAD$1504,55,FALSE))</f>
        <v/>
      </c>
      <c r="S105" s="7296" t="str">
        <f>IF(VLOOKUP($A105,'8 Oct - LIVE LDS Data'!$A$3:$AAD$1504,56,FALSE)=0/1/1900,"",VLOOKUP($A105,'8 Oct - LIVE LDS Data'!$A$3:$AAD$1504,56,FALSE))</f>
        <v/>
      </c>
      <c r="T105" s="7297" t="str">
        <f>IF(VLOOKUP($A105,'8 Oct - LIVE LDS Data'!$A$3:$AAD$1504,61,FALSE)=0/1/1900,"",VLOOKUP($A105,'8 Oct - LIVE LDS Data'!$A$3:$AAD$1504,61,FALSE))</f>
        <v/>
      </c>
      <c r="U105" s="7297" t="str">
        <f>IF(VLOOKUP($A105,'8 Oct - LIVE LDS Data'!$A$3:$AAD$1504,64,FALSE)=0/1/1900,"",VLOOKUP($A105,'8 Oct - LIVE LDS Data'!$A$3:$AAD$1504,64,FALSE))</f>
        <v/>
      </c>
      <c r="V105" s="7297" t="str">
        <f>IF(VLOOKUP($A105,'8 Oct - LIVE LDS Data'!$A$3:$AAD$1504,67,FALSE)=0/1/1900,"",VLOOKUP($A105,'8 Oct - LIVE LDS Data'!$A$3:$AAD$1504,67,FALSE))</f>
        <v/>
      </c>
      <c r="W105" s="7298" t="str">
        <f>IF(VLOOKUP($A105,'8 Oct - LIVE LDS Data'!$A$3:$AAD$1504,80,FALSE)=0/1/1900,"",VLOOKUP($A105,'8 Oct - LIVE LDS Data'!$A$3:$AAD$1504,80,FALSE))</f>
        <v/>
      </c>
      <c r="X105" s="7299" t="s">
        <v>90</v>
      </c>
      <c r="Y105" s="7300">
        <f>IF(VLOOKUP($A105,'8 Oct - LIVE LDS Data'!$A$3:$AAD$1504,73,FALSE)=0/1/1900,"",VLOOKUP($A105,'8 Oct - LIVE LDS Data'!$A$3:$AAD$1504,73,FALSE))</f>
        <v>45427</v>
      </c>
      <c r="Z105" s="7300" t="str">
        <f>IF(VLOOKUP($A105,'8 Oct - LIVE LDS Data'!$A$3:$AAD$1504,74,FALSE)=0/1/1900,"",VLOOKUP($A105,'8 Oct - LIVE LDS Data'!$A$3:$AAD$1504,74,FALSE))</f>
        <v>Robert Putnam</v>
      </c>
      <c r="AA105" s="7300">
        <f>IF(VLOOKUP($A105,'8 Oct - LIVE LDS Data'!$A$3:$AAD$1504,76,FALSE)=0/1/1900,"",VLOOKUP($A105,'8 Oct - LIVE LDS Data'!$A$3:$AAD$1504,76,FALSE))</f>
        <v>45807</v>
      </c>
      <c r="AB105" s="7300" t="str">
        <f>IF(VLOOKUP($A105,'8 Oct - LIVE LDS Data'!$A$3:$AAD$1504,77,FALSE)=0/1/1900,"",VLOOKUP($A105,'8 Oct - LIVE LDS Data'!$A$3:$AAD$1504,77,FALSE))</f>
        <v>Robert Putnam</v>
      </c>
    </row>
    <row r="106" spans="1:28" ht="30" customHeight="1" x14ac:dyDescent="0.2">
      <c r="A106" s="1465" t="s">
        <v>2038</v>
      </c>
      <c r="B106" s="1465"/>
      <c r="C106" s="1465" t="s">
        <v>2039</v>
      </c>
      <c r="D106" s="1466"/>
      <c r="E106" s="1466"/>
      <c r="F106" s="7293" t="str">
        <f>IF(VLOOKUP($A106,'8 Oct - LIVE LDS Data'!$A$3:$AAD$1504,4,FALSE)=0/1/1900,"",VLOOKUP($A106,'8 Oct - LIVE LDS Data'!$A$3:$AAD$1504,4,FALSE))</f>
        <v>Knowsley Local Plan</v>
      </c>
      <c r="G106" s="7294" t="str">
        <f>IF(VLOOKUP($A106,'8 Oct - LIVE LDS Data'!$A$3:$AAD$1504,6,FALSE)=0/1/1900,"",VLOOKUP($A106,'8 Oct - LIVE LDS Data'!$A$3:$AAD$1504,6,FALSE))</f>
        <v/>
      </c>
      <c r="H106" s="7294" t="str">
        <f>IF(VLOOKUP($A106,'8 Oct - LIVE LDS Data'!$A$3:$AAD$1504,7,FALSE)=0/1/1900,"",VLOOKUP($A106,'8 Oct - LIVE LDS Data'!$A$3:$AAD$1504,7,FALSE))</f>
        <v/>
      </c>
      <c r="I106" s="7294" t="str">
        <f>IF(VLOOKUP($A106,'8 Oct - LIVE LDS Data'!$A$3:$AAD$1504,8,FALSE)=0/1/1900,"",VLOOKUP($A106,'8 Oct - LIVE LDS Data'!$A$3:$AAD$1504,8,FALSE))</f>
        <v/>
      </c>
      <c r="J106" s="7294" t="str">
        <f>IF(VLOOKUP($A106,'8 Oct - LIVE LDS Data'!$A$3:$AAD$1504,9,FALSE)=0/1/1900,"",VLOOKUP($A106,'8 Oct - LIVE LDS Data'!$A$3:$AAD$1504,9,FALSE))</f>
        <v/>
      </c>
      <c r="K106" s="7295">
        <f>IF(VLOOKUP($A106,'8 Oct - LIVE LDS Data'!$A$3:$AAD$1504,10,FALSE)=0/1/1900,"",VLOOKUP($A106,'8 Oct - LIVE LDS Data'!$A$3:$AAD$1504,10,FALSE))</f>
        <v>42375</v>
      </c>
      <c r="L106" s="7296" t="str">
        <f>IF(VLOOKUP($A106,'8 Oct - LIVE LDS Data'!$A$3:$AAD$1504,34,FALSE)=0/1/1900,"",VLOOKUP($A106,'8 Oct - LIVE LDS Data'!$A$3:$AAD$1504,34,FALSE))</f>
        <v/>
      </c>
      <c r="M106" s="7296" t="str">
        <f>IF(VLOOKUP($A106,'8 Oct - LIVE LDS Data'!$A$3:$AAD$1504,35,FALSE)=0/1/1900,"",VLOOKUP($A106,'8 Oct - LIVE LDS Data'!$A$3:$AAD$1504,35,FALSE))</f>
        <v/>
      </c>
      <c r="N106" s="7296" t="str">
        <f>IF(VLOOKUP($A106,'8 Oct - LIVE LDS Data'!$A$3:$AAD$1504,41,FALSE)=0/1/1900,"",VLOOKUP($A106,'8 Oct - LIVE LDS Data'!$A$3:$AAD$1504,41,FALSE))</f>
        <v/>
      </c>
      <c r="O106" s="7296" t="str">
        <f>IF(VLOOKUP($A106,'8 Oct - LIVE LDS Data'!$A$3:$AAD$1504,42,FALSE)=0/1/1900,"",VLOOKUP($A106,'8 Oct - LIVE LDS Data'!$A$3:$AAD$1504,42,FALSE))</f>
        <v/>
      </c>
      <c r="P106" s="7296" t="str">
        <f>IF(VLOOKUP($A106,'8 Oct - LIVE LDS Data'!$A$3:$AAD$1504,48,FALSE)=0/1/1900,"",VLOOKUP($A106,'8 Oct - LIVE LDS Data'!$A$3:$AAD$1504,48,FALSE))</f>
        <v/>
      </c>
      <c r="Q106" s="7296" t="str">
        <f>IF(VLOOKUP($A106,'8 Oct - LIVE LDS Data'!$A$3:$AAD$1504,49,FALSE)=0/1/1900,"",VLOOKUP($A106,'8 Oct - LIVE LDS Data'!$A$3:$AAD$1504,49,FALSE))</f>
        <v/>
      </c>
      <c r="R106" s="7296" t="str">
        <f>IF(VLOOKUP($A106,'8 Oct - LIVE LDS Data'!$A$3:$AAD$1504,55,FALSE)=0/1/1900,"",VLOOKUP($A106,'8 Oct - LIVE LDS Data'!$A$3:$AAD$1504,55,FALSE))</f>
        <v/>
      </c>
      <c r="S106" s="7296" t="str">
        <f>IF(VLOOKUP($A106,'8 Oct - LIVE LDS Data'!$A$3:$AAD$1504,56,FALSE)=0/1/1900,"",VLOOKUP($A106,'8 Oct - LIVE LDS Data'!$A$3:$AAD$1504,56,FALSE))</f>
        <v/>
      </c>
      <c r="T106" s="7297" t="str">
        <f>IF(VLOOKUP($A106,'8 Oct - LIVE LDS Data'!$A$3:$AAD$1504,61,FALSE)=0/1/1900,"",VLOOKUP($A106,'8 Oct - LIVE LDS Data'!$A$3:$AAD$1504,61,FALSE))</f>
        <v/>
      </c>
      <c r="U106" s="7297" t="str">
        <f>IF(VLOOKUP($A106,'8 Oct - LIVE LDS Data'!$A$3:$AAD$1504,64,FALSE)=0/1/1900,"",VLOOKUP($A106,'8 Oct - LIVE LDS Data'!$A$3:$AAD$1504,64,FALSE))</f>
        <v/>
      </c>
      <c r="V106" s="7297" t="str">
        <f>IF(VLOOKUP($A106,'8 Oct - LIVE LDS Data'!$A$3:$AAD$1504,67,FALSE)=0/1/1900,"",VLOOKUP($A106,'8 Oct - LIVE LDS Data'!$A$3:$AAD$1504,67,FALSE))</f>
        <v/>
      </c>
      <c r="W106" s="7298" t="str">
        <f>IF(VLOOKUP($A106,'8 Oct - LIVE LDS Data'!$A$3:$AAD$1504,80,FALSE)=0/1/1900,"",VLOOKUP($A106,'8 Oct - LIVE LDS Data'!$A$3:$AAD$1504,80,FALSE))</f>
        <v/>
      </c>
      <c r="X106" s="7299" t="s">
        <v>90</v>
      </c>
      <c r="Y106" s="7300">
        <f>IF(VLOOKUP($A106,'8 Oct - LIVE LDS Data'!$A$3:$AAD$1504,73,FALSE)=0/1/1900,"",VLOOKUP($A106,'8 Oct - LIVE LDS Data'!$A$3:$AAD$1504,73,FALSE))</f>
        <v>45807</v>
      </c>
      <c r="Z106" s="7300" t="str">
        <f>IF(VLOOKUP($A106,'8 Oct - LIVE LDS Data'!$A$3:$AAD$1504,74,FALSE)=0/1/1900,"",VLOOKUP($A106,'8 Oct - LIVE LDS Data'!$A$3:$AAD$1504,74,FALSE))</f>
        <v>Robert Putnam</v>
      </c>
      <c r="AA106" s="7300" t="str">
        <f>IF(VLOOKUP($A106,'8 Oct - LIVE LDS Data'!$A$3:$AAD$1504,76,FALSE)=0/1/1900,"",VLOOKUP($A106,'8 Oct - LIVE LDS Data'!$A$3:$AAD$1504,76,FALSE))</f>
        <v/>
      </c>
      <c r="AB106" s="7300" t="str">
        <f>IF(VLOOKUP($A106,'8 Oct - LIVE LDS Data'!$A$3:$AAD$1504,77,FALSE)=0/1/1900,"",VLOOKUP($A106,'8 Oct - LIVE LDS Data'!$A$3:$AAD$1504,77,FALSE))</f>
        <v>Robert Putnam</v>
      </c>
    </row>
    <row r="107" spans="1:28" ht="30" customHeight="1" x14ac:dyDescent="0.2">
      <c r="A107" s="7309" t="s">
        <v>2046</v>
      </c>
      <c r="B107" s="7320"/>
      <c r="C107" s="7309" t="s">
        <v>4192</v>
      </c>
      <c r="D107" s="7310"/>
      <c r="E107" s="7310"/>
      <c r="F107" s="7293" t="str">
        <f>IF(VLOOKUP($A107,'8 Oct - LIVE LDS Data'!$A$3:$AAD$1504,4,FALSE)=0/1/1900,"",VLOOKUP($A107,'8 Oct - LIVE LDS Data'!$A$3:$AAD$1504,4,FALSE))</f>
        <v>Local Plan Review</v>
      </c>
      <c r="G107" s="7294" t="str">
        <f>IF(VLOOKUP($A107,'8 Oct - LIVE LDS Data'!$A$3:$AAD$1504,6,FALSE)=0/1/1900,"",VLOOKUP($A107,'8 Oct - LIVE LDS Data'!$A$3:$AAD$1504,6,FALSE))</f>
        <v/>
      </c>
      <c r="H107" s="7294" t="str">
        <f>IF(VLOOKUP($A107,'8 Oct - LIVE LDS Data'!$A$3:$AAD$1504,7,FALSE)=0/1/1900,"",VLOOKUP($A107,'8 Oct - LIVE LDS Data'!$A$3:$AAD$1504,7,FALSE))</f>
        <v/>
      </c>
      <c r="I107" s="7294" t="str">
        <f>IF(VLOOKUP($A107,'8 Oct - LIVE LDS Data'!$A$3:$AAD$1504,8,FALSE)=0/1/1900,"",VLOOKUP($A107,'8 Oct - LIVE LDS Data'!$A$3:$AAD$1504,8,FALSE))</f>
        <v>N</v>
      </c>
      <c r="J107" s="7294" t="str">
        <f>IF(VLOOKUP($A107,'8 Oct - LIVE LDS Data'!$A$3:$AAD$1504,9,FALSE)=0/1/1900,"",VLOOKUP($A107,'8 Oct - LIVE LDS Data'!$A$3:$AAD$1504,9,FALSE))</f>
        <v>N</v>
      </c>
      <c r="K107" s="7295">
        <f>IF(VLOOKUP($A107,'8 Oct - LIVE LDS Data'!$A$3:$AAD$1504,10,FALSE)=0/1/1900,"",VLOOKUP($A107,'8 Oct - LIVE LDS Data'!$A$3:$AAD$1504,10,FALSE))</f>
        <v>44335</v>
      </c>
      <c r="L107" s="7296" t="str">
        <f>IF(VLOOKUP($A107,'8 Oct - LIVE LDS Data'!$A$3:$AAD$1504,34,FALSE)=0/1/1900,"",VLOOKUP($A107,'8 Oct - LIVE LDS Data'!$A$3:$AAD$1504,34,FALSE))</f>
        <v/>
      </c>
      <c r="M107" s="7296" t="str">
        <f>IF(VLOOKUP($A107,'8 Oct - LIVE LDS Data'!$A$3:$AAD$1504,35,FALSE)=0/1/1900,"",VLOOKUP($A107,'8 Oct - LIVE LDS Data'!$A$3:$AAD$1504,35,FALSE))</f>
        <v/>
      </c>
      <c r="N107" s="7296" t="str">
        <f>IF(VLOOKUP($A107,'8 Oct - LIVE LDS Data'!$A$3:$AAD$1504,41,FALSE)=0/1/1900,"",VLOOKUP($A107,'8 Oct - LIVE LDS Data'!$A$3:$AAD$1504,41,FALSE))</f>
        <v/>
      </c>
      <c r="O107" s="7296" t="str">
        <f>IF(VLOOKUP($A107,'8 Oct - LIVE LDS Data'!$A$3:$AAD$1504,42,FALSE)=0/1/1900,"",VLOOKUP($A107,'8 Oct - LIVE LDS Data'!$A$3:$AAD$1504,42,FALSE))</f>
        <v/>
      </c>
      <c r="P107" s="7296" t="str">
        <f>IF(VLOOKUP($A107,'8 Oct - LIVE LDS Data'!$A$3:$AAD$1504,48,FALSE)=0/1/1900,"",VLOOKUP($A107,'8 Oct - LIVE LDS Data'!$A$3:$AAD$1504,48,FALSE))</f>
        <v/>
      </c>
      <c r="Q107" s="7296" t="str">
        <f>IF(VLOOKUP($A107,'8 Oct - LIVE LDS Data'!$A$3:$AAD$1504,49,FALSE)=0/1/1900,"",VLOOKUP($A107,'8 Oct - LIVE LDS Data'!$A$3:$AAD$1504,49,FALSE))</f>
        <v/>
      </c>
      <c r="R107" s="7296" t="str">
        <f>IF(VLOOKUP($A107,'8 Oct - LIVE LDS Data'!$A$3:$AAD$1504,55,FALSE)=0/1/1900,"",VLOOKUP($A107,'8 Oct - LIVE LDS Data'!$A$3:$AAD$1504,55,FALSE))</f>
        <v/>
      </c>
      <c r="S107" s="7296" t="str">
        <f>IF(VLOOKUP($A107,'8 Oct - LIVE LDS Data'!$A$3:$AAD$1504,56,FALSE)=0/1/1900,"",VLOOKUP($A107,'8 Oct - LIVE LDS Data'!$A$3:$AAD$1504,56,FALSE))</f>
        <v/>
      </c>
      <c r="T107" s="7297" t="str">
        <f>IF(VLOOKUP($A107,'8 Oct - LIVE LDS Data'!$A$3:$AAD$1504,61,FALSE)=0/1/1900,"",VLOOKUP($A107,'8 Oct - LIVE LDS Data'!$A$3:$AAD$1504,61,FALSE))</f>
        <v/>
      </c>
      <c r="U107" s="7297" t="str">
        <f>IF(VLOOKUP($A107,'8 Oct - LIVE LDS Data'!$A$3:$AAD$1504,64,FALSE)=0/1/1900,"",VLOOKUP($A107,'8 Oct - LIVE LDS Data'!$A$3:$AAD$1504,64,FALSE))</f>
        <v/>
      </c>
      <c r="V107" s="7297" t="str">
        <f>IF(VLOOKUP($A107,'8 Oct - LIVE LDS Data'!$A$3:$AAD$1504,67,FALSE)=0/1/1900,"",VLOOKUP($A107,'8 Oct - LIVE LDS Data'!$A$3:$AAD$1504,67,FALSE))</f>
        <v/>
      </c>
      <c r="W107" s="7298" t="str">
        <f>IF(VLOOKUP($A107,'8 Oct - LIVE LDS Data'!$A$3:$AAD$1504,80,FALSE)=0/1/1900,"",VLOOKUP($A107,'8 Oct - LIVE LDS Data'!$A$3:$AAD$1504,80,FALSE))</f>
        <v/>
      </c>
      <c r="X107" s="7299" t="s">
        <v>90</v>
      </c>
      <c r="Y107" s="7300">
        <f>IF(VLOOKUP($A107,'8 Oct - LIVE LDS Data'!$A$3:$AAD$1504,73,FALSE)=0/1/1900,"",VLOOKUP($A107,'8 Oct - LIVE LDS Data'!$A$3:$AAD$1504,73,FALSE))</f>
        <v>45700</v>
      </c>
      <c r="Z107" s="7300" t="str">
        <f>IF(VLOOKUP($A107,'8 Oct - LIVE LDS Data'!$A$3:$AAD$1504,74,FALSE)=0/1/1900,"",VLOOKUP($A107,'8 Oct - LIVE LDS Data'!$A$3:$AAD$1504,74,FALSE))</f>
        <v>Robert Putnam</v>
      </c>
      <c r="AA107" s="7300">
        <f>IF(VLOOKUP($A107,'8 Oct - LIVE LDS Data'!$A$3:$AAD$1504,76,FALSE)=0/1/1900,"",VLOOKUP($A107,'8 Oct - LIVE LDS Data'!$A$3:$AAD$1504,76,FALSE))</f>
        <v>45700</v>
      </c>
      <c r="AB107" s="7300" t="str">
        <f>IF(VLOOKUP($A107,'8 Oct - LIVE LDS Data'!$A$3:$AAD$1504,77,FALSE)=0/1/1900,"",VLOOKUP($A107,'8 Oct - LIVE LDS Data'!$A$3:$AAD$1504,77,FALSE))</f>
        <v>Robert Putnam</v>
      </c>
    </row>
    <row r="108" spans="1:28" ht="30" customHeight="1" x14ac:dyDescent="0.2">
      <c r="A108" s="7301" t="s">
        <v>2051</v>
      </c>
      <c r="B108" s="7301"/>
      <c r="C108" s="7301" t="s">
        <v>2052</v>
      </c>
      <c r="D108" s="7302"/>
      <c r="E108" s="7302"/>
      <c r="F108" s="7293" t="str">
        <f>IF(VLOOKUP($A108,'8 Oct - LIVE LDS Data'!$A$3:$AAD$1504,4,FALSE)=0/1/1900,"",VLOOKUP($A108,'8 Oct - LIVE LDS Data'!$A$3:$AAD$1504,4,FALSE))</f>
        <v>Revised Lambeth Local Plan</v>
      </c>
      <c r="G108" s="7294" t="str">
        <f>IF(VLOOKUP($A108,'8 Oct - LIVE LDS Data'!$A$3:$AAD$1504,6,FALSE)=0/1/1900,"",VLOOKUP($A108,'8 Oct - LIVE LDS Data'!$A$3:$AAD$1504,6,FALSE))</f>
        <v/>
      </c>
      <c r="H108" s="7294" t="str">
        <f>IF(VLOOKUP($A108,'8 Oct - LIVE LDS Data'!$A$3:$AAD$1504,7,FALSE)=0/1/1900,"",VLOOKUP($A108,'8 Oct - LIVE LDS Data'!$A$3:$AAD$1504,7,FALSE))</f>
        <v/>
      </c>
      <c r="I108" s="7294" t="str">
        <f>IF(VLOOKUP($A108,'8 Oct - LIVE LDS Data'!$A$3:$AAD$1504,8,FALSE)=0/1/1900,"",VLOOKUP($A108,'8 Oct - LIVE LDS Data'!$A$3:$AAD$1504,8,FALSE))</f>
        <v>N</v>
      </c>
      <c r="J108" s="7294" t="str">
        <f>IF(VLOOKUP($A108,'8 Oct - LIVE LDS Data'!$A$3:$AAD$1504,9,FALSE)=0/1/1900,"",VLOOKUP($A108,'8 Oct - LIVE LDS Data'!$A$3:$AAD$1504,9,FALSE))</f>
        <v>N</v>
      </c>
      <c r="K108" s="7295">
        <f>IF(VLOOKUP($A108,'8 Oct - LIVE LDS Data'!$A$3:$AAD$1504,10,FALSE)=0/1/1900,"",VLOOKUP($A108,'8 Oct - LIVE LDS Data'!$A$3:$AAD$1504,10,FALSE))</f>
        <v>44461</v>
      </c>
      <c r="L108" s="7296" t="str">
        <f>IF(VLOOKUP($A108,'8 Oct - LIVE LDS Data'!$A$3:$AAD$1504,34,FALSE)=0/1/1900,"",VLOOKUP($A108,'8 Oct - LIVE LDS Data'!$A$3:$AAD$1504,34,FALSE))</f>
        <v/>
      </c>
      <c r="M108" s="7296" t="str">
        <f>IF(VLOOKUP($A108,'8 Oct - LIVE LDS Data'!$A$3:$AAD$1504,35,FALSE)=0/1/1900,"",VLOOKUP($A108,'8 Oct - LIVE LDS Data'!$A$3:$AAD$1504,35,FALSE))</f>
        <v/>
      </c>
      <c r="N108" s="7296" t="str">
        <f>IF(VLOOKUP($A108,'8 Oct - LIVE LDS Data'!$A$3:$AAD$1504,41,FALSE)=0/1/1900,"",VLOOKUP($A108,'8 Oct - LIVE LDS Data'!$A$3:$AAD$1504,41,FALSE))</f>
        <v/>
      </c>
      <c r="O108" s="7296" t="str">
        <f>IF(VLOOKUP($A108,'8 Oct - LIVE LDS Data'!$A$3:$AAD$1504,42,FALSE)=0/1/1900,"",VLOOKUP($A108,'8 Oct - LIVE LDS Data'!$A$3:$AAD$1504,42,FALSE))</f>
        <v/>
      </c>
      <c r="P108" s="7296" t="str">
        <f>IF(VLOOKUP($A108,'8 Oct - LIVE LDS Data'!$A$3:$AAD$1504,48,FALSE)=0/1/1900,"",VLOOKUP($A108,'8 Oct - LIVE LDS Data'!$A$3:$AAD$1504,48,FALSE))</f>
        <v/>
      </c>
      <c r="Q108" s="7296" t="str">
        <f>IF(VLOOKUP($A108,'8 Oct - LIVE LDS Data'!$A$3:$AAD$1504,49,FALSE)=0/1/1900,"",VLOOKUP($A108,'8 Oct - LIVE LDS Data'!$A$3:$AAD$1504,49,FALSE))</f>
        <v/>
      </c>
      <c r="R108" s="7296" t="str">
        <f>IF(VLOOKUP($A108,'8 Oct - LIVE LDS Data'!$A$3:$AAD$1504,55,FALSE)=0/1/1900,"",VLOOKUP($A108,'8 Oct - LIVE LDS Data'!$A$3:$AAD$1504,55,FALSE))</f>
        <v/>
      </c>
      <c r="S108" s="7296" t="str">
        <f>IF(VLOOKUP($A108,'8 Oct - LIVE LDS Data'!$A$3:$AAD$1504,56,FALSE)=0/1/1900,"",VLOOKUP($A108,'8 Oct - LIVE LDS Data'!$A$3:$AAD$1504,56,FALSE))</f>
        <v/>
      </c>
      <c r="T108" s="7297" t="str">
        <f>IF(VLOOKUP($A108,'8 Oct - LIVE LDS Data'!$A$3:$AAD$1504,61,FALSE)=0/1/1900,"",VLOOKUP($A108,'8 Oct - LIVE LDS Data'!$A$3:$AAD$1504,61,FALSE))</f>
        <v/>
      </c>
      <c r="U108" s="7297" t="str">
        <f>IF(VLOOKUP($A108,'8 Oct - LIVE LDS Data'!$A$3:$AAD$1504,64,FALSE)=0/1/1900,"",VLOOKUP($A108,'8 Oct - LIVE LDS Data'!$A$3:$AAD$1504,64,FALSE))</f>
        <v/>
      </c>
      <c r="V108" s="7297" t="str">
        <f>IF(VLOOKUP($A108,'8 Oct - LIVE LDS Data'!$A$3:$AAD$1504,67,FALSE)=0/1/1900,"",VLOOKUP($A108,'8 Oct - LIVE LDS Data'!$A$3:$AAD$1504,67,FALSE))</f>
        <v/>
      </c>
      <c r="W108" s="7298" t="str">
        <f>IF(VLOOKUP($A108,'8 Oct - LIVE LDS Data'!$A$3:$AAD$1504,80,FALSE)=0/1/1900,"",VLOOKUP($A108,'8 Oct - LIVE LDS Data'!$A$3:$AAD$1504,80,FALSE))</f>
        <v/>
      </c>
      <c r="X108" s="7299" t="s">
        <v>90</v>
      </c>
      <c r="Y108" s="7300">
        <f>IF(VLOOKUP($A108,'8 Oct - LIVE LDS Data'!$A$3:$AAD$1504,73,FALSE)=0/1/1900,"",VLOOKUP($A108,'8 Oct - LIVE LDS Data'!$A$3:$AAD$1504,73,FALSE))</f>
        <v>45807</v>
      </c>
      <c r="Z108" s="7300" t="str">
        <f>IF(VLOOKUP($A108,'8 Oct - LIVE LDS Data'!$A$3:$AAD$1504,74,FALSE)=0/1/1900,"",VLOOKUP($A108,'8 Oct - LIVE LDS Data'!$A$3:$AAD$1504,74,FALSE))</f>
        <v>Robert Putnam</v>
      </c>
      <c r="AA108" s="7300">
        <f>IF(VLOOKUP($A108,'8 Oct - LIVE LDS Data'!$A$3:$AAD$1504,76,FALSE)=0/1/1900,"",VLOOKUP($A108,'8 Oct - LIVE LDS Data'!$A$3:$AAD$1504,76,FALSE))</f>
        <v>45807</v>
      </c>
      <c r="AB108" s="7300" t="str">
        <f>IF(VLOOKUP($A108,'8 Oct - LIVE LDS Data'!$A$3:$AAD$1504,77,FALSE)=0/1/1900,"",VLOOKUP($A108,'8 Oct - LIVE LDS Data'!$A$3:$AAD$1504,77,FALSE))</f>
        <v>Robert Putnam</v>
      </c>
    </row>
    <row r="109" spans="1:28" ht="30" customHeight="1" x14ac:dyDescent="0.2">
      <c r="A109" s="3332" t="s">
        <v>2060</v>
      </c>
      <c r="B109" s="7301"/>
      <c r="C109" s="7301" t="s">
        <v>2061</v>
      </c>
      <c r="D109" s="7302"/>
      <c r="E109" s="7302"/>
      <c r="F109" s="7293" t="str">
        <f>IF(VLOOKUP($A109,'8 Oct - LIVE LDS Data'!$A$3:$AAD$1504,4,FALSE)=0/1/1900,"",VLOOKUP($A109,'8 Oct - LIVE LDS Data'!$A$3:$AAD$1504,4,FALSE))</f>
        <v>Lancaster District Local Plan</v>
      </c>
      <c r="G109" s="7294">
        <f>IF(VLOOKUP($A109,'8 Oct - LIVE LDS Data'!$A$3:$AAD$1504,6,FALSE)=0/1/1900,"",VLOOKUP($A109,'8 Oct - LIVE LDS Data'!$A$3:$AAD$1504,6,FALSE))</f>
        <v>2028</v>
      </c>
      <c r="H109" s="7294">
        <f>IF(VLOOKUP($A109,'8 Oct - LIVE LDS Data'!$A$3:$AAD$1504,7,FALSE)=0/1/1900,"",VLOOKUP($A109,'8 Oct - LIVE LDS Data'!$A$3:$AAD$1504,7,FALSE))</f>
        <v>2043</v>
      </c>
      <c r="I109" s="7294" t="str">
        <f>IF(VLOOKUP($A109,'8 Oct - LIVE LDS Data'!$A$3:$AAD$1504,8,FALSE)=0/1/1900,"",VLOOKUP($A109,'8 Oct - LIVE LDS Data'!$A$3:$AAD$1504,8,FALSE))</f>
        <v>N</v>
      </c>
      <c r="J109" s="7294" t="str">
        <f>IF(VLOOKUP($A109,'8 Oct - LIVE LDS Data'!$A$3:$AAD$1504,9,FALSE)=0/1/1900,"",VLOOKUP($A109,'8 Oct - LIVE LDS Data'!$A$3:$AAD$1504,9,FALSE))</f>
        <v>N</v>
      </c>
      <c r="K109" s="7295">
        <f>IF(VLOOKUP($A109,'8 Oct - LIVE LDS Data'!$A$3:$AAD$1504,10,FALSE)=0/1/1900,"",VLOOKUP($A109,'8 Oct - LIVE LDS Data'!$A$3:$AAD$1504,10,FALSE))</f>
        <v>44041</v>
      </c>
      <c r="L109" s="7296">
        <f>IF(VLOOKUP($A109,'8 Oct - LIVE LDS Data'!$A$3:$AAD$1504,34,FALSE)=0/1/1900,"",VLOOKUP($A109,'8 Oct - LIVE LDS Data'!$A$3:$AAD$1504,34,FALSE))</f>
        <v>45492</v>
      </c>
      <c r="M109" s="7296">
        <f>IF(VLOOKUP($A109,'8 Oct - LIVE LDS Data'!$A$3:$AAD$1504,35,FALSE)=0/1/1900,"",VLOOKUP($A109,'8 Oct - LIVE LDS Data'!$A$3:$AAD$1504,35,FALSE))</f>
        <v>45555</v>
      </c>
      <c r="N109" s="7296" t="str">
        <f>IF(VLOOKUP($A109,'8 Oct - LIVE LDS Data'!$A$3:$AAD$1504,41,FALSE)=0/1/1900,"",VLOOKUP($A109,'8 Oct - LIVE LDS Data'!$A$3:$AAD$1504,41,FALSE))</f>
        <v/>
      </c>
      <c r="O109" s="7296" t="str">
        <f>IF(VLOOKUP($A109,'8 Oct - LIVE LDS Data'!$A$3:$AAD$1504,42,FALSE)=0/1/1900,"",VLOOKUP($A109,'8 Oct - LIVE LDS Data'!$A$3:$AAD$1504,42,FALSE))</f>
        <v/>
      </c>
      <c r="P109" s="7296" t="str">
        <f>IF(VLOOKUP($A109,'8 Oct - LIVE LDS Data'!$A$3:$AAD$1504,48,FALSE)=0/1/1900,"",VLOOKUP($A109,'8 Oct - LIVE LDS Data'!$A$3:$AAD$1504,48,FALSE))</f>
        <v/>
      </c>
      <c r="Q109" s="7296" t="str">
        <f>IF(VLOOKUP($A109,'8 Oct - LIVE LDS Data'!$A$3:$AAD$1504,49,FALSE)=0/1/1900,"",VLOOKUP($A109,'8 Oct - LIVE LDS Data'!$A$3:$AAD$1504,49,FALSE))</f>
        <v/>
      </c>
      <c r="R109" s="7296" t="str">
        <f>IF(VLOOKUP($A109,'8 Oct - LIVE LDS Data'!$A$3:$AAD$1504,55,FALSE)=0/1/1900,"",VLOOKUP($A109,'8 Oct - LIVE LDS Data'!$A$3:$AAD$1504,55,FALSE))</f>
        <v/>
      </c>
      <c r="S109" s="7296" t="str">
        <f>IF(VLOOKUP($A109,'8 Oct - LIVE LDS Data'!$A$3:$AAD$1504,56,FALSE)=0/1/1900,"",VLOOKUP($A109,'8 Oct - LIVE LDS Data'!$A$3:$AAD$1504,56,FALSE))</f>
        <v/>
      </c>
      <c r="T109" s="7297" t="str">
        <f>IF(VLOOKUP($A109,'8 Oct - LIVE LDS Data'!$A$3:$AAD$1504,61,FALSE)=0/1/1900,"",VLOOKUP($A109,'8 Oct - LIVE LDS Data'!$A$3:$AAD$1504,61,FALSE))</f>
        <v/>
      </c>
      <c r="U109" s="7297" t="str">
        <f>IF(VLOOKUP($A109,'8 Oct - LIVE LDS Data'!$A$3:$AAD$1504,64,FALSE)=0/1/1900,"",VLOOKUP($A109,'8 Oct - LIVE LDS Data'!$A$3:$AAD$1504,64,FALSE))</f>
        <v/>
      </c>
      <c r="V109" s="7297" t="str">
        <f>IF(VLOOKUP($A109,'8 Oct - LIVE LDS Data'!$A$3:$AAD$1504,67,FALSE)=0/1/1900,"",VLOOKUP($A109,'8 Oct - LIVE LDS Data'!$A$3:$AAD$1504,67,FALSE))</f>
        <v/>
      </c>
      <c r="W109" s="7298" t="str">
        <f>IF(VLOOKUP($A109,'8 Oct - LIVE LDS Data'!$A$3:$AAD$1504,80,FALSE)=0/1/1900,"",VLOOKUP($A109,'8 Oct - LIVE LDS Data'!$A$3:$AAD$1504,80,FALSE))</f>
        <v/>
      </c>
      <c r="X109" s="7299"/>
      <c r="Y109" s="7300">
        <f>IF(VLOOKUP($A109,'8 Oct - LIVE LDS Data'!$A$3:$AAD$1504,73,FALSE)=0/1/1900,"",VLOOKUP($A109,'8 Oct - LIVE LDS Data'!$A$3:$AAD$1504,73,FALSE))</f>
        <v>45807</v>
      </c>
      <c r="Z109" s="7300" t="str">
        <f>IF(VLOOKUP($A109,'8 Oct - LIVE LDS Data'!$A$3:$AAD$1504,74,FALSE)=0/1/1900,"",VLOOKUP($A109,'8 Oct - LIVE LDS Data'!$A$3:$AAD$1504,74,FALSE))</f>
        <v>Robert Putnam</v>
      </c>
      <c r="AA109" s="7300">
        <f>IF(VLOOKUP($A109,'8 Oct - LIVE LDS Data'!$A$3:$AAD$1504,76,FALSE)=0/1/1900,"",VLOOKUP($A109,'8 Oct - LIVE LDS Data'!$A$3:$AAD$1504,76,FALSE))</f>
        <v>45807</v>
      </c>
      <c r="AB109" s="7300" t="str">
        <f>IF(VLOOKUP($A109,'8 Oct - LIVE LDS Data'!$A$3:$AAD$1504,77,FALSE)=0/1/1900,"",VLOOKUP($A109,'8 Oct - LIVE LDS Data'!$A$3:$AAD$1504,77,FALSE))</f>
        <v>Robert Putnam</v>
      </c>
    </row>
    <row r="110" spans="1:28" ht="30" customHeight="1" x14ac:dyDescent="0.2">
      <c r="A110" s="7309" t="s">
        <v>2067</v>
      </c>
      <c r="B110" s="7309"/>
      <c r="C110" s="7309" t="s">
        <v>2068</v>
      </c>
      <c r="D110" s="7310"/>
      <c r="E110" s="7310"/>
      <c r="F110" s="7293" t="str">
        <f>IF(VLOOKUP($A110,'8 Oct - LIVE LDS Data'!$A$3:$AAD$1504,4,FALSE)=0/1/1900,"",VLOOKUP($A110,'8 Oct - LIVE LDS Data'!$A$3:$AAD$1504,4,FALSE))</f>
        <v>Leeds Local Plan Update (2) 
Local Plan 2040</v>
      </c>
      <c r="G110" s="7294">
        <f>IF(VLOOKUP($A110,'8 Oct - LIVE LDS Data'!$A$3:$AAD$1504,6,FALSE)=0/1/1900,"",VLOOKUP($A110,'8 Oct - LIVE LDS Data'!$A$3:$AAD$1504,6,FALSE))</f>
        <v>2022</v>
      </c>
      <c r="H110" s="7294">
        <f>IF(VLOOKUP($A110,'8 Oct - LIVE LDS Data'!$A$3:$AAD$1504,7,FALSE)=0/1/1900,"",VLOOKUP($A110,'8 Oct - LIVE LDS Data'!$A$3:$AAD$1504,7,FALSE))</f>
        <v>2040</v>
      </c>
      <c r="I110" s="7294" t="str">
        <f>IF(VLOOKUP($A110,'8 Oct - LIVE LDS Data'!$A$3:$AAD$1504,8,FALSE)=0/1/1900,"",VLOOKUP($A110,'8 Oct - LIVE LDS Data'!$A$3:$AAD$1504,8,FALSE))</f>
        <v>N</v>
      </c>
      <c r="J110" s="7294" t="str">
        <f>IF(VLOOKUP($A110,'8 Oct - LIVE LDS Data'!$A$3:$AAD$1504,9,FALSE)=0/1/1900,"",VLOOKUP($A110,'8 Oct - LIVE LDS Data'!$A$3:$AAD$1504,9,FALSE))</f>
        <v>N</v>
      </c>
      <c r="K110" s="7295">
        <f>IF(VLOOKUP($A110,'8 Oct - LIVE LDS Data'!$A$3:$AAD$1504,10,FALSE)=0/1/1900,"",VLOOKUP($A110,'8 Oct - LIVE LDS Data'!$A$3:$AAD$1504,10,FALSE))</f>
        <v>43719</v>
      </c>
      <c r="L110" s="7296">
        <f>IF(VLOOKUP($A110,'8 Oct - LIVE LDS Data'!$A$3:$AAD$1504,34,FALSE)=0/1/1900,"",VLOOKUP($A110,'8 Oct - LIVE LDS Data'!$A$3:$AAD$1504,34,FALSE))</f>
        <v>44986</v>
      </c>
      <c r="M110" s="7296">
        <f>IF(VLOOKUP($A110,'8 Oct - LIVE LDS Data'!$A$3:$AAD$1504,35,FALSE)=0/1/1900,"",VLOOKUP($A110,'8 Oct - LIVE LDS Data'!$A$3:$AAD$1504,35,FALSE))</f>
        <v>44986</v>
      </c>
      <c r="N110" s="7296">
        <f>IF(VLOOKUP($A110,'8 Oct - LIVE LDS Data'!$A$3:$AAD$1504,41,FALSE)=0/1/1900,"",VLOOKUP($A110,'8 Oct - LIVE LDS Data'!$A$3:$AAD$1504,41,FALSE))</f>
        <v>45845</v>
      </c>
      <c r="O110" s="7296">
        <f>IF(VLOOKUP($A110,'8 Oct - LIVE LDS Data'!$A$3:$AAD$1504,42,FALSE)=0/1/1900,"",VLOOKUP($A110,'8 Oct - LIVE LDS Data'!$A$3:$AAD$1504,42,FALSE))</f>
        <v>45915</v>
      </c>
      <c r="P110" s="7296" t="str">
        <f>IF(VLOOKUP($A110,'8 Oct - LIVE LDS Data'!$A$3:$AAD$1504,48,FALSE)=0/1/1900,"",VLOOKUP($A110,'8 Oct - LIVE LDS Data'!$A$3:$AAD$1504,48,FALSE))</f>
        <v/>
      </c>
      <c r="Q110" s="7296" t="str">
        <f>IF(VLOOKUP($A110,'8 Oct - LIVE LDS Data'!$A$3:$AAD$1504,49,FALSE)=0/1/1900,"",VLOOKUP($A110,'8 Oct - LIVE LDS Data'!$A$3:$AAD$1504,49,FALSE))</f>
        <v/>
      </c>
      <c r="R110" s="7296" t="str">
        <f>IF(VLOOKUP($A110,'8 Oct - LIVE LDS Data'!$A$3:$AAD$1504,55,FALSE)=0/1/1900,"",VLOOKUP($A110,'8 Oct - LIVE LDS Data'!$A$3:$AAD$1504,55,FALSE))</f>
        <v/>
      </c>
      <c r="S110" s="7296" t="str">
        <f>IF(VLOOKUP($A110,'8 Oct - LIVE LDS Data'!$A$3:$AAD$1504,56,FALSE)=0/1/1900,"",VLOOKUP($A110,'8 Oct - LIVE LDS Data'!$A$3:$AAD$1504,56,FALSE))</f>
        <v/>
      </c>
      <c r="T110" s="7297" t="str">
        <f>IF(VLOOKUP($A110,'8 Oct - LIVE LDS Data'!$A$3:$AAD$1504,61,FALSE)=0/1/1900,"",VLOOKUP($A110,'8 Oct - LIVE LDS Data'!$A$3:$AAD$1504,61,FALSE))</f>
        <v/>
      </c>
      <c r="U110" s="7297" t="str">
        <f>IF(VLOOKUP($A110,'8 Oct - LIVE LDS Data'!$A$3:$AAD$1504,64,FALSE)=0/1/1900,"",VLOOKUP($A110,'8 Oct - LIVE LDS Data'!$A$3:$AAD$1504,64,FALSE))</f>
        <v/>
      </c>
      <c r="V110" s="7297" t="str">
        <f>IF(VLOOKUP($A110,'8 Oct - LIVE LDS Data'!$A$3:$AAD$1504,67,FALSE)=0/1/1900,"",VLOOKUP($A110,'8 Oct - LIVE LDS Data'!$A$3:$AAD$1504,67,FALSE))</f>
        <v/>
      </c>
      <c r="W110" s="7298" t="str">
        <f>IF(VLOOKUP($A110,'8 Oct - LIVE LDS Data'!$A$3:$AAD$1504,80,FALSE)=0/1/1900,"",VLOOKUP($A110,'8 Oct - LIVE LDS Data'!$A$3:$AAD$1504,80,FALSE))</f>
        <v/>
      </c>
      <c r="X110" s="7299" t="s">
        <v>90</v>
      </c>
      <c r="Y110" s="7300">
        <f>IF(VLOOKUP($A110,'8 Oct - LIVE LDS Data'!$A$3:$AAD$1504,73,FALSE)=0/1/1900,"",VLOOKUP($A110,'8 Oct - LIVE LDS Data'!$A$3:$AAD$1504,73,FALSE))</f>
        <v>45807</v>
      </c>
      <c r="Z110" s="7300" t="str">
        <f>IF(VLOOKUP($A110,'8 Oct - LIVE LDS Data'!$A$3:$AAD$1504,74,FALSE)=0/1/1900,"",VLOOKUP($A110,'8 Oct - LIVE LDS Data'!$A$3:$AAD$1504,74,FALSE))</f>
        <v>Robert Putnam</v>
      </c>
      <c r="AA110" s="7300">
        <f>IF(VLOOKUP($A110,'8 Oct - LIVE LDS Data'!$A$3:$AAD$1504,76,FALSE)=0/1/1900,"",VLOOKUP($A110,'8 Oct - LIVE LDS Data'!$A$3:$AAD$1504,76,FALSE))</f>
        <v>45856</v>
      </c>
      <c r="AB110" s="7300" t="str">
        <f>IF(VLOOKUP($A110,'8 Oct - LIVE LDS Data'!$A$3:$AAD$1504,77,FALSE)=0/1/1900,"",VLOOKUP($A110,'8 Oct - LIVE LDS Data'!$A$3:$AAD$1504,77,FALSE))</f>
        <v>Robert Putnam</v>
      </c>
    </row>
    <row r="111" spans="1:28" ht="30" customHeight="1" x14ac:dyDescent="0.2">
      <c r="A111" s="1478" t="s">
        <v>2094</v>
      </c>
      <c r="B111" s="1478"/>
      <c r="C111" s="2384" t="s">
        <v>4193</v>
      </c>
      <c r="D111" s="2385"/>
      <c r="E111" s="2385"/>
      <c r="F111" s="7293" t="str">
        <f>IF(VLOOKUP($A111,'8 Oct - LIVE LDS Data'!$A$3:$AAD$1504,4,FALSE)=0/1/1900,"",VLOOKUP($A111,'8 Oct - LIVE LDS Data'!$A$3:$AAD$1504,4,FALSE))</f>
        <v>Lewes District Local Plan</v>
      </c>
      <c r="G111" s="7294">
        <f>IF(VLOOKUP($A111,'8 Oct - LIVE LDS Data'!$A$3:$AAD$1504,6,FALSE)=0/1/1900,"",VLOOKUP($A111,'8 Oct - LIVE LDS Data'!$A$3:$AAD$1504,6,FALSE))</f>
        <v>2024</v>
      </c>
      <c r="H111" s="7294">
        <f>IF(VLOOKUP($A111,'8 Oct - LIVE LDS Data'!$A$3:$AAD$1504,7,FALSE)=0/1/1900,"",VLOOKUP($A111,'8 Oct - LIVE LDS Data'!$A$3:$AAD$1504,7,FALSE))</f>
        <v>2040</v>
      </c>
      <c r="I111" s="7294" t="str">
        <f>IF(VLOOKUP($A111,'8 Oct - LIVE LDS Data'!$A$3:$AAD$1504,8,FALSE)=0/1/1900,"",VLOOKUP($A111,'8 Oct - LIVE LDS Data'!$A$3:$AAD$1504,8,FALSE))</f>
        <v>N</v>
      </c>
      <c r="J111" s="7294" t="str">
        <f>IF(VLOOKUP($A111,'8 Oct - LIVE LDS Data'!$A$3:$AAD$1504,9,FALSE)=0/1/1900,"",VLOOKUP($A111,'8 Oct - LIVE LDS Data'!$A$3:$AAD$1504,9,FALSE))</f>
        <v>N</v>
      </c>
      <c r="K111" s="7295">
        <f>IF(VLOOKUP($A111,'8 Oct - LIVE LDS Data'!$A$3:$AAD$1504,10,FALSE)=0/1/1900,"",VLOOKUP($A111,'8 Oct - LIVE LDS Data'!$A$3:$AAD$1504,10,FALSE))</f>
        <v>42501</v>
      </c>
      <c r="L111" s="7296">
        <f>IF(VLOOKUP($A111,'8 Oct - LIVE LDS Data'!$A$3:$AAD$1504,34,FALSE)=0/1/1900,"",VLOOKUP($A111,'8 Oct - LIVE LDS Data'!$A$3:$AAD$1504,34,FALSE))</f>
        <v>45663</v>
      </c>
      <c r="M111" s="7296">
        <f>IF(VLOOKUP($A111,'8 Oct - LIVE LDS Data'!$A$3:$AAD$1504,35,FALSE)=0/1/1900,"",VLOOKUP($A111,'8 Oct - LIVE LDS Data'!$A$3:$AAD$1504,35,FALSE))</f>
        <v>45716</v>
      </c>
      <c r="N111" s="7296" t="str">
        <f>IF(VLOOKUP($A111,'8 Oct - LIVE LDS Data'!$A$3:$AAD$1504,41,FALSE)=0/1/1900,"",VLOOKUP($A111,'8 Oct - LIVE LDS Data'!$A$3:$AAD$1504,41,FALSE))</f>
        <v/>
      </c>
      <c r="O111" s="7296" t="str">
        <f>IF(VLOOKUP($A111,'8 Oct - LIVE LDS Data'!$A$3:$AAD$1504,42,FALSE)=0/1/1900,"",VLOOKUP($A111,'8 Oct - LIVE LDS Data'!$A$3:$AAD$1504,42,FALSE))</f>
        <v/>
      </c>
      <c r="P111" s="7296" t="str">
        <f>IF(VLOOKUP($A111,'8 Oct - LIVE LDS Data'!$A$3:$AAD$1504,48,FALSE)=0/1/1900,"",VLOOKUP($A111,'8 Oct - LIVE LDS Data'!$A$3:$AAD$1504,48,FALSE))</f>
        <v/>
      </c>
      <c r="Q111" s="7296" t="str">
        <f>IF(VLOOKUP($A111,'8 Oct - LIVE LDS Data'!$A$3:$AAD$1504,49,FALSE)=0/1/1900,"",VLOOKUP($A111,'8 Oct - LIVE LDS Data'!$A$3:$AAD$1504,49,FALSE))</f>
        <v/>
      </c>
      <c r="R111" s="7296" t="str">
        <f>IF(VLOOKUP($A111,'8 Oct - LIVE LDS Data'!$A$3:$AAD$1504,55,FALSE)=0/1/1900,"",VLOOKUP($A111,'8 Oct - LIVE LDS Data'!$A$3:$AAD$1504,55,FALSE))</f>
        <v/>
      </c>
      <c r="S111" s="7296" t="str">
        <f>IF(VLOOKUP($A111,'8 Oct - LIVE LDS Data'!$A$3:$AAD$1504,56,FALSE)=0/1/1900,"",VLOOKUP($A111,'8 Oct - LIVE LDS Data'!$A$3:$AAD$1504,56,FALSE))</f>
        <v/>
      </c>
      <c r="T111" s="7297" t="str">
        <f>IF(VLOOKUP($A111,'8 Oct - LIVE LDS Data'!$A$3:$AAD$1504,61,FALSE)=0/1/1900,"",VLOOKUP($A111,'8 Oct - LIVE LDS Data'!$A$3:$AAD$1504,61,FALSE))</f>
        <v/>
      </c>
      <c r="U111" s="7297" t="str">
        <f>IF(VLOOKUP($A111,'8 Oct - LIVE LDS Data'!$A$3:$AAD$1504,64,FALSE)=0/1/1900,"",VLOOKUP($A111,'8 Oct - LIVE LDS Data'!$A$3:$AAD$1504,64,FALSE))</f>
        <v/>
      </c>
      <c r="V111" s="7297" t="str">
        <f>IF(VLOOKUP($A111,'8 Oct - LIVE LDS Data'!$A$3:$AAD$1504,67,FALSE)=0/1/1900,"",VLOOKUP($A111,'8 Oct - LIVE LDS Data'!$A$3:$AAD$1504,67,FALSE))</f>
        <v/>
      </c>
      <c r="W111" s="7298" t="str">
        <f>IF(VLOOKUP($A111,'8 Oct - LIVE LDS Data'!$A$3:$AAD$1504,80,FALSE)=0/1/1900,"",VLOOKUP($A111,'8 Oct - LIVE LDS Data'!$A$3:$AAD$1504,80,FALSE))</f>
        <v/>
      </c>
      <c r="X111" s="7299" t="s">
        <v>90</v>
      </c>
      <c r="Y111" s="7300">
        <f>IF(VLOOKUP($A111,'8 Oct - LIVE LDS Data'!$A$3:$AAD$1504,73,FALSE)=0/1/1900,"",VLOOKUP($A111,'8 Oct - LIVE LDS Data'!$A$3:$AAD$1504,73,FALSE))</f>
        <v>45807</v>
      </c>
      <c r="Z111" s="7300" t="str">
        <f>IF(VLOOKUP($A111,'8 Oct - LIVE LDS Data'!$A$3:$AAD$1504,74,FALSE)=0/1/1900,"",VLOOKUP($A111,'8 Oct - LIVE LDS Data'!$A$3:$AAD$1504,74,FALSE))</f>
        <v>Robert Putnam</v>
      </c>
      <c r="AA111" s="7300">
        <f>IF(VLOOKUP($A111,'8 Oct - LIVE LDS Data'!$A$3:$AAD$1504,76,FALSE)=0/1/1900,"",VLOOKUP($A111,'8 Oct - LIVE LDS Data'!$A$3:$AAD$1504,76,FALSE))</f>
        <v>45807</v>
      </c>
      <c r="AB111" s="7300" t="str">
        <f>IF(VLOOKUP($A111,'8 Oct - LIVE LDS Data'!$A$3:$AAD$1504,77,FALSE)=0/1/1900,"",VLOOKUP($A111,'8 Oct - LIVE LDS Data'!$A$3:$AAD$1504,77,FALSE))</f>
        <v>Robert Putnam</v>
      </c>
    </row>
    <row r="112" spans="1:28" ht="30" customHeight="1" x14ac:dyDescent="0.2">
      <c r="A112" s="7301" t="s">
        <v>2148</v>
      </c>
      <c r="B112" s="7301"/>
      <c r="C112" s="7301" t="s">
        <v>2149</v>
      </c>
      <c r="D112" s="7302"/>
      <c r="E112" s="7302"/>
      <c r="F112" s="7293" t="str">
        <f>IF(VLOOKUP($A112,'8 Oct - LIVE LDS Data'!$A$3:$AAD$1504,4,FALSE)=0/1/1900,"",VLOOKUP($A112,'8 Oct - LIVE LDS Data'!$A$3:$AAD$1504,4,FALSE))</f>
        <v>Liverpool Local Plan 2041</v>
      </c>
      <c r="G112" s="7294">
        <f>IF(VLOOKUP($A112,'8 Oct - LIVE LDS Data'!$A$3:$AAD$1504,6,FALSE)=0/1/1900,"",VLOOKUP($A112,'8 Oct - LIVE LDS Data'!$A$3:$AAD$1504,6,FALSE))</f>
        <v>2026</v>
      </c>
      <c r="H112" s="7294">
        <f>IF(VLOOKUP($A112,'8 Oct - LIVE LDS Data'!$A$3:$AAD$1504,7,FALSE)=0/1/1900,"",VLOOKUP($A112,'8 Oct - LIVE LDS Data'!$A$3:$AAD$1504,7,FALSE))</f>
        <v>2041</v>
      </c>
      <c r="I112" s="7294" t="str">
        <f>IF(VLOOKUP($A112,'8 Oct - LIVE LDS Data'!$A$3:$AAD$1504,8,FALSE)=0/1/1900,"",VLOOKUP($A112,'8 Oct - LIVE LDS Data'!$A$3:$AAD$1504,8,FALSE))</f>
        <v>N</v>
      </c>
      <c r="J112" s="7294" t="str">
        <f>IF(VLOOKUP($A112,'8 Oct - LIVE LDS Data'!$A$3:$AAD$1504,9,FALSE)=0/1/1900,"",VLOOKUP($A112,'8 Oct - LIVE LDS Data'!$A$3:$AAD$1504,9,FALSE))</f>
        <v>N</v>
      </c>
      <c r="K112" s="7295">
        <f>IF(VLOOKUP($A112,'8 Oct - LIVE LDS Data'!$A$3:$AAD$1504,10,FALSE)=0/1/1900,"",VLOOKUP($A112,'8 Oct - LIVE LDS Data'!$A$3:$AAD$1504,10,FALSE))</f>
        <v>44587</v>
      </c>
      <c r="L112" s="7296">
        <f>IF(VLOOKUP($A112,'8 Oct - LIVE LDS Data'!$A$3:$AAD$1504,34,FALSE)=0/1/1900,"",VLOOKUP($A112,'8 Oct - LIVE LDS Data'!$A$3:$AAD$1504,34,FALSE))</f>
        <v>45551</v>
      </c>
      <c r="M112" s="7296">
        <f>IF(VLOOKUP($A112,'8 Oct - LIVE LDS Data'!$A$3:$AAD$1504,35,FALSE)=0/1/1900,"",VLOOKUP($A112,'8 Oct - LIVE LDS Data'!$A$3:$AAD$1504,35,FALSE))</f>
        <v>45620</v>
      </c>
      <c r="N112" s="7296" t="str">
        <f>IF(VLOOKUP($A112,'8 Oct - LIVE LDS Data'!$A$3:$AAD$1504,41,FALSE)=0/1/1900,"",VLOOKUP($A112,'8 Oct - LIVE LDS Data'!$A$3:$AAD$1504,41,FALSE))</f>
        <v/>
      </c>
      <c r="O112" s="7296" t="str">
        <f>IF(VLOOKUP($A112,'8 Oct - LIVE LDS Data'!$A$3:$AAD$1504,42,FALSE)=0/1/1900,"",VLOOKUP($A112,'8 Oct - LIVE LDS Data'!$A$3:$AAD$1504,42,FALSE))</f>
        <v/>
      </c>
      <c r="P112" s="7296" t="str">
        <f>IF(VLOOKUP($A112,'8 Oct - LIVE LDS Data'!$A$3:$AAD$1504,48,FALSE)=0/1/1900,"",VLOOKUP($A112,'8 Oct - LIVE LDS Data'!$A$3:$AAD$1504,48,FALSE))</f>
        <v/>
      </c>
      <c r="Q112" s="7296" t="str">
        <f>IF(VLOOKUP($A112,'8 Oct - LIVE LDS Data'!$A$3:$AAD$1504,49,FALSE)=0/1/1900,"",VLOOKUP($A112,'8 Oct - LIVE LDS Data'!$A$3:$AAD$1504,49,FALSE))</f>
        <v/>
      </c>
      <c r="R112" s="7296" t="str">
        <f>IF(VLOOKUP($A112,'8 Oct - LIVE LDS Data'!$A$3:$AAD$1504,55,FALSE)=0/1/1900,"",VLOOKUP($A112,'8 Oct - LIVE LDS Data'!$A$3:$AAD$1504,55,FALSE))</f>
        <v/>
      </c>
      <c r="S112" s="7296" t="str">
        <f>IF(VLOOKUP($A112,'8 Oct - LIVE LDS Data'!$A$3:$AAD$1504,56,FALSE)=0/1/1900,"",VLOOKUP($A112,'8 Oct - LIVE LDS Data'!$A$3:$AAD$1504,56,FALSE))</f>
        <v/>
      </c>
      <c r="T112" s="7297" t="str">
        <f>IF(VLOOKUP($A112,'8 Oct - LIVE LDS Data'!$A$3:$AAD$1504,61,FALSE)=0/1/1900,"",VLOOKUP($A112,'8 Oct - LIVE LDS Data'!$A$3:$AAD$1504,61,FALSE))</f>
        <v/>
      </c>
      <c r="U112" s="7297" t="str">
        <f>IF(VLOOKUP($A112,'8 Oct - LIVE LDS Data'!$A$3:$AAD$1504,64,FALSE)=0/1/1900,"",VLOOKUP($A112,'8 Oct - LIVE LDS Data'!$A$3:$AAD$1504,64,FALSE))</f>
        <v/>
      </c>
      <c r="V112" s="7297" t="str">
        <f>IF(VLOOKUP($A112,'8 Oct - LIVE LDS Data'!$A$3:$AAD$1504,67,FALSE)=0/1/1900,"",VLOOKUP($A112,'8 Oct - LIVE LDS Data'!$A$3:$AAD$1504,67,FALSE))</f>
        <v/>
      </c>
      <c r="W112" s="7298" t="str">
        <f>IF(VLOOKUP($A112,'8 Oct - LIVE LDS Data'!$A$3:$AAD$1504,80,FALSE)=0/1/1900,"",VLOOKUP($A112,'8 Oct - LIVE LDS Data'!$A$3:$AAD$1504,80,FALSE))</f>
        <v/>
      </c>
      <c r="X112" s="7299" t="s">
        <v>90</v>
      </c>
      <c r="Y112" s="7300">
        <f>IF(VLOOKUP($A112,'8 Oct - LIVE LDS Data'!$A$3:$AAD$1504,73,FALSE)=0/1/1900,"",VLOOKUP($A112,'8 Oct - LIVE LDS Data'!$A$3:$AAD$1504,73,FALSE))</f>
        <v>45700</v>
      </c>
      <c r="Z112" s="7300" t="str">
        <f>IF(VLOOKUP($A112,'8 Oct - LIVE LDS Data'!$A$3:$AAD$1504,74,FALSE)=0/1/1900,"",VLOOKUP($A112,'8 Oct - LIVE LDS Data'!$A$3:$AAD$1504,74,FALSE))</f>
        <v>Robert Putnam</v>
      </c>
      <c r="AA112" s="7300">
        <f>IF(VLOOKUP($A112,'8 Oct - LIVE LDS Data'!$A$3:$AAD$1504,76,FALSE)=0/1/1900,"",VLOOKUP($A112,'8 Oct - LIVE LDS Data'!$A$3:$AAD$1504,76,FALSE))</f>
        <v>45700</v>
      </c>
      <c r="AB112" s="7300" t="str">
        <f>IF(VLOOKUP($A112,'8 Oct - LIVE LDS Data'!$A$3:$AAD$1504,77,FALSE)=0/1/1900,"",VLOOKUP($A112,'8 Oct - LIVE LDS Data'!$A$3:$AAD$1504,77,FALSE))</f>
        <v>Robert Putnam</v>
      </c>
    </row>
    <row r="113" spans="1:28" ht="30" customHeight="1" x14ac:dyDescent="0.2">
      <c r="A113" s="7309" t="s">
        <v>2159</v>
      </c>
      <c r="B113" s="7309"/>
      <c r="C113" s="7309" t="s">
        <v>4194</v>
      </c>
      <c r="D113" s="7310"/>
      <c r="E113" s="7310"/>
      <c r="F113" s="7293" t="str">
        <f>IF(VLOOKUP($A113,'8 Oct - LIVE LDS Data'!$A$3:$AAD$1504,4,FALSE)=0/1/1900,"",VLOOKUP($A113,'8 Oct - LIVE LDS Data'!$A$3:$AAD$1504,4,FALSE))</f>
        <v>Legacy Corporation Local Plan Review</v>
      </c>
      <c r="G113" s="7294" t="str">
        <f>IF(VLOOKUP($A113,'8 Oct - LIVE LDS Data'!$A$3:$AAD$1504,6,FALSE)=0/1/1900,"",VLOOKUP($A113,'8 Oct - LIVE LDS Data'!$A$3:$AAD$1504,6,FALSE))</f>
        <v/>
      </c>
      <c r="H113" s="7294" t="str">
        <f>IF(VLOOKUP($A113,'8 Oct - LIVE LDS Data'!$A$3:$AAD$1504,7,FALSE)=0/1/1900,"",VLOOKUP($A113,'8 Oct - LIVE LDS Data'!$A$3:$AAD$1504,7,FALSE))</f>
        <v/>
      </c>
      <c r="I113" s="7294" t="str">
        <f>IF(VLOOKUP($A113,'8 Oct - LIVE LDS Data'!$A$3:$AAD$1504,8,FALSE)=0/1/1900,"",VLOOKUP($A113,'8 Oct - LIVE LDS Data'!$A$3:$AAD$1504,8,FALSE))</f>
        <v/>
      </c>
      <c r="J113" s="7294" t="str">
        <f>IF(VLOOKUP($A113,'8 Oct - LIVE LDS Data'!$A$3:$AAD$1504,9,FALSE)=0/1/1900,"",VLOOKUP($A113,'8 Oct - LIVE LDS Data'!$A$3:$AAD$1504,9,FALSE))</f>
        <v/>
      </c>
      <c r="K113" s="7295">
        <f>IF(VLOOKUP($A113,'8 Oct - LIVE LDS Data'!$A$3:$AAD$1504,10,FALSE)=0/1/1900,"",VLOOKUP($A113,'8 Oct - LIVE LDS Data'!$A$3:$AAD$1504,10,FALSE))</f>
        <v>44033</v>
      </c>
      <c r="L113" s="7296" t="str">
        <f>IF(VLOOKUP($A113,'8 Oct - LIVE LDS Data'!$A$3:$AAD$1504,34,FALSE)=0/1/1900,"",VLOOKUP($A113,'8 Oct - LIVE LDS Data'!$A$3:$AAD$1504,34,FALSE))</f>
        <v/>
      </c>
      <c r="M113" s="7296" t="str">
        <f>IF(VLOOKUP($A113,'8 Oct - LIVE LDS Data'!$A$3:$AAD$1504,35,FALSE)=0/1/1900,"",VLOOKUP($A113,'8 Oct - LIVE LDS Data'!$A$3:$AAD$1504,35,FALSE))</f>
        <v/>
      </c>
      <c r="N113" s="7296" t="str">
        <f>IF(VLOOKUP($A113,'8 Oct - LIVE LDS Data'!$A$3:$AAD$1504,41,FALSE)=0/1/1900,"",VLOOKUP($A113,'8 Oct - LIVE LDS Data'!$A$3:$AAD$1504,41,FALSE))</f>
        <v/>
      </c>
      <c r="O113" s="7296" t="str">
        <f>IF(VLOOKUP($A113,'8 Oct - LIVE LDS Data'!$A$3:$AAD$1504,42,FALSE)=0/1/1900,"",VLOOKUP($A113,'8 Oct - LIVE LDS Data'!$A$3:$AAD$1504,42,FALSE))</f>
        <v/>
      </c>
      <c r="P113" s="7296" t="str">
        <f>IF(VLOOKUP($A113,'8 Oct - LIVE LDS Data'!$A$3:$AAD$1504,48,FALSE)=0/1/1900,"",VLOOKUP($A113,'8 Oct - LIVE LDS Data'!$A$3:$AAD$1504,48,FALSE))</f>
        <v/>
      </c>
      <c r="Q113" s="7296" t="str">
        <f>IF(VLOOKUP($A113,'8 Oct - LIVE LDS Data'!$A$3:$AAD$1504,49,FALSE)=0/1/1900,"",VLOOKUP($A113,'8 Oct - LIVE LDS Data'!$A$3:$AAD$1504,49,FALSE))</f>
        <v/>
      </c>
      <c r="R113" s="7296" t="str">
        <f>IF(VLOOKUP($A113,'8 Oct - LIVE LDS Data'!$A$3:$AAD$1504,55,FALSE)=0/1/1900,"",VLOOKUP($A113,'8 Oct - LIVE LDS Data'!$A$3:$AAD$1504,55,FALSE))</f>
        <v/>
      </c>
      <c r="S113" s="7296" t="str">
        <f>IF(VLOOKUP($A113,'8 Oct - LIVE LDS Data'!$A$3:$AAD$1504,56,FALSE)=0/1/1900,"",VLOOKUP($A113,'8 Oct - LIVE LDS Data'!$A$3:$AAD$1504,56,FALSE))</f>
        <v/>
      </c>
      <c r="T113" s="7297" t="str">
        <f>IF(VLOOKUP($A113,'8 Oct - LIVE LDS Data'!$A$3:$AAD$1504,61,FALSE)=0/1/1900,"",VLOOKUP($A113,'8 Oct - LIVE LDS Data'!$A$3:$AAD$1504,61,FALSE))</f>
        <v/>
      </c>
      <c r="U113" s="7297" t="str">
        <f>IF(VLOOKUP($A113,'8 Oct - LIVE LDS Data'!$A$3:$AAD$1504,64,FALSE)=0/1/1900,"",VLOOKUP($A113,'8 Oct - LIVE LDS Data'!$A$3:$AAD$1504,64,FALSE))</f>
        <v/>
      </c>
      <c r="V113" s="7297" t="str">
        <f>IF(VLOOKUP($A113,'8 Oct - LIVE LDS Data'!$A$3:$AAD$1504,67,FALSE)=0/1/1900,"",VLOOKUP($A113,'8 Oct - LIVE LDS Data'!$A$3:$AAD$1504,67,FALSE))</f>
        <v/>
      </c>
      <c r="W113" s="7298" t="str">
        <f>IF(VLOOKUP($A113,'8 Oct - LIVE LDS Data'!$A$3:$AAD$1504,80,FALSE)=0/1/1900,"",VLOOKUP($A113,'8 Oct - LIVE LDS Data'!$A$3:$AAD$1504,80,FALSE))</f>
        <v/>
      </c>
      <c r="X113" s="7299" t="s">
        <v>90</v>
      </c>
      <c r="Y113" s="7300" t="str">
        <f>IF(VLOOKUP($A113,'8 Oct - LIVE LDS Data'!$A$3:$AAD$1504,73,FALSE)=0/1/1900,"",VLOOKUP($A113,'8 Oct - LIVE LDS Data'!$A$3:$AAD$1504,73,FALSE))</f>
        <v/>
      </c>
      <c r="Z113" s="7300" t="str">
        <f>IF(VLOOKUP($A113,'8 Oct - LIVE LDS Data'!$A$3:$AAD$1504,74,FALSE)=0/1/1900,"",VLOOKUP($A113,'8 Oct - LIVE LDS Data'!$A$3:$AAD$1504,74,FALSE))</f>
        <v>Robert Putnam</v>
      </c>
      <c r="AA113" s="7300" t="str">
        <f>IF(VLOOKUP($A113,'8 Oct - LIVE LDS Data'!$A$3:$AAD$1504,76,FALSE)=0/1/1900,"",VLOOKUP($A113,'8 Oct - LIVE LDS Data'!$A$3:$AAD$1504,76,FALSE))</f>
        <v/>
      </c>
      <c r="AB113" s="7300" t="str">
        <f>IF(VLOOKUP($A113,'8 Oct - LIVE LDS Data'!$A$3:$AAD$1504,77,FALSE)=0/1/1900,"",VLOOKUP($A113,'8 Oct - LIVE LDS Data'!$A$3:$AAD$1504,77,FALSE))</f>
        <v/>
      </c>
    </row>
    <row r="114" spans="1:28" ht="30" customHeight="1" x14ac:dyDescent="0.2">
      <c r="A114" s="1465" t="s">
        <v>2169</v>
      </c>
      <c r="B114" s="1465"/>
      <c r="C114" s="1465" t="s">
        <v>2170</v>
      </c>
      <c r="D114" s="1466"/>
      <c r="E114" s="1466"/>
      <c r="F114" s="7293" t="str">
        <f>IF(VLOOKUP($A114,'8 Oct - LIVE LDS Data'!$A$3:$AAD$1504,4,FALSE)=0/1/1900,"",VLOOKUP($A114,'8 Oct - LIVE LDS Data'!$A$3:$AAD$1504,4,FALSE))</f>
        <v>Luton Local Plan</v>
      </c>
      <c r="G114" s="7294" t="str">
        <f>IF(VLOOKUP($A114,'8 Oct - LIVE LDS Data'!$A$3:$AAD$1504,6,FALSE)=0/1/1900,"",VLOOKUP($A114,'8 Oct - LIVE LDS Data'!$A$3:$AAD$1504,6,FALSE))</f>
        <v/>
      </c>
      <c r="H114" s="7294" t="str">
        <f>IF(VLOOKUP($A114,'8 Oct - LIVE LDS Data'!$A$3:$AAD$1504,7,FALSE)=0/1/1900,"",VLOOKUP($A114,'8 Oct - LIVE LDS Data'!$A$3:$AAD$1504,7,FALSE))</f>
        <v/>
      </c>
      <c r="I114" s="7294" t="str">
        <f>IF(VLOOKUP($A114,'8 Oct - LIVE LDS Data'!$A$3:$AAD$1504,8,FALSE)=0/1/1900,"",VLOOKUP($A114,'8 Oct - LIVE LDS Data'!$A$3:$AAD$1504,8,FALSE))</f>
        <v/>
      </c>
      <c r="J114" s="7294" t="str">
        <f>IF(VLOOKUP($A114,'8 Oct - LIVE LDS Data'!$A$3:$AAD$1504,9,FALSE)=0/1/1900,"",VLOOKUP($A114,'8 Oct - LIVE LDS Data'!$A$3:$AAD$1504,9,FALSE))</f>
        <v/>
      </c>
      <c r="K114" s="7295">
        <f>IF(VLOOKUP($A114,'8 Oct - LIVE LDS Data'!$A$3:$AAD$1504,10,FALSE)=0/1/1900,"",VLOOKUP($A114,'8 Oct - LIVE LDS Data'!$A$3:$AAD$1504,10,FALSE))</f>
        <v>43046</v>
      </c>
      <c r="L114" s="7296" t="str">
        <f>IF(VLOOKUP($A114,'8 Oct - LIVE LDS Data'!$A$3:$AAD$1504,34,FALSE)=0/1/1900,"",VLOOKUP($A114,'8 Oct - LIVE LDS Data'!$A$3:$AAD$1504,34,FALSE))</f>
        <v/>
      </c>
      <c r="M114" s="7296" t="str">
        <f>IF(VLOOKUP($A114,'8 Oct - LIVE LDS Data'!$A$3:$AAD$1504,35,FALSE)=0/1/1900,"",VLOOKUP($A114,'8 Oct - LIVE LDS Data'!$A$3:$AAD$1504,35,FALSE))</f>
        <v/>
      </c>
      <c r="N114" s="7296" t="str">
        <f>IF(VLOOKUP($A114,'8 Oct - LIVE LDS Data'!$A$3:$AAD$1504,41,FALSE)=0/1/1900,"",VLOOKUP($A114,'8 Oct - LIVE LDS Data'!$A$3:$AAD$1504,41,FALSE))</f>
        <v/>
      </c>
      <c r="O114" s="7296" t="str">
        <f>IF(VLOOKUP($A114,'8 Oct - LIVE LDS Data'!$A$3:$AAD$1504,42,FALSE)=0/1/1900,"",VLOOKUP($A114,'8 Oct - LIVE LDS Data'!$A$3:$AAD$1504,42,FALSE))</f>
        <v/>
      </c>
      <c r="P114" s="7296" t="str">
        <f>IF(VLOOKUP($A114,'8 Oct - LIVE LDS Data'!$A$3:$AAD$1504,48,FALSE)=0/1/1900,"",VLOOKUP($A114,'8 Oct - LIVE LDS Data'!$A$3:$AAD$1504,48,FALSE))</f>
        <v/>
      </c>
      <c r="Q114" s="7296" t="str">
        <f>IF(VLOOKUP($A114,'8 Oct - LIVE LDS Data'!$A$3:$AAD$1504,49,FALSE)=0/1/1900,"",VLOOKUP($A114,'8 Oct - LIVE LDS Data'!$A$3:$AAD$1504,49,FALSE))</f>
        <v/>
      </c>
      <c r="R114" s="7296" t="str">
        <f>IF(VLOOKUP($A114,'8 Oct - LIVE LDS Data'!$A$3:$AAD$1504,55,FALSE)=0/1/1900,"",VLOOKUP($A114,'8 Oct - LIVE LDS Data'!$A$3:$AAD$1504,55,FALSE))</f>
        <v/>
      </c>
      <c r="S114" s="7296" t="str">
        <f>IF(VLOOKUP($A114,'8 Oct - LIVE LDS Data'!$A$3:$AAD$1504,56,FALSE)=0/1/1900,"",VLOOKUP($A114,'8 Oct - LIVE LDS Data'!$A$3:$AAD$1504,56,FALSE))</f>
        <v/>
      </c>
      <c r="T114" s="7297" t="str">
        <f>IF(VLOOKUP($A114,'8 Oct - LIVE LDS Data'!$A$3:$AAD$1504,61,FALSE)=0/1/1900,"",VLOOKUP($A114,'8 Oct - LIVE LDS Data'!$A$3:$AAD$1504,61,FALSE))</f>
        <v/>
      </c>
      <c r="U114" s="7297" t="str">
        <f>IF(VLOOKUP($A114,'8 Oct - LIVE LDS Data'!$A$3:$AAD$1504,64,FALSE)=0/1/1900,"",VLOOKUP($A114,'8 Oct - LIVE LDS Data'!$A$3:$AAD$1504,64,FALSE))</f>
        <v/>
      </c>
      <c r="V114" s="7297" t="str">
        <f>IF(VLOOKUP($A114,'8 Oct - LIVE LDS Data'!$A$3:$AAD$1504,67,FALSE)=0/1/1900,"",VLOOKUP($A114,'8 Oct - LIVE LDS Data'!$A$3:$AAD$1504,67,FALSE))</f>
        <v/>
      </c>
      <c r="W114" s="7298" t="str">
        <f>IF(VLOOKUP($A114,'8 Oct - LIVE LDS Data'!$A$3:$AAD$1504,80,FALSE)=0/1/1900,"",VLOOKUP($A114,'8 Oct - LIVE LDS Data'!$A$3:$AAD$1504,80,FALSE))</f>
        <v/>
      </c>
      <c r="X114" s="7299" t="s">
        <v>90</v>
      </c>
      <c r="Y114" s="7300">
        <f>IF(VLOOKUP($A114,'8 Oct - LIVE LDS Data'!$A$3:$AAD$1504,73,FALSE)=0/1/1900,"",VLOOKUP($A114,'8 Oct - LIVE LDS Data'!$A$3:$AAD$1504,73,FALSE))</f>
        <v>45904</v>
      </c>
      <c r="Z114" s="7300" t="str">
        <f>IF(VLOOKUP($A114,'8 Oct - LIVE LDS Data'!$A$3:$AAD$1504,74,FALSE)=0/1/1900,"",VLOOKUP($A114,'8 Oct - LIVE LDS Data'!$A$3:$AAD$1504,74,FALSE))</f>
        <v>Robert Putnam</v>
      </c>
      <c r="AA114" s="7300">
        <f>IF(VLOOKUP($A114,'8 Oct - LIVE LDS Data'!$A$3:$AAD$1504,76,FALSE)=0/1/1900,"",VLOOKUP($A114,'8 Oct - LIVE LDS Data'!$A$3:$AAD$1504,76,FALSE))</f>
        <v>45904</v>
      </c>
      <c r="AB114" s="7300" t="str">
        <f>IF(VLOOKUP($A114,'8 Oct - LIVE LDS Data'!$A$3:$AAD$1504,77,FALSE)=0/1/1900,"",VLOOKUP($A114,'8 Oct - LIVE LDS Data'!$A$3:$AAD$1504,77,FALSE))</f>
        <v>Robert Putnam</v>
      </c>
    </row>
    <row r="115" spans="1:28" ht="30" customHeight="1" x14ac:dyDescent="0.2">
      <c r="A115" s="1465" t="s">
        <v>2197</v>
      </c>
      <c r="B115" s="1465"/>
      <c r="C115" s="1465" t="s">
        <v>2198</v>
      </c>
      <c r="D115" s="1466"/>
      <c r="E115" s="1466"/>
      <c r="F115" s="7293" t="str">
        <f>IF(VLOOKUP($A115,'8 Oct - LIVE LDS Data'!$A$3:$AAD$1504,4,FALSE)=0/1/1900,"",VLOOKUP($A115,'8 Oct - LIVE LDS Data'!$A$3:$AAD$1504,4,FALSE))</f>
        <v>Maldon Local Plan</v>
      </c>
      <c r="G115" s="7294" t="str">
        <f>IF(VLOOKUP($A115,'8 Oct - LIVE LDS Data'!$A$3:$AAD$1504,6,FALSE)=0/1/1900,"",VLOOKUP($A115,'8 Oct - LIVE LDS Data'!$A$3:$AAD$1504,6,FALSE))</f>
        <v>2023</v>
      </c>
      <c r="H115" s="7294" t="str">
        <f>IF(VLOOKUP($A115,'8 Oct - LIVE LDS Data'!$A$3:$AAD$1504,7,FALSE)=0/1/1900,"",VLOOKUP($A115,'8 Oct - LIVE LDS Data'!$A$3:$AAD$1504,7,FALSE))</f>
        <v>2043</v>
      </c>
      <c r="I115" s="7294" t="str">
        <f>IF(VLOOKUP($A115,'8 Oct - LIVE LDS Data'!$A$3:$AAD$1504,8,FALSE)=0/1/1900,"",VLOOKUP($A115,'8 Oct - LIVE LDS Data'!$A$3:$AAD$1504,8,FALSE))</f>
        <v>N</v>
      </c>
      <c r="J115" s="7294" t="str">
        <f>IF(VLOOKUP($A115,'8 Oct - LIVE LDS Data'!$A$3:$AAD$1504,9,FALSE)=0/1/1900,"",VLOOKUP($A115,'8 Oct - LIVE LDS Data'!$A$3:$AAD$1504,9,FALSE))</f>
        <v>N</v>
      </c>
      <c r="K115" s="7295">
        <f>IF(VLOOKUP($A115,'8 Oct - LIVE LDS Data'!$A$3:$AAD$1504,10,FALSE)=0/1/1900,"",VLOOKUP($A115,'8 Oct - LIVE LDS Data'!$A$3:$AAD$1504,10,FALSE))</f>
        <v>42937</v>
      </c>
      <c r="L115" s="7296">
        <f>IF(VLOOKUP($A115,'8 Oct - LIVE LDS Data'!$A$3:$AAD$1504,34,FALSE)=0/1/1900,"",VLOOKUP($A115,'8 Oct - LIVE LDS Data'!$A$3:$AAD$1504,34,FALSE))</f>
        <v>44578</v>
      </c>
      <c r="M115" s="7296">
        <f>IF(VLOOKUP($A115,'8 Oct - LIVE LDS Data'!$A$3:$AAD$1504,35,FALSE)=0/1/1900,"",VLOOKUP($A115,'8 Oct - LIVE LDS Data'!$A$3:$AAD$1504,35,FALSE))</f>
        <v>44634</v>
      </c>
      <c r="N115" s="7296" t="str">
        <f>IF(VLOOKUP($A115,'8 Oct - LIVE LDS Data'!$A$3:$AAD$1504,41,FALSE)=0/1/1900,"",VLOOKUP($A115,'8 Oct - LIVE LDS Data'!$A$3:$AAD$1504,41,FALSE))</f>
        <v/>
      </c>
      <c r="O115" s="7296" t="str">
        <f>IF(VLOOKUP($A115,'8 Oct - LIVE LDS Data'!$A$3:$AAD$1504,42,FALSE)=0/1/1900,"",VLOOKUP($A115,'8 Oct - LIVE LDS Data'!$A$3:$AAD$1504,42,FALSE))</f>
        <v/>
      </c>
      <c r="P115" s="7296" t="str">
        <f>IF(VLOOKUP($A115,'8 Oct - LIVE LDS Data'!$A$3:$AAD$1504,48,FALSE)=0/1/1900,"",VLOOKUP($A115,'8 Oct - LIVE LDS Data'!$A$3:$AAD$1504,48,FALSE))</f>
        <v/>
      </c>
      <c r="Q115" s="7296" t="str">
        <f>IF(VLOOKUP($A115,'8 Oct - LIVE LDS Data'!$A$3:$AAD$1504,49,FALSE)=0/1/1900,"",VLOOKUP($A115,'8 Oct - LIVE LDS Data'!$A$3:$AAD$1504,49,FALSE))</f>
        <v/>
      </c>
      <c r="R115" s="7296" t="str">
        <f>IF(VLOOKUP($A115,'8 Oct - LIVE LDS Data'!$A$3:$AAD$1504,55,FALSE)=0/1/1900,"",VLOOKUP($A115,'8 Oct - LIVE LDS Data'!$A$3:$AAD$1504,55,FALSE))</f>
        <v/>
      </c>
      <c r="S115" s="7296" t="str">
        <f>IF(VLOOKUP($A115,'8 Oct - LIVE LDS Data'!$A$3:$AAD$1504,56,FALSE)=0/1/1900,"",VLOOKUP($A115,'8 Oct - LIVE LDS Data'!$A$3:$AAD$1504,56,FALSE))</f>
        <v/>
      </c>
      <c r="T115" s="7297" t="str">
        <f>IF(VLOOKUP($A115,'8 Oct - LIVE LDS Data'!$A$3:$AAD$1504,61,FALSE)=0/1/1900,"",VLOOKUP($A115,'8 Oct - LIVE LDS Data'!$A$3:$AAD$1504,61,FALSE))</f>
        <v/>
      </c>
      <c r="U115" s="7297" t="str">
        <f>IF(VLOOKUP($A115,'8 Oct - LIVE LDS Data'!$A$3:$AAD$1504,64,FALSE)=0/1/1900,"",VLOOKUP($A115,'8 Oct - LIVE LDS Data'!$A$3:$AAD$1504,64,FALSE))</f>
        <v/>
      </c>
      <c r="V115" s="7297" t="str">
        <f>IF(VLOOKUP($A115,'8 Oct - LIVE LDS Data'!$A$3:$AAD$1504,67,FALSE)=0/1/1900,"",VLOOKUP($A115,'8 Oct - LIVE LDS Data'!$A$3:$AAD$1504,67,FALSE))</f>
        <v/>
      </c>
      <c r="W115" s="7298" t="str">
        <f>IF(VLOOKUP($A115,'8 Oct - LIVE LDS Data'!$A$3:$AAD$1504,80,FALSE)=0/1/1900,"",VLOOKUP($A115,'8 Oct - LIVE LDS Data'!$A$3:$AAD$1504,80,FALSE))</f>
        <v/>
      </c>
      <c r="X115" s="7299" t="s">
        <v>90</v>
      </c>
      <c r="Y115" s="7300">
        <f>IF(VLOOKUP($A115,'8 Oct - LIVE LDS Data'!$A$3:$AAD$1504,73,FALSE)=0/1/1900,"",VLOOKUP($A115,'8 Oct - LIVE LDS Data'!$A$3:$AAD$1504,73,FALSE))</f>
        <v>45806</v>
      </c>
      <c r="Z115" s="7300" t="str">
        <f>IF(VLOOKUP($A115,'8 Oct - LIVE LDS Data'!$A$3:$AAD$1504,74,FALSE)=0/1/1900,"",VLOOKUP($A115,'8 Oct - LIVE LDS Data'!$A$3:$AAD$1504,74,FALSE))</f>
        <v>Robert Putnam</v>
      </c>
      <c r="AA115" s="7300">
        <f>IF(VLOOKUP($A115,'8 Oct - LIVE LDS Data'!$A$3:$AAD$1504,76,FALSE)=0/1/1900,"",VLOOKUP($A115,'8 Oct - LIVE LDS Data'!$A$3:$AAD$1504,76,FALSE))</f>
        <v>45806</v>
      </c>
      <c r="AB115" s="7300" t="str">
        <f>IF(VLOOKUP($A115,'8 Oct - LIVE LDS Data'!$A$3:$AAD$1504,77,FALSE)=0/1/1900,"",VLOOKUP($A115,'8 Oct - LIVE LDS Data'!$A$3:$AAD$1504,77,FALSE))</f>
        <v>Robert Putnam</v>
      </c>
    </row>
    <row r="116" spans="1:28" ht="30" customHeight="1" x14ac:dyDescent="0.2">
      <c r="A116" s="7301" t="s">
        <v>2230</v>
      </c>
      <c r="B116" s="7301"/>
      <c r="C116" s="7301" t="s">
        <v>2231</v>
      </c>
      <c r="D116" s="7302"/>
      <c r="E116" s="7302"/>
      <c r="F116" s="7293" t="str">
        <f>IF(VLOOKUP($A116,'8 Oct - LIVE LDS Data'!$A$3:$AAD$1504,4,FALSE)=0/1/1900,"",VLOOKUP($A116,'8 Oct - LIVE LDS Data'!$A$3:$AAD$1504,4,FALSE))</f>
        <v>Mansfield District Local Plan Review (2022-2041)</v>
      </c>
      <c r="G116" s="7294" t="str">
        <f>IF(VLOOKUP($A116,'8 Oct - LIVE LDS Data'!$A$3:$AAD$1504,6,FALSE)=0/1/1900,"",VLOOKUP($A116,'8 Oct - LIVE LDS Data'!$A$3:$AAD$1504,6,FALSE))</f>
        <v>2022</v>
      </c>
      <c r="H116" s="7294" t="str">
        <f>IF(VLOOKUP($A116,'8 Oct - LIVE LDS Data'!$A$3:$AAD$1504,7,FALSE)=0/1/1900,"",VLOOKUP($A116,'8 Oct - LIVE LDS Data'!$A$3:$AAD$1504,7,FALSE))</f>
        <v>2041</v>
      </c>
      <c r="I116" s="7294" t="str">
        <f>IF(VLOOKUP($A116,'8 Oct - LIVE LDS Data'!$A$3:$AAD$1504,8,FALSE)=0/1/1900,"",VLOOKUP($A116,'8 Oct - LIVE LDS Data'!$A$3:$AAD$1504,8,FALSE))</f>
        <v>N</v>
      </c>
      <c r="J116" s="7294" t="str">
        <f>IF(VLOOKUP($A116,'8 Oct - LIVE LDS Data'!$A$3:$AAD$1504,9,FALSE)=0/1/1900,"",VLOOKUP($A116,'8 Oct - LIVE LDS Data'!$A$3:$AAD$1504,9,FALSE))</f>
        <v>N</v>
      </c>
      <c r="K116" s="7295">
        <f>IF(VLOOKUP($A116,'8 Oct - LIVE LDS Data'!$A$3:$AAD$1504,10,FALSE)=0/1/1900,"",VLOOKUP($A116,'8 Oct - LIVE LDS Data'!$A$3:$AAD$1504,10,FALSE))</f>
        <v>44082</v>
      </c>
      <c r="L116" s="7296">
        <f>IF(VLOOKUP($A116,'8 Oct - LIVE LDS Data'!$A$3:$AAD$1504,34,FALSE)=0/1/1900,"",VLOOKUP($A116,'8 Oct - LIVE LDS Data'!$A$3:$AAD$1504,34,FALSE))</f>
        <v>45163</v>
      </c>
      <c r="M116" s="7296">
        <f>IF(VLOOKUP($A116,'8 Oct - LIVE LDS Data'!$A$3:$AAD$1504,35,FALSE)=0/1/1900,"",VLOOKUP($A116,'8 Oct - LIVE LDS Data'!$A$3:$AAD$1504,35,FALSE))</f>
        <v>45219</v>
      </c>
      <c r="N116" s="7296" t="str">
        <f>IF(VLOOKUP($A116,'8 Oct - LIVE LDS Data'!$A$3:$AAD$1504,41,FALSE)=0/1/1900,"",VLOOKUP($A116,'8 Oct - LIVE LDS Data'!$A$3:$AAD$1504,41,FALSE))</f>
        <v/>
      </c>
      <c r="O116" s="7296" t="str">
        <f>IF(VLOOKUP($A116,'8 Oct - LIVE LDS Data'!$A$3:$AAD$1504,42,FALSE)=0/1/1900,"",VLOOKUP($A116,'8 Oct - LIVE LDS Data'!$A$3:$AAD$1504,42,FALSE))</f>
        <v/>
      </c>
      <c r="P116" s="7296" t="str">
        <f>IF(VLOOKUP($A116,'8 Oct - LIVE LDS Data'!$A$3:$AAD$1504,48,FALSE)=0/1/1900,"",VLOOKUP($A116,'8 Oct - LIVE LDS Data'!$A$3:$AAD$1504,48,FALSE))</f>
        <v/>
      </c>
      <c r="Q116" s="7296" t="str">
        <f>IF(VLOOKUP($A116,'8 Oct - LIVE LDS Data'!$A$3:$AAD$1504,49,FALSE)=0/1/1900,"",VLOOKUP($A116,'8 Oct - LIVE LDS Data'!$A$3:$AAD$1504,49,FALSE))</f>
        <v/>
      </c>
      <c r="R116" s="7296" t="str">
        <f>IF(VLOOKUP($A116,'8 Oct - LIVE LDS Data'!$A$3:$AAD$1504,55,FALSE)=0/1/1900,"",VLOOKUP($A116,'8 Oct - LIVE LDS Data'!$A$3:$AAD$1504,55,FALSE))</f>
        <v/>
      </c>
      <c r="S116" s="7296" t="str">
        <f>IF(VLOOKUP($A116,'8 Oct - LIVE LDS Data'!$A$3:$AAD$1504,56,FALSE)=0/1/1900,"",VLOOKUP($A116,'8 Oct - LIVE LDS Data'!$A$3:$AAD$1504,56,FALSE))</f>
        <v/>
      </c>
      <c r="T116" s="7297" t="str">
        <f>IF(VLOOKUP($A116,'8 Oct - LIVE LDS Data'!$A$3:$AAD$1504,61,FALSE)=0/1/1900,"",VLOOKUP($A116,'8 Oct - LIVE LDS Data'!$A$3:$AAD$1504,61,FALSE))</f>
        <v/>
      </c>
      <c r="U116" s="7297" t="str">
        <f>IF(VLOOKUP($A116,'8 Oct - LIVE LDS Data'!$A$3:$AAD$1504,64,FALSE)=0/1/1900,"",VLOOKUP($A116,'8 Oct - LIVE LDS Data'!$A$3:$AAD$1504,64,FALSE))</f>
        <v/>
      </c>
      <c r="V116" s="7297" t="str">
        <f>IF(VLOOKUP($A116,'8 Oct - LIVE LDS Data'!$A$3:$AAD$1504,67,FALSE)=0/1/1900,"",VLOOKUP($A116,'8 Oct - LIVE LDS Data'!$A$3:$AAD$1504,67,FALSE))</f>
        <v/>
      </c>
      <c r="W116" s="7298" t="str">
        <f>IF(VLOOKUP($A116,'8 Oct - LIVE LDS Data'!$A$3:$AAD$1504,80,FALSE)=0/1/1900,"",VLOOKUP($A116,'8 Oct - LIVE LDS Data'!$A$3:$AAD$1504,80,FALSE))</f>
        <v/>
      </c>
      <c r="X116" s="7299" t="s">
        <v>90</v>
      </c>
      <c r="Y116" s="7300">
        <f>IF(VLOOKUP($A116,'8 Oct - LIVE LDS Data'!$A$3:$AAD$1504,73,FALSE)=0/1/1900,"",VLOOKUP($A116,'8 Oct - LIVE LDS Data'!$A$3:$AAD$1504,73,FALSE))</f>
        <v>45806</v>
      </c>
      <c r="Z116" s="7300" t="str">
        <f>IF(VLOOKUP($A116,'8 Oct - LIVE LDS Data'!$A$3:$AAD$1504,74,FALSE)=0/1/1900,"",VLOOKUP($A116,'8 Oct - LIVE LDS Data'!$A$3:$AAD$1504,74,FALSE))</f>
        <v>Robert Putnam</v>
      </c>
      <c r="AA116" s="7300">
        <f>IF(VLOOKUP($A116,'8 Oct - LIVE LDS Data'!$A$3:$AAD$1504,76,FALSE)=0/1/1900,"",VLOOKUP($A116,'8 Oct - LIVE LDS Data'!$A$3:$AAD$1504,76,FALSE))</f>
        <v>45806</v>
      </c>
      <c r="AB116" s="7300" t="str">
        <f>IF(VLOOKUP($A116,'8 Oct - LIVE LDS Data'!$A$3:$AAD$1504,77,FALSE)=0/1/1900,"",VLOOKUP($A116,'8 Oct - LIVE LDS Data'!$A$3:$AAD$1504,77,FALSE))</f>
        <v>Robert Putnam</v>
      </c>
    </row>
    <row r="117" spans="1:28" ht="30" customHeight="1" x14ac:dyDescent="0.2">
      <c r="A117" s="1465" t="s">
        <v>2240</v>
      </c>
      <c r="B117" s="1465"/>
      <c r="C117" s="1467" t="s">
        <v>2241</v>
      </c>
      <c r="D117" s="1480"/>
      <c r="E117" s="1480"/>
      <c r="F117" s="7293" t="str">
        <f>IF(VLOOKUP($A117,'8 Oct - LIVE LDS Data'!$A$3:$AAD$1504,4,FALSE)=0/1/1900,"",VLOOKUP($A117,'8 Oct - LIVE LDS Data'!$A$3:$AAD$1504,4,FALSE))</f>
        <v>Medway Local Plan</v>
      </c>
      <c r="G117" s="7294">
        <f>IF(VLOOKUP($A117,'8 Oct - LIVE LDS Data'!$A$3:$AAD$1504,6,FALSE)=0/1/1900,"",VLOOKUP($A117,'8 Oct - LIVE LDS Data'!$A$3:$AAD$1504,6,FALSE))</f>
        <v>2026</v>
      </c>
      <c r="H117" s="7294">
        <f>IF(VLOOKUP($A117,'8 Oct - LIVE LDS Data'!$A$3:$AAD$1504,7,FALSE)=0/1/1900,"",VLOOKUP($A117,'8 Oct - LIVE LDS Data'!$A$3:$AAD$1504,7,FALSE))</f>
        <v>2041</v>
      </c>
      <c r="I117" s="7294" t="str">
        <f>IF(VLOOKUP($A117,'8 Oct - LIVE LDS Data'!$A$3:$AAD$1504,8,FALSE)=0/1/1900,"",VLOOKUP($A117,'8 Oct - LIVE LDS Data'!$A$3:$AAD$1504,8,FALSE))</f>
        <v>N</v>
      </c>
      <c r="J117" s="7294" t="str">
        <f>IF(VLOOKUP($A117,'8 Oct - LIVE LDS Data'!$A$3:$AAD$1504,9,FALSE)=0/1/1900,"",VLOOKUP($A117,'8 Oct - LIVE LDS Data'!$A$3:$AAD$1504,9,FALSE))</f>
        <v>N</v>
      </c>
      <c r="K117" s="7295" t="str">
        <f>IF(VLOOKUP($A117,'8 Oct - LIVE LDS Data'!$A$3:$AAD$1504,10,FALSE)=0/1/1900,"",VLOOKUP($A117,'8 Oct - LIVE LDS Data'!$A$3:$AAD$1504,10,FALSE))</f>
        <v>none</v>
      </c>
      <c r="L117" s="7296">
        <f>IF(VLOOKUP($A117,'8 Oct - LIVE LDS Data'!$A$3:$AAD$1504,34,FALSE)=0/1/1900,"",VLOOKUP($A117,'8 Oct - LIVE LDS Data'!$A$3:$AAD$1504,34,FALSE))</f>
        <v>42751</v>
      </c>
      <c r="M117" s="7296">
        <f>IF(VLOOKUP($A117,'8 Oct - LIVE LDS Data'!$A$3:$AAD$1504,35,FALSE)=0/1/1900,"",VLOOKUP($A117,'8 Oct - LIVE LDS Data'!$A$3:$AAD$1504,35,FALSE))</f>
        <v>42885</v>
      </c>
      <c r="N117" s="7296">
        <f>IF(VLOOKUP($A117,'8 Oct - LIVE LDS Data'!$A$3:$AAD$1504,41,FALSE)=0/1/1900,"",VLOOKUP($A117,'8 Oct - LIVE LDS Data'!$A$3:$AAD$1504,41,FALSE))</f>
        <v>43175</v>
      </c>
      <c r="O117" s="7296">
        <f>IF(VLOOKUP($A117,'8 Oct - LIVE LDS Data'!$A$3:$AAD$1504,42,FALSE)=0/1/1900,"",VLOOKUP($A117,'8 Oct - LIVE LDS Data'!$A$3:$AAD$1504,42,FALSE))</f>
        <v>43276</v>
      </c>
      <c r="P117" s="7296">
        <f>IF(VLOOKUP($A117,'8 Oct - LIVE LDS Data'!$A$3:$AAD$1504,48,FALSE)=0/1/1900,"",VLOOKUP($A117,'8 Oct - LIVE LDS Data'!$A$3:$AAD$1504,48,FALSE))</f>
        <v>45170</v>
      </c>
      <c r="Q117" s="7296">
        <f>IF(VLOOKUP($A117,'8 Oct - LIVE LDS Data'!$A$3:$AAD$1504,49,FALSE)=0/1/1900,"",VLOOKUP($A117,'8 Oct - LIVE LDS Data'!$A$3:$AAD$1504,49,FALSE))</f>
        <v>45230</v>
      </c>
      <c r="R117" s="7296" t="str">
        <f>IF(VLOOKUP($A117,'8 Oct - LIVE LDS Data'!$A$3:$AAD$1504,55,FALSE)=0/1/1900,"",VLOOKUP($A117,'8 Oct - LIVE LDS Data'!$A$3:$AAD$1504,55,FALSE))</f>
        <v/>
      </c>
      <c r="S117" s="7296">
        <f>IF(VLOOKUP($A117,'8 Oct - LIVE LDS Data'!$A$3:$AAD$1504,56,FALSE)=0/1/1900,"",VLOOKUP($A117,'8 Oct - LIVE LDS Data'!$A$3:$AAD$1504,56,FALSE))</f>
        <v>45536</v>
      </c>
      <c r="T117" s="7297">
        <f>IF(VLOOKUP($A117,'8 Oct - LIVE LDS Data'!$A$3:$AAD$1504,61,FALSE)=0/1/1900,"",VLOOKUP($A117,'8 Oct - LIVE LDS Data'!$A$3:$AAD$1504,61,FALSE))</f>
        <v>45838</v>
      </c>
      <c r="U117" s="7297" t="str">
        <f>IF(VLOOKUP($A117,'8 Oct - LIVE LDS Data'!$A$3:$AAD$1504,64,FALSE)=0/1/1900,"",VLOOKUP($A117,'8 Oct - LIVE LDS Data'!$A$3:$AAD$1504,64,FALSE))</f>
        <v/>
      </c>
      <c r="V117" s="7297" t="str">
        <f>IF(VLOOKUP($A117,'8 Oct - LIVE LDS Data'!$A$3:$AAD$1504,67,FALSE)=0/1/1900,"",VLOOKUP($A117,'8 Oct - LIVE LDS Data'!$A$3:$AAD$1504,67,FALSE))</f>
        <v/>
      </c>
      <c r="W117" s="7298" t="str">
        <f>IF(VLOOKUP($A117,'8 Oct - LIVE LDS Data'!$A$3:$AAD$1504,80,FALSE)=0/1/1900,"",VLOOKUP($A117,'8 Oct - LIVE LDS Data'!$A$3:$AAD$1504,80,FALSE))</f>
        <v/>
      </c>
      <c r="X117" s="7299" t="s">
        <v>90</v>
      </c>
      <c r="Y117" s="7300">
        <f>IF(VLOOKUP($A117,'8 Oct - LIVE LDS Data'!$A$3:$AAD$1504,73,FALSE)=0/1/1900,"",VLOOKUP($A117,'8 Oct - LIVE LDS Data'!$A$3:$AAD$1504,73,FALSE))</f>
        <v>45678</v>
      </c>
      <c r="Z117" s="7300" t="str">
        <f>IF(VLOOKUP($A117,'8 Oct - LIVE LDS Data'!$A$3:$AAD$1504,74,FALSE)=0/1/1900,"",VLOOKUP($A117,'8 Oct - LIVE LDS Data'!$A$3:$AAD$1504,74,FALSE))</f>
        <v>Robert Putnam</v>
      </c>
      <c r="AA117" s="7300">
        <f>IF(VLOOKUP($A117,'8 Oct - LIVE LDS Data'!$A$3:$AAD$1504,76,FALSE)=0/1/1900,"",VLOOKUP($A117,'8 Oct - LIVE LDS Data'!$A$3:$AAD$1504,76,FALSE))</f>
        <v>45678</v>
      </c>
      <c r="AB117" s="7300" t="str">
        <f>IF(VLOOKUP($A117,'8 Oct - LIVE LDS Data'!$A$3:$AAD$1504,77,FALSE)=0/1/1900,"",VLOOKUP($A117,'8 Oct - LIVE LDS Data'!$A$3:$AAD$1504,77,FALSE))</f>
        <v>Robert Putnam</v>
      </c>
    </row>
    <row r="118" spans="1:28" ht="30" customHeight="1" x14ac:dyDescent="0.2">
      <c r="A118" s="3293" t="s">
        <v>2259</v>
      </c>
      <c r="B118" s="1465"/>
      <c r="C118" s="3293" t="s">
        <v>2260</v>
      </c>
      <c r="D118" s="1466"/>
      <c r="E118" s="1466"/>
      <c r="F118" s="7321" t="str">
        <f>IF(VLOOKUP($A118,'8 Oct - LIVE LDS Data'!$A$3:$AAD$1504,4,FALSE)=0/1/1900,"",VLOOKUP($A118,'8 Oct - LIVE LDS Data'!$A$3:$AAD$1504,4,FALSE))</f>
        <v>Melton Local Plan</v>
      </c>
      <c r="G118" s="7322" t="str">
        <f>IF(VLOOKUP($A118,'8 Oct - LIVE LDS Data'!$A$3:$AAD$1504,6,FALSE)=0/1/1900,"",VLOOKUP($A118,'8 Oct - LIVE LDS Data'!$A$3:$AAD$1504,6,FALSE))</f>
        <v/>
      </c>
      <c r="H118" s="7322" t="str">
        <f>IF(VLOOKUP($A118,'8 Oct - LIVE LDS Data'!$A$3:$AAD$1504,7,FALSE)=0/1/1900,"",VLOOKUP($A118,'8 Oct - LIVE LDS Data'!$A$3:$AAD$1504,7,FALSE))</f>
        <v/>
      </c>
      <c r="I118" s="7322" t="str">
        <f>IF(VLOOKUP($A118,'8 Oct - LIVE LDS Data'!$A$3:$AAD$1504,8,FALSE)=0/1/1900,"",VLOOKUP($A118,'8 Oct - LIVE LDS Data'!$A$3:$AAD$1504,8,FALSE))</f>
        <v>N</v>
      </c>
      <c r="J118" s="7322" t="str">
        <f>IF(VLOOKUP($A118,'8 Oct - LIVE LDS Data'!$A$3:$AAD$1504,9,FALSE)=0/1/1900,"",VLOOKUP($A118,'8 Oct - LIVE LDS Data'!$A$3:$AAD$1504,9,FALSE))</f>
        <v>N</v>
      </c>
      <c r="K118" s="7323">
        <f>IF(VLOOKUP($A118,'8 Oct - LIVE LDS Data'!$A$3:$AAD$1504,10,FALSE)=0/1/1900,"",VLOOKUP($A118,'8 Oct - LIVE LDS Data'!$A$3:$AAD$1504,10,FALSE))</f>
        <v>43383</v>
      </c>
      <c r="L118" s="7296" t="str">
        <f>IF(VLOOKUP($A118,'8 Oct - LIVE LDS Data'!$A$3:$AAD$1504,34,FALSE)=0/1/1900,"",VLOOKUP($A118,'8 Oct - LIVE LDS Data'!$A$3:$AAD$1504,34,FALSE))</f>
        <v/>
      </c>
      <c r="M118" s="7296" t="str">
        <f>IF(VLOOKUP($A118,'8 Oct - LIVE LDS Data'!$A$3:$AAD$1504,35,FALSE)=0/1/1900,"",VLOOKUP($A118,'8 Oct - LIVE LDS Data'!$A$3:$AAD$1504,35,FALSE))</f>
        <v/>
      </c>
      <c r="N118" s="7296" t="str">
        <f>IF(VLOOKUP($A118,'8 Oct - LIVE LDS Data'!$A$3:$AAD$1504,41,FALSE)=0/1/1900,"",VLOOKUP($A118,'8 Oct - LIVE LDS Data'!$A$3:$AAD$1504,41,FALSE))</f>
        <v/>
      </c>
      <c r="O118" s="7296" t="str">
        <f>IF(VLOOKUP($A118,'8 Oct - LIVE LDS Data'!$A$3:$AAD$1504,42,FALSE)=0/1/1900,"",VLOOKUP($A118,'8 Oct - LIVE LDS Data'!$A$3:$AAD$1504,42,FALSE))</f>
        <v/>
      </c>
      <c r="P118" s="7296" t="str">
        <f>IF(VLOOKUP($A118,'8 Oct - LIVE LDS Data'!$A$3:$AAD$1504,48,FALSE)=0/1/1900,"",VLOOKUP($A118,'8 Oct - LIVE LDS Data'!$A$3:$AAD$1504,48,FALSE))</f>
        <v/>
      </c>
      <c r="Q118" s="7296" t="str">
        <f>IF(VLOOKUP($A118,'8 Oct - LIVE LDS Data'!$A$3:$AAD$1504,49,FALSE)=0/1/1900,"",VLOOKUP($A118,'8 Oct - LIVE LDS Data'!$A$3:$AAD$1504,49,FALSE))</f>
        <v/>
      </c>
      <c r="R118" s="7296" t="str">
        <f>IF(VLOOKUP($A118,'8 Oct - LIVE LDS Data'!$A$3:$AAD$1504,55,FALSE)=0/1/1900,"",VLOOKUP($A118,'8 Oct - LIVE LDS Data'!$A$3:$AAD$1504,55,FALSE))</f>
        <v/>
      </c>
      <c r="S118" s="7296" t="str">
        <f>IF(VLOOKUP($A118,'8 Oct - LIVE LDS Data'!$A$3:$AAD$1504,56,FALSE)=0/1/1900,"",VLOOKUP($A118,'8 Oct - LIVE LDS Data'!$A$3:$AAD$1504,56,FALSE))</f>
        <v/>
      </c>
      <c r="T118" s="7297" t="str">
        <f>IF(VLOOKUP($A118,'8 Oct - LIVE LDS Data'!$A$3:$AAD$1504,61,FALSE)=0/1/1900,"",VLOOKUP($A118,'8 Oct - LIVE LDS Data'!$A$3:$AAD$1504,61,FALSE))</f>
        <v/>
      </c>
      <c r="U118" s="7297" t="str">
        <f>IF(VLOOKUP($A118,'8 Oct - LIVE LDS Data'!$A$3:$AAD$1504,64,FALSE)=0/1/1900,"",VLOOKUP($A118,'8 Oct - LIVE LDS Data'!$A$3:$AAD$1504,64,FALSE))</f>
        <v/>
      </c>
      <c r="V118" s="7297" t="str">
        <f>IF(VLOOKUP($A118,'8 Oct - LIVE LDS Data'!$A$3:$AAD$1504,67,FALSE)=0/1/1900,"",VLOOKUP($A118,'8 Oct - LIVE LDS Data'!$A$3:$AAD$1504,67,FALSE))</f>
        <v/>
      </c>
      <c r="W118" s="7298" t="str">
        <f>IF(VLOOKUP($A118,'8 Oct - LIVE LDS Data'!$A$3:$AAD$1504,80,FALSE)=0/1/1900,"",VLOOKUP($A118,'8 Oct - LIVE LDS Data'!$A$3:$AAD$1504,80,FALSE))</f>
        <v/>
      </c>
      <c r="X118" s="7299" t="s">
        <v>90</v>
      </c>
      <c r="Y118" s="7300">
        <f>IF(VLOOKUP($A118,'8 Oct - LIVE LDS Data'!$A$3:$AAD$1504,73,FALSE)=0/1/1900,"",VLOOKUP($A118,'8 Oct - LIVE LDS Data'!$A$3:$AAD$1504,73,FALSE))</f>
        <v>45806</v>
      </c>
      <c r="Z118" s="7300" t="str">
        <f>IF(VLOOKUP($A118,'8 Oct - LIVE LDS Data'!$A$3:$AAD$1504,74,FALSE)=0/1/1900,"",VLOOKUP($A118,'8 Oct - LIVE LDS Data'!$A$3:$AAD$1504,74,FALSE))</f>
        <v>Robert Putnam</v>
      </c>
      <c r="AA118" s="7300">
        <f>IF(VLOOKUP($A118,'8 Oct - LIVE LDS Data'!$A$3:$AAD$1504,76,FALSE)=0/1/1900,"",VLOOKUP($A118,'8 Oct - LIVE LDS Data'!$A$3:$AAD$1504,76,FALSE))</f>
        <v>45806</v>
      </c>
      <c r="AB118" s="7300" t="str">
        <f>IF(VLOOKUP($A118,'8 Oct - LIVE LDS Data'!$A$3:$AAD$1504,77,FALSE)=0/1/1900,"",VLOOKUP($A118,'8 Oct - LIVE LDS Data'!$A$3:$AAD$1504,77,FALSE))</f>
        <v>Robert Putnam</v>
      </c>
    </row>
    <row r="119" spans="1:28" ht="30" customHeight="1" x14ac:dyDescent="0.2">
      <c r="A119" s="2615" t="s">
        <v>2271</v>
      </c>
      <c r="B119" s="2615"/>
      <c r="C119" s="2607" t="s">
        <v>4195</v>
      </c>
      <c r="D119" s="1994" t="s">
        <v>4196</v>
      </c>
      <c r="E119" s="1994"/>
      <c r="F119" s="7304" t="str">
        <f>IF(VLOOKUP($A119,'8 Oct - LIVE LDS Data'!$A$3:$AAD$1504,4,FALSE)=0/1/1900,"",VLOOKUP($A119,'8 Oct - LIVE LDS Data'!$A$3:$AAD$1504,4,FALSE))</f>
        <v>Single Local Plan Review 2020-2040</v>
      </c>
      <c r="G119" s="7305">
        <f>IF(VLOOKUP($A119,'8 Oct - LIVE LDS Data'!$A$3:$AAD$1504,6,FALSE)=0/1/1900,"",VLOOKUP($A119,'8 Oct - LIVE LDS Data'!$A$3:$AAD$1504,6,FALSE))</f>
        <v>2020</v>
      </c>
      <c r="H119" s="7305">
        <f>IF(VLOOKUP($A119,'8 Oct - LIVE LDS Data'!$A$3:$AAD$1504,7,FALSE)=0/1/1900,"",VLOOKUP($A119,'8 Oct - LIVE LDS Data'!$A$3:$AAD$1504,7,FALSE))</f>
        <v>2040</v>
      </c>
      <c r="I119" s="7305" t="str">
        <f>IF(VLOOKUP($A119,'8 Oct - LIVE LDS Data'!$A$3:$AAD$1504,8,FALSE)=0/1/1900,"",VLOOKUP($A119,'8 Oct - LIVE LDS Data'!$A$3:$AAD$1504,8,FALSE))</f>
        <v>N</v>
      </c>
      <c r="J119" s="7305" t="str">
        <f>IF(VLOOKUP($A119,'8 Oct - LIVE LDS Data'!$A$3:$AAD$1504,9,FALSE)=0/1/1900,"",VLOOKUP($A119,'8 Oct - LIVE LDS Data'!$A$3:$AAD$1504,9,FALSE))</f>
        <v>N</v>
      </c>
      <c r="K119" s="7306">
        <f>IF(VLOOKUP($A119,'8 Oct - LIVE LDS Data'!$A$3:$AAD$1504,10,FALSE)=0/1/1900,"",VLOOKUP($A119,'8 Oct - LIVE LDS Data'!$A$3:$AAD$1504,10,FALSE))</f>
        <v>41988</v>
      </c>
      <c r="L119" s="7296" t="str">
        <f>IF(VLOOKUP($A119,'8 Oct - LIVE LDS Data'!$A$3:$AAD$1504,34,FALSE)=0/1/1900,"",VLOOKUP($A119,'8 Oct - LIVE LDS Data'!$A$3:$AAD$1504,34,FALSE))</f>
        <v/>
      </c>
      <c r="M119" s="7296" t="str">
        <f>IF(VLOOKUP($A119,'8 Oct - LIVE LDS Data'!$A$3:$AAD$1504,35,FALSE)=0/1/1900,"",VLOOKUP($A119,'8 Oct - LIVE LDS Data'!$A$3:$AAD$1504,35,FALSE))</f>
        <v/>
      </c>
      <c r="N119" s="7296" t="str">
        <f>IF(VLOOKUP($A119,'8 Oct - LIVE LDS Data'!$A$3:$AAD$1504,41,FALSE)=0/1/1900,"",VLOOKUP($A119,'8 Oct - LIVE LDS Data'!$A$3:$AAD$1504,41,FALSE))</f>
        <v/>
      </c>
      <c r="O119" s="7296" t="str">
        <f>IF(VLOOKUP($A119,'8 Oct - LIVE LDS Data'!$A$3:$AAD$1504,42,FALSE)=0/1/1900,"",VLOOKUP($A119,'8 Oct - LIVE LDS Data'!$A$3:$AAD$1504,42,FALSE))</f>
        <v/>
      </c>
      <c r="P119" s="7296" t="str">
        <f>IF(VLOOKUP($A119,'8 Oct - LIVE LDS Data'!$A$3:$AAD$1504,48,FALSE)=0/1/1900,"",VLOOKUP($A119,'8 Oct - LIVE LDS Data'!$A$3:$AAD$1504,48,FALSE))</f>
        <v/>
      </c>
      <c r="Q119" s="7296" t="str">
        <f>IF(VLOOKUP($A119,'8 Oct - LIVE LDS Data'!$A$3:$AAD$1504,49,FALSE)=0/1/1900,"",VLOOKUP($A119,'8 Oct - LIVE LDS Data'!$A$3:$AAD$1504,49,FALSE))</f>
        <v/>
      </c>
      <c r="R119" s="7296" t="str">
        <f>IF(VLOOKUP($A119,'8 Oct - LIVE LDS Data'!$A$3:$AAD$1504,55,FALSE)=0/1/1900,"",VLOOKUP($A119,'8 Oct - LIVE LDS Data'!$A$3:$AAD$1504,55,FALSE))</f>
        <v/>
      </c>
      <c r="S119" s="7296" t="str">
        <f>IF(VLOOKUP($A119,'8 Oct - LIVE LDS Data'!$A$3:$AAD$1504,56,FALSE)=0/1/1900,"",VLOOKUP($A119,'8 Oct - LIVE LDS Data'!$A$3:$AAD$1504,56,FALSE))</f>
        <v/>
      </c>
      <c r="T119" s="7297" t="str">
        <f>IF(VLOOKUP($A119,'8 Oct - LIVE LDS Data'!$A$3:$AAD$1504,61,FALSE)=0/1/1900,"",VLOOKUP($A119,'8 Oct - LIVE LDS Data'!$A$3:$AAD$1504,61,FALSE))</f>
        <v/>
      </c>
      <c r="U119" s="7297" t="str">
        <f>IF(VLOOKUP($A119,'8 Oct - LIVE LDS Data'!$A$3:$AAD$1504,64,FALSE)=0/1/1900,"",VLOOKUP($A119,'8 Oct - LIVE LDS Data'!$A$3:$AAD$1504,64,FALSE))</f>
        <v/>
      </c>
      <c r="V119" s="7297" t="str">
        <f>IF(VLOOKUP($A119,'8 Oct - LIVE LDS Data'!$A$3:$AAD$1504,67,FALSE)=0/1/1900,"",VLOOKUP($A119,'8 Oct - LIVE LDS Data'!$A$3:$AAD$1504,67,FALSE))</f>
        <v/>
      </c>
      <c r="W119" s="7298" t="str">
        <f>IF(VLOOKUP($A119,'8 Oct - LIVE LDS Data'!$A$3:$AAD$1504,80,FALSE)=0/1/1900,"",VLOOKUP($A119,'8 Oct - LIVE LDS Data'!$A$3:$AAD$1504,80,FALSE))</f>
        <v/>
      </c>
      <c r="X119" s="7299" t="s">
        <v>90</v>
      </c>
      <c r="Y119" s="7300" t="str">
        <f>IF(VLOOKUP($A119,'8 Oct - LIVE LDS Data'!$A$3:$AAD$1504,73,FALSE)=0/1/1900,"",VLOOKUP($A119,'8 Oct - LIVE LDS Data'!$A$3:$AAD$1504,73,FALSE))</f>
        <v/>
      </c>
      <c r="Z119" s="7300" t="str">
        <f>IF(VLOOKUP($A119,'8 Oct - LIVE LDS Data'!$A$3:$AAD$1504,74,FALSE)=0/1/1900,"",VLOOKUP($A119,'8 Oct - LIVE LDS Data'!$A$3:$AAD$1504,74,FALSE))</f>
        <v>Robert Putnam</v>
      </c>
      <c r="AA119" s="7300">
        <f>IF(VLOOKUP($A119,'8 Oct - LIVE LDS Data'!$A$3:$AAD$1504,76,FALSE)=0/1/1900,"",VLOOKUP($A119,'8 Oct - LIVE LDS Data'!$A$3:$AAD$1504,76,FALSE))</f>
        <v>44672</v>
      </c>
      <c r="AB119" s="7300" t="str">
        <f>IF(VLOOKUP($A119,'8 Oct - LIVE LDS Data'!$A$3:$AAD$1504,77,FALSE)=0/1/1900,"",VLOOKUP($A119,'8 Oct - LIVE LDS Data'!$A$3:$AAD$1504,77,FALSE))</f>
        <v>Robert Putnam</v>
      </c>
    </row>
    <row r="120" spans="1:28" ht="40" customHeight="1" x14ac:dyDescent="0.2">
      <c r="A120" s="1465" t="s">
        <v>2302</v>
      </c>
      <c r="B120" s="1465"/>
      <c r="C120" s="1465" t="s">
        <v>2303</v>
      </c>
      <c r="D120" s="1466"/>
      <c r="E120" s="1466"/>
      <c r="F120" s="7293" t="str">
        <f>IF(VLOOKUP($A120,'8 Oct - LIVE LDS Data'!$A$3:$AAD$1504,4,FALSE)=0/1/1900,"",VLOOKUP($A120,'8 Oct - LIVE LDS Data'!$A$3:$AAD$1504,4,FALSE))</f>
        <v xml:space="preserve">Plan Mid Devon </v>
      </c>
      <c r="G120" s="7294" t="str">
        <f>IF(VLOOKUP($A120,'8 Oct - LIVE LDS Data'!$A$3:$AAD$1504,6,FALSE)=0/1/1900,"",VLOOKUP($A120,'8 Oct - LIVE LDS Data'!$A$3:$AAD$1504,6,FALSE))</f>
        <v/>
      </c>
      <c r="H120" s="7294" t="str">
        <f>IF(VLOOKUP($A120,'8 Oct - LIVE LDS Data'!$A$3:$AAD$1504,7,FALSE)=0/1/1900,"",VLOOKUP($A120,'8 Oct - LIVE LDS Data'!$A$3:$AAD$1504,7,FALSE))</f>
        <v/>
      </c>
      <c r="I120" s="7294" t="str">
        <f>IF(VLOOKUP($A120,'8 Oct - LIVE LDS Data'!$A$3:$AAD$1504,8,FALSE)=0/1/1900,"",VLOOKUP($A120,'8 Oct - LIVE LDS Data'!$A$3:$AAD$1504,8,FALSE))</f>
        <v>N</v>
      </c>
      <c r="J120" s="7294" t="str">
        <f>IF(VLOOKUP($A120,'8 Oct - LIVE LDS Data'!$A$3:$AAD$1504,9,FALSE)=0/1/1900,"",VLOOKUP($A120,'8 Oct - LIVE LDS Data'!$A$3:$AAD$1504,9,FALSE))</f>
        <v>N</v>
      </c>
      <c r="K120" s="7295">
        <f>IF(VLOOKUP($A120,'8 Oct - LIVE LDS Data'!$A$3:$AAD$1504,10,FALSE)=0/1/1900,"",VLOOKUP($A120,'8 Oct - LIVE LDS Data'!$A$3:$AAD$1504,10,FALSE))</f>
        <v>44041</v>
      </c>
      <c r="L120" s="7296" t="str">
        <f>IF(VLOOKUP($A120,'8 Oct - LIVE LDS Data'!$A$3:$AAD$1504,34,FALSE)=0/1/1900,"",VLOOKUP($A120,'8 Oct - LIVE LDS Data'!$A$3:$AAD$1504,34,FALSE))</f>
        <v/>
      </c>
      <c r="M120" s="7296" t="str">
        <f>IF(VLOOKUP($A120,'8 Oct - LIVE LDS Data'!$A$3:$AAD$1504,35,FALSE)=0/1/1900,"",VLOOKUP($A120,'8 Oct - LIVE LDS Data'!$A$3:$AAD$1504,35,FALSE))</f>
        <v/>
      </c>
      <c r="N120" s="7296" t="str">
        <f>IF(VLOOKUP($A120,'8 Oct - LIVE LDS Data'!$A$3:$AAD$1504,41,FALSE)=0/1/1900,"",VLOOKUP($A120,'8 Oct - LIVE LDS Data'!$A$3:$AAD$1504,41,FALSE))</f>
        <v/>
      </c>
      <c r="O120" s="7296" t="str">
        <f>IF(VLOOKUP($A120,'8 Oct - LIVE LDS Data'!$A$3:$AAD$1504,42,FALSE)=0/1/1900,"",VLOOKUP($A120,'8 Oct - LIVE LDS Data'!$A$3:$AAD$1504,42,FALSE))</f>
        <v/>
      </c>
      <c r="P120" s="7296" t="str">
        <f>IF(VLOOKUP($A120,'8 Oct - LIVE LDS Data'!$A$3:$AAD$1504,48,FALSE)=0/1/1900,"",VLOOKUP($A120,'8 Oct - LIVE LDS Data'!$A$3:$AAD$1504,48,FALSE))</f>
        <v/>
      </c>
      <c r="Q120" s="7296" t="str">
        <f>IF(VLOOKUP($A120,'8 Oct - LIVE LDS Data'!$A$3:$AAD$1504,49,FALSE)=0/1/1900,"",VLOOKUP($A120,'8 Oct - LIVE LDS Data'!$A$3:$AAD$1504,49,FALSE))</f>
        <v/>
      </c>
      <c r="R120" s="7296" t="str">
        <f>IF(VLOOKUP($A120,'8 Oct - LIVE LDS Data'!$A$3:$AAD$1504,55,FALSE)=0/1/1900,"",VLOOKUP($A120,'8 Oct - LIVE LDS Data'!$A$3:$AAD$1504,55,FALSE))</f>
        <v/>
      </c>
      <c r="S120" s="7296" t="str">
        <f>IF(VLOOKUP($A120,'8 Oct - LIVE LDS Data'!$A$3:$AAD$1504,56,FALSE)=0/1/1900,"",VLOOKUP($A120,'8 Oct - LIVE LDS Data'!$A$3:$AAD$1504,56,FALSE))</f>
        <v/>
      </c>
      <c r="T120" s="7297" t="str">
        <f>IF(VLOOKUP($A120,'8 Oct - LIVE LDS Data'!$A$3:$AAD$1504,61,FALSE)=0/1/1900,"",VLOOKUP($A120,'8 Oct - LIVE LDS Data'!$A$3:$AAD$1504,61,FALSE))</f>
        <v/>
      </c>
      <c r="U120" s="7297" t="str">
        <f>IF(VLOOKUP($A120,'8 Oct - LIVE LDS Data'!$A$3:$AAD$1504,64,FALSE)=0/1/1900,"",VLOOKUP($A120,'8 Oct - LIVE LDS Data'!$A$3:$AAD$1504,64,FALSE))</f>
        <v/>
      </c>
      <c r="V120" s="7297" t="str">
        <f>IF(VLOOKUP($A120,'8 Oct - LIVE LDS Data'!$A$3:$AAD$1504,67,FALSE)=0/1/1900,"",VLOOKUP($A120,'8 Oct - LIVE LDS Data'!$A$3:$AAD$1504,67,FALSE))</f>
        <v/>
      </c>
      <c r="W120" s="7298" t="str">
        <f>IF(VLOOKUP($A120,'8 Oct - LIVE LDS Data'!$A$3:$AAD$1504,80,FALSE)=0/1/1900,"",VLOOKUP($A120,'8 Oct - LIVE LDS Data'!$A$3:$AAD$1504,80,FALSE))</f>
        <v/>
      </c>
      <c r="X120" s="7299" t="s">
        <v>90</v>
      </c>
      <c r="Y120" s="7300">
        <f>IF(VLOOKUP($A120,'8 Oct - LIVE LDS Data'!$A$3:$AAD$1504,73,FALSE)=0/1/1900,"",VLOOKUP($A120,'8 Oct - LIVE LDS Data'!$A$3:$AAD$1504,73,FALSE))</f>
        <v>45806</v>
      </c>
      <c r="Z120" s="7300" t="str">
        <f>IF(VLOOKUP($A120,'8 Oct - LIVE LDS Data'!$A$3:$AAD$1504,74,FALSE)=0/1/1900,"",VLOOKUP($A120,'8 Oct - LIVE LDS Data'!$A$3:$AAD$1504,74,FALSE))</f>
        <v>Robert Putnam</v>
      </c>
      <c r="AA120" s="7300">
        <f>IF(VLOOKUP($A120,'8 Oct - LIVE LDS Data'!$A$3:$AAD$1504,76,FALSE)=0/1/1900,"",VLOOKUP($A120,'8 Oct - LIVE LDS Data'!$A$3:$AAD$1504,76,FALSE))</f>
        <v>45806</v>
      </c>
      <c r="AB120" s="7300" t="str">
        <f>IF(VLOOKUP($A120,'8 Oct - LIVE LDS Data'!$A$3:$AAD$1504,77,FALSE)=0/1/1900,"",VLOOKUP($A120,'8 Oct - LIVE LDS Data'!$A$3:$AAD$1504,77,FALSE))</f>
        <v>Robert Putnam</v>
      </c>
    </row>
    <row r="121" spans="1:28" ht="30" customHeight="1" x14ac:dyDescent="0.2">
      <c r="A121" s="1465" t="s">
        <v>2321</v>
      </c>
      <c r="B121" s="1465"/>
      <c r="C121" s="1465" t="s">
        <v>2322</v>
      </c>
      <c r="D121" s="1466"/>
      <c r="E121" s="1466"/>
      <c r="F121" s="7293" t="str">
        <f>IF(VLOOKUP($A121,'8 Oct - LIVE LDS Data'!$A$3:$AAD$1504,4,FALSE)=0/1/1900,"",VLOOKUP($A121,'8 Oct - LIVE LDS Data'!$A$3:$AAD$1504,4,FALSE))</f>
        <v>Middlesbrough Local Plan</v>
      </c>
      <c r="G121" s="7294">
        <f>IF(VLOOKUP($A121,'8 Oct - LIVE LDS Data'!$A$3:$AAD$1504,6,FALSE)=0/1/1900,"",VLOOKUP($A121,'8 Oct - LIVE LDS Data'!$A$3:$AAD$1504,6,FALSE))</f>
        <v>2022</v>
      </c>
      <c r="H121" s="7294">
        <f>IF(VLOOKUP($A121,'8 Oct - LIVE LDS Data'!$A$3:$AAD$1504,7,FALSE)=0/1/1900,"",VLOOKUP($A121,'8 Oct - LIVE LDS Data'!$A$3:$AAD$1504,7,FALSE))</f>
        <v>2041</v>
      </c>
      <c r="I121" s="7294" t="str">
        <f>IF(VLOOKUP($A121,'8 Oct - LIVE LDS Data'!$A$3:$AAD$1504,8,FALSE)=0/1/1900,"",VLOOKUP($A121,'8 Oct - LIVE LDS Data'!$A$3:$AAD$1504,8,FALSE))</f>
        <v>N</v>
      </c>
      <c r="J121" s="7294" t="str">
        <f>IF(VLOOKUP($A121,'8 Oct - LIVE LDS Data'!$A$3:$AAD$1504,9,FALSE)=0/1/1900,"",VLOOKUP($A121,'8 Oct - LIVE LDS Data'!$A$3:$AAD$1504,9,FALSE))</f>
        <v>N</v>
      </c>
      <c r="K121" s="7295">
        <f>IF(VLOOKUP($A121,'8 Oct - LIVE LDS Data'!$A$3:$AAD$1504,10,FALSE)=0/1/1900,"",VLOOKUP($A121,'8 Oct - LIVE LDS Data'!$A$3:$AAD$1504,10,FALSE))</f>
        <v>41969</v>
      </c>
      <c r="L121" s="7296">
        <f>IF(VLOOKUP($A121,'8 Oct - LIVE LDS Data'!$A$3:$AAD$1504,34,FALSE)=0/1/1900,"",VLOOKUP($A121,'8 Oct - LIVE LDS Data'!$A$3:$AAD$1504,34,FALSE))</f>
        <v>44900</v>
      </c>
      <c r="M121" s="7296">
        <f>IF(VLOOKUP($A121,'8 Oct - LIVE LDS Data'!$A$3:$AAD$1504,35,FALSE)=0/1/1900,"",VLOOKUP($A121,'8 Oct - LIVE LDS Data'!$A$3:$AAD$1504,35,FALSE))</f>
        <v>44957</v>
      </c>
      <c r="N121" s="7296">
        <f>IF(VLOOKUP($A121,'8 Oct - LIVE LDS Data'!$A$3:$AAD$1504,41,FALSE)=0/1/1900,"",VLOOKUP($A121,'8 Oct - LIVE LDS Data'!$A$3:$AAD$1504,41,FALSE))</f>
        <v>45323</v>
      </c>
      <c r="O121" s="7296">
        <f>IF(VLOOKUP($A121,'8 Oct - LIVE LDS Data'!$A$3:$AAD$1504,42,FALSE)=0/1/1900,"",VLOOKUP($A121,'8 Oct - LIVE LDS Data'!$A$3:$AAD$1504,42,FALSE))</f>
        <v>45366</v>
      </c>
      <c r="P121" s="7296" t="str">
        <f>IF(VLOOKUP($A121,'8 Oct - LIVE LDS Data'!$A$3:$AAD$1504,48,FALSE)=0/1/1900,"",VLOOKUP($A121,'8 Oct - LIVE LDS Data'!$A$3:$AAD$1504,48,FALSE))</f>
        <v/>
      </c>
      <c r="Q121" s="7296" t="str">
        <f>IF(VLOOKUP($A121,'8 Oct - LIVE LDS Data'!$A$3:$AAD$1504,49,FALSE)=0/1/1900,"",VLOOKUP($A121,'8 Oct - LIVE LDS Data'!$A$3:$AAD$1504,49,FALSE))</f>
        <v/>
      </c>
      <c r="R121" s="7296" t="str">
        <f>IF(VLOOKUP($A121,'8 Oct - LIVE LDS Data'!$A$3:$AAD$1504,55,FALSE)=0/1/1900,"",VLOOKUP($A121,'8 Oct - LIVE LDS Data'!$A$3:$AAD$1504,55,FALSE))</f>
        <v/>
      </c>
      <c r="S121" s="7296" t="str">
        <f>IF(VLOOKUP($A121,'8 Oct - LIVE LDS Data'!$A$3:$AAD$1504,56,FALSE)=0/1/1900,"",VLOOKUP($A121,'8 Oct - LIVE LDS Data'!$A$3:$AAD$1504,56,FALSE))</f>
        <v/>
      </c>
      <c r="T121" s="7297">
        <f>IF(VLOOKUP($A121,'8 Oct - LIVE LDS Data'!$A$3:$AAD$1504,61,FALSE)=0/1/1900,"",VLOOKUP($A121,'8 Oct - LIVE LDS Data'!$A$3:$AAD$1504,61,FALSE))</f>
        <v>45727</v>
      </c>
      <c r="U121" s="7297">
        <f>IF(VLOOKUP($A121,'8 Oct - LIVE LDS Data'!$A$3:$AAD$1504,64,FALSE)=0/1/1900,"",VLOOKUP($A121,'8 Oct - LIVE LDS Data'!$A$3:$AAD$1504,64,FALSE))</f>
        <v>45930</v>
      </c>
      <c r="V121" s="7297" t="str">
        <f>IF(VLOOKUP($A121,'8 Oct - LIVE LDS Data'!$A$3:$AAD$1504,67,FALSE)=0/1/1900,"",VLOOKUP($A121,'8 Oct - LIVE LDS Data'!$A$3:$AAD$1504,67,FALSE))</f>
        <v/>
      </c>
      <c r="W121" s="7298" t="str">
        <f>IF(VLOOKUP($A121,'8 Oct - LIVE LDS Data'!$A$3:$AAD$1504,80,FALSE)=0/1/1900,"",VLOOKUP($A121,'8 Oct - LIVE LDS Data'!$A$3:$AAD$1504,80,FALSE))</f>
        <v/>
      </c>
      <c r="X121" s="7299" t="s">
        <v>90</v>
      </c>
      <c r="Y121" s="7300">
        <f>IF(VLOOKUP($A121,'8 Oct - LIVE LDS Data'!$A$3:$AAD$1504,73,FALSE)=0/1/1900,"",VLOOKUP($A121,'8 Oct - LIVE LDS Data'!$A$3:$AAD$1504,73,FALSE))</f>
        <v>45678</v>
      </c>
      <c r="Z121" s="7300" t="str">
        <f>IF(VLOOKUP($A121,'8 Oct - LIVE LDS Data'!$A$3:$AAD$1504,74,FALSE)=0/1/1900,"",VLOOKUP($A121,'8 Oct - LIVE LDS Data'!$A$3:$AAD$1504,74,FALSE))</f>
        <v>Robert Putnam</v>
      </c>
      <c r="AA121" s="7300">
        <f>IF(VLOOKUP($A121,'8 Oct - LIVE LDS Data'!$A$3:$AAD$1504,76,FALSE)=0/1/1900,"",VLOOKUP($A121,'8 Oct - LIVE LDS Data'!$A$3:$AAD$1504,76,FALSE))</f>
        <v>45678</v>
      </c>
      <c r="AB121" s="7300" t="str">
        <f>IF(VLOOKUP($A121,'8 Oct - LIVE LDS Data'!$A$3:$AAD$1504,77,FALSE)=0/1/1900,"",VLOOKUP($A121,'8 Oct - LIVE LDS Data'!$A$3:$AAD$1504,77,FALSE))</f>
        <v>Robert Putnam</v>
      </c>
    </row>
    <row r="122" spans="1:28" ht="30" customHeight="1" x14ac:dyDescent="0.2">
      <c r="A122" s="1993" t="s">
        <v>2335</v>
      </c>
      <c r="B122" s="1993"/>
      <c r="C122" s="1465" t="s">
        <v>2336</v>
      </c>
      <c r="D122" s="1466"/>
      <c r="E122" s="1466"/>
      <c r="F122" s="7293" t="str">
        <f>IF(VLOOKUP($A122,'8 Oct - LIVE LDS Data'!$A$3:$AAD$1504,4,FALSE)=0/1/1900,"",VLOOKUP($A122,'8 Oct - LIVE LDS Data'!$A$3:$AAD$1504,4,FALSE))</f>
        <v>MKCP 2050</v>
      </c>
      <c r="G122" s="7294" t="str">
        <f>IF(VLOOKUP($A122,'8 Oct - LIVE LDS Data'!$A$3:$AAD$1504,6,FALSE)=0/1/1900,"",VLOOKUP($A122,'8 Oct - LIVE LDS Data'!$A$3:$AAD$1504,6,FALSE))</f>
        <v>2022</v>
      </c>
      <c r="H122" s="7294">
        <f>IF(VLOOKUP($A122,'8 Oct - LIVE LDS Data'!$A$3:$AAD$1504,7,FALSE)=0/1/1900,"",VLOOKUP($A122,'8 Oct - LIVE LDS Data'!$A$3:$AAD$1504,7,FALSE))</f>
        <v>2050</v>
      </c>
      <c r="I122" s="7294" t="str">
        <f>IF(VLOOKUP($A122,'8 Oct - LIVE LDS Data'!$A$3:$AAD$1504,8,FALSE)=0/1/1900,"",VLOOKUP($A122,'8 Oct - LIVE LDS Data'!$A$3:$AAD$1504,8,FALSE))</f>
        <v>N</v>
      </c>
      <c r="J122" s="7294" t="str">
        <f>IF(VLOOKUP($A122,'8 Oct - LIVE LDS Data'!$A$3:$AAD$1504,9,FALSE)=0/1/1900,"",VLOOKUP($A122,'8 Oct - LIVE LDS Data'!$A$3:$AAD$1504,9,FALSE))</f>
        <v>N</v>
      </c>
      <c r="K122" s="7295">
        <f>IF(VLOOKUP($A122,'8 Oct - LIVE LDS Data'!$A$3:$AAD$1504,10,FALSE)=0/1/1900,"",VLOOKUP($A122,'8 Oct - LIVE LDS Data'!$A$3:$AAD$1504,10,FALSE))</f>
        <v>43544</v>
      </c>
      <c r="L122" s="7296">
        <f>IF(VLOOKUP($A122,'8 Oct - LIVE LDS Data'!$A$3:$AAD$1504,34,FALSE)=0/1/1900,"",VLOOKUP($A122,'8 Oct - LIVE LDS Data'!$A$3:$AAD$1504,34,FALSE))</f>
        <v>45490</v>
      </c>
      <c r="M122" s="7296">
        <f>IF(VLOOKUP($A122,'8 Oct - LIVE LDS Data'!$A$3:$AAD$1504,35,FALSE)=0/1/1900,"",VLOOKUP($A122,'8 Oct - LIVE LDS Data'!$A$3:$AAD$1504,35,FALSE))</f>
        <v>45574</v>
      </c>
      <c r="N122" s="7296" t="str">
        <f>IF(VLOOKUP($A122,'8 Oct - LIVE LDS Data'!$A$3:$AAD$1504,41,FALSE)=0/1/1900,"",VLOOKUP($A122,'8 Oct - LIVE LDS Data'!$A$3:$AAD$1504,41,FALSE))</f>
        <v/>
      </c>
      <c r="O122" s="7296" t="str">
        <f>IF(VLOOKUP($A122,'8 Oct - LIVE LDS Data'!$A$3:$AAD$1504,42,FALSE)=0/1/1900,"",VLOOKUP($A122,'8 Oct - LIVE LDS Data'!$A$3:$AAD$1504,42,FALSE))</f>
        <v/>
      </c>
      <c r="P122" s="7296" t="str">
        <f>IF(VLOOKUP($A122,'8 Oct - LIVE LDS Data'!$A$3:$AAD$1504,48,FALSE)=0/1/1900,"",VLOOKUP($A122,'8 Oct - LIVE LDS Data'!$A$3:$AAD$1504,48,FALSE))</f>
        <v/>
      </c>
      <c r="Q122" s="7296" t="str">
        <f>IF(VLOOKUP($A122,'8 Oct - LIVE LDS Data'!$A$3:$AAD$1504,49,FALSE)=0/1/1900,"",VLOOKUP($A122,'8 Oct - LIVE LDS Data'!$A$3:$AAD$1504,49,FALSE))</f>
        <v/>
      </c>
      <c r="R122" s="7296" t="str">
        <f>IF(VLOOKUP($A122,'8 Oct - LIVE LDS Data'!$A$3:$AAD$1504,55,FALSE)=0/1/1900,"",VLOOKUP($A122,'8 Oct - LIVE LDS Data'!$A$3:$AAD$1504,55,FALSE))</f>
        <v/>
      </c>
      <c r="S122" s="7296" t="str">
        <f>IF(VLOOKUP($A122,'8 Oct - LIVE LDS Data'!$A$3:$AAD$1504,56,FALSE)=0/1/1900,"",VLOOKUP($A122,'8 Oct - LIVE LDS Data'!$A$3:$AAD$1504,56,FALSE))</f>
        <v/>
      </c>
      <c r="T122" s="7297" t="str">
        <f>IF(VLOOKUP($A122,'8 Oct - LIVE LDS Data'!$A$3:$AAD$1504,61,FALSE)=0/1/1900,"",VLOOKUP($A122,'8 Oct - LIVE LDS Data'!$A$3:$AAD$1504,61,FALSE))</f>
        <v/>
      </c>
      <c r="U122" s="7297" t="str">
        <f>IF(VLOOKUP($A122,'8 Oct - LIVE LDS Data'!$A$3:$AAD$1504,64,FALSE)=0/1/1900,"",VLOOKUP($A122,'8 Oct - LIVE LDS Data'!$A$3:$AAD$1504,64,FALSE))</f>
        <v/>
      </c>
      <c r="V122" s="7297" t="str">
        <f>IF(VLOOKUP($A122,'8 Oct - LIVE LDS Data'!$A$3:$AAD$1504,67,FALSE)=0/1/1900,"",VLOOKUP($A122,'8 Oct - LIVE LDS Data'!$A$3:$AAD$1504,67,FALSE))</f>
        <v/>
      </c>
      <c r="W122" s="7298" t="str">
        <f>IF(VLOOKUP($A122,'8 Oct - LIVE LDS Data'!$A$3:$AAD$1504,80,FALSE)=0/1/1900,"",VLOOKUP($A122,'8 Oct - LIVE LDS Data'!$A$3:$AAD$1504,80,FALSE))</f>
        <v/>
      </c>
      <c r="X122" s="7299" t="s">
        <v>90</v>
      </c>
      <c r="Y122" s="7300">
        <f>IF(VLOOKUP($A122,'8 Oct - LIVE LDS Data'!$A$3:$AAD$1504,73,FALSE)=0/1/1900,"",VLOOKUP($A122,'8 Oct - LIVE LDS Data'!$A$3:$AAD$1504,73,FALSE))</f>
        <v>45806</v>
      </c>
      <c r="Z122" s="7300" t="str">
        <f>IF(VLOOKUP($A122,'8 Oct - LIVE LDS Data'!$A$3:$AAD$1504,74,FALSE)=0/1/1900,"",VLOOKUP($A122,'8 Oct - LIVE LDS Data'!$A$3:$AAD$1504,74,FALSE))</f>
        <v>Robert Putnam</v>
      </c>
      <c r="AA122" s="7300">
        <f>IF(VLOOKUP($A122,'8 Oct - LIVE LDS Data'!$A$3:$AAD$1504,76,FALSE)=0/1/1900,"",VLOOKUP($A122,'8 Oct - LIVE LDS Data'!$A$3:$AAD$1504,76,FALSE))</f>
        <v>45806</v>
      </c>
      <c r="AB122" s="7300" t="str">
        <f>IF(VLOOKUP($A122,'8 Oct - LIVE LDS Data'!$A$3:$AAD$1504,77,FALSE)=0/1/1900,"",VLOOKUP($A122,'8 Oct - LIVE LDS Data'!$A$3:$AAD$1504,77,FALSE))</f>
        <v>Robert Putnam</v>
      </c>
    </row>
    <row r="123" spans="1:28" ht="30" customHeight="1" x14ac:dyDescent="0.2">
      <c r="A123" s="7301" t="s">
        <v>2356</v>
      </c>
      <c r="B123" s="7301"/>
      <c r="C123" s="7301" t="s">
        <v>4197</v>
      </c>
      <c r="D123" s="7302"/>
      <c r="E123" s="7302"/>
      <c r="F123" s="7293" t="str">
        <f>IF(VLOOKUP($A123,'8 Oct - LIVE LDS Data'!$A$3:$AAD$1504,4,FALSE)=0/1/1900,"",VLOOKUP($A123,'8 Oct - LIVE LDS Data'!$A$3:$AAD$1504,4,FALSE))</f>
        <v>Local Plan Part 1 Review</v>
      </c>
      <c r="G123" s="7294">
        <f>IF(VLOOKUP($A123,'8 Oct - LIVE LDS Data'!$A$3:$AAD$1504,6,FALSE)=0/1/1900,"",VLOOKUP($A123,'8 Oct - LIVE LDS Data'!$A$3:$AAD$1504,6,FALSE))</f>
        <v>2016</v>
      </c>
      <c r="H123" s="7294">
        <f>IF(VLOOKUP($A123,'8 Oct - LIVE LDS Data'!$A$3:$AAD$1504,7,FALSE)=0/1/1900,"",VLOOKUP($A123,'8 Oct - LIVE LDS Data'!$A$3:$AAD$1504,7,FALSE))</f>
        <v>2036</v>
      </c>
      <c r="I123" s="7294" t="str">
        <f>IF(VLOOKUP($A123,'8 Oct - LIVE LDS Data'!$A$3:$AAD$1504,8,FALSE)=0/1/1900,"",VLOOKUP($A123,'8 Oct - LIVE LDS Data'!$A$3:$AAD$1504,8,FALSE))</f>
        <v>N</v>
      </c>
      <c r="J123" s="7294" t="str">
        <f>IF(VLOOKUP($A123,'8 Oct - LIVE LDS Data'!$A$3:$AAD$1504,9,FALSE)=0/1/1900,"",VLOOKUP($A123,'8 Oct - LIVE LDS Data'!$A$3:$AAD$1504,9,FALSE))</f>
        <v>N</v>
      </c>
      <c r="K123" s="7295">
        <f>IF(VLOOKUP($A123,'8 Oct - LIVE LDS Data'!$A$3:$AAD$1504,10,FALSE)=0/1/1900,"",VLOOKUP($A123,'8 Oct - LIVE LDS Data'!$A$3:$AAD$1504,10,FALSE))</f>
        <v>44018</v>
      </c>
      <c r="L123" s="7296">
        <f>IF(VLOOKUP($A123,'8 Oct - LIVE LDS Data'!$A$3:$AAD$1504,34,FALSE)=0/1/1900,"",VLOOKUP($A123,'8 Oct - LIVE LDS Data'!$A$3:$AAD$1504,34,FALSE))</f>
        <v>45705</v>
      </c>
      <c r="M123" s="7296">
        <f>IF(VLOOKUP($A123,'8 Oct - LIVE LDS Data'!$A$3:$AAD$1504,35,FALSE)=0/1/1900,"",VLOOKUP($A123,'8 Oct - LIVE LDS Data'!$A$3:$AAD$1504,35,FALSE))</f>
        <v>45751</v>
      </c>
      <c r="N123" s="7296" t="str">
        <f>IF(VLOOKUP($A123,'8 Oct - LIVE LDS Data'!$A$3:$AAD$1504,41,FALSE)=0/1/1900,"",VLOOKUP($A123,'8 Oct - LIVE LDS Data'!$A$3:$AAD$1504,41,FALSE))</f>
        <v/>
      </c>
      <c r="O123" s="7296" t="str">
        <f>IF(VLOOKUP($A123,'8 Oct - LIVE LDS Data'!$A$3:$AAD$1504,42,FALSE)=0/1/1900,"",VLOOKUP($A123,'8 Oct - LIVE LDS Data'!$A$3:$AAD$1504,42,FALSE))</f>
        <v/>
      </c>
      <c r="P123" s="7296" t="str">
        <f>IF(VLOOKUP($A123,'8 Oct - LIVE LDS Data'!$A$3:$AAD$1504,48,FALSE)=0/1/1900,"",VLOOKUP($A123,'8 Oct - LIVE LDS Data'!$A$3:$AAD$1504,48,FALSE))</f>
        <v/>
      </c>
      <c r="Q123" s="7296" t="str">
        <f>IF(VLOOKUP($A123,'8 Oct - LIVE LDS Data'!$A$3:$AAD$1504,49,FALSE)=0/1/1900,"",VLOOKUP($A123,'8 Oct - LIVE LDS Data'!$A$3:$AAD$1504,49,FALSE))</f>
        <v/>
      </c>
      <c r="R123" s="7296" t="str">
        <f>IF(VLOOKUP($A123,'8 Oct - LIVE LDS Data'!$A$3:$AAD$1504,55,FALSE)=0/1/1900,"",VLOOKUP($A123,'8 Oct - LIVE LDS Data'!$A$3:$AAD$1504,55,FALSE))</f>
        <v/>
      </c>
      <c r="S123" s="7296" t="str">
        <f>IF(VLOOKUP($A123,'8 Oct - LIVE LDS Data'!$A$3:$AAD$1504,56,FALSE)=0/1/1900,"",VLOOKUP($A123,'8 Oct - LIVE LDS Data'!$A$3:$AAD$1504,56,FALSE))</f>
        <v/>
      </c>
      <c r="T123" s="7297" t="str">
        <f>IF(VLOOKUP($A123,'8 Oct - LIVE LDS Data'!$A$3:$AAD$1504,61,FALSE)=0/1/1900,"",VLOOKUP($A123,'8 Oct - LIVE LDS Data'!$A$3:$AAD$1504,61,FALSE))</f>
        <v/>
      </c>
      <c r="U123" s="7297" t="str">
        <f>IF(VLOOKUP($A123,'8 Oct - LIVE LDS Data'!$A$3:$AAD$1504,64,FALSE)=0/1/1900,"",VLOOKUP($A123,'8 Oct - LIVE LDS Data'!$A$3:$AAD$1504,64,FALSE))</f>
        <v/>
      </c>
      <c r="V123" s="7297" t="str">
        <f>IF(VLOOKUP($A123,'8 Oct - LIVE LDS Data'!$A$3:$AAD$1504,67,FALSE)=0/1/1900,"",VLOOKUP($A123,'8 Oct - LIVE LDS Data'!$A$3:$AAD$1504,67,FALSE))</f>
        <v/>
      </c>
      <c r="W123" s="7298" t="str">
        <f>IF(VLOOKUP($A123,'8 Oct - LIVE LDS Data'!$A$3:$AAD$1504,80,FALSE)=0/1/1900,"",VLOOKUP($A123,'8 Oct - LIVE LDS Data'!$A$3:$AAD$1504,80,FALSE))</f>
        <v/>
      </c>
      <c r="X123" s="7299" t="s">
        <v>90</v>
      </c>
      <c r="Y123" s="7300">
        <f>IF(VLOOKUP($A123,'8 Oct - LIVE LDS Data'!$A$3:$AAD$1504,73,FALSE)=0/1/1900,"",VLOOKUP($A123,'8 Oct - LIVE LDS Data'!$A$3:$AAD$1504,73,FALSE))</f>
        <v>45642</v>
      </c>
      <c r="Z123" s="7300" t="str">
        <f>IF(VLOOKUP($A123,'8 Oct - LIVE LDS Data'!$A$3:$AAD$1504,74,FALSE)=0/1/1900,"",VLOOKUP($A123,'8 Oct - LIVE LDS Data'!$A$3:$AAD$1504,74,FALSE))</f>
        <v>Robert Putnam</v>
      </c>
      <c r="AA123" s="7300">
        <f>IF(VLOOKUP($A123,'8 Oct - LIVE LDS Data'!$A$3:$AAD$1504,76,FALSE)=0/1/1900,"",VLOOKUP($A123,'8 Oct - LIVE LDS Data'!$A$3:$AAD$1504,76,FALSE))</f>
        <v>45687</v>
      </c>
      <c r="AB123" s="7300" t="str">
        <f>IF(VLOOKUP($A123,'8 Oct - LIVE LDS Data'!$A$3:$AAD$1504,77,FALSE)=0/1/1900,"",VLOOKUP($A123,'8 Oct - LIVE LDS Data'!$A$3:$AAD$1504,77,FALSE))</f>
        <v>Robert Putnam</v>
      </c>
    </row>
    <row r="124" spans="1:28" ht="40" customHeight="1" x14ac:dyDescent="0.2">
      <c r="A124" s="7309" t="s">
        <v>2367</v>
      </c>
      <c r="B124" s="7309"/>
      <c r="C124" s="7309" t="s">
        <v>2368</v>
      </c>
      <c r="D124" s="7310"/>
      <c r="E124" s="7310"/>
      <c r="F124" s="7293" t="str">
        <f>IF(VLOOKUP($A124,'8 Oct - LIVE LDS Data'!$A$3:$AAD$1504,4,FALSE)=0/1/1900,"",VLOOKUP($A124,'8 Oct - LIVE LDS Data'!$A$3:$AAD$1504,4,FALSE))</f>
        <v>Local Plan Review</v>
      </c>
      <c r="G124" s="7294" t="str">
        <f>IF(VLOOKUP($A124,'8 Oct - LIVE LDS Data'!$A$3:$AAD$1504,6,FALSE)=0/1/1900,"",VLOOKUP($A124,'8 Oct - LIVE LDS Data'!$A$3:$AAD$1504,6,FALSE))</f>
        <v/>
      </c>
      <c r="H124" s="7294" t="str">
        <f>IF(VLOOKUP($A124,'8 Oct - LIVE LDS Data'!$A$3:$AAD$1504,7,FALSE)=0/1/1900,"",VLOOKUP($A124,'8 Oct - LIVE LDS Data'!$A$3:$AAD$1504,7,FALSE))</f>
        <v/>
      </c>
      <c r="I124" s="7294" t="str">
        <f>IF(VLOOKUP($A124,'8 Oct - LIVE LDS Data'!$A$3:$AAD$1504,8,FALSE)=0/1/1900,"",VLOOKUP($A124,'8 Oct - LIVE LDS Data'!$A$3:$AAD$1504,8,FALSE))</f>
        <v/>
      </c>
      <c r="J124" s="7294" t="str">
        <f>IF(VLOOKUP($A124,'8 Oct - LIVE LDS Data'!$A$3:$AAD$1504,9,FALSE)=0/1/1900,"",VLOOKUP($A124,'8 Oct - LIVE LDS Data'!$A$3:$AAD$1504,9,FALSE))</f>
        <v/>
      </c>
      <c r="K124" s="7295">
        <f>IF(VLOOKUP($A124,'8 Oct - LIVE LDS Data'!$A$3:$AAD$1504,10,FALSE)=0/1/1900,"",VLOOKUP($A124,'8 Oct - LIVE LDS Data'!$A$3:$AAD$1504,10,FALSE))</f>
        <v>43706</v>
      </c>
      <c r="L124" s="7296" t="str">
        <f>IF(VLOOKUP($A124,'8 Oct - LIVE LDS Data'!$A$3:$AAD$1504,34,FALSE)=0/1/1900,"",VLOOKUP($A124,'8 Oct - LIVE LDS Data'!$A$3:$AAD$1504,34,FALSE))</f>
        <v/>
      </c>
      <c r="M124" s="7296" t="str">
        <f>IF(VLOOKUP($A124,'8 Oct - LIVE LDS Data'!$A$3:$AAD$1504,35,FALSE)=0/1/1900,"",VLOOKUP($A124,'8 Oct - LIVE LDS Data'!$A$3:$AAD$1504,35,FALSE))</f>
        <v/>
      </c>
      <c r="N124" s="7296" t="str">
        <f>IF(VLOOKUP($A124,'8 Oct - LIVE LDS Data'!$A$3:$AAD$1504,41,FALSE)=0/1/1900,"",VLOOKUP($A124,'8 Oct - LIVE LDS Data'!$A$3:$AAD$1504,41,FALSE))</f>
        <v/>
      </c>
      <c r="O124" s="7296" t="str">
        <f>IF(VLOOKUP($A124,'8 Oct - LIVE LDS Data'!$A$3:$AAD$1504,42,FALSE)=0/1/1900,"",VLOOKUP($A124,'8 Oct - LIVE LDS Data'!$A$3:$AAD$1504,42,FALSE))</f>
        <v/>
      </c>
      <c r="P124" s="7296" t="str">
        <f>IF(VLOOKUP($A124,'8 Oct - LIVE LDS Data'!$A$3:$AAD$1504,48,FALSE)=0/1/1900,"",VLOOKUP($A124,'8 Oct - LIVE LDS Data'!$A$3:$AAD$1504,48,FALSE))</f>
        <v/>
      </c>
      <c r="Q124" s="7296" t="str">
        <f>IF(VLOOKUP($A124,'8 Oct - LIVE LDS Data'!$A$3:$AAD$1504,49,FALSE)=0/1/1900,"",VLOOKUP($A124,'8 Oct - LIVE LDS Data'!$A$3:$AAD$1504,49,FALSE))</f>
        <v/>
      </c>
      <c r="R124" s="7296" t="str">
        <f>IF(VLOOKUP($A124,'8 Oct - LIVE LDS Data'!$A$3:$AAD$1504,55,FALSE)=0/1/1900,"",VLOOKUP($A124,'8 Oct - LIVE LDS Data'!$A$3:$AAD$1504,55,FALSE))</f>
        <v/>
      </c>
      <c r="S124" s="7296" t="str">
        <f>IF(VLOOKUP($A124,'8 Oct - LIVE LDS Data'!$A$3:$AAD$1504,56,FALSE)=0/1/1900,"",VLOOKUP($A124,'8 Oct - LIVE LDS Data'!$A$3:$AAD$1504,56,FALSE))</f>
        <v/>
      </c>
      <c r="T124" s="7297" t="str">
        <f>IF(VLOOKUP($A124,'8 Oct - LIVE LDS Data'!$A$3:$AAD$1504,61,FALSE)=0/1/1900,"",VLOOKUP($A124,'8 Oct - LIVE LDS Data'!$A$3:$AAD$1504,61,FALSE))</f>
        <v/>
      </c>
      <c r="U124" s="7297" t="str">
        <f>IF(VLOOKUP($A124,'8 Oct - LIVE LDS Data'!$A$3:$AAD$1504,64,FALSE)=0/1/1900,"",VLOOKUP($A124,'8 Oct - LIVE LDS Data'!$A$3:$AAD$1504,64,FALSE))</f>
        <v/>
      </c>
      <c r="V124" s="7297" t="str">
        <f>IF(VLOOKUP($A124,'8 Oct - LIVE LDS Data'!$A$3:$AAD$1504,67,FALSE)=0/1/1900,"",VLOOKUP($A124,'8 Oct - LIVE LDS Data'!$A$3:$AAD$1504,67,FALSE))</f>
        <v/>
      </c>
      <c r="W124" s="7298" t="str">
        <f>IF(VLOOKUP($A124,'8 Oct - LIVE LDS Data'!$A$3:$AAD$1504,80,FALSE)=0/1/1900,"",VLOOKUP($A124,'8 Oct - LIVE LDS Data'!$A$3:$AAD$1504,80,FALSE))</f>
        <v/>
      </c>
      <c r="X124" s="7299" t="s">
        <v>90</v>
      </c>
      <c r="Y124" s="7300">
        <f>IF(VLOOKUP($A124,'8 Oct - LIVE LDS Data'!$A$3:$AAD$1504,73,FALSE)=0/1/1900,"",VLOOKUP($A124,'8 Oct - LIVE LDS Data'!$A$3:$AAD$1504,73,FALSE))</f>
        <v>45594</v>
      </c>
      <c r="Z124" s="7300" t="str">
        <f>IF(VLOOKUP($A124,'8 Oct - LIVE LDS Data'!$A$3:$AAD$1504,74,FALSE)=0/1/1900,"",VLOOKUP($A124,'8 Oct - LIVE LDS Data'!$A$3:$AAD$1504,74,FALSE))</f>
        <v>Robert Putnam</v>
      </c>
      <c r="AA124" s="7300">
        <f>IF(VLOOKUP($A124,'8 Oct - LIVE LDS Data'!$A$3:$AAD$1504,76,FALSE)=0/1/1900,"",VLOOKUP($A124,'8 Oct - LIVE LDS Data'!$A$3:$AAD$1504,76,FALSE))</f>
        <v>45594</v>
      </c>
      <c r="AB124" s="7300" t="str">
        <f>IF(VLOOKUP($A124,'8 Oct - LIVE LDS Data'!$A$3:$AAD$1504,77,FALSE)=0/1/1900,"",VLOOKUP($A124,'8 Oct - LIVE LDS Data'!$A$3:$AAD$1504,77,FALSE))</f>
        <v>Robert Putnam</v>
      </c>
    </row>
    <row r="125" spans="1:28" ht="30" customHeight="1" x14ac:dyDescent="0.2">
      <c r="A125" s="7309" t="s">
        <v>2380</v>
      </c>
      <c r="B125" s="7309"/>
      <c r="C125" s="7309" t="s">
        <v>2381</v>
      </c>
      <c r="D125" s="7310"/>
      <c r="E125" s="7310"/>
      <c r="F125" s="7293" t="str">
        <f>IF(VLOOKUP($A125,'8 Oct - LIVE LDS Data'!$A$3:$AAD$1504,4,FALSE)=0/1/1900,"",VLOOKUP($A125,'8 Oct - LIVE LDS Data'!$A$3:$AAD$1504,4,FALSE))</f>
        <v>Newark &amp; Sherwood Local Plan</v>
      </c>
      <c r="G125" s="7294" t="str">
        <f>IF(VLOOKUP($A125,'8 Oct - LIVE LDS Data'!$A$3:$AAD$1504,6,FALSE)=0/1/1900,"",VLOOKUP($A125,'8 Oct - LIVE LDS Data'!$A$3:$AAD$1504,6,FALSE))</f>
        <v/>
      </c>
      <c r="H125" s="7294" t="str">
        <f>IF(VLOOKUP($A125,'8 Oct - LIVE LDS Data'!$A$3:$AAD$1504,7,FALSE)=0/1/1900,"",VLOOKUP($A125,'8 Oct - LIVE LDS Data'!$A$3:$AAD$1504,7,FALSE))</f>
        <v/>
      </c>
      <c r="I125" s="7294" t="str">
        <f>IF(VLOOKUP($A125,'8 Oct - LIVE LDS Data'!$A$3:$AAD$1504,8,FALSE)=0/1/1900,"",VLOOKUP($A125,'8 Oct - LIVE LDS Data'!$A$3:$AAD$1504,8,FALSE))</f>
        <v>N</v>
      </c>
      <c r="J125" s="7294" t="str">
        <f>IF(VLOOKUP($A125,'8 Oct - LIVE LDS Data'!$A$3:$AAD$1504,9,FALSE)=0/1/1900,"",VLOOKUP($A125,'8 Oct - LIVE LDS Data'!$A$3:$AAD$1504,9,FALSE))</f>
        <v>N</v>
      </c>
      <c r="K125" s="7295">
        <f>IF(VLOOKUP($A125,'8 Oct - LIVE LDS Data'!$A$3:$AAD$1504,10,FALSE)=0/1/1900,"",VLOOKUP($A125,'8 Oct - LIVE LDS Data'!$A$3:$AAD$1504,10,FALSE))</f>
        <v>43531</v>
      </c>
      <c r="L125" s="7296" t="str">
        <f>IF(VLOOKUP($A125,'8 Oct - LIVE LDS Data'!$A$3:$AAD$1504,34,FALSE)=0/1/1900,"",VLOOKUP($A125,'8 Oct - LIVE LDS Data'!$A$3:$AAD$1504,34,FALSE))</f>
        <v/>
      </c>
      <c r="M125" s="7296" t="str">
        <f>IF(VLOOKUP($A125,'8 Oct - LIVE LDS Data'!$A$3:$AAD$1504,35,FALSE)=0/1/1900,"",VLOOKUP($A125,'8 Oct - LIVE LDS Data'!$A$3:$AAD$1504,35,FALSE))</f>
        <v/>
      </c>
      <c r="N125" s="7296" t="str">
        <f>IF(VLOOKUP($A125,'8 Oct - LIVE LDS Data'!$A$3:$AAD$1504,41,FALSE)=0/1/1900,"",VLOOKUP($A125,'8 Oct - LIVE LDS Data'!$A$3:$AAD$1504,41,FALSE))</f>
        <v/>
      </c>
      <c r="O125" s="7296" t="str">
        <f>IF(VLOOKUP($A125,'8 Oct - LIVE LDS Data'!$A$3:$AAD$1504,42,FALSE)=0/1/1900,"",VLOOKUP($A125,'8 Oct - LIVE LDS Data'!$A$3:$AAD$1504,42,FALSE))</f>
        <v/>
      </c>
      <c r="P125" s="7296" t="str">
        <f>IF(VLOOKUP($A125,'8 Oct - LIVE LDS Data'!$A$3:$AAD$1504,48,FALSE)=0/1/1900,"",VLOOKUP($A125,'8 Oct - LIVE LDS Data'!$A$3:$AAD$1504,48,FALSE))</f>
        <v/>
      </c>
      <c r="Q125" s="7296" t="str">
        <f>IF(VLOOKUP($A125,'8 Oct - LIVE LDS Data'!$A$3:$AAD$1504,49,FALSE)=0/1/1900,"",VLOOKUP($A125,'8 Oct - LIVE LDS Data'!$A$3:$AAD$1504,49,FALSE))</f>
        <v/>
      </c>
      <c r="R125" s="7296" t="str">
        <f>IF(VLOOKUP($A125,'8 Oct - LIVE LDS Data'!$A$3:$AAD$1504,55,FALSE)=0/1/1900,"",VLOOKUP($A125,'8 Oct - LIVE LDS Data'!$A$3:$AAD$1504,55,FALSE))</f>
        <v/>
      </c>
      <c r="S125" s="7296" t="str">
        <f>IF(VLOOKUP($A125,'8 Oct - LIVE LDS Data'!$A$3:$AAD$1504,56,FALSE)=0/1/1900,"",VLOOKUP($A125,'8 Oct - LIVE LDS Data'!$A$3:$AAD$1504,56,FALSE))</f>
        <v/>
      </c>
      <c r="T125" s="7297" t="str">
        <f>IF(VLOOKUP($A125,'8 Oct - LIVE LDS Data'!$A$3:$AAD$1504,61,FALSE)=0/1/1900,"",VLOOKUP($A125,'8 Oct - LIVE LDS Data'!$A$3:$AAD$1504,61,FALSE))</f>
        <v/>
      </c>
      <c r="U125" s="7297" t="str">
        <f>IF(VLOOKUP($A125,'8 Oct - LIVE LDS Data'!$A$3:$AAD$1504,64,FALSE)=0/1/1900,"",VLOOKUP($A125,'8 Oct - LIVE LDS Data'!$A$3:$AAD$1504,64,FALSE))</f>
        <v/>
      </c>
      <c r="V125" s="7297" t="str">
        <f>IF(VLOOKUP($A125,'8 Oct - LIVE LDS Data'!$A$3:$AAD$1504,67,FALSE)=0/1/1900,"",VLOOKUP($A125,'8 Oct - LIVE LDS Data'!$A$3:$AAD$1504,67,FALSE))</f>
        <v/>
      </c>
      <c r="W125" s="7298" t="str">
        <f>IF(VLOOKUP($A125,'8 Oct - LIVE LDS Data'!$A$3:$AAD$1504,80,FALSE)=0/1/1900,"",VLOOKUP($A125,'8 Oct - LIVE LDS Data'!$A$3:$AAD$1504,80,FALSE))</f>
        <v/>
      </c>
      <c r="X125" s="7299" t="s">
        <v>90</v>
      </c>
      <c r="Y125" s="7300">
        <f>IF(VLOOKUP($A125,'8 Oct - LIVE LDS Data'!$A$3:$AAD$1504,73,FALSE)=0/1/1900,"",VLOOKUP($A125,'8 Oct - LIVE LDS Data'!$A$3:$AAD$1504,73,FALSE))</f>
        <v>45806</v>
      </c>
      <c r="Z125" s="7300" t="str">
        <f>IF(VLOOKUP($A125,'8 Oct - LIVE LDS Data'!$A$3:$AAD$1504,74,FALSE)=0/1/1900,"",VLOOKUP($A125,'8 Oct - LIVE LDS Data'!$A$3:$AAD$1504,74,FALSE))</f>
        <v>Robert Putnam</v>
      </c>
      <c r="AA125" s="7300">
        <f>IF(VLOOKUP($A125,'8 Oct - LIVE LDS Data'!$A$3:$AAD$1504,76,FALSE)=0/1/1900,"",VLOOKUP($A125,'8 Oct - LIVE LDS Data'!$A$3:$AAD$1504,76,FALSE))</f>
        <v>45806</v>
      </c>
      <c r="AB125" s="7300" t="str">
        <f>IF(VLOOKUP($A125,'8 Oct - LIVE LDS Data'!$A$3:$AAD$1504,77,FALSE)=0/1/1900,"",VLOOKUP($A125,'8 Oct - LIVE LDS Data'!$A$3:$AAD$1504,77,FALSE))</f>
        <v>Robert Putnam</v>
      </c>
    </row>
    <row r="126" spans="1:28" ht="30" customHeight="1" x14ac:dyDescent="0.2">
      <c r="A126" s="1465" t="s">
        <v>2406</v>
      </c>
      <c r="B126" s="1465"/>
      <c r="C126" s="1465" t="s">
        <v>4198</v>
      </c>
      <c r="D126" s="1466"/>
      <c r="E126" s="1466"/>
      <c r="F126" s="7293" t="str">
        <f>IF(VLOOKUP($A126,'8 Oct - LIVE LDS Data'!$A$3:$AAD$1504,4,FALSE)=0/1/1900,"",VLOOKUP($A126,'8 Oct - LIVE LDS Data'!$A$3:$AAD$1504,4,FALSE))</f>
        <v>The Newcastle Gateshead Local Plan (2025-2045)</v>
      </c>
      <c r="G126" s="7294">
        <f>IF(VLOOKUP($A126,'8 Oct - LIVE LDS Data'!$A$3:$AAD$1504,6,FALSE)=0/1/1900,"",VLOOKUP($A126,'8 Oct - LIVE LDS Data'!$A$3:$AAD$1504,6,FALSE))</f>
        <v>2025</v>
      </c>
      <c r="H126" s="7294">
        <f>IF(VLOOKUP($A126,'8 Oct - LIVE LDS Data'!$A$3:$AAD$1504,7,FALSE)=0/1/1900,"",VLOOKUP($A126,'8 Oct - LIVE LDS Data'!$A$3:$AAD$1504,7,FALSE))</f>
        <v>2045</v>
      </c>
      <c r="I126" s="7294" t="str">
        <f>IF(VLOOKUP($A126,'8 Oct - LIVE LDS Data'!$A$3:$AAD$1504,8,FALSE)=0/1/1900,"",VLOOKUP($A126,'8 Oct - LIVE LDS Data'!$A$3:$AAD$1504,8,FALSE))</f>
        <v>N</v>
      </c>
      <c r="J126" s="7294" t="str">
        <f>IF(VLOOKUP($A126,'8 Oct - LIVE LDS Data'!$A$3:$AAD$1504,9,FALSE)=0/1/1900,"",VLOOKUP($A126,'8 Oct - LIVE LDS Data'!$A$3:$AAD$1504,9,FALSE))</f>
        <v>Y</v>
      </c>
      <c r="K126" s="7295">
        <f>IF(VLOOKUP($A126,'8 Oct - LIVE LDS Data'!$A$3:$AAD$1504,10,FALSE)=0/1/1900,"",VLOOKUP($A126,'8 Oct - LIVE LDS Data'!$A$3:$AAD$1504,10,FALSE))</f>
        <v>42089</v>
      </c>
      <c r="L126" s="7296" t="str">
        <f>IF(VLOOKUP($A126,'8 Oct - LIVE LDS Data'!$A$3:$AAD$1504,34,FALSE)=0/1/1900,"",VLOOKUP($A126,'8 Oct - LIVE LDS Data'!$A$3:$AAD$1504,34,FALSE))</f>
        <v/>
      </c>
      <c r="M126" s="7296" t="str">
        <f>IF(VLOOKUP($A126,'8 Oct - LIVE LDS Data'!$A$3:$AAD$1504,35,FALSE)=0/1/1900,"",VLOOKUP($A126,'8 Oct - LIVE LDS Data'!$A$3:$AAD$1504,35,FALSE))</f>
        <v/>
      </c>
      <c r="N126" s="7296" t="str">
        <f>IF(VLOOKUP($A126,'8 Oct - LIVE LDS Data'!$A$3:$AAD$1504,41,FALSE)=0/1/1900,"",VLOOKUP($A126,'8 Oct - LIVE LDS Data'!$A$3:$AAD$1504,41,FALSE))</f>
        <v/>
      </c>
      <c r="O126" s="7296" t="str">
        <f>IF(VLOOKUP($A126,'8 Oct - LIVE LDS Data'!$A$3:$AAD$1504,42,FALSE)=0/1/1900,"",VLOOKUP($A126,'8 Oct - LIVE LDS Data'!$A$3:$AAD$1504,42,FALSE))</f>
        <v/>
      </c>
      <c r="P126" s="7296" t="str">
        <f>IF(VLOOKUP($A126,'8 Oct - LIVE LDS Data'!$A$3:$AAD$1504,48,FALSE)=0/1/1900,"",VLOOKUP($A126,'8 Oct - LIVE LDS Data'!$A$3:$AAD$1504,48,FALSE))</f>
        <v/>
      </c>
      <c r="Q126" s="7296" t="str">
        <f>IF(VLOOKUP($A126,'8 Oct - LIVE LDS Data'!$A$3:$AAD$1504,49,FALSE)=0/1/1900,"",VLOOKUP($A126,'8 Oct - LIVE LDS Data'!$A$3:$AAD$1504,49,FALSE))</f>
        <v/>
      </c>
      <c r="R126" s="7296" t="str">
        <f>IF(VLOOKUP($A126,'8 Oct - LIVE LDS Data'!$A$3:$AAD$1504,55,FALSE)=0/1/1900,"",VLOOKUP($A126,'8 Oct - LIVE LDS Data'!$A$3:$AAD$1504,55,FALSE))</f>
        <v/>
      </c>
      <c r="S126" s="7296" t="str">
        <f>IF(VLOOKUP($A126,'8 Oct - LIVE LDS Data'!$A$3:$AAD$1504,56,FALSE)=0/1/1900,"",VLOOKUP($A126,'8 Oct - LIVE LDS Data'!$A$3:$AAD$1504,56,FALSE))</f>
        <v/>
      </c>
      <c r="T126" s="7297" t="str">
        <f>IF(VLOOKUP($A126,'8 Oct - LIVE LDS Data'!$A$3:$AAD$1504,61,FALSE)=0/1/1900,"",VLOOKUP($A126,'8 Oct - LIVE LDS Data'!$A$3:$AAD$1504,61,FALSE))</f>
        <v/>
      </c>
      <c r="U126" s="7297" t="str">
        <f>IF(VLOOKUP($A126,'8 Oct - LIVE LDS Data'!$A$3:$AAD$1504,64,FALSE)=0/1/1900,"",VLOOKUP($A126,'8 Oct - LIVE LDS Data'!$A$3:$AAD$1504,64,FALSE))</f>
        <v/>
      </c>
      <c r="V126" s="7297" t="str">
        <f>IF(VLOOKUP($A126,'8 Oct - LIVE LDS Data'!$A$3:$AAD$1504,67,FALSE)=0/1/1900,"",VLOOKUP($A126,'8 Oct - LIVE LDS Data'!$A$3:$AAD$1504,67,FALSE))</f>
        <v/>
      </c>
      <c r="W126" s="7298" t="str">
        <f>IF(VLOOKUP($A126,'8 Oct - LIVE LDS Data'!$A$3:$AAD$1504,80,FALSE)=0/1/1900,"",VLOOKUP($A126,'8 Oct - LIVE LDS Data'!$A$3:$AAD$1504,80,FALSE))</f>
        <v/>
      </c>
      <c r="X126" s="7299" t="s">
        <v>90</v>
      </c>
      <c r="Y126" s="7300">
        <f>IF(VLOOKUP($A126,'8 Oct - LIVE LDS Data'!$A$3:$AAD$1504,73,FALSE)=0/1/1900,"",VLOOKUP($A126,'8 Oct - LIVE LDS Data'!$A$3:$AAD$1504,73,FALSE))</f>
        <v>45756</v>
      </c>
      <c r="Z126" s="7300" t="str">
        <f>IF(VLOOKUP($A126,'8 Oct - LIVE LDS Data'!$A$3:$AAD$1504,74,FALSE)=0/1/1900,"",VLOOKUP($A126,'8 Oct - LIVE LDS Data'!$A$3:$AAD$1504,74,FALSE))</f>
        <v>Robert Putnam</v>
      </c>
      <c r="AA126" s="7300">
        <f>IF(VLOOKUP($A126,'8 Oct - LIVE LDS Data'!$A$3:$AAD$1504,76,FALSE)=0/1/1900,"",VLOOKUP($A126,'8 Oct - LIVE LDS Data'!$A$3:$AAD$1504,76,FALSE))</f>
        <v>45756</v>
      </c>
      <c r="AB126" s="7300" t="str">
        <f>IF(VLOOKUP($A126,'8 Oct - LIVE LDS Data'!$A$3:$AAD$1504,77,FALSE)=0/1/1900,"",VLOOKUP($A126,'8 Oct - LIVE LDS Data'!$A$3:$AAD$1504,77,FALSE))</f>
        <v/>
      </c>
    </row>
    <row r="127" spans="1:28" ht="30" customHeight="1" x14ac:dyDescent="0.2">
      <c r="A127" s="1465" t="s">
        <v>2419</v>
      </c>
      <c r="B127" s="1465"/>
      <c r="C127" s="1465" t="s">
        <v>2420</v>
      </c>
      <c r="D127" s="1466"/>
      <c r="E127" s="1466"/>
      <c r="F127" s="7293" t="str">
        <f>IF(VLOOKUP($A127,'8 Oct - LIVE LDS Data'!$A$3:$AAD$1504,4,FALSE)=0/1/1900,"",VLOOKUP($A127,'8 Oct - LIVE LDS Data'!$A$3:$AAD$1504,4,FALSE))</f>
        <v>North Devon and Torridge Local Plan 2011-2031 Review</v>
      </c>
      <c r="G127" s="7294" t="str">
        <f>IF(VLOOKUP($A127,'8 Oct - LIVE LDS Data'!$A$3:$AAD$1504,6,FALSE)=0/1/1900,"",VLOOKUP($A127,'8 Oct - LIVE LDS Data'!$A$3:$AAD$1504,6,FALSE))</f>
        <v/>
      </c>
      <c r="H127" s="7294" t="str">
        <f>IF(VLOOKUP($A127,'8 Oct - LIVE LDS Data'!$A$3:$AAD$1504,7,FALSE)=0/1/1900,"",VLOOKUP($A127,'8 Oct - LIVE LDS Data'!$A$3:$AAD$1504,7,FALSE))</f>
        <v/>
      </c>
      <c r="I127" s="7294" t="str">
        <f>IF(VLOOKUP($A127,'8 Oct - LIVE LDS Data'!$A$3:$AAD$1504,8,FALSE)=0/1/1900,"",VLOOKUP($A127,'8 Oct - LIVE LDS Data'!$A$3:$AAD$1504,8,FALSE))</f>
        <v>N</v>
      </c>
      <c r="J127" s="7294" t="str">
        <f>IF(VLOOKUP($A127,'8 Oct - LIVE LDS Data'!$A$3:$AAD$1504,9,FALSE)=0/1/1900,"",VLOOKUP($A127,'8 Oct - LIVE LDS Data'!$A$3:$AAD$1504,9,FALSE))</f>
        <v>Y</v>
      </c>
      <c r="K127" s="7295">
        <f>IF(VLOOKUP($A127,'8 Oct - LIVE LDS Data'!$A$3:$AAD$1504,10,FALSE)=0/1/1900,"",VLOOKUP($A127,'8 Oct - LIVE LDS Data'!$A$3:$AAD$1504,10,FALSE))</f>
        <v>43402</v>
      </c>
      <c r="L127" s="7296" t="str">
        <f>IF(VLOOKUP($A127,'8 Oct - LIVE LDS Data'!$A$3:$AAD$1504,34,FALSE)=0/1/1900,"",VLOOKUP($A127,'8 Oct - LIVE LDS Data'!$A$3:$AAD$1504,34,FALSE))</f>
        <v/>
      </c>
      <c r="M127" s="7296" t="str">
        <f>IF(VLOOKUP($A127,'8 Oct - LIVE LDS Data'!$A$3:$AAD$1504,35,FALSE)=0/1/1900,"",VLOOKUP($A127,'8 Oct - LIVE LDS Data'!$A$3:$AAD$1504,35,FALSE))</f>
        <v/>
      </c>
      <c r="N127" s="7296" t="str">
        <f>IF(VLOOKUP($A127,'8 Oct - LIVE LDS Data'!$A$3:$AAD$1504,41,FALSE)=0/1/1900,"",VLOOKUP($A127,'8 Oct - LIVE LDS Data'!$A$3:$AAD$1504,41,FALSE))</f>
        <v/>
      </c>
      <c r="O127" s="7296" t="str">
        <f>IF(VLOOKUP($A127,'8 Oct - LIVE LDS Data'!$A$3:$AAD$1504,42,FALSE)=0/1/1900,"",VLOOKUP($A127,'8 Oct - LIVE LDS Data'!$A$3:$AAD$1504,42,FALSE))</f>
        <v/>
      </c>
      <c r="P127" s="7296" t="str">
        <f>IF(VLOOKUP($A127,'8 Oct - LIVE LDS Data'!$A$3:$AAD$1504,48,FALSE)=0/1/1900,"",VLOOKUP($A127,'8 Oct - LIVE LDS Data'!$A$3:$AAD$1504,48,FALSE))</f>
        <v/>
      </c>
      <c r="Q127" s="7296" t="str">
        <f>IF(VLOOKUP($A127,'8 Oct - LIVE LDS Data'!$A$3:$AAD$1504,49,FALSE)=0/1/1900,"",VLOOKUP($A127,'8 Oct - LIVE LDS Data'!$A$3:$AAD$1504,49,FALSE))</f>
        <v/>
      </c>
      <c r="R127" s="7296" t="str">
        <f>IF(VLOOKUP($A127,'8 Oct - LIVE LDS Data'!$A$3:$AAD$1504,55,FALSE)=0/1/1900,"",VLOOKUP($A127,'8 Oct - LIVE LDS Data'!$A$3:$AAD$1504,55,FALSE))</f>
        <v/>
      </c>
      <c r="S127" s="7296" t="str">
        <f>IF(VLOOKUP($A127,'8 Oct - LIVE LDS Data'!$A$3:$AAD$1504,56,FALSE)=0/1/1900,"",VLOOKUP($A127,'8 Oct - LIVE LDS Data'!$A$3:$AAD$1504,56,FALSE))</f>
        <v/>
      </c>
      <c r="T127" s="7297" t="str">
        <f>IF(VLOOKUP($A127,'8 Oct - LIVE LDS Data'!$A$3:$AAD$1504,61,FALSE)=0/1/1900,"",VLOOKUP($A127,'8 Oct - LIVE LDS Data'!$A$3:$AAD$1504,61,FALSE))</f>
        <v/>
      </c>
      <c r="U127" s="7297" t="str">
        <f>IF(VLOOKUP($A127,'8 Oct - LIVE LDS Data'!$A$3:$AAD$1504,64,FALSE)=0/1/1900,"",VLOOKUP($A127,'8 Oct - LIVE LDS Data'!$A$3:$AAD$1504,64,FALSE))</f>
        <v/>
      </c>
      <c r="V127" s="7297" t="str">
        <f>IF(VLOOKUP($A127,'8 Oct - LIVE LDS Data'!$A$3:$AAD$1504,67,FALSE)=0/1/1900,"",VLOOKUP($A127,'8 Oct - LIVE LDS Data'!$A$3:$AAD$1504,67,FALSE))</f>
        <v/>
      </c>
      <c r="W127" s="7298" t="str">
        <f>IF(VLOOKUP($A127,'8 Oct - LIVE LDS Data'!$A$3:$AAD$1504,80,FALSE)=0/1/1900,"",VLOOKUP($A127,'8 Oct - LIVE LDS Data'!$A$3:$AAD$1504,80,FALSE))</f>
        <v/>
      </c>
      <c r="X127" s="7299" t="s">
        <v>90</v>
      </c>
      <c r="Y127" s="7300">
        <f>IF(VLOOKUP($A127,'8 Oct - LIVE LDS Data'!$A$3:$AAD$1504,73,FALSE)=0/1/1900,"",VLOOKUP($A127,'8 Oct - LIVE LDS Data'!$A$3:$AAD$1504,73,FALSE))</f>
        <v>45806</v>
      </c>
      <c r="Z127" s="7300" t="str">
        <f>IF(VLOOKUP($A127,'8 Oct - LIVE LDS Data'!$A$3:$AAD$1504,74,FALSE)=0/1/1900,"",VLOOKUP($A127,'8 Oct - LIVE LDS Data'!$A$3:$AAD$1504,74,FALSE))</f>
        <v>Robert Putnam</v>
      </c>
      <c r="AA127" s="7300">
        <f>IF(VLOOKUP($A127,'8 Oct - LIVE LDS Data'!$A$3:$AAD$1504,76,FALSE)=0/1/1900,"",VLOOKUP($A127,'8 Oct - LIVE LDS Data'!$A$3:$AAD$1504,76,FALSE))</f>
        <v>45806</v>
      </c>
      <c r="AB127" s="7300" t="str">
        <f>IF(VLOOKUP($A127,'8 Oct - LIVE LDS Data'!$A$3:$AAD$1504,77,FALSE)=0/1/1900,"",VLOOKUP($A127,'8 Oct - LIVE LDS Data'!$A$3:$AAD$1504,77,FALSE))</f>
        <v>Robert Putnam</v>
      </c>
    </row>
    <row r="128" spans="1:28" ht="30" customHeight="1" x14ac:dyDescent="0.2">
      <c r="A128" s="7303" t="s">
        <v>2427</v>
      </c>
      <c r="B128" s="7303"/>
      <c r="C128" s="2616" t="s">
        <v>4199</v>
      </c>
      <c r="D128" s="1994" t="s">
        <v>4187</v>
      </c>
      <c r="E128" s="1473"/>
      <c r="F128" s="7304" t="str">
        <f>IF(VLOOKUP($A128,'8 Oct - LIVE LDS Data'!$A$3:$AAD$1504,4,FALSE)=0/1/1900,"",VLOOKUP($A128,'8 Oct - LIVE LDS Data'!$A$3:$AAD$1504,4,FALSE))</f>
        <v>North Dorset Local Plan</v>
      </c>
      <c r="G128" s="7305" t="str">
        <f>IF(VLOOKUP($A128,'8 Oct - LIVE LDS Data'!$A$3:$AAD$1504,6,FALSE)=0/1/1900,"",VLOOKUP($A128,'8 Oct - LIVE LDS Data'!$A$3:$AAD$1504,6,FALSE))</f>
        <v>2011</v>
      </c>
      <c r="H128" s="7305" t="str">
        <f>IF(VLOOKUP($A128,'8 Oct - LIVE LDS Data'!$A$3:$AAD$1504,7,FALSE)=0/1/1900,"",VLOOKUP($A128,'8 Oct - LIVE LDS Data'!$A$3:$AAD$1504,7,FALSE))</f>
        <v>2031</v>
      </c>
      <c r="I128" s="7305" t="str">
        <f>IF(VLOOKUP($A128,'8 Oct - LIVE LDS Data'!$A$3:$AAD$1504,8,FALSE)=0/1/1900,"",VLOOKUP($A128,'8 Oct - LIVE LDS Data'!$A$3:$AAD$1504,8,FALSE))</f>
        <v/>
      </c>
      <c r="J128" s="7305" t="str">
        <f>IF(VLOOKUP($A128,'8 Oct - LIVE LDS Data'!$A$3:$AAD$1504,9,FALSE)=0/1/1900,"",VLOOKUP($A128,'8 Oct - LIVE LDS Data'!$A$3:$AAD$1504,9,FALSE))</f>
        <v/>
      </c>
      <c r="K128" s="7306">
        <f>IF(VLOOKUP($A128,'8 Oct - LIVE LDS Data'!$A$3:$AAD$1504,10,FALSE)=0/1/1900,"",VLOOKUP($A128,'8 Oct - LIVE LDS Data'!$A$3:$AAD$1504,10,FALSE))</f>
        <v>42384</v>
      </c>
      <c r="L128" s="7296" t="str">
        <f>IF(VLOOKUP($A128,'8 Oct - LIVE LDS Data'!$A$3:$AAD$1504,34,FALSE)=0/1/1900,"",VLOOKUP($A128,'8 Oct - LIVE LDS Data'!$A$3:$AAD$1504,34,FALSE))</f>
        <v/>
      </c>
      <c r="M128" s="7296" t="str">
        <f>IF(VLOOKUP($A128,'8 Oct - LIVE LDS Data'!$A$3:$AAD$1504,35,FALSE)=0/1/1900,"",VLOOKUP($A128,'8 Oct - LIVE LDS Data'!$A$3:$AAD$1504,35,FALSE))</f>
        <v/>
      </c>
      <c r="N128" s="7296" t="str">
        <f>IF(VLOOKUP($A128,'8 Oct - LIVE LDS Data'!$A$3:$AAD$1504,41,FALSE)=0/1/1900,"",VLOOKUP($A128,'8 Oct - LIVE LDS Data'!$A$3:$AAD$1504,41,FALSE))</f>
        <v/>
      </c>
      <c r="O128" s="7296" t="str">
        <f>IF(VLOOKUP($A128,'8 Oct - LIVE LDS Data'!$A$3:$AAD$1504,42,FALSE)=0/1/1900,"",VLOOKUP($A128,'8 Oct - LIVE LDS Data'!$A$3:$AAD$1504,42,FALSE))</f>
        <v/>
      </c>
      <c r="P128" s="7296" t="str">
        <f>IF(VLOOKUP($A128,'8 Oct - LIVE LDS Data'!$A$3:$AAD$1504,48,FALSE)=0/1/1900,"",VLOOKUP($A128,'8 Oct - LIVE LDS Data'!$A$3:$AAD$1504,48,FALSE))</f>
        <v/>
      </c>
      <c r="Q128" s="7296" t="str">
        <f>IF(VLOOKUP($A128,'8 Oct - LIVE LDS Data'!$A$3:$AAD$1504,49,FALSE)=0/1/1900,"",VLOOKUP($A128,'8 Oct - LIVE LDS Data'!$A$3:$AAD$1504,49,FALSE))</f>
        <v/>
      </c>
      <c r="R128" s="7296" t="str">
        <f>IF(VLOOKUP($A128,'8 Oct - LIVE LDS Data'!$A$3:$AAD$1504,55,FALSE)=0/1/1900,"",VLOOKUP($A128,'8 Oct - LIVE LDS Data'!$A$3:$AAD$1504,55,FALSE))</f>
        <v/>
      </c>
      <c r="S128" s="7296" t="str">
        <f>IF(VLOOKUP($A128,'8 Oct - LIVE LDS Data'!$A$3:$AAD$1504,56,FALSE)=0/1/1900,"",VLOOKUP($A128,'8 Oct - LIVE LDS Data'!$A$3:$AAD$1504,56,FALSE))</f>
        <v/>
      </c>
      <c r="T128" s="7297" t="str">
        <f>IF(VLOOKUP($A128,'8 Oct - LIVE LDS Data'!$A$3:$AAD$1504,61,FALSE)=0/1/1900,"",VLOOKUP($A128,'8 Oct - LIVE LDS Data'!$A$3:$AAD$1504,61,FALSE))</f>
        <v/>
      </c>
      <c r="U128" s="7297" t="str">
        <f>IF(VLOOKUP($A128,'8 Oct - LIVE LDS Data'!$A$3:$AAD$1504,64,FALSE)=0/1/1900,"",VLOOKUP($A128,'8 Oct - LIVE LDS Data'!$A$3:$AAD$1504,64,FALSE))</f>
        <v/>
      </c>
      <c r="V128" s="7297" t="str">
        <f>IF(VLOOKUP($A128,'8 Oct - LIVE LDS Data'!$A$3:$AAD$1504,67,FALSE)=0/1/1900,"",VLOOKUP($A128,'8 Oct - LIVE LDS Data'!$A$3:$AAD$1504,67,FALSE))</f>
        <v/>
      </c>
      <c r="W128" s="7298" t="str">
        <f>IF(VLOOKUP($A128,'8 Oct - LIVE LDS Data'!$A$3:$AAD$1504,80,FALSE)=0/1/1900,"",VLOOKUP($A128,'8 Oct - LIVE LDS Data'!$A$3:$AAD$1504,80,FALSE))</f>
        <v/>
      </c>
      <c r="X128" s="7299" t="s">
        <v>90</v>
      </c>
      <c r="Y128" s="7300" t="str">
        <f>IF(VLOOKUP($A128,'8 Oct - LIVE LDS Data'!$A$3:$AAD$1504,73,FALSE)=0/1/1900,"",VLOOKUP($A128,'8 Oct - LIVE LDS Data'!$A$3:$AAD$1504,73,FALSE))</f>
        <v/>
      </c>
      <c r="Z128" s="7300" t="str">
        <f>IF(VLOOKUP($A128,'8 Oct - LIVE LDS Data'!$A$3:$AAD$1504,74,FALSE)=0/1/1900,"",VLOOKUP($A128,'8 Oct - LIVE LDS Data'!$A$3:$AAD$1504,74,FALSE))</f>
        <v>Robert Putnam</v>
      </c>
      <c r="AA128" s="7300" t="str">
        <f>IF(VLOOKUP($A128,'8 Oct - LIVE LDS Data'!$A$3:$AAD$1504,76,FALSE)=0/1/1900,"",VLOOKUP($A128,'8 Oct - LIVE LDS Data'!$A$3:$AAD$1504,76,FALSE))</f>
        <v/>
      </c>
      <c r="AB128" s="7300" t="str">
        <f>IF(VLOOKUP($A128,'8 Oct - LIVE LDS Data'!$A$3:$AAD$1504,77,FALSE)=0/1/1900,"",VLOOKUP($A128,'8 Oct - LIVE LDS Data'!$A$3:$AAD$1504,77,FALSE))</f>
        <v/>
      </c>
    </row>
    <row r="129" spans="1:28" ht="30" customHeight="1" x14ac:dyDescent="0.2">
      <c r="A129" s="7301" t="s">
        <v>2434</v>
      </c>
      <c r="B129" s="7301"/>
      <c r="C129" s="7301" t="s">
        <v>2435</v>
      </c>
      <c r="D129" s="7302"/>
      <c r="E129" s="7302"/>
      <c r="F129" s="7293" t="str">
        <f>IF(VLOOKUP($A129,'8 Oct - LIVE LDS Data'!$A$3:$AAD$1504,4,FALSE)=0/1/1900,"",VLOOKUP($A129,'8 Oct - LIVE LDS Data'!$A$3:$AAD$1504,4,FALSE))</f>
        <v>North East Derbyshire Local Plan</v>
      </c>
      <c r="G129" s="7294" t="str">
        <f>IF(VLOOKUP($A129,'8 Oct - LIVE LDS Data'!$A$3:$AAD$1504,6,FALSE)=0/1/1900,"",VLOOKUP($A129,'8 Oct - LIVE LDS Data'!$A$3:$AAD$1504,6,FALSE))</f>
        <v/>
      </c>
      <c r="H129" s="7294" t="str">
        <f>IF(VLOOKUP($A129,'8 Oct - LIVE LDS Data'!$A$3:$AAD$1504,7,FALSE)=0/1/1900,"",VLOOKUP($A129,'8 Oct - LIVE LDS Data'!$A$3:$AAD$1504,7,FALSE))</f>
        <v/>
      </c>
      <c r="I129" s="7294" t="str">
        <f>IF(VLOOKUP($A129,'8 Oct - LIVE LDS Data'!$A$3:$AAD$1504,8,FALSE)=0/1/1900,"",VLOOKUP($A129,'8 Oct - LIVE LDS Data'!$A$3:$AAD$1504,8,FALSE))</f>
        <v>N</v>
      </c>
      <c r="J129" s="7294" t="str">
        <f>IF(VLOOKUP($A129,'8 Oct - LIVE LDS Data'!$A$3:$AAD$1504,9,FALSE)=0/1/1900,"",VLOOKUP($A129,'8 Oct - LIVE LDS Data'!$A$3:$AAD$1504,9,FALSE))</f>
        <v>N</v>
      </c>
      <c r="K129" s="7295">
        <f>IF(VLOOKUP($A129,'8 Oct - LIVE LDS Data'!$A$3:$AAD$1504,10,FALSE)=0/1/1900,"",VLOOKUP($A129,'8 Oct - LIVE LDS Data'!$A$3:$AAD$1504,10,FALSE))</f>
        <v>44529</v>
      </c>
      <c r="L129" s="7296" t="str">
        <f>IF(VLOOKUP($A129,'8 Oct - LIVE LDS Data'!$A$3:$AAD$1504,34,FALSE)=0/1/1900,"",VLOOKUP($A129,'8 Oct - LIVE LDS Data'!$A$3:$AAD$1504,34,FALSE))</f>
        <v/>
      </c>
      <c r="M129" s="7296" t="str">
        <f>IF(VLOOKUP($A129,'8 Oct - LIVE LDS Data'!$A$3:$AAD$1504,35,FALSE)=0/1/1900,"",VLOOKUP($A129,'8 Oct - LIVE LDS Data'!$A$3:$AAD$1504,35,FALSE))</f>
        <v/>
      </c>
      <c r="N129" s="7296" t="str">
        <f>IF(VLOOKUP($A129,'8 Oct - LIVE LDS Data'!$A$3:$AAD$1504,41,FALSE)=0/1/1900,"",VLOOKUP($A129,'8 Oct - LIVE LDS Data'!$A$3:$AAD$1504,41,FALSE))</f>
        <v/>
      </c>
      <c r="O129" s="7296" t="str">
        <f>IF(VLOOKUP($A129,'8 Oct - LIVE LDS Data'!$A$3:$AAD$1504,42,FALSE)=0/1/1900,"",VLOOKUP($A129,'8 Oct - LIVE LDS Data'!$A$3:$AAD$1504,42,FALSE))</f>
        <v/>
      </c>
      <c r="P129" s="7296" t="str">
        <f>IF(VLOOKUP($A129,'8 Oct - LIVE LDS Data'!$A$3:$AAD$1504,48,FALSE)=0/1/1900,"",VLOOKUP($A129,'8 Oct - LIVE LDS Data'!$A$3:$AAD$1504,48,FALSE))</f>
        <v/>
      </c>
      <c r="Q129" s="7296" t="str">
        <f>IF(VLOOKUP($A129,'8 Oct - LIVE LDS Data'!$A$3:$AAD$1504,49,FALSE)=0/1/1900,"",VLOOKUP($A129,'8 Oct - LIVE LDS Data'!$A$3:$AAD$1504,49,FALSE))</f>
        <v/>
      </c>
      <c r="R129" s="7296" t="str">
        <f>IF(VLOOKUP($A129,'8 Oct - LIVE LDS Data'!$A$3:$AAD$1504,55,FALSE)=0/1/1900,"",VLOOKUP($A129,'8 Oct - LIVE LDS Data'!$A$3:$AAD$1504,55,FALSE))</f>
        <v/>
      </c>
      <c r="S129" s="7296" t="str">
        <f>IF(VLOOKUP($A129,'8 Oct - LIVE LDS Data'!$A$3:$AAD$1504,56,FALSE)=0/1/1900,"",VLOOKUP($A129,'8 Oct - LIVE LDS Data'!$A$3:$AAD$1504,56,FALSE))</f>
        <v/>
      </c>
      <c r="T129" s="7297" t="str">
        <f>IF(VLOOKUP($A129,'8 Oct - LIVE LDS Data'!$A$3:$AAD$1504,61,FALSE)=0/1/1900,"",VLOOKUP($A129,'8 Oct - LIVE LDS Data'!$A$3:$AAD$1504,61,FALSE))</f>
        <v/>
      </c>
      <c r="U129" s="7297" t="str">
        <f>IF(VLOOKUP($A129,'8 Oct - LIVE LDS Data'!$A$3:$AAD$1504,64,FALSE)=0/1/1900,"",VLOOKUP($A129,'8 Oct - LIVE LDS Data'!$A$3:$AAD$1504,64,FALSE))</f>
        <v/>
      </c>
      <c r="V129" s="7297" t="str">
        <f>IF(VLOOKUP($A129,'8 Oct - LIVE LDS Data'!$A$3:$AAD$1504,67,FALSE)=0/1/1900,"",VLOOKUP($A129,'8 Oct - LIVE LDS Data'!$A$3:$AAD$1504,67,FALSE))</f>
        <v/>
      </c>
      <c r="W129" s="7298" t="str">
        <f>IF(VLOOKUP($A129,'8 Oct - LIVE LDS Data'!$A$3:$AAD$1504,80,FALSE)=0/1/1900,"",VLOOKUP($A129,'8 Oct - LIVE LDS Data'!$A$3:$AAD$1504,80,FALSE))</f>
        <v/>
      </c>
      <c r="X129" s="7299" t="s">
        <v>90</v>
      </c>
      <c r="Y129" s="7300">
        <f>IF(VLOOKUP($A129,'8 Oct - LIVE LDS Data'!$A$3:$AAD$1504,73,FALSE)=0/1/1900,"",VLOOKUP($A129,'8 Oct - LIVE LDS Data'!$A$3:$AAD$1504,73,FALSE))</f>
        <v>45678</v>
      </c>
      <c r="Z129" s="7300" t="str">
        <f>IF(VLOOKUP($A129,'8 Oct - LIVE LDS Data'!$A$3:$AAD$1504,74,FALSE)=0/1/1900,"",VLOOKUP($A129,'8 Oct - LIVE LDS Data'!$A$3:$AAD$1504,74,FALSE))</f>
        <v>Robert Putnam</v>
      </c>
      <c r="AA129" s="7300">
        <f>IF(VLOOKUP($A129,'8 Oct - LIVE LDS Data'!$A$3:$AAD$1504,76,FALSE)=0/1/1900,"",VLOOKUP($A129,'8 Oct - LIVE LDS Data'!$A$3:$AAD$1504,76,FALSE))</f>
        <v>45678</v>
      </c>
      <c r="AB129" s="7300" t="str">
        <f>IF(VLOOKUP($A129,'8 Oct - LIVE LDS Data'!$A$3:$AAD$1504,77,FALSE)=0/1/1900,"",VLOOKUP($A129,'8 Oct - LIVE LDS Data'!$A$3:$AAD$1504,77,FALSE))</f>
        <v>Robert Putnam</v>
      </c>
    </row>
    <row r="130" spans="1:28" ht="30" customHeight="1" x14ac:dyDescent="0.2">
      <c r="A130" s="1465" t="s">
        <v>2445</v>
      </c>
      <c r="B130" s="1465"/>
      <c r="C130" s="1467" t="s">
        <v>2446</v>
      </c>
      <c r="D130" s="1480"/>
      <c r="E130" s="1480"/>
      <c r="F130" s="7293" t="str">
        <f>IF(VLOOKUP($A130,'8 Oct - LIVE LDS Data'!$A$3:$AAD$1504,4,FALSE)=0/1/1900,"",VLOOKUP($A130,'8 Oct - LIVE LDS Data'!$A$3:$AAD$1504,4,FALSE))</f>
        <v>North East Lincolnshire Local Plan 2022-2042</v>
      </c>
      <c r="G130" s="7294">
        <f>IF(VLOOKUP($A130,'8 Oct - LIVE LDS Data'!$A$3:$AAD$1504,6,FALSE)=0/1/1900,"",VLOOKUP($A130,'8 Oct - LIVE LDS Data'!$A$3:$AAD$1504,6,FALSE))</f>
        <v>2022</v>
      </c>
      <c r="H130" s="7294">
        <f>IF(VLOOKUP($A130,'8 Oct - LIVE LDS Data'!$A$3:$AAD$1504,7,FALSE)=0/1/1900,"",VLOOKUP($A130,'8 Oct - LIVE LDS Data'!$A$3:$AAD$1504,7,FALSE))</f>
        <v>2042</v>
      </c>
      <c r="I130" s="7294" t="str">
        <f>IF(VLOOKUP($A130,'8 Oct - LIVE LDS Data'!$A$3:$AAD$1504,8,FALSE)=0/1/1900,"",VLOOKUP($A130,'8 Oct - LIVE LDS Data'!$A$3:$AAD$1504,8,FALSE))</f>
        <v>N</v>
      </c>
      <c r="J130" s="7294" t="str">
        <f>IF(VLOOKUP($A130,'8 Oct - LIVE LDS Data'!$A$3:$AAD$1504,9,FALSE)=0/1/1900,"",VLOOKUP($A130,'8 Oct - LIVE LDS Data'!$A$3:$AAD$1504,9,FALSE))</f>
        <v>N</v>
      </c>
      <c r="K130" s="7295">
        <f>IF(VLOOKUP($A130,'8 Oct - LIVE LDS Data'!$A$3:$AAD$1504,10,FALSE)=0/1/1900,"",VLOOKUP($A130,'8 Oct - LIVE LDS Data'!$A$3:$AAD$1504,10,FALSE))</f>
        <v>43181</v>
      </c>
      <c r="L130" s="7296">
        <f>IF(VLOOKUP($A130,'8 Oct - LIVE LDS Data'!$A$3:$AAD$1504,34,FALSE)=0/1/1900,"",VLOOKUP($A130,'8 Oct - LIVE LDS Data'!$A$3:$AAD$1504,34,FALSE))</f>
        <v>45306</v>
      </c>
      <c r="M130" s="7296">
        <f>IF(VLOOKUP($A130,'8 Oct - LIVE LDS Data'!$A$3:$AAD$1504,35,FALSE)=0/1/1900,"",VLOOKUP($A130,'8 Oct - LIVE LDS Data'!$A$3:$AAD$1504,35,FALSE))</f>
        <v>45359</v>
      </c>
      <c r="N130" s="7296" t="str">
        <f>IF(VLOOKUP($A130,'8 Oct - LIVE LDS Data'!$A$3:$AAD$1504,41,FALSE)=0/1/1900,"",VLOOKUP($A130,'8 Oct - LIVE LDS Data'!$A$3:$AAD$1504,41,FALSE))</f>
        <v/>
      </c>
      <c r="O130" s="7296" t="str">
        <f>IF(VLOOKUP($A130,'8 Oct - LIVE LDS Data'!$A$3:$AAD$1504,42,FALSE)=0/1/1900,"",VLOOKUP($A130,'8 Oct - LIVE LDS Data'!$A$3:$AAD$1504,42,FALSE))</f>
        <v/>
      </c>
      <c r="P130" s="7296" t="str">
        <f>IF(VLOOKUP($A130,'8 Oct - LIVE LDS Data'!$A$3:$AAD$1504,48,FALSE)=0/1/1900,"",VLOOKUP($A130,'8 Oct - LIVE LDS Data'!$A$3:$AAD$1504,48,FALSE))</f>
        <v/>
      </c>
      <c r="Q130" s="7296" t="str">
        <f>IF(VLOOKUP($A130,'8 Oct - LIVE LDS Data'!$A$3:$AAD$1504,49,FALSE)=0/1/1900,"",VLOOKUP($A130,'8 Oct - LIVE LDS Data'!$A$3:$AAD$1504,49,FALSE))</f>
        <v/>
      </c>
      <c r="R130" s="7296" t="str">
        <f>IF(VLOOKUP($A130,'8 Oct - LIVE LDS Data'!$A$3:$AAD$1504,55,FALSE)=0/1/1900,"",VLOOKUP($A130,'8 Oct - LIVE LDS Data'!$A$3:$AAD$1504,55,FALSE))</f>
        <v/>
      </c>
      <c r="S130" s="7296" t="str">
        <f>IF(VLOOKUP($A130,'8 Oct - LIVE LDS Data'!$A$3:$AAD$1504,56,FALSE)=0/1/1900,"",VLOOKUP($A130,'8 Oct - LIVE LDS Data'!$A$3:$AAD$1504,56,FALSE))</f>
        <v/>
      </c>
      <c r="T130" s="7297" t="str">
        <f>IF(VLOOKUP($A130,'8 Oct - LIVE LDS Data'!$A$3:$AAD$1504,61,FALSE)=0/1/1900,"",VLOOKUP($A130,'8 Oct - LIVE LDS Data'!$A$3:$AAD$1504,61,FALSE))</f>
        <v/>
      </c>
      <c r="U130" s="7297" t="str">
        <f>IF(VLOOKUP($A130,'8 Oct - LIVE LDS Data'!$A$3:$AAD$1504,64,FALSE)=0/1/1900,"",VLOOKUP($A130,'8 Oct - LIVE LDS Data'!$A$3:$AAD$1504,64,FALSE))</f>
        <v/>
      </c>
      <c r="V130" s="7297" t="str">
        <f>IF(VLOOKUP($A130,'8 Oct - LIVE LDS Data'!$A$3:$AAD$1504,67,FALSE)=0/1/1900,"",VLOOKUP($A130,'8 Oct - LIVE LDS Data'!$A$3:$AAD$1504,67,FALSE))</f>
        <v/>
      </c>
      <c r="W130" s="7298" t="str">
        <f>IF(VLOOKUP($A130,'8 Oct - LIVE LDS Data'!$A$3:$AAD$1504,80,FALSE)=0/1/1900,"",VLOOKUP($A130,'8 Oct - LIVE LDS Data'!$A$3:$AAD$1504,80,FALSE))</f>
        <v/>
      </c>
      <c r="X130" s="7299" t="s">
        <v>90</v>
      </c>
      <c r="Y130" s="7300">
        <f>IF(VLOOKUP($A130,'8 Oct - LIVE LDS Data'!$A$3:$AAD$1504,73,FALSE)=0/1/1900,"",VLOOKUP($A130,'8 Oct - LIVE LDS Data'!$A$3:$AAD$1504,73,FALSE))</f>
        <v>45805</v>
      </c>
      <c r="Z130" s="7300" t="str">
        <f>IF(VLOOKUP($A130,'8 Oct - LIVE LDS Data'!$A$3:$AAD$1504,74,FALSE)=0/1/1900,"",VLOOKUP($A130,'8 Oct - LIVE LDS Data'!$A$3:$AAD$1504,74,FALSE))</f>
        <v>Robert Putnam</v>
      </c>
      <c r="AA130" s="7300">
        <f>IF(VLOOKUP($A130,'8 Oct - LIVE LDS Data'!$A$3:$AAD$1504,76,FALSE)=0/1/1900,"",VLOOKUP($A130,'8 Oct - LIVE LDS Data'!$A$3:$AAD$1504,76,FALSE))</f>
        <v>45805</v>
      </c>
      <c r="AB130" s="7300" t="str">
        <f>IF(VLOOKUP($A130,'8 Oct - LIVE LDS Data'!$A$3:$AAD$1504,77,FALSE)=0/1/1900,"",VLOOKUP($A130,'8 Oct - LIVE LDS Data'!$A$3:$AAD$1504,77,FALSE))</f>
        <v>Robert Putnam</v>
      </c>
    </row>
    <row r="131" spans="1:28" ht="30" customHeight="1" x14ac:dyDescent="0.2">
      <c r="A131" s="7301" t="s">
        <v>2456</v>
      </c>
      <c r="B131" s="7301"/>
      <c r="C131" s="7301" t="s">
        <v>2457</v>
      </c>
      <c r="D131" s="7302"/>
      <c r="E131" s="7302"/>
      <c r="F131" s="7293" t="str">
        <f>IF(VLOOKUP($A131,'8 Oct - LIVE LDS Data'!$A$3:$AAD$1504,4,FALSE)=0/1/1900,"",VLOOKUP($A131,'8 Oct - LIVE LDS Data'!$A$3:$AAD$1504,4,FALSE))</f>
        <v>The North Herts Local Plan Update</v>
      </c>
      <c r="G131" s="7294" t="str">
        <f>IF(VLOOKUP($A131,'8 Oct - LIVE LDS Data'!$A$3:$AAD$1504,6,FALSE)=0/1/1900,"",VLOOKUP($A131,'8 Oct - LIVE LDS Data'!$A$3:$AAD$1504,6,FALSE))</f>
        <v/>
      </c>
      <c r="H131" s="7294">
        <f>IF(VLOOKUP($A131,'8 Oct - LIVE LDS Data'!$A$3:$AAD$1504,7,FALSE)=0/1/1900,"",VLOOKUP($A131,'8 Oct - LIVE LDS Data'!$A$3:$AAD$1504,7,FALSE))</f>
        <v>2041</v>
      </c>
      <c r="I131" s="7294" t="str">
        <f>IF(VLOOKUP($A131,'8 Oct - LIVE LDS Data'!$A$3:$AAD$1504,8,FALSE)=0/1/1900,"",VLOOKUP($A131,'8 Oct - LIVE LDS Data'!$A$3:$AAD$1504,8,FALSE))</f>
        <v>N</v>
      </c>
      <c r="J131" s="7294" t="str">
        <f>IF(VLOOKUP($A131,'8 Oct - LIVE LDS Data'!$A$3:$AAD$1504,9,FALSE)=0/1/1900,"",VLOOKUP($A131,'8 Oct - LIVE LDS Data'!$A$3:$AAD$1504,9,FALSE))</f>
        <v>N</v>
      </c>
      <c r="K131" s="7295">
        <f>IF(VLOOKUP($A131,'8 Oct - LIVE LDS Data'!$A$3:$AAD$1504,10,FALSE)=0/1/1900,"",VLOOKUP($A131,'8 Oct - LIVE LDS Data'!$A$3:$AAD$1504,10,FALSE))</f>
        <v>44873</v>
      </c>
      <c r="L131" s="7296" t="str">
        <f>IF(VLOOKUP($A131,'8 Oct - LIVE LDS Data'!$A$3:$AAD$1504,34,FALSE)=0/1/1900,"",VLOOKUP($A131,'8 Oct - LIVE LDS Data'!$A$3:$AAD$1504,34,FALSE))</f>
        <v/>
      </c>
      <c r="M131" s="7296" t="str">
        <f>IF(VLOOKUP($A131,'8 Oct - LIVE LDS Data'!$A$3:$AAD$1504,35,FALSE)=0/1/1900,"",VLOOKUP($A131,'8 Oct - LIVE LDS Data'!$A$3:$AAD$1504,35,FALSE))</f>
        <v/>
      </c>
      <c r="N131" s="7296" t="str">
        <f>IF(VLOOKUP($A131,'8 Oct - LIVE LDS Data'!$A$3:$AAD$1504,41,FALSE)=0/1/1900,"",VLOOKUP($A131,'8 Oct - LIVE LDS Data'!$A$3:$AAD$1504,41,FALSE))</f>
        <v/>
      </c>
      <c r="O131" s="7296" t="str">
        <f>IF(VLOOKUP($A131,'8 Oct - LIVE LDS Data'!$A$3:$AAD$1504,42,FALSE)=0/1/1900,"",VLOOKUP($A131,'8 Oct - LIVE LDS Data'!$A$3:$AAD$1504,42,FALSE))</f>
        <v/>
      </c>
      <c r="P131" s="7296" t="str">
        <f>IF(VLOOKUP($A131,'8 Oct - LIVE LDS Data'!$A$3:$AAD$1504,48,FALSE)=0/1/1900,"",VLOOKUP($A131,'8 Oct - LIVE LDS Data'!$A$3:$AAD$1504,48,FALSE))</f>
        <v/>
      </c>
      <c r="Q131" s="7296" t="str">
        <f>IF(VLOOKUP($A131,'8 Oct - LIVE LDS Data'!$A$3:$AAD$1504,49,FALSE)=0/1/1900,"",VLOOKUP($A131,'8 Oct - LIVE LDS Data'!$A$3:$AAD$1504,49,FALSE))</f>
        <v/>
      </c>
      <c r="R131" s="7296" t="str">
        <f>IF(VLOOKUP($A131,'8 Oct - LIVE LDS Data'!$A$3:$AAD$1504,55,FALSE)=0/1/1900,"",VLOOKUP($A131,'8 Oct - LIVE LDS Data'!$A$3:$AAD$1504,55,FALSE))</f>
        <v/>
      </c>
      <c r="S131" s="7296" t="str">
        <f>IF(VLOOKUP($A131,'8 Oct - LIVE LDS Data'!$A$3:$AAD$1504,56,FALSE)=0/1/1900,"",VLOOKUP($A131,'8 Oct - LIVE LDS Data'!$A$3:$AAD$1504,56,FALSE))</f>
        <v/>
      </c>
      <c r="T131" s="7297" t="str">
        <f>IF(VLOOKUP($A131,'8 Oct - LIVE LDS Data'!$A$3:$AAD$1504,61,FALSE)=0/1/1900,"",VLOOKUP($A131,'8 Oct - LIVE LDS Data'!$A$3:$AAD$1504,61,FALSE))</f>
        <v/>
      </c>
      <c r="U131" s="7297" t="str">
        <f>IF(VLOOKUP($A131,'8 Oct - LIVE LDS Data'!$A$3:$AAD$1504,64,FALSE)=0/1/1900,"",VLOOKUP($A131,'8 Oct - LIVE LDS Data'!$A$3:$AAD$1504,64,FALSE))</f>
        <v/>
      </c>
      <c r="V131" s="7297" t="str">
        <f>IF(VLOOKUP($A131,'8 Oct - LIVE LDS Data'!$A$3:$AAD$1504,67,FALSE)=0/1/1900,"",VLOOKUP($A131,'8 Oct - LIVE LDS Data'!$A$3:$AAD$1504,67,FALSE))</f>
        <v/>
      </c>
      <c r="W131" s="7298" t="str">
        <f>IF(VLOOKUP($A131,'8 Oct - LIVE LDS Data'!$A$3:$AAD$1504,80,FALSE)=0/1/1900,"",VLOOKUP($A131,'8 Oct - LIVE LDS Data'!$A$3:$AAD$1504,80,FALSE))</f>
        <v/>
      </c>
      <c r="X131" s="7299" t="s">
        <v>90</v>
      </c>
      <c r="Y131" s="7300">
        <f>IF(VLOOKUP($A131,'8 Oct - LIVE LDS Data'!$A$3:$AAD$1504,73,FALSE)=0/1/1900,"",VLOOKUP($A131,'8 Oct - LIVE LDS Data'!$A$3:$AAD$1504,73,FALSE))</f>
        <v>45805</v>
      </c>
      <c r="Z131" s="7300" t="str">
        <f>IF(VLOOKUP($A131,'8 Oct - LIVE LDS Data'!$A$3:$AAD$1504,74,FALSE)=0/1/1900,"",VLOOKUP($A131,'8 Oct - LIVE LDS Data'!$A$3:$AAD$1504,74,FALSE))</f>
        <v>Robert Putnam</v>
      </c>
      <c r="AA131" s="7300">
        <f>IF(VLOOKUP($A131,'8 Oct - LIVE LDS Data'!$A$3:$AAD$1504,76,FALSE)=0/1/1900,"",VLOOKUP($A131,'8 Oct - LIVE LDS Data'!$A$3:$AAD$1504,76,FALSE))</f>
        <v>45805</v>
      </c>
      <c r="AB131" s="7300" t="str">
        <f>IF(VLOOKUP($A131,'8 Oct - LIVE LDS Data'!$A$3:$AAD$1504,77,FALSE)=0/1/1900,"",VLOOKUP($A131,'8 Oct - LIVE LDS Data'!$A$3:$AAD$1504,77,FALSE))</f>
        <v>Robert Putnam</v>
      </c>
    </row>
    <row r="132" spans="1:28" ht="30" customHeight="1" x14ac:dyDescent="0.2">
      <c r="A132" s="1465" t="s">
        <v>2507</v>
      </c>
      <c r="B132" s="1465"/>
      <c r="C132" s="2091" t="s">
        <v>4200</v>
      </c>
      <c r="D132" s="2210"/>
      <c r="E132" s="2210" t="s">
        <v>90</v>
      </c>
      <c r="F132" s="7293" t="str">
        <f>IF(VLOOKUP($A132,'8 Oct - LIVE LDS Data'!$A$3:$AAD$1504,4,FALSE)=0/1/1900,"",VLOOKUP($A132,'8 Oct - LIVE LDS Data'!$A$3:$AAD$1504,4,FALSE))</f>
        <v>North Northamptonshire Strategic Plan</v>
      </c>
      <c r="G132" s="7294">
        <f>IF(VLOOKUP($A132,'8 Oct - LIVE LDS Data'!$A$3:$AAD$1504,6,FALSE)=0/1/1900,"",VLOOKUP($A132,'8 Oct - LIVE LDS Data'!$A$3:$AAD$1504,6,FALSE))</f>
        <v>2021</v>
      </c>
      <c r="H132" s="7294">
        <f>IF(VLOOKUP($A132,'8 Oct - LIVE LDS Data'!$A$3:$AAD$1504,7,FALSE)=0/1/1900,"",VLOOKUP($A132,'8 Oct - LIVE LDS Data'!$A$3:$AAD$1504,7,FALSE))</f>
        <v>2045</v>
      </c>
      <c r="I132" s="7294" t="str">
        <f>IF(VLOOKUP($A132,'8 Oct - LIVE LDS Data'!$A$3:$AAD$1504,8,FALSE)=0/1/1900,"",VLOOKUP($A132,'8 Oct - LIVE LDS Data'!$A$3:$AAD$1504,8,FALSE))</f>
        <v>N</v>
      </c>
      <c r="J132" s="7294" t="str">
        <f>IF(VLOOKUP($A132,'8 Oct - LIVE LDS Data'!$A$3:$AAD$1504,9,FALSE)=0/1/1900,"",VLOOKUP($A132,'8 Oct - LIVE LDS Data'!$A$3:$AAD$1504,9,FALSE))</f>
        <v>N</v>
      </c>
      <c r="K132" s="7295">
        <f>IF(VLOOKUP($A132,'8 Oct - LIVE LDS Data'!$A$3:$AAD$1504,10,FALSE)=0/1/1900,"",VLOOKUP($A132,'8 Oct - LIVE LDS Data'!$A$3:$AAD$1504,10,FALSE))</f>
        <v>42565</v>
      </c>
      <c r="L132" s="7296">
        <f>IF(VLOOKUP($A132,'8 Oct - LIVE LDS Data'!$A$3:$AAD$1504,34,FALSE)=0/1/1900,"",VLOOKUP($A132,'8 Oct - LIVE LDS Data'!$A$3:$AAD$1504,34,FALSE))</f>
        <v>44648</v>
      </c>
      <c r="M132" s="7296">
        <f>IF(VLOOKUP($A132,'8 Oct - LIVE LDS Data'!$A$3:$AAD$1504,35,FALSE)=0/1/1900,"",VLOOKUP($A132,'8 Oct - LIVE LDS Data'!$A$3:$AAD$1504,35,FALSE))</f>
        <v>44704</v>
      </c>
      <c r="N132" s="7296" t="str">
        <f>IF(VLOOKUP($A132,'8 Oct - LIVE LDS Data'!$A$3:$AAD$1504,41,FALSE)=0/1/1900,"",VLOOKUP($A132,'8 Oct - LIVE LDS Data'!$A$3:$AAD$1504,41,FALSE))</f>
        <v/>
      </c>
      <c r="O132" s="7296" t="str">
        <f>IF(VLOOKUP($A132,'8 Oct - LIVE LDS Data'!$A$3:$AAD$1504,42,FALSE)=0/1/1900,"",VLOOKUP($A132,'8 Oct - LIVE LDS Data'!$A$3:$AAD$1504,42,FALSE))</f>
        <v/>
      </c>
      <c r="P132" s="7296" t="str">
        <f>IF(VLOOKUP($A132,'8 Oct - LIVE LDS Data'!$A$3:$AAD$1504,48,FALSE)=0/1/1900,"",VLOOKUP($A132,'8 Oct - LIVE LDS Data'!$A$3:$AAD$1504,48,FALSE))</f>
        <v/>
      </c>
      <c r="Q132" s="7296" t="str">
        <f>IF(VLOOKUP($A132,'8 Oct - LIVE LDS Data'!$A$3:$AAD$1504,49,FALSE)=0/1/1900,"",VLOOKUP($A132,'8 Oct - LIVE LDS Data'!$A$3:$AAD$1504,49,FALSE))</f>
        <v/>
      </c>
      <c r="R132" s="7296" t="str">
        <f>IF(VLOOKUP($A132,'8 Oct - LIVE LDS Data'!$A$3:$AAD$1504,55,FALSE)=0/1/1900,"",VLOOKUP($A132,'8 Oct - LIVE LDS Data'!$A$3:$AAD$1504,55,FALSE))</f>
        <v/>
      </c>
      <c r="S132" s="7296" t="str">
        <f>IF(VLOOKUP($A132,'8 Oct - LIVE LDS Data'!$A$3:$AAD$1504,56,FALSE)=0/1/1900,"",VLOOKUP($A132,'8 Oct - LIVE LDS Data'!$A$3:$AAD$1504,56,FALSE))</f>
        <v/>
      </c>
      <c r="T132" s="7297" t="str">
        <f>IF(VLOOKUP($A132,'8 Oct - LIVE LDS Data'!$A$3:$AAD$1504,61,FALSE)=0/1/1900,"",VLOOKUP($A132,'8 Oct - LIVE LDS Data'!$A$3:$AAD$1504,61,FALSE))</f>
        <v/>
      </c>
      <c r="U132" s="7297" t="str">
        <f>IF(VLOOKUP($A132,'8 Oct - LIVE LDS Data'!$A$3:$AAD$1504,64,FALSE)=0/1/1900,"",VLOOKUP($A132,'8 Oct - LIVE LDS Data'!$A$3:$AAD$1504,64,FALSE))</f>
        <v/>
      </c>
      <c r="V132" s="7297" t="str">
        <f>IF(VLOOKUP($A132,'8 Oct - LIVE LDS Data'!$A$3:$AAD$1504,67,FALSE)=0/1/1900,"",VLOOKUP($A132,'8 Oct - LIVE LDS Data'!$A$3:$AAD$1504,67,FALSE))</f>
        <v/>
      </c>
      <c r="W132" s="7298" t="str">
        <f>IF(VLOOKUP($A132,'8 Oct - LIVE LDS Data'!$A$3:$AAD$1504,80,FALSE)=0/1/1900,"",VLOOKUP($A132,'8 Oct - LIVE LDS Data'!$A$3:$AAD$1504,80,FALSE))</f>
        <v/>
      </c>
      <c r="X132" s="7299" t="s">
        <v>90</v>
      </c>
      <c r="Y132" s="7300">
        <f>IF(VLOOKUP($A132,'8 Oct - LIVE LDS Data'!$A$3:$AAD$1504,73,FALSE)=0/1/1900,"",VLOOKUP($A132,'8 Oct - LIVE LDS Data'!$A$3:$AAD$1504,73,FALSE))</f>
        <v>45804</v>
      </c>
      <c r="Z132" s="7300" t="str">
        <f>IF(VLOOKUP($A132,'8 Oct - LIVE LDS Data'!$A$3:$AAD$1504,74,FALSE)=0/1/1900,"",VLOOKUP($A132,'8 Oct - LIVE LDS Data'!$A$3:$AAD$1504,74,FALSE))</f>
        <v>Robert Putnam</v>
      </c>
      <c r="AA132" s="7300">
        <f>IF(VLOOKUP($A132,'8 Oct - LIVE LDS Data'!$A$3:$AAD$1504,76,FALSE)=0/1/1900,"",VLOOKUP($A132,'8 Oct - LIVE LDS Data'!$A$3:$AAD$1504,76,FALSE))</f>
        <v>45804</v>
      </c>
      <c r="AB132" s="7300" t="str">
        <f>IF(VLOOKUP($A132,'8 Oct - LIVE LDS Data'!$A$3:$AAD$1504,77,FALSE)=0/1/1900,"",VLOOKUP($A132,'8 Oct - LIVE LDS Data'!$A$3:$AAD$1504,77,FALSE))</f>
        <v>Robert Putnam</v>
      </c>
    </row>
    <row r="133" spans="1:28" ht="30" customHeight="1" x14ac:dyDescent="0.2">
      <c r="A133" s="1465" t="s">
        <v>2534</v>
      </c>
      <c r="B133" s="1465"/>
      <c r="C133" s="1465" t="s">
        <v>2535</v>
      </c>
      <c r="D133" s="1466"/>
      <c r="E133" s="1466"/>
      <c r="F133" s="7293" t="str">
        <f>IF(VLOOKUP($A133,'8 Oct - LIVE LDS Data'!$A$3:$AAD$1504,4,FALSE)=0/1/1900,"",VLOOKUP($A133,'8 Oct - LIVE LDS Data'!$A$3:$AAD$1504,4,FALSE))</f>
        <v>North Tyneside Local Plan</v>
      </c>
      <c r="G133" s="7294" t="str">
        <f>IF(VLOOKUP($A133,'8 Oct - LIVE LDS Data'!$A$3:$AAD$1504,6,FALSE)=0/1/1900,"",VLOOKUP($A133,'8 Oct - LIVE LDS Data'!$A$3:$AAD$1504,6,FALSE))</f>
        <v/>
      </c>
      <c r="H133" s="7294" t="str">
        <f>IF(VLOOKUP($A133,'8 Oct - LIVE LDS Data'!$A$3:$AAD$1504,7,FALSE)=0/1/1900,"",VLOOKUP($A133,'8 Oct - LIVE LDS Data'!$A$3:$AAD$1504,7,FALSE))</f>
        <v/>
      </c>
      <c r="I133" s="7294" t="str">
        <f>IF(VLOOKUP($A133,'8 Oct - LIVE LDS Data'!$A$3:$AAD$1504,8,FALSE)=0/1/1900,"",VLOOKUP($A133,'8 Oct - LIVE LDS Data'!$A$3:$AAD$1504,8,FALSE))</f>
        <v/>
      </c>
      <c r="J133" s="7294" t="str">
        <f>IF(VLOOKUP($A133,'8 Oct - LIVE LDS Data'!$A$3:$AAD$1504,9,FALSE)=0/1/1900,"",VLOOKUP($A133,'8 Oct - LIVE LDS Data'!$A$3:$AAD$1504,9,FALSE))</f>
        <v/>
      </c>
      <c r="K133" s="7295">
        <f>IF(VLOOKUP($A133,'8 Oct - LIVE LDS Data'!$A$3:$AAD$1504,10,FALSE)=0/1/1900,"",VLOOKUP($A133,'8 Oct - LIVE LDS Data'!$A$3:$AAD$1504,10,FALSE))</f>
        <v>42936</v>
      </c>
      <c r="L133" s="7296" t="str">
        <f>IF(VLOOKUP($A133,'8 Oct - LIVE LDS Data'!$A$3:$AAD$1504,34,FALSE)=0/1/1900,"",VLOOKUP($A133,'8 Oct - LIVE LDS Data'!$A$3:$AAD$1504,34,FALSE))</f>
        <v/>
      </c>
      <c r="M133" s="7296" t="str">
        <f>IF(VLOOKUP($A133,'8 Oct - LIVE LDS Data'!$A$3:$AAD$1504,35,FALSE)=0/1/1900,"",VLOOKUP($A133,'8 Oct - LIVE LDS Data'!$A$3:$AAD$1504,35,FALSE))</f>
        <v/>
      </c>
      <c r="N133" s="7296" t="str">
        <f>IF(VLOOKUP($A133,'8 Oct - LIVE LDS Data'!$A$3:$AAD$1504,41,FALSE)=0/1/1900,"",VLOOKUP($A133,'8 Oct - LIVE LDS Data'!$A$3:$AAD$1504,41,FALSE))</f>
        <v/>
      </c>
      <c r="O133" s="7296" t="str">
        <f>IF(VLOOKUP($A133,'8 Oct - LIVE LDS Data'!$A$3:$AAD$1504,42,FALSE)=0/1/1900,"",VLOOKUP($A133,'8 Oct - LIVE LDS Data'!$A$3:$AAD$1504,42,FALSE))</f>
        <v/>
      </c>
      <c r="P133" s="7296" t="str">
        <f>IF(VLOOKUP($A133,'8 Oct - LIVE LDS Data'!$A$3:$AAD$1504,48,FALSE)=0/1/1900,"",VLOOKUP($A133,'8 Oct - LIVE LDS Data'!$A$3:$AAD$1504,48,FALSE))</f>
        <v/>
      </c>
      <c r="Q133" s="7296" t="str">
        <f>IF(VLOOKUP($A133,'8 Oct - LIVE LDS Data'!$A$3:$AAD$1504,49,FALSE)=0/1/1900,"",VLOOKUP($A133,'8 Oct - LIVE LDS Data'!$A$3:$AAD$1504,49,FALSE))</f>
        <v/>
      </c>
      <c r="R133" s="7296" t="str">
        <f>IF(VLOOKUP($A133,'8 Oct - LIVE LDS Data'!$A$3:$AAD$1504,55,FALSE)=0/1/1900,"",VLOOKUP($A133,'8 Oct - LIVE LDS Data'!$A$3:$AAD$1504,55,FALSE))</f>
        <v/>
      </c>
      <c r="S133" s="7296" t="str">
        <f>IF(VLOOKUP($A133,'8 Oct - LIVE LDS Data'!$A$3:$AAD$1504,56,FALSE)=0/1/1900,"",VLOOKUP($A133,'8 Oct - LIVE LDS Data'!$A$3:$AAD$1504,56,FALSE))</f>
        <v/>
      </c>
      <c r="T133" s="7297" t="str">
        <f>IF(VLOOKUP($A133,'8 Oct - LIVE LDS Data'!$A$3:$AAD$1504,61,FALSE)=0/1/1900,"",VLOOKUP($A133,'8 Oct - LIVE LDS Data'!$A$3:$AAD$1504,61,FALSE))</f>
        <v/>
      </c>
      <c r="U133" s="7297" t="str">
        <f>IF(VLOOKUP($A133,'8 Oct - LIVE LDS Data'!$A$3:$AAD$1504,64,FALSE)=0/1/1900,"",VLOOKUP($A133,'8 Oct - LIVE LDS Data'!$A$3:$AAD$1504,64,FALSE))</f>
        <v/>
      </c>
      <c r="V133" s="7297" t="str">
        <f>IF(VLOOKUP($A133,'8 Oct - LIVE LDS Data'!$A$3:$AAD$1504,67,FALSE)=0/1/1900,"",VLOOKUP($A133,'8 Oct - LIVE LDS Data'!$A$3:$AAD$1504,67,FALSE))</f>
        <v/>
      </c>
      <c r="W133" s="7298" t="str">
        <f>IF(VLOOKUP($A133,'8 Oct - LIVE LDS Data'!$A$3:$AAD$1504,80,FALSE)=0/1/1900,"",VLOOKUP($A133,'8 Oct - LIVE LDS Data'!$A$3:$AAD$1504,80,FALSE))</f>
        <v/>
      </c>
      <c r="X133" s="7299" t="s">
        <v>90</v>
      </c>
      <c r="Y133" s="7300">
        <f>IF(VLOOKUP($A133,'8 Oct - LIVE LDS Data'!$A$3:$AAD$1504,73,FALSE)=0/1/1900,"",VLOOKUP($A133,'8 Oct - LIVE LDS Data'!$A$3:$AAD$1504,73,FALSE))</f>
        <v>45804</v>
      </c>
      <c r="Z133" s="7300" t="str">
        <f>IF(VLOOKUP($A133,'8 Oct - LIVE LDS Data'!$A$3:$AAD$1504,74,FALSE)=0/1/1900,"",VLOOKUP($A133,'8 Oct - LIVE LDS Data'!$A$3:$AAD$1504,74,FALSE))</f>
        <v>Robert Putnam</v>
      </c>
      <c r="AA133" s="7300">
        <f>IF(VLOOKUP($A133,'8 Oct - LIVE LDS Data'!$A$3:$AAD$1504,76,FALSE)=0/1/1900,"",VLOOKUP($A133,'8 Oct - LIVE LDS Data'!$A$3:$AAD$1504,76,FALSE))</f>
        <v>45804</v>
      </c>
      <c r="AB133" s="7300" t="str">
        <f>IF(VLOOKUP($A133,'8 Oct - LIVE LDS Data'!$A$3:$AAD$1504,77,FALSE)=0/1/1900,"",VLOOKUP($A133,'8 Oct - LIVE LDS Data'!$A$3:$AAD$1504,77,FALSE))</f>
        <v>Robert Putnam</v>
      </c>
    </row>
    <row r="134" spans="1:28" ht="30" customHeight="1" x14ac:dyDescent="0.2">
      <c r="A134" s="7301" t="s">
        <v>2547</v>
      </c>
      <c r="B134" s="7301"/>
      <c r="C134" s="7301" t="s">
        <v>2548</v>
      </c>
      <c r="D134" s="7302"/>
      <c r="E134" s="7302"/>
      <c r="F134" s="7293"/>
      <c r="G134" s="7294"/>
      <c r="H134" s="7294"/>
      <c r="I134" s="7294"/>
      <c r="J134" s="7294"/>
      <c r="K134" s="7295">
        <f>IF(VLOOKUP($A134,'8 Oct - LIVE LDS Data'!$A$3:$AAD$1504,10,FALSE)=0/1/1900,"",VLOOKUP($A134,'8 Oct - LIVE LDS Data'!$A$3:$AAD$1504,10,FALSE))</f>
        <v>44468</v>
      </c>
      <c r="L134" s="7296" t="str">
        <f>IF(VLOOKUP($A134,'8 Oct - LIVE LDS Data'!$A$3:$AAD$1504,34,FALSE)=0/1/1900,"",VLOOKUP($A134,'8 Oct - LIVE LDS Data'!$A$3:$AAD$1504,34,FALSE))</f>
        <v/>
      </c>
      <c r="M134" s="7296" t="str">
        <f>IF(VLOOKUP($A134,'8 Oct - LIVE LDS Data'!$A$3:$AAD$1504,35,FALSE)=0/1/1900,"",VLOOKUP($A134,'8 Oct - LIVE LDS Data'!$A$3:$AAD$1504,35,FALSE))</f>
        <v/>
      </c>
      <c r="N134" s="7296" t="str">
        <f>IF(VLOOKUP($A134,'8 Oct - LIVE LDS Data'!$A$3:$AAD$1504,41,FALSE)=0/1/1900,"",VLOOKUP($A134,'8 Oct - LIVE LDS Data'!$A$3:$AAD$1504,41,FALSE))</f>
        <v/>
      </c>
      <c r="O134" s="7296" t="str">
        <f>IF(VLOOKUP($A134,'8 Oct - LIVE LDS Data'!$A$3:$AAD$1504,42,FALSE)=0/1/1900,"",VLOOKUP($A134,'8 Oct - LIVE LDS Data'!$A$3:$AAD$1504,42,FALSE))</f>
        <v/>
      </c>
      <c r="P134" s="7296" t="str">
        <f>IF(VLOOKUP($A134,'8 Oct - LIVE LDS Data'!$A$3:$AAD$1504,48,FALSE)=0/1/1900,"",VLOOKUP($A134,'8 Oct - LIVE LDS Data'!$A$3:$AAD$1504,48,FALSE))</f>
        <v/>
      </c>
      <c r="Q134" s="7296" t="str">
        <f>IF(VLOOKUP($A134,'8 Oct - LIVE LDS Data'!$A$3:$AAD$1504,49,FALSE)=0/1/1900,"",VLOOKUP($A134,'8 Oct - LIVE LDS Data'!$A$3:$AAD$1504,49,FALSE))</f>
        <v/>
      </c>
      <c r="R134" s="7296" t="str">
        <f>IF(VLOOKUP($A134,'8 Oct - LIVE LDS Data'!$A$3:$AAD$1504,55,FALSE)=0/1/1900,"",VLOOKUP($A134,'8 Oct - LIVE LDS Data'!$A$3:$AAD$1504,55,FALSE))</f>
        <v/>
      </c>
      <c r="S134" s="7296" t="str">
        <f>IF(VLOOKUP($A134,'8 Oct - LIVE LDS Data'!$A$3:$AAD$1504,56,FALSE)=0/1/1900,"",VLOOKUP($A134,'8 Oct - LIVE LDS Data'!$A$3:$AAD$1504,56,FALSE))</f>
        <v/>
      </c>
      <c r="T134" s="7297" t="str">
        <f>IF(VLOOKUP($A134,'8 Oct - LIVE LDS Data'!$A$3:$AAD$1504,61,FALSE)=0/1/1900,"",VLOOKUP($A134,'8 Oct - LIVE LDS Data'!$A$3:$AAD$1504,61,FALSE))</f>
        <v/>
      </c>
      <c r="U134" s="7297" t="str">
        <f>IF(VLOOKUP($A134,'8 Oct - LIVE LDS Data'!$A$3:$AAD$1504,64,FALSE)=0/1/1900,"",VLOOKUP($A134,'8 Oct - LIVE LDS Data'!$A$3:$AAD$1504,64,FALSE))</f>
        <v/>
      </c>
      <c r="V134" s="7297" t="str">
        <f>IF(VLOOKUP($A134,'8 Oct - LIVE LDS Data'!$A$3:$AAD$1504,67,FALSE)=0/1/1900,"",VLOOKUP($A134,'8 Oct - LIVE LDS Data'!$A$3:$AAD$1504,67,FALSE))</f>
        <v/>
      </c>
      <c r="W134" s="7298" t="str">
        <f>IF(VLOOKUP($A134,'8 Oct - LIVE LDS Data'!$A$3:$AAD$1504,80,FALSE)=0/1/1900,"",VLOOKUP($A134,'8 Oct - LIVE LDS Data'!$A$3:$AAD$1504,80,FALSE))</f>
        <v/>
      </c>
      <c r="X134" s="7299" t="s">
        <v>90</v>
      </c>
      <c r="Y134" s="7300">
        <f>IF(VLOOKUP($A134,'8 Oct - LIVE LDS Data'!$A$3:$AAD$1504,73,FALSE)=0/1/1900,"",VLOOKUP($A134,'8 Oct - LIVE LDS Data'!$A$3:$AAD$1504,73,FALSE))</f>
        <v>45804</v>
      </c>
      <c r="Z134" s="7300" t="str">
        <f>IF(VLOOKUP($A134,'8 Oct - LIVE LDS Data'!$A$3:$AAD$1504,74,FALSE)=0/1/1900,"",VLOOKUP($A134,'8 Oct - LIVE LDS Data'!$A$3:$AAD$1504,74,FALSE))</f>
        <v>Robert Putnam</v>
      </c>
      <c r="AA134" s="7300">
        <f>IF(VLOOKUP($A134,'8 Oct - LIVE LDS Data'!$A$3:$AAD$1504,76,FALSE)=0/1/1900,"",VLOOKUP($A134,'8 Oct - LIVE LDS Data'!$A$3:$AAD$1504,76,FALSE))</f>
        <v>45804</v>
      </c>
      <c r="AB134" s="7300" t="str">
        <f>IF(VLOOKUP($A134,'8 Oct - LIVE LDS Data'!$A$3:$AAD$1504,77,FALSE)=0/1/1900,"",VLOOKUP($A134,'8 Oct - LIVE LDS Data'!$A$3:$AAD$1504,77,FALSE))</f>
        <v>Robert Putnam</v>
      </c>
    </row>
    <row r="135" spans="1:28" s="610" customFormat="1" ht="40" customHeight="1" x14ac:dyDescent="0.2">
      <c r="A135" s="1465" t="s">
        <v>2555</v>
      </c>
      <c r="B135" s="1465"/>
      <c r="C135" s="1465" t="s">
        <v>2556</v>
      </c>
      <c r="D135" s="1466"/>
      <c r="E135" s="1466"/>
      <c r="F135" s="7293" t="str">
        <f>IF(VLOOKUP($A135,'8 Oct - LIVE LDS Data'!$A$3:$AAD$1504,4,FALSE)=0/1/1900,"",VLOOKUP($A135,'8 Oct - LIVE LDS Data'!$A$3:$AAD$1504,4,FALSE))</f>
        <v xml:space="preserve">North West Leicestershire Local Plan - Substantive  Review </v>
      </c>
      <c r="G135" s="7294" t="str">
        <f>IF(VLOOKUP($A135,'8 Oct - LIVE LDS Data'!$A$3:$AAD$1504,6,FALSE)=0/1/1900,"",VLOOKUP($A135,'8 Oct - LIVE LDS Data'!$A$3:$AAD$1504,6,FALSE))</f>
        <v>2022</v>
      </c>
      <c r="H135" s="7294" t="str">
        <f>IF(VLOOKUP($A135,'8 Oct - LIVE LDS Data'!$A$3:$AAD$1504,7,FALSE)=0/1/1900,"",VLOOKUP($A135,'8 Oct - LIVE LDS Data'!$A$3:$AAD$1504,7,FALSE))</f>
        <v>2039</v>
      </c>
      <c r="I135" s="7294" t="str">
        <f>IF(VLOOKUP($A135,'8 Oct - LIVE LDS Data'!$A$3:$AAD$1504,8,FALSE)=0/1/1900,"",VLOOKUP($A135,'8 Oct - LIVE LDS Data'!$A$3:$AAD$1504,8,FALSE))</f>
        <v>N</v>
      </c>
      <c r="J135" s="7294" t="str">
        <f>IF(VLOOKUP($A135,'8 Oct - LIVE LDS Data'!$A$3:$AAD$1504,9,FALSE)=0/1/1900,"",VLOOKUP($A135,'8 Oct - LIVE LDS Data'!$A$3:$AAD$1504,9,FALSE))</f>
        <v>N</v>
      </c>
      <c r="K135" s="7295">
        <f>IF(VLOOKUP($A135,'8 Oct - LIVE LDS Data'!$A$3:$AAD$1504,10,FALSE)=0/1/1900,"",VLOOKUP($A135,'8 Oct - LIVE LDS Data'!$A$3:$AAD$1504,10,FALSE))</f>
        <v>44271</v>
      </c>
      <c r="L135" s="7296">
        <f>IF(VLOOKUP($A135,'8 Oct - LIVE LDS Data'!$A$3:$AAD$1504,34,FALSE)=0/1/1900,"",VLOOKUP($A135,'8 Oct - LIVE LDS Data'!$A$3:$AAD$1504,34,FALSE))</f>
        <v>44578</v>
      </c>
      <c r="M135" s="7296">
        <f>IF(VLOOKUP($A135,'8 Oct - LIVE LDS Data'!$A$3:$AAD$1504,35,FALSE)=0/1/1900,"",VLOOKUP($A135,'8 Oct - LIVE LDS Data'!$A$3:$AAD$1504,35,FALSE))</f>
        <v>44634</v>
      </c>
      <c r="N135" s="7296">
        <f>IF(VLOOKUP($A135,'8 Oct - LIVE LDS Data'!$A$3:$AAD$1504,41,FALSE)=0/1/1900,"",VLOOKUP($A135,'8 Oct - LIVE LDS Data'!$A$3:$AAD$1504,41,FALSE))</f>
        <v>45327</v>
      </c>
      <c r="O135" s="7296">
        <f>IF(VLOOKUP($A135,'8 Oct - LIVE LDS Data'!$A$3:$AAD$1504,42,FALSE)=0/1/1900,"",VLOOKUP($A135,'8 Oct - LIVE LDS Data'!$A$3:$AAD$1504,42,FALSE))</f>
        <v>45368</v>
      </c>
      <c r="P135" s="7296">
        <f>IF(VLOOKUP($A135,'8 Oct - LIVE LDS Data'!$A$3:$AAD$1504,48,FALSE)=0/1/1900,"",VLOOKUP($A135,'8 Oct - LIVE LDS Data'!$A$3:$AAD$1504,48,FALSE))</f>
        <v>45737</v>
      </c>
      <c r="Q135" s="7296">
        <f>IF(VLOOKUP($A135,'8 Oct - LIVE LDS Data'!$A$3:$AAD$1504,49,FALSE)=0/1/1900,"",VLOOKUP($A135,'8 Oct - LIVE LDS Data'!$A$3:$AAD$1504,49,FALSE))</f>
        <v>45779</v>
      </c>
      <c r="R135" s="7296" t="str">
        <f>IF(VLOOKUP($A135,'8 Oct - LIVE LDS Data'!$A$3:$AAD$1504,55,FALSE)=0/1/1900,"",VLOOKUP($A135,'8 Oct - LIVE LDS Data'!$A$3:$AAD$1504,55,FALSE))</f>
        <v/>
      </c>
      <c r="S135" s="7296" t="str">
        <f>IF(VLOOKUP($A135,'8 Oct - LIVE LDS Data'!$A$3:$AAD$1504,56,FALSE)=0/1/1900,"",VLOOKUP($A135,'8 Oct - LIVE LDS Data'!$A$3:$AAD$1504,56,FALSE))</f>
        <v/>
      </c>
      <c r="T135" s="7297" t="str">
        <f>IF(VLOOKUP($A135,'8 Oct - LIVE LDS Data'!$A$3:$AAD$1504,61,FALSE)=0/1/1900,"",VLOOKUP($A135,'8 Oct - LIVE LDS Data'!$A$3:$AAD$1504,61,FALSE))</f>
        <v/>
      </c>
      <c r="U135" s="7297" t="str">
        <f>IF(VLOOKUP($A135,'8 Oct - LIVE LDS Data'!$A$3:$AAD$1504,64,FALSE)=0/1/1900,"",VLOOKUP($A135,'8 Oct - LIVE LDS Data'!$A$3:$AAD$1504,64,FALSE))</f>
        <v/>
      </c>
      <c r="V135" s="7297" t="str">
        <f>IF(VLOOKUP($A135,'8 Oct - LIVE LDS Data'!$A$3:$AAD$1504,67,FALSE)=0/1/1900,"",VLOOKUP($A135,'8 Oct - LIVE LDS Data'!$A$3:$AAD$1504,67,FALSE))</f>
        <v/>
      </c>
      <c r="W135" s="7298" t="str">
        <f>IF(VLOOKUP($A135,'8 Oct - LIVE LDS Data'!$A$3:$AAD$1504,80,FALSE)=0/1/1900,"",VLOOKUP($A135,'8 Oct - LIVE LDS Data'!$A$3:$AAD$1504,80,FALSE))</f>
        <v/>
      </c>
      <c r="X135" s="7299" t="s">
        <v>90</v>
      </c>
      <c r="Y135" s="7300">
        <f>IF(VLOOKUP($A135,'8 Oct - LIVE LDS Data'!$A$3:$AAD$1504,73,FALSE)=0/1/1900,"",VLOOKUP($A135,'8 Oct - LIVE LDS Data'!$A$3:$AAD$1504,73,FALSE))</f>
        <v>45804</v>
      </c>
      <c r="Z135" s="7300" t="str">
        <f>IF(VLOOKUP($A135,'8 Oct - LIVE LDS Data'!$A$3:$AAD$1504,74,FALSE)=0/1/1900,"",VLOOKUP($A135,'8 Oct - LIVE LDS Data'!$A$3:$AAD$1504,74,FALSE))</f>
        <v>Robert Putnam</v>
      </c>
      <c r="AA135" s="7300">
        <f>IF(VLOOKUP($A135,'8 Oct - LIVE LDS Data'!$A$3:$AAD$1504,76,FALSE)=0/1/1900,"",VLOOKUP($A135,'8 Oct - LIVE LDS Data'!$A$3:$AAD$1504,76,FALSE))</f>
        <v>45804</v>
      </c>
      <c r="AB135" s="7300" t="str">
        <f>IF(VLOOKUP($A135,'8 Oct - LIVE LDS Data'!$A$3:$AAD$1504,77,FALSE)=0/1/1900,"",VLOOKUP($A135,'8 Oct - LIVE LDS Data'!$A$3:$AAD$1504,77,FALSE))</f>
        <v>Robert Putnam</v>
      </c>
    </row>
    <row r="136" spans="1:28" ht="30" customHeight="1" x14ac:dyDescent="0.2">
      <c r="A136" s="7309" t="s">
        <v>2568</v>
      </c>
      <c r="B136" s="7309"/>
      <c r="C136" s="7309" t="s">
        <v>4201</v>
      </c>
      <c r="D136" s="7310"/>
      <c r="E136" s="7310"/>
      <c r="F136" s="7293" t="str">
        <f>IF(VLOOKUP($A136,'8 Oct - LIVE LDS Data'!$A$3:$AAD$1504,4,FALSE)=0/1/1900,"",VLOOKUP($A136,'8 Oct - LIVE LDS Data'!$A$3:$AAD$1504,4,FALSE))</f>
        <v>North York Moors Local Plan - Review</v>
      </c>
      <c r="G136" s="7294" t="str">
        <f>IF(VLOOKUP($A136,'8 Oct - LIVE LDS Data'!$A$3:$AAD$1504,6,FALSE)=0/1/1900,"",VLOOKUP($A136,'8 Oct - LIVE LDS Data'!$A$3:$AAD$1504,6,FALSE))</f>
        <v>2024</v>
      </c>
      <c r="H136" s="7294" t="str">
        <f>IF(VLOOKUP($A136,'8 Oct - LIVE LDS Data'!$A$3:$AAD$1504,7,FALSE)=0/1/1900,"",VLOOKUP($A136,'8 Oct - LIVE LDS Data'!$A$3:$AAD$1504,7,FALSE))</f>
        <v>2039</v>
      </c>
      <c r="I136" s="7294" t="str">
        <f>IF(VLOOKUP($A136,'8 Oct - LIVE LDS Data'!$A$3:$AAD$1504,8,FALSE)=0/1/1900,"",VLOOKUP($A136,'8 Oct - LIVE LDS Data'!$A$3:$AAD$1504,8,FALSE))</f>
        <v>N</v>
      </c>
      <c r="J136" s="7294" t="str">
        <f>IF(VLOOKUP($A136,'8 Oct - LIVE LDS Data'!$A$3:$AAD$1504,9,FALSE)=0/1/1900,"",VLOOKUP($A136,'8 Oct - LIVE LDS Data'!$A$3:$AAD$1504,9,FALSE))</f>
        <v>N</v>
      </c>
      <c r="K136" s="7295">
        <f>IF(VLOOKUP($A136,'8 Oct - LIVE LDS Data'!$A$3:$AAD$1504,10,FALSE)=0/1/1900,"",VLOOKUP($A136,'8 Oct - LIVE LDS Data'!$A$3:$AAD$1504,10,FALSE))</f>
        <v>44039</v>
      </c>
      <c r="L136" s="7296" t="str">
        <f>IF(VLOOKUP($A136,'8 Oct - LIVE LDS Data'!$A$3:$AAD$1504,34,FALSE)=0/1/1900,"",VLOOKUP($A136,'8 Oct - LIVE LDS Data'!$A$3:$AAD$1504,34,FALSE))</f>
        <v/>
      </c>
      <c r="M136" s="7296" t="str">
        <f>IF(VLOOKUP($A136,'8 Oct - LIVE LDS Data'!$A$3:$AAD$1504,35,FALSE)=0/1/1900,"",VLOOKUP($A136,'8 Oct - LIVE LDS Data'!$A$3:$AAD$1504,35,FALSE))</f>
        <v/>
      </c>
      <c r="N136" s="7296" t="str">
        <f>IF(VLOOKUP($A136,'8 Oct - LIVE LDS Data'!$A$3:$AAD$1504,41,FALSE)=0/1/1900,"",VLOOKUP($A136,'8 Oct - LIVE LDS Data'!$A$3:$AAD$1504,41,FALSE))</f>
        <v/>
      </c>
      <c r="O136" s="7296" t="str">
        <f>IF(VLOOKUP($A136,'8 Oct - LIVE LDS Data'!$A$3:$AAD$1504,42,FALSE)=0/1/1900,"",VLOOKUP($A136,'8 Oct - LIVE LDS Data'!$A$3:$AAD$1504,42,FALSE))</f>
        <v/>
      </c>
      <c r="P136" s="7296" t="str">
        <f>IF(VLOOKUP($A136,'8 Oct - LIVE LDS Data'!$A$3:$AAD$1504,48,FALSE)=0/1/1900,"",VLOOKUP($A136,'8 Oct - LIVE LDS Data'!$A$3:$AAD$1504,48,FALSE))</f>
        <v/>
      </c>
      <c r="Q136" s="7296" t="str">
        <f>IF(VLOOKUP($A136,'8 Oct - LIVE LDS Data'!$A$3:$AAD$1504,49,FALSE)=0/1/1900,"",VLOOKUP($A136,'8 Oct - LIVE LDS Data'!$A$3:$AAD$1504,49,FALSE))</f>
        <v/>
      </c>
      <c r="R136" s="7296" t="str">
        <f>IF(VLOOKUP($A136,'8 Oct - LIVE LDS Data'!$A$3:$AAD$1504,55,FALSE)=0/1/1900,"",VLOOKUP($A136,'8 Oct - LIVE LDS Data'!$A$3:$AAD$1504,55,FALSE))</f>
        <v/>
      </c>
      <c r="S136" s="7296" t="str">
        <f>IF(VLOOKUP($A136,'8 Oct - LIVE LDS Data'!$A$3:$AAD$1504,56,FALSE)=0/1/1900,"",VLOOKUP($A136,'8 Oct - LIVE LDS Data'!$A$3:$AAD$1504,56,FALSE))</f>
        <v/>
      </c>
      <c r="T136" s="7297" t="str">
        <f>IF(VLOOKUP($A136,'8 Oct - LIVE LDS Data'!$A$3:$AAD$1504,61,FALSE)=0/1/1900,"",VLOOKUP($A136,'8 Oct - LIVE LDS Data'!$A$3:$AAD$1504,61,FALSE))</f>
        <v/>
      </c>
      <c r="U136" s="7297" t="str">
        <f>IF(VLOOKUP($A136,'8 Oct - LIVE LDS Data'!$A$3:$AAD$1504,64,FALSE)=0/1/1900,"",VLOOKUP($A136,'8 Oct - LIVE LDS Data'!$A$3:$AAD$1504,64,FALSE))</f>
        <v/>
      </c>
      <c r="V136" s="7297" t="str">
        <f>IF(VLOOKUP($A136,'8 Oct - LIVE LDS Data'!$A$3:$AAD$1504,67,FALSE)=0/1/1900,"",VLOOKUP($A136,'8 Oct - LIVE LDS Data'!$A$3:$AAD$1504,67,FALSE))</f>
        <v/>
      </c>
      <c r="W136" s="7298" t="str">
        <f>IF(VLOOKUP($A136,'8 Oct - LIVE LDS Data'!$A$3:$AAD$1504,80,FALSE)=0/1/1900,"",VLOOKUP($A136,'8 Oct - LIVE LDS Data'!$A$3:$AAD$1504,80,FALSE))</f>
        <v/>
      </c>
      <c r="X136" s="7299" t="s">
        <v>90</v>
      </c>
      <c r="Y136" s="7300">
        <f>IF(VLOOKUP($A136,'8 Oct - LIVE LDS Data'!$A$3:$AAD$1504,73,FALSE)=0/1/1900,"",VLOOKUP($A136,'8 Oct - LIVE LDS Data'!$A$3:$AAD$1504,73,FALSE))</f>
        <v>45700</v>
      </c>
      <c r="Z136" s="7300" t="str">
        <f>IF(VLOOKUP($A136,'8 Oct - LIVE LDS Data'!$A$3:$AAD$1504,74,FALSE)=0/1/1900,"",VLOOKUP($A136,'8 Oct - LIVE LDS Data'!$A$3:$AAD$1504,74,FALSE))</f>
        <v>Robert Putnam</v>
      </c>
      <c r="AA136" s="7300">
        <f>IF(VLOOKUP($A136,'8 Oct - LIVE LDS Data'!$A$3:$AAD$1504,76,FALSE)=0/1/1900,"",VLOOKUP($A136,'8 Oct - LIVE LDS Data'!$A$3:$AAD$1504,76,FALSE))</f>
        <v>45700</v>
      </c>
      <c r="AB136" s="7300" t="str">
        <f>IF(VLOOKUP($A136,'8 Oct - LIVE LDS Data'!$A$3:$AAD$1504,77,FALSE)=0/1/1900,"",VLOOKUP($A136,'8 Oct - LIVE LDS Data'!$A$3:$AAD$1504,77,FALSE))</f>
        <v>Robert Putnam</v>
      </c>
    </row>
    <row r="137" spans="1:28" ht="40" customHeight="1" x14ac:dyDescent="0.2">
      <c r="A137" s="7301" t="s">
        <v>2575</v>
      </c>
      <c r="B137" s="7301"/>
      <c r="C137" s="2381" t="s">
        <v>2576</v>
      </c>
      <c r="D137" s="7302"/>
      <c r="E137" s="2382" t="s">
        <v>90</v>
      </c>
      <c r="F137" s="7293" t="str">
        <f>IF(VLOOKUP($A137,'8 Oct - LIVE LDS Data'!$A$3:$AAD$1504,4,FALSE)=0/1/1900,"",VLOOKUP($A137,'8 Oct - LIVE LDS Data'!$A$3:$AAD$1504,4,FALSE))</f>
        <v>North Yorkshire Local Plan</v>
      </c>
      <c r="G137" s="7294">
        <f>IF(VLOOKUP($A137,'8 Oct - LIVE LDS Data'!$A$3:$AAD$1504,6,FALSE)=0/1/1900,"",VLOOKUP($A137,'8 Oct - LIVE LDS Data'!$A$3:$AAD$1504,6,FALSE))</f>
        <v>2025</v>
      </c>
      <c r="H137" s="7294">
        <f>IF(VLOOKUP($A137,'8 Oct - LIVE LDS Data'!$A$3:$AAD$1504,7,FALSE)=0/1/1900,"",VLOOKUP($A137,'8 Oct - LIVE LDS Data'!$A$3:$AAD$1504,7,FALSE))</f>
        <v>2045</v>
      </c>
      <c r="I137" s="7294" t="str">
        <f>IF(VLOOKUP($A137,'8 Oct - LIVE LDS Data'!$A$3:$AAD$1504,8,FALSE)=0/1/1900,"",VLOOKUP($A137,'8 Oct - LIVE LDS Data'!$A$3:$AAD$1504,8,FALSE))</f>
        <v>N</v>
      </c>
      <c r="J137" s="7294" t="str">
        <f>IF(VLOOKUP($A137,'8 Oct - LIVE LDS Data'!$A$3:$AAD$1504,9,FALSE)=0/1/1900,"",VLOOKUP($A137,'8 Oct - LIVE LDS Data'!$A$3:$AAD$1504,9,FALSE))</f>
        <v>N</v>
      </c>
      <c r="K137" s="7295" t="str">
        <f>IF(VLOOKUP($A137,'8 Oct - LIVE LDS Data'!$A$3:$AAD$1504,10,FALSE)=0/1/1900,"",VLOOKUP($A137,'8 Oct - LIVE LDS Data'!$A$3:$AAD$1504,10,FALSE))</f>
        <v>new LPA</v>
      </c>
      <c r="L137" s="7296">
        <f>IF(VLOOKUP($A137,'8 Oct - LIVE LDS Data'!$A$3:$AAD$1504,34,FALSE)=0/1/1900,"",VLOOKUP($A137,'8 Oct - LIVE LDS Data'!$A$3:$AAD$1504,34,FALSE))</f>
        <v>45796</v>
      </c>
      <c r="M137" s="7296">
        <f>IF(VLOOKUP($A137,'8 Oct - LIVE LDS Data'!$A$3:$AAD$1504,35,FALSE)=0/1/1900,"",VLOOKUP($A137,'8 Oct - LIVE LDS Data'!$A$3:$AAD$1504,35,FALSE))</f>
        <v>45853</v>
      </c>
      <c r="N137" s="7296" t="str">
        <f>IF(VLOOKUP($A137,'8 Oct - LIVE LDS Data'!$A$3:$AAD$1504,41,FALSE)=0/1/1900,"",VLOOKUP($A137,'8 Oct - LIVE LDS Data'!$A$3:$AAD$1504,41,FALSE))</f>
        <v/>
      </c>
      <c r="O137" s="7296" t="str">
        <f>IF(VLOOKUP($A137,'8 Oct - LIVE LDS Data'!$A$3:$AAD$1504,42,FALSE)=0/1/1900,"",VLOOKUP($A137,'8 Oct - LIVE LDS Data'!$A$3:$AAD$1504,42,FALSE))</f>
        <v/>
      </c>
      <c r="P137" s="7296" t="str">
        <f>IF(VLOOKUP($A137,'8 Oct - LIVE LDS Data'!$A$3:$AAD$1504,48,FALSE)=0/1/1900,"",VLOOKUP($A137,'8 Oct - LIVE LDS Data'!$A$3:$AAD$1504,48,FALSE))</f>
        <v/>
      </c>
      <c r="Q137" s="7296" t="str">
        <f>IF(VLOOKUP($A137,'8 Oct - LIVE LDS Data'!$A$3:$AAD$1504,49,FALSE)=0/1/1900,"",VLOOKUP($A137,'8 Oct - LIVE LDS Data'!$A$3:$AAD$1504,49,FALSE))</f>
        <v/>
      </c>
      <c r="R137" s="7296" t="str">
        <f>IF(VLOOKUP($A137,'8 Oct - LIVE LDS Data'!$A$3:$AAD$1504,55,FALSE)=0/1/1900,"",VLOOKUP($A137,'8 Oct - LIVE LDS Data'!$A$3:$AAD$1504,55,FALSE))</f>
        <v/>
      </c>
      <c r="S137" s="7296" t="str">
        <f>IF(VLOOKUP($A137,'8 Oct - LIVE LDS Data'!$A$3:$AAD$1504,56,FALSE)=0/1/1900,"",VLOOKUP($A137,'8 Oct - LIVE LDS Data'!$A$3:$AAD$1504,56,FALSE))</f>
        <v/>
      </c>
      <c r="T137" s="7297" t="str">
        <f>IF(VLOOKUP($A137,'8 Oct - LIVE LDS Data'!$A$3:$AAD$1504,61,FALSE)=0/1/1900,"",VLOOKUP($A137,'8 Oct - LIVE LDS Data'!$A$3:$AAD$1504,61,FALSE))</f>
        <v/>
      </c>
      <c r="U137" s="7297" t="str">
        <f>IF(VLOOKUP($A137,'8 Oct - LIVE LDS Data'!$A$3:$AAD$1504,64,FALSE)=0/1/1900,"",VLOOKUP($A137,'8 Oct - LIVE LDS Data'!$A$3:$AAD$1504,64,FALSE))</f>
        <v/>
      </c>
      <c r="V137" s="7297" t="str">
        <f>IF(VLOOKUP($A137,'8 Oct - LIVE LDS Data'!$A$3:$AAD$1504,67,FALSE)=0/1/1900,"",VLOOKUP($A137,'8 Oct - LIVE LDS Data'!$A$3:$AAD$1504,67,FALSE))</f>
        <v/>
      </c>
      <c r="W137" s="7298" t="str">
        <f>IF(VLOOKUP($A137,'8 Oct - LIVE LDS Data'!$A$3:$AAD$1504,80,FALSE)=0/1/1900,"",VLOOKUP($A137,'8 Oct - LIVE LDS Data'!$A$3:$AAD$1504,80,FALSE))</f>
        <v/>
      </c>
      <c r="X137" s="7299" t="s">
        <v>90</v>
      </c>
      <c r="Y137" s="7300">
        <f>IF(VLOOKUP($A137,'8 Oct - LIVE LDS Data'!$A$3:$AAD$1504,73,FALSE)=0/1/1900,"",VLOOKUP($A137,'8 Oct - LIVE LDS Data'!$A$3:$AAD$1504,73,FALSE))</f>
        <v>45804</v>
      </c>
      <c r="Z137" s="7300" t="str">
        <f>IF(VLOOKUP($A137,'8 Oct - LIVE LDS Data'!$A$3:$AAD$1504,74,FALSE)=0/1/1900,"",VLOOKUP($A137,'8 Oct - LIVE LDS Data'!$A$3:$AAD$1504,74,FALSE))</f>
        <v>Robert Putnam</v>
      </c>
      <c r="AA137" s="7300">
        <f>IF(VLOOKUP($A137,'8 Oct - LIVE LDS Data'!$A$3:$AAD$1504,76,FALSE)=0/1/1900,"",VLOOKUP($A137,'8 Oct - LIVE LDS Data'!$A$3:$AAD$1504,76,FALSE))</f>
        <v>45804</v>
      </c>
      <c r="AB137" s="7300" t="str">
        <f>IF(VLOOKUP($A137,'8 Oct - LIVE LDS Data'!$A$3:$AAD$1504,77,FALSE)=0/1/1900,"",VLOOKUP($A137,'8 Oct - LIVE LDS Data'!$A$3:$AAD$1504,77,FALSE))</f>
        <v>Robert Putnam</v>
      </c>
    </row>
    <row r="138" spans="1:28" ht="30" customHeight="1" x14ac:dyDescent="0.2">
      <c r="A138" s="7324" t="s">
        <v>2588</v>
      </c>
      <c r="B138" s="7324"/>
      <c r="C138" s="7324" t="s">
        <v>2589</v>
      </c>
      <c r="D138" s="7302"/>
      <c r="E138" s="7302"/>
      <c r="F138" s="7321" t="str">
        <f>IF(VLOOKUP($A138,'8 Oct - LIVE LDS Data'!$A$3:$AAD$1504,4,FALSE)=0/1/1900,"",VLOOKUP($A138,'8 Oct - LIVE LDS Data'!$A$3:$AAD$1504,4,FALSE))</f>
        <v>Northumberland Local Plan</v>
      </c>
      <c r="G138" s="7322" t="str">
        <f>IF(VLOOKUP($A138,'8 Oct - LIVE LDS Data'!$A$3:$AAD$1504,6,FALSE)=0/1/1900,"",VLOOKUP($A138,'8 Oct - LIVE LDS Data'!$A$3:$AAD$1504,6,FALSE))</f>
        <v>2025</v>
      </c>
      <c r="H138" s="7322" t="str">
        <f>IF(VLOOKUP($A138,'8 Oct - LIVE LDS Data'!$A$3:$AAD$1504,7,FALSE)=0/1/1900,"",VLOOKUP($A138,'8 Oct - LIVE LDS Data'!$A$3:$AAD$1504,7,FALSE))</f>
        <v>2045</v>
      </c>
      <c r="I138" s="7322" t="str">
        <f>IF(VLOOKUP($A138,'8 Oct - LIVE LDS Data'!$A$3:$AAD$1504,8,FALSE)=0/1/1900,"",VLOOKUP($A138,'8 Oct - LIVE LDS Data'!$A$3:$AAD$1504,8,FALSE))</f>
        <v>N</v>
      </c>
      <c r="J138" s="7322" t="str">
        <f>IF(VLOOKUP($A138,'8 Oct - LIVE LDS Data'!$A$3:$AAD$1504,9,FALSE)=0/1/1900,"",VLOOKUP($A138,'8 Oct - LIVE LDS Data'!$A$3:$AAD$1504,9,FALSE))</f>
        <v>N</v>
      </c>
      <c r="K138" s="7323">
        <f>IF(VLOOKUP($A138,'8 Oct - LIVE LDS Data'!$A$3:$AAD$1504,10,FALSE)=0/1/1900,"",VLOOKUP($A138,'8 Oct - LIVE LDS Data'!$A$3:$AAD$1504,10,FALSE))</f>
        <v>44651</v>
      </c>
      <c r="L138" s="7296" t="str">
        <f>IF(VLOOKUP($A138,'8 Oct - LIVE LDS Data'!$A$3:$AAD$1504,34,FALSE)=0/1/1900,"",VLOOKUP($A138,'8 Oct - LIVE LDS Data'!$A$3:$AAD$1504,34,FALSE))</f>
        <v/>
      </c>
      <c r="M138" s="7296" t="str">
        <f>IF(VLOOKUP($A138,'8 Oct - LIVE LDS Data'!$A$3:$AAD$1504,35,FALSE)=0/1/1900,"",VLOOKUP($A138,'8 Oct - LIVE LDS Data'!$A$3:$AAD$1504,35,FALSE))</f>
        <v/>
      </c>
      <c r="N138" s="7296" t="str">
        <f>IF(VLOOKUP($A138,'8 Oct - LIVE LDS Data'!$A$3:$AAD$1504,41,FALSE)=0/1/1900,"",VLOOKUP($A138,'8 Oct - LIVE LDS Data'!$A$3:$AAD$1504,41,FALSE))</f>
        <v/>
      </c>
      <c r="O138" s="7296" t="str">
        <f>IF(VLOOKUP($A138,'8 Oct - LIVE LDS Data'!$A$3:$AAD$1504,42,FALSE)=0/1/1900,"",VLOOKUP($A138,'8 Oct - LIVE LDS Data'!$A$3:$AAD$1504,42,FALSE))</f>
        <v/>
      </c>
      <c r="P138" s="7296" t="str">
        <f>IF(VLOOKUP($A138,'8 Oct - LIVE LDS Data'!$A$3:$AAD$1504,48,FALSE)=0/1/1900,"",VLOOKUP($A138,'8 Oct - LIVE LDS Data'!$A$3:$AAD$1504,48,FALSE))</f>
        <v/>
      </c>
      <c r="Q138" s="7296" t="str">
        <f>IF(VLOOKUP($A138,'8 Oct - LIVE LDS Data'!$A$3:$AAD$1504,49,FALSE)=0/1/1900,"",VLOOKUP($A138,'8 Oct - LIVE LDS Data'!$A$3:$AAD$1504,49,FALSE))</f>
        <v/>
      </c>
      <c r="R138" s="7296" t="str">
        <f>IF(VLOOKUP($A138,'8 Oct - LIVE LDS Data'!$A$3:$AAD$1504,55,FALSE)=0/1/1900,"",VLOOKUP($A138,'8 Oct - LIVE LDS Data'!$A$3:$AAD$1504,55,FALSE))</f>
        <v/>
      </c>
      <c r="S138" s="7296" t="str">
        <f>IF(VLOOKUP($A138,'8 Oct - LIVE LDS Data'!$A$3:$AAD$1504,56,FALSE)=0/1/1900,"",VLOOKUP($A138,'8 Oct - LIVE LDS Data'!$A$3:$AAD$1504,56,FALSE))</f>
        <v/>
      </c>
      <c r="T138" s="7297" t="str">
        <f>IF(VLOOKUP($A138,'8 Oct - LIVE LDS Data'!$A$3:$AAD$1504,61,FALSE)=0/1/1900,"",VLOOKUP($A138,'8 Oct - LIVE LDS Data'!$A$3:$AAD$1504,61,FALSE))</f>
        <v/>
      </c>
      <c r="U138" s="7297" t="str">
        <f>IF(VLOOKUP($A138,'8 Oct - LIVE LDS Data'!$A$3:$AAD$1504,64,FALSE)=0/1/1900,"",VLOOKUP($A138,'8 Oct - LIVE LDS Data'!$A$3:$AAD$1504,64,FALSE))</f>
        <v/>
      </c>
      <c r="V138" s="7297" t="str">
        <f>IF(VLOOKUP($A138,'8 Oct - LIVE LDS Data'!$A$3:$AAD$1504,67,FALSE)=0/1/1900,"",VLOOKUP($A138,'8 Oct - LIVE LDS Data'!$A$3:$AAD$1504,67,FALSE))</f>
        <v/>
      </c>
      <c r="W138" s="7298" t="str">
        <f>IF(VLOOKUP($A138,'8 Oct - LIVE LDS Data'!$A$3:$AAD$1504,80,FALSE)=0/1/1900,"",VLOOKUP($A138,'8 Oct - LIVE LDS Data'!$A$3:$AAD$1504,80,FALSE))</f>
        <v/>
      </c>
      <c r="X138" s="7299" t="s">
        <v>90</v>
      </c>
      <c r="Y138" s="7300">
        <f>IF(VLOOKUP($A138,'8 Oct - LIVE LDS Data'!$A$3:$AAD$1504,73,FALSE)=0/1/1900,"",VLOOKUP($A138,'8 Oct - LIVE LDS Data'!$A$3:$AAD$1504,73,FALSE))</f>
        <v>45804</v>
      </c>
      <c r="Z138" s="7300" t="str">
        <f>IF(VLOOKUP($A138,'8 Oct - LIVE LDS Data'!$A$3:$AAD$1504,74,FALSE)=0/1/1900,"",VLOOKUP($A138,'8 Oct - LIVE LDS Data'!$A$3:$AAD$1504,74,FALSE))</f>
        <v>Robert Putnam</v>
      </c>
      <c r="AA138" s="7300">
        <f>IF(VLOOKUP($A138,'8 Oct - LIVE LDS Data'!$A$3:$AAD$1504,76,FALSE)=0/1/1900,"",VLOOKUP($A138,'8 Oct - LIVE LDS Data'!$A$3:$AAD$1504,76,FALSE))</f>
        <v>45804</v>
      </c>
      <c r="AB138" s="7300" t="str">
        <f>IF(VLOOKUP($A138,'8 Oct - LIVE LDS Data'!$A$3:$AAD$1504,77,FALSE)=0/1/1900,"",VLOOKUP($A138,'8 Oct - LIVE LDS Data'!$A$3:$AAD$1504,77,FALSE))</f>
        <v>Robert Putnam</v>
      </c>
    </row>
    <row r="139" spans="1:28" ht="30" customHeight="1" x14ac:dyDescent="0.2">
      <c r="A139" s="7309" t="s">
        <v>2594</v>
      </c>
      <c r="B139" s="7309"/>
      <c r="C139" s="7309" t="s">
        <v>4202</v>
      </c>
      <c r="D139" s="7310"/>
      <c r="E139" s="7310"/>
      <c r="F139" s="7293" t="str">
        <f>IF(VLOOKUP($A139,'8 Oct - LIVE LDS Data'!$A$3:$AAD$1504,4,FALSE)=0/1/1900,"",VLOOKUP($A139,'8 Oct - LIVE LDS Data'!$A$3:$AAD$1504,4,FALSE))</f>
        <v>Northumberland National Park Local Plan Review</v>
      </c>
      <c r="G139" s="7294" t="str">
        <f>IF(VLOOKUP($A139,'8 Oct - LIVE LDS Data'!$A$3:$AAD$1504,6,FALSE)=0/1/1900,"",VLOOKUP($A139,'8 Oct - LIVE LDS Data'!$A$3:$AAD$1504,6,FALSE))</f>
        <v/>
      </c>
      <c r="H139" s="7294" t="str">
        <f>IF(VLOOKUP($A139,'8 Oct - LIVE LDS Data'!$A$3:$AAD$1504,7,FALSE)=0/1/1900,"",VLOOKUP($A139,'8 Oct - LIVE LDS Data'!$A$3:$AAD$1504,7,FALSE))</f>
        <v/>
      </c>
      <c r="I139" s="7294" t="str">
        <f>IF(VLOOKUP($A139,'8 Oct - LIVE LDS Data'!$A$3:$AAD$1504,8,FALSE)=0/1/1900,"",VLOOKUP($A139,'8 Oct - LIVE LDS Data'!$A$3:$AAD$1504,8,FALSE))</f>
        <v>N</v>
      </c>
      <c r="J139" s="7294" t="str">
        <f>IF(VLOOKUP($A139,'8 Oct - LIVE LDS Data'!$A$3:$AAD$1504,9,FALSE)=0/1/1900,"",VLOOKUP($A139,'8 Oct - LIVE LDS Data'!$A$3:$AAD$1504,9,FALSE))</f>
        <v>N</v>
      </c>
      <c r="K139" s="7295">
        <f>IF(VLOOKUP($A139,'8 Oct - LIVE LDS Data'!$A$3:$AAD$1504,10,FALSE)=0/1/1900,"",VLOOKUP($A139,'8 Oct - LIVE LDS Data'!$A$3:$AAD$1504,10,FALSE))</f>
        <v>44027</v>
      </c>
      <c r="L139" s="7296" t="str">
        <f>IF(VLOOKUP($A139,'8 Oct - LIVE LDS Data'!$A$3:$AAD$1504,34,FALSE)=0/1/1900,"",VLOOKUP($A139,'8 Oct - LIVE LDS Data'!$A$3:$AAD$1504,34,FALSE))</f>
        <v/>
      </c>
      <c r="M139" s="7296" t="str">
        <f>IF(VLOOKUP($A139,'8 Oct - LIVE LDS Data'!$A$3:$AAD$1504,35,FALSE)=0/1/1900,"",VLOOKUP($A139,'8 Oct - LIVE LDS Data'!$A$3:$AAD$1504,35,FALSE))</f>
        <v/>
      </c>
      <c r="N139" s="7296" t="str">
        <f>IF(VLOOKUP($A139,'8 Oct - LIVE LDS Data'!$A$3:$AAD$1504,41,FALSE)=0/1/1900,"",VLOOKUP($A139,'8 Oct - LIVE LDS Data'!$A$3:$AAD$1504,41,FALSE))</f>
        <v/>
      </c>
      <c r="O139" s="7296" t="str">
        <f>IF(VLOOKUP($A139,'8 Oct - LIVE LDS Data'!$A$3:$AAD$1504,42,FALSE)=0/1/1900,"",VLOOKUP($A139,'8 Oct - LIVE LDS Data'!$A$3:$AAD$1504,42,FALSE))</f>
        <v/>
      </c>
      <c r="P139" s="7296" t="str">
        <f>IF(VLOOKUP($A139,'8 Oct - LIVE LDS Data'!$A$3:$AAD$1504,48,FALSE)=0/1/1900,"",VLOOKUP($A139,'8 Oct - LIVE LDS Data'!$A$3:$AAD$1504,48,FALSE))</f>
        <v/>
      </c>
      <c r="Q139" s="7296" t="str">
        <f>IF(VLOOKUP($A139,'8 Oct - LIVE LDS Data'!$A$3:$AAD$1504,49,FALSE)=0/1/1900,"",VLOOKUP($A139,'8 Oct - LIVE LDS Data'!$A$3:$AAD$1504,49,FALSE))</f>
        <v/>
      </c>
      <c r="R139" s="7296" t="str">
        <f>IF(VLOOKUP($A139,'8 Oct - LIVE LDS Data'!$A$3:$AAD$1504,55,FALSE)=0/1/1900,"",VLOOKUP($A139,'8 Oct - LIVE LDS Data'!$A$3:$AAD$1504,55,FALSE))</f>
        <v/>
      </c>
      <c r="S139" s="7296" t="str">
        <f>IF(VLOOKUP($A139,'8 Oct - LIVE LDS Data'!$A$3:$AAD$1504,56,FALSE)=0/1/1900,"",VLOOKUP($A139,'8 Oct - LIVE LDS Data'!$A$3:$AAD$1504,56,FALSE))</f>
        <v/>
      </c>
      <c r="T139" s="7297" t="str">
        <f>IF(VLOOKUP($A139,'8 Oct - LIVE LDS Data'!$A$3:$AAD$1504,61,FALSE)=0/1/1900,"",VLOOKUP($A139,'8 Oct - LIVE LDS Data'!$A$3:$AAD$1504,61,FALSE))</f>
        <v/>
      </c>
      <c r="U139" s="7297" t="str">
        <f>IF(VLOOKUP($A139,'8 Oct - LIVE LDS Data'!$A$3:$AAD$1504,64,FALSE)=0/1/1900,"",VLOOKUP($A139,'8 Oct - LIVE LDS Data'!$A$3:$AAD$1504,64,FALSE))</f>
        <v/>
      </c>
      <c r="V139" s="7297" t="str">
        <f>IF(VLOOKUP($A139,'8 Oct - LIVE LDS Data'!$A$3:$AAD$1504,67,FALSE)=0/1/1900,"",VLOOKUP($A139,'8 Oct - LIVE LDS Data'!$A$3:$AAD$1504,67,FALSE))</f>
        <v/>
      </c>
      <c r="W139" s="7298" t="str">
        <f>IF(VLOOKUP($A139,'8 Oct - LIVE LDS Data'!$A$3:$AAD$1504,80,FALSE)=0/1/1900,"",VLOOKUP($A139,'8 Oct - LIVE LDS Data'!$A$3:$AAD$1504,80,FALSE))</f>
        <v/>
      </c>
      <c r="X139" s="7299" t="s">
        <v>90</v>
      </c>
      <c r="Y139" s="7300">
        <f>IF(VLOOKUP($A139,'8 Oct - LIVE LDS Data'!$A$3:$AAD$1504,73,FALSE)=0/1/1900,"",VLOOKUP($A139,'8 Oct - LIVE LDS Data'!$A$3:$AAD$1504,73,FALSE))</f>
        <v>45804</v>
      </c>
      <c r="Z139" s="7300" t="str">
        <f>IF(VLOOKUP($A139,'8 Oct - LIVE LDS Data'!$A$3:$AAD$1504,74,FALSE)=0/1/1900,"",VLOOKUP($A139,'8 Oct - LIVE LDS Data'!$A$3:$AAD$1504,74,FALSE))</f>
        <v>Robert Putnam</v>
      </c>
      <c r="AA139" s="7300">
        <f>IF(VLOOKUP($A139,'8 Oct - LIVE LDS Data'!$A$3:$AAD$1504,76,FALSE)=0/1/1900,"",VLOOKUP($A139,'8 Oct - LIVE LDS Data'!$A$3:$AAD$1504,76,FALSE))</f>
        <v>45415</v>
      </c>
      <c r="AB139" s="7300" t="str">
        <f>IF(VLOOKUP($A139,'8 Oct - LIVE LDS Data'!$A$3:$AAD$1504,77,FALSE)=0/1/1900,"",VLOOKUP($A139,'8 Oct - LIVE LDS Data'!$A$3:$AAD$1504,77,FALSE))</f>
        <v>Robert Putnam</v>
      </c>
    </row>
    <row r="140" spans="1:28" ht="30" customHeight="1" x14ac:dyDescent="0.2">
      <c r="A140" s="1465" t="s">
        <v>2629</v>
      </c>
      <c r="B140" s="1465"/>
      <c r="C140" s="1465" t="s">
        <v>2630</v>
      </c>
      <c r="D140" s="1466"/>
      <c r="E140" s="1466"/>
      <c r="F140" s="7293" t="str">
        <f>IF(VLOOKUP($A140,'8 Oct - LIVE LDS Data'!$A$3:$AAD$1504,4,FALSE)=0/1/1900,"",VLOOKUP($A140,'8 Oct - LIVE LDS Data'!$A$3:$AAD$1504,4,FALSE))</f>
        <v>Oadby and Wigston New Local Plan 2041</v>
      </c>
      <c r="G140" s="7294" t="str">
        <f>IF(VLOOKUP($A140,'8 Oct - LIVE LDS Data'!$A$3:$AAD$1504,6,FALSE)=0/1/1900,"",VLOOKUP($A140,'8 Oct - LIVE LDS Data'!$A$3:$AAD$1504,6,FALSE))</f>
        <v>2020</v>
      </c>
      <c r="H140" s="7294" t="str">
        <f>IF(VLOOKUP($A140,'8 Oct - LIVE LDS Data'!$A$3:$AAD$1504,7,FALSE)=0/1/1900,"",VLOOKUP($A140,'8 Oct - LIVE LDS Data'!$A$3:$AAD$1504,7,FALSE))</f>
        <v>2041</v>
      </c>
      <c r="I140" s="7294" t="str">
        <f>IF(VLOOKUP($A140,'8 Oct - LIVE LDS Data'!$A$3:$AAD$1504,8,FALSE)=0/1/1900,"",VLOOKUP($A140,'8 Oct - LIVE LDS Data'!$A$3:$AAD$1504,8,FALSE))</f>
        <v>N</v>
      </c>
      <c r="J140" s="7294" t="str">
        <f>IF(VLOOKUP($A140,'8 Oct - LIVE LDS Data'!$A$3:$AAD$1504,9,FALSE)=0/1/1900,"",VLOOKUP($A140,'8 Oct - LIVE LDS Data'!$A$3:$AAD$1504,9,FALSE))</f>
        <v>N</v>
      </c>
      <c r="K140" s="7295">
        <f>IF(VLOOKUP($A140,'8 Oct - LIVE LDS Data'!$A$3:$AAD$1504,10,FALSE)=0/1/1900,"",VLOOKUP($A140,'8 Oct - LIVE LDS Data'!$A$3:$AAD$1504,10,FALSE))</f>
        <v>43571</v>
      </c>
      <c r="L140" s="7296">
        <f>IF(VLOOKUP($A140,'8 Oct - LIVE LDS Data'!$A$3:$AAD$1504,34,FALSE)=0/1/1900,"",VLOOKUP($A140,'8 Oct - LIVE LDS Data'!$A$3:$AAD$1504,34,FALSE))</f>
        <v>44442</v>
      </c>
      <c r="M140" s="7296">
        <f>IF(VLOOKUP($A140,'8 Oct - LIVE LDS Data'!$A$3:$AAD$1504,35,FALSE)=0/1/1900,"",VLOOKUP($A140,'8 Oct - LIVE LDS Data'!$A$3:$AAD$1504,35,FALSE))</f>
        <v>44498</v>
      </c>
      <c r="N140" s="7296">
        <f>IF(VLOOKUP($A140,'8 Oct - LIVE LDS Data'!$A$3:$AAD$1504,41,FALSE)=0/1/1900,"",VLOOKUP($A140,'8 Oct - LIVE LDS Data'!$A$3:$AAD$1504,41,FALSE))</f>
        <v>45385</v>
      </c>
      <c r="O140" s="7296">
        <f>IF(VLOOKUP($A140,'8 Oct - LIVE LDS Data'!$A$3:$AAD$1504,42,FALSE)=0/1/1900,"",VLOOKUP($A140,'8 Oct - LIVE LDS Data'!$A$3:$AAD$1504,42,FALSE))</f>
        <v>45427</v>
      </c>
      <c r="P140" s="7296" t="str">
        <f>IF(VLOOKUP($A140,'8 Oct - LIVE LDS Data'!$A$3:$AAD$1504,48,FALSE)=0/1/1900,"",VLOOKUP($A140,'8 Oct - LIVE LDS Data'!$A$3:$AAD$1504,48,FALSE))</f>
        <v/>
      </c>
      <c r="Q140" s="7296" t="str">
        <f>IF(VLOOKUP($A140,'8 Oct - LIVE LDS Data'!$A$3:$AAD$1504,49,FALSE)=0/1/1900,"",VLOOKUP($A140,'8 Oct - LIVE LDS Data'!$A$3:$AAD$1504,49,FALSE))</f>
        <v/>
      </c>
      <c r="R140" s="7296" t="str">
        <f>IF(VLOOKUP($A140,'8 Oct - LIVE LDS Data'!$A$3:$AAD$1504,55,FALSE)=0/1/1900,"",VLOOKUP($A140,'8 Oct - LIVE LDS Data'!$A$3:$AAD$1504,55,FALSE))</f>
        <v/>
      </c>
      <c r="S140" s="7296" t="str">
        <f>IF(VLOOKUP($A140,'8 Oct - LIVE LDS Data'!$A$3:$AAD$1504,56,FALSE)=0/1/1900,"",VLOOKUP($A140,'8 Oct - LIVE LDS Data'!$A$3:$AAD$1504,56,FALSE))</f>
        <v/>
      </c>
      <c r="T140" s="7297" t="str">
        <f>IF(VLOOKUP($A140,'8 Oct - LIVE LDS Data'!$A$3:$AAD$1504,61,FALSE)=0/1/1900,"",VLOOKUP($A140,'8 Oct - LIVE LDS Data'!$A$3:$AAD$1504,61,FALSE))</f>
        <v>1. Jan 2025
2. (yet to publish)</v>
      </c>
      <c r="U140" s="7297" t="str">
        <f>IF(VLOOKUP($A140,'8 Oct - LIVE LDS Data'!$A$3:$AAD$1504,64,FALSE)=0/1/1900,"",VLOOKUP($A140,'8 Oct - LIVE LDS Data'!$A$3:$AAD$1504,64,FALSE))</f>
        <v/>
      </c>
      <c r="V140" s="7297" t="str">
        <f>IF(VLOOKUP($A140,'8 Oct - LIVE LDS Data'!$A$3:$AAD$1504,67,FALSE)=0/1/1900,"",VLOOKUP($A140,'8 Oct - LIVE LDS Data'!$A$3:$AAD$1504,67,FALSE))</f>
        <v/>
      </c>
      <c r="W140" s="7298" t="str">
        <f>IF(VLOOKUP($A140,'8 Oct - LIVE LDS Data'!$A$3:$AAD$1504,80,FALSE)=0/1/1900,"",VLOOKUP($A140,'8 Oct - LIVE LDS Data'!$A$3:$AAD$1504,80,FALSE))</f>
        <v/>
      </c>
      <c r="X140" s="7299" t="s">
        <v>90</v>
      </c>
      <c r="Y140" s="7300">
        <f>IF(VLOOKUP($A140,'8 Oct - LIVE LDS Data'!$A$3:$AAD$1504,73,FALSE)=0/1/1900,"",VLOOKUP($A140,'8 Oct - LIVE LDS Data'!$A$3:$AAD$1504,73,FALSE))</f>
        <v>45700</v>
      </c>
      <c r="Z140" s="7300" t="str">
        <f>IF(VLOOKUP($A140,'8 Oct - LIVE LDS Data'!$A$3:$AAD$1504,74,FALSE)=0/1/1900,"",VLOOKUP($A140,'8 Oct - LIVE LDS Data'!$A$3:$AAD$1504,74,FALSE))</f>
        <v>Robert Putnam</v>
      </c>
      <c r="AA140" s="7300">
        <f>IF(VLOOKUP($A140,'8 Oct - LIVE LDS Data'!$A$3:$AAD$1504,76,FALSE)=0/1/1900,"",VLOOKUP($A140,'8 Oct - LIVE LDS Data'!$A$3:$AAD$1504,76,FALSE))</f>
        <v>45700</v>
      </c>
      <c r="AB140" s="7300" t="str">
        <f>IF(VLOOKUP($A140,'8 Oct - LIVE LDS Data'!$A$3:$AAD$1504,77,FALSE)=0/1/1900,"",VLOOKUP($A140,'8 Oct - LIVE LDS Data'!$A$3:$AAD$1504,77,FALSE))</f>
        <v>Robert Putnam</v>
      </c>
    </row>
    <row r="141" spans="1:28" ht="30" customHeight="1" x14ac:dyDescent="0.2">
      <c r="A141" s="7309" t="s">
        <v>2645</v>
      </c>
      <c r="B141" s="7309"/>
      <c r="C141" s="7309" t="s">
        <v>4203</v>
      </c>
      <c r="D141" s="7310"/>
      <c r="E141" s="7310"/>
      <c r="F141" s="7293" t="str">
        <f>IF(VLOOKUP($A141,'8 Oct - LIVE LDS Data'!$A$3:$AAD$1504,4,FALSE)=0/1/1900,"",VLOOKUP($A141,'8 Oct - LIVE LDS Data'!$A$3:$AAD$1504,4,FALSE))</f>
        <v>New Local Plan</v>
      </c>
      <c r="G141" s="7294" t="str">
        <f>IF(VLOOKUP($A141,'8 Oct - LIVE LDS Data'!$A$3:$AAD$1504,6,FALSE)=0/1/1900,"",VLOOKUP($A141,'8 Oct - LIVE LDS Data'!$A$3:$AAD$1504,6,FALSE))</f>
        <v/>
      </c>
      <c r="H141" s="7294" t="str">
        <f>IF(VLOOKUP($A141,'8 Oct - LIVE LDS Data'!$A$3:$AAD$1504,7,FALSE)=0/1/1900,"",VLOOKUP($A141,'8 Oct - LIVE LDS Data'!$A$3:$AAD$1504,7,FALSE))</f>
        <v/>
      </c>
      <c r="I141" s="7294" t="str">
        <f>IF(VLOOKUP($A141,'8 Oct - LIVE LDS Data'!$A$3:$AAD$1504,8,FALSE)=0/1/1900,"",VLOOKUP($A141,'8 Oct - LIVE LDS Data'!$A$3:$AAD$1504,8,FALSE))</f>
        <v>N</v>
      </c>
      <c r="J141" s="7294" t="str">
        <f>IF(VLOOKUP($A141,'8 Oct - LIVE LDS Data'!$A$3:$AAD$1504,9,FALSE)=0/1/1900,"",VLOOKUP($A141,'8 Oct - LIVE LDS Data'!$A$3:$AAD$1504,9,FALSE))</f>
        <v>N</v>
      </c>
      <c r="K141" s="7295" t="str">
        <f>IF(VLOOKUP($A141,'8 Oct - LIVE LDS Data'!$A$3:$AAD$1504,10,FALSE)=0/1/1900,"",VLOOKUP($A141,'8 Oct - LIVE LDS Data'!$A$3:$AAD$1504,10,FALSE))</f>
        <v>22 June 2022</v>
      </c>
      <c r="L141" s="7296" t="str">
        <f>IF(VLOOKUP($A141,'8 Oct - LIVE LDS Data'!$A$3:$AAD$1504,34,FALSE)=0/1/1900,"",VLOOKUP($A141,'8 Oct - LIVE LDS Data'!$A$3:$AAD$1504,34,FALSE))</f>
        <v/>
      </c>
      <c r="M141" s="7296" t="str">
        <f>IF(VLOOKUP($A141,'8 Oct - LIVE LDS Data'!$A$3:$AAD$1504,35,FALSE)=0/1/1900,"",VLOOKUP($A141,'8 Oct - LIVE LDS Data'!$A$3:$AAD$1504,35,FALSE))</f>
        <v/>
      </c>
      <c r="N141" s="7296" t="str">
        <f>IF(VLOOKUP($A141,'8 Oct - LIVE LDS Data'!$A$3:$AAD$1504,41,FALSE)=0/1/1900,"",VLOOKUP($A141,'8 Oct - LIVE LDS Data'!$A$3:$AAD$1504,41,FALSE))</f>
        <v/>
      </c>
      <c r="O141" s="7296" t="str">
        <f>IF(VLOOKUP($A141,'8 Oct - LIVE LDS Data'!$A$3:$AAD$1504,42,FALSE)=0/1/1900,"",VLOOKUP($A141,'8 Oct - LIVE LDS Data'!$A$3:$AAD$1504,42,FALSE))</f>
        <v/>
      </c>
      <c r="P141" s="7296" t="str">
        <f>IF(VLOOKUP($A141,'8 Oct - LIVE LDS Data'!$A$3:$AAD$1504,48,FALSE)=0/1/1900,"",VLOOKUP($A141,'8 Oct - LIVE LDS Data'!$A$3:$AAD$1504,48,FALSE))</f>
        <v/>
      </c>
      <c r="Q141" s="7296" t="str">
        <f>IF(VLOOKUP($A141,'8 Oct - LIVE LDS Data'!$A$3:$AAD$1504,49,FALSE)=0/1/1900,"",VLOOKUP($A141,'8 Oct - LIVE LDS Data'!$A$3:$AAD$1504,49,FALSE))</f>
        <v/>
      </c>
      <c r="R141" s="7296" t="str">
        <f>IF(VLOOKUP($A141,'8 Oct - LIVE LDS Data'!$A$3:$AAD$1504,55,FALSE)=0/1/1900,"",VLOOKUP($A141,'8 Oct - LIVE LDS Data'!$A$3:$AAD$1504,55,FALSE))</f>
        <v/>
      </c>
      <c r="S141" s="7296" t="str">
        <f>IF(VLOOKUP($A141,'8 Oct - LIVE LDS Data'!$A$3:$AAD$1504,56,FALSE)=0/1/1900,"",VLOOKUP($A141,'8 Oct - LIVE LDS Data'!$A$3:$AAD$1504,56,FALSE))</f>
        <v/>
      </c>
      <c r="T141" s="7297" t="str">
        <f>IF(VLOOKUP($A141,'8 Oct - LIVE LDS Data'!$A$3:$AAD$1504,61,FALSE)=0/1/1900,"",VLOOKUP($A141,'8 Oct - LIVE LDS Data'!$A$3:$AAD$1504,61,FALSE))</f>
        <v/>
      </c>
      <c r="U141" s="7297" t="str">
        <f>IF(VLOOKUP($A141,'8 Oct - LIVE LDS Data'!$A$3:$AAD$1504,64,FALSE)=0/1/1900,"",VLOOKUP($A141,'8 Oct - LIVE LDS Data'!$A$3:$AAD$1504,64,FALSE))</f>
        <v/>
      </c>
      <c r="V141" s="7297" t="str">
        <f>IF(VLOOKUP($A141,'8 Oct - LIVE LDS Data'!$A$3:$AAD$1504,67,FALSE)=0/1/1900,"",VLOOKUP($A141,'8 Oct - LIVE LDS Data'!$A$3:$AAD$1504,67,FALSE))</f>
        <v/>
      </c>
      <c r="W141" s="7298" t="str">
        <f>IF(VLOOKUP($A141,'8 Oct - LIVE LDS Data'!$A$3:$AAD$1504,80,FALSE)=0/1/1900,"",VLOOKUP($A141,'8 Oct - LIVE LDS Data'!$A$3:$AAD$1504,80,FALSE))</f>
        <v/>
      </c>
      <c r="X141" s="7299" t="s">
        <v>90</v>
      </c>
      <c r="Y141" s="7300">
        <f>IF(VLOOKUP($A141,'8 Oct - LIVE LDS Data'!$A$3:$AAD$1504,73,FALSE)=0/1/1900,"",VLOOKUP($A141,'8 Oct - LIVE LDS Data'!$A$3:$AAD$1504,73,FALSE))</f>
        <v>45791</v>
      </c>
      <c r="Z141" s="7300" t="str">
        <f>IF(VLOOKUP($A141,'8 Oct - LIVE LDS Data'!$A$3:$AAD$1504,74,FALSE)=0/1/1900,"",VLOOKUP($A141,'8 Oct - LIVE LDS Data'!$A$3:$AAD$1504,74,FALSE))</f>
        <v>Robert Putnam</v>
      </c>
      <c r="AA141" s="7300">
        <f>IF(VLOOKUP($A141,'8 Oct - LIVE LDS Data'!$A$3:$AAD$1504,76,FALSE)=0/1/1900,"",VLOOKUP($A141,'8 Oct - LIVE LDS Data'!$A$3:$AAD$1504,76,FALSE))</f>
        <v>45791</v>
      </c>
      <c r="AB141" s="7300" t="str">
        <f>IF(VLOOKUP($A141,'8 Oct - LIVE LDS Data'!$A$3:$AAD$1504,77,FALSE)=0/1/1900,"",VLOOKUP($A141,'8 Oct - LIVE LDS Data'!$A$3:$AAD$1504,77,FALSE))</f>
        <v>Robert Putnam</v>
      </c>
    </row>
    <row r="142" spans="1:28" ht="30" customHeight="1" x14ac:dyDescent="0.2">
      <c r="A142" s="1465" t="s">
        <v>2689</v>
      </c>
      <c r="B142" s="1465"/>
      <c r="C142" s="1465" t="s">
        <v>4204</v>
      </c>
      <c r="D142" s="1466"/>
      <c r="E142" s="1466"/>
      <c r="F142" s="7293" t="str">
        <f>IF(VLOOKUP($A142,'8 Oct - LIVE LDS Data'!$A$3:$AAD$1504,4,FALSE)=0/1/1900,"",VLOOKUP($A142,'8 Oct - LIVE LDS Data'!$A$3:$AAD$1504,4,FALSE))</f>
        <v>Revised National Park Local Plan parts 1 and 2</v>
      </c>
      <c r="G142" s="7294" t="str">
        <f>IF(VLOOKUP($A142,'8 Oct - LIVE LDS Data'!$A$3:$AAD$1504,6,FALSE)=0/1/1900,"",VLOOKUP($A142,'8 Oct - LIVE LDS Data'!$A$3:$AAD$1504,6,FALSE))</f>
        <v/>
      </c>
      <c r="H142" s="7294" t="str">
        <f>IF(VLOOKUP($A142,'8 Oct - LIVE LDS Data'!$A$3:$AAD$1504,7,FALSE)=0/1/1900,"",VLOOKUP($A142,'8 Oct - LIVE LDS Data'!$A$3:$AAD$1504,7,FALSE))</f>
        <v/>
      </c>
      <c r="I142" s="7294" t="str">
        <f>IF(VLOOKUP($A142,'8 Oct - LIVE LDS Data'!$A$3:$AAD$1504,8,FALSE)=0/1/1900,"",VLOOKUP($A142,'8 Oct - LIVE LDS Data'!$A$3:$AAD$1504,8,FALSE))</f>
        <v>N</v>
      </c>
      <c r="J142" s="7294" t="str">
        <f>IF(VLOOKUP($A142,'8 Oct - LIVE LDS Data'!$A$3:$AAD$1504,9,FALSE)=0/1/1900,"",VLOOKUP($A142,'8 Oct - LIVE LDS Data'!$A$3:$AAD$1504,9,FALSE))</f>
        <v>N</v>
      </c>
      <c r="K142" s="7295">
        <f>IF(VLOOKUP($A142,'8 Oct - LIVE LDS Data'!$A$3:$AAD$1504,10,FALSE)=0/1/1900,"",VLOOKUP($A142,'8 Oct - LIVE LDS Data'!$A$3:$AAD$1504,10,FALSE))</f>
        <v>40823</v>
      </c>
      <c r="L142" s="7296">
        <f>IF(VLOOKUP($A142,'8 Oct - LIVE LDS Data'!$A$3:$AAD$1504,34,FALSE)=0/1/1900,"",VLOOKUP($A142,'8 Oct - LIVE LDS Data'!$A$3:$AAD$1504,34,FALSE))</f>
        <v>45572</v>
      </c>
      <c r="M142" s="7296">
        <f>IF(VLOOKUP($A142,'8 Oct - LIVE LDS Data'!$A$3:$AAD$1504,35,FALSE)=0/1/1900,"",VLOOKUP($A142,'8 Oct - LIVE LDS Data'!$A$3:$AAD$1504,35,FALSE))</f>
        <v>45625</v>
      </c>
      <c r="N142" s="7296" t="str">
        <f>IF(VLOOKUP($A142,'8 Oct - LIVE LDS Data'!$A$3:$AAD$1504,41,FALSE)=0/1/1900,"",VLOOKUP($A142,'8 Oct - LIVE LDS Data'!$A$3:$AAD$1504,41,FALSE))</f>
        <v/>
      </c>
      <c r="O142" s="7296" t="str">
        <f>IF(VLOOKUP($A142,'8 Oct - LIVE LDS Data'!$A$3:$AAD$1504,42,FALSE)=0/1/1900,"",VLOOKUP($A142,'8 Oct - LIVE LDS Data'!$A$3:$AAD$1504,42,FALSE))</f>
        <v/>
      </c>
      <c r="P142" s="7296" t="str">
        <f>IF(VLOOKUP($A142,'8 Oct - LIVE LDS Data'!$A$3:$AAD$1504,48,FALSE)=0/1/1900,"",VLOOKUP($A142,'8 Oct - LIVE LDS Data'!$A$3:$AAD$1504,48,FALSE))</f>
        <v/>
      </c>
      <c r="Q142" s="7296" t="str">
        <f>IF(VLOOKUP($A142,'8 Oct - LIVE LDS Data'!$A$3:$AAD$1504,49,FALSE)=0/1/1900,"",VLOOKUP($A142,'8 Oct - LIVE LDS Data'!$A$3:$AAD$1504,49,FALSE))</f>
        <v/>
      </c>
      <c r="R142" s="7296" t="str">
        <f>IF(VLOOKUP($A142,'8 Oct - LIVE LDS Data'!$A$3:$AAD$1504,55,FALSE)=0/1/1900,"",VLOOKUP($A142,'8 Oct - LIVE LDS Data'!$A$3:$AAD$1504,55,FALSE))</f>
        <v/>
      </c>
      <c r="S142" s="7296" t="str">
        <f>IF(VLOOKUP($A142,'8 Oct - LIVE LDS Data'!$A$3:$AAD$1504,56,FALSE)=0/1/1900,"",VLOOKUP($A142,'8 Oct - LIVE LDS Data'!$A$3:$AAD$1504,56,FALSE))</f>
        <v/>
      </c>
      <c r="T142" s="7297" t="str">
        <f>IF(VLOOKUP($A142,'8 Oct - LIVE LDS Data'!$A$3:$AAD$1504,61,FALSE)=0/1/1900,"",VLOOKUP($A142,'8 Oct - LIVE LDS Data'!$A$3:$AAD$1504,61,FALSE))</f>
        <v/>
      </c>
      <c r="U142" s="7297" t="str">
        <f>IF(VLOOKUP($A142,'8 Oct - LIVE LDS Data'!$A$3:$AAD$1504,64,FALSE)=0/1/1900,"",VLOOKUP($A142,'8 Oct - LIVE LDS Data'!$A$3:$AAD$1504,64,FALSE))</f>
        <v/>
      </c>
      <c r="V142" s="7297" t="str">
        <f>IF(VLOOKUP($A142,'8 Oct - LIVE LDS Data'!$A$3:$AAD$1504,67,FALSE)=0/1/1900,"",VLOOKUP($A142,'8 Oct - LIVE LDS Data'!$A$3:$AAD$1504,67,FALSE))</f>
        <v/>
      </c>
      <c r="W142" s="7298" t="str">
        <f>IF(VLOOKUP($A142,'8 Oct - LIVE LDS Data'!$A$3:$AAD$1504,80,FALSE)=0/1/1900,"",VLOOKUP($A142,'8 Oct - LIVE LDS Data'!$A$3:$AAD$1504,80,FALSE))</f>
        <v/>
      </c>
      <c r="X142" s="7299" t="s">
        <v>90</v>
      </c>
      <c r="Y142" s="7300">
        <f>IF(VLOOKUP($A142,'8 Oct - LIVE LDS Data'!$A$3:$AAD$1504,73,FALSE)=0/1/1900,"",VLOOKUP($A142,'8 Oct - LIVE LDS Data'!$A$3:$AAD$1504,73,FALSE))</f>
        <v>45700</v>
      </c>
      <c r="Z142" s="7300" t="str">
        <f>IF(VLOOKUP($A142,'8 Oct - LIVE LDS Data'!$A$3:$AAD$1504,74,FALSE)=0/1/1900,"",VLOOKUP($A142,'8 Oct - LIVE LDS Data'!$A$3:$AAD$1504,74,FALSE))</f>
        <v>Robert Putnam</v>
      </c>
      <c r="AA142" s="7300">
        <f>IF(VLOOKUP($A142,'8 Oct - LIVE LDS Data'!$A$3:$AAD$1504,76,FALSE)=0/1/1900,"",VLOOKUP($A142,'8 Oct - LIVE LDS Data'!$A$3:$AAD$1504,76,FALSE))</f>
        <v>45700</v>
      </c>
      <c r="AB142" s="7300" t="str">
        <f>IF(VLOOKUP($A142,'8 Oct - LIVE LDS Data'!$A$3:$AAD$1504,77,FALSE)=0/1/1900,"",VLOOKUP($A142,'8 Oct - LIVE LDS Data'!$A$3:$AAD$1504,77,FALSE))</f>
        <v>Robert Putnam</v>
      </c>
    </row>
    <row r="143" spans="1:28" ht="30" customHeight="1" x14ac:dyDescent="0.2">
      <c r="A143" s="1465" t="s">
        <v>2712</v>
      </c>
      <c r="B143" s="1465"/>
      <c r="C143" s="1465" t="s">
        <v>2713</v>
      </c>
      <c r="D143" s="1466"/>
      <c r="E143" s="1466"/>
      <c r="F143" s="7293" t="str">
        <f>IF(VLOOKUP($A143,'8 Oct - LIVE LDS Data'!$A$3:$AAD$1504,4,FALSE)=0/1/1900,"",VLOOKUP($A143,'8 Oct - LIVE LDS Data'!$A$3:$AAD$1504,4,FALSE))</f>
        <v>Peterborough Local Plan 2023-2044</v>
      </c>
      <c r="G143" s="7294">
        <f>IF(VLOOKUP($A143,'8 Oct - LIVE LDS Data'!$A$3:$AAD$1504,6,FALSE)=0/1/1900,"",VLOOKUP($A143,'8 Oct - LIVE LDS Data'!$A$3:$AAD$1504,6,FALSE))</f>
        <v>2023</v>
      </c>
      <c r="H143" s="7294">
        <f>IF(VLOOKUP($A143,'8 Oct - LIVE LDS Data'!$A$3:$AAD$1504,7,FALSE)=0/1/1900,"",VLOOKUP($A143,'8 Oct - LIVE LDS Data'!$A$3:$AAD$1504,7,FALSE))</f>
        <v>2044</v>
      </c>
      <c r="I143" s="7294" t="str">
        <f>IF(VLOOKUP($A143,'8 Oct - LIVE LDS Data'!$A$3:$AAD$1504,8,FALSE)=0/1/1900,"",VLOOKUP($A143,'8 Oct - LIVE LDS Data'!$A$3:$AAD$1504,8,FALSE))</f>
        <v>N</v>
      </c>
      <c r="J143" s="7294" t="str">
        <f>IF(VLOOKUP($A143,'8 Oct - LIVE LDS Data'!$A$3:$AAD$1504,9,FALSE)=0/1/1900,"",VLOOKUP($A143,'8 Oct - LIVE LDS Data'!$A$3:$AAD$1504,9,FALSE))</f>
        <v>N</v>
      </c>
      <c r="K143" s="7295">
        <f>IF(VLOOKUP($A143,'8 Oct - LIVE LDS Data'!$A$3:$AAD$1504,10,FALSE)=0/1/1900,"",VLOOKUP($A143,'8 Oct - LIVE LDS Data'!$A$3:$AAD$1504,10,FALSE))</f>
        <v>43670</v>
      </c>
      <c r="L143" s="7296">
        <f>IF(VLOOKUP($A143,'8 Oct - LIVE LDS Data'!$A$3:$AAD$1504,34,FALSE)=0/1/1900,"",VLOOKUP($A143,'8 Oct - LIVE LDS Data'!$A$3:$AAD$1504,34,FALSE))</f>
        <v>45108</v>
      </c>
      <c r="M143" s="7296">
        <f>IF(VLOOKUP($A143,'8 Oct - LIVE LDS Data'!$A$3:$AAD$1504,35,FALSE)=0/1/1900,"",VLOOKUP($A143,'8 Oct - LIVE LDS Data'!$A$3:$AAD$1504,35,FALSE))</f>
        <v>45184</v>
      </c>
      <c r="N143" s="7296">
        <f>IF(VLOOKUP($A143,'8 Oct - LIVE LDS Data'!$A$3:$AAD$1504,41,FALSE)=0/1/1900,"",VLOOKUP($A143,'8 Oct - LIVE LDS Data'!$A$3:$AAD$1504,41,FALSE))</f>
        <v>45758</v>
      </c>
      <c r="O143" s="7296">
        <f>IF(VLOOKUP($A143,'8 Oct - LIVE LDS Data'!$A$3:$AAD$1504,42,FALSE)=0/1/1900,"",VLOOKUP($A143,'8 Oct - LIVE LDS Data'!$A$3:$AAD$1504,42,FALSE))</f>
        <v>45806</v>
      </c>
      <c r="P143" s="7296" t="str">
        <f>IF(VLOOKUP($A143,'8 Oct - LIVE LDS Data'!$A$3:$AAD$1504,48,FALSE)=0/1/1900,"",VLOOKUP($A143,'8 Oct - LIVE LDS Data'!$A$3:$AAD$1504,48,FALSE))</f>
        <v/>
      </c>
      <c r="Q143" s="7296" t="str">
        <f>IF(VLOOKUP($A143,'8 Oct - LIVE LDS Data'!$A$3:$AAD$1504,49,FALSE)=0/1/1900,"",VLOOKUP($A143,'8 Oct - LIVE LDS Data'!$A$3:$AAD$1504,49,FALSE))</f>
        <v/>
      </c>
      <c r="R143" s="7296" t="str">
        <f>IF(VLOOKUP($A143,'8 Oct - LIVE LDS Data'!$A$3:$AAD$1504,55,FALSE)=0/1/1900,"",VLOOKUP($A143,'8 Oct - LIVE LDS Data'!$A$3:$AAD$1504,55,FALSE))</f>
        <v/>
      </c>
      <c r="S143" s="7296" t="str">
        <f>IF(VLOOKUP($A143,'8 Oct - LIVE LDS Data'!$A$3:$AAD$1504,56,FALSE)=0/1/1900,"",VLOOKUP($A143,'8 Oct - LIVE LDS Data'!$A$3:$AAD$1504,56,FALSE))</f>
        <v/>
      </c>
      <c r="T143" s="7297" t="str">
        <f>IF(VLOOKUP($A143,'8 Oct - LIVE LDS Data'!$A$3:$AAD$1504,61,FALSE)=0/1/1900,"",VLOOKUP($A143,'8 Oct - LIVE LDS Data'!$A$3:$AAD$1504,61,FALSE))</f>
        <v/>
      </c>
      <c r="U143" s="7297" t="str">
        <f>IF(VLOOKUP($A143,'8 Oct - LIVE LDS Data'!$A$3:$AAD$1504,64,FALSE)=0/1/1900,"",VLOOKUP($A143,'8 Oct - LIVE LDS Data'!$A$3:$AAD$1504,64,FALSE))</f>
        <v/>
      </c>
      <c r="V143" s="7297" t="str">
        <f>IF(VLOOKUP($A143,'8 Oct - LIVE LDS Data'!$A$3:$AAD$1504,67,FALSE)=0/1/1900,"",VLOOKUP($A143,'8 Oct - LIVE LDS Data'!$A$3:$AAD$1504,67,FALSE))</f>
        <v/>
      </c>
      <c r="W143" s="7298" t="str">
        <f>IF(VLOOKUP($A143,'8 Oct - LIVE LDS Data'!$A$3:$AAD$1504,80,FALSE)=0/1/1900,"",VLOOKUP($A143,'8 Oct - LIVE LDS Data'!$A$3:$AAD$1504,80,FALSE))</f>
        <v/>
      </c>
      <c r="X143" s="7299" t="s">
        <v>90</v>
      </c>
      <c r="Y143" s="7300">
        <f>IF(VLOOKUP($A143,'8 Oct - LIVE LDS Data'!$A$3:$AAD$1504,73,FALSE)=0/1/1900,"",VLOOKUP($A143,'8 Oct - LIVE LDS Data'!$A$3:$AAD$1504,73,FALSE))</f>
        <v>45791</v>
      </c>
      <c r="Z143" s="7300" t="str">
        <f>IF(VLOOKUP($A143,'8 Oct - LIVE LDS Data'!$A$3:$AAD$1504,74,FALSE)=0/1/1900,"",VLOOKUP($A143,'8 Oct - LIVE LDS Data'!$A$3:$AAD$1504,74,FALSE))</f>
        <v>Robert Putnam</v>
      </c>
      <c r="AA143" s="7300">
        <f>IF(VLOOKUP($A143,'8 Oct - LIVE LDS Data'!$A$3:$AAD$1504,76,FALSE)=0/1/1900,"",VLOOKUP($A143,'8 Oct - LIVE LDS Data'!$A$3:$AAD$1504,76,FALSE))</f>
        <v>45856</v>
      </c>
      <c r="AB143" s="7300" t="str">
        <f>IF(VLOOKUP($A143,'8 Oct - LIVE LDS Data'!$A$3:$AAD$1504,77,FALSE)=0/1/1900,"",VLOOKUP($A143,'8 Oct - LIVE LDS Data'!$A$3:$AAD$1504,77,FALSE))</f>
        <v>Robert Putnam</v>
      </c>
    </row>
    <row r="144" spans="1:28" ht="30" customHeight="1" x14ac:dyDescent="0.2">
      <c r="A144" s="1465" t="s">
        <v>2721</v>
      </c>
      <c r="B144" s="1465"/>
      <c r="C144" s="1465" t="s">
        <v>2722</v>
      </c>
      <c r="D144" s="1466"/>
      <c r="E144" s="1466"/>
      <c r="F144" s="7293" t="str">
        <f>IF(VLOOKUP($A144,'8 Oct - LIVE LDS Data'!$A$3:$AAD$1504,4,FALSE)=0/1/1900,"",VLOOKUP($A144,'8 Oct - LIVE LDS Data'!$A$3:$AAD$1504,4,FALSE))</f>
        <v>Plymouth Local Plan</v>
      </c>
      <c r="G144" s="7294" t="str">
        <f>IF(VLOOKUP($A144,'8 Oct - LIVE LDS Data'!$A$3:$AAD$1504,6,FALSE)=0/1/1900,"",VLOOKUP($A144,'8 Oct - LIVE LDS Data'!$A$3:$AAD$1504,6,FALSE))</f>
        <v/>
      </c>
      <c r="H144" s="7294" t="str">
        <f>IF(VLOOKUP($A144,'8 Oct - LIVE LDS Data'!$A$3:$AAD$1504,7,FALSE)=0/1/1900,"",VLOOKUP($A144,'8 Oct - LIVE LDS Data'!$A$3:$AAD$1504,7,FALSE))</f>
        <v/>
      </c>
      <c r="I144" s="7294" t="str">
        <f>IF(VLOOKUP($A144,'8 Oct - LIVE LDS Data'!$A$3:$AAD$1504,8,FALSE)=0/1/1900,"",VLOOKUP($A144,'8 Oct - LIVE LDS Data'!$A$3:$AAD$1504,8,FALSE))</f>
        <v/>
      </c>
      <c r="J144" s="7294" t="str">
        <f>IF(VLOOKUP($A144,'8 Oct - LIVE LDS Data'!$A$3:$AAD$1504,9,FALSE)=0/1/1900,"",VLOOKUP($A144,'8 Oct - LIVE LDS Data'!$A$3:$AAD$1504,9,FALSE))</f>
        <v/>
      </c>
      <c r="K144" s="7295">
        <f>IF(VLOOKUP($A144,'8 Oct - LIVE LDS Data'!$A$3:$AAD$1504,10,FALSE)=0/1/1900,"",VLOOKUP($A144,'8 Oct - LIVE LDS Data'!$A$3:$AAD$1504,10,FALSE))</f>
        <v>43550</v>
      </c>
      <c r="L144" s="7296" t="str">
        <f>IF(VLOOKUP($A144,'8 Oct - LIVE LDS Data'!$A$3:$AAD$1504,34,FALSE)=0/1/1900,"",VLOOKUP($A144,'8 Oct - LIVE LDS Data'!$A$3:$AAD$1504,34,FALSE))</f>
        <v/>
      </c>
      <c r="M144" s="7296" t="str">
        <f>IF(VLOOKUP($A144,'8 Oct - LIVE LDS Data'!$A$3:$AAD$1504,35,FALSE)=0/1/1900,"",VLOOKUP($A144,'8 Oct - LIVE LDS Data'!$A$3:$AAD$1504,35,FALSE))</f>
        <v/>
      </c>
      <c r="N144" s="7296" t="str">
        <f>IF(VLOOKUP($A144,'8 Oct - LIVE LDS Data'!$A$3:$AAD$1504,41,FALSE)=0/1/1900,"",VLOOKUP($A144,'8 Oct - LIVE LDS Data'!$A$3:$AAD$1504,41,FALSE))</f>
        <v/>
      </c>
      <c r="O144" s="7296" t="str">
        <f>IF(VLOOKUP($A144,'8 Oct - LIVE LDS Data'!$A$3:$AAD$1504,42,FALSE)=0/1/1900,"",VLOOKUP($A144,'8 Oct - LIVE LDS Data'!$A$3:$AAD$1504,42,FALSE))</f>
        <v/>
      </c>
      <c r="P144" s="7296" t="str">
        <f>IF(VLOOKUP($A144,'8 Oct - LIVE LDS Data'!$A$3:$AAD$1504,48,FALSE)=0/1/1900,"",VLOOKUP($A144,'8 Oct - LIVE LDS Data'!$A$3:$AAD$1504,48,FALSE))</f>
        <v/>
      </c>
      <c r="Q144" s="7296" t="str">
        <f>IF(VLOOKUP($A144,'8 Oct - LIVE LDS Data'!$A$3:$AAD$1504,49,FALSE)=0/1/1900,"",VLOOKUP($A144,'8 Oct - LIVE LDS Data'!$A$3:$AAD$1504,49,FALSE))</f>
        <v/>
      </c>
      <c r="R144" s="7296" t="str">
        <f>IF(VLOOKUP($A144,'8 Oct - LIVE LDS Data'!$A$3:$AAD$1504,55,FALSE)=0/1/1900,"",VLOOKUP($A144,'8 Oct - LIVE LDS Data'!$A$3:$AAD$1504,55,FALSE))</f>
        <v/>
      </c>
      <c r="S144" s="7296" t="str">
        <f>IF(VLOOKUP($A144,'8 Oct - LIVE LDS Data'!$A$3:$AAD$1504,56,FALSE)=0/1/1900,"",VLOOKUP($A144,'8 Oct - LIVE LDS Data'!$A$3:$AAD$1504,56,FALSE))</f>
        <v/>
      </c>
      <c r="T144" s="7297" t="str">
        <f>IF(VLOOKUP($A144,'8 Oct - LIVE LDS Data'!$A$3:$AAD$1504,61,FALSE)=0/1/1900,"",VLOOKUP($A144,'8 Oct - LIVE LDS Data'!$A$3:$AAD$1504,61,FALSE))</f>
        <v/>
      </c>
      <c r="U144" s="7297" t="str">
        <f>IF(VLOOKUP($A144,'8 Oct - LIVE LDS Data'!$A$3:$AAD$1504,64,FALSE)=0/1/1900,"",VLOOKUP($A144,'8 Oct - LIVE LDS Data'!$A$3:$AAD$1504,64,FALSE))</f>
        <v/>
      </c>
      <c r="V144" s="7297" t="str">
        <f>IF(VLOOKUP($A144,'8 Oct - LIVE LDS Data'!$A$3:$AAD$1504,67,FALSE)=0/1/1900,"",VLOOKUP($A144,'8 Oct - LIVE LDS Data'!$A$3:$AAD$1504,67,FALSE))</f>
        <v/>
      </c>
      <c r="W144" s="7298" t="str">
        <f>IF(VLOOKUP($A144,'8 Oct - LIVE LDS Data'!$A$3:$AAD$1504,80,FALSE)=0/1/1900,"",VLOOKUP($A144,'8 Oct - LIVE LDS Data'!$A$3:$AAD$1504,80,FALSE))</f>
        <v/>
      </c>
      <c r="X144" s="7299" t="s">
        <v>90</v>
      </c>
      <c r="Y144" s="7300">
        <f>IF(VLOOKUP($A144,'8 Oct - LIVE LDS Data'!$A$3:$AAD$1504,73,FALSE)=0/1/1900,"",VLOOKUP($A144,'8 Oct - LIVE LDS Data'!$A$3:$AAD$1504,73,FALSE))</f>
        <v>45700</v>
      </c>
      <c r="Z144" s="7300" t="str">
        <f>IF(VLOOKUP($A144,'8 Oct - LIVE LDS Data'!$A$3:$AAD$1504,74,FALSE)=0/1/1900,"",VLOOKUP($A144,'8 Oct - LIVE LDS Data'!$A$3:$AAD$1504,74,FALSE))</f>
        <v>Robert Putnam</v>
      </c>
      <c r="AA144" s="7300">
        <f>IF(VLOOKUP($A144,'8 Oct - LIVE LDS Data'!$A$3:$AAD$1504,76,FALSE)=0/1/1900,"",VLOOKUP($A144,'8 Oct - LIVE LDS Data'!$A$3:$AAD$1504,76,FALSE))</f>
        <v>45700</v>
      </c>
      <c r="AB144" s="7300" t="str">
        <f>IF(VLOOKUP($A144,'8 Oct - LIVE LDS Data'!$A$3:$AAD$1504,77,FALSE)=0/1/1900,"",VLOOKUP($A144,'8 Oct - LIVE LDS Data'!$A$3:$AAD$1504,77,FALSE))</f>
        <v>Robert Putnam</v>
      </c>
    </row>
    <row r="145" spans="1:28" ht="30" customHeight="1" x14ac:dyDescent="0.2">
      <c r="A145" s="7308" t="s">
        <v>2729</v>
      </c>
      <c r="B145" s="7308"/>
      <c r="C145" s="2607" t="s">
        <v>4205</v>
      </c>
      <c r="D145" s="1994" t="s">
        <v>4178</v>
      </c>
      <c r="E145" s="1994"/>
      <c r="F145" s="7304" t="str">
        <f>IF(VLOOKUP($A145,'8 Oct - LIVE LDS Data'!$A$3:$AAD$1504,4,FALSE)=0/1/1900,"",VLOOKUP($A145,'8 Oct - LIVE LDS Data'!$A$3:$AAD$1504,4,FALSE))</f>
        <v>BCP Plan (see new unitary authority's record)</v>
      </c>
      <c r="G145" s="7305" t="str">
        <f>IF(VLOOKUP($A145,'8 Oct - LIVE LDS Data'!$A$3:$AAD$1504,6,FALSE)=0/1/1900,"",VLOOKUP($A145,'8 Oct - LIVE LDS Data'!$A$3:$AAD$1504,6,FALSE))</f>
        <v/>
      </c>
      <c r="H145" s="7305" t="str">
        <f>IF(VLOOKUP($A145,'8 Oct - LIVE LDS Data'!$A$3:$AAD$1504,7,FALSE)=0/1/1900,"",VLOOKUP($A145,'8 Oct - LIVE LDS Data'!$A$3:$AAD$1504,7,FALSE))</f>
        <v/>
      </c>
      <c r="I145" s="7305" t="str">
        <f>IF(VLOOKUP($A145,'8 Oct - LIVE LDS Data'!$A$3:$AAD$1504,8,FALSE)=0/1/1900,"",VLOOKUP($A145,'8 Oct - LIVE LDS Data'!$A$3:$AAD$1504,8,FALSE))</f>
        <v/>
      </c>
      <c r="J145" s="7305" t="str">
        <f>IF(VLOOKUP($A145,'8 Oct - LIVE LDS Data'!$A$3:$AAD$1504,9,FALSE)=0/1/1900,"",VLOOKUP($A145,'8 Oct - LIVE LDS Data'!$A$3:$AAD$1504,9,FALSE))</f>
        <v/>
      </c>
      <c r="K145" s="7306">
        <f>IF(VLOOKUP($A145,'8 Oct - LIVE LDS Data'!$A$3:$AAD$1504,10,FALSE)=0/1/1900,"",VLOOKUP($A145,'8 Oct - LIVE LDS Data'!$A$3:$AAD$1504,10,FALSE))</f>
        <v>43417</v>
      </c>
      <c r="L145" s="7296" t="str">
        <f>IF(VLOOKUP($A145,'8 Oct - LIVE LDS Data'!$A$3:$AAD$1504,34,FALSE)=0/1/1900,"",VLOOKUP($A145,'8 Oct - LIVE LDS Data'!$A$3:$AAD$1504,34,FALSE))</f>
        <v/>
      </c>
      <c r="M145" s="7296" t="str">
        <f>IF(VLOOKUP($A145,'8 Oct - LIVE LDS Data'!$A$3:$AAD$1504,35,FALSE)=0/1/1900,"",VLOOKUP($A145,'8 Oct - LIVE LDS Data'!$A$3:$AAD$1504,35,FALSE))</f>
        <v/>
      </c>
      <c r="N145" s="7296" t="str">
        <f>IF(VLOOKUP($A145,'8 Oct - LIVE LDS Data'!$A$3:$AAD$1504,41,FALSE)=0/1/1900,"",VLOOKUP($A145,'8 Oct - LIVE LDS Data'!$A$3:$AAD$1504,41,FALSE))</f>
        <v/>
      </c>
      <c r="O145" s="7296" t="str">
        <f>IF(VLOOKUP($A145,'8 Oct - LIVE LDS Data'!$A$3:$AAD$1504,42,FALSE)=0/1/1900,"",VLOOKUP($A145,'8 Oct - LIVE LDS Data'!$A$3:$AAD$1504,42,FALSE))</f>
        <v/>
      </c>
      <c r="P145" s="7296" t="str">
        <f>IF(VLOOKUP($A145,'8 Oct - LIVE LDS Data'!$A$3:$AAD$1504,48,FALSE)=0/1/1900,"",VLOOKUP($A145,'8 Oct - LIVE LDS Data'!$A$3:$AAD$1504,48,FALSE))</f>
        <v/>
      </c>
      <c r="Q145" s="7296" t="str">
        <f>IF(VLOOKUP($A145,'8 Oct - LIVE LDS Data'!$A$3:$AAD$1504,49,FALSE)=0/1/1900,"",VLOOKUP($A145,'8 Oct - LIVE LDS Data'!$A$3:$AAD$1504,49,FALSE))</f>
        <v/>
      </c>
      <c r="R145" s="7296" t="str">
        <f>IF(VLOOKUP($A145,'8 Oct - LIVE LDS Data'!$A$3:$AAD$1504,55,FALSE)=0/1/1900,"",VLOOKUP($A145,'8 Oct - LIVE LDS Data'!$A$3:$AAD$1504,55,FALSE))</f>
        <v/>
      </c>
      <c r="S145" s="7296" t="str">
        <f>IF(VLOOKUP($A145,'8 Oct - LIVE LDS Data'!$A$3:$AAD$1504,56,FALSE)=0/1/1900,"",VLOOKUP($A145,'8 Oct - LIVE LDS Data'!$A$3:$AAD$1504,56,FALSE))</f>
        <v/>
      </c>
      <c r="T145" s="7297" t="str">
        <f>IF(VLOOKUP($A145,'8 Oct - LIVE LDS Data'!$A$3:$AAD$1504,61,FALSE)=0/1/1900,"",VLOOKUP($A145,'8 Oct - LIVE LDS Data'!$A$3:$AAD$1504,61,FALSE))</f>
        <v/>
      </c>
      <c r="U145" s="7297" t="str">
        <f>IF(VLOOKUP($A145,'8 Oct - LIVE LDS Data'!$A$3:$AAD$1504,64,FALSE)=0/1/1900,"",VLOOKUP($A145,'8 Oct - LIVE LDS Data'!$A$3:$AAD$1504,64,FALSE))</f>
        <v/>
      </c>
      <c r="V145" s="7297" t="str">
        <f>IF(VLOOKUP($A145,'8 Oct - LIVE LDS Data'!$A$3:$AAD$1504,67,FALSE)=0/1/1900,"",VLOOKUP($A145,'8 Oct - LIVE LDS Data'!$A$3:$AAD$1504,67,FALSE))</f>
        <v/>
      </c>
      <c r="W145" s="7298" t="str">
        <f>IF(VLOOKUP($A145,'8 Oct - LIVE LDS Data'!$A$3:$AAD$1504,80,FALSE)=0/1/1900,"",VLOOKUP($A145,'8 Oct - LIVE LDS Data'!$A$3:$AAD$1504,80,FALSE))</f>
        <v/>
      </c>
      <c r="X145" s="7299" t="s">
        <v>90</v>
      </c>
      <c r="Y145" s="7300" t="str">
        <f>IF(VLOOKUP($A145,'8 Oct - LIVE LDS Data'!$A$3:$AAD$1504,73,FALSE)=0/1/1900,"",VLOOKUP($A145,'8 Oct - LIVE LDS Data'!$A$3:$AAD$1504,73,FALSE))</f>
        <v/>
      </c>
      <c r="Z145" s="7300" t="str">
        <f>IF(VLOOKUP($A145,'8 Oct - LIVE LDS Data'!$A$3:$AAD$1504,74,FALSE)=0/1/1900,"",VLOOKUP($A145,'8 Oct - LIVE LDS Data'!$A$3:$AAD$1504,74,FALSE))</f>
        <v>Robert Putnam</v>
      </c>
      <c r="AA145" s="7300" t="str">
        <f>IF(VLOOKUP($A145,'8 Oct - LIVE LDS Data'!$A$3:$AAD$1504,76,FALSE)=0/1/1900,"",VLOOKUP($A145,'8 Oct - LIVE LDS Data'!$A$3:$AAD$1504,76,FALSE))</f>
        <v/>
      </c>
      <c r="AB145" s="7300" t="str">
        <f>IF(VLOOKUP($A145,'8 Oct - LIVE LDS Data'!$A$3:$AAD$1504,77,FALSE)=0/1/1900,"",VLOOKUP($A145,'8 Oct - LIVE LDS Data'!$A$3:$AAD$1504,77,FALSE))</f>
        <v>Robert Putnam</v>
      </c>
    </row>
    <row r="146" spans="1:28" ht="30" customHeight="1" x14ac:dyDescent="0.2">
      <c r="A146" s="1465" t="s">
        <v>2754</v>
      </c>
      <c r="B146" s="1465"/>
      <c r="C146" s="1465" t="s">
        <v>2755</v>
      </c>
      <c r="D146" s="1466"/>
      <c r="E146" s="1466"/>
      <c r="F146" s="7293" t="str">
        <f>IF(VLOOKUP($A146,'8 Oct - LIVE LDS Data'!$A$3:$AAD$1504,4,FALSE)=0/1/1900,"",VLOOKUP($A146,'8 Oct - LIVE LDS Data'!$A$3:$AAD$1504,4,FALSE))</f>
        <v>Central Lancashire Local Plan</v>
      </c>
      <c r="G146" s="7294">
        <f>IF(VLOOKUP($A146,'8 Oct - LIVE LDS Data'!$A$3:$AAD$1504,6,FALSE)=0/1/1900,"",VLOOKUP($A146,'8 Oct - LIVE LDS Data'!$A$3:$AAD$1504,6,FALSE))</f>
        <v>2023</v>
      </c>
      <c r="H146" s="7294">
        <f>IF(VLOOKUP($A146,'8 Oct - LIVE LDS Data'!$A$3:$AAD$1504,7,FALSE)=0/1/1900,"",VLOOKUP($A146,'8 Oct - LIVE LDS Data'!$A$3:$AAD$1504,7,FALSE))</f>
        <v>2041</v>
      </c>
      <c r="I146" s="7294" t="str">
        <f>IF(VLOOKUP($A146,'8 Oct - LIVE LDS Data'!$A$3:$AAD$1504,8,FALSE)=0/1/1900,"",VLOOKUP($A146,'8 Oct - LIVE LDS Data'!$A$3:$AAD$1504,8,FALSE))</f>
        <v>N</v>
      </c>
      <c r="J146" s="7294" t="str">
        <f>IF(VLOOKUP($A146,'8 Oct - LIVE LDS Data'!$A$3:$AAD$1504,9,FALSE)=0/1/1900,"",VLOOKUP($A146,'8 Oct - LIVE LDS Data'!$A$3:$AAD$1504,9,FALSE))</f>
        <v>Y</v>
      </c>
      <c r="K146" s="7295">
        <f>IF(VLOOKUP($A146,'8 Oct - LIVE LDS Data'!$A$3:$AAD$1504,10,FALSE)=0/1/1900,"",VLOOKUP($A146,'8 Oct - LIVE LDS Data'!$A$3:$AAD$1504,10,FALSE))</f>
        <v>41108</v>
      </c>
      <c r="L146" s="7296">
        <f>IF(VLOOKUP($A146,'8 Oct - LIVE LDS Data'!$A$3:$AAD$1504,34,FALSE)=0/1/1900,"",VLOOKUP($A146,'8 Oct - LIVE LDS Data'!$A$3:$AAD$1504,34,FALSE))</f>
        <v>43787</v>
      </c>
      <c r="M146" s="7296">
        <f>IF(VLOOKUP($A146,'8 Oct - LIVE LDS Data'!$A$3:$AAD$1504,35,FALSE)=0/1/1900,"",VLOOKUP($A146,'8 Oct - LIVE LDS Data'!$A$3:$AAD$1504,35,FALSE))</f>
        <v>43875</v>
      </c>
      <c r="N146" s="7296">
        <f>IF(VLOOKUP($A146,'8 Oct - LIVE LDS Data'!$A$3:$AAD$1504,41,FALSE)=0/1/1900,"",VLOOKUP($A146,'8 Oct - LIVE LDS Data'!$A$3:$AAD$1504,41,FALSE))</f>
        <v>44896</v>
      </c>
      <c r="O146" s="7296">
        <f>IF(VLOOKUP($A146,'8 Oct - LIVE LDS Data'!$A$3:$AAD$1504,42,FALSE)=0/1/1900,"",VLOOKUP($A146,'8 Oct - LIVE LDS Data'!$A$3:$AAD$1504,42,FALSE))</f>
        <v>44981</v>
      </c>
      <c r="P146" s="7296">
        <f>IF(VLOOKUP($A146,'8 Oct - LIVE LDS Data'!$A$3:$AAD$1504,48,FALSE)=0/1/1900,"",VLOOKUP($A146,'8 Oct - LIVE LDS Data'!$A$3:$AAD$1504,48,FALSE))</f>
        <v>45139</v>
      </c>
      <c r="Q146" s="7296">
        <f>IF(VLOOKUP($A146,'8 Oct - LIVE LDS Data'!$A$3:$AAD$1504,49,FALSE)=0/1/1900,"",VLOOKUP($A146,'8 Oct - LIVE LDS Data'!$A$3:$AAD$1504,49,FALSE))</f>
        <v>45199</v>
      </c>
      <c r="R146" s="7296" t="str">
        <f>IF(VLOOKUP($A146,'8 Oct - LIVE LDS Data'!$A$3:$AAD$1504,55,FALSE)=0/1/1900,"",VLOOKUP($A146,'8 Oct - LIVE LDS Data'!$A$3:$AAD$1504,55,FALSE))</f>
        <v/>
      </c>
      <c r="S146" s="7296" t="str">
        <f>IF(VLOOKUP($A146,'8 Oct - LIVE LDS Data'!$A$3:$AAD$1504,56,FALSE)=0/1/1900,"",VLOOKUP($A146,'8 Oct - LIVE LDS Data'!$A$3:$AAD$1504,56,FALSE))</f>
        <v/>
      </c>
      <c r="T146" s="7297">
        <f>IF(VLOOKUP($A146,'8 Oct - LIVE LDS Data'!$A$3:$AAD$1504,61,FALSE)=0/1/1900,"",VLOOKUP($A146,'8 Oct - LIVE LDS Data'!$A$3:$AAD$1504,61,FALSE))</f>
        <v>45712</v>
      </c>
      <c r="U146" s="7297">
        <f>IF(VLOOKUP($A146,'8 Oct - LIVE LDS Data'!$A$3:$AAD$1504,64,FALSE)=0/1/1900,"",VLOOKUP($A146,'8 Oct - LIVE LDS Data'!$A$3:$AAD$1504,64,FALSE))</f>
        <v>45838</v>
      </c>
      <c r="V146" s="7297" t="str">
        <f>IF(VLOOKUP($A146,'8 Oct - LIVE LDS Data'!$A$3:$AAD$1504,67,FALSE)=0/1/1900,"",VLOOKUP($A146,'8 Oct - LIVE LDS Data'!$A$3:$AAD$1504,67,FALSE))</f>
        <v/>
      </c>
      <c r="W146" s="7298" t="str">
        <f>IF(VLOOKUP($A146,'8 Oct - LIVE LDS Data'!$A$3:$AAD$1504,80,FALSE)=0/1/1900,"",VLOOKUP($A146,'8 Oct - LIVE LDS Data'!$A$3:$AAD$1504,80,FALSE))</f>
        <v/>
      </c>
      <c r="X146" s="7299" t="s">
        <v>90</v>
      </c>
      <c r="Y146" s="7300">
        <f>IF(VLOOKUP($A146,'8 Oct - LIVE LDS Data'!$A$3:$AAD$1504,73,FALSE)=0/1/1900,"",VLOOKUP($A146,'8 Oct - LIVE LDS Data'!$A$3:$AAD$1504,73,FALSE))</f>
        <v>45420</v>
      </c>
      <c r="Z146" s="7300" t="str">
        <f>IF(VLOOKUP($A146,'8 Oct - LIVE LDS Data'!$A$3:$AAD$1504,74,FALSE)=0/1/1900,"",VLOOKUP($A146,'8 Oct - LIVE LDS Data'!$A$3:$AAD$1504,74,FALSE))</f>
        <v>Robert Putnam</v>
      </c>
      <c r="AA146" s="7300">
        <f>IF(VLOOKUP($A146,'8 Oct - LIVE LDS Data'!$A$3:$AAD$1504,76,FALSE)=0/1/1900,"",VLOOKUP($A146,'8 Oct - LIVE LDS Data'!$A$3:$AAD$1504,76,FALSE))</f>
        <v>45420</v>
      </c>
      <c r="AB146" s="7300" t="str">
        <f>IF(VLOOKUP($A146,'8 Oct - LIVE LDS Data'!$A$3:$AAD$1504,77,FALSE)=0/1/1900,"",VLOOKUP($A146,'8 Oct - LIVE LDS Data'!$A$3:$AAD$1504,77,FALSE))</f>
        <v>Robert Putnam</v>
      </c>
    </row>
    <row r="147" spans="1:28" s="610" customFormat="1" ht="30" customHeight="1" x14ac:dyDescent="0.2">
      <c r="A147" s="1465" t="s">
        <v>2783</v>
      </c>
      <c r="B147" s="1465"/>
      <c r="C147" s="1465" t="s">
        <v>2784</v>
      </c>
      <c r="D147" s="1466"/>
      <c r="E147" s="1466"/>
      <c r="F147" s="7293" t="str">
        <f>IF(VLOOKUP($A147,'8 Oct - LIVE LDS Data'!$A$3:$AAD$1504,4,FALSE)=0/1/1900,"",VLOOKUP($A147,'8 Oct - LIVE LDS Data'!$A$3:$AAD$1504,4,FALSE))</f>
        <v>Redbridge Local Plan Review</v>
      </c>
      <c r="G147" s="7294" t="str">
        <f>IF(VLOOKUP($A147,'8 Oct - LIVE LDS Data'!$A$3:$AAD$1504,6,FALSE)=0/1/1900,"",VLOOKUP($A147,'8 Oct - LIVE LDS Data'!$A$3:$AAD$1504,6,FALSE))</f>
        <v/>
      </c>
      <c r="H147" s="7294" t="str">
        <f>IF(VLOOKUP($A147,'8 Oct - LIVE LDS Data'!$A$3:$AAD$1504,7,FALSE)=0/1/1900,"",VLOOKUP($A147,'8 Oct - LIVE LDS Data'!$A$3:$AAD$1504,7,FALSE))</f>
        <v/>
      </c>
      <c r="I147" s="7294" t="str">
        <f>IF(VLOOKUP($A147,'8 Oct - LIVE LDS Data'!$A$3:$AAD$1504,8,FALSE)=0/1/1900,"",VLOOKUP($A147,'8 Oct - LIVE LDS Data'!$A$3:$AAD$1504,8,FALSE))</f>
        <v>N</v>
      </c>
      <c r="J147" s="7294" t="str">
        <f>IF(VLOOKUP($A147,'8 Oct - LIVE LDS Data'!$A$3:$AAD$1504,9,FALSE)=0/1/1900,"",VLOOKUP($A147,'8 Oct - LIVE LDS Data'!$A$3:$AAD$1504,9,FALSE))</f>
        <v>N</v>
      </c>
      <c r="K147" s="7295">
        <f>IF(VLOOKUP($A147,'8 Oct - LIVE LDS Data'!$A$3:$AAD$1504,10,FALSE)=0/1/1900,"",VLOOKUP($A147,'8 Oct - LIVE LDS Data'!$A$3:$AAD$1504,10,FALSE))</f>
        <v>43174</v>
      </c>
      <c r="L147" s="7296" t="str">
        <f>IF(VLOOKUP($A147,'8 Oct - LIVE LDS Data'!$A$3:$AAD$1504,34,FALSE)=0/1/1900,"",VLOOKUP($A147,'8 Oct - LIVE LDS Data'!$A$3:$AAD$1504,34,FALSE))</f>
        <v/>
      </c>
      <c r="M147" s="7296" t="str">
        <f>IF(VLOOKUP($A147,'8 Oct - LIVE LDS Data'!$A$3:$AAD$1504,35,FALSE)=0/1/1900,"",VLOOKUP($A147,'8 Oct - LIVE LDS Data'!$A$3:$AAD$1504,35,FALSE))</f>
        <v/>
      </c>
      <c r="N147" s="7296" t="str">
        <f>IF(VLOOKUP($A147,'8 Oct - LIVE LDS Data'!$A$3:$AAD$1504,41,FALSE)=0/1/1900,"",VLOOKUP($A147,'8 Oct - LIVE LDS Data'!$A$3:$AAD$1504,41,FALSE))</f>
        <v/>
      </c>
      <c r="O147" s="7296" t="str">
        <f>IF(VLOOKUP($A147,'8 Oct - LIVE LDS Data'!$A$3:$AAD$1504,42,FALSE)=0/1/1900,"",VLOOKUP($A147,'8 Oct - LIVE LDS Data'!$A$3:$AAD$1504,42,FALSE))</f>
        <v/>
      </c>
      <c r="P147" s="7296" t="str">
        <f>IF(VLOOKUP($A147,'8 Oct - LIVE LDS Data'!$A$3:$AAD$1504,48,FALSE)=0/1/1900,"",VLOOKUP($A147,'8 Oct - LIVE LDS Data'!$A$3:$AAD$1504,48,FALSE))</f>
        <v/>
      </c>
      <c r="Q147" s="7296" t="str">
        <f>IF(VLOOKUP($A147,'8 Oct - LIVE LDS Data'!$A$3:$AAD$1504,49,FALSE)=0/1/1900,"",VLOOKUP($A147,'8 Oct - LIVE LDS Data'!$A$3:$AAD$1504,49,FALSE))</f>
        <v/>
      </c>
      <c r="R147" s="7296" t="str">
        <f>IF(VLOOKUP($A147,'8 Oct - LIVE LDS Data'!$A$3:$AAD$1504,55,FALSE)=0/1/1900,"",VLOOKUP($A147,'8 Oct - LIVE LDS Data'!$A$3:$AAD$1504,55,FALSE))</f>
        <v/>
      </c>
      <c r="S147" s="7296" t="str">
        <f>IF(VLOOKUP($A147,'8 Oct - LIVE LDS Data'!$A$3:$AAD$1504,56,FALSE)=0/1/1900,"",VLOOKUP($A147,'8 Oct - LIVE LDS Data'!$A$3:$AAD$1504,56,FALSE))</f>
        <v/>
      </c>
      <c r="T147" s="7297" t="str">
        <f>IF(VLOOKUP($A147,'8 Oct - LIVE LDS Data'!$A$3:$AAD$1504,61,FALSE)=0/1/1900,"",VLOOKUP($A147,'8 Oct - LIVE LDS Data'!$A$3:$AAD$1504,61,FALSE))</f>
        <v/>
      </c>
      <c r="U147" s="7297" t="str">
        <f>IF(VLOOKUP($A147,'8 Oct - LIVE LDS Data'!$A$3:$AAD$1504,64,FALSE)=0/1/1900,"",VLOOKUP($A147,'8 Oct - LIVE LDS Data'!$A$3:$AAD$1504,64,FALSE))</f>
        <v/>
      </c>
      <c r="V147" s="7297" t="str">
        <f>IF(VLOOKUP($A147,'8 Oct - LIVE LDS Data'!$A$3:$AAD$1504,67,FALSE)=0/1/1900,"",VLOOKUP($A147,'8 Oct - LIVE LDS Data'!$A$3:$AAD$1504,67,FALSE))</f>
        <v/>
      </c>
      <c r="W147" s="7298" t="str">
        <f>IF(VLOOKUP($A147,'8 Oct - LIVE LDS Data'!$A$3:$AAD$1504,80,FALSE)=0/1/1900,"",VLOOKUP($A147,'8 Oct - LIVE LDS Data'!$A$3:$AAD$1504,80,FALSE))</f>
        <v/>
      </c>
      <c r="X147" s="7299" t="s">
        <v>90</v>
      </c>
      <c r="Y147" s="7300">
        <f>IF(VLOOKUP($A147,'8 Oct - LIVE LDS Data'!$A$3:$AAD$1504,73,FALSE)=0/1/1900,"",VLOOKUP($A147,'8 Oct - LIVE LDS Data'!$A$3:$AAD$1504,73,FALSE))</f>
        <v>45790</v>
      </c>
      <c r="Z147" s="7300" t="str">
        <f>IF(VLOOKUP($A147,'8 Oct - LIVE LDS Data'!$A$3:$AAD$1504,74,FALSE)=0/1/1900,"",VLOOKUP($A147,'8 Oct - LIVE LDS Data'!$A$3:$AAD$1504,74,FALSE))</f>
        <v>Robert Putnam</v>
      </c>
      <c r="AA147" s="7300">
        <f>IF(VLOOKUP($A147,'8 Oct - LIVE LDS Data'!$A$3:$AAD$1504,76,FALSE)=0/1/1900,"",VLOOKUP($A147,'8 Oct - LIVE LDS Data'!$A$3:$AAD$1504,76,FALSE))</f>
        <v>45790</v>
      </c>
      <c r="AB147" s="7300" t="str">
        <f>IF(VLOOKUP($A147,'8 Oct - LIVE LDS Data'!$A$3:$AAD$1504,77,FALSE)=0/1/1900,"",VLOOKUP($A147,'8 Oct - LIVE LDS Data'!$A$3:$AAD$1504,77,FALSE))</f>
        <v>Robert Putnam</v>
      </c>
    </row>
    <row r="148" spans="1:28" ht="30" customHeight="1" x14ac:dyDescent="0.2">
      <c r="A148" s="1465" t="s">
        <v>2792</v>
      </c>
      <c r="B148" s="1465"/>
      <c r="C148" s="1465" t="s">
        <v>4206</v>
      </c>
      <c r="D148" s="1466"/>
      <c r="E148" s="1466"/>
      <c r="F148" s="7293" t="str">
        <f>IF(VLOOKUP($A148,'8 Oct - LIVE LDS Data'!$A$3:$AAD$1504,4,FALSE)=0/1/1900,"",VLOOKUP($A148,'8 Oct - LIVE LDS Data'!$A$3:$AAD$1504,4,FALSE))</f>
        <v>none</v>
      </c>
      <c r="G148" s="7294" t="str">
        <f>IF(VLOOKUP($A148,'8 Oct - LIVE LDS Data'!$A$3:$AAD$1504,6,FALSE)=0/1/1900,"",VLOOKUP($A148,'8 Oct - LIVE LDS Data'!$A$3:$AAD$1504,6,FALSE))</f>
        <v/>
      </c>
      <c r="H148" s="7294" t="str">
        <f>IF(VLOOKUP($A148,'8 Oct - LIVE LDS Data'!$A$3:$AAD$1504,7,FALSE)=0/1/1900,"",VLOOKUP($A148,'8 Oct - LIVE LDS Data'!$A$3:$AAD$1504,7,FALSE))</f>
        <v/>
      </c>
      <c r="I148" s="7294" t="str">
        <f>IF(VLOOKUP($A148,'8 Oct - LIVE LDS Data'!$A$3:$AAD$1504,8,FALSE)=0/1/1900,"",VLOOKUP($A148,'8 Oct - LIVE LDS Data'!$A$3:$AAD$1504,8,FALSE))</f>
        <v/>
      </c>
      <c r="J148" s="7294" t="str">
        <f>IF(VLOOKUP($A148,'8 Oct - LIVE LDS Data'!$A$3:$AAD$1504,9,FALSE)=0/1/1900,"",VLOOKUP($A148,'8 Oct - LIVE LDS Data'!$A$3:$AAD$1504,9,FALSE))</f>
        <v/>
      </c>
      <c r="K148" s="7295">
        <f>IF(VLOOKUP($A148,'8 Oct - LIVE LDS Data'!$A$3:$AAD$1504,10,FALSE)=0/1/1900,"",VLOOKUP($A148,'8 Oct - LIVE LDS Data'!$A$3:$AAD$1504,10,FALSE))</f>
        <v>43244</v>
      </c>
      <c r="L148" s="7296" t="str">
        <f>IF(VLOOKUP($A148,'8 Oct - LIVE LDS Data'!$A$3:$AAD$1504,34,FALSE)=0/1/1900,"",VLOOKUP($A148,'8 Oct - LIVE LDS Data'!$A$3:$AAD$1504,34,FALSE))</f>
        <v/>
      </c>
      <c r="M148" s="7296" t="str">
        <f>IF(VLOOKUP($A148,'8 Oct - LIVE LDS Data'!$A$3:$AAD$1504,35,FALSE)=0/1/1900,"",VLOOKUP($A148,'8 Oct - LIVE LDS Data'!$A$3:$AAD$1504,35,FALSE))</f>
        <v/>
      </c>
      <c r="N148" s="7296" t="str">
        <f>IF(VLOOKUP($A148,'8 Oct - LIVE LDS Data'!$A$3:$AAD$1504,41,FALSE)=0/1/1900,"",VLOOKUP($A148,'8 Oct - LIVE LDS Data'!$A$3:$AAD$1504,41,FALSE))</f>
        <v/>
      </c>
      <c r="O148" s="7296" t="str">
        <f>IF(VLOOKUP($A148,'8 Oct - LIVE LDS Data'!$A$3:$AAD$1504,42,FALSE)=0/1/1900,"",VLOOKUP($A148,'8 Oct - LIVE LDS Data'!$A$3:$AAD$1504,42,FALSE))</f>
        <v/>
      </c>
      <c r="P148" s="7296" t="str">
        <f>IF(VLOOKUP($A148,'8 Oct - LIVE LDS Data'!$A$3:$AAD$1504,48,FALSE)=0/1/1900,"",VLOOKUP($A148,'8 Oct - LIVE LDS Data'!$A$3:$AAD$1504,48,FALSE))</f>
        <v/>
      </c>
      <c r="Q148" s="7296" t="str">
        <f>IF(VLOOKUP($A148,'8 Oct - LIVE LDS Data'!$A$3:$AAD$1504,49,FALSE)=0/1/1900,"",VLOOKUP($A148,'8 Oct - LIVE LDS Data'!$A$3:$AAD$1504,49,FALSE))</f>
        <v/>
      </c>
      <c r="R148" s="7296" t="str">
        <f>IF(VLOOKUP($A148,'8 Oct - LIVE LDS Data'!$A$3:$AAD$1504,55,FALSE)=0/1/1900,"",VLOOKUP($A148,'8 Oct - LIVE LDS Data'!$A$3:$AAD$1504,55,FALSE))</f>
        <v/>
      </c>
      <c r="S148" s="7296" t="str">
        <f>IF(VLOOKUP($A148,'8 Oct - LIVE LDS Data'!$A$3:$AAD$1504,56,FALSE)=0/1/1900,"",VLOOKUP($A148,'8 Oct - LIVE LDS Data'!$A$3:$AAD$1504,56,FALSE))</f>
        <v/>
      </c>
      <c r="T148" s="7297" t="str">
        <f>IF(VLOOKUP($A148,'8 Oct - LIVE LDS Data'!$A$3:$AAD$1504,61,FALSE)=0/1/1900,"",VLOOKUP($A148,'8 Oct - LIVE LDS Data'!$A$3:$AAD$1504,61,FALSE))</f>
        <v/>
      </c>
      <c r="U148" s="7297" t="str">
        <f>IF(VLOOKUP($A148,'8 Oct - LIVE LDS Data'!$A$3:$AAD$1504,64,FALSE)=0/1/1900,"",VLOOKUP($A148,'8 Oct - LIVE LDS Data'!$A$3:$AAD$1504,64,FALSE))</f>
        <v/>
      </c>
      <c r="V148" s="7297" t="str">
        <f>IF(VLOOKUP($A148,'8 Oct - LIVE LDS Data'!$A$3:$AAD$1504,67,FALSE)=0/1/1900,"",VLOOKUP($A148,'8 Oct - LIVE LDS Data'!$A$3:$AAD$1504,67,FALSE))</f>
        <v/>
      </c>
      <c r="W148" s="7298" t="str">
        <f>IF(VLOOKUP($A148,'8 Oct - LIVE LDS Data'!$A$3:$AAD$1504,80,FALSE)=0/1/1900,"",VLOOKUP($A148,'8 Oct - LIVE LDS Data'!$A$3:$AAD$1504,80,FALSE))</f>
        <v/>
      </c>
      <c r="X148" s="7299" t="s">
        <v>90</v>
      </c>
      <c r="Y148" s="7300">
        <f>IF(VLOOKUP($A148,'8 Oct - LIVE LDS Data'!$A$3:$AAD$1504,73,FALSE)=0/1/1900,"",VLOOKUP($A148,'8 Oct - LIVE LDS Data'!$A$3:$AAD$1504,73,FALSE))</f>
        <v>45790</v>
      </c>
      <c r="Z148" s="7300" t="str">
        <f>IF(VLOOKUP($A148,'8 Oct - LIVE LDS Data'!$A$3:$AAD$1504,74,FALSE)=0/1/1900,"",VLOOKUP($A148,'8 Oct - LIVE LDS Data'!$A$3:$AAD$1504,74,FALSE))</f>
        <v>Robert Putnam</v>
      </c>
      <c r="AA148" s="7300">
        <f>IF(VLOOKUP($A148,'8 Oct - LIVE LDS Data'!$A$3:$AAD$1504,76,FALSE)=0/1/1900,"",VLOOKUP($A148,'8 Oct - LIVE LDS Data'!$A$3:$AAD$1504,76,FALSE))</f>
        <v>45790</v>
      </c>
      <c r="AB148" s="7300" t="str">
        <f>IF(VLOOKUP($A148,'8 Oct - LIVE LDS Data'!$A$3:$AAD$1504,77,FALSE)=0/1/1900,"",VLOOKUP($A148,'8 Oct - LIVE LDS Data'!$A$3:$AAD$1504,77,FALSE))</f>
        <v>Robert Putnam</v>
      </c>
    </row>
    <row r="149" spans="1:28" ht="30" customHeight="1" x14ac:dyDescent="0.2">
      <c r="A149" s="1465" t="s">
        <v>2797</v>
      </c>
      <c r="B149" s="1465"/>
      <c r="C149" s="1465" t="s">
        <v>2798</v>
      </c>
      <c r="D149" s="1466"/>
      <c r="E149" s="1466"/>
      <c r="F149" s="7293" t="str">
        <f>IF(VLOOKUP($A149,'8 Oct - LIVE LDS Data'!$A$3:$AAD$1504,4,FALSE)=0/1/1900,"",VLOOKUP($A149,'8 Oct - LIVE LDS Data'!$A$3:$AAD$1504,4,FALSE))</f>
        <v>Redditch Local Plan Update
[to be prepared under new system]</v>
      </c>
      <c r="G149" s="7294" t="str">
        <f>IF(VLOOKUP($A149,'8 Oct - LIVE LDS Data'!$A$3:$AAD$1504,6,FALSE)=0/1/1900,"",VLOOKUP($A149,'8 Oct - LIVE LDS Data'!$A$3:$AAD$1504,6,FALSE))</f>
        <v/>
      </c>
      <c r="H149" s="7294" t="str">
        <f>IF(VLOOKUP($A149,'8 Oct - LIVE LDS Data'!$A$3:$AAD$1504,7,FALSE)=0/1/1900,"",VLOOKUP($A149,'8 Oct - LIVE LDS Data'!$A$3:$AAD$1504,7,FALSE))</f>
        <v/>
      </c>
      <c r="I149" s="7294" t="str">
        <f>IF(VLOOKUP($A149,'8 Oct - LIVE LDS Data'!$A$3:$AAD$1504,8,FALSE)=0/1/1900,"",VLOOKUP($A149,'8 Oct - LIVE LDS Data'!$A$3:$AAD$1504,8,FALSE))</f>
        <v>N</v>
      </c>
      <c r="J149" s="7294" t="str">
        <f>IF(VLOOKUP($A149,'8 Oct - LIVE LDS Data'!$A$3:$AAD$1504,9,FALSE)=0/1/1900,"",VLOOKUP($A149,'8 Oct - LIVE LDS Data'!$A$3:$AAD$1504,9,FALSE))</f>
        <v>N</v>
      </c>
      <c r="K149" s="7295">
        <f>IF(VLOOKUP($A149,'8 Oct - LIVE LDS Data'!$A$3:$AAD$1504,10,FALSE)=0/1/1900,"",VLOOKUP($A149,'8 Oct - LIVE LDS Data'!$A$3:$AAD$1504,10,FALSE))</f>
        <v>42765</v>
      </c>
      <c r="L149" s="7296" t="str">
        <f>IF(VLOOKUP($A149,'8 Oct - LIVE LDS Data'!$A$3:$AAD$1504,34,FALSE)=0/1/1900,"",VLOOKUP($A149,'8 Oct - LIVE LDS Data'!$A$3:$AAD$1504,34,FALSE))</f>
        <v/>
      </c>
      <c r="M149" s="7296" t="str">
        <f>IF(VLOOKUP($A149,'8 Oct - LIVE LDS Data'!$A$3:$AAD$1504,35,FALSE)=0/1/1900,"",VLOOKUP($A149,'8 Oct - LIVE LDS Data'!$A$3:$AAD$1504,35,FALSE))</f>
        <v/>
      </c>
      <c r="N149" s="7296" t="str">
        <f>IF(VLOOKUP($A149,'8 Oct - LIVE LDS Data'!$A$3:$AAD$1504,41,FALSE)=0/1/1900,"",VLOOKUP($A149,'8 Oct - LIVE LDS Data'!$A$3:$AAD$1504,41,FALSE))</f>
        <v/>
      </c>
      <c r="O149" s="7296" t="str">
        <f>IF(VLOOKUP($A149,'8 Oct - LIVE LDS Data'!$A$3:$AAD$1504,42,FALSE)=0/1/1900,"",VLOOKUP($A149,'8 Oct - LIVE LDS Data'!$A$3:$AAD$1504,42,FALSE))</f>
        <v/>
      </c>
      <c r="P149" s="7296" t="str">
        <f>IF(VLOOKUP($A149,'8 Oct - LIVE LDS Data'!$A$3:$AAD$1504,48,FALSE)=0/1/1900,"",VLOOKUP($A149,'8 Oct - LIVE LDS Data'!$A$3:$AAD$1504,48,FALSE))</f>
        <v/>
      </c>
      <c r="Q149" s="7296" t="str">
        <f>IF(VLOOKUP($A149,'8 Oct - LIVE LDS Data'!$A$3:$AAD$1504,49,FALSE)=0/1/1900,"",VLOOKUP($A149,'8 Oct - LIVE LDS Data'!$A$3:$AAD$1504,49,FALSE))</f>
        <v/>
      </c>
      <c r="R149" s="7296" t="str">
        <f>IF(VLOOKUP($A149,'8 Oct - LIVE LDS Data'!$A$3:$AAD$1504,55,FALSE)=0/1/1900,"",VLOOKUP($A149,'8 Oct - LIVE LDS Data'!$A$3:$AAD$1504,55,FALSE))</f>
        <v/>
      </c>
      <c r="S149" s="7296" t="str">
        <f>IF(VLOOKUP($A149,'8 Oct - LIVE LDS Data'!$A$3:$AAD$1504,56,FALSE)=0/1/1900,"",VLOOKUP($A149,'8 Oct - LIVE LDS Data'!$A$3:$AAD$1504,56,FALSE))</f>
        <v/>
      </c>
      <c r="T149" s="7297" t="str">
        <f>IF(VLOOKUP($A149,'8 Oct - LIVE LDS Data'!$A$3:$AAD$1504,61,FALSE)=0/1/1900,"",VLOOKUP($A149,'8 Oct - LIVE LDS Data'!$A$3:$AAD$1504,61,FALSE))</f>
        <v/>
      </c>
      <c r="U149" s="7297" t="str">
        <f>IF(VLOOKUP($A149,'8 Oct - LIVE LDS Data'!$A$3:$AAD$1504,64,FALSE)=0/1/1900,"",VLOOKUP($A149,'8 Oct - LIVE LDS Data'!$A$3:$AAD$1504,64,FALSE))</f>
        <v/>
      </c>
      <c r="V149" s="7297" t="str">
        <f>IF(VLOOKUP($A149,'8 Oct - LIVE LDS Data'!$A$3:$AAD$1504,67,FALSE)=0/1/1900,"",VLOOKUP($A149,'8 Oct - LIVE LDS Data'!$A$3:$AAD$1504,67,FALSE))</f>
        <v/>
      </c>
      <c r="W149" s="7298" t="str">
        <f>IF(VLOOKUP($A149,'8 Oct - LIVE LDS Data'!$A$3:$AAD$1504,80,FALSE)=0/1/1900,"",VLOOKUP($A149,'8 Oct - LIVE LDS Data'!$A$3:$AAD$1504,80,FALSE))</f>
        <v/>
      </c>
      <c r="X149" s="7299" t="s">
        <v>90</v>
      </c>
      <c r="Y149" s="7300">
        <f>IF(VLOOKUP($A149,'8 Oct - LIVE LDS Data'!$A$3:$AAD$1504,73,FALSE)=0/1/1900,"",VLOOKUP($A149,'8 Oct - LIVE LDS Data'!$A$3:$AAD$1504,73,FALSE))</f>
        <v>45790</v>
      </c>
      <c r="Z149" s="7300" t="str">
        <f>IF(VLOOKUP($A149,'8 Oct - LIVE LDS Data'!$A$3:$AAD$1504,74,FALSE)=0/1/1900,"",VLOOKUP($A149,'8 Oct - LIVE LDS Data'!$A$3:$AAD$1504,74,FALSE))</f>
        <v>Robert Putnam</v>
      </c>
      <c r="AA149" s="7300">
        <f>IF(VLOOKUP($A149,'8 Oct - LIVE LDS Data'!$A$3:$AAD$1504,76,FALSE)=0/1/1900,"",VLOOKUP($A149,'8 Oct - LIVE LDS Data'!$A$3:$AAD$1504,76,FALSE))</f>
        <v>45790</v>
      </c>
      <c r="AB149" s="7300" t="str">
        <f>IF(VLOOKUP($A149,'8 Oct - LIVE LDS Data'!$A$3:$AAD$1504,77,FALSE)=0/1/1900,"",VLOOKUP($A149,'8 Oct - LIVE LDS Data'!$A$3:$AAD$1504,77,FALSE))</f>
        <v>Robert Putnam</v>
      </c>
    </row>
    <row r="150" spans="1:28" ht="30" customHeight="1" x14ac:dyDescent="0.2">
      <c r="A150" s="1478" t="s">
        <v>2808</v>
      </c>
      <c r="B150" s="1478"/>
      <c r="C150" s="2383" t="s">
        <v>2809</v>
      </c>
      <c r="D150" s="1481"/>
      <c r="E150" s="1481"/>
      <c r="F150" s="7293" t="str">
        <f>IF(VLOOKUP($A150,'8 Oct - LIVE LDS Data'!$A$3:$AAD$1504,4,FALSE)=0/1/1900,"",VLOOKUP($A150,'8 Oct - LIVE LDS Data'!$A$3:$AAD$1504,4,FALSE))</f>
        <v>Local Plan 2024-2042</v>
      </c>
      <c r="G150" s="7294" t="str">
        <f>IF(VLOOKUP($A150,'8 Oct - LIVE LDS Data'!$A$3:$AAD$1504,6,FALSE)=0/1/1900,"",VLOOKUP($A150,'8 Oct - LIVE LDS Data'!$A$3:$AAD$1504,6,FALSE))</f>
        <v/>
      </c>
      <c r="H150" s="7294" t="str">
        <f>IF(VLOOKUP($A150,'8 Oct - LIVE LDS Data'!$A$3:$AAD$1504,7,FALSE)=0/1/1900,"",VLOOKUP($A150,'8 Oct - LIVE LDS Data'!$A$3:$AAD$1504,7,FALSE))</f>
        <v/>
      </c>
      <c r="I150" s="7294" t="str">
        <f>IF(VLOOKUP($A150,'8 Oct - LIVE LDS Data'!$A$3:$AAD$1504,8,FALSE)=0/1/1900,"",VLOOKUP($A150,'8 Oct - LIVE LDS Data'!$A$3:$AAD$1504,8,FALSE))</f>
        <v>N</v>
      </c>
      <c r="J150" s="7294" t="str">
        <f>IF(VLOOKUP($A150,'8 Oct - LIVE LDS Data'!$A$3:$AAD$1504,9,FALSE)=0/1/1900,"",VLOOKUP($A150,'8 Oct - LIVE LDS Data'!$A$3:$AAD$1504,9,FALSE))</f>
        <v>N</v>
      </c>
      <c r="K150" s="7295">
        <f>IF(VLOOKUP($A150,'8 Oct - LIVE LDS Data'!$A$3:$AAD$1504,10,FALSE)=0/1/1900,"",VLOOKUP($A150,'8 Oct - LIVE LDS Data'!$A$3:$AAD$1504,10,FALSE))</f>
        <v>41823</v>
      </c>
      <c r="L150" s="7296" t="str">
        <f>IF(VLOOKUP($A150,'8 Oct - LIVE LDS Data'!$A$3:$AAD$1504,34,FALSE)=0/1/1900,"",VLOOKUP($A150,'8 Oct - LIVE LDS Data'!$A$3:$AAD$1504,34,FALSE))</f>
        <v/>
      </c>
      <c r="M150" s="7296" t="str">
        <f>IF(VLOOKUP($A150,'8 Oct - LIVE LDS Data'!$A$3:$AAD$1504,35,FALSE)=0/1/1900,"",VLOOKUP($A150,'8 Oct - LIVE LDS Data'!$A$3:$AAD$1504,35,FALSE))</f>
        <v/>
      </c>
      <c r="N150" s="7296" t="str">
        <f>IF(VLOOKUP($A150,'8 Oct - LIVE LDS Data'!$A$3:$AAD$1504,41,FALSE)=0/1/1900,"",VLOOKUP($A150,'8 Oct - LIVE LDS Data'!$A$3:$AAD$1504,41,FALSE))</f>
        <v/>
      </c>
      <c r="O150" s="7296" t="str">
        <f>IF(VLOOKUP($A150,'8 Oct - LIVE LDS Data'!$A$3:$AAD$1504,42,FALSE)=0/1/1900,"",VLOOKUP($A150,'8 Oct - LIVE LDS Data'!$A$3:$AAD$1504,42,FALSE))</f>
        <v/>
      </c>
      <c r="P150" s="7296" t="str">
        <f>IF(VLOOKUP($A150,'8 Oct - LIVE LDS Data'!$A$3:$AAD$1504,48,FALSE)=0/1/1900,"",VLOOKUP($A150,'8 Oct - LIVE LDS Data'!$A$3:$AAD$1504,48,FALSE))</f>
        <v/>
      </c>
      <c r="Q150" s="7296" t="str">
        <f>IF(VLOOKUP($A150,'8 Oct - LIVE LDS Data'!$A$3:$AAD$1504,49,FALSE)=0/1/1900,"",VLOOKUP($A150,'8 Oct - LIVE LDS Data'!$A$3:$AAD$1504,49,FALSE))</f>
        <v/>
      </c>
      <c r="R150" s="7296" t="str">
        <f>IF(VLOOKUP($A150,'8 Oct - LIVE LDS Data'!$A$3:$AAD$1504,55,FALSE)=0/1/1900,"",VLOOKUP($A150,'8 Oct - LIVE LDS Data'!$A$3:$AAD$1504,55,FALSE))</f>
        <v/>
      </c>
      <c r="S150" s="7296" t="str">
        <f>IF(VLOOKUP($A150,'8 Oct - LIVE LDS Data'!$A$3:$AAD$1504,56,FALSE)=0/1/1900,"",VLOOKUP($A150,'8 Oct - LIVE LDS Data'!$A$3:$AAD$1504,56,FALSE))</f>
        <v/>
      </c>
      <c r="T150" s="7297" t="str">
        <f>IF(VLOOKUP($A150,'8 Oct - LIVE LDS Data'!$A$3:$AAD$1504,61,FALSE)=0/1/1900,"",VLOOKUP($A150,'8 Oct - LIVE LDS Data'!$A$3:$AAD$1504,61,FALSE))</f>
        <v/>
      </c>
      <c r="U150" s="7297" t="str">
        <f>IF(VLOOKUP($A150,'8 Oct - LIVE LDS Data'!$A$3:$AAD$1504,64,FALSE)=0/1/1900,"",VLOOKUP($A150,'8 Oct - LIVE LDS Data'!$A$3:$AAD$1504,64,FALSE))</f>
        <v/>
      </c>
      <c r="V150" s="7297" t="str">
        <f>IF(VLOOKUP($A150,'8 Oct - LIVE LDS Data'!$A$3:$AAD$1504,67,FALSE)=0/1/1900,"",VLOOKUP($A150,'8 Oct - LIVE LDS Data'!$A$3:$AAD$1504,67,FALSE))</f>
        <v/>
      </c>
      <c r="W150" s="7298" t="str">
        <f>IF(VLOOKUP($A150,'8 Oct - LIVE LDS Data'!$A$3:$AAD$1504,80,FALSE)=0/1/1900,"",VLOOKUP($A150,'8 Oct - LIVE LDS Data'!$A$3:$AAD$1504,80,FALSE))</f>
        <v/>
      </c>
      <c r="X150" s="7299" t="s">
        <v>90</v>
      </c>
      <c r="Y150" s="7300">
        <f>IF(VLOOKUP($A150,'8 Oct - LIVE LDS Data'!$A$3:$AAD$1504,73,FALSE)=0/1/1900,"",VLOOKUP($A150,'8 Oct - LIVE LDS Data'!$A$3:$AAD$1504,73,FALSE))</f>
        <v>45790</v>
      </c>
      <c r="Z150" s="7300" t="str">
        <f>IF(VLOOKUP($A150,'8 Oct - LIVE LDS Data'!$A$3:$AAD$1504,74,FALSE)=0/1/1900,"",VLOOKUP($A150,'8 Oct - LIVE LDS Data'!$A$3:$AAD$1504,74,FALSE))</f>
        <v>Robert Putnam</v>
      </c>
      <c r="AA150" s="7300">
        <f>IF(VLOOKUP($A150,'8 Oct - LIVE LDS Data'!$A$3:$AAD$1504,76,FALSE)=0/1/1900,"",VLOOKUP($A150,'8 Oct - LIVE LDS Data'!$A$3:$AAD$1504,76,FALSE))</f>
        <v>45790</v>
      </c>
      <c r="AB150" s="7300" t="str">
        <f>IF(VLOOKUP($A150,'8 Oct - LIVE LDS Data'!$A$3:$AAD$1504,77,FALSE)=0/1/1900,"",VLOOKUP($A150,'8 Oct - LIVE LDS Data'!$A$3:$AAD$1504,77,FALSE))</f>
        <v>Robert Putnam</v>
      </c>
    </row>
    <row r="151" spans="1:28" ht="30" customHeight="1" x14ac:dyDescent="0.2">
      <c r="A151" s="1465" t="s">
        <v>2818</v>
      </c>
      <c r="B151" s="1465"/>
      <c r="C151" s="1465" t="s">
        <v>2819</v>
      </c>
      <c r="D151" s="1466"/>
      <c r="E151" s="1466"/>
      <c r="F151" s="7293" t="str">
        <f>IF(VLOOKUP($A151,'8 Oct - LIVE LDS Data'!$A$3:$AAD$1504,4,FALSE)=0/1/1900,"",VLOOKUP($A151,'8 Oct - LIVE LDS Data'!$A$3:$AAD$1504,4,FALSE))</f>
        <v>Ribble Valley Local Plan 2021-2038</v>
      </c>
      <c r="G151" s="7294" t="str">
        <f>IF(VLOOKUP($A151,'8 Oct - LIVE LDS Data'!$A$3:$AAD$1504,6,FALSE)=0/1/1900,"",VLOOKUP($A151,'8 Oct - LIVE LDS Data'!$A$3:$AAD$1504,6,FALSE))</f>
        <v>2021</v>
      </c>
      <c r="H151" s="7294" t="str">
        <f>IF(VLOOKUP($A151,'8 Oct - LIVE LDS Data'!$A$3:$AAD$1504,7,FALSE)=0/1/1900,"",VLOOKUP($A151,'8 Oct - LIVE LDS Data'!$A$3:$AAD$1504,7,FALSE))</f>
        <v>2038</v>
      </c>
      <c r="I151" s="7294" t="str">
        <f>IF(VLOOKUP($A151,'8 Oct - LIVE LDS Data'!$A$3:$AAD$1504,8,FALSE)=0/1/1900,"",VLOOKUP($A151,'8 Oct - LIVE LDS Data'!$A$3:$AAD$1504,8,FALSE))</f>
        <v>N</v>
      </c>
      <c r="J151" s="7294" t="str">
        <f>IF(VLOOKUP($A151,'8 Oct - LIVE LDS Data'!$A$3:$AAD$1504,9,FALSE)=0/1/1900,"",VLOOKUP($A151,'8 Oct - LIVE LDS Data'!$A$3:$AAD$1504,9,FALSE))</f>
        <v>N</v>
      </c>
      <c r="K151" s="7295">
        <f>IF(VLOOKUP($A151,'8 Oct - LIVE LDS Data'!$A$3:$AAD$1504,10,FALSE)=0/1/1900,"",VLOOKUP($A151,'8 Oct - LIVE LDS Data'!$A$3:$AAD$1504,10,FALSE))</f>
        <v>41989</v>
      </c>
      <c r="L151" s="7296">
        <f>IF(VLOOKUP($A151,'8 Oct - LIVE LDS Data'!$A$3:$AAD$1504,34,FALSE)=0/1/1900,"",VLOOKUP($A151,'8 Oct - LIVE LDS Data'!$A$3:$AAD$1504,34,FALSE))</f>
        <v>44708</v>
      </c>
      <c r="M151" s="7296">
        <f>IF(VLOOKUP($A151,'8 Oct - LIVE LDS Data'!$A$3:$AAD$1504,35,FALSE)=0/1/1900,"",VLOOKUP($A151,'8 Oct - LIVE LDS Data'!$A$3:$AAD$1504,35,FALSE))</f>
        <v>44748</v>
      </c>
      <c r="N151" s="7296" t="str">
        <f>IF(VLOOKUP($A151,'8 Oct - LIVE LDS Data'!$A$3:$AAD$1504,41,FALSE)=0/1/1900,"",VLOOKUP($A151,'8 Oct - LIVE LDS Data'!$A$3:$AAD$1504,41,FALSE))</f>
        <v/>
      </c>
      <c r="O151" s="7296" t="str">
        <f>IF(VLOOKUP($A151,'8 Oct - LIVE LDS Data'!$A$3:$AAD$1504,42,FALSE)=0/1/1900,"",VLOOKUP($A151,'8 Oct - LIVE LDS Data'!$A$3:$AAD$1504,42,FALSE))</f>
        <v/>
      </c>
      <c r="P151" s="7296" t="str">
        <f>IF(VLOOKUP($A151,'8 Oct - LIVE LDS Data'!$A$3:$AAD$1504,48,FALSE)=0/1/1900,"",VLOOKUP($A151,'8 Oct - LIVE LDS Data'!$A$3:$AAD$1504,48,FALSE))</f>
        <v/>
      </c>
      <c r="Q151" s="7296" t="str">
        <f>IF(VLOOKUP($A151,'8 Oct - LIVE LDS Data'!$A$3:$AAD$1504,49,FALSE)=0/1/1900,"",VLOOKUP($A151,'8 Oct - LIVE LDS Data'!$A$3:$AAD$1504,49,FALSE))</f>
        <v/>
      </c>
      <c r="R151" s="7296" t="str">
        <f>IF(VLOOKUP($A151,'8 Oct - LIVE LDS Data'!$A$3:$AAD$1504,55,FALSE)=0/1/1900,"",VLOOKUP($A151,'8 Oct - LIVE LDS Data'!$A$3:$AAD$1504,55,FALSE))</f>
        <v/>
      </c>
      <c r="S151" s="7296" t="str">
        <f>IF(VLOOKUP($A151,'8 Oct - LIVE LDS Data'!$A$3:$AAD$1504,56,FALSE)=0/1/1900,"",VLOOKUP($A151,'8 Oct - LIVE LDS Data'!$A$3:$AAD$1504,56,FALSE))</f>
        <v/>
      </c>
      <c r="T151" s="7297" t="str">
        <f>IF(VLOOKUP($A151,'8 Oct - LIVE LDS Data'!$A$3:$AAD$1504,61,FALSE)=0/1/1900,"",VLOOKUP($A151,'8 Oct - LIVE LDS Data'!$A$3:$AAD$1504,61,FALSE))</f>
        <v/>
      </c>
      <c r="U151" s="7297" t="str">
        <f>IF(VLOOKUP($A151,'8 Oct - LIVE LDS Data'!$A$3:$AAD$1504,64,FALSE)=0/1/1900,"",VLOOKUP($A151,'8 Oct - LIVE LDS Data'!$A$3:$AAD$1504,64,FALSE))</f>
        <v/>
      </c>
      <c r="V151" s="7297" t="str">
        <f>IF(VLOOKUP($A151,'8 Oct - LIVE LDS Data'!$A$3:$AAD$1504,67,FALSE)=0/1/1900,"",VLOOKUP($A151,'8 Oct - LIVE LDS Data'!$A$3:$AAD$1504,67,FALSE))</f>
        <v/>
      </c>
      <c r="W151" s="7298" t="str">
        <f>IF(VLOOKUP($A151,'8 Oct - LIVE LDS Data'!$A$3:$AAD$1504,80,FALSE)=0/1/1900,"",VLOOKUP($A151,'8 Oct - LIVE LDS Data'!$A$3:$AAD$1504,80,FALSE))</f>
        <v/>
      </c>
      <c r="X151" s="7299" t="s">
        <v>90</v>
      </c>
      <c r="Y151" s="7300">
        <f>IF(VLOOKUP($A151,'8 Oct - LIVE LDS Data'!$A$3:$AAD$1504,73,FALSE)=0/1/1900,"",VLOOKUP($A151,'8 Oct - LIVE LDS Data'!$A$3:$AAD$1504,73,FALSE))</f>
        <v>45790</v>
      </c>
      <c r="Z151" s="7300" t="str">
        <f>IF(VLOOKUP($A151,'8 Oct - LIVE LDS Data'!$A$3:$AAD$1504,74,FALSE)=0/1/1900,"",VLOOKUP($A151,'8 Oct - LIVE LDS Data'!$A$3:$AAD$1504,74,FALSE))</f>
        <v>Robert Putnam</v>
      </c>
      <c r="AA151" s="7300">
        <f>IF(VLOOKUP($A151,'8 Oct - LIVE LDS Data'!$A$3:$AAD$1504,76,FALSE)=0/1/1900,"",VLOOKUP($A151,'8 Oct - LIVE LDS Data'!$A$3:$AAD$1504,76,FALSE))</f>
        <v>45790</v>
      </c>
      <c r="AB151" s="7300" t="str">
        <f>IF(VLOOKUP($A151,'8 Oct - LIVE LDS Data'!$A$3:$AAD$1504,77,FALSE)=0/1/1900,"",VLOOKUP($A151,'8 Oct - LIVE LDS Data'!$A$3:$AAD$1504,77,FALSE))</f>
        <v>Robert Putnam</v>
      </c>
    </row>
    <row r="152" spans="1:28" ht="30" customHeight="1" x14ac:dyDescent="0.2">
      <c r="A152" s="1465" t="s">
        <v>2861</v>
      </c>
      <c r="B152" s="1465"/>
      <c r="C152" s="1465" t="s">
        <v>2862</v>
      </c>
      <c r="D152" s="1466"/>
      <c r="E152" s="1466"/>
      <c r="F152" s="7293" t="str">
        <f>IF(VLOOKUP($A152,'8 Oct - LIVE LDS Data'!$A$3:$AAD$1504,4,FALSE)=0/1/1900,"",VLOOKUP($A152,'8 Oct - LIVE LDS Data'!$A$3:$AAD$1504,4,FALSE))</f>
        <v>New Rochford Local Plan</v>
      </c>
      <c r="G152" s="7294" t="str">
        <f>IF(VLOOKUP($A152,'8 Oct - LIVE LDS Data'!$A$3:$AAD$1504,6,FALSE)=0/1/1900,"",VLOOKUP($A152,'8 Oct - LIVE LDS Data'!$A$3:$AAD$1504,6,FALSE))</f>
        <v>2020</v>
      </c>
      <c r="H152" s="7294" t="str">
        <f>IF(VLOOKUP($A152,'8 Oct - LIVE LDS Data'!$A$3:$AAD$1504,7,FALSE)=0/1/1900,"",VLOOKUP($A152,'8 Oct - LIVE LDS Data'!$A$3:$AAD$1504,7,FALSE))</f>
        <v>2040</v>
      </c>
      <c r="I152" s="7294" t="str">
        <f>IF(VLOOKUP($A152,'8 Oct - LIVE LDS Data'!$A$3:$AAD$1504,8,FALSE)=0/1/1900,"",VLOOKUP($A152,'8 Oct - LIVE LDS Data'!$A$3:$AAD$1504,8,FALSE))</f>
        <v>N</v>
      </c>
      <c r="J152" s="7294" t="str">
        <f>IF(VLOOKUP($A152,'8 Oct - LIVE LDS Data'!$A$3:$AAD$1504,9,FALSE)=0/1/1900,"",VLOOKUP($A152,'8 Oct - LIVE LDS Data'!$A$3:$AAD$1504,9,FALSE))</f>
        <v>N</v>
      </c>
      <c r="K152" s="7295">
        <f>IF(VLOOKUP($A152,'8 Oct - LIVE LDS Data'!$A$3:$AAD$1504,10,FALSE)=0/1/1900,"",VLOOKUP($A152,'8 Oct - LIVE LDS Data'!$A$3:$AAD$1504,10,FALSE))</f>
        <v>40890</v>
      </c>
      <c r="L152" s="7296">
        <f>IF(VLOOKUP($A152,'8 Oct - LIVE LDS Data'!$A$3:$AAD$1504,34,FALSE)=0/1/1900,"",VLOOKUP($A152,'8 Oct - LIVE LDS Data'!$A$3:$AAD$1504,34,FALSE))</f>
        <v>43082</v>
      </c>
      <c r="M152" s="7296">
        <f>IF(VLOOKUP($A152,'8 Oct - LIVE LDS Data'!$A$3:$AAD$1504,35,FALSE)=0/1/1900,"",VLOOKUP($A152,'8 Oct - LIVE LDS Data'!$A$3:$AAD$1504,35,FALSE))</f>
        <v>43166</v>
      </c>
      <c r="N152" s="7296">
        <f>IF(VLOOKUP($A152,'8 Oct - LIVE LDS Data'!$A$3:$AAD$1504,41,FALSE)=0/1/1900,"",VLOOKUP($A152,'8 Oct - LIVE LDS Data'!$A$3:$AAD$1504,41,FALSE))</f>
        <v>44405</v>
      </c>
      <c r="O152" s="7296">
        <f>IF(VLOOKUP($A152,'8 Oct - LIVE LDS Data'!$A$3:$AAD$1504,42,FALSE)=0/1/1900,"",VLOOKUP($A152,'8 Oct - LIVE LDS Data'!$A$3:$AAD$1504,42,FALSE))</f>
        <v>44447</v>
      </c>
      <c r="P152" s="7296" t="str">
        <f>IF(VLOOKUP($A152,'8 Oct - LIVE LDS Data'!$A$3:$AAD$1504,48,FALSE)=0/1/1900,"",VLOOKUP($A152,'8 Oct - LIVE LDS Data'!$A$3:$AAD$1504,48,FALSE))</f>
        <v/>
      </c>
      <c r="Q152" s="7296" t="str">
        <f>IF(VLOOKUP($A152,'8 Oct - LIVE LDS Data'!$A$3:$AAD$1504,49,FALSE)=0/1/1900,"",VLOOKUP($A152,'8 Oct - LIVE LDS Data'!$A$3:$AAD$1504,49,FALSE))</f>
        <v/>
      </c>
      <c r="R152" s="7296" t="str">
        <f>IF(VLOOKUP($A152,'8 Oct - LIVE LDS Data'!$A$3:$AAD$1504,55,FALSE)=0/1/1900,"",VLOOKUP($A152,'8 Oct - LIVE LDS Data'!$A$3:$AAD$1504,55,FALSE))</f>
        <v/>
      </c>
      <c r="S152" s="7296" t="str">
        <f>IF(VLOOKUP($A152,'8 Oct - LIVE LDS Data'!$A$3:$AAD$1504,56,FALSE)=0/1/1900,"",VLOOKUP($A152,'8 Oct - LIVE LDS Data'!$A$3:$AAD$1504,56,FALSE))</f>
        <v/>
      </c>
      <c r="T152" s="7297" t="str">
        <f>IF(VLOOKUP($A152,'8 Oct - LIVE LDS Data'!$A$3:$AAD$1504,61,FALSE)=0/1/1900,"",VLOOKUP($A152,'8 Oct - LIVE LDS Data'!$A$3:$AAD$1504,61,FALSE))</f>
        <v/>
      </c>
      <c r="U152" s="7297" t="str">
        <f>IF(VLOOKUP($A152,'8 Oct - LIVE LDS Data'!$A$3:$AAD$1504,64,FALSE)=0/1/1900,"",VLOOKUP($A152,'8 Oct - LIVE LDS Data'!$A$3:$AAD$1504,64,FALSE))</f>
        <v/>
      </c>
      <c r="V152" s="7297" t="str">
        <f>IF(VLOOKUP($A152,'8 Oct - LIVE LDS Data'!$A$3:$AAD$1504,67,FALSE)=0/1/1900,"",VLOOKUP($A152,'8 Oct - LIVE LDS Data'!$A$3:$AAD$1504,67,FALSE))</f>
        <v/>
      </c>
      <c r="W152" s="7298" t="str">
        <f>IF(VLOOKUP($A152,'8 Oct - LIVE LDS Data'!$A$3:$AAD$1504,80,FALSE)=0/1/1900,"",VLOOKUP($A152,'8 Oct - LIVE LDS Data'!$A$3:$AAD$1504,80,FALSE))</f>
        <v/>
      </c>
      <c r="X152" s="7299" t="s">
        <v>90</v>
      </c>
      <c r="Y152" s="7300">
        <f>IF(VLOOKUP($A152,'8 Oct - LIVE LDS Data'!$A$3:$AAD$1504,73,FALSE)=0/1/1900,"",VLOOKUP($A152,'8 Oct - LIVE LDS Data'!$A$3:$AAD$1504,73,FALSE))</f>
        <v>45932</v>
      </c>
      <c r="Z152" s="7300" t="str">
        <f>IF(VLOOKUP($A152,'8 Oct - LIVE LDS Data'!$A$3:$AAD$1504,74,FALSE)=0/1/1900,"",VLOOKUP($A152,'8 Oct - LIVE LDS Data'!$A$3:$AAD$1504,74,FALSE))</f>
        <v>Robert Putnam</v>
      </c>
      <c r="AA152" s="7300">
        <f>IF(VLOOKUP($A152,'8 Oct - LIVE LDS Data'!$A$3:$AAD$1504,76,FALSE)=0/1/1900,"",VLOOKUP($A152,'8 Oct - LIVE LDS Data'!$A$3:$AAD$1504,76,FALSE))</f>
        <v>45932</v>
      </c>
      <c r="AB152" s="7300" t="str">
        <f>IF(VLOOKUP($A152,'8 Oct - LIVE LDS Data'!$A$3:$AAD$1504,77,FALSE)=0/1/1900,"",VLOOKUP($A152,'8 Oct - LIVE LDS Data'!$A$3:$AAD$1504,77,FALSE))</f>
        <v>Robert Putnam</v>
      </c>
    </row>
    <row r="153" spans="1:28" ht="40" customHeight="1" x14ac:dyDescent="0.2">
      <c r="A153" s="7309" t="s">
        <v>2875</v>
      </c>
      <c r="B153" s="7309"/>
      <c r="C153" s="7309" t="s">
        <v>2876</v>
      </c>
      <c r="D153" s="7310"/>
      <c r="E153" s="7310"/>
      <c r="F153" s="7293" t="str">
        <f>IF(VLOOKUP($A153,'8 Oct - LIVE LDS Data'!$A$3:$AAD$1504,4,FALSE)=0/1/1900,"",VLOOKUP($A153,'8 Oct - LIVE LDS Data'!$A$3:$AAD$1504,4,FALSE))</f>
        <v>Rossendale Local Plan</v>
      </c>
      <c r="G153" s="7294" t="str">
        <f>IF(VLOOKUP($A153,'8 Oct - LIVE LDS Data'!$A$3:$AAD$1504,6,FALSE)=0/1/1900,"",VLOOKUP($A153,'8 Oct - LIVE LDS Data'!$A$3:$AAD$1504,6,FALSE))</f>
        <v/>
      </c>
      <c r="H153" s="7294" t="str">
        <f>IF(VLOOKUP($A153,'8 Oct - LIVE LDS Data'!$A$3:$AAD$1504,7,FALSE)=0/1/1900,"",VLOOKUP($A153,'8 Oct - LIVE LDS Data'!$A$3:$AAD$1504,7,FALSE))</f>
        <v/>
      </c>
      <c r="I153" s="7294" t="str">
        <f>IF(VLOOKUP($A153,'8 Oct - LIVE LDS Data'!$A$3:$AAD$1504,8,FALSE)=0/1/1900,"",VLOOKUP($A153,'8 Oct - LIVE LDS Data'!$A$3:$AAD$1504,8,FALSE))</f>
        <v>N</v>
      </c>
      <c r="J153" s="7294" t="str">
        <f>IF(VLOOKUP($A153,'8 Oct - LIVE LDS Data'!$A$3:$AAD$1504,9,FALSE)=0/1/1900,"",VLOOKUP($A153,'8 Oct - LIVE LDS Data'!$A$3:$AAD$1504,9,FALSE))</f>
        <v>N</v>
      </c>
      <c r="K153" s="7295">
        <f>IF(VLOOKUP($A153,'8 Oct - LIVE LDS Data'!$A$3:$AAD$1504,10,FALSE)=0/1/1900,"",VLOOKUP($A153,'8 Oct - LIVE LDS Data'!$A$3:$AAD$1504,10,FALSE))</f>
        <v>44545</v>
      </c>
      <c r="L153" s="7296" t="str">
        <f>IF(VLOOKUP($A153,'8 Oct - LIVE LDS Data'!$A$3:$AAD$1504,34,FALSE)=0/1/1900,"",VLOOKUP($A153,'8 Oct - LIVE LDS Data'!$A$3:$AAD$1504,34,FALSE))</f>
        <v/>
      </c>
      <c r="M153" s="7296" t="str">
        <f>IF(VLOOKUP($A153,'8 Oct - LIVE LDS Data'!$A$3:$AAD$1504,35,FALSE)=0/1/1900,"",VLOOKUP($A153,'8 Oct - LIVE LDS Data'!$A$3:$AAD$1504,35,FALSE))</f>
        <v/>
      </c>
      <c r="N153" s="7296" t="str">
        <f>IF(VLOOKUP($A153,'8 Oct - LIVE LDS Data'!$A$3:$AAD$1504,41,FALSE)=0/1/1900,"",VLOOKUP($A153,'8 Oct - LIVE LDS Data'!$A$3:$AAD$1504,41,FALSE))</f>
        <v/>
      </c>
      <c r="O153" s="7296" t="str">
        <f>IF(VLOOKUP($A153,'8 Oct - LIVE LDS Data'!$A$3:$AAD$1504,42,FALSE)=0/1/1900,"",VLOOKUP($A153,'8 Oct - LIVE LDS Data'!$A$3:$AAD$1504,42,FALSE))</f>
        <v/>
      </c>
      <c r="P153" s="7296" t="str">
        <f>IF(VLOOKUP($A153,'8 Oct - LIVE LDS Data'!$A$3:$AAD$1504,48,FALSE)=0/1/1900,"",VLOOKUP($A153,'8 Oct - LIVE LDS Data'!$A$3:$AAD$1504,48,FALSE))</f>
        <v/>
      </c>
      <c r="Q153" s="7296" t="str">
        <f>IF(VLOOKUP($A153,'8 Oct - LIVE LDS Data'!$A$3:$AAD$1504,49,FALSE)=0/1/1900,"",VLOOKUP($A153,'8 Oct - LIVE LDS Data'!$A$3:$AAD$1504,49,FALSE))</f>
        <v/>
      </c>
      <c r="R153" s="7296" t="str">
        <f>IF(VLOOKUP($A153,'8 Oct - LIVE LDS Data'!$A$3:$AAD$1504,55,FALSE)=0/1/1900,"",VLOOKUP($A153,'8 Oct - LIVE LDS Data'!$A$3:$AAD$1504,55,FALSE))</f>
        <v/>
      </c>
      <c r="S153" s="7296" t="str">
        <f>IF(VLOOKUP($A153,'8 Oct - LIVE LDS Data'!$A$3:$AAD$1504,56,FALSE)=0/1/1900,"",VLOOKUP($A153,'8 Oct - LIVE LDS Data'!$A$3:$AAD$1504,56,FALSE))</f>
        <v/>
      </c>
      <c r="T153" s="7297" t="str">
        <f>IF(VLOOKUP($A153,'8 Oct - LIVE LDS Data'!$A$3:$AAD$1504,61,FALSE)=0/1/1900,"",VLOOKUP($A153,'8 Oct - LIVE LDS Data'!$A$3:$AAD$1504,61,FALSE))</f>
        <v/>
      </c>
      <c r="U153" s="7297" t="str">
        <f>IF(VLOOKUP($A153,'8 Oct - LIVE LDS Data'!$A$3:$AAD$1504,64,FALSE)=0/1/1900,"",VLOOKUP($A153,'8 Oct - LIVE LDS Data'!$A$3:$AAD$1504,64,FALSE))</f>
        <v/>
      </c>
      <c r="V153" s="7297" t="str">
        <f>IF(VLOOKUP($A153,'8 Oct - LIVE LDS Data'!$A$3:$AAD$1504,67,FALSE)=0/1/1900,"",VLOOKUP($A153,'8 Oct - LIVE LDS Data'!$A$3:$AAD$1504,67,FALSE))</f>
        <v/>
      </c>
      <c r="W153" s="7298" t="str">
        <f>IF(VLOOKUP($A153,'8 Oct - LIVE LDS Data'!$A$3:$AAD$1504,80,FALSE)=0/1/1900,"",VLOOKUP($A153,'8 Oct - LIVE LDS Data'!$A$3:$AAD$1504,80,FALSE))</f>
        <v/>
      </c>
      <c r="X153" s="7299" t="s">
        <v>90</v>
      </c>
      <c r="Y153" s="7300" t="str">
        <f>IF(VLOOKUP($A153,'8 Oct - LIVE LDS Data'!$A$3:$AAD$1504,73,FALSE)=0/1/1900,"",VLOOKUP($A153,'8 Oct - LIVE LDS Data'!$A$3:$AAD$1504,73,FALSE))</f>
        <v/>
      </c>
      <c r="Z153" s="7300" t="str">
        <f>IF(VLOOKUP($A153,'8 Oct - LIVE LDS Data'!$A$3:$AAD$1504,74,FALSE)=0/1/1900,"",VLOOKUP($A153,'8 Oct - LIVE LDS Data'!$A$3:$AAD$1504,74,FALSE))</f>
        <v>Robert Putnam</v>
      </c>
      <c r="AA153" s="7300">
        <f>IF(VLOOKUP($A153,'8 Oct - LIVE LDS Data'!$A$3:$AAD$1504,76,FALSE)=0/1/1900,"",VLOOKUP($A153,'8 Oct - LIVE LDS Data'!$A$3:$AAD$1504,76,FALSE))</f>
        <v>45790</v>
      </c>
      <c r="AB153" s="7300" t="str">
        <f>IF(VLOOKUP($A153,'8 Oct - LIVE LDS Data'!$A$3:$AAD$1504,77,FALSE)=0/1/1900,"",VLOOKUP($A153,'8 Oct - LIVE LDS Data'!$A$3:$AAD$1504,77,FALSE))</f>
        <v>Robert Putnam</v>
      </c>
    </row>
    <row r="154" spans="1:28" ht="40" customHeight="1" x14ac:dyDescent="0.2">
      <c r="A154" s="1465" t="s">
        <v>2883</v>
      </c>
      <c r="B154" s="1465"/>
      <c r="C154" s="1467" t="s">
        <v>2884</v>
      </c>
      <c r="D154" s="1480"/>
      <c r="E154" s="1480"/>
      <c r="F154" s="7293" t="str">
        <f>IF(VLOOKUP($A154,'8 Oct - LIVE LDS Data'!$A$3:$AAD$1504,4,FALSE)=0/1/1900,"",VLOOKUP($A154,'8 Oct - LIVE LDS Data'!$A$3:$AAD$1504,4,FALSE))</f>
        <v>Rother District Local Plan 2020 - 2040</v>
      </c>
      <c r="G154" s="7294">
        <f>IF(VLOOKUP($A154,'8 Oct - LIVE LDS Data'!$A$3:$AAD$1504,6,FALSE)=0/1/1900,"",VLOOKUP($A154,'8 Oct - LIVE LDS Data'!$A$3:$AAD$1504,6,FALSE))</f>
        <v>2020</v>
      </c>
      <c r="H154" s="7294">
        <f>IF(VLOOKUP($A154,'8 Oct - LIVE LDS Data'!$A$3:$AAD$1504,7,FALSE)=0/1/1900,"",VLOOKUP($A154,'8 Oct - LIVE LDS Data'!$A$3:$AAD$1504,7,FALSE))</f>
        <v>2040</v>
      </c>
      <c r="I154" s="7294" t="str">
        <f>IF(VLOOKUP($A154,'8 Oct - LIVE LDS Data'!$A$3:$AAD$1504,8,FALSE)=0/1/1900,"",VLOOKUP($A154,'8 Oct - LIVE LDS Data'!$A$3:$AAD$1504,8,FALSE))</f>
        <v>N</v>
      </c>
      <c r="J154" s="7294" t="str">
        <f>IF(VLOOKUP($A154,'8 Oct - LIVE LDS Data'!$A$3:$AAD$1504,9,FALSE)=0/1/1900,"",VLOOKUP($A154,'8 Oct - LIVE LDS Data'!$A$3:$AAD$1504,9,FALSE))</f>
        <v>N</v>
      </c>
      <c r="K154" s="7295">
        <f>IF(VLOOKUP($A154,'8 Oct - LIVE LDS Data'!$A$3:$AAD$1504,10,FALSE)=0/1/1900,"",VLOOKUP($A154,'8 Oct - LIVE LDS Data'!$A$3:$AAD$1504,10,FALSE))</f>
        <v>41911</v>
      </c>
      <c r="L154" s="7296">
        <f>IF(VLOOKUP($A154,'8 Oct - LIVE LDS Data'!$A$3:$AAD$1504,34,FALSE)=0/1/1900,"",VLOOKUP($A154,'8 Oct - LIVE LDS Data'!$A$3:$AAD$1504,34,FALSE))</f>
        <v>45412</v>
      </c>
      <c r="M154" s="7296">
        <f>IF(VLOOKUP($A154,'8 Oct - LIVE LDS Data'!$A$3:$AAD$1504,35,FALSE)=0/1/1900,"",VLOOKUP($A154,'8 Oct - LIVE LDS Data'!$A$3:$AAD$1504,35,FALSE))</f>
        <v>45496</v>
      </c>
      <c r="N154" s="7296" t="str">
        <f>IF(VLOOKUP($A154,'8 Oct - LIVE LDS Data'!$A$3:$AAD$1504,41,FALSE)=0/1/1900,"",VLOOKUP($A154,'8 Oct - LIVE LDS Data'!$A$3:$AAD$1504,41,FALSE))</f>
        <v/>
      </c>
      <c r="O154" s="7296" t="str">
        <f>IF(VLOOKUP($A154,'8 Oct - LIVE LDS Data'!$A$3:$AAD$1504,42,FALSE)=0/1/1900,"",VLOOKUP($A154,'8 Oct - LIVE LDS Data'!$A$3:$AAD$1504,42,FALSE))</f>
        <v/>
      </c>
      <c r="P154" s="7296" t="str">
        <f>IF(VLOOKUP($A154,'8 Oct - LIVE LDS Data'!$A$3:$AAD$1504,48,FALSE)=0/1/1900,"",VLOOKUP($A154,'8 Oct - LIVE LDS Data'!$A$3:$AAD$1504,48,FALSE))</f>
        <v/>
      </c>
      <c r="Q154" s="7296" t="str">
        <f>IF(VLOOKUP($A154,'8 Oct - LIVE LDS Data'!$A$3:$AAD$1504,49,FALSE)=0/1/1900,"",VLOOKUP($A154,'8 Oct - LIVE LDS Data'!$A$3:$AAD$1504,49,FALSE))</f>
        <v/>
      </c>
      <c r="R154" s="7296" t="str">
        <f>IF(VLOOKUP($A154,'8 Oct - LIVE LDS Data'!$A$3:$AAD$1504,55,FALSE)=0/1/1900,"",VLOOKUP($A154,'8 Oct - LIVE LDS Data'!$A$3:$AAD$1504,55,FALSE))</f>
        <v/>
      </c>
      <c r="S154" s="7296" t="str">
        <f>IF(VLOOKUP($A154,'8 Oct - LIVE LDS Data'!$A$3:$AAD$1504,56,FALSE)=0/1/1900,"",VLOOKUP($A154,'8 Oct - LIVE LDS Data'!$A$3:$AAD$1504,56,FALSE))</f>
        <v/>
      </c>
      <c r="T154" s="7297" t="str">
        <f>IF(VLOOKUP($A154,'8 Oct - LIVE LDS Data'!$A$3:$AAD$1504,61,FALSE)=0/1/1900,"",VLOOKUP($A154,'8 Oct - LIVE LDS Data'!$A$3:$AAD$1504,61,FALSE))</f>
        <v/>
      </c>
      <c r="U154" s="7297" t="str">
        <f>IF(VLOOKUP($A154,'8 Oct - LIVE LDS Data'!$A$3:$AAD$1504,64,FALSE)=0/1/1900,"",VLOOKUP($A154,'8 Oct - LIVE LDS Data'!$A$3:$AAD$1504,64,FALSE))</f>
        <v/>
      </c>
      <c r="V154" s="7297" t="str">
        <f>IF(VLOOKUP($A154,'8 Oct - LIVE LDS Data'!$A$3:$AAD$1504,67,FALSE)=0/1/1900,"",VLOOKUP($A154,'8 Oct - LIVE LDS Data'!$A$3:$AAD$1504,67,FALSE))</f>
        <v/>
      </c>
      <c r="W154" s="7298" t="str">
        <f>IF(VLOOKUP($A154,'8 Oct - LIVE LDS Data'!$A$3:$AAD$1504,80,FALSE)=0/1/1900,"",VLOOKUP($A154,'8 Oct - LIVE LDS Data'!$A$3:$AAD$1504,80,FALSE))</f>
        <v/>
      </c>
      <c r="X154" s="7299" t="s">
        <v>90</v>
      </c>
      <c r="Y154" s="7300">
        <f>IF(VLOOKUP($A154,'8 Oct - LIVE LDS Data'!$A$3:$AAD$1504,73,FALSE)=0/1/1900,"",VLOOKUP($A154,'8 Oct - LIVE LDS Data'!$A$3:$AAD$1504,73,FALSE))</f>
        <v>45392</v>
      </c>
      <c r="Z154" s="7300" t="str">
        <f>IF(VLOOKUP($A154,'8 Oct - LIVE LDS Data'!$A$3:$AAD$1504,74,FALSE)=0/1/1900,"",VLOOKUP($A154,'8 Oct - LIVE LDS Data'!$A$3:$AAD$1504,74,FALSE))</f>
        <v>Robert Putnam</v>
      </c>
      <c r="AA154" s="7300">
        <f>IF(VLOOKUP($A154,'8 Oct - LIVE LDS Data'!$A$3:$AAD$1504,76,FALSE)=0/1/1900,"",VLOOKUP($A154,'8 Oct - LIVE LDS Data'!$A$3:$AAD$1504,76,FALSE))</f>
        <v>45687</v>
      </c>
      <c r="AB154" s="7300" t="str">
        <f>IF(VLOOKUP($A154,'8 Oct - LIVE LDS Data'!$A$3:$AAD$1504,77,FALSE)=0/1/1900,"",VLOOKUP($A154,'8 Oct - LIVE LDS Data'!$A$3:$AAD$1504,77,FALSE))</f>
        <v>Robert Putnam</v>
      </c>
    </row>
    <row r="155" spans="1:28" ht="30" customHeight="1" x14ac:dyDescent="0.2">
      <c r="A155" s="1465" t="s">
        <v>2897</v>
      </c>
      <c r="B155" s="1465"/>
      <c r="C155" s="1465" t="s">
        <v>2898</v>
      </c>
      <c r="D155" s="1466"/>
      <c r="E155" s="1466"/>
      <c r="F155" s="7293" t="str">
        <f>IF(VLOOKUP($A155,'8 Oct - LIVE LDS Data'!$A$3:$AAD$1504,4,FALSE)=0/1/1900,"",VLOOKUP($A155,'8 Oct - LIVE LDS Data'!$A$3:$AAD$1504,4,FALSE))</f>
        <v xml:space="preserve">Rotherham Local Plan </v>
      </c>
      <c r="G155" s="7294" t="str">
        <f>IF(VLOOKUP($A155,'8 Oct - LIVE LDS Data'!$A$3:$AAD$1504,6,FALSE)=0/1/1900,"",VLOOKUP($A155,'8 Oct - LIVE LDS Data'!$A$3:$AAD$1504,6,FALSE))</f>
        <v/>
      </c>
      <c r="H155" s="7294" t="str">
        <f>IF(VLOOKUP($A155,'8 Oct - LIVE LDS Data'!$A$3:$AAD$1504,7,FALSE)=0/1/1900,"",VLOOKUP($A155,'8 Oct - LIVE LDS Data'!$A$3:$AAD$1504,7,FALSE))</f>
        <v/>
      </c>
      <c r="I155" s="7294" t="str">
        <f>IF(VLOOKUP($A155,'8 Oct - LIVE LDS Data'!$A$3:$AAD$1504,8,FALSE)=0/1/1900,"",VLOOKUP($A155,'8 Oct - LIVE LDS Data'!$A$3:$AAD$1504,8,FALSE))</f>
        <v>N</v>
      </c>
      <c r="J155" s="7294" t="str">
        <f>IF(VLOOKUP($A155,'8 Oct - LIVE LDS Data'!$A$3:$AAD$1504,9,FALSE)=0/1/1900,"",VLOOKUP($A155,'8 Oct - LIVE LDS Data'!$A$3:$AAD$1504,9,FALSE))</f>
        <v>N</v>
      </c>
      <c r="K155" s="7295">
        <f>IF(VLOOKUP($A155,'8 Oct - LIVE LDS Data'!$A$3:$AAD$1504,10,FALSE)=0/1/1900,"",VLOOKUP($A155,'8 Oct - LIVE LDS Data'!$A$3:$AAD$1504,10,FALSE))</f>
        <v>41892</v>
      </c>
      <c r="L155" s="7296" t="str">
        <f>IF(VLOOKUP($A155,'8 Oct - LIVE LDS Data'!$A$3:$AAD$1504,34,FALSE)=0/1/1900,"",VLOOKUP($A155,'8 Oct - LIVE LDS Data'!$A$3:$AAD$1504,34,FALSE))</f>
        <v/>
      </c>
      <c r="M155" s="7296" t="str">
        <f>IF(VLOOKUP($A155,'8 Oct - LIVE LDS Data'!$A$3:$AAD$1504,35,FALSE)=0/1/1900,"",VLOOKUP($A155,'8 Oct - LIVE LDS Data'!$A$3:$AAD$1504,35,FALSE))</f>
        <v/>
      </c>
      <c r="N155" s="7296" t="str">
        <f>IF(VLOOKUP($A155,'8 Oct - LIVE LDS Data'!$A$3:$AAD$1504,41,FALSE)=0/1/1900,"",VLOOKUP($A155,'8 Oct - LIVE LDS Data'!$A$3:$AAD$1504,41,FALSE))</f>
        <v/>
      </c>
      <c r="O155" s="7296" t="str">
        <f>IF(VLOOKUP($A155,'8 Oct - LIVE LDS Data'!$A$3:$AAD$1504,42,FALSE)=0/1/1900,"",VLOOKUP($A155,'8 Oct - LIVE LDS Data'!$A$3:$AAD$1504,42,FALSE))</f>
        <v/>
      </c>
      <c r="P155" s="7296" t="str">
        <f>IF(VLOOKUP($A155,'8 Oct - LIVE LDS Data'!$A$3:$AAD$1504,48,FALSE)=0/1/1900,"",VLOOKUP($A155,'8 Oct - LIVE LDS Data'!$A$3:$AAD$1504,48,FALSE))</f>
        <v/>
      </c>
      <c r="Q155" s="7296" t="str">
        <f>IF(VLOOKUP($A155,'8 Oct - LIVE LDS Data'!$A$3:$AAD$1504,49,FALSE)=0/1/1900,"",VLOOKUP($A155,'8 Oct - LIVE LDS Data'!$A$3:$AAD$1504,49,FALSE))</f>
        <v/>
      </c>
      <c r="R155" s="7296" t="str">
        <f>IF(VLOOKUP($A155,'8 Oct - LIVE LDS Data'!$A$3:$AAD$1504,55,FALSE)=0/1/1900,"",VLOOKUP($A155,'8 Oct - LIVE LDS Data'!$A$3:$AAD$1504,55,FALSE))</f>
        <v/>
      </c>
      <c r="S155" s="7296" t="str">
        <f>IF(VLOOKUP($A155,'8 Oct - LIVE LDS Data'!$A$3:$AAD$1504,56,FALSE)=0/1/1900,"",VLOOKUP($A155,'8 Oct - LIVE LDS Data'!$A$3:$AAD$1504,56,FALSE))</f>
        <v/>
      </c>
      <c r="T155" s="7297" t="str">
        <f>IF(VLOOKUP($A155,'8 Oct - LIVE LDS Data'!$A$3:$AAD$1504,61,FALSE)=0/1/1900,"",VLOOKUP($A155,'8 Oct - LIVE LDS Data'!$A$3:$AAD$1504,61,FALSE))</f>
        <v/>
      </c>
      <c r="U155" s="7297" t="str">
        <f>IF(VLOOKUP($A155,'8 Oct - LIVE LDS Data'!$A$3:$AAD$1504,64,FALSE)=0/1/1900,"",VLOOKUP($A155,'8 Oct - LIVE LDS Data'!$A$3:$AAD$1504,64,FALSE))</f>
        <v/>
      </c>
      <c r="V155" s="7297" t="str">
        <f>IF(VLOOKUP($A155,'8 Oct - LIVE LDS Data'!$A$3:$AAD$1504,67,FALSE)=0/1/1900,"",VLOOKUP($A155,'8 Oct - LIVE LDS Data'!$A$3:$AAD$1504,67,FALSE))</f>
        <v/>
      </c>
      <c r="W155" s="7298" t="str">
        <f>IF(VLOOKUP($A155,'8 Oct - LIVE LDS Data'!$A$3:$AAD$1504,80,FALSE)=0/1/1900,"",VLOOKUP($A155,'8 Oct - LIVE LDS Data'!$A$3:$AAD$1504,80,FALSE))</f>
        <v/>
      </c>
      <c r="X155" s="7299" t="s">
        <v>90</v>
      </c>
      <c r="Y155" s="7300" t="str">
        <f>IF(VLOOKUP($A155,'8 Oct - LIVE LDS Data'!$A$3:$AAD$1504,73,FALSE)=0/1/1900,"",VLOOKUP($A155,'8 Oct - LIVE LDS Data'!$A$3:$AAD$1504,73,FALSE))</f>
        <v/>
      </c>
      <c r="Z155" s="7300" t="str">
        <f>IF(VLOOKUP($A155,'8 Oct - LIVE LDS Data'!$A$3:$AAD$1504,74,FALSE)=0/1/1900,"",VLOOKUP($A155,'8 Oct - LIVE LDS Data'!$A$3:$AAD$1504,74,FALSE))</f>
        <v/>
      </c>
      <c r="AA155" s="7300">
        <f>IF(VLOOKUP($A155,'8 Oct - LIVE LDS Data'!$A$3:$AAD$1504,76,FALSE)=0/1/1900,"",VLOOKUP($A155,'8 Oct - LIVE LDS Data'!$A$3:$AAD$1504,76,FALSE))</f>
        <v>45786</v>
      </c>
      <c r="AB155" s="7300" t="str">
        <f>IF(VLOOKUP($A155,'8 Oct - LIVE LDS Data'!$A$3:$AAD$1504,77,FALSE)=0/1/1900,"",VLOOKUP($A155,'8 Oct - LIVE LDS Data'!$A$3:$AAD$1504,77,FALSE))</f>
        <v>Robert Putnam</v>
      </c>
    </row>
    <row r="156" spans="1:28" ht="30" customHeight="1" x14ac:dyDescent="0.2">
      <c r="A156" s="1465" t="s">
        <v>2904</v>
      </c>
      <c r="B156" s="1465"/>
      <c r="C156" s="1465" t="s">
        <v>2905</v>
      </c>
      <c r="D156" s="1466"/>
      <c r="E156" s="1466"/>
      <c r="F156" s="7293" t="str">
        <f>IF(VLOOKUP($A156,'8 Oct - LIVE LDS Data'!$A$3:$AAD$1504,4,FALSE)=0/1/1900,"",VLOOKUP($A156,'8 Oct - LIVE LDS Data'!$A$3:$AAD$1504,4,FALSE))</f>
        <v>Rugby Borough Local Plan Review</v>
      </c>
      <c r="G156" s="7294">
        <f>IF(VLOOKUP($A156,'8 Oct - LIVE LDS Data'!$A$3:$AAD$1504,6,FALSE)=0/1/1900,"",VLOOKUP($A156,'8 Oct - LIVE LDS Data'!$A$3:$AAD$1504,6,FALSE))</f>
        <v>2021</v>
      </c>
      <c r="H156" s="7294">
        <f>IF(VLOOKUP($A156,'8 Oct - LIVE LDS Data'!$A$3:$AAD$1504,7,FALSE)=0/1/1900,"",VLOOKUP($A156,'8 Oct - LIVE LDS Data'!$A$3:$AAD$1504,7,FALSE))</f>
        <v>2041</v>
      </c>
      <c r="I156" s="7294" t="str">
        <f>IF(VLOOKUP($A156,'8 Oct - LIVE LDS Data'!$A$3:$AAD$1504,8,FALSE)=0/1/1900,"",VLOOKUP($A156,'8 Oct - LIVE LDS Data'!$A$3:$AAD$1504,8,FALSE))</f>
        <v>N</v>
      </c>
      <c r="J156" s="7294" t="str">
        <f>IF(VLOOKUP($A156,'8 Oct - LIVE LDS Data'!$A$3:$AAD$1504,9,FALSE)=0/1/1900,"",VLOOKUP($A156,'8 Oct - LIVE LDS Data'!$A$3:$AAD$1504,9,FALSE))</f>
        <v>N</v>
      </c>
      <c r="K156" s="7295">
        <f>IF(VLOOKUP($A156,'8 Oct - LIVE LDS Data'!$A$3:$AAD$1504,10,FALSE)=0/1/1900,"",VLOOKUP($A156,'8 Oct - LIVE LDS Data'!$A$3:$AAD$1504,10,FALSE))</f>
        <v>43620</v>
      </c>
      <c r="L156" s="7296" t="str">
        <f>IF(VLOOKUP($A156,'8 Oct - LIVE LDS Data'!$A$3:$AAD$1504,34,FALSE)=0/1/1900,"",VLOOKUP($A156,'8 Oct - LIVE LDS Data'!$A$3:$AAD$1504,34,FALSE))</f>
        <v>-</v>
      </c>
      <c r="M156" s="7296">
        <f>IF(VLOOKUP($A156,'8 Oct - LIVE LDS Data'!$A$3:$AAD$1504,35,FALSE)=0/1/1900,"",VLOOKUP($A156,'8 Oct - LIVE LDS Data'!$A$3:$AAD$1504,35,FALSE))</f>
        <v>45324</v>
      </c>
      <c r="N156" s="7296">
        <f>IF(VLOOKUP($A156,'8 Oct - LIVE LDS Data'!$A$3:$AAD$1504,41,FALSE)=0/1/1900,"",VLOOKUP($A156,'8 Oct - LIVE LDS Data'!$A$3:$AAD$1504,41,FALSE))</f>
        <v>45740</v>
      </c>
      <c r="O156" s="7296">
        <f>IF(VLOOKUP($A156,'8 Oct - LIVE LDS Data'!$A$3:$AAD$1504,42,FALSE)=0/1/1900,"",VLOOKUP($A156,'8 Oct - LIVE LDS Data'!$A$3:$AAD$1504,42,FALSE))</f>
        <v>45796</v>
      </c>
      <c r="P156" s="7296" t="str">
        <f>IF(VLOOKUP($A156,'8 Oct - LIVE LDS Data'!$A$3:$AAD$1504,48,FALSE)=0/1/1900,"",VLOOKUP($A156,'8 Oct - LIVE LDS Data'!$A$3:$AAD$1504,48,FALSE))</f>
        <v/>
      </c>
      <c r="Q156" s="7296" t="str">
        <f>IF(VLOOKUP($A156,'8 Oct - LIVE LDS Data'!$A$3:$AAD$1504,49,FALSE)=0/1/1900,"",VLOOKUP($A156,'8 Oct - LIVE LDS Data'!$A$3:$AAD$1504,49,FALSE))</f>
        <v/>
      </c>
      <c r="R156" s="7296" t="str">
        <f>IF(VLOOKUP($A156,'8 Oct - LIVE LDS Data'!$A$3:$AAD$1504,55,FALSE)=0/1/1900,"",VLOOKUP($A156,'8 Oct - LIVE LDS Data'!$A$3:$AAD$1504,55,FALSE))</f>
        <v/>
      </c>
      <c r="S156" s="7296" t="str">
        <f>IF(VLOOKUP($A156,'8 Oct - LIVE LDS Data'!$A$3:$AAD$1504,56,FALSE)=0/1/1900,"",VLOOKUP($A156,'8 Oct - LIVE LDS Data'!$A$3:$AAD$1504,56,FALSE))</f>
        <v/>
      </c>
      <c r="T156" s="7297" t="str">
        <f>IF(VLOOKUP($A156,'8 Oct - LIVE LDS Data'!$A$3:$AAD$1504,61,FALSE)=0/1/1900,"",VLOOKUP($A156,'8 Oct - LIVE LDS Data'!$A$3:$AAD$1504,61,FALSE))</f>
        <v/>
      </c>
      <c r="U156" s="7297" t="str">
        <f>IF(VLOOKUP($A156,'8 Oct - LIVE LDS Data'!$A$3:$AAD$1504,64,FALSE)=0/1/1900,"",VLOOKUP($A156,'8 Oct - LIVE LDS Data'!$A$3:$AAD$1504,64,FALSE))</f>
        <v/>
      </c>
      <c r="V156" s="7297" t="str">
        <f>IF(VLOOKUP($A156,'8 Oct - LIVE LDS Data'!$A$3:$AAD$1504,67,FALSE)=0/1/1900,"",VLOOKUP($A156,'8 Oct - LIVE LDS Data'!$A$3:$AAD$1504,67,FALSE))</f>
        <v/>
      </c>
      <c r="W156" s="7298" t="str">
        <f>IF(VLOOKUP($A156,'8 Oct - LIVE LDS Data'!$A$3:$AAD$1504,80,FALSE)=0/1/1900,"",VLOOKUP($A156,'8 Oct - LIVE LDS Data'!$A$3:$AAD$1504,80,FALSE))</f>
        <v/>
      </c>
      <c r="X156" s="7299" t="s">
        <v>90</v>
      </c>
      <c r="Y156" s="7300">
        <f>IF(VLOOKUP($A156,'8 Oct - LIVE LDS Data'!$A$3:$AAD$1504,73,FALSE)=0/1/1900,"",VLOOKUP($A156,'8 Oct - LIVE LDS Data'!$A$3:$AAD$1504,73,FALSE))</f>
        <v>45589</v>
      </c>
      <c r="Z156" s="7300" t="str">
        <f>IF(VLOOKUP($A156,'8 Oct - LIVE LDS Data'!$A$3:$AAD$1504,74,FALSE)=0/1/1900,"",VLOOKUP($A156,'8 Oct - LIVE LDS Data'!$A$3:$AAD$1504,74,FALSE))</f>
        <v>Robert Putnam</v>
      </c>
      <c r="AA156" s="7300">
        <f>IF(VLOOKUP($A156,'8 Oct - LIVE LDS Data'!$A$3:$AAD$1504,76,FALSE)=0/1/1900,"",VLOOKUP($A156,'8 Oct - LIVE LDS Data'!$A$3:$AAD$1504,76,FALSE))</f>
        <v>45589</v>
      </c>
      <c r="AB156" s="7300" t="str">
        <f>IF(VLOOKUP($A156,'8 Oct - LIVE LDS Data'!$A$3:$AAD$1504,77,FALSE)=0/1/1900,"",VLOOKUP($A156,'8 Oct - LIVE LDS Data'!$A$3:$AAD$1504,77,FALSE))</f>
        <v>Robert Putnam</v>
      </c>
    </row>
    <row r="157" spans="1:28" ht="30" customHeight="1" x14ac:dyDescent="0.2">
      <c r="A157" s="7301" t="s">
        <v>2914</v>
      </c>
      <c r="B157" s="7301"/>
      <c r="C157" s="7301" t="s">
        <v>2915</v>
      </c>
      <c r="D157" s="7302"/>
      <c r="E157" s="7302"/>
      <c r="F157" s="7293" t="str">
        <f>IF(VLOOKUP($A157,'8 Oct - LIVE LDS Data'!$A$3:$AAD$1504,4,FALSE)=0/1/1900,"",VLOOKUP($A157,'8 Oct - LIVE LDS Data'!$A$3:$AAD$1504,4,FALSE))</f>
        <v>Runnymede 2030 Local Plan review</v>
      </c>
      <c r="G157" s="7294">
        <f>IF(VLOOKUP($A157,'8 Oct - LIVE LDS Data'!$A$3:$AAD$1504,6,FALSE)=0/1/1900,"",VLOOKUP($A157,'8 Oct - LIVE LDS Data'!$A$3:$AAD$1504,6,FALSE))</f>
        <v>2028</v>
      </c>
      <c r="H157" s="7294">
        <f>IF(VLOOKUP($A157,'8 Oct - LIVE LDS Data'!$A$3:$AAD$1504,7,FALSE)=0/1/1900,"",VLOOKUP($A157,'8 Oct - LIVE LDS Data'!$A$3:$AAD$1504,7,FALSE))</f>
        <v>2043</v>
      </c>
      <c r="I157" s="7294" t="str">
        <f>IF(VLOOKUP($A157,'8 Oct - LIVE LDS Data'!$A$3:$AAD$1504,8,FALSE)=0/1/1900,"",VLOOKUP($A157,'8 Oct - LIVE LDS Data'!$A$3:$AAD$1504,8,FALSE))</f>
        <v>N</v>
      </c>
      <c r="J157" s="7294" t="str">
        <f>IF(VLOOKUP($A157,'8 Oct - LIVE LDS Data'!$A$3:$AAD$1504,9,FALSE)=0/1/1900,"",VLOOKUP($A157,'8 Oct - LIVE LDS Data'!$A$3:$AAD$1504,9,FALSE))</f>
        <v>N</v>
      </c>
      <c r="K157" s="7295">
        <f>IF(VLOOKUP($A157,'8 Oct - LIVE LDS Data'!$A$3:$AAD$1504,10,FALSE)=0/1/1900,"",VLOOKUP($A157,'8 Oct - LIVE LDS Data'!$A$3:$AAD$1504,10,FALSE))</f>
        <v>44028</v>
      </c>
      <c r="L157" s="7296" t="str">
        <f>IF(VLOOKUP($A157,'8 Oct - LIVE LDS Data'!$A$3:$AAD$1504,34,FALSE)=0/1/1900,"",VLOOKUP($A157,'8 Oct - LIVE LDS Data'!$A$3:$AAD$1504,34,FALSE))</f>
        <v/>
      </c>
      <c r="M157" s="7296" t="str">
        <f>IF(VLOOKUP($A157,'8 Oct - LIVE LDS Data'!$A$3:$AAD$1504,35,FALSE)=0/1/1900,"",VLOOKUP($A157,'8 Oct - LIVE LDS Data'!$A$3:$AAD$1504,35,FALSE))</f>
        <v/>
      </c>
      <c r="N157" s="7296" t="str">
        <f>IF(VLOOKUP($A157,'8 Oct - LIVE LDS Data'!$A$3:$AAD$1504,41,FALSE)=0/1/1900,"",VLOOKUP($A157,'8 Oct - LIVE LDS Data'!$A$3:$AAD$1504,41,FALSE))</f>
        <v/>
      </c>
      <c r="O157" s="7296" t="str">
        <f>IF(VLOOKUP($A157,'8 Oct - LIVE LDS Data'!$A$3:$AAD$1504,42,FALSE)=0/1/1900,"",VLOOKUP($A157,'8 Oct - LIVE LDS Data'!$A$3:$AAD$1504,42,FALSE))</f>
        <v/>
      </c>
      <c r="P157" s="7296" t="str">
        <f>IF(VLOOKUP($A157,'8 Oct - LIVE LDS Data'!$A$3:$AAD$1504,48,FALSE)=0/1/1900,"",VLOOKUP($A157,'8 Oct - LIVE LDS Data'!$A$3:$AAD$1504,48,FALSE))</f>
        <v/>
      </c>
      <c r="Q157" s="7296" t="str">
        <f>IF(VLOOKUP($A157,'8 Oct - LIVE LDS Data'!$A$3:$AAD$1504,49,FALSE)=0/1/1900,"",VLOOKUP($A157,'8 Oct - LIVE LDS Data'!$A$3:$AAD$1504,49,FALSE))</f>
        <v/>
      </c>
      <c r="R157" s="7296" t="str">
        <f>IF(VLOOKUP($A157,'8 Oct - LIVE LDS Data'!$A$3:$AAD$1504,55,FALSE)=0/1/1900,"",VLOOKUP($A157,'8 Oct - LIVE LDS Data'!$A$3:$AAD$1504,55,FALSE))</f>
        <v/>
      </c>
      <c r="S157" s="7296" t="str">
        <f>IF(VLOOKUP($A157,'8 Oct - LIVE LDS Data'!$A$3:$AAD$1504,56,FALSE)=0/1/1900,"",VLOOKUP($A157,'8 Oct - LIVE LDS Data'!$A$3:$AAD$1504,56,FALSE))</f>
        <v/>
      </c>
      <c r="T157" s="7297" t="str">
        <f>IF(VLOOKUP($A157,'8 Oct - LIVE LDS Data'!$A$3:$AAD$1504,61,FALSE)=0/1/1900,"",VLOOKUP($A157,'8 Oct - LIVE LDS Data'!$A$3:$AAD$1504,61,FALSE))</f>
        <v/>
      </c>
      <c r="U157" s="7297" t="str">
        <f>IF(VLOOKUP($A157,'8 Oct - LIVE LDS Data'!$A$3:$AAD$1504,64,FALSE)=0/1/1900,"",VLOOKUP($A157,'8 Oct - LIVE LDS Data'!$A$3:$AAD$1504,64,FALSE))</f>
        <v/>
      </c>
      <c r="V157" s="7297" t="str">
        <f>IF(VLOOKUP($A157,'8 Oct - LIVE LDS Data'!$A$3:$AAD$1504,67,FALSE)=0/1/1900,"",VLOOKUP($A157,'8 Oct - LIVE LDS Data'!$A$3:$AAD$1504,67,FALSE))</f>
        <v/>
      </c>
      <c r="W157" s="7298" t="str">
        <f>IF(VLOOKUP($A157,'8 Oct - LIVE LDS Data'!$A$3:$AAD$1504,80,FALSE)=0/1/1900,"",VLOOKUP($A157,'8 Oct - LIVE LDS Data'!$A$3:$AAD$1504,80,FALSE))</f>
        <v/>
      </c>
      <c r="X157" s="7299" t="s">
        <v>90</v>
      </c>
      <c r="Y157" s="7300">
        <f>IF(VLOOKUP($A157,'8 Oct - LIVE LDS Data'!$A$3:$AAD$1504,73,FALSE)=0/1/1900,"",VLOOKUP($A157,'8 Oct - LIVE LDS Data'!$A$3:$AAD$1504,73,FALSE))</f>
        <v>45678</v>
      </c>
      <c r="Z157" s="7300" t="str">
        <f>IF(VLOOKUP($A157,'8 Oct - LIVE LDS Data'!$A$3:$AAD$1504,74,FALSE)=0/1/1900,"",VLOOKUP($A157,'8 Oct - LIVE LDS Data'!$A$3:$AAD$1504,74,FALSE))</f>
        <v>Robert Putnam</v>
      </c>
      <c r="AA157" s="7300">
        <f>IF(VLOOKUP($A157,'8 Oct - LIVE LDS Data'!$A$3:$AAD$1504,76,FALSE)=0/1/1900,"",VLOOKUP($A157,'8 Oct - LIVE LDS Data'!$A$3:$AAD$1504,76,FALSE))</f>
        <v>45678</v>
      </c>
      <c r="AB157" s="7300" t="str">
        <f>IF(VLOOKUP($A157,'8 Oct - LIVE LDS Data'!$A$3:$AAD$1504,77,FALSE)=0/1/1900,"",VLOOKUP($A157,'8 Oct - LIVE LDS Data'!$A$3:$AAD$1504,77,FALSE))</f>
        <v>Robert Putnam</v>
      </c>
    </row>
    <row r="158" spans="1:28" ht="30" customHeight="1" x14ac:dyDescent="0.2">
      <c r="A158" s="7309" t="s">
        <v>2925</v>
      </c>
      <c r="B158" s="7309"/>
      <c r="C158" s="7309" t="s">
        <v>2926</v>
      </c>
      <c r="D158" s="7310"/>
      <c r="E158" s="7310"/>
      <c r="F158" s="7293" t="str">
        <f>IF(VLOOKUP($A158,'8 Oct - LIVE LDS Data'!$A$3:$AAD$1504,4,FALSE)=0/1/1900,"",VLOOKUP($A158,'8 Oct - LIVE LDS Data'!$A$3:$AAD$1504,4,FALSE))</f>
        <v>Rushmoor Local Plan 
[under new system]</v>
      </c>
      <c r="G158" s="7294" t="str">
        <f>IF(VLOOKUP($A158,'8 Oct - LIVE LDS Data'!$A$3:$AAD$1504,6,FALSE)=0/1/1900,"",VLOOKUP($A158,'8 Oct - LIVE LDS Data'!$A$3:$AAD$1504,6,FALSE))</f>
        <v/>
      </c>
      <c r="H158" s="7294" t="str">
        <f>IF(VLOOKUP($A158,'8 Oct - LIVE LDS Data'!$A$3:$AAD$1504,7,FALSE)=0/1/1900,"",VLOOKUP($A158,'8 Oct - LIVE LDS Data'!$A$3:$AAD$1504,7,FALSE))</f>
        <v/>
      </c>
      <c r="I158" s="7294" t="str">
        <f>IF(VLOOKUP($A158,'8 Oct - LIVE LDS Data'!$A$3:$AAD$1504,8,FALSE)=0/1/1900,"",VLOOKUP($A158,'8 Oct - LIVE LDS Data'!$A$3:$AAD$1504,8,FALSE))</f>
        <v/>
      </c>
      <c r="J158" s="7294" t="str">
        <f>IF(VLOOKUP($A158,'8 Oct - LIVE LDS Data'!$A$3:$AAD$1504,9,FALSE)=0/1/1900,"",VLOOKUP($A158,'8 Oct - LIVE LDS Data'!$A$3:$AAD$1504,9,FALSE))</f>
        <v/>
      </c>
      <c r="K158" s="7295">
        <f>IF(VLOOKUP($A158,'8 Oct - LIVE LDS Data'!$A$3:$AAD$1504,10,FALSE)=0/1/1900,"",VLOOKUP($A158,'8 Oct - LIVE LDS Data'!$A$3:$AAD$1504,10,FALSE))</f>
        <v>43517</v>
      </c>
      <c r="L158" s="7296" t="str">
        <f>IF(VLOOKUP($A158,'8 Oct - LIVE LDS Data'!$A$3:$AAD$1504,34,FALSE)=0/1/1900,"",VLOOKUP($A158,'8 Oct - LIVE LDS Data'!$A$3:$AAD$1504,34,FALSE))</f>
        <v/>
      </c>
      <c r="M158" s="7296" t="str">
        <f>IF(VLOOKUP($A158,'8 Oct - LIVE LDS Data'!$A$3:$AAD$1504,35,FALSE)=0/1/1900,"",VLOOKUP($A158,'8 Oct - LIVE LDS Data'!$A$3:$AAD$1504,35,FALSE))</f>
        <v/>
      </c>
      <c r="N158" s="7296" t="str">
        <f>IF(VLOOKUP($A158,'8 Oct - LIVE LDS Data'!$A$3:$AAD$1504,41,FALSE)=0/1/1900,"",VLOOKUP($A158,'8 Oct - LIVE LDS Data'!$A$3:$AAD$1504,41,FALSE))</f>
        <v/>
      </c>
      <c r="O158" s="7296" t="str">
        <f>IF(VLOOKUP($A158,'8 Oct - LIVE LDS Data'!$A$3:$AAD$1504,42,FALSE)=0/1/1900,"",VLOOKUP($A158,'8 Oct - LIVE LDS Data'!$A$3:$AAD$1504,42,FALSE))</f>
        <v/>
      </c>
      <c r="P158" s="7296" t="str">
        <f>IF(VLOOKUP($A158,'8 Oct - LIVE LDS Data'!$A$3:$AAD$1504,48,FALSE)=0/1/1900,"",VLOOKUP($A158,'8 Oct - LIVE LDS Data'!$A$3:$AAD$1504,48,FALSE))</f>
        <v/>
      </c>
      <c r="Q158" s="7296" t="str">
        <f>IF(VLOOKUP($A158,'8 Oct - LIVE LDS Data'!$A$3:$AAD$1504,49,FALSE)=0/1/1900,"",VLOOKUP($A158,'8 Oct - LIVE LDS Data'!$A$3:$AAD$1504,49,FALSE))</f>
        <v/>
      </c>
      <c r="R158" s="7296" t="str">
        <f>IF(VLOOKUP($A158,'8 Oct - LIVE LDS Data'!$A$3:$AAD$1504,55,FALSE)=0/1/1900,"",VLOOKUP($A158,'8 Oct - LIVE LDS Data'!$A$3:$AAD$1504,55,FALSE))</f>
        <v/>
      </c>
      <c r="S158" s="7296" t="str">
        <f>IF(VLOOKUP($A158,'8 Oct - LIVE LDS Data'!$A$3:$AAD$1504,56,FALSE)=0/1/1900,"",VLOOKUP($A158,'8 Oct - LIVE LDS Data'!$A$3:$AAD$1504,56,FALSE))</f>
        <v/>
      </c>
      <c r="T158" s="7297" t="str">
        <f>IF(VLOOKUP($A158,'8 Oct - LIVE LDS Data'!$A$3:$AAD$1504,61,FALSE)=0/1/1900,"",VLOOKUP($A158,'8 Oct - LIVE LDS Data'!$A$3:$AAD$1504,61,FALSE))</f>
        <v/>
      </c>
      <c r="U158" s="7297" t="str">
        <f>IF(VLOOKUP($A158,'8 Oct - LIVE LDS Data'!$A$3:$AAD$1504,64,FALSE)=0/1/1900,"",VLOOKUP($A158,'8 Oct - LIVE LDS Data'!$A$3:$AAD$1504,64,FALSE))</f>
        <v/>
      </c>
      <c r="V158" s="7297" t="str">
        <f>IF(VLOOKUP($A158,'8 Oct - LIVE LDS Data'!$A$3:$AAD$1504,67,FALSE)=0/1/1900,"",VLOOKUP($A158,'8 Oct - LIVE LDS Data'!$A$3:$AAD$1504,67,FALSE))</f>
        <v/>
      </c>
      <c r="W158" s="7298" t="str">
        <f>IF(VLOOKUP($A158,'8 Oct - LIVE LDS Data'!$A$3:$AAD$1504,80,FALSE)=0/1/1900,"",VLOOKUP($A158,'8 Oct - LIVE LDS Data'!$A$3:$AAD$1504,80,FALSE))</f>
        <v/>
      </c>
      <c r="X158" s="7299" t="s">
        <v>90</v>
      </c>
      <c r="Y158" s="7300">
        <f>IF(VLOOKUP($A158,'8 Oct - LIVE LDS Data'!$A$3:$AAD$1504,73,FALSE)=0/1/1900,"",VLOOKUP($A158,'8 Oct - LIVE LDS Data'!$A$3:$AAD$1504,73,FALSE))</f>
        <v>45786</v>
      </c>
      <c r="Z158" s="7300" t="str">
        <f>IF(VLOOKUP($A158,'8 Oct - LIVE LDS Data'!$A$3:$AAD$1504,74,FALSE)=0/1/1900,"",VLOOKUP($A158,'8 Oct - LIVE LDS Data'!$A$3:$AAD$1504,74,FALSE))</f>
        <v>Robert Putnam</v>
      </c>
      <c r="AA158" s="7300">
        <f>IF(VLOOKUP($A158,'8 Oct - LIVE LDS Data'!$A$3:$AAD$1504,76,FALSE)=0/1/1900,"",VLOOKUP($A158,'8 Oct - LIVE LDS Data'!$A$3:$AAD$1504,76,FALSE))</f>
        <v>45786</v>
      </c>
      <c r="AB158" s="7300" t="str">
        <f>IF(VLOOKUP($A158,'8 Oct - LIVE LDS Data'!$A$3:$AAD$1504,77,FALSE)=0/1/1900,"",VLOOKUP($A158,'8 Oct - LIVE LDS Data'!$A$3:$AAD$1504,77,FALSE))</f>
        <v>Robert Putnam</v>
      </c>
    </row>
    <row r="159" spans="1:28" ht="30" customHeight="1" x14ac:dyDescent="0.2">
      <c r="A159" s="2615" t="s">
        <v>2942</v>
      </c>
      <c r="B159" s="2615"/>
      <c r="C159" s="2616" t="s">
        <v>4207</v>
      </c>
      <c r="D159" s="2090" t="s">
        <v>4208</v>
      </c>
      <c r="E159" s="2090"/>
      <c r="F159" s="7304" t="str">
        <f>IF(VLOOKUP($A159,'8 Oct - LIVE LDS Data'!$A$3:$AAD$1504,4,FALSE)=0/1/1900,"",VLOOKUP($A159,'8 Oct - LIVE LDS Data'!$A$3:$AAD$1504,4,FALSE))</f>
        <v xml:space="preserve">Review abandoned and work undertaken will feed into proposed North Yorkshire Plan </v>
      </c>
      <c r="G159" s="7305">
        <f>IF(VLOOKUP($A159,'8 Oct - LIVE LDS Data'!$A$3:$AAD$1504,6,FALSE)=0/1/1900,"",VLOOKUP($A159,'8 Oct - LIVE LDS Data'!$A$3:$AAD$1504,6,FALSE))</f>
        <v>2023</v>
      </c>
      <c r="H159" s="7305">
        <f>IF(VLOOKUP($A159,'8 Oct - LIVE LDS Data'!$A$3:$AAD$1504,7,FALSE)=0/1/1900,"",VLOOKUP($A159,'8 Oct - LIVE LDS Data'!$A$3:$AAD$1504,7,FALSE))</f>
        <v>2038</v>
      </c>
      <c r="I159" s="7305" t="str">
        <f>IF(VLOOKUP($A159,'8 Oct - LIVE LDS Data'!$A$3:$AAD$1504,8,FALSE)=0/1/1900,"",VLOOKUP($A159,'8 Oct - LIVE LDS Data'!$A$3:$AAD$1504,8,FALSE))</f>
        <v>N</v>
      </c>
      <c r="J159" s="7305" t="str">
        <f>IF(VLOOKUP($A159,'8 Oct - LIVE LDS Data'!$A$3:$AAD$1504,9,FALSE)=0/1/1900,"",VLOOKUP($A159,'8 Oct - LIVE LDS Data'!$A$3:$AAD$1504,9,FALSE))</f>
        <v>N</v>
      </c>
      <c r="K159" s="7306">
        <f>IF(VLOOKUP($A159,'8 Oct - LIVE LDS Data'!$A$3:$AAD$1504,10,FALSE)=0/1/1900,"",VLOOKUP($A159,'8 Oct - LIVE LDS Data'!$A$3:$AAD$1504,10,FALSE))</f>
        <v>41522</v>
      </c>
      <c r="L159" s="7296">
        <f>IF(VLOOKUP($A159,'8 Oct - LIVE LDS Data'!$A$3:$AAD$1504,34,FALSE)=0/1/1900,"",VLOOKUP($A159,'8 Oct - LIVE LDS Data'!$A$3:$AAD$1504,34,FALSE))</f>
        <v>44287</v>
      </c>
      <c r="M159" s="7296">
        <f>IF(VLOOKUP($A159,'8 Oct - LIVE LDS Data'!$A$3:$AAD$1504,35,FALSE)=0/1/1900,"",VLOOKUP($A159,'8 Oct - LIVE LDS Data'!$A$3:$AAD$1504,35,FALSE))</f>
        <v>44317</v>
      </c>
      <c r="N159" s="7296" t="str">
        <f>IF(VLOOKUP($A159,'8 Oct - LIVE LDS Data'!$A$3:$AAD$1504,41,FALSE)=0/1/1900,"",VLOOKUP($A159,'8 Oct - LIVE LDS Data'!$A$3:$AAD$1504,41,FALSE))</f>
        <v/>
      </c>
      <c r="O159" s="7296" t="str">
        <f>IF(VLOOKUP($A159,'8 Oct - LIVE LDS Data'!$A$3:$AAD$1504,42,FALSE)=0/1/1900,"",VLOOKUP($A159,'8 Oct - LIVE LDS Data'!$A$3:$AAD$1504,42,FALSE))</f>
        <v/>
      </c>
      <c r="P159" s="7296" t="str">
        <f>IF(VLOOKUP($A159,'8 Oct - LIVE LDS Data'!$A$3:$AAD$1504,48,FALSE)=0/1/1900,"",VLOOKUP($A159,'8 Oct - LIVE LDS Data'!$A$3:$AAD$1504,48,FALSE))</f>
        <v/>
      </c>
      <c r="Q159" s="7296" t="str">
        <f>IF(VLOOKUP($A159,'8 Oct - LIVE LDS Data'!$A$3:$AAD$1504,49,FALSE)=0/1/1900,"",VLOOKUP($A159,'8 Oct - LIVE LDS Data'!$A$3:$AAD$1504,49,FALSE))</f>
        <v/>
      </c>
      <c r="R159" s="7296" t="str">
        <f>IF(VLOOKUP($A159,'8 Oct - LIVE LDS Data'!$A$3:$AAD$1504,55,FALSE)=0/1/1900,"",VLOOKUP($A159,'8 Oct - LIVE LDS Data'!$A$3:$AAD$1504,55,FALSE))</f>
        <v/>
      </c>
      <c r="S159" s="7296" t="str">
        <f>IF(VLOOKUP($A159,'8 Oct - LIVE LDS Data'!$A$3:$AAD$1504,56,FALSE)=0/1/1900,"",VLOOKUP($A159,'8 Oct - LIVE LDS Data'!$A$3:$AAD$1504,56,FALSE))</f>
        <v/>
      </c>
      <c r="T159" s="7297" t="str">
        <f>IF(VLOOKUP($A159,'8 Oct - LIVE LDS Data'!$A$3:$AAD$1504,61,FALSE)=0/1/1900,"",VLOOKUP($A159,'8 Oct - LIVE LDS Data'!$A$3:$AAD$1504,61,FALSE))</f>
        <v/>
      </c>
      <c r="U159" s="7297" t="str">
        <f>IF(VLOOKUP($A159,'8 Oct - LIVE LDS Data'!$A$3:$AAD$1504,64,FALSE)=0/1/1900,"",VLOOKUP($A159,'8 Oct - LIVE LDS Data'!$A$3:$AAD$1504,64,FALSE))</f>
        <v/>
      </c>
      <c r="V159" s="7297" t="str">
        <f>IF(VLOOKUP($A159,'8 Oct - LIVE LDS Data'!$A$3:$AAD$1504,67,FALSE)=0/1/1900,"",VLOOKUP($A159,'8 Oct - LIVE LDS Data'!$A$3:$AAD$1504,67,FALSE))</f>
        <v/>
      </c>
      <c r="W159" s="7298" t="str">
        <f>IF(VLOOKUP($A159,'8 Oct - LIVE LDS Data'!$A$3:$AAD$1504,80,FALSE)=0/1/1900,"",VLOOKUP($A159,'8 Oct - LIVE LDS Data'!$A$3:$AAD$1504,80,FALSE))</f>
        <v/>
      </c>
      <c r="X159" s="7299" t="s">
        <v>90</v>
      </c>
      <c r="Y159" s="7300" t="str">
        <f>IF(VLOOKUP($A159,'8 Oct - LIVE LDS Data'!$A$3:$AAD$1504,73,FALSE)=0/1/1900,"",VLOOKUP($A159,'8 Oct - LIVE LDS Data'!$A$3:$AAD$1504,73,FALSE))</f>
        <v/>
      </c>
      <c r="Z159" s="7300" t="str">
        <f>IF(VLOOKUP($A159,'8 Oct - LIVE LDS Data'!$A$3:$AAD$1504,74,FALSE)=0/1/1900,"",VLOOKUP($A159,'8 Oct - LIVE LDS Data'!$A$3:$AAD$1504,74,FALSE))</f>
        <v>Robert Putnam</v>
      </c>
      <c r="AA159" s="7300">
        <f>IF(VLOOKUP($A159,'8 Oct - LIVE LDS Data'!$A$3:$AAD$1504,76,FALSE)=0/1/1900,"",VLOOKUP($A159,'8 Oct - LIVE LDS Data'!$A$3:$AAD$1504,76,FALSE))</f>
        <v>44771</v>
      </c>
      <c r="AB159" s="7300" t="str">
        <f>IF(VLOOKUP($A159,'8 Oct - LIVE LDS Data'!$A$3:$AAD$1504,77,FALSE)=0/1/1900,"",VLOOKUP($A159,'8 Oct - LIVE LDS Data'!$A$3:$AAD$1504,77,FALSE))</f>
        <v>Robert Putnam</v>
      </c>
    </row>
    <row r="160" spans="1:28" ht="30" customHeight="1" x14ac:dyDescent="0.2">
      <c r="A160" s="7303" t="s">
        <v>2983</v>
      </c>
      <c r="B160" s="7303"/>
      <c r="C160" s="2616" t="s">
        <v>4209</v>
      </c>
      <c r="D160" s="1994" t="s">
        <v>4196</v>
      </c>
      <c r="E160" s="7307"/>
      <c r="F160" s="7304" t="str">
        <f>IF(VLOOKUP($A160,'8 Oct - LIVE LDS Data'!$A$3:$AAD$1504,4,FALSE)=0/1/1900,"",VLOOKUP($A160,'8 Oct - LIVE LDS Data'!$A$3:$AAD$1504,4,FALSE))</f>
        <v/>
      </c>
      <c r="G160" s="7305" t="str">
        <f>IF(VLOOKUP($A160,'8 Oct - LIVE LDS Data'!$A$3:$AAD$1504,6,FALSE)=0/1/1900,"",VLOOKUP($A160,'8 Oct - LIVE LDS Data'!$A$3:$AAD$1504,6,FALSE))</f>
        <v/>
      </c>
      <c r="H160" s="7305" t="str">
        <f>IF(VLOOKUP($A160,'8 Oct - LIVE LDS Data'!$A$3:$AAD$1504,7,FALSE)=0/1/1900,"",VLOOKUP($A160,'8 Oct - LIVE LDS Data'!$A$3:$AAD$1504,7,FALSE))</f>
        <v/>
      </c>
      <c r="I160" s="7305" t="str">
        <f>IF(VLOOKUP($A160,'8 Oct - LIVE LDS Data'!$A$3:$AAD$1504,8,FALSE)=0/1/1900,"",VLOOKUP($A160,'8 Oct - LIVE LDS Data'!$A$3:$AAD$1504,8,FALSE))</f>
        <v>N</v>
      </c>
      <c r="J160" s="7305" t="str">
        <f>IF(VLOOKUP($A160,'8 Oct - LIVE LDS Data'!$A$3:$AAD$1504,9,FALSE)=0/1/1900,"",VLOOKUP($A160,'8 Oct - LIVE LDS Data'!$A$3:$AAD$1504,9,FALSE))</f>
        <v>N</v>
      </c>
      <c r="K160" s="7306">
        <f>IF(VLOOKUP($A160,'8 Oct - LIVE LDS Data'!$A$3:$AAD$1504,10,FALSE)=0/1/1900,"",VLOOKUP($A160,'8 Oct - LIVE LDS Data'!$A$3:$AAD$1504,10,FALSE))</f>
        <v>43516</v>
      </c>
      <c r="L160" s="7296" t="str">
        <f>IF(VLOOKUP($A160,'8 Oct - LIVE LDS Data'!$A$3:$AAD$1504,34,FALSE)=0/1/1900,"",VLOOKUP($A160,'8 Oct - LIVE LDS Data'!$A$3:$AAD$1504,34,FALSE))</f>
        <v/>
      </c>
      <c r="M160" s="7296" t="str">
        <f>IF(VLOOKUP($A160,'8 Oct - LIVE LDS Data'!$A$3:$AAD$1504,35,FALSE)=0/1/1900,"",VLOOKUP($A160,'8 Oct - LIVE LDS Data'!$A$3:$AAD$1504,35,FALSE))</f>
        <v/>
      </c>
      <c r="N160" s="7296" t="str">
        <f>IF(VLOOKUP($A160,'8 Oct - LIVE LDS Data'!$A$3:$AAD$1504,41,FALSE)=0/1/1900,"",VLOOKUP($A160,'8 Oct - LIVE LDS Data'!$A$3:$AAD$1504,41,FALSE))</f>
        <v/>
      </c>
      <c r="O160" s="7296" t="str">
        <f>IF(VLOOKUP($A160,'8 Oct - LIVE LDS Data'!$A$3:$AAD$1504,42,FALSE)=0/1/1900,"",VLOOKUP($A160,'8 Oct - LIVE LDS Data'!$A$3:$AAD$1504,42,FALSE))</f>
        <v/>
      </c>
      <c r="P160" s="7296" t="str">
        <f>IF(VLOOKUP($A160,'8 Oct - LIVE LDS Data'!$A$3:$AAD$1504,48,FALSE)=0/1/1900,"",VLOOKUP($A160,'8 Oct - LIVE LDS Data'!$A$3:$AAD$1504,48,FALSE))</f>
        <v/>
      </c>
      <c r="Q160" s="7296" t="str">
        <f>IF(VLOOKUP($A160,'8 Oct - LIVE LDS Data'!$A$3:$AAD$1504,49,FALSE)=0/1/1900,"",VLOOKUP($A160,'8 Oct - LIVE LDS Data'!$A$3:$AAD$1504,49,FALSE))</f>
        <v/>
      </c>
      <c r="R160" s="7296" t="str">
        <f>IF(VLOOKUP($A160,'8 Oct - LIVE LDS Data'!$A$3:$AAD$1504,55,FALSE)=0/1/1900,"",VLOOKUP($A160,'8 Oct - LIVE LDS Data'!$A$3:$AAD$1504,55,FALSE))</f>
        <v/>
      </c>
      <c r="S160" s="7296" t="str">
        <f>IF(VLOOKUP($A160,'8 Oct - LIVE LDS Data'!$A$3:$AAD$1504,56,FALSE)=0/1/1900,"",VLOOKUP($A160,'8 Oct - LIVE LDS Data'!$A$3:$AAD$1504,56,FALSE))</f>
        <v/>
      </c>
      <c r="T160" s="7297" t="str">
        <f>IF(VLOOKUP($A160,'8 Oct - LIVE LDS Data'!$A$3:$AAD$1504,61,FALSE)=0/1/1900,"",VLOOKUP($A160,'8 Oct - LIVE LDS Data'!$A$3:$AAD$1504,61,FALSE))</f>
        <v/>
      </c>
      <c r="U160" s="7297" t="str">
        <f>IF(VLOOKUP($A160,'8 Oct - LIVE LDS Data'!$A$3:$AAD$1504,64,FALSE)=0/1/1900,"",VLOOKUP($A160,'8 Oct - LIVE LDS Data'!$A$3:$AAD$1504,64,FALSE))</f>
        <v/>
      </c>
      <c r="V160" s="7297" t="str">
        <f>IF(VLOOKUP($A160,'8 Oct - LIVE LDS Data'!$A$3:$AAD$1504,67,FALSE)=0/1/1900,"",VLOOKUP($A160,'8 Oct - LIVE LDS Data'!$A$3:$AAD$1504,67,FALSE))</f>
        <v/>
      </c>
      <c r="W160" s="7298" t="str">
        <f>IF(VLOOKUP($A160,'8 Oct - LIVE LDS Data'!$A$3:$AAD$1504,80,FALSE)=0/1/1900,"",VLOOKUP($A160,'8 Oct - LIVE LDS Data'!$A$3:$AAD$1504,80,FALSE))</f>
        <v/>
      </c>
      <c r="X160" s="7299" t="s">
        <v>90</v>
      </c>
      <c r="Y160" s="7300" t="str">
        <f>IF(VLOOKUP($A160,'8 Oct - LIVE LDS Data'!$A$3:$AAD$1504,73,FALSE)=0/1/1900,"",VLOOKUP($A160,'8 Oct - LIVE LDS Data'!$A$3:$AAD$1504,73,FALSE))</f>
        <v/>
      </c>
      <c r="Z160" s="7300" t="str">
        <f>IF(VLOOKUP($A160,'8 Oct - LIVE LDS Data'!$A$3:$AAD$1504,74,FALSE)=0/1/1900,"",VLOOKUP($A160,'8 Oct - LIVE LDS Data'!$A$3:$AAD$1504,74,FALSE))</f>
        <v>Robert Putnam</v>
      </c>
      <c r="AA160" s="7300">
        <f>IF(VLOOKUP($A160,'8 Oct - LIVE LDS Data'!$A$3:$AAD$1504,76,FALSE)=0/1/1900,"",VLOOKUP($A160,'8 Oct - LIVE LDS Data'!$A$3:$AAD$1504,76,FALSE))</f>
        <v>44672</v>
      </c>
      <c r="AB160" s="7300" t="str">
        <f>IF(VLOOKUP($A160,'8 Oct - LIVE LDS Data'!$A$3:$AAD$1504,77,FALSE)=0/1/1900,"",VLOOKUP($A160,'8 Oct - LIVE LDS Data'!$A$3:$AAD$1504,77,FALSE))</f>
        <v>Robert Putnam</v>
      </c>
    </row>
    <row r="161" spans="1:28" ht="30" customHeight="1" x14ac:dyDescent="0.2">
      <c r="A161" s="1465" t="s">
        <v>2988</v>
      </c>
      <c r="B161" s="1465"/>
      <c r="C161" s="1465" t="s">
        <v>2989</v>
      </c>
      <c r="D161" s="1466"/>
      <c r="E161" s="1466"/>
      <c r="F161" s="7293" t="str">
        <f>IF(VLOOKUP($A161,'8 Oct - LIVE LDS Data'!$A$3:$AAD$1504,4,FALSE)=0/1/1900,"",VLOOKUP($A161,'8 Oct - LIVE LDS Data'!$A$3:$AAD$1504,4,FALSE))</f>
        <v>Sefton Local Plan</v>
      </c>
      <c r="G161" s="7294" t="str">
        <f>IF(VLOOKUP($A161,'8 Oct - LIVE LDS Data'!$A$3:$AAD$1504,6,FALSE)=0/1/1900,"",VLOOKUP($A161,'8 Oct - LIVE LDS Data'!$A$3:$AAD$1504,6,FALSE))</f>
        <v/>
      </c>
      <c r="H161" s="7294" t="str">
        <f>IF(VLOOKUP($A161,'8 Oct - LIVE LDS Data'!$A$3:$AAD$1504,7,FALSE)=0/1/1900,"",VLOOKUP($A161,'8 Oct - LIVE LDS Data'!$A$3:$AAD$1504,7,FALSE))</f>
        <v/>
      </c>
      <c r="I161" s="7294" t="str">
        <f>IF(VLOOKUP($A161,'8 Oct - LIVE LDS Data'!$A$3:$AAD$1504,8,FALSE)=0/1/1900,"",VLOOKUP($A161,'8 Oct - LIVE LDS Data'!$A$3:$AAD$1504,8,FALSE))</f>
        <v>N</v>
      </c>
      <c r="J161" s="7294" t="str">
        <f>IF(VLOOKUP($A161,'8 Oct - LIVE LDS Data'!$A$3:$AAD$1504,9,FALSE)=0/1/1900,"",VLOOKUP($A161,'8 Oct - LIVE LDS Data'!$A$3:$AAD$1504,9,FALSE))</f>
        <v>N</v>
      </c>
      <c r="K161" s="7295">
        <f>IF(VLOOKUP($A161,'8 Oct - LIVE LDS Data'!$A$3:$AAD$1504,10,FALSE)=0/1/1900,"",VLOOKUP($A161,'8 Oct - LIVE LDS Data'!$A$3:$AAD$1504,10,FALSE))</f>
        <v>42845</v>
      </c>
      <c r="L161" s="7296" t="str">
        <f>IF(VLOOKUP($A161,'8 Oct - LIVE LDS Data'!$A$3:$AAD$1504,34,FALSE)=0/1/1900,"",VLOOKUP($A161,'8 Oct - LIVE LDS Data'!$A$3:$AAD$1504,34,FALSE))</f>
        <v/>
      </c>
      <c r="M161" s="7296" t="str">
        <f>IF(VLOOKUP($A161,'8 Oct - LIVE LDS Data'!$A$3:$AAD$1504,35,FALSE)=0/1/1900,"",VLOOKUP($A161,'8 Oct - LIVE LDS Data'!$A$3:$AAD$1504,35,FALSE))</f>
        <v/>
      </c>
      <c r="N161" s="7296" t="str">
        <f>IF(VLOOKUP($A161,'8 Oct - LIVE LDS Data'!$A$3:$AAD$1504,41,FALSE)=0/1/1900,"",VLOOKUP($A161,'8 Oct - LIVE LDS Data'!$A$3:$AAD$1504,41,FALSE))</f>
        <v/>
      </c>
      <c r="O161" s="7296" t="str">
        <f>IF(VLOOKUP($A161,'8 Oct - LIVE LDS Data'!$A$3:$AAD$1504,42,FALSE)=0/1/1900,"",VLOOKUP($A161,'8 Oct - LIVE LDS Data'!$A$3:$AAD$1504,42,FALSE))</f>
        <v/>
      </c>
      <c r="P161" s="7296" t="str">
        <f>IF(VLOOKUP($A161,'8 Oct - LIVE LDS Data'!$A$3:$AAD$1504,48,FALSE)=0/1/1900,"",VLOOKUP($A161,'8 Oct - LIVE LDS Data'!$A$3:$AAD$1504,48,FALSE))</f>
        <v/>
      </c>
      <c r="Q161" s="7296" t="str">
        <f>IF(VLOOKUP($A161,'8 Oct - LIVE LDS Data'!$A$3:$AAD$1504,49,FALSE)=0/1/1900,"",VLOOKUP($A161,'8 Oct - LIVE LDS Data'!$A$3:$AAD$1504,49,FALSE))</f>
        <v/>
      </c>
      <c r="R161" s="7296" t="str">
        <f>IF(VLOOKUP($A161,'8 Oct - LIVE LDS Data'!$A$3:$AAD$1504,55,FALSE)=0/1/1900,"",VLOOKUP($A161,'8 Oct - LIVE LDS Data'!$A$3:$AAD$1504,55,FALSE))</f>
        <v/>
      </c>
      <c r="S161" s="7296" t="str">
        <f>IF(VLOOKUP($A161,'8 Oct - LIVE LDS Data'!$A$3:$AAD$1504,56,FALSE)=0/1/1900,"",VLOOKUP($A161,'8 Oct - LIVE LDS Data'!$A$3:$AAD$1504,56,FALSE))</f>
        <v/>
      </c>
      <c r="T161" s="7297" t="str">
        <f>IF(VLOOKUP($A161,'8 Oct - LIVE LDS Data'!$A$3:$AAD$1504,61,FALSE)=0/1/1900,"",VLOOKUP($A161,'8 Oct - LIVE LDS Data'!$A$3:$AAD$1504,61,FALSE))</f>
        <v/>
      </c>
      <c r="U161" s="7297" t="str">
        <f>IF(VLOOKUP($A161,'8 Oct - LIVE LDS Data'!$A$3:$AAD$1504,64,FALSE)=0/1/1900,"",VLOOKUP($A161,'8 Oct - LIVE LDS Data'!$A$3:$AAD$1504,64,FALSE))</f>
        <v/>
      </c>
      <c r="V161" s="7297" t="str">
        <f>IF(VLOOKUP($A161,'8 Oct - LIVE LDS Data'!$A$3:$AAD$1504,67,FALSE)=0/1/1900,"",VLOOKUP($A161,'8 Oct - LIVE LDS Data'!$A$3:$AAD$1504,67,FALSE))</f>
        <v/>
      </c>
      <c r="W161" s="7298" t="str">
        <f>IF(VLOOKUP($A161,'8 Oct - LIVE LDS Data'!$A$3:$AAD$1504,80,FALSE)=0/1/1900,"",VLOOKUP($A161,'8 Oct - LIVE LDS Data'!$A$3:$AAD$1504,80,FALSE))</f>
        <v/>
      </c>
      <c r="X161" s="7299" t="s">
        <v>90</v>
      </c>
      <c r="Y161" s="7300">
        <f>IF(VLOOKUP($A161,'8 Oct - LIVE LDS Data'!$A$3:$AAD$1504,73,FALSE)=0/1/1900,"",VLOOKUP($A161,'8 Oct - LIVE LDS Data'!$A$3:$AAD$1504,73,FALSE))</f>
        <v>45786</v>
      </c>
      <c r="Z161" s="7300" t="str">
        <f>IF(VLOOKUP($A161,'8 Oct - LIVE LDS Data'!$A$3:$AAD$1504,74,FALSE)=0/1/1900,"",VLOOKUP($A161,'8 Oct - LIVE LDS Data'!$A$3:$AAD$1504,74,FALSE))</f>
        <v>Robert Putnam</v>
      </c>
      <c r="AA161" s="7300">
        <f>IF(VLOOKUP($A161,'8 Oct - LIVE LDS Data'!$A$3:$AAD$1504,76,FALSE)=0/1/1900,"",VLOOKUP($A161,'8 Oct - LIVE LDS Data'!$A$3:$AAD$1504,76,FALSE))</f>
        <v>45786</v>
      </c>
      <c r="AB161" s="7300" t="str">
        <f>IF(VLOOKUP($A161,'8 Oct - LIVE LDS Data'!$A$3:$AAD$1504,77,FALSE)=0/1/1900,"",VLOOKUP($A161,'8 Oct - LIVE LDS Data'!$A$3:$AAD$1504,77,FALSE))</f>
        <v>Robert Putnam</v>
      </c>
    </row>
    <row r="162" spans="1:28" ht="30" customHeight="1" x14ac:dyDescent="0.2">
      <c r="A162" s="1467" t="s">
        <v>3019</v>
      </c>
      <c r="B162" s="1467"/>
      <c r="C162" s="1465" t="s">
        <v>3020</v>
      </c>
      <c r="D162" s="1466"/>
      <c r="E162" s="1466"/>
      <c r="F162" s="7293" t="str">
        <f>IF(VLOOKUP($A162,'8 Oct - LIVE LDS Data'!$A$3:$AAD$1504,4,FALSE)=0/1/1900,"",VLOOKUP($A162,'8 Oct - LIVE LDS Data'!$A$3:$AAD$1504,4,FALSE))</f>
        <v>Sevenoaks Plan 2040</v>
      </c>
      <c r="G162" s="7294">
        <f>IF(VLOOKUP($A162,'8 Oct - LIVE LDS Data'!$A$3:$AAD$1504,6,FALSE)=0/1/1900,"",VLOOKUP($A162,'8 Oct - LIVE LDS Data'!$A$3:$AAD$1504,6,FALSE))</f>
        <v>2025</v>
      </c>
      <c r="H162" s="7294">
        <f>IF(VLOOKUP($A162,'8 Oct - LIVE LDS Data'!$A$3:$AAD$1504,7,FALSE)=0/1/1900,"",VLOOKUP($A162,'8 Oct - LIVE LDS Data'!$A$3:$AAD$1504,7,FALSE))</f>
        <v>2040</v>
      </c>
      <c r="I162" s="7294" t="str">
        <f>IF(VLOOKUP($A162,'8 Oct - LIVE LDS Data'!$A$3:$AAD$1504,8,FALSE)=0/1/1900,"",VLOOKUP($A162,'8 Oct - LIVE LDS Data'!$A$3:$AAD$1504,8,FALSE))</f>
        <v>N</v>
      </c>
      <c r="J162" s="7294" t="str">
        <f>IF(VLOOKUP($A162,'8 Oct - LIVE LDS Data'!$A$3:$AAD$1504,9,FALSE)=0/1/1900,"",VLOOKUP($A162,'8 Oct - LIVE LDS Data'!$A$3:$AAD$1504,9,FALSE))</f>
        <v>N</v>
      </c>
      <c r="K162" s="7295">
        <f>IF(VLOOKUP($A162,'8 Oct - LIVE LDS Data'!$A$3:$AAD$1504,10,FALSE)=0/1/1900,"",VLOOKUP($A162,'8 Oct - LIVE LDS Data'!$A$3:$AAD$1504,10,FALSE))</f>
        <v>40596</v>
      </c>
      <c r="L162" s="7296">
        <f>IF(VLOOKUP($A162,'8 Oct - LIVE LDS Data'!$A$3:$AAD$1504,34,FALSE)=0/1/1900,"",VLOOKUP($A162,'8 Oct - LIVE LDS Data'!$A$3:$AAD$1504,34,FALSE))</f>
        <v>44881</v>
      </c>
      <c r="M162" s="7296">
        <f>IF(VLOOKUP($A162,'8 Oct - LIVE LDS Data'!$A$3:$AAD$1504,35,FALSE)=0/1/1900,"",VLOOKUP($A162,'8 Oct - LIVE LDS Data'!$A$3:$AAD$1504,35,FALSE))</f>
        <v>44937</v>
      </c>
      <c r="N162" s="7296">
        <f>IF(VLOOKUP($A162,'8 Oct - LIVE LDS Data'!$A$3:$AAD$1504,41,FALSE)=0/1/1900,"",VLOOKUP($A162,'8 Oct - LIVE LDS Data'!$A$3:$AAD$1504,41,FALSE))</f>
        <v>45253</v>
      </c>
      <c r="O162" s="7296">
        <f>IF(VLOOKUP($A162,'8 Oct - LIVE LDS Data'!$A$3:$AAD$1504,42,FALSE)=0/1/1900,"",VLOOKUP($A162,'8 Oct - LIVE LDS Data'!$A$3:$AAD$1504,42,FALSE))</f>
        <v>45302</v>
      </c>
      <c r="P162" s="7296" t="str">
        <f>IF(VLOOKUP($A162,'8 Oct - LIVE LDS Data'!$A$3:$AAD$1504,48,FALSE)=0/1/1900,"",VLOOKUP($A162,'8 Oct - LIVE LDS Data'!$A$3:$AAD$1504,48,FALSE))</f>
        <v/>
      </c>
      <c r="Q162" s="7296" t="str">
        <f>IF(VLOOKUP($A162,'8 Oct - LIVE LDS Data'!$A$3:$AAD$1504,49,FALSE)=0/1/1900,"",VLOOKUP($A162,'8 Oct - LIVE LDS Data'!$A$3:$AAD$1504,49,FALSE))</f>
        <v/>
      </c>
      <c r="R162" s="7296" t="str">
        <f>IF(VLOOKUP($A162,'8 Oct - LIVE LDS Data'!$A$3:$AAD$1504,55,FALSE)=0/1/1900,"",VLOOKUP($A162,'8 Oct - LIVE LDS Data'!$A$3:$AAD$1504,55,FALSE))</f>
        <v/>
      </c>
      <c r="S162" s="7296" t="str">
        <f>IF(VLOOKUP($A162,'8 Oct - LIVE LDS Data'!$A$3:$AAD$1504,56,FALSE)=0/1/1900,"",VLOOKUP($A162,'8 Oct - LIVE LDS Data'!$A$3:$AAD$1504,56,FALSE))</f>
        <v/>
      </c>
      <c r="T162" s="7297" t="str">
        <f>IF(VLOOKUP($A162,'8 Oct - LIVE LDS Data'!$A$3:$AAD$1504,61,FALSE)=0/1/1900,"",VLOOKUP($A162,'8 Oct - LIVE LDS Data'!$A$3:$AAD$1504,61,FALSE))</f>
        <v/>
      </c>
      <c r="U162" s="7297" t="str">
        <f>IF(VLOOKUP($A162,'8 Oct - LIVE LDS Data'!$A$3:$AAD$1504,64,FALSE)=0/1/1900,"",VLOOKUP($A162,'8 Oct - LIVE LDS Data'!$A$3:$AAD$1504,64,FALSE))</f>
        <v/>
      </c>
      <c r="V162" s="7297" t="str">
        <f>IF(VLOOKUP($A162,'8 Oct - LIVE LDS Data'!$A$3:$AAD$1504,67,FALSE)=0/1/1900,"",VLOOKUP($A162,'8 Oct - LIVE LDS Data'!$A$3:$AAD$1504,67,FALSE))</f>
        <v/>
      </c>
      <c r="W162" s="7298" t="str">
        <f>IF(VLOOKUP($A162,'8 Oct - LIVE LDS Data'!$A$3:$AAD$1504,80,FALSE)=0/1/1900,"",VLOOKUP($A162,'8 Oct - LIVE LDS Data'!$A$3:$AAD$1504,80,FALSE))</f>
        <v/>
      </c>
      <c r="X162" s="7299" t="s">
        <v>90</v>
      </c>
      <c r="Y162" s="7300">
        <f>IF(VLOOKUP($A162,'8 Oct - LIVE LDS Data'!$A$3:$AAD$1504,73,FALSE)=0/1/1900,"",VLOOKUP($A162,'8 Oct - LIVE LDS Data'!$A$3:$AAD$1504,73,FALSE))</f>
        <v>45720</v>
      </c>
      <c r="Z162" s="7300" t="str">
        <f>IF(VLOOKUP($A162,'8 Oct - LIVE LDS Data'!$A$3:$AAD$1504,74,FALSE)=0/1/1900,"",VLOOKUP($A162,'8 Oct - LIVE LDS Data'!$A$3:$AAD$1504,74,FALSE))</f>
        <v>Robert Putnam</v>
      </c>
      <c r="AA162" s="7300">
        <f>IF(VLOOKUP($A162,'8 Oct - LIVE LDS Data'!$A$3:$AAD$1504,76,FALSE)=0/1/1900,"",VLOOKUP($A162,'8 Oct - LIVE LDS Data'!$A$3:$AAD$1504,76,FALSE))</f>
        <v>45720</v>
      </c>
      <c r="AB162" s="7300" t="str">
        <f>IF(VLOOKUP($A162,'8 Oct - LIVE LDS Data'!$A$3:$AAD$1504,77,FALSE)=0/1/1900,"",VLOOKUP($A162,'8 Oct - LIVE LDS Data'!$A$3:$AAD$1504,77,FALSE))</f>
        <v>Robert Putnam</v>
      </c>
    </row>
    <row r="163" spans="1:28" ht="30" customHeight="1" x14ac:dyDescent="0.2">
      <c r="A163" s="1465" t="s">
        <v>3066</v>
      </c>
      <c r="B163" s="1465"/>
      <c r="C163" s="1468" t="s">
        <v>3067</v>
      </c>
      <c r="D163" s="1469"/>
      <c r="E163" s="1469"/>
      <c r="F163" s="7293" t="str">
        <f>IF(VLOOKUP($A163,'8 Oct - LIVE LDS Data'!$A$3:$AAD$1504,4,FALSE)=0/1/1900,"",VLOOKUP($A163,'8 Oct - LIVE LDS Data'!$A$3:$AAD$1504,4,FALSE))</f>
        <v>Local Plan for Slough 2016-2040</v>
      </c>
      <c r="G163" s="7294">
        <f>IF(VLOOKUP($A163,'8 Oct - LIVE LDS Data'!$A$3:$AAD$1504,6,FALSE)=0/1/1900,"",VLOOKUP($A163,'8 Oct - LIVE LDS Data'!$A$3:$AAD$1504,6,FALSE))</f>
        <v>2016</v>
      </c>
      <c r="H163" s="7294">
        <f>IF(VLOOKUP($A163,'8 Oct - LIVE LDS Data'!$A$3:$AAD$1504,7,FALSE)=0/1/1900,"",VLOOKUP($A163,'8 Oct - LIVE LDS Data'!$A$3:$AAD$1504,7,FALSE))</f>
        <v>2040</v>
      </c>
      <c r="I163" s="7294" t="str">
        <f>IF(VLOOKUP($A163,'8 Oct - LIVE LDS Data'!$A$3:$AAD$1504,8,FALSE)=0/1/1900,"",VLOOKUP($A163,'8 Oct - LIVE LDS Data'!$A$3:$AAD$1504,8,FALSE))</f>
        <v>N</v>
      </c>
      <c r="J163" s="7294" t="str">
        <f>IF(VLOOKUP($A163,'8 Oct - LIVE LDS Data'!$A$3:$AAD$1504,9,FALSE)=0/1/1900,"",VLOOKUP($A163,'8 Oct - LIVE LDS Data'!$A$3:$AAD$1504,9,FALSE))</f>
        <v>N</v>
      </c>
      <c r="K163" s="7295">
        <f>IF(VLOOKUP($A163,'8 Oct - LIVE LDS Data'!$A$3:$AAD$1504,10,FALSE)=0/1/1900,"",VLOOKUP($A163,'8 Oct - LIVE LDS Data'!$A$3:$AAD$1504,10,FALSE))</f>
        <v>39798</v>
      </c>
      <c r="L163" s="7296">
        <f>IF(VLOOKUP($A163,'8 Oct - LIVE LDS Data'!$A$3:$AAD$1504,34,FALSE)=0/1/1900,"",VLOOKUP($A163,'8 Oct - LIVE LDS Data'!$A$3:$AAD$1504,34,FALSE))</f>
        <v>42751</v>
      </c>
      <c r="M163" s="7296">
        <f>IF(VLOOKUP($A163,'8 Oct - LIVE LDS Data'!$A$3:$AAD$1504,35,FALSE)=0/1/1900,"",VLOOKUP($A163,'8 Oct - LIVE LDS Data'!$A$3:$AAD$1504,35,FALSE))</f>
        <v>42793</v>
      </c>
      <c r="N163" s="7296">
        <f>IF(VLOOKUP($A163,'8 Oct - LIVE LDS Data'!$A$3:$AAD$1504,41,FALSE)=0/1/1900,"",VLOOKUP($A163,'8 Oct - LIVE LDS Data'!$A$3:$AAD$1504,41,FALSE))</f>
        <v>44144</v>
      </c>
      <c r="O163" s="7296">
        <f>IF(VLOOKUP($A163,'8 Oct - LIVE LDS Data'!$A$3:$AAD$1504,42,FALSE)=0/1/1900,"",VLOOKUP($A163,'8 Oct - LIVE LDS Data'!$A$3:$AAD$1504,42,FALSE))</f>
        <v>44207</v>
      </c>
      <c r="P163" s="7296">
        <f>IF(VLOOKUP($A163,'8 Oct - LIVE LDS Data'!$A$3:$AAD$1504,48,FALSE)=0/1/1900,"",VLOOKUP($A163,'8 Oct - LIVE LDS Data'!$A$3:$AAD$1504,48,FALSE))</f>
        <v>44505</v>
      </c>
      <c r="Q163" s="7296">
        <f>IF(VLOOKUP($A163,'8 Oct - LIVE LDS Data'!$A$3:$AAD$1504,49,FALSE)=0/1/1900,"",VLOOKUP($A163,'8 Oct - LIVE LDS Data'!$A$3:$AAD$1504,49,FALSE))</f>
        <v>44547</v>
      </c>
      <c r="R163" s="7296" t="str">
        <f>IF(VLOOKUP($A163,'8 Oct - LIVE LDS Data'!$A$3:$AAD$1504,55,FALSE)=0/1/1900,"",VLOOKUP($A163,'8 Oct - LIVE LDS Data'!$A$3:$AAD$1504,55,FALSE))</f>
        <v/>
      </c>
      <c r="S163" s="7296" t="str">
        <f>IF(VLOOKUP($A163,'8 Oct - LIVE LDS Data'!$A$3:$AAD$1504,56,FALSE)=0/1/1900,"",VLOOKUP($A163,'8 Oct - LIVE LDS Data'!$A$3:$AAD$1504,56,FALSE))</f>
        <v/>
      </c>
      <c r="T163" s="7297" t="str">
        <f>IF(VLOOKUP($A163,'8 Oct - LIVE LDS Data'!$A$3:$AAD$1504,61,FALSE)=0/1/1900,"",VLOOKUP($A163,'8 Oct - LIVE LDS Data'!$A$3:$AAD$1504,61,FALSE))</f>
        <v/>
      </c>
      <c r="U163" s="7297" t="str">
        <f>IF(VLOOKUP($A163,'8 Oct - LIVE LDS Data'!$A$3:$AAD$1504,64,FALSE)=0/1/1900,"",VLOOKUP($A163,'8 Oct - LIVE LDS Data'!$A$3:$AAD$1504,64,FALSE))</f>
        <v/>
      </c>
      <c r="V163" s="7297" t="str">
        <f>IF(VLOOKUP($A163,'8 Oct - LIVE LDS Data'!$A$3:$AAD$1504,67,FALSE)=0/1/1900,"",VLOOKUP($A163,'8 Oct - LIVE LDS Data'!$A$3:$AAD$1504,67,FALSE))</f>
        <v/>
      </c>
      <c r="W163" s="7298" t="str">
        <f>IF(VLOOKUP($A163,'8 Oct - LIVE LDS Data'!$A$3:$AAD$1504,80,FALSE)=0/1/1900,"",VLOOKUP($A163,'8 Oct - LIVE LDS Data'!$A$3:$AAD$1504,80,FALSE))</f>
        <v/>
      </c>
      <c r="X163" s="7299" t="s">
        <v>90</v>
      </c>
      <c r="Y163" s="7300">
        <f>IF(VLOOKUP($A163,'8 Oct - LIVE LDS Data'!$A$3:$AAD$1504,73,FALSE)=0/1/1900,"",VLOOKUP($A163,'8 Oct - LIVE LDS Data'!$A$3:$AAD$1504,73,FALSE))</f>
        <v>45783</v>
      </c>
      <c r="Z163" s="7300" t="str">
        <f>IF(VLOOKUP($A163,'8 Oct - LIVE LDS Data'!$A$3:$AAD$1504,74,FALSE)=0/1/1900,"",VLOOKUP($A163,'8 Oct - LIVE LDS Data'!$A$3:$AAD$1504,74,FALSE))</f>
        <v>Robert Putnam</v>
      </c>
      <c r="AA163" s="7300">
        <f>IF(VLOOKUP($A163,'8 Oct - LIVE LDS Data'!$A$3:$AAD$1504,76,FALSE)=0/1/1900,"",VLOOKUP($A163,'8 Oct - LIVE LDS Data'!$A$3:$AAD$1504,76,FALSE))</f>
        <v>45783</v>
      </c>
      <c r="AB163" s="7300" t="str">
        <f>IF(VLOOKUP($A163,'8 Oct - LIVE LDS Data'!$A$3:$AAD$1504,77,FALSE)=0/1/1900,"",VLOOKUP($A163,'8 Oct - LIVE LDS Data'!$A$3:$AAD$1504,77,FALSE))</f>
        <v>Robert Putnam</v>
      </c>
    </row>
    <row r="164" spans="1:28" ht="39" customHeight="1" x14ac:dyDescent="0.2">
      <c r="A164" s="7301" t="s">
        <v>3090</v>
      </c>
      <c r="B164" s="7301"/>
      <c r="C164" s="2381" t="s">
        <v>3091</v>
      </c>
      <c r="D164" s="7302"/>
      <c r="E164" s="2382" t="s">
        <v>90</v>
      </c>
      <c r="F164" s="7293" t="str">
        <f>IF(VLOOKUP($A164,'8 Oct - LIVE LDS Data'!$A$3:$AAD$1504,4,FALSE)=0/1/1900,"",VLOOKUP($A164,'8 Oct - LIVE LDS Data'!$A$3:$AAD$1504,4,FALSE))</f>
        <v>Somerset Local Plan 2045</v>
      </c>
      <c r="G164" s="7294" t="str">
        <f>IF(VLOOKUP($A164,'8 Oct - LIVE LDS Data'!$A$3:$AAD$1504,6,FALSE)=0/1/1900,"",VLOOKUP($A164,'8 Oct - LIVE LDS Data'!$A$3:$AAD$1504,6,FALSE))</f>
        <v/>
      </c>
      <c r="H164" s="7294">
        <f>IF(VLOOKUP($A164,'8 Oct - LIVE LDS Data'!$A$3:$AAD$1504,7,FALSE)=0/1/1900,"",VLOOKUP($A164,'8 Oct - LIVE LDS Data'!$A$3:$AAD$1504,7,FALSE))</f>
        <v>2045</v>
      </c>
      <c r="I164" s="7294" t="str">
        <f>IF(VLOOKUP($A164,'8 Oct - LIVE LDS Data'!$A$3:$AAD$1504,8,FALSE)=0/1/1900,"",VLOOKUP($A164,'8 Oct - LIVE LDS Data'!$A$3:$AAD$1504,8,FALSE))</f>
        <v>N</v>
      </c>
      <c r="J164" s="7294" t="str">
        <f>IF(VLOOKUP($A164,'8 Oct - LIVE LDS Data'!$A$3:$AAD$1504,9,FALSE)=0/1/1900,"",VLOOKUP($A164,'8 Oct - LIVE LDS Data'!$A$3:$AAD$1504,9,FALSE))</f>
        <v>N</v>
      </c>
      <c r="K164" s="7295" t="str">
        <f>IF(VLOOKUP($A164,'8 Oct - LIVE LDS Data'!$A$3:$AAD$1504,10,FALSE)=0/1/1900,"",VLOOKUP($A164,'8 Oct - LIVE LDS Data'!$A$3:$AAD$1504,10,FALSE))</f>
        <v>new LPA</v>
      </c>
      <c r="L164" s="7296" t="str">
        <f>IF(VLOOKUP($A164,'8 Oct - LIVE LDS Data'!$A$3:$AAD$1504,34,FALSE)=0/1/1900,"",VLOOKUP($A164,'8 Oct - LIVE LDS Data'!$A$3:$AAD$1504,34,FALSE))</f>
        <v/>
      </c>
      <c r="M164" s="7296" t="str">
        <f>IF(VLOOKUP($A164,'8 Oct - LIVE LDS Data'!$A$3:$AAD$1504,35,FALSE)=0/1/1900,"",VLOOKUP($A164,'8 Oct - LIVE LDS Data'!$A$3:$AAD$1504,35,FALSE))</f>
        <v/>
      </c>
      <c r="N164" s="7296" t="str">
        <f>IF(VLOOKUP($A164,'8 Oct - LIVE LDS Data'!$A$3:$AAD$1504,41,FALSE)=0/1/1900,"",VLOOKUP($A164,'8 Oct - LIVE LDS Data'!$A$3:$AAD$1504,41,FALSE))</f>
        <v/>
      </c>
      <c r="O164" s="7296" t="str">
        <f>IF(VLOOKUP($A164,'8 Oct - LIVE LDS Data'!$A$3:$AAD$1504,42,FALSE)=0/1/1900,"",VLOOKUP($A164,'8 Oct - LIVE LDS Data'!$A$3:$AAD$1504,42,FALSE))</f>
        <v/>
      </c>
      <c r="P164" s="7296" t="str">
        <f>IF(VLOOKUP($A164,'8 Oct - LIVE LDS Data'!$A$3:$AAD$1504,48,FALSE)=0/1/1900,"",VLOOKUP($A164,'8 Oct - LIVE LDS Data'!$A$3:$AAD$1504,48,FALSE))</f>
        <v/>
      </c>
      <c r="Q164" s="7296" t="str">
        <f>IF(VLOOKUP($A164,'8 Oct - LIVE LDS Data'!$A$3:$AAD$1504,49,FALSE)=0/1/1900,"",VLOOKUP($A164,'8 Oct - LIVE LDS Data'!$A$3:$AAD$1504,49,FALSE))</f>
        <v/>
      </c>
      <c r="R164" s="7296" t="str">
        <f>IF(VLOOKUP($A164,'8 Oct - LIVE LDS Data'!$A$3:$AAD$1504,55,FALSE)=0/1/1900,"",VLOOKUP($A164,'8 Oct - LIVE LDS Data'!$A$3:$AAD$1504,55,FALSE))</f>
        <v/>
      </c>
      <c r="S164" s="7296" t="str">
        <f>IF(VLOOKUP($A164,'8 Oct - LIVE LDS Data'!$A$3:$AAD$1504,56,FALSE)=0/1/1900,"",VLOOKUP($A164,'8 Oct - LIVE LDS Data'!$A$3:$AAD$1504,56,FALSE))</f>
        <v/>
      </c>
      <c r="T164" s="7297" t="str">
        <f>IF(VLOOKUP($A164,'8 Oct - LIVE LDS Data'!$A$3:$AAD$1504,61,FALSE)=0/1/1900,"",VLOOKUP($A164,'8 Oct - LIVE LDS Data'!$A$3:$AAD$1504,61,FALSE))</f>
        <v/>
      </c>
      <c r="U164" s="7297" t="str">
        <f>IF(VLOOKUP($A164,'8 Oct - LIVE LDS Data'!$A$3:$AAD$1504,64,FALSE)=0/1/1900,"",VLOOKUP($A164,'8 Oct - LIVE LDS Data'!$A$3:$AAD$1504,64,FALSE))</f>
        <v/>
      </c>
      <c r="V164" s="7297" t="str">
        <f>IF(VLOOKUP($A164,'8 Oct - LIVE LDS Data'!$A$3:$AAD$1504,67,FALSE)=0/1/1900,"",VLOOKUP($A164,'8 Oct - LIVE LDS Data'!$A$3:$AAD$1504,67,FALSE))</f>
        <v/>
      </c>
      <c r="W164" s="7298" t="str">
        <f>IF(VLOOKUP($A164,'8 Oct - LIVE LDS Data'!$A$3:$AAD$1504,80,FALSE)=0/1/1900,"",VLOOKUP($A164,'8 Oct - LIVE LDS Data'!$A$3:$AAD$1504,80,FALSE))</f>
        <v/>
      </c>
      <c r="X164" s="7299" t="s">
        <v>90</v>
      </c>
      <c r="Y164" s="7300">
        <f>IF(VLOOKUP($A164,'8 Oct - LIVE LDS Data'!$A$3:$AAD$1504,73,FALSE)=0/1/1900,"",VLOOKUP($A164,'8 Oct - LIVE LDS Data'!$A$3:$AAD$1504,73,FALSE))</f>
        <v>45783</v>
      </c>
      <c r="Z164" s="7300" t="str">
        <f>IF(VLOOKUP($A164,'8 Oct - LIVE LDS Data'!$A$3:$AAD$1504,74,FALSE)=0/1/1900,"",VLOOKUP($A164,'8 Oct - LIVE LDS Data'!$A$3:$AAD$1504,74,FALSE))</f>
        <v>Robert Putnam</v>
      </c>
      <c r="AA164" s="7300">
        <f>IF(VLOOKUP($A164,'8 Oct - LIVE LDS Data'!$A$3:$AAD$1504,76,FALSE)=0/1/1900,"",VLOOKUP($A164,'8 Oct - LIVE LDS Data'!$A$3:$AAD$1504,76,FALSE))</f>
        <v>45783</v>
      </c>
      <c r="AB164" s="7300" t="str">
        <f>IF(VLOOKUP($A164,'8 Oct - LIVE LDS Data'!$A$3:$AAD$1504,77,FALSE)=0/1/1900,"",VLOOKUP($A164,'8 Oct - LIVE LDS Data'!$A$3:$AAD$1504,77,FALSE))</f>
        <v>Robert Putnam</v>
      </c>
    </row>
    <row r="165" spans="1:28" s="1745" customFormat="1" ht="30" customHeight="1" x14ac:dyDescent="0.2">
      <c r="A165" s="2615" t="s">
        <v>3097</v>
      </c>
      <c r="B165" s="2615"/>
      <c r="C165" s="2617" t="s">
        <v>4210</v>
      </c>
      <c r="D165" s="1994" t="s">
        <v>4196</v>
      </c>
      <c r="E165" s="2380" t="s">
        <v>90</v>
      </c>
      <c r="F165" s="7304" t="str">
        <f>IF(VLOOKUP($A165,'8 Oct - LIVE LDS Data'!$A$3:$AAD$1504,4,FALSE)=0/1/1900,"",VLOOKUP($A165,'8 Oct - LIVE LDS Data'!$A$3:$AAD$1504,4,FALSE))</f>
        <v>Local Plan 2040</v>
      </c>
      <c r="G165" s="7305">
        <f>IF(VLOOKUP($A165,'8 Oct - LIVE LDS Data'!$A$3:$AAD$1504,6,FALSE)=0/1/1900,"",VLOOKUP($A165,'8 Oct - LIVE LDS Data'!$A$3:$AAD$1504,6,FALSE))</f>
        <v>2020</v>
      </c>
      <c r="H165" s="7305">
        <f>IF(VLOOKUP($A165,'8 Oct - LIVE LDS Data'!$A$3:$AAD$1504,7,FALSE)=0/1/1900,"",VLOOKUP($A165,'8 Oct - LIVE LDS Data'!$A$3:$AAD$1504,7,FALSE))</f>
        <v>2040</v>
      </c>
      <c r="I165" s="7305" t="str">
        <f>IF(VLOOKUP($A165,'8 Oct - LIVE LDS Data'!$A$3:$AAD$1504,8,FALSE)=0/1/1900,"",VLOOKUP($A165,'8 Oct - LIVE LDS Data'!$A$3:$AAD$1504,8,FALSE))</f>
        <v>N</v>
      </c>
      <c r="J165" s="7305" t="str">
        <f>IF(VLOOKUP($A165,'8 Oct - LIVE LDS Data'!$A$3:$AAD$1504,9,FALSE)=0/1/1900,"",VLOOKUP($A165,'8 Oct - LIVE LDS Data'!$A$3:$AAD$1504,9,FALSE))</f>
        <v>N</v>
      </c>
      <c r="K165" s="7306" t="str">
        <f>IF(VLOOKUP($A165,'8 Oct - LIVE LDS Data'!$A$3:$AAD$1504,10,FALSE)=0/1/1900,"",VLOOKUP($A165,'8 Oct - LIVE LDS Data'!$A$3:$AAD$1504,10,FALSE))</f>
        <v/>
      </c>
      <c r="L165" s="7296">
        <f>IF(VLOOKUP($A165,'8 Oct - LIVE LDS Data'!$A$3:$AAD$1504,34,FALSE)=0/1/1900,"",VLOOKUP($A165,'8 Oct - LIVE LDS Data'!$A$3:$AAD$1504,34,FALSE))</f>
        <v>43831</v>
      </c>
      <c r="M165" s="7296">
        <f>IF(VLOOKUP($A165,'8 Oct - LIVE LDS Data'!$A$3:$AAD$1504,35,FALSE)=0/1/1900,"",VLOOKUP($A165,'8 Oct - LIVE LDS Data'!$A$3:$AAD$1504,35,FALSE))</f>
        <v>43891</v>
      </c>
      <c r="N165" s="7296" t="str">
        <f>IF(VLOOKUP($A165,'8 Oct - LIVE LDS Data'!$A$3:$AAD$1504,41,FALSE)=0/1/1900,"",VLOOKUP($A165,'8 Oct - LIVE LDS Data'!$A$3:$AAD$1504,41,FALSE))</f>
        <v/>
      </c>
      <c r="O165" s="7296" t="str">
        <f>IF(VLOOKUP($A165,'8 Oct - LIVE LDS Data'!$A$3:$AAD$1504,42,FALSE)=0/1/1900,"",VLOOKUP($A165,'8 Oct - LIVE LDS Data'!$A$3:$AAD$1504,42,FALSE))</f>
        <v/>
      </c>
      <c r="P165" s="7296" t="str">
        <f>IF(VLOOKUP($A165,'8 Oct - LIVE LDS Data'!$A$3:$AAD$1504,48,FALSE)=0/1/1900,"",VLOOKUP($A165,'8 Oct - LIVE LDS Data'!$A$3:$AAD$1504,48,FALSE))</f>
        <v/>
      </c>
      <c r="Q165" s="7296" t="str">
        <f>IF(VLOOKUP($A165,'8 Oct - LIVE LDS Data'!$A$3:$AAD$1504,49,FALSE)=0/1/1900,"",VLOOKUP($A165,'8 Oct - LIVE LDS Data'!$A$3:$AAD$1504,49,FALSE))</f>
        <v/>
      </c>
      <c r="R165" s="7296" t="str">
        <f>IF(VLOOKUP($A165,'8 Oct - LIVE LDS Data'!$A$3:$AAD$1504,55,FALSE)=0/1/1900,"",VLOOKUP($A165,'8 Oct - LIVE LDS Data'!$A$3:$AAD$1504,55,FALSE))</f>
        <v/>
      </c>
      <c r="S165" s="7296" t="str">
        <f>IF(VLOOKUP($A165,'8 Oct - LIVE LDS Data'!$A$3:$AAD$1504,56,FALSE)=0/1/1900,"",VLOOKUP($A165,'8 Oct - LIVE LDS Data'!$A$3:$AAD$1504,56,FALSE))</f>
        <v/>
      </c>
      <c r="T165" s="7297" t="str">
        <f>IF(VLOOKUP($A165,'8 Oct - LIVE LDS Data'!$A$3:$AAD$1504,61,FALSE)=0/1/1900,"",VLOOKUP($A165,'8 Oct - LIVE LDS Data'!$A$3:$AAD$1504,61,FALSE))</f>
        <v/>
      </c>
      <c r="U165" s="7297" t="str">
        <f>IF(VLOOKUP($A165,'8 Oct - LIVE LDS Data'!$A$3:$AAD$1504,64,FALSE)=0/1/1900,"",VLOOKUP($A165,'8 Oct - LIVE LDS Data'!$A$3:$AAD$1504,64,FALSE))</f>
        <v/>
      </c>
      <c r="V165" s="7297" t="str">
        <f>IF(VLOOKUP($A165,'8 Oct - LIVE LDS Data'!$A$3:$AAD$1504,67,FALSE)=0/1/1900,"",VLOOKUP($A165,'8 Oct - LIVE LDS Data'!$A$3:$AAD$1504,67,FALSE))</f>
        <v/>
      </c>
      <c r="W165" s="7298" t="str">
        <f>IF(VLOOKUP($A165,'8 Oct - LIVE LDS Data'!$A$3:$AAD$1504,80,FALSE)=0/1/1900,"",VLOOKUP($A165,'8 Oct - LIVE LDS Data'!$A$3:$AAD$1504,80,FALSE))</f>
        <v/>
      </c>
      <c r="X165" s="7299" t="s">
        <v>90</v>
      </c>
      <c r="Y165" s="7300" t="str">
        <f>IF(VLOOKUP($A165,'8 Oct - LIVE LDS Data'!$A$3:$AAD$1504,73,FALSE)=0/1/1900,"",VLOOKUP($A165,'8 Oct - LIVE LDS Data'!$A$3:$AAD$1504,73,FALSE))</f>
        <v/>
      </c>
      <c r="Z165" s="7300" t="str">
        <f>IF(VLOOKUP($A165,'8 Oct - LIVE LDS Data'!$A$3:$AAD$1504,74,FALSE)=0/1/1900,"",VLOOKUP($A165,'8 Oct - LIVE LDS Data'!$A$3:$AAD$1504,74,FALSE))</f>
        <v>Robert Putnam</v>
      </c>
      <c r="AA165" s="7300">
        <f>IF(VLOOKUP($A165,'8 Oct - LIVE LDS Data'!$A$3:$AAD$1504,76,FALSE)=0/1/1900,"",VLOOKUP($A165,'8 Oct - LIVE LDS Data'!$A$3:$AAD$1504,76,FALSE))</f>
        <v>44672</v>
      </c>
      <c r="AB165" s="7300" t="str">
        <f>IF(VLOOKUP($A165,'8 Oct - LIVE LDS Data'!$A$3:$AAD$1504,77,FALSE)=0/1/1900,"",VLOOKUP($A165,'8 Oct - LIVE LDS Data'!$A$3:$AAD$1504,77,FALSE))</f>
        <v>Robert Putnam</v>
      </c>
    </row>
    <row r="166" spans="1:28" ht="30" customHeight="1" x14ac:dyDescent="0.2">
      <c r="A166" s="7303" t="s">
        <v>3109</v>
      </c>
      <c r="B166" s="7303"/>
      <c r="C166" s="2616" t="s">
        <v>3110</v>
      </c>
      <c r="D166" s="2090" t="s">
        <v>4175</v>
      </c>
      <c r="E166" s="7307"/>
      <c r="F166" s="7304"/>
      <c r="G166" s="7305" t="str">
        <f>IF(VLOOKUP($A166,'8 Oct - LIVE LDS Data'!$A$3:$AAD$1504,6,FALSE)=0/1/1900,"",VLOOKUP($A166,'8 Oct - LIVE LDS Data'!$A$3:$AAD$1504,6,FALSE))</f>
        <v/>
      </c>
      <c r="H166" s="7305" t="str">
        <f>IF(VLOOKUP($A166,'8 Oct - LIVE LDS Data'!$A$3:$AAD$1504,7,FALSE)=0/1/1900,"",VLOOKUP($A166,'8 Oct - LIVE LDS Data'!$A$3:$AAD$1504,7,FALSE))</f>
        <v/>
      </c>
      <c r="I166" s="7305" t="str">
        <f>IF(VLOOKUP($A166,'8 Oct - LIVE LDS Data'!$A$3:$AAD$1504,8,FALSE)=0/1/1900,"",VLOOKUP($A166,'8 Oct - LIVE LDS Data'!$A$3:$AAD$1504,8,FALSE))</f>
        <v/>
      </c>
      <c r="J166" s="7305" t="str">
        <f>IF(VLOOKUP($A166,'8 Oct - LIVE LDS Data'!$A$3:$AAD$1504,9,FALSE)=0/1/1900,"",VLOOKUP($A166,'8 Oct - LIVE LDS Data'!$A$3:$AAD$1504,9,FALSE))</f>
        <v/>
      </c>
      <c r="K166" s="7306">
        <f>IF(VLOOKUP($A166,'8 Oct - LIVE LDS Data'!$A$3:$AAD$1504,10,FALSE)=0/1/1900,"",VLOOKUP($A166,'8 Oct - LIVE LDS Data'!$A$3:$AAD$1504,10,FALSE))</f>
        <v>40596</v>
      </c>
      <c r="L166" s="7296" t="str">
        <f>IF(VLOOKUP($A166,'8 Oct - LIVE LDS Data'!$A$3:$AAD$1504,34,FALSE)=0/1/1900,"",VLOOKUP($A166,'8 Oct - LIVE LDS Data'!$A$3:$AAD$1504,34,FALSE))</f>
        <v/>
      </c>
      <c r="M166" s="7296" t="str">
        <f>IF(VLOOKUP($A166,'8 Oct - LIVE LDS Data'!$A$3:$AAD$1504,35,FALSE)=0/1/1900,"",VLOOKUP($A166,'8 Oct - LIVE LDS Data'!$A$3:$AAD$1504,35,FALSE))</f>
        <v/>
      </c>
      <c r="N166" s="7296" t="str">
        <f>IF(VLOOKUP($A166,'8 Oct - LIVE LDS Data'!$A$3:$AAD$1504,41,FALSE)=0/1/1900,"",VLOOKUP($A166,'8 Oct - LIVE LDS Data'!$A$3:$AAD$1504,41,FALSE))</f>
        <v/>
      </c>
      <c r="O166" s="7296" t="str">
        <f>IF(VLOOKUP($A166,'8 Oct - LIVE LDS Data'!$A$3:$AAD$1504,42,FALSE)=0/1/1900,"",VLOOKUP($A166,'8 Oct - LIVE LDS Data'!$A$3:$AAD$1504,42,FALSE))</f>
        <v/>
      </c>
      <c r="P166" s="7296" t="str">
        <f>IF(VLOOKUP($A166,'8 Oct - LIVE LDS Data'!$A$3:$AAD$1504,48,FALSE)=0/1/1900,"",VLOOKUP($A166,'8 Oct - LIVE LDS Data'!$A$3:$AAD$1504,48,FALSE))</f>
        <v/>
      </c>
      <c r="Q166" s="7296" t="str">
        <f>IF(VLOOKUP($A166,'8 Oct - LIVE LDS Data'!$A$3:$AAD$1504,49,FALSE)=0/1/1900,"",VLOOKUP($A166,'8 Oct - LIVE LDS Data'!$A$3:$AAD$1504,49,FALSE))</f>
        <v/>
      </c>
      <c r="R166" s="7296" t="str">
        <f>IF(VLOOKUP($A166,'8 Oct - LIVE LDS Data'!$A$3:$AAD$1504,55,FALSE)=0/1/1900,"",VLOOKUP($A166,'8 Oct - LIVE LDS Data'!$A$3:$AAD$1504,55,FALSE))</f>
        <v/>
      </c>
      <c r="S166" s="7296" t="str">
        <f>IF(VLOOKUP($A166,'8 Oct - LIVE LDS Data'!$A$3:$AAD$1504,56,FALSE)=0/1/1900,"",VLOOKUP($A166,'8 Oct - LIVE LDS Data'!$A$3:$AAD$1504,56,FALSE))</f>
        <v/>
      </c>
      <c r="T166" s="7297" t="str">
        <f>IF(VLOOKUP($A166,'8 Oct - LIVE LDS Data'!$A$3:$AAD$1504,61,FALSE)=0/1/1900,"",VLOOKUP($A166,'8 Oct - LIVE LDS Data'!$A$3:$AAD$1504,61,FALSE))</f>
        <v/>
      </c>
      <c r="U166" s="7297" t="str">
        <f>IF(VLOOKUP($A166,'8 Oct - LIVE LDS Data'!$A$3:$AAD$1504,64,FALSE)=0/1/1900,"",VLOOKUP($A166,'8 Oct - LIVE LDS Data'!$A$3:$AAD$1504,64,FALSE))</f>
        <v/>
      </c>
      <c r="V166" s="7297" t="str">
        <f>IF(VLOOKUP($A166,'8 Oct - LIVE LDS Data'!$A$3:$AAD$1504,67,FALSE)=0/1/1900,"",VLOOKUP($A166,'8 Oct - LIVE LDS Data'!$A$3:$AAD$1504,67,FALSE))</f>
        <v/>
      </c>
      <c r="W166" s="7298" t="str">
        <f>IF(VLOOKUP($A166,'8 Oct - LIVE LDS Data'!$A$3:$AAD$1504,80,FALSE)=0/1/1900,"",VLOOKUP($A166,'8 Oct - LIVE LDS Data'!$A$3:$AAD$1504,80,FALSE))</f>
        <v/>
      </c>
      <c r="X166" s="7299" t="s">
        <v>90</v>
      </c>
      <c r="Y166" s="7300" t="str">
        <f>IF(VLOOKUP($A166,'8 Oct - LIVE LDS Data'!$A$3:$AAD$1504,73,FALSE)=0/1/1900,"",VLOOKUP($A166,'8 Oct - LIVE LDS Data'!$A$3:$AAD$1504,73,FALSE))</f>
        <v/>
      </c>
      <c r="Z166" s="7300" t="str">
        <f>IF(VLOOKUP($A166,'8 Oct - LIVE LDS Data'!$A$3:$AAD$1504,74,FALSE)=0/1/1900,"",VLOOKUP($A166,'8 Oct - LIVE LDS Data'!$A$3:$AAD$1504,74,FALSE))</f>
        <v/>
      </c>
      <c r="AA166" s="7300" t="str">
        <f>IF(VLOOKUP($A166,'8 Oct - LIVE LDS Data'!$A$3:$AAD$1504,76,FALSE)=0/1/1900,"",VLOOKUP($A166,'8 Oct - LIVE LDS Data'!$A$3:$AAD$1504,76,FALSE))</f>
        <v/>
      </c>
      <c r="AB166" s="7300" t="str">
        <f>IF(VLOOKUP($A166,'8 Oct - LIVE LDS Data'!$A$3:$AAD$1504,77,FALSE)=0/1/1900,"",VLOOKUP($A166,'8 Oct - LIVE LDS Data'!$A$3:$AAD$1504,77,FALSE))</f>
        <v/>
      </c>
    </row>
    <row r="167" spans="1:28" ht="30" customHeight="1" x14ac:dyDescent="0.2">
      <c r="A167" s="1465" t="s">
        <v>3111</v>
      </c>
      <c r="B167" s="1465"/>
      <c r="C167" s="1465" t="s">
        <v>3112</v>
      </c>
      <c r="D167" s="1466"/>
      <c r="E167" s="1466"/>
      <c r="F167" s="7293" t="str">
        <f>IF(VLOOKUP($A167,'8 Oct - LIVE LDS Data'!$A$3:$AAD$1504,4,FALSE)=0/1/1900,"",VLOOKUP($A167,'8 Oct - LIVE LDS Data'!$A$3:$AAD$1504,4,FALSE))</f>
        <v>Greater Cambridge Local Plan</v>
      </c>
      <c r="G167" s="7294">
        <f>IF(VLOOKUP($A167,'8 Oct - LIVE LDS Data'!$A$3:$AAD$1504,6,FALSE)=0/1/1900,"",VLOOKUP($A167,'8 Oct - LIVE LDS Data'!$A$3:$AAD$1504,6,FALSE))</f>
        <v>2021</v>
      </c>
      <c r="H167" s="7294">
        <f>IF(VLOOKUP($A167,'8 Oct - LIVE LDS Data'!$A$3:$AAD$1504,7,FALSE)=0/1/1900,"",VLOOKUP($A167,'8 Oct - LIVE LDS Data'!$A$3:$AAD$1504,7,FALSE))</f>
        <v>2041</v>
      </c>
      <c r="I167" s="7294" t="str">
        <f>IF(VLOOKUP($A167,'8 Oct - LIVE LDS Data'!$A$3:$AAD$1504,8,FALSE)=0/1/1900,"",VLOOKUP($A167,'8 Oct - LIVE LDS Data'!$A$3:$AAD$1504,8,FALSE))</f>
        <v>N</v>
      </c>
      <c r="J167" s="7294" t="str">
        <f>IF(VLOOKUP($A167,'8 Oct - LIVE LDS Data'!$A$3:$AAD$1504,9,FALSE)=0/1/1900,"",VLOOKUP($A167,'8 Oct - LIVE LDS Data'!$A$3:$AAD$1504,9,FALSE))</f>
        <v>Y</v>
      </c>
      <c r="K167" s="7295">
        <f>IF(VLOOKUP($A167,'8 Oct - LIVE LDS Data'!$A$3:$AAD$1504,10,FALSE)=0/1/1900,"",VLOOKUP($A167,'8 Oct - LIVE LDS Data'!$A$3:$AAD$1504,10,FALSE))</f>
        <v>43370</v>
      </c>
      <c r="L167" s="7296">
        <f>IF(VLOOKUP($A167,'8 Oct - LIVE LDS Data'!$A$3:$AAD$1504,34,FALSE)=0/1/1900,"",VLOOKUP($A167,'8 Oct - LIVE LDS Data'!$A$3:$AAD$1504,34,FALSE))</f>
        <v>43843</v>
      </c>
      <c r="M167" s="7296">
        <f>IF(VLOOKUP($A167,'8 Oct - LIVE LDS Data'!$A$3:$AAD$1504,35,FALSE)=0/1/1900,"",VLOOKUP($A167,'8 Oct - LIVE LDS Data'!$A$3:$AAD$1504,35,FALSE))</f>
        <v>43885</v>
      </c>
      <c r="N167" s="7296">
        <f>IF(VLOOKUP($A167,'8 Oct - LIVE LDS Data'!$A$3:$AAD$1504,41,FALSE)=0/1/1900,"",VLOOKUP($A167,'8 Oct - LIVE LDS Data'!$A$3:$AAD$1504,41,FALSE))</f>
        <v>44470</v>
      </c>
      <c r="O167" s="7296">
        <f>IF(VLOOKUP($A167,'8 Oct - LIVE LDS Data'!$A$3:$AAD$1504,42,FALSE)=0/1/1900,"",VLOOKUP($A167,'8 Oct - LIVE LDS Data'!$A$3:$AAD$1504,42,FALSE))</f>
        <v>44470</v>
      </c>
      <c r="P167" s="7296" t="str">
        <f>IF(VLOOKUP($A167,'8 Oct - LIVE LDS Data'!$A$3:$AAD$1504,48,FALSE)=0/1/1900,"",VLOOKUP($A167,'8 Oct - LIVE LDS Data'!$A$3:$AAD$1504,48,FALSE))</f>
        <v/>
      </c>
      <c r="Q167" s="7296" t="str">
        <f>IF(VLOOKUP($A167,'8 Oct - LIVE LDS Data'!$A$3:$AAD$1504,49,FALSE)=0/1/1900,"",VLOOKUP($A167,'8 Oct - LIVE LDS Data'!$A$3:$AAD$1504,49,FALSE))</f>
        <v/>
      </c>
      <c r="R167" s="7296" t="str">
        <f>IF(VLOOKUP($A167,'8 Oct - LIVE LDS Data'!$A$3:$AAD$1504,55,FALSE)=0/1/1900,"",VLOOKUP($A167,'8 Oct - LIVE LDS Data'!$A$3:$AAD$1504,55,FALSE))</f>
        <v/>
      </c>
      <c r="S167" s="7296" t="str">
        <f>IF(VLOOKUP($A167,'8 Oct - LIVE LDS Data'!$A$3:$AAD$1504,56,FALSE)=0/1/1900,"",VLOOKUP($A167,'8 Oct - LIVE LDS Data'!$A$3:$AAD$1504,56,FALSE))</f>
        <v/>
      </c>
      <c r="T167" s="7297" t="str">
        <f>IF(VLOOKUP($A167,'8 Oct - LIVE LDS Data'!$A$3:$AAD$1504,61,FALSE)=0/1/1900,"",VLOOKUP($A167,'8 Oct - LIVE LDS Data'!$A$3:$AAD$1504,61,FALSE))</f>
        <v/>
      </c>
      <c r="U167" s="7297" t="str">
        <f>IF(VLOOKUP($A167,'8 Oct - LIVE LDS Data'!$A$3:$AAD$1504,64,FALSE)=0/1/1900,"",VLOOKUP($A167,'8 Oct - LIVE LDS Data'!$A$3:$AAD$1504,64,FALSE))</f>
        <v/>
      </c>
      <c r="V167" s="7297" t="str">
        <f>IF(VLOOKUP($A167,'8 Oct - LIVE LDS Data'!$A$3:$AAD$1504,67,FALSE)=0/1/1900,"",VLOOKUP($A167,'8 Oct - LIVE LDS Data'!$A$3:$AAD$1504,67,FALSE))</f>
        <v/>
      </c>
      <c r="W167" s="7298" t="str">
        <f>IF(VLOOKUP($A167,'8 Oct - LIVE LDS Data'!$A$3:$AAD$1504,80,FALSE)=0/1/1900,"",VLOOKUP($A167,'8 Oct - LIVE LDS Data'!$A$3:$AAD$1504,80,FALSE))</f>
        <v/>
      </c>
      <c r="X167" s="7299" t="s">
        <v>90</v>
      </c>
      <c r="Y167" s="7300">
        <f>IF(VLOOKUP($A167,'8 Oct - LIVE LDS Data'!$A$3:$AAD$1504,73,FALSE)=0/1/1900,"",VLOOKUP($A167,'8 Oct - LIVE LDS Data'!$A$3:$AAD$1504,73,FALSE))</f>
        <v>45783</v>
      </c>
      <c r="Z167" s="7300" t="str">
        <f>IF(VLOOKUP($A167,'8 Oct - LIVE LDS Data'!$A$3:$AAD$1504,74,FALSE)=0/1/1900,"",VLOOKUP($A167,'8 Oct - LIVE LDS Data'!$A$3:$AAD$1504,74,FALSE))</f>
        <v>Robert Putnam</v>
      </c>
      <c r="AA167" s="7300">
        <f>IF(VLOOKUP($A167,'8 Oct - LIVE LDS Data'!$A$3:$AAD$1504,76,FALSE)=0/1/1900,"",VLOOKUP($A167,'8 Oct - LIVE LDS Data'!$A$3:$AAD$1504,76,FALSE))</f>
        <v>45783</v>
      </c>
      <c r="AB167" s="7300" t="str">
        <f>IF(VLOOKUP($A167,'8 Oct - LIVE LDS Data'!$A$3:$AAD$1504,77,FALSE)=0/1/1900,"",VLOOKUP($A167,'8 Oct - LIVE LDS Data'!$A$3:$AAD$1504,77,FALSE))</f>
        <v>Robert Putnam</v>
      </c>
    </row>
    <row r="168" spans="1:28" ht="30" customHeight="1" x14ac:dyDescent="0.2">
      <c r="A168" s="1465" t="s">
        <v>3113</v>
      </c>
      <c r="B168" s="1465"/>
      <c r="C168" s="1465" t="s">
        <v>3114</v>
      </c>
      <c r="D168" s="1466"/>
      <c r="E168" s="1466"/>
      <c r="F168" s="7293" t="str">
        <f>IF(VLOOKUP($A168,'8 Oct - LIVE LDS Data'!$A$3:$AAD$1504,4,FALSE)=0/1/1900,"",VLOOKUP($A168,'8 Oct - LIVE LDS Data'!$A$3:$AAD$1504,4,FALSE))</f>
        <v>South Derbyshire Local Plan Review (Partial update to Part 1)</v>
      </c>
      <c r="G168" s="7294">
        <f>IF(VLOOKUP($A168,'8 Oct - LIVE LDS Data'!$A$3:$AAD$1504,6,FALSE)=0/1/1900,"",VLOOKUP($A168,'8 Oct - LIVE LDS Data'!$A$3:$AAD$1504,6,FALSE))</f>
        <v>2022</v>
      </c>
      <c r="H168" s="7294">
        <f>IF(VLOOKUP($A168,'8 Oct - LIVE LDS Data'!$A$3:$AAD$1504,7,FALSE)=0/1/1900,"",VLOOKUP($A168,'8 Oct - LIVE LDS Data'!$A$3:$AAD$1504,7,FALSE))</f>
        <v>2039</v>
      </c>
      <c r="I168" s="7294" t="str">
        <f>IF(VLOOKUP($A168,'8 Oct - LIVE LDS Data'!$A$3:$AAD$1504,8,FALSE)=0/1/1900,"",VLOOKUP($A168,'8 Oct - LIVE LDS Data'!$A$3:$AAD$1504,8,FALSE))</f>
        <v>N</v>
      </c>
      <c r="J168" s="7294" t="str">
        <f>IF(VLOOKUP($A168,'8 Oct - LIVE LDS Data'!$A$3:$AAD$1504,9,FALSE)=0/1/1900,"",VLOOKUP($A168,'8 Oct - LIVE LDS Data'!$A$3:$AAD$1504,9,FALSE))</f>
        <v>N</v>
      </c>
      <c r="K168" s="7295">
        <f>IF(VLOOKUP($A168,'8 Oct - LIVE LDS Data'!$A$3:$AAD$1504,10,FALSE)=0/1/1900,"",VLOOKUP($A168,'8 Oct - LIVE LDS Data'!$A$3:$AAD$1504,10,FALSE))</f>
        <v>42534</v>
      </c>
      <c r="L168" s="7296">
        <f>IF(VLOOKUP($A168,'8 Oct - LIVE LDS Data'!$A$3:$AAD$1504,34,FALSE)=0/1/1900,"",VLOOKUP($A168,'8 Oct - LIVE LDS Data'!$A$3:$AAD$1504,34,FALSE))</f>
        <v>44835</v>
      </c>
      <c r="M168" s="7296">
        <f>IF(VLOOKUP($A168,'8 Oct - LIVE LDS Data'!$A$3:$AAD$1504,35,FALSE)=0/1/1900,"",VLOOKUP($A168,'8 Oct - LIVE LDS Data'!$A$3:$AAD$1504,35,FALSE))</f>
        <v>44896</v>
      </c>
      <c r="N168" s="7296">
        <f>IF(VLOOKUP($A168,'8 Oct - LIVE LDS Data'!$A$3:$AAD$1504,41,FALSE)=0/1/1900,"",VLOOKUP($A168,'8 Oct - LIVE LDS Data'!$A$3:$AAD$1504,41,FALSE))</f>
        <v>45566</v>
      </c>
      <c r="O168" s="7296">
        <f>IF(VLOOKUP($A168,'8 Oct - LIVE LDS Data'!$A$3:$AAD$1504,42,FALSE)=0/1/1900,"",VLOOKUP($A168,'8 Oct - LIVE LDS Data'!$A$3:$AAD$1504,42,FALSE))</f>
        <v>45632</v>
      </c>
      <c r="P168" s="7296" t="str">
        <f>IF(VLOOKUP($A168,'8 Oct - LIVE LDS Data'!$A$3:$AAD$1504,48,FALSE)=0/1/1900,"",VLOOKUP($A168,'8 Oct - LIVE LDS Data'!$A$3:$AAD$1504,48,FALSE))</f>
        <v/>
      </c>
      <c r="Q168" s="7296" t="str">
        <f>IF(VLOOKUP($A168,'8 Oct - LIVE LDS Data'!$A$3:$AAD$1504,49,FALSE)=0/1/1900,"",VLOOKUP($A168,'8 Oct - LIVE LDS Data'!$A$3:$AAD$1504,49,FALSE))</f>
        <v/>
      </c>
      <c r="R168" s="7296" t="str">
        <f>IF(VLOOKUP($A168,'8 Oct - LIVE LDS Data'!$A$3:$AAD$1504,55,FALSE)=0/1/1900,"",VLOOKUP($A168,'8 Oct - LIVE LDS Data'!$A$3:$AAD$1504,55,FALSE))</f>
        <v/>
      </c>
      <c r="S168" s="7296" t="str">
        <f>IF(VLOOKUP($A168,'8 Oct - LIVE LDS Data'!$A$3:$AAD$1504,56,FALSE)=0/1/1900,"",VLOOKUP($A168,'8 Oct - LIVE LDS Data'!$A$3:$AAD$1504,56,FALSE))</f>
        <v/>
      </c>
      <c r="T168" s="7297" t="str">
        <f>IF(VLOOKUP($A168,'8 Oct - LIVE LDS Data'!$A$3:$AAD$1504,61,FALSE)=0/1/1900,"",VLOOKUP($A168,'8 Oct - LIVE LDS Data'!$A$3:$AAD$1504,61,FALSE))</f>
        <v/>
      </c>
      <c r="U168" s="7297" t="str">
        <f>IF(VLOOKUP($A168,'8 Oct - LIVE LDS Data'!$A$3:$AAD$1504,64,FALSE)=0/1/1900,"",VLOOKUP($A168,'8 Oct - LIVE LDS Data'!$A$3:$AAD$1504,64,FALSE))</f>
        <v/>
      </c>
      <c r="V168" s="7297" t="str">
        <f>IF(VLOOKUP($A168,'8 Oct - LIVE LDS Data'!$A$3:$AAD$1504,67,FALSE)=0/1/1900,"",VLOOKUP($A168,'8 Oct - LIVE LDS Data'!$A$3:$AAD$1504,67,FALSE))</f>
        <v/>
      </c>
      <c r="W168" s="7298" t="str">
        <f>IF(VLOOKUP($A168,'8 Oct - LIVE LDS Data'!$A$3:$AAD$1504,80,FALSE)=0/1/1900,"",VLOOKUP($A168,'8 Oct - LIVE LDS Data'!$A$3:$AAD$1504,80,FALSE))</f>
        <v/>
      </c>
      <c r="X168" s="7299" t="s">
        <v>90</v>
      </c>
      <c r="Y168" s="7300">
        <f>IF(VLOOKUP($A168,'8 Oct - LIVE LDS Data'!$A$3:$AAD$1504,73,FALSE)=0/1/1900,"",VLOOKUP($A168,'8 Oct - LIVE LDS Data'!$A$3:$AAD$1504,73,FALSE))</f>
        <v>45783</v>
      </c>
      <c r="Z168" s="7300" t="str">
        <f>IF(VLOOKUP($A168,'8 Oct - LIVE LDS Data'!$A$3:$AAD$1504,74,FALSE)=0/1/1900,"",VLOOKUP($A168,'8 Oct - LIVE LDS Data'!$A$3:$AAD$1504,74,FALSE))</f>
        <v>Robert Putnam</v>
      </c>
      <c r="AA168" s="7300">
        <f>IF(VLOOKUP($A168,'8 Oct - LIVE LDS Data'!$A$3:$AAD$1504,76,FALSE)=0/1/1900,"",VLOOKUP($A168,'8 Oct - LIVE LDS Data'!$A$3:$AAD$1504,76,FALSE))</f>
        <v>45783</v>
      </c>
      <c r="AB168" s="7300" t="str">
        <f>IF(VLOOKUP($A168,'8 Oct - LIVE LDS Data'!$A$3:$AAD$1504,77,FALSE)=0/1/1900,"",VLOOKUP($A168,'8 Oct - LIVE LDS Data'!$A$3:$AAD$1504,77,FALSE))</f>
        <v>Robert Putnam</v>
      </c>
    </row>
    <row r="169" spans="1:28" ht="40" customHeight="1" x14ac:dyDescent="0.2">
      <c r="A169" s="1465" t="s">
        <v>3122</v>
      </c>
      <c r="B169" s="1465"/>
      <c r="C169" s="1465" t="s">
        <v>3123</v>
      </c>
      <c r="D169" s="1466"/>
      <c r="E169" s="1466"/>
      <c r="F169" s="7293" t="str">
        <f>IF(VLOOKUP($A169,'8 Oct - LIVE LDS Data'!$A$3:$AAD$1504,4,FALSE)=0/1/1900,"",VLOOKUP($A169,'8 Oct - LIVE LDS Data'!$A$3:$AAD$1504,4,FALSE))</f>
        <v>South Downs Local Plan Review</v>
      </c>
      <c r="G169" s="7294">
        <f>IF(VLOOKUP($A169,'8 Oct - LIVE LDS Data'!$A$3:$AAD$1504,6,FALSE)=0/1/1900,"",VLOOKUP($A169,'8 Oct - LIVE LDS Data'!$A$3:$AAD$1504,6,FALSE))</f>
        <v>2027</v>
      </c>
      <c r="H169" s="7294">
        <f>IF(VLOOKUP($A169,'8 Oct - LIVE LDS Data'!$A$3:$AAD$1504,7,FALSE)=0/1/1900,"",VLOOKUP($A169,'8 Oct - LIVE LDS Data'!$A$3:$AAD$1504,7,FALSE))</f>
        <v>2042</v>
      </c>
      <c r="I169" s="7294" t="str">
        <f>IF(VLOOKUP($A169,'8 Oct - LIVE LDS Data'!$A$3:$AAD$1504,8,FALSE)=0/1/1900,"",VLOOKUP($A169,'8 Oct - LIVE LDS Data'!$A$3:$AAD$1504,8,FALSE))</f>
        <v>N</v>
      </c>
      <c r="J169" s="7294" t="str">
        <f>IF(VLOOKUP($A169,'8 Oct - LIVE LDS Data'!$A$3:$AAD$1504,9,FALSE)=0/1/1900,"",VLOOKUP($A169,'8 Oct - LIVE LDS Data'!$A$3:$AAD$1504,9,FALSE))</f>
        <v>N</v>
      </c>
      <c r="K169" s="7295">
        <f>IF(VLOOKUP($A169,'8 Oct - LIVE LDS Data'!$A$3:$AAD$1504,10,FALSE)=0/1/1900,"",VLOOKUP($A169,'8 Oct - LIVE LDS Data'!$A$3:$AAD$1504,10,FALSE))</f>
        <v>43648</v>
      </c>
      <c r="L169" s="7296">
        <f>IF(VLOOKUP($A169,'8 Oct - LIVE LDS Data'!$A$3:$AAD$1504,34,FALSE)=0/1/1900,"",VLOOKUP($A169,'8 Oct - LIVE LDS Data'!$A$3:$AAD$1504,34,FALSE))</f>
        <v>45677</v>
      </c>
      <c r="M169" s="7296">
        <f>IF(VLOOKUP($A169,'8 Oct - LIVE LDS Data'!$A$3:$AAD$1504,35,FALSE)=0/1/1900,"",VLOOKUP($A169,'8 Oct - LIVE LDS Data'!$A$3:$AAD$1504,35,FALSE))</f>
        <v>45733</v>
      </c>
      <c r="N169" s="7296" t="str">
        <f>IF(VLOOKUP($A169,'8 Oct - LIVE LDS Data'!$A$3:$AAD$1504,41,FALSE)=0/1/1900,"",VLOOKUP($A169,'8 Oct - LIVE LDS Data'!$A$3:$AAD$1504,41,FALSE))</f>
        <v/>
      </c>
      <c r="O169" s="7296" t="str">
        <f>IF(VLOOKUP($A169,'8 Oct - LIVE LDS Data'!$A$3:$AAD$1504,42,FALSE)=0/1/1900,"",VLOOKUP($A169,'8 Oct - LIVE LDS Data'!$A$3:$AAD$1504,42,FALSE))</f>
        <v/>
      </c>
      <c r="P169" s="7296" t="str">
        <f>IF(VLOOKUP($A169,'8 Oct - LIVE LDS Data'!$A$3:$AAD$1504,48,FALSE)=0/1/1900,"",VLOOKUP($A169,'8 Oct - LIVE LDS Data'!$A$3:$AAD$1504,48,FALSE))</f>
        <v/>
      </c>
      <c r="Q169" s="7296" t="str">
        <f>IF(VLOOKUP($A169,'8 Oct - LIVE LDS Data'!$A$3:$AAD$1504,49,FALSE)=0/1/1900,"",VLOOKUP($A169,'8 Oct - LIVE LDS Data'!$A$3:$AAD$1504,49,FALSE))</f>
        <v/>
      </c>
      <c r="R169" s="7296" t="str">
        <f>IF(VLOOKUP($A169,'8 Oct - LIVE LDS Data'!$A$3:$AAD$1504,55,FALSE)=0/1/1900,"",VLOOKUP($A169,'8 Oct - LIVE LDS Data'!$A$3:$AAD$1504,55,FALSE))</f>
        <v/>
      </c>
      <c r="S169" s="7296" t="str">
        <f>IF(VLOOKUP($A169,'8 Oct - LIVE LDS Data'!$A$3:$AAD$1504,56,FALSE)=0/1/1900,"",VLOOKUP($A169,'8 Oct - LIVE LDS Data'!$A$3:$AAD$1504,56,FALSE))</f>
        <v/>
      </c>
      <c r="T169" s="7297" t="str">
        <f>IF(VLOOKUP($A169,'8 Oct - LIVE LDS Data'!$A$3:$AAD$1504,61,FALSE)=0/1/1900,"",VLOOKUP($A169,'8 Oct - LIVE LDS Data'!$A$3:$AAD$1504,61,FALSE))</f>
        <v/>
      </c>
      <c r="U169" s="7297" t="str">
        <f>IF(VLOOKUP($A169,'8 Oct - LIVE LDS Data'!$A$3:$AAD$1504,64,FALSE)=0/1/1900,"",VLOOKUP($A169,'8 Oct - LIVE LDS Data'!$A$3:$AAD$1504,64,FALSE))</f>
        <v/>
      </c>
      <c r="V169" s="7297" t="str">
        <f>IF(VLOOKUP($A169,'8 Oct - LIVE LDS Data'!$A$3:$AAD$1504,67,FALSE)=0/1/1900,"",VLOOKUP($A169,'8 Oct - LIVE LDS Data'!$A$3:$AAD$1504,67,FALSE))</f>
        <v/>
      </c>
      <c r="W169" s="7298" t="str">
        <f>IF(VLOOKUP($A169,'8 Oct - LIVE LDS Data'!$A$3:$AAD$1504,80,FALSE)=0/1/1900,"",VLOOKUP($A169,'8 Oct - LIVE LDS Data'!$A$3:$AAD$1504,80,FALSE))</f>
        <v/>
      </c>
      <c r="X169" s="7299" t="s">
        <v>90</v>
      </c>
      <c r="Y169" s="7300">
        <f>IF(VLOOKUP($A169,'8 Oct - LIVE LDS Data'!$A$3:$AAD$1504,73,FALSE)=0/1/1900,"",VLOOKUP($A169,'8 Oct - LIVE LDS Data'!$A$3:$AAD$1504,73,FALSE))</f>
        <v>45881</v>
      </c>
      <c r="Z169" s="7300" t="str">
        <f>IF(VLOOKUP($A169,'8 Oct - LIVE LDS Data'!$A$3:$AAD$1504,74,FALSE)=0/1/1900,"",VLOOKUP($A169,'8 Oct - LIVE LDS Data'!$A$3:$AAD$1504,74,FALSE))</f>
        <v>Robert Putnam</v>
      </c>
      <c r="AA169" s="7300">
        <f>IF(VLOOKUP($A169,'8 Oct - LIVE LDS Data'!$A$3:$AAD$1504,76,FALSE)=0/1/1900,"",VLOOKUP($A169,'8 Oct - LIVE LDS Data'!$A$3:$AAD$1504,76,FALSE))</f>
        <v>45881</v>
      </c>
      <c r="AB169" s="7300" t="str">
        <f>IF(VLOOKUP($A169,'8 Oct - LIVE LDS Data'!$A$3:$AAD$1504,77,FALSE)=0/1/1900,"",VLOOKUP($A169,'8 Oct - LIVE LDS Data'!$A$3:$AAD$1504,77,FALSE))</f>
        <v>Robert Putnam</v>
      </c>
    </row>
    <row r="170" spans="1:28" ht="30" customHeight="1" x14ac:dyDescent="0.2">
      <c r="A170" s="1465" t="s">
        <v>3135</v>
      </c>
      <c r="B170" s="1465"/>
      <c r="C170" s="1465" t="s">
        <v>3134</v>
      </c>
      <c r="D170" s="1466"/>
      <c r="E170" s="1466"/>
      <c r="F170" s="7293" t="str">
        <f>IF(VLOOKUP($A170,'8 Oct - LIVE LDS Data'!$A$3:$AAD$1504,4,FALSE)=0/1/1900,"",VLOOKUP($A170,'8 Oct - LIVE LDS Data'!$A$3:$AAD$1504,4,FALSE))</f>
        <v>South Gloucestershire Local Plan</v>
      </c>
      <c r="G170" s="7294">
        <f>IF(VLOOKUP($A170,'8 Oct - LIVE LDS Data'!$A$3:$AAD$1504,6,FALSE)=0/1/1900,"",VLOOKUP($A170,'8 Oct - LIVE LDS Data'!$A$3:$AAD$1504,6,FALSE))</f>
        <v>2025</v>
      </c>
      <c r="H170" s="7294">
        <f>IF(VLOOKUP($A170,'8 Oct - LIVE LDS Data'!$A$3:$AAD$1504,7,FALSE)=0/1/1900,"",VLOOKUP($A170,'8 Oct - LIVE LDS Data'!$A$3:$AAD$1504,7,FALSE))</f>
        <v>2042</v>
      </c>
      <c r="I170" s="7294" t="str">
        <f>IF(VLOOKUP($A170,'8 Oct - LIVE LDS Data'!$A$3:$AAD$1504,8,FALSE)=0/1/1900,"",VLOOKUP($A170,'8 Oct - LIVE LDS Data'!$A$3:$AAD$1504,8,FALSE))</f>
        <v>N</v>
      </c>
      <c r="J170" s="7294" t="str">
        <f>IF(VLOOKUP($A170,'8 Oct - LIVE LDS Data'!$A$3:$AAD$1504,9,FALSE)=0/1/1900,"",VLOOKUP($A170,'8 Oct - LIVE LDS Data'!$A$3:$AAD$1504,9,FALSE))</f>
        <v>N</v>
      </c>
      <c r="K170" s="7295">
        <f>IF(VLOOKUP($A170,'8 Oct - LIVE LDS Data'!$A$3:$AAD$1504,10,FALSE)=0/1/1900,"",VLOOKUP($A170,'8 Oct - LIVE LDS Data'!$A$3:$AAD$1504,10,FALSE))</f>
        <v>41619</v>
      </c>
      <c r="L170" s="7296">
        <f>IF(VLOOKUP($A170,'8 Oct - LIVE LDS Data'!$A$3:$AAD$1504,34,FALSE)=0/1/1900,"",VLOOKUP($A170,'8 Oct - LIVE LDS Data'!$A$3:$AAD$1504,34,FALSE))</f>
        <v>44019</v>
      </c>
      <c r="M170" s="7296">
        <f>IF(VLOOKUP($A170,'8 Oct - LIVE LDS Data'!$A$3:$AAD$1504,35,FALSE)=0/1/1900,"",VLOOKUP($A170,'8 Oct - LIVE LDS Data'!$A$3:$AAD$1504,35,FALSE))</f>
        <v>44124</v>
      </c>
      <c r="N170" s="7296">
        <f>IF(VLOOKUP($A170,'8 Oct - LIVE LDS Data'!$A$3:$AAD$1504,41,FALSE)=0/1/1900,"",VLOOKUP($A170,'8 Oct - LIVE LDS Data'!$A$3:$AAD$1504,41,FALSE))</f>
        <v>44162</v>
      </c>
      <c r="O170" s="7296">
        <f>IF(VLOOKUP($A170,'8 Oct - LIVE LDS Data'!$A$3:$AAD$1504,42,FALSE)=0/1/1900,"",VLOOKUP($A170,'8 Oct - LIVE LDS Data'!$A$3:$AAD$1504,42,FALSE))</f>
        <v>44256</v>
      </c>
      <c r="P170" s="7296">
        <f>IF(VLOOKUP($A170,'8 Oct - LIVE LDS Data'!$A$3:$AAD$1504,48,FALSE)=0/1/1900,"",VLOOKUP($A170,'8 Oct - LIVE LDS Data'!$A$3:$AAD$1504,48,FALSE))</f>
        <v>44599</v>
      </c>
      <c r="Q170" s="7296">
        <f>IF(VLOOKUP($A170,'8 Oct - LIVE LDS Data'!$A$3:$AAD$1504,49,FALSE)=0/1/1900,"",VLOOKUP($A170,'8 Oct - LIVE LDS Data'!$A$3:$AAD$1504,49,FALSE))</f>
        <v>44655</v>
      </c>
      <c r="R170" s="7296">
        <f>IF(VLOOKUP($A170,'8 Oct - LIVE LDS Data'!$A$3:$AAD$1504,55,FALSE)=0/1/1900,"",VLOOKUP($A170,'8 Oct - LIVE LDS Data'!$A$3:$AAD$1504,55,FALSE))</f>
        <v>45266</v>
      </c>
      <c r="S170" s="7296">
        <f>IF(VLOOKUP($A170,'8 Oct - LIVE LDS Data'!$A$3:$AAD$1504,56,FALSE)=0/1/1900,"",VLOOKUP($A170,'8 Oct - LIVE LDS Data'!$A$3:$AAD$1504,56,FALSE))</f>
        <v>45329</v>
      </c>
      <c r="T170" s="7297">
        <f>IF(VLOOKUP($A170,'8 Oct - LIVE LDS Data'!$A$3:$AAD$1504,61,FALSE)=0/1/1900,"",VLOOKUP($A170,'8 Oct - LIVE LDS Data'!$A$3:$AAD$1504,61,FALSE))</f>
        <v>45716</v>
      </c>
      <c r="U170" s="7297" t="str">
        <f>IF(VLOOKUP($A170,'8 Oct - LIVE LDS Data'!$A$3:$AAD$1504,64,FALSE)=0/1/1900,"",VLOOKUP($A170,'8 Oct - LIVE LDS Data'!$A$3:$AAD$1504,64,FALSE))</f>
        <v/>
      </c>
      <c r="V170" s="7297" t="str">
        <f>IF(VLOOKUP($A170,'8 Oct - LIVE LDS Data'!$A$3:$AAD$1504,67,FALSE)=0/1/1900,"",VLOOKUP($A170,'8 Oct - LIVE LDS Data'!$A$3:$AAD$1504,67,FALSE))</f>
        <v/>
      </c>
      <c r="W170" s="7298" t="str">
        <f>IF(VLOOKUP($A170,'8 Oct - LIVE LDS Data'!$A$3:$AAD$1504,80,FALSE)=0/1/1900,"",VLOOKUP($A170,'8 Oct - LIVE LDS Data'!$A$3:$AAD$1504,80,FALSE))</f>
        <v/>
      </c>
      <c r="X170" s="7299" t="s">
        <v>90</v>
      </c>
      <c r="Y170" s="7300">
        <f>IF(VLOOKUP($A170,'8 Oct - LIVE LDS Data'!$A$3:$AAD$1504,73,FALSE)=0/1/1900,"",VLOOKUP($A170,'8 Oct - LIVE LDS Data'!$A$3:$AAD$1504,73,FALSE))</f>
        <v>45783</v>
      </c>
      <c r="Z170" s="7300" t="str">
        <f>IF(VLOOKUP($A170,'8 Oct - LIVE LDS Data'!$A$3:$AAD$1504,74,FALSE)=0/1/1900,"",VLOOKUP($A170,'8 Oct - LIVE LDS Data'!$A$3:$AAD$1504,74,FALSE))</f>
        <v>Robert Putnam</v>
      </c>
      <c r="AA170" s="7300">
        <f>IF(VLOOKUP($A170,'8 Oct - LIVE LDS Data'!$A$3:$AAD$1504,76,FALSE)=0/1/1900,"",VLOOKUP($A170,'8 Oct - LIVE LDS Data'!$A$3:$AAD$1504,76,FALSE))</f>
        <v>45783</v>
      </c>
      <c r="AB170" s="7300" t="str">
        <f>IF(VLOOKUP($A170,'8 Oct - LIVE LDS Data'!$A$3:$AAD$1504,77,FALSE)=0/1/1900,"",VLOOKUP($A170,'8 Oct - LIVE LDS Data'!$A$3:$AAD$1504,77,FALSE))</f>
        <v>Robert Putnam</v>
      </c>
    </row>
    <row r="171" spans="1:28" s="610" customFormat="1" ht="30" customHeight="1" x14ac:dyDescent="0.2">
      <c r="A171" s="1465" t="s">
        <v>3151</v>
      </c>
      <c r="B171" s="1465"/>
      <c r="C171" s="1465" t="s">
        <v>3152</v>
      </c>
      <c r="D171" s="1466"/>
      <c r="E171" s="1466"/>
      <c r="F171" s="7293" t="str">
        <f>IF(VLOOKUP($A171,'8 Oct - LIVE LDS Data'!$A$3:$AAD$1504,4,FALSE)=0/1/1900,"",VLOOKUP($A171,'8 Oct - LIVE LDS Data'!$A$3:$AAD$1504,4,FALSE))</f>
        <v>South Hams Local Plan</v>
      </c>
      <c r="G171" s="7294" t="str">
        <f>IF(VLOOKUP($A171,'8 Oct - LIVE LDS Data'!$A$3:$AAD$1504,6,FALSE)=0/1/1900,"",VLOOKUP($A171,'8 Oct - LIVE LDS Data'!$A$3:$AAD$1504,6,FALSE))</f>
        <v/>
      </c>
      <c r="H171" s="7294" t="str">
        <f>IF(VLOOKUP($A171,'8 Oct - LIVE LDS Data'!$A$3:$AAD$1504,7,FALSE)=0/1/1900,"",VLOOKUP($A171,'8 Oct - LIVE LDS Data'!$A$3:$AAD$1504,7,FALSE))</f>
        <v/>
      </c>
      <c r="I171" s="7294" t="str">
        <f>IF(VLOOKUP($A171,'8 Oct - LIVE LDS Data'!$A$3:$AAD$1504,8,FALSE)=0/1/1900,"",VLOOKUP($A171,'8 Oct - LIVE LDS Data'!$A$3:$AAD$1504,8,FALSE))</f>
        <v/>
      </c>
      <c r="J171" s="7294" t="str">
        <f>IF(VLOOKUP($A171,'8 Oct - LIVE LDS Data'!$A$3:$AAD$1504,9,FALSE)=0/1/1900,"",VLOOKUP($A171,'8 Oct - LIVE LDS Data'!$A$3:$AAD$1504,9,FALSE))</f>
        <v/>
      </c>
      <c r="K171" s="7295">
        <f>IF(VLOOKUP($A171,'8 Oct - LIVE LDS Data'!$A$3:$AAD$1504,10,FALSE)=0/1/1900,"",VLOOKUP($A171,'8 Oct - LIVE LDS Data'!$A$3:$AAD$1504,10,FALSE))</f>
        <v>43545</v>
      </c>
      <c r="L171" s="7296" t="str">
        <f>IF(VLOOKUP($A171,'8 Oct - LIVE LDS Data'!$A$3:$AAD$1504,34,FALSE)=0/1/1900,"",VLOOKUP($A171,'8 Oct - LIVE LDS Data'!$A$3:$AAD$1504,34,FALSE))</f>
        <v/>
      </c>
      <c r="M171" s="7296" t="str">
        <f>IF(VLOOKUP($A171,'8 Oct - LIVE LDS Data'!$A$3:$AAD$1504,35,FALSE)=0/1/1900,"",VLOOKUP($A171,'8 Oct - LIVE LDS Data'!$A$3:$AAD$1504,35,FALSE))</f>
        <v/>
      </c>
      <c r="N171" s="7296" t="str">
        <f>IF(VLOOKUP($A171,'8 Oct - LIVE LDS Data'!$A$3:$AAD$1504,41,FALSE)=0/1/1900,"",VLOOKUP($A171,'8 Oct - LIVE LDS Data'!$A$3:$AAD$1504,41,FALSE))</f>
        <v/>
      </c>
      <c r="O171" s="7296" t="str">
        <f>IF(VLOOKUP($A171,'8 Oct - LIVE LDS Data'!$A$3:$AAD$1504,42,FALSE)=0/1/1900,"",VLOOKUP($A171,'8 Oct - LIVE LDS Data'!$A$3:$AAD$1504,42,FALSE))</f>
        <v/>
      </c>
      <c r="P171" s="7296" t="str">
        <f>IF(VLOOKUP($A171,'8 Oct - LIVE LDS Data'!$A$3:$AAD$1504,48,FALSE)=0/1/1900,"",VLOOKUP($A171,'8 Oct - LIVE LDS Data'!$A$3:$AAD$1504,48,FALSE))</f>
        <v/>
      </c>
      <c r="Q171" s="7296" t="str">
        <f>IF(VLOOKUP($A171,'8 Oct - LIVE LDS Data'!$A$3:$AAD$1504,49,FALSE)=0/1/1900,"",VLOOKUP($A171,'8 Oct - LIVE LDS Data'!$A$3:$AAD$1504,49,FALSE))</f>
        <v/>
      </c>
      <c r="R171" s="7296" t="str">
        <f>IF(VLOOKUP($A171,'8 Oct - LIVE LDS Data'!$A$3:$AAD$1504,55,FALSE)=0/1/1900,"",VLOOKUP($A171,'8 Oct - LIVE LDS Data'!$A$3:$AAD$1504,55,FALSE))</f>
        <v/>
      </c>
      <c r="S171" s="7296" t="str">
        <f>IF(VLOOKUP($A171,'8 Oct - LIVE LDS Data'!$A$3:$AAD$1504,56,FALSE)=0/1/1900,"",VLOOKUP($A171,'8 Oct - LIVE LDS Data'!$A$3:$AAD$1504,56,FALSE))</f>
        <v/>
      </c>
      <c r="T171" s="7297" t="str">
        <f>IF(VLOOKUP($A171,'8 Oct - LIVE LDS Data'!$A$3:$AAD$1504,61,FALSE)=0/1/1900,"",VLOOKUP($A171,'8 Oct - LIVE LDS Data'!$A$3:$AAD$1504,61,FALSE))</f>
        <v/>
      </c>
      <c r="U171" s="7297" t="str">
        <f>IF(VLOOKUP($A171,'8 Oct - LIVE LDS Data'!$A$3:$AAD$1504,64,FALSE)=0/1/1900,"",VLOOKUP($A171,'8 Oct - LIVE LDS Data'!$A$3:$AAD$1504,64,FALSE))</f>
        <v/>
      </c>
      <c r="V171" s="7297" t="str">
        <f>IF(VLOOKUP($A171,'8 Oct - LIVE LDS Data'!$A$3:$AAD$1504,67,FALSE)=0/1/1900,"",VLOOKUP($A171,'8 Oct - LIVE LDS Data'!$A$3:$AAD$1504,67,FALSE))</f>
        <v/>
      </c>
      <c r="W171" s="7298" t="str">
        <f>IF(VLOOKUP($A171,'8 Oct - LIVE LDS Data'!$A$3:$AAD$1504,80,FALSE)=0/1/1900,"",VLOOKUP($A171,'8 Oct - LIVE LDS Data'!$A$3:$AAD$1504,80,FALSE))</f>
        <v/>
      </c>
      <c r="X171" s="7299" t="s">
        <v>90</v>
      </c>
      <c r="Y171" s="7300">
        <f>IF(VLOOKUP($A171,'8 Oct - LIVE LDS Data'!$A$3:$AAD$1504,73,FALSE)=0/1/1900,"",VLOOKUP($A171,'8 Oct - LIVE LDS Data'!$A$3:$AAD$1504,73,FALSE))</f>
        <v>45779</v>
      </c>
      <c r="Z171" s="7300" t="str">
        <f>IF(VLOOKUP($A171,'8 Oct - LIVE LDS Data'!$A$3:$AAD$1504,74,FALSE)=0/1/1900,"",VLOOKUP($A171,'8 Oct - LIVE LDS Data'!$A$3:$AAD$1504,74,FALSE))</f>
        <v>Robert Putnam</v>
      </c>
      <c r="AA171" s="7300">
        <f>IF(VLOOKUP($A171,'8 Oct - LIVE LDS Data'!$A$3:$AAD$1504,76,FALSE)=0/1/1900,"",VLOOKUP($A171,'8 Oct - LIVE LDS Data'!$A$3:$AAD$1504,76,FALSE))</f>
        <v>45779</v>
      </c>
      <c r="AB171" s="7300" t="str">
        <f>IF(VLOOKUP($A171,'8 Oct - LIVE LDS Data'!$A$3:$AAD$1504,77,FALSE)=0/1/1900,"",VLOOKUP($A171,'8 Oct - LIVE LDS Data'!$A$3:$AAD$1504,77,FALSE))</f>
        <v>Robert Putnam</v>
      </c>
    </row>
    <row r="172" spans="1:28" s="610" customFormat="1" ht="30" customHeight="1" x14ac:dyDescent="0.2">
      <c r="A172" s="1465" t="s">
        <v>3160</v>
      </c>
      <c r="B172" s="1465"/>
      <c r="C172" s="1465" t="s">
        <v>3161</v>
      </c>
      <c r="D172" s="1466"/>
      <c r="E172" s="1466"/>
      <c r="F172" s="7293" t="str">
        <f>IF(VLOOKUP($A172,'8 Oct - LIVE LDS Data'!$A$3:$AAD$1504,4,FALSE)=0/1/1900,"",VLOOKUP($A172,'8 Oct - LIVE LDS Data'!$A$3:$AAD$1504,4,FALSE))</f>
        <v>South East Lincolnshire Local Plan Review</v>
      </c>
      <c r="G172" s="7294" t="str">
        <f>IF(VLOOKUP($A172,'8 Oct - LIVE LDS Data'!$A$3:$AAD$1504,6,FALSE)=0/1/1900,"",VLOOKUP($A172,'8 Oct - LIVE LDS Data'!$A$3:$AAD$1504,6,FALSE))</f>
        <v/>
      </c>
      <c r="H172" s="7294" t="str">
        <f>IF(VLOOKUP($A172,'8 Oct - LIVE LDS Data'!$A$3:$AAD$1504,7,FALSE)=0/1/1900,"",VLOOKUP($A172,'8 Oct - LIVE LDS Data'!$A$3:$AAD$1504,7,FALSE))</f>
        <v/>
      </c>
      <c r="I172" s="7294" t="str">
        <f>IF(VLOOKUP($A172,'8 Oct - LIVE LDS Data'!$A$3:$AAD$1504,8,FALSE)=0/1/1900,"",VLOOKUP($A172,'8 Oct - LIVE LDS Data'!$A$3:$AAD$1504,8,FALSE))</f>
        <v/>
      </c>
      <c r="J172" s="7294" t="str">
        <f>IF(VLOOKUP($A172,'8 Oct - LIVE LDS Data'!$A$3:$AAD$1504,9,FALSE)=0/1/1900,"",VLOOKUP($A172,'8 Oct - LIVE LDS Data'!$A$3:$AAD$1504,9,FALSE))</f>
        <v/>
      </c>
      <c r="K172" s="7295">
        <f>IF(VLOOKUP($A172,'8 Oct - LIVE LDS Data'!$A$3:$AAD$1504,10,FALSE)=0/1/1900,"",VLOOKUP($A172,'8 Oct - LIVE LDS Data'!$A$3:$AAD$1504,10,FALSE))</f>
        <v>43532</v>
      </c>
      <c r="L172" s="7296" t="str">
        <f>IF(VLOOKUP($A172,'8 Oct - LIVE LDS Data'!$A$3:$AAD$1504,34,FALSE)=0/1/1900,"",VLOOKUP($A172,'8 Oct - LIVE LDS Data'!$A$3:$AAD$1504,34,FALSE))</f>
        <v/>
      </c>
      <c r="M172" s="7296" t="str">
        <f>IF(VLOOKUP($A172,'8 Oct - LIVE LDS Data'!$A$3:$AAD$1504,35,FALSE)=0/1/1900,"",VLOOKUP($A172,'8 Oct - LIVE LDS Data'!$A$3:$AAD$1504,35,FALSE))</f>
        <v/>
      </c>
      <c r="N172" s="7296" t="str">
        <f>IF(VLOOKUP($A172,'8 Oct - LIVE LDS Data'!$A$3:$AAD$1504,41,FALSE)=0/1/1900,"",VLOOKUP($A172,'8 Oct - LIVE LDS Data'!$A$3:$AAD$1504,41,FALSE))</f>
        <v/>
      </c>
      <c r="O172" s="7296" t="str">
        <f>IF(VLOOKUP($A172,'8 Oct - LIVE LDS Data'!$A$3:$AAD$1504,42,FALSE)=0/1/1900,"",VLOOKUP($A172,'8 Oct - LIVE LDS Data'!$A$3:$AAD$1504,42,FALSE))</f>
        <v/>
      </c>
      <c r="P172" s="7296" t="str">
        <f>IF(VLOOKUP($A172,'8 Oct - LIVE LDS Data'!$A$3:$AAD$1504,48,FALSE)=0/1/1900,"",VLOOKUP($A172,'8 Oct - LIVE LDS Data'!$A$3:$AAD$1504,48,FALSE))</f>
        <v/>
      </c>
      <c r="Q172" s="7296" t="str">
        <f>IF(VLOOKUP($A172,'8 Oct - LIVE LDS Data'!$A$3:$AAD$1504,49,FALSE)=0/1/1900,"",VLOOKUP($A172,'8 Oct - LIVE LDS Data'!$A$3:$AAD$1504,49,FALSE))</f>
        <v/>
      </c>
      <c r="R172" s="7296" t="str">
        <f>IF(VLOOKUP($A172,'8 Oct - LIVE LDS Data'!$A$3:$AAD$1504,55,FALSE)=0/1/1900,"",VLOOKUP($A172,'8 Oct - LIVE LDS Data'!$A$3:$AAD$1504,55,FALSE))</f>
        <v/>
      </c>
      <c r="S172" s="7296" t="str">
        <f>IF(VLOOKUP($A172,'8 Oct - LIVE LDS Data'!$A$3:$AAD$1504,56,FALSE)=0/1/1900,"",VLOOKUP($A172,'8 Oct - LIVE LDS Data'!$A$3:$AAD$1504,56,FALSE))</f>
        <v/>
      </c>
      <c r="T172" s="7297" t="str">
        <f>IF(VLOOKUP($A172,'8 Oct - LIVE LDS Data'!$A$3:$AAD$1504,61,FALSE)=0/1/1900,"",VLOOKUP($A172,'8 Oct - LIVE LDS Data'!$A$3:$AAD$1504,61,FALSE))</f>
        <v/>
      </c>
      <c r="U172" s="7297" t="str">
        <f>IF(VLOOKUP($A172,'8 Oct - LIVE LDS Data'!$A$3:$AAD$1504,64,FALSE)=0/1/1900,"",VLOOKUP($A172,'8 Oct - LIVE LDS Data'!$A$3:$AAD$1504,64,FALSE))</f>
        <v/>
      </c>
      <c r="V172" s="7297" t="str">
        <f>IF(VLOOKUP($A172,'8 Oct - LIVE LDS Data'!$A$3:$AAD$1504,67,FALSE)=0/1/1900,"",VLOOKUP($A172,'8 Oct - LIVE LDS Data'!$A$3:$AAD$1504,67,FALSE))</f>
        <v/>
      </c>
      <c r="W172" s="7298" t="str">
        <f>IF(VLOOKUP($A172,'8 Oct - LIVE LDS Data'!$A$3:$AAD$1504,80,FALSE)=0/1/1900,"",VLOOKUP($A172,'8 Oct - LIVE LDS Data'!$A$3:$AAD$1504,80,FALSE))</f>
        <v/>
      </c>
      <c r="X172" s="7299" t="s">
        <v>90</v>
      </c>
      <c r="Y172" s="7300" t="str">
        <f>IF(VLOOKUP($A172,'8 Oct - LIVE LDS Data'!$A$3:$AAD$1504,73,FALSE)=0/1/1900,"",VLOOKUP($A172,'8 Oct - LIVE LDS Data'!$A$3:$AAD$1504,73,FALSE))</f>
        <v/>
      </c>
      <c r="Z172" s="7300" t="str">
        <f>IF(VLOOKUP($A172,'8 Oct - LIVE LDS Data'!$A$3:$AAD$1504,74,FALSE)=0/1/1900,"",VLOOKUP($A172,'8 Oct - LIVE LDS Data'!$A$3:$AAD$1504,74,FALSE))</f>
        <v>Robert Putnam</v>
      </c>
      <c r="AA172" s="7300" t="str">
        <f>IF(VLOOKUP($A172,'8 Oct - LIVE LDS Data'!$A$3:$AAD$1504,76,FALSE)=0/1/1900,"",VLOOKUP($A172,'8 Oct - LIVE LDS Data'!$A$3:$AAD$1504,76,FALSE))</f>
        <v/>
      </c>
      <c r="AB172" s="7300" t="str">
        <f>IF(VLOOKUP($A172,'8 Oct - LIVE LDS Data'!$A$3:$AAD$1504,77,FALSE)=0/1/1900,"",VLOOKUP($A172,'8 Oct - LIVE LDS Data'!$A$3:$AAD$1504,77,FALSE))</f>
        <v/>
      </c>
    </row>
    <row r="173" spans="1:28" ht="30" customHeight="1" x14ac:dyDescent="0.2">
      <c r="A173" s="1465" t="s">
        <v>3163</v>
      </c>
      <c r="B173" s="1465"/>
      <c r="C173" s="1465" t="s">
        <v>3164</v>
      </c>
      <c r="D173" s="1466"/>
      <c r="E173" s="1466"/>
      <c r="F173" s="7293" t="str">
        <f>IF(VLOOKUP($A173,'8 Oct - LIVE LDS Data'!$A$3:$AAD$1504,4,FALSE)=0/1/1900,"",VLOOKUP($A173,'8 Oct - LIVE LDS Data'!$A$3:$AAD$1504,4,FALSE))</f>
        <v>South Kesteven Local Plan</v>
      </c>
      <c r="G173" s="7294" t="str">
        <f>IF(VLOOKUP($A173,'8 Oct - LIVE LDS Data'!$A$3:$AAD$1504,6,FALSE)=0/1/1900,"",VLOOKUP($A173,'8 Oct - LIVE LDS Data'!$A$3:$AAD$1504,6,FALSE))</f>
        <v>2021</v>
      </c>
      <c r="H173" s="7294" t="str">
        <f>IF(VLOOKUP($A173,'8 Oct - LIVE LDS Data'!$A$3:$AAD$1504,7,FALSE)=0/1/1900,"",VLOOKUP($A173,'8 Oct - LIVE LDS Data'!$A$3:$AAD$1504,7,FALSE))</f>
        <v>2041</v>
      </c>
      <c r="I173" s="7294" t="str">
        <f>IF(VLOOKUP($A173,'8 Oct - LIVE LDS Data'!$A$3:$AAD$1504,8,FALSE)=0/1/1900,"",VLOOKUP($A173,'8 Oct - LIVE LDS Data'!$A$3:$AAD$1504,8,FALSE))</f>
        <v>N</v>
      </c>
      <c r="J173" s="7294" t="str">
        <f>IF(VLOOKUP($A173,'8 Oct - LIVE LDS Data'!$A$3:$AAD$1504,9,FALSE)=0/1/1900,"",VLOOKUP($A173,'8 Oct - LIVE LDS Data'!$A$3:$AAD$1504,9,FALSE))</f>
        <v>N</v>
      </c>
      <c r="K173" s="7295">
        <f>IF(VLOOKUP($A173,'8 Oct - LIVE LDS Data'!$A$3:$AAD$1504,10,FALSE)=0/1/1900,"",VLOOKUP($A173,'8 Oct - LIVE LDS Data'!$A$3:$AAD$1504,10,FALSE))</f>
        <v>43860</v>
      </c>
      <c r="L173" s="7296">
        <f>IF(VLOOKUP($A173,'8 Oct - LIVE LDS Data'!$A$3:$AAD$1504,34,FALSE)=0/1/1900,"",VLOOKUP($A173,'8 Oct - LIVE LDS Data'!$A$3:$AAD$1504,34,FALSE))</f>
        <v>44116</v>
      </c>
      <c r="M173" s="7296">
        <f>IF(VLOOKUP($A173,'8 Oct - LIVE LDS Data'!$A$3:$AAD$1504,35,FALSE)=0/1/1900,"",VLOOKUP($A173,'8 Oct - LIVE LDS Data'!$A$3:$AAD$1504,35,FALSE))</f>
        <v>44158</v>
      </c>
      <c r="N173" s="7296">
        <f>IF(VLOOKUP($A173,'8 Oct - LIVE LDS Data'!$A$3:$AAD$1504,41,FALSE)=0/1/1900,"",VLOOKUP($A173,'8 Oct - LIVE LDS Data'!$A$3:$AAD$1504,41,FALSE))</f>
        <v>45351</v>
      </c>
      <c r="O173" s="7296">
        <f>IF(VLOOKUP($A173,'8 Oct - LIVE LDS Data'!$A$3:$AAD$1504,42,FALSE)=0/1/1900,"",VLOOKUP($A173,'8 Oct - LIVE LDS Data'!$A$3:$AAD$1504,42,FALSE))</f>
        <v>45407</v>
      </c>
      <c r="P173" s="7296">
        <f>IF(VLOOKUP($A173,'8 Oct - LIVE LDS Data'!$A$3:$AAD$1504,48,FALSE)=0/1/1900,"",VLOOKUP($A173,'8 Oct - LIVE LDS Data'!$A$3:$AAD$1504,48,FALSE))</f>
        <v>45841</v>
      </c>
      <c r="Q173" s="7296">
        <f>IF(VLOOKUP($A173,'8 Oct - LIVE LDS Data'!$A$3:$AAD$1504,49,FALSE)=0/1/1900,"",VLOOKUP($A173,'8 Oct - LIVE LDS Data'!$A$3:$AAD$1504,49,FALSE))</f>
        <v>45897</v>
      </c>
      <c r="R173" s="7296" t="str">
        <f>IF(VLOOKUP($A173,'8 Oct - LIVE LDS Data'!$A$3:$AAD$1504,55,FALSE)=0/1/1900,"",VLOOKUP($A173,'8 Oct - LIVE LDS Data'!$A$3:$AAD$1504,55,FALSE))</f>
        <v/>
      </c>
      <c r="S173" s="7296" t="str">
        <f>IF(VLOOKUP($A173,'8 Oct - LIVE LDS Data'!$A$3:$AAD$1504,56,FALSE)=0/1/1900,"",VLOOKUP($A173,'8 Oct - LIVE LDS Data'!$A$3:$AAD$1504,56,FALSE))</f>
        <v/>
      </c>
      <c r="T173" s="7297" t="str">
        <f>IF(VLOOKUP($A173,'8 Oct - LIVE LDS Data'!$A$3:$AAD$1504,61,FALSE)=0/1/1900,"",VLOOKUP($A173,'8 Oct - LIVE LDS Data'!$A$3:$AAD$1504,61,FALSE))</f>
        <v/>
      </c>
      <c r="U173" s="7297" t="str">
        <f>IF(VLOOKUP($A173,'8 Oct - LIVE LDS Data'!$A$3:$AAD$1504,64,FALSE)=0/1/1900,"",VLOOKUP($A173,'8 Oct - LIVE LDS Data'!$A$3:$AAD$1504,64,FALSE))</f>
        <v/>
      </c>
      <c r="V173" s="7297" t="str">
        <f>IF(VLOOKUP($A173,'8 Oct - LIVE LDS Data'!$A$3:$AAD$1504,67,FALSE)=0/1/1900,"",VLOOKUP($A173,'8 Oct - LIVE LDS Data'!$A$3:$AAD$1504,67,FALSE))</f>
        <v/>
      </c>
      <c r="W173" s="7298" t="str">
        <f>IF(VLOOKUP($A173,'8 Oct - LIVE LDS Data'!$A$3:$AAD$1504,80,FALSE)=0/1/1900,"",VLOOKUP($A173,'8 Oct - LIVE LDS Data'!$A$3:$AAD$1504,80,FALSE))</f>
        <v/>
      </c>
      <c r="X173" s="7299" t="s">
        <v>90</v>
      </c>
      <c r="Y173" s="7300">
        <f>IF(VLOOKUP($A173,'8 Oct - LIVE LDS Data'!$A$3:$AAD$1504,73,FALSE)=0/1/1900,"",VLOOKUP($A173,'8 Oct - LIVE LDS Data'!$A$3:$AAD$1504,73,FALSE))</f>
        <v>45779</v>
      </c>
      <c r="Z173" s="7300" t="str">
        <f>IF(VLOOKUP($A173,'8 Oct - LIVE LDS Data'!$A$3:$AAD$1504,74,FALSE)=0/1/1900,"",VLOOKUP($A173,'8 Oct - LIVE LDS Data'!$A$3:$AAD$1504,74,FALSE))</f>
        <v>Robert Putnam</v>
      </c>
      <c r="AA173" s="7300">
        <f>IF(VLOOKUP($A173,'8 Oct - LIVE LDS Data'!$A$3:$AAD$1504,76,FALSE)=0/1/1900,"",VLOOKUP($A173,'8 Oct - LIVE LDS Data'!$A$3:$AAD$1504,76,FALSE))</f>
        <v>45779</v>
      </c>
      <c r="AB173" s="7300" t="str">
        <f>IF(VLOOKUP($A173,'8 Oct - LIVE LDS Data'!$A$3:$AAD$1504,77,FALSE)=0/1/1900,"",VLOOKUP($A173,'8 Oct - LIVE LDS Data'!$A$3:$AAD$1504,77,FALSE))</f>
        <v>Robert Putnam</v>
      </c>
    </row>
    <row r="174" spans="1:28" ht="30" customHeight="1" x14ac:dyDescent="0.2">
      <c r="A174" s="2615" t="s">
        <v>3177</v>
      </c>
      <c r="B174" s="2615"/>
      <c r="C174" s="2607" t="s">
        <v>4211</v>
      </c>
      <c r="D174" s="2090" t="s">
        <v>4177</v>
      </c>
      <c r="E174" s="1994"/>
      <c r="F174" s="7304" t="str">
        <f>IF(VLOOKUP($A174,'8 Oct - LIVE LDS Data'!$A$3:$AAD$1504,4,FALSE)=0/1/1900,"",VLOOKUP($A174,'8 Oct - LIVE LDS Data'!$A$3:$AAD$1504,4,FALSE))</f>
        <v>South Lakeland Local Plan</v>
      </c>
      <c r="G174" s="7305" t="str">
        <f>IF(VLOOKUP($A174,'8 Oct - LIVE LDS Data'!$A$3:$AAD$1504,6,FALSE)=0/1/1900,"",VLOOKUP($A174,'8 Oct - LIVE LDS Data'!$A$3:$AAD$1504,6,FALSE))</f>
        <v>2020</v>
      </c>
      <c r="H174" s="7305" t="str">
        <f>IF(VLOOKUP($A174,'8 Oct - LIVE LDS Data'!$A$3:$AAD$1504,7,FALSE)=0/1/1900,"",VLOOKUP($A174,'8 Oct - LIVE LDS Data'!$A$3:$AAD$1504,7,FALSE))</f>
        <v>2040</v>
      </c>
      <c r="I174" s="7305" t="str">
        <f>IF(VLOOKUP($A174,'8 Oct - LIVE LDS Data'!$A$3:$AAD$1504,8,FALSE)=0/1/1900,"",VLOOKUP($A174,'8 Oct - LIVE LDS Data'!$A$3:$AAD$1504,8,FALSE))</f>
        <v>N</v>
      </c>
      <c r="J174" s="7305" t="str">
        <f>IF(VLOOKUP($A174,'8 Oct - LIVE LDS Data'!$A$3:$AAD$1504,9,FALSE)=0/1/1900,"",VLOOKUP($A174,'8 Oct - LIVE LDS Data'!$A$3:$AAD$1504,9,FALSE))</f>
        <v>N</v>
      </c>
      <c r="K174" s="7306">
        <f>IF(VLOOKUP($A174,'8 Oct - LIVE LDS Data'!$A$3:$AAD$1504,10,FALSE)=0/1/1900,"",VLOOKUP($A174,'8 Oct - LIVE LDS Data'!$A$3:$AAD$1504,10,FALSE))</f>
        <v>40471</v>
      </c>
      <c r="L174" s="7296">
        <f>IF(VLOOKUP($A174,'8 Oct - LIVE LDS Data'!$A$3:$AAD$1504,34,FALSE)=0/1/1900,"",VLOOKUP($A174,'8 Oct - LIVE LDS Data'!$A$3:$AAD$1504,34,FALSE))</f>
        <v>44377</v>
      </c>
      <c r="M174" s="7296">
        <f>IF(VLOOKUP($A174,'8 Oct - LIVE LDS Data'!$A$3:$AAD$1504,35,FALSE)=0/1/1900,"",VLOOKUP($A174,'8 Oct - LIVE LDS Data'!$A$3:$AAD$1504,35,FALSE))</f>
        <v>44498</v>
      </c>
      <c r="N174" s="7296" t="str">
        <f>IF(VLOOKUP($A174,'8 Oct - LIVE LDS Data'!$A$3:$AAD$1504,41,FALSE)=0/1/1900,"",VLOOKUP($A174,'8 Oct - LIVE LDS Data'!$A$3:$AAD$1504,41,FALSE))</f>
        <v/>
      </c>
      <c r="O174" s="7296" t="str">
        <f>IF(VLOOKUP($A174,'8 Oct - LIVE LDS Data'!$A$3:$AAD$1504,42,FALSE)=0/1/1900,"",VLOOKUP($A174,'8 Oct - LIVE LDS Data'!$A$3:$AAD$1504,42,FALSE))</f>
        <v/>
      </c>
      <c r="P174" s="7296" t="str">
        <f>IF(VLOOKUP($A174,'8 Oct - LIVE LDS Data'!$A$3:$AAD$1504,48,FALSE)=0/1/1900,"",VLOOKUP($A174,'8 Oct - LIVE LDS Data'!$A$3:$AAD$1504,48,FALSE))</f>
        <v/>
      </c>
      <c r="Q174" s="7296" t="str">
        <f>IF(VLOOKUP($A174,'8 Oct - LIVE LDS Data'!$A$3:$AAD$1504,49,FALSE)=0/1/1900,"",VLOOKUP($A174,'8 Oct - LIVE LDS Data'!$A$3:$AAD$1504,49,FALSE))</f>
        <v/>
      </c>
      <c r="R174" s="7296" t="str">
        <f>IF(VLOOKUP($A174,'8 Oct - LIVE LDS Data'!$A$3:$AAD$1504,55,FALSE)=0/1/1900,"",VLOOKUP($A174,'8 Oct - LIVE LDS Data'!$A$3:$AAD$1504,55,FALSE))</f>
        <v/>
      </c>
      <c r="S174" s="7296" t="str">
        <f>IF(VLOOKUP($A174,'8 Oct - LIVE LDS Data'!$A$3:$AAD$1504,56,FALSE)=0/1/1900,"",VLOOKUP($A174,'8 Oct - LIVE LDS Data'!$A$3:$AAD$1504,56,FALSE))</f>
        <v/>
      </c>
      <c r="T174" s="7297" t="str">
        <f>IF(VLOOKUP($A174,'8 Oct - LIVE LDS Data'!$A$3:$AAD$1504,61,FALSE)=0/1/1900,"",VLOOKUP($A174,'8 Oct - LIVE LDS Data'!$A$3:$AAD$1504,61,FALSE))</f>
        <v/>
      </c>
      <c r="U174" s="7297" t="str">
        <f>IF(VLOOKUP($A174,'8 Oct - LIVE LDS Data'!$A$3:$AAD$1504,64,FALSE)=0/1/1900,"",VLOOKUP($A174,'8 Oct - LIVE LDS Data'!$A$3:$AAD$1504,64,FALSE))</f>
        <v/>
      </c>
      <c r="V174" s="7297" t="str">
        <f>IF(VLOOKUP($A174,'8 Oct - LIVE LDS Data'!$A$3:$AAD$1504,67,FALSE)=0/1/1900,"",VLOOKUP($A174,'8 Oct - LIVE LDS Data'!$A$3:$AAD$1504,67,FALSE))</f>
        <v/>
      </c>
      <c r="W174" s="7298" t="str">
        <f>IF(VLOOKUP($A174,'8 Oct - LIVE LDS Data'!$A$3:$AAD$1504,80,FALSE)=0/1/1900,"",VLOOKUP($A174,'8 Oct - LIVE LDS Data'!$A$3:$AAD$1504,80,FALSE))</f>
        <v/>
      </c>
      <c r="X174" s="7299" t="s">
        <v>90</v>
      </c>
      <c r="Y174" s="7300" t="str">
        <f>IF(VLOOKUP($A174,'8 Oct - LIVE LDS Data'!$A$3:$AAD$1504,73,FALSE)=0/1/1900,"",VLOOKUP($A174,'8 Oct - LIVE LDS Data'!$A$3:$AAD$1504,73,FALSE))</f>
        <v/>
      </c>
      <c r="Z174" s="7300" t="str">
        <f>IF(VLOOKUP($A174,'8 Oct - LIVE LDS Data'!$A$3:$AAD$1504,74,FALSE)=0/1/1900,"",VLOOKUP($A174,'8 Oct - LIVE LDS Data'!$A$3:$AAD$1504,74,FALSE))</f>
        <v>Robert Putnam</v>
      </c>
      <c r="AA174" s="7300">
        <f>IF(VLOOKUP($A174,'8 Oct - LIVE LDS Data'!$A$3:$AAD$1504,76,FALSE)=0/1/1900,"",VLOOKUP($A174,'8 Oct - LIVE LDS Data'!$A$3:$AAD$1504,76,FALSE))</f>
        <v>44803</v>
      </c>
      <c r="AB174" s="7300" t="str">
        <f>IF(VLOOKUP($A174,'8 Oct - LIVE LDS Data'!$A$3:$AAD$1504,77,FALSE)=0/1/1900,"",VLOOKUP($A174,'8 Oct - LIVE LDS Data'!$A$3:$AAD$1504,77,FALSE))</f>
        <v>Robert Putnam</v>
      </c>
    </row>
    <row r="175" spans="1:28" ht="30" customHeight="1" x14ac:dyDescent="0.2">
      <c r="A175" s="1465" t="s">
        <v>3202</v>
      </c>
      <c r="B175" s="1465"/>
      <c r="C175" s="1465" t="s">
        <v>3203</v>
      </c>
      <c r="D175" s="1466"/>
      <c r="E175" s="1466"/>
      <c r="F175" s="7293" t="str">
        <f>IF(VLOOKUP($A175,'8 Oct - LIVE LDS Data'!$A$3:$AAD$1504,4,FALSE)=0/1/1900,"",VLOOKUP($A175,'8 Oct - LIVE LDS Data'!$A$3:$AAD$1504,4,FALSE))</f>
        <v>Central Lancashire Local Plan</v>
      </c>
      <c r="G175" s="7294">
        <f>IF(VLOOKUP($A175,'8 Oct - LIVE LDS Data'!$A$3:$AAD$1504,6,FALSE)=0/1/1900,"",VLOOKUP($A175,'8 Oct - LIVE LDS Data'!$A$3:$AAD$1504,6,FALSE))</f>
        <v>2023</v>
      </c>
      <c r="H175" s="7294">
        <f>IF(VLOOKUP($A175,'8 Oct - LIVE LDS Data'!$A$3:$AAD$1504,7,FALSE)=0/1/1900,"",VLOOKUP($A175,'8 Oct - LIVE LDS Data'!$A$3:$AAD$1504,7,FALSE))</f>
        <v>2041</v>
      </c>
      <c r="I175" s="7294" t="str">
        <f>IF(VLOOKUP($A175,'8 Oct - LIVE LDS Data'!$A$3:$AAD$1504,8,FALSE)=0/1/1900,"",VLOOKUP($A175,'8 Oct - LIVE LDS Data'!$A$3:$AAD$1504,8,FALSE))</f>
        <v>N</v>
      </c>
      <c r="J175" s="7294" t="str">
        <f>IF(VLOOKUP($A175,'8 Oct - LIVE LDS Data'!$A$3:$AAD$1504,9,FALSE)=0/1/1900,"",VLOOKUP($A175,'8 Oct - LIVE LDS Data'!$A$3:$AAD$1504,9,FALSE))</f>
        <v>Y</v>
      </c>
      <c r="K175" s="7295">
        <f>IF(VLOOKUP($A175,'8 Oct - LIVE LDS Data'!$A$3:$AAD$1504,10,FALSE)=0/1/1900,"",VLOOKUP($A175,'8 Oct - LIVE LDS Data'!$A$3:$AAD$1504,10,FALSE))</f>
        <v>41108</v>
      </c>
      <c r="L175" s="7296">
        <f>IF(VLOOKUP($A175,'8 Oct - LIVE LDS Data'!$A$3:$AAD$1504,34,FALSE)=0/1/1900,"",VLOOKUP($A175,'8 Oct - LIVE LDS Data'!$A$3:$AAD$1504,34,FALSE))</f>
        <v>43787</v>
      </c>
      <c r="M175" s="7296">
        <f>IF(VLOOKUP($A175,'8 Oct - LIVE LDS Data'!$A$3:$AAD$1504,35,FALSE)=0/1/1900,"",VLOOKUP($A175,'8 Oct - LIVE LDS Data'!$A$3:$AAD$1504,35,FALSE))</f>
        <v>43875</v>
      </c>
      <c r="N175" s="7296">
        <f>IF(VLOOKUP($A175,'8 Oct - LIVE LDS Data'!$A$3:$AAD$1504,41,FALSE)=0/1/1900,"",VLOOKUP($A175,'8 Oct - LIVE LDS Data'!$A$3:$AAD$1504,41,FALSE))</f>
        <v>44896</v>
      </c>
      <c r="O175" s="7296">
        <f>IF(VLOOKUP($A175,'8 Oct - LIVE LDS Data'!$A$3:$AAD$1504,42,FALSE)=0/1/1900,"",VLOOKUP($A175,'8 Oct - LIVE LDS Data'!$A$3:$AAD$1504,42,FALSE))</f>
        <v>44981</v>
      </c>
      <c r="P175" s="7296">
        <f>IF(VLOOKUP($A175,'8 Oct - LIVE LDS Data'!$A$3:$AAD$1504,48,FALSE)=0/1/1900,"",VLOOKUP($A175,'8 Oct - LIVE LDS Data'!$A$3:$AAD$1504,48,FALSE))</f>
        <v>45139</v>
      </c>
      <c r="Q175" s="7296">
        <f>IF(VLOOKUP($A175,'8 Oct - LIVE LDS Data'!$A$3:$AAD$1504,49,FALSE)=0/1/1900,"",VLOOKUP($A175,'8 Oct - LIVE LDS Data'!$A$3:$AAD$1504,49,FALSE))</f>
        <v>45199</v>
      </c>
      <c r="R175" s="7296" t="str">
        <f>IF(VLOOKUP($A175,'8 Oct - LIVE LDS Data'!$A$3:$AAD$1504,55,FALSE)=0/1/1900,"",VLOOKUP($A175,'8 Oct - LIVE LDS Data'!$A$3:$AAD$1504,55,FALSE))</f>
        <v/>
      </c>
      <c r="S175" s="7296" t="str">
        <f>IF(VLOOKUP($A175,'8 Oct - LIVE LDS Data'!$A$3:$AAD$1504,56,FALSE)=0/1/1900,"",VLOOKUP($A175,'8 Oct - LIVE LDS Data'!$A$3:$AAD$1504,56,FALSE))</f>
        <v/>
      </c>
      <c r="T175" s="7297">
        <f>IF(VLOOKUP($A175,'8 Oct - LIVE LDS Data'!$A$3:$AAD$1504,61,FALSE)=0/1/1900,"",VLOOKUP($A175,'8 Oct - LIVE LDS Data'!$A$3:$AAD$1504,61,FALSE))</f>
        <v>45712</v>
      </c>
      <c r="U175" s="7297">
        <f>IF(VLOOKUP($A175,'8 Oct - LIVE LDS Data'!$A$3:$AAD$1504,64,FALSE)=0/1/1900,"",VLOOKUP($A175,'8 Oct - LIVE LDS Data'!$A$3:$AAD$1504,64,FALSE))</f>
        <v>45838</v>
      </c>
      <c r="V175" s="7297" t="str">
        <f>IF(VLOOKUP($A175,'8 Oct - LIVE LDS Data'!$A$3:$AAD$1504,67,FALSE)=0/1/1900,"",VLOOKUP($A175,'8 Oct - LIVE LDS Data'!$A$3:$AAD$1504,67,FALSE))</f>
        <v/>
      </c>
      <c r="W175" s="7298" t="str">
        <f>IF(VLOOKUP($A175,'8 Oct - LIVE LDS Data'!$A$3:$AAD$1504,80,FALSE)=0/1/1900,"",VLOOKUP($A175,'8 Oct - LIVE LDS Data'!$A$3:$AAD$1504,80,FALSE))</f>
        <v/>
      </c>
      <c r="X175" s="7299" t="s">
        <v>90</v>
      </c>
      <c r="Y175" s="7300">
        <f>IF(VLOOKUP($A175,'8 Oct - LIVE LDS Data'!$A$3:$AAD$1504,73,FALSE)=0/1/1900,"",VLOOKUP($A175,'8 Oct - LIVE LDS Data'!$A$3:$AAD$1504,73,FALSE))</f>
        <v>45420</v>
      </c>
      <c r="Z175" s="7300" t="str">
        <f>IF(VLOOKUP($A175,'8 Oct - LIVE LDS Data'!$A$3:$AAD$1504,74,FALSE)=0/1/1900,"",VLOOKUP($A175,'8 Oct - LIVE LDS Data'!$A$3:$AAD$1504,74,FALSE))</f>
        <v>Robert Putnam</v>
      </c>
      <c r="AA175" s="7300">
        <f>IF(VLOOKUP($A175,'8 Oct - LIVE LDS Data'!$A$3:$AAD$1504,76,FALSE)=0/1/1900,"",VLOOKUP($A175,'8 Oct - LIVE LDS Data'!$A$3:$AAD$1504,76,FALSE))</f>
        <v>45420</v>
      </c>
      <c r="AB175" s="7300" t="str">
        <f>IF(VLOOKUP($A175,'8 Oct - LIVE LDS Data'!$A$3:$AAD$1504,77,FALSE)=0/1/1900,"",VLOOKUP($A175,'8 Oct - LIVE LDS Data'!$A$3:$AAD$1504,77,FALSE))</f>
        <v>Robert Putnam</v>
      </c>
    </row>
    <row r="176" spans="1:28" ht="30" customHeight="1" x14ac:dyDescent="0.2">
      <c r="A176" s="2615" t="s">
        <v>3204</v>
      </c>
      <c r="B176" s="2615"/>
      <c r="C176" s="2607" t="s">
        <v>4212</v>
      </c>
      <c r="D176" s="1994" t="s">
        <v>4196</v>
      </c>
      <c r="E176" s="1994"/>
      <c r="F176" s="7304" t="str">
        <f>IF(VLOOKUP($A176,'8 Oct - LIVE LDS Data'!$A$3:$AAD$1504,4,FALSE)=0/1/1900,"",VLOOKUP($A176,'8 Oct - LIVE LDS Data'!$A$3:$AAD$1504,4,FALSE))</f>
        <v>Local Plan Review  2020 - 2040</v>
      </c>
      <c r="G176" s="7305">
        <f>IF(VLOOKUP($A176,'8 Oct - LIVE LDS Data'!$A$3:$AAD$1504,6,FALSE)=0/1/1900,"",VLOOKUP($A176,'8 Oct - LIVE LDS Data'!$A$3:$AAD$1504,6,FALSE))</f>
        <v>2020</v>
      </c>
      <c r="H176" s="7305">
        <f>IF(VLOOKUP($A176,'8 Oct - LIVE LDS Data'!$A$3:$AAD$1504,7,FALSE)=0/1/1900,"",VLOOKUP($A176,'8 Oct - LIVE LDS Data'!$A$3:$AAD$1504,7,FALSE))</f>
        <v>2040</v>
      </c>
      <c r="I176" s="7305" t="str">
        <f>IF(VLOOKUP($A176,'8 Oct - LIVE LDS Data'!$A$3:$AAD$1504,8,FALSE)=0/1/1900,"",VLOOKUP($A176,'8 Oct - LIVE LDS Data'!$A$3:$AAD$1504,8,FALSE))</f>
        <v>N</v>
      </c>
      <c r="J176" s="7305" t="str">
        <f>IF(VLOOKUP($A176,'8 Oct - LIVE LDS Data'!$A$3:$AAD$1504,9,FALSE)=0/1/1900,"",VLOOKUP($A176,'8 Oct - LIVE LDS Data'!$A$3:$AAD$1504,9,FALSE))</f>
        <v>N</v>
      </c>
      <c r="K176" s="7306">
        <f>IF(VLOOKUP($A176,'8 Oct - LIVE LDS Data'!$A$3:$AAD$1504,10,FALSE)=0/1/1900,"",VLOOKUP($A176,'8 Oct - LIVE LDS Data'!$A$3:$AAD$1504,10,FALSE))</f>
        <v>42068</v>
      </c>
      <c r="L176" s="7296">
        <f>IF(VLOOKUP($A176,'8 Oct - LIVE LDS Data'!$A$3:$AAD$1504,34,FALSE)=0/1/1900,"",VLOOKUP($A176,'8 Oct - LIVE LDS Data'!$A$3:$AAD$1504,34,FALSE))</f>
        <v>43034</v>
      </c>
      <c r="M176" s="7296">
        <f>IF(VLOOKUP($A176,'8 Oct - LIVE LDS Data'!$A$3:$AAD$1504,35,FALSE)=0/1/1900,"",VLOOKUP($A176,'8 Oct - LIVE LDS Data'!$A$3:$AAD$1504,35,FALSE))</f>
        <v>43111</v>
      </c>
      <c r="N176" s="7296">
        <f>IF(VLOOKUP($A176,'8 Oct - LIVE LDS Data'!$A$3:$AAD$1504,41,FALSE)=0/1/1900,"",VLOOKUP($A176,'8 Oct - LIVE LDS Data'!$A$3:$AAD$1504,41,FALSE))</f>
        <v>43644</v>
      </c>
      <c r="O176" s="7296">
        <f>IF(VLOOKUP($A176,'8 Oct - LIVE LDS Data'!$A$3:$AAD$1504,42,FALSE)=0/1/1900,"",VLOOKUP($A176,'8 Oct - LIVE LDS Data'!$A$3:$AAD$1504,42,FALSE))</f>
        <v>43726</v>
      </c>
      <c r="P176" s="7296" t="str">
        <f>IF(VLOOKUP($A176,'8 Oct - LIVE LDS Data'!$A$3:$AAD$1504,48,FALSE)=0/1/1900,"",VLOOKUP($A176,'8 Oct - LIVE LDS Data'!$A$3:$AAD$1504,48,FALSE))</f>
        <v/>
      </c>
      <c r="Q176" s="7296" t="str">
        <f>IF(VLOOKUP($A176,'8 Oct - LIVE LDS Data'!$A$3:$AAD$1504,49,FALSE)=0/1/1900,"",VLOOKUP($A176,'8 Oct - LIVE LDS Data'!$A$3:$AAD$1504,49,FALSE))</f>
        <v/>
      </c>
      <c r="R176" s="7296" t="str">
        <f>IF(VLOOKUP($A176,'8 Oct - LIVE LDS Data'!$A$3:$AAD$1504,55,FALSE)=0/1/1900,"",VLOOKUP($A176,'8 Oct - LIVE LDS Data'!$A$3:$AAD$1504,55,FALSE))</f>
        <v/>
      </c>
      <c r="S176" s="7296" t="str">
        <f>IF(VLOOKUP($A176,'8 Oct - LIVE LDS Data'!$A$3:$AAD$1504,56,FALSE)=0/1/1900,"",VLOOKUP($A176,'8 Oct - LIVE LDS Data'!$A$3:$AAD$1504,56,FALSE))</f>
        <v/>
      </c>
      <c r="T176" s="7297" t="str">
        <f>IF(VLOOKUP($A176,'8 Oct - LIVE LDS Data'!$A$3:$AAD$1504,61,FALSE)=0/1/1900,"",VLOOKUP($A176,'8 Oct - LIVE LDS Data'!$A$3:$AAD$1504,61,FALSE))</f>
        <v/>
      </c>
      <c r="U176" s="7297" t="str">
        <f>IF(VLOOKUP($A176,'8 Oct - LIVE LDS Data'!$A$3:$AAD$1504,64,FALSE)=0/1/1900,"",VLOOKUP($A176,'8 Oct - LIVE LDS Data'!$A$3:$AAD$1504,64,FALSE))</f>
        <v/>
      </c>
      <c r="V176" s="7297" t="str">
        <f>IF(VLOOKUP($A176,'8 Oct - LIVE LDS Data'!$A$3:$AAD$1504,67,FALSE)=0/1/1900,"",VLOOKUP($A176,'8 Oct - LIVE LDS Data'!$A$3:$AAD$1504,67,FALSE))</f>
        <v/>
      </c>
      <c r="W176" s="7298" t="str">
        <f>IF(VLOOKUP($A176,'8 Oct - LIVE LDS Data'!$A$3:$AAD$1504,80,FALSE)=0/1/1900,"",VLOOKUP($A176,'8 Oct - LIVE LDS Data'!$A$3:$AAD$1504,80,FALSE))</f>
        <v/>
      </c>
      <c r="X176" s="7299" t="s">
        <v>90</v>
      </c>
      <c r="Y176" s="7300" t="str">
        <f>IF(VLOOKUP($A176,'8 Oct - LIVE LDS Data'!$A$3:$AAD$1504,73,FALSE)=0/1/1900,"",VLOOKUP($A176,'8 Oct - LIVE LDS Data'!$A$3:$AAD$1504,73,FALSE))</f>
        <v/>
      </c>
      <c r="Z176" s="7300" t="str">
        <f>IF(VLOOKUP($A176,'8 Oct - LIVE LDS Data'!$A$3:$AAD$1504,74,FALSE)=0/1/1900,"",VLOOKUP($A176,'8 Oct - LIVE LDS Data'!$A$3:$AAD$1504,74,FALSE))</f>
        <v>Robert Putnam</v>
      </c>
      <c r="AA176" s="7300">
        <f>IF(VLOOKUP($A176,'8 Oct - LIVE LDS Data'!$A$3:$AAD$1504,76,FALSE)=0/1/1900,"",VLOOKUP($A176,'8 Oct - LIVE LDS Data'!$A$3:$AAD$1504,76,FALSE))</f>
        <v>44672</v>
      </c>
      <c r="AB176" s="7300" t="str">
        <f>IF(VLOOKUP($A176,'8 Oct - LIVE LDS Data'!$A$3:$AAD$1504,77,FALSE)=0/1/1900,"",VLOOKUP($A176,'8 Oct - LIVE LDS Data'!$A$3:$AAD$1504,77,FALSE))</f>
        <v>Robert Putnam</v>
      </c>
    </row>
    <row r="177" spans="1:28" ht="30" customHeight="1" x14ac:dyDescent="0.2">
      <c r="A177" s="1465" t="s">
        <v>3239</v>
      </c>
      <c r="B177" s="1465"/>
      <c r="C177" s="1465" t="s">
        <v>3240</v>
      </c>
      <c r="D177" s="1466"/>
      <c r="E177" s="1466"/>
      <c r="F177" s="7293" t="str">
        <f>IF(VLOOKUP($A177,'8 Oct - LIVE LDS Data'!$A$3:$AAD$1504,4,FALSE)=0/1/1900,"",VLOOKUP($A177,'8 Oct - LIVE LDS Data'!$A$3:$AAD$1504,4,FALSE))</f>
        <v xml:space="preserve">Southampton City Vision </v>
      </c>
      <c r="G177" s="7294">
        <f>IF(VLOOKUP($A177,'8 Oct - LIVE LDS Data'!$A$3:$AAD$1504,6,FALSE)=0/1/1900,"",VLOOKUP($A177,'8 Oct - LIVE LDS Data'!$A$3:$AAD$1504,6,FALSE))</f>
        <v>2022</v>
      </c>
      <c r="H177" s="7294">
        <f>IF(VLOOKUP($A177,'8 Oct - LIVE LDS Data'!$A$3:$AAD$1504,7,FALSE)=0/1/1900,"",VLOOKUP($A177,'8 Oct - LIVE LDS Data'!$A$3:$AAD$1504,7,FALSE))</f>
        <v>2040</v>
      </c>
      <c r="I177" s="7294" t="str">
        <f>IF(VLOOKUP($A177,'8 Oct - LIVE LDS Data'!$A$3:$AAD$1504,8,FALSE)=0/1/1900,"",VLOOKUP($A177,'8 Oct - LIVE LDS Data'!$A$3:$AAD$1504,8,FALSE))</f>
        <v>N</v>
      </c>
      <c r="J177" s="7294" t="str">
        <f>IF(VLOOKUP($A177,'8 Oct - LIVE LDS Data'!$A$3:$AAD$1504,9,FALSE)=0/1/1900,"",VLOOKUP($A177,'8 Oct - LIVE LDS Data'!$A$3:$AAD$1504,9,FALSE))</f>
        <v>N</v>
      </c>
      <c r="K177" s="7295">
        <f>IF(VLOOKUP($A177,'8 Oct - LIVE LDS Data'!$A$3:$AAD$1504,10,FALSE)=0/1/1900,"",VLOOKUP($A177,'8 Oct - LIVE LDS Data'!$A$3:$AAD$1504,10,FALSE))</f>
        <v>42081</v>
      </c>
      <c r="L177" s="7296">
        <f>IF(VLOOKUP($A177,'8 Oct - LIVE LDS Data'!$A$3:$AAD$1504,34,FALSE)=0/1/1900,"",VLOOKUP($A177,'8 Oct - LIVE LDS Data'!$A$3:$AAD$1504,34,FALSE))</f>
        <v>43871</v>
      </c>
      <c r="M177" s="7296">
        <f>IF(VLOOKUP($A177,'8 Oct - LIVE LDS Data'!$A$3:$AAD$1504,35,FALSE)=0/1/1900,"",VLOOKUP($A177,'8 Oct - LIVE LDS Data'!$A$3:$AAD$1504,35,FALSE))</f>
        <v>43982</v>
      </c>
      <c r="N177" s="7296">
        <f>IF(VLOOKUP($A177,'8 Oct - LIVE LDS Data'!$A$3:$AAD$1504,41,FALSE)=0/1/1900,"",VLOOKUP($A177,'8 Oct - LIVE LDS Data'!$A$3:$AAD$1504,41,FALSE))</f>
        <v>44865</v>
      </c>
      <c r="O177" s="7296">
        <f>IF(VLOOKUP($A177,'8 Oct - LIVE LDS Data'!$A$3:$AAD$1504,42,FALSE)=0/1/1900,"",VLOOKUP($A177,'8 Oct - LIVE LDS Data'!$A$3:$AAD$1504,42,FALSE))</f>
        <v>44929</v>
      </c>
      <c r="P177" s="7296" t="str">
        <f>IF(VLOOKUP($A177,'8 Oct - LIVE LDS Data'!$A$3:$AAD$1504,48,FALSE)=0/1/1900,"",VLOOKUP($A177,'8 Oct - LIVE LDS Data'!$A$3:$AAD$1504,48,FALSE))</f>
        <v/>
      </c>
      <c r="Q177" s="7296" t="str">
        <f>IF(VLOOKUP($A177,'8 Oct - LIVE LDS Data'!$A$3:$AAD$1504,49,FALSE)=0/1/1900,"",VLOOKUP($A177,'8 Oct - LIVE LDS Data'!$A$3:$AAD$1504,49,FALSE))</f>
        <v/>
      </c>
      <c r="R177" s="7296" t="str">
        <f>IF(VLOOKUP($A177,'8 Oct - LIVE LDS Data'!$A$3:$AAD$1504,55,FALSE)=0/1/1900,"",VLOOKUP($A177,'8 Oct - LIVE LDS Data'!$A$3:$AAD$1504,55,FALSE))</f>
        <v/>
      </c>
      <c r="S177" s="7296" t="str">
        <f>IF(VLOOKUP($A177,'8 Oct - LIVE LDS Data'!$A$3:$AAD$1504,56,FALSE)=0/1/1900,"",VLOOKUP($A177,'8 Oct - LIVE LDS Data'!$A$3:$AAD$1504,56,FALSE))</f>
        <v/>
      </c>
      <c r="T177" s="7297" t="str">
        <f>IF(VLOOKUP($A177,'8 Oct - LIVE LDS Data'!$A$3:$AAD$1504,61,FALSE)=0/1/1900,"",VLOOKUP($A177,'8 Oct - LIVE LDS Data'!$A$3:$AAD$1504,61,FALSE))</f>
        <v/>
      </c>
      <c r="U177" s="7297" t="str">
        <f>IF(VLOOKUP($A177,'8 Oct - LIVE LDS Data'!$A$3:$AAD$1504,64,FALSE)=0/1/1900,"",VLOOKUP($A177,'8 Oct - LIVE LDS Data'!$A$3:$AAD$1504,64,FALSE))</f>
        <v/>
      </c>
      <c r="V177" s="7297" t="str">
        <f>IF(VLOOKUP($A177,'8 Oct - LIVE LDS Data'!$A$3:$AAD$1504,67,FALSE)=0/1/1900,"",VLOOKUP($A177,'8 Oct - LIVE LDS Data'!$A$3:$AAD$1504,67,FALSE))</f>
        <v/>
      </c>
      <c r="W177" s="7298" t="str">
        <f>IF(VLOOKUP($A177,'8 Oct - LIVE LDS Data'!$A$3:$AAD$1504,80,FALSE)=0/1/1900,"",VLOOKUP($A177,'8 Oct - LIVE LDS Data'!$A$3:$AAD$1504,80,FALSE))</f>
        <v/>
      </c>
      <c r="X177" s="7299" t="s">
        <v>90</v>
      </c>
      <c r="Y177" s="7300">
        <f>IF(VLOOKUP($A177,'8 Oct - LIVE LDS Data'!$A$3:$AAD$1504,73,FALSE)=0/1/1900,"",VLOOKUP($A177,'8 Oct - LIVE LDS Data'!$A$3:$AAD$1504,73,FALSE))</f>
        <v>45763</v>
      </c>
      <c r="Z177" s="7300" t="str">
        <f>IF(VLOOKUP($A177,'8 Oct - LIVE LDS Data'!$A$3:$AAD$1504,74,FALSE)=0/1/1900,"",VLOOKUP($A177,'8 Oct - LIVE LDS Data'!$A$3:$AAD$1504,74,FALSE))</f>
        <v>Robert Putnam</v>
      </c>
      <c r="AA177" s="7300">
        <f>IF(VLOOKUP($A177,'8 Oct - LIVE LDS Data'!$A$3:$AAD$1504,76,FALSE)=0/1/1900,"",VLOOKUP($A177,'8 Oct - LIVE LDS Data'!$A$3:$AAD$1504,76,FALSE))</f>
        <v>45763</v>
      </c>
      <c r="AB177" s="7300" t="str">
        <f>IF(VLOOKUP($A177,'8 Oct - LIVE LDS Data'!$A$3:$AAD$1504,77,FALSE)=0/1/1900,"",VLOOKUP($A177,'8 Oct - LIVE LDS Data'!$A$3:$AAD$1504,77,FALSE))</f>
        <v>Robert Putnam</v>
      </c>
    </row>
    <row r="178" spans="1:28" ht="30" customHeight="1" x14ac:dyDescent="0.2">
      <c r="A178" s="1465" t="s">
        <v>3250</v>
      </c>
      <c r="B178" s="1465"/>
      <c r="C178" s="1468" t="s">
        <v>3251</v>
      </c>
      <c r="D178" s="1469"/>
      <c r="E178" s="1469"/>
      <c r="F178" s="7293" t="str">
        <f>IF(VLOOKUP($A178,'8 Oct - LIVE LDS Data'!$A$3:$AAD$1504,4,FALSE)=0/1/1900,"",VLOOKUP($A178,'8 Oct - LIVE LDS Data'!$A$3:$AAD$1504,4,FALSE))</f>
        <v>Southend New Local Plan</v>
      </c>
      <c r="G178" s="7294">
        <f>IF(VLOOKUP($A178,'8 Oct - LIVE LDS Data'!$A$3:$AAD$1504,6,FALSE)=0/1/1900,"",VLOOKUP($A178,'8 Oct - LIVE LDS Data'!$A$3:$AAD$1504,6,FALSE))</f>
        <v>2019</v>
      </c>
      <c r="H178" s="7294">
        <f>IF(VLOOKUP($A178,'8 Oct - LIVE LDS Data'!$A$3:$AAD$1504,7,FALSE)=0/1/1900,"",VLOOKUP($A178,'8 Oct - LIVE LDS Data'!$A$3:$AAD$1504,7,FALSE))</f>
        <v>2039</v>
      </c>
      <c r="I178" s="7294" t="str">
        <f>IF(VLOOKUP($A178,'8 Oct - LIVE LDS Data'!$A$3:$AAD$1504,8,FALSE)=0/1/1900,"",VLOOKUP($A178,'8 Oct - LIVE LDS Data'!$A$3:$AAD$1504,8,FALSE))</f>
        <v>N</v>
      </c>
      <c r="J178" s="7294" t="str">
        <f>IF(VLOOKUP($A178,'8 Oct - LIVE LDS Data'!$A$3:$AAD$1504,9,FALSE)=0/1/1900,"",VLOOKUP($A178,'8 Oct - LIVE LDS Data'!$A$3:$AAD$1504,9,FALSE))</f>
        <v>N</v>
      </c>
      <c r="K178" s="7295">
        <f>IF(VLOOKUP($A178,'8 Oct - LIVE LDS Data'!$A$3:$AAD$1504,10,FALSE)=0/1/1900,"",VLOOKUP($A178,'8 Oct - LIVE LDS Data'!$A$3:$AAD$1504,10,FALSE))</f>
        <v>39429</v>
      </c>
      <c r="L178" s="7296">
        <f>IF(VLOOKUP($A178,'8 Oct - LIVE LDS Data'!$A$3:$AAD$1504,34,FALSE)=0/1/1900,"",VLOOKUP($A178,'8 Oct - LIVE LDS Data'!$A$3:$AAD$1504,34,FALSE))</f>
        <v>43497</v>
      </c>
      <c r="M178" s="7296">
        <f>IF(VLOOKUP($A178,'8 Oct - LIVE LDS Data'!$A$3:$AAD$1504,35,FALSE)=0/1/1900,"",VLOOKUP($A178,'8 Oct - LIVE LDS Data'!$A$3:$AAD$1504,35,FALSE))</f>
        <v>43557</v>
      </c>
      <c r="N178" s="7296">
        <f>IF(VLOOKUP($A178,'8 Oct - LIVE LDS Data'!$A$3:$AAD$1504,41,FALSE)=0/1/1900,"",VLOOKUP($A178,'8 Oct - LIVE LDS Data'!$A$3:$AAD$1504,41,FALSE))</f>
        <v>44440</v>
      </c>
      <c r="O178" s="7296">
        <f>IF(VLOOKUP($A178,'8 Oct - LIVE LDS Data'!$A$3:$AAD$1504,42,FALSE)=0/1/1900,"",VLOOKUP($A178,'8 Oct - LIVE LDS Data'!$A$3:$AAD$1504,42,FALSE))</f>
        <v>44495</v>
      </c>
      <c r="P178" s="7296" t="str">
        <f>IF(VLOOKUP($A178,'8 Oct - LIVE LDS Data'!$A$3:$AAD$1504,48,FALSE)=0/1/1900,"",VLOOKUP($A178,'8 Oct - LIVE LDS Data'!$A$3:$AAD$1504,48,FALSE))</f>
        <v/>
      </c>
      <c r="Q178" s="7296">
        <f>IF(VLOOKUP($A178,'8 Oct - LIVE LDS Data'!$A$3:$AAD$1504,49,FALSE)=0/1/1900,"",VLOOKUP($A178,'8 Oct - LIVE LDS Data'!$A$3:$AAD$1504,49,FALSE))</f>
        <v>45930</v>
      </c>
      <c r="R178" s="7296" t="str">
        <f>IF(VLOOKUP($A178,'8 Oct - LIVE LDS Data'!$A$3:$AAD$1504,55,FALSE)=0/1/1900,"",VLOOKUP($A178,'8 Oct - LIVE LDS Data'!$A$3:$AAD$1504,55,FALSE))</f>
        <v/>
      </c>
      <c r="S178" s="7296" t="str">
        <f>IF(VLOOKUP($A178,'8 Oct - LIVE LDS Data'!$A$3:$AAD$1504,56,FALSE)=0/1/1900,"",VLOOKUP($A178,'8 Oct - LIVE LDS Data'!$A$3:$AAD$1504,56,FALSE))</f>
        <v/>
      </c>
      <c r="T178" s="7297" t="str">
        <f>IF(VLOOKUP($A178,'8 Oct - LIVE LDS Data'!$A$3:$AAD$1504,61,FALSE)=0/1/1900,"",VLOOKUP($A178,'8 Oct - LIVE LDS Data'!$A$3:$AAD$1504,61,FALSE))</f>
        <v/>
      </c>
      <c r="U178" s="7297" t="str">
        <f>IF(VLOOKUP($A178,'8 Oct - LIVE LDS Data'!$A$3:$AAD$1504,64,FALSE)=0/1/1900,"",VLOOKUP($A178,'8 Oct - LIVE LDS Data'!$A$3:$AAD$1504,64,FALSE))</f>
        <v/>
      </c>
      <c r="V178" s="7297" t="str">
        <f>IF(VLOOKUP($A178,'8 Oct - LIVE LDS Data'!$A$3:$AAD$1504,67,FALSE)=0/1/1900,"",VLOOKUP($A178,'8 Oct - LIVE LDS Data'!$A$3:$AAD$1504,67,FALSE))</f>
        <v/>
      </c>
      <c r="W178" s="7298" t="str">
        <f>IF(VLOOKUP($A178,'8 Oct - LIVE LDS Data'!$A$3:$AAD$1504,80,FALSE)=0/1/1900,"",VLOOKUP($A178,'8 Oct - LIVE LDS Data'!$A$3:$AAD$1504,80,FALSE))</f>
        <v/>
      </c>
      <c r="X178" s="7299" t="s">
        <v>90</v>
      </c>
      <c r="Y178" s="7300">
        <f>IF(VLOOKUP($A178,'8 Oct - LIVE LDS Data'!$A$3:$AAD$1504,73,FALSE)=0/1/1900,"",VLOOKUP($A178,'8 Oct - LIVE LDS Data'!$A$3:$AAD$1504,73,FALSE))</f>
        <v>45680</v>
      </c>
      <c r="Z178" s="7300" t="str">
        <f>IF(VLOOKUP($A178,'8 Oct - LIVE LDS Data'!$A$3:$AAD$1504,74,FALSE)=0/1/1900,"",VLOOKUP($A178,'8 Oct - LIVE LDS Data'!$A$3:$AAD$1504,74,FALSE))</f>
        <v>Robert Putnam</v>
      </c>
      <c r="AA178" s="7300">
        <f>IF(VLOOKUP($A178,'8 Oct - LIVE LDS Data'!$A$3:$AAD$1504,76,FALSE)=0/1/1900,"",VLOOKUP($A178,'8 Oct - LIVE LDS Data'!$A$3:$AAD$1504,76,FALSE))</f>
        <v>45932</v>
      </c>
      <c r="AB178" s="7300" t="str">
        <f>IF(VLOOKUP($A178,'8 Oct - LIVE LDS Data'!$A$3:$AAD$1504,77,FALSE)=0/1/1900,"",VLOOKUP($A178,'8 Oct - LIVE LDS Data'!$A$3:$AAD$1504,77,FALSE))</f>
        <v>Robert Putnam</v>
      </c>
    </row>
    <row r="179" spans="1:28" ht="30" customHeight="1" x14ac:dyDescent="0.2">
      <c r="A179" s="7301" t="s">
        <v>3280</v>
      </c>
      <c r="B179" s="7301"/>
      <c r="C179" s="7301" t="s">
        <v>3270</v>
      </c>
      <c r="D179" s="7302"/>
      <c r="E179" s="7302"/>
      <c r="F179" s="7293" t="str">
        <f>IF(VLOOKUP($A179,'8 Oct - LIVE LDS Data'!$A$3:$AAD$1504,4,FALSE)=0/1/1900,"",VLOOKUP($A179,'8 Oct - LIVE LDS Data'!$A$3:$AAD$1504,4,FALSE))</f>
        <v>Southwark Local Plan</v>
      </c>
      <c r="G179" s="7294" t="str">
        <f>IF(VLOOKUP($A179,'8 Oct - LIVE LDS Data'!$A$3:$AAD$1504,6,FALSE)=0/1/1900,"",VLOOKUP($A179,'8 Oct - LIVE LDS Data'!$A$3:$AAD$1504,6,FALSE))</f>
        <v/>
      </c>
      <c r="H179" s="7294" t="str">
        <f>IF(VLOOKUP($A179,'8 Oct - LIVE LDS Data'!$A$3:$AAD$1504,7,FALSE)=0/1/1900,"",VLOOKUP($A179,'8 Oct - LIVE LDS Data'!$A$3:$AAD$1504,7,FALSE))</f>
        <v/>
      </c>
      <c r="I179" s="7294" t="str">
        <f>IF(VLOOKUP($A179,'8 Oct - LIVE LDS Data'!$A$3:$AAD$1504,8,FALSE)=0/1/1900,"",VLOOKUP($A179,'8 Oct - LIVE LDS Data'!$A$3:$AAD$1504,8,FALSE))</f>
        <v/>
      </c>
      <c r="J179" s="7294" t="str">
        <f>IF(VLOOKUP($A179,'8 Oct - LIVE LDS Data'!$A$3:$AAD$1504,9,FALSE)=0/1/1900,"",VLOOKUP($A179,'8 Oct - LIVE LDS Data'!$A$3:$AAD$1504,9,FALSE))</f>
        <v/>
      </c>
      <c r="K179" s="7295">
        <f>IF(VLOOKUP($A179,'8 Oct - LIVE LDS Data'!$A$3:$AAD$1504,10,FALSE)=0/1/1900,"",VLOOKUP($A179,'8 Oct - LIVE LDS Data'!$A$3:$AAD$1504,10,FALSE))</f>
        <v>44615</v>
      </c>
      <c r="L179" s="7296" t="str">
        <f>IF(VLOOKUP($A179,'8 Oct - LIVE LDS Data'!$A$3:$AAD$1504,34,FALSE)=0/1/1900,"",VLOOKUP($A179,'8 Oct - LIVE LDS Data'!$A$3:$AAD$1504,34,FALSE))</f>
        <v/>
      </c>
      <c r="M179" s="7296" t="str">
        <f>IF(VLOOKUP($A179,'8 Oct - LIVE LDS Data'!$A$3:$AAD$1504,35,FALSE)=0/1/1900,"",VLOOKUP($A179,'8 Oct - LIVE LDS Data'!$A$3:$AAD$1504,35,FALSE))</f>
        <v/>
      </c>
      <c r="N179" s="7296" t="str">
        <f>IF(VLOOKUP($A179,'8 Oct - LIVE LDS Data'!$A$3:$AAD$1504,41,FALSE)=0/1/1900,"",VLOOKUP($A179,'8 Oct - LIVE LDS Data'!$A$3:$AAD$1504,41,FALSE))</f>
        <v/>
      </c>
      <c r="O179" s="7296" t="str">
        <f>IF(VLOOKUP($A179,'8 Oct - LIVE LDS Data'!$A$3:$AAD$1504,42,FALSE)=0/1/1900,"",VLOOKUP($A179,'8 Oct - LIVE LDS Data'!$A$3:$AAD$1504,42,FALSE))</f>
        <v/>
      </c>
      <c r="P179" s="7296" t="str">
        <f>IF(VLOOKUP($A179,'8 Oct - LIVE LDS Data'!$A$3:$AAD$1504,48,FALSE)=0/1/1900,"",VLOOKUP($A179,'8 Oct - LIVE LDS Data'!$A$3:$AAD$1504,48,FALSE))</f>
        <v/>
      </c>
      <c r="Q179" s="7296" t="str">
        <f>IF(VLOOKUP($A179,'8 Oct - LIVE LDS Data'!$A$3:$AAD$1504,49,FALSE)=0/1/1900,"",VLOOKUP($A179,'8 Oct - LIVE LDS Data'!$A$3:$AAD$1504,49,FALSE))</f>
        <v/>
      </c>
      <c r="R179" s="7296" t="str">
        <f>IF(VLOOKUP($A179,'8 Oct - LIVE LDS Data'!$A$3:$AAD$1504,55,FALSE)=0/1/1900,"",VLOOKUP($A179,'8 Oct - LIVE LDS Data'!$A$3:$AAD$1504,55,FALSE))</f>
        <v/>
      </c>
      <c r="S179" s="7296" t="str">
        <f>IF(VLOOKUP($A179,'8 Oct - LIVE LDS Data'!$A$3:$AAD$1504,56,FALSE)=0/1/1900,"",VLOOKUP($A179,'8 Oct - LIVE LDS Data'!$A$3:$AAD$1504,56,FALSE))</f>
        <v/>
      </c>
      <c r="T179" s="7297" t="str">
        <f>IF(VLOOKUP($A179,'8 Oct - LIVE LDS Data'!$A$3:$AAD$1504,61,FALSE)=0/1/1900,"",VLOOKUP($A179,'8 Oct - LIVE LDS Data'!$A$3:$AAD$1504,61,FALSE))</f>
        <v/>
      </c>
      <c r="U179" s="7297" t="str">
        <f>IF(VLOOKUP($A179,'8 Oct - LIVE LDS Data'!$A$3:$AAD$1504,64,FALSE)=0/1/1900,"",VLOOKUP($A179,'8 Oct - LIVE LDS Data'!$A$3:$AAD$1504,64,FALSE))</f>
        <v/>
      </c>
      <c r="V179" s="7297" t="str">
        <f>IF(VLOOKUP($A179,'8 Oct - LIVE LDS Data'!$A$3:$AAD$1504,67,FALSE)=0/1/1900,"",VLOOKUP($A179,'8 Oct - LIVE LDS Data'!$A$3:$AAD$1504,67,FALSE))</f>
        <v/>
      </c>
      <c r="W179" s="7298" t="str">
        <f>IF(VLOOKUP($A179,'8 Oct - LIVE LDS Data'!$A$3:$AAD$1504,80,FALSE)=0/1/1900,"",VLOOKUP($A179,'8 Oct - LIVE LDS Data'!$A$3:$AAD$1504,80,FALSE))</f>
        <v/>
      </c>
      <c r="X179" s="7299" t="s">
        <v>90</v>
      </c>
      <c r="Y179" s="7300" t="str">
        <f>IF(VLOOKUP($A179,'8 Oct - LIVE LDS Data'!$A$3:$AAD$1504,73,FALSE)=0/1/1900,"",VLOOKUP($A179,'8 Oct - LIVE LDS Data'!$A$3:$AAD$1504,73,FALSE))</f>
        <v/>
      </c>
      <c r="Z179" s="7300" t="str">
        <f>IF(VLOOKUP($A179,'8 Oct - LIVE LDS Data'!$A$3:$AAD$1504,74,FALSE)=0/1/1900,"",VLOOKUP($A179,'8 Oct - LIVE LDS Data'!$A$3:$AAD$1504,74,FALSE))</f>
        <v>Robert Putnam</v>
      </c>
      <c r="AA179" s="7300" t="str">
        <f>IF(VLOOKUP($A179,'8 Oct - LIVE LDS Data'!$A$3:$AAD$1504,76,FALSE)=0/1/1900,"",VLOOKUP($A179,'8 Oct - LIVE LDS Data'!$A$3:$AAD$1504,76,FALSE))</f>
        <v/>
      </c>
      <c r="AB179" s="7300" t="str">
        <f>IF(VLOOKUP($A179,'8 Oct - LIVE LDS Data'!$A$3:$AAD$1504,77,FALSE)=0/1/1900,"",VLOOKUP($A179,'8 Oct - LIVE LDS Data'!$A$3:$AAD$1504,77,FALSE))</f>
        <v>Robert Putnam</v>
      </c>
    </row>
    <row r="180" spans="1:28" ht="30" customHeight="1" x14ac:dyDescent="0.2">
      <c r="A180" s="1465"/>
      <c r="B180" s="3350" t="s">
        <v>3297</v>
      </c>
      <c r="C180" s="1467" t="s">
        <v>3298</v>
      </c>
      <c r="D180" s="1480"/>
      <c r="E180" s="1480"/>
      <c r="F180" s="7293" t="str">
        <f>IF(VLOOKUP($B180,'8 Oct - LIVE LDS Data'!$B$3:$AAD$1504,3,FALSE)=0/1/1900,"",VLOOKUP($B180,'8 Oct - LIVE LDS Data'!$B$3:$AAD$1504,3,FALSE))</f>
        <v>South West Hertfordshire 2050
Joint Strategic Plan</v>
      </c>
      <c r="G180" s="7311">
        <f>IF(VLOOKUP($B180,'8 Oct - LIVE LDS Data'!$B$3:$AAD$1504,5,FALSE)=0/1/1900,"",VLOOKUP($B180,'8 Oct - LIVE LDS Data'!$B$3:$AAD$1504,5,FALSE))</f>
        <v>2025</v>
      </c>
      <c r="H180" s="7311">
        <f>IF(VLOOKUP($B180,'8 Oct - LIVE LDS Data'!$B$3:$AAD$1504,6,FALSE)=0/1/1900,"",VLOOKUP($B180,'8 Oct - LIVE LDS Data'!$B$3:$AAD$1504,6,FALSE))</f>
        <v>2050</v>
      </c>
      <c r="I180" s="7295" t="str">
        <f>IF(VLOOKUP($B180,'8 Oct - LIVE LDS Data'!$B$3:$AAD$1504,7,FALSE)=0/1/1900,"",VLOOKUP($B180,'8 Oct - LIVE LDS Data'!$B$3:$AAD$1504,7,FALSE))</f>
        <v>N</v>
      </c>
      <c r="J180" s="7295" t="str">
        <f>IF(VLOOKUP($B180,'8 Oct - LIVE LDS Data'!$B$3:$AAD$1504,8,FALSE)=0/1/1900,"",VLOOKUP($B180,'8 Oct - LIVE LDS Data'!$B$3:$AAD$1504,8,FALSE))</f>
        <v>Y</v>
      </c>
      <c r="K180" s="7295" t="str">
        <f>IF(VLOOKUP($B180,'8 Oct - LIVE LDS Data'!$B$3:$AAD$1504,9,FALSE)=0/1/1900,"",VLOOKUP($B180,'8 Oct - LIVE LDS Data'!$B$3:$AAD$1504,9,FALSE))</f>
        <v>none</v>
      </c>
      <c r="L180" s="7296">
        <f>IF(VLOOKUP($B180,'8 Oct - LIVE LDS Data'!$B$3:$AAD$1504,33,FALSE)=0/1/1900,"",VLOOKUP($B180,'8 Oct - LIVE LDS Data'!$B$3:$AAD$1504,33,FALSE))</f>
        <v>44809</v>
      </c>
      <c r="M180" s="7296">
        <f>IF(VLOOKUP($B180,'8 Oct - LIVE LDS Data'!$B$3:$AAD$1504,34,FALSE)=0/1/1900,"",VLOOKUP($B180,'8 Oct - LIVE LDS Data'!$B$3:$AAD$1504,34,FALSE))</f>
        <v>44869</v>
      </c>
      <c r="N180" s="7296" t="str">
        <f>IF(VLOOKUP($B180,'8 Oct - LIVE LDS Data'!$B$3:$AAD$1504,40,FALSE)=0/1/1900,"",VLOOKUP($B180,'8 Oct - LIVE LDS Data'!$B$3:$AAD$1504,40,FALSE))</f>
        <v/>
      </c>
      <c r="O180" s="7296" t="str">
        <f>IF(VLOOKUP($B180,'8 Oct - LIVE LDS Data'!$B$3:$AAD$1504,41,FALSE)=0/1/1900,"",VLOOKUP($B180,'8 Oct - LIVE LDS Data'!$B$3:$AAD$1504,41,FALSE))</f>
        <v/>
      </c>
      <c r="P180" s="7296" t="str">
        <f>IF(VLOOKUP($B180,'8 Oct - LIVE LDS Data'!$B$3:$AAD$1504,46,FALSE)=0/1/1900,"",VLOOKUP($B180,'8 Oct - LIVE LDS Data'!$B$3:$AAD$1504,46,FALSE))</f>
        <v/>
      </c>
      <c r="Q180" s="7296" t="str">
        <f>IF(VLOOKUP($B180,'8 Oct - LIVE LDS Data'!$B$3:$AAD$1504,47,FALSE)=0/1/1900,"",VLOOKUP($B180,'8 Oct - LIVE LDS Data'!$B$3:$AAD$1504,47,FALSE))</f>
        <v/>
      </c>
      <c r="R180" s="7296" t="str">
        <f>IF(VLOOKUP($B180,'8 Oct - LIVE LDS Data'!$B$3:$AAD$1504,53,FALSE)=0/1/1900,"",VLOOKUP($B180,'8 Oct - LIVE LDS Data'!$B$3:$AAD$1504,53,FALSE))</f>
        <v/>
      </c>
      <c r="S180" s="7296" t="str">
        <f>IF(VLOOKUP($B180,'8 Oct - LIVE LDS Data'!$B$3:$AAD$1504,54,FALSE)=0/1/1900,"",VLOOKUP($B180,'8 Oct - LIVE LDS Data'!$B$3:$AAD$1504,54,FALSE))</f>
        <v/>
      </c>
      <c r="T180" s="7297" t="str">
        <f>IF(VLOOKUP($B180,'8 Oct - LIVE LDS Data'!$B$3:$AAD$1504,60,FALSE)=0/1/1900,"",VLOOKUP($B180,'8 Oct - LIVE LDS Data'!$B$3:$AAD$1504,60,FALSE))</f>
        <v/>
      </c>
      <c r="U180" s="7297" t="str">
        <f>IF(VLOOKUP($B180,'8 Oct - LIVE LDS Data'!$B$3:$AAD$1504,63,FALSE)=0/1/1900,"",VLOOKUP($B180,'8 Oct - LIVE LDS Data'!$B$3:$AAD$1504,63,FALSE))</f>
        <v/>
      </c>
      <c r="V180" s="7297" t="str">
        <f>IF(VLOOKUP($B180,'8 Oct - LIVE LDS Data'!$B$3:$AAD$1504,66,FALSE)=0/1/1900,"",VLOOKUP($B180,'8 Oct - LIVE LDS Data'!$B$3:$AAD$1504,66,FALSE))</f>
        <v/>
      </c>
      <c r="W180" s="7298" t="str">
        <f>IF(VLOOKUP($B180,'8 Oct - LIVE LDS Data'!$B$3:$AAD$1504,79,FALSE)=0/1/1900,"",VLOOKUP($B180,'8 Oct - LIVE LDS Data'!$B$3:$AAD$1504,79,FALSE))</f>
        <v/>
      </c>
      <c r="X180" s="7299" t="s">
        <v>90</v>
      </c>
      <c r="Y180" s="7313" t="str">
        <f>IF(VLOOKUP($B180,'8 Oct - LIVE LDS Data'!$B$3:$AAD$1504,72,FALSE)=0/1/1900,"",VLOOKUP($B180,'8 Oct - LIVE LDS Data'!$B$3:$AAD$1504,72,FALSE))</f>
        <v/>
      </c>
      <c r="Z180" s="7313" t="str">
        <f>IF(VLOOKUP($B180,'8 Oct - LIVE LDS Data'!$B$3:$AAD$1504,73,FALSE)=0/1/1900,"",VLOOKUP($B180,'8 Oct - LIVE LDS Data'!$B$3:$AAD$1504,73,FALSE))</f>
        <v>Robert Putnam</v>
      </c>
      <c r="AA180" s="7313">
        <f>IF(VLOOKUP($B180,'8 Oct - LIVE LDS Data'!$B$3:$AAD$1504,75,FALSE)=0/1/1900,"",VLOOKUP($B180,'8 Oct - LIVE LDS Data'!$B$3:$AAD$1504,75,FALSE))</f>
        <v>45345</v>
      </c>
      <c r="AB180" s="7313" t="str">
        <f>IF(VLOOKUP($B180,'8 Oct - LIVE LDS Data'!$B$3:$AAD$1504,76,FALSE)=0/1/1900,"",VLOOKUP($B180,'8 Oct - LIVE LDS Data'!$B$3:$AAD$1504,76,FALSE))</f>
        <v>Robert Putnam</v>
      </c>
    </row>
    <row r="181" spans="1:28" ht="30" customHeight="1" x14ac:dyDescent="0.2">
      <c r="A181" s="7303" t="s">
        <v>3308</v>
      </c>
      <c r="B181" s="7303"/>
      <c r="C181" s="2616" t="s">
        <v>4213</v>
      </c>
      <c r="D181" s="2380" t="s">
        <v>4190</v>
      </c>
      <c r="E181" s="1995"/>
      <c r="F181" s="7304" t="str">
        <f>IF(VLOOKUP($A181,'8 Oct - LIVE LDS Data'!$A$3:$AAD$1504,4,FALSE)=0/1/1900,"",VLOOKUP($A181,'8 Oct - LIVE LDS Data'!$A$3:$AAD$1504,4,FALSE))</f>
        <v>West Suffolk Local Plan</v>
      </c>
      <c r="G181" s="7305" t="str">
        <f>IF(VLOOKUP($A181,'8 Oct - LIVE LDS Data'!$A$3:$AAD$1504,6,FALSE)=0/1/1900,"",VLOOKUP($A181,'8 Oct - LIVE LDS Data'!$A$3:$AAD$1504,6,FALSE))</f>
        <v/>
      </c>
      <c r="H181" s="7305" t="str">
        <f>IF(VLOOKUP($A181,'8 Oct - LIVE LDS Data'!$A$3:$AAD$1504,7,FALSE)=0/1/1900,"",VLOOKUP($A181,'8 Oct - LIVE LDS Data'!$A$3:$AAD$1504,7,FALSE))</f>
        <v/>
      </c>
      <c r="I181" s="7305" t="str">
        <f>IF(VLOOKUP($A181,'8 Oct - LIVE LDS Data'!$A$3:$AAD$1504,8,FALSE)=0/1/1900,"",VLOOKUP($A181,'8 Oct - LIVE LDS Data'!$A$3:$AAD$1504,8,FALSE))</f>
        <v/>
      </c>
      <c r="J181" s="7305" t="str">
        <f>IF(VLOOKUP($A181,'8 Oct - LIVE LDS Data'!$A$3:$AAD$1504,9,FALSE)=0/1/1900,"",VLOOKUP($A181,'8 Oct - LIVE LDS Data'!$A$3:$AAD$1504,9,FALSE))</f>
        <v/>
      </c>
      <c r="K181" s="7306">
        <f>IF(VLOOKUP($A181,'8 Oct - LIVE LDS Data'!$A$3:$AAD$1504,10,FALSE)=0/1/1900,"",VLOOKUP($A181,'8 Oct - LIVE LDS Data'!$A$3:$AAD$1504,10,FALSE))</f>
        <v>40526</v>
      </c>
      <c r="L181" s="7296" t="str">
        <f>IF(VLOOKUP($A181,'8 Oct - LIVE LDS Data'!$A$3:$AAD$1504,34,FALSE)=0/1/1900,"",VLOOKUP($A181,'8 Oct - LIVE LDS Data'!$A$3:$AAD$1504,34,FALSE))</f>
        <v/>
      </c>
      <c r="M181" s="7297" t="str">
        <f>IF(VLOOKUP($A181,'8 Oct - LIVE LDS Data'!$A$3:$AAD$1504,35,FALSE)=0/1/1900,"",VLOOKUP($A181,'8 Oct - LIVE LDS Data'!$A$3:$AAD$1504,35,FALSE))</f>
        <v/>
      </c>
      <c r="N181" s="7297" t="str">
        <f>IF(VLOOKUP($A181,'8 Oct - LIVE LDS Data'!$A$3:$AAD$1504,41,FALSE)=0/1/1900,"",VLOOKUP($A181,'8 Oct - LIVE LDS Data'!$A$3:$AAD$1504,41,FALSE))</f>
        <v/>
      </c>
      <c r="O181" s="7297" t="str">
        <f>IF(VLOOKUP($A181,'8 Oct - LIVE LDS Data'!$A$3:$AAD$1504,42,FALSE)=0/1/1900,"",VLOOKUP($A181,'8 Oct - LIVE LDS Data'!$A$3:$AAD$1504,42,FALSE))</f>
        <v/>
      </c>
      <c r="P181" s="7297" t="str">
        <f>IF(VLOOKUP($A181,'8 Oct - LIVE LDS Data'!$A$3:$AAD$1504,48,FALSE)=0/1/1900,"",VLOOKUP($A181,'8 Oct - LIVE LDS Data'!$A$3:$AAD$1504,48,FALSE))</f>
        <v/>
      </c>
      <c r="Q181" s="7297" t="str">
        <f>IF(VLOOKUP($A181,'8 Oct - LIVE LDS Data'!$A$3:$AAD$1504,49,FALSE)=0/1/1900,"",VLOOKUP($A181,'8 Oct - LIVE LDS Data'!$A$3:$AAD$1504,49,FALSE))</f>
        <v/>
      </c>
      <c r="R181" s="7297" t="str">
        <f>IF(VLOOKUP($A181,'8 Oct - LIVE LDS Data'!$A$3:$AAD$1504,55,FALSE)=0/1/1900,"",VLOOKUP($A181,'8 Oct - LIVE LDS Data'!$A$3:$AAD$1504,55,FALSE))</f>
        <v/>
      </c>
      <c r="S181" s="7297" t="str">
        <f>IF(VLOOKUP($A181,'8 Oct - LIVE LDS Data'!$A$3:$AAD$1504,56,FALSE)=0/1/1900,"",VLOOKUP($A181,'8 Oct - LIVE LDS Data'!$A$3:$AAD$1504,56,FALSE))</f>
        <v/>
      </c>
      <c r="T181" s="7297" t="str">
        <f>IF(VLOOKUP($A181,'8 Oct - LIVE LDS Data'!$A$3:$AAD$1504,61,FALSE)=0/1/1900,"",VLOOKUP($A181,'8 Oct - LIVE LDS Data'!$A$3:$AAD$1504,61,FALSE))</f>
        <v/>
      </c>
      <c r="U181" s="7297" t="str">
        <f>IF(VLOOKUP($A181,'8 Oct - LIVE LDS Data'!$A$3:$AAD$1504,64,FALSE)=0/1/1900,"",VLOOKUP($A181,'8 Oct - LIVE LDS Data'!$A$3:$AAD$1504,64,FALSE))</f>
        <v/>
      </c>
      <c r="V181" s="7297" t="str">
        <f>IF(VLOOKUP($A181,'8 Oct - LIVE LDS Data'!$A$3:$AAD$1504,67,FALSE)=0/1/1900,"",VLOOKUP($A181,'8 Oct - LIVE LDS Data'!$A$3:$AAD$1504,67,FALSE))</f>
        <v/>
      </c>
      <c r="W181" s="7314" t="str">
        <f>IF(VLOOKUP($A181,'8 Oct - LIVE LDS Data'!$A$3:$AAD$1504,80,FALSE)=0/1/1900,"",VLOOKUP($A181,'8 Oct - LIVE LDS Data'!$A$3:$AAD$1504,80,FALSE))</f>
        <v/>
      </c>
      <c r="X181" s="7315" t="s">
        <v>90</v>
      </c>
      <c r="Y181" s="7300" t="str">
        <f>IF(VLOOKUP($A181,'8 Oct - LIVE LDS Data'!$A$3:$AAD$1504,73,FALSE)=0/1/1900,"",VLOOKUP($A181,'8 Oct - LIVE LDS Data'!$A$3:$AAD$1504,73,FALSE))</f>
        <v/>
      </c>
      <c r="Z181" s="7300" t="str">
        <f>IF(VLOOKUP($A181,'8 Oct - LIVE LDS Data'!$A$3:$AAD$1504,74,FALSE)=0/1/1900,"",VLOOKUP($A181,'8 Oct - LIVE LDS Data'!$A$3:$AAD$1504,74,FALSE))</f>
        <v>Robert Putnam</v>
      </c>
      <c r="AA181" s="7300" t="str">
        <f>IF(VLOOKUP($A181,'8 Oct - LIVE LDS Data'!$A$3:$AAD$1504,76,FALSE)=0/1/1900,"",VLOOKUP($A181,'8 Oct - LIVE LDS Data'!$A$3:$AAD$1504,76,FALSE))</f>
        <v/>
      </c>
      <c r="AB181" s="7300" t="str">
        <f>IF(VLOOKUP($A181,'8 Oct - LIVE LDS Data'!$A$3:$AAD$1504,77,FALSE)=0/1/1900,"",VLOOKUP($A181,'8 Oct - LIVE LDS Data'!$A$3:$AAD$1504,77,FALSE))</f>
        <v/>
      </c>
    </row>
    <row r="182" spans="1:28" ht="30" customHeight="1" x14ac:dyDescent="0.2">
      <c r="A182" s="7301" t="s">
        <v>3311</v>
      </c>
      <c r="B182" s="7301"/>
      <c r="C182" s="7301" t="s">
        <v>4214</v>
      </c>
      <c r="D182" s="7302"/>
      <c r="E182" s="7302"/>
      <c r="F182" s="7293" t="str">
        <f>IF(VLOOKUP($A182,'8 Oct - LIVE LDS Data'!$A$3:$AAD$1504,4,FALSE)=0/1/1900,"",VLOOKUP($A182,'8 Oct - LIVE LDS Data'!$A$3:$AAD$1504,4,FALSE))</f>
        <v>St Helens Local Plan Review</v>
      </c>
      <c r="G182" s="7294" t="str">
        <f>IF(VLOOKUP($A182,'8 Oct - LIVE LDS Data'!$A$3:$AAD$1504,6,FALSE)=0/1/1900,"",VLOOKUP($A182,'8 Oct - LIVE LDS Data'!$A$3:$AAD$1504,6,FALSE))</f>
        <v/>
      </c>
      <c r="H182" s="7294" t="str">
        <f>IF(VLOOKUP($A182,'8 Oct - LIVE LDS Data'!$A$3:$AAD$1504,7,FALSE)=0/1/1900,"",VLOOKUP($A182,'8 Oct - LIVE LDS Data'!$A$3:$AAD$1504,7,FALSE))</f>
        <v/>
      </c>
      <c r="I182" s="7294" t="str">
        <f>IF(VLOOKUP($A182,'8 Oct - LIVE LDS Data'!$A$3:$AAD$1504,8,FALSE)=0/1/1900,"",VLOOKUP($A182,'8 Oct - LIVE LDS Data'!$A$3:$AAD$1504,8,FALSE))</f>
        <v>N</v>
      </c>
      <c r="J182" s="7294" t="str">
        <f>IF(VLOOKUP($A182,'8 Oct - LIVE LDS Data'!$A$3:$AAD$1504,9,FALSE)=0/1/1900,"",VLOOKUP($A182,'8 Oct - LIVE LDS Data'!$A$3:$AAD$1504,9,FALSE))</f>
        <v>N</v>
      </c>
      <c r="K182" s="7295">
        <f>IF(VLOOKUP($A182,'8 Oct - LIVE LDS Data'!$A$3:$AAD$1504,10,FALSE)=0/1/1900,"",VLOOKUP($A182,'8 Oct - LIVE LDS Data'!$A$3:$AAD$1504,10,FALSE))</f>
        <v>44754</v>
      </c>
      <c r="L182" s="7296" t="str">
        <f>IF(VLOOKUP($A182,'8 Oct - LIVE LDS Data'!$A$3:$AAD$1504,34,FALSE)=0/1/1900,"",VLOOKUP($A182,'8 Oct - LIVE LDS Data'!$A$3:$AAD$1504,34,FALSE))</f>
        <v/>
      </c>
      <c r="M182" s="7296" t="str">
        <f>IF(VLOOKUP($A182,'8 Oct - LIVE LDS Data'!$A$3:$AAD$1504,35,FALSE)=0/1/1900,"",VLOOKUP($A182,'8 Oct - LIVE LDS Data'!$A$3:$AAD$1504,35,FALSE))</f>
        <v/>
      </c>
      <c r="N182" s="7296" t="str">
        <f>IF(VLOOKUP($A182,'8 Oct - LIVE LDS Data'!$A$3:$AAD$1504,41,FALSE)=0/1/1900,"",VLOOKUP($A182,'8 Oct - LIVE LDS Data'!$A$3:$AAD$1504,41,FALSE))</f>
        <v/>
      </c>
      <c r="O182" s="7296" t="str">
        <f>IF(VLOOKUP($A182,'8 Oct - LIVE LDS Data'!$A$3:$AAD$1504,42,FALSE)=0/1/1900,"",VLOOKUP($A182,'8 Oct - LIVE LDS Data'!$A$3:$AAD$1504,42,FALSE))</f>
        <v/>
      </c>
      <c r="P182" s="7296" t="str">
        <f>IF(VLOOKUP($A182,'8 Oct - LIVE LDS Data'!$A$3:$AAD$1504,48,FALSE)=0/1/1900,"",VLOOKUP($A182,'8 Oct - LIVE LDS Data'!$A$3:$AAD$1504,48,FALSE))</f>
        <v/>
      </c>
      <c r="Q182" s="7296" t="str">
        <f>IF(VLOOKUP($A182,'8 Oct - LIVE LDS Data'!$A$3:$AAD$1504,49,FALSE)=0/1/1900,"",VLOOKUP($A182,'8 Oct - LIVE LDS Data'!$A$3:$AAD$1504,49,FALSE))</f>
        <v/>
      </c>
      <c r="R182" s="7296" t="str">
        <f>IF(VLOOKUP($A182,'8 Oct - LIVE LDS Data'!$A$3:$AAD$1504,55,FALSE)=0/1/1900,"",VLOOKUP($A182,'8 Oct - LIVE LDS Data'!$A$3:$AAD$1504,55,FALSE))</f>
        <v/>
      </c>
      <c r="S182" s="7296" t="str">
        <f>IF(VLOOKUP($A182,'8 Oct - LIVE LDS Data'!$A$3:$AAD$1504,56,FALSE)=0/1/1900,"",VLOOKUP($A182,'8 Oct - LIVE LDS Data'!$A$3:$AAD$1504,56,FALSE))</f>
        <v/>
      </c>
      <c r="T182" s="7297" t="str">
        <f>IF(VLOOKUP($A182,'8 Oct - LIVE LDS Data'!$A$3:$AAD$1504,61,FALSE)=0/1/1900,"",VLOOKUP($A182,'8 Oct - LIVE LDS Data'!$A$3:$AAD$1504,61,FALSE))</f>
        <v/>
      </c>
      <c r="U182" s="7297" t="str">
        <f>IF(VLOOKUP($A182,'8 Oct - LIVE LDS Data'!$A$3:$AAD$1504,64,FALSE)=0/1/1900,"",VLOOKUP($A182,'8 Oct - LIVE LDS Data'!$A$3:$AAD$1504,64,FALSE))</f>
        <v/>
      </c>
      <c r="V182" s="7297" t="str">
        <f>IF(VLOOKUP($A182,'8 Oct - LIVE LDS Data'!$A$3:$AAD$1504,67,FALSE)=0/1/1900,"",VLOOKUP($A182,'8 Oct - LIVE LDS Data'!$A$3:$AAD$1504,67,FALSE))</f>
        <v/>
      </c>
      <c r="W182" s="7298" t="str">
        <f>IF(VLOOKUP($A182,'8 Oct - LIVE LDS Data'!$A$3:$AAD$1504,80,FALSE)=0/1/1900,"",VLOOKUP($A182,'8 Oct - LIVE LDS Data'!$A$3:$AAD$1504,80,FALSE))</f>
        <v/>
      </c>
      <c r="X182" s="7299" t="s">
        <v>90</v>
      </c>
      <c r="Y182" s="7300">
        <f>IF(VLOOKUP($A182,'8 Oct - LIVE LDS Data'!$A$3:$AAD$1504,73,FALSE)=0/1/1900,"",VLOOKUP($A182,'8 Oct - LIVE LDS Data'!$A$3:$AAD$1504,73,FALSE))</f>
        <v>45763</v>
      </c>
      <c r="Z182" s="7300" t="str">
        <f>IF(VLOOKUP($A182,'8 Oct - LIVE LDS Data'!$A$3:$AAD$1504,74,FALSE)=0/1/1900,"",VLOOKUP($A182,'8 Oct - LIVE LDS Data'!$A$3:$AAD$1504,74,FALSE))</f>
        <v>Robert Putnam</v>
      </c>
      <c r="AA182" s="7300">
        <f>IF(VLOOKUP($A182,'8 Oct - LIVE LDS Data'!$A$3:$AAD$1504,76,FALSE)=0/1/1900,"",VLOOKUP($A182,'8 Oct - LIVE LDS Data'!$A$3:$AAD$1504,76,FALSE))</f>
        <v>45763</v>
      </c>
      <c r="AB182" s="7300" t="str">
        <f>IF(VLOOKUP($A182,'8 Oct - LIVE LDS Data'!$A$3:$AAD$1504,77,FALSE)=0/1/1900,"",VLOOKUP($A182,'8 Oct - LIVE LDS Data'!$A$3:$AAD$1504,77,FALSE))</f>
        <v>Robert Putnam</v>
      </c>
    </row>
    <row r="183" spans="1:28" ht="30" customHeight="1" x14ac:dyDescent="0.2">
      <c r="A183" s="1465" t="s">
        <v>3320</v>
      </c>
      <c r="B183" s="1465"/>
      <c r="C183" s="1465" t="s">
        <v>3321</v>
      </c>
      <c r="D183" s="1466"/>
      <c r="E183" s="1466"/>
      <c r="F183" s="7293" t="str">
        <f>IF(VLOOKUP($A183,'8 Oct - LIVE LDS Data'!$A$3:$AAD$1504,4,FALSE)=0/1/1900,"",VLOOKUP($A183,'8 Oct - LIVE LDS Data'!$A$3:$AAD$1504,4,FALSE))</f>
        <v>New Stafford Borough Local Plan 2020-2040</v>
      </c>
      <c r="G183" s="7294" t="str">
        <f>IF(VLOOKUP($A183,'8 Oct - LIVE LDS Data'!$A$3:$AAD$1504,6,FALSE)=0/1/1900,"",VLOOKUP($A183,'8 Oct - LIVE LDS Data'!$A$3:$AAD$1504,6,FALSE))</f>
        <v>2025</v>
      </c>
      <c r="H183" s="7294" t="str">
        <f>IF(VLOOKUP($A183,'8 Oct - LIVE LDS Data'!$A$3:$AAD$1504,7,FALSE)=0/1/1900,"",VLOOKUP($A183,'8 Oct - LIVE LDS Data'!$A$3:$AAD$1504,7,FALSE))</f>
        <v>2045</v>
      </c>
      <c r="I183" s="7294" t="str">
        <f>IF(VLOOKUP($A183,'8 Oct - LIVE LDS Data'!$A$3:$AAD$1504,8,FALSE)=0/1/1900,"",VLOOKUP($A183,'8 Oct - LIVE LDS Data'!$A$3:$AAD$1504,8,FALSE))</f>
        <v>N</v>
      </c>
      <c r="J183" s="7294" t="str">
        <f>IF(VLOOKUP($A183,'8 Oct - LIVE LDS Data'!$A$3:$AAD$1504,9,FALSE)=0/1/1900,"",VLOOKUP($A183,'8 Oct - LIVE LDS Data'!$A$3:$AAD$1504,9,FALSE))</f>
        <v>N</v>
      </c>
      <c r="K183" s="7295">
        <f>IF(VLOOKUP($A183,'8 Oct - LIVE LDS Data'!$A$3:$AAD$1504,10,FALSE)=0/1/1900,"",VLOOKUP($A183,'8 Oct - LIVE LDS Data'!$A$3:$AAD$1504,10,FALSE))</f>
        <v>41809</v>
      </c>
      <c r="L183" s="7296">
        <f>IF(VLOOKUP($A183,'8 Oct - LIVE LDS Data'!$A$3:$AAD$1504,34,FALSE)=0/1/1900,"",VLOOKUP($A183,'8 Oct - LIVE LDS Data'!$A$3:$AAD$1504,34,FALSE))</f>
        <v>43299</v>
      </c>
      <c r="M183" s="7296">
        <f>IF(VLOOKUP($A183,'8 Oct - LIVE LDS Data'!$A$3:$AAD$1504,35,FALSE)=0/1/1900,"",VLOOKUP($A183,'8 Oct - LIVE LDS Data'!$A$3:$AAD$1504,35,FALSE))</f>
        <v>43361</v>
      </c>
      <c r="N183" s="7296">
        <f>IF(VLOOKUP($A183,'8 Oct - LIVE LDS Data'!$A$3:$AAD$1504,41,FALSE)=0/1/1900,"",VLOOKUP($A183,'8 Oct - LIVE LDS Data'!$A$3:$AAD$1504,41,FALSE))</f>
        <v>43864</v>
      </c>
      <c r="O183" s="7296">
        <f>IF(VLOOKUP($A183,'8 Oct - LIVE LDS Data'!$A$3:$AAD$1504,42,FALSE)=0/1/1900,"",VLOOKUP($A183,'8 Oct - LIVE LDS Data'!$A$3:$AAD$1504,42,FALSE))</f>
        <v>43942</v>
      </c>
      <c r="P183" s="7296">
        <f>IF(VLOOKUP($A183,'8 Oct - LIVE LDS Data'!$A$3:$AAD$1504,48,FALSE)=0/1/1900,"",VLOOKUP($A183,'8 Oct - LIVE LDS Data'!$A$3:$AAD$1504,48,FALSE))</f>
        <v>44858</v>
      </c>
      <c r="Q183" s="7296">
        <f>IF(VLOOKUP($A183,'8 Oct - LIVE LDS Data'!$A$3:$AAD$1504,49,FALSE)=0/1/1900,"",VLOOKUP($A183,'8 Oct - LIVE LDS Data'!$A$3:$AAD$1504,49,FALSE))</f>
        <v>44907</v>
      </c>
      <c r="R183" s="7296" t="str">
        <f>IF(VLOOKUP($A183,'8 Oct - LIVE LDS Data'!$A$3:$AAD$1504,55,FALSE)=0/1/1900,"",VLOOKUP($A183,'8 Oct - LIVE LDS Data'!$A$3:$AAD$1504,55,FALSE))</f>
        <v/>
      </c>
      <c r="S183" s="7296" t="str">
        <f>IF(VLOOKUP($A183,'8 Oct - LIVE LDS Data'!$A$3:$AAD$1504,56,FALSE)=0/1/1900,"",VLOOKUP($A183,'8 Oct - LIVE LDS Data'!$A$3:$AAD$1504,56,FALSE))</f>
        <v/>
      </c>
      <c r="T183" s="7297" t="str">
        <f>IF(VLOOKUP($A183,'8 Oct - LIVE LDS Data'!$A$3:$AAD$1504,61,FALSE)=0/1/1900,"",VLOOKUP($A183,'8 Oct - LIVE LDS Data'!$A$3:$AAD$1504,61,FALSE))</f>
        <v/>
      </c>
      <c r="U183" s="7297" t="str">
        <f>IF(VLOOKUP($A183,'8 Oct - LIVE LDS Data'!$A$3:$AAD$1504,64,FALSE)=0/1/1900,"",VLOOKUP($A183,'8 Oct - LIVE LDS Data'!$A$3:$AAD$1504,64,FALSE))</f>
        <v/>
      </c>
      <c r="V183" s="7297" t="str">
        <f>IF(VLOOKUP($A183,'8 Oct - LIVE LDS Data'!$A$3:$AAD$1504,67,FALSE)=0/1/1900,"",VLOOKUP($A183,'8 Oct - LIVE LDS Data'!$A$3:$AAD$1504,67,FALSE))</f>
        <v/>
      </c>
      <c r="W183" s="7298" t="str">
        <f>IF(VLOOKUP($A183,'8 Oct - LIVE LDS Data'!$A$3:$AAD$1504,80,FALSE)=0/1/1900,"",VLOOKUP($A183,'8 Oct - LIVE LDS Data'!$A$3:$AAD$1504,80,FALSE))</f>
        <v/>
      </c>
      <c r="X183" s="7299" t="s">
        <v>90</v>
      </c>
      <c r="Y183" s="7300">
        <f>IF(VLOOKUP($A183,'8 Oct - LIVE LDS Data'!$A$3:$AAD$1504,73,FALSE)=0/1/1900,"",VLOOKUP($A183,'8 Oct - LIVE LDS Data'!$A$3:$AAD$1504,73,FALSE))</f>
        <v>45763</v>
      </c>
      <c r="Z183" s="7300" t="str">
        <f>IF(VLOOKUP($A183,'8 Oct - LIVE LDS Data'!$A$3:$AAD$1504,74,FALSE)=0/1/1900,"",VLOOKUP($A183,'8 Oct - LIVE LDS Data'!$A$3:$AAD$1504,74,FALSE))</f>
        <v>Robert Putnam</v>
      </c>
      <c r="AA183" s="7300">
        <f>IF(VLOOKUP($A183,'8 Oct - LIVE LDS Data'!$A$3:$AAD$1504,76,FALSE)=0/1/1900,"",VLOOKUP($A183,'8 Oct - LIVE LDS Data'!$A$3:$AAD$1504,76,FALSE))</f>
        <v>45763</v>
      </c>
      <c r="AB183" s="7300" t="str">
        <f>IF(VLOOKUP($A183,'8 Oct - LIVE LDS Data'!$A$3:$AAD$1504,77,FALSE)=0/1/1900,"",VLOOKUP($A183,'8 Oct - LIVE LDS Data'!$A$3:$AAD$1504,77,FALSE))</f>
        <v>Robert Putnam</v>
      </c>
    </row>
    <row r="184" spans="1:28" ht="30" customHeight="1" x14ac:dyDescent="0.2">
      <c r="A184" s="7309" t="s">
        <v>3336</v>
      </c>
      <c r="B184" s="7325"/>
      <c r="C184" s="7309" t="s">
        <v>3337</v>
      </c>
      <c r="D184" s="7310"/>
      <c r="E184" s="7310"/>
      <c r="F184" s="7293" t="str">
        <f>IF(VLOOKUP($A184,'8 Oct - LIVE LDS Data'!$A$3:$AAD$1504,4,FALSE)=0/1/1900,"",VLOOKUP($A184,'8 Oct - LIVE LDS Data'!$A$3:$AAD$1504,4,FALSE))</f>
        <v>Staffordshire Moorlands Local Plan</v>
      </c>
      <c r="G184" s="7294" t="str">
        <f>IF(VLOOKUP($A184,'8 Oct - LIVE LDS Data'!$A$3:$AAD$1504,6,FALSE)=0/1/1900,"",VLOOKUP($A184,'8 Oct - LIVE LDS Data'!$A$3:$AAD$1504,6,FALSE))</f>
        <v/>
      </c>
      <c r="H184" s="7294" t="str">
        <f>IF(VLOOKUP($A184,'8 Oct - LIVE LDS Data'!$A$3:$AAD$1504,7,FALSE)=0/1/1900,"",VLOOKUP($A184,'8 Oct - LIVE LDS Data'!$A$3:$AAD$1504,7,FALSE))</f>
        <v/>
      </c>
      <c r="I184" s="7294" t="str">
        <f>IF(VLOOKUP($A184,'8 Oct - LIVE LDS Data'!$A$3:$AAD$1504,8,FALSE)=0/1/1900,"",VLOOKUP($A184,'8 Oct - LIVE LDS Data'!$A$3:$AAD$1504,8,FALSE))</f>
        <v>N</v>
      </c>
      <c r="J184" s="7294" t="str">
        <f>IF(VLOOKUP($A184,'8 Oct - LIVE LDS Data'!$A$3:$AAD$1504,9,FALSE)=0/1/1900,"",VLOOKUP($A184,'8 Oct - LIVE LDS Data'!$A$3:$AAD$1504,9,FALSE))</f>
        <v>N</v>
      </c>
      <c r="K184" s="7295">
        <f>IF(VLOOKUP($A184,'8 Oct - LIVE LDS Data'!$A$3:$AAD$1504,10,FALSE)=0/1/1900,"",VLOOKUP($A184,'8 Oct - LIVE LDS Data'!$A$3:$AAD$1504,10,FALSE))</f>
        <v>44083</v>
      </c>
      <c r="L184" s="7296" t="str">
        <f>IF(VLOOKUP($A184,'8 Oct - LIVE LDS Data'!$A$3:$AAD$1504,34,FALSE)=0/1/1900,"",VLOOKUP($A184,'8 Oct - LIVE LDS Data'!$A$3:$AAD$1504,34,FALSE))</f>
        <v/>
      </c>
      <c r="M184" s="7296" t="str">
        <f>IF(VLOOKUP($A184,'8 Oct - LIVE LDS Data'!$A$3:$AAD$1504,35,FALSE)=0/1/1900,"",VLOOKUP($A184,'8 Oct - LIVE LDS Data'!$A$3:$AAD$1504,35,FALSE))</f>
        <v/>
      </c>
      <c r="N184" s="7296" t="str">
        <f>IF(VLOOKUP($A184,'8 Oct - LIVE LDS Data'!$A$3:$AAD$1504,41,FALSE)=0/1/1900,"",VLOOKUP($A184,'8 Oct - LIVE LDS Data'!$A$3:$AAD$1504,41,FALSE))</f>
        <v/>
      </c>
      <c r="O184" s="7296" t="str">
        <f>IF(VLOOKUP($A184,'8 Oct - LIVE LDS Data'!$A$3:$AAD$1504,42,FALSE)=0/1/1900,"",VLOOKUP($A184,'8 Oct - LIVE LDS Data'!$A$3:$AAD$1504,42,FALSE))</f>
        <v/>
      </c>
      <c r="P184" s="7296" t="str">
        <f>IF(VLOOKUP($A184,'8 Oct - LIVE LDS Data'!$A$3:$AAD$1504,48,FALSE)=0/1/1900,"",VLOOKUP($A184,'8 Oct - LIVE LDS Data'!$A$3:$AAD$1504,48,FALSE))</f>
        <v/>
      </c>
      <c r="Q184" s="7296" t="str">
        <f>IF(VLOOKUP($A184,'8 Oct - LIVE LDS Data'!$A$3:$AAD$1504,49,FALSE)=0/1/1900,"",VLOOKUP($A184,'8 Oct - LIVE LDS Data'!$A$3:$AAD$1504,49,FALSE))</f>
        <v/>
      </c>
      <c r="R184" s="7296" t="str">
        <f>IF(VLOOKUP($A184,'8 Oct - LIVE LDS Data'!$A$3:$AAD$1504,55,FALSE)=0/1/1900,"",VLOOKUP($A184,'8 Oct - LIVE LDS Data'!$A$3:$AAD$1504,55,FALSE))</f>
        <v/>
      </c>
      <c r="S184" s="7296" t="str">
        <f>IF(VLOOKUP($A184,'8 Oct - LIVE LDS Data'!$A$3:$AAD$1504,56,FALSE)=0/1/1900,"",VLOOKUP($A184,'8 Oct - LIVE LDS Data'!$A$3:$AAD$1504,56,FALSE))</f>
        <v/>
      </c>
      <c r="T184" s="7297" t="str">
        <f>IF(VLOOKUP($A184,'8 Oct - LIVE LDS Data'!$A$3:$AAD$1504,61,FALSE)=0/1/1900,"",VLOOKUP($A184,'8 Oct - LIVE LDS Data'!$A$3:$AAD$1504,61,FALSE))</f>
        <v/>
      </c>
      <c r="U184" s="7297" t="str">
        <f>IF(VLOOKUP($A184,'8 Oct - LIVE LDS Data'!$A$3:$AAD$1504,64,FALSE)=0/1/1900,"",VLOOKUP($A184,'8 Oct - LIVE LDS Data'!$A$3:$AAD$1504,64,FALSE))</f>
        <v/>
      </c>
      <c r="V184" s="7297" t="str">
        <f>IF(VLOOKUP($A184,'8 Oct - LIVE LDS Data'!$A$3:$AAD$1504,67,FALSE)=0/1/1900,"",VLOOKUP($A184,'8 Oct - LIVE LDS Data'!$A$3:$AAD$1504,67,FALSE))</f>
        <v/>
      </c>
      <c r="W184" s="7298" t="str">
        <f>IF(VLOOKUP($A184,'8 Oct - LIVE LDS Data'!$A$3:$AAD$1504,80,FALSE)=0/1/1900,"",VLOOKUP($A184,'8 Oct - LIVE LDS Data'!$A$3:$AAD$1504,80,FALSE))</f>
        <v/>
      </c>
      <c r="X184" s="7299" t="s">
        <v>90</v>
      </c>
      <c r="Y184" s="7300">
        <f>IF(VLOOKUP($A184,'8 Oct - LIVE LDS Data'!$A$3:$AAD$1504,73,FALSE)=0/1/1900,"",VLOOKUP($A184,'8 Oct - LIVE LDS Data'!$A$3:$AAD$1504,73,FALSE))</f>
        <v>45763</v>
      </c>
      <c r="Z184" s="7300" t="str">
        <f>IF(VLOOKUP($A184,'8 Oct - LIVE LDS Data'!$A$3:$AAD$1504,74,FALSE)=0/1/1900,"",VLOOKUP($A184,'8 Oct - LIVE LDS Data'!$A$3:$AAD$1504,74,FALSE))</f>
        <v>Robert Putnam</v>
      </c>
      <c r="AA184" s="7300">
        <f>IF(VLOOKUP($A184,'8 Oct - LIVE LDS Data'!$A$3:$AAD$1504,76,FALSE)=0/1/1900,"",VLOOKUP($A184,'8 Oct - LIVE LDS Data'!$A$3:$AAD$1504,76,FALSE))</f>
        <v>45763</v>
      </c>
      <c r="AB184" s="7300" t="str">
        <f>IF(VLOOKUP($A184,'8 Oct - LIVE LDS Data'!$A$3:$AAD$1504,77,FALSE)=0/1/1900,"",VLOOKUP($A184,'8 Oct - LIVE LDS Data'!$A$3:$AAD$1504,77,FALSE))</f>
        <v>Robert Putnam</v>
      </c>
    </row>
    <row r="185" spans="1:28" ht="30" customHeight="1" x14ac:dyDescent="0.2">
      <c r="A185" s="1465" t="s">
        <v>3343</v>
      </c>
      <c r="B185" s="1465"/>
      <c r="C185" s="1465" t="s">
        <v>3344</v>
      </c>
      <c r="D185" s="1466"/>
      <c r="E185" s="1466"/>
      <c r="F185" s="7293" t="str">
        <f>IF(VLOOKUP($A185,'8 Oct - LIVE LDS Data'!$A$3:$AAD$1504,4,FALSE)=0/1/1900,"",VLOOKUP($A185,'8 Oct - LIVE LDS Data'!$A$3:$AAD$1504,4,FALSE))</f>
        <v>Stevenage Borough Local Plan Full Review</v>
      </c>
      <c r="G185" s="7294" t="str">
        <f>IF(VLOOKUP($A185,'8 Oct - LIVE LDS Data'!$A$3:$AAD$1504,6,FALSE)=0/1/1900,"",VLOOKUP($A185,'8 Oct - LIVE LDS Data'!$A$3:$AAD$1504,6,FALSE))</f>
        <v/>
      </c>
      <c r="H185" s="7294" t="str">
        <f>IF(VLOOKUP($A185,'8 Oct - LIVE LDS Data'!$A$3:$AAD$1504,7,FALSE)=0/1/1900,"",VLOOKUP($A185,'8 Oct - LIVE LDS Data'!$A$3:$AAD$1504,7,FALSE))</f>
        <v/>
      </c>
      <c r="I185" s="7294" t="str">
        <f>IF(VLOOKUP($A185,'8 Oct - LIVE LDS Data'!$A$3:$AAD$1504,8,FALSE)=0/1/1900,"",VLOOKUP($A185,'8 Oct - LIVE LDS Data'!$A$3:$AAD$1504,8,FALSE))</f>
        <v>N</v>
      </c>
      <c r="J185" s="7294" t="str">
        <f>IF(VLOOKUP($A185,'8 Oct - LIVE LDS Data'!$A$3:$AAD$1504,9,FALSE)=0/1/1900,"",VLOOKUP($A185,'8 Oct - LIVE LDS Data'!$A$3:$AAD$1504,9,FALSE))</f>
        <v>N</v>
      </c>
      <c r="K185" s="7295">
        <f>IF(VLOOKUP($A185,'8 Oct - LIVE LDS Data'!$A$3:$AAD$1504,10,FALSE)=0/1/1900,"",VLOOKUP($A185,'8 Oct - LIVE LDS Data'!$A$3:$AAD$1504,10,FALSE))</f>
        <v>43607</v>
      </c>
      <c r="L185" s="7296" t="str">
        <f>IF(VLOOKUP($A185,'8 Oct - LIVE LDS Data'!$A$3:$AAD$1504,34,FALSE)=0/1/1900,"",VLOOKUP($A185,'8 Oct - LIVE LDS Data'!$A$3:$AAD$1504,34,FALSE))</f>
        <v/>
      </c>
      <c r="M185" s="7296" t="str">
        <f>IF(VLOOKUP($A185,'8 Oct - LIVE LDS Data'!$A$3:$AAD$1504,35,FALSE)=0/1/1900,"",VLOOKUP($A185,'8 Oct - LIVE LDS Data'!$A$3:$AAD$1504,35,FALSE))</f>
        <v/>
      </c>
      <c r="N185" s="7296" t="str">
        <f>IF(VLOOKUP($A185,'8 Oct - LIVE LDS Data'!$A$3:$AAD$1504,41,FALSE)=0/1/1900,"",VLOOKUP($A185,'8 Oct - LIVE LDS Data'!$A$3:$AAD$1504,41,FALSE))</f>
        <v/>
      </c>
      <c r="O185" s="7296" t="str">
        <f>IF(VLOOKUP($A185,'8 Oct - LIVE LDS Data'!$A$3:$AAD$1504,42,FALSE)=0/1/1900,"",VLOOKUP($A185,'8 Oct - LIVE LDS Data'!$A$3:$AAD$1504,42,FALSE))</f>
        <v/>
      </c>
      <c r="P185" s="7296" t="str">
        <f>IF(VLOOKUP($A185,'8 Oct - LIVE LDS Data'!$A$3:$AAD$1504,48,FALSE)=0/1/1900,"",VLOOKUP($A185,'8 Oct - LIVE LDS Data'!$A$3:$AAD$1504,48,FALSE))</f>
        <v/>
      </c>
      <c r="Q185" s="7296" t="str">
        <f>IF(VLOOKUP($A185,'8 Oct - LIVE LDS Data'!$A$3:$AAD$1504,49,FALSE)=0/1/1900,"",VLOOKUP($A185,'8 Oct - LIVE LDS Data'!$A$3:$AAD$1504,49,FALSE))</f>
        <v/>
      </c>
      <c r="R185" s="7296" t="str">
        <f>IF(VLOOKUP($A185,'8 Oct - LIVE LDS Data'!$A$3:$AAD$1504,55,FALSE)=0/1/1900,"",VLOOKUP($A185,'8 Oct - LIVE LDS Data'!$A$3:$AAD$1504,55,FALSE))</f>
        <v/>
      </c>
      <c r="S185" s="7296" t="str">
        <f>IF(VLOOKUP($A185,'8 Oct - LIVE LDS Data'!$A$3:$AAD$1504,56,FALSE)=0/1/1900,"",VLOOKUP($A185,'8 Oct - LIVE LDS Data'!$A$3:$AAD$1504,56,FALSE))</f>
        <v/>
      </c>
      <c r="T185" s="7297" t="str">
        <f>IF(VLOOKUP($A185,'8 Oct - LIVE LDS Data'!$A$3:$AAD$1504,61,FALSE)=0/1/1900,"",VLOOKUP($A185,'8 Oct - LIVE LDS Data'!$A$3:$AAD$1504,61,FALSE))</f>
        <v/>
      </c>
      <c r="U185" s="7297" t="str">
        <f>IF(VLOOKUP($A185,'8 Oct - LIVE LDS Data'!$A$3:$AAD$1504,64,FALSE)=0/1/1900,"",VLOOKUP($A185,'8 Oct - LIVE LDS Data'!$A$3:$AAD$1504,64,FALSE))</f>
        <v/>
      </c>
      <c r="V185" s="7297" t="str">
        <f>IF(VLOOKUP($A185,'8 Oct - LIVE LDS Data'!$A$3:$AAD$1504,67,FALSE)=0/1/1900,"",VLOOKUP($A185,'8 Oct - LIVE LDS Data'!$A$3:$AAD$1504,67,FALSE))</f>
        <v/>
      </c>
      <c r="W185" s="7298" t="str">
        <f>IF(VLOOKUP($A185,'8 Oct - LIVE LDS Data'!$A$3:$AAD$1504,80,FALSE)=0/1/1900,"",VLOOKUP($A185,'8 Oct - LIVE LDS Data'!$A$3:$AAD$1504,80,FALSE))</f>
        <v/>
      </c>
      <c r="X185" s="7299" t="s">
        <v>90</v>
      </c>
      <c r="Y185" s="7300">
        <f>IF(VLOOKUP($A185,'8 Oct - LIVE LDS Data'!$A$3:$AAD$1504,73,FALSE)=0/1/1900,"",VLOOKUP($A185,'8 Oct - LIVE LDS Data'!$A$3:$AAD$1504,73,FALSE))</f>
        <v>45763</v>
      </c>
      <c r="Z185" s="7300" t="str">
        <f>IF(VLOOKUP($A185,'8 Oct - LIVE LDS Data'!$A$3:$AAD$1504,74,FALSE)=0/1/1900,"",VLOOKUP($A185,'8 Oct - LIVE LDS Data'!$A$3:$AAD$1504,74,FALSE))</f>
        <v>Robert Putnam</v>
      </c>
      <c r="AA185" s="7300">
        <f>IF(VLOOKUP($A185,'8 Oct - LIVE LDS Data'!$A$3:$AAD$1504,76,FALSE)=0/1/1900,"",VLOOKUP($A185,'8 Oct - LIVE LDS Data'!$A$3:$AAD$1504,76,FALSE))</f>
        <v>45763</v>
      </c>
      <c r="AB185" s="7300" t="str">
        <f>IF(VLOOKUP($A185,'8 Oct - LIVE LDS Data'!$A$3:$AAD$1504,77,FALSE)=0/1/1900,"",VLOOKUP($A185,'8 Oct - LIVE LDS Data'!$A$3:$AAD$1504,77,FALSE))</f>
        <v>Robert Putnam</v>
      </c>
    </row>
    <row r="186" spans="1:28" ht="30" customHeight="1" x14ac:dyDescent="0.2">
      <c r="A186" s="1465" t="s">
        <v>3360</v>
      </c>
      <c r="B186" s="1465"/>
      <c r="C186" s="1465" t="s">
        <v>3361</v>
      </c>
      <c r="D186" s="1466"/>
      <c r="E186" s="1466"/>
      <c r="F186" s="7293" t="str">
        <f>IF(VLOOKUP($A186,'8 Oct - LIVE LDS Data'!$A$3:$AAD$1504,4,FALSE)=0/1/1900,"",VLOOKUP($A186,'8 Oct - LIVE LDS Data'!$A$3:$AAD$1504,4,FALSE))</f>
        <v>Stockport Local Plan</v>
      </c>
      <c r="G186" s="7294">
        <f>IF(VLOOKUP($A186,'8 Oct - LIVE LDS Data'!$A$3:$AAD$1504,6,FALSE)=0/1/1900,"",VLOOKUP($A186,'8 Oct - LIVE LDS Data'!$A$3:$AAD$1504,6,FALSE))</f>
        <v>2020</v>
      </c>
      <c r="H186" s="7294">
        <f>IF(VLOOKUP($A186,'8 Oct - LIVE LDS Data'!$A$3:$AAD$1504,7,FALSE)=0/1/1900,"",VLOOKUP($A186,'8 Oct - LIVE LDS Data'!$A$3:$AAD$1504,7,FALSE))</f>
        <v>2035</v>
      </c>
      <c r="I186" s="7294" t="str">
        <f>IF(VLOOKUP($A186,'8 Oct - LIVE LDS Data'!$A$3:$AAD$1504,8,FALSE)=0/1/1900,"",VLOOKUP($A186,'8 Oct - LIVE LDS Data'!$A$3:$AAD$1504,8,FALSE))</f>
        <v>N</v>
      </c>
      <c r="J186" s="7294" t="str">
        <f>IF(VLOOKUP($A186,'8 Oct - LIVE LDS Data'!$A$3:$AAD$1504,9,FALSE)=0/1/1900,"",VLOOKUP($A186,'8 Oct - LIVE LDS Data'!$A$3:$AAD$1504,9,FALSE))</f>
        <v>N</v>
      </c>
      <c r="K186" s="7295">
        <f>IF(VLOOKUP($A186,'8 Oct - LIVE LDS Data'!$A$3:$AAD$1504,10,FALSE)=0/1/1900,"",VLOOKUP($A186,'8 Oct - LIVE LDS Data'!$A$3:$AAD$1504,10,FALSE))</f>
        <v>40619</v>
      </c>
      <c r="L186" s="7296">
        <f>IF(VLOOKUP($A186,'8 Oct - LIVE LDS Data'!$A$3:$AAD$1504,34,FALSE)=0/1/1900,"",VLOOKUP($A186,'8 Oct - LIVE LDS Data'!$A$3:$AAD$1504,34,FALSE))</f>
        <v>42917</v>
      </c>
      <c r="M186" s="7296">
        <f>IF(VLOOKUP($A186,'8 Oct - LIVE LDS Data'!$A$3:$AAD$1504,35,FALSE)=0/1/1900,"",VLOOKUP($A186,'8 Oct - LIVE LDS Data'!$A$3:$AAD$1504,35,FALSE))</f>
        <v>43009</v>
      </c>
      <c r="N186" s="7296" t="str">
        <f>IF(VLOOKUP($A186,'8 Oct - LIVE LDS Data'!$A$3:$AAD$1504,41,FALSE)=0/1/1900,"",VLOOKUP($A186,'8 Oct - LIVE LDS Data'!$A$3:$AAD$1504,41,FALSE))</f>
        <v/>
      </c>
      <c r="O186" s="7296" t="str">
        <f>IF(VLOOKUP($A186,'8 Oct - LIVE LDS Data'!$A$3:$AAD$1504,42,FALSE)=0/1/1900,"",VLOOKUP($A186,'8 Oct - LIVE LDS Data'!$A$3:$AAD$1504,42,FALSE))</f>
        <v/>
      </c>
      <c r="P186" s="7296" t="str">
        <f>IF(VLOOKUP($A186,'8 Oct - LIVE LDS Data'!$A$3:$AAD$1504,48,FALSE)=0/1/1900,"",VLOOKUP($A186,'8 Oct - LIVE LDS Data'!$A$3:$AAD$1504,48,FALSE))</f>
        <v/>
      </c>
      <c r="Q186" s="7296" t="str">
        <f>IF(VLOOKUP($A186,'8 Oct - LIVE LDS Data'!$A$3:$AAD$1504,49,FALSE)=0/1/1900,"",VLOOKUP($A186,'8 Oct - LIVE LDS Data'!$A$3:$AAD$1504,49,FALSE))</f>
        <v/>
      </c>
      <c r="R186" s="7296" t="str">
        <f>IF(VLOOKUP($A186,'8 Oct - LIVE LDS Data'!$A$3:$AAD$1504,55,FALSE)=0/1/1900,"",VLOOKUP($A186,'8 Oct - LIVE LDS Data'!$A$3:$AAD$1504,55,FALSE))</f>
        <v/>
      </c>
      <c r="S186" s="7296" t="str">
        <f>IF(VLOOKUP($A186,'8 Oct - LIVE LDS Data'!$A$3:$AAD$1504,56,FALSE)=0/1/1900,"",VLOOKUP($A186,'8 Oct - LIVE LDS Data'!$A$3:$AAD$1504,56,FALSE))</f>
        <v/>
      </c>
      <c r="T186" s="7297" t="str">
        <f>IF(VLOOKUP($A186,'8 Oct - LIVE LDS Data'!$A$3:$AAD$1504,61,FALSE)=0/1/1900,"",VLOOKUP($A186,'8 Oct - LIVE LDS Data'!$A$3:$AAD$1504,61,FALSE))</f>
        <v/>
      </c>
      <c r="U186" s="7297" t="str">
        <f>IF(VLOOKUP($A186,'8 Oct - LIVE LDS Data'!$A$3:$AAD$1504,64,FALSE)=0/1/1900,"",VLOOKUP($A186,'8 Oct - LIVE LDS Data'!$A$3:$AAD$1504,64,FALSE))</f>
        <v/>
      </c>
      <c r="V186" s="7297" t="str">
        <f>IF(VLOOKUP($A186,'8 Oct - LIVE LDS Data'!$A$3:$AAD$1504,67,FALSE)=0/1/1900,"",VLOOKUP($A186,'8 Oct - LIVE LDS Data'!$A$3:$AAD$1504,67,FALSE))</f>
        <v/>
      </c>
      <c r="W186" s="7298" t="str">
        <f>IF(VLOOKUP($A186,'8 Oct - LIVE LDS Data'!$A$3:$AAD$1504,80,FALSE)=0/1/1900,"",VLOOKUP($A186,'8 Oct - LIVE LDS Data'!$A$3:$AAD$1504,80,FALSE))</f>
        <v/>
      </c>
      <c r="X186" s="7299" t="s">
        <v>90</v>
      </c>
      <c r="Y186" s="7300">
        <f>IF(VLOOKUP($A186,'8 Oct - LIVE LDS Data'!$A$3:$AAD$1504,73,FALSE)=0/1/1900,"",VLOOKUP($A186,'8 Oct - LIVE LDS Data'!$A$3:$AAD$1504,73,FALSE))</f>
        <v>45932</v>
      </c>
      <c r="Z186" s="7300" t="str">
        <f>IF(VLOOKUP($A186,'8 Oct - LIVE LDS Data'!$A$3:$AAD$1504,74,FALSE)=0/1/1900,"",VLOOKUP($A186,'8 Oct - LIVE LDS Data'!$A$3:$AAD$1504,74,FALSE))</f>
        <v>Robert Putnam</v>
      </c>
      <c r="AA186" s="7300">
        <f>IF(VLOOKUP($A186,'8 Oct - LIVE LDS Data'!$A$3:$AAD$1504,76,FALSE)=0/1/1900,"",VLOOKUP($A186,'8 Oct - LIVE LDS Data'!$A$3:$AAD$1504,76,FALSE))</f>
        <v>45932</v>
      </c>
      <c r="AB186" s="7300" t="str">
        <f>IF(VLOOKUP($A186,'8 Oct - LIVE LDS Data'!$A$3:$AAD$1504,77,FALSE)=0/1/1900,"",VLOOKUP($A186,'8 Oct - LIVE LDS Data'!$A$3:$AAD$1504,77,FALSE))</f>
        <v>Robert Putnam</v>
      </c>
    </row>
    <row r="187" spans="1:28" ht="30" customHeight="1" x14ac:dyDescent="0.2">
      <c r="A187" s="7301" t="s">
        <v>3375</v>
      </c>
      <c r="B187" s="7301"/>
      <c r="C187" s="7301" t="s">
        <v>3376</v>
      </c>
      <c r="D187" s="7302"/>
      <c r="E187" s="7302"/>
      <c r="F187" s="7293" t="str">
        <f>IF(VLOOKUP($A187,'8 Oct - LIVE LDS Data'!$A$3:$AAD$1504,4,FALSE)=0/1/1900,"",VLOOKUP($A187,'8 Oct - LIVE LDS Data'!$A$3:$AAD$1504,4,FALSE))</f>
        <v>Local Plan Review</v>
      </c>
      <c r="G187" s="7294" t="str">
        <f>IF(VLOOKUP($A187,'8 Oct - LIVE LDS Data'!$A$3:$AAD$1504,6,FALSE)=0/1/1900,"",VLOOKUP($A187,'8 Oct - LIVE LDS Data'!$A$3:$AAD$1504,6,FALSE))</f>
        <v/>
      </c>
      <c r="H187" s="7294" t="str">
        <f>IF(VLOOKUP($A187,'8 Oct - LIVE LDS Data'!$A$3:$AAD$1504,7,FALSE)=0/1/1900,"",VLOOKUP($A187,'8 Oct - LIVE LDS Data'!$A$3:$AAD$1504,7,FALSE))</f>
        <v/>
      </c>
      <c r="I187" s="7294" t="str">
        <f>IF(VLOOKUP($A187,'8 Oct - LIVE LDS Data'!$A$3:$AAD$1504,8,FALSE)=0/1/1900,"",VLOOKUP($A187,'8 Oct - LIVE LDS Data'!$A$3:$AAD$1504,8,FALSE))</f>
        <v/>
      </c>
      <c r="J187" s="7294" t="str">
        <f>IF(VLOOKUP($A187,'8 Oct - LIVE LDS Data'!$A$3:$AAD$1504,9,FALSE)=0/1/1900,"",VLOOKUP($A187,'8 Oct - LIVE LDS Data'!$A$3:$AAD$1504,9,FALSE))</f>
        <v/>
      </c>
      <c r="K187" s="7295">
        <f>IF(VLOOKUP($A187,'8 Oct - LIVE LDS Data'!$A$3:$AAD$1504,10,FALSE)=0/1/1900,"",VLOOKUP($A187,'8 Oct - LIVE LDS Data'!$A$3:$AAD$1504,10,FALSE))</f>
        <v>43495</v>
      </c>
      <c r="L187" s="7296" t="str">
        <f>IF(VLOOKUP($A187,'8 Oct - LIVE LDS Data'!$A$3:$AAD$1504,34,FALSE)=0/1/1900,"",VLOOKUP($A187,'8 Oct - LIVE LDS Data'!$A$3:$AAD$1504,34,FALSE))</f>
        <v/>
      </c>
      <c r="M187" s="7296" t="str">
        <f>IF(VLOOKUP($A187,'8 Oct - LIVE LDS Data'!$A$3:$AAD$1504,35,FALSE)=0/1/1900,"",VLOOKUP($A187,'8 Oct - LIVE LDS Data'!$A$3:$AAD$1504,35,FALSE))</f>
        <v/>
      </c>
      <c r="N187" s="7296" t="str">
        <f>IF(VLOOKUP($A187,'8 Oct - LIVE LDS Data'!$A$3:$AAD$1504,41,FALSE)=0/1/1900,"",VLOOKUP($A187,'8 Oct - LIVE LDS Data'!$A$3:$AAD$1504,41,FALSE))</f>
        <v/>
      </c>
      <c r="O187" s="7296" t="str">
        <f>IF(VLOOKUP($A187,'8 Oct - LIVE LDS Data'!$A$3:$AAD$1504,42,FALSE)=0/1/1900,"",VLOOKUP($A187,'8 Oct - LIVE LDS Data'!$A$3:$AAD$1504,42,FALSE))</f>
        <v/>
      </c>
      <c r="P187" s="7296" t="str">
        <f>IF(VLOOKUP($A187,'8 Oct - LIVE LDS Data'!$A$3:$AAD$1504,48,FALSE)=0/1/1900,"",VLOOKUP($A187,'8 Oct - LIVE LDS Data'!$A$3:$AAD$1504,48,FALSE))</f>
        <v/>
      </c>
      <c r="Q187" s="7296" t="str">
        <f>IF(VLOOKUP($A187,'8 Oct - LIVE LDS Data'!$A$3:$AAD$1504,49,FALSE)=0/1/1900,"",VLOOKUP($A187,'8 Oct - LIVE LDS Data'!$A$3:$AAD$1504,49,FALSE))</f>
        <v/>
      </c>
      <c r="R187" s="7296" t="str">
        <f>IF(VLOOKUP($A187,'8 Oct - LIVE LDS Data'!$A$3:$AAD$1504,55,FALSE)=0/1/1900,"",VLOOKUP($A187,'8 Oct - LIVE LDS Data'!$A$3:$AAD$1504,55,FALSE))</f>
        <v/>
      </c>
      <c r="S187" s="7296" t="str">
        <f>IF(VLOOKUP($A187,'8 Oct - LIVE LDS Data'!$A$3:$AAD$1504,56,FALSE)=0/1/1900,"",VLOOKUP($A187,'8 Oct - LIVE LDS Data'!$A$3:$AAD$1504,56,FALSE))</f>
        <v/>
      </c>
      <c r="T187" s="7297" t="str">
        <f>IF(VLOOKUP($A187,'8 Oct - LIVE LDS Data'!$A$3:$AAD$1504,61,FALSE)=0/1/1900,"",VLOOKUP($A187,'8 Oct - LIVE LDS Data'!$A$3:$AAD$1504,61,FALSE))</f>
        <v/>
      </c>
      <c r="U187" s="7297" t="str">
        <f>IF(VLOOKUP($A187,'8 Oct - LIVE LDS Data'!$A$3:$AAD$1504,64,FALSE)=0/1/1900,"",VLOOKUP($A187,'8 Oct - LIVE LDS Data'!$A$3:$AAD$1504,64,FALSE))</f>
        <v/>
      </c>
      <c r="V187" s="7297" t="str">
        <f>IF(VLOOKUP($A187,'8 Oct - LIVE LDS Data'!$A$3:$AAD$1504,67,FALSE)=0/1/1900,"",VLOOKUP($A187,'8 Oct - LIVE LDS Data'!$A$3:$AAD$1504,67,FALSE))</f>
        <v/>
      </c>
      <c r="W187" s="7298" t="str">
        <f>IF(VLOOKUP($A187,'8 Oct - LIVE LDS Data'!$A$3:$AAD$1504,80,FALSE)=0/1/1900,"",VLOOKUP($A187,'8 Oct - LIVE LDS Data'!$A$3:$AAD$1504,80,FALSE))</f>
        <v/>
      </c>
      <c r="X187" s="7299" t="s">
        <v>90</v>
      </c>
      <c r="Y187" s="7300" t="str">
        <f>IF(VLOOKUP($A187,'8 Oct - LIVE LDS Data'!$A$3:$AAD$1504,73,FALSE)=0/1/1900,"",VLOOKUP($A187,'8 Oct - LIVE LDS Data'!$A$3:$AAD$1504,73,FALSE))</f>
        <v/>
      </c>
      <c r="Z187" s="7300" t="str">
        <f>IF(VLOOKUP($A187,'8 Oct - LIVE LDS Data'!$A$3:$AAD$1504,74,FALSE)=0/1/1900,"",VLOOKUP($A187,'8 Oct - LIVE LDS Data'!$A$3:$AAD$1504,74,FALSE))</f>
        <v>Robert Putnam</v>
      </c>
      <c r="AA187" s="7300">
        <f>IF(VLOOKUP($A187,'8 Oct - LIVE LDS Data'!$A$3:$AAD$1504,76,FALSE)=0/1/1900,"",VLOOKUP($A187,'8 Oct - LIVE LDS Data'!$A$3:$AAD$1504,76,FALSE))</f>
        <v>45763</v>
      </c>
      <c r="AB187" s="7300" t="str">
        <f>IF(VLOOKUP($A187,'8 Oct - LIVE LDS Data'!$A$3:$AAD$1504,77,FALSE)=0/1/1900,"",VLOOKUP($A187,'8 Oct - LIVE LDS Data'!$A$3:$AAD$1504,77,FALSE))</f>
        <v/>
      </c>
    </row>
    <row r="188" spans="1:28" ht="30" customHeight="1" x14ac:dyDescent="0.2">
      <c r="A188" s="1465" t="s">
        <v>3381</v>
      </c>
      <c r="B188" s="1465"/>
      <c r="C188" s="1465" t="s">
        <v>3382</v>
      </c>
      <c r="D188" s="1466"/>
      <c r="E188" s="1466"/>
      <c r="F188" s="7293" t="str">
        <f>IF(VLOOKUP($A188,'8 Oct - LIVE LDS Data'!$A$3:$AAD$1504,4,FALSE)=0/1/1900,"",VLOOKUP($A188,'8 Oct - LIVE LDS Data'!$A$3:$AAD$1504,4,FALSE))</f>
        <v>Stoke-on-Trent Local Plan 2020-2040</v>
      </c>
      <c r="G188" s="7294" t="str">
        <f>IF(VLOOKUP($A188,'8 Oct - LIVE LDS Data'!$A$3:$AAD$1504,6,FALSE)=0/1/1900,"",VLOOKUP($A188,'8 Oct - LIVE LDS Data'!$A$3:$AAD$1504,6,FALSE))</f>
        <v>2020</v>
      </c>
      <c r="H188" s="7294" t="str">
        <f>IF(VLOOKUP($A188,'8 Oct - LIVE LDS Data'!$A$3:$AAD$1504,7,FALSE)=0/1/1900,"",VLOOKUP($A188,'8 Oct - LIVE LDS Data'!$A$3:$AAD$1504,7,FALSE))</f>
        <v>2040</v>
      </c>
      <c r="I188" s="7294" t="str">
        <f>IF(VLOOKUP($A188,'8 Oct - LIVE LDS Data'!$A$3:$AAD$1504,8,FALSE)=0/1/1900,"",VLOOKUP($A188,'8 Oct - LIVE LDS Data'!$A$3:$AAD$1504,8,FALSE))</f>
        <v>N</v>
      </c>
      <c r="J188" s="7294" t="str">
        <f>IF(VLOOKUP($A188,'8 Oct - LIVE LDS Data'!$A$3:$AAD$1504,9,FALSE)=0/1/1900,"",VLOOKUP($A188,'8 Oct - LIVE LDS Data'!$A$3:$AAD$1504,9,FALSE))</f>
        <v>N</v>
      </c>
      <c r="K188" s="7295">
        <f>IF(VLOOKUP($A188,'8 Oct - LIVE LDS Data'!$A$3:$AAD$1504,10,FALSE)=0/1/1900,"",VLOOKUP($A188,'8 Oct - LIVE LDS Data'!$A$3:$AAD$1504,10,FALSE))</f>
        <v>40087</v>
      </c>
      <c r="L188" s="7296">
        <f>IF(VLOOKUP($A188,'8 Oct - LIVE LDS Data'!$A$3:$AAD$1504,34,FALSE)=0/1/1900,"",VLOOKUP($A188,'8 Oct - LIVE LDS Data'!$A$3:$AAD$1504,34,FALSE))</f>
        <v>44326</v>
      </c>
      <c r="M188" s="7296">
        <f>IF(VLOOKUP($A188,'8 Oct - LIVE LDS Data'!$A$3:$AAD$1504,35,FALSE)=0/1/1900,"",VLOOKUP($A188,'8 Oct - LIVE LDS Data'!$A$3:$AAD$1504,35,FALSE))</f>
        <v>44368</v>
      </c>
      <c r="N188" s="7296">
        <f>IF(VLOOKUP($A188,'8 Oct - LIVE LDS Data'!$A$3:$AAD$1504,41,FALSE)=0/1/1900,"",VLOOKUP($A188,'8 Oct - LIVE LDS Data'!$A$3:$AAD$1504,41,FALSE))</f>
        <v>45908</v>
      </c>
      <c r="O188" s="7296">
        <f>IF(VLOOKUP($A188,'8 Oct - LIVE LDS Data'!$A$3:$AAD$1504,42,FALSE)=0/1/1900,"",VLOOKUP($A188,'8 Oct - LIVE LDS Data'!$A$3:$AAD$1504,42,FALSE))</f>
        <v>45950</v>
      </c>
      <c r="P188" s="7296" t="str">
        <f>IF(VLOOKUP($A188,'8 Oct - LIVE LDS Data'!$A$3:$AAD$1504,48,FALSE)=0/1/1900,"",VLOOKUP($A188,'8 Oct - LIVE LDS Data'!$A$3:$AAD$1504,48,FALSE))</f>
        <v/>
      </c>
      <c r="Q188" s="7296" t="str">
        <f>IF(VLOOKUP($A188,'8 Oct - LIVE LDS Data'!$A$3:$AAD$1504,49,FALSE)=0/1/1900,"",VLOOKUP($A188,'8 Oct - LIVE LDS Data'!$A$3:$AAD$1504,49,FALSE))</f>
        <v/>
      </c>
      <c r="R188" s="7296" t="str">
        <f>IF(VLOOKUP($A188,'8 Oct - LIVE LDS Data'!$A$3:$AAD$1504,55,FALSE)=0/1/1900,"",VLOOKUP($A188,'8 Oct - LIVE LDS Data'!$A$3:$AAD$1504,55,FALSE))</f>
        <v/>
      </c>
      <c r="S188" s="7296" t="str">
        <f>IF(VLOOKUP($A188,'8 Oct - LIVE LDS Data'!$A$3:$AAD$1504,56,FALSE)=0/1/1900,"",VLOOKUP($A188,'8 Oct - LIVE LDS Data'!$A$3:$AAD$1504,56,FALSE))</f>
        <v/>
      </c>
      <c r="T188" s="7297" t="str">
        <f>IF(VLOOKUP($A188,'8 Oct - LIVE LDS Data'!$A$3:$AAD$1504,61,FALSE)=0/1/1900,"",VLOOKUP($A188,'8 Oct - LIVE LDS Data'!$A$3:$AAD$1504,61,FALSE))</f>
        <v/>
      </c>
      <c r="U188" s="7297" t="str">
        <f>IF(VLOOKUP($A188,'8 Oct - LIVE LDS Data'!$A$3:$AAD$1504,64,FALSE)=0/1/1900,"",VLOOKUP($A188,'8 Oct - LIVE LDS Data'!$A$3:$AAD$1504,64,FALSE))</f>
        <v/>
      </c>
      <c r="V188" s="7297" t="str">
        <f>IF(VLOOKUP($A188,'8 Oct - LIVE LDS Data'!$A$3:$AAD$1504,67,FALSE)=0/1/1900,"",VLOOKUP($A188,'8 Oct - LIVE LDS Data'!$A$3:$AAD$1504,67,FALSE))</f>
        <v/>
      </c>
      <c r="W188" s="7298" t="str">
        <f>IF(VLOOKUP($A188,'8 Oct - LIVE LDS Data'!$A$3:$AAD$1504,80,FALSE)=0/1/1900,"",VLOOKUP($A188,'8 Oct - LIVE LDS Data'!$A$3:$AAD$1504,80,FALSE))</f>
        <v/>
      </c>
      <c r="X188" s="7299" t="s">
        <v>90</v>
      </c>
      <c r="Y188" s="7300">
        <f>IF(VLOOKUP($A188,'8 Oct - LIVE LDS Data'!$A$3:$AAD$1504,73,FALSE)=0/1/1900,"",VLOOKUP($A188,'8 Oct - LIVE LDS Data'!$A$3:$AAD$1504,73,FALSE))</f>
        <v>45441</v>
      </c>
      <c r="Z188" s="7300" t="str">
        <f>IF(VLOOKUP($A188,'8 Oct - LIVE LDS Data'!$A$3:$AAD$1504,74,FALSE)=0/1/1900,"",VLOOKUP($A188,'8 Oct - LIVE LDS Data'!$A$3:$AAD$1504,74,FALSE))</f>
        <v>Robert Putnam</v>
      </c>
      <c r="AA188" s="7300">
        <f>IF(VLOOKUP($A188,'8 Oct - LIVE LDS Data'!$A$3:$AAD$1504,76,FALSE)=0/1/1900,"",VLOOKUP($A188,'8 Oct - LIVE LDS Data'!$A$3:$AAD$1504,76,FALSE))</f>
        <v>45912</v>
      </c>
      <c r="AB188" s="7300" t="str">
        <f>IF(VLOOKUP($A188,'8 Oct - LIVE LDS Data'!$A$3:$AAD$1504,77,FALSE)=0/1/1900,"",VLOOKUP($A188,'8 Oct - LIVE LDS Data'!$A$3:$AAD$1504,77,FALSE))</f>
        <v>Robert Putnam</v>
      </c>
    </row>
    <row r="189" spans="1:28" ht="30" customHeight="1" x14ac:dyDescent="0.2">
      <c r="A189" s="1465" t="s">
        <v>3392</v>
      </c>
      <c r="B189" s="1465"/>
      <c r="C189" s="1465" t="s">
        <v>3393</v>
      </c>
      <c r="D189" s="1466"/>
      <c r="E189" s="1466"/>
      <c r="F189" s="7293" t="str">
        <f>IF(VLOOKUP($A189,'8 Oct - LIVE LDS Data'!$A$3:$AAD$1504,4,FALSE)=0/1/1900,"",VLOOKUP($A189,'8 Oct - LIVE LDS Data'!$A$3:$AAD$1504,4,FALSE))</f>
        <v>South Warwickshire Local Plan</v>
      </c>
      <c r="G189" s="7294" t="str">
        <f>IF(VLOOKUP($A189,'8 Oct - LIVE LDS Data'!$A$3:$AAD$1504,6,FALSE)=0/1/1900,"",VLOOKUP($A189,'8 Oct - LIVE LDS Data'!$A$3:$AAD$1504,6,FALSE))</f>
        <v>2021</v>
      </c>
      <c r="H189" s="7294" t="str">
        <f>IF(VLOOKUP($A189,'8 Oct - LIVE LDS Data'!$A$3:$AAD$1504,7,FALSE)=0/1/1900,"",VLOOKUP($A189,'8 Oct - LIVE LDS Data'!$A$3:$AAD$1504,7,FALSE))</f>
        <v>2050</v>
      </c>
      <c r="I189" s="7294" t="str">
        <f>IF(VLOOKUP($A189,'8 Oct - LIVE LDS Data'!$A$3:$AAD$1504,8,FALSE)=0/1/1900,"",VLOOKUP($A189,'8 Oct - LIVE LDS Data'!$A$3:$AAD$1504,8,FALSE))</f>
        <v>N</v>
      </c>
      <c r="J189" s="7294" t="str">
        <f>IF(VLOOKUP($A189,'8 Oct - LIVE LDS Data'!$A$3:$AAD$1504,9,FALSE)=0/1/1900,"",VLOOKUP($A189,'8 Oct - LIVE LDS Data'!$A$3:$AAD$1504,9,FALSE))</f>
        <v>Y</v>
      </c>
      <c r="K189" s="7295">
        <f>IF(VLOOKUP($A189,'8 Oct - LIVE LDS Data'!$A$3:$AAD$1504,10,FALSE)=0/1/1900,"",VLOOKUP($A189,'8 Oct - LIVE LDS Data'!$A$3:$AAD$1504,10,FALSE))</f>
        <v>42562</v>
      </c>
      <c r="L189" s="7296">
        <f>IF(VLOOKUP($A189,'8 Oct - LIVE LDS Data'!$A$3:$AAD$1504,34,FALSE)=0/1/1900,"",VLOOKUP($A189,'8 Oct - LIVE LDS Data'!$A$3:$AAD$1504,34,FALSE))</f>
        <v>44326</v>
      </c>
      <c r="M189" s="7296">
        <f>IF(VLOOKUP($A189,'8 Oct - LIVE LDS Data'!$A$3:$AAD$1504,35,FALSE)=0/1/1900,"",VLOOKUP($A189,'8 Oct - LIVE LDS Data'!$A$3:$AAD$1504,35,FALSE))</f>
        <v>44368</v>
      </c>
      <c r="N189" s="7296">
        <f>IF(VLOOKUP($A189,'8 Oct - LIVE LDS Data'!$A$3:$AAD$1504,41,FALSE)=0/1/1900,"",VLOOKUP($A189,'8 Oct - LIVE LDS Data'!$A$3:$AAD$1504,41,FALSE))</f>
        <v>44927</v>
      </c>
      <c r="O189" s="7296">
        <f>IF(VLOOKUP($A189,'8 Oct - LIVE LDS Data'!$A$3:$AAD$1504,42,FALSE)=0/1/1900,"",VLOOKUP($A189,'8 Oct - LIVE LDS Data'!$A$3:$AAD$1504,42,FALSE))</f>
        <v>44986</v>
      </c>
      <c r="P189" s="7296">
        <f>IF(VLOOKUP($A189,'8 Oct - LIVE LDS Data'!$A$3:$AAD$1504,48,FALSE)=0/1/1900,"",VLOOKUP($A189,'8 Oct - LIVE LDS Data'!$A$3:$AAD$1504,48,FALSE))</f>
        <v>45667</v>
      </c>
      <c r="Q189" s="7296">
        <f>IF(VLOOKUP($A189,'8 Oct - LIVE LDS Data'!$A$3:$AAD$1504,49,FALSE)=0/1/1900,"",VLOOKUP($A189,'8 Oct - LIVE LDS Data'!$A$3:$AAD$1504,49,FALSE))</f>
        <v>45723</v>
      </c>
      <c r="R189" s="7296" t="str">
        <f>IF(VLOOKUP($A189,'8 Oct - LIVE LDS Data'!$A$3:$AAD$1504,55,FALSE)=0/1/1900,"",VLOOKUP($A189,'8 Oct - LIVE LDS Data'!$A$3:$AAD$1504,55,FALSE))</f>
        <v/>
      </c>
      <c r="S189" s="7296" t="str">
        <f>IF(VLOOKUP($A189,'8 Oct - LIVE LDS Data'!$A$3:$AAD$1504,56,FALSE)=0/1/1900,"",VLOOKUP($A189,'8 Oct - LIVE LDS Data'!$A$3:$AAD$1504,56,FALSE))</f>
        <v/>
      </c>
      <c r="T189" s="7297" t="str">
        <f>IF(VLOOKUP($A189,'8 Oct - LIVE LDS Data'!$A$3:$AAD$1504,61,FALSE)=0/1/1900,"",VLOOKUP($A189,'8 Oct - LIVE LDS Data'!$A$3:$AAD$1504,61,FALSE))</f>
        <v/>
      </c>
      <c r="U189" s="7297" t="str">
        <f>IF(VLOOKUP($A189,'8 Oct - LIVE LDS Data'!$A$3:$AAD$1504,64,FALSE)=0/1/1900,"",VLOOKUP($A189,'8 Oct - LIVE LDS Data'!$A$3:$AAD$1504,64,FALSE))</f>
        <v/>
      </c>
      <c r="V189" s="7297" t="str">
        <f>IF(VLOOKUP($A189,'8 Oct - LIVE LDS Data'!$A$3:$AAD$1504,67,FALSE)=0/1/1900,"",VLOOKUP($A189,'8 Oct - LIVE LDS Data'!$A$3:$AAD$1504,67,FALSE))</f>
        <v/>
      </c>
      <c r="W189" s="7298" t="str">
        <f>IF(VLOOKUP($A189,'8 Oct - LIVE LDS Data'!$A$3:$AAD$1504,80,FALSE)=0/1/1900,"",VLOOKUP($A189,'8 Oct - LIVE LDS Data'!$A$3:$AAD$1504,80,FALSE))</f>
        <v/>
      </c>
      <c r="X189" s="7299" t="s">
        <v>90</v>
      </c>
      <c r="Y189" s="7300">
        <f>IF(VLOOKUP($A189,'8 Oct - LIVE LDS Data'!$A$3:$AAD$1504,73,FALSE)=0/1/1900,"",VLOOKUP($A189,'8 Oct - LIVE LDS Data'!$A$3:$AAD$1504,73,FALSE))</f>
        <v>45756</v>
      </c>
      <c r="Z189" s="7300" t="str">
        <f>IF(VLOOKUP($A189,'8 Oct - LIVE LDS Data'!$A$3:$AAD$1504,74,FALSE)=0/1/1900,"",VLOOKUP($A189,'8 Oct - LIVE LDS Data'!$A$3:$AAD$1504,74,FALSE))</f>
        <v>Robert Putnam</v>
      </c>
      <c r="AA189" s="7300">
        <f>IF(VLOOKUP($A189,'8 Oct - LIVE LDS Data'!$A$3:$AAD$1504,76,FALSE)=0/1/1900,"",VLOOKUP($A189,'8 Oct - LIVE LDS Data'!$A$3:$AAD$1504,76,FALSE))</f>
        <v>45756</v>
      </c>
      <c r="AB189" s="7300" t="str">
        <f>IF(VLOOKUP($A189,'8 Oct - LIVE LDS Data'!$A$3:$AAD$1504,77,FALSE)=0/1/1900,"",VLOOKUP($A189,'8 Oct - LIVE LDS Data'!$A$3:$AAD$1504,77,FALSE))</f>
        <v>Robert Putnam</v>
      </c>
    </row>
    <row r="190" spans="1:28" ht="30" customHeight="1" x14ac:dyDescent="0.2">
      <c r="A190" s="7308" t="s">
        <v>3431</v>
      </c>
      <c r="B190" s="7308"/>
      <c r="C190" s="2607" t="s">
        <v>4215</v>
      </c>
      <c r="D190" s="1994" t="s">
        <v>4216</v>
      </c>
      <c r="E190" s="7318"/>
      <c r="F190" s="7304" t="str">
        <f>IF(VLOOKUP($A190,'8 Oct - LIVE LDS Data'!$A$3:$AAD$1504,4,FALSE)=0/1/1900,"",VLOOKUP($A190,'8 Oct - LIVE LDS Data'!$A$3:$AAD$1504,4,FALSE))</f>
        <v>Suffolk Coastal Local Plan</v>
      </c>
      <c r="G190" s="7305">
        <f>IF(VLOOKUP($A190,'8 Oct - LIVE LDS Data'!$A$3:$AAD$1504,6,FALSE)=0/1/1900,"",VLOOKUP($A190,'8 Oct - LIVE LDS Data'!$A$3:$AAD$1504,6,FALSE))</f>
        <v>2018</v>
      </c>
      <c r="H190" s="7305">
        <f>IF(VLOOKUP($A190,'8 Oct - LIVE LDS Data'!$A$3:$AAD$1504,7,FALSE)=0/1/1900,"",VLOOKUP($A190,'8 Oct - LIVE LDS Data'!$A$3:$AAD$1504,7,FALSE))</f>
        <v>2036</v>
      </c>
      <c r="I190" s="7305" t="str">
        <f>IF(VLOOKUP($A190,'8 Oct - LIVE LDS Data'!$A$3:$AAD$1504,8,FALSE)=0/1/1900,"",VLOOKUP($A190,'8 Oct - LIVE LDS Data'!$A$3:$AAD$1504,8,FALSE))</f>
        <v>N</v>
      </c>
      <c r="J190" s="7305" t="str">
        <f>IF(VLOOKUP($A190,'8 Oct - LIVE LDS Data'!$A$3:$AAD$1504,9,FALSE)=0/1/1900,"",VLOOKUP($A190,'8 Oct - LIVE LDS Data'!$A$3:$AAD$1504,9,FALSE))</f>
        <v>N</v>
      </c>
      <c r="K190" s="7306">
        <f>IF(VLOOKUP($A190,'8 Oct - LIVE LDS Data'!$A$3:$AAD$1504,10,FALSE)=0/1/1900,"",VLOOKUP($A190,'8 Oct - LIVE LDS Data'!$A$3:$AAD$1504,10,FALSE))</f>
        <v>44097</v>
      </c>
      <c r="L190" s="7296" t="str">
        <f>IF(VLOOKUP($A190,'8 Oct - LIVE LDS Data'!$A$3:$AAD$1504,34,FALSE)=0/1/1900,"",VLOOKUP($A190,'8 Oct - LIVE LDS Data'!$A$3:$AAD$1504,34,FALSE))</f>
        <v/>
      </c>
      <c r="M190" s="7296" t="str">
        <f>IF(VLOOKUP($A190,'8 Oct - LIVE LDS Data'!$A$3:$AAD$1504,35,FALSE)=0/1/1900,"",VLOOKUP($A190,'8 Oct - LIVE LDS Data'!$A$3:$AAD$1504,35,FALSE))</f>
        <v/>
      </c>
      <c r="N190" s="7296" t="str">
        <f>IF(VLOOKUP($A190,'8 Oct - LIVE LDS Data'!$A$3:$AAD$1504,41,FALSE)=0/1/1900,"",VLOOKUP($A190,'8 Oct - LIVE LDS Data'!$A$3:$AAD$1504,41,FALSE))</f>
        <v/>
      </c>
      <c r="O190" s="7296" t="str">
        <f>IF(VLOOKUP($A190,'8 Oct - LIVE LDS Data'!$A$3:$AAD$1504,42,FALSE)=0/1/1900,"",VLOOKUP($A190,'8 Oct - LIVE LDS Data'!$A$3:$AAD$1504,42,FALSE))</f>
        <v/>
      </c>
      <c r="P190" s="7296" t="str">
        <f>IF(VLOOKUP($A190,'8 Oct - LIVE LDS Data'!$A$3:$AAD$1504,48,FALSE)=0/1/1900,"",VLOOKUP($A190,'8 Oct - LIVE LDS Data'!$A$3:$AAD$1504,48,FALSE))</f>
        <v/>
      </c>
      <c r="Q190" s="7296" t="str">
        <f>IF(VLOOKUP($A190,'8 Oct - LIVE LDS Data'!$A$3:$AAD$1504,49,FALSE)=0/1/1900,"",VLOOKUP($A190,'8 Oct - LIVE LDS Data'!$A$3:$AAD$1504,49,FALSE))</f>
        <v/>
      </c>
      <c r="R190" s="7296" t="str">
        <f>IF(VLOOKUP($A190,'8 Oct - LIVE LDS Data'!$A$3:$AAD$1504,55,FALSE)=0/1/1900,"",VLOOKUP($A190,'8 Oct - LIVE LDS Data'!$A$3:$AAD$1504,55,FALSE))</f>
        <v/>
      </c>
      <c r="S190" s="7296" t="str">
        <f>IF(VLOOKUP($A190,'8 Oct - LIVE LDS Data'!$A$3:$AAD$1504,56,FALSE)=0/1/1900,"",VLOOKUP($A190,'8 Oct - LIVE LDS Data'!$A$3:$AAD$1504,56,FALSE))</f>
        <v/>
      </c>
      <c r="T190" s="7297" t="str">
        <f>IF(VLOOKUP($A190,'8 Oct - LIVE LDS Data'!$A$3:$AAD$1504,61,FALSE)=0/1/1900,"",VLOOKUP($A190,'8 Oct - LIVE LDS Data'!$A$3:$AAD$1504,61,FALSE))</f>
        <v/>
      </c>
      <c r="U190" s="7297" t="str">
        <f>IF(VLOOKUP($A190,'8 Oct - LIVE LDS Data'!$A$3:$AAD$1504,64,FALSE)=0/1/1900,"",VLOOKUP($A190,'8 Oct - LIVE LDS Data'!$A$3:$AAD$1504,64,FALSE))</f>
        <v/>
      </c>
      <c r="V190" s="7297" t="str">
        <f>IF(VLOOKUP($A190,'8 Oct - LIVE LDS Data'!$A$3:$AAD$1504,67,FALSE)=0/1/1900,"",VLOOKUP($A190,'8 Oct - LIVE LDS Data'!$A$3:$AAD$1504,67,FALSE))</f>
        <v/>
      </c>
      <c r="W190" s="7298" t="str">
        <f>IF(VLOOKUP($A190,'8 Oct - LIVE LDS Data'!$A$3:$AAD$1504,80,FALSE)=0/1/1900,"",VLOOKUP($A190,'8 Oct - LIVE LDS Data'!$A$3:$AAD$1504,80,FALSE))</f>
        <v/>
      </c>
      <c r="X190" s="7299" t="s">
        <v>90</v>
      </c>
      <c r="Y190" s="7300" t="str">
        <f>IF(VLOOKUP($A190,'8 Oct - LIVE LDS Data'!$A$3:$AAD$1504,73,FALSE)=0/1/1900,"",VLOOKUP($A190,'8 Oct - LIVE LDS Data'!$A$3:$AAD$1504,73,FALSE))</f>
        <v/>
      </c>
      <c r="Z190" s="7300" t="str">
        <f>IF(VLOOKUP($A190,'8 Oct - LIVE LDS Data'!$A$3:$AAD$1504,74,FALSE)=0/1/1900,"",VLOOKUP($A190,'8 Oct - LIVE LDS Data'!$A$3:$AAD$1504,74,FALSE))</f>
        <v/>
      </c>
      <c r="AA190" s="7300" t="str">
        <f>IF(VLOOKUP($A190,'8 Oct - LIVE LDS Data'!$A$3:$AAD$1504,76,FALSE)=0/1/1900,"",VLOOKUP($A190,'8 Oct - LIVE LDS Data'!$A$3:$AAD$1504,76,FALSE))</f>
        <v/>
      </c>
      <c r="AB190" s="7300" t="str">
        <f>IF(VLOOKUP($A190,'8 Oct - LIVE LDS Data'!$A$3:$AAD$1504,77,FALSE)=0/1/1900,"",VLOOKUP($A190,'8 Oct - LIVE LDS Data'!$A$3:$AAD$1504,77,FALSE))</f>
        <v/>
      </c>
    </row>
    <row r="191" spans="1:28" ht="30" customHeight="1" x14ac:dyDescent="0.2">
      <c r="A191" s="7309" t="s">
        <v>3436</v>
      </c>
      <c r="B191" s="7309"/>
      <c r="C191" s="7309" t="s">
        <v>3437</v>
      </c>
      <c r="D191" s="7310"/>
      <c r="E191" s="7310"/>
      <c r="F191" s="7293" t="str">
        <f>IF(VLOOKUP($A191,'8 Oct - LIVE LDS Data'!$A$3:$AAD$1504,4,FALSE)=0/1/1900,"",VLOOKUP($A191,'8 Oct - LIVE LDS Data'!$A$3:$AAD$1504,4,FALSE))</f>
        <v>Sunderland Core Strategy and Development Plan 2015-2033 - review</v>
      </c>
      <c r="G191" s="7294" t="str">
        <f>IF(VLOOKUP($A191,'8 Oct - LIVE LDS Data'!$A$3:$AAD$1504,6,FALSE)=0/1/1900,"",VLOOKUP($A191,'8 Oct - LIVE LDS Data'!$A$3:$AAD$1504,6,FALSE))</f>
        <v/>
      </c>
      <c r="H191" s="7294" t="str">
        <f>IF(VLOOKUP($A191,'8 Oct - LIVE LDS Data'!$A$3:$AAD$1504,7,FALSE)=0/1/1900,"",VLOOKUP($A191,'8 Oct - LIVE LDS Data'!$A$3:$AAD$1504,7,FALSE))</f>
        <v/>
      </c>
      <c r="I191" s="7294" t="str">
        <f>IF(VLOOKUP($A191,'8 Oct - LIVE LDS Data'!$A$3:$AAD$1504,8,FALSE)=0/1/1900,"",VLOOKUP($A191,'8 Oct - LIVE LDS Data'!$A$3:$AAD$1504,8,FALSE))</f>
        <v>N</v>
      </c>
      <c r="J191" s="7294" t="str">
        <f>IF(VLOOKUP($A191,'8 Oct - LIVE LDS Data'!$A$3:$AAD$1504,9,FALSE)=0/1/1900,"",VLOOKUP($A191,'8 Oct - LIVE LDS Data'!$A$3:$AAD$1504,9,FALSE))</f>
        <v>N</v>
      </c>
      <c r="K191" s="7295">
        <f>IF(VLOOKUP($A191,'8 Oct - LIVE LDS Data'!$A$3:$AAD$1504,10,FALSE)=0/1/1900,"",VLOOKUP($A191,'8 Oct - LIVE LDS Data'!$A$3:$AAD$1504,10,FALSE))</f>
        <v>43860</v>
      </c>
      <c r="L191" s="7296" t="str">
        <f>IF(VLOOKUP($A191,'8 Oct - LIVE LDS Data'!$A$3:$AAD$1504,34,FALSE)=0/1/1900,"",VLOOKUP($A191,'8 Oct - LIVE LDS Data'!$A$3:$AAD$1504,34,FALSE))</f>
        <v/>
      </c>
      <c r="M191" s="7296" t="str">
        <f>IF(VLOOKUP($A191,'8 Oct - LIVE LDS Data'!$A$3:$AAD$1504,35,FALSE)=0/1/1900,"",VLOOKUP($A191,'8 Oct - LIVE LDS Data'!$A$3:$AAD$1504,35,FALSE))</f>
        <v/>
      </c>
      <c r="N191" s="7296" t="str">
        <f>IF(VLOOKUP($A191,'8 Oct - LIVE LDS Data'!$A$3:$AAD$1504,41,FALSE)=0/1/1900,"",VLOOKUP($A191,'8 Oct - LIVE LDS Data'!$A$3:$AAD$1504,41,FALSE))</f>
        <v/>
      </c>
      <c r="O191" s="7296" t="str">
        <f>IF(VLOOKUP($A191,'8 Oct - LIVE LDS Data'!$A$3:$AAD$1504,42,FALSE)=0/1/1900,"",VLOOKUP($A191,'8 Oct - LIVE LDS Data'!$A$3:$AAD$1504,42,FALSE))</f>
        <v/>
      </c>
      <c r="P191" s="7296" t="str">
        <f>IF(VLOOKUP($A191,'8 Oct - LIVE LDS Data'!$A$3:$AAD$1504,48,FALSE)=0/1/1900,"",VLOOKUP($A191,'8 Oct - LIVE LDS Data'!$A$3:$AAD$1504,48,FALSE))</f>
        <v/>
      </c>
      <c r="Q191" s="7296" t="str">
        <f>IF(VLOOKUP($A191,'8 Oct - LIVE LDS Data'!$A$3:$AAD$1504,49,FALSE)=0/1/1900,"",VLOOKUP($A191,'8 Oct - LIVE LDS Data'!$A$3:$AAD$1504,49,FALSE))</f>
        <v/>
      </c>
      <c r="R191" s="7296" t="str">
        <f>IF(VLOOKUP($A191,'8 Oct - LIVE LDS Data'!$A$3:$AAD$1504,55,FALSE)=0/1/1900,"",VLOOKUP($A191,'8 Oct - LIVE LDS Data'!$A$3:$AAD$1504,55,FALSE))</f>
        <v/>
      </c>
      <c r="S191" s="7296" t="str">
        <f>IF(VLOOKUP($A191,'8 Oct - LIVE LDS Data'!$A$3:$AAD$1504,56,FALSE)=0/1/1900,"",VLOOKUP($A191,'8 Oct - LIVE LDS Data'!$A$3:$AAD$1504,56,FALSE))</f>
        <v/>
      </c>
      <c r="T191" s="7297" t="str">
        <f>IF(VLOOKUP($A191,'8 Oct - LIVE LDS Data'!$A$3:$AAD$1504,61,FALSE)=0/1/1900,"",VLOOKUP($A191,'8 Oct - LIVE LDS Data'!$A$3:$AAD$1504,61,FALSE))</f>
        <v/>
      </c>
      <c r="U191" s="7297" t="str">
        <f>IF(VLOOKUP($A191,'8 Oct - LIVE LDS Data'!$A$3:$AAD$1504,64,FALSE)=0/1/1900,"",VLOOKUP($A191,'8 Oct - LIVE LDS Data'!$A$3:$AAD$1504,64,FALSE))</f>
        <v/>
      </c>
      <c r="V191" s="7297" t="str">
        <f>IF(VLOOKUP($A191,'8 Oct - LIVE LDS Data'!$A$3:$AAD$1504,67,FALSE)=0/1/1900,"",VLOOKUP($A191,'8 Oct - LIVE LDS Data'!$A$3:$AAD$1504,67,FALSE))</f>
        <v/>
      </c>
      <c r="W191" s="7298" t="str">
        <f>IF(VLOOKUP($A191,'8 Oct - LIVE LDS Data'!$A$3:$AAD$1504,80,FALSE)=0/1/1900,"",VLOOKUP($A191,'8 Oct - LIVE LDS Data'!$A$3:$AAD$1504,80,FALSE))</f>
        <v/>
      </c>
      <c r="X191" s="7299" t="s">
        <v>90</v>
      </c>
      <c r="Y191" s="7300">
        <f>IF(VLOOKUP($A191,'8 Oct - LIVE LDS Data'!$A$3:$AAD$1504,73,FALSE)=0/1/1900,"",VLOOKUP($A191,'8 Oct - LIVE LDS Data'!$A$3:$AAD$1504,73,FALSE))</f>
        <v>45763</v>
      </c>
      <c r="Z191" s="7300" t="str">
        <f>IF(VLOOKUP($A191,'8 Oct - LIVE LDS Data'!$A$3:$AAD$1504,74,FALSE)=0/1/1900,"",VLOOKUP($A191,'8 Oct - LIVE LDS Data'!$A$3:$AAD$1504,74,FALSE))</f>
        <v>Robert Putnam</v>
      </c>
      <c r="AA191" s="7300">
        <f>IF(VLOOKUP($A191,'8 Oct - LIVE LDS Data'!$A$3:$AAD$1504,76,FALSE)=0/1/1900,"",VLOOKUP($A191,'8 Oct - LIVE LDS Data'!$A$3:$AAD$1504,76,FALSE))</f>
        <v>45763</v>
      </c>
      <c r="AB191" s="7300" t="str">
        <f>IF(VLOOKUP($A191,'8 Oct - LIVE LDS Data'!$A$3:$AAD$1504,77,FALSE)=0/1/1900,"",VLOOKUP($A191,'8 Oct - LIVE LDS Data'!$A$3:$AAD$1504,77,FALSE))</f>
        <v>Robert Putnam</v>
      </c>
    </row>
    <row r="192" spans="1:28" ht="30" customHeight="1" x14ac:dyDescent="0.2">
      <c r="A192" s="1465" t="s">
        <v>3466</v>
      </c>
      <c r="B192" s="1465"/>
      <c r="C192" s="1465" t="s">
        <v>3467</v>
      </c>
      <c r="D192" s="1466"/>
      <c r="E192" s="1466"/>
      <c r="F192" s="7293" t="str">
        <f>IF(VLOOKUP($A192,'8 Oct - LIVE LDS Data'!$A$3:$AAD$1504,4,FALSE)=0/1/1900,"",VLOOKUP($A192,'8 Oct - LIVE LDS Data'!$A$3:$AAD$1504,4,FALSE))</f>
        <v>Local Plan</v>
      </c>
      <c r="G192" s="7294">
        <f>IF(VLOOKUP($A192,'8 Oct - LIVE LDS Data'!$A$3:$AAD$1504,6,FALSE)=0/1/1900,"",VLOOKUP($A192,'8 Oct - LIVE LDS Data'!$A$3:$AAD$1504,6,FALSE))</f>
        <v>2024</v>
      </c>
      <c r="H192" s="7294">
        <f>IF(VLOOKUP($A192,'8 Oct - LIVE LDS Data'!$A$3:$AAD$1504,7,FALSE)=0/1/1900,"",VLOOKUP($A192,'8 Oct - LIVE LDS Data'!$A$3:$AAD$1504,7,FALSE))</f>
        <v>2042</v>
      </c>
      <c r="I192" s="7294" t="str">
        <f>IF(VLOOKUP($A192,'8 Oct - LIVE LDS Data'!$A$3:$AAD$1504,8,FALSE)=0/1/1900,"",VLOOKUP($A192,'8 Oct - LIVE LDS Data'!$A$3:$AAD$1504,8,FALSE))</f>
        <v>N</v>
      </c>
      <c r="J192" s="7294" t="str">
        <f>IF(VLOOKUP($A192,'8 Oct - LIVE LDS Data'!$A$3:$AAD$1504,9,FALSE)=0/1/1900,"",VLOOKUP($A192,'8 Oct - LIVE LDS Data'!$A$3:$AAD$1504,9,FALSE))</f>
        <v>N</v>
      </c>
      <c r="K192" s="7295">
        <f>IF(VLOOKUP($A192,'8 Oct - LIVE LDS Data'!$A$3:$AAD$1504,10,FALSE)=0/1/1900,"",VLOOKUP($A192,'8 Oct - LIVE LDS Data'!$A$3:$AAD$1504,10,FALSE))</f>
        <v>43157</v>
      </c>
      <c r="L192" s="7296">
        <f>IF(VLOOKUP($A192,'8 Oct - LIVE LDS Data'!$A$3:$AAD$1504,34,FALSE)=0/1/1900,"",VLOOKUP($A192,'8 Oct - LIVE LDS Data'!$A$3:$AAD$1504,34,FALSE))</f>
        <v>45498</v>
      </c>
      <c r="M192" s="7296">
        <f>IF(VLOOKUP($A192,'8 Oct - LIVE LDS Data'!$A$3:$AAD$1504,35,FALSE)=0/1/1900,"",VLOOKUP($A192,'8 Oct - LIVE LDS Data'!$A$3:$AAD$1504,35,FALSE))</f>
        <v>45561</v>
      </c>
      <c r="N192" s="7296" t="str">
        <f>IF(VLOOKUP($A192,'8 Oct - LIVE LDS Data'!$A$3:$AAD$1504,41,FALSE)=0/1/1900,"",VLOOKUP($A192,'8 Oct - LIVE LDS Data'!$A$3:$AAD$1504,41,FALSE))</f>
        <v/>
      </c>
      <c r="O192" s="7296" t="str">
        <f>IF(VLOOKUP($A192,'8 Oct - LIVE LDS Data'!$A$3:$AAD$1504,42,FALSE)=0/1/1900,"",VLOOKUP($A192,'8 Oct - LIVE LDS Data'!$A$3:$AAD$1504,42,FALSE))</f>
        <v/>
      </c>
      <c r="P192" s="7296" t="str">
        <f>IF(VLOOKUP($A192,'8 Oct - LIVE LDS Data'!$A$3:$AAD$1504,48,FALSE)=0/1/1900,"",VLOOKUP($A192,'8 Oct - LIVE LDS Data'!$A$3:$AAD$1504,48,FALSE))</f>
        <v/>
      </c>
      <c r="Q192" s="7296" t="str">
        <f>IF(VLOOKUP($A192,'8 Oct - LIVE LDS Data'!$A$3:$AAD$1504,49,FALSE)=0/1/1900,"",VLOOKUP($A192,'8 Oct - LIVE LDS Data'!$A$3:$AAD$1504,49,FALSE))</f>
        <v/>
      </c>
      <c r="R192" s="7296" t="str">
        <f>IF(VLOOKUP($A192,'8 Oct - LIVE LDS Data'!$A$3:$AAD$1504,55,FALSE)=0/1/1900,"",VLOOKUP($A192,'8 Oct - LIVE LDS Data'!$A$3:$AAD$1504,55,FALSE))</f>
        <v/>
      </c>
      <c r="S192" s="7296" t="str">
        <f>IF(VLOOKUP($A192,'8 Oct - LIVE LDS Data'!$A$3:$AAD$1504,56,FALSE)=0/1/1900,"",VLOOKUP($A192,'8 Oct - LIVE LDS Data'!$A$3:$AAD$1504,56,FALSE))</f>
        <v/>
      </c>
      <c r="T192" s="7297" t="str">
        <f>IF(VLOOKUP($A192,'8 Oct - LIVE LDS Data'!$A$3:$AAD$1504,61,FALSE)=0/1/1900,"",VLOOKUP($A192,'8 Oct - LIVE LDS Data'!$A$3:$AAD$1504,61,FALSE))</f>
        <v/>
      </c>
      <c r="U192" s="7297" t="str">
        <f>IF(VLOOKUP($A192,'8 Oct - LIVE LDS Data'!$A$3:$AAD$1504,64,FALSE)=0/1/1900,"",VLOOKUP($A192,'8 Oct - LIVE LDS Data'!$A$3:$AAD$1504,64,FALSE))</f>
        <v/>
      </c>
      <c r="V192" s="7297" t="str">
        <f>IF(VLOOKUP($A192,'8 Oct - LIVE LDS Data'!$A$3:$AAD$1504,67,FALSE)=0/1/1900,"",VLOOKUP($A192,'8 Oct - LIVE LDS Data'!$A$3:$AAD$1504,67,FALSE))</f>
        <v/>
      </c>
      <c r="W192" s="7298" t="str">
        <f>IF(VLOOKUP($A192,'8 Oct - LIVE LDS Data'!$A$3:$AAD$1504,80,FALSE)=0/1/1900,"",VLOOKUP($A192,'8 Oct - LIVE LDS Data'!$A$3:$AAD$1504,80,FALSE))</f>
        <v/>
      </c>
      <c r="X192" s="7299" t="s">
        <v>90</v>
      </c>
      <c r="Y192" s="7300">
        <f>IF(VLOOKUP($A192,'8 Oct - LIVE LDS Data'!$A$3:$AAD$1504,73,FALSE)=0/1/1900,"",VLOOKUP($A192,'8 Oct - LIVE LDS Data'!$A$3:$AAD$1504,73,FALSE))</f>
        <v>45762</v>
      </c>
      <c r="Z192" s="7300" t="str">
        <f>IF(VLOOKUP($A192,'8 Oct - LIVE LDS Data'!$A$3:$AAD$1504,74,FALSE)=0/1/1900,"",VLOOKUP($A192,'8 Oct - LIVE LDS Data'!$A$3:$AAD$1504,74,FALSE))</f>
        <v>Robert Putnam</v>
      </c>
      <c r="AA192" s="7300">
        <f>IF(VLOOKUP($A192,'8 Oct - LIVE LDS Data'!$A$3:$AAD$1504,76,FALSE)=0/1/1900,"",VLOOKUP($A192,'8 Oct - LIVE LDS Data'!$A$3:$AAD$1504,76,FALSE))</f>
        <v>45936</v>
      </c>
      <c r="AB192" s="7300" t="str">
        <f>IF(VLOOKUP($A192,'8 Oct - LIVE LDS Data'!$A$3:$AAD$1504,77,FALSE)=0/1/1900,"",VLOOKUP($A192,'8 Oct - LIVE LDS Data'!$A$3:$AAD$1504,77,FALSE))</f>
        <v>Robert Putnam</v>
      </c>
    </row>
    <row r="193" spans="1:28" ht="40" customHeight="1" x14ac:dyDescent="0.2">
      <c r="A193" s="1465" t="s">
        <v>3489</v>
      </c>
      <c r="B193" s="1465"/>
      <c r="C193" s="1467" t="s">
        <v>3490</v>
      </c>
      <c r="D193" s="1480"/>
      <c r="E193" s="1480"/>
      <c r="F193" s="7293" t="str">
        <f>IF(VLOOKUP($A193,'8 Oct - LIVE LDS Data'!$A$3:$AAD$1504,4,FALSE)=0/1/1900,"",VLOOKUP($A193,'8 Oct - LIVE LDS Data'!$A$3:$AAD$1504,4,FALSE))</f>
        <v>Swindon New Local Plan [reset]</v>
      </c>
      <c r="G193" s="7294">
        <f>IF(VLOOKUP($A193,'8 Oct - LIVE LDS Data'!$A$3:$AAD$1504,6,FALSE)=0/1/1900,"",VLOOKUP($A193,'8 Oct - LIVE LDS Data'!$A$3:$AAD$1504,6,FALSE))</f>
        <v>2016</v>
      </c>
      <c r="H193" s="7294">
        <f>IF(VLOOKUP($A193,'8 Oct - LIVE LDS Data'!$A$3:$AAD$1504,7,FALSE)=0/1/1900,"",VLOOKUP($A193,'8 Oct - LIVE LDS Data'!$A$3:$AAD$1504,7,FALSE))</f>
        <v>2036</v>
      </c>
      <c r="I193" s="7294" t="str">
        <f>IF(VLOOKUP($A193,'8 Oct - LIVE LDS Data'!$A$3:$AAD$1504,8,FALSE)=0/1/1900,"",VLOOKUP($A193,'8 Oct - LIVE LDS Data'!$A$3:$AAD$1504,8,FALSE))</f>
        <v>N</v>
      </c>
      <c r="J193" s="7294" t="str">
        <f>IF(VLOOKUP($A193,'8 Oct - LIVE LDS Data'!$A$3:$AAD$1504,9,FALSE)=0/1/1900,"",VLOOKUP($A193,'8 Oct - LIVE LDS Data'!$A$3:$AAD$1504,9,FALSE))</f>
        <v>N</v>
      </c>
      <c r="K193" s="7295">
        <f>IF(VLOOKUP($A193,'8 Oct - LIVE LDS Data'!$A$3:$AAD$1504,10,FALSE)=0/1/1900,"",VLOOKUP($A193,'8 Oct - LIVE LDS Data'!$A$3:$AAD$1504,10,FALSE))</f>
        <v>42089</v>
      </c>
      <c r="L193" s="7296" t="str">
        <f>IF(VLOOKUP($A193,'8 Oct - LIVE LDS Data'!$A$3:$AAD$1504,34,FALSE)=0/1/1900,"",VLOOKUP($A193,'8 Oct - LIVE LDS Data'!$A$3:$AAD$1504,34,FALSE))</f>
        <v/>
      </c>
      <c r="M193" s="7296" t="str">
        <f>IF(VLOOKUP($A193,'8 Oct - LIVE LDS Data'!$A$3:$AAD$1504,35,FALSE)=0/1/1900,"",VLOOKUP($A193,'8 Oct - LIVE LDS Data'!$A$3:$AAD$1504,35,FALSE))</f>
        <v/>
      </c>
      <c r="N193" s="7296" t="str">
        <f>IF(VLOOKUP($A193,'8 Oct - LIVE LDS Data'!$A$3:$AAD$1504,41,FALSE)=0/1/1900,"",VLOOKUP($A193,'8 Oct - LIVE LDS Data'!$A$3:$AAD$1504,41,FALSE))</f>
        <v/>
      </c>
      <c r="O193" s="7296" t="str">
        <f>IF(VLOOKUP($A193,'8 Oct - LIVE LDS Data'!$A$3:$AAD$1504,42,FALSE)=0/1/1900,"",VLOOKUP($A193,'8 Oct - LIVE LDS Data'!$A$3:$AAD$1504,42,FALSE))</f>
        <v/>
      </c>
      <c r="P193" s="7296" t="str">
        <f>IF(VLOOKUP($A193,'8 Oct - LIVE LDS Data'!$A$3:$AAD$1504,48,FALSE)=0/1/1900,"",VLOOKUP($A193,'8 Oct - LIVE LDS Data'!$A$3:$AAD$1504,48,FALSE))</f>
        <v/>
      </c>
      <c r="Q193" s="7296" t="str">
        <f>IF(VLOOKUP($A193,'8 Oct - LIVE LDS Data'!$A$3:$AAD$1504,49,FALSE)=0/1/1900,"",VLOOKUP($A193,'8 Oct - LIVE LDS Data'!$A$3:$AAD$1504,49,FALSE))</f>
        <v/>
      </c>
      <c r="R193" s="7296" t="str">
        <f>IF(VLOOKUP($A193,'8 Oct - LIVE LDS Data'!$A$3:$AAD$1504,55,FALSE)=0/1/1900,"",VLOOKUP($A193,'8 Oct - LIVE LDS Data'!$A$3:$AAD$1504,55,FALSE))</f>
        <v/>
      </c>
      <c r="S193" s="7296" t="str">
        <f>IF(VLOOKUP($A193,'8 Oct - LIVE LDS Data'!$A$3:$AAD$1504,56,FALSE)=0/1/1900,"",VLOOKUP($A193,'8 Oct - LIVE LDS Data'!$A$3:$AAD$1504,56,FALSE))</f>
        <v/>
      </c>
      <c r="T193" s="7297" t="str">
        <f>IF(VLOOKUP($A193,'8 Oct - LIVE LDS Data'!$A$3:$AAD$1504,61,FALSE)=0/1/1900,"",VLOOKUP($A193,'8 Oct - LIVE LDS Data'!$A$3:$AAD$1504,61,FALSE))</f>
        <v/>
      </c>
      <c r="U193" s="7297" t="str">
        <f>IF(VLOOKUP($A193,'8 Oct - LIVE LDS Data'!$A$3:$AAD$1504,64,FALSE)=0/1/1900,"",VLOOKUP($A193,'8 Oct - LIVE LDS Data'!$A$3:$AAD$1504,64,FALSE))</f>
        <v/>
      </c>
      <c r="V193" s="7297" t="str">
        <f>IF(VLOOKUP($A193,'8 Oct - LIVE LDS Data'!$A$3:$AAD$1504,67,FALSE)=0/1/1900,"",VLOOKUP($A193,'8 Oct - LIVE LDS Data'!$A$3:$AAD$1504,67,FALSE))</f>
        <v/>
      </c>
      <c r="W193" s="7298" t="str">
        <f>IF(VLOOKUP($A193,'8 Oct - LIVE LDS Data'!$A$3:$AAD$1504,80,FALSE)=0/1/1900,"",VLOOKUP($A193,'8 Oct - LIVE LDS Data'!$A$3:$AAD$1504,80,FALSE))</f>
        <v/>
      </c>
      <c r="X193" s="7299" t="s">
        <v>90</v>
      </c>
      <c r="Y193" s="7300">
        <f>IF(VLOOKUP($A193,'8 Oct - LIVE LDS Data'!$A$3:$AAD$1504,73,FALSE)=0/1/1900,"",VLOOKUP($A193,'8 Oct - LIVE LDS Data'!$A$3:$AAD$1504,73,FALSE))</f>
        <v>45762</v>
      </c>
      <c r="Z193" s="7300" t="str">
        <f>IF(VLOOKUP($A193,'8 Oct - LIVE LDS Data'!$A$3:$AAD$1504,74,FALSE)=0/1/1900,"",VLOOKUP($A193,'8 Oct - LIVE LDS Data'!$A$3:$AAD$1504,74,FALSE))</f>
        <v>Robert Putnam</v>
      </c>
      <c r="AA193" s="7300">
        <f>IF(VLOOKUP($A193,'8 Oct - LIVE LDS Data'!$A$3:$AAD$1504,76,FALSE)=0/1/1900,"",VLOOKUP($A193,'8 Oct - LIVE LDS Data'!$A$3:$AAD$1504,76,FALSE))</f>
        <v>45762</v>
      </c>
      <c r="AB193" s="7300" t="str">
        <f>IF(VLOOKUP($A193,'8 Oct - LIVE LDS Data'!$A$3:$AAD$1504,77,FALSE)=0/1/1900,"",VLOOKUP($A193,'8 Oct - LIVE LDS Data'!$A$3:$AAD$1504,77,FALSE))</f>
        <v>Robert Putnam</v>
      </c>
    </row>
    <row r="194" spans="1:28" ht="40" customHeight="1" x14ac:dyDescent="0.2">
      <c r="A194" s="1465" t="s">
        <v>3514</v>
      </c>
      <c r="B194" s="1465"/>
      <c r="C194" s="1465" t="s">
        <v>3515</v>
      </c>
      <c r="D194" s="1466"/>
      <c r="E194" s="1466"/>
      <c r="F194" s="7293" t="str">
        <f>IF(VLOOKUP($A194,'8 Oct - LIVE LDS Data'!$A$3:$AAD$1504,4,FALSE)=0/1/1900,"",VLOOKUP($A194,'8 Oct - LIVE LDS Data'!$A$3:$AAD$1504,4,FALSE))</f>
        <v>Local Plan 2022-2043</v>
      </c>
      <c r="G194" s="7294">
        <f>IF(VLOOKUP($A194,'8 Oct - LIVE LDS Data'!$A$3:$AAD$1504,6,FALSE)=0/1/1900,"",VLOOKUP($A194,'8 Oct - LIVE LDS Data'!$A$3:$AAD$1504,6,FALSE))</f>
        <v>2022</v>
      </c>
      <c r="H194" s="7294">
        <f>IF(VLOOKUP($A194,'8 Oct - LIVE LDS Data'!$A$3:$AAD$1504,7,FALSE)=0/1/1900,"",VLOOKUP($A194,'8 Oct - LIVE LDS Data'!$A$3:$AAD$1504,7,FALSE))</f>
        <v>2043</v>
      </c>
      <c r="I194" s="7294" t="str">
        <f>IF(VLOOKUP($A194,'8 Oct - LIVE LDS Data'!$A$3:$AAD$1504,8,FALSE)=0/1/1900,"",VLOOKUP($A194,'8 Oct - LIVE LDS Data'!$A$3:$AAD$1504,8,FALSE))</f>
        <v>N</v>
      </c>
      <c r="J194" s="7294" t="str">
        <f>IF(VLOOKUP($A194,'8 Oct - LIVE LDS Data'!$A$3:$AAD$1504,9,FALSE)=0/1/1900,"",VLOOKUP($A194,'8 Oct - LIVE LDS Data'!$A$3:$AAD$1504,9,FALSE))</f>
        <v>N</v>
      </c>
      <c r="K194" s="7295">
        <f>IF(VLOOKUP($A194,'8 Oct - LIVE LDS Data'!$A$3:$AAD$1504,10,FALSE)=0/1/1900,"",VLOOKUP($A194,'8 Oct - LIVE LDS Data'!$A$3:$AAD$1504,10,FALSE))</f>
        <v>42423</v>
      </c>
      <c r="L194" s="7296">
        <f>IF(VLOOKUP($A194,'8 Oct - LIVE LDS Data'!$A$3:$AAD$1504,34,FALSE)=0/1/1900,"",VLOOKUP($A194,'8 Oct - LIVE LDS Data'!$A$3:$AAD$1504,34,FALSE))</f>
        <v>44805</v>
      </c>
      <c r="M194" s="7296">
        <f>IF(VLOOKUP($A194,'8 Oct - LIVE LDS Data'!$A$3:$AAD$1504,35,FALSE)=0/1/1900,"",VLOOKUP($A194,'8 Oct - LIVE LDS Data'!$A$3:$AAD$1504,35,FALSE))</f>
        <v>44879</v>
      </c>
      <c r="N194" s="7296" t="str">
        <f>IF(VLOOKUP($A194,'8 Oct - LIVE LDS Data'!$A$3:$AAD$1504,41,FALSE)=0/1/1900,"",VLOOKUP($A194,'8 Oct - LIVE LDS Data'!$A$3:$AAD$1504,41,FALSE))</f>
        <v/>
      </c>
      <c r="O194" s="7296" t="str">
        <f>IF(VLOOKUP($A194,'8 Oct - LIVE LDS Data'!$A$3:$AAD$1504,42,FALSE)=0/1/1900,"",VLOOKUP($A194,'8 Oct - LIVE LDS Data'!$A$3:$AAD$1504,42,FALSE))</f>
        <v/>
      </c>
      <c r="P194" s="7296" t="str">
        <f>IF(VLOOKUP($A194,'8 Oct - LIVE LDS Data'!$A$3:$AAD$1504,48,FALSE)=0/1/1900,"",VLOOKUP($A194,'8 Oct - LIVE LDS Data'!$A$3:$AAD$1504,48,FALSE))</f>
        <v/>
      </c>
      <c r="Q194" s="7296" t="str">
        <f>IF(VLOOKUP($A194,'8 Oct - LIVE LDS Data'!$A$3:$AAD$1504,49,FALSE)=0/1/1900,"",VLOOKUP($A194,'8 Oct - LIVE LDS Data'!$A$3:$AAD$1504,49,FALSE))</f>
        <v/>
      </c>
      <c r="R194" s="7296" t="str">
        <f>IF(VLOOKUP($A194,'8 Oct - LIVE LDS Data'!$A$3:$AAD$1504,55,FALSE)=0/1/1900,"",VLOOKUP($A194,'8 Oct - LIVE LDS Data'!$A$3:$AAD$1504,55,FALSE))</f>
        <v/>
      </c>
      <c r="S194" s="7296" t="str">
        <f>IF(VLOOKUP($A194,'8 Oct - LIVE LDS Data'!$A$3:$AAD$1504,56,FALSE)=0/1/1900,"",VLOOKUP($A194,'8 Oct - LIVE LDS Data'!$A$3:$AAD$1504,56,FALSE))</f>
        <v/>
      </c>
      <c r="T194" s="7297" t="str">
        <f>IF(VLOOKUP($A194,'8 Oct - LIVE LDS Data'!$A$3:$AAD$1504,61,FALSE)=0/1/1900,"",VLOOKUP($A194,'8 Oct - LIVE LDS Data'!$A$3:$AAD$1504,61,FALSE))</f>
        <v/>
      </c>
      <c r="U194" s="7297" t="str">
        <f>IF(VLOOKUP($A194,'8 Oct - LIVE LDS Data'!$A$3:$AAD$1504,64,FALSE)=0/1/1900,"",VLOOKUP($A194,'8 Oct - LIVE LDS Data'!$A$3:$AAD$1504,64,FALSE))</f>
        <v/>
      </c>
      <c r="V194" s="7297" t="str">
        <f>IF(VLOOKUP($A194,'8 Oct - LIVE LDS Data'!$A$3:$AAD$1504,67,FALSE)=0/1/1900,"",VLOOKUP($A194,'8 Oct - LIVE LDS Data'!$A$3:$AAD$1504,67,FALSE))</f>
        <v/>
      </c>
      <c r="W194" s="7298" t="str">
        <f>IF(VLOOKUP($A194,'8 Oct - LIVE LDS Data'!$A$3:$AAD$1504,80,FALSE)=0/1/1900,"",VLOOKUP($A194,'8 Oct - LIVE LDS Data'!$A$3:$AAD$1504,80,FALSE))</f>
        <v/>
      </c>
      <c r="X194" s="7299" t="s">
        <v>90</v>
      </c>
      <c r="Y194" s="7300">
        <f>IF(VLOOKUP($A194,'8 Oct - LIVE LDS Data'!$A$3:$AAD$1504,73,FALSE)=0/1/1900,"",VLOOKUP($A194,'8 Oct - LIVE LDS Data'!$A$3:$AAD$1504,73,FALSE))</f>
        <v>45762</v>
      </c>
      <c r="Z194" s="7300" t="str">
        <f>IF(VLOOKUP($A194,'8 Oct - LIVE LDS Data'!$A$3:$AAD$1504,74,FALSE)=0/1/1900,"",VLOOKUP($A194,'8 Oct - LIVE LDS Data'!$A$3:$AAD$1504,74,FALSE))</f>
        <v>Robert Putnam</v>
      </c>
      <c r="AA194" s="7300">
        <f>IF(VLOOKUP($A194,'8 Oct - LIVE LDS Data'!$A$3:$AAD$1504,76,FALSE)=0/1/1900,"",VLOOKUP($A194,'8 Oct - LIVE LDS Data'!$A$3:$AAD$1504,76,FALSE))</f>
        <v>45762</v>
      </c>
      <c r="AB194" s="7300" t="str">
        <f>IF(VLOOKUP($A194,'8 Oct - LIVE LDS Data'!$A$3:$AAD$1504,77,FALSE)=0/1/1900,"",VLOOKUP($A194,'8 Oct - LIVE LDS Data'!$A$3:$AAD$1504,77,FALSE))</f>
        <v>Robert Putnam</v>
      </c>
    </row>
    <row r="195" spans="1:28" ht="30" customHeight="1" x14ac:dyDescent="0.2">
      <c r="A195" s="7303" t="s">
        <v>3554</v>
      </c>
      <c r="B195" s="7303"/>
      <c r="C195" s="2616" t="s">
        <v>4217</v>
      </c>
      <c r="D195" s="1994" t="s">
        <v>4196</v>
      </c>
      <c r="E195" s="1995"/>
      <c r="F195" s="7304" t="str">
        <f>IF(VLOOKUP($A195,'8 Oct - LIVE LDS Data'!$A$3:$AAD$1504,4,FALSE)=0/1/1900,"",VLOOKUP($A195,'8 Oct - LIVE LDS Data'!$A$3:$AAD$1504,4,FALSE))</f>
        <v/>
      </c>
      <c r="G195" s="7305" t="str">
        <f>IF(VLOOKUP($A195,'8 Oct - LIVE LDS Data'!$A$3:$AAD$1504,6,FALSE)=0/1/1900,"",VLOOKUP($A195,'8 Oct - LIVE LDS Data'!$A$3:$AAD$1504,6,FALSE))</f>
        <v/>
      </c>
      <c r="H195" s="7305" t="str">
        <f>IF(VLOOKUP($A195,'8 Oct - LIVE LDS Data'!$A$3:$AAD$1504,7,FALSE)=0/1/1900,"",VLOOKUP($A195,'8 Oct - LIVE LDS Data'!$A$3:$AAD$1504,7,FALSE))</f>
        <v/>
      </c>
      <c r="I195" s="7305" t="str">
        <f>IF(VLOOKUP($A195,'8 Oct - LIVE LDS Data'!$A$3:$AAD$1504,8,FALSE)=0/1/1900,"",VLOOKUP($A195,'8 Oct - LIVE LDS Data'!$A$3:$AAD$1504,8,FALSE))</f>
        <v/>
      </c>
      <c r="J195" s="7305" t="str">
        <f>IF(VLOOKUP($A195,'8 Oct - LIVE LDS Data'!$A$3:$AAD$1504,9,FALSE)=0/1/1900,"",VLOOKUP($A195,'8 Oct - LIVE LDS Data'!$A$3:$AAD$1504,9,FALSE))</f>
        <v/>
      </c>
      <c r="K195" s="7306">
        <f>IF(VLOOKUP($A195,'8 Oct - LIVE LDS Data'!$A$3:$AAD$1504,10,FALSE)=0/1/1900,"",VLOOKUP($A195,'8 Oct - LIVE LDS Data'!$A$3:$AAD$1504,10,FALSE))</f>
        <v>41163</v>
      </c>
      <c r="L195" s="7296">
        <f>IF(VLOOKUP($A195,'8 Oct - LIVE LDS Data'!$A$3:$AAD$1504,34,FALSE)=0/1/1900,"",VLOOKUP($A195,'8 Oct - LIVE LDS Data'!$A$3:$AAD$1504,34,FALSE))</f>
        <v>43831</v>
      </c>
      <c r="M195" s="7296">
        <f>IF(VLOOKUP($A195,'8 Oct - LIVE LDS Data'!$A$3:$AAD$1504,35,FALSE)=0/1/1900,"",VLOOKUP($A195,'8 Oct - LIVE LDS Data'!$A$3:$AAD$1504,35,FALSE))</f>
        <v>43891</v>
      </c>
      <c r="N195" s="7296" t="str">
        <f>IF(VLOOKUP($A195,'8 Oct - LIVE LDS Data'!$A$3:$AAD$1504,41,FALSE)=0/1/1900,"",VLOOKUP($A195,'8 Oct - LIVE LDS Data'!$A$3:$AAD$1504,41,FALSE))</f>
        <v/>
      </c>
      <c r="O195" s="7296" t="str">
        <f>IF(VLOOKUP($A195,'8 Oct - LIVE LDS Data'!$A$3:$AAD$1504,42,FALSE)=0/1/1900,"",VLOOKUP($A195,'8 Oct - LIVE LDS Data'!$A$3:$AAD$1504,42,FALSE))</f>
        <v/>
      </c>
      <c r="P195" s="7296" t="str">
        <f>IF(VLOOKUP($A195,'8 Oct - LIVE LDS Data'!$A$3:$AAD$1504,48,FALSE)=0/1/1900,"",VLOOKUP($A195,'8 Oct - LIVE LDS Data'!$A$3:$AAD$1504,48,FALSE))</f>
        <v/>
      </c>
      <c r="Q195" s="7296" t="str">
        <f>IF(VLOOKUP($A195,'8 Oct - LIVE LDS Data'!$A$3:$AAD$1504,49,FALSE)=0/1/1900,"",VLOOKUP($A195,'8 Oct - LIVE LDS Data'!$A$3:$AAD$1504,49,FALSE))</f>
        <v/>
      </c>
      <c r="R195" s="7296" t="str">
        <f>IF(VLOOKUP($A195,'8 Oct - LIVE LDS Data'!$A$3:$AAD$1504,55,FALSE)=0/1/1900,"",VLOOKUP($A195,'8 Oct - LIVE LDS Data'!$A$3:$AAD$1504,55,FALSE))</f>
        <v/>
      </c>
      <c r="S195" s="7296" t="str">
        <f>IF(VLOOKUP($A195,'8 Oct - LIVE LDS Data'!$A$3:$AAD$1504,56,FALSE)=0/1/1900,"",VLOOKUP($A195,'8 Oct - LIVE LDS Data'!$A$3:$AAD$1504,56,FALSE))</f>
        <v/>
      </c>
      <c r="T195" s="7297" t="str">
        <f>IF(VLOOKUP($A195,'8 Oct - LIVE LDS Data'!$A$3:$AAD$1504,61,FALSE)=0/1/1900,"",VLOOKUP($A195,'8 Oct - LIVE LDS Data'!$A$3:$AAD$1504,61,FALSE))</f>
        <v/>
      </c>
      <c r="U195" s="7297" t="str">
        <f>IF(VLOOKUP($A195,'8 Oct - LIVE LDS Data'!$A$3:$AAD$1504,64,FALSE)=0/1/1900,"",VLOOKUP($A195,'8 Oct - LIVE LDS Data'!$A$3:$AAD$1504,64,FALSE))</f>
        <v/>
      </c>
      <c r="V195" s="7297" t="str">
        <f>IF(VLOOKUP($A195,'8 Oct - LIVE LDS Data'!$A$3:$AAD$1504,67,FALSE)=0/1/1900,"",VLOOKUP($A195,'8 Oct - LIVE LDS Data'!$A$3:$AAD$1504,67,FALSE))</f>
        <v/>
      </c>
      <c r="W195" s="7298" t="str">
        <f>IF(VLOOKUP($A195,'8 Oct - LIVE LDS Data'!$A$3:$AAD$1504,80,FALSE)=0/1/1900,"",VLOOKUP($A195,'8 Oct - LIVE LDS Data'!$A$3:$AAD$1504,80,FALSE))</f>
        <v/>
      </c>
      <c r="X195" s="7299" t="s">
        <v>90</v>
      </c>
      <c r="Y195" s="7300" t="str">
        <f>IF(VLOOKUP($A195,'8 Oct - LIVE LDS Data'!$A$3:$AAD$1504,73,FALSE)=0/1/1900,"",VLOOKUP($A195,'8 Oct - LIVE LDS Data'!$A$3:$AAD$1504,73,FALSE))</f>
        <v/>
      </c>
      <c r="Z195" s="7300" t="str">
        <f>IF(VLOOKUP($A195,'8 Oct - LIVE LDS Data'!$A$3:$AAD$1504,74,FALSE)=0/1/1900,"",VLOOKUP($A195,'8 Oct - LIVE LDS Data'!$A$3:$AAD$1504,74,FALSE))</f>
        <v>Robert Putnam</v>
      </c>
      <c r="AA195" s="7300" t="str">
        <f>IF(VLOOKUP($A195,'8 Oct - LIVE LDS Data'!$A$3:$AAD$1504,76,FALSE)=0/1/1900,"",VLOOKUP($A195,'8 Oct - LIVE LDS Data'!$A$3:$AAD$1504,76,FALSE))</f>
        <v/>
      </c>
      <c r="AB195" s="7300" t="str">
        <f>IF(VLOOKUP($A195,'8 Oct - LIVE LDS Data'!$A$3:$AAD$1504,77,FALSE)=0/1/1900,"",VLOOKUP($A195,'8 Oct - LIVE LDS Data'!$A$3:$AAD$1504,77,FALSE))</f>
        <v/>
      </c>
    </row>
    <row r="196" spans="1:28" ht="30" customHeight="1" x14ac:dyDescent="0.2">
      <c r="A196" s="1465" t="s">
        <v>3574</v>
      </c>
      <c r="B196" s="1465"/>
      <c r="C196" s="1465" t="s">
        <v>3575</v>
      </c>
      <c r="D196" s="1466"/>
      <c r="E196" s="1466"/>
      <c r="F196" s="7293" t="str">
        <f>IF(VLOOKUP($A196,'8 Oct - LIVE LDS Data'!$A$3:$AAD$1504,4,FALSE)=0/1/1900,"",VLOOKUP($A196,'8 Oct - LIVE LDS Data'!$A$3:$AAD$1504,4,FALSE))</f>
        <v>Telford and Wrekin Local Plan Review</v>
      </c>
      <c r="G196" s="7294">
        <f>IF(VLOOKUP($A196,'8 Oct - LIVE LDS Data'!$A$3:$AAD$1504,6,FALSE)=0/1/1900,"",VLOOKUP($A196,'8 Oct - LIVE LDS Data'!$A$3:$AAD$1504,6,FALSE))</f>
        <v>2020</v>
      </c>
      <c r="H196" s="7294">
        <f>IF(VLOOKUP($A196,'8 Oct - LIVE LDS Data'!$A$3:$AAD$1504,7,FALSE)=0/1/1900,"",VLOOKUP($A196,'8 Oct - LIVE LDS Data'!$A$3:$AAD$1504,7,FALSE))</f>
        <v>2040</v>
      </c>
      <c r="I196" s="7294" t="str">
        <f>IF(VLOOKUP($A196,'8 Oct - LIVE LDS Data'!$A$3:$AAD$1504,8,FALSE)=0/1/1900,"",VLOOKUP($A196,'8 Oct - LIVE LDS Data'!$A$3:$AAD$1504,8,FALSE))</f>
        <v>N</v>
      </c>
      <c r="J196" s="7294" t="str">
        <f>IF(VLOOKUP($A196,'8 Oct - LIVE LDS Data'!$A$3:$AAD$1504,9,FALSE)=0/1/1900,"",VLOOKUP($A196,'8 Oct - LIVE LDS Data'!$A$3:$AAD$1504,9,FALSE))</f>
        <v>N</v>
      </c>
      <c r="K196" s="7295">
        <f>IF(VLOOKUP($A196,'8 Oct - LIVE LDS Data'!$A$3:$AAD$1504,10,FALSE)=0/1/1900,"",VLOOKUP($A196,'8 Oct - LIVE LDS Data'!$A$3:$AAD$1504,10,FALSE))</f>
        <v>43111</v>
      </c>
      <c r="L196" s="7296">
        <f>IF(VLOOKUP($A196,'8 Oct - LIVE LDS Data'!$A$3:$AAD$1504,34,FALSE)=0/1/1900,"",VLOOKUP($A196,'8 Oct - LIVE LDS Data'!$A$3:$AAD$1504,34,FALSE))</f>
        <v>44116</v>
      </c>
      <c r="M196" s="7296">
        <f>IF(VLOOKUP($A196,'8 Oct - LIVE LDS Data'!$A$3:$AAD$1504,35,FALSE)=0/1/1900,"",VLOOKUP($A196,'8 Oct - LIVE LDS Data'!$A$3:$AAD$1504,35,FALSE))</f>
        <v>44204</v>
      </c>
      <c r="N196" s="7296">
        <f>IF(VLOOKUP($A196,'8 Oct - LIVE LDS Data'!$A$3:$AAD$1504,41,FALSE)=0/1/1900,"",VLOOKUP($A196,'8 Oct - LIVE LDS Data'!$A$3:$AAD$1504,41,FALSE))</f>
        <v>44746</v>
      </c>
      <c r="O196" s="7296">
        <f>IF(VLOOKUP($A196,'8 Oct - LIVE LDS Data'!$A$3:$AAD$1504,42,FALSE)=0/1/1900,"",VLOOKUP($A196,'8 Oct - LIVE LDS Data'!$A$3:$AAD$1504,42,FALSE))</f>
        <v>44862</v>
      </c>
      <c r="P196" s="7296">
        <f>IF(VLOOKUP($A196,'8 Oct - LIVE LDS Data'!$A$3:$AAD$1504,48,FALSE)=0/1/1900,"",VLOOKUP($A196,'8 Oct - LIVE LDS Data'!$A$3:$AAD$1504,48,FALSE))</f>
        <v>45224</v>
      </c>
      <c r="Q196" s="7296">
        <f>IF(VLOOKUP($A196,'8 Oct - LIVE LDS Data'!$A$3:$AAD$1504,49,FALSE)=0/1/1900,"",VLOOKUP($A196,'8 Oct - LIVE LDS Data'!$A$3:$AAD$1504,49,FALSE))</f>
        <v>45322</v>
      </c>
      <c r="R196" s="7296" t="str">
        <f>IF(VLOOKUP($A196,'8 Oct - LIVE LDS Data'!$A$3:$AAD$1504,55,FALSE)=0/1/1900,"",VLOOKUP($A196,'8 Oct - LIVE LDS Data'!$A$3:$AAD$1504,55,FALSE))</f>
        <v/>
      </c>
      <c r="S196" s="7296" t="str">
        <f>IF(VLOOKUP($A196,'8 Oct - LIVE LDS Data'!$A$3:$AAD$1504,56,FALSE)=0/1/1900,"",VLOOKUP($A196,'8 Oct - LIVE LDS Data'!$A$3:$AAD$1504,56,FALSE))</f>
        <v/>
      </c>
      <c r="T196" s="7297">
        <f>IF(VLOOKUP($A196,'8 Oct - LIVE LDS Data'!$A$3:$AAD$1504,61,FALSE)=0/1/1900,"",VLOOKUP($A196,'8 Oct - LIVE LDS Data'!$A$3:$AAD$1504,61,FALSE))</f>
        <v>45717</v>
      </c>
      <c r="U196" s="7297">
        <f>IF(VLOOKUP($A196,'8 Oct - LIVE LDS Data'!$A$3:$AAD$1504,64,FALSE)=0/1/1900,"",VLOOKUP($A196,'8 Oct - LIVE LDS Data'!$A$3:$AAD$1504,64,FALSE))</f>
        <v>45912</v>
      </c>
      <c r="V196" s="7297" t="str">
        <f>IF(VLOOKUP($A196,'8 Oct - LIVE LDS Data'!$A$3:$AAD$1504,67,FALSE)=0/1/1900,"",VLOOKUP($A196,'8 Oct - LIVE LDS Data'!$A$3:$AAD$1504,67,FALSE))</f>
        <v/>
      </c>
      <c r="W196" s="7298" t="str">
        <f>IF(VLOOKUP($A196,'8 Oct - LIVE LDS Data'!$A$3:$AAD$1504,80,FALSE)=0/1/1900,"",VLOOKUP($A196,'8 Oct - LIVE LDS Data'!$A$3:$AAD$1504,80,FALSE))</f>
        <v/>
      </c>
      <c r="X196" s="7299" t="s">
        <v>90</v>
      </c>
      <c r="Y196" s="7300">
        <f>IF(VLOOKUP($A196,'8 Oct - LIVE LDS Data'!$A$3:$AAD$1504,73,FALSE)=0/1/1900,"",VLOOKUP($A196,'8 Oct - LIVE LDS Data'!$A$3:$AAD$1504,73,FALSE))</f>
        <v>45758</v>
      </c>
      <c r="Z196" s="7300" t="str">
        <f>IF(VLOOKUP($A196,'8 Oct - LIVE LDS Data'!$A$3:$AAD$1504,74,FALSE)=0/1/1900,"",VLOOKUP($A196,'8 Oct - LIVE LDS Data'!$A$3:$AAD$1504,74,FALSE))</f>
        <v>Robert Putnam</v>
      </c>
      <c r="AA196" s="7300">
        <f>IF(VLOOKUP($A196,'8 Oct - LIVE LDS Data'!$A$3:$AAD$1504,76,FALSE)=0/1/1900,"",VLOOKUP($A196,'8 Oct - LIVE LDS Data'!$A$3:$AAD$1504,76,FALSE))</f>
        <v>45932</v>
      </c>
      <c r="AB196" s="7300" t="str">
        <f>IF(VLOOKUP($A196,'8 Oct - LIVE LDS Data'!$A$3:$AAD$1504,77,FALSE)=0/1/1900,"",VLOOKUP($A196,'8 Oct - LIVE LDS Data'!$A$3:$AAD$1504,77,FALSE))</f>
        <v>Robert Putnam</v>
      </c>
    </row>
    <row r="197" spans="1:28" ht="30" customHeight="1" x14ac:dyDescent="0.2">
      <c r="A197" s="7301" t="s">
        <v>3588</v>
      </c>
      <c r="B197" s="7301"/>
      <c r="C197" s="7301" t="s">
        <v>3589</v>
      </c>
      <c r="D197" s="7302"/>
      <c r="E197" s="7302"/>
      <c r="F197" s="7293" t="str">
        <f>IF(VLOOKUP($A197,'8 Oct - LIVE LDS Data'!$A$3:$AAD$1504,4,FALSE)=0/1/1900,"",VLOOKUP($A197,'8 Oct - LIVE LDS Data'!$A$3:$AAD$1504,4,FALSE))</f>
        <v>Tendring District Local Plan (North Essex Garden Communities) Section 1 - Review (to extend period beyond 2033)</v>
      </c>
      <c r="G197" s="7294">
        <f>IF(VLOOKUP($A197,'8 Oct - LIVE LDS Data'!$A$3:$AAD$1504,6,FALSE)=0/1/1900,"",VLOOKUP($A197,'8 Oct - LIVE LDS Data'!$A$3:$AAD$1504,6,FALSE))</f>
        <v>2013</v>
      </c>
      <c r="H197" s="7294">
        <f>IF(VLOOKUP($A197,'8 Oct - LIVE LDS Data'!$A$3:$AAD$1504,7,FALSE)=0/1/1900,"",VLOOKUP($A197,'8 Oct - LIVE LDS Data'!$A$3:$AAD$1504,7,FALSE))</f>
        <v>2041</v>
      </c>
      <c r="I197" s="7294" t="str">
        <f>IF(VLOOKUP($A197,'8 Oct - LIVE LDS Data'!$A$3:$AAD$1504,8,FALSE)=0/1/1900,"",VLOOKUP($A197,'8 Oct - LIVE LDS Data'!$A$3:$AAD$1504,8,FALSE))</f>
        <v>Y</v>
      </c>
      <c r="J197" s="7294" t="str">
        <f>IF(VLOOKUP($A197,'8 Oct - LIVE LDS Data'!$A$3:$AAD$1504,9,FALSE)=0/1/1900,"",VLOOKUP($A197,'8 Oct - LIVE LDS Data'!$A$3:$AAD$1504,9,FALSE))</f>
        <v>N</v>
      </c>
      <c r="K197" s="7295">
        <f>IF(VLOOKUP($A197,'8 Oct - LIVE LDS Data'!$A$3:$AAD$1504,10,FALSE)=0/1/1900,"",VLOOKUP($A197,'8 Oct - LIVE LDS Data'!$A$3:$AAD$1504,10,FALSE))</f>
        <v>44222</v>
      </c>
      <c r="L197" s="7296">
        <f>IF(VLOOKUP($A197,'8 Oct - LIVE LDS Data'!$A$3:$AAD$1504,34,FALSE)=0/1/1900,"",VLOOKUP($A197,'8 Oct - LIVE LDS Data'!$A$3:$AAD$1504,34,FALSE))</f>
        <v>45719</v>
      </c>
      <c r="M197" s="7296">
        <f>IF(VLOOKUP($A197,'8 Oct - LIVE LDS Data'!$A$3:$AAD$1504,35,FALSE)=0/1/1900,"",VLOOKUP($A197,'8 Oct - LIVE LDS Data'!$A$3:$AAD$1504,35,FALSE))</f>
        <v>45761</v>
      </c>
      <c r="N197" s="7296" t="str">
        <f>IF(VLOOKUP($A197,'8 Oct - LIVE LDS Data'!$A$3:$AAD$1504,41,FALSE)=0/1/1900,"",VLOOKUP($A197,'8 Oct - LIVE LDS Data'!$A$3:$AAD$1504,41,FALSE))</f>
        <v/>
      </c>
      <c r="O197" s="7296" t="str">
        <f>IF(VLOOKUP($A197,'8 Oct - LIVE LDS Data'!$A$3:$AAD$1504,42,FALSE)=0/1/1900,"",VLOOKUP($A197,'8 Oct - LIVE LDS Data'!$A$3:$AAD$1504,42,FALSE))</f>
        <v/>
      </c>
      <c r="P197" s="7296" t="str">
        <f>IF(VLOOKUP($A197,'8 Oct - LIVE LDS Data'!$A$3:$AAD$1504,48,FALSE)=0/1/1900,"",VLOOKUP($A197,'8 Oct - LIVE LDS Data'!$A$3:$AAD$1504,48,FALSE))</f>
        <v/>
      </c>
      <c r="Q197" s="7296" t="str">
        <f>IF(VLOOKUP($A197,'8 Oct - LIVE LDS Data'!$A$3:$AAD$1504,49,FALSE)=0/1/1900,"",VLOOKUP($A197,'8 Oct - LIVE LDS Data'!$A$3:$AAD$1504,49,FALSE))</f>
        <v/>
      </c>
      <c r="R197" s="7296" t="str">
        <f>IF(VLOOKUP($A197,'8 Oct - LIVE LDS Data'!$A$3:$AAD$1504,55,FALSE)=0/1/1900,"",VLOOKUP($A197,'8 Oct - LIVE LDS Data'!$A$3:$AAD$1504,55,FALSE))</f>
        <v/>
      </c>
      <c r="S197" s="7296" t="str">
        <f>IF(VLOOKUP($A197,'8 Oct - LIVE LDS Data'!$A$3:$AAD$1504,56,FALSE)=0/1/1900,"",VLOOKUP($A197,'8 Oct - LIVE LDS Data'!$A$3:$AAD$1504,56,FALSE))</f>
        <v/>
      </c>
      <c r="T197" s="7297" t="str">
        <f>IF(VLOOKUP($A197,'8 Oct - LIVE LDS Data'!$A$3:$AAD$1504,61,FALSE)=0/1/1900,"",VLOOKUP($A197,'8 Oct - LIVE LDS Data'!$A$3:$AAD$1504,61,FALSE))</f>
        <v/>
      </c>
      <c r="U197" s="7297" t="str">
        <f>IF(VLOOKUP($A197,'8 Oct - LIVE LDS Data'!$A$3:$AAD$1504,64,FALSE)=0/1/1900,"",VLOOKUP($A197,'8 Oct - LIVE LDS Data'!$A$3:$AAD$1504,64,FALSE))</f>
        <v/>
      </c>
      <c r="V197" s="7297" t="str">
        <f>IF(VLOOKUP($A197,'8 Oct - LIVE LDS Data'!$A$3:$AAD$1504,67,FALSE)=0/1/1900,"",VLOOKUP($A197,'8 Oct - LIVE LDS Data'!$A$3:$AAD$1504,67,FALSE))</f>
        <v/>
      </c>
      <c r="W197" s="7298" t="str">
        <f>IF(VLOOKUP($A197,'8 Oct - LIVE LDS Data'!$A$3:$AAD$1504,80,FALSE)=0/1/1900,"",VLOOKUP($A197,'8 Oct - LIVE LDS Data'!$A$3:$AAD$1504,80,FALSE))</f>
        <v/>
      </c>
      <c r="X197" s="7299" t="s">
        <v>90</v>
      </c>
      <c r="Y197" s="7300">
        <f>IF(VLOOKUP($A197,'8 Oct - LIVE LDS Data'!$A$3:$AAD$1504,73,FALSE)=0/1/1900,"",VLOOKUP($A197,'8 Oct - LIVE LDS Data'!$A$3:$AAD$1504,73,FALSE))</f>
        <v>45758</v>
      </c>
      <c r="Z197" s="7300" t="str">
        <f>IF(VLOOKUP($A197,'8 Oct - LIVE LDS Data'!$A$3:$AAD$1504,74,FALSE)=0/1/1900,"",VLOOKUP($A197,'8 Oct - LIVE LDS Data'!$A$3:$AAD$1504,74,FALSE))</f>
        <v>Robert Putnam</v>
      </c>
      <c r="AA197" s="7300">
        <f>IF(VLOOKUP($A197,'8 Oct - LIVE LDS Data'!$A$3:$AAD$1504,76,FALSE)=0/1/1900,"",VLOOKUP($A197,'8 Oct - LIVE LDS Data'!$A$3:$AAD$1504,76,FALSE))</f>
        <v>45758</v>
      </c>
      <c r="AB197" s="7300" t="str">
        <f>IF(VLOOKUP($A197,'8 Oct - LIVE LDS Data'!$A$3:$AAD$1504,77,FALSE)=0/1/1900,"",VLOOKUP($A197,'8 Oct - LIVE LDS Data'!$A$3:$AAD$1504,77,FALSE))</f>
        <v>Robert Putnam</v>
      </c>
    </row>
    <row r="198" spans="1:28" ht="40" customHeight="1" x14ac:dyDescent="0.2">
      <c r="A198" s="1465" t="s">
        <v>3598</v>
      </c>
      <c r="B198" s="1465"/>
      <c r="C198" s="1465" t="s">
        <v>3599</v>
      </c>
      <c r="D198" s="1466"/>
      <c r="E198" s="1466"/>
      <c r="F198" s="7293" t="str">
        <f>IF(VLOOKUP($A198,'8 Oct - LIVE LDS Data'!$A$3:$AAD$1504,4,FALSE)=0/1/1900,"",VLOOKUP($A198,'8 Oct - LIVE LDS Data'!$A$3:$AAD$1504,4,FALSE))</f>
        <v>Local Plan 2040</v>
      </c>
      <c r="G198" s="7294" t="str">
        <f>IF(VLOOKUP($A198,'8 Oct - LIVE LDS Data'!$A$3:$AAD$1504,6,FALSE)=0/1/1900,"",VLOOKUP($A198,'8 Oct - LIVE LDS Data'!$A$3:$AAD$1504,6,FALSE))</f>
        <v>2020</v>
      </c>
      <c r="H198" s="7294" t="str">
        <f>IF(VLOOKUP($A198,'8 Oct - LIVE LDS Data'!$A$3:$AAD$1504,7,FALSE)=0/1/1900,"",VLOOKUP($A198,'8 Oct - LIVE LDS Data'!$A$3:$AAD$1504,7,FALSE))</f>
        <v>2040</v>
      </c>
      <c r="I198" s="7294" t="str">
        <f>IF(VLOOKUP($A198,'8 Oct - LIVE LDS Data'!$A$3:$AAD$1504,8,FALSE)=0/1/1900,"",VLOOKUP($A198,'8 Oct - LIVE LDS Data'!$A$3:$AAD$1504,8,FALSE))</f>
        <v>N</v>
      </c>
      <c r="J198" s="7294" t="str">
        <f>IF(VLOOKUP($A198,'8 Oct - LIVE LDS Data'!$A$3:$AAD$1504,9,FALSE)=0/1/1900,"",VLOOKUP($A198,'8 Oct - LIVE LDS Data'!$A$3:$AAD$1504,9,FALSE))</f>
        <v>N</v>
      </c>
      <c r="K198" s="7295">
        <f>IF(VLOOKUP($A198,'8 Oct - LIVE LDS Data'!$A$3:$AAD$1504,10,FALSE)=0/1/1900,"",VLOOKUP($A198,'8 Oct - LIVE LDS Data'!$A$3:$AAD$1504,10,FALSE))</f>
        <v>42396</v>
      </c>
      <c r="L198" s="7296">
        <f>IF(VLOOKUP($A198,'8 Oct - LIVE LDS Data'!$A$3:$AAD$1504,34,FALSE)=0/1/1900,"",VLOOKUP($A198,'8 Oct - LIVE LDS Data'!$A$3:$AAD$1504,34,FALSE))</f>
        <v>43287</v>
      </c>
      <c r="M198" s="7296">
        <f>IF(VLOOKUP($A198,'8 Oct - LIVE LDS Data'!$A$3:$AAD$1504,35,FALSE)=0/1/1900,"",VLOOKUP($A198,'8 Oct - LIVE LDS Data'!$A$3:$AAD$1504,35,FALSE))</f>
        <v>43357</v>
      </c>
      <c r="N198" s="7296">
        <f>IF(VLOOKUP($A198,'8 Oct - LIVE LDS Data'!$A$3:$AAD$1504,41,FALSE)=0/1/1900,"",VLOOKUP($A198,'8 Oct - LIVE LDS Data'!$A$3:$AAD$1504,41,FALSE))</f>
        <v>44020</v>
      </c>
      <c r="O198" s="7296">
        <f>IF(VLOOKUP($A198,'8 Oct - LIVE LDS Data'!$A$3:$AAD$1504,42,FALSE)=0/1/1900,"",VLOOKUP($A198,'8 Oct - LIVE LDS Data'!$A$3:$AAD$1504,42,FALSE))</f>
        <v>44071</v>
      </c>
      <c r="P198" s="7296">
        <f>IF(VLOOKUP($A198,'8 Oct - LIVE LDS Data'!$A$3:$AAD$1504,48,FALSE)=0/1/1900,"",VLOOKUP($A198,'8 Oct - LIVE LDS Data'!$A$3:$AAD$1504,48,FALSE))</f>
        <v>44603</v>
      </c>
      <c r="Q198" s="7296">
        <f>IF(VLOOKUP($A198,'8 Oct - LIVE LDS Data'!$A$3:$AAD$1504,49,FALSE)=0/1/1900,"",VLOOKUP($A198,'8 Oct - LIVE LDS Data'!$A$3:$AAD$1504,49,FALSE))</f>
        <v>44659</v>
      </c>
      <c r="R198" s="7296">
        <f>IF(VLOOKUP($A198,'8 Oct - LIVE LDS Data'!$A$3:$AAD$1504,55,FALSE)=0/1/1900,"",VLOOKUP($A198,'8 Oct - LIVE LDS Data'!$A$3:$AAD$1504,55,FALSE))</f>
        <v>45328</v>
      </c>
      <c r="S198" s="7296">
        <f>IF(VLOOKUP($A198,'8 Oct - LIVE LDS Data'!$A$3:$AAD$1504,56,FALSE)=0/1/1900,"",VLOOKUP($A198,'8 Oct - LIVE LDS Data'!$A$3:$AAD$1504,56,FALSE))</f>
        <v>45384</v>
      </c>
      <c r="T198" s="7297" t="str">
        <f>IF(VLOOKUP($A198,'8 Oct - LIVE LDS Data'!$A$3:$AAD$1504,61,FALSE)=0/1/1900,"",VLOOKUP($A198,'8 Oct - LIVE LDS Data'!$A$3:$AAD$1504,61,FALSE))</f>
        <v/>
      </c>
      <c r="U198" s="7297" t="str">
        <f>IF(VLOOKUP($A198,'8 Oct - LIVE LDS Data'!$A$3:$AAD$1504,64,FALSE)=0/1/1900,"",VLOOKUP($A198,'8 Oct - LIVE LDS Data'!$A$3:$AAD$1504,64,FALSE))</f>
        <v/>
      </c>
      <c r="V198" s="7297" t="str">
        <f>IF(VLOOKUP($A198,'8 Oct - LIVE LDS Data'!$A$3:$AAD$1504,67,FALSE)=0/1/1900,"",VLOOKUP($A198,'8 Oct - LIVE LDS Data'!$A$3:$AAD$1504,67,FALSE))</f>
        <v/>
      </c>
      <c r="W198" s="7298" t="str">
        <f>IF(VLOOKUP($A198,'8 Oct - LIVE LDS Data'!$A$3:$AAD$1504,80,FALSE)=0/1/1900,"",VLOOKUP($A198,'8 Oct - LIVE LDS Data'!$A$3:$AAD$1504,80,FALSE))</f>
        <v/>
      </c>
      <c r="X198" s="7299" t="s">
        <v>90</v>
      </c>
      <c r="Y198" s="7300">
        <f>IF(VLOOKUP($A198,'8 Oct - LIVE LDS Data'!$A$3:$AAD$1504,73,FALSE)=0/1/1900,"",VLOOKUP($A198,'8 Oct - LIVE LDS Data'!$A$3:$AAD$1504,73,FALSE))</f>
        <v>45758</v>
      </c>
      <c r="Z198" s="7300" t="str">
        <f>IF(VLOOKUP($A198,'8 Oct - LIVE LDS Data'!$A$3:$AAD$1504,74,FALSE)=0/1/1900,"",VLOOKUP($A198,'8 Oct - LIVE LDS Data'!$A$3:$AAD$1504,74,FALSE))</f>
        <v>Robert Putnam</v>
      </c>
      <c r="AA198" s="7300">
        <f>IF(VLOOKUP($A198,'8 Oct - LIVE LDS Data'!$A$3:$AAD$1504,76,FALSE)=0/1/1900,"",VLOOKUP($A198,'8 Oct - LIVE LDS Data'!$A$3:$AAD$1504,76,FALSE))</f>
        <v>45758</v>
      </c>
      <c r="AB198" s="7300" t="str">
        <f>IF(VLOOKUP($A198,'8 Oct - LIVE LDS Data'!$A$3:$AAD$1504,77,FALSE)=0/1/1900,"",VLOOKUP($A198,'8 Oct - LIVE LDS Data'!$A$3:$AAD$1504,77,FALSE))</f>
        <v>Robert Putnam</v>
      </c>
    </row>
    <row r="199" spans="1:28" ht="30" customHeight="1" x14ac:dyDescent="0.2">
      <c r="A199" s="1465" t="s">
        <v>3614</v>
      </c>
      <c r="B199" s="1465"/>
      <c r="C199" s="1465" t="s">
        <v>3615</v>
      </c>
      <c r="D199" s="1466"/>
      <c r="E199" s="1466"/>
      <c r="F199" s="7293" t="str">
        <f>IF(VLOOKUP($A199,'8 Oct - LIVE LDS Data'!$A$3:$AAD$1504,4,FALSE)=0/1/1900,"",VLOOKUP($A199,'8 Oct - LIVE LDS Data'!$A$3:$AAD$1504,4,FALSE))</f>
        <v xml:space="preserve">The Cheltenham, Gloucester and Tewkesbury Strategic and Local Plan (CGTSLP) </v>
      </c>
      <c r="G199" s="7294" t="str">
        <f>IF(VLOOKUP($A199,'8 Oct - LIVE LDS Data'!$A$3:$AAD$1504,6,FALSE)=0/1/1900,"",VLOOKUP($A199,'8 Oct - LIVE LDS Data'!$A$3:$AAD$1504,6,FALSE))</f>
        <v>2021</v>
      </c>
      <c r="H199" s="7294" t="str">
        <f>IF(VLOOKUP($A199,'8 Oct - LIVE LDS Data'!$A$3:$AAD$1504,7,FALSE)=0/1/1900,"",VLOOKUP($A199,'8 Oct - LIVE LDS Data'!$A$3:$AAD$1504,7,FALSE))</f>
        <v>2036</v>
      </c>
      <c r="I199" s="7294" t="str">
        <f>IF(VLOOKUP($A199,'8 Oct - LIVE LDS Data'!$A$3:$AAD$1504,8,FALSE)=0/1/1900,"",VLOOKUP($A199,'8 Oct - LIVE LDS Data'!$A$3:$AAD$1504,8,FALSE))</f>
        <v>N</v>
      </c>
      <c r="J199" s="7294" t="str">
        <f>IF(VLOOKUP($A199,'8 Oct - LIVE LDS Data'!$A$3:$AAD$1504,9,FALSE)=0/1/1900,"",VLOOKUP($A199,'8 Oct - LIVE LDS Data'!$A$3:$AAD$1504,9,FALSE))</f>
        <v>Y</v>
      </c>
      <c r="K199" s="7295">
        <f>IF(VLOOKUP($A199,'8 Oct - LIVE LDS Data'!$A$3:$AAD$1504,10,FALSE)=0/1/1900,"",VLOOKUP($A199,'8 Oct - LIVE LDS Data'!$A$3:$AAD$1504,10,FALSE))</f>
        <v>43080</v>
      </c>
      <c r="L199" s="7296">
        <f>IF(VLOOKUP($A199,'8 Oct - LIVE LDS Data'!$A$3:$AAD$1504,34,FALSE)=0/1/1900,"",VLOOKUP($A199,'8 Oct - LIVE LDS Data'!$A$3:$AAD$1504,34,FALSE))</f>
        <v>43416</v>
      </c>
      <c r="M199" s="7296">
        <f>IF(VLOOKUP($A199,'8 Oct - LIVE LDS Data'!$A$3:$AAD$1504,35,FALSE)=0/1/1900,"",VLOOKUP($A199,'8 Oct - LIVE LDS Data'!$A$3:$AAD$1504,35,FALSE))</f>
        <v>43476</v>
      </c>
      <c r="N199" s="7296">
        <f>IF(VLOOKUP($A199,'8 Oct - LIVE LDS Data'!$A$3:$AAD$1504,41,FALSE)=0/1/1900,"",VLOOKUP($A199,'8 Oct - LIVE LDS Data'!$A$3:$AAD$1504,41,FALSE))</f>
        <v>45292</v>
      </c>
      <c r="O199" s="7296">
        <f>IF(VLOOKUP($A199,'8 Oct - LIVE LDS Data'!$A$3:$AAD$1504,42,FALSE)=0/1/1900,"",VLOOKUP($A199,'8 Oct - LIVE LDS Data'!$A$3:$AAD$1504,42,FALSE))</f>
        <v>45352</v>
      </c>
      <c r="P199" s="7296" t="str">
        <f>IF(VLOOKUP($A199,'8 Oct - LIVE LDS Data'!$A$3:$AAD$1504,48,FALSE)=0/1/1900,"",VLOOKUP($A199,'8 Oct - LIVE LDS Data'!$A$3:$AAD$1504,48,FALSE))</f>
        <v/>
      </c>
      <c r="Q199" s="7296" t="str">
        <f>IF(VLOOKUP($A199,'8 Oct - LIVE LDS Data'!$A$3:$AAD$1504,49,FALSE)=0/1/1900,"",VLOOKUP($A199,'8 Oct - LIVE LDS Data'!$A$3:$AAD$1504,49,FALSE))</f>
        <v/>
      </c>
      <c r="R199" s="7296" t="str">
        <f>IF(VLOOKUP($A199,'8 Oct - LIVE LDS Data'!$A$3:$AAD$1504,55,FALSE)=0/1/1900,"",VLOOKUP($A199,'8 Oct - LIVE LDS Data'!$A$3:$AAD$1504,55,FALSE))</f>
        <v/>
      </c>
      <c r="S199" s="7296" t="str">
        <f>IF(VLOOKUP($A199,'8 Oct - LIVE LDS Data'!$A$3:$AAD$1504,56,FALSE)=0/1/1900,"",VLOOKUP($A199,'8 Oct - LIVE LDS Data'!$A$3:$AAD$1504,56,FALSE))</f>
        <v/>
      </c>
      <c r="T199" s="7297" t="str">
        <f>IF(VLOOKUP($A199,'8 Oct - LIVE LDS Data'!$A$3:$AAD$1504,61,FALSE)=0/1/1900,"",VLOOKUP($A199,'8 Oct - LIVE LDS Data'!$A$3:$AAD$1504,61,FALSE))</f>
        <v/>
      </c>
      <c r="U199" s="7297" t="str">
        <f>IF(VLOOKUP($A199,'8 Oct - LIVE LDS Data'!$A$3:$AAD$1504,64,FALSE)=0/1/1900,"",VLOOKUP($A199,'8 Oct - LIVE LDS Data'!$A$3:$AAD$1504,64,FALSE))</f>
        <v/>
      </c>
      <c r="V199" s="7297" t="str">
        <f>IF(VLOOKUP($A199,'8 Oct - LIVE LDS Data'!$A$3:$AAD$1504,67,FALSE)=0/1/1900,"",VLOOKUP($A199,'8 Oct - LIVE LDS Data'!$A$3:$AAD$1504,67,FALSE))</f>
        <v/>
      </c>
      <c r="W199" s="7298" t="str">
        <f>IF(VLOOKUP($A199,'8 Oct - LIVE LDS Data'!$A$3:$AAD$1504,80,FALSE)=0/1/1900,"",VLOOKUP($A199,'8 Oct - LIVE LDS Data'!$A$3:$AAD$1504,80,FALSE))</f>
        <v/>
      </c>
      <c r="X199" s="7299" t="s">
        <v>90</v>
      </c>
      <c r="Y199" s="7300">
        <f>IF(VLOOKUP($A199,'8 Oct - LIVE LDS Data'!$A$3:$AAD$1504,73,FALSE)=0/1/1900,"",VLOOKUP($A199,'8 Oct - LIVE LDS Data'!$A$3:$AAD$1504,73,FALSE))</f>
        <v>45758</v>
      </c>
      <c r="Z199" s="7300" t="str">
        <f>IF(VLOOKUP($A199,'8 Oct - LIVE LDS Data'!$A$3:$AAD$1504,74,FALSE)=0/1/1900,"",VLOOKUP($A199,'8 Oct - LIVE LDS Data'!$A$3:$AAD$1504,74,FALSE))</f>
        <v>Robert Putnam</v>
      </c>
      <c r="AA199" s="7300">
        <f>IF(VLOOKUP($A199,'8 Oct - LIVE LDS Data'!$A$3:$AAD$1504,76,FALSE)=0/1/1900,"",VLOOKUP($A199,'8 Oct - LIVE LDS Data'!$A$3:$AAD$1504,76,FALSE))</f>
        <v>45758</v>
      </c>
      <c r="AB199" s="7300" t="str">
        <f>IF(VLOOKUP($A199,'8 Oct - LIVE LDS Data'!$A$3:$AAD$1504,77,FALSE)=0/1/1900,"",VLOOKUP($A199,'8 Oct - LIVE LDS Data'!$A$3:$AAD$1504,77,FALSE))</f>
        <v>Robert Putnam</v>
      </c>
    </row>
    <row r="200" spans="1:28" ht="30" customHeight="1" x14ac:dyDescent="0.2">
      <c r="A200" s="7309" t="s">
        <v>3620</v>
      </c>
      <c r="B200" s="7309"/>
      <c r="C200" s="7309" t="s">
        <v>3621</v>
      </c>
      <c r="D200" s="7310"/>
      <c r="E200" s="7310"/>
      <c r="F200" s="7293" t="str">
        <f>IF(VLOOKUP($A200,'8 Oct - LIVE LDS Data'!$A$3:$AAD$1504,4,FALSE)=0/1/1900,"",VLOOKUP($A200,'8 Oct - LIVE LDS Data'!$A$3:$AAD$1504,4,FALSE))</f>
        <v>Thanet Local Plan Partial update</v>
      </c>
      <c r="G200" s="7294" t="str">
        <f>IF(VLOOKUP($A200,'8 Oct - LIVE LDS Data'!$A$3:$AAD$1504,6,FALSE)=0/1/1900,"",VLOOKUP($A200,'8 Oct - LIVE LDS Data'!$A$3:$AAD$1504,6,FALSE))</f>
        <v>2011</v>
      </c>
      <c r="H200" s="7294" t="str">
        <f>IF(VLOOKUP($A200,'8 Oct - LIVE LDS Data'!$A$3:$AAD$1504,7,FALSE)=0/1/1900,"",VLOOKUP($A200,'8 Oct - LIVE LDS Data'!$A$3:$AAD$1504,7,FALSE))</f>
        <v>2040</v>
      </c>
      <c r="I200" s="7294" t="str">
        <f>IF(VLOOKUP($A200,'8 Oct - LIVE LDS Data'!$A$3:$AAD$1504,8,FALSE)=0/1/1900,"",VLOOKUP($A200,'8 Oct - LIVE LDS Data'!$A$3:$AAD$1504,8,FALSE))</f>
        <v>N</v>
      </c>
      <c r="J200" s="7294" t="str">
        <f>IF(VLOOKUP($A200,'8 Oct - LIVE LDS Data'!$A$3:$AAD$1504,9,FALSE)=0/1/1900,"",VLOOKUP($A200,'8 Oct - LIVE LDS Data'!$A$3:$AAD$1504,9,FALSE))</f>
        <v>N</v>
      </c>
      <c r="K200" s="7295">
        <f>IF(VLOOKUP($A200,'8 Oct - LIVE LDS Data'!$A$3:$AAD$1504,10,FALSE)=0/1/1900,"",VLOOKUP($A200,'8 Oct - LIVE LDS Data'!$A$3:$AAD$1504,10,FALSE))</f>
        <v>44021</v>
      </c>
      <c r="L200" s="7296">
        <f>IF(VLOOKUP($A200,'8 Oct - LIVE LDS Data'!$A$3:$AAD$1504,34,FALSE)=0/1/1900,"",VLOOKUP($A200,'8 Oct - LIVE LDS Data'!$A$3:$AAD$1504,34,FALSE))</f>
        <v>44539</v>
      </c>
      <c r="M200" s="7296">
        <f>IF(VLOOKUP($A200,'8 Oct - LIVE LDS Data'!$A$3:$AAD$1504,35,FALSE)=0/1/1900,"",VLOOKUP($A200,'8 Oct - LIVE LDS Data'!$A$3:$AAD$1504,35,FALSE))</f>
        <v>44596</v>
      </c>
      <c r="N200" s="7296" t="str">
        <f>IF(VLOOKUP($A200,'8 Oct - LIVE LDS Data'!$A$3:$AAD$1504,41,FALSE)=0/1/1900,"",VLOOKUP($A200,'8 Oct - LIVE LDS Data'!$A$3:$AAD$1504,41,FALSE))</f>
        <v/>
      </c>
      <c r="O200" s="7296" t="str">
        <f>IF(VLOOKUP($A200,'8 Oct - LIVE LDS Data'!$A$3:$AAD$1504,42,FALSE)=0/1/1900,"",VLOOKUP($A200,'8 Oct - LIVE LDS Data'!$A$3:$AAD$1504,42,FALSE))</f>
        <v/>
      </c>
      <c r="P200" s="7296" t="str">
        <f>IF(VLOOKUP($A200,'8 Oct - LIVE LDS Data'!$A$3:$AAD$1504,48,FALSE)=0/1/1900,"",VLOOKUP($A200,'8 Oct - LIVE LDS Data'!$A$3:$AAD$1504,48,FALSE))</f>
        <v/>
      </c>
      <c r="Q200" s="7296" t="str">
        <f>IF(VLOOKUP($A200,'8 Oct - LIVE LDS Data'!$A$3:$AAD$1504,49,FALSE)=0/1/1900,"",VLOOKUP($A200,'8 Oct - LIVE LDS Data'!$A$3:$AAD$1504,49,FALSE))</f>
        <v/>
      </c>
      <c r="R200" s="7296" t="str">
        <f>IF(VLOOKUP($A200,'8 Oct - LIVE LDS Data'!$A$3:$AAD$1504,55,FALSE)=0/1/1900,"",VLOOKUP($A200,'8 Oct - LIVE LDS Data'!$A$3:$AAD$1504,55,FALSE))</f>
        <v/>
      </c>
      <c r="S200" s="7296" t="str">
        <f>IF(VLOOKUP($A200,'8 Oct - LIVE LDS Data'!$A$3:$AAD$1504,56,FALSE)=0/1/1900,"",VLOOKUP($A200,'8 Oct - LIVE LDS Data'!$A$3:$AAD$1504,56,FALSE))</f>
        <v/>
      </c>
      <c r="T200" s="7297" t="str">
        <f>IF(VLOOKUP($A200,'8 Oct - LIVE LDS Data'!$A$3:$AAD$1504,61,FALSE)=0/1/1900,"",VLOOKUP($A200,'8 Oct - LIVE LDS Data'!$A$3:$AAD$1504,61,FALSE))</f>
        <v/>
      </c>
      <c r="U200" s="7297" t="str">
        <f>IF(VLOOKUP($A200,'8 Oct - LIVE LDS Data'!$A$3:$AAD$1504,64,FALSE)=0/1/1900,"",VLOOKUP($A200,'8 Oct - LIVE LDS Data'!$A$3:$AAD$1504,64,FALSE))</f>
        <v/>
      </c>
      <c r="V200" s="7297" t="str">
        <f>IF(VLOOKUP($A200,'8 Oct - LIVE LDS Data'!$A$3:$AAD$1504,67,FALSE)=0/1/1900,"",VLOOKUP($A200,'8 Oct - LIVE LDS Data'!$A$3:$AAD$1504,67,FALSE))</f>
        <v/>
      </c>
      <c r="W200" s="7298" t="str">
        <f>IF(VLOOKUP($A200,'8 Oct - LIVE LDS Data'!$A$3:$AAD$1504,80,FALSE)=0/1/1900,"",VLOOKUP($A200,'8 Oct - LIVE LDS Data'!$A$3:$AAD$1504,80,FALSE))</f>
        <v/>
      </c>
      <c r="X200" s="7299" t="s">
        <v>90</v>
      </c>
      <c r="Y200" s="7300">
        <f>IF(VLOOKUP($A200,'8 Oct - LIVE LDS Data'!$A$3:$AAD$1504,73,FALSE)=0/1/1900,"",VLOOKUP($A200,'8 Oct - LIVE LDS Data'!$A$3:$AAD$1504,73,FALSE))</f>
        <v>45758</v>
      </c>
      <c r="Z200" s="7300" t="str">
        <f>IF(VLOOKUP($A200,'8 Oct - LIVE LDS Data'!$A$3:$AAD$1504,74,FALSE)=0/1/1900,"",VLOOKUP($A200,'8 Oct - LIVE LDS Data'!$A$3:$AAD$1504,74,FALSE))</f>
        <v>Robert Putnam</v>
      </c>
      <c r="AA200" s="7300">
        <f>IF(VLOOKUP($A200,'8 Oct - LIVE LDS Data'!$A$3:$AAD$1504,76,FALSE)=0/1/1900,"",VLOOKUP($A200,'8 Oct - LIVE LDS Data'!$A$3:$AAD$1504,76,FALSE))</f>
        <v>45685</v>
      </c>
      <c r="AB200" s="7300" t="str">
        <f>IF(VLOOKUP($A200,'8 Oct - LIVE LDS Data'!$A$3:$AAD$1504,77,FALSE)=0/1/1900,"",VLOOKUP($A200,'8 Oct - LIVE LDS Data'!$A$3:$AAD$1504,77,FALSE))</f>
        <v>Robert Putnam</v>
      </c>
    </row>
    <row r="201" spans="1:28" ht="30" customHeight="1" x14ac:dyDescent="0.2">
      <c r="A201" s="1465" t="s">
        <v>3631</v>
      </c>
      <c r="B201" s="1465"/>
      <c r="C201" s="1468" t="s">
        <v>3630</v>
      </c>
      <c r="D201" s="1469"/>
      <c r="E201" s="1469"/>
      <c r="F201" s="7293" t="str">
        <f>IF(VLOOKUP($A201,'8 Oct - LIVE LDS Data'!$A$3:$AAD$1504,4,FALSE)=0/1/1900,"",VLOOKUP($A201,'8 Oct - LIVE LDS Data'!$A$3:$AAD$1504,4,FALSE))</f>
        <v>Three Rivers Local Plan</v>
      </c>
      <c r="G201" s="7294" t="str">
        <f>IF(VLOOKUP($A201,'8 Oct - LIVE LDS Data'!$A$3:$AAD$1504,6,FALSE)=0/1/1900,"",VLOOKUP($A201,'8 Oct - LIVE LDS Data'!$A$3:$AAD$1504,6,FALSE))</f>
        <v>2023</v>
      </c>
      <c r="H201" s="7294" t="str">
        <f>IF(VLOOKUP($A201,'8 Oct - LIVE LDS Data'!$A$3:$AAD$1504,7,FALSE)=0/1/1900,"",VLOOKUP($A201,'8 Oct - LIVE LDS Data'!$A$3:$AAD$1504,7,FALSE))</f>
        <v>2041</v>
      </c>
      <c r="I201" s="7294" t="str">
        <f>IF(VLOOKUP($A201,'8 Oct - LIVE LDS Data'!$A$3:$AAD$1504,8,FALSE)=0/1/1900,"",VLOOKUP($A201,'8 Oct - LIVE LDS Data'!$A$3:$AAD$1504,8,FALSE))</f>
        <v>N</v>
      </c>
      <c r="J201" s="7294" t="str">
        <f>IF(VLOOKUP($A201,'8 Oct - LIVE LDS Data'!$A$3:$AAD$1504,9,FALSE)=0/1/1900,"",VLOOKUP($A201,'8 Oct - LIVE LDS Data'!$A$3:$AAD$1504,9,FALSE))</f>
        <v>N</v>
      </c>
      <c r="K201" s="7295">
        <f>IF(VLOOKUP($A201,'8 Oct - LIVE LDS Data'!$A$3:$AAD$1504,10,FALSE)=0/1/1900,"",VLOOKUP($A201,'8 Oct - LIVE LDS Data'!$A$3:$AAD$1504,10,FALSE))</f>
        <v>40833</v>
      </c>
      <c r="L201" s="7296">
        <f>IF(VLOOKUP($A201,'8 Oct - LIVE LDS Data'!$A$3:$AAD$1504,34,FALSE)=0/1/1900,"",VLOOKUP($A201,'8 Oct - LIVE LDS Data'!$A$3:$AAD$1504,34,FALSE))</f>
        <v>43399</v>
      </c>
      <c r="M201" s="7297">
        <f>IF(VLOOKUP($A201,'8 Oct - LIVE LDS Data'!$A$3:$AAD$1504,35,FALSE)=0/1/1900,"",VLOOKUP($A201,'8 Oct - LIVE LDS Data'!$A$3:$AAD$1504,35,FALSE))</f>
        <v>43455</v>
      </c>
      <c r="N201" s="7297">
        <f>IF(VLOOKUP($A201,'8 Oct - LIVE LDS Data'!$A$3:$AAD$1504,41,FALSE)=0/1/1900,"",VLOOKUP($A201,'8 Oct - LIVE LDS Data'!$A$3:$AAD$1504,41,FALSE))</f>
        <v>44358</v>
      </c>
      <c r="O201" s="7297">
        <f>IF(VLOOKUP($A201,'8 Oct - LIVE LDS Data'!$A$3:$AAD$1504,42,FALSE)=0/1/1900,"",VLOOKUP($A201,'8 Oct - LIVE LDS Data'!$A$3:$AAD$1504,42,FALSE))</f>
        <v>44428</v>
      </c>
      <c r="P201" s="7297">
        <f>IF(VLOOKUP($A201,'8 Oct - LIVE LDS Data'!$A$3:$AAD$1504,48,FALSE)=0/1/1900,"",VLOOKUP($A201,'8 Oct - LIVE LDS Data'!$A$3:$AAD$1504,48,FALSE))</f>
        <v>44953</v>
      </c>
      <c r="Q201" s="7297">
        <f>IF(VLOOKUP($A201,'8 Oct - LIVE LDS Data'!$A$3:$AAD$1504,49,FALSE)=0/1/1900,"",VLOOKUP($A201,'8 Oct - LIVE LDS Data'!$A$3:$AAD$1504,49,FALSE))</f>
        <v>44995</v>
      </c>
      <c r="R201" s="7297">
        <f>IF(VLOOKUP($A201,'8 Oct - LIVE LDS Data'!$A$3:$AAD$1504,55,FALSE)=0/1/1900,"",VLOOKUP($A201,'8 Oct - LIVE LDS Data'!$A$3:$AAD$1504,55,FALSE))</f>
        <v>45226</v>
      </c>
      <c r="S201" s="7297">
        <f>IF(VLOOKUP($A201,'8 Oct - LIVE LDS Data'!$A$3:$AAD$1504,56,FALSE)=0/1/1900,"",VLOOKUP($A201,'8 Oct - LIVE LDS Data'!$A$3:$AAD$1504,56,FALSE))</f>
        <v>45270</v>
      </c>
      <c r="T201" s="7297" t="str">
        <f>IF(VLOOKUP($A201,'8 Oct - LIVE LDS Data'!$A$3:$AAD$1504,61,FALSE)=0/1/1900,"",VLOOKUP($A201,'8 Oct - LIVE LDS Data'!$A$3:$AAD$1504,61,FALSE))</f>
        <v/>
      </c>
      <c r="U201" s="7297" t="str">
        <f>IF(VLOOKUP($A201,'8 Oct - LIVE LDS Data'!$A$3:$AAD$1504,64,FALSE)=0/1/1900,"",VLOOKUP($A201,'8 Oct - LIVE LDS Data'!$A$3:$AAD$1504,64,FALSE))</f>
        <v/>
      </c>
      <c r="V201" s="7297" t="str">
        <f>IF(VLOOKUP($A201,'8 Oct - LIVE LDS Data'!$A$3:$AAD$1504,67,FALSE)=0/1/1900,"",VLOOKUP($A201,'8 Oct - LIVE LDS Data'!$A$3:$AAD$1504,67,FALSE))</f>
        <v/>
      </c>
      <c r="W201" s="7314" t="str">
        <f>IF(VLOOKUP($A201,'8 Oct - LIVE LDS Data'!$A$3:$AAD$1504,80,FALSE)=0/1/1900,"",VLOOKUP($A201,'8 Oct - LIVE LDS Data'!$A$3:$AAD$1504,80,FALSE))</f>
        <v/>
      </c>
      <c r="X201" s="7315" t="s">
        <v>90</v>
      </c>
      <c r="Y201" s="7300">
        <f>IF(VLOOKUP($A201,'8 Oct - LIVE LDS Data'!$A$3:$AAD$1504,73,FALSE)=0/1/1900,"",VLOOKUP($A201,'8 Oct - LIVE LDS Data'!$A$3:$AAD$1504,73,FALSE))</f>
        <v>45758</v>
      </c>
      <c r="Z201" s="7300" t="str">
        <f>IF(VLOOKUP($A201,'8 Oct - LIVE LDS Data'!$A$3:$AAD$1504,74,FALSE)=0/1/1900,"",VLOOKUP($A201,'8 Oct - LIVE LDS Data'!$A$3:$AAD$1504,74,FALSE))</f>
        <v>Robert Putnam</v>
      </c>
      <c r="AA201" s="7300">
        <f>IF(VLOOKUP($A201,'8 Oct - LIVE LDS Data'!$A$3:$AAD$1504,76,FALSE)=0/1/1900,"",VLOOKUP($A201,'8 Oct - LIVE LDS Data'!$A$3:$AAD$1504,76,FALSE))</f>
        <v>45758</v>
      </c>
      <c r="AB201" s="7300" t="str">
        <f>IF(VLOOKUP($A201,'8 Oct - LIVE LDS Data'!$A$3:$AAD$1504,77,FALSE)=0/1/1900,"",VLOOKUP($A201,'8 Oct - LIVE LDS Data'!$A$3:$AAD$1504,77,FALSE))</f>
        <v>Robert Putnam</v>
      </c>
    </row>
    <row r="202" spans="1:28" ht="30" customHeight="1" x14ac:dyDescent="0.2">
      <c r="A202" s="1465"/>
      <c r="B202" s="3349" t="s">
        <v>3629</v>
      </c>
      <c r="C202" s="1468" t="s">
        <v>3630</v>
      </c>
      <c r="D202" s="1469"/>
      <c r="E202" s="1469"/>
      <c r="F202" s="7293" t="str">
        <f>IF(VLOOKUP($B202,'8 Oct - LIVE LDS Data'!$B$3:$AAD$1504,3,FALSE)=0/1/1900,"",VLOOKUP($B202,'8 Oct - LIVE LDS Data'!$B$3:$AAD$1504,3,FALSE))</f>
        <v>South West Hertfordshire 2050
Joint Strategic Plan</v>
      </c>
      <c r="G202" s="7311">
        <f>IF(VLOOKUP($B202,'8 Oct - LIVE LDS Data'!$B$3:$AAD$1504,5,FALSE)=0/1/1900,"",VLOOKUP($B202,'8 Oct - LIVE LDS Data'!$B$3:$AAD$1504,5,FALSE))</f>
        <v>2025</v>
      </c>
      <c r="H202" s="7311">
        <f>IF(VLOOKUP($B202,'8 Oct - LIVE LDS Data'!$B$3:$AAD$1504,6,FALSE)=0/1/1900,"",VLOOKUP($B202,'8 Oct - LIVE LDS Data'!$B$3:$AAD$1504,6,FALSE))</f>
        <v>2050</v>
      </c>
      <c r="I202" s="7295" t="str">
        <f>IF(VLOOKUP($B202,'8 Oct - LIVE LDS Data'!$B$3:$AAD$1504,7,FALSE)=0/1/1900,"",VLOOKUP($B202,'8 Oct - LIVE LDS Data'!$B$3:$AAD$1504,7,FALSE))</f>
        <v>N</v>
      </c>
      <c r="J202" s="7295" t="str">
        <f>IF(VLOOKUP($B202,'8 Oct - LIVE LDS Data'!$B$3:$AAD$1504,8,FALSE)=0/1/1900,"",VLOOKUP($B202,'8 Oct - LIVE LDS Data'!$B$3:$AAD$1504,8,FALSE))</f>
        <v>Y</v>
      </c>
      <c r="K202" s="7295">
        <f>IF(VLOOKUP($B202,'8 Oct - LIVE LDS Data'!$B$3:$AAD$1504,9,FALSE)=0/1/1900,"",VLOOKUP($B202,'8 Oct - LIVE LDS Data'!$B$3:$AAD$1504,9,FALSE))</f>
        <v>40833</v>
      </c>
      <c r="L202" s="7296">
        <f>IF(VLOOKUP($B202,'8 Oct - LIVE LDS Data'!$B$3:$AAD$1504,33,FALSE)=0/1/1900,"",VLOOKUP($B202,'8 Oct - LIVE LDS Data'!$B$3:$AAD$1504,33,FALSE))</f>
        <v>44809</v>
      </c>
      <c r="M202" s="7296">
        <f>IF(VLOOKUP($B202,'8 Oct - LIVE LDS Data'!$B$3:$AAD$1504,34,FALSE)=0/1/1900,"",VLOOKUP($B202,'8 Oct - LIVE LDS Data'!$B$3:$AAD$1504,34,FALSE))</f>
        <v>44869</v>
      </c>
      <c r="N202" s="7296" t="str">
        <f>IF(VLOOKUP($B202,'8 Oct - LIVE LDS Data'!$B$3:$AAD$1504,40,FALSE)=0/1/1900,"",VLOOKUP($B202,'8 Oct - LIVE LDS Data'!$B$3:$AAD$1504,40,FALSE))</f>
        <v/>
      </c>
      <c r="O202" s="7296" t="str">
        <f>IF(VLOOKUP($B202,'8 Oct - LIVE LDS Data'!$B$3:$AAD$1504,41,FALSE)=0/1/1900,"",VLOOKUP($B202,'8 Oct - LIVE LDS Data'!$B$3:$AAD$1504,41,FALSE))</f>
        <v/>
      </c>
      <c r="P202" s="7296" t="str">
        <f>IF(VLOOKUP($B202,'8 Oct - LIVE LDS Data'!$B$3:$AAD$1504,46,FALSE)=0/1/1900,"",VLOOKUP($B202,'8 Oct - LIVE LDS Data'!$B$3:$AAD$1504,46,FALSE))</f>
        <v/>
      </c>
      <c r="Q202" s="7296" t="str">
        <f>IF(VLOOKUP($B202,'8 Oct - LIVE LDS Data'!$B$3:$AAD$1504,47,FALSE)=0/1/1900,"",VLOOKUP($B202,'8 Oct - LIVE LDS Data'!$B$3:$AAD$1504,47,FALSE))</f>
        <v/>
      </c>
      <c r="R202" s="7296" t="str">
        <f>IF(VLOOKUP($B202,'8 Oct - LIVE LDS Data'!$B$3:$AAD$1504,53,FALSE)=0/1/1900,"",VLOOKUP($B202,'8 Oct - LIVE LDS Data'!$B$3:$AAD$1504,53,FALSE))</f>
        <v/>
      </c>
      <c r="S202" s="7296" t="str">
        <f>IF(VLOOKUP($B202,'8 Oct - LIVE LDS Data'!$B$3:$AAD$1504,54,FALSE)=0/1/1900,"",VLOOKUP($B202,'8 Oct - LIVE LDS Data'!$B$3:$AAD$1504,54,FALSE))</f>
        <v/>
      </c>
      <c r="T202" s="7297" t="str">
        <f>IF(VLOOKUP($B202,'8 Oct - LIVE LDS Data'!$B$3:$AAD$1504,60,FALSE)=0/1/1900,"",VLOOKUP($B202,'8 Oct - LIVE LDS Data'!$B$3:$AAD$1504,60,FALSE))</f>
        <v/>
      </c>
      <c r="U202" s="7297" t="str">
        <f>IF(VLOOKUP($B202,'8 Oct - LIVE LDS Data'!$B$3:$AAD$1504,63,FALSE)=0/1/1900,"",VLOOKUP($B202,'8 Oct - LIVE LDS Data'!$B$3:$AAD$1504,63,FALSE))</f>
        <v/>
      </c>
      <c r="V202" s="7297" t="str">
        <f>IF(VLOOKUP($B202,'8 Oct - LIVE LDS Data'!$B$3:$AAD$1504,66,FALSE)=0/1/1900,"",VLOOKUP($B202,'8 Oct - LIVE LDS Data'!$B$3:$AAD$1504,66,FALSE))</f>
        <v/>
      </c>
      <c r="W202" s="7298" t="str">
        <f>IF(VLOOKUP($B202,'8 Oct - LIVE LDS Data'!$B$3:$AAD$1504,79,FALSE)=0/1/1900,"",VLOOKUP($B202,'8 Oct - LIVE LDS Data'!$B$3:$AAD$1504,79,FALSE))</f>
        <v/>
      </c>
      <c r="X202" s="7299" t="s">
        <v>90</v>
      </c>
      <c r="Y202" s="7313" t="str">
        <f>IF(VLOOKUP($B202,'8 Oct - LIVE LDS Data'!$B$3:$AAD$1504,72,FALSE)=0/1/1900,"",VLOOKUP($B202,'8 Oct - LIVE LDS Data'!$B$3:$AAD$1504,72,FALSE))</f>
        <v/>
      </c>
      <c r="Z202" s="7313" t="str">
        <f>IF(VLOOKUP($B202,'8 Oct - LIVE LDS Data'!$B$3:$AAD$1504,73,FALSE)=0/1/1900,"",VLOOKUP($B202,'8 Oct - LIVE LDS Data'!$B$3:$AAD$1504,73,FALSE))</f>
        <v>Robert Putnam</v>
      </c>
      <c r="AA202" s="7313">
        <f>IF(VLOOKUP($B202,'8 Oct - LIVE LDS Data'!$B$3:$AAD$1504,75,FALSE)=0/1/1900,"",VLOOKUP($B202,'8 Oct - LIVE LDS Data'!$B$3:$AAD$1504,75,FALSE))</f>
        <v>45345</v>
      </c>
      <c r="AB202" s="7313" t="str">
        <f>IF(VLOOKUP($B202,'8 Oct - LIVE LDS Data'!$B$3:$AAD$1504,76,FALSE)=0/1/1900,"",VLOOKUP($B202,'8 Oct - LIVE LDS Data'!$B$3:$AAD$1504,76,FALSE))</f>
        <v>Robert Putnam</v>
      </c>
    </row>
    <row r="203" spans="1:28" ht="30" customHeight="1" x14ac:dyDescent="0.2">
      <c r="A203" s="3332" t="s">
        <v>3647</v>
      </c>
      <c r="B203" s="1465"/>
      <c r="C203" s="1465" t="s">
        <v>3648</v>
      </c>
      <c r="D203" s="1466"/>
      <c r="E203" s="1466"/>
      <c r="F203" s="7293" t="str">
        <f>IF(VLOOKUP($A203,'8 Oct - LIVE LDS Data'!$A$3:$AAD$1504,4,FALSE)=0/1/1900,"",VLOOKUP($A203,'8 Oct - LIVE LDS Data'!$A$3:$AAD$1504,4,FALSE))</f>
        <v>Thurrock Local Plan 2040</v>
      </c>
      <c r="G203" s="7294" t="str">
        <f>IF(VLOOKUP($A203,'8 Oct - LIVE LDS Data'!$A$3:$AAD$1504,6,FALSE)=0/1/1900,"",VLOOKUP($A203,'8 Oct - LIVE LDS Data'!$A$3:$AAD$1504,6,FALSE))</f>
        <v>2025</v>
      </c>
      <c r="H203" s="7294" t="str">
        <f>IF(VLOOKUP($A203,'8 Oct - LIVE LDS Data'!$A$3:$AAD$1504,7,FALSE)=0/1/1900,"",VLOOKUP($A203,'8 Oct - LIVE LDS Data'!$A$3:$AAD$1504,7,FALSE))</f>
        <v>2040</v>
      </c>
      <c r="I203" s="7294" t="str">
        <f>IF(VLOOKUP($A203,'8 Oct - LIVE LDS Data'!$A$3:$AAD$1504,8,FALSE)=0/1/1900,"",VLOOKUP($A203,'8 Oct - LIVE LDS Data'!$A$3:$AAD$1504,8,FALSE))</f>
        <v>N</v>
      </c>
      <c r="J203" s="7294" t="str">
        <f>IF(VLOOKUP($A203,'8 Oct - LIVE LDS Data'!$A$3:$AAD$1504,9,FALSE)=0/1/1900,"",VLOOKUP($A203,'8 Oct - LIVE LDS Data'!$A$3:$AAD$1504,9,FALSE))</f>
        <v>N</v>
      </c>
      <c r="K203" s="7295">
        <f>IF(VLOOKUP($A203,'8 Oct - LIVE LDS Data'!$A$3:$AAD$1504,10,FALSE)=0/1/1900,"",VLOOKUP($A203,'8 Oct - LIVE LDS Data'!$A$3:$AAD$1504,10,FALSE))</f>
        <v>42032</v>
      </c>
      <c r="L203" s="7296">
        <f>IF(VLOOKUP($A203,'8 Oct - LIVE LDS Data'!$A$3:$AAD$1504,34,FALSE)=0/1/1900,"",VLOOKUP($A203,'8 Oct - LIVE LDS Data'!$A$3:$AAD$1504,34,FALSE))</f>
        <v>42426</v>
      </c>
      <c r="M203" s="7296">
        <f>IF(VLOOKUP($A203,'8 Oct - LIVE LDS Data'!$A$3:$AAD$1504,35,FALSE)=0/1/1900,"",VLOOKUP($A203,'8 Oct - LIVE LDS Data'!$A$3:$AAD$1504,35,FALSE))</f>
        <v>42471</v>
      </c>
      <c r="N203" s="7296">
        <f>IF(VLOOKUP($A203,'8 Oct - LIVE LDS Data'!$A$3:$AAD$1504,41,FALSE)=0/1/1900,"",VLOOKUP($A203,'8 Oct - LIVE LDS Data'!$A$3:$AAD$1504,41,FALSE))</f>
        <v>43446</v>
      </c>
      <c r="O203" s="7296">
        <f>IF(VLOOKUP($A203,'8 Oct - LIVE LDS Data'!$A$3:$AAD$1504,42,FALSE)=0/1/1900,"",VLOOKUP($A203,'8 Oct - LIVE LDS Data'!$A$3:$AAD$1504,42,FALSE))</f>
        <v>43532</v>
      </c>
      <c r="P203" s="7296">
        <f>IF(VLOOKUP($A203,'8 Oct - LIVE LDS Data'!$A$3:$AAD$1504,48,FALSE)=0/1/1900,"",VLOOKUP($A203,'8 Oct - LIVE LDS Data'!$A$3:$AAD$1504,48,FALSE))</f>
        <v>45278</v>
      </c>
      <c r="Q203" s="7296">
        <f>IF(VLOOKUP($A203,'8 Oct - LIVE LDS Data'!$A$3:$AAD$1504,49,FALSE)=0/1/1900,"",VLOOKUP($A203,'8 Oct - LIVE LDS Data'!$A$3:$AAD$1504,49,FALSE))</f>
        <v>45341</v>
      </c>
      <c r="R203" s="7296" t="str">
        <f>IF(VLOOKUP($A203,'8 Oct - LIVE LDS Data'!$A$3:$AAD$1504,55,FALSE)=0/1/1900,"",VLOOKUP($A203,'8 Oct - LIVE LDS Data'!$A$3:$AAD$1504,55,FALSE))</f>
        <v/>
      </c>
      <c r="S203" s="7296" t="str">
        <f>IF(VLOOKUP($A203,'8 Oct - LIVE LDS Data'!$A$3:$AAD$1504,56,FALSE)=0/1/1900,"",VLOOKUP($A203,'8 Oct - LIVE LDS Data'!$A$3:$AAD$1504,56,FALSE))</f>
        <v/>
      </c>
      <c r="T203" s="7297" t="str">
        <f>IF(VLOOKUP($A203,'8 Oct - LIVE LDS Data'!$A$3:$AAD$1504,61,FALSE)=0/1/1900,"",VLOOKUP($A203,'8 Oct - LIVE LDS Data'!$A$3:$AAD$1504,61,FALSE))</f>
        <v/>
      </c>
      <c r="U203" s="7297" t="str">
        <f>IF(VLOOKUP($A203,'8 Oct - LIVE LDS Data'!$A$3:$AAD$1504,64,FALSE)=0/1/1900,"",VLOOKUP($A203,'8 Oct - LIVE LDS Data'!$A$3:$AAD$1504,64,FALSE))</f>
        <v/>
      </c>
      <c r="V203" s="7297" t="str">
        <f>IF(VLOOKUP($A203,'8 Oct - LIVE LDS Data'!$A$3:$AAD$1504,67,FALSE)=0/1/1900,"",VLOOKUP($A203,'8 Oct - LIVE LDS Data'!$A$3:$AAD$1504,67,FALSE))</f>
        <v/>
      </c>
      <c r="W203" s="7298" t="str">
        <f>IF(VLOOKUP($A203,'8 Oct - LIVE LDS Data'!$A$3:$AAD$1504,80,FALSE)=0/1/1900,"",VLOOKUP($A203,'8 Oct - LIVE LDS Data'!$A$3:$AAD$1504,80,FALSE))</f>
        <v/>
      </c>
      <c r="X203" s="7299" t="s">
        <v>90</v>
      </c>
      <c r="Y203" s="7300">
        <f>IF(VLOOKUP($A203,'8 Oct - LIVE LDS Data'!$A$3:$AAD$1504,73,FALSE)=0/1/1900,"",VLOOKUP($A203,'8 Oct - LIVE LDS Data'!$A$3:$AAD$1504,73,FALSE))</f>
        <v>45758</v>
      </c>
      <c r="Z203" s="7300" t="str">
        <f>IF(VLOOKUP($A203,'8 Oct - LIVE LDS Data'!$A$3:$AAD$1504,74,FALSE)=0/1/1900,"",VLOOKUP($A203,'8 Oct - LIVE LDS Data'!$A$3:$AAD$1504,74,FALSE))</f>
        <v>Robert Putnam</v>
      </c>
      <c r="AA203" s="7300">
        <f>IF(VLOOKUP($A203,'8 Oct - LIVE LDS Data'!$A$3:$AAD$1504,76,FALSE)=0/1/1900,"",VLOOKUP($A203,'8 Oct - LIVE LDS Data'!$A$3:$AAD$1504,76,FALSE))</f>
        <v>45685</v>
      </c>
      <c r="AB203" s="7300" t="str">
        <f>IF(VLOOKUP($A203,'8 Oct - LIVE LDS Data'!$A$3:$AAD$1504,77,FALSE)=0/1/1900,"",VLOOKUP($A203,'8 Oct - LIVE LDS Data'!$A$3:$AAD$1504,77,FALSE))</f>
        <v>Robert Putnam</v>
      </c>
    </row>
    <row r="204" spans="1:28" ht="30" customHeight="1" x14ac:dyDescent="0.2">
      <c r="A204" s="1467" t="s">
        <v>3668</v>
      </c>
      <c r="B204" s="1467"/>
      <c r="C204" s="1467" t="s">
        <v>3669</v>
      </c>
      <c r="D204" s="1480"/>
      <c r="E204" s="1480"/>
      <c r="F204" s="7293" t="str">
        <f>IF(VLOOKUP($A204,'8 Oct - LIVE LDS Data'!$A$3:$AAD$1504,4,FALSE)=0/1/1900,"",VLOOKUP($A204,'8 Oct - LIVE LDS Data'!$A$3:$AAD$1504,4,FALSE))</f>
        <v>Tonbridge and Malling Local Plan 2025-2040
(previous emerging plan failed DtC)</v>
      </c>
      <c r="G204" s="7294" t="str">
        <f>IF(VLOOKUP($A204,'8 Oct - LIVE LDS Data'!$A$3:$AAD$1504,6,FALSE)=0/1/1900,"",VLOOKUP($A204,'8 Oct - LIVE LDS Data'!$A$3:$AAD$1504,6,FALSE))</f>
        <v>2025</v>
      </c>
      <c r="H204" s="7294" t="str">
        <f>IF(VLOOKUP($A204,'8 Oct - LIVE LDS Data'!$A$3:$AAD$1504,7,FALSE)=0/1/1900,"",VLOOKUP($A204,'8 Oct - LIVE LDS Data'!$A$3:$AAD$1504,7,FALSE))</f>
        <v>2040</v>
      </c>
      <c r="I204" s="7294" t="str">
        <f>IF(VLOOKUP($A204,'8 Oct - LIVE LDS Data'!$A$3:$AAD$1504,8,FALSE)=0/1/1900,"",VLOOKUP($A204,'8 Oct - LIVE LDS Data'!$A$3:$AAD$1504,8,FALSE))</f>
        <v>N</v>
      </c>
      <c r="J204" s="7294" t="str">
        <f>IF(VLOOKUP($A204,'8 Oct - LIVE LDS Data'!$A$3:$AAD$1504,9,FALSE)=0/1/1900,"",VLOOKUP($A204,'8 Oct - LIVE LDS Data'!$A$3:$AAD$1504,9,FALSE))</f>
        <v>N</v>
      </c>
      <c r="K204" s="7295">
        <f>IF(VLOOKUP($A204,'8 Oct - LIVE LDS Data'!$A$3:$AAD$1504,10,FALSE)=0/1/1900,"",VLOOKUP($A204,'8 Oct - LIVE LDS Data'!$A$3:$AAD$1504,10,FALSE))</f>
        <v>39350</v>
      </c>
      <c r="L204" s="7296">
        <f>IF(VLOOKUP($A204,'8 Oct - LIVE LDS Data'!$A$3:$AAD$1504,34,FALSE)=0/1/1900,"",VLOOKUP($A204,'8 Oct - LIVE LDS Data'!$A$3:$AAD$1504,34,FALSE))</f>
        <v>44826</v>
      </c>
      <c r="M204" s="7296">
        <f>IF(VLOOKUP($A204,'8 Oct - LIVE LDS Data'!$A$3:$AAD$1504,35,FALSE)=0/1/1900,"",VLOOKUP($A204,'8 Oct - LIVE LDS Data'!$A$3:$AAD$1504,35,FALSE))</f>
        <v>44837</v>
      </c>
      <c r="N204" s="7296" t="str">
        <f>IF(VLOOKUP($A204,'8 Oct - LIVE LDS Data'!$A$3:$AAD$1504,41,FALSE)=0/1/1900,"",VLOOKUP($A204,'8 Oct - LIVE LDS Data'!$A$3:$AAD$1504,41,FALSE))</f>
        <v/>
      </c>
      <c r="O204" s="7296" t="str">
        <f>IF(VLOOKUP($A204,'8 Oct - LIVE LDS Data'!$A$3:$AAD$1504,42,FALSE)=0/1/1900,"",VLOOKUP($A204,'8 Oct - LIVE LDS Data'!$A$3:$AAD$1504,42,FALSE))</f>
        <v/>
      </c>
      <c r="P204" s="7296" t="str">
        <f>IF(VLOOKUP($A204,'8 Oct - LIVE LDS Data'!$A$3:$AAD$1504,48,FALSE)=0/1/1900,"",VLOOKUP($A204,'8 Oct - LIVE LDS Data'!$A$3:$AAD$1504,48,FALSE))</f>
        <v/>
      </c>
      <c r="Q204" s="7296" t="str">
        <f>IF(VLOOKUP($A204,'8 Oct - LIVE LDS Data'!$A$3:$AAD$1504,49,FALSE)=0/1/1900,"",VLOOKUP($A204,'8 Oct - LIVE LDS Data'!$A$3:$AAD$1504,49,FALSE))</f>
        <v/>
      </c>
      <c r="R204" s="7296" t="str">
        <f>IF(VLOOKUP($A204,'8 Oct - LIVE LDS Data'!$A$3:$AAD$1504,55,FALSE)=0/1/1900,"",VLOOKUP($A204,'8 Oct - LIVE LDS Data'!$A$3:$AAD$1504,55,FALSE))</f>
        <v/>
      </c>
      <c r="S204" s="7296" t="str">
        <f>IF(VLOOKUP($A204,'8 Oct - LIVE LDS Data'!$A$3:$AAD$1504,56,FALSE)=0/1/1900,"",VLOOKUP($A204,'8 Oct - LIVE LDS Data'!$A$3:$AAD$1504,56,FALSE))</f>
        <v/>
      </c>
      <c r="T204" s="7297" t="str">
        <f>IF(VLOOKUP($A204,'8 Oct - LIVE LDS Data'!$A$3:$AAD$1504,61,FALSE)=0/1/1900,"",VLOOKUP($A204,'8 Oct - LIVE LDS Data'!$A$3:$AAD$1504,61,FALSE))</f>
        <v/>
      </c>
      <c r="U204" s="7297" t="str">
        <f>IF(VLOOKUP($A204,'8 Oct - LIVE LDS Data'!$A$3:$AAD$1504,64,FALSE)=0/1/1900,"",VLOOKUP($A204,'8 Oct - LIVE LDS Data'!$A$3:$AAD$1504,64,FALSE))</f>
        <v/>
      </c>
      <c r="V204" s="7297" t="str">
        <f>IF(VLOOKUP($A204,'8 Oct - LIVE LDS Data'!$A$3:$AAD$1504,67,FALSE)=0/1/1900,"",VLOOKUP($A204,'8 Oct - LIVE LDS Data'!$A$3:$AAD$1504,67,FALSE))</f>
        <v/>
      </c>
      <c r="W204" s="7298" t="str">
        <f>IF(VLOOKUP($A204,'8 Oct - LIVE LDS Data'!$A$3:$AAD$1504,80,FALSE)=0/1/1900,"",VLOOKUP($A204,'8 Oct - LIVE LDS Data'!$A$3:$AAD$1504,80,FALSE))</f>
        <v/>
      </c>
      <c r="X204" s="7299" t="s">
        <v>90</v>
      </c>
      <c r="Y204" s="7300">
        <f>IF(VLOOKUP($A204,'8 Oct - LIVE LDS Data'!$A$3:$AAD$1504,73,FALSE)=0/1/1900,"",VLOOKUP($A204,'8 Oct - LIVE LDS Data'!$A$3:$AAD$1504,73,FALSE))</f>
        <v>45758</v>
      </c>
      <c r="Z204" s="7300" t="str">
        <f>IF(VLOOKUP($A204,'8 Oct - LIVE LDS Data'!$A$3:$AAD$1504,74,FALSE)=0/1/1900,"",VLOOKUP($A204,'8 Oct - LIVE LDS Data'!$A$3:$AAD$1504,74,FALSE))</f>
        <v>Robert Putnam</v>
      </c>
      <c r="AA204" s="7300">
        <f>IF(VLOOKUP($A204,'8 Oct - LIVE LDS Data'!$A$3:$AAD$1504,76,FALSE)=0/1/1900,"",VLOOKUP($A204,'8 Oct - LIVE LDS Data'!$A$3:$AAD$1504,76,FALSE))</f>
        <v>45758</v>
      </c>
      <c r="AB204" s="7300" t="str">
        <f>IF(VLOOKUP($A204,'8 Oct - LIVE LDS Data'!$A$3:$AAD$1504,77,FALSE)=0/1/1900,"",VLOOKUP($A204,'8 Oct - LIVE LDS Data'!$A$3:$AAD$1504,77,FALSE))</f>
        <v>Robert Putnam</v>
      </c>
    </row>
    <row r="205" spans="1:28" ht="30" customHeight="1" x14ac:dyDescent="0.2">
      <c r="A205" s="1465" t="s">
        <v>3681</v>
      </c>
      <c r="B205" s="2612"/>
      <c r="C205" s="1465" t="s">
        <v>3682</v>
      </c>
      <c r="D205" s="1466"/>
      <c r="E205" s="1466"/>
      <c r="F205" s="7293" t="str">
        <f>IF(VLOOKUP($A205,'8 Oct - LIVE LDS Data'!$A$3:$AAD$1504,4,FALSE)=0/1/1900,"",VLOOKUP($A205,'8 Oct - LIVE LDS Data'!$A$3:$AAD$1504,4,FALSE))</f>
        <v>Torbay Local Plan Update</v>
      </c>
      <c r="G205" s="7294" t="str">
        <f>IF(VLOOKUP($A205,'8 Oct - LIVE LDS Data'!$A$3:$AAD$1504,6,FALSE)=0/1/1900,"",VLOOKUP($A205,'8 Oct - LIVE LDS Data'!$A$3:$AAD$1504,6,FALSE))</f>
        <v>2022</v>
      </c>
      <c r="H205" s="7294" t="str">
        <f>IF(VLOOKUP($A205,'8 Oct - LIVE LDS Data'!$A$3:$AAD$1504,7,FALSE)=0/1/1900,"",VLOOKUP($A205,'8 Oct - LIVE LDS Data'!$A$3:$AAD$1504,7,FALSE))</f>
        <v>2040</v>
      </c>
      <c r="I205" s="7294" t="str">
        <f>IF(VLOOKUP($A205,'8 Oct - LIVE LDS Data'!$A$3:$AAD$1504,8,FALSE)=0/1/1900,"",VLOOKUP($A205,'8 Oct - LIVE LDS Data'!$A$3:$AAD$1504,8,FALSE))</f>
        <v>N</v>
      </c>
      <c r="J205" s="7294" t="str">
        <f>IF(VLOOKUP($A205,'8 Oct - LIVE LDS Data'!$A$3:$AAD$1504,9,FALSE)=0/1/1900,"",VLOOKUP($A205,'8 Oct - LIVE LDS Data'!$A$3:$AAD$1504,9,FALSE))</f>
        <v>N</v>
      </c>
      <c r="K205" s="7295">
        <f>IF(VLOOKUP($A205,'8 Oct - LIVE LDS Data'!$A$3:$AAD$1504,10,FALSE)=0/1/1900,"",VLOOKUP($A205,'8 Oct - LIVE LDS Data'!$A$3:$AAD$1504,10,FALSE))</f>
        <v>42348</v>
      </c>
      <c r="L205" s="7296">
        <f>IF(VLOOKUP($A205,'8 Oct - LIVE LDS Data'!$A$3:$AAD$1504,34,FALSE)=0/1/1900,"",VLOOKUP($A205,'8 Oct - LIVE LDS Data'!$A$3:$AAD$1504,34,FALSE))</f>
        <v>44571</v>
      </c>
      <c r="M205" s="7296">
        <f>IF(VLOOKUP($A205,'8 Oct - LIVE LDS Data'!$A$3:$AAD$1504,35,FALSE)=0/1/1900,"",VLOOKUP($A205,'8 Oct - LIVE LDS Data'!$A$3:$AAD$1504,35,FALSE))</f>
        <v>44620</v>
      </c>
      <c r="N205" s="7296">
        <f>IF(VLOOKUP($A205,'8 Oct - LIVE LDS Data'!$A$3:$AAD$1504,41,FALSE)=0/1/1900,"",VLOOKUP($A205,'8 Oct - LIVE LDS Data'!$A$3:$AAD$1504,41,FALSE))</f>
        <v>44862</v>
      </c>
      <c r="O205" s="7296">
        <f>IF(VLOOKUP($A205,'8 Oct - LIVE LDS Data'!$A$3:$AAD$1504,42,FALSE)=0/1/1900,"",VLOOKUP($A205,'8 Oct - LIVE LDS Data'!$A$3:$AAD$1504,42,FALSE))</f>
        <v>44900</v>
      </c>
      <c r="P205" s="7296" t="str">
        <f>IF(VLOOKUP($A205,'8 Oct - LIVE LDS Data'!$A$3:$AAD$1504,48,FALSE)=0/1/1900,"",VLOOKUP($A205,'8 Oct - LIVE LDS Data'!$A$3:$AAD$1504,48,FALSE))</f>
        <v/>
      </c>
      <c r="Q205" s="7296" t="str">
        <f>IF(VLOOKUP($A205,'8 Oct - LIVE LDS Data'!$A$3:$AAD$1504,49,FALSE)=0/1/1900,"",VLOOKUP($A205,'8 Oct - LIVE LDS Data'!$A$3:$AAD$1504,49,FALSE))</f>
        <v/>
      </c>
      <c r="R205" s="7296" t="str">
        <f>IF(VLOOKUP($A205,'8 Oct - LIVE LDS Data'!$A$3:$AAD$1504,55,FALSE)=0/1/1900,"",VLOOKUP($A205,'8 Oct - LIVE LDS Data'!$A$3:$AAD$1504,55,FALSE))</f>
        <v/>
      </c>
      <c r="S205" s="7296" t="str">
        <f>IF(VLOOKUP($A205,'8 Oct - LIVE LDS Data'!$A$3:$AAD$1504,56,FALSE)=0/1/1900,"",VLOOKUP($A205,'8 Oct - LIVE LDS Data'!$A$3:$AAD$1504,56,FALSE))</f>
        <v/>
      </c>
      <c r="T205" s="7297" t="str">
        <f>IF(VLOOKUP($A205,'8 Oct - LIVE LDS Data'!$A$3:$AAD$1504,61,FALSE)=0/1/1900,"",VLOOKUP($A205,'8 Oct - LIVE LDS Data'!$A$3:$AAD$1504,61,FALSE))</f>
        <v/>
      </c>
      <c r="U205" s="7297" t="str">
        <f>IF(VLOOKUP($A205,'8 Oct - LIVE LDS Data'!$A$3:$AAD$1504,64,FALSE)=0/1/1900,"",VLOOKUP($A205,'8 Oct - LIVE LDS Data'!$A$3:$AAD$1504,64,FALSE))</f>
        <v/>
      </c>
      <c r="V205" s="7297" t="str">
        <f>IF(VLOOKUP($A205,'8 Oct - LIVE LDS Data'!$A$3:$AAD$1504,67,FALSE)=0/1/1900,"",VLOOKUP($A205,'8 Oct - LIVE LDS Data'!$A$3:$AAD$1504,67,FALSE))</f>
        <v/>
      </c>
      <c r="W205" s="7298" t="str">
        <f>IF(VLOOKUP($A205,'8 Oct - LIVE LDS Data'!$A$3:$AAD$1504,80,FALSE)=0/1/1900,"",VLOOKUP($A205,'8 Oct - LIVE LDS Data'!$A$3:$AAD$1504,80,FALSE))</f>
        <v/>
      </c>
      <c r="X205" s="7299" t="s">
        <v>90</v>
      </c>
      <c r="Y205" s="7300">
        <f>IF(VLOOKUP($A205,'8 Oct - LIVE LDS Data'!$A$3:$AAD$1504,73,FALSE)=0/1/1900,"",VLOOKUP($A205,'8 Oct - LIVE LDS Data'!$A$3:$AAD$1504,73,FALSE))</f>
        <v>45758</v>
      </c>
      <c r="Z205" s="7300" t="str">
        <f>IF(VLOOKUP($A205,'8 Oct - LIVE LDS Data'!$A$3:$AAD$1504,74,FALSE)=0/1/1900,"",VLOOKUP($A205,'8 Oct - LIVE LDS Data'!$A$3:$AAD$1504,74,FALSE))</f>
        <v>Robert Putnam</v>
      </c>
      <c r="AA205" s="7300">
        <f>IF(VLOOKUP($A205,'8 Oct - LIVE LDS Data'!$A$3:$AAD$1504,76,FALSE)=0/1/1900,"",VLOOKUP($A205,'8 Oct - LIVE LDS Data'!$A$3:$AAD$1504,76,FALSE))</f>
        <v>45758</v>
      </c>
      <c r="AB205" s="7300" t="str">
        <f>IF(VLOOKUP($A205,'8 Oct - LIVE LDS Data'!$A$3:$AAD$1504,77,FALSE)=0/1/1900,"",VLOOKUP($A205,'8 Oct - LIVE LDS Data'!$A$3:$AAD$1504,77,FALSE))</f>
        <v>Robert Putnam</v>
      </c>
    </row>
    <row r="206" spans="1:28" ht="30" customHeight="1" x14ac:dyDescent="0.2">
      <c r="A206" s="1465" t="s">
        <v>3692</v>
      </c>
      <c r="B206" s="1465"/>
      <c r="C206" s="1465" t="s">
        <v>3693</v>
      </c>
      <c r="D206" s="1466"/>
      <c r="E206" s="1466"/>
      <c r="F206" s="7293" t="str">
        <f>IF(VLOOKUP($A206,'8 Oct - LIVE LDS Data'!$A$3:$AAD$1504,4,FALSE)=0/1/1900,"",VLOOKUP($A206,'8 Oct - LIVE LDS Data'!$A$3:$AAD$1504,4,FALSE))</f>
        <v>North Devon and Torridge Local Plan 2011-2031 Review</v>
      </c>
      <c r="G206" s="7294" t="str">
        <f>IF(VLOOKUP($A206,'8 Oct - LIVE LDS Data'!$A$3:$AAD$1504,6,FALSE)=0/1/1900,"",VLOOKUP($A206,'8 Oct - LIVE LDS Data'!$A$3:$AAD$1504,6,FALSE))</f>
        <v/>
      </c>
      <c r="H206" s="7294" t="str">
        <f>IF(VLOOKUP($A206,'8 Oct - LIVE LDS Data'!$A$3:$AAD$1504,7,FALSE)=0/1/1900,"",VLOOKUP($A206,'8 Oct - LIVE LDS Data'!$A$3:$AAD$1504,7,FALSE))</f>
        <v/>
      </c>
      <c r="I206" s="7294" t="str">
        <f>IF(VLOOKUP($A206,'8 Oct - LIVE LDS Data'!$A$3:$AAD$1504,8,FALSE)=0/1/1900,"",VLOOKUP($A206,'8 Oct - LIVE LDS Data'!$A$3:$AAD$1504,8,FALSE))</f>
        <v>N</v>
      </c>
      <c r="J206" s="7294" t="str">
        <f>IF(VLOOKUP($A206,'8 Oct - LIVE LDS Data'!$A$3:$AAD$1504,9,FALSE)=0/1/1900,"",VLOOKUP($A206,'8 Oct - LIVE LDS Data'!$A$3:$AAD$1504,9,FALSE))</f>
        <v>Y</v>
      </c>
      <c r="K206" s="7295">
        <f>IF(VLOOKUP($A206,'8 Oct - LIVE LDS Data'!$A$3:$AAD$1504,10,FALSE)=0/1/1900,"",VLOOKUP($A206,'8 Oct - LIVE LDS Data'!$A$3:$AAD$1504,10,FALSE))</f>
        <v>43402</v>
      </c>
      <c r="L206" s="7296" t="str">
        <f>IF(VLOOKUP($A206,'8 Oct - LIVE LDS Data'!$A$3:$AAD$1504,34,FALSE)=0/1/1900,"",VLOOKUP($A206,'8 Oct - LIVE LDS Data'!$A$3:$AAD$1504,34,FALSE))</f>
        <v/>
      </c>
      <c r="M206" s="7296" t="str">
        <f>IF(VLOOKUP($A206,'8 Oct - LIVE LDS Data'!$A$3:$AAD$1504,35,FALSE)=0/1/1900,"",VLOOKUP($A206,'8 Oct - LIVE LDS Data'!$A$3:$AAD$1504,35,FALSE))</f>
        <v/>
      </c>
      <c r="N206" s="7296" t="str">
        <f>IF(VLOOKUP($A206,'8 Oct - LIVE LDS Data'!$A$3:$AAD$1504,41,FALSE)=0/1/1900,"",VLOOKUP($A206,'8 Oct - LIVE LDS Data'!$A$3:$AAD$1504,41,FALSE))</f>
        <v/>
      </c>
      <c r="O206" s="7296" t="str">
        <f>IF(VLOOKUP($A206,'8 Oct - LIVE LDS Data'!$A$3:$AAD$1504,42,FALSE)=0/1/1900,"",VLOOKUP($A206,'8 Oct - LIVE LDS Data'!$A$3:$AAD$1504,42,FALSE))</f>
        <v/>
      </c>
      <c r="P206" s="7296" t="str">
        <f>IF(VLOOKUP($A206,'8 Oct - LIVE LDS Data'!$A$3:$AAD$1504,48,FALSE)=0/1/1900,"",VLOOKUP($A206,'8 Oct - LIVE LDS Data'!$A$3:$AAD$1504,48,FALSE))</f>
        <v/>
      </c>
      <c r="Q206" s="7296" t="str">
        <f>IF(VLOOKUP($A206,'8 Oct - LIVE LDS Data'!$A$3:$AAD$1504,49,FALSE)=0/1/1900,"",VLOOKUP($A206,'8 Oct - LIVE LDS Data'!$A$3:$AAD$1504,49,FALSE))</f>
        <v/>
      </c>
      <c r="R206" s="7296" t="str">
        <f>IF(VLOOKUP($A206,'8 Oct - LIVE LDS Data'!$A$3:$AAD$1504,55,FALSE)=0/1/1900,"",VLOOKUP($A206,'8 Oct - LIVE LDS Data'!$A$3:$AAD$1504,55,FALSE))</f>
        <v/>
      </c>
      <c r="S206" s="7296" t="str">
        <f>IF(VLOOKUP($A206,'8 Oct - LIVE LDS Data'!$A$3:$AAD$1504,56,FALSE)=0/1/1900,"",VLOOKUP($A206,'8 Oct - LIVE LDS Data'!$A$3:$AAD$1504,56,FALSE))</f>
        <v/>
      </c>
      <c r="T206" s="7297" t="str">
        <f>IF(VLOOKUP($A206,'8 Oct - LIVE LDS Data'!$A$3:$AAD$1504,61,FALSE)=0/1/1900,"",VLOOKUP($A206,'8 Oct - LIVE LDS Data'!$A$3:$AAD$1504,61,FALSE))</f>
        <v/>
      </c>
      <c r="U206" s="7297" t="str">
        <f>IF(VLOOKUP($A206,'8 Oct - LIVE LDS Data'!$A$3:$AAD$1504,64,FALSE)=0/1/1900,"",VLOOKUP($A206,'8 Oct - LIVE LDS Data'!$A$3:$AAD$1504,64,FALSE))</f>
        <v/>
      </c>
      <c r="V206" s="7297" t="str">
        <f>IF(VLOOKUP($A206,'8 Oct - LIVE LDS Data'!$A$3:$AAD$1504,67,FALSE)=0/1/1900,"",VLOOKUP($A206,'8 Oct - LIVE LDS Data'!$A$3:$AAD$1504,67,FALSE))</f>
        <v/>
      </c>
      <c r="W206" s="7298" t="str">
        <f>IF(VLOOKUP($A206,'8 Oct - LIVE LDS Data'!$A$3:$AAD$1504,80,FALSE)=0/1/1900,"",VLOOKUP($A206,'8 Oct - LIVE LDS Data'!$A$3:$AAD$1504,80,FALSE))</f>
        <v/>
      </c>
      <c r="X206" s="7299" t="s">
        <v>90</v>
      </c>
      <c r="Y206" s="7300">
        <f>IF(VLOOKUP($A206,'8 Oct - LIVE LDS Data'!$A$3:$AAD$1504,73,FALSE)=0/1/1900,"",VLOOKUP($A206,'8 Oct - LIVE LDS Data'!$A$3:$AAD$1504,73,FALSE))</f>
        <v>45758</v>
      </c>
      <c r="Z206" s="7300" t="str">
        <f>IF(VLOOKUP($A206,'8 Oct - LIVE LDS Data'!$A$3:$AAD$1504,74,FALSE)=0/1/1900,"",VLOOKUP($A206,'8 Oct - LIVE LDS Data'!$A$3:$AAD$1504,74,FALSE))</f>
        <v>Robert Putnam</v>
      </c>
      <c r="AA206" s="7300">
        <f>IF(VLOOKUP($A206,'8 Oct - LIVE LDS Data'!$A$3:$AAD$1504,76,FALSE)=0/1/1900,"",VLOOKUP($A206,'8 Oct - LIVE LDS Data'!$A$3:$AAD$1504,76,FALSE))</f>
        <v>45758</v>
      </c>
      <c r="AB206" s="7300" t="str">
        <f>IF(VLOOKUP($A206,'8 Oct - LIVE LDS Data'!$A$3:$AAD$1504,77,FALSE)=0/1/1900,"",VLOOKUP($A206,'8 Oct - LIVE LDS Data'!$A$3:$AAD$1504,77,FALSE))</f>
        <v>Robert Putnam</v>
      </c>
    </row>
    <row r="207" spans="1:28" ht="30" customHeight="1" x14ac:dyDescent="0.2">
      <c r="A207" s="1465" t="s">
        <v>3768</v>
      </c>
      <c r="B207" s="1465"/>
      <c r="C207" s="1467" t="s">
        <v>3765</v>
      </c>
      <c r="D207" s="1480"/>
      <c r="E207" s="1480"/>
      <c r="F207" s="7293" t="str">
        <f>IF(VLOOKUP($A207,'8 Oct - LIVE LDS Data'!$A$3:$AAD$1504,4,FALSE)=0/1/1900,"",VLOOKUP($A207,'8 Oct - LIVE LDS Data'!$A$3:$AAD$1504,4,FALSE))</f>
        <v>Walsall Local Plan</v>
      </c>
      <c r="G207" s="7294" t="str">
        <f>IF(VLOOKUP($A207,'8 Oct - LIVE LDS Data'!$A$3:$AAD$1504,6,FALSE)=0/1/1900,"",VLOOKUP($A207,'8 Oct - LIVE LDS Data'!$A$3:$AAD$1504,6,FALSE))</f>
        <v/>
      </c>
      <c r="H207" s="7294" t="str">
        <f>IF(VLOOKUP($A207,'8 Oct - LIVE LDS Data'!$A$3:$AAD$1504,7,FALSE)=0/1/1900,"",VLOOKUP($A207,'8 Oct - LIVE LDS Data'!$A$3:$AAD$1504,7,FALSE))</f>
        <v/>
      </c>
      <c r="I207" s="7294" t="str">
        <f>IF(VLOOKUP($A207,'8 Oct - LIVE LDS Data'!$A$3:$AAD$1504,8,FALSE)=0/1/1900,"",VLOOKUP($A207,'8 Oct - LIVE LDS Data'!$A$3:$AAD$1504,8,FALSE))</f>
        <v>N</v>
      </c>
      <c r="J207" s="7294" t="str">
        <f>IF(VLOOKUP($A207,'8 Oct - LIVE LDS Data'!$A$3:$AAD$1504,9,FALSE)=0/1/1900,"",VLOOKUP($A207,'8 Oct - LIVE LDS Data'!$A$3:$AAD$1504,9,FALSE))</f>
        <v>N</v>
      </c>
      <c r="K207" s="7295">
        <f>IF(VLOOKUP($A207,'8 Oct - LIVE LDS Data'!$A$3:$AAD$1504,10,FALSE)=0/1/1900,"",VLOOKUP($A207,'8 Oct - LIVE LDS Data'!$A$3:$AAD$1504,10,FALSE))</f>
        <v>40577</v>
      </c>
      <c r="L207" s="7296" t="str">
        <f>IF(VLOOKUP($A207,'8 Oct - LIVE LDS Data'!$A$3:$AAD$1504,34,FALSE)=0/1/1900,"",VLOOKUP($A207,'8 Oct - LIVE LDS Data'!$A$3:$AAD$1504,34,FALSE))</f>
        <v/>
      </c>
      <c r="M207" s="7296" t="str">
        <f>IF(VLOOKUP($A207,'8 Oct - LIVE LDS Data'!$A$3:$AAD$1504,35,FALSE)=0/1/1900,"",VLOOKUP($A207,'8 Oct - LIVE LDS Data'!$A$3:$AAD$1504,35,FALSE))</f>
        <v/>
      </c>
      <c r="N207" s="7296" t="str">
        <f>IF(VLOOKUP($A207,'8 Oct - LIVE LDS Data'!$A$3:$AAD$1504,41,FALSE)=0/1/1900,"",VLOOKUP($A207,'8 Oct - LIVE LDS Data'!$A$3:$AAD$1504,41,FALSE))</f>
        <v/>
      </c>
      <c r="O207" s="7296" t="str">
        <f>IF(VLOOKUP($A207,'8 Oct - LIVE LDS Data'!$A$3:$AAD$1504,42,FALSE)=0/1/1900,"",VLOOKUP($A207,'8 Oct - LIVE LDS Data'!$A$3:$AAD$1504,42,FALSE))</f>
        <v/>
      </c>
      <c r="P207" s="7296" t="str">
        <f>IF(VLOOKUP($A207,'8 Oct - LIVE LDS Data'!$A$3:$AAD$1504,48,FALSE)=0/1/1900,"",VLOOKUP($A207,'8 Oct - LIVE LDS Data'!$A$3:$AAD$1504,48,FALSE))</f>
        <v/>
      </c>
      <c r="Q207" s="7296" t="str">
        <f>IF(VLOOKUP($A207,'8 Oct - LIVE LDS Data'!$A$3:$AAD$1504,49,FALSE)=0/1/1900,"",VLOOKUP($A207,'8 Oct - LIVE LDS Data'!$A$3:$AAD$1504,49,FALSE))</f>
        <v/>
      </c>
      <c r="R207" s="7296" t="str">
        <f>IF(VLOOKUP($A207,'8 Oct - LIVE LDS Data'!$A$3:$AAD$1504,55,FALSE)=0/1/1900,"",VLOOKUP($A207,'8 Oct - LIVE LDS Data'!$A$3:$AAD$1504,55,FALSE))</f>
        <v/>
      </c>
      <c r="S207" s="7296" t="str">
        <f>IF(VLOOKUP($A207,'8 Oct - LIVE LDS Data'!$A$3:$AAD$1504,56,FALSE)=0/1/1900,"",VLOOKUP($A207,'8 Oct - LIVE LDS Data'!$A$3:$AAD$1504,56,FALSE))</f>
        <v/>
      </c>
      <c r="T207" s="7297" t="str">
        <f>IF(VLOOKUP($A207,'8 Oct - LIVE LDS Data'!$A$3:$AAD$1504,61,FALSE)=0/1/1900,"",VLOOKUP($A207,'8 Oct - LIVE LDS Data'!$A$3:$AAD$1504,61,FALSE))</f>
        <v/>
      </c>
      <c r="U207" s="7297" t="str">
        <f>IF(VLOOKUP($A207,'8 Oct - LIVE LDS Data'!$A$3:$AAD$1504,64,FALSE)=0/1/1900,"",VLOOKUP($A207,'8 Oct - LIVE LDS Data'!$A$3:$AAD$1504,64,FALSE))</f>
        <v/>
      </c>
      <c r="V207" s="7297" t="str">
        <f>IF(VLOOKUP($A207,'8 Oct - LIVE LDS Data'!$A$3:$AAD$1504,67,FALSE)=0/1/1900,"",VLOOKUP($A207,'8 Oct - LIVE LDS Data'!$A$3:$AAD$1504,67,FALSE))</f>
        <v/>
      </c>
      <c r="W207" s="7298" t="str">
        <f>IF(VLOOKUP($A207,'8 Oct - LIVE LDS Data'!$A$3:$AAD$1504,80,FALSE)=0/1/1900,"",VLOOKUP($A207,'8 Oct - LIVE LDS Data'!$A$3:$AAD$1504,80,FALSE))</f>
        <v/>
      </c>
      <c r="X207" s="7299" t="s">
        <v>90</v>
      </c>
      <c r="Y207" s="7300">
        <f>IF(VLOOKUP($A207,'8 Oct - LIVE LDS Data'!$A$3:$AAD$1504,73,FALSE)=0/1/1900,"",VLOOKUP($A207,'8 Oct - LIVE LDS Data'!$A$3:$AAD$1504,73,FALSE))</f>
        <v>45678</v>
      </c>
      <c r="Z207" s="7300" t="str">
        <f>IF(VLOOKUP($A207,'8 Oct - LIVE LDS Data'!$A$3:$AAD$1504,74,FALSE)=0/1/1900,"",VLOOKUP($A207,'8 Oct - LIVE LDS Data'!$A$3:$AAD$1504,74,FALSE))</f>
        <v>Robert Putnam</v>
      </c>
      <c r="AA207" s="7300">
        <f>IF(VLOOKUP($A207,'8 Oct - LIVE LDS Data'!$A$3:$AAD$1504,76,FALSE)=0/1/1900,"",VLOOKUP($A207,'8 Oct - LIVE LDS Data'!$A$3:$AAD$1504,76,FALSE))</f>
        <v>45678</v>
      </c>
      <c r="AB207" s="7300" t="str">
        <f>IF(VLOOKUP($A207,'8 Oct - LIVE LDS Data'!$A$3:$AAD$1504,77,FALSE)=0/1/1900,"",VLOOKUP($A207,'8 Oct - LIVE LDS Data'!$A$3:$AAD$1504,77,FALSE))</f>
        <v>Robert Putnam</v>
      </c>
    </row>
    <row r="208" spans="1:28" ht="30" customHeight="1" x14ac:dyDescent="0.2">
      <c r="A208" s="1465" t="s">
        <v>3805</v>
      </c>
      <c r="B208" s="1465"/>
      <c r="C208" s="1465" t="s">
        <v>3806</v>
      </c>
      <c r="D208" s="1466"/>
      <c r="E208" s="1466"/>
      <c r="F208" s="7293" t="str">
        <f>IF(VLOOKUP($A208,'8 Oct - LIVE LDS Data'!$A$3:$AAD$1504,4,FALSE)=0/1/1900,"",VLOOKUP($A208,'8 Oct - LIVE LDS Data'!$A$3:$AAD$1504,4,FALSE))</f>
        <v>South Warwickshire Local Plan</v>
      </c>
      <c r="G208" s="7294" t="str">
        <f>IF(VLOOKUP($A208,'8 Oct - LIVE LDS Data'!$A$3:$AAD$1504,6,FALSE)=0/1/1900,"",VLOOKUP($A208,'8 Oct - LIVE LDS Data'!$A$3:$AAD$1504,6,FALSE))</f>
        <v>2021</v>
      </c>
      <c r="H208" s="7294" t="str">
        <f>IF(VLOOKUP($A208,'8 Oct - LIVE LDS Data'!$A$3:$AAD$1504,7,FALSE)=0/1/1900,"",VLOOKUP($A208,'8 Oct - LIVE LDS Data'!$A$3:$AAD$1504,7,FALSE))</f>
        <v>2050</v>
      </c>
      <c r="I208" s="7294" t="str">
        <f>IF(VLOOKUP($A208,'8 Oct - LIVE LDS Data'!$A$3:$AAD$1504,8,FALSE)=0/1/1900,"",VLOOKUP($A208,'8 Oct - LIVE LDS Data'!$A$3:$AAD$1504,8,FALSE))</f>
        <v>N</v>
      </c>
      <c r="J208" s="7294" t="str">
        <f>IF(VLOOKUP($A208,'8 Oct - LIVE LDS Data'!$A$3:$AAD$1504,9,FALSE)=0/1/1900,"",VLOOKUP($A208,'8 Oct - LIVE LDS Data'!$A$3:$AAD$1504,9,FALSE))</f>
        <v>Y</v>
      </c>
      <c r="K208" s="7295">
        <f>IF(VLOOKUP($A208,'8 Oct - LIVE LDS Data'!$A$3:$AAD$1504,10,FALSE)=0/1/1900,"",VLOOKUP($A208,'8 Oct - LIVE LDS Data'!$A$3:$AAD$1504,10,FALSE))</f>
        <v>42999</v>
      </c>
      <c r="L208" s="7296">
        <f>IF(VLOOKUP($A208,'8 Oct - LIVE LDS Data'!$A$3:$AAD$1504,34,FALSE)=0/1/1900,"",VLOOKUP($A208,'8 Oct - LIVE LDS Data'!$A$3:$AAD$1504,34,FALSE))</f>
        <v>44326</v>
      </c>
      <c r="M208" s="7296">
        <f>IF(VLOOKUP($A208,'8 Oct - LIVE LDS Data'!$A$3:$AAD$1504,35,FALSE)=0/1/1900,"",VLOOKUP($A208,'8 Oct - LIVE LDS Data'!$A$3:$AAD$1504,35,FALSE))</f>
        <v>44368</v>
      </c>
      <c r="N208" s="7296">
        <f>IF(VLOOKUP($A208,'8 Oct - LIVE LDS Data'!$A$3:$AAD$1504,41,FALSE)=0/1/1900,"",VLOOKUP($A208,'8 Oct - LIVE LDS Data'!$A$3:$AAD$1504,41,FALSE))</f>
        <v>44927</v>
      </c>
      <c r="O208" s="7296">
        <f>IF(VLOOKUP($A208,'8 Oct - LIVE LDS Data'!$A$3:$AAD$1504,42,FALSE)=0/1/1900,"",VLOOKUP($A208,'8 Oct - LIVE LDS Data'!$A$3:$AAD$1504,42,FALSE))</f>
        <v>44986</v>
      </c>
      <c r="P208" s="7296">
        <f>IF(VLOOKUP($A208,'8 Oct - LIVE LDS Data'!$A$3:$AAD$1504,48,FALSE)=0/1/1900,"",VLOOKUP($A208,'8 Oct - LIVE LDS Data'!$A$3:$AAD$1504,48,FALSE))</f>
        <v>45667</v>
      </c>
      <c r="Q208" s="7296">
        <f>IF(VLOOKUP($A208,'8 Oct - LIVE LDS Data'!$A$3:$AAD$1504,49,FALSE)=0/1/1900,"",VLOOKUP($A208,'8 Oct - LIVE LDS Data'!$A$3:$AAD$1504,49,FALSE))</f>
        <v>45723</v>
      </c>
      <c r="R208" s="7296" t="str">
        <f>IF(VLOOKUP($A208,'8 Oct - LIVE LDS Data'!$A$3:$AAD$1504,55,FALSE)=0/1/1900,"",VLOOKUP($A208,'8 Oct - LIVE LDS Data'!$A$3:$AAD$1504,55,FALSE))</f>
        <v/>
      </c>
      <c r="S208" s="7296" t="str">
        <f>IF(VLOOKUP($A208,'8 Oct - LIVE LDS Data'!$A$3:$AAD$1504,56,FALSE)=0/1/1900,"",VLOOKUP($A208,'8 Oct - LIVE LDS Data'!$A$3:$AAD$1504,56,FALSE))</f>
        <v/>
      </c>
      <c r="T208" s="7297" t="str">
        <f>IF(VLOOKUP($A208,'8 Oct - LIVE LDS Data'!$A$3:$AAD$1504,61,FALSE)=0/1/1900,"",VLOOKUP($A208,'8 Oct - LIVE LDS Data'!$A$3:$AAD$1504,61,FALSE))</f>
        <v/>
      </c>
      <c r="U208" s="7297" t="str">
        <f>IF(VLOOKUP($A208,'8 Oct - LIVE LDS Data'!$A$3:$AAD$1504,64,FALSE)=0/1/1900,"",VLOOKUP($A208,'8 Oct - LIVE LDS Data'!$A$3:$AAD$1504,64,FALSE))</f>
        <v/>
      </c>
      <c r="V208" s="7297" t="str">
        <f>IF(VLOOKUP($A208,'8 Oct - LIVE LDS Data'!$A$3:$AAD$1504,67,FALSE)=0/1/1900,"",VLOOKUP($A208,'8 Oct - LIVE LDS Data'!$A$3:$AAD$1504,67,FALSE))</f>
        <v/>
      </c>
      <c r="W208" s="7298" t="str">
        <f>IF(VLOOKUP($A208,'8 Oct - LIVE LDS Data'!$A$3:$AAD$1504,80,FALSE)=0/1/1900,"",VLOOKUP($A208,'8 Oct - LIVE LDS Data'!$A$3:$AAD$1504,80,FALSE))</f>
        <v/>
      </c>
      <c r="X208" s="7299" t="s">
        <v>90</v>
      </c>
      <c r="Y208" s="7300">
        <f>IF(VLOOKUP($A208,'8 Oct - LIVE LDS Data'!$A$3:$AAD$1504,73,FALSE)=0/1/1900,"",VLOOKUP($A208,'8 Oct - LIVE LDS Data'!$A$3:$AAD$1504,73,FALSE))</f>
        <v>45756</v>
      </c>
      <c r="Z208" s="7300" t="str">
        <f>IF(VLOOKUP($A208,'8 Oct - LIVE LDS Data'!$A$3:$AAD$1504,74,FALSE)=0/1/1900,"",VLOOKUP($A208,'8 Oct - LIVE LDS Data'!$A$3:$AAD$1504,74,FALSE))</f>
        <v>Robert Putnam</v>
      </c>
      <c r="AA208" s="7300">
        <f>IF(VLOOKUP($A208,'8 Oct - LIVE LDS Data'!$A$3:$AAD$1504,76,FALSE)=0/1/1900,"",VLOOKUP($A208,'8 Oct - LIVE LDS Data'!$A$3:$AAD$1504,76,FALSE))</f>
        <v>45756</v>
      </c>
      <c r="AB208" s="7300" t="str">
        <f>IF(VLOOKUP($A208,'8 Oct - LIVE LDS Data'!$A$3:$AAD$1504,77,FALSE)=0/1/1900,"",VLOOKUP($A208,'8 Oct - LIVE LDS Data'!$A$3:$AAD$1504,77,FALSE))</f>
        <v>Robert Putnam</v>
      </c>
    </row>
    <row r="209" spans="1:28" ht="30" customHeight="1" x14ac:dyDescent="0.2">
      <c r="A209" s="1465"/>
      <c r="B209" s="3349" t="s">
        <v>3815</v>
      </c>
      <c r="C209" s="1467" t="s">
        <v>3809</v>
      </c>
      <c r="D209" s="1480"/>
      <c r="E209" s="1480"/>
      <c r="F209" s="7293" t="str">
        <f>IF(VLOOKUP($B209,'8 Oct - LIVE LDS Data'!$B$3:$AAD$1504,3,FALSE)=0/1/1900,"",VLOOKUP($B209,'8 Oct - LIVE LDS Data'!$B$3:$AAD$1504,3,FALSE))</f>
        <v>South West Hertfordshire 2050
Joint Strategic Plan</v>
      </c>
      <c r="G209" s="7311">
        <f>IF(VLOOKUP($B209,'8 Oct - LIVE LDS Data'!$B$3:$AAD$1504,5,FALSE)=0/1/1900,"",VLOOKUP($B209,'8 Oct - LIVE LDS Data'!$B$3:$AAD$1504,5,FALSE))</f>
        <v>2025</v>
      </c>
      <c r="H209" s="7311">
        <f>IF(VLOOKUP($B209,'8 Oct - LIVE LDS Data'!$B$3:$AAD$1504,6,FALSE)=0/1/1900,"",VLOOKUP($B209,'8 Oct - LIVE LDS Data'!$B$3:$AAD$1504,6,FALSE))</f>
        <v>2050</v>
      </c>
      <c r="I209" s="7295" t="str">
        <f>IF(VLOOKUP($B209,'8 Oct - LIVE LDS Data'!$B$3:$AAD$1504,7,FALSE)=0/1/1900,"",VLOOKUP($B209,'8 Oct - LIVE LDS Data'!$B$3:$AAD$1504,7,FALSE))</f>
        <v>N</v>
      </c>
      <c r="J209" s="7295" t="str">
        <f>IF(VLOOKUP($B209,'8 Oct - LIVE LDS Data'!$B$3:$AAD$1504,8,FALSE)=0/1/1900,"",VLOOKUP($B209,'8 Oct - LIVE LDS Data'!$B$3:$AAD$1504,8,FALSE))</f>
        <v>Y</v>
      </c>
      <c r="K209" s="7295">
        <f>IF(VLOOKUP($B209,'8 Oct - LIVE LDS Data'!$B$3:$AAD$1504,9,FALSE)=0/1/1900,"",VLOOKUP($B209,'8 Oct - LIVE LDS Data'!$B$3:$AAD$1504,9,FALSE))</f>
        <v>44851</v>
      </c>
      <c r="L209" s="7296">
        <f>IF(VLOOKUP($B209,'8 Oct - LIVE LDS Data'!$B$3:$AAD$1504,33,FALSE)=0/1/1900,"",VLOOKUP($B209,'8 Oct - LIVE LDS Data'!$B$3:$AAD$1504,33,FALSE))</f>
        <v>44809</v>
      </c>
      <c r="M209" s="7296">
        <f>IF(VLOOKUP($B209,'8 Oct - LIVE LDS Data'!$B$3:$AAD$1504,34,FALSE)=0/1/1900,"",VLOOKUP($B209,'8 Oct - LIVE LDS Data'!$B$3:$AAD$1504,34,FALSE))</f>
        <v>44869</v>
      </c>
      <c r="N209" s="7296" t="str">
        <f>IF(VLOOKUP($B209,'8 Oct - LIVE LDS Data'!$B$3:$AAD$1504,40,FALSE)=0/1/1900,"",VLOOKUP($B209,'8 Oct - LIVE LDS Data'!$B$3:$AAD$1504,40,FALSE))</f>
        <v/>
      </c>
      <c r="O209" s="7296" t="str">
        <f>IF(VLOOKUP($B209,'8 Oct - LIVE LDS Data'!$B$3:$AAD$1504,41,FALSE)=0/1/1900,"",VLOOKUP($B209,'8 Oct - LIVE LDS Data'!$B$3:$AAD$1504,41,FALSE))</f>
        <v/>
      </c>
      <c r="P209" s="7296" t="str">
        <f>IF(VLOOKUP($B209,'8 Oct - LIVE LDS Data'!$B$3:$AAD$1504,46,FALSE)=0/1/1900,"",VLOOKUP($B209,'8 Oct - LIVE LDS Data'!$B$3:$AAD$1504,46,FALSE))</f>
        <v/>
      </c>
      <c r="Q209" s="7296" t="str">
        <f>IF(VLOOKUP($B209,'8 Oct - LIVE LDS Data'!$B$3:$AAD$1504,47,FALSE)=0/1/1900,"",VLOOKUP($B209,'8 Oct - LIVE LDS Data'!$B$3:$AAD$1504,47,FALSE))</f>
        <v/>
      </c>
      <c r="R209" s="7296" t="str">
        <f>IF(VLOOKUP($B209,'8 Oct - LIVE LDS Data'!$B$3:$AAD$1504,53,FALSE)=0/1/1900,"",VLOOKUP($B209,'8 Oct - LIVE LDS Data'!$B$3:$AAD$1504,53,FALSE))</f>
        <v/>
      </c>
      <c r="S209" s="7296" t="str">
        <f>IF(VLOOKUP($B209,'8 Oct - LIVE LDS Data'!$B$3:$AAD$1504,54,FALSE)=0/1/1900,"",VLOOKUP($B209,'8 Oct - LIVE LDS Data'!$B$3:$AAD$1504,54,FALSE))</f>
        <v/>
      </c>
      <c r="T209" s="7297" t="str">
        <f>IF(VLOOKUP($B209,'8 Oct - LIVE LDS Data'!$B$3:$AAD$1504,60,FALSE)=0/1/1900,"",VLOOKUP($B209,'8 Oct - LIVE LDS Data'!$B$3:$AAD$1504,60,FALSE))</f>
        <v/>
      </c>
      <c r="U209" s="7297" t="str">
        <f>IF(VLOOKUP($B209,'8 Oct - LIVE LDS Data'!$B$3:$AAD$1504,63,FALSE)=0/1/1900,"",VLOOKUP($B209,'8 Oct - LIVE LDS Data'!$B$3:$AAD$1504,63,FALSE))</f>
        <v/>
      </c>
      <c r="V209" s="7297" t="str">
        <f>IF(VLOOKUP($B209,'8 Oct - LIVE LDS Data'!$B$3:$AAD$1504,66,FALSE)=0/1/1900,"",VLOOKUP($B209,'8 Oct - LIVE LDS Data'!$B$3:$AAD$1504,66,FALSE))</f>
        <v/>
      </c>
      <c r="W209" s="7298" t="str">
        <f>IF(VLOOKUP($B209,'8 Oct - LIVE LDS Data'!$B$3:$AAD$1504,79,FALSE)=0/1/1900,"",VLOOKUP($B209,'8 Oct - LIVE LDS Data'!$B$3:$AAD$1504,79,FALSE))</f>
        <v/>
      </c>
      <c r="X209" s="7299"/>
      <c r="Y209" s="7313" t="str">
        <f>IF(VLOOKUP($B209,'8 Oct - LIVE LDS Data'!$B$3:$AAD$1504,72,FALSE)=0/1/1900,"",VLOOKUP($B209,'8 Oct - LIVE LDS Data'!$B$3:$AAD$1504,72,FALSE))</f>
        <v/>
      </c>
      <c r="Z209" s="7313" t="str">
        <f>IF(VLOOKUP($B209,'8 Oct - LIVE LDS Data'!$B$3:$AAD$1504,73,FALSE)=0/1/1900,"",VLOOKUP($B209,'8 Oct - LIVE LDS Data'!$B$3:$AAD$1504,73,FALSE))</f>
        <v>Robert Putnam</v>
      </c>
      <c r="AA209" s="7313">
        <f>IF(VLOOKUP($B209,'8 Oct - LIVE LDS Data'!$B$3:$AAD$1504,75,FALSE)=0/1/1900,"",VLOOKUP($B209,'8 Oct - LIVE LDS Data'!$B$3:$AAD$1504,75,FALSE))</f>
        <v>45345</v>
      </c>
      <c r="AB209" s="7313" t="str">
        <f>IF(VLOOKUP($B209,'8 Oct - LIVE LDS Data'!$B$3:$AAD$1504,76,FALSE)=0/1/1900,"",VLOOKUP($B209,'8 Oct - LIVE LDS Data'!$B$3:$AAD$1504,76,FALSE))</f>
        <v>Robert Putnam</v>
      </c>
    </row>
    <row r="210" spans="1:28" ht="30" customHeight="1" x14ac:dyDescent="0.2">
      <c r="A210" s="1465" t="s">
        <v>3808</v>
      </c>
      <c r="B210" s="1465"/>
      <c r="C210" s="1468" t="s">
        <v>3809</v>
      </c>
      <c r="D210" s="1469"/>
      <c r="E210" s="1469"/>
      <c r="F210" s="7293" t="str">
        <f>IF(VLOOKUP($A210,'8 Oct - LIVE LDS Data'!$A$3:$AAD$1504,4,FALSE)=0/1/1900,"",VLOOKUP($A210,'8 Oct - LIVE LDS Data'!$A$3:$AAD$1504,4,FALSE))</f>
        <v/>
      </c>
      <c r="G210" s="7294" t="str">
        <f>IF(VLOOKUP($A210,'8 Oct - LIVE LDS Data'!$A$3:$AAD$1504,6,FALSE)=0/1/1900,"",VLOOKUP($A210,'8 Oct - LIVE LDS Data'!$A$3:$AAD$1504,6,FALSE))</f>
        <v/>
      </c>
      <c r="H210" s="7294" t="str">
        <f>IF(VLOOKUP($A210,'8 Oct - LIVE LDS Data'!$A$3:$AAD$1504,7,FALSE)=0/1/1900,"",VLOOKUP($A210,'8 Oct - LIVE LDS Data'!$A$3:$AAD$1504,7,FALSE))</f>
        <v/>
      </c>
      <c r="I210" s="7294" t="str">
        <f>IF(VLOOKUP($A210,'8 Oct - LIVE LDS Data'!$A$3:$AAD$1504,8,FALSE)=0/1/1900,"",VLOOKUP($A210,'8 Oct - LIVE LDS Data'!$A$3:$AAD$1504,8,FALSE))</f>
        <v>N</v>
      </c>
      <c r="J210" s="7294" t="str">
        <f>IF(VLOOKUP($A210,'8 Oct - LIVE LDS Data'!$A$3:$AAD$1504,9,FALSE)=0/1/1900,"",VLOOKUP($A210,'8 Oct - LIVE LDS Data'!$A$3:$AAD$1504,9,FALSE))</f>
        <v>N</v>
      </c>
      <c r="K210" s="7295">
        <f>IF(VLOOKUP($A210,'8 Oct - LIVE LDS Data'!$A$3:$AAD$1504,10,FALSE)=0/1/1900,"",VLOOKUP($A210,'8 Oct - LIVE LDS Data'!$A$3:$AAD$1504,10,FALSE))</f>
        <v>44851</v>
      </c>
      <c r="L210" s="7296" t="str">
        <f>IF(VLOOKUP($A210,'8 Oct - LIVE LDS Data'!$A$3:$AAD$1504,34,FALSE)=0/1/1900,"",VLOOKUP($A210,'8 Oct - LIVE LDS Data'!$A$3:$AAD$1504,34,FALSE))</f>
        <v/>
      </c>
      <c r="M210" s="7296" t="str">
        <f>IF(VLOOKUP($A210,'8 Oct - LIVE LDS Data'!$A$3:$AAD$1504,35,FALSE)=0/1/1900,"",VLOOKUP($A210,'8 Oct - LIVE LDS Data'!$A$3:$AAD$1504,35,FALSE))</f>
        <v/>
      </c>
      <c r="N210" s="7296" t="str">
        <f>IF(VLOOKUP($A210,'8 Oct - LIVE LDS Data'!$A$3:$AAD$1504,41,FALSE)=0/1/1900,"",VLOOKUP($A210,'8 Oct - LIVE LDS Data'!$A$3:$AAD$1504,41,FALSE))</f>
        <v/>
      </c>
      <c r="O210" s="7296" t="str">
        <f>IF(VLOOKUP($A210,'8 Oct - LIVE LDS Data'!$A$3:$AAD$1504,42,FALSE)=0/1/1900,"",VLOOKUP($A210,'8 Oct - LIVE LDS Data'!$A$3:$AAD$1504,42,FALSE))</f>
        <v/>
      </c>
      <c r="P210" s="7296" t="str">
        <f>IF(VLOOKUP($A210,'8 Oct - LIVE LDS Data'!$A$3:$AAD$1504,48,FALSE)=0/1/1900,"",VLOOKUP($A210,'8 Oct - LIVE LDS Data'!$A$3:$AAD$1504,48,FALSE))</f>
        <v/>
      </c>
      <c r="Q210" s="7296" t="str">
        <f>IF(VLOOKUP($A210,'8 Oct - LIVE LDS Data'!$A$3:$AAD$1504,49,FALSE)=0/1/1900,"",VLOOKUP($A210,'8 Oct - LIVE LDS Data'!$A$3:$AAD$1504,49,FALSE))</f>
        <v/>
      </c>
      <c r="R210" s="7296" t="str">
        <f>IF(VLOOKUP($A210,'8 Oct - LIVE LDS Data'!$A$3:$AAD$1504,55,FALSE)=0/1/1900,"",VLOOKUP($A210,'8 Oct - LIVE LDS Data'!$A$3:$AAD$1504,55,FALSE))</f>
        <v/>
      </c>
      <c r="S210" s="7296" t="str">
        <f>IF(VLOOKUP($A210,'8 Oct - LIVE LDS Data'!$A$3:$AAD$1504,56,FALSE)=0/1/1900,"",VLOOKUP($A210,'8 Oct - LIVE LDS Data'!$A$3:$AAD$1504,56,FALSE))</f>
        <v/>
      </c>
      <c r="T210" s="7297" t="str">
        <f>IF(VLOOKUP($A210,'8 Oct - LIVE LDS Data'!$A$3:$AAD$1504,61,FALSE)=0/1/1900,"",VLOOKUP($A210,'8 Oct - LIVE LDS Data'!$A$3:$AAD$1504,61,FALSE))</f>
        <v/>
      </c>
      <c r="U210" s="7297" t="str">
        <f>IF(VLOOKUP($A210,'8 Oct - LIVE LDS Data'!$A$3:$AAD$1504,64,FALSE)=0/1/1900,"",VLOOKUP($A210,'8 Oct - LIVE LDS Data'!$A$3:$AAD$1504,64,FALSE))</f>
        <v/>
      </c>
      <c r="V210" s="7297" t="str">
        <f>IF(VLOOKUP($A210,'8 Oct - LIVE LDS Data'!$A$3:$AAD$1504,67,FALSE)=0/1/1900,"",VLOOKUP($A210,'8 Oct - LIVE LDS Data'!$A$3:$AAD$1504,67,FALSE))</f>
        <v/>
      </c>
      <c r="W210" s="7298" t="str">
        <f>IF(VLOOKUP($A210,'8 Oct - LIVE LDS Data'!$A$3:$AAD$1504,80,FALSE)=0/1/1900,"",VLOOKUP($A210,'8 Oct - LIVE LDS Data'!$A$3:$AAD$1504,80,FALSE))</f>
        <v/>
      </c>
      <c r="X210" s="7299" t="s">
        <v>90</v>
      </c>
      <c r="Y210" s="7300" t="str">
        <f>IF(VLOOKUP($A210,'8 Oct - LIVE LDS Data'!$A$3:$AAD$1504,73,FALSE)=0/1/1900,"",VLOOKUP($A210,'8 Oct - LIVE LDS Data'!$A$3:$AAD$1504,73,FALSE))</f>
        <v/>
      </c>
      <c r="Z210" s="7300" t="str">
        <f>IF(VLOOKUP($A210,'8 Oct - LIVE LDS Data'!$A$3:$AAD$1504,74,FALSE)=0/1/1900,"",VLOOKUP($A210,'8 Oct - LIVE LDS Data'!$A$3:$AAD$1504,74,FALSE))</f>
        <v/>
      </c>
      <c r="AA210" s="7300">
        <f>IF(VLOOKUP($A210,'8 Oct - LIVE LDS Data'!$A$3:$AAD$1504,76,FALSE)=0/1/1900,"",VLOOKUP($A210,'8 Oct - LIVE LDS Data'!$A$3:$AAD$1504,76,FALSE))</f>
        <v>45687</v>
      </c>
      <c r="AB210" s="7300" t="str">
        <f>IF(VLOOKUP($A210,'8 Oct - LIVE LDS Data'!$A$3:$AAD$1504,77,FALSE)=0/1/1900,"",VLOOKUP($A210,'8 Oct - LIVE LDS Data'!$A$3:$AAD$1504,77,FALSE))</f>
        <v/>
      </c>
    </row>
    <row r="211" spans="1:28" ht="30" customHeight="1" x14ac:dyDescent="0.2">
      <c r="A211" s="7303" t="s">
        <v>3816</v>
      </c>
      <c r="B211" s="7303"/>
      <c r="C211" s="2607" t="s">
        <v>4218</v>
      </c>
      <c r="D211" s="1994" t="s">
        <v>4216</v>
      </c>
      <c r="E211" s="7307"/>
      <c r="F211" s="7304" t="str">
        <f>IF(VLOOKUP($A211,'8 Oct - LIVE LDS Data'!$A$3:$AAD$1504,4,FALSE)=0/1/1900,"",VLOOKUP($A211,'8 Oct - LIVE LDS Data'!$A$3:$AAD$1504,4,FALSE))</f>
        <v>Waveney Local Plan</v>
      </c>
      <c r="G211" s="7305" t="str">
        <f>IF(VLOOKUP($A211,'8 Oct - LIVE LDS Data'!$A$3:$AAD$1504,6,FALSE)=0/1/1900,"",VLOOKUP($A211,'8 Oct - LIVE LDS Data'!$A$3:$AAD$1504,6,FALSE))</f>
        <v>2014</v>
      </c>
      <c r="H211" s="7305" t="str">
        <f>IF(VLOOKUP($A211,'8 Oct - LIVE LDS Data'!$A$3:$AAD$1504,7,FALSE)=0/1/1900,"",VLOOKUP($A211,'8 Oct - LIVE LDS Data'!$A$3:$AAD$1504,7,FALSE))</f>
        <v>2036</v>
      </c>
      <c r="I211" s="7305" t="str">
        <f>IF(VLOOKUP($A211,'8 Oct - LIVE LDS Data'!$A$3:$AAD$1504,8,FALSE)=0/1/1900,"",VLOOKUP($A211,'8 Oct - LIVE LDS Data'!$A$3:$AAD$1504,8,FALSE))</f>
        <v/>
      </c>
      <c r="J211" s="7305" t="str">
        <f>IF(VLOOKUP($A211,'8 Oct - LIVE LDS Data'!$A$3:$AAD$1504,9,FALSE)=0/1/1900,"",VLOOKUP($A211,'8 Oct - LIVE LDS Data'!$A$3:$AAD$1504,9,FALSE))</f>
        <v/>
      </c>
      <c r="K211" s="7306">
        <f>IF(VLOOKUP($A211,'8 Oct - LIVE LDS Data'!$A$3:$AAD$1504,10,FALSE)=0/1/1900,"",VLOOKUP($A211,'8 Oct - LIVE LDS Data'!$A$3:$AAD$1504,10,FALSE))</f>
        <v>43544</v>
      </c>
      <c r="L211" s="7296" t="str">
        <f>IF(VLOOKUP($A211,'8 Oct - LIVE LDS Data'!$A$3:$AAD$1504,34,FALSE)=0/1/1900,"",VLOOKUP($A211,'8 Oct - LIVE LDS Data'!$A$3:$AAD$1504,34,FALSE))</f>
        <v/>
      </c>
      <c r="M211" s="7297" t="str">
        <f>IF(VLOOKUP($A211,'8 Oct - LIVE LDS Data'!$A$3:$AAD$1504,35,FALSE)=0/1/1900,"",VLOOKUP($A211,'8 Oct - LIVE LDS Data'!$A$3:$AAD$1504,35,FALSE))</f>
        <v/>
      </c>
      <c r="N211" s="7297" t="str">
        <f>IF(VLOOKUP($A211,'8 Oct - LIVE LDS Data'!$A$3:$AAD$1504,41,FALSE)=0/1/1900,"",VLOOKUP($A211,'8 Oct - LIVE LDS Data'!$A$3:$AAD$1504,41,FALSE))</f>
        <v/>
      </c>
      <c r="O211" s="7297" t="str">
        <f>IF(VLOOKUP($A211,'8 Oct - LIVE LDS Data'!$A$3:$AAD$1504,42,FALSE)=0/1/1900,"",VLOOKUP($A211,'8 Oct - LIVE LDS Data'!$A$3:$AAD$1504,42,FALSE))</f>
        <v/>
      </c>
      <c r="P211" s="7297" t="str">
        <f>IF(VLOOKUP($A211,'8 Oct - LIVE LDS Data'!$A$3:$AAD$1504,48,FALSE)=0/1/1900,"",VLOOKUP($A211,'8 Oct - LIVE LDS Data'!$A$3:$AAD$1504,48,FALSE))</f>
        <v/>
      </c>
      <c r="Q211" s="7297" t="str">
        <f>IF(VLOOKUP($A211,'8 Oct - LIVE LDS Data'!$A$3:$AAD$1504,49,FALSE)=0/1/1900,"",VLOOKUP($A211,'8 Oct - LIVE LDS Data'!$A$3:$AAD$1504,49,FALSE))</f>
        <v/>
      </c>
      <c r="R211" s="7297" t="str">
        <f>IF(VLOOKUP($A211,'8 Oct - LIVE LDS Data'!$A$3:$AAD$1504,55,FALSE)=0/1/1900,"",VLOOKUP($A211,'8 Oct - LIVE LDS Data'!$A$3:$AAD$1504,55,FALSE))</f>
        <v/>
      </c>
      <c r="S211" s="7297" t="str">
        <f>IF(VLOOKUP($A211,'8 Oct - LIVE LDS Data'!$A$3:$AAD$1504,56,FALSE)=0/1/1900,"",VLOOKUP($A211,'8 Oct - LIVE LDS Data'!$A$3:$AAD$1504,56,FALSE))</f>
        <v/>
      </c>
      <c r="T211" s="7297" t="str">
        <f>IF(VLOOKUP($A211,'8 Oct - LIVE LDS Data'!$A$3:$AAD$1504,61,FALSE)=0/1/1900,"",VLOOKUP($A211,'8 Oct - LIVE LDS Data'!$A$3:$AAD$1504,61,FALSE))</f>
        <v/>
      </c>
      <c r="U211" s="7297" t="str">
        <f>IF(VLOOKUP($A211,'8 Oct - LIVE LDS Data'!$A$3:$AAD$1504,64,FALSE)=0/1/1900,"",VLOOKUP($A211,'8 Oct - LIVE LDS Data'!$A$3:$AAD$1504,64,FALSE))</f>
        <v/>
      </c>
      <c r="V211" s="7297" t="str">
        <f>IF(VLOOKUP($A211,'8 Oct - LIVE LDS Data'!$A$3:$AAD$1504,67,FALSE)=0/1/1900,"",VLOOKUP($A211,'8 Oct - LIVE LDS Data'!$A$3:$AAD$1504,67,FALSE))</f>
        <v/>
      </c>
      <c r="W211" s="7314" t="str">
        <f>IF(VLOOKUP($A211,'8 Oct - LIVE LDS Data'!$A$3:$AAD$1504,80,FALSE)=0/1/1900,"",VLOOKUP($A211,'8 Oct - LIVE LDS Data'!$A$3:$AAD$1504,80,FALSE))</f>
        <v/>
      </c>
      <c r="X211" s="7315" t="s">
        <v>90</v>
      </c>
      <c r="Y211" s="7300" t="str">
        <f>IF(VLOOKUP($A211,'8 Oct - LIVE LDS Data'!$A$3:$AAD$1504,73,FALSE)=0/1/1900,"",VLOOKUP($A211,'8 Oct - LIVE LDS Data'!$A$3:$AAD$1504,73,FALSE))</f>
        <v/>
      </c>
      <c r="Z211" s="7300" t="str">
        <f>IF(VLOOKUP($A211,'8 Oct - LIVE LDS Data'!$A$3:$AAD$1504,74,FALSE)=0/1/1900,"",VLOOKUP($A211,'8 Oct - LIVE LDS Data'!$A$3:$AAD$1504,74,FALSE))</f>
        <v>Robert Putnam</v>
      </c>
      <c r="AA211" s="7300" t="str">
        <f>IF(VLOOKUP($A211,'8 Oct - LIVE LDS Data'!$A$3:$AAD$1504,76,FALSE)=0/1/1900,"",VLOOKUP($A211,'8 Oct - LIVE LDS Data'!$A$3:$AAD$1504,76,FALSE))</f>
        <v/>
      </c>
      <c r="AB211" s="7300" t="str">
        <f>IF(VLOOKUP($A211,'8 Oct - LIVE LDS Data'!$A$3:$AAD$1504,77,FALSE)=0/1/1900,"",VLOOKUP($A211,'8 Oct - LIVE LDS Data'!$A$3:$AAD$1504,77,FALSE))</f>
        <v/>
      </c>
    </row>
    <row r="212" spans="1:28" ht="30" customHeight="1" x14ac:dyDescent="0.2">
      <c r="A212" s="1465" t="s">
        <v>3823</v>
      </c>
      <c r="B212" s="1465"/>
      <c r="C212" s="1465" t="s">
        <v>3824</v>
      </c>
      <c r="D212" s="1466"/>
      <c r="E212" s="1466"/>
      <c r="F212" s="7293" t="str">
        <f>IF(VLOOKUP($A212,'8 Oct - LIVE LDS Data'!$A$3:$AAD$1504,4,FALSE)=0/1/1900,"",VLOOKUP($A212,'8 Oct - LIVE LDS Data'!$A$3:$AAD$1504,4,FALSE))</f>
        <v>Waverley Local Plan</v>
      </c>
      <c r="G212" s="7294" t="str">
        <f>IF(VLOOKUP($A212,'8 Oct - LIVE LDS Data'!$A$3:$AAD$1504,6,FALSE)=0/1/1900,"",VLOOKUP($A212,'8 Oct - LIVE LDS Data'!$A$3:$AAD$1504,6,FALSE))</f>
        <v>2023</v>
      </c>
      <c r="H212" s="7294" t="str">
        <f>IF(VLOOKUP($A212,'8 Oct - LIVE LDS Data'!$A$3:$AAD$1504,7,FALSE)=0/1/1900,"",VLOOKUP($A212,'8 Oct - LIVE LDS Data'!$A$3:$AAD$1504,7,FALSE))</f>
        <v>2043</v>
      </c>
      <c r="I212" s="7294" t="str">
        <f>IF(VLOOKUP($A212,'8 Oct - LIVE LDS Data'!$A$3:$AAD$1504,8,FALSE)=0/1/1900,"",VLOOKUP($A212,'8 Oct - LIVE LDS Data'!$A$3:$AAD$1504,8,FALSE))</f>
        <v>N</v>
      </c>
      <c r="J212" s="7294" t="str">
        <f>IF(VLOOKUP($A212,'8 Oct - LIVE LDS Data'!$A$3:$AAD$1504,9,FALSE)=0/1/1900,"",VLOOKUP($A212,'8 Oct - LIVE LDS Data'!$A$3:$AAD$1504,9,FALSE))</f>
        <v>N</v>
      </c>
      <c r="K212" s="7295">
        <f>IF(VLOOKUP($A212,'8 Oct - LIVE LDS Data'!$A$3:$AAD$1504,10,FALSE)=0/1/1900,"",VLOOKUP($A212,'8 Oct - LIVE LDS Data'!$A$3:$AAD$1504,10,FALSE))</f>
        <v>43151</v>
      </c>
      <c r="L212" s="7296" t="str">
        <f>IF(VLOOKUP($A212,'8 Oct - LIVE LDS Data'!$A$3:$AAD$1504,34,FALSE)=0/1/1900,"",VLOOKUP($A212,'8 Oct - LIVE LDS Data'!$A$3:$AAD$1504,34,FALSE))</f>
        <v/>
      </c>
      <c r="M212" s="7296" t="str">
        <f>IF(VLOOKUP($A212,'8 Oct - LIVE LDS Data'!$A$3:$AAD$1504,35,FALSE)=0/1/1900,"",VLOOKUP($A212,'8 Oct - LIVE LDS Data'!$A$3:$AAD$1504,35,FALSE))</f>
        <v/>
      </c>
      <c r="N212" s="7296" t="str">
        <f>IF(VLOOKUP($A212,'8 Oct - LIVE LDS Data'!$A$3:$AAD$1504,41,FALSE)=0/1/1900,"",VLOOKUP($A212,'8 Oct - LIVE LDS Data'!$A$3:$AAD$1504,41,FALSE))</f>
        <v/>
      </c>
      <c r="O212" s="7296" t="str">
        <f>IF(VLOOKUP($A212,'8 Oct - LIVE LDS Data'!$A$3:$AAD$1504,42,FALSE)=0/1/1900,"",VLOOKUP($A212,'8 Oct - LIVE LDS Data'!$A$3:$AAD$1504,42,FALSE))</f>
        <v/>
      </c>
      <c r="P212" s="7296" t="str">
        <f>IF(VLOOKUP($A212,'8 Oct - LIVE LDS Data'!$A$3:$AAD$1504,48,FALSE)=0/1/1900,"",VLOOKUP($A212,'8 Oct - LIVE LDS Data'!$A$3:$AAD$1504,48,FALSE))</f>
        <v/>
      </c>
      <c r="Q212" s="7296" t="str">
        <f>IF(VLOOKUP($A212,'8 Oct - LIVE LDS Data'!$A$3:$AAD$1504,49,FALSE)=0/1/1900,"",VLOOKUP($A212,'8 Oct - LIVE LDS Data'!$A$3:$AAD$1504,49,FALSE))</f>
        <v/>
      </c>
      <c r="R212" s="7296" t="str">
        <f>IF(VLOOKUP($A212,'8 Oct - LIVE LDS Data'!$A$3:$AAD$1504,55,FALSE)=0/1/1900,"",VLOOKUP($A212,'8 Oct - LIVE LDS Data'!$A$3:$AAD$1504,55,FALSE))</f>
        <v/>
      </c>
      <c r="S212" s="7296" t="str">
        <f>IF(VLOOKUP($A212,'8 Oct - LIVE LDS Data'!$A$3:$AAD$1504,56,FALSE)=0/1/1900,"",VLOOKUP($A212,'8 Oct - LIVE LDS Data'!$A$3:$AAD$1504,56,FALSE))</f>
        <v/>
      </c>
      <c r="T212" s="7297" t="str">
        <f>IF(VLOOKUP($A212,'8 Oct - LIVE LDS Data'!$A$3:$AAD$1504,61,FALSE)=0/1/1900,"",VLOOKUP($A212,'8 Oct - LIVE LDS Data'!$A$3:$AAD$1504,61,FALSE))</f>
        <v/>
      </c>
      <c r="U212" s="7297" t="str">
        <f>IF(VLOOKUP($A212,'8 Oct - LIVE LDS Data'!$A$3:$AAD$1504,64,FALSE)=0/1/1900,"",VLOOKUP($A212,'8 Oct - LIVE LDS Data'!$A$3:$AAD$1504,64,FALSE))</f>
        <v/>
      </c>
      <c r="V212" s="7297" t="str">
        <f>IF(VLOOKUP($A212,'8 Oct - LIVE LDS Data'!$A$3:$AAD$1504,67,FALSE)=0/1/1900,"",VLOOKUP($A212,'8 Oct - LIVE LDS Data'!$A$3:$AAD$1504,67,FALSE))</f>
        <v/>
      </c>
      <c r="W212" s="7298" t="str">
        <f>IF(VLOOKUP($A212,'8 Oct - LIVE LDS Data'!$A$3:$AAD$1504,80,FALSE)=0/1/1900,"",VLOOKUP($A212,'8 Oct - LIVE LDS Data'!$A$3:$AAD$1504,80,FALSE))</f>
        <v/>
      </c>
      <c r="X212" s="7299" t="s">
        <v>90</v>
      </c>
      <c r="Y212" s="7300">
        <f>IF(VLOOKUP($A212,'8 Oct - LIVE LDS Data'!$A$3:$AAD$1504,73,FALSE)=0/1/1900,"",VLOOKUP($A212,'8 Oct - LIVE LDS Data'!$A$3:$AAD$1504,73,FALSE))</f>
        <v>45756</v>
      </c>
      <c r="Z212" s="7300" t="str">
        <f>IF(VLOOKUP($A212,'8 Oct - LIVE LDS Data'!$A$3:$AAD$1504,74,FALSE)=0/1/1900,"",VLOOKUP($A212,'8 Oct - LIVE LDS Data'!$A$3:$AAD$1504,74,FALSE))</f>
        <v>Robert Putnam</v>
      </c>
      <c r="AA212" s="7300">
        <f>IF(VLOOKUP($A212,'8 Oct - LIVE LDS Data'!$A$3:$AAD$1504,76,FALSE)=0/1/1900,"",VLOOKUP($A212,'8 Oct - LIVE LDS Data'!$A$3:$AAD$1504,76,FALSE))</f>
        <v>45756</v>
      </c>
      <c r="AB212" s="7300" t="str">
        <f>IF(VLOOKUP($A212,'8 Oct - LIVE LDS Data'!$A$3:$AAD$1504,77,FALSE)=0/1/1900,"",VLOOKUP($A212,'8 Oct - LIVE LDS Data'!$A$3:$AAD$1504,77,FALSE))</f>
        <v>Robert Putnam</v>
      </c>
    </row>
    <row r="213" spans="1:28" ht="30" customHeight="1" x14ac:dyDescent="0.2">
      <c r="A213" s="1467" t="s">
        <v>3831</v>
      </c>
      <c r="B213" s="1467"/>
      <c r="C213" s="1467" t="s">
        <v>3832</v>
      </c>
      <c r="D213" s="1480"/>
      <c r="E213" s="1480"/>
      <c r="F213" s="7293" t="str">
        <f>IF(VLOOKUP($A213,'8 Oct - LIVE LDS Data'!$A$3:$AAD$1504,4,FALSE)=0/1/1900,"",VLOOKUP($A213,'8 Oct - LIVE LDS Data'!$A$3:$AAD$1504,4,FALSE))</f>
        <v>Wealden Local Plan</v>
      </c>
      <c r="G213" s="7294" t="str">
        <f>IF(VLOOKUP($A213,'8 Oct - LIVE LDS Data'!$A$3:$AAD$1504,6,FALSE)=0/1/1900,"",VLOOKUP($A213,'8 Oct - LIVE LDS Data'!$A$3:$AAD$1504,6,FALSE))</f>
        <v/>
      </c>
      <c r="H213" s="7294">
        <f>IF(VLOOKUP($A213,'8 Oct - LIVE LDS Data'!$A$3:$AAD$1504,7,FALSE)=0/1/1900,"",VLOOKUP($A213,'8 Oct - LIVE LDS Data'!$A$3:$AAD$1504,7,FALSE))</f>
        <v>2042</v>
      </c>
      <c r="I213" s="7294" t="str">
        <f>IF(VLOOKUP($A213,'8 Oct - LIVE LDS Data'!$A$3:$AAD$1504,8,FALSE)=0/1/1900,"",VLOOKUP($A213,'8 Oct - LIVE LDS Data'!$A$3:$AAD$1504,8,FALSE))</f>
        <v>N</v>
      </c>
      <c r="J213" s="7294" t="str">
        <f>IF(VLOOKUP($A213,'8 Oct - LIVE LDS Data'!$A$3:$AAD$1504,9,FALSE)=0/1/1900,"",VLOOKUP($A213,'8 Oct - LIVE LDS Data'!$A$3:$AAD$1504,9,FALSE))</f>
        <v>N</v>
      </c>
      <c r="K213" s="7295">
        <f>IF(VLOOKUP($A213,'8 Oct - LIVE LDS Data'!$A$3:$AAD$1504,10,FALSE)=0/1/1900,"",VLOOKUP($A213,'8 Oct - LIVE LDS Data'!$A$3:$AAD$1504,10,FALSE))</f>
        <v>41324</v>
      </c>
      <c r="L213" s="7296" t="str">
        <f>IF(VLOOKUP($A213,'8 Oct - LIVE LDS Data'!$A$3:$AAD$1504,34,FALSE)=0/1/1900,"",VLOOKUP($A213,'8 Oct - LIVE LDS Data'!$A$3:$AAD$1504,34,FALSE))</f>
        <v/>
      </c>
      <c r="M213" s="7296">
        <f>IF(VLOOKUP($A213,'8 Oct - LIVE LDS Data'!$A$3:$AAD$1504,35,FALSE)=0/1/1900,"",VLOOKUP($A213,'8 Oct - LIVE LDS Data'!$A$3:$AAD$1504,35,FALSE))</f>
        <v>45413</v>
      </c>
      <c r="N213" s="7296" t="str">
        <f>IF(VLOOKUP($A213,'8 Oct - LIVE LDS Data'!$A$3:$AAD$1504,41,FALSE)=0/1/1900,"",VLOOKUP($A213,'8 Oct - LIVE LDS Data'!$A$3:$AAD$1504,41,FALSE))</f>
        <v/>
      </c>
      <c r="O213" s="7296" t="str">
        <f>IF(VLOOKUP($A213,'8 Oct - LIVE LDS Data'!$A$3:$AAD$1504,42,FALSE)=0/1/1900,"",VLOOKUP($A213,'8 Oct - LIVE LDS Data'!$A$3:$AAD$1504,42,FALSE))</f>
        <v/>
      </c>
      <c r="P213" s="7296" t="str">
        <f>IF(VLOOKUP($A213,'8 Oct - LIVE LDS Data'!$A$3:$AAD$1504,48,FALSE)=0/1/1900,"",VLOOKUP($A213,'8 Oct - LIVE LDS Data'!$A$3:$AAD$1504,48,FALSE))</f>
        <v/>
      </c>
      <c r="Q213" s="7296" t="str">
        <f>IF(VLOOKUP($A213,'8 Oct - LIVE LDS Data'!$A$3:$AAD$1504,49,FALSE)=0/1/1900,"",VLOOKUP($A213,'8 Oct - LIVE LDS Data'!$A$3:$AAD$1504,49,FALSE))</f>
        <v/>
      </c>
      <c r="R213" s="7296" t="str">
        <f>IF(VLOOKUP($A213,'8 Oct - LIVE LDS Data'!$A$3:$AAD$1504,55,FALSE)=0/1/1900,"",VLOOKUP($A213,'8 Oct - LIVE LDS Data'!$A$3:$AAD$1504,55,FALSE))</f>
        <v/>
      </c>
      <c r="S213" s="7296" t="str">
        <f>IF(VLOOKUP($A213,'8 Oct - LIVE LDS Data'!$A$3:$AAD$1504,56,FALSE)=0/1/1900,"",VLOOKUP($A213,'8 Oct - LIVE LDS Data'!$A$3:$AAD$1504,56,FALSE))</f>
        <v/>
      </c>
      <c r="T213" s="7297" t="str">
        <f>IF(VLOOKUP($A213,'8 Oct - LIVE LDS Data'!$A$3:$AAD$1504,61,FALSE)=0/1/1900,"",VLOOKUP($A213,'8 Oct - LIVE LDS Data'!$A$3:$AAD$1504,61,FALSE))</f>
        <v/>
      </c>
      <c r="U213" s="7297" t="str">
        <f>IF(VLOOKUP($A213,'8 Oct - LIVE LDS Data'!$A$3:$AAD$1504,64,FALSE)=0/1/1900,"",VLOOKUP($A213,'8 Oct - LIVE LDS Data'!$A$3:$AAD$1504,64,FALSE))</f>
        <v/>
      </c>
      <c r="V213" s="7297" t="str">
        <f>IF(VLOOKUP($A213,'8 Oct - LIVE LDS Data'!$A$3:$AAD$1504,67,FALSE)=0/1/1900,"",VLOOKUP($A213,'8 Oct - LIVE LDS Data'!$A$3:$AAD$1504,67,FALSE))</f>
        <v/>
      </c>
      <c r="W213" s="7298" t="str">
        <f>IF(VLOOKUP($A213,'8 Oct - LIVE LDS Data'!$A$3:$AAD$1504,80,FALSE)=0/1/1900,"",VLOOKUP($A213,'8 Oct - LIVE LDS Data'!$A$3:$AAD$1504,80,FALSE))</f>
        <v/>
      </c>
      <c r="X213" s="7299" t="s">
        <v>90</v>
      </c>
      <c r="Y213" s="7300">
        <f>IF(VLOOKUP($A213,'8 Oct - LIVE LDS Data'!$A$3:$AAD$1504,73,FALSE)=0/1/1900,"",VLOOKUP($A213,'8 Oct - LIVE LDS Data'!$A$3:$AAD$1504,73,FALSE))</f>
        <v>45755</v>
      </c>
      <c r="Z213" s="7300" t="str">
        <f>IF(VLOOKUP($A213,'8 Oct - LIVE LDS Data'!$A$3:$AAD$1504,74,FALSE)=0/1/1900,"",VLOOKUP($A213,'8 Oct - LIVE LDS Data'!$A$3:$AAD$1504,74,FALSE))</f>
        <v>Robert Putnam</v>
      </c>
      <c r="AA213" s="7300">
        <f>IF(VLOOKUP($A213,'8 Oct - LIVE LDS Data'!$A$3:$AAD$1504,76,FALSE)=0/1/1900,"",VLOOKUP($A213,'8 Oct - LIVE LDS Data'!$A$3:$AAD$1504,76,FALSE))</f>
        <v>45755</v>
      </c>
      <c r="AB213" s="7300" t="str">
        <f>IF(VLOOKUP($A213,'8 Oct - LIVE LDS Data'!$A$3:$AAD$1504,77,FALSE)=0/1/1900,"",VLOOKUP($A213,'8 Oct - LIVE LDS Data'!$A$3:$AAD$1504,77,FALSE))</f>
        <v>Robert Putnam</v>
      </c>
    </row>
    <row r="214" spans="1:28" ht="30" customHeight="1" x14ac:dyDescent="0.2">
      <c r="A214" s="7303" t="s">
        <v>3846</v>
      </c>
      <c r="B214" s="7303"/>
      <c r="C214" s="2616" t="s">
        <v>4219</v>
      </c>
      <c r="D214" s="2380" t="s">
        <v>4183</v>
      </c>
      <c r="E214" s="7307"/>
      <c r="F214" s="7304" t="str">
        <f>IF(VLOOKUP($A214,'8 Oct - LIVE LDS Data'!$A$3:$AAD$1504,4,FALSE)=0/1/1900,"",VLOOKUP($A214,'8 Oct - LIVE LDS Data'!$A$3:$AAD$1504,4,FALSE))</f>
        <v>North Northamptonshire Joint Core Strategy Review July 2019</v>
      </c>
      <c r="G214" s="7305" t="str">
        <f>IF(VLOOKUP($A214,'8 Oct - LIVE LDS Data'!$A$3:$AAD$1504,6,FALSE)=0/1/1900,"",VLOOKUP($A214,'8 Oct - LIVE LDS Data'!$A$3:$AAD$1504,6,FALSE))</f>
        <v>2011</v>
      </c>
      <c r="H214" s="7305" t="str">
        <f>IF(VLOOKUP($A214,'8 Oct - LIVE LDS Data'!$A$3:$AAD$1504,7,FALSE)=0/1/1900,"",VLOOKUP($A214,'8 Oct - LIVE LDS Data'!$A$3:$AAD$1504,7,FALSE))</f>
        <v>2031</v>
      </c>
      <c r="I214" s="7305" t="str">
        <f>IF(VLOOKUP($A214,'8 Oct - LIVE LDS Data'!$A$3:$AAD$1504,8,FALSE)=0/1/1900,"",VLOOKUP($A214,'8 Oct - LIVE LDS Data'!$A$3:$AAD$1504,8,FALSE))</f>
        <v>N</v>
      </c>
      <c r="J214" s="7305" t="str">
        <f>IF(VLOOKUP($A214,'8 Oct - LIVE LDS Data'!$A$3:$AAD$1504,9,FALSE)=0/1/1900,"",VLOOKUP($A214,'8 Oct - LIVE LDS Data'!$A$3:$AAD$1504,9,FALSE))</f>
        <v>Y</v>
      </c>
      <c r="K214" s="7306">
        <f>IF(VLOOKUP($A214,'8 Oct - LIVE LDS Data'!$A$3:$AAD$1504,10,FALSE)=0/1/1900,"",VLOOKUP($A214,'8 Oct - LIVE LDS Data'!$A$3:$AAD$1504,10,FALSE))</f>
        <v>42565</v>
      </c>
      <c r="L214" s="7296" t="str">
        <f>IF(VLOOKUP($A214,'8 Oct - LIVE LDS Data'!$A$3:$AAD$1504,34,FALSE)=0/1/1900,"",VLOOKUP($A214,'8 Oct - LIVE LDS Data'!$A$3:$AAD$1504,34,FALSE))</f>
        <v/>
      </c>
      <c r="M214" s="7296" t="str">
        <f>IF(VLOOKUP($A214,'8 Oct - LIVE LDS Data'!$A$3:$AAD$1504,35,FALSE)=0/1/1900,"",VLOOKUP($A214,'8 Oct - LIVE LDS Data'!$A$3:$AAD$1504,35,FALSE))</f>
        <v/>
      </c>
      <c r="N214" s="7296" t="str">
        <f>IF(VLOOKUP($A214,'8 Oct - LIVE LDS Data'!$A$3:$AAD$1504,41,FALSE)=0/1/1900,"",VLOOKUP($A214,'8 Oct - LIVE LDS Data'!$A$3:$AAD$1504,41,FALSE))</f>
        <v/>
      </c>
      <c r="O214" s="7296" t="str">
        <f>IF(VLOOKUP($A214,'8 Oct - LIVE LDS Data'!$A$3:$AAD$1504,42,FALSE)=0/1/1900,"",VLOOKUP($A214,'8 Oct - LIVE LDS Data'!$A$3:$AAD$1504,42,FALSE))</f>
        <v/>
      </c>
      <c r="P214" s="7296" t="str">
        <f>IF(VLOOKUP($A214,'8 Oct - LIVE LDS Data'!$A$3:$AAD$1504,48,FALSE)=0/1/1900,"",VLOOKUP($A214,'8 Oct - LIVE LDS Data'!$A$3:$AAD$1504,48,FALSE))</f>
        <v/>
      </c>
      <c r="Q214" s="7296" t="str">
        <f>IF(VLOOKUP($A214,'8 Oct - LIVE LDS Data'!$A$3:$AAD$1504,49,FALSE)=0/1/1900,"",VLOOKUP($A214,'8 Oct - LIVE LDS Data'!$A$3:$AAD$1504,49,FALSE))</f>
        <v/>
      </c>
      <c r="R214" s="7296" t="str">
        <f>IF(VLOOKUP($A214,'8 Oct - LIVE LDS Data'!$A$3:$AAD$1504,55,FALSE)=0/1/1900,"",VLOOKUP($A214,'8 Oct - LIVE LDS Data'!$A$3:$AAD$1504,55,FALSE))</f>
        <v/>
      </c>
      <c r="S214" s="7296" t="str">
        <f>IF(VLOOKUP($A214,'8 Oct - LIVE LDS Data'!$A$3:$AAD$1504,56,FALSE)=0/1/1900,"",VLOOKUP($A214,'8 Oct - LIVE LDS Data'!$A$3:$AAD$1504,56,FALSE))</f>
        <v/>
      </c>
      <c r="T214" s="7297" t="str">
        <f>IF(VLOOKUP($A214,'8 Oct - LIVE LDS Data'!$A$3:$AAD$1504,61,FALSE)=0/1/1900,"",VLOOKUP($A214,'8 Oct - LIVE LDS Data'!$A$3:$AAD$1504,61,FALSE))</f>
        <v/>
      </c>
      <c r="U214" s="7297" t="str">
        <f>IF(VLOOKUP($A214,'8 Oct - LIVE LDS Data'!$A$3:$AAD$1504,64,FALSE)=0/1/1900,"",VLOOKUP($A214,'8 Oct - LIVE LDS Data'!$A$3:$AAD$1504,64,FALSE))</f>
        <v/>
      </c>
      <c r="V214" s="7297" t="str">
        <f>IF(VLOOKUP($A214,'8 Oct - LIVE LDS Data'!$A$3:$AAD$1504,67,FALSE)=0/1/1900,"",VLOOKUP($A214,'8 Oct - LIVE LDS Data'!$A$3:$AAD$1504,67,FALSE))</f>
        <v/>
      </c>
      <c r="W214" s="7298" t="str">
        <f>IF(VLOOKUP($A214,'8 Oct - LIVE LDS Data'!$A$3:$AAD$1504,80,FALSE)=0/1/1900,"",VLOOKUP($A214,'8 Oct - LIVE LDS Data'!$A$3:$AAD$1504,80,FALSE))</f>
        <v/>
      </c>
      <c r="X214" s="7299" t="s">
        <v>90</v>
      </c>
      <c r="Y214" s="7300" t="str">
        <f>IF(VLOOKUP($A214,'8 Oct - LIVE LDS Data'!$A$3:$AAD$1504,73,FALSE)=0/1/1900,"",VLOOKUP($A214,'8 Oct - LIVE LDS Data'!$A$3:$AAD$1504,73,FALSE))</f>
        <v/>
      </c>
      <c r="Z214" s="7300" t="str">
        <f>IF(VLOOKUP($A214,'8 Oct - LIVE LDS Data'!$A$3:$AAD$1504,74,FALSE)=0/1/1900,"",VLOOKUP($A214,'8 Oct - LIVE LDS Data'!$A$3:$AAD$1504,74,FALSE))</f>
        <v>Robert Putnam</v>
      </c>
      <c r="AA214" s="7300">
        <f>IF(VLOOKUP($A214,'8 Oct - LIVE LDS Data'!$A$3:$AAD$1504,76,FALSE)=0/1/1900,"",VLOOKUP($A214,'8 Oct - LIVE LDS Data'!$A$3:$AAD$1504,76,FALSE))</f>
        <v>44278</v>
      </c>
      <c r="AB214" s="7300" t="str">
        <f>IF(VLOOKUP($A214,'8 Oct - LIVE LDS Data'!$A$3:$AAD$1504,77,FALSE)=0/1/1900,"",VLOOKUP($A214,'8 Oct - LIVE LDS Data'!$A$3:$AAD$1504,77,FALSE))</f>
        <v>Robert Putnam</v>
      </c>
    </row>
    <row r="215" spans="1:28" ht="30" customHeight="1" x14ac:dyDescent="0.2">
      <c r="A215" s="1465" t="s">
        <v>3873</v>
      </c>
      <c r="B215" s="1465"/>
      <c r="C215" s="1465" t="s">
        <v>3874</v>
      </c>
      <c r="D215" s="1466"/>
      <c r="E215" s="1466"/>
      <c r="F215" s="7293" t="str">
        <f>IF(VLOOKUP($A215,'8 Oct - LIVE LDS Data'!$A$3:$AAD$1504,4,FALSE)=0/1/1900,"",VLOOKUP($A215,'8 Oct - LIVE LDS Data'!$A$3:$AAD$1504,4,FALSE))</f>
        <v>New Local Plan for West Devon</v>
      </c>
      <c r="G215" s="7294" t="str">
        <f>IF(VLOOKUP($A215,'8 Oct - LIVE LDS Data'!$A$3:$AAD$1504,6,FALSE)=0/1/1900,"",VLOOKUP($A215,'8 Oct - LIVE LDS Data'!$A$3:$AAD$1504,6,FALSE))</f>
        <v/>
      </c>
      <c r="H215" s="7294" t="str">
        <f>IF(VLOOKUP($A215,'8 Oct - LIVE LDS Data'!$A$3:$AAD$1504,7,FALSE)=0/1/1900,"",VLOOKUP($A215,'8 Oct - LIVE LDS Data'!$A$3:$AAD$1504,7,FALSE))</f>
        <v/>
      </c>
      <c r="I215" s="7294" t="str">
        <f>IF(VLOOKUP($A215,'8 Oct - LIVE LDS Data'!$A$3:$AAD$1504,8,FALSE)=0/1/1900,"",VLOOKUP($A215,'8 Oct - LIVE LDS Data'!$A$3:$AAD$1504,8,FALSE))</f>
        <v>N</v>
      </c>
      <c r="J215" s="7294" t="str">
        <f>IF(VLOOKUP($A215,'8 Oct - LIVE LDS Data'!$A$3:$AAD$1504,9,FALSE)=0/1/1900,"",VLOOKUP($A215,'8 Oct - LIVE LDS Data'!$A$3:$AAD$1504,9,FALSE))</f>
        <v>N</v>
      </c>
      <c r="K215" s="7295">
        <f>IF(VLOOKUP($A215,'8 Oct - LIVE LDS Data'!$A$3:$AAD$1504,10,FALSE)=0/1/1900,"",VLOOKUP($A215,'8 Oct - LIVE LDS Data'!$A$3:$AAD$1504,10,FALSE))</f>
        <v>43550</v>
      </c>
      <c r="L215" s="7296" t="str">
        <f>IF(VLOOKUP($A215,'8 Oct - LIVE LDS Data'!$A$3:$AAD$1504,34,FALSE)=0/1/1900,"",VLOOKUP($A215,'8 Oct - LIVE LDS Data'!$A$3:$AAD$1504,34,FALSE))</f>
        <v/>
      </c>
      <c r="M215" s="7296" t="str">
        <f>IF(VLOOKUP($A215,'8 Oct - LIVE LDS Data'!$A$3:$AAD$1504,35,FALSE)=0/1/1900,"",VLOOKUP($A215,'8 Oct - LIVE LDS Data'!$A$3:$AAD$1504,35,FALSE))</f>
        <v/>
      </c>
      <c r="N215" s="7296" t="str">
        <f>IF(VLOOKUP($A215,'8 Oct - LIVE LDS Data'!$A$3:$AAD$1504,41,FALSE)=0/1/1900,"",VLOOKUP($A215,'8 Oct - LIVE LDS Data'!$A$3:$AAD$1504,41,FALSE))</f>
        <v/>
      </c>
      <c r="O215" s="7296" t="str">
        <f>IF(VLOOKUP($A215,'8 Oct - LIVE LDS Data'!$A$3:$AAD$1504,42,FALSE)=0/1/1900,"",VLOOKUP($A215,'8 Oct - LIVE LDS Data'!$A$3:$AAD$1504,42,FALSE))</f>
        <v/>
      </c>
      <c r="P215" s="7296" t="str">
        <f>IF(VLOOKUP($A215,'8 Oct - LIVE LDS Data'!$A$3:$AAD$1504,48,FALSE)=0/1/1900,"",VLOOKUP($A215,'8 Oct - LIVE LDS Data'!$A$3:$AAD$1504,48,FALSE))</f>
        <v/>
      </c>
      <c r="Q215" s="7296" t="str">
        <f>IF(VLOOKUP($A215,'8 Oct - LIVE LDS Data'!$A$3:$AAD$1504,49,FALSE)=0/1/1900,"",VLOOKUP($A215,'8 Oct - LIVE LDS Data'!$A$3:$AAD$1504,49,FALSE))</f>
        <v/>
      </c>
      <c r="R215" s="7296" t="str">
        <f>IF(VLOOKUP($A215,'8 Oct - LIVE LDS Data'!$A$3:$AAD$1504,55,FALSE)=0/1/1900,"",VLOOKUP($A215,'8 Oct - LIVE LDS Data'!$A$3:$AAD$1504,55,FALSE))</f>
        <v/>
      </c>
      <c r="S215" s="7296" t="str">
        <f>IF(VLOOKUP($A215,'8 Oct - LIVE LDS Data'!$A$3:$AAD$1504,56,FALSE)=0/1/1900,"",VLOOKUP($A215,'8 Oct - LIVE LDS Data'!$A$3:$AAD$1504,56,FALSE))</f>
        <v/>
      </c>
      <c r="T215" s="7297" t="str">
        <f>IF(VLOOKUP($A215,'8 Oct - LIVE LDS Data'!$A$3:$AAD$1504,61,FALSE)=0/1/1900,"",VLOOKUP($A215,'8 Oct - LIVE LDS Data'!$A$3:$AAD$1504,61,FALSE))</f>
        <v/>
      </c>
      <c r="U215" s="7297" t="str">
        <f>IF(VLOOKUP($A215,'8 Oct - LIVE LDS Data'!$A$3:$AAD$1504,64,FALSE)=0/1/1900,"",VLOOKUP($A215,'8 Oct - LIVE LDS Data'!$A$3:$AAD$1504,64,FALSE))</f>
        <v/>
      </c>
      <c r="V215" s="7297" t="str">
        <f>IF(VLOOKUP($A215,'8 Oct - LIVE LDS Data'!$A$3:$AAD$1504,67,FALSE)=0/1/1900,"",VLOOKUP($A215,'8 Oct - LIVE LDS Data'!$A$3:$AAD$1504,67,FALSE))</f>
        <v/>
      </c>
      <c r="W215" s="7298" t="str">
        <f>IF(VLOOKUP($A215,'8 Oct - LIVE LDS Data'!$A$3:$AAD$1504,80,FALSE)=0/1/1900,"",VLOOKUP($A215,'8 Oct - LIVE LDS Data'!$A$3:$AAD$1504,80,FALSE))</f>
        <v/>
      </c>
      <c r="X215" s="7299" t="s">
        <v>90</v>
      </c>
      <c r="Y215" s="7300">
        <f>IF(VLOOKUP($A215,'8 Oct - LIVE LDS Data'!$A$3:$AAD$1504,73,FALSE)=0/1/1900,"",VLOOKUP($A215,'8 Oct - LIVE LDS Data'!$A$3:$AAD$1504,73,FALSE))</f>
        <v>45755</v>
      </c>
      <c r="Z215" s="7300" t="str">
        <f>IF(VLOOKUP($A215,'8 Oct - LIVE LDS Data'!$A$3:$AAD$1504,74,FALSE)=0/1/1900,"",VLOOKUP($A215,'8 Oct - LIVE LDS Data'!$A$3:$AAD$1504,74,FALSE))</f>
        <v>Robert Putnam</v>
      </c>
      <c r="AA215" s="7300">
        <f>IF(VLOOKUP($A215,'8 Oct - LIVE LDS Data'!$A$3:$AAD$1504,76,FALSE)=0/1/1900,"",VLOOKUP($A215,'8 Oct - LIVE LDS Data'!$A$3:$AAD$1504,76,FALSE))</f>
        <v>45755</v>
      </c>
      <c r="AB215" s="7300" t="str">
        <f>IF(VLOOKUP($A215,'8 Oct - LIVE LDS Data'!$A$3:$AAD$1504,77,FALSE)=0/1/1900,"",VLOOKUP($A215,'8 Oct - LIVE LDS Data'!$A$3:$AAD$1504,77,FALSE))</f>
        <v>Robert Putnam</v>
      </c>
    </row>
    <row r="216" spans="1:28" ht="30" customHeight="1" x14ac:dyDescent="0.2">
      <c r="A216" s="7303" t="s">
        <v>3880</v>
      </c>
      <c r="B216" s="7303"/>
      <c r="C216" s="2616" t="s">
        <v>4220</v>
      </c>
      <c r="D216" s="1994" t="s">
        <v>4187</v>
      </c>
      <c r="E216" s="7307"/>
      <c r="F216" s="7304" t="str">
        <f>IF(VLOOKUP($A216,'8 Oct - LIVE LDS Data'!$A$3:$AAD$1504,4,FALSE)=0/1/1900,"",VLOOKUP($A216,'8 Oct - LIVE LDS Data'!$A$3:$AAD$1504,4,FALSE))</f>
        <v>North Dorset Local Plan</v>
      </c>
      <c r="G216" s="7305" t="str">
        <f>IF(VLOOKUP($A216,'8 Oct - LIVE LDS Data'!$A$3:$AAD$1504,6,FALSE)=0/1/1900,"",VLOOKUP($A216,'8 Oct - LIVE LDS Data'!$A$3:$AAD$1504,6,FALSE))</f>
        <v/>
      </c>
      <c r="H216" s="7305" t="str">
        <f>IF(VLOOKUP($A216,'8 Oct - LIVE LDS Data'!$A$3:$AAD$1504,7,FALSE)=0/1/1900,"",VLOOKUP($A216,'8 Oct - LIVE LDS Data'!$A$3:$AAD$1504,7,FALSE))</f>
        <v/>
      </c>
      <c r="I216" s="7305" t="str">
        <f>IF(VLOOKUP($A216,'8 Oct - LIVE LDS Data'!$A$3:$AAD$1504,8,FALSE)=0/1/1900,"",VLOOKUP($A216,'8 Oct - LIVE LDS Data'!$A$3:$AAD$1504,8,FALSE))</f>
        <v/>
      </c>
      <c r="J216" s="7305" t="str">
        <f>IF(VLOOKUP($A216,'8 Oct - LIVE LDS Data'!$A$3:$AAD$1504,9,FALSE)=0/1/1900,"",VLOOKUP($A216,'8 Oct - LIVE LDS Data'!$A$3:$AAD$1504,9,FALSE))</f>
        <v/>
      </c>
      <c r="K216" s="7306">
        <f>IF(VLOOKUP($A216,'8 Oct - LIVE LDS Data'!$A$3:$AAD$1504,10,FALSE)=0/1/1900,"",VLOOKUP($A216,'8 Oct - LIVE LDS Data'!$A$3:$AAD$1504,10,FALSE))</f>
        <v>42292</v>
      </c>
      <c r="L216" s="7296" t="str">
        <f>IF(VLOOKUP($A216,'8 Oct - LIVE LDS Data'!$A$3:$AAD$1504,34,FALSE)=0/1/1900,"",VLOOKUP($A216,'8 Oct - LIVE LDS Data'!$A$3:$AAD$1504,34,FALSE))</f>
        <v/>
      </c>
      <c r="M216" s="7296" t="str">
        <f>IF(VLOOKUP($A216,'8 Oct - LIVE LDS Data'!$A$3:$AAD$1504,35,FALSE)=0/1/1900,"",VLOOKUP($A216,'8 Oct - LIVE LDS Data'!$A$3:$AAD$1504,35,FALSE))</f>
        <v/>
      </c>
      <c r="N216" s="7296" t="str">
        <f>IF(VLOOKUP($A216,'8 Oct - LIVE LDS Data'!$A$3:$AAD$1504,41,FALSE)=0/1/1900,"",VLOOKUP($A216,'8 Oct - LIVE LDS Data'!$A$3:$AAD$1504,41,FALSE))</f>
        <v/>
      </c>
      <c r="O216" s="7296" t="str">
        <f>IF(VLOOKUP($A216,'8 Oct - LIVE LDS Data'!$A$3:$AAD$1504,42,FALSE)=0/1/1900,"",VLOOKUP($A216,'8 Oct - LIVE LDS Data'!$A$3:$AAD$1504,42,FALSE))</f>
        <v/>
      </c>
      <c r="P216" s="7296" t="str">
        <f>IF(VLOOKUP($A216,'8 Oct - LIVE LDS Data'!$A$3:$AAD$1504,48,FALSE)=0/1/1900,"",VLOOKUP($A216,'8 Oct - LIVE LDS Data'!$A$3:$AAD$1504,48,FALSE))</f>
        <v/>
      </c>
      <c r="Q216" s="7296" t="str">
        <f>IF(VLOOKUP($A216,'8 Oct - LIVE LDS Data'!$A$3:$AAD$1504,49,FALSE)=0/1/1900,"",VLOOKUP($A216,'8 Oct - LIVE LDS Data'!$A$3:$AAD$1504,49,FALSE))</f>
        <v/>
      </c>
      <c r="R216" s="7296" t="str">
        <f>IF(VLOOKUP($A216,'8 Oct - LIVE LDS Data'!$A$3:$AAD$1504,55,FALSE)=0/1/1900,"",VLOOKUP($A216,'8 Oct - LIVE LDS Data'!$A$3:$AAD$1504,55,FALSE))</f>
        <v/>
      </c>
      <c r="S216" s="7296" t="str">
        <f>IF(VLOOKUP($A216,'8 Oct - LIVE LDS Data'!$A$3:$AAD$1504,56,FALSE)=0/1/1900,"",VLOOKUP($A216,'8 Oct - LIVE LDS Data'!$A$3:$AAD$1504,56,FALSE))</f>
        <v/>
      </c>
      <c r="T216" s="7297" t="str">
        <f>IF(VLOOKUP($A216,'8 Oct - LIVE LDS Data'!$A$3:$AAD$1504,61,FALSE)=0/1/1900,"",VLOOKUP($A216,'8 Oct - LIVE LDS Data'!$A$3:$AAD$1504,61,FALSE))</f>
        <v/>
      </c>
      <c r="U216" s="7297" t="str">
        <f>IF(VLOOKUP($A216,'8 Oct - LIVE LDS Data'!$A$3:$AAD$1504,64,FALSE)=0/1/1900,"",VLOOKUP($A216,'8 Oct - LIVE LDS Data'!$A$3:$AAD$1504,64,FALSE))</f>
        <v/>
      </c>
      <c r="V216" s="7297" t="str">
        <f>IF(VLOOKUP($A216,'8 Oct - LIVE LDS Data'!$A$3:$AAD$1504,67,FALSE)=0/1/1900,"",VLOOKUP($A216,'8 Oct - LIVE LDS Data'!$A$3:$AAD$1504,67,FALSE))</f>
        <v/>
      </c>
      <c r="W216" s="7298" t="str">
        <f>IF(VLOOKUP($A216,'8 Oct - LIVE LDS Data'!$A$3:$AAD$1504,80,FALSE)=0/1/1900,"",VLOOKUP($A216,'8 Oct - LIVE LDS Data'!$A$3:$AAD$1504,80,FALSE))</f>
        <v/>
      </c>
      <c r="X216" s="7299" t="s">
        <v>90</v>
      </c>
      <c r="Y216" s="7300" t="str">
        <f>IF(VLOOKUP($A216,'8 Oct - LIVE LDS Data'!$A$3:$AAD$1504,73,FALSE)=0/1/1900,"",VLOOKUP($A216,'8 Oct - LIVE LDS Data'!$A$3:$AAD$1504,73,FALSE))</f>
        <v/>
      </c>
      <c r="Z216" s="7300" t="str">
        <f>IF(VLOOKUP($A216,'8 Oct - LIVE LDS Data'!$A$3:$AAD$1504,74,FALSE)=0/1/1900,"",VLOOKUP($A216,'8 Oct - LIVE LDS Data'!$A$3:$AAD$1504,74,FALSE))</f>
        <v>Robert Putnam</v>
      </c>
      <c r="AA216" s="7300" t="str">
        <f>IF(VLOOKUP($A216,'8 Oct - LIVE LDS Data'!$A$3:$AAD$1504,76,FALSE)=0/1/1900,"",VLOOKUP($A216,'8 Oct - LIVE LDS Data'!$A$3:$AAD$1504,76,FALSE))</f>
        <v/>
      </c>
      <c r="AB216" s="7300" t="str">
        <f>IF(VLOOKUP($A216,'8 Oct - LIVE LDS Data'!$A$3:$AAD$1504,77,FALSE)=0/1/1900,"",VLOOKUP($A216,'8 Oct - LIVE LDS Data'!$A$3:$AAD$1504,77,FALSE))</f>
        <v/>
      </c>
    </row>
    <row r="217" spans="1:28" ht="30" customHeight="1" x14ac:dyDescent="0.2">
      <c r="A217" s="1465" t="s">
        <v>3885</v>
      </c>
      <c r="B217" s="1465"/>
      <c r="C217" s="1465" t="s">
        <v>3886</v>
      </c>
      <c r="D217" s="1466"/>
      <c r="E217" s="1466"/>
      <c r="F217" s="7293" t="str">
        <f>IF(VLOOKUP($A217,'8 Oct - LIVE LDS Data'!$A$3:$AAD$1504,4,FALSE)=0/1/1900,"",VLOOKUP($A217,'8 Oct - LIVE LDS Data'!$A$3:$AAD$1504,4,FALSE))</f>
        <v>West Lancashire Local Plan 2023 - 2040</v>
      </c>
      <c r="G217" s="7294" t="str">
        <f>IF(VLOOKUP($A217,'8 Oct - LIVE LDS Data'!$A$3:$AAD$1504,6,FALSE)=0/1/1900,"",VLOOKUP($A217,'8 Oct - LIVE LDS Data'!$A$3:$AAD$1504,6,FALSE))</f>
        <v>2023</v>
      </c>
      <c r="H217" s="7294" t="str">
        <f>IF(VLOOKUP($A217,'8 Oct - LIVE LDS Data'!$A$3:$AAD$1504,7,FALSE)=0/1/1900,"",VLOOKUP($A217,'8 Oct - LIVE LDS Data'!$A$3:$AAD$1504,7,FALSE))</f>
        <v>2040</v>
      </c>
      <c r="I217" s="7294" t="str">
        <f>IF(VLOOKUP($A217,'8 Oct - LIVE LDS Data'!$A$3:$AAD$1504,8,FALSE)=0/1/1900,"",VLOOKUP($A217,'8 Oct - LIVE LDS Data'!$A$3:$AAD$1504,8,FALSE))</f>
        <v>N</v>
      </c>
      <c r="J217" s="7294" t="str">
        <f>IF(VLOOKUP($A217,'8 Oct - LIVE LDS Data'!$A$3:$AAD$1504,9,FALSE)=0/1/1900,"",VLOOKUP($A217,'8 Oct - LIVE LDS Data'!$A$3:$AAD$1504,9,FALSE))</f>
        <v>N</v>
      </c>
      <c r="K217" s="7295">
        <f>IF(VLOOKUP($A217,'8 Oct - LIVE LDS Data'!$A$3:$AAD$1504,10,FALSE)=0/1/1900,"",VLOOKUP($A217,'8 Oct - LIVE LDS Data'!$A$3:$AAD$1504,10,FALSE))</f>
        <v>41563</v>
      </c>
      <c r="L217" s="7296">
        <f>IF(VLOOKUP($A217,'8 Oct - LIVE LDS Data'!$A$3:$AAD$1504,34,FALSE)=0/1/1900,"",VLOOKUP($A217,'8 Oct - LIVE LDS Data'!$A$3:$AAD$1504,34,FALSE))</f>
        <v>44501</v>
      </c>
      <c r="M217" s="7296">
        <f>IF(VLOOKUP($A217,'8 Oct - LIVE LDS Data'!$A$3:$AAD$1504,35,FALSE)=0/1/1900,"",VLOOKUP($A217,'8 Oct - LIVE LDS Data'!$A$3:$AAD$1504,35,FALSE))</f>
        <v>44562</v>
      </c>
      <c r="N217" s="7296" t="str">
        <f>IF(VLOOKUP($A217,'8 Oct - LIVE LDS Data'!$A$3:$AAD$1504,41,FALSE)=0/1/1900,"",VLOOKUP($A217,'8 Oct - LIVE LDS Data'!$A$3:$AAD$1504,41,FALSE))</f>
        <v/>
      </c>
      <c r="O217" s="7296" t="str">
        <f>IF(VLOOKUP($A217,'8 Oct - LIVE LDS Data'!$A$3:$AAD$1504,42,FALSE)=0/1/1900,"",VLOOKUP($A217,'8 Oct - LIVE LDS Data'!$A$3:$AAD$1504,42,FALSE))</f>
        <v/>
      </c>
      <c r="P217" s="7296" t="str">
        <f>IF(VLOOKUP($A217,'8 Oct - LIVE LDS Data'!$A$3:$AAD$1504,48,FALSE)=0/1/1900,"",VLOOKUP($A217,'8 Oct - LIVE LDS Data'!$A$3:$AAD$1504,48,FALSE))</f>
        <v/>
      </c>
      <c r="Q217" s="7296" t="str">
        <f>IF(VLOOKUP($A217,'8 Oct - LIVE LDS Data'!$A$3:$AAD$1504,49,FALSE)=0/1/1900,"",VLOOKUP($A217,'8 Oct - LIVE LDS Data'!$A$3:$AAD$1504,49,FALSE))</f>
        <v/>
      </c>
      <c r="R217" s="7296" t="str">
        <f>IF(VLOOKUP($A217,'8 Oct - LIVE LDS Data'!$A$3:$AAD$1504,55,FALSE)=0/1/1900,"",VLOOKUP($A217,'8 Oct - LIVE LDS Data'!$A$3:$AAD$1504,55,FALSE))</f>
        <v/>
      </c>
      <c r="S217" s="7296" t="str">
        <f>IF(VLOOKUP($A217,'8 Oct - LIVE LDS Data'!$A$3:$AAD$1504,56,FALSE)=0/1/1900,"",VLOOKUP($A217,'8 Oct - LIVE LDS Data'!$A$3:$AAD$1504,56,FALSE))</f>
        <v/>
      </c>
      <c r="T217" s="7297" t="str">
        <f>IF(VLOOKUP($A217,'8 Oct - LIVE LDS Data'!$A$3:$AAD$1504,61,FALSE)=0/1/1900,"",VLOOKUP($A217,'8 Oct - LIVE LDS Data'!$A$3:$AAD$1504,61,FALSE))</f>
        <v/>
      </c>
      <c r="U217" s="7297" t="str">
        <f>IF(VLOOKUP($A217,'8 Oct - LIVE LDS Data'!$A$3:$AAD$1504,64,FALSE)=0/1/1900,"",VLOOKUP($A217,'8 Oct - LIVE LDS Data'!$A$3:$AAD$1504,64,FALSE))</f>
        <v/>
      </c>
      <c r="V217" s="7297" t="str">
        <f>IF(VLOOKUP($A217,'8 Oct - LIVE LDS Data'!$A$3:$AAD$1504,67,FALSE)=0/1/1900,"",VLOOKUP($A217,'8 Oct - LIVE LDS Data'!$A$3:$AAD$1504,67,FALSE))</f>
        <v/>
      </c>
      <c r="W217" s="7298" t="str">
        <f>IF(VLOOKUP($A217,'8 Oct - LIVE LDS Data'!$A$3:$AAD$1504,80,FALSE)=0/1/1900,"",VLOOKUP($A217,'8 Oct - LIVE LDS Data'!$A$3:$AAD$1504,80,FALSE))</f>
        <v/>
      </c>
      <c r="X217" s="7299" t="s">
        <v>90</v>
      </c>
      <c r="Y217" s="7300">
        <f>IF(VLOOKUP($A217,'8 Oct - LIVE LDS Data'!$A$3:$AAD$1504,73,FALSE)=0/1/1900,"",VLOOKUP($A217,'8 Oct - LIVE LDS Data'!$A$3:$AAD$1504,73,FALSE))</f>
        <v>45755</v>
      </c>
      <c r="Z217" s="7300" t="str">
        <f>IF(VLOOKUP($A217,'8 Oct - LIVE LDS Data'!$A$3:$AAD$1504,74,FALSE)=0/1/1900,"",VLOOKUP($A217,'8 Oct - LIVE LDS Data'!$A$3:$AAD$1504,74,FALSE))</f>
        <v>Robert Putnam</v>
      </c>
      <c r="AA217" s="7300">
        <f>IF(VLOOKUP($A217,'8 Oct - LIVE LDS Data'!$A$3:$AAD$1504,76,FALSE)=0/1/1900,"",VLOOKUP($A217,'8 Oct - LIVE LDS Data'!$A$3:$AAD$1504,76,FALSE))</f>
        <v>45755</v>
      </c>
      <c r="AB217" s="7300" t="str">
        <f>IF(VLOOKUP($A217,'8 Oct - LIVE LDS Data'!$A$3:$AAD$1504,77,FALSE)=0/1/1900,"",VLOOKUP($A217,'8 Oct - LIVE LDS Data'!$A$3:$AAD$1504,77,FALSE))</f>
        <v>Robert Putnam</v>
      </c>
    </row>
    <row r="218" spans="1:28" ht="30" customHeight="1" x14ac:dyDescent="0.2">
      <c r="A218" s="1465" t="s">
        <v>3896</v>
      </c>
      <c r="B218" s="1465"/>
      <c r="C218" s="2091" t="s">
        <v>4221</v>
      </c>
      <c r="D218" s="2210"/>
      <c r="E218" s="2210" t="s">
        <v>90</v>
      </c>
      <c r="F218" s="7293" t="str">
        <f>IF(VLOOKUP($A218,'8 Oct - LIVE LDS Data'!$A$3:$AAD$1504,4,FALSE)=0/1/1900,"",VLOOKUP($A218,'8 Oct - LIVE LDS Data'!$A$3:$AAD$1504,4,FALSE))</f>
        <v>West Northamptonshire Strategic Plan</v>
      </c>
      <c r="G218" s="7294" t="str">
        <f>IF(VLOOKUP($A218,'8 Oct - LIVE LDS Data'!$A$3:$AAD$1504,6,FALSE)=0/1/1900,"",VLOOKUP($A218,'8 Oct - LIVE LDS Data'!$A$3:$AAD$1504,6,FALSE))</f>
        <v>2023</v>
      </c>
      <c r="H218" s="7294" t="str">
        <f>IF(VLOOKUP($A218,'8 Oct - LIVE LDS Data'!$A$3:$AAD$1504,7,FALSE)=0/1/1900,"",VLOOKUP($A218,'8 Oct - LIVE LDS Data'!$A$3:$AAD$1504,7,FALSE))</f>
        <v>2041</v>
      </c>
      <c r="I218" s="7294" t="str">
        <f>IF(VLOOKUP($A218,'8 Oct - LIVE LDS Data'!$A$3:$AAD$1504,8,FALSE)=0/1/1900,"",VLOOKUP($A218,'8 Oct - LIVE LDS Data'!$A$3:$AAD$1504,8,FALSE))</f>
        <v>N</v>
      </c>
      <c r="J218" s="7294" t="str">
        <f>IF(VLOOKUP($A218,'8 Oct - LIVE LDS Data'!$A$3:$AAD$1504,9,FALSE)=0/1/1900,"",VLOOKUP($A218,'8 Oct - LIVE LDS Data'!$A$3:$AAD$1504,9,FALSE))</f>
        <v>N</v>
      </c>
      <c r="K218" s="7295">
        <f>IF(VLOOKUP($A218,'8 Oct - LIVE LDS Data'!$A$3:$AAD$1504,10,FALSE)=0/1/1900,"",VLOOKUP($A218,'8 Oct - LIVE LDS Data'!$A$3:$AAD$1504,10,FALSE))</f>
        <v>41988</v>
      </c>
      <c r="L218" s="7296">
        <f>IF(VLOOKUP($A218,'8 Oct - LIVE LDS Data'!$A$3:$AAD$1504,34,FALSE)=0/1/1900,"",VLOOKUP($A218,'8 Oct - LIVE LDS Data'!$A$3:$AAD$1504,34,FALSE))</f>
        <v>43682</v>
      </c>
      <c r="M218" s="7296">
        <f>IF(VLOOKUP($A218,'8 Oct - LIVE LDS Data'!$A$3:$AAD$1504,35,FALSE)=0/1/1900,"",VLOOKUP($A218,'8 Oct - LIVE LDS Data'!$A$3:$AAD$1504,35,FALSE))</f>
        <v>43749</v>
      </c>
      <c r="N218" s="7296">
        <f>IF(VLOOKUP($A218,'8 Oct - LIVE LDS Data'!$A$3:$AAD$1504,41,FALSE)=0/1/1900,"",VLOOKUP($A218,'8 Oct - LIVE LDS Data'!$A$3:$AAD$1504,41,FALSE))</f>
        <v>44480</v>
      </c>
      <c r="O218" s="7296">
        <f>IF(VLOOKUP($A218,'8 Oct - LIVE LDS Data'!$A$3:$AAD$1504,42,FALSE)=0/1/1900,"",VLOOKUP($A218,'8 Oct - LIVE LDS Data'!$A$3:$AAD$1504,42,FALSE))</f>
        <v>44536</v>
      </c>
      <c r="P218" s="7296">
        <f>IF(VLOOKUP($A218,'8 Oct - LIVE LDS Data'!$A$3:$AAD$1504,48,FALSE)=0/1/1900,"",VLOOKUP($A218,'8 Oct - LIVE LDS Data'!$A$3:$AAD$1504,48,FALSE))</f>
        <v>45390</v>
      </c>
      <c r="Q218" s="7296">
        <f>IF(VLOOKUP($A218,'8 Oct - LIVE LDS Data'!$A$3:$AAD$1504,49,FALSE)=0/1/1900,"",VLOOKUP($A218,'8 Oct - LIVE LDS Data'!$A$3:$AAD$1504,49,FALSE))</f>
        <v>45445</v>
      </c>
      <c r="R218" s="7296" t="str">
        <f>IF(VLOOKUP($A218,'8 Oct - LIVE LDS Data'!$A$3:$AAD$1504,55,FALSE)=0/1/1900,"",VLOOKUP($A218,'8 Oct - LIVE LDS Data'!$A$3:$AAD$1504,55,FALSE))</f>
        <v/>
      </c>
      <c r="S218" s="7296" t="str">
        <f>IF(VLOOKUP($A218,'8 Oct - LIVE LDS Data'!$A$3:$AAD$1504,56,FALSE)=0/1/1900,"",VLOOKUP($A218,'8 Oct - LIVE LDS Data'!$A$3:$AAD$1504,56,FALSE))</f>
        <v/>
      </c>
      <c r="T218" s="7297" t="str">
        <f>IF(VLOOKUP($A218,'8 Oct - LIVE LDS Data'!$A$3:$AAD$1504,61,FALSE)=0/1/1900,"",VLOOKUP($A218,'8 Oct - LIVE LDS Data'!$A$3:$AAD$1504,61,FALSE))</f>
        <v/>
      </c>
      <c r="U218" s="7297" t="str">
        <f>IF(VLOOKUP($A218,'8 Oct - LIVE LDS Data'!$A$3:$AAD$1504,64,FALSE)=0/1/1900,"",VLOOKUP($A218,'8 Oct - LIVE LDS Data'!$A$3:$AAD$1504,64,FALSE))</f>
        <v/>
      </c>
      <c r="V218" s="7297" t="str">
        <f>IF(VLOOKUP($A218,'8 Oct - LIVE LDS Data'!$A$3:$AAD$1504,67,FALSE)=0/1/1900,"",VLOOKUP($A218,'8 Oct - LIVE LDS Data'!$A$3:$AAD$1504,67,FALSE))</f>
        <v/>
      </c>
      <c r="W218" s="7298" t="str">
        <f>IF(VLOOKUP($A218,'8 Oct - LIVE LDS Data'!$A$3:$AAD$1504,80,FALSE)=0/1/1900,"",VLOOKUP($A218,'8 Oct - LIVE LDS Data'!$A$3:$AAD$1504,80,FALSE))</f>
        <v/>
      </c>
      <c r="X218" s="7299" t="s">
        <v>90</v>
      </c>
      <c r="Y218" s="7300">
        <f>IF(VLOOKUP($A218,'8 Oct - LIVE LDS Data'!$A$3:$AAD$1504,73,FALSE)=0/1/1900,"",VLOOKUP($A218,'8 Oct - LIVE LDS Data'!$A$3:$AAD$1504,73,FALSE))</f>
        <v>45755</v>
      </c>
      <c r="Z218" s="7300" t="str">
        <f>IF(VLOOKUP($A218,'8 Oct - LIVE LDS Data'!$A$3:$AAD$1504,74,FALSE)=0/1/1900,"",VLOOKUP($A218,'8 Oct - LIVE LDS Data'!$A$3:$AAD$1504,74,FALSE))</f>
        <v>Robert Putnam</v>
      </c>
      <c r="AA218" s="7300">
        <f>IF(VLOOKUP($A218,'8 Oct - LIVE LDS Data'!$A$3:$AAD$1504,76,FALSE)=0/1/1900,"",VLOOKUP($A218,'8 Oct - LIVE LDS Data'!$A$3:$AAD$1504,76,FALSE))</f>
        <v>45755</v>
      </c>
      <c r="AB218" s="7300" t="str">
        <f>IF(VLOOKUP($A218,'8 Oct - LIVE LDS Data'!$A$3:$AAD$1504,77,FALSE)=0/1/1900,"",VLOOKUP($A218,'8 Oct - LIVE LDS Data'!$A$3:$AAD$1504,77,FALSE))</f>
        <v>Robert Putnam</v>
      </c>
    </row>
    <row r="219" spans="1:28" ht="30" customHeight="1" x14ac:dyDescent="0.2">
      <c r="A219" s="1465" t="s">
        <v>3906</v>
      </c>
      <c r="B219" s="1465"/>
      <c r="C219" s="1465" t="s">
        <v>3905</v>
      </c>
      <c r="D219" s="1466"/>
      <c r="E219" s="1466"/>
      <c r="F219" s="7293" t="str">
        <f>IF(VLOOKUP($A219,'8 Oct - LIVE LDS Data'!$A$3:$AAD$1504,4,FALSE)=0/1/1900,"",VLOOKUP($A219,'8 Oct - LIVE LDS Data'!$A$3:$AAD$1504,4,FALSE))</f>
        <v>West Oxfordshire Local Plan 2041</v>
      </c>
      <c r="G219" s="7294">
        <f>IF(VLOOKUP($A219,'8 Oct - LIVE LDS Data'!$A$3:$AAD$1504,6,FALSE)=0/1/1900,"",VLOOKUP($A219,'8 Oct - LIVE LDS Data'!$A$3:$AAD$1504,6,FALSE))</f>
        <v>2021</v>
      </c>
      <c r="H219" s="7294">
        <f>IF(VLOOKUP($A219,'8 Oct - LIVE LDS Data'!$A$3:$AAD$1504,7,FALSE)=0/1/1900,"",VLOOKUP($A219,'8 Oct - LIVE LDS Data'!$A$3:$AAD$1504,7,FALSE))</f>
        <v>2041</v>
      </c>
      <c r="I219" s="7294" t="str">
        <f>IF(VLOOKUP($A219,'8 Oct - LIVE LDS Data'!$A$3:$AAD$1504,8,FALSE)=0/1/1900,"",VLOOKUP($A219,'8 Oct - LIVE LDS Data'!$A$3:$AAD$1504,8,FALSE))</f>
        <v>N</v>
      </c>
      <c r="J219" s="7294" t="str">
        <f>IF(VLOOKUP($A219,'8 Oct - LIVE LDS Data'!$A$3:$AAD$1504,9,FALSE)=0/1/1900,"",VLOOKUP($A219,'8 Oct - LIVE LDS Data'!$A$3:$AAD$1504,9,FALSE))</f>
        <v>N</v>
      </c>
      <c r="K219" s="7295">
        <f>IF(VLOOKUP($A219,'8 Oct - LIVE LDS Data'!$A$3:$AAD$1504,10,FALSE)=0/1/1900,"",VLOOKUP($A219,'8 Oct - LIVE LDS Data'!$A$3:$AAD$1504,10,FALSE))</f>
        <v>43370</v>
      </c>
      <c r="L219" s="7296">
        <f>IF(VLOOKUP($A219,'8 Oct - LIVE LDS Data'!$A$3:$AAD$1504,34,FALSE)=0/1/1900,"",VLOOKUP($A219,'8 Oct - LIVE LDS Data'!$A$3:$AAD$1504,34,FALSE))</f>
        <v>44797</v>
      </c>
      <c r="M219" s="7296">
        <f>IF(VLOOKUP($A219,'8 Oct - LIVE LDS Data'!$A$3:$AAD$1504,35,FALSE)=0/1/1900,"",VLOOKUP($A219,'8 Oct - LIVE LDS Data'!$A$3:$AAD$1504,35,FALSE))</f>
        <v>44839</v>
      </c>
      <c r="N219" s="7296">
        <f>IF(VLOOKUP($A219,'8 Oct - LIVE LDS Data'!$A$3:$AAD$1504,41,FALSE)=0/1/1900,"",VLOOKUP($A219,'8 Oct - LIVE LDS Data'!$A$3:$AAD$1504,41,FALSE))</f>
        <v>45139</v>
      </c>
      <c r="O219" s="7296">
        <f>IF(VLOOKUP($A219,'8 Oct - LIVE LDS Data'!$A$3:$AAD$1504,42,FALSE)=0/1/1900,"",VLOOKUP($A219,'8 Oct - LIVE LDS Data'!$A$3:$AAD$1504,42,FALSE))</f>
        <v>45200</v>
      </c>
      <c r="P219" s="7296">
        <f>IF(VLOOKUP($A219,'8 Oct - LIVE LDS Data'!$A$3:$AAD$1504,48,FALSE)=0/1/1900,"",VLOOKUP($A219,'8 Oct - LIVE LDS Data'!$A$3:$AAD$1504,48,FALSE))</f>
        <v>45809</v>
      </c>
      <c r="Q219" s="7296">
        <f>IF(VLOOKUP($A219,'8 Oct - LIVE LDS Data'!$A$3:$AAD$1504,49,FALSE)=0/1/1900,"",VLOOKUP($A219,'8 Oct - LIVE LDS Data'!$A$3:$AAD$1504,49,FALSE))</f>
        <v>45877</v>
      </c>
      <c r="R219" s="7296" t="str">
        <f>IF(VLOOKUP($A219,'8 Oct - LIVE LDS Data'!$A$3:$AAD$1504,55,FALSE)=0/1/1900,"",VLOOKUP($A219,'8 Oct - LIVE LDS Data'!$A$3:$AAD$1504,55,FALSE))</f>
        <v/>
      </c>
      <c r="S219" s="7296" t="str">
        <f>IF(VLOOKUP($A219,'8 Oct - LIVE LDS Data'!$A$3:$AAD$1504,56,FALSE)=0/1/1900,"",VLOOKUP($A219,'8 Oct - LIVE LDS Data'!$A$3:$AAD$1504,56,FALSE))</f>
        <v/>
      </c>
      <c r="T219" s="7297" t="str">
        <f>IF(VLOOKUP($A219,'8 Oct - LIVE LDS Data'!$A$3:$AAD$1504,61,FALSE)=0/1/1900,"",VLOOKUP($A219,'8 Oct - LIVE LDS Data'!$A$3:$AAD$1504,61,FALSE))</f>
        <v/>
      </c>
      <c r="U219" s="7297" t="str">
        <f>IF(VLOOKUP($A219,'8 Oct - LIVE LDS Data'!$A$3:$AAD$1504,64,FALSE)=0/1/1900,"",VLOOKUP($A219,'8 Oct - LIVE LDS Data'!$A$3:$AAD$1504,64,FALSE))</f>
        <v/>
      </c>
      <c r="V219" s="7297" t="str">
        <f>IF(VLOOKUP($A219,'8 Oct - LIVE LDS Data'!$A$3:$AAD$1504,67,FALSE)=0/1/1900,"",VLOOKUP($A219,'8 Oct - LIVE LDS Data'!$A$3:$AAD$1504,67,FALSE))</f>
        <v/>
      </c>
      <c r="W219" s="7298" t="str">
        <f>IF(VLOOKUP($A219,'8 Oct - LIVE LDS Data'!$A$3:$AAD$1504,80,FALSE)=0/1/1900,"",VLOOKUP($A219,'8 Oct - LIVE LDS Data'!$A$3:$AAD$1504,80,FALSE))</f>
        <v/>
      </c>
      <c r="X219" s="7299" t="s">
        <v>90</v>
      </c>
      <c r="Y219" s="7300">
        <f>IF(VLOOKUP($A219,'8 Oct - LIVE LDS Data'!$A$3:$AAD$1504,73,FALSE)=0/1/1900,"",VLOOKUP($A219,'8 Oct - LIVE LDS Data'!$A$3:$AAD$1504,73,FALSE))</f>
        <v>45755</v>
      </c>
      <c r="Z219" s="7300" t="str">
        <f>IF(VLOOKUP($A219,'8 Oct - LIVE LDS Data'!$A$3:$AAD$1504,74,FALSE)=0/1/1900,"",VLOOKUP($A219,'8 Oct - LIVE LDS Data'!$A$3:$AAD$1504,74,FALSE))</f>
        <v>Robert Putnam</v>
      </c>
      <c r="AA219" s="7300">
        <f>IF(VLOOKUP($A219,'8 Oct - LIVE LDS Data'!$A$3:$AAD$1504,76,FALSE)=0/1/1900,"",VLOOKUP($A219,'8 Oct - LIVE LDS Data'!$A$3:$AAD$1504,76,FALSE))</f>
        <v>45755</v>
      </c>
      <c r="AB219" s="7300" t="str">
        <f>IF(VLOOKUP($A219,'8 Oct - LIVE LDS Data'!$A$3:$AAD$1504,77,FALSE)=0/1/1900,"",VLOOKUP($A219,'8 Oct - LIVE LDS Data'!$A$3:$AAD$1504,77,FALSE))</f>
        <v>Robert Putnam</v>
      </c>
    </row>
    <row r="220" spans="1:28" ht="30" customHeight="1" x14ac:dyDescent="0.2">
      <c r="A220" s="7308" t="s">
        <v>3920</v>
      </c>
      <c r="B220" s="7308"/>
      <c r="C220" s="2607" t="s">
        <v>4222</v>
      </c>
      <c r="D220" s="1994" t="s">
        <v>4196</v>
      </c>
      <c r="E220" s="2380"/>
      <c r="F220" s="7304" t="str">
        <f>IF(VLOOKUP($A220,'8 Oct - LIVE LDS Data'!$A$3:$AAD$1504,4,FALSE)=0/1/1900,"",VLOOKUP($A220,'8 Oct - LIVE LDS Data'!$A$3:$AAD$1504,4,FALSE))</f>
        <v/>
      </c>
      <c r="G220" s="7305">
        <f>IF(VLOOKUP($A220,'8 Oct - LIVE LDS Data'!$A$3:$AAD$1504,6,FALSE)=0/1/1900,"",VLOOKUP($A220,'8 Oct - LIVE LDS Data'!$A$3:$AAD$1504,6,FALSE))</f>
        <v>2012</v>
      </c>
      <c r="H220" s="7305">
        <f>IF(VLOOKUP($A220,'8 Oct - LIVE LDS Data'!$A$3:$AAD$1504,7,FALSE)=0/1/1900,"",VLOOKUP($A220,'8 Oct - LIVE LDS Data'!$A$3:$AAD$1504,7,FALSE))</f>
        <v>2032</v>
      </c>
      <c r="I220" s="7305" t="str">
        <f>IF(VLOOKUP($A220,'8 Oct - LIVE LDS Data'!$A$3:$AAD$1504,8,FALSE)=0/1/1900,"",VLOOKUP($A220,'8 Oct - LIVE LDS Data'!$A$3:$AAD$1504,8,FALSE))</f>
        <v/>
      </c>
      <c r="J220" s="7305" t="str">
        <f>IF(VLOOKUP($A220,'8 Oct - LIVE LDS Data'!$A$3:$AAD$1504,9,FALSE)=0/1/1900,"",VLOOKUP($A220,'8 Oct - LIVE LDS Data'!$A$3:$AAD$1504,9,FALSE))</f>
        <v/>
      </c>
      <c r="K220" s="7306">
        <f>IF(VLOOKUP($A220,'8 Oct - LIVE LDS Data'!$A$3:$AAD$1504,10,FALSE)=0/1/1900,"",VLOOKUP($A220,'8 Oct - LIVE LDS Data'!$A$3:$AAD$1504,10,FALSE))</f>
        <v>42697</v>
      </c>
      <c r="L220" s="7296">
        <f>IF(VLOOKUP($A220,'8 Oct - LIVE LDS Data'!$A$3:$AAD$1504,34,FALSE)=0/1/1900,"",VLOOKUP($A220,'8 Oct - LIVE LDS Data'!$A$3:$AAD$1504,34,FALSE))</f>
        <v>43831</v>
      </c>
      <c r="M220" s="7296">
        <f>IF(VLOOKUP($A220,'8 Oct - LIVE LDS Data'!$A$3:$AAD$1504,35,FALSE)=0/1/1900,"",VLOOKUP($A220,'8 Oct - LIVE LDS Data'!$A$3:$AAD$1504,35,FALSE))</f>
        <v>43891</v>
      </c>
      <c r="N220" s="7296" t="str">
        <f>IF(VLOOKUP($A220,'8 Oct - LIVE LDS Data'!$A$3:$AAD$1504,41,FALSE)=0/1/1900,"",VLOOKUP($A220,'8 Oct - LIVE LDS Data'!$A$3:$AAD$1504,41,FALSE))</f>
        <v/>
      </c>
      <c r="O220" s="7296" t="str">
        <f>IF(VLOOKUP($A220,'8 Oct - LIVE LDS Data'!$A$3:$AAD$1504,42,FALSE)=0/1/1900,"",VLOOKUP($A220,'8 Oct - LIVE LDS Data'!$A$3:$AAD$1504,42,FALSE))</f>
        <v/>
      </c>
      <c r="P220" s="7296" t="str">
        <f>IF(VLOOKUP($A220,'8 Oct - LIVE LDS Data'!$A$3:$AAD$1504,48,FALSE)=0/1/1900,"",VLOOKUP($A220,'8 Oct - LIVE LDS Data'!$A$3:$AAD$1504,48,FALSE))</f>
        <v/>
      </c>
      <c r="Q220" s="7296" t="str">
        <f>IF(VLOOKUP($A220,'8 Oct - LIVE LDS Data'!$A$3:$AAD$1504,49,FALSE)=0/1/1900,"",VLOOKUP($A220,'8 Oct - LIVE LDS Data'!$A$3:$AAD$1504,49,FALSE))</f>
        <v/>
      </c>
      <c r="R220" s="7296" t="str">
        <f>IF(VLOOKUP($A220,'8 Oct - LIVE LDS Data'!$A$3:$AAD$1504,55,FALSE)=0/1/1900,"",VLOOKUP($A220,'8 Oct - LIVE LDS Data'!$A$3:$AAD$1504,55,FALSE))</f>
        <v/>
      </c>
      <c r="S220" s="7296" t="str">
        <f>IF(VLOOKUP($A220,'8 Oct - LIVE LDS Data'!$A$3:$AAD$1504,56,FALSE)=0/1/1900,"",VLOOKUP($A220,'8 Oct - LIVE LDS Data'!$A$3:$AAD$1504,56,FALSE))</f>
        <v/>
      </c>
      <c r="T220" s="7297" t="str">
        <f>IF(VLOOKUP($A220,'8 Oct - LIVE LDS Data'!$A$3:$AAD$1504,61,FALSE)=0/1/1900,"",VLOOKUP($A220,'8 Oct - LIVE LDS Data'!$A$3:$AAD$1504,61,FALSE))</f>
        <v/>
      </c>
      <c r="U220" s="7297" t="str">
        <f>IF(VLOOKUP($A220,'8 Oct - LIVE LDS Data'!$A$3:$AAD$1504,64,FALSE)=0/1/1900,"",VLOOKUP($A220,'8 Oct - LIVE LDS Data'!$A$3:$AAD$1504,64,FALSE))</f>
        <v/>
      </c>
      <c r="V220" s="7297" t="str">
        <f>IF(VLOOKUP($A220,'8 Oct - LIVE LDS Data'!$A$3:$AAD$1504,67,FALSE)=0/1/1900,"",VLOOKUP($A220,'8 Oct - LIVE LDS Data'!$A$3:$AAD$1504,67,FALSE))</f>
        <v/>
      </c>
      <c r="W220" s="7298" t="str">
        <f>IF(VLOOKUP($A220,'8 Oct - LIVE LDS Data'!$A$3:$AAD$1504,80,FALSE)=0/1/1900,"",VLOOKUP($A220,'8 Oct - LIVE LDS Data'!$A$3:$AAD$1504,80,FALSE))</f>
        <v/>
      </c>
      <c r="X220" s="7299" t="s">
        <v>90</v>
      </c>
      <c r="Y220" s="7300" t="str">
        <f>IF(VLOOKUP($A220,'8 Oct - LIVE LDS Data'!$A$3:$AAD$1504,73,FALSE)=0/1/1900,"",VLOOKUP($A220,'8 Oct - LIVE LDS Data'!$A$3:$AAD$1504,73,FALSE))</f>
        <v/>
      </c>
      <c r="Z220" s="7300" t="str">
        <f>IF(VLOOKUP($A220,'8 Oct - LIVE LDS Data'!$A$3:$AAD$1504,74,FALSE)=0/1/1900,"",VLOOKUP($A220,'8 Oct - LIVE LDS Data'!$A$3:$AAD$1504,74,FALSE))</f>
        <v>Robert Putnam</v>
      </c>
      <c r="AA220" s="7300" t="str">
        <f>IF(VLOOKUP($A220,'8 Oct - LIVE LDS Data'!$A$3:$AAD$1504,76,FALSE)=0/1/1900,"",VLOOKUP($A220,'8 Oct - LIVE LDS Data'!$A$3:$AAD$1504,76,FALSE))</f>
        <v/>
      </c>
      <c r="AB220" s="7300" t="str">
        <f>IF(VLOOKUP($A220,'8 Oct - LIVE LDS Data'!$A$3:$AAD$1504,77,FALSE)=0/1/1900,"",VLOOKUP($A220,'8 Oct - LIVE LDS Data'!$A$3:$AAD$1504,77,FALSE))</f>
        <v/>
      </c>
    </row>
    <row r="221" spans="1:28" ht="40" customHeight="1" x14ac:dyDescent="0.2">
      <c r="A221" s="7301" t="s">
        <v>3934</v>
      </c>
      <c r="B221" s="7301"/>
      <c r="C221" s="7301" t="s">
        <v>3935</v>
      </c>
      <c r="D221" s="7302"/>
      <c r="E221" s="7302"/>
      <c r="F221" s="7293" t="str">
        <f>IF(VLOOKUP($A221,'8 Oct - LIVE LDS Data'!$A$3:$AAD$1504,4,FALSE)=0/1/1900,"",VLOOKUP($A221,'8 Oct - LIVE LDS Data'!$A$3:$AAD$1504,4,FALSE))</f>
        <v>Westminster City Plan (2019-2040) 
Full Review</v>
      </c>
      <c r="G221" s="7294" t="str">
        <f>IF(VLOOKUP($A221,'8 Oct - LIVE LDS Data'!$A$3:$AAD$1504,6,FALSE)=0/1/1900,"",VLOOKUP($A221,'8 Oct - LIVE LDS Data'!$A$3:$AAD$1504,6,FALSE))</f>
        <v/>
      </c>
      <c r="H221" s="7294" t="str">
        <f>IF(VLOOKUP($A221,'8 Oct - LIVE LDS Data'!$A$3:$AAD$1504,7,FALSE)=0/1/1900,"",VLOOKUP($A221,'8 Oct - LIVE LDS Data'!$A$3:$AAD$1504,7,FALSE))</f>
        <v/>
      </c>
      <c r="I221" s="7294" t="str">
        <f>IF(VLOOKUP($A221,'8 Oct - LIVE LDS Data'!$A$3:$AAD$1504,8,FALSE)=0/1/1900,"",VLOOKUP($A221,'8 Oct - LIVE LDS Data'!$A$3:$AAD$1504,8,FALSE))</f>
        <v/>
      </c>
      <c r="J221" s="7294" t="str">
        <f>IF(VLOOKUP($A221,'8 Oct - LIVE LDS Data'!$A$3:$AAD$1504,9,FALSE)=0/1/1900,"",VLOOKUP($A221,'8 Oct - LIVE LDS Data'!$A$3:$AAD$1504,9,FALSE))</f>
        <v/>
      </c>
      <c r="K221" s="7295">
        <f>IF(VLOOKUP($A221,'8 Oct - LIVE LDS Data'!$A$3:$AAD$1504,10,FALSE)=0/1/1900,"",VLOOKUP($A221,'8 Oct - LIVE LDS Data'!$A$3:$AAD$1504,10,FALSE))</f>
        <v>44307</v>
      </c>
      <c r="L221" s="7296" t="str">
        <f>IF(VLOOKUP($A221,'8 Oct - LIVE LDS Data'!$A$3:$AAD$1504,34,FALSE)=0/1/1900,"",VLOOKUP($A221,'8 Oct - LIVE LDS Data'!$A$3:$AAD$1504,34,FALSE))</f>
        <v/>
      </c>
      <c r="M221" s="7296" t="str">
        <f>IF(VLOOKUP($A221,'8 Oct - LIVE LDS Data'!$A$3:$AAD$1504,35,FALSE)=0/1/1900,"",VLOOKUP($A221,'8 Oct - LIVE LDS Data'!$A$3:$AAD$1504,35,FALSE))</f>
        <v/>
      </c>
      <c r="N221" s="7296" t="str">
        <f>IF(VLOOKUP($A221,'8 Oct - LIVE LDS Data'!$A$3:$AAD$1504,41,FALSE)=0/1/1900,"",VLOOKUP($A221,'8 Oct - LIVE LDS Data'!$A$3:$AAD$1504,41,FALSE))</f>
        <v/>
      </c>
      <c r="O221" s="7296" t="str">
        <f>IF(VLOOKUP($A221,'8 Oct - LIVE LDS Data'!$A$3:$AAD$1504,42,FALSE)=0/1/1900,"",VLOOKUP($A221,'8 Oct - LIVE LDS Data'!$A$3:$AAD$1504,42,FALSE))</f>
        <v/>
      </c>
      <c r="P221" s="7296" t="str">
        <f>IF(VLOOKUP($A221,'8 Oct - LIVE LDS Data'!$A$3:$AAD$1504,48,FALSE)=0/1/1900,"",VLOOKUP($A221,'8 Oct - LIVE LDS Data'!$A$3:$AAD$1504,48,FALSE))</f>
        <v/>
      </c>
      <c r="Q221" s="7296" t="str">
        <f>IF(VLOOKUP($A221,'8 Oct - LIVE LDS Data'!$A$3:$AAD$1504,49,FALSE)=0/1/1900,"",VLOOKUP($A221,'8 Oct - LIVE LDS Data'!$A$3:$AAD$1504,49,FALSE))</f>
        <v/>
      </c>
      <c r="R221" s="7296" t="str">
        <f>IF(VLOOKUP($A221,'8 Oct - LIVE LDS Data'!$A$3:$AAD$1504,55,FALSE)=0/1/1900,"",VLOOKUP($A221,'8 Oct - LIVE LDS Data'!$A$3:$AAD$1504,55,FALSE))</f>
        <v/>
      </c>
      <c r="S221" s="7296" t="str">
        <f>IF(VLOOKUP($A221,'8 Oct - LIVE LDS Data'!$A$3:$AAD$1504,56,FALSE)=0/1/1900,"",VLOOKUP($A221,'8 Oct - LIVE LDS Data'!$A$3:$AAD$1504,56,FALSE))</f>
        <v/>
      </c>
      <c r="T221" s="7297" t="str">
        <f>IF(VLOOKUP($A221,'8 Oct - LIVE LDS Data'!$A$3:$AAD$1504,61,FALSE)=0/1/1900,"",VLOOKUP($A221,'8 Oct - LIVE LDS Data'!$A$3:$AAD$1504,61,FALSE))</f>
        <v/>
      </c>
      <c r="U221" s="7297" t="str">
        <f>IF(VLOOKUP($A221,'8 Oct - LIVE LDS Data'!$A$3:$AAD$1504,64,FALSE)=0/1/1900,"",VLOOKUP($A221,'8 Oct - LIVE LDS Data'!$A$3:$AAD$1504,64,FALSE))</f>
        <v/>
      </c>
      <c r="V221" s="7297" t="str">
        <f>IF(VLOOKUP($A221,'8 Oct - LIVE LDS Data'!$A$3:$AAD$1504,67,FALSE)=0/1/1900,"",VLOOKUP($A221,'8 Oct - LIVE LDS Data'!$A$3:$AAD$1504,67,FALSE))</f>
        <v/>
      </c>
      <c r="W221" s="7298" t="str">
        <f>IF(VLOOKUP($A221,'8 Oct - LIVE LDS Data'!$A$3:$AAD$1504,80,FALSE)=0/1/1900,"",VLOOKUP($A221,'8 Oct - LIVE LDS Data'!$A$3:$AAD$1504,80,FALSE))</f>
        <v/>
      </c>
      <c r="X221" s="7299" t="s">
        <v>90</v>
      </c>
      <c r="Y221" s="7300">
        <f>IF(VLOOKUP($A221,'8 Oct - LIVE LDS Data'!$A$3:$AAD$1504,73,FALSE)=0/1/1900,"",VLOOKUP($A221,'8 Oct - LIVE LDS Data'!$A$3:$AAD$1504,73,FALSE))</f>
        <v>45629</v>
      </c>
      <c r="Z221" s="7300" t="str">
        <f>IF(VLOOKUP($A221,'8 Oct - LIVE LDS Data'!$A$3:$AAD$1504,74,FALSE)=0/1/1900,"",VLOOKUP($A221,'8 Oct - LIVE LDS Data'!$A$3:$AAD$1504,74,FALSE))</f>
        <v>Robert Putnam</v>
      </c>
      <c r="AA221" s="7300">
        <f>IF(VLOOKUP($A221,'8 Oct - LIVE LDS Data'!$A$3:$AAD$1504,76,FALSE)=0/1/1900,"",VLOOKUP($A221,'8 Oct - LIVE LDS Data'!$A$3:$AAD$1504,76,FALSE))</f>
        <v>45629</v>
      </c>
      <c r="AB221" s="7300" t="str">
        <f>IF(VLOOKUP($A221,'8 Oct - LIVE LDS Data'!$A$3:$AAD$1504,77,FALSE)=0/1/1900,"",VLOOKUP($A221,'8 Oct - LIVE LDS Data'!$A$3:$AAD$1504,77,FALSE))</f>
        <v>Robert Putnam</v>
      </c>
    </row>
    <row r="222" spans="1:28" ht="30" customHeight="1" x14ac:dyDescent="0.2">
      <c r="A222" s="7301" t="s">
        <v>3950</v>
      </c>
      <c r="B222" s="7301"/>
      <c r="C222" s="2381" t="s">
        <v>4223</v>
      </c>
      <c r="D222" s="7302"/>
      <c r="E222" s="2382" t="s">
        <v>90</v>
      </c>
      <c r="F222" s="7293" t="str">
        <f>IF(VLOOKUP($A222,'8 Oct - LIVE LDS Data'!$A$3:$AAD$1504,4,FALSE)=0/1/1900,"",VLOOKUP($A222,'8 Oct - LIVE LDS Data'!$A$3:$AAD$1504,4,FALSE))</f>
        <v/>
      </c>
      <c r="G222" s="7294">
        <f>IF(VLOOKUP($A222,'8 Oct - LIVE LDS Data'!$A$3:$AAD$1504,6,FALSE)=0/1/1900,"",VLOOKUP($A222,'8 Oct - LIVE LDS Data'!$A$3:$AAD$1504,6,FALSE))</f>
        <v>2028</v>
      </c>
      <c r="H222" s="7294">
        <f>IF(VLOOKUP($A222,'8 Oct - LIVE LDS Data'!$A$3:$AAD$1504,7,FALSE)=0/1/1900,"",VLOOKUP($A222,'8 Oct - LIVE LDS Data'!$A$3:$AAD$1504,7,FALSE))</f>
        <v>2043</v>
      </c>
      <c r="I222" s="7294" t="str">
        <f>IF(VLOOKUP($A222,'8 Oct - LIVE LDS Data'!$A$3:$AAD$1504,8,FALSE)=0/1/1900,"",VLOOKUP($A222,'8 Oct - LIVE LDS Data'!$A$3:$AAD$1504,8,FALSE))</f>
        <v>N</v>
      </c>
      <c r="J222" s="7294" t="str">
        <f>IF(VLOOKUP($A222,'8 Oct - LIVE LDS Data'!$A$3:$AAD$1504,9,FALSE)=0/1/1900,"",VLOOKUP($A222,'8 Oct - LIVE LDS Data'!$A$3:$AAD$1504,9,FALSE))</f>
        <v>N</v>
      </c>
      <c r="K222" s="7295" t="str">
        <f>IF(VLOOKUP($A222,'8 Oct - LIVE LDS Data'!$A$3:$AAD$1504,10,FALSE)=0/1/1900,"",VLOOKUP($A222,'8 Oct - LIVE LDS Data'!$A$3:$AAD$1504,10,FALSE))</f>
        <v>new LPA</v>
      </c>
      <c r="L222" s="7296" t="str">
        <f>IF(VLOOKUP($A222,'8 Oct - LIVE LDS Data'!$A$3:$AAD$1504,34,FALSE)=0/1/1900,"",VLOOKUP($A222,'8 Oct - LIVE LDS Data'!$A$3:$AAD$1504,34,FALSE))</f>
        <v/>
      </c>
      <c r="M222" s="7296" t="str">
        <f>IF(VLOOKUP($A222,'8 Oct - LIVE LDS Data'!$A$3:$AAD$1504,35,FALSE)=0/1/1900,"",VLOOKUP($A222,'8 Oct - LIVE LDS Data'!$A$3:$AAD$1504,35,FALSE))</f>
        <v/>
      </c>
      <c r="N222" s="7296" t="str">
        <f>IF(VLOOKUP($A222,'8 Oct - LIVE LDS Data'!$A$3:$AAD$1504,41,FALSE)=0/1/1900,"",VLOOKUP($A222,'8 Oct - LIVE LDS Data'!$A$3:$AAD$1504,41,FALSE))</f>
        <v/>
      </c>
      <c r="O222" s="7296" t="str">
        <f>IF(VLOOKUP($A222,'8 Oct - LIVE LDS Data'!$A$3:$AAD$1504,42,FALSE)=0/1/1900,"",VLOOKUP($A222,'8 Oct - LIVE LDS Data'!$A$3:$AAD$1504,42,FALSE))</f>
        <v/>
      </c>
      <c r="P222" s="7296" t="str">
        <f>IF(VLOOKUP($A222,'8 Oct - LIVE LDS Data'!$A$3:$AAD$1504,48,FALSE)=0/1/1900,"",VLOOKUP($A222,'8 Oct - LIVE LDS Data'!$A$3:$AAD$1504,48,FALSE))</f>
        <v/>
      </c>
      <c r="Q222" s="7296" t="str">
        <f>IF(VLOOKUP($A222,'8 Oct - LIVE LDS Data'!$A$3:$AAD$1504,49,FALSE)=0/1/1900,"",VLOOKUP($A222,'8 Oct - LIVE LDS Data'!$A$3:$AAD$1504,49,FALSE))</f>
        <v/>
      </c>
      <c r="R222" s="7296" t="str">
        <f>IF(VLOOKUP($A222,'8 Oct - LIVE LDS Data'!$A$3:$AAD$1504,55,FALSE)=0/1/1900,"",VLOOKUP($A222,'8 Oct - LIVE LDS Data'!$A$3:$AAD$1504,55,FALSE))</f>
        <v/>
      </c>
      <c r="S222" s="7296" t="str">
        <f>IF(VLOOKUP($A222,'8 Oct - LIVE LDS Data'!$A$3:$AAD$1504,56,FALSE)=0/1/1900,"",VLOOKUP($A222,'8 Oct - LIVE LDS Data'!$A$3:$AAD$1504,56,FALSE))</f>
        <v/>
      </c>
      <c r="T222" s="7297" t="str">
        <f>IF(VLOOKUP($A222,'8 Oct - LIVE LDS Data'!$A$3:$AAD$1504,61,FALSE)=0/1/1900,"",VLOOKUP($A222,'8 Oct - LIVE LDS Data'!$A$3:$AAD$1504,61,FALSE))</f>
        <v/>
      </c>
      <c r="U222" s="7297" t="str">
        <f>IF(VLOOKUP($A222,'8 Oct - LIVE LDS Data'!$A$3:$AAD$1504,64,FALSE)=0/1/1900,"",VLOOKUP($A222,'8 Oct - LIVE LDS Data'!$A$3:$AAD$1504,64,FALSE))</f>
        <v/>
      </c>
      <c r="V222" s="7297" t="str">
        <f>IF(VLOOKUP($A222,'8 Oct - LIVE LDS Data'!$A$3:$AAD$1504,67,FALSE)=0/1/1900,"",VLOOKUP($A222,'8 Oct - LIVE LDS Data'!$A$3:$AAD$1504,67,FALSE))</f>
        <v/>
      </c>
      <c r="W222" s="7298" t="str">
        <f>IF(VLOOKUP($A222,'8 Oct - LIVE LDS Data'!$A$3:$AAD$1504,80,FALSE)=0/1/1900,"",VLOOKUP($A222,'8 Oct - LIVE LDS Data'!$A$3:$AAD$1504,80,FALSE))</f>
        <v/>
      </c>
      <c r="X222" s="7299" t="s">
        <v>90</v>
      </c>
      <c r="Y222" s="7300">
        <f>IF(VLOOKUP($A222,'8 Oct - LIVE LDS Data'!$A$3:$AAD$1504,73,FALSE)=0/1/1900,"",VLOOKUP($A222,'8 Oct - LIVE LDS Data'!$A$3:$AAD$1504,73,FALSE))</f>
        <v>45754</v>
      </c>
      <c r="Z222" s="7300" t="str">
        <f>IF(VLOOKUP($A222,'8 Oct - LIVE LDS Data'!$A$3:$AAD$1504,74,FALSE)=0/1/1900,"",VLOOKUP($A222,'8 Oct - LIVE LDS Data'!$A$3:$AAD$1504,74,FALSE))</f>
        <v>Robert Putnam</v>
      </c>
      <c r="AA222" s="7300">
        <f>IF(VLOOKUP($A222,'8 Oct - LIVE LDS Data'!$A$3:$AAD$1504,76,FALSE)=0/1/1900,"",VLOOKUP($A222,'8 Oct - LIVE LDS Data'!$A$3:$AAD$1504,76,FALSE))</f>
        <v>45754</v>
      </c>
      <c r="AB222" s="7300" t="str">
        <f>IF(VLOOKUP($A222,'8 Oct - LIVE LDS Data'!$A$3:$AAD$1504,77,FALSE)=0/1/1900,"",VLOOKUP($A222,'8 Oct - LIVE LDS Data'!$A$3:$AAD$1504,77,FALSE))</f>
        <v>Robert Putnam</v>
      </c>
    </row>
    <row r="223" spans="1:28" ht="30" customHeight="1" x14ac:dyDescent="0.2">
      <c r="A223" s="7308" t="s">
        <v>3959</v>
      </c>
      <c r="B223" s="7308"/>
      <c r="C223" s="2607" t="s">
        <v>4224</v>
      </c>
      <c r="D223" s="1994" t="s">
        <v>4187</v>
      </c>
      <c r="E223" s="2380"/>
      <c r="F223" s="7304" t="str">
        <f>IF(VLOOKUP($A223,'8 Oct - LIVE LDS Data'!$A$3:$AAD$1504,4,FALSE)=0/1/1900,"",VLOOKUP($A223,'8 Oct - LIVE LDS Data'!$A$3:$AAD$1504,4,FALSE))</f>
        <v/>
      </c>
      <c r="G223" s="7305" t="str">
        <f>IF(VLOOKUP($A223,'8 Oct - LIVE LDS Data'!$A$3:$AAD$1504,6,FALSE)=0/1/1900,"",VLOOKUP($A223,'8 Oct - LIVE LDS Data'!$A$3:$AAD$1504,6,FALSE))</f>
        <v/>
      </c>
      <c r="H223" s="7305" t="str">
        <f>IF(VLOOKUP($A223,'8 Oct - LIVE LDS Data'!$A$3:$AAD$1504,7,FALSE)=0/1/1900,"",VLOOKUP($A223,'8 Oct - LIVE LDS Data'!$A$3:$AAD$1504,7,FALSE))</f>
        <v/>
      </c>
      <c r="I223" s="7305" t="str">
        <f>IF(VLOOKUP($A223,'8 Oct - LIVE LDS Data'!$A$3:$AAD$1504,8,FALSE)=0/1/1900,"",VLOOKUP($A223,'8 Oct - LIVE LDS Data'!$A$3:$AAD$1504,8,FALSE))</f>
        <v/>
      </c>
      <c r="J223" s="7305" t="str">
        <f>IF(VLOOKUP($A223,'8 Oct - LIVE LDS Data'!$A$3:$AAD$1504,9,FALSE)=0/1/1900,"",VLOOKUP($A223,'8 Oct - LIVE LDS Data'!$A$3:$AAD$1504,9,FALSE))</f>
        <v/>
      </c>
      <c r="K223" s="7306">
        <f>IF(VLOOKUP($A223,'8 Oct - LIVE LDS Data'!$A$3:$AAD$1504,10,FALSE)=0/1/1900,"",VLOOKUP($A223,'8 Oct - LIVE LDS Data'!$A$3:$AAD$1504,10,FALSE))</f>
        <v>42292</v>
      </c>
      <c r="L223" s="7296" t="str">
        <f>IF(VLOOKUP($A223,'8 Oct - LIVE LDS Data'!$A$3:$AAD$1504,34,FALSE)=0/1/1900,"",VLOOKUP($A223,'8 Oct - LIVE LDS Data'!$A$3:$AAD$1504,34,FALSE))</f>
        <v/>
      </c>
      <c r="M223" s="7296" t="str">
        <f>IF(VLOOKUP($A223,'8 Oct - LIVE LDS Data'!$A$3:$AAD$1504,35,FALSE)=0/1/1900,"",VLOOKUP($A223,'8 Oct - LIVE LDS Data'!$A$3:$AAD$1504,35,FALSE))</f>
        <v/>
      </c>
      <c r="N223" s="7296" t="str">
        <f>IF(VLOOKUP($A223,'8 Oct - LIVE LDS Data'!$A$3:$AAD$1504,41,FALSE)=0/1/1900,"",VLOOKUP($A223,'8 Oct - LIVE LDS Data'!$A$3:$AAD$1504,41,FALSE))</f>
        <v/>
      </c>
      <c r="O223" s="7296" t="str">
        <f>IF(VLOOKUP($A223,'8 Oct - LIVE LDS Data'!$A$3:$AAD$1504,42,FALSE)=0/1/1900,"",VLOOKUP($A223,'8 Oct - LIVE LDS Data'!$A$3:$AAD$1504,42,FALSE))</f>
        <v/>
      </c>
      <c r="P223" s="7296" t="str">
        <f>IF(VLOOKUP($A223,'8 Oct - LIVE LDS Data'!$A$3:$AAD$1504,48,FALSE)=0/1/1900,"",VLOOKUP($A223,'8 Oct - LIVE LDS Data'!$A$3:$AAD$1504,48,FALSE))</f>
        <v/>
      </c>
      <c r="Q223" s="7296" t="str">
        <f>IF(VLOOKUP($A223,'8 Oct - LIVE LDS Data'!$A$3:$AAD$1504,49,FALSE)=0/1/1900,"",VLOOKUP($A223,'8 Oct - LIVE LDS Data'!$A$3:$AAD$1504,49,FALSE))</f>
        <v/>
      </c>
      <c r="R223" s="7296" t="str">
        <f>IF(VLOOKUP($A223,'8 Oct - LIVE LDS Data'!$A$3:$AAD$1504,55,FALSE)=0/1/1900,"",VLOOKUP($A223,'8 Oct - LIVE LDS Data'!$A$3:$AAD$1504,55,FALSE))</f>
        <v/>
      </c>
      <c r="S223" s="7296" t="str">
        <f>IF(VLOOKUP($A223,'8 Oct - LIVE LDS Data'!$A$3:$AAD$1504,56,FALSE)=0/1/1900,"",VLOOKUP($A223,'8 Oct - LIVE LDS Data'!$A$3:$AAD$1504,56,FALSE))</f>
        <v/>
      </c>
      <c r="T223" s="7297" t="str">
        <f>IF(VLOOKUP($A223,'8 Oct - LIVE LDS Data'!$A$3:$AAD$1504,61,FALSE)=0/1/1900,"",VLOOKUP($A223,'8 Oct - LIVE LDS Data'!$A$3:$AAD$1504,61,FALSE))</f>
        <v/>
      </c>
      <c r="U223" s="7297" t="str">
        <f>IF(VLOOKUP($A223,'8 Oct - LIVE LDS Data'!$A$3:$AAD$1504,64,FALSE)=0/1/1900,"",VLOOKUP($A223,'8 Oct - LIVE LDS Data'!$A$3:$AAD$1504,64,FALSE))</f>
        <v/>
      </c>
      <c r="V223" s="7297" t="str">
        <f>IF(VLOOKUP($A223,'8 Oct - LIVE LDS Data'!$A$3:$AAD$1504,67,FALSE)=0/1/1900,"",VLOOKUP($A223,'8 Oct - LIVE LDS Data'!$A$3:$AAD$1504,67,FALSE))</f>
        <v/>
      </c>
      <c r="W223" s="7298" t="str">
        <f>IF(VLOOKUP($A223,'8 Oct - LIVE LDS Data'!$A$3:$AAD$1504,80,FALSE)=0/1/1900,"",VLOOKUP($A223,'8 Oct - LIVE LDS Data'!$A$3:$AAD$1504,80,FALSE))</f>
        <v/>
      </c>
      <c r="X223" s="7299" t="s">
        <v>90</v>
      </c>
      <c r="Y223" s="7300" t="str">
        <f>IF(VLOOKUP($A223,'8 Oct - LIVE LDS Data'!$A$3:$AAD$1504,73,FALSE)=0/1/1900,"",VLOOKUP($A223,'8 Oct - LIVE LDS Data'!$A$3:$AAD$1504,73,FALSE))</f>
        <v/>
      </c>
      <c r="Z223" s="7300" t="str">
        <f>IF(VLOOKUP($A223,'8 Oct - LIVE LDS Data'!$A$3:$AAD$1504,74,FALSE)=0/1/1900,"",VLOOKUP($A223,'8 Oct - LIVE LDS Data'!$A$3:$AAD$1504,74,FALSE))</f>
        <v>Robert Putnam</v>
      </c>
      <c r="AA223" s="7300" t="str">
        <f>IF(VLOOKUP($A223,'8 Oct - LIVE LDS Data'!$A$3:$AAD$1504,76,FALSE)=0/1/1900,"",VLOOKUP($A223,'8 Oct - LIVE LDS Data'!$A$3:$AAD$1504,76,FALSE))</f>
        <v/>
      </c>
      <c r="AB223" s="7300" t="str">
        <f>IF(VLOOKUP($A223,'8 Oct - LIVE LDS Data'!$A$3:$AAD$1504,77,FALSE)=0/1/1900,"",VLOOKUP($A223,'8 Oct - LIVE LDS Data'!$A$3:$AAD$1504,77,FALSE))</f>
        <v/>
      </c>
    </row>
    <row r="224" spans="1:28" ht="30" customHeight="1" x14ac:dyDescent="0.2">
      <c r="A224" s="7309" t="s">
        <v>4015</v>
      </c>
      <c r="B224" s="7309"/>
      <c r="C224" s="7309" t="s">
        <v>4225</v>
      </c>
      <c r="D224" s="7310"/>
      <c r="E224" s="7310"/>
      <c r="F224" s="7293" t="str">
        <f>IF(VLOOKUP($A224,'8 Oct - LIVE LDS Data'!$A$3:$AAD$1504,4,FALSE)=0/1/1900,"",VLOOKUP($A224,'8 Oct - LIVE LDS Data'!$A$3:$AAD$1504,4,FALSE))</f>
        <v>new system plan</v>
      </c>
      <c r="G224" s="7294" t="str">
        <f>IF(VLOOKUP($A224,'8 Oct - LIVE LDS Data'!$A$3:$AAD$1504,6,FALSE)=0/1/1900,"",VLOOKUP($A224,'8 Oct - LIVE LDS Data'!$A$3:$AAD$1504,6,FALSE))</f>
        <v/>
      </c>
      <c r="H224" s="7294" t="str">
        <f>IF(VLOOKUP($A224,'8 Oct - LIVE LDS Data'!$A$3:$AAD$1504,7,FALSE)=0/1/1900,"",VLOOKUP($A224,'8 Oct - LIVE LDS Data'!$A$3:$AAD$1504,7,FALSE))</f>
        <v/>
      </c>
      <c r="I224" s="7294" t="str">
        <f>IF(VLOOKUP($A224,'8 Oct - LIVE LDS Data'!$A$3:$AAD$1504,8,FALSE)=0/1/1900,"",VLOOKUP($A224,'8 Oct - LIVE LDS Data'!$A$3:$AAD$1504,8,FALSE))</f>
        <v>N</v>
      </c>
      <c r="J224" s="7294" t="str">
        <f>IF(VLOOKUP($A224,'8 Oct - LIVE LDS Data'!$A$3:$AAD$1504,9,FALSE)=0/1/1900,"",VLOOKUP($A224,'8 Oct - LIVE LDS Data'!$A$3:$AAD$1504,9,FALSE))</f>
        <v>N</v>
      </c>
      <c r="K224" s="7295">
        <f>IF(VLOOKUP($A224,'8 Oct - LIVE LDS Data'!$A$3:$AAD$1504,10,FALSE)=0/1/1900,"",VLOOKUP($A224,'8 Oct - LIVE LDS Data'!$A$3:$AAD$1504,10,FALSE))</f>
        <v>44600</v>
      </c>
      <c r="L224" s="7296" t="str">
        <f>IF(VLOOKUP($A224,'8 Oct - LIVE LDS Data'!$A$3:$AAD$1504,34,FALSE)=0/1/1900,"",VLOOKUP($A224,'8 Oct - LIVE LDS Data'!$A$3:$AAD$1504,34,FALSE))</f>
        <v/>
      </c>
      <c r="M224" s="7296" t="str">
        <f>IF(VLOOKUP($A224,'8 Oct - LIVE LDS Data'!$A$3:$AAD$1504,35,FALSE)=0/1/1900,"",VLOOKUP($A224,'8 Oct - LIVE LDS Data'!$A$3:$AAD$1504,35,FALSE))</f>
        <v/>
      </c>
      <c r="N224" s="7296" t="str">
        <f>IF(VLOOKUP($A224,'8 Oct - LIVE LDS Data'!$A$3:$AAD$1504,41,FALSE)=0/1/1900,"",VLOOKUP($A224,'8 Oct - LIVE LDS Data'!$A$3:$AAD$1504,41,FALSE))</f>
        <v/>
      </c>
      <c r="O224" s="7296" t="str">
        <f>IF(VLOOKUP($A224,'8 Oct - LIVE LDS Data'!$A$3:$AAD$1504,42,FALSE)=0/1/1900,"",VLOOKUP($A224,'8 Oct - LIVE LDS Data'!$A$3:$AAD$1504,42,FALSE))</f>
        <v/>
      </c>
      <c r="P224" s="7296" t="str">
        <f>IF(VLOOKUP($A224,'8 Oct - LIVE LDS Data'!$A$3:$AAD$1504,48,FALSE)=0/1/1900,"",VLOOKUP($A224,'8 Oct - LIVE LDS Data'!$A$3:$AAD$1504,48,FALSE))</f>
        <v/>
      </c>
      <c r="Q224" s="7296" t="str">
        <f>IF(VLOOKUP($A224,'8 Oct - LIVE LDS Data'!$A$3:$AAD$1504,49,FALSE)=0/1/1900,"",VLOOKUP($A224,'8 Oct - LIVE LDS Data'!$A$3:$AAD$1504,49,FALSE))</f>
        <v/>
      </c>
      <c r="R224" s="7296" t="str">
        <f>IF(VLOOKUP($A224,'8 Oct - LIVE LDS Data'!$A$3:$AAD$1504,55,FALSE)=0/1/1900,"",VLOOKUP($A224,'8 Oct - LIVE LDS Data'!$A$3:$AAD$1504,55,FALSE))</f>
        <v/>
      </c>
      <c r="S224" s="7296" t="str">
        <f>IF(VLOOKUP($A224,'8 Oct - LIVE LDS Data'!$A$3:$AAD$1504,56,FALSE)=0/1/1900,"",VLOOKUP($A224,'8 Oct - LIVE LDS Data'!$A$3:$AAD$1504,56,FALSE))</f>
        <v/>
      </c>
      <c r="T224" s="7297" t="str">
        <f>IF(VLOOKUP($A224,'8 Oct - LIVE LDS Data'!$A$3:$AAD$1504,61,FALSE)=0/1/1900,"",VLOOKUP($A224,'8 Oct - LIVE LDS Data'!$A$3:$AAD$1504,61,FALSE))</f>
        <v/>
      </c>
      <c r="U224" s="7297" t="str">
        <f>IF(VLOOKUP($A224,'8 Oct - LIVE LDS Data'!$A$3:$AAD$1504,64,FALSE)=0/1/1900,"",VLOOKUP($A224,'8 Oct - LIVE LDS Data'!$A$3:$AAD$1504,64,FALSE))</f>
        <v/>
      </c>
      <c r="V224" s="7297" t="str">
        <f>IF(VLOOKUP($A224,'8 Oct - LIVE LDS Data'!$A$3:$AAD$1504,67,FALSE)=0/1/1900,"",VLOOKUP($A224,'8 Oct - LIVE LDS Data'!$A$3:$AAD$1504,67,FALSE))</f>
        <v/>
      </c>
      <c r="W224" s="7298" t="str">
        <f>IF(VLOOKUP($A224,'8 Oct - LIVE LDS Data'!$A$3:$AAD$1504,80,FALSE)=0/1/1900,"",VLOOKUP($A224,'8 Oct - LIVE LDS Data'!$A$3:$AAD$1504,80,FALSE))</f>
        <v/>
      </c>
      <c r="X224" s="7299" t="s">
        <v>90</v>
      </c>
      <c r="Y224" s="7300">
        <f>IF(VLOOKUP($A224,'8 Oct - LIVE LDS Data'!$A$3:$AAD$1504,73,FALSE)=0/1/1900,"",VLOOKUP($A224,'8 Oct - LIVE LDS Data'!$A$3:$AAD$1504,73,FALSE))</f>
        <v>45755</v>
      </c>
      <c r="Z224" s="7300" t="str">
        <f>IF(VLOOKUP($A224,'8 Oct - LIVE LDS Data'!$A$3:$AAD$1504,74,FALSE)=0/1/1900,"",VLOOKUP($A224,'8 Oct - LIVE LDS Data'!$A$3:$AAD$1504,74,FALSE))</f>
        <v>Robert Putnam</v>
      </c>
      <c r="AA224" s="7300">
        <f>IF(VLOOKUP($A224,'8 Oct - LIVE LDS Data'!$A$3:$AAD$1504,76,FALSE)=0/1/1900,"",VLOOKUP($A224,'8 Oct - LIVE LDS Data'!$A$3:$AAD$1504,76,FALSE))</f>
        <v>45755</v>
      </c>
      <c r="AB224" s="7300" t="str">
        <f>IF(VLOOKUP($A224,'8 Oct - LIVE LDS Data'!$A$3:$AAD$1504,77,FALSE)=0/1/1900,"",VLOOKUP($A224,'8 Oct - LIVE LDS Data'!$A$3:$AAD$1504,77,FALSE))</f>
        <v>Robert Putnam</v>
      </c>
    </row>
    <row r="225" spans="1:28" ht="30" customHeight="1" x14ac:dyDescent="0.2">
      <c r="A225" s="1465" t="s">
        <v>4039</v>
      </c>
      <c r="B225" s="1465"/>
      <c r="C225" s="1465" t="s">
        <v>4040</v>
      </c>
      <c r="D225" s="1466"/>
      <c r="E225" s="1466"/>
      <c r="F225" s="7293" t="str">
        <f>IF(VLOOKUP($A225,'8 Oct - LIVE LDS Data'!$A$3:$AAD$1504,4,FALSE)=0/1/1900,"",VLOOKUP($A225,'8 Oct - LIVE LDS Data'!$A$3:$AAD$1504,4,FALSE))</f>
        <v>Woking Borough Local Plan</v>
      </c>
      <c r="G225" s="7294" t="str">
        <f>IF(VLOOKUP($A225,'8 Oct - LIVE LDS Data'!$A$3:$AAD$1504,6,FALSE)=0/1/1900,"",VLOOKUP($A225,'8 Oct - LIVE LDS Data'!$A$3:$AAD$1504,6,FALSE))</f>
        <v>2027</v>
      </c>
      <c r="H225" s="7294" t="str">
        <f>IF(VLOOKUP($A225,'8 Oct - LIVE LDS Data'!$A$3:$AAD$1504,7,FALSE)=0/1/1900,"",VLOOKUP($A225,'8 Oct - LIVE LDS Data'!$A$3:$AAD$1504,7,FALSE))</f>
        <v>2044</v>
      </c>
      <c r="I225" s="7294" t="str">
        <f>IF(VLOOKUP($A225,'8 Oct - LIVE LDS Data'!$A$3:$AAD$1504,8,FALSE)=0/1/1900,"",VLOOKUP($A225,'8 Oct - LIVE LDS Data'!$A$3:$AAD$1504,8,FALSE))</f>
        <v>N</v>
      </c>
      <c r="J225" s="7294" t="str">
        <f>IF(VLOOKUP($A225,'8 Oct - LIVE LDS Data'!$A$3:$AAD$1504,9,FALSE)=0/1/1900,"",VLOOKUP($A225,'8 Oct - LIVE LDS Data'!$A$3:$AAD$1504,9,FALSE))</f>
        <v>N</v>
      </c>
      <c r="K225" s="7295">
        <f>IF(VLOOKUP($A225,'8 Oct - LIVE LDS Data'!$A$3:$AAD$1504,10,FALSE)=0/1/1900,"",VLOOKUP($A225,'8 Oct - LIVE LDS Data'!$A$3:$AAD$1504,10,FALSE))</f>
        <v>41207</v>
      </c>
      <c r="L225" s="7296" t="str">
        <f>IF(VLOOKUP($A225,'8 Oct - LIVE LDS Data'!$A$3:$AAD$1504,34,FALSE)=0/1/1900,"",VLOOKUP($A225,'8 Oct - LIVE LDS Data'!$A$3:$AAD$1504,34,FALSE))</f>
        <v/>
      </c>
      <c r="M225" s="7296" t="str">
        <f>IF(VLOOKUP($A225,'8 Oct - LIVE LDS Data'!$A$3:$AAD$1504,35,FALSE)=0/1/1900,"",VLOOKUP($A225,'8 Oct - LIVE LDS Data'!$A$3:$AAD$1504,35,FALSE))</f>
        <v/>
      </c>
      <c r="N225" s="7296" t="str">
        <f>IF(VLOOKUP($A225,'8 Oct - LIVE LDS Data'!$A$3:$AAD$1504,41,FALSE)=0/1/1900,"",VLOOKUP($A225,'8 Oct - LIVE LDS Data'!$A$3:$AAD$1504,41,FALSE))</f>
        <v/>
      </c>
      <c r="O225" s="7296" t="str">
        <f>IF(VLOOKUP($A225,'8 Oct - LIVE LDS Data'!$A$3:$AAD$1504,42,FALSE)=0/1/1900,"",VLOOKUP($A225,'8 Oct - LIVE LDS Data'!$A$3:$AAD$1504,42,FALSE))</f>
        <v/>
      </c>
      <c r="P225" s="7296" t="str">
        <f>IF(VLOOKUP($A225,'8 Oct - LIVE LDS Data'!$A$3:$AAD$1504,48,FALSE)=0/1/1900,"",VLOOKUP($A225,'8 Oct - LIVE LDS Data'!$A$3:$AAD$1504,48,FALSE))</f>
        <v/>
      </c>
      <c r="Q225" s="7296" t="str">
        <f>IF(VLOOKUP($A225,'8 Oct - LIVE LDS Data'!$A$3:$AAD$1504,49,FALSE)=0/1/1900,"",VLOOKUP($A225,'8 Oct - LIVE LDS Data'!$A$3:$AAD$1504,49,FALSE))</f>
        <v/>
      </c>
      <c r="R225" s="7296" t="str">
        <f>IF(VLOOKUP($A225,'8 Oct - LIVE LDS Data'!$A$3:$AAD$1504,55,FALSE)=0/1/1900,"",VLOOKUP($A225,'8 Oct - LIVE LDS Data'!$A$3:$AAD$1504,55,FALSE))</f>
        <v/>
      </c>
      <c r="S225" s="7296" t="str">
        <f>IF(VLOOKUP($A225,'8 Oct - LIVE LDS Data'!$A$3:$AAD$1504,56,FALSE)=0/1/1900,"",VLOOKUP($A225,'8 Oct - LIVE LDS Data'!$A$3:$AAD$1504,56,FALSE))</f>
        <v/>
      </c>
      <c r="T225" s="7297" t="str">
        <f>IF(VLOOKUP($A225,'8 Oct - LIVE LDS Data'!$A$3:$AAD$1504,61,FALSE)=0/1/1900,"",VLOOKUP($A225,'8 Oct - LIVE LDS Data'!$A$3:$AAD$1504,61,FALSE))</f>
        <v/>
      </c>
      <c r="U225" s="7297" t="str">
        <f>IF(VLOOKUP($A225,'8 Oct - LIVE LDS Data'!$A$3:$AAD$1504,64,FALSE)=0/1/1900,"",VLOOKUP($A225,'8 Oct - LIVE LDS Data'!$A$3:$AAD$1504,64,FALSE))</f>
        <v/>
      </c>
      <c r="V225" s="7297" t="str">
        <f>IF(VLOOKUP($A225,'8 Oct - LIVE LDS Data'!$A$3:$AAD$1504,67,FALSE)=0/1/1900,"",VLOOKUP($A225,'8 Oct - LIVE LDS Data'!$A$3:$AAD$1504,67,FALSE))</f>
        <v/>
      </c>
      <c r="W225" s="7298" t="str">
        <f>IF(VLOOKUP($A225,'8 Oct - LIVE LDS Data'!$A$3:$AAD$1504,80,FALSE)=0/1/1900,"",VLOOKUP($A225,'8 Oct - LIVE LDS Data'!$A$3:$AAD$1504,80,FALSE))</f>
        <v/>
      </c>
      <c r="X225" s="7299" t="s">
        <v>90</v>
      </c>
      <c r="Y225" s="7300">
        <f>IF(VLOOKUP($A225,'8 Oct - LIVE LDS Data'!$A$3:$AAD$1504,73,FALSE)=0/1/1900,"",VLOOKUP($A225,'8 Oct - LIVE LDS Data'!$A$3:$AAD$1504,73,FALSE))</f>
        <v>45882</v>
      </c>
      <c r="Z225" s="7300" t="str">
        <f>IF(VLOOKUP($A225,'8 Oct - LIVE LDS Data'!$A$3:$AAD$1504,74,FALSE)=0/1/1900,"",VLOOKUP($A225,'8 Oct - LIVE LDS Data'!$A$3:$AAD$1504,74,FALSE))</f>
        <v>Robert Putnam</v>
      </c>
      <c r="AA225" s="7300">
        <f>IF(VLOOKUP($A225,'8 Oct - LIVE LDS Data'!$A$3:$AAD$1504,76,FALSE)=0/1/1900,"",VLOOKUP($A225,'8 Oct - LIVE LDS Data'!$A$3:$AAD$1504,76,FALSE))</f>
        <v>45882</v>
      </c>
      <c r="AB225" s="7300" t="str">
        <f>IF(VLOOKUP($A225,'8 Oct - LIVE LDS Data'!$A$3:$AAD$1504,77,FALSE)=0/1/1900,"",VLOOKUP($A225,'8 Oct - LIVE LDS Data'!$A$3:$AAD$1504,77,FALSE))</f>
        <v>Robert Putnam</v>
      </c>
    </row>
    <row r="226" spans="1:28" ht="30" customHeight="1" x14ac:dyDescent="0.2">
      <c r="A226" s="7308" t="s">
        <v>4095</v>
      </c>
      <c r="B226" s="7308"/>
      <c r="C226" s="2607" t="s">
        <v>4226</v>
      </c>
      <c r="D226" s="2090" t="s">
        <v>4175</v>
      </c>
      <c r="E226" s="1994"/>
      <c r="F226" s="7304" t="str">
        <f>IF(VLOOKUP($A226,'8 Oct - LIVE LDS Data'!$A$3:$AAD$1504,4,FALSE)=0/1/1900,"",VLOOKUP($A226,'8 Oct - LIVE LDS Data'!$A$3:$AAD$1504,4,FALSE))</f>
        <v/>
      </c>
      <c r="G226" s="7305" t="str">
        <f>IF(VLOOKUP($A226,'8 Oct - LIVE LDS Data'!$A$3:$AAD$1504,6,FALSE)=0/1/1900,"",VLOOKUP($A226,'8 Oct - LIVE LDS Data'!$A$3:$AAD$1504,6,FALSE))</f>
        <v/>
      </c>
      <c r="H226" s="7305" t="str">
        <f>IF(VLOOKUP($A226,'8 Oct - LIVE LDS Data'!$A$3:$AAD$1504,7,FALSE)=0/1/1900,"",VLOOKUP($A226,'8 Oct - LIVE LDS Data'!$A$3:$AAD$1504,7,FALSE))</f>
        <v/>
      </c>
      <c r="I226" s="7305" t="str">
        <f>IF(VLOOKUP($A226,'8 Oct - LIVE LDS Data'!$A$3:$AAD$1504,8,FALSE)=0/1/1900,"",VLOOKUP($A226,'8 Oct - LIVE LDS Data'!$A$3:$AAD$1504,8,FALSE))</f>
        <v/>
      </c>
      <c r="J226" s="7305" t="str">
        <f>IF(VLOOKUP($A226,'8 Oct - LIVE LDS Data'!$A$3:$AAD$1504,9,FALSE)=0/1/1900,"",VLOOKUP($A226,'8 Oct - LIVE LDS Data'!$A$3:$AAD$1504,9,FALSE))</f>
        <v/>
      </c>
      <c r="K226" s="7306">
        <f>IF(VLOOKUP($A226,'8 Oct - LIVE LDS Data'!$A$3:$AAD$1504,10,FALSE)=0/1/1900,"",VLOOKUP($A226,'8 Oct - LIVE LDS Data'!$A$3:$AAD$1504,10,FALSE))</f>
        <v>43696</v>
      </c>
      <c r="L226" s="7296" t="str">
        <f>IF(VLOOKUP($A226,'8 Oct - LIVE LDS Data'!$A$3:$AAD$1504,34,FALSE)=0/1/1900,"",VLOOKUP($A226,'8 Oct - LIVE LDS Data'!$A$3:$AAD$1504,34,FALSE))</f>
        <v/>
      </c>
      <c r="M226" s="7296" t="str">
        <f>IF(VLOOKUP($A226,'8 Oct - LIVE LDS Data'!$A$3:$AAD$1504,35,FALSE)=0/1/1900,"",VLOOKUP($A226,'8 Oct - LIVE LDS Data'!$A$3:$AAD$1504,35,FALSE))</f>
        <v/>
      </c>
      <c r="N226" s="7296" t="str">
        <f>IF(VLOOKUP($A226,'8 Oct - LIVE LDS Data'!$A$3:$AAD$1504,41,FALSE)=0/1/1900,"",VLOOKUP($A226,'8 Oct - LIVE LDS Data'!$A$3:$AAD$1504,41,FALSE))</f>
        <v/>
      </c>
      <c r="O226" s="7296" t="str">
        <f>IF(VLOOKUP($A226,'8 Oct - LIVE LDS Data'!$A$3:$AAD$1504,42,FALSE)=0/1/1900,"",VLOOKUP($A226,'8 Oct - LIVE LDS Data'!$A$3:$AAD$1504,42,FALSE))</f>
        <v/>
      </c>
      <c r="P226" s="7296" t="str">
        <f>IF(VLOOKUP($A226,'8 Oct - LIVE LDS Data'!$A$3:$AAD$1504,48,FALSE)=0/1/1900,"",VLOOKUP($A226,'8 Oct - LIVE LDS Data'!$A$3:$AAD$1504,48,FALSE))</f>
        <v/>
      </c>
      <c r="Q226" s="7296" t="str">
        <f>IF(VLOOKUP($A226,'8 Oct - LIVE LDS Data'!$A$3:$AAD$1504,49,FALSE)=0/1/1900,"",VLOOKUP($A226,'8 Oct - LIVE LDS Data'!$A$3:$AAD$1504,49,FALSE))</f>
        <v/>
      </c>
      <c r="R226" s="7296" t="str">
        <f>IF(VLOOKUP($A226,'8 Oct - LIVE LDS Data'!$A$3:$AAD$1504,55,FALSE)=0/1/1900,"",VLOOKUP($A226,'8 Oct - LIVE LDS Data'!$A$3:$AAD$1504,55,FALSE))</f>
        <v/>
      </c>
      <c r="S226" s="7296" t="str">
        <f>IF(VLOOKUP($A226,'8 Oct - LIVE LDS Data'!$A$3:$AAD$1504,56,FALSE)=0/1/1900,"",VLOOKUP($A226,'8 Oct - LIVE LDS Data'!$A$3:$AAD$1504,56,FALSE))</f>
        <v/>
      </c>
      <c r="T226" s="7297" t="str">
        <f>IF(VLOOKUP($A226,'8 Oct - LIVE LDS Data'!$A$3:$AAD$1504,61,FALSE)=0/1/1900,"",VLOOKUP($A226,'8 Oct - LIVE LDS Data'!$A$3:$AAD$1504,61,FALSE))</f>
        <v/>
      </c>
      <c r="U226" s="7297" t="str">
        <f>IF(VLOOKUP($A226,'8 Oct - LIVE LDS Data'!$A$3:$AAD$1504,64,FALSE)=0/1/1900,"",VLOOKUP($A226,'8 Oct - LIVE LDS Data'!$A$3:$AAD$1504,64,FALSE))</f>
        <v/>
      </c>
      <c r="V226" s="7297" t="str">
        <f>IF(VLOOKUP($A226,'8 Oct - LIVE LDS Data'!$A$3:$AAD$1504,67,FALSE)=0/1/1900,"",VLOOKUP($A226,'8 Oct - LIVE LDS Data'!$A$3:$AAD$1504,67,FALSE))</f>
        <v/>
      </c>
      <c r="W226" s="7298" t="str">
        <f>IF(VLOOKUP($A226,'8 Oct - LIVE LDS Data'!$A$3:$AAD$1504,80,FALSE)=0/1/1900,"",VLOOKUP($A226,'8 Oct - LIVE LDS Data'!$A$3:$AAD$1504,80,FALSE))</f>
        <v/>
      </c>
      <c r="X226" s="7299" t="s">
        <v>90</v>
      </c>
      <c r="Y226" s="7300" t="str">
        <f>IF(VLOOKUP($A226,'8 Oct - LIVE LDS Data'!$A$3:$AAD$1504,73,FALSE)=0/1/1900,"",VLOOKUP($A226,'8 Oct - LIVE LDS Data'!$A$3:$AAD$1504,73,FALSE))</f>
        <v/>
      </c>
      <c r="Z226" s="7300" t="str">
        <f>IF(VLOOKUP($A226,'8 Oct - LIVE LDS Data'!$A$3:$AAD$1504,74,FALSE)=0/1/1900,"",VLOOKUP($A226,'8 Oct - LIVE LDS Data'!$A$3:$AAD$1504,74,FALSE))</f>
        <v>Robert Putnam</v>
      </c>
      <c r="AA226" s="7300" t="str">
        <f>IF(VLOOKUP($A226,'8 Oct - LIVE LDS Data'!$A$3:$AAD$1504,76,FALSE)=0/1/1900,"",VLOOKUP($A226,'8 Oct - LIVE LDS Data'!$A$3:$AAD$1504,76,FALSE))</f>
        <v/>
      </c>
      <c r="AB226" s="7300" t="str">
        <f>IF(VLOOKUP($A226,'8 Oct - LIVE LDS Data'!$A$3:$AAD$1504,77,FALSE)=0/1/1900,"",VLOOKUP($A226,'8 Oct - LIVE LDS Data'!$A$3:$AAD$1504,77,FALSE))</f>
        <v/>
      </c>
    </row>
    <row r="227" spans="1:28" ht="40" customHeight="1" x14ac:dyDescent="0.2">
      <c r="A227" s="1465" t="s">
        <v>4098</v>
      </c>
      <c r="B227" s="1465"/>
      <c r="C227" s="1465" t="s">
        <v>4099</v>
      </c>
      <c r="D227" s="1466"/>
      <c r="E227" s="1466"/>
      <c r="F227" s="7293" t="str">
        <f>IF(VLOOKUP($A227,'8 Oct - LIVE LDS Data'!$A$3:$AAD$1504,4,FALSE)=0/1/1900,"",VLOOKUP($A227,'8 Oct - LIVE LDS Data'!$A$3:$AAD$1504,4,FALSE))</f>
        <v>Wyre Local Plan (2011-2031) (incorporating partial update of 2022) - full review</v>
      </c>
      <c r="G227" s="7294" t="str">
        <f>IF(VLOOKUP($A227,'8 Oct - LIVE LDS Data'!$A$3:$AAD$1504,6,FALSE)=0/1/1900,"",VLOOKUP($A227,'8 Oct - LIVE LDS Data'!$A$3:$AAD$1504,6,FALSE))</f>
        <v/>
      </c>
      <c r="H227" s="7294" t="str">
        <f>IF(VLOOKUP($A227,'8 Oct - LIVE LDS Data'!$A$3:$AAD$1504,7,FALSE)=0/1/1900,"",VLOOKUP($A227,'8 Oct - LIVE LDS Data'!$A$3:$AAD$1504,7,FALSE))</f>
        <v/>
      </c>
      <c r="I227" s="7294" t="str">
        <f>IF(VLOOKUP($A227,'8 Oct - LIVE LDS Data'!$A$3:$AAD$1504,8,FALSE)=0/1/1900,"",VLOOKUP($A227,'8 Oct - LIVE LDS Data'!$A$3:$AAD$1504,8,FALSE))</f>
        <v>N</v>
      </c>
      <c r="J227" s="7294" t="str">
        <f>IF(VLOOKUP($A227,'8 Oct - LIVE LDS Data'!$A$3:$AAD$1504,9,FALSE)=0/1/1900,"",VLOOKUP($A227,'8 Oct - LIVE LDS Data'!$A$3:$AAD$1504,9,FALSE))</f>
        <v>N</v>
      </c>
      <c r="K227" s="7295">
        <f>IF(VLOOKUP($A227,'8 Oct - LIVE LDS Data'!$A$3:$AAD$1504,10,FALSE)=0/1/1900,"",VLOOKUP($A227,'8 Oct - LIVE LDS Data'!$A$3:$AAD$1504,10,FALSE))</f>
        <v>44952</v>
      </c>
      <c r="L227" s="7296">
        <f>IF(VLOOKUP($A227,'8 Oct - LIVE LDS Data'!$A$3:$AAD$1504,34,FALSE)=0/1/1900,"",VLOOKUP($A227,'8 Oct - LIVE LDS Data'!$A$3:$AAD$1504,34,FALSE))</f>
        <v>45502</v>
      </c>
      <c r="M227" s="7296">
        <f>IF(VLOOKUP($A227,'8 Oct - LIVE LDS Data'!$A$3:$AAD$1504,35,FALSE)=0/1/1900,"",VLOOKUP($A227,'8 Oct - LIVE LDS Data'!$A$3:$AAD$1504,35,FALSE))</f>
        <v>45545</v>
      </c>
      <c r="N227" s="7296" t="str">
        <f>IF(VLOOKUP($A227,'8 Oct - LIVE LDS Data'!$A$3:$AAD$1504,41,FALSE)=0/1/1900,"",VLOOKUP($A227,'8 Oct - LIVE LDS Data'!$A$3:$AAD$1504,41,FALSE))</f>
        <v/>
      </c>
      <c r="O227" s="7296" t="str">
        <f>IF(VLOOKUP($A227,'8 Oct - LIVE LDS Data'!$A$3:$AAD$1504,42,FALSE)=0/1/1900,"",VLOOKUP($A227,'8 Oct - LIVE LDS Data'!$A$3:$AAD$1504,42,FALSE))</f>
        <v/>
      </c>
      <c r="P227" s="7296" t="str">
        <f>IF(VLOOKUP($A227,'8 Oct - LIVE LDS Data'!$A$3:$AAD$1504,48,FALSE)=0/1/1900,"",VLOOKUP($A227,'8 Oct - LIVE LDS Data'!$A$3:$AAD$1504,48,FALSE))</f>
        <v/>
      </c>
      <c r="Q227" s="7296" t="str">
        <f>IF(VLOOKUP($A227,'8 Oct - LIVE LDS Data'!$A$3:$AAD$1504,49,FALSE)=0/1/1900,"",VLOOKUP($A227,'8 Oct - LIVE LDS Data'!$A$3:$AAD$1504,49,FALSE))</f>
        <v/>
      </c>
      <c r="R227" s="7296" t="str">
        <f>IF(VLOOKUP($A227,'8 Oct - LIVE LDS Data'!$A$3:$AAD$1504,55,FALSE)=0/1/1900,"",VLOOKUP($A227,'8 Oct - LIVE LDS Data'!$A$3:$AAD$1504,55,FALSE))</f>
        <v/>
      </c>
      <c r="S227" s="7296" t="str">
        <f>IF(VLOOKUP($A227,'8 Oct - LIVE LDS Data'!$A$3:$AAD$1504,56,FALSE)=0/1/1900,"",VLOOKUP($A227,'8 Oct - LIVE LDS Data'!$A$3:$AAD$1504,56,FALSE))</f>
        <v/>
      </c>
      <c r="T227" s="7297" t="str">
        <f>IF(VLOOKUP($A227,'8 Oct - LIVE LDS Data'!$A$3:$AAD$1504,61,FALSE)=0/1/1900,"",VLOOKUP($A227,'8 Oct - LIVE LDS Data'!$A$3:$AAD$1504,61,FALSE))</f>
        <v/>
      </c>
      <c r="U227" s="7297" t="str">
        <f>IF(VLOOKUP($A227,'8 Oct - LIVE LDS Data'!$A$3:$AAD$1504,64,FALSE)=0/1/1900,"",VLOOKUP($A227,'8 Oct - LIVE LDS Data'!$A$3:$AAD$1504,64,FALSE))</f>
        <v/>
      </c>
      <c r="V227" s="7297" t="str">
        <f>IF(VLOOKUP($A227,'8 Oct - LIVE LDS Data'!$A$3:$AAD$1504,67,FALSE)=0/1/1900,"",VLOOKUP($A227,'8 Oct - LIVE LDS Data'!$A$3:$AAD$1504,67,FALSE))</f>
        <v/>
      </c>
      <c r="W227" s="7298" t="str">
        <f>IF(VLOOKUP($A227,'8 Oct - LIVE LDS Data'!$A$3:$AAD$1504,80,FALSE)=0/1/1900,"",VLOOKUP($A227,'8 Oct - LIVE LDS Data'!$A$3:$AAD$1504,80,FALSE))</f>
        <v/>
      </c>
      <c r="X227" s="7299" t="s">
        <v>90</v>
      </c>
      <c r="Y227" s="7300">
        <f>IF(VLOOKUP($A227,'8 Oct - LIVE LDS Data'!$A$3:$AAD$1504,73,FALSE)=0/1/1900,"",VLOOKUP($A227,'8 Oct - LIVE LDS Data'!$A$3:$AAD$1504,73,FALSE))</f>
        <v>45754</v>
      </c>
      <c r="Z227" s="7300" t="str">
        <f>IF(VLOOKUP($A227,'8 Oct - LIVE LDS Data'!$A$3:$AAD$1504,74,FALSE)=0/1/1900,"",VLOOKUP($A227,'8 Oct - LIVE LDS Data'!$A$3:$AAD$1504,74,FALSE))</f>
        <v>Robert Putnam</v>
      </c>
      <c r="AA227" s="7300">
        <f>IF(VLOOKUP($A227,'8 Oct - LIVE LDS Data'!$A$3:$AAD$1504,76,FALSE)=0/1/1900,"",VLOOKUP($A227,'8 Oct - LIVE LDS Data'!$A$3:$AAD$1504,76,FALSE))</f>
        <v>45754</v>
      </c>
      <c r="AB227" s="7300" t="str">
        <f>IF(VLOOKUP($A227,'8 Oct - LIVE LDS Data'!$A$3:$AAD$1504,77,FALSE)=0/1/1900,"",VLOOKUP($A227,'8 Oct - LIVE LDS Data'!$A$3:$AAD$1504,77,FALSE))</f>
        <v>Robert Putnam</v>
      </c>
    </row>
    <row r="228" spans="1:28" ht="30" customHeight="1" x14ac:dyDescent="0.2">
      <c r="A228" s="7326" t="s">
        <v>4122</v>
      </c>
      <c r="B228" s="7326"/>
      <c r="C228" s="1465" t="s">
        <v>4123</v>
      </c>
      <c r="D228" s="1466"/>
      <c r="E228" s="1466"/>
      <c r="F228" s="7293" t="str">
        <f>IF(VLOOKUP($A228,'8 Oct - LIVE LDS Data'!$A$3:$AAD$1504,4,FALSE)=0/1/1900,"",VLOOKUP($A228,'8 Oct - LIVE LDS Data'!$A$3:$AAD$1504,4,FALSE))</f>
        <v>Local Plan 2025 - 2040</v>
      </c>
      <c r="G228" s="7294">
        <f>IF(VLOOKUP($A228,'8 Oct - LIVE LDS Data'!$A$3:$AAD$1504,6,FALSE)=0/1/1900,"",VLOOKUP($A228,'8 Oct - LIVE LDS Data'!$A$3:$AAD$1504,6,FALSE))</f>
        <v>2025</v>
      </c>
      <c r="H228" s="7294">
        <f>IF(VLOOKUP($A228,'8 Oct - LIVE LDS Data'!$A$3:$AAD$1504,7,FALSE)=0/1/1900,"",VLOOKUP($A228,'8 Oct - LIVE LDS Data'!$A$3:$AAD$1504,7,FALSE))</f>
        <v>2040</v>
      </c>
      <c r="I228" s="7294" t="str">
        <f>IF(VLOOKUP($A228,'8 Oct - LIVE LDS Data'!$A$3:$AAD$1504,8,FALSE)=0/1/1900,"",VLOOKUP($A228,'8 Oct - LIVE LDS Data'!$A$3:$AAD$1504,8,FALSE))</f>
        <v>N</v>
      </c>
      <c r="J228" s="7294" t="str">
        <f>IF(VLOOKUP($A228,'8 Oct - LIVE LDS Data'!$A$3:$AAD$1504,9,FALSE)=0/1/1900,"",VLOOKUP($A228,'8 Oct - LIVE LDS Data'!$A$3:$AAD$1504,9,FALSE))</f>
        <v>N</v>
      </c>
      <c r="K228" s="7295">
        <f>IF(VLOOKUP($A228,'8 Oct - LIVE LDS Data'!$A$3:$AAD$1504,10,FALSE)=0/1/1900,"",VLOOKUP($A228,'8 Oct - LIVE LDS Data'!$A$3:$AAD$1504,10,FALSE))</f>
        <v>42724</v>
      </c>
      <c r="L228" s="7296">
        <f>IF(VLOOKUP($A228,'8 Oct - LIVE LDS Data'!$A$3:$AAD$1504,34,FALSE)=0/1/1900,"",VLOOKUP($A228,'8 Oct - LIVE LDS Data'!$A$3:$AAD$1504,34,FALSE))</f>
        <v>43466</v>
      </c>
      <c r="M228" s="7296">
        <f>IF(VLOOKUP($A228,'8 Oct - LIVE LDS Data'!$A$3:$AAD$1504,35,FALSE)=0/1/1900,"",VLOOKUP($A228,'8 Oct - LIVE LDS Data'!$A$3:$AAD$1504,35,FALSE))</f>
        <v>43862</v>
      </c>
      <c r="N228" s="7296">
        <f>IF(VLOOKUP($A228,'8 Oct - LIVE LDS Data'!$A$3:$AAD$1504,41,FALSE)=0/1/1900,"",VLOOKUP($A228,'8 Oct - LIVE LDS Data'!$A$3:$AAD$1504,41,FALSE))</f>
        <v>44044</v>
      </c>
      <c r="O228" s="7296">
        <f>IF(VLOOKUP($A228,'8 Oct - LIVE LDS Data'!$A$3:$AAD$1504,42,FALSE)=0/1/1900,"",VLOOKUP($A228,'8 Oct - LIVE LDS Data'!$A$3:$AAD$1504,42,FALSE))</f>
        <v>44099</v>
      </c>
      <c r="P228" s="7296">
        <f>IF(VLOOKUP($A228,'8 Oct - LIVE LDS Data'!$A$3:$AAD$1504,48,FALSE)=0/1/1900,"",VLOOKUP($A228,'8 Oct - LIVE LDS Data'!$A$3:$AAD$1504,48,FALSE))</f>
        <v>44197</v>
      </c>
      <c r="Q228" s="7296">
        <f>IF(VLOOKUP($A228,'8 Oct - LIVE LDS Data'!$A$3:$AAD$1504,49,FALSE)=0/1/1900,"",VLOOKUP($A228,'8 Oct - LIVE LDS Data'!$A$3:$AAD$1504,49,FALSE))</f>
        <v>44253</v>
      </c>
      <c r="R228" s="7296" t="str">
        <f>IF(VLOOKUP($A228,'8 Oct - LIVE LDS Data'!$A$3:$AAD$1504,55,FALSE)=0/1/1900,"",VLOOKUP($A228,'8 Oct - LIVE LDS Data'!$A$3:$AAD$1504,55,FALSE))</f>
        <v/>
      </c>
      <c r="S228" s="7296">
        <f>IF(VLOOKUP($A228,'8 Oct - LIVE LDS Data'!$A$3:$AAD$1504,56,FALSE)=0/1/1900,"",VLOOKUP($A228,'8 Oct - LIVE LDS Data'!$A$3:$AAD$1504,56,FALSE))</f>
        <v>44459</v>
      </c>
      <c r="T228" s="7297">
        <f>IF(VLOOKUP($A228,'8 Oct - LIVE LDS Data'!$A$3:$AAD$1504,61,FALSE)=0/1/1900,"",VLOOKUP($A228,'8 Oct - LIVE LDS Data'!$A$3:$AAD$1504,61,FALSE))</f>
        <v>45736</v>
      </c>
      <c r="U228" s="7297" t="str">
        <f>IF(VLOOKUP($A228,'8 Oct - LIVE LDS Data'!$A$3:$AAD$1504,64,FALSE)=0/1/1900,"",VLOOKUP($A228,'8 Oct - LIVE LDS Data'!$A$3:$AAD$1504,64,FALSE))</f>
        <v/>
      </c>
      <c r="V228" s="7297" t="str">
        <f>IF(VLOOKUP($A228,'8 Oct - LIVE LDS Data'!$A$3:$AAD$1504,67,FALSE)=0/1/1900,"",VLOOKUP($A228,'8 Oct - LIVE LDS Data'!$A$3:$AAD$1504,67,FALSE))</f>
        <v/>
      </c>
      <c r="W228" s="7298" t="str">
        <f>IF(VLOOKUP($A228,'8 Oct - LIVE LDS Data'!$A$3:$AAD$1504,80,FALSE)=0/1/1900,"",VLOOKUP($A228,'8 Oct - LIVE LDS Data'!$A$3:$AAD$1504,80,FALSE))</f>
        <v/>
      </c>
      <c r="X228" s="7299" t="s">
        <v>90</v>
      </c>
      <c r="Y228" s="7300">
        <f>IF(VLOOKUP($A228,'8 Oct - LIVE LDS Data'!$A$3:$AAD$1504,73,FALSE)=0/1/1900,"",VLOOKUP($A228,'8 Oct - LIVE LDS Data'!$A$3:$AAD$1504,73,FALSE))</f>
        <v>45070</v>
      </c>
      <c r="Z228" s="7300" t="str">
        <f>IF(VLOOKUP($A228,'8 Oct - LIVE LDS Data'!$A$3:$AAD$1504,74,FALSE)=0/1/1900,"",VLOOKUP($A228,'8 Oct - LIVE LDS Data'!$A$3:$AAD$1504,74,FALSE))</f>
        <v>Robert Putnam</v>
      </c>
      <c r="AA228" s="7300">
        <f>IF(VLOOKUP($A228,'8 Oct - LIVE LDS Data'!$A$3:$AAD$1504,76,FALSE)=0/1/1900,"",VLOOKUP($A228,'8 Oct - LIVE LDS Data'!$A$3:$AAD$1504,76,FALSE))</f>
        <v>45695</v>
      </c>
      <c r="AB228" s="7300" t="str">
        <f>IF(VLOOKUP($A228,'8 Oct - LIVE LDS Data'!$A$3:$AAD$1504,77,FALSE)=0/1/1900,"",VLOOKUP($A228,'8 Oct - LIVE LDS Data'!$A$3:$AAD$1504,77,FALSE))</f>
        <v>Robert Putnam</v>
      </c>
    </row>
  </sheetData>
  <sheetProtection selectLockedCells="1" selectUnlockedCells="1"/>
  <autoFilter ref="A3:AB228" xr:uid="{58A780E3-9533-4DAB-867D-2CDF2168A700}">
    <sortState xmlns:xlrd2="http://schemas.microsoft.com/office/spreadsheetml/2017/richdata2" ref="A4:AB228">
      <sortCondition ref="C3:C228"/>
    </sortState>
  </autoFilter>
  <mergeCells count="2">
    <mergeCell ref="A1:L1"/>
    <mergeCell ref="A2:H2"/>
  </mergeCells>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E9EEB9D-C4B0-424B-8ECD-24E9FB6F860E}">
          <x14:formula1>
            <xm:f>Sheet3!$D$4:$D$5</xm:f>
          </x14:formula1>
          <xm:sqref>X4:X52 X54:X228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D072-0214-4295-8695-20DDDB6D27A8}">
  <sheetPr>
    <tabColor theme="0" tint="-4.9989318521683403E-2"/>
  </sheetPr>
  <dimension ref="A1:P74"/>
  <sheetViews>
    <sheetView topLeftCell="A22" workbookViewId="0">
      <selection activeCell="K42" sqref="K42"/>
    </sheetView>
  </sheetViews>
  <sheetFormatPr baseColWidth="10" defaultColWidth="8.83203125" defaultRowHeight="60" customHeight="1" x14ac:dyDescent="0.2"/>
  <cols>
    <col min="1" max="1" width="12.5" style="672" customWidth="1"/>
    <col min="2" max="2" width="19.5" style="672" hidden="1" customWidth="1"/>
    <col min="3" max="3" width="20.83203125" style="672" customWidth="1"/>
    <col min="4" max="4" width="26.1640625" style="672" customWidth="1"/>
    <col min="5" max="5" width="12.5" style="672" customWidth="1"/>
    <col min="6" max="6" width="13.5" style="672" customWidth="1"/>
    <col min="7" max="7" width="11.5" style="672" customWidth="1"/>
    <col min="8" max="8" width="10.1640625" style="672" customWidth="1"/>
    <col min="9" max="9" width="19.5" style="674" customWidth="1"/>
    <col min="10" max="10" width="19.5" style="878" customWidth="1"/>
    <col min="11" max="11" width="19.83203125" style="878" customWidth="1"/>
    <col min="12" max="12" width="14.5" style="878" customWidth="1"/>
    <col min="13" max="13" width="12.83203125" style="879" customWidth="1"/>
    <col min="14" max="14" width="15.1640625" style="879" customWidth="1"/>
    <col min="15" max="15" width="33.5" style="2692" customWidth="1"/>
    <col min="16" max="16" width="9.1640625" style="1174"/>
  </cols>
  <sheetData>
    <row r="1" spans="1:15" ht="33.75" customHeight="1" x14ac:dyDescent="0.2">
      <c r="A1" s="7630" t="s">
        <v>4227</v>
      </c>
      <c r="B1" s="7631"/>
      <c r="C1" s="7630"/>
      <c r="D1" s="7630"/>
      <c r="E1" s="7630"/>
      <c r="F1" s="7630"/>
      <c r="G1" s="7630"/>
      <c r="H1" s="7630"/>
      <c r="I1" s="7630"/>
      <c r="J1" s="7630"/>
      <c r="K1" s="7630"/>
      <c r="L1" s="7630"/>
      <c r="M1" s="7630"/>
      <c r="N1" s="7630"/>
      <c r="O1" s="2693"/>
    </row>
    <row r="2" spans="1:15" ht="30" x14ac:dyDescent="0.2">
      <c r="A2" s="1512" t="s">
        <v>1</v>
      </c>
      <c r="B2" s="1512"/>
      <c r="C2" s="1513" t="s">
        <v>4151</v>
      </c>
      <c r="D2" s="1513" t="s">
        <v>4</v>
      </c>
      <c r="E2" s="1514" t="s">
        <v>6</v>
      </c>
      <c r="F2" s="1514" t="s">
        <v>7</v>
      </c>
      <c r="G2" s="1515" t="s">
        <v>8</v>
      </c>
      <c r="H2" s="1515" t="s">
        <v>9</v>
      </c>
      <c r="I2" s="1516" t="s">
        <v>4156</v>
      </c>
      <c r="J2" s="1517" t="s">
        <v>4228</v>
      </c>
      <c r="K2" s="1518" t="s">
        <v>4229</v>
      </c>
      <c r="L2" s="1517" t="s">
        <v>4166</v>
      </c>
      <c r="M2" s="1518" t="s">
        <v>4230</v>
      </c>
      <c r="N2" s="1517" t="s">
        <v>4167</v>
      </c>
      <c r="O2" s="2908" t="s">
        <v>4168</v>
      </c>
    </row>
    <row r="3" spans="1:15" s="731" customFormat="1" ht="32" customHeight="1" x14ac:dyDescent="0.2">
      <c r="A3" s="1519" t="s">
        <v>3285</v>
      </c>
      <c r="B3" s="1519"/>
      <c r="C3" s="1526" t="s">
        <v>3286</v>
      </c>
      <c r="D3" s="1519" t="s">
        <v>3287</v>
      </c>
      <c r="E3" s="1520">
        <v>2022</v>
      </c>
      <c r="F3" s="7327">
        <v>2037</v>
      </c>
      <c r="G3" s="7328" t="s">
        <v>89</v>
      </c>
      <c r="H3" s="1534" t="s">
        <v>89</v>
      </c>
      <c r="I3" s="1524">
        <v>39870</v>
      </c>
      <c r="J3" s="1524">
        <v>44593</v>
      </c>
      <c r="K3" s="1530">
        <v>44713</v>
      </c>
      <c r="L3" s="1525">
        <v>44713</v>
      </c>
      <c r="M3" s="7329">
        <f>IF(VLOOKUP($A3,'8 Oct - LIVE LDS Data'!$A$3:$AAD$1504,65,FALSE)=0/1/1900,"",VLOOKUP($A3,'8 Oct - LIVE LDS Data'!$A$3:$AAD$1504,65,FALSE))</f>
        <v>45901</v>
      </c>
      <c r="N3" s="1525">
        <f>IF(VLOOKUP($A3,'8 Oct - LIVE LDS Data'!$A$3:$AAD$1504,64,FALSE)=0/1/1900,"",VLOOKUP($A3,'8 Oct - LIVE LDS Data'!$A$3:$AAD$1504,64,FALSE))</f>
        <v>44866</v>
      </c>
      <c r="O3" s="2710" t="str">
        <f>IF(VLOOKUP($A3,'8 Oct - LIVE LDS Data'!$A$3:$AAD$1504,79,FALSE)=0/1/1900,"",VLOOKUP($A3,'8 Oct - LIVE LDS Data'!$A$3:$AAD$1504,79,FALSE))</f>
        <v>Submitted Nov 2022
[examination paused - more work needed]</v>
      </c>
    </row>
    <row r="4" spans="1:15" s="1" customFormat="1" ht="50" customHeight="1" x14ac:dyDescent="0.2">
      <c r="A4" s="1519" t="s">
        <v>2489</v>
      </c>
      <c r="B4" s="1519"/>
      <c r="C4" s="1519" t="s">
        <v>2472</v>
      </c>
      <c r="D4" s="1519" t="s">
        <v>4231</v>
      </c>
      <c r="E4" s="1528">
        <v>2020</v>
      </c>
      <c r="F4" s="1528">
        <v>2038</v>
      </c>
      <c r="G4" s="1520" t="s">
        <v>89</v>
      </c>
      <c r="H4" s="1520" t="s">
        <v>89</v>
      </c>
      <c r="I4" s="1524">
        <v>40722</v>
      </c>
      <c r="J4" s="7329">
        <v>44378</v>
      </c>
      <c r="K4" s="1521">
        <v>44470</v>
      </c>
      <c r="L4" s="7329">
        <v>44805</v>
      </c>
      <c r="M4" s="7329">
        <f>IF(VLOOKUP($A4,'8 Oct - LIVE LDS Data'!$A$3:$AAD$1504,65,FALSE)=0/1/1900,"",VLOOKUP($A4,'8 Oct - LIVE LDS Data'!$A$3:$AAD$1504,65,FALSE))</f>
        <v>46447</v>
      </c>
      <c r="N4" s="7329" t="s">
        <v>114</v>
      </c>
      <c r="O4" s="2710" t="str">
        <f>IF(VLOOKUP($A4,'8 Oct - LIVE LDS Data'!$A$3:$AAD$1504,79,FALSE)=0/1/1900,"",VLOOKUP($A4,'8 Oct - LIVE LDS Data'!$A$3:$AAD$1504,79,FALSE))</f>
        <v>Reg 18 yet to start</v>
      </c>
    </row>
    <row r="5" spans="1:15" s="1" customFormat="1" ht="50" customHeight="1" x14ac:dyDescent="0.2">
      <c r="A5" s="1519" t="s">
        <v>1205</v>
      </c>
      <c r="B5" s="1519"/>
      <c r="C5" s="1519" t="s">
        <v>1206</v>
      </c>
      <c r="D5" s="1519" t="s">
        <v>635</v>
      </c>
      <c r="E5" s="7327" t="s">
        <v>337</v>
      </c>
      <c r="F5" s="7327" t="s">
        <v>266</v>
      </c>
      <c r="G5" s="1520" t="s">
        <v>89</v>
      </c>
      <c r="H5" s="1520" t="s">
        <v>89</v>
      </c>
      <c r="I5" s="7330">
        <v>40233</v>
      </c>
      <c r="J5" s="7329" t="str">
        <f>IF(VLOOKUP($A5,'8 Oct - LIVE LDS Data'!$A$3:$AAD$1504,58,FALSE)=0/1/1900,"",VLOOKUP($A5,'8 Oct - LIVE LDS Data'!$A$3:$AAD$1504,58,FALSE))</f>
        <v/>
      </c>
      <c r="K5" s="7329">
        <f>IF(VLOOKUP($A5,'8 Oct - LIVE LDS Data'!$A$3:$AAD$1504,59,FALSE)=0/1/1900,"",VLOOKUP($A5,'8 Oct - LIVE LDS Data'!$A$3:$AAD$1504,59,FALSE))</f>
        <v>44835</v>
      </c>
      <c r="L5" s="7329">
        <f>IF(VLOOKUP($A5,'8 Oct - LIVE LDS Data'!$A$3:$AAD$1504,61,FALSE)=0/1/1900,"",VLOOKUP($A5,'8 Oct - LIVE LDS Data'!$A$3:$AAD$1504,61,FALSE))</f>
        <v>44855</v>
      </c>
      <c r="M5" s="7329">
        <f>IF(VLOOKUP($A5,'8 Oct - LIVE LDS Data'!$A$3:$AAD$1504,65,FALSE)=0/1/1900,"",VLOOKUP($A5,'8 Oct - LIVE LDS Data'!$A$3:$AAD$1504,65,FALSE))</f>
        <v>2024</v>
      </c>
      <c r="N5" s="7329">
        <f>IF(VLOOKUP($A5,'8 Oct - LIVE LDS Data'!$A$3:$AAD$1504,64,FALSE)=0/1/1900,"",VLOOKUP($A5,'8 Oct - LIVE LDS Data'!$A$3:$AAD$1504,64,FALSE))</f>
        <v>45016</v>
      </c>
      <c r="O5" s="2710" t="str">
        <f>IF(VLOOKUP($A5,'8 Oct - LIVE LDS Data'!$A$3:$AAD$1504,79,FALSE)=0/1/1900,"",VLOOKUP($A5,'8 Oct - LIVE LDS Data'!$A$3:$AAD$1504,79,FALSE))</f>
        <v>Adopted Oct 2024</v>
      </c>
    </row>
    <row r="6" spans="1:15" s="1" customFormat="1" ht="50" customHeight="1" x14ac:dyDescent="0.2">
      <c r="A6" s="1519" t="s">
        <v>1346</v>
      </c>
      <c r="B6" s="1519"/>
      <c r="C6" s="1519" t="s">
        <v>1347</v>
      </c>
      <c r="D6" s="7331" t="s">
        <v>1348</v>
      </c>
      <c r="E6" s="7329" t="s">
        <v>337</v>
      </c>
      <c r="F6" s="7329" t="s">
        <v>931</v>
      </c>
      <c r="G6" s="1520" t="s">
        <v>89</v>
      </c>
      <c r="H6" s="1520" t="s">
        <v>89</v>
      </c>
      <c r="I6" s="7330">
        <v>42466</v>
      </c>
      <c r="J6" s="7329" t="str">
        <f>IF(VLOOKUP($A6,'8 Oct - LIVE LDS Data'!$A$3:$AAD$1504,58,FALSE)=0/1/1900,"",VLOOKUP($A6,'8 Oct - LIVE LDS Data'!$A$3:$AAD$1504,58,FALSE))</f>
        <v/>
      </c>
      <c r="K6" s="7329">
        <f>IF(VLOOKUP($A6,'8 Oct - LIVE LDS Data'!$A$3:$AAD$1504,59,FALSE)=0/1/1900,"",VLOOKUP($A6,'8 Oct - LIVE LDS Data'!$A$3:$AAD$1504,59,FALSE))</f>
        <v>44866</v>
      </c>
      <c r="L6" s="7329">
        <f>IF(VLOOKUP($A6,'8 Oct - LIVE LDS Data'!$A$3:$AAD$1504,61,FALSE)=0/1/1900,"",VLOOKUP($A6,'8 Oct - LIVE LDS Data'!$A$3:$AAD$1504,61,FALSE))</f>
        <v>44858</v>
      </c>
      <c r="M6" s="7329">
        <f>IF(VLOOKUP($A6,'8 Oct - LIVE LDS Data'!$A$3:$AAD$1504,65,FALSE)=0/1/1900,"",VLOOKUP($A6,'8 Oct - LIVE LDS Data'!$A$3:$AAD$1504,65,FALSE))</f>
        <v>45444</v>
      </c>
      <c r="N6" s="7329">
        <f>IF(VLOOKUP($A6,'8 Oct - LIVE LDS Data'!$A$3:$AAD$1504,64,FALSE)=0/1/1900,"",VLOOKUP($A6,'8 Oct - LIVE LDS Data'!$A$3:$AAD$1504,64,FALSE))</f>
        <v>45016</v>
      </c>
      <c r="O6" s="2710" t="str">
        <f>IF(VLOOKUP($A6,'8 Oct - LIVE LDS Data'!$A$3:$AAD$1504,79,FALSE)=0/1/1900,"",VLOOKUP($A6,'8 Oct - LIVE LDS Data'!$A$3:$AAD$1504,79,FALSE))</f>
        <v>Adopted April 2025</v>
      </c>
    </row>
    <row r="7" spans="1:15" s="731" customFormat="1" ht="50" customHeight="1" x14ac:dyDescent="0.2">
      <c r="A7" s="1519" t="s">
        <v>1469</v>
      </c>
      <c r="B7" s="1519"/>
      <c r="C7" s="1519" t="s">
        <v>1470</v>
      </c>
      <c r="D7" s="1519" t="s">
        <v>4232</v>
      </c>
      <c r="E7" s="1528" t="s">
        <v>337</v>
      </c>
      <c r="F7" s="1528" t="s">
        <v>1420</v>
      </c>
      <c r="G7" s="1520" t="s">
        <v>89</v>
      </c>
      <c r="H7" s="1520" t="s">
        <v>89</v>
      </c>
      <c r="I7" s="1523">
        <v>41704</v>
      </c>
      <c r="J7" s="7329">
        <v>44440</v>
      </c>
      <c r="K7" s="7329">
        <v>44634</v>
      </c>
      <c r="L7" s="7329">
        <v>44896</v>
      </c>
      <c r="M7" s="7329">
        <f>IF(VLOOKUP($A7,'8 Oct - LIVE LDS Data'!$A$3:$AAD$1504,65,FALSE)=0/1/1900,"",VLOOKUP($A7,'8 Oct - LIVE LDS Data'!$A$3:$AAD$1504,65,FALSE))</f>
        <v>46107</v>
      </c>
      <c r="N7" s="7329" t="s">
        <v>114</v>
      </c>
      <c r="O7" s="2710" t="str">
        <f>IF(VLOOKUP($A7,'8 Oct - LIVE LDS Data'!$A$3:$AAD$1504,79,FALSE)=0/1/1900,"",VLOOKUP($A7,'8 Oct - LIVE LDS Data'!$A$3:$AAD$1504,79,FALSE))</f>
        <v>Submitted Nov 2022
[Inspector recommends plan is withdrawn but SoS direction prevents this]</v>
      </c>
    </row>
    <row r="8" spans="1:15" s="731" customFormat="1" ht="30" x14ac:dyDescent="0.2">
      <c r="A8" s="1519" t="s">
        <v>3857</v>
      </c>
      <c r="B8" s="1519"/>
      <c r="C8" s="1519" t="s">
        <v>3858</v>
      </c>
      <c r="D8" s="1519" t="s">
        <v>3859</v>
      </c>
      <c r="E8" s="7327">
        <f>IF(VLOOKUP($A8,'8 Oct - LIVE LDS Data'!$A$3:$AAD$1504,5,FALSE)=0/1/1900,"",VLOOKUP($A8,'8 Oct - LIVE LDS Data'!$A$3:$AAD$1504,5,FALSE))</f>
        <v>2162</v>
      </c>
      <c r="F8" s="7327" t="str">
        <f>IF(VLOOKUP($A8,'8 Oct - LIVE LDS Data'!$A$3:$AAD$1504,6,FALSE)=0/1/1900,"",VLOOKUP($A8,'8 Oct - LIVE LDS Data'!$A$3:$AAD$1504,6,FALSE))</f>
        <v>2023</v>
      </c>
      <c r="G8" s="1534" t="s">
        <v>89</v>
      </c>
      <c r="H8" s="2706" t="s">
        <v>89</v>
      </c>
      <c r="I8" s="7330" t="str">
        <f>IF(VLOOKUP($A8,'8 Oct - LIVE LDS Data'!$A$3:$AAD$1504,9,FALSE)=0/1/1900,"",VLOOKUP($A8,'8 Oct - LIVE LDS Data'!$A$3:$AAD$1504,9,FALSE))</f>
        <v>N</v>
      </c>
      <c r="J8" s="7332" t="str">
        <f>IF(VLOOKUP($A8,'8 Oct - LIVE LDS Data'!$A$3:$AAD$1504,58,FALSE)=0/1/1900,"",VLOOKUP($A8,'8 Oct - LIVE LDS Data'!$A$3:$AAD$1504,58,FALSE))</f>
        <v/>
      </c>
      <c r="K8" s="7332">
        <f>IF(VLOOKUP($A8,'8 Oct - LIVE LDS Data'!$A$3:$AAD$1504,59,FALSE)=0/1/1900,"",VLOOKUP($A8,'8 Oct - LIVE LDS Data'!$A$3:$AAD$1504,59,FALSE))</f>
        <v>44896</v>
      </c>
      <c r="L8" s="7329">
        <f>IF(VLOOKUP($A8,'8 Oct - LIVE LDS Data'!$A$3:$AAD$1504,61,FALSE)=0/1/1900,"",VLOOKUP($A8,'8 Oct - LIVE LDS Data'!$A$3:$AAD$1504,61,FALSE))</f>
        <v>44932</v>
      </c>
      <c r="M8" s="7329">
        <f>IF(VLOOKUP($A8,'8 Oct - LIVE LDS Data'!$A$3:$AAD$1504,65,FALSE)=0/1/1900,"",VLOOKUP($A8,'8 Oct - LIVE LDS Data'!$A$3:$AAD$1504,65,FALSE))</f>
        <v>45778</v>
      </c>
      <c r="N8" s="7329">
        <f>IF(VLOOKUP($A8,'8 Oct - LIVE LDS Data'!$A$3:$AAD$1504,64,FALSE)=0/1/1900,"",VLOOKUP($A8,'8 Oct - LIVE LDS Data'!$A$3:$AAD$1504,64,FALSE))</f>
        <v>44986</v>
      </c>
      <c r="O8" s="2710" t="str">
        <f>IF(VLOOKUP($A8,'8 Oct - LIVE LDS Data'!$A$3:$AAD$1504,79,FALSE)=0/1/1900,"",VLOOKUP($A8,'8 Oct - LIVE LDS Data'!$A$3:$AAD$1504,79,FALSE))</f>
        <v>Adopted June 2025</v>
      </c>
    </row>
    <row r="9" spans="1:15" s="1" customFormat="1" ht="57" customHeight="1" x14ac:dyDescent="0.2">
      <c r="A9" s="1519" t="s">
        <v>334</v>
      </c>
      <c r="B9" s="1519"/>
      <c r="C9" s="1519" t="s">
        <v>335</v>
      </c>
      <c r="D9" s="7333" t="str">
        <f>IF(VLOOKUP($A9,'8 Oct - LIVE LDS Data'!$A$3:$AAD$1504,3,FALSE)=0/1/1900,"",VLOOKUP($A9,'8 Oct - LIVE LDS Data'!$A$3:$AAD$1504,3,FALSE))</f>
        <v>Bedford</v>
      </c>
      <c r="E9" s="1520">
        <v>2020</v>
      </c>
      <c r="F9" s="7334">
        <v>2040</v>
      </c>
      <c r="G9" s="7330" t="s">
        <v>89</v>
      </c>
      <c r="H9" s="3413" t="s">
        <v>89</v>
      </c>
      <c r="I9" s="7330" t="str">
        <f>IF(VLOOKUP($A9,'8 Oct - LIVE LDS Data'!$A$3:$AAD$1504,9,FALSE)=0/1/1900,"",VLOOKUP($A9,'8 Oct - LIVE LDS Data'!$A$3:$AAD$1504,9,FALSE))</f>
        <v>N</v>
      </c>
      <c r="J9" s="7329">
        <v>44682</v>
      </c>
      <c r="K9" s="1521">
        <v>44727</v>
      </c>
      <c r="L9" s="7329">
        <v>44927</v>
      </c>
      <c r="M9" s="7329">
        <f>IF(VLOOKUP($A9,'8 Oct - LIVE LDS Data'!$A$3:$AAD$1504,64,FALSE)=0/1/1900,"",VLOOKUP($A9,'8 Oct - LIVE LDS Data'!$A$3:$AAD$1504,64,FALSE))</f>
        <v>44938</v>
      </c>
      <c r="N9" s="7329">
        <f>IF(VLOOKUP($A9,'8 Oct - LIVE LDS Data'!$A$3:$AAD$1504,64,FALSE)=0/1/1900,"",VLOOKUP($A9,'8 Oct - LIVE LDS Data'!$A$3:$AAD$1504,64,FALSE))</f>
        <v>44938</v>
      </c>
      <c r="O9" s="2710" t="str">
        <f>IF(VLOOKUP($A9,'8 Oct - LIVE LDS Data'!$A$3:$AAD$1504,79,FALSE)=0/1/1900,"",VLOOKUP($A9,'8 Oct - LIVE LDS Data'!$A$3:$AAD$1504,79,FALSE))</f>
        <v>Submitted
[likely to be withdrawn or found unsound]</v>
      </c>
    </row>
    <row r="10" spans="1:15" s="1" customFormat="1" ht="15" x14ac:dyDescent="0.2">
      <c r="A10" s="1519" t="s">
        <v>3977</v>
      </c>
      <c r="B10" s="1519"/>
      <c r="C10" s="1519" t="s">
        <v>3978</v>
      </c>
      <c r="D10" s="7334" t="str">
        <f>IF(VLOOKUP($A10,'8 Oct - LIVE LDS Data'!$A$3:$AAD$1504,4,FALSE)=0/1/1900,"",VLOOKUP($A10,'8 Oct - LIVE LDS Data'!$A$3:$AAD$1504,4,FALSE))</f>
        <v>Wiltshire Local Plan Review</v>
      </c>
      <c r="E10" s="7327" t="str">
        <f>IF(VLOOKUP($A10,'8 Oct - LIVE LDS Data'!$A$3:$AAD$1504,6,FALSE)=0/1/1900,"",VLOOKUP($A10,'8 Oct - LIVE LDS Data'!$A$3:$AAD$1504,6,FALSE))</f>
        <v>2020</v>
      </c>
      <c r="F10" s="7327" t="str">
        <f>IF(VLOOKUP($A10,'8 Oct - LIVE LDS Data'!$A$3:$AAD$1504,7,FALSE)=0/1/1900,"",VLOOKUP($A10,'8 Oct - LIVE LDS Data'!$A$3:$AAD$1504,7,FALSE))</f>
        <v>2038</v>
      </c>
      <c r="G10" s="7327" t="str">
        <f>IF(VLOOKUP($A10,'8 Oct - LIVE LDS Data'!$A$3:$AAD$1504,8,FALSE)=0/1/1900,"",VLOOKUP($A10,'8 Oct - LIVE LDS Data'!$A$3:$AAD$1504,8,FALSE))</f>
        <v>N</v>
      </c>
      <c r="H10" s="7327" t="str">
        <f>IF(VLOOKUP($A10,'8 Oct - LIVE LDS Data'!$A$3:$AAD$1504,9,FALSE)=0/1/1900,"",VLOOKUP($A10,'8 Oct - LIVE LDS Data'!$A$3:$AAD$1504,9,FALSE))</f>
        <v>N</v>
      </c>
      <c r="I10" s="7335">
        <f>IF(VLOOKUP($A10,'8 Oct - LIVE LDS Data'!$A$3:$AAD$1504,10,FALSE)=0/1/1900,"",VLOOKUP($A10,'8 Oct - LIVE LDS Data'!$A$3:$AAD$1504,10,FALSE))</f>
        <v>42024</v>
      </c>
      <c r="J10" s="7329">
        <f>IF(VLOOKUP($A10,'8 Oct - LIVE LDS Data'!$A$3:$AAD$1504,61,FALSE)=0/1/1900,"",VLOOKUP($A10,'8 Oct - LIVE LDS Data'!$A$3:$AAD$1504,61,FALSE))</f>
        <v>45197</v>
      </c>
      <c r="K10" s="7329" t="str">
        <f>IF(VLOOKUP($A10,'8 Oct - LIVE LDS Data'!$A$3:$AAD$1504,62,FALSE)=0/1/1900,"",VLOOKUP($A10,'8 Oct - LIVE LDS Data'!$A$3:$AAD$1504,62,FALSE))</f>
        <v>Qtr 4 2024</v>
      </c>
      <c r="L10" s="7329">
        <f>IF(VLOOKUP($A10,'8 Oct - LIVE LDS Data'!$A$3:$AAD$1504,64,FALSE)=0/1/1900,"",VLOOKUP($A10,'8 Oct - LIVE LDS Data'!$A$3:$AAD$1504,64,FALSE))</f>
        <v>45624</v>
      </c>
      <c r="M10" s="7329" t="str">
        <f>IF(VLOOKUP($A10,'8 Oct - LIVE LDS Data'!$A$3:$AAD$1504,65,FALSE)=0/1/1900,"",VLOOKUP($A10,'8 Oct - LIVE LDS Data'!$A$3:$AAD$1504,65,FALSE))</f>
        <v>Qtr 2 2026</v>
      </c>
      <c r="N10" s="7329" t="str">
        <f>IF(VLOOKUP($A10,'8 Oct - LIVE LDS Data'!$A$3:$AAD$1504,67,FALSE)=0/1/1900,"",VLOOKUP($A10,'8 Oct - LIVE LDS Data'!$A$3:$AAD$1504,67,FALSE))</f>
        <v/>
      </c>
      <c r="O10" s="2710" t="str">
        <f>IF(VLOOKUP($A10,'8 Oct - LIVE LDS Data'!$A$3:$AAD$1504,80,FALSE)=0/1/1900,"",VLOOKUP($A10,'8 Oct - LIVE LDS Data'!$A$3:$AAD$1504,80,FALSE))</f>
        <v/>
      </c>
    </row>
    <row r="11" spans="1:15" s="1" customFormat="1" ht="15" x14ac:dyDescent="0.2">
      <c r="A11" s="1519" t="s">
        <v>743</v>
      </c>
      <c r="B11" s="1519"/>
      <c r="C11" s="1519" t="s">
        <v>744</v>
      </c>
      <c r="D11" s="7334" t="str">
        <f>IF(VLOOKUP($A11,'8 Oct - LIVE LDS Data'!$A$3:$AAD$1504,4,FALSE)=0/1/1900,"",VLOOKUP($A11,'8 Oct - LIVE LDS Data'!$A$3:$AAD$1504,4,FALSE))</f>
        <v>Cannock Chase Local Plan</v>
      </c>
      <c r="E11" s="7327">
        <f>IF(VLOOKUP($A11,'8 Oct - LIVE LDS Data'!$A$3:$AAD$1504,6,FALSE)=0/1/1900,"",VLOOKUP($A11,'8 Oct - LIVE LDS Data'!$A$3:$AAD$1504,6,FALSE))</f>
        <v>2018</v>
      </c>
      <c r="F11" s="7327">
        <f>IF(VLOOKUP($A11,'8 Oct - LIVE LDS Data'!$A$3:$AAD$1504,7,FALSE)=0/1/1900,"",VLOOKUP($A11,'8 Oct - LIVE LDS Data'!$A$3:$AAD$1504,7,FALSE))</f>
        <v>2040</v>
      </c>
      <c r="G11" s="7327" t="str">
        <f>IF(VLOOKUP($A11,'8 Oct - LIVE LDS Data'!$A$3:$AAD$1504,8,FALSE)=0/1/1900,"",VLOOKUP($A11,'8 Oct - LIVE LDS Data'!$A$3:$AAD$1504,8,FALSE))</f>
        <v>N</v>
      </c>
      <c r="H11" s="7327" t="str">
        <f>IF(VLOOKUP($A11,'8 Oct - LIVE LDS Data'!$A$3:$AAD$1504,9,FALSE)=0/1/1900,"",VLOOKUP($A11,'8 Oct - LIVE LDS Data'!$A$3:$AAD$1504,9,FALSE))</f>
        <v>N</v>
      </c>
      <c r="I11" s="7335">
        <f>IF(VLOOKUP($A11,'8 Oct - LIVE LDS Data'!$A$3:$AAD$1504,10,FALSE)=0/1/1900,"",VLOOKUP($A11,'8 Oct - LIVE LDS Data'!$A$3:$AAD$1504,10,FALSE))</f>
        <v>41801</v>
      </c>
      <c r="J11" s="7329">
        <f>IF(VLOOKUP($A11,'8 Oct - LIVE LDS Data'!$A$3:$AAD$1504,61,FALSE)=0/1/1900,"",VLOOKUP($A11,'8 Oct - LIVE LDS Data'!$A$3:$AAD$1504,61,FALSE))</f>
        <v>45327</v>
      </c>
      <c r="K11" s="7329" t="str">
        <f>IF(VLOOKUP($A11,'8 Oct - LIVE LDS Data'!$A$3:$AAD$1504,62,FALSE)=0/1/1900,"",VLOOKUP($A11,'8 Oct - LIVE LDS Data'!$A$3:$AAD$1504,62,FALSE))</f>
        <v>Summer 2024</v>
      </c>
      <c r="L11" s="7329">
        <f>IF(VLOOKUP($A11,'8 Oct - LIVE LDS Data'!$A$3:$AAD$1504,64,FALSE)=0/1/1900,"",VLOOKUP($A11,'8 Oct - LIVE LDS Data'!$A$3:$AAD$1504,64,FALSE))</f>
        <v>45625</v>
      </c>
      <c r="M11" s="7329" t="str">
        <f>IF(VLOOKUP($A11,'8 Oct - LIVE LDS Data'!$A$3:$AAD$1504,65,FALSE)=0/1/1900,"",VLOOKUP($A11,'8 Oct - LIVE LDS Data'!$A$3:$AAD$1504,65,FALSE))</f>
        <v>Winter 2025</v>
      </c>
      <c r="N11" s="7329" t="str">
        <f>IF(VLOOKUP($A11,'8 Oct - LIVE LDS Data'!$A$3:$AAD$1504,67,FALSE)=0/1/1900,"",VLOOKUP($A11,'8 Oct - LIVE LDS Data'!$A$3:$AAD$1504,67,FALSE))</f>
        <v/>
      </c>
      <c r="O11" s="2710" t="str">
        <f>IF(VLOOKUP($A11,'8 Oct - LIVE LDS Data'!$A$3:$AAD$1504,80,FALSE)=0/1/1900,"",VLOOKUP($A11,'8 Oct - LIVE LDS Data'!$A$3:$AAD$1504,80,FALSE))</f>
        <v/>
      </c>
    </row>
    <row r="12" spans="1:15" s="730" customFormat="1" ht="30" x14ac:dyDescent="0.2">
      <c r="A12" s="1519" t="s">
        <v>1257</v>
      </c>
      <c r="B12" s="1519"/>
      <c r="C12" s="1519" t="s">
        <v>1258</v>
      </c>
      <c r="D12" s="7334" t="str">
        <f>IF(VLOOKUP($A12,'8 Oct - LIVE LDS Data'!$A$3:$AAD$1504,4,FALSE)=0/1/1900,"",VLOOKUP($A12,'8 Oct - LIVE LDS Data'!$A$3:$AAD$1504,4,FALSE))</f>
        <v>New Local Plan</v>
      </c>
      <c r="E12" s="7327" t="str">
        <f>IF(VLOOKUP($A12,'8 Oct - LIVE LDS Data'!$A$3:$AAD$1504,6,FALSE)=0/1/1900,"",VLOOKUP($A12,'8 Oct - LIVE LDS Data'!$A$3:$AAD$1504,6,FALSE))</f>
        <v>2024</v>
      </c>
      <c r="F12" s="7327" t="str">
        <f>IF(VLOOKUP($A12,'8 Oct - LIVE LDS Data'!$A$3:$AAD$1504,7,FALSE)=0/1/1900,"",VLOOKUP($A12,'8 Oct - LIVE LDS Data'!$A$3:$AAD$1504,7,FALSE))</f>
        <v>2039</v>
      </c>
      <c r="G12" s="7328" t="str">
        <f>IF(VLOOKUP($A12,'8 Oct - LIVE LDS Data'!$A$3:$AAD$1504,8,FALSE)=0/1/1900,"",VLOOKUP($A12,'8 Oct - LIVE LDS Data'!$A$3:$AAD$1504,8,FALSE))</f>
        <v>N</v>
      </c>
      <c r="H12" s="7328" t="str">
        <f>IF(VLOOKUP($A12,'8 Oct - LIVE LDS Data'!$A$3:$AAD$1504,9,FALSE)=0/1/1900,"",VLOOKUP($A12,'8 Oct - LIVE LDS Data'!$A$3:$AAD$1504,9,FALSE))</f>
        <v>N</v>
      </c>
      <c r="I12" s="7330">
        <v>42024</v>
      </c>
      <c r="J12" s="7329">
        <f>IF(VLOOKUP($A12,'8 Oct - LIVE LDS Data'!$A$3:$AAD$1504,61,FALSE)=0/1/1900,"",VLOOKUP($A12,'8 Oct - LIVE LDS Data'!$A$3:$AAD$1504,61,FALSE))</f>
        <v>45350</v>
      </c>
      <c r="K12" s="7329">
        <f>IF(VLOOKUP($A12,'8 Oct - LIVE LDS Data'!$A$3:$AAD$1504,62,FALSE)=0/1/1900,"",VLOOKUP($A12,'8 Oct - LIVE LDS Data'!$A$3:$AAD$1504,62,FALSE))</f>
        <v>45444</v>
      </c>
      <c r="L12" s="7329">
        <f>IF(VLOOKUP($A12,'8 Oct - LIVE LDS Data'!$A$3:$AAD$1504,64,FALSE)=0/1/1900,"",VLOOKUP($A12,'8 Oct - LIVE LDS Data'!$A$3:$AAD$1504,64,FALSE))</f>
        <v>45614</v>
      </c>
      <c r="M12" s="7329" t="str">
        <f>IF(VLOOKUP($A12,'8 Oct - LIVE LDS Data'!$A$3:$AAD$1504,65,FALSE)=0/1/1900,"",VLOOKUP($A12,'8 Oct - LIVE LDS Data'!$A$3:$AAD$1504,65,FALSE))</f>
        <v>end of 2024/early 2025</v>
      </c>
      <c r="N12" s="7329" t="str">
        <f>IF(VLOOKUP($A12,'8 Oct - LIVE LDS Data'!$A$3:$AAD$1504,67,FALSE)=0/1/1900,"",VLOOKUP($A12,'8 Oct - LIVE LDS Data'!$A$3:$AAD$1504,67,FALSE))</f>
        <v/>
      </c>
      <c r="O12" s="2710" t="str">
        <f>IF(VLOOKUP($A12,'8 Oct - LIVE LDS Data'!$A$3:$AAD$1504,80,FALSE)=0/1/1900,"",VLOOKUP($A12,'8 Oct - LIVE LDS Data'!$A$3:$AAD$1504,80,FALSE))</f>
        <v/>
      </c>
    </row>
    <row r="13" spans="1:15" ht="34.5" customHeight="1" x14ac:dyDescent="0.2">
      <c r="A13" s="3184" t="s">
        <v>3944</v>
      </c>
      <c r="B13" s="3407"/>
      <c r="C13" s="3184" t="s">
        <v>3935</v>
      </c>
      <c r="D13" s="7336" t="e">
        <f>IF(VLOOKUP($A13,'8 Oct - LIVE LDS Data'!$A$3:$AAD$1504,4,FALSE)=0/1/1900,"",VLOOKUP($A13,'8 Oct - LIVE LDS Data'!$A$3:$AAD$1504,4,FALSE))</f>
        <v>#N/A</v>
      </c>
      <c r="E13" s="7337" t="e">
        <f>IF(VLOOKUP($A13,'8 Oct - LIVE LDS Data'!$A$3:$AAD$1504,6,FALSE)=0/1/1900,"",VLOOKUP($A13,'8 Oct - LIVE LDS Data'!$A$3:$AAD$1504,6,FALSE))</f>
        <v>#N/A</v>
      </c>
      <c r="F13" s="7337" t="e">
        <f>IF(VLOOKUP($A13,'8 Oct - LIVE LDS Data'!$A$3:$AAD$1504,7,FALSE)=0/1/1900,"",VLOOKUP($A13,'8 Oct - LIVE LDS Data'!$A$3:$AAD$1504,7,FALSE))</f>
        <v>#N/A</v>
      </c>
      <c r="G13" s="7337" t="e">
        <f>IF(VLOOKUP($A13,'8 Oct - LIVE LDS Data'!$A$3:$AAD$1504,8,FALSE)=0/1/1900,"",VLOOKUP($A13,'8 Oct - LIVE LDS Data'!$A$3:$AAD$1504,8,FALSE))</f>
        <v>#N/A</v>
      </c>
      <c r="H13" s="7337" t="e">
        <f>IF(VLOOKUP($A13,'8 Oct - LIVE LDS Data'!$A$3:$AAD$1504,9,FALSE)=0/1/1900,"",VLOOKUP($A13,'8 Oct - LIVE LDS Data'!$A$3:$AAD$1504,9,FALSE))</f>
        <v>#N/A</v>
      </c>
      <c r="I13" s="7338" t="e">
        <f>IF(VLOOKUP($A13,'8 Oct - LIVE LDS Data'!$A$3:$AAD$1504,10,FALSE)=0/1/1900,"",VLOOKUP($A13,'8 Oct - LIVE LDS Data'!$A$3:$AAD$1504,10,FALSE))</f>
        <v>#N/A</v>
      </c>
      <c r="J13" s="7339" t="e">
        <f>IF(VLOOKUP($A13,'8 Oct - LIVE LDS Data'!$A$3:$AAD$1504,61,FALSE)=0/1/1900,"",VLOOKUP($A13,'8 Oct - LIVE LDS Data'!$A$3:$AAD$1504,61,FALSE))</f>
        <v>#N/A</v>
      </c>
      <c r="K13" s="7339" t="e">
        <f>IF(VLOOKUP($A13,'8 Oct - LIVE LDS Data'!$A$3:$AAD$1504,62,FALSE)=0/1/1900,"",VLOOKUP($A13,'8 Oct - LIVE LDS Data'!$A$3:$AAD$1504,62,FALSE))</f>
        <v>#N/A</v>
      </c>
      <c r="L13" s="7339" t="e">
        <f>IF(VLOOKUP($A13,'8 Oct - LIVE LDS Data'!$A$3:$AAD$1504,64,FALSE)=0/1/1900,"",VLOOKUP($A13,'8 Oct - LIVE LDS Data'!$A$3:$AAD$1504,64,FALSE))</f>
        <v>#N/A</v>
      </c>
      <c r="M13" s="7339" t="e">
        <f>IF(VLOOKUP($A13,'8 Oct - LIVE LDS Data'!$A$3:$AAD$1504,65,FALSE)=0/1/1900,"",VLOOKUP($A13,'8 Oct - LIVE LDS Data'!$A$3:$AAD$1504,65,FALSE))</f>
        <v>#N/A</v>
      </c>
      <c r="N13" s="7339" t="e">
        <f>IF(VLOOKUP($A13,'8 Oct - LIVE LDS Data'!$A$3:$AAD$1504,67,FALSE)=0/1/1900,"",VLOOKUP($A13,'8 Oct - LIVE LDS Data'!$A$3:$AAD$1504,67,FALSE))</f>
        <v>#N/A</v>
      </c>
      <c r="O13" s="2710" t="e">
        <f>IF(VLOOKUP($A13,'8 Oct - LIVE LDS Data'!$A$3:$AAD$1504,80,FALSE)=0/1/1900,"",VLOOKUP($A13,'8 Oct - LIVE LDS Data'!$A$3:$AAD$1504,80,FALSE))</f>
        <v>#N/A</v>
      </c>
    </row>
    <row r="14" spans="1:15" ht="63.5" customHeight="1" x14ac:dyDescent="0.2">
      <c r="A14" s="1533" t="s">
        <v>654</v>
      </c>
      <c r="B14" s="1519"/>
      <c r="C14" s="1519" t="s">
        <v>655</v>
      </c>
      <c r="D14" s="7334" t="str">
        <f>IF(VLOOKUP($A14,'8 Oct - LIVE LDS Data'!$A$3:$AAD$1504,4,FALSE)=0/1/1900,"",VLOOKUP($A14,'8 Oct - LIVE LDS Data'!$A$3:$AAD$1504,4,FALSE))</f>
        <v>Greater Nottingham Strategic Plan 2041</v>
      </c>
      <c r="E14" s="7327">
        <f>IF(VLOOKUP($A14,'8 Oct - LIVE LDS Data'!$A$3:$AAD$1504,6,FALSE)=0/1/1900,"",VLOOKUP($A14,'8 Oct - LIVE LDS Data'!$A$3:$AAD$1504,6,FALSE))</f>
        <v>2023</v>
      </c>
      <c r="F14" s="7327">
        <f>IF(VLOOKUP($A14,'8 Oct - LIVE LDS Data'!$A$3:$AAD$1504,7,FALSE)=0/1/1900,"",VLOOKUP($A14,'8 Oct - LIVE LDS Data'!$A$3:$AAD$1504,7,FALSE))</f>
        <v>2041</v>
      </c>
      <c r="G14" s="7328" t="str">
        <f>IF(VLOOKUP($A14,'8 Oct - LIVE LDS Data'!$A$3:$AAD$1504,8,FALSE)=0/1/1900,"",VLOOKUP($A14,'8 Oct - LIVE LDS Data'!$A$3:$AAD$1504,8,FALSE))</f>
        <v>N</v>
      </c>
      <c r="H14" s="7328" t="str">
        <f>IF(VLOOKUP($A14,'8 Oct - LIVE LDS Data'!$A$3:$AAD$1504,9,FALSE)=0/1/1900,"",VLOOKUP($A14,'8 Oct - LIVE LDS Data'!$A$3:$AAD$1504,9,FALSE))</f>
        <v>Y</v>
      </c>
      <c r="I14" s="7330">
        <f>IF(VLOOKUP($A14,'8 Oct - LIVE LDS Data'!$A$3:$AAD$1504,10,FALSE)=0/1/1900,"",VLOOKUP($A14,'8 Oct - LIVE LDS Data'!$A$3:$AAD$1504,10,FALSE))</f>
        <v>41899</v>
      </c>
      <c r="J14" s="7329" t="str">
        <f>IF(VLOOKUP($A14,'8 Oct - LIVE LDS Data'!$A$3:$AAD$1504,61,FALSE)=0/1/1900,"",VLOOKUP($A14,'8 Oct - LIVE LDS Data'!$A$3:$AAD$1504,61,FALSE))</f>
        <v>1. Nov 2024
2. March 2025</v>
      </c>
      <c r="K14" s="7329">
        <f>IF(VLOOKUP($A14,'8 Oct - LIVE LDS Data'!$A$3:$AAD$1504,62,FALSE)=0/1/1900,"",VLOOKUP($A14,'8 Oct - LIVE LDS Data'!$A$3:$AAD$1504,62,FALSE))</f>
        <v>45901</v>
      </c>
      <c r="L14" s="7329" t="str">
        <f>IF(VLOOKUP($A14,'8 Oct - LIVE LDS Data'!$A$3:$AAD$1504,64,FALSE)=0/1/1900,"",VLOOKUP($A14,'8 Oct - LIVE LDS Data'!$A$3:$AAD$1504,64,FALSE))</f>
        <v/>
      </c>
      <c r="M14" s="7329">
        <f>IF(VLOOKUP($A14,'8 Oct - LIVE LDS Data'!$A$3:$AAD$1504,65,FALSE)=0/1/1900,"",VLOOKUP($A14,'8 Oct - LIVE LDS Data'!$A$3:$AAD$1504,65,FALSE))</f>
        <v>46266</v>
      </c>
      <c r="N14" s="7329" t="str">
        <f>IF(VLOOKUP($A14,'8 Oct - LIVE LDS Data'!$A$3:$AAD$1504,67,FALSE)=0/1/1900,"",VLOOKUP($A14,'8 Oct - LIVE LDS Data'!$A$3:$AAD$1504,67,FALSE))</f>
        <v/>
      </c>
      <c r="O14" s="3415" t="str">
        <f>IF(VLOOKUP($A14,'8 Oct - LIVE LDS Data'!$A$3:$AAD$1504,80,FALSE)=0/1/1900,"",VLOOKUP($A14,'8 Oct - LIVE LDS Data'!$A$3:$AAD$1504,80,FALSE))</f>
        <v/>
      </c>
    </row>
    <row r="15" spans="1:15" ht="63.5" customHeight="1" x14ac:dyDescent="0.2">
      <c r="A15" s="3041" t="s">
        <v>878</v>
      </c>
      <c r="B15" s="3187"/>
      <c r="C15" s="1519" t="s">
        <v>864</v>
      </c>
      <c r="D15" s="7334" t="str">
        <f>IF(VLOOKUP($A15,'8 Oct - LIVE LDS Data'!$A$3:$AAD$1504,4,FALSE)=0/1/1900,"",VLOOKUP($A15,'8 Oct - LIVE LDS Data'!$A$3:$AAD$1504,4,FALSE))</f>
        <v>Cherwell Local Plan 2042</v>
      </c>
      <c r="E15" s="7327">
        <f>IF(VLOOKUP($A15,'8 Oct - LIVE LDS Data'!$A$3:$AAD$1504,6,FALSE)=0/1/1900,"",VLOOKUP($A15,'8 Oct - LIVE LDS Data'!$A$3:$AAD$1504,6,FALSE))</f>
        <v>2020</v>
      </c>
      <c r="F15" s="7327">
        <f>IF(VLOOKUP($A15,'8 Oct - LIVE LDS Data'!$A$3:$AAD$1504,7,FALSE)=0/1/1900,"",VLOOKUP($A15,'8 Oct - LIVE LDS Data'!$A$3:$AAD$1504,7,FALSE))</f>
        <v>2042</v>
      </c>
      <c r="G15" s="7328" t="str">
        <f>IF(VLOOKUP($A15,'8 Oct - LIVE LDS Data'!$A$3:$AAD$1504,8,FALSE)=0/1/1900,"",VLOOKUP($A15,'8 Oct - LIVE LDS Data'!$A$3:$AAD$1504,8,FALSE))</f>
        <v>N</v>
      </c>
      <c r="H15" s="7328" t="str">
        <f>IF(VLOOKUP($A15,'8 Oct - LIVE LDS Data'!$A$3:$AAD$1504,9,FALSE)=0/1/1900,"",VLOOKUP($A15,'8 Oct - LIVE LDS Data'!$A$3:$AAD$1504,9,FALSE))</f>
        <v>N</v>
      </c>
      <c r="I15" s="7330" t="str">
        <f>IF(VLOOKUP($A15,'8 Oct - LIVE LDS Data'!$A$3:$AAD$1504,10,FALSE)=0/1/1900,"",VLOOKUP($A15,'8 Oct - LIVE LDS Data'!$A$3:$AAD$1504,10,FALSE))</f>
        <v>20 July 2015
(incorporating Partial Review September 2020)</v>
      </c>
      <c r="J15" s="7329">
        <f>IF(VLOOKUP($A15,'8 Oct - LIVE LDS Data'!$A$3:$AAD$1504,61,FALSE)=0/1/1900,"",VLOOKUP($A15,'8 Oct - LIVE LDS Data'!$A$3:$AAD$1504,61,FALSE))</f>
        <v>45645</v>
      </c>
      <c r="K15" s="7329">
        <f>IF(VLOOKUP($A15,'8 Oct - LIVE LDS Data'!$A$3:$AAD$1504,62,FALSE)=0/1/1900,"",VLOOKUP($A15,'8 Oct - LIVE LDS Data'!$A$3:$AAD$1504,62,FALSE))</f>
        <v>45748</v>
      </c>
      <c r="L15" s="7329">
        <f>IF(VLOOKUP($A15,'8 Oct - LIVE LDS Data'!$A$3:$AAD$1504,64,FALSE)=0/1/1900,"",VLOOKUP($A15,'8 Oct - LIVE LDS Data'!$A$3:$AAD$1504,64,FALSE))</f>
        <v>45869</v>
      </c>
      <c r="M15" s="7329">
        <f>IF(VLOOKUP($A15,'8 Oct - LIVE LDS Data'!$A$3:$AAD$1504,65,FALSE)=0/1/1900,"",VLOOKUP($A15,'8 Oct - LIVE LDS Data'!$A$3:$AAD$1504,65,FALSE))</f>
        <v>46023</v>
      </c>
      <c r="N15" s="7329" t="str">
        <f>IF(VLOOKUP($A15,'8 Oct - LIVE LDS Data'!$A$3:$AAD$1504,67,FALSE)=0/1/1900,"",VLOOKUP($A15,'8 Oct - LIVE LDS Data'!$A$3:$AAD$1504,67,FALSE))</f>
        <v/>
      </c>
      <c r="O15" s="3415" t="str">
        <f>IF(VLOOKUP($A15,'8 Oct - LIVE LDS Data'!$A$3:$AAD$1504,80,FALSE)=0/1/1900,"",VLOOKUP($A15,'8 Oct - LIVE LDS Data'!$A$3:$AAD$1504,80,FALSE))</f>
        <v/>
      </c>
    </row>
    <row r="16" spans="1:15" ht="51.5" customHeight="1" x14ac:dyDescent="0.2">
      <c r="A16" s="3186" t="s">
        <v>1080</v>
      </c>
      <c r="B16" s="3187"/>
      <c r="C16" s="1519" t="s">
        <v>1081</v>
      </c>
      <c r="D16" s="7334" t="str">
        <f>IF(VLOOKUP($A16,'8 Oct - LIVE LDS Data'!$A$3:$AAD$1504,4,FALSE)=0/1/1900,"",VLOOKUP($A16,'8 Oct - LIVE LDS Data'!$A$3:$AAD$1504,4,FALSE))</f>
        <v>Croydon Local Plan Partial Review</v>
      </c>
      <c r="E16" s="7327" t="str">
        <f>IF(VLOOKUP($A16,'8 Oct - LIVE LDS Data'!$A$3:$AAD$1504,6,FALSE)=0/1/1900,"",VLOOKUP($A16,'8 Oct - LIVE LDS Data'!$A$3:$AAD$1504,6,FALSE))</f>
        <v>2019</v>
      </c>
      <c r="F16" s="7327" t="str">
        <f>IF(VLOOKUP($A16,'8 Oct - LIVE LDS Data'!$A$3:$AAD$1504,7,FALSE)=0/1/1900,"",VLOOKUP($A16,'8 Oct - LIVE LDS Data'!$A$3:$AAD$1504,7,FALSE))</f>
        <v>2040</v>
      </c>
      <c r="G16" s="7328" t="str">
        <f>IF(VLOOKUP($A16,'8 Oct - LIVE LDS Data'!$A$3:$AAD$1504,8,FALSE)=0/1/1900,"",VLOOKUP($A16,'8 Oct - LIVE LDS Data'!$A$3:$AAD$1504,8,FALSE))</f>
        <v>N</v>
      </c>
      <c r="H16" s="7328" t="str">
        <f>IF(VLOOKUP($A16,'8 Oct - LIVE LDS Data'!$A$3:$AAD$1504,9,FALSE)=0/1/1900,"",VLOOKUP($A16,'8 Oct - LIVE LDS Data'!$A$3:$AAD$1504,9,FALSE))</f>
        <v>N</v>
      </c>
      <c r="I16" s="7330">
        <f>IF(VLOOKUP($A16,'8 Oct - LIVE LDS Data'!$A$3:$AAD$1504,10,FALSE)=0/1/1900,"",VLOOKUP($A16,'8 Oct - LIVE LDS Data'!$A$3:$AAD$1504,10,FALSE))</f>
        <v>43158</v>
      </c>
      <c r="J16" s="7329" t="str">
        <f>IF(VLOOKUP($A16,'8 Oct - LIVE LDS Data'!$A$3:$AAD$1504,61,FALSE)=0/1/1900,"",VLOOKUP($A16,'8 Oct - LIVE LDS Data'!$A$3:$AAD$1504,61,FALSE))</f>
        <v>Jan 2022
July 2024</v>
      </c>
      <c r="K16" s="7329" t="str">
        <f>IF(VLOOKUP($A16,'8 Oct - LIVE LDS Data'!$A$3:$AAD$1504,62,FALSE)=0/1/1900,"",VLOOKUP($A16,'8 Oct - LIVE LDS Data'!$A$3:$AAD$1504,62,FALSE))</f>
        <v>BEF end of 2024</v>
      </c>
      <c r="L16" s="7329">
        <f>IF(VLOOKUP($A16,'8 Oct - LIVE LDS Data'!$A$3:$AAD$1504,64,FALSE)=0/1/1900,"",VLOOKUP($A16,'8 Oct - LIVE LDS Data'!$A$3:$AAD$1504,64,FALSE))</f>
        <v>45625</v>
      </c>
      <c r="M16" s="7329" t="str">
        <f>IF(VLOOKUP($A16,'8 Oct - LIVE LDS Data'!$A$3:$AAD$1504,65,FALSE)=0/1/1900,"",VLOOKUP($A16,'8 Oct - LIVE LDS Data'!$A$3:$AAD$1504,65,FALSE))</f>
        <v>Spring 2026</v>
      </c>
      <c r="N16" s="7329" t="str">
        <f>IF(VLOOKUP($A16,'8 Oct - LIVE LDS Data'!$A$3:$AAD$1504,67,FALSE)=0/1/1900,"",VLOOKUP($A16,'8 Oct - LIVE LDS Data'!$A$3:$AAD$1504,67,FALSE))</f>
        <v/>
      </c>
      <c r="O16" s="3415" t="str">
        <f>IF(VLOOKUP($A16,'8 Oct - LIVE LDS Data'!$A$3:$AAD$1504,80,FALSE)=0/1/1900,"",VLOOKUP($A16,'8 Oct - LIVE LDS Data'!$A$3:$AAD$1504,80,FALSE))</f>
        <v/>
      </c>
    </row>
    <row r="17" spans="1:15" ht="54.5" customHeight="1" x14ac:dyDescent="0.2">
      <c r="A17" s="3041" t="s">
        <v>1118</v>
      </c>
      <c r="B17" s="3187"/>
      <c r="C17" s="1519" t="s">
        <v>1106</v>
      </c>
      <c r="D17" s="7334" t="str">
        <f>IF(VLOOKUP($A17,'8 Oct - LIVE LDS Data'!$A$3:$AAD$1504,4,FALSE)=0/1/1900,"",VLOOKUP($A17,'8 Oct - LIVE LDS Data'!$A$3:$AAD$1504,4,FALSE))</f>
        <v>Dacorum Local Plan 2026 - 2041</v>
      </c>
      <c r="E17" s="7327">
        <f>IF(VLOOKUP($A17,'8 Oct - LIVE LDS Data'!$A$3:$AAD$1504,6,FALSE)=0/1/1900,"",VLOOKUP($A17,'8 Oct - LIVE LDS Data'!$A$3:$AAD$1504,6,FALSE))</f>
        <v>2026</v>
      </c>
      <c r="F17" s="7327">
        <f>IF(VLOOKUP($A17,'8 Oct - LIVE LDS Data'!$A$3:$AAD$1504,7,FALSE)=0/1/1900,"",VLOOKUP($A17,'8 Oct - LIVE LDS Data'!$A$3:$AAD$1504,7,FALSE))</f>
        <v>2041</v>
      </c>
      <c r="G17" s="7328" t="str">
        <f>IF(VLOOKUP($A17,'8 Oct - LIVE LDS Data'!$A$3:$AAD$1504,8,FALSE)=0/1/1900,"",VLOOKUP($A17,'8 Oct - LIVE LDS Data'!$A$3:$AAD$1504,8,FALSE))</f>
        <v>N</v>
      </c>
      <c r="H17" s="7328" t="str">
        <f>IF(VLOOKUP($A17,'8 Oct - LIVE LDS Data'!$A$3:$AAD$1504,9,FALSE)=0/1/1900,"",VLOOKUP($A17,'8 Oct - LIVE LDS Data'!$A$3:$AAD$1504,9,FALSE))</f>
        <v>N</v>
      </c>
      <c r="I17" s="7330">
        <f>IF(VLOOKUP($A17,'8 Oct - LIVE LDS Data'!$A$3:$AAD$1504,10,FALSE)=0/1/1900,"",VLOOKUP($A17,'8 Oct - LIVE LDS Data'!$A$3:$AAD$1504,10,FALSE))</f>
        <v>41542</v>
      </c>
      <c r="J17" s="7329">
        <f>IF(VLOOKUP($A17,'8 Oct - LIVE LDS Data'!$A$3:$AAD$1504,61,FALSE)=0/1/1900,"",VLOOKUP($A17,'8 Oct - LIVE LDS Data'!$A$3:$AAD$1504,61,FALSE))</f>
        <v>45600</v>
      </c>
      <c r="K17" s="7329">
        <f>IF(VLOOKUP($A17,'8 Oct - LIVE LDS Data'!$A$3:$AAD$1504,62,FALSE)=0/1/1900,"",VLOOKUP($A17,'8 Oct - LIVE LDS Data'!$A$3:$AAD$1504,62,FALSE))</f>
        <v>45717</v>
      </c>
      <c r="L17" s="7329">
        <f>IF(VLOOKUP($A17,'8 Oct - LIVE LDS Data'!$A$3:$AAD$1504,64,FALSE)=0/1/1900,"",VLOOKUP($A17,'8 Oct - LIVE LDS Data'!$A$3:$AAD$1504,64,FALSE))</f>
        <v>45727</v>
      </c>
      <c r="M17" s="7329">
        <f>IF(VLOOKUP($A17,'8 Oct - LIVE LDS Data'!$A$3:$AAD$1504,65,FALSE)=0/1/1900,"",VLOOKUP($A17,'8 Oct - LIVE LDS Data'!$A$3:$AAD$1504,65,FALSE))</f>
        <v>46054</v>
      </c>
      <c r="N17" s="7329" t="str">
        <f>IF(VLOOKUP($A17,'8 Oct - LIVE LDS Data'!$A$3:$AAD$1504,67,FALSE)=0/1/1900,"",VLOOKUP($A17,'8 Oct - LIVE LDS Data'!$A$3:$AAD$1504,67,FALSE))</f>
        <v/>
      </c>
      <c r="O17" s="3415" t="str">
        <f>IF(VLOOKUP($A17,'8 Oct - LIVE LDS Data'!$A$3:$AAD$1504,80,FALSE)=0/1/1900,"",VLOOKUP($A17,'8 Oct - LIVE LDS Data'!$A$3:$AAD$1504,80,FALSE))</f>
        <v/>
      </c>
    </row>
    <row r="18" spans="1:15" ht="54.5" customHeight="1" x14ac:dyDescent="0.2">
      <c r="A18" s="3041" t="s">
        <v>1235</v>
      </c>
      <c r="B18" s="3187"/>
      <c r="C18" s="1519" t="s">
        <v>1217</v>
      </c>
      <c r="D18" s="7334" t="str">
        <f>IF(VLOOKUP($A18,'8 Oct - LIVE LDS Data'!$A$3:$AAD$1504,4,FALSE)=0/1/1900,"",VLOOKUP($A18,'8 Oct - LIVE LDS Data'!$A$3:$AAD$1504,4,FALSE))</f>
        <v>Dudley Local Plan 2041</v>
      </c>
      <c r="E18" s="7327">
        <f>IF(VLOOKUP($A18,'8 Oct - LIVE LDS Data'!$A$3:$AAD$1504,6,FALSE)=0/1/1900,"",VLOOKUP($A18,'8 Oct - LIVE LDS Data'!$A$3:$AAD$1504,6,FALSE))</f>
        <v>2023</v>
      </c>
      <c r="F18" s="7327">
        <f>IF(VLOOKUP($A18,'8 Oct - LIVE LDS Data'!$A$3:$AAD$1504,7,FALSE)=0/1/1900,"",VLOOKUP($A18,'8 Oct - LIVE LDS Data'!$A$3:$AAD$1504,7,FALSE))</f>
        <v>2041</v>
      </c>
      <c r="G18" s="7328" t="str">
        <f>IF(VLOOKUP($A18,'8 Oct - LIVE LDS Data'!$A$3:$AAD$1504,8,FALSE)=0/1/1900,"",VLOOKUP($A18,'8 Oct - LIVE LDS Data'!$A$3:$AAD$1504,8,FALSE))</f>
        <v>N</v>
      </c>
      <c r="H18" s="7328" t="str">
        <f>IF(VLOOKUP($A18,'8 Oct - LIVE LDS Data'!$A$3:$AAD$1504,9,FALSE)=0/1/1900,"",VLOOKUP($A18,'8 Oct - LIVE LDS Data'!$A$3:$AAD$1504,9,FALSE))</f>
        <v>N</v>
      </c>
      <c r="I18" s="7330">
        <f>IF(VLOOKUP($A18,'8 Oct - LIVE LDS Data'!$A$3:$AAD$1504,10,FALSE)=0/1/1900,"",VLOOKUP($A18,'8 Oct - LIVE LDS Data'!$A$3:$AAD$1504,10,FALSE))</f>
        <v>40577</v>
      </c>
      <c r="J18" s="7329">
        <f>IF(VLOOKUP($A18,'8 Oct - LIVE LDS Data'!$A$3:$AAD$1504,61,FALSE)=0/1/1900,"",VLOOKUP($A18,'8 Oct - LIVE LDS Data'!$A$3:$AAD$1504,61,FALSE))</f>
        <v>45583</v>
      </c>
      <c r="K18" s="7329">
        <f>IF(VLOOKUP($A18,'8 Oct - LIVE LDS Data'!$A$3:$AAD$1504,62,FALSE)=0/1/1900,"",VLOOKUP($A18,'8 Oct - LIVE LDS Data'!$A$3:$AAD$1504,62,FALSE))</f>
        <v>45689</v>
      </c>
      <c r="L18" s="7329">
        <f>IF(VLOOKUP($A18,'8 Oct - LIVE LDS Data'!$A$3:$AAD$1504,64,FALSE)=0/1/1900,"",VLOOKUP($A18,'8 Oct - LIVE LDS Data'!$A$3:$AAD$1504,64,FALSE))</f>
        <v>45702</v>
      </c>
      <c r="M18" s="7329" t="str">
        <f>IF(VLOOKUP($A18,'8 Oct - LIVE LDS Data'!$A$3:$AAD$1504,65,FALSE)=0/1/1900,"",VLOOKUP($A18,'8 Oct - LIVE LDS Data'!$A$3:$AAD$1504,65,FALSE))</f>
        <v>Winter 2025/Spring 2026</v>
      </c>
      <c r="N18" s="7329" t="str">
        <f>IF(VLOOKUP($A18,'8 Oct - LIVE LDS Data'!$A$3:$AAD$1504,67,FALSE)=0/1/1900,"",VLOOKUP($A18,'8 Oct - LIVE LDS Data'!$A$3:$AAD$1504,67,FALSE))</f>
        <v/>
      </c>
      <c r="O18" s="3415" t="str">
        <f>IF(VLOOKUP($A18,'8 Oct - LIVE LDS Data'!$A$3:$AAD$1504,80,FALSE)=0/1/1900,"",VLOOKUP($A18,'8 Oct - LIVE LDS Data'!$A$3:$AAD$1504,80,FALSE))</f>
        <v/>
      </c>
    </row>
    <row r="19" spans="1:15" ht="54.5" customHeight="1" x14ac:dyDescent="0.2">
      <c r="A19" s="3041" t="s">
        <v>1457</v>
      </c>
      <c r="B19" s="3187"/>
      <c r="C19" s="1519" t="s">
        <v>1458</v>
      </c>
      <c r="D19" s="7334"/>
      <c r="E19" s="7327"/>
      <c r="F19" s="7327"/>
      <c r="G19" s="7328"/>
      <c r="H19" s="7328"/>
      <c r="I19" s="7330">
        <f>IF(VLOOKUP($A19,'8 Oct - LIVE LDS Data'!$A$3:$AAD$1504,10,FALSE)=0/1/1900,"",VLOOKUP($A19,'8 Oct - LIVE LDS Data'!$A$3:$AAD$1504,10,FALSE))</f>
        <v>39287</v>
      </c>
      <c r="J19" s="7329">
        <f>IF(VLOOKUP($A19,'8 Oct - LIVE LDS Data'!$A$3:$AAD$1504,61,FALSE)=0/1/1900,"",VLOOKUP($A19,'8 Oct - LIVE LDS Data'!$A$3:$AAD$1504,61,FALSE))</f>
        <v>45646</v>
      </c>
      <c r="K19" s="7329">
        <f>IF(VLOOKUP($A19,'8 Oct - LIVE LDS Data'!$A$3:$AAD$1504,62,FALSE)=0/1/1900,"",VLOOKUP($A19,'8 Oct - LIVE LDS Data'!$A$3:$AAD$1504,62,FALSE))</f>
        <v>45717</v>
      </c>
      <c r="L19" s="7329">
        <f>IF(VLOOKUP($A19,'8 Oct - LIVE LDS Data'!$A$3:$AAD$1504,64,FALSE)=0/1/1900,"",VLOOKUP($A19,'8 Oct - LIVE LDS Data'!$A$3:$AAD$1504,64,FALSE))</f>
        <v>45726</v>
      </c>
      <c r="M19" s="7329">
        <f>IF(VLOOKUP($A19,'8 Oct - LIVE LDS Data'!$A$3:$AAD$1504,65,FALSE)=0/1/1900,"",VLOOKUP($A19,'8 Oct - LIVE LDS Data'!$A$3:$AAD$1504,65,FALSE))</f>
        <v>46113</v>
      </c>
      <c r="N19" s="7329" t="str">
        <f>IF(VLOOKUP($A19,'8 Oct - LIVE LDS Data'!$A$3:$AAD$1504,67,FALSE)=0/1/1900,"",VLOOKUP($A19,'8 Oct - LIVE LDS Data'!$A$3:$AAD$1504,67,FALSE))</f>
        <v/>
      </c>
      <c r="O19" s="3415" t="str">
        <f>IF(VLOOKUP($A19,'8 Oct - LIVE LDS Data'!$A$3:$AAD$1504,80,FALSE)=0/1/1900,"",VLOOKUP($A19,'8 Oct - LIVE LDS Data'!$A$3:$AAD$1504,80,FALSE))</f>
        <v/>
      </c>
    </row>
    <row r="20" spans="1:15" ht="30" x14ac:dyDescent="0.2">
      <c r="A20" s="2224" t="s">
        <v>1967</v>
      </c>
      <c r="B20" s="1519"/>
      <c r="C20" s="1519" t="s">
        <v>1968</v>
      </c>
      <c r="D20" s="7334" t="str">
        <f>IF(VLOOKUP($A20,'8 Oct - LIVE LDS Data'!$A$3:$AAD$1504,4,FALSE)=0/1/1900,"",VLOOKUP($A20,'8 Oct - LIVE LDS Data'!$A$3:$AAD$1504,4,FALSE))</f>
        <v>Island Planning Strategy - the Island Plan</v>
      </c>
      <c r="E20" s="7327">
        <f>IF(VLOOKUP($A20,'8 Oct - LIVE LDS Data'!$A$3:$AAD$1504,6,FALSE)=0/1/1900,"",VLOOKUP($A20,'8 Oct - LIVE LDS Data'!$A$3:$AAD$1504,6,FALSE))</f>
        <v>2022</v>
      </c>
      <c r="F20" s="7327">
        <f>IF(VLOOKUP($A20,'8 Oct - LIVE LDS Data'!$A$3:$AAD$1504,7,FALSE)=0/1/1900,"",VLOOKUP($A20,'8 Oct - LIVE LDS Data'!$A$3:$AAD$1504,7,FALSE))</f>
        <v>2037</v>
      </c>
      <c r="G20" s="7327" t="str">
        <f>IF(VLOOKUP($A20,'8 Oct - LIVE LDS Data'!$A$3:$AAD$1504,8,FALSE)=0/1/1900,"",VLOOKUP($A20,'8 Oct - LIVE LDS Data'!$A$3:$AAD$1504,8,FALSE))</f>
        <v>N</v>
      </c>
      <c r="H20" s="7327" t="str">
        <f>IF(VLOOKUP($A20,'8 Oct - LIVE LDS Data'!$A$3:$AAD$1504,9,FALSE)=0/1/1900,"",VLOOKUP($A20,'8 Oct - LIVE LDS Data'!$A$3:$AAD$1504,9,FALSE))</f>
        <v>N</v>
      </c>
      <c r="I20" s="7330">
        <f>IF(VLOOKUP($A20,'8 Oct - LIVE LDS Data'!$A$3:$AAD$1504,10,FALSE)=0/1/1900,"",VLOOKUP($A20,'8 Oct - LIVE LDS Data'!$A$3:$AAD$1504,10,FALSE))</f>
        <v>40989</v>
      </c>
      <c r="J20" s="7329">
        <f>IF(VLOOKUP($A20,'8 Oct - LIVE LDS Data'!$A$3:$AAD$1504,61,FALSE)=0/1/1900,"",VLOOKUP($A20,'8 Oct - LIVE LDS Data'!$A$3:$AAD$1504,61,FALSE))</f>
        <v>45481</v>
      </c>
      <c r="K20" s="7329" t="str">
        <f>IF(VLOOKUP($A20,'8 Oct - LIVE LDS Data'!$A$3:$AAD$1504,62,FALSE)=0/1/1900,"",VLOOKUP($A20,'8 Oct - LIVE LDS Data'!$A$3:$AAD$1504,62,FALSE))</f>
        <v>September/October 2024</v>
      </c>
      <c r="L20" s="7329">
        <f>IF(VLOOKUP($A20,'8 Oct - LIVE LDS Data'!$A$3:$AAD$1504,64,FALSE)=0/1/1900,"",VLOOKUP($A20,'8 Oct - LIVE LDS Data'!$A$3:$AAD$1504,64,FALSE))</f>
        <v>45596</v>
      </c>
      <c r="M20" s="7329">
        <f>IF(VLOOKUP($A20,'8 Oct - LIVE LDS Data'!$A$3:$AAD$1504,65,FALSE)=0/1/1900,"",VLOOKUP($A20,'8 Oct - LIVE LDS Data'!$A$3:$AAD$1504,65,FALSE))</f>
        <v>45962</v>
      </c>
      <c r="N20" s="7329" t="str">
        <f>IF(VLOOKUP($A20,'8 Oct - LIVE LDS Data'!$A$3:$AAD$1504,67,FALSE)=0/1/1900,"",VLOOKUP($A20,'8 Oct - LIVE LDS Data'!$A$3:$AAD$1504,67,FALSE))</f>
        <v/>
      </c>
      <c r="O20" s="2710" t="str">
        <f>IF(VLOOKUP($A20,'8 Oct - LIVE LDS Data'!$A$3:$AAD$1504,80,FALSE)=0/1/1900,"",VLOOKUP($A20,'8 Oct - LIVE LDS Data'!$A$3:$AAD$1504,80,FALSE))</f>
        <v/>
      </c>
    </row>
    <row r="21" spans="1:15" ht="37.5" customHeight="1" x14ac:dyDescent="0.2">
      <c r="A21" s="2224" t="s">
        <v>1481</v>
      </c>
      <c r="B21" s="1519"/>
      <c r="C21" s="1519" t="s">
        <v>1482</v>
      </c>
      <c r="D21" s="7334" t="str">
        <f>IF(VLOOKUP($A21,'8 Oct - LIVE LDS Data'!$A$3:$AAD$1504,4,FALSE)=0/1/1900,"",VLOOKUP($A21,'8 Oct - LIVE LDS Data'!$A$3:$AAD$1504,4,FALSE))</f>
        <v>The Exeter Plan</v>
      </c>
      <c r="E21" s="7327">
        <f>IF(VLOOKUP($A21,'8 Oct - LIVE LDS Data'!$A$3:$AAD$1504,6,FALSE)=0/1/1900,"",VLOOKUP($A21,'8 Oct - LIVE LDS Data'!$A$3:$AAD$1504,6,FALSE))</f>
        <v>2021</v>
      </c>
      <c r="F21" s="7327">
        <f>IF(VLOOKUP($A21,'8 Oct - LIVE LDS Data'!$A$3:$AAD$1504,7,FALSE)=0/1/1900,"",VLOOKUP($A21,'8 Oct - LIVE LDS Data'!$A$3:$AAD$1504,7,FALSE))</f>
        <v>2041</v>
      </c>
      <c r="G21" s="7328" t="str">
        <f>IF(VLOOKUP($A21,'8 Oct - LIVE LDS Data'!$A$3:$AAD$1504,8,FALSE)=0/1/1900,"",VLOOKUP($A21,'8 Oct - LIVE LDS Data'!$A$3:$AAD$1504,8,FALSE))</f>
        <v>N</v>
      </c>
      <c r="H21" s="7328" t="str">
        <f>IF(VLOOKUP($A21,'8 Oct - LIVE LDS Data'!$A$3:$AAD$1504,9,FALSE)=0/1/1900,"",VLOOKUP($A21,'8 Oct - LIVE LDS Data'!$A$3:$AAD$1504,9,FALSE))</f>
        <v>N</v>
      </c>
      <c r="I21" s="7330">
        <f>IF(VLOOKUP($A21,'8 Oct - LIVE LDS Data'!$A$3:$AAD$1504,10,FALSE)=0/1/1900,"",VLOOKUP($A21,'8 Oct - LIVE LDS Data'!$A$3:$AAD$1504,10,FALSE))</f>
        <v>40960</v>
      </c>
      <c r="J21" s="7329">
        <f>IF(VLOOKUP($A21,'8 Oct - LIVE LDS Data'!$A$3:$AAD$1504,61,FALSE)=0/1/1900,"",VLOOKUP($A21,'8 Oct - LIVE LDS Data'!$A$3:$AAD$1504,61,FALSE))</f>
        <v>45638</v>
      </c>
      <c r="K21" s="7329">
        <f>IF(VLOOKUP($A21,'8 Oct - LIVE LDS Data'!$A$3:$AAD$1504,62,FALSE)=0/1/1900,"",VLOOKUP($A21,'8 Oct - LIVE LDS Data'!$A$3:$AAD$1504,62,FALSE))</f>
        <v>45809</v>
      </c>
      <c r="L21" s="7329" t="str">
        <f>IF(VLOOKUP($A21,'8 Oct - LIVE LDS Data'!$A$3:$AAD$1504,64,FALSE)=0/1/1900,"",VLOOKUP($A21,'8 Oct - LIVE LDS Data'!$A$3:$AAD$1504,64,FALSE))</f>
        <v/>
      </c>
      <c r="M21" s="7329">
        <f>IF(VLOOKUP($A21,'8 Oct - LIVE LDS Data'!$A$3:$AAD$1504,65,FALSE)=0/1/1900,"",VLOOKUP($A21,'8 Oct - LIVE LDS Data'!$A$3:$AAD$1504,65,FALSE))</f>
        <v>46327</v>
      </c>
      <c r="N21" s="7329" t="str">
        <f>IF(VLOOKUP($A21,'8 Oct - LIVE LDS Data'!$A$3:$AAD$1504,67,FALSE)=0/1/1900,"",VLOOKUP($A21,'8 Oct - LIVE LDS Data'!$A$3:$AAD$1504,67,FALSE))</f>
        <v/>
      </c>
      <c r="O21" s="3415" t="str">
        <f>IF(VLOOKUP($A21,'8 Oct - LIVE LDS Data'!$A$3:$AAD$1504,80,FALSE)=0/1/1900,"",VLOOKUP($A21,'8 Oct - LIVE LDS Data'!$A$3:$AAD$1504,80,FALSE))</f>
        <v/>
      </c>
    </row>
    <row r="22" spans="1:15" ht="55" customHeight="1" x14ac:dyDescent="0.2">
      <c r="A22" s="2224" t="s">
        <v>1592</v>
      </c>
      <c r="B22" s="1519"/>
      <c r="C22" s="1519" t="s">
        <v>1585</v>
      </c>
      <c r="D22" s="7334" t="str">
        <f>IF(VLOOKUP($A22,'8 Oct - LIVE LDS Data'!$A$3:$AAD$1504,4,FALSE)=0/1/1900,"",VLOOKUP($A22,'8 Oct - LIVE LDS Data'!$A$3:$AAD$1504,4,FALSE))</f>
        <v>Gedling Borough Local Development Plan</v>
      </c>
      <c r="E22" s="7327" t="str">
        <f>IF(VLOOKUP($A22,'8 Oct - LIVE LDS Data'!$A$3:$AAD$1504,6,FALSE)=0/1/1900,"",VLOOKUP($A22,'8 Oct - LIVE LDS Data'!$A$3:$AAD$1504,6,FALSE))</f>
        <v/>
      </c>
      <c r="F22" s="7327" t="str">
        <f>IF(VLOOKUP($A22,'8 Oct - LIVE LDS Data'!$A$3:$AAD$1504,7,FALSE)=0/1/1900,"",VLOOKUP($A22,'8 Oct - LIVE LDS Data'!$A$3:$AAD$1504,7,FALSE))</f>
        <v/>
      </c>
      <c r="G22" s="7328" t="str">
        <f>IF(VLOOKUP($A22,'8 Oct - LIVE LDS Data'!$A$3:$AAD$1504,8,FALSE)=0/1/1900,"",VLOOKUP($A22,'8 Oct - LIVE LDS Data'!$A$3:$AAD$1504,8,FALSE))</f>
        <v/>
      </c>
      <c r="H22" s="7328" t="str">
        <f>IF(VLOOKUP($A22,'8 Oct - LIVE LDS Data'!$A$3:$AAD$1504,9,FALSE)=0/1/1900,"",VLOOKUP($A22,'8 Oct - LIVE LDS Data'!$A$3:$AAD$1504,9,FALSE))</f>
        <v/>
      </c>
      <c r="I22" s="7330">
        <f>IF(VLOOKUP($A22,'8 Oct - LIVE LDS Data'!$A$3:$AAD$1504,10,FALSE)=0/1/1900,"",VLOOKUP($A22,'8 Oct - LIVE LDS Data'!$A$3:$AAD$1504,10,FALSE))</f>
        <v>41899</v>
      </c>
      <c r="J22" s="7329" t="str">
        <f>IF(VLOOKUP($A22,'8 Oct - LIVE LDS Data'!$A$3:$AAD$1504,61,FALSE)=0/1/1900,"",VLOOKUP($A22,'8 Oct - LIVE LDS Data'!$A$3:$AAD$1504,61,FALSE))</f>
        <v/>
      </c>
      <c r="K22" s="7329">
        <f>IF(VLOOKUP($A22,'8 Oct - LIVE LDS Data'!$A$3:$AAD$1504,62,FALSE)=0/1/1900,"",VLOOKUP($A22,'8 Oct - LIVE LDS Data'!$A$3:$AAD$1504,62,FALSE))</f>
        <v>46357</v>
      </c>
      <c r="L22" s="7329" t="str">
        <f>IF(VLOOKUP($A22,'8 Oct - LIVE LDS Data'!$A$3:$AAD$1504,64,FALSE)=0/1/1900,"",VLOOKUP($A22,'8 Oct - LIVE LDS Data'!$A$3:$AAD$1504,64,FALSE))</f>
        <v/>
      </c>
      <c r="M22" s="7329" t="str">
        <f>IF(VLOOKUP($A22,'8 Oct - LIVE LDS Data'!$A$3:$AAD$1504,65,FALSE)=0/1/1900,"",VLOOKUP($A22,'8 Oct - LIVE LDS Data'!$A$3:$AAD$1504,65,FALSE))</f>
        <v>Spring 2028</v>
      </c>
      <c r="N22" s="7329" t="str">
        <f>IF(VLOOKUP($A22,'8 Oct - LIVE LDS Data'!$A$3:$AAD$1504,67,FALSE)=0/1/1900,"",VLOOKUP($A22,'8 Oct - LIVE LDS Data'!$A$3:$AAD$1504,67,FALSE))</f>
        <v/>
      </c>
      <c r="O22" s="3415" t="str">
        <f>IF(VLOOKUP($A22,'8 Oct - LIVE LDS Data'!$A$3:$AAD$1504,80,FALSE)=0/1/1900,"",VLOOKUP($A22,'8 Oct - LIVE LDS Data'!$A$3:$AAD$1504,80,FALSE))</f>
        <v/>
      </c>
    </row>
    <row r="23" spans="1:15" ht="44" customHeight="1" x14ac:dyDescent="0.2">
      <c r="A23" s="1519" t="s">
        <v>1627</v>
      </c>
      <c r="B23" s="1519"/>
      <c r="C23" s="1519" t="s">
        <v>1628</v>
      </c>
      <c r="D23" s="7334" t="str">
        <f>IF(VLOOKUP($A23,'8 Oct - LIVE LDS Data'!$A$3:$AAD$1504,4,FALSE)=0/1/1900,"",VLOOKUP($A23,'8 Oct - LIVE LDS Data'!$A$3:$AAD$1504,4,FALSE))</f>
        <v>Great Yarmouth Local Plan (2021-2041)
[single plan replacing CS and Part 2 Plan]</v>
      </c>
      <c r="E23" s="7327">
        <f>IF(VLOOKUP($A23,'8 Oct - LIVE LDS Data'!$A$3:$AAD$1504,6,FALSE)=0/1/1900,"",VLOOKUP($A23,'8 Oct - LIVE LDS Data'!$A$3:$AAD$1504,6,FALSE))</f>
        <v>2024</v>
      </c>
      <c r="F23" s="7327">
        <f>IF(VLOOKUP($A23,'8 Oct - LIVE LDS Data'!$A$3:$AAD$1504,7,FALSE)=0/1/1900,"",VLOOKUP($A23,'8 Oct - LIVE LDS Data'!$A$3:$AAD$1504,7,FALSE))</f>
        <v>2041</v>
      </c>
      <c r="G23" s="7328" t="str">
        <f>IF(VLOOKUP($A23,'8 Oct - LIVE LDS Data'!$A$3:$AAD$1504,8,FALSE)=0/1/1900,"",VLOOKUP($A23,'8 Oct - LIVE LDS Data'!$A$3:$AAD$1504,8,FALSE))</f>
        <v>N</v>
      </c>
      <c r="H23" s="7328" t="str">
        <f>IF(VLOOKUP($A23,'8 Oct - LIVE LDS Data'!$A$3:$AAD$1504,9,FALSE)=0/1/1900,"",VLOOKUP($A23,'8 Oct - LIVE LDS Data'!$A$3:$AAD$1504,9,FALSE))</f>
        <v>N</v>
      </c>
      <c r="I23" s="7330" t="str">
        <f>IF(VLOOKUP($A23,'8 Oct - LIVE LDS Data'!$A$3:$AAD$1504,10,FALSE)=0/1/1900,"",VLOOKUP($A23,'8 Oct - LIVE LDS Data'!$A$3:$AAD$1504,10,FALSE))</f>
        <v>21 December 2015
(CS amended by Part 2 Plan adopted 9 December 2021)</v>
      </c>
      <c r="J23" s="7329">
        <f>IF(VLOOKUP($A23,'8 Oct - LIVE LDS Data'!$A$3:$AAD$1504,61,FALSE)=0/1/1900,"",VLOOKUP($A23,'8 Oct - LIVE LDS Data'!$A$3:$AAD$1504,61,FALSE))</f>
        <v>45627</v>
      </c>
      <c r="K23" s="7329">
        <f>IF(VLOOKUP($A23,'8 Oct - LIVE LDS Data'!$A$3:$AAD$1504,62,FALSE)=0/1/1900,"",VLOOKUP($A23,'8 Oct - LIVE LDS Data'!$A$3:$AAD$1504,62,FALSE))</f>
        <v>45689</v>
      </c>
      <c r="L23" s="7329">
        <f>IF(VLOOKUP($A23,'8 Oct - LIVE LDS Data'!$A$3:$AAD$1504,64,FALSE)=0/1/1900,"",VLOOKUP($A23,'8 Oct - LIVE LDS Data'!$A$3:$AAD$1504,64,FALSE))</f>
        <v>45689</v>
      </c>
      <c r="M23" s="7329">
        <f>IF(VLOOKUP($A23,'8 Oct - LIVE LDS Data'!$A$3:$AAD$1504,65,FALSE)=0/1/1900,"",VLOOKUP($A23,'8 Oct - LIVE LDS Data'!$A$3:$AAD$1504,65,FALSE))</f>
        <v>46023</v>
      </c>
      <c r="N23" s="7329" t="str">
        <f>IF(VLOOKUP($A23,'8 Oct - LIVE LDS Data'!$A$3:$AAD$1504,67,FALSE)=0/1/1900,"",VLOOKUP($A23,'8 Oct - LIVE LDS Data'!$A$3:$AAD$1504,67,FALSE))</f>
        <v/>
      </c>
      <c r="O23" s="2710" t="str">
        <f>IF(VLOOKUP($A23,'8 Oct - LIVE LDS Data'!$A$3:$AAD$1504,80,FALSE)=0/1/1900,"",VLOOKUP($A23,'8 Oct - LIVE LDS Data'!$A$3:$AAD$1504,80,FALSE))</f>
        <v/>
      </c>
    </row>
    <row r="24" spans="1:15" ht="15" x14ac:dyDescent="0.2">
      <c r="A24" s="1519" t="s">
        <v>1727</v>
      </c>
      <c r="B24" s="1519"/>
      <c r="C24" s="1519" t="s">
        <v>1728</v>
      </c>
      <c r="D24" s="7334" t="str">
        <f>IF(VLOOKUP($A24,'8 Oct - LIVE LDS Data'!$A$3:$AAD$1504,4,FALSE)=0/1/1900,"",VLOOKUP($A24,'8 Oct - LIVE LDS Data'!$A$3:$AAD$1504,4,FALSE))</f>
        <v>New Harrow Local Plan</v>
      </c>
      <c r="E24" s="7327">
        <f>IF(VLOOKUP($A24,'8 Oct - LIVE LDS Data'!$A$3:$AAD$1504,6,FALSE)=0/1/1900,"",VLOOKUP($A24,'8 Oct - LIVE LDS Data'!$A$3:$AAD$1504,6,FALSE))</f>
        <v>2021</v>
      </c>
      <c r="F24" s="7327">
        <f>IF(VLOOKUP($A24,'8 Oct - LIVE LDS Data'!$A$3:$AAD$1504,7,FALSE)=0/1/1900,"",VLOOKUP($A24,'8 Oct - LIVE LDS Data'!$A$3:$AAD$1504,7,FALSE))</f>
        <v>2041</v>
      </c>
      <c r="G24" s="7327" t="str">
        <f>IF(VLOOKUP($A24,'8 Oct - LIVE LDS Data'!$A$3:$AAD$1504,8,FALSE)=0/1/1900,"",VLOOKUP($A24,'8 Oct - LIVE LDS Data'!$A$3:$AAD$1504,8,FALSE))</f>
        <v>N</v>
      </c>
      <c r="H24" s="7327" t="str">
        <f>IF(VLOOKUP($A24,'8 Oct - LIVE LDS Data'!$A$3:$AAD$1504,9,FALSE)=0/1/1900,"",VLOOKUP($A24,'8 Oct - LIVE LDS Data'!$A$3:$AAD$1504,9,FALSE))</f>
        <v>N</v>
      </c>
      <c r="I24" s="7335">
        <f>IF(VLOOKUP($A24,'8 Oct - LIVE LDS Data'!$A$3:$AAD$1504,10,FALSE)=0/1/1900,"",VLOOKUP($A24,'8 Oct - LIVE LDS Data'!$A$3:$AAD$1504,10,FALSE))</f>
        <v>40955</v>
      </c>
      <c r="J24" s="7329">
        <f>IF(VLOOKUP($A24,'8 Oct - LIVE LDS Data'!$A$3:$AAD$1504,61,FALSE)=0/1/1900,"",VLOOKUP($A24,'8 Oct - LIVE LDS Data'!$A$3:$AAD$1504,61,FALSE))</f>
        <v>45600</v>
      </c>
      <c r="K24" s="7329">
        <f>IF(VLOOKUP($A24,'8 Oct - LIVE LDS Data'!$A$3:$AAD$1504,62,FALSE)=0/1/1900,"",VLOOKUP($A24,'8 Oct - LIVE LDS Data'!$A$3:$AAD$1504,62,FALSE))</f>
        <v>45658</v>
      </c>
      <c r="L24" s="7329">
        <f>IF(VLOOKUP($A24,'8 Oct - LIVE LDS Data'!$A$3:$AAD$1504,64,FALSE)=0/1/1900,"",VLOOKUP($A24,'8 Oct - LIVE LDS Data'!$A$3:$AAD$1504,64,FALSE))</f>
        <v>45714</v>
      </c>
      <c r="M24" s="7329">
        <f>IF(VLOOKUP($A24,'8 Oct - LIVE LDS Data'!$A$3:$AAD$1504,65,FALSE)=0/1/1900,"",VLOOKUP($A24,'8 Oct - LIVE LDS Data'!$A$3:$AAD$1504,65,FALSE))</f>
        <v>45992</v>
      </c>
      <c r="N24" s="7329" t="str">
        <f>IF(VLOOKUP($A24,'8 Oct - LIVE LDS Data'!$A$3:$AAD$1504,67,FALSE)=0/1/1900,"",VLOOKUP($A24,'8 Oct - LIVE LDS Data'!$A$3:$AAD$1504,67,FALSE))</f>
        <v/>
      </c>
      <c r="O24" s="2710" t="str">
        <f>IF(VLOOKUP($A24,'8 Oct - LIVE LDS Data'!$A$3:$AAD$1504,80,FALSE)=0/1/1900,"",VLOOKUP($A24,'8 Oct - LIVE LDS Data'!$A$3:$AAD$1504,80,FALSE))</f>
        <v/>
      </c>
    </row>
    <row r="25" spans="1:15" ht="45" x14ac:dyDescent="0.2">
      <c r="A25" s="3814" t="s">
        <v>1861</v>
      </c>
      <c r="B25" s="1519"/>
      <c r="C25" s="3382" t="s">
        <v>1862</v>
      </c>
      <c r="D25" s="3383" t="str">
        <f>IF(VLOOKUP($A25,'8 Oct - LIVE LDS Data'!$A$3:$AAD$1504,4,FALSE)=0/1/1900,"",VLOOKUP($A25,'8 Oct - LIVE LDS Data'!$A$3:$AAD$1504,4,FALSE))</f>
        <v>Local Plan Review</v>
      </c>
      <c r="E25" s="3384" t="str">
        <f>IF(VLOOKUP($A25,'8 Oct - LIVE LDS Data'!$A$3:$AAD$1504,6,FALSE)=0/1/1900,"",VLOOKUP($A25,'8 Oct - LIVE LDS Data'!$A$3:$AAD$1504,6,FALSE))</f>
        <v>2020</v>
      </c>
      <c r="F25" s="3384" t="str">
        <f>IF(VLOOKUP($A25,'8 Oct - LIVE LDS Data'!$A$3:$AAD$1504,7,FALSE)=0/1/1900,"",VLOOKUP($A25,'8 Oct - LIVE LDS Data'!$A$3:$AAD$1504,7,FALSE))</f>
        <v>2041</v>
      </c>
      <c r="G25" s="3384" t="str">
        <f>IF(VLOOKUP($A25,'8 Oct - LIVE LDS Data'!$A$3:$AAD$1504,8,FALSE)=0/1/1900,"",VLOOKUP($A25,'8 Oct - LIVE LDS Data'!$A$3:$AAD$1504,8,FALSE))</f>
        <v>N</v>
      </c>
      <c r="H25" s="3384" t="str">
        <f>IF(VLOOKUP($A25,'8 Oct - LIVE LDS Data'!$A$3:$AAD$1504,9,FALSE)=0/1/1900,"",VLOOKUP($A25,'8 Oct - LIVE LDS Data'!$A$3:$AAD$1504,9,FALSE))</f>
        <v>N</v>
      </c>
      <c r="I25" s="3385">
        <f>IF(VLOOKUP($A25,'8 Oct - LIVE LDS Data'!$A$3:$AAD$1504,10,FALSE)=0/1/1900,"",VLOOKUP($A25,'8 Oct - LIVE LDS Data'!$A$3:$AAD$1504,10,FALSE))</f>
        <v>40162</v>
      </c>
      <c r="J25" s="3386" t="str">
        <f>IF(VLOOKUP($A25,'8 Oct - LIVE LDS Data'!$A$3:$AAD$1504,61,FALSE)=0/1/1900,"",VLOOKUP($A25,'8 Oct - LIVE LDS Data'!$A$3:$AAD$1504,61,FALSE))</f>
        <v>1. Feb 2022
[to consult again at Reg 19 stage]</v>
      </c>
      <c r="K25" s="3386">
        <f>IF(VLOOKUP($A25,'8 Oct - LIVE LDS Data'!$A$3:$AAD$1504,62,FALSE)=0/1/1900,"",VLOOKUP($A25,'8 Oct - LIVE LDS Data'!$A$3:$AAD$1504,62,FALSE))</f>
        <v>46327</v>
      </c>
      <c r="L25" s="3386" t="str">
        <f>IF(VLOOKUP($A25,'8 Oct - LIVE LDS Data'!$A$3:$AAD$1504,64,FALSE)=0/1/1900,"",VLOOKUP($A25,'8 Oct - LIVE LDS Data'!$A$3:$AAD$1504,64,FALSE))</f>
        <v/>
      </c>
      <c r="M25" s="7340" t="str">
        <f>IF(VLOOKUP($A25,'8 Oct - LIVE LDS Data'!$A$3:$AAD$1504,65,FALSE)=0/1/1900,"",VLOOKUP($A25,'8 Oct - LIVE LDS Data'!$A$3:$AAD$1504,65,FALSE))</f>
        <v>Late 2027</v>
      </c>
      <c r="N25" s="3386" t="str">
        <f>IF(VLOOKUP($A25,'8 Oct - LIVE LDS Data'!$A$3:$AAD$1504,67,FALSE)=0/1/1900,"",VLOOKUP($A25,'8 Oct - LIVE LDS Data'!$A$3:$AAD$1504,67,FALSE))</f>
        <v/>
      </c>
      <c r="O25" s="2710" t="str">
        <f>IF(VLOOKUP($A25,'8 Oct - LIVE LDS Data'!$A$3:$AAD$1504,80,FALSE)=0/1/1900,"",VLOOKUP($A25,'8 Oct - LIVE LDS Data'!$A$3:$AAD$1504,80,FALSE))</f>
        <v/>
      </c>
    </row>
    <row r="26" spans="1:15" ht="40" customHeight="1" x14ac:dyDescent="0.2">
      <c r="A26" s="2907" t="s">
        <v>1900</v>
      </c>
      <c r="B26" s="1519"/>
      <c r="C26" s="1519" t="s">
        <v>1901</v>
      </c>
      <c r="D26" s="7334" t="str">
        <f>IF(VLOOKUP($A26,'8 Oct - LIVE LDS Data'!$A$3:$AAD$1504,4,FALSE)=0/1/1900,"",VLOOKUP($A26,'8 Oct - LIVE LDS Data'!$A$3:$AAD$1504,4,FALSE))</f>
        <v>Hounslow Local Plan 2020-2041
(previous plan withdrawn May 2023)</v>
      </c>
      <c r="E26" s="7327">
        <f>IF(VLOOKUP($A26,'8 Oct - LIVE LDS Data'!$A$3:$AAD$1504,6,FALSE)=0/1/1900,"",VLOOKUP($A26,'8 Oct - LIVE LDS Data'!$A$3:$AAD$1504,6,FALSE))</f>
        <v>2020</v>
      </c>
      <c r="F26" s="7327">
        <f>IF(VLOOKUP($A26,'8 Oct - LIVE LDS Data'!$A$3:$AAD$1504,7,FALSE)=0/1/1900,"",VLOOKUP($A26,'8 Oct - LIVE LDS Data'!$A$3:$AAD$1504,7,FALSE))</f>
        <v>2041</v>
      </c>
      <c r="G26" s="7327" t="str">
        <f>IF(VLOOKUP($A26,'8 Oct - LIVE LDS Data'!$A$3:$AAD$1504,8,FALSE)=0/1/1900,"",VLOOKUP($A26,'8 Oct - LIVE LDS Data'!$A$3:$AAD$1504,8,FALSE))</f>
        <v>N</v>
      </c>
      <c r="H26" s="7327" t="str">
        <f>IF(VLOOKUP($A26,'8 Oct - LIVE LDS Data'!$A$3:$AAD$1504,9,FALSE)=0/1/1900,"",VLOOKUP($A26,'8 Oct - LIVE LDS Data'!$A$3:$AAD$1504,9,FALSE))</f>
        <v>N</v>
      </c>
      <c r="I26" s="7335">
        <f>IF(VLOOKUP($A26,'8 Oct - LIVE LDS Data'!$A$3:$AAD$1504,10,FALSE)=0/1/1900,"",VLOOKUP($A26,'8 Oct - LIVE LDS Data'!$A$3:$AAD$1504,10,FALSE))</f>
        <v>42262</v>
      </c>
      <c r="J26" s="7329">
        <f>IF(VLOOKUP($A26,'8 Oct - LIVE LDS Data'!$A$3:$AAD$1504,61,FALSE)=0/1/1900,"",VLOOKUP($A26,'8 Oct - LIVE LDS Data'!$A$3:$AAD$1504,61,FALSE))</f>
        <v>45541</v>
      </c>
      <c r="K26" s="7329">
        <f>IF(VLOOKUP($A26,'8 Oct - LIVE LDS Data'!$A$3:$AAD$1504,62,FALSE)=0/1/1900,"",VLOOKUP($A26,'8 Oct - LIVE LDS Data'!$A$3:$AAD$1504,62,FALSE))</f>
        <v>45809</v>
      </c>
      <c r="L26" s="7329">
        <f>IF(VLOOKUP($A26,'8 Oct - LIVE LDS Data'!$A$3:$AAD$1504,64,FALSE)=0/1/1900,"",VLOOKUP($A26,'8 Oct - LIVE LDS Data'!$A$3:$AAD$1504,64,FALSE))</f>
        <v>45831</v>
      </c>
      <c r="M26" s="7329">
        <f>IF(VLOOKUP($A26,'8 Oct - LIVE LDS Data'!$A$3:$AAD$1504,65,FALSE)=0/1/1900,"",VLOOKUP($A26,'8 Oct - LIVE LDS Data'!$A$3:$AAD$1504,65,FALSE))</f>
        <v>46204</v>
      </c>
      <c r="N26" s="7329" t="str">
        <f>IF(VLOOKUP($A26,'8 Oct - LIVE LDS Data'!$A$3:$AAD$1504,67,FALSE)=0/1/1900,"",VLOOKUP($A26,'8 Oct - LIVE LDS Data'!$A$3:$AAD$1504,67,FALSE))</f>
        <v/>
      </c>
      <c r="O26" s="2710" t="str">
        <f>IF(VLOOKUP($A26,'8 Oct - LIVE LDS Data'!$A$3:$AAD$1504,80,FALSE)=0/1/1900,"",VLOOKUP($A26,'8 Oct - LIVE LDS Data'!$A$3:$AAD$1504,80,FALSE))</f>
        <v/>
      </c>
    </row>
    <row r="27" spans="1:15" ht="50" customHeight="1" x14ac:dyDescent="0.2">
      <c r="A27" s="1519" t="s">
        <v>1938</v>
      </c>
      <c r="B27" s="1519"/>
      <c r="C27" s="1519" t="s">
        <v>1939</v>
      </c>
      <c r="D27" s="7334" t="str">
        <f>IF(VLOOKUP($A27,'8 Oct - LIVE LDS Data'!$A$3:$AAD$1504,4,FALSE)=0/1/1900,"",VLOOKUP($A27,'8 Oct - LIVE LDS Data'!$A$3:$AAD$1504,4,FALSE))</f>
        <v>Hyndburn 2040:
Local Plan (Strategic Policies and Site Allocations)</v>
      </c>
      <c r="E27" s="7327">
        <f>IF(VLOOKUP($A27,'8 Oct - LIVE LDS Data'!$A$3:$AAD$1504,6,FALSE)=0/1/1900,"",VLOOKUP($A27,'8 Oct - LIVE LDS Data'!$A$3:$AAD$1504,6,FALSE))</f>
        <v>2021</v>
      </c>
      <c r="F27" s="7327">
        <f>IF(VLOOKUP($A27,'8 Oct - LIVE LDS Data'!$A$3:$AAD$1504,7,FALSE)=0/1/1900,"",VLOOKUP($A27,'8 Oct - LIVE LDS Data'!$A$3:$AAD$1504,7,FALSE))</f>
        <v>2040</v>
      </c>
      <c r="G27" s="7327" t="str">
        <f>IF(VLOOKUP($A27,'8 Oct - LIVE LDS Data'!$A$3:$AAD$1504,8,FALSE)=0/1/1900,"",VLOOKUP($A27,'8 Oct - LIVE LDS Data'!$A$3:$AAD$1504,8,FALSE))</f>
        <v>N</v>
      </c>
      <c r="H27" s="7327" t="str">
        <f>IF(VLOOKUP($A27,'8 Oct - LIVE LDS Data'!$A$3:$AAD$1504,9,FALSE)=0/1/1900,"",VLOOKUP($A27,'8 Oct - LIVE LDS Data'!$A$3:$AAD$1504,9,FALSE))</f>
        <v>N</v>
      </c>
      <c r="I27" s="7330">
        <f>IF(VLOOKUP($A27,'8 Oct - LIVE LDS Data'!$A$3:$AAD$1504,10,FALSE)=0/1/1900,"",VLOOKUP($A27,'8 Oct - LIVE LDS Data'!$A$3:$AAD$1504,10,FALSE))</f>
        <v>40927</v>
      </c>
      <c r="J27" s="7329" t="str">
        <f>IF(VLOOKUP($A27,'8 Oct - LIVE LDS Data'!$A$3:$AAD$1504,61,FALSE)=0/1/1900,"",VLOOKUP($A27,'8 Oct - LIVE LDS Data'!$A$3:$AAD$1504,61,FALSE))</f>
        <v>Nov-2022
Feb-2024</v>
      </c>
      <c r="K27" s="7329">
        <f>IF(VLOOKUP($A27,'8 Oct - LIVE LDS Data'!$A$3:$AAD$1504,62,FALSE)=0/1/1900,"",VLOOKUP($A27,'8 Oct - LIVE LDS Data'!$A$3:$AAD$1504,62,FALSE))</f>
        <v>45717</v>
      </c>
      <c r="L27" s="7329">
        <f>IF(VLOOKUP($A27,'8 Oct - LIVE LDS Data'!$A$3:$AAD$1504,64,FALSE)=0/1/1900,"",VLOOKUP($A27,'8 Oct - LIVE LDS Data'!$A$3:$AAD$1504,64,FALSE))</f>
        <v>45717</v>
      </c>
      <c r="M27" s="7329" t="str">
        <f>IF(VLOOKUP($A27,'8 Oct - LIVE LDS Data'!$A$3:$AAD$1504,65,FALSE)=0/1/1900,"",VLOOKUP($A27,'8 Oct - LIVE LDS Data'!$A$3:$AAD$1504,65,FALSE))</f>
        <v>Nov 2026 - Feb 2027</v>
      </c>
      <c r="N27" s="7329" t="str">
        <f>IF(VLOOKUP($A27,'8 Oct - LIVE LDS Data'!$A$3:$AAD$1504,67,FALSE)=0/1/1900,"",VLOOKUP($A27,'8 Oct - LIVE LDS Data'!$A$3:$AAD$1504,67,FALSE))</f>
        <v/>
      </c>
      <c r="O27" s="2710" t="str">
        <f>IF(VLOOKUP($A27,'8 Oct - LIVE LDS Data'!$A$3:$AAD$1504,80,FALSE)=0/1/1900,"",VLOOKUP($A27,'8 Oct - LIVE LDS Data'!$A$3:$AAD$1504,80,FALSE))</f>
        <v/>
      </c>
    </row>
    <row r="28" spans="1:15" s="610" customFormat="1" ht="35.25" customHeight="1" x14ac:dyDescent="0.2">
      <c r="A28" s="1529" t="s">
        <v>2396</v>
      </c>
      <c r="B28" s="1519"/>
      <c r="C28" s="1529" t="s">
        <v>4233</v>
      </c>
      <c r="D28" s="7334" t="str">
        <f>IF(VLOOKUP($A28,'8 Oct - LIVE LDS Data'!$A$3:$AAD$1504,4,FALSE)=0/1/1900,"",VLOOKUP($A28,'8 Oct - LIVE LDS Data'!$A$3:$AAD$1504,4,FALSE))</f>
        <v>Local Plan (2020-2040)</v>
      </c>
      <c r="E28" s="7327">
        <f>IF(VLOOKUP($A28,'8 Oct - LIVE LDS Data'!$A$3:$AAD$1504,6,FALSE)=0/1/1900,"",VLOOKUP($A28,'8 Oct - LIVE LDS Data'!$A$3:$AAD$1504,6,FALSE))</f>
        <v>2020</v>
      </c>
      <c r="F28" s="7327">
        <f>IF(VLOOKUP($A28,'8 Oct - LIVE LDS Data'!$A$3:$AAD$1504,7,FALSE)=0/1/1900,"",VLOOKUP($A28,'8 Oct - LIVE LDS Data'!$A$3:$AAD$1504,7,FALSE))</f>
        <v>2040</v>
      </c>
      <c r="G28" s="7327" t="str">
        <f>IF(VLOOKUP($A28,'8 Oct - LIVE LDS Data'!$A$3:$AAD$1504,8,FALSE)=0/1/1900,"",VLOOKUP($A28,'8 Oct - LIVE LDS Data'!$A$3:$AAD$1504,8,FALSE))</f>
        <v>N</v>
      </c>
      <c r="H28" s="7327" t="str">
        <f>IF(VLOOKUP($A28,'8 Oct - LIVE LDS Data'!$A$3:$AAD$1504,9,FALSE)=0/1/1900,"",VLOOKUP($A28,'8 Oct - LIVE LDS Data'!$A$3:$AAD$1504,9,FALSE))</f>
        <v>N</v>
      </c>
      <c r="I28" s="7335">
        <f>IF(VLOOKUP($A28,'8 Oct - LIVE LDS Data'!$A$3:$AAD$1504,10,FALSE)=0/1/1900,"",VLOOKUP($A28,'8 Oct - LIVE LDS Data'!$A$3:$AAD$1504,10,FALSE))</f>
        <v>40087</v>
      </c>
      <c r="J28" s="7329">
        <f>IF(VLOOKUP($A28,'8 Oct - LIVE LDS Data'!$A$3:$AAD$1504,61,FALSE)=0/1/1900,"",VLOOKUP($A28,'8 Oct - LIVE LDS Data'!$A$3:$AAD$1504,61,FALSE))</f>
        <v>45516</v>
      </c>
      <c r="K28" s="7329" t="str">
        <f>IF(VLOOKUP($A28,'8 Oct - LIVE LDS Data'!$A$3:$AAD$1504,62,FALSE)=0/1/1900,"",VLOOKUP($A28,'8 Oct - LIVE LDS Data'!$A$3:$AAD$1504,62,FALSE))</f>
        <v>Q4 2024</v>
      </c>
      <c r="L28" s="7329">
        <f>IF(VLOOKUP($A28,'8 Oct - LIVE LDS Data'!$A$3:$AAD$1504,64,FALSE)=0/1/1900,"",VLOOKUP($A28,'8 Oct - LIVE LDS Data'!$A$3:$AAD$1504,64,FALSE))</f>
        <v>45646</v>
      </c>
      <c r="M28" s="7329" t="str">
        <f>IF(VLOOKUP($A28,'8 Oct - LIVE LDS Data'!$A$3:$AAD$1504,65,FALSE)=0/1/1900,"",VLOOKUP($A28,'8 Oct - LIVE LDS Data'!$A$3:$AAD$1504,65,FALSE))</f>
        <v xml:space="preserve">Q4 2025 </v>
      </c>
      <c r="N28" s="7329" t="str">
        <f>IF(VLOOKUP($A28,'8 Oct - LIVE LDS Data'!$A$3:$AAD$1504,67,FALSE)=0/1/1900,"",VLOOKUP($A28,'8 Oct - LIVE LDS Data'!$A$3:$AAD$1504,67,FALSE))</f>
        <v/>
      </c>
      <c r="O28" s="2710" t="str">
        <f>IF(VLOOKUP($A28,'8 Oct - LIVE LDS Data'!$A$3:$AAD$1504,80,FALSE)=0/1/1900,"",VLOOKUP($A28,'8 Oct - LIVE LDS Data'!$A$3:$AAD$1504,80,FALSE))</f>
        <v/>
      </c>
    </row>
    <row r="29" spans="1:15" s="610" customFormat="1" ht="30" x14ac:dyDescent="0.2">
      <c r="A29" s="1533" t="s">
        <v>3299</v>
      </c>
      <c r="B29" s="1533"/>
      <c r="C29" s="1533" t="s">
        <v>3298</v>
      </c>
      <c r="D29" s="7341" t="str">
        <f>IF(VLOOKUP($A29,'8 Oct - LIVE LDS Data'!$A$3:$AAD$1504,4,FALSE)=0/1/1900,"",VLOOKUP($A29,'8 Oct - LIVE LDS Data'!$A$3:$AAD$1504,4,FALSE))</f>
        <v>St Albans City and District Local Plan 2041</v>
      </c>
      <c r="E29" s="7328">
        <f>IF(VLOOKUP($A29,'8 Oct - LIVE LDS Data'!$A$3:$AAD$1504,6,FALSE)=0/1/1900,"",VLOOKUP($A29,'8 Oct - LIVE LDS Data'!$A$3:$AAD$1504,6,FALSE))</f>
        <v>2024</v>
      </c>
      <c r="F29" s="7328">
        <f>IF(VLOOKUP($A29,'8 Oct - LIVE LDS Data'!$A$3:$AAD$1504,7,FALSE)=0/1/1900,"",VLOOKUP($A29,'8 Oct - LIVE LDS Data'!$A$3:$AAD$1504,7,FALSE))</f>
        <v>2041</v>
      </c>
      <c r="G29" s="7328" t="str">
        <f>IF(VLOOKUP($A29,'8 Oct - LIVE LDS Data'!$A$3:$AAD$1504,8,FALSE)=0/1/1900,"",VLOOKUP($A29,'8 Oct - LIVE LDS Data'!$A$3:$AAD$1504,8,FALSE))</f>
        <v>N</v>
      </c>
      <c r="H29" s="7328" t="str">
        <f>IF(VLOOKUP($A29,'8 Oct - LIVE LDS Data'!$A$3:$AAD$1504,9,FALSE)=0/1/1900,"",VLOOKUP($A29,'8 Oct - LIVE LDS Data'!$A$3:$AAD$1504,9,FALSE))</f>
        <v>N</v>
      </c>
      <c r="I29" s="7342" t="str">
        <f>IF(VLOOKUP($A29,'8 Oct - LIVE LDS Data'!$A$3:$AAD$1504,10,FALSE)=0/1/1900,"",VLOOKUP($A29,'8 Oct - LIVE LDS Data'!$A$3:$AAD$1504,10,FALSE))</f>
        <v>none</v>
      </c>
      <c r="J29" s="7343">
        <f>IF(VLOOKUP($A29,'8 Oct - LIVE LDS Data'!$A$3:$AAD$1504,61,FALSE)=0/1/1900,"",VLOOKUP($A29,'8 Oct - LIVE LDS Data'!$A$3:$AAD$1504,61,FALSE))</f>
        <v>45561</v>
      </c>
      <c r="K29" s="7343">
        <f>IF(VLOOKUP($A29,'8 Oct - LIVE LDS Data'!$A$3:$AAD$1504,62,FALSE)=0/1/1900,"",VLOOKUP($A29,'8 Oct - LIVE LDS Data'!$A$3:$AAD$1504,62,FALSE))</f>
        <v>45717</v>
      </c>
      <c r="L29" s="7343">
        <f>IF(VLOOKUP($A29,'8 Oct - LIVE LDS Data'!$A$3:$AAD$1504,64,FALSE)=0/1/1900,"",VLOOKUP($A29,'8 Oct - LIVE LDS Data'!$A$3:$AAD$1504,64,FALSE))</f>
        <v>45625</v>
      </c>
      <c r="M29" s="7329">
        <f>IF(VLOOKUP($A29,'8 Oct - LIVE LDS Data'!$A$3:$AAD$1504,65,FALSE)=0/1/1900,"",VLOOKUP($A29,'8 Oct - LIVE LDS Data'!$A$3:$AAD$1504,65,FALSE))</f>
        <v>46082</v>
      </c>
      <c r="N29" s="7343" t="str">
        <f>IF(VLOOKUP($A29,'8 Oct - LIVE LDS Data'!$A$3:$AAD$1504,67,FALSE)=0/1/1900,"",VLOOKUP($A29,'8 Oct - LIVE LDS Data'!$A$3:$AAD$1504,67,FALSE))</f>
        <v/>
      </c>
      <c r="O29" s="2710" t="str">
        <f>IF(VLOOKUP($A29,'8 Oct - LIVE LDS Data'!$A$3:$AAD$1504,80,FALSE)=0/1/1900,"",VLOOKUP($A29,'8 Oct - LIVE LDS Data'!$A$3:$AAD$1504,80,FALSE))</f>
        <v/>
      </c>
    </row>
    <row r="30" spans="1:15" s="610" customFormat="1" ht="63.5" customHeight="1" x14ac:dyDescent="0.2">
      <c r="A30" s="1519" t="s">
        <v>2410</v>
      </c>
      <c r="B30" s="1519"/>
      <c r="C30" s="1519" t="s">
        <v>2411</v>
      </c>
      <c r="D30" s="7334" t="str">
        <f>IF(VLOOKUP($A30,'8 Oct - LIVE LDS Data'!$A$3:$AAD$1504,4,FALSE)=0/1/1900,"",VLOOKUP($A30,'8 Oct - LIVE LDS Data'!$A$3:$AAD$1504,4,FALSE))</f>
        <v>Newham Local Plan Review</v>
      </c>
      <c r="E30" s="7327">
        <f>IF(VLOOKUP($A30,'8 Oct - LIVE LDS Data'!$A$3:$AAD$1504,6,FALSE)=0/1/1900,"",VLOOKUP($A30,'8 Oct - LIVE LDS Data'!$A$3:$AAD$1504,6,FALSE))</f>
        <v>2021</v>
      </c>
      <c r="F30" s="7327">
        <f>IF(VLOOKUP($A30,'8 Oct - LIVE LDS Data'!$A$3:$AAD$1504,7,FALSE)=0/1/1900,"",VLOOKUP($A30,'8 Oct - LIVE LDS Data'!$A$3:$AAD$1504,7,FALSE))</f>
        <v>2038</v>
      </c>
      <c r="G30" s="7327" t="str">
        <f>IF(VLOOKUP($A30,'8 Oct - LIVE LDS Data'!$A$3:$AAD$1504,8,FALSE)=0/1/1900,"",VLOOKUP($A30,'8 Oct - LIVE LDS Data'!$A$3:$AAD$1504,8,FALSE))</f>
        <v>N</v>
      </c>
      <c r="H30" s="7327" t="str">
        <f>IF(VLOOKUP($A30,'8 Oct - LIVE LDS Data'!$A$3:$AAD$1504,9,FALSE)=0/1/1900,"",VLOOKUP($A30,'8 Oct - LIVE LDS Data'!$A$3:$AAD$1504,9,FALSE))</f>
        <v>N</v>
      </c>
      <c r="I30" s="7330">
        <f>IF(VLOOKUP($A30,'8 Oct - LIVE LDS Data'!$A$3:$AAD$1504,10,FALSE)=0/1/1900,"",VLOOKUP($A30,'8 Oct - LIVE LDS Data'!$A$3:$AAD$1504,10,FALSE))</f>
        <v>43444</v>
      </c>
      <c r="J30" s="7329">
        <f>IF(VLOOKUP($A30,'8 Oct - LIVE LDS Data'!$A$3:$AAD$1504,61,FALSE)=0/1/1900,"",VLOOKUP($A30,'8 Oct - LIVE LDS Data'!$A$3:$AAD$1504,61,FALSE))</f>
        <v>45492</v>
      </c>
      <c r="K30" s="7329">
        <f>IF(VLOOKUP($A30,'8 Oct - LIVE LDS Data'!$A$3:$AAD$1504,62,FALSE)=0/1/1900,"",VLOOKUP($A30,'8 Oct - LIVE LDS Data'!$A$3:$AAD$1504,62,FALSE))</f>
        <v>45839</v>
      </c>
      <c r="L30" s="7329">
        <f>IF(VLOOKUP($A30,'8 Oct - LIVE LDS Data'!$A$3:$AAD$1504,64,FALSE)=0/1/1900,"",VLOOKUP($A30,'8 Oct - LIVE LDS Data'!$A$3:$AAD$1504,64,FALSE))</f>
        <v>45856</v>
      </c>
      <c r="M30" s="7329">
        <f>IF(VLOOKUP($A30,'8 Oct - LIVE LDS Data'!$A$3:$AAD$1504,65,FALSE)=0/1/1900,"",VLOOKUP($A30,'8 Oct - LIVE LDS Data'!$A$3:$AAD$1504,65,FALSE))</f>
        <v>46082</v>
      </c>
      <c r="N30" s="7329" t="str">
        <f>IF(VLOOKUP($A30,'8 Oct - LIVE LDS Data'!$A$3:$AAD$1504,67,FALSE)=0/1/1900,"",VLOOKUP($A30,'8 Oct - LIVE LDS Data'!$A$3:$AAD$1504,67,FALSE))</f>
        <v/>
      </c>
      <c r="O30" s="2710" t="str">
        <f>IF(VLOOKUP($A30,'8 Oct - LIVE LDS Data'!$A$3:$AAD$1504,80,FALSE)=0/1/1900,"",VLOOKUP($A30,'8 Oct - LIVE LDS Data'!$A$3:$AAD$1504,80,FALSE))</f>
        <v/>
      </c>
    </row>
    <row r="31" spans="1:15" s="610" customFormat="1" ht="63.5" customHeight="1" x14ac:dyDescent="0.2">
      <c r="A31" s="3604" t="s">
        <v>2518</v>
      </c>
      <c r="B31" s="2224"/>
      <c r="C31" s="3604" t="s">
        <v>2519</v>
      </c>
      <c r="D31" s="3608" t="str">
        <f>IF(VLOOKUP($A31,'8 Oct - LIVE LDS Data'!$A$3:$AAD$1504,4,FALSE)=0/1/1900,"",VLOOKUP($A31,'8 Oct - LIVE LDS Data'!$A$3:$AAD$1504,4,FALSE))</f>
        <v>Local Plan 2040 (postponed)</v>
      </c>
      <c r="E31" s="3609">
        <f>IF(VLOOKUP($A31,'8 Oct - LIVE LDS Data'!$A$3:$AAD$1504,6,FALSE)=0/1/1900,"",VLOOKUP($A31,'8 Oct - LIVE LDS Data'!$A$3:$AAD$1504,6,FALSE))</f>
        <v>2025</v>
      </c>
      <c r="F31" s="3609">
        <f>IF(VLOOKUP($A31,'8 Oct - LIVE LDS Data'!$A$3:$AAD$1504,7,FALSE)=0/1/1900,"",VLOOKUP($A31,'8 Oct - LIVE LDS Data'!$A$3:$AAD$1504,7,FALSE))</f>
        <v>2040</v>
      </c>
      <c r="G31" s="3610" t="str">
        <f>IF(VLOOKUP($A31,'8 Oct - LIVE LDS Data'!$A$3:$AAD$1504,8,FALSE)=0/1/1900,"",VLOOKUP($A31,'8 Oct - LIVE LDS Data'!$A$3:$AAD$1504,8,FALSE))</f>
        <v>N</v>
      </c>
      <c r="H31" s="3610" t="str">
        <f>IF(VLOOKUP($A31,'8 Oct - LIVE LDS Data'!$A$3:$AAD$1504,9,FALSE)=0/1/1900,"",VLOOKUP($A31,'8 Oct - LIVE LDS Data'!$A$3:$AAD$1504,9,FALSE))</f>
        <v>N</v>
      </c>
      <c r="I31" s="3611">
        <f>IF(VLOOKUP($A31,'8 Oct - LIVE LDS Data'!$A$3:$AAD$1504,10,FALSE)=0/1/1900,"",VLOOKUP($A31,'8 Oct - LIVE LDS Data'!$A$3:$AAD$1504,10,FALSE))</f>
        <v>42745</v>
      </c>
      <c r="J31" s="3386" t="str">
        <f>IF(VLOOKUP($A31,'8 Oct - LIVE LDS Data'!$A$3:$AAD$1504,61,FALSE)=0/1/1900,"",VLOOKUP($A31,'8 Oct - LIVE LDS Data'!$A$3:$AAD$1504,61,FALSE))</f>
        <v xml:space="preserve">1. Nov-2023
2. </v>
      </c>
      <c r="K31" s="3386">
        <f>IF(VLOOKUP($A31,'8 Oct - LIVE LDS Data'!$A$3:$AAD$1504,62,FALSE)=0/1/1900,"",VLOOKUP($A31,'8 Oct - LIVE LDS Data'!$A$3:$AAD$1504,62,FALSE))</f>
        <v>45992</v>
      </c>
      <c r="L31" s="3386" t="str">
        <f>IF(VLOOKUP($A31,'8 Oct - LIVE LDS Data'!$A$3:$AAD$1504,64,FALSE)=0/1/1900,"",VLOOKUP($A31,'8 Oct - LIVE LDS Data'!$A$3:$AAD$1504,64,FALSE))</f>
        <v/>
      </c>
      <c r="M31" s="7340">
        <f>IF(VLOOKUP($A31,'8 Oct - LIVE LDS Data'!$A$3:$AAD$1504,65,FALSE)=0/1/1900,"",VLOOKUP($A31,'8 Oct - LIVE LDS Data'!$A$3:$AAD$1504,65,FALSE))</f>
        <v>46327</v>
      </c>
      <c r="N31" s="3386" t="str">
        <f>IF(VLOOKUP($A31,'8 Oct - LIVE LDS Data'!$A$3:$AAD$1504,67,FALSE)=0/1/1900,"",VLOOKUP($A31,'8 Oct - LIVE LDS Data'!$A$3:$AAD$1504,67,FALSE))</f>
        <v/>
      </c>
      <c r="O31" s="2710" t="str">
        <f>IF(VLOOKUP($A31,'8 Oct - LIVE LDS Data'!$A$3:$AAD$1504,80,FALSE)=0/1/1900,"",VLOOKUP($A31,'8 Oct - LIVE LDS Data'!$A$3:$AAD$1504,80,FALSE))</f>
        <v/>
      </c>
    </row>
    <row r="32" spans="1:15" s="610" customFormat="1" ht="63.5" customHeight="1" x14ac:dyDescent="0.2">
      <c r="A32" s="2224" t="s">
        <v>2612</v>
      </c>
      <c r="B32" s="2224"/>
      <c r="C32" s="2224" t="s">
        <v>2608</v>
      </c>
      <c r="D32" s="7334" t="str">
        <f>IF(VLOOKUP($A32,'8 Oct - LIVE LDS Data'!$A$3:$AAD$1504,4,FALSE)=0/1/1900,"",VLOOKUP($A32,'8 Oct - LIVE LDS Data'!$A$3:$AAD$1504,4,FALSE))</f>
        <v>Greater Nottingham Strategic Plan 2041</v>
      </c>
      <c r="E32" s="7327">
        <f>IF(VLOOKUP($A32,'8 Oct - LIVE LDS Data'!$A$3:$AAD$1504,6,FALSE)=0/1/1900,"",VLOOKUP($A32,'8 Oct - LIVE LDS Data'!$A$3:$AAD$1504,6,FALSE))</f>
        <v>2023</v>
      </c>
      <c r="F32" s="7327">
        <f>IF(VLOOKUP($A32,'8 Oct - LIVE LDS Data'!$A$3:$AAD$1504,7,FALSE)=0/1/1900,"",VLOOKUP($A32,'8 Oct - LIVE LDS Data'!$A$3:$AAD$1504,7,FALSE))</f>
        <v>2041</v>
      </c>
      <c r="G32" s="7327" t="str">
        <f>IF(VLOOKUP($A32,'8 Oct - LIVE LDS Data'!$A$3:$AAD$1504,8,FALSE)=0/1/1900,"",VLOOKUP($A32,'8 Oct - LIVE LDS Data'!$A$3:$AAD$1504,8,FALSE))</f>
        <v>N</v>
      </c>
      <c r="H32" s="7327" t="str">
        <f>IF(VLOOKUP($A32,'8 Oct - LIVE LDS Data'!$A$3:$AAD$1504,9,FALSE)=0/1/1900,"",VLOOKUP($A32,'8 Oct - LIVE LDS Data'!$A$3:$AAD$1504,9,FALSE))</f>
        <v>Y</v>
      </c>
      <c r="I32" s="7330">
        <f>IF(VLOOKUP($A32,'8 Oct - LIVE LDS Data'!$A$3:$AAD$1504,10,FALSE)=0/1/1900,"",VLOOKUP($A32,'8 Oct - LIVE LDS Data'!$A$3:$AAD$1504,10,FALSE))</f>
        <v>41899</v>
      </c>
      <c r="J32" s="7329" t="str">
        <f>IF(VLOOKUP($A32,'8 Oct - LIVE LDS Data'!$A$3:$AAD$1504,61,FALSE)=0/1/1900,"",VLOOKUP($A32,'8 Oct - LIVE LDS Data'!$A$3:$AAD$1504,61,FALSE))</f>
        <v>1. Nov 2024
2. March 2025</v>
      </c>
      <c r="K32" s="7329">
        <f>IF(VLOOKUP($A32,'8 Oct - LIVE LDS Data'!$A$3:$AAD$1504,62,FALSE)=0/1/1900,"",VLOOKUP($A32,'8 Oct - LIVE LDS Data'!$A$3:$AAD$1504,62,FALSE))</f>
        <v>45901</v>
      </c>
      <c r="L32" s="7329" t="str">
        <f>IF(VLOOKUP($A32,'8 Oct - LIVE LDS Data'!$A$3:$AAD$1504,64,FALSE)=0/1/1900,"",VLOOKUP($A32,'8 Oct - LIVE LDS Data'!$A$3:$AAD$1504,64,FALSE))</f>
        <v/>
      </c>
      <c r="M32" s="7329">
        <f>IF(VLOOKUP($A32,'8 Oct - LIVE LDS Data'!$A$3:$AAD$1504,65,FALSE)=0/1/1900,"",VLOOKUP($A32,'8 Oct - LIVE LDS Data'!$A$3:$AAD$1504,65,FALSE))</f>
        <v>46266</v>
      </c>
      <c r="N32" s="7329" t="str">
        <f>IF(VLOOKUP($A32,'8 Oct - LIVE LDS Data'!$A$3:$AAD$1504,67,FALSE)=0/1/1900,"",VLOOKUP($A32,'8 Oct - LIVE LDS Data'!$A$3:$AAD$1504,67,FALSE))</f>
        <v/>
      </c>
      <c r="O32" s="2710" t="str">
        <f>IF(VLOOKUP($A32,'8 Oct - LIVE LDS Data'!$A$3:$AAD$1504,79,FALSE)=0/1/1900,"",VLOOKUP($A32,'8 Oct - LIVE LDS Data'!$A$3:$AAD$1504,79,FALSE))</f>
        <v>Published (second)</v>
      </c>
    </row>
    <row r="33" spans="1:15" s="610" customFormat="1" ht="50" customHeight="1" x14ac:dyDescent="0.2">
      <c r="A33" s="2224" t="s">
        <v>2697</v>
      </c>
      <c r="B33" s="2224"/>
      <c r="C33" s="2224" t="s">
        <v>2698</v>
      </c>
      <c r="D33" s="7334" t="str">
        <f>IF(VLOOKUP($A33,'8 Oct - LIVE LDS Data'!$A$3:$AAD$1504,4,FALSE)=0/1/1900,"",VLOOKUP($A33,'8 Oct - LIVE LDS Data'!$A$3:$AAD$1504,4,FALSE))</f>
        <v>Pendle Local Plan 4th Edition (2021-2040)</v>
      </c>
      <c r="E33" s="7327">
        <f>IF(VLOOKUP($A33,'8 Oct - LIVE LDS Data'!$A$3:$AAD$1504,6,FALSE)=0/1/1900,"",VLOOKUP($A33,'8 Oct - LIVE LDS Data'!$A$3:$AAD$1504,6,FALSE))</f>
        <v>2021</v>
      </c>
      <c r="F33" s="7327">
        <f>IF(VLOOKUP($A33,'8 Oct - LIVE LDS Data'!$A$3:$AAD$1504,7,FALSE)=0/1/1900,"",VLOOKUP($A33,'8 Oct - LIVE LDS Data'!$A$3:$AAD$1504,7,FALSE))</f>
        <v>2040</v>
      </c>
      <c r="G33" s="7327" t="str">
        <f>IF(VLOOKUP($A33,'8 Oct - LIVE LDS Data'!$A$3:$AAD$1504,8,FALSE)=0/1/1900,"",VLOOKUP($A33,'8 Oct - LIVE LDS Data'!$A$3:$AAD$1504,8,FALSE))</f>
        <v>N</v>
      </c>
      <c r="H33" s="7327" t="str">
        <f>IF(VLOOKUP($A33,'8 Oct - LIVE LDS Data'!$A$3:$AAD$1504,9,FALSE)=0/1/1900,"",VLOOKUP($A33,'8 Oct - LIVE LDS Data'!$A$3:$AAD$1504,9,FALSE))</f>
        <v>N</v>
      </c>
      <c r="I33" s="7335">
        <f>IF(VLOOKUP($A33,'8 Oct - LIVE LDS Data'!$A$3:$AAD$1504,10,FALSE)=0/1/1900,"",VLOOKUP($A33,'8 Oct - LIVE LDS Data'!$A$3:$AAD$1504,10,FALSE))</f>
        <v>42355</v>
      </c>
      <c r="J33" s="7329">
        <f>IF(VLOOKUP($A33,'8 Oct - LIVE LDS Data'!$A$3:$AAD$1504,61,FALSE)=0/1/1900,"",VLOOKUP($A33,'8 Oct - LIVE LDS Data'!$A$3:$AAD$1504,61,FALSE))</f>
        <v>45590</v>
      </c>
      <c r="K33" s="7329">
        <f>IF(VLOOKUP($A33,'8 Oct - LIVE LDS Data'!$A$3:$AAD$1504,62,FALSE)=0/1/1900,"",VLOOKUP($A33,'8 Oct - LIVE LDS Data'!$A$3:$AAD$1504,62,FALSE))</f>
        <v>45689</v>
      </c>
      <c r="L33" s="7329">
        <f>IF(VLOOKUP($A33,'8 Oct - LIVE LDS Data'!$A$3:$AAD$1504,64,FALSE)=0/1/1900,"",VLOOKUP($A33,'8 Oct - LIVE LDS Data'!$A$3:$AAD$1504,64,FALSE))</f>
        <v>45689</v>
      </c>
      <c r="M33" s="7329">
        <f>IF(VLOOKUP($A33,'8 Oct - LIVE LDS Data'!$A$3:$AAD$1504,65,FALSE)=0/1/1900,"",VLOOKUP($A33,'8 Oct - LIVE LDS Data'!$A$3:$AAD$1504,65,FALSE))</f>
        <v>46357</v>
      </c>
      <c r="N33" s="7329" t="str">
        <f>IF(VLOOKUP($A33,'8 Oct - LIVE LDS Data'!$A$3:$AAD$1504,67,FALSE)=0/1/1900,"",VLOOKUP($A33,'8 Oct - LIVE LDS Data'!$A$3:$AAD$1504,67,FALSE))</f>
        <v/>
      </c>
      <c r="O33" s="2710" t="str">
        <f>IF(VLOOKUP($A33,'8 Oct - LIVE LDS Data'!$A$3:$AAD$1504,79,FALSE)=0/1/1900,"",VLOOKUP($A33,'8 Oct - LIVE LDS Data'!$A$3:$AAD$1504,79,FALSE))</f>
        <v>Submitted
[plus a new plan to be prepared under new system]</v>
      </c>
    </row>
    <row r="34" spans="1:15" s="610" customFormat="1" ht="50" customHeight="1" x14ac:dyDescent="0.2">
      <c r="A34" s="1519" t="s">
        <v>2738</v>
      </c>
      <c r="B34" s="1519"/>
      <c r="C34" s="1529" t="s">
        <v>2739</v>
      </c>
      <c r="D34" s="7334" t="str">
        <f>IF(VLOOKUP($A34,'8 Oct - LIVE LDS Data'!$A$3:$AAD$1504,4,FALSE)=0/1/1900,"",VLOOKUP($A34,'8 Oct - LIVE LDS Data'!$A$3:$AAD$1504,4,FALSE))</f>
        <v>Portsmouth Local Plan</v>
      </c>
      <c r="E34" s="7327" t="str">
        <f>IF(VLOOKUP($A34,'8 Oct - LIVE LDS Data'!$A$3:$AAD$1504,6,FALSE)=0/1/1900,"",VLOOKUP($A34,'8 Oct - LIVE LDS Data'!$A$3:$AAD$1504,6,FALSE))</f>
        <v>2020</v>
      </c>
      <c r="F34" s="7327" t="str">
        <f>IF(VLOOKUP($A34,'8 Oct - LIVE LDS Data'!$A$3:$AAD$1504,7,FALSE)=0/1/1900,"",VLOOKUP($A34,'8 Oct - LIVE LDS Data'!$A$3:$AAD$1504,7,FALSE))</f>
        <v>2040</v>
      </c>
      <c r="G34" s="7327" t="str">
        <f>IF(VLOOKUP($A34,'8 Oct - LIVE LDS Data'!$A$3:$AAD$1504,8,FALSE)=0/1/1900,"",VLOOKUP($A34,'8 Oct - LIVE LDS Data'!$A$3:$AAD$1504,8,FALSE))</f>
        <v>N</v>
      </c>
      <c r="H34" s="7327" t="str">
        <f>IF(VLOOKUP($A34,'8 Oct - LIVE LDS Data'!$A$3:$AAD$1504,9,FALSE)=0/1/1900,"",VLOOKUP($A34,'8 Oct - LIVE LDS Data'!$A$3:$AAD$1504,9,FALSE))</f>
        <v>N</v>
      </c>
      <c r="I34" s="7335">
        <f>IF(VLOOKUP($A34,'8 Oct - LIVE LDS Data'!$A$3:$AAD$1504,10,FALSE)=0/1/1900,"",VLOOKUP($A34,'8 Oct - LIVE LDS Data'!$A$3:$AAD$1504,10,FALSE))</f>
        <v>40932</v>
      </c>
      <c r="J34" s="7329" t="str">
        <f>IF(VLOOKUP($A34,'8 Oct - LIVE LDS Data'!$A$3:$AAD$1504,61,FALSE)=0/1/1900,"",VLOOKUP($A34,'8 Oct - LIVE LDS Data'!$A$3:$AAD$1504,61,FALSE))</f>
        <v xml:space="preserve">1. Jul 2024
2. </v>
      </c>
      <c r="K34" s="7329" t="str">
        <f>IF(VLOOKUP($A34,'8 Oct - LIVE LDS Data'!$A$3:$AAD$1504,62,FALSE)=0/1/1900,"",VLOOKUP($A34,'8 Oct - LIVE LDS Data'!$A$3:$AAD$1504,62,FALSE))</f>
        <v>Spring 2026</v>
      </c>
      <c r="L34" s="7329" t="str">
        <f>IF(VLOOKUP($A34,'8 Oct - LIVE LDS Data'!$A$3:$AAD$1504,64,FALSE)=0/1/1900,"",VLOOKUP($A34,'8 Oct - LIVE LDS Data'!$A$3:$AAD$1504,64,FALSE))</f>
        <v/>
      </c>
      <c r="M34" s="7329" t="str">
        <f>IF(VLOOKUP($A34,'8 Oct - LIVE LDS Data'!$A$3:$AAD$1504,65,FALSE)=0/1/1900,"",VLOOKUP($A34,'8 Oct - LIVE LDS Data'!$A$3:$AAD$1504,65,FALSE))</f>
        <v>Spring 2027</v>
      </c>
      <c r="N34" s="7329" t="str">
        <f>IF(VLOOKUP($A34,'8 Oct - LIVE LDS Data'!$A$3:$AAD$1504,67,FALSE)=0/1/1900,"",VLOOKUP($A34,'8 Oct - LIVE LDS Data'!$A$3:$AAD$1504,67,FALSE))</f>
        <v/>
      </c>
      <c r="O34" s="2710" t="str">
        <f>IF(VLOOKUP($A34,'8 Oct - LIVE LDS Data'!$A$3:$AAD$1504,79,FALSE)=0/1/1900,"",VLOOKUP($A34,'8 Oct - LIVE LDS Data'!$A$3:$AAD$1504,79,FALSE))</f>
        <v>Published - to publish Reg 19 addendum</v>
      </c>
    </row>
    <row r="35" spans="1:15" s="610" customFormat="1" ht="31" customHeight="1" x14ac:dyDescent="0.2">
      <c r="A35" s="1519" t="s">
        <v>2770</v>
      </c>
      <c r="B35" s="1519"/>
      <c r="C35" s="1519" t="s">
        <v>2771</v>
      </c>
      <c r="D35" s="7334" t="str">
        <f>IF(VLOOKUP($A35,'8 Oct - LIVE LDS Data'!$A$3:$AAD$1504,4,FALSE)=0/1/1900,"",VLOOKUP($A35,'8 Oct - LIVE LDS Data'!$A$3:$AAD$1504,4,FALSE))</f>
        <v>Reading Borough Local Plan (partial update)</v>
      </c>
      <c r="E35" s="7327">
        <f>IF(VLOOKUP($A35,'8 Oct - LIVE LDS Data'!$A$3:$AAD$1504,6,FALSE)=0/1/1900,"",VLOOKUP($A35,'8 Oct - LIVE LDS Data'!$A$3:$AAD$1504,6,FALSE))</f>
        <v>2023</v>
      </c>
      <c r="F35" s="7327">
        <f>IF(VLOOKUP($A35,'8 Oct - LIVE LDS Data'!$A$3:$AAD$1504,7,FALSE)=0/1/1900,"",VLOOKUP($A35,'8 Oct - LIVE LDS Data'!$A$3:$AAD$1504,7,FALSE))</f>
        <v>2041</v>
      </c>
      <c r="G35" s="7328" t="str">
        <f>IF(VLOOKUP($A35,'8 Oct - LIVE LDS Data'!$A$3:$AAD$1504,8,FALSE)=0/1/1900,"",VLOOKUP($A35,'8 Oct - LIVE LDS Data'!$A$3:$AAD$1504,8,FALSE))</f>
        <v>N</v>
      </c>
      <c r="H35" s="7328" t="str">
        <f>IF(VLOOKUP($A35,'8 Oct - LIVE LDS Data'!$A$3:$AAD$1504,9,FALSE)=0/1/1900,"",VLOOKUP($A35,'8 Oct - LIVE LDS Data'!$A$3:$AAD$1504,9,FALSE))</f>
        <v>N</v>
      </c>
      <c r="I35" s="7330">
        <f>IF(VLOOKUP($A35,'8 Oct - LIVE LDS Data'!$A$3:$AAD$1504,10,FALSE)=0/1/1900,"",VLOOKUP($A35,'8 Oct - LIVE LDS Data'!$A$3:$AAD$1504,10,FALSE))</f>
        <v>43773</v>
      </c>
      <c r="J35" s="7329">
        <f>IF(VLOOKUP($A35,'8 Oct - LIVE LDS Data'!$A$3:$AAD$1504,61,FALSE)=0/1/1900,"",VLOOKUP($A35,'8 Oct - LIVE LDS Data'!$A$3:$AAD$1504,61,FALSE))</f>
        <v>45603</v>
      </c>
      <c r="K35" s="7329">
        <f>IF(VLOOKUP($A35,'8 Oct - LIVE LDS Data'!$A$3:$AAD$1504,62,FALSE)=0/1/1900,"",VLOOKUP($A35,'8 Oct - LIVE LDS Data'!$A$3:$AAD$1504,62,FALSE))</f>
        <v>45689</v>
      </c>
      <c r="L35" s="7329">
        <f>IF(VLOOKUP($A35,'8 Oct - LIVE LDS Data'!$A$3:$AAD$1504,64,FALSE)=0/1/1900,"",VLOOKUP($A35,'8 Oct - LIVE LDS Data'!$A$3:$AAD$1504,64,FALSE))</f>
        <v>45786</v>
      </c>
      <c r="M35" s="7329" t="str">
        <f>IF(VLOOKUP($A35,'8 Oct - LIVE LDS Data'!$A$3:$AAD$1504,65,FALSE)=0/1/1900,"",VLOOKUP($A35,'8 Oct - LIVE LDS Data'!$A$3:$AAD$1504,65,FALSE))</f>
        <v>September/October 2025</v>
      </c>
      <c r="N35" s="7329" t="str">
        <f>IF(VLOOKUP($A35,'8 Oct - LIVE LDS Data'!$A$3:$AAD$1504,67,FALSE)=0/1/1900,"",VLOOKUP($A35,'8 Oct - LIVE LDS Data'!$A$3:$AAD$1504,67,FALSE))</f>
        <v/>
      </c>
      <c r="O35" s="2710" t="str">
        <f>IF(VLOOKUP($A35,'8 Oct - LIVE LDS Data'!$A$3:$AAD$1504,79,FALSE)=0/1/1900,"",VLOOKUP($A35,'8 Oct - LIVE LDS Data'!$A$3:$AAD$1504,79,FALSE))</f>
        <v>Submitted</v>
      </c>
    </row>
    <row r="36" spans="1:15" s="610" customFormat="1" ht="50" customHeight="1" x14ac:dyDescent="0.2">
      <c r="A36" s="3403" t="s">
        <v>118</v>
      </c>
      <c r="B36" s="3187"/>
      <c r="C36" s="3404" t="s">
        <v>119</v>
      </c>
      <c r="D36" s="7334" t="str">
        <f>IF(VLOOKUP($A36,'8 Oct - LIVE LDS Data'!$A$3:$AAD$1504,4,FALSE)=0/1/1900,"",VLOOKUP($A36,'8 Oct - LIVE LDS Data'!$A$3:$AAD$1504,4,FALSE))</f>
        <v>Amber Valley Borough Local Plan</v>
      </c>
      <c r="E36" s="7327">
        <f>IF(VLOOKUP($A36,'8 Oct - LIVE LDS Data'!$A$3:$AAD$1504,6,FALSE)=0/1/1900,"",VLOOKUP($A36,'8 Oct - LIVE LDS Data'!$A$3:$AAD$1504,6,FALSE))</f>
        <v>2022</v>
      </c>
      <c r="F36" s="7327">
        <f>IF(VLOOKUP($A36,'8 Oct - LIVE LDS Data'!$A$3:$AAD$1504,7,FALSE)=0/1/1900,"",VLOOKUP($A36,'8 Oct - LIVE LDS Data'!$A$3:$AAD$1504,7,FALSE))</f>
        <v>2040</v>
      </c>
      <c r="G36" s="7327" t="str">
        <f>IF(VLOOKUP($A36,'8 Oct - LIVE LDS Data'!$A$3:$AAD$1504,8,FALSE)=0/1/1900,"",VLOOKUP($A36,'8 Oct - LIVE LDS Data'!$A$3:$AAD$1504,8,FALSE))</f>
        <v>N</v>
      </c>
      <c r="H36" s="7327" t="str">
        <f>IF(VLOOKUP($A36,'8 Oct - LIVE LDS Data'!$A$3:$AAD$1504,9,FALSE)=0/1/1900,"",VLOOKUP($A36,'8 Oct - LIVE LDS Data'!$A$3:$AAD$1504,9,FALSE))</f>
        <v>N</v>
      </c>
      <c r="I36" s="7330" t="str">
        <f>IF(VLOOKUP($A36,'8 Oct - LIVE LDS Data'!$A$3:$AAD$1504,10,FALSE)=0/1/1900,"",VLOOKUP($A36,'8 Oct - LIVE LDS Data'!$A$3:$AAD$1504,10,FALSE))</f>
        <v>none</v>
      </c>
      <c r="J36" s="7332">
        <f>IF(VLOOKUP($A36,'8 Oct - LIVE LDS Data'!$A$3:$AAD$1504,60,FALSE)=0/1/1900,"",VLOOKUP($A36,'8 Oct - LIVE LDS Data'!$A$3:$AAD$1504,60,FALSE))</f>
        <v>45292</v>
      </c>
      <c r="K36" s="7332">
        <f>IF(VLOOKUP($A36,'8 Oct - LIVE LDS Data'!$A$3:$AAD$1504,61,FALSE)=0/1/1900,"",VLOOKUP($A36,'8 Oct - LIVE LDS Data'!$A$3:$AAD$1504,61,FALSE))</f>
        <v>45338</v>
      </c>
      <c r="L36" s="7329" t="str">
        <f>IF(VLOOKUP($A36,'8 Oct - LIVE LDS Data'!$A$3:$AAD$1504,63,FALSE)=0/1/1900,"",VLOOKUP($A36,'8 Oct - LIVE LDS Data'!$A$3:$AAD$1504,63,FALSE))</f>
        <v>Apr-2024</v>
      </c>
      <c r="M36" s="7329">
        <f>IF(VLOOKUP($A36,'8 Oct - LIVE LDS Data'!$A$3:$AAD$1504,64,FALSE)=0/1/1900,"",VLOOKUP($A36,'8 Oct - LIVE LDS Data'!$A$3:$AAD$1504,64,FALSE))</f>
        <v>45502</v>
      </c>
      <c r="N36" s="7329">
        <f>IF(VLOOKUP($A36,'8 Oct - LIVE LDS Data'!$A$3:$AAD$1504,66,FALSE)=0/1/1900,"",VLOOKUP($A36,'8 Oct - LIVE LDS Data'!$A$3:$AAD$1504,66,FALSE))</f>
        <v>46054</v>
      </c>
      <c r="O36" s="2710" t="str">
        <f>IF(VLOOKUP($A36,'8 Oct - LIVE LDS Data'!$A$3:$AAD$1504,79,FALSE)=0/1/1900,"",VLOOKUP($A36,'8 Oct - LIVE LDS Data'!$A$3:$AAD$1504,79,FALSE))</f>
        <v>Submitted July 2024</v>
      </c>
    </row>
    <row r="37" spans="1:15" s="1" customFormat="1" ht="58.5" customHeight="1" x14ac:dyDescent="0.2">
      <c r="A37" s="1519" t="s">
        <v>971</v>
      </c>
      <c r="B37" s="1519"/>
      <c r="C37" s="1519" t="s">
        <v>972</v>
      </c>
      <c r="D37" s="7334" t="str">
        <f>IF(VLOOKUP($A37,'8 Oct - LIVE LDS Data'!$A$3:$AAD$1504,4,FALSE)=0/1/1900,"",VLOOKUP($A37,'8 Oct - LIVE LDS Data'!$A$3:$AAD$1504,4,FALSE))</f>
        <v>City Plan 2040</v>
      </c>
      <c r="E37" s="7327" t="str">
        <f>IF(VLOOKUP($A37,'8 Oct - LIVE LDS Data'!$A$3:$AAD$1504,6,FALSE)=0/1/1900,"",VLOOKUP($A37,'8 Oct - LIVE LDS Data'!$A$3:$AAD$1504,6,FALSE))</f>
        <v>2025</v>
      </c>
      <c r="F37" s="7327" t="str">
        <f>IF(VLOOKUP($A37,'8 Oct - LIVE LDS Data'!$A$3:$AAD$1504,7,FALSE)=0/1/1900,"",VLOOKUP($A37,'8 Oct - LIVE LDS Data'!$A$3:$AAD$1504,7,FALSE))</f>
        <v>2040</v>
      </c>
      <c r="G37" s="7328" t="str">
        <f>IF(VLOOKUP($A37,'8 Oct - LIVE LDS Data'!$A$3:$AAD$1504,8,FALSE)=0/1/1900,"",VLOOKUP($A37,'8 Oct - LIVE LDS Data'!$A$3:$AAD$1504,8,FALSE))</f>
        <v>N</v>
      </c>
      <c r="H37" s="7328" t="str">
        <f>IF(VLOOKUP($A37,'8 Oct - LIVE LDS Data'!$A$3:$AAD$1504,9,FALSE)=0/1/1900,"",VLOOKUP($A37,'8 Oct - LIVE LDS Data'!$A$3:$AAD$1504,9,FALSE))</f>
        <v>N</v>
      </c>
      <c r="I37" s="7330">
        <f>IF(VLOOKUP($A37,'8 Oct - LIVE LDS Data'!$A$3:$AAD$1504,10,FALSE)=0/1/1900,"",VLOOKUP($A37,'8 Oct - LIVE LDS Data'!$A$3:$AAD$1504,10,FALSE))</f>
        <v>42019</v>
      </c>
      <c r="J37" s="7332">
        <f>IF(VLOOKUP($A37,'8 Oct - LIVE LDS Data'!$A$3:$AAD$1504,60,FALSE)=0/1/1900,"",VLOOKUP($A37,'8 Oct - LIVE LDS Data'!$A$3:$AAD$1504,60,FALSE))</f>
        <v>44256</v>
      </c>
      <c r="K37" s="7332" t="str">
        <f>IF(VLOOKUP($A37,'8 Oct - LIVE LDS Data'!$A$3:$AAD$1504,61,FALSE)=0/1/1900,"",VLOOKUP($A37,'8 Oct - LIVE LDS Data'!$A$3:$AAD$1504,61,FALSE))</f>
        <v>March 2021
April 2024</v>
      </c>
      <c r="L37" s="7329">
        <f>IF(VLOOKUP($A37,'8 Oct - LIVE LDS Data'!$A$3:$AAD$1504,63,FALSE)=0/1/1900,"",VLOOKUP($A37,'8 Oct - LIVE LDS Data'!$A$3:$AAD$1504,63,FALSE))</f>
        <v>45505</v>
      </c>
      <c r="M37" s="7329" t="str">
        <f>IF(VLOOKUP($A37,'8 Oct - LIVE LDS Data'!$A$3:$AAD$1504,65,FALSE)=0/1/1900,"",VLOOKUP($A37,'8 Oct - LIVE LDS Data'!$A$3:$AAD$1504,65,FALSE))</f>
        <v>Spring 2026</v>
      </c>
      <c r="N37" s="7329">
        <f>IF(VLOOKUP($A37,'8 Oct - LIVE LDS Data'!$A$3:$AAD$1504,66,FALSE)=0/1/1900,"",VLOOKUP($A37,'8 Oct - LIVE LDS Data'!$A$3:$AAD$1504,66,FALSE))</f>
        <v>46113</v>
      </c>
      <c r="O37" s="2710" t="str">
        <f>IF(VLOOKUP($A37,'8 Oct - LIVE LDS Data'!$A$3:$AAD$1504,79,FALSE)=0/1/1900,"",VLOOKUP($A37,'8 Oct - LIVE LDS Data'!$A$3:$AAD$1504,79,FALSE))</f>
        <v>Submitted August 2024</v>
      </c>
    </row>
    <row r="38" spans="1:15" ht="50" customHeight="1" x14ac:dyDescent="0.2">
      <c r="A38" s="1519" t="s">
        <v>2921</v>
      </c>
      <c r="B38" s="1519"/>
      <c r="C38" s="1519" t="s">
        <v>2922</v>
      </c>
      <c r="D38" s="7334" t="str">
        <f>IF(VLOOKUP($A38,'8 Oct - LIVE LDS Data'!$A$3:$AAD$1504,4,FALSE)=0/1/1900,"",VLOOKUP($A38,'8 Oct - LIVE LDS Data'!$A$3:$AAD$1504,4,FALSE))</f>
        <v>Greater Nottingham Strategic Plan 2041</v>
      </c>
      <c r="E38" s="7327">
        <f>IF(VLOOKUP($A38,'8 Oct - LIVE LDS Data'!$A$3:$AAD$1504,6,FALSE)=0/1/1900,"",VLOOKUP($A38,'8 Oct - LIVE LDS Data'!$A$3:$AAD$1504,6,FALSE))</f>
        <v>2023</v>
      </c>
      <c r="F38" s="7327">
        <f>IF(VLOOKUP($A38,'8 Oct - LIVE LDS Data'!$A$3:$AAD$1504,7,FALSE)=0/1/1900,"",VLOOKUP($A38,'8 Oct - LIVE LDS Data'!$A$3:$AAD$1504,7,FALSE))</f>
        <v>2041</v>
      </c>
      <c r="G38" s="7327" t="str">
        <f>IF(VLOOKUP($A38,'8 Oct - LIVE LDS Data'!$A$3:$AAD$1504,8,FALSE)=0/1/1900,"",VLOOKUP($A38,'8 Oct - LIVE LDS Data'!$A$3:$AAD$1504,8,FALSE))</f>
        <v>N</v>
      </c>
      <c r="H38" s="7327" t="str">
        <f>IF(VLOOKUP($A38,'8 Oct - LIVE LDS Data'!$A$3:$AAD$1504,9,FALSE)=0/1/1900,"",VLOOKUP($A38,'8 Oct - LIVE LDS Data'!$A$3:$AAD$1504,9,FALSE))</f>
        <v>Y</v>
      </c>
      <c r="I38" s="7330">
        <f>IF(VLOOKUP($A38,'8 Oct - LIVE LDS Data'!$A$3:$AAD$1504,10,FALSE)=0/1/1900,"",VLOOKUP($A38,'8 Oct - LIVE LDS Data'!$A$3:$AAD$1504,10,FALSE))</f>
        <v>41995</v>
      </c>
      <c r="J38" s="7329" t="str">
        <f>IF(VLOOKUP($A38,'8 Oct - LIVE LDS Data'!$A$3:$AAD$1504,61,FALSE)=0/1/1900,"",VLOOKUP($A38,'8 Oct - LIVE LDS Data'!$A$3:$AAD$1504,61,FALSE))</f>
        <v>1. Nov 2024
2. March 2025</v>
      </c>
      <c r="K38" s="7329">
        <f>IF(VLOOKUP($A38,'8 Oct - LIVE LDS Data'!$A$3:$AAD$1504,62,FALSE)=0/1/1900,"",VLOOKUP($A38,'8 Oct - LIVE LDS Data'!$A$3:$AAD$1504,62,FALSE))</f>
        <v>45901</v>
      </c>
      <c r="L38" s="7329" t="str">
        <f>IF(VLOOKUP($A38,'8 Oct - LIVE LDS Data'!$A$3:$AAD$1504,64,FALSE)=0/1/1900,"",VLOOKUP($A38,'8 Oct - LIVE LDS Data'!$A$3:$AAD$1504,64,FALSE))</f>
        <v/>
      </c>
      <c r="M38" s="7329">
        <f>IF(VLOOKUP($A38,'8 Oct - LIVE LDS Data'!$A$3:$AAD$1504,65,FALSE)=0/1/1900,"",VLOOKUP($A38,'8 Oct - LIVE LDS Data'!$A$3:$AAD$1504,65,FALSE))</f>
        <v>46266</v>
      </c>
      <c r="N38" s="7329" t="str">
        <f>IF(VLOOKUP($A38,'8 Oct - LIVE LDS Data'!$A$3:$AAD$1504,67,FALSE)=0/1/1900,"",VLOOKUP($A38,'8 Oct - LIVE LDS Data'!$A$3:$AAD$1504,67,FALSE))</f>
        <v/>
      </c>
      <c r="O38" s="2710" t="str">
        <f>IF(VLOOKUP($A38,'8 Oct - LIVE LDS Data'!$A$3:$AAD$1504,79,FALSE)=0/1/1900,"",VLOOKUP($A38,'8 Oct - LIVE LDS Data'!$A$3:$AAD$1504,79,FALSE))</f>
        <v>Published (second)</v>
      </c>
    </row>
    <row r="39" spans="1:15" ht="114.5" customHeight="1" x14ac:dyDescent="0.2">
      <c r="A39" s="1519" t="s">
        <v>2833</v>
      </c>
      <c r="B39" s="1519"/>
      <c r="C39" s="1519" t="s">
        <v>2834</v>
      </c>
      <c r="D39" s="7334" t="str">
        <f>IF(VLOOKUP($A39,'8 Oct - LIVE LDS Data'!$A$3:$AAD$1504,4,FALSE)=0/1/1900,"",VLOOKUP($A39,'8 Oct - LIVE LDS Data'!$A$3:$AAD$1504,4,FALSE))</f>
        <v>Richmond Upon Thames Local Plan 2024 - 2039</v>
      </c>
      <c r="E39" s="7327">
        <f>IF(VLOOKUP($A39,'8 Oct - LIVE LDS Data'!$A$3:$AAD$1504,6,FALSE)=0/1/1900,"",VLOOKUP($A39,'8 Oct - LIVE LDS Data'!$A$3:$AAD$1504,6,FALSE))</f>
        <v>2024</v>
      </c>
      <c r="F39" s="7327" t="str">
        <f>IF(VLOOKUP($A39,'8 Oct - LIVE LDS Data'!$A$3:$AAD$1504,7,FALSE)=0/1/1900,"",VLOOKUP($A39,'8 Oct - LIVE LDS Data'!$A$3:$AAD$1504,7,FALSE))</f>
        <v>2039</v>
      </c>
      <c r="G39" s="7328" t="str">
        <f>IF(VLOOKUP($A39,'8 Oct - LIVE LDS Data'!$A$3:$AAD$1504,8,FALSE)=0/1/1900,"",VLOOKUP($A39,'8 Oct - LIVE LDS Data'!$A$3:$AAD$1504,8,FALSE))</f>
        <v>N</v>
      </c>
      <c r="H39" s="7328" t="str">
        <f>IF(VLOOKUP($A39,'8 Oct - LIVE LDS Data'!$A$3:$AAD$1504,9,FALSE)=0/1/1900,"",VLOOKUP($A39,'8 Oct - LIVE LDS Data'!$A$3:$AAD$1504,9,FALSE))</f>
        <v>N</v>
      </c>
      <c r="I39" s="7330">
        <f>IF(VLOOKUP($A39,'8 Oct - LIVE LDS Data'!$A$3:$AAD$1504,10,FALSE)=0/1/1900,"",VLOOKUP($A39,'8 Oct - LIVE LDS Data'!$A$3:$AAD$1504,10,FALSE))</f>
        <v>43284</v>
      </c>
      <c r="J39" s="7332">
        <f>IF(VLOOKUP($A39,'8 Oct - LIVE LDS Data'!$A$3:$AAD$1504,60,FALSE)=0/1/1900,"",VLOOKUP($A39,'8 Oct - LIVE LDS Data'!$A$3:$AAD$1504,60,FALSE))</f>
        <v>44896</v>
      </c>
      <c r="K39" s="7332">
        <f>IF(VLOOKUP($A39,'8 Oct - LIVE LDS Data'!$A$3:$AAD$1504,61,FALSE)=0/1/1900,"",VLOOKUP($A39,'8 Oct - LIVE LDS Data'!$A$3:$AAD$1504,61,FALSE))</f>
        <v>45086</v>
      </c>
      <c r="L39" s="7329" t="str">
        <f>IF(VLOOKUP($A39,'8 Oct - LIVE LDS Data'!$A$3:$AAD$1504,63,FALSE)=0/1/1900,"",VLOOKUP($A39,'8 Oct - LIVE LDS Data'!$A$3:$AAD$1504,63,FALSE))</f>
        <v>Dec-2023
[was Sep-2023]</v>
      </c>
      <c r="M39" s="7329" t="str">
        <f>IF(VLOOKUP($A39,'8 Oct - LIVE LDS Data'!$A$3:$AAD$1504,65,FALSE)=0/1/1900,"",VLOOKUP($A39,'8 Oct - LIVE LDS Data'!$A$3:$AAD$1504,65,FALSE))</f>
        <v>Summer 2025</v>
      </c>
      <c r="N39" s="7329">
        <f>IF(VLOOKUP($A39,'8 Oct - LIVE LDS Data'!$A$3:$AAD$1504,66,FALSE)=0/1/1900,"",VLOOKUP($A39,'8 Oct - LIVE LDS Data'!$A$3:$AAD$1504,66,FALSE))</f>
        <v>45839</v>
      </c>
      <c r="O39" s="3094" t="str">
        <f>IF(VLOOKUP($A39,'8 Oct - LIVE LDS Data'!$A$3:$AAD$1504,79,FALSE)=0/1/1900,"",VLOOKUP($A39,'8 Oct - LIVE LDS Data'!$A$3:$AAD$1504,79,FALSE))</f>
        <v>Found Sound
(council have voted to adopt)</v>
      </c>
    </row>
    <row r="40" spans="1:15" ht="50" customHeight="1" x14ac:dyDescent="0.2">
      <c r="A40" s="1519" t="s">
        <v>928</v>
      </c>
      <c r="B40" s="1519"/>
      <c r="C40" s="1519" t="s">
        <v>929</v>
      </c>
      <c r="D40" s="7334" t="str">
        <f>IF(VLOOKUP($A40,'8 Oct - LIVE LDS Data'!$A$3:$AAD$1504,4,FALSE)=0/1/1900,"",VLOOKUP($A40,'8 Oct - LIVE LDS Data'!$A$3:$AAD$1504,4,FALSE))</f>
        <v>Chichester Local Plan 2021 - 2039</v>
      </c>
      <c r="E40" s="7327" t="str">
        <f>IF(VLOOKUP($A40,'8 Oct - LIVE LDS Data'!$A$3:$AAD$1504,6,FALSE)=0/1/1900,"",VLOOKUP($A40,'8 Oct - LIVE LDS Data'!$A$3:$AAD$1504,6,FALSE))</f>
        <v>2021</v>
      </c>
      <c r="F40" s="7327" t="str">
        <f>IF(VLOOKUP($A40,'8 Oct - LIVE LDS Data'!$A$3:$AAD$1504,7,FALSE)=0/1/1900,"",VLOOKUP($A40,'8 Oct - LIVE LDS Data'!$A$3:$AAD$1504,7,FALSE))</f>
        <v>2039</v>
      </c>
      <c r="G40" s="7327" t="str">
        <f>IF(VLOOKUP($A40,'8 Oct - LIVE LDS Data'!$A$3:$AAD$1504,8,FALSE)=0/1/1900,"",VLOOKUP($A40,'8 Oct - LIVE LDS Data'!$A$3:$AAD$1504,8,FALSE))</f>
        <v>N</v>
      </c>
      <c r="H40" s="7327" t="str">
        <f>IF(VLOOKUP($A40,'8 Oct - LIVE LDS Data'!$A$3:$AAD$1504,9,FALSE)=0/1/1900,"",VLOOKUP($A40,'8 Oct - LIVE LDS Data'!$A$3:$AAD$1504,9,FALSE))</f>
        <v>N</v>
      </c>
      <c r="I40" s="7330">
        <f>IF(VLOOKUP($A40,'8 Oct - LIVE LDS Data'!$A$3:$AAD$1504,10,FALSE)=0/1/1900,"",VLOOKUP($A40,'8 Oct - LIVE LDS Data'!$A$3:$AAD$1504,10,FALSE))</f>
        <v>42199</v>
      </c>
      <c r="J40" s="7332">
        <f>IF(VLOOKUP($A40,'8 Oct - LIVE LDS Data'!$A$3:$AAD$1504,60,FALSE)=0/1/1900,"",VLOOKUP($A40,'8 Oct - LIVE LDS Data'!$A$3:$AAD$1504,60,FALSE))</f>
        <v>44927</v>
      </c>
      <c r="K40" s="7332">
        <f>IF(VLOOKUP($A40,'8 Oct - LIVE LDS Data'!$A$3:$AAD$1504,61,FALSE)=0/1/1900,"",VLOOKUP($A40,'8 Oct - LIVE LDS Data'!$A$3:$AAD$1504,61,FALSE))</f>
        <v>44960</v>
      </c>
      <c r="L40" s="7329">
        <f>IF(VLOOKUP($A40,'8 Oct - LIVE LDS Data'!$A$3:$AAD$1504,63,FALSE)=0/1/1900,"",VLOOKUP($A40,'8 Oct - LIVE LDS Data'!$A$3:$AAD$1504,63,FALSE))</f>
        <v>45323</v>
      </c>
      <c r="M40" s="7329" t="str">
        <f>IF(VLOOKUP($A40,'8 Oct - LIVE LDS Data'!$A$3:$AAD$1504,65,FALSE)=0/1/1900,"",VLOOKUP($A40,'8 Oct - LIVE LDS Data'!$A$3:$AAD$1504,65,FALSE))</f>
        <v>Spring 2025</v>
      </c>
      <c r="N40" s="7329">
        <f>IF(VLOOKUP($A40,'8 Oct - LIVE LDS Data'!$A$3:$AAD$1504,66,FALSE)=0/1/1900,"",VLOOKUP($A40,'8 Oct - LIVE LDS Data'!$A$3:$AAD$1504,66,FALSE))</f>
        <v>45778</v>
      </c>
      <c r="O40" s="2710" t="str">
        <f>IF(VLOOKUP($A40,'8 Oct - LIVE LDS Data'!$A$3:$AAD$1504,79,FALSE)=0/1/1900,"",VLOOKUP($A40,'8 Oct - LIVE LDS Data'!$A$3:$AAD$1504,79,FALSE))</f>
        <v>Found Sound July 2025</v>
      </c>
    </row>
    <row r="41" spans="1:15" ht="15" x14ac:dyDescent="0.2">
      <c r="A41" s="1519" t="s">
        <v>1995</v>
      </c>
      <c r="B41" s="1519"/>
      <c r="C41" s="1519" t="s">
        <v>1996</v>
      </c>
      <c r="D41" s="7334" t="str">
        <f>IF(VLOOKUP($A41,'8 Oct - LIVE LDS Data'!$A$3:$AAD$1504,4,FALSE)=0/1/1900,"",VLOOKUP($A41,'8 Oct - LIVE LDS Data'!$A$3:$AAD$1504,4,FALSE))</f>
        <v/>
      </c>
      <c r="E41" s="7327" t="str">
        <f>IF(VLOOKUP($A41,'8 Oct - LIVE LDS Data'!$A$3:$AAD$1504,5,FALSE)=0/1/1900,"",VLOOKUP($A41,'8 Oct - LIVE LDS Data'!$A$3:$AAD$1504,5,FALSE))</f>
        <v/>
      </c>
      <c r="F41" s="7327" t="str">
        <f>IF(VLOOKUP($A41,'8 Oct - LIVE LDS Data'!$A$3:$AAD$1504,6,FALSE)=0/1/1900,"",VLOOKUP($A41,'8 Oct - LIVE LDS Data'!$A$3:$AAD$1504,6,FALSE))</f>
        <v/>
      </c>
      <c r="G41" s="1534" t="s">
        <v>89</v>
      </c>
      <c r="H41" s="2706" t="s">
        <v>89</v>
      </c>
      <c r="I41" s="7330" t="str">
        <f>IF(VLOOKUP($A41,'8 Oct - LIVE LDS Data'!$A$3:$AAD$1504,9,FALSE)=0/1/1900,"",VLOOKUP($A41,'8 Oct - LIVE LDS Data'!$A$3:$AAD$1504,9,FALSE))</f>
        <v>N</v>
      </c>
      <c r="J41" s="7332" t="str">
        <f>IF(VLOOKUP($A41,'8 Oct - LIVE LDS Data'!$A$3:$AAD$1504,60,FALSE)=0/1/1900,"",VLOOKUP($A41,'8 Oct - LIVE LDS Data'!$A$3:$AAD$1504,60,FALSE))</f>
        <v/>
      </c>
      <c r="K41" s="7332" t="str">
        <f>IF(VLOOKUP($A41,'8 Oct - LIVE LDS Data'!$A$3:$AAD$1504,61,FALSE)=0/1/1900,"",VLOOKUP($A41,'8 Oct - LIVE LDS Data'!$A$3:$AAD$1504,61,FALSE))</f>
        <v/>
      </c>
      <c r="L41" s="7329" t="str">
        <f>IF(VLOOKUP($A41,'8 Oct - LIVE LDS Data'!$A$3:$AAD$1504,63,FALSE)=0/1/1900,"",VLOOKUP($A41,'8 Oct - LIVE LDS Data'!$A$3:$AAD$1504,63,FALSE))</f>
        <v/>
      </c>
      <c r="M41" s="7329" t="str">
        <f>IF(VLOOKUP($A41,'8 Oct - LIVE LDS Data'!$A$3:$AAD$1504,65,FALSE)=0/1/1900,"",VLOOKUP($A41,'8 Oct - LIVE LDS Data'!$A$3:$AAD$1504,65,FALSE))</f>
        <v/>
      </c>
      <c r="N41" s="7329" t="str">
        <f>IF(VLOOKUP($A41,'8 Oct - LIVE LDS Data'!$A$3:$AAD$1504,66,FALSE)=0/1/1900,"",VLOOKUP($A41,'8 Oct - LIVE LDS Data'!$A$3:$AAD$1504,66,FALSE))</f>
        <v/>
      </c>
      <c r="O41" s="2710" t="str">
        <f>IF(VLOOKUP($A41,'8 Oct - LIVE LDS Data'!$A$3:$AAD$1504,79,FALSE)=0/1/1900,"",VLOOKUP($A41,'8 Oct - LIVE LDS Data'!$A$3:$AAD$1504,79,FALSE))</f>
        <v>new plan to be prepared under new system</v>
      </c>
    </row>
    <row r="42" spans="1:15" ht="56.5" customHeight="1" x14ac:dyDescent="0.2">
      <c r="A42" s="1533" t="s">
        <v>1068</v>
      </c>
      <c r="B42" s="1533"/>
      <c r="C42" s="1533" t="s">
        <v>1069</v>
      </c>
      <c r="D42" s="1519" t="s">
        <v>635</v>
      </c>
      <c r="E42" s="1522" t="s">
        <v>1211</v>
      </c>
      <c r="F42" s="1522" t="s">
        <v>266</v>
      </c>
      <c r="G42" s="1520" t="s">
        <v>89</v>
      </c>
      <c r="H42" s="1520" t="s">
        <v>89</v>
      </c>
      <c r="I42" s="1523">
        <v>42354</v>
      </c>
      <c r="J42" s="7332" t="str">
        <f>IF(VLOOKUP($A42,'8 Oct - LIVE LDS Data'!$A$3:$AAD$1504,59,FALSE)=0/1/1900,"",VLOOKUP($A42,'8 Oct - LIVE LDS Data'!$A$3:$AAD$1504,59,FALSE))</f>
        <v>Autumn 2028</v>
      </c>
      <c r="K42" s="7332">
        <f>IF(VLOOKUP($A42,'8 Oct - LIVE LDS Data'!$A$3:$AAD$1504,60,FALSE)=0/1/1900,"",VLOOKUP($A42,'8 Oct - LIVE LDS Data'!$A$3:$AAD$1504,60,FALSE))</f>
        <v>47027</v>
      </c>
      <c r="L42" s="7329" t="str">
        <f>IF(VLOOKUP($A42,'8 Oct - LIVE LDS Data'!$A$3:$AAD$1504,62,FALSE)=0/1/1900,"",VLOOKUP($A42,'8 Oct - LIVE LDS Data'!$A$3:$AAD$1504,62,FALSE))</f>
        <v>Winter 2028</v>
      </c>
      <c r="M42" s="7329" t="str">
        <f>IF(VLOOKUP($A42,'8 Oct - LIVE LDS Data'!$A$3:$AAD$1504,64,FALSE)=0/1/1900,"",VLOOKUP($A42,'8 Oct - LIVE LDS Data'!$A$3:$AAD$1504,64,FALSE))</f>
        <v/>
      </c>
      <c r="N42" s="7329">
        <f>IF(VLOOKUP($A42,'8 Oct - LIVE LDS Data'!$A$3:$AAD$1504,65,FALSE)=0/1/1900,"",VLOOKUP($A42,'8 Oct - LIVE LDS Data'!$A$3:$AAD$1504,65,FALSE))</f>
        <v>47392</v>
      </c>
      <c r="O42" s="2710" t="str">
        <f>IF(VLOOKUP($A42,'8 Oct - LIVE LDS Data'!$A$3:$AAD$1504,79,FALSE)=0/1/1900,"",VLOOKUP($A42,'8 Oct - LIVE LDS Data'!$A$3:$AAD$1504,79,FALSE))</f>
        <v>new plan to be prepared under new system</v>
      </c>
    </row>
    <row r="43" spans="1:15" s="1" customFormat="1" ht="30" x14ac:dyDescent="0.2">
      <c r="A43" s="1533" t="s">
        <v>2621</v>
      </c>
      <c r="B43" s="1533"/>
      <c r="C43" s="1533" t="s">
        <v>2615</v>
      </c>
      <c r="D43" s="7341" t="str">
        <f>IF(VLOOKUP($A43,'8 Oct - LIVE LDS Data'!$A$3:$AAD$1504,4,FALSE)=0/1/1900,"",VLOOKUP($A43,'8 Oct - LIVE LDS Data'!$A$3:$AAD$1504,4,FALSE))</f>
        <v>Borough Plan Review</v>
      </c>
      <c r="E43" s="7328" t="str">
        <f>IF(VLOOKUP($A43,'8 Oct - LIVE LDS Data'!$A$3:$AAD$1504,6,FALSE)=0/1/1900,"",VLOOKUP($A43,'8 Oct - LIVE LDS Data'!$A$3:$AAD$1504,6,FALSE))</f>
        <v>2021</v>
      </c>
      <c r="F43" s="7328" t="str">
        <f>IF(VLOOKUP($A43,'8 Oct - LIVE LDS Data'!$A$3:$AAD$1504,7,FALSE)=0/1/1900,"",VLOOKUP($A43,'8 Oct - LIVE LDS Data'!$A$3:$AAD$1504,7,FALSE))</f>
        <v>2039</v>
      </c>
      <c r="G43" s="7328" t="str">
        <f>IF(VLOOKUP($A43,'8 Oct - LIVE LDS Data'!$A$3:$AAD$1504,8,FALSE)=0/1/1900,"",VLOOKUP($A43,'8 Oct - LIVE LDS Data'!$A$3:$AAD$1504,8,FALSE))</f>
        <v>N</v>
      </c>
      <c r="H43" s="7328" t="str">
        <f>IF(VLOOKUP($A43,'8 Oct - LIVE LDS Data'!$A$3:$AAD$1504,9,FALSE)=0/1/1900,"",VLOOKUP($A43,'8 Oct - LIVE LDS Data'!$A$3:$AAD$1504,9,FALSE))</f>
        <v>N</v>
      </c>
      <c r="I43" s="7330">
        <f>IF(VLOOKUP($A43,'8 Oct - LIVE LDS Data'!$A$3:$AAD$1504,10,FALSE)=0/1/1900,"",VLOOKUP($A43,'8 Oct - LIVE LDS Data'!$A$3:$AAD$1504,10,FALSE))</f>
        <v>43627</v>
      </c>
      <c r="J43" s="7332">
        <f>IF(VLOOKUP($A43,'8 Oct - LIVE LDS Data'!$A$3:$AAD$1504,60,FALSE)=0/1/1900,"",VLOOKUP($A43,'8 Oct - LIVE LDS Data'!$A$3:$AAD$1504,60,FALSE))</f>
        <v>45170</v>
      </c>
      <c r="K43" s="7332">
        <f>IF(VLOOKUP($A43,'8 Oct - LIVE LDS Data'!$A$3:$AAD$1504,61,FALSE)=0/1/1900,"",VLOOKUP($A43,'8 Oct - LIVE LDS Data'!$A$3:$AAD$1504,61,FALSE))</f>
        <v>45195</v>
      </c>
      <c r="L43" s="7329">
        <f>IF(VLOOKUP($A43,'8 Oct - LIVE LDS Data'!$A$3:$AAD$1504,63,FALSE)=0/1/1900,"",VLOOKUP($A43,'8 Oct - LIVE LDS Data'!$A$3:$AAD$1504,63,FALSE))</f>
        <v>45292</v>
      </c>
      <c r="M43" s="7329" t="str">
        <f>IF(VLOOKUP($A43,'8 Oct - LIVE LDS Data'!$A$3:$AAD$1504,65,FALSE)=0/1/1900,"",VLOOKUP($A43,'8 Oct - LIVE LDS Data'!$A$3:$AAD$1504,65,FALSE))</f>
        <v>April - June 2025</v>
      </c>
      <c r="N43" s="7329">
        <f>IF(VLOOKUP($A43,'8 Oct - LIVE LDS Data'!$A$3:$AAD$1504,66,FALSE)=0/1/1900,"",VLOOKUP($A43,'8 Oct - LIVE LDS Data'!$A$3:$AAD$1504,66,FALSE))</f>
        <v>45778</v>
      </c>
      <c r="O43" s="2710" t="str">
        <f>IF(VLOOKUP($A43,'8 Oct - LIVE LDS Data'!$A$3:$AAD$1504,79,FALSE)=0/1/1900,"",VLOOKUP($A43,'8 Oct - LIVE LDS Data'!$A$3:$AAD$1504,79,FALSE))</f>
        <v>Submitted Feb 2024
[to be found sound subject to MMs]</v>
      </c>
    </row>
    <row r="44" spans="1:15" s="1" customFormat="1" ht="65" customHeight="1" x14ac:dyDescent="0.2">
      <c r="A44" s="1533" t="s">
        <v>2077</v>
      </c>
      <c r="B44" s="1519"/>
      <c r="C44" s="3409" t="s">
        <v>2078</v>
      </c>
      <c r="D44" s="3409" t="s">
        <v>2079</v>
      </c>
      <c r="E44" s="7328">
        <f>IF(VLOOKUP($A44,'8 Oct - LIVE LDS Data'!$A$3:$AAD$1504,6,FALSE)=0/1/1900,"",VLOOKUP($A44,'8 Oct - LIVE LDS Data'!$A$3:$AAD$1504,6,FALSE))</f>
        <v>2020</v>
      </c>
      <c r="F44" s="7328">
        <f>IF(VLOOKUP($A44,'8 Oct - LIVE LDS Data'!$A$3:$AAD$1504,7,FALSE)=0/1/1900,"",VLOOKUP($A44,'8 Oct - LIVE LDS Data'!$A$3:$AAD$1504,7,FALSE))</f>
        <v>2036</v>
      </c>
      <c r="G44" s="1534" t="s">
        <v>89</v>
      </c>
      <c r="H44" s="2706" t="s">
        <v>89</v>
      </c>
      <c r="I44" s="7344">
        <f>IF(VLOOKUP($A44,'8 Oct - LIVE LDS Data'!$A$3:$AAD$1504,10,FALSE)=0/1/1900,"",VLOOKUP($A44,'8 Oct - LIVE LDS Data'!$A$3:$AAD$1504,10,FALSE))</f>
        <v>41809</v>
      </c>
      <c r="J44" s="7345">
        <f>IF(VLOOKUP($A44,'8 Oct - LIVE LDS Data'!$A$3:$AAD$1504,60,FALSE)=0/1/1900,"",VLOOKUP($A44,'8 Oct - LIVE LDS Data'!$A$3:$AAD$1504,60,FALSE))</f>
        <v>44927</v>
      </c>
      <c r="K44" s="7345">
        <f>IF(VLOOKUP($A44,'8 Oct - LIVE LDS Data'!$A$3:$AAD$1504,61,FALSE)=0/1/1900,"",VLOOKUP($A44,'8 Oct - LIVE LDS Data'!$A$3:$AAD$1504,61,FALSE))</f>
        <v>44942</v>
      </c>
      <c r="L44" s="7343">
        <f>IF(VLOOKUP($A44,'8 Oct - LIVE LDS Data'!$A$3:$AAD$1504,63,FALSE)=0/1/1900,"",VLOOKUP($A44,'8 Oct - LIVE LDS Data'!$A$3:$AAD$1504,63,FALSE))</f>
        <v>45108</v>
      </c>
      <c r="M44" s="7329">
        <f>IF(VLOOKUP($A44,'8 Oct - LIVE LDS Data'!$A$3:$AAD$1504,65,FALSE)=0/1/1900,"",VLOOKUP($A44,'8 Oct - LIVE LDS Data'!$A$3:$AAD$1504,65,FALSE))</f>
        <v>45870</v>
      </c>
      <c r="N44" s="7343">
        <f>IF(VLOOKUP($A44,'8 Oct - LIVE LDS Data'!$A$3:$AAD$1504,66,FALSE)=0/1/1900,"",VLOOKUP($A44,'8 Oct - LIVE LDS Data'!$A$3:$AAD$1504,66,FALSE))</f>
        <v>45870</v>
      </c>
      <c r="O44" s="2710" t="str">
        <f>IF(VLOOKUP($A44,'8 Oct - LIVE LDS Data'!$A$3:$AAD$1504,79,FALSE)=0/1/1900,"",VLOOKUP($A44,'8 Oct - LIVE LDS Data'!$A$3:$AAD$1504,79,FALSE))</f>
        <v>Submitted</v>
      </c>
    </row>
    <row r="45" spans="1:15" s="1" customFormat="1" ht="58.5" customHeight="1" x14ac:dyDescent="0.2">
      <c r="A45" s="1519" t="s">
        <v>1885</v>
      </c>
      <c r="B45" s="3408" t="s">
        <v>1886</v>
      </c>
      <c r="C45" s="1519" t="s">
        <v>1886</v>
      </c>
      <c r="D45" s="7334" t="str">
        <f>IF(VLOOKUP($A45,'8 Oct - LIVE LDS Data'!$A$3:$AAD$1504,4,FALSE)=0/1/1900,"",VLOOKUP($A45,'8 Oct - LIVE LDS Data'!$A$3:$AAD$1504,4,FALSE))</f>
        <v>Horsham District Local Plan Review</v>
      </c>
      <c r="E45" s="7327" t="str">
        <f>IF(VLOOKUP($A45,'8 Oct - LIVE LDS Data'!$A$3:$AAD$1504,6,FALSE)=0/1/1900,"",VLOOKUP($A45,'8 Oct - LIVE LDS Data'!$A$3:$AAD$1504,6,FALSE))</f>
        <v>2023</v>
      </c>
      <c r="F45" s="7327" t="str">
        <f>IF(VLOOKUP($A45,'8 Oct - LIVE LDS Data'!$A$3:$AAD$1504,7,FALSE)=0/1/1900,"",VLOOKUP($A45,'8 Oct - LIVE LDS Data'!$A$3:$AAD$1504,7,FALSE))</f>
        <v>2040</v>
      </c>
      <c r="G45" s="7327" t="str">
        <f>IF(VLOOKUP($A45,'8 Oct - LIVE LDS Data'!$A$3:$AAD$1504,8,FALSE)=0/1/1900,"",VLOOKUP($A45,'8 Oct - LIVE LDS Data'!$A$3:$AAD$1504,8,FALSE))</f>
        <v>N</v>
      </c>
      <c r="H45" s="7327" t="str">
        <f>IF(VLOOKUP($A45,'8 Oct - LIVE LDS Data'!$A$3:$AAD$1504,9,FALSE)=0/1/1900,"",VLOOKUP($A45,'8 Oct - LIVE LDS Data'!$A$3:$AAD$1504,9,FALSE))</f>
        <v>N</v>
      </c>
      <c r="I45" s="7330">
        <v>42024</v>
      </c>
      <c r="J45" s="7329">
        <f>IF(VLOOKUP($A45,'8 Oct - LIVE LDS Data'!$A$3:$AAD$1504,60,FALSE)=0/1/1900,"",VLOOKUP($A45,'8 Oct - LIVE LDS Data'!$A$3:$AAD$1504,60,FALSE))</f>
        <v>45292</v>
      </c>
      <c r="K45" s="7329">
        <f>IF(VLOOKUP($A45,'8 Oct - LIVE LDS Data'!$A$3:$AAD$1504,61,FALSE)=0/1/1900,"",VLOOKUP($A45,'8 Oct - LIVE LDS Data'!$A$3:$AAD$1504,61,FALSE))</f>
        <v>45310</v>
      </c>
      <c r="L45" s="7329" t="str">
        <f>IF(VLOOKUP($A45,'8 Oct - LIVE LDS Data'!$A$3:$AAD$1504,63,FALSE)=0/1/1900,"",VLOOKUP($A45,'8 Oct - LIVE LDS Data'!$A$3:$AAD$1504,63,FALSE))</f>
        <v>Jun-2024
(was TBC)</v>
      </c>
      <c r="M45" s="7329">
        <f>IF(VLOOKUP($A45,'8 Oct - LIVE LDS Data'!$A$3:$AAD$1504,65,FALSE)=0/1/1900,"",VLOOKUP($A45,'8 Oct - LIVE LDS Data'!$A$3:$AAD$1504,65,FALSE))</f>
        <v>45778</v>
      </c>
      <c r="N45" s="7329">
        <f>IF(VLOOKUP($A45,'8 Oct - LIVE LDS Data'!$A$3:$AAD$1504,66,FALSE)=0/1/1900,"",VLOOKUP($A45,'8 Oct - LIVE LDS Data'!$A$3:$AAD$1504,66,FALSE))</f>
        <v>45778</v>
      </c>
      <c r="O45" s="2710" t="str">
        <f>IF(VLOOKUP($A45,'8 Oct - LIVE LDS Data'!$A$3:$AAD$1504,79,FALSE)=0/1/1900,"",VLOOKUP($A45,'8 Oct - LIVE LDS Data'!$A$3:$AAD$1504,79,FALSE))</f>
        <v>Submitted July 2024
likely to be found unsound and/or non-legally compliant</v>
      </c>
    </row>
    <row r="46" spans="1:15" s="1" customFormat="1" ht="58.5" customHeight="1" x14ac:dyDescent="0.2">
      <c r="A46" s="1519" t="s">
        <v>447</v>
      </c>
      <c r="B46" s="2907"/>
      <c r="C46" s="1519" t="s">
        <v>4234</v>
      </c>
      <c r="D46" s="7334" t="str">
        <f>IF(VLOOKUP($A46,'8 Oct - LIVE LDS Data'!$A$3:$AAD$1504,4,FALSE)=0/1/1900,"",VLOOKUP($A46,'8 Oct - LIVE LDS Data'!$A$3:$AAD$1504,4,FALSE))</f>
        <v>BCP Plan</v>
      </c>
      <c r="E46" s="7327" t="str">
        <f>IF(VLOOKUP($A46,'8 Oct - LIVE LDS Data'!$A$3:$AAD$1504,6,FALSE)=0/1/1900,"",VLOOKUP($A46,'8 Oct - LIVE LDS Data'!$A$3:$AAD$1504,6,FALSE))</f>
        <v/>
      </c>
      <c r="F46" s="7327" t="str">
        <f>IF(VLOOKUP($A46,'8 Oct - LIVE LDS Data'!$A$3:$AAD$1504,7,FALSE)=0/1/1900,"",VLOOKUP($A46,'8 Oct - LIVE LDS Data'!$A$3:$AAD$1504,7,FALSE))</f>
        <v/>
      </c>
      <c r="G46" s="7327" t="str">
        <f>IF(VLOOKUP($A46,'8 Oct - LIVE LDS Data'!$A$3:$AAD$1504,8,FALSE)=0/1/1900,"",VLOOKUP($A46,'8 Oct - LIVE LDS Data'!$A$3:$AAD$1504,8,FALSE))</f>
        <v/>
      </c>
      <c r="H46" s="7327" t="str">
        <f>IF(VLOOKUP($A46,'8 Oct - LIVE LDS Data'!$A$3:$AAD$1504,9,FALSE)=0/1/1900,"",VLOOKUP($A46,'8 Oct - LIVE LDS Data'!$A$3:$AAD$1504,9,FALSE))</f>
        <v/>
      </c>
      <c r="I46" s="7330">
        <v>42024</v>
      </c>
      <c r="J46" s="7329">
        <f>IF(VLOOKUP($A46,'8 Oct - LIVE LDS Data'!$A$3:$AAD$1504,60,FALSE)=0/1/1900,"",VLOOKUP($A46,'8 Oct - LIVE LDS Data'!$A$3:$AAD$1504,60,FALSE))</f>
        <v>46631</v>
      </c>
      <c r="K46" s="7329" t="str">
        <f>IF(VLOOKUP($A46,'8 Oct - LIVE LDS Data'!$A$3:$AAD$1504,61,FALSE)=0/1/1900,"",VLOOKUP($A46,'8 Oct - LIVE LDS Data'!$A$3:$AAD$1504,61,FALSE))</f>
        <v/>
      </c>
      <c r="L46" s="7329">
        <f>IF(VLOOKUP($A46,'8 Oct - LIVE LDS Data'!$A$3:$AAD$1504,63,FALSE)=0/1/1900,"",VLOOKUP($A46,'8 Oct - LIVE LDS Data'!$A$3:$AAD$1504,63,FALSE))</f>
        <v>46813</v>
      </c>
      <c r="M46" s="7329" t="str">
        <f>IF(VLOOKUP($A46,'8 Oct - LIVE LDS Data'!$A$3:$AAD$1504,64,FALSE)=0/1/1900,"",VLOOKUP($A46,'8 Oct - LIVE LDS Data'!$A$3:$AAD$1504,64,FALSE))</f>
        <v/>
      </c>
      <c r="N46" s="7329">
        <f>IF(VLOOKUP($A46,'8 Oct - LIVE LDS Data'!$A$3:$AAD$1504,66,FALSE)=0/1/1900,"",VLOOKUP($A46,'8 Oct - LIVE LDS Data'!$A$3:$AAD$1504,66,FALSE))</f>
        <v>47027</v>
      </c>
      <c r="O46" s="2710" t="str">
        <f>IF(VLOOKUP($A46,'8 Oct - LIVE LDS Data'!$A$3:$AAD$1504,79,FALSE)=0/1/1900,"",VLOOKUP($A46,'8 Oct - LIVE LDS Data'!$A$3:$AAD$1504,79,FALSE))</f>
        <v>new plan to be prepared under new system</v>
      </c>
    </row>
    <row r="47" spans="1:15" s="1" customFormat="1" ht="58.5" customHeight="1" x14ac:dyDescent="0.2">
      <c r="A47" s="1519" t="s">
        <v>3557</v>
      </c>
      <c r="B47" s="2907"/>
      <c r="C47" s="1519" t="s">
        <v>3558</v>
      </c>
      <c r="D47" s="7334" t="str">
        <f>IF(VLOOKUP($A47,'8 Oct - LIVE LDS Data'!$A$3:$AAD$1504,4,FALSE)=0/1/1900,"",VLOOKUP($A47,'8 Oct - LIVE LDS Data'!$A$3:$AAD$1504,4,FALSE))</f>
        <v xml:space="preserve">Teignbridge Local Plan 2020 - 2040 </v>
      </c>
      <c r="E47" s="7327">
        <f>IF(VLOOKUP($A47,'8 Oct - LIVE LDS Data'!$A$3:$AAD$1504,6,FALSE)=0/1/1900,"",VLOOKUP($A47,'8 Oct - LIVE LDS Data'!$A$3:$AAD$1504,6,FALSE))</f>
        <v>2020</v>
      </c>
      <c r="F47" s="7327">
        <f>IF(VLOOKUP($A47,'8 Oct - LIVE LDS Data'!$A$3:$AAD$1504,7,FALSE)=0/1/1900,"",VLOOKUP($A47,'8 Oct - LIVE LDS Data'!$A$3:$AAD$1504,7,FALSE))</f>
        <v>2040</v>
      </c>
      <c r="G47" s="7327" t="str">
        <f>IF(VLOOKUP($A47,'8 Oct - LIVE LDS Data'!$A$3:$AAD$1504,8,FALSE)=0/1/1900,"",VLOOKUP($A47,'8 Oct - LIVE LDS Data'!$A$3:$AAD$1504,8,FALSE))</f>
        <v>N</v>
      </c>
      <c r="H47" s="7327" t="str">
        <f>IF(VLOOKUP($A47,'8 Oct - LIVE LDS Data'!$A$3:$AAD$1504,9,FALSE)=0/1/1900,"",VLOOKUP($A47,'8 Oct - LIVE LDS Data'!$A$3:$AAD$1504,9,FALSE))</f>
        <v>N</v>
      </c>
      <c r="I47" s="7330">
        <f>IF(VLOOKUP($A47,'8 Oct - LIVE LDS Data'!$A$3:$AAD$1504,10,FALSE)=0/1/1900,"",VLOOKUP($A47,'8 Oct - LIVE LDS Data'!$A$3:$AAD$1504,10,FALSE))</f>
        <v>41765</v>
      </c>
      <c r="J47" s="3414">
        <f>IF(VLOOKUP($A47,'8 Oct - LIVE LDS Data'!$A$3:$AAD$1504,60,FALSE)=0/1/1900,"",VLOOKUP($A47,'8 Oct - LIVE LDS Data'!$A$3:$AAD$1504,60,FALSE))</f>
        <v>44927</v>
      </c>
      <c r="K47" s="3414" t="str">
        <f>IF(VLOOKUP($A47,'8 Oct - LIVE LDS Data'!$A$3:$AAD$1504,61,FALSE)=0/1/1900,"",VLOOKUP($A47,'8 Oct - LIVE LDS Data'!$A$3:$AAD$1504,61,FALSE))</f>
        <v>Jan-2023
Nov-2023 (Addendum)</v>
      </c>
      <c r="L47" s="1521">
        <f>IF(VLOOKUP($A47,'8 Oct - LIVE LDS Data'!$A$3:$AAD$1504,63,FALSE)=0/1/1900,"",VLOOKUP($A47,'8 Oct - LIVE LDS Data'!$A$3:$AAD$1504,63,FALSE))</f>
        <v>45352</v>
      </c>
      <c r="M47" s="7329">
        <f>IF(VLOOKUP($A47,'8 Oct - LIVE LDS Data'!$A$3:$AAD$1504,65,FALSE)=0/1/1900,"",VLOOKUP($A47,'8 Oct - LIVE LDS Data'!$A$3:$AAD$1504,65,FALSE))</f>
        <v>45839</v>
      </c>
      <c r="N47" s="1521">
        <f>IF(VLOOKUP($A47,'8 Oct - LIVE LDS Data'!$A$3:$AAD$1504,66,FALSE)=0/1/1900,"",VLOOKUP($A47,'8 Oct - LIVE LDS Data'!$A$3:$AAD$1504,66,FALSE))</f>
        <v>45839</v>
      </c>
      <c r="O47" s="2710" t="str">
        <f>IF(VLOOKUP($A47,'8 Oct - LIVE LDS Data'!$A$3:$AAD$1504,79,FALSE)=0/1/1900,"",VLOOKUP($A47,'8 Oct - LIVE LDS Data'!$A$3:$AAD$1504,79,FALSE))</f>
        <v>Submitted March 2024</v>
      </c>
    </row>
    <row r="48" spans="1:15" s="1" customFormat="1" ht="58.5" customHeight="1" x14ac:dyDescent="0.2">
      <c r="A48" s="1519" t="s">
        <v>2681</v>
      </c>
      <c r="B48" s="2907"/>
      <c r="C48" s="1519" t="s">
        <v>2662</v>
      </c>
      <c r="D48" s="7334" t="str">
        <f>IF(VLOOKUP($A48,'8 Oct - LIVE LDS Data'!$A$3:$AAD$1504,4,FALSE)=0/1/1900,"",VLOOKUP($A48,'8 Oct - LIVE LDS Data'!$A$3:$AAD$1504,4,FALSE))</f>
        <v>Oxford Local Plan 2022-2042</v>
      </c>
      <c r="E48" s="7327">
        <f>IF(VLOOKUP($A48,'8 Oct - LIVE LDS Data'!$A$3:$AAD$1504,6,FALSE)=0/1/1900,"",VLOOKUP($A48,'8 Oct - LIVE LDS Data'!$A$3:$AAD$1504,6,FALSE))</f>
        <v>2022</v>
      </c>
      <c r="F48" s="7327">
        <f>IF(VLOOKUP($A48,'8 Oct - LIVE LDS Data'!$A$3:$AAD$1504,7,FALSE)=0/1/1900,"",VLOOKUP($A48,'8 Oct - LIVE LDS Data'!$A$3:$AAD$1504,7,FALSE))</f>
        <v>2042</v>
      </c>
      <c r="G48" s="7327" t="str">
        <f>IF(VLOOKUP($A48,'8 Oct - LIVE LDS Data'!$A$3:$AAD$1504,8,FALSE)=0/1/1900,"",VLOOKUP($A48,'8 Oct - LIVE LDS Data'!$A$3:$AAD$1504,8,FALSE))</f>
        <v>N</v>
      </c>
      <c r="H48" s="7327" t="str">
        <f>IF(VLOOKUP($A48,'8 Oct - LIVE LDS Data'!$A$3:$AAD$1504,9,FALSE)=0/1/1900,"",VLOOKUP($A48,'8 Oct - LIVE LDS Data'!$A$3:$AAD$1504,9,FALSE))</f>
        <v>N</v>
      </c>
      <c r="I48" s="7330">
        <f>IF(VLOOKUP($A48,'8 Oct - LIVE LDS Data'!$A$3:$AAD$1504,10,FALSE)=0/1/1900,"",VLOOKUP($A48,'8 Oct - LIVE LDS Data'!$A$3:$AAD$1504,10,FALSE))</f>
        <v>43990</v>
      </c>
      <c r="J48" s="7332">
        <f>IF(VLOOKUP($A48,'8 Oct - LIVE LDS Data'!$A$3:$AAD$1504,60,FALSE)=0/1/1900,"",VLOOKUP($A48,'8 Oct - LIVE LDS Data'!$A$3:$AAD$1504,60,FALSE))</f>
        <v>45962</v>
      </c>
      <c r="K48" s="7332" t="str">
        <f>IF(VLOOKUP($A48,'8 Oct - LIVE LDS Data'!$A$3:$AAD$1504,61,FALSE)=0/1/1900,"",VLOOKUP($A48,'8 Oct - LIVE LDS Data'!$A$3:$AAD$1504,61,FALSE))</f>
        <v/>
      </c>
      <c r="L48" s="7329">
        <f>IF(VLOOKUP($A48,'8 Oct - LIVE LDS Data'!$A$3:$AAD$1504,63,FALSE)=0/1/1900,"",VLOOKUP($A48,'8 Oct - LIVE LDS Data'!$A$3:$AAD$1504,63,FALSE))</f>
        <v>46113</v>
      </c>
      <c r="M48" s="7329">
        <f>IF(VLOOKUP($A48,'8 Oct - LIVE LDS Data'!$A$3:$AAD$1504,65,FALSE)=0/1/1900,"",VLOOKUP($A48,'8 Oct - LIVE LDS Data'!$A$3:$AAD$1504,65,FALSE))</f>
        <v>46447</v>
      </c>
      <c r="N48" s="7329">
        <f>IF(VLOOKUP($A48,'8 Oct - LIVE LDS Data'!$A$3:$AAD$1504,66,FALSE)=0/1/1900,"",VLOOKUP($A48,'8 Oct - LIVE LDS Data'!$A$3:$AAD$1504,66,FALSE))</f>
        <v>46447</v>
      </c>
      <c r="O48" s="2710" t="str">
        <f>IF(VLOOKUP($A48,'8 Oct - LIVE LDS Data'!$A$3:$AAD$1504,79,FALSE)=0/1/1900,"",VLOOKUP($A48,'8 Oct - LIVE LDS Data'!$A$3:$AAD$1504,79,FALSE))</f>
        <v>Reg 18 yet to start</v>
      </c>
    </row>
    <row r="49" spans="1:15" s="1" customFormat="1" ht="50" customHeight="1" x14ac:dyDescent="0.2">
      <c r="A49" s="1519" t="s">
        <v>2492</v>
      </c>
      <c r="B49" s="2907"/>
      <c r="C49" s="1533" t="s">
        <v>2493</v>
      </c>
      <c r="D49" s="1519" t="s">
        <v>2494</v>
      </c>
      <c r="E49" s="1528" t="s">
        <v>4235</v>
      </c>
      <c r="F49" s="1528" t="s">
        <v>3616</v>
      </c>
      <c r="G49" s="1520" t="s">
        <v>89</v>
      </c>
      <c r="H49" s="1520" t="s">
        <v>89</v>
      </c>
      <c r="I49" s="1524">
        <v>39715</v>
      </c>
      <c r="J49" s="2698">
        <v>43617</v>
      </c>
      <c r="K49" s="2698">
        <v>44562</v>
      </c>
      <c r="L49" s="7329" t="s">
        <v>4236</v>
      </c>
      <c r="M49" s="7329" t="str">
        <f>IF(VLOOKUP($A49,'8 Oct - LIVE LDS Data'!$A$3:$AAD$1504,65,FALSE)=0/1/1900,"",VLOOKUP($A49,'8 Oct - LIVE LDS Data'!$A$3:$AAD$1504,65,FALSE))</f>
        <v>Sep / Oct 2025</v>
      </c>
      <c r="N49" s="7329">
        <f>IF(VLOOKUP($A49,'8 Oct - LIVE LDS Data'!$A$3:$AAD$1504,64,FALSE)=0/1/1900,"",VLOOKUP($A49,'8 Oct - LIVE LDS Data'!$A$3:$AAD$1504,64,FALSE))</f>
        <v>45057</v>
      </c>
      <c r="O49" s="2710" t="str">
        <f>IF(VLOOKUP($A49,'8 Oct - LIVE LDS Data'!$A$3:$AAD$1504,79,FALSE)=0/1/1900,"",VLOOKUP($A49,'8 Oct - LIVE LDS Data'!$A$3:$AAD$1504,79,FALSE))</f>
        <v xml:space="preserve">Submitted </v>
      </c>
    </row>
    <row r="50" spans="1:15" s="1" customFormat="1" ht="71.5" customHeight="1" x14ac:dyDescent="0.2">
      <c r="A50" s="1533" t="s">
        <v>151</v>
      </c>
      <c r="B50" s="2907"/>
      <c r="C50" s="3041" t="s">
        <v>152</v>
      </c>
      <c r="D50" s="7346" t="str">
        <f>IF(VLOOKUP($A50,'8 Oct - LIVE LDS Data'!$A$3:$AAD$1504,4,FALSE)=0/1/1900,"",VLOOKUP($A50,'8 Oct - LIVE LDS Data'!$A$3:$AAD$1504,4,FALSE))</f>
        <v>Local Plan 2023-2040</v>
      </c>
      <c r="E50" s="7327">
        <f>IF(VLOOKUP($A50,'8 Oct - LIVE LDS Data'!$A$3:$AAD$1504,6,FALSE)=0/1/1900,"",VLOOKUP($A50,'8 Oct - LIVE LDS Data'!$A$3:$AAD$1504,6,FALSE))</f>
        <v>2023</v>
      </c>
      <c r="F50" s="7327">
        <f>IF(VLOOKUP($A50,'8 Oct - LIVE LDS Data'!$A$3:$AAD$1504,7,FALSE)=0/1/1900,"",VLOOKUP($A50,'8 Oct - LIVE LDS Data'!$A$3:$AAD$1504,7,FALSE))</f>
        <v>2040</v>
      </c>
      <c r="G50" s="7327" t="str">
        <f>IF(VLOOKUP($A50,'8 Oct - LIVE LDS Data'!$A$3:$AAD$1504,8,FALSE)=0/1/1900,"",VLOOKUP($A50,'8 Oct - LIVE LDS Data'!$A$3:$AAD$1504,8,FALSE))</f>
        <v>N</v>
      </c>
      <c r="H50" s="7327" t="str">
        <f>IF(VLOOKUP($A50,'8 Oct - LIVE LDS Data'!$A$3:$AAD$1504,9,FALSE)=0/1/1900,"",VLOOKUP($A50,'8 Oct - LIVE LDS Data'!$A$3:$AAD$1504,9,FALSE))</f>
        <v>N</v>
      </c>
      <c r="I50" s="7344" t="str">
        <f>IF(VLOOKUP($A50,'8 Oct - LIVE LDS Data'!$A$3:$AAD$1504,10,FALSE)=0/1/1900,"",VLOOKUP($A50,'8 Oct - LIVE LDS Data'!$A$3:$AAD$1504,10,FALSE))</f>
        <v>none</v>
      </c>
      <c r="J50" s="7332">
        <f>IF(VLOOKUP($A50,'8 Oct - LIVE LDS Data'!$A$3:$AAD$1504,60,FALSE)=0/1/1900,"",VLOOKUP($A50,'8 Oct - LIVE LDS Data'!$A$3:$AAD$1504,60,FALSE))</f>
        <v>45231</v>
      </c>
      <c r="K50" s="7332">
        <f>IF(VLOOKUP($A50,'8 Oct - LIVE LDS Data'!$A$3:$AAD$1504,61,FALSE)=0/1/1900,"",VLOOKUP($A50,'8 Oct - LIVE LDS Data'!$A$3:$AAD$1504,61,FALSE))</f>
        <v>45261</v>
      </c>
      <c r="L50" s="7329">
        <f>IF(VLOOKUP($A50,'8 Oct - LIVE LDS Data'!$A$3:$AAD$1504,63,FALSE)=0/1/1900,"",VLOOKUP($A50,'8 Oct - LIVE LDS Data'!$A$3:$AAD$1504,63,FALSE))</f>
        <v>45413</v>
      </c>
      <c r="M50" s="7329">
        <v>45411</v>
      </c>
      <c r="N50" s="7329">
        <f>IF(VLOOKUP($A50,'8 Oct - LIVE LDS Data'!$A$3:$AAD$1504,66,FALSE)=0/1/1900,"",VLOOKUP($A50,'8 Oct - LIVE LDS Data'!$A$3:$AAD$1504,66,FALSE))</f>
        <v>46174</v>
      </c>
      <c r="O50" s="2710" t="str">
        <f>IF(VLOOKUP($A50,'8 Oct - LIVE LDS Data'!$A$3:$AAD$1504,79,FALSE)=0/1/1900,"",VLOOKUP($A50,'8 Oct - LIVE LDS Data'!$A$3:$AAD$1504,79,FALSE))</f>
        <v>Submitted April 2024
[plan paused]</v>
      </c>
    </row>
    <row r="51" spans="1:15" s="1" customFormat="1" ht="65" customHeight="1" x14ac:dyDescent="0.2">
      <c r="A51" s="3041" t="s">
        <v>2104</v>
      </c>
      <c r="B51" s="2907"/>
      <c r="C51" s="3041" t="s">
        <v>2105</v>
      </c>
      <c r="D51" s="3410" t="s">
        <v>1307</v>
      </c>
      <c r="E51" s="7347">
        <v>2020</v>
      </c>
      <c r="F51" s="7327">
        <v>2040</v>
      </c>
      <c r="G51" s="1520" t="s">
        <v>89</v>
      </c>
      <c r="H51" s="1527" t="s">
        <v>89</v>
      </c>
      <c r="I51" s="7330">
        <f>IF(VLOOKUP($A51,'8 Oct - LIVE LDS Data'!$A$3:$AAD$1504,10,FALSE)=0/1/1900,"",VLOOKUP($A51,'8 Oct - LIVE LDS Data'!$A$3:$AAD$1504,10,FALSE))</f>
        <v>40723</v>
      </c>
      <c r="J51" s="7332">
        <f>IF(VLOOKUP($A51,'8 Oct - LIVE LDS Data'!$A$3:$AAD$1504,60,FALSE)=0/1/1900,"",VLOOKUP($A51,'8 Oct - LIVE LDS Data'!$A$3:$AAD$1504,60,FALSE))</f>
        <v>44927</v>
      </c>
      <c r="K51" s="7332">
        <f>IF(VLOOKUP($A51,'8 Oct - LIVE LDS Data'!$A$3:$AAD$1504,61,FALSE)=0/1/1900,"",VLOOKUP($A51,'8 Oct - LIVE LDS Data'!$A$3:$AAD$1504,61,FALSE))</f>
        <v>44986</v>
      </c>
      <c r="L51" s="7329">
        <f>IF(VLOOKUP($A51,'8 Oct - LIVE LDS Data'!$A$3:$AAD$1504,63,FALSE)=0/1/1900,"",VLOOKUP($A51,'8 Oct - LIVE LDS Data'!$A$3:$AAD$1504,63,FALSE))</f>
        <v>45200</v>
      </c>
      <c r="M51" s="7329" t="str">
        <f>IF(VLOOKUP($A51,'8 Oct - LIVE LDS Data'!$A$3:$AAD$1504,65,FALSE)=0/1/1900,"",VLOOKUP($A51,'8 Oct - LIVE LDS Data'!$A$3:$AAD$1504,65,FALSE))</f>
        <v>Late Summer/Early Autumn 2025</v>
      </c>
      <c r="N51" s="7329">
        <f>IF(VLOOKUP($A51,'8 Oct - LIVE LDS Data'!$A$3:$AAD$1504,66,FALSE)=0/1/1900,"",VLOOKUP($A51,'8 Oct - LIVE LDS Data'!$A$3:$AAD$1504,66,FALSE))</f>
        <v>45901</v>
      </c>
      <c r="O51" s="2710" t="str">
        <f>IF(VLOOKUP($A51,'8 Oct - LIVE LDS Data'!$A$3:$AAD$1504,79,FALSE)=0/1/1900,"",VLOOKUP($A51,'8 Oct - LIVE LDS Data'!$A$3:$AAD$1504,79,FALSE))</f>
        <v>Adopted July 2025</v>
      </c>
    </row>
    <row r="52" spans="1:15" s="1" customFormat="1" ht="65" customHeight="1" x14ac:dyDescent="0.2">
      <c r="A52" s="3041" t="s">
        <v>1432</v>
      </c>
      <c r="B52" s="2907"/>
      <c r="C52" s="2224" t="s">
        <v>1433</v>
      </c>
      <c r="D52" s="7334" t="str">
        <f>IF(VLOOKUP($A52,'8 Oct - LIVE LDS Data'!$A$3:$AAD$1504,4,FALSE)=0/1/1900,"",VLOOKUP($A52,'8 Oct - LIVE LDS Data'!$A$3:$AAD$1504,4,FALSE))</f>
        <v>Enfield Local Plan 2019-2041</v>
      </c>
      <c r="E52" s="7347" t="str">
        <f>IF(VLOOKUP($A52,'8 Oct - LIVE LDS Data'!$A$3:$AAD$1504,6,FALSE)=0/1/1900,"",VLOOKUP($A52,'8 Oct - LIVE LDS Data'!$A$3:$AAD$1504,6,FALSE))</f>
        <v>2019</v>
      </c>
      <c r="F52" s="7327" t="str">
        <f>IF(VLOOKUP($A52,'8 Oct - LIVE LDS Data'!$A$3:$AAD$1504,7,FALSE)=0/1/1900,"",VLOOKUP($A52,'8 Oct - LIVE LDS Data'!$A$3:$AAD$1504,7,FALSE))</f>
        <v>2041</v>
      </c>
      <c r="G52" s="7327" t="str">
        <f>IF(VLOOKUP($A52,'8 Oct - LIVE LDS Data'!$A$3:$AAD$1504,8,FALSE)=0/1/1900,"",VLOOKUP($A52,'8 Oct - LIVE LDS Data'!$A$3:$AAD$1504,8,FALSE))</f>
        <v>N</v>
      </c>
      <c r="H52" s="7327" t="str">
        <f>IF(VLOOKUP($A52,'8 Oct - LIVE LDS Data'!$A$3:$AAD$1504,9,FALSE)=0/1/1900,"",VLOOKUP($A52,'8 Oct - LIVE LDS Data'!$A$3:$AAD$1504,9,FALSE))</f>
        <v>N</v>
      </c>
      <c r="I52" s="7335">
        <f>IF(VLOOKUP($A52,'8 Oct - LIVE LDS Data'!$A$3:$AAD$1504,10,FALSE)=0/1/1900,"",VLOOKUP($A52,'8 Oct - LIVE LDS Data'!$A$3:$AAD$1504,10,FALSE))</f>
        <v>40492</v>
      </c>
      <c r="J52" s="7329">
        <f>IF(VLOOKUP($A52,'8 Oct - LIVE LDS Data'!$A$3:$AAD$1504,60,FALSE)=0/1/1900,"",VLOOKUP($A52,'8 Oct - LIVE LDS Data'!$A$3:$AAD$1504,60,FALSE))</f>
        <v>45352</v>
      </c>
      <c r="K52" s="7329">
        <f>IF(VLOOKUP($A52,'8 Oct - LIVE LDS Data'!$A$3:$AAD$1504,61,FALSE)=0/1/1900,"",VLOOKUP($A52,'8 Oct - LIVE LDS Data'!$A$3:$AAD$1504,61,FALSE))</f>
        <v>45352</v>
      </c>
      <c r="L52" s="7329">
        <f>IF(VLOOKUP($A52,'8 Oct - LIVE LDS Data'!$A$3:$AAD$1504,63,FALSE)=0/1/1900,"",VLOOKUP($A52,'8 Oct - LIVE LDS Data'!$A$3:$AAD$1504,63,FALSE))</f>
        <v>45566</v>
      </c>
      <c r="M52" s="7329">
        <f>IF(VLOOKUP($A52,'8 Oct - LIVE LDS Data'!$A$3:$AAD$1504,65,FALSE)=0/1/1900,"",VLOOKUP($A52,'8 Oct - LIVE LDS Data'!$A$3:$AAD$1504,65,FALSE))</f>
        <v>2025</v>
      </c>
      <c r="N52" s="7329" t="str">
        <f>IF(VLOOKUP($A52,'8 Oct - LIVE LDS Data'!$A$3:$AAD$1504,66,FALSE)=0/1/1900,"",VLOOKUP($A52,'8 Oct - LIVE LDS Data'!$A$3:$AAD$1504,66,FALSE))</f>
        <v>2025</v>
      </c>
      <c r="O52" s="2710" t="str">
        <f>IF(VLOOKUP($A52,'8 Oct - LIVE LDS Data'!$A$3:$AAD$1504,79,FALSE)=0/1/1900,"",VLOOKUP($A52,'8 Oct - LIVE LDS Data'!$A$3:$AAD$1504,79,FALSE))</f>
        <v>Submitted Aug 2024</v>
      </c>
    </row>
    <row r="53" spans="1:15" s="1" customFormat="1" ht="65" customHeight="1" x14ac:dyDescent="0.2">
      <c r="A53" s="2697" t="s">
        <v>2207</v>
      </c>
      <c r="B53" s="2907"/>
      <c r="C53" s="1519" t="s">
        <v>2208</v>
      </c>
      <c r="D53" s="1519" t="s">
        <v>2209</v>
      </c>
      <c r="E53" s="3411">
        <v>2016</v>
      </c>
      <c r="F53" s="1528" t="s">
        <v>949</v>
      </c>
      <c r="G53" s="1520" t="s">
        <v>89</v>
      </c>
      <c r="H53" s="1520" t="s">
        <v>194</v>
      </c>
      <c r="I53" s="7330">
        <f>IF(VLOOKUP($A53,'8 Oct - LIVE LDS Data'!$A$3:$AAD$1504,10,FALSE)=0/1/1900,"",VLOOKUP($A53,'8 Oct - LIVE LDS Data'!$A$3:$AAD$1504,10,FALSE))</f>
        <v>42425</v>
      </c>
      <c r="J53" s="7345">
        <f>IF(VLOOKUP($A53,'8 Oct - LIVE LDS Data'!$A$3:$AAD$1504,60,FALSE)=0/1/1900,"",VLOOKUP($A53,'8 Oct - LIVE LDS Data'!$A$3:$AAD$1504,60,FALSE))</f>
        <v>44866</v>
      </c>
      <c r="K53" s="7345">
        <f>IF(VLOOKUP($A53,'8 Oct - LIVE LDS Data'!$A$3:$AAD$1504,61,FALSE)=0/1/1900,"",VLOOKUP($A53,'8 Oct - LIVE LDS Data'!$A$3:$AAD$1504,61,FALSE))</f>
        <v>44866</v>
      </c>
      <c r="L53" s="7343">
        <f>IF(VLOOKUP($A53,'8 Oct - LIVE LDS Data'!$A$3:$AAD$1504,63,FALSE)=0/1/1900,"",VLOOKUP($A53,'8 Oct - LIVE LDS Data'!$A$3:$AAD$1504,63,FALSE))</f>
        <v>45170</v>
      </c>
      <c r="M53" s="7329">
        <f>IF(VLOOKUP($A53,'8 Oct - LIVE LDS Data'!$A$3:$AAD$1504,65,FALSE)=0/1/1900,"",VLOOKUP($A53,'8 Oct - LIVE LDS Data'!$A$3:$AAD$1504,65,FALSE))</f>
        <v>45627</v>
      </c>
      <c r="N53" s="7343">
        <f>IF(VLOOKUP($A53,'8 Oct - LIVE LDS Data'!$A$3:$AAD$1504,66,FALSE)=0/1/1900,"",VLOOKUP($A53,'8 Oct - LIVE LDS Data'!$A$3:$AAD$1504,66,FALSE))</f>
        <v>45627</v>
      </c>
      <c r="O53" s="2909" t="str">
        <f>IF(VLOOKUP($A53,'8 Oct - LIVE LDS Data'!$A$3:$AAD$1504,79,FALSE)=0/1/1900,"",VLOOKUP($A53,'8 Oct - LIVE LDS Data'!$A$3:$AAD$1504,79,FALSE))</f>
        <v>Submitted Sep 2023</v>
      </c>
    </row>
    <row r="54" spans="1:15" s="1" customFormat="1" ht="65" customHeight="1" x14ac:dyDescent="0.2">
      <c r="A54" s="1519" t="s">
        <v>3031</v>
      </c>
      <c r="B54" s="2907"/>
      <c r="C54" s="1526" t="s">
        <v>4237</v>
      </c>
      <c r="D54" s="7348" t="str">
        <f>VLOOKUP($A54,'8 Oct - LIVE LDS Data'!$A$3:$AAD$1504,4,FALSE)</f>
        <v>Sheffield Plan</v>
      </c>
      <c r="E54" s="7347">
        <f>IF(VLOOKUP($A54,'8 Oct - LIVE LDS Data'!$A$3:$AAD$1504,5,FALSE)=0/1/1900,"",VLOOKUP($A54,'8 Oct - LIVE LDS Data'!$A$3:$AAD$1504,5,FALSE))</f>
        <v>2155</v>
      </c>
      <c r="F54" s="7327">
        <f>IF(VLOOKUP($A54,'8 Oct - LIVE LDS Data'!$A$3:$AAD$1504,6,FALSE)=0/1/1900,"",VLOOKUP($A54,'8 Oct - LIVE LDS Data'!$A$3:$AAD$1504,6,FALSE))</f>
        <v>2022</v>
      </c>
      <c r="G54" s="1520" t="s">
        <v>89</v>
      </c>
      <c r="H54" s="1527" t="s">
        <v>89</v>
      </c>
      <c r="I54" s="7330">
        <f>IF(VLOOKUP($A54,'8 Oct - LIVE LDS Data'!$A$3:$AAD$1504,10,FALSE)=0/1/1900,"",VLOOKUP($A54,'8 Oct - LIVE LDS Data'!$A$3:$AAD$1504,10,FALSE))</f>
        <v>39876</v>
      </c>
      <c r="J54" s="7332">
        <f>IF(VLOOKUP($A54,'8 Oct - LIVE LDS Data'!$A$3:$AAD$1504,60,FALSE)=0/1/1900,"",VLOOKUP($A54,'8 Oct - LIVE LDS Data'!$A$3:$AAD$1504,60,FALSE))</f>
        <v>44927</v>
      </c>
      <c r="K54" s="7332">
        <f>IF(VLOOKUP($A54,'8 Oct - LIVE LDS Data'!$A$3:$AAD$1504,61,FALSE)=0/1/1900,"",VLOOKUP($A54,'8 Oct - LIVE LDS Data'!$A$3:$AAD$1504,61,FALSE))</f>
        <v>44935</v>
      </c>
      <c r="L54" s="7329">
        <f>IF(VLOOKUP($A54,'8 Oct - LIVE LDS Data'!$A$3:$AAD$1504,63,FALSE)=0/1/1900,"",VLOOKUP($A54,'8 Oct - LIVE LDS Data'!$A$3:$AAD$1504,63,FALSE))</f>
        <v>45170</v>
      </c>
      <c r="M54" s="7329">
        <f>IF(VLOOKUP($A54,'8 Oct - LIVE LDS Data'!$A$3:$AAD$1504,65,FALSE)=0/1/1900,"",VLOOKUP($A54,'8 Oct - LIVE LDS Data'!$A$3:$AAD$1504,65,FALSE))</f>
        <v>46204</v>
      </c>
      <c r="N54" s="7329">
        <f>IF(VLOOKUP($A54,'8 Oct - LIVE LDS Data'!$A$3:$AAD$1504,66,FALSE)=0/1/1900,"",VLOOKUP($A54,'8 Oct - LIVE LDS Data'!$A$3:$AAD$1504,66,FALSE))</f>
        <v>46204</v>
      </c>
      <c r="O54" s="2710" t="str">
        <f>IF(VLOOKUP($A54,'8 Oct - LIVE LDS Data'!$A$3:$AAD$1504,79,FALSE)=0/1/1900,"",VLOOKUP($A54,'8 Oct - LIVE LDS Data'!$A$3:$AAD$1504,79,FALSE))</f>
        <v>Submitted Oct 2023</v>
      </c>
    </row>
    <row r="55" spans="1:15" s="1" customFormat="1" ht="65" customHeight="1" x14ac:dyDescent="0.2">
      <c r="A55" s="1519" t="s">
        <v>4082</v>
      </c>
      <c r="B55" s="2907"/>
      <c r="C55" s="1519" t="s">
        <v>4083</v>
      </c>
      <c r="D55" s="1519" t="s">
        <v>2209</v>
      </c>
      <c r="E55" s="3411">
        <v>2016</v>
      </c>
      <c r="F55" s="7349" t="s">
        <v>949</v>
      </c>
      <c r="G55" s="1520" t="s">
        <v>89</v>
      </c>
      <c r="H55" s="1520" t="s">
        <v>194</v>
      </c>
      <c r="I55" s="7330">
        <f>IF(VLOOKUP($A55,'8 Oct - LIVE LDS Data'!$A$3:$AAD$1504,10,FALSE)=0/1/1900,"",VLOOKUP($A55,'8 Oct - LIVE LDS Data'!$A$3:$AAD$1504,10,FALSE))</f>
        <v>42425</v>
      </c>
      <c r="J55" s="7332">
        <f>IF(VLOOKUP($A55,'8 Oct - LIVE LDS Data'!$A$3:$AAD$1504,60,FALSE)=0/1/1900,"",VLOOKUP($A55,'8 Oct - LIVE LDS Data'!$A$3:$AAD$1504,60,FALSE))</f>
        <v>44866</v>
      </c>
      <c r="K55" s="7332">
        <f>IF(VLOOKUP($A55,'8 Oct - LIVE LDS Data'!$A$3:$AAD$1504,61,FALSE)=0/1/1900,"",VLOOKUP($A55,'8 Oct - LIVE LDS Data'!$A$3:$AAD$1504,61,FALSE))</f>
        <v>44866</v>
      </c>
      <c r="L55" s="7329">
        <f>IF(VLOOKUP($A55,'8 Oct - LIVE LDS Data'!$A$3:$AAD$1504,63,FALSE)=0/1/1900,"",VLOOKUP($A55,'8 Oct - LIVE LDS Data'!$A$3:$AAD$1504,63,FALSE))</f>
        <v>45170</v>
      </c>
      <c r="M55" s="7329">
        <f>IF(VLOOKUP($A55,'8 Oct - LIVE LDS Data'!$A$3:$AAD$1504,65,FALSE)=0/1/1900,"",VLOOKUP($A55,'8 Oct - LIVE LDS Data'!$A$3:$AAD$1504,65,FALSE))</f>
        <v>45627</v>
      </c>
      <c r="N55" s="7329">
        <f>IF(VLOOKUP($A55,'8 Oct - LIVE LDS Data'!$A$3:$AAD$1504,66,FALSE)=0/1/1900,"",VLOOKUP($A55,'8 Oct - LIVE LDS Data'!$A$3:$AAD$1504,66,FALSE))</f>
        <v>45627</v>
      </c>
      <c r="O55" s="2710" t="str">
        <f>IF(VLOOKUP($A55,'8 Oct - LIVE LDS Data'!$A$3:$AAD$1504,79,FALSE)=0/1/1900,"",VLOOKUP($A55,'8 Oct - LIVE LDS Data'!$A$3:$AAD$1504,79,FALSE))</f>
        <v>Submitted Sep 2023</v>
      </c>
    </row>
    <row r="56" spans="1:15" s="1" customFormat="1" ht="65" customHeight="1" x14ac:dyDescent="0.2">
      <c r="A56" s="1519" t="s">
        <v>4093</v>
      </c>
      <c r="B56" s="2907"/>
      <c r="C56" s="1519" t="s">
        <v>4094</v>
      </c>
      <c r="D56" s="1519" t="s">
        <v>2209</v>
      </c>
      <c r="E56" s="3411">
        <v>2016</v>
      </c>
      <c r="F56" s="7349" t="s">
        <v>949</v>
      </c>
      <c r="G56" s="1520" t="s">
        <v>89</v>
      </c>
      <c r="H56" s="1520" t="s">
        <v>194</v>
      </c>
      <c r="I56" s="7330">
        <f>IF(VLOOKUP($A56,'8 Oct - LIVE LDS Data'!$A$3:$AAD$1504,10,FALSE)=0/1/1900,"",VLOOKUP($A56,'8 Oct - LIVE LDS Data'!$A$3:$AAD$1504,10,FALSE))</f>
        <v>42425</v>
      </c>
      <c r="J56" s="7345">
        <f>IF(VLOOKUP($A56,'8 Oct - LIVE LDS Data'!$A$3:$AAD$1504,60,FALSE)=0/1/1900,"",VLOOKUP($A56,'8 Oct - LIVE LDS Data'!$A$3:$AAD$1504,60,FALSE))</f>
        <v>44866</v>
      </c>
      <c r="K56" s="7345">
        <f>IF(VLOOKUP($A56,'8 Oct - LIVE LDS Data'!$A$3:$AAD$1504,61,FALSE)=0/1/1900,"",VLOOKUP($A56,'8 Oct - LIVE LDS Data'!$A$3:$AAD$1504,61,FALSE))</f>
        <v>44866</v>
      </c>
      <c r="L56" s="7343">
        <f>IF(VLOOKUP($A56,'8 Oct - LIVE LDS Data'!$A$3:$AAD$1504,63,FALSE)=0/1/1900,"",VLOOKUP($A56,'8 Oct - LIVE LDS Data'!$A$3:$AAD$1504,63,FALSE))</f>
        <v>45170</v>
      </c>
      <c r="M56" s="7329">
        <f>IF(VLOOKUP($A56,'8 Oct - LIVE LDS Data'!$A$3:$AAD$1504,65,FALSE)=0/1/1900,"",VLOOKUP($A56,'8 Oct - LIVE LDS Data'!$A$3:$AAD$1504,65,FALSE))</f>
        <v>45627</v>
      </c>
      <c r="N56" s="7343">
        <f>IF(VLOOKUP($A56,'8 Oct - LIVE LDS Data'!$A$3:$AAD$1504,66,FALSE)=0/1/1900,"",VLOOKUP($A56,'8 Oct - LIVE LDS Data'!$A$3:$AAD$1504,66,FALSE))</f>
        <v>45627</v>
      </c>
      <c r="O56" s="2710" t="str">
        <f>IF(VLOOKUP($A56,'8 Oct - LIVE LDS Data'!$A$3:$AAD$1504,79,FALSE)=0/1/1900,"",VLOOKUP($A56,'8 Oct - LIVE LDS Data'!$A$3:$AAD$1504,79,FALSE))</f>
        <v>Submitted Sep 2023</v>
      </c>
    </row>
    <row r="57" spans="1:15" s="1" customFormat="1" ht="65" customHeight="1" x14ac:dyDescent="0.2">
      <c r="A57" s="2697" t="s">
        <v>580</v>
      </c>
      <c r="B57" s="2907" t="s">
        <v>581</v>
      </c>
      <c r="C57" s="1519" t="s">
        <v>581</v>
      </c>
      <c r="D57" s="7327" t="str">
        <f>IF(VLOOKUP($A57,'8 Oct - LIVE LDS Data'!$A$3:$AAD$1504,4,FALSE)=0/1/1900,"",VLOOKUP($A57,'8 Oct - LIVE LDS Data'!$A$3:$AAD$1504,4,FALSE))</f>
        <v>New Bristol Local Plan</v>
      </c>
      <c r="E57" s="7347">
        <f>IF(VLOOKUP($A57,'8 Oct - LIVE LDS Data'!$A$3:$AAD$1504,6,FALSE)=0/1/1900,"",VLOOKUP($A57,'8 Oct - LIVE LDS Data'!$A$3:$AAD$1504,6,FALSE))</f>
        <v>2022</v>
      </c>
      <c r="F57" s="7327">
        <f>IF(VLOOKUP($A57,'8 Oct - LIVE LDS Data'!$A$3:$AAD$1504,7,FALSE)=0/1/1900,"",VLOOKUP($A57,'8 Oct - LIVE LDS Data'!$A$3:$AAD$1504,7,FALSE))</f>
        <v>2040</v>
      </c>
      <c r="G57" s="7327" t="str">
        <f>IF(VLOOKUP($A57,'8 Oct - LIVE LDS Data'!$A$3:$AAD$1504,8,FALSE)=0/1/1900,"",VLOOKUP($A57,'8 Oct - LIVE LDS Data'!$A$3:$AAD$1504,8,FALSE))</f>
        <v>N</v>
      </c>
      <c r="H57" s="7327" t="str">
        <f>IF(VLOOKUP($A57,'8 Oct - LIVE LDS Data'!$A$3:$AAD$1504,9,FALSE)=0/1/1900,"",VLOOKUP($A57,'8 Oct - LIVE LDS Data'!$A$3:$AAD$1504,9,FALSE))</f>
        <v>N</v>
      </c>
      <c r="I57" s="7330">
        <f>IF(VLOOKUP($A57,'8 Oct - LIVE LDS Data'!$A$3:$AAD$1504,10,FALSE)=0/1/1900,"",VLOOKUP($A57,'8 Oct - LIVE LDS Data'!$A$3:$AAD$1504,10,FALSE))</f>
        <v>40715</v>
      </c>
      <c r="J57" s="7332">
        <f>IF(VLOOKUP($A57,'8 Oct - LIVE LDS Data'!$A$3:$AAD$1504,60,FALSE)=0/1/1900,"",VLOOKUP($A57,'8 Oct - LIVE LDS Data'!$A$3:$AAD$1504,60,FALSE))</f>
        <v>45231</v>
      </c>
      <c r="K57" s="7332">
        <f>IF(VLOOKUP($A57,'8 Oct - LIVE LDS Data'!$A$3:$AAD$1504,61,FALSE)=0/1/1900,"",VLOOKUP($A57,'8 Oct - LIVE LDS Data'!$A$3:$AAD$1504,61,FALSE))</f>
        <v>45251</v>
      </c>
      <c r="L57" s="7329">
        <f>IF(VLOOKUP($A57,'8 Oct - LIVE LDS Data'!$A$3:$AAD$1504,63,FALSE)=0/1/1900,"",VLOOKUP($A57,'8 Oct - LIVE LDS Data'!$A$3:$AAD$1504,63,FALSE))</f>
        <v>45352</v>
      </c>
      <c r="M57" s="7329">
        <f>IF(VLOOKUP($A57,'8 Oct - LIVE LDS Data'!$A$3:$AAD$1504,64,FALSE)=0/1/1900,"",VLOOKUP($A57,'8 Oct - LIVE LDS Data'!$A$3:$AAD$1504,64,FALSE))</f>
        <v>45407</v>
      </c>
      <c r="N57" s="7329">
        <f>IF(VLOOKUP($A57,'8 Oct - LIVE LDS Data'!$A$3:$AAD$1504,66,FALSE)=0/1/1900,"",VLOOKUP($A57,'8 Oct - LIVE LDS Data'!$A$3:$AAD$1504,66,FALSE))</f>
        <v>45748</v>
      </c>
      <c r="O57" s="2710" t="str">
        <f>IF(VLOOKUP($A57,'8 Oct - LIVE LDS Data'!$A$3:$AAD$1504,79,FALSE)=0/1/1900,"",VLOOKUP($A57,'8 Oct - LIVE LDS Data'!$A$3:$AAD$1504,79,FALSE))</f>
        <v>Submitted April 2024</v>
      </c>
    </row>
    <row r="58" spans="1:15" s="1" customFormat="1" ht="65" customHeight="1" x14ac:dyDescent="0.2">
      <c r="A58" s="1519" t="s">
        <v>2312</v>
      </c>
      <c r="B58" s="2907"/>
      <c r="C58" s="1519" t="s">
        <v>2313</v>
      </c>
      <c r="D58" s="7334" t="str">
        <f>IF(VLOOKUP($A58,'8 Oct - LIVE LDS Data'!$A$3:$AAD$1504,4,FALSE)=0/1/1900,"",VLOOKUP($A58,'8 Oct - LIVE LDS Data'!$A$3:$AAD$1504,4,FALSE))</f>
        <v>Mid Sussex District Plan Review</v>
      </c>
      <c r="E58" s="7347">
        <f>IF(VLOOKUP($A58,'8 Oct - LIVE LDS Data'!$A$3:$AAD$1504,6,FALSE)=0/1/1900,"",VLOOKUP($A58,'8 Oct - LIVE LDS Data'!$A$3:$AAD$1504,6,FALSE))</f>
        <v>2021</v>
      </c>
      <c r="F58" s="7327">
        <f>IF(VLOOKUP($A58,'8 Oct - LIVE LDS Data'!$A$3:$AAD$1504,7,FALSE)=0/1/1900,"",VLOOKUP($A58,'8 Oct - LIVE LDS Data'!$A$3:$AAD$1504,7,FALSE))</f>
        <v>2039</v>
      </c>
      <c r="G58" s="7327" t="str">
        <f>IF(VLOOKUP($A58,'8 Oct - LIVE LDS Data'!$A$3:$AAD$1504,8,FALSE)=0/1/1900,"",VLOOKUP($A58,'8 Oct - LIVE LDS Data'!$A$3:$AAD$1504,8,FALSE))</f>
        <v>N</v>
      </c>
      <c r="H58" s="7327" t="str">
        <f>IF(VLOOKUP($A58,'8 Oct - LIVE LDS Data'!$A$3:$AAD$1504,9,FALSE)=0/1/1900,"",VLOOKUP($A58,'8 Oct - LIVE LDS Data'!$A$3:$AAD$1504,9,FALSE))</f>
        <v>N</v>
      </c>
      <c r="I58" s="7330">
        <v>42024</v>
      </c>
      <c r="J58" s="7329">
        <f>IF(VLOOKUP($A58,'8 Oct - LIVE LDS Data'!$A$3:$AAD$1504,60,FALSE)=0/1/1900,"",VLOOKUP($A58,'8 Oct - LIVE LDS Data'!$A$3:$AAD$1504,60,FALSE))</f>
        <v>45292</v>
      </c>
      <c r="K58" s="7329">
        <f>IF(VLOOKUP($A58,'8 Oct - LIVE LDS Data'!$A$3:$AAD$1504,61,FALSE)=0/1/1900,"",VLOOKUP($A58,'8 Oct - LIVE LDS Data'!$A$3:$AAD$1504,61,FALSE))</f>
        <v>45303</v>
      </c>
      <c r="L58" s="7329">
        <f>IF(VLOOKUP($A58,'8 Oct - LIVE LDS Data'!$A$3:$AAD$1504,63,FALSE)=0/1/1900,"",VLOOKUP($A58,'8 Oct - LIVE LDS Data'!$A$3:$AAD$1504,63,FALSE))</f>
        <v>45383</v>
      </c>
      <c r="M58" s="7329" t="str">
        <f>IF(VLOOKUP($A58,'8 Oct - LIVE LDS Data'!$A$3:$AAD$1504,65,FALSE)=0/1/1900,"",VLOOKUP($A58,'8 Oct - LIVE LDS Data'!$A$3:$AAD$1504,65,FALSE))</f>
        <v>Autumn 2024</v>
      </c>
      <c r="N58" s="7329">
        <f>IF(VLOOKUP($A58,'8 Oct - LIVE LDS Data'!$A$3:$AAD$1504,66,FALSE)=0/1/1900,"",VLOOKUP($A58,'8 Oct - LIVE LDS Data'!$A$3:$AAD$1504,66,FALSE))</f>
        <v>45566</v>
      </c>
      <c r="O58" s="2710" t="str">
        <f>IF(VLOOKUP($A58,'8 Oct - LIVE LDS Data'!$A$3:$AAD$1504,79,FALSE)=0/1/1900,"",VLOOKUP($A58,'8 Oct - LIVE LDS Data'!$A$3:$AAD$1504,79,FALSE))</f>
        <v>Submitted
[plan failed DtC and is likely to be withdrawn)</v>
      </c>
    </row>
    <row r="59" spans="1:15" s="1" customFormat="1" ht="65" customHeight="1" x14ac:dyDescent="0.2">
      <c r="A59" s="1519" t="s">
        <v>3923</v>
      </c>
      <c r="B59" s="2907"/>
      <c r="C59" s="1519" t="s">
        <v>4238</v>
      </c>
      <c r="D59" s="7334" t="str">
        <f>IF(VLOOKUP($A59,'8 Oct - LIVE LDS Data'!$A$3:$AAD$1504,4,FALSE)=0/1/1900,"",VLOOKUP($A59,'8 Oct - LIVE LDS Data'!$A$3:$AAD$1504,4,FALSE))</f>
        <v>West Suffolk Local Plan 2024 - 2041</v>
      </c>
      <c r="E59" s="7347">
        <f>IF(VLOOKUP($A59,'8 Oct - LIVE LDS Data'!$A$3:$AAD$1504,6,FALSE)=0/1/1900,"",VLOOKUP($A59,'8 Oct - LIVE LDS Data'!$A$3:$AAD$1504,6,FALSE))</f>
        <v>2024</v>
      </c>
      <c r="F59" s="7327">
        <f>IF(VLOOKUP($A59,'8 Oct - LIVE LDS Data'!$A$3:$AAD$1504,7,FALSE)=0/1/1900,"",VLOOKUP($A59,'8 Oct - LIVE LDS Data'!$A$3:$AAD$1504,7,FALSE))</f>
        <v>2041</v>
      </c>
      <c r="G59" s="7327" t="str">
        <f>IF(VLOOKUP($A59,'8 Oct - LIVE LDS Data'!$A$3:$AAD$1504,8,FALSE)=0/1/1900,"",VLOOKUP($A59,'8 Oct - LIVE LDS Data'!$A$3:$AAD$1504,8,FALSE))</f>
        <v>N</v>
      </c>
      <c r="H59" s="7327" t="str">
        <f>IF(VLOOKUP($A59,'8 Oct - LIVE LDS Data'!$A$3:$AAD$1504,9,FALSE)=0/1/1900,"",VLOOKUP($A59,'8 Oct - LIVE LDS Data'!$A$3:$AAD$1504,9,FALSE))</f>
        <v>N</v>
      </c>
      <c r="I59" s="7327">
        <f>IF(VLOOKUP($A59,'8 Oct - LIVE LDS Data'!$A$3:$AAD$1504,10,FALSE)=0/1/1900,"",VLOOKUP($A59,'8 Oct - LIVE LDS Data'!$A$3:$AAD$1504,10,FALSE))</f>
        <v>45853</v>
      </c>
      <c r="J59" s="7329">
        <f>IF(VLOOKUP($A59,'8 Oct - LIVE LDS Data'!$A$3:$AAD$1504,60,FALSE)=0/1/1900,"",VLOOKUP($A59,'8 Oct - LIVE LDS Data'!$A$3:$AAD$1504,60,FALSE))</f>
        <v>45292</v>
      </c>
      <c r="K59" s="7329">
        <f>IF(VLOOKUP($A59,'8 Oct - LIVE LDS Data'!$A$3:$AAD$1504,61,FALSE)=0/1/1900,"",VLOOKUP($A59,'8 Oct - LIVE LDS Data'!$A$3:$AAD$1504,61,FALSE))</f>
        <v>45321</v>
      </c>
      <c r="L59" s="7329" t="str">
        <f>IF(VLOOKUP($A59,'8 Oct - LIVE LDS Data'!$A$3:$AAD$1504,63,FALSE)=0/1/1900,"",VLOOKUP($A59,'8 Oct - LIVE LDS Data'!$A$3:$AAD$1504,63,FALSE))</f>
        <v>April 2024
(was Oct 2023)</v>
      </c>
      <c r="M59" s="7329" t="str">
        <f>IF(VLOOKUP($A59,'8 Oct - LIVE LDS Data'!$A$3:$AAD$1504,65,FALSE)=0/1/1900,"",VLOOKUP($A59,'8 Oct - LIVE LDS Data'!$A$3:$AAD$1504,65,FALSE))</f>
        <v>Autumn 2025</v>
      </c>
      <c r="N59" s="7329">
        <f>IF(VLOOKUP($A59,'8 Oct - LIVE LDS Data'!$A$3:$AAD$1504,66,FALSE)=0/1/1900,"",VLOOKUP($A59,'8 Oct - LIVE LDS Data'!$A$3:$AAD$1504,66,FALSE))</f>
        <v>45931</v>
      </c>
      <c r="O59" s="2710" t="str">
        <f>IF(VLOOKUP($A59,'8 Oct - LIVE LDS Data'!$A$3:$AAD$1504,79,FALSE)=0/1/1900,"",VLOOKUP($A59,'8 Oct - LIVE LDS Data'!$A$3:$AAD$1504,79,FALSE))</f>
        <v>Adopted July 2025</v>
      </c>
    </row>
    <row r="60" spans="1:15" s="1" customFormat="1" ht="65" customHeight="1" x14ac:dyDescent="0.2">
      <c r="A60" s="1519" t="s">
        <v>1413</v>
      </c>
      <c r="B60" s="2907"/>
      <c r="C60" s="1526" t="s">
        <v>1414</v>
      </c>
      <c r="D60" s="7350" t="s">
        <v>4239</v>
      </c>
      <c r="E60" s="7351" t="s">
        <v>91</v>
      </c>
      <c r="F60" s="7329" t="s">
        <v>1420</v>
      </c>
      <c r="G60" s="1520" t="s">
        <v>89</v>
      </c>
      <c r="H60" s="1527" t="s">
        <v>89</v>
      </c>
      <c r="I60" s="7330">
        <f>IF(VLOOKUP($A60,'8 Oct - LIVE LDS Data'!$A$3:$AAD$1504,10,FALSE)=0/1/1900,"",VLOOKUP($A60,'8 Oct - LIVE LDS Data'!$A$3:$AAD$1504,10,FALSE))</f>
        <v>40744</v>
      </c>
      <c r="J60" s="7332">
        <f>IF(VLOOKUP($A60,'8 Oct - LIVE LDS Data'!$A$3:$AAD$1504,60,FALSE)=0/1/1900,"",VLOOKUP($A60,'8 Oct - LIVE LDS Data'!$A$3:$AAD$1504,60,FALSE))</f>
        <v>46722</v>
      </c>
      <c r="K60" s="7332" t="str">
        <f>IF(VLOOKUP($A60,'8 Oct - LIVE LDS Data'!$A$3:$AAD$1504,61,FALSE)=0/1/1900,"",VLOOKUP($A60,'8 Oct - LIVE LDS Data'!$A$3:$AAD$1504,61,FALSE))</f>
        <v/>
      </c>
      <c r="L60" s="7329">
        <f>IF(VLOOKUP($A60,'8 Oct - LIVE LDS Data'!$A$3:$AAD$1504,63,FALSE)=0/1/1900,"",VLOOKUP($A60,'8 Oct - LIVE LDS Data'!$A$3:$AAD$1504,63,FALSE))</f>
        <v>46874</v>
      </c>
      <c r="M60" s="7329">
        <f>IF(VLOOKUP($A60,'8 Oct - LIVE LDS Data'!$A$3:$AAD$1504,65,FALSE)=0/1/1900,"",VLOOKUP($A60,'8 Oct - LIVE LDS Data'!$A$3:$AAD$1504,65,FALSE))</f>
        <v>47088</v>
      </c>
      <c r="N60" s="7329">
        <f>IF(VLOOKUP($A60,'8 Oct - LIVE LDS Data'!$A$3:$AAD$1504,66,FALSE)=0/1/1900,"",VLOOKUP($A60,'8 Oct - LIVE LDS Data'!$A$3:$AAD$1504,66,FALSE))</f>
        <v>47088</v>
      </c>
      <c r="O60" s="2710" t="str">
        <f>IF(VLOOKUP($A60,'8 Oct - LIVE LDS Data'!$A$3:$AAD$1504,79,FALSE)=0/1/1900,"",VLOOKUP($A60,'8 Oct - LIVE LDS Data'!$A$3:$AAD$1504,79,FALSE))</f>
        <v>new plan to be prepared under new system</v>
      </c>
    </row>
    <row r="61" spans="1:15" s="1" customFormat="1" ht="65" customHeight="1" x14ac:dyDescent="0.2">
      <c r="A61" s="1519" t="s">
        <v>2933</v>
      </c>
      <c r="B61" s="2907"/>
      <c r="C61" s="1519" t="s">
        <v>2934</v>
      </c>
      <c r="D61" s="7334" t="str">
        <f>IF(VLOOKUP($A61,'8 Oct - LIVE LDS Data'!$A$3:$AAD$1504,4,FALSE)=0/1/1900,"",VLOOKUP($A61,'8 Oct - LIVE LDS Data'!$A$3:$AAD$1504,4,FALSE))</f>
        <v>Rutland Local Plan (2021-2041)
(previous plan withdrawn from examination 1 Sept 2021)</v>
      </c>
      <c r="E61" s="7347">
        <f>IF(VLOOKUP($A61,'8 Oct - LIVE LDS Data'!$A$3:$AAD$1504,6,FALSE)=0/1/1900,"",VLOOKUP($A61,'8 Oct - LIVE LDS Data'!$A$3:$AAD$1504,6,FALSE))</f>
        <v>2026</v>
      </c>
      <c r="F61" s="7327">
        <f>IF(VLOOKUP($A61,'8 Oct - LIVE LDS Data'!$A$3:$AAD$1504,7,FALSE)=0/1/1900,"",VLOOKUP($A61,'8 Oct - LIVE LDS Data'!$A$3:$AAD$1504,7,FALSE))</f>
        <v>2041</v>
      </c>
      <c r="G61" s="7327" t="str">
        <f>IF(VLOOKUP($A61,'8 Oct - LIVE LDS Data'!$A$3:$AAD$1504,8,FALSE)=0/1/1900,"",VLOOKUP($A61,'8 Oct - LIVE LDS Data'!$A$3:$AAD$1504,8,FALSE))</f>
        <v>N</v>
      </c>
      <c r="H61" s="7327" t="str">
        <f>IF(VLOOKUP($A61,'8 Oct - LIVE LDS Data'!$A$3:$AAD$1504,9,FALSE)=0/1/1900,"",VLOOKUP($A61,'8 Oct - LIVE LDS Data'!$A$3:$AAD$1504,9,FALSE))</f>
        <v>N</v>
      </c>
      <c r="I61" s="7335">
        <f>IF(VLOOKUP($A61,'8 Oct - LIVE LDS Data'!$A$3:$AAD$1504,10,FALSE)=0/1/1900,"",VLOOKUP($A61,'8 Oct - LIVE LDS Data'!$A$3:$AAD$1504,10,FALSE))</f>
        <v>40735</v>
      </c>
      <c r="J61" s="7329">
        <f>IF(VLOOKUP($A61,'8 Oct - LIVE LDS Data'!$A$3:$AAD$1504,61,FALSE)=0/1/1900,"",VLOOKUP($A61,'8 Oct - LIVE LDS Data'!$A$3:$AAD$1504,61,FALSE))</f>
        <v>45586</v>
      </c>
      <c r="K61" s="7329">
        <f>IF(VLOOKUP($A61,'8 Oct - LIVE LDS Data'!$A$3:$AAD$1504,62,FALSE)=0/1/1900,"",VLOOKUP($A61,'8 Oct - LIVE LDS Data'!$A$3:$AAD$1504,62,FALSE))</f>
        <v>45689</v>
      </c>
      <c r="L61" s="7329">
        <f>IF(VLOOKUP($A61,'8 Oct - LIVE LDS Data'!$A$3:$AAD$1504,64,FALSE)=0/1/1900,"",VLOOKUP($A61,'8 Oct - LIVE LDS Data'!$A$3:$AAD$1504,64,FALSE))</f>
        <v>45689</v>
      </c>
      <c r="M61" s="7329" t="str">
        <f>IF(VLOOKUP($A61,'8 Oct - LIVE LDS Data'!$A$3:$AAD$1504,65,FALSE)=0/1/1900,"",VLOOKUP($A61,'8 Oct - LIVE LDS Data'!$A$3:$AAD$1504,65,FALSE))</f>
        <v>TBC</v>
      </c>
      <c r="N61" s="7329" t="str">
        <f>IF(VLOOKUP($A61,'8 Oct - LIVE LDS Data'!$A$3:$AAD$1504,67,FALSE)=0/1/1900,"",VLOOKUP($A61,'8 Oct - LIVE LDS Data'!$A$3:$AAD$1504,67,FALSE))</f>
        <v/>
      </c>
      <c r="O61" s="2710" t="str">
        <f>IF(VLOOKUP($A61,'8 Oct - LIVE LDS Data'!$A$3:$AAD$1504,79,FALSE)=0/1/1900,"",VLOOKUP($A61,'8 Oct - LIVE LDS Data'!$A$3:$AAD$1504,79,FALSE))</f>
        <v>Submitted Feb 2025</v>
      </c>
    </row>
    <row r="62" spans="1:15" s="1" customFormat="1" ht="65" customHeight="1" x14ac:dyDescent="0.2">
      <c r="A62" s="1519" t="s">
        <v>2961</v>
      </c>
      <c r="B62" s="2907"/>
      <c r="C62" s="1519" t="s">
        <v>2956</v>
      </c>
      <c r="D62" s="7334" t="str">
        <f>IF(VLOOKUP($A62,'8 Oct - LIVE LDS Data'!$A$3:$AAD$1504,4,FALSE)=0/1/1900,"",VLOOKUP($A62,'8 Oct - LIVE LDS Data'!$A$3:$AAD$1504,4,FALSE))</f>
        <v>Sandwell Local Plan</v>
      </c>
      <c r="E62" s="7347">
        <f>IF(VLOOKUP($A62,'8 Oct - LIVE LDS Data'!$A$3:$AAD$1504,6,FALSE)=0/1/1900,"",VLOOKUP($A62,'8 Oct - LIVE LDS Data'!$A$3:$AAD$1504,6,FALSE))</f>
        <v>2022</v>
      </c>
      <c r="F62" s="7327">
        <f>IF(VLOOKUP($A62,'8 Oct - LIVE LDS Data'!$A$3:$AAD$1504,7,FALSE)=0/1/1900,"",VLOOKUP($A62,'8 Oct - LIVE LDS Data'!$A$3:$AAD$1504,7,FALSE))</f>
        <v>2041</v>
      </c>
      <c r="G62" s="7327" t="str">
        <f>IF(VLOOKUP($A62,'8 Oct - LIVE LDS Data'!$A$3:$AAD$1504,8,FALSE)=0/1/1900,"",VLOOKUP($A62,'8 Oct - LIVE LDS Data'!$A$3:$AAD$1504,8,FALSE))</f>
        <v>N</v>
      </c>
      <c r="H62" s="7327" t="str">
        <f>IF(VLOOKUP($A62,'8 Oct - LIVE LDS Data'!$A$3:$AAD$1504,9,FALSE)=0/1/1900,"",VLOOKUP($A62,'8 Oct - LIVE LDS Data'!$A$3:$AAD$1504,9,FALSE))</f>
        <v>N</v>
      </c>
      <c r="I62" s="7335">
        <f>IF(VLOOKUP($A62,'8 Oct - LIVE LDS Data'!$A$3:$AAD$1504,10,FALSE)=0/1/1900,"",VLOOKUP($A62,'8 Oct - LIVE LDS Data'!$A$3:$AAD$1504,10,FALSE))</f>
        <v>40577</v>
      </c>
      <c r="J62" s="7329">
        <f>IF(VLOOKUP($A62,'8 Oct - LIVE LDS Data'!$A$3:$AAD$1504,61,FALSE)=0/1/1900,"",VLOOKUP($A62,'8 Oct - LIVE LDS Data'!$A$3:$AAD$1504,61,FALSE))</f>
        <v>45558</v>
      </c>
      <c r="K62" s="7329" t="str">
        <f>IF(VLOOKUP($A62,'8 Oct - LIVE LDS Data'!$A$3:$AAD$1504,62,FALSE)=0/1/1900,"",VLOOKUP($A62,'8 Oct - LIVE LDS Data'!$A$3:$AAD$1504,62,FALSE))</f>
        <v>late 2024 - early 2025</v>
      </c>
      <c r="L62" s="7329">
        <f>IF(VLOOKUP($A62,'8 Oct - LIVE LDS Data'!$A$3:$AAD$1504,64,FALSE)=0/1/1900,"",VLOOKUP($A62,'8 Oct - LIVE LDS Data'!$A$3:$AAD$1504,64,FALSE))</f>
        <v>45637</v>
      </c>
      <c r="M62" s="7329" t="str">
        <f>IF(VLOOKUP($A62,'8 Oct - LIVE LDS Data'!$A$3:$AAD$1504,65,FALSE)=0/1/1900,"",VLOOKUP($A62,'8 Oct - LIVE LDS Data'!$A$3:$AAD$1504,65,FALSE))</f>
        <v>Late 2025 - early 2026</v>
      </c>
      <c r="N62" s="7329" t="str">
        <f>IF(VLOOKUP($A62,'8 Oct - LIVE LDS Data'!$A$3:$AAD$1504,67,FALSE)=0/1/1900,"",VLOOKUP($A62,'8 Oct - LIVE LDS Data'!$A$3:$AAD$1504,67,FALSE))</f>
        <v/>
      </c>
      <c r="O62" s="2710" t="str">
        <f>IF(VLOOKUP($A62,'8 Oct - LIVE LDS Data'!$A$3:$AAD$1504,80,FALSE)=0/1/1900,"",VLOOKUP($A62,'8 Oct - LIVE LDS Data'!$A$3:$AAD$1504,80,FALSE))</f>
        <v/>
      </c>
    </row>
    <row r="63" spans="1:15" s="1" customFormat="1" ht="65" customHeight="1" x14ac:dyDescent="0.2">
      <c r="A63" s="1519" t="s">
        <v>3191</v>
      </c>
      <c r="B63" s="2907"/>
      <c r="C63" s="1519" t="s">
        <v>3190</v>
      </c>
      <c r="D63" s="7334" t="str">
        <f>IF(VLOOKUP($A63,'8 Oct - LIVE LDS Data'!$A$3:$AAD$1504,4,FALSE)=0/1/1900,"",VLOOKUP($A63,'8 Oct - LIVE LDS Data'!$A$3:$AAD$1504,4,FALSE))</f>
        <v>Joint Local Plan 2041</v>
      </c>
      <c r="E63" s="7347">
        <f>IF(VLOOKUP($A63,'8 Oct - LIVE LDS Data'!$A$3:$AAD$1504,6,FALSE)=0/1/1900,"",VLOOKUP($A63,'8 Oct - LIVE LDS Data'!$A$3:$AAD$1504,6,FALSE))</f>
        <v>2021</v>
      </c>
      <c r="F63" s="7327">
        <f>IF(VLOOKUP($A63,'8 Oct - LIVE LDS Data'!$A$3:$AAD$1504,7,FALSE)=0/1/1900,"",VLOOKUP($A63,'8 Oct - LIVE LDS Data'!$A$3:$AAD$1504,7,FALSE))</f>
        <v>2041</v>
      </c>
      <c r="G63" s="7327" t="str">
        <f>IF(VLOOKUP($A63,'8 Oct - LIVE LDS Data'!$A$3:$AAD$1504,8,FALSE)=0/1/1900,"",VLOOKUP($A63,'8 Oct - LIVE LDS Data'!$A$3:$AAD$1504,8,FALSE))</f>
        <v>N</v>
      </c>
      <c r="H63" s="7327" t="str">
        <f>IF(VLOOKUP($A63,'8 Oct - LIVE LDS Data'!$A$3:$AAD$1504,9,FALSE)=0/1/1900,"",VLOOKUP($A63,'8 Oct - LIVE LDS Data'!$A$3:$AAD$1504,9,FALSE))</f>
        <v>Y</v>
      </c>
      <c r="I63" s="7335">
        <f>IF(VLOOKUP($A63,'8 Oct - LIVE LDS Data'!$A$3:$AAD$1504,10,FALSE)=0/1/1900,"",VLOOKUP($A63,'8 Oct - LIVE LDS Data'!$A$3:$AAD$1504,10,FALSE))</f>
        <v>44175</v>
      </c>
      <c r="J63" s="7329">
        <f>IF(VLOOKUP($A63,'8 Oct - LIVE LDS Data'!$A$3:$AAD$1504,61,FALSE)=0/1/1900,"",VLOOKUP($A63,'8 Oct - LIVE LDS Data'!$A$3:$AAD$1504,61,FALSE))</f>
        <v>45566</v>
      </c>
      <c r="K63" s="7329">
        <f>IF(VLOOKUP($A63,'8 Oct - LIVE LDS Data'!$A$3:$AAD$1504,62,FALSE)=0/1/1900,"",VLOOKUP($A63,'8 Oct - LIVE LDS Data'!$A$3:$AAD$1504,62,FALSE))</f>
        <v>45627</v>
      </c>
      <c r="L63" s="7329">
        <f>IF(VLOOKUP($A63,'8 Oct - LIVE LDS Data'!$A$3:$AAD$1504,64,FALSE)=0/1/1900,"",VLOOKUP($A63,'8 Oct - LIVE LDS Data'!$A$3:$AAD$1504,64,FALSE))</f>
        <v>45635</v>
      </c>
      <c r="M63" s="7329">
        <f>IF(VLOOKUP($A63,'8 Oct - LIVE LDS Data'!$A$3:$AAD$1504,65,FALSE)=0/1/1900,"",VLOOKUP($A63,'8 Oct - LIVE LDS Data'!$A$3:$AAD$1504,65,FALSE))</f>
        <v>45992</v>
      </c>
      <c r="N63" s="7329" t="str">
        <f>IF(VLOOKUP($A63,'8 Oct - LIVE LDS Data'!$A$3:$AAD$1504,67,FALSE)=0/1/1900,"",VLOOKUP($A63,'8 Oct - LIVE LDS Data'!$A$3:$AAD$1504,67,FALSE))</f>
        <v/>
      </c>
      <c r="O63" s="2710" t="str">
        <f>IF(VLOOKUP($A63,'8 Oct - LIVE LDS Data'!$A$3:$AAD$1504,80,FALSE)=0/1/1900,"",VLOOKUP($A63,'8 Oct - LIVE LDS Data'!$A$3:$AAD$1504,80,FALSE))</f>
        <v/>
      </c>
    </row>
    <row r="64" spans="1:15" s="1" customFormat="1" ht="65" customHeight="1" x14ac:dyDescent="0.2">
      <c r="A64" s="1519" t="s">
        <v>3216</v>
      </c>
      <c r="B64" s="2907"/>
      <c r="C64" s="1529" t="s">
        <v>3217</v>
      </c>
      <c r="D64" s="7334" t="str">
        <f>IF(VLOOKUP($A64,'8 Oct - LIVE LDS Data'!$A$3:$AAD$1504,4,FALSE)=0/1/1900,"",VLOOKUP($A64,'8 Oct - LIVE LDS Data'!$A$3:$AAD$1504,4,FALSE))</f>
        <v>South Staffordshire Local Plan</v>
      </c>
      <c r="E64" s="7347">
        <f>IF(VLOOKUP($A64,'8 Oct - LIVE LDS Data'!$A$3:$AAD$1504,6,FALSE)=0/1/1900,"",VLOOKUP($A64,'8 Oct - LIVE LDS Data'!$A$3:$AAD$1504,6,FALSE))</f>
        <v>2018</v>
      </c>
      <c r="F64" s="7327">
        <f>IF(VLOOKUP($A64,'8 Oct - LIVE LDS Data'!$A$3:$AAD$1504,7,FALSE)=0/1/1900,"",VLOOKUP($A64,'8 Oct - LIVE LDS Data'!$A$3:$AAD$1504,7,FALSE))</f>
        <v>2039</v>
      </c>
      <c r="G64" s="7327" t="str">
        <f>IF(VLOOKUP($A64,'8 Oct - LIVE LDS Data'!$A$3:$AAD$1504,8,FALSE)=0/1/1900,"",VLOOKUP($A64,'8 Oct - LIVE LDS Data'!$A$3:$AAD$1504,8,FALSE))</f>
        <v>N</v>
      </c>
      <c r="H64" s="7327" t="str">
        <f>IF(VLOOKUP($A64,'8 Oct - LIVE LDS Data'!$A$3:$AAD$1504,9,FALSE)=0/1/1900,"",VLOOKUP($A64,'8 Oct - LIVE LDS Data'!$A$3:$AAD$1504,9,FALSE))</f>
        <v>N</v>
      </c>
      <c r="I64" s="7330">
        <f>IF(VLOOKUP($A64,'8 Oct - LIVE LDS Data'!$A$3:$AAD$1504,10,FALSE)=0/1/1900,"",VLOOKUP($A64,'8 Oct - LIVE LDS Data'!$A$3:$AAD$1504,10,FALSE))</f>
        <v>41254</v>
      </c>
      <c r="J64" s="7329" t="str">
        <f>IF(VLOOKUP($A64,'8 Oct - LIVE LDS Data'!$A$3:$AAD$1504,61,FALSE)=0/1/1900,"",VLOOKUP($A64,'8 Oct - LIVE LDS Data'!$A$3:$AAD$1504,61,FALSE))</f>
        <v>Nov-2022
[first Reg 19]
Apr-2024
[second Reg 19]</v>
      </c>
      <c r="K64" s="7329">
        <f>IF(VLOOKUP($A64,'8 Oct - LIVE LDS Data'!$A$3:$AAD$1504,62,FALSE)=0/1/1900,"",VLOOKUP($A64,'8 Oct - LIVE LDS Data'!$A$3:$AAD$1504,62,FALSE))</f>
        <v>45658</v>
      </c>
      <c r="L64" s="7329">
        <f>IF(VLOOKUP($A64,'8 Oct - LIVE LDS Data'!$A$3:$AAD$1504,64,FALSE)=0/1/1900,"",VLOOKUP($A64,'8 Oct - LIVE LDS Data'!$A$3:$AAD$1504,64,FALSE))</f>
        <v>45637</v>
      </c>
      <c r="M64" s="7329">
        <f>IF(VLOOKUP($A64,'8 Oct - LIVE LDS Data'!$A$3:$AAD$1504,65,FALSE)=0/1/1900,"",VLOOKUP($A64,'8 Oct - LIVE LDS Data'!$A$3:$AAD$1504,65,FALSE))</f>
        <v>46023</v>
      </c>
      <c r="N64" s="7329" t="str">
        <f>IF(VLOOKUP($A64,'8 Oct - LIVE LDS Data'!$A$3:$AAD$1504,67,FALSE)=0/1/1900,"",VLOOKUP($A64,'8 Oct - LIVE LDS Data'!$A$3:$AAD$1504,67,FALSE))</f>
        <v/>
      </c>
      <c r="O64" s="2710" t="str">
        <f>IF(VLOOKUP($A64,'8 Oct - LIVE LDS Data'!$A$3:$AAD$1504,80,FALSE)=0/1/1900,"",VLOOKUP($A64,'8 Oct - LIVE LDS Data'!$A$3:$AAD$1504,80,FALSE))</f>
        <v/>
      </c>
    </row>
    <row r="65" spans="1:15" s="1" customFormat="1" ht="65" customHeight="1" x14ac:dyDescent="0.2">
      <c r="A65" s="1519" t="s">
        <v>3230</v>
      </c>
      <c r="B65" s="2907"/>
      <c r="C65" s="1519" t="s">
        <v>3231</v>
      </c>
      <c r="D65" s="7334" t="str">
        <f>IF(VLOOKUP($A65,'8 Oct - LIVE LDS Data'!$A$3:$AAD$1504,4,FALSE)=0/1/1900,"",VLOOKUP($A65,'8 Oct - LIVE LDS Data'!$A$3:$AAD$1504,4,FALSE))</f>
        <v>South Tyneside Local Plan</v>
      </c>
      <c r="E65" s="7347">
        <f>IF(VLOOKUP($A65,'8 Oct - LIVE LDS Data'!$A$3:$AAD$1504,6,FALSE)=0/1/1900,"",VLOOKUP($A65,'8 Oct - LIVE LDS Data'!$A$3:$AAD$1504,6,FALSE))</f>
        <v>2023</v>
      </c>
      <c r="F65" s="7327">
        <f>IF(VLOOKUP($A65,'8 Oct - LIVE LDS Data'!$A$3:$AAD$1504,7,FALSE)=0/1/1900,"",VLOOKUP($A65,'8 Oct - LIVE LDS Data'!$A$3:$AAD$1504,7,FALSE))</f>
        <v>2040</v>
      </c>
      <c r="G65" s="7327" t="str">
        <f>IF(VLOOKUP($A65,'8 Oct - LIVE LDS Data'!$A$3:$AAD$1504,8,FALSE)=0/1/1900,"",VLOOKUP($A65,'8 Oct - LIVE LDS Data'!$A$3:$AAD$1504,8,FALSE))</f>
        <v>N</v>
      </c>
      <c r="H65" s="7327" t="str">
        <f>IF(VLOOKUP($A65,'8 Oct - LIVE LDS Data'!$A$3:$AAD$1504,9,FALSE)=0/1/1900,"",VLOOKUP($A65,'8 Oct - LIVE LDS Data'!$A$3:$AAD$1504,9,FALSE))</f>
        <v>N</v>
      </c>
      <c r="I65" s="7330">
        <v>42024</v>
      </c>
      <c r="J65" s="7329">
        <f>IF(VLOOKUP($A65,'8 Oct - LIVE LDS Data'!$A$3:$AAD$1504,61,FALSE)=0/1/1900,"",VLOOKUP($A65,'8 Oct - LIVE LDS Data'!$A$3:$AAD$1504,61,FALSE))</f>
        <v>45306</v>
      </c>
      <c r="K65" s="7329">
        <f>IF(VLOOKUP($A65,'8 Oct - LIVE LDS Data'!$A$3:$AAD$1504,62,FALSE)=0/1/1900,"",VLOOKUP($A65,'8 Oct - LIVE LDS Data'!$A$3:$AAD$1504,62,FALSE))</f>
        <v>45717</v>
      </c>
      <c r="L65" s="7329">
        <f>IF(VLOOKUP($A65,'8 Oct - LIVE LDS Data'!$A$3:$AAD$1504,64,FALSE)=0/1/1900,"",VLOOKUP($A65,'8 Oct - LIVE LDS Data'!$A$3:$AAD$1504,64,FALSE))</f>
        <v>45727</v>
      </c>
      <c r="M65" s="7329" t="str">
        <f>IF(VLOOKUP($A65,'8 Oct - LIVE LDS Data'!$A$3:$AAD$1504,65,FALSE)=0/1/1900,"",VLOOKUP($A65,'8 Oct - LIVE LDS Data'!$A$3:$AAD$1504,65,FALSE))</f>
        <v>TBC</v>
      </c>
      <c r="N65" s="7329" t="str">
        <f>IF(VLOOKUP($A65,'8 Oct - LIVE LDS Data'!$A$3:$AAD$1504,67,FALSE)=0/1/1900,"",VLOOKUP($A65,'8 Oct - LIVE LDS Data'!$A$3:$AAD$1504,67,FALSE))</f>
        <v/>
      </c>
      <c r="O65" s="2710" t="str">
        <f>IF(VLOOKUP($A65,'8 Oct - LIVE LDS Data'!$A$3:$AAD$1504,79,FALSE)=0/1/1900,"",VLOOKUP($A65,'8 Oct - LIVE LDS Data'!$A$3:$AAD$1504,79,FALSE))</f>
        <v>Submitted March 2025</v>
      </c>
    </row>
    <row r="66" spans="1:15" s="1" customFormat="1" ht="65" customHeight="1" x14ac:dyDescent="0.2">
      <c r="A66" s="1519" t="s">
        <v>3445</v>
      </c>
      <c r="B66" s="2907"/>
      <c r="C66" s="1529" t="s">
        <v>3446</v>
      </c>
      <c r="D66" s="7334" t="str">
        <f>IF(VLOOKUP($A66,'8 Oct - LIVE LDS Data'!$A$3:$AAD$1504,4,FALSE)=0/1/1900,"",VLOOKUP($A66,'8 Oct - LIVE LDS Data'!$A$3:$AAD$1504,4,FALSE))</f>
        <v>Surrey Heath Local Plan</v>
      </c>
      <c r="E66" s="7347">
        <f>IF(VLOOKUP($A66,'8 Oct - LIVE LDS Data'!$A$3:$AAD$1504,6,FALSE)=0/1/1900,"",VLOOKUP($A66,'8 Oct - LIVE LDS Data'!$A$3:$AAD$1504,6,FALSE))</f>
        <v>2019</v>
      </c>
      <c r="F66" s="7327">
        <f>IF(VLOOKUP($A66,'8 Oct - LIVE LDS Data'!$A$3:$AAD$1504,7,FALSE)=0/1/1900,"",VLOOKUP($A66,'8 Oct - LIVE LDS Data'!$A$3:$AAD$1504,7,FALSE))</f>
        <v>2038</v>
      </c>
      <c r="G66" s="7327" t="str">
        <f>IF(VLOOKUP($A66,'8 Oct - LIVE LDS Data'!$A$3:$AAD$1504,8,FALSE)=0/1/1900,"",VLOOKUP($A66,'8 Oct - LIVE LDS Data'!$A$3:$AAD$1504,8,FALSE))</f>
        <v>N</v>
      </c>
      <c r="H66" s="7327" t="str">
        <f>IF(VLOOKUP($A66,'8 Oct - LIVE LDS Data'!$A$3:$AAD$1504,9,FALSE)=0/1/1900,"",VLOOKUP($A66,'8 Oct - LIVE LDS Data'!$A$3:$AAD$1504,9,FALSE))</f>
        <v>N</v>
      </c>
      <c r="I66" s="7335">
        <f>IF(VLOOKUP($A66,'8 Oct - LIVE LDS Data'!$A$3:$AAD$1504,10,FALSE)=0/1/1900,"",VLOOKUP($A66,'8 Oct - LIVE LDS Data'!$A$3:$AAD$1504,10,FALSE))</f>
        <v>40940</v>
      </c>
      <c r="J66" s="7329">
        <f>IF(VLOOKUP($A66,'8 Oct - LIVE LDS Data'!$A$3:$AAD$1504,61,FALSE)=0/1/1900,"",VLOOKUP($A66,'8 Oct - LIVE LDS Data'!$A$3:$AAD$1504,61,FALSE))</f>
        <v>45511</v>
      </c>
      <c r="K66" s="7329" t="str">
        <f>IF(VLOOKUP($A66,'8 Oct - LIVE LDS Data'!$A$3:$AAD$1504,62,FALSE)=0/1/1900,"",VLOOKUP($A66,'8 Oct - LIVE LDS Data'!$A$3:$AAD$1504,62,FALSE))</f>
        <v>Winter 2024/25</v>
      </c>
      <c r="L66" s="7329">
        <f>IF(VLOOKUP($A66,'8 Oct - LIVE LDS Data'!$A$3:$AAD$1504,64,FALSE)=0/1/1900,"",VLOOKUP($A66,'8 Oct - LIVE LDS Data'!$A$3:$AAD$1504,64,FALSE))</f>
        <v>45636</v>
      </c>
      <c r="M66" s="7329" t="str">
        <f>IF(VLOOKUP($A66,'8 Oct - LIVE LDS Data'!$A$3:$AAD$1504,65,FALSE)=0/1/1900,"",VLOOKUP($A66,'8 Oct - LIVE LDS Data'!$A$3:$AAD$1504,65,FALSE))</f>
        <v>Autumn 2025</v>
      </c>
      <c r="N66" s="7329" t="str">
        <f>IF(VLOOKUP($A66,'8 Oct - LIVE LDS Data'!$A$3:$AAD$1504,67,FALSE)=0/1/1900,"",VLOOKUP($A66,'8 Oct - LIVE LDS Data'!$A$3:$AAD$1504,67,FALSE))</f>
        <v/>
      </c>
      <c r="O66" s="2710" t="str">
        <f>IF(VLOOKUP($A66,'8 Oct - LIVE LDS Data'!$A$3:$AAD$1504,80,FALSE)=0/1/1900,"",VLOOKUP($A66,'8 Oct - LIVE LDS Data'!$A$3:$AAD$1504,80,FALSE))</f>
        <v/>
      </c>
    </row>
    <row r="67" spans="1:15" s="1" customFormat="1" ht="65" customHeight="1" x14ac:dyDescent="0.2">
      <c r="A67" s="3382" t="s">
        <v>3471</v>
      </c>
      <c r="B67" s="2907"/>
      <c r="C67" s="3382" t="s">
        <v>3472</v>
      </c>
      <c r="D67" s="3383" t="str">
        <f>IF(VLOOKUP($A67,'8 Oct - LIVE LDS Data'!$A$3:$AAD$1504,4,FALSE)=0/1/1900,"",VLOOKUP($A67,'8 Oct - LIVE LDS Data'!$A$3:$AAD$1504,4,FALSE))</f>
        <v>Local Plan</v>
      </c>
      <c r="E67" s="3452">
        <f>IF(VLOOKUP($A67,'8 Oct - LIVE LDS Data'!$A$3:$AAD$1504,6,FALSE)=0/1/1900,"",VLOOKUP($A67,'8 Oct - LIVE LDS Data'!$A$3:$AAD$1504,6,FALSE))</f>
        <v>2022</v>
      </c>
      <c r="F67" s="3384">
        <f>IF(VLOOKUP($A67,'8 Oct - LIVE LDS Data'!$A$3:$AAD$1504,7,FALSE)=0/1/1900,"",VLOOKUP($A67,'8 Oct - LIVE LDS Data'!$A$3:$AAD$1504,7,FALSE))</f>
        <v>2040</v>
      </c>
      <c r="G67" s="3384" t="str">
        <f>IF(VLOOKUP($A67,'8 Oct - LIVE LDS Data'!$A$3:$AAD$1504,8,FALSE)=0/1/1900,"",VLOOKUP($A67,'8 Oct - LIVE LDS Data'!$A$3:$AAD$1504,8,FALSE))</f>
        <v>N</v>
      </c>
      <c r="H67" s="3384" t="str">
        <f>IF(VLOOKUP($A67,'8 Oct - LIVE LDS Data'!$A$3:$AAD$1504,9,FALSE)=0/1/1900,"",VLOOKUP($A67,'8 Oct - LIVE LDS Data'!$A$3:$AAD$1504,9,FALSE))</f>
        <v>N</v>
      </c>
      <c r="I67" s="3385">
        <f>IF(VLOOKUP($A67,'8 Oct - LIVE LDS Data'!$A$3:$AAD$1504,10,FALSE)=0/1/1900,"",VLOOKUP($A67,'8 Oct - LIVE LDS Data'!$A$3:$AAD$1504,10,FALSE))</f>
        <v>42942</v>
      </c>
      <c r="J67" s="3386" t="str">
        <f>IF(VLOOKUP($A67,'8 Oct - LIVE LDS Data'!$A$3:$AAD$1504,61,FALSE)=0/1/1900,"",VLOOKUP($A67,'8 Oct - LIVE LDS Data'!$A$3:$AAD$1504,61,FALSE))</f>
        <v/>
      </c>
      <c r="K67" s="3386" t="str">
        <f>IF(VLOOKUP($A67,'8 Oct - LIVE LDS Data'!$A$3:$AAD$1504,62,FALSE)=0/1/1900,"",VLOOKUP($A67,'8 Oct - LIVE LDS Data'!$A$3:$AAD$1504,62,FALSE))</f>
        <v>July - September 2026</v>
      </c>
      <c r="L67" s="3386" t="str">
        <f>IF(VLOOKUP($A67,'8 Oct - LIVE LDS Data'!$A$3:$AAD$1504,64,FALSE)=0/1/1900,"",VLOOKUP($A67,'8 Oct - LIVE LDS Data'!$A$3:$AAD$1504,64,FALSE))</f>
        <v/>
      </c>
      <c r="M67" s="7340" t="str">
        <f>IF(VLOOKUP($A67,'8 Oct - LIVE LDS Data'!$A$3:$AAD$1504,65,FALSE)=0/1/1900,"",VLOOKUP($A67,'8 Oct - LIVE LDS Data'!$A$3:$AAD$1504,65,FALSE))</f>
        <v>July - September 2027</v>
      </c>
      <c r="N67" s="3386" t="str">
        <f>IF(VLOOKUP($A67,'8 Oct - LIVE LDS Data'!$A$3:$AAD$1504,67,FALSE)=0/1/1900,"",VLOOKUP($A67,'8 Oct - LIVE LDS Data'!$A$3:$AAD$1504,67,FALSE))</f>
        <v/>
      </c>
      <c r="O67" s="2710" t="str">
        <f>IF(VLOOKUP($A67,'8 Oct - LIVE LDS Data'!$A$3:$AAD$1504,79,FALSE)=0/1/1900,"",VLOOKUP($A67,'8 Oct - LIVE LDS Data'!$A$3:$AAD$1504,79,FALSE))</f>
        <v>Reg 18 ongoing</v>
      </c>
    </row>
    <row r="68" spans="1:15" s="1" customFormat="1" ht="65" customHeight="1" x14ac:dyDescent="0.2">
      <c r="A68" s="3602" t="s">
        <v>3489</v>
      </c>
      <c r="B68" s="3450"/>
      <c r="C68" s="3606" t="s">
        <v>3490</v>
      </c>
      <c r="D68" s="2225" t="s">
        <v>4240</v>
      </c>
      <c r="E68" s="3451">
        <f>IF(VLOOKUP($A68,'8 Oct - LIVE LDS Data'!$A$3:$AAD$1504,5,FALSE)=0/1/1900,"",VLOOKUP($A68,'8 Oct - LIVE LDS Data'!$A$3:$AAD$1504,5,FALSE))</f>
        <v>2298</v>
      </c>
      <c r="F68" s="2226">
        <f>IF(VLOOKUP($A68,'8 Oct - LIVE LDS Data'!$A$3:$AAD$1504,6,FALSE)=0/1/1900,"",VLOOKUP($A68,'8 Oct - LIVE LDS Data'!$A$3:$AAD$1504,6,FALSE))</f>
        <v>2016</v>
      </c>
      <c r="G68" s="3412" t="s">
        <v>89</v>
      </c>
      <c r="H68" s="3412" t="s">
        <v>89</v>
      </c>
      <c r="I68" s="2227">
        <v>42089</v>
      </c>
      <c r="J68" s="2228" t="s">
        <v>4241</v>
      </c>
      <c r="K68" s="2228" t="s">
        <v>4241</v>
      </c>
      <c r="L68" s="2228" t="s">
        <v>226</v>
      </c>
      <c r="M68" s="7329" t="str">
        <f>IF(VLOOKUP($A68,'8 Oct - LIVE LDS Data'!$A$3:$AAD$1504,65,FALSE)=0/1/1900,"",VLOOKUP($A68,'8 Oct - LIVE LDS Data'!$A$3:$AAD$1504,65,FALSE))</f>
        <v>Deecember 2027
(was Spring/Summer 2026)</v>
      </c>
      <c r="N68" s="2229" t="s">
        <v>226</v>
      </c>
      <c r="O68" s="3416" t="s">
        <v>4242</v>
      </c>
    </row>
    <row r="69" spans="1:15" s="1" customFormat="1" ht="65" customHeight="1" x14ac:dyDescent="0.2">
      <c r="A69" s="1533" t="s">
        <v>3698</v>
      </c>
      <c r="B69" s="2907"/>
      <c r="C69" s="1519" t="s">
        <v>3699</v>
      </c>
      <c r="D69" s="7334" t="str">
        <f>IF(VLOOKUP($A69,'8 Oct - LIVE LDS Data'!$A$3:$AAD$1504,4,FALSE)=0/1/1900,"",VLOOKUP($A69,'8 Oct - LIVE LDS Data'!$A$3:$AAD$1504,4,FALSE))</f>
        <v>Tower Hamlets New Local Plan 2023-2038</v>
      </c>
      <c r="E69" s="7347" t="str">
        <f>IF(VLOOKUP($A69,'8 Oct - LIVE LDS Data'!$A$3:$AAD$1504,6,FALSE)=0/1/1900,"",VLOOKUP($A69,'8 Oct - LIVE LDS Data'!$A$3:$AAD$1504,6,FALSE))</f>
        <v>2023</v>
      </c>
      <c r="F69" s="7327" t="str">
        <f>IF(VLOOKUP($A69,'8 Oct - LIVE LDS Data'!$A$3:$AAD$1504,7,FALSE)=0/1/1900,"",VLOOKUP($A69,'8 Oct - LIVE LDS Data'!$A$3:$AAD$1504,7,FALSE))</f>
        <v>2038</v>
      </c>
      <c r="G69" s="7327" t="str">
        <f>IF(VLOOKUP($A69,'8 Oct - LIVE LDS Data'!$A$3:$AAD$1504,8,FALSE)=0/1/1900,"",VLOOKUP($A69,'8 Oct - LIVE LDS Data'!$A$3:$AAD$1504,8,FALSE))</f>
        <v>N</v>
      </c>
      <c r="H69" s="7327" t="str">
        <f>IF(VLOOKUP($A69,'8 Oct - LIVE LDS Data'!$A$3:$AAD$1504,9,FALSE)=0/1/1900,"",VLOOKUP($A69,'8 Oct - LIVE LDS Data'!$A$3:$AAD$1504,9,FALSE))</f>
        <v>N</v>
      </c>
      <c r="I69" s="7335">
        <f>IF(VLOOKUP($A69,'8 Oct - LIVE LDS Data'!$A$3:$AAD$1504,10,FALSE)=0/1/1900,"",VLOOKUP($A69,'8 Oct - LIVE LDS Data'!$A$3:$AAD$1504,10,FALSE))</f>
        <v>43845</v>
      </c>
      <c r="J69" s="7329" t="str">
        <f>IF(VLOOKUP($A69,'8 Oct - LIVE LDS Data'!$A$3:$AAD$1504,61,FALSE)=0/1/1900,"",VLOOKUP($A69,'8 Oct - LIVE LDS Data'!$A$3:$AAD$1504,61,FALSE))</f>
        <v>1. Sep 2024
2. June 2025</v>
      </c>
      <c r="K69" s="7329" t="str">
        <f>IF(VLOOKUP($A69,'8 Oct - LIVE LDS Data'!$A$3:$AAD$1504,62,FALSE)=0/1/1900,"",VLOOKUP($A69,'8 Oct - LIVE LDS Data'!$A$3:$AAD$1504,62,FALSE))</f>
        <v>April/May 2025</v>
      </c>
      <c r="L69" s="7329" t="str">
        <f>IF(VLOOKUP($A69,'8 Oct - LIVE LDS Data'!$A$3:$AAD$1504,64,FALSE)=0/1/1900,"",VLOOKUP($A69,'8 Oct - LIVE LDS Data'!$A$3:$AAD$1504,64,FALSE))</f>
        <v/>
      </c>
      <c r="M69" s="7329" t="str">
        <f>IF(VLOOKUP($A69,'8 Oct - LIVE LDS Data'!$A$3:$AAD$1504,65,FALSE)=0/1/1900,"",VLOOKUP($A69,'8 Oct - LIVE LDS Data'!$A$3:$AAD$1504,65,FALSE))</f>
        <v>May/June 2026</v>
      </c>
      <c r="N69" s="7329" t="str">
        <f>IF(VLOOKUP($A69,'8 Oct - LIVE LDS Data'!$A$3:$AAD$1504,67,FALSE)=0/1/1900,"",VLOOKUP($A69,'8 Oct - LIVE LDS Data'!$A$3:$AAD$1504,67,FALSE))</f>
        <v/>
      </c>
      <c r="O69" s="2710" t="str">
        <f>IF(VLOOKUP($A69,'8 Oct - LIVE LDS Data'!$A$3:$AAD$1504,80,FALSE)=0/1/1900,"",VLOOKUP($A69,'8 Oct - LIVE LDS Data'!$A$3:$AAD$1504,80,FALSE))</f>
        <v/>
      </c>
    </row>
    <row r="70" spans="1:15" s="1" customFormat="1" ht="65" customHeight="1" x14ac:dyDescent="0.2">
      <c r="A70" s="3603" t="s">
        <v>3734</v>
      </c>
      <c r="B70" s="2907"/>
      <c r="C70" s="1519" t="s">
        <v>3735</v>
      </c>
      <c r="D70" s="7334" t="str">
        <f>IF(VLOOKUP($A70,'8 Oct - LIVE LDS Data'!$A$3:$AAD$1504,4,FALSE)=0/1/1900,"",VLOOKUP($A70,'8 Oct - LIVE LDS Data'!$A$3:$AAD$1504,4,FALSE))</f>
        <v>New Local Plan 2021-2041</v>
      </c>
      <c r="E70" s="7347" t="str">
        <f>IF(VLOOKUP($A70,'8 Oct - LIVE LDS Data'!$A$3:$AAD$1504,6,FALSE)=0/1/1900,"",VLOOKUP($A70,'8 Oct - LIVE LDS Data'!$A$3:$AAD$1504,6,FALSE))</f>
        <v>2021</v>
      </c>
      <c r="F70" s="7327" t="str">
        <f>IF(VLOOKUP($A70,'8 Oct - LIVE LDS Data'!$A$3:$AAD$1504,7,FALSE)=0/1/1900,"",VLOOKUP($A70,'8 Oct - LIVE LDS Data'!$A$3:$AAD$1504,7,FALSE))</f>
        <v>2041</v>
      </c>
      <c r="G70" s="7327" t="str">
        <f>IF(VLOOKUP($A70,'8 Oct - LIVE LDS Data'!$A$3:$AAD$1504,8,FALSE)=0/1/1900,"",VLOOKUP($A70,'8 Oct - LIVE LDS Data'!$A$3:$AAD$1504,8,FALSE))</f>
        <v>N</v>
      </c>
      <c r="H70" s="7327" t="str">
        <f>IF(VLOOKUP($A70,'8 Oct - LIVE LDS Data'!$A$3:$AAD$1504,9,FALSE)=0/1/1900,"",VLOOKUP($A70,'8 Oct - LIVE LDS Data'!$A$3:$AAD$1504,9,FALSE))</f>
        <v>N</v>
      </c>
      <c r="I70" s="7330" t="str">
        <f>IF(VLOOKUP($A70,'8 Oct - LIVE LDS Data'!$A$3:$AAD$1504,10,FALSE)=0/1/1900,"",VLOOKUP($A70,'8 Oct - LIVE LDS Data'!$A$3:$AAD$1504,10,FALSE))</f>
        <v>none</v>
      </c>
      <c r="J70" s="7329">
        <f>IF(VLOOKUP($A70,'8 Oct - LIVE LDS Data'!$A$3:$AAD$1504,61,FALSE)=0/1/1900,"",VLOOKUP($A70,'8 Oct - LIVE LDS Data'!$A$3:$AAD$1504,61,FALSE))</f>
        <v>45512</v>
      </c>
      <c r="K70" s="7329">
        <f>IF(VLOOKUP($A70,'8 Oct - LIVE LDS Data'!$A$3:$AAD$1504,62,FALSE)=0/1/1900,"",VLOOKUP($A70,'8 Oct - LIVE LDS Data'!$A$3:$AAD$1504,62,FALSE))</f>
        <v>45627</v>
      </c>
      <c r="L70" s="7329">
        <f>IF(VLOOKUP($A70,'8 Oct - LIVE LDS Data'!$A$3:$AAD$1504,64,FALSE)=0/1/1900,"",VLOOKUP($A70,'8 Oct - LIVE LDS Data'!$A$3:$AAD$1504,64,FALSE))</f>
        <v>45644</v>
      </c>
      <c r="M70" s="7329" t="str">
        <f>IF(VLOOKUP($A70,'8 Oct - LIVE LDS Data'!$A$3:$AAD$1504,65,FALSE)=0/1/1900,"",VLOOKUP($A70,'8 Oct - LIVE LDS Data'!$A$3:$AAD$1504,65,FALSE))</f>
        <v>2nd Qtr 2026</v>
      </c>
      <c r="N70" s="7329" t="str">
        <f>IF(VLOOKUP($A70,'8 Oct - LIVE LDS Data'!$A$3:$AAD$1504,67,FALSE)=0/1/1900,"",VLOOKUP($A70,'8 Oct - LIVE LDS Data'!$A$3:$AAD$1504,67,FALSE))</f>
        <v/>
      </c>
      <c r="O70" s="2710" t="str">
        <f>IF(VLOOKUP($A70,'8 Oct - LIVE LDS Data'!$A$3:$AAD$1504,80,FALSE)=0/1/1900,"",VLOOKUP($A70,'8 Oct - LIVE LDS Data'!$A$3:$AAD$1504,80,FALSE))</f>
        <v/>
      </c>
    </row>
    <row r="71" spans="1:15" s="1" customFormat="1" ht="65" customHeight="1" x14ac:dyDescent="0.2">
      <c r="A71" s="2907" t="s">
        <v>3750</v>
      </c>
      <c r="B71" s="2907"/>
      <c r="C71" s="1519" t="s">
        <v>3748</v>
      </c>
      <c r="D71" s="7334" t="str">
        <f>IF(VLOOKUP($A71,'8 Oct - LIVE LDS Data'!$A$3:$AAD$1504,4,FALSE)=0/1/1900,"",VLOOKUP($A71,'8 Oct - LIVE LDS Data'!$A$3:$AAD$1504,4,FALSE))</f>
        <v>Joint Local Plan 2041</v>
      </c>
      <c r="E71" s="7347">
        <f>IF(VLOOKUP($A71,'8 Oct - LIVE LDS Data'!$A$3:$AAD$1504,6,FALSE)=0/1/1900,"",VLOOKUP($A71,'8 Oct - LIVE LDS Data'!$A$3:$AAD$1504,6,FALSE))</f>
        <v>2021</v>
      </c>
      <c r="F71" s="7327">
        <f>IF(VLOOKUP($A71,'8 Oct - LIVE LDS Data'!$A$3:$AAD$1504,7,FALSE)=0/1/1900,"",VLOOKUP($A71,'8 Oct - LIVE LDS Data'!$A$3:$AAD$1504,7,FALSE))</f>
        <v>2041</v>
      </c>
      <c r="G71" s="7327" t="str">
        <f>IF(VLOOKUP($A71,'8 Oct - LIVE LDS Data'!$A$3:$AAD$1504,8,FALSE)=0/1/1900,"",VLOOKUP($A71,'8 Oct - LIVE LDS Data'!$A$3:$AAD$1504,8,FALSE))</f>
        <v>N</v>
      </c>
      <c r="H71" s="7327" t="str">
        <f>IF(VLOOKUP($A71,'8 Oct - LIVE LDS Data'!$A$3:$AAD$1504,9,FALSE)=0/1/1900,"",VLOOKUP($A71,'8 Oct - LIVE LDS Data'!$A$3:$AAD$1504,9,FALSE))</f>
        <v>Y</v>
      </c>
      <c r="I71" s="7330" t="str">
        <f>IF(VLOOKUP($A71,'8 Oct - LIVE LDS Data'!$A$3:$AAD$1504,10,FALSE)=0/1/1900,"",VLOOKUP($A71,'8 Oct - LIVE LDS Data'!$A$3:$AAD$1504,10,FALSE))</f>
        <v>14 December 2016
(as modified by Part 2 Plan adopted 9 October 2019)</v>
      </c>
      <c r="J71" s="7329">
        <f>IF(VLOOKUP($A71,'8 Oct - LIVE LDS Data'!$A$3:$AAD$1504,61,FALSE)=0/1/1900,"",VLOOKUP($A71,'8 Oct - LIVE LDS Data'!$A$3:$AAD$1504,61,FALSE))</f>
        <v>45566</v>
      </c>
      <c r="K71" s="7329">
        <f>IF(VLOOKUP($A71,'8 Oct - LIVE LDS Data'!$A$3:$AAD$1504,62,FALSE)=0/1/1900,"",VLOOKUP($A71,'8 Oct - LIVE LDS Data'!$A$3:$AAD$1504,62,FALSE))</f>
        <v>45627</v>
      </c>
      <c r="L71" s="7329">
        <f>IF(VLOOKUP($A71,'8 Oct - LIVE LDS Data'!$A$3:$AAD$1504,64,FALSE)=0/1/1900,"",VLOOKUP($A71,'8 Oct - LIVE LDS Data'!$A$3:$AAD$1504,64,FALSE))</f>
        <v>45635</v>
      </c>
      <c r="M71" s="7329">
        <f>IF(VLOOKUP($A71,'8 Oct - LIVE LDS Data'!$A$3:$AAD$1504,65,FALSE)=0/1/1900,"",VLOOKUP($A71,'8 Oct - LIVE LDS Data'!$A$3:$AAD$1504,65,FALSE))</f>
        <v>45992</v>
      </c>
      <c r="N71" s="7329" t="str">
        <f>IF(VLOOKUP($A71,'8 Oct - LIVE LDS Data'!$A$3:$AAD$1504,67,FALSE)=0/1/1900,"",VLOOKUP($A71,'8 Oct - LIVE LDS Data'!$A$3:$AAD$1504,67,FALSE))</f>
        <v/>
      </c>
      <c r="O71" s="2710" t="str">
        <f>IF(VLOOKUP($A71,'8 Oct - LIVE LDS Data'!$A$3:$AAD$1504,80,FALSE)=0/1/1900,"",VLOOKUP($A71,'8 Oct - LIVE LDS Data'!$A$3:$AAD$1504,80,FALSE))</f>
        <v/>
      </c>
    </row>
    <row r="72" spans="1:15" s="1" customFormat="1" ht="65" customHeight="1" x14ac:dyDescent="0.2">
      <c r="A72" s="2697" t="s">
        <v>3999</v>
      </c>
      <c r="B72" s="2907"/>
      <c r="C72" s="3404" t="s">
        <v>3993</v>
      </c>
      <c r="D72" s="7334" t="str">
        <f>IF(VLOOKUP($A72,'8 Oct - LIVE LDS Data'!$A$3:$AAD$1504,4,FALSE)=0/1/1900,"",VLOOKUP($A72,'8 Oct - LIVE LDS Data'!$A$3:$AAD$1504,4,FALSE))</f>
        <v>Winchester District Local Plan 2020 - 2040</v>
      </c>
      <c r="E72" s="7347" t="str">
        <f>IF(VLOOKUP($A72,'8 Oct - LIVE LDS Data'!$A$3:$AAD$1504,6,FALSE)=0/1/1900,"",VLOOKUP($A72,'8 Oct - LIVE LDS Data'!$A$3:$AAD$1504,6,FALSE))</f>
        <v>2020</v>
      </c>
      <c r="F72" s="7327" t="str">
        <f>IF(VLOOKUP($A72,'8 Oct - LIVE LDS Data'!$A$3:$AAD$1504,7,FALSE)=0/1/1900,"",VLOOKUP($A72,'8 Oct - LIVE LDS Data'!$A$3:$AAD$1504,7,FALSE))</f>
        <v>2040</v>
      </c>
      <c r="G72" s="7327" t="str">
        <f>IF(VLOOKUP($A72,'8 Oct - LIVE LDS Data'!$A$3:$AAD$1504,8,FALSE)=0/1/1900,"",VLOOKUP($A72,'8 Oct - LIVE LDS Data'!$A$3:$AAD$1504,8,FALSE))</f>
        <v>N</v>
      </c>
      <c r="H72" s="7327" t="str">
        <f>IF(VLOOKUP($A72,'8 Oct - LIVE LDS Data'!$A$3:$AAD$1504,9,FALSE)=0/1/1900,"",VLOOKUP($A72,'8 Oct - LIVE LDS Data'!$A$3:$AAD$1504,9,FALSE))</f>
        <v>N</v>
      </c>
      <c r="I72" s="7330">
        <f>IF(VLOOKUP($A72,'8 Oct - LIVE LDS Data'!$A$3:$AAD$1504,10,FALSE)=0/1/1900,"",VLOOKUP($A72,'8 Oct - LIVE LDS Data'!$A$3:$AAD$1504,10,FALSE))</f>
        <v>41353</v>
      </c>
      <c r="J72" s="7329">
        <f>IF(VLOOKUP($A72,'8 Oct - LIVE LDS Data'!$A$3:$AAD$1504,61,FALSE)=0/1/1900,"",VLOOKUP($A72,'8 Oct - LIVE LDS Data'!$A$3:$AAD$1504,61,FALSE))</f>
        <v>45532</v>
      </c>
      <c r="K72" s="7329" t="str">
        <f>IF(VLOOKUP($A72,'8 Oct - LIVE LDS Data'!$A$3:$AAD$1504,62,FALSE)=0/1/1900,"",VLOOKUP($A72,'8 Oct - LIVE LDS Data'!$A$3:$AAD$1504,62,FALSE))</f>
        <v>FY Q3 2024</v>
      </c>
      <c r="L72" s="7329">
        <f>IF(VLOOKUP($A72,'8 Oct - LIVE LDS Data'!$A$3:$AAD$1504,64,FALSE)=0/1/1900,"",VLOOKUP($A72,'8 Oct - LIVE LDS Data'!$A$3:$AAD$1504,64,FALSE))</f>
        <v>45611</v>
      </c>
      <c r="M72" s="7329" t="str">
        <f>IF(VLOOKUP($A72,'8 Oct - LIVE LDS Data'!$A$3:$AAD$1504,65,FALSE)=0/1/1900,"",VLOOKUP($A72,'8 Oct - LIVE LDS Data'!$A$3:$AAD$1504,65,FALSE))</f>
        <v>FY Q3 2025</v>
      </c>
      <c r="N72" s="7329" t="str">
        <f>IF(VLOOKUP($A72,'8 Oct - LIVE LDS Data'!$A$3:$AAD$1504,67,FALSE)=0/1/1900,"",VLOOKUP($A72,'8 Oct - LIVE LDS Data'!$A$3:$AAD$1504,67,FALSE))</f>
        <v/>
      </c>
      <c r="O72" s="2710" t="str">
        <f>IF(VLOOKUP($A72,'8 Oct - LIVE LDS Data'!$A$3:$AAD$1504,80,FALSE)=0/1/1900,"",VLOOKUP($A72,'8 Oct - LIVE LDS Data'!$A$3:$AAD$1504,80,FALSE))</f>
        <v/>
      </c>
    </row>
    <row r="73" spans="1:15" s="1" customFormat="1" ht="65" customHeight="1" x14ac:dyDescent="0.2">
      <c r="A73" s="2697" t="s">
        <v>4055</v>
      </c>
      <c r="B73" s="2907"/>
      <c r="C73" s="3404" t="s">
        <v>4056</v>
      </c>
      <c r="D73" s="7334" t="str">
        <f>IF(VLOOKUP($A73,'8 Oct - LIVE LDS Data'!$A$3:$AAD$1504,4,FALSE)=0/1/1900,"",VLOOKUP($A73,'8 Oct - LIVE LDS Data'!$A$3:$AAD$1504,4,FALSE))</f>
        <v>Local Plan Update</v>
      </c>
      <c r="E73" s="7347" t="str">
        <f>IF(VLOOKUP($A73,'8 Oct - LIVE LDS Data'!$A$3:$AAD$1504,6,FALSE)=0/1/1900,"",VLOOKUP($A73,'8 Oct - LIVE LDS Data'!$A$3:$AAD$1504,6,FALSE))</f>
        <v>2018</v>
      </c>
      <c r="F73" s="7327" t="str">
        <f>IF(VLOOKUP($A73,'8 Oct - LIVE LDS Data'!$A$3:$AAD$1504,7,FALSE)=0/1/1900,"",VLOOKUP($A73,'8 Oct - LIVE LDS Data'!$A$3:$AAD$1504,7,FALSE))</f>
        <v>2038</v>
      </c>
      <c r="G73" s="7327" t="str">
        <f>IF(VLOOKUP($A73,'8 Oct - LIVE LDS Data'!$A$3:$AAD$1504,8,FALSE)=0/1/1900,"",VLOOKUP($A73,'8 Oct - LIVE LDS Data'!$A$3:$AAD$1504,8,FALSE))</f>
        <v>N</v>
      </c>
      <c r="H73" s="7327" t="str">
        <f>IF(VLOOKUP($A73,'8 Oct - LIVE LDS Data'!$A$3:$AAD$1504,9,FALSE)=0/1/1900,"",VLOOKUP($A73,'8 Oct - LIVE LDS Data'!$A$3:$AAD$1504,9,FALSE))</f>
        <v>N</v>
      </c>
      <c r="I73" s="7335">
        <f>IF(VLOOKUP($A73,'8 Oct - LIVE LDS Data'!$A$3:$AAD$1504,10,FALSE)=0/1/1900,"",VLOOKUP($A73,'8 Oct - LIVE LDS Data'!$A$3:$AAD$1504,10,FALSE))</f>
        <v>40207</v>
      </c>
      <c r="J73" s="7329">
        <f>IF(VLOOKUP($A73,'8 Oct - LIVE LDS Data'!$A$3:$AAD$1504,61,FALSE)=0/1/1900,"",VLOOKUP($A73,'8 Oct - LIVE LDS Data'!$A$3:$AAD$1504,61,FALSE))</f>
        <v>45565</v>
      </c>
      <c r="K73" s="7329">
        <f>IF(VLOOKUP($A73,'8 Oct - LIVE LDS Data'!$A$3:$AAD$1504,62,FALSE)=0/1/1900,"",VLOOKUP($A73,'8 Oct - LIVE LDS Data'!$A$3:$AAD$1504,62,FALSE))</f>
        <v>45689</v>
      </c>
      <c r="L73" s="7329">
        <f>IF(VLOOKUP($A73,'8 Oct - LIVE LDS Data'!$A$3:$AAD$1504,64,FALSE)=0/1/1900,"",VLOOKUP($A73,'8 Oct - LIVE LDS Data'!$A$3:$AAD$1504,64,FALSE))</f>
        <v>45689</v>
      </c>
      <c r="M73" s="7329">
        <f>IF(VLOOKUP($A73,'8 Oct - LIVE LDS Data'!$A$3:$AAD$1504,65,FALSE)=0/1/1900,"",VLOOKUP($A73,'8 Oct - LIVE LDS Data'!$A$3:$AAD$1504,65,FALSE))</f>
        <v>46143</v>
      </c>
      <c r="N73" s="7329" t="str">
        <f>IF(VLOOKUP($A73,'8 Oct - LIVE LDS Data'!$A$3:$AAD$1504,67,FALSE)=0/1/1900,"",VLOOKUP($A73,'8 Oct - LIVE LDS Data'!$A$3:$AAD$1504,67,FALSE))</f>
        <v/>
      </c>
      <c r="O73" s="2710" t="str">
        <f>IF(VLOOKUP($A73,'8 Oct - LIVE LDS Data'!$A$3:$AAD$1504,80,FALSE)=0/1/1900,"",VLOOKUP($A73,'8 Oct - LIVE LDS Data'!$A$3:$AAD$1504,80,FALSE))</f>
        <v/>
      </c>
    </row>
    <row r="74" spans="1:15" ht="60" customHeight="1" x14ac:dyDescent="0.2">
      <c r="A74" s="3605" t="s">
        <v>4072</v>
      </c>
      <c r="B74" s="3186"/>
      <c r="C74" s="3607" t="s">
        <v>4071</v>
      </c>
      <c r="D74" s="7334" t="str">
        <f>IF(VLOOKUP($A74,'8 Oct - LIVE LDS Data'!$A$3:$AAD$1504,4,FALSE)=0/1/1900,"",VLOOKUP($A74,'8 Oct - LIVE LDS Data'!$A$3:$AAD$1504,4,FALSE))</f>
        <v>Wolverhampton Local Plan</v>
      </c>
      <c r="E74" s="7347">
        <f>IF(VLOOKUP($A74,'8 Oct - LIVE LDS Data'!$A$3:$AAD$1504,6,FALSE)=0/1/1900,"",VLOOKUP($A74,'8 Oct - LIVE LDS Data'!$A$3:$AAD$1504,6,FALSE))</f>
        <v>2024</v>
      </c>
      <c r="F74" s="7327">
        <f>IF(VLOOKUP($A74,'8 Oct - LIVE LDS Data'!$A$3:$AAD$1504,7,FALSE)=0/1/1900,"",VLOOKUP($A74,'8 Oct - LIVE LDS Data'!$A$3:$AAD$1504,7,FALSE))</f>
        <v>2042</v>
      </c>
      <c r="G74" s="7327" t="str">
        <f>IF(VLOOKUP($A74,'8 Oct - LIVE LDS Data'!$A$3:$AAD$1504,8,FALSE)=0/1/1900,"",VLOOKUP($A74,'8 Oct - LIVE LDS Data'!$A$3:$AAD$1504,8,FALSE))</f>
        <v>N</v>
      </c>
      <c r="H74" s="7327" t="str">
        <f>IF(VLOOKUP($A74,'8 Oct - LIVE LDS Data'!$A$3:$AAD$1504,9,FALSE)=0/1/1900,"",VLOOKUP($A74,'8 Oct - LIVE LDS Data'!$A$3:$AAD$1504,9,FALSE))</f>
        <v>N</v>
      </c>
      <c r="I74" s="7330">
        <f>IF(VLOOKUP($A74,'8 Oct - LIVE LDS Data'!$A$3:$AAD$1504,10,FALSE)=0/1/1900,"",VLOOKUP($A74,'8 Oct - LIVE LDS Data'!$A$3:$AAD$1504,10,FALSE))</f>
        <v>40577</v>
      </c>
      <c r="J74" s="7329">
        <f>IF(VLOOKUP($A74,'8 Oct - LIVE LDS Data'!$A$3:$AAD$1504,61,FALSE)=0/1/1900,"",VLOOKUP($A74,'8 Oct - LIVE LDS Data'!$A$3:$AAD$1504,61,FALSE))</f>
        <v>45621</v>
      </c>
      <c r="K74" s="7329">
        <f>IF(VLOOKUP($A74,'8 Oct - LIVE LDS Data'!$A$3:$AAD$1504,62,FALSE)=0/1/1900,"",VLOOKUP($A74,'8 Oct - LIVE LDS Data'!$A$3:$AAD$1504,62,FALSE))</f>
        <v>45717</v>
      </c>
      <c r="L74" s="7329">
        <f>IF(VLOOKUP($A74,'8 Oct - LIVE LDS Data'!$A$3:$AAD$1504,64,FALSE)=0/1/1900,"",VLOOKUP($A74,'8 Oct - LIVE LDS Data'!$A$3:$AAD$1504,64,FALSE))</f>
        <v>45723</v>
      </c>
      <c r="M74" s="7329" t="str">
        <f>IF(VLOOKUP($A74,'8 Oct - LIVE LDS Data'!$A$3:$AAD$1504,65,FALSE)=0/1/1900,"",VLOOKUP($A74,'8 Oct - LIVE LDS Data'!$A$3:$AAD$1504,65,FALSE))</f>
        <v>Mid 2026</v>
      </c>
      <c r="N74" s="7329" t="str">
        <f>IF(VLOOKUP($A74,'8 Oct - LIVE LDS Data'!$A$3:$AAD$1504,67,FALSE)=0/1/1900,"",VLOOKUP($A74,'8 Oct - LIVE LDS Data'!$A$3:$AAD$1504,67,FALSE))</f>
        <v/>
      </c>
      <c r="O74" s="2710" t="str">
        <f>IF(VLOOKUP($A74,'8 Oct - LIVE LDS Data'!$A$3:$AAD$1504,80,FALSE)=0/1/1900,"",VLOOKUP($A74,'8 Oct - LIVE LDS Data'!$A$3:$AAD$1504,80,FALSE))</f>
        <v/>
      </c>
    </row>
  </sheetData>
  <autoFilter ref="A2:O74" xr:uid="{F8ACF2C8-400C-4093-AADD-CDB412172C50}">
    <sortState xmlns:xlrd2="http://schemas.microsoft.com/office/spreadsheetml/2017/richdata2" ref="A14:O74">
      <sortCondition ref="C2:C74"/>
    </sortState>
  </autoFilter>
  <mergeCells count="1">
    <mergeCell ref="A1:N1"/>
  </mergeCells>
  <dataValidations count="2">
    <dataValidation allowBlank="1" showErrorMessage="1" prompt="Insert screenshot link" sqref="H37 D35 D37:E37 D43 D28:D31 D39 D3 D8 E31 D14:D23 G3:G30 D10:D12 G32:G36 G38:G74" xr:uid="{AB9BB3A6-FFA6-4E5D-874B-6D03DBF1779A}"/>
    <dataValidation type="textLength" allowBlank="1" showErrorMessage="1" prompt="Insert screenshot link" sqref="E3:F3 E39:F39 E28:F30 E41:F41 E8:F8 D31 E14:F23 E10:F12" xr:uid="{37088C25-B78A-4B79-AFD7-2AC47F794D69}">
      <formula1>4</formula1>
      <formula2>4</formula2>
    </dataValidation>
  </dataValidations>
  <pageMargins left="0.7" right="0.7" top="0.75" bottom="0.75" header="0.3" footer="0.3"/>
  <pageSetup paperSize="9" orientation="portrait" r:id="rId1"/>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65D8-321D-44CE-9D77-C8D870EF649A}">
  <dimension ref="A1"/>
  <sheetViews>
    <sheetView workbookViewId="0"/>
  </sheetViews>
  <sheetFormatPr baseColWidth="10" defaultColWidth="8.83203125"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A5F3-E3BD-4FCF-B7AB-3AA96DBB225E}">
  <sheetPr>
    <tabColor theme="4" tint="0.39997558519241921"/>
  </sheetPr>
  <dimension ref="A1:HJ509"/>
  <sheetViews>
    <sheetView zoomScale="113" zoomScaleNormal="110" zoomScaleSheetLayoutView="90" workbookViewId="0">
      <pane xSplit="3" ySplit="2" topLeftCell="BQ377" activePane="bottomRight" state="frozen"/>
      <selection pane="topRight" activeCell="D1" sqref="D1"/>
      <selection pane="bottomLeft" activeCell="A3" sqref="A3"/>
      <selection pane="bottomRight" activeCell="A231" sqref="A231:A232"/>
    </sheetView>
  </sheetViews>
  <sheetFormatPr baseColWidth="10" defaultColWidth="8.5" defaultRowHeight="50" customHeight="1" x14ac:dyDescent="0.25"/>
  <cols>
    <col min="1" max="1" width="11.5" style="1" customWidth="1"/>
    <col min="2" max="2" width="13.1640625" style="1588" customWidth="1"/>
    <col min="3" max="3" width="24.5" style="70" customWidth="1"/>
    <col min="4" max="4" width="36.5" style="251" customWidth="1"/>
    <col min="5" max="5" width="13.83203125" style="3137" customWidth="1"/>
    <col min="6" max="6" width="11" style="29" customWidth="1"/>
    <col min="7" max="7" width="10.1640625" style="273" customWidth="1"/>
    <col min="8" max="8" width="9.5" style="273" customWidth="1"/>
    <col min="9" max="9" width="9.1640625" style="2" customWidth="1"/>
    <col min="10" max="10" width="19.1640625" style="3555" customWidth="1"/>
    <col min="11" max="11" width="21.5" style="3555" customWidth="1"/>
    <col min="12" max="12" width="11.83203125" style="332" hidden="1" customWidth="1"/>
    <col min="13" max="13" width="18.5" style="2012" hidden="1" customWidth="1"/>
    <col min="14" max="15" width="13.5" style="332" hidden="1" customWidth="1"/>
    <col min="16" max="16" width="18.5" style="717" customWidth="1"/>
    <col min="17" max="17" width="16.83203125" style="5584" customWidth="1"/>
    <col min="18" max="18" width="17.83203125" style="717" customWidth="1"/>
    <col min="19" max="19" width="16.83203125" style="333" customWidth="1"/>
    <col min="20" max="20" width="19.5" style="2" customWidth="1"/>
    <col min="21" max="21" width="18.5" style="830" customWidth="1"/>
    <col min="22" max="22" width="17.5" style="1377" customWidth="1"/>
    <col min="23" max="23" width="11.1640625" style="36" customWidth="1"/>
    <col min="24" max="24" width="14.83203125" style="85" customWidth="1"/>
    <col min="25" max="25" width="14.83203125" style="319" customWidth="1"/>
    <col min="26" max="26" width="14.83203125" style="2" customWidth="1"/>
    <col min="27" max="27" width="17.83203125" style="5770" customWidth="1"/>
    <col min="28" max="28" width="15.5" style="5770" customWidth="1"/>
    <col min="29" max="29" width="16.83203125" style="2959" hidden="1" customWidth="1"/>
    <col min="30" max="30" width="25.5" style="843" customWidth="1"/>
    <col min="31" max="31" width="19.1640625" style="843" customWidth="1"/>
    <col min="32" max="32" width="18.5" style="2" customWidth="1"/>
    <col min="33" max="33" width="14.83203125" style="843" customWidth="1"/>
    <col min="34" max="35" width="14.83203125" style="1016" customWidth="1"/>
    <col min="36" max="36" width="19.5" style="2959" customWidth="1"/>
    <col min="37" max="37" width="24.5" style="1735" hidden="1" customWidth="1"/>
    <col min="38" max="38" width="21.5" style="4144" customWidth="1"/>
    <col min="39" max="39" width="19.5" style="2" customWidth="1"/>
    <col min="40" max="40" width="14.83203125" style="853" customWidth="1"/>
    <col min="41" max="42" width="14.83203125" style="843" customWidth="1"/>
    <col min="43" max="43" width="14.83203125" style="2" customWidth="1"/>
    <col min="44" max="44" width="14.83203125" style="36" hidden="1" customWidth="1"/>
    <col min="45" max="45" width="19.5" style="843" customWidth="1"/>
    <col min="46" max="46" width="18.83203125" style="2" customWidth="1"/>
    <col min="47" max="47" width="14.83203125" style="843" customWidth="1"/>
    <col min="48" max="48" width="14.83203125" style="853" customWidth="1"/>
    <col min="49" max="49" width="14.83203125" style="843" customWidth="1"/>
    <col min="50" max="50" width="14.83203125" style="2" customWidth="1"/>
    <col min="51" max="51" width="14.83203125" style="2" hidden="1" customWidth="1"/>
    <col min="52" max="52" width="14.83203125" style="1016" customWidth="1"/>
    <col min="53" max="53" width="16.1640625" style="1" customWidth="1"/>
    <col min="54" max="54" width="14.83203125" style="830" customWidth="1"/>
    <col min="55" max="56" width="14.83203125" style="1017" customWidth="1"/>
    <col min="57" max="57" width="14.83203125" style="40" customWidth="1"/>
    <col min="58" max="58" width="14.83203125" style="1" hidden="1" customWidth="1"/>
    <col min="59" max="59" width="20.5" style="4201" customWidth="1"/>
    <col min="60" max="60" width="19.1640625" style="830" customWidth="1"/>
    <col min="61" max="61" width="19.1640625" style="1021" customWidth="1"/>
    <col min="62" max="62" width="22.5" style="830" customWidth="1"/>
    <col min="63" max="64" width="14.83203125" style="830" customWidth="1"/>
    <col min="65" max="65" width="16.5" style="830" customWidth="1"/>
    <col min="66" max="67" width="14.83203125" style="830" customWidth="1"/>
    <col min="68" max="68" width="60.83203125" style="1173" customWidth="1"/>
    <col min="69" max="69" width="26.83203125" style="4181" customWidth="1"/>
    <col min="70" max="70" width="24.5" style="1174" hidden="1" customWidth="1"/>
    <col min="71" max="71" width="22.33203125" style="586" hidden="1" customWidth="1"/>
    <col min="72" max="72" width="25.5" style="1" customWidth="1"/>
    <col min="73" max="74" width="14.83203125" style="1" customWidth="1"/>
    <col min="75" max="75" width="19.5" style="1" customWidth="1"/>
    <col min="76" max="76" width="17.5" style="53" customWidth="1"/>
    <col min="77" max="78" width="14.83203125" style="1" customWidth="1"/>
    <col min="79" max="79" width="35.5" style="2" customWidth="1"/>
    <col min="80" max="80" width="19.5" style="2" hidden="1" customWidth="1"/>
    <col min="81" max="81" width="24.5" style="2" hidden="1" customWidth="1"/>
    <col min="82" max="82" width="20.5" style="1" hidden="1" customWidth="1"/>
    <col min="83" max="83" width="21.5" style="1" hidden="1" customWidth="1"/>
    <col min="84" max="84" width="19.1640625" style="1" hidden="1" customWidth="1"/>
    <col min="85" max="85" width="22.5" style="1" hidden="1" customWidth="1"/>
    <col min="86" max="87" width="39.5" style="176" customWidth="1"/>
    <col min="88" max="201" width="8.5" style="176"/>
    <col min="202" max="16384" width="8.5" style="1"/>
  </cols>
  <sheetData>
    <row r="1" spans="1:201" ht="35" customHeight="1" thickBot="1" x14ac:dyDescent="0.25">
      <c r="A1" s="4127" t="s">
        <v>0</v>
      </c>
      <c r="B1" s="4127"/>
      <c r="C1" s="4127"/>
      <c r="D1" s="3811"/>
      <c r="E1" s="3811"/>
      <c r="F1" s="3811"/>
      <c r="G1" s="3811"/>
      <c r="H1" s="3811"/>
      <c r="I1" s="3811"/>
      <c r="J1" s="3811"/>
      <c r="K1" s="4252"/>
      <c r="P1" s="4117"/>
      <c r="Q1" s="5581"/>
      <c r="R1" s="4117"/>
      <c r="S1" s="4118"/>
      <c r="X1" s="7108"/>
      <c r="Y1" s="7109"/>
      <c r="AK1" s="7110"/>
      <c r="AN1" s="843"/>
      <c r="AV1" s="843"/>
      <c r="BB1" s="3419"/>
      <c r="BC1" s="3419"/>
      <c r="BD1" s="3419"/>
      <c r="BE1" s="176"/>
      <c r="BF1" s="176"/>
      <c r="BG1" s="3419"/>
      <c r="BP1" s="7111"/>
      <c r="BQ1" s="7112"/>
      <c r="CA1" s="4128"/>
    </row>
    <row r="2" spans="1:201" s="5" customFormat="1" ht="61" customHeight="1" thickBot="1" x14ac:dyDescent="0.25">
      <c r="A2" s="1536" t="s">
        <v>1</v>
      </c>
      <c r="B2" s="3294" t="s">
        <v>2</v>
      </c>
      <c r="C2" s="1379" t="s">
        <v>3</v>
      </c>
      <c r="D2" s="1379" t="s">
        <v>4</v>
      </c>
      <c r="E2" s="1537" t="s">
        <v>5</v>
      </c>
      <c r="F2" s="1538" t="s">
        <v>6</v>
      </c>
      <c r="G2" s="1538" t="s">
        <v>7</v>
      </c>
      <c r="H2" s="1538" t="s">
        <v>8</v>
      </c>
      <c r="I2" s="1539" t="s">
        <v>9</v>
      </c>
      <c r="J2" s="3554" t="s">
        <v>10</v>
      </c>
      <c r="K2" s="4253" t="s">
        <v>11</v>
      </c>
      <c r="L2" s="1540" t="s">
        <v>12</v>
      </c>
      <c r="M2" s="1540" t="s">
        <v>13</v>
      </c>
      <c r="N2" s="1540" t="s">
        <v>14</v>
      </c>
      <c r="O2" s="1607" t="s">
        <v>15</v>
      </c>
      <c r="P2" s="1585" t="s">
        <v>16</v>
      </c>
      <c r="Q2" s="1608" t="s">
        <v>17</v>
      </c>
      <c r="R2" s="1608" t="s">
        <v>18</v>
      </c>
      <c r="S2" s="1609" t="s">
        <v>19</v>
      </c>
      <c r="T2" s="1609" t="s">
        <v>20</v>
      </c>
      <c r="U2" s="1543" t="s">
        <v>21</v>
      </c>
      <c r="V2" s="1541" t="s">
        <v>22</v>
      </c>
      <c r="W2" s="1541" t="s">
        <v>23</v>
      </c>
      <c r="X2" s="1541" t="s">
        <v>24</v>
      </c>
      <c r="Y2" s="1542" t="s">
        <v>25</v>
      </c>
      <c r="Z2" s="1542" t="s">
        <v>26</v>
      </c>
      <c r="AA2" s="5771" t="s">
        <v>27</v>
      </c>
      <c r="AB2" s="5771" t="s">
        <v>28</v>
      </c>
      <c r="AC2" s="1541" t="s">
        <v>29</v>
      </c>
      <c r="AD2" s="1543" t="s">
        <v>30</v>
      </c>
      <c r="AE2" s="2342" t="s">
        <v>31</v>
      </c>
      <c r="AF2" s="2341" t="s">
        <v>32</v>
      </c>
      <c r="AG2" s="2342" t="s">
        <v>33</v>
      </c>
      <c r="AH2" s="2343" t="s">
        <v>34</v>
      </c>
      <c r="AI2" s="2343" t="s">
        <v>35</v>
      </c>
      <c r="AJ2" s="5527" t="s">
        <v>36</v>
      </c>
      <c r="AK2" s="2345" t="s">
        <v>37</v>
      </c>
      <c r="AL2" s="2347" t="s">
        <v>38</v>
      </c>
      <c r="AM2" s="2346" t="s">
        <v>39</v>
      </c>
      <c r="AN2" s="2347" t="s">
        <v>40</v>
      </c>
      <c r="AO2" s="2348" t="s">
        <v>41</v>
      </c>
      <c r="AP2" s="2348" t="s">
        <v>42</v>
      </c>
      <c r="AQ2" s="2349" t="s">
        <v>43</v>
      </c>
      <c r="AR2" s="2350" t="s">
        <v>44</v>
      </c>
      <c r="AS2" s="2351" t="s">
        <v>45</v>
      </c>
      <c r="AT2" s="2352" t="s">
        <v>46</v>
      </c>
      <c r="AU2" s="2351" t="s">
        <v>47</v>
      </c>
      <c r="AV2" s="2353" t="s">
        <v>48</v>
      </c>
      <c r="AW2" s="2353" t="s">
        <v>49</v>
      </c>
      <c r="AX2" s="2354" t="s">
        <v>50</v>
      </c>
      <c r="AY2" s="2355" t="s">
        <v>51</v>
      </c>
      <c r="AZ2" s="4219" t="s">
        <v>52</v>
      </c>
      <c r="BA2" s="4134" t="s">
        <v>53</v>
      </c>
      <c r="BB2" s="4135" t="s">
        <v>54</v>
      </c>
      <c r="BC2" s="4136" t="s">
        <v>55</v>
      </c>
      <c r="BD2" s="4136" t="s">
        <v>56</v>
      </c>
      <c r="BE2" s="4137" t="s">
        <v>57</v>
      </c>
      <c r="BF2" s="2361" t="s">
        <v>58</v>
      </c>
      <c r="BG2" s="2363" t="s">
        <v>59</v>
      </c>
      <c r="BH2" s="2363" t="s">
        <v>60</v>
      </c>
      <c r="BI2" s="2363" t="s">
        <v>61</v>
      </c>
      <c r="BJ2" s="2365" t="s">
        <v>62</v>
      </c>
      <c r="BK2" s="2365" t="s">
        <v>63</v>
      </c>
      <c r="BL2" s="2365" t="s">
        <v>64</v>
      </c>
      <c r="BM2" s="2367" t="s">
        <v>65</v>
      </c>
      <c r="BN2" s="2367" t="s">
        <v>66</v>
      </c>
      <c r="BO2" s="2367" t="s">
        <v>67</v>
      </c>
      <c r="BP2" s="1541" t="s">
        <v>68</v>
      </c>
      <c r="BQ2" s="1541" t="s">
        <v>69</v>
      </c>
      <c r="BR2" s="1541" t="s">
        <v>70</v>
      </c>
      <c r="BS2" s="1544" t="s">
        <v>71</v>
      </c>
      <c r="BT2" s="1544" t="s">
        <v>72</v>
      </c>
      <c r="BU2" s="1544" t="s">
        <v>73</v>
      </c>
      <c r="BV2" s="1544" t="s">
        <v>74</v>
      </c>
      <c r="BW2" s="1546" t="s">
        <v>75</v>
      </c>
      <c r="BX2" s="1546" t="s">
        <v>76</v>
      </c>
      <c r="BY2" s="1546" t="s">
        <v>77</v>
      </c>
      <c r="BZ2" s="2283" t="s">
        <v>78</v>
      </c>
      <c r="CA2" s="2386" t="s">
        <v>79</v>
      </c>
      <c r="CB2" s="2279" t="s">
        <v>80</v>
      </c>
      <c r="CC2" s="2458" t="s">
        <v>81</v>
      </c>
      <c r="CD2" s="595" t="s">
        <v>82</v>
      </c>
      <c r="CE2" s="595" t="s">
        <v>83</v>
      </c>
      <c r="CF2" s="595" t="s">
        <v>84</v>
      </c>
      <c r="CG2" s="49" t="s">
        <v>85</v>
      </c>
    </row>
    <row r="3" spans="1:201" s="4157" customFormat="1" ht="50.25" hidden="1" customHeight="1" thickTop="1" x14ac:dyDescent="0.2">
      <c r="A3" s="4943" t="s">
        <v>86</v>
      </c>
      <c r="B3" s="4960"/>
      <c r="C3" s="3688" t="s">
        <v>87</v>
      </c>
      <c r="D3" s="3688" t="s">
        <v>88</v>
      </c>
      <c r="E3" s="3690">
        <v>2342</v>
      </c>
      <c r="F3" s="4155">
        <v>2024</v>
      </c>
      <c r="G3" s="4155">
        <v>2039</v>
      </c>
      <c r="H3" s="3695" t="s">
        <v>89</v>
      </c>
      <c r="I3" s="3693" t="s">
        <v>89</v>
      </c>
      <c r="J3" s="3694">
        <v>43083</v>
      </c>
      <c r="K3" s="3694"/>
      <c r="L3" s="3694" t="s">
        <v>90</v>
      </c>
      <c r="M3" s="3866"/>
      <c r="N3" s="3694"/>
      <c r="O3" s="3694"/>
      <c r="P3" s="3696"/>
      <c r="Q3" s="3697"/>
      <c r="R3" s="4010"/>
      <c r="S3" s="4010"/>
      <c r="T3" s="4010"/>
      <c r="U3" s="5082" t="s">
        <v>91</v>
      </c>
      <c r="V3" s="5091" t="s">
        <v>92</v>
      </c>
      <c r="W3" s="3700" t="str">
        <f t="shared" ref="W3:W18" si="0">IF(OR(X3="Yes", Y3="Web-page timetable", Z3="YES"), "Yes")</f>
        <v>Yes</v>
      </c>
      <c r="X3" s="5113" t="s">
        <v>93</v>
      </c>
      <c r="Y3" s="5121" t="s">
        <v>94</v>
      </c>
      <c r="Z3" s="5121"/>
      <c r="AA3" s="5902" t="s">
        <v>95</v>
      </c>
      <c r="AB3" s="5902" t="s">
        <v>96</v>
      </c>
      <c r="AC3" s="5171"/>
      <c r="AD3" s="5180">
        <v>45717</v>
      </c>
      <c r="AE3" s="4291" t="s">
        <v>97</v>
      </c>
      <c r="AF3" s="4013" t="s">
        <v>98</v>
      </c>
      <c r="AG3" s="4015">
        <v>45474</v>
      </c>
      <c r="AH3" s="5209">
        <v>45622</v>
      </c>
      <c r="AI3" s="5209">
        <v>46027</v>
      </c>
      <c r="AJ3" s="5576" t="s">
        <v>99</v>
      </c>
      <c r="AK3" s="5221"/>
      <c r="AL3" s="5228">
        <v>46327</v>
      </c>
      <c r="AM3" s="5245" t="s">
        <v>100</v>
      </c>
      <c r="AN3" s="4015">
        <v>46327</v>
      </c>
      <c r="AO3" s="3706"/>
      <c r="AP3" s="3706"/>
      <c r="AQ3" s="3695"/>
      <c r="AR3" s="3708"/>
      <c r="AS3" s="5266"/>
      <c r="AT3" s="5281"/>
      <c r="AU3" s="5288"/>
      <c r="AV3" s="4023"/>
      <c r="AW3" s="4023"/>
      <c r="AX3" s="4024"/>
      <c r="AY3" s="3708"/>
      <c r="AZ3" s="4023"/>
      <c r="BA3" s="4024"/>
      <c r="BB3" s="4023"/>
      <c r="BC3" s="4023"/>
      <c r="BD3" s="4023"/>
      <c r="BE3" s="4024"/>
      <c r="BF3" s="4024"/>
      <c r="BG3" s="5326">
        <v>46600</v>
      </c>
      <c r="BH3" s="5334">
        <v>46600</v>
      </c>
      <c r="BI3" s="5335"/>
      <c r="BJ3" s="5326">
        <v>46722</v>
      </c>
      <c r="BK3" s="5288">
        <v>46722</v>
      </c>
      <c r="BL3" s="5345"/>
      <c r="BM3" s="5326">
        <v>46905</v>
      </c>
      <c r="BN3" s="5288">
        <v>46905</v>
      </c>
      <c r="BO3" s="4028"/>
      <c r="BP3" s="3688" t="s">
        <v>101</v>
      </c>
      <c r="BQ3" s="4182" t="s">
        <v>102</v>
      </c>
      <c r="BR3" s="3688"/>
      <c r="BS3" s="3688"/>
      <c r="BT3" s="3716">
        <v>45562</v>
      </c>
      <c r="BU3" s="3976">
        <v>45743</v>
      </c>
      <c r="BV3" s="3695" t="s">
        <v>103</v>
      </c>
      <c r="BW3" s="3976">
        <v>45562</v>
      </c>
      <c r="BX3" s="3976">
        <v>45743</v>
      </c>
      <c r="BY3" s="3695" t="s">
        <v>103</v>
      </c>
      <c r="BZ3" s="3976">
        <v>45743</v>
      </c>
      <c r="CA3" s="3976" t="s">
        <v>104</v>
      </c>
      <c r="CB3" s="5453"/>
      <c r="CC3" s="5456" t="s">
        <v>105</v>
      </c>
      <c r="CD3" s="5457" t="s">
        <v>106</v>
      </c>
      <c r="CE3" s="5457"/>
      <c r="CF3" s="5457"/>
      <c r="CG3" s="5458"/>
      <c r="CH3" s="4156"/>
      <c r="CI3" s="4156"/>
      <c r="CJ3" s="4156"/>
      <c r="CK3" s="4156"/>
      <c r="CL3" s="4156"/>
      <c r="CM3" s="4156"/>
      <c r="CN3" s="4156"/>
      <c r="CO3" s="4156"/>
      <c r="CP3" s="4156"/>
      <c r="CQ3" s="4156"/>
      <c r="CR3" s="4156"/>
      <c r="CS3" s="4156"/>
      <c r="CT3" s="4156"/>
      <c r="CU3" s="4156"/>
      <c r="CV3" s="4156"/>
      <c r="CW3" s="4156"/>
      <c r="CX3" s="4156"/>
      <c r="CY3" s="4156"/>
      <c r="CZ3" s="4156"/>
      <c r="DA3" s="4156"/>
      <c r="DB3" s="4156"/>
      <c r="DC3" s="4156"/>
      <c r="DD3" s="4156"/>
      <c r="DE3" s="4156"/>
      <c r="DF3" s="4156"/>
      <c r="DG3" s="4156"/>
      <c r="DH3" s="4156"/>
      <c r="DI3" s="4156"/>
      <c r="DJ3" s="4156"/>
      <c r="DK3" s="4156"/>
      <c r="DL3" s="4156"/>
      <c r="DM3" s="4156"/>
      <c r="DN3" s="4156"/>
      <c r="DO3" s="4156"/>
      <c r="DP3" s="4156"/>
      <c r="DQ3" s="4156"/>
      <c r="DR3" s="4156"/>
      <c r="DS3" s="4156"/>
      <c r="DT3" s="4156"/>
      <c r="DU3" s="4156"/>
      <c r="DV3" s="4156"/>
      <c r="DW3" s="4156"/>
      <c r="DX3" s="4156"/>
      <c r="DY3" s="4156"/>
      <c r="DZ3" s="4156"/>
      <c r="EA3" s="4156"/>
      <c r="EB3" s="4156"/>
      <c r="EC3" s="4156"/>
      <c r="ED3" s="4156"/>
      <c r="EE3" s="4156"/>
      <c r="EF3" s="4156"/>
      <c r="EG3" s="4156"/>
      <c r="EH3" s="4156"/>
      <c r="EI3" s="4156"/>
      <c r="EJ3" s="4156"/>
      <c r="EK3" s="4156"/>
      <c r="EL3" s="4156"/>
      <c r="EM3" s="4156"/>
      <c r="EN3" s="4156"/>
      <c r="EO3" s="4156"/>
      <c r="EP3" s="4156"/>
      <c r="EQ3" s="4156"/>
      <c r="ER3" s="4156"/>
      <c r="ES3" s="4156"/>
      <c r="ET3" s="4156"/>
      <c r="EU3" s="4156"/>
      <c r="EV3" s="4156"/>
      <c r="EW3" s="4156"/>
      <c r="EX3" s="4156"/>
      <c r="EY3" s="4156"/>
      <c r="EZ3" s="4156"/>
      <c r="FA3" s="4156"/>
      <c r="FB3" s="4156"/>
      <c r="FC3" s="4156"/>
      <c r="FD3" s="4156"/>
      <c r="FE3" s="4156"/>
      <c r="FF3" s="4156"/>
      <c r="FG3" s="4156"/>
      <c r="FH3" s="4156"/>
      <c r="FI3" s="4156"/>
      <c r="FJ3" s="4156"/>
      <c r="FK3" s="4156"/>
      <c r="FL3" s="4156"/>
      <c r="FM3" s="4156"/>
      <c r="FN3" s="4156"/>
      <c r="FO3" s="4156"/>
      <c r="FP3" s="4156"/>
      <c r="FQ3" s="4156"/>
      <c r="FR3" s="4156"/>
      <c r="FS3" s="4156"/>
      <c r="FT3" s="4156"/>
      <c r="FU3" s="4156"/>
      <c r="FV3" s="4156"/>
      <c r="FW3" s="4156"/>
      <c r="FX3" s="4156"/>
      <c r="FY3" s="4156"/>
      <c r="FZ3" s="4156"/>
      <c r="GA3" s="4156"/>
      <c r="GB3" s="4156"/>
      <c r="GC3" s="4156"/>
      <c r="GD3" s="4156"/>
      <c r="GE3" s="4156"/>
      <c r="GF3" s="4156"/>
      <c r="GG3" s="4156"/>
      <c r="GH3" s="4156"/>
      <c r="GI3" s="4156"/>
      <c r="GJ3" s="4156"/>
      <c r="GK3" s="4156"/>
      <c r="GL3" s="4156"/>
      <c r="GM3" s="4156"/>
      <c r="GN3" s="4156"/>
      <c r="GO3" s="4156"/>
      <c r="GP3" s="4156"/>
      <c r="GQ3" s="4156"/>
      <c r="GR3" s="4156"/>
      <c r="GS3" s="4156"/>
    </row>
    <row r="4" spans="1:201" ht="45" hidden="1" customHeight="1" x14ac:dyDescent="0.2">
      <c r="A4" s="2657" t="s">
        <v>107</v>
      </c>
      <c r="B4" s="3296"/>
      <c r="C4" s="2275" t="s">
        <v>108</v>
      </c>
      <c r="D4" s="1689" t="s">
        <v>109</v>
      </c>
      <c r="E4" s="7113"/>
      <c r="F4" s="1680"/>
      <c r="G4" s="1680"/>
      <c r="H4" s="1680"/>
      <c r="I4" s="1691"/>
      <c r="J4" s="1668">
        <v>41836</v>
      </c>
      <c r="K4" s="1668"/>
      <c r="L4" s="1668" t="s">
        <v>90</v>
      </c>
      <c r="M4" s="2006" t="s">
        <v>110</v>
      </c>
      <c r="N4" s="1668"/>
      <c r="O4" s="1668"/>
      <c r="P4" s="1667"/>
      <c r="Q4" s="1705"/>
      <c r="R4" s="1669"/>
      <c r="S4" s="1669"/>
      <c r="T4" s="1669"/>
      <c r="U4" s="3793"/>
      <c r="V4" s="1671"/>
      <c r="W4" s="1695" t="b">
        <f t="shared" si="0"/>
        <v>0</v>
      </c>
      <c r="X4" s="1672" t="s">
        <v>111</v>
      </c>
      <c r="Y4" s="1376" t="s">
        <v>94</v>
      </c>
      <c r="Z4" s="1666"/>
      <c r="AA4" s="5772" t="s">
        <v>112</v>
      </c>
      <c r="AB4" s="5773" t="s">
        <v>113</v>
      </c>
      <c r="AC4" s="2314"/>
      <c r="AD4" s="1682">
        <v>44621</v>
      </c>
      <c r="AE4" s="4147"/>
      <c r="AF4" s="1676"/>
      <c r="AG4" s="1674"/>
      <c r="AH4" s="1674"/>
      <c r="AI4" s="1674"/>
      <c r="AJ4" s="3006"/>
      <c r="AK4" s="1677"/>
      <c r="AL4" s="7114"/>
      <c r="AM4" s="7115"/>
      <c r="AN4" s="1674"/>
      <c r="AO4" s="1674"/>
      <c r="AP4" s="1674"/>
      <c r="AQ4" s="1666"/>
      <c r="AR4" s="1697"/>
      <c r="AS4" s="1679"/>
      <c r="AT4" s="1680"/>
      <c r="AU4" s="1674"/>
      <c r="AV4" s="1679"/>
      <c r="AW4" s="1679"/>
      <c r="AX4" s="1680"/>
      <c r="AY4" s="1698"/>
      <c r="AZ4" s="1679"/>
      <c r="BA4" s="1680"/>
      <c r="BB4" s="1679"/>
      <c r="BC4" s="1679"/>
      <c r="BD4" s="1679"/>
      <c r="BE4" s="1680"/>
      <c r="BF4" s="1680"/>
      <c r="BG4" s="4158">
        <v>45170</v>
      </c>
      <c r="BH4" s="1674">
        <v>45170</v>
      </c>
      <c r="BI4" s="1683"/>
      <c r="BJ4" s="4158">
        <v>45261</v>
      </c>
      <c r="BK4" s="1674">
        <v>45261</v>
      </c>
      <c r="BL4" s="1683"/>
      <c r="BM4" s="4158" t="s">
        <v>114</v>
      </c>
      <c r="BN4" s="1674" t="s">
        <v>114</v>
      </c>
      <c r="BO4" s="1683"/>
      <c r="BP4" s="5371" t="s">
        <v>115</v>
      </c>
      <c r="BQ4" s="5371"/>
      <c r="BR4" s="2300"/>
      <c r="BS4" s="1376"/>
      <c r="BT4" s="1684">
        <v>45061</v>
      </c>
      <c r="BU4" s="1684">
        <v>44659</v>
      </c>
      <c r="BV4" s="1666" t="s">
        <v>116</v>
      </c>
      <c r="BW4" s="1684"/>
      <c r="BX4" s="1684">
        <v>44796</v>
      </c>
      <c r="BY4" s="1666" t="s">
        <v>116</v>
      </c>
      <c r="BZ4" s="1684">
        <v>44796</v>
      </c>
      <c r="CA4" s="2319" t="s">
        <v>117</v>
      </c>
      <c r="CB4" s="1684"/>
      <c r="CC4" s="1703" t="s">
        <v>105</v>
      </c>
      <c r="CD4" s="12"/>
      <c r="CE4" s="12"/>
      <c r="CF4" s="12"/>
      <c r="CG4" s="18"/>
    </row>
    <row r="5" spans="1:201" ht="45" hidden="1" customHeight="1" x14ac:dyDescent="0.2">
      <c r="A5" s="2724" t="s">
        <v>118</v>
      </c>
      <c r="B5" s="3297"/>
      <c r="C5" s="2151" t="s">
        <v>119</v>
      </c>
      <c r="D5" s="2152" t="s">
        <v>120</v>
      </c>
      <c r="E5" s="7116">
        <v>2191</v>
      </c>
      <c r="F5" s="2154">
        <v>2022</v>
      </c>
      <c r="G5" s="2154">
        <v>2040</v>
      </c>
      <c r="H5" s="2154" t="s">
        <v>89</v>
      </c>
      <c r="I5" s="2181" t="s">
        <v>89</v>
      </c>
      <c r="J5" s="2157" t="s">
        <v>121</v>
      </c>
      <c r="K5" s="2157"/>
      <c r="L5" s="2157" t="s">
        <v>93</v>
      </c>
      <c r="M5" s="2182" t="s">
        <v>122</v>
      </c>
      <c r="N5" s="2157"/>
      <c r="O5" s="2157"/>
      <c r="P5" s="2156">
        <v>45338</v>
      </c>
      <c r="Q5" s="2158">
        <v>45502</v>
      </c>
      <c r="R5" s="2159"/>
      <c r="S5" s="2159"/>
      <c r="T5" s="2159"/>
      <c r="U5" s="3799"/>
      <c r="V5" s="2161"/>
      <c r="W5" s="2162" t="str">
        <f t="shared" si="0"/>
        <v>Yes</v>
      </c>
      <c r="X5" s="2163" t="s">
        <v>93</v>
      </c>
      <c r="Y5" s="2151" t="s">
        <v>94</v>
      </c>
      <c r="Z5" s="2151"/>
      <c r="AA5" s="5774" t="s">
        <v>123</v>
      </c>
      <c r="AB5" s="5775" t="s">
        <v>124</v>
      </c>
      <c r="AC5" s="2924"/>
      <c r="AD5" s="2165">
        <v>45689</v>
      </c>
      <c r="AE5" s="3535" t="s">
        <v>125</v>
      </c>
      <c r="AF5" s="2167" t="s">
        <v>126</v>
      </c>
      <c r="AG5" s="2168">
        <v>44378</v>
      </c>
      <c r="AH5" s="2168">
        <v>44378</v>
      </c>
      <c r="AI5" s="2168">
        <v>44440</v>
      </c>
      <c r="AJ5" s="3336" t="s">
        <v>127</v>
      </c>
      <c r="AK5" s="2169"/>
      <c r="AL5" s="2171" t="s">
        <v>128</v>
      </c>
      <c r="AM5" s="2154" t="s">
        <v>129</v>
      </c>
      <c r="AN5" s="2171">
        <v>44743</v>
      </c>
      <c r="AO5" s="2168">
        <v>44757</v>
      </c>
      <c r="AP5" s="2168">
        <v>44806</v>
      </c>
      <c r="AQ5" s="2155" t="s">
        <v>130</v>
      </c>
      <c r="AR5" s="2170"/>
      <c r="AS5" s="2171"/>
      <c r="AT5" s="2154"/>
      <c r="AU5" s="2171"/>
      <c r="AV5" s="2171"/>
      <c r="AW5" s="2171"/>
      <c r="AX5" s="2154"/>
      <c r="AY5" s="2172"/>
      <c r="AZ5" s="2171"/>
      <c r="BA5" s="2154"/>
      <c r="BB5" s="2171"/>
      <c r="BC5" s="2171"/>
      <c r="BD5" s="2171"/>
      <c r="BE5" s="2154"/>
      <c r="BF5" s="2154"/>
      <c r="BG5" s="4159">
        <v>45292</v>
      </c>
      <c r="BH5" s="2171">
        <v>45292</v>
      </c>
      <c r="BI5" s="2184">
        <v>45338</v>
      </c>
      <c r="BJ5" s="4159">
        <v>45383</v>
      </c>
      <c r="BK5" s="2167" t="s">
        <v>131</v>
      </c>
      <c r="BL5" s="2184">
        <v>45502</v>
      </c>
      <c r="BM5" s="4159">
        <v>46081</v>
      </c>
      <c r="BN5" s="2168">
        <v>46054</v>
      </c>
      <c r="BO5" s="2184"/>
      <c r="BP5" s="2151" t="s">
        <v>4243</v>
      </c>
      <c r="BQ5" s="5403" t="s">
        <v>132</v>
      </c>
      <c r="BR5" s="5422" t="s">
        <v>133</v>
      </c>
      <c r="BS5" s="2151"/>
      <c r="BT5" s="3095">
        <v>45960</v>
      </c>
      <c r="BU5" s="3095">
        <v>45743</v>
      </c>
      <c r="BV5" s="2155" t="s">
        <v>116</v>
      </c>
      <c r="BW5" s="3095"/>
      <c r="BX5" s="3095">
        <v>45743</v>
      </c>
      <c r="BY5" s="3095" t="s">
        <v>103</v>
      </c>
      <c r="BZ5" s="2177">
        <v>45743</v>
      </c>
      <c r="CA5" s="2177" t="s">
        <v>134</v>
      </c>
      <c r="CB5" s="2177"/>
      <c r="CC5" s="2186" t="s">
        <v>105</v>
      </c>
      <c r="CD5" s="12"/>
      <c r="CE5" s="12"/>
      <c r="CF5" s="12"/>
      <c r="CG5" s="18"/>
    </row>
    <row r="6" spans="1:201" ht="45" hidden="1" customHeight="1" x14ac:dyDescent="0.2">
      <c r="A6" s="4943" t="s">
        <v>135</v>
      </c>
      <c r="B6" s="4960"/>
      <c r="C6" s="3688" t="s">
        <v>136</v>
      </c>
      <c r="D6" s="3689" t="s">
        <v>137</v>
      </c>
      <c r="E6" s="3690">
        <v>2328</v>
      </c>
      <c r="F6" s="3692">
        <v>2023</v>
      </c>
      <c r="G6" s="3692">
        <v>2041</v>
      </c>
      <c r="H6" s="3692" t="s">
        <v>89</v>
      </c>
      <c r="I6" s="3693" t="s">
        <v>89</v>
      </c>
      <c r="J6" s="3694">
        <v>43299</v>
      </c>
      <c r="K6" s="3694"/>
      <c r="L6" s="3694" t="s">
        <v>90</v>
      </c>
      <c r="M6" s="3866" t="s">
        <v>138</v>
      </c>
      <c r="N6" s="3694"/>
      <c r="O6" s="3694"/>
      <c r="P6" s="3696"/>
      <c r="Q6" s="3697"/>
      <c r="R6" s="3698"/>
      <c r="S6" s="3698"/>
      <c r="T6" s="3698"/>
      <c r="U6" s="3794"/>
      <c r="V6" s="3699"/>
      <c r="W6" s="3700" t="str">
        <f t="shared" si="0"/>
        <v>Yes</v>
      </c>
      <c r="X6" s="3701" t="s">
        <v>93</v>
      </c>
      <c r="Y6" s="3688" t="s">
        <v>94</v>
      </c>
      <c r="Z6" s="3688"/>
      <c r="AA6" s="5776" t="s">
        <v>139</v>
      </c>
      <c r="AB6" s="5777" t="s">
        <v>140</v>
      </c>
      <c r="AC6" s="3703"/>
      <c r="AD6" s="3704">
        <v>45717</v>
      </c>
      <c r="AE6" s="4089" t="s">
        <v>141</v>
      </c>
      <c r="AF6" s="3705" t="s">
        <v>142</v>
      </c>
      <c r="AG6" s="3706">
        <v>45383</v>
      </c>
      <c r="AH6" s="3706">
        <v>45376</v>
      </c>
      <c r="AI6" s="3706">
        <v>45536</v>
      </c>
      <c r="AJ6" s="3908" t="s">
        <v>143</v>
      </c>
      <c r="AK6" s="3707"/>
      <c r="AL6" s="4295" t="s">
        <v>144</v>
      </c>
      <c r="AM6" s="4086" t="s">
        <v>145</v>
      </c>
      <c r="AN6" s="3706">
        <v>46113</v>
      </c>
      <c r="AO6" s="3706"/>
      <c r="AP6" s="3706"/>
      <c r="AQ6" s="3695"/>
      <c r="AR6" s="3708"/>
      <c r="AS6" s="3709"/>
      <c r="AT6" s="3692"/>
      <c r="AU6" s="3709"/>
      <c r="AV6" s="3709"/>
      <c r="AW6" s="3709"/>
      <c r="AX6" s="3692"/>
      <c r="AY6" s="3710"/>
      <c r="AZ6" s="3709"/>
      <c r="BA6" s="3692"/>
      <c r="BB6" s="3709"/>
      <c r="BC6" s="3709"/>
      <c r="BD6" s="3709"/>
      <c r="BE6" s="3692"/>
      <c r="BF6" s="3692"/>
      <c r="BG6" s="4089" t="s">
        <v>146</v>
      </c>
      <c r="BH6" s="3706">
        <v>46478</v>
      </c>
      <c r="BI6" s="4199"/>
      <c r="BJ6" s="4089">
        <v>46753</v>
      </c>
      <c r="BK6" s="3706">
        <v>46753</v>
      </c>
      <c r="BL6" s="4199"/>
      <c r="BM6" s="4089" t="s">
        <v>147</v>
      </c>
      <c r="BN6" s="3706">
        <v>46935</v>
      </c>
      <c r="BO6" s="3711"/>
      <c r="BP6" s="3688" t="s">
        <v>148</v>
      </c>
      <c r="BQ6" s="4182" t="s">
        <v>149</v>
      </c>
      <c r="BR6" s="3688" t="s">
        <v>150</v>
      </c>
      <c r="BS6" s="3688"/>
      <c r="BT6" s="3716">
        <v>45576</v>
      </c>
      <c r="BU6" s="3716">
        <v>45743</v>
      </c>
      <c r="BV6" s="3695" t="s">
        <v>103</v>
      </c>
      <c r="BW6" s="3716">
        <v>45576</v>
      </c>
      <c r="BX6" s="3716">
        <v>45743</v>
      </c>
      <c r="BY6" s="3695" t="s">
        <v>103</v>
      </c>
      <c r="BZ6" s="3716">
        <v>45302</v>
      </c>
      <c r="CA6" s="3716" t="s">
        <v>104</v>
      </c>
      <c r="CB6" s="1409"/>
      <c r="CC6" s="542"/>
      <c r="CD6" s="12"/>
      <c r="CE6" s="12"/>
      <c r="CF6" s="12"/>
      <c r="CG6" s="18"/>
    </row>
    <row r="7" spans="1:201" ht="45" hidden="1" customHeight="1" x14ac:dyDescent="0.2">
      <c r="A7" s="2724" t="s">
        <v>151</v>
      </c>
      <c r="B7" s="3297"/>
      <c r="C7" s="2151" t="s">
        <v>152</v>
      </c>
      <c r="D7" s="2152" t="s">
        <v>153</v>
      </c>
      <c r="E7" s="7116">
        <v>2131</v>
      </c>
      <c r="F7" s="2154">
        <v>2023</v>
      </c>
      <c r="G7" s="2154">
        <v>2040</v>
      </c>
      <c r="H7" s="2154" t="s">
        <v>89</v>
      </c>
      <c r="I7" s="2181" t="s">
        <v>89</v>
      </c>
      <c r="J7" s="2157" t="s">
        <v>121</v>
      </c>
      <c r="K7" s="2157"/>
      <c r="L7" s="2157" t="s">
        <v>90</v>
      </c>
      <c r="M7" s="2182" t="s">
        <v>154</v>
      </c>
      <c r="N7" s="2157"/>
      <c r="O7" s="2157"/>
      <c r="P7" s="2506">
        <v>45261</v>
      </c>
      <c r="Q7" s="2158">
        <v>45411</v>
      </c>
      <c r="R7" s="2159"/>
      <c r="S7" s="2159"/>
      <c r="T7" s="2159"/>
      <c r="U7" s="3799"/>
      <c r="V7" s="2161"/>
      <c r="W7" s="2162" t="str">
        <f t="shared" si="0"/>
        <v>Yes</v>
      </c>
      <c r="X7" s="2163" t="s">
        <v>93</v>
      </c>
      <c r="Y7" s="2151" t="s">
        <v>94</v>
      </c>
      <c r="Z7" s="2151"/>
      <c r="AA7" s="5775" t="s">
        <v>155</v>
      </c>
      <c r="AB7" s="5775" t="s">
        <v>156</v>
      </c>
      <c r="AC7" s="2925"/>
      <c r="AD7" s="2165">
        <v>45658</v>
      </c>
      <c r="AE7" s="3535" t="s">
        <v>157</v>
      </c>
      <c r="AF7" s="2167" t="s">
        <v>158</v>
      </c>
      <c r="AG7" s="2168">
        <v>43831</v>
      </c>
      <c r="AH7" s="2168">
        <v>44473</v>
      </c>
      <c r="AI7" s="2168">
        <v>44516</v>
      </c>
      <c r="AJ7" s="3011" t="s">
        <v>159</v>
      </c>
      <c r="AK7" s="2169"/>
      <c r="AL7" s="7117"/>
      <c r="AM7" s="7118"/>
      <c r="AN7" s="2168"/>
      <c r="AO7" s="2168"/>
      <c r="AP7" s="2168"/>
      <c r="AQ7" s="2155"/>
      <c r="AR7" s="2170"/>
      <c r="AS7" s="2171"/>
      <c r="AT7" s="2154"/>
      <c r="AU7" s="2171"/>
      <c r="AV7" s="2171"/>
      <c r="AW7" s="2171"/>
      <c r="AX7" s="2154"/>
      <c r="AY7" s="2172"/>
      <c r="AZ7" s="2171"/>
      <c r="BA7" s="2154"/>
      <c r="BB7" s="2171"/>
      <c r="BC7" s="2171"/>
      <c r="BD7" s="2171"/>
      <c r="BE7" s="2154"/>
      <c r="BF7" s="2154"/>
      <c r="BG7" s="4159" t="s">
        <v>160</v>
      </c>
      <c r="BH7" s="2168">
        <v>45231</v>
      </c>
      <c r="BI7" s="2184">
        <v>45261</v>
      </c>
      <c r="BJ7" s="4159">
        <v>45413</v>
      </c>
      <c r="BK7" s="2168">
        <v>45413</v>
      </c>
      <c r="BL7" s="2184">
        <v>45411</v>
      </c>
      <c r="BM7" s="4159">
        <v>46203</v>
      </c>
      <c r="BN7" s="2168">
        <v>46174</v>
      </c>
      <c r="BO7" s="2184"/>
      <c r="BP7" s="3259" t="s">
        <v>161</v>
      </c>
      <c r="BQ7" s="5401" t="s">
        <v>162</v>
      </c>
      <c r="BR7" s="3260" t="s">
        <v>163</v>
      </c>
      <c r="BS7" s="3259"/>
      <c r="BT7" s="2177">
        <v>45960</v>
      </c>
      <c r="BU7" s="2177">
        <v>45743</v>
      </c>
      <c r="BV7" s="2155" t="s">
        <v>116</v>
      </c>
      <c r="BW7" s="2177">
        <v>44825</v>
      </c>
      <c r="BX7" s="2177">
        <v>45743</v>
      </c>
      <c r="BY7" s="2155" t="s">
        <v>116</v>
      </c>
      <c r="BZ7" s="2177">
        <v>45868</v>
      </c>
      <c r="CA7" s="2177" t="s">
        <v>164</v>
      </c>
      <c r="CB7" s="2540"/>
      <c r="CC7" s="2542" t="s">
        <v>165</v>
      </c>
      <c r="CD7" s="12"/>
      <c r="CE7" s="12"/>
      <c r="CF7" s="12"/>
      <c r="CG7" s="18"/>
    </row>
    <row r="8" spans="1:201" ht="45" hidden="1" customHeight="1" x14ac:dyDescent="0.2">
      <c r="A8" s="1549" t="s">
        <v>166</v>
      </c>
      <c r="B8" s="3298"/>
      <c r="C8" s="1381" t="s">
        <v>167</v>
      </c>
      <c r="D8" s="1380" t="s">
        <v>168</v>
      </c>
      <c r="E8" s="7352">
        <v>2354</v>
      </c>
      <c r="F8" s="1413">
        <v>2024</v>
      </c>
      <c r="G8" s="1413">
        <v>2042</v>
      </c>
      <c r="H8" s="1413" t="s">
        <v>89</v>
      </c>
      <c r="I8" s="1414" t="s">
        <v>89</v>
      </c>
      <c r="J8" s="1389">
        <v>43517</v>
      </c>
      <c r="K8" s="1389"/>
      <c r="L8" s="1389" t="s">
        <v>90</v>
      </c>
      <c r="M8" s="2002" t="s">
        <v>169</v>
      </c>
      <c r="N8" s="1389"/>
      <c r="O8" s="1389"/>
      <c r="P8" s="1388"/>
      <c r="Q8" s="1415"/>
      <c r="R8" s="1416"/>
      <c r="S8" s="1416"/>
      <c r="T8" s="1416"/>
      <c r="U8" s="3792"/>
      <c r="V8" s="1417"/>
      <c r="W8" s="1391" t="str">
        <f t="shared" si="0"/>
        <v>Yes</v>
      </c>
      <c r="X8" s="1392" t="s">
        <v>93</v>
      </c>
      <c r="Y8" s="108" t="s">
        <v>94</v>
      </c>
      <c r="Z8" s="1052"/>
      <c r="AA8" s="5778" t="s">
        <v>170</v>
      </c>
      <c r="AB8" s="5779" t="s">
        <v>171</v>
      </c>
      <c r="AC8" s="3271"/>
      <c r="AD8" s="1418">
        <v>45474</v>
      </c>
      <c r="AE8" s="1570" t="s">
        <v>172</v>
      </c>
      <c r="AF8" s="1419" t="s">
        <v>98</v>
      </c>
      <c r="AG8" s="1396">
        <v>45748</v>
      </c>
      <c r="AH8" s="1397">
        <v>45887</v>
      </c>
      <c r="AI8" s="1397">
        <v>45943</v>
      </c>
      <c r="AJ8" s="3007" t="s">
        <v>173</v>
      </c>
      <c r="AK8" s="1399"/>
      <c r="AL8" s="1420"/>
      <c r="AM8" s="1419"/>
      <c r="AN8" s="1396"/>
      <c r="AO8" s="1397"/>
      <c r="AP8" s="1397"/>
      <c r="AQ8" s="1398"/>
      <c r="AR8" s="1400"/>
      <c r="AS8" s="1420"/>
      <c r="AT8" s="1421"/>
      <c r="AU8" s="1422"/>
      <c r="AV8" s="1423"/>
      <c r="AW8" s="1423"/>
      <c r="AX8" s="1424"/>
      <c r="AY8" s="1425"/>
      <c r="AZ8" s="1420"/>
      <c r="BA8" s="1421"/>
      <c r="BB8" s="1422"/>
      <c r="BC8" s="1423"/>
      <c r="BD8" s="1423"/>
      <c r="BE8" s="1424"/>
      <c r="BF8" s="1424"/>
      <c r="BG8" s="4085" t="s">
        <v>174</v>
      </c>
      <c r="BH8" s="1396">
        <v>46054</v>
      </c>
      <c r="BI8" s="1408"/>
      <c r="BJ8" s="4085" t="s">
        <v>175</v>
      </c>
      <c r="BK8" s="1396">
        <v>46266</v>
      </c>
      <c r="BL8" s="1408"/>
      <c r="BM8" s="4085" t="s">
        <v>176</v>
      </c>
      <c r="BN8" s="1396">
        <v>46478</v>
      </c>
      <c r="BO8" s="1408"/>
      <c r="BP8" s="540" t="s">
        <v>177</v>
      </c>
      <c r="BQ8" s="627" t="s">
        <v>162</v>
      </c>
      <c r="BR8" s="540"/>
      <c r="BS8" s="540"/>
      <c r="BT8" s="1409">
        <v>45951</v>
      </c>
      <c r="BU8" s="1409">
        <v>45743</v>
      </c>
      <c r="BV8" s="1410" t="s">
        <v>116</v>
      </c>
      <c r="BW8" s="1409">
        <v>45856</v>
      </c>
      <c r="BX8" s="1409">
        <v>45918</v>
      </c>
      <c r="BY8" s="1410" t="s">
        <v>116</v>
      </c>
      <c r="BZ8" s="1409">
        <v>45743</v>
      </c>
      <c r="CA8" s="1409" t="s">
        <v>178</v>
      </c>
      <c r="CB8" s="1409"/>
      <c r="CC8" s="542" t="s">
        <v>105</v>
      </c>
      <c r="CD8" s="12"/>
      <c r="CE8" s="12"/>
      <c r="CF8" s="12"/>
      <c r="CG8" s="18"/>
    </row>
    <row r="9" spans="1:201" ht="45" hidden="1" customHeight="1" x14ac:dyDescent="0.2">
      <c r="A9" s="2657" t="s">
        <v>179</v>
      </c>
      <c r="B9" s="3296"/>
      <c r="C9" s="2275" t="s">
        <v>180</v>
      </c>
      <c r="D9" s="1689" t="s">
        <v>181</v>
      </c>
      <c r="E9" s="7113"/>
      <c r="F9" s="1665"/>
      <c r="G9" s="1665"/>
      <c r="H9" s="1680"/>
      <c r="I9" s="1666"/>
      <c r="J9" s="1667">
        <v>44454</v>
      </c>
      <c r="K9" s="1667" t="s">
        <v>182</v>
      </c>
      <c r="L9" s="1667"/>
      <c r="M9" s="2276"/>
      <c r="N9" s="1667"/>
      <c r="O9" s="1667"/>
      <c r="P9" s="1667">
        <v>43041</v>
      </c>
      <c r="Q9" s="1705">
        <v>43159</v>
      </c>
      <c r="R9" s="2267">
        <v>44427</v>
      </c>
      <c r="S9" s="1669"/>
      <c r="T9" s="1669"/>
      <c r="U9" s="3793"/>
      <c r="V9" s="1671"/>
      <c r="W9" s="1695" t="str">
        <f t="shared" si="0"/>
        <v>Yes</v>
      </c>
      <c r="X9" s="1672" t="s">
        <v>93</v>
      </c>
      <c r="Y9" s="1376" t="s">
        <v>94</v>
      </c>
      <c r="Z9" s="1376"/>
      <c r="AA9" s="5773" t="s">
        <v>183</v>
      </c>
      <c r="AB9" s="5773" t="s">
        <v>184</v>
      </c>
      <c r="AC9" s="2314" t="s">
        <v>185</v>
      </c>
      <c r="AD9" s="1682">
        <v>43101</v>
      </c>
      <c r="AE9" s="4147" t="s">
        <v>186</v>
      </c>
      <c r="AF9" s="1676"/>
      <c r="AG9" s="1674">
        <v>42309</v>
      </c>
      <c r="AH9" s="1674"/>
      <c r="AI9" s="1674"/>
      <c r="AJ9" s="3006"/>
      <c r="AK9" s="1677"/>
      <c r="AL9" s="1679" t="s">
        <v>187</v>
      </c>
      <c r="AM9" s="1676"/>
      <c r="AN9" s="1674">
        <v>42583</v>
      </c>
      <c r="AO9" s="1674"/>
      <c r="AP9" s="1674"/>
      <c r="AQ9" s="1666"/>
      <c r="AR9" s="1697"/>
      <c r="AS9" s="1679"/>
      <c r="AT9" s="1680"/>
      <c r="AU9" s="1679"/>
      <c r="AV9" s="1679"/>
      <c r="AW9" s="1679"/>
      <c r="AX9" s="1680"/>
      <c r="AY9" s="1698"/>
      <c r="AZ9" s="1679"/>
      <c r="BA9" s="1680"/>
      <c r="BB9" s="1679"/>
      <c r="BC9" s="1679"/>
      <c r="BD9" s="1679"/>
      <c r="BE9" s="1680"/>
      <c r="BF9" s="1680"/>
      <c r="BG9" s="4158" t="s">
        <v>188</v>
      </c>
      <c r="BH9" s="1674">
        <v>43040</v>
      </c>
      <c r="BI9" s="1683">
        <f>P9</f>
        <v>43041</v>
      </c>
      <c r="BJ9" s="4158">
        <v>43132</v>
      </c>
      <c r="BK9" s="1674">
        <v>43132</v>
      </c>
      <c r="BL9" s="1683">
        <f>Q9</f>
        <v>43159</v>
      </c>
      <c r="BM9" s="4158">
        <v>43466</v>
      </c>
      <c r="BN9" s="1674">
        <v>43466</v>
      </c>
      <c r="BO9" s="2277">
        <v>44440</v>
      </c>
      <c r="BP9" s="1703" t="s">
        <v>189</v>
      </c>
      <c r="BQ9" s="4183"/>
      <c r="BR9" s="1703"/>
      <c r="BS9" s="1376"/>
      <c r="BT9" s="1684">
        <v>43676</v>
      </c>
      <c r="BU9" s="1684"/>
      <c r="BV9" s="1666" t="s">
        <v>116</v>
      </c>
      <c r="BW9" s="1684"/>
      <c r="BX9" s="1684"/>
      <c r="BY9" s="1666"/>
      <c r="BZ9" s="1684">
        <v>44461</v>
      </c>
      <c r="CA9" s="2319" t="s">
        <v>117</v>
      </c>
      <c r="CB9" s="1684"/>
      <c r="CC9" s="1703"/>
      <c r="CD9" s="12"/>
      <c r="CE9" s="12"/>
      <c r="CF9" s="12"/>
      <c r="CG9" s="18"/>
    </row>
    <row r="10" spans="1:201" ht="45" hidden="1" customHeight="1" x14ac:dyDescent="0.2">
      <c r="A10" s="4943" t="s">
        <v>190</v>
      </c>
      <c r="B10" s="4962"/>
      <c r="C10" s="3688" t="s">
        <v>191</v>
      </c>
      <c r="D10" s="3689" t="s">
        <v>192</v>
      </c>
      <c r="E10" s="3859" t="s">
        <v>193</v>
      </c>
      <c r="F10" s="3695"/>
      <c r="G10" s="3695"/>
      <c r="H10" s="3692" t="s">
        <v>89</v>
      </c>
      <c r="I10" s="3693" t="s">
        <v>194</v>
      </c>
      <c r="J10" s="3694">
        <v>45251</v>
      </c>
      <c r="K10" s="3694">
        <v>41695</v>
      </c>
      <c r="L10" s="3694"/>
      <c r="M10" s="3866"/>
      <c r="N10" s="3694"/>
      <c r="O10" s="3694"/>
      <c r="P10" s="3696"/>
      <c r="Q10" s="3697"/>
      <c r="R10" s="3698"/>
      <c r="S10" s="3698"/>
      <c r="T10" s="3698"/>
      <c r="U10" s="3794"/>
      <c r="V10" s="3699"/>
      <c r="W10" s="3700" t="str">
        <f t="shared" si="0"/>
        <v>Yes</v>
      </c>
      <c r="X10" s="3701" t="s">
        <v>93</v>
      </c>
      <c r="Y10" s="3688" t="s">
        <v>94</v>
      </c>
      <c r="Z10" s="3695"/>
      <c r="AA10" s="5776" t="s">
        <v>195</v>
      </c>
      <c r="AB10" s="5776" t="s">
        <v>196</v>
      </c>
      <c r="AC10" s="3724"/>
      <c r="AD10" s="3704">
        <v>45717</v>
      </c>
      <c r="AE10" s="4145" t="s">
        <v>197</v>
      </c>
      <c r="AF10" s="3705" t="s">
        <v>198</v>
      </c>
      <c r="AG10" s="3706">
        <v>46235</v>
      </c>
      <c r="AH10" s="3706"/>
      <c r="AI10" s="3706"/>
      <c r="AJ10" s="3713"/>
      <c r="AK10" s="4216"/>
      <c r="AL10" s="4151"/>
      <c r="AM10" s="3715"/>
      <c r="AN10" s="3706"/>
      <c r="AO10" s="3706"/>
      <c r="AP10" s="3706"/>
      <c r="AQ10" s="3695"/>
      <c r="AR10" s="3707"/>
      <c r="AS10" s="3709"/>
      <c r="AT10" s="3692"/>
      <c r="AU10" s="3709"/>
      <c r="AV10" s="3709"/>
      <c r="AW10" s="3709"/>
      <c r="AX10" s="3692"/>
      <c r="AY10" s="3710"/>
      <c r="AZ10" s="3709"/>
      <c r="BA10" s="3692"/>
      <c r="BB10" s="3709"/>
      <c r="BC10" s="3709"/>
      <c r="BD10" s="3709"/>
      <c r="BE10" s="3692"/>
      <c r="BF10" s="3692"/>
      <c r="BG10" s="4089" t="s">
        <v>199</v>
      </c>
      <c r="BH10" s="3706">
        <v>46753</v>
      </c>
      <c r="BI10" s="3711"/>
      <c r="BJ10" s="4089">
        <v>46905</v>
      </c>
      <c r="BK10" s="3706">
        <v>46905</v>
      </c>
      <c r="BL10" s="3711"/>
      <c r="BM10" s="4089">
        <v>47209</v>
      </c>
      <c r="BN10" s="3706">
        <v>47209</v>
      </c>
      <c r="BO10" s="3711"/>
      <c r="BP10" s="3870" t="s">
        <v>200</v>
      </c>
      <c r="BQ10" s="4193" t="s">
        <v>201</v>
      </c>
      <c r="BR10" s="3870"/>
      <c r="BS10" s="3870"/>
      <c r="BT10" s="3716">
        <v>45960</v>
      </c>
      <c r="BU10" s="3716">
        <v>45743</v>
      </c>
      <c r="BV10" s="3695" t="s">
        <v>116</v>
      </c>
      <c r="BW10" s="3716"/>
      <c r="BX10" s="3716">
        <v>45743</v>
      </c>
      <c r="BY10" s="3695" t="s">
        <v>103</v>
      </c>
      <c r="BZ10" s="3716">
        <v>45932</v>
      </c>
      <c r="CA10" s="3716" t="s">
        <v>104</v>
      </c>
      <c r="CB10" s="2149"/>
      <c r="CC10" s="2120" t="s">
        <v>202</v>
      </c>
      <c r="CD10" s="12"/>
      <c r="CE10" s="12"/>
      <c r="CF10" s="12"/>
      <c r="CG10" s="18" t="s">
        <v>93</v>
      </c>
    </row>
    <row r="11" spans="1:201" ht="45" hidden="1" customHeight="1" x14ac:dyDescent="0.2">
      <c r="A11" s="4943" t="s">
        <v>203</v>
      </c>
      <c r="B11" s="4962"/>
      <c r="C11" s="3688" t="s">
        <v>204</v>
      </c>
      <c r="D11" s="3689" t="s">
        <v>205</v>
      </c>
      <c r="E11" s="3690"/>
      <c r="F11" s="3691"/>
      <c r="G11" s="3691"/>
      <c r="H11" s="3692" t="s">
        <v>89</v>
      </c>
      <c r="I11" s="3693" t="s">
        <v>89</v>
      </c>
      <c r="J11" s="3694">
        <v>45553</v>
      </c>
      <c r="K11" s="3694">
        <v>40380</v>
      </c>
      <c r="L11" s="3694" t="s">
        <v>90</v>
      </c>
      <c r="M11" s="3866" t="s">
        <v>206</v>
      </c>
      <c r="N11" s="3694"/>
      <c r="O11" s="3694"/>
      <c r="P11" s="3696"/>
      <c r="Q11" s="3697"/>
      <c r="R11" s="3698"/>
      <c r="S11" s="3698"/>
      <c r="T11" s="3698"/>
      <c r="U11" s="3794"/>
      <c r="V11" s="3699"/>
      <c r="W11" s="3700" t="str">
        <f t="shared" si="0"/>
        <v>Yes</v>
      </c>
      <c r="X11" s="3701" t="s">
        <v>93</v>
      </c>
      <c r="Y11" s="3688" t="s">
        <v>94</v>
      </c>
      <c r="Z11" s="3688"/>
      <c r="AA11" s="5776" t="s">
        <v>207</v>
      </c>
      <c r="AB11" s="5776" t="s">
        <v>208</v>
      </c>
      <c r="AC11" s="3702"/>
      <c r="AD11" s="3704">
        <v>45689</v>
      </c>
      <c r="AE11" s="4203" t="s">
        <v>209</v>
      </c>
      <c r="AF11" s="3705" t="s">
        <v>210</v>
      </c>
      <c r="AG11" s="3728" t="s">
        <v>209</v>
      </c>
      <c r="AH11" s="3706"/>
      <c r="AI11" s="3706"/>
      <c r="AJ11" s="3908"/>
      <c r="AK11" s="3707"/>
      <c r="AL11" s="4111"/>
      <c r="AM11" s="4086"/>
      <c r="AN11" s="3706"/>
      <c r="AO11" s="3706"/>
      <c r="AP11" s="3706"/>
      <c r="AQ11" s="4087"/>
      <c r="AR11" s="4273"/>
      <c r="AS11" s="3709"/>
      <c r="AT11" s="3692"/>
      <c r="AU11" s="3709"/>
      <c r="AV11" s="3709"/>
      <c r="AW11" s="3709"/>
      <c r="AX11" s="3692"/>
      <c r="AY11" s="3710"/>
      <c r="AZ11" s="3709"/>
      <c r="BA11" s="3692"/>
      <c r="BB11" s="3709"/>
      <c r="BC11" s="3709"/>
      <c r="BD11" s="3709"/>
      <c r="BE11" s="3692"/>
      <c r="BF11" s="3692"/>
      <c r="BG11" s="4089">
        <v>46935</v>
      </c>
      <c r="BH11" s="3728">
        <v>46935</v>
      </c>
      <c r="BI11" s="4849"/>
      <c r="BJ11" s="4089">
        <v>47119</v>
      </c>
      <c r="BK11" s="3728">
        <v>47119</v>
      </c>
      <c r="BL11" s="3711"/>
      <c r="BM11" s="4089">
        <v>47453</v>
      </c>
      <c r="BN11" s="3728">
        <v>47453</v>
      </c>
      <c r="BO11" s="3711"/>
      <c r="BP11" s="3688" t="s">
        <v>211</v>
      </c>
      <c r="BQ11" s="4182" t="s">
        <v>162</v>
      </c>
      <c r="BR11" s="3688"/>
      <c r="BS11" s="3688"/>
      <c r="BT11" s="3716">
        <v>45961</v>
      </c>
      <c r="BU11" s="3716">
        <v>45743</v>
      </c>
      <c r="BV11" s="3695" t="s">
        <v>116</v>
      </c>
      <c r="BW11" s="3716">
        <v>44267</v>
      </c>
      <c r="BX11" s="3716">
        <v>45743</v>
      </c>
      <c r="BY11" s="3695" t="s">
        <v>103</v>
      </c>
      <c r="BZ11" s="3716">
        <v>45700</v>
      </c>
      <c r="CA11" s="3716" t="s">
        <v>104</v>
      </c>
      <c r="CB11" s="2177"/>
      <c r="CC11" s="2151" t="s">
        <v>212</v>
      </c>
      <c r="CD11" s="12"/>
      <c r="CE11" s="12"/>
      <c r="CF11" s="12"/>
      <c r="CG11" s="18"/>
    </row>
    <row r="12" spans="1:201" ht="45" hidden="1" customHeight="1" x14ac:dyDescent="0.2">
      <c r="A12" s="4943" t="s">
        <v>213</v>
      </c>
      <c r="B12" s="4962"/>
      <c r="C12" s="3688" t="s">
        <v>214</v>
      </c>
      <c r="D12" s="3689" t="s">
        <v>215</v>
      </c>
      <c r="E12" s="3690"/>
      <c r="F12" s="3695"/>
      <c r="G12" s="3695"/>
      <c r="H12" s="3692" t="s">
        <v>89</v>
      </c>
      <c r="I12" s="3693" t="s">
        <v>89</v>
      </c>
      <c r="J12" s="3694">
        <v>45720</v>
      </c>
      <c r="K12" s="3694">
        <v>41163</v>
      </c>
      <c r="L12" s="3694"/>
      <c r="M12" s="3866"/>
      <c r="N12" s="3694"/>
      <c r="O12" s="3694"/>
      <c r="P12" s="3696"/>
      <c r="Q12" s="3697"/>
      <c r="R12" s="3698"/>
      <c r="S12" s="3698"/>
      <c r="T12" s="3698"/>
      <c r="U12" s="3794"/>
      <c r="V12" s="3699"/>
      <c r="W12" s="3700" t="str">
        <f t="shared" si="0"/>
        <v>Yes</v>
      </c>
      <c r="X12" s="3701" t="s">
        <v>93</v>
      </c>
      <c r="Y12" s="3688" t="s">
        <v>94</v>
      </c>
      <c r="Z12" s="3688"/>
      <c r="AA12" s="5776" t="s">
        <v>216</v>
      </c>
      <c r="AB12" s="5776" t="s">
        <v>217</v>
      </c>
      <c r="AC12" s="3702" t="s">
        <v>218</v>
      </c>
      <c r="AD12" s="3704">
        <v>45689</v>
      </c>
      <c r="AE12" s="4145">
        <v>46174</v>
      </c>
      <c r="AF12" s="3705" t="s">
        <v>210</v>
      </c>
      <c r="AG12" s="3706">
        <v>46174</v>
      </c>
      <c r="AH12" s="3706"/>
      <c r="AI12" s="3706"/>
      <c r="AJ12" s="3713"/>
      <c r="AK12" s="3707"/>
      <c r="AL12" s="3909">
        <v>46388</v>
      </c>
      <c r="AM12" s="3714" t="s">
        <v>219</v>
      </c>
      <c r="AN12" s="3706">
        <v>46388</v>
      </c>
      <c r="AO12" s="3706"/>
      <c r="AP12" s="3706"/>
      <c r="AQ12" s="3695"/>
      <c r="AR12" s="3708"/>
      <c r="AS12" s="3709"/>
      <c r="AT12" s="3692"/>
      <c r="AU12" s="3709"/>
      <c r="AV12" s="3709"/>
      <c r="AW12" s="3709"/>
      <c r="AX12" s="3692"/>
      <c r="AY12" s="3710"/>
      <c r="AZ12" s="3709"/>
      <c r="BA12" s="3692"/>
      <c r="BB12" s="3709"/>
      <c r="BC12" s="3709"/>
      <c r="BD12" s="3709"/>
      <c r="BE12" s="3692"/>
      <c r="BF12" s="3692"/>
      <c r="BG12" s="4089">
        <v>46569</v>
      </c>
      <c r="BH12" s="3706">
        <v>46569</v>
      </c>
      <c r="BI12" s="3711"/>
      <c r="BJ12" s="4089">
        <v>46874</v>
      </c>
      <c r="BK12" s="3706">
        <v>46874</v>
      </c>
      <c r="BL12" s="3711"/>
      <c r="BM12" s="4089">
        <v>47058</v>
      </c>
      <c r="BN12" s="3706">
        <v>47058</v>
      </c>
      <c r="BO12" s="3711"/>
      <c r="BP12" s="3688" t="s">
        <v>220</v>
      </c>
      <c r="BQ12" s="4182" t="s">
        <v>221</v>
      </c>
      <c r="BR12" s="3712"/>
      <c r="BS12" s="3688"/>
      <c r="BT12" s="3716">
        <v>45961</v>
      </c>
      <c r="BU12" s="3716">
        <v>45744</v>
      </c>
      <c r="BV12" s="3695" t="s">
        <v>116</v>
      </c>
      <c r="BW12" s="3716">
        <v>44463</v>
      </c>
      <c r="BX12" s="3716">
        <v>45744</v>
      </c>
      <c r="BY12" s="3695" t="s">
        <v>116</v>
      </c>
      <c r="BZ12" s="3716">
        <v>45744</v>
      </c>
      <c r="CA12" s="3716" t="s">
        <v>104</v>
      </c>
      <c r="CB12" s="2177"/>
      <c r="CC12" s="2151" t="s">
        <v>222</v>
      </c>
      <c r="CD12" s="12"/>
      <c r="CE12" s="12"/>
      <c r="CF12" s="12"/>
      <c r="CG12" s="18"/>
    </row>
    <row r="13" spans="1:201" ht="45" hidden="1" customHeight="1" x14ac:dyDescent="0.2">
      <c r="A13" s="4943" t="s">
        <v>223</v>
      </c>
      <c r="B13" s="4962"/>
      <c r="C13" s="3688" t="s">
        <v>224</v>
      </c>
      <c r="D13" s="3689" t="s">
        <v>225</v>
      </c>
      <c r="E13" s="3690" t="s">
        <v>226</v>
      </c>
      <c r="F13" s="3691"/>
      <c r="G13" s="3691"/>
      <c r="H13" s="3692"/>
      <c r="I13" s="3693"/>
      <c r="J13" s="3694">
        <v>43468</v>
      </c>
      <c r="K13" s="3694"/>
      <c r="L13" s="1389"/>
      <c r="M13" s="2002"/>
      <c r="N13" s="1389"/>
      <c r="O13" s="3694"/>
      <c r="P13" s="3696"/>
      <c r="Q13" s="3697"/>
      <c r="R13" s="3698"/>
      <c r="S13" s="3698"/>
      <c r="T13" s="3698"/>
      <c r="U13" s="3794">
        <v>44889</v>
      </c>
      <c r="V13" s="3699" t="s">
        <v>227</v>
      </c>
      <c r="W13" s="3700" t="b">
        <f t="shared" si="0"/>
        <v>0</v>
      </c>
      <c r="X13" s="3701" t="s">
        <v>228</v>
      </c>
      <c r="Y13" s="3688" t="s">
        <v>229</v>
      </c>
      <c r="Z13" s="3688"/>
      <c r="AA13" s="5780"/>
      <c r="AB13" s="5776"/>
      <c r="AC13" s="3719"/>
      <c r="AD13" s="3704"/>
      <c r="AE13" s="4145"/>
      <c r="AF13" s="3705"/>
      <c r="AG13" s="3706"/>
      <c r="AH13" s="3706"/>
      <c r="AI13" s="3706"/>
      <c r="AJ13" s="3713"/>
      <c r="AK13" s="3707"/>
      <c r="AL13" s="3709"/>
      <c r="AM13" s="3705"/>
      <c r="AN13" s="3706"/>
      <c r="AO13" s="3706"/>
      <c r="AP13" s="3706"/>
      <c r="AQ13" s="3695"/>
      <c r="AR13" s="3708"/>
      <c r="AS13" s="3709"/>
      <c r="AT13" s="3692"/>
      <c r="AU13" s="3706"/>
      <c r="AV13" s="3709"/>
      <c r="AW13" s="3709"/>
      <c r="AX13" s="3692"/>
      <c r="AY13" s="3710"/>
      <c r="AZ13" s="3709"/>
      <c r="BA13" s="3692"/>
      <c r="BB13" s="3709"/>
      <c r="BC13" s="3709"/>
      <c r="BD13" s="3709"/>
      <c r="BE13" s="3692"/>
      <c r="BF13" s="3692"/>
      <c r="BG13" s="4089"/>
      <c r="BH13" s="3706"/>
      <c r="BI13" s="3711"/>
      <c r="BJ13" s="4089"/>
      <c r="BK13" s="3706"/>
      <c r="BL13" s="3711"/>
      <c r="BM13" s="4089"/>
      <c r="BN13" s="3706"/>
      <c r="BO13" s="3711"/>
      <c r="BP13" s="5370" t="s">
        <v>230</v>
      </c>
      <c r="BQ13" s="5393" t="s">
        <v>231</v>
      </c>
      <c r="BR13" s="3688" t="s">
        <v>232</v>
      </c>
      <c r="BS13" s="540"/>
      <c r="BT13" s="3716" t="s">
        <v>233</v>
      </c>
      <c r="BU13" s="3716"/>
      <c r="BV13" s="3695" t="s">
        <v>116</v>
      </c>
      <c r="BW13" s="3716"/>
      <c r="BX13" s="3716"/>
      <c r="BY13" s="3695" t="s">
        <v>116</v>
      </c>
      <c r="BZ13" s="3716">
        <v>44648</v>
      </c>
      <c r="CA13" s="3716" t="s">
        <v>104</v>
      </c>
      <c r="CB13" s="1409"/>
      <c r="CC13" s="542"/>
      <c r="CD13" s="12"/>
      <c r="CE13" s="12"/>
      <c r="CF13" s="12"/>
      <c r="CG13" s="18"/>
    </row>
    <row r="14" spans="1:201" ht="45" hidden="1" customHeight="1" x14ac:dyDescent="0.2">
      <c r="A14" s="2657" t="s">
        <v>234</v>
      </c>
      <c r="B14" s="3205"/>
      <c r="C14" s="2275" t="s">
        <v>235</v>
      </c>
      <c r="D14" s="1689" t="s">
        <v>236</v>
      </c>
      <c r="E14" s="7113"/>
      <c r="F14" s="1665"/>
      <c r="G14" s="1665"/>
      <c r="H14" s="1680"/>
      <c r="I14" s="1691"/>
      <c r="J14" s="1668">
        <v>43620</v>
      </c>
      <c r="K14" s="1668"/>
      <c r="L14" s="1668"/>
      <c r="M14" s="2266"/>
      <c r="N14" s="1668"/>
      <c r="O14" s="1668"/>
      <c r="P14" s="1667"/>
      <c r="Q14" s="1705"/>
      <c r="R14" s="1669"/>
      <c r="S14" s="1669"/>
      <c r="T14" s="1669"/>
      <c r="U14" s="3793"/>
      <c r="V14" s="1671"/>
      <c r="W14" s="1695" t="b">
        <f t="shared" si="0"/>
        <v>0</v>
      </c>
      <c r="X14" s="1672" t="s">
        <v>237</v>
      </c>
      <c r="Y14" s="1376" t="s">
        <v>94</v>
      </c>
      <c r="Z14" s="2312"/>
      <c r="AA14" s="5772" t="s">
        <v>238</v>
      </c>
      <c r="AB14" s="5772" t="s">
        <v>239</v>
      </c>
      <c r="AC14" s="2314" t="s">
        <v>240</v>
      </c>
      <c r="AD14" s="1682">
        <v>43497</v>
      </c>
      <c r="AE14" s="4147"/>
      <c r="AF14" s="1676"/>
      <c r="AG14" s="1674"/>
      <c r="AH14" s="1674"/>
      <c r="AI14" s="1674"/>
      <c r="AJ14" s="3006"/>
      <c r="AK14" s="1677"/>
      <c r="AL14" s="1679"/>
      <c r="AM14" s="1676"/>
      <c r="AN14" s="1674"/>
      <c r="AO14" s="1674"/>
      <c r="AP14" s="1674"/>
      <c r="AQ14" s="1666"/>
      <c r="AR14" s="1697"/>
      <c r="AS14" s="1679"/>
      <c r="AT14" s="1676"/>
      <c r="AU14" s="1679"/>
      <c r="AV14" s="1679"/>
      <c r="AW14" s="1679"/>
      <c r="AX14" s="1680"/>
      <c r="AY14" s="1698"/>
      <c r="AZ14" s="1679"/>
      <c r="BA14" s="1680"/>
      <c r="BB14" s="1679"/>
      <c r="BC14" s="1679"/>
      <c r="BD14" s="1679"/>
      <c r="BE14" s="1680"/>
      <c r="BF14" s="1680"/>
      <c r="BG14" s="4158"/>
      <c r="BH14" s="1674"/>
      <c r="BI14" s="1683"/>
      <c r="BJ14" s="4158"/>
      <c r="BK14" s="1674"/>
      <c r="BL14" s="1683"/>
      <c r="BM14" s="4158"/>
      <c r="BN14" s="1674"/>
      <c r="BO14" s="1683"/>
      <c r="BP14" s="1376" t="s">
        <v>241</v>
      </c>
      <c r="BQ14" s="4184"/>
      <c r="BR14" s="2300"/>
      <c r="BS14" s="1376"/>
      <c r="BT14" s="1684">
        <v>45013</v>
      </c>
      <c r="BU14" s="1684"/>
      <c r="BV14" s="1666" t="s">
        <v>116</v>
      </c>
      <c r="BW14" s="1684">
        <v>45013</v>
      </c>
      <c r="BX14" s="1684"/>
      <c r="BY14" s="1666"/>
      <c r="BZ14" s="1684"/>
      <c r="CA14" s="2319" t="s">
        <v>117</v>
      </c>
      <c r="CB14" s="1684"/>
      <c r="CC14" s="1376"/>
      <c r="CD14" s="12"/>
      <c r="CE14" s="12"/>
      <c r="CF14" s="12"/>
      <c r="CG14" s="18"/>
    </row>
    <row r="15" spans="1:201" ht="45" hidden="1" customHeight="1" x14ac:dyDescent="0.2">
      <c r="A15" s="1549" t="s">
        <v>242</v>
      </c>
      <c r="B15" s="3298"/>
      <c r="C15" s="1426" t="s">
        <v>243</v>
      </c>
      <c r="D15" s="1381" t="s">
        <v>244</v>
      </c>
      <c r="E15" s="1577">
        <v>2299</v>
      </c>
      <c r="F15" s="1387">
        <v>2023</v>
      </c>
      <c r="G15" s="1387">
        <v>2043</v>
      </c>
      <c r="H15" s="1385" t="s">
        <v>89</v>
      </c>
      <c r="I15" s="1387" t="s">
        <v>89</v>
      </c>
      <c r="J15" s="1388" t="s">
        <v>121</v>
      </c>
      <c r="K15" s="1389"/>
      <c r="L15" s="1389" t="s">
        <v>93</v>
      </c>
      <c r="M15" s="2002" t="s">
        <v>245</v>
      </c>
      <c r="N15" s="1389"/>
      <c r="O15" s="1389"/>
      <c r="P15" s="1388"/>
      <c r="Q15" s="1415"/>
      <c r="R15" s="1416"/>
      <c r="S15" s="1416"/>
      <c r="T15" s="1416"/>
      <c r="U15" s="3792"/>
      <c r="V15" s="1417"/>
      <c r="W15" s="1391" t="str">
        <f t="shared" si="0"/>
        <v>Yes</v>
      </c>
      <c r="X15" s="1392" t="s">
        <v>93</v>
      </c>
      <c r="Y15" s="108" t="s">
        <v>94</v>
      </c>
      <c r="Z15" s="108"/>
      <c r="AA15" s="5779" t="s">
        <v>246</v>
      </c>
      <c r="AB15" s="5779" t="s">
        <v>247</v>
      </c>
      <c r="AC15" s="2967"/>
      <c r="AD15" s="1531">
        <v>45931</v>
      </c>
      <c r="AE15" s="1570" t="s">
        <v>248</v>
      </c>
      <c r="AF15" s="1419" t="s">
        <v>249</v>
      </c>
      <c r="AG15" s="1396">
        <v>45047</v>
      </c>
      <c r="AH15" s="1397">
        <v>45104</v>
      </c>
      <c r="AI15" s="1397">
        <v>45174</v>
      </c>
      <c r="AJ15" s="3008" t="s">
        <v>250</v>
      </c>
      <c r="AK15" s="1399" t="s">
        <v>251</v>
      </c>
      <c r="AL15" s="1420" t="s">
        <v>252</v>
      </c>
      <c r="AM15" s="1419" t="s">
        <v>253</v>
      </c>
      <c r="AN15" s="1396">
        <v>45658</v>
      </c>
      <c r="AO15" s="1397">
        <v>45597</v>
      </c>
      <c r="AP15" s="1397">
        <v>45658</v>
      </c>
      <c r="AQ15" s="132" t="s">
        <v>250</v>
      </c>
      <c r="AR15" s="1400"/>
      <c r="AS15" s="1420">
        <v>45689</v>
      </c>
      <c r="AT15" s="1421" t="s">
        <v>254</v>
      </c>
      <c r="AU15" s="1422">
        <v>45748</v>
      </c>
      <c r="AV15" s="1423">
        <v>45719</v>
      </c>
      <c r="AW15" s="1423">
        <v>45761</v>
      </c>
      <c r="AX15" s="4317" t="s">
        <v>251</v>
      </c>
      <c r="AY15" s="1425"/>
      <c r="AZ15" s="1420" t="s">
        <v>255</v>
      </c>
      <c r="BA15" s="1421" t="s">
        <v>256</v>
      </c>
      <c r="BB15" s="1422">
        <v>45962</v>
      </c>
      <c r="BC15" s="1423">
        <v>45989</v>
      </c>
      <c r="BD15" s="1423">
        <v>46038</v>
      </c>
      <c r="BE15" s="220" t="s">
        <v>250</v>
      </c>
      <c r="BF15" s="1424"/>
      <c r="BG15" s="4085" t="s">
        <v>257</v>
      </c>
      <c r="BH15" s="1396">
        <v>46023</v>
      </c>
      <c r="BI15" s="1408"/>
      <c r="BJ15" s="4085" t="s">
        <v>258</v>
      </c>
      <c r="BK15" s="1396">
        <v>46113</v>
      </c>
      <c r="BL15" s="1408"/>
      <c r="BM15" s="4085" t="s">
        <v>259</v>
      </c>
      <c r="BN15" s="1396">
        <v>46296</v>
      </c>
      <c r="BO15" s="1408"/>
      <c r="BP15" s="540" t="s">
        <v>260</v>
      </c>
      <c r="BQ15" s="627" t="s">
        <v>261</v>
      </c>
      <c r="BR15" s="1178"/>
      <c r="BS15" s="540"/>
      <c r="BT15" s="1409">
        <v>45595</v>
      </c>
      <c r="BU15" s="1409">
        <v>45960</v>
      </c>
      <c r="BV15" s="1410" t="s">
        <v>116</v>
      </c>
      <c r="BW15" s="1409">
        <v>45121</v>
      </c>
      <c r="BX15" s="1409">
        <v>45996</v>
      </c>
      <c r="BY15" s="1409" t="s">
        <v>116</v>
      </c>
      <c r="BZ15" s="1409">
        <v>45996</v>
      </c>
      <c r="CA15" s="1409" t="s">
        <v>262</v>
      </c>
      <c r="CB15" s="1409"/>
      <c r="CC15" s="540" t="s">
        <v>105</v>
      </c>
      <c r="CD15" s="12"/>
      <c r="CE15" s="12"/>
      <c r="CF15" s="12"/>
      <c r="CG15" s="18"/>
    </row>
    <row r="16" spans="1:201" ht="45" hidden="1" customHeight="1" x14ac:dyDescent="0.2">
      <c r="A16" s="1549" t="s">
        <v>263</v>
      </c>
      <c r="B16" s="3298"/>
      <c r="C16" s="1426" t="s">
        <v>264</v>
      </c>
      <c r="D16" s="1380" t="s">
        <v>265</v>
      </c>
      <c r="E16" s="7352">
        <v>2327</v>
      </c>
      <c r="F16" s="1385" t="s">
        <v>91</v>
      </c>
      <c r="G16" s="1385" t="s">
        <v>266</v>
      </c>
      <c r="H16" s="1413" t="s">
        <v>89</v>
      </c>
      <c r="I16" s="1414" t="s">
        <v>89</v>
      </c>
      <c r="J16" s="1389">
        <v>42516</v>
      </c>
      <c r="K16" s="1389"/>
      <c r="L16" s="1389" t="s">
        <v>90</v>
      </c>
      <c r="M16" s="2002" t="s">
        <v>169</v>
      </c>
      <c r="N16" s="1389"/>
      <c r="O16" s="1389"/>
      <c r="P16" s="1388"/>
      <c r="Q16" s="1415"/>
      <c r="R16" s="1416"/>
      <c r="S16" s="1416"/>
      <c r="T16" s="1416"/>
      <c r="U16" s="3792"/>
      <c r="V16" s="1417"/>
      <c r="W16" s="1391" t="str">
        <f t="shared" si="0"/>
        <v>Yes</v>
      </c>
      <c r="X16" s="1392" t="s">
        <v>93</v>
      </c>
      <c r="Y16" s="108" t="s">
        <v>267</v>
      </c>
      <c r="Z16" s="108"/>
      <c r="AA16" s="5779" t="s">
        <v>268</v>
      </c>
      <c r="AB16" s="5779" t="s">
        <v>268</v>
      </c>
      <c r="AC16" s="2967"/>
      <c r="AD16" s="1440">
        <v>45689</v>
      </c>
      <c r="AE16" s="7353" t="s">
        <v>269</v>
      </c>
      <c r="AF16" s="7354" t="s">
        <v>270</v>
      </c>
      <c r="AG16" s="1396">
        <v>45292</v>
      </c>
      <c r="AH16" s="3039">
        <v>45313</v>
      </c>
      <c r="AI16" s="3039">
        <v>45355</v>
      </c>
      <c r="AJ16" s="132" t="s">
        <v>271</v>
      </c>
      <c r="AK16" s="3124"/>
      <c r="AL16" s="1570" t="s">
        <v>272</v>
      </c>
      <c r="AM16" s="1419" t="s">
        <v>273</v>
      </c>
      <c r="AN16" s="1396">
        <v>45931</v>
      </c>
      <c r="AO16" s="1397"/>
      <c r="AP16" s="1397"/>
      <c r="AQ16" s="1398"/>
      <c r="AR16" s="1400"/>
      <c r="AS16" s="1420"/>
      <c r="AT16" s="1421"/>
      <c r="AU16" s="1422"/>
      <c r="AV16" s="1423"/>
      <c r="AW16" s="1423"/>
      <c r="AX16" s="1424"/>
      <c r="AY16" s="1425"/>
      <c r="AZ16" s="1420"/>
      <c r="BA16" s="1421"/>
      <c r="BB16" s="1422"/>
      <c r="BC16" s="1423"/>
      <c r="BD16" s="1423"/>
      <c r="BE16" s="1424"/>
      <c r="BF16" s="1424"/>
      <c r="BG16" s="4085" t="s">
        <v>274</v>
      </c>
      <c r="BH16" s="1396">
        <v>46204</v>
      </c>
      <c r="BI16" s="1408"/>
      <c r="BJ16" s="4085" t="s">
        <v>275</v>
      </c>
      <c r="BK16" s="1396">
        <v>46357</v>
      </c>
      <c r="BL16" s="1408"/>
      <c r="BM16" s="4085" t="s">
        <v>276</v>
      </c>
      <c r="BN16" s="1396">
        <v>46753</v>
      </c>
      <c r="BO16" s="1408"/>
      <c r="BP16" s="540" t="s">
        <v>277</v>
      </c>
      <c r="BQ16" s="627" t="s">
        <v>221</v>
      </c>
      <c r="BR16" s="1178"/>
      <c r="BS16" s="1409">
        <v>45589</v>
      </c>
      <c r="BT16" s="1409">
        <v>45961</v>
      </c>
      <c r="BU16" s="1409">
        <v>45743</v>
      </c>
      <c r="BV16" s="1410" t="s">
        <v>116</v>
      </c>
      <c r="BW16" s="1409">
        <v>45298</v>
      </c>
      <c r="BX16" s="1409">
        <v>45743</v>
      </c>
      <c r="BY16" s="1410" t="s">
        <v>103</v>
      </c>
      <c r="BZ16" s="1409">
        <v>45744</v>
      </c>
      <c r="CA16" s="1409" t="s">
        <v>262</v>
      </c>
      <c r="CB16" s="1409"/>
      <c r="CC16" s="540" t="s">
        <v>105</v>
      </c>
      <c r="CD16" s="12"/>
      <c r="CE16" s="12"/>
      <c r="CF16" s="12"/>
      <c r="CG16" s="18"/>
    </row>
    <row r="17" spans="1:85" ht="45" hidden="1" customHeight="1" x14ac:dyDescent="0.2">
      <c r="A17" s="4943" t="s">
        <v>278</v>
      </c>
      <c r="B17" s="4962"/>
      <c r="C17" s="3688" t="s">
        <v>279</v>
      </c>
      <c r="D17" s="3688" t="s">
        <v>280</v>
      </c>
      <c r="E17" s="3690" t="s">
        <v>114</v>
      </c>
      <c r="F17" s="3691" t="s">
        <v>209</v>
      </c>
      <c r="G17" s="3691" t="s">
        <v>281</v>
      </c>
      <c r="H17" s="3695" t="s">
        <v>89</v>
      </c>
      <c r="I17" s="3695" t="s">
        <v>89</v>
      </c>
      <c r="J17" s="3696">
        <v>45441</v>
      </c>
      <c r="K17" s="3696">
        <v>40899</v>
      </c>
      <c r="L17" s="3696"/>
      <c r="M17" s="3735"/>
      <c r="N17" s="3696"/>
      <c r="O17" s="3696"/>
      <c r="P17" s="3696"/>
      <c r="Q17" s="3697"/>
      <c r="R17" s="3698"/>
      <c r="S17" s="3733"/>
      <c r="T17" s="3733"/>
      <c r="U17" s="3794"/>
      <c r="V17" s="3698"/>
      <c r="W17" s="3700" t="str">
        <f t="shared" si="0"/>
        <v>Yes</v>
      </c>
      <c r="X17" s="3701" t="s">
        <v>93</v>
      </c>
      <c r="Y17" s="3688" t="s">
        <v>94</v>
      </c>
      <c r="Z17" s="3688"/>
      <c r="AA17" s="5776" t="s">
        <v>282</v>
      </c>
      <c r="AB17" s="5776" t="s">
        <v>283</v>
      </c>
      <c r="AC17" s="3703"/>
      <c r="AD17" s="3706">
        <v>45717</v>
      </c>
      <c r="AE17" s="4145"/>
      <c r="AF17" s="3705"/>
      <c r="AG17" s="3706"/>
      <c r="AH17" s="3706"/>
      <c r="AI17" s="3706"/>
      <c r="AJ17" s="3908"/>
      <c r="AK17" s="3707"/>
      <c r="AL17" s="4111"/>
      <c r="AM17" s="4086"/>
      <c r="AN17" s="3730"/>
      <c r="AO17" s="3709"/>
      <c r="AP17" s="3709"/>
      <c r="AQ17" s="4670"/>
      <c r="AR17" s="3708"/>
      <c r="AS17" s="3709"/>
      <c r="AT17" s="3692"/>
      <c r="AU17" s="3730"/>
      <c r="AV17" s="3709"/>
      <c r="AW17" s="3709"/>
      <c r="AX17" s="4670"/>
      <c r="AY17" s="3710"/>
      <c r="AZ17" s="3709"/>
      <c r="BA17" s="3731"/>
      <c r="BB17" s="3730"/>
      <c r="BC17" s="3709"/>
      <c r="BD17" s="3709"/>
      <c r="BE17" s="3692"/>
      <c r="BF17" s="3692"/>
      <c r="BG17" s="4089" t="s">
        <v>114</v>
      </c>
      <c r="BH17" s="3706" t="s">
        <v>114</v>
      </c>
      <c r="BI17" s="3706"/>
      <c r="BJ17" s="4089">
        <v>46997</v>
      </c>
      <c r="BK17" s="3706">
        <v>46997</v>
      </c>
      <c r="BL17" s="3711"/>
      <c r="BM17" s="4089" t="s">
        <v>284</v>
      </c>
      <c r="BN17" s="3704">
        <v>47209</v>
      </c>
      <c r="BO17" s="3711"/>
      <c r="BP17" s="3719" t="s">
        <v>285</v>
      </c>
      <c r="BQ17" s="4182" t="s">
        <v>286</v>
      </c>
      <c r="BR17" s="3688" t="s">
        <v>287</v>
      </c>
      <c r="BS17" s="3688"/>
      <c r="BT17" s="3716">
        <v>45071</v>
      </c>
      <c r="BU17" s="3716">
        <v>45744</v>
      </c>
      <c r="BV17" s="3695" t="s">
        <v>116</v>
      </c>
      <c r="BW17" s="3716"/>
      <c r="BX17" s="3716">
        <v>45744</v>
      </c>
      <c r="BY17" s="3695" t="s">
        <v>116</v>
      </c>
      <c r="BZ17" s="3716">
        <v>45744</v>
      </c>
      <c r="CA17" s="3716" t="s">
        <v>104</v>
      </c>
      <c r="CB17" s="2682"/>
      <c r="CC17" s="2678" t="s">
        <v>288</v>
      </c>
      <c r="CD17" s="513"/>
      <c r="CE17" s="513"/>
      <c r="CF17" s="513"/>
      <c r="CG17" s="515"/>
    </row>
    <row r="18" spans="1:85" ht="45" hidden="1" customHeight="1" x14ac:dyDescent="0.2">
      <c r="A18" s="6069"/>
      <c r="B18" s="3205" t="s">
        <v>308</v>
      </c>
      <c r="C18" s="4726" t="s">
        <v>290</v>
      </c>
      <c r="D18" s="4726" t="s">
        <v>309</v>
      </c>
      <c r="E18" s="5744"/>
      <c r="F18" s="4287">
        <v>2022</v>
      </c>
      <c r="G18" s="4287">
        <v>2042</v>
      </c>
      <c r="H18" s="5745" t="s">
        <v>89</v>
      </c>
      <c r="I18" s="4287" t="s">
        <v>310</v>
      </c>
      <c r="J18" s="5747" t="s">
        <v>294</v>
      </c>
      <c r="K18" s="5747"/>
      <c r="L18" s="6124" t="s">
        <v>90</v>
      </c>
      <c r="M18" s="6134" t="s">
        <v>311</v>
      </c>
      <c r="N18" s="6124"/>
      <c r="O18" s="6124"/>
      <c r="P18" s="5747"/>
      <c r="Q18" s="5748"/>
      <c r="R18" s="5749"/>
      <c r="S18" s="5749"/>
      <c r="T18" s="5749"/>
      <c r="U18" s="5750"/>
      <c r="V18" s="5749"/>
      <c r="W18" s="5752" t="str">
        <f t="shared" si="0"/>
        <v>Yes</v>
      </c>
      <c r="X18" s="5753" t="s">
        <v>93</v>
      </c>
      <c r="Y18" s="4726" t="s">
        <v>94</v>
      </c>
      <c r="Z18" s="4726"/>
      <c r="AA18" s="5781" t="s">
        <v>312</v>
      </c>
      <c r="AB18" s="5781" t="s">
        <v>296</v>
      </c>
      <c r="AC18" s="5918"/>
      <c r="AD18" s="6232" t="s">
        <v>91</v>
      </c>
      <c r="AE18" s="5754" t="s">
        <v>313</v>
      </c>
      <c r="AF18" s="5923" t="s">
        <v>314</v>
      </c>
      <c r="AG18" s="5755">
        <v>44378</v>
      </c>
      <c r="AH18" s="5755"/>
      <c r="AI18" s="5755"/>
      <c r="AJ18" s="5756"/>
      <c r="AK18" s="5767"/>
      <c r="AL18" s="5758"/>
      <c r="AM18" s="5923"/>
      <c r="AN18" s="6271"/>
      <c r="AO18" s="5758"/>
      <c r="AP18" s="5758"/>
      <c r="AQ18" s="5746"/>
      <c r="AR18" s="4659"/>
      <c r="AS18" s="5758"/>
      <c r="AT18" s="5746"/>
      <c r="AU18" s="6271"/>
      <c r="AV18" s="5758"/>
      <c r="AW18" s="5758"/>
      <c r="AX18" s="5746"/>
      <c r="AY18" s="5768"/>
      <c r="AZ18" s="5758"/>
      <c r="BA18" s="6305"/>
      <c r="BB18" s="6271"/>
      <c r="BC18" s="5758"/>
      <c r="BD18" s="5758"/>
      <c r="BE18" s="5746"/>
      <c r="BF18" s="5746"/>
      <c r="BG18" s="6312" t="s">
        <v>315</v>
      </c>
      <c r="BH18" s="6317">
        <v>44652</v>
      </c>
      <c r="BI18" s="6317"/>
      <c r="BJ18" s="6323" t="s">
        <v>316</v>
      </c>
      <c r="BK18" s="6325">
        <v>45017</v>
      </c>
      <c r="BL18" s="5760"/>
      <c r="BM18" s="5759" t="s">
        <v>114</v>
      </c>
      <c r="BN18" s="6039" t="s">
        <v>114</v>
      </c>
      <c r="BO18" s="5760"/>
      <c r="BP18" s="4726" t="s">
        <v>317</v>
      </c>
      <c r="BQ18" s="5724"/>
      <c r="BR18" s="4726"/>
      <c r="BS18" s="4726" t="s">
        <v>318</v>
      </c>
      <c r="BT18" s="4299">
        <v>44628</v>
      </c>
      <c r="BU18" s="4299"/>
      <c r="BV18" s="4287" t="s">
        <v>116</v>
      </c>
      <c r="BW18" s="4299">
        <v>44628</v>
      </c>
      <c r="BX18" s="4299"/>
      <c r="BY18" s="4287" t="s">
        <v>116</v>
      </c>
      <c r="BZ18" s="4299">
        <v>44740</v>
      </c>
      <c r="CA18" s="5965" t="s">
        <v>319</v>
      </c>
      <c r="CB18" s="1699"/>
      <c r="CC18" s="1703" t="s">
        <v>105</v>
      </c>
      <c r="CD18" s="12"/>
      <c r="CE18" s="12"/>
      <c r="CF18" s="12"/>
      <c r="CG18" s="18"/>
    </row>
    <row r="19" spans="1:85" ht="45" hidden="1" customHeight="1" x14ac:dyDescent="0.2">
      <c r="A19" s="6068" t="s">
        <v>320</v>
      </c>
      <c r="B19" s="6079"/>
      <c r="C19" s="6068" t="s">
        <v>290</v>
      </c>
      <c r="D19" s="6068" t="s">
        <v>321</v>
      </c>
      <c r="E19" s="7355">
        <v>2290</v>
      </c>
      <c r="F19" s="6102" t="s">
        <v>297</v>
      </c>
      <c r="G19" s="6102" t="s">
        <v>322</v>
      </c>
      <c r="H19" s="6106" t="s">
        <v>89</v>
      </c>
      <c r="I19" s="6106" t="s">
        <v>89</v>
      </c>
      <c r="J19" s="6117" t="s">
        <v>294</v>
      </c>
      <c r="K19" s="6117"/>
      <c r="L19" s="6117"/>
      <c r="M19" s="6131"/>
      <c r="N19" s="6117"/>
      <c r="O19" s="6117"/>
      <c r="P19" s="6139"/>
      <c r="Q19" s="6117"/>
      <c r="R19" s="6117"/>
      <c r="S19" s="6117"/>
      <c r="T19" s="6117"/>
      <c r="U19" s="6155"/>
      <c r="V19" s="6162"/>
      <c r="W19" s="6167" t="s">
        <v>93</v>
      </c>
      <c r="X19" s="6172" t="s">
        <v>93</v>
      </c>
      <c r="Y19" s="6176" t="s">
        <v>94</v>
      </c>
      <c r="Z19" s="6178"/>
      <c r="AA19" s="6191" t="s">
        <v>323</v>
      </c>
      <c r="AB19" s="6212" t="s">
        <v>324</v>
      </c>
      <c r="AC19" s="6223"/>
      <c r="AD19" s="6230" t="s">
        <v>4244</v>
      </c>
      <c r="AE19" s="6234">
        <v>44835</v>
      </c>
      <c r="AF19" s="6239" t="s">
        <v>302</v>
      </c>
      <c r="AG19" s="6244">
        <v>44835</v>
      </c>
      <c r="AH19" s="6246">
        <v>44838</v>
      </c>
      <c r="AI19" s="6246">
        <v>44880</v>
      </c>
      <c r="AJ19" s="6252" t="s">
        <v>325</v>
      </c>
      <c r="AK19" s="6259"/>
      <c r="AL19" s="6234" t="s">
        <v>326</v>
      </c>
      <c r="AM19" s="6239" t="s">
        <v>327</v>
      </c>
      <c r="AN19" s="6244">
        <v>45200</v>
      </c>
      <c r="AO19" s="6246">
        <v>45334</v>
      </c>
      <c r="AP19" s="6246">
        <v>45390</v>
      </c>
      <c r="AQ19" s="6275" t="s">
        <v>328</v>
      </c>
      <c r="AR19" s="6259"/>
      <c r="AS19" s="6234" t="s">
        <v>329</v>
      </c>
      <c r="AT19" s="6288" t="s">
        <v>327</v>
      </c>
      <c r="AU19" s="6244">
        <v>45870</v>
      </c>
      <c r="AV19" s="6246">
        <v>45931</v>
      </c>
      <c r="AW19" s="6246">
        <v>45962</v>
      </c>
      <c r="AX19" s="6259"/>
      <c r="AY19" s="6259"/>
      <c r="AZ19" s="6234"/>
      <c r="BA19" s="6288"/>
      <c r="BB19" s="6244"/>
      <c r="BC19" s="6246"/>
      <c r="BD19" s="6246"/>
      <c r="BE19" s="6259"/>
      <c r="BF19" s="6259"/>
      <c r="BG19" s="6234" t="s">
        <v>925</v>
      </c>
      <c r="BH19" s="6244">
        <v>46113</v>
      </c>
      <c r="BI19" s="6319"/>
      <c r="BJ19" s="6321" t="s">
        <v>4245</v>
      </c>
      <c r="BK19" s="6324">
        <v>46204</v>
      </c>
      <c r="BL19" s="6246"/>
      <c r="BM19" s="6321" t="s">
        <v>1859</v>
      </c>
      <c r="BN19" s="6244">
        <v>46539</v>
      </c>
      <c r="BO19" s="6246"/>
      <c r="BP19" s="6338" t="s">
        <v>4246</v>
      </c>
      <c r="BQ19" s="6356" t="s">
        <v>4247</v>
      </c>
      <c r="BR19" s="6372"/>
      <c r="BS19" s="6338"/>
      <c r="BT19" s="6380">
        <v>45317</v>
      </c>
      <c r="BU19" s="6380">
        <v>45659</v>
      </c>
      <c r="BV19" s="6385" t="s">
        <v>116</v>
      </c>
      <c r="BW19" s="6380"/>
      <c r="BX19" s="6380">
        <v>45659</v>
      </c>
      <c r="BY19" s="6385" t="s">
        <v>116</v>
      </c>
      <c r="BZ19" s="6380">
        <v>45659</v>
      </c>
      <c r="CA19" s="6399" t="s">
        <v>262</v>
      </c>
      <c r="CB19" s="6401"/>
      <c r="CC19" s="540" t="s">
        <v>105</v>
      </c>
      <c r="CD19" s="58"/>
      <c r="CE19" s="58"/>
      <c r="CF19" s="58"/>
      <c r="CG19" s="58"/>
    </row>
    <row r="20" spans="1:85" ht="45" hidden="1" customHeight="1" x14ac:dyDescent="0.2">
      <c r="A20" s="6071"/>
      <c r="B20" s="3300" t="s">
        <v>289</v>
      </c>
      <c r="C20" s="6086" t="s">
        <v>290</v>
      </c>
      <c r="D20" s="6089" t="s">
        <v>291</v>
      </c>
      <c r="E20" s="6100">
        <v>2103</v>
      </c>
      <c r="F20" s="6104" t="s">
        <v>292</v>
      </c>
      <c r="G20" s="6104" t="s">
        <v>293</v>
      </c>
      <c r="H20" s="6108" t="s">
        <v>89</v>
      </c>
      <c r="I20" s="6113" t="s">
        <v>89</v>
      </c>
      <c r="J20" s="6119" t="s">
        <v>294</v>
      </c>
      <c r="K20" s="6119"/>
      <c r="L20" s="6119"/>
      <c r="M20" s="6136"/>
      <c r="N20" s="6119"/>
      <c r="O20" s="6119"/>
      <c r="P20" s="6140">
        <v>44435</v>
      </c>
      <c r="Q20" s="6145">
        <v>44547</v>
      </c>
      <c r="R20" s="6147">
        <v>44908</v>
      </c>
      <c r="S20" s="6147"/>
      <c r="T20" s="6147"/>
      <c r="U20" s="6157"/>
      <c r="V20" s="6164"/>
      <c r="W20" s="6170" t="str">
        <f t="shared" ref="W20:W30" si="1">IF(OR(X20="Yes", Y20="Web-page timetable", Z20="YES"), "Yes")</f>
        <v>Yes</v>
      </c>
      <c r="X20" s="6175" t="s">
        <v>93</v>
      </c>
      <c r="Y20" s="6086" t="s">
        <v>94</v>
      </c>
      <c r="Z20" s="6179"/>
      <c r="AA20" s="6207" t="s">
        <v>295</v>
      </c>
      <c r="AB20" s="6217" t="s">
        <v>296</v>
      </c>
      <c r="AC20" s="6227"/>
      <c r="AD20" s="6233" t="s">
        <v>297</v>
      </c>
      <c r="AE20" s="6235" t="s">
        <v>298</v>
      </c>
      <c r="AF20" s="6243" t="s">
        <v>299</v>
      </c>
      <c r="AG20" s="6245">
        <v>43922</v>
      </c>
      <c r="AH20" s="6245">
        <v>43927</v>
      </c>
      <c r="AI20" s="6245">
        <v>43983</v>
      </c>
      <c r="AJ20" s="6255" t="s">
        <v>300</v>
      </c>
      <c r="AK20" s="6260"/>
      <c r="AL20" s="6266" t="s">
        <v>301</v>
      </c>
      <c r="AM20" s="6243" t="s">
        <v>302</v>
      </c>
      <c r="AN20" s="6245">
        <v>44136</v>
      </c>
      <c r="AO20" s="6245">
        <v>44203</v>
      </c>
      <c r="AP20" s="6245">
        <v>44245</v>
      </c>
      <c r="AQ20" s="6179" t="s">
        <v>303</v>
      </c>
      <c r="AR20" s="6278"/>
      <c r="AS20" s="6266"/>
      <c r="AT20" s="6108"/>
      <c r="AU20" s="6266"/>
      <c r="AV20" s="6266"/>
      <c r="AW20" s="6266"/>
      <c r="AX20" s="6108"/>
      <c r="AY20" s="6301"/>
      <c r="AZ20" s="6266"/>
      <c r="BA20" s="6108"/>
      <c r="BB20" s="6266"/>
      <c r="BC20" s="6266"/>
      <c r="BD20" s="6266"/>
      <c r="BE20" s="6108"/>
      <c r="BF20" s="6108"/>
      <c r="BG20" s="6314"/>
      <c r="BH20" s="6245"/>
      <c r="BI20" s="6320"/>
      <c r="BJ20" s="6314"/>
      <c r="BK20" s="6245"/>
      <c r="BL20" s="6320"/>
      <c r="BM20" s="6314"/>
      <c r="BN20" s="6245"/>
      <c r="BO20" s="6320"/>
      <c r="BP20" s="6086" t="s">
        <v>304</v>
      </c>
      <c r="BQ20" s="6364"/>
      <c r="BR20" s="6376"/>
      <c r="BS20" s="6086" t="s">
        <v>305</v>
      </c>
      <c r="BT20" s="6382">
        <v>44736</v>
      </c>
      <c r="BU20" s="6382">
        <v>44629</v>
      </c>
      <c r="BV20" s="6179" t="s">
        <v>116</v>
      </c>
      <c r="BW20" s="6382">
        <v>44656</v>
      </c>
      <c r="BX20" s="6382">
        <v>44629</v>
      </c>
      <c r="BY20" s="6179" t="s">
        <v>116</v>
      </c>
      <c r="BZ20" s="6382">
        <v>44629</v>
      </c>
      <c r="CA20" s="6382" t="s">
        <v>306</v>
      </c>
      <c r="CB20" s="2899"/>
      <c r="CC20" s="2900" t="s">
        <v>307</v>
      </c>
      <c r="CD20" s="12"/>
      <c r="CE20" s="12"/>
      <c r="CF20" s="12"/>
      <c r="CG20" s="18"/>
    </row>
    <row r="21" spans="1:85" ht="45" hidden="1" customHeight="1" x14ac:dyDescent="0.2">
      <c r="A21" s="6066" t="s">
        <v>334</v>
      </c>
      <c r="B21" s="6078"/>
      <c r="C21" s="3978" t="s">
        <v>335</v>
      </c>
      <c r="D21" s="4045" t="s">
        <v>336</v>
      </c>
      <c r="E21" s="3979">
        <v>2183</v>
      </c>
      <c r="F21" s="3980" t="s">
        <v>337</v>
      </c>
      <c r="G21" s="3980" t="s">
        <v>266</v>
      </c>
      <c r="H21" s="3981" t="s">
        <v>89</v>
      </c>
      <c r="I21" s="3982" t="s">
        <v>89</v>
      </c>
      <c r="J21" s="3983">
        <v>43845</v>
      </c>
      <c r="K21" s="3983"/>
      <c r="L21" s="3983"/>
      <c r="M21" s="3984"/>
      <c r="N21" s="3983"/>
      <c r="O21" s="3983" t="s">
        <v>90</v>
      </c>
      <c r="P21" s="3985">
        <v>44727</v>
      </c>
      <c r="Q21" s="3986">
        <v>44938</v>
      </c>
      <c r="R21" s="3987"/>
      <c r="S21" s="3987"/>
      <c r="T21" s="3987">
        <v>45938</v>
      </c>
      <c r="U21" s="3989"/>
      <c r="V21" s="3990"/>
      <c r="W21" s="3991" t="str">
        <f t="shared" si="1"/>
        <v>Yes</v>
      </c>
      <c r="X21" s="3992" t="s">
        <v>93</v>
      </c>
      <c r="Y21" s="3978" t="s">
        <v>94</v>
      </c>
      <c r="Z21" s="3978"/>
      <c r="AA21" s="5874" t="s">
        <v>338</v>
      </c>
      <c r="AB21" s="5874" t="s">
        <v>339</v>
      </c>
      <c r="AC21" s="5875"/>
      <c r="AD21" s="3995">
        <v>44562</v>
      </c>
      <c r="AE21" s="4207" t="s">
        <v>340</v>
      </c>
      <c r="AF21" s="4063" t="s">
        <v>142</v>
      </c>
      <c r="AG21" s="3996">
        <v>44026</v>
      </c>
      <c r="AH21" s="3996">
        <v>44013</v>
      </c>
      <c r="AI21" s="3996">
        <v>44088</v>
      </c>
      <c r="AJ21" s="4064" t="s">
        <v>341</v>
      </c>
      <c r="AK21" s="3998"/>
      <c r="AL21" s="4020" t="s">
        <v>342</v>
      </c>
      <c r="AM21" s="4063" t="s">
        <v>343</v>
      </c>
      <c r="AN21" s="3996">
        <v>44378</v>
      </c>
      <c r="AO21" s="3996">
        <v>44391</v>
      </c>
      <c r="AP21" s="3996">
        <v>44443</v>
      </c>
      <c r="AQ21" s="3999" t="s">
        <v>341</v>
      </c>
      <c r="AR21" s="4000"/>
      <c r="AS21" s="4020"/>
      <c r="AT21" s="3981"/>
      <c r="AU21" s="4020"/>
      <c r="AV21" s="4020"/>
      <c r="AW21" s="4020"/>
      <c r="AX21" s="3981"/>
      <c r="AY21" s="4026"/>
      <c r="AZ21" s="4020"/>
      <c r="BA21" s="3981"/>
      <c r="BB21" s="4020"/>
      <c r="BC21" s="4020"/>
      <c r="BD21" s="4020"/>
      <c r="BE21" s="3981"/>
      <c r="BF21" s="3981"/>
      <c r="BG21" s="4169" t="s">
        <v>344</v>
      </c>
      <c r="BH21" s="3996">
        <v>44682</v>
      </c>
      <c r="BI21" s="4001">
        <v>44727</v>
      </c>
      <c r="BJ21" s="4169">
        <v>44927</v>
      </c>
      <c r="BK21" s="3996">
        <v>44927</v>
      </c>
      <c r="BL21" s="4001">
        <v>44938</v>
      </c>
      <c r="BM21" s="4169">
        <v>45261</v>
      </c>
      <c r="BN21" s="3996">
        <v>45261</v>
      </c>
      <c r="BO21" s="4001"/>
      <c r="BP21" s="3978" t="s">
        <v>345</v>
      </c>
      <c r="BQ21" s="4298"/>
      <c r="BR21" s="4033"/>
      <c r="BS21" s="3978"/>
      <c r="BT21" s="4002">
        <v>45961</v>
      </c>
      <c r="BU21" s="4002">
        <v>44461</v>
      </c>
      <c r="BV21" s="3999" t="s">
        <v>116</v>
      </c>
      <c r="BW21" s="4002"/>
      <c r="BX21" s="4002">
        <v>44960</v>
      </c>
      <c r="BY21" s="3999" t="s">
        <v>116</v>
      </c>
      <c r="BZ21" s="4002"/>
      <c r="CA21" s="4002" t="s">
        <v>346</v>
      </c>
      <c r="CB21" s="2185"/>
      <c r="CC21" s="2186" t="s">
        <v>347</v>
      </c>
      <c r="CD21" s="12"/>
      <c r="CE21" s="12"/>
      <c r="CF21" s="12"/>
      <c r="CG21" s="18"/>
    </row>
    <row r="22" spans="1:85" ht="45" hidden="1" customHeight="1" x14ac:dyDescent="0.2">
      <c r="A22" s="4943" t="s">
        <v>348</v>
      </c>
      <c r="B22" s="4962"/>
      <c r="C22" s="3740" t="s">
        <v>349</v>
      </c>
      <c r="D22" s="3689" t="s">
        <v>350</v>
      </c>
      <c r="E22" s="3690" t="s">
        <v>193</v>
      </c>
      <c r="F22" s="3691"/>
      <c r="G22" s="3691"/>
      <c r="H22" s="3692" t="s">
        <v>89</v>
      </c>
      <c r="I22" s="4735" t="s">
        <v>89</v>
      </c>
      <c r="J22" s="3694">
        <v>45042</v>
      </c>
      <c r="K22" s="3694">
        <v>40961</v>
      </c>
      <c r="L22" s="3694"/>
      <c r="M22" s="3866"/>
      <c r="N22" s="3694"/>
      <c r="O22" s="3694"/>
      <c r="P22" s="3696"/>
      <c r="Q22" s="3697"/>
      <c r="R22" s="3698"/>
      <c r="S22" s="3698"/>
      <c r="T22" s="3698"/>
      <c r="U22" s="3876" t="s">
        <v>351</v>
      </c>
      <c r="V22" s="3727" t="s">
        <v>352</v>
      </c>
      <c r="W22" s="3700" t="str">
        <f t="shared" si="1"/>
        <v>Yes</v>
      </c>
      <c r="X22" s="3701" t="s">
        <v>93</v>
      </c>
      <c r="Y22" s="3688" t="s">
        <v>94</v>
      </c>
      <c r="Z22" s="3688"/>
      <c r="AA22" s="5782"/>
      <c r="AB22" s="5777" t="s">
        <v>353</v>
      </c>
      <c r="AC22" s="3702"/>
      <c r="AD22" s="3704">
        <v>45717</v>
      </c>
      <c r="AE22" s="4145">
        <v>47058</v>
      </c>
      <c r="AF22" s="3705" t="s">
        <v>210</v>
      </c>
      <c r="AG22" s="3706">
        <v>47058</v>
      </c>
      <c r="AH22" s="3706"/>
      <c r="AI22" s="3706"/>
      <c r="AJ22" s="3713"/>
      <c r="AK22" s="3707"/>
      <c r="AL22" s="4295"/>
      <c r="AM22" s="4086"/>
      <c r="AN22" s="3706"/>
      <c r="AO22" s="3706"/>
      <c r="AP22" s="3706"/>
      <c r="AQ22" s="3695"/>
      <c r="AR22" s="3708"/>
      <c r="AS22" s="3709"/>
      <c r="AT22" s="3692"/>
      <c r="AU22" s="3730"/>
      <c r="AV22" s="3709"/>
      <c r="AW22" s="3709"/>
      <c r="AX22" s="3692"/>
      <c r="AY22" s="3710"/>
      <c r="AZ22" s="3709"/>
      <c r="BA22" s="3731"/>
      <c r="BB22" s="3730"/>
      <c r="BC22" s="3709"/>
      <c r="BD22" s="3709"/>
      <c r="BE22" s="3692"/>
      <c r="BF22" s="3692"/>
      <c r="BG22" s="4089">
        <v>47300</v>
      </c>
      <c r="BH22" s="3706">
        <v>47300</v>
      </c>
      <c r="BI22" s="3706"/>
      <c r="BJ22" s="4089">
        <v>47543</v>
      </c>
      <c r="BK22" s="3706">
        <v>47543</v>
      </c>
      <c r="BL22" s="3711"/>
      <c r="BM22" s="4089">
        <v>47757</v>
      </c>
      <c r="BN22" s="3704">
        <v>47757</v>
      </c>
      <c r="BO22" s="3711"/>
      <c r="BP22" s="3688" t="s">
        <v>354</v>
      </c>
      <c r="BQ22" s="4182" t="s">
        <v>355</v>
      </c>
      <c r="BR22" s="3712"/>
      <c r="BS22" s="3688"/>
      <c r="BT22" s="3716">
        <v>45888</v>
      </c>
      <c r="BU22" s="3716">
        <v>44320</v>
      </c>
      <c r="BV22" s="3695" t="s">
        <v>116</v>
      </c>
      <c r="BW22" s="3716">
        <v>45888</v>
      </c>
      <c r="BX22" s="3716">
        <v>45744</v>
      </c>
      <c r="BY22" s="3695" t="s">
        <v>116</v>
      </c>
      <c r="BZ22" s="3716">
        <v>45744</v>
      </c>
      <c r="CA22" s="3716" t="s">
        <v>104</v>
      </c>
      <c r="CB22" s="2149"/>
      <c r="CC22" s="2120" t="s">
        <v>356</v>
      </c>
      <c r="CD22" s="12"/>
      <c r="CE22" s="12"/>
      <c r="CF22" s="12"/>
      <c r="CG22" s="18"/>
    </row>
    <row r="23" spans="1:85" ht="45" hidden="1" customHeight="1" x14ac:dyDescent="0.2">
      <c r="A23" s="1549" t="s">
        <v>357</v>
      </c>
      <c r="B23" s="3295"/>
      <c r="C23" s="1381" t="s">
        <v>358</v>
      </c>
      <c r="D23" s="1380" t="s">
        <v>359</v>
      </c>
      <c r="E23" s="7352">
        <v>2300</v>
      </c>
      <c r="F23" s="1387">
        <v>2020</v>
      </c>
      <c r="G23" s="1387">
        <v>2042</v>
      </c>
      <c r="H23" s="1413" t="s">
        <v>89</v>
      </c>
      <c r="I23" s="1414" t="s">
        <v>89</v>
      </c>
      <c r="J23" s="1389">
        <v>42745</v>
      </c>
      <c r="K23" s="1389"/>
      <c r="L23" s="1389" t="s">
        <v>90</v>
      </c>
      <c r="M23" s="2002"/>
      <c r="N23" s="1389"/>
      <c r="O23" s="1389"/>
      <c r="P23" s="1388"/>
      <c r="Q23" s="1415"/>
      <c r="R23" s="1416"/>
      <c r="S23" s="1416"/>
      <c r="T23" s="1416"/>
      <c r="U23" s="3792">
        <v>43983</v>
      </c>
      <c r="V23" s="1434" t="s">
        <v>360</v>
      </c>
      <c r="W23" s="1391" t="str">
        <f t="shared" si="1"/>
        <v>Yes</v>
      </c>
      <c r="X23" s="1392" t="s">
        <v>93</v>
      </c>
      <c r="Y23" s="108" t="s">
        <v>94</v>
      </c>
      <c r="Z23" s="108"/>
      <c r="AA23" s="5779" t="s">
        <v>361</v>
      </c>
      <c r="AB23" s="5779" t="s">
        <v>362</v>
      </c>
      <c r="AC23" s="2926"/>
      <c r="AD23" s="1418">
        <v>45689</v>
      </c>
      <c r="AE23" s="1570" t="s">
        <v>363</v>
      </c>
      <c r="AF23" s="1419" t="s">
        <v>364</v>
      </c>
      <c r="AG23" s="1396">
        <v>44835</v>
      </c>
      <c r="AH23" s="1397">
        <v>44858</v>
      </c>
      <c r="AI23" s="1397">
        <v>44900</v>
      </c>
      <c r="AJ23" s="3008" t="s">
        <v>365</v>
      </c>
      <c r="AK23" s="1399"/>
      <c r="AL23" s="7356" t="s">
        <v>366</v>
      </c>
      <c r="AM23" s="7354" t="s">
        <v>367</v>
      </c>
      <c r="AN23" s="1396">
        <v>45444</v>
      </c>
      <c r="AO23" s="1397">
        <v>45474</v>
      </c>
      <c r="AP23" s="1397">
        <v>45505</v>
      </c>
      <c r="AQ23" s="1398"/>
      <c r="AR23" s="1400"/>
      <c r="AS23" s="1420" t="s">
        <v>368</v>
      </c>
      <c r="AT23" s="1421" t="s">
        <v>369</v>
      </c>
      <c r="AU23" s="1422">
        <v>45992</v>
      </c>
      <c r="AV23" s="1423"/>
      <c r="AW23" s="1423"/>
      <c r="AX23" s="1424"/>
      <c r="AY23" s="1425"/>
      <c r="AZ23" s="1420"/>
      <c r="BA23" s="1421"/>
      <c r="BB23" s="1422"/>
      <c r="BC23" s="1423"/>
      <c r="BD23" s="1423"/>
      <c r="BE23" s="1424"/>
      <c r="BF23" s="1424"/>
      <c r="BG23" s="4085" t="s">
        <v>370</v>
      </c>
      <c r="BH23" s="1396">
        <v>46204</v>
      </c>
      <c r="BI23" s="1408"/>
      <c r="BJ23" s="4085">
        <v>46296</v>
      </c>
      <c r="BK23" s="1396">
        <v>46296</v>
      </c>
      <c r="BL23" s="1408"/>
      <c r="BM23" s="4085">
        <v>46631</v>
      </c>
      <c r="BN23" s="1396">
        <v>46631</v>
      </c>
      <c r="BO23" s="1408"/>
      <c r="BP23" s="630"/>
      <c r="BQ23" s="6051" t="s">
        <v>371</v>
      </c>
      <c r="BR23" s="1178"/>
      <c r="BS23" s="630"/>
      <c r="BT23" s="1409">
        <v>45960</v>
      </c>
      <c r="BU23" s="1409">
        <v>45686</v>
      </c>
      <c r="BV23" s="1410" t="s">
        <v>116</v>
      </c>
      <c r="BW23" s="1409">
        <v>45960</v>
      </c>
      <c r="BX23" s="1409">
        <v>45686</v>
      </c>
      <c r="BY23" s="1410" t="s">
        <v>116</v>
      </c>
      <c r="BZ23" s="1409"/>
      <c r="CA23" s="1409" t="s">
        <v>262</v>
      </c>
      <c r="CB23" s="1409"/>
      <c r="CC23" s="540" t="s">
        <v>105</v>
      </c>
      <c r="CD23" s="12"/>
      <c r="CE23" s="12"/>
      <c r="CF23" s="12"/>
      <c r="CG23" s="18"/>
    </row>
    <row r="24" spans="1:85" ht="45" hidden="1" customHeight="1" x14ac:dyDescent="0.2">
      <c r="A24" s="1549" t="s">
        <v>372</v>
      </c>
      <c r="B24" s="3298"/>
      <c r="C24" s="1381" t="s">
        <v>373</v>
      </c>
      <c r="D24" s="1380" t="s">
        <v>374</v>
      </c>
      <c r="E24" s="7352">
        <v>2112</v>
      </c>
      <c r="F24" s="1387">
        <v>2022</v>
      </c>
      <c r="G24" s="1385" t="s">
        <v>1420</v>
      </c>
      <c r="H24" s="1413" t="s">
        <v>89</v>
      </c>
      <c r="I24" s="1414" t="s">
        <v>89</v>
      </c>
      <c r="J24" s="1389">
        <v>41326</v>
      </c>
      <c r="K24" s="1389"/>
      <c r="L24" s="1389" t="s">
        <v>90</v>
      </c>
      <c r="M24" s="2002"/>
      <c r="N24" s="1389"/>
      <c r="O24" s="1389"/>
      <c r="P24" s="1388"/>
      <c r="Q24" s="1415"/>
      <c r="R24" s="1416"/>
      <c r="S24" s="1416"/>
      <c r="T24" s="1416"/>
      <c r="U24" s="3792"/>
      <c r="V24" s="1417"/>
      <c r="W24" s="1391" t="str">
        <f t="shared" si="1"/>
        <v>Yes</v>
      </c>
      <c r="X24" s="1392" t="s">
        <v>93</v>
      </c>
      <c r="Y24" s="108" t="s">
        <v>94</v>
      </c>
      <c r="Z24" s="108"/>
      <c r="AA24" s="5779" t="s">
        <v>375</v>
      </c>
      <c r="AB24" s="5779" t="s">
        <v>376</v>
      </c>
      <c r="AC24" s="2967"/>
      <c r="AD24" s="1418">
        <v>45717</v>
      </c>
      <c r="AE24" s="1570" t="s">
        <v>377</v>
      </c>
      <c r="AF24" s="1419" t="s">
        <v>142</v>
      </c>
      <c r="AG24" s="4208">
        <v>43647</v>
      </c>
      <c r="AH24" s="1397">
        <v>43647</v>
      </c>
      <c r="AI24" s="1397">
        <v>43738</v>
      </c>
      <c r="AJ24" s="3008" t="s">
        <v>378</v>
      </c>
      <c r="AK24" s="1399" t="s">
        <v>379</v>
      </c>
      <c r="AL24" s="7357" t="s">
        <v>380</v>
      </c>
      <c r="AM24" s="7354" t="s">
        <v>158</v>
      </c>
      <c r="AN24" s="1396">
        <v>44197</v>
      </c>
      <c r="AO24" s="1397">
        <v>44197</v>
      </c>
      <c r="AP24" s="1397">
        <v>44256</v>
      </c>
      <c r="AQ24" s="1398" t="s">
        <v>378</v>
      </c>
      <c r="AR24" s="1400"/>
      <c r="AS24" s="1420"/>
      <c r="AT24" s="1421"/>
      <c r="AU24" s="1422"/>
      <c r="AV24" s="1423"/>
      <c r="AW24" s="1423"/>
      <c r="AX24" s="1424"/>
      <c r="AY24" s="1425"/>
      <c r="AZ24" s="1420"/>
      <c r="BA24" s="1421"/>
      <c r="BB24" s="1422"/>
      <c r="BC24" s="1423"/>
      <c r="BD24" s="1423"/>
      <c r="BE24" s="1424"/>
      <c r="BF24" s="1424"/>
      <c r="BG24" s="1420">
        <v>45839</v>
      </c>
      <c r="BH24" s="1422">
        <v>45839</v>
      </c>
      <c r="BI24" s="1408"/>
      <c r="BJ24" s="4085">
        <v>46022</v>
      </c>
      <c r="BK24" s="3353">
        <v>45992</v>
      </c>
      <c r="BL24" s="1408"/>
      <c r="BM24" s="4085">
        <v>46357</v>
      </c>
      <c r="BN24" s="3353">
        <v>46357</v>
      </c>
      <c r="BO24" s="1408"/>
      <c r="BP24" s="540" t="s">
        <v>383</v>
      </c>
      <c r="BQ24" s="627" t="s">
        <v>355</v>
      </c>
      <c r="BR24" s="540"/>
      <c r="BS24" s="540"/>
      <c r="BT24" s="1409">
        <v>45868</v>
      </c>
      <c r="BU24" s="1409">
        <v>45763</v>
      </c>
      <c r="BV24" s="1410" t="s">
        <v>4248</v>
      </c>
      <c r="BW24" s="1409">
        <v>45559</v>
      </c>
      <c r="BX24" s="1409">
        <v>45635</v>
      </c>
      <c r="BY24" s="1410" t="s">
        <v>116</v>
      </c>
      <c r="BZ24" s="1409">
        <v>45635</v>
      </c>
      <c r="CA24" s="1409" t="s">
        <v>178</v>
      </c>
      <c r="CB24" s="1409"/>
      <c r="CC24" s="540" t="s">
        <v>385</v>
      </c>
      <c r="CD24" s="12"/>
      <c r="CE24" s="12"/>
      <c r="CF24" s="12"/>
      <c r="CG24" s="18"/>
    </row>
    <row r="25" spans="1:85" ht="45" hidden="1" customHeight="1" x14ac:dyDescent="0.2">
      <c r="A25" s="2725" t="s">
        <v>386</v>
      </c>
      <c r="B25" s="3301"/>
      <c r="C25" s="2120" t="s">
        <v>387</v>
      </c>
      <c r="D25" s="2122" t="s">
        <v>388</v>
      </c>
      <c r="E25" s="3133">
        <v>2104</v>
      </c>
      <c r="F25" s="2141">
        <v>2021</v>
      </c>
      <c r="G25" s="2141">
        <v>2037</v>
      </c>
      <c r="H25" s="2125" t="s">
        <v>89</v>
      </c>
      <c r="I25" s="2141" t="s">
        <v>89</v>
      </c>
      <c r="J25" s="2129">
        <v>45316</v>
      </c>
      <c r="K25" s="2129">
        <v>40570</v>
      </c>
      <c r="L25" s="2129" t="s">
        <v>90</v>
      </c>
      <c r="M25" s="2302" t="s">
        <v>389</v>
      </c>
      <c r="N25" s="2129"/>
      <c r="O25" s="2129"/>
      <c r="P25" s="2129">
        <v>44596</v>
      </c>
      <c r="Q25" s="2130">
        <v>44778</v>
      </c>
      <c r="R25" s="2131">
        <v>45271</v>
      </c>
      <c r="S25" s="2307"/>
      <c r="T25" s="2307"/>
      <c r="U25" s="3796"/>
      <c r="V25" s="2133"/>
      <c r="W25" s="2134" t="b">
        <f t="shared" si="1"/>
        <v>0</v>
      </c>
      <c r="X25" s="2135" t="s">
        <v>237</v>
      </c>
      <c r="Y25" s="2120" t="s">
        <v>94</v>
      </c>
      <c r="Z25" s="2141"/>
      <c r="AA25" s="5783" t="s">
        <v>390</v>
      </c>
      <c r="AB25" s="5784" t="s">
        <v>391</v>
      </c>
      <c r="AC25" s="2923"/>
      <c r="AD25" s="2137">
        <v>45170</v>
      </c>
      <c r="AE25" s="2485" t="s">
        <v>392</v>
      </c>
      <c r="AF25" s="2139" t="s">
        <v>364</v>
      </c>
      <c r="AG25" s="2485">
        <v>43525</v>
      </c>
      <c r="AH25" s="2140">
        <v>43507</v>
      </c>
      <c r="AI25" s="2140">
        <v>43556</v>
      </c>
      <c r="AJ25" s="3010" t="s">
        <v>393</v>
      </c>
      <c r="AK25" s="2142" t="s">
        <v>394</v>
      </c>
      <c r="AL25" s="4938">
        <v>44075</v>
      </c>
      <c r="AM25" s="3429" t="s">
        <v>395</v>
      </c>
      <c r="AN25" s="2140">
        <v>44075</v>
      </c>
      <c r="AO25" s="2140">
        <v>44204</v>
      </c>
      <c r="AP25" s="2140">
        <v>44246</v>
      </c>
      <c r="AQ25" s="2141" t="s">
        <v>396</v>
      </c>
      <c r="AR25" s="2144"/>
      <c r="AS25" s="2145"/>
      <c r="AT25" s="2125"/>
      <c r="AU25" s="2145"/>
      <c r="AV25" s="2145"/>
      <c r="AW25" s="2145"/>
      <c r="AX25" s="2125"/>
      <c r="AY25" s="2146"/>
      <c r="AZ25" s="2145"/>
      <c r="BA25" s="2125"/>
      <c r="BB25" s="2145"/>
      <c r="BC25" s="2145"/>
      <c r="BD25" s="2145"/>
      <c r="BE25" s="2125"/>
      <c r="BF25" s="2125"/>
      <c r="BG25" s="4161" t="s">
        <v>397</v>
      </c>
      <c r="BH25" s="2140">
        <v>44562</v>
      </c>
      <c r="BI25" s="2148">
        <v>44596</v>
      </c>
      <c r="BJ25" s="4161" t="s">
        <v>398</v>
      </c>
      <c r="BK25" s="2140">
        <v>44713</v>
      </c>
      <c r="BL25" s="2148">
        <v>44778</v>
      </c>
      <c r="BM25" s="4161" t="s">
        <v>399</v>
      </c>
      <c r="BN25" s="2140">
        <v>45108</v>
      </c>
      <c r="BO25" s="2148">
        <v>45316</v>
      </c>
      <c r="BP25" s="2488" t="s">
        <v>400</v>
      </c>
      <c r="BQ25" s="2488" t="s">
        <v>401</v>
      </c>
      <c r="BR25" s="2304"/>
      <c r="BS25" s="2488"/>
      <c r="BT25" s="2149">
        <v>45950</v>
      </c>
      <c r="BU25" s="2149">
        <v>44428</v>
      </c>
      <c r="BV25" s="2141" t="s">
        <v>116</v>
      </c>
      <c r="BW25" s="2149">
        <v>44645</v>
      </c>
      <c r="BX25" s="2149">
        <v>44428</v>
      </c>
      <c r="BY25" s="2141" t="s">
        <v>116</v>
      </c>
      <c r="BZ25" s="2149"/>
      <c r="CA25" s="2149" t="s">
        <v>402</v>
      </c>
      <c r="CB25" s="2149"/>
      <c r="CC25" s="2120" t="s">
        <v>403</v>
      </c>
      <c r="CD25" s="12"/>
      <c r="CE25" s="12"/>
      <c r="CF25" s="12"/>
      <c r="CG25" s="18"/>
    </row>
    <row r="26" spans="1:85" ht="45" hidden="1" customHeight="1" x14ac:dyDescent="0.2">
      <c r="A26" s="4943" t="s">
        <v>404</v>
      </c>
      <c r="B26" s="4962"/>
      <c r="C26" s="3688" t="s">
        <v>405</v>
      </c>
      <c r="D26" s="3688" t="s">
        <v>406</v>
      </c>
      <c r="E26" s="3690">
        <v>2301</v>
      </c>
      <c r="F26" s="3695">
        <v>2023</v>
      </c>
      <c r="G26" s="3695">
        <v>2042</v>
      </c>
      <c r="H26" s="3695" t="s">
        <v>89</v>
      </c>
      <c r="I26" s="3695" t="s">
        <v>89</v>
      </c>
      <c r="J26" s="3694">
        <v>42389</v>
      </c>
      <c r="K26" s="3694"/>
      <c r="L26" s="3649"/>
      <c r="M26" s="3863"/>
      <c r="N26" s="3649"/>
      <c r="O26" s="3649"/>
      <c r="P26" s="3696"/>
      <c r="Q26" s="3697"/>
      <c r="R26" s="3698"/>
      <c r="S26" s="3698"/>
      <c r="T26" s="3698"/>
      <c r="U26" s="3794"/>
      <c r="V26" s="3699"/>
      <c r="W26" s="3700" t="str">
        <f t="shared" si="1"/>
        <v>Yes</v>
      </c>
      <c r="X26" s="3701" t="s">
        <v>93</v>
      </c>
      <c r="Y26" s="3688" t="s">
        <v>94</v>
      </c>
      <c r="Z26" s="3688"/>
      <c r="AA26" s="5777" t="s">
        <v>407</v>
      </c>
      <c r="AB26" s="5782" t="s">
        <v>407</v>
      </c>
      <c r="AC26" s="3656"/>
      <c r="AD26" s="3706">
        <v>45689</v>
      </c>
      <c r="AE26" s="4145">
        <v>46388</v>
      </c>
      <c r="AF26" s="3705" t="s">
        <v>210</v>
      </c>
      <c r="AG26" s="3706">
        <v>46388</v>
      </c>
      <c r="AH26" s="3706"/>
      <c r="AI26" s="3706"/>
      <c r="AJ26" s="3713"/>
      <c r="AK26" s="3661"/>
      <c r="AL26" s="4295"/>
      <c r="AM26" s="4086"/>
      <c r="AN26" s="3706"/>
      <c r="AO26" s="3706"/>
      <c r="AP26" s="3706"/>
      <c r="AQ26" s="3695"/>
      <c r="AR26" s="3663"/>
      <c r="AS26" s="3709"/>
      <c r="AT26" s="3692"/>
      <c r="AU26" s="3730"/>
      <c r="AV26" s="3709"/>
      <c r="AW26" s="3709"/>
      <c r="AX26" s="3692"/>
      <c r="AY26" s="3666"/>
      <c r="AZ26" s="3709"/>
      <c r="BA26" s="3692"/>
      <c r="BB26" s="3709"/>
      <c r="BC26" s="3709"/>
      <c r="BD26" s="3709"/>
      <c r="BE26" s="3692"/>
      <c r="BF26" s="3648"/>
      <c r="BG26" s="4089">
        <v>47209</v>
      </c>
      <c r="BH26" s="3706">
        <v>47209</v>
      </c>
      <c r="BI26" s="3706"/>
      <c r="BJ26" s="4089">
        <v>47515</v>
      </c>
      <c r="BK26" s="3706">
        <v>47515</v>
      </c>
      <c r="BL26" s="3711"/>
      <c r="BM26" s="4089">
        <v>47880</v>
      </c>
      <c r="BN26" s="3704">
        <v>47880</v>
      </c>
      <c r="BO26" s="3711"/>
      <c r="BP26" s="3741" t="s">
        <v>408</v>
      </c>
      <c r="BQ26" s="4196" t="s">
        <v>409</v>
      </c>
      <c r="BR26" s="3867" t="s">
        <v>410</v>
      </c>
      <c r="BS26" s="3867"/>
      <c r="BT26" s="3716">
        <v>45961</v>
      </c>
      <c r="BU26" s="3716">
        <v>45763</v>
      </c>
      <c r="BV26" s="3695" t="s">
        <v>116</v>
      </c>
      <c r="BW26" s="3716">
        <v>45594</v>
      </c>
      <c r="BX26" s="3716">
        <v>44855</v>
      </c>
      <c r="BY26" s="3695" t="s">
        <v>116</v>
      </c>
      <c r="BZ26" s="3716">
        <v>45594</v>
      </c>
      <c r="CA26" s="3716" t="s">
        <v>104</v>
      </c>
      <c r="CB26" s="1409"/>
      <c r="CC26" s="629" t="s">
        <v>105</v>
      </c>
      <c r="CD26" s="12"/>
      <c r="CE26" s="12"/>
      <c r="CF26" s="12"/>
      <c r="CG26" s="18"/>
    </row>
    <row r="27" spans="1:85" ht="45" hidden="1" customHeight="1" x14ac:dyDescent="0.2">
      <c r="A27" s="4943" t="s">
        <v>411</v>
      </c>
      <c r="B27" s="4962"/>
      <c r="C27" s="3688" t="s">
        <v>412</v>
      </c>
      <c r="D27" s="3689" t="s">
        <v>413</v>
      </c>
      <c r="E27" s="3690"/>
      <c r="F27" s="3691"/>
      <c r="G27" s="3691"/>
      <c r="H27" s="3692" t="s">
        <v>89</v>
      </c>
      <c r="I27" s="3693" t="s">
        <v>89</v>
      </c>
      <c r="J27" s="3694">
        <v>43894</v>
      </c>
      <c r="K27" s="3694"/>
      <c r="L27" s="3649"/>
      <c r="M27" s="3863"/>
      <c r="N27" s="3649"/>
      <c r="O27" s="3649"/>
      <c r="P27" s="3696"/>
      <c r="Q27" s="3697"/>
      <c r="R27" s="3698"/>
      <c r="S27" s="3698"/>
      <c r="T27" s="3698"/>
      <c r="U27" s="3794"/>
      <c r="V27" s="3699"/>
      <c r="W27" s="3700" t="str">
        <f t="shared" si="1"/>
        <v>Yes</v>
      </c>
      <c r="X27" s="3701" t="s">
        <v>93</v>
      </c>
      <c r="Y27" s="3688" t="s">
        <v>94</v>
      </c>
      <c r="Z27" s="3688"/>
      <c r="AA27" s="5776" t="s">
        <v>414</v>
      </c>
      <c r="AB27" s="5777" t="s">
        <v>415</v>
      </c>
      <c r="AC27" s="3656"/>
      <c r="AD27" s="3704">
        <v>45748</v>
      </c>
      <c r="AE27" s="4145">
        <v>46661</v>
      </c>
      <c r="AF27" s="3705" t="s">
        <v>219</v>
      </c>
      <c r="AG27" s="3706">
        <v>46661</v>
      </c>
      <c r="AH27" s="3706"/>
      <c r="AI27" s="3706"/>
      <c r="AJ27" s="3713"/>
      <c r="AK27" s="3661"/>
      <c r="AL27" s="4145"/>
      <c r="AM27" s="3705"/>
      <c r="AN27" s="3706"/>
      <c r="AO27" s="3706"/>
      <c r="AP27" s="3706"/>
      <c r="AQ27" s="3695"/>
      <c r="AR27" s="3663"/>
      <c r="AS27" s="3709"/>
      <c r="AT27" s="3692"/>
      <c r="AU27" s="3709"/>
      <c r="AV27" s="3709"/>
      <c r="AW27" s="3709"/>
      <c r="AX27" s="3692"/>
      <c r="AY27" s="3666"/>
      <c r="AZ27" s="3709"/>
      <c r="BA27" s="3692"/>
      <c r="BB27" s="3709"/>
      <c r="BC27" s="3709"/>
      <c r="BD27" s="3709"/>
      <c r="BE27" s="3692"/>
      <c r="BF27" s="3648"/>
      <c r="BG27" s="4089">
        <v>47027</v>
      </c>
      <c r="BH27" s="3706">
        <v>47027</v>
      </c>
      <c r="BI27" s="3711"/>
      <c r="BJ27" s="4089">
        <v>47150</v>
      </c>
      <c r="BK27" s="3706">
        <v>47150</v>
      </c>
      <c r="BL27" s="3711"/>
      <c r="BM27" s="4089">
        <v>47453</v>
      </c>
      <c r="BN27" s="3706">
        <v>47453</v>
      </c>
      <c r="BO27" s="3711"/>
      <c r="BP27" s="3688" t="s">
        <v>416</v>
      </c>
      <c r="BQ27" s="4182" t="s">
        <v>417</v>
      </c>
      <c r="BR27" s="3684"/>
      <c r="BS27" s="3646"/>
      <c r="BT27" s="3716">
        <v>45317</v>
      </c>
      <c r="BU27" s="3716">
        <v>45961</v>
      </c>
      <c r="BV27" s="3695" t="s">
        <v>116</v>
      </c>
      <c r="BW27" s="3716">
        <v>45961</v>
      </c>
      <c r="BX27" s="3716">
        <v>45686</v>
      </c>
      <c r="BY27" s="3695" t="s">
        <v>116</v>
      </c>
      <c r="BZ27" s="3716" t="s">
        <v>418</v>
      </c>
      <c r="CA27" s="3716" t="s">
        <v>104</v>
      </c>
      <c r="CB27" s="1409"/>
      <c r="CC27" s="542"/>
      <c r="CD27" s="12"/>
      <c r="CE27" s="12"/>
      <c r="CF27" s="12"/>
      <c r="CG27" s="18"/>
    </row>
    <row r="28" spans="1:85" ht="45" hidden="1" customHeight="1" x14ac:dyDescent="0.2">
      <c r="A28" s="2725" t="s">
        <v>419</v>
      </c>
      <c r="B28" s="3301"/>
      <c r="C28" s="2120" t="s">
        <v>420</v>
      </c>
      <c r="D28" s="2122" t="s">
        <v>421</v>
      </c>
      <c r="E28" s="3964">
        <v>2175</v>
      </c>
      <c r="F28" s="2141">
        <v>2022</v>
      </c>
      <c r="G28" s="2141">
        <v>2039</v>
      </c>
      <c r="H28" s="2139" t="s">
        <v>89</v>
      </c>
      <c r="I28" s="2126" t="s">
        <v>194</v>
      </c>
      <c r="J28" s="2127">
        <v>45372</v>
      </c>
      <c r="K28" s="2127">
        <v>40604</v>
      </c>
      <c r="L28" s="2679"/>
      <c r="M28" s="2680"/>
      <c r="N28" s="2679"/>
      <c r="O28" s="2127"/>
      <c r="P28" s="2129">
        <v>44417</v>
      </c>
      <c r="Q28" s="2130">
        <v>44606</v>
      </c>
      <c r="R28" s="2131">
        <v>45336</v>
      </c>
      <c r="S28" s="2131"/>
      <c r="T28" s="2131"/>
      <c r="U28" s="3796"/>
      <c r="V28" s="2133"/>
      <c r="W28" s="2134" t="str">
        <f t="shared" si="1"/>
        <v>Yes</v>
      </c>
      <c r="X28" s="2135" t="s">
        <v>93</v>
      </c>
      <c r="Y28" s="2120" t="s">
        <v>267</v>
      </c>
      <c r="Z28" s="2120"/>
      <c r="AA28" s="5785" t="s">
        <v>422</v>
      </c>
      <c r="AB28" s="5785"/>
      <c r="AC28" s="2923"/>
      <c r="AD28" s="3206" t="s">
        <v>423</v>
      </c>
      <c r="AE28" s="2485"/>
      <c r="AF28" s="2139"/>
      <c r="AG28" s="2140"/>
      <c r="AH28" s="2140"/>
      <c r="AI28" s="2140"/>
      <c r="AJ28" s="3010"/>
      <c r="AK28" s="2142"/>
      <c r="AL28" s="2145"/>
      <c r="AM28" s="2139"/>
      <c r="AN28" s="2140"/>
      <c r="AO28" s="2140"/>
      <c r="AP28" s="2140"/>
      <c r="AQ28" s="2141"/>
      <c r="AR28" s="2144"/>
      <c r="AS28" s="2145"/>
      <c r="AT28" s="2125"/>
      <c r="AU28" s="2145"/>
      <c r="AV28" s="2145"/>
      <c r="AW28" s="2145"/>
      <c r="AX28" s="2125"/>
      <c r="AY28" s="2146"/>
      <c r="AZ28" s="2145"/>
      <c r="BA28" s="2125"/>
      <c r="BB28" s="2145"/>
      <c r="BC28" s="2145"/>
      <c r="BD28" s="2145"/>
      <c r="BE28" s="2125"/>
      <c r="BF28" s="2125"/>
      <c r="BG28" s="4161"/>
      <c r="BH28" s="2140"/>
      <c r="BI28" s="2148">
        <v>44417</v>
      </c>
      <c r="BJ28" s="4161" t="s">
        <v>424</v>
      </c>
      <c r="BK28" s="2140">
        <v>44562</v>
      </c>
      <c r="BL28" s="2148">
        <v>44606</v>
      </c>
      <c r="BM28" s="4161"/>
      <c r="BN28" s="2140"/>
      <c r="BO28" s="2148">
        <v>45372</v>
      </c>
      <c r="BP28" s="2120" t="s">
        <v>425</v>
      </c>
      <c r="BQ28" s="4185"/>
      <c r="BR28" s="2120"/>
      <c r="BS28" s="2678" t="s">
        <v>426</v>
      </c>
      <c r="BT28" s="2149"/>
      <c r="BU28" s="2149"/>
      <c r="BV28" s="2141"/>
      <c r="BW28" s="2149"/>
      <c r="BX28" s="2149">
        <v>44440</v>
      </c>
      <c r="BY28" s="2149" t="s">
        <v>116</v>
      </c>
      <c r="BZ28" s="2149">
        <v>45279</v>
      </c>
      <c r="CA28" s="2149" t="s">
        <v>427</v>
      </c>
      <c r="CB28" s="2682"/>
      <c r="CC28" s="2678" t="s">
        <v>428</v>
      </c>
      <c r="CD28" s="12"/>
      <c r="CE28" s="12"/>
      <c r="CF28" s="12"/>
      <c r="CG28" s="18"/>
    </row>
    <row r="29" spans="1:85" ht="45" hidden="1" customHeight="1" x14ac:dyDescent="0.2">
      <c r="A29" s="4943" t="s">
        <v>437</v>
      </c>
      <c r="B29" s="4962"/>
      <c r="C29" s="3688" t="s">
        <v>438</v>
      </c>
      <c r="D29" s="3689" t="s">
        <v>439</v>
      </c>
      <c r="E29" s="3717" t="s">
        <v>226</v>
      </c>
      <c r="F29" s="3691"/>
      <c r="G29" s="3691"/>
      <c r="H29" s="3692"/>
      <c r="I29" s="3693"/>
      <c r="J29" s="3694">
        <v>43532</v>
      </c>
      <c r="K29" s="3694"/>
      <c r="L29" s="3767"/>
      <c r="M29" s="3768"/>
      <c r="N29" s="3767"/>
      <c r="O29" s="3694"/>
      <c r="P29" s="3696"/>
      <c r="Q29" s="3697"/>
      <c r="R29" s="3698"/>
      <c r="S29" s="3698"/>
      <c r="T29" s="3698"/>
      <c r="U29" s="3794">
        <v>45474</v>
      </c>
      <c r="V29" s="3699" t="s">
        <v>440</v>
      </c>
      <c r="W29" s="3700" t="b">
        <f t="shared" si="1"/>
        <v>0</v>
      </c>
      <c r="X29" s="3701" t="s">
        <v>237</v>
      </c>
      <c r="Y29" s="3688" t="s">
        <v>94</v>
      </c>
      <c r="Z29" s="3688"/>
      <c r="AA29" s="5776" t="s">
        <v>441</v>
      </c>
      <c r="AB29" s="5782" t="s">
        <v>442</v>
      </c>
      <c r="AC29" s="3703"/>
      <c r="AD29" s="3704">
        <v>42887</v>
      </c>
      <c r="AE29" s="4203"/>
      <c r="AF29" s="3705"/>
      <c r="AG29" s="3728"/>
      <c r="AH29" s="3728"/>
      <c r="AI29" s="3728"/>
      <c r="AJ29" s="3713"/>
      <c r="AK29" s="3707"/>
      <c r="AL29" s="3706"/>
      <c r="AM29" s="3705"/>
      <c r="AN29" s="3706"/>
      <c r="AO29" s="3706"/>
      <c r="AP29" s="3706"/>
      <c r="AQ29" s="3695"/>
      <c r="AR29" s="3693"/>
      <c r="AS29" s="4145"/>
      <c r="AT29" s="3705"/>
      <c r="AU29" s="3706"/>
      <c r="AV29" s="3709"/>
      <c r="AW29" s="3709"/>
      <c r="AX29" s="3692"/>
      <c r="AY29" s="3707"/>
      <c r="AZ29" s="3709"/>
      <c r="BA29" s="3692"/>
      <c r="BB29" s="3706"/>
      <c r="BC29" s="3706"/>
      <c r="BD29" s="3706"/>
      <c r="BE29" s="3695"/>
      <c r="BF29" s="3708"/>
      <c r="BG29" s="4089"/>
      <c r="BH29" s="3706"/>
      <c r="BI29" s="3711"/>
      <c r="BJ29" s="4089"/>
      <c r="BK29" s="3706"/>
      <c r="BL29" s="3711"/>
      <c r="BM29" s="4089"/>
      <c r="BN29" s="3706"/>
      <c r="BO29" s="3711"/>
      <c r="BP29" s="3741" t="s">
        <v>443</v>
      </c>
      <c r="BQ29" s="4196"/>
      <c r="BR29" s="3688"/>
      <c r="BS29" s="3763"/>
      <c r="BT29" s="3716">
        <v>45933</v>
      </c>
      <c r="BU29" s="3716"/>
      <c r="BV29" s="3695" t="s">
        <v>116</v>
      </c>
      <c r="BW29" s="3716"/>
      <c r="BX29" s="3716"/>
      <c r="BY29" s="3695"/>
      <c r="BZ29" s="3716"/>
      <c r="CA29" s="3716" t="s">
        <v>444</v>
      </c>
      <c r="CB29" s="1409"/>
      <c r="CC29" s="540"/>
      <c r="CD29" s="12"/>
      <c r="CE29" s="12"/>
      <c r="CF29" s="12"/>
      <c r="CG29" s="18"/>
    </row>
    <row r="30" spans="1:85" ht="45" hidden="1" customHeight="1" x14ac:dyDescent="0.2">
      <c r="A30" s="7127" t="s">
        <v>445</v>
      </c>
      <c r="B30" s="6076"/>
      <c r="C30" s="2470" t="s">
        <v>446</v>
      </c>
      <c r="D30" s="1689"/>
      <c r="E30" s="1704"/>
      <c r="F30" s="1666"/>
      <c r="G30" s="1666"/>
      <c r="H30" s="1676"/>
      <c r="I30" s="1691"/>
      <c r="J30" s="1668">
        <v>41212</v>
      </c>
      <c r="K30" s="1668"/>
      <c r="L30" s="1729"/>
      <c r="M30" s="2284"/>
      <c r="N30" s="1729"/>
      <c r="O30" s="1729"/>
      <c r="P30" s="1667"/>
      <c r="Q30" s="2608"/>
      <c r="R30" s="1669"/>
      <c r="S30" s="1706"/>
      <c r="T30" s="1706"/>
      <c r="U30" s="3793"/>
      <c r="V30" s="2609"/>
      <c r="W30" s="1695" t="b">
        <f t="shared" si="1"/>
        <v>0</v>
      </c>
      <c r="X30" s="1672"/>
      <c r="Y30" s="1376"/>
      <c r="Z30" s="1376"/>
      <c r="AA30" s="5786"/>
      <c r="AB30" s="5786"/>
      <c r="AC30" s="3001"/>
      <c r="AD30" s="1682"/>
      <c r="AE30" s="4147"/>
      <c r="AF30" s="1676"/>
      <c r="AG30" s="1674"/>
      <c r="AH30" s="1674"/>
      <c r="AI30" s="1674"/>
      <c r="AJ30" s="2276"/>
      <c r="AK30" s="2610"/>
      <c r="AL30" s="1679"/>
      <c r="AM30" s="1676"/>
      <c r="AN30" s="1674"/>
      <c r="AO30" s="1674"/>
      <c r="AP30" s="1674"/>
      <c r="AQ30" s="1667"/>
      <c r="AR30" s="7128"/>
      <c r="AS30" s="7129"/>
      <c r="AT30" s="1668"/>
      <c r="AU30" s="1679"/>
      <c r="AV30" s="1679"/>
      <c r="AW30" s="1679"/>
      <c r="AX30" s="1668"/>
      <c r="AY30" s="2610"/>
      <c r="AZ30" s="1678"/>
      <c r="BA30" s="1669"/>
      <c r="BB30" s="1674"/>
      <c r="BC30" s="1679"/>
      <c r="BD30" s="1679"/>
      <c r="BE30" s="1668"/>
      <c r="BF30" s="1669"/>
      <c r="BG30" s="4158"/>
      <c r="BH30" s="1674"/>
      <c r="BI30" s="1683"/>
      <c r="BJ30" s="4158"/>
      <c r="BK30" s="1674"/>
      <c r="BL30" s="1683"/>
      <c r="BM30" s="4158"/>
      <c r="BN30" s="1674"/>
      <c r="BO30" s="1683"/>
      <c r="BP30" s="5416"/>
      <c r="BQ30" s="4191"/>
      <c r="BR30" s="2300"/>
      <c r="BS30" s="2300"/>
      <c r="BT30" s="1684"/>
      <c r="BU30" s="1684"/>
      <c r="BV30" s="1667"/>
      <c r="BW30" s="1684"/>
      <c r="BX30" s="1684"/>
      <c r="BY30" s="1684"/>
      <c r="BZ30" s="1684"/>
      <c r="CA30" s="2319" t="s">
        <v>117</v>
      </c>
      <c r="CB30" s="1684"/>
      <c r="CC30" s="2300"/>
      <c r="CD30" s="1176"/>
      <c r="CE30" s="1176"/>
      <c r="CF30" s="1176"/>
      <c r="CG30" s="1175"/>
    </row>
    <row r="31" spans="1:85" ht="45" hidden="1" customHeight="1" x14ac:dyDescent="0.2">
      <c r="A31" s="3644" t="s">
        <v>447</v>
      </c>
      <c r="B31" s="6082"/>
      <c r="C31" s="3646" t="s">
        <v>448</v>
      </c>
      <c r="D31" s="3670" t="s">
        <v>449</v>
      </c>
      <c r="E31" s="3676"/>
      <c r="F31" s="3647"/>
      <c r="G31" s="3647"/>
      <c r="H31" s="3648"/>
      <c r="I31" s="3675"/>
      <c r="J31" s="3649" t="s">
        <v>450</v>
      </c>
      <c r="K31" s="3649"/>
      <c r="L31" s="3649"/>
      <c r="M31" s="3863"/>
      <c r="N31" s="3649"/>
      <c r="O31" s="3649"/>
      <c r="P31" s="3650"/>
      <c r="Q31" s="3651"/>
      <c r="R31" s="3652"/>
      <c r="S31" s="3652"/>
      <c r="T31" s="3652"/>
      <c r="U31" s="3798"/>
      <c r="V31" s="3653"/>
      <c r="W31" s="3654"/>
      <c r="X31" s="3655"/>
      <c r="Y31" s="3646" t="s">
        <v>94</v>
      </c>
      <c r="Z31" s="3646"/>
      <c r="AA31" s="5787" t="s">
        <v>451</v>
      </c>
      <c r="AB31" s="5787" t="s">
        <v>452</v>
      </c>
      <c r="AC31" s="3673"/>
      <c r="AD31" s="3669">
        <v>45778</v>
      </c>
      <c r="AE31" s="4254" t="s">
        <v>453</v>
      </c>
      <c r="AF31" s="3659" t="s">
        <v>454</v>
      </c>
      <c r="AG31" s="3658">
        <v>46235</v>
      </c>
      <c r="AH31" s="3658"/>
      <c r="AI31" s="3658"/>
      <c r="AJ31" s="4261"/>
      <c r="AK31" s="3661"/>
      <c r="AL31" s="3665"/>
      <c r="AM31" s="3659"/>
      <c r="AN31" s="3658"/>
      <c r="AO31" s="3658"/>
      <c r="AP31" s="3658"/>
      <c r="AQ31" s="3662"/>
      <c r="AR31" s="3663"/>
      <c r="AS31" s="3665"/>
      <c r="AT31" s="3648"/>
      <c r="AU31" s="3665"/>
      <c r="AV31" s="3665"/>
      <c r="AW31" s="3665"/>
      <c r="AX31" s="3648"/>
      <c r="AY31" s="3661"/>
      <c r="AZ31" s="3664"/>
      <c r="BA31" s="3667"/>
      <c r="BB31" s="3658"/>
      <c r="BC31" s="3665"/>
      <c r="BD31" s="3665"/>
      <c r="BE31" s="3648"/>
      <c r="BF31" s="3648"/>
      <c r="BG31" s="4251" t="s">
        <v>455</v>
      </c>
      <c r="BH31" s="3658">
        <v>46631</v>
      </c>
      <c r="BI31" s="3668"/>
      <c r="BJ31" s="4251">
        <v>46813</v>
      </c>
      <c r="BK31" s="3658">
        <v>46813</v>
      </c>
      <c r="BL31" s="3668"/>
      <c r="BM31" s="4251">
        <v>47027</v>
      </c>
      <c r="BN31" s="3658">
        <v>47027</v>
      </c>
      <c r="BO31" s="3668"/>
      <c r="BP31" s="3646" t="s">
        <v>456</v>
      </c>
      <c r="BQ31" s="4256" t="s">
        <v>457</v>
      </c>
      <c r="BR31" s="3684"/>
      <c r="BS31" s="3646"/>
      <c r="BT31" s="3671">
        <v>45932</v>
      </c>
      <c r="BU31" s="3671">
        <v>45834</v>
      </c>
      <c r="BV31" s="3662" t="s">
        <v>116</v>
      </c>
      <c r="BW31" s="3671">
        <v>45945</v>
      </c>
      <c r="BX31" s="3671">
        <v>45834</v>
      </c>
      <c r="BY31" s="3662" t="s">
        <v>116</v>
      </c>
      <c r="BZ31" s="3671"/>
      <c r="CA31" s="3716" t="s">
        <v>104</v>
      </c>
      <c r="CB31" s="2540"/>
      <c r="CC31" s="2513"/>
      <c r="CD31" s="12"/>
      <c r="CE31" s="12"/>
      <c r="CF31" s="12"/>
      <c r="CG31" s="18"/>
    </row>
    <row r="32" spans="1:85" ht="45" hidden="1" customHeight="1" x14ac:dyDescent="0.2">
      <c r="A32" s="4951"/>
      <c r="B32" s="6075" t="s">
        <v>458</v>
      </c>
      <c r="C32" s="3107" t="s">
        <v>448</v>
      </c>
      <c r="D32" s="3098" t="s">
        <v>449</v>
      </c>
      <c r="E32" s="5000">
        <v>2143</v>
      </c>
      <c r="F32" s="3115">
        <v>2023</v>
      </c>
      <c r="G32" s="3115">
        <v>2038</v>
      </c>
      <c r="H32" s="3100" t="s">
        <v>89</v>
      </c>
      <c r="I32" s="3487" t="s">
        <v>89</v>
      </c>
      <c r="J32" s="3229" t="s">
        <v>459</v>
      </c>
      <c r="K32" s="3229"/>
      <c r="L32" s="3229" t="s">
        <v>90</v>
      </c>
      <c r="M32" s="3436" t="s">
        <v>169</v>
      </c>
      <c r="N32" s="3229"/>
      <c r="O32" s="3229"/>
      <c r="P32" s="3101">
        <v>45371</v>
      </c>
      <c r="Q32" s="3102">
        <v>45470</v>
      </c>
      <c r="R32" s="3103"/>
      <c r="S32" s="3103">
        <v>45719</v>
      </c>
      <c r="T32" s="3103">
        <v>45811</v>
      </c>
      <c r="U32" s="3797"/>
      <c r="V32" s="3104"/>
      <c r="W32" s="3105" t="str">
        <f>IF(OR(X32="Yes", Y32="Web-page timetable", Z32="YES"), "Yes")</f>
        <v>Yes</v>
      </c>
      <c r="X32" s="3106" t="s">
        <v>93</v>
      </c>
      <c r="Y32" s="3107" t="s">
        <v>94</v>
      </c>
      <c r="Z32" s="3107"/>
      <c r="AA32" s="6035" t="s">
        <v>460</v>
      </c>
      <c r="AB32" s="6035" t="s">
        <v>461</v>
      </c>
      <c r="AC32" s="4290"/>
      <c r="AD32" s="3109">
        <v>45292</v>
      </c>
      <c r="AE32" s="4292" t="s">
        <v>462</v>
      </c>
      <c r="AF32" s="3114" t="s">
        <v>463</v>
      </c>
      <c r="AG32" s="3111">
        <v>43739</v>
      </c>
      <c r="AH32" s="3111">
        <v>43745</v>
      </c>
      <c r="AI32" s="3111">
        <v>43787</v>
      </c>
      <c r="AJ32" s="4293" t="s">
        <v>464</v>
      </c>
      <c r="AK32" s="3113"/>
      <c r="AL32" s="3117" t="s">
        <v>465</v>
      </c>
      <c r="AM32" s="3114" t="s">
        <v>364</v>
      </c>
      <c r="AN32" s="3111">
        <v>44075</v>
      </c>
      <c r="AO32" s="3111">
        <v>44571</v>
      </c>
      <c r="AP32" s="3111">
        <v>44645</v>
      </c>
      <c r="AQ32" s="3115" t="s">
        <v>466</v>
      </c>
      <c r="AR32" s="3116"/>
      <c r="AS32" s="3117"/>
      <c r="AT32" s="3100"/>
      <c r="AU32" s="3117"/>
      <c r="AV32" s="3117"/>
      <c r="AW32" s="3117"/>
      <c r="AX32" s="3100"/>
      <c r="AY32" s="4592"/>
      <c r="AZ32" s="4835"/>
      <c r="BA32" s="4592"/>
      <c r="BB32" s="3111"/>
      <c r="BC32" s="3117"/>
      <c r="BD32" s="3117"/>
      <c r="BE32" s="3100"/>
      <c r="BF32" s="3100"/>
      <c r="BG32" s="4174">
        <v>45352</v>
      </c>
      <c r="BH32" s="3111">
        <v>45352</v>
      </c>
      <c r="BI32" s="3119">
        <v>45371</v>
      </c>
      <c r="BJ32" s="4174">
        <v>45444</v>
      </c>
      <c r="BK32" s="3111">
        <v>45444</v>
      </c>
      <c r="BL32" s="3119">
        <v>45470</v>
      </c>
      <c r="BM32" s="4174" t="s">
        <v>467</v>
      </c>
      <c r="BN32" s="3111">
        <v>45839</v>
      </c>
      <c r="BO32" s="3119"/>
      <c r="BP32" s="3107" t="s">
        <v>468</v>
      </c>
      <c r="BQ32" s="4194" t="s">
        <v>469</v>
      </c>
      <c r="BR32" s="4262"/>
      <c r="BS32" s="3107"/>
      <c r="BT32" s="3120">
        <v>45420</v>
      </c>
      <c r="BU32" s="3120">
        <v>45377</v>
      </c>
      <c r="BV32" s="3115" t="s">
        <v>116</v>
      </c>
      <c r="BW32" s="3120">
        <v>45441</v>
      </c>
      <c r="BX32" s="3120">
        <v>45475</v>
      </c>
      <c r="BY32" s="3115" t="s">
        <v>116</v>
      </c>
      <c r="BZ32" s="3120">
        <v>45763</v>
      </c>
      <c r="CA32" s="3120" t="s">
        <v>470</v>
      </c>
      <c r="CB32" s="2540"/>
      <c r="CC32" s="2513" t="s">
        <v>471</v>
      </c>
      <c r="CD32" s="12"/>
      <c r="CE32" s="12"/>
      <c r="CF32" s="12"/>
      <c r="CG32" s="18"/>
    </row>
    <row r="33" spans="1:85" ht="45" hidden="1" customHeight="1" thickBot="1" x14ac:dyDescent="0.25">
      <c r="A33" s="3686" t="s">
        <v>472</v>
      </c>
      <c r="B33" s="5568"/>
      <c r="C33" s="3688" t="s">
        <v>473</v>
      </c>
      <c r="D33" s="3688" t="s">
        <v>474</v>
      </c>
      <c r="E33" s="3718" t="s">
        <v>193</v>
      </c>
      <c r="F33" s="3691"/>
      <c r="G33" s="3691"/>
      <c r="H33" s="3695" t="s">
        <v>89</v>
      </c>
      <c r="I33" s="3695" t="s">
        <v>89</v>
      </c>
      <c r="J33" s="3696">
        <v>45370</v>
      </c>
      <c r="K33" s="3694">
        <v>39485</v>
      </c>
      <c r="L33" s="3694" t="s">
        <v>90</v>
      </c>
      <c r="M33" s="3866" t="s">
        <v>389</v>
      </c>
      <c r="N33" s="3694"/>
      <c r="O33" s="3694"/>
      <c r="P33" s="3696"/>
      <c r="Q33" s="3697"/>
      <c r="R33" s="3698"/>
      <c r="S33" s="3698"/>
      <c r="T33" s="3698"/>
      <c r="U33" s="3794"/>
      <c r="V33" s="3699"/>
      <c r="W33" s="3700" t="str">
        <f>IF(OR(X33="Yes", Y33="Web-page timetable", Z33="YES"), "Yes")</f>
        <v>Yes</v>
      </c>
      <c r="X33" s="3701" t="s">
        <v>93</v>
      </c>
      <c r="Y33" s="3688" t="s">
        <v>94</v>
      </c>
      <c r="Z33" s="3688"/>
      <c r="AA33" s="5782" t="s">
        <v>475</v>
      </c>
      <c r="AB33" s="5776" t="s">
        <v>476</v>
      </c>
      <c r="AC33" s="3703"/>
      <c r="AD33" s="3704">
        <v>45717</v>
      </c>
      <c r="AE33" s="4145" t="s">
        <v>477</v>
      </c>
      <c r="AF33" s="3705" t="s">
        <v>478</v>
      </c>
      <c r="AG33" s="3706">
        <v>46844</v>
      </c>
      <c r="AH33" s="3706"/>
      <c r="AI33" s="3706"/>
      <c r="AJ33" s="3713"/>
      <c r="AK33" s="3707"/>
      <c r="AL33" s="3706"/>
      <c r="AM33" s="3705"/>
      <c r="AN33" s="3706"/>
      <c r="AO33" s="3706"/>
      <c r="AP33" s="3706"/>
      <c r="AQ33" s="3695"/>
      <c r="AR33" s="4018"/>
      <c r="AS33" s="5271"/>
      <c r="AT33" s="4664"/>
      <c r="AU33" s="3730"/>
      <c r="AV33" s="3709"/>
      <c r="AW33" s="3709"/>
      <c r="AX33" s="3692"/>
      <c r="AY33" s="3731"/>
      <c r="AZ33" s="5312"/>
      <c r="BA33" s="5316"/>
      <c r="BB33" s="3730"/>
      <c r="BC33" s="3709"/>
      <c r="BD33" s="3709"/>
      <c r="BE33" s="3692"/>
      <c r="BF33" s="3692"/>
      <c r="BG33" s="4089" t="s">
        <v>479</v>
      </c>
      <c r="BH33" s="3706">
        <v>47209</v>
      </c>
      <c r="BI33" s="3706"/>
      <c r="BJ33" s="4089" t="s">
        <v>480</v>
      </c>
      <c r="BK33" s="3706">
        <v>47392</v>
      </c>
      <c r="BL33" s="3711"/>
      <c r="BM33" s="4089" t="s">
        <v>481</v>
      </c>
      <c r="BN33" s="3704">
        <v>47574</v>
      </c>
      <c r="BO33" s="3711"/>
      <c r="BP33" s="4003" t="s">
        <v>482</v>
      </c>
      <c r="BQ33" s="4003" t="s">
        <v>355</v>
      </c>
      <c r="BR33" s="3712"/>
      <c r="BS33" s="3688"/>
      <c r="BT33" s="3716"/>
      <c r="BU33" s="3716">
        <v>45888</v>
      </c>
      <c r="BV33" s="3695" t="s">
        <v>116</v>
      </c>
      <c r="BW33" s="3716">
        <v>44309</v>
      </c>
      <c r="BX33" s="3962">
        <v>45888</v>
      </c>
      <c r="BY33" s="3695" t="s">
        <v>116</v>
      </c>
      <c r="BZ33" s="3963">
        <v>45888</v>
      </c>
      <c r="CA33" s="3716" t="s">
        <v>104</v>
      </c>
      <c r="CB33" s="2149"/>
      <c r="CC33" s="2120" t="s">
        <v>483</v>
      </c>
      <c r="CD33" s="12"/>
      <c r="CE33" s="12"/>
      <c r="CF33" s="12"/>
      <c r="CG33" s="18"/>
    </row>
    <row r="34" spans="1:85" ht="45" hidden="1" customHeight="1" thickTop="1" x14ac:dyDescent="0.2">
      <c r="A34" s="1549" t="s">
        <v>484</v>
      </c>
      <c r="B34" s="3303"/>
      <c r="C34" s="1381" t="s">
        <v>485</v>
      </c>
      <c r="D34" s="1380" t="s">
        <v>486</v>
      </c>
      <c r="E34" s="7352">
        <v>2208</v>
      </c>
      <c r="F34" s="1387">
        <v>2020</v>
      </c>
      <c r="G34" s="1387">
        <v>2038</v>
      </c>
      <c r="H34" s="1413" t="s">
        <v>89</v>
      </c>
      <c r="I34" s="1387" t="s">
        <v>89</v>
      </c>
      <c r="J34" s="1388">
        <v>42934</v>
      </c>
      <c r="K34" s="1388"/>
      <c r="L34" s="1388" t="s">
        <v>487</v>
      </c>
      <c r="M34" s="2003" t="s">
        <v>488</v>
      </c>
      <c r="N34" s="1388"/>
      <c r="O34" s="1388"/>
      <c r="P34" s="1388"/>
      <c r="Q34" s="1415"/>
      <c r="R34" s="1416"/>
      <c r="S34" s="1416"/>
      <c r="T34" s="1416"/>
      <c r="U34" s="3792"/>
      <c r="V34" s="1417"/>
      <c r="W34" s="1391" t="str">
        <f>IF(OR(X34="Yes", Y34="Web-page timetable", Z34="YES"), "Yes")</f>
        <v>Yes</v>
      </c>
      <c r="X34" s="1392" t="s">
        <v>93</v>
      </c>
      <c r="Y34" s="108" t="s">
        <v>94</v>
      </c>
      <c r="Z34" s="108"/>
      <c r="AA34" s="5779" t="s">
        <v>4249</v>
      </c>
      <c r="AB34" s="5788" t="s">
        <v>4249</v>
      </c>
      <c r="AC34" s="2967"/>
      <c r="AD34" s="1418">
        <v>45717</v>
      </c>
      <c r="AE34" s="1570">
        <v>43405</v>
      </c>
      <c r="AF34" s="1419" t="s">
        <v>491</v>
      </c>
      <c r="AG34" s="1396">
        <v>43405</v>
      </c>
      <c r="AH34" s="1397">
        <v>43476</v>
      </c>
      <c r="AI34" s="1397">
        <v>43518</v>
      </c>
      <c r="AJ34" s="3008" t="s">
        <v>492</v>
      </c>
      <c r="AK34" s="1399" t="s">
        <v>493</v>
      </c>
      <c r="AL34" s="7357">
        <v>43586</v>
      </c>
      <c r="AM34" s="7358" t="s">
        <v>494</v>
      </c>
      <c r="AN34" s="1396">
        <v>43586</v>
      </c>
      <c r="AO34" s="1397">
        <v>43676</v>
      </c>
      <c r="AP34" s="1397">
        <v>43732</v>
      </c>
      <c r="AQ34" s="1454" t="s">
        <v>495</v>
      </c>
      <c r="AR34" s="1400"/>
      <c r="AS34" s="1420">
        <v>44228</v>
      </c>
      <c r="AT34" s="1421" t="s">
        <v>496</v>
      </c>
      <c r="AU34" s="1422">
        <v>44228</v>
      </c>
      <c r="AV34" s="1423">
        <v>44235</v>
      </c>
      <c r="AW34" s="1423">
        <v>44279</v>
      </c>
      <c r="AX34" s="1424" t="s">
        <v>497</v>
      </c>
      <c r="AY34" s="1425"/>
      <c r="AZ34" s="1420"/>
      <c r="BA34" s="1431"/>
      <c r="BB34" s="1396"/>
      <c r="BC34" s="1423"/>
      <c r="BD34" s="1423"/>
      <c r="BE34" s="1424"/>
      <c r="BF34" s="1424"/>
      <c r="BG34" s="4085" t="s">
        <v>4250</v>
      </c>
      <c r="BH34" s="1396">
        <v>45931</v>
      </c>
      <c r="BI34" s="1408"/>
      <c r="BJ34" s="4085" t="s">
        <v>4251</v>
      </c>
      <c r="BK34" s="1396">
        <v>46054</v>
      </c>
      <c r="BL34" s="1408"/>
      <c r="BM34" s="4085" t="s">
        <v>4252</v>
      </c>
      <c r="BN34" s="1396">
        <v>46631</v>
      </c>
      <c r="BO34" s="1445"/>
      <c r="BP34" s="540" t="s">
        <v>4253</v>
      </c>
      <c r="BQ34" s="627" t="s">
        <v>4254</v>
      </c>
      <c r="BR34" s="1178" t="s">
        <v>499</v>
      </c>
      <c r="BS34" s="540"/>
      <c r="BT34" s="1409">
        <v>45497</v>
      </c>
      <c r="BU34" s="1409">
        <v>45763</v>
      </c>
      <c r="BV34" s="1410" t="s">
        <v>4248</v>
      </c>
      <c r="BW34" s="1409">
        <v>45310</v>
      </c>
      <c r="BX34" s="1409">
        <v>45440</v>
      </c>
      <c r="BY34" s="1410" t="s">
        <v>116</v>
      </c>
      <c r="BZ34" s="1409">
        <v>45440</v>
      </c>
      <c r="CA34" s="1409" t="s">
        <v>4255</v>
      </c>
      <c r="CB34" s="1409"/>
      <c r="CC34" s="540" t="s">
        <v>500</v>
      </c>
      <c r="CD34" s="12"/>
      <c r="CE34" s="12"/>
      <c r="CF34" s="12"/>
      <c r="CG34" s="18"/>
    </row>
    <row r="35" spans="1:85" ht="45" hidden="1" customHeight="1" x14ac:dyDescent="0.2">
      <c r="A35" s="6070" t="s">
        <v>501</v>
      </c>
      <c r="B35" s="6081"/>
      <c r="C35" s="540" t="s">
        <v>502</v>
      </c>
      <c r="D35" s="2238" t="s">
        <v>503</v>
      </c>
      <c r="E35" s="7359" t="s">
        <v>114</v>
      </c>
      <c r="F35" s="3213"/>
      <c r="G35" s="3213"/>
      <c r="H35" s="3438" t="s">
        <v>194</v>
      </c>
      <c r="I35" s="2455" t="s">
        <v>89</v>
      </c>
      <c r="J35" s="3819">
        <v>44249</v>
      </c>
      <c r="K35" s="3819"/>
      <c r="L35" s="1389"/>
      <c r="M35" s="2002"/>
      <c r="N35" s="1389"/>
      <c r="O35" s="1389"/>
      <c r="P35" s="1655"/>
      <c r="Q35" s="5560"/>
      <c r="R35" s="3840"/>
      <c r="S35" s="4077"/>
      <c r="T35" s="4077"/>
      <c r="U35" s="3792"/>
      <c r="V35" s="1417"/>
      <c r="W35" s="1391" t="str">
        <f>IF(OR(X35="Yes", Y35="Web-page timetable", Z35="YES"), "Yes")</f>
        <v>Yes</v>
      </c>
      <c r="X35" s="4081" t="s">
        <v>93</v>
      </c>
      <c r="Y35" s="540" t="s">
        <v>267</v>
      </c>
      <c r="Z35" s="540"/>
      <c r="AA35" s="5789" t="s">
        <v>4256</v>
      </c>
      <c r="AB35" s="5789" t="s">
        <v>4256</v>
      </c>
      <c r="AC35" s="2967"/>
      <c r="AD35" s="1435">
        <v>45931</v>
      </c>
      <c r="AE35" s="1570">
        <v>46054</v>
      </c>
      <c r="AF35" s="1419" t="s">
        <v>509</v>
      </c>
      <c r="AG35" s="1396">
        <v>46054</v>
      </c>
      <c r="AH35" s="1397"/>
      <c r="AI35" s="1397"/>
      <c r="AJ35" s="3008"/>
      <c r="AK35" s="1399"/>
      <c r="AL35" s="1981"/>
      <c r="AM35" s="1419"/>
      <c r="AN35" s="1396"/>
      <c r="AO35" s="1397"/>
      <c r="AP35" s="1397"/>
      <c r="AQ35" s="1398"/>
      <c r="AR35" s="1400"/>
      <c r="AS35" s="1420"/>
      <c r="AT35" s="1421"/>
      <c r="AU35" s="1432"/>
      <c r="AV35" s="1423"/>
      <c r="AW35" s="1423"/>
      <c r="AX35" s="1424"/>
      <c r="AY35" s="1425"/>
      <c r="AZ35" s="1420"/>
      <c r="BA35" s="1431"/>
      <c r="BB35" s="1396"/>
      <c r="BC35" s="1423"/>
      <c r="BD35" s="1423"/>
      <c r="BE35" s="1424"/>
      <c r="BF35" s="1424"/>
      <c r="BG35" s="4085" t="s">
        <v>274</v>
      </c>
      <c r="BH35" s="1396">
        <v>46204</v>
      </c>
      <c r="BI35" s="1397"/>
      <c r="BJ35" s="4085">
        <v>46327</v>
      </c>
      <c r="BK35" s="1396">
        <v>46327</v>
      </c>
      <c r="BL35" s="1408"/>
      <c r="BM35" s="4085">
        <v>46539</v>
      </c>
      <c r="BN35" s="1435">
        <v>46539</v>
      </c>
      <c r="BO35" s="1438"/>
      <c r="BP35" s="1178" t="s">
        <v>4257</v>
      </c>
      <c r="BQ35" s="627" t="s">
        <v>4258</v>
      </c>
      <c r="BR35" s="1178"/>
      <c r="BS35" s="540"/>
      <c r="BT35" s="1409">
        <v>45763</v>
      </c>
      <c r="BU35" s="1409">
        <v>45960</v>
      </c>
      <c r="BV35" s="1410" t="s">
        <v>116</v>
      </c>
      <c r="BW35" s="1409">
        <v>45686</v>
      </c>
      <c r="BX35" s="1409">
        <v>45960</v>
      </c>
      <c r="BY35" s="1410" t="s">
        <v>116</v>
      </c>
      <c r="BZ35" s="1409">
        <v>45960</v>
      </c>
      <c r="CA35" s="1409" t="s">
        <v>566</v>
      </c>
      <c r="CB35" s="1409"/>
      <c r="CC35" s="542"/>
      <c r="CD35" s="12"/>
      <c r="CE35" s="12"/>
      <c r="CF35" s="12"/>
      <c r="CG35" s="18"/>
    </row>
    <row r="36" spans="1:85" ht="45" hidden="1" customHeight="1" x14ac:dyDescent="0.2">
      <c r="A36" s="4954"/>
      <c r="B36" s="3308" t="s">
        <v>534</v>
      </c>
      <c r="C36" s="2120" t="s">
        <v>512</v>
      </c>
      <c r="D36" s="2122" t="s">
        <v>535</v>
      </c>
      <c r="E36" s="3133">
        <v>2184</v>
      </c>
      <c r="F36" s="2141">
        <v>2011</v>
      </c>
      <c r="G36" s="2141">
        <v>2036</v>
      </c>
      <c r="H36" s="2125" t="s">
        <v>89</v>
      </c>
      <c r="I36" s="2126" t="s">
        <v>89</v>
      </c>
      <c r="J36" s="2127" t="s">
        <v>514</v>
      </c>
      <c r="K36" s="2127"/>
      <c r="L36" s="2127"/>
      <c r="M36" s="2128" t="s">
        <v>536</v>
      </c>
      <c r="N36" s="2127"/>
      <c r="O36" s="2127" t="s">
        <v>90</v>
      </c>
      <c r="P36" s="2129">
        <v>44784</v>
      </c>
      <c r="Q36" s="2130">
        <v>44894</v>
      </c>
      <c r="R36" s="2131">
        <v>45167</v>
      </c>
      <c r="S36" s="2131"/>
      <c r="T36" s="2131"/>
      <c r="U36" s="3796"/>
      <c r="V36" s="2133"/>
      <c r="W36" s="2134" t="str">
        <f>IF(OR(X36="Yes", Y36="Web-page timetable", Z36="YES"), "Yes")</f>
        <v>Yes</v>
      </c>
      <c r="X36" s="2135" t="s">
        <v>93</v>
      </c>
      <c r="Y36" s="2120" t="s">
        <v>94</v>
      </c>
      <c r="Z36" s="2120"/>
      <c r="AA36" s="5783" t="s">
        <v>516</v>
      </c>
      <c r="AB36" s="5783" t="s">
        <v>517</v>
      </c>
      <c r="AC36" s="2923"/>
      <c r="AD36" s="2137">
        <v>45717</v>
      </c>
      <c r="AE36" s="2485" t="s">
        <v>537</v>
      </c>
      <c r="AF36" s="2139" t="s">
        <v>142</v>
      </c>
      <c r="AG36" s="2140">
        <v>44593</v>
      </c>
      <c r="AH36" s="2140">
        <v>44784</v>
      </c>
      <c r="AI36" s="2140">
        <v>44827</v>
      </c>
      <c r="AJ36" s="3010"/>
      <c r="AK36" s="2142"/>
      <c r="AL36" s="2140"/>
      <c r="AM36" s="2139"/>
      <c r="AN36" s="2140"/>
      <c r="AO36" s="2140"/>
      <c r="AP36" s="2140"/>
      <c r="AQ36" s="2141"/>
      <c r="AR36" s="2144"/>
      <c r="AS36" s="2145"/>
      <c r="AT36" s="2125"/>
      <c r="AU36" s="2475"/>
      <c r="AV36" s="2145"/>
      <c r="AW36" s="2145"/>
      <c r="AX36" s="2125"/>
      <c r="AY36" s="2146"/>
      <c r="AZ36" s="2145"/>
      <c r="BA36" s="2476"/>
      <c r="BB36" s="2140"/>
      <c r="BC36" s="2145"/>
      <c r="BD36" s="2145"/>
      <c r="BE36" s="2125"/>
      <c r="BF36" s="2125"/>
      <c r="BG36" s="4161">
        <v>44774</v>
      </c>
      <c r="BH36" s="2140">
        <v>44774</v>
      </c>
      <c r="BI36" s="2140" t="s">
        <v>538</v>
      </c>
      <c r="BJ36" s="4161">
        <v>44866</v>
      </c>
      <c r="BK36" s="2140">
        <v>44866</v>
      </c>
      <c r="BL36" s="2148">
        <v>44866</v>
      </c>
      <c r="BM36" s="4161">
        <v>45047</v>
      </c>
      <c r="BN36" s="2137">
        <v>45047</v>
      </c>
      <c r="BO36" s="2148">
        <v>45170</v>
      </c>
      <c r="BP36" s="2120" t="s">
        <v>539</v>
      </c>
      <c r="BQ36" s="4185"/>
      <c r="BR36" s="2304" t="s">
        <v>540</v>
      </c>
      <c r="BS36" s="2120"/>
      <c r="BT36" s="2149">
        <v>44628</v>
      </c>
      <c r="BU36" s="2149">
        <v>45950</v>
      </c>
      <c r="BV36" s="2141" t="s">
        <v>116</v>
      </c>
      <c r="BW36" s="2149">
        <v>44463</v>
      </c>
      <c r="BX36" s="2149">
        <v>44846</v>
      </c>
      <c r="BY36" s="2141" t="s">
        <v>116</v>
      </c>
      <c r="BZ36" s="2149">
        <v>44846</v>
      </c>
      <c r="CA36" s="3934" t="s">
        <v>541</v>
      </c>
      <c r="CB36" s="2901"/>
      <c r="CC36" s="2900" t="s">
        <v>542</v>
      </c>
      <c r="CD36" s="12"/>
      <c r="CE36" s="12"/>
      <c r="CF36" s="12"/>
      <c r="CG36" s="18"/>
    </row>
    <row r="37" spans="1:85" ht="45" hidden="1" customHeight="1" x14ac:dyDescent="0.2">
      <c r="A37" s="2726" t="s">
        <v>511</v>
      </c>
      <c r="B37" s="3304"/>
      <c r="C37" s="1381" t="s">
        <v>512</v>
      </c>
      <c r="D37" s="1380" t="s">
        <v>513</v>
      </c>
      <c r="E37" s="7352">
        <v>2317</v>
      </c>
      <c r="F37" s="1387">
        <v>2024</v>
      </c>
      <c r="G37" s="1387">
        <v>2041</v>
      </c>
      <c r="H37" s="1413" t="s">
        <v>89</v>
      </c>
      <c r="I37" s="1414" t="s">
        <v>89</v>
      </c>
      <c r="J37" s="1389" t="s">
        <v>514</v>
      </c>
      <c r="K37" s="1389"/>
      <c r="L37" s="1389" t="s">
        <v>90</v>
      </c>
      <c r="M37" s="2002" t="s">
        <v>515</v>
      </c>
      <c r="N37" s="1389"/>
      <c r="O37" s="1389"/>
      <c r="P37" s="1388"/>
      <c r="Q37" s="1415"/>
      <c r="R37" s="1416"/>
      <c r="S37" s="1416"/>
      <c r="T37" s="1416"/>
      <c r="U37" s="3792"/>
      <c r="V37" s="1417"/>
      <c r="W37" s="1391" t="s">
        <v>93</v>
      </c>
      <c r="X37" s="1392" t="s">
        <v>93</v>
      </c>
      <c r="Y37" s="108" t="s">
        <v>94</v>
      </c>
      <c r="Z37" s="108"/>
      <c r="AA37" s="5779" t="s">
        <v>516</v>
      </c>
      <c r="AB37" s="5779" t="s">
        <v>517</v>
      </c>
      <c r="AC37" s="2967"/>
      <c r="AD37" s="1418">
        <v>45717</v>
      </c>
      <c r="AE37" s="1570" t="s">
        <v>518</v>
      </c>
      <c r="AF37" s="1419" t="s">
        <v>142</v>
      </c>
      <c r="AG37" s="1396">
        <v>44927</v>
      </c>
      <c r="AH37" s="1397">
        <v>44995</v>
      </c>
      <c r="AI37" s="1397">
        <v>45065</v>
      </c>
      <c r="AJ37" s="3007" t="s">
        <v>519</v>
      </c>
      <c r="AK37" s="1399"/>
      <c r="AL37" s="1981" t="s">
        <v>520</v>
      </c>
      <c r="AM37" s="1419" t="s">
        <v>521</v>
      </c>
      <c r="AN37" s="1396">
        <v>45200</v>
      </c>
      <c r="AO37" s="1397">
        <v>45299</v>
      </c>
      <c r="AP37" s="1397">
        <v>45341</v>
      </c>
      <c r="AQ37" s="1454" t="s">
        <v>519</v>
      </c>
      <c r="AR37" s="1400"/>
      <c r="AS37" s="1420" t="s">
        <v>522</v>
      </c>
      <c r="AT37" s="1421" t="s">
        <v>523</v>
      </c>
      <c r="AU37" s="1432">
        <v>45383</v>
      </c>
      <c r="AV37" s="1423">
        <v>45446</v>
      </c>
      <c r="AW37" s="1423">
        <v>45488</v>
      </c>
      <c r="AX37" s="220" t="s">
        <v>524</v>
      </c>
      <c r="AY37" s="1425"/>
      <c r="AZ37" s="1420" t="s">
        <v>525</v>
      </c>
      <c r="BA37" s="1431" t="s">
        <v>526</v>
      </c>
      <c r="BB37" s="1396">
        <v>45931</v>
      </c>
      <c r="BC37" s="1423"/>
      <c r="BD37" s="1423"/>
      <c r="BE37" s="1424"/>
      <c r="BF37" s="1424"/>
      <c r="BG37" s="4085" t="s">
        <v>528</v>
      </c>
      <c r="BH37" s="1396">
        <v>46204</v>
      </c>
      <c r="BI37" s="1397"/>
      <c r="BJ37" s="4085">
        <v>46357</v>
      </c>
      <c r="BK37" s="1396">
        <v>46357</v>
      </c>
      <c r="BL37" s="1408"/>
      <c r="BM37" s="4173" t="s">
        <v>529</v>
      </c>
      <c r="BN37" s="4040" t="s">
        <v>529</v>
      </c>
      <c r="BO37" s="1408"/>
      <c r="BP37" s="540" t="s">
        <v>530</v>
      </c>
      <c r="BQ37" s="627" t="s">
        <v>531</v>
      </c>
      <c r="BR37" s="3405" t="s">
        <v>532</v>
      </c>
      <c r="BS37" s="540"/>
      <c r="BT37" s="1409">
        <v>45595</v>
      </c>
      <c r="BU37" s="1409">
        <v>45950</v>
      </c>
      <c r="BV37" s="1410" t="s">
        <v>116</v>
      </c>
      <c r="BW37" s="1409"/>
      <c r="BX37" s="1409">
        <v>45950</v>
      </c>
      <c r="BY37" s="1409" t="s">
        <v>116</v>
      </c>
      <c r="BZ37" s="1409">
        <v>45950</v>
      </c>
      <c r="CA37" s="7360" t="s">
        <v>262</v>
      </c>
      <c r="CB37" s="1409"/>
      <c r="CC37" s="543" t="s">
        <v>533</v>
      </c>
      <c r="CD37" s="12"/>
      <c r="CE37" s="12"/>
      <c r="CF37" s="12"/>
      <c r="CG37" s="18"/>
    </row>
    <row r="38" spans="1:85" ht="45" hidden="1" customHeight="1" x14ac:dyDescent="0.2">
      <c r="A38" s="3686" t="s">
        <v>543</v>
      </c>
      <c r="B38" s="3687"/>
      <c r="C38" s="3688" t="s">
        <v>544</v>
      </c>
      <c r="D38" s="3689" t="s">
        <v>545</v>
      </c>
      <c r="E38" s="3690" t="s">
        <v>193</v>
      </c>
      <c r="F38" s="3691"/>
      <c r="G38" s="3691"/>
      <c r="H38" s="3692" t="s">
        <v>89</v>
      </c>
      <c r="I38" s="3693" t="s">
        <v>89</v>
      </c>
      <c r="J38" s="3694">
        <v>44616</v>
      </c>
      <c r="K38" s="3694">
        <v>40371</v>
      </c>
      <c r="L38" s="3694"/>
      <c r="M38" s="3866"/>
      <c r="N38" s="3694"/>
      <c r="O38" s="3694"/>
      <c r="P38" s="3696"/>
      <c r="Q38" s="3697"/>
      <c r="R38" s="3698"/>
      <c r="S38" s="3698"/>
      <c r="T38" s="3698"/>
      <c r="U38" s="3794"/>
      <c r="V38" s="3699"/>
      <c r="W38" s="3700" t="str">
        <f t="shared" ref="W38:W46" si="2">IF(OR(X38="Yes", Y38="Web-page timetable", Z38="YES"), "Yes")</f>
        <v>Yes</v>
      </c>
      <c r="X38" s="3701" t="s">
        <v>93</v>
      </c>
      <c r="Y38" s="3688" t="s">
        <v>94</v>
      </c>
      <c r="Z38" s="3688"/>
      <c r="AA38" s="5776" t="s">
        <v>546</v>
      </c>
      <c r="AB38" s="5776" t="s">
        <v>547</v>
      </c>
      <c r="AC38" s="3702"/>
      <c r="AD38" s="3704">
        <v>45748</v>
      </c>
      <c r="AE38" s="4145">
        <v>46388</v>
      </c>
      <c r="AF38" s="3705" t="s">
        <v>548</v>
      </c>
      <c r="AG38" s="3706">
        <v>46388</v>
      </c>
      <c r="AH38" s="3706"/>
      <c r="AI38" s="3706"/>
      <c r="AJ38" s="3713"/>
      <c r="AK38" s="3707"/>
      <c r="AL38" s="3909"/>
      <c r="AM38" s="3714"/>
      <c r="AN38" s="3706"/>
      <c r="AO38" s="3706"/>
      <c r="AP38" s="3706"/>
      <c r="AQ38" s="3695"/>
      <c r="AR38" s="3708"/>
      <c r="AS38" s="3709"/>
      <c r="AT38" s="3692"/>
      <c r="AU38" s="3709"/>
      <c r="AV38" s="3709"/>
      <c r="AW38" s="3709"/>
      <c r="AX38" s="3692"/>
      <c r="AY38" s="3710"/>
      <c r="AZ38" s="3709"/>
      <c r="BA38" s="3731"/>
      <c r="BB38" s="3706"/>
      <c r="BC38" s="3709"/>
      <c r="BD38" s="3709"/>
      <c r="BE38" s="3692"/>
      <c r="BF38" s="3692"/>
      <c r="BG38" s="4089">
        <v>46753</v>
      </c>
      <c r="BH38" s="3706">
        <v>46753</v>
      </c>
      <c r="BI38" s="3711"/>
      <c r="BJ38" s="4089">
        <v>46905</v>
      </c>
      <c r="BK38" s="3706">
        <v>46905</v>
      </c>
      <c r="BL38" s="3711"/>
      <c r="BM38" s="4089">
        <v>47119</v>
      </c>
      <c r="BN38" s="3706">
        <v>47119</v>
      </c>
      <c r="BO38" s="3711"/>
      <c r="BP38" s="3688" t="s">
        <v>549</v>
      </c>
      <c r="BQ38" s="4182" t="s">
        <v>417</v>
      </c>
      <c r="BR38" s="3712"/>
      <c r="BS38" s="3688"/>
      <c r="BT38" s="3716">
        <v>45142</v>
      </c>
      <c r="BU38" s="3716">
        <v>45888</v>
      </c>
      <c r="BV38" s="3695" t="s">
        <v>116</v>
      </c>
      <c r="BW38" s="3716"/>
      <c r="BX38" s="3716">
        <v>45888</v>
      </c>
      <c r="BY38" s="3695" t="s">
        <v>116</v>
      </c>
      <c r="BZ38" s="3716">
        <v>45888</v>
      </c>
      <c r="CA38" s="3716" t="s">
        <v>104</v>
      </c>
      <c r="CB38" s="2486"/>
      <c r="CC38" s="2487" t="s">
        <v>550</v>
      </c>
      <c r="CD38" s="12"/>
      <c r="CE38" s="12"/>
      <c r="CF38" s="12"/>
      <c r="CG38" s="18"/>
    </row>
    <row r="39" spans="1:85" ht="45.75" hidden="1" customHeight="1" x14ac:dyDescent="0.2">
      <c r="A39" s="3686" t="s">
        <v>551</v>
      </c>
      <c r="B39" s="3687"/>
      <c r="C39" s="3688" t="s">
        <v>552</v>
      </c>
      <c r="D39" s="3689" t="s">
        <v>553</v>
      </c>
      <c r="E39" s="4588" t="s">
        <v>193</v>
      </c>
      <c r="F39" s="3691"/>
      <c r="G39" s="3691"/>
      <c r="H39" s="3692" t="s">
        <v>89</v>
      </c>
      <c r="I39" s="3693" t="s">
        <v>89</v>
      </c>
      <c r="J39" s="3694">
        <v>44643</v>
      </c>
      <c r="K39" s="3694" t="s">
        <v>554</v>
      </c>
      <c r="L39" s="3694"/>
      <c r="M39" s="3866"/>
      <c r="N39" s="3694"/>
      <c r="O39" s="3694" t="s">
        <v>90</v>
      </c>
      <c r="P39" s="3696"/>
      <c r="Q39" s="3697"/>
      <c r="R39" s="3698"/>
      <c r="S39" s="3698"/>
      <c r="T39" s="3698"/>
      <c r="U39" s="3794"/>
      <c r="V39" s="3699"/>
      <c r="W39" s="3700" t="str">
        <f t="shared" si="2"/>
        <v>Yes</v>
      </c>
      <c r="X39" s="3701" t="s">
        <v>93</v>
      </c>
      <c r="Y39" s="3688" t="s">
        <v>94</v>
      </c>
      <c r="Z39" s="3688"/>
      <c r="AA39" s="5776" t="s">
        <v>555</v>
      </c>
      <c r="AB39" s="5776" t="s">
        <v>556</v>
      </c>
      <c r="AC39" s="3703"/>
      <c r="AD39" s="3704">
        <v>45689</v>
      </c>
      <c r="AE39" s="4145" t="s">
        <v>557</v>
      </c>
      <c r="AF39" s="3705" t="s">
        <v>558</v>
      </c>
      <c r="AG39" s="3706">
        <v>46143</v>
      </c>
      <c r="AH39" s="3706"/>
      <c r="AI39" s="3706"/>
      <c r="AJ39" s="3713"/>
      <c r="AK39" s="3707"/>
      <c r="AL39" s="4111"/>
      <c r="AM39" s="4086"/>
      <c r="AN39" s="3706"/>
      <c r="AO39" s="3706"/>
      <c r="AP39" s="3706"/>
      <c r="AQ39" s="3695"/>
      <c r="AR39" s="3708"/>
      <c r="AS39" s="3709"/>
      <c r="AT39" s="3692"/>
      <c r="AU39" s="3709"/>
      <c r="AV39" s="3709"/>
      <c r="AW39" s="3709"/>
      <c r="AX39" s="3692"/>
      <c r="AY39" s="3710"/>
      <c r="AZ39" s="3709"/>
      <c r="BA39" s="3692"/>
      <c r="BB39" s="4023"/>
      <c r="BC39" s="3709"/>
      <c r="BD39" s="3709"/>
      <c r="BE39" s="3692"/>
      <c r="BF39" s="3692"/>
      <c r="BG39" s="4251" t="s">
        <v>559</v>
      </c>
      <c r="BH39" s="3658">
        <v>46508</v>
      </c>
      <c r="BI39" s="3668"/>
      <c r="BJ39" s="4251" t="s">
        <v>560</v>
      </c>
      <c r="BK39" s="3658">
        <v>46784</v>
      </c>
      <c r="BL39" s="3668"/>
      <c r="BM39" s="4251" t="s">
        <v>561</v>
      </c>
      <c r="BN39" s="3658">
        <v>47150</v>
      </c>
      <c r="BO39" s="3711"/>
      <c r="BP39" s="3712" t="s">
        <v>562</v>
      </c>
      <c r="BQ39" s="4193" t="s">
        <v>132</v>
      </c>
      <c r="BR39" s="3712"/>
      <c r="BS39" s="3870"/>
      <c r="BT39" s="3716">
        <v>45961</v>
      </c>
      <c r="BU39" s="3716">
        <v>45902</v>
      </c>
      <c r="BV39" s="3695" t="s">
        <v>116</v>
      </c>
      <c r="BW39" s="3716"/>
      <c r="BX39" s="3716">
        <v>45902</v>
      </c>
      <c r="BY39" s="3695" t="s">
        <v>116</v>
      </c>
      <c r="BZ39" s="3716">
        <v>45902</v>
      </c>
      <c r="CA39" s="3716" t="s">
        <v>104</v>
      </c>
      <c r="CB39" s="2278"/>
      <c r="CC39" s="1378"/>
      <c r="CD39" s="12"/>
      <c r="CE39" s="12"/>
      <c r="CF39" s="12"/>
      <c r="CG39" s="18" t="s">
        <v>93</v>
      </c>
    </row>
    <row r="40" spans="1:85" ht="45" hidden="1" customHeight="1" x14ac:dyDescent="0.2">
      <c r="A40" s="3738" t="s">
        <v>563</v>
      </c>
      <c r="B40" s="3739"/>
      <c r="C40" s="3740" t="s">
        <v>564</v>
      </c>
      <c r="D40" s="3689" t="s">
        <v>565</v>
      </c>
      <c r="E40" s="6098" t="s">
        <v>566</v>
      </c>
      <c r="F40" s="3691"/>
      <c r="G40" s="3691"/>
      <c r="H40" s="3692" t="s">
        <v>89</v>
      </c>
      <c r="I40" s="4735" t="s">
        <v>89</v>
      </c>
      <c r="J40" s="3694">
        <v>42453</v>
      </c>
      <c r="K40" s="3694"/>
      <c r="L40" s="3694"/>
      <c r="M40" s="3866"/>
      <c r="N40" s="3694"/>
      <c r="O40" s="3694"/>
      <c r="P40" s="3696"/>
      <c r="Q40" s="3697"/>
      <c r="R40" s="3698"/>
      <c r="S40" s="3698"/>
      <c r="T40" s="3698"/>
      <c r="U40" s="3794"/>
      <c r="V40" s="3699"/>
      <c r="W40" s="3700" t="str">
        <f t="shared" si="2"/>
        <v>Yes</v>
      </c>
      <c r="X40" s="4384" t="s">
        <v>93</v>
      </c>
      <c r="Y40" s="3740" t="s">
        <v>94</v>
      </c>
      <c r="Z40" s="3740"/>
      <c r="AA40" s="6200" t="s">
        <v>567</v>
      </c>
      <c r="AB40" s="5777" t="s">
        <v>568</v>
      </c>
      <c r="AC40" s="4591"/>
      <c r="AD40" s="4589">
        <v>45717</v>
      </c>
      <c r="AE40" s="4211" t="s">
        <v>522</v>
      </c>
      <c r="AF40" s="4124" t="s">
        <v>569</v>
      </c>
      <c r="AG40" s="4385">
        <v>45383</v>
      </c>
      <c r="AH40" s="3706"/>
      <c r="AI40" s="3706">
        <v>45677</v>
      </c>
      <c r="AJ40" s="3908" t="s">
        <v>570</v>
      </c>
      <c r="AK40" s="3707"/>
      <c r="AL40" s="3709" t="s">
        <v>571</v>
      </c>
      <c r="AM40" s="3705" t="s">
        <v>572</v>
      </c>
      <c r="AN40" s="4385">
        <v>46204</v>
      </c>
      <c r="AO40" s="3706"/>
      <c r="AP40" s="3706"/>
      <c r="AQ40" s="3695"/>
      <c r="AR40" s="3708"/>
      <c r="AS40" s="3709"/>
      <c r="AT40" s="3692"/>
      <c r="AU40" s="3709"/>
      <c r="AV40" s="3709"/>
      <c r="AW40" s="3709"/>
      <c r="AX40" s="3692"/>
      <c r="AY40" s="3710"/>
      <c r="AZ40" s="3709"/>
      <c r="BA40" s="3692"/>
      <c r="BB40" s="4023"/>
      <c r="BC40" s="3709"/>
      <c r="BD40" s="3709"/>
      <c r="BE40" s="3692"/>
      <c r="BF40" s="3692"/>
      <c r="BG40" s="4386" t="s">
        <v>573</v>
      </c>
      <c r="BH40" s="4385">
        <v>46661</v>
      </c>
      <c r="BI40" s="4387"/>
      <c r="BJ40" s="4386" t="s">
        <v>574</v>
      </c>
      <c r="BK40" s="4385">
        <v>46753</v>
      </c>
      <c r="BL40" s="4387"/>
      <c r="BM40" s="4388" t="s">
        <v>575</v>
      </c>
      <c r="BN40" s="4385">
        <v>47088</v>
      </c>
      <c r="BO40" s="3711"/>
      <c r="BP40" s="3740" t="s">
        <v>576</v>
      </c>
      <c r="BQ40" s="4689" t="s">
        <v>577</v>
      </c>
      <c r="BR40" s="3712" t="s">
        <v>578</v>
      </c>
      <c r="BS40" s="3740"/>
      <c r="BT40" s="4389">
        <v>45902</v>
      </c>
      <c r="BU40" s="4389">
        <v>45716</v>
      </c>
      <c r="BV40" s="3695" t="s">
        <v>116</v>
      </c>
      <c r="BW40" s="4389">
        <v>45902</v>
      </c>
      <c r="BX40" s="4389">
        <v>45716</v>
      </c>
      <c r="BY40" s="3695" t="s">
        <v>116</v>
      </c>
      <c r="BZ40" s="3716">
        <v>45716</v>
      </c>
      <c r="CA40" s="3716" t="s">
        <v>104</v>
      </c>
      <c r="CB40" s="1409"/>
      <c r="CC40" s="540" t="s">
        <v>579</v>
      </c>
      <c r="CD40" s="12"/>
      <c r="CE40" s="12"/>
      <c r="CF40" s="12"/>
      <c r="CG40" s="18"/>
    </row>
    <row r="41" spans="1:85" ht="45" hidden="1" customHeight="1" x14ac:dyDescent="0.2">
      <c r="A41" s="1688"/>
      <c r="B41" s="3307" t="s">
        <v>594</v>
      </c>
      <c r="C41" s="1376" t="s">
        <v>581</v>
      </c>
      <c r="D41" s="1376" t="s">
        <v>309</v>
      </c>
      <c r="E41" s="4602"/>
      <c r="F41" s="1666">
        <v>2022</v>
      </c>
      <c r="G41" s="1666">
        <v>2042</v>
      </c>
      <c r="H41" s="1665" t="s">
        <v>89</v>
      </c>
      <c r="I41" s="1666" t="s">
        <v>310</v>
      </c>
      <c r="J41" s="1667">
        <v>40715</v>
      </c>
      <c r="K41" s="1667"/>
      <c r="L41" s="2230" t="s">
        <v>90</v>
      </c>
      <c r="M41" s="2231" t="s">
        <v>311</v>
      </c>
      <c r="N41" s="2230"/>
      <c r="O41" s="2230"/>
      <c r="P41" s="1667"/>
      <c r="Q41" s="1705"/>
      <c r="R41" s="1669"/>
      <c r="S41" s="1669"/>
      <c r="T41" s="1669"/>
      <c r="U41" s="3793"/>
      <c r="V41" s="1671"/>
      <c r="W41" s="1695" t="str">
        <f t="shared" si="2"/>
        <v>Yes</v>
      </c>
      <c r="X41" s="1672" t="s">
        <v>93</v>
      </c>
      <c r="Y41" s="1376" t="s">
        <v>94</v>
      </c>
      <c r="Z41" s="1376"/>
      <c r="AA41" s="5786" t="s">
        <v>312</v>
      </c>
      <c r="AB41" s="5772" t="s">
        <v>296</v>
      </c>
      <c r="AC41" s="2314"/>
      <c r="AD41" s="2232" t="s">
        <v>91</v>
      </c>
      <c r="AE41" s="4147" t="s">
        <v>313</v>
      </c>
      <c r="AF41" s="1676" t="s">
        <v>314</v>
      </c>
      <c r="AG41" s="1674">
        <v>44378</v>
      </c>
      <c r="AH41" s="1674"/>
      <c r="AI41" s="1674"/>
      <c r="AJ41" s="3006"/>
      <c r="AK41" s="1677"/>
      <c r="AL41" s="1679"/>
      <c r="AM41" s="1676"/>
      <c r="AN41" s="1674"/>
      <c r="AO41" s="1674"/>
      <c r="AP41" s="1674"/>
      <c r="AQ41" s="1666"/>
      <c r="AR41" s="1697"/>
      <c r="AS41" s="1679"/>
      <c r="AT41" s="1680"/>
      <c r="AU41" s="1674"/>
      <c r="AV41" s="1679"/>
      <c r="AW41" s="1679"/>
      <c r="AX41" s="1680"/>
      <c r="AY41" s="1698"/>
      <c r="AZ41" s="1679"/>
      <c r="BA41" s="1680"/>
      <c r="BB41" s="1679"/>
      <c r="BC41" s="1679"/>
      <c r="BD41" s="1679"/>
      <c r="BE41" s="1680"/>
      <c r="BF41" s="1680"/>
      <c r="BG41" s="4200" t="s">
        <v>315</v>
      </c>
      <c r="BH41" s="2234">
        <v>44652</v>
      </c>
      <c r="BI41" s="2235"/>
      <c r="BJ41" s="4178" t="s">
        <v>316</v>
      </c>
      <c r="BK41" s="2237">
        <v>45017</v>
      </c>
      <c r="BL41" s="1683"/>
      <c r="BM41" s="4158" t="s">
        <v>114</v>
      </c>
      <c r="BN41" s="1674" t="s">
        <v>114</v>
      </c>
      <c r="BO41" s="1683"/>
      <c r="BP41" s="1376" t="s">
        <v>595</v>
      </c>
      <c r="BQ41" s="4184"/>
      <c r="BR41" s="1376"/>
      <c r="BS41" s="1376" t="s">
        <v>596</v>
      </c>
      <c r="BT41" s="1684">
        <v>44628</v>
      </c>
      <c r="BU41" s="1684"/>
      <c r="BV41" s="1666" t="s">
        <v>116</v>
      </c>
      <c r="BW41" s="1684">
        <v>44628</v>
      </c>
      <c r="BX41" s="1684"/>
      <c r="BY41" s="1666" t="s">
        <v>116</v>
      </c>
      <c r="BZ41" s="1684">
        <v>44740</v>
      </c>
      <c r="CA41" s="2387" t="s">
        <v>319</v>
      </c>
      <c r="CB41" s="1699"/>
      <c r="CC41" s="1376" t="s">
        <v>105</v>
      </c>
      <c r="CD41" s="12"/>
      <c r="CE41" s="12"/>
      <c r="CF41" s="12"/>
      <c r="CG41" s="18"/>
    </row>
    <row r="42" spans="1:85" ht="45" hidden="1" customHeight="1" x14ac:dyDescent="0.2">
      <c r="A42" s="2150" t="s">
        <v>580</v>
      </c>
      <c r="B42" s="3306"/>
      <c r="C42" s="2151" t="s">
        <v>581</v>
      </c>
      <c r="D42" s="2152" t="s">
        <v>582</v>
      </c>
      <c r="E42" s="7116">
        <v>2007</v>
      </c>
      <c r="F42" s="2155">
        <v>2022</v>
      </c>
      <c r="G42" s="2155">
        <v>2040</v>
      </c>
      <c r="H42" s="2167" t="s">
        <v>89</v>
      </c>
      <c r="I42" s="2155" t="s">
        <v>89</v>
      </c>
      <c r="J42" s="2157">
        <v>40715</v>
      </c>
      <c r="K42" s="2157"/>
      <c r="L42" s="2156" t="s">
        <v>90</v>
      </c>
      <c r="M42" s="2200"/>
      <c r="N42" s="2157" t="s">
        <v>583</v>
      </c>
      <c r="O42" s="2157"/>
      <c r="P42" s="2156">
        <v>45251</v>
      </c>
      <c r="Q42" s="2158">
        <v>45407</v>
      </c>
      <c r="R42" s="2159"/>
      <c r="S42" s="2191"/>
      <c r="T42" s="2191"/>
      <c r="U42" s="3799"/>
      <c r="V42" s="2161"/>
      <c r="W42" s="2162" t="str">
        <f t="shared" si="2"/>
        <v>Yes</v>
      </c>
      <c r="X42" s="2163" t="s">
        <v>93</v>
      </c>
      <c r="Y42" s="2151" t="s">
        <v>94</v>
      </c>
      <c r="Z42" s="2155"/>
      <c r="AA42" s="5790" t="s">
        <v>584</v>
      </c>
      <c r="AB42" s="5790" t="s">
        <v>585</v>
      </c>
      <c r="AC42" s="2924"/>
      <c r="AD42" s="2165">
        <v>45108</v>
      </c>
      <c r="AE42" s="3535" t="s">
        <v>586</v>
      </c>
      <c r="AF42" s="2167" t="s">
        <v>587</v>
      </c>
      <c r="AG42" s="2168">
        <v>43556</v>
      </c>
      <c r="AH42" s="2168">
        <v>43542</v>
      </c>
      <c r="AI42" s="2168">
        <v>43609</v>
      </c>
      <c r="AJ42" s="3011" t="s">
        <v>588</v>
      </c>
      <c r="AK42" s="2169"/>
      <c r="AL42" s="3535">
        <v>44866</v>
      </c>
      <c r="AM42" s="7361" t="s">
        <v>589</v>
      </c>
      <c r="AN42" s="2168">
        <v>44866</v>
      </c>
      <c r="AO42" s="2168">
        <v>44893</v>
      </c>
      <c r="AP42" s="2168">
        <v>44946</v>
      </c>
      <c r="AQ42" s="3274" t="s">
        <v>590</v>
      </c>
      <c r="AR42" s="2170"/>
      <c r="AS42" s="2171"/>
      <c r="AT42" s="2154"/>
      <c r="AU42" s="2168"/>
      <c r="AV42" s="2168"/>
      <c r="AW42" s="2168"/>
      <c r="AX42" s="2154"/>
      <c r="AY42" s="2172"/>
      <c r="AZ42" s="2292"/>
      <c r="BA42" s="2154"/>
      <c r="BB42" s="2171"/>
      <c r="BC42" s="2171"/>
      <c r="BD42" s="2171"/>
      <c r="BE42" s="2154"/>
      <c r="BF42" s="2154"/>
      <c r="BG42" s="4159">
        <v>45231</v>
      </c>
      <c r="BH42" s="2168">
        <v>45231</v>
      </c>
      <c r="BI42" s="2184">
        <v>45251</v>
      </c>
      <c r="BJ42" s="4159" t="s">
        <v>522</v>
      </c>
      <c r="BK42" s="2168">
        <v>45352</v>
      </c>
      <c r="BL42" s="2184">
        <v>45407</v>
      </c>
      <c r="BM42" s="4159" t="s">
        <v>432</v>
      </c>
      <c r="BN42" s="2168">
        <v>45748</v>
      </c>
      <c r="BO42" s="2184"/>
      <c r="BP42" s="2186" t="s">
        <v>4259</v>
      </c>
      <c r="BQ42" s="4188" t="s">
        <v>4260</v>
      </c>
      <c r="BR42" s="2301"/>
      <c r="BS42" s="2151"/>
      <c r="BT42" s="2177">
        <v>45950</v>
      </c>
      <c r="BU42" s="2177">
        <v>45154</v>
      </c>
      <c r="BV42" s="2155" t="s">
        <v>116</v>
      </c>
      <c r="BW42" s="2177">
        <v>45273</v>
      </c>
      <c r="BX42" s="2177">
        <v>45413</v>
      </c>
      <c r="BY42" s="2155" t="s">
        <v>116</v>
      </c>
      <c r="BZ42" s="2177">
        <v>45247</v>
      </c>
      <c r="CA42" s="2177" t="s">
        <v>592</v>
      </c>
      <c r="CB42" s="2540"/>
      <c r="CC42" s="2513" t="s">
        <v>593</v>
      </c>
      <c r="CD42" s="12"/>
      <c r="CE42" s="12"/>
      <c r="CF42" s="12"/>
      <c r="CG42" s="18"/>
    </row>
    <row r="43" spans="1:85" ht="45" hidden="1" customHeight="1" x14ac:dyDescent="0.2">
      <c r="A43" s="3686" t="s">
        <v>597</v>
      </c>
      <c r="B43" s="3687"/>
      <c r="C43" s="3688" t="s">
        <v>598</v>
      </c>
      <c r="D43" s="3689" t="s">
        <v>599</v>
      </c>
      <c r="E43" s="3717" t="s">
        <v>193</v>
      </c>
      <c r="F43" s="3691"/>
      <c r="G43" s="3691"/>
      <c r="H43" s="3692" t="s">
        <v>89</v>
      </c>
      <c r="I43" s="3693" t="s">
        <v>194</v>
      </c>
      <c r="J43" s="3694">
        <v>45379</v>
      </c>
      <c r="K43" s="3694">
        <v>41649</v>
      </c>
      <c r="L43" s="2679" t="s">
        <v>90</v>
      </c>
      <c r="M43" s="2680" t="s">
        <v>515</v>
      </c>
      <c r="N43" s="2679"/>
      <c r="O43" s="2127"/>
      <c r="P43" s="3696"/>
      <c r="Q43" s="3697"/>
      <c r="R43" s="3698"/>
      <c r="S43" s="3698"/>
      <c r="T43" s="3698"/>
      <c r="U43" s="3794"/>
      <c r="V43" s="3699"/>
      <c r="W43" s="3700" t="str">
        <f t="shared" si="2"/>
        <v>Yes</v>
      </c>
      <c r="X43" s="3701" t="s">
        <v>93</v>
      </c>
      <c r="Y43" s="3688" t="s">
        <v>94</v>
      </c>
      <c r="Z43" s="3695"/>
      <c r="AA43" s="6190" t="s">
        <v>600</v>
      </c>
      <c r="AB43" s="5791" t="s">
        <v>601</v>
      </c>
      <c r="AC43" s="3706">
        <v>45717</v>
      </c>
      <c r="AD43" s="3704">
        <v>45717</v>
      </c>
      <c r="AE43" s="4145" t="s">
        <v>602</v>
      </c>
      <c r="AF43" s="3705" t="s">
        <v>603</v>
      </c>
      <c r="AG43" s="3706">
        <v>46266</v>
      </c>
      <c r="AH43" s="3706"/>
      <c r="AI43" s="3706"/>
      <c r="AJ43" s="3713"/>
      <c r="AK43" s="5493"/>
      <c r="AL43" s="6263"/>
      <c r="AM43" s="3709"/>
      <c r="AN43" s="3706"/>
      <c r="AO43" s="3706"/>
      <c r="AP43" s="3695"/>
      <c r="AQ43" s="3706"/>
      <c r="AR43" s="3708"/>
      <c r="AS43" s="3709"/>
      <c r="AT43" s="3709"/>
      <c r="AU43" s="3730"/>
      <c r="AV43" s="3692"/>
      <c r="AW43" s="3709"/>
      <c r="AX43" s="3692"/>
      <c r="AY43" s="5495"/>
      <c r="AZ43" s="3709"/>
      <c r="BA43" s="3731"/>
      <c r="BB43" s="3706"/>
      <c r="BC43" s="3709"/>
      <c r="BD43" s="3709"/>
      <c r="BE43" s="3692"/>
      <c r="BF43" s="3709">
        <v>46813</v>
      </c>
      <c r="BG43" s="4089" t="s">
        <v>604</v>
      </c>
      <c r="BH43" s="3706">
        <v>46569</v>
      </c>
      <c r="BI43" s="3706"/>
      <c r="BJ43" s="4089">
        <v>46935</v>
      </c>
      <c r="BK43" s="3706">
        <v>46935</v>
      </c>
      <c r="BL43" s="3711"/>
      <c r="BM43" s="4089">
        <v>47178</v>
      </c>
      <c r="BN43" s="3704">
        <v>47178</v>
      </c>
      <c r="BO43" s="3711"/>
      <c r="BP43" s="3688" t="s">
        <v>605</v>
      </c>
      <c r="BQ43" s="4182" t="s">
        <v>355</v>
      </c>
      <c r="BR43" s="3716"/>
      <c r="BS43" s="3716">
        <v>45779</v>
      </c>
      <c r="BT43" s="3716">
        <v>44547</v>
      </c>
      <c r="BU43" s="3716">
        <v>45804</v>
      </c>
      <c r="BV43" s="3695" t="s">
        <v>116</v>
      </c>
      <c r="BW43" s="3716">
        <v>44362</v>
      </c>
      <c r="BX43" s="3716">
        <v>45804</v>
      </c>
      <c r="BY43" s="3695" t="s">
        <v>116</v>
      </c>
      <c r="BZ43" s="3716">
        <v>45804</v>
      </c>
      <c r="CA43" s="3716" t="s">
        <v>104</v>
      </c>
      <c r="CB43" s="2682"/>
      <c r="CC43" s="2678" t="s">
        <v>606</v>
      </c>
      <c r="CD43" s="12"/>
      <c r="CE43" s="12"/>
      <c r="CF43" s="12"/>
      <c r="CG43" s="18"/>
    </row>
    <row r="44" spans="1:85" ht="45" hidden="1" customHeight="1" x14ac:dyDescent="0.2">
      <c r="A44" s="2512" t="s">
        <v>607</v>
      </c>
      <c r="B44" s="3309"/>
      <c r="C44" s="2513" t="s">
        <v>608</v>
      </c>
      <c r="D44" s="2514" t="s">
        <v>609</v>
      </c>
      <c r="E44" s="6097">
        <v>2419</v>
      </c>
      <c r="F44" s="2532">
        <v>2021</v>
      </c>
      <c r="G44" s="2532">
        <v>2042</v>
      </c>
      <c r="H44" s="2516" t="s">
        <v>89</v>
      </c>
      <c r="I44" s="2517" t="s">
        <v>89</v>
      </c>
      <c r="J44" s="2518">
        <v>43602</v>
      </c>
      <c r="K44" s="2518"/>
      <c r="L44" s="2518" t="s">
        <v>90</v>
      </c>
      <c r="M44" s="2519"/>
      <c r="N44" s="2518"/>
      <c r="O44" s="2518"/>
      <c r="P44" s="2520">
        <v>45989</v>
      </c>
      <c r="Q44" s="2521"/>
      <c r="R44" s="2522"/>
      <c r="S44" s="2522"/>
      <c r="T44" s="2522"/>
      <c r="U44" s="3803"/>
      <c r="V44" s="2524"/>
      <c r="W44" s="2525" t="str">
        <f t="shared" si="2"/>
        <v>Yes</v>
      </c>
      <c r="X44" s="2526" t="s">
        <v>93</v>
      </c>
      <c r="Y44" s="2513" t="s">
        <v>94</v>
      </c>
      <c r="Z44" s="2513"/>
      <c r="AA44" s="5797" t="s">
        <v>610</v>
      </c>
      <c r="AB44" s="5794"/>
      <c r="AC44" s="6225"/>
      <c r="AD44" s="2528">
        <v>45689</v>
      </c>
      <c r="AE44" s="3920">
        <v>44682</v>
      </c>
      <c r="AF44" s="2530" t="s">
        <v>142</v>
      </c>
      <c r="AG44" s="2531">
        <v>44682</v>
      </c>
      <c r="AH44" s="2531">
        <v>44837</v>
      </c>
      <c r="AI44" s="2531">
        <v>44904</v>
      </c>
      <c r="AJ44" s="3009" t="s">
        <v>612</v>
      </c>
      <c r="AK44" s="2516"/>
      <c r="AL44" s="2535">
        <v>45413</v>
      </c>
      <c r="AM44" s="2515" t="s">
        <v>367</v>
      </c>
      <c r="AN44" s="2531">
        <v>45413</v>
      </c>
      <c r="AO44" s="2531"/>
      <c r="AP44" s="2531">
        <v>45429</v>
      </c>
      <c r="AQ44" s="6276" t="s">
        <v>613</v>
      </c>
      <c r="AR44" s="2516"/>
      <c r="AS44" s="2535"/>
      <c r="AT44" s="2516"/>
      <c r="AU44" s="2535"/>
      <c r="AV44" s="2535"/>
      <c r="AW44" s="2535"/>
      <c r="AX44" s="2516"/>
      <c r="AY44" s="2516"/>
      <c r="AZ44" s="2535"/>
      <c r="BA44" s="2516"/>
      <c r="BB44" s="2535"/>
      <c r="BC44" s="2535"/>
      <c r="BD44" s="2535"/>
      <c r="BE44" s="2516"/>
      <c r="BF44" s="6309"/>
      <c r="BG44" s="4164">
        <v>45839</v>
      </c>
      <c r="BH44" s="2531">
        <v>45839</v>
      </c>
      <c r="BI44" s="2538">
        <v>45989</v>
      </c>
      <c r="BJ44" s="4164">
        <v>45962</v>
      </c>
      <c r="BK44" s="2531">
        <v>45962</v>
      </c>
      <c r="BL44" s="2538"/>
      <c r="BM44" s="4164" t="s">
        <v>4261</v>
      </c>
      <c r="BN44" s="2531">
        <v>46357</v>
      </c>
      <c r="BO44" s="2538"/>
      <c r="BP44" s="2542" t="s">
        <v>4262</v>
      </c>
      <c r="BQ44" s="4277" t="s">
        <v>132</v>
      </c>
      <c r="BR44" s="5060"/>
      <c r="BS44" s="2740"/>
      <c r="BT44" s="2540">
        <v>45961</v>
      </c>
      <c r="BU44" s="2540">
        <v>45700</v>
      </c>
      <c r="BV44" s="2532" t="s">
        <v>116</v>
      </c>
      <c r="BW44" s="2540">
        <v>45140</v>
      </c>
      <c r="BX44" s="2540">
        <v>45700</v>
      </c>
      <c r="BY44" s="2532" t="s">
        <v>116</v>
      </c>
      <c r="BZ44" s="2540">
        <v>45700</v>
      </c>
      <c r="CA44" s="2540" t="s">
        <v>742</v>
      </c>
      <c r="CB44" s="2278"/>
      <c r="CC44" s="540"/>
      <c r="CD44" s="12"/>
      <c r="CE44" s="12"/>
      <c r="CF44" s="12"/>
      <c r="CG44" s="18"/>
    </row>
    <row r="45" spans="1:85" ht="45" hidden="1" customHeight="1" x14ac:dyDescent="0.2">
      <c r="A45" s="1581" t="s">
        <v>618</v>
      </c>
      <c r="B45" s="3316"/>
      <c r="C45" s="1426" t="s">
        <v>619</v>
      </c>
      <c r="D45" s="1713" t="s">
        <v>620</v>
      </c>
      <c r="E45" s="3748">
        <v>2303</v>
      </c>
      <c r="F45" s="1563">
        <v>2023</v>
      </c>
      <c r="G45" s="1563">
        <v>2038</v>
      </c>
      <c r="H45" s="2471" t="s">
        <v>89</v>
      </c>
      <c r="I45" s="1656" t="s">
        <v>89</v>
      </c>
      <c r="J45" s="1437">
        <v>43481</v>
      </c>
      <c r="K45" s="1437"/>
      <c r="L45" s="1437"/>
      <c r="M45" s="2628"/>
      <c r="N45" s="1437"/>
      <c r="O45" s="1437"/>
      <c r="P45" s="1506"/>
      <c r="Q45" s="1632"/>
      <c r="R45" s="1625"/>
      <c r="S45" s="1625"/>
      <c r="T45" s="1625"/>
      <c r="U45" s="3809"/>
      <c r="V45" s="3749"/>
      <c r="W45" s="3750" t="str">
        <f t="shared" si="2"/>
        <v>Yes</v>
      </c>
      <c r="X45" s="3751" t="s">
        <v>93</v>
      </c>
      <c r="Y45" s="1426" t="s">
        <v>94</v>
      </c>
      <c r="Z45" s="1426"/>
      <c r="AA45" s="5793" t="s">
        <v>621</v>
      </c>
      <c r="AB45" s="5793" t="s">
        <v>622</v>
      </c>
      <c r="AC45" s="3847"/>
      <c r="AD45" s="3589">
        <v>45658</v>
      </c>
      <c r="AE45" s="4132" t="s">
        <v>623</v>
      </c>
      <c r="AF45" s="3754" t="s">
        <v>624</v>
      </c>
      <c r="AG45" s="3755">
        <v>44562</v>
      </c>
      <c r="AH45" s="3755">
        <v>45017</v>
      </c>
      <c r="AI45" s="3755">
        <v>45078</v>
      </c>
      <c r="AJ45" s="3848" t="s">
        <v>625</v>
      </c>
      <c r="AK45" s="3757"/>
      <c r="AL45" s="3759" t="s">
        <v>626</v>
      </c>
      <c r="AM45" s="3754" t="s">
        <v>627</v>
      </c>
      <c r="AN45" s="3755">
        <v>45778</v>
      </c>
      <c r="AO45" s="3755">
        <v>45863</v>
      </c>
      <c r="AP45" s="3755">
        <v>45926</v>
      </c>
      <c r="AQ45" s="4722" t="s">
        <v>628</v>
      </c>
      <c r="AR45" s="3758"/>
      <c r="AS45" s="3759"/>
      <c r="AT45" s="2471"/>
      <c r="AU45" s="3759"/>
      <c r="AV45" s="3759"/>
      <c r="AW45" s="3759"/>
      <c r="AX45" s="2471"/>
      <c r="AY45" s="3760"/>
      <c r="AZ45" s="3759"/>
      <c r="BA45" s="2471"/>
      <c r="BB45" s="3759"/>
      <c r="BC45" s="3759"/>
      <c r="BD45" s="3759"/>
      <c r="BE45" s="2471"/>
      <c r="BF45" s="2471"/>
      <c r="BG45" s="4160" t="s">
        <v>274</v>
      </c>
      <c r="BH45" s="3755">
        <v>46204</v>
      </c>
      <c r="BI45" s="3590"/>
      <c r="BJ45" s="4160">
        <v>46357</v>
      </c>
      <c r="BK45" s="3755">
        <v>46357</v>
      </c>
      <c r="BL45" s="3590"/>
      <c r="BM45" s="4339" t="s">
        <v>629</v>
      </c>
      <c r="BN45" s="4340">
        <v>46600</v>
      </c>
      <c r="BO45" s="3590"/>
      <c r="BP45" s="1426" t="s">
        <v>630</v>
      </c>
      <c r="BQ45" s="3913" t="s">
        <v>631</v>
      </c>
      <c r="BR45" s="3591" t="s">
        <v>632</v>
      </c>
      <c r="BS45" s="1426"/>
      <c r="BT45" s="3592">
        <v>45960</v>
      </c>
      <c r="BU45" s="3592">
        <v>45681</v>
      </c>
      <c r="BV45" s="1563" t="s">
        <v>116</v>
      </c>
      <c r="BW45" s="3592">
        <v>45257</v>
      </c>
      <c r="BX45" s="3592">
        <v>45960</v>
      </c>
      <c r="BY45" s="1563" t="s">
        <v>116</v>
      </c>
      <c r="BZ45" s="3592">
        <v>45960</v>
      </c>
      <c r="CA45" s="3592" t="s">
        <v>178</v>
      </c>
      <c r="CB45" s="1409"/>
      <c r="CC45" s="540"/>
      <c r="CD45" s="12"/>
      <c r="CE45" s="12"/>
      <c r="CF45" s="12"/>
      <c r="CG45" s="18"/>
    </row>
    <row r="46" spans="1:85" ht="45" hidden="1" customHeight="1" x14ac:dyDescent="0.2">
      <c r="A46" s="3686" t="s">
        <v>633</v>
      </c>
      <c r="B46" s="3687"/>
      <c r="C46" s="3688" t="s">
        <v>634</v>
      </c>
      <c r="D46" s="3689" t="s">
        <v>635</v>
      </c>
      <c r="E46" s="3690" t="s">
        <v>636</v>
      </c>
      <c r="F46" s="3691"/>
      <c r="G46" s="3691"/>
      <c r="H46" s="3692" t="s">
        <v>89</v>
      </c>
      <c r="I46" s="3693" t="s">
        <v>89</v>
      </c>
      <c r="J46" s="3694">
        <v>42760</v>
      </c>
      <c r="K46" s="3694"/>
      <c r="L46" s="3649" t="s">
        <v>90</v>
      </c>
      <c r="M46" s="3863" t="s">
        <v>637</v>
      </c>
      <c r="N46" s="3649"/>
      <c r="O46" s="3694"/>
      <c r="P46" s="3696"/>
      <c r="Q46" s="3697"/>
      <c r="R46" s="3698"/>
      <c r="S46" s="3698"/>
      <c r="T46" s="3698"/>
      <c r="U46" s="3794"/>
      <c r="V46" s="3699"/>
      <c r="W46" s="3700" t="str">
        <f t="shared" si="2"/>
        <v>Yes</v>
      </c>
      <c r="X46" s="3701" t="s">
        <v>93</v>
      </c>
      <c r="Y46" s="3688" t="s">
        <v>94</v>
      </c>
      <c r="Z46" s="3688"/>
      <c r="AA46" s="5776" t="s">
        <v>638</v>
      </c>
      <c r="AB46" s="5777" t="s">
        <v>639</v>
      </c>
      <c r="AC46" s="3703"/>
      <c r="AD46" s="3704">
        <v>45689</v>
      </c>
      <c r="AE46" s="4145" t="s">
        <v>640</v>
      </c>
      <c r="AF46" s="3705" t="s">
        <v>641</v>
      </c>
      <c r="AG46" s="3706">
        <v>46174</v>
      </c>
      <c r="AH46" s="3706"/>
      <c r="AI46" s="3706"/>
      <c r="AJ46" s="3713"/>
      <c r="AK46" s="3707"/>
      <c r="AL46" s="3909"/>
      <c r="AM46" s="3715"/>
      <c r="AN46" s="3706"/>
      <c r="AO46" s="3706"/>
      <c r="AP46" s="3706"/>
      <c r="AQ46" s="3695"/>
      <c r="AR46" s="3708"/>
      <c r="AS46" s="3709"/>
      <c r="AT46" s="3692"/>
      <c r="AU46" s="3709"/>
      <c r="AV46" s="3709"/>
      <c r="AW46" s="3709"/>
      <c r="AX46" s="3692"/>
      <c r="AY46" s="3710"/>
      <c r="AZ46" s="3709"/>
      <c r="BA46" s="3692"/>
      <c r="BB46" s="3709"/>
      <c r="BC46" s="3709"/>
      <c r="BD46" s="3709"/>
      <c r="BE46" s="3692"/>
      <c r="BF46" s="3692"/>
      <c r="BG46" s="4089">
        <v>46478</v>
      </c>
      <c r="BH46" s="3706">
        <v>46478</v>
      </c>
      <c r="BI46" s="3711"/>
      <c r="BJ46" s="4089">
        <v>46722</v>
      </c>
      <c r="BK46" s="3706">
        <v>46722</v>
      </c>
      <c r="BL46" s="3711"/>
      <c r="BM46" s="4089">
        <v>46935</v>
      </c>
      <c r="BN46" s="3706">
        <v>46935</v>
      </c>
      <c r="BO46" s="3711"/>
      <c r="BP46" s="3688" t="s">
        <v>642</v>
      </c>
      <c r="BQ46" s="4182" t="s">
        <v>643</v>
      </c>
      <c r="BR46" s="3712" t="s">
        <v>644</v>
      </c>
      <c r="BS46" s="3688"/>
      <c r="BT46" s="3716">
        <v>45961</v>
      </c>
      <c r="BU46" s="3716">
        <v>45764</v>
      </c>
      <c r="BV46" s="3695" t="s">
        <v>116</v>
      </c>
      <c r="BW46" s="3716">
        <v>45562</v>
      </c>
      <c r="BX46" s="3716">
        <v>45888</v>
      </c>
      <c r="BY46" s="3695" t="s">
        <v>116</v>
      </c>
      <c r="BZ46" s="3716">
        <v>45937</v>
      </c>
      <c r="CA46" s="3716" t="s">
        <v>104</v>
      </c>
      <c r="CB46" s="1409"/>
      <c r="CC46" s="542" t="s">
        <v>105</v>
      </c>
      <c r="CD46" s="12"/>
      <c r="CE46" s="12"/>
      <c r="CF46" s="12"/>
      <c r="CG46" s="18"/>
    </row>
    <row r="47" spans="1:85" ht="45" hidden="1" customHeight="1" x14ac:dyDescent="0.2">
      <c r="A47" s="3686" t="s">
        <v>645</v>
      </c>
      <c r="B47" s="3687"/>
      <c r="C47" s="3688" t="s">
        <v>646</v>
      </c>
      <c r="D47" s="3689" t="s">
        <v>647</v>
      </c>
      <c r="E47" s="3717" t="s">
        <v>193</v>
      </c>
      <c r="F47" s="3695"/>
      <c r="G47" s="3695"/>
      <c r="H47" s="3705" t="s">
        <v>89</v>
      </c>
      <c r="I47" s="3695" t="s">
        <v>89</v>
      </c>
      <c r="J47" s="3696">
        <v>44006</v>
      </c>
      <c r="K47" s="3696"/>
      <c r="L47" s="4109"/>
      <c r="M47" s="5593"/>
      <c r="N47" s="4109"/>
      <c r="O47" s="4109"/>
      <c r="P47" s="3696"/>
      <c r="Q47" s="3732"/>
      <c r="R47" s="3698"/>
      <c r="S47" s="3733"/>
      <c r="T47" s="3733"/>
      <c r="U47" s="3794"/>
      <c r="V47" s="3734"/>
      <c r="W47" s="4092"/>
      <c r="X47" s="3701"/>
      <c r="Y47" s="3688"/>
      <c r="Z47" s="3688"/>
      <c r="AA47" s="5777" t="s">
        <v>648</v>
      </c>
      <c r="AB47" s="5777" t="s">
        <v>649</v>
      </c>
      <c r="AC47" s="3729"/>
      <c r="AD47" s="3704">
        <v>45931</v>
      </c>
      <c r="AE47" s="4145">
        <v>46143</v>
      </c>
      <c r="AF47" s="3705" t="s">
        <v>650</v>
      </c>
      <c r="AG47" s="3706">
        <v>46143</v>
      </c>
      <c r="AH47" s="3706"/>
      <c r="AI47" s="3706"/>
      <c r="AJ47" s="3735"/>
      <c r="AK47" s="3736"/>
      <c r="AL47" s="3709">
        <v>46508</v>
      </c>
      <c r="AM47" s="3705" t="s">
        <v>651</v>
      </c>
      <c r="AN47" s="3706">
        <v>46508</v>
      </c>
      <c r="AO47" s="3706"/>
      <c r="AP47" s="3706"/>
      <c r="AQ47" s="3696"/>
      <c r="AR47" s="4398"/>
      <c r="AS47" s="4111"/>
      <c r="AT47" s="3694"/>
      <c r="AU47" s="3709"/>
      <c r="AV47" s="3709"/>
      <c r="AW47" s="3709"/>
      <c r="AX47" s="3694"/>
      <c r="AY47" s="4399"/>
      <c r="AZ47" s="3709"/>
      <c r="BA47" s="3694"/>
      <c r="BB47" s="3709"/>
      <c r="BC47" s="3709"/>
      <c r="BD47" s="3709"/>
      <c r="BE47" s="3694"/>
      <c r="BF47" s="3694"/>
      <c r="BG47" s="4089">
        <v>46753</v>
      </c>
      <c r="BH47" s="3706">
        <v>46753</v>
      </c>
      <c r="BI47" s="3709"/>
      <c r="BJ47" s="4089">
        <v>46874</v>
      </c>
      <c r="BK47" s="3709">
        <v>46874</v>
      </c>
      <c r="BL47" s="3711"/>
      <c r="BM47" s="4089" t="s">
        <v>114</v>
      </c>
      <c r="BN47" s="3709" t="s">
        <v>114</v>
      </c>
      <c r="BO47" s="3711"/>
      <c r="BP47" s="6337" t="s">
        <v>652</v>
      </c>
      <c r="BQ47" s="6354" t="s">
        <v>653</v>
      </c>
      <c r="BR47" s="3712"/>
      <c r="BS47" s="3712"/>
      <c r="BT47" s="3716"/>
      <c r="BU47" s="3716">
        <v>45950</v>
      </c>
      <c r="BV47" s="3696" t="s">
        <v>116</v>
      </c>
      <c r="BW47" s="3716"/>
      <c r="BX47" s="3716">
        <v>45950</v>
      </c>
      <c r="BY47" s="3716" t="s">
        <v>116</v>
      </c>
      <c r="BZ47" s="3716">
        <v>45950</v>
      </c>
      <c r="CA47" s="3716" t="s">
        <v>104</v>
      </c>
      <c r="CB47" s="2890"/>
      <c r="CC47" s="1178"/>
      <c r="CD47" s="1176"/>
      <c r="CE47" s="1176"/>
      <c r="CF47" s="1176"/>
      <c r="CG47" s="1175"/>
    </row>
    <row r="48" spans="1:85" ht="45" hidden="1" customHeight="1" x14ac:dyDescent="0.2">
      <c r="A48" s="2150" t="s">
        <v>654</v>
      </c>
      <c r="B48" s="3306"/>
      <c r="C48" s="2151" t="s">
        <v>655</v>
      </c>
      <c r="D48" s="2152" t="s">
        <v>656</v>
      </c>
      <c r="E48" s="4995">
        <v>2394</v>
      </c>
      <c r="F48" s="2155">
        <v>2023</v>
      </c>
      <c r="G48" s="2155">
        <v>2041</v>
      </c>
      <c r="H48" s="2154" t="s">
        <v>89</v>
      </c>
      <c r="I48" s="2181" t="s">
        <v>194</v>
      </c>
      <c r="J48" s="2157">
        <v>41899</v>
      </c>
      <c r="K48" s="2157"/>
      <c r="L48" s="1389"/>
      <c r="M48" s="2002"/>
      <c r="N48" s="1389"/>
      <c r="O48" s="2518"/>
      <c r="P48" s="2156" t="s">
        <v>657</v>
      </c>
      <c r="Q48" s="2158">
        <v>45971</v>
      </c>
      <c r="R48" s="2159"/>
      <c r="S48" s="2159"/>
      <c r="T48" s="2159"/>
      <c r="U48" s="3799"/>
      <c r="V48" s="2161"/>
      <c r="W48" s="2162" t="str">
        <f t="shared" ref="W48:W91" si="3">IF(OR(X48="Yes", Y48="Web-page timetable", Z48="YES"), "Yes")</f>
        <v>Yes</v>
      </c>
      <c r="X48" s="2163" t="s">
        <v>93</v>
      </c>
      <c r="Y48" s="2151" t="s">
        <v>94</v>
      </c>
      <c r="Z48" s="2155" t="s">
        <v>90</v>
      </c>
      <c r="AA48" s="5818" t="s">
        <v>4263</v>
      </c>
      <c r="AB48" s="5818" t="s">
        <v>4263</v>
      </c>
      <c r="AC48" s="2976"/>
      <c r="AD48" s="2165">
        <v>45689</v>
      </c>
      <c r="AE48" s="3535" t="s">
        <v>660</v>
      </c>
      <c r="AF48" s="2167" t="s">
        <v>661</v>
      </c>
      <c r="AG48" s="2168">
        <v>44013</v>
      </c>
      <c r="AH48" s="2168">
        <v>44018</v>
      </c>
      <c r="AI48" s="2168">
        <v>44279</v>
      </c>
      <c r="AJ48" s="3336" t="s">
        <v>662</v>
      </c>
      <c r="AK48" s="2533"/>
      <c r="AL48" s="7117" t="s">
        <v>663</v>
      </c>
      <c r="AM48" s="7118" t="s">
        <v>664</v>
      </c>
      <c r="AN48" s="5869">
        <v>44835</v>
      </c>
      <c r="AO48" s="5869">
        <v>44929</v>
      </c>
      <c r="AP48" s="5869">
        <v>44971</v>
      </c>
      <c r="AQ48" s="5870" t="s">
        <v>665</v>
      </c>
      <c r="AR48" s="3445" t="s">
        <v>666</v>
      </c>
      <c r="AS48" s="5871">
        <v>45170</v>
      </c>
      <c r="AT48" s="2154" t="s">
        <v>667</v>
      </c>
      <c r="AU48" s="5871">
        <v>45170</v>
      </c>
      <c r="AV48" s="5871">
        <v>45170</v>
      </c>
      <c r="AW48" s="5871">
        <v>45237</v>
      </c>
      <c r="AX48" s="5872"/>
      <c r="AY48" s="3448"/>
      <c r="AZ48" s="5871"/>
      <c r="BA48" s="5872"/>
      <c r="BB48" s="5871"/>
      <c r="BC48" s="5871"/>
      <c r="BD48" s="5871"/>
      <c r="BE48" s="5872"/>
      <c r="BF48" s="3447"/>
      <c r="BG48" s="4159" t="s">
        <v>668</v>
      </c>
      <c r="BH48" s="2168" t="s">
        <v>669</v>
      </c>
      <c r="BI48" s="2184" t="s">
        <v>670</v>
      </c>
      <c r="BJ48" s="4159">
        <v>45901</v>
      </c>
      <c r="BK48" s="5869">
        <v>45901</v>
      </c>
      <c r="BL48" s="5873">
        <v>45971</v>
      </c>
      <c r="BM48" s="4159">
        <v>46266</v>
      </c>
      <c r="BN48" s="5869">
        <v>46266</v>
      </c>
      <c r="BO48" s="5873"/>
      <c r="BP48" s="2151" t="s">
        <v>671</v>
      </c>
      <c r="BQ48" s="2990" t="s">
        <v>672</v>
      </c>
      <c r="BR48" s="2513"/>
      <c r="BS48" s="540" t="s">
        <v>673</v>
      </c>
      <c r="BT48" s="2177">
        <v>45961</v>
      </c>
      <c r="BU48" s="2177">
        <v>45786</v>
      </c>
      <c r="BV48" s="2155" t="s">
        <v>116</v>
      </c>
      <c r="BW48" s="2177">
        <v>45602</v>
      </c>
      <c r="BX48" s="2177">
        <v>45978</v>
      </c>
      <c r="BY48" s="2155" t="s">
        <v>116</v>
      </c>
      <c r="BZ48" s="2177">
        <v>45786</v>
      </c>
      <c r="CA48" s="2177" t="s">
        <v>674</v>
      </c>
      <c r="CB48" s="1409"/>
      <c r="CC48" s="629" t="s">
        <v>105</v>
      </c>
      <c r="CD48" s="12"/>
      <c r="CE48" s="12"/>
      <c r="CF48" s="12"/>
      <c r="CG48" s="18"/>
    </row>
    <row r="49" spans="1:85" ht="45" hidden="1" customHeight="1" x14ac:dyDescent="0.2">
      <c r="A49" s="4071" t="s">
        <v>675</v>
      </c>
      <c r="B49" s="5559"/>
      <c r="C49" s="542" t="s">
        <v>676</v>
      </c>
      <c r="D49" s="540" t="s">
        <v>677</v>
      </c>
      <c r="E49" s="7362">
        <v>2452</v>
      </c>
      <c r="F49" s="1410"/>
      <c r="G49" s="1410">
        <v>2045</v>
      </c>
      <c r="H49" s="3213" t="s">
        <v>89</v>
      </c>
      <c r="I49" s="1410" t="s">
        <v>89</v>
      </c>
      <c r="J49" s="1655" t="s">
        <v>459</v>
      </c>
      <c r="K49" s="3974"/>
      <c r="L49" s="1389"/>
      <c r="M49" s="2002"/>
      <c r="N49" s="1389"/>
      <c r="O49" s="1389"/>
      <c r="P49" s="1655"/>
      <c r="Q49" s="5560"/>
      <c r="R49" s="4114"/>
      <c r="S49" s="4114"/>
      <c r="T49" s="4114"/>
      <c r="U49" s="3792"/>
      <c r="V49" s="1417"/>
      <c r="W49" s="1391" t="str">
        <f t="shared" si="3"/>
        <v>Yes</v>
      </c>
      <c r="X49" s="4081" t="s">
        <v>93</v>
      </c>
      <c r="Y49" s="540" t="s">
        <v>267</v>
      </c>
      <c r="Z49" s="5740"/>
      <c r="AA49" s="5795" t="s">
        <v>678</v>
      </c>
      <c r="AB49" s="5789" t="s">
        <v>679</v>
      </c>
      <c r="AC49" s="2967"/>
      <c r="AD49" s="1396">
        <v>45748</v>
      </c>
      <c r="AE49" s="1570" t="s">
        <v>680</v>
      </c>
      <c r="AF49" s="1419" t="s">
        <v>681</v>
      </c>
      <c r="AG49" s="1396">
        <v>45901</v>
      </c>
      <c r="AH49" s="1397">
        <v>45917</v>
      </c>
      <c r="AI49" s="1397">
        <v>45959</v>
      </c>
      <c r="AJ49" s="3007" t="s">
        <v>682</v>
      </c>
      <c r="AK49" s="1399"/>
      <c r="AL49" s="1981"/>
      <c r="AM49" s="1419"/>
      <c r="AN49" s="1396"/>
      <c r="AO49" s="1397"/>
      <c r="AP49" s="1397"/>
      <c r="AQ49" s="2764"/>
      <c r="AR49" s="6277"/>
      <c r="AS49" s="6280"/>
      <c r="AT49" s="4580"/>
      <c r="AU49" s="1432"/>
      <c r="AV49" s="1423"/>
      <c r="AW49" s="1423"/>
      <c r="AX49" s="4581"/>
      <c r="AY49" s="6297"/>
      <c r="AZ49" s="6302"/>
      <c r="BA49" s="6303"/>
      <c r="BB49" s="1432"/>
      <c r="BC49" s="1423"/>
      <c r="BD49" s="1423"/>
      <c r="BE49" s="1424"/>
      <c r="BF49" s="1424"/>
      <c r="BG49" s="4085" t="s">
        <v>683</v>
      </c>
      <c r="BH49" s="1396">
        <v>46204</v>
      </c>
      <c r="BI49" s="1397"/>
      <c r="BJ49" s="4085">
        <v>46357</v>
      </c>
      <c r="BK49" s="1396">
        <v>46357</v>
      </c>
      <c r="BL49" s="1408"/>
      <c r="BM49" s="4173">
        <v>46722</v>
      </c>
      <c r="BN49" s="4040">
        <v>46722</v>
      </c>
      <c r="BO49" s="1408"/>
      <c r="BP49" s="540" t="s">
        <v>4264</v>
      </c>
      <c r="BQ49" s="627" t="s">
        <v>4265</v>
      </c>
      <c r="BR49" s="1178"/>
      <c r="BS49" s="540"/>
      <c r="BT49" s="1409">
        <v>45960</v>
      </c>
      <c r="BU49" s="1409">
        <v>45757</v>
      </c>
      <c r="BV49" s="1410" t="s">
        <v>116</v>
      </c>
      <c r="BW49" s="1409">
        <v>44463</v>
      </c>
      <c r="BX49" s="1409">
        <v>45960</v>
      </c>
      <c r="BY49" s="1409" t="s">
        <v>116</v>
      </c>
      <c r="BZ49" s="3380">
        <v>45757</v>
      </c>
      <c r="CA49" s="1409" t="s">
        <v>178</v>
      </c>
      <c r="CB49" s="1409"/>
      <c r="CC49" s="540"/>
      <c r="CD49" s="12"/>
      <c r="CE49" s="12"/>
      <c r="CF49" s="12"/>
      <c r="CG49" s="18"/>
    </row>
    <row r="50" spans="1:85" ht="45" hidden="1" customHeight="1" x14ac:dyDescent="0.2">
      <c r="A50" s="3686" t="s">
        <v>685</v>
      </c>
      <c r="B50" s="3687"/>
      <c r="C50" s="3688" t="s">
        <v>686</v>
      </c>
      <c r="D50" s="3741" t="s">
        <v>687</v>
      </c>
      <c r="E50" s="4007" t="s">
        <v>114</v>
      </c>
      <c r="F50" s="3705"/>
      <c r="G50" s="3691"/>
      <c r="H50" s="3695"/>
      <c r="I50" s="3695"/>
      <c r="J50" s="3696">
        <v>43312</v>
      </c>
      <c r="K50" s="3694"/>
      <c r="L50" s="4739"/>
      <c r="M50" s="4741"/>
      <c r="N50" s="4739"/>
      <c r="O50" s="3694"/>
      <c r="P50" s="3696"/>
      <c r="Q50" s="3697"/>
      <c r="R50" s="3698"/>
      <c r="S50" s="3698"/>
      <c r="T50" s="3698"/>
      <c r="U50" s="3794">
        <v>45119</v>
      </c>
      <c r="V50" s="3699" t="s">
        <v>688</v>
      </c>
      <c r="W50" s="3700" t="b">
        <f t="shared" si="3"/>
        <v>0</v>
      </c>
      <c r="X50" s="3701" t="s">
        <v>228</v>
      </c>
      <c r="Y50" s="3688" t="s">
        <v>94</v>
      </c>
      <c r="Z50" s="3688"/>
      <c r="AA50" s="5776" t="s">
        <v>689</v>
      </c>
      <c r="AB50" s="5776" t="s">
        <v>690</v>
      </c>
      <c r="AC50" s="4590"/>
      <c r="AD50" s="3706">
        <v>45717</v>
      </c>
      <c r="AE50" s="4376">
        <v>46905</v>
      </c>
      <c r="AF50" s="3715" t="s">
        <v>691</v>
      </c>
      <c r="AG50" s="3706">
        <v>46905</v>
      </c>
      <c r="AH50" s="3706"/>
      <c r="AI50" s="3706"/>
      <c r="AJ50" s="3713"/>
      <c r="AK50" s="3707"/>
      <c r="AL50" s="3706"/>
      <c r="AM50" s="3705"/>
      <c r="AN50" s="3706"/>
      <c r="AO50" s="3706"/>
      <c r="AP50" s="3706"/>
      <c r="AQ50" s="3695"/>
      <c r="AR50" s="3708"/>
      <c r="AS50" s="3709"/>
      <c r="AT50" s="3692"/>
      <c r="AU50" s="3730"/>
      <c r="AV50" s="3709"/>
      <c r="AW50" s="3709"/>
      <c r="AX50" s="3692"/>
      <c r="AY50" s="3710"/>
      <c r="AZ50" s="3709"/>
      <c r="BA50" s="3692"/>
      <c r="BB50" s="3730"/>
      <c r="BC50" s="3709"/>
      <c r="BD50" s="3709"/>
      <c r="BE50" s="3692"/>
      <c r="BF50" s="3692"/>
      <c r="BG50" s="4089"/>
      <c r="BH50" s="3706"/>
      <c r="BI50" s="3711"/>
      <c r="BJ50" s="4089"/>
      <c r="BK50" s="3706"/>
      <c r="BL50" s="3711"/>
      <c r="BM50" s="4089"/>
      <c r="BN50" s="3706"/>
      <c r="BO50" s="3711"/>
      <c r="BP50" s="3688" t="s">
        <v>692</v>
      </c>
      <c r="BQ50" s="4182" t="s">
        <v>355</v>
      </c>
      <c r="BR50" s="3712"/>
      <c r="BS50" s="5430"/>
      <c r="BT50" s="3716">
        <v>45455</v>
      </c>
      <c r="BU50" s="3716">
        <v>45856</v>
      </c>
      <c r="BV50" s="3695" t="s">
        <v>116</v>
      </c>
      <c r="BW50" s="3716">
        <v>45856</v>
      </c>
      <c r="BX50" s="3716"/>
      <c r="BY50" s="3695"/>
      <c r="BZ50" s="3716">
        <v>45856</v>
      </c>
      <c r="CA50" s="3716" t="s">
        <v>104</v>
      </c>
      <c r="CB50" s="1409"/>
      <c r="CC50" s="540" t="s">
        <v>693</v>
      </c>
      <c r="CD50" s="12"/>
      <c r="CE50" s="12"/>
      <c r="CF50" s="12"/>
      <c r="CG50" s="18"/>
    </row>
    <row r="51" spans="1:85" ht="45" hidden="1" customHeight="1" x14ac:dyDescent="0.2">
      <c r="A51" s="2121" t="s">
        <v>705</v>
      </c>
      <c r="B51" s="3308"/>
      <c r="C51" s="2120" t="s">
        <v>695</v>
      </c>
      <c r="D51" s="2122" t="s">
        <v>421</v>
      </c>
      <c r="E51" s="6092">
        <v>2175</v>
      </c>
      <c r="F51" s="2141">
        <v>2022</v>
      </c>
      <c r="G51" s="2141">
        <v>2039</v>
      </c>
      <c r="H51" s="2139" t="s">
        <v>89</v>
      </c>
      <c r="I51" s="2126" t="s">
        <v>194</v>
      </c>
      <c r="J51" s="2127">
        <v>45372</v>
      </c>
      <c r="K51" s="2127" t="s">
        <v>121</v>
      </c>
      <c r="L51" s="2679"/>
      <c r="M51" s="2680"/>
      <c r="N51" s="2679"/>
      <c r="O51" s="2127"/>
      <c r="P51" s="2129">
        <v>44417</v>
      </c>
      <c r="Q51" s="2130">
        <v>44606</v>
      </c>
      <c r="R51" s="2131">
        <v>45336</v>
      </c>
      <c r="S51" s="2131"/>
      <c r="T51" s="2131"/>
      <c r="U51" s="3796"/>
      <c r="V51" s="2133"/>
      <c r="W51" s="2134" t="str">
        <f t="shared" si="3"/>
        <v>Yes</v>
      </c>
      <c r="X51" s="2135" t="s">
        <v>93</v>
      </c>
      <c r="Y51" s="2120" t="s">
        <v>267</v>
      </c>
      <c r="Z51" s="2120"/>
      <c r="AA51" s="5783" t="s">
        <v>422</v>
      </c>
      <c r="AB51" s="5785"/>
      <c r="AC51" s="2923"/>
      <c r="AD51" s="3206" t="s">
        <v>423</v>
      </c>
      <c r="AE51" s="2485"/>
      <c r="AF51" s="2139"/>
      <c r="AG51" s="2140"/>
      <c r="AH51" s="2140"/>
      <c r="AI51" s="2140"/>
      <c r="AJ51" s="3010"/>
      <c r="AK51" s="2142"/>
      <c r="AL51" s="2145"/>
      <c r="AM51" s="2139"/>
      <c r="AN51" s="2140"/>
      <c r="AO51" s="2140"/>
      <c r="AP51" s="2140"/>
      <c r="AQ51" s="2141"/>
      <c r="AR51" s="2144"/>
      <c r="AS51" s="2145"/>
      <c r="AT51" s="2125"/>
      <c r="AU51" s="2145"/>
      <c r="AV51" s="2145"/>
      <c r="AW51" s="2145"/>
      <c r="AX51" s="2125"/>
      <c r="AY51" s="2146"/>
      <c r="AZ51" s="2145"/>
      <c r="BA51" s="2125"/>
      <c r="BB51" s="2145"/>
      <c r="BC51" s="2145"/>
      <c r="BD51" s="2145"/>
      <c r="BE51" s="2125"/>
      <c r="BF51" s="2125"/>
      <c r="BG51" s="4161"/>
      <c r="BH51" s="2140"/>
      <c r="BI51" s="2148">
        <v>44417</v>
      </c>
      <c r="BJ51" s="4161" t="s">
        <v>424</v>
      </c>
      <c r="BK51" s="2140">
        <v>44562</v>
      </c>
      <c r="BL51" s="2148">
        <v>44606</v>
      </c>
      <c r="BM51" s="4161"/>
      <c r="BN51" s="2140"/>
      <c r="BO51" s="2148">
        <v>45372</v>
      </c>
      <c r="BP51" s="2120" t="s">
        <v>425</v>
      </c>
      <c r="BQ51" s="4185"/>
      <c r="BR51" s="2120"/>
      <c r="BS51" s="2678" t="s">
        <v>426</v>
      </c>
      <c r="BT51" s="2149"/>
      <c r="BU51" s="2149"/>
      <c r="BV51" s="2141"/>
      <c r="BW51" s="2149"/>
      <c r="BX51" s="2149">
        <v>44440</v>
      </c>
      <c r="BY51" s="2149" t="s">
        <v>116</v>
      </c>
      <c r="BZ51" s="2149">
        <v>45279</v>
      </c>
      <c r="CA51" s="2149" t="s">
        <v>427</v>
      </c>
      <c r="CB51" s="2682"/>
      <c r="CC51" s="2678" t="s">
        <v>428</v>
      </c>
      <c r="CD51" s="12"/>
      <c r="CE51" s="12"/>
      <c r="CF51" s="12"/>
      <c r="CG51" s="18"/>
    </row>
    <row r="52" spans="1:85" ht="45" hidden="1" customHeight="1" x14ac:dyDescent="0.2">
      <c r="A52" s="3686" t="s">
        <v>706</v>
      </c>
      <c r="B52" s="3687"/>
      <c r="C52" s="3688" t="s">
        <v>707</v>
      </c>
      <c r="D52" s="3689" t="s">
        <v>708</v>
      </c>
      <c r="E52" s="3718"/>
      <c r="F52" s="3691"/>
      <c r="G52" s="3691"/>
      <c r="H52" s="3692" t="s">
        <v>89</v>
      </c>
      <c r="I52" s="3695" t="s">
        <v>89</v>
      </c>
      <c r="J52" s="3696">
        <v>45007</v>
      </c>
      <c r="K52" s="3696" t="s">
        <v>709</v>
      </c>
      <c r="L52" s="3696"/>
      <c r="M52" s="3735"/>
      <c r="N52" s="3696"/>
      <c r="O52" s="3696"/>
      <c r="P52" s="3696"/>
      <c r="Q52" s="3697"/>
      <c r="R52" s="3698"/>
      <c r="S52" s="3698"/>
      <c r="T52" s="3698"/>
      <c r="U52" s="3794"/>
      <c r="V52" s="3699"/>
      <c r="W52" s="3700" t="b">
        <f t="shared" si="3"/>
        <v>0</v>
      </c>
      <c r="X52" s="4054" t="s">
        <v>111</v>
      </c>
      <c r="Y52" s="4031" t="s">
        <v>94</v>
      </c>
      <c r="Z52" s="3688"/>
      <c r="AA52" s="5776" t="s">
        <v>710</v>
      </c>
      <c r="AB52" s="5776" t="s">
        <v>711</v>
      </c>
      <c r="AC52" s="3703"/>
      <c r="AD52" s="3704">
        <v>45231</v>
      </c>
      <c r="AE52" s="4145">
        <v>46113</v>
      </c>
      <c r="AF52" s="3705" t="s">
        <v>691</v>
      </c>
      <c r="AG52" s="3706">
        <v>46113</v>
      </c>
      <c r="AH52" s="3706"/>
      <c r="AI52" s="3706"/>
      <c r="AJ52" s="3713"/>
      <c r="AK52" s="3707"/>
      <c r="AL52" s="3909">
        <v>46388</v>
      </c>
      <c r="AM52" s="3714" t="s">
        <v>712</v>
      </c>
      <c r="AN52" s="3706">
        <v>46388</v>
      </c>
      <c r="AO52" s="3706"/>
      <c r="AP52" s="3706"/>
      <c r="AQ52" s="3695"/>
      <c r="AR52" s="3708"/>
      <c r="AS52" s="3709"/>
      <c r="AT52" s="3692"/>
      <c r="AU52" s="3709"/>
      <c r="AV52" s="3709"/>
      <c r="AW52" s="3709"/>
      <c r="AX52" s="3692"/>
      <c r="AY52" s="3710"/>
      <c r="AZ52" s="3709"/>
      <c r="BA52" s="3692"/>
      <c r="BB52" s="3709"/>
      <c r="BC52" s="3709"/>
      <c r="BD52" s="3709"/>
      <c r="BE52" s="3692"/>
      <c r="BF52" s="3692"/>
      <c r="BG52" s="4089">
        <v>46569</v>
      </c>
      <c r="BH52" s="3706">
        <v>46569</v>
      </c>
      <c r="BI52" s="3706"/>
      <c r="BJ52" s="4089">
        <v>46753</v>
      </c>
      <c r="BK52" s="3706">
        <v>46753</v>
      </c>
      <c r="BL52" s="3711"/>
      <c r="BM52" s="4089">
        <v>47027</v>
      </c>
      <c r="BN52" s="3706">
        <v>47027</v>
      </c>
      <c r="BO52" s="3711"/>
      <c r="BP52" s="4198" t="s">
        <v>713</v>
      </c>
      <c r="BQ52" s="5393" t="s">
        <v>714</v>
      </c>
      <c r="BR52" s="5393"/>
      <c r="BS52" s="4198"/>
      <c r="BT52" s="3716">
        <v>45950</v>
      </c>
      <c r="BU52" s="3716"/>
      <c r="BV52" s="3695" t="s">
        <v>116</v>
      </c>
      <c r="BW52" s="3716"/>
      <c r="BX52" s="3716">
        <v>45908</v>
      </c>
      <c r="BY52" s="3695"/>
      <c r="BZ52" s="3716">
        <v>45908</v>
      </c>
      <c r="CA52" s="3716" t="s">
        <v>104</v>
      </c>
      <c r="CB52" s="2149"/>
      <c r="CC52" s="2120" t="s">
        <v>715</v>
      </c>
      <c r="CD52" s="12"/>
      <c r="CE52" s="12"/>
      <c r="CF52" s="12"/>
      <c r="CG52" s="18"/>
    </row>
    <row r="53" spans="1:85" ht="45" hidden="1" customHeight="1" x14ac:dyDescent="0.2">
      <c r="A53" s="3484" t="s">
        <v>716</v>
      </c>
      <c r="B53" s="3485"/>
      <c r="C53" s="3457" t="s">
        <v>717</v>
      </c>
      <c r="D53" s="3458" t="s">
        <v>718</v>
      </c>
      <c r="E53" s="4285">
        <v>2139</v>
      </c>
      <c r="F53" s="3474">
        <v>2024</v>
      </c>
      <c r="G53" s="3474">
        <v>2045</v>
      </c>
      <c r="H53" s="3461" t="s">
        <v>89</v>
      </c>
      <c r="I53" s="3941" t="s">
        <v>194</v>
      </c>
      <c r="J53" s="3462">
        <v>43391</v>
      </c>
      <c r="K53" s="3462"/>
      <c r="L53" s="1389"/>
      <c r="M53" s="2002"/>
      <c r="N53" s="1389"/>
      <c r="O53" s="3462" t="s">
        <v>90</v>
      </c>
      <c r="P53" s="3464"/>
      <c r="Q53" s="3465"/>
      <c r="R53" s="3466"/>
      <c r="S53" s="3466"/>
      <c r="T53" s="3466"/>
      <c r="U53" s="3804"/>
      <c r="V53" s="3467"/>
      <c r="W53" s="3468" t="str">
        <f t="shared" si="3"/>
        <v>Yes</v>
      </c>
      <c r="X53" s="3482" t="s">
        <v>93</v>
      </c>
      <c r="Y53" s="3457" t="s">
        <v>94</v>
      </c>
      <c r="Z53" s="3457"/>
      <c r="AA53" s="5796" t="s">
        <v>4266</v>
      </c>
      <c r="AB53" s="5796" t="s">
        <v>4267</v>
      </c>
      <c r="AC53" s="3469"/>
      <c r="AD53" s="3472">
        <v>45658</v>
      </c>
      <c r="AE53" s="4205">
        <v>43831</v>
      </c>
      <c r="AF53" s="3471" t="s">
        <v>142</v>
      </c>
      <c r="AG53" s="3472">
        <v>43831</v>
      </c>
      <c r="AH53" s="3472">
        <v>43843</v>
      </c>
      <c r="AI53" s="3472">
        <v>43885</v>
      </c>
      <c r="AJ53" s="3641" t="s">
        <v>721</v>
      </c>
      <c r="AK53" s="3473"/>
      <c r="AL53" s="4332" t="s">
        <v>722</v>
      </c>
      <c r="AM53" s="3745" t="s">
        <v>367</v>
      </c>
      <c r="AN53" s="3472">
        <v>44378</v>
      </c>
      <c r="AO53" s="3472">
        <v>44470</v>
      </c>
      <c r="AP53" s="3472">
        <v>44470</v>
      </c>
      <c r="AQ53" s="3474"/>
      <c r="AR53" s="3475"/>
      <c r="AS53" s="3476" t="s">
        <v>4268</v>
      </c>
      <c r="AT53" s="3461" t="s">
        <v>270</v>
      </c>
      <c r="AU53" s="3476">
        <v>45962</v>
      </c>
      <c r="AV53" s="3476">
        <v>45992</v>
      </c>
      <c r="AW53" s="3476">
        <v>46052</v>
      </c>
      <c r="AX53" s="5974" t="s">
        <v>724</v>
      </c>
      <c r="AY53" s="3477"/>
      <c r="AZ53" s="3476"/>
      <c r="BA53" s="3461"/>
      <c r="BB53" s="3476"/>
      <c r="BC53" s="3476"/>
      <c r="BD53" s="3476"/>
      <c r="BE53" s="3461"/>
      <c r="BF53" s="3461"/>
      <c r="BG53" s="4165" t="s">
        <v>725</v>
      </c>
      <c r="BH53" s="3472">
        <v>46235</v>
      </c>
      <c r="BI53" s="3478"/>
      <c r="BJ53" s="4165">
        <v>46357</v>
      </c>
      <c r="BK53" s="3472">
        <v>46357</v>
      </c>
      <c r="BL53" s="3478"/>
      <c r="BM53" s="4165">
        <v>46905</v>
      </c>
      <c r="BN53" s="3472">
        <v>46905</v>
      </c>
      <c r="BO53" s="3478"/>
      <c r="BP53" s="3457" t="s">
        <v>726</v>
      </c>
      <c r="BQ53" s="3746" t="s">
        <v>4269</v>
      </c>
      <c r="BR53" s="3746" t="s">
        <v>728</v>
      </c>
      <c r="BS53" s="627" t="s">
        <v>729</v>
      </c>
      <c r="BT53" s="3479">
        <v>45960</v>
      </c>
      <c r="BU53" s="3479">
        <v>45783</v>
      </c>
      <c r="BV53" s="3474" t="s">
        <v>116</v>
      </c>
      <c r="BW53" s="3479">
        <v>45686</v>
      </c>
      <c r="BX53" s="3479">
        <v>45996</v>
      </c>
      <c r="BY53" s="3474" t="s">
        <v>116</v>
      </c>
      <c r="BZ53" s="3479">
        <v>45996</v>
      </c>
      <c r="CA53" s="3479" t="s">
        <v>262</v>
      </c>
      <c r="CB53" s="1409"/>
      <c r="CC53" s="540" t="s">
        <v>730</v>
      </c>
      <c r="CD53" s="12"/>
      <c r="CE53" s="12"/>
      <c r="CF53" s="12"/>
      <c r="CG53" s="18"/>
    </row>
    <row r="54" spans="1:85" ht="45" hidden="1" customHeight="1" x14ac:dyDescent="0.2">
      <c r="A54" s="2512" t="s">
        <v>731</v>
      </c>
      <c r="B54" s="3309"/>
      <c r="C54" s="2513" t="s">
        <v>732</v>
      </c>
      <c r="D54" s="2514" t="s">
        <v>635</v>
      </c>
      <c r="E54" s="7137">
        <v>2436</v>
      </c>
      <c r="F54" s="2532">
        <v>2023</v>
      </c>
      <c r="G54" s="2532">
        <v>2038</v>
      </c>
      <c r="H54" s="2516" t="s">
        <v>89</v>
      </c>
      <c r="I54" s="2517" t="s">
        <v>89</v>
      </c>
      <c r="J54" s="2518">
        <v>42919</v>
      </c>
      <c r="K54" s="2518"/>
      <c r="L54" s="2518"/>
      <c r="M54" s="2519"/>
      <c r="N54" s="2518"/>
      <c r="O54" s="2518"/>
      <c r="P54" s="2520">
        <v>45778</v>
      </c>
      <c r="Q54" s="2521"/>
      <c r="R54" s="2522"/>
      <c r="S54" s="2522"/>
      <c r="T54" s="2522"/>
      <c r="U54" s="3803"/>
      <c r="V54" s="2524"/>
      <c r="W54" s="2525" t="str">
        <f t="shared" si="3"/>
        <v>Yes</v>
      </c>
      <c r="X54" s="2526" t="s">
        <v>93</v>
      </c>
      <c r="Y54" s="2513" t="s">
        <v>94</v>
      </c>
      <c r="Z54" s="2513"/>
      <c r="AA54" s="5797" t="s">
        <v>733</v>
      </c>
      <c r="AB54" s="5797" t="s">
        <v>734</v>
      </c>
      <c r="AC54" s="2975"/>
      <c r="AD54" s="2528">
        <v>45901</v>
      </c>
      <c r="AE54" s="3920" t="s">
        <v>735</v>
      </c>
      <c r="AF54" s="2530" t="s">
        <v>691</v>
      </c>
      <c r="AG54" s="2531">
        <v>44927</v>
      </c>
      <c r="AH54" s="2531" t="s">
        <v>736</v>
      </c>
      <c r="AI54" s="3043" t="s">
        <v>737</v>
      </c>
      <c r="AJ54" s="4349" t="s">
        <v>737</v>
      </c>
      <c r="AK54" s="2533"/>
      <c r="AL54" s="7138" t="s">
        <v>738</v>
      </c>
      <c r="AM54" s="7139" t="s">
        <v>270</v>
      </c>
      <c r="AN54" s="2531">
        <v>45383</v>
      </c>
      <c r="AO54" s="2531">
        <v>45308</v>
      </c>
      <c r="AP54" s="2531">
        <v>45364</v>
      </c>
      <c r="AQ54" s="2532"/>
      <c r="AR54" s="2534"/>
      <c r="AS54" s="2535"/>
      <c r="AT54" s="2516"/>
      <c r="AU54" s="2535"/>
      <c r="AV54" s="2535"/>
      <c r="AW54" s="2535"/>
      <c r="AX54" s="2516"/>
      <c r="AY54" s="2536"/>
      <c r="AZ54" s="2535"/>
      <c r="BA54" s="2516"/>
      <c r="BB54" s="2535"/>
      <c r="BC54" s="2535"/>
      <c r="BD54" s="2535"/>
      <c r="BE54" s="2516"/>
      <c r="BF54" s="2516"/>
      <c r="BG54" s="4164" t="s">
        <v>739</v>
      </c>
      <c r="BH54" s="2531">
        <v>45717</v>
      </c>
      <c r="BI54" s="2538">
        <v>45778</v>
      </c>
      <c r="BJ54" s="4164" t="s">
        <v>434</v>
      </c>
      <c r="BK54" s="2531">
        <v>45931</v>
      </c>
      <c r="BL54" s="2538"/>
      <c r="BM54" s="4164" t="s">
        <v>275</v>
      </c>
      <c r="BN54" s="2531">
        <v>46388</v>
      </c>
      <c r="BO54" s="2538"/>
      <c r="BP54" s="2513" t="s">
        <v>740</v>
      </c>
      <c r="BQ54" s="4113" t="s">
        <v>741</v>
      </c>
      <c r="BR54" s="2539"/>
      <c r="BS54" s="2513"/>
      <c r="BT54" s="2540">
        <v>45695</v>
      </c>
      <c r="BU54" s="2540">
        <v>45959</v>
      </c>
      <c r="BV54" s="2532" t="s">
        <v>116</v>
      </c>
      <c r="BW54" s="2540">
        <v>45959</v>
      </c>
      <c r="BX54" s="2540">
        <v>45632</v>
      </c>
      <c r="BY54" s="2532" t="s">
        <v>116</v>
      </c>
      <c r="BZ54" s="2540">
        <v>45959</v>
      </c>
      <c r="CA54" s="2540" t="s">
        <v>742</v>
      </c>
      <c r="CB54" s="1409"/>
      <c r="CC54" s="542" t="s">
        <v>105</v>
      </c>
      <c r="CD54" s="12"/>
      <c r="CE54" s="12"/>
      <c r="CF54" s="12"/>
      <c r="CG54" s="18"/>
    </row>
    <row r="55" spans="1:85" ht="45" hidden="1" customHeight="1" x14ac:dyDescent="0.2">
      <c r="A55" s="2150" t="s">
        <v>743</v>
      </c>
      <c r="B55" s="3306"/>
      <c r="C55" s="2151" t="s">
        <v>744</v>
      </c>
      <c r="D55" s="2152" t="s">
        <v>745</v>
      </c>
      <c r="E55" s="7116">
        <v>2047</v>
      </c>
      <c r="F55" s="2155">
        <v>2018</v>
      </c>
      <c r="G55" s="2155">
        <v>2040</v>
      </c>
      <c r="H55" s="2154" t="s">
        <v>89</v>
      </c>
      <c r="I55" s="2181" t="s">
        <v>89</v>
      </c>
      <c r="J55" s="2157">
        <v>41801</v>
      </c>
      <c r="K55" s="2157"/>
      <c r="L55" s="2157" t="s">
        <v>90</v>
      </c>
      <c r="M55" s="2182" t="s">
        <v>746</v>
      </c>
      <c r="N55" s="2157"/>
      <c r="O55" s="2157"/>
      <c r="P55" s="2156">
        <v>45327</v>
      </c>
      <c r="Q55" s="2158">
        <v>45625</v>
      </c>
      <c r="R55" s="2159"/>
      <c r="S55" s="2159"/>
      <c r="T55" s="2159"/>
      <c r="U55" s="3799"/>
      <c r="V55" s="2161"/>
      <c r="W55" s="2162" t="str">
        <f t="shared" si="3"/>
        <v>Yes</v>
      </c>
      <c r="X55" s="2163" t="s">
        <v>93</v>
      </c>
      <c r="Y55" s="2151" t="s">
        <v>94</v>
      </c>
      <c r="Z55" s="2155"/>
      <c r="AA55" s="5775" t="s">
        <v>747</v>
      </c>
      <c r="AB55" s="5798" t="s">
        <v>748</v>
      </c>
      <c r="AC55" s="2934"/>
      <c r="AD55" s="2165">
        <v>45536</v>
      </c>
      <c r="AE55" s="3535" t="s">
        <v>749</v>
      </c>
      <c r="AF55" s="2167" t="s">
        <v>750</v>
      </c>
      <c r="AG55" s="2168">
        <v>43497</v>
      </c>
      <c r="AH55" s="2168">
        <v>43252</v>
      </c>
      <c r="AI55" s="2168">
        <v>43282</v>
      </c>
      <c r="AJ55" s="3336" t="s">
        <v>751</v>
      </c>
      <c r="AK55" s="2169"/>
      <c r="AL55" s="7117" t="s">
        <v>752</v>
      </c>
      <c r="AM55" s="7118" t="s">
        <v>364</v>
      </c>
      <c r="AN55" s="2168">
        <v>43586</v>
      </c>
      <c r="AO55" s="2168">
        <v>43598</v>
      </c>
      <c r="AP55" s="2168">
        <v>43654</v>
      </c>
      <c r="AQ55" s="2188" t="s">
        <v>751</v>
      </c>
      <c r="AR55" s="2170"/>
      <c r="AS55" s="2171" t="s">
        <v>753</v>
      </c>
      <c r="AT55" s="2154" t="s">
        <v>367</v>
      </c>
      <c r="AU55" s="2171">
        <v>44013</v>
      </c>
      <c r="AV55" s="2171">
        <v>44274</v>
      </c>
      <c r="AW55" s="2171">
        <v>44316</v>
      </c>
      <c r="AX55" s="2154" t="s">
        <v>754</v>
      </c>
      <c r="AY55" s="2172"/>
      <c r="AZ55" s="2171"/>
      <c r="BA55" s="2154"/>
      <c r="BB55" s="2171"/>
      <c r="BC55" s="2171"/>
      <c r="BD55" s="2171"/>
      <c r="BE55" s="2154"/>
      <c r="BF55" s="2154"/>
      <c r="BG55" s="4159" t="s">
        <v>269</v>
      </c>
      <c r="BH55" s="2168">
        <v>45292</v>
      </c>
      <c r="BI55" s="2174">
        <v>45327</v>
      </c>
      <c r="BJ55" s="4159" t="s">
        <v>97</v>
      </c>
      <c r="BK55" s="2168">
        <v>45505</v>
      </c>
      <c r="BL55" s="2184">
        <v>45625</v>
      </c>
      <c r="BM55" s="4159" t="s">
        <v>1845</v>
      </c>
      <c r="BN55" s="2168">
        <v>46023</v>
      </c>
      <c r="BO55" s="2184"/>
      <c r="BP55" s="2186" t="s">
        <v>4270</v>
      </c>
      <c r="BQ55" s="4188" t="s">
        <v>755</v>
      </c>
      <c r="BR55" s="2186"/>
      <c r="BS55" s="2151"/>
      <c r="BT55" s="2177">
        <v>45951</v>
      </c>
      <c r="BU55" s="2177">
        <v>45607</v>
      </c>
      <c r="BV55" s="2155" t="s">
        <v>116</v>
      </c>
      <c r="BW55" s="2177">
        <v>45174</v>
      </c>
      <c r="BX55" s="2177">
        <v>45607</v>
      </c>
      <c r="BY55" s="2155" t="s">
        <v>116</v>
      </c>
      <c r="BZ55" s="2177">
        <v>45995</v>
      </c>
      <c r="CA55" s="2177" t="s">
        <v>756</v>
      </c>
      <c r="CB55" s="2540"/>
      <c r="CC55" s="2513" t="s">
        <v>105</v>
      </c>
      <c r="CD55" s="12"/>
      <c r="CE55" s="12"/>
      <c r="CF55" s="12"/>
      <c r="CG55" s="18"/>
    </row>
    <row r="56" spans="1:85" ht="45" hidden="1" customHeight="1" x14ac:dyDescent="0.2">
      <c r="A56" s="1412" t="s">
        <v>757</v>
      </c>
      <c r="B56" s="3304"/>
      <c r="C56" s="1381" t="s">
        <v>758</v>
      </c>
      <c r="D56" s="1380" t="s">
        <v>4271</v>
      </c>
      <c r="E56" s="7352">
        <v>2109</v>
      </c>
      <c r="F56" s="1387">
        <v>2020</v>
      </c>
      <c r="G56" s="1387">
        <v>2040</v>
      </c>
      <c r="H56" s="1413" t="s">
        <v>89</v>
      </c>
      <c r="I56" s="1414" t="s">
        <v>89</v>
      </c>
      <c r="J56" s="1389">
        <v>42929</v>
      </c>
      <c r="K56" s="1389"/>
      <c r="L56" s="1389" t="s">
        <v>90</v>
      </c>
      <c r="M56" s="2002" t="s">
        <v>169</v>
      </c>
      <c r="N56" s="1389"/>
      <c r="O56" s="1389"/>
      <c r="P56" s="1388"/>
      <c r="Q56" s="1415"/>
      <c r="R56" s="1416"/>
      <c r="S56" s="1416"/>
      <c r="T56" s="1416"/>
      <c r="U56" s="3792"/>
      <c r="V56" s="1417"/>
      <c r="W56" s="1391" t="str">
        <f t="shared" si="3"/>
        <v>Yes</v>
      </c>
      <c r="X56" s="1392" t="s">
        <v>93</v>
      </c>
      <c r="Y56" s="108" t="s">
        <v>267</v>
      </c>
      <c r="Z56" s="108"/>
      <c r="AA56" s="5779" t="s">
        <v>760</v>
      </c>
      <c r="AB56" s="5779" t="s">
        <v>761</v>
      </c>
      <c r="AC56" s="2967"/>
      <c r="AD56" s="1418">
        <v>45809</v>
      </c>
      <c r="AE56" s="1570" t="s">
        <v>762</v>
      </c>
      <c r="AF56" s="1419" t="s">
        <v>763</v>
      </c>
      <c r="AG56" s="1396">
        <v>43739</v>
      </c>
      <c r="AH56" s="1397">
        <v>44013</v>
      </c>
      <c r="AI56" s="1397">
        <v>44104</v>
      </c>
      <c r="AJ56" s="3007" t="s">
        <v>764</v>
      </c>
      <c r="AK56" s="1399"/>
      <c r="AL56" s="1570" t="s">
        <v>765</v>
      </c>
      <c r="AM56" s="1419" t="s">
        <v>766</v>
      </c>
      <c r="AN56" s="1396">
        <v>44440</v>
      </c>
      <c r="AO56" s="1397">
        <v>44440</v>
      </c>
      <c r="AP56" s="1397">
        <v>44927</v>
      </c>
      <c r="AQ56" s="1398" t="s">
        <v>767</v>
      </c>
      <c r="AR56" s="1400"/>
      <c r="AS56" s="1420">
        <v>45362</v>
      </c>
      <c r="AT56" s="1421" t="s">
        <v>768</v>
      </c>
      <c r="AU56" s="1422">
        <v>45446</v>
      </c>
      <c r="AV56" s="1423">
        <v>45362</v>
      </c>
      <c r="AW56" s="1423">
        <v>45446</v>
      </c>
      <c r="AX56" s="1424" t="s">
        <v>769</v>
      </c>
      <c r="AY56" s="1425"/>
      <c r="AZ56" s="1420"/>
      <c r="BA56" s="1421"/>
      <c r="BB56" s="1422"/>
      <c r="BC56" s="1423"/>
      <c r="BD56" s="1423"/>
      <c r="BE56" s="1424"/>
      <c r="BF56" s="1424"/>
      <c r="BG56" s="4085">
        <v>46113</v>
      </c>
      <c r="BH56" s="1396">
        <v>46113</v>
      </c>
      <c r="BI56" s="1408"/>
      <c r="BJ56" s="4085">
        <v>46143</v>
      </c>
      <c r="BK56" s="1396">
        <v>46143</v>
      </c>
      <c r="BL56" s="1408"/>
      <c r="BM56" s="4085">
        <v>46722</v>
      </c>
      <c r="BN56" s="1396">
        <v>46722</v>
      </c>
      <c r="BO56" s="1408"/>
      <c r="BP56" s="540" t="s">
        <v>4272</v>
      </c>
      <c r="BQ56" s="627" t="s">
        <v>3352</v>
      </c>
      <c r="BR56" s="1178"/>
      <c r="BS56" s="540"/>
      <c r="BT56" s="1409">
        <v>45678</v>
      </c>
      <c r="BU56" s="1409">
        <v>45951</v>
      </c>
      <c r="BV56" s="1410" t="s">
        <v>116</v>
      </c>
      <c r="BW56" s="1409">
        <v>45686</v>
      </c>
      <c r="BX56" s="1409">
        <v>45951</v>
      </c>
      <c r="BY56" s="1410" t="s">
        <v>116</v>
      </c>
      <c r="BZ56" s="1409">
        <v>45951</v>
      </c>
      <c r="CA56" s="1409" t="s">
        <v>178</v>
      </c>
      <c r="CB56" s="1409"/>
      <c r="CC56" s="540" t="s">
        <v>105</v>
      </c>
      <c r="CD56" s="12"/>
      <c r="CE56" s="12"/>
      <c r="CF56" s="12"/>
      <c r="CG56" s="18"/>
    </row>
    <row r="57" spans="1:85" ht="45" hidden="1" customHeight="1" x14ac:dyDescent="0.2">
      <c r="A57" s="1688" t="s">
        <v>772</v>
      </c>
      <c r="B57" s="3307"/>
      <c r="C57" s="2470" t="s">
        <v>773</v>
      </c>
      <c r="D57" s="1689" t="s">
        <v>774</v>
      </c>
      <c r="E57" s="7140"/>
      <c r="F57" s="1666">
        <v>2015</v>
      </c>
      <c r="G57" s="1666">
        <v>2030</v>
      </c>
      <c r="H57" s="1680" t="s">
        <v>89</v>
      </c>
      <c r="I57" s="1691" t="s">
        <v>89</v>
      </c>
      <c r="J57" s="1668">
        <v>42682</v>
      </c>
      <c r="K57" s="1668"/>
      <c r="L57" s="1668" t="s">
        <v>90</v>
      </c>
      <c r="M57" s="2006" t="s">
        <v>775</v>
      </c>
      <c r="N57" s="1668"/>
      <c r="O57" s="1668"/>
      <c r="P57" s="1667"/>
      <c r="Q57" s="1705"/>
      <c r="R57" s="1669"/>
      <c r="S57" s="1669"/>
      <c r="T57" s="1669"/>
      <c r="U57" s="3793"/>
      <c r="V57" s="1671"/>
      <c r="W57" s="1695" t="str">
        <f t="shared" si="3"/>
        <v>Yes</v>
      </c>
      <c r="X57" s="1672" t="s">
        <v>93</v>
      </c>
      <c r="Y57" s="1376" t="s">
        <v>94</v>
      </c>
      <c r="Z57" s="1376"/>
      <c r="AA57" s="5772" t="s">
        <v>776</v>
      </c>
      <c r="AB57" s="5799" t="s">
        <v>777</v>
      </c>
      <c r="AC57" s="2942" t="s">
        <v>778</v>
      </c>
      <c r="AD57" s="1682">
        <v>43617</v>
      </c>
      <c r="AE57" s="4147"/>
      <c r="AF57" s="1676"/>
      <c r="AG57" s="1674"/>
      <c r="AH57" s="1674"/>
      <c r="AI57" s="1674"/>
      <c r="AJ57" s="3006"/>
      <c r="AK57" s="1677"/>
      <c r="AL57" s="7129"/>
      <c r="AM57" s="7141"/>
      <c r="AN57" s="1674"/>
      <c r="AO57" s="1674"/>
      <c r="AP57" s="1674"/>
      <c r="AQ57" s="1666"/>
      <c r="AR57" s="1697"/>
      <c r="AS57" s="1679"/>
      <c r="AT57" s="1680"/>
      <c r="AU57" s="1679"/>
      <c r="AV57" s="1679"/>
      <c r="AW57" s="1679"/>
      <c r="AX57" s="1680"/>
      <c r="AY57" s="1698"/>
      <c r="AZ57" s="1679"/>
      <c r="BA57" s="1680"/>
      <c r="BB57" s="1679"/>
      <c r="BC57" s="1679"/>
      <c r="BD57" s="1679"/>
      <c r="BE57" s="1680"/>
      <c r="BF57" s="1680"/>
      <c r="BG57" s="4158"/>
      <c r="BH57" s="1674"/>
      <c r="BI57" s="1683"/>
      <c r="BJ57" s="4158"/>
      <c r="BK57" s="1674"/>
      <c r="BL57" s="1683"/>
      <c r="BM57" s="4158"/>
      <c r="BN57" s="1674"/>
      <c r="BO57" s="1683"/>
      <c r="BP57" s="1376" t="s">
        <v>779</v>
      </c>
      <c r="BQ57" s="4184"/>
      <c r="BR57" s="2300"/>
      <c r="BS57" s="1376"/>
      <c r="BT57" s="1684">
        <v>45126</v>
      </c>
      <c r="BU57" s="1684"/>
      <c r="BV57" s="1666" t="s">
        <v>116</v>
      </c>
      <c r="BW57" s="1684"/>
      <c r="BX57" s="1684"/>
      <c r="BY57" s="1666"/>
      <c r="BZ57" s="1684"/>
      <c r="CA57" s="2319" t="s">
        <v>117</v>
      </c>
      <c r="CB57" s="1684"/>
      <c r="CC57" s="1376" t="s">
        <v>579</v>
      </c>
      <c r="CD57" s="12"/>
      <c r="CE57" s="12"/>
      <c r="CF57" s="12"/>
      <c r="CG57" s="18"/>
    </row>
    <row r="58" spans="1:85" ht="45" hidden="1" customHeight="1" x14ac:dyDescent="0.2">
      <c r="A58" s="5743"/>
      <c r="B58" s="6080" t="s">
        <v>780</v>
      </c>
      <c r="C58" s="5881" t="s">
        <v>781</v>
      </c>
      <c r="D58" s="5743" t="s">
        <v>782</v>
      </c>
      <c r="E58" s="7142">
        <v>2233</v>
      </c>
      <c r="F58" s="4287">
        <v>2018</v>
      </c>
      <c r="G58" s="4287">
        <v>2033</v>
      </c>
      <c r="H58" s="5746" t="s">
        <v>89</v>
      </c>
      <c r="I58" s="6112" t="s">
        <v>89</v>
      </c>
      <c r="J58" s="5747" t="s">
        <v>121</v>
      </c>
      <c r="K58" s="5763"/>
      <c r="L58" s="5763"/>
      <c r="M58" s="5764"/>
      <c r="N58" s="5747"/>
      <c r="O58" s="5747"/>
      <c r="P58" s="5747">
        <v>43815</v>
      </c>
      <c r="Q58" s="6144">
        <v>44106</v>
      </c>
      <c r="R58" s="5749">
        <v>44623</v>
      </c>
      <c r="S58" s="5749"/>
      <c r="T58" s="5749">
        <v>44727</v>
      </c>
      <c r="U58" s="5750"/>
      <c r="V58" s="5751"/>
      <c r="W58" s="5752" t="str">
        <f t="shared" si="3"/>
        <v>Yes</v>
      </c>
      <c r="X58" s="5753" t="s">
        <v>93</v>
      </c>
      <c r="Y58" s="4726" t="s">
        <v>94</v>
      </c>
      <c r="Z58" s="4726"/>
      <c r="AA58" s="5781" t="s">
        <v>783</v>
      </c>
      <c r="AB58" s="5800" t="s">
        <v>784</v>
      </c>
      <c r="AC58" s="6226"/>
      <c r="AD58" s="6039">
        <v>44136</v>
      </c>
      <c r="AE58" s="5754">
        <v>43282</v>
      </c>
      <c r="AF58" s="6240" t="s">
        <v>785</v>
      </c>
      <c r="AG58" s="5755">
        <v>43282</v>
      </c>
      <c r="AH58" s="5755">
        <v>43285</v>
      </c>
      <c r="AI58" s="5755">
        <v>43327</v>
      </c>
      <c r="AJ58" s="5756" t="s">
        <v>786</v>
      </c>
      <c r="AK58" s="5767" t="s">
        <v>787</v>
      </c>
      <c r="AL58" s="7143"/>
      <c r="AM58" s="7144"/>
      <c r="AN58" s="5755"/>
      <c r="AO58" s="5755"/>
      <c r="AP58" s="5755"/>
      <c r="AQ58" s="4287"/>
      <c r="AR58" s="4659"/>
      <c r="AS58" s="4661"/>
      <c r="AT58" s="4665"/>
      <c r="AU58" s="4661"/>
      <c r="AV58" s="4668"/>
      <c r="AW58" s="4668"/>
      <c r="AX58" s="4665"/>
      <c r="AY58" s="4673"/>
      <c r="AZ58" s="4661"/>
      <c r="BA58" s="6306"/>
      <c r="BB58" s="4661"/>
      <c r="BC58" s="4668"/>
      <c r="BD58" s="4668"/>
      <c r="BE58" s="4665"/>
      <c r="BF58" s="4665"/>
      <c r="BG58" s="5759">
        <v>43800</v>
      </c>
      <c r="BH58" s="5755">
        <v>43800</v>
      </c>
      <c r="BI58" s="5755">
        <v>43815</v>
      </c>
      <c r="BJ58" s="5759">
        <v>43983</v>
      </c>
      <c r="BK58" s="5755">
        <v>43983</v>
      </c>
      <c r="BL58" s="6326">
        <v>44106</v>
      </c>
      <c r="BM58" s="5759" t="s">
        <v>788</v>
      </c>
      <c r="BN58" s="5769">
        <v>44440</v>
      </c>
      <c r="BO58" s="1683"/>
      <c r="BP58" s="1689" t="s">
        <v>789</v>
      </c>
      <c r="BQ58" s="4770"/>
      <c r="BR58" s="2300"/>
      <c r="BS58" s="1376"/>
      <c r="BT58" s="1684">
        <v>44658</v>
      </c>
      <c r="BU58" s="1684"/>
      <c r="BV58" s="1666" t="s">
        <v>116</v>
      </c>
      <c r="BW58" s="1684"/>
      <c r="BX58" s="1684"/>
      <c r="BY58" s="1666"/>
      <c r="BZ58" s="1684">
        <v>44740</v>
      </c>
      <c r="CA58" s="2387" t="s">
        <v>790</v>
      </c>
      <c r="CB58" s="1699"/>
      <c r="CC58" s="2319" t="s">
        <v>791</v>
      </c>
      <c r="CD58" s="12"/>
      <c r="CE58" s="12"/>
      <c r="CF58" s="12"/>
      <c r="CG58" s="18"/>
    </row>
    <row r="59" spans="1:85" ht="45" hidden="1" customHeight="1" x14ac:dyDescent="0.2">
      <c r="A59" s="2691" t="s">
        <v>792</v>
      </c>
      <c r="B59" s="4967"/>
      <c r="C59" s="4976" t="s">
        <v>781</v>
      </c>
      <c r="D59" s="6088" t="s">
        <v>793</v>
      </c>
      <c r="E59" s="7137">
        <v>2411</v>
      </c>
      <c r="F59" s="6103">
        <v>2026</v>
      </c>
      <c r="G59" s="6103">
        <v>2043</v>
      </c>
      <c r="H59" s="6107" t="s">
        <v>89</v>
      </c>
      <c r="I59" s="6103" t="s">
        <v>89</v>
      </c>
      <c r="J59" s="6118" t="s">
        <v>121</v>
      </c>
      <c r="K59" s="6118"/>
      <c r="L59" s="6123" t="s">
        <v>90</v>
      </c>
      <c r="M59" s="6132" t="s">
        <v>794</v>
      </c>
      <c r="N59" s="6123"/>
      <c r="O59" s="6123"/>
      <c r="P59" s="6118">
        <v>45870</v>
      </c>
      <c r="Q59" s="6123"/>
      <c r="R59" s="6118"/>
      <c r="S59" s="6123"/>
      <c r="T59" s="6123"/>
      <c r="U59" s="6156"/>
      <c r="V59" s="6123"/>
      <c r="W59" s="2525" t="str">
        <f t="shared" si="3"/>
        <v>Yes</v>
      </c>
      <c r="X59" s="2526" t="s">
        <v>93</v>
      </c>
      <c r="Y59" s="2691" t="s">
        <v>94</v>
      </c>
      <c r="Z59" s="2691"/>
      <c r="AA59" s="6195" t="s">
        <v>795</v>
      </c>
      <c r="AB59" s="6195" t="s">
        <v>796</v>
      </c>
      <c r="AC59" s="6224"/>
      <c r="AD59" s="6156">
        <v>45839</v>
      </c>
      <c r="AE59" s="3920" t="s">
        <v>797</v>
      </c>
      <c r="AF59" s="6107" t="s">
        <v>798</v>
      </c>
      <c r="AG59" s="6156">
        <v>45444</v>
      </c>
      <c r="AH59" s="2531" t="s">
        <v>799</v>
      </c>
      <c r="AI59" s="6156" t="s">
        <v>799</v>
      </c>
      <c r="AJ59" s="6253"/>
      <c r="AK59" s="2545"/>
      <c r="AL59" s="2535"/>
      <c r="AM59" s="6107"/>
      <c r="AN59" s="6156"/>
      <c r="AO59" s="6156"/>
      <c r="AP59" s="6156"/>
      <c r="AQ59" s="2836"/>
      <c r="AR59" s="2838"/>
      <c r="AS59" s="6284"/>
      <c r="AT59" s="2820"/>
      <c r="AU59" s="6284"/>
      <c r="AV59" s="2839"/>
      <c r="AW59" s="2839"/>
      <c r="AX59" s="2820"/>
      <c r="AY59" s="2840"/>
      <c r="AZ59" s="6156"/>
      <c r="BA59" s="6103"/>
      <c r="BB59" s="6156"/>
      <c r="BC59" s="6156"/>
      <c r="BD59" s="6156"/>
      <c r="BE59" s="6118"/>
      <c r="BF59" s="6308"/>
      <c r="BG59" s="2535" t="s">
        <v>800</v>
      </c>
      <c r="BH59" s="2531" t="s">
        <v>801</v>
      </c>
      <c r="BI59" s="2538" t="s">
        <v>802</v>
      </c>
      <c r="BJ59" s="6322">
        <v>45962</v>
      </c>
      <c r="BK59" s="3191">
        <v>45962</v>
      </c>
      <c r="BL59" s="2538"/>
      <c r="BM59" s="6322">
        <v>46266</v>
      </c>
      <c r="BN59" s="3191">
        <v>46266</v>
      </c>
      <c r="BO59" s="2538"/>
      <c r="BP59" s="6339" t="s">
        <v>803</v>
      </c>
      <c r="BQ59" s="6357" t="s">
        <v>804</v>
      </c>
      <c r="BR59" s="6373"/>
      <c r="BS59" s="6377"/>
      <c r="BT59" s="6381">
        <v>45317</v>
      </c>
      <c r="BU59" s="6381">
        <v>45954</v>
      </c>
      <c r="BV59" s="6386" t="s">
        <v>116</v>
      </c>
      <c r="BW59" s="6381">
        <v>45093</v>
      </c>
      <c r="BX59" s="6390">
        <v>45954</v>
      </c>
      <c r="BY59" s="6395" t="s">
        <v>116</v>
      </c>
      <c r="BZ59" s="6397">
        <v>45954</v>
      </c>
      <c r="CA59" s="2540" t="s">
        <v>805</v>
      </c>
      <c r="CB59" s="2481"/>
      <c r="CC59" s="6404" t="s">
        <v>105</v>
      </c>
      <c r="CD59" s="6407"/>
      <c r="CE59" s="1176"/>
      <c r="CF59" s="1176"/>
      <c r="CG59" s="1175"/>
    </row>
    <row r="60" spans="1:85" ht="59" hidden="1" customHeight="1" x14ac:dyDescent="0.2">
      <c r="A60" s="3947" t="s">
        <v>806</v>
      </c>
      <c r="B60" s="3952"/>
      <c r="C60" s="3947" t="s">
        <v>807</v>
      </c>
      <c r="D60" s="4049" t="s">
        <v>808</v>
      </c>
      <c r="E60" s="3718" t="s">
        <v>566</v>
      </c>
      <c r="F60" s="4043"/>
      <c r="G60" s="4043"/>
      <c r="H60" s="4016" t="s">
        <v>89</v>
      </c>
      <c r="I60" s="4043" t="s">
        <v>89</v>
      </c>
      <c r="J60" s="3975">
        <v>44399</v>
      </c>
      <c r="K60" s="4051"/>
      <c r="L60" s="4052" t="s">
        <v>90</v>
      </c>
      <c r="M60" s="6137" t="s">
        <v>809</v>
      </c>
      <c r="N60" s="4052"/>
      <c r="O60" s="4051" t="s">
        <v>90</v>
      </c>
      <c r="P60" s="3975"/>
      <c r="Q60" s="4053"/>
      <c r="R60" s="4010"/>
      <c r="S60" s="4010"/>
      <c r="T60" s="4010"/>
      <c r="U60" s="5506"/>
      <c r="V60" s="5507"/>
      <c r="W60" s="5628" t="str">
        <f t="shared" si="3"/>
        <v>Yes</v>
      </c>
      <c r="X60" s="4054" t="s">
        <v>93</v>
      </c>
      <c r="Y60" s="4031" t="s">
        <v>94</v>
      </c>
      <c r="Z60" s="4031"/>
      <c r="AA60" s="5801" t="s">
        <v>810</v>
      </c>
      <c r="AB60" s="5917" t="s">
        <v>811</v>
      </c>
      <c r="AC60" s="4056"/>
      <c r="AD60" s="4015">
        <v>45658</v>
      </c>
      <c r="AE60" s="4291" t="s">
        <v>812</v>
      </c>
      <c r="AF60" s="4013" t="s">
        <v>813</v>
      </c>
      <c r="AG60" s="4015">
        <v>46113</v>
      </c>
      <c r="AH60" s="4015"/>
      <c r="AI60" s="4015"/>
      <c r="AJ60" s="4057"/>
      <c r="AK60" s="4058"/>
      <c r="AL60" s="4015"/>
      <c r="AM60" s="4013"/>
      <c r="AN60" s="4015"/>
      <c r="AO60" s="4015"/>
      <c r="AP60" s="4015"/>
      <c r="AQ60" s="5664"/>
      <c r="AR60" s="5665"/>
      <c r="AS60" s="5666"/>
      <c r="AT60" s="5668"/>
      <c r="AU60" s="5672"/>
      <c r="AV60" s="4023"/>
      <c r="AW60" s="4023"/>
      <c r="AX60" s="5668"/>
      <c r="AY60" s="5675"/>
      <c r="AZ60" s="5666"/>
      <c r="BA60" s="5678"/>
      <c r="BB60" s="5666"/>
      <c r="BC60" s="4023"/>
      <c r="BD60" s="4023"/>
      <c r="BE60" s="4024"/>
      <c r="BF60" s="4024"/>
      <c r="BG60" s="6315" t="s">
        <v>814</v>
      </c>
      <c r="BH60" s="6318">
        <v>46631</v>
      </c>
      <c r="BI60" s="4015"/>
      <c r="BJ60" s="6315">
        <v>46784</v>
      </c>
      <c r="BK60" s="6318">
        <v>46784</v>
      </c>
      <c r="BL60" s="4028"/>
      <c r="BM60" s="4297">
        <v>47088</v>
      </c>
      <c r="BN60" s="4060">
        <v>47088</v>
      </c>
      <c r="BO60" s="4028"/>
      <c r="BP60" s="4031"/>
      <c r="BQ60" s="4782" t="s">
        <v>409</v>
      </c>
      <c r="BR60" s="3688" t="s">
        <v>815</v>
      </c>
      <c r="BS60" s="1059"/>
      <c r="BT60" s="3976">
        <v>45960</v>
      </c>
      <c r="BU60" s="3976">
        <v>45700</v>
      </c>
      <c r="BV60" s="4043" t="s">
        <v>116</v>
      </c>
      <c r="BW60" s="3976">
        <v>45427</v>
      </c>
      <c r="BX60" s="5707">
        <v>45700</v>
      </c>
      <c r="BY60" s="3976"/>
      <c r="BZ60" s="3976">
        <v>45700</v>
      </c>
      <c r="CA60" s="3716" t="s">
        <v>104</v>
      </c>
      <c r="CB60" s="1621"/>
      <c r="CC60" s="6405"/>
      <c r="CD60" s="12"/>
      <c r="CE60" s="12"/>
      <c r="CF60" s="12"/>
      <c r="CG60" s="18"/>
    </row>
    <row r="61" spans="1:85" ht="45" hidden="1" customHeight="1" x14ac:dyDescent="0.2">
      <c r="A61" s="2810" t="s">
        <v>816</v>
      </c>
      <c r="B61" s="5726"/>
      <c r="C61" s="2810" t="s">
        <v>817</v>
      </c>
      <c r="D61" s="2152" t="s">
        <v>818</v>
      </c>
      <c r="E61" s="7116">
        <v>1951</v>
      </c>
      <c r="F61" s="2155">
        <v>2021</v>
      </c>
      <c r="G61" s="2155">
        <v>2037</v>
      </c>
      <c r="H61" s="2154" t="s">
        <v>89</v>
      </c>
      <c r="I61" s="2181" t="s">
        <v>89</v>
      </c>
      <c r="J61" s="2157">
        <v>42317</v>
      </c>
      <c r="K61" s="2157"/>
      <c r="L61" s="2157" t="s">
        <v>90</v>
      </c>
      <c r="M61" s="2182" t="s">
        <v>389</v>
      </c>
      <c r="N61" s="2157"/>
      <c r="O61" s="2157"/>
      <c r="P61" s="2183">
        <v>44389</v>
      </c>
      <c r="Q61" s="2504">
        <v>44533</v>
      </c>
      <c r="R61" s="2159"/>
      <c r="S61" s="2159"/>
      <c r="T61" s="2159"/>
      <c r="U61" s="3799"/>
      <c r="V61" s="6163"/>
      <c r="W61" s="6168" t="str">
        <f t="shared" si="3"/>
        <v>Yes</v>
      </c>
      <c r="X61" s="2163" t="s">
        <v>93</v>
      </c>
      <c r="Y61" s="2151" t="s">
        <v>94</v>
      </c>
      <c r="Z61" s="2151"/>
      <c r="AA61" s="5775" t="s">
        <v>819</v>
      </c>
      <c r="AB61" s="5775" t="s">
        <v>820</v>
      </c>
      <c r="AC61" s="2924"/>
      <c r="AD61" s="2165">
        <v>45627</v>
      </c>
      <c r="AE61" s="3535">
        <v>42552</v>
      </c>
      <c r="AF61" s="2167" t="s">
        <v>821</v>
      </c>
      <c r="AG61" s="2168">
        <v>42552</v>
      </c>
      <c r="AH61" s="2168">
        <v>42563</v>
      </c>
      <c r="AI61" s="2168">
        <v>42605</v>
      </c>
      <c r="AJ61" s="3011" t="s">
        <v>822</v>
      </c>
      <c r="AK61" s="2169"/>
      <c r="AL61" s="2168">
        <v>43191</v>
      </c>
      <c r="AM61" s="2167" t="s">
        <v>823</v>
      </c>
      <c r="AN61" s="2168">
        <v>43191</v>
      </c>
      <c r="AO61" s="2168">
        <v>43216</v>
      </c>
      <c r="AP61" s="2168">
        <v>43258</v>
      </c>
      <c r="AQ61" s="2188" t="s">
        <v>824</v>
      </c>
      <c r="AR61" s="4374" t="s">
        <v>825</v>
      </c>
      <c r="AS61" s="3535" t="s">
        <v>826</v>
      </c>
      <c r="AT61" s="2154" t="s">
        <v>827</v>
      </c>
      <c r="AU61" s="2171">
        <v>43647</v>
      </c>
      <c r="AV61" s="2171">
        <v>43773</v>
      </c>
      <c r="AW61" s="2171">
        <v>43815</v>
      </c>
      <c r="AX61" s="2154" t="s">
        <v>828</v>
      </c>
      <c r="AY61" s="2172"/>
      <c r="AZ61" s="2171"/>
      <c r="BA61" s="2154"/>
      <c r="BB61" s="2171"/>
      <c r="BC61" s="2171"/>
      <c r="BD61" s="2171"/>
      <c r="BE61" s="2154"/>
      <c r="BF61" s="2154"/>
      <c r="BG61" s="4159">
        <v>44378</v>
      </c>
      <c r="BH61" s="2168">
        <v>44378</v>
      </c>
      <c r="BI61" s="2184">
        <v>44389</v>
      </c>
      <c r="BJ61" s="4159">
        <v>44470</v>
      </c>
      <c r="BK61" s="2168">
        <v>44470</v>
      </c>
      <c r="BL61" s="2174">
        <v>44533</v>
      </c>
      <c r="BM61" s="4159">
        <v>45901</v>
      </c>
      <c r="BN61" s="2168">
        <v>45901</v>
      </c>
      <c r="BO61" s="2184"/>
      <c r="BP61" s="2151" t="s">
        <v>4273</v>
      </c>
      <c r="BQ61" s="2990" t="s">
        <v>2258</v>
      </c>
      <c r="BR61" s="2151"/>
      <c r="BS61" s="2151"/>
      <c r="BT61" s="2177">
        <v>45959</v>
      </c>
      <c r="BU61" s="2177">
        <v>45680</v>
      </c>
      <c r="BV61" s="2155" t="s">
        <v>116</v>
      </c>
      <c r="BW61" s="2177">
        <v>45959</v>
      </c>
      <c r="BX61" s="3345">
        <v>45680</v>
      </c>
      <c r="BY61" s="2155" t="s">
        <v>116</v>
      </c>
      <c r="BZ61" s="2177">
        <v>44749</v>
      </c>
      <c r="CA61" s="2177" t="s">
        <v>4274</v>
      </c>
      <c r="CB61" s="2177"/>
      <c r="CC61" s="2186" t="s">
        <v>831</v>
      </c>
      <c r="CD61" s="12"/>
      <c r="CE61" s="12"/>
      <c r="CF61" s="12"/>
      <c r="CG61" s="18"/>
    </row>
    <row r="62" spans="1:85" ht="45" hidden="1" customHeight="1" x14ac:dyDescent="0.2">
      <c r="A62" s="2691" t="s">
        <v>832</v>
      </c>
      <c r="B62" s="4967"/>
      <c r="C62" s="2691" t="s">
        <v>833</v>
      </c>
      <c r="D62" s="2514" t="s">
        <v>1050</v>
      </c>
      <c r="E62" s="7145">
        <v>2295</v>
      </c>
      <c r="F62" s="2532">
        <v>2022</v>
      </c>
      <c r="G62" s="2532">
        <v>2041</v>
      </c>
      <c r="H62" s="2516" t="s">
        <v>89</v>
      </c>
      <c r="I62" s="2532" t="s">
        <v>89</v>
      </c>
      <c r="J62" s="2520">
        <v>43978</v>
      </c>
      <c r="K62" s="2520"/>
      <c r="L62" s="1388"/>
      <c r="M62" s="2003"/>
      <c r="N62" s="1388"/>
      <c r="O62" s="1388"/>
      <c r="P62" s="2520"/>
      <c r="Q62" s="2521"/>
      <c r="R62" s="2522"/>
      <c r="S62" s="2522"/>
      <c r="T62" s="2522"/>
      <c r="U62" s="3803"/>
      <c r="V62" s="2524"/>
      <c r="W62" s="2525" t="str">
        <f t="shared" si="3"/>
        <v>Yes</v>
      </c>
      <c r="X62" s="2526" t="s">
        <v>93</v>
      </c>
      <c r="Y62" s="2513" t="s">
        <v>94</v>
      </c>
      <c r="Z62" s="2513"/>
      <c r="AA62" s="5797" t="s">
        <v>835</v>
      </c>
      <c r="AB62" s="5797" t="s">
        <v>836</v>
      </c>
      <c r="AC62" s="2967"/>
      <c r="AD62" s="2528">
        <v>45901</v>
      </c>
      <c r="AE62" s="3920">
        <v>44774</v>
      </c>
      <c r="AF62" s="2530" t="s">
        <v>142</v>
      </c>
      <c r="AG62" s="2531">
        <v>44774</v>
      </c>
      <c r="AH62" s="2531">
        <v>44784</v>
      </c>
      <c r="AI62" s="2531">
        <v>44854</v>
      </c>
      <c r="AJ62" s="3009" t="s">
        <v>837</v>
      </c>
      <c r="AK62" s="1399"/>
      <c r="AL62" s="2535">
        <v>45413</v>
      </c>
      <c r="AM62" s="2530" t="s">
        <v>838</v>
      </c>
      <c r="AN62" s="2531">
        <v>45413</v>
      </c>
      <c r="AO62" s="2531">
        <v>45420</v>
      </c>
      <c r="AP62" s="2531">
        <v>45462</v>
      </c>
      <c r="AQ62" s="2546" t="s">
        <v>839</v>
      </c>
      <c r="AR62" s="1400"/>
      <c r="AS62" s="2535"/>
      <c r="AT62" s="2516"/>
      <c r="AU62" s="2535"/>
      <c r="AV62" s="2535"/>
      <c r="AW62" s="2535"/>
      <c r="AX62" s="2516"/>
      <c r="AY62" s="1425"/>
      <c r="AZ62" s="2535"/>
      <c r="BA62" s="2516"/>
      <c r="BB62" s="2535"/>
      <c r="BC62" s="2535"/>
      <c r="BD62" s="2535"/>
      <c r="BE62" s="2516"/>
      <c r="BF62" s="1424"/>
      <c r="BG62" s="4164" t="s">
        <v>4275</v>
      </c>
      <c r="BH62" s="2531" t="s">
        <v>841</v>
      </c>
      <c r="BI62" s="2538" t="s">
        <v>842</v>
      </c>
      <c r="BJ62" s="4164" t="s">
        <v>4276</v>
      </c>
      <c r="BK62" s="2531">
        <v>46143</v>
      </c>
      <c r="BL62" s="2538"/>
      <c r="BM62" s="4164" t="s">
        <v>844</v>
      </c>
      <c r="BN62" s="2531">
        <v>46419</v>
      </c>
      <c r="BO62" s="2538"/>
      <c r="BP62" s="2542" t="s">
        <v>845</v>
      </c>
      <c r="BQ62" s="4277" t="s">
        <v>4277</v>
      </c>
      <c r="BR62" s="1178"/>
      <c r="BS62" s="1685"/>
      <c r="BT62" s="2540">
        <v>45674</v>
      </c>
      <c r="BU62" s="2540">
        <v>45950</v>
      </c>
      <c r="BV62" s="2532" t="s">
        <v>116</v>
      </c>
      <c r="BW62" s="2540">
        <v>45589</v>
      </c>
      <c r="BX62" s="2540">
        <v>45950</v>
      </c>
      <c r="BY62" s="2532" t="s">
        <v>116</v>
      </c>
      <c r="BZ62" s="2540">
        <v>45982</v>
      </c>
      <c r="CA62" s="7146" t="s">
        <v>2644</v>
      </c>
      <c r="CB62" s="1409"/>
      <c r="CC62" s="542" t="s">
        <v>105</v>
      </c>
      <c r="CD62" s="12"/>
      <c r="CE62" s="12"/>
      <c r="CF62" s="12"/>
      <c r="CG62" s="18"/>
    </row>
    <row r="63" spans="1:85" ht="45" hidden="1" customHeight="1" x14ac:dyDescent="0.2">
      <c r="A63" s="1720" t="s">
        <v>847</v>
      </c>
      <c r="B63" s="3317"/>
      <c r="C63" s="2180" t="s">
        <v>848</v>
      </c>
      <c r="D63" s="3914" t="s">
        <v>849</v>
      </c>
      <c r="E63" s="2289">
        <v>2142</v>
      </c>
      <c r="F63" s="1387">
        <v>2021</v>
      </c>
      <c r="G63" s="1387">
        <v>2036</v>
      </c>
      <c r="H63" s="1387" t="s">
        <v>89</v>
      </c>
      <c r="I63" s="1414" t="s">
        <v>194</v>
      </c>
      <c r="J63" s="1389">
        <v>43080</v>
      </c>
      <c r="K63" s="1389"/>
      <c r="L63" s="1389"/>
      <c r="M63" s="2002"/>
      <c r="N63" s="1389"/>
      <c r="O63" s="1389" t="s">
        <v>90</v>
      </c>
      <c r="P63" s="1388"/>
      <c r="Q63" s="1415"/>
      <c r="R63" s="1416"/>
      <c r="S63" s="1416"/>
      <c r="T63" s="1416"/>
      <c r="U63" s="3792"/>
      <c r="V63" s="1417"/>
      <c r="W63" s="1391" t="str">
        <f t="shared" si="3"/>
        <v>Yes</v>
      </c>
      <c r="X63" s="1392" t="s">
        <v>93</v>
      </c>
      <c r="Y63" s="108" t="s">
        <v>94</v>
      </c>
      <c r="Z63" s="1442"/>
      <c r="AA63" s="5779" t="s">
        <v>850</v>
      </c>
      <c r="AB63" s="5779" t="s">
        <v>851</v>
      </c>
      <c r="AC63" s="2926"/>
      <c r="AD63" s="1531">
        <v>45689</v>
      </c>
      <c r="AE63" s="1570">
        <v>43374</v>
      </c>
      <c r="AF63" s="1419" t="s">
        <v>364</v>
      </c>
      <c r="AG63" s="1396">
        <v>43374</v>
      </c>
      <c r="AH63" s="1397">
        <v>43416</v>
      </c>
      <c r="AI63" s="1397">
        <v>43476</v>
      </c>
      <c r="AJ63" s="3008" t="s">
        <v>852</v>
      </c>
      <c r="AK63" s="1399"/>
      <c r="AL63" s="1981">
        <v>45200</v>
      </c>
      <c r="AM63" s="1419" t="s">
        <v>853</v>
      </c>
      <c r="AN63" s="1396">
        <v>45200</v>
      </c>
      <c r="AO63" s="1397">
        <v>45292</v>
      </c>
      <c r="AP63" s="1397">
        <v>45352</v>
      </c>
      <c r="AQ63" s="1398" t="s">
        <v>854</v>
      </c>
      <c r="AR63" s="1400"/>
      <c r="AS63" s="7363">
        <v>45992</v>
      </c>
      <c r="AT63" s="139" t="s">
        <v>855</v>
      </c>
      <c r="AU63" s="1422">
        <v>45992</v>
      </c>
      <c r="AV63" s="1423">
        <v>45992</v>
      </c>
      <c r="AW63" s="1423">
        <v>46038</v>
      </c>
      <c r="AX63" s="4317" t="s">
        <v>856</v>
      </c>
      <c r="AY63" s="1425"/>
      <c r="AZ63" s="1420"/>
      <c r="BA63" s="1421"/>
      <c r="BB63" s="1422"/>
      <c r="BC63" s="1423"/>
      <c r="BD63" s="1423"/>
      <c r="BE63" s="1424"/>
      <c r="BF63" s="1424"/>
      <c r="BG63" s="4085" t="s">
        <v>857</v>
      </c>
      <c r="BH63" s="1396">
        <v>46235</v>
      </c>
      <c r="BI63" s="1397"/>
      <c r="BJ63" s="4085" t="s">
        <v>858</v>
      </c>
      <c r="BK63" s="1396">
        <v>46296</v>
      </c>
      <c r="BL63" s="1408"/>
      <c r="BM63" s="4085">
        <v>46722</v>
      </c>
      <c r="BN63" s="1435">
        <v>46722</v>
      </c>
      <c r="BO63" s="1408"/>
      <c r="BP63" s="540" t="s">
        <v>859</v>
      </c>
      <c r="BQ63" s="627" t="s">
        <v>860</v>
      </c>
      <c r="BR63" s="1178" t="s">
        <v>861</v>
      </c>
      <c r="BS63" s="540" t="s">
        <v>862</v>
      </c>
      <c r="BT63" s="1409">
        <v>45961</v>
      </c>
      <c r="BU63" s="1409">
        <v>45758</v>
      </c>
      <c r="BV63" s="1410" t="s">
        <v>116</v>
      </c>
      <c r="BW63" s="1409">
        <v>45678</v>
      </c>
      <c r="BX63" s="1409">
        <v>45996</v>
      </c>
      <c r="BY63" s="1410" t="s">
        <v>116</v>
      </c>
      <c r="BZ63" s="1409">
        <v>45996</v>
      </c>
      <c r="CA63" s="1409" t="s">
        <v>262</v>
      </c>
      <c r="CB63" s="1409"/>
      <c r="CC63" s="629" t="s">
        <v>105</v>
      </c>
      <c r="CD63" s="12"/>
      <c r="CE63" s="12"/>
      <c r="CF63" s="12"/>
      <c r="CG63" s="18"/>
    </row>
    <row r="64" spans="1:85" ht="45" hidden="1" customHeight="1" x14ac:dyDescent="0.2">
      <c r="A64" s="1688"/>
      <c r="B64" s="3307" t="s">
        <v>863</v>
      </c>
      <c r="C64" s="1376" t="s">
        <v>864</v>
      </c>
      <c r="D64" s="1689" t="s">
        <v>865</v>
      </c>
      <c r="E64" s="1690">
        <v>2085</v>
      </c>
      <c r="F64" s="1666">
        <v>2020</v>
      </c>
      <c r="G64" s="1666">
        <v>2050</v>
      </c>
      <c r="H64" s="1680" t="s">
        <v>89</v>
      </c>
      <c r="I64" s="1666" t="s">
        <v>194</v>
      </c>
      <c r="J64" s="5888" t="s">
        <v>866</v>
      </c>
      <c r="K64" s="5888"/>
      <c r="L64" s="2230"/>
      <c r="M64" s="2231"/>
      <c r="N64" s="2230"/>
      <c r="O64" s="2230"/>
      <c r="P64" s="1667"/>
      <c r="Q64" s="1705"/>
      <c r="R64" s="1669"/>
      <c r="S64" s="1669"/>
      <c r="T64" s="1694">
        <v>44774</v>
      </c>
      <c r="U64" s="3793"/>
      <c r="V64" s="1671"/>
      <c r="W64" s="1695" t="str">
        <f t="shared" si="3"/>
        <v>Yes</v>
      </c>
      <c r="X64" s="1672" t="s">
        <v>93</v>
      </c>
      <c r="Y64" s="1376" t="s">
        <v>94</v>
      </c>
      <c r="Z64" s="1376"/>
      <c r="AA64" s="5773" t="s">
        <v>867</v>
      </c>
      <c r="AB64" s="5773" t="s">
        <v>868</v>
      </c>
      <c r="AC64" s="2313" t="s">
        <v>869</v>
      </c>
      <c r="AD64" s="1682">
        <v>44317</v>
      </c>
      <c r="AE64" s="4147" t="s">
        <v>870</v>
      </c>
      <c r="AF64" s="1676" t="s">
        <v>871</v>
      </c>
      <c r="AG64" s="1674">
        <v>43497</v>
      </c>
      <c r="AH64" s="1674">
        <v>43507</v>
      </c>
      <c r="AI64" s="1674">
        <v>43549</v>
      </c>
      <c r="AJ64" s="3014" t="s">
        <v>872</v>
      </c>
      <c r="AK64" s="1677"/>
      <c r="AL64" s="7148" t="s">
        <v>873</v>
      </c>
      <c r="AM64" s="7149" t="s">
        <v>874</v>
      </c>
      <c r="AN64" s="1674">
        <v>44378</v>
      </c>
      <c r="AO64" s="1674">
        <v>44407</v>
      </c>
      <c r="AP64" s="1674">
        <v>44477</v>
      </c>
      <c r="AQ64" s="1666" t="s">
        <v>875</v>
      </c>
      <c r="AR64" s="1697"/>
      <c r="AS64" s="1679"/>
      <c r="AT64" s="1680"/>
      <c r="AU64" s="1674"/>
      <c r="AV64" s="1679"/>
      <c r="AW64" s="1679"/>
      <c r="AX64" s="1680"/>
      <c r="AY64" s="1698"/>
      <c r="AZ64" s="1679"/>
      <c r="BA64" s="1680"/>
      <c r="BB64" s="1679"/>
      <c r="BC64" s="1679"/>
      <c r="BD64" s="1679"/>
      <c r="BE64" s="1680"/>
      <c r="BF64" s="1680"/>
      <c r="BG64" s="4158">
        <v>45108</v>
      </c>
      <c r="BH64" s="1674">
        <v>45108</v>
      </c>
      <c r="BI64" s="1683"/>
      <c r="BJ64" s="4158">
        <v>45292</v>
      </c>
      <c r="BK64" s="1674">
        <v>45292</v>
      </c>
      <c r="BL64" s="1683"/>
      <c r="BM64" s="4158" t="s">
        <v>114</v>
      </c>
      <c r="BN64" s="1674" t="s">
        <v>114</v>
      </c>
      <c r="BO64" s="1683"/>
      <c r="BP64" s="6341" t="s">
        <v>876</v>
      </c>
      <c r="BQ64" s="7150"/>
      <c r="BR64" s="7151"/>
      <c r="BS64" s="6341" t="s">
        <v>876</v>
      </c>
      <c r="BT64" s="1684">
        <v>44256</v>
      </c>
      <c r="BU64" s="1684">
        <v>44483</v>
      </c>
      <c r="BV64" s="1666" t="s">
        <v>116</v>
      </c>
      <c r="BW64" s="1684">
        <v>44427</v>
      </c>
      <c r="BX64" s="1684">
        <v>44764</v>
      </c>
      <c r="BY64" s="1666" t="s">
        <v>116</v>
      </c>
      <c r="BZ64" s="1684">
        <v>44739</v>
      </c>
      <c r="CA64" s="6400" t="s">
        <v>877</v>
      </c>
      <c r="CB64" s="1699"/>
      <c r="CC64" s="1376" t="s">
        <v>105</v>
      </c>
      <c r="CD64" s="12"/>
      <c r="CE64" s="12"/>
      <c r="CF64" s="12"/>
      <c r="CG64" s="18"/>
    </row>
    <row r="65" spans="1:85" ht="45" hidden="1" customHeight="1" x14ac:dyDescent="0.2">
      <c r="A65" s="2150" t="s">
        <v>878</v>
      </c>
      <c r="B65" s="3306"/>
      <c r="C65" s="2151" t="s">
        <v>864</v>
      </c>
      <c r="D65" s="2151" t="s">
        <v>879</v>
      </c>
      <c r="E65" s="5011">
        <v>2289</v>
      </c>
      <c r="F65" s="2155">
        <v>2020</v>
      </c>
      <c r="G65" s="2155">
        <v>2042</v>
      </c>
      <c r="H65" s="2154" t="s">
        <v>89</v>
      </c>
      <c r="I65" s="2181" t="s">
        <v>89</v>
      </c>
      <c r="J65" s="3601" t="s">
        <v>866</v>
      </c>
      <c r="K65" s="3601"/>
      <c r="L65" s="2157" t="s">
        <v>90</v>
      </c>
      <c r="M65" s="2182" t="s">
        <v>880</v>
      </c>
      <c r="N65" s="2157"/>
      <c r="O65" s="2157"/>
      <c r="P65" s="2156">
        <v>45645</v>
      </c>
      <c r="Q65" s="2217">
        <v>45869</v>
      </c>
      <c r="R65" s="2159"/>
      <c r="S65" s="2159"/>
      <c r="T65" s="2159"/>
      <c r="U65" s="3799"/>
      <c r="V65" s="2161"/>
      <c r="W65" s="2162" t="str">
        <f t="shared" si="3"/>
        <v>Yes</v>
      </c>
      <c r="X65" s="2163" t="s">
        <v>93</v>
      </c>
      <c r="Y65" s="2151" t="s">
        <v>94</v>
      </c>
      <c r="Z65" s="2151"/>
      <c r="AA65" s="5775" t="s">
        <v>881</v>
      </c>
      <c r="AB65" s="5775" t="s">
        <v>882</v>
      </c>
      <c r="AC65" s="2925"/>
      <c r="AD65" s="2220">
        <v>45839</v>
      </c>
      <c r="AE65" s="3535" t="s">
        <v>883</v>
      </c>
      <c r="AF65" s="2199" t="s">
        <v>884</v>
      </c>
      <c r="AG65" s="2168">
        <v>44013</v>
      </c>
      <c r="AH65" s="2168">
        <v>44043</v>
      </c>
      <c r="AI65" s="2168">
        <v>44088</v>
      </c>
      <c r="AJ65" s="3011" t="s">
        <v>885</v>
      </c>
      <c r="AK65" s="2169"/>
      <c r="AL65" s="2221" t="s">
        <v>886</v>
      </c>
      <c r="AM65" s="2199" t="s">
        <v>887</v>
      </c>
      <c r="AN65" s="2168">
        <v>44470</v>
      </c>
      <c r="AO65" s="2168">
        <v>44468</v>
      </c>
      <c r="AP65" s="2168">
        <v>44510</v>
      </c>
      <c r="AQ65" s="2155" t="s">
        <v>888</v>
      </c>
      <c r="AR65" s="2170"/>
      <c r="AS65" s="3085" t="s">
        <v>889</v>
      </c>
      <c r="AT65" s="2213" t="s">
        <v>270</v>
      </c>
      <c r="AU65" s="3085" t="s">
        <v>890</v>
      </c>
      <c r="AV65" s="2221">
        <v>45191</v>
      </c>
      <c r="AW65" s="2221">
        <v>45233</v>
      </c>
      <c r="AX65" s="6294" t="s">
        <v>891</v>
      </c>
      <c r="AY65" s="2222"/>
      <c r="AZ65" s="3085"/>
      <c r="BA65" s="2636"/>
      <c r="BB65" s="3085"/>
      <c r="BC65" s="2221"/>
      <c r="BD65" s="2221"/>
      <c r="BE65" s="2213"/>
      <c r="BF65" s="2213"/>
      <c r="BG65" s="4159" t="s">
        <v>892</v>
      </c>
      <c r="BH65" s="2168">
        <v>45627</v>
      </c>
      <c r="BI65" s="2168">
        <v>45645</v>
      </c>
      <c r="BJ65" s="4159">
        <v>45748</v>
      </c>
      <c r="BK65" s="2168">
        <v>45748</v>
      </c>
      <c r="BL65" s="2184">
        <v>45869</v>
      </c>
      <c r="BM65" s="4159">
        <v>46174</v>
      </c>
      <c r="BN65" s="2220">
        <v>46174</v>
      </c>
      <c r="BO65" s="2184"/>
      <c r="BP65" s="2151" t="s">
        <v>893</v>
      </c>
      <c r="BQ65" s="2990" t="s">
        <v>894</v>
      </c>
      <c r="BR65" s="2301" t="s">
        <v>895</v>
      </c>
      <c r="BS65" s="2151"/>
      <c r="BT65" s="2177">
        <v>45273</v>
      </c>
      <c r="BU65" s="2177">
        <v>45959</v>
      </c>
      <c r="BV65" s="2155" t="s">
        <v>116</v>
      </c>
      <c r="BW65" s="2177">
        <v>44837</v>
      </c>
      <c r="BX65" s="2177">
        <v>45959</v>
      </c>
      <c r="BY65" s="2155" t="s">
        <v>116</v>
      </c>
      <c r="BZ65" s="2177">
        <v>45966</v>
      </c>
      <c r="CA65" s="2177" t="s">
        <v>674</v>
      </c>
      <c r="CB65" s="1409"/>
      <c r="CC65" s="540" t="s">
        <v>105</v>
      </c>
      <c r="CD65" s="12"/>
      <c r="CE65" s="12"/>
      <c r="CF65" s="12"/>
      <c r="CG65" s="18"/>
    </row>
    <row r="66" spans="1:85" ht="45" hidden="1" customHeight="1" x14ac:dyDescent="0.2">
      <c r="A66" s="3686" t="s">
        <v>896</v>
      </c>
      <c r="B66" s="3687"/>
      <c r="C66" s="3688" t="s">
        <v>897</v>
      </c>
      <c r="D66" s="3689" t="s">
        <v>898</v>
      </c>
      <c r="E66" s="3718">
        <v>2333</v>
      </c>
      <c r="F66" s="3695">
        <v>2028</v>
      </c>
      <c r="G66" s="3695">
        <v>2043</v>
      </c>
      <c r="H66" s="3692" t="s">
        <v>89</v>
      </c>
      <c r="I66" s="3693" t="s">
        <v>89</v>
      </c>
      <c r="J66" s="3694">
        <v>42943</v>
      </c>
      <c r="K66" s="3694"/>
      <c r="L66" s="1389" t="s">
        <v>90</v>
      </c>
      <c r="M66" s="2002" t="s">
        <v>515</v>
      </c>
      <c r="N66" s="1389"/>
      <c r="O66" s="3694"/>
      <c r="P66" s="3696"/>
      <c r="Q66" s="5486"/>
      <c r="R66" s="3698"/>
      <c r="S66" s="3698"/>
      <c r="T66" s="3698"/>
      <c r="U66" s="3794"/>
      <c r="V66" s="3699"/>
      <c r="W66" s="3700" t="str">
        <f t="shared" si="3"/>
        <v>Yes</v>
      </c>
      <c r="X66" s="3701" t="s">
        <v>93</v>
      </c>
      <c r="Y66" s="3688" t="s">
        <v>94</v>
      </c>
      <c r="Z66" s="3688"/>
      <c r="AA66" s="5776" t="s">
        <v>899</v>
      </c>
      <c r="AB66" s="5802" t="s">
        <v>900</v>
      </c>
      <c r="AC66" s="3703"/>
      <c r="AD66" s="3704">
        <v>45717</v>
      </c>
      <c r="AE66" s="4145"/>
      <c r="AF66" s="3705"/>
      <c r="AG66" s="3706"/>
      <c r="AH66" s="3706"/>
      <c r="AI66" s="3706"/>
      <c r="AJ66" s="3713"/>
      <c r="AK66" s="3707"/>
      <c r="AL66" s="4149"/>
      <c r="AM66" s="3721"/>
      <c r="AN66" s="3722"/>
      <c r="AO66" s="3706"/>
      <c r="AP66" s="3706"/>
      <c r="AQ66" s="3695"/>
      <c r="AR66" s="3708"/>
      <c r="AS66" s="3709"/>
      <c r="AT66" s="3692"/>
      <c r="AU66" s="3709"/>
      <c r="AV66" s="3709"/>
      <c r="AW66" s="3709"/>
      <c r="AX66" s="3692"/>
      <c r="AY66" s="3710"/>
      <c r="AZ66" s="3709"/>
      <c r="BA66" s="3692"/>
      <c r="BB66" s="3709"/>
      <c r="BC66" s="3709"/>
      <c r="BD66" s="3709"/>
      <c r="BE66" s="3692"/>
      <c r="BF66" s="3692"/>
      <c r="BG66" s="4089" t="s">
        <v>901</v>
      </c>
      <c r="BH66" s="3706">
        <v>46419</v>
      </c>
      <c r="BI66" s="3706"/>
      <c r="BJ66" s="4089" t="s">
        <v>176</v>
      </c>
      <c r="BK66" s="3706">
        <v>46600</v>
      </c>
      <c r="BL66" s="3711"/>
      <c r="BM66" s="4089" t="s">
        <v>902</v>
      </c>
      <c r="BN66" s="3704">
        <v>46966</v>
      </c>
      <c r="BO66" s="3711"/>
      <c r="BP66" s="4030" t="s">
        <v>4278</v>
      </c>
      <c r="BQ66" s="4275" t="s">
        <v>355</v>
      </c>
      <c r="BR66" s="5423" t="s">
        <v>903</v>
      </c>
      <c r="BS66" s="540"/>
      <c r="BT66" s="3716">
        <v>45320</v>
      </c>
      <c r="BU66" s="3716">
        <v>45951</v>
      </c>
      <c r="BV66" s="3695" t="s">
        <v>116</v>
      </c>
      <c r="BW66" s="3716"/>
      <c r="BX66" s="3716">
        <v>45951</v>
      </c>
      <c r="BY66" s="3695" t="s">
        <v>116</v>
      </c>
      <c r="BZ66" s="3716">
        <v>45951</v>
      </c>
      <c r="CA66" s="3716" t="s">
        <v>104</v>
      </c>
      <c r="CB66" s="1409"/>
      <c r="CC66" s="540" t="s">
        <v>579</v>
      </c>
      <c r="CD66" s="12"/>
      <c r="CE66" s="12"/>
      <c r="CF66" s="12"/>
      <c r="CG66" s="18"/>
    </row>
    <row r="67" spans="1:85" ht="45" hidden="1" customHeight="1" x14ac:dyDescent="0.2">
      <c r="A67" s="1581" t="s">
        <v>904</v>
      </c>
      <c r="B67" s="3316"/>
      <c r="C67" s="1426" t="s">
        <v>905</v>
      </c>
      <c r="D67" s="1713" t="s">
        <v>906</v>
      </c>
      <c r="E67" s="3748" t="s">
        <v>226</v>
      </c>
      <c r="F67" s="1562"/>
      <c r="G67" s="1562"/>
      <c r="H67" s="2471"/>
      <c r="I67" s="1563"/>
      <c r="J67" s="1506">
        <v>42033</v>
      </c>
      <c r="K67" s="5738"/>
      <c r="L67" s="1437" t="s">
        <v>90</v>
      </c>
      <c r="M67" s="2628" t="s">
        <v>515</v>
      </c>
      <c r="N67" s="1506"/>
      <c r="O67" s="5480"/>
      <c r="P67" s="5480"/>
      <c r="Q67" s="5487"/>
      <c r="R67" s="5488"/>
      <c r="S67" s="5488"/>
      <c r="T67" s="5488"/>
      <c r="U67" s="6004" t="s">
        <v>907</v>
      </c>
      <c r="V67" s="3851" t="s">
        <v>908</v>
      </c>
      <c r="W67" s="3750" t="str">
        <f t="shared" si="3"/>
        <v>Yes</v>
      </c>
      <c r="X67" s="3751" t="s">
        <v>93</v>
      </c>
      <c r="Y67" s="1426" t="s">
        <v>94</v>
      </c>
      <c r="Z67" s="1426"/>
      <c r="AA67" s="5793" t="s">
        <v>909</v>
      </c>
      <c r="AB67" s="5793" t="s">
        <v>910</v>
      </c>
      <c r="AC67" s="3358"/>
      <c r="AD67" s="3589">
        <v>45778</v>
      </c>
      <c r="AE67" s="4132" t="s">
        <v>467</v>
      </c>
      <c r="AF67" s="3754" t="s">
        <v>911</v>
      </c>
      <c r="AG67" s="3755">
        <v>45839</v>
      </c>
      <c r="AH67" s="3755"/>
      <c r="AI67" s="3755"/>
      <c r="AJ67" s="3756"/>
      <c r="AK67" s="3757"/>
      <c r="AL67" s="4150"/>
      <c r="AM67" s="3813"/>
      <c r="AN67" s="3755"/>
      <c r="AO67" s="3755"/>
      <c r="AP67" s="3755"/>
      <c r="AQ67" s="1563"/>
      <c r="AR67" s="3758"/>
      <c r="AS67" s="3759"/>
      <c r="AT67" s="2471"/>
      <c r="AU67" s="3759"/>
      <c r="AV67" s="3759"/>
      <c r="AW67" s="3759"/>
      <c r="AX67" s="2471"/>
      <c r="AY67" s="3760"/>
      <c r="AZ67" s="3759"/>
      <c r="BA67" s="2471"/>
      <c r="BB67" s="3759"/>
      <c r="BC67" s="3759"/>
      <c r="BD67" s="3759"/>
      <c r="BE67" s="2471"/>
      <c r="BF67" s="2471"/>
      <c r="BG67" s="4160" t="s">
        <v>912</v>
      </c>
      <c r="BH67" s="3755">
        <v>46296</v>
      </c>
      <c r="BI67" s="3590"/>
      <c r="BJ67" s="4160">
        <v>46357</v>
      </c>
      <c r="BK67" s="3755">
        <v>46357</v>
      </c>
      <c r="BL67" s="3590"/>
      <c r="BM67" s="4160" t="s">
        <v>913</v>
      </c>
      <c r="BN67" s="3755">
        <v>46661</v>
      </c>
      <c r="BO67" s="3590"/>
      <c r="BP67" s="1426" t="s">
        <v>914</v>
      </c>
      <c r="BQ67" s="3913" t="s">
        <v>915</v>
      </c>
      <c r="BR67" s="1426" t="s">
        <v>916</v>
      </c>
      <c r="BS67" s="1426"/>
      <c r="BT67" s="3592">
        <v>45681</v>
      </c>
      <c r="BU67" s="3592">
        <v>45908</v>
      </c>
      <c r="BV67" s="1563" t="s">
        <v>116</v>
      </c>
      <c r="BW67" s="3592">
        <v>45681</v>
      </c>
      <c r="BX67" s="3592">
        <v>45908</v>
      </c>
      <c r="BY67" s="1563" t="s">
        <v>116</v>
      </c>
      <c r="BZ67" s="3592">
        <v>45908</v>
      </c>
      <c r="CA67" s="3592" t="s">
        <v>917</v>
      </c>
      <c r="CB67" s="1409"/>
      <c r="CC67" s="540" t="s">
        <v>105</v>
      </c>
      <c r="CD67" s="12"/>
      <c r="CE67" s="12"/>
      <c r="CF67" s="12"/>
      <c r="CG67" s="18"/>
    </row>
    <row r="68" spans="1:85" ht="45" hidden="1" customHeight="1" x14ac:dyDescent="0.2">
      <c r="A68" s="1589" t="s">
        <v>918</v>
      </c>
      <c r="B68" s="3313"/>
      <c r="C68" s="1590" t="s">
        <v>919</v>
      </c>
      <c r="D68" s="2640" t="s">
        <v>920</v>
      </c>
      <c r="E68" s="7364">
        <v>2434</v>
      </c>
      <c r="F68" s="4464">
        <v>2025</v>
      </c>
      <c r="G68" s="4464">
        <v>2044</v>
      </c>
      <c r="H68" s="4465" t="s">
        <v>89</v>
      </c>
      <c r="I68" s="6114" t="s">
        <v>89</v>
      </c>
      <c r="J68" s="1657">
        <v>44027</v>
      </c>
      <c r="K68" s="1657"/>
      <c r="L68" s="1657"/>
      <c r="M68" s="5049"/>
      <c r="N68" s="1657"/>
      <c r="O68" s="1657"/>
      <c r="P68" s="1592"/>
      <c r="Q68" s="4469"/>
      <c r="R68" s="4471"/>
      <c r="S68" s="4471"/>
      <c r="T68" s="4471"/>
      <c r="U68" s="4474"/>
      <c r="V68" s="4476"/>
      <c r="W68" s="1593" t="str">
        <f t="shared" si="3"/>
        <v>Yes</v>
      </c>
      <c r="X68" s="1594" t="s">
        <v>93</v>
      </c>
      <c r="Y68" s="1584" t="s">
        <v>94</v>
      </c>
      <c r="Z68" s="1584"/>
      <c r="AA68" s="6205" t="s">
        <v>921</v>
      </c>
      <c r="AB68" s="6205" t="s">
        <v>4279</v>
      </c>
      <c r="AC68" s="2937"/>
      <c r="AD68" s="1659">
        <v>45717</v>
      </c>
      <c r="AE68" s="7365" t="s">
        <v>923</v>
      </c>
      <c r="AF68" s="7366" t="s">
        <v>911</v>
      </c>
      <c r="AG68" s="1597">
        <v>45748</v>
      </c>
      <c r="AH68" s="1598">
        <v>45747</v>
      </c>
      <c r="AI68" s="1598">
        <v>45800</v>
      </c>
      <c r="AJ68" s="5213" t="s">
        <v>924</v>
      </c>
      <c r="AK68" s="1600"/>
      <c r="AL68" s="7367"/>
      <c r="AM68" s="7366"/>
      <c r="AN68" s="1597"/>
      <c r="AO68" s="1598"/>
      <c r="AP68" s="1598"/>
      <c r="AQ68" s="1599"/>
      <c r="AR68" s="1601"/>
      <c r="AS68" s="4487"/>
      <c r="AT68" s="4493"/>
      <c r="AU68" s="4489"/>
      <c r="AV68" s="4490"/>
      <c r="AW68" s="4490"/>
      <c r="AX68" s="4491"/>
      <c r="AY68" s="5306"/>
      <c r="AZ68" s="4487"/>
      <c r="BA68" s="4493"/>
      <c r="BB68" s="4489"/>
      <c r="BC68" s="4490"/>
      <c r="BD68" s="4490"/>
      <c r="BE68" s="4491"/>
      <c r="BF68" s="4491"/>
      <c r="BG68" s="4494">
        <v>45962</v>
      </c>
      <c r="BH68" s="1597">
        <v>45962</v>
      </c>
      <c r="BI68" s="1603"/>
      <c r="BJ68" s="4494">
        <v>46082</v>
      </c>
      <c r="BK68" s="1597">
        <v>46082</v>
      </c>
      <c r="BL68" s="1603"/>
      <c r="BM68" s="4494">
        <v>46539</v>
      </c>
      <c r="BN68" s="1597">
        <v>46539</v>
      </c>
      <c r="BO68" s="1603"/>
      <c r="BP68" s="1331" t="s">
        <v>4280</v>
      </c>
      <c r="BQ68" s="6366" t="s">
        <v>355</v>
      </c>
      <c r="BR68" s="1331" t="s">
        <v>927</v>
      </c>
      <c r="BS68" s="1331"/>
      <c r="BT68" s="1604">
        <v>45881</v>
      </c>
      <c r="BU68" s="1604">
        <v>45856</v>
      </c>
      <c r="BV68" s="1587" t="s">
        <v>116</v>
      </c>
      <c r="BW68" s="1604">
        <v>45881</v>
      </c>
      <c r="BX68" s="1604">
        <v>45856</v>
      </c>
      <c r="BY68" s="1587" t="s">
        <v>116</v>
      </c>
      <c r="BZ68" s="1604">
        <v>45856</v>
      </c>
      <c r="CA68" s="1409" t="s">
        <v>178</v>
      </c>
      <c r="CB68" s="1604"/>
      <c r="CC68" s="2739"/>
      <c r="CD68" s="12"/>
      <c r="CE68" s="12"/>
      <c r="CF68" s="12"/>
      <c r="CG68" s="18" t="s">
        <v>93</v>
      </c>
    </row>
    <row r="69" spans="1:85" ht="45" hidden="1" customHeight="1" x14ac:dyDescent="0.2">
      <c r="A69" s="4410" t="s">
        <v>928</v>
      </c>
      <c r="B69" s="4460"/>
      <c r="C69" s="4410" t="s">
        <v>929</v>
      </c>
      <c r="D69" s="4410" t="s">
        <v>930</v>
      </c>
      <c r="E69" s="4603">
        <v>2213</v>
      </c>
      <c r="F69" s="4411" t="s">
        <v>91</v>
      </c>
      <c r="G69" s="4411" t="s">
        <v>931</v>
      </c>
      <c r="H69" s="4431" t="s">
        <v>89</v>
      </c>
      <c r="I69" s="4431" t="s">
        <v>89</v>
      </c>
      <c r="J69" s="4416">
        <v>42199</v>
      </c>
      <c r="K69" s="4416"/>
      <c r="L69" s="4416" t="s">
        <v>90</v>
      </c>
      <c r="M69" s="6133" t="s">
        <v>932</v>
      </c>
      <c r="N69" s="4416"/>
      <c r="O69" s="4416"/>
      <c r="P69" s="4416">
        <v>44960</v>
      </c>
      <c r="Q69" s="4416">
        <v>45415</v>
      </c>
      <c r="R69" s="4416">
        <v>45859</v>
      </c>
      <c r="S69" s="4416"/>
      <c r="T69" s="4418"/>
      <c r="U69" s="4419"/>
      <c r="V69" s="4420"/>
      <c r="W69" s="4421" t="str">
        <f t="shared" si="3"/>
        <v>Yes</v>
      </c>
      <c r="X69" s="4422" t="s">
        <v>93</v>
      </c>
      <c r="Y69" s="4410" t="s">
        <v>94</v>
      </c>
      <c r="Z69" s="4410"/>
      <c r="AA69" s="5803"/>
      <c r="AB69" s="5803"/>
      <c r="AC69" s="4747"/>
      <c r="AD69" s="6231">
        <v>45474</v>
      </c>
      <c r="AE69" s="4432" t="s">
        <v>933</v>
      </c>
      <c r="AF69" s="4411" t="s">
        <v>364</v>
      </c>
      <c r="AG69" s="4426">
        <v>42917</v>
      </c>
      <c r="AH69" s="4426">
        <v>42908</v>
      </c>
      <c r="AI69" s="4426">
        <v>42950</v>
      </c>
      <c r="AJ69" s="4427" t="s">
        <v>934</v>
      </c>
      <c r="AK69" s="4428" t="s">
        <v>935</v>
      </c>
      <c r="AL69" s="4727" t="s">
        <v>936</v>
      </c>
      <c r="AM69" s="6270" t="s">
        <v>664</v>
      </c>
      <c r="AN69" s="4426">
        <v>43466</v>
      </c>
      <c r="AO69" s="4426">
        <v>43447</v>
      </c>
      <c r="AP69" s="4426">
        <v>43503</v>
      </c>
      <c r="AQ69" s="4431" t="s">
        <v>937</v>
      </c>
      <c r="AR69" s="4428"/>
      <c r="AS69" s="4432"/>
      <c r="AT69" s="4431"/>
      <c r="AU69" s="4426"/>
      <c r="AV69" s="4426"/>
      <c r="AW69" s="4426"/>
      <c r="AX69" s="4431"/>
      <c r="AY69" s="4428"/>
      <c r="AZ69" s="4432"/>
      <c r="BA69" s="4431"/>
      <c r="BB69" s="4426"/>
      <c r="BC69" s="4426"/>
      <c r="BD69" s="4426"/>
      <c r="BE69" s="4431"/>
      <c r="BF69" s="4428"/>
      <c r="BG69" s="4432" t="s">
        <v>938</v>
      </c>
      <c r="BH69" s="4426">
        <v>44927</v>
      </c>
      <c r="BI69" s="6231">
        <v>44960</v>
      </c>
      <c r="BJ69" s="4432" t="s">
        <v>939</v>
      </c>
      <c r="BK69" s="4426">
        <v>45323</v>
      </c>
      <c r="BL69" s="6231">
        <v>45415</v>
      </c>
      <c r="BM69" s="4432" t="s">
        <v>432</v>
      </c>
      <c r="BN69" s="4426">
        <v>45778</v>
      </c>
      <c r="BO69" s="6330"/>
      <c r="BP69" s="5959" t="s">
        <v>940</v>
      </c>
      <c r="BQ69" s="5742" t="s">
        <v>941</v>
      </c>
      <c r="BR69" s="5497"/>
      <c r="BS69" s="5497"/>
      <c r="BT69" s="4352">
        <v>45454</v>
      </c>
      <c r="BU69" s="4352">
        <v>45562</v>
      </c>
      <c r="BV69" s="4431" t="s">
        <v>116</v>
      </c>
      <c r="BW69" s="4352">
        <v>44518</v>
      </c>
      <c r="BX69" s="4352">
        <v>45562</v>
      </c>
      <c r="BY69" s="4431" t="s">
        <v>116</v>
      </c>
      <c r="BZ69" s="4352">
        <v>45562</v>
      </c>
      <c r="CA69" s="4352" t="s">
        <v>4281</v>
      </c>
      <c r="CB69" s="2541"/>
      <c r="CC69" s="2542" t="s">
        <v>943</v>
      </c>
      <c r="CD69" s="2179"/>
      <c r="CE69" s="12"/>
      <c r="CF69" s="12"/>
      <c r="CG69" s="18" t="s">
        <v>93</v>
      </c>
    </row>
    <row r="70" spans="1:85" ht="45" hidden="1" customHeight="1" x14ac:dyDescent="0.2">
      <c r="A70" s="7157" t="s">
        <v>944</v>
      </c>
      <c r="B70" s="6077"/>
      <c r="C70" s="6085" t="s">
        <v>945</v>
      </c>
      <c r="D70" s="4598"/>
      <c r="E70" s="6093"/>
      <c r="F70" s="4734"/>
      <c r="G70" s="4734"/>
      <c r="H70" s="4752"/>
      <c r="I70" s="6110"/>
      <c r="J70" s="4737">
        <v>40862</v>
      </c>
      <c r="K70" s="4737"/>
      <c r="L70" s="6122"/>
      <c r="M70" s="6032"/>
      <c r="N70" s="6122"/>
      <c r="O70" s="6122"/>
      <c r="P70" s="4736"/>
      <c r="Q70" s="6142"/>
      <c r="R70" s="4742"/>
      <c r="S70" s="6149"/>
      <c r="T70" s="6149"/>
      <c r="U70" s="4743"/>
      <c r="V70" s="6159"/>
      <c r="W70" s="6033" t="b">
        <f t="shared" si="3"/>
        <v>0</v>
      </c>
      <c r="X70" s="3030"/>
      <c r="Y70" s="2472"/>
      <c r="Z70" s="2472"/>
      <c r="AA70" s="6036"/>
      <c r="AB70" s="6036"/>
      <c r="AC70" s="6221"/>
      <c r="AD70" s="4750"/>
      <c r="AE70" s="4751"/>
      <c r="AF70" s="4752"/>
      <c r="AG70" s="4749"/>
      <c r="AH70" s="4749"/>
      <c r="AI70" s="4749"/>
      <c r="AJ70" s="6248"/>
      <c r="AK70" s="6257"/>
      <c r="AL70" s="4755"/>
      <c r="AM70" s="4752"/>
      <c r="AN70" s="4749"/>
      <c r="AO70" s="4749"/>
      <c r="AP70" s="4749"/>
      <c r="AQ70" s="4736"/>
      <c r="AR70" s="7158"/>
      <c r="AS70" s="7159"/>
      <c r="AT70" s="4737"/>
      <c r="AU70" s="4755"/>
      <c r="AV70" s="4755"/>
      <c r="AW70" s="4755"/>
      <c r="AX70" s="4737"/>
      <c r="AY70" s="6296"/>
      <c r="AZ70" s="4755"/>
      <c r="BA70" s="4737"/>
      <c r="BB70" s="4755"/>
      <c r="BC70" s="4755"/>
      <c r="BD70" s="4755"/>
      <c r="BE70" s="4737"/>
      <c r="BF70" s="4737"/>
      <c r="BG70" s="4764"/>
      <c r="BH70" s="4749"/>
      <c r="BI70" s="4766"/>
      <c r="BJ70" s="4764"/>
      <c r="BK70" s="4749"/>
      <c r="BL70" s="4766"/>
      <c r="BM70" s="4764"/>
      <c r="BN70" s="4749"/>
      <c r="BO70" s="4766"/>
      <c r="BP70" s="6333"/>
      <c r="BQ70" s="4768"/>
      <c r="BR70" s="6333"/>
      <c r="BS70" s="6333"/>
      <c r="BT70" s="3491"/>
      <c r="BU70" s="3491"/>
      <c r="BV70" s="4736"/>
      <c r="BW70" s="3491"/>
      <c r="BX70" s="3491"/>
      <c r="BY70" s="3491"/>
      <c r="BZ70" s="3491"/>
      <c r="CA70" s="2319" t="s">
        <v>117</v>
      </c>
      <c r="CB70" s="3491"/>
      <c r="CC70" s="6333"/>
      <c r="CD70" s="1176"/>
      <c r="CE70" s="1176"/>
      <c r="CF70" s="1176"/>
      <c r="CG70" s="1175"/>
    </row>
    <row r="71" spans="1:85" ht="45" hidden="1" customHeight="1" x14ac:dyDescent="0.2">
      <c r="A71" s="2150" t="s">
        <v>946</v>
      </c>
      <c r="B71" s="3306"/>
      <c r="C71" s="2151" t="s">
        <v>947</v>
      </c>
      <c r="D71" s="2152" t="s">
        <v>948</v>
      </c>
      <c r="E71" s="3519">
        <v>2100</v>
      </c>
      <c r="F71" s="2153" t="s">
        <v>423</v>
      </c>
      <c r="G71" s="2153" t="s">
        <v>949</v>
      </c>
      <c r="H71" s="2154" t="s">
        <v>89</v>
      </c>
      <c r="I71" s="2181" t="s">
        <v>194</v>
      </c>
      <c r="J71" s="2157">
        <v>41108</v>
      </c>
      <c r="K71" s="2157"/>
      <c r="L71" s="1389"/>
      <c r="M71" s="2002"/>
      <c r="N71" s="1389"/>
      <c r="O71" s="2518"/>
      <c r="P71" s="2156">
        <v>45712</v>
      </c>
      <c r="Q71" s="2158">
        <v>45838</v>
      </c>
      <c r="R71" s="2159"/>
      <c r="S71" s="2159"/>
      <c r="T71" s="2159"/>
      <c r="U71" s="3799"/>
      <c r="V71" s="2161"/>
      <c r="W71" s="2162" t="str">
        <f t="shared" si="3"/>
        <v>Yes</v>
      </c>
      <c r="X71" s="2163" t="s">
        <v>93</v>
      </c>
      <c r="Y71" s="2151" t="s">
        <v>94</v>
      </c>
      <c r="Z71" s="2151"/>
      <c r="AA71" s="5775" t="s">
        <v>950</v>
      </c>
      <c r="AB71" s="5775" t="s">
        <v>951</v>
      </c>
      <c r="AC71" s="4110"/>
      <c r="AD71" s="2165" t="s">
        <v>952</v>
      </c>
      <c r="AE71" s="3535" t="s">
        <v>953</v>
      </c>
      <c r="AF71" s="2167" t="s">
        <v>954</v>
      </c>
      <c r="AG71" s="2168">
        <v>43678</v>
      </c>
      <c r="AH71" s="2168">
        <v>43787</v>
      </c>
      <c r="AI71" s="2168">
        <v>43875</v>
      </c>
      <c r="AJ71" s="3011" t="s">
        <v>955</v>
      </c>
      <c r="AK71" s="2533"/>
      <c r="AL71" s="7160">
        <v>44896</v>
      </c>
      <c r="AM71" s="7161" t="s">
        <v>956</v>
      </c>
      <c r="AN71" s="2168">
        <v>44896</v>
      </c>
      <c r="AO71" s="2168">
        <v>44896</v>
      </c>
      <c r="AP71" s="2168">
        <v>44981</v>
      </c>
      <c r="AQ71" s="2155" t="s">
        <v>957</v>
      </c>
      <c r="AR71" s="2534"/>
      <c r="AS71" s="2292">
        <v>45139</v>
      </c>
      <c r="AT71" s="2320" t="s">
        <v>958</v>
      </c>
      <c r="AU71" s="2292">
        <v>45139</v>
      </c>
      <c r="AV71" s="2292">
        <v>45139</v>
      </c>
      <c r="AW71" s="2292">
        <v>45199</v>
      </c>
      <c r="AX71" s="2320"/>
      <c r="AY71" s="2536"/>
      <c r="AZ71" s="2292"/>
      <c r="BA71" s="2320"/>
      <c r="BB71" s="2292"/>
      <c r="BC71" s="2292"/>
      <c r="BD71" s="2292"/>
      <c r="BE71" s="2320"/>
      <c r="BF71" s="5926"/>
      <c r="BG71" s="4159">
        <v>45689</v>
      </c>
      <c r="BH71" s="2168">
        <v>45689</v>
      </c>
      <c r="BI71" s="2184">
        <v>45712</v>
      </c>
      <c r="BJ71" s="4159">
        <v>45809</v>
      </c>
      <c r="BK71" s="2168">
        <v>45809</v>
      </c>
      <c r="BL71" s="2184">
        <v>45838</v>
      </c>
      <c r="BM71" s="4159">
        <v>46357</v>
      </c>
      <c r="BN71" s="4646">
        <v>46357</v>
      </c>
      <c r="BO71" s="2184"/>
      <c r="BP71" s="2197" t="s">
        <v>959</v>
      </c>
      <c r="BQ71" s="6348" t="s">
        <v>960</v>
      </c>
      <c r="BR71" s="6367"/>
      <c r="BS71" s="629" t="s">
        <v>961</v>
      </c>
      <c r="BT71" s="2177">
        <v>45700</v>
      </c>
      <c r="BU71" s="2177">
        <v>45420</v>
      </c>
      <c r="BV71" s="2155" t="s">
        <v>116</v>
      </c>
      <c r="BW71" s="2177">
        <v>45700</v>
      </c>
      <c r="BX71" s="2177">
        <v>45420</v>
      </c>
      <c r="BY71" s="2155" t="s">
        <v>116</v>
      </c>
      <c r="BZ71" s="2177">
        <v>45721</v>
      </c>
      <c r="CA71" s="2177" t="s">
        <v>962</v>
      </c>
      <c r="CB71" s="1409"/>
      <c r="CC71" s="540" t="s">
        <v>105</v>
      </c>
      <c r="CD71" s="12"/>
      <c r="CE71" s="12"/>
      <c r="CF71" s="12"/>
      <c r="CG71" s="18"/>
    </row>
    <row r="72" spans="1:85" ht="45" hidden="1" customHeight="1" x14ac:dyDescent="0.2">
      <c r="A72" s="1688" t="s">
        <v>963</v>
      </c>
      <c r="B72" s="3307"/>
      <c r="C72" s="2275" t="s">
        <v>964</v>
      </c>
      <c r="D72" s="1689"/>
      <c r="E72" s="1704"/>
      <c r="F72" s="1665"/>
      <c r="G72" s="1665"/>
      <c r="H72" s="1680"/>
      <c r="I72" s="1666"/>
      <c r="J72" s="1667">
        <v>41757</v>
      </c>
      <c r="K72" s="1667"/>
      <c r="L72" s="1667"/>
      <c r="M72" s="2276"/>
      <c r="N72" s="1667"/>
      <c r="O72" s="1667"/>
      <c r="P72" s="1667"/>
      <c r="Q72" s="1705"/>
      <c r="R72" s="1669"/>
      <c r="S72" s="1669"/>
      <c r="T72" s="1669"/>
      <c r="U72" s="3793"/>
      <c r="V72" s="1671"/>
      <c r="W72" s="1695" t="str">
        <f t="shared" si="3"/>
        <v>Yes</v>
      </c>
      <c r="X72" s="1672" t="s">
        <v>93</v>
      </c>
      <c r="Y72" s="1376" t="s">
        <v>94</v>
      </c>
      <c r="Z72" s="1376"/>
      <c r="AA72" s="5772" t="s">
        <v>965</v>
      </c>
      <c r="AB72" s="5772" t="s">
        <v>966</v>
      </c>
      <c r="AC72" s="2312"/>
      <c r="AD72" s="1682">
        <v>43709</v>
      </c>
      <c r="AE72" s="4147" t="s">
        <v>462</v>
      </c>
      <c r="AF72" s="1676" t="s">
        <v>967</v>
      </c>
      <c r="AG72" s="1674">
        <v>43739</v>
      </c>
      <c r="AH72" s="1674"/>
      <c r="AI72" s="1674"/>
      <c r="AJ72" s="3006"/>
      <c r="AK72" s="1677"/>
      <c r="AL72" s="1679" t="s">
        <v>465</v>
      </c>
      <c r="AM72" s="1676" t="s">
        <v>364</v>
      </c>
      <c r="AN72" s="1674">
        <v>44075</v>
      </c>
      <c r="AO72" s="1674"/>
      <c r="AP72" s="1674"/>
      <c r="AQ72" s="1666"/>
      <c r="AR72" s="1697"/>
      <c r="AS72" s="1679"/>
      <c r="AT72" s="1680"/>
      <c r="AU72" s="1679"/>
      <c r="AV72" s="1679"/>
      <c r="AW72" s="1679"/>
      <c r="AX72" s="1680"/>
      <c r="AY72" s="1698"/>
      <c r="AZ72" s="1679"/>
      <c r="BA72" s="1680"/>
      <c r="BB72" s="1679"/>
      <c r="BC72" s="1679"/>
      <c r="BD72" s="1679"/>
      <c r="BE72" s="1680"/>
      <c r="BF72" s="1680"/>
      <c r="BG72" s="4158" t="s">
        <v>968</v>
      </c>
      <c r="BH72" s="1674">
        <v>44440</v>
      </c>
      <c r="BI72" s="1683"/>
      <c r="BJ72" s="4158">
        <v>44501</v>
      </c>
      <c r="BK72" s="1674">
        <v>44501</v>
      </c>
      <c r="BL72" s="1683"/>
      <c r="BM72" s="4158">
        <v>44866</v>
      </c>
      <c r="BN72" s="1674">
        <v>44866</v>
      </c>
      <c r="BO72" s="1683"/>
      <c r="BP72" s="6342" t="s">
        <v>969</v>
      </c>
      <c r="BQ72" s="6358"/>
      <c r="BR72" s="2315"/>
      <c r="BS72" s="2315"/>
      <c r="BT72" s="1684">
        <v>44061</v>
      </c>
      <c r="BU72" s="1684"/>
      <c r="BV72" s="1666" t="s">
        <v>116</v>
      </c>
      <c r="BW72" s="1684"/>
      <c r="BX72" s="1684"/>
      <c r="BY72" s="1666"/>
      <c r="BZ72" s="1684"/>
      <c r="CA72" s="2319" t="s">
        <v>117</v>
      </c>
      <c r="CB72" s="1666"/>
      <c r="CC72" s="1376" t="s">
        <v>970</v>
      </c>
      <c r="CD72" s="12"/>
      <c r="CE72" s="12"/>
      <c r="CF72" s="12"/>
      <c r="CG72" s="18" t="s">
        <v>93</v>
      </c>
    </row>
    <row r="73" spans="1:85" ht="45" hidden="1" customHeight="1" x14ac:dyDescent="0.2">
      <c r="A73" s="2150" t="s">
        <v>971</v>
      </c>
      <c r="B73" s="3306"/>
      <c r="C73" s="2151" t="s">
        <v>972</v>
      </c>
      <c r="D73" s="2151" t="s">
        <v>973</v>
      </c>
      <c r="E73" s="7162">
        <v>1994</v>
      </c>
      <c r="F73" s="2153" t="s">
        <v>974</v>
      </c>
      <c r="G73" s="2153" t="s">
        <v>266</v>
      </c>
      <c r="H73" s="2155" t="s">
        <v>89</v>
      </c>
      <c r="I73" s="2155" t="s">
        <v>89</v>
      </c>
      <c r="J73" s="2157">
        <v>42019</v>
      </c>
      <c r="K73" s="2157"/>
      <c r="L73" s="2157" t="s">
        <v>90</v>
      </c>
      <c r="M73" s="2182"/>
      <c r="N73" s="2157"/>
      <c r="O73" s="2157"/>
      <c r="P73" s="2156">
        <v>44274</v>
      </c>
      <c r="Q73" s="2158">
        <v>45533</v>
      </c>
      <c r="R73" s="2159"/>
      <c r="S73" s="2159"/>
      <c r="T73" s="2159"/>
      <c r="U73" s="3799"/>
      <c r="V73" s="2161"/>
      <c r="W73" s="2162" t="str">
        <f t="shared" si="3"/>
        <v>Yes</v>
      </c>
      <c r="X73" s="2163" t="s">
        <v>93</v>
      </c>
      <c r="Y73" s="2151" t="s">
        <v>94</v>
      </c>
      <c r="Z73" s="2929"/>
      <c r="AA73" s="5775" t="s">
        <v>975</v>
      </c>
      <c r="AB73" s="5775" t="s">
        <v>976</v>
      </c>
      <c r="AC73" s="2925"/>
      <c r="AD73" s="2168">
        <v>45689</v>
      </c>
      <c r="AE73" s="3535" t="s">
        <v>977</v>
      </c>
      <c r="AF73" s="2167" t="s">
        <v>364</v>
      </c>
      <c r="AG73" s="2168">
        <v>42644</v>
      </c>
      <c r="AH73" s="2168">
        <v>42632</v>
      </c>
      <c r="AI73" s="2168">
        <v>42674</v>
      </c>
      <c r="AJ73" s="3011" t="s">
        <v>978</v>
      </c>
      <c r="AK73" s="2169" t="s">
        <v>979</v>
      </c>
      <c r="AL73" s="7163" t="s">
        <v>980</v>
      </c>
      <c r="AM73" s="7118" t="s">
        <v>981</v>
      </c>
      <c r="AN73" s="2168">
        <v>43101</v>
      </c>
      <c r="AO73" s="2168">
        <v>43405</v>
      </c>
      <c r="AP73" s="2168">
        <v>43524</v>
      </c>
      <c r="AQ73" s="2155" t="s">
        <v>982</v>
      </c>
      <c r="AR73" s="2170"/>
      <c r="AS73" s="2171"/>
      <c r="AT73" s="2154"/>
      <c r="AU73" s="2171"/>
      <c r="AV73" s="2171"/>
      <c r="AW73" s="2171"/>
      <c r="AX73" s="2154"/>
      <c r="AY73" s="2172"/>
      <c r="AZ73" s="2171"/>
      <c r="BA73" s="2154"/>
      <c r="BB73" s="2171"/>
      <c r="BC73" s="2171"/>
      <c r="BD73" s="2171"/>
      <c r="BE73" s="2154"/>
      <c r="BF73" s="2154"/>
      <c r="BG73" s="4159">
        <v>44256</v>
      </c>
      <c r="BH73" s="2168">
        <v>44256</v>
      </c>
      <c r="BI73" s="2168" t="s">
        <v>983</v>
      </c>
      <c r="BJ73" s="4159">
        <v>45505</v>
      </c>
      <c r="BK73" s="2168">
        <v>45505</v>
      </c>
      <c r="BL73" s="2184">
        <v>45533</v>
      </c>
      <c r="BM73" s="4159" t="s">
        <v>984</v>
      </c>
      <c r="BN73" s="2165">
        <v>46113</v>
      </c>
      <c r="BO73" s="2184"/>
      <c r="BP73" s="7164" t="s">
        <v>985</v>
      </c>
      <c r="BQ73" s="5402" t="s">
        <v>132</v>
      </c>
      <c r="BR73" s="2301"/>
      <c r="BS73" s="2408"/>
      <c r="BT73" s="2177">
        <v>45961</v>
      </c>
      <c r="BU73" s="2177">
        <v>45938</v>
      </c>
      <c r="BV73" s="2155" t="s">
        <v>116</v>
      </c>
      <c r="BW73" s="2177">
        <v>45320</v>
      </c>
      <c r="BX73" s="2177">
        <v>45345</v>
      </c>
      <c r="BY73" s="2155" t="s">
        <v>116</v>
      </c>
      <c r="BZ73" s="2177">
        <v>45938</v>
      </c>
      <c r="CA73" s="2185" t="s">
        <v>986</v>
      </c>
      <c r="CB73" s="2541"/>
      <c r="CC73" s="2542" t="s">
        <v>987</v>
      </c>
      <c r="CD73" s="12"/>
      <c r="CE73" s="12"/>
      <c r="CF73" s="12"/>
      <c r="CG73" s="18" t="s">
        <v>93</v>
      </c>
    </row>
    <row r="74" spans="1:85" ht="45" hidden="1" customHeight="1" x14ac:dyDescent="0.2">
      <c r="A74" s="1412" t="s">
        <v>988</v>
      </c>
      <c r="B74" s="3304"/>
      <c r="C74" s="1381" t="s">
        <v>989</v>
      </c>
      <c r="D74" s="1380" t="s">
        <v>990</v>
      </c>
      <c r="E74" s="7352">
        <v>2352</v>
      </c>
      <c r="F74" s="1387"/>
      <c r="G74" s="1387"/>
      <c r="H74" s="1646" t="s">
        <v>89</v>
      </c>
      <c r="I74" s="1414" t="s">
        <v>89</v>
      </c>
      <c r="J74" s="1437">
        <v>44228</v>
      </c>
      <c r="K74" s="1437" t="s">
        <v>991</v>
      </c>
      <c r="L74" s="1649"/>
      <c r="M74" s="2005"/>
      <c r="N74" s="1649"/>
      <c r="O74" s="1649"/>
      <c r="P74" s="1388"/>
      <c r="Q74" s="1651"/>
      <c r="R74" s="1416"/>
      <c r="S74" s="1628"/>
      <c r="T74" s="1628"/>
      <c r="U74" s="3792"/>
      <c r="V74" s="1652"/>
      <c r="W74" s="1391" t="str">
        <f t="shared" si="3"/>
        <v>Yes</v>
      </c>
      <c r="X74" s="1392" t="s">
        <v>93</v>
      </c>
      <c r="Y74" s="108" t="s">
        <v>94</v>
      </c>
      <c r="Z74" s="108"/>
      <c r="AA74" s="5804" t="s">
        <v>992</v>
      </c>
      <c r="AB74" s="5804" t="s">
        <v>993</v>
      </c>
      <c r="AC74" s="2967"/>
      <c r="AD74" s="1440">
        <v>45717</v>
      </c>
      <c r="AE74" s="1570" t="s">
        <v>994</v>
      </c>
      <c r="AF74" s="1419" t="s">
        <v>995</v>
      </c>
      <c r="AG74" s="1396">
        <v>45231</v>
      </c>
      <c r="AH74" s="1397">
        <v>45231</v>
      </c>
      <c r="AI74" s="1397">
        <v>45352</v>
      </c>
      <c r="AJ74" s="5473" t="s">
        <v>996</v>
      </c>
      <c r="AK74" s="1654"/>
      <c r="AL74" s="1420">
        <v>45962</v>
      </c>
      <c r="AM74" s="1419" t="s">
        <v>997</v>
      </c>
      <c r="AN74" s="1396">
        <v>46036</v>
      </c>
      <c r="AO74" s="1397">
        <v>45962</v>
      </c>
      <c r="AP74" s="1397">
        <v>46036</v>
      </c>
      <c r="AQ74" s="5973" t="s">
        <v>998</v>
      </c>
      <c r="AR74" s="1400"/>
      <c r="AS74" s="1420"/>
      <c r="AT74" s="1421"/>
      <c r="AU74" s="1422"/>
      <c r="AV74" s="1423"/>
      <c r="AW74" s="1423"/>
      <c r="AX74" s="1424"/>
      <c r="AY74" s="1425"/>
      <c r="AZ74" s="1420"/>
      <c r="BA74" s="1421"/>
      <c r="BB74" s="1422"/>
      <c r="BC74" s="1423"/>
      <c r="BD74" s="1423"/>
      <c r="BE74" s="1450"/>
      <c r="BF74" s="1450"/>
      <c r="BG74" s="4085" t="s">
        <v>370</v>
      </c>
      <c r="BH74" s="1396">
        <v>46174</v>
      </c>
      <c r="BI74" s="1408"/>
      <c r="BJ74" s="4085" t="s">
        <v>999</v>
      </c>
      <c r="BK74" s="1396">
        <v>46235</v>
      </c>
      <c r="BL74" s="1408"/>
      <c r="BM74" s="4085">
        <v>46508</v>
      </c>
      <c r="BN74" s="1396">
        <v>46508</v>
      </c>
      <c r="BO74" s="1408"/>
      <c r="BP74" s="630" t="s">
        <v>1000</v>
      </c>
      <c r="BQ74" s="6051" t="s">
        <v>1001</v>
      </c>
      <c r="BR74" s="540"/>
      <c r="BS74" s="1178"/>
      <c r="BT74" s="1409">
        <v>45415</v>
      </c>
      <c r="BU74" s="1409">
        <v>45951</v>
      </c>
      <c r="BV74" s="1655" t="s">
        <v>116</v>
      </c>
      <c r="BW74" s="1409">
        <v>45686</v>
      </c>
      <c r="BX74" s="1409">
        <v>45995</v>
      </c>
      <c r="BY74" s="1409" t="s">
        <v>116</v>
      </c>
      <c r="BZ74" s="1409">
        <v>45995</v>
      </c>
      <c r="CA74" s="1409" t="s">
        <v>262</v>
      </c>
      <c r="CB74" s="1409"/>
      <c r="CC74" s="1178"/>
      <c r="CD74" s="1176"/>
      <c r="CE74" s="1176"/>
      <c r="CF74" s="1176"/>
      <c r="CG74" s="1175"/>
    </row>
    <row r="75" spans="1:85" ht="45" hidden="1" customHeight="1" x14ac:dyDescent="0.2">
      <c r="A75" s="4944" t="s">
        <v>1003</v>
      </c>
      <c r="B75" s="4961"/>
      <c r="C75" s="1703" t="s">
        <v>1004</v>
      </c>
      <c r="D75" s="4436" t="s">
        <v>1005</v>
      </c>
      <c r="E75" s="6030">
        <v>2008</v>
      </c>
      <c r="F75" s="4438" t="s">
        <v>91</v>
      </c>
      <c r="G75" s="4438" t="s">
        <v>931</v>
      </c>
      <c r="H75" s="4360" t="s">
        <v>89</v>
      </c>
      <c r="I75" s="4400" t="s">
        <v>89</v>
      </c>
      <c r="J75" s="4439">
        <v>45601</v>
      </c>
      <c r="K75" s="4439">
        <v>41613</v>
      </c>
      <c r="L75" s="4439" t="s">
        <v>90</v>
      </c>
      <c r="M75" s="5466" t="s">
        <v>110</v>
      </c>
      <c r="N75" s="4439"/>
      <c r="O75" s="4439"/>
      <c r="P75" s="4415">
        <v>44571</v>
      </c>
      <c r="Q75" s="4397">
        <v>44820</v>
      </c>
      <c r="R75" s="2267">
        <v>45558</v>
      </c>
      <c r="S75" s="2267"/>
      <c r="T75" s="2267"/>
      <c r="U75" s="4441"/>
      <c r="V75" s="4442"/>
      <c r="W75" s="4443" t="str">
        <f t="shared" si="3"/>
        <v>Yes</v>
      </c>
      <c r="X75" s="4444" t="s">
        <v>93</v>
      </c>
      <c r="Y75" s="1703" t="s">
        <v>94</v>
      </c>
      <c r="Z75" s="1703"/>
      <c r="AA75" s="5772" t="s">
        <v>1006</v>
      </c>
      <c r="AB75" s="5772" t="s">
        <v>1007</v>
      </c>
      <c r="AC75" s="5467"/>
      <c r="AD75" s="4446">
        <v>44743</v>
      </c>
      <c r="AE75" s="4447" t="s">
        <v>1008</v>
      </c>
      <c r="AF75" s="4448" t="s">
        <v>364</v>
      </c>
      <c r="AG75" s="4449">
        <v>43770</v>
      </c>
      <c r="AH75" s="4449">
        <v>43794</v>
      </c>
      <c r="AI75" s="4449">
        <v>43850</v>
      </c>
      <c r="AJ75" s="5468" t="s">
        <v>1009</v>
      </c>
      <c r="AK75" s="4451"/>
      <c r="AL75" s="5928" t="s">
        <v>1010</v>
      </c>
      <c r="AM75" s="5723" t="s">
        <v>367</v>
      </c>
      <c r="AN75" s="4449">
        <v>43952</v>
      </c>
      <c r="AO75" s="4449">
        <v>44095</v>
      </c>
      <c r="AP75" s="4449">
        <v>44150</v>
      </c>
      <c r="AQ75" s="4413" t="s">
        <v>1011</v>
      </c>
      <c r="AR75" s="4453"/>
      <c r="AS75" s="4452"/>
      <c r="AT75" s="4360"/>
      <c r="AU75" s="4452"/>
      <c r="AV75" s="4452"/>
      <c r="AW75" s="4452"/>
      <c r="AX75" s="4360"/>
      <c r="AY75" s="4454"/>
      <c r="AZ75" s="4452"/>
      <c r="BA75" s="4360"/>
      <c r="BB75" s="4452"/>
      <c r="BC75" s="4452"/>
      <c r="BD75" s="4452"/>
      <c r="BE75" s="4360"/>
      <c r="BF75" s="4360"/>
      <c r="BG75" s="4455" t="s">
        <v>1012</v>
      </c>
      <c r="BH75" s="4449">
        <v>44317</v>
      </c>
      <c r="BI75" s="2277" t="s">
        <v>1013</v>
      </c>
      <c r="BJ75" s="4455">
        <v>44440</v>
      </c>
      <c r="BK75" s="4449">
        <v>44440</v>
      </c>
      <c r="BL75" s="2277">
        <v>44820</v>
      </c>
      <c r="BM75" s="4455" t="s">
        <v>399</v>
      </c>
      <c r="BN75" s="4449" t="s">
        <v>1014</v>
      </c>
      <c r="BO75" s="2277">
        <v>45601</v>
      </c>
      <c r="BP75" s="5363" t="s">
        <v>1015</v>
      </c>
      <c r="BQ75" s="6353"/>
      <c r="BR75" s="1703"/>
      <c r="BS75" s="1703"/>
      <c r="BT75" s="4435">
        <v>44106</v>
      </c>
      <c r="BU75" s="4435">
        <v>45146</v>
      </c>
      <c r="BV75" s="4413" t="s">
        <v>116</v>
      </c>
      <c r="BW75" s="4435"/>
      <c r="BX75" s="4435">
        <v>45146</v>
      </c>
      <c r="BY75" s="4413" t="s">
        <v>116</v>
      </c>
      <c r="BZ75" s="4435">
        <v>44783</v>
      </c>
      <c r="CA75" s="4435" t="s">
        <v>1016</v>
      </c>
      <c r="CB75" s="2185"/>
      <c r="CC75" s="2186" t="s">
        <v>1017</v>
      </c>
      <c r="CD75" s="12"/>
      <c r="CE75" s="12"/>
      <c r="CF75" s="12"/>
      <c r="CG75" s="18"/>
    </row>
    <row r="76" spans="1:85" ht="45" hidden="1" customHeight="1" x14ac:dyDescent="0.2">
      <c r="A76" s="1688" t="s">
        <v>1018</v>
      </c>
      <c r="B76" s="3307"/>
      <c r="C76" s="2275" t="s">
        <v>1019</v>
      </c>
      <c r="D76" s="1689" t="s">
        <v>1020</v>
      </c>
      <c r="E76" s="1704">
        <v>1367</v>
      </c>
      <c r="F76" s="1665" t="s">
        <v>292</v>
      </c>
      <c r="G76" s="1665" t="s">
        <v>1021</v>
      </c>
      <c r="H76" s="1680" t="s">
        <v>89</v>
      </c>
      <c r="I76" s="1691" t="s">
        <v>194</v>
      </c>
      <c r="J76" s="1668">
        <v>42565</v>
      </c>
      <c r="K76" s="1668"/>
      <c r="L76" s="1668"/>
      <c r="M76" s="2006"/>
      <c r="N76" s="1668"/>
      <c r="O76" s="1668"/>
      <c r="P76" s="1667"/>
      <c r="Q76" s="1705"/>
      <c r="R76" s="1669"/>
      <c r="S76" s="1669"/>
      <c r="T76" s="1669"/>
      <c r="U76" s="3793">
        <v>43647</v>
      </c>
      <c r="V76" s="2316" t="s">
        <v>1022</v>
      </c>
      <c r="W76" s="1695" t="str">
        <f t="shared" si="3"/>
        <v>Yes</v>
      </c>
      <c r="X76" s="1672" t="s">
        <v>237</v>
      </c>
      <c r="Y76" s="1376" t="s">
        <v>267</v>
      </c>
      <c r="Z76" s="1666"/>
      <c r="AA76" s="5772" t="s">
        <v>1023</v>
      </c>
      <c r="AB76" s="5786"/>
      <c r="AC76" s="2312"/>
      <c r="AD76" s="1682">
        <v>43678</v>
      </c>
      <c r="AE76" s="4147" t="s">
        <v>873</v>
      </c>
      <c r="AF76" s="1676" t="s">
        <v>1024</v>
      </c>
      <c r="AG76" s="1674">
        <v>44378</v>
      </c>
      <c r="AH76" s="1674"/>
      <c r="AI76" s="1674"/>
      <c r="AJ76" s="3006"/>
      <c r="AK76" s="1677"/>
      <c r="AL76" s="7165"/>
      <c r="AM76" s="7141"/>
      <c r="AN76" s="1674"/>
      <c r="AO76" s="1674"/>
      <c r="AP76" s="1674"/>
      <c r="AQ76" s="1666"/>
      <c r="AR76" s="1697"/>
      <c r="AS76" s="1679"/>
      <c r="AT76" s="1680"/>
      <c r="AU76" s="1679"/>
      <c r="AV76" s="1679"/>
      <c r="AW76" s="1679"/>
      <c r="AX76" s="1680"/>
      <c r="AY76" s="1698"/>
      <c r="AZ76" s="1679"/>
      <c r="BA76" s="1680"/>
      <c r="BB76" s="1679"/>
      <c r="BC76" s="1679"/>
      <c r="BD76" s="1679"/>
      <c r="BE76" s="1680"/>
      <c r="BF76" s="1680"/>
      <c r="BG76" s="4158" t="s">
        <v>1025</v>
      </c>
      <c r="BH76" s="1674">
        <v>44743</v>
      </c>
      <c r="BI76" s="1683"/>
      <c r="BJ76" s="4158" t="s">
        <v>316</v>
      </c>
      <c r="BK76" s="1674">
        <v>45017</v>
      </c>
      <c r="BL76" s="1683"/>
      <c r="BM76" s="4158" t="s">
        <v>1026</v>
      </c>
      <c r="BN76" s="1674">
        <v>45292</v>
      </c>
      <c r="BO76" s="1683"/>
      <c r="BP76" s="3202" t="s">
        <v>1027</v>
      </c>
      <c r="BQ76" s="4767"/>
      <c r="BR76" s="2300"/>
      <c r="BS76" s="1376"/>
      <c r="BT76" s="1684">
        <v>44547</v>
      </c>
      <c r="BU76" s="1684"/>
      <c r="BV76" s="1666" t="s">
        <v>116</v>
      </c>
      <c r="BW76" s="1684">
        <v>44547</v>
      </c>
      <c r="BX76" s="1684">
        <v>44278</v>
      </c>
      <c r="BY76" s="1666" t="s">
        <v>116</v>
      </c>
      <c r="BZ76" s="1684"/>
      <c r="CA76" s="2319" t="s">
        <v>117</v>
      </c>
      <c r="CB76" s="1684"/>
      <c r="CC76" s="1376" t="s">
        <v>105</v>
      </c>
      <c r="CD76" s="12"/>
      <c r="CE76" s="12"/>
      <c r="CF76" s="12"/>
      <c r="CG76" s="18"/>
    </row>
    <row r="77" spans="1:85" ht="45" hidden="1" customHeight="1" x14ac:dyDescent="0.2">
      <c r="A77" s="3686" t="s">
        <v>1028</v>
      </c>
      <c r="B77" s="3687"/>
      <c r="C77" s="3688" t="s">
        <v>1029</v>
      </c>
      <c r="D77" s="3953" t="s">
        <v>1030</v>
      </c>
      <c r="E77" s="3690"/>
      <c r="F77" s="3691"/>
      <c r="G77" s="3691"/>
      <c r="H77" s="3692" t="s">
        <v>89</v>
      </c>
      <c r="I77" s="3693" t="s">
        <v>89</v>
      </c>
      <c r="J77" s="3694">
        <v>42696</v>
      </c>
      <c r="K77" s="3694"/>
      <c r="L77" s="1389" t="s">
        <v>90</v>
      </c>
      <c r="M77" s="2002" t="s">
        <v>169</v>
      </c>
      <c r="N77" s="1389"/>
      <c r="O77" s="3694"/>
      <c r="P77" s="3696"/>
      <c r="Q77" s="3697"/>
      <c r="R77" s="3698"/>
      <c r="S77" s="3698"/>
      <c r="T77" s="3698"/>
      <c r="U77" s="3794">
        <v>44461</v>
      </c>
      <c r="V77" s="3699" t="s">
        <v>1031</v>
      </c>
      <c r="W77" s="3700" t="str">
        <f t="shared" si="3"/>
        <v>Yes</v>
      </c>
      <c r="X77" s="3701" t="s">
        <v>93</v>
      </c>
      <c r="Y77" s="3688" t="s">
        <v>94</v>
      </c>
      <c r="Z77" s="3688"/>
      <c r="AA77" s="5776" t="s">
        <v>1032</v>
      </c>
      <c r="AB77" s="5776" t="s">
        <v>1033</v>
      </c>
      <c r="AC77" s="3725"/>
      <c r="AD77" s="3704">
        <v>45658</v>
      </c>
      <c r="AE77" s="4145">
        <v>46023</v>
      </c>
      <c r="AF77" s="3705" t="s">
        <v>1034</v>
      </c>
      <c r="AG77" s="3706">
        <v>46023</v>
      </c>
      <c r="AH77" s="3706"/>
      <c r="AI77" s="3706"/>
      <c r="AJ77" s="3713"/>
      <c r="AK77" s="3707"/>
      <c r="AL77" s="3909"/>
      <c r="AM77" s="3714"/>
      <c r="AN77" s="3706"/>
      <c r="AO77" s="3706"/>
      <c r="AP77" s="3706"/>
      <c r="AQ77" s="3695"/>
      <c r="AR77" s="3708"/>
      <c r="AS77" s="3709"/>
      <c r="AT77" s="3692"/>
      <c r="AU77" s="3709"/>
      <c r="AV77" s="3709"/>
      <c r="AW77" s="3709"/>
      <c r="AX77" s="3692"/>
      <c r="AY77" s="3710"/>
      <c r="AZ77" s="3709"/>
      <c r="BA77" s="3692"/>
      <c r="BB77" s="3709"/>
      <c r="BC77" s="3709"/>
      <c r="BD77" s="3709"/>
      <c r="BE77" s="3692"/>
      <c r="BF77" s="3692"/>
      <c r="BG77" s="4089">
        <v>46539</v>
      </c>
      <c r="BH77" s="3706">
        <v>46539</v>
      </c>
      <c r="BI77" s="3711"/>
      <c r="BJ77" s="4089">
        <v>46753</v>
      </c>
      <c r="BK77" s="3706">
        <v>46753</v>
      </c>
      <c r="BL77" s="3711"/>
      <c r="BM77" s="4089">
        <v>46966</v>
      </c>
      <c r="BN77" s="3706">
        <v>46966</v>
      </c>
      <c r="BO77" s="3711"/>
      <c r="BP77" s="3712" t="s">
        <v>1035</v>
      </c>
      <c r="BQ77" s="4182" t="s">
        <v>409</v>
      </c>
      <c r="BR77" s="3712"/>
      <c r="BS77" s="540"/>
      <c r="BT77" s="3716">
        <v>45960</v>
      </c>
      <c r="BU77" s="3716">
        <v>45678</v>
      </c>
      <c r="BV77" s="3695" t="s">
        <v>116</v>
      </c>
      <c r="BW77" s="3716">
        <v>45678</v>
      </c>
      <c r="BX77" s="3716">
        <v>45678</v>
      </c>
      <c r="BY77" s="3695" t="s">
        <v>116</v>
      </c>
      <c r="BZ77" s="3716">
        <v>45678</v>
      </c>
      <c r="CA77" s="3716" t="s">
        <v>104</v>
      </c>
      <c r="CB77" s="1409"/>
      <c r="CC77" s="540" t="s">
        <v>579</v>
      </c>
      <c r="CD77" s="12"/>
      <c r="CE77" s="12"/>
      <c r="CF77" s="12"/>
      <c r="CG77" s="18"/>
    </row>
    <row r="78" spans="1:85" ht="45" customHeight="1" thickTop="1" x14ac:dyDescent="0.2">
      <c r="A78" s="3686" t="s">
        <v>1036</v>
      </c>
      <c r="B78" s="3687"/>
      <c r="C78" s="3688" t="s">
        <v>1037</v>
      </c>
      <c r="D78" s="3689" t="s">
        <v>4282</v>
      </c>
      <c r="E78" s="3717">
        <v>2330</v>
      </c>
      <c r="F78" s="3695">
        <v>2026</v>
      </c>
      <c r="G78" s="3695">
        <v>2046</v>
      </c>
      <c r="H78" s="3705" t="s">
        <v>89</v>
      </c>
      <c r="I78" s="3693" t="s">
        <v>89</v>
      </c>
      <c r="J78" s="3694">
        <v>43315</v>
      </c>
      <c r="K78" s="3694"/>
      <c r="L78" s="1389" t="s">
        <v>90</v>
      </c>
      <c r="M78" s="2002" t="s">
        <v>1039</v>
      </c>
      <c r="N78" s="1649"/>
      <c r="O78" s="1649"/>
      <c r="P78" s="3696"/>
      <c r="Q78" s="3732"/>
      <c r="R78" s="3698"/>
      <c r="S78" s="3733"/>
      <c r="T78" s="3733"/>
      <c r="U78" s="3794"/>
      <c r="V78" s="3734"/>
      <c r="W78" s="3700" t="str">
        <f t="shared" si="3"/>
        <v>Yes</v>
      </c>
      <c r="X78" s="3701" t="s">
        <v>93</v>
      </c>
      <c r="Y78" s="3688" t="s">
        <v>94</v>
      </c>
      <c r="Z78" s="3688"/>
      <c r="AA78" s="5810" t="s">
        <v>1040</v>
      </c>
      <c r="AB78" s="5776" t="s">
        <v>4283</v>
      </c>
      <c r="AC78" s="2926"/>
      <c r="AD78" s="3704">
        <v>45717</v>
      </c>
      <c r="AE78" s="4145" t="s">
        <v>1776</v>
      </c>
      <c r="AF78" s="3705" t="s">
        <v>4284</v>
      </c>
      <c r="AG78" s="3706">
        <v>46327</v>
      </c>
      <c r="AH78" s="3706"/>
      <c r="AI78" s="3706"/>
      <c r="AJ78" s="3908"/>
      <c r="AK78" s="1654"/>
      <c r="AL78" s="3709" t="s">
        <v>176</v>
      </c>
      <c r="AM78" s="3705" t="s">
        <v>4285</v>
      </c>
      <c r="AN78" s="3691" t="s">
        <v>4286</v>
      </c>
      <c r="AO78" s="3706"/>
      <c r="AP78" s="3706"/>
      <c r="AQ78" s="3696"/>
      <c r="AR78" s="1400"/>
      <c r="AS78" s="3709"/>
      <c r="AT78" s="3694"/>
      <c r="AU78" s="3709"/>
      <c r="AV78" s="3709"/>
      <c r="AW78" s="3709"/>
      <c r="AX78" s="3692"/>
      <c r="AY78" s="1425"/>
      <c r="AZ78" s="3709"/>
      <c r="BA78" s="3692"/>
      <c r="BB78" s="3709"/>
      <c r="BC78" s="3709"/>
      <c r="BD78" s="3709"/>
      <c r="BE78" s="3692"/>
      <c r="BF78" s="1424"/>
      <c r="BG78" s="4089" t="s">
        <v>4287</v>
      </c>
      <c r="BH78" s="3706">
        <v>46874</v>
      </c>
      <c r="BI78" s="3711"/>
      <c r="BJ78" s="4089" t="s">
        <v>902</v>
      </c>
      <c r="BK78" s="3706">
        <v>46966</v>
      </c>
      <c r="BL78" s="3711"/>
      <c r="BM78" s="4089" t="s">
        <v>4288</v>
      </c>
      <c r="BN78" s="3706">
        <v>47423</v>
      </c>
      <c r="BO78" s="3711"/>
      <c r="BP78" s="3712" t="s">
        <v>4289</v>
      </c>
      <c r="BQ78" s="4182" t="s">
        <v>355</v>
      </c>
      <c r="BR78" s="1178"/>
      <c r="BS78" s="1178"/>
      <c r="BT78" s="3716"/>
      <c r="BU78" s="3716">
        <v>45868</v>
      </c>
      <c r="BV78" s="3696" t="s">
        <v>116</v>
      </c>
      <c r="BW78" s="3716"/>
      <c r="BX78" s="3716">
        <v>45868</v>
      </c>
      <c r="BY78" s="3716" t="s">
        <v>116</v>
      </c>
      <c r="BZ78" s="3716">
        <v>45868</v>
      </c>
      <c r="CA78" s="3716" t="s">
        <v>104</v>
      </c>
      <c r="CB78" s="1409"/>
      <c r="CC78" s="1178"/>
      <c r="CD78" s="1176"/>
      <c r="CE78" s="1176"/>
      <c r="CF78" s="1176"/>
      <c r="CG78" s="1175"/>
    </row>
    <row r="79" spans="1:85" ht="45" customHeight="1" x14ac:dyDescent="0.2">
      <c r="A79" s="1412"/>
      <c r="B79" s="3304" t="s">
        <v>4184</v>
      </c>
      <c r="C79" s="1381" t="s">
        <v>1037</v>
      </c>
      <c r="D79" s="1380" t="s">
        <v>4290</v>
      </c>
      <c r="E79" s="7352">
        <v>2279</v>
      </c>
      <c r="F79" s="1387">
        <v>2011</v>
      </c>
      <c r="G79" s="1387">
        <v>2031</v>
      </c>
      <c r="H79" s="1413" t="s">
        <v>89</v>
      </c>
      <c r="I79" s="1414" t="s">
        <v>89</v>
      </c>
      <c r="J79" s="1389">
        <v>43315</v>
      </c>
      <c r="K79" s="1389"/>
      <c r="L79" s="1389" t="s">
        <v>90</v>
      </c>
      <c r="M79" s="2002" t="s">
        <v>1039</v>
      </c>
      <c r="N79" s="1389"/>
      <c r="O79" s="1389"/>
      <c r="P79" s="1388"/>
      <c r="Q79" s="1415"/>
      <c r="R79" s="1416"/>
      <c r="S79" s="1416"/>
      <c r="T79" s="1416"/>
      <c r="U79" s="3792"/>
      <c r="V79" s="1417"/>
      <c r="W79" s="1391" t="str">
        <f t="shared" si="3"/>
        <v>Yes</v>
      </c>
      <c r="X79" s="1392" t="s">
        <v>93</v>
      </c>
      <c r="Y79" s="108" t="s">
        <v>94</v>
      </c>
      <c r="Z79" s="108"/>
      <c r="AA79" s="5779" t="s">
        <v>1040</v>
      </c>
      <c r="AB79" s="5779" t="s">
        <v>4283</v>
      </c>
      <c r="AC79" s="2926"/>
      <c r="AD79" s="1418">
        <v>45717</v>
      </c>
      <c r="AE79" s="1570">
        <v>44562</v>
      </c>
      <c r="AF79" s="1419" t="s">
        <v>364</v>
      </c>
      <c r="AG79" s="1396">
        <v>44562</v>
      </c>
      <c r="AH79" s="1397">
        <v>44596</v>
      </c>
      <c r="AI79" s="1397">
        <v>44640</v>
      </c>
      <c r="AJ79" s="3008" t="s">
        <v>1040</v>
      </c>
      <c r="AK79" s="1399"/>
      <c r="AL79" s="7368" t="s">
        <v>1042</v>
      </c>
      <c r="AM79" s="7369" t="s">
        <v>1043</v>
      </c>
      <c r="AN79" s="1396">
        <v>45323</v>
      </c>
      <c r="AO79" s="1397">
        <v>45323</v>
      </c>
      <c r="AP79" s="1397">
        <v>45368</v>
      </c>
      <c r="AQ79" s="132" t="s">
        <v>1040</v>
      </c>
      <c r="AR79" s="1400"/>
      <c r="AS79" s="1420"/>
      <c r="AT79" s="1421"/>
      <c r="AU79" s="1422"/>
      <c r="AV79" s="1423"/>
      <c r="AW79" s="1423"/>
      <c r="AX79" s="1424"/>
      <c r="AY79" s="1425"/>
      <c r="AZ79" s="1420"/>
      <c r="BA79" s="1421"/>
      <c r="BB79" s="1422"/>
      <c r="BC79" s="1423"/>
      <c r="BD79" s="1423"/>
      <c r="BE79" s="1424"/>
      <c r="BF79" s="1424"/>
      <c r="BG79" s="4085" t="s">
        <v>4291</v>
      </c>
      <c r="BH79" s="1396">
        <v>45962</v>
      </c>
      <c r="BI79" s="1408"/>
      <c r="BJ79" s="4085" t="s">
        <v>175</v>
      </c>
      <c r="BK79" s="1396">
        <v>46235</v>
      </c>
      <c r="BL79" s="1408"/>
      <c r="BM79" s="4085" t="s">
        <v>901</v>
      </c>
      <c r="BN79" s="1396">
        <v>46419</v>
      </c>
      <c r="BO79" s="1408"/>
      <c r="BP79" s="2238" t="s">
        <v>4292</v>
      </c>
      <c r="BQ79" s="4683"/>
      <c r="BR79" s="1178"/>
      <c r="BS79" s="540"/>
      <c r="BT79" s="1409">
        <v>45320</v>
      </c>
      <c r="BU79" s="1409">
        <v>45868</v>
      </c>
      <c r="BV79" s="1410" t="s">
        <v>116</v>
      </c>
      <c r="BW79" s="1409">
        <v>45141</v>
      </c>
      <c r="BX79" s="1409">
        <v>45868</v>
      </c>
      <c r="BY79" s="1410" t="s">
        <v>116</v>
      </c>
      <c r="BZ79" s="1409">
        <v>45868</v>
      </c>
      <c r="CA79" s="1409" t="s">
        <v>4293</v>
      </c>
      <c r="CB79" s="1409"/>
      <c r="CC79" s="1410"/>
      <c r="CD79" s="12"/>
      <c r="CE79" s="12"/>
      <c r="CF79" s="12"/>
      <c r="CG79" s="18"/>
    </row>
    <row r="80" spans="1:85" ht="45" hidden="1" customHeight="1" x14ac:dyDescent="0.2">
      <c r="A80" s="2150" t="s">
        <v>1048</v>
      </c>
      <c r="B80" s="3306"/>
      <c r="C80" s="2151" t="s">
        <v>1049</v>
      </c>
      <c r="D80" s="2151" t="s">
        <v>1050</v>
      </c>
      <c r="E80" s="7162">
        <v>2319</v>
      </c>
      <c r="F80" s="2155">
        <v>2021</v>
      </c>
      <c r="G80" s="2155">
        <v>2041</v>
      </c>
      <c r="H80" s="2155" t="s">
        <v>89</v>
      </c>
      <c r="I80" s="2155" t="s">
        <v>89</v>
      </c>
      <c r="J80" s="2157">
        <v>43075</v>
      </c>
      <c r="K80" s="2157"/>
      <c r="L80" s="6031"/>
      <c r="M80" s="2182"/>
      <c r="N80" s="2157"/>
      <c r="O80" s="2157"/>
      <c r="P80" s="2156">
        <v>45677</v>
      </c>
      <c r="Q80" s="2158">
        <v>45909</v>
      </c>
      <c r="R80" s="2159"/>
      <c r="S80" s="2159"/>
      <c r="T80" s="2159"/>
      <c r="U80" s="3799"/>
      <c r="V80" s="2161"/>
      <c r="W80" s="2162" t="str">
        <f t="shared" si="3"/>
        <v>Yes</v>
      </c>
      <c r="X80" s="2163" t="s">
        <v>93</v>
      </c>
      <c r="Y80" s="2151" t="s">
        <v>94</v>
      </c>
      <c r="Z80" s="2151"/>
      <c r="AA80" s="5775" t="s">
        <v>1051</v>
      </c>
      <c r="AB80" s="5775" t="s">
        <v>1052</v>
      </c>
      <c r="AC80" s="2925"/>
      <c r="AD80" s="2165">
        <v>45901</v>
      </c>
      <c r="AE80" s="3535" t="s">
        <v>1053</v>
      </c>
      <c r="AF80" s="2167" t="s">
        <v>142</v>
      </c>
      <c r="AG80" s="2168">
        <v>45078</v>
      </c>
      <c r="AH80" s="2168">
        <v>45125</v>
      </c>
      <c r="AI80" s="2168">
        <v>45198</v>
      </c>
      <c r="AJ80" s="3011" t="s">
        <v>1054</v>
      </c>
      <c r="AK80" s="2169"/>
      <c r="AL80" s="7163"/>
      <c r="AM80" s="7118"/>
      <c r="AN80" s="2168"/>
      <c r="AO80" s="2168"/>
      <c r="AP80" s="2168"/>
      <c r="AQ80" s="2155"/>
      <c r="AR80" s="2170"/>
      <c r="AS80" s="2171"/>
      <c r="AT80" s="2154"/>
      <c r="AU80" s="2171"/>
      <c r="AV80" s="2171"/>
      <c r="AW80" s="2171"/>
      <c r="AX80" s="2154"/>
      <c r="AY80" s="2172"/>
      <c r="AZ80" s="2171"/>
      <c r="BA80" s="2154"/>
      <c r="BB80" s="2171"/>
      <c r="BC80" s="2171"/>
      <c r="BD80" s="2171"/>
      <c r="BE80" s="2154"/>
      <c r="BF80" s="2154"/>
      <c r="BG80" s="4159" t="s">
        <v>1055</v>
      </c>
      <c r="BH80" s="2168">
        <v>45658</v>
      </c>
      <c r="BI80" s="2168">
        <v>45677</v>
      </c>
      <c r="BJ80" s="4159" t="s">
        <v>1056</v>
      </c>
      <c r="BK80" s="2168">
        <v>45870</v>
      </c>
      <c r="BL80" s="2184">
        <v>45909</v>
      </c>
      <c r="BM80" s="4159" t="s">
        <v>1057</v>
      </c>
      <c r="BN80" s="2165">
        <v>46235</v>
      </c>
      <c r="BO80" s="2184"/>
      <c r="BP80" s="2186" t="s">
        <v>1058</v>
      </c>
      <c r="BQ80" s="6052" t="s">
        <v>1059</v>
      </c>
      <c r="BR80" s="2301"/>
      <c r="BS80" s="2151"/>
      <c r="BT80" s="2177">
        <v>45695</v>
      </c>
      <c r="BU80" s="2177">
        <v>45960</v>
      </c>
      <c r="BV80" s="2155" t="s">
        <v>116</v>
      </c>
      <c r="BW80" s="2177">
        <v>45678</v>
      </c>
      <c r="BX80" s="2177">
        <v>45960</v>
      </c>
      <c r="BY80" s="2155" t="s">
        <v>116</v>
      </c>
      <c r="BZ80" s="4775">
        <v>45960</v>
      </c>
      <c r="CA80" s="2177" t="s">
        <v>674</v>
      </c>
      <c r="CB80" s="1409"/>
      <c r="CC80" s="540" t="s">
        <v>105</v>
      </c>
      <c r="CD80" s="12"/>
      <c r="CE80" s="12"/>
      <c r="CF80" s="12"/>
      <c r="CG80" s="18"/>
    </row>
    <row r="81" spans="1:85" ht="45" hidden="1" customHeight="1" x14ac:dyDescent="0.2">
      <c r="A81" s="1688" t="s">
        <v>1060</v>
      </c>
      <c r="B81" s="3307"/>
      <c r="C81" s="2275" t="s">
        <v>1061</v>
      </c>
      <c r="D81" s="1689" t="s">
        <v>1062</v>
      </c>
      <c r="E81" s="7167"/>
      <c r="F81" s="1665" t="s">
        <v>1063</v>
      </c>
      <c r="G81" s="1665" t="s">
        <v>1064</v>
      </c>
      <c r="H81" s="1680" t="s">
        <v>89</v>
      </c>
      <c r="I81" s="1691" t="s">
        <v>89</v>
      </c>
      <c r="J81" s="1668">
        <v>43781</v>
      </c>
      <c r="K81" s="1668"/>
      <c r="L81" s="1668"/>
      <c r="M81" s="2266"/>
      <c r="N81" s="1668"/>
      <c r="O81" s="1668"/>
      <c r="P81" s="1667"/>
      <c r="Q81" s="1705"/>
      <c r="R81" s="1669"/>
      <c r="S81" s="1669"/>
      <c r="T81" s="1669"/>
      <c r="U81" s="3793"/>
      <c r="V81" s="1671"/>
      <c r="W81" s="1695" t="str">
        <f t="shared" si="3"/>
        <v>Yes</v>
      </c>
      <c r="X81" s="1672" t="s">
        <v>93</v>
      </c>
      <c r="Y81" s="1376" t="s">
        <v>94</v>
      </c>
      <c r="Z81" s="1376"/>
      <c r="AA81" s="6206" t="s">
        <v>1065</v>
      </c>
      <c r="AB81" s="5773" t="s">
        <v>1066</v>
      </c>
      <c r="AC81" s="2314"/>
      <c r="AD81" s="2232" t="s">
        <v>1067</v>
      </c>
      <c r="AE81" s="4147"/>
      <c r="AF81" s="1676"/>
      <c r="AG81" s="1674"/>
      <c r="AH81" s="1674"/>
      <c r="AI81" s="1674"/>
      <c r="AJ81" s="3006"/>
      <c r="AK81" s="1677"/>
      <c r="AL81" s="1679"/>
      <c r="AM81" s="1676"/>
      <c r="AN81" s="1674"/>
      <c r="AO81" s="1674"/>
      <c r="AP81" s="1674"/>
      <c r="AQ81" s="1666"/>
      <c r="AR81" s="1697"/>
      <c r="AS81" s="1679"/>
      <c r="AT81" s="1680"/>
      <c r="AU81" s="1679"/>
      <c r="AV81" s="1679"/>
      <c r="AW81" s="1679"/>
      <c r="AX81" s="1680"/>
      <c r="AY81" s="1698"/>
      <c r="AZ81" s="1679"/>
      <c r="BA81" s="1680"/>
      <c r="BB81" s="1679"/>
      <c r="BC81" s="1679"/>
      <c r="BD81" s="1679"/>
      <c r="BE81" s="1680"/>
      <c r="BF81" s="1680"/>
      <c r="BG81" s="4158"/>
      <c r="BH81" s="1674"/>
      <c r="BI81" s="1674"/>
      <c r="BJ81" s="4158"/>
      <c r="BK81" s="1674"/>
      <c r="BL81" s="1683"/>
      <c r="BM81" s="4158"/>
      <c r="BN81" s="1674"/>
      <c r="BO81" s="1683"/>
      <c r="BP81" s="1376" t="s">
        <v>1062</v>
      </c>
      <c r="BQ81" s="4184"/>
      <c r="BR81" s="1376"/>
      <c r="BS81" s="1376"/>
      <c r="BT81" s="1684">
        <v>44039</v>
      </c>
      <c r="BU81" s="1684">
        <v>45012</v>
      </c>
      <c r="BV81" s="1666" t="s">
        <v>116</v>
      </c>
      <c r="BW81" s="1684"/>
      <c r="BX81" s="1684"/>
      <c r="BY81" s="1666"/>
      <c r="BZ81" s="1684"/>
      <c r="CA81" s="2319" t="s">
        <v>117</v>
      </c>
      <c r="CB81" s="1684"/>
      <c r="CC81" s="1376" t="s">
        <v>970</v>
      </c>
      <c r="CD81" s="12"/>
      <c r="CE81" s="12"/>
      <c r="CF81" s="12"/>
      <c r="CG81" s="18"/>
    </row>
    <row r="82" spans="1:85" ht="45" hidden="1" customHeight="1" x14ac:dyDescent="0.2">
      <c r="A82" s="3686" t="s">
        <v>1068</v>
      </c>
      <c r="B82" s="3687"/>
      <c r="C82" s="3688" t="s">
        <v>1069</v>
      </c>
      <c r="D82" s="3689" t="s">
        <v>1070</v>
      </c>
      <c r="E82" s="3690" t="s">
        <v>193</v>
      </c>
      <c r="F82" s="3691"/>
      <c r="G82" s="3691"/>
      <c r="H82" s="3692" t="s">
        <v>89</v>
      </c>
      <c r="I82" s="3693" t="s">
        <v>89</v>
      </c>
      <c r="J82" s="3694">
        <v>45581</v>
      </c>
      <c r="K82" s="3694">
        <v>42354</v>
      </c>
      <c r="L82" s="3694" t="s">
        <v>90</v>
      </c>
      <c r="M82" s="3866" t="s">
        <v>1071</v>
      </c>
      <c r="N82" s="3694"/>
      <c r="O82" s="3694"/>
      <c r="P82" s="3696"/>
      <c r="Q82" s="3697"/>
      <c r="R82" s="3698"/>
      <c r="S82" s="3698"/>
      <c r="T82" s="3698"/>
      <c r="U82" s="3794">
        <v>44181</v>
      </c>
      <c r="V82" s="3727"/>
      <c r="W82" s="3700" t="str">
        <f t="shared" si="3"/>
        <v>Yes</v>
      </c>
      <c r="X82" s="3701" t="s">
        <v>93</v>
      </c>
      <c r="Y82" s="3688" t="s">
        <v>94</v>
      </c>
      <c r="Z82" s="3688"/>
      <c r="AA82" s="5776" t="s">
        <v>1072</v>
      </c>
      <c r="AB82" s="5776" t="s">
        <v>1073</v>
      </c>
      <c r="AC82" s="3703"/>
      <c r="AD82" s="3728">
        <v>45689</v>
      </c>
      <c r="AE82" s="4145" t="s">
        <v>1074</v>
      </c>
      <c r="AF82" s="3705" t="s">
        <v>1075</v>
      </c>
      <c r="AG82" s="3706">
        <v>46539</v>
      </c>
      <c r="AH82" s="3706"/>
      <c r="AI82" s="3706"/>
      <c r="AJ82" s="3713"/>
      <c r="AK82" s="3707" t="s">
        <v>1076</v>
      </c>
      <c r="AL82" s="4098"/>
      <c r="AM82" s="3714"/>
      <c r="AN82" s="3706"/>
      <c r="AO82" s="3706"/>
      <c r="AP82" s="3706"/>
      <c r="AQ82" s="3695"/>
      <c r="AR82" s="3708"/>
      <c r="AS82" s="3730"/>
      <c r="AT82" s="3692"/>
      <c r="AU82" s="3730"/>
      <c r="AV82" s="3709"/>
      <c r="AW82" s="3709"/>
      <c r="AX82" s="3692"/>
      <c r="AY82" s="3708"/>
      <c r="AZ82" s="3730"/>
      <c r="BA82" s="3731"/>
      <c r="BB82" s="3730"/>
      <c r="BC82" s="3709"/>
      <c r="BD82" s="3709"/>
      <c r="BE82" s="3692"/>
      <c r="BF82" s="3692"/>
      <c r="BG82" s="4089" t="s">
        <v>1077</v>
      </c>
      <c r="BH82" s="3706">
        <v>47027</v>
      </c>
      <c r="BI82" s="3706"/>
      <c r="BJ82" s="4089" t="s">
        <v>1078</v>
      </c>
      <c r="BK82" s="3706">
        <v>47119</v>
      </c>
      <c r="BL82" s="3711"/>
      <c r="BM82" s="4089">
        <v>47392</v>
      </c>
      <c r="BN82" s="3704">
        <v>47392</v>
      </c>
      <c r="BO82" s="3711"/>
      <c r="BP82" s="3688"/>
      <c r="BQ82" s="4182"/>
      <c r="BR82" s="3688"/>
      <c r="BS82" s="3688"/>
      <c r="BT82" s="3716">
        <v>45961</v>
      </c>
      <c r="BU82" s="3716">
        <v>45908</v>
      </c>
      <c r="BV82" s="3695" t="s">
        <v>116</v>
      </c>
      <c r="BW82" s="3716">
        <v>44932</v>
      </c>
      <c r="BX82" s="3716">
        <v>45908</v>
      </c>
      <c r="BY82" s="3695" t="s">
        <v>116</v>
      </c>
      <c r="BZ82" s="3716"/>
      <c r="CA82" s="3716" t="s">
        <v>104</v>
      </c>
      <c r="CB82" s="2177"/>
      <c r="CC82" s="2151" t="s">
        <v>1079</v>
      </c>
      <c r="CD82" s="12"/>
      <c r="CE82" s="12"/>
      <c r="CF82" s="12"/>
      <c r="CG82" s="18"/>
    </row>
    <row r="83" spans="1:85" ht="45" hidden="1" customHeight="1" x14ac:dyDescent="0.2">
      <c r="A83" s="2150" t="s">
        <v>1080</v>
      </c>
      <c r="B83" s="3306"/>
      <c r="C83" s="2151" t="s">
        <v>1081</v>
      </c>
      <c r="D83" s="2151" t="s">
        <v>1082</v>
      </c>
      <c r="E83" s="7162">
        <v>2144</v>
      </c>
      <c r="F83" s="2153" t="s">
        <v>1083</v>
      </c>
      <c r="G83" s="2153" t="s">
        <v>266</v>
      </c>
      <c r="H83" s="2155" t="s">
        <v>89</v>
      </c>
      <c r="I83" s="2155" t="s">
        <v>89</v>
      </c>
      <c r="J83" s="2156">
        <v>43158</v>
      </c>
      <c r="K83" s="2156"/>
      <c r="L83" s="2157" t="s">
        <v>90</v>
      </c>
      <c r="M83" s="2182" t="s">
        <v>1084</v>
      </c>
      <c r="N83" s="2157"/>
      <c r="O83" s="2157"/>
      <c r="P83" s="2183">
        <v>44567</v>
      </c>
      <c r="Q83" s="2158">
        <v>45625</v>
      </c>
      <c r="R83" s="2159"/>
      <c r="S83" s="2159"/>
      <c r="T83" s="2159"/>
      <c r="U83" s="3799"/>
      <c r="V83" s="3541"/>
      <c r="W83" s="2162" t="str">
        <f t="shared" si="3"/>
        <v>Yes</v>
      </c>
      <c r="X83" s="2163" t="s">
        <v>93</v>
      </c>
      <c r="Y83" s="2151" t="s">
        <v>94</v>
      </c>
      <c r="Z83" s="2155"/>
      <c r="AA83" s="5798" t="s">
        <v>1085</v>
      </c>
      <c r="AB83" s="5775" t="s">
        <v>1086</v>
      </c>
      <c r="AC83" s="2925"/>
      <c r="AD83" s="2168">
        <v>45839</v>
      </c>
      <c r="AE83" s="3535" t="s">
        <v>1087</v>
      </c>
      <c r="AF83" s="2167" t="s">
        <v>142</v>
      </c>
      <c r="AG83" s="2168">
        <v>43739</v>
      </c>
      <c r="AH83" s="2168">
        <v>43770</v>
      </c>
      <c r="AI83" s="2168">
        <v>43831</v>
      </c>
      <c r="AJ83" s="3011" t="s">
        <v>1088</v>
      </c>
      <c r="AK83" s="3542"/>
      <c r="AL83" s="2168"/>
      <c r="AM83" s="2167"/>
      <c r="AN83" s="2168"/>
      <c r="AO83" s="2168"/>
      <c r="AP83" s="2168"/>
      <c r="AQ83" s="2156"/>
      <c r="AR83" s="2170"/>
      <c r="AS83" s="2292"/>
      <c r="AT83" s="2157"/>
      <c r="AU83" s="2292"/>
      <c r="AV83" s="2171"/>
      <c r="AW83" s="2171"/>
      <c r="AX83" s="2154"/>
      <c r="AY83" s="2170"/>
      <c r="AZ83" s="2292"/>
      <c r="BA83" s="2320"/>
      <c r="BB83" s="2292"/>
      <c r="BC83" s="2171"/>
      <c r="BD83" s="2171"/>
      <c r="BE83" s="2154"/>
      <c r="BF83" s="2154"/>
      <c r="BG83" s="4159" t="s">
        <v>1089</v>
      </c>
      <c r="BH83" s="2168">
        <v>44317</v>
      </c>
      <c r="BI83" s="2168" t="s">
        <v>1090</v>
      </c>
      <c r="BJ83" s="4159" t="s">
        <v>1091</v>
      </c>
      <c r="BK83" s="2168">
        <v>45627</v>
      </c>
      <c r="BL83" s="2184">
        <v>45625</v>
      </c>
      <c r="BM83" s="4159" t="s">
        <v>984</v>
      </c>
      <c r="BN83" s="2165">
        <v>46113</v>
      </c>
      <c r="BO83" s="2184"/>
      <c r="BP83" s="2151" t="s">
        <v>4294</v>
      </c>
      <c r="BQ83" s="2990" t="s">
        <v>1988</v>
      </c>
      <c r="BR83" s="2151" t="s">
        <v>1093</v>
      </c>
      <c r="BS83" s="2151"/>
      <c r="BT83" s="2177">
        <v>45320</v>
      </c>
      <c r="BU83" s="2177">
        <v>45950</v>
      </c>
      <c r="BV83" s="2155" t="s">
        <v>116</v>
      </c>
      <c r="BW83" s="2177"/>
      <c r="BX83" s="2177">
        <v>45950</v>
      </c>
      <c r="BY83" s="2155" t="s">
        <v>116</v>
      </c>
      <c r="BZ83" s="2177">
        <v>45950</v>
      </c>
      <c r="CA83" s="2185" t="s">
        <v>756</v>
      </c>
      <c r="CB83" s="2541"/>
      <c r="CC83" s="2542" t="s">
        <v>1094</v>
      </c>
      <c r="CD83" s="12" t="s">
        <v>106</v>
      </c>
      <c r="CE83" s="12"/>
      <c r="CF83" s="12"/>
      <c r="CG83" s="18"/>
    </row>
    <row r="84" spans="1:85" ht="45" hidden="1" customHeight="1" x14ac:dyDescent="0.2">
      <c r="A84" s="3686" t="s">
        <v>1095</v>
      </c>
      <c r="B84" s="3687"/>
      <c r="C84" s="3688" t="s">
        <v>1096</v>
      </c>
      <c r="D84" s="3689" t="s">
        <v>1097</v>
      </c>
      <c r="E84" s="3859" t="s">
        <v>193</v>
      </c>
      <c r="F84" s="3695">
        <v>2025</v>
      </c>
      <c r="G84" s="3695">
        <v>2045</v>
      </c>
      <c r="H84" s="3691" t="s">
        <v>89</v>
      </c>
      <c r="I84" s="3695" t="s">
        <v>89</v>
      </c>
      <c r="J84" s="3694" t="s">
        <v>459</v>
      </c>
      <c r="K84" s="3694"/>
      <c r="L84" s="4715"/>
      <c r="M84" s="3820"/>
      <c r="N84" s="4715"/>
      <c r="O84" s="4715"/>
      <c r="P84" s="3696"/>
      <c r="Q84" s="3732"/>
      <c r="R84" s="3698"/>
      <c r="S84" s="3733"/>
      <c r="T84" s="3733"/>
      <c r="U84" s="3794"/>
      <c r="V84" s="3734"/>
      <c r="W84" s="3700" t="str">
        <f t="shared" si="3"/>
        <v>Yes</v>
      </c>
      <c r="X84" s="3701" t="s">
        <v>93</v>
      </c>
      <c r="Y84" s="3688" t="s">
        <v>94</v>
      </c>
      <c r="Z84" s="4030"/>
      <c r="AA84" s="6186" t="s">
        <v>1098</v>
      </c>
      <c r="AB84" s="6186" t="s">
        <v>1099</v>
      </c>
      <c r="AC84" s="3827"/>
      <c r="AD84" s="3900">
        <v>45717</v>
      </c>
      <c r="AE84" s="4145" t="s">
        <v>1100</v>
      </c>
      <c r="AF84" s="6241" t="s">
        <v>1101</v>
      </c>
      <c r="AG84" s="3706">
        <v>45717</v>
      </c>
      <c r="AH84" s="3706">
        <v>45901</v>
      </c>
      <c r="AI84" s="3706">
        <v>45931</v>
      </c>
      <c r="AJ84" s="5720" t="s">
        <v>1102</v>
      </c>
      <c r="AK84" s="3831"/>
      <c r="AL84" s="4145"/>
      <c r="AM84" s="3902"/>
      <c r="AN84" s="3706"/>
      <c r="AO84" s="3706"/>
      <c r="AP84" s="3706"/>
      <c r="AQ84" s="3696"/>
      <c r="AR84" s="3832"/>
      <c r="AS84" s="3903"/>
      <c r="AT84" s="4847"/>
      <c r="AU84" s="3903"/>
      <c r="AV84" s="3905"/>
      <c r="AW84" s="3905"/>
      <c r="AX84" s="4847"/>
      <c r="AY84" s="6299"/>
      <c r="AZ84" s="3903"/>
      <c r="BA84" s="3907"/>
      <c r="BB84" s="3903"/>
      <c r="BC84" s="3905"/>
      <c r="BD84" s="3905"/>
      <c r="BE84" s="4847"/>
      <c r="BF84" s="6310"/>
      <c r="BG84" s="4089">
        <v>46447</v>
      </c>
      <c r="BH84" s="3706">
        <v>46447</v>
      </c>
      <c r="BI84" s="3711"/>
      <c r="BJ84" s="4089">
        <v>46539</v>
      </c>
      <c r="BK84" s="3706">
        <v>46539</v>
      </c>
      <c r="BL84" s="3711"/>
      <c r="BM84" s="4089">
        <v>46813</v>
      </c>
      <c r="BN84" s="3706">
        <v>46813</v>
      </c>
      <c r="BO84" s="3711"/>
      <c r="BP84" s="6343" t="s">
        <v>1103</v>
      </c>
      <c r="BQ84" s="6361" t="s">
        <v>1104</v>
      </c>
      <c r="BR84" s="5428"/>
      <c r="BS84" s="5428"/>
      <c r="BT84" s="3716">
        <v>45562</v>
      </c>
      <c r="BU84" s="3716">
        <v>45932</v>
      </c>
      <c r="BV84" s="3696" t="s">
        <v>116</v>
      </c>
      <c r="BW84" s="3716"/>
      <c r="BX84" s="3716">
        <v>45932</v>
      </c>
      <c r="BY84" s="3716" t="s">
        <v>116</v>
      </c>
      <c r="BZ84" s="3716">
        <v>45932</v>
      </c>
      <c r="CA84" s="3716" t="s">
        <v>104</v>
      </c>
      <c r="CB84" s="1409"/>
      <c r="CC84" s="1178"/>
      <c r="CD84" s="1176"/>
      <c r="CE84" s="1176"/>
      <c r="CF84" s="1176"/>
      <c r="CG84" s="1175"/>
    </row>
    <row r="85" spans="1:85" ht="45" hidden="1" customHeight="1" x14ac:dyDescent="0.2">
      <c r="A85" s="2150" t="s">
        <v>1118</v>
      </c>
      <c r="B85" s="3306"/>
      <c r="C85" s="2186" t="s">
        <v>1106</v>
      </c>
      <c r="D85" s="2152" t="s">
        <v>1119</v>
      </c>
      <c r="E85" s="7116">
        <v>2133</v>
      </c>
      <c r="F85" s="2155">
        <v>2026</v>
      </c>
      <c r="G85" s="2155">
        <v>2041</v>
      </c>
      <c r="H85" s="2154" t="s">
        <v>89</v>
      </c>
      <c r="I85" s="2190" t="s">
        <v>89</v>
      </c>
      <c r="J85" s="2157">
        <v>41542</v>
      </c>
      <c r="K85" s="2157"/>
      <c r="L85" s="2157" t="s">
        <v>90</v>
      </c>
      <c r="M85" s="2182" t="s">
        <v>1120</v>
      </c>
      <c r="N85" s="2157"/>
      <c r="O85" s="2157"/>
      <c r="P85" s="2156">
        <v>45600</v>
      </c>
      <c r="Q85" s="2158">
        <v>45727</v>
      </c>
      <c r="R85" s="2159"/>
      <c r="S85" s="2159"/>
      <c r="T85" s="2159"/>
      <c r="U85" s="3799"/>
      <c r="V85" s="2161"/>
      <c r="W85" s="2162" t="str">
        <f t="shared" si="3"/>
        <v>Yes</v>
      </c>
      <c r="X85" s="2163" t="s">
        <v>93</v>
      </c>
      <c r="Y85" s="2151" t="s">
        <v>94</v>
      </c>
      <c r="Z85" s="2151"/>
      <c r="AA85" s="5775" t="s">
        <v>1121</v>
      </c>
      <c r="AB85" s="5775" t="s">
        <v>1122</v>
      </c>
      <c r="AC85" s="2924"/>
      <c r="AD85" s="2220">
        <v>45566</v>
      </c>
      <c r="AE85" s="3535" t="s">
        <v>188</v>
      </c>
      <c r="AF85" s="2167" t="s">
        <v>364</v>
      </c>
      <c r="AG85" s="2168">
        <v>43040</v>
      </c>
      <c r="AH85" s="2168">
        <v>43040</v>
      </c>
      <c r="AI85" s="2168">
        <v>43082</v>
      </c>
      <c r="AJ85" s="3011" t="s">
        <v>1123</v>
      </c>
      <c r="AK85" s="4374" t="s">
        <v>1124</v>
      </c>
      <c r="AL85" s="7177">
        <v>44136</v>
      </c>
      <c r="AM85" s="7370" t="s">
        <v>1125</v>
      </c>
      <c r="AN85" s="2168">
        <v>44136</v>
      </c>
      <c r="AO85" s="2168">
        <v>44136</v>
      </c>
      <c r="AP85" s="2168">
        <v>44256</v>
      </c>
      <c r="AQ85" s="2155" t="s">
        <v>1126</v>
      </c>
      <c r="AR85" s="2170"/>
      <c r="AS85" s="2171" t="s">
        <v>1127</v>
      </c>
      <c r="AT85" s="2154" t="s">
        <v>1128</v>
      </c>
      <c r="AU85" s="2171">
        <v>45078</v>
      </c>
      <c r="AV85" s="2171">
        <v>45229</v>
      </c>
      <c r="AW85" s="2171">
        <v>45271</v>
      </c>
      <c r="AX85" s="2154" t="s">
        <v>1126</v>
      </c>
      <c r="AY85" s="2172"/>
      <c r="AZ85" s="2171"/>
      <c r="BA85" s="2154"/>
      <c r="BB85" s="2171"/>
      <c r="BC85" s="2171"/>
      <c r="BD85" s="2171"/>
      <c r="BE85" s="2154"/>
      <c r="BF85" s="2154"/>
      <c r="BG85" s="4159">
        <v>45566</v>
      </c>
      <c r="BH85" s="2168">
        <v>45566</v>
      </c>
      <c r="BI85" s="2184">
        <v>45600</v>
      </c>
      <c r="BJ85" s="4159">
        <v>45717</v>
      </c>
      <c r="BK85" s="2168">
        <v>45717</v>
      </c>
      <c r="BL85" s="2184">
        <v>45727</v>
      </c>
      <c r="BM85" s="4159">
        <v>46054</v>
      </c>
      <c r="BN85" s="2168">
        <v>46054</v>
      </c>
      <c r="BO85" s="2184"/>
      <c r="BP85" s="6334" t="s">
        <v>4295</v>
      </c>
      <c r="BQ85" s="4195" t="s">
        <v>1129</v>
      </c>
      <c r="BR85" s="5585"/>
      <c r="BS85" s="7371" t="s">
        <v>1116</v>
      </c>
      <c r="BT85" s="2177">
        <v>45952</v>
      </c>
      <c r="BU85" s="2177">
        <v>45950</v>
      </c>
      <c r="BV85" s="2155" t="s">
        <v>116</v>
      </c>
      <c r="BW85" s="2177">
        <v>45950</v>
      </c>
      <c r="BX85" s="2177">
        <v>45687</v>
      </c>
      <c r="BY85" s="2155" t="s">
        <v>116</v>
      </c>
      <c r="BZ85" s="2177">
        <v>45966</v>
      </c>
      <c r="CA85" s="2177" t="s">
        <v>674</v>
      </c>
      <c r="CB85" s="1409"/>
      <c r="CC85" s="540" t="s">
        <v>105</v>
      </c>
      <c r="CD85" s="12"/>
      <c r="CE85" s="12"/>
      <c r="CF85" s="12"/>
      <c r="CG85" s="18" t="s">
        <v>93</v>
      </c>
    </row>
    <row r="86" spans="1:85" ht="60.75" hidden="1" customHeight="1" x14ac:dyDescent="0.2">
      <c r="A86" s="4864"/>
      <c r="B86" s="4865" t="s">
        <v>1105</v>
      </c>
      <c r="C86" s="4866" t="s">
        <v>1106</v>
      </c>
      <c r="D86" s="4867" t="s">
        <v>1107</v>
      </c>
      <c r="E86" s="5736">
        <v>2285</v>
      </c>
      <c r="F86" s="4868">
        <v>2025</v>
      </c>
      <c r="G86" s="4868">
        <v>2050</v>
      </c>
      <c r="H86" s="4869" t="s">
        <v>89</v>
      </c>
      <c r="I86" s="5479" t="s">
        <v>194</v>
      </c>
      <c r="J86" s="4890">
        <v>41542</v>
      </c>
      <c r="K86" s="4890"/>
      <c r="L86" s="4891"/>
      <c r="M86" s="4892"/>
      <c r="N86" s="4891"/>
      <c r="O86" s="4891"/>
      <c r="P86" s="4870"/>
      <c r="Q86" s="4871"/>
      <c r="R86" s="4872"/>
      <c r="S86" s="4873"/>
      <c r="T86" s="4873"/>
      <c r="U86" s="4874"/>
      <c r="V86" s="4875"/>
      <c r="W86" s="4876" t="str">
        <f t="shared" si="3"/>
        <v>Yes</v>
      </c>
      <c r="X86" s="4877" t="s">
        <v>93</v>
      </c>
      <c r="Y86" s="4866" t="s">
        <v>267</v>
      </c>
      <c r="Z86" s="4866"/>
      <c r="AA86" s="5805" t="s">
        <v>1108</v>
      </c>
      <c r="AB86" s="5806" t="s">
        <v>1109</v>
      </c>
      <c r="AC86" s="4878"/>
      <c r="AD86" s="4879">
        <v>45047</v>
      </c>
      <c r="AE86" s="4880">
        <v>44805</v>
      </c>
      <c r="AF86" s="4869" t="s">
        <v>1110</v>
      </c>
      <c r="AG86" s="4765">
        <v>44805</v>
      </c>
      <c r="AH86" s="4881">
        <v>44809</v>
      </c>
      <c r="AI86" s="4881">
        <v>44869</v>
      </c>
      <c r="AJ86" s="4882"/>
      <c r="AK86" s="4883"/>
      <c r="AL86" s="4884" t="s">
        <v>1111</v>
      </c>
      <c r="AM86" s="4869" t="s">
        <v>1112</v>
      </c>
      <c r="AN86" s="4765">
        <v>45444</v>
      </c>
      <c r="AO86" s="4868"/>
      <c r="AP86" s="4868"/>
      <c r="AQ86" s="4868"/>
      <c r="AR86" s="4885"/>
      <c r="AS86" s="4886"/>
      <c r="AT86" s="4886"/>
      <c r="AU86" s="4884"/>
      <c r="AV86" s="4886"/>
      <c r="AW86" s="4886"/>
      <c r="AX86" s="4886"/>
      <c r="AY86" s="4887"/>
      <c r="AZ86" s="4884"/>
      <c r="BA86" s="4886"/>
      <c r="BB86" s="4884"/>
      <c r="BC86" s="4886"/>
      <c r="BD86" s="4886"/>
      <c r="BE86" s="4886"/>
      <c r="BF86" s="4886"/>
      <c r="BG86" s="4888">
        <v>45658</v>
      </c>
      <c r="BH86" s="4765">
        <v>45658</v>
      </c>
      <c r="BI86" s="4885"/>
      <c r="BJ86" s="4888">
        <v>45717</v>
      </c>
      <c r="BK86" s="4765">
        <v>45717</v>
      </c>
      <c r="BL86" s="4885"/>
      <c r="BM86" s="4888" t="s">
        <v>114</v>
      </c>
      <c r="BN86" s="4765" t="s">
        <v>114</v>
      </c>
      <c r="BO86" s="4885"/>
      <c r="BP86" s="5459" t="s">
        <v>1113</v>
      </c>
      <c r="BQ86" s="6359" t="s">
        <v>1114</v>
      </c>
      <c r="BR86" s="4889" t="s">
        <v>1115</v>
      </c>
      <c r="BS86" s="4889" t="s">
        <v>1116</v>
      </c>
      <c r="BT86" s="1699">
        <v>45468</v>
      </c>
      <c r="BU86" s="1699"/>
      <c r="BV86" s="4870" t="s">
        <v>116</v>
      </c>
      <c r="BW86" s="1699">
        <v>44803</v>
      </c>
      <c r="BX86" s="1699">
        <v>45345</v>
      </c>
      <c r="BY86" s="1699" t="s">
        <v>116</v>
      </c>
      <c r="BZ86" s="1699">
        <v>45950</v>
      </c>
      <c r="CA86" s="1699" t="s">
        <v>1117</v>
      </c>
      <c r="CB86" s="1409"/>
      <c r="CC86" s="1178"/>
      <c r="CD86" s="1176"/>
      <c r="CE86" s="1176"/>
      <c r="CF86" s="1176"/>
      <c r="CG86" s="1175"/>
    </row>
    <row r="87" spans="1:85" ht="45" hidden="1" customHeight="1" x14ac:dyDescent="0.2">
      <c r="A87" s="3874" t="s">
        <v>1130</v>
      </c>
      <c r="B87" s="3875"/>
      <c r="C87" s="542" t="s">
        <v>1131</v>
      </c>
      <c r="D87" s="3515" t="s">
        <v>1132</v>
      </c>
      <c r="E87" s="3837"/>
      <c r="F87" s="1685">
        <v>2026</v>
      </c>
      <c r="G87" s="1685">
        <v>2042</v>
      </c>
      <c r="H87" s="3835" t="s">
        <v>89</v>
      </c>
      <c r="I87" s="1685" t="s">
        <v>89</v>
      </c>
      <c r="J87" s="3821">
        <v>44609</v>
      </c>
      <c r="K87" s="3821">
        <v>40669</v>
      </c>
      <c r="L87" s="3821" t="s">
        <v>90</v>
      </c>
      <c r="M87" s="3830" t="s">
        <v>515</v>
      </c>
      <c r="N87" s="3821"/>
      <c r="O87" s="3821"/>
      <c r="P87" s="3821"/>
      <c r="Q87" s="3839"/>
      <c r="R87" s="3840"/>
      <c r="S87" s="4473"/>
      <c r="T87" s="4473"/>
      <c r="U87" s="3802"/>
      <c r="V87" s="2629"/>
      <c r="W87" s="1725" t="str">
        <f t="shared" si="3"/>
        <v>Yes</v>
      </c>
      <c r="X87" s="3825" t="s">
        <v>93</v>
      </c>
      <c r="Y87" s="542" t="s">
        <v>94</v>
      </c>
      <c r="Z87" s="542"/>
      <c r="AA87" s="5789" t="s">
        <v>1133</v>
      </c>
      <c r="AB87" s="5789" t="s">
        <v>1134</v>
      </c>
      <c r="AC87" s="3842"/>
      <c r="AD87" s="3828">
        <v>45689</v>
      </c>
      <c r="AE87" s="5565">
        <v>45901</v>
      </c>
      <c r="AF87" s="5566" t="s">
        <v>1135</v>
      </c>
      <c r="AG87" s="3829">
        <v>45901</v>
      </c>
      <c r="AH87" s="3039"/>
      <c r="AI87" s="3039"/>
      <c r="AJ87" s="3844"/>
      <c r="AK87" s="3845"/>
      <c r="AL87" s="5243"/>
      <c r="AM87" s="5250"/>
      <c r="AN87" s="3829"/>
      <c r="AO87" s="3829"/>
      <c r="AP87" s="3829"/>
      <c r="AQ87" s="1685"/>
      <c r="AR87" s="3832"/>
      <c r="AS87" s="3833"/>
      <c r="AT87" s="3835"/>
      <c r="AU87" s="3833"/>
      <c r="AV87" s="3833"/>
      <c r="AW87" s="3833"/>
      <c r="AX87" s="3835"/>
      <c r="AY87" s="3834"/>
      <c r="AZ87" s="3833"/>
      <c r="BA87" s="3835"/>
      <c r="BB87" s="3833"/>
      <c r="BC87" s="3833"/>
      <c r="BD87" s="3833"/>
      <c r="BE87" s="3835"/>
      <c r="BF87" s="3835"/>
      <c r="BG87" s="4166">
        <v>46082</v>
      </c>
      <c r="BH87" s="3829">
        <v>46082</v>
      </c>
      <c r="BI87" s="1438"/>
      <c r="BJ87" s="4166">
        <v>46266</v>
      </c>
      <c r="BK87" s="3829">
        <v>46266</v>
      </c>
      <c r="BL87" s="1438"/>
      <c r="BM87" s="4166" t="s">
        <v>1136</v>
      </c>
      <c r="BN87" s="3829">
        <v>46569</v>
      </c>
      <c r="BO87" s="1438"/>
      <c r="BP87" s="541" t="s">
        <v>1137</v>
      </c>
      <c r="BQ87" s="4187" t="s">
        <v>132</v>
      </c>
      <c r="BR87" s="541"/>
      <c r="BS87" s="541"/>
      <c r="BT87" s="1556">
        <v>45961</v>
      </c>
      <c r="BU87" s="1556">
        <v>45701</v>
      </c>
      <c r="BV87" s="1685" t="s">
        <v>116</v>
      </c>
      <c r="BW87" s="1556">
        <v>45960</v>
      </c>
      <c r="BX87" s="5442">
        <v>45701</v>
      </c>
      <c r="BY87" s="1685" t="s">
        <v>116</v>
      </c>
      <c r="BZ87" s="1556">
        <v>45960</v>
      </c>
      <c r="CA87" s="1556" t="s">
        <v>1138</v>
      </c>
      <c r="CB87" s="2149"/>
      <c r="CC87" s="2120"/>
      <c r="CD87" s="12"/>
      <c r="CE87" s="12"/>
      <c r="CF87" s="12"/>
      <c r="CG87" s="18" t="s">
        <v>93</v>
      </c>
    </row>
    <row r="88" spans="1:85" ht="39" hidden="1" customHeight="1" x14ac:dyDescent="0.2">
      <c r="A88" s="3686" t="s">
        <v>1139</v>
      </c>
      <c r="B88" s="3687"/>
      <c r="C88" s="3688" t="s">
        <v>1140</v>
      </c>
      <c r="D88" s="3688" t="s">
        <v>1141</v>
      </c>
      <c r="E88" s="3718" t="s">
        <v>193</v>
      </c>
      <c r="F88" s="3691"/>
      <c r="G88" s="3691"/>
      <c r="H88" s="3695" t="s">
        <v>89</v>
      </c>
      <c r="I88" s="3695" t="s">
        <v>89</v>
      </c>
      <c r="J88" s="3696">
        <v>45404</v>
      </c>
      <c r="K88" s="3694">
        <v>40812</v>
      </c>
      <c r="L88" s="3694"/>
      <c r="M88" s="3866"/>
      <c r="N88" s="3694"/>
      <c r="O88" s="3694"/>
      <c r="P88" s="3696"/>
      <c r="Q88" s="3697"/>
      <c r="R88" s="3698"/>
      <c r="S88" s="3733"/>
      <c r="T88" s="3733"/>
      <c r="U88" s="3794"/>
      <c r="V88" s="3699"/>
      <c r="W88" s="3700" t="b">
        <f t="shared" si="3"/>
        <v>0</v>
      </c>
      <c r="X88" s="3701" t="s">
        <v>228</v>
      </c>
      <c r="Y88" s="3688" t="s">
        <v>229</v>
      </c>
      <c r="Z88" s="3688"/>
      <c r="AA88" s="5776"/>
      <c r="AB88" s="5782"/>
      <c r="AC88" s="3703"/>
      <c r="AD88" s="3706"/>
      <c r="AE88" s="4145"/>
      <c r="AF88" s="3705"/>
      <c r="AG88" s="3706"/>
      <c r="AH88" s="3706"/>
      <c r="AI88" s="3706"/>
      <c r="AJ88" s="3713"/>
      <c r="AK88" s="3707"/>
      <c r="AL88" s="4098"/>
      <c r="AM88" s="3715"/>
      <c r="AN88" s="3706"/>
      <c r="AO88" s="3706"/>
      <c r="AP88" s="3706"/>
      <c r="AQ88" s="4087"/>
      <c r="AR88" s="4018"/>
      <c r="AS88" s="4022"/>
      <c r="AT88" s="3692"/>
      <c r="AU88" s="3730"/>
      <c r="AV88" s="3709"/>
      <c r="AW88" s="3709"/>
      <c r="AX88" s="3692"/>
      <c r="AY88" s="3731"/>
      <c r="AZ88" s="3730"/>
      <c r="BA88" s="3731"/>
      <c r="BB88" s="3730"/>
      <c r="BC88" s="3709"/>
      <c r="BD88" s="3709"/>
      <c r="BE88" s="3692"/>
      <c r="BF88" s="3692"/>
      <c r="BG88" s="4089"/>
      <c r="BH88" s="3706"/>
      <c r="BI88" s="3706"/>
      <c r="BJ88" s="4089"/>
      <c r="BK88" s="3706"/>
      <c r="BL88" s="3711"/>
      <c r="BM88" s="4089"/>
      <c r="BN88" s="3704"/>
      <c r="BO88" s="3711"/>
      <c r="BP88" s="3688"/>
      <c r="BQ88" s="4182"/>
      <c r="BR88" s="3688" t="s">
        <v>1142</v>
      </c>
      <c r="BS88" s="3688"/>
      <c r="BT88" s="3716">
        <v>44257</v>
      </c>
      <c r="BU88" s="3716"/>
      <c r="BV88" s="3695" t="s">
        <v>116</v>
      </c>
      <c r="BW88" s="3963"/>
      <c r="BX88" s="3716">
        <v>45413</v>
      </c>
      <c r="BY88" s="3695" t="s">
        <v>116</v>
      </c>
      <c r="BZ88" s="3963">
        <v>44516</v>
      </c>
      <c r="CA88" s="3716" t="s">
        <v>104</v>
      </c>
      <c r="CB88" s="2682"/>
      <c r="CC88" s="2678" t="s">
        <v>1143</v>
      </c>
      <c r="CD88" s="12"/>
      <c r="CE88" s="12"/>
      <c r="CF88" s="12"/>
      <c r="CG88" s="18"/>
    </row>
    <row r="89" spans="1:85" ht="39" hidden="1" customHeight="1" x14ac:dyDescent="0.2">
      <c r="A89" s="3686" t="s">
        <v>1144</v>
      </c>
      <c r="B89" s="3687"/>
      <c r="C89" s="3688" t="s">
        <v>1145</v>
      </c>
      <c r="D89" s="3868" t="s">
        <v>1146</v>
      </c>
      <c r="E89" s="3690" t="s">
        <v>193</v>
      </c>
      <c r="F89" s="3691"/>
      <c r="G89" s="3691"/>
      <c r="H89" s="3692" t="s">
        <v>89</v>
      </c>
      <c r="I89" s="3693" t="s">
        <v>89</v>
      </c>
      <c r="J89" s="3694">
        <v>44533</v>
      </c>
      <c r="K89" s="3694">
        <v>39542</v>
      </c>
      <c r="L89" s="3694"/>
      <c r="M89" s="3866"/>
      <c r="N89" s="3694"/>
      <c r="O89" s="3694"/>
      <c r="P89" s="3696"/>
      <c r="Q89" s="3697"/>
      <c r="R89" s="3698"/>
      <c r="S89" s="3698"/>
      <c r="T89" s="3698"/>
      <c r="U89" s="3794"/>
      <c r="V89" s="3699"/>
      <c r="W89" s="3700" t="str">
        <f t="shared" si="3"/>
        <v>Yes</v>
      </c>
      <c r="X89" s="3701" t="s">
        <v>93</v>
      </c>
      <c r="Y89" s="3688" t="s">
        <v>94</v>
      </c>
      <c r="Z89" s="3688"/>
      <c r="AA89" s="5908" t="s">
        <v>1147</v>
      </c>
      <c r="AB89" s="5908" t="s">
        <v>1148</v>
      </c>
      <c r="AC89" s="3703"/>
      <c r="AD89" s="3704">
        <v>45689</v>
      </c>
      <c r="AE89" s="4145" t="s">
        <v>1149</v>
      </c>
      <c r="AF89" s="3705"/>
      <c r="AG89" s="3728" t="s">
        <v>1149</v>
      </c>
      <c r="AH89" s="3706"/>
      <c r="AI89" s="3706"/>
      <c r="AJ89" s="3713"/>
      <c r="AK89" s="3707"/>
      <c r="AL89" s="3909"/>
      <c r="AM89" s="3714"/>
      <c r="AN89" s="3706"/>
      <c r="AO89" s="3706"/>
      <c r="AP89" s="3706"/>
      <c r="AQ89" s="3695"/>
      <c r="AR89" s="3708"/>
      <c r="AS89" s="3709"/>
      <c r="AT89" s="3692"/>
      <c r="AU89" s="3709"/>
      <c r="AV89" s="3709"/>
      <c r="AW89" s="3709"/>
      <c r="AX89" s="3692"/>
      <c r="AY89" s="3710"/>
      <c r="AZ89" s="3709"/>
      <c r="BA89" s="3692"/>
      <c r="BB89" s="3709"/>
      <c r="BC89" s="3709"/>
      <c r="BD89" s="3709"/>
      <c r="BE89" s="3692"/>
      <c r="BF89" s="3692"/>
      <c r="BG89" s="4089" t="s">
        <v>1150</v>
      </c>
      <c r="BH89" s="3728" t="s">
        <v>1150</v>
      </c>
      <c r="BI89" s="3711"/>
      <c r="BJ89" s="4089" t="s">
        <v>1151</v>
      </c>
      <c r="BK89" s="3728" t="s">
        <v>1151</v>
      </c>
      <c r="BL89" s="3711"/>
      <c r="BM89" s="4089"/>
      <c r="BN89" s="3706"/>
      <c r="BO89" s="3711"/>
      <c r="BP89" s="3688" t="s">
        <v>1152</v>
      </c>
      <c r="BQ89" s="4182" t="s">
        <v>1153</v>
      </c>
      <c r="BR89" s="3712" t="s">
        <v>1154</v>
      </c>
      <c r="BS89" s="3688"/>
      <c r="BT89" s="3716">
        <v>45961</v>
      </c>
      <c r="BU89" s="3716">
        <v>45908</v>
      </c>
      <c r="BV89" s="3695" t="s">
        <v>116</v>
      </c>
      <c r="BW89" s="3716"/>
      <c r="BX89" s="3976">
        <v>45908</v>
      </c>
      <c r="BY89" s="3695" t="s">
        <v>116</v>
      </c>
      <c r="BZ89" s="3716">
        <v>45908</v>
      </c>
      <c r="CA89" s="3716" t="s">
        <v>104</v>
      </c>
      <c r="CB89" s="1556"/>
      <c r="CC89" s="542"/>
      <c r="CD89" s="12"/>
      <c r="CE89" s="12"/>
      <c r="CF89" s="12"/>
      <c r="CG89" s="18"/>
    </row>
    <row r="90" spans="1:85" ht="45" hidden="1" customHeight="1" x14ac:dyDescent="0.2">
      <c r="A90" s="1688" t="s">
        <v>1155</v>
      </c>
      <c r="B90" s="3307"/>
      <c r="C90" s="2275" t="s">
        <v>1156</v>
      </c>
      <c r="D90" s="1689" t="s">
        <v>1157</v>
      </c>
      <c r="E90" s="1690">
        <v>2086</v>
      </c>
      <c r="F90" s="1665" t="s">
        <v>1083</v>
      </c>
      <c r="G90" s="1665" t="s">
        <v>1158</v>
      </c>
      <c r="H90" s="1680" t="s">
        <v>89</v>
      </c>
      <c r="I90" s="1691" t="s">
        <v>194</v>
      </c>
      <c r="J90" s="1668">
        <v>41988</v>
      </c>
      <c r="K90" s="1668"/>
      <c r="L90" s="1668"/>
      <c r="M90" s="2006"/>
      <c r="N90" s="1668"/>
      <c r="O90" s="1668"/>
      <c r="P90" s="1667"/>
      <c r="Q90" s="1705"/>
      <c r="R90" s="1669"/>
      <c r="S90" s="1669"/>
      <c r="T90" s="1669"/>
      <c r="U90" s="3793">
        <v>43800</v>
      </c>
      <c r="V90" s="2316" t="s">
        <v>1159</v>
      </c>
      <c r="W90" s="1695" t="str">
        <f t="shared" si="3"/>
        <v>Yes</v>
      </c>
      <c r="X90" s="1672" t="s">
        <v>93</v>
      </c>
      <c r="Y90" s="1376" t="s">
        <v>94</v>
      </c>
      <c r="Z90" s="1666"/>
      <c r="AA90" s="5773" t="s">
        <v>1160</v>
      </c>
      <c r="AB90" s="5773" t="s">
        <v>1161</v>
      </c>
      <c r="AC90" s="2314" t="s">
        <v>1162</v>
      </c>
      <c r="AD90" s="1682">
        <v>43374</v>
      </c>
      <c r="AE90" s="4147">
        <v>43525</v>
      </c>
      <c r="AF90" s="1676" t="s">
        <v>1163</v>
      </c>
      <c r="AG90" s="1674">
        <v>43525</v>
      </c>
      <c r="AH90" s="1674">
        <v>43682</v>
      </c>
      <c r="AI90" s="1674">
        <v>43749</v>
      </c>
      <c r="AJ90" s="3006" t="s">
        <v>1164</v>
      </c>
      <c r="AK90" s="1677" t="s">
        <v>1165</v>
      </c>
      <c r="AL90" s="7129" t="s">
        <v>1166</v>
      </c>
      <c r="AM90" s="7149" t="s">
        <v>1167</v>
      </c>
      <c r="AN90" s="1674">
        <v>44470</v>
      </c>
      <c r="AO90" s="1674">
        <v>44480</v>
      </c>
      <c r="AP90" s="1674">
        <v>44536</v>
      </c>
      <c r="AQ90" s="1666" t="s">
        <v>1168</v>
      </c>
      <c r="AR90" s="1697"/>
      <c r="AS90" s="1679">
        <v>44713</v>
      </c>
      <c r="AT90" s="1680" t="s">
        <v>270</v>
      </c>
      <c r="AU90" s="1679">
        <v>44713</v>
      </c>
      <c r="AV90" s="1679"/>
      <c r="AW90" s="1679"/>
      <c r="AX90" s="1680"/>
      <c r="AY90" s="1698"/>
      <c r="AZ90" s="1679"/>
      <c r="BA90" s="1680"/>
      <c r="BB90" s="1679"/>
      <c r="BC90" s="1679"/>
      <c r="BD90" s="1679"/>
      <c r="BE90" s="1680"/>
      <c r="BF90" s="1680"/>
      <c r="BG90" s="4158">
        <v>44896</v>
      </c>
      <c r="BH90" s="1674">
        <v>44896</v>
      </c>
      <c r="BI90" s="1683"/>
      <c r="BJ90" s="4158">
        <v>45017</v>
      </c>
      <c r="BK90" s="1674">
        <v>45017</v>
      </c>
      <c r="BL90" s="1683"/>
      <c r="BM90" s="4158">
        <v>45352</v>
      </c>
      <c r="BN90" s="1674">
        <v>45352</v>
      </c>
      <c r="BO90" s="1683"/>
      <c r="BP90" s="1376" t="s">
        <v>1169</v>
      </c>
      <c r="BQ90" s="4184"/>
      <c r="BR90" s="2300"/>
      <c r="BS90" s="1376"/>
      <c r="BT90" s="1684">
        <v>44547</v>
      </c>
      <c r="BU90" s="1684">
        <v>44477</v>
      </c>
      <c r="BV90" s="1666" t="s">
        <v>116</v>
      </c>
      <c r="BW90" s="1684">
        <v>44547</v>
      </c>
      <c r="BX90" s="1684">
        <v>44477</v>
      </c>
      <c r="BY90" s="1666" t="s">
        <v>116</v>
      </c>
      <c r="BZ90" s="1684"/>
      <c r="CA90" s="2319" t="s">
        <v>117</v>
      </c>
      <c r="CB90" s="1684"/>
      <c r="CC90" s="1376" t="s">
        <v>1170</v>
      </c>
      <c r="CD90" s="12"/>
      <c r="CE90" s="12"/>
      <c r="CF90" s="12"/>
      <c r="CG90" s="18"/>
    </row>
    <row r="91" spans="1:85" ht="45" hidden="1" customHeight="1" x14ac:dyDescent="0.2">
      <c r="A91" s="4071" t="s">
        <v>1171</v>
      </c>
      <c r="B91" s="5559"/>
      <c r="C91" s="540" t="s">
        <v>1172</v>
      </c>
      <c r="D91" s="2238" t="s">
        <v>1173</v>
      </c>
      <c r="E91" s="7359"/>
      <c r="F91" s="3213"/>
      <c r="G91" s="1410">
        <v>2040</v>
      </c>
      <c r="H91" s="3438" t="s">
        <v>89</v>
      </c>
      <c r="I91" s="2455" t="s">
        <v>89</v>
      </c>
      <c r="J91" s="3974">
        <v>42760</v>
      </c>
      <c r="K91" s="3974"/>
      <c r="L91" s="1389"/>
      <c r="M91" s="2002"/>
      <c r="N91" s="1389"/>
      <c r="O91" s="1389"/>
      <c r="P91" s="1655"/>
      <c r="Q91" s="5560"/>
      <c r="R91" s="4114"/>
      <c r="S91" s="4114"/>
      <c r="T91" s="4114"/>
      <c r="U91" s="3792">
        <v>44531</v>
      </c>
      <c r="V91" s="1434" t="s">
        <v>1174</v>
      </c>
      <c r="W91" s="1391" t="str">
        <f t="shared" si="3"/>
        <v>Yes</v>
      </c>
      <c r="X91" s="4081" t="s">
        <v>93</v>
      </c>
      <c r="Y91" s="540" t="s">
        <v>94</v>
      </c>
      <c r="Z91" s="540"/>
      <c r="AA91" s="5789" t="s">
        <v>1175</v>
      </c>
      <c r="AB91" s="5789" t="s">
        <v>1176</v>
      </c>
      <c r="AC91" s="2926"/>
      <c r="AD91" s="1435">
        <v>45689</v>
      </c>
      <c r="AE91" s="1570">
        <v>45992</v>
      </c>
      <c r="AF91" s="1419" t="s">
        <v>343</v>
      </c>
      <c r="AG91" s="1396">
        <v>45992</v>
      </c>
      <c r="AH91" s="1397"/>
      <c r="AI91" s="1397"/>
      <c r="AJ91" s="3008"/>
      <c r="AK91" s="1399"/>
      <c r="AL91" s="7368"/>
      <c r="AM91" s="7372"/>
      <c r="AN91" s="1396"/>
      <c r="AO91" s="1397"/>
      <c r="AP91" s="1397"/>
      <c r="AQ91" s="1398"/>
      <c r="AR91" s="1400"/>
      <c r="AS91" s="1420"/>
      <c r="AT91" s="1421"/>
      <c r="AU91" s="1422"/>
      <c r="AV91" s="1423"/>
      <c r="AW91" s="1423"/>
      <c r="AX91" s="1424"/>
      <c r="AY91" s="1425"/>
      <c r="AZ91" s="1420"/>
      <c r="BA91" s="1421"/>
      <c r="BB91" s="1422"/>
      <c r="BC91" s="1423"/>
      <c r="BD91" s="1423"/>
      <c r="BE91" s="1424"/>
      <c r="BF91" s="1424"/>
      <c r="BG91" s="4085" t="s">
        <v>274</v>
      </c>
      <c r="BH91" s="1396">
        <v>46204</v>
      </c>
      <c r="BI91" s="1408"/>
      <c r="BJ91" s="4085">
        <v>46357</v>
      </c>
      <c r="BK91" s="1396">
        <v>46357</v>
      </c>
      <c r="BL91" s="1408"/>
      <c r="BM91" s="4085" t="s">
        <v>1136</v>
      </c>
      <c r="BN91" s="1396">
        <v>46569</v>
      </c>
      <c r="BO91" s="1408"/>
      <c r="BP91" s="540" t="s">
        <v>1177</v>
      </c>
      <c r="BQ91" s="627" t="s">
        <v>132</v>
      </c>
      <c r="BR91" s="1178"/>
      <c r="BS91" s="540"/>
      <c r="BT91" s="1409">
        <v>45960</v>
      </c>
      <c r="BU91" s="1409">
        <v>45950</v>
      </c>
      <c r="BV91" s="1410" t="s">
        <v>116</v>
      </c>
      <c r="BW91" s="1409">
        <v>45960</v>
      </c>
      <c r="BX91" s="1409">
        <v>45950</v>
      </c>
      <c r="BY91" s="1410" t="s">
        <v>116</v>
      </c>
      <c r="BZ91" s="1409">
        <v>45950</v>
      </c>
      <c r="CA91" s="1409" t="s">
        <v>566</v>
      </c>
      <c r="CB91" s="1409"/>
      <c r="CC91" s="540" t="s">
        <v>579</v>
      </c>
      <c r="CD91" s="12"/>
      <c r="CE91" s="12"/>
      <c r="CF91" s="12"/>
      <c r="CG91" s="18"/>
    </row>
    <row r="92" spans="1:85" ht="50.25" hidden="1" customHeight="1" x14ac:dyDescent="0.2">
      <c r="A92" s="4071" t="s">
        <v>1178</v>
      </c>
      <c r="B92" s="5559"/>
      <c r="C92" s="540" t="s">
        <v>1179</v>
      </c>
      <c r="D92" s="2238" t="s">
        <v>635</v>
      </c>
      <c r="E92" s="7359">
        <v>2334</v>
      </c>
      <c r="F92" s="1410">
        <v>2017</v>
      </c>
      <c r="G92" s="1410">
        <v>2040</v>
      </c>
      <c r="H92" s="3438" t="s">
        <v>89</v>
      </c>
      <c r="I92" s="2455" t="s">
        <v>89</v>
      </c>
      <c r="J92" s="3974">
        <v>43076</v>
      </c>
      <c r="K92" s="3974"/>
      <c r="L92" s="1389" t="s">
        <v>90</v>
      </c>
      <c r="M92" s="2002" t="s">
        <v>515</v>
      </c>
      <c r="N92" s="1389"/>
      <c r="O92" s="1389"/>
      <c r="P92" s="1655"/>
      <c r="Q92" s="5560"/>
      <c r="R92" s="4114"/>
      <c r="S92" s="4114"/>
      <c r="T92" s="4114"/>
      <c r="U92" s="3805" t="s">
        <v>1180</v>
      </c>
      <c r="V92" s="1434" t="s">
        <v>1181</v>
      </c>
      <c r="W92" s="1391" t="s">
        <v>93</v>
      </c>
      <c r="X92" s="4081" t="s">
        <v>93</v>
      </c>
      <c r="Y92" s="540" t="s">
        <v>94</v>
      </c>
      <c r="Z92" s="540"/>
      <c r="AA92" s="5789" t="s">
        <v>1182</v>
      </c>
      <c r="AB92" s="5789" t="s">
        <v>1183</v>
      </c>
      <c r="AC92" s="2967"/>
      <c r="AD92" s="1435">
        <v>45658</v>
      </c>
      <c r="AE92" s="1570">
        <v>45352</v>
      </c>
      <c r="AF92" s="1419" t="s">
        <v>1184</v>
      </c>
      <c r="AG92" s="1396">
        <v>45352</v>
      </c>
      <c r="AH92" s="1397">
        <v>45421</v>
      </c>
      <c r="AI92" s="1397">
        <v>45463</v>
      </c>
      <c r="AJ92" s="3007" t="s">
        <v>1185</v>
      </c>
      <c r="AK92" s="1399"/>
      <c r="AL92" s="1420">
        <v>46023</v>
      </c>
      <c r="AM92" s="1419" t="s">
        <v>1186</v>
      </c>
      <c r="AN92" s="1396">
        <v>46023</v>
      </c>
      <c r="AO92" s="1397"/>
      <c r="AP92" s="1397"/>
      <c r="AQ92" s="1398"/>
      <c r="AR92" s="1400"/>
      <c r="AS92" s="1420"/>
      <c r="AT92" s="1421"/>
      <c r="AU92" s="1422"/>
      <c r="AV92" s="1423"/>
      <c r="AW92" s="1423"/>
      <c r="AX92" s="1424"/>
      <c r="AY92" s="1425"/>
      <c r="AZ92" s="1420"/>
      <c r="BA92" s="1421"/>
      <c r="BB92" s="1422"/>
      <c r="BC92" s="1423"/>
      <c r="BD92" s="1423"/>
      <c r="BE92" s="1424"/>
      <c r="BF92" s="1424"/>
      <c r="BG92" s="4085">
        <v>46235</v>
      </c>
      <c r="BH92" s="1396">
        <v>46235</v>
      </c>
      <c r="BI92" s="1408"/>
      <c r="BJ92" s="4085">
        <v>46357</v>
      </c>
      <c r="BK92" s="1396">
        <v>46357</v>
      </c>
      <c r="BL92" s="1408"/>
      <c r="BM92" s="4085">
        <v>46631</v>
      </c>
      <c r="BN92" s="1396">
        <v>46631</v>
      </c>
      <c r="BO92" s="1408"/>
      <c r="BP92" s="542" t="s">
        <v>1187</v>
      </c>
      <c r="BQ92" s="4189" t="s">
        <v>409</v>
      </c>
      <c r="BR92" s="1178"/>
      <c r="BS92" s="544"/>
      <c r="BT92" s="1409">
        <v>45960</v>
      </c>
      <c r="BU92" s="1409">
        <v>45700</v>
      </c>
      <c r="BV92" s="1410" t="s">
        <v>116</v>
      </c>
      <c r="BW92" s="1409">
        <v>45960</v>
      </c>
      <c r="BX92" s="1409">
        <v>45700</v>
      </c>
      <c r="BY92" s="1410" t="s">
        <v>116</v>
      </c>
      <c r="BZ92" s="1409">
        <v>45960</v>
      </c>
      <c r="CA92" s="1409" t="s">
        <v>262</v>
      </c>
      <c r="CB92" s="1409"/>
      <c r="CC92" s="540" t="s">
        <v>105</v>
      </c>
      <c r="CD92" s="12"/>
      <c r="CE92" s="12"/>
      <c r="CF92" s="12"/>
      <c r="CG92" s="18"/>
    </row>
    <row r="93" spans="1:85" ht="45" hidden="1" customHeight="1" x14ac:dyDescent="0.2">
      <c r="A93" s="3686" t="s">
        <v>1188</v>
      </c>
      <c r="B93" s="3687"/>
      <c r="C93" s="3688" t="s">
        <v>1189</v>
      </c>
      <c r="D93" s="3868" t="s">
        <v>121</v>
      </c>
      <c r="E93" s="3690" t="s">
        <v>226</v>
      </c>
      <c r="F93" s="3691"/>
      <c r="G93" s="3691"/>
      <c r="H93" s="3692" t="s">
        <v>89</v>
      </c>
      <c r="I93" s="3693" t="s">
        <v>89</v>
      </c>
      <c r="J93" s="3694">
        <v>44462</v>
      </c>
      <c r="K93" s="3694">
        <v>41047</v>
      </c>
      <c r="L93" s="3694"/>
      <c r="M93" s="3866"/>
      <c r="N93" s="3694"/>
      <c r="O93" s="3694"/>
      <c r="P93" s="3696"/>
      <c r="Q93" s="3697"/>
      <c r="R93" s="3698"/>
      <c r="S93" s="3698"/>
      <c r="T93" s="3698"/>
      <c r="U93" s="3794"/>
      <c r="V93" s="3699"/>
      <c r="W93" s="3700" t="b">
        <f t="shared" ref="W93:W100" si="4">IF(OR(X93="Yes", Y93="Web-page timetable", Z93="YES"), "Yes")</f>
        <v>0</v>
      </c>
      <c r="X93" s="3701" t="s">
        <v>228</v>
      </c>
      <c r="Y93" s="3688" t="s">
        <v>229</v>
      </c>
      <c r="Z93" s="4030"/>
      <c r="AA93" s="5807" t="s">
        <v>226</v>
      </c>
      <c r="AB93" s="5807" t="s">
        <v>226</v>
      </c>
      <c r="AC93" s="3703"/>
      <c r="AD93" s="3704" t="s">
        <v>1190</v>
      </c>
      <c r="AE93" s="4145"/>
      <c r="AF93" s="3705"/>
      <c r="AG93" s="3706"/>
      <c r="AH93" s="3706"/>
      <c r="AI93" s="3706"/>
      <c r="AJ93" s="3713"/>
      <c r="AK93" s="3707"/>
      <c r="AL93" s="3909"/>
      <c r="AM93" s="3714"/>
      <c r="AN93" s="3706"/>
      <c r="AO93" s="3706"/>
      <c r="AP93" s="3706"/>
      <c r="AQ93" s="3695"/>
      <c r="AR93" s="3708"/>
      <c r="AS93" s="3709"/>
      <c r="AT93" s="3692"/>
      <c r="AU93" s="3709"/>
      <c r="AV93" s="3709"/>
      <c r="AW93" s="3709"/>
      <c r="AX93" s="3692"/>
      <c r="AY93" s="3710"/>
      <c r="AZ93" s="3709"/>
      <c r="BA93" s="3692"/>
      <c r="BB93" s="3709"/>
      <c r="BC93" s="3709"/>
      <c r="BD93" s="3709"/>
      <c r="BE93" s="3692"/>
      <c r="BF93" s="3692"/>
      <c r="BG93" s="4089"/>
      <c r="BH93" s="3706"/>
      <c r="BI93" s="3711"/>
      <c r="BJ93" s="4089"/>
      <c r="BK93" s="3706"/>
      <c r="BL93" s="3711"/>
      <c r="BM93" s="4089"/>
      <c r="BN93" s="3706"/>
      <c r="BO93" s="3711"/>
      <c r="BP93" s="3688" t="s">
        <v>1191</v>
      </c>
      <c r="BQ93" s="4182" t="s">
        <v>1192</v>
      </c>
      <c r="BR93" s="3712" t="s">
        <v>1193</v>
      </c>
      <c r="BS93" s="3870"/>
      <c r="BT93" s="3716" t="s">
        <v>1194</v>
      </c>
      <c r="BU93" s="3716">
        <v>45014</v>
      </c>
      <c r="BV93" s="3695" t="s">
        <v>116</v>
      </c>
      <c r="BW93" s="3716"/>
      <c r="BX93" s="3716"/>
      <c r="BY93" s="3695"/>
      <c r="BZ93" s="3716"/>
      <c r="CA93" s="3716" t="s">
        <v>104</v>
      </c>
      <c r="CB93" s="1556"/>
      <c r="CC93" s="542"/>
      <c r="CD93" s="12"/>
      <c r="CE93" s="12"/>
      <c r="CF93" s="12"/>
      <c r="CG93" s="18" t="s">
        <v>93</v>
      </c>
    </row>
    <row r="94" spans="1:85" ht="45" hidden="1" customHeight="1" x14ac:dyDescent="0.2">
      <c r="A94" s="1581" t="s">
        <v>1195</v>
      </c>
      <c r="B94" s="3316"/>
      <c r="C94" s="1426" t="s">
        <v>1196</v>
      </c>
      <c r="D94" s="1713" t="s">
        <v>1197</v>
      </c>
      <c r="E94" s="3748">
        <v>2145</v>
      </c>
      <c r="F94" s="1563">
        <v>2026</v>
      </c>
      <c r="G94" s="1563">
        <v>2043</v>
      </c>
      <c r="H94" s="2471" t="s">
        <v>89</v>
      </c>
      <c r="I94" s="1656" t="s">
        <v>89</v>
      </c>
      <c r="J94" s="1437" t="s">
        <v>459</v>
      </c>
      <c r="K94" s="1437"/>
      <c r="L94" s="1437" t="s">
        <v>90</v>
      </c>
      <c r="M94" s="2628" t="s">
        <v>1198</v>
      </c>
      <c r="N94" s="1437"/>
      <c r="O94" s="1437"/>
      <c r="P94" s="1506"/>
      <c r="Q94" s="1632"/>
      <c r="R94" s="1625"/>
      <c r="S94" s="1625"/>
      <c r="T94" s="1625"/>
      <c r="U94" s="3809"/>
      <c r="V94" s="3749"/>
      <c r="W94" s="3750" t="str">
        <f t="shared" si="4"/>
        <v>Yes</v>
      </c>
      <c r="X94" s="3751" t="s">
        <v>93</v>
      </c>
      <c r="Y94" s="1426" t="s">
        <v>94</v>
      </c>
      <c r="Z94" s="1563"/>
      <c r="AA94" s="5808" t="s">
        <v>1199</v>
      </c>
      <c r="AB94" s="5793" t="s">
        <v>1200</v>
      </c>
      <c r="AC94" s="4714"/>
      <c r="AD94" s="3589">
        <v>45717</v>
      </c>
      <c r="AE94" s="4132">
        <v>44197</v>
      </c>
      <c r="AF94" s="3754" t="s">
        <v>1201</v>
      </c>
      <c r="AG94" s="3755">
        <v>44197</v>
      </c>
      <c r="AH94" s="3755">
        <v>44197</v>
      </c>
      <c r="AI94" s="3755"/>
      <c r="AJ94" s="3756"/>
      <c r="AK94" s="3757"/>
      <c r="AL94" s="3759">
        <v>45870</v>
      </c>
      <c r="AM94" s="3754" t="s">
        <v>1202</v>
      </c>
      <c r="AN94" s="3755">
        <v>45887</v>
      </c>
      <c r="AO94" s="3755">
        <v>45943</v>
      </c>
      <c r="AP94" s="3755">
        <v>45943</v>
      </c>
      <c r="AQ94" s="4722" t="s">
        <v>1203</v>
      </c>
      <c r="AR94" s="3758"/>
      <c r="AS94" s="3759"/>
      <c r="AT94" s="2471"/>
      <c r="AU94" s="3759"/>
      <c r="AV94" s="3759"/>
      <c r="AW94" s="3759"/>
      <c r="AX94" s="2471"/>
      <c r="AY94" s="3760"/>
      <c r="AZ94" s="3759"/>
      <c r="BA94" s="2471"/>
      <c r="BB94" s="3759"/>
      <c r="BC94" s="3759"/>
      <c r="BD94" s="3759"/>
      <c r="BE94" s="2471"/>
      <c r="BF94" s="2471"/>
      <c r="BG94" s="4160">
        <v>46235</v>
      </c>
      <c r="BH94" s="3755">
        <v>46235</v>
      </c>
      <c r="BI94" s="3590"/>
      <c r="BJ94" s="4160">
        <v>46357</v>
      </c>
      <c r="BK94" s="3755">
        <v>46357</v>
      </c>
      <c r="BL94" s="3590"/>
      <c r="BM94" s="4160" t="s">
        <v>276</v>
      </c>
      <c r="BN94" s="3755">
        <v>46753</v>
      </c>
      <c r="BO94" s="3590"/>
      <c r="BP94" s="1426" t="s">
        <v>1204</v>
      </c>
      <c r="BQ94" s="3913" t="s">
        <v>355</v>
      </c>
      <c r="BR94" s="3591"/>
      <c r="BS94" s="1426"/>
      <c r="BT94" s="3592">
        <v>45932</v>
      </c>
      <c r="BU94" s="3592">
        <v>45716</v>
      </c>
      <c r="BV94" s="1563" t="s">
        <v>116</v>
      </c>
      <c r="BW94" s="3592">
        <v>45681</v>
      </c>
      <c r="BX94" s="3592">
        <v>45932</v>
      </c>
      <c r="BY94" s="1563" t="s">
        <v>116</v>
      </c>
      <c r="BZ94" s="3592">
        <v>45932</v>
      </c>
      <c r="CA94" s="3592" t="s">
        <v>178</v>
      </c>
      <c r="CB94" s="1409"/>
      <c r="CC94" s="540" t="s">
        <v>105</v>
      </c>
      <c r="CD94" s="12"/>
      <c r="CE94" s="12"/>
      <c r="CF94" s="12"/>
      <c r="CG94" s="18"/>
    </row>
    <row r="95" spans="1:85" ht="45" hidden="1" customHeight="1" x14ac:dyDescent="0.2">
      <c r="A95" s="2121" t="s">
        <v>1205</v>
      </c>
      <c r="B95" s="3308"/>
      <c r="C95" s="2120" t="s">
        <v>1206</v>
      </c>
      <c r="D95" s="2122" t="s">
        <v>635</v>
      </c>
      <c r="E95" s="3134">
        <v>2117</v>
      </c>
      <c r="F95" s="2124" t="s">
        <v>337</v>
      </c>
      <c r="G95" s="2124" t="s">
        <v>266</v>
      </c>
      <c r="H95" s="2125" t="s">
        <v>89</v>
      </c>
      <c r="I95" s="2141" t="s">
        <v>89</v>
      </c>
      <c r="J95" s="2129">
        <v>45581</v>
      </c>
      <c r="K95" s="2129">
        <v>40233</v>
      </c>
      <c r="L95" s="2129" t="s">
        <v>90</v>
      </c>
      <c r="M95" s="2302" t="s">
        <v>169</v>
      </c>
      <c r="N95" s="2129"/>
      <c r="O95" s="2129"/>
      <c r="P95" s="2129">
        <v>44855</v>
      </c>
      <c r="Q95" s="2130">
        <v>45016</v>
      </c>
      <c r="R95" s="2131">
        <v>45555</v>
      </c>
      <c r="S95" s="2131"/>
      <c r="T95" s="2131"/>
      <c r="U95" s="3796"/>
      <c r="V95" s="2133"/>
      <c r="W95" s="2134" t="b">
        <f t="shared" si="4"/>
        <v>0</v>
      </c>
      <c r="X95" s="2135" t="s">
        <v>111</v>
      </c>
      <c r="Y95" s="2120" t="s">
        <v>94</v>
      </c>
      <c r="Z95" s="3004"/>
      <c r="AA95" s="5784" t="s">
        <v>1207</v>
      </c>
      <c r="AB95" s="5784" t="s">
        <v>1208</v>
      </c>
      <c r="AC95" s="2922"/>
      <c r="AD95" s="2137">
        <v>45689</v>
      </c>
      <c r="AE95" s="2485">
        <v>44197</v>
      </c>
      <c r="AF95" s="2139"/>
      <c r="AG95" s="2140">
        <v>44197</v>
      </c>
      <c r="AH95" s="2140">
        <v>44216</v>
      </c>
      <c r="AI95" s="2140">
        <v>44272</v>
      </c>
      <c r="AJ95" s="3016" t="s">
        <v>1209</v>
      </c>
      <c r="AK95" s="2142"/>
      <c r="AL95" s="4148"/>
      <c r="AM95" s="2143"/>
      <c r="AN95" s="2140"/>
      <c r="AO95" s="2140"/>
      <c r="AP95" s="2140"/>
      <c r="AQ95" s="2141"/>
      <c r="AR95" s="2144"/>
      <c r="AS95" s="2145"/>
      <c r="AT95" s="3204"/>
      <c r="AU95" s="2145"/>
      <c r="AV95" s="2145"/>
      <c r="AW95" s="2145"/>
      <c r="AX95" s="2125"/>
      <c r="AY95" s="2146"/>
      <c r="AZ95" s="2145"/>
      <c r="BA95" s="2125"/>
      <c r="BB95" s="2145"/>
      <c r="BC95" s="2145"/>
      <c r="BD95" s="2145"/>
      <c r="BE95" s="2125"/>
      <c r="BF95" s="2125"/>
      <c r="BG95" s="4161">
        <v>44835</v>
      </c>
      <c r="BH95" s="2140">
        <v>44835</v>
      </c>
      <c r="BI95" s="2148">
        <v>44855</v>
      </c>
      <c r="BJ95" s="4161" t="s">
        <v>1210</v>
      </c>
      <c r="BK95" s="2140">
        <v>44986</v>
      </c>
      <c r="BL95" s="2148">
        <v>45016</v>
      </c>
      <c r="BM95" s="4167">
        <v>2024</v>
      </c>
      <c r="BN95" s="3273" t="s">
        <v>1211</v>
      </c>
      <c r="BO95" s="2148">
        <v>45581</v>
      </c>
      <c r="BP95" s="2120" t="s">
        <v>1212</v>
      </c>
      <c r="BQ95" s="4185" t="s">
        <v>132</v>
      </c>
      <c r="BR95" s="2120" t="s">
        <v>1213</v>
      </c>
      <c r="BS95" s="2120"/>
      <c r="BT95" s="2149">
        <v>45961</v>
      </c>
      <c r="BU95" s="2149">
        <v>45937</v>
      </c>
      <c r="BV95" s="2141" t="s">
        <v>116</v>
      </c>
      <c r="BW95" s="2149">
        <v>45937</v>
      </c>
      <c r="BX95" s="2149">
        <v>44860</v>
      </c>
      <c r="BY95" s="2141" t="s">
        <v>116</v>
      </c>
      <c r="BZ95" s="2149">
        <v>45937</v>
      </c>
      <c r="CA95" s="2149" t="s">
        <v>1214</v>
      </c>
      <c r="CB95" s="2623"/>
      <c r="CC95" s="2186" t="s">
        <v>1215</v>
      </c>
      <c r="CD95" s="12"/>
      <c r="CE95" s="12"/>
      <c r="CF95" s="12"/>
      <c r="CG95" s="18"/>
    </row>
    <row r="96" spans="1:85" ht="45" hidden="1" customHeight="1" x14ac:dyDescent="0.2">
      <c r="A96" s="1688"/>
      <c r="B96" s="3307" t="s">
        <v>1216</v>
      </c>
      <c r="C96" s="1703" t="s">
        <v>1217</v>
      </c>
      <c r="D96" s="1376" t="s">
        <v>1218</v>
      </c>
      <c r="E96" s="1704">
        <v>2044</v>
      </c>
      <c r="F96" s="1665" t="s">
        <v>337</v>
      </c>
      <c r="G96" s="1665" t="s">
        <v>931</v>
      </c>
      <c r="H96" s="1666" t="s">
        <v>89</v>
      </c>
      <c r="I96" s="1666" t="s">
        <v>194</v>
      </c>
      <c r="J96" s="1667">
        <v>40577</v>
      </c>
      <c r="K96" s="1667"/>
      <c r="L96" s="1668" t="s">
        <v>90</v>
      </c>
      <c r="M96" s="2006"/>
      <c r="N96" s="1668" t="s">
        <v>583</v>
      </c>
      <c r="O96" s="1668"/>
      <c r="P96" s="1667"/>
      <c r="Q96" s="1705"/>
      <c r="R96" s="1669"/>
      <c r="S96" s="1706"/>
      <c r="T96" s="1706"/>
      <c r="U96" s="3793"/>
      <c r="V96" s="1671"/>
      <c r="W96" s="1695" t="str">
        <f t="shared" si="4"/>
        <v>Yes</v>
      </c>
      <c r="X96" s="1672" t="s">
        <v>93</v>
      </c>
      <c r="Y96" s="1376" t="s">
        <v>267</v>
      </c>
      <c r="Z96" s="1376"/>
      <c r="AA96" s="5772" t="s">
        <v>1219</v>
      </c>
      <c r="AB96" s="5773" t="s">
        <v>1219</v>
      </c>
      <c r="AC96" s="2314"/>
      <c r="AD96" s="1674">
        <v>44682</v>
      </c>
      <c r="AE96" s="4147" t="s">
        <v>1220</v>
      </c>
      <c r="AF96" s="1676" t="s">
        <v>364</v>
      </c>
      <c r="AG96" s="1674">
        <v>42917</v>
      </c>
      <c r="AH96" s="1674">
        <v>42917</v>
      </c>
      <c r="AI96" s="1674">
        <v>42979</v>
      </c>
      <c r="AJ96" s="3006" t="s">
        <v>1221</v>
      </c>
      <c r="AK96" s="5225" t="s">
        <v>1222</v>
      </c>
      <c r="AL96" s="7148" t="s">
        <v>1223</v>
      </c>
      <c r="AM96" s="7149" t="s">
        <v>1224</v>
      </c>
      <c r="AN96" s="1674">
        <v>44409</v>
      </c>
      <c r="AO96" s="1674">
        <v>44424</v>
      </c>
      <c r="AP96" s="1674">
        <v>44480</v>
      </c>
      <c r="AQ96" s="1666" t="s">
        <v>1225</v>
      </c>
      <c r="AR96" s="1697"/>
      <c r="AS96" s="1679" t="s">
        <v>1226</v>
      </c>
      <c r="AT96" s="1707" t="s">
        <v>1227</v>
      </c>
      <c r="AU96" s="1678">
        <v>44743</v>
      </c>
      <c r="AV96" s="1679"/>
      <c r="AW96" s="1679"/>
      <c r="AX96" s="1680"/>
      <c r="AY96" s="1698"/>
      <c r="AZ96" s="1679"/>
      <c r="BA96" s="1680"/>
      <c r="BB96" s="1678"/>
      <c r="BC96" s="1679"/>
      <c r="BD96" s="1679"/>
      <c r="BE96" s="1680"/>
      <c r="BF96" s="1680"/>
      <c r="BG96" s="4158" t="s">
        <v>1228</v>
      </c>
      <c r="BH96" s="1674">
        <v>44835</v>
      </c>
      <c r="BI96" s="1674"/>
      <c r="BJ96" s="4158" t="s">
        <v>1229</v>
      </c>
      <c r="BK96" s="1674">
        <v>44986</v>
      </c>
      <c r="BL96" s="1683"/>
      <c r="BM96" s="4158" t="s">
        <v>1230</v>
      </c>
      <c r="BN96" s="1682">
        <v>45352</v>
      </c>
      <c r="BO96" s="1683"/>
      <c r="BP96" s="1376" t="s">
        <v>1231</v>
      </c>
      <c r="BQ96" s="4184"/>
      <c r="BR96" s="1376"/>
      <c r="BS96" s="1376" t="s">
        <v>1232</v>
      </c>
      <c r="BT96" s="1684">
        <v>44672</v>
      </c>
      <c r="BU96" s="1684">
        <v>44713</v>
      </c>
      <c r="BV96" s="1666" t="s">
        <v>116</v>
      </c>
      <c r="BW96" s="1684">
        <v>44758</v>
      </c>
      <c r="BX96" s="1684">
        <v>44713</v>
      </c>
      <c r="BY96" s="1666" t="s">
        <v>116</v>
      </c>
      <c r="BZ96" s="1684">
        <v>44741</v>
      </c>
      <c r="CA96" s="2387" t="s">
        <v>1233</v>
      </c>
      <c r="CB96" s="1699"/>
      <c r="CC96" s="1376" t="s">
        <v>1234</v>
      </c>
      <c r="CD96" s="12"/>
      <c r="CE96" s="12"/>
      <c r="CF96" s="12"/>
      <c r="CG96" s="18"/>
    </row>
    <row r="97" spans="1:85" ht="45" hidden="1" customHeight="1" x14ac:dyDescent="0.2">
      <c r="A97" s="2150" t="s">
        <v>1235</v>
      </c>
      <c r="B97" s="3306"/>
      <c r="C97" s="2186" t="s">
        <v>1217</v>
      </c>
      <c r="D97" s="2152" t="s">
        <v>1236</v>
      </c>
      <c r="E97" s="7162">
        <v>2417</v>
      </c>
      <c r="F97" s="2155">
        <v>2023</v>
      </c>
      <c r="G97" s="2155">
        <v>2041</v>
      </c>
      <c r="H97" s="2167" t="s">
        <v>89</v>
      </c>
      <c r="I97" s="2181" t="s">
        <v>89</v>
      </c>
      <c r="J97" s="2157">
        <v>40577</v>
      </c>
      <c r="K97" s="2157"/>
      <c r="L97" s="3970" t="s">
        <v>90</v>
      </c>
      <c r="M97" s="3969" t="s">
        <v>1237</v>
      </c>
      <c r="N97" s="3970"/>
      <c r="O97" s="3970"/>
      <c r="P97" s="2156">
        <v>45583</v>
      </c>
      <c r="Q97" s="3597">
        <v>45702</v>
      </c>
      <c r="R97" s="2159"/>
      <c r="S97" s="2191"/>
      <c r="T97" s="2191"/>
      <c r="U97" s="3799"/>
      <c r="V97" s="3541"/>
      <c r="W97" s="2162" t="str">
        <f t="shared" si="4"/>
        <v>Yes</v>
      </c>
      <c r="X97" s="2163" t="s">
        <v>93</v>
      </c>
      <c r="Y97" s="2151" t="s">
        <v>94</v>
      </c>
      <c r="Z97" s="2151"/>
      <c r="AA97" s="5775" t="s">
        <v>1238</v>
      </c>
      <c r="AB97" s="5775" t="s">
        <v>1239</v>
      </c>
      <c r="AC97" s="3598"/>
      <c r="AD97" s="2165">
        <v>45597</v>
      </c>
      <c r="AE97" s="3535" t="s">
        <v>1240</v>
      </c>
      <c r="AF97" s="2167" t="s">
        <v>1241</v>
      </c>
      <c r="AG97" s="2168" t="s">
        <v>1242</v>
      </c>
      <c r="AH97" s="2168">
        <v>45240</v>
      </c>
      <c r="AI97" s="2168">
        <v>45282</v>
      </c>
      <c r="AJ97" s="2200" t="s">
        <v>1243</v>
      </c>
      <c r="AK97" s="3542"/>
      <c r="AL97" s="2171"/>
      <c r="AM97" s="2167"/>
      <c r="AN97" s="2168"/>
      <c r="AO97" s="2168"/>
      <c r="AP97" s="2168"/>
      <c r="AQ97" s="2155"/>
      <c r="AR97" s="2170"/>
      <c r="AS97" s="2171"/>
      <c r="AT97" s="2154"/>
      <c r="AU97" s="2171"/>
      <c r="AV97" s="2171"/>
      <c r="AW97" s="2171"/>
      <c r="AX97" s="2154"/>
      <c r="AY97" s="2172"/>
      <c r="AZ97" s="2171"/>
      <c r="BA97" s="2154"/>
      <c r="BB97" s="2171"/>
      <c r="BC97" s="2171"/>
      <c r="BD97" s="2171"/>
      <c r="BE97" s="2157"/>
      <c r="BF97" s="2157"/>
      <c r="BG97" s="4159" t="s">
        <v>1244</v>
      </c>
      <c r="BH97" s="2168">
        <v>45566</v>
      </c>
      <c r="BI97" s="2184">
        <v>45583</v>
      </c>
      <c r="BJ97" s="4159">
        <v>45689</v>
      </c>
      <c r="BK97" s="2168">
        <v>45689</v>
      </c>
      <c r="BL97" s="2184">
        <v>45702</v>
      </c>
      <c r="BM97" s="4168" t="s">
        <v>1245</v>
      </c>
      <c r="BN97" s="2189">
        <v>46113</v>
      </c>
      <c r="BO97" s="2184"/>
      <c r="BP97" s="2301" t="s">
        <v>4296</v>
      </c>
      <c r="BQ97" s="2198" t="s">
        <v>960</v>
      </c>
      <c r="BR97" s="2301" t="s">
        <v>1247</v>
      </c>
      <c r="BS97" s="2301"/>
      <c r="BT97" s="2177">
        <v>45952</v>
      </c>
      <c r="BU97" s="2177">
        <v>45632</v>
      </c>
      <c r="BV97" s="2156" t="s">
        <v>116</v>
      </c>
      <c r="BW97" s="2177">
        <v>45929</v>
      </c>
      <c r="BX97" s="3345">
        <v>45687</v>
      </c>
      <c r="BY97" s="2177" t="s">
        <v>116</v>
      </c>
      <c r="BZ97" s="2177">
        <v>45721</v>
      </c>
      <c r="CA97" s="2177" t="s">
        <v>1642</v>
      </c>
      <c r="CB97" s="1409"/>
      <c r="CC97" s="1178"/>
      <c r="CD97" s="1176"/>
      <c r="CE97" s="1176"/>
      <c r="CF97" s="1176"/>
      <c r="CG97" s="1175"/>
    </row>
    <row r="98" spans="1:85" ht="45" hidden="1" customHeight="1" x14ac:dyDescent="0.2">
      <c r="A98" s="3686" t="s">
        <v>1248</v>
      </c>
      <c r="B98" s="3687"/>
      <c r="C98" s="3688" t="s">
        <v>1249</v>
      </c>
      <c r="D98" s="3689" t="s">
        <v>121</v>
      </c>
      <c r="E98" s="3690" t="s">
        <v>226</v>
      </c>
      <c r="F98" s="3691"/>
      <c r="G98" s="3691"/>
      <c r="H98" s="3692" t="s">
        <v>89</v>
      </c>
      <c r="I98" s="3693" t="s">
        <v>89</v>
      </c>
      <c r="J98" s="3694">
        <v>44125</v>
      </c>
      <c r="K98" s="3694" t="s">
        <v>1250</v>
      </c>
      <c r="L98" s="1389"/>
      <c r="M98" s="2002"/>
      <c r="N98" s="1389"/>
      <c r="O98" s="3694"/>
      <c r="P98" s="3696"/>
      <c r="Q98" s="3697"/>
      <c r="R98" s="3698"/>
      <c r="S98" s="3698"/>
      <c r="T98" s="3698"/>
      <c r="U98" s="3794"/>
      <c r="V98" s="3699"/>
      <c r="W98" s="3700" t="str">
        <f t="shared" si="4"/>
        <v>Yes</v>
      </c>
      <c r="X98" s="4099" t="s">
        <v>93</v>
      </c>
      <c r="Y98" s="3688" t="s">
        <v>94</v>
      </c>
      <c r="Z98" s="3725"/>
      <c r="AA98" s="5777" t="s">
        <v>1251</v>
      </c>
      <c r="AB98" s="5777" t="s">
        <v>1252</v>
      </c>
      <c r="AC98" s="3703"/>
      <c r="AD98" s="3704">
        <v>45717</v>
      </c>
      <c r="AE98" s="4145" t="s">
        <v>1253</v>
      </c>
      <c r="AF98" s="3705" t="s">
        <v>1254</v>
      </c>
      <c r="AG98" s="3706">
        <v>46082</v>
      </c>
      <c r="AH98" s="3706"/>
      <c r="AI98" s="3706"/>
      <c r="AJ98" s="3713"/>
      <c r="AK98" s="3707"/>
      <c r="AL98" s="3709"/>
      <c r="AM98" s="3705"/>
      <c r="AN98" s="3706"/>
      <c r="AO98" s="3706"/>
      <c r="AP98" s="3706"/>
      <c r="AQ98" s="3695"/>
      <c r="AR98" s="3708"/>
      <c r="AS98" s="3709"/>
      <c r="AT98" s="3692"/>
      <c r="AU98" s="3709"/>
      <c r="AV98" s="3709"/>
      <c r="AW98" s="3709"/>
      <c r="AX98" s="3692"/>
      <c r="AY98" s="3710"/>
      <c r="AZ98" s="3709"/>
      <c r="BA98" s="3692"/>
      <c r="BB98" s="3709"/>
      <c r="BC98" s="3709"/>
      <c r="BD98" s="3709"/>
      <c r="BE98" s="3692"/>
      <c r="BF98" s="3692"/>
      <c r="BG98" s="4089" t="s">
        <v>1255</v>
      </c>
      <c r="BH98" s="3706">
        <v>46327</v>
      </c>
      <c r="BI98" s="3711"/>
      <c r="BJ98" s="4089" t="s">
        <v>604</v>
      </c>
      <c r="BK98" s="3706">
        <v>46569</v>
      </c>
      <c r="BL98" s="3711"/>
      <c r="BM98" s="4089">
        <v>46844</v>
      </c>
      <c r="BN98" s="3706">
        <v>46844</v>
      </c>
      <c r="BO98" s="3711"/>
      <c r="BP98" s="3688" t="s">
        <v>1256</v>
      </c>
      <c r="BQ98" s="4182" t="s">
        <v>355</v>
      </c>
      <c r="BR98" s="3712"/>
      <c r="BS98" s="541"/>
      <c r="BT98" s="3716">
        <v>45320</v>
      </c>
      <c r="BU98" s="3716">
        <v>45937</v>
      </c>
      <c r="BV98" s="3695" t="s">
        <v>116</v>
      </c>
      <c r="BW98" s="3716"/>
      <c r="BX98" s="3716">
        <v>45937</v>
      </c>
      <c r="BY98" s="3695" t="s">
        <v>116</v>
      </c>
      <c r="BZ98" s="3716">
        <v>45937</v>
      </c>
      <c r="CA98" s="3716" t="s">
        <v>104</v>
      </c>
      <c r="CB98" s="1409"/>
      <c r="CC98" s="542"/>
      <c r="CD98" s="12"/>
      <c r="CE98" s="12"/>
      <c r="CF98" s="12"/>
      <c r="CG98" s="18" t="s">
        <v>93</v>
      </c>
    </row>
    <row r="99" spans="1:85" ht="45" hidden="1" customHeight="1" x14ac:dyDescent="0.2">
      <c r="A99" s="2150" t="s">
        <v>1257</v>
      </c>
      <c r="B99" s="3306"/>
      <c r="C99" s="2151" t="s">
        <v>1258</v>
      </c>
      <c r="D99" s="2152" t="s">
        <v>205</v>
      </c>
      <c r="E99" s="7116">
        <v>2296</v>
      </c>
      <c r="F99" s="2153" t="s">
        <v>1211</v>
      </c>
      <c r="G99" s="2153" t="s">
        <v>931</v>
      </c>
      <c r="H99" s="2154" t="s">
        <v>89</v>
      </c>
      <c r="I99" s="2181" t="s">
        <v>89</v>
      </c>
      <c r="J99" s="2157">
        <v>41002</v>
      </c>
      <c r="K99" s="2157"/>
      <c r="L99" s="2157"/>
      <c r="M99" s="2182"/>
      <c r="N99" s="2157"/>
      <c r="O99" s="2157"/>
      <c r="P99" s="2183">
        <v>45350</v>
      </c>
      <c r="Q99" s="2158">
        <v>45614</v>
      </c>
      <c r="R99" s="2159"/>
      <c r="S99" s="2159"/>
      <c r="T99" s="2159"/>
      <c r="U99" s="3799"/>
      <c r="V99" s="2161"/>
      <c r="W99" s="2162" t="str">
        <f t="shared" si="4"/>
        <v>Yes</v>
      </c>
      <c r="X99" s="2163" t="s">
        <v>93</v>
      </c>
      <c r="Y99" s="2151" t="s">
        <v>94</v>
      </c>
      <c r="Z99" s="2151"/>
      <c r="AA99" s="5775" t="s">
        <v>1259</v>
      </c>
      <c r="AB99" s="5775" t="s">
        <v>1260</v>
      </c>
      <c r="AC99" s="2925"/>
      <c r="AD99" s="2165">
        <v>45108</v>
      </c>
      <c r="AE99" s="3535">
        <v>44866</v>
      </c>
      <c r="AF99" s="2167" t="s">
        <v>1261</v>
      </c>
      <c r="AG99" s="2168">
        <v>44866</v>
      </c>
      <c r="AH99" s="2168">
        <v>44895</v>
      </c>
      <c r="AI99" s="2168">
        <v>44965</v>
      </c>
      <c r="AJ99" s="3011" t="s">
        <v>1262</v>
      </c>
      <c r="AK99" s="2169"/>
      <c r="AL99" s="7117" t="s">
        <v>1263</v>
      </c>
      <c r="AM99" s="7161" t="s">
        <v>1264</v>
      </c>
      <c r="AN99" s="2168">
        <v>45108</v>
      </c>
      <c r="AO99" s="2168">
        <v>45112</v>
      </c>
      <c r="AP99" s="2168">
        <v>45154</v>
      </c>
      <c r="AQ99" s="2155" t="s">
        <v>1262</v>
      </c>
      <c r="AR99" s="2170"/>
      <c r="AS99" s="2171"/>
      <c r="AT99" s="2154"/>
      <c r="AU99" s="2171"/>
      <c r="AV99" s="2171"/>
      <c r="AW99" s="2171"/>
      <c r="AX99" s="2154"/>
      <c r="AY99" s="2172"/>
      <c r="AZ99" s="2171"/>
      <c r="BA99" s="2154"/>
      <c r="BB99" s="2171"/>
      <c r="BC99" s="2171"/>
      <c r="BD99" s="2171"/>
      <c r="BE99" s="2154"/>
      <c r="BF99" s="2154"/>
      <c r="BG99" s="4159">
        <v>45323</v>
      </c>
      <c r="BH99" s="2168">
        <v>45292</v>
      </c>
      <c r="BI99" s="6048">
        <v>45350</v>
      </c>
      <c r="BJ99" s="4159">
        <v>45444</v>
      </c>
      <c r="BK99" s="2168">
        <v>45444</v>
      </c>
      <c r="BL99" s="2184">
        <v>45614</v>
      </c>
      <c r="BM99" s="4159" t="s">
        <v>1265</v>
      </c>
      <c r="BN99" s="2168">
        <v>45658</v>
      </c>
      <c r="BO99" s="2184"/>
      <c r="BP99" s="2151" t="s">
        <v>1266</v>
      </c>
      <c r="BQ99" s="2990" t="s">
        <v>1267</v>
      </c>
      <c r="BR99" s="2301" t="s">
        <v>1268</v>
      </c>
      <c r="BS99" s="2151"/>
      <c r="BT99" s="2177">
        <v>45950</v>
      </c>
      <c r="BU99" s="2177">
        <v>45345</v>
      </c>
      <c r="BV99" s="2155" t="s">
        <v>116</v>
      </c>
      <c r="BW99" s="2177">
        <v>45170</v>
      </c>
      <c r="BX99" s="2177">
        <v>45440</v>
      </c>
      <c r="BY99" s="2155" t="s">
        <v>116</v>
      </c>
      <c r="BZ99" s="2177">
        <v>45440</v>
      </c>
      <c r="CA99" s="2177" t="s">
        <v>756</v>
      </c>
      <c r="CB99" s="2540"/>
      <c r="CC99" s="2513" t="s">
        <v>1269</v>
      </c>
      <c r="CD99" s="12"/>
      <c r="CE99" s="12"/>
      <c r="CF99" s="12"/>
      <c r="CG99" s="18"/>
    </row>
    <row r="100" spans="1:85" ht="45" hidden="1" customHeight="1" x14ac:dyDescent="0.2">
      <c r="A100" s="3484" t="s">
        <v>1270</v>
      </c>
      <c r="B100" s="3485"/>
      <c r="C100" s="3457" t="s">
        <v>1271</v>
      </c>
      <c r="D100" s="3457" t="s">
        <v>1272</v>
      </c>
      <c r="E100" s="5885"/>
      <c r="F100" s="3460"/>
      <c r="G100" s="3460"/>
      <c r="H100" s="3474" t="s">
        <v>89</v>
      </c>
      <c r="I100" s="3474" t="s">
        <v>89</v>
      </c>
      <c r="J100" s="3464">
        <v>45218</v>
      </c>
      <c r="K100" s="3462">
        <v>42115</v>
      </c>
      <c r="L100" s="3462"/>
      <c r="M100" s="3463"/>
      <c r="N100" s="3462"/>
      <c r="O100" s="3462"/>
      <c r="P100" s="3464"/>
      <c r="Q100" s="3465"/>
      <c r="R100" s="3466"/>
      <c r="S100" s="3466"/>
      <c r="T100" s="3466"/>
      <c r="U100" s="3804"/>
      <c r="V100" s="6165"/>
      <c r="W100" s="3468" t="str">
        <f t="shared" si="4"/>
        <v>Yes</v>
      </c>
      <c r="X100" s="3482" t="s">
        <v>93</v>
      </c>
      <c r="Y100" s="3457" t="s">
        <v>94</v>
      </c>
      <c r="Z100" s="3457"/>
      <c r="AA100" s="5796"/>
      <c r="AB100" s="5796" t="s">
        <v>1273</v>
      </c>
      <c r="AC100" s="3469"/>
      <c r="AD100" s="3472">
        <v>45566</v>
      </c>
      <c r="AE100" s="4325" t="s">
        <v>1274</v>
      </c>
      <c r="AF100" s="4326" t="s">
        <v>1275</v>
      </c>
      <c r="AG100" s="4327">
        <v>45839</v>
      </c>
      <c r="AH100" s="4327"/>
      <c r="AI100" s="4327"/>
      <c r="AJ100" s="4328"/>
      <c r="AK100" s="4329"/>
      <c r="AL100" s="4327" t="s">
        <v>1276</v>
      </c>
      <c r="AM100" s="4326" t="s">
        <v>1277</v>
      </c>
      <c r="AN100" s="4327">
        <v>46054</v>
      </c>
      <c r="AO100" s="4327"/>
      <c r="AP100" s="4327"/>
      <c r="AQ100" s="4333"/>
      <c r="AR100" s="4378"/>
      <c r="AS100" s="4331"/>
      <c r="AT100" s="4380"/>
      <c r="AU100" s="6290"/>
      <c r="AV100" s="4331"/>
      <c r="AW100" s="4331"/>
      <c r="AX100" s="4380"/>
      <c r="AY100" s="4335"/>
      <c r="AZ100" s="4331"/>
      <c r="BA100" s="6307"/>
      <c r="BB100" s="6290"/>
      <c r="BC100" s="4331"/>
      <c r="BD100" s="4331"/>
      <c r="BE100" s="4380"/>
      <c r="BF100" s="4380"/>
      <c r="BG100" s="4337" t="s">
        <v>1278</v>
      </c>
      <c r="BH100" s="4327">
        <v>46235</v>
      </c>
      <c r="BI100" s="4327"/>
      <c r="BJ100" s="4337" t="s">
        <v>1279</v>
      </c>
      <c r="BK100" s="4327">
        <v>46327</v>
      </c>
      <c r="BL100" s="4338"/>
      <c r="BM100" s="4337" t="s">
        <v>1280</v>
      </c>
      <c r="BN100" s="4327">
        <v>46631</v>
      </c>
      <c r="BO100" s="4338"/>
      <c r="BP100" s="3457" t="s">
        <v>1281</v>
      </c>
      <c r="BQ100" s="3746" t="s">
        <v>1282</v>
      </c>
      <c r="BR100" s="3483"/>
      <c r="BS100" s="3457"/>
      <c r="BT100" s="3479">
        <v>45952</v>
      </c>
      <c r="BU100" s="3479">
        <v>45678</v>
      </c>
      <c r="BV100" s="3474" t="s">
        <v>116</v>
      </c>
      <c r="BW100" s="3479"/>
      <c r="BX100" s="3479">
        <v>45678</v>
      </c>
      <c r="BY100" s="3474" t="s">
        <v>116</v>
      </c>
      <c r="BZ100" s="3479"/>
      <c r="CA100" s="3479" t="s">
        <v>1283</v>
      </c>
      <c r="CB100" s="2149"/>
      <c r="CC100" s="2120" t="s">
        <v>1284</v>
      </c>
      <c r="CD100" s="12"/>
      <c r="CE100" s="12"/>
      <c r="CF100" s="12"/>
      <c r="CG100" s="18"/>
    </row>
    <row r="101" spans="1:85" ht="45" hidden="1" customHeight="1" x14ac:dyDescent="0.2">
      <c r="A101" s="2512" t="s">
        <v>1285</v>
      </c>
      <c r="B101" s="3309"/>
      <c r="C101" s="2513" t="s">
        <v>1286</v>
      </c>
      <c r="D101" s="2514" t="s">
        <v>1287</v>
      </c>
      <c r="E101" s="7137">
        <v>2164</v>
      </c>
      <c r="F101" s="2532">
        <v>2020</v>
      </c>
      <c r="G101" s="2532">
        <v>2042</v>
      </c>
      <c r="H101" s="2530" t="s">
        <v>89</v>
      </c>
      <c r="I101" s="2517" t="s">
        <v>89</v>
      </c>
      <c r="J101" s="2518">
        <v>42397</v>
      </c>
      <c r="K101" s="2518"/>
      <c r="L101" s="2518" t="s">
        <v>90</v>
      </c>
      <c r="M101" s="2519" t="s">
        <v>1288</v>
      </c>
      <c r="N101" s="2518"/>
      <c r="O101" s="2518"/>
      <c r="P101" s="2520">
        <v>45701</v>
      </c>
      <c r="Q101" s="2521"/>
      <c r="R101" s="2522"/>
      <c r="S101" s="2522"/>
      <c r="T101" s="2522"/>
      <c r="U101" s="3803"/>
      <c r="V101" s="2524"/>
      <c r="W101" s="2525" t="str">
        <f>IF(OR(X101="Yes", Y101="Web-page timetable""Other", Z101="YES"), "Yes")</f>
        <v>Yes</v>
      </c>
      <c r="X101" s="2526" t="s">
        <v>93</v>
      </c>
      <c r="Y101" s="2513" t="s">
        <v>94</v>
      </c>
      <c r="Z101" s="3210" t="s">
        <v>90</v>
      </c>
      <c r="AA101" s="5794" t="s">
        <v>1289</v>
      </c>
      <c r="AB101" s="5794" t="s">
        <v>4297</v>
      </c>
      <c r="AC101" s="2976"/>
      <c r="AD101" s="2528">
        <v>45839</v>
      </c>
      <c r="AE101" s="3920">
        <v>44197</v>
      </c>
      <c r="AF101" s="2530" t="s">
        <v>142</v>
      </c>
      <c r="AG101" s="2531">
        <v>44197</v>
      </c>
      <c r="AH101" s="2531">
        <v>44197</v>
      </c>
      <c r="AI101" s="2531">
        <v>44270</v>
      </c>
      <c r="AJ101" s="3009" t="s">
        <v>1291</v>
      </c>
      <c r="AK101" s="2533"/>
      <c r="AL101" s="2535" t="s">
        <v>663</v>
      </c>
      <c r="AM101" s="2530" t="s">
        <v>270</v>
      </c>
      <c r="AN101" s="2531">
        <v>44835</v>
      </c>
      <c r="AO101" s="2531">
        <v>44872</v>
      </c>
      <c r="AP101" s="2531">
        <v>44941</v>
      </c>
      <c r="AQ101" s="2532" t="s">
        <v>1292</v>
      </c>
      <c r="AR101" s="2534"/>
      <c r="AS101" s="2535" t="s">
        <v>1293</v>
      </c>
      <c r="AT101" s="2516" t="s">
        <v>1294</v>
      </c>
      <c r="AU101" s="2535">
        <v>45352</v>
      </c>
      <c r="AV101" s="2535">
        <v>45428</v>
      </c>
      <c r="AW101" s="2535">
        <v>45470</v>
      </c>
      <c r="AX101" s="4025" t="s">
        <v>1295</v>
      </c>
      <c r="AY101" s="2536"/>
      <c r="AZ101" s="2535"/>
      <c r="BA101" s="2516"/>
      <c r="BB101" s="2535"/>
      <c r="BC101" s="2535"/>
      <c r="BD101" s="2535"/>
      <c r="BE101" s="2516"/>
      <c r="BF101" s="2516"/>
      <c r="BG101" s="4164" t="s">
        <v>1296</v>
      </c>
      <c r="BH101" s="2531" t="s">
        <v>1297</v>
      </c>
      <c r="BI101" s="2538" t="s">
        <v>841</v>
      </c>
      <c r="BJ101" s="4164" t="s">
        <v>984</v>
      </c>
      <c r="BK101" s="2531">
        <v>46113</v>
      </c>
      <c r="BL101" s="2538"/>
      <c r="BM101" s="5464">
        <v>2027</v>
      </c>
      <c r="BN101" s="5718">
        <v>2027</v>
      </c>
      <c r="BO101" s="2538"/>
      <c r="BP101" s="2513" t="s">
        <v>4298</v>
      </c>
      <c r="BQ101" s="4113" t="s">
        <v>4299</v>
      </c>
      <c r="BR101" s="2539"/>
      <c r="BS101" s="2513"/>
      <c r="BT101" s="2540">
        <v>45632</v>
      </c>
      <c r="BU101" s="2540">
        <v>45951</v>
      </c>
      <c r="BV101" s="2532" t="s">
        <v>116</v>
      </c>
      <c r="BW101" s="2540"/>
      <c r="BX101" s="2540">
        <v>45996</v>
      </c>
      <c r="BY101" s="2532" t="s">
        <v>116</v>
      </c>
      <c r="BZ101" s="2540">
        <v>45996</v>
      </c>
      <c r="CA101" s="2540" t="s">
        <v>4300</v>
      </c>
      <c r="CB101" s="1409"/>
      <c r="CC101" s="542" t="s">
        <v>105</v>
      </c>
      <c r="CD101" s="12"/>
      <c r="CE101" s="12"/>
      <c r="CF101" s="12"/>
      <c r="CG101" s="18"/>
    </row>
    <row r="102" spans="1:85" ht="45" hidden="1" customHeight="1" x14ac:dyDescent="0.2">
      <c r="A102" s="1688" t="s">
        <v>1299</v>
      </c>
      <c r="B102" s="3307"/>
      <c r="C102" s="2275" t="s">
        <v>1300</v>
      </c>
      <c r="D102" s="1689" t="s">
        <v>1301</v>
      </c>
      <c r="E102" s="7113"/>
      <c r="F102" s="1665"/>
      <c r="G102" s="1665"/>
      <c r="H102" s="1680"/>
      <c r="I102" s="4322"/>
      <c r="J102" s="1668">
        <v>41757</v>
      </c>
      <c r="K102" s="1668"/>
      <c r="L102" s="1668"/>
      <c r="M102" s="2006"/>
      <c r="N102" s="1668"/>
      <c r="O102" s="1668"/>
      <c r="P102" s="1667"/>
      <c r="Q102" s="1705"/>
      <c r="R102" s="1669"/>
      <c r="S102" s="1669"/>
      <c r="T102" s="1669"/>
      <c r="U102" s="3793"/>
      <c r="V102" s="1671"/>
      <c r="W102" s="1695" t="str">
        <f t="shared" ref="W102:W122" si="5">IF(OR(X102="Yes", Y102="Web-page timetable", Z102="YES"), "Yes")</f>
        <v>Yes</v>
      </c>
      <c r="X102" s="1672" t="s">
        <v>93</v>
      </c>
      <c r="Y102" s="1376" t="s">
        <v>94</v>
      </c>
      <c r="Z102" s="3208"/>
      <c r="AA102" s="6034" t="s">
        <v>1302</v>
      </c>
      <c r="AB102" s="5773" t="s">
        <v>1303</v>
      </c>
      <c r="AC102" s="2314" t="s">
        <v>1304</v>
      </c>
      <c r="AD102" s="1682">
        <v>41883</v>
      </c>
      <c r="AE102" s="4147"/>
      <c r="AF102" s="1676"/>
      <c r="AG102" s="1674"/>
      <c r="AH102" s="1674"/>
      <c r="AI102" s="1674"/>
      <c r="AJ102" s="3006"/>
      <c r="AK102" s="1677"/>
      <c r="AL102" s="7129"/>
      <c r="AM102" s="7141"/>
      <c r="AN102" s="1674"/>
      <c r="AO102" s="1674"/>
      <c r="AP102" s="1674"/>
      <c r="AQ102" s="1666"/>
      <c r="AR102" s="1697"/>
      <c r="AS102" s="1679"/>
      <c r="AT102" s="1680"/>
      <c r="AU102" s="1679"/>
      <c r="AV102" s="1679"/>
      <c r="AW102" s="1679"/>
      <c r="AX102" s="1680"/>
      <c r="AY102" s="1698"/>
      <c r="AZ102" s="1679"/>
      <c r="BA102" s="1680"/>
      <c r="BB102" s="1679"/>
      <c r="BC102" s="1679"/>
      <c r="BD102" s="1679"/>
      <c r="BE102" s="1680"/>
      <c r="BF102" s="1680"/>
      <c r="BG102" s="4158"/>
      <c r="BH102" s="1674"/>
      <c r="BI102" s="1683"/>
      <c r="BJ102" s="4158"/>
      <c r="BK102" s="1674"/>
      <c r="BL102" s="1683"/>
      <c r="BM102" s="4158">
        <v>41730</v>
      </c>
      <c r="BN102" s="1674">
        <v>41730</v>
      </c>
      <c r="BO102" s="1683">
        <v>41757</v>
      </c>
      <c r="BP102" s="2275"/>
      <c r="BQ102" s="4192"/>
      <c r="BR102" s="2300"/>
      <c r="BS102" s="2275"/>
      <c r="BT102" s="1684">
        <v>43851</v>
      </c>
      <c r="BU102" s="1684"/>
      <c r="BV102" s="1666" t="s">
        <v>116</v>
      </c>
      <c r="BW102" s="1684"/>
      <c r="BX102" s="1684"/>
      <c r="BY102" s="1666"/>
      <c r="BZ102" s="1684"/>
      <c r="CA102" s="2319" t="s">
        <v>117</v>
      </c>
      <c r="CB102" s="1666"/>
      <c r="CC102" s="1376" t="s">
        <v>970</v>
      </c>
      <c r="CD102" s="12"/>
      <c r="CE102" s="12"/>
      <c r="CF102" s="12"/>
      <c r="CG102" s="18"/>
    </row>
    <row r="103" spans="1:85" ht="45" hidden="1" customHeight="1" x14ac:dyDescent="0.2">
      <c r="A103" s="1412" t="s">
        <v>1305</v>
      </c>
      <c r="B103" s="3304"/>
      <c r="C103" s="1381" t="s">
        <v>1306</v>
      </c>
      <c r="D103" s="1380" t="s">
        <v>1307</v>
      </c>
      <c r="E103" s="7352">
        <v>2146</v>
      </c>
      <c r="F103" s="1387">
        <v>2021</v>
      </c>
      <c r="G103" s="1387">
        <v>2040</v>
      </c>
      <c r="H103" s="1413" t="s">
        <v>89</v>
      </c>
      <c r="I103" s="1414" t="s">
        <v>89</v>
      </c>
      <c r="J103" s="1389">
        <v>41767</v>
      </c>
      <c r="K103" s="1389"/>
      <c r="L103" s="1389" t="s">
        <v>90</v>
      </c>
      <c r="M103" s="2002" t="s">
        <v>1308</v>
      </c>
      <c r="N103" s="1389"/>
      <c r="O103" s="1389"/>
      <c r="P103" s="1388"/>
      <c r="Q103" s="1415"/>
      <c r="R103" s="1416"/>
      <c r="S103" s="1416"/>
      <c r="T103" s="1416"/>
      <c r="U103" s="3792"/>
      <c r="V103" s="1417"/>
      <c r="W103" s="1391" t="str">
        <f t="shared" si="5"/>
        <v>Yes</v>
      </c>
      <c r="X103" s="1392" t="s">
        <v>93</v>
      </c>
      <c r="Y103" s="108" t="s">
        <v>94</v>
      </c>
      <c r="Z103" s="1456"/>
      <c r="AA103" s="5809" t="s">
        <v>1309</v>
      </c>
      <c r="AB103" s="5792" t="s">
        <v>1310</v>
      </c>
      <c r="AC103" s="2761"/>
      <c r="AD103" s="1418">
        <v>45717</v>
      </c>
      <c r="AE103" s="1570">
        <v>43466</v>
      </c>
      <c r="AF103" s="1419" t="s">
        <v>364</v>
      </c>
      <c r="AG103" s="1396">
        <v>43466</v>
      </c>
      <c r="AH103" s="1397">
        <v>43501</v>
      </c>
      <c r="AI103" s="1397">
        <v>43543</v>
      </c>
      <c r="AJ103" s="3008" t="s">
        <v>1311</v>
      </c>
      <c r="AK103" s="1399" t="s">
        <v>1312</v>
      </c>
      <c r="AL103" s="7368">
        <v>43709</v>
      </c>
      <c r="AM103" s="7369" t="s">
        <v>1313</v>
      </c>
      <c r="AN103" s="1396">
        <v>43709</v>
      </c>
      <c r="AO103" s="1397">
        <v>43711</v>
      </c>
      <c r="AP103" s="1397">
        <v>43753</v>
      </c>
      <c r="AQ103" s="1398" t="s">
        <v>1314</v>
      </c>
      <c r="AR103" s="1400" t="s">
        <v>1315</v>
      </c>
      <c r="AS103" s="1420">
        <v>44886</v>
      </c>
      <c r="AT103" s="1421" t="s">
        <v>1316</v>
      </c>
      <c r="AU103" s="1422">
        <v>44866</v>
      </c>
      <c r="AV103" s="1423">
        <v>44886</v>
      </c>
      <c r="AW103" s="1423">
        <v>44927</v>
      </c>
      <c r="AX103" s="1629" t="s">
        <v>1317</v>
      </c>
      <c r="AY103" s="1425"/>
      <c r="AZ103" s="1420" t="s">
        <v>1318</v>
      </c>
      <c r="BA103" s="1421" t="s">
        <v>1319</v>
      </c>
      <c r="BB103" s="1422" t="s">
        <v>1318</v>
      </c>
      <c r="BC103" s="1423">
        <v>45313</v>
      </c>
      <c r="BD103" s="1423">
        <v>45355</v>
      </c>
      <c r="BE103" s="1424" t="s">
        <v>1320</v>
      </c>
      <c r="BF103" s="1424"/>
      <c r="BG103" s="4085" t="s">
        <v>1321</v>
      </c>
      <c r="BH103" s="1396">
        <v>46204</v>
      </c>
      <c r="BI103" s="1408"/>
      <c r="BJ103" s="4085">
        <v>46327</v>
      </c>
      <c r="BK103" s="1396">
        <v>46327</v>
      </c>
      <c r="BL103" s="1408"/>
      <c r="BM103" s="4085">
        <v>46600</v>
      </c>
      <c r="BN103" s="1396">
        <v>46600</v>
      </c>
      <c r="BO103" s="1408"/>
      <c r="BP103" s="542" t="s">
        <v>1322</v>
      </c>
      <c r="BQ103" s="4189" t="s">
        <v>355</v>
      </c>
      <c r="BR103" s="1178"/>
      <c r="BS103" s="542"/>
      <c r="BT103" s="1409">
        <v>45320</v>
      </c>
      <c r="BU103" s="1409">
        <v>45720</v>
      </c>
      <c r="BV103" s="1410" t="s">
        <v>116</v>
      </c>
      <c r="BW103" s="1409">
        <v>45037</v>
      </c>
      <c r="BX103" s="1409">
        <v>45720</v>
      </c>
      <c r="BY103" s="1410" t="s">
        <v>116</v>
      </c>
      <c r="BZ103" s="1409">
        <v>45720</v>
      </c>
      <c r="CA103" s="1409" t="s">
        <v>1323</v>
      </c>
      <c r="CB103" s="1409"/>
      <c r="CC103" s="542" t="s">
        <v>1324</v>
      </c>
      <c r="CD103" s="12"/>
      <c r="CE103" s="12"/>
      <c r="CF103" s="12"/>
      <c r="CG103" s="18"/>
    </row>
    <row r="104" spans="1:85" ht="45" hidden="1" customHeight="1" x14ac:dyDescent="0.2">
      <c r="A104" s="3686" t="s">
        <v>1325</v>
      </c>
      <c r="B104" s="3687"/>
      <c r="C104" s="3688" t="s">
        <v>1326</v>
      </c>
      <c r="D104" s="3689" t="s">
        <v>104</v>
      </c>
      <c r="E104" s="3690" t="s">
        <v>226</v>
      </c>
      <c r="F104" s="3691"/>
      <c r="G104" s="3691"/>
      <c r="H104" s="3692" t="s">
        <v>89</v>
      </c>
      <c r="I104" s="3693" t="s">
        <v>89</v>
      </c>
      <c r="J104" s="3694">
        <v>43396</v>
      </c>
      <c r="K104" s="3694"/>
      <c r="L104" s="1389"/>
      <c r="M104" s="2002"/>
      <c r="N104" s="1389"/>
      <c r="O104" s="3694"/>
      <c r="P104" s="3696"/>
      <c r="Q104" s="3697"/>
      <c r="R104" s="3698"/>
      <c r="S104" s="3698"/>
      <c r="T104" s="3698"/>
      <c r="U104" s="3794"/>
      <c r="V104" s="3699"/>
      <c r="W104" s="3700" t="str">
        <f t="shared" si="5"/>
        <v>Yes</v>
      </c>
      <c r="X104" s="3701" t="s">
        <v>93</v>
      </c>
      <c r="Y104" s="3688" t="s">
        <v>94</v>
      </c>
      <c r="Z104" s="3688"/>
      <c r="AA104" s="5782" t="s">
        <v>1327</v>
      </c>
      <c r="AB104" s="5776" t="s">
        <v>1328</v>
      </c>
      <c r="AC104" s="3703"/>
      <c r="AD104" s="3704">
        <v>45566</v>
      </c>
      <c r="AE104" s="4145" t="s">
        <v>274</v>
      </c>
      <c r="AF104" s="3705" t="s">
        <v>603</v>
      </c>
      <c r="AG104" s="3706">
        <v>46204</v>
      </c>
      <c r="AH104" s="3706"/>
      <c r="AI104" s="3706"/>
      <c r="AJ104" s="3713"/>
      <c r="AK104" s="3707"/>
      <c r="AL104" s="3909"/>
      <c r="AM104" s="3714"/>
      <c r="AN104" s="3706"/>
      <c r="AO104" s="3706"/>
      <c r="AP104" s="3706"/>
      <c r="AQ104" s="3695"/>
      <c r="AR104" s="3708"/>
      <c r="AS104" s="3709"/>
      <c r="AT104" s="3692"/>
      <c r="AU104" s="3709"/>
      <c r="AV104" s="3709"/>
      <c r="AW104" s="3709"/>
      <c r="AX104" s="3692"/>
      <c r="AY104" s="3710"/>
      <c r="AZ104" s="3709"/>
      <c r="BA104" s="3692"/>
      <c r="BB104" s="3709"/>
      <c r="BC104" s="3709"/>
      <c r="BD104" s="3709"/>
      <c r="BE104" s="3692"/>
      <c r="BF104" s="3692"/>
      <c r="BG104" s="4089" t="s">
        <v>1329</v>
      </c>
      <c r="BH104" s="3706">
        <v>46569</v>
      </c>
      <c r="BI104" s="3711"/>
      <c r="BJ104" s="4089" t="s">
        <v>1330</v>
      </c>
      <c r="BK104" s="3706">
        <v>46692</v>
      </c>
      <c r="BL104" s="3711"/>
      <c r="BM104" s="4089">
        <v>46905</v>
      </c>
      <c r="BN104" s="3706">
        <v>46905</v>
      </c>
      <c r="BO104" s="3711"/>
      <c r="BP104" s="3688" t="s">
        <v>1331</v>
      </c>
      <c r="BQ104" s="4182" t="s">
        <v>1332</v>
      </c>
      <c r="BR104" s="3712"/>
      <c r="BS104" s="540"/>
      <c r="BT104" s="3716">
        <v>45952</v>
      </c>
      <c r="BU104" s="3716">
        <v>45315</v>
      </c>
      <c r="BV104" s="3695" t="s">
        <v>116</v>
      </c>
      <c r="BW104" s="3716">
        <v>44270</v>
      </c>
      <c r="BX104" s="3716">
        <v>45681</v>
      </c>
      <c r="BY104" s="3695" t="s">
        <v>116</v>
      </c>
      <c r="BZ104" s="3716"/>
      <c r="CA104" s="3716" t="s">
        <v>104</v>
      </c>
      <c r="CB104" s="1409"/>
      <c r="CC104" s="540" t="s">
        <v>1333</v>
      </c>
      <c r="CD104" s="12"/>
      <c r="CE104" s="12"/>
      <c r="CF104" s="12"/>
      <c r="CG104" s="18"/>
    </row>
    <row r="105" spans="1:85" ht="45" hidden="1" customHeight="1" x14ac:dyDescent="0.2">
      <c r="A105" s="3686" t="s">
        <v>1334</v>
      </c>
      <c r="B105" s="3687"/>
      <c r="C105" s="3688" t="s">
        <v>1335</v>
      </c>
      <c r="D105" s="3689" t="s">
        <v>1336</v>
      </c>
      <c r="E105" s="3718" t="s">
        <v>193</v>
      </c>
      <c r="F105" s="3695"/>
      <c r="G105" s="3695"/>
      <c r="H105" s="3692" t="s">
        <v>89</v>
      </c>
      <c r="I105" s="3693" t="s">
        <v>89</v>
      </c>
      <c r="J105" s="3694">
        <v>43299</v>
      </c>
      <c r="K105" s="3694" t="s">
        <v>1337</v>
      </c>
      <c r="L105" s="3694"/>
      <c r="M105" s="3866"/>
      <c r="N105" s="3694"/>
      <c r="O105" s="3694"/>
      <c r="P105" s="3696"/>
      <c r="Q105" s="3697"/>
      <c r="R105" s="3698"/>
      <c r="S105" s="3698"/>
      <c r="T105" s="3698"/>
      <c r="U105" s="3794"/>
      <c r="V105" s="3699"/>
      <c r="W105" s="3700" t="str">
        <f t="shared" si="5"/>
        <v>Yes</v>
      </c>
      <c r="X105" s="3701" t="s">
        <v>93</v>
      </c>
      <c r="Y105" s="3688" t="s">
        <v>94</v>
      </c>
      <c r="Z105" s="4018"/>
      <c r="AA105" s="5810" t="s">
        <v>1338</v>
      </c>
      <c r="AB105" s="5905" t="s">
        <v>1339</v>
      </c>
      <c r="AC105" s="3703"/>
      <c r="AD105" s="3704">
        <v>44866</v>
      </c>
      <c r="AE105" s="4145"/>
      <c r="AF105" s="3705" t="s">
        <v>1340</v>
      </c>
      <c r="AG105" s="3706"/>
      <c r="AH105" s="3706">
        <v>44242</v>
      </c>
      <c r="AI105" s="3706">
        <v>44298</v>
      </c>
      <c r="AJ105" s="3908" t="s">
        <v>1341</v>
      </c>
      <c r="AK105" s="3707" t="s">
        <v>1341</v>
      </c>
      <c r="AL105" s="4376"/>
      <c r="AM105" s="3714"/>
      <c r="AN105" s="3706"/>
      <c r="AO105" s="3706"/>
      <c r="AP105" s="3706"/>
      <c r="AQ105" s="3695"/>
      <c r="AR105" s="3708"/>
      <c r="AS105" s="3709"/>
      <c r="AT105" s="3692"/>
      <c r="AU105" s="3709"/>
      <c r="AV105" s="3709"/>
      <c r="AW105" s="3709"/>
      <c r="AX105" s="3692"/>
      <c r="AY105" s="3710"/>
      <c r="AZ105" s="3709"/>
      <c r="BA105" s="3692"/>
      <c r="BB105" s="3709"/>
      <c r="BC105" s="3709"/>
      <c r="BD105" s="3709"/>
      <c r="BE105" s="3692"/>
      <c r="BF105" s="3692"/>
      <c r="BG105" s="4089"/>
      <c r="BH105" s="3706"/>
      <c r="BI105" s="3711"/>
      <c r="BJ105" s="4089"/>
      <c r="BK105" s="3706"/>
      <c r="BL105" s="3711"/>
      <c r="BM105" s="4089"/>
      <c r="BN105" s="3706"/>
      <c r="BO105" s="3711"/>
      <c r="BP105" s="3688" t="s">
        <v>1342</v>
      </c>
      <c r="BQ105" s="4182" t="s">
        <v>1343</v>
      </c>
      <c r="BR105" s="3712"/>
      <c r="BS105" s="3688"/>
      <c r="BT105" s="3716">
        <v>45938</v>
      </c>
      <c r="BU105" s="3716">
        <v>45908</v>
      </c>
      <c r="BV105" s="3695" t="s">
        <v>116</v>
      </c>
      <c r="BW105" s="3716">
        <v>44974</v>
      </c>
      <c r="BX105" s="3716">
        <v>45908</v>
      </c>
      <c r="BY105" s="3695" t="s">
        <v>116</v>
      </c>
      <c r="BZ105" s="3716">
        <v>45908</v>
      </c>
      <c r="CA105" s="3716" t="s">
        <v>104</v>
      </c>
      <c r="CB105" s="1409"/>
      <c r="CC105" s="542" t="s">
        <v>105</v>
      </c>
      <c r="CD105" s="12"/>
      <c r="CE105" s="12"/>
      <c r="CF105" s="12"/>
      <c r="CG105" s="18"/>
    </row>
    <row r="106" spans="1:85" ht="45" hidden="1" customHeight="1" x14ac:dyDescent="0.2">
      <c r="A106" s="1688" t="s">
        <v>1344</v>
      </c>
      <c r="B106" s="3307"/>
      <c r="C106" s="2275" t="s">
        <v>1345</v>
      </c>
      <c r="D106" s="1689" t="s">
        <v>1020</v>
      </c>
      <c r="E106" s="1704">
        <v>1367</v>
      </c>
      <c r="F106" s="1665" t="s">
        <v>292</v>
      </c>
      <c r="G106" s="1665" t="s">
        <v>1021</v>
      </c>
      <c r="H106" s="1680" t="s">
        <v>89</v>
      </c>
      <c r="I106" s="1691" t="s">
        <v>194</v>
      </c>
      <c r="J106" s="1668">
        <v>42565</v>
      </c>
      <c r="K106" s="1668"/>
      <c r="L106" s="1668"/>
      <c r="M106" s="2006"/>
      <c r="N106" s="1668"/>
      <c r="O106" s="1668"/>
      <c r="P106" s="1667"/>
      <c r="Q106" s="1705"/>
      <c r="R106" s="1669"/>
      <c r="S106" s="1669"/>
      <c r="T106" s="1669"/>
      <c r="U106" s="3793">
        <v>43647</v>
      </c>
      <c r="V106" s="2316" t="s">
        <v>1022</v>
      </c>
      <c r="W106" s="1695" t="str">
        <f t="shared" si="5"/>
        <v>Yes</v>
      </c>
      <c r="X106" s="1672" t="s">
        <v>237</v>
      </c>
      <c r="Y106" s="1376" t="s">
        <v>267</v>
      </c>
      <c r="Z106" s="3208"/>
      <c r="AA106" s="6034" t="s">
        <v>1023</v>
      </c>
      <c r="AB106" s="6034"/>
      <c r="AC106" s="2312"/>
      <c r="AD106" s="1682">
        <v>43678</v>
      </c>
      <c r="AE106" s="4147" t="s">
        <v>873</v>
      </c>
      <c r="AF106" s="1676" t="s">
        <v>1024</v>
      </c>
      <c r="AG106" s="1674">
        <v>44378</v>
      </c>
      <c r="AH106" s="1674"/>
      <c r="AI106" s="1674"/>
      <c r="AJ106" s="3006"/>
      <c r="AK106" s="1677"/>
      <c r="AL106" s="7170"/>
      <c r="AM106" s="7141"/>
      <c r="AN106" s="1674"/>
      <c r="AO106" s="1674"/>
      <c r="AP106" s="1674"/>
      <c r="AQ106" s="1666"/>
      <c r="AR106" s="1677"/>
      <c r="AS106" s="1679"/>
      <c r="AT106" s="1680"/>
      <c r="AU106" s="1674"/>
      <c r="AV106" s="1679"/>
      <c r="AW106" s="1679"/>
      <c r="AX106" s="1680"/>
      <c r="AY106" s="1698"/>
      <c r="AZ106" s="1679"/>
      <c r="BA106" s="1680"/>
      <c r="BB106" s="1679"/>
      <c r="BC106" s="1679"/>
      <c r="BD106" s="1679"/>
      <c r="BE106" s="1680"/>
      <c r="BF106" s="1680"/>
      <c r="BG106" s="4158" t="s">
        <v>1025</v>
      </c>
      <c r="BH106" s="1674">
        <v>44743</v>
      </c>
      <c r="BI106" s="1683"/>
      <c r="BJ106" s="4158" t="s">
        <v>316</v>
      </c>
      <c r="BK106" s="1674">
        <v>45017</v>
      </c>
      <c r="BL106" s="1683"/>
      <c r="BM106" s="4158" t="s">
        <v>1026</v>
      </c>
      <c r="BN106" s="1674">
        <v>45292</v>
      </c>
      <c r="BO106" s="1683"/>
      <c r="BP106" s="1376" t="s">
        <v>1027</v>
      </c>
      <c r="BQ106" s="4184"/>
      <c r="BR106" s="2300"/>
      <c r="BS106" s="1703"/>
      <c r="BT106" s="1684">
        <v>44547</v>
      </c>
      <c r="BU106" s="1684"/>
      <c r="BV106" s="1666" t="s">
        <v>116</v>
      </c>
      <c r="BW106" s="1684">
        <v>44547</v>
      </c>
      <c r="BX106" s="1684">
        <v>44278</v>
      </c>
      <c r="BY106" s="1666" t="s">
        <v>116</v>
      </c>
      <c r="BZ106" s="1684"/>
      <c r="CA106" s="2319" t="s">
        <v>117</v>
      </c>
      <c r="CB106" s="1684"/>
      <c r="CC106" s="1376" t="s">
        <v>105</v>
      </c>
      <c r="CD106" s="12"/>
      <c r="CE106" s="12"/>
      <c r="CF106" s="12"/>
      <c r="CG106" s="18"/>
    </row>
    <row r="107" spans="1:85" ht="45" hidden="1" customHeight="1" x14ac:dyDescent="0.2">
      <c r="A107" s="4225" t="s">
        <v>1346</v>
      </c>
      <c r="B107" s="4321"/>
      <c r="C107" s="2487" t="s">
        <v>1347</v>
      </c>
      <c r="D107" s="4224" t="s">
        <v>1348</v>
      </c>
      <c r="E107" s="4286">
        <v>2036</v>
      </c>
      <c r="F107" s="4218">
        <v>2020</v>
      </c>
      <c r="G107" s="4218">
        <v>2039</v>
      </c>
      <c r="H107" s="4226" t="s">
        <v>89</v>
      </c>
      <c r="I107" s="4793" t="s">
        <v>89</v>
      </c>
      <c r="J107" s="4227">
        <v>45749</v>
      </c>
      <c r="K107" s="4227">
        <v>42466</v>
      </c>
      <c r="L107" s="4227" t="s">
        <v>90</v>
      </c>
      <c r="M107" s="4228" t="s">
        <v>1349</v>
      </c>
      <c r="N107" s="4227"/>
      <c r="O107" s="4227"/>
      <c r="P107" s="4229">
        <v>44858</v>
      </c>
      <c r="Q107" s="4230">
        <v>45016</v>
      </c>
      <c r="R107" s="4231">
        <v>45656</v>
      </c>
      <c r="S107" s="4231"/>
      <c r="T107" s="4231"/>
      <c r="U107" s="4232"/>
      <c r="V107" s="4233"/>
      <c r="W107" s="4234" t="str">
        <f t="shared" si="5"/>
        <v>Yes</v>
      </c>
      <c r="X107" s="4235" t="s">
        <v>93</v>
      </c>
      <c r="Y107" s="2487" t="s">
        <v>94</v>
      </c>
      <c r="Z107" s="2487"/>
      <c r="AA107" s="5811" t="s">
        <v>1350</v>
      </c>
      <c r="AB107" s="5811" t="s">
        <v>1351</v>
      </c>
      <c r="AC107" s="4236"/>
      <c r="AD107" s="4237">
        <v>45717</v>
      </c>
      <c r="AE107" s="4238">
        <v>43405</v>
      </c>
      <c r="AF107" s="4239" t="s">
        <v>327</v>
      </c>
      <c r="AG107" s="4240">
        <v>43405</v>
      </c>
      <c r="AH107" s="4240">
        <v>43405</v>
      </c>
      <c r="AI107" s="4240">
        <v>43455</v>
      </c>
      <c r="AJ107" s="4241" t="s">
        <v>1352</v>
      </c>
      <c r="AK107" s="4242" t="s">
        <v>1353</v>
      </c>
      <c r="AL107" s="4243" t="s">
        <v>1354</v>
      </c>
      <c r="AM107" s="4244" t="s">
        <v>270</v>
      </c>
      <c r="AN107" s="4240">
        <v>44075</v>
      </c>
      <c r="AO107" s="4240">
        <v>44317</v>
      </c>
      <c r="AP107" s="4240">
        <v>44409</v>
      </c>
      <c r="AQ107" s="4218" t="s">
        <v>1355</v>
      </c>
      <c r="AR107" s="4296"/>
      <c r="AS107" s="4243"/>
      <c r="AT107" s="4226"/>
      <c r="AU107" s="4243"/>
      <c r="AV107" s="4243"/>
      <c r="AW107" s="4243"/>
      <c r="AX107" s="4226"/>
      <c r="AY107" s="4336"/>
      <c r="AZ107" s="4243"/>
      <c r="BA107" s="4226"/>
      <c r="BB107" s="4243"/>
      <c r="BC107" s="4243"/>
      <c r="BD107" s="4243"/>
      <c r="BE107" s="4226"/>
      <c r="BF107" s="4226"/>
      <c r="BG107" s="4245">
        <v>44866</v>
      </c>
      <c r="BH107" s="4240">
        <v>44866</v>
      </c>
      <c r="BI107" s="4246">
        <v>44858</v>
      </c>
      <c r="BJ107" s="4245">
        <v>45078</v>
      </c>
      <c r="BK107" s="4240">
        <v>45078</v>
      </c>
      <c r="BL107" s="4246">
        <v>45016</v>
      </c>
      <c r="BM107" s="4245">
        <v>45444</v>
      </c>
      <c r="BN107" s="4240">
        <v>45444</v>
      </c>
      <c r="BO107" s="4246">
        <v>45749</v>
      </c>
      <c r="BP107" s="2487" t="s">
        <v>1356</v>
      </c>
      <c r="BQ107" s="4247" t="s">
        <v>355</v>
      </c>
      <c r="BR107" s="2487" t="s">
        <v>1356</v>
      </c>
      <c r="BS107" s="2487"/>
      <c r="BT107" s="2486">
        <v>45146</v>
      </c>
      <c r="BU107" s="2486">
        <v>45961</v>
      </c>
      <c r="BV107" s="4218" t="s">
        <v>116</v>
      </c>
      <c r="BW107" s="2486">
        <v>45961</v>
      </c>
      <c r="BX107" s="2486">
        <v>44869</v>
      </c>
      <c r="BY107" s="4218" t="s">
        <v>116</v>
      </c>
      <c r="BZ107" s="2486">
        <v>44869</v>
      </c>
      <c r="CA107" s="2486" t="s">
        <v>1357</v>
      </c>
      <c r="CB107" s="2623"/>
      <c r="CC107" s="2186" t="s">
        <v>1358</v>
      </c>
      <c r="CD107" s="12"/>
      <c r="CE107" s="12"/>
      <c r="CF107" s="12"/>
      <c r="CG107" s="18"/>
    </row>
    <row r="108" spans="1:85" ht="45" hidden="1" customHeight="1" x14ac:dyDescent="0.2">
      <c r="A108" s="3686" t="s">
        <v>1359</v>
      </c>
      <c r="B108" s="3687"/>
      <c r="C108" s="3688" t="s">
        <v>1360</v>
      </c>
      <c r="D108" s="3689"/>
      <c r="E108" s="3690" t="s">
        <v>226</v>
      </c>
      <c r="F108" s="3691"/>
      <c r="G108" s="3691"/>
      <c r="H108" s="3692"/>
      <c r="I108" s="3693"/>
      <c r="J108" s="3694">
        <v>42292</v>
      </c>
      <c r="K108" s="3694"/>
      <c r="L108" s="3694" t="s">
        <v>90</v>
      </c>
      <c r="M108" s="3866" t="s">
        <v>1349</v>
      </c>
      <c r="N108" s="3694"/>
      <c r="O108" s="3694"/>
      <c r="P108" s="3696"/>
      <c r="Q108" s="3697"/>
      <c r="R108" s="3698"/>
      <c r="S108" s="3698"/>
      <c r="T108" s="3698"/>
      <c r="U108" s="3794">
        <v>45584</v>
      </c>
      <c r="V108" s="3727" t="s">
        <v>1361</v>
      </c>
      <c r="W108" s="3700" t="str">
        <f t="shared" si="5"/>
        <v>Yes</v>
      </c>
      <c r="X108" s="3701" t="s">
        <v>93</v>
      </c>
      <c r="Y108" s="3688" t="s">
        <v>94</v>
      </c>
      <c r="Z108" s="3688"/>
      <c r="AA108" s="5777" t="s">
        <v>1362</v>
      </c>
      <c r="AB108" s="5776" t="s">
        <v>1363</v>
      </c>
      <c r="AC108" s="3703"/>
      <c r="AD108" s="3704">
        <v>45717</v>
      </c>
      <c r="AE108" s="4145" t="s">
        <v>1364</v>
      </c>
      <c r="AF108" s="3705" t="s">
        <v>1365</v>
      </c>
      <c r="AG108" s="3706">
        <v>46143</v>
      </c>
      <c r="AH108" s="3706"/>
      <c r="AI108" s="3706"/>
      <c r="AJ108" s="3713"/>
      <c r="AK108" s="3707"/>
      <c r="AL108" s="3909" t="s">
        <v>1366</v>
      </c>
      <c r="AM108" s="3715" t="s">
        <v>1367</v>
      </c>
      <c r="AN108" s="3706">
        <v>46327</v>
      </c>
      <c r="AO108" s="3706"/>
      <c r="AP108" s="3706"/>
      <c r="AQ108" s="3695"/>
      <c r="AR108" s="3708"/>
      <c r="AS108" s="3709"/>
      <c r="AT108" s="3692"/>
      <c r="AU108" s="3709"/>
      <c r="AV108" s="3709"/>
      <c r="AW108" s="3709"/>
      <c r="AX108" s="3692"/>
      <c r="AY108" s="3710"/>
      <c r="AZ108" s="3709"/>
      <c r="BA108" s="3692"/>
      <c r="BB108" s="3709"/>
      <c r="BC108" s="3709"/>
      <c r="BD108" s="3709"/>
      <c r="BE108" s="3692"/>
      <c r="BF108" s="3692"/>
      <c r="BG108" s="4089">
        <v>46844</v>
      </c>
      <c r="BH108" s="3706">
        <v>46844</v>
      </c>
      <c r="BI108" s="3711"/>
      <c r="BJ108" s="4089">
        <v>46966</v>
      </c>
      <c r="BK108" s="3706">
        <v>46966</v>
      </c>
      <c r="BL108" s="3711"/>
      <c r="BM108" s="4089">
        <v>47088</v>
      </c>
      <c r="BN108" s="3706">
        <v>47088</v>
      </c>
      <c r="BO108" s="3711"/>
      <c r="BP108" s="3688" t="s">
        <v>1368</v>
      </c>
      <c r="BQ108" s="4182" t="s">
        <v>355</v>
      </c>
      <c r="BR108" s="3912" t="s">
        <v>1369</v>
      </c>
      <c r="BS108" s="3688"/>
      <c r="BT108" s="3716">
        <v>45695</v>
      </c>
      <c r="BU108" s="3716">
        <v>45882</v>
      </c>
      <c r="BV108" s="3695" t="s">
        <v>116</v>
      </c>
      <c r="BW108" s="3716">
        <v>45664</v>
      </c>
      <c r="BX108" s="3716">
        <v>45882</v>
      </c>
      <c r="BY108" s="3695" t="s">
        <v>116</v>
      </c>
      <c r="BZ108" s="3716">
        <v>45882</v>
      </c>
      <c r="CA108" s="3716" t="s">
        <v>104</v>
      </c>
      <c r="CB108" s="1409"/>
      <c r="CC108" s="540" t="s">
        <v>579</v>
      </c>
      <c r="CD108" s="12"/>
      <c r="CE108" s="12"/>
      <c r="CF108" s="12"/>
      <c r="CG108" s="18"/>
    </row>
    <row r="109" spans="1:85" ht="45" hidden="1" customHeight="1" x14ac:dyDescent="0.2">
      <c r="A109" s="3686" t="s">
        <v>1370</v>
      </c>
      <c r="B109" s="3687"/>
      <c r="C109" s="3688" t="s">
        <v>1371</v>
      </c>
      <c r="D109" s="3689" t="s">
        <v>1372</v>
      </c>
      <c r="E109" s="3690" t="s">
        <v>193</v>
      </c>
      <c r="F109" s="3691"/>
      <c r="G109" s="3691"/>
      <c r="H109" s="3692" t="s">
        <v>89</v>
      </c>
      <c r="I109" s="3695" t="s">
        <v>89</v>
      </c>
      <c r="J109" s="3696" t="s">
        <v>1373</v>
      </c>
      <c r="K109" s="3696"/>
      <c r="L109" s="1388"/>
      <c r="M109" s="2003"/>
      <c r="N109" s="1388"/>
      <c r="O109" s="3696"/>
      <c r="P109" s="3696"/>
      <c r="Q109" s="3697"/>
      <c r="R109" s="3698"/>
      <c r="S109" s="3698"/>
      <c r="T109" s="3698"/>
      <c r="U109" s="3794">
        <v>45356</v>
      </c>
      <c r="V109" s="3699" t="s">
        <v>1374</v>
      </c>
      <c r="W109" s="3700" t="str">
        <f t="shared" si="5"/>
        <v>Yes</v>
      </c>
      <c r="X109" s="3701" t="s">
        <v>93</v>
      </c>
      <c r="Y109" s="3688" t="s">
        <v>94</v>
      </c>
      <c r="Z109" s="4018"/>
      <c r="AA109" s="6203" t="s">
        <v>1375</v>
      </c>
      <c r="AB109" s="5802" t="s">
        <v>1376</v>
      </c>
      <c r="AC109" s="3719"/>
      <c r="AD109" s="3704">
        <v>45717</v>
      </c>
      <c r="AE109" s="4145" t="s">
        <v>1377</v>
      </c>
      <c r="AF109" s="3705" t="s">
        <v>603</v>
      </c>
      <c r="AG109" s="3706">
        <v>46204</v>
      </c>
      <c r="AH109" s="3706"/>
      <c r="AI109" s="3706"/>
      <c r="AJ109" s="3713"/>
      <c r="AK109" s="3707"/>
      <c r="AL109" s="3709" t="s">
        <v>604</v>
      </c>
      <c r="AM109" s="3705" t="s">
        <v>1329</v>
      </c>
      <c r="AN109" s="3706">
        <v>46569</v>
      </c>
      <c r="AO109" s="3706"/>
      <c r="AP109" s="3706"/>
      <c r="AQ109" s="3695"/>
      <c r="AR109" s="3708"/>
      <c r="AS109" s="3709"/>
      <c r="AT109" s="3692"/>
      <c r="AU109" s="3709"/>
      <c r="AV109" s="3709"/>
      <c r="AW109" s="3709"/>
      <c r="AX109" s="3692"/>
      <c r="AY109" s="3710"/>
      <c r="AZ109" s="3709"/>
      <c r="BA109" s="3692"/>
      <c r="BB109" s="3709"/>
      <c r="BC109" s="3709"/>
      <c r="BD109" s="3709"/>
      <c r="BE109" s="3692"/>
      <c r="BF109" s="3692"/>
      <c r="BG109" s="4089">
        <v>46753</v>
      </c>
      <c r="BH109" s="3706">
        <v>46753</v>
      </c>
      <c r="BI109" s="3711"/>
      <c r="BJ109" s="4089">
        <v>46784</v>
      </c>
      <c r="BK109" s="3706">
        <v>46784</v>
      </c>
      <c r="BL109" s="3711"/>
      <c r="BM109" s="4089">
        <v>47119</v>
      </c>
      <c r="BN109" s="3706">
        <v>47119</v>
      </c>
      <c r="BO109" s="3711"/>
      <c r="BP109" s="3688" t="s">
        <v>1378</v>
      </c>
      <c r="BQ109" s="4587" t="s">
        <v>355</v>
      </c>
      <c r="BR109" s="3712" t="s">
        <v>1379</v>
      </c>
      <c r="BS109" s="540"/>
      <c r="BT109" s="3716">
        <v>45929</v>
      </c>
      <c r="BU109" s="3716">
        <v>45932</v>
      </c>
      <c r="BV109" s="3695" t="s">
        <v>116</v>
      </c>
      <c r="BW109" s="3716">
        <v>45681</v>
      </c>
      <c r="BX109" s="3716">
        <v>45932</v>
      </c>
      <c r="BY109" s="3695" t="s">
        <v>116</v>
      </c>
      <c r="BZ109" s="3716">
        <v>45932</v>
      </c>
      <c r="CA109" s="3716" t="s">
        <v>104</v>
      </c>
      <c r="CB109" s="1409"/>
      <c r="CC109" s="540" t="s">
        <v>105</v>
      </c>
      <c r="CD109" s="12"/>
      <c r="CE109" s="12"/>
      <c r="CF109" s="12"/>
      <c r="CG109" s="18"/>
    </row>
    <row r="110" spans="1:85" ht="45" customHeight="1" x14ac:dyDescent="0.2">
      <c r="A110" s="3686"/>
      <c r="B110" s="3687" t="s">
        <v>1380</v>
      </c>
      <c r="C110" s="3688" t="s">
        <v>1381</v>
      </c>
      <c r="D110" s="3689"/>
      <c r="E110" s="3690"/>
      <c r="F110" s="3695"/>
      <c r="G110" s="3695"/>
      <c r="H110" s="3692" t="s">
        <v>89</v>
      </c>
      <c r="I110" s="3693" t="s">
        <v>89</v>
      </c>
      <c r="J110" s="3694">
        <v>41325</v>
      </c>
      <c r="K110" s="3694"/>
      <c r="L110" s="3649"/>
      <c r="M110" s="3863"/>
      <c r="N110" s="3649"/>
      <c r="O110" s="3649"/>
      <c r="P110" s="3696"/>
      <c r="Q110" s="3697"/>
      <c r="R110" s="3698"/>
      <c r="S110" s="3698"/>
      <c r="T110" s="3698"/>
      <c r="U110" s="3794"/>
      <c r="V110" s="3699"/>
      <c r="W110" s="3700" t="str">
        <f t="shared" si="5"/>
        <v>Yes</v>
      </c>
      <c r="X110" s="3701" t="s">
        <v>93</v>
      </c>
      <c r="Y110" s="3688" t="s">
        <v>94</v>
      </c>
      <c r="Z110" s="4030"/>
      <c r="AA110" s="5810" t="s">
        <v>1382</v>
      </c>
      <c r="AB110" s="6215" t="s">
        <v>1383</v>
      </c>
      <c r="AC110" s="3656"/>
      <c r="AD110" s="3704">
        <v>45717</v>
      </c>
      <c r="AE110" s="4145" t="s">
        <v>1384</v>
      </c>
      <c r="AF110" s="3705" t="s">
        <v>1385</v>
      </c>
      <c r="AG110" s="3706"/>
      <c r="AH110" s="3706"/>
      <c r="AI110" s="3706"/>
      <c r="AJ110" s="3713"/>
      <c r="AK110" s="3661"/>
      <c r="AL110" s="3909"/>
      <c r="AM110" s="3715"/>
      <c r="AN110" s="3706"/>
      <c r="AO110" s="3706"/>
      <c r="AP110" s="3706"/>
      <c r="AQ110" s="3695"/>
      <c r="AR110" s="3663"/>
      <c r="AS110" s="3709"/>
      <c r="AT110" s="3692"/>
      <c r="AU110" s="3709"/>
      <c r="AV110" s="3709"/>
      <c r="AW110" s="3709"/>
      <c r="AX110" s="3692"/>
      <c r="AY110" s="3666"/>
      <c r="AZ110" s="3709"/>
      <c r="BA110" s="3692"/>
      <c r="BB110" s="3709"/>
      <c r="BC110" s="3709"/>
      <c r="BD110" s="3709"/>
      <c r="BE110" s="3692"/>
      <c r="BF110" s="3648"/>
      <c r="BG110" s="4089">
        <v>46784</v>
      </c>
      <c r="BH110" s="3706">
        <v>46784</v>
      </c>
      <c r="BI110" s="3711"/>
      <c r="BJ110" s="4089">
        <v>46935</v>
      </c>
      <c r="BK110" s="3706">
        <v>46935</v>
      </c>
      <c r="BL110" s="3711"/>
      <c r="BM110" s="4089">
        <v>47239</v>
      </c>
      <c r="BN110" s="3706">
        <v>47239</v>
      </c>
      <c r="BO110" s="3711"/>
      <c r="BP110" s="3688" t="s">
        <v>1386</v>
      </c>
      <c r="BQ110" s="4587" t="s">
        <v>355</v>
      </c>
      <c r="BR110" s="3684" t="s">
        <v>1387</v>
      </c>
      <c r="BS110" s="3684"/>
      <c r="BT110" s="3716">
        <v>45631</v>
      </c>
      <c r="BU110" s="3716">
        <v>45868</v>
      </c>
      <c r="BV110" s="3695" t="s">
        <v>116</v>
      </c>
      <c r="BW110" s="3716">
        <v>45631</v>
      </c>
      <c r="BX110" s="3716">
        <v>45868</v>
      </c>
      <c r="BY110" s="3695" t="s">
        <v>116</v>
      </c>
      <c r="BZ110" s="3716">
        <v>45868</v>
      </c>
      <c r="CA110" s="3716" t="s">
        <v>104</v>
      </c>
      <c r="CB110" s="1409"/>
      <c r="CC110" s="540" t="s">
        <v>105</v>
      </c>
      <c r="CD110" s="12"/>
      <c r="CE110" s="12"/>
      <c r="CF110" s="12"/>
      <c r="CG110" s="18"/>
    </row>
    <row r="111" spans="1:85" ht="45" customHeight="1" thickBot="1" x14ac:dyDescent="0.25">
      <c r="A111" s="1412" t="s">
        <v>1388</v>
      </c>
      <c r="B111" s="4586"/>
      <c r="C111" s="1381" t="s">
        <v>1381</v>
      </c>
      <c r="D111" s="1713" t="s">
        <v>1389</v>
      </c>
      <c r="E111" s="3748">
        <v>1928</v>
      </c>
      <c r="F111" s="1563">
        <v>2022</v>
      </c>
      <c r="G111" s="1563">
        <v>2042</v>
      </c>
      <c r="H111" s="2471" t="s">
        <v>89</v>
      </c>
      <c r="I111" s="1656" t="s">
        <v>89</v>
      </c>
      <c r="J111" s="1437">
        <v>41325</v>
      </c>
      <c r="K111" s="4574"/>
      <c r="L111" s="1649"/>
      <c r="M111" s="2005"/>
      <c r="N111" s="1649"/>
      <c r="O111" s="1649"/>
      <c r="P111" s="1388"/>
      <c r="Q111" s="1651"/>
      <c r="R111" s="1416"/>
      <c r="S111" s="1628"/>
      <c r="T111" s="1628"/>
      <c r="U111" s="3792"/>
      <c r="V111" s="1652"/>
      <c r="W111" s="3750" t="str">
        <f t="shared" si="5"/>
        <v>Yes</v>
      </c>
      <c r="X111" s="3751" t="s">
        <v>93</v>
      </c>
      <c r="Y111" s="1426" t="s">
        <v>94</v>
      </c>
      <c r="Z111" s="4029"/>
      <c r="AA111" s="5812" t="s">
        <v>1382</v>
      </c>
      <c r="AB111" s="6210" t="s">
        <v>1383</v>
      </c>
      <c r="AC111" s="3753"/>
      <c r="AD111" s="3589">
        <v>45717</v>
      </c>
      <c r="AE111" s="1570" t="s">
        <v>368</v>
      </c>
      <c r="AF111" s="1419" t="s">
        <v>1294</v>
      </c>
      <c r="AG111" s="1396">
        <v>45962</v>
      </c>
      <c r="AH111" s="1397"/>
      <c r="AI111" s="1397"/>
      <c r="AJ111" s="3015"/>
      <c r="AK111" s="1654"/>
      <c r="AL111" s="1981"/>
      <c r="AM111" s="1419"/>
      <c r="AN111" s="1396"/>
      <c r="AO111" s="1397"/>
      <c r="AP111" s="1397"/>
      <c r="AQ111" s="1653"/>
      <c r="AR111" s="7111"/>
      <c r="AS111" s="7270"/>
      <c r="AT111" s="1732"/>
      <c r="AU111" s="1432"/>
      <c r="AV111" s="1423"/>
      <c r="AW111" s="1423"/>
      <c r="AX111" s="1450"/>
      <c r="AY111" s="3961"/>
      <c r="AZ111" s="1430"/>
      <c r="BA111" s="3960"/>
      <c r="BB111" s="1432"/>
      <c r="BC111" s="1423"/>
      <c r="BD111" s="1423"/>
      <c r="BE111" s="1450"/>
      <c r="BF111" s="1450"/>
      <c r="BG111" s="4085">
        <v>46204</v>
      </c>
      <c r="BH111" s="1396">
        <v>46204</v>
      </c>
      <c r="BI111" s="1397"/>
      <c r="BJ111" s="4085">
        <v>46357</v>
      </c>
      <c r="BK111" s="1396">
        <v>46357</v>
      </c>
      <c r="BL111" s="1408"/>
      <c r="BM111" s="4085">
        <v>46692</v>
      </c>
      <c r="BN111" s="1435">
        <v>46692</v>
      </c>
      <c r="BO111" s="1408"/>
      <c r="BP111" s="1178" t="s">
        <v>4301</v>
      </c>
      <c r="BQ111" s="4189" t="s">
        <v>355</v>
      </c>
      <c r="BR111" s="1178"/>
      <c r="BS111" s="1178"/>
      <c r="BT111" s="1409"/>
      <c r="BU111" s="1409">
        <v>45895</v>
      </c>
      <c r="BV111" s="1655" t="s">
        <v>116</v>
      </c>
      <c r="BW111" s="1409"/>
      <c r="BX111" s="6025">
        <v>45895</v>
      </c>
      <c r="BY111" s="1409" t="s">
        <v>116</v>
      </c>
      <c r="BZ111" s="3380">
        <v>45895</v>
      </c>
      <c r="CA111" s="1409" t="s">
        <v>4302</v>
      </c>
      <c r="CB111" s="1409"/>
      <c r="CC111" s="1178"/>
      <c r="CD111" s="1176"/>
      <c r="CE111" s="1176"/>
      <c r="CF111" s="1176"/>
      <c r="CG111" s="1175"/>
    </row>
    <row r="112" spans="1:85" ht="45" hidden="1" customHeight="1" thickTop="1" x14ac:dyDescent="0.2">
      <c r="A112" s="3686" t="s">
        <v>1393</v>
      </c>
      <c r="B112" s="3687"/>
      <c r="C112" s="3688" t="s">
        <v>1394</v>
      </c>
      <c r="D112" s="3689" t="s">
        <v>1395</v>
      </c>
      <c r="E112" s="3690">
        <v>2345</v>
      </c>
      <c r="F112" s="3695">
        <v>2024</v>
      </c>
      <c r="G112" s="3695">
        <v>2039</v>
      </c>
      <c r="H112" s="3692" t="s">
        <v>89</v>
      </c>
      <c r="I112" s="3693" t="s">
        <v>89</v>
      </c>
      <c r="J112" s="3694">
        <v>44676</v>
      </c>
      <c r="K112" s="3694" t="s">
        <v>1396</v>
      </c>
      <c r="L112" s="3649"/>
      <c r="M112" s="3863"/>
      <c r="N112" s="3649"/>
      <c r="O112" s="3649"/>
      <c r="P112" s="3696"/>
      <c r="Q112" s="3697"/>
      <c r="R112" s="3698"/>
      <c r="S112" s="3698"/>
      <c r="T112" s="3698"/>
      <c r="U112" s="3794"/>
      <c r="V112" s="3699"/>
      <c r="W112" s="3700" t="str">
        <f t="shared" si="5"/>
        <v>Yes</v>
      </c>
      <c r="X112" s="3701" t="s">
        <v>93</v>
      </c>
      <c r="Y112" s="3688" t="s">
        <v>94</v>
      </c>
      <c r="Z112" s="4030"/>
      <c r="AA112" s="5810" t="s">
        <v>1397</v>
      </c>
      <c r="AB112" s="5810" t="s">
        <v>1398</v>
      </c>
      <c r="AC112" s="3656"/>
      <c r="AD112" s="3704">
        <v>45689</v>
      </c>
      <c r="AE112" s="4145" t="s">
        <v>316</v>
      </c>
      <c r="AF112" s="3705" t="s">
        <v>1399</v>
      </c>
      <c r="AG112" s="3706">
        <v>45383</v>
      </c>
      <c r="AH112" s="3706"/>
      <c r="AI112" s="3706"/>
      <c r="AJ112" s="3908"/>
      <c r="AK112" s="3661"/>
      <c r="AL112" s="3709">
        <v>45630</v>
      </c>
      <c r="AM112" s="3705" t="s">
        <v>142</v>
      </c>
      <c r="AN112" s="3706">
        <v>45630</v>
      </c>
      <c r="AO112" s="3706">
        <v>45630</v>
      </c>
      <c r="AP112" s="3706">
        <v>45686</v>
      </c>
      <c r="AQ112" s="4217" t="s">
        <v>1400</v>
      </c>
      <c r="AR112" s="3663"/>
      <c r="AS112" s="3730" t="s">
        <v>274</v>
      </c>
      <c r="AT112" s="3731" t="s">
        <v>1401</v>
      </c>
      <c r="AU112" s="3730">
        <v>46204</v>
      </c>
      <c r="AV112" s="3730"/>
      <c r="AW112" s="3730"/>
      <c r="AX112" s="3731"/>
      <c r="AY112" s="3666"/>
      <c r="AZ112" s="4089"/>
      <c r="BA112" s="3695"/>
      <c r="BB112" s="3706"/>
      <c r="BC112" s="3706"/>
      <c r="BD112" s="3706"/>
      <c r="BE112" s="3695"/>
      <c r="BF112" s="3667"/>
      <c r="BG112" s="4089" t="s">
        <v>573</v>
      </c>
      <c r="BH112" s="3706">
        <v>46661</v>
      </c>
      <c r="BI112" s="3711"/>
      <c r="BJ112" s="4089" t="s">
        <v>1402</v>
      </c>
      <c r="BK112" s="3706">
        <v>46844</v>
      </c>
      <c r="BL112" s="3711"/>
      <c r="BM112" s="4089" t="s">
        <v>479</v>
      </c>
      <c r="BN112" s="3706">
        <v>47209</v>
      </c>
      <c r="BO112" s="3711"/>
      <c r="BP112" s="3688" t="s">
        <v>1403</v>
      </c>
      <c r="BQ112" s="4182" t="s">
        <v>132</v>
      </c>
      <c r="BR112" s="3684"/>
      <c r="BS112" s="3646"/>
      <c r="BT112" s="3716">
        <v>45959</v>
      </c>
      <c r="BU112" s="3716">
        <v>45628</v>
      </c>
      <c r="BV112" s="3695" t="s">
        <v>116</v>
      </c>
      <c r="BW112" s="3716">
        <v>45959</v>
      </c>
      <c r="BX112" s="3716">
        <v>45628</v>
      </c>
      <c r="BY112" s="3695" t="s">
        <v>116</v>
      </c>
      <c r="BZ112" s="3716">
        <v>45628</v>
      </c>
      <c r="CA112" s="5734" t="s">
        <v>1404</v>
      </c>
      <c r="CB112" s="2149"/>
      <c r="CC112" s="2120"/>
      <c r="CD112" s="12"/>
      <c r="CE112" s="12"/>
      <c r="CF112" s="12"/>
      <c r="CG112" s="18"/>
    </row>
    <row r="113" spans="1:85" ht="45" hidden="1" customHeight="1" x14ac:dyDescent="0.2">
      <c r="A113" s="1688" t="s">
        <v>1405</v>
      </c>
      <c r="B113" s="3307"/>
      <c r="C113" s="2275" t="s">
        <v>1406</v>
      </c>
      <c r="D113" s="1689" t="s">
        <v>1407</v>
      </c>
      <c r="E113" s="7113"/>
      <c r="F113" s="1666">
        <v>2020</v>
      </c>
      <c r="G113" s="1666">
        <v>2040</v>
      </c>
      <c r="H113" s="1680" t="s">
        <v>89</v>
      </c>
      <c r="I113" s="1691" t="s">
        <v>89</v>
      </c>
      <c r="J113" s="1668">
        <v>43384</v>
      </c>
      <c r="K113" s="1668"/>
      <c r="L113" s="1668" t="s">
        <v>90</v>
      </c>
      <c r="M113" s="2006" t="s">
        <v>1408</v>
      </c>
      <c r="N113" s="1668"/>
      <c r="O113" s="1668" t="s">
        <v>90</v>
      </c>
      <c r="P113" s="1667"/>
      <c r="Q113" s="1705"/>
      <c r="R113" s="1669"/>
      <c r="S113" s="1669"/>
      <c r="T113" s="1669"/>
      <c r="U113" s="3793"/>
      <c r="V113" s="1671"/>
      <c r="W113" s="1695" t="str">
        <f t="shared" si="5"/>
        <v>Yes</v>
      </c>
      <c r="X113" s="1672" t="s">
        <v>93</v>
      </c>
      <c r="Y113" s="1376" t="s">
        <v>94</v>
      </c>
      <c r="Z113" s="3202"/>
      <c r="AA113" s="5799" t="s">
        <v>1409</v>
      </c>
      <c r="AB113" s="5813" t="s">
        <v>1409</v>
      </c>
      <c r="AC113" s="2314"/>
      <c r="AD113" s="1682">
        <v>44317</v>
      </c>
      <c r="AE113" s="4147" t="s">
        <v>1410</v>
      </c>
      <c r="AF113" s="1676" t="s">
        <v>142</v>
      </c>
      <c r="AG113" s="1674">
        <v>45261</v>
      </c>
      <c r="AH113" s="1674"/>
      <c r="AI113" s="1674"/>
      <c r="AJ113" s="3006"/>
      <c r="AK113" s="1677"/>
      <c r="AL113" s="7129"/>
      <c r="AM113" s="7141"/>
      <c r="AN113" s="1674"/>
      <c r="AO113" s="1674"/>
      <c r="AP113" s="1674"/>
      <c r="AQ113" s="1666"/>
      <c r="AR113" s="1697"/>
      <c r="AS113" s="1679"/>
      <c r="AT113" s="1680"/>
      <c r="AU113" s="1679"/>
      <c r="AV113" s="1679"/>
      <c r="AW113" s="1679"/>
      <c r="AX113" s="1680"/>
      <c r="AY113" s="1698"/>
      <c r="AZ113" s="1679"/>
      <c r="BA113" s="1680"/>
      <c r="BB113" s="1679"/>
      <c r="BC113" s="1679"/>
      <c r="BD113" s="1679"/>
      <c r="BE113" s="1680"/>
      <c r="BF113" s="1680"/>
      <c r="BG113" s="4158" t="s">
        <v>1244</v>
      </c>
      <c r="BH113" s="1674">
        <v>45566</v>
      </c>
      <c r="BI113" s="1683"/>
      <c r="BJ113" s="4158" t="s">
        <v>434</v>
      </c>
      <c r="BK113" s="1674">
        <v>45931</v>
      </c>
      <c r="BL113" s="1683"/>
      <c r="BM113" s="4158" t="s">
        <v>1411</v>
      </c>
      <c r="BN113" s="1674">
        <v>46388</v>
      </c>
      <c r="BO113" s="1683"/>
      <c r="BP113" s="1376" t="s">
        <v>1412</v>
      </c>
      <c r="BQ113" s="4184"/>
      <c r="BR113" s="2300"/>
      <c r="BS113" s="2317"/>
      <c r="BT113" s="1684">
        <v>44797</v>
      </c>
      <c r="BU113" s="1684">
        <v>44382</v>
      </c>
      <c r="BV113" s="1666" t="s">
        <v>116</v>
      </c>
      <c r="BW113" s="1684"/>
      <c r="BX113" s="1684">
        <v>44382</v>
      </c>
      <c r="BY113" s="1666" t="s">
        <v>116</v>
      </c>
      <c r="BZ113" s="1684">
        <v>45072</v>
      </c>
      <c r="CA113" s="2319" t="s">
        <v>117</v>
      </c>
      <c r="CB113" s="1666"/>
      <c r="CC113" s="1376" t="s">
        <v>970</v>
      </c>
      <c r="CD113" s="12"/>
      <c r="CE113" s="12"/>
      <c r="CF113" s="12"/>
      <c r="CG113" s="18"/>
    </row>
    <row r="114" spans="1:85" ht="45" hidden="1" customHeight="1" x14ac:dyDescent="0.2">
      <c r="A114" s="3644" t="s">
        <v>1413</v>
      </c>
      <c r="B114" s="3645"/>
      <c r="C114" s="3646" t="s">
        <v>1414</v>
      </c>
      <c r="D114" s="3670"/>
      <c r="E114" s="3676"/>
      <c r="F114" s="3662"/>
      <c r="G114" s="3662"/>
      <c r="H114" s="3659" t="s">
        <v>89</v>
      </c>
      <c r="I114" s="3662" t="s">
        <v>89</v>
      </c>
      <c r="J114" s="3650">
        <v>40744</v>
      </c>
      <c r="K114" s="3650"/>
      <c r="L114" s="5505"/>
      <c r="M114" s="5504"/>
      <c r="N114" s="5505"/>
      <c r="O114" s="5505"/>
      <c r="P114" s="3650"/>
      <c r="Q114" s="3678"/>
      <c r="R114" s="3652"/>
      <c r="S114" s="3679"/>
      <c r="T114" s="3679"/>
      <c r="U114" s="3798"/>
      <c r="V114" s="3680"/>
      <c r="W114" s="3654" t="b">
        <f t="shared" si="5"/>
        <v>0</v>
      </c>
      <c r="X114" s="3655" t="s">
        <v>228</v>
      </c>
      <c r="Y114" s="3646" t="s">
        <v>229</v>
      </c>
      <c r="Z114" s="4949"/>
      <c r="AA114" s="6199"/>
      <c r="AB114" s="6199"/>
      <c r="AC114" s="3681"/>
      <c r="AD114" s="3669"/>
      <c r="AE114" s="4254">
        <v>46327</v>
      </c>
      <c r="AF114" s="3659" t="s">
        <v>1415</v>
      </c>
      <c r="AG114" s="3658">
        <v>46327</v>
      </c>
      <c r="AH114" s="3658"/>
      <c r="AI114" s="3658"/>
      <c r="AJ114" s="3682"/>
      <c r="AK114" s="3683"/>
      <c r="AL114" s="3665"/>
      <c r="AM114" s="3659"/>
      <c r="AN114" s="3658"/>
      <c r="AO114" s="3658"/>
      <c r="AP114" s="3658"/>
      <c r="AQ114" s="3650"/>
      <c r="AR114" s="3926"/>
      <c r="AS114" s="3928"/>
      <c r="AT114" s="3649"/>
      <c r="AU114" s="3665"/>
      <c r="AV114" s="3665"/>
      <c r="AW114" s="3665"/>
      <c r="AX114" s="3649"/>
      <c r="AY114" s="3929"/>
      <c r="AZ114" s="3665"/>
      <c r="BA114" s="3649"/>
      <c r="BB114" s="3665"/>
      <c r="BC114" s="3665"/>
      <c r="BD114" s="3665"/>
      <c r="BE114" s="3649"/>
      <c r="BF114" s="3649"/>
      <c r="BG114" s="4251">
        <v>46722</v>
      </c>
      <c r="BH114" s="3658">
        <v>46722</v>
      </c>
      <c r="BI114" s="3668"/>
      <c r="BJ114" s="4251">
        <v>46874</v>
      </c>
      <c r="BK114" s="3658">
        <v>46874</v>
      </c>
      <c r="BL114" s="3668"/>
      <c r="BM114" s="4251">
        <v>47088</v>
      </c>
      <c r="BN114" s="3658">
        <v>47088</v>
      </c>
      <c r="BO114" s="3668"/>
      <c r="BP114" s="3684" t="s">
        <v>1416</v>
      </c>
      <c r="BQ114" s="4256" t="s">
        <v>1417</v>
      </c>
      <c r="BR114" s="3684"/>
      <c r="BS114" s="3684"/>
      <c r="BT114" s="3671"/>
      <c r="BU114" s="3671"/>
      <c r="BV114" s="3650"/>
      <c r="BW114" s="3671"/>
      <c r="BX114" s="3671">
        <v>45758</v>
      </c>
      <c r="BY114" s="3671" t="s">
        <v>116</v>
      </c>
      <c r="BZ114" s="3671">
        <v>45758</v>
      </c>
      <c r="CA114" s="3716" t="s">
        <v>104</v>
      </c>
      <c r="CB114" s="2623"/>
      <c r="CC114" s="1178"/>
      <c r="CD114" s="1176"/>
      <c r="CE114" s="1176"/>
      <c r="CF114" s="1176"/>
      <c r="CG114" s="1175"/>
    </row>
    <row r="115" spans="1:85" ht="45" hidden="1" customHeight="1" x14ac:dyDescent="0.2">
      <c r="A115" s="4005"/>
      <c r="B115" s="3977" t="s">
        <v>1418</v>
      </c>
      <c r="C115" s="3978" t="s">
        <v>1414</v>
      </c>
      <c r="D115" s="4045" t="s">
        <v>1419</v>
      </c>
      <c r="E115" s="3979">
        <v>2147</v>
      </c>
      <c r="F115" s="3980" t="s">
        <v>91</v>
      </c>
      <c r="G115" s="3980" t="s">
        <v>1420</v>
      </c>
      <c r="H115" s="3981" t="s">
        <v>89</v>
      </c>
      <c r="I115" s="3982" t="s">
        <v>89</v>
      </c>
      <c r="J115" s="3983">
        <v>40744</v>
      </c>
      <c r="K115" s="3983"/>
      <c r="L115" s="3983" t="s">
        <v>90</v>
      </c>
      <c r="M115" s="3984" t="s">
        <v>389</v>
      </c>
      <c r="N115" s="3983"/>
      <c r="O115" s="3983"/>
      <c r="P115" s="3985">
        <v>44729</v>
      </c>
      <c r="Q115" s="3986">
        <v>45148</v>
      </c>
      <c r="R115" s="3987"/>
      <c r="S115" s="3988"/>
      <c r="T115" s="3988">
        <v>45714</v>
      </c>
      <c r="U115" s="3989"/>
      <c r="V115" s="3990"/>
      <c r="W115" s="3991" t="str">
        <f t="shared" si="5"/>
        <v>Yes</v>
      </c>
      <c r="X115" s="3992" t="s">
        <v>93</v>
      </c>
      <c r="Y115" s="3978" t="s">
        <v>94</v>
      </c>
      <c r="Z115" s="4046"/>
      <c r="AA115" s="6201" t="s">
        <v>1421</v>
      </c>
      <c r="AB115" s="6201" t="s">
        <v>1422</v>
      </c>
      <c r="AC115" s="3993"/>
      <c r="AD115" s="3995">
        <v>45108</v>
      </c>
      <c r="AE115" s="4207" t="s">
        <v>1423</v>
      </c>
      <c r="AF115" s="4063"/>
      <c r="AG115" s="3996">
        <v>42736</v>
      </c>
      <c r="AH115" s="3996" t="e">
        <v>#N/A</v>
      </c>
      <c r="AI115" s="3996" t="e">
        <v>#N/A</v>
      </c>
      <c r="AJ115" s="4064" t="e">
        <v>#N/A</v>
      </c>
      <c r="AK115" s="3998" t="e">
        <v>#N/A</v>
      </c>
      <c r="AL115" s="4429" t="s">
        <v>1424</v>
      </c>
      <c r="AM115" s="4065" t="s">
        <v>327</v>
      </c>
      <c r="AN115" s="3996">
        <v>43678</v>
      </c>
      <c r="AO115" s="3996">
        <v>43696</v>
      </c>
      <c r="AP115" s="3996">
        <v>43738</v>
      </c>
      <c r="AQ115" s="3999" t="e">
        <v>#N/A</v>
      </c>
      <c r="AR115" s="4000"/>
      <c r="AS115" s="4020" t="s">
        <v>1425</v>
      </c>
      <c r="AT115" s="3981" t="s">
        <v>1426</v>
      </c>
      <c r="AU115" s="4020">
        <v>43831</v>
      </c>
      <c r="AV115" s="4020">
        <v>43857</v>
      </c>
      <c r="AW115" s="4020">
        <v>43899</v>
      </c>
      <c r="AX115" s="3981" t="s">
        <v>1427</v>
      </c>
      <c r="AY115" s="4026"/>
      <c r="AZ115" s="4020"/>
      <c r="BA115" s="3981"/>
      <c r="BB115" s="4020"/>
      <c r="BC115" s="4020"/>
      <c r="BD115" s="4020"/>
      <c r="BE115" s="3981"/>
      <c r="BF115" s="3981"/>
      <c r="BG115" s="4169" t="s">
        <v>1025</v>
      </c>
      <c r="BH115" s="3996">
        <v>44743</v>
      </c>
      <c r="BI115" s="4001">
        <v>44713</v>
      </c>
      <c r="BJ115" s="4169" t="s">
        <v>399</v>
      </c>
      <c r="BK115" s="3996">
        <v>45139</v>
      </c>
      <c r="BL115" s="4001">
        <v>45148</v>
      </c>
      <c r="BM115" s="4169" t="s">
        <v>1244</v>
      </c>
      <c r="BN115" s="3996">
        <v>45566</v>
      </c>
      <c r="BO115" s="4001"/>
      <c r="BP115" s="3978" t="s">
        <v>1428</v>
      </c>
      <c r="BQ115" s="4298"/>
      <c r="BR115" s="3978" t="s">
        <v>1429</v>
      </c>
      <c r="BS115" s="3978"/>
      <c r="BT115" s="4002">
        <v>45475</v>
      </c>
      <c r="BU115" s="4002">
        <v>45226</v>
      </c>
      <c r="BV115" s="3999" t="s">
        <v>116</v>
      </c>
      <c r="BW115" s="4002">
        <v>45226</v>
      </c>
      <c r="BX115" s="4002">
        <v>45569</v>
      </c>
      <c r="BY115" s="3999" t="s">
        <v>116</v>
      </c>
      <c r="BZ115" s="4002"/>
      <c r="CA115" s="4703" t="s">
        <v>1430</v>
      </c>
      <c r="CB115" s="2623"/>
      <c r="CC115" s="2186" t="s">
        <v>1431</v>
      </c>
      <c r="CD115" s="12"/>
      <c r="CE115" s="12"/>
      <c r="CF115" s="12"/>
      <c r="CG115" s="18"/>
    </row>
    <row r="116" spans="1:85" ht="45" hidden="1" customHeight="1" x14ac:dyDescent="0.2">
      <c r="A116" s="2150" t="s">
        <v>1432</v>
      </c>
      <c r="B116" s="3306"/>
      <c r="C116" s="2151" t="s">
        <v>1433</v>
      </c>
      <c r="D116" s="2151" t="s">
        <v>1434</v>
      </c>
      <c r="E116" s="7162">
        <v>1980</v>
      </c>
      <c r="F116" s="2153" t="s">
        <v>1083</v>
      </c>
      <c r="G116" s="2153" t="s">
        <v>949</v>
      </c>
      <c r="H116" s="2155" t="s">
        <v>89</v>
      </c>
      <c r="I116" s="2155" t="s">
        <v>89</v>
      </c>
      <c r="J116" s="2156">
        <v>40492</v>
      </c>
      <c r="K116" s="2157"/>
      <c r="L116" s="2518" t="s">
        <v>90</v>
      </c>
      <c r="M116" s="2519" t="s">
        <v>1435</v>
      </c>
      <c r="N116" s="2518"/>
      <c r="O116" s="2157"/>
      <c r="P116" s="2156">
        <v>45379</v>
      </c>
      <c r="Q116" s="2158">
        <v>45510</v>
      </c>
      <c r="R116" s="2159"/>
      <c r="S116" s="2159"/>
      <c r="T116" s="2159"/>
      <c r="U116" s="3799"/>
      <c r="V116" s="2161"/>
      <c r="W116" s="2162" t="str">
        <f t="shared" si="5"/>
        <v>Yes</v>
      </c>
      <c r="X116" s="2163" t="s">
        <v>93</v>
      </c>
      <c r="Y116" s="2151" t="s">
        <v>94</v>
      </c>
      <c r="Z116" s="2151"/>
      <c r="AA116" s="5775" t="s">
        <v>1436</v>
      </c>
      <c r="AB116" s="5775" t="s">
        <v>1437</v>
      </c>
      <c r="AC116" s="2925"/>
      <c r="AD116" s="2168">
        <v>45778</v>
      </c>
      <c r="AE116" s="3535" t="s">
        <v>936</v>
      </c>
      <c r="AF116" s="2167" t="s">
        <v>1438</v>
      </c>
      <c r="AG116" s="2168">
        <v>43466</v>
      </c>
      <c r="AH116" s="2168">
        <v>43439</v>
      </c>
      <c r="AI116" s="2168">
        <v>43524</v>
      </c>
      <c r="AJ116" s="3011" t="s">
        <v>1439</v>
      </c>
      <c r="AK116" s="2169" t="s">
        <v>1440</v>
      </c>
      <c r="AL116" s="7163" t="s">
        <v>873</v>
      </c>
      <c r="AM116" s="7118" t="s">
        <v>270</v>
      </c>
      <c r="AN116" s="2168">
        <v>44378</v>
      </c>
      <c r="AO116" s="2168">
        <v>44368</v>
      </c>
      <c r="AP116" s="2168">
        <v>44452</v>
      </c>
      <c r="AQ116" s="2155" t="s">
        <v>1441</v>
      </c>
      <c r="AR116" s="3207"/>
      <c r="AS116" s="5267"/>
      <c r="AT116" s="2154"/>
      <c r="AU116" s="2292"/>
      <c r="AV116" s="2171"/>
      <c r="AW116" s="2171"/>
      <c r="AX116" s="2154"/>
      <c r="AY116" s="2320"/>
      <c r="AZ116" s="2292"/>
      <c r="BA116" s="2320"/>
      <c r="BB116" s="2292"/>
      <c r="BC116" s="2171"/>
      <c r="BD116" s="2171"/>
      <c r="BE116" s="2154"/>
      <c r="BF116" s="2154"/>
      <c r="BG116" s="4159">
        <v>45352</v>
      </c>
      <c r="BH116" s="2168">
        <v>45352</v>
      </c>
      <c r="BI116" s="2168">
        <v>45352</v>
      </c>
      <c r="BJ116" s="4168">
        <v>45566</v>
      </c>
      <c r="BK116" s="2189">
        <v>45566</v>
      </c>
      <c r="BL116" s="2184">
        <v>45510</v>
      </c>
      <c r="BM116" s="4168" t="s">
        <v>770</v>
      </c>
      <c r="BN116" s="2165">
        <v>46054</v>
      </c>
      <c r="BO116" s="2175"/>
      <c r="BP116" s="2186" t="s">
        <v>1442</v>
      </c>
      <c r="BQ116" s="5402" t="s">
        <v>915</v>
      </c>
      <c r="BR116" s="2151" t="s">
        <v>1443</v>
      </c>
      <c r="BS116" s="2513"/>
      <c r="BT116" s="2177">
        <v>45454</v>
      </c>
      <c r="BU116" s="2177">
        <v>45950</v>
      </c>
      <c r="BV116" s="2155" t="s">
        <v>116</v>
      </c>
      <c r="BW116" s="2177">
        <v>44848</v>
      </c>
      <c r="BX116" s="2177">
        <v>45950</v>
      </c>
      <c r="BY116" s="2155" t="s">
        <v>116</v>
      </c>
      <c r="BZ116" s="4775">
        <v>45950</v>
      </c>
      <c r="CA116" s="2177" t="s">
        <v>1444</v>
      </c>
      <c r="CB116" s="1409"/>
      <c r="CC116" s="540" t="s">
        <v>500</v>
      </c>
      <c r="CD116" s="12" t="s">
        <v>106</v>
      </c>
      <c r="CE116" s="12"/>
      <c r="CF116" s="12"/>
      <c r="CG116" s="18"/>
    </row>
    <row r="117" spans="1:85" ht="45" hidden="1" customHeight="1" x14ac:dyDescent="0.2">
      <c r="A117" s="3686" t="s">
        <v>1445</v>
      </c>
      <c r="B117" s="3687"/>
      <c r="C117" s="3688" t="s">
        <v>1446</v>
      </c>
      <c r="D117" s="3689" t="s">
        <v>1447</v>
      </c>
      <c r="E117" s="3690" t="s">
        <v>226</v>
      </c>
      <c r="F117" s="3691"/>
      <c r="G117" s="3691"/>
      <c r="H117" s="3692" t="s">
        <v>89</v>
      </c>
      <c r="I117" s="3693" t="s">
        <v>89</v>
      </c>
      <c r="J117" s="3694">
        <v>44991</v>
      </c>
      <c r="K117" s="3694" t="s">
        <v>709</v>
      </c>
      <c r="L117" s="3694"/>
      <c r="M117" s="3866"/>
      <c r="N117" s="3694"/>
      <c r="O117" s="3694"/>
      <c r="P117" s="3696"/>
      <c r="Q117" s="3697"/>
      <c r="R117" s="3698"/>
      <c r="S117" s="3698"/>
      <c r="T117" s="3698"/>
      <c r="U117" s="3794"/>
      <c r="V117" s="3699"/>
      <c r="W117" s="3700" t="str">
        <f t="shared" si="5"/>
        <v>Yes</v>
      </c>
      <c r="X117" s="3701" t="s">
        <v>93</v>
      </c>
      <c r="Y117" s="3688" t="s">
        <v>94</v>
      </c>
      <c r="Z117" s="4030"/>
      <c r="AA117" s="5810" t="s">
        <v>1448</v>
      </c>
      <c r="AB117" s="5776" t="s">
        <v>1449</v>
      </c>
      <c r="AC117" s="3703" t="s">
        <v>1450</v>
      </c>
      <c r="AD117" s="3704">
        <v>45717</v>
      </c>
      <c r="AE117" s="4145" t="s">
        <v>1451</v>
      </c>
      <c r="AF117" s="3705" t="s">
        <v>1452</v>
      </c>
      <c r="AG117" s="3706">
        <v>47300</v>
      </c>
      <c r="AH117" s="3706"/>
      <c r="AI117" s="3706"/>
      <c r="AJ117" s="3713"/>
      <c r="AK117" s="3707"/>
      <c r="AL117" s="3709"/>
      <c r="AM117" s="3705"/>
      <c r="AN117" s="3706"/>
      <c r="AO117" s="3706"/>
      <c r="AP117" s="3706"/>
      <c r="AQ117" s="3695"/>
      <c r="AR117" s="3708"/>
      <c r="AS117" s="3709"/>
      <c r="AT117" s="3692"/>
      <c r="AU117" s="3709"/>
      <c r="AV117" s="3709"/>
      <c r="AW117" s="3709"/>
      <c r="AX117" s="3692"/>
      <c r="AY117" s="3710"/>
      <c r="AZ117" s="3709"/>
      <c r="BA117" s="3692"/>
      <c r="BB117" s="3709"/>
      <c r="BC117" s="3709"/>
      <c r="BD117" s="3709"/>
      <c r="BE117" s="3692"/>
      <c r="BF117" s="3692"/>
      <c r="BG117" s="4089" t="s">
        <v>1453</v>
      </c>
      <c r="BH117" s="3706">
        <v>47484</v>
      </c>
      <c r="BI117" s="3711"/>
      <c r="BJ117" s="4089">
        <v>47543</v>
      </c>
      <c r="BK117" s="3706">
        <v>47543</v>
      </c>
      <c r="BL117" s="3711"/>
      <c r="BM117" s="4089" t="s">
        <v>1454</v>
      </c>
      <c r="BN117" s="3706">
        <v>47849</v>
      </c>
      <c r="BO117" s="3711"/>
      <c r="BP117" s="4030" t="s">
        <v>1455</v>
      </c>
      <c r="BQ117" s="5383" t="s">
        <v>355</v>
      </c>
      <c r="BR117" s="4030"/>
      <c r="BS117" s="4030"/>
      <c r="BT117" s="3716">
        <v>45961</v>
      </c>
      <c r="BU117" s="3716">
        <v>45882</v>
      </c>
      <c r="BV117" s="3695" t="s">
        <v>116</v>
      </c>
      <c r="BW117" s="3716"/>
      <c r="BX117" s="3716">
        <v>45882</v>
      </c>
      <c r="BY117" s="3695" t="s">
        <v>116</v>
      </c>
      <c r="BZ117" s="3716">
        <v>45882</v>
      </c>
      <c r="CA117" s="3716" t="s">
        <v>104</v>
      </c>
      <c r="CB117" s="2149"/>
      <c r="CC117" s="2120" t="s">
        <v>1456</v>
      </c>
      <c r="CD117" s="12"/>
      <c r="CE117" s="12"/>
      <c r="CF117" s="12"/>
      <c r="CG117" s="18"/>
    </row>
    <row r="118" spans="1:85" ht="45" hidden="1" customHeight="1" x14ac:dyDescent="0.2">
      <c r="A118" s="5476" t="s">
        <v>1457</v>
      </c>
      <c r="B118" s="3320"/>
      <c r="C118" s="2502" t="s">
        <v>1458</v>
      </c>
      <c r="D118" s="2152" t="s">
        <v>1459</v>
      </c>
      <c r="E118" s="7116">
        <v>2148</v>
      </c>
      <c r="F118" s="2155">
        <v>2022</v>
      </c>
      <c r="G118" s="2155">
        <v>2040</v>
      </c>
      <c r="H118" s="2154" t="s">
        <v>89</v>
      </c>
      <c r="I118" s="5737" t="s">
        <v>89</v>
      </c>
      <c r="J118" s="2157">
        <v>39287</v>
      </c>
      <c r="K118" s="2157"/>
      <c r="L118" s="2157" t="s">
        <v>90</v>
      </c>
      <c r="M118" s="2182" t="s">
        <v>809</v>
      </c>
      <c r="N118" s="2157" t="s">
        <v>583</v>
      </c>
      <c r="O118" s="2157"/>
      <c r="P118" s="2156">
        <v>45646</v>
      </c>
      <c r="Q118" s="2158">
        <v>45723</v>
      </c>
      <c r="R118" s="2159"/>
      <c r="S118" s="2159"/>
      <c r="T118" s="2159"/>
      <c r="U118" s="3799"/>
      <c r="V118" s="2161"/>
      <c r="W118" s="2162" t="str">
        <f t="shared" si="5"/>
        <v>Yes</v>
      </c>
      <c r="X118" s="2163" t="s">
        <v>93</v>
      </c>
      <c r="Y118" s="2151" t="s">
        <v>94</v>
      </c>
      <c r="Z118" s="3201"/>
      <c r="AA118" s="5814" t="s">
        <v>1460</v>
      </c>
      <c r="AB118" s="5775" t="s">
        <v>1461</v>
      </c>
      <c r="AC118" s="2925"/>
      <c r="AD118" s="2165">
        <v>45627</v>
      </c>
      <c r="AE118" s="4206" t="s">
        <v>1462</v>
      </c>
      <c r="AF118" s="4126" t="s">
        <v>1463</v>
      </c>
      <c r="AG118" s="2168">
        <v>44835</v>
      </c>
      <c r="AH118" s="2168">
        <v>44958</v>
      </c>
      <c r="AI118" s="2168">
        <v>45004</v>
      </c>
      <c r="AJ118" s="3336" t="s">
        <v>1464</v>
      </c>
      <c r="AK118" s="2169"/>
      <c r="AL118" s="7160"/>
      <c r="AM118" s="7161"/>
      <c r="AN118" s="2168"/>
      <c r="AO118" s="2168"/>
      <c r="AP118" s="2168"/>
      <c r="AQ118" s="2155"/>
      <c r="AR118" s="2170"/>
      <c r="AS118" s="2171"/>
      <c r="AT118" s="2154"/>
      <c r="AU118" s="2171"/>
      <c r="AV118" s="2171"/>
      <c r="AW118" s="2171"/>
      <c r="AX118" s="2154"/>
      <c r="AY118" s="2172"/>
      <c r="AZ118" s="2171"/>
      <c r="BA118" s="2154"/>
      <c r="BB118" s="2171"/>
      <c r="BC118" s="2171"/>
      <c r="BD118" s="2171"/>
      <c r="BE118" s="2154"/>
      <c r="BF118" s="2154"/>
      <c r="BG118" s="4159" t="s">
        <v>1465</v>
      </c>
      <c r="BH118" s="2168">
        <v>45658</v>
      </c>
      <c r="BI118" s="2184">
        <v>45646</v>
      </c>
      <c r="BJ118" s="4159">
        <v>45717</v>
      </c>
      <c r="BK118" s="2168">
        <v>45717</v>
      </c>
      <c r="BL118" s="2184">
        <v>45726</v>
      </c>
      <c r="BM118" s="4159">
        <v>46113</v>
      </c>
      <c r="BN118" s="2168">
        <v>46113</v>
      </c>
      <c r="BO118" s="2184"/>
      <c r="BP118" s="2151" t="s">
        <v>1466</v>
      </c>
      <c r="BQ118" s="2990" t="s">
        <v>1467</v>
      </c>
      <c r="BR118" s="2151"/>
      <c r="BS118" s="2151"/>
      <c r="BT118" s="2177">
        <v>45960</v>
      </c>
      <c r="BU118" s="2177">
        <v>45678</v>
      </c>
      <c r="BV118" s="2155" t="s">
        <v>116</v>
      </c>
      <c r="BW118" s="2177">
        <v>44978</v>
      </c>
      <c r="BX118" s="2177">
        <v>45678</v>
      </c>
      <c r="BY118" s="2155" t="s">
        <v>116</v>
      </c>
      <c r="BZ118" s="2177">
        <v>45957</v>
      </c>
      <c r="CA118" s="2177" t="s">
        <v>1468</v>
      </c>
      <c r="CB118" s="1409"/>
      <c r="CC118" s="540" t="s">
        <v>579</v>
      </c>
      <c r="CD118" s="12"/>
      <c r="CE118" s="12"/>
      <c r="CF118" s="12"/>
      <c r="CG118" s="18"/>
    </row>
    <row r="119" spans="1:85" ht="53" hidden="1" customHeight="1" x14ac:dyDescent="0.2">
      <c r="A119" s="6067" t="s">
        <v>1469</v>
      </c>
      <c r="B119" s="4786"/>
      <c r="C119" s="2709" t="s">
        <v>1470</v>
      </c>
      <c r="D119" s="2709" t="s">
        <v>1471</v>
      </c>
      <c r="E119" s="5886">
        <v>2113</v>
      </c>
      <c r="F119" s="4531">
        <v>2020</v>
      </c>
      <c r="G119" s="4531">
        <v>2037</v>
      </c>
      <c r="H119" s="4531" t="s">
        <v>89</v>
      </c>
      <c r="I119" s="4531" t="s">
        <v>89</v>
      </c>
      <c r="J119" s="4536">
        <v>41704</v>
      </c>
      <c r="K119" s="4534"/>
      <c r="L119" s="4534" t="s">
        <v>90</v>
      </c>
      <c r="M119" s="4535"/>
      <c r="N119" s="4534"/>
      <c r="O119" s="4534"/>
      <c r="P119" s="4536">
        <v>44634</v>
      </c>
      <c r="Q119" s="4537">
        <v>44895</v>
      </c>
      <c r="R119" s="4538"/>
      <c r="S119" s="4538"/>
      <c r="T119" s="4538"/>
      <c r="U119" s="4539"/>
      <c r="V119" s="4540"/>
      <c r="W119" s="4541" t="str">
        <f t="shared" si="5"/>
        <v>Yes</v>
      </c>
      <c r="X119" s="4542" t="s">
        <v>93</v>
      </c>
      <c r="Y119" s="2709" t="s">
        <v>94</v>
      </c>
      <c r="Z119" s="4531"/>
      <c r="AA119" s="5775" t="s">
        <v>1472</v>
      </c>
      <c r="AB119" s="5775" t="s">
        <v>1473</v>
      </c>
      <c r="AC119" s="4543"/>
      <c r="AD119" s="4547">
        <v>45717</v>
      </c>
      <c r="AE119" s="4545">
        <v>43709</v>
      </c>
      <c r="AF119" s="4546" t="s">
        <v>1474</v>
      </c>
      <c r="AG119" s="4547">
        <v>43709</v>
      </c>
      <c r="AH119" s="4547">
        <v>43831</v>
      </c>
      <c r="AI119" s="4547">
        <v>44032</v>
      </c>
      <c r="AJ119" s="4548" t="s">
        <v>1475</v>
      </c>
      <c r="AK119" s="4549"/>
      <c r="AL119" s="5929">
        <v>44284</v>
      </c>
      <c r="AM119" s="4550" t="s">
        <v>1476</v>
      </c>
      <c r="AN119" s="4547">
        <v>44256</v>
      </c>
      <c r="AO119" s="4547">
        <v>44284</v>
      </c>
      <c r="AP119" s="4547">
        <v>44326</v>
      </c>
      <c r="AQ119" s="4531" t="s">
        <v>1477</v>
      </c>
      <c r="AR119" s="4551"/>
      <c r="AS119" s="4553"/>
      <c r="AT119" s="5124"/>
      <c r="AU119" s="5939"/>
      <c r="AV119" s="4553"/>
      <c r="AW119" s="4553"/>
      <c r="AX119" s="4532"/>
      <c r="AY119" s="4554"/>
      <c r="AZ119" s="4553"/>
      <c r="BA119" s="5741"/>
      <c r="BB119" s="5939"/>
      <c r="BC119" s="4553"/>
      <c r="BD119" s="4553"/>
      <c r="BE119" s="4532"/>
      <c r="BF119" s="4532"/>
      <c r="BG119" s="4555">
        <v>44440</v>
      </c>
      <c r="BH119" s="4547">
        <v>44440</v>
      </c>
      <c r="BI119" s="4547">
        <v>44634</v>
      </c>
      <c r="BJ119" s="4555">
        <v>44896</v>
      </c>
      <c r="BK119" s="4547">
        <v>44896</v>
      </c>
      <c r="BL119" s="4556">
        <v>44895</v>
      </c>
      <c r="BM119" s="4555">
        <v>46107</v>
      </c>
      <c r="BN119" s="4544">
        <v>46107</v>
      </c>
      <c r="BO119" s="4556"/>
      <c r="BP119" s="4559" t="s">
        <v>4303</v>
      </c>
      <c r="BQ119" s="4559" t="s">
        <v>4304</v>
      </c>
      <c r="BR119" s="4559"/>
      <c r="BS119" s="4559"/>
      <c r="BT119" s="4355">
        <v>44547</v>
      </c>
      <c r="BU119" s="4355">
        <v>45961</v>
      </c>
      <c r="BV119" s="4531" t="s">
        <v>116</v>
      </c>
      <c r="BW119" s="4355">
        <v>45961</v>
      </c>
      <c r="BX119" s="4355">
        <v>44645</v>
      </c>
      <c r="BY119" s="4531" t="s">
        <v>116</v>
      </c>
      <c r="BZ119" s="4355">
        <v>45982</v>
      </c>
      <c r="CA119" s="4355" t="s">
        <v>4305</v>
      </c>
      <c r="CB119" s="2177"/>
      <c r="CC119" s="2151" t="s">
        <v>1480</v>
      </c>
      <c r="CD119" s="12"/>
      <c r="CE119" s="12"/>
      <c r="CF119" s="12"/>
      <c r="CG119" s="18"/>
    </row>
    <row r="120" spans="1:85" ht="45" hidden="1" customHeight="1" x14ac:dyDescent="0.2">
      <c r="A120" s="2195" t="s">
        <v>1481</v>
      </c>
      <c r="B120" s="3321"/>
      <c r="C120" s="2186" t="s">
        <v>1482</v>
      </c>
      <c r="D120" s="2152" t="s">
        <v>1483</v>
      </c>
      <c r="E120" s="3228">
        <v>2040</v>
      </c>
      <c r="F120" s="2155">
        <v>2021</v>
      </c>
      <c r="G120" s="2155">
        <v>2041</v>
      </c>
      <c r="H120" s="2167" t="s">
        <v>89</v>
      </c>
      <c r="I120" s="2181" t="s">
        <v>89</v>
      </c>
      <c r="J120" s="2157">
        <v>40960</v>
      </c>
      <c r="K120" s="2157"/>
      <c r="L120" s="2157"/>
      <c r="M120" s="2182"/>
      <c r="N120" s="2157"/>
      <c r="O120" s="2157"/>
      <c r="P120" s="2156">
        <v>45638</v>
      </c>
      <c r="Q120" s="2158">
        <v>45926</v>
      </c>
      <c r="R120" s="2159"/>
      <c r="S120" s="2159"/>
      <c r="T120" s="2159"/>
      <c r="U120" s="3799"/>
      <c r="V120" s="2161"/>
      <c r="W120" s="2162" t="str">
        <f t="shared" si="5"/>
        <v>Yes</v>
      </c>
      <c r="X120" s="2163" t="s">
        <v>93</v>
      </c>
      <c r="Y120" s="2151" t="s">
        <v>94</v>
      </c>
      <c r="Z120" s="3201"/>
      <c r="AA120" s="5817" t="s">
        <v>1484</v>
      </c>
      <c r="AB120" s="5790" t="s">
        <v>1485</v>
      </c>
      <c r="AC120" s="2925"/>
      <c r="AD120" s="2165">
        <v>45536</v>
      </c>
      <c r="AE120" s="3535" t="s">
        <v>1486</v>
      </c>
      <c r="AF120" s="2167" t="s">
        <v>1487</v>
      </c>
      <c r="AG120" s="2168">
        <v>44459</v>
      </c>
      <c r="AH120" s="2168">
        <v>44459</v>
      </c>
      <c r="AI120" s="2168">
        <v>44515</v>
      </c>
      <c r="AJ120" s="3011" t="s">
        <v>1488</v>
      </c>
      <c r="AK120" s="2169"/>
      <c r="AL120" s="2171">
        <v>44805</v>
      </c>
      <c r="AM120" s="2167" t="s">
        <v>1489</v>
      </c>
      <c r="AN120" s="2168">
        <v>44805</v>
      </c>
      <c r="AO120" s="2168">
        <v>44830</v>
      </c>
      <c r="AP120" s="2168">
        <v>44914</v>
      </c>
      <c r="AQ120" s="2155" t="s">
        <v>1490</v>
      </c>
      <c r="AR120" s="2170"/>
      <c r="AS120" s="2171">
        <v>45200</v>
      </c>
      <c r="AT120" s="3207" t="s">
        <v>1491</v>
      </c>
      <c r="AU120" s="2171">
        <v>45200</v>
      </c>
      <c r="AV120" s="2171">
        <v>45222</v>
      </c>
      <c r="AW120" s="2171">
        <v>45306</v>
      </c>
      <c r="AX120" s="2154" t="s">
        <v>1492</v>
      </c>
      <c r="AY120" s="2172"/>
      <c r="AZ120" s="2171"/>
      <c r="BA120" s="2154"/>
      <c r="BB120" s="2171"/>
      <c r="BC120" s="2171"/>
      <c r="BD120" s="2171"/>
      <c r="BE120" s="2154"/>
      <c r="BF120" s="2154"/>
      <c r="BG120" s="4159" t="s">
        <v>1493</v>
      </c>
      <c r="BH120" s="2168">
        <v>45627</v>
      </c>
      <c r="BI120" s="2184">
        <v>45638</v>
      </c>
      <c r="BJ120" s="4159">
        <v>45809</v>
      </c>
      <c r="BK120" s="2168">
        <v>45809</v>
      </c>
      <c r="BL120" s="2184">
        <v>45926</v>
      </c>
      <c r="BM120" s="4159">
        <v>46327</v>
      </c>
      <c r="BN120" s="2168">
        <v>46327</v>
      </c>
      <c r="BO120" s="2184"/>
      <c r="BP120" s="2151" t="s">
        <v>1494</v>
      </c>
      <c r="BQ120" s="2990" t="s">
        <v>1495</v>
      </c>
      <c r="BR120" s="2151"/>
      <c r="BS120" s="2151"/>
      <c r="BT120" s="2177">
        <v>45951</v>
      </c>
      <c r="BU120" s="2177">
        <v>45576</v>
      </c>
      <c r="BV120" s="2155" t="s">
        <v>116</v>
      </c>
      <c r="BW120" s="2177">
        <v>45741</v>
      </c>
      <c r="BX120" s="2177">
        <v>45687</v>
      </c>
      <c r="BY120" s="2177" t="s">
        <v>116</v>
      </c>
      <c r="BZ120" s="2177">
        <v>45741</v>
      </c>
      <c r="CA120" s="2177" t="s">
        <v>674</v>
      </c>
      <c r="CB120" s="1409"/>
      <c r="CC120" s="2265" t="s">
        <v>105</v>
      </c>
      <c r="CD120" s="12"/>
      <c r="CE120" s="12"/>
      <c r="CF120" s="12"/>
      <c r="CG120" s="18"/>
    </row>
    <row r="121" spans="1:85" ht="45" hidden="1" customHeight="1" x14ac:dyDescent="0.2">
      <c r="A121" s="3686" t="s">
        <v>1496</v>
      </c>
      <c r="B121" s="3687"/>
      <c r="C121" s="3688" t="s">
        <v>1497</v>
      </c>
      <c r="D121" s="3689" t="s">
        <v>1498</v>
      </c>
      <c r="E121" s="3690"/>
      <c r="F121" s="3691"/>
      <c r="G121" s="3691"/>
      <c r="H121" s="3692"/>
      <c r="I121" s="3693"/>
      <c r="J121" s="3694">
        <v>42920</v>
      </c>
      <c r="K121" s="3694"/>
      <c r="L121" s="5482" t="s">
        <v>90</v>
      </c>
      <c r="M121" s="6127" t="s">
        <v>169</v>
      </c>
      <c r="N121" s="5482"/>
      <c r="O121" s="3694"/>
      <c r="P121" s="3696"/>
      <c r="Q121" s="3697"/>
      <c r="R121" s="3698"/>
      <c r="S121" s="3698"/>
      <c r="T121" s="3698"/>
      <c r="U121" s="3794">
        <v>44726</v>
      </c>
      <c r="V121" s="3699" t="s">
        <v>1499</v>
      </c>
      <c r="W121" s="3700" t="str">
        <f t="shared" si="5"/>
        <v>Yes</v>
      </c>
      <c r="X121" s="3701" t="s">
        <v>93</v>
      </c>
      <c r="Y121" s="3688" t="s">
        <v>94</v>
      </c>
      <c r="Z121" s="4030"/>
      <c r="AA121" s="5905" t="s">
        <v>1500</v>
      </c>
      <c r="AB121" s="5802" t="s">
        <v>1501</v>
      </c>
      <c r="AC121" s="3703"/>
      <c r="AD121" s="3704">
        <v>45717</v>
      </c>
      <c r="AE121" s="4145" t="s">
        <v>1502</v>
      </c>
      <c r="AF121" s="3705" t="s">
        <v>1503</v>
      </c>
      <c r="AG121" s="3706"/>
      <c r="AH121" s="3706"/>
      <c r="AI121" s="3706"/>
      <c r="AJ121" s="3713"/>
      <c r="AK121" s="3707"/>
      <c r="AL121" s="3909"/>
      <c r="AM121" s="3714"/>
      <c r="AN121" s="3706"/>
      <c r="AO121" s="3706"/>
      <c r="AP121" s="3706"/>
      <c r="AQ121" s="3695"/>
      <c r="AR121" s="3708"/>
      <c r="AS121" s="3709"/>
      <c r="AT121" s="3692"/>
      <c r="AU121" s="3706"/>
      <c r="AV121" s="3709"/>
      <c r="AW121" s="3709"/>
      <c r="AX121" s="3692"/>
      <c r="AY121" s="3710"/>
      <c r="AZ121" s="3709"/>
      <c r="BA121" s="3692"/>
      <c r="BB121" s="3709"/>
      <c r="BC121" s="3709"/>
      <c r="BD121" s="3709"/>
      <c r="BE121" s="3692"/>
      <c r="BF121" s="3692"/>
      <c r="BG121" s="4089" t="s">
        <v>1504</v>
      </c>
      <c r="BH121" s="3706">
        <v>46569</v>
      </c>
      <c r="BI121" s="3711"/>
      <c r="BJ121" s="4089" t="s">
        <v>1505</v>
      </c>
      <c r="BK121" s="3706">
        <v>46753</v>
      </c>
      <c r="BL121" s="3711"/>
      <c r="BM121" s="4089" t="s">
        <v>1506</v>
      </c>
      <c r="BN121" s="3706">
        <v>47027</v>
      </c>
      <c r="BO121" s="3711"/>
      <c r="BP121" s="3688" t="s">
        <v>1507</v>
      </c>
      <c r="BQ121" s="4182" t="s">
        <v>355</v>
      </c>
      <c r="BR121" s="3688"/>
      <c r="BS121" s="4569"/>
      <c r="BT121" s="3716">
        <v>45589</v>
      </c>
      <c r="BU121" s="3716">
        <v>45856</v>
      </c>
      <c r="BV121" s="3695" t="s">
        <v>116</v>
      </c>
      <c r="BW121" s="3716"/>
      <c r="BX121" s="3716">
        <v>45856</v>
      </c>
      <c r="BY121" s="3695" t="s">
        <v>116</v>
      </c>
      <c r="BZ121" s="3716">
        <v>45856</v>
      </c>
      <c r="CA121" s="3716" t="s">
        <v>104</v>
      </c>
      <c r="CB121" s="1409"/>
      <c r="CC121" s="540" t="s">
        <v>105</v>
      </c>
      <c r="CD121" s="12"/>
      <c r="CE121" s="12"/>
      <c r="CF121" s="12"/>
      <c r="CG121" s="18"/>
    </row>
    <row r="122" spans="1:85" s="586" customFormat="1" ht="45" hidden="1" customHeight="1" x14ac:dyDescent="0.2">
      <c r="A122" s="3686" t="s">
        <v>1508</v>
      </c>
      <c r="B122" s="3687"/>
      <c r="C122" s="3688" t="s">
        <v>1509</v>
      </c>
      <c r="D122" s="3689" t="s">
        <v>1510</v>
      </c>
      <c r="E122" s="3690" t="s">
        <v>193</v>
      </c>
      <c r="F122" s="3691"/>
      <c r="G122" s="3691"/>
      <c r="H122" s="3692" t="s">
        <v>89</v>
      </c>
      <c r="I122" s="3695" t="s">
        <v>89</v>
      </c>
      <c r="J122" s="4612" t="s">
        <v>1511</v>
      </c>
      <c r="K122" s="4612" t="s">
        <v>1512</v>
      </c>
      <c r="L122" s="3696" t="s">
        <v>90</v>
      </c>
      <c r="M122" s="3735" t="s">
        <v>169</v>
      </c>
      <c r="N122" s="3696"/>
      <c r="O122" s="3696"/>
      <c r="P122" s="3696"/>
      <c r="Q122" s="3697"/>
      <c r="R122" s="3698"/>
      <c r="S122" s="3733"/>
      <c r="T122" s="3733"/>
      <c r="U122" s="3794"/>
      <c r="V122" s="3699"/>
      <c r="W122" s="3700" t="str">
        <f t="shared" si="5"/>
        <v>Yes</v>
      </c>
      <c r="X122" s="3701" t="s">
        <v>93</v>
      </c>
      <c r="Y122" s="3688" t="s">
        <v>94</v>
      </c>
      <c r="Z122" s="4030"/>
      <c r="AA122" s="5810" t="s">
        <v>1513</v>
      </c>
      <c r="AB122" s="5810" t="s">
        <v>1514</v>
      </c>
      <c r="AC122" s="3703"/>
      <c r="AD122" s="3704">
        <v>45717</v>
      </c>
      <c r="AE122" s="4145">
        <v>46204</v>
      </c>
      <c r="AF122" s="3705" t="s">
        <v>641</v>
      </c>
      <c r="AG122" s="3706">
        <v>46204</v>
      </c>
      <c r="AH122" s="3706"/>
      <c r="AI122" s="3706"/>
      <c r="AJ122" s="3908"/>
      <c r="AK122" s="4216"/>
      <c r="AL122" s="3909"/>
      <c r="AM122" s="3714"/>
      <c r="AN122" s="3706"/>
      <c r="AO122" s="3706"/>
      <c r="AP122" s="3706"/>
      <c r="AQ122" s="3695"/>
      <c r="AR122" s="3708"/>
      <c r="AS122" s="3709"/>
      <c r="AT122" s="4820"/>
      <c r="AU122" s="3709"/>
      <c r="AV122" s="3709"/>
      <c r="AW122" s="3709"/>
      <c r="AX122" s="3692"/>
      <c r="AY122" s="3710"/>
      <c r="AZ122" s="3709"/>
      <c r="BA122" s="3692"/>
      <c r="BB122" s="3709"/>
      <c r="BC122" s="3709"/>
      <c r="BD122" s="3709"/>
      <c r="BE122" s="3692"/>
      <c r="BF122" s="3692"/>
      <c r="BG122" s="4089">
        <v>46478</v>
      </c>
      <c r="BH122" s="3706">
        <v>46478</v>
      </c>
      <c r="BI122" s="3711"/>
      <c r="BJ122" s="4089">
        <v>46631</v>
      </c>
      <c r="BK122" s="3706">
        <v>46631</v>
      </c>
      <c r="BL122" s="3711"/>
      <c r="BM122" s="4089">
        <v>46844</v>
      </c>
      <c r="BN122" s="3706">
        <v>46844</v>
      </c>
      <c r="BO122" s="3711"/>
      <c r="BP122" s="3688" t="s">
        <v>1515</v>
      </c>
      <c r="BQ122" s="4182" t="s">
        <v>355</v>
      </c>
      <c r="BR122" s="3712"/>
      <c r="BS122" s="3688"/>
      <c r="BT122" s="3716">
        <v>44172</v>
      </c>
      <c r="BU122" s="3716">
        <v>45888</v>
      </c>
      <c r="BV122" s="3695" t="s">
        <v>116</v>
      </c>
      <c r="BW122" s="3716"/>
      <c r="BX122" s="3716">
        <v>45888</v>
      </c>
      <c r="BY122" s="3695" t="s">
        <v>116</v>
      </c>
      <c r="BZ122" s="3716">
        <v>45888</v>
      </c>
      <c r="CA122" s="3716" t="s">
        <v>104</v>
      </c>
      <c r="CB122" s="2149"/>
      <c r="CC122" s="2120" t="s">
        <v>1516</v>
      </c>
      <c r="CD122" s="12"/>
      <c r="CE122" s="12"/>
      <c r="CF122" s="12"/>
      <c r="CG122" s="18"/>
    </row>
    <row r="123" spans="1:85" ht="45" hidden="1" customHeight="1" x14ac:dyDescent="0.2">
      <c r="A123" s="3686" t="s">
        <v>1517</v>
      </c>
      <c r="B123" s="3687"/>
      <c r="C123" s="3688" t="s">
        <v>1518</v>
      </c>
      <c r="D123" s="3689" t="s">
        <v>1519</v>
      </c>
      <c r="E123" s="3859" t="s">
        <v>193</v>
      </c>
      <c r="F123" s="3662"/>
      <c r="G123" s="3662"/>
      <c r="H123" s="3659"/>
      <c r="I123" s="3675"/>
      <c r="J123" s="3649"/>
      <c r="K123" s="3694"/>
      <c r="L123" s="3677"/>
      <c r="M123" s="3846"/>
      <c r="N123" s="3677"/>
      <c r="O123" s="3677"/>
      <c r="P123" s="3650"/>
      <c r="Q123" s="3678"/>
      <c r="R123" s="3652"/>
      <c r="S123" s="3679"/>
      <c r="T123" s="3679"/>
      <c r="U123" s="3798"/>
      <c r="V123" s="3680"/>
      <c r="W123" s="3865"/>
      <c r="X123" s="3655"/>
      <c r="Y123" s="3646"/>
      <c r="Z123" s="4949"/>
      <c r="AA123" s="6183"/>
      <c r="AB123" s="4288"/>
      <c r="AC123" s="3681"/>
      <c r="AD123" s="3669"/>
      <c r="AE123" s="4254"/>
      <c r="AF123" s="3659"/>
      <c r="AG123" s="3658"/>
      <c r="AH123" s="3658"/>
      <c r="AI123" s="3658"/>
      <c r="AJ123" s="3682"/>
      <c r="AK123" s="3683"/>
      <c r="AL123" s="3665"/>
      <c r="AM123" s="3659"/>
      <c r="AN123" s="3658"/>
      <c r="AO123" s="3658"/>
      <c r="AP123" s="3658"/>
      <c r="AQ123" s="3650"/>
      <c r="AR123" s="3926"/>
      <c r="AS123" s="3928"/>
      <c r="AT123" s="3649"/>
      <c r="AU123" s="3665"/>
      <c r="AV123" s="3665"/>
      <c r="AW123" s="3665"/>
      <c r="AX123" s="3649"/>
      <c r="AY123" s="3929"/>
      <c r="AZ123" s="3665"/>
      <c r="BA123" s="3649"/>
      <c r="BB123" s="3665"/>
      <c r="BC123" s="3665"/>
      <c r="BD123" s="3665"/>
      <c r="BE123" s="3649"/>
      <c r="BF123" s="3649"/>
      <c r="BG123" s="4251"/>
      <c r="BH123" s="3665"/>
      <c r="BI123" s="3668"/>
      <c r="BJ123" s="4251"/>
      <c r="BK123" s="3658"/>
      <c r="BL123" s="3668"/>
      <c r="BM123" s="4251"/>
      <c r="BN123" s="3658"/>
      <c r="BO123" s="3668"/>
      <c r="BP123" s="3684" t="s">
        <v>1520</v>
      </c>
      <c r="BQ123" s="4182"/>
      <c r="BR123" s="3684"/>
      <c r="BS123" s="3684"/>
      <c r="BT123" s="3671"/>
      <c r="BU123" s="3671"/>
      <c r="BV123" s="3650"/>
      <c r="BW123" s="3671"/>
      <c r="BX123" s="3671"/>
      <c r="BY123" s="3671"/>
      <c r="BZ123" s="3671"/>
      <c r="CA123" s="3716" t="s">
        <v>104</v>
      </c>
      <c r="CB123" s="1409"/>
      <c r="CC123" s="1178"/>
      <c r="CD123" s="1176"/>
      <c r="CE123" s="1176"/>
      <c r="CF123" s="1176"/>
      <c r="CG123" s="1175"/>
    </row>
    <row r="124" spans="1:85" ht="45" hidden="1" customHeight="1" x14ac:dyDescent="0.2">
      <c r="A124" s="4005" t="s">
        <v>1517</v>
      </c>
      <c r="B124" s="3977"/>
      <c r="C124" s="3978" t="s">
        <v>1518</v>
      </c>
      <c r="D124" s="4045" t="s">
        <v>1521</v>
      </c>
      <c r="E124" s="3979">
        <v>2218</v>
      </c>
      <c r="F124" s="3999">
        <v>2021</v>
      </c>
      <c r="G124" s="3999">
        <v>2040</v>
      </c>
      <c r="H124" s="3981" t="s">
        <v>89</v>
      </c>
      <c r="I124" s="3982" t="s">
        <v>89</v>
      </c>
      <c r="J124" s="3983">
        <v>41767</v>
      </c>
      <c r="K124" s="3983"/>
      <c r="L124" s="6026" t="s">
        <v>90</v>
      </c>
      <c r="M124" s="6027" t="s">
        <v>389</v>
      </c>
      <c r="N124" s="6026"/>
      <c r="O124" s="6026"/>
      <c r="P124" s="3985"/>
      <c r="Q124" s="3986"/>
      <c r="R124" s="3987"/>
      <c r="S124" s="3987"/>
      <c r="T124" s="3987">
        <v>46006</v>
      </c>
      <c r="U124" s="3989"/>
      <c r="V124" s="3990"/>
      <c r="W124" s="3991" t="str">
        <f t="shared" ref="W124:W130" si="6">IF(OR(X124="Yes", Y124="Web-page timetable", Z124="YES"), "Yes")</f>
        <v>Yes</v>
      </c>
      <c r="X124" s="3992" t="s">
        <v>93</v>
      </c>
      <c r="Y124" s="3978" t="s">
        <v>94</v>
      </c>
      <c r="Z124" s="4046"/>
      <c r="AA124" s="6016" t="s">
        <v>1522</v>
      </c>
      <c r="AB124" s="6028" t="s">
        <v>1523</v>
      </c>
      <c r="AC124" s="3994"/>
      <c r="AD124" s="3995">
        <v>45717</v>
      </c>
      <c r="AE124" s="4207" t="s">
        <v>462</v>
      </c>
      <c r="AF124" s="4063" t="s">
        <v>1524</v>
      </c>
      <c r="AG124" s="3996">
        <v>43739</v>
      </c>
      <c r="AH124" s="3996">
        <v>43749</v>
      </c>
      <c r="AI124" s="3996">
        <v>43790</v>
      </c>
      <c r="AJ124" s="4064" t="s">
        <v>1525</v>
      </c>
      <c r="AK124" s="3998"/>
      <c r="AL124" s="4429" t="s">
        <v>398</v>
      </c>
      <c r="AM124" s="4014" t="s">
        <v>1526</v>
      </c>
      <c r="AN124" s="3996">
        <v>44713</v>
      </c>
      <c r="AO124" s="3996">
        <v>44798</v>
      </c>
      <c r="AP124" s="3996">
        <v>44853</v>
      </c>
      <c r="AQ124" s="3999" t="s">
        <v>1522</v>
      </c>
      <c r="AR124" s="4000"/>
      <c r="AS124" s="4429"/>
      <c r="AT124" s="4014"/>
      <c r="AU124" s="4020"/>
      <c r="AV124" s="4020"/>
      <c r="AW124" s="4020"/>
      <c r="AX124" s="3981"/>
      <c r="AY124" s="4026"/>
      <c r="AZ124" s="4020"/>
      <c r="BA124" s="3981"/>
      <c r="BB124" s="4020"/>
      <c r="BC124" s="4020"/>
      <c r="BD124" s="4020"/>
      <c r="BE124" s="3981"/>
      <c r="BF124" s="3981"/>
      <c r="BG124" s="4169">
        <v>46143</v>
      </c>
      <c r="BH124" s="3996">
        <v>46143</v>
      </c>
      <c r="BI124" s="4001"/>
      <c r="BJ124" s="4169">
        <v>46296</v>
      </c>
      <c r="BK124" s="3996">
        <v>46296</v>
      </c>
      <c r="BL124" s="4001"/>
      <c r="BM124" s="4169">
        <v>46813</v>
      </c>
      <c r="BN124" s="3996">
        <v>46813</v>
      </c>
      <c r="BO124" s="4001"/>
      <c r="BP124" s="3978" t="s">
        <v>1527</v>
      </c>
      <c r="BQ124" s="4298" t="s">
        <v>355</v>
      </c>
      <c r="BR124" s="4033"/>
      <c r="BS124" s="3978"/>
      <c r="BT124" s="4002">
        <v>45483</v>
      </c>
      <c r="BU124" s="4002">
        <v>45951</v>
      </c>
      <c r="BV124" s="3999" t="s">
        <v>116</v>
      </c>
      <c r="BW124" s="4002">
        <v>45497</v>
      </c>
      <c r="BX124" s="4002">
        <v>45951</v>
      </c>
      <c r="BY124" s="3999" t="s">
        <v>116</v>
      </c>
      <c r="BZ124" s="4002">
        <v>45951</v>
      </c>
      <c r="CA124" s="4002" t="s">
        <v>1528</v>
      </c>
      <c r="CB124" s="1409"/>
      <c r="CC124" s="540" t="s">
        <v>105</v>
      </c>
      <c r="CD124" s="12"/>
      <c r="CE124" s="12"/>
      <c r="CF124" s="12"/>
      <c r="CG124" s="18"/>
    </row>
    <row r="125" spans="1:85" ht="45" hidden="1" customHeight="1" x14ac:dyDescent="0.2">
      <c r="A125" s="3686" t="s">
        <v>1529</v>
      </c>
      <c r="B125" s="3687"/>
      <c r="C125" s="3688" t="s">
        <v>1530</v>
      </c>
      <c r="D125" s="3689" t="s">
        <v>1531</v>
      </c>
      <c r="E125" s="3690" t="s">
        <v>193</v>
      </c>
      <c r="F125" s="3691"/>
      <c r="G125" s="3691"/>
      <c r="H125" s="3692" t="s">
        <v>89</v>
      </c>
      <c r="I125" s="3693" t="s">
        <v>89</v>
      </c>
      <c r="J125" s="3694">
        <v>44650</v>
      </c>
      <c r="K125" s="3694"/>
      <c r="L125" s="3694"/>
      <c r="M125" s="3866"/>
      <c r="N125" s="3943"/>
      <c r="O125" s="3943"/>
      <c r="P125" s="3696"/>
      <c r="Q125" s="3697"/>
      <c r="R125" s="3698"/>
      <c r="S125" s="3698"/>
      <c r="T125" s="3698"/>
      <c r="U125" s="3794"/>
      <c r="V125" s="3699"/>
      <c r="W125" s="3700" t="str">
        <f t="shared" si="6"/>
        <v>Yes</v>
      </c>
      <c r="X125" s="3701" t="s">
        <v>93</v>
      </c>
      <c r="Y125" s="3688" t="s">
        <v>94</v>
      </c>
      <c r="Z125" s="4030"/>
      <c r="AA125" s="5810" t="s">
        <v>1532</v>
      </c>
      <c r="AB125" s="5802" t="s">
        <v>1533</v>
      </c>
      <c r="AC125" s="4590"/>
      <c r="AD125" s="3704">
        <v>45717</v>
      </c>
      <c r="AE125" s="4145" t="s">
        <v>1534</v>
      </c>
      <c r="AF125" s="3705" t="s">
        <v>1535</v>
      </c>
      <c r="AG125" s="3706">
        <v>46023</v>
      </c>
      <c r="AH125" s="3706"/>
      <c r="AI125" s="3706"/>
      <c r="AJ125" s="3713"/>
      <c r="AK125" s="3707"/>
      <c r="AL125" s="3909"/>
      <c r="AM125" s="3714"/>
      <c r="AN125" s="3706"/>
      <c r="AO125" s="3706"/>
      <c r="AP125" s="3706"/>
      <c r="AQ125" s="3695"/>
      <c r="AR125" s="3708"/>
      <c r="AS125" s="3709"/>
      <c r="AT125" s="3692"/>
      <c r="AU125" s="3709"/>
      <c r="AV125" s="3709"/>
      <c r="AW125" s="3709"/>
      <c r="AX125" s="3692"/>
      <c r="AY125" s="3710"/>
      <c r="AZ125" s="3709"/>
      <c r="BA125" s="3692"/>
      <c r="BB125" s="3709"/>
      <c r="BC125" s="3709"/>
      <c r="BD125" s="3709"/>
      <c r="BE125" s="3692"/>
      <c r="BF125" s="3692"/>
      <c r="BG125" s="4089" t="s">
        <v>1536</v>
      </c>
      <c r="BH125" s="3706">
        <v>46447</v>
      </c>
      <c r="BI125" s="3711"/>
      <c r="BJ125" s="4089">
        <v>46478</v>
      </c>
      <c r="BK125" s="3706">
        <v>46478</v>
      </c>
      <c r="BL125" s="3711"/>
      <c r="BM125" s="4089">
        <v>46661</v>
      </c>
      <c r="BN125" s="3706">
        <v>46661</v>
      </c>
      <c r="BO125" s="3711"/>
      <c r="BP125" s="3870" t="s">
        <v>1537</v>
      </c>
      <c r="BQ125" s="4193" t="s">
        <v>355</v>
      </c>
      <c r="BR125" s="3712"/>
      <c r="BS125" s="3870"/>
      <c r="BT125" s="3716">
        <v>45014</v>
      </c>
      <c r="BU125" s="3716">
        <v>45902</v>
      </c>
      <c r="BV125" s="3695" t="s">
        <v>116</v>
      </c>
      <c r="BW125" s="3716"/>
      <c r="BX125" s="3716">
        <v>45902</v>
      </c>
      <c r="BY125" s="3695" t="s">
        <v>116</v>
      </c>
      <c r="BZ125" s="3716">
        <v>45902</v>
      </c>
      <c r="CA125" s="3716" t="s">
        <v>104</v>
      </c>
      <c r="CB125" s="2149"/>
      <c r="CC125" s="2120"/>
      <c r="CD125" s="12"/>
      <c r="CE125" s="12"/>
      <c r="CF125" s="12"/>
      <c r="CG125" s="18" t="s">
        <v>93</v>
      </c>
    </row>
    <row r="126" spans="1:85" ht="56.5" hidden="1" customHeight="1" x14ac:dyDescent="0.2">
      <c r="A126" s="1688" t="s">
        <v>1538</v>
      </c>
      <c r="B126" s="3307"/>
      <c r="C126" s="2275" t="s">
        <v>1539</v>
      </c>
      <c r="D126" s="1689" t="s">
        <v>1540</v>
      </c>
      <c r="E126" s="1690"/>
      <c r="F126" s="1665"/>
      <c r="G126" s="1665"/>
      <c r="H126" s="1680" t="s">
        <v>89</v>
      </c>
      <c r="I126" s="1691" t="s">
        <v>89</v>
      </c>
      <c r="J126" s="1668">
        <v>43727</v>
      </c>
      <c r="K126" s="1668"/>
      <c r="L126" s="1668"/>
      <c r="M126" s="2006"/>
      <c r="N126" s="1668"/>
      <c r="O126" s="1668"/>
      <c r="P126" s="1667"/>
      <c r="Q126" s="1705"/>
      <c r="R126" s="1669"/>
      <c r="S126" s="1669"/>
      <c r="T126" s="1669"/>
      <c r="U126" s="3793"/>
      <c r="V126" s="1671"/>
      <c r="W126" s="1695" t="b">
        <f t="shared" si="6"/>
        <v>0</v>
      </c>
      <c r="X126" s="1672"/>
      <c r="Y126" s="1376"/>
      <c r="Z126" s="1376"/>
      <c r="AA126" s="5773"/>
      <c r="AB126" s="5813"/>
      <c r="AC126" s="2313"/>
      <c r="AD126" s="1682"/>
      <c r="AE126" s="4147"/>
      <c r="AF126" s="1676"/>
      <c r="AG126" s="1674"/>
      <c r="AH126" s="1674"/>
      <c r="AI126" s="1674"/>
      <c r="AJ126" s="3006"/>
      <c r="AK126" s="1677"/>
      <c r="AL126" s="7129"/>
      <c r="AM126" s="7141"/>
      <c r="AN126" s="1674"/>
      <c r="AO126" s="1674"/>
      <c r="AP126" s="1674"/>
      <c r="AQ126" s="1666"/>
      <c r="AR126" s="1697"/>
      <c r="AS126" s="1679"/>
      <c r="AT126" s="1680"/>
      <c r="AU126" s="1679"/>
      <c r="AV126" s="1679"/>
      <c r="AW126" s="1679"/>
      <c r="AX126" s="1680"/>
      <c r="AY126" s="1698"/>
      <c r="AZ126" s="1679"/>
      <c r="BA126" s="1680"/>
      <c r="BB126" s="1679"/>
      <c r="BC126" s="1679"/>
      <c r="BD126" s="1679"/>
      <c r="BE126" s="1680"/>
      <c r="BF126" s="1680"/>
      <c r="BG126" s="4158"/>
      <c r="BH126" s="1674"/>
      <c r="BI126" s="1683"/>
      <c r="BJ126" s="4158"/>
      <c r="BK126" s="1674"/>
      <c r="BL126" s="1683"/>
      <c r="BM126" s="4158"/>
      <c r="BN126" s="1674"/>
      <c r="BO126" s="1683">
        <v>43727</v>
      </c>
      <c r="BP126" s="1376" t="s">
        <v>1541</v>
      </c>
      <c r="BQ126" s="4184"/>
      <c r="BR126" s="1376"/>
      <c r="BS126" s="1376"/>
      <c r="BT126" s="1684">
        <v>43881</v>
      </c>
      <c r="BU126" s="1684"/>
      <c r="BV126" s="1666" t="s">
        <v>116</v>
      </c>
      <c r="BW126" s="1684"/>
      <c r="BX126" s="1684"/>
      <c r="BY126" s="1666"/>
      <c r="BZ126" s="1684"/>
      <c r="CA126" s="2319" t="s">
        <v>117</v>
      </c>
      <c r="CB126" s="1666"/>
      <c r="CC126" s="1376" t="s">
        <v>970</v>
      </c>
      <c r="CD126" s="12"/>
      <c r="CE126" s="12"/>
      <c r="CF126" s="12"/>
      <c r="CG126" s="18"/>
    </row>
    <row r="127" spans="1:85" ht="45" hidden="1" customHeight="1" x14ac:dyDescent="0.2">
      <c r="A127" s="1412" t="s">
        <v>1542</v>
      </c>
      <c r="B127" s="3304"/>
      <c r="C127" s="1381" t="s">
        <v>1543</v>
      </c>
      <c r="D127" s="1380" t="s">
        <v>1544</v>
      </c>
      <c r="E127" s="7373">
        <v>2115</v>
      </c>
      <c r="F127" s="1385" t="s">
        <v>91</v>
      </c>
      <c r="G127" s="1385" t="s">
        <v>949</v>
      </c>
      <c r="H127" s="1413" t="s">
        <v>89</v>
      </c>
      <c r="I127" s="1413" t="s">
        <v>89</v>
      </c>
      <c r="J127" s="1715" t="s">
        <v>1545</v>
      </c>
      <c r="K127" s="1686"/>
      <c r="L127" s="1389" t="s">
        <v>90</v>
      </c>
      <c r="M127" s="2002" t="s">
        <v>389</v>
      </c>
      <c r="N127" s="1389" t="s">
        <v>583</v>
      </c>
      <c r="O127" s="1389"/>
      <c r="P127" s="1388"/>
      <c r="Q127" s="1415"/>
      <c r="R127" s="1416"/>
      <c r="S127" s="1416"/>
      <c r="T127" s="1416"/>
      <c r="U127" s="3792"/>
      <c r="V127" s="1417"/>
      <c r="W127" s="1391" t="str">
        <f t="shared" si="6"/>
        <v>Yes</v>
      </c>
      <c r="X127" s="1392" t="s">
        <v>93</v>
      </c>
      <c r="Y127" s="108" t="s">
        <v>267</v>
      </c>
      <c r="Z127" s="1442"/>
      <c r="AA127" s="5792" t="s">
        <v>1546</v>
      </c>
      <c r="AB127" s="5792" t="s">
        <v>1546</v>
      </c>
      <c r="AC127" s="2967"/>
      <c r="AD127" s="1418">
        <v>45505</v>
      </c>
      <c r="AE127" s="1570" t="s">
        <v>1547</v>
      </c>
      <c r="AF127" s="1419" t="s">
        <v>364</v>
      </c>
      <c r="AG127" s="1396">
        <v>43678</v>
      </c>
      <c r="AH127" s="1397">
        <v>43725</v>
      </c>
      <c r="AI127" s="1397">
        <v>43769</v>
      </c>
      <c r="AJ127" s="3008" t="s">
        <v>1548</v>
      </c>
      <c r="AK127" s="1399"/>
      <c r="AL127" s="7363" t="s">
        <v>1549</v>
      </c>
      <c r="AM127" s="7369" t="s">
        <v>1550</v>
      </c>
      <c r="AN127" s="1396">
        <v>44136</v>
      </c>
      <c r="AO127" s="1397">
        <v>44126</v>
      </c>
      <c r="AP127" s="1397">
        <v>44225</v>
      </c>
      <c r="AQ127" s="1398" t="s">
        <v>1551</v>
      </c>
      <c r="AR127" s="1400"/>
      <c r="AS127" s="1420">
        <v>44774</v>
      </c>
      <c r="AT127" s="1421" t="s">
        <v>1552</v>
      </c>
      <c r="AU127" s="1422">
        <v>44835</v>
      </c>
      <c r="AV127" s="1423">
        <v>44774</v>
      </c>
      <c r="AW127" s="1423">
        <v>44835</v>
      </c>
      <c r="AX127" s="1424" t="s">
        <v>1553</v>
      </c>
      <c r="AY127" s="1425"/>
      <c r="AZ127" s="1420" t="s">
        <v>522</v>
      </c>
      <c r="BA127" s="1421" t="s">
        <v>1554</v>
      </c>
      <c r="BB127" s="1422">
        <v>45383</v>
      </c>
      <c r="BC127" s="1423">
        <v>45481</v>
      </c>
      <c r="BD127" s="1423">
        <v>45523</v>
      </c>
      <c r="BE127" s="220" t="s">
        <v>1546</v>
      </c>
      <c r="BF127" s="1424"/>
      <c r="BG127" s="4085" t="s">
        <v>1555</v>
      </c>
      <c r="BH127" s="1396">
        <v>46204</v>
      </c>
      <c r="BI127" s="1408"/>
      <c r="BJ127" s="4085" t="s">
        <v>1556</v>
      </c>
      <c r="BK127" s="1396">
        <v>46296</v>
      </c>
      <c r="BL127" s="1408"/>
      <c r="BM127" s="4085" t="s">
        <v>114</v>
      </c>
      <c r="BN127" s="1435" t="s">
        <v>114</v>
      </c>
      <c r="BO127" s="1408"/>
      <c r="BP127" s="540" t="s">
        <v>1557</v>
      </c>
      <c r="BQ127" s="627" t="s">
        <v>1114</v>
      </c>
      <c r="BR127" s="1178" t="s">
        <v>1558</v>
      </c>
      <c r="BS127" s="540"/>
      <c r="BT127" s="1409">
        <v>45951</v>
      </c>
      <c r="BU127" s="1409">
        <v>45868</v>
      </c>
      <c r="BV127" s="1410" t="s">
        <v>116</v>
      </c>
      <c r="BW127" s="1409">
        <v>45632</v>
      </c>
      <c r="BX127" s="1409">
        <v>45961</v>
      </c>
      <c r="BY127" s="1410" t="s">
        <v>116</v>
      </c>
      <c r="BZ127" s="1409">
        <v>45868</v>
      </c>
      <c r="CA127" s="1409" t="s">
        <v>1559</v>
      </c>
      <c r="CB127" s="1409"/>
      <c r="CC127" s="540" t="s">
        <v>105</v>
      </c>
      <c r="CD127" s="12"/>
      <c r="CE127" s="12"/>
      <c r="CF127" s="12"/>
      <c r="CG127" s="18"/>
    </row>
    <row r="128" spans="1:85" ht="45" hidden="1" customHeight="1" x14ac:dyDescent="0.2">
      <c r="A128" s="3874" t="s">
        <v>1560</v>
      </c>
      <c r="B128" s="3875"/>
      <c r="C128" s="542" t="s">
        <v>1561</v>
      </c>
      <c r="D128" s="3515" t="s">
        <v>1562</v>
      </c>
      <c r="E128" s="6099">
        <v>2456</v>
      </c>
      <c r="F128" s="3838" t="s">
        <v>1211</v>
      </c>
      <c r="G128" s="1685">
        <v>2042</v>
      </c>
      <c r="H128" s="3835" t="s">
        <v>89</v>
      </c>
      <c r="I128" s="3245" t="s">
        <v>89</v>
      </c>
      <c r="J128" s="3819">
        <v>44536</v>
      </c>
      <c r="K128" s="3819">
        <v>43395</v>
      </c>
      <c r="L128" s="4507"/>
      <c r="M128" s="4508"/>
      <c r="N128" s="4507"/>
      <c r="O128" s="4507"/>
      <c r="P128" s="3821"/>
      <c r="Q128" s="3839"/>
      <c r="R128" s="3840"/>
      <c r="S128" s="3840"/>
      <c r="T128" s="3840"/>
      <c r="U128" s="5896"/>
      <c r="V128" s="5898"/>
      <c r="W128" s="1725" t="str">
        <f t="shared" si="6"/>
        <v>Yes</v>
      </c>
      <c r="X128" s="3825" t="s">
        <v>93</v>
      </c>
      <c r="Y128" s="542" t="s">
        <v>94</v>
      </c>
      <c r="Z128" s="542"/>
      <c r="AA128" s="5789" t="s">
        <v>1563</v>
      </c>
      <c r="AB128" s="5789" t="s">
        <v>1564</v>
      </c>
      <c r="AC128" s="4516"/>
      <c r="AD128" s="3828">
        <v>45658</v>
      </c>
      <c r="AE128" s="5565" t="s">
        <v>1565</v>
      </c>
      <c r="AF128" s="5566" t="s">
        <v>1566</v>
      </c>
      <c r="AG128" s="3829">
        <v>45870</v>
      </c>
      <c r="AH128" s="3039">
        <v>45918</v>
      </c>
      <c r="AI128" s="3039">
        <v>45960</v>
      </c>
      <c r="AJ128" s="132" t="s">
        <v>1567</v>
      </c>
      <c r="AK128" s="4522"/>
      <c r="AL128" s="6018"/>
      <c r="AM128" s="5930"/>
      <c r="AN128" s="5931"/>
      <c r="AO128" s="5932"/>
      <c r="AP128" s="5932"/>
      <c r="AQ128" s="5933"/>
      <c r="AR128" s="5263"/>
      <c r="AS128" s="5935"/>
      <c r="AT128" s="5936"/>
      <c r="AU128" s="5931"/>
      <c r="AV128" s="5941"/>
      <c r="AW128" s="5941"/>
      <c r="AX128" s="5944"/>
      <c r="AY128" s="4674"/>
      <c r="AZ128" s="5935"/>
      <c r="BA128" s="5936"/>
      <c r="BB128" s="5937"/>
      <c r="BC128" s="5941"/>
      <c r="BD128" s="5941"/>
      <c r="BE128" s="5944"/>
      <c r="BF128" s="4506"/>
      <c r="BG128" s="5951" t="s">
        <v>1568</v>
      </c>
      <c r="BH128" s="3829">
        <v>46143</v>
      </c>
      <c r="BI128" s="1438"/>
      <c r="BJ128" s="5951">
        <v>46235</v>
      </c>
      <c r="BK128" s="3829">
        <v>46235</v>
      </c>
      <c r="BL128" s="1438"/>
      <c r="BM128" s="5951">
        <v>46661</v>
      </c>
      <c r="BN128" s="3829">
        <v>46661</v>
      </c>
      <c r="BO128" s="5955"/>
      <c r="BP128" s="651" t="s">
        <v>1569</v>
      </c>
      <c r="BQ128" s="5408" t="s">
        <v>409</v>
      </c>
      <c r="BR128" s="6374"/>
      <c r="BS128" s="6374"/>
      <c r="BT128" s="1556">
        <v>45960</v>
      </c>
      <c r="BU128" s="1556">
        <v>45888</v>
      </c>
      <c r="BV128" s="1685" t="s">
        <v>116</v>
      </c>
      <c r="BW128" s="1556"/>
      <c r="BX128" s="1556">
        <v>45960</v>
      </c>
      <c r="BY128" s="1685" t="s">
        <v>116</v>
      </c>
      <c r="BZ128" s="1556">
        <v>45960</v>
      </c>
      <c r="CA128" s="1556" t="s">
        <v>178</v>
      </c>
      <c r="CB128" s="1409"/>
      <c r="CC128" s="540"/>
      <c r="CD128" s="12"/>
      <c r="CE128" s="12"/>
      <c r="CF128" s="12"/>
      <c r="CG128" s="18"/>
    </row>
    <row r="129" spans="1:85" ht="45" hidden="1" customHeight="1" x14ac:dyDescent="0.2">
      <c r="A129" s="3686" t="s">
        <v>1570</v>
      </c>
      <c r="B129" s="3687"/>
      <c r="C129" s="3688" t="s">
        <v>1571</v>
      </c>
      <c r="D129" s="3741" t="s">
        <v>1572</v>
      </c>
      <c r="E129" s="4269" t="s">
        <v>1573</v>
      </c>
      <c r="F129" s="3705" t="s">
        <v>974</v>
      </c>
      <c r="G129" s="3691" t="s">
        <v>1574</v>
      </c>
      <c r="H129" s="3692" t="s">
        <v>89</v>
      </c>
      <c r="I129" s="3693" t="s">
        <v>194</v>
      </c>
      <c r="J129" s="3694">
        <v>42089</v>
      </c>
      <c r="K129" s="3694"/>
      <c r="L129" s="3694" t="s">
        <v>1575</v>
      </c>
      <c r="M129" s="3866" t="s">
        <v>1576</v>
      </c>
      <c r="N129" s="3694"/>
      <c r="O129" s="3694"/>
      <c r="P129" s="3696"/>
      <c r="Q129" s="3697"/>
      <c r="R129" s="3698"/>
      <c r="S129" s="3698"/>
      <c r="T129" s="3698"/>
      <c r="U129" s="3794">
        <v>43906</v>
      </c>
      <c r="V129" s="3727" t="s">
        <v>1577</v>
      </c>
      <c r="W129" s="3700" t="str">
        <f t="shared" si="6"/>
        <v>Yes</v>
      </c>
      <c r="X129" s="3701" t="s">
        <v>93</v>
      </c>
      <c r="Y129" s="3688" t="s">
        <v>94</v>
      </c>
      <c r="Z129" s="4030"/>
      <c r="AA129" s="5810" t="s">
        <v>1578</v>
      </c>
      <c r="AB129" s="5802" t="s">
        <v>1579</v>
      </c>
      <c r="AC129" s="3703"/>
      <c r="AD129" s="3706">
        <v>45689</v>
      </c>
      <c r="AE129" s="4145">
        <v>45962</v>
      </c>
      <c r="AF129" s="3705" t="s">
        <v>1415</v>
      </c>
      <c r="AG129" s="3706">
        <v>45962</v>
      </c>
      <c r="AH129" s="3706"/>
      <c r="AI129" s="3706"/>
      <c r="AJ129" s="3713"/>
      <c r="AK129" s="3707"/>
      <c r="AL129" s="4151">
        <v>46204</v>
      </c>
      <c r="AM129" s="3714" t="s">
        <v>1580</v>
      </c>
      <c r="AN129" s="3706">
        <v>46204</v>
      </c>
      <c r="AO129" s="3706"/>
      <c r="AP129" s="3706"/>
      <c r="AQ129" s="3695"/>
      <c r="AR129" s="3708"/>
      <c r="AS129" s="3709"/>
      <c r="AT129" s="3692"/>
      <c r="AU129" s="3730"/>
      <c r="AV129" s="3709"/>
      <c r="AW129" s="3709"/>
      <c r="AX129" s="3692"/>
      <c r="AY129" s="3710"/>
      <c r="AZ129" s="3709"/>
      <c r="BA129" s="3692"/>
      <c r="BB129" s="3709"/>
      <c r="BC129" s="3709"/>
      <c r="BD129" s="3709"/>
      <c r="BE129" s="3692"/>
      <c r="BF129" s="3692"/>
      <c r="BG129" s="4089">
        <v>46478</v>
      </c>
      <c r="BH129" s="3706">
        <v>46478</v>
      </c>
      <c r="BI129" s="3706"/>
      <c r="BJ129" s="4089" t="s">
        <v>1581</v>
      </c>
      <c r="BK129" s="3706">
        <v>46661</v>
      </c>
      <c r="BL129" s="3711"/>
      <c r="BM129" s="4089" t="s">
        <v>1402</v>
      </c>
      <c r="BN129" s="3704">
        <v>46844</v>
      </c>
      <c r="BO129" s="3711"/>
      <c r="BP129" s="3688" t="s">
        <v>1582</v>
      </c>
      <c r="BQ129" s="4182" t="s">
        <v>1583</v>
      </c>
      <c r="BR129" s="3688"/>
      <c r="BS129" s="3688"/>
      <c r="BT129" s="3716">
        <v>45961</v>
      </c>
      <c r="BU129" s="3716">
        <v>45756</v>
      </c>
      <c r="BV129" s="3695" t="s">
        <v>116</v>
      </c>
      <c r="BW129" s="3716">
        <v>45902</v>
      </c>
      <c r="BX129" s="3716">
        <v>45756</v>
      </c>
      <c r="BY129" s="3695"/>
      <c r="BZ129" s="3716">
        <v>45756</v>
      </c>
      <c r="CA129" s="3716" t="s">
        <v>104</v>
      </c>
      <c r="CB129" s="1409"/>
      <c r="CC129" s="540" t="s">
        <v>105</v>
      </c>
      <c r="CD129" s="12"/>
      <c r="CE129" s="12"/>
      <c r="CF129" s="12"/>
      <c r="CG129" s="18"/>
    </row>
    <row r="130" spans="1:85" ht="45" hidden="1" customHeight="1" x14ac:dyDescent="0.2">
      <c r="A130" s="4005"/>
      <c r="B130" s="3977" t="s">
        <v>1584</v>
      </c>
      <c r="C130" s="3978" t="s">
        <v>1585</v>
      </c>
      <c r="D130" s="3978" t="s">
        <v>1586</v>
      </c>
      <c r="E130" s="5007"/>
      <c r="F130" s="3999"/>
      <c r="G130" s="3999">
        <v>2038</v>
      </c>
      <c r="H130" s="3999" t="s">
        <v>89</v>
      </c>
      <c r="I130" s="3999" t="s">
        <v>194</v>
      </c>
      <c r="J130" s="3985">
        <v>41899</v>
      </c>
      <c r="K130" s="3983"/>
      <c r="L130" s="1389"/>
      <c r="M130" s="2002"/>
      <c r="N130" s="1389"/>
      <c r="O130" s="3983"/>
      <c r="P130" s="3985">
        <v>45600</v>
      </c>
      <c r="Q130" s="3986"/>
      <c r="R130" s="3987"/>
      <c r="S130" s="3987"/>
      <c r="T130" s="3987"/>
      <c r="U130" s="3989"/>
      <c r="V130" s="3990"/>
      <c r="W130" s="3991" t="str">
        <f t="shared" si="6"/>
        <v>Yes</v>
      </c>
      <c r="X130" s="3992" t="s">
        <v>93</v>
      </c>
      <c r="Y130" s="3978" t="s">
        <v>94</v>
      </c>
      <c r="Z130" s="3999" t="s">
        <v>90</v>
      </c>
      <c r="AA130" s="5851" t="s">
        <v>1587</v>
      </c>
      <c r="AB130" s="5843" t="s">
        <v>1588</v>
      </c>
      <c r="AC130" s="3994"/>
      <c r="AD130" s="3996">
        <v>45352</v>
      </c>
      <c r="AE130" s="4207" t="s">
        <v>660</v>
      </c>
      <c r="AF130" s="4063" t="s">
        <v>661</v>
      </c>
      <c r="AG130" s="3996">
        <v>44013</v>
      </c>
      <c r="AH130" s="3996">
        <v>44018</v>
      </c>
      <c r="AI130" s="3996">
        <v>44279</v>
      </c>
      <c r="AJ130" s="4064" t="s">
        <v>662</v>
      </c>
      <c r="AK130" s="3998"/>
      <c r="AL130" s="5240" t="s">
        <v>663</v>
      </c>
      <c r="AM130" s="4065" t="s">
        <v>664</v>
      </c>
      <c r="AN130" s="4066">
        <v>44835</v>
      </c>
      <c r="AO130" s="4066">
        <v>44929</v>
      </c>
      <c r="AP130" s="4066">
        <v>44971</v>
      </c>
      <c r="AQ130" s="4067" t="s">
        <v>665</v>
      </c>
      <c r="AR130" s="5264" t="s">
        <v>666</v>
      </c>
      <c r="AS130" s="5278">
        <v>45170</v>
      </c>
      <c r="AT130" s="3981" t="s">
        <v>667</v>
      </c>
      <c r="AU130" s="5295">
        <v>45170</v>
      </c>
      <c r="AV130" s="4068">
        <v>45170</v>
      </c>
      <c r="AW130" s="4068">
        <v>45237</v>
      </c>
      <c r="AX130" s="4069"/>
      <c r="AY130" s="5310"/>
      <c r="AZ130" s="5295"/>
      <c r="BA130" s="5310"/>
      <c r="BB130" s="5295"/>
      <c r="BC130" s="4068"/>
      <c r="BD130" s="4068"/>
      <c r="BE130" s="4069"/>
      <c r="BF130" s="4069"/>
      <c r="BG130" s="4169" t="s">
        <v>1244</v>
      </c>
      <c r="BH130" s="4066">
        <v>45566</v>
      </c>
      <c r="BI130" s="4066">
        <v>45600</v>
      </c>
      <c r="BJ130" s="4169">
        <v>45778</v>
      </c>
      <c r="BK130" s="4066">
        <v>45778</v>
      </c>
      <c r="BL130" s="4070"/>
      <c r="BM130" s="4169">
        <v>46082</v>
      </c>
      <c r="BN130" s="5355">
        <v>46082</v>
      </c>
      <c r="BO130" s="4070"/>
      <c r="BP130" s="3978" t="s">
        <v>1589</v>
      </c>
      <c r="BQ130" s="4298" t="s">
        <v>1192</v>
      </c>
      <c r="BR130" s="3978"/>
      <c r="BS130" s="2540">
        <v>45317</v>
      </c>
      <c r="BT130" s="4002">
        <v>45317</v>
      </c>
      <c r="BU130" s="4002">
        <v>45398</v>
      </c>
      <c r="BV130" s="3999" t="s">
        <v>116</v>
      </c>
      <c r="BW130" s="4002">
        <v>45602</v>
      </c>
      <c r="BX130" s="4002">
        <v>45687</v>
      </c>
      <c r="BY130" s="3999" t="s">
        <v>116</v>
      </c>
      <c r="BZ130" s="4862">
        <v>45687</v>
      </c>
      <c r="CA130" s="6024" t="s">
        <v>1590</v>
      </c>
      <c r="CB130" s="2540">
        <v>45602</v>
      </c>
      <c r="CC130" s="2540">
        <v>45687</v>
      </c>
      <c r="CD130" s="2532" t="s">
        <v>116</v>
      </c>
      <c r="CE130" s="2540">
        <v>45687</v>
      </c>
      <c r="CF130" s="2540" t="s">
        <v>1591</v>
      </c>
      <c r="CG130" s="18"/>
    </row>
    <row r="131" spans="1:85" ht="45" hidden="1" customHeight="1" x14ac:dyDescent="0.2">
      <c r="A131" s="4071" t="s">
        <v>1592</v>
      </c>
      <c r="B131" s="4072"/>
      <c r="C131" s="540" t="s">
        <v>1585</v>
      </c>
      <c r="D131" s="540" t="s">
        <v>1593</v>
      </c>
      <c r="E131" s="6090">
        <v>2433</v>
      </c>
      <c r="F131" s="1410">
        <v>2025</v>
      </c>
      <c r="G131" s="1410">
        <v>2043</v>
      </c>
      <c r="H131" s="4062" t="s">
        <v>89</v>
      </c>
      <c r="I131" s="2455" t="s">
        <v>89</v>
      </c>
      <c r="J131" s="3974">
        <v>41899</v>
      </c>
      <c r="K131" s="4073"/>
      <c r="L131" s="4074"/>
      <c r="M131" s="4075"/>
      <c r="N131" s="4074"/>
      <c r="O131" s="4074"/>
      <c r="P131" s="1655"/>
      <c r="Q131" s="4076"/>
      <c r="R131" s="4114"/>
      <c r="S131" s="4077"/>
      <c r="T131" s="4077"/>
      <c r="U131" s="4078"/>
      <c r="V131" s="4079"/>
      <c r="W131" s="4080"/>
      <c r="X131" s="4081"/>
      <c r="Y131" s="540"/>
      <c r="Z131" s="630"/>
      <c r="AA131" s="5816" t="s">
        <v>1594</v>
      </c>
      <c r="AB131" s="5789" t="s">
        <v>1595</v>
      </c>
      <c r="AC131" s="4082"/>
      <c r="AD131" s="1435">
        <v>45689</v>
      </c>
      <c r="AE131" s="4208">
        <v>45839</v>
      </c>
      <c r="AF131" s="4062" t="s">
        <v>1596</v>
      </c>
      <c r="AG131" s="1396">
        <v>45839</v>
      </c>
      <c r="AH131" s="1396">
        <v>45859</v>
      </c>
      <c r="AI131" s="1396">
        <v>45901</v>
      </c>
      <c r="AJ131" s="4351" t="s">
        <v>1597</v>
      </c>
      <c r="AK131" s="4083"/>
      <c r="AL131" s="1422"/>
      <c r="AM131" s="4062"/>
      <c r="AN131" s="1396"/>
      <c r="AO131" s="1396"/>
      <c r="AP131" s="1396"/>
      <c r="AQ131" s="1655"/>
      <c r="AR131" s="7374"/>
      <c r="AS131" s="7375"/>
      <c r="AT131" s="3974"/>
      <c r="AU131" s="1551"/>
      <c r="AV131" s="1422"/>
      <c r="AW131" s="1422"/>
      <c r="AX131" s="3974"/>
      <c r="AY131" s="4730"/>
      <c r="AZ131" s="1422"/>
      <c r="BA131" s="3974"/>
      <c r="BB131" s="1422"/>
      <c r="BC131" s="1422"/>
      <c r="BD131" s="1422"/>
      <c r="BE131" s="3974"/>
      <c r="BF131" s="3974"/>
      <c r="BG131" s="3353">
        <v>46082</v>
      </c>
      <c r="BH131" s="1396">
        <v>46082</v>
      </c>
      <c r="BI131" s="1396"/>
      <c r="BJ131" s="3353">
        <v>46357</v>
      </c>
      <c r="BK131" s="1396">
        <v>46357</v>
      </c>
      <c r="BL131" s="4084"/>
      <c r="BM131" s="3353" t="s">
        <v>1402</v>
      </c>
      <c r="BN131" s="1455">
        <v>46844</v>
      </c>
      <c r="BO131" s="4084"/>
      <c r="BP131" s="1178" t="s">
        <v>1598</v>
      </c>
      <c r="BQ131" s="4189" t="s">
        <v>132</v>
      </c>
      <c r="BR131" s="3762"/>
      <c r="BS131" s="3762"/>
      <c r="BT131" s="1556">
        <v>45932</v>
      </c>
      <c r="BU131" s="1556"/>
      <c r="BV131" s="3821" t="s">
        <v>116</v>
      </c>
      <c r="BW131" s="1556"/>
      <c r="BX131" s="1556">
        <v>45932</v>
      </c>
      <c r="BY131" s="1556" t="s">
        <v>116</v>
      </c>
      <c r="BZ131" s="1556">
        <v>45932</v>
      </c>
      <c r="CA131" s="6056" t="s">
        <v>178</v>
      </c>
      <c r="CB131" s="2540"/>
      <c r="CC131" s="1178"/>
      <c r="CD131" s="1176"/>
      <c r="CE131" s="1176"/>
      <c r="CF131" s="1176"/>
      <c r="CG131" s="1175"/>
    </row>
    <row r="132" spans="1:85" ht="45" hidden="1" customHeight="1" x14ac:dyDescent="0.2">
      <c r="A132" s="1412" t="s">
        <v>1599</v>
      </c>
      <c r="B132" s="3304"/>
      <c r="C132" s="1381" t="s">
        <v>1600</v>
      </c>
      <c r="D132" s="3914" t="s">
        <v>849</v>
      </c>
      <c r="E132" s="2289">
        <v>2142</v>
      </c>
      <c r="F132" s="1387">
        <v>2021</v>
      </c>
      <c r="G132" s="1387">
        <v>2036</v>
      </c>
      <c r="H132" s="1413" t="s">
        <v>89</v>
      </c>
      <c r="I132" s="1414" t="s">
        <v>194</v>
      </c>
      <c r="J132" s="1389">
        <v>43080</v>
      </c>
      <c r="K132" s="1389"/>
      <c r="L132" s="1389"/>
      <c r="M132" s="2002"/>
      <c r="N132" s="1389"/>
      <c r="O132" s="1389" t="s">
        <v>90</v>
      </c>
      <c r="P132" s="1388"/>
      <c r="Q132" s="1415"/>
      <c r="R132" s="1416"/>
      <c r="S132" s="1416"/>
      <c r="T132" s="1416"/>
      <c r="U132" s="3792"/>
      <c r="V132" s="1417"/>
      <c r="W132" s="1391" t="str">
        <f t="shared" ref="W132:W181" si="7">IF(OR(X132="Yes", Y132="Web-page timetable", Z132="YES"), "Yes")</f>
        <v>Yes</v>
      </c>
      <c r="X132" s="1392" t="s">
        <v>93</v>
      </c>
      <c r="Y132" s="108" t="s">
        <v>94</v>
      </c>
      <c r="Z132" s="1456"/>
      <c r="AA132" s="5792" t="s">
        <v>1601</v>
      </c>
      <c r="AB132" s="5779" t="s">
        <v>1602</v>
      </c>
      <c r="AC132" s="2926"/>
      <c r="AD132" s="1418">
        <v>45689</v>
      </c>
      <c r="AE132" s="1570">
        <v>43374</v>
      </c>
      <c r="AF132" s="1419" t="s">
        <v>364</v>
      </c>
      <c r="AG132" s="1396">
        <v>43374</v>
      </c>
      <c r="AH132" s="1397">
        <v>43416</v>
      </c>
      <c r="AI132" s="1397">
        <v>43476</v>
      </c>
      <c r="AJ132" s="3008" t="s">
        <v>852</v>
      </c>
      <c r="AK132" s="1399"/>
      <c r="AL132" s="1420">
        <v>45200</v>
      </c>
      <c r="AM132" s="1419" t="s">
        <v>853</v>
      </c>
      <c r="AN132" s="1396">
        <v>45200</v>
      </c>
      <c r="AO132" s="1397">
        <v>45292</v>
      </c>
      <c r="AP132" s="1397">
        <v>45352</v>
      </c>
      <c r="AQ132" s="1398" t="s">
        <v>854</v>
      </c>
      <c r="AR132" s="1400"/>
      <c r="AS132" s="7363">
        <v>45992</v>
      </c>
      <c r="AT132" s="139" t="s">
        <v>855</v>
      </c>
      <c r="AU132" s="1422">
        <v>45992</v>
      </c>
      <c r="AV132" s="1423">
        <v>45992</v>
      </c>
      <c r="AW132" s="1423">
        <v>46038</v>
      </c>
      <c r="AX132" s="4317" t="s">
        <v>856</v>
      </c>
      <c r="AY132" s="1425"/>
      <c r="AZ132" s="1420"/>
      <c r="BA132" s="1421"/>
      <c r="BB132" s="1422"/>
      <c r="BC132" s="1423"/>
      <c r="BD132" s="1423"/>
      <c r="BE132" s="1424"/>
      <c r="BF132" s="1424"/>
      <c r="BG132" s="4085" t="s">
        <v>857</v>
      </c>
      <c r="BH132" s="1396">
        <v>46235</v>
      </c>
      <c r="BI132" s="1408"/>
      <c r="BJ132" s="4085" t="s">
        <v>858</v>
      </c>
      <c r="BK132" s="1396">
        <v>46296</v>
      </c>
      <c r="BL132" s="1408"/>
      <c r="BM132" s="4085">
        <v>46722</v>
      </c>
      <c r="BN132" s="1396">
        <v>46722</v>
      </c>
      <c r="BO132" s="1408"/>
      <c r="BP132" s="540" t="s">
        <v>859</v>
      </c>
      <c r="BQ132" s="627" t="s">
        <v>860</v>
      </c>
      <c r="BR132" s="1178" t="s">
        <v>861</v>
      </c>
      <c r="BS132" s="540" t="s">
        <v>862</v>
      </c>
      <c r="BT132" s="1409">
        <v>45961</v>
      </c>
      <c r="BU132" s="1409">
        <v>45758</v>
      </c>
      <c r="BV132" s="1410" t="s">
        <v>116</v>
      </c>
      <c r="BW132" s="1409">
        <v>45678</v>
      </c>
      <c r="BX132" s="1409">
        <v>45996</v>
      </c>
      <c r="BY132" s="1410" t="s">
        <v>116</v>
      </c>
      <c r="BZ132" s="1409">
        <v>45996</v>
      </c>
      <c r="CA132" s="1409" t="s">
        <v>262</v>
      </c>
      <c r="CB132" s="1409"/>
      <c r="CC132" s="629" t="s">
        <v>105</v>
      </c>
      <c r="CD132" s="12"/>
      <c r="CE132" s="12"/>
      <c r="CF132" s="12"/>
      <c r="CG132" s="18"/>
    </row>
    <row r="133" spans="1:85" ht="45" hidden="1" customHeight="1" x14ac:dyDescent="0.2">
      <c r="A133" s="1412" t="s">
        <v>1603</v>
      </c>
      <c r="B133" s="3304"/>
      <c r="C133" s="1381" t="s">
        <v>1604</v>
      </c>
      <c r="D133" s="1380" t="s">
        <v>1605</v>
      </c>
      <c r="E133" s="7352">
        <v>2185</v>
      </c>
      <c r="F133" s="1387">
        <v>2021</v>
      </c>
      <c r="G133" s="1387">
        <v>2040</v>
      </c>
      <c r="H133" s="1413" t="s">
        <v>89</v>
      </c>
      <c r="I133" s="1414" t="s">
        <v>89</v>
      </c>
      <c r="J133" s="1389">
        <v>42278</v>
      </c>
      <c r="K133" s="1389"/>
      <c r="L133" s="1389" t="s">
        <v>90</v>
      </c>
      <c r="M133" s="2002" t="s">
        <v>1606</v>
      </c>
      <c r="N133" s="1389"/>
      <c r="O133" s="1389"/>
      <c r="P133" s="1388"/>
      <c r="Q133" s="1415"/>
      <c r="R133" s="1416"/>
      <c r="S133" s="1416"/>
      <c r="T133" s="1416"/>
      <c r="U133" s="3792"/>
      <c r="V133" s="1417"/>
      <c r="W133" s="1391" t="str">
        <f t="shared" si="7"/>
        <v>Yes</v>
      </c>
      <c r="X133" s="1392" t="s">
        <v>93</v>
      </c>
      <c r="Y133" s="108" t="s">
        <v>94</v>
      </c>
      <c r="Z133" s="1449"/>
      <c r="AA133" s="5792" t="s">
        <v>1607</v>
      </c>
      <c r="AB133" s="5792" t="s">
        <v>1608</v>
      </c>
      <c r="AC133" s="2967"/>
      <c r="AD133" s="1418">
        <v>45717</v>
      </c>
      <c r="AE133" s="1570" t="s">
        <v>1609</v>
      </c>
      <c r="AF133" s="1419" t="s">
        <v>766</v>
      </c>
      <c r="AG133" s="1396">
        <v>44440</v>
      </c>
      <c r="AH133" s="1397">
        <v>44440</v>
      </c>
      <c r="AI133" s="1397">
        <v>44533</v>
      </c>
      <c r="AJ133" s="3008" t="s">
        <v>1610</v>
      </c>
      <c r="AK133" s="1399"/>
      <c r="AL133" s="7368"/>
      <c r="AM133" s="7372"/>
      <c r="AN133" s="1396"/>
      <c r="AO133" s="1397"/>
      <c r="AP133" s="1397"/>
      <c r="AQ133" s="1398"/>
      <c r="AR133" s="1400"/>
      <c r="AS133" s="1420"/>
      <c r="AT133" s="1421"/>
      <c r="AU133" s="1422"/>
      <c r="AV133" s="1423"/>
      <c r="AW133" s="1423"/>
      <c r="AX133" s="1424"/>
      <c r="AY133" s="1425"/>
      <c r="AZ133" s="1420"/>
      <c r="BA133" s="1421"/>
      <c r="BB133" s="1422"/>
      <c r="BC133" s="1423"/>
      <c r="BD133" s="1423"/>
      <c r="BE133" s="1424"/>
      <c r="BF133" s="1424"/>
      <c r="BG133" s="4085" t="s">
        <v>1611</v>
      </c>
      <c r="BH133" s="1396">
        <v>46054</v>
      </c>
      <c r="BI133" s="1408"/>
      <c r="BJ133" s="4085">
        <v>46174</v>
      </c>
      <c r="BK133" s="1396">
        <v>46174</v>
      </c>
      <c r="BL133" s="1408"/>
      <c r="BM133" s="4085">
        <v>46447</v>
      </c>
      <c r="BN133" s="1396">
        <v>46447</v>
      </c>
      <c r="BO133" s="1408"/>
      <c r="BP133" s="540" t="s">
        <v>1612</v>
      </c>
      <c r="BQ133" s="627" t="s">
        <v>1613</v>
      </c>
      <c r="BR133" s="1178" t="s">
        <v>1614</v>
      </c>
      <c r="BS133" s="540"/>
      <c r="BT133" s="1409">
        <v>45562</v>
      </c>
      <c r="BU133" s="1409">
        <v>45868</v>
      </c>
      <c r="BV133" s="1410" t="s">
        <v>116</v>
      </c>
      <c r="BW133" s="1409">
        <v>45299</v>
      </c>
      <c r="BX133" s="1409">
        <v>45868</v>
      </c>
      <c r="BY133" s="1410" t="s">
        <v>116</v>
      </c>
      <c r="BZ133" s="1409">
        <v>45868</v>
      </c>
      <c r="CA133" s="1409" t="s">
        <v>178</v>
      </c>
      <c r="CB133" s="1409"/>
      <c r="CC133" s="540" t="s">
        <v>105</v>
      </c>
      <c r="CD133" s="12"/>
      <c r="CE133" s="12"/>
      <c r="CF133" s="12"/>
      <c r="CG133" s="18"/>
    </row>
    <row r="134" spans="1:85" ht="45" hidden="1" customHeight="1" x14ac:dyDescent="0.2">
      <c r="A134" s="1412" t="s">
        <v>1615</v>
      </c>
      <c r="B134" s="3304"/>
      <c r="C134" s="1535" t="s">
        <v>1616</v>
      </c>
      <c r="D134" s="1380" t="s">
        <v>1617</v>
      </c>
      <c r="E134" s="7352">
        <v>1968</v>
      </c>
      <c r="F134" s="1387">
        <v>2020</v>
      </c>
      <c r="G134" s="1387">
        <v>2036</v>
      </c>
      <c r="H134" s="1413" t="s">
        <v>89</v>
      </c>
      <c r="I134" s="6012" t="s">
        <v>89</v>
      </c>
      <c r="J134" s="1388">
        <v>41912</v>
      </c>
      <c r="K134" s="1388"/>
      <c r="L134" s="1388" t="s">
        <v>90</v>
      </c>
      <c r="M134" s="2003" t="s">
        <v>1120</v>
      </c>
      <c r="N134" s="1388"/>
      <c r="O134" s="1388"/>
      <c r="P134" s="1388"/>
      <c r="Q134" s="1415"/>
      <c r="R134" s="1416"/>
      <c r="S134" s="1416"/>
      <c r="T134" s="1416"/>
      <c r="U134" s="3792">
        <v>43709</v>
      </c>
      <c r="V134" s="1434" t="s">
        <v>1618</v>
      </c>
      <c r="W134" s="1391" t="str">
        <f t="shared" si="7"/>
        <v>Yes</v>
      </c>
      <c r="X134" s="1392" t="s">
        <v>93</v>
      </c>
      <c r="Y134" s="108" t="s">
        <v>94</v>
      </c>
      <c r="Z134" s="1456"/>
      <c r="AA134" s="5792" t="s">
        <v>1619</v>
      </c>
      <c r="AB134" s="5792" t="s">
        <v>1620</v>
      </c>
      <c r="AC134" s="2967"/>
      <c r="AD134" s="1418">
        <v>45717</v>
      </c>
      <c r="AE134" s="1570" t="s">
        <v>1621</v>
      </c>
      <c r="AF134" s="1419" t="s">
        <v>1622</v>
      </c>
      <c r="AG134" s="1396">
        <v>43221</v>
      </c>
      <c r="AH134" s="1397">
        <v>43215</v>
      </c>
      <c r="AI134" s="1397">
        <v>43292</v>
      </c>
      <c r="AJ134" s="3008"/>
      <c r="AK134" s="1399"/>
      <c r="AL134" s="7368" t="s">
        <v>1623</v>
      </c>
      <c r="AM134" s="7369" t="s">
        <v>1624</v>
      </c>
      <c r="AN134" s="1396">
        <v>43831</v>
      </c>
      <c r="AO134" s="1397">
        <v>44127</v>
      </c>
      <c r="AP134" s="1397">
        <v>44196</v>
      </c>
      <c r="AQ134" s="1454" t="s">
        <v>1625</v>
      </c>
      <c r="AR134" s="1400"/>
      <c r="AS134" s="1420"/>
      <c r="AT134" s="1421"/>
      <c r="AU134" s="1422"/>
      <c r="AV134" s="1397"/>
      <c r="AW134" s="1397"/>
      <c r="AX134" s="1398"/>
      <c r="AY134" s="1425"/>
      <c r="AZ134" s="1420"/>
      <c r="BA134" s="1421"/>
      <c r="BB134" s="1422"/>
      <c r="BC134" s="1423"/>
      <c r="BD134" s="1423"/>
      <c r="BE134" s="1424"/>
      <c r="BF134" s="1424"/>
      <c r="BG134" s="4085">
        <v>45839</v>
      </c>
      <c r="BH134" s="1396">
        <v>45839</v>
      </c>
      <c r="BI134" s="1408"/>
      <c r="BJ134" s="4085">
        <v>45992</v>
      </c>
      <c r="BK134" s="1396">
        <v>45992</v>
      </c>
      <c r="BL134" s="1408"/>
      <c r="BM134" s="4085">
        <v>46357</v>
      </c>
      <c r="BN134" s="1396">
        <v>46357</v>
      </c>
      <c r="BO134" s="1408"/>
      <c r="BP134" s="2093" t="s">
        <v>1626</v>
      </c>
      <c r="BQ134" s="5405" t="s">
        <v>355</v>
      </c>
      <c r="BR134" s="1709"/>
      <c r="BS134" s="1709"/>
      <c r="BT134" s="1409">
        <v>45664</v>
      </c>
      <c r="BU134" s="1409">
        <v>45868</v>
      </c>
      <c r="BV134" s="1410" t="s">
        <v>116</v>
      </c>
      <c r="BW134" s="1409">
        <v>45215</v>
      </c>
      <c r="BX134" s="1409">
        <v>45868</v>
      </c>
      <c r="BY134" s="1410" t="s">
        <v>116</v>
      </c>
      <c r="BZ134" s="1409">
        <v>45868</v>
      </c>
      <c r="CA134" s="1409" t="s">
        <v>178</v>
      </c>
      <c r="CB134" s="1409"/>
      <c r="CC134" s="540" t="s">
        <v>105</v>
      </c>
      <c r="CD134" s="12"/>
      <c r="CE134" s="12"/>
      <c r="CF134" s="12"/>
      <c r="CG134" s="18"/>
    </row>
    <row r="135" spans="1:85" ht="61.5" hidden="1" customHeight="1" x14ac:dyDescent="0.2">
      <c r="A135" s="2150" t="s">
        <v>1627</v>
      </c>
      <c r="B135" s="3306"/>
      <c r="C135" s="2151" t="s">
        <v>1628</v>
      </c>
      <c r="D135" s="2152" t="s">
        <v>1629</v>
      </c>
      <c r="E135" s="7116">
        <v>2283</v>
      </c>
      <c r="F135" s="2155">
        <v>2024</v>
      </c>
      <c r="G135" s="2155">
        <v>2041</v>
      </c>
      <c r="H135" s="2154" t="s">
        <v>89</v>
      </c>
      <c r="I135" s="2155" t="s">
        <v>89</v>
      </c>
      <c r="J135" s="2156" t="s">
        <v>1630</v>
      </c>
      <c r="K135" s="2156"/>
      <c r="L135" s="2156" t="s">
        <v>90</v>
      </c>
      <c r="M135" s="2200" t="s">
        <v>515</v>
      </c>
      <c r="N135" s="2156"/>
      <c r="O135" s="2156"/>
      <c r="P135" s="2156">
        <v>45632</v>
      </c>
      <c r="Q135" s="2158">
        <v>45712</v>
      </c>
      <c r="R135" s="2159"/>
      <c r="S135" s="2159"/>
      <c r="T135" s="2159"/>
      <c r="U135" s="3799"/>
      <c r="V135" s="2161"/>
      <c r="W135" s="2162" t="str">
        <f t="shared" si="7"/>
        <v>Yes</v>
      </c>
      <c r="X135" s="2163" t="s">
        <v>93</v>
      </c>
      <c r="Y135" s="2151" t="s">
        <v>267</v>
      </c>
      <c r="Z135" s="3201"/>
      <c r="AA135" s="5817"/>
      <c r="AB135" s="5818" t="s">
        <v>1631</v>
      </c>
      <c r="AC135" s="2924"/>
      <c r="AD135" s="2165">
        <v>45689</v>
      </c>
      <c r="AE135" s="3535" t="s">
        <v>1632</v>
      </c>
      <c r="AF135" s="2167" t="s">
        <v>1633</v>
      </c>
      <c r="AG135" s="2168">
        <v>44470</v>
      </c>
      <c r="AH135" s="2168">
        <v>44708</v>
      </c>
      <c r="AI135" s="2168">
        <v>44750</v>
      </c>
      <c r="AJ135" s="3011" t="s">
        <v>1634</v>
      </c>
      <c r="AK135" s="2169"/>
      <c r="AL135" s="7160" t="s">
        <v>1635</v>
      </c>
      <c r="AM135" s="7161" t="s">
        <v>1636</v>
      </c>
      <c r="AN135" s="2168">
        <v>44835</v>
      </c>
      <c r="AO135" s="2168">
        <v>44927</v>
      </c>
      <c r="AP135" s="2168">
        <v>44984</v>
      </c>
      <c r="AQ135" s="3274" t="s">
        <v>1637</v>
      </c>
      <c r="AR135" s="2170"/>
      <c r="AS135" s="2171" t="s">
        <v>399</v>
      </c>
      <c r="AT135" s="2154" t="s">
        <v>1638</v>
      </c>
      <c r="AU135" s="2171">
        <v>45108</v>
      </c>
      <c r="AV135" s="2171">
        <v>45364</v>
      </c>
      <c r="AW135" s="2171">
        <v>45420</v>
      </c>
      <c r="AX135" s="4761" t="s">
        <v>1639</v>
      </c>
      <c r="AY135" s="2172"/>
      <c r="AZ135" s="2171"/>
      <c r="BA135" s="2154"/>
      <c r="BB135" s="2171"/>
      <c r="BC135" s="2171"/>
      <c r="BD135" s="2171"/>
      <c r="BE135" s="2154"/>
      <c r="BF135" s="2154"/>
      <c r="BG135" s="4159" t="s">
        <v>1640</v>
      </c>
      <c r="BH135" s="2168">
        <v>45566</v>
      </c>
      <c r="BI135" s="2184">
        <v>45627</v>
      </c>
      <c r="BJ135" s="4159">
        <v>45689</v>
      </c>
      <c r="BK135" s="2168">
        <v>45689</v>
      </c>
      <c r="BL135" s="2184">
        <v>45689</v>
      </c>
      <c r="BM135" s="4159" t="s">
        <v>1641</v>
      </c>
      <c r="BN135" s="2168">
        <v>46113</v>
      </c>
      <c r="BO135" s="2184"/>
      <c r="BP135" s="2301" t="s">
        <v>4306</v>
      </c>
      <c r="BQ135" s="2990" t="s">
        <v>132</v>
      </c>
      <c r="BR135" s="2301"/>
      <c r="BS135" s="2151"/>
      <c r="BT135" s="2177">
        <v>45483</v>
      </c>
      <c r="BU135" s="2177">
        <v>45960</v>
      </c>
      <c r="BV135" s="2155" t="s">
        <v>116</v>
      </c>
      <c r="BW135" s="2177">
        <v>45483</v>
      </c>
      <c r="BX135" s="2177">
        <v>45960</v>
      </c>
      <c r="BY135" s="2155" t="s">
        <v>116</v>
      </c>
      <c r="BZ135" s="2177">
        <v>45721</v>
      </c>
      <c r="CA135" s="2177" t="s">
        <v>1642</v>
      </c>
      <c r="CB135" s="1409"/>
      <c r="CC135" s="540" t="s">
        <v>105</v>
      </c>
      <c r="CD135" s="12"/>
      <c r="CE135" s="12"/>
      <c r="CF135" s="12"/>
      <c r="CG135" s="18"/>
    </row>
    <row r="136" spans="1:85" ht="45" hidden="1" customHeight="1" x14ac:dyDescent="0.2">
      <c r="A136" s="1581" t="s">
        <v>1643</v>
      </c>
      <c r="B136" s="3316"/>
      <c r="C136" s="1426" t="s">
        <v>1644</v>
      </c>
      <c r="D136" s="1713" t="s">
        <v>1645</v>
      </c>
      <c r="E136" s="3748">
        <v>2321</v>
      </c>
      <c r="F136" s="1563">
        <v>2022</v>
      </c>
      <c r="G136" s="1563">
        <v>2037</v>
      </c>
      <c r="H136" s="2471" t="s">
        <v>89</v>
      </c>
      <c r="I136" s="1563" t="s">
        <v>89</v>
      </c>
      <c r="J136" s="1506">
        <v>41850</v>
      </c>
      <c r="K136" s="1506"/>
      <c r="L136" s="3696" t="s">
        <v>90</v>
      </c>
      <c r="M136" s="3735"/>
      <c r="N136" s="3696"/>
      <c r="O136" s="1506"/>
      <c r="P136" s="1506"/>
      <c r="Q136" s="1632"/>
      <c r="R136" s="1625"/>
      <c r="S136" s="1625"/>
      <c r="T136" s="1625"/>
      <c r="U136" s="3809"/>
      <c r="V136" s="3749"/>
      <c r="W136" s="3750" t="str">
        <f t="shared" si="7"/>
        <v>Yes</v>
      </c>
      <c r="X136" s="3751" t="s">
        <v>93</v>
      </c>
      <c r="Y136" s="1426" t="s">
        <v>94</v>
      </c>
      <c r="Z136" s="1563"/>
      <c r="AA136" s="5793" t="s">
        <v>1646</v>
      </c>
      <c r="AB136" s="5793" t="s">
        <v>1647</v>
      </c>
      <c r="AC136" s="4324"/>
      <c r="AD136" s="3589">
        <v>45627</v>
      </c>
      <c r="AE136" s="4132" t="s">
        <v>735</v>
      </c>
      <c r="AF136" s="3754" t="s">
        <v>1648</v>
      </c>
      <c r="AG136" s="3755">
        <v>44927</v>
      </c>
      <c r="AH136" s="3755">
        <v>45118</v>
      </c>
      <c r="AI136" s="3755">
        <v>45174</v>
      </c>
      <c r="AJ136" s="3848" t="s">
        <v>1649</v>
      </c>
      <c r="AK136" s="3757"/>
      <c r="AL136" s="4330" t="s">
        <v>467</v>
      </c>
      <c r="AM136" s="3862" t="s">
        <v>1650</v>
      </c>
      <c r="AN136" s="3755">
        <v>45839</v>
      </c>
      <c r="AO136" s="3755">
        <v>46006</v>
      </c>
      <c r="AP136" s="3755">
        <v>46061</v>
      </c>
      <c r="AQ136" s="4722" t="s">
        <v>1651</v>
      </c>
      <c r="AR136" s="3758"/>
      <c r="AS136" s="3759"/>
      <c r="AT136" s="2471"/>
      <c r="AU136" s="3759"/>
      <c r="AV136" s="3759"/>
      <c r="AW136" s="3759"/>
      <c r="AX136" s="2471"/>
      <c r="AY136" s="3760"/>
      <c r="AZ136" s="3759"/>
      <c r="BA136" s="2471"/>
      <c r="BB136" s="3759"/>
      <c r="BC136" s="3759"/>
      <c r="BD136" s="3759"/>
      <c r="BE136" s="2471"/>
      <c r="BF136" s="2471"/>
      <c r="BG136" s="4160" t="s">
        <v>984</v>
      </c>
      <c r="BH136" s="3755">
        <v>46113</v>
      </c>
      <c r="BI136" s="3590"/>
      <c r="BJ136" s="4160" t="s">
        <v>274</v>
      </c>
      <c r="BK136" s="3755">
        <v>46235</v>
      </c>
      <c r="BL136" s="3590"/>
      <c r="BM136" s="4160" t="s">
        <v>1652</v>
      </c>
      <c r="BN136" s="3755">
        <v>46478</v>
      </c>
      <c r="BO136" s="3590"/>
      <c r="BP136" s="1426" t="s">
        <v>1653</v>
      </c>
      <c r="BQ136" s="3913" t="s">
        <v>1654</v>
      </c>
      <c r="BR136" s="1426"/>
      <c r="BS136" s="3688"/>
      <c r="BT136" s="3592">
        <v>45960</v>
      </c>
      <c r="BU136" s="3592">
        <v>45701</v>
      </c>
      <c r="BV136" s="1563" t="s">
        <v>116</v>
      </c>
      <c r="BW136" s="3592">
        <v>45594</v>
      </c>
      <c r="BX136" s="3592">
        <v>46006</v>
      </c>
      <c r="BY136" s="1563" t="s">
        <v>116</v>
      </c>
      <c r="BZ136" s="3592">
        <v>45995</v>
      </c>
      <c r="CA136" s="3592" t="s">
        <v>262</v>
      </c>
      <c r="CB136" s="1409"/>
      <c r="CC136" s="540" t="s">
        <v>105</v>
      </c>
      <c r="CD136" s="12"/>
      <c r="CE136" s="12"/>
      <c r="CF136" s="12"/>
      <c r="CG136" s="18"/>
    </row>
    <row r="137" spans="1:85" ht="45" hidden="1" customHeight="1" x14ac:dyDescent="0.2">
      <c r="A137" s="3686" t="s">
        <v>1655</v>
      </c>
      <c r="B137" s="3687"/>
      <c r="C137" s="3688" t="s">
        <v>1656</v>
      </c>
      <c r="D137" s="3689" t="s">
        <v>1657</v>
      </c>
      <c r="E137" s="3690" t="s">
        <v>193</v>
      </c>
      <c r="F137" s="3691"/>
      <c r="G137" s="3691" t="s">
        <v>1574</v>
      </c>
      <c r="H137" s="3692" t="s">
        <v>89</v>
      </c>
      <c r="I137" s="3692" t="s">
        <v>89</v>
      </c>
      <c r="J137" s="3694">
        <v>43580</v>
      </c>
      <c r="K137" s="3694"/>
      <c r="L137" s="3649"/>
      <c r="M137" s="3863"/>
      <c r="N137" s="3649"/>
      <c r="O137" s="3694"/>
      <c r="P137" s="3696"/>
      <c r="Q137" s="3697"/>
      <c r="R137" s="3698"/>
      <c r="S137" s="3698"/>
      <c r="T137" s="3698"/>
      <c r="U137" s="3794"/>
      <c r="V137" s="3699"/>
      <c r="W137" s="3700" t="str">
        <f t="shared" si="7"/>
        <v>Yes</v>
      </c>
      <c r="X137" s="3701" t="s">
        <v>93</v>
      </c>
      <c r="Y137" s="3688" t="s">
        <v>94</v>
      </c>
      <c r="Z137" s="4030"/>
      <c r="AA137" s="5810" t="s">
        <v>1658</v>
      </c>
      <c r="AB137" s="5777" t="s">
        <v>1659</v>
      </c>
      <c r="AC137" s="3703"/>
      <c r="AD137" s="3704">
        <v>45689</v>
      </c>
      <c r="AE137" s="4145" t="s">
        <v>1660</v>
      </c>
      <c r="AF137" s="3705" t="s">
        <v>219</v>
      </c>
      <c r="AG137" s="3706">
        <v>46266</v>
      </c>
      <c r="AH137" s="3706"/>
      <c r="AI137" s="3706"/>
      <c r="AJ137" s="3713"/>
      <c r="AK137" s="3707"/>
      <c r="AL137" s="3709"/>
      <c r="AM137" s="3705"/>
      <c r="AN137" s="3706"/>
      <c r="AO137" s="3706"/>
      <c r="AP137" s="3706"/>
      <c r="AQ137" s="3695"/>
      <c r="AR137" s="3708"/>
      <c r="AS137" s="3709"/>
      <c r="AT137" s="3692"/>
      <c r="AU137" s="3709"/>
      <c r="AV137" s="3709"/>
      <c r="AW137" s="3709"/>
      <c r="AX137" s="3692"/>
      <c r="AY137" s="3710"/>
      <c r="AZ137" s="3709"/>
      <c r="BA137" s="3692"/>
      <c r="BB137" s="3709"/>
      <c r="BC137" s="3709"/>
      <c r="BD137" s="3709"/>
      <c r="BE137" s="3692"/>
      <c r="BF137" s="3692"/>
      <c r="BG137" s="4089" t="s">
        <v>1402</v>
      </c>
      <c r="BH137" s="3706">
        <v>46844</v>
      </c>
      <c r="BI137" s="3711"/>
      <c r="BJ137" s="4089" t="s">
        <v>1077</v>
      </c>
      <c r="BK137" s="3706">
        <v>47027</v>
      </c>
      <c r="BL137" s="3711"/>
      <c r="BM137" s="4089" t="s">
        <v>1661</v>
      </c>
      <c r="BN137" s="3706">
        <v>47270</v>
      </c>
      <c r="BO137" s="3711"/>
      <c r="BP137" s="3689" t="s">
        <v>1662</v>
      </c>
      <c r="BQ137" s="4275" t="s">
        <v>355</v>
      </c>
      <c r="BR137" s="3712" t="s">
        <v>1663</v>
      </c>
      <c r="BS137" s="3646"/>
      <c r="BT137" s="3716">
        <v>45961</v>
      </c>
      <c r="BU137" s="3716">
        <v>45888</v>
      </c>
      <c r="BV137" s="3695" t="s">
        <v>116</v>
      </c>
      <c r="BW137" s="3716"/>
      <c r="BX137" s="3716">
        <v>45888</v>
      </c>
      <c r="BY137" s="3695" t="s">
        <v>116</v>
      </c>
      <c r="BZ137" s="3716">
        <v>45888</v>
      </c>
      <c r="CA137" s="3716" t="s">
        <v>104</v>
      </c>
      <c r="CB137" s="1409"/>
      <c r="CC137" s="540"/>
      <c r="CD137" s="12"/>
      <c r="CE137" s="12"/>
      <c r="CF137" s="12"/>
      <c r="CG137" s="18"/>
    </row>
    <row r="138" spans="1:85" ht="45" hidden="1" customHeight="1" x14ac:dyDescent="0.2">
      <c r="A138" s="3686" t="s">
        <v>1664</v>
      </c>
      <c r="B138" s="3687"/>
      <c r="C138" s="3688" t="s">
        <v>1665</v>
      </c>
      <c r="D138" s="3689" t="s">
        <v>1666</v>
      </c>
      <c r="E138" s="3690"/>
      <c r="F138" s="3691"/>
      <c r="G138" s="3691"/>
      <c r="H138" s="3692" t="s">
        <v>89</v>
      </c>
      <c r="I138" s="3693" t="s">
        <v>89</v>
      </c>
      <c r="J138" s="3694">
        <v>44034</v>
      </c>
      <c r="K138" s="3694"/>
      <c r="L138" s="3694"/>
      <c r="M138" s="3866"/>
      <c r="N138" s="3694"/>
      <c r="O138" s="3694"/>
      <c r="P138" s="3696"/>
      <c r="Q138" s="3697"/>
      <c r="R138" s="3698"/>
      <c r="S138" s="4350"/>
      <c r="T138" s="4350"/>
      <c r="U138" s="3794"/>
      <c r="V138" s="3699"/>
      <c r="W138" s="3700" t="str">
        <f t="shared" si="7"/>
        <v>Yes</v>
      </c>
      <c r="X138" s="3701" t="s">
        <v>93</v>
      </c>
      <c r="Y138" s="3688" t="s">
        <v>94</v>
      </c>
      <c r="Z138" s="4030"/>
      <c r="AA138" s="5810" t="s">
        <v>1667</v>
      </c>
      <c r="AB138" s="5810" t="s">
        <v>1668</v>
      </c>
      <c r="AC138" s="3703"/>
      <c r="AD138" s="3704">
        <v>45717</v>
      </c>
      <c r="AE138" s="4145" t="s">
        <v>1669</v>
      </c>
      <c r="AF138" s="3705" t="s">
        <v>1670</v>
      </c>
      <c r="AG138" s="3706"/>
      <c r="AH138" s="3706"/>
      <c r="AI138" s="3706"/>
      <c r="AJ138" s="3713"/>
      <c r="AK138" s="3707"/>
      <c r="AL138" s="3709"/>
      <c r="AM138" s="3705"/>
      <c r="AN138" s="3706"/>
      <c r="AO138" s="3706"/>
      <c r="AP138" s="3706"/>
      <c r="AQ138" s="3695"/>
      <c r="AR138" s="3708"/>
      <c r="AS138" s="3709"/>
      <c r="AT138" s="3692"/>
      <c r="AU138" s="3709"/>
      <c r="AV138" s="3709"/>
      <c r="AW138" s="3709"/>
      <c r="AX138" s="3692"/>
      <c r="AY138" s="3710"/>
      <c r="AZ138" s="3709"/>
      <c r="BA138" s="3692"/>
      <c r="BB138" s="3709"/>
      <c r="BC138" s="3709"/>
      <c r="BD138" s="3709"/>
      <c r="BE138" s="3692"/>
      <c r="BF138" s="3692"/>
      <c r="BG138" s="4089" t="s">
        <v>1671</v>
      </c>
      <c r="BH138" s="3706">
        <v>46569</v>
      </c>
      <c r="BI138" s="3711"/>
      <c r="BJ138" s="4089" t="s">
        <v>276</v>
      </c>
      <c r="BK138" s="3706">
        <v>46753</v>
      </c>
      <c r="BL138" s="3711"/>
      <c r="BM138" s="4089" t="s">
        <v>147</v>
      </c>
      <c r="BN138" s="3706">
        <v>46935</v>
      </c>
      <c r="BO138" s="3711"/>
      <c r="BP138" s="3688" t="s">
        <v>1672</v>
      </c>
      <c r="BQ138" s="4182" t="s">
        <v>355</v>
      </c>
      <c r="BR138" s="3688" t="s">
        <v>1673</v>
      </c>
      <c r="BS138" s="3688"/>
      <c r="BT138" s="3716">
        <v>45320</v>
      </c>
      <c r="BU138" s="3716">
        <v>45856</v>
      </c>
      <c r="BV138" s="3695" t="s">
        <v>116</v>
      </c>
      <c r="BW138" s="3716"/>
      <c r="BX138" s="3716">
        <v>45856</v>
      </c>
      <c r="BY138" s="3695" t="s">
        <v>116</v>
      </c>
      <c r="BZ138" s="3716">
        <v>45856</v>
      </c>
      <c r="CA138" s="3716" t="s">
        <v>104</v>
      </c>
      <c r="CB138" s="1409"/>
      <c r="CC138" s="540"/>
      <c r="CD138" s="12"/>
      <c r="CE138" s="12"/>
      <c r="CF138" s="12"/>
      <c r="CG138" s="18"/>
    </row>
    <row r="139" spans="1:85" ht="45" hidden="1" customHeight="1" x14ac:dyDescent="0.2">
      <c r="A139" s="3686" t="s">
        <v>1674</v>
      </c>
      <c r="B139" s="3687"/>
      <c r="C139" s="3688" t="s">
        <v>1675</v>
      </c>
      <c r="D139" s="3689" t="s">
        <v>1676</v>
      </c>
      <c r="E139" s="3690"/>
      <c r="F139" s="3691"/>
      <c r="G139" s="3691"/>
      <c r="H139" s="3692" t="s">
        <v>89</v>
      </c>
      <c r="I139" s="3693" t="s">
        <v>89</v>
      </c>
      <c r="J139" s="3694">
        <v>44622</v>
      </c>
      <c r="K139" s="3694"/>
      <c r="L139" s="3694"/>
      <c r="M139" s="3866"/>
      <c r="N139" s="3694"/>
      <c r="O139" s="3694"/>
      <c r="P139" s="3696"/>
      <c r="Q139" s="3697"/>
      <c r="R139" s="3698"/>
      <c r="S139" s="3698"/>
      <c r="T139" s="3698"/>
      <c r="U139" s="3794"/>
      <c r="V139" s="3699"/>
      <c r="W139" s="3700" t="b">
        <f t="shared" si="7"/>
        <v>0</v>
      </c>
      <c r="X139" s="3701" t="s">
        <v>111</v>
      </c>
      <c r="Y139" s="3688" t="s">
        <v>94</v>
      </c>
      <c r="Z139" s="4030"/>
      <c r="AA139" s="5905" t="s">
        <v>1677</v>
      </c>
      <c r="AB139" s="5810" t="s">
        <v>1678</v>
      </c>
      <c r="AC139" s="3703"/>
      <c r="AD139" s="3704">
        <v>45717</v>
      </c>
      <c r="AE139" s="4145"/>
      <c r="AF139" s="3705"/>
      <c r="AG139" s="3706"/>
      <c r="AH139" s="3706"/>
      <c r="AI139" s="3706"/>
      <c r="AJ139" s="3713"/>
      <c r="AK139" s="3707"/>
      <c r="AL139" s="3909"/>
      <c r="AM139" s="5657"/>
      <c r="AN139" s="3706"/>
      <c r="AO139" s="3706"/>
      <c r="AP139" s="3706"/>
      <c r="AQ139" s="3695"/>
      <c r="AR139" s="3708"/>
      <c r="AS139" s="3709"/>
      <c r="AT139" s="3692"/>
      <c r="AU139" s="3709"/>
      <c r="AV139" s="3709"/>
      <c r="AW139" s="3709"/>
      <c r="AX139" s="3692"/>
      <c r="AY139" s="3710"/>
      <c r="AZ139" s="3709"/>
      <c r="BA139" s="3692"/>
      <c r="BB139" s="3709"/>
      <c r="BC139" s="3709"/>
      <c r="BD139" s="3709"/>
      <c r="BE139" s="3692"/>
      <c r="BF139" s="3692"/>
      <c r="BG139" s="4089"/>
      <c r="BH139" s="3706"/>
      <c r="BI139" s="3711"/>
      <c r="BJ139" s="4089"/>
      <c r="BK139" s="3706"/>
      <c r="BL139" s="3711"/>
      <c r="BM139" s="4089"/>
      <c r="BN139" s="3706"/>
      <c r="BO139" s="3711"/>
      <c r="BP139" s="3688" t="s">
        <v>1679</v>
      </c>
      <c r="BQ139" s="4182"/>
      <c r="BR139" s="3712"/>
      <c r="BS139" s="3688"/>
      <c r="BT139" s="3716">
        <v>45958</v>
      </c>
      <c r="BU139" s="3716">
        <v>45882</v>
      </c>
      <c r="BV139" s="3695" t="s">
        <v>116</v>
      </c>
      <c r="BW139" s="3716"/>
      <c r="BX139" s="3716"/>
      <c r="BY139" s="3695"/>
      <c r="BZ139" s="3716"/>
      <c r="CA139" s="3716" t="s">
        <v>1680</v>
      </c>
      <c r="CB139" s="2149"/>
      <c r="CC139" s="2120"/>
      <c r="CD139" s="12"/>
      <c r="CE139" s="12"/>
      <c r="CF139" s="12"/>
      <c r="CG139" s="18"/>
    </row>
    <row r="140" spans="1:85" ht="45" hidden="1" customHeight="1" x14ac:dyDescent="0.2">
      <c r="A140" s="1688" t="s">
        <v>1681</v>
      </c>
      <c r="B140" s="3307"/>
      <c r="C140" s="2275" t="s">
        <v>1682</v>
      </c>
      <c r="D140" s="1689" t="s">
        <v>1062</v>
      </c>
      <c r="E140" s="7113"/>
      <c r="F140" s="1665"/>
      <c r="G140" s="1665"/>
      <c r="H140" s="1680"/>
      <c r="I140" s="1680"/>
      <c r="J140" s="1667">
        <v>44614</v>
      </c>
      <c r="K140" s="1667">
        <v>39175</v>
      </c>
      <c r="L140" s="1667"/>
      <c r="M140" s="2276"/>
      <c r="N140" s="1667"/>
      <c r="O140" s="1667"/>
      <c r="P140" s="1667"/>
      <c r="Q140" s="1705"/>
      <c r="R140" s="2267"/>
      <c r="S140" s="1669"/>
      <c r="T140" s="1669"/>
      <c r="U140" s="3793"/>
      <c r="V140" s="1671"/>
      <c r="W140" s="1695" t="b">
        <f t="shared" si="7"/>
        <v>0</v>
      </c>
      <c r="X140" s="1672" t="s">
        <v>228</v>
      </c>
      <c r="Y140" s="1376" t="s">
        <v>229</v>
      </c>
      <c r="Z140" s="1376"/>
      <c r="AA140" s="5772"/>
      <c r="AB140" s="5772"/>
      <c r="AC140" s="2314"/>
      <c r="AD140" s="1682"/>
      <c r="AE140" s="4147"/>
      <c r="AF140" s="1676"/>
      <c r="AG140" s="1674"/>
      <c r="AH140" s="1674"/>
      <c r="AI140" s="1674"/>
      <c r="AJ140" s="3006"/>
      <c r="AK140" s="1677"/>
      <c r="AL140" s="7129"/>
      <c r="AM140" s="7141"/>
      <c r="AN140" s="1674"/>
      <c r="AO140" s="1674"/>
      <c r="AP140" s="1674"/>
      <c r="AQ140" s="1666"/>
      <c r="AR140" s="1697"/>
      <c r="AS140" s="1679"/>
      <c r="AT140" s="1680"/>
      <c r="AU140" s="1679"/>
      <c r="AV140" s="1679"/>
      <c r="AW140" s="1679"/>
      <c r="AX140" s="1680"/>
      <c r="AY140" s="1698"/>
      <c r="AZ140" s="1679"/>
      <c r="BA140" s="1680"/>
      <c r="BB140" s="1679"/>
      <c r="BC140" s="1679"/>
      <c r="BD140" s="1679"/>
      <c r="BE140" s="1680"/>
      <c r="BF140" s="1680"/>
      <c r="BG140" s="4158"/>
      <c r="BH140" s="1674"/>
      <c r="BI140" s="1683"/>
      <c r="BJ140" s="4158"/>
      <c r="BK140" s="1674"/>
      <c r="BL140" s="1683"/>
      <c r="BM140" s="4158"/>
      <c r="BN140" s="1674"/>
      <c r="BO140" s="1683"/>
      <c r="BP140" s="1376" t="s">
        <v>1062</v>
      </c>
      <c r="BQ140" s="4184"/>
      <c r="BR140" s="2268"/>
      <c r="BS140" s="2268"/>
      <c r="BT140" s="2269">
        <v>44217</v>
      </c>
      <c r="BU140" s="2269">
        <v>45015</v>
      </c>
      <c r="BV140" s="1666" t="s">
        <v>116</v>
      </c>
      <c r="BW140" s="2269"/>
      <c r="BX140" s="2269"/>
      <c r="BY140" s="1666"/>
      <c r="BZ140" s="1684"/>
      <c r="CA140" s="2319" t="s">
        <v>117</v>
      </c>
      <c r="CB140" s="1684"/>
      <c r="CC140" s="1376" t="s">
        <v>970</v>
      </c>
      <c r="CD140" s="12"/>
      <c r="CE140" s="12"/>
      <c r="CF140" s="12"/>
      <c r="CG140" s="18" t="s">
        <v>93</v>
      </c>
    </row>
    <row r="141" spans="1:85" ht="50" hidden="1" customHeight="1" x14ac:dyDescent="0.2">
      <c r="A141" s="3874" t="s">
        <v>1683</v>
      </c>
      <c r="B141" s="3875"/>
      <c r="C141" s="542" t="s">
        <v>1684</v>
      </c>
      <c r="D141" s="3515" t="s">
        <v>1685</v>
      </c>
      <c r="E141" s="3837">
        <v>2358</v>
      </c>
      <c r="F141" s="1685">
        <v>2025</v>
      </c>
      <c r="G141" s="1685">
        <v>2042</v>
      </c>
      <c r="H141" s="3835" t="s">
        <v>89</v>
      </c>
      <c r="I141" s="1685" t="s">
        <v>89</v>
      </c>
      <c r="J141" s="3821">
        <v>43159</v>
      </c>
      <c r="K141" s="3821"/>
      <c r="L141" s="1506"/>
      <c r="M141" s="3942"/>
      <c r="N141" s="1506"/>
      <c r="O141" s="1506"/>
      <c r="P141" s="3821"/>
      <c r="Q141" s="3839"/>
      <c r="R141" s="3840"/>
      <c r="S141" s="3840"/>
      <c r="T141" s="3840"/>
      <c r="U141" s="3802"/>
      <c r="V141" s="2629"/>
      <c r="W141" s="1725" t="str">
        <f t="shared" si="7"/>
        <v>Yes</v>
      </c>
      <c r="X141" s="3825" t="s">
        <v>93</v>
      </c>
      <c r="Y141" s="542" t="s">
        <v>94</v>
      </c>
      <c r="Z141" s="692"/>
      <c r="AA141" s="6192" t="s">
        <v>1686</v>
      </c>
      <c r="AB141" s="5789" t="s">
        <v>1687</v>
      </c>
      <c r="AC141" s="3753"/>
      <c r="AD141" s="3828">
        <v>45931</v>
      </c>
      <c r="AE141" s="4132" t="s">
        <v>1688</v>
      </c>
      <c r="AF141" s="3754" t="s">
        <v>98</v>
      </c>
      <c r="AG141" s="3755">
        <v>45931</v>
      </c>
      <c r="AH141" s="3755">
        <v>45961</v>
      </c>
      <c r="AI141" s="3755">
        <v>46001</v>
      </c>
      <c r="AJ141" s="5721" t="s">
        <v>1689</v>
      </c>
      <c r="AK141" s="3757"/>
      <c r="AL141" s="4150"/>
      <c r="AM141" s="3813"/>
      <c r="AN141" s="3755"/>
      <c r="AO141" s="3755"/>
      <c r="AP141" s="3755"/>
      <c r="AQ141" s="1563"/>
      <c r="AR141" s="3758"/>
      <c r="AS141" s="3759"/>
      <c r="AT141" s="2471"/>
      <c r="AU141" s="3759"/>
      <c r="AV141" s="3759"/>
      <c r="AW141" s="3759"/>
      <c r="AX141" s="2471"/>
      <c r="AY141" s="3760"/>
      <c r="AZ141" s="3759"/>
      <c r="BA141" s="2471"/>
      <c r="BB141" s="3759"/>
      <c r="BC141" s="3759"/>
      <c r="BD141" s="3759"/>
      <c r="BE141" s="2471"/>
      <c r="BF141" s="2471"/>
      <c r="BG141" s="4160" t="s">
        <v>1690</v>
      </c>
      <c r="BH141" s="3755">
        <v>46204</v>
      </c>
      <c r="BI141" s="3590"/>
      <c r="BJ141" s="4160">
        <v>46357</v>
      </c>
      <c r="BK141" s="3755">
        <v>46357</v>
      </c>
      <c r="BL141" s="3590"/>
      <c r="BM141" s="4160">
        <v>46692</v>
      </c>
      <c r="BN141" s="3755">
        <v>46692</v>
      </c>
      <c r="BO141" s="3590"/>
      <c r="BP141" s="1426" t="s">
        <v>1691</v>
      </c>
      <c r="BQ141" s="3913" t="s">
        <v>1692</v>
      </c>
      <c r="BR141" s="3591"/>
      <c r="BS141" s="1426"/>
      <c r="BT141" s="3592">
        <v>45936</v>
      </c>
      <c r="BU141" s="3592">
        <v>45944</v>
      </c>
      <c r="BV141" s="1563" t="s">
        <v>116</v>
      </c>
      <c r="BW141" s="3592">
        <v>45936</v>
      </c>
      <c r="BX141" s="3592">
        <v>45944</v>
      </c>
      <c r="BY141" s="1563" t="s">
        <v>116</v>
      </c>
      <c r="BZ141" s="3592">
        <v>45960</v>
      </c>
      <c r="CA141" s="3592" t="s">
        <v>262</v>
      </c>
      <c r="CB141" s="1409"/>
      <c r="CC141" s="540"/>
      <c r="CD141" s="12"/>
      <c r="CE141" s="12"/>
      <c r="CF141" s="12"/>
      <c r="CG141" s="18"/>
    </row>
    <row r="142" spans="1:85" ht="45" hidden="1" customHeight="1" x14ac:dyDescent="0.2">
      <c r="A142" s="2512" t="s">
        <v>1693</v>
      </c>
      <c r="B142" s="3309"/>
      <c r="C142" s="2513" t="s">
        <v>1694</v>
      </c>
      <c r="D142" s="2514" t="s">
        <v>1695</v>
      </c>
      <c r="E142" s="7137">
        <v>2322</v>
      </c>
      <c r="F142" s="2532">
        <v>2020</v>
      </c>
      <c r="G142" s="2532">
        <v>2041</v>
      </c>
      <c r="H142" s="2516" t="s">
        <v>89</v>
      </c>
      <c r="I142" s="2517" t="s">
        <v>89</v>
      </c>
      <c r="J142" s="2518">
        <v>43585</v>
      </c>
      <c r="K142" s="2518"/>
      <c r="L142" s="1389"/>
      <c r="M142" s="2002"/>
      <c r="N142" s="1389"/>
      <c r="O142" s="1389" t="s">
        <v>90</v>
      </c>
      <c r="P142" s="2520">
        <v>45726</v>
      </c>
      <c r="Q142" s="2521"/>
      <c r="R142" s="2522"/>
      <c r="S142" s="2522"/>
      <c r="T142" s="2522"/>
      <c r="U142" s="3803">
        <v>43647</v>
      </c>
      <c r="V142" s="3418" t="s">
        <v>1696</v>
      </c>
      <c r="W142" s="2525" t="str">
        <f t="shared" si="7"/>
        <v>Yes</v>
      </c>
      <c r="X142" s="2526" t="s">
        <v>93</v>
      </c>
      <c r="Y142" s="2513" t="s">
        <v>94</v>
      </c>
      <c r="Z142" s="3203"/>
      <c r="AA142" s="5794" t="s">
        <v>1697</v>
      </c>
      <c r="AB142" s="5794" t="s">
        <v>1698</v>
      </c>
      <c r="AC142" s="2967"/>
      <c r="AD142" s="2528">
        <v>45962</v>
      </c>
      <c r="AE142" s="3920" t="s">
        <v>1699</v>
      </c>
      <c r="AF142" s="2530" t="s">
        <v>911</v>
      </c>
      <c r="AG142" s="2531">
        <v>45170</v>
      </c>
      <c r="AH142" s="2531">
        <v>45307</v>
      </c>
      <c r="AI142" s="2531">
        <v>45349</v>
      </c>
      <c r="AJ142" s="3009" t="s">
        <v>1697</v>
      </c>
      <c r="AK142" s="1399"/>
      <c r="AL142" s="2535"/>
      <c r="AM142" s="2530"/>
      <c r="AN142" s="2531"/>
      <c r="AO142" s="2531"/>
      <c r="AP142" s="2531"/>
      <c r="AQ142" s="2532"/>
      <c r="AR142" s="1400"/>
      <c r="AS142" s="2535"/>
      <c r="AT142" s="2516"/>
      <c r="AU142" s="2535"/>
      <c r="AV142" s="2535"/>
      <c r="AW142" s="2535"/>
      <c r="AX142" s="2516"/>
      <c r="AY142" s="1425"/>
      <c r="AZ142" s="2535"/>
      <c r="BA142" s="2516"/>
      <c r="BB142" s="2535"/>
      <c r="BC142" s="2535"/>
      <c r="BD142" s="2535"/>
      <c r="BE142" s="2516"/>
      <c r="BF142" s="1424"/>
      <c r="BG142" s="4164" t="s">
        <v>1700</v>
      </c>
      <c r="BH142" s="2531">
        <v>45658</v>
      </c>
      <c r="BI142" s="2538">
        <v>45717</v>
      </c>
      <c r="BJ142" s="4164" t="s">
        <v>1701</v>
      </c>
      <c r="BK142" s="2531">
        <v>46082</v>
      </c>
      <c r="BL142" s="2538"/>
      <c r="BM142" s="4164" t="s">
        <v>1702</v>
      </c>
      <c r="BN142" s="2531">
        <v>46357</v>
      </c>
      <c r="BO142" s="2538"/>
      <c r="BP142" s="2514" t="s">
        <v>1703</v>
      </c>
      <c r="BQ142" s="6365" t="s">
        <v>1704</v>
      </c>
      <c r="BR142" s="1178"/>
      <c r="BS142" s="540"/>
      <c r="BT142" s="2540">
        <v>45961</v>
      </c>
      <c r="BU142" s="2540">
        <v>45868</v>
      </c>
      <c r="BV142" s="2532" t="s">
        <v>116</v>
      </c>
      <c r="BW142" s="2540"/>
      <c r="BX142" s="2540">
        <v>45868</v>
      </c>
      <c r="BY142" s="2532" t="s">
        <v>116</v>
      </c>
      <c r="BZ142" s="2540">
        <v>45979</v>
      </c>
      <c r="CA142" s="2540" t="s">
        <v>742</v>
      </c>
      <c r="CB142" s="1409"/>
      <c r="CC142" s="540" t="s">
        <v>105</v>
      </c>
      <c r="CD142" s="12"/>
      <c r="CE142" s="12"/>
      <c r="CF142" s="12"/>
      <c r="CG142" s="18"/>
    </row>
    <row r="143" spans="1:85" ht="45" hidden="1" customHeight="1" x14ac:dyDescent="0.2">
      <c r="A143" s="1412" t="s">
        <v>1705</v>
      </c>
      <c r="B143" s="3304"/>
      <c r="C143" s="1381" t="s">
        <v>1706</v>
      </c>
      <c r="D143" s="1380" t="s">
        <v>1695</v>
      </c>
      <c r="E143" s="7352">
        <v>2166</v>
      </c>
      <c r="F143" s="1387">
        <v>2022</v>
      </c>
      <c r="G143" s="1387">
        <v>2037</v>
      </c>
      <c r="H143" s="1413" t="s">
        <v>89</v>
      </c>
      <c r="I143" s="1387" t="s">
        <v>89</v>
      </c>
      <c r="J143" s="1388">
        <v>42940</v>
      </c>
      <c r="K143" s="1388"/>
      <c r="L143" s="1388" t="s">
        <v>90</v>
      </c>
      <c r="M143" s="2003" t="s">
        <v>1707</v>
      </c>
      <c r="N143" s="1388"/>
      <c r="O143" s="1388"/>
      <c r="P143" s="1388"/>
      <c r="Q143" s="1415"/>
      <c r="R143" s="1416"/>
      <c r="S143" s="1416"/>
      <c r="T143" s="1416"/>
      <c r="U143" s="3792"/>
      <c r="V143" s="1417"/>
      <c r="W143" s="1391" t="str">
        <f t="shared" si="7"/>
        <v>Yes</v>
      </c>
      <c r="X143" s="1392" t="s">
        <v>93</v>
      </c>
      <c r="Y143" s="108" t="s">
        <v>94</v>
      </c>
      <c r="Z143" s="1449"/>
      <c r="AA143" s="5809" t="s">
        <v>1708</v>
      </c>
      <c r="AB143" s="5792" t="s">
        <v>1709</v>
      </c>
      <c r="AC143" s="2967"/>
      <c r="AD143" s="1418">
        <v>45717</v>
      </c>
      <c r="AE143" s="1570" t="s">
        <v>1710</v>
      </c>
      <c r="AF143" s="1419" t="s">
        <v>1711</v>
      </c>
      <c r="AG143" s="1396">
        <v>44136</v>
      </c>
      <c r="AH143" s="1397">
        <v>44141</v>
      </c>
      <c r="AI143" s="1397">
        <v>44256</v>
      </c>
      <c r="AJ143" s="3008" t="s">
        <v>1712</v>
      </c>
      <c r="AK143" s="1399"/>
      <c r="AL143" s="7368" t="s">
        <v>1713</v>
      </c>
      <c r="AM143" s="1711" t="s">
        <v>1714</v>
      </c>
      <c r="AN143" s="1396">
        <v>45839</v>
      </c>
      <c r="AO143" s="1397">
        <v>45839</v>
      </c>
      <c r="AP143" s="1397">
        <v>45901</v>
      </c>
      <c r="AQ143" s="1398"/>
      <c r="AR143" s="1400"/>
      <c r="AS143" s="1420"/>
      <c r="AT143" s="1421"/>
      <c r="AU143" s="1422"/>
      <c r="AV143" s="1423"/>
      <c r="AW143" s="1423"/>
      <c r="AX143" s="1424"/>
      <c r="AY143" s="1425"/>
      <c r="AZ143" s="1420"/>
      <c r="BA143" s="1421"/>
      <c r="BB143" s="1422"/>
      <c r="BC143" s="1423"/>
      <c r="BD143" s="1423"/>
      <c r="BE143" s="1424"/>
      <c r="BF143" s="1424"/>
      <c r="BG143" s="4085" t="s">
        <v>1364</v>
      </c>
      <c r="BH143" s="1396">
        <v>46143</v>
      </c>
      <c r="BI143" s="1408"/>
      <c r="BJ143" s="4173">
        <v>46204</v>
      </c>
      <c r="BK143" s="1547">
        <v>46204</v>
      </c>
      <c r="BL143" s="1408"/>
      <c r="BM143" s="4085">
        <v>46419</v>
      </c>
      <c r="BN143" s="1396">
        <v>46419</v>
      </c>
      <c r="BO143" s="1408"/>
      <c r="BP143" s="6021"/>
      <c r="BQ143" s="6051" t="s">
        <v>355</v>
      </c>
      <c r="BR143" s="3431" t="s">
        <v>1715</v>
      </c>
      <c r="BS143" s="540"/>
      <c r="BT143" s="1409">
        <v>45517</v>
      </c>
      <c r="BU143" s="1409">
        <v>45855</v>
      </c>
      <c r="BV143" s="1410" t="s">
        <v>116</v>
      </c>
      <c r="BW143" s="1409"/>
      <c r="BX143" s="1409">
        <v>45855</v>
      </c>
      <c r="BY143" s="1410" t="s">
        <v>116</v>
      </c>
      <c r="BZ143" s="1409">
        <v>45855</v>
      </c>
      <c r="CA143" s="1409" t="s">
        <v>178</v>
      </c>
      <c r="CB143" s="1409"/>
      <c r="CC143" s="540" t="s">
        <v>105</v>
      </c>
      <c r="CD143" s="12"/>
      <c r="CE143" s="12"/>
      <c r="CF143" s="12"/>
      <c r="CG143" s="18"/>
    </row>
    <row r="144" spans="1:85" ht="45" hidden="1" customHeight="1" x14ac:dyDescent="0.2">
      <c r="A144" s="3686" t="s">
        <v>1716</v>
      </c>
      <c r="B144" s="3687"/>
      <c r="C144" s="3688" t="s">
        <v>1717</v>
      </c>
      <c r="D144" s="3689" t="s">
        <v>1718</v>
      </c>
      <c r="E144" s="3690" t="s">
        <v>193</v>
      </c>
      <c r="F144" s="3695">
        <v>2011</v>
      </c>
      <c r="G144" s="3695">
        <v>2033</v>
      </c>
      <c r="H144" s="3692" t="s">
        <v>89</v>
      </c>
      <c r="I144" s="3693" t="s">
        <v>89</v>
      </c>
      <c r="J144" s="3694">
        <v>44175</v>
      </c>
      <c r="K144" s="3694"/>
      <c r="L144" s="1389"/>
      <c r="M144" s="2002"/>
      <c r="N144" s="1389"/>
      <c r="O144" s="3694" t="s">
        <v>93</v>
      </c>
      <c r="P144" s="3696"/>
      <c r="Q144" s="3697"/>
      <c r="R144" s="3698"/>
      <c r="S144" s="3698"/>
      <c r="T144" s="3698"/>
      <c r="U144" s="3794"/>
      <c r="V144" s="3699"/>
      <c r="W144" s="3700" t="str">
        <f t="shared" si="7"/>
        <v>Yes</v>
      </c>
      <c r="X144" s="3701" t="s">
        <v>93</v>
      </c>
      <c r="Y144" s="3688" t="s">
        <v>94</v>
      </c>
      <c r="Z144" s="4030"/>
      <c r="AA144" s="5802" t="s">
        <v>1719</v>
      </c>
      <c r="AB144" s="5802" t="s">
        <v>1720</v>
      </c>
      <c r="AC144" s="3703"/>
      <c r="AD144" s="3972">
        <v>45717</v>
      </c>
      <c r="AE144" s="4145" t="s">
        <v>1279</v>
      </c>
      <c r="AF144" s="3705" t="s">
        <v>766</v>
      </c>
      <c r="AG144" s="3706">
        <v>46296</v>
      </c>
      <c r="AH144" s="3706"/>
      <c r="AI144" s="3706"/>
      <c r="AJ144" s="3713"/>
      <c r="AK144" s="3707"/>
      <c r="AL144" s="3709"/>
      <c r="AM144" s="3705"/>
      <c r="AN144" s="3706"/>
      <c r="AO144" s="3706"/>
      <c r="AP144" s="3706"/>
      <c r="AQ144" s="3695"/>
      <c r="AR144" s="3708"/>
      <c r="AS144" s="3709"/>
      <c r="AT144" s="3692"/>
      <c r="AU144" s="3709"/>
      <c r="AV144" s="3709"/>
      <c r="AW144" s="3709"/>
      <c r="AX144" s="3692"/>
      <c r="AY144" s="3710"/>
      <c r="AZ144" s="3709"/>
      <c r="BA144" s="3692"/>
      <c r="BB144" s="3709"/>
      <c r="BC144" s="3709"/>
      <c r="BD144" s="3709"/>
      <c r="BE144" s="3692"/>
      <c r="BF144" s="3692"/>
      <c r="BG144" s="4089" t="s">
        <v>1721</v>
      </c>
      <c r="BH144" s="3706">
        <v>46661</v>
      </c>
      <c r="BI144" s="3711"/>
      <c r="BJ144" s="4089">
        <v>46813</v>
      </c>
      <c r="BK144" s="3728">
        <v>46813</v>
      </c>
      <c r="BL144" s="3711"/>
      <c r="BM144" s="4089">
        <v>47058</v>
      </c>
      <c r="BN144" s="3706">
        <v>47058</v>
      </c>
      <c r="BO144" s="3711"/>
      <c r="BP144" s="3860" t="s">
        <v>1720</v>
      </c>
      <c r="BQ144" s="4182" t="s">
        <v>355</v>
      </c>
      <c r="BR144" s="3688"/>
      <c r="BS144" s="540"/>
      <c r="BT144" s="3716">
        <v>45320</v>
      </c>
      <c r="BU144" s="3716">
        <v>45902</v>
      </c>
      <c r="BV144" s="3695" t="s">
        <v>116</v>
      </c>
      <c r="BW144" s="3716"/>
      <c r="BX144" s="3716">
        <v>45902</v>
      </c>
      <c r="BY144" s="3695" t="s">
        <v>116</v>
      </c>
      <c r="BZ144" s="3716">
        <v>45902</v>
      </c>
      <c r="CA144" s="3716" t="s">
        <v>104</v>
      </c>
      <c r="CB144" s="1409"/>
      <c r="CC144" s="540"/>
      <c r="CD144" s="12"/>
      <c r="CE144" s="12"/>
      <c r="CF144" s="12"/>
      <c r="CG144" s="18"/>
    </row>
    <row r="145" spans="1:85" ht="45" hidden="1" customHeight="1" x14ac:dyDescent="0.2">
      <c r="A145" s="1688" t="s">
        <v>1722</v>
      </c>
      <c r="B145" s="3307"/>
      <c r="C145" s="2275" t="s">
        <v>1723</v>
      </c>
      <c r="D145" s="1689" t="s">
        <v>1062</v>
      </c>
      <c r="E145" s="7113"/>
      <c r="F145" s="1665"/>
      <c r="G145" s="1665"/>
      <c r="H145" s="1680" t="s">
        <v>89</v>
      </c>
      <c r="I145" s="1691" t="s">
        <v>89</v>
      </c>
      <c r="J145" s="1668">
        <v>43894</v>
      </c>
      <c r="K145" s="1668"/>
      <c r="L145" s="1668"/>
      <c r="M145" s="2006"/>
      <c r="N145" s="1668"/>
      <c r="O145" s="1668"/>
      <c r="P145" s="1667"/>
      <c r="Q145" s="1705"/>
      <c r="R145" s="1669"/>
      <c r="S145" s="1669"/>
      <c r="T145" s="1669"/>
      <c r="U145" s="3793"/>
      <c r="V145" s="1671"/>
      <c r="W145" s="1695" t="str">
        <f t="shared" si="7"/>
        <v>Yes</v>
      </c>
      <c r="X145" s="1672" t="s">
        <v>93</v>
      </c>
      <c r="Y145" s="1376" t="s">
        <v>94</v>
      </c>
      <c r="Z145" s="3208"/>
      <c r="AA145" s="5813" t="s">
        <v>1724</v>
      </c>
      <c r="AB145" s="5813" t="s">
        <v>1725</v>
      </c>
      <c r="AC145" s="2314"/>
      <c r="AD145" s="1683">
        <v>44531</v>
      </c>
      <c r="AE145" s="1679">
        <v>2023</v>
      </c>
      <c r="AF145" s="1676" t="s">
        <v>1726</v>
      </c>
      <c r="AG145" s="1679">
        <v>45078</v>
      </c>
      <c r="AH145" s="1674"/>
      <c r="AI145" s="1674"/>
      <c r="AJ145" s="3006"/>
      <c r="AK145" s="1677"/>
      <c r="AL145" s="1674"/>
      <c r="AM145" s="1676"/>
      <c r="AN145" s="1674"/>
      <c r="AO145" s="1674"/>
      <c r="AP145" s="1674"/>
      <c r="AQ145" s="1666"/>
      <c r="AR145" s="1697"/>
      <c r="AS145" s="1679"/>
      <c r="AT145" s="1680"/>
      <c r="AU145" s="1678"/>
      <c r="AV145" s="1679"/>
      <c r="AW145" s="1679"/>
      <c r="AX145" s="1680"/>
      <c r="AY145" s="1698"/>
      <c r="AZ145" s="1679"/>
      <c r="BA145" s="1680"/>
      <c r="BB145" s="1679"/>
      <c r="BC145" s="1679"/>
      <c r="BD145" s="1679"/>
      <c r="BE145" s="1680"/>
      <c r="BF145" s="1680"/>
      <c r="BG145" s="4158">
        <v>2024</v>
      </c>
      <c r="BH145" s="1674"/>
      <c r="BI145" s="1683"/>
      <c r="BJ145" s="4158">
        <v>2024</v>
      </c>
      <c r="BK145" s="1674"/>
      <c r="BL145" s="1683"/>
      <c r="BM145" s="4158">
        <v>45992</v>
      </c>
      <c r="BN145" s="1674">
        <v>45992</v>
      </c>
      <c r="BO145" s="1683"/>
      <c r="BP145" s="1376" t="s">
        <v>1062</v>
      </c>
      <c r="BQ145" s="4184"/>
      <c r="BR145" s="1376"/>
      <c r="BS145" s="1376"/>
      <c r="BT145" s="1684">
        <v>43972</v>
      </c>
      <c r="BU145" s="1684">
        <v>45007</v>
      </c>
      <c r="BV145" s="1666" t="s">
        <v>116</v>
      </c>
      <c r="BW145" s="1684"/>
      <c r="BX145" s="1684">
        <v>45007</v>
      </c>
      <c r="BY145" s="1666" t="s">
        <v>116</v>
      </c>
      <c r="BZ145" s="1684">
        <v>45007</v>
      </c>
      <c r="CA145" s="2319" t="s">
        <v>117</v>
      </c>
      <c r="CB145" s="1684"/>
      <c r="CC145" s="1376" t="s">
        <v>970</v>
      </c>
      <c r="CD145" s="12"/>
      <c r="CE145" s="12"/>
      <c r="CF145" s="12"/>
      <c r="CG145" s="18"/>
    </row>
    <row r="146" spans="1:85" ht="45" hidden="1" customHeight="1" x14ac:dyDescent="0.2">
      <c r="A146" s="2150" t="s">
        <v>1727</v>
      </c>
      <c r="B146" s="3306"/>
      <c r="C146" s="2151" t="s">
        <v>1728</v>
      </c>
      <c r="D146" s="2152" t="s">
        <v>1729</v>
      </c>
      <c r="E146" s="7116">
        <v>2335</v>
      </c>
      <c r="F146" s="2155">
        <v>2021</v>
      </c>
      <c r="G146" s="2155">
        <v>2041</v>
      </c>
      <c r="H146" s="2154" t="s">
        <v>89</v>
      </c>
      <c r="I146" s="2154" t="s">
        <v>89</v>
      </c>
      <c r="J146" s="2157">
        <v>40955</v>
      </c>
      <c r="K146" s="2157"/>
      <c r="L146" s="2157"/>
      <c r="M146" s="2182"/>
      <c r="N146" s="2157"/>
      <c r="O146" s="2157"/>
      <c r="P146" s="2156">
        <v>45600</v>
      </c>
      <c r="Q146" s="2158">
        <v>45714</v>
      </c>
      <c r="R146" s="2159"/>
      <c r="S146" s="2159"/>
      <c r="T146" s="2159"/>
      <c r="U146" s="3799"/>
      <c r="V146" s="2161"/>
      <c r="W146" s="2162" t="str">
        <f t="shared" si="7"/>
        <v>Yes</v>
      </c>
      <c r="X146" s="2163" t="s">
        <v>93</v>
      </c>
      <c r="Y146" s="2151" t="s">
        <v>94</v>
      </c>
      <c r="Z146" s="3201"/>
      <c r="AA146" s="5814" t="s">
        <v>1730</v>
      </c>
      <c r="AB146" s="5907" t="s">
        <v>1731</v>
      </c>
      <c r="AC146" s="2925"/>
      <c r="AD146" s="2165">
        <v>44958</v>
      </c>
      <c r="AE146" s="3535" t="s">
        <v>1699</v>
      </c>
      <c r="AF146" s="2154" t="s">
        <v>1732</v>
      </c>
      <c r="AG146" s="2168">
        <v>45170</v>
      </c>
      <c r="AH146" s="2168">
        <v>45348</v>
      </c>
      <c r="AI146" s="2168">
        <v>45407</v>
      </c>
      <c r="AJ146" s="4125" t="s">
        <v>1733</v>
      </c>
      <c r="AK146" s="2169"/>
      <c r="AL146" s="2171"/>
      <c r="AM146" s="2167"/>
      <c r="AN146" s="2168"/>
      <c r="AO146" s="2168"/>
      <c r="AP146" s="2168"/>
      <c r="AQ146" s="2155"/>
      <c r="AR146" s="2170"/>
      <c r="AS146" s="2171"/>
      <c r="AT146" s="2157"/>
      <c r="AU146" s="2171"/>
      <c r="AV146" s="2171"/>
      <c r="AW146" s="2171"/>
      <c r="AX146" s="2154"/>
      <c r="AY146" s="2172"/>
      <c r="AZ146" s="2171"/>
      <c r="BA146" s="2154"/>
      <c r="BB146" s="2171"/>
      <c r="BC146" s="2171"/>
      <c r="BD146" s="2171"/>
      <c r="BE146" s="2154"/>
      <c r="BF146" s="2154"/>
      <c r="BG146" s="4159" t="s">
        <v>892</v>
      </c>
      <c r="BH146" s="2168">
        <v>45536</v>
      </c>
      <c r="BI146" s="2168">
        <v>45600</v>
      </c>
      <c r="BJ146" s="4159">
        <v>45658</v>
      </c>
      <c r="BK146" s="2168">
        <v>45658</v>
      </c>
      <c r="BL146" s="2184">
        <v>45714</v>
      </c>
      <c r="BM146" s="4159">
        <v>45992</v>
      </c>
      <c r="BN146" s="2168">
        <v>45992</v>
      </c>
      <c r="BO146" s="2184"/>
      <c r="BP146" s="5377" t="s">
        <v>1734</v>
      </c>
      <c r="BQ146" s="2198" t="s">
        <v>1735</v>
      </c>
      <c r="BR146" s="5377" t="s">
        <v>1736</v>
      </c>
      <c r="BS146" s="2151"/>
      <c r="BT146" s="2177">
        <v>45937</v>
      </c>
      <c r="BU146" s="2177">
        <v>45338</v>
      </c>
      <c r="BV146" s="2155" t="s">
        <v>116</v>
      </c>
      <c r="BW146" s="2177">
        <v>45807</v>
      </c>
      <c r="BX146" s="2177">
        <v>45363</v>
      </c>
      <c r="BY146" s="2155" t="s">
        <v>116</v>
      </c>
      <c r="BZ146" s="2177">
        <v>45316</v>
      </c>
      <c r="CA146" s="2177" t="s">
        <v>674</v>
      </c>
      <c r="CB146" s="1409"/>
      <c r="CC146" s="540" t="s">
        <v>105</v>
      </c>
      <c r="CD146" s="12"/>
      <c r="CE146" s="12"/>
      <c r="CF146" s="12"/>
      <c r="CG146" s="18"/>
    </row>
    <row r="147" spans="1:85" ht="45" hidden="1" customHeight="1" x14ac:dyDescent="0.2">
      <c r="A147" s="3686" t="s">
        <v>1737</v>
      </c>
      <c r="B147" s="3687"/>
      <c r="C147" s="3688" t="s">
        <v>1738</v>
      </c>
      <c r="D147" s="3689" t="s">
        <v>1739</v>
      </c>
      <c r="E147" s="3690" t="s">
        <v>1740</v>
      </c>
      <c r="F147" s="3691"/>
      <c r="G147" s="3691"/>
      <c r="H147" s="3692" t="s">
        <v>89</v>
      </c>
      <c r="I147" s="3695" t="s">
        <v>89</v>
      </c>
      <c r="J147" s="3696">
        <v>43951</v>
      </c>
      <c r="K147" s="3696"/>
      <c r="L147" s="3696"/>
      <c r="M147" s="3735"/>
      <c r="N147" s="3696"/>
      <c r="O147" s="3696"/>
      <c r="P147" s="3696"/>
      <c r="Q147" s="3697"/>
      <c r="R147" s="3698"/>
      <c r="S147" s="3698"/>
      <c r="T147" s="3698"/>
      <c r="U147" s="3794"/>
      <c r="V147" s="3699"/>
      <c r="W147" s="3700" t="b">
        <f t="shared" si="7"/>
        <v>0</v>
      </c>
      <c r="X147" s="3701" t="s">
        <v>237</v>
      </c>
      <c r="Y147" s="3688" t="s">
        <v>94</v>
      </c>
      <c r="Z147" s="4030"/>
      <c r="AA147" s="5802" t="s">
        <v>1741</v>
      </c>
      <c r="AB147" s="5802" t="s">
        <v>1742</v>
      </c>
      <c r="AC147" s="3703"/>
      <c r="AD147" s="3704">
        <v>45901</v>
      </c>
      <c r="AE147" s="4145" t="s">
        <v>1743</v>
      </c>
      <c r="AF147" s="3705" t="s">
        <v>1075</v>
      </c>
      <c r="AG147" s="3706">
        <v>46388</v>
      </c>
      <c r="AH147" s="3706"/>
      <c r="AI147" s="3706"/>
      <c r="AJ147" s="3713"/>
      <c r="AK147" s="3707"/>
      <c r="AL147" s="3709"/>
      <c r="AM147" s="3705"/>
      <c r="AN147" s="3706"/>
      <c r="AO147" s="3706"/>
      <c r="AP147" s="3706"/>
      <c r="AQ147" s="3695"/>
      <c r="AR147" s="3708"/>
      <c r="AS147" s="3709"/>
      <c r="AT147" s="3692"/>
      <c r="AU147" s="3709"/>
      <c r="AV147" s="3709"/>
      <c r="AW147" s="3709"/>
      <c r="AX147" s="3692"/>
      <c r="AY147" s="3710"/>
      <c r="AZ147" s="3709"/>
      <c r="BA147" s="3692"/>
      <c r="BB147" s="3709"/>
      <c r="BC147" s="3709"/>
      <c r="BD147" s="3709"/>
      <c r="BE147" s="3692"/>
      <c r="BF147" s="3692"/>
      <c r="BG147" s="4089" t="s">
        <v>1744</v>
      </c>
      <c r="BH147" s="3706">
        <v>46661</v>
      </c>
      <c r="BI147" s="3711"/>
      <c r="BJ147" s="4089" t="s">
        <v>1745</v>
      </c>
      <c r="BK147" s="3706">
        <v>46753</v>
      </c>
      <c r="BL147" s="3711"/>
      <c r="BM147" s="4089">
        <v>47027</v>
      </c>
      <c r="BN147" s="3706">
        <v>47027</v>
      </c>
      <c r="BO147" s="3711"/>
      <c r="BP147" s="3688" t="s">
        <v>1746</v>
      </c>
      <c r="BQ147" s="4182" t="s">
        <v>1059</v>
      </c>
      <c r="BR147" s="3688" t="s">
        <v>1747</v>
      </c>
      <c r="BS147" s="3688"/>
      <c r="BT147" s="3716">
        <v>45882</v>
      </c>
      <c r="BU147" s="3716">
        <v>45933</v>
      </c>
      <c r="BV147" s="3695" t="s">
        <v>116</v>
      </c>
      <c r="BW147" s="3716">
        <v>45882</v>
      </c>
      <c r="BX147" s="3716">
        <v>45933</v>
      </c>
      <c r="BY147" s="3695" t="s">
        <v>116</v>
      </c>
      <c r="BZ147" s="3716">
        <v>45933</v>
      </c>
      <c r="CA147" s="3716" t="s">
        <v>104</v>
      </c>
      <c r="CB147" s="1409"/>
      <c r="CC147" s="540"/>
      <c r="CD147" s="12"/>
      <c r="CE147" s="12"/>
      <c r="CF147" s="12"/>
      <c r="CG147" s="18"/>
    </row>
    <row r="148" spans="1:85" ht="45" hidden="1" customHeight="1" x14ac:dyDescent="0.2">
      <c r="A148" s="3686" t="s">
        <v>1748</v>
      </c>
      <c r="B148" s="3687"/>
      <c r="C148" s="3688" t="s">
        <v>1749</v>
      </c>
      <c r="D148" s="3689" t="s">
        <v>1750</v>
      </c>
      <c r="E148" s="3690"/>
      <c r="F148" s="3691"/>
      <c r="G148" s="3691"/>
      <c r="H148" s="3692"/>
      <c r="I148" s="3693"/>
      <c r="J148" s="3694">
        <v>43242</v>
      </c>
      <c r="K148" s="3694"/>
      <c r="L148" s="3694" t="s">
        <v>90</v>
      </c>
      <c r="M148" s="3866" t="s">
        <v>515</v>
      </c>
      <c r="N148" s="3694"/>
      <c r="O148" s="3694"/>
      <c r="P148" s="3696"/>
      <c r="Q148" s="3697"/>
      <c r="R148" s="3698"/>
      <c r="S148" s="3698"/>
      <c r="T148" s="3698"/>
      <c r="U148" s="3794"/>
      <c r="V148" s="3699"/>
      <c r="W148" s="3700" t="str">
        <f t="shared" si="7"/>
        <v>Yes</v>
      </c>
      <c r="X148" s="3701" t="s">
        <v>93</v>
      </c>
      <c r="Y148" s="3688" t="s">
        <v>94</v>
      </c>
      <c r="Z148" s="4030"/>
      <c r="AA148" s="6182" t="s">
        <v>1751</v>
      </c>
      <c r="AB148" s="6182" t="s">
        <v>1752</v>
      </c>
      <c r="AC148" s="3703" t="s">
        <v>1753</v>
      </c>
      <c r="AD148" s="3704">
        <v>45689</v>
      </c>
      <c r="AE148" s="4145" t="s">
        <v>1754</v>
      </c>
      <c r="AF148" s="3705" t="s">
        <v>1755</v>
      </c>
      <c r="AG148" s="3706"/>
      <c r="AH148" s="3706"/>
      <c r="AI148" s="3706"/>
      <c r="AJ148" s="3713"/>
      <c r="AK148" s="3707"/>
      <c r="AL148" s="4151"/>
      <c r="AM148" s="3714"/>
      <c r="AN148" s="3706"/>
      <c r="AO148" s="3706"/>
      <c r="AP148" s="3706"/>
      <c r="AQ148" s="3695"/>
      <c r="AR148" s="3708"/>
      <c r="AS148" s="3709"/>
      <c r="AT148" s="3692"/>
      <c r="AU148" s="3709"/>
      <c r="AV148" s="3709"/>
      <c r="AW148" s="3709"/>
      <c r="AX148" s="3692"/>
      <c r="AY148" s="3710"/>
      <c r="AZ148" s="3709"/>
      <c r="BA148" s="3692"/>
      <c r="BB148" s="3709"/>
      <c r="BC148" s="3709"/>
      <c r="BD148" s="3709"/>
      <c r="BE148" s="3692"/>
      <c r="BF148" s="3692"/>
      <c r="BG148" s="4089"/>
      <c r="BH148" s="3706"/>
      <c r="BI148" s="3711"/>
      <c r="BJ148" s="4089" t="s">
        <v>1756</v>
      </c>
      <c r="BK148" s="3706">
        <v>47119</v>
      </c>
      <c r="BL148" s="3711"/>
      <c r="BM148" s="4089"/>
      <c r="BN148" s="3706"/>
      <c r="BO148" s="3711"/>
      <c r="BP148" s="3688" t="s">
        <v>1757</v>
      </c>
      <c r="BQ148" s="4182" t="s">
        <v>132</v>
      </c>
      <c r="BR148" s="3712"/>
      <c r="BS148" s="3688"/>
      <c r="BT148" s="3716">
        <v>45961</v>
      </c>
      <c r="BU148" s="3716">
        <v>45859</v>
      </c>
      <c r="BV148" s="3695" t="s">
        <v>116</v>
      </c>
      <c r="BW148" s="3716">
        <v>45686</v>
      </c>
      <c r="BX148" s="3716">
        <v>45859</v>
      </c>
      <c r="BY148" s="3695"/>
      <c r="BZ148" s="3716">
        <v>45859</v>
      </c>
      <c r="CA148" s="3716" t="s">
        <v>104</v>
      </c>
      <c r="CB148" s="1409"/>
      <c r="CC148" s="540"/>
      <c r="CD148" s="12"/>
      <c r="CE148" s="12"/>
      <c r="CF148" s="12"/>
      <c r="CG148" s="18"/>
    </row>
    <row r="149" spans="1:85" ht="45" hidden="1" customHeight="1" x14ac:dyDescent="0.2">
      <c r="A149" s="1412" t="s">
        <v>1758</v>
      </c>
      <c r="B149" s="3304"/>
      <c r="C149" s="1381" t="s">
        <v>1759</v>
      </c>
      <c r="D149" s="1380" t="s">
        <v>1760</v>
      </c>
      <c r="E149" s="7352">
        <v>2167</v>
      </c>
      <c r="F149" s="1387">
        <v>2023</v>
      </c>
      <c r="G149" s="1387">
        <v>2041</v>
      </c>
      <c r="H149" s="1413" t="s">
        <v>89</v>
      </c>
      <c r="I149" s="1414" t="s">
        <v>89</v>
      </c>
      <c r="J149" s="1389">
        <v>41689</v>
      </c>
      <c r="K149" s="1389"/>
      <c r="L149" s="1389"/>
      <c r="M149" s="2002"/>
      <c r="N149" s="1389"/>
      <c r="O149" s="1389"/>
      <c r="P149" s="1388"/>
      <c r="Q149" s="1415"/>
      <c r="R149" s="1416"/>
      <c r="S149" s="1416"/>
      <c r="T149" s="1416"/>
      <c r="U149" s="3792"/>
      <c r="V149" s="1417"/>
      <c r="W149" s="1391" t="str">
        <f t="shared" si="7"/>
        <v>Yes</v>
      </c>
      <c r="X149" s="1392" t="s">
        <v>93</v>
      </c>
      <c r="Y149" s="108" t="s">
        <v>94</v>
      </c>
      <c r="Z149" s="1442"/>
      <c r="AA149" s="5779" t="s">
        <v>1761</v>
      </c>
      <c r="AB149" s="5779" t="s">
        <v>4307</v>
      </c>
      <c r="AC149" s="2967"/>
      <c r="AD149" s="1531">
        <v>45901</v>
      </c>
      <c r="AE149" s="1570" t="s">
        <v>1763</v>
      </c>
      <c r="AF149" s="1419" t="s">
        <v>1526</v>
      </c>
      <c r="AG149" s="1396">
        <v>44197</v>
      </c>
      <c r="AH149" s="1397">
        <v>44223</v>
      </c>
      <c r="AI149" s="1397">
        <v>44279</v>
      </c>
      <c r="AJ149" s="3008"/>
      <c r="AK149" s="1399"/>
      <c r="AL149" s="7376" t="s">
        <v>4308</v>
      </c>
      <c r="AM149" s="7372" t="s">
        <v>367</v>
      </c>
      <c r="AN149" s="1396">
        <v>45992</v>
      </c>
      <c r="AO149" s="1397"/>
      <c r="AP149" s="1397"/>
      <c r="AQ149" s="1398"/>
      <c r="AR149" s="1400"/>
      <c r="AS149" s="1430"/>
      <c r="AT149" s="1421"/>
      <c r="AU149" s="1432"/>
      <c r="AV149" s="1423"/>
      <c r="AW149" s="1423"/>
      <c r="AX149" s="1424"/>
      <c r="AY149" s="1400"/>
      <c r="AZ149" s="1430"/>
      <c r="BA149" s="1431"/>
      <c r="BB149" s="1432"/>
      <c r="BC149" s="1423"/>
      <c r="BD149" s="1423"/>
      <c r="BE149" s="1424"/>
      <c r="BF149" s="1424"/>
      <c r="BG149" s="4085" t="s">
        <v>370</v>
      </c>
      <c r="BH149" s="1396">
        <v>46174</v>
      </c>
      <c r="BI149" s="1397"/>
      <c r="BJ149" s="4085">
        <v>46357</v>
      </c>
      <c r="BK149" s="1396">
        <v>46357</v>
      </c>
      <c r="BL149" s="1408"/>
      <c r="BM149" s="4085">
        <v>46905</v>
      </c>
      <c r="BN149" s="1435">
        <v>46905</v>
      </c>
      <c r="BO149" s="1408"/>
      <c r="BP149" s="540" t="s">
        <v>4309</v>
      </c>
      <c r="BQ149" s="627" t="s">
        <v>1059</v>
      </c>
      <c r="BR149" s="540"/>
      <c r="BS149" s="540"/>
      <c r="BT149" s="1409">
        <v>45632</v>
      </c>
      <c r="BU149" s="1409">
        <v>45933</v>
      </c>
      <c r="BV149" s="1410" t="s">
        <v>116</v>
      </c>
      <c r="BW149" s="1409"/>
      <c r="BX149" s="1409">
        <v>45933</v>
      </c>
      <c r="BY149" s="1410" t="s">
        <v>116</v>
      </c>
      <c r="BZ149" s="1409">
        <v>45933</v>
      </c>
      <c r="CA149" s="1556" t="s">
        <v>262</v>
      </c>
      <c r="CB149" s="1409"/>
      <c r="CC149" s="540" t="s">
        <v>105</v>
      </c>
      <c r="CD149" s="12"/>
      <c r="CE149" s="12"/>
      <c r="CF149" s="12"/>
      <c r="CG149" s="18"/>
    </row>
    <row r="150" spans="1:85" ht="45" hidden="1" customHeight="1" x14ac:dyDescent="0.2">
      <c r="A150" s="1581" t="s">
        <v>1764</v>
      </c>
      <c r="B150" s="3316"/>
      <c r="C150" s="1426" t="s">
        <v>1765</v>
      </c>
      <c r="D150" s="1426" t="s">
        <v>1766</v>
      </c>
      <c r="E150" s="3748">
        <v>2288</v>
      </c>
      <c r="F150" s="1562" t="s">
        <v>297</v>
      </c>
      <c r="G150" s="1562" t="s">
        <v>1420</v>
      </c>
      <c r="H150" s="2471" t="s">
        <v>89</v>
      </c>
      <c r="I150" s="2471" t="s">
        <v>89</v>
      </c>
      <c r="J150" s="1437">
        <v>40603</v>
      </c>
      <c r="K150" s="1437"/>
      <c r="L150" s="1437" t="s">
        <v>1767</v>
      </c>
      <c r="M150" s="2628" t="s">
        <v>1768</v>
      </c>
      <c r="N150" s="1437"/>
      <c r="O150" s="1437"/>
      <c r="P150" s="1506"/>
      <c r="Q150" s="1632"/>
      <c r="R150" s="1625"/>
      <c r="S150" s="3816"/>
      <c r="T150" s="3816"/>
      <c r="U150" s="3809"/>
      <c r="V150" s="3749"/>
      <c r="W150" s="3750" t="str">
        <f t="shared" si="7"/>
        <v>Yes</v>
      </c>
      <c r="X150" s="3751" t="s">
        <v>93</v>
      </c>
      <c r="Y150" s="1426" t="s">
        <v>94</v>
      </c>
      <c r="Z150" s="1426"/>
      <c r="AA150" s="5793" t="s">
        <v>1769</v>
      </c>
      <c r="AB150" s="5793" t="s">
        <v>4310</v>
      </c>
      <c r="AC150" s="4709"/>
      <c r="AD150" s="3755">
        <v>45809</v>
      </c>
      <c r="AE150" s="4132" t="s">
        <v>1771</v>
      </c>
      <c r="AF150" s="3754" t="s">
        <v>1772</v>
      </c>
      <c r="AG150" s="3755">
        <v>44835</v>
      </c>
      <c r="AH150" s="3755">
        <v>44837</v>
      </c>
      <c r="AI150" s="3755">
        <v>44879</v>
      </c>
      <c r="AJ150" s="3756" t="s">
        <v>1773</v>
      </c>
      <c r="AK150" s="3757"/>
      <c r="AL150" s="5236">
        <v>45783</v>
      </c>
      <c r="AM150" s="3862" t="s">
        <v>1774</v>
      </c>
      <c r="AN150" s="3755">
        <v>45783</v>
      </c>
      <c r="AO150" s="3755"/>
      <c r="AP150" s="3755"/>
      <c r="AQ150" s="1563"/>
      <c r="AR150" s="3758"/>
      <c r="AS150" s="3759"/>
      <c r="AT150" s="2471"/>
      <c r="AU150" s="3855"/>
      <c r="AV150" s="3759"/>
      <c r="AW150" s="3759"/>
      <c r="AX150" s="2471"/>
      <c r="AY150" s="3758"/>
      <c r="AZ150" s="3855"/>
      <c r="BA150" s="3857"/>
      <c r="BB150" s="3855"/>
      <c r="BC150" s="3759"/>
      <c r="BD150" s="3759"/>
      <c r="BE150" s="2471"/>
      <c r="BF150" s="2471"/>
      <c r="BG150" s="4160" t="s">
        <v>175</v>
      </c>
      <c r="BH150" s="3755">
        <v>46235</v>
      </c>
      <c r="BI150" s="3755"/>
      <c r="BJ150" s="4160" t="s">
        <v>1776</v>
      </c>
      <c r="BK150" s="3755">
        <v>46327</v>
      </c>
      <c r="BL150" s="4710"/>
      <c r="BM150" s="4160" t="s">
        <v>114</v>
      </c>
      <c r="BN150" s="3589" t="s">
        <v>114</v>
      </c>
      <c r="BO150" s="4710"/>
      <c r="BP150" s="3937" t="s">
        <v>4311</v>
      </c>
      <c r="BQ150" s="4713" t="s">
        <v>3352</v>
      </c>
      <c r="BR150" s="4712"/>
      <c r="BS150" s="4711"/>
      <c r="BT150" s="3592">
        <v>45455</v>
      </c>
      <c r="BU150" s="3592">
        <v>45918</v>
      </c>
      <c r="BV150" s="1563" t="s">
        <v>116</v>
      </c>
      <c r="BW150" s="3592"/>
      <c r="BX150" s="3592">
        <v>45918</v>
      </c>
      <c r="BY150" s="1563" t="s">
        <v>116</v>
      </c>
      <c r="BZ150" s="3592">
        <v>45918</v>
      </c>
      <c r="CA150" s="3592" t="s">
        <v>4312</v>
      </c>
      <c r="CB150" s="1409"/>
      <c r="CC150" s="542" t="s">
        <v>1779</v>
      </c>
      <c r="CD150" s="12"/>
      <c r="CE150" s="12"/>
      <c r="CF150" s="12"/>
      <c r="CG150" s="18" t="s">
        <v>93</v>
      </c>
    </row>
    <row r="151" spans="1:85" ht="45" hidden="1" customHeight="1" x14ac:dyDescent="0.2">
      <c r="A151" s="4071" t="s">
        <v>1780</v>
      </c>
      <c r="B151" s="5559"/>
      <c r="C151" s="540" t="s">
        <v>1781</v>
      </c>
      <c r="D151" s="2238" t="s">
        <v>1782</v>
      </c>
      <c r="E151" s="7359" t="s">
        <v>114</v>
      </c>
      <c r="F151" s="3213"/>
      <c r="G151" s="3213"/>
      <c r="H151" s="3438" t="s">
        <v>89</v>
      </c>
      <c r="I151" s="2455" t="s">
        <v>89</v>
      </c>
      <c r="J151" s="3974">
        <v>44517</v>
      </c>
      <c r="K151" s="3974">
        <v>39652</v>
      </c>
      <c r="L151" s="1389"/>
      <c r="M151" s="2002"/>
      <c r="N151" s="1389"/>
      <c r="O151" s="1389"/>
      <c r="P151" s="1655"/>
      <c r="Q151" s="5560"/>
      <c r="R151" s="4114"/>
      <c r="S151" s="4114"/>
      <c r="T151" s="4114"/>
      <c r="U151" s="3792"/>
      <c r="V151" s="1417"/>
      <c r="W151" s="1391" t="str">
        <f t="shared" si="7"/>
        <v>Yes</v>
      </c>
      <c r="X151" s="4081" t="s">
        <v>93</v>
      </c>
      <c r="Y151" s="540" t="s">
        <v>267</v>
      </c>
      <c r="Z151" s="540"/>
      <c r="AA151" s="5789" t="s">
        <v>1783</v>
      </c>
      <c r="AB151" s="5789" t="s">
        <v>1784</v>
      </c>
      <c r="AC151" s="2967" t="s">
        <v>1785</v>
      </c>
      <c r="AD151" s="1396">
        <v>45748</v>
      </c>
      <c r="AE151" s="1570" t="s">
        <v>434</v>
      </c>
      <c r="AF151" s="1419" t="s">
        <v>98</v>
      </c>
      <c r="AG151" s="1396">
        <v>45931</v>
      </c>
      <c r="AH151" s="1397"/>
      <c r="AI151" s="1397"/>
      <c r="AJ151" s="3008"/>
      <c r="AK151" s="1399"/>
      <c r="AL151" s="1420"/>
      <c r="AM151" s="1419"/>
      <c r="AN151" s="1396"/>
      <c r="AO151" s="1397"/>
      <c r="AP151" s="1397"/>
      <c r="AQ151" s="1398"/>
      <c r="AR151" s="1400"/>
      <c r="AS151" s="1420"/>
      <c r="AT151" s="1421"/>
      <c r="AU151" s="1422"/>
      <c r="AV151" s="1423"/>
      <c r="AW151" s="1423"/>
      <c r="AX151" s="1424"/>
      <c r="AY151" s="1425"/>
      <c r="AZ151" s="1420"/>
      <c r="BA151" s="1421"/>
      <c r="BB151" s="1422"/>
      <c r="BC151" s="1423"/>
      <c r="BD151" s="1423"/>
      <c r="BE151" s="1424"/>
      <c r="BF151" s="1424"/>
      <c r="BG151" s="4085" t="s">
        <v>274</v>
      </c>
      <c r="BH151" s="1396">
        <v>46204</v>
      </c>
      <c r="BI151" s="1408"/>
      <c r="BJ151" s="4085" t="s">
        <v>275</v>
      </c>
      <c r="BK151" s="1396">
        <v>46357</v>
      </c>
      <c r="BL151" s="1408"/>
      <c r="BM151" s="4085" t="s">
        <v>114</v>
      </c>
      <c r="BN151" s="1396" t="s">
        <v>114</v>
      </c>
      <c r="BO151" s="1408"/>
      <c r="BP151" s="540" t="s">
        <v>1786</v>
      </c>
      <c r="BQ151" s="4772" t="s">
        <v>1787</v>
      </c>
      <c r="BR151" s="1178"/>
      <c r="BS151" s="2285"/>
      <c r="BT151" s="1409">
        <v>45960</v>
      </c>
      <c r="BU151" s="1409">
        <v>45855</v>
      </c>
      <c r="BV151" s="1410" t="s">
        <v>116</v>
      </c>
      <c r="BW151" s="1409">
        <v>45960</v>
      </c>
      <c r="BX151" s="1409">
        <v>45855</v>
      </c>
      <c r="BY151" s="1410" t="s">
        <v>116</v>
      </c>
      <c r="BZ151" s="1409">
        <v>45961</v>
      </c>
      <c r="CA151" s="1409" t="s">
        <v>1138</v>
      </c>
      <c r="CB151" s="1409"/>
      <c r="CC151" s="540"/>
      <c r="CD151" s="12"/>
      <c r="CE151" s="12"/>
      <c r="CF151" s="12"/>
      <c r="CG151" s="18"/>
    </row>
    <row r="152" spans="1:85" ht="45" hidden="1" customHeight="1" x14ac:dyDescent="0.2">
      <c r="A152" s="4390" t="s">
        <v>1788</v>
      </c>
      <c r="B152" s="4268"/>
      <c r="C152" s="4391" t="s">
        <v>1789</v>
      </c>
      <c r="D152" s="4837" t="s">
        <v>1790</v>
      </c>
      <c r="E152" s="6010">
        <v>2189</v>
      </c>
      <c r="F152" s="4392">
        <v>2021</v>
      </c>
      <c r="G152" s="4392">
        <v>2041</v>
      </c>
      <c r="H152" s="4392" t="s">
        <v>89</v>
      </c>
      <c r="I152" s="4392" t="s">
        <v>89</v>
      </c>
      <c r="J152" s="4797">
        <v>42293</v>
      </c>
      <c r="K152" s="4797"/>
      <c r="L152" s="4797" t="s">
        <v>90</v>
      </c>
      <c r="M152" s="5052" t="s">
        <v>169</v>
      </c>
      <c r="N152" s="4797"/>
      <c r="O152" s="4797"/>
      <c r="P152" s="4393"/>
      <c r="Q152" s="4394"/>
      <c r="R152" s="4395"/>
      <c r="S152" s="4395"/>
      <c r="T152" s="4395"/>
      <c r="U152" s="3794" t="s">
        <v>1791</v>
      </c>
      <c r="V152" s="3727" t="s">
        <v>1792</v>
      </c>
      <c r="W152" s="3700" t="str">
        <f t="shared" si="7"/>
        <v>Yes</v>
      </c>
      <c r="X152" s="3701" t="s">
        <v>93</v>
      </c>
      <c r="Y152" s="3688" t="s">
        <v>94</v>
      </c>
      <c r="Z152" s="4030"/>
      <c r="AA152" s="6186" t="s">
        <v>1793</v>
      </c>
      <c r="AB152" s="6186" t="s">
        <v>1794</v>
      </c>
      <c r="AC152" s="3703"/>
      <c r="AD152" s="3900">
        <v>45717</v>
      </c>
      <c r="AE152" s="4145">
        <v>46082</v>
      </c>
      <c r="AF152" s="3902"/>
      <c r="AG152" s="3706">
        <v>46082</v>
      </c>
      <c r="AH152" s="3706">
        <v>44578</v>
      </c>
      <c r="AI152" s="3706">
        <v>44620</v>
      </c>
      <c r="AJ152" s="3713" t="s">
        <v>1795</v>
      </c>
      <c r="AK152" s="3707"/>
      <c r="AL152" s="6261" t="s">
        <v>1796</v>
      </c>
      <c r="AM152" s="4939" t="s">
        <v>1797</v>
      </c>
      <c r="AN152" s="3706">
        <v>44652</v>
      </c>
      <c r="AO152" s="3706">
        <v>44655</v>
      </c>
      <c r="AP152" s="3706">
        <v>44697</v>
      </c>
      <c r="AQ152" s="3695" t="s">
        <v>1798</v>
      </c>
      <c r="AR152" s="3708"/>
      <c r="AS152" s="3903" t="s">
        <v>1799</v>
      </c>
      <c r="AT152" s="3904" t="s">
        <v>1714</v>
      </c>
      <c r="AU152" s="3903" t="s">
        <v>1800</v>
      </c>
      <c r="AV152" s="3905">
        <v>45376</v>
      </c>
      <c r="AW152" s="3905">
        <v>45432</v>
      </c>
      <c r="AX152" s="6293" t="s">
        <v>1801</v>
      </c>
      <c r="AY152" s="3906"/>
      <c r="AZ152" s="3903">
        <v>46082</v>
      </c>
      <c r="BA152" s="3907"/>
      <c r="BB152" s="3903">
        <v>46082</v>
      </c>
      <c r="BC152" s="3905"/>
      <c r="BD152" s="3905"/>
      <c r="BE152" s="3904"/>
      <c r="BF152" s="3904"/>
      <c r="BG152" s="4089">
        <v>46447</v>
      </c>
      <c r="BH152" s="3706">
        <v>46447</v>
      </c>
      <c r="BI152" s="3711"/>
      <c r="BJ152" s="4089">
        <v>46753</v>
      </c>
      <c r="BK152" s="3706">
        <v>46753</v>
      </c>
      <c r="BL152" s="3711"/>
      <c r="BM152" s="4089">
        <v>47027</v>
      </c>
      <c r="BN152" s="3706">
        <v>47027</v>
      </c>
      <c r="BO152" s="3711"/>
      <c r="BP152" s="4502" t="s">
        <v>1802</v>
      </c>
      <c r="BQ152" s="4182" t="s">
        <v>1803</v>
      </c>
      <c r="BR152" s="6009" t="s">
        <v>1804</v>
      </c>
      <c r="BS152" s="3947"/>
      <c r="BT152" s="3716">
        <v>45320</v>
      </c>
      <c r="BU152" s="3716">
        <v>45776</v>
      </c>
      <c r="BV152" s="3695" t="s">
        <v>1805</v>
      </c>
      <c r="BW152" s="3716">
        <v>44274</v>
      </c>
      <c r="BX152" s="3716">
        <v>45686</v>
      </c>
      <c r="BY152" s="3695" t="s">
        <v>116</v>
      </c>
      <c r="BZ152" s="3716">
        <v>45776</v>
      </c>
      <c r="CA152" s="3716" t="s">
        <v>104</v>
      </c>
      <c r="CB152" s="1409"/>
      <c r="CC152" s="540" t="s">
        <v>579</v>
      </c>
      <c r="CD152" s="12"/>
      <c r="CE152" s="12"/>
      <c r="CF152" s="12"/>
      <c r="CG152" s="18"/>
    </row>
    <row r="153" spans="1:85" ht="53.5" hidden="1" customHeight="1" x14ac:dyDescent="0.2">
      <c r="A153" s="1688"/>
      <c r="B153" s="3307" t="s">
        <v>1806</v>
      </c>
      <c r="C153" s="1703" t="s">
        <v>1807</v>
      </c>
      <c r="D153" s="1689" t="s">
        <v>1808</v>
      </c>
      <c r="E153" s="7113">
        <v>2149</v>
      </c>
      <c r="F153" s="1666">
        <v>2022</v>
      </c>
      <c r="G153" s="1666">
        <v>2038</v>
      </c>
      <c r="H153" s="1680" t="s">
        <v>89</v>
      </c>
      <c r="I153" s="4361" t="s">
        <v>89</v>
      </c>
      <c r="J153" s="1668">
        <v>41290</v>
      </c>
      <c r="K153" s="1668" t="s">
        <v>1809</v>
      </c>
      <c r="L153" s="1668" t="s">
        <v>90</v>
      </c>
      <c r="M153" s="2006" t="s">
        <v>389</v>
      </c>
      <c r="N153" s="1668"/>
      <c r="O153" s="1668"/>
      <c r="P153" s="1667"/>
      <c r="Q153" s="1705"/>
      <c r="R153" s="1669"/>
      <c r="S153" s="1669"/>
      <c r="T153" s="1669"/>
      <c r="U153" s="3793"/>
      <c r="V153" s="1671"/>
      <c r="W153" s="1695" t="str">
        <f t="shared" si="7"/>
        <v>Yes</v>
      </c>
      <c r="X153" s="1672" t="s">
        <v>93</v>
      </c>
      <c r="Y153" s="1376" t="s">
        <v>94</v>
      </c>
      <c r="Z153" s="3202"/>
      <c r="AA153" s="6037" t="s">
        <v>1810</v>
      </c>
      <c r="AB153" s="5813" t="s">
        <v>1811</v>
      </c>
      <c r="AC153" s="2312"/>
      <c r="AD153" s="1682">
        <v>44287</v>
      </c>
      <c r="AE153" s="4147" t="s">
        <v>1812</v>
      </c>
      <c r="AF153" s="1676" t="s">
        <v>1813</v>
      </c>
      <c r="AG153" s="1674">
        <v>42675</v>
      </c>
      <c r="AH153" s="1674">
        <v>42675</v>
      </c>
      <c r="AI153" s="1674">
        <v>42826</v>
      </c>
      <c r="AJ153" s="3006"/>
      <c r="AK153" s="1677"/>
      <c r="AL153" s="1679" t="s">
        <v>1814</v>
      </c>
      <c r="AM153" s="1676" t="s">
        <v>142</v>
      </c>
      <c r="AN153" s="1674">
        <v>43040</v>
      </c>
      <c r="AO153" s="1674">
        <v>43009</v>
      </c>
      <c r="AP153" s="1674">
        <v>43040</v>
      </c>
      <c r="AQ153" s="1696" t="s">
        <v>1815</v>
      </c>
      <c r="AR153" s="1697"/>
      <c r="AS153" s="1679" t="s">
        <v>1816</v>
      </c>
      <c r="AT153" s="1680" t="s">
        <v>1817</v>
      </c>
      <c r="AU153" s="1679">
        <v>43374</v>
      </c>
      <c r="AV153" s="1679">
        <v>43374</v>
      </c>
      <c r="AW153" s="1679">
        <v>43435</v>
      </c>
      <c r="AX153" s="6019" t="s">
        <v>1818</v>
      </c>
      <c r="AY153" s="1698"/>
      <c r="AZ153" s="1679" t="s">
        <v>788</v>
      </c>
      <c r="BA153" s="1680" t="s">
        <v>766</v>
      </c>
      <c r="BB153" s="1679">
        <v>44470</v>
      </c>
      <c r="BC153" s="1679">
        <v>44480</v>
      </c>
      <c r="BD153" s="1679">
        <v>44536</v>
      </c>
      <c r="BE153" s="6020" t="s">
        <v>1819</v>
      </c>
      <c r="BF153" s="1680"/>
      <c r="BG153" s="4158" t="s">
        <v>315</v>
      </c>
      <c r="BH153" s="1674">
        <v>44652</v>
      </c>
      <c r="BI153" s="4823"/>
      <c r="BJ153" s="4158" t="s">
        <v>1025</v>
      </c>
      <c r="BK153" s="1674">
        <v>44743</v>
      </c>
      <c r="BL153" s="1683"/>
      <c r="BM153" s="4158" t="s">
        <v>399</v>
      </c>
      <c r="BN153" s="1674">
        <v>45108</v>
      </c>
      <c r="BO153" s="1683"/>
      <c r="BP153" s="1376" t="s">
        <v>1820</v>
      </c>
      <c r="BQ153" s="4184"/>
      <c r="BR153" s="1376" t="s">
        <v>1821</v>
      </c>
      <c r="BS153" s="7176" t="s">
        <v>1116</v>
      </c>
      <c r="BT153" s="1684">
        <v>44202</v>
      </c>
      <c r="BU153" s="1684">
        <v>44446</v>
      </c>
      <c r="BV153" s="1666" t="s">
        <v>116</v>
      </c>
      <c r="BW153" s="1684">
        <v>44470</v>
      </c>
      <c r="BX153" s="1684">
        <v>44686</v>
      </c>
      <c r="BY153" s="1666" t="s">
        <v>116</v>
      </c>
      <c r="BZ153" s="1684">
        <v>44791</v>
      </c>
      <c r="CA153" s="2387" t="s">
        <v>1822</v>
      </c>
      <c r="CB153" s="1684"/>
      <c r="CC153" s="1376" t="s">
        <v>1823</v>
      </c>
      <c r="CD153" s="12"/>
      <c r="CE153" s="12"/>
      <c r="CF153" s="12"/>
      <c r="CG153" s="18"/>
    </row>
    <row r="154" spans="1:85" ht="45" hidden="1" customHeight="1" x14ac:dyDescent="0.2">
      <c r="A154" s="4864"/>
      <c r="B154" s="4865" t="s">
        <v>1824</v>
      </c>
      <c r="C154" s="4866" t="s">
        <v>1807</v>
      </c>
      <c r="D154" s="4867" t="s">
        <v>1107</v>
      </c>
      <c r="E154" s="5736">
        <v>2285</v>
      </c>
      <c r="F154" s="4868">
        <v>2025</v>
      </c>
      <c r="G154" s="4868">
        <v>2050</v>
      </c>
      <c r="H154" s="4869" t="s">
        <v>89</v>
      </c>
      <c r="I154" s="4886" t="s">
        <v>194</v>
      </c>
      <c r="J154" s="4890">
        <v>41290</v>
      </c>
      <c r="K154" s="4890" t="s">
        <v>1809</v>
      </c>
      <c r="L154" s="4891"/>
      <c r="M154" s="4892"/>
      <c r="N154" s="4891"/>
      <c r="O154" s="4891"/>
      <c r="P154" s="4870"/>
      <c r="Q154" s="4871"/>
      <c r="R154" s="4872"/>
      <c r="S154" s="4873"/>
      <c r="T154" s="4873"/>
      <c r="U154" s="4874"/>
      <c r="V154" s="4875"/>
      <c r="W154" s="4876" t="str">
        <f t="shared" si="7"/>
        <v>Yes</v>
      </c>
      <c r="X154" s="4877" t="s">
        <v>93</v>
      </c>
      <c r="Y154" s="4866" t="s">
        <v>267</v>
      </c>
      <c r="Z154" s="6177"/>
      <c r="AA154" s="6187" t="s">
        <v>1108</v>
      </c>
      <c r="AB154" s="5806" t="s">
        <v>1109</v>
      </c>
      <c r="AC154" s="4878"/>
      <c r="AD154" s="4879">
        <v>45047</v>
      </c>
      <c r="AE154" s="4880">
        <v>44805</v>
      </c>
      <c r="AF154" s="4869" t="s">
        <v>1110</v>
      </c>
      <c r="AG154" s="4765">
        <v>44805</v>
      </c>
      <c r="AH154" s="4881">
        <v>44809</v>
      </c>
      <c r="AI154" s="4881">
        <v>44869</v>
      </c>
      <c r="AJ154" s="4882"/>
      <c r="AK154" s="4883"/>
      <c r="AL154" s="4880" t="s">
        <v>1111</v>
      </c>
      <c r="AM154" s="4869" t="s">
        <v>1112</v>
      </c>
      <c r="AN154" s="4765">
        <v>45444</v>
      </c>
      <c r="AO154" s="4868"/>
      <c r="AP154" s="4868"/>
      <c r="AQ154" s="4868"/>
      <c r="AR154" s="4885"/>
      <c r="AS154" s="6281"/>
      <c r="AT154" s="4886"/>
      <c r="AU154" s="4765"/>
      <c r="AV154" s="4886"/>
      <c r="AW154" s="4886"/>
      <c r="AX154" s="4886"/>
      <c r="AY154" s="4887"/>
      <c r="AZ154" s="4884"/>
      <c r="BA154" s="4886"/>
      <c r="BB154" s="4884"/>
      <c r="BC154" s="4886"/>
      <c r="BD154" s="4886"/>
      <c r="BE154" s="4886"/>
      <c r="BF154" s="4886"/>
      <c r="BG154" s="4888">
        <v>45658</v>
      </c>
      <c r="BH154" s="4765">
        <v>45658</v>
      </c>
      <c r="BI154" s="4885"/>
      <c r="BJ154" s="4888">
        <v>45717</v>
      </c>
      <c r="BK154" s="4765">
        <v>45717</v>
      </c>
      <c r="BL154" s="4885"/>
      <c r="BM154" s="4888" t="s">
        <v>114</v>
      </c>
      <c r="BN154" s="4765" t="s">
        <v>114</v>
      </c>
      <c r="BO154" s="4885"/>
      <c r="BP154" s="5459" t="s">
        <v>1113</v>
      </c>
      <c r="BQ154" s="5460" t="s">
        <v>1114</v>
      </c>
      <c r="BR154" s="4889" t="s">
        <v>1825</v>
      </c>
      <c r="BS154" s="4889" t="s">
        <v>1116</v>
      </c>
      <c r="BT154" s="1699">
        <v>45468</v>
      </c>
      <c r="BU154" s="1699"/>
      <c r="BV154" s="4870" t="s">
        <v>116</v>
      </c>
      <c r="BW154" s="1699">
        <v>44803</v>
      </c>
      <c r="BX154" s="1699">
        <v>45345</v>
      </c>
      <c r="BY154" s="1699" t="s">
        <v>116</v>
      </c>
      <c r="BZ154" s="1699">
        <v>45950</v>
      </c>
      <c r="CA154" s="1699" t="s">
        <v>1117</v>
      </c>
      <c r="CB154" s="1409"/>
      <c r="CC154" s="1178"/>
      <c r="CD154" s="1176"/>
      <c r="CE154" s="1176"/>
      <c r="CF154" s="1176"/>
      <c r="CG154" s="1175"/>
    </row>
    <row r="155" spans="1:85" ht="45" hidden="1" customHeight="1" x14ac:dyDescent="0.2">
      <c r="A155" s="1412" t="s">
        <v>1826</v>
      </c>
      <c r="B155" s="3304"/>
      <c r="C155" s="1426" t="s">
        <v>1807</v>
      </c>
      <c r="D155" s="1380" t="s">
        <v>1827</v>
      </c>
      <c r="E155" s="7352">
        <v>2325</v>
      </c>
      <c r="F155" s="1387">
        <v>2025</v>
      </c>
      <c r="G155" s="1387">
        <v>2041</v>
      </c>
      <c r="H155" s="1413" t="s">
        <v>89</v>
      </c>
      <c r="I155" s="1413" t="s">
        <v>89</v>
      </c>
      <c r="J155" s="1389">
        <v>41290</v>
      </c>
      <c r="K155" s="1389" t="s">
        <v>1809</v>
      </c>
      <c r="L155" s="1389" t="s">
        <v>90</v>
      </c>
      <c r="M155" s="2002" t="s">
        <v>1828</v>
      </c>
      <c r="N155" s="1649"/>
      <c r="O155" s="1649"/>
      <c r="P155" s="1388"/>
      <c r="Q155" s="1651"/>
      <c r="R155" s="1416"/>
      <c r="S155" s="1628"/>
      <c r="T155" s="1628"/>
      <c r="U155" s="3792"/>
      <c r="V155" s="1652"/>
      <c r="W155" s="1391" t="b">
        <f t="shared" si="7"/>
        <v>0</v>
      </c>
      <c r="X155" s="1392" t="s">
        <v>111</v>
      </c>
      <c r="Y155" s="108" t="s">
        <v>94</v>
      </c>
      <c r="Z155" s="1449"/>
      <c r="AA155" s="6181" t="s">
        <v>1829</v>
      </c>
      <c r="AB155" s="5792" t="s">
        <v>1830</v>
      </c>
      <c r="AC155" s="2926"/>
      <c r="AD155" s="1418">
        <v>45717</v>
      </c>
      <c r="AE155" s="1570" t="s">
        <v>1831</v>
      </c>
      <c r="AF155" s="1419" t="s">
        <v>1832</v>
      </c>
      <c r="AG155" s="1396">
        <v>45383</v>
      </c>
      <c r="AH155" s="1397">
        <v>45385</v>
      </c>
      <c r="AI155" s="1397">
        <v>45441</v>
      </c>
      <c r="AJ155" s="3015" t="s">
        <v>1833</v>
      </c>
      <c r="AK155" s="1654"/>
      <c r="AL155" s="1420" t="s">
        <v>1834</v>
      </c>
      <c r="AM155" s="1419"/>
      <c r="AN155" s="1396">
        <v>46023</v>
      </c>
      <c r="AO155" s="1397"/>
      <c r="AP155" s="1397"/>
      <c r="AQ155" s="1398"/>
      <c r="AR155" s="1400"/>
      <c r="AS155" s="1420"/>
      <c r="AT155" s="1421"/>
      <c r="AU155" s="1422"/>
      <c r="AV155" s="1423"/>
      <c r="AW155" s="1423"/>
      <c r="AX155" s="1424"/>
      <c r="AY155" s="1425"/>
      <c r="AZ155" s="1420"/>
      <c r="BA155" s="1421"/>
      <c r="BB155" s="1422"/>
      <c r="BC155" s="1423"/>
      <c r="BD155" s="1423"/>
      <c r="BE155" s="1450"/>
      <c r="BF155" s="1450"/>
      <c r="BG155" s="4085" t="s">
        <v>1835</v>
      </c>
      <c r="BH155" s="1396">
        <v>46113</v>
      </c>
      <c r="BI155" s="1408"/>
      <c r="BJ155" s="4085" t="s">
        <v>1836</v>
      </c>
      <c r="BK155" s="1396">
        <v>46174</v>
      </c>
      <c r="BL155" s="1408"/>
      <c r="BM155" s="4085">
        <v>46631</v>
      </c>
      <c r="BN155" s="1396">
        <v>46631</v>
      </c>
      <c r="BO155" s="1408"/>
      <c r="BP155" s="1178" t="s">
        <v>1837</v>
      </c>
      <c r="BQ155" s="735" t="s">
        <v>1803</v>
      </c>
      <c r="BR155" s="6369" t="s">
        <v>1838</v>
      </c>
      <c r="BS155" s="1178"/>
      <c r="BT155" s="1409">
        <v>45215</v>
      </c>
      <c r="BU155" s="1409">
        <v>45776</v>
      </c>
      <c r="BV155" s="1655" t="s">
        <v>1805</v>
      </c>
      <c r="BW155" s="1409">
        <v>45148</v>
      </c>
      <c r="BX155" s="1409">
        <v>45415</v>
      </c>
      <c r="BY155" s="1409" t="s">
        <v>116</v>
      </c>
      <c r="BZ155" s="1409">
        <v>45415</v>
      </c>
      <c r="CA155" s="1409" t="s">
        <v>178</v>
      </c>
      <c r="CB155" s="1409"/>
      <c r="CC155" s="1178" t="s">
        <v>1779</v>
      </c>
      <c r="CD155" s="1176"/>
      <c r="CE155" s="1176"/>
      <c r="CF155" s="1176"/>
      <c r="CG155" s="1175"/>
    </row>
    <row r="156" spans="1:85" ht="45" hidden="1" customHeight="1" x14ac:dyDescent="0.2">
      <c r="A156" s="4071" t="s">
        <v>1839</v>
      </c>
      <c r="B156" s="5559"/>
      <c r="C156" s="540" t="s">
        <v>1840</v>
      </c>
      <c r="D156" s="2238" t="s">
        <v>1841</v>
      </c>
      <c r="E156" s="7359" t="s">
        <v>114</v>
      </c>
      <c r="F156" s="3213"/>
      <c r="G156" s="3213"/>
      <c r="H156" s="3438" t="s">
        <v>89</v>
      </c>
      <c r="I156" s="1410" t="s">
        <v>89</v>
      </c>
      <c r="J156" s="1655">
        <v>42474</v>
      </c>
      <c r="K156" s="1655"/>
      <c r="L156" s="1388" t="s">
        <v>90</v>
      </c>
      <c r="M156" s="2003" t="s">
        <v>515</v>
      </c>
      <c r="N156" s="1388"/>
      <c r="O156" s="1388"/>
      <c r="P156" s="1655"/>
      <c r="Q156" s="5560"/>
      <c r="R156" s="4114"/>
      <c r="S156" s="4114"/>
      <c r="T156" s="4114"/>
      <c r="U156" s="3792"/>
      <c r="V156" s="1417"/>
      <c r="W156" s="1391" t="str">
        <f t="shared" si="7"/>
        <v>Yes</v>
      </c>
      <c r="X156" s="4081" t="s">
        <v>93</v>
      </c>
      <c r="Y156" s="540" t="s">
        <v>94</v>
      </c>
      <c r="Z156" s="630"/>
      <c r="AA156" s="6198" t="s">
        <v>1842</v>
      </c>
      <c r="AB156" s="5816" t="s">
        <v>1843</v>
      </c>
      <c r="AC156" s="2967"/>
      <c r="AD156" s="1435">
        <v>45689</v>
      </c>
      <c r="AE156" s="1570" t="s">
        <v>432</v>
      </c>
      <c r="AF156" s="1419" t="s">
        <v>1844</v>
      </c>
      <c r="AG156" s="1396">
        <v>45748</v>
      </c>
      <c r="AH156" s="1397"/>
      <c r="AI156" s="1397"/>
      <c r="AJ156" s="3008"/>
      <c r="AK156" s="1399"/>
      <c r="AL156" s="7363"/>
      <c r="AM156" s="7372"/>
      <c r="AN156" s="1396"/>
      <c r="AO156" s="1397"/>
      <c r="AP156" s="1397"/>
      <c r="AQ156" s="1398"/>
      <c r="AR156" s="1400"/>
      <c r="AS156" s="1420"/>
      <c r="AT156" s="1421"/>
      <c r="AU156" s="1422"/>
      <c r="AV156" s="1423"/>
      <c r="AW156" s="1423"/>
      <c r="AX156" s="1424"/>
      <c r="AY156" s="1425"/>
      <c r="AZ156" s="1420"/>
      <c r="BA156" s="1421"/>
      <c r="BB156" s="1422"/>
      <c r="BC156" s="1423"/>
      <c r="BD156" s="1423"/>
      <c r="BE156" s="1424"/>
      <c r="BF156" s="1424"/>
      <c r="BG156" s="4085" t="s">
        <v>1845</v>
      </c>
      <c r="BH156" s="1422">
        <v>46023</v>
      </c>
      <c r="BI156" s="1408"/>
      <c r="BJ156" s="4085" t="s">
        <v>984</v>
      </c>
      <c r="BK156" s="1422">
        <v>46113</v>
      </c>
      <c r="BL156" s="1408"/>
      <c r="BM156" s="4085" t="s">
        <v>912</v>
      </c>
      <c r="BN156" s="1396">
        <v>46296</v>
      </c>
      <c r="BO156" s="1408"/>
      <c r="BP156" s="631" t="s">
        <v>1846</v>
      </c>
      <c r="BQ156" s="631" t="s">
        <v>132</v>
      </c>
      <c r="BR156" s="540" t="s">
        <v>1847</v>
      </c>
      <c r="BS156" s="540"/>
      <c r="BT156" s="1409">
        <v>45960</v>
      </c>
      <c r="BU156" s="1409">
        <v>45807</v>
      </c>
      <c r="BV156" s="1410" t="s">
        <v>116</v>
      </c>
      <c r="BW156" s="1409">
        <v>45960</v>
      </c>
      <c r="BX156" s="1409">
        <v>45807</v>
      </c>
      <c r="BY156" s="1410" t="s">
        <v>116</v>
      </c>
      <c r="BZ156" s="1409">
        <v>45960</v>
      </c>
      <c r="CA156" s="1409" t="s">
        <v>1138</v>
      </c>
      <c r="CB156" s="1409"/>
      <c r="CC156" s="540" t="s">
        <v>105</v>
      </c>
      <c r="CD156" s="12"/>
      <c r="CE156" s="12"/>
      <c r="CF156" s="12"/>
      <c r="CG156" s="18"/>
    </row>
    <row r="157" spans="1:85" ht="45" hidden="1" customHeight="1" x14ac:dyDescent="0.2">
      <c r="A157" s="1412" t="s">
        <v>1848</v>
      </c>
      <c r="B157" s="3304"/>
      <c r="C157" s="1381" t="s">
        <v>1849</v>
      </c>
      <c r="D157" s="1380" t="s">
        <v>1850</v>
      </c>
      <c r="E157" s="7352">
        <v>2336</v>
      </c>
      <c r="F157" s="1387">
        <v>2023</v>
      </c>
      <c r="G157" s="1387">
        <v>2038</v>
      </c>
      <c r="H157" s="1413" t="s">
        <v>89</v>
      </c>
      <c r="I157" s="1414" t="s">
        <v>89</v>
      </c>
      <c r="J157" s="1389">
        <v>41221</v>
      </c>
      <c r="K157" s="1389"/>
      <c r="L157" s="1389" t="s">
        <v>90</v>
      </c>
      <c r="M157" s="2002"/>
      <c r="N157" s="1389"/>
      <c r="O157" s="1389"/>
      <c r="P157" s="1388"/>
      <c r="Q157" s="1415"/>
      <c r="R157" s="1416"/>
      <c r="S157" s="1416"/>
      <c r="T157" s="1416"/>
      <c r="U157" s="3792"/>
      <c r="V157" s="1417"/>
      <c r="W157" s="1391" t="str">
        <f t="shared" si="7"/>
        <v>Yes</v>
      </c>
      <c r="X157" s="1392" t="s">
        <v>93</v>
      </c>
      <c r="Y157" s="108" t="s">
        <v>94</v>
      </c>
      <c r="Z157" s="108"/>
      <c r="AA157" s="6014" t="s">
        <v>1851</v>
      </c>
      <c r="AB157" s="5779" t="s">
        <v>1852</v>
      </c>
      <c r="AC157" s="2967"/>
      <c r="AD157" s="1418">
        <v>45689</v>
      </c>
      <c r="AE157" s="4481">
        <v>45047</v>
      </c>
      <c r="AF157" s="2642" t="s">
        <v>1853</v>
      </c>
      <c r="AG157" s="1444">
        <v>45047</v>
      </c>
      <c r="AH157" s="2968">
        <v>45072</v>
      </c>
      <c r="AI157" s="2968">
        <v>45198</v>
      </c>
      <c r="AJ157" s="3018" t="s">
        <v>1854</v>
      </c>
      <c r="AK157" s="1399"/>
      <c r="AL157" s="1420">
        <v>45383</v>
      </c>
      <c r="AM157" s="1419" t="s">
        <v>1855</v>
      </c>
      <c r="AN157" s="1396" t="s">
        <v>1856</v>
      </c>
      <c r="AO157" s="1397">
        <v>45383</v>
      </c>
      <c r="AP157" s="1397">
        <v>45460</v>
      </c>
      <c r="AQ157" s="3007" t="s">
        <v>1857</v>
      </c>
      <c r="AR157" s="1400"/>
      <c r="AS157" s="1419" t="s">
        <v>1858</v>
      </c>
      <c r="AT157" s="1419" t="s">
        <v>158</v>
      </c>
      <c r="AU157" s="1422">
        <v>45931</v>
      </c>
      <c r="AV157" s="1423"/>
      <c r="AW157" s="1423"/>
      <c r="AX157" s="1424"/>
      <c r="AY157" s="1425"/>
      <c r="AZ157" s="1420"/>
      <c r="BA157" s="1421"/>
      <c r="BB157" s="1422"/>
      <c r="BC157" s="1423"/>
      <c r="BD157" s="1423"/>
      <c r="BE157" s="1424"/>
      <c r="BF157" s="1424"/>
      <c r="BG157" s="4085" t="s">
        <v>925</v>
      </c>
      <c r="BH157" s="1396">
        <v>46113</v>
      </c>
      <c r="BI157" s="1408"/>
      <c r="BJ157" s="4085">
        <v>46235</v>
      </c>
      <c r="BK157" s="1396">
        <v>46235</v>
      </c>
      <c r="BL157" s="1408"/>
      <c r="BM157" s="4085" t="s">
        <v>1859</v>
      </c>
      <c r="BN157" s="1396">
        <v>46539</v>
      </c>
      <c r="BO157" s="1408"/>
      <c r="BP157" s="540" t="s">
        <v>1860</v>
      </c>
      <c r="BQ157" s="627" t="s">
        <v>132</v>
      </c>
      <c r="BR157" s="540"/>
      <c r="BS157" s="540"/>
      <c r="BT157" s="1409">
        <v>45576</v>
      </c>
      <c r="BU157" s="1409">
        <v>45807</v>
      </c>
      <c r="BV157" s="1410" t="s">
        <v>116</v>
      </c>
      <c r="BW157" s="1409">
        <v>44890</v>
      </c>
      <c r="BX157" s="1409">
        <v>45807</v>
      </c>
      <c r="BY157" s="1410" t="s">
        <v>116</v>
      </c>
      <c r="BZ157" s="1409">
        <v>45807</v>
      </c>
      <c r="CA157" s="1409" t="s">
        <v>262</v>
      </c>
      <c r="CB157" s="1409"/>
      <c r="CC157" s="540" t="s">
        <v>105</v>
      </c>
      <c r="CD157" s="12"/>
      <c r="CE157" s="12"/>
      <c r="CF157" s="12"/>
      <c r="CG157" s="18"/>
    </row>
    <row r="158" spans="1:85" ht="45" hidden="1" customHeight="1" x14ac:dyDescent="0.2">
      <c r="A158" s="2287" t="s">
        <v>1861</v>
      </c>
      <c r="B158" s="3325"/>
      <c r="C158" s="1448" t="s">
        <v>1862</v>
      </c>
      <c r="D158" s="2288" t="s">
        <v>635</v>
      </c>
      <c r="E158" s="7377">
        <v>2150</v>
      </c>
      <c r="F158" s="1575">
        <v>2020</v>
      </c>
      <c r="G158" s="1575">
        <v>2041</v>
      </c>
      <c r="H158" s="3556" t="s">
        <v>89</v>
      </c>
      <c r="I158" s="1441" t="s">
        <v>89</v>
      </c>
      <c r="J158" s="1724">
        <v>40162</v>
      </c>
      <c r="K158" s="1724"/>
      <c r="L158" s="1724" t="s">
        <v>90</v>
      </c>
      <c r="M158" s="2009" t="s">
        <v>515</v>
      </c>
      <c r="N158" s="1724"/>
      <c r="O158" s="1724"/>
      <c r="P158" s="1559">
        <v>44601</v>
      </c>
      <c r="Q158" s="3559"/>
      <c r="R158" s="3560"/>
      <c r="S158" s="3560"/>
      <c r="T158" s="3560"/>
      <c r="U158" s="3807"/>
      <c r="V158" s="3561"/>
      <c r="W158" s="3562" t="str">
        <f t="shared" si="7"/>
        <v>Yes</v>
      </c>
      <c r="X158" s="3563" t="s">
        <v>93</v>
      </c>
      <c r="Y158" s="1448" t="s">
        <v>94</v>
      </c>
      <c r="Z158" s="1448"/>
      <c r="AA158" s="5819" t="s">
        <v>1863</v>
      </c>
      <c r="AB158" s="5793" t="s">
        <v>1864</v>
      </c>
      <c r="AC158" s="3575"/>
      <c r="AD158" s="3564">
        <v>45717</v>
      </c>
      <c r="AE158" s="4209" t="s">
        <v>1865</v>
      </c>
      <c r="AF158" s="3565" t="s">
        <v>1866</v>
      </c>
      <c r="AG158" s="3566">
        <v>43101</v>
      </c>
      <c r="AH158" s="3566">
        <v>43106</v>
      </c>
      <c r="AI158" s="3566">
        <v>43163</v>
      </c>
      <c r="AJ158" s="3567" t="s">
        <v>1867</v>
      </c>
      <c r="AK158" s="3568" t="s">
        <v>1868</v>
      </c>
      <c r="AL158" s="3570" t="s">
        <v>1869</v>
      </c>
      <c r="AM158" s="3565" t="s">
        <v>1870</v>
      </c>
      <c r="AN158" s="3566">
        <v>43466</v>
      </c>
      <c r="AO158" s="3566">
        <v>43472</v>
      </c>
      <c r="AP158" s="3566">
        <v>43527</v>
      </c>
      <c r="AQ158" s="1575" t="s">
        <v>1871</v>
      </c>
      <c r="AR158" s="3569"/>
      <c r="AS158" s="7378" t="s">
        <v>1872</v>
      </c>
      <c r="AT158" s="7379" t="s">
        <v>158</v>
      </c>
      <c r="AU158" s="3570">
        <v>44348</v>
      </c>
      <c r="AV158" s="3570">
        <v>44348</v>
      </c>
      <c r="AW158" s="3570">
        <v>44409</v>
      </c>
      <c r="AX158" s="3576" t="s">
        <v>1873</v>
      </c>
      <c r="AY158" s="3571"/>
      <c r="AZ158" s="3570" t="s">
        <v>1874</v>
      </c>
      <c r="BA158" s="3556" t="s">
        <v>1875</v>
      </c>
      <c r="BB158" s="3570">
        <v>45444</v>
      </c>
      <c r="BC158" s="3570">
        <v>45504</v>
      </c>
      <c r="BD158" s="3570">
        <v>45562</v>
      </c>
      <c r="BE158" s="4566" t="s">
        <v>1876</v>
      </c>
      <c r="BF158" s="3556"/>
      <c r="BG158" s="4170" t="s">
        <v>1877</v>
      </c>
      <c r="BH158" s="3566" t="s">
        <v>4313</v>
      </c>
      <c r="BI158" s="3572" t="s">
        <v>4314</v>
      </c>
      <c r="BJ158" s="4170">
        <v>46327</v>
      </c>
      <c r="BK158" s="3566">
        <v>46327</v>
      </c>
      <c r="BL158" s="3572"/>
      <c r="BM158" s="4170" t="s">
        <v>1880</v>
      </c>
      <c r="BN158" s="3566">
        <v>46661</v>
      </c>
      <c r="BO158" s="3572"/>
      <c r="BP158" s="6344" t="s">
        <v>4315</v>
      </c>
      <c r="BQ158" s="4276" t="s">
        <v>355</v>
      </c>
      <c r="BR158" s="3577" t="s">
        <v>1882</v>
      </c>
      <c r="BS158" s="1448"/>
      <c r="BT158" s="3573">
        <v>45635</v>
      </c>
      <c r="BU158" s="3573">
        <v>45807</v>
      </c>
      <c r="BV158" s="1575" t="s">
        <v>116</v>
      </c>
      <c r="BW158" s="3573"/>
      <c r="BX158" s="3573">
        <v>45807</v>
      </c>
      <c r="BY158" s="1575" t="s">
        <v>116</v>
      </c>
      <c r="BZ158" s="3573">
        <v>45807</v>
      </c>
      <c r="CA158" s="3573" t="s">
        <v>4316</v>
      </c>
      <c r="CB158" s="2549"/>
      <c r="CC158" s="2550" t="s">
        <v>1884</v>
      </c>
      <c r="CD158" s="12"/>
      <c r="CE158" s="12"/>
      <c r="CF158" s="12"/>
      <c r="CG158" s="18"/>
    </row>
    <row r="159" spans="1:85" ht="45" hidden="1" customHeight="1" x14ac:dyDescent="0.2">
      <c r="A159" s="5976" t="s">
        <v>1885</v>
      </c>
      <c r="B159" s="5977"/>
      <c r="C159" s="5978" t="s">
        <v>1886</v>
      </c>
      <c r="D159" s="5979" t="s">
        <v>1887</v>
      </c>
      <c r="E159" s="6029">
        <v>2116</v>
      </c>
      <c r="F159" s="5980">
        <v>2023</v>
      </c>
      <c r="G159" s="5980">
        <v>2040</v>
      </c>
      <c r="H159" s="5981" t="s">
        <v>89</v>
      </c>
      <c r="I159" s="5980" t="s">
        <v>89</v>
      </c>
      <c r="J159" s="5982">
        <v>42335</v>
      </c>
      <c r="K159" s="5982"/>
      <c r="L159" s="5982" t="s">
        <v>90</v>
      </c>
      <c r="M159" s="6128" t="s">
        <v>1888</v>
      </c>
      <c r="N159" s="5982"/>
      <c r="O159" s="5982"/>
      <c r="P159" s="5982">
        <v>45310</v>
      </c>
      <c r="Q159" s="5983">
        <v>45499</v>
      </c>
      <c r="R159" s="5984"/>
      <c r="S159" s="5984"/>
      <c r="T159" s="5984"/>
      <c r="U159" s="5985"/>
      <c r="V159" s="5986"/>
      <c r="W159" s="5987" t="str">
        <f t="shared" si="7"/>
        <v>Yes</v>
      </c>
      <c r="X159" s="5988" t="s">
        <v>93</v>
      </c>
      <c r="Y159" s="5978" t="s">
        <v>94</v>
      </c>
      <c r="Z159" s="5978"/>
      <c r="AA159" s="5989" t="s">
        <v>1889</v>
      </c>
      <c r="AB159" s="5989" t="s">
        <v>1890</v>
      </c>
      <c r="AC159" s="5990"/>
      <c r="AD159" s="6041">
        <v>45717</v>
      </c>
      <c r="AE159" s="6042"/>
      <c r="AF159" s="5991"/>
      <c r="AG159" s="5992"/>
      <c r="AH159" s="5992">
        <v>43196</v>
      </c>
      <c r="AI159" s="5992">
        <v>43245</v>
      </c>
      <c r="AJ159" s="5993" t="s">
        <v>1891</v>
      </c>
      <c r="AK159" s="5994" t="s">
        <v>1892</v>
      </c>
      <c r="AL159" s="5995" t="s">
        <v>1893</v>
      </c>
      <c r="AM159" s="5996" t="s">
        <v>766</v>
      </c>
      <c r="AN159" s="5992">
        <v>43862</v>
      </c>
      <c r="AO159" s="5992">
        <v>43878</v>
      </c>
      <c r="AP159" s="5992">
        <v>43920</v>
      </c>
      <c r="AQ159" s="5980" t="s">
        <v>1894</v>
      </c>
      <c r="AR159" s="5997"/>
      <c r="AS159" s="5998"/>
      <c r="AT159" s="5981"/>
      <c r="AU159" s="5998"/>
      <c r="AV159" s="5998"/>
      <c r="AW159" s="5998"/>
      <c r="AX159" s="5981"/>
      <c r="AY159" s="5999"/>
      <c r="AZ159" s="5998"/>
      <c r="BA159" s="5981"/>
      <c r="BB159" s="5998"/>
      <c r="BC159" s="5998"/>
      <c r="BD159" s="5998"/>
      <c r="BE159" s="5981"/>
      <c r="BF159" s="5981"/>
      <c r="BG159" s="6000" t="s">
        <v>1895</v>
      </c>
      <c r="BH159" s="5992">
        <v>45292</v>
      </c>
      <c r="BI159" s="6001">
        <v>45310</v>
      </c>
      <c r="BJ159" s="6000">
        <v>45444</v>
      </c>
      <c r="BK159" s="6002" t="s">
        <v>1896</v>
      </c>
      <c r="BL159" s="6001">
        <v>45499</v>
      </c>
      <c r="BM159" s="6000">
        <v>46113</v>
      </c>
      <c r="BN159" s="5992">
        <v>46113</v>
      </c>
      <c r="BO159" s="6001"/>
      <c r="BP159" s="6336" t="s">
        <v>4317</v>
      </c>
      <c r="BQ159" s="6053" t="s">
        <v>4318</v>
      </c>
      <c r="BR159" s="5978" t="s">
        <v>1898</v>
      </c>
      <c r="BS159" s="5978"/>
      <c r="BT159" s="6003">
        <v>45562</v>
      </c>
      <c r="BU159" s="6003">
        <v>45951</v>
      </c>
      <c r="BV159" s="5980" t="s">
        <v>116</v>
      </c>
      <c r="BW159" s="6003">
        <v>45352</v>
      </c>
      <c r="BX159" s="6003">
        <v>45951</v>
      </c>
      <c r="BY159" s="5980" t="s">
        <v>116</v>
      </c>
      <c r="BZ159" s="6003">
        <v>45280</v>
      </c>
      <c r="CA159" s="6003" t="s">
        <v>4319</v>
      </c>
      <c r="CB159" s="2540"/>
      <c r="CC159" s="2513" t="s">
        <v>105</v>
      </c>
      <c r="CD159" s="12"/>
      <c r="CE159" s="12"/>
      <c r="CF159" s="12"/>
      <c r="CG159" s="18"/>
    </row>
    <row r="160" spans="1:85" ht="45" hidden="1" customHeight="1" x14ac:dyDescent="0.2">
      <c r="A160" s="2150" t="s">
        <v>1900</v>
      </c>
      <c r="B160" s="3306"/>
      <c r="C160" s="2151" t="s">
        <v>1901</v>
      </c>
      <c r="D160" s="2152" t="s">
        <v>1902</v>
      </c>
      <c r="E160" s="7116">
        <v>2409</v>
      </c>
      <c r="F160" s="2155">
        <v>2020</v>
      </c>
      <c r="G160" s="2155">
        <v>2041</v>
      </c>
      <c r="H160" s="2154" t="s">
        <v>89</v>
      </c>
      <c r="I160" s="2181" t="s">
        <v>89</v>
      </c>
      <c r="J160" s="2157">
        <v>42262</v>
      </c>
      <c r="K160" s="2157"/>
      <c r="L160" s="2157"/>
      <c r="M160" s="2182" t="s">
        <v>1903</v>
      </c>
      <c r="N160" s="2157"/>
      <c r="O160" s="2157"/>
      <c r="P160" s="2156">
        <v>45541</v>
      </c>
      <c r="Q160" s="2158">
        <v>45831</v>
      </c>
      <c r="R160" s="2159"/>
      <c r="S160" s="2159"/>
      <c r="T160" s="2159"/>
      <c r="U160" s="3799"/>
      <c r="V160" s="2161"/>
      <c r="W160" s="2162" t="str">
        <f t="shared" si="7"/>
        <v>Yes</v>
      </c>
      <c r="X160" s="2163" t="s">
        <v>93</v>
      </c>
      <c r="Y160" s="2151" t="s">
        <v>94</v>
      </c>
      <c r="Z160" s="3201"/>
      <c r="AA160" s="5818" t="s">
        <v>1904</v>
      </c>
      <c r="AB160" s="5818" t="s">
        <v>1905</v>
      </c>
      <c r="AC160" s="2929"/>
      <c r="AD160" s="2165">
        <v>45717</v>
      </c>
      <c r="AE160" s="3535">
        <v>43009</v>
      </c>
      <c r="AF160" s="2167" t="s">
        <v>1906</v>
      </c>
      <c r="AG160" s="2168">
        <v>43070</v>
      </c>
      <c r="AH160" s="2168">
        <v>43009</v>
      </c>
      <c r="AI160" s="2168">
        <v>43070</v>
      </c>
      <c r="AJ160" s="3011"/>
      <c r="AK160" s="2169"/>
      <c r="AL160" s="7177" t="s">
        <v>1907</v>
      </c>
      <c r="AM160" s="7118" t="s">
        <v>1908</v>
      </c>
      <c r="AN160" s="2168">
        <v>45292</v>
      </c>
      <c r="AO160" s="2168">
        <v>45231</v>
      </c>
      <c r="AP160" s="2168">
        <v>45277</v>
      </c>
      <c r="AQ160" s="3336" t="s">
        <v>1909</v>
      </c>
      <c r="AR160" s="2169"/>
      <c r="AS160" s="2167"/>
      <c r="AT160" s="2167"/>
      <c r="AU160" s="2168"/>
      <c r="AV160" s="2168"/>
      <c r="AW160" s="2168"/>
      <c r="AX160" s="2155"/>
      <c r="AY160" s="2172"/>
      <c r="AZ160" s="2171"/>
      <c r="BA160" s="2154"/>
      <c r="BB160" s="2171"/>
      <c r="BC160" s="2171"/>
      <c r="BD160" s="2171"/>
      <c r="BE160" s="2154"/>
      <c r="BF160" s="2154"/>
      <c r="BG160" s="4159" t="s">
        <v>97</v>
      </c>
      <c r="BH160" s="2168">
        <v>45474</v>
      </c>
      <c r="BI160" s="2184">
        <v>45541</v>
      </c>
      <c r="BJ160" s="4159">
        <v>45809</v>
      </c>
      <c r="BK160" s="2168">
        <v>45809</v>
      </c>
      <c r="BL160" s="2184">
        <v>45831</v>
      </c>
      <c r="BM160" s="4168">
        <v>46204</v>
      </c>
      <c r="BN160" s="2189">
        <v>46204</v>
      </c>
      <c r="BO160" s="2184"/>
      <c r="BP160" s="7178" t="s">
        <v>1910</v>
      </c>
      <c r="BQ160" s="7179" t="s">
        <v>355</v>
      </c>
      <c r="BR160" s="2408" t="s">
        <v>1911</v>
      </c>
      <c r="BS160" s="2408"/>
      <c r="BT160" s="2177">
        <v>45170</v>
      </c>
      <c r="BU160" s="2177">
        <v>45807</v>
      </c>
      <c r="BV160" s="2155" t="s">
        <v>116</v>
      </c>
      <c r="BW160" s="2177"/>
      <c r="BX160" s="2177">
        <v>45807</v>
      </c>
      <c r="BY160" s="2155" t="s">
        <v>116</v>
      </c>
      <c r="BZ160" s="2177">
        <v>45807</v>
      </c>
      <c r="CA160" s="2177" t="s">
        <v>962</v>
      </c>
      <c r="CB160" s="1409"/>
      <c r="CC160" s="540"/>
      <c r="CD160" s="12"/>
      <c r="CE160" s="12"/>
      <c r="CF160" s="12"/>
      <c r="CG160" s="18" t="s">
        <v>93</v>
      </c>
    </row>
    <row r="161" spans="1:85" ht="57.5" hidden="1" customHeight="1" x14ac:dyDescent="0.2">
      <c r="A161" s="1581" t="s">
        <v>1912</v>
      </c>
      <c r="B161" s="3316"/>
      <c r="C161" s="1426" t="s">
        <v>1913</v>
      </c>
      <c r="D161" s="1713" t="s">
        <v>1914</v>
      </c>
      <c r="E161" s="3748">
        <v>2351</v>
      </c>
      <c r="F161" s="1562" t="s">
        <v>974</v>
      </c>
      <c r="G161" s="1562" t="s">
        <v>266</v>
      </c>
      <c r="H161" s="2471" t="s">
        <v>89</v>
      </c>
      <c r="I161" s="1563" t="s">
        <v>89</v>
      </c>
      <c r="J161" s="1506">
        <v>43062</v>
      </c>
      <c r="K161" s="1506"/>
      <c r="L161" s="1506"/>
      <c r="M161" s="3942"/>
      <c r="N161" s="1506"/>
      <c r="O161" s="1506"/>
      <c r="P161" s="1506"/>
      <c r="Q161" s="1632"/>
      <c r="R161" s="1625"/>
      <c r="S161" s="1625"/>
      <c r="T161" s="1625"/>
      <c r="U161" s="3809"/>
      <c r="V161" s="3749"/>
      <c r="W161" s="3750" t="str">
        <f t="shared" si="7"/>
        <v>Yes</v>
      </c>
      <c r="X161" s="3751" t="s">
        <v>93</v>
      </c>
      <c r="Y161" s="1426" t="s">
        <v>94</v>
      </c>
      <c r="Z161" s="4029"/>
      <c r="AA161" s="5812" t="s">
        <v>1915</v>
      </c>
      <c r="AB161" s="6213" t="s">
        <v>1916</v>
      </c>
      <c r="AC161" s="3817"/>
      <c r="AD161" s="3589">
        <v>45383</v>
      </c>
      <c r="AE161" s="4132" t="s">
        <v>1917</v>
      </c>
      <c r="AF161" s="3754" t="s">
        <v>1918</v>
      </c>
      <c r="AG161" s="3755">
        <v>45689</v>
      </c>
      <c r="AH161" s="3755">
        <v>45717</v>
      </c>
      <c r="AI161" s="3755"/>
      <c r="AJ161" s="5766"/>
      <c r="AK161" s="3757"/>
      <c r="AL161" s="4150">
        <v>45901</v>
      </c>
      <c r="AM161" s="3813" t="s">
        <v>1919</v>
      </c>
      <c r="AN161" s="3755">
        <v>45901</v>
      </c>
      <c r="AO161" s="3755"/>
      <c r="AP161" s="3755"/>
      <c r="AQ161" s="1563"/>
      <c r="AR161" s="3758"/>
      <c r="AS161" s="3759"/>
      <c r="AT161" s="2471"/>
      <c r="AU161" s="3759"/>
      <c r="AV161" s="3759"/>
      <c r="AW161" s="3759"/>
      <c r="AX161" s="2471"/>
      <c r="AY161" s="3760"/>
      <c r="AZ161" s="3759"/>
      <c r="BA161" s="2471"/>
      <c r="BB161" s="3759"/>
      <c r="BC161" s="3759"/>
      <c r="BD161" s="3759"/>
      <c r="BE161" s="2471"/>
      <c r="BF161" s="2471"/>
      <c r="BG161" s="4160" t="s">
        <v>1920</v>
      </c>
      <c r="BH161" s="3755">
        <v>46143</v>
      </c>
      <c r="BI161" s="3590"/>
      <c r="BJ161" s="4160" t="s">
        <v>1921</v>
      </c>
      <c r="BK161" s="3755">
        <v>46174</v>
      </c>
      <c r="BL161" s="3590"/>
      <c r="BM161" s="4160" t="s">
        <v>1922</v>
      </c>
      <c r="BN161" s="3755">
        <v>46447</v>
      </c>
      <c r="BO161" s="3590"/>
      <c r="BP161" s="3931" t="s">
        <v>1923</v>
      </c>
      <c r="BQ161" s="6022" t="s">
        <v>1924</v>
      </c>
      <c r="BR161" s="3591"/>
      <c r="BS161" s="3931"/>
      <c r="BT161" s="3592">
        <v>45959</v>
      </c>
      <c r="BU161" s="3592">
        <v>45807</v>
      </c>
      <c r="BV161" s="1563" t="s">
        <v>116</v>
      </c>
      <c r="BW161" s="3592">
        <v>45959</v>
      </c>
      <c r="BX161" s="3592">
        <v>45807</v>
      </c>
      <c r="BY161" s="1563" t="s">
        <v>116</v>
      </c>
      <c r="BZ161" s="3592">
        <v>45959</v>
      </c>
      <c r="CA161" s="3592" t="s">
        <v>1925</v>
      </c>
      <c r="CB161" s="1409"/>
      <c r="CC161" s="540" t="s">
        <v>105</v>
      </c>
      <c r="CD161" s="12"/>
      <c r="CE161" s="12"/>
      <c r="CF161" s="12"/>
      <c r="CG161" s="18"/>
    </row>
    <row r="162" spans="1:85" ht="45" hidden="1" customHeight="1" x14ac:dyDescent="0.2">
      <c r="A162" s="1581" t="s">
        <v>1926</v>
      </c>
      <c r="B162" s="3316"/>
      <c r="C162" s="1426" t="s">
        <v>1927</v>
      </c>
      <c r="D162" s="1713" t="s">
        <v>1928</v>
      </c>
      <c r="E162" s="3748">
        <v>2305</v>
      </c>
      <c r="F162" s="1563">
        <v>2023</v>
      </c>
      <c r="G162" s="1563">
        <v>2038</v>
      </c>
      <c r="H162" s="2471" t="s">
        <v>89</v>
      </c>
      <c r="I162" s="1563" t="s">
        <v>89</v>
      </c>
      <c r="J162" s="1506">
        <v>43600</v>
      </c>
      <c r="K162" s="1506"/>
      <c r="L162" s="1506"/>
      <c r="M162" s="2628"/>
      <c r="N162" s="1506"/>
      <c r="O162" s="1506"/>
      <c r="P162" s="1506"/>
      <c r="Q162" s="1632"/>
      <c r="R162" s="1625"/>
      <c r="S162" s="1625"/>
      <c r="T162" s="1625"/>
      <c r="U162" s="3809"/>
      <c r="V162" s="3749"/>
      <c r="W162" s="3750" t="str">
        <f t="shared" si="7"/>
        <v>Yes</v>
      </c>
      <c r="X162" s="3751" t="s">
        <v>93</v>
      </c>
      <c r="Y162" s="1426" t="s">
        <v>94</v>
      </c>
      <c r="Z162" s="4029"/>
      <c r="AA162" s="5812" t="s">
        <v>1929</v>
      </c>
      <c r="AB162" s="5812" t="s">
        <v>1930</v>
      </c>
      <c r="AC162" s="3358" t="s">
        <v>1931</v>
      </c>
      <c r="AD162" s="3589">
        <v>45689</v>
      </c>
      <c r="AE162" s="4132" t="s">
        <v>316</v>
      </c>
      <c r="AF162" s="3754" t="s">
        <v>1932</v>
      </c>
      <c r="AG162" s="3755">
        <v>45017</v>
      </c>
      <c r="AH162" s="3755">
        <v>45017</v>
      </c>
      <c r="AI162" s="3755">
        <v>45108</v>
      </c>
      <c r="AJ162" s="3756" t="s">
        <v>1933</v>
      </c>
      <c r="AK162" s="3757"/>
      <c r="AL162" s="3759" t="s">
        <v>522</v>
      </c>
      <c r="AM162" s="3754" t="s">
        <v>1934</v>
      </c>
      <c r="AN162" s="3755">
        <v>45383</v>
      </c>
      <c r="AO162" s="3755" t="s">
        <v>1244</v>
      </c>
      <c r="AP162" s="4123" t="s">
        <v>737</v>
      </c>
      <c r="AQ162" s="4318" t="s">
        <v>737</v>
      </c>
      <c r="AR162" s="3758"/>
      <c r="AS162" s="3759" t="s">
        <v>434</v>
      </c>
      <c r="AT162" s="2471" t="s">
        <v>1935</v>
      </c>
      <c r="AU162" s="3759">
        <v>45931</v>
      </c>
      <c r="AV162" s="3759"/>
      <c r="AW162" s="3759"/>
      <c r="AX162" s="2471"/>
      <c r="AY162" s="3760"/>
      <c r="AZ162" s="3759"/>
      <c r="BA162" s="2471"/>
      <c r="BB162" s="3759"/>
      <c r="BC162" s="3759"/>
      <c r="BD162" s="3759"/>
      <c r="BE162" s="2471"/>
      <c r="BF162" s="2471"/>
      <c r="BG162" s="4160" t="s">
        <v>274</v>
      </c>
      <c r="BH162" s="3755">
        <v>46204</v>
      </c>
      <c r="BI162" s="3590"/>
      <c r="BJ162" s="4160">
        <v>46357</v>
      </c>
      <c r="BK162" s="3755">
        <v>46357</v>
      </c>
      <c r="BL162" s="3590"/>
      <c r="BM162" s="4160" t="s">
        <v>574</v>
      </c>
      <c r="BN162" s="3755">
        <v>46784</v>
      </c>
      <c r="BO162" s="3590"/>
      <c r="BP162" s="4499" t="s">
        <v>1936</v>
      </c>
      <c r="BQ162" s="3858" t="s">
        <v>132</v>
      </c>
      <c r="BR162" s="1426" t="s">
        <v>1937</v>
      </c>
      <c r="BS162" s="1426"/>
      <c r="BT162" s="3592">
        <v>45320</v>
      </c>
      <c r="BU162" s="3592">
        <v>45807</v>
      </c>
      <c r="BV162" s="1563" t="s">
        <v>116</v>
      </c>
      <c r="BW162" s="3592"/>
      <c r="BX162" s="6023">
        <v>45807</v>
      </c>
      <c r="BY162" s="1563" t="s">
        <v>116</v>
      </c>
      <c r="BZ162" s="3592">
        <v>45807</v>
      </c>
      <c r="CA162" s="3592" t="s">
        <v>262</v>
      </c>
      <c r="CB162" s="1409"/>
      <c r="CC162" s="540"/>
      <c r="CD162" s="12"/>
      <c r="CE162" s="12"/>
      <c r="CF162" s="12"/>
      <c r="CG162" s="18"/>
    </row>
    <row r="163" spans="1:85" ht="66" hidden="1" customHeight="1" x14ac:dyDescent="0.2">
      <c r="A163" s="2150" t="s">
        <v>1938</v>
      </c>
      <c r="B163" s="3306"/>
      <c r="C163" s="2151" t="s">
        <v>1939</v>
      </c>
      <c r="D163" s="2151" t="s">
        <v>1940</v>
      </c>
      <c r="E163" s="7162">
        <v>2135</v>
      </c>
      <c r="F163" s="2155">
        <v>2021</v>
      </c>
      <c r="G163" s="2155">
        <v>2040</v>
      </c>
      <c r="H163" s="2155" t="s">
        <v>89</v>
      </c>
      <c r="I163" s="2155" t="s">
        <v>89</v>
      </c>
      <c r="J163" s="2156">
        <v>40927</v>
      </c>
      <c r="K163" s="2157"/>
      <c r="L163" s="2157" t="s">
        <v>90</v>
      </c>
      <c r="M163" s="2182" t="s">
        <v>1941</v>
      </c>
      <c r="N163" s="2157"/>
      <c r="O163" s="2157"/>
      <c r="P163" s="2183">
        <v>45334</v>
      </c>
      <c r="Q163" s="2158">
        <v>45726</v>
      </c>
      <c r="R163" s="2159"/>
      <c r="S163" s="2159"/>
      <c r="T163" s="2159"/>
      <c r="U163" s="3799"/>
      <c r="V163" s="2161"/>
      <c r="W163" s="2162" t="str">
        <f t="shared" si="7"/>
        <v>Yes</v>
      </c>
      <c r="X163" s="2163" t="s">
        <v>93</v>
      </c>
      <c r="Y163" s="2151" t="s">
        <v>94</v>
      </c>
      <c r="Z163" s="2151"/>
      <c r="AA163" s="5775" t="s">
        <v>1942</v>
      </c>
      <c r="AB163" s="5775" t="s">
        <v>1943</v>
      </c>
      <c r="AC163" s="2925"/>
      <c r="AD163" s="2168">
        <v>45689</v>
      </c>
      <c r="AE163" s="3535"/>
      <c r="AF163" s="2167" t="s">
        <v>1944</v>
      </c>
      <c r="AG163" s="2168"/>
      <c r="AH163" s="2168"/>
      <c r="AI163" s="2168">
        <v>43132</v>
      </c>
      <c r="AJ163" s="3336" t="s">
        <v>1945</v>
      </c>
      <c r="AK163" s="2169"/>
      <c r="AL163" s="2168" t="s">
        <v>392</v>
      </c>
      <c r="AM163" s="2167" t="s">
        <v>1946</v>
      </c>
      <c r="AN163" s="2168">
        <v>43525</v>
      </c>
      <c r="AO163" s="2168">
        <v>43522</v>
      </c>
      <c r="AP163" s="2168">
        <v>43563</v>
      </c>
      <c r="AQ163" s="2188" t="s">
        <v>1947</v>
      </c>
      <c r="AR163" s="3207" t="s">
        <v>1948</v>
      </c>
      <c r="AS163" s="7180" t="s">
        <v>1949</v>
      </c>
      <c r="AT163" s="7161" t="s">
        <v>1950</v>
      </c>
      <c r="AU163" s="2292">
        <v>43800</v>
      </c>
      <c r="AV163" s="2171">
        <v>43800</v>
      </c>
      <c r="AW163" s="2171">
        <v>43831</v>
      </c>
      <c r="AX163" s="2154" t="s">
        <v>1951</v>
      </c>
      <c r="AY163" s="2320"/>
      <c r="AZ163" s="2292"/>
      <c r="BA163" s="2320"/>
      <c r="BB163" s="2292"/>
      <c r="BC163" s="2171"/>
      <c r="BD163" s="2171"/>
      <c r="BE163" s="2154"/>
      <c r="BF163" s="2154"/>
      <c r="BG163" s="4159">
        <v>44743</v>
      </c>
      <c r="BH163" s="2168">
        <v>44743</v>
      </c>
      <c r="BI163" s="5463" t="s">
        <v>1952</v>
      </c>
      <c r="BJ163" s="4159">
        <v>45717</v>
      </c>
      <c r="BK163" s="2168">
        <v>45717</v>
      </c>
      <c r="BL163" s="2184">
        <v>45717</v>
      </c>
      <c r="BM163" s="4159" t="s">
        <v>1953</v>
      </c>
      <c r="BN163" s="2165">
        <v>46327</v>
      </c>
      <c r="BO163" s="2184"/>
      <c r="BP163" s="2151" t="s">
        <v>4320</v>
      </c>
      <c r="BQ163" s="2990" t="s">
        <v>132</v>
      </c>
      <c r="BR163" s="2151" t="s">
        <v>1955</v>
      </c>
      <c r="BS163" s="2151"/>
      <c r="BT163" s="2177">
        <v>45575</v>
      </c>
      <c r="BU163" s="2177">
        <v>45807</v>
      </c>
      <c r="BV163" s="2155" t="s">
        <v>116</v>
      </c>
      <c r="BW163" s="2177">
        <v>45468</v>
      </c>
      <c r="BX163" s="6057">
        <v>45807</v>
      </c>
      <c r="BY163" s="6058" t="s">
        <v>116</v>
      </c>
      <c r="BZ163" s="4775">
        <v>45807</v>
      </c>
      <c r="CA163" s="2177" t="s">
        <v>1956</v>
      </c>
      <c r="CB163" s="2540"/>
      <c r="CC163" s="2513" t="s">
        <v>1957</v>
      </c>
      <c r="CD163" s="12"/>
      <c r="CE163" s="12"/>
      <c r="CF163" s="12"/>
      <c r="CG163" s="18"/>
    </row>
    <row r="164" spans="1:85" ht="45" hidden="1" customHeight="1" x14ac:dyDescent="0.2">
      <c r="A164" s="3686" t="s">
        <v>1958</v>
      </c>
      <c r="B164" s="3687"/>
      <c r="C164" s="3688" t="s">
        <v>1959</v>
      </c>
      <c r="D164" s="3689" t="s">
        <v>1960</v>
      </c>
      <c r="E164" s="3717"/>
      <c r="F164" s="3695"/>
      <c r="G164" s="3695"/>
      <c r="H164" s="3705" t="s">
        <v>89</v>
      </c>
      <c r="I164" s="3693" t="s">
        <v>89</v>
      </c>
      <c r="J164" s="3694">
        <v>44643</v>
      </c>
      <c r="K164" s="3694"/>
      <c r="L164" s="3677"/>
      <c r="M164" s="3846"/>
      <c r="N164" s="3677"/>
      <c r="O164" s="3943"/>
      <c r="P164" s="3696"/>
      <c r="Q164" s="3732"/>
      <c r="R164" s="3698"/>
      <c r="S164" s="3733"/>
      <c r="T164" s="3733"/>
      <c r="U164" s="3794"/>
      <c r="V164" s="3734"/>
      <c r="W164" s="3700" t="str">
        <f t="shared" si="7"/>
        <v>Yes</v>
      </c>
      <c r="X164" s="3701" t="s">
        <v>93</v>
      </c>
      <c r="Y164" s="3688" t="s">
        <v>94</v>
      </c>
      <c r="Z164" s="3688"/>
      <c r="AA164" s="5820" t="s">
        <v>1961</v>
      </c>
      <c r="AB164" s="5787" t="s">
        <v>1962</v>
      </c>
      <c r="AC164" s="3729"/>
      <c r="AD164" s="3704">
        <v>45658</v>
      </c>
      <c r="AE164" s="4145">
        <v>46204</v>
      </c>
      <c r="AF164" s="3705" t="s">
        <v>1963</v>
      </c>
      <c r="AG164" s="3706">
        <v>46204</v>
      </c>
      <c r="AH164" s="3706"/>
      <c r="AI164" s="3706"/>
      <c r="AJ164" s="3735"/>
      <c r="AK164" s="3736"/>
      <c r="AL164" s="3709"/>
      <c r="AM164" s="3705"/>
      <c r="AN164" s="3706"/>
      <c r="AO164" s="3706"/>
      <c r="AP164" s="3706"/>
      <c r="AQ164" s="3696"/>
      <c r="AR164" s="4398"/>
      <c r="AS164" s="4111"/>
      <c r="AT164" s="3694"/>
      <c r="AU164" s="3709"/>
      <c r="AV164" s="3709"/>
      <c r="AW164" s="3709"/>
      <c r="AX164" s="3694"/>
      <c r="AY164" s="4399"/>
      <c r="AZ164" s="3709"/>
      <c r="BA164" s="3694"/>
      <c r="BB164" s="3709"/>
      <c r="BC164" s="3709"/>
      <c r="BD164" s="3709"/>
      <c r="BE164" s="3694"/>
      <c r="BF164" s="3694"/>
      <c r="BG164" s="4089">
        <v>46569</v>
      </c>
      <c r="BH164" s="3706">
        <v>46569</v>
      </c>
      <c r="BI164" s="3711"/>
      <c r="BJ164" s="4088">
        <v>46753</v>
      </c>
      <c r="BK164" s="3728">
        <v>46753</v>
      </c>
      <c r="BL164" s="3711"/>
      <c r="BM164" s="4089">
        <v>47088</v>
      </c>
      <c r="BN164" s="3706">
        <v>47088</v>
      </c>
      <c r="BO164" s="3711"/>
      <c r="BP164" s="3712" t="s">
        <v>1964</v>
      </c>
      <c r="BQ164" s="4182" t="s">
        <v>1965</v>
      </c>
      <c r="BR164" s="3712" t="s">
        <v>1966</v>
      </c>
      <c r="BS164" s="3684"/>
      <c r="BT164" s="3716">
        <v>45960</v>
      </c>
      <c r="BU164" s="3716">
        <v>45807</v>
      </c>
      <c r="BV164" s="3696" t="s">
        <v>116</v>
      </c>
      <c r="BW164" s="3716"/>
      <c r="BX164" s="3976">
        <v>45807</v>
      </c>
      <c r="BY164" s="3976" t="s">
        <v>116</v>
      </c>
      <c r="BZ164" s="3716">
        <v>45807</v>
      </c>
      <c r="CA164" s="3716" t="s">
        <v>104</v>
      </c>
      <c r="CB164" s="2149"/>
      <c r="CC164" s="1178"/>
      <c r="CD164" s="1176"/>
      <c r="CE164" s="1176"/>
      <c r="CF164" s="1176"/>
      <c r="CG164" s="1175"/>
    </row>
    <row r="165" spans="1:85" ht="51.5" hidden="1" customHeight="1" x14ac:dyDescent="0.2">
      <c r="A165" s="2150" t="s">
        <v>1967</v>
      </c>
      <c r="B165" s="3306"/>
      <c r="C165" s="2151" t="s">
        <v>1968</v>
      </c>
      <c r="D165" s="2152" t="s">
        <v>1969</v>
      </c>
      <c r="E165" s="7116">
        <v>2204</v>
      </c>
      <c r="F165" s="2155">
        <v>2022</v>
      </c>
      <c r="G165" s="2155">
        <v>2037</v>
      </c>
      <c r="H165" s="2154" t="s">
        <v>89</v>
      </c>
      <c r="I165" s="2154" t="s">
        <v>89</v>
      </c>
      <c r="J165" s="2157">
        <v>40989</v>
      </c>
      <c r="K165" s="2157"/>
      <c r="L165" s="2157" t="s">
        <v>90</v>
      </c>
      <c r="M165" s="2182" t="s">
        <v>1970</v>
      </c>
      <c r="N165" s="2157"/>
      <c r="O165" s="2157"/>
      <c r="P165" s="2156">
        <v>45481</v>
      </c>
      <c r="Q165" s="2158">
        <v>45596</v>
      </c>
      <c r="R165" s="2159"/>
      <c r="S165" s="2159"/>
      <c r="T165" s="2159"/>
      <c r="U165" s="3799"/>
      <c r="V165" s="2161"/>
      <c r="W165" s="2162" t="str">
        <f t="shared" si="7"/>
        <v>Yes</v>
      </c>
      <c r="X165" s="2163" t="s">
        <v>93</v>
      </c>
      <c r="Y165" s="2151" t="s">
        <v>94</v>
      </c>
      <c r="Z165" s="3201"/>
      <c r="AA165" s="5818" t="s">
        <v>1971</v>
      </c>
      <c r="AB165" s="5818" t="s">
        <v>1972</v>
      </c>
      <c r="AC165" s="3615"/>
      <c r="AD165" s="2165">
        <v>45444</v>
      </c>
      <c r="AE165" s="3535">
        <v>43374</v>
      </c>
      <c r="AF165" s="2167"/>
      <c r="AG165" s="2171">
        <v>43374</v>
      </c>
      <c r="AH165" s="2168">
        <v>43437</v>
      </c>
      <c r="AI165" s="2168">
        <v>43521</v>
      </c>
      <c r="AJ165" s="3011" t="s">
        <v>1973</v>
      </c>
      <c r="AK165" s="2169" t="s">
        <v>1974</v>
      </c>
      <c r="AL165" s="7117" t="s">
        <v>1975</v>
      </c>
      <c r="AM165" s="7161" t="s">
        <v>343</v>
      </c>
      <c r="AN165" s="2168">
        <v>44348</v>
      </c>
      <c r="AO165" s="2168">
        <v>44407</v>
      </c>
      <c r="AP165" s="2168">
        <v>44470</v>
      </c>
      <c r="AQ165" s="2155"/>
      <c r="AR165" s="2170"/>
      <c r="AS165" s="2171"/>
      <c r="AT165" s="2154"/>
      <c r="AU165" s="2171"/>
      <c r="AV165" s="2171"/>
      <c r="AW165" s="2171"/>
      <c r="AX165" s="2154"/>
      <c r="AY165" s="2172"/>
      <c r="AZ165" s="2171"/>
      <c r="BA165" s="2154"/>
      <c r="BB165" s="2171"/>
      <c r="BC165" s="2171"/>
      <c r="BD165" s="2171"/>
      <c r="BE165" s="2154"/>
      <c r="BF165" s="2154"/>
      <c r="BG165" s="4159" t="s">
        <v>1976</v>
      </c>
      <c r="BH165" s="2168">
        <v>45444</v>
      </c>
      <c r="BI165" s="2184">
        <v>45481</v>
      </c>
      <c r="BJ165" s="4159" t="s">
        <v>1977</v>
      </c>
      <c r="BK165" s="2168">
        <v>45536</v>
      </c>
      <c r="BL165" s="2184">
        <v>45596</v>
      </c>
      <c r="BM165" s="6005">
        <v>45962</v>
      </c>
      <c r="BN165" s="6006">
        <v>45962</v>
      </c>
      <c r="BO165" s="2184"/>
      <c r="BP165" s="2198" t="s">
        <v>4321</v>
      </c>
      <c r="BQ165" s="2198" t="s">
        <v>1978</v>
      </c>
      <c r="BR165" s="2198" t="s">
        <v>1979</v>
      </c>
      <c r="BS165" s="2198"/>
      <c r="BT165" s="2177">
        <v>45951</v>
      </c>
      <c r="BU165" s="2177">
        <v>45951</v>
      </c>
      <c r="BV165" s="2155" t="s">
        <v>116</v>
      </c>
      <c r="BW165" s="2177">
        <v>45807</v>
      </c>
      <c r="BX165" s="2177">
        <v>45678</v>
      </c>
      <c r="BY165" s="2155" t="s">
        <v>116</v>
      </c>
      <c r="BZ165" s="2177">
        <v>46006</v>
      </c>
      <c r="CA165" s="2177" t="s">
        <v>674</v>
      </c>
      <c r="CB165" s="1409"/>
      <c r="CC165" s="540" t="s">
        <v>105</v>
      </c>
      <c r="CD165" s="12"/>
      <c r="CE165" s="12"/>
      <c r="CF165" s="12"/>
      <c r="CG165" s="18" t="s">
        <v>93</v>
      </c>
    </row>
    <row r="166" spans="1:85" ht="45" hidden="1" customHeight="1" x14ac:dyDescent="0.2">
      <c r="A166" s="3686" t="s">
        <v>1980</v>
      </c>
      <c r="B166" s="3687"/>
      <c r="C166" s="3688" t="s">
        <v>1981</v>
      </c>
      <c r="D166" s="3689" t="s">
        <v>1982</v>
      </c>
      <c r="E166" s="3718" t="s">
        <v>193</v>
      </c>
      <c r="F166" s="3691" t="s">
        <v>974</v>
      </c>
      <c r="G166" s="3691" t="s">
        <v>266</v>
      </c>
      <c r="H166" s="3692" t="s">
        <v>89</v>
      </c>
      <c r="I166" s="3693" t="s">
        <v>89</v>
      </c>
      <c r="J166" s="3694">
        <v>44280</v>
      </c>
      <c r="K166" s="3694"/>
      <c r="L166" s="3694"/>
      <c r="M166" s="3866"/>
      <c r="N166" s="3694"/>
      <c r="O166" s="3694"/>
      <c r="P166" s="3696"/>
      <c r="Q166" s="3697"/>
      <c r="R166" s="3698"/>
      <c r="S166" s="3698"/>
      <c r="T166" s="3698"/>
      <c r="U166" s="3794"/>
      <c r="V166" s="3699"/>
      <c r="W166" s="3700" t="str">
        <f t="shared" si="7"/>
        <v>Yes</v>
      </c>
      <c r="X166" s="3701" t="s">
        <v>93</v>
      </c>
      <c r="Y166" s="3688" t="s">
        <v>94</v>
      </c>
      <c r="Z166" s="4030"/>
      <c r="AA166" s="5810" t="s">
        <v>1983</v>
      </c>
      <c r="AB166" s="5802" t="s">
        <v>1984</v>
      </c>
      <c r="AC166" s="3703"/>
      <c r="AD166" s="3704">
        <v>45839</v>
      </c>
      <c r="AE166" s="4145" t="s">
        <v>1985</v>
      </c>
      <c r="AF166" s="3705" t="s">
        <v>1075</v>
      </c>
      <c r="AG166" s="3691" t="s">
        <v>1986</v>
      </c>
      <c r="AH166" s="3706"/>
      <c r="AI166" s="3706"/>
      <c r="AJ166" s="3713"/>
      <c r="AK166" s="3707"/>
      <c r="AL166" s="3909"/>
      <c r="AM166" s="3715"/>
      <c r="AN166" s="3706"/>
      <c r="AO166" s="3706"/>
      <c r="AP166" s="3706"/>
      <c r="AQ166" s="3695"/>
      <c r="AR166" s="3708"/>
      <c r="AS166" s="3709"/>
      <c r="AT166" s="3692"/>
      <c r="AU166" s="3709"/>
      <c r="AV166" s="3709"/>
      <c r="AW166" s="3709"/>
      <c r="AX166" s="3692"/>
      <c r="AY166" s="3710"/>
      <c r="AZ166" s="3709"/>
      <c r="BA166" s="3692"/>
      <c r="BB166" s="3709"/>
      <c r="BC166" s="3709"/>
      <c r="BD166" s="3709"/>
      <c r="BE166" s="3692"/>
      <c r="BF166" s="3692"/>
      <c r="BG166" s="4089">
        <v>46174</v>
      </c>
      <c r="BH166" s="3706">
        <v>46174</v>
      </c>
      <c r="BI166" s="3711"/>
      <c r="BJ166" s="4089">
        <v>46204</v>
      </c>
      <c r="BK166" s="3706">
        <v>46204</v>
      </c>
      <c r="BL166" s="3711"/>
      <c r="BM166" s="4089" t="s">
        <v>114</v>
      </c>
      <c r="BN166" s="3706" t="s">
        <v>114</v>
      </c>
      <c r="BO166" s="3711"/>
      <c r="BP166" s="3870" t="s">
        <v>1987</v>
      </c>
      <c r="BQ166" s="4193" t="s">
        <v>1988</v>
      </c>
      <c r="BR166" s="3870" t="s">
        <v>1989</v>
      </c>
      <c r="BS166" s="3870"/>
      <c r="BT166" s="3716">
        <v>45807</v>
      </c>
      <c r="BU166" s="3716">
        <v>45951</v>
      </c>
      <c r="BV166" s="3695" t="s">
        <v>116</v>
      </c>
      <c r="BW166" s="3716">
        <v>45807</v>
      </c>
      <c r="BX166" s="3716">
        <v>45951</v>
      </c>
      <c r="BY166" s="3695" t="s">
        <v>116</v>
      </c>
      <c r="BZ166" s="3716">
        <v>45710</v>
      </c>
      <c r="CA166" s="3716" t="s">
        <v>104</v>
      </c>
      <c r="CB166" s="1409"/>
      <c r="CC166" s="540"/>
      <c r="CD166" s="12"/>
      <c r="CE166" s="12"/>
      <c r="CF166" s="12"/>
      <c r="CG166" s="18" t="s">
        <v>93</v>
      </c>
    </row>
    <row r="167" spans="1:85" ht="45" hidden="1" customHeight="1" x14ac:dyDescent="0.2">
      <c r="A167" s="3686" t="s">
        <v>1990</v>
      </c>
      <c r="B167" s="3687"/>
      <c r="C167" s="3688" t="s">
        <v>1991</v>
      </c>
      <c r="D167" s="3689"/>
      <c r="E167" s="3690"/>
      <c r="F167" s="3691"/>
      <c r="G167" s="3691"/>
      <c r="H167" s="3692" t="s">
        <v>89</v>
      </c>
      <c r="I167" s="3693" t="s">
        <v>89</v>
      </c>
      <c r="J167" s="3694">
        <v>45197</v>
      </c>
      <c r="K167" s="3694">
        <v>40591</v>
      </c>
      <c r="L167" s="3694"/>
      <c r="M167" s="3866"/>
      <c r="N167" s="3694"/>
      <c r="O167" s="3694"/>
      <c r="P167" s="3696"/>
      <c r="Q167" s="3697"/>
      <c r="R167" s="3698"/>
      <c r="S167" s="3733"/>
      <c r="T167" s="3733"/>
      <c r="U167" s="3794"/>
      <c r="V167" s="3699"/>
      <c r="W167" s="3700" t="b">
        <f t="shared" si="7"/>
        <v>0</v>
      </c>
      <c r="X167" s="3701" t="s">
        <v>111</v>
      </c>
      <c r="Y167" s="3688" t="s">
        <v>229</v>
      </c>
      <c r="Z167" s="4030"/>
      <c r="AA167" s="5782" t="s">
        <v>1992</v>
      </c>
      <c r="AB167" s="5777" t="s">
        <v>1993</v>
      </c>
      <c r="AC167" s="3703"/>
      <c r="AD167" s="3704">
        <v>45717</v>
      </c>
      <c r="AE167" s="4145"/>
      <c r="AF167" s="3705"/>
      <c r="AG167" s="3706"/>
      <c r="AH167" s="3706"/>
      <c r="AI167" s="3706"/>
      <c r="AJ167" s="3713"/>
      <c r="AK167" s="3707"/>
      <c r="AL167" s="3909"/>
      <c r="AM167" s="3714"/>
      <c r="AN167" s="3706"/>
      <c r="AO167" s="3706"/>
      <c r="AP167" s="3706"/>
      <c r="AQ167" s="3695"/>
      <c r="AR167" s="3708"/>
      <c r="AS167" s="3709"/>
      <c r="AT167" s="3692"/>
      <c r="AU167" s="3709"/>
      <c r="AV167" s="3709"/>
      <c r="AW167" s="3709"/>
      <c r="AX167" s="3692"/>
      <c r="AY167" s="3710"/>
      <c r="AZ167" s="3709"/>
      <c r="BA167" s="3692"/>
      <c r="BB167" s="3709"/>
      <c r="BC167" s="3709"/>
      <c r="BD167" s="3709"/>
      <c r="BE167" s="3692"/>
      <c r="BF167" s="3692"/>
      <c r="BG167" s="4089"/>
      <c r="BH167" s="3706"/>
      <c r="BI167" s="3711"/>
      <c r="BJ167" s="4089"/>
      <c r="BK167" s="3706"/>
      <c r="BL167" s="3711"/>
      <c r="BM167" s="4089"/>
      <c r="BN167" s="3706"/>
      <c r="BO167" s="3711"/>
      <c r="BP167" s="3688" t="s">
        <v>1994</v>
      </c>
      <c r="BQ167" s="4193"/>
      <c r="BR167" s="3870"/>
      <c r="BS167" s="3870"/>
      <c r="BT167" s="3716">
        <v>45807</v>
      </c>
      <c r="BU167" s="3716">
        <v>45902</v>
      </c>
      <c r="BV167" s="3695" t="s">
        <v>116</v>
      </c>
      <c r="BW167" s="3716">
        <v>45807</v>
      </c>
      <c r="BX167" s="3716">
        <v>45902</v>
      </c>
      <c r="BY167" s="3695" t="s">
        <v>116</v>
      </c>
      <c r="BZ167" s="3716">
        <v>45807</v>
      </c>
      <c r="CA167" s="3716" t="s">
        <v>104</v>
      </c>
      <c r="CB167" s="2149"/>
      <c r="CC167" s="2120"/>
      <c r="CD167" s="2683"/>
      <c r="CE167" s="2683"/>
      <c r="CF167" s="2683"/>
      <c r="CG167" s="2684" t="s">
        <v>93</v>
      </c>
    </row>
    <row r="168" spans="1:85" ht="45" hidden="1" customHeight="1" x14ac:dyDescent="0.2">
      <c r="A168" s="3686" t="s">
        <v>1995</v>
      </c>
      <c r="B168" s="3687"/>
      <c r="C168" s="3688" t="s">
        <v>1996</v>
      </c>
      <c r="D168" s="3689"/>
      <c r="E168" s="3690"/>
      <c r="F168" s="3691"/>
      <c r="G168" s="3691"/>
      <c r="H168" s="3692" t="s">
        <v>89</v>
      </c>
      <c r="I168" s="3693" t="s">
        <v>89</v>
      </c>
      <c r="J168" s="3694">
        <v>45497</v>
      </c>
      <c r="K168" s="3694">
        <v>43719</v>
      </c>
      <c r="L168" s="3694"/>
      <c r="M168" s="3866"/>
      <c r="N168" s="3694"/>
      <c r="O168" s="3694" t="s">
        <v>90</v>
      </c>
      <c r="P168" s="3696"/>
      <c r="Q168" s="3697"/>
      <c r="R168" s="3698"/>
      <c r="S168" s="3698"/>
      <c r="T168" s="3698"/>
      <c r="U168" s="3794"/>
      <c r="V168" s="3699"/>
      <c r="W168" s="3700" t="b">
        <f t="shared" si="7"/>
        <v>0</v>
      </c>
      <c r="X168" s="3701" t="s">
        <v>237</v>
      </c>
      <c r="Y168" s="3688" t="s">
        <v>229</v>
      </c>
      <c r="Z168" s="4030"/>
      <c r="AA168" s="5776" t="s">
        <v>1997</v>
      </c>
      <c r="AB168" s="5782"/>
      <c r="AC168" s="3703"/>
      <c r="AD168" s="3704">
        <v>44621</v>
      </c>
      <c r="AE168" s="4145"/>
      <c r="AF168" s="3705"/>
      <c r="AG168" s="3706"/>
      <c r="AH168" s="3706"/>
      <c r="AI168" s="3706"/>
      <c r="AJ168" s="3713"/>
      <c r="AK168" s="3707"/>
      <c r="AL168" s="3709"/>
      <c r="AM168" s="3705"/>
      <c r="AN168" s="3706"/>
      <c r="AO168" s="3706"/>
      <c r="AP168" s="3706"/>
      <c r="AQ168" s="3695"/>
      <c r="AR168" s="3708"/>
      <c r="AS168" s="3709"/>
      <c r="AT168" s="3692"/>
      <c r="AU168" s="3709"/>
      <c r="AV168" s="3709"/>
      <c r="AW168" s="3709"/>
      <c r="AX168" s="3692"/>
      <c r="AY168" s="3710"/>
      <c r="AZ168" s="3709"/>
      <c r="BA168" s="3692"/>
      <c r="BB168" s="3709"/>
      <c r="BC168" s="3709"/>
      <c r="BD168" s="3709"/>
      <c r="BE168" s="3692"/>
      <c r="BF168" s="3692"/>
      <c r="BG168" s="4089"/>
      <c r="BH168" s="3706"/>
      <c r="BI168" s="3711"/>
      <c r="BJ168" s="4089"/>
      <c r="BK168" s="3706"/>
      <c r="BL168" s="3711"/>
      <c r="BM168" s="4089"/>
      <c r="BN168" s="3706"/>
      <c r="BO168" s="3711"/>
      <c r="BP168" s="3688" t="s">
        <v>1994</v>
      </c>
      <c r="BQ168" s="4182"/>
      <c r="BR168" s="3688" t="s">
        <v>1998</v>
      </c>
      <c r="BS168" s="3688"/>
      <c r="BT168" s="3716">
        <v>45938</v>
      </c>
      <c r="BU168" s="3716">
        <v>44848</v>
      </c>
      <c r="BV168" s="3695" t="s">
        <v>116</v>
      </c>
      <c r="BW168" s="3716">
        <v>45807</v>
      </c>
      <c r="BX168" s="3716">
        <v>44848</v>
      </c>
      <c r="BY168" s="3695" t="s">
        <v>116</v>
      </c>
      <c r="BZ168" s="3716">
        <v>45807</v>
      </c>
      <c r="CA168" s="3716" t="s">
        <v>104</v>
      </c>
      <c r="CB168" s="2185"/>
      <c r="CC168" s="2186" t="s">
        <v>1999</v>
      </c>
      <c r="CD168" s="12"/>
      <c r="CE168" s="12"/>
      <c r="CF168" s="12"/>
      <c r="CG168" s="18"/>
    </row>
    <row r="169" spans="1:85" ht="45" hidden="1" customHeight="1" x14ac:dyDescent="0.2">
      <c r="A169" s="1688" t="s">
        <v>2000</v>
      </c>
      <c r="B169" s="3307"/>
      <c r="C169" s="2275" t="s">
        <v>2001</v>
      </c>
      <c r="D169" s="1689" t="s">
        <v>1020</v>
      </c>
      <c r="E169" s="1704">
        <v>1367</v>
      </c>
      <c r="F169" s="1666">
        <v>2011</v>
      </c>
      <c r="G169" s="1666">
        <v>2031</v>
      </c>
      <c r="H169" s="1680" t="s">
        <v>89</v>
      </c>
      <c r="I169" s="1691" t="s">
        <v>194</v>
      </c>
      <c r="J169" s="1668">
        <v>42565</v>
      </c>
      <c r="K169" s="1668"/>
      <c r="L169" s="1668"/>
      <c r="M169" s="2006"/>
      <c r="N169" s="1668"/>
      <c r="O169" s="1668"/>
      <c r="P169" s="1667"/>
      <c r="Q169" s="1705"/>
      <c r="R169" s="1669"/>
      <c r="S169" s="1669"/>
      <c r="T169" s="1669"/>
      <c r="U169" s="3793">
        <v>43647</v>
      </c>
      <c r="V169" s="2316" t="s">
        <v>1022</v>
      </c>
      <c r="W169" s="1695" t="str">
        <f t="shared" si="7"/>
        <v>Yes</v>
      </c>
      <c r="X169" s="1672" t="s">
        <v>93</v>
      </c>
      <c r="Y169" s="1376" t="s">
        <v>267</v>
      </c>
      <c r="Z169" s="3208"/>
      <c r="AA169" s="6034" t="s">
        <v>1023</v>
      </c>
      <c r="AB169" s="6034"/>
      <c r="AC169" s="2312"/>
      <c r="AD169" s="1682">
        <v>43678</v>
      </c>
      <c r="AE169" s="4147" t="s">
        <v>873</v>
      </c>
      <c r="AF169" s="1676" t="s">
        <v>1024</v>
      </c>
      <c r="AG169" s="1674">
        <v>44378</v>
      </c>
      <c r="AH169" s="1674"/>
      <c r="AI169" s="1674"/>
      <c r="AJ169" s="3006"/>
      <c r="AK169" s="1677"/>
      <c r="AL169" s="7165"/>
      <c r="AM169" s="7141"/>
      <c r="AN169" s="1674"/>
      <c r="AO169" s="1674"/>
      <c r="AP169" s="1674"/>
      <c r="AQ169" s="1666"/>
      <c r="AR169" s="1697"/>
      <c r="AS169" s="1679"/>
      <c r="AT169" s="1680"/>
      <c r="AU169" s="1679"/>
      <c r="AV169" s="1679"/>
      <c r="AW169" s="1679"/>
      <c r="AX169" s="1680"/>
      <c r="AY169" s="1698"/>
      <c r="AZ169" s="1679"/>
      <c r="BA169" s="1680"/>
      <c r="BB169" s="1679"/>
      <c r="BC169" s="1679"/>
      <c r="BD169" s="1679"/>
      <c r="BE169" s="1680"/>
      <c r="BF169" s="1680"/>
      <c r="BG169" s="4158" t="s">
        <v>1025</v>
      </c>
      <c r="BH169" s="1674">
        <v>44743</v>
      </c>
      <c r="BI169" s="1683"/>
      <c r="BJ169" s="4158" t="s">
        <v>316</v>
      </c>
      <c r="BK169" s="1674">
        <v>45017</v>
      </c>
      <c r="BL169" s="1683"/>
      <c r="BM169" s="4158" t="s">
        <v>1026</v>
      </c>
      <c r="BN169" s="1674">
        <v>45292</v>
      </c>
      <c r="BO169" s="1683"/>
      <c r="BP169" s="4726" t="s">
        <v>1027</v>
      </c>
      <c r="BQ169" s="5724"/>
      <c r="BR169" s="6370"/>
      <c r="BS169" s="1703"/>
      <c r="BT169" s="1684">
        <v>44547</v>
      </c>
      <c r="BU169" s="1684"/>
      <c r="BV169" s="1666" t="s">
        <v>116</v>
      </c>
      <c r="BW169" s="1684">
        <v>44547</v>
      </c>
      <c r="BX169" s="4299">
        <v>44278</v>
      </c>
      <c r="BY169" s="4287" t="s">
        <v>116</v>
      </c>
      <c r="BZ169" s="1684"/>
      <c r="CA169" s="2319" t="s">
        <v>117</v>
      </c>
      <c r="CB169" s="1684"/>
      <c r="CC169" s="1376" t="s">
        <v>105</v>
      </c>
      <c r="CD169" s="12"/>
      <c r="CE169" s="12"/>
      <c r="CF169" s="12"/>
      <c r="CG169" s="18"/>
    </row>
    <row r="170" spans="1:85" s="2685" customFormat="1" ht="45" hidden="1" customHeight="1" x14ac:dyDescent="0.2">
      <c r="A170" s="3686" t="s">
        <v>2002</v>
      </c>
      <c r="B170" s="3687"/>
      <c r="C170" s="3688" t="s">
        <v>2003</v>
      </c>
      <c r="D170" s="3689" t="s">
        <v>2004</v>
      </c>
      <c r="E170" s="3690" t="s">
        <v>193</v>
      </c>
      <c r="F170" s="3691"/>
      <c r="G170" s="3691"/>
      <c r="H170" s="3692" t="s">
        <v>89</v>
      </c>
      <c r="I170" s="3695" t="s">
        <v>89</v>
      </c>
      <c r="J170" s="3696">
        <v>45743</v>
      </c>
      <c r="K170" s="3696">
        <v>40752</v>
      </c>
      <c r="L170" s="3696" t="s">
        <v>90</v>
      </c>
      <c r="M170" s="3735" t="s">
        <v>515</v>
      </c>
      <c r="N170" s="3696"/>
      <c r="O170" s="3696"/>
      <c r="P170" s="3696"/>
      <c r="Q170" s="3697"/>
      <c r="R170" s="3698"/>
      <c r="S170" s="3733"/>
      <c r="T170" s="3733"/>
      <c r="U170" s="3794"/>
      <c r="V170" s="3699"/>
      <c r="W170" s="3700" t="str">
        <f t="shared" si="7"/>
        <v>Yes</v>
      </c>
      <c r="X170" s="3701" t="s">
        <v>93</v>
      </c>
      <c r="Y170" s="3688" t="s">
        <v>94</v>
      </c>
      <c r="Z170" s="4030"/>
      <c r="AA170" s="5810" t="s">
        <v>2005</v>
      </c>
      <c r="AB170" s="5810" t="s">
        <v>2006</v>
      </c>
      <c r="AC170" s="3703"/>
      <c r="AD170" s="3704">
        <v>45717</v>
      </c>
      <c r="AE170" s="4145">
        <v>46143</v>
      </c>
      <c r="AF170" s="3705" t="s">
        <v>1963</v>
      </c>
      <c r="AG170" s="3706">
        <v>46143</v>
      </c>
      <c r="AH170" s="3706"/>
      <c r="AI170" s="3706"/>
      <c r="AJ170" s="3908"/>
      <c r="AK170" s="3707"/>
      <c r="AL170" s="3909"/>
      <c r="AM170" s="3714"/>
      <c r="AN170" s="3706"/>
      <c r="AO170" s="3706"/>
      <c r="AP170" s="3706"/>
      <c r="AQ170" s="3695"/>
      <c r="AR170" s="3708"/>
      <c r="AS170" s="3709"/>
      <c r="AT170" s="3692"/>
      <c r="AU170" s="3709"/>
      <c r="AV170" s="3709"/>
      <c r="AW170" s="3709"/>
      <c r="AX170" s="3692"/>
      <c r="AY170" s="3710"/>
      <c r="AZ170" s="3709"/>
      <c r="BA170" s="3692"/>
      <c r="BB170" s="3709"/>
      <c r="BC170" s="3709"/>
      <c r="BD170" s="3709"/>
      <c r="BE170" s="3692"/>
      <c r="BF170" s="3692"/>
      <c r="BG170" s="4089">
        <v>46753</v>
      </c>
      <c r="BH170" s="3706">
        <v>46753</v>
      </c>
      <c r="BI170" s="3711"/>
      <c r="BJ170" s="4089">
        <v>46844</v>
      </c>
      <c r="BK170" s="3706">
        <v>46844</v>
      </c>
      <c r="BL170" s="3711"/>
      <c r="BM170" s="4089">
        <v>47058</v>
      </c>
      <c r="BN170" s="3706">
        <v>47058</v>
      </c>
      <c r="BO170" s="3711"/>
      <c r="BP170" s="3688" t="s">
        <v>2007</v>
      </c>
      <c r="BQ170" s="4182" t="s">
        <v>2008</v>
      </c>
      <c r="BR170" s="3688"/>
      <c r="BS170" s="3689"/>
      <c r="BT170" s="3716">
        <v>44673</v>
      </c>
      <c r="BU170" s="3716">
        <v>45807</v>
      </c>
      <c r="BV170" s="3695" t="s">
        <v>116</v>
      </c>
      <c r="BW170" s="3716"/>
      <c r="BX170" s="6391">
        <v>45807</v>
      </c>
      <c r="BY170" s="6396" t="s">
        <v>116</v>
      </c>
      <c r="BZ170" s="3716">
        <v>45807</v>
      </c>
      <c r="CA170" s="3716" t="s">
        <v>104</v>
      </c>
      <c r="CB170" s="2177"/>
      <c r="CC170" s="2151" t="s">
        <v>2009</v>
      </c>
      <c r="CD170" s="12"/>
      <c r="CE170" s="12"/>
      <c r="CF170" s="12"/>
      <c r="CG170" s="18"/>
    </row>
    <row r="171" spans="1:85" ht="45" hidden="1" customHeight="1" x14ac:dyDescent="0.2">
      <c r="A171" s="1412" t="s">
        <v>2010</v>
      </c>
      <c r="B171" s="3304"/>
      <c r="C171" s="1381" t="s">
        <v>2011</v>
      </c>
      <c r="D171" s="1380" t="s">
        <v>205</v>
      </c>
      <c r="E171" s="7352">
        <v>2157</v>
      </c>
      <c r="F171" s="1387">
        <v>2019</v>
      </c>
      <c r="G171" s="1387">
        <v>2041</v>
      </c>
      <c r="H171" s="1413" t="s">
        <v>89</v>
      </c>
      <c r="I171" s="1413" t="s">
        <v>89</v>
      </c>
      <c r="J171" s="1389">
        <v>41016</v>
      </c>
      <c r="K171" s="1389"/>
      <c r="L171" s="1389"/>
      <c r="M171" s="2002"/>
      <c r="N171" s="1389"/>
      <c r="O171" s="1389"/>
      <c r="P171" s="1388"/>
      <c r="Q171" s="1415"/>
      <c r="R171" s="1416"/>
      <c r="S171" s="1416"/>
      <c r="T171" s="1416"/>
      <c r="U171" s="3792"/>
      <c r="V171" s="1417"/>
      <c r="W171" s="1391" t="str">
        <f t="shared" si="7"/>
        <v>Yes</v>
      </c>
      <c r="X171" s="1392" t="s">
        <v>93</v>
      </c>
      <c r="Y171" s="108" t="s">
        <v>94</v>
      </c>
      <c r="Z171" s="1449"/>
      <c r="AA171" s="5792" t="s">
        <v>2012</v>
      </c>
      <c r="AB171" s="5792" t="s">
        <v>2013</v>
      </c>
      <c r="AC171" s="2967"/>
      <c r="AD171" s="1418">
        <v>45689</v>
      </c>
      <c r="AE171" s="1570" t="s">
        <v>2014</v>
      </c>
      <c r="AF171" s="1419" t="s">
        <v>2015</v>
      </c>
      <c r="AG171" s="1396">
        <v>43617</v>
      </c>
      <c r="AH171" s="1397">
        <v>43586</v>
      </c>
      <c r="AI171" s="1397">
        <v>43677</v>
      </c>
      <c r="AJ171" s="3008" t="s">
        <v>2016</v>
      </c>
      <c r="AK171" s="1399" t="s">
        <v>2017</v>
      </c>
      <c r="AL171" s="7368" t="s">
        <v>2018</v>
      </c>
      <c r="AM171" s="7369" t="s">
        <v>2019</v>
      </c>
      <c r="AN171" s="1396">
        <v>44317</v>
      </c>
      <c r="AO171" s="1397">
        <v>44376</v>
      </c>
      <c r="AP171" s="1397">
        <v>44469</v>
      </c>
      <c r="AQ171" s="132" t="s">
        <v>2020</v>
      </c>
      <c r="AR171" s="1400"/>
      <c r="AS171" s="1420" t="s">
        <v>663</v>
      </c>
      <c r="AT171" s="1421" t="s">
        <v>2021</v>
      </c>
      <c r="AU171" s="1422">
        <v>44835</v>
      </c>
      <c r="AV171" s="1423">
        <v>44893</v>
      </c>
      <c r="AW171" s="1423">
        <v>44985</v>
      </c>
      <c r="AX171" s="4317" t="s">
        <v>2022</v>
      </c>
      <c r="AY171" s="1425"/>
      <c r="AZ171" s="1420" t="s">
        <v>4322</v>
      </c>
      <c r="BA171" s="1421" t="s">
        <v>2024</v>
      </c>
      <c r="BB171" s="1422">
        <v>45870</v>
      </c>
      <c r="BC171" s="1423"/>
      <c r="BD171" s="1423"/>
      <c r="BE171" s="1424"/>
      <c r="BF171" s="1424"/>
      <c r="BG171" s="4085" t="s">
        <v>4323</v>
      </c>
      <c r="BH171" s="1396">
        <v>45962</v>
      </c>
      <c r="BI171" s="1445"/>
      <c r="BJ171" s="4173" t="s">
        <v>175</v>
      </c>
      <c r="BK171" s="1547">
        <v>46235</v>
      </c>
      <c r="BL171" s="1445"/>
      <c r="BM171" s="4085" t="s">
        <v>176</v>
      </c>
      <c r="BN171" s="1396">
        <v>46600</v>
      </c>
      <c r="BO171" s="1408"/>
      <c r="BP171" s="540" t="s">
        <v>4324</v>
      </c>
      <c r="BQ171" s="627" t="s">
        <v>4325</v>
      </c>
      <c r="BR171" s="540" t="s">
        <v>2026</v>
      </c>
      <c r="BS171" s="2238"/>
      <c r="BT171" s="1409">
        <v>45936</v>
      </c>
      <c r="BU171" s="1409">
        <v>45807</v>
      </c>
      <c r="BV171" s="1410" t="s">
        <v>116</v>
      </c>
      <c r="BW171" s="1409">
        <v>45936</v>
      </c>
      <c r="BX171" s="1621">
        <v>45807</v>
      </c>
      <c r="BY171" s="1410" t="s">
        <v>116</v>
      </c>
      <c r="BZ171" s="1409">
        <v>45936</v>
      </c>
      <c r="CA171" s="1409" t="s">
        <v>1925</v>
      </c>
      <c r="CB171" s="1409"/>
      <c r="CC171" s="540" t="s">
        <v>2028</v>
      </c>
      <c r="CD171" s="12"/>
      <c r="CE171" s="12"/>
      <c r="CF171" s="12"/>
      <c r="CG171" s="18"/>
    </row>
    <row r="172" spans="1:85" ht="45" hidden="1" customHeight="1" x14ac:dyDescent="0.2">
      <c r="A172" s="3686" t="s">
        <v>2029</v>
      </c>
      <c r="B172" s="3687"/>
      <c r="C172" s="3688" t="s">
        <v>2030</v>
      </c>
      <c r="D172" s="3689" t="s">
        <v>2031</v>
      </c>
      <c r="E172" s="3690">
        <v>2343</v>
      </c>
      <c r="F172" s="3691" t="s">
        <v>1211</v>
      </c>
      <c r="G172" s="3695">
        <v>2043</v>
      </c>
      <c r="H172" s="3692" t="s">
        <v>89</v>
      </c>
      <c r="I172" s="3695" t="s">
        <v>89</v>
      </c>
      <c r="J172" s="3696">
        <v>43523</v>
      </c>
      <c r="K172" s="3696"/>
      <c r="L172" s="1388"/>
      <c r="M172" s="2003"/>
      <c r="N172" s="1388"/>
      <c r="O172" s="3696"/>
      <c r="P172" s="3696"/>
      <c r="Q172" s="3697"/>
      <c r="R172" s="3698"/>
      <c r="S172" s="3698"/>
      <c r="T172" s="3698"/>
      <c r="U172" s="3794"/>
      <c r="V172" s="3699"/>
      <c r="W172" s="3700" t="str">
        <f t="shared" si="7"/>
        <v>Yes</v>
      </c>
      <c r="X172" s="3701" t="s">
        <v>93</v>
      </c>
      <c r="Y172" s="3688" t="s">
        <v>94</v>
      </c>
      <c r="Z172" s="4030"/>
      <c r="AA172" s="5810" t="s">
        <v>2032</v>
      </c>
      <c r="AB172" s="5802" t="s">
        <v>2033</v>
      </c>
      <c r="AC172" s="3703"/>
      <c r="AD172" s="3704">
        <v>45839</v>
      </c>
      <c r="AE172" s="4145" t="s">
        <v>2034</v>
      </c>
      <c r="AF172" s="3705" t="s">
        <v>2035</v>
      </c>
      <c r="AG172" s="3706">
        <v>46357</v>
      </c>
      <c r="AH172" s="3706"/>
      <c r="AI172" s="3706"/>
      <c r="AJ172" s="3713"/>
      <c r="AK172" s="3707"/>
      <c r="AL172" s="3709"/>
      <c r="AM172" s="3705"/>
      <c r="AN172" s="3706"/>
      <c r="AO172" s="3706"/>
      <c r="AP172" s="3706"/>
      <c r="AQ172" s="3695"/>
      <c r="AR172" s="3708"/>
      <c r="AS172" s="3709"/>
      <c r="AT172" s="3692"/>
      <c r="AU172" s="3709"/>
      <c r="AV172" s="3709"/>
      <c r="AW172" s="3709"/>
      <c r="AX172" s="3692"/>
      <c r="AY172" s="3710"/>
      <c r="AZ172" s="3709"/>
      <c r="BA172" s="3692"/>
      <c r="BB172" s="3709"/>
      <c r="BC172" s="3709"/>
      <c r="BD172" s="3709"/>
      <c r="BE172" s="3692"/>
      <c r="BF172" s="3692"/>
      <c r="BG172" s="4089">
        <v>46692</v>
      </c>
      <c r="BH172" s="3706">
        <v>46692</v>
      </c>
      <c r="BI172" s="3711"/>
      <c r="BJ172" s="4089">
        <v>46753</v>
      </c>
      <c r="BK172" s="3706">
        <v>46753</v>
      </c>
      <c r="BL172" s="3711"/>
      <c r="BM172" s="4089" t="s">
        <v>114</v>
      </c>
      <c r="BN172" s="3706" t="s">
        <v>114</v>
      </c>
      <c r="BO172" s="3711"/>
      <c r="BP172" s="4031" t="s">
        <v>2036</v>
      </c>
      <c r="BQ172" s="6360" t="s">
        <v>1059</v>
      </c>
      <c r="BR172" s="4031" t="s">
        <v>2037</v>
      </c>
      <c r="BS172" s="540"/>
      <c r="BT172" s="3716">
        <v>45807</v>
      </c>
      <c r="BU172" s="3716">
        <v>45951</v>
      </c>
      <c r="BV172" s="3695" t="s">
        <v>116</v>
      </c>
      <c r="BW172" s="3716">
        <v>45687</v>
      </c>
      <c r="BX172" s="3716">
        <v>45951</v>
      </c>
      <c r="BY172" s="3695" t="s">
        <v>116</v>
      </c>
      <c r="BZ172" s="3716">
        <v>45951</v>
      </c>
      <c r="CA172" s="3716" t="s">
        <v>104</v>
      </c>
      <c r="CB172" s="1409"/>
      <c r="CC172" s="540"/>
      <c r="CD172" s="12"/>
      <c r="CE172" s="12"/>
      <c r="CF172" s="12"/>
      <c r="CG172" s="18"/>
    </row>
    <row r="173" spans="1:85" ht="45" hidden="1" customHeight="1" x14ac:dyDescent="0.2">
      <c r="A173" s="3686" t="s">
        <v>2038</v>
      </c>
      <c r="B173" s="3687"/>
      <c r="C173" s="3688" t="s">
        <v>2039</v>
      </c>
      <c r="D173" s="3689" t="s">
        <v>2040</v>
      </c>
      <c r="E173" s="3690" t="s">
        <v>226</v>
      </c>
      <c r="F173" s="3691"/>
      <c r="G173" s="3691"/>
      <c r="H173" s="3692"/>
      <c r="I173" s="3692"/>
      <c r="J173" s="3694">
        <v>42375</v>
      </c>
      <c r="K173" s="3694"/>
      <c r="L173" s="3694"/>
      <c r="M173" s="3866"/>
      <c r="N173" s="3694"/>
      <c r="O173" s="3694"/>
      <c r="P173" s="3696"/>
      <c r="Q173" s="3697"/>
      <c r="R173" s="3698"/>
      <c r="S173" s="3698"/>
      <c r="T173" s="3698"/>
      <c r="U173" s="3794">
        <v>45292</v>
      </c>
      <c r="V173" s="3699" t="s">
        <v>1577</v>
      </c>
      <c r="W173" s="3700" t="b">
        <f t="shared" si="7"/>
        <v>0</v>
      </c>
      <c r="X173" s="3701" t="s">
        <v>228</v>
      </c>
      <c r="Y173" s="3688" t="s">
        <v>94</v>
      </c>
      <c r="Z173" s="4030"/>
      <c r="AA173" s="5802" t="s">
        <v>2041</v>
      </c>
      <c r="AB173" s="5777" t="s">
        <v>2042</v>
      </c>
      <c r="AC173" s="3703"/>
      <c r="AD173" s="3704">
        <v>45717</v>
      </c>
      <c r="AE173" s="4145"/>
      <c r="AF173" s="3705"/>
      <c r="AG173" s="3706"/>
      <c r="AH173" s="3706"/>
      <c r="AI173" s="3706"/>
      <c r="AJ173" s="3713"/>
      <c r="AK173" s="3707"/>
      <c r="AL173" s="3909"/>
      <c r="AM173" s="3714"/>
      <c r="AN173" s="3706"/>
      <c r="AO173" s="3706"/>
      <c r="AP173" s="3706"/>
      <c r="AQ173" s="3695"/>
      <c r="AR173" s="3708"/>
      <c r="AS173" s="3709"/>
      <c r="AT173" s="3692"/>
      <c r="AU173" s="3706"/>
      <c r="AV173" s="3709"/>
      <c r="AW173" s="3709"/>
      <c r="AX173" s="3692"/>
      <c r="AY173" s="3710"/>
      <c r="AZ173" s="3709"/>
      <c r="BA173" s="3692"/>
      <c r="BB173" s="3709"/>
      <c r="BC173" s="3709"/>
      <c r="BD173" s="3709"/>
      <c r="BE173" s="3692"/>
      <c r="BF173" s="3692"/>
      <c r="BG173" s="4089"/>
      <c r="BH173" s="3706"/>
      <c r="BI173" s="3711"/>
      <c r="BJ173" s="4089"/>
      <c r="BK173" s="3706"/>
      <c r="BL173" s="3711"/>
      <c r="BM173" s="4089"/>
      <c r="BN173" s="3706"/>
      <c r="BO173" s="3711"/>
      <c r="BP173" s="4003" t="s">
        <v>2043</v>
      </c>
      <c r="BQ173" s="4003" t="s">
        <v>2044</v>
      </c>
      <c r="BR173" s="3712"/>
      <c r="BS173" s="3688"/>
      <c r="BT173" s="3716">
        <v>45680</v>
      </c>
      <c r="BU173" s="3716">
        <v>45807</v>
      </c>
      <c r="BV173" s="3695" t="s">
        <v>116</v>
      </c>
      <c r="BW173" s="3716">
        <v>45807</v>
      </c>
      <c r="BX173" s="3716"/>
      <c r="BY173" s="3695" t="s">
        <v>116</v>
      </c>
      <c r="BZ173" s="3716">
        <v>45807</v>
      </c>
      <c r="CA173" s="3716" t="s">
        <v>104</v>
      </c>
      <c r="CB173" s="1409"/>
      <c r="CC173" s="540" t="s">
        <v>2045</v>
      </c>
      <c r="CD173" s="12"/>
      <c r="CE173" s="12"/>
      <c r="CF173" s="12"/>
      <c r="CG173" s="18"/>
    </row>
    <row r="174" spans="1:85" ht="45" hidden="1" customHeight="1" x14ac:dyDescent="0.2">
      <c r="A174" s="3686" t="s">
        <v>2046</v>
      </c>
      <c r="B174" s="3687"/>
      <c r="C174" s="3688" t="s">
        <v>2047</v>
      </c>
      <c r="D174" s="3868" t="s">
        <v>635</v>
      </c>
      <c r="E174" s="3690" t="s">
        <v>193</v>
      </c>
      <c r="F174" s="3691"/>
      <c r="G174" s="3691"/>
      <c r="H174" s="3692" t="s">
        <v>89</v>
      </c>
      <c r="I174" s="3692" t="s">
        <v>89</v>
      </c>
      <c r="J174" s="3694">
        <v>44335</v>
      </c>
      <c r="K174" s="3694">
        <v>40471</v>
      </c>
      <c r="L174" s="3694"/>
      <c r="M174" s="3866"/>
      <c r="N174" s="3694"/>
      <c r="O174" s="3694"/>
      <c r="P174" s="3696"/>
      <c r="Q174" s="3697"/>
      <c r="R174" s="3698"/>
      <c r="S174" s="3698"/>
      <c r="T174" s="3698"/>
      <c r="U174" s="3794"/>
      <c r="V174" s="3699"/>
      <c r="W174" s="3700" t="str">
        <f t="shared" si="7"/>
        <v>Yes</v>
      </c>
      <c r="X174" s="3701" t="s">
        <v>93</v>
      </c>
      <c r="Y174" s="3688" t="s">
        <v>94</v>
      </c>
      <c r="Z174" s="4030"/>
      <c r="AA174" s="5905"/>
      <c r="AB174" s="5802" t="s">
        <v>2048</v>
      </c>
      <c r="AC174" s="3703"/>
      <c r="AD174" s="3704">
        <v>45689</v>
      </c>
      <c r="AE174" s="4145" t="s">
        <v>331</v>
      </c>
      <c r="AF174" s="3705" t="s">
        <v>2049</v>
      </c>
      <c r="AG174" s="3706">
        <v>46143</v>
      </c>
      <c r="AH174" s="3706"/>
      <c r="AI174" s="3706"/>
      <c r="AJ174" s="3713"/>
      <c r="AK174" s="3707"/>
      <c r="AL174" s="3909"/>
      <c r="AM174" s="3714"/>
      <c r="AN174" s="3706"/>
      <c r="AO174" s="3706"/>
      <c r="AP174" s="3706"/>
      <c r="AQ174" s="3695"/>
      <c r="AR174" s="3708"/>
      <c r="AS174" s="3709"/>
      <c r="AT174" s="3692"/>
      <c r="AU174" s="3709"/>
      <c r="AV174" s="3709"/>
      <c r="AW174" s="3709"/>
      <c r="AX174" s="3692"/>
      <c r="AY174" s="3710"/>
      <c r="AZ174" s="3709"/>
      <c r="BA174" s="3692"/>
      <c r="BB174" s="3709"/>
      <c r="BC174" s="3709"/>
      <c r="BD174" s="3709"/>
      <c r="BE174" s="3692"/>
      <c r="BF174" s="3692"/>
      <c r="BG174" s="4089" t="s">
        <v>2050</v>
      </c>
      <c r="BH174" s="3706">
        <v>46508</v>
      </c>
      <c r="BI174" s="3711"/>
      <c r="BJ174" s="4089">
        <v>46692</v>
      </c>
      <c r="BK174" s="3706">
        <v>46692</v>
      </c>
      <c r="BL174" s="3711"/>
      <c r="BM174" s="4089">
        <v>46966</v>
      </c>
      <c r="BN174" s="3706">
        <v>46966</v>
      </c>
      <c r="BO174" s="3711"/>
      <c r="BP174" s="3712"/>
      <c r="BQ174" s="4003" t="s">
        <v>132</v>
      </c>
      <c r="BR174" s="3869"/>
      <c r="BS174" s="3870"/>
      <c r="BT174" s="3716">
        <v>45807</v>
      </c>
      <c r="BU174" s="3716">
        <v>45700</v>
      </c>
      <c r="BV174" s="3695" t="s">
        <v>116</v>
      </c>
      <c r="BW174" s="3716">
        <v>45807</v>
      </c>
      <c r="BX174" s="3716">
        <v>45700</v>
      </c>
      <c r="BY174" s="3695" t="s">
        <v>116</v>
      </c>
      <c r="BZ174" s="3716">
        <v>45687</v>
      </c>
      <c r="CA174" s="3716" t="s">
        <v>104</v>
      </c>
      <c r="CB174" s="1409"/>
      <c r="CC174" s="540"/>
      <c r="CD174" s="12"/>
      <c r="CE174" s="12"/>
      <c r="CF174" s="12"/>
      <c r="CG174" s="18" t="s">
        <v>93</v>
      </c>
    </row>
    <row r="175" spans="1:85" ht="45" hidden="1" customHeight="1" x14ac:dyDescent="0.2">
      <c r="A175" s="3686" t="s">
        <v>2051</v>
      </c>
      <c r="B175" s="3687"/>
      <c r="C175" s="3688" t="s">
        <v>2052</v>
      </c>
      <c r="D175" s="3689" t="s">
        <v>2053</v>
      </c>
      <c r="E175" s="3690" t="s">
        <v>193</v>
      </c>
      <c r="F175" s="3691"/>
      <c r="G175" s="3691"/>
      <c r="H175" s="3692" t="s">
        <v>89</v>
      </c>
      <c r="I175" s="3693" t="s">
        <v>89</v>
      </c>
      <c r="J175" s="3694">
        <v>44461</v>
      </c>
      <c r="K175" s="3694">
        <v>42270</v>
      </c>
      <c r="L175" s="3694"/>
      <c r="M175" s="3866"/>
      <c r="N175" s="3694"/>
      <c r="O175" s="3694"/>
      <c r="P175" s="3696"/>
      <c r="Q175" s="3697"/>
      <c r="R175" s="3698"/>
      <c r="S175" s="3698"/>
      <c r="T175" s="3698"/>
      <c r="U175" s="3794"/>
      <c r="V175" s="3699"/>
      <c r="W175" s="3700" t="str">
        <f t="shared" si="7"/>
        <v>Yes</v>
      </c>
      <c r="X175" s="3701" t="s">
        <v>93</v>
      </c>
      <c r="Y175" s="3688" t="s">
        <v>94</v>
      </c>
      <c r="Z175" s="4030"/>
      <c r="AA175" s="5810" t="s">
        <v>2054</v>
      </c>
      <c r="AB175" s="5802" t="s">
        <v>2055</v>
      </c>
      <c r="AC175" s="3703"/>
      <c r="AD175" s="3704">
        <v>45717</v>
      </c>
      <c r="AE175" s="4145">
        <v>46082</v>
      </c>
      <c r="AF175" s="3705" t="s">
        <v>219</v>
      </c>
      <c r="AG175" s="3706">
        <v>46082</v>
      </c>
      <c r="AH175" s="3706"/>
      <c r="AI175" s="3706"/>
      <c r="AJ175" s="3713"/>
      <c r="AK175" s="3707"/>
      <c r="AL175" s="3909">
        <v>46266</v>
      </c>
      <c r="AM175" s="3714" t="s">
        <v>219</v>
      </c>
      <c r="AN175" s="3706">
        <v>46266</v>
      </c>
      <c r="AO175" s="3706"/>
      <c r="AP175" s="3706"/>
      <c r="AQ175" s="3695"/>
      <c r="AR175" s="3708"/>
      <c r="AS175" s="3709"/>
      <c r="AT175" s="3692"/>
      <c r="AU175" s="3709"/>
      <c r="AV175" s="3709"/>
      <c r="AW175" s="3709"/>
      <c r="AX175" s="3692"/>
      <c r="AY175" s="3710"/>
      <c r="AZ175" s="3709"/>
      <c r="BA175" s="3692"/>
      <c r="BB175" s="3709"/>
      <c r="BC175" s="3709"/>
      <c r="BD175" s="3709"/>
      <c r="BE175" s="3692"/>
      <c r="BF175" s="3692"/>
      <c r="BG175" s="4089">
        <v>46753</v>
      </c>
      <c r="BH175" s="3706">
        <v>46753</v>
      </c>
      <c r="BI175" s="3711"/>
      <c r="BJ175" s="4089" t="s">
        <v>2056</v>
      </c>
      <c r="BK175" s="3706">
        <v>46966</v>
      </c>
      <c r="BL175" s="3711"/>
      <c r="BM175" s="4089" t="s">
        <v>2057</v>
      </c>
      <c r="BN175" s="3706">
        <v>47150</v>
      </c>
      <c r="BO175" s="3711"/>
      <c r="BP175" s="3688" t="s">
        <v>2058</v>
      </c>
      <c r="BQ175" s="4182" t="s">
        <v>355</v>
      </c>
      <c r="BR175" s="3688"/>
      <c r="BS175" s="3688"/>
      <c r="BT175" s="3716">
        <v>45320</v>
      </c>
      <c r="BU175" s="3716">
        <v>45951</v>
      </c>
      <c r="BV175" s="3695" t="s">
        <v>116</v>
      </c>
      <c r="BW175" s="3716"/>
      <c r="BX175" s="3716">
        <v>45951</v>
      </c>
      <c r="BY175" s="3695" t="s">
        <v>116</v>
      </c>
      <c r="BZ175" s="3716">
        <v>45951</v>
      </c>
      <c r="CA175" s="3716" t="s">
        <v>104</v>
      </c>
      <c r="CB175" s="1409"/>
      <c r="CC175" s="540" t="s">
        <v>2059</v>
      </c>
      <c r="CD175" s="12"/>
      <c r="CE175" s="12"/>
      <c r="CF175" s="12"/>
      <c r="CG175" s="18"/>
    </row>
    <row r="176" spans="1:85" ht="45" hidden="1" customHeight="1" x14ac:dyDescent="0.2">
      <c r="A176" s="3686" t="s">
        <v>2060</v>
      </c>
      <c r="B176" s="3687"/>
      <c r="C176" s="3688" t="s">
        <v>2061</v>
      </c>
      <c r="D176" s="3688" t="s">
        <v>2062</v>
      </c>
      <c r="E176" s="3859" t="s">
        <v>193</v>
      </c>
      <c r="F176" s="3695">
        <v>2028</v>
      </c>
      <c r="G176" s="3695">
        <v>2043</v>
      </c>
      <c r="H176" s="3691" t="s">
        <v>89</v>
      </c>
      <c r="I176" s="3695" t="s">
        <v>89</v>
      </c>
      <c r="J176" s="3696" t="s">
        <v>2063</v>
      </c>
      <c r="K176" s="3694"/>
      <c r="L176" s="3943"/>
      <c r="M176" s="4091"/>
      <c r="N176" s="3943"/>
      <c r="O176" s="3943"/>
      <c r="P176" s="3696"/>
      <c r="Q176" s="3732"/>
      <c r="R176" s="3698"/>
      <c r="S176" s="3733"/>
      <c r="T176" s="3733"/>
      <c r="U176" s="3794"/>
      <c r="V176" s="3734"/>
      <c r="W176" s="3700" t="str">
        <f t="shared" si="7"/>
        <v>Yes</v>
      </c>
      <c r="X176" s="3701" t="s">
        <v>93</v>
      </c>
      <c r="Y176" s="3688" t="s">
        <v>267</v>
      </c>
      <c r="Z176" s="3688"/>
      <c r="AA176" s="5777" t="s">
        <v>2064</v>
      </c>
      <c r="AB176" s="5777" t="s">
        <v>2065</v>
      </c>
      <c r="AC176" s="3729"/>
      <c r="AD176" s="3728">
        <v>45778</v>
      </c>
      <c r="AE176" s="4145">
        <v>46447</v>
      </c>
      <c r="AF176" s="3705" t="s">
        <v>2066</v>
      </c>
      <c r="AG176" s="3706">
        <v>46447</v>
      </c>
      <c r="AH176" s="3706"/>
      <c r="AI176" s="3706"/>
      <c r="AJ176" s="6249"/>
      <c r="AK176" s="3736"/>
      <c r="AL176" s="3706"/>
      <c r="AM176" s="3705"/>
      <c r="AN176" s="3706"/>
      <c r="AO176" s="3706"/>
      <c r="AP176" s="3706"/>
      <c r="AQ176" s="3696"/>
      <c r="AR176" s="3708"/>
      <c r="AS176" s="3709"/>
      <c r="AT176" s="3694"/>
      <c r="AU176" s="3730"/>
      <c r="AV176" s="3709"/>
      <c r="AW176" s="3709"/>
      <c r="AX176" s="3694"/>
      <c r="AY176" s="3710"/>
      <c r="AZ176" s="3709"/>
      <c r="BA176" s="3698"/>
      <c r="BB176" s="3730"/>
      <c r="BC176" s="3709"/>
      <c r="BD176" s="3709"/>
      <c r="BE176" s="3694"/>
      <c r="BF176" s="3694"/>
      <c r="BG176" s="4089">
        <v>46661</v>
      </c>
      <c r="BH176" s="3706">
        <v>46661</v>
      </c>
      <c r="BI176" s="3706"/>
      <c r="BJ176" s="4089">
        <v>46692</v>
      </c>
      <c r="BK176" s="3706">
        <v>46692</v>
      </c>
      <c r="BL176" s="3711"/>
      <c r="BM176" s="4089">
        <v>46905</v>
      </c>
      <c r="BN176" s="3704">
        <v>46905</v>
      </c>
      <c r="BO176" s="3711"/>
      <c r="BP176" s="4316" t="s">
        <v>2065</v>
      </c>
      <c r="BQ176" s="4182" t="s">
        <v>915</v>
      </c>
      <c r="BR176" s="3712"/>
      <c r="BS176" s="3712"/>
      <c r="BT176" s="3716">
        <v>45951</v>
      </c>
      <c r="BU176" s="3716">
        <v>45807</v>
      </c>
      <c r="BV176" s="3695" t="s">
        <v>116</v>
      </c>
      <c r="BW176" s="3716">
        <v>45951</v>
      </c>
      <c r="BX176" s="3716">
        <v>45807</v>
      </c>
      <c r="BY176" s="3695" t="s">
        <v>116</v>
      </c>
      <c r="BZ176" s="3716">
        <v>45807</v>
      </c>
      <c r="CA176" s="3716" t="s">
        <v>104</v>
      </c>
      <c r="CB176" s="1409"/>
      <c r="CC176" s="1409"/>
      <c r="CD176" s="1176"/>
      <c r="CE176" s="1176"/>
      <c r="CF176" s="1176"/>
      <c r="CG176" s="1175"/>
    </row>
    <row r="177" spans="1:85" ht="45" hidden="1" customHeight="1" x14ac:dyDescent="0.2">
      <c r="A177" s="1581" t="s">
        <v>2067</v>
      </c>
      <c r="B177" s="3316"/>
      <c r="C177" s="1426" t="s">
        <v>2068</v>
      </c>
      <c r="D177" s="1713" t="s">
        <v>2069</v>
      </c>
      <c r="E177" s="3748">
        <v>2306</v>
      </c>
      <c r="F177" s="1563">
        <v>2022</v>
      </c>
      <c r="G177" s="1563">
        <v>2040</v>
      </c>
      <c r="H177" s="2471" t="s">
        <v>89</v>
      </c>
      <c r="I177" s="1656" t="s">
        <v>89</v>
      </c>
      <c r="J177" s="1437">
        <v>43719</v>
      </c>
      <c r="K177" s="1437"/>
      <c r="L177" s="1437"/>
      <c r="M177" s="2628"/>
      <c r="N177" s="1437"/>
      <c r="O177" s="1437"/>
      <c r="P177" s="1506"/>
      <c r="Q177" s="1632"/>
      <c r="R177" s="1625"/>
      <c r="S177" s="1625"/>
      <c r="T177" s="1625"/>
      <c r="U177" s="3809">
        <v>44013</v>
      </c>
      <c r="V177" s="3851" t="s">
        <v>2070</v>
      </c>
      <c r="W177" s="3750" t="str">
        <f t="shared" si="7"/>
        <v>Yes</v>
      </c>
      <c r="X177" s="3751" t="s">
        <v>93</v>
      </c>
      <c r="Y177" s="1426" t="s">
        <v>267</v>
      </c>
      <c r="Z177" s="4029"/>
      <c r="AA177" s="5812" t="s">
        <v>2071</v>
      </c>
      <c r="AB177" s="6208" t="s">
        <v>2071</v>
      </c>
      <c r="AC177" s="3753"/>
      <c r="AD177" s="3589">
        <v>45717</v>
      </c>
      <c r="AE177" s="4132">
        <v>44958</v>
      </c>
      <c r="AF177" s="3754" t="s">
        <v>2072</v>
      </c>
      <c r="AG177" s="3755">
        <v>44986</v>
      </c>
      <c r="AH177" s="3755">
        <v>44986</v>
      </c>
      <c r="AI177" s="3755">
        <v>44986</v>
      </c>
      <c r="AJ177" s="3756" t="s">
        <v>2073</v>
      </c>
      <c r="AK177" s="3757"/>
      <c r="AL177" s="3759">
        <v>45809</v>
      </c>
      <c r="AM177" s="2471" t="s">
        <v>142</v>
      </c>
      <c r="AN177" s="3759">
        <v>45809</v>
      </c>
      <c r="AO177" s="3755">
        <v>45845</v>
      </c>
      <c r="AP177" s="3755">
        <v>45915</v>
      </c>
      <c r="AQ177" s="3854"/>
      <c r="AR177" s="3758"/>
      <c r="AS177" s="1437"/>
      <c r="AT177" s="1437"/>
      <c r="AU177" s="3855"/>
      <c r="AV177" s="3759"/>
      <c r="AW177" s="3759"/>
      <c r="AX177" s="2471"/>
      <c r="AY177" s="3760"/>
      <c r="AZ177" s="3759"/>
      <c r="BA177" s="2471"/>
      <c r="BB177" s="3759"/>
      <c r="BC177" s="3759"/>
      <c r="BD177" s="3759"/>
      <c r="BE177" s="2471"/>
      <c r="BF177" s="2471"/>
      <c r="BG177" s="4160" t="s">
        <v>274</v>
      </c>
      <c r="BH177" s="3755">
        <v>46204</v>
      </c>
      <c r="BI177" s="3590"/>
      <c r="BJ177" s="4160">
        <v>46357</v>
      </c>
      <c r="BK177" s="3755">
        <v>46357</v>
      </c>
      <c r="BL177" s="3590"/>
      <c r="BM177" s="4160" t="s">
        <v>2074</v>
      </c>
      <c r="BN177" s="3755">
        <v>46753</v>
      </c>
      <c r="BO177" s="3590"/>
      <c r="BP177" s="1426" t="s">
        <v>2075</v>
      </c>
      <c r="BQ177" s="3913" t="s">
        <v>355</v>
      </c>
      <c r="BR177" s="1426" t="s">
        <v>2076</v>
      </c>
      <c r="BS177" s="1426"/>
      <c r="BT177" s="3592">
        <v>45681</v>
      </c>
      <c r="BU177" s="3592">
        <v>45807</v>
      </c>
      <c r="BV177" s="1563" t="s">
        <v>116</v>
      </c>
      <c r="BW177" s="3592">
        <v>45827</v>
      </c>
      <c r="BX177" s="3592">
        <v>45856</v>
      </c>
      <c r="BY177" s="1563" t="s">
        <v>116</v>
      </c>
      <c r="BZ177" s="3592">
        <v>45807</v>
      </c>
      <c r="CA177" s="3592" t="s">
        <v>178</v>
      </c>
      <c r="CB177" s="1409"/>
      <c r="CC177" s="540"/>
      <c r="CD177" s="12"/>
      <c r="CE177" s="12"/>
      <c r="CF177" s="12"/>
      <c r="CG177" s="18"/>
    </row>
    <row r="178" spans="1:85" ht="45" hidden="1" customHeight="1" x14ac:dyDescent="0.2">
      <c r="A178" s="2150" t="s">
        <v>2077</v>
      </c>
      <c r="B178" s="3306"/>
      <c r="C178" s="2186" t="s">
        <v>2078</v>
      </c>
      <c r="D178" s="2192" t="s">
        <v>2079</v>
      </c>
      <c r="E178" s="7116" t="s">
        <v>2080</v>
      </c>
      <c r="F178" s="2155">
        <v>2020</v>
      </c>
      <c r="G178" s="2155">
        <v>2036</v>
      </c>
      <c r="H178" s="2154" t="s">
        <v>89</v>
      </c>
      <c r="I178" s="2190" t="s">
        <v>89</v>
      </c>
      <c r="J178" s="2157">
        <v>41809</v>
      </c>
      <c r="K178" s="2157"/>
      <c r="L178" s="2157" t="s">
        <v>90</v>
      </c>
      <c r="M178" s="2182" t="s">
        <v>389</v>
      </c>
      <c r="N178" s="2157"/>
      <c r="O178" s="2157"/>
      <c r="P178" s="2183">
        <v>44942</v>
      </c>
      <c r="Q178" s="2504">
        <v>45195</v>
      </c>
      <c r="R178" s="2159"/>
      <c r="S178" s="2159"/>
      <c r="T178" s="2159"/>
      <c r="U178" s="3799"/>
      <c r="V178" s="2161"/>
      <c r="W178" s="2162" t="str">
        <f t="shared" si="7"/>
        <v>Yes</v>
      </c>
      <c r="X178" s="2163" t="s">
        <v>93</v>
      </c>
      <c r="Y178" s="2151" t="s">
        <v>94</v>
      </c>
      <c r="Z178" s="3207"/>
      <c r="AA178" s="5775" t="s">
        <v>2081</v>
      </c>
      <c r="AB178" s="5775" t="s">
        <v>2082</v>
      </c>
      <c r="AC178" s="2925"/>
      <c r="AD178" s="2708">
        <v>45689</v>
      </c>
      <c r="AE178" s="3535" t="s">
        <v>2083</v>
      </c>
      <c r="AF178" s="2167" t="s">
        <v>142</v>
      </c>
      <c r="AG178" s="2168">
        <v>41913</v>
      </c>
      <c r="AH178" s="2168">
        <v>41927</v>
      </c>
      <c r="AI178" s="2168">
        <v>42035</v>
      </c>
      <c r="AJ178" s="3336" t="s">
        <v>2084</v>
      </c>
      <c r="AK178" s="2169" t="s">
        <v>2085</v>
      </c>
      <c r="AL178" s="7160" t="s">
        <v>2086</v>
      </c>
      <c r="AM178" s="7118" t="s">
        <v>2087</v>
      </c>
      <c r="AN178" s="2168">
        <v>42917</v>
      </c>
      <c r="AO178" s="2168">
        <v>42942</v>
      </c>
      <c r="AP178" s="2168">
        <v>43086</v>
      </c>
      <c r="AQ178" s="2188" t="s">
        <v>2088</v>
      </c>
      <c r="AR178" s="2170"/>
      <c r="AS178" s="2171" t="s">
        <v>1008</v>
      </c>
      <c r="AT178" s="2154" t="s">
        <v>2089</v>
      </c>
      <c r="AU178" s="2171">
        <v>43770</v>
      </c>
      <c r="AV178" s="2171">
        <v>44088</v>
      </c>
      <c r="AW178" s="2171">
        <v>44172</v>
      </c>
      <c r="AX178" s="2193" t="s">
        <v>2090</v>
      </c>
      <c r="AY178" s="2172"/>
      <c r="AZ178" s="2171"/>
      <c r="BA178" s="2154"/>
      <c r="BB178" s="2171"/>
      <c r="BC178" s="2171"/>
      <c r="BD178" s="2171"/>
      <c r="BE178" s="2154"/>
      <c r="BF178" s="2154"/>
      <c r="BG178" s="4159" t="s">
        <v>2091</v>
      </c>
      <c r="BH178" s="2168">
        <v>44927</v>
      </c>
      <c r="BI178" s="2174">
        <v>44942</v>
      </c>
      <c r="BJ178" s="4159">
        <v>45108</v>
      </c>
      <c r="BK178" s="2168">
        <v>45108</v>
      </c>
      <c r="BL178" s="2184">
        <v>45195</v>
      </c>
      <c r="BM178" s="4159">
        <v>45870</v>
      </c>
      <c r="BN178" s="2168">
        <v>45870</v>
      </c>
      <c r="BO178" s="2184"/>
      <c r="BP178" s="2151" t="s">
        <v>2092</v>
      </c>
      <c r="BQ178" s="2990" t="s">
        <v>132</v>
      </c>
      <c r="BR178" s="2151"/>
      <c r="BS178" s="2151"/>
      <c r="BT178" s="2177">
        <v>45575</v>
      </c>
      <c r="BU178" s="2177">
        <v>45807</v>
      </c>
      <c r="BV178" s="2155" t="s">
        <v>116</v>
      </c>
      <c r="BW178" s="2177">
        <v>44313</v>
      </c>
      <c r="BX178" s="2177">
        <v>45807</v>
      </c>
      <c r="BY178" s="2155" t="s">
        <v>116</v>
      </c>
      <c r="BZ178" s="2177">
        <v>45807</v>
      </c>
      <c r="CA178" s="2185" t="s">
        <v>674</v>
      </c>
      <c r="CB178" s="2623"/>
      <c r="CC178" s="2186" t="s">
        <v>2093</v>
      </c>
      <c r="CD178" s="12"/>
      <c r="CE178" s="12"/>
      <c r="CF178" s="12"/>
      <c r="CG178" s="18"/>
    </row>
    <row r="179" spans="1:85" ht="59" hidden="1" customHeight="1" x14ac:dyDescent="0.2">
      <c r="A179" s="1637" t="s">
        <v>2094</v>
      </c>
      <c r="B179" s="3305"/>
      <c r="C179" s="1535" t="s">
        <v>2095</v>
      </c>
      <c r="D179" s="1380" t="s">
        <v>2096</v>
      </c>
      <c r="E179" s="7352">
        <v>2307</v>
      </c>
      <c r="F179" s="1387">
        <v>2024</v>
      </c>
      <c r="G179" s="1387">
        <v>2040</v>
      </c>
      <c r="H179" s="1413" t="s">
        <v>89</v>
      </c>
      <c r="I179" s="1633" t="s">
        <v>89</v>
      </c>
      <c r="J179" s="1389">
        <v>42501</v>
      </c>
      <c r="K179" s="1389"/>
      <c r="L179" s="1389"/>
      <c r="M179" s="2002"/>
      <c r="N179" s="1389"/>
      <c r="O179" s="1389"/>
      <c r="P179" s="1388"/>
      <c r="Q179" s="1415"/>
      <c r="R179" s="1416"/>
      <c r="S179" s="1416"/>
      <c r="T179" s="1416"/>
      <c r="U179" s="3792"/>
      <c r="V179" s="1417"/>
      <c r="W179" s="1391" t="str">
        <f t="shared" si="7"/>
        <v>Yes</v>
      </c>
      <c r="X179" s="1392" t="s">
        <v>93</v>
      </c>
      <c r="Y179" s="108" t="s">
        <v>94</v>
      </c>
      <c r="Z179" s="1449"/>
      <c r="AA179" s="6189" t="s">
        <v>1382</v>
      </c>
      <c r="AB179" s="5792" t="s">
        <v>2097</v>
      </c>
      <c r="AC179" s="3003"/>
      <c r="AD179" s="1418">
        <v>45717</v>
      </c>
      <c r="AE179" s="4578" t="s">
        <v>2098</v>
      </c>
      <c r="AF179" s="1641" t="s">
        <v>2099</v>
      </c>
      <c r="AG179" s="1396">
        <v>45658</v>
      </c>
      <c r="AH179" s="1397">
        <v>45663</v>
      </c>
      <c r="AI179" s="1397">
        <v>45716</v>
      </c>
      <c r="AJ179" s="3007" t="s">
        <v>2100</v>
      </c>
      <c r="AK179" s="1399"/>
      <c r="AL179" s="7363" t="s">
        <v>434</v>
      </c>
      <c r="AM179" s="7369" t="s">
        <v>2101</v>
      </c>
      <c r="AN179" s="1396">
        <v>45931</v>
      </c>
      <c r="AO179" s="1397"/>
      <c r="AP179" s="1397"/>
      <c r="AQ179" s="132"/>
      <c r="AR179" s="1400"/>
      <c r="AS179" s="1420"/>
      <c r="AT179" s="1421"/>
      <c r="AU179" s="1422"/>
      <c r="AV179" s="1423"/>
      <c r="AW179" s="1423"/>
      <c r="AX179" s="1424"/>
      <c r="AY179" s="1425"/>
      <c r="AZ179" s="1420"/>
      <c r="BA179" s="1421"/>
      <c r="BB179" s="1422"/>
      <c r="BC179" s="1423"/>
      <c r="BD179" s="1423"/>
      <c r="BE179" s="1424"/>
      <c r="BF179" s="1424"/>
      <c r="BG179" s="4085" t="s">
        <v>984</v>
      </c>
      <c r="BH179" s="1396">
        <v>46113</v>
      </c>
      <c r="BI179" s="1408"/>
      <c r="BJ179" s="4085" t="s">
        <v>274</v>
      </c>
      <c r="BK179" s="1396">
        <v>46204</v>
      </c>
      <c r="BL179" s="1408"/>
      <c r="BM179" s="4085" t="s">
        <v>2102</v>
      </c>
      <c r="BN179" s="1396">
        <v>46388</v>
      </c>
      <c r="BO179" s="1408"/>
      <c r="BP179" s="540" t="s">
        <v>2103</v>
      </c>
      <c r="BQ179" s="627" t="s">
        <v>355</v>
      </c>
      <c r="BR179" s="540"/>
      <c r="BS179" s="540"/>
      <c r="BT179" s="1409">
        <v>45665</v>
      </c>
      <c r="BU179" s="1409">
        <v>45807</v>
      </c>
      <c r="BV179" s="1410" t="s">
        <v>116</v>
      </c>
      <c r="BW179" s="1409">
        <v>45594</v>
      </c>
      <c r="BX179" s="1409">
        <v>45807</v>
      </c>
      <c r="BY179" s="1410" t="s">
        <v>116</v>
      </c>
      <c r="BZ179" s="1409">
        <v>45807</v>
      </c>
      <c r="CA179" s="1409" t="s">
        <v>262</v>
      </c>
      <c r="CB179" s="1409"/>
      <c r="CC179" s="540" t="s">
        <v>105</v>
      </c>
      <c r="CD179" s="12"/>
      <c r="CE179" s="12"/>
      <c r="CF179" s="12"/>
      <c r="CG179" s="18"/>
    </row>
    <row r="180" spans="1:85" ht="59" hidden="1" customHeight="1" x14ac:dyDescent="0.2">
      <c r="A180" s="2121" t="s">
        <v>2104</v>
      </c>
      <c r="B180" s="3308"/>
      <c r="C180" s="2120" t="s">
        <v>2105</v>
      </c>
      <c r="D180" s="2122" t="s">
        <v>265</v>
      </c>
      <c r="E180" s="3134">
        <v>2114</v>
      </c>
      <c r="F180" s="2141">
        <v>2020</v>
      </c>
      <c r="G180" s="2141">
        <v>2040</v>
      </c>
      <c r="H180" s="2125" t="s">
        <v>89</v>
      </c>
      <c r="I180" s="2141" t="s">
        <v>89</v>
      </c>
      <c r="J180" s="2129">
        <v>40723</v>
      </c>
      <c r="K180" s="2127"/>
      <c r="L180" s="2127" t="s">
        <v>90</v>
      </c>
      <c r="M180" s="2302" t="s">
        <v>2106</v>
      </c>
      <c r="N180" s="2129"/>
      <c r="O180" s="2129"/>
      <c r="P180" s="2129">
        <v>44986</v>
      </c>
      <c r="Q180" s="2130">
        <v>45233</v>
      </c>
      <c r="R180" s="2131">
        <v>45833</v>
      </c>
      <c r="S180" s="2307"/>
      <c r="T180" s="2307"/>
      <c r="U180" s="3796"/>
      <c r="V180" s="2133"/>
      <c r="W180" s="2134" t="str">
        <f t="shared" si="7"/>
        <v>Yes</v>
      </c>
      <c r="X180" s="2135" t="s">
        <v>93</v>
      </c>
      <c r="Y180" s="2120" t="s">
        <v>94</v>
      </c>
      <c r="Z180" s="2120"/>
      <c r="AA180" s="5783" t="s">
        <v>2107</v>
      </c>
      <c r="AB180" s="5783" t="s">
        <v>2108</v>
      </c>
      <c r="AC180" s="2923" t="s">
        <v>2109</v>
      </c>
      <c r="AD180" s="2137">
        <v>45658</v>
      </c>
      <c r="AE180" s="2485" t="s">
        <v>2110</v>
      </c>
      <c r="AF180" s="2139" t="s">
        <v>2111</v>
      </c>
      <c r="AG180" s="2140">
        <v>42278</v>
      </c>
      <c r="AH180" s="2140">
        <v>42286</v>
      </c>
      <c r="AI180" s="2140">
        <v>42328</v>
      </c>
      <c r="AJ180" s="3016" t="s">
        <v>2112</v>
      </c>
      <c r="AK180" s="2142" t="s">
        <v>2113</v>
      </c>
      <c r="AL180" s="2145" t="s">
        <v>2114</v>
      </c>
      <c r="AM180" s="2139" t="s">
        <v>2115</v>
      </c>
      <c r="AN180" s="2140">
        <v>44287</v>
      </c>
      <c r="AO180" s="2140">
        <v>44197</v>
      </c>
      <c r="AP180" s="2140">
        <v>44287</v>
      </c>
      <c r="AQ180" s="2141" t="s">
        <v>2116</v>
      </c>
      <c r="AR180" s="2144"/>
      <c r="AS180" s="2145"/>
      <c r="AT180" s="2125"/>
      <c r="AU180" s="2145"/>
      <c r="AV180" s="2145"/>
      <c r="AW180" s="2145"/>
      <c r="AX180" s="2125"/>
      <c r="AY180" s="2146"/>
      <c r="AZ180" s="2145"/>
      <c r="BA180" s="2125"/>
      <c r="BB180" s="2145"/>
      <c r="BC180" s="2145"/>
      <c r="BD180" s="2145"/>
      <c r="BE180" s="2125"/>
      <c r="BF180" s="2125"/>
      <c r="BG180" s="4161">
        <v>44927</v>
      </c>
      <c r="BH180" s="2140">
        <v>44927</v>
      </c>
      <c r="BI180" s="2148">
        <v>44986</v>
      </c>
      <c r="BJ180" s="4161">
        <v>45200</v>
      </c>
      <c r="BK180" s="2140">
        <v>45200</v>
      </c>
      <c r="BL180" s="2148">
        <v>45231</v>
      </c>
      <c r="BM180" s="4161" t="s">
        <v>2117</v>
      </c>
      <c r="BN180" s="2140">
        <v>45901</v>
      </c>
      <c r="BO180" s="2148">
        <v>45854</v>
      </c>
      <c r="BP180" s="2120" t="s">
        <v>2118</v>
      </c>
      <c r="BQ180" s="4185" t="s">
        <v>409</v>
      </c>
      <c r="BR180" s="2120"/>
      <c r="BS180" s="2120"/>
      <c r="BT180" s="2149">
        <v>45958</v>
      </c>
      <c r="BU180" s="2149">
        <v>45806</v>
      </c>
      <c r="BV180" s="2141" t="s">
        <v>116</v>
      </c>
      <c r="BW180" s="2149"/>
      <c r="BX180" s="2149">
        <v>45806</v>
      </c>
      <c r="BY180" s="2141" t="s">
        <v>116</v>
      </c>
      <c r="BZ180" s="2149">
        <v>45806</v>
      </c>
      <c r="CA180" s="2149" t="s">
        <v>2119</v>
      </c>
      <c r="CB180" s="2185"/>
      <c r="CC180" s="2186" t="s">
        <v>2120</v>
      </c>
      <c r="CD180" s="12"/>
      <c r="CE180" s="12"/>
      <c r="CF180" s="12"/>
      <c r="CG180" s="18"/>
    </row>
    <row r="181" spans="1:85" ht="45" hidden="1" customHeight="1" x14ac:dyDescent="0.2">
      <c r="A181" s="1688"/>
      <c r="B181" s="3307" t="s">
        <v>2121</v>
      </c>
      <c r="C181" s="1376" t="s">
        <v>2122</v>
      </c>
      <c r="D181" s="1376" t="s">
        <v>2123</v>
      </c>
      <c r="E181" s="7167">
        <v>2152</v>
      </c>
      <c r="F181" s="1666">
        <v>2018</v>
      </c>
      <c r="G181" s="1666">
        <v>2040</v>
      </c>
      <c r="H181" s="1666" t="s">
        <v>89</v>
      </c>
      <c r="I181" s="1666" t="s">
        <v>89</v>
      </c>
      <c r="J181" s="1667">
        <v>42052</v>
      </c>
      <c r="K181" s="1668"/>
      <c r="L181" s="1668" t="s">
        <v>90</v>
      </c>
      <c r="M181" s="2006" t="s">
        <v>515</v>
      </c>
      <c r="N181" s="1668"/>
      <c r="O181" s="1668"/>
      <c r="P181" s="4415">
        <v>44382</v>
      </c>
      <c r="Q181" s="1705">
        <v>44742</v>
      </c>
      <c r="R181" s="1669"/>
      <c r="S181" s="1669"/>
      <c r="T181" s="1669">
        <v>45216</v>
      </c>
      <c r="U181" s="3793"/>
      <c r="V181" s="1671"/>
      <c r="W181" s="1695" t="str">
        <f t="shared" si="7"/>
        <v>Yes</v>
      </c>
      <c r="X181" s="1672" t="s">
        <v>93</v>
      </c>
      <c r="Y181" s="1376" t="s">
        <v>94</v>
      </c>
      <c r="Z181" s="1376"/>
      <c r="AA181" s="5772" t="s">
        <v>2124</v>
      </c>
      <c r="AB181" s="5773" t="s">
        <v>2125</v>
      </c>
      <c r="AC181" s="2313"/>
      <c r="AD181" s="2813">
        <v>44652</v>
      </c>
      <c r="AE181" s="4147">
        <v>43191</v>
      </c>
      <c r="AF181" s="1676" t="s">
        <v>2126</v>
      </c>
      <c r="AG181" s="1674">
        <v>43191</v>
      </c>
      <c r="AH181" s="1674">
        <v>43220</v>
      </c>
      <c r="AI181" s="1674">
        <v>43262</v>
      </c>
      <c r="AJ181" s="3006" t="e">
        <v>#N/A</v>
      </c>
      <c r="AK181" s="1677" t="e">
        <v>#N/A</v>
      </c>
      <c r="AL181" s="7181">
        <v>43466</v>
      </c>
      <c r="AM181" s="7149" t="s">
        <v>2127</v>
      </c>
      <c r="AN181" s="1674">
        <v>43466</v>
      </c>
      <c r="AO181" s="1674">
        <v>43493</v>
      </c>
      <c r="AP181" s="1674">
        <v>43542</v>
      </c>
      <c r="AQ181" s="1666" t="e">
        <v>#N/A</v>
      </c>
      <c r="AR181" s="3208" t="e">
        <v>#N/A</v>
      </c>
      <c r="AS181" s="5274">
        <v>43798</v>
      </c>
      <c r="AT181" s="1680" t="s">
        <v>367</v>
      </c>
      <c r="AU181" s="1678">
        <v>43770</v>
      </c>
      <c r="AV181" s="1679">
        <v>43798</v>
      </c>
      <c r="AW181" s="1679">
        <v>43854</v>
      </c>
      <c r="AX181" s="1680" t="s">
        <v>2128</v>
      </c>
      <c r="AY181" s="1721"/>
      <c r="AZ181" s="1678"/>
      <c r="BA181" s="1721"/>
      <c r="BB181" s="1678"/>
      <c r="BC181" s="1679"/>
      <c r="BD181" s="1679"/>
      <c r="BE181" s="1680"/>
      <c r="BF181" s="1680"/>
      <c r="BG181" s="4158">
        <v>43952</v>
      </c>
      <c r="BH181" s="1674">
        <v>43952</v>
      </c>
      <c r="BI181" s="4848">
        <v>44378</v>
      </c>
      <c r="BJ181" s="4158">
        <v>44197</v>
      </c>
      <c r="BK181" s="1674">
        <v>44197</v>
      </c>
      <c r="BL181" s="1683">
        <v>44713</v>
      </c>
      <c r="BM181" s="4158" t="s">
        <v>399</v>
      </c>
      <c r="BN181" s="1682">
        <v>45108</v>
      </c>
      <c r="BO181" s="1683"/>
      <c r="BP181" s="1703" t="s">
        <v>2129</v>
      </c>
      <c r="BQ181" s="4829"/>
      <c r="BR181" s="1376"/>
      <c r="BS181" s="1376"/>
      <c r="BT181" s="1684">
        <v>45170</v>
      </c>
      <c r="BU181" s="1684"/>
      <c r="BV181" s="1666" t="s">
        <v>116</v>
      </c>
      <c r="BW181" s="1684"/>
      <c r="BX181" s="4299">
        <v>45170</v>
      </c>
      <c r="BY181" s="1666" t="s">
        <v>116</v>
      </c>
      <c r="BZ181" s="4774">
        <v>45209</v>
      </c>
      <c r="CA181" s="4435" t="s">
        <v>790</v>
      </c>
      <c r="CB181" s="2741"/>
      <c r="CC181" s="2742" t="s">
        <v>2130</v>
      </c>
      <c r="CD181" s="12"/>
      <c r="CE181" s="12"/>
      <c r="CF181" s="12"/>
      <c r="CG181" s="18"/>
    </row>
    <row r="182" spans="1:85" ht="45" hidden="1" customHeight="1" x14ac:dyDescent="0.2">
      <c r="A182" s="1589" t="s">
        <v>2131</v>
      </c>
      <c r="B182" s="3313"/>
      <c r="C182" s="1590" t="s">
        <v>2122</v>
      </c>
      <c r="D182" s="2640" t="s">
        <v>2132</v>
      </c>
      <c r="E182" s="5008">
        <v>2346</v>
      </c>
      <c r="F182" s="4464"/>
      <c r="G182" s="4464">
        <v>2045</v>
      </c>
      <c r="H182" s="5022" t="s">
        <v>89</v>
      </c>
      <c r="I182" s="4464" t="s">
        <v>89</v>
      </c>
      <c r="J182" s="1592">
        <v>42052</v>
      </c>
      <c r="K182" s="1592"/>
      <c r="L182" s="1650"/>
      <c r="M182" s="2008"/>
      <c r="N182" s="1650"/>
      <c r="O182" s="1650"/>
      <c r="P182" s="1592"/>
      <c r="Q182" s="5073"/>
      <c r="R182" s="4469"/>
      <c r="S182" s="5081"/>
      <c r="T182" s="5081"/>
      <c r="U182" s="4474"/>
      <c r="V182" s="5102"/>
      <c r="W182" s="5110" t="s">
        <v>93</v>
      </c>
      <c r="X182" s="1594" t="s">
        <v>93</v>
      </c>
      <c r="Y182" s="1584" t="s">
        <v>94</v>
      </c>
      <c r="Z182" s="1584"/>
      <c r="AA182" s="6185" t="s">
        <v>2124</v>
      </c>
      <c r="AB182" s="6185" t="s">
        <v>2133</v>
      </c>
      <c r="AC182" s="3002"/>
      <c r="AD182" s="1659">
        <v>45689</v>
      </c>
      <c r="AE182" s="4480">
        <v>45566</v>
      </c>
      <c r="AF182" s="4483" t="s">
        <v>142</v>
      </c>
      <c r="AG182" s="1597">
        <v>45566</v>
      </c>
      <c r="AH182" s="1598">
        <v>45566</v>
      </c>
      <c r="AI182" s="1598">
        <v>45627</v>
      </c>
      <c r="AJ182" s="5218" t="s">
        <v>2134</v>
      </c>
      <c r="AK182" s="1654"/>
      <c r="AL182" s="4487"/>
      <c r="AM182" s="4483"/>
      <c r="AN182" s="1597"/>
      <c r="AO182" s="1598"/>
      <c r="AP182" s="1598"/>
      <c r="AQ182" s="5255"/>
      <c r="AR182" s="7380"/>
      <c r="AS182" s="7381"/>
      <c r="AT182" s="5287"/>
      <c r="AU182" s="4489"/>
      <c r="AV182" s="4490"/>
      <c r="AW182" s="4490"/>
      <c r="AX182" s="5304"/>
      <c r="AY182" s="3557"/>
      <c r="AZ182" s="4487"/>
      <c r="BA182" s="5287"/>
      <c r="BB182" s="4489"/>
      <c r="BC182" s="4490"/>
      <c r="BD182" s="4490"/>
      <c r="BE182" s="5304"/>
      <c r="BF182" s="1450"/>
      <c r="BG182" s="4494">
        <v>46113</v>
      </c>
      <c r="BH182" s="1597">
        <v>46113</v>
      </c>
      <c r="BI182" s="1603"/>
      <c r="BJ182" s="4494" t="s">
        <v>2135</v>
      </c>
      <c r="BK182" s="1597">
        <v>46235</v>
      </c>
      <c r="BL182" s="1603"/>
      <c r="BM182" s="4494">
        <v>46508</v>
      </c>
      <c r="BN182" s="1597">
        <v>46508</v>
      </c>
      <c r="BO182" s="1603"/>
      <c r="BP182" s="3946" t="s">
        <v>2136</v>
      </c>
      <c r="BQ182" s="5411" t="s">
        <v>132</v>
      </c>
      <c r="BR182" s="1178"/>
      <c r="BS182" s="1178"/>
      <c r="BT182" s="1604">
        <v>45720</v>
      </c>
      <c r="BU182" s="1604">
        <v>45806</v>
      </c>
      <c r="BV182" s="5439" t="s">
        <v>116</v>
      </c>
      <c r="BW182" s="1604">
        <v>45720</v>
      </c>
      <c r="BX182" s="1604">
        <v>45806</v>
      </c>
      <c r="BY182" s="1604" t="s">
        <v>116</v>
      </c>
      <c r="BZ182" s="1604">
        <v>45806</v>
      </c>
      <c r="CA182" s="1604" t="s">
        <v>178</v>
      </c>
      <c r="CB182" s="2185"/>
      <c r="CC182" s="1178"/>
      <c r="CD182" s="1176"/>
      <c r="CE182" s="1176"/>
      <c r="CF182" s="1176"/>
      <c r="CG182" s="1175"/>
    </row>
    <row r="183" spans="1:85" ht="45" hidden="1" customHeight="1" x14ac:dyDescent="0.2">
      <c r="A183" s="4593" t="s">
        <v>2137</v>
      </c>
      <c r="B183" s="4596"/>
      <c r="C183" s="4593" t="s">
        <v>2138</v>
      </c>
      <c r="D183" s="4593" t="s">
        <v>2139</v>
      </c>
      <c r="E183" s="4600"/>
      <c r="F183" s="4604"/>
      <c r="G183" s="4604"/>
      <c r="H183" s="4608" t="s">
        <v>89</v>
      </c>
      <c r="I183" s="4608" t="s">
        <v>89</v>
      </c>
      <c r="J183" s="4609">
        <v>45029</v>
      </c>
      <c r="K183" s="4609">
        <v>42849</v>
      </c>
      <c r="L183" s="3694"/>
      <c r="M183" s="3697"/>
      <c r="N183" s="3698"/>
      <c r="O183" s="3698"/>
      <c r="P183" s="4609"/>
      <c r="Q183" s="4616"/>
      <c r="R183" s="4609"/>
      <c r="S183" s="4609"/>
      <c r="T183" s="4621"/>
      <c r="U183" s="4593"/>
      <c r="V183" s="4593"/>
      <c r="W183" s="4609" t="str">
        <f t="shared" ref="W183:W192" si="8">IF(OR(X183="Yes", Y183="Web-page timetable", Z183="YES"), "Yes")</f>
        <v>Yes</v>
      </c>
      <c r="X183" s="4621" t="s">
        <v>93</v>
      </c>
      <c r="Y183" s="4593" t="s">
        <v>94</v>
      </c>
      <c r="Z183" s="4593"/>
      <c r="AA183" s="6194" t="s">
        <v>2140</v>
      </c>
      <c r="AB183" s="5916" t="s">
        <v>2141</v>
      </c>
      <c r="AC183" s="3730"/>
      <c r="AD183" s="4616">
        <v>45717</v>
      </c>
      <c r="AE183" s="4616" t="s">
        <v>1660</v>
      </c>
      <c r="AF183" s="4604" t="s">
        <v>210</v>
      </c>
      <c r="AG183" s="4616">
        <v>46266</v>
      </c>
      <c r="AH183" s="4616"/>
      <c r="AI183" s="4616"/>
      <c r="AJ183" s="4653"/>
      <c r="AK183" s="5222"/>
      <c r="AL183" s="4608"/>
      <c r="AM183" s="4616"/>
      <c r="AN183" s="4616"/>
      <c r="AO183" s="4616"/>
      <c r="AP183" s="4608"/>
      <c r="AQ183" s="4616"/>
      <c r="AR183" s="3731"/>
      <c r="AS183" s="4616"/>
      <c r="AT183" s="4616"/>
      <c r="AU183" s="4616"/>
      <c r="AV183" s="4608"/>
      <c r="AW183" s="4616"/>
      <c r="AX183" s="4608"/>
      <c r="AY183" s="3730"/>
      <c r="AZ183" s="4616"/>
      <c r="BA183" s="4616"/>
      <c r="BB183" s="4608"/>
      <c r="BC183" s="4616"/>
      <c r="BD183" s="4616"/>
      <c r="BE183" s="4608"/>
      <c r="BF183" s="2476"/>
      <c r="BG183" s="4616" t="s">
        <v>2142</v>
      </c>
      <c r="BH183" s="4616">
        <v>46508</v>
      </c>
      <c r="BI183" s="4616"/>
      <c r="BJ183" s="4616">
        <v>46600</v>
      </c>
      <c r="BK183" s="4616">
        <v>46600</v>
      </c>
      <c r="BL183" s="4616"/>
      <c r="BM183" s="4616">
        <v>46844</v>
      </c>
      <c r="BN183" s="4616">
        <v>46844</v>
      </c>
      <c r="BO183" s="4616"/>
      <c r="BP183" s="4593" t="s">
        <v>2143</v>
      </c>
      <c r="BQ183" s="4687" t="s">
        <v>2144</v>
      </c>
      <c r="BR183" s="2122" t="s">
        <v>2145</v>
      </c>
      <c r="BS183" s="3540" t="s">
        <v>2146</v>
      </c>
      <c r="BT183" s="4696">
        <v>44659</v>
      </c>
      <c r="BU183" s="4696">
        <v>45755</v>
      </c>
      <c r="BV183" s="4608" t="s">
        <v>116</v>
      </c>
      <c r="BW183" s="4696">
        <v>44657</v>
      </c>
      <c r="BX183" s="4696">
        <v>45755</v>
      </c>
      <c r="BY183" s="4608" t="s">
        <v>116</v>
      </c>
      <c r="BZ183" s="4696">
        <v>45755</v>
      </c>
      <c r="CA183" s="4696" t="s">
        <v>104</v>
      </c>
      <c r="CB183" s="3251"/>
      <c r="CC183" s="2120" t="s">
        <v>2147</v>
      </c>
      <c r="CD183" s="12"/>
      <c r="CE183" s="12"/>
      <c r="CF183" s="12"/>
      <c r="CG183" s="18"/>
    </row>
    <row r="184" spans="1:85" ht="45" hidden="1" customHeight="1" x14ac:dyDescent="0.2">
      <c r="A184" s="4959" t="s">
        <v>2148</v>
      </c>
      <c r="B184" s="4973"/>
      <c r="C184" s="4984" t="s">
        <v>2149</v>
      </c>
      <c r="D184" s="4991" t="s">
        <v>2150</v>
      </c>
      <c r="E184" s="5010">
        <v>2344</v>
      </c>
      <c r="F184" s="5017">
        <v>2026</v>
      </c>
      <c r="G184" s="5017">
        <v>2041</v>
      </c>
      <c r="H184" s="5024" t="s">
        <v>89</v>
      </c>
      <c r="I184" s="5034" t="s">
        <v>89</v>
      </c>
      <c r="J184" s="5040">
        <v>44587</v>
      </c>
      <c r="K184" s="5040" t="s">
        <v>2151</v>
      </c>
      <c r="L184" s="3488"/>
      <c r="M184" s="3463"/>
      <c r="N184" s="3462"/>
      <c r="O184" s="3462"/>
      <c r="P184" s="5066"/>
      <c r="Q184" s="5075"/>
      <c r="R184" s="5079"/>
      <c r="S184" s="5079"/>
      <c r="T184" s="5079"/>
      <c r="U184" s="5090"/>
      <c r="V184" s="5105"/>
      <c r="W184" s="5112" t="str">
        <f t="shared" si="8"/>
        <v>Yes</v>
      </c>
      <c r="X184" s="5120" t="s">
        <v>228</v>
      </c>
      <c r="Y184" s="4984" t="s">
        <v>229</v>
      </c>
      <c r="Z184" s="4984" t="s">
        <v>90</v>
      </c>
      <c r="AA184" s="6015" t="s">
        <v>2152</v>
      </c>
      <c r="AB184" s="6209" t="s">
        <v>4326</v>
      </c>
      <c r="AC184" s="3469"/>
      <c r="AD184" s="5191">
        <v>45566</v>
      </c>
      <c r="AE184" s="5197">
        <v>45551</v>
      </c>
      <c r="AF184" s="5204" t="s">
        <v>2154</v>
      </c>
      <c r="AG184" s="5208">
        <v>45551</v>
      </c>
      <c r="AH184" s="5208">
        <v>45551</v>
      </c>
      <c r="AI184" s="5208">
        <v>45620</v>
      </c>
      <c r="AJ184" s="5220" t="s">
        <v>2155</v>
      </c>
      <c r="AK184" s="3473"/>
      <c r="AL184" s="5244">
        <v>45919</v>
      </c>
      <c r="AM184" s="5204" t="s">
        <v>158</v>
      </c>
      <c r="AN184" s="5208">
        <v>45919</v>
      </c>
      <c r="AO184" s="5208">
        <v>45919</v>
      </c>
      <c r="AP184" s="5208">
        <v>45970</v>
      </c>
      <c r="AQ184" s="6273" t="s">
        <v>2156</v>
      </c>
      <c r="AR184" s="3475"/>
      <c r="AS184" s="5244"/>
      <c r="AT184" s="5024"/>
      <c r="AU184" s="5244"/>
      <c r="AV184" s="5244"/>
      <c r="AW184" s="5244"/>
      <c r="AX184" s="5024"/>
      <c r="AY184" s="3477"/>
      <c r="AZ184" s="5244"/>
      <c r="BA184" s="5024"/>
      <c r="BB184" s="5244"/>
      <c r="BC184" s="5244"/>
      <c r="BD184" s="5244"/>
      <c r="BE184" s="5024"/>
      <c r="BF184" s="3461"/>
      <c r="BG184" s="6311">
        <v>2026</v>
      </c>
      <c r="BH184" s="6316">
        <v>2026</v>
      </c>
      <c r="BI184" s="5343"/>
      <c r="BJ184" s="5333" t="s">
        <v>114</v>
      </c>
      <c r="BK184" s="5208" t="s">
        <v>114</v>
      </c>
      <c r="BL184" s="5343"/>
      <c r="BM184" s="5333" t="s">
        <v>114</v>
      </c>
      <c r="BN184" s="5208" t="s">
        <v>114</v>
      </c>
      <c r="BO184" s="5343"/>
      <c r="BP184" s="4984" t="s">
        <v>4327</v>
      </c>
      <c r="BQ184" s="5413" t="s">
        <v>4328</v>
      </c>
      <c r="BR184" s="3457"/>
      <c r="BS184" s="3457"/>
      <c r="BT184" s="5438">
        <v>45952</v>
      </c>
      <c r="BU184" s="5438">
        <v>45700</v>
      </c>
      <c r="BV184" s="5017" t="s">
        <v>116</v>
      </c>
      <c r="BW184" s="5438">
        <v>45806</v>
      </c>
      <c r="BX184" s="5438">
        <v>45952</v>
      </c>
      <c r="BY184" s="5017" t="s">
        <v>116</v>
      </c>
      <c r="BZ184" s="5438">
        <v>45952</v>
      </c>
      <c r="CA184" s="5438" t="s">
        <v>262</v>
      </c>
      <c r="CB184" s="2486"/>
      <c r="CC184" s="2487" t="s">
        <v>2158</v>
      </c>
      <c r="CD184" s="12"/>
      <c r="CE184" s="12"/>
      <c r="CF184" s="12"/>
      <c r="CG184" s="18"/>
    </row>
    <row r="185" spans="1:85" ht="45" hidden="1" customHeight="1" x14ac:dyDescent="0.2">
      <c r="A185" s="1688" t="s">
        <v>2159</v>
      </c>
      <c r="B185" s="3307"/>
      <c r="C185" s="1376" t="s">
        <v>2160</v>
      </c>
      <c r="D185" s="1689" t="s">
        <v>2161</v>
      </c>
      <c r="E185" s="7113" t="s">
        <v>226</v>
      </c>
      <c r="F185" s="1665"/>
      <c r="G185" s="1665"/>
      <c r="H185" s="1680"/>
      <c r="I185" s="1691"/>
      <c r="J185" s="1668">
        <v>44033</v>
      </c>
      <c r="K185" s="1668"/>
      <c r="L185" s="1668"/>
      <c r="M185" s="2006"/>
      <c r="N185" s="1668"/>
      <c r="O185" s="1668"/>
      <c r="P185" s="1667"/>
      <c r="Q185" s="1705"/>
      <c r="R185" s="1669"/>
      <c r="S185" s="1669"/>
      <c r="T185" s="1669"/>
      <c r="U185" s="3793"/>
      <c r="V185" s="1671"/>
      <c r="W185" s="1695" t="b">
        <f t="shared" si="8"/>
        <v>0</v>
      </c>
      <c r="X185" s="1672" t="s">
        <v>237</v>
      </c>
      <c r="Y185" s="1376" t="s">
        <v>94</v>
      </c>
      <c r="Z185" s="1376"/>
      <c r="AA185" s="5844" t="s">
        <v>2162</v>
      </c>
      <c r="AB185" s="5844" t="s">
        <v>2163</v>
      </c>
      <c r="AC185" s="2314" t="s">
        <v>2164</v>
      </c>
      <c r="AD185" s="1682">
        <v>42767</v>
      </c>
      <c r="AE185" s="4147"/>
      <c r="AF185" s="1676"/>
      <c r="AG185" s="1674"/>
      <c r="AH185" s="1674"/>
      <c r="AI185" s="1674"/>
      <c r="AJ185" s="3006"/>
      <c r="AK185" s="1677"/>
      <c r="AL185" s="1679"/>
      <c r="AM185" s="1676"/>
      <c r="AN185" s="1674"/>
      <c r="AO185" s="1674"/>
      <c r="AP185" s="1674"/>
      <c r="AQ185" s="1666"/>
      <c r="AR185" s="1697"/>
      <c r="AS185" s="1679"/>
      <c r="AT185" s="1680"/>
      <c r="AU185" s="1679"/>
      <c r="AV185" s="1679"/>
      <c r="AW185" s="1679"/>
      <c r="AX185" s="1680"/>
      <c r="AY185" s="1698"/>
      <c r="AZ185" s="1679"/>
      <c r="BA185" s="1680"/>
      <c r="BB185" s="1679"/>
      <c r="BC185" s="1679"/>
      <c r="BD185" s="1679"/>
      <c r="BE185" s="1680"/>
      <c r="BF185" s="1680"/>
      <c r="BG185" s="4158"/>
      <c r="BH185" s="1674"/>
      <c r="BI185" s="1683"/>
      <c r="BJ185" s="4158"/>
      <c r="BK185" s="1674"/>
      <c r="BL185" s="1683"/>
      <c r="BM185" s="4158"/>
      <c r="BN185" s="1674"/>
      <c r="BO185" s="1683"/>
      <c r="BP185" s="1376" t="s">
        <v>2165</v>
      </c>
      <c r="BQ185" s="4184"/>
      <c r="BR185" s="2317" t="s">
        <v>2166</v>
      </c>
      <c r="BS185" s="1376"/>
      <c r="BT185" s="1684">
        <v>45399</v>
      </c>
      <c r="BU185" s="1684"/>
      <c r="BV185" s="1666" t="s">
        <v>116</v>
      </c>
      <c r="BW185" s="1684"/>
      <c r="BX185" s="1684"/>
      <c r="BY185" s="1666"/>
      <c r="BZ185" s="1684"/>
      <c r="CA185" s="1684" t="s">
        <v>2167</v>
      </c>
      <c r="CB185" s="1409"/>
      <c r="CC185" s="540" t="s">
        <v>2168</v>
      </c>
      <c r="CD185" s="12"/>
      <c r="CE185" s="12"/>
      <c r="CF185" s="12"/>
      <c r="CG185" s="18"/>
    </row>
    <row r="186" spans="1:85" ht="45" hidden="1" customHeight="1" x14ac:dyDescent="0.2">
      <c r="A186" s="3686" t="s">
        <v>2169</v>
      </c>
      <c r="B186" s="3687"/>
      <c r="C186" s="3688" t="s">
        <v>2170</v>
      </c>
      <c r="D186" s="3689" t="s">
        <v>2171</v>
      </c>
      <c r="E186" s="3690" t="s">
        <v>193</v>
      </c>
      <c r="F186" s="3691"/>
      <c r="G186" s="3691"/>
      <c r="H186" s="3692"/>
      <c r="I186" s="3692"/>
      <c r="J186" s="3694">
        <v>43046</v>
      </c>
      <c r="K186" s="3694"/>
      <c r="L186" s="3694"/>
      <c r="M186" s="3866"/>
      <c r="N186" s="3694"/>
      <c r="O186" s="3694"/>
      <c r="P186" s="3696"/>
      <c r="Q186" s="3697"/>
      <c r="R186" s="3698"/>
      <c r="S186" s="3698"/>
      <c r="T186" s="3698"/>
      <c r="U186" s="3794"/>
      <c r="V186" s="3699"/>
      <c r="W186" s="3700" t="str">
        <f t="shared" si="8"/>
        <v>Yes</v>
      </c>
      <c r="X186" s="3701" t="s">
        <v>93</v>
      </c>
      <c r="Y186" s="3688" t="s">
        <v>94</v>
      </c>
      <c r="Z186" s="3688"/>
      <c r="AA186" s="5823" t="s">
        <v>2172</v>
      </c>
      <c r="AB186" s="5823" t="s">
        <v>2173</v>
      </c>
      <c r="AC186" s="3719"/>
      <c r="AD186" s="3704">
        <v>45839</v>
      </c>
      <c r="AE186" s="4145" t="s">
        <v>2174</v>
      </c>
      <c r="AF186" s="3705" t="s">
        <v>142</v>
      </c>
      <c r="AG186" s="3706">
        <v>45597</v>
      </c>
      <c r="AH186" s="3706"/>
      <c r="AI186" s="3706"/>
      <c r="AJ186" s="3713"/>
      <c r="AK186" s="3707"/>
      <c r="AL186" s="3909" t="s">
        <v>2175</v>
      </c>
      <c r="AM186" s="3715" t="s">
        <v>2176</v>
      </c>
      <c r="AN186" s="3706">
        <v>46082</v>
      </c>
      <c r="AO186" s="3706"/>
      <c r="AP186" s="3706"/>
      <c r="AQ186" s="3695"/>
      <c r="AR186" s="3708"/>
      <c r="AS186" s="3709"/>
      <c r="AT186" s="3692"/>
      <c r="AU186" s="3709"/>
      <c r="AV186" s="3709"/>
      <c r="AW186" s="3709"/>
      <c r="AX186" s="3692"/>
      <c r="AY186" s="3710"/>
      <c r="AZ186" s="3709"/>
      <c r="BA186" s="3692"/>
      <c r="BB186" s="3709"/>
      <c r="BC186" s="3709"/>
      <c r="BD186" s="3709"/>
      <c r="BE186" s="3692"/>
      <c r="BF186" s="3692"/>
      <c r="BG186" s="4089" t="s">
        <v>2177</v>
      </c>
      <c r="BH186" s="3706">
        <v>46539</v>
      </c>
      <c r="BI186" s="3711"/>
      <c r="BJ186" s="4089">
        <v>46753</v>
      </c>
      <c r="BK186" s="3706">
        <v>46753</v>
      </c>
      <c r="BL186" s="3711"/>
      <c r="BM186" s="4089">
        <v>47058</v>
      </c>
      <c r="BN186" s="3706">
        <v>47058</v>
      </c>
      <c r="BO186" s="3711"/>
      <c r="BP186" s="3688" t="s">
        <v>2178</v>
      </c>
      <c r="BQ186" s="4182" t="s">
        <v>1988</v>
      </c>
      <c r="BR186" s="3688"/>
      <c r="BS186" s="3688"/>
      <c r="BT186" s="3716">
        <v>45806</v>
      </c>
      <c r="BU186" s="3716">
        <v>45904</v>
      </c>
      <c r="BV186" s="3695" t="s">
        <v>116</v>
      </c>
      <c r="BW186" s="3716">
        <v>45806</v>
      </c>
      <c r="BX186" s="3716">
        <v>45904</v>
      </c>
      <c r="BY186" s="3695" t="s">
        <v>116</v>
      </c>
      <c r="BZ186" s="3716">
        <v>45904</v>
      </c>
      <c r="CA186" s="3716" t="s">
        <v>104</v>
      </c>
      <c r="CB186" s="1409"/>
      <c r="CC186" s="540" t="s">
        <v>105</v>
      </c>
      <c r="CD186" s="12"/>
      <c r="CE186" s="12"/>
      <c r="CF186" s="12"/>
      <c r="CG186" s="18"/>
    </row>
    <row r="187" spans="1:85" ht="45" hidden="1" customHeight="1" x14ac:dyDescent="0.2">
      <c r="A187" s="2121" t="s">
        <v>2179</v>
      </c>
      <c r="B187" s="3308"/>
      <c r="C187" s="2120" t="s">
        <v>2180</v>
      </c>
      <c r="D187" s="2122" t="s">
        <v>2181</v>
      </c>
      <c r="E187" s="3134">
        <v>2125</v>
      </c>
      <c r="F187" s="2124" t="s">
        <v>91</v>
      </c>
      <c r="G187" s="2124" t="s">
        <v>2182</v>
      </c>
      <c r="H187" s="2125" t="s">
        <v>89</v>
      </c>
      <c r="I187" s="2126" t="s">
        <v>89</v>
      </c>
      <c r="J187" s="2127">
        <v>45371</v>
      </c>
      <c r="K187" s="2127">
        <v>43033</v>
      </c>
      <c r="L187" s="2127" t="s">
        <v>90</v>
      </c>
      <c r="M187" s="2128" t="s">
        <v>169</v>
      </c>
      <c r="N187" s="2127"/>
      <c r="O187" s="2127" t="s">
        <v>2183</v>
      </c>
      <c r="P187" s="2129">
        <v>44489</v>
      </c>
      <c r="Q187" s="2130">
        <v>44651</v>
      </c>
      <c r="R187" s="2131">
        <v>45359</v>
      </c>
      <c r="S187" s="2131"/>
      <c r="T187" s="2131"/>
      <c r="U187" s="3796"/>
      <c r="V187" s="2133"/>
      <c r="W187" s="2134" t="b">
        <f t="shared" si="8"/>
        <v>0</v>
      </c>
      <c r="X187" s="2135" t="s">
        <v>111</v>
      </c>
      <c r="Y187" s="2120" t="s">
        <v>94</v>
      </c>
      <c r="Z187" s="2120"/>
      <c r="AA187" s="5824" t="s">
        <v>2184</v>
      </c>
      <c r="AB187" s="5825" t="s">
        <v>2185</v>
      </c>
      <c r="AC187" s="2922"/>
      <c r="AD187" s="2137">
        <v>45689</v>
      </c>
      <c r="AE187" s="2485" t="s">
        <v>2186</v>
      </c>
      <c r="AF187" s="2139" t="s">
        <v>2187</v>
      </c>
      <c r="AG187" s="2140">
        <v>43282</v>
      </c>
      <c r="AH187" s="2140">
        <v>43665</v>
      </c>
      <c r="AI187" s="2140">
        <v>43738</v>
      </c>
      <c r="AJ187" s="3010" t="s">
        <v>2188</v>
      </c>
      <c r="AK187" s="2142" t="s">
        <v>2189</v>
      </c>
      <c r="AL187" s="4148">
        <v>44166</v>
      </c>
      <c r="AM187" s="2310" t="s">
        <v>2190</v>
      </c>
      <c r="AN187" s="2140">
        <v>44166</v>
      </c>
      <c r="AO187" s="2140">
        <v>44166</v>
      </c>
      <c r="AP187" s="2140">
        <v>44204</v>
      </c>
      <c r="AQ187" s="2141" t="s">
        <v>2191</v>
      </c>
      <c r="AR187" s="2144"/>
      <c r="AS187" s="2145"/>
      <c r="AT187" s="2125"/>
      <c r="AU187" s="2145"/>
      <c r="AV187" s="2145"/>
      <c r="AW187" s="2145"/>
      <c r="AX187" s="2125"/>
      <c r="AY187" s="2146"/>
      <c r="AZ187" s="2145"/>
      <c r="BA187" s="2125"/>
      <c r="BB187" s="2145"/>
      <c r="BC187" s="2145"/>
      <c r="BD187" s="2145"/>
      <c r="BE187" s="2125"/>
      <c r="BF187" s="2125"/>
      <c r="BG187" s="4161" t="s">
        <v>2192</v>
      </c>
      <c r="BH187" s="2140">
        <v>44470</v>
      </c>
      <c r="BI187" s="2148">
        <v>44498</v>
      </c>
      <c r="BJ187" s="4161">
        <v>44621</v>
      </c>
      <c r="BK187" s="2140">
        <v>44621</v>
      </c>
      <c r="BL187" s="2148">
        <v>44651</v>
      </c>
      <c r="BM187" s="4161">
        <v>44927</v>
      </c>
      <c r="BN187" s="2140">
        <v>44927</v>
      </c>
      <c r="BO187" s="2148">
        <v>45371</v>
      </c>
      <c r="BP187" s="2120" t="s">
        <v>2193</v>
      </c>
      <c r="BQ187" s="4185" t="s">
        <v>2194</v>
      </c>
      <c r="BR187" s="2120"/>
      <c r="BS187" s="2120"/>
      <c r="BT187" s="2149">
        <v>44582</v>
      </c>
      <c r="BU187" s="2149">
        <v>45806</v>
      </c>
      <c r="BV187" s="2141" t="s">
        <v>116</v>
      </c>
      <c r="BW187" s="2149">
        <v>45806</v>
      </c>
      <c r="BX187" s="2804">
        <v>45414</v>
      </c>
      <c r="BY187" s="2141" t="s">
        <v>116</v>
      </c>
      <c r="BZ187" s="2149">
        <v>45806</v>
      </c>
      <c r="CA187" s="2149" t="s">
        <v>2195</v>
      </c>
      <c r="CB187" s="2177"/>
      <c r="CC187" s="2151" t="s">
        <v>2196</v>
      </c>
      <c r="CD187" s="12"/>
      <c r="CE187" s="12"/>
      <c r="CF187" s="12"/>
      <c r="CG187" s="18"/>
    </row>
    <row r="188" spans="1:85" ht="45" hidden="1" customHeight="1" x14ac:dyDescent="0.2">
      <c r="A188" s="3686" t="s">
        <v>2197</v>
      </c>
      <c r="B188" s="3687"/>
      <c r="C188" s="3688" t="s">
        <v>2198</v>
      </c>
      <c r="D188" s="3688" t="s">
        <v>2199</v>
      </c>
      <c r="E188" s="4007">
        <v>2259</v>
      </c>
      <c r="F188" s="3691" t="s">
        <v>423</v>
      </c>
      <c r="G188" s="3691" t="s">
        <v>281</v>
      </c>
      <c r="H188" s="3692" t="s">
        <v>89</v>
      </c>
      <c r="I188" s="3693" t="s">
        <v>89</v>
      </c>
      <c r="J188" s="3696">
        <v>42937</v>
      </c>
      <c r="K188" s="3694"/>
      <c r="L188" s="3694" t="s">
        <v>90</v>
      </c>
      <c r="M188" s="3866" t="s">
        <v>1120</v>
      </c>
      <c r="N188" s="3694"/>
      <c r="O188" s="3694"/>
      <c r="P188" s="3696"/>
      <c r="Q188" s="3697"/>
      <c r="R188" s="3698"/>
      <c r="S188" s="3698"/>
      <c r="T188" s="3698"/>
      <c r="U188" s="3794"/>
      <c r="V188" s="3699"/>
      <c r="W188" s="3700" t="str">
        <f t="shared" si="8"/>
        <v>Yes</v>
      </c>
      <c r="X188" s="4934" t="s">
        <v>93</v>
      </c>
      <c r="Y188" s="4935" t="s">
        <v>94</v>
      </c>
      <c r="Z188" s="3688"/>
      <c r="AA188" s="5791" t="s">
        <v>2200</v>
      </c>
      <c r="AB188" s="5776" t="s">
        <v>2201</v>
      </c>
      <c r="AC188" s="3719"/>
      <c r="AD188" s="3706">
        <v>45689</v>
      </c>
      <c r="AE188" s="4145" t="s">
        <v>788</v>
      </c>
      <c r="AF188" s="3705" t="s">
        <v>142</v>
      </c>
      <c r="AG188" s="3706">
        <v>44470</v>
      </c>
      <c r="AH188" s="3706">
        <v>44578</v>
      </c>
      <c r="AI188" s="3706">
        <v>44634</v>
      </c>
      <c r="AJ188" s="3713" t="s">
        <v>2202</v>
      </c>
      <c r="AK188" s="3707"/>
      <c r="AL188" s="4154" t="s">
        <v>1279</v>
      </c>
      <c r="AM188" s="3715" t="s">
        <v>2203</v>
      </c>
      <c r="AN188" s="3706">
        <v>46296</v>
      </c>
      <c r="AO188" s="3706"/>
      <c r="AP188" s="3706"/>
      <c r="AQ188" s="3695"/>
      <c r="AR188" s="3708"/>
      <c r="AS188" s="3709"/>
      <c r="AT188" s="3692"/>
      <c r="AU188" s="3730"/>
      <c r="AV188" s="3709"/>
      <c r="AW188" s="3709"/>
      <c r="AX188" s="3692"/>
      <c r="AY188" s="3710"/>
      <c r="AZ188" s="3709"/>
      <c r="BA188" s="3731"/>
      <c r="BB188" s="3730"/>
      <c r="BC188" s="3709"/>
      <c r="BD188" s="3709"/>
      <c r="BE188" s="3692"/>
      <c r="BF188" s="3692"/>
      <c r="BG188" s="4088" t="s">
        <v>2204</v>
      </c>
      <c r="BH188" s="3728">
        <v>46478</v>
      </c>
      <c r="BI188" s="3706"/>
      <c r="BJ188" s="4089">
        <v>46600</v>
      </c>
      <c r="BK188" s="3706">
        <v>46600</v>
      </c>
      <c r="BL188" s="3711"/>
      <c r="BM188" s="4089">
        <v>46784</v>
      </c>
      <c r="BN188" s="3704">
        <v>46784</v>
      </c>
      <c r="BO188" s="3711"/>
      <c r="BP188" s="3741" t="s">
        <v>2205</v>
      </c>
      <c r="BQ188" s="4196" t="s">
        <v>2206</v>
      </c>
      <c r="BR188" s="4502"/>
      <c r="BS188" s="3741"/>
      <c r="BT188" s="3716">
        <v>45905</v>
      </c>
      <c r="BU188" s="3716">
        <v>45806</v>
      </c>
      <c r="BV188" s="3695" t="s">
        <v>116</v>
      </c>
      <c r="BW188" s="3716">
        <v>45415</v>
      </c>
      <c r="BX188" s="3716">
        <v>45806</v>
      </c>
      <c r="BY188" s="3695" t="s">
        <v>116</v>
      </c>
      <c r="BZ188" s="3716">
        <v>45806</v>
      </c>
      <c r="CA188" s="3716" t="s">
        <v>104</v>
      </c>
      <c r="CB188" s="1409"/>
      <c r="CC188" s="540" t="s">
        <v>105</v>
      </c>
      <c r="CD188" s="12"/>
      <c r="CE188" s="12"/>
      <c r="CF188" s="12"/>
      <c r="CG188" s="18"/>
    </row>
    <row r="189" spans="1:85" ht="45" hidden="1" customHeight="1" x14ac:dyDescent="0.2">
      <c r="A189" s="2150" t="s">
        <v>2207</v>
      </c>
      <c r="B189" s="3306"/>
      <c r="C189" s="2151" t="s">
        <v>2208</v>
      </c>
      <c r="D189" s="2152" t="s">
        <v>2209</v>
      </c>
      <c r="E189" s="3228">
        <v>2137</v>
      </c>
      <c r="F189" s="2155">
        <v>2016</v>
      </c>
      <c r="G189" s="2155">
        <v>2041</v>
      </c>
      <c r="H189" s="2154" t="s">
        <v>89</v>
      </c>
      <c r="I189" s="2181" t="s">
        <v>194</v>
      </c>
      <c r="J189" s="2157">
        <v>42425</v>
      </c>
      <c r="K189" s="2157"/>
      <c r="L189" s="2157" t="s">
        <v>90</v>
      </c>
      <c r="M189" s="2182" t="s">
        <v>2210</v>
      </c>
      <c r="N189" s="2157"/>
      <c r="O189" s="2157"/>
      <c r="P189" s="2156">
        <v>44866</v>
      </c>
      <c r="Q189" s="2989">
        <v>45196</v>
      </c>
      <c r="R189" s="2159"/>
      <c r="S189" s="2159"/>
      <c r="T189" s="2159"/>
      <c r="U189" s="3799"/>
      <c r="V189" s="2161"/>
      <c r="W189" s="2162" t="str">
        <f t="shared" si="8"/>
        <v>Yes</v>
      </c>
      <c r="X189" s="2812" t="s">
        <v>93</v>
      </c>
      <c r="Y189" s="2639" t="s">
        <v>94</v>
      </c>
      <c r="Z189" s="2151"/>
      <c r="AA189" s="5775" t="s">
        <v>2211</v>
      </c>
      <c r="AB189" s="5775" t="s">
        <v>2212</v>
      </c>
      <c r="AC189" s="2929"/>
      <c r="AD189" s="2165">
        <v>45170</v>
      </c>
      <c r="AE189" s="3535" t="s">
        <v>2213</v>
      </c>
      <c r="AF189" s="2167" t="s">
        <v>364</v>
      </c>
      <c r="AG189" s="2168">
        <v>43405</v>
      </c>
      <c r="AH189" s="2168">
        <v>43409</v>
      </c>
      <c r="AI189" s="2168">
        <v>43451</v>
      </c>
      <c r="AJ189" s="3011" t="s">
        <v>2214</v>
      </c>
      <c r="AK189" s="2169" t="s">
        <v>2215</v>
      </c>
      <c r="AL189" s="7160" t="s">
        <v>2216</v>
      </c>
      <c r="AM189" s="7118" t="s">
        <v>367</v>
      </c>
      <c r="AN189" s="2168">
        <v>43770</v>
      </c>
      <c r="AO189" s="2168">
        <v>43773</v>
      </c>
      <c r="AP189" s="2168">
        <v>43815</v>
      </c>
      <c r="AQ189" s="2155" t="s">
        <v>2214</v>
      </c>
      <c r="AR189" s="2170"/>
      <c r="AS189" s="2171" t="s">
        <v>2217</v>
      </c>
      <c r="AT189" s="2154" t="s">
        <v>369</v>
      </c>
      <c r="AU189" s="2171">
        <v>44256</v>
      </c>
      <c r="AV189" s="2171">
        <v>44256</v>
      </c>
      <c r="AW189" s="2171">
        <v>44305</v>
      </c>
      <c r="AX189" s="2154" t="s">
        <v>2218</v>
      </c>
      <c r="AY189" s="2172"/>
      <c r="AZ189" s="2171"/>
      <c r="BA189" s="2154"/>
      <c r="BB189" s="2171"/>
      <c r="BC189" s="2171"/>
      <c r="BD189" s="2171"/>
      <c r="BE189" s="2154"/>
      <c r="BF189" s="2154"/>
      <c r="BG189" s="4159" t="s">
        <v>2219</v>
      </c>
      <c r="BH189" s="2168">
        <v>44866</v>
      </c>
      <c r="BI189" s="2184">
        <v>44866</v>
      </c>
      <c r="BJ189" s="4159">
        <v>45170</v>
      </c>
      <c r="BK189" s="2168">
        <v>45170</v>
      </c>
      <c r="BL189" s="2184">
        <v>45195</v>
      </c>
      <c r="BM189" s="4159">
        <v>45627</v>
      </c>
      <c r="BN189" s="2168">
        <v>45627</v>
      </c>
      <c r="BO189" s="2184"/>
      <c r="BP189" s="2186" t="s">
        <v>4329</v>
      </c>
      <c r="BQ189" s="4188" t="s">
        <v>2220</v>
      </c>
      <c r="BR189" s="2186" t="s">
        <v>2221</v>
      </c>
      <c r="BS189" s="2709"/>
      <c r="BT189" s="2177">
        <v>45950</v>
      </c>
      <c r="BU189" s="2177">
        <v>45902</v>
      </c>
      <c r="BV189" s="2155" t="s">
        <v>116</v>
      </c>
      <c r="BW189" s="2177"/>
      <c r="BX189" s="2177">
        <v>45125</v>
      </c>
      <c r="BY189" s="2155" t="s">
        <v>116</v>
      </c>
      <c r="BZ189" s="2177">
        <v>45966</v>
      </c>
      <c r="CA189" s="2185" t="s">
        <v>2222</v>
      </c>
      <c r="CB189" s="2177"/>
      <c r="CC189" s="2186" t="s">
        <v>2223</v>
      </c>
      <c r="CD189" s="12"/>
      <c r="CE189" s="12"/>
      <c r="CF189" s="12"/>
      <c r="CG189" s="18"/>
    </row>
    <row r="190" spans="1:85" ht="45" hidden="1" customHeight="1" x14ac:dyDescent="0.2">
      <c r="A190" s="2121" t="s">
        <v>2229</v>
      </c>
      <c r="B190" s="3329"/>
      <c r="C190" s="2774" t="s">
        <v>2225</v>
      </c>
      <c r="D190" s="2122" t="s">
        <v>421</v>
      </c>
      <c r="E190" s="2318">
        <v>2175</v>
      </c>
      <c r="F190" s="2141">
        <v>2022</v>
      </c>
      <c r="G190" s="2141">
        <v>2039</v>
      </c>
      <c r="H190" s="2139" t="s">
        <v>89</v>
      </c>
      <c r="I190" s="2141" t="s">
        <v>194</v>
      </c>
      <c r="J190" s="2127">
        <v>45372</v>
      </c>
      <c r="K190" s="2129">
        <v>41101</v>
      </c>
      <c r="L190" s="2681"/>
      <c r="M190" s="3357"/>
      <c r="N190" s="2681"/>
      <c r="O190" s="2129"/>
      <c r="P190" s="2129">
        <v>44417</v>
      </c>
      <c r="Q190" s="2130">
        <v>44606</v>
      </c>
      <c r="R190" s="2131">
        <v>45336</v>
      </c>
      <c r="S190" s="2131"/>
      <c r="T190" s="2131"/>
      <c r="U190" s="3796"/>
      <c r="V190" s="2133"/>
      <c r="W190" s="2134" t="str">
        <f t="shared" si="8"/>
        <v>Yes</v>
      </c>
      <c r="X190" s="2135" t="s">
        <v>93</v>
      </c>
      <c r="Y190" s="2120" t="s">
        <v>267</v>
      </c>
      <c r="Z190" s="2120"/>
      <c r="AA190" s="5785" t="s">
        <v>422</v>
      </c>
      <c r="AB190" s="5785"/>
      <c r="AC190" s="2923"/>
      <c r="AD190" s="3273" t="s">
        <v>423</v>
      </c>
      <c r="AE190" s="2485"/>
      <c r="AF190" s="2139"/>
      <c r="AG190" s="2140"/>
      <c r="AH190" s="2140"/>
      <c r="AI190" s="2140"/>
      <c r="AJ190" s="6250"/>
      <c r="AK190" s="2142"/>
      <c r="AL190" s="2794"/>
      <c r="AM190" s="2139"/>
      <c r="AN190" s="2140"/>
      <c r="AO190" s="2140"/>
      <c r="AP190" s="2140"/>
      <c r="AQ190" s="2141"/>
      <c r="AR190" s="2144"/>
      <c r="AS190" s="2145"/>
      <c r="AT190" s="2125"/>
      <c r="AU190" s="2140"/>
      <c r="AV190" s="2145"/>
      <c r="AW190" s="2145"/>
      <c r="AX190" s="2125"/>
      <c r="AY190" s="2146"/>
      <c r="AZ190" s="2145"/>
      <c r="BA190" s="2125"/>
      <c r="BB190" s="2145"/>
      <c r="BC190" s="2145"/>
      <c r="BD190" s="2145"/>
      <c r="BE190" s="2125"/>
      <c r="BF190" s="2125"/>
      <c r="BG190" s="4161"/>
      <c r="BH190" s="2140"/>
      <c r="BI190" s="2148">
        <v>44417</v>
      </c>
      <c r="BJ190" s="4161" t="s">
        <v>424</v>
      </c>
      <c r="BK190" s="2140">
        <v>44562</v>
      </c>
      <c r="BL190" s="2148">
        <v>44606</v>
      </c>
      <c r="BM190" s="4161"/>
      <c r="BN190" s="2140"/>
      <c r="BO190" s="2148">
        <v>45372</v>
      </c>
      <c r="BP190" s="2120" t="s">
        <v>425</v>
      </c>
      <c r="BQ190" s="4185"/>
      <c r="BR190" s="2120"/>
      <c r="BS190" s="2678" t="s">
        <v>426</v>
      </c>
      <c r="BT190" s="2149"/>
      <c r="BU190" s="2149"/>
      <c r="BV190" s="2141"/>
      <c r="BW190" s="2149"/>
      <c r="BX190" s="2149">
        <v>44440</v>
      </c>
      <c r="BY190" s="2149" t="s">
        <v>116</v>
      </c>
      <c r="BZ190" s="2149">
        <v>45279</v>
      </c>
      <c r="CA190" s="2149" t="s">
        <v>427</v>
      </c>
      <c r="CB190" s="2682"/>
      <c r="CC190" s="2678" t="s">
        <v>428</v>
      </c>
      <c r="CD190" s="12"/>
      <c r="CE190" s="12"/>
      <c r="CF190" s="12"/>
      <c r="CG190" s="18"/>
    </row>
    <row r="191" spans="1:85" ht="45" hidden="1" customHeight="1" x14ac:dyDescent="0.2">
      <c r="A191" s="3874" t="s">
        <v>2230</v>
      </c>
      <c r="B191" s="3875"/>
      <c r="C191" s="542" t="s">
        <v>2231</v>
      </c>
      <c r="D191" s="3515" t="s">
        <v>2232</v>
      </c>
      <c r="E191" s="3837">
        <v>2323</v>
      </c>
      <c r="F191" s="3838" t="s">
        <v>297</v>
      </c>
      <c r="G191" s="3838" t="s">
        <v>949</v>
      </c>
      <c r="H191" s="3835" t="s">
        <v>89</v>
      </c>
      <c r="I191" s="3245" t="s">
        <v>89</v>
      </c>
      <c r="J191" s="3819">
        <v>44082</v>
      </c>
      <c r="K191" s="3819"/>
      <c r="L191" s="3819"/>
      <c r="M191" s="3873"/>
      <c r="N191" s="3819"/>
      <c r="O191" s="3819"/>
      <c r="P191" s="3821"/>
      <c r="Q191" s="3839"/>
      <c r="R191" s="3840"/>
      <c r="S191" s="3840"/>
      <c r="T191" s="3840"/>
      <c r="U191" s="3822"/>
      <c r="V191" s="3841"/>
      <c r="W191" s="3824" t="str">
        <f t="shared" si="8"/>
        <v>Yes</v>
      </c>
      <c r="X191" s="3825" t="s">
        <v>93</v>
      </c>
      <c r="Y191" s="542" t="s">
        <v>94</v>
      </c>
      <c r="Z191" s="542"/>
      <c r="AA191" s="5789" t="s">
        <v>2233</v>
      </c>
      <c r="AB191" s="5789" t="s">
        <v>2234</v>
      </c>
      <c r="AC191" s="3842"/>
      <c r="AD191" s="3828">
        <v>45717</v>
      </c>
      <c r="AE191" s="4152" t="s">
        <v>316</v>
      </c>
      <c r="AF191" s="3818" t="s">
        <v>2235</v>
      </c>
      <c r="AG191" s="3829">
        <v>45017</v>
      </c>
      <c r="AH191" s="3829">
        <v>45163</v>
      </c>
      <c r="AI191" s="3828">
        <v>45219</v>
      </c>
      <c r="AJ191" s="6256" t="s">
        <v>2236</v>
      </c>
      <c r="AK191" s="4565"/>
      <c r="AL191" s="6046" t="s">
        <v>2237</v>
      </c>
      <c r="AM191" s="3818" t="s">
        <v>2238</v>
      </c>
      <c r="AN191" s="3829">
        <v>45778</v>
      </c>
      <c r="AO191" s="3829">
        <v>45807</v>
      </c>
      <c r="AP191" s="3829">
        <v>45855</v>
      </c>
      <c r="AQ191" s="5719" t="s">
        <v>2233</v>
      </c>
      <c r="AR191" s="3845"/>
      <c r="AS191" s="3833"/>
      <c r="AT191" s="3818"/>
      <c r="AU191" s="3829"/>
      <c r="AV191" s="3829"/>
      <c r="AW191" s="3829"/>
      <c r="AX191" s="1685"/>
      <c r="AY191" s="3832"/>
      <c r="AZ191" s="5314"/>
      <c r="BA191" s="4565"/>
      <c r="BB191" s="5314"/>
      <c r="BC191" s="5314"/>
      <c r="BD191" s="5314"/>
      <c r="BE191" s="4565"/>
      <c r="BF191" s="4565"/>
      <c r="BG191" s="4166" t="s">
        <v>1641</v>
      </c>
      <c r="BH191" s="3829">
        <v>46113</v>
      </c>
      <c r="BI191" s="3836"/>
      <c r="BJ191" s="4166">
        <v>46174</v>
      </c>
      <c r="BK191" s="3829">
        <v>46174</v>
      </c>
      <c r="BL191" s="3836"/>
      <c r="BM191" s="4166">
        <v>46447</v>
      </c>
      <c r="BN191" s="3829">
        <v>46447</v>
      </c>
      <c r="BO191" s="3836"/>
      <c r="BP191" s="542" t="s">
        <v>2239</v>
      </c>
      <c r="BQ191" s="4189" t="s">
        <v>355</v>
      </c>
      <c r="BR191" s="542"/>
      <c r="BS191" s="542"/>
      <c r="BT191" s="1556">
        <v>45681</v>
      </c>
      <c r="BU191" s="1556">
        <v>45806</v>
      </c>
      <c r="BV191" s="1685" t="s">
        <v>116</v>
      </c>
      <c r="BW191" s="1556"/>
      <c r="BX191" s="1556">
        <v>45806</v>
      </c>
      <c r="BY191" s="1685" t="s">
        <v>116</v>
      </c>
      <c r="BZ191" s="1556">
        <v>45806</v>
      </c>
      <c r="CA191" s="1556" t="s">
        <v>178</v>
      </c>
      <c r="CB191" s="1409"/>
      <c r="CC191" s="540"/>
      <c r="CD191" s="12"/>
      <c r="CE191" s="12"/>
      <c r="CF191" s="12"/>
      <c r="CG191" s="18"/>
    </row>
    <row r="192" spans="1:85" ht="45" hidden="1" customHeight="1" x14ac:dyDescent="0.2">
      <c r="A192" s="2512" t="s">
        <v>2240</v>
      </c>
      <c r="B192" s="4971"/>
      <c r="C192" s="4981" t="s">
        <v>2241</v>
      </c>
      <c r="D192" s="2514" t="s">
        <v>2242</v>
      </c>
      <c r="E192" s="7137">
        <v>1949</v>
      </c>
      <c r="F192" s="2532">
        <v>2026</v>
      </c>
      <c r="G192" s="2532">
        <v>2041</v>
      </c>
      <c r="H192" s="2516" t="s">
        <v>89</v>
      </c>
      <c r="I192" s="3373" t="s">
        <v>89</v>
      </c>
      <c r="J192" s="2518" t="s">
        <v>121</v>
      </c>
      <c r="K192" s="2518" t="s">
        <v>2243</v>
      </c>
      <c r="L192" s="2518" t="s">
        <v>90</v>
      </c>
      <c r="M192" s="2519" t="s">
        <v>1120</v>
      </c>
      <c r="N192" s="2518"/>
      <c r="O192" s="2518"/>
      <c r="P192" s="2520">
        <v>45838</v>
      </c>
      <c r="Q192" s="2521"/>
      <c r="R192" s="2522"/>
      <c r="S192" s="2522"/>
      <c r="T192" s="2522"/>
      <c r="U192" s="3803"/>
      <c r="V192" s="2524"/>
      <c r="W192" s="2525" t="str">
        <f t="shared" si="8"/>
        <v>Yes</v>
      </c>
      <c r="X192" s="2526" t="s">
        <v>93</v>
      </c>
      <c r="Y192" s="2513" t="s">
        <v>94</v>
      </c>
      <c r="Z192" s="2513"/>
      <c r="AA192" s="5797" t="s">
        <v>2244</v>
      </c>
      <c r="AB192" s="5797" t="s">
        <v>2245</v>
      </c>
      <c r="AC192" s="2975"/>
      <c r="AD192" s="2538">
        <v>45627</v>
      </c>
      <c r="AE192" s="2535" t="s">
        <v>2246</v>
      </c>
      <c r="AF192" s="2530" t="s">
        <v>2247</v>
      </c>
      <c r="AG192" s="2531">
        <v>42736</v>
      </c>
      <c r="AH192" s="2531">
        <v>42751</v>
      </c>
      <c r="AI192" s="2531">
        <v>42885</v>
      </c>
      <c r="AJ192" s="6254" t="s">
        <v>2248</v>
      </c>
      <c r="AK192" s="2534" t="s">
        <v>2249</v>
      </c>
      <c r="AL192" s="7382" t="s">
        <v>2250</v>
      </c>
      <c r="AM192" s="7193" t="s">
        <v>2251</v>
      </c>
      <c r="AN192" s="2535">
        <v>43160</v>
      </c>
      <c r="AO192" s="2535">
        <v>43175</v>
      </c>
      <c r="AP192" s="2535">
        <v>43276</v>
      </c>
      <c r="AQ192" s="2516" t="s">
        <v>2252</v>
      </c>
      <c r="AR192" s="2536" t="s">
        <v>2253</v>
      </c>
      <c r="AS192" s="2516" t="s">
        <v>2254</v>
      </c>
      <c r="AT192" s="2516" t="s">
        <v>2255</v>
      </c>
      <c r="AU192" s="2535">
        <v>45108</v>
      </c>
      <c r="AV192" s="2535">
        <v>45170</v>
      </c>
      <c r="AW192" s="2535">
        <v>45230</v>
      </c>
      <c r="AX192" s="2516" t="s">
        <v>2256</v>
      </c>
      <c r="AY192" s="2536"/>
      <c r="AZ192" s="2535" t="s">
        <v>366</v>
      </c>
      <c r="BA192" s="2516" t="s">
        <v>2257</v>
      </c>
      <c r="BB192" s="2535">
        <v>45444</v>
      </c>
      <c r="BC192" s="2535"/>
      <c r="BD192" s="2535">
        <v>45536</v>
      </c>
      <c r="BE192" s="2516"/>
      <c r="BF192" s="2516"/>
      <c r="BG192" s="4164">
        <v>45809</v>
      </c>
      <c r="BH192" s="2531">
        <v>45809</v>
      </c>
      <c r="BI192" s="2538">
        <v>45838</v>
      </c>
      <c r="BJ192" s="4164">
        <v>45962</v>
      </c>
      <c r="BK192" s="2531">
        <v>45962</v>
      </c>
      <c r="BL192" s="2538"/>
      <c r="BM192" s="4164">
        <v>46357</v>
      </c>
      <c r="BN192" s="2531">
        <v>46357</v>
      </c>
      <c r="BO192" s="2538"/>
      <c r="BP192" s="2513"/>
      <c r="BQ192" s="4113" t="s">
        <v>2258</v>
      </c>
      <c r="BR192" s="2539"/>
      <c r="BS192" s="2513"/>
      <c r="BT192" s="2540">
        <v>45960</v>
      </c>
      <c r="BU192" s="2540">
        <v>45678</v>
      </c>
      <c r="BV192" s="2532" t="s">
        <v>116</v>
      </c>
      <c r="BW192" s="2540">
        <v>45806</v>
      </c>
      <c r="BX192" s="2540">
        <v>45678</v>
      </c>
      <c r="BY192" s="2532" t="s">
        <v>116</v>
      </c>
      <c r="BZ192" s="2540">
        <v>44932</v>
      </c>
      <c r="CA192" s="2540" t="s">
        <v>1591</v>
      </c>
      <c r="CB192" s="1409"/>
      <c r="CC192" s="540" t="s">
        <v>579</v>
      </c>
      <c r="CD192" s="12"/>
      <c r="CE192" s="12"/>
      <c r="CF192" s="12"/>
      <c r="CG192" s="18"/>
    </row>
    <row r="193" spans="1:85" ht="45" customHeight="1" thickTop="1" x14ac:dyDescent="0.2">
      <c r="A193" s="3686" t="s">
        <v>2259</v>
      </c>
      <c r="B193" s="3687"/>
      <c r="C193" s="3688" t="s">
        <v>2260</v>
      </c>
      <c r="D193" s="3689" t="s">
        <v>2261</v>
      </c>
      <c r="E193" s="3717" t="s">
        <v>193</v>
      </c>
      <c r="F193" s="3695"/>
      <c r="G193" s="3695"/>
      <c r="H193" s="3705" t="s">
        <v>89</v>
      </c>
      <c r="I193" s="3693" t="s">
        <v>89</v>
      </c>
      <c r="J193" s="3694">
        <v>43383</v>
      </c>
      <c r="K193" s="3694"/>
      <c r="L193" s="3943"/>
      <c r="M193" s="5056"/>
      <c r="N193" s="3943"/>
      <c r="O193" s="3943"/>
      <c r="P193" s="3696"/>
      <c r="Q193" s="3732"/>
      <c r="R193" s="3698"/>
      <c r="S193" s="3733"/>
      <c r="T193" s="3733"/>
      <c r="U193" s="3794"/>
      <c r="V193" s="3734"/>
      <c r="W193" s="4092"/>
      <c r="X193" s="3701"/>
      <c r="Y193" s="3688"/>
      <c r="Z193" s="3688"/>
      <c r="AA193" s="5787" t="s">
        <v>2262</v>
      </c>
      <c r="AB193" s="5787" t="s">
        <v>4330</v>
      </c>
      <c r="AC193" s="3729"/>
      <c r="AD193" s="3704">
        <v>45689</v>
      </c>
      <c r="AE193" s="4145" t="s">
        <v>4331</v>
      </c>
      <c r="AF193" s="3705" t="s">
        <v>4332</v>
      </c>
      <c r="AG193" s="3706">
        <v>46692</v>
      </c>
      <c r="AH193" s="3706"/>
      <c r="AI193" s="3706"/>
      <c r="AJ193" s="3735"/>
      <c r="AK193" s="3696"/>
      <c r="AL193" s="4145"/>
      <c r="AM193" s="3705"/>
      <c r="AN193" s="3706"/>
      <c r="AO193" s="3706"/>
      <c r="AP193" s="3706"/>
      <c r="AQ193" s="3696"/>
      <c r="AR193" s="4398"/>
      <c r="AS193" s="4111"/>
      <c r="AT193" s="3694"/>
      <c r="AU193" s="3709"/>
      <c r="AV193" s="3709"/>
      <c r="AW193" s="3709"/>
      <c r="AX193" s="3694"/>
      <c r="AY193" s="4399"/>
      <c r="AZ193" s="3709"/>
      <c r="BA193" s="3694"/>
      <c r="BB193" s="3709"/>
      <c r="BC193" s="3709"/>
      <c r="BD193" s="3709"/>
      <c r="BE193" s="3694"/>
      <c r="BF193" s="3694"/>
      <c r="BG193" s="4089" t="s">
        <v>4333</v>
      </c>
      <c r="BH193" s="3706">
        <v>47058</v>
      </c>
      <c r="BI193" s="3711"/>
      <c r="BJ193" s="4089"/>
      <c r="BK193" s="3706"/>
      <c r="BL193" s="3711"/>
      <c r="BM193" s="4089"/>
      <c r="BN193" s="3706"/>
      <c r="BO193" s="3711"/>
      <c r="BP193" s="3712" t="s">
        <v>4334</v>
      </c>
      <c r="BQ193" s="4182" t="s">
        <v>132</v>
      </c>
      <c r="BR193" s="3712"/>
      <c r="BS193" s="3712"/>
      <c r="BT193" s="3716"/>
      <c r="BU193" s="3716">
        <v>45806</v>
      </c>
      <c r="BV193" s="3696" t="s">
        <v>116</v>
      </c>
      <c r="BW193" s="3716"/>
      <c r="BX193" s="3716">
        <v>45806</v>
      </c>
      <c r="BY193" s="3716" t="s">
        <v>116</v>
      </c>
      <c r="BZ193" s="3716">
        <v>45806</v>
      </c>
      <c r="CA193" s="3716" t="s">
        <v>104</v>
      </c>
      <c r="CB193" s="1409"/>
      <c r="CC193" s="1178"/>
      <c r="CD193" s="1176"/>
      <c r="CE193" s="1176"/>
      <c r="CF193" s="1176"/>
      <c r="CG193" s="1175"/>
    </row>
    <row r="194" spans="1:85" ht="45" customHeight="1" x14ac:dyDescent="0.2">
      <c r="A194" s="3275"/>
      <c r="B194" s="3318" t="s">
        <v>2264</v>
      </c>
      <c r="C194" s="3276" t="s">
        <v>2260</v>
      </c>
      <c r="D194" s="3276" t="s">
        <v>2265</v>
      </c>
      <c r="E194" s="7383" t="s">
        <v>226</v>
      </c>
      <c r="F194" s="3277"/>
      <c r="G194" s="3277"/>
      <c r="H194" s="3286" t="s">
        <v>89</v>
      </c>
      <c r="I194" s="3286" t="s">
        <v>89</v>
      </c>
      <c r="J194" s="3280">
        <v>43383</v>
      </c>
      <c r="K194" s="3279"/>
      <c r="L194" s="1389"/>
      <c r="M194" s="2002"/>
      <c r="N194" s="1389"/>
      <c r="O194" s="3279"/>
      <c r="P194" s="3280"/>
      <c r="Q194" s="3281"/>
      <c r="R194" s="3282"/>
      <c r="S194" s="3282"/>
      <c r="T194" s="3282"/>
      <c r="U194" s="3806">
        <v>45197</v>
      </c>
      <c r="V194" s="3283" t="s">
        <v>2266</v>
      </c>
      <c r="W194" s="3284" t="str">
        <f>IF(OR(X194="Yes", Y194="Web-page timetable", Z194="YES"), "Yes")</f>
        <v>Yes</v>
      </c>
      <c r="X194" s="3285" t="s">
        <v>93</v>
      </c>
      <c r="Y194" s="3276" t="s">
        <v>94</v>
      </c>
      <c r="Z194" s="3286"/>
      <c r="AA194" s="5826" t="s">
        <v>2262</v>
      </c>
      <c r="AB194" s="5826" t="s">
        <v>4330</v>
      </c>
      <c r="AC194" s="3437"/>
      <c r="AD194" s="3289">
        <v>45689</v>
      </c>
      <c r="AE194" s="4153" t="s">
        <v>2267</v>
      </c>
      <c r="AF194" s="3288" t="s">
        <v>142</v>
      </c>
      <c r="AG194" s="3289">
        <v>45200</v>
      </c>
      <c r="AH194" s="3289">
        <v>45236</v>
      </c>
      <c r="AI194" s="3289">
        <v>45298</v>
      </c>
      <c r="AJ194" s="4314" t="s">
        <v>2268</v>
      </c>
      <c r="AK194" s="3924" t="s">
        <v>2269</v>
      </c>
      <c r="AL194" s="3289"/>
      <c r="AM194" s="3288"/>
      <c r="AN194" s="3289"/>
      <c r="AO194" s="3289"/>
      <c r="AP194" s="3289"/>
      <c r="AQ194" s="4314"/>
      <c r="AR194" s="5262"/>
      <c r="AS194" s="5273"/>
      <c r="AT194" s="3278"/>
      <c r="AU194" s="4038"/>
      <c r="AV194" s="3290"/>
      <c r="AW194" s="3290"/>
      <c r="AX194" s="3278"/>
      <c r="AY194" s="4039"/>
      <c r="AZ194" s="4038"/>
      <c r="BA194" s="4039"/>
      <c r="BB194" s="4038"/>
      <c r="BC194" s="3290"/>
      <c r="BD194" s="3290"/>
      <c r="BE194" s="3278"/>
      <c r="BF194" s="3278"/>
      <c r="BG194" s="4172">
        <v>45658</v>
      </c>
      <c r="BH194" s="3289">
        <v>45658</v>
      </c>
      <c r="BI194" s="3289">
        <v>45658</v>
      </c>
      <c r="BJ194" s="4172">
        <v>45839</v>
      </c>
      <c r="BK194" s="3289">
        <v>45839</v>
      </c>
      <c r="BL194" s="3291"/>
      <c r="BM194" s="4172">
        <v>46388</v>
      </c>
      <c r="BN194" s="3287">
        <v>46388</v>
      </c>
      <c r="BO194" s="3291"/>
      <c r="BP194" s="3276" t="s">
        <v>4335</v>
      </c>
      <c r="BQ194" s="4685" t="s">
        <v>132</v>
      </c>
      <c r="BR194" s="4695" t="s">
        <v>2270</v>
      </c>
      <c r="BS194" s="540"/>
      <c r="BT194" s="3292">
        <v>45635</v>
      </c>
      <c r="BU194" s="3292">
        <v>45806</v>
      </c>
      <c r="BV194" s="3286" t="s">
        <v>116</v>
      </c>
      <c r="BW194" s="3292">
        <v>45635</v>
      </c>
      <c r="BX194" s="3292">
        <v>45806</v>
      </c>
      <c r="BY194" s="3286" t="s">
        <v>116</v>
      </c>
      <c r="BZ194" s="5448">
        <v>45806</v>
      </c>
      <c r="CA194" s="3292" t="s">
        <v>742</v>
      </c>
      <c r="CB194" s="1409"/>
      <c r="CC194" s="540"/>
      <c r="CD194" s="12"/>
      <c r="CE194" s="12"/>
      <c r="CF194" s="12"/>
      <c r="CG194" s="18"/>
    </row>
    <row r="195" spans="1:85" ht="45" hidden="1" customHeight="1" x14ac:dyDescent="0.2">
      <c r="A195" s="1688" t="s">
        <v>2271</v>
      </c>
      <c r="B195" s="3307"/>
      <c r="C195" s="2275" t="s">
        <v>2272</v>
      </c>
      <c r="D195" s="1376" t="s">
        <v>2273</v>
      </c>
      <c r="E195" s="7113">
        <v>2138</v>
      </c>
      <c r="F195" s="1666">
        <v>2020</v>
      </c>
      <c r="G195" s="1666">
        <v>2040</v>
      </c>
      <c r="H195" s="1666" t="s">
        <v>89</v>
      </c>
      <c r="I195" s="1691" t="s">
        <v>89</v>
      </c>
      <c r="J195" s="1668">
        <v>41988</v>
      </c>
      <c r="K195" s="1668"/>
      <c r="L195" s="1668" t="s">
        <v>93</v>
      </c>
      <c r="M195" s="4270" t="s">
        <v>2274</v>
      </c>
      <c r="N195" s="1668"/>
      <c r="O195" s="1668"/>
      <c r="P195" s="1667"/>
      <c r="Q195" s="1693"/>
      <c r="R195" s="1669"/>
      <c r="S195" s="1669"/>
      <c r="T195" s="1669"/>
      <c r="U195" s="3793"/>
      <c r="V195" s="1671"/>
      <c r="W195" s="1695" t="str">
        <f>IF(OR(X195="Yes", Y195="Web-page timetable", Z195="YES"), "Yes")</f>
        <v>Yes</v>
      </c>
      <c r="X195" s="1672" t="s">
        <v>93</v>
      </c>
      <c r="Y195" s="1376" t="s">
        <v>94</v>
      </c>
      <c r="Z195" s="1666"/>
      <c r="AA195" s="5827" t="s">
        <v>2275</v>
      </c>
      <c r="AB195" s="5828" t="s">
        <v>2276</v>
      </c>
      <c r="AC195" s="2314"/>
      <c r="AD195" s="1682">
        <v>44013</v>
      </c>
      <c r="AE195" s="4147">
        <v>44287</v>
      </c>
      <c r="AF195" s="1676" t="s">
        <v>2277</v>
      </c>
      <c r="AG195" s="1674">
        <v>44287</v>
      </c>
      <c r="AH195" s="1674"/>
      <c r="AI195" s="1674"/>
      <c r="AJ195" s="3006"/>
      <c r="AK195" s="1677"/>
      <c r="AL195" s="7181">
        <v>44805</v>
      </c>
      <c r="AM195" s="7149" t="s">
        <v>2278</v>
      </c>
      <c r="AN195" s="1674">
        <v>44805</v>
      </c>
      <c r="AO195" s="1674"/>
      <c r="AP195" s="1674"/>
      <c r="AQ195" s="1666"/>
      <c r="AR195" s="1697"/>
      <c r="AS195" s="1678"/>
      <c r="AT195" s="1680"/>
      <c r="AU195" s="1678"/>
      <c r="AV195" s="1679"/>
      <c r="AW195" s="1679"/>
      <c r="AX195" s="1680"/>
      <c r="AY195" s="1698"/>
      <c r="AZ195" s="1678"/>
      <c r="BA195" s="1721"/>
      <c r="BB195" s="1678"/>
      <c r="BC195" s="1679"/>
      <c r="BD195" s="1679"/>
      <c r="BE195" s="1680"/>
      <c r="BF195" s="1680"/>
      <c r="BG195" s="4158">
        <v>44958</v>
      </c>
      <c r="BH195" s="1674">
        <v>44958</v>
      </c>
      <c r="BI195" s="1674"/>
      <c r="BJ195" s="4158">
        <v>45170</v>
      </c>
      <c r="BK195" s="1674">
        <v>45170</v>
      </c>
      <c r="BL195" s="1683"/>
      <c r="BM195" s="4158">
        <v>45536</v>
      </c>
      <c r="BN195" s="1682">
        <v>45536</v>
      </c>
      <c r="BO195" s="1683"/>
      <c r="BP195" s="2270" t="s">
        <v>2279</v>
      </c>
      <c r="BQ195" s="4686"/>
      <c r="BR195" s="2270"/>
      <c r="BS195" s="2268"/>
      <c r="BT195" s="1684">
        <v>44480</v>
      </c>
      <c r="BU195" s="1684"/>
      <c r="BV195" s="1666" t="s">
        <v>116</v>
      </c>
      <c r="BW195" s="1684"/>
      <c r="BX195" s="1684">
        <v>44672</v>
      </c>
      <c r="BY195" s="1666" t="s">
        <v>116</v>
      </c>
      <c r="BZ195" s="1684">
        <v>44482</v>
      </c>
      <c r="CA195" s="2319" t="s">
        <v>117</v>
      </c>
      <c r="CB195" s="1684"/>
      <c r="CC195" s="1376" t="s">
        <v>105</v>
      </c>
      <c r="CD195" s="12"/>
      <c r="CE195" s="12"/>
      <c r="CF195" s="12"/>
      <c r="CG195" s="18" t="s">
        <v>93</v>
      </c>
    </row>
    <row r="196" spans="1:85" ht="45" hidden="1" customHeight="1" x14ac:dyDescent="0.2">
      <c r="A196" s="2121" t="s">
        <v>2280</v>
      </c>
      <c r="B196" s="3308"/>
      <c r="C196" s="2120" t="s">
        <v>2281</v>
      </c>
      <c r="D196" s="2120" t="s">
        <v>2282</v>
      </c>
      <c r="E196" s="3955">
        <v>2220</v>
      </c>
      <c r="F196" s="2124" t="s">
        <v>91</v>
      </c>
      <c r="G196" s="2124" t="s">
        <v>2182</v>
      </c>
      <c r="H196" s="2125" t="s">
        <v>89</v>
      </c>
      <c r="I196" s="2126" t="s">
        <v>89</v>
      </c>
      <c r="J196" s="2127">
        <v>45616</v>
      </c>
      <c r="K196" s="2127">
        <v>40737</v>
      </c>
      <c r="L196" s="2127"/>
      <c r="M196" s="2128"/>
      <c r="N196" s="2127"/>
      <c r="O196" s="2127"/>
      <c r="P196" s="2129">
        <v>44399</v>
      </c>
      <c r="Q196" s="2494">
        <v>44532</v>
      </c>
      <c r="R196" s="2131">
        <v>45569</v>
      </c>
      <c r="S196" s="2307"/>
      <c r="T196" s="2307"/>
      <c r="U196" s="3796"/>
      <c r="V196" s="2133"/>
      <c r="W196" s="2134" t="b">
        <f>IF(OR(X196="Yes", Y196="Web-page timetable", Z196="YES"), "Yes")</f>
        <v>0</v>
      </c>
      <c r="X196" s="2135" t="s">
        <v>237</v>
      </c>
      <c r="Y196" s="2120" t="s">
        <v>94</v>
      </c>
      <c r="Z196" s="3200"/>
      <c r="AA196" s="6017" t="s">
        <v>2283</v>
      </c>
      <c r="AB196" s="5829" t="s">
        <v>2284</v>
      </c>
      <c r="AC196" s="2923" t="s">
        <v>2285</v>
      </c>
      <c r="AD196" s="2137">
        <v>43647</v>
      </c>
      <c r="AE196" s="2485" t="s">
        <v>2286</v>
      </c>
      <c r="AF196" s="2139" t="s">
        <v>2287</v>
      </c>
      <c r="AG196" s="2140">
        <v>43009</v>
      </c>
      <c r="AH196" s="2140">
        <v>43009</v>
      </c>
      <c r="AI196" s="2140">
        <v>43101</v>
      </c>
      <c r="AJ196" s="3010" t="s">
        <v>2288</v>
      </c>
      <c r="AK196" s="2142" t="s">
        <v>2289</v>
      </c>
      <c r="AL196" s="4148" t="s">
        <v>2290</v>
      </c>
      <c r="AM196" s="2143" t="s">
        <v>2291</v>
      </c>
      <c r="AN196" s="2140">
        <v>43739</v>
      </c>
      <c r="AO196" s="2140">
        <v>43404</v>
      </c>
      <c r="AP196" s="2140">
        <v>43493</v>
      </c>
      <c r="AQ196" s="2141" t="s">
        <v>2292</v>
      </c>
      <c r="AR196" s="2144" t="s">
        <v>2293</v>
      </c>
      <c r="AS196" s="2145">
        <v>44148</v>
      </c>
      <c r="AT196" s="2125" t="s">
        <v>2294</v>
      </c>
      <c r="AU196" s="2145">
        <v>44228</v>
      </c>
      <c r="AV196" s="2145">
        <v>44148</v>
      </c>
      <c r="AW196" s="2145">
        <v>44228</v>
      </c>
      <c r="AX196" s="2125" t="s">
        <v>2295</v>
      </c>
      <c r="AY196" s="2146"/>
      <c r="AZ196" s="2145"/>
      <c r="BA196" s="2125"/>
      <c r="BB196" s="2145"/>
      <c r="BC196" s="2145"/>
      <c r="BD196" s="2145"/>
      <c r="BE196" s="2125"/>
      <c r="BF196" s="2125"/>
      <c r="BG196" s="4161" t="s">
        <v>2296</v>
      </c>
      <c r="BH196" s="2140">
        <v>44317</v>
      </c>
      <c r="BI196" s="2148">
        <v>44399</v>
      </c>
      <c r="BJ196" s="4161" t="s">
        <v>788</v>
      </c>
      <c r="BK196" s="2140">
        <v>44470</v>
      </c>
      <c r="BL196" s="2148">
        <v>44531</v>
      </c>
      <c r="BM196" s="4161" t="s">
        <v>315</v>
      </c>
      <c r="BN196" s="2140">
        <v>44652</v>
      </c>
      <c r="BO196" s="2148">
        <v>45616</v>
      </c>
      <c r="BP196" s="2120" t="s">
        <v>2297</v>
      </c>
      <c r="BQ196" s="4185" t="s">
        <v>2298</v>
      </c>
      <c r="BR196" s="2120" t="s">
        <v>2299</v>
      </c>
      <c r="BS196" s="2487"/>
      <c r="BT196" s="2149">
        <v>45958</v>
      </c>
      <c r="BU196" s="2149"/>
      <c r="BV196" s="2141" t="s">
        <v>116</v>
      </c>
      <c r="BW196" s="2149">
        <v>44518</v>
      </c>
      <c r="BX196" s="2149">
        <v>45625</v>
      </c>
      <c r="BY196" s="2141" t="s">
        <v>116</v>
      </c>
      <c r="BZ196" s="2149">
        <v>45625</v>
      </c>
      <c r="CA196" s="2149" t="s">
        <v>2300</v>
      </c>
      <c r="CB196" s="2177"/>
      <c r="CC196" s="2186" t="s">
        <v>2301</v>
      </c>
      <c r="CD196" s="12"/>
      <c r="CE196" s="12"/>
      <c r="CF196" s="12"/>
      <c r="CG196" s="18"/>
    </row>
    <row r="197" spans="1:85" ht="45" hidden="1" customHeight="1" x14ac:dyDescent="0.2">
      <c r="A197" s="3686" t="s">
        <v>2302</v>
      </c>
      <c r="B197" s="3687"/>
      <c r="C197" s="3688" t="s">
        <v>2303</v>
      </c>
      <c r="D197" s="3689" t="s">
        <v>2304</v>
      </c>
      <c r="E197" s="3690">
        <v>2308</v>
      </c>
      <c r="F197" s="4155"/>
      <c r="G197" s="4155"/>
      <c r="H197" s="3705" t="s">
        <v>89</v>
      </c>
      <c r="I197" s="3693" t="s">
        <v>89</v>
      </c>
      <c r="J197" s="3694">
        <v>44041</v>
      </c>
      <c r="K197" s="3694"/>
      <c r="L197" s="3943" t="s">
        <v>90</v>
      </c>
      <c r="M197" s="4091" t="s">
        <v>169</v>
      </c>
      <c r="N197" s="3943"/>
      <c r="O197" s="3943" t="s">
        <v>90</v>
      </c>
      <c r="P197" s="3696"/>
      <c r="Q197" s="3697"/>
      <c r="R197" s="3698"/>
      <c r="S197" s="3698"/>
      <c r="T197" s="3698"/>
      <c r="U197" s="3794"/>
      <c r="V197" s="3699"/>
      <c r="W197" s="3700" t="str">
        <f>IF(OR(X197="Yes", Y197="Web-page timetable", Z197="YES"), "Yes")</f>
        <v>Yes</v>
      </c>
      <c r="X197" s="3701" t="s">
        <v>93</v>
      </c>
      <c r="Y197" s="3688" t="s">
        <v>94</v>
      </c>
      <c r="Z197" s="3688"/>
      <c r="AA197" s="5782" t="s">
        <v>2305</v>
      </c>
      <c r="AB197" s="5776" t="s">
        <v>2306</v>
      </c>
      <c r="AC197" s="3703"/>
      <c r="AD197" s="3704">
        <v>45717</v>
      </c>
      <c r="AE197" s="4145" t="s">
        <v>2307</v>
      </c>
      <c r="AF197" s="3705" t="s">
        <v>219</v>
      </c>
      <c r="AG197" s="3706">
        <v>46082</v>
      </c>
      <c r="AH197" s="3706"/>
      <c r="AI197" s="3706"/>
      <c r="AJ197" s="3713"/>
      <c r="AK197" s="3707"/>
      <c r="AL197" s="3709"/>
      <c r="AM197" s="3705"/>
      <c r="AN197" s="3706"/>
      <c r="AO197" s="3706"/>
      <c r="AP197" s="3706"/>
      <c r="AQ197" s="3695"/>
      <c r="AR197" s="3707"/>
      <c r="AS197" s="3709"/>
      <c r="AT197" s="3692"/>
      <c r="AU197" s="3709"/>
      <c r="AV197" s="3709"/>
      <c r="AW197" s="3709"/>
      <c r="AX197" s="3692"/>
      <c r="AY197" s="3710"/>
      <c r="AZ197" s="3709"/>
      <c r="BA197" s="3692"/>
      <c r="BB197" s="3709"/>
      <c r="BC197" s="3709"/>
      <c r="BD197" s="3709"/>
      <c r="BE197" s="3692"/>
      <c r="BF197" s="3692"/>
      <c r="BG197" s="4089">
        <v>46419</v>
      </c>
      <c r="BH197" s="3706">
        <v>46419</v>
      </c>
      <c r="BI197" s="3711"/>
      <c r="BJ197" s="4089">
        <v>46722</v>
      </c>
      <c r="BK197" s="3706">
        <v>46722</v>
      </c>
      <c r="BL197" s="3711"/>
      <c r="BM197" s="4089">
        <v>46905</v>
      </c>
      <c r="BN197" s="3706">
        <v>46905</v>
      </c>
      <c r="BO197" s="3711"/>
      <c r="BP197" s="3688" t="s">
        <v>2308</v>
      </c>
      <c r="BQ197" s="4182" t="s">
        <v>355</v>
      </c>
      <c r="BR197" s="3712"/>
      <c r="BS197" s="3688"/>
      <c r="BT197" s="3716">
        <v>45320</v>
      </c>
      <c r="BU197" s="3716">
        <v>45806</v>
      </c>
      <c r="BV197" s="3695" t="s">
        <v>116</v>
      </c>
      <c r="BW197" s="3716">
        <v>44522</v>
      </c>
      <c r="BX197" s="3716">
        <v>45806</v>
      </c>
      <c r="BY197" s="3695" t="s">
        <v>116</v>
      </c>
      <c r="BZ197" s="4133">
        <v>45806</v>
      </c>
      <c r="CA197" s="4133" t="s">
        <v>104</v>
      </c>
      <c r="CB197" s="1409"/>
      <c r="CC197" s="540" t="s">
        <v>105</v>
      </c>
      <c r="CD197" s="12"/>
      <c r="CE197" s="12"/>
      <c r="CF197" s="12"/>
      <c r="CG197" s="18"/>
    </row>
    <row r="198" spans="1:85" ht="45" hidden="1" customHeight="1" x14ac:dyDescent="0.2">
      <c r="A198" s="3951" t="s">
        <v>2309</v>
      </c>
      <c r="B198" s="3687"/>
      <c r="C198" s="3688" t="s">
        <v>2310</v>
      </c>
      <c r="D198" s="3689" t="s">
        <v>192</v>
      </c>
      <c r="E198" s="3717" t="s">
        <v>193</v>
      </c>
      <c r="F198" s="3695"/>
      <c r="G198" s="3695"/>
      <c r="H198" s="3692" t="s">
        <v>89</v>
      </c>
      <c r="I198" s="3693" t="s">
        <v>194</v>
      </c>
      <c r="J198" s="3694">
        <v>45250</v>
      </c>
      <c r="K198" s="3694">
        <v>41263</v>
      </c>
      <c r="L198" s="2127"/>
      <c r="M198" s="2128"/>
      <c r="N198" s="2127"/>
      <c r="O198" s="1437"/>
      <c r="P198" s="3696"/>
      <c r="Q198" s="3697"/>
      <c r="R198" s="3698"/>
      <c r="S198" s="3698"/>
      <c r="T198" s="3698"/>
      <c r="U198" s="3794"/>
      <c r="V198" s="3699"/>
      <c r="W198" s="3700" t="s">
        <v>93</v>
      </c>
      <c r="X198" s="3701" t="s">
        <v>93</v>
      </c>
      <c r="Y198" s="3688" t="s">
        <v>94</v>
      </c>
      <c r="Z198" s="3695"/>
      <c r="AA198" s="5776" t="s">
        <v>195</v>
      </c>
      <c r="AB198" s="5776" t="s">
        <v>196</v>
      </c>
      <c r="AC198" s="3704">
        <v>45689</v>
      </c>
      <c r="AD198" s="3704">
        <v>45689</v>
      </c>
      <c r="AE198" s="4145" t="s">
        <v>197</v>
      </c>
      <c r="AF198" s="3705" t="s">
        <v>210</v>
      </c>
      <c r="AG198" s="3706">
        <v>46235</v>
      </c>
      <c r="AH198" s="3706"/>
      <c r="AI198" s="3706"/>
      <c r="AJ198" s="3713"/>
      <c r="AK198" s="3936"/>
      <c r="AL198" s="4151"/>
      <c r="AM198" s="3714"/>
      <c r="AN198" s="3706"/>
      <c r="AO198" s="3706"/>
      <c r="AP198" s="3706"/>
      <c r="AQ198" s="3695"/>
      <c r="AR198" s="3758"/>
      <c r="AS198" s="3709"/>
      <c r="AT198" s="3692"/>
      <c r="AU198" s="3709"/>
      <c r="AV198" s="3709"/>
      <c r="AW198" s="3709"/>
      <c r="AX198" s="3692"/>
      <c r="AY198" s="3760"/>
      <c r="AZ198" s="3709"/>
      <c r="BA198" s="3692"/>
      <c r="BB198" s="3709"/>
      <c r="BC198" s="3709"/>
      <c r="BD198" s="3709"/>
      <c r="BE198" s="3692"/>
      <c r="BF198" s="2471"/>
      <c r="BG198" s="4089">
        <v>46753</v>
      </c>
      <c r="BH198" s="3706">
        <v>46753</v>
      </c>
      <c r="BI198" s="3711"/>
      <c r="BJ198" s="4089">
        <v>46905</v>
      </c>
      <c r="BK198" s="3706">
        <v>46905</v>
      </c>
      <c r="BL198" s="3711"/>
      <c r="BM198" s="4089">
        <v>47209</v>
      </c>
      <c r="BN198" s="3706">
        <v>47209</v>
      </c>
      <c r="BO198" s="3711"/>
      <c r="BP198" s="3870" t="s">
        <v>200</v>
      </c>
      <c r="BQ198" s="4193" t="s">
        <v>201</v>
      </c>
      <c r="BR198" s="3716">
        <v>44229</v>
      </c>
      <c r="BS198" s="3592">
        <v>44229</v>
      </c>
      <c r="BT198" s="3716">
        <v>44229</v>
      </c>
      <c r="BU198" s="3716">
        <v>45744</v>
      </c>
      <c r="BV198" s="3695" t="s">
        <v>116</v>
      </c>
      <c r="BW198" s="3716">
        <v>45806</v>
      </c>
      <c r="BX198" s="3716">
        <v>45744</v>
      </c>
      <c r="BY198" s="3693" t="s">
        <v>116</v>
      </c>
      <c r="BZ198" s="3716">
        <v>45932</v>
      </c>
      <c r="CA198" s="3716" t="s">
        <v>104</v>
      </c>
      <c r="CB198" s="3251"/>
      <c r="CC198" s="2120" t="s">
        <v>2311</v>
      </c>
      <c r="CD198" s="12"/>
      <c r="CE198" s="12"/>
      <c r="CF198" s="12"/>
      <c r="CG198" s="18" t="s">
        <v>93</v>
      </c>
    </row>
    <row r="199" spans="1:85" ht="45" hidden="1" customHeight="1" x14ac:dyDescent="0.2">
      <c r="A199" s="4594" t="s">
        <v>2312</v>
      </c>
      <c r="B199" s="4597"/>
      <c r="C199" s="4401" t="s">
        <v>2313</v>
      </c>
      <c r="D199" s="4988" t="s">
        <v>2314</v>
      </c>
      <c r="E199" s="7384">
        <v>2402</v>
      </c>
      <c r="F199" s="4607">
        <v>2021</v>
      </c>
      <c r="G199" s="4607">
        <v>2039</v>
      </c>
      <c r="H199" s="4402" t="s">
        <v>89</v>
      </c>
      <c r="I199" s="4607" t="s">
        <v>89</v>
      </c>
      <c r="J199" s="4611">
        <v>43187</v>
      </c>
      <c r="K199" s="4611"/>
      <c r="L199" s="4611"/>
      <c r="M199" s="5053" t="s">
        <v>2315</v>
      </c>
      <c r="N199" s="4611"/>
      <c r="O199" s="4611"/>
      <c r="P199" s="4611">
        <v>45303</v>
      </c>
      <c r="Q199" s="4618">
        <v>45481</v>
      </c>
      <c r="R199" s="4620"/>
      <c r="S199" s="4620"/>
      <c r="T199" s="4620"/>
      <c r="U199" s="4623"/>
      <c r="V199" s="4624"/>
      <c r="W199" s="4625" t="str">
        <f t="shared" ref="W199:W205" si="9">IF(OR(X199="Yes", Y199="Web-page timetable", Z199="YES"), "Yes")</f>
        <v>Yes</v>
      </c>
      <c r="X199" s="4626" t="s">
        <v>93</v>
      </c>
      <c r="Y199" s="4401" t="s">
        <v>94</v>
      </c>
      <c r="Z199" s="4401"/>
      <c r="AA199" s="5830" t="s">
        <v>2316</v>
      </c>
      <c r="AB199" s="5830" t="s">
        <v>2317</v>
      </c>
      <c r="AC199" s="4403"/>
      <c r="AD199" s="5187">
        <v>45292</v>
      </c>
      <c r="AE199" s="4648">
        <v>44866</v>
      </c>
      <c r="AF199" s="4651" t="s">
        <v>270</v>
      </c>
      <c r="AG199" s="4652">
        <v>44914</v>
      </c>
      <c r="AH199" s="4652">
        <v>44872</v>
      </c>
      <c r="AI199" s="4652">
        <v>44914</v>
      </c>
      <c r="AJ199" s="4656" t="s">
        <v>2318</v>
      </c>
      <c r="AK199" s="4404"/>
      <c r="AL199" s="7385"/>
      <c r="AM199" s="7386"/>
      <c r="AN199" s="4652"/>
      <c r="AO199" s="4652"/>
      <c r="AP199" s="4652"/>
      <c r="AQ199" s="4607"/>
      <c r="AR199" s="4405"/>
      <c r="AS199" s="4663"/>
      <c r="AT199" s="4402"/>
      <c r="AU199" s="4663"/>
      <c r="AV199" s="4663"/>
      <c r="AW199" s="4663"/>
      <c r="AX199" s="4402"/>
      <c r="AY199" s="4406"/>
      <c r="AZ199" s="4663"/>
      <c r="BA199" s="4402"/>
      <c r="BB199" s="4663"/>
      <c r="BC199" s="4663"/>
      <c r="BD199" s="4663"/>
      <c r="BE199" s="4402"/>
      <c r="BF199" s="4402"/>
      <c r="BG199" s="4677" t="s">
        <v>269</v>
      </c>
      <c r="BH199" s="4652">
        <v>45292</v>
      </c>
      <c r="BI199" s="4678">
        <v>45303</v>
      </c>
      <c r="BJ199" s="4677" t="s">
        <v>522</v>
      </c>
      <c r="BK199" s="4652">
        <v>45383</v>
      </c>
      <c r="BL199" s="4678">
        <v>45481</v>
      </c>
      <c r="BM199" s="4680" t="s">
        <v>1244</v>
      </c>
      <c r="BN199" s="5352">
        <v>45566</v>
      </c>
      <c r="BO199" s="4678"/>
      <c r="BP199" s="4682" t="s">
        <v>4336</v>
      </c>
      <c r="BQ199" s="4690" t="s">
        <v>591</v>
      </c>
      <c r="BR199" s="4407" t="s">
        <v>2320</v>
      </c>
      <c r="BS199" s="4401"/>
      <c r="BT199" s="4697">
        <v>45156</v>
      </c>
      <c r="BU199" s="4697">
        <v>45320</v>
      </c>
      <c r="BV199" s="4607" t="s">
        <v>116</v>
      </c>
      <c r="BW199" s="4697"/>
      <c r="BX199" s="4697">
        <v>45320</v>
      </c>
      <c r="BY199" s="4607" t="s">
        <v>116</v>
      </c>
      <c r="BZ199" s="5449">
        <v>45868</v>
      </c>
      <c r="CA199" s="5452" t="s">
        <v>4337</v>
      </c>
      <c r="CB199" s="2540"/>
      <c r="CC199" s="2740"/>
      <c r="CD199" s="12"/>
      <c r="CE199" s="12"/>
      <c r="CF199" s="12"/>
      <c r="CG199" s="18"/>
    </row>
    <row r="200" spans="1:85" ht="45" hidden="1" customHeight="1" x14ac:dyDescent="0.2">
      <c r="A200" s="4724" t="s">
        <v>2321</v>
      </c>
      <c r="B200" s="4725"/>
      <c r="C200" s="2151" t="s">
        <v>2322</v>
      </c>
      <c r="D200" s="2152" t="s">
        <v>2323</v>
      </c>
      <c r="E200" s="7116">
        <v>2294</v>
      </c>
      <c r="F200" s="2155">
        <v>2022</v>
      </c>
      <c r="G200" s="2155">
        <v>2041</v>
      </c>
      <c r="H200" s="2154" t="s">
        <v>89</v>
      </c>
      <c r="I200" s="2181" t="s">
        <v>89</v>
      </c>
      <c r="J200" s="2157">
        <v>41969</v>
      </c>
      <c r="K200" s="2157"/>
      <c r="L200" s="2157" t="s">
        <v>90</v>
      </c>
      <c r="M200" s="2182" t="s">
        <v>515</v>
      </c>
      <c r="N200" s="2157"/>
      <c r="O200" s="2157"/>
      <c r="P200" s="4050">
        <v>45727</v>
      </c>
      <c r="Q200" s="2158">
        <v>45930</v>
      </c>
      <c r="R200" s="2159"/>
      <c r="S200" s="2159"/>
      <c r="T200" s="2159"/>
      <c r="U200" s="3799"/>
      <c r="V200" s="2161"/>
      <c r="W200" s="2162" t="str">
        <f t="shared" si="9"/>
        <v>Yes</v>
      </c>
      <c r="X200" s="2163" t="s">
        <v>93</v>
      </c>
      <c r="Y200" s="2151" t="s">
        <v>94</v>
      </c>
      <c r="Z200" s="2155"/>
      <c r="AA200" s="5904" t="s">
        <v>2324</v>
      </c>
      <c r="AB200" s="5775" t="s">
        <v>2325</v>
      </c>
      <c r="AC200" s="2925"/>
      <c r="AD200" s="2165">
        <v>45839</v>
      </c>
      <c r="AE200" s="3535" t="s">
        <v>2326</v>
      </c>
      <c r="AF200" s="2167" t="s">
        <v>2327</v>
      </c>
      <c r="AG200" s="2168">
        <v>44896</v>
      </c>
      <c r="AH200" s="2168">
        <v>44900</v>
      </c>
      <c r="AI200" s="2168">
        <v>44957</v>
      </c>
      <c r="AJ200" s="3011" t="s">
        <v>2328</v>
      </c>
      <c r="AK200" s="2169"/>
      <c r="AL200" s="2171" t="s">
        <v>2329</v>
      </c>
      <c r="AM200" s="2167" t="s">
        <v>2330</v>
      </c>
      <c r="AN200" s="2168" t="s">
        <v>2331</v>
      </c>
      <c r="AO200" s="2168">
        <v>45323</v>
      </c>
      <c r="AP200" s="2168">
        <v>45366</v>
      </c>
      <c r="AQ200" s="2155" t="s">
        <v>2332</v>
      </c>
      <c r="AR200" s="2170"/>
      <c r="AS200" s="2171"/>
      <c r="AT200" s="2154"/>
      <c r="AU200" s="2171"/>
      <c r="AV200" s="2171"/>
      <c r="AW200" s="2171"/>
      <c r="AX200" s="2154"/>
      <c r="AY200" s="2172"/>
      <c r="AZ200" s="2171"/>
      <c r="BA200" s="2154"/>
      <c r="BB200" s="2171"/>
      <c r="BC200" s="2171"/>
      <c r="BD200" s="2171"/>
      <c r="BE200" s="2154"/>
      <c r="BF200" s="2154"/>
      <c r="BG200" s="4159" t="s">
        <v>2333</v>
      </c>
      <c r="BH200" s="2168">
        <v>45748</v>
      </c>
      <c r="BI200" s="2184">
        <v>45727</v>
      </c>
      <c r="BJ200" s="4159">
        <v>45839</v>
      </c>
      <c r="BK200" s="2168">
        <v>45839</v>
      </c>
      <c r="BL200" s="2184">
        <v>45930</v>
      </c>
      <c r="BM200" s="4159">
        <v>46054</v>
      </c>
      <c r="BN200" s="2168">
        <v>46054</v>
      </c>
      <c r="BO200" s="2184"/>
      <c r="BP200" s="2176" t="s">
        <v>2334</v>
      </c>
      <c r="BQ200" s="4195" t="s">
        <v>1988</v>
      </c>
      <c r="BR200" s="4831"/>
      <c r="BS200" s="2176"/>
      <c r="BT200" s="2177">
        <v>45695</v>
      </c>
      <c r="BU200" s="2177">
        <v>45960</v>
      </c>
      <c r="BV200" s="2155" t="s">
        <v>116</v>
      </c>
      <c r="BW200" s="2177">
        <v>45806</v>
      </c>
      <c r="BX200" s="2177">
        <v>45960</v>
      </c>
      <c r="BY200" s="2155" t="s">
        <v>116</v>
      </c>
      <c r="BZ200" s="2177">
        <v>45960</v>
      </c>
      <c r="CA200" s="2177" t="s">
        <v>674</v>
      </c>
      <c r="CB200" s="1409"/>
      <c r="CC200" s="540" t="s">
        <v>105</v>
      </c>
      <c r="CD200" s="12"/>
      <c r="CE200" s="12"/>
      <c r="CF200" s="12"/>
      <c r="CG200" s="18" t="s">
        <v>93</v>
      </c>
    </row>
    <row r="201" spans="1:85" ht="45" hidden="1" customHeight="1" x14ac:dyDescent="0.2">
      <c r="A201" s="5971" t="s">
        <v>2335</v>
      </c>
      <c r="B201" s="5972"/>
      <c r="C201" s="2513" t="s">
        <v>2336</v>
      </c>
      <c r="D201" s="2514" t="s">
        <v>2337</v>
      </c>
      <c r="E201" s="7137">
        <v>2450</v>
      </c>
      <c r="F201" s="2532">
        <v>2022</v>
      </c>
      <c r="G201" s="5718">
        <v>2050</v>
      </c>
      <c r="H201" s="2516" t="s">
        <v>89</v>
      </c>
      <c r="I201" s="2517" t="s">
        <v>89</v>
      </c>
      <c r="J201" s="2518">
        <v>43544</v>
      </c>
      <c r="K201" s="2518"/>
      <c r="L201" s="2518"/>
      <c r="M201" s="2519"/>
      <c r="N201" s="2518"/>
      <c r="O201" s="2518"/>
      <c r="P201" s="2520">
        <v>45968</v>
      </c>
      <c r="Q201" s="2521"/>
      <c r="R201" s="2522"/>
      <c r="S201" s="2522"/>
      <c r="T201" s="2522"/>
      <c r="U201" s="3803"/>
      <c r="V201" s="2524"/>
      <c r="W201" s="2525" t="str">
        <f t="shared" si="9"/>
        <v>Yes</v>
      </c>
      <c r="X201" s="2526" t="s">
        <v>93</v>
      </c>
      <c r="Y201" s="2513" t="s">
        <v>94</v>
      </c>
      <c r="Z201" s="2513"/>
      <c r="AA201" s="5797" t="s">
        <v>2338</v>
      </c>
      <c r="AB201" s="5797" t="s">
        <v>4338</v>
      </c>
      <c r="AC201" s="6220"/>
      <c r="AD201" s="2528">
        <v>45689</v>
      </c>
      <c r="AE201" s="3920" t="s">
        <v>2340</v>
      </c>
      <c r="AF201" s="2530" t="s">
        <v>2341</v>
      </c>
      <c r="AG201" s="2531">
        <v>45474</v>
      </c>
      <c r="AH201" s="2531">
        <v>45490</v>
      </c>
      <c r="AI201" s="2531">
        <v>45574</v>
      </c>
      <c r="AJ201" s="3017" t="s">
        <v>2342</v>
      </c>
      <c r="AK201" s="2533"/>
      <c r="AL201" s="2535"/>
      <c r="AM201" s="2530"/>
      <c r="AN201" s="2531"/>
      <c r="AO201" s="2531"/>
      <c r="AP201" s="2531"/>
      <c r="AQ201" s="2532"/>
      <c r="AR201" s="2534"/>
      <c r="AS201" s="2535"/>
      <c r="AT201" s="2516"/>
      <c r="AU201" s="2535"/>
      <c r="AV201" s="2535"/>
      <c r="AW201" s="2535"/>
      <c r="AX201" s="2516"/>
      <c r="AY201" s="2536"/>
      <c r="AZ201" s="2535"/>
      <c r="BA201" s="2516"/>
      <c r="BB201" s="2535"/>
      <c r="BC201" s="2535"/>
      <c r="BD201" s="2535"/>
      <c r="BE201" s="2516"/>
      <c r="BF201" s="2516"/>
      <c r="BG201" s="4164" t="s">
        <v>2343</v>
      </c>
      <c r="BH201" s="2531">
        <v>45901</v>
      </c>
      <c r="BI201" s="2538">
        <v>45968</v>
      </c>
      <c r="BJ201" s="4164">
        <v>46082</v>
      </c>
      <c r="BK201" s="2531">
        <v>46082</v>
      </c>
      <c r="BL201" s="2538"/>
      <c r="BM201" s="4164">
        <v>46447</v>
      </c>
      <c r="BN201" s="2531">
        <v>46447</v>
      </c>
      <c r="BO201" s="2538"/>
      <c r="BP201" s="2513" t="s">
        <v>4339</v>
      </c>
      <c r="BQ201" s="4113" t="s">
        <v>4340</v>
      </c>
      <c r="BR201" s="2513" t="s">
        <v>2346</v>
      </c>
      <c r="BS201" s="2513"/>
      <c r="BT201" s="2540">
        <v>45455</v>
      </c>
      <c r="BU201" s="2540">
        <v>45806</v>
      </c>
      <c r="BV201" s="2532" t="s">
        <v>116</v>
      </c>
      <c r="BW201" s="2540">
        <v>45881</v>
      </c>
      <c r="BX201" s="2540">
        <v>45806</v>
      </c>
      <c r="BY201" s="2532" t="s">
        <v>116</v>
      </c>
      <c r="BZ201" s="2540">
        <v>45806</v>
      </c>
      <c r="CA201" s="2540" t="s">
        <v>742</v>
      </c>
      <c r="CB201" s="1409"/>
      <c r="CC201" s="540"/>
      <c r="CD201" s="12"/>
      <c r="CE201" s="12"/>
      <c r="CF201" s="12"/>
      <c r="CG201" s="18"/>
    </row>
    <row r="202" spans="1:85" ht="45" hidden="1" customHeight="1" x14ac:dyDescent="0.2">
      <c r="A202" s="3738" t="s">
        <v>2347</v>
      </c>
      <c r="B202" s="3739"/>
      <c r="C202" s="3740" t="s">
        <v>2348</v>
      </c>
      <c r="D202" s="3689" t="s">
        <v>2349</v>
      </c>
      <c r="E202" s="3690" t="s">
        <v>193</v>
      </c>
      <c r="F202" s="3691"/>
      <c r="G202" s="3691"/>
      <c r="H202" s="3692" t="s">
        <v>89</v>
      </c>
      <c r="I202" s="4312" t="s">
        <v>89</v>
      </c>
      <c r="J202" s="3696">
        <v>45580</v>
      </c>
      <c r="K202" s="3696">
        <v>40087</v>
      </c>
      <c r="L202" s="3694" t="s">
        <v>90</v>
      </c>
      <c r="M202" s="3866" t="s">
        <v>2350</v>
      </c>
      <c r="N202" s="3696"/>
      <c r="O202" s="3696"/>
      <c r="P202" s="3696"/>
      <c r="Q202" s="3697"/>
      <c r="R202" s="3698"/>
      <c r="S202" s="3698"/>
      <c r="T202" s="3698"/>
      <c r="U202" s="3794"/>
      <c r="V202" s="3699"/>
      <c r="W202" s="3700" t="str">
        <f t="shared" si="9"/>
        <v>Yes</v>
      </c>
      <c r="X202" s="3701" t="s">
        <v>93</v>
      </c>
      <c r="Y202" s="3688" t="s">
        <v>94</v>
      </c>
      <c r="Z202" s="3688"/>
      <c r="AA202" s="5831" t="s">
        <v>2351</v>
      </c>
      <c r="AB202" s="5777" t="s">
        <v>2352</v>
      </c>
      <c r="AC202" s="5177"/>
      <c r="AD202" s="3704">
        <v>45689</v>
      </c>
      <c r="AE202" s="4211">
        <v>46813</v>
      </c>
      <c r="AF202" s="4124" t="s">
        <v>1963</v>
      </c>
      <c r="AG202" s="3706">
        <v>46813</v>
      </c>
      <c r="AH202" s="3706"/>
      <c r="AI202" s="3706"/>
      <c r="AJ202" s="3713"/>
      <c r="AK202" s="3707"/>
      <c r="AL202" s="3909"/>
      <c r="AM202" s="3714"/>
      <c r="AN202" s="3706"/>
      <c r="AO202" s="3706"/>
      <c r="AP202" s="3706"/>
      <c r="AQ202" s="4087"/>
      <c r="AR202" s="3708"/>
      <c r="AS202" s="3709"/>
      <c r="AT202" s="3692"/>
      <c r="AU202" s="3709"/>
      <c r="AV202" s="3709"/>
      <c r="AW202" s="3709"/>
      <c r="AX202" s="3692"/>
      <c r="AY202" s="3710"/>
      <c r="AZ202" s="3709"/>
      <c r="BA202" s="3692"/>
      <c r="BB202" s="3709"/>
      <c r="BC202" s="3709"/>
      <c r="BD202" s="3709"/>
      <c r="BE202" s="3692"/>
      <c r="BF202" s="3692"/>
      <c r="BG202" s="4089">
        <v>47178</v>
      </c>
      <c r="BH202" s="3706">
        <v>47178</v>
      </c>
      <c r="BI202" s="3711"/>
      <c r="BJ202" s="4089">
        <v>47543</v>
      </c>
      <c r="BK202" s="3706">
        <v>47543</v>
      </c>
      <c r="BL202" s="3711"/>
      <c r="BM202" s="4089">
        <v>47908</v>
      </c>
      <c r="BN202" s="3706">
        <v>47908</v>
      </c>
      <c r="BO202" s="3711"/>
      <c r="BP202" s="3688" t="s">
        <v>2353</v>
      </c>
      <c r="BQ202" s="4182" t="s">
        <v>2354</v>
      </c>
      <c r="BR202" s="3688"/>
      <c r="BS202" s="3688"/>
      <c r="BT202" s="3716">
        <v>44181</v>
      </c>
      <c r="BU202" s="3716">
        <v>45806</v>
      </c>
      <c r="BV202" s="3695" t="s">
        <v>116</v>
      </c>
      <c r="BW202" s="3716"/>
      <c r="BX202" s="3716">
        <v>45806</v>
      </c>
      <c r="BY202" s="3695" t="s">
        <v>116</v>
      </c>
      <c r="BZ202" s="3716">
        <v>45806</v>
      </c>
      <c r="CA202" s="3716" t="s">
        <v>104</v>
      </c>
      <c r="CB202" s="3254"/>
      <c r="CC202" s="2186" t="s">
        <v>2355</v>
      </c>
      <c r="CD202" s="12"/>
      <c r="CE202" s="12"/>
      <c r="CF202" s="12"/>
      <c r="CG202" s="18"/>
    </row>
    <row r="203" spans="1:85" ht="45" hidden="1" customHeight="1" x14ac:dyDescent="0.2">
      <c r="A203" s="1412" t="s">
        <v>2356</v>
      </c>
      <c r="B203" s="3304"/>
      <c r="C203" s="1381" t="s">
        <v>2357</v>
      </c>
      <c r="D203" s="3176" t="s">
        <v>2358</v>
      </c>
      <c r="E203" s="7352">
        <v>2359</v>
      </c>
      <c r="F203" s="1387">
        <v>2028</v>
      </c>
      <c r="G203" s="1387">
        <v>2043</v>
      </c>
      <c r="H203" s="1413" t="s">
        <v>89</v>
      </c>
      <c r="I203" s="1413" t="s">
        <v>89</v>
      </c>
      <c r="J203" s="1389">
        <v>44018</v>
      </c>
      <c r="K203" s="1389">
        <v>40112</v>
      </c>
      <c r="L203" s="1389"/>
      <c r="M203" s="2005"/>
      <c r="N203" s="1389"/>
      <c r="O203" s="1389"/>
      <c r="P203" s="1388"/>
      <c r="Q203" s="1415"/>
      <c r="R203" s="1416"/>
      <c r="S203" s="1416"/>
      <c r="T203" s="1416"/>
      <c r="U203" s="3792"/>
      <c r="V203" s="1417"/>
      <c r="W203" s="1391" t="str">
        <f t="shared" si="9"/>
        <v>Yes</v>
      </c>
      <c r="X203" s="1392" t="s">
        <v>93</v>
      </c>
      <c r="Y203" s="108" t="s">
        <v>94</v>
      </c>
      <c r="Z203" s="108"/>
      <c r="AA203" s="5779" t="s">
        <v>2359</v>
      </c>
      <c r="AB203" s="5779" t="s">
        <v>4341</v>
      </c>
      <c r="AC203" s="2967"/>
      <c r="AD203" s="1418">
        <v>45870</v>
      </c>
      <c r="AE203" s="1570" t="s">
        <v>2361</v>
      </c>
      <c r="AF203" s="1419" t="s">
        <v>2362</v>
      </c>
      <c r="AG203" s="1396">
        <v>45717</v>
      </c>
      <c r="AH203" s="1397">
        <v>45705</v>
      </c>
      <c r="AI203" s="1397">
        <v>45751</v>
      </c>
      <c r="AJ203" s="3007" t="s">
        <v>2363</v>
      </c>
      <c r="AK203" s="1399"/>
      <c r="AL203" s="1420" t="s">
        <v>1845</v>
      </c>
      <c r="AM203" s="1419" t="s">
        <v>766</v>
      </c>
      <c r="AN203" s="1396">
        <v>45962</v>
      </c>
      <c r="AO203" s="1397"/>
      <c r="AP203" s="1397"/>
      <c r="AQ203" s="1398"/>
      <c r="AR203" s="1400"/>
      <c r="AS203" s="1420"/>
      <c r="AT203" s="1421"/>
      <c r="AU203" s="1422"/>
      <c r="AV203" s="1423"/>
      <c r="AW203" s="1423"/>
      <c r="AX203" s="1424"/>
      <c r="AY203" s="1425"/>
      <c r="AZ203" s="1420"/>
      <c r="BA203" s="1421"/>
      <c r="BB203" s="1422"/>
      <c r="BC203" s="1423"/>
      <c r="BD203" s="1423"/>
      <c r="BE203" s="1424"/>
      <c r="BF203" s="1424"/>
      <c r="BG203" s="4085" t="s">
        <v>2365</v>
      </c>
      <c r="BH203" s="1396">
        <v>46296</v>
      </c>
      <c r="BI203" s="1408"/>
      <c r="BJ203" s="4085" t="s">
        <v>275</v>
      </c>
      <c r="BK203" s="1396">
        <v>46357</v>
      </c>
      <c r="BL203" s="1408"/>
      <c r="BM203" s="4085" t="s">
        <v>276</v>
      </c>
      <c r="BN203" s="1396">
        <v>46722</v>
      </c>
      <c r="BO203" s="1408"/>
      <c r="BP203" s="540" t="s">
        <v>2366</v>
      </c>
      <c r="BQ203" s="627" t="s">
        <v>4342</v>
      </c>
      <c r="BR203" s="540"/>
      <c r="BS203" s="540"/>
      <c r="BT203" s="1409">
        <v>45806</v>
      </c>
      <c r="BU203" s="1409">
        <v>45952</v>
      </c>
      <c r="BV203" s="1410" t="s">
        <v>116</v>
      </c>
      <c r="BW203" s="1409"/>
      <c r="BX203" s="1409">
        <v>45952</v>
      </c>
      <c r="BY203" s="1410" t="s">
        <v>116</v>
      </c>
      <c r="BZ203" s="1409">
        <v>45978</v>
      </c>
      <c r="CA203" s="1409" t="s">
        <v>4343</v>
      </c>
      <c r="CB203" s="1436"/>
      <c r="CC203" s="2238"/>
      <c r="CD203" s="12"/>
      <c r="CE203" s="12"/>
      <c r="CF203" s="12"/>
      <c r="CG203" s="18"/>
    </row>
    <row r="204" spans="1:85" ht="45" hidden="1" customHeight="1" x14ac:dyDescent="0.2">
      <c r="A204" s="3686" t="s">
        <v>2367</v>
      </c>
      <c r="B204" s="3687"/>
      <c r="C204" s="3688" t="s">
        <v>2368</v>
      </c>
      <c r="D204" s="3689" t="s">
        <v>635</v>
      </c>
      <c r="E204" s="3690" t="s">
        <v>193</v>
      </c>
      <c r="F204" s="3691"/>
      <c r="G204" s="3691"/>
      <c r="H204" s="3692"/>
      <c r="I204" s="3693"/>
      <c r="J204" s="3694">
        <v>43706</v>
      </c>
      <c r="K204" s="3694"/>
      <c r="L204" s="3694" t="s">
        <v>90</v>
      </c>
      <c r="M204" s="4091" t="s">
        <v>169</v>
      </c>
      <c r="N204" s="3694"/>
      <c r="O204" s="3694"/>
      <c r="P204" s="3696"/>
      <c r="Q204" s="3697"/>
      <c r="R204" s="3698"/>
      <c r="S204" s="3698"/>
      <c r="T204" s="3698"/>
      <c r="U204" s="3794"/>
      <c r="V204" s="3699"/>
      <c r="W204" s="3700" t="b">
        <f t="shared" si="9"/>
        <v>0</v>
      </c>
      <c r="X204" s="3701" t="s">
        <v>237</v>
      </c>
      <c r="Y204" s="3688" t="s">
        <v>94</v>
      </c>
      <c r="Z204" s="3688"/>
      <c r="AA204" s="5782" t="s">
        <v>2369</v>
      </c>
      <c r="AB204" s="5776" t="s">
        <v>2370</v>
      </c>
      <c r="AC204" s="3703"/>
      <c r="AD204" s="3704">
        <v>45474</v>
      </c>
      <c r="AE204" s="4145" t="s">
        <v>2371</v>
      </c>
      <c r="AF204" s="3705" t="s">
        <v>142</v>
      </c>
      <c r="AG204" s="3706">
        <v>45689</v>
      </c>
      <c r="AH204" s="3706"/>
      <c r="AI204" s="3706"/>
      <c r="AJ204" s="3713"/>
      <c r="AK204" s="3707"/>
      <c r="AL204" s="3709" t="s">
        <v>2372</v>
      </c>
      <c r="AM204" s="3705" t="s">
        <v>2373</v>
      </c>
      <c r="AN204" s="3706">
        <v>45962</v>
      </c>
      <c r="AO204" s="3706"/>
      <c r="AP204" s="3706"/>
      <c r="AQ204" s="3695"/>
      <c r="AR204" s="3708"/>
      <c r="AS204" s="3709"/>
      <c r="AT204" s="3692"/>
      <c r="AU204" s="3709"/>
      <c r="AV204" s="3709"/>
      <c r="AW204" s="3709"/>
      <c r="AX204" s="3692"/>
      <c r="AY204" s="3710"/>
      <c r="AZ204" s="3709"/>
      <c r="BA204" s="3692"/>
      <c r="BB204" s="3709"/>
      <c r="BC204" s="3709"/>
      <c r="BD204" s="3709"/>
      <c r="BE204" s="3692"/>
      <c r="BF204" s="3692"/>
      <c r="BG204" s="4089" t="s">
        <v>2374</v>
      </c>
      <c r="BH204" s="3706">
        <v>46235</v>
      </c>
      <c r="BI204" s="3711"/>
      <c r="BJ204" s="4089" t="s">
        <v>2375</v>
      </c>
      <c r="BK204" s="3706">
        <v>46419</v>
      </c>
      <c r="BL204" s="3711"/>
      <c r="BM204" s="4089" t="s">
        <v>2376</v>
      </c>
      <c r="BN204" s="3706">
        <v>46692</v>
      </c>
      <c r="BO204" s="3711"/>
      <c r="BP204" s="3688" t="s">
        <v>2377</v>
      </c>
      <c r="BQ204" s="4182" t="s">
        <v>2378</v>
      </c>
      <c r="BR204" s="3688"/>
      <c r="BS204" s="3688"/>
      <c r="BT204" s="3716">
        <v>45951</v>
      </c>
      <c r="BU204" s="3716">
        <v>45594</v>
      </c>
      <c r="BV204" s="3695" t="s">
        <v>116</v>
      </c>
      <c r="BW204" s="3716">
        <v>45678</v>
      </c>
      <c r="BX204" s="3716">
        <v>45594</v>
      </c>
      <c r="BY204" s="3695" t="s">
        <v>116</v>
      </c>
      <c r="BZ204" s="3716"/>
      <c r="CA204" s="3716" t="s">
        <v>104</v>
      </c>
      <c r="CB204" s="1621"/>
      <c r="CC204" s="540" t="s">
        <v>2379</v>
      </c>
      <c r="CD204" s="12"/>
      <c r="CE204" s="12"/>
      <c r="CF204" s="12"/>
      <c r="CG204" s="18"/>
    </row>
    <row r="205" spans="1:85" ht="45" hidden="1" customHeight="1" x14ac:dyDescent="0.2">
      <c r="A205" s="3686" t="s">
        <v>2380</v>
      </c>
      <c r="B205" s="3687"/>
      <c r="C205" s="3688" t="s">
        <v>2381</v>
      </c>
      <c r="D205" s="3689" t="s">
        <v>2382</v>
      </c>
      <c r="E205" s="3718" t="s">
        <v>193</v>
      </c>
      <c r="F205" s="3691"/>
      <c r="G205" s="3691"/>
      <c r="H205" s="3692" t="s">
        <v>89</v>
      </c>
      <c r="I205" s="3692" t="s">
        <v>89</v>
      </c>
      <c r="J205" s="3694">
        <v>43531</v>
      </c>
      <c r="K205" s="3694"/>
      <c r="L205" s="3694"/>
      <c r="M205" s="3866"/>
      <c r="N205" s="3694"/>
      <c r="O205" s="3694"/>
      <c r="P205" s="3696"/>
      <c r="Q205" s="3697"/>
      <c r="R205" s="3698"/>
      <c r="S205" s="3698"/>
      <c r="T205" s="3698"/>
      <c r="U205" s="3794"/>
      <c r="V205" s="3699"/>
      <c r="W205" s="3700" t="str">
        <f t="shared" si="9"/>
        <v>Yes</v>
      </c>
      <c r="X205" s="3701" t="s">
        <v>93</v>
      </c>
      <c r="Y205" s="3688" t="s">
        <v>94</v>
      </c>
      <c r="Z205" s="3688"/>
      <c r="AA205" s="5832" t="s">
        <v>2383</v>
      </c>
      <c r="AB205" s="5833" t="s">
        <v>2384</v>
      </c>
      <c r="AC205" s="3703"/>
      <c r="AD205" s="3706">
        <v>45627</v>
      </c>
      <c r="AE205" s="4145" t="s">
        <v>2385</v>
      </c>
      <c r="AF205" s="3705" t="s">
        <v>2386</v>
      </c>
      <c r="AG205" s="3706">
        <v>46113</v>
      </c>
      <c r="AH205" s="3706"/>
      <c r="AI205" s="3706"/>
      <c r="AJ205" s="3713"/>
      <c r="AK205" s="3707"/>
      <c r="AL205" s="3706"/>
      <c r="AM205" s="3705"/>
      <c r="AN205" s="3706"/>
      <c r="AO205" s="3706"/>
      <c r="AP205" s="3706"/>
      <c r="AQ205" s="3695"/>
      <c r="AR205" s="3708"/>
      <c r="AS205" s="3709"/>
      <c r="AT205" s="3692"/>
      <c r="AU205" s="3730"/>
      <c r="AV205" s="3709"/>
      <c r="AW205" s="3709"/>
      <c r="AX205" s="3692"/>
      <c r="AY205" s="3710"/>
      <c r="AZ205" s="3709"/>
      <c r="BA205" s="3731"/>
      <c r="BB205" s="3730"/>
      <c r="BC205" s="3709"/>
      <c r="BD205" s="3709"/>
      <c r="BE205" s="3692"/>
      <c r="BF205" s="3692"/>
      <c r="BG205" s="4089" t="s">
        <v>2387</v>
      </c>
      <c r="BH205" s="3706">
        <v>46478</v>
      </c>
      <c r="BI205" s="3706"/>
      <c r="BJ205" s="4089">
        <v>46722</v>
      </c>
      <c r="BK205" s="3706">
        <v>46722</v>
      </c>
      <c r="BL205" s="3711"/>
      <c r="BM205" s="4089">
        <v>46905</v>
      </c>
      <c r="BN205" s="3704">
        <v>46905</v>
      </c>
      <c r="BO205" s="3711"/>
      <c r="BP205" s="3688" t="s">
        <v>2388</v>
      </c>
      <c r="BQ205" s="4182" t="s">
        <v>2258</v>
      </c>
      <c r="BR205" s="3688"/>
      <c r="BS205" s="3688"/>
      <c r="BT205" s="3716">
        <v>45960</v>
      </c>
      <c r="BU205" s="3716">
        <v>45806</v>
      </c>
      <c r="BV205" s="3695" t="s">
        <v>116</v>
      </c>
      <c r="BW205" s="3716"/>
      <c r="BX205" s="3716">
        <v>45806</v>
      </c>
      <c r="BY205" s="3695" t="s">
        <v>116</v>
      </c>
      <c r="BZ205" s="3716">
        <v>45806</v>
      </c>
      <c r="CA205" s="3716" t="s">
        <v>104</v>
      </c>
      <c r="CB205" s="7185"/>
      <c r="CC205" s="540"/>
      <c r="CD205" s="12"/>
      <c r="CE205" s="12"/>
      <c r="CF205" s="12"/>
      <c r="CG205" s="18"/>
    </row>
    <row r="206" spans="1:85" ht="45" customHeight="1" x14ac:dyDescent="0.2">
      <c r="A206" s="3686"/>
      <c r="B206" s="3687" t="s">
        <v>2389</v>
      </c>
      <c r="C206" s="3688" t="s">
        <v>2390</v>
      </c>
      <c r="D206" s="3689" t="s">
        <v>205</v>
      </c>
      <c r="E206" s="3717"/>
      <c r="F206" s="3695"/>
      <c r="G206" s="3695"/>
      <c r="H206" s="3705"/>
      <c r="I206" s="3693"/>
      <c r="J206" s="3694">
        <v>40087</v>
      </c>
      <c r="K206" s="3694"/>
      <c r="L206" s="3943"/>
      <c r="M206" s="4091"/>
      <c r="N206" s="3943"/>
      <c r="O206" s="3943"/>
      <c r="P206" s="3696"/>
      <c r="Q206" s="3732"/>
      <c r="R206" s="3698"/>
      <c r="S206" s="3733"/>
      <c r="T206" s="3733"/>
      <c r="U206" s="3794"/>
      <c r="V206" s="3734"/>
      <c r="W206" s="4092"/>
      <c r="X206" s="3701"/>
      <c r="Y206" s="3688"/>
      <c r="Z206" s="3688"/>
      <c r="AA206" s="5777" t="s">
        <v>2391</v>
      </c>
      <c r="AB206" s="5835" t="s">
        <v>2392</v>
      </c>
      <c r="AC206" s="3729"/>
      <c r="AD206" s="3704">
        <v>45689</v>
      </c>
      <c r="AE206" s="4145">
        <v>46327</v>
      </c>
      <c r="AF206" s="3705" t="s">
        <v>2393</v>
      </c>
      <c r="AG206" s="3706">
        <v>46327</v>
      </c>
      <c r="AH206" s="3706"/>
      <c r="AI206" s="3706"/>
      <c r="AJ206" s="3735"/>
      <c r="AK206" s="3736"/>
      <c r="AL206" s="3709"/>
      <c r="AM206" s="3705"/>
      <c r="AN206" s="3706"/>
      <c r="AO206" s="3706"/>
      <c r="AP206" s="3706"/>
      <c r="AQ206" s="3696"/>
      <c r="AR206" s="3708"/>
      <c r="AS206" s="3709"/>
      <c r="AT206" s="3694"/>
      <c r="AU206" s="3709"/>
      <c r="AV206" s="3709"/>
      <c r="AW206" s="3709"/>
      <c r="AX206" s="3694"/>
      <c r="AY206" s="3710"/>
      <c r="AZ206" s="3709"/>
      <c r="BA206" s="3694"/>
      <c r="BB206" s="3709"/>
      <c r="BC206" s="3709"/>
      <c r="BD206" s="3709"/>
      <c r="BE206" s="3694"/>
      <c r="BF206" s="3694"/>
      <c r="BG206" s="4089">
        <v>46692</v>
      </c>
      <c r="BH206" s="3706">
        <v>46692</v>
      </c>
      <c r="BI206" s="3711"/>
      <c r="BJ206" s="4089">
        <v>46813</v>
      </c>
      <c r="BK206" s="3706">
        <v>46813</v>
      </c>
      <c r="BL206" s="3711"/>
      <c r="BM206" s="4089">
        <v>46997</v>
      </c>
      <c r="BN206" s="3706">
        <v>46997</v>
      </c>
      <c r="BO206" s="3711"/>
      <c r="BP206" s="3712" t="s">
        <v>2394</v>
      </c>
      <c r="BQ206" s="4003" t="s">
        <v>132</v>
      </c>
      <c r="BR206" s="4503" t="s">
        <v>2395</v>
      </c>
      <c r="BS206" s="3712"/>
      <c r="BT206" s="3716">
        <v>45806</v>
      </c>
      <c r="BU206" s="3716">
        <v>45700</v>
      </c>
      <c r="BV206" s="3696" t="s">
        <v>116</v>
      </c>
      <c r="BW206" s="3716">
        <v>45806</v>
      </c>
      <c r="BX206" s="3716">
        <v>45700</v>
      </c>
      <c r="BY206" s="3716" t="s">
        <v>116</v>
      </c>
      <c r="BZ206" s="3716"/>
      <c r="CA206" s="3716" t="s">
        <v>104</v>
      </c>
      <c r="CB206" s="1409"/>
      <c r="CC206" s="1178"/>
      <c r="CD206" s="1176"/>
      <c r="CE206" s="1176"/>
      <c r="CF206" s="1176"/>
      <c r="CG206" s="1175"/>
    </row>
    <row r="207" spans="1:85" ht="45" customHeight="1" x14ac:dyDescent="0.2">
      <c r="A207" s="2195" t="s">
        <v>2396</v>
      </c>
      <c r="B207" s="3321"/>
      <c r="C207" s="2186" t="s">
        <v>2390</v>
      </c>
      <c r="D207" s="2192" t="s">
        <v>2397</v>
      </c>
      <c r="E207" s="7162">
        <v>2186</v>
      </c>
      <c r="F207" s="2155">
        <v>2020</v>
      </c>
      <c r="G207" s="2155">
        <v>2040</v>
      </c>
      <c r="H207" s="2153" t="s">
        <v>89</v>
      </c>
      <c r="I207" s="2155" t="s">
        <v>89</v>
      </c>
      <c r="J207" s="2183">
        <v>40087</v>
      </c>
      <c r="K207" s="3966"/>
      <c r="L207" s="2157" t="s">
        <v>93</v>
      </c>
      <c r="M207" s="2182" t="s">
        <v>389</v>
      </c>
      <c r="N207" s="2157"/>
      <c r="O207" s="2157"/>
      <c r="P207" s="2156">
        <v>45516</v>
      </c>
      <c r="Q207" s="2158">
        <v>45646</v>
      </c>
      <c r="R207" s="2159"/>
      <c r="S207" s="2159"/>
      <c r="T207" s="2159"/>
      <c r="U207" s="3799"/>
      <c r="V207" s="2161"/>
      <c r="W207" s="2162" t="str">
        <f>IF(OR(X207="Yes", Y207="Web-page timetable", Z207="YES"), "Yes")</f>
        <v>Yes</v>
      </c>
      <c r="X207" s="2163" t="s">
        <v>93</v>
      </c>
      <c r="Y207" s="2151" t="s">
        <v>94</v>
      </c>
      <c r="Z207" s="2151"/>
      <c r="AA207" s="5775" t="s">
        <v>2391</v>
      </c>
      <c r="AB207" s="5834" t="s">
        <v>2392</v>
      </c>
      <c r="AC207" s="6038"/>
      <c r="AD207" s="2165">
        <v>45689</v>
      </c>
      <c r="AE207" s="3535" t="s">
        <v>788</v>
      </c>
      <c r="AF207" s="2167" t="s">
        <v>2398</v>
      </c>
      <c r="AG207" s="2168">
        <v>44470</v>
      </c>
      <c r="AH207" s="2168">
        <v>44501</v>
      </c>
      <c r="AI207" s="2168">
        <v>44585</v>
      </c>
      <c r="AJ207" s="3011" t="s">
        <v>2399</v>
      </c>
      <c r="AK207" s="2169"/>
      <c r="AL207" s="2168" t="s">
        <v>316</v>
      </c>
      <c r="AM207" s="2167" t="s">
        <v>2400</v>
      </c>
      <c r="AN207" s="2168">
        <v>45017</v>
      </c>
      <c r="AO207" s="2168">
        <v>45096</v>
      </c>
      <c r="AP207" s="2168">
        <v>45152</v>
      </c>
      <c r="AQ207" s="2155" t="s">
        <v>2401</v>
      </c>
      <c r="AR207" s="2170"/>
      <c r="AS207" s="2171"/>
      <c r="AT207" s="2154"/>
      <c r="AU207" s="2292"/>
      <c r="AV207" s="2171"/>
      <c r="AW207" s="2171"/>
      <c r="AX207" s="2154"/>
      <c r="AY207" s="2172"/>
      <c r="AZ207" s="2292"/>
      <c r="BA207" s="2320"/>
      <c r="BB207" s="2292"/>
      <c r="BC207" s="2171"/>
      <c r="BD207" s="2171"/>
      <c r="BE207" s="2154"/>
      <c r="BF207" s="2154"/>
      <c r="BG207" s="4159" t="s">
        <v>2402</v>
      </c>
      <c r="BH207" s="2168">
        <v>45505</v>
      </c>
      <c r="BI207" s="2168">
        <v>45516</v>
      </c>
      <c r="BJ207" s="4159" t="s">
        <v>2403</v>
      </c>
      <c r="BK207" s="2168">
        <v>45627</v>
      </c>
      <c r="BL207" s="2184">
        <v>45646</v>
      </c>
      <c r="BM207" s="4159" t="s">
        <v>2404</v>
      </c>
      <c r="BN207" s="2165">
        <v>45962</v>
      </c>
      <c r="BO207" s="2184"/>
      <c r="BP207" s="2644" t="s">
        <v>4344</v>
      </c>
      <c r="BQ207" s="5403" t="s">
        <v>4345</v>
      </c>
      <c r="BR207" s="2301"/>
      <c r="BS207" s="2151"/>
      <c r="BT207" s="2177">
        <v>45632</v>
      </c>
      <c r="BU207" s="2177">
        <v>45226</v>
      </c>
      <c r="BV207" s="2155" t="s">
        <v>116</v>
      </c>
      <c r="BW207" s="2177">
        <v>45632</v>
      </c>
      <c r="BX207" s="2177">
        <v>45415</v>
      </c>
      <c r="BY207" s="2177" t="s">
        <v>116</v>
      </c>
      <c r="BZ207" s="4775">
        <v>45632</v>
      </c>
      <c r="CA207" s="2177" t="s">
        <v>2405</v>
      </c>
      <c r="CB207" s="1409"/>
      <c r="CC207" s="540" t="s">
        <v>105</v>
      </c>
      <c r="CD207" s="12"/>
      <c r="CE207" s="12"/>
      <c r="CF207" s="12"/>
      <c r="CG207" s="18"/>
    </row>
    <row r="208" spans="1:85" ht="45" hidden="1" customHeight="1" x14ac:dyDescent="0.2">
      <c r="A208" s="3686" t="s">
        <v>2406</v>
      </c>
      <c r="B208" s="3687"/>
      <c r="C208" s="3688" t="s">
        <v>2407</v>
      </c>
      <c r="D208" s="3689" t="s">
        <v>1572</v>
      </c>
      <c r="E208" s="4993" t="s">
        <v>1573</v>
      </c>
      <c r="F208" s="3695">
        <v>2025</v>
      </c>
      <c r="G208" s="3695">
        <v>2045</v>
      </c>
      <c r="H208" s="3692" t="s">
        <v>89</v>
      </c>
      <c r="I208" s="3692" t="s">
        <v>194</v>
      </c>
      <c r="J208" s="3694">
        <v>42089</v>
      </c>
      <c r="K208" s="3694"/>
      <c r="L208" s="1389"/>
      <c r="M208" s="2002"/>
      <c r="N208" s="1389"/>
      <c r="O208" s="1389"/>
      <c r="P208" s="3696"/>
      <c r="Q208" s="3697"/>
      <c r="R208" s="3698"/>
      <c r="S208" s="3698"/>
      <c r="T208" s="3698"/>
      <c r="U208" s="4801"/>
      <c r="V208" s="3727" t="s">
        <v>2408</v>
      </c>
      <c r="W208" s="3700" t="s">
        <v>93</v>
      </c>
      <c r="X208" s="3701" t="s">
        <v>93</v>
      </c>
      <c r="Y208" s="3688" t="s">
        <v>94</v>
      </c>
      <c r="Z208" s="3688"/>
      <c r="AA208" s="5776" t="s">
        <v>1578</v>
      </c>
      <c r="AB208" s="5776" t="s">
        <v>1579</v>
      </c>
      <c r="AC208" s="3706">
        <v>45689</v>
      </c>
      <c r="AD208" s="3704">
        <v>45689</v>
      </c>
      <c r="AE208" s="4145">
        <v>45962</v>
      </c>
      <c r="AF208" s="3705" t="s">
        <v>1415</v>
      </c>
      <c r="AG208" s="3706">
        <v>45962</v>
      </c>
      <c r="AH208" s="3706"/>
      <c r="AI208" s="3706"/>
      <c r="AJ208" s="3713"/>
      <c r="AK208" s="1399"/>
      <c r="AL208" s="4151">
        <v>46204</v>
      </c>
      <c r="AM208" s="3714" t="s">
        <v>1580</v>
      </c>
      <c r="AN208" s="3706">
        <v>46204</v>
      </c>
      <c r="AO208" s="3706"/>
      <c r="AP208" s="3706"/>
      <c r="AQ208" s="3695"/>
      <c r="AR208" s="1400"/>
      <c r="AS208" s="3709"/>
      <c r="AT208" s="3692"/>
      <c r="AU208" s="3709"/>
      <c r="AV208" s="3709"/>
      <c r="AW208" s="3709"/>
      <c r="AX208" s="3692"/>
      <c r="AY208" s="1425"/>
      <c r="AZ208" s="3709"/>
      <c r="BA208" s="3692"/>
      <c r="BB208" s="3709"/>
      <c r="BC208" s="3709"/>
      <c r="BD208" s="3709"/>
      <c r="BE208" s="3692"/>
      <c r="BF208" s="1424"/>
      <c r="BG208" s="4088">
        <v>46478</v>
      </c>
      <c r="BH208" s="3728">
        <v>46478</v>
      </c>
      <c r="BI208" s="3711"/>
      <c r="BJ208" s="4088" t="s">
        <v>1581</v>
      </c>
      <c r="BK208" s="3728">
        <v>46661</v>
      </c>
      <c r="BL208" s="3711"/>
      <c r="BM208" s="4088" t="s">
        <v>1402</v>
      </c>
      <c r="BN208" s="3728">
        <v>46844</v>
      </c>
      <c r="BO208" s="3711"/>
      <c r="BP208" s="3688" t="s">
        <v>1582</v>
      </c>
      <c r="BQ208" s="4182" t="s">
        <v>1583</v>
      </c>
      <c r="BR208" s="1178" t="s">
        <v>2409</v>
      </c>
      <c r="BS208" s="544"/>
      <c r="BT208" s="3716">
        <v>45632</v>
      </c>
      <c r="BU208" s="3716">
        <v>45756</v>
      </c>
      <c r="BV208" s="3695" t="s">
        <v>116</v>
      </c>
      <c r="BW208" s="3716">
        <v>45902</v>
      </c>
      <c r="BX208" s="3716">
        <v>45756</v>
      </c>
      <c r="BY208" s="3695"/>
      <c r="BZ208" s="3716">
        <v>45756</v>
      </c>
      <c r="CA208" s="3716" t="s">
        <v>104</v>
      </c>
      <c r="CB208" s="1409"/>
      <c r="CC208" s="540" t="s">
        <v>579</v>
      </c>
      <c r="CD208" s="12"/>
      <c r="CE208" s="12"/>
      <c r="CF208" s="12"/>
      <c r="CG208" s="18"/>
    </row>
    <row r="209" spans="1:85" ht="45" hidden="1" customHeight="1" x14ac:dyDescent="0.2">
      <c r="A209" s="2150" t="s">
        <v>2410</v>
      </c>
      <c r="B209" s="3306"/>
      <c r="C209" s="2151" t="s">
        <v>2411</v>
      </c>
      <c r="D209" s="2152" t="s">
        <v>2412</v>
      </c>
      <c r="E209" s="7162">
        <v>2297</v>
      </c>
      <c r="F209" s="2155">
        <v>2021</v>
      </c>
      <c r="G209" s="2155">
        <v>2038</v>
      </c>
      <c r="H209" s="2154" t="s">
        <v>89</v>
      </c>
      <c r="I209" s="2181" t="s">
        <v>89</v>
      </c>
      <c r="J209" s="2157">
        <v>43444</v>
      </c>
      <c r="K209" s="2157"/>
      <c r="L209" s="2157"/>
      <c r="M209" s="2182"/>
      <c r="N209" s="2157"/>
      <c r="O209" s="2157"/>
      <c r="P209" s="2156">
        <v>45492</v>
      </c>
      <c r="Q209" s="2158">
        <v>45856</v>
      </c>
      <c r="R209" s="2159"/>
      <c r="S209" s="2159"/>
      <c r="T209" s="2159"/>
      <c r="U209" s="3799"/>
      <c r="V209" s="2161"/>
      <c r="W209" s="2162" t="str">
        <f t="shared" ref="W209:W216" si="10">IF(OR(X209="Yes", Y209="Web-page timetable", Z209="YES"), "Yes")</f>
        <v>Yes</v>
      </c>
      <c r="X209" s="2163" t="s">
        <v>93</v>
      </c>
      <c r="Y209" s="2151" t="s">
        <v>94</v>
      </c>
      <c r="Z209" s="2990"/>
      <c r="AA209" s="5836" t="s">
        <v>2413</v>
      </c>
      <c r="AB209" s="5836" t="s">
        <v>2414</v>
      </c>
      <c r="AC209" s="2929"/>
      <c r="AD209" s="2165">
        <v>45778</v>
      </c>
      <c r="AE209" s="3535">
        <v>44470</v>
      </c>
      <c r="AF209" s="2167" t="s">
        <v>142</v>
      </c>
      <c r="AG209" s="2168">
        <v>44487</v>
      </c>
      <c r="AH209" s="2168">
        <v>44487</v>
      </c>
      <c r="AI209" s="2168">
        <v>44547</v>
      </c>
      <c r="AJ209" s="3011" t="s">
        <v>2415</v>
      </c>
      <c r="AK209" s="2169"/>
      <c r="AL209" s="7117" t="s">
        <v>2416</v>
      </c>
      <c r="AM209" s="7118" t="s">
        <v>158</v>
      </c>
      <c r="AN209" s="2168">
        <v>44927</v>
      </c>
      <c r="AO209" s="2168">
        <v>44935</v>
      </c>
      <c r="AP209" s="2168">
        <v>44977</v>
      </c>
      <c r="AQ209" s="2155" t="s">
        <v>2417</v>
      </c>
      <c r="AR209" s="2170"/>
      <c r="AS209" s="2171"/>
      <c r="AT209" s="2154"/>
      <c r="AU209" s="2171"/>
      <c r="AV209" s="2171"/>
      <c r="AW209" s="2171"/>
      <c r="AX209" s="2154"/>
      <c r="AY209" s="2172"/>
      <c r="AZ209" s="2171"/>
      <c r="BA209" s="2154"/>
      <c r="BB209" s="2171"/>
      <c r="BC209" s="2171"/>
      <c r="BD209" s="2171"/>
      <c r="BE209" s="2154"/>
      <c r="BF209" s="2154"/>
      <c r="BG209" s="4159">
        <v>45444</v>
      </c>
      <c r="BH209" s="2168">
        <v>45444</v>
      </c>
      <c r="BI209" s="2184">
        <v>45492</v>
      </c>
      <c r="BJ209" s="4159">
        <v>45839</v>
      </c>
      <c r="BK209" s="2168">
        <v>45839</v>
      </c>
      <c r="BL209" s="2184">
        <v>45856</v>
      </c>
      <c r="BM209" s="4159">
        <v>46082</v>
      </c>
      <c r="BN209" s="2168">
        <v>46082</v>
      </c>
      <c r="BO209" s="2184"/>
      <c r="BP209" s="2151" t="s">
        <v>2418</v>
      </c>
      <c r="BQ209" s="2990" t="s">
        <v>915</v>
      </c>
      <c r="BR209" s="2151"/>
      <c r="BS209" s="2151"/>
      <c r="BT209" s="2177">
        <v>45399</v>
      </c>
      <c r="BU209" s="2177">
        <v>45806</v>
      </c>
      <c r="BV209" s="2155" t="s">
        <v>116</v>
      </c>
      <c r="BW209" s="2177">
        <v>45440</v>
      </c>
      <c r="BX209" s="2177">
        <v>45806</v>
      </c>
      <c r="BY209" s="2155" t="s">
        <v>116</v>
      </c>
      <c r="BZ209" s="2177">
        <v>45806</v>
      </c>
      <c r="CA209" s="2177" t="s">
        <v>674</v>
      </c>
      <c r="CB209" s="1409"/>
      <c r="CC209" s="544"/>
      <c r="CD209" s="12"/>
      <c r="CE209" s="12"/>
      <c r="CF209" s="12"/>
      <c r="CG209" s="18"/>
    </row>
    <row r="210" spans="1:85" ht="45" hidden="1" customHeight="1" thickBot="1" x14ac:dyDescent="0.25">
      <c r="A210" s="3686" t="s">
        <v>2419</v>
      </c>
      <c r="B210" s="3687"/>
      <c r="C210" s="3688" t="s">
        <v>2420</v>
      </c>
      <c r="D210" s="3688" t="s">
        <v>2421</v>
      </c>
      <c r="E210" s="3859"/>
      <c r="F210" s="3691"/>
      <c r="G210" s="3691"/>
      <c r="H210" s="3695" t="s">
        <v>89</v>
      </c>
      <c r="I210" s="3695" t="s">
        <v>194</v>
      </c>
      <c r="J210" s="3696">
        <v>43402</v>
      </c>
      <c r="K210" s="3694"/>
      <c r="L210" s="1389"/>
      <c r="M210" s="2002"/>
      <c r="N210" s="1389"/>
      <c r="O210" s="3694"/>
      <c r="P210" s="3696"/>
      <c r="Q210" s="3697"/>
      <c r="R210" s="3698"/>
      <c r="S210" s="3698"/>
      <c r="T210" s="3698"/>
      <c r="U210" s="3794"/>
      <c r="V210" s="3699"/>
      <c r="W210" s="3700" t="str">
        <f t="shared" si="10"/>
        <v>Yes</v>
      </c>
      <c r="X210" s="3701" t="s">
        <v>93</v>
      </c>
      <c r="Y210" s="3688" t="s">
        <v>94</v>
      </c>
      <c r="Z210" s="3688"/>
      <c r="AA210" s="5777" t="s">
        <v>2422</v>
      </c>
      <c r="AB210" s="5777" t="s">
        <v>2423</v>
      </c>
      <c r="AC210" s="3719"/>
      <c r="AD210" s="3706">
        <v>45717</v>
      </c>
      <c r="AE210" s="4145">
        <v>46054</v>
      </c>
      <c r="AF210" s="3705" t="s">
        <v>1963</v>
      </c>
      <c r="AG210" s="3706">
        <v>46054</v>
      </c>
      <c r="AH210" s="3706"/>
      <c r="AI210" s="3706"/>
      <c r="AJ210" s="3713"/>
      <c r="AK210" s="3707"/>
      <c r="AL210" s="4154"/>
      <c r="AM210" s="3714"/>
      <c r="AN210" s="3706"/>
      <c r="AO210" s="3706"/>
      <c r="AP210" s="3706"/>
      <c r="AQ210" s="3695"/>
      <c r="AR210" s="4018"/>
      <c r="AS210" s="4022"/>
      <c r="AT210" s="3692"/>
      <c r="AU210" s="3730"/>
      <c r="AV210" s="3709"/>
      <c r="AW210" s="3709"/>
      <c r="AX210" s="3692"/>
      <c r="AY210" s="3731"/>
      <c r="AZ210" s="3730"/>
      <c r="BA210" s="3731"/>
      <c r="BB210" s="3730"/>
      <c r="BC210" s="3709"/>
      <c r="BD210" s="3709"/>
      <c r="BE210" s="3692"/>
      <c r="BF210" s="3692"/>
      <c r="BG210" s="4089">
        <v>46722</v>
      </c>
      <c r="BH210" s="3706">
        <v>46722</v>
      </c>
      <c r="BI210" s="3706"/>
      <c r="BJ210" s="4089">
        <v>46753</v>
      </c>
      <c r="BK210" s="3706">
        <v>46753</v>
      </c>
      <c r="BL210" s="3711"/>
      <c r="BM210" s="4089">
        <v>46935</v>
      </c>
      <c r="BN210" s="3704">
        <v>46935</v>
      </c>
      <c r="BO210" s="3711"/>
      <c r="BP210" s="3688" t="s">
        <v>2424</v>
      </c>
      <c r="BQ210" s="4182" t="s">
        <v>2425</v>
      </c>
      <c r="BR210" s="3712" t="s">
        <v>2426</v>
      </c>
      <c r="BS210" s="542"/>
      <c r="BT210" s="3716">
        <v>45320</v>
      </c>
      <c r="BU210" s="3716">
        <v>45806</v>
      </c>
      <c r="BV210" s="3695" t="s">
        <v>116</v>
      </c>
      <c r="BW210" s="3716">
        <v>44270</v>
      </c>
      <c r="BX210" s="3962">
        <v>45806</v>
      </c>
      <c r="BY210" s="3695" t="s">
        <v>116</v>
      </c>
      <c r="BZ210" s="3963">
        <v>45806</v>
      </c>
      <c r="CA210" s="3716" t="s">
        <v>104</v>
      </c>
      <c r="CB210" s="1409"/>
      <c r="CC210" s="540"/>
      <c r="CD210" s="12"/>
      <c r="CE210" s="12"/>
      <c r="CF210" s="12"/>
      <c r="CG210" s="18"/>
    </row>
    <row r="211" spans="1:85" ht="45" hidden="1" customHeight="1" thickTop="1" x14ac:dyDescent="0.2">
      <c r="A211" s="1688" t="s">
        <v>2427</v>
      </c>
      <c r="B211" s="3307"/>
      <c r="C211" s="2275" t="s">
        <v>2428</v>
      </c>
      <c r="D211" s="1689" t="s">
        <v>2429</v>
      </c>
      <c r="E211" s="1704"/>
      <c r="F211" s="1665" t="s">
        <v>292</v>
      </c>
      <c r="G211" s="1665" t="s">
        <v>1021</v>
      </c>
      <c r="H211" s="1680"/>
      <c r="I211" s="1691"/>
      <c r="J211" s="1668">
        <v>42384</v>
      </c>
      <c r="K211" s="1668"/>
      <c r="L211" s="1668"/>
      <c r="M211" s="2006"/>
      <c r="N211" s="1668"/>
      <c r="O211" s="1668"/>
      <c r="P211" s="1667"/>
      <c r="Q211" s="1705"/>
      <c r="R211" s="1669"/>
      <c r="S211" s="1669"/>
      <c r="T211" s="1669"/>
      <c r="U211" s="3793"/>
      <c r="V211" s="1671"/>
      <c r="W211" s="1695" t="str">
        <f t="shared" si="10"/>
        <v>Yes</v>
      </c>
      <c r="X211" s="1672" t="s">
        <v>93</v>
      </c>
      <c r="Y211" s="1376" t="s">
        <v>94</v>
      </c>
      <c r="Z211" s="1666"/>
      <c r="AA211" s="5837" t="s">
        <v>2430</v>
      </c>
      <c r="AB211" s="5838" t="s">
        <v>2431</v>
      </c>
      <c r="AC211" s="2950" t="s">
        <v>2432</v>
      </c>
      <c r="AD211" s="1682">
        <v>43617</v>
      </c>
      <c r="AE211" s="4147">
        <v>44075</v>
      </c>
      <c r="AF211" s="1676"/>
      <c r="AG211" s="1674">
        <v>44075</v>
      </c>
      <c r="AH211" s="1674"/>
      <c r="AI211" s="1674"/>
      <c r="AJ211" s="3006"/>
      <c r="AK211" s="1677"/>
      <c r="AL211" s="1679"/>
      <c r="AM211" s="1676"/>
      <c r="AN211" s="1674"/>
      <c r="AO211" s="1674"/>
      <c r="AP211" s="1674"/>
      <c r="AQ211" s="1666"/>
      <c r="AR211" s="1697"/>
      <c r="AS211" s="1679"/>
      <c r="AT211" s="1680"/>
      <c r="AU211" s="1679"/>
      <c r="AV211" s="1679"/>
      <c r="AW211" s="1679"/>
      <c r="AX211" s="1680"/>
      <c r="AY211" s="1698"/>
      <c r="AZ211" s="1679"/>
      <c r="BA211" s="1680"/>
      <c r="BB211" s="1679"/>
      <c r="BC211" s="1679"/>
      <c r="BD211" s="1679"/>
      <c r="BE211" s="1680"/>
      <c r="BF211" s="1680"/>
      <c r="BG211" s="4158">
        <v>44440</v>
      </c>
      <c r="BH211" s="1674">
        <v>44440</v>
      </c>
      <c r="BI211" s="1683"/>
      <c r="BJ211" s="4158">
        <v>44621</v>
      </c>
      <c r="BK211" s="1674">
        <v>44621</v>
      </c>
      <c r="BL211" s="1683"/>
      <c r="BM211" s="4158" t="s">
        <v>316</v>
      </c>
      <c r="BN211" s="1674">
        <v>45017</v>
      </c>
      <c r="BO211" s="1683"/>
      <c r="BP211" s="1376" t="s">
        <v>2433</v>
      </c>
      <c r="BQ211" s="4184"/>
      <c r="BR211" s="1376"/>
      <c r="BS211" s="1376"/>
      <c r="BT211" s="1684">
        <v>43871</v>
      </c>
      <c r="BU211" s="1684"/>
      <c r="BV211" s="1666" t="s">
        <v>116</v>
      </c>
      <c r="BW211" s="1684"/>
      <c r="BX211" s="1684"/>
      <c r="BY211" s="1666"/>
      <c r="BZ211" s="1684"/>
      <c r="CA211" s="2319" t="s">
        <v>117</v>
      </c>
      <c r="CB211" s="1666"/>
      <c r="CC211" s="1376" t="s">
        <v>970</v>
      </c>
      <c r="CD211" s="12"/>
      <c r="CE211" s="12"/>
      <c r="CF211" s="12"/>
      <c r="CG211" s="18"/>
    </row>
    <row r="212" spans="1:85" ht="45" hidden="1" customHeight="1" x14ac:dyDescent="0.2">
      <c r="A212" s="3874" t="s">
        <v>2434</v>
      </c>
      <c r="B212" s="3875"/>
      <c r="C212" s="542" t="s">
        <v>2435</v>
      </c>
      <c r="D212" s="5562" t="s">
        <v>2436</v>
      </c>
      <c r="E212" s="3837">
        <v>2355</v>
      </c>
      <c r="F212" s="3838" t="s">
        <v>1211</v>
      </c>
      <c r="G212" s="3838" t="s">
        <v>2437</v>
      </c>
      <c r="H212" s="3835" t="s">
        <v>89</v>
      </c>
      <c r="I212" s="1685" t="s">
        <v>89</v>
      </c>
      <c r="J212" s="3821">
        <v>44529</v>
      </c>
      <c r="K212" s="3821" t="s">
        <v>2438</v>
      </c>
      <c r="L212" s="1506"/>
      <c r="M212" s="3942"/>
      <c r="N212" s="1506"/>
      <c r="O212" s="1506"/>
      <c r="P212" s="3821"/>
      <c r="Q212" s="3839"/>
      <c r="R212" s="3840"/>
      <c r="S212" s="3840"/>
      <c r="T212" s="3840"/>
      <c r="U212" s="3802"/>
      <c r="V212" s="2629"/>
      <c r="W212" s="3750" t="str">
        <f t="shared" si="10"/>
        <v>Yes</v>
      </c>
      <c r="X212" s="3751" t="s">
        <v>93</v>
      </c>
      <c r="Y212" s="1426" t="s">
        <v>94</v>
      </c>
      <c r="Z212" s="1426"/>
      <c r="AA212" s="5793" t="s">
        <v>2439</v>
      </c>
      <c r="AB212" s="5793" t="s">
        <v>2440</v>
      </c>
      <c r="AC212" s="3753"/>
      <c r="AD212" s="3589">
        <v>45597</v>
      </c>
      <c r="AE212" s="4132" t="s">
        <v>2441</v>
      </c>
      <c r="AF212" s="3754" t="s">
        <v>911</v>
      </c>
      <c r="AG212" s="3755">
        <v>45809</v>
      </c>
      <c r="AH212" s="3755">
        <v>45827</v>
      </c>
      <c r="AI212" s="3755">
        <v>45883</v>
      </c>
      <c r="AJ212" s="4722" t="s">
        <v>2442</v>
      </c>
      <c r="AK212" s="3757"/>
      <c r="AL212" s="3759"/>
      <c r="AM212" s="3754"/>
      <c r="AN212" s="3755"/>
      <c r="AO212" s="3755"/>
      <c r="AP212" s="3755"/>
      <c r="AQ212" s="1563"/>
      <c r="AR212" s="3758"/>
      <c r="AS212" s="3759"/>
      <c r="AT212" s="2471"/>
      <c r="AU212" s="3759"/>
      <c r="AV212" s="3759"/>
      <c r="AW212" s="3759"/>
      <c r="AX212" s="2471"/>
      <c r="AY212" s="3760"/>
      <c r="AZ212" s="3759"/>
      <c r="BA212" s="2471"/>
      <c r="BB212" s="3759"/>
      <c r="BC212" s="3759"/>
      <c r="BD212" s="3759"/>
      <c r="BE212" s="2471"/>
      <c r="BF212" s="2471"/>
      <c r="BG212" s="4160" t="s">
        <v>1836</v>
      </c>
      <c r="BH212" s="3755">
        <v>46174</v>
      </c>
      <c r="BI212" s="3590"/>
      <c r="BJ212" s="4160">
        <v>46327</v>
      </c>
      <c r="BK212" s="3755">
        <v>46327</v>
      </c>
      <c r="BL212" s="3590"/>
      <c r="BM212" s="4160">
        <v>46874</v>
      </c>
      <c r="BN212" s="3755">
        <v>46874</v>
      </c>
      <c r="BO212" s="3590"/>
      <c r="BP212" s="1426" t="s">
        <v>2443</v>
      </c>
      <c r="BQ212" s="4189" t="s">
        <v>2444</v>
      </c>
      <c r="BR212" s="1426"/>
      <c r="BS212" s="1426"/>
      <c r="BT212" s="1556">
        <v>45960</v>
      </c>
      <c r="BU212" s="1556">
        <v>45678</v>
      </c>
      <c r="BV212" s="1685" t="s">
        <v>116</v>
      </c>
      <c r="BW212" s="1556"/>
      <c r="BX212" s="1556">
        <v>45960</v>
      </c>
      <c r="BY212" s="1685" t="s">
        <v>116</v>
      </c>
      <c r="BZ212" s="1556">
        <v>45960</v>
      </c>
      <c r="CA212" s="1556" t="s">
        <v>178</v>
      </c>
      <c r="CB212" s="1409"/>
      <c r="CC212" s="540"/>
      <c r="CD212" s="12"/>
      <c r="CE212" s="12"/>
      <c r="CF212" s="12"/>
      <c r="CG212" s="18"/>
    </row>
    <row r="213" spans="1:85" ht="45" hidden="1" customHeight="1" x14ac:dyDescent="0.2">
      <c r="A213" s="1412" t="s">
        <v>2445</v>
      </c>
      <c r="B213" s="3304"/>
      <c r="C213" s="1426" t="s">
        <v>2446</v>
      </c>
      <c r="D213" s="1380" t="s">
        <v>2447</v>
      </c>
      <c r="E213" s="7352">
        <v>2339</v>
      </c>
      <c r="F213" s="1387">
        <v>2025</v>
      </c>
      <c r="G213" s="1387">
        <v>2042</v>
      </c>
      <c r="H213" s="1413" t="s">
        <v>89</v>
      </c>
      <c r="I213" s="1413" t="s">
        <v>89</v>
      </c>
      <c r="J213" s="1389">
        <v>43181</v>
      </c>
      <c r="K213" s="1389"/>
      <c r="L213" s="1389"/>
      <c r="M213" s="2002"/>
      <c r="N213" s="1389"/>
      <c r="O213" s="1389"/>
      <c r="P213" s="1388"/>
      <c r="Q213" s="1415"/>
      <c r="R213" s="1416"/>
      <c r="S213" s="1416"/>
      <c r="T213" s="1416"/>
      <c r="U213" s="3792"/>
      <c r="V213" s="1417"/>
      <c r="W213" s="1391" t="str">
        <f t="shared" si="10"/>
        <v>Yes</v>
      </c>
      <c r="X213" s="1392" t="s">
        <v>93</v>
      </c>
      <c r="Y213" s="108" t="s">
        <v>94</v>
      </c>
      <c r="Z213" s="108"/>
      <c r="AA213" s="5779" t="s">
        <v>2448</v>
      </c>
      <c r="AB213" s="5839" t="s">
        <v>2449</v>
      </c>
      <c r="AC213" s="2926"/>
      <c r="AD213" s="1418">
        <v>45717</v>
      </c>
      <c r="AE213" s="1570" t="s">
        <v>326</v>
      </c>
      <c r="AF213" s="1419" t="s">
        <v>2450</v>
      </c>
      <c r="AG213" s="1396">
        <v>45200</v>
      </c>
      <c r="AH213" s="1397">
        <v>45306</v>
      </c>
      <c r="AI213" s="1397">
        <v>45359</v>
      </c>
      <c r="AJ213" s="3007" t="s">
        <v>2451</v>
      </c>
      <c r="AK213" s="1399"/>
      <c r="AL213" s="7368" t="s">
        <v>434</v>
      </c>
      <c r="AM213" s="7369" t="s">
        <v>2452</v>
      </c>
      <c r="AN213" s="1396">
        <v>45931</v>
      </c>
      <c r="AO213" s="1397">
        <v>45999</v>
      </c>
      <c r="AP213" s="1397">
        <v>46054</v>
      </c>
      <c r="AQ213" s="1398"/>
      <c r="AR213" s="1400"/>
      <c r="AS213" s="1420"/>
      <c r="AT213" s="1421"/>
      <c r="AU213" s="1422"/>
      <c r="AV213" s="1423"/>
      <c r="AW213" s="1423"/>
      <c r="AX213" s="1424"/>
      <c r="AY213" s="1425"/>
      <c r="AZ213" s="1420"/>
      <c r="BA213" s="1421"/>
      <c r="BB213" s="1422"/>
      <c r="BC213" s="1423"/>
      <c r="BD213" s="1423"/>
      <c r="BE213" s="1424"/>
      <c r="BF213" s="1424"/>
      <c r="BG213" s="4085" t="s">
        <v>274</v>
      </c>
      <c r="BH213" s="1396">
        <v>46204</v>
      </c>
      <c r="BI213" s="1408"/>
      <c r="BJ213" s="4085">
        <v>46357</v>
      </c>
      <c r="BK213" s="1396">
        <v>46357</v>
      </c>
      <c r="BL213" s="1408"/>
      <c r="BM213" s="4085" t="s">
        <v>147</v>
      </c>
      <c r="BN213" s="1396">
        <v>46935</v>
      </c>
      <c r="BO213" s="1408"/>
      <c r="BP213" s="540" t="s">
        <v>2453</v>
      </c>
      <c r="BQ213" s="627" t="s">
        <v>2454</v>
      </c>
      <c r="BR213" s="540" t="s">
        <v>2455</v>
      </c>
      <c r="BS213" s="540"/>
      <c r="BT213" s="1409">
        <v>45273</v>
      </c>
      <c r="BU213" s="1409">
        <v>45805</v>
      </c>
      <c r="BV213" s="1410" t="s">
        <v>116</v>
      </c>
      <c r="BW213" s="1409">
        <v>45559</v>
      </c>
      <c r="BX213" s="1409">
        <v>45996</v>
      </c>
      <c r="BY213" s="1410" t="s">
        <v>116</v>
      </c>
      <c r="BZ213" s="1409">
        <v>45996</v>
      </c>
      <c r="CA213" s="1409" t="s">
        <v>262</v>
      </c>
      <c r="CB213" s="1409"/>
      <c r="CC213" s="542" t="s">
        <v>105</v>
      </c>
      <c r="CD213" s="12"/>
      <c r="CE213" s="12"/>
      <c r="CF213" s="12"/>
      <c r="CG213" s="18"/>
    </row>
    <row r="214" spans="1:85" ht="45" hidden="1" customHeight="1" x14ac:dyDescent="0.2">
      <c r="A214" s="3686" t="s">
        <v>2456</v>
      </c>
      <c r="B214" s="3687"/>
      <c r="C214" s="3688" t="s">
        <v>2457</v>
      </c>
      <c r="D214" s="3689" t="s">
        <v>2458</v>
      </c>
      <c r="E214" s="3718"/>
      <c r="F214" s="3691" t="s">
        <v>974</v>
      </c>
      <c r="G214" s="3695">
        <v>2045</v>
      </c>
      <c r="H214" s="3692" t="s">
        <v>89</v>
      </c>
      <c r="I214" s="3695" t="s">
        <v>89</v>
      </c>
      <c r="J214" s="3696">
        <v>44873</v>
      </c>
      <c r="K214" s="3694" t="s">
        <v>2459</v>
      </c>
      <c r="L214" s="3694"/>
      <c r="M214" s="3735"/>
      <c r="N214" s="3696"/>
      <c r="O214" s="3696"/>
      <c r="P214" s="3696"/>
      <c r="Q214" s="3697"/>
      <c r="R214" s="3698"/>
      <c r="S214" s="3698"/>
      <c r="T214" s="3698"/>
      <c r="U214" s="3794"/>
      <c r="V214" s="3699"/>
      <c r="W214" s="3700" t="str">
        <f t="shared" si="10"/>
        <v>Yes</v>
      </c>
      <c r="X214" s="3701" t="s">
        <v>93</v>
      </c>
      <c r="Y214" s="3688" t="s">
        <v>94</v>
      </c>
      <c r="Z214" s="3688"/>
      <c r="AA214" s="5777" t="s">
        <v>2460</v>
      </c>
      <c r="AB214" s="5777" t="s">
        <v>2461</v>
      </c>
      <c r="AC214" s="3703"/>
      <c r="AD214" s="3704">
        <v>45658</v>
      </c>
      <c r="AE214" s="4145" t="s">
        <v>2462</v>
      </c>
      <c r="AF214" s="3705" t="s">
        <v>2463</v>
      </c>
      <c r="AG214" s="3706">
        <v>45931</v>
      </c>
      <c r="AH214" s="3706"/>
      <c r="AI214" s="3706"/>
      <c r="AJ214" s="3713"/>
      <c r="AK214" s="3707"/>
      <c r="AL214" s="3709"/>
      <c r="AM214" s="3705"/>
      <c r="AN214" s="3706"/>
      <c r="AO214" s="3706"/>
      <c r="AP214" s="3706"/>
      <c r="AQ214" s="3695"/>
      <c r="AR214" s="3708"/>
      <c r="AS214" s="3709"/>
      <c r="AT214" s="3692"/>
      <c r="AU214" s="3709"/>
      <c r="AV214" s="3709"/>
      <c r="AW214" s="3709"/>
      <c r="AX214" s="3692"/>
      <c r="AY214" s="3710"/>
      <c r="AZ214" s="3709"/>
      <c r="BA214" s="3692"/>
      <c r="BB214" s="3709"/>
      <c r="BC214" s="3709"/>
      <c r="BD214" s="3709"/>
      <c r="BE214" s="3692"/>
      <c r="BF214" s="3692"/>
      <c r="BG214" s="4089" t="s">
        <v>2464</v>
      </c>
      <c r="BH214" s="3706">
        <v>46296</v>
      </c>
      <c r="BI214" s="3711"/>
      <c r="BJ214" s="4089">
        <v>46447</v>
      </c>
      <c r="BK214" s="3706">
        <v>46447</v>
      </c>
      <c r="BL214" s="3711"/>
      <c r="BM214" s="4089">
        <v>46722</v>
      </c>
      <c r="BN214" s="3706">
        <v>46722</v>
      </c>
      <c r="BO214" s="3711"/>
      <c r="BP214" s="3688" t="s">
        <v>2465</v>
      </c>
      <c r="BQ214" s="4182" t="s">
        <v>409</v>
      </c>
      <c r="BR214" s="3688" t="s">
        <v>2466</v>
      </c>
      <c r="BS214" s="3688"/>
      <c r="BT214" s="3716">
        <v>45960</v>
      </c>
      <c r="BU214" s="3716">
        <v>45953</v>
      </c>
      <c r="BV214" s="3695" t="s">
        <v>116</v>
      </c>
      <c r="BW214" s="3716">
        <v>45953</v>
      </c>
      <c r="BX214" s="3716">
        <v>45805</v>
      </c>
      <c r="BY214" s="3695" t="s">
        <v>116</v>
      </c>
      <c r="BZ214" s="3716">
        <v>45805</v>
      </c>
      <c r="CA214" s="3716" t="s">
        <v>104</v>
      </c>
      <c r="CB214" s="1556"/>
      <c r="CC214" s="542" t="s">
        <v>2467</v>
      </c>
      <c r="CD214" s="12"/>
      <c r="CE214" s="12"/>
      <c r="CF214" s="12"/>
      <c r="CG214" s="18"/>
    </row>
    <row r="215" spans="1:85" ht="45" hidden="1" customHeight="1" x14ac:dyDescent="0.2">
      <c r="A215" s="4461" t="s">
        <v>2468</v>
      </c>
      <c r="B215" s="4129"/>
      <c r="C215" s="3720" t="s">
        <v>2469</v>
      </c>
      <c r="D215" s="4462" t="s">
        <v>2139</v>
      </c>
      <c r="E215" s="4463"/>
      <c r="F215" s="4789"/>
      <c r="G215" s="4789"/>
      <c r="H215" s="4466" t="s">
        <v>89</v>
      </c>
      <c r="I215" s="4467" t="s">
        <v>89</v>
      </c>
      <c r="J215" s="4130">
        <v>45029</v>
      </c>
      <c r="K215" s="4130">
        <v>42849</v>
      </c>
      <c r="L215" s="3694"/>
      <c r="M215" s="3694"/>
      <c r="N215" s="3694"/>
      <c r="O215" s="3694"/>
      <c r="P215" s="4468"/>
      <c r="Q215" s="5182"/>
      <c r="R215" s="4472"/>
      <c r="S215" s="4472"/>
      <c r="T215" s="6152"/>
      <c r="U215" s="6153"/>
      <c r="V215" s="6160"/>
      <c r="W215" s="4323" t="str">
        <f t="shared" si="10"/>
        <v>Yes</v>
      </c>
      <c r="X215" s="4478" t="s">
        <v>93</v>
      </c>
      <c r="Y215" s="3720" t="s">
        <v>94</v>
      </c>
      <c r="Z215" s="3720"/>
      <c r="AA215" s="6184" t="s">
        <v>2140</v>
      </c>
      <c r="AB215" s="5802" t="s">
        <v>2141</v>
      </c>
      <c r="AC215" s="3706"/>
      <c r="AD215" s="5182">
        <v>45717</v>
      </c>
      <c r="AE215" s="4482" t="s">
        <v>1660</v>
      </c>
      <c r="AF215" s="4484" t="s">
        <v>210</v>
      </c>
      <c r="AG215" s="4485">
        <v>46266</v>
      </c>
      <c r="AH215" s="4485"/>
      <c r="AI215" s="4485"/>
      <c r="AJ215" s="4486"/>
      <c r="AK215" s="5493"/>
      <c r="AL215" s="4466"/>
      <c r="AM215" s="4488"/>
      <c r="AN215" s="4485"/>
      <c r="AO215" s="4485"/>
      <c r="AP215" s="3723"/>
      <c r="AQ215" s="4485"/>
      <c r="AR215" s="3708"/>
      <c r="AS215" s="4488"/>
      <c r="AT215" s="4488"/>
      <c r="AU215" s="4488"/>
      <c r="AV215" s="4466"/>
      <c r="AW215" s="4488"/>
      <c r="AX215" s="4466"/>
      <c r="AY215" s="5495"/>
      <c r="AZ215" s="4488"/>
      <c r="BA215" s="4488"/>
      <c r="BB215" s="4466"/>
      <c r="BC215" s="4488"/>
      <c r="BD215" s="4488"/>
      <c r="BE215" s="4466"/>
      <c r="BF215" s="2125"/>
      <c r="BG215" s="4495" t="s">
        <v>2142</v>
      </c>
      <c r="BH215" s="4485">
        <v>46508</v>
      </c>
      <c r="BI215" s="4496"/>
      <c r="BJ215" s="4495">
        <v>46600</v>
      </c>
      <c r="BK215" s="4485">
        <v>46600</v>
      </c>
      <c r="BL215" s="4496"/>
      <c r="BM215" s="4495">
        <v>46844</v>
      </c>
      <c r="BN215" s="4485">
        <v>46844</v>
      </c>
      <c r="BO215" s="4496"/>
      <c r="BP215" s="3720" t="s">
        <v>2143</v>
      </c>
      <c r="BQ215" s="4190" t="s">
        <v>2144</v>
      </c>
      <c r="BR215" s="2120" t="s">
        <v>2145</v>
      </c>
      <c r="BS215" s="2120" t="s">
        <v>2146</v>
      </c>
      <c r="BT215" s="4133">
        <v>44659</v>
      </c>
      <c r="BU215" s="4133">
        <v>45755</v>
      </c>
      <c r="BV215" s="3723" t="s">
        <v>116</v>
      </c>
      <c r="BW215" s="4133">
        <v>44657</v>
      </c>
      <c r="BX215" s="4133">
        <v>45755</v>
      </c>
      <c r="BY215" s="3723" t="s">
        <v>116</v>
      </c>
      <c r="BZ215" s="4133">
        <v>45755</v>
      </c>
      <c r="CA215" s="4133" t="s">
        <v>104</v>
      </c>
      <c r="CB215" s="2149"/>
      <c r="CC215" s="2120" t="s">
        <v>2470</v>
      </c>
      <c r="CD215" s="12"/>
      <c r="CE215" s="12"/>
      <c r="CF215" s="12"/>
      <c r="CG215" s="18"/>
    </row>
    <row r="216" spans="1:85" ht="45" hidden="1" customHeight="1" x14ac:dyDescent="0.2">
      <c r="A216" s="6065"/>
      <c r="B216" s="6065" t="s">
        <v>2471</v>
      </c>
      <c r="C216" s="6065" t="s">
        <v>2472</v>
      </c>
      <c r="D216" s="6065" t="s">
        <v>2473</v>
      </c>
      <c r="E216" s="6094">
        <v>2154</v>
      </c>
      <c r="F216" s="6101">
        <v>2020</v>
      </c>
      <c r="G216" s="6101">
        <v>2038</v>
      </c>
      <c r="H216" s="6101" t="s">
        <v>89</v>
      </c>
      <c r="I216" s="6101" t="s">
        <v>89</v>
      </c>
      <c r="J216" s="6116">
        <v>40722</v>
      </c>
      <c r="K216" s="6116"/>
      <c r="L216" s="3229" t="s">
        <v>90</v>
      </c>
      <c r="M216" s="6129"/>
      <c r="N216" s="3103"/>
      <c r="O216" s="3103"/>
      <c r="P216" s="6116">
        <v>44484</v>
      </c>
      <c r="Q216" s="6116">
        <v>44876</v>
      </c>
      <c r="R216" s="6116"/>
      <c r="S216" s="6150"/>
      <c r="T216" s="6150">
        <v>45569</v>
      </c>
      <c r="U216" s="6154"/>
      <c r="V216" s="6116"/>
      <c r="W216" s="6116" t="str">
        <f t="shared" si="10"/>
        <v>Yes</v>
      </c>
      <c r="X216" s="6171" t="s">
        <v>93</v>
      </c>
      <c r="Y216" s="6065" t="s">
        <v>94</v>
      </c>
      <c r="Z216" s="6065"/>
      <c r="AA216" s="6188" t="s">
        <v>2474</v>
      </c>
      <c r="AB216" s="6211" t="s">
        <v>2475</v>
      </c>
      <c r="AC216" s="6222"/>
      <c r="AD216" s="6154">
        <v>44287</v>
      </c>
      <c r="AE216" s="6154" t="s">
        <v>2476</v>
      </c>
      <c r="AF216" s="6238" t="s">
        <v>2477</v>
      </c>
      <c r="AG216" s="6154">
        <v>42795</v>
      </c>
      <c r="AH216" s="6154">
        <v>42795</v>
      </c>
      <c r="AI216" s="6154">
        <v>42826</v>
      </c>
      <c r="AJ216" s="6251" t="s">
        <v>2478</v>
      </c>
      <c r="AK216" s="6258" t="s">
        <v>2479</v>
      </c>
      <c r="AL216" s="6154" t="s">
        <v>2480</v>
      </c>
      <c r="AM216" s="6238" t="s">
        <v>364</v>
      </c>
      <c r="AN216" s="6154">
        <v>43101</v>
      </c>
      <c r="AO216" s="6154" t="e">
        <v>#N/A</v>
      </c>
      <c r="AP216" s="6154" t="e">
        <v>#N/A</v>
      </c>
      <c r="AQ216" s="6274" t="s">
        <v>2481</v>
      </c>
      <c r="AR216" s="4592" t="e">
        <v>#N/A</v>
      </c>
      <c r="AS216" s="6282" t="s">
        <v>2482</v>
      </c>
      <c r="AT216" s="6287" t="s">
        <v>367</v>
      </c>
      <c r="AU216" s="6154">
        <v>43617</v>
      </c>
      <c r="AV216" s="6154">
        <v>43862</v>
      </c>
      <c r="AW216" s="6154">
        <v>43917</v>
      </c>
      <c r="AX216" s="6274" t="s">
        <v>2483</v>
      </c>
      <c r="AY216" s="4592"/>
      <c r="AZ216" s="6154"/>
      <c r="BA216" s="6101"/>
      <c r="BB216" s="6154"/>
      <c r="BC216" s="6154"/>
      <c r="BD216" s="6154"/>
      <c r="BE216" s="6101"/>
      <c r="BF216" s="4592"/>
      <c r="BG216" s="6154" t="s">
        <v>2484</v>
      </c>
      <c r="BH216" s="6154">
        <v>44317</v>
      </c>
      <c r="BI216" s="6154" t="s">
        <v>2485</v>
      </c>
      <c r="BJ216" s="6154">
        <v>44805</v>
      </c>
      <c r="BK216" s="6154">
        <v>44805</v>
      </c>
      <c r="BL216" s="6154">
        <v>44876</v>
      </c>
      <c r="BM216" s="6154" t="s">
        <v>114</v>
      </c>
      <c r="BN216" s="6154" t="s">
        <v>114</v>
      </c>
      <c r="BO216" s="6154"/>
      <c r="BP216" s="6065" t="s">
        <v>2486</v>
      </c>
      <c r="BQ216" s="6351"/>
      <c r="BR216" s="3098"/>
      <c r="BS216" s="4860"/>
      <c r="BT216" s="6379">
        <v>44217</v>
      </c>
      <c r="BU216" s="6383">
        <v>44328</v>
      </c>
      <c r="BV216" s="3115" t="s">
        <v>116</v>
      </c>
      <c r="BW216" s="6387"/>
      <c r="BX216" s="6388">
        <v>44887</v>
      </c>
      <c r="BY216" s="6101" t="s">
        <v>116</v>
      </c>
      <c r="BZ216" s="6379">
        <v>44887</v>
      </c>
      <c r="CA216" s="6379" t="s">
        <v>2487</v>
      </c>
      <c r="CB216" s="5454"/>
      <c r="CC216" s="2186" t="s">
        <v>2488</v>
      </c>
      <c r="CD216" s="12"/>
      <c r="CE216" s="12"/>
      <c r="CF216" s="12"/>
      <c r="CG216" s="18"/>
    </row>
    <row r="217" spans="1:85" ht="45" hidden="1" customHeight="1" x14ac:dyDescent="0.2">
      <c r="A217" s="6061" t="s">
        <v>2489</v>
      </c>
      <c r="B217" s="6072"/>
      <c r="C217" s="1059" t="s">
        <v>2472</v>
      </c>
      <c r="D217" s="6087" t="s">
        <v>2490</v>
      </c>
      <c r="E217" s="6090" t="s">
        <v>193</v>
      </c>
      <c r="F217" s="3932"/>
      <c r="G217" s="3932"/>
      <c r="H217" s="6105" t="s">
        <v>89</v>
      </c>
      <c r="I217" s="6109" t="s">
        <v>89</v>
      </c>
      <c r="J217" s="6115">
        <v>40722</v>
      </c>
      <c r="K217" s="6120"/>
      <c r="L217" s="1649"/>
      <c r="M217" s="2005"/>
      <c r="N217" s="1649"/>
      <c r="O217" s="1649"/>
      <c r="P217" s="6138"/>
      <c r="Q217" s="6141"/>
      <c r="R217" s="6146"/>
      <c r="S217" s="6148"/>
      <c r="T217" s="6148"/>
      <c r="U217" s="4802"/>
      <c r="V217" s="6158"/>
      <c r="W217" s="6166"/>
      <c r="X217" s="5901"/>
      <c r="Y217" s="1059"/>
      <c r="Z217" s="1059"/>
      <c r="AA217" s="6180" t="s">
        <v>2474</v>
      </c>
      <c r="AB217" s="6180" t="s">
        <v>4346</v>
      </c>
      <c r="AC217" s="3002"/>
      <c r="AD217" s="6228">
        <v>45689</v>
      </c>
      <c r="AE217" s="4811" t="s">
        <v>434</v>
      </c>
      <c r="AF217" s="4812" t="s">
        <v>1491</v>
      </c>
      <c r="AG217" s="4813">
        <v>45931</v>
      </c>
      <c r="AH217" s="4814"/>
      <c r="AI217" s="4814"/>
      <c r="AJ217" s="6247"/>
      <c r="AK217" s="1654"/>
      <c r="AL217" s="4817"/>
      <c r="AM217" s="4812"/>
      <c r="AN217" s="4813"/>
      <c r="AO217" s="4814"/>
      <c r="AP217" s="4814"/>
      <c r="AQ217" s="6272"/>
      <c r="AR217" s="7380"/>
      <c r="AS217" s="7387"/>
      <c r="AT217" s="6285"/>
      <c r="AU217" s="1618"/>
      <c r="AV217" s="4821"/>
      <c r="AW217" s="4821"/>
      <c r="AX217" s="6291"/>
      <c r="AY217" s="3557"/>
      <c r="AZ217" s="4817"/>
      <c r="BA217" s="6285"/>
      <c r="BB217" s="1618"/>
      <c r="BC217" s="4821"/>
      <c r="BD217" s="4821"/>
      <c r="BE217" s="6291"/>
      <c r="BF217" s="1450"/>
      <c r="BG217" s="4822" t="s">
        <v>3595</v>
      </c>
      <c r="BH217" s="4813">
        <v>46023</v>
      </c>
      <c r="BI217" s="4825"/>
      <c r="BJ217" s="4822" t="s">
        <v>984</v>
      </c>
      <c r="BK217" s="1618">
        <v>46113</v>
      </c>
      <c r="BL217" s="4825"/>
      <c r="BM217" s="4822">
        <v>46447</v>
      </c>
      <c r="BN217" s="1618">
        <v>46447</v>
      </c>
      <c r="BO217" s="4825"/>
      <c r="BP217" s="6331" t="s">
        <v>4347</v>
      </c>
      <c r="BQ217" s="6346" t="s">
        <v>643</v>
      </c>
      <c r="BR217" s="3762"/>
      <c r="BS217" s="3762"/>
      <c r="BT217" s="6056">
        <v>45960</v>
      </c>
      <c r="BU217" s="6056">
        <v>45804</v>
      </c>
      <c r="BV217" s="6384" t="s">
        <v>116</v>
      </c>
      <c r="BW217" s="6056">
        <v>45960</v>
      </c>
      <c r="BX217" s="6056">
        <v>45804</v>
      </c>
      <c r="BY217" s="6056" t="s">
        <v>116</v>
      </c>
      <c r="BZ217" s="6056">
        <v>45961</v>
      </c>
      <c r="CA217" s="6056" t="s">
        <v>1138</v>
      </c>
      <c r="CB217" s="2185"/>
      <c r="CC217" s="1178"/>
      <c r="CD217" s="1176"/>
      <c r="CE217" s="1176"/>
      <c r="CF217" s="1176"/>
      <c r="CG217" s="1175"/>
    </row>
    <row r="218" spans="1:85" ht="45" hidden="1" customHeight="1" x14ac:dyDescent="0.2">
      <c r="A218" s="4408" t="s">
        <v>2492</v>
      </c>
      <c r="B218" s="4409"/>
      <c r="C218" s="4410" t="s">
        <v>2493</v>
      </c>
      <c r="D218" s="4410" t="s">
        <v>2494</v>
      </c>
      <c r="E218" s="4603">
        <v>2122</v>
      </c>
      <c r="F218" s="4431">
        <v>2024</v>
      </c>
      <c r="G218" s="4431">
        <v>2040</v>
      </c>
      <c r="H218" s="4431" t="s">
        <v>89</v>
      </c>
      <c r="I218" s="4431" t="s">
        <v>89</v>
      </c>
      <c r="J218" s="4416">
        <v>39715</v>
      </c>
      <c r="K218" s="4414"/>
      <c r="L218" s="4414" t="s">
        <v>90</v>
      </c>
      <c r="M218" s="4457" t="s">
        <v>515</v>
      </c>
      <c r="N218" s="4414"/>
      <c r="O218" s="4414"/>
      <c r="P218" s="4416">
        <v>44578</v>
      </c>
      <c r="Q218" s="4417">
        <v>45057</v>
      </c>
      <c r="R218" s="4418">
        <v>45961</v>
      </c>
      <c r="S218" s="4418"/>
      <c r="T218" s="4418"/>
      <c r="U218" s="4419"/>
      <c r="V218" s="4420"/>
      <c r="W218" s="4421" t="str">
        <f t="shared" ref="W218:W237" si="11">IF(OR(X218="Yes", Y218="Web-page timetable", Z218="YES"), "Yes")</f>
        <v>Yes</v>
      </c>
      <c r="X218" s="4422" t="s">
        <v>93</v>
      </c>
      <c r="Y218" s="4410" t="s">
        <v>94</v>
      </c>
      <c r="Z218" s="4410"/>
      <c r="AA218" s="5913" t="s">
        <v>2495</v>
      </c>
      <c r="AB218" s="5840" t="s">
        <v>2496</v>
      </c>
      <c r="AC218" s="4785"/>
      <c r="AD218" s="4426">
        <v>45689</v>
      </c>
      <c r="AE218" s="4424" t="s">
        <v>2497</v>
      </c>
      <c r="AF218" s="4425"/>
      <c r="AG218" s="4426">
        <v>42217</v>
      </c>
      <c r="AH218" s="4426">
        <v>42219</v>
      </c>
      <c r="AI218" s="4426">
        <v>42286</v>
      </c>
      <c r="AJ218" s="4427" t="s">
        <v>2498</v>
      </c>
      <c r="AK218" s="4428" t="s">
        <v>2499</v>
      </c>
      <c r="AL218" s="6264" t="s">
        <v>2500</v>
      </c>
      <c r="AM218" s="5502" t="s">
        <v>2400</v>
      </c>
      <c r="AN218" s="4426">
        <v>43497</v>
      </c>
      <c r="AO218" s="4426">
        <v>43592</v>
      </c>
      <c r="AP218" s="4426">
        <v>43644</v>
      </c>
      <c r="AQ218" s="4431" t="s">
        <v>2501</v>
      </c>
      <c r="AR218" s="6043" t="s">
        <v>2502</v>
      </c>
      <c r="AS218" s="6045"/>
      <c r="AT218" s="4412"/>
      <c r="AU218" s="5732"/>
      <c r="AV218" s="4432"/>
      <c r="AW218" s="4432"/>
      <c r="AX218" s="4412"/>
      <c r="AY218" s="5733"/>
      <c r="AZ218" s="5732"/>
      <c r="BA218" s="5733"/>
      <c r="BB218" s="5732"/>
      <c r="BC218" s="4432"/>
      <c r="BD218" s="4432"/>
      <c r="BE218" s="4412"/>
      <c r="BF218" s="4412"/>
      <c r="BG218" s="4433">
        <v>44562</v>
      </c>
      <c r="BH218" s="4426">
        <v>44562</v>
      </c>
      <c r="BI218" s="4426">
        <v>44578</v>
      </c>
      <c r="BJ218" s="4433" t="s">
        <v>2503</v>
      </c>
      <c r="BK218" s="4426">
        <v>44986</v>
      </c>
      <c r="BL218" s="4434">
        <v>45057</v>
      </c>
      <c r="BM218" s="4433" t="s">
        <v>2504</v>
      </c>
      <c r="BN218" s="4423">
        <v>45901</v>
      </c>
      <c r="BO218" s="4434"/>
      <c r="BP218" s="5497" t="s">
        <v>2505</v>
      </c>
      <c r="BQ218" s="5742" t="s">
        <v>132</v>
      </c>
      <c r="BR218" s="5497"/>
      <c r="BS218" s="5497"/>
      <c r="BT218" s="4352">
        <v>45189</v>
      </c>
      <c r="BU218" s="4352">
        <v>45804</v>
      </c>
      <c r="BV218" s="4431" t="s">
        <v>116</v>
      </c>
      <c r="BW218" s="4352"/>
      <c r="BX218" s="6392">
        <v>45804</v>
      </c>
      <c r="BY218" s="4431" t="s">
        <v>116</v>
      </c>
      <c r="BZ218" s="6059">
        <v>45804</v>
      </c>
      <c r="CA218" s="4352" t="s">
        <v>1143</v>
      </c>
      <c r="CB218" s="2185"/>
      <c r="CC218" s="2186" t="s">
        <v>2506</v>
      </c>
      <c r="CD218" s="12"/>
      <c r="CE218" s="12"/>
      <c r="CF218" s="12"/>
      <c r="CG218" s="18" t="s">
        <v>93</v>
      </c>
    </row>
    <row r="219" spans="1:85" ht="45" hidden="1" customHeight="1" x14ac:dyDescent="0.2">
      <c r="A219" s="1412" t="s">
        <v>2507</v>
      </c>
      <c r="B219" s="3304"/>
      <c r="C219" s="1381" t="s">
        <v>2508</v>
      </c>
      <c r="D219" s="1380" t="s">
        <v>2509</v>
      </c>
      <c r="E219" s="7352">
        <v>2190</v>
      </c>
      <c r="F219" s="1387">
        <v>2021</v>
      </c>
      <c r="G219" s="1387">
        <v>2045</v>
      </c>
      <c r="H219" s="1646" t="s">
        <v>89</v>
      </c>
      <c r="I219" s="1387" t="s">
        <v>89</v>
      </c>
      <c r="J219" s="1388">
        <v>42565</v>
      </c>
      <c r="K219" s="1388"/>
      <c r="L219" s="1388"/>
      <c r="M219" s="2003"/>
      <c r="N219" s="1388"/>
      <c r="O219" s="1388"/>
      <c r="P219" s="1388"/>
      <c r="Q219" s="1415"/>
      <c r="R219" s="1416"/>
      <c r="S219" s="1416"/>
      <c r="T219" s="1416"/>
      <c r="U219" s="3792">
        <v>43647</v>
      </c>
      <c r="V219" s="1434" t="s">
        <v>1022</v>
      </c>
      <c r="W219" s="1391" t="str">
        <f t="shared" si="11"/>
        <v>Yes</v>
      </c>
      <c r="X219" s="1392" t="s">
        <v>93</v>
      </c>
      <c r="Y219" s="108" t="s">
        <v>94</v>
      </c>
      <c r="Z219" s="1442"/>
      <c r="AA219" s="5779" t="s">
        <v>2510</v>
      </c>
      <c r="AB219" s="5779" t="s">
        <v>2511</v>
      </c>
      <c r="AC219" s="2926"/>
      <c r="AD219" s="1418">
        <v>45717</v>
      </c>
      <c r="AE219" s="1570">
        <v>44621</v>
      </c>
      <c r="AF219" s="1419" t="s">
        <v>1024</v>
      </c>
      <c r="AG219" s="1396">
        <v>44621</v>
      </c>
      <c r="AH219" s="1397">
        <v>44648</v>
      </c>
      <c r="AI219" s="1397">
        <v>44704</v>
      </c>
      <c r="AJ219" s="3008" t="s">
        <v>2512</v>
      </c>
      <c r="AK219" s="1399"/>
      <c r="AL219" s="7368" t="s">
        <v>2513</v>
      </c>
      <c r="AM219" s="7369" t="s">
        <v>158</v>
      </c>
      <c r="AN219" s="1396">
        <v>46023</v>
      </c>
      <c r="AO219" s="1397"/>
      <c r="AP219" s="1397"/>
      <c r="AQ219" s="1398"/>
      <c r="AR219" s="1400"/>
      <c r="AS219" s="7363"/>
      <c r="AT219" s="7369"/>
      <c r="AU219" s="7147"/>
      <c r="AV219" s="1423"/>
      <c r="AW219" s="1423"/>
      <c r="AX219" s="1424"/>
      <c r="AY219" s="1425"/>
      <c r="AZ219" s="1420"/>
      <c r="BA219" s="1421"/>
      <c r="BB219" s="1422"/>
      <c r="BC219" s="1423"/>
      <c r="BD219" s="1423"/>
      <c r="BE219" s="1424"/>
      <c r="BF219" s="1424"/>
      <c r="BG219" s="4085" t="s">
        <v>2514</v>
      </c>
      <c r="BH219" s="1396">
        <v>46266</v>
      </c>
      <c r="BI219" s="1408"/>
      <c r="BJ219" s="4085">
        <v>46327</v>
      </c>
      <c r="BK219" s="1396">
        <v>46327</v>
      </c>
      <c r="BL219" s="1408"/>
      <c r="BM219" s="4085">
        <v>46722</v>
      </c>
      <c r="BN219" s="5496">
        <v>46722</v>
      </c>
      <c r="BO219" s="1408"/>
      <c r="BP219" s="540" t="s">
        <v>4348</v>
      </c>
      <c r="BQ219" s="627" t="s">
        <v>355</v>
      </c>
      <c r="BR219" s="540" t="s">
        <v>2516</v>
      </c>
      <c r="BS219" s="542"/>
      <c r="BT219" s="1409">
        <v>45594</v>
      </c>
      <c r="BU219" s="1409">
        <v>45804</v>
      </c>
      <c r="BV219" s="1410" t="s">
        <v>116</v>
      </c>
      <c r="BW219" s="1409">
        <v>45594</v>
      </c>
      <c r="BX219" s="1409">
        <v>45804</v>
      </c>
      <c r="BY219" s="1410" t="s">
        <v>116</v>
      </c>
      <c r="BZ219" s="1409">
        <v>45804</v>
      </c>
      <c r="CA219" s="1409" t="s">
        <v>262</v>
      </c>
      <c r="CB219" s="1409"/>
      <c r="CC219" s="540" t="s">
        <v>105</v>
      </c>
      <c r="CD219" s="12"/>
      <c r="CE219" s="12"/>
      <c r="CF219" s="12"/>
      <c r="CG219" s="18"/>
    </row>
    <row r="220" spans="1:85" ht="45" hidden="1" customHeight="1" x14ac:dyDescent="0.2">
      <c r="A220" s="2287" t="s">
        <v>2518</v>
      </c>
      <c r="B220" s="3325"/>
      <c r="C220" s="1448" t="s">
        <v>2519</v>
      </c>
      <c r="D220" s="1448" t="s">
        <v>4349</v>
      </c>
      <c r="E220" s="7377">
        <v>1873</v>
      </c>
      <c r="F220" s="1575">
        <v>2025</v>
      </c>
      <c r="G220" s="1575">
        <v>2040</v>
      </c>
      <c r="H220" s="3558" t="s">
        <v>89</v>
      </c>
      <c r="I220" s="1575" t="s">
        <v>89</v>
      </c>
      <c r="J220" s="1559">
        <v>42745</v>
      </c>
      <c r="K220" s="1724"/>
      <c r="L220" s="1724" t="s">
        <v>90</v>
      </c>
      <c r="M220" s="2009" t="s">
        <v>2350</v>
      </c>
      <c r="N220" s="1724"/>
      <c r="O220" s="1724"/>
      <c r="P220" s="1559">
        <v>45257</v>
      </c>
      <c r="Q220" s="3560"/>
      <c r="R220" s="3560"/>
      <c r="S220" s="3560"/>
      <c r="T220" s="3560"/>
      <c r="U220" s="3807"/>
      <c r="V220" s="3560"/>
      <c r="W220" s="3562" t="str">
        <f t="shared" si="11"/>
        <v>Yes</v>
      </c>
      <c r="X220" s="3563" t="s">
        <v>93</v>
      </c>
      <c r="Y220" s="1448" t="s">
        <v>94</v>
      </c>
      <c r="Z220" s="1448"/>
      <c r="AA220" s="5912" t="s">
        <v>4350</v>
      </c>
      <c r="AB220" s="5912" t="s">
        <v>4351</v>
      </c>
      <c r="AC220" s="3575"/>
      <c r="AD220" s="3566">
        <v>45689</v>
      </c>
      <c r="AE220" s="4209">
        <v>43891</v>
      </c>
      <c r="AF220" s="3565" t="s">
        <v>2523</v>
      </c>
      <c r="AG220" s="3566">
        <v>43891</v>
      </c>
      <c r="AH220" s="3566">
        <v>43891</v>
      </c>
      <c r="AI220" s="3566">
        <v>43922</v>
      </c>
      <c r="AJ220" s="3567"/>
      <c r="AK220" s="3568"/>
      <c r="AL220" s="3566" t="s">
        <v>1010</v>
      </c>
      <c r="AM220" s="3565" t="s">
        <v>2524</v>
      </c>
      <c r="AN220" s="3566"/>
      <c r="AO220" s="3566">
        <v>44013</v>
      </c>
      <c r="AP220" s="3566">
        <v>44075</v>
      </c>
      <c r="AQ220" s="1575" t="s">
        <v>2525</v>
      </c>
      <c r="AR220" s="3569"/>
      <c r="AS220" s="3570" t="s">
        <v>2526</v>
      </c>
      <c r="AT220" s="3556" t="s">
        <v>2527</v>
      </c>
      <c r="AU220" s="5940">
        <v>44136</v>
      </c>
      <c r="AV220" s="3570">
        <v>44136</v>
      </c>
      <c r="AW220" s="3570">
        <v>44166</v>
      </c>
      <c r="AX220" s="3556" t="s">
        <v>2528</v>
      </c>
      <c r="AY220" s="3571"/>
      <c r="AZ220" s="3570" t="s">
        <v>2529</v>
      </c>
      <c r="BA220" s="5950" t="s">
        <v>367</v>
      </c>
      <c r="BB220" s="5940">
        <v>44621</v>
      </c>
      <c r="BC220" s="3570">
        <v>44621</v>
      </c>
      <c r="BD220" s="3570">
        <v>44652</v>
      </c>
      <c r="BE220" s="3556" t="s">
        <v>2530</v>
      </c>
      <c r="BF220" s="3556"/>
      <c r="BG220" s="4170" t="s">
        <v>2531</v>
      </c>
      <c r="BH220" s="3566" t="s">
        <v>2532</v>
      </c>
      <c r="BI220" s="3566" t="s">
        <v>4352</v>
      </c>
      <c r="BJ220" s="4170">
        <v>45992</v>
      </c>
      <c r="BK220" s="3566">
        <v>45992</v>
      </c>
      <c r="BL220" s="3572"/>
      <c r="BM220" s="4170">
        <v>46327</v>
      </c>
      <c r="BN220" s="3564">
        <v>46327</v>
      </c>
      <c r="BO220" s="3572"/>
      <c r="BP220" s="1448" t="s">
        <v>4353</v>
      </c>
      <c r="BQ220" s="4276" t="s">
        <v>4354</v>
      </c>
      <c r="BR220" s="3948"/>
      <c r="BS220" s="1448"/>
      <c r="BT220" s="3573">
        <v>45932</v>
      </c>
      <c r="BU220" s="3573">
        <v>45804</v>
      </c>
      <c r="BV220" s="1575" t="s">
        <v>116</v>
      </c>
      <c r="BW220" s="3573">
        <v>45215</v>
      </c>
      <c r="BX220" s="3573">
        <v>45804</v>
      </c>
      <c r="BY220" s="1575" t="s">
        <v>116</v>
      </c>
      <c r="BZ220" s="3573">
        <v>45804</v>
      </c>
      <c r="CA220" s="3573" t="s">
        <v>178</v>
      </c>
      <c r="CB220" s="2540"/>
      <c r="CC220" s="2513" t="s">
        <v>105</v>
      </c>
      <c r="CD220" s="1176"/>
      <c r="CE220" s="1176"/>
      <c r="CF220" s="1176"/>
      <c r="CG220" s="1175"/>
    </row>
    <row r="221" spans="1:85" ht="45" hidden="1" customHeight="1" x14ac:dyDescent="0.2">
      <c r="A221" s="2287" t="s">
        <v>2534</v>
      </c>
      <c r="B221" s="3325"/>
      <c r="C221" s="1448" t="s">
        <v>2535</v>
      </c>
      <c r="D221" s="2288" t="s">
        <v>2536</v>
      </c>
      <c r="E221" s="7377">
        <v>2454</v>
      </c>
      <c r="F221" s="3558" t="s">
        <v>974</v>
      </c>
      <c r="G221" s="3558" t="s">
        <v>322</v>
      </c>
      <c r="H221" s="3556" t="s">
        <v>89</v>
      </c>
      <c r="I221" s="1441" t="s">
        <v>89</v>
      </c>
      <c r="J221" s="1724">
        <v>42936</v>
      </c>
      <c r="K221" s="1724"/>
      <c r="L221" s="1389"/>
      <c r="M221" s="2002"/>
      <c r="N221" s="1389"/>
      <c r="O221" s="4574"/>
      <c r="P221" s="1559"/>
      <c r="Q221" s="3559"/>
      <c r="R221" s="3560"/>
      <c r="S221" s="3560"/>
      <c r="T221" s="3560"/>
      <c r="U221" s="5557" t="s">
        <v>2537</v>
      </c>
      <c r="V221" s="5558" t="s">
        <v>2538</v>
      </c>
      <c r="W221" s="5556" t="str">
        <f t="shared" si="11"/>
        <v>Yes</v>
      </c>
      <c r="X221" s="5564" t="s">
        <v>93</v>
      </c>
      <c r="Y221" s="629" t="s">
        <v>94</v>
      </c>
      <c r="Z221" s="629"/>
      <c r="AA221" s="5789" t="s">
        <v>2539</v>
      </c>
      <c r="AB221" s="5789" t="s">
        <v>2540</v>
      </c>
      <c r="AC221" s="3786" t="s">
        <v>2541</v>
      </c>
      <c r="AD221" s="6040">
        <v>45689</v>
      </c>
      <c r="AE221" s="5547" t="s">
        <v>2542</v>
      </c>
      <c r="AF221" s="5548" t="s">
        <v>2543</v>
      </c>
      <c r="AG221" s="3829">
        <v>45839</v>
      </c>
      <c r="AH221" s="5563">
        <v>45870</v>
      </c>
      <c r="AI221" s="5563">
        <v>45933</v>
      </c>
      <c r="AJ221" s="132" t="s">
        <v>2544</v>
      </c>
      <c r="AK221" s="3776"/>
      <c r="AL221" s="5567">
        <v>45992</v>
      </c>
      <c r="AM221" s="5548" t="s">
        <v>701</v>
      </c>
      <c r="AN221" s="3829">
        <v>45992</v>
      </c>
      <c r="AO221" s="5544"/>
      <c r="AP221" s="5544"/>
      <c r="AQ221" s="5545"/>
      <c r="AR221" s="3777"/>
      <c r="AS221" s="5728"/>
      <c r="AT221" s="5555"/>
      <c r="AU221" s="6047"/>
      <c r="AV221" s="5579"/>
      <c r="AW221" s="5579"/>
      <c r="AX221" s="5580"/>
      <c r="AY221" s="3780"/>
      <c r="AZ221" s="5728"/>
      <c r="BA221" s="5555"/>
      <c r="BB221" s="6047"/>
      <c r="BC221" s="5579"/>
      <c r="BD221" s="5579"/>
      <c r="BE221" s="5580"/>
      <c r="BF221" s="3779"/>
      <c r="BG221" s="5549" t="s">
        <v>2545</v>
      </c>
      <c r="BH221" s="5550">
        <v>46204</v>
      </c>
      <c r="BI221" s="1573"/>
      <c r="BJ221" s="5549">
        <v>46357</v>
      </c>
      <c r="BK221" s="5550">
        <v>46357</v>
      </c>
      <c r="BL221" s="1573"/>
      <c r="BM221" s="5551">
        <v>46753</v>
      </c>
      <c r="BN221" s="6050">
        <v>46753</v>
      </c>
      <c r="BO221" s="5546"/>
      <c r="BP221" s="629" t="s">
        <v>4355</v>
      </c>
      <c r="BQ221" s="5552" t="s">
        <v>2546</v>
      </c>
      <c r="BR221" s="3791"/>
      <c r="BS221" s="540"/>
      <c r="BT221" s="5553">
        <v>45960</v>
      </c>
      <c r="BU221" s="5553">
        <v>45804</v>
      </c>
      <c r="BV221" s="5554" t="s">
        <v>116</v>
      </c>
      <c r="BW221" s="5553">
        <v>44806</v>
      </c>
      <c r="BX221" s="5553">
        <v>45960</v>
      </c>
      <c r="BY221" s="5554" t="s">
        <v>116</v>
      </c>
      <c r="BZ221" s="5553">
        <v>45960</v>
      </c>
      <c r="CA221" s="5553" t="s">
        <v>262</v>
      </c>
      <c r="CB221" s="1409"/>
      <c r="CC221" s="540" t="s">
        <v>579</v>
      </c>
      <c r="CD221" s="12"/>
      <c r="CE221" s="12"/>
      <c r="CF221" s="12"/>
      <c r="CG221" s="18"/>
    </row>
    <row r="222" spans="1:85" ht="45" hidden="1" customHeight="1" x14ac:dyDescent="0.2">
      <c r="A222" s="1581" t="s">
        <v>2547</v>
      </c>
      <c r="B222" s="3316"/>
      <c r="C222" s="1426" t="s">
        <v>2548</v>
      </c>
      <c r="D222" s="3747" t="s">
        <v>2549</v>
      </c>
      <c r="E222" s="3748" t="s">
        <v>193</v>
      </c>
      <c r="F222" s="1562"/>
      <c r="G222" s="1562"/>
      <c r="H222" s="2471" t="s">
        <v>89</v>
      </c>
      <c r="I222" s="1563" t="s">
        <v>89</v>
      </c>
      <c r="J222" s="1506">
        <v>44468</v>
      </c>
      <c r="K222" s="1437">
        <v>41921</v>
      </c>
      <c r="L222" s="1437"/>
      <c r="M222" s="2628"/>
      <c r="N222" s="1506"/>
      <c r="O222" s="1506"/>
      <c r="P222" s="1506"/>
      <c r="Q222" s="1632"/>
      <c r="R222" s="1625"/>
      <c r="S222" s="1625"/>
      <c r="T222" s="1625"/>
      <c r="U222" s="3802"/>
      <c r="V222" s="2629"/>
      <c r="W222" s="1725" t="str">
        <f t="shared" si="11"/>
        <v>Yes</v>
      </c>
      <c r="X222" s="1726" t="s">
        <v>93</v>
      </c>
      <c r="Y222" s="1727" t="s">
        <v>94</v>
      </c>
      <c r="Z222" s="5122"/>
      <c r="AA222" s="5779" t="s">
        <v>2550</v>
      </c>
      <c r="AB222" s="5779" t="s">
        <v>2551</v>
      </c>
      <c r="AC222" s="5172"/>
      <c r="AD222" s="2474">
        <v>45689</v>
      </c>
      <c r="AE222" s="4132" t="s">
        <v>432</v>
      </c>
      <c r="AF222" s="3754" t="s">
        <v>364</v>
      </c>
      <c r="AG222" s="3755">
        <v>45748</v>
      </c>
      <c r="AH222" s="3755"/>
      <c r="AI222" s="3755"/>
      <c r="AJ222" s="3756"/>
      <c r="AK222" s="3757"/>
      <c r="AL222" s="3759"/>
      <c r="AM222" s="3754"/>
      <c r="AN222" s="3755"/>
      <c r="AO222" s="3755"/>
      <c r="AP222" s="3755"/>
      <c r="AQ222" s="1563"/>
      <c r="AR222" s="3758"/>
      <c r="AS222" s="3759"/>
      <c r="AT222" s="2471"/>
      <c r="AU222" s="3759"/>
      <c r="AV222" s="3759"/>
      <c r="AW222" s="3759"/>
      <c r="AX222" s="2471"/>
      <c r="AY222" s="3760"/>
      <c r="AZ222" s="3759"/>
      <c r="BA222" s="2471"/>
      <c r="BB222" s="3759"/>
      <c r="BC222" s="3759"/>
      <c r="BD222" s="3759"/>
      <c r="BE222" s="2471"/>
      <c r="BF222" s="2471"/>
      <c r="BG222" s="4160" t="s">
        <v>2552</v>
      </c>
      <c r="BH222" s="3755">
        <v>45992</v>
      </c>
      <c r="BI222" s="3590"/>
      <c r="BJ222" s="4160" t="s">
        <v>984</v>
      </c>
      <c r="BK222" s="3755">
        <v>46113</v>
      </c>
      <c r="BL222" s="3590"/>
      <c r="BM222" s="4160" t="s">
        <v>2553</v>
      </c>
      <c r="BN222" s="3755">
        <v>46357</v>
      </c>
      <c r="BO222" s="3590"/>
      <c r="BP222" s="3858" t="s">
        <v>2554</v>
      </c>
      <c r="BQ222" s="3858" t="s">
        <v>132</v>
      </c>
      <c r="BR222" s="3591"/>
      <c r="BS222" s="6378"/>
      <c r="BT222" s="3592">
        <v>45455</v>
      </c>
      <c r="BU222" s="3592">
        <v>45804</v>
      </c>
      <c r="BV222" s="1563" t="s">
        <v>116</v>
      </c>
      <c r="BW222" s="3592"/>
      <c r="BX222" s="3592">
        <v>45804</v>
      </c>
      <c r="BY222" s="1563" t="s">
        <v>116</v>
      </c>
      <c r="BZ222" s="3592">
        <v>45804</v>
      </c>
      <c r="CA222" s="3592" t="s">
        <v>1138</v>
      </c>
      <c r="CB222" s="1409"/>
      <c r="CC222" s="540"/>
      <c r="CD222" s="12"/>
      <c r="CE222" s="12"/>
      <c r="CF222" s="12"/>
      <c r="CG222" s="18"/>
    </row>
    <row r="223" spans="1:85" ht="45" hidden="1" customHeight="1" x14ac:dyDescent="0.2">
      <c r="A223" s="1412" t="s">
        <v>2555</v>
      </c>
      <c r="B223" s="3304"/>
      <c r="C223" s="1381" t="s">
        <v>2556</v>
      </c>
      <c r="D223" s="1380" t="s">
        <v>2557</v>
      </c>
      <c r="E223" s="7352">
        <v>2123</v>
      </c>
      <c r="F223" s="1385" t="s">
        <v>297</v>
      </c>
      <c r="G223" s="1562" t="s">
        <v>931</v>
      </c>
      <c r="H223" s="1413" t="s">
        <v>89</v>
      </c>
      <c r="I223" s="1413" t="s">
        <v>89</v>
      </c>
      <c r="J223" s="1388">
        <v>44271</v>
      </c>
      <c r="K223" s="1389"/>
      <c r="L223" s="1389" t="s">
        <v>90</v>
      </c>
      <c r="M223" s="2002" t="s">
        <v>515</v>
      </c>
      <c r="N223" s="1388"/>
      <c r="O223" s="1388" t="s">
        <v>90</v>
      </c>
      <c r="P223" s="1388"/>
      <c r="Q223" s="1415"/>
      <c r="R223" s="1416"/>
      <c r="S223" s="1416"/>
      <c r="T223" s="1416"/>
      <c r="U223" s="3792"/>
      <c r="V223" s="1417"/>
      <c r="W223" s="1391" t="str">
        <f t="shared" si="11"/>
        <v>Yes</v>
      </c>
      <c r="X223" s="1392" t="s">
        <v>93</v>
      </c>
      <c r="Y223" s="108" t="s">
        <v>94</v>
      </c>
      <c r="Z223" s="108"/>
      <c r="AA223" s="5779" t="s">
        <v>2558</v>
      </c>
      <c r="AB223" s="5779" t="s">
        <v>2559</v>
      </c>
      <c r="AC223" s="2926"/>
      <c r="AD223" s="1569">
        <v>45689</v>
      </c>
      <c r="AE223" s="7363">
        <v>44562</v>
      </c>
      <c r="AF223" s="7369" t="s">
        <v>2560</v>
      </c>
      <c r="AG223" s="1396">
        <v>44593</v>
      </c>
      <c r="AH223" s="1397">
        <v>44578</v>
      </c>
      <c r="AI223" s="1397">
        <v>44634</v>
      </c>
      <c r="AJ223" s="3008" t="s">
        <v>2561</v>
      </c>
      <c r="AK223" s="1399"/>
      <c r="AL223" s="1570" t="s">
        <v>2562</v>
      </c>
      <c r="AM223" s="1419" t="s">
        <v>523</v>
      </c>
      <c r="AN223" s="1396">
        <v>45292</v>
      </c>
      <c r="AO223" s="1397">
        <v>45327</v>
      </c>
      <c r="AP223" s="1397">
        <v>45368</v>
      </c>
      <c r="AQ223" s="1398" t="s">
        <v>2561</v>
      </c>
      <c r="AR223" s="1400"/>
      <c r="AS223" s="1570" t="s">
        <v>2563</v>
      </c>
      <c r="AT223" s="1419" t="s">
        <v>2564</v>
      </c>
      <c r="AU223" s="1396">
        <v>45717</v>
      </c>
      <c r="AV223" s="1423">
        <v>45737</v>
      </c>
      <c r="AW223" s="1423">
        <v>45779</v>
      </c>
      <c r="AX223" s="5299" t="s">
        <v>2565</v>
      </c>
      <c r="AY223" s="1425"/>
      <c r="AZ223" s="1420"/>
      <c r="BA223" s="1421"/>
      <c r="BB223" s="1422"/>
      <c r="BC223" s="1423"/>
      <c r="BD223" s="1423"/>
      <c r="BE223" s="1424"/>
      <c r="BF223" s="1424"/>
      <c r="BG223" s="4085" t="s">
        <v>2566</v>
      </c>
      <c r="BH223" s="1396">
        <v>46143</v>
      </c>
      <c r="BI223" s="1408"/>
      <c r="BJ223" s="4085">
        <v>46204</v>
      </c>
      <c r="BK223" s="1396">
        <v>46204</v>
      </c>
      <c r="BL223" s="1408"/>
      <c r="BM223" s="4085" t="s">
        <v>1136</v>
      </c>
      <c r="BN223" s="1396">
        <v>46569</v>
      </c>
      <c r="BO223" s="1408"/>
      <c r="BP223" s="632" t="s">
        <v>2567</v>
      </c>
      <c r="BQ223" s="632" t="s">
        <v>132</v>
      </c>
      <c r="BR223" s="540"/>
      <c r="BS223" s="540"/>
      <c r="BT223" s="1409">
        <v>45455</v>
      </c>
      <c r="BU223" s="1409">
        <v>45804</v>
      </c>
      <c r="BV223" s="1410" t="s">
        <v>116</v>
      </c>
      <c r="BW223" s="1409"/>
      <c r="BX223" s="1409">
        <v>45804</v>
      </c>
      <c r="BY223" s="1410" t="s">
        <v>116</v>
      </c>
      <c r="BZ223" s="1409">
        <v>45804</v>
      </c>
      <c r="CA223" s="1409" t="s">
        <v>178</v>
      </c>
      <c r="CB223" s="1409"/>
      <c r="CC223" s="540" t="s">
        <v>105</v>
      </c>
      <c r="CD223" s="12"/>
      <c r="CE223" s="12"/>
      <c r="CF223" s="12"/>
      <c r="CG223" s="18"/>
    </row>
    <row r="224" spans="1:85" ht="74" hidden="1" customHeight="1" x14ac:dyDescent="0.2">
      <c r="A224" s="3644" t="s">
        <v>2568</v>
      </c>
      <c r="B224" s="3645"/>
      <c r="C224" s="3688" t="s">
        <v>2569</v>
      </c>
      <c r="D224" s="3688" t="s">
        <v>2570</v>
      </c>
      <c r="E224" s="5475"/>
      <c r="F224" s="3647" t="s">
        <v>1211</v>
      </c>
      <c r="G224" s="3647" t="s">
        <v>931</v>
      </c>
      <c r="H224" s="3662" t="s">
        <v>89</v>
      </c>
      <c r="I224" s="3662" t="s">
        <v>89</v>
      </c>
      <c r="J224" s="3650">
        <v>44039</v>
      </c>
      <c r="K224" s="3649"/>
      <c r="L224" s="1389"/>
      <c r="M224" s="2002"/>
      <c r="N224" s="1389"/>
      <c r="O224" s="1389"/>
      <c r="P224" s="3650"/>
      <c r="Q224" s="3651"/>
      <c r="R224" s="3652"/>
      <c r="S224" s="3652"/>
      <c r="T224" s="3652"/>
      <c r="U224" s="3798"/>
      <c r="V224" s="3653"/>
      <c r="W224" s="3654" t="str">
        <f t="shared" si="11"/>
        <v>Yes</v>
      </c>
      <c r="X224" s="3655" t="s">
        <v>93</v>
      </c>
      <c r="Y224" s="3646" t="s">
        <v>267</v>
      </c>
      <c r="Z224" s="3646"/>
      <c r="AA224" s="5841" t="s">
        <v>2571</v>
      </c>
      <c r="AB224" s="5841" t="s">
        <v>2571</v>
      </c>
      <c r="AC224" s="2926"/>
      <c r="AD224" s="3658">
        <v>45689</v>
      </c>
      <c r="AE224" s="4254">
        <v>45901</v>
      </c>
      <c r="AF224" s="3659" t="s">
        <v>2572</v>
      </c>
      <c r="AG224" s="3658">
        <v>45901</v>
      </c>
      <c r="AH224" s="5536"/>
      <c r="AI224" s="5536"/>
      <c r="AJ224" s="5537"/>
      <c r="AK224" s="1654"/>
      <c r="AL224" s="6267"/>
      <c r="AM224" s="5538"/>
      <c r="AN224" s="5536"/>
      <c r="AO224" s="5536"/>
      <c r="AP224" s="5536"/>
      <c r="AQ224" s="5539"/>
      <c r="AR224" s="1400"/>
      <c r="AS224" s="5534"/>
      <c r="AT224" s="5540"/>
      <c r="AU224" s="5536"/>
      <c r="AV224" s="5541"/>
      <c r="AW224" s="5541"/>
      <c r="AX224" s="5540"/>
      <c r="AY224" s="1425"/>
      <c r="AZ224" s="5541"/>
      <c r="BA224" s="5540"/>
      <c r="BB224" s="5541"/>
      <c r="BC224" s="5541"/>
      <c r="BD224" s="5541"/>
      <c r="BE224" s="5540"/>
      <c r="BF224" s="1424"/>
      <c r="BG224" s="4251">
        <v>46143</v>
      </c>
      <c r="BH224" s="3658">
        <v>46143</v>
      </c>
      <c r="BI224" s="3658"/>
      <c r="BJ224" s="4251">
        <v>46235</v>
      </c>
      <c r="BK224" s="3658">
        <v>46235</v>
      </c>
      <c r="BL224" s="3668"/>
      <c r="BM224" s="4251">
        <v>46478</v>
      </c>
      <c r="BN224" s="3669">
        <v>46478</v>
      </c>
      <c r="BO224" s="3668"/>
      <c r="BP224" s="6345" t="s">
        <v>2573</v>
      </c>
      <c r="BQ224" s="6345" t="s">
        <v>132</v>
      </c>
      <c r="BR224" s="541"/>
      <c r="BS224" s="541"/>
      <c r="BT224" s="3671">
        <v>45960</v>
      </c>
      <c r="BU224" s="3671">
        <v>45700</v>
      </c>
      <c r="BV224" s="3662" t="s">
        <v>116</v>
      </c>
      <c r="BW224" s="3671">
        <v>45804</v>
      </c>
      <c r="BX224" s="3671">
        <v>45700</v>
      </c>
      <c r="BY224" s="3662" t="s">
        <v>116</v>
      </c>
      <c r="BZ224" s="3671">
        <v>45700</v>
      </c>
      <c r="CA224" s="3716" t="s">
        <v>2574</v>
      </c>
      <c r="CB224" s="1409"/>
      <c r="CC224" s="540"/>
      <c r="CD224" s="12"/>
      <c r="CE224" s="12"/>
      <c r="CF224" s="12"/>
      <c r="CG224" s="18" t="s">
        <v>93</v>
      </c>
    </row>
    <row r="225" spans="1:218" ht="52.5" hidden="1" customHeight="1" x14ac:dyDescent="0.2">
      <c r="A225" s="3686" t="s">
        <v>2575</v>
      </c>
      <c r="B225" s="3687"/>
      <c r="C225" s="3688" t="s">
        <v>2576</v>
      </c>
      <c r="D225" s="3689" t="s">
        <v>2577</v>
      </c>
      <c r="E225" s="3859" t="s">
        <v>193</v>
      </c>
      <c r="F225" s="3695">
        <v>2025</v>
      </c>
      <c r="G225" s="3695">
        <v>2045</v>
      </c>
      <c r="H225" s="3692" t="s">
        <v>89</v>
      </c>
      <c r="I225" s="3692" t="s">
        <v>89</v>
      </c>
      <c r="J225" s="3696" t="s">
        <v>459</v>
      </c>
      <c r="K225" s="3696"/>
      <c r="L225" s="1650"/>
      <c r="M225" s="2008"/>
      <c r="N225" s="1650"/>
      <c r="O225" s="4109"/>
      <c r="P225" s="3696"/>
      <c r="Q225" s="3732"/>
      <c r="R225" s="3698"/>
      <c r="S225" s="3733"/>
      <c r="T225" s="3733"/>
      <c r="U225" s="3794"/>
      <c r="V225" s="3734"/>
      <c r="W225" s="3700" t="str">
        <f t="shared" si="11"/>
        <v>Yes</v>
      </c>
      <c r="X225" s="3701" t="s">
        <v>93</v>
      </c>
      <c r="Y225" s="3688" t="s">
        <v>94</v>
      </c>
      <c r="Z225" s="3688"/>
      <c r="AA225" s="5776" t="s">
        <v>2578</v>
      </c>
      <c r="AB225" s="5776" t="s">
        <v>2579</v>
      </c>
      <c r="AC225" s="3729"/>
      <c r="AD225" s="3704">
        <v>45717</v>
      </c>
      <c r="AE225" s="4145" t="s">
        <v>626</v>
      </c>
      <c r="AF225" s="3705" t="s">
        <v>142</v>
      </c>
      <c r="AG225" s="3706">
        <v>45778</v>
      </c>
      <c r="AH225" s="3706">
        <v>45796</v>
      </c>
      <c r="AI225" s="3706">
        <v>45853</v>
      </c>
      <c r="AJ225" s="5529" t="s">
        <v>2578</v>
      </c>
      <c r="AK225" s="3736"/>
      <c r="AL225" s="3909" t="s">
        <v>1776</v>
      </c>
      <c r="AM225" s="3715" t="s">
        <v>367</v>
      </c>
      <c r="AN225" s="3706">
        <v>46327</v>
      </c>
      <c r="AO225" s="3706"/>
      <c r="AP225" s="3706"/>
      <c r="AQ225" s="3695"/>
      <c r="AR225" s="3708"/>
      <c r="AS225" s="3709"/>
      <c r="AT225" s="3692"/>
      <c r="AU225" s="3709"/>
      <c r="AV225" s="3709"/>
      <c r="AW225" s="3709"/>
      <c r="AX225" s="3692"/>
      <c r="AY225" s="3710"/>
      <c r="AZ225" s="3709"/>
      <c r="BA225" s="3692"/>
      <c r="BB225" s="3709"/>
      <c r="BC225" s="3709"/>
      <c r="BD225" s="3709"/>
      <c r="BE225" s="3694"/>
      <c r="BF225" s="3694"/>
      <c r="BG225" s="4089" t="s">
        <v>2580</v>
      </c>
      <c r="BH225" s="3706">
        <v>46692</v>
      </c>
      <c r="BI225" s="3711"/>
      <c r="BJ225" s="4089" t="s">
        <v>902</v>
      </c>
      <c r="BK225" s="3706">
        <v>46966</v>
      </c>
      <c r="BL225" s="3711"/>
      <c r="BM225" s="4088" t="s">
        <v>293</v>
      </c>
      <c r="BN225" s="3728" t="s">
        <v>293</v>
      </c>
      <c r="BO225" s="3711"/>
      <c r="BP225" s="3737" t="s">
        <v>2581</v>
      </c>
      <c r="BQ225" s="4004" t="s">
        <v>355</v>
      </c>
      <c r="BR225" s="3712" t="s">
        <v>2582</v>
      </c>
      <c r="BS225" s="1178"/>
      <c r="BT225" s="3716">
        <v>45539</v>
      </c>
      <c r="BU225" s="3716">
        <v>45804</v>
      </c>
      <c r="BV225" s="3696" t="s">
        <v>116</v>
      </c>
      <c r="BW225" s="3716"/>
      <c r="BX225" s="3716">
        <v>45804</v>
      </c>
      <c r="BY225" s="3716" t="s">
        <v>116</v>
      </c>
      <c r="BZ225" s="3716">
        <v>45804</v>
      </c>
      <c r="CA225" s="3716" t="s">
        <v>104</v>
      </c>
      <c r="CB225" s="1409"/>
      <c r="CC225" s="1178"/>
      <c r="CD225" s="1176"/>
      <c r="CE225" s="1176"/>
      <c r="CF225" s="1176"/>
      <c r="CG225" s="1175"/>
    </row>
    <row r="226" spans="1:218" ht="45" hidden="1" customHeight="1" x14ac:dyDescent="0.2">
      <c r="A226" s="1688" t="s">
        <v>2583</v>
      </c>
      <c r="B226" s="3307"/>
      <c r="C226" s="2275" t="s">
        <v>2584</v>
      </c>
      <c r="D226" s="1689" t="s">
        <v>1157</v>
      </c>
      <c r="E226" s="1704">
        <v>2086</v>
      </c>
      <c r="F226" s="1666">
        <v>2019</v>
      </c>
      <c r="G226" s="1666">
        <v>2050</v>
      </c>
      <c r="H226" s="1680" t="s">
        <v>89</v>
      </c>
      <c r="I226" s="1680" t="s">
        <v>194</v>
      </c>
      <c r="J226" s="1668">
        <v>41988</v>
      </c>
      <c r="K226" s="1668"/>
      <c r="L226" s="1668"/>
      <c r="M226" s="2006"/>
      <c r="N226" s="1668"/>
      <c r="O226" s="1668"/>
      <c r="P226" s="1667"/>
      <c r="Q226" s="1705"/>
      <c r="R226" s="1669"/>
      <c r="S226" s="1669"/>
      <c r="T226" s="1669"/>
      <c r="U226" s="3793">
        <v>43800</v>
      </c>
      <c r="V226" s="2316" t="s">
        <v>1159</v>
      </c>
      <c r="W226" s="1695" t="b">
        <f t="shared" si="11"/>
        <v>0</v>
      </c>
      <c r="X226" s="1672" t="s">
        <v>111</v>
      </c>
      <c r="Y226" s="1376" t="s">
        <v>94</v>
      </c>
      <c r="Z226" s="1666"/>
      <c r="AA226" s="5772" t="s">
        <v>2585</v>
      </c>
      <c r="AB226" s="5772" t="s">
        <v>2586</v>
      </c>
      <c r="AC226" s="2313"/>
      <c r="AD226" s="1682">
        <v>44105</v>
      </c>
      <c r="AE226" s="4147">
        <v>43525</v>
      </c>
      <c r="AF226" s="1676" t="s">
        <v>1163</v>
      </c>
      <c r="AG226" s="1674">
        <v>43525</v>
      </c>
      <c r="AH226" s="1674">
        <v>43682</v>
      </c>
      <c r="AI226" s="1674">
        <v>43749</v>
      </c>
      <c r="AJ226" s="3006" t="s">
        <v>1164</v>
      </c>
      <c r="AK226" s="1677" t="s">
        <v>1165</v>
      </c>
      <c r="AL226" s="7129" t="s">
        <v>1166</v>
      </c>
      <c r="AM226" s="7149" t="s">
        <v>1167</v>
      </c>
      <c r="AN226" s="1674">
        <v>44470</v>
      </c>
      <c r="AO226" s="1674">
        <v>44480</v>
      </c>
      <c r="AP226" s="1674">
        <v>44536</v>
      </c>
      <c r="AQ226" s="1666" t="s">
        <v>1168</v>
      </c>
      <c r="AR226" s="1697"/>
      <c r="AS226" s="1679">
        <v>44713</v>
      </c>
      <c r="AT226" s="1680" t="s">
        <v>270</v>
      </c>
      <c r="AU226" s="1679">
        <v>44713</v>
      </c>
      <c r="AV226" s="1679"/>
      <c r="AW226" s="1679"/>
      <c r="AX226" s="1680"/>
      <c r="AY226" s="1698"/>
      <c r="AZ226" s="1679"/>
      <c r="BA226" s="1680"/>
      <c r="BB226" s="1679"/>
      <c r="BC226" s="1679"/>
      <c r="BD226" s="1679"/>
      <c r="BE226" s="1680"/>
      <c r="BF226" s="1680"/>
      <c r="BG226" s="4158">
        <v>44896</v>
      </c>
      <c r="BH226" s="1674">
        <v>44896</v>
      </c>
      <c r="BI226" s="1683"/>
      <c r="BJ226" s="4158">
        <v>45017</v>
      </c>
      <c r="BK226" s="1674">
        <v>45017</v>
      </c>
      <c r="BL226" s="1683"/>
      <c r="BM226" s="4158">
        <v>45352</v>
      </c>
      <c r="BN226" s="1674">
        <v>45352</v>
      </c>
      <c r="BO226" s="1683"/>
      <c r="BP226" s="1376" t="s">
        <v>2587</v>
      </c>
      <c r="BQ226" s="4184"/>
      <c r="BR226" s="1376" t="s">
        <v>1169</v>
      </c>
      <c r="BS226" s="1376"/>
      <c r="BT226" s="1684">
        <v>44547</v>
      </c>
      <c r="BU226" s="1684">
        <v>44477</v>
      </c>
      <c r="BV226" s="1666" t="s">
        <v>116</v>
      </c>
      <c r="BW226" s="1684">
        <v>44547</v>
      </c>
      <c r="BX226" s="1684">
        <v>44477</v>
      </c>
      <c r="BY226" s="1666" t="s">
        <v>116</v>
      </c>
      <c r="BZ226" s="1684"/>
      <c r="CA226" s="2319" t="s">
        <v>117</v>
      </c>
      <c r="CB226" s="1684"/>
      <c r="CC226" s="1376" t="s">
        <v>1170</v>
      </c>
      <c r="CD226" s="12"/>
      <c r="CE226" s="12" t="s">
        <v>106</v>
      </c>
      <c r="CF226" s="12"/>
      <c r="CG226" s="18"/>
    </row>
    <row r="227" spans="1:218" ht="45" hidden="1" customHeight="1" x14ac:dyDescent="0.2">
      <c r="A227" s="3686" t="s">
        <v>2588</v>
      </c>
      <c r="B227" s="3687"/>
      <c r="C227" s="3688" t="s">
        <v>2589</v>
      </c>
      <c r="D227" s="3689" t="s">
        <v>2590</v>
      </c>
      <c r="E227" s="3690" t="s">
        <v>193</v>
      </c>
      <c r="F227" s="3691" t="s">
        <v>974</v>
      </c>
      <c r="G227" s="3691" t="s">
        <v>1574</v>
      </c>
      <c r="H227" s="3692" t="s">
        <v>89</v>
      </c>
      <c r="I227" s="3695" t="s">
        <v>89</v>
      </c>
      <c r="J227" s="3696">
        <v>44651</v>
      </c>
      <c r="K227" s="3694" t="s">
        <v>554</v>
      </c>
      <c r="L227" s="3694"/>
      <c r="M227" s="3866"/>
      <c r="N227" s="3696"/>
      <c r="O227" s="3696"/>
      <c r="P227" s="3696"/>
      <c r="Q227" s="3697"/>
      <c r="R227" s="3698"/>
      <c r="S227" s="3698"/>
      <c r="T227" s="3698"/>
      <c r="U227" s="3794"/>
      <c r="V227" s="3699"/>
      <c r="W227" s="3700" t="str">
        <f t="shared" si="11"/>
        <v>Yes</v>
      </c>
      <c r="X227" s="4308" t="s">
        <v>93</v>
      </c>
      <c r="Y227" s="3688" t="s">
        <v>94</v>
      </c>
      <c r="Z227" s="3688"/>
      <c r="AA227" s="5782" t="s">
        <v>2591</v>
      </c>
      <c r="AB227" s="5776" t="s">
        <v>2592</v>
      </c>
      <c r="AC227" s="3703"/>
      <c r="AD227" s="3704">
        <v>45717</v>
      </c>
      <c r="AE227" s="4145">
        <v>45962</v>
      </c>
      <c r="AF227" s="3705" t="s">
        <v>603</v>
      </c>
      <c r="AG227" s="3706">
        <v>45962</v>
      </c>
      <c r="AH227" s="3706"/>
      <c r="AI227" s="3706"/>
      <c r="AJ227" s="3713"/>
      <c r="AK227" s="3707"/>
      <c r="AL227" s="3909"/>
      <c r="AM227" s="3714"/>
      <c r="AN227" s="3706"/>
      <c r="AO227" s="3706"/>
      <c r="AP227" s="3706"/>
      <c r="AQ227" s="3695"/>
      <c r="AR227" s="3708"/>
      <c r="AS227" s="3709"/>
      <c r="AT227" s="3692"/>
      <c r="AU227" s="3709"/>
      <c r="AV227" s="3709"/>
      <c r="AW227" s="3709"/>
      <c r="AX227" s="3692"/>
      <c r="AY227" s="3710"/>
      <c r="AZ227" s="3709"/>
      <c r="BA227" s="3692"/>
      <c r="BB227" s="3709"/>
      <c r="BC227" s="3709"/>
      <c r="BD227" s="3709"/>
      <c r="BE227" s="3692"/>
      <c r="BF227" s="3692"/>
      <c r="BG227" s="4089">
        <v>46569</v>
      </c>
      <c r="BH227" s="3706">
        <v>46569</v>
      </c>
      <c r="BI227" s="3711"/>
      <c r="BJ227" s="4089">
        <v>46661</v>
      </c>
      <c r="BK227" s="3706">
        <v>46661</v>
      </c>
      <c r="BL227" s="3711"/>
      <c r="BM227" s="4089">
        <v>46874</v>
      </c>
      <c r="BN227" s="3706">
        <v>46874</v>
      </c>
      <c r="BO227" s="3711"/>
      <c r="BP227" s="3688" t="s">
        <v>2593</v>
      </c>
      <c r="BQ227" s="4182" t="s">
        <v>355</v>
      </c>
      <c r="BR227" s="3688"/>
      <c r="BS227" s="3688"/>
      <c r="BT227" s="3716">
        <v>45320</v>
      </c>
      <c r="BU227" s="3716">
        <v>45804</v>
      </c>
      <c r="BV227" s="3695" t="s">
        <v>116</v>
      </c>
      <c r="BW227" s="3716"/>
      <c r="BX227" s="3716">
        <v>45804</v>
      </c>
      <c r="BY227" s="3695" t="s">
        <v>116</v>
      </c>
      <c r="BZ227" s="3716">
        <v>45804</v>
      </c>
      <c r="CA227" s="3716" t="s">
        <v>104</v>
      </c>
      <c r="CB227" s="2899"/>
      <c r="CC227" s="2900"/>
      <c r="CD227" s="12"/>
      <c r="CE227" s="12"/>
      <c r="CF227" s="12"/>
      <c r="CG227" s="18"/>
    </row>
    <row r="228" spans="1:218" ht="45" hidden="1" customHeight="1" x14ac:dyDescent="0.2">
      <c r="A228" s="3686" t="s">
        <v>2594</v>
      </c>
      <c r="B228" s="3687"/>
      <c r="C228" s="3688" t="s">
        <v>2595</v>
      </c>
      <c r="D228" s="3689" t="s">
        <v>2596</v>
      </c>
      <c r="E228" s="3718" t="s">
        <v>193</v>
      </c>
      <c r="F228" s="3691"/>
      <c r="G228" s="3691"/>
      <c r="H228" s="3692" t="s">
        <v>89</v>
      </c>
      <c r="I228" s="3692" t="s">
        <v>89</v>
      </c>
      <c r="J228" s="3696">
        <v>44027</v>
      </c>
      <c r="K228" s="3694">
        <v>39897</v>
      </c>
      <c r="L228" s="3694"/>
      <c r="M228" s="3866"/>
      <c r="N228" s="3696"/>
      <c r="O228" s="3696"/>
      <c r="P228" s="3696"/>
      <c r="Q228" s="3697"/>
      <c r="R228" s="3698"/>
      <c r="S228" s="3733"/>
      <c r="T228" s="3733"/>
      <c r="U228" s="3876" t="s">
        <v>2597</v>
      </c>
      <c r="V228" s="3699" t="s">
        <v>2598</v>
      </c>
      <c r="W228" s="3700" t="str">
        <f t="shared" si="11"/>
        <v>Yes</v>
      </c>
      <c r="X228" s="3701" t="s">
        <v>93</v>
      </c>
      <c r="Y228" s="3688" t="s">
        <v>94</v>
      </c>
      <c r="Z228" s="3688"/>
      <c r="AA228" s="5776" t="s">
        <v>2599</v>
      </c>
      <c r="AB228" s="5776" t="s">
        <v>2600</v>
      </c>
      <c r="AC228" s="3719"/>
      <c r="AD228" s="3704">
        <v>45717</v>
      </c>
      <c r="AE228" s="4145"/>
      <c r="AF228" s="3705"/>
      <c r="AG228" s="3706"/>
      <c r="AH228" s="3706"/>
      <c r="AI228" s="3706"/>
      <c r="AJ228" s="3713"/>
      <c r="AK228" s="3707"/>
      <c r="AL228" s="3909"/>
      <c r="AM228" s="3714"/>
      <c r="AN228" s="3706"/>
      <c r="AO228" s="3706"/>
      <c r="AP228" s="3706"/>
      <c r="AQ228" s="3695"/>
      <c r="AR228" s="3708"/>
      <c r="AS228" s="3709"/>
      <c r="AT228" s="3692"/>
      <c r="AU228" s="3709"/>
      <c r="AV228" s="3709"/>
      <c r="AW228" s="3709"/>
      <c r="AX228" s="3692"/>
      <c r="AY228" s="3710"/>
      <c r="AZ228" s="3709"/>
      <c r="BA228" s="3692"/>
      <c r="BB228" s="3709"/>
      <c r="BC228" s="3709"/>
      <c r="BD228" s="3709"/>
      <c r="BE228" s="3692"/>
      <c r="BF228" s="3692"/>
      <c r="BG228" s="4089" t="s">
        <v>193</v>
      </c>
      <c r="BH228" s="3706" t="s">
        <v>193</v>
      </c>
      <c r="BI228" s="3711"/>
      <c r="BJ228" s="4089" t="s">
        <v>193</v>
      </c>
      <c r="BK228" s="3706" t="s">
        <v>193</v>
      </c>
      <c r="BL228" s="3711"/>
      <c r="BM228" s="4089" t="s">
        <v>193</v>
      </c>
      <c r="BN228" s="3706" t="s">
        <v>193</v>
      </c>
      <c r="BO228" s="3711"/>
      <c r="BP228" s="3870" t="s">
        <v>2601</v>
      </c>
      <c r="BQ228" s="4193" t="s">
        <v>355</v>
      </c>
      <c r="BR228" s="5500" t="s">
        <v>2602</v>
      </c>
      <c r="BS228" s="3870"/>
      <c r="BT228" s="3716">
        <v>45685</v>
      </c>
      <c r="BU228" s="3716">
        <v>45804</v>
      </c>
      <c r="BV228" s="3695" t="s">
        <v>116</v>
      </c>
      <c r="BW228" s="3716">
        <v>45804</v>
      </c>
      <c r="BX228" s="3716">
        <v>45415</v>
      </c>
      <c r="BY228" s="3695" t="s">
        <v>116</v>
      </c>
      <c r="BZ228" s="3716">
        <v>45804</v>
      </c>
      <c r="CA228" s="3716" t="s">
        <v>104</v>
      </c>
      <c r="CB228" s="1409"/>
      <c r="CC228" s="540"/>
      <c r="CD228" s="12"/>
      <c r="CE228" s="12"/>
      <c r="CF228" s="12"/>
      <c r="CG228" s="18" t="s">
        <v>93</v>
      </c>
    </row>
    <row r="229" spans="1:218" ht="45" hidden="1" customHeight="1" x14ac:dyDescent="0.2">
      <c r="A229" s="3686" t="s">
        <v>2603</v>
      </c>
      <c r="B229" s="3687"/>
      <c r="C229" s="3688" t="s">
        <v>2604</v>
      </c>
      <c r="D229" s="3689" t="s">
        <v>599</v>
      </c>
      <c r="E229" s="3859" t="s">
        <v>193</v>
      </c>
      <c r="F229" s="3691"/>
      <c r="G229" s="3691"/>
      <c r="H229" s="3692" t="s">
        <v>89</v>
      </c>
      <c r="I229" s="3692" t="s">
        <v>194</v>
      </c>
      <c r="J229" s="3694">
        <v>45363</v>
      </c>
      <c r="K229" s="3694">
        <v>41649</v>
      </c>
      <c r="L229" s="3694" t="s">
        <v>90</v>
      </c>
      <c r="M229" s="3866" t="s">
        <v>515</v>
      </c>
      <c r="N229" s="3694"/>
      <c r="O229" s="3694"/>
      <c r="P229" s="3696"/>
      <c r="Q229" s="3697"/>
      <c r="R229" s="3698"/>
      <c r="S229" s="3698"/>
      <c r="T229" s="3698"/>
      <c r="U229" s="3794"/>
      <c r="V229" s="3699"/>
      <c r="W229" s="3700" t="str">
        <f t="shared" si="11"/>
        <v>Yes</v>
      </c>
      <c r="X229" s="3701" t="s">
        <v>93</v>
      </c>
      <c r="Y229" s="3688" t="s">
        <v>94</v>
      </c>
      <c r="Z229" s="3695"/>
      <c r="AA229" s="5906" t="s">
        <v>2605</v>
      </c>
      <c r="AB229" s="6216" t="s">
        <v>601</v>
      </c>
      <c r="AC229" s="3719"/>
      <c r="AD229" s="3704">
        <v>45717</v>
      </c>
      <c r="AE229" s="4145" t="s">
        <v>602</v>
      </c>
      <c r="AF229" s="3705" t="s">
        <v>603</v>
      </c>
      <c r="AG229" s="3706">
        <v>46266</v>
      </c>
      <c r="AH229" s="3706"/>
      <c r="AI229" s="3706"/>
      <c r="AJ229" s="3713"/>
      <c r="AK229" s="3707"/>
      <c r="AL229" s="4151"/>
      <c r="AM229" s="3715"/>
      <c r="AN229" s="3706"/>
      <c r="AO229" s="3706"/>
      <c r="AP229" s="3706"/>
      <c r="AQ229" s="3695"/>
      <c r="AR229" s="4273"/>
      <c r="AS229" s="3730"/>
      <c r="AT229" s="3731"/>
      <c r="AU229" s="3730"/>
      <c r="AV229" s="3709"/>
      <c r="AW229" s="3709"/>
      <c r="AX229" s="3731"/>
      <c r="AY229" s="3710"/>
      <c r="AZ229" s="3730"/>
      <c r="BA229" s="3731"/>
      <c r="BB229" s="3730"/>
      <c r="BC229" s="3730"/>
      <c r="BD229" s="3730"/>
      <c r="BE229" s="3731"/>
      <c r="BF229" s="3731"/>
      <c r="BG229" s="4089" t="s">
        <v>604</v>
      </c>
      <c r="BH229" s="3706">
        <v>46569</v>
      </c>
      <c r="BI229" s="3711"/>
      <c r="BJ229" s="4089">
        <v>46935</v>
      </c>
      <c r="BK229" s="3706">
        <v>46935</v>
      </c>
      <c r="BL229" s="3711"/>
      <c r="BM229" s="4089">
        <v>47178</v>
      </c>
      <c r="BN229" s="3706">
        <v>47178</v>
      </c>
      <c r="BO229" s="3711"/>
      <c r="BP229" s="3688" t="s">
        <v>605</v>
      </c>
      <c r="BQ229" s="4182" t="s">
        <v>355</v>
      </c>
      <c r="BR229" s="6375"/>
      <c r="BS229" s="3688" t="s">
        <v>2606</v>
      </c>
      <c r="BT229" s="3716">
        <v>44547</v>
      </c>
      <c r="BU229" s="3716">
        <v>45804</v>
      </c>
      <c r="BV229" s="3695" t="s">
        <v>116</v>
      </c>
      <c r="BW229" s="3716">
        <v>44362</v>
      </c>
      <c r="BX229" s="3716">
        <v>45804</v>
      </c>
      <c r="BY229" s="3695" t="s">
        <v>116</v>
      </c>
      <c r="BZ229" s="3716">
        <v>45804</v>
      </c>
      <c r="CA229" s="3716" t="s">
        <v>104</v>
      </c>
      <c r="CB229" s="2682"/>
      <c r="CC229" s="2678" t="s">
        <v>606</v>
      </c>
      <c r="CD229" s="12"/>
      <c r="CE229" s="12"/>
      <c r="CF229" s="12"/>
      <c r="CG229" s="18"/>
    </row>
    <row r="230" spans="1:218" ht="45" hidden="1" customHeight="1" x14ac:dyDescent="0.2">
      <c r="A230" s="2150" t="s">
        <v>2612</v>
      </c>
      <c r="B230" s="3306"/>
      <c r="C230" s="2151" t="s">
        <v>2608</v>
      </c>
      <c r="D230" s="2152" t="s">
        <v>656</v>
      </c>
      <c r="E230" s="4995">
        <v>2394</v>
      </c>
      <c r="F230" s="2155">
        <v>2023</v>
      </c>
      <c r="G230" s="2155">
        <v>2041</v>
      </c>
      <c r="H230" s="2154" t="s">
        <v>89</v>
      </c>
      <c r="I230" s="2181" t="s">
        <v>194</v>
      </c>
      <c r="J230" s="2157">
        <v>41899</v>
      </c>
      <c r="K230" s="2157"/>
      <c r="L230" s="1389"/>
      <c r="M230" s="2002"/>
      <c r="N230" s="1389"/>
      <c r="O230" s="2518"/>
      <c r="P230" s="2156" t="s">
        <v>657</v>
      </c>
      <c r="Q230" s="2158">
        <v>45971</v>
      </c>
      <c r="R230" s="2159"/>
      <c r="S230" s="2159"/>
      <c r="T230" s="2159"/>
      <c r="U230" s="3799"/>
      <c r="V230" s="2161"/>
      <c r="W230" s="2162" t="str">
        <f t="shared" si="11"/>
        <v>Yes</v>
      </c>
      <c r="X230" s="2163" t="s">
        <v>93</v>
      </c>
      <c r="Y230" s="2151" t="s">
        <v>94</v>
      </c>
      <c r="Z230" s="2155" t="s">
        <v>90</v>
      </c>
      <c r="AA230" s="5775" t="s">
        <v>4263</v>
      </c>
      <c r="AB230" s="5818" t="s">
        <v>2618</v>
      </c>
      <c r="AC230" s="2976"/>
      <c r="AD230" s="2165">
        <v>45689</v>
      </c>
      <c r="AE230" s="3535" t="s">
        <v>660</v>
      </c>
      <c r="AF230" s="2167" t="s">
        <v>2613</v>
      </c>
      <c r="AG230" s="2168">
        <v>44013</v>
      </c>
      <c r="AH230" s="2168">
        <v>44018</v>
      </c>
      <c r="AI230" s="2168">
        <v>44279</v>
      </c>
      <c r="AJ230" s="3011" t="s">
        <v>662</v>
      </c>
      <c r="AK230" s="2533"/>
      <c r="AL230" s="7117" t="s">
        <v>663</v>
      </c>
      <c r="AM230" s="7118" t="s">
        <v>664</v>
      </c>
      <c r="AN230" s="5869">
        <v>44835</v>
      </c>
      <c r="AO230" s="5869">
        <v>44929</v>
      </c>
      <c r="AP230" s="5869">
        <v>44971</v>
      </c>
      <c r="AQ230" s="5870" t="s">
        <v>665</v>
      </c>
      <c r="AR230" s="3445" t="s">
        <v>666</v>
      </c>
      <c r="AS230" s="5871">
        <v>45170</v>
      </c>
      <c r="AT230" s="2154" t="s">
        <v>667</v>
      </c>
      <c r="AU230" s="5871">
        <v>45170</v>
      </c>
      <c r="AV230" s="5871">
        <v>45170</v>
      </c>
      <c r="AW230" s="5871">
        <v>45237</v>
      </c>
      <c r="AX230" s="5872"/>
      <c r="AY230" s="3448"/>
      <c r="AZ230" s="5871"/>
      <c r="BA230" s="5872"/>
      <c r="BB230" s="5871"/>
      <c r="BC230" s="5871"/>
      <c r="BD230" s="5871"/>
      <c r="BE230" s="5872"/>
      <c r="BF230" s="3447"/>
      <c r="BG230" s="4159" t="s">
        <v>668</v>
      </c>
      <c r="BH230" s="2168" t="s">
        <v>669</v>
      </c>
      <c r="BI230" s="2184" t="s">
        <v>670</v>
      </c>
      <c r="BJ230" s="4159">
        <v>45901</v>
      </c>
      <c r="BK230" s="5869">
        <v>45901</v>
      </c>
      <c r="BL230" s="5873">
        <v>45971</v>
      </c>
      <c r="BM230" s="4159">
        <v>46266</v>
      </c>
      <c r="BN230" s="5869">
        <v>46266</v>
      </c>
      <c r="BO230" s="5873"/>
      <c r="BP230" s="2151" t="s">
        <v>671</v>
      </c>
      <c r="BQ230" s="2990" t="s">
        <v>672</v>
      </c>
      <c r="BR230" s="2513"/>
      <c r="BS230" s="2540">
        <v>45317</v>
      </c>
      <c r="BT230" s="2177">
        <v>45317</v>
      </c>
      <c r="BU230" s="2177">
        <v>45786</v>
      </c>
      <c r="BV230" s="2155" t="s">
        <v>116</v>
      </c>
      <c r="BW230" s="2177">
        <v>45602</v>
      </c>
      <c r="BX230" s="2177">
        <v>45978</v>
      </c>
      <c r="BY230" s="2155" t="s">
        <v>116</v>
      </c>
      <c r="BZ230" s="2177">
        <v>45786</v>
      </c>
      <c r="CA230" s="2177" t="s">
        <v>674</v>
      </c>
      <c r="CB230" s="1409"/>
      <c r="CC230" s="629" t="s">
        <v>105</v>
      </c>
      <c r="CD230" s="12"/>
      <c r="CE230" s="12"/>
      <c r="CF230" s="12"/>
      <c r="CG230" s="18"/>
    </row>
    <row r="231" spans="1:218" s="176" customFormat="1" ht="45" hidden="1" customHeight="1" x14ac:dyDescent="0.2">
      <c r="A231" s="2512" t="s">
        <v>2629</v>
      </c>
      <c r="B231" s="3309"/>
      <c r="C231" s="2513" t="s">
        <v>2630</v>
      </c>
      <c r="D231" s="2514" t="s">
        <v>2631</v>
      </c>
      <c r="E231" s="7388">
        <v>2187</v>
      </c>
      <c r="F231" s="2515" t="s">
        <v>337</v>
      </c>
      <c r="G231" s="2515" t="s">
        <v>949</v>
      </c>
      <c r="H231" s="2516" t="s">
        <v>89</v>
      </c>
      <c r="I231" s="2517" t="s">
        <v>89</v>
      </c>
      <c r="J231" s="2518">
        <v>43571</v>
      </c>
      <c r="K231" s="2518"/>
      <c r="L231" s="2518" t="s">
        <v>90</v>
      </c>
      <c r="M231" s="2519" t="s">
        <v>2350</v>
      </c>
      <c r="N231" s="2518"/>
      <c r="O231" s="2518" t="s">
        <v>93</v>
      </c>
      <c r="P231" s="2520">
        <v>45667</v>
      </c>
      <c r="Q231" s="2521"/>
      <c r="R231" s="2522"/>
      <c r="S231" s="2522"/>
      <c r="T231" s="2522"/>
      <c r="U231" s="3808" t="s">
        <v>91</v>
      </c>
      <c r="V231" s="3418" t="s">
        <v>2632</v>
      </c>
      <c r="W231" s="2525" t="str">
        <f t="shared" si="11"/>
        <v>Yes</v>
      </c>
      <c r="X231" s="2526" t="s">
        <v>93</v>
      </c>
      <c r="Y231" s="2513" t="s">
        <v>94</v>
      </c>
      <c r="Z231" s="3378"/>
      <c r="AA231" s="5797" t="s">
        <v>2633</v>
      </c>
      <c r="AB231" s="5915"/>
      <c r="AC231" s="4110"/>
      <c r="AD231" s="2528">
        <v>45689</v>
      </c>
      <c r="AE231" s="3920" t="s">
        <v>2634</v>
      </c>
      <c r="AF231" s="2530" t="s">
        <v>364</v>
      </c>
      <c r="AG231" s="2531" t="s">
        <v>2635</v>
      </c>
      <c r="AH231" s="2531">
        <v>44442</v>
      </c>
      <c r="AI231" s="2531">
        <v>44498</v>
      </c>
      <c r="AJ231" s="3009" t="s">
        <v>2636</v>
      </c>
      <c r="AK231" s="2533"/>
      <c r="AL231" s="2535" t="s">
        <v>2637</v>
      </c>
      <c r="AM231" s="2530" t="s">
        <v>367</v>
      </c>
      <c r="AN231" s="2531">
        <v>45383</v>
      </c>
      <c r="AO231" s="2531">
        <v>45385</v>
      </c>
      <c r="AP231" s="2531">
        <v>45427</v>
      </c>
      <c r="AQ231" s="3381" t="s">
        <v>2636</v>
      </c>
      <c r="AR231" s="2534"/>
      <c r="AS231" s="2535"/>
      <c r="AT231" s="2516"/>
      <c r="AU231" s="2535"/>
      <c r="AV231" s="2535"/>
      <c r="AW231" s="2535"/>
      <c r="AX231" s="2516"/>
      <c r="AY231" s="2536"/>
      <c r="AZ231" s="2535"/>
      <c r="BA231" s="2516"/>
      <c r="BB231" s="2535"/>
      <c r="BC231" s="2535"/>
      <c r="BD231" s="2535"/>
      <c r="BE231" s="2516"/>
      <c r="BF231" s="2516"/>
      <c r="BG231" s="4164" t="s">
        <v>2639</v>
      </c>
      <c r="BH231" s="2531" t="s">
        <v>2640</v>
      </c>
      <c r="BI231" s="2538" t="s">
        <v>2641</v>
      </c>
      <c r="BJ231" s="4164">
        <v>46174</v>
      </c>
      <c r="BK231" s="2531">
        <v>46174</v>
      </c>
      <c r="BL231" s="2538"/>
      <c r="BM231" s="4164" t="s">
        <v>2642</v>
      </c>
      <c r="BN231" s="2531">
        <v>46478</v>
      </c>
      <c r="BO231" s="2538"/>
      <c r="BP231" s="6332" t="s">
        <v>2643</v>
      </c>
      <c r="BQ231" s="5960" t="s">
        <v>132</v>
      </c>
      <c r="BR231" s="2513"/>
      <c r="BS231" s="2513"/>
      <c r="BT231" s="2540">
        <v>45791</v>
      </c>
      <c r="BU231" s="2540">
        <v>45700</v>
      </c>
      <c r="BV231" s="2532" t="s">
        <v>116</v>
      </c>
      <c r="BW231" s="2540">
        <v>45791</v>
      </c>
      <c r="BX231" s="2540">
        <v>45700</v>
      </c>
      <c r="BY231" s="2532" t="s">
        <v>116</v>
      </c>
      <c r="BZ231" s="2540">
        <v>45700</v>
      </c>
      <c r="CA231" s="2540" t="s">
        <v>2644</v>
      </c>
      <c r="CB231" s="1409"/>
      <c r="CC231" s="540"/>
      <c r="CD231" s="12"/>
      <c r="CE231" s="12"/>
      <c r="CF231" s="12"/>
      <c r="CG231" s="18"/>
      <c r="GT231" s="1"/>
      <c r="GU231" s="1"/>
      <c r="GV231" s="1"/>
      <c r="GW231" s="1"/>
      <c r="GX231" s="1"/>
      <c r="GY231" s="1"/>
      <c r="GZ231" s="1"/>
      <c r="HA231" s="1"/>
      <c r="HB231" s="1"/>
      <c r="HC231" s="1"/>
      <c r="HD231" s="1"/>
      <c r="HE231" s="1"/>
      <c r="HF231" s="1"/>
      <c r="HG231" s="1"/>
      <c r="HH231" s="1"/>
      <c r="HI231" s="1"/>
      <c r="HJ231" s="1"/>
    </row>
    <row r="232" spans="1:218" s="176" customFormat="1" ht="45" hidden="1" customHeight="1" x14ac:dyDescent="0.2">
      <c r="A232" s="3686" t="s">
        <v>2645</v>
      </c>
      <c r="B232" s="3687"/>
      <c r="C232" s="3688" t="s">
        <v>2646</v>
      </c>
      <c r="D232" s="3689" t="s">
        <v>205</v>
      </c>
      <c r="E232" s="3718"/>
      <c r="F232" s="3691"/>
      <c r="G232" s="3691"/>
      <c r="H232" s="3692" t="s">
        <v>89</v>
      </c>
      <c r="I232" s="3695" t="s">
        <v>89</v>
      </c>
      <c r="J232" s="4612" t="s">
        <v>2647</v>
      </c>
      <c r="K232" s="4612" t="s">
        <v>2648</v>
      </c>
      <c r="L232" s="3696"/>
      <c r="M232" s="3735"/>
      <c r="N232" s="3696"/>
      <c r="O232" s="3696"/>
      <c r="P232" s="3696"/>
      <c r="Q232" s="3697"/>
      <c r="R232" s="3698"/>
      <c r="S232" s="3698"/>
      <c r="T232" s="3698"/>
      <c r="U232" s="3794"/>
      <c r="V232" s="3699"/>
      <c r="W232" s="3700" t="str">
        <f t="shared" si="11"/>
        <v>Yes</v>
      </c>
      <c r="X232" s="4308" t="s">
        <v>93</v>
      </c>
      <c r="Y232" s="3688" t="s">
        <v>267</v>
      </c>
      <c r="Z232" s="3688"/>
      <c r="AA232" s="5823" t="s">
        <v>2649</v>
      </c>
      <c r="AB232" s="6214"/>
      <c r="AC232" s="3702"/>
      <c r="AD232" s="3704">
        <v>45689</v>
      </c>
      <c r="AE232" s="4145">
        <v>46266</v>
      </c>
      <c r="AF232" s="3705" t="s">
        <v>691</v>
      </c>
      <c r="AG232" s="3706">
        <v>46266</v>
      </c>
      <c r="AH232" s="3706"/>
      <c r="AI232" s="3706"/>
      <c r="AJ232" s="3713"/>
      <c r="AK232" s="3707"/>
      <c r="AL232" s="3909"/>
      <c r="AM232" s="3714"/>
      <c r="AN232" s="3706"/>
      <c r="AO232" s="3706"/>
      <c r="AP232" s="3706"/>
      <c r="AQ232" s="3695"/>
      <c r="AR232" s="3708"/>
      <c r="AS232" s="3709"/>
      <c r="AT232" s="3692"/>
      <c r="AU232" s="3709"/>
      <c r="AV232" s="3709"/>
      <c r="AW232" s="3709"/>
      <c r="AX232" s="3692"/>
      <c r="AY232" s="3710"/>
      <c r="AZ232" s="3709"/>
      <c r="BA232" s="3692"/>
      <c r="BB232" s="3709"/>
      <c r="BC232" s="3709"/>
      <c r="BD232" s="3709"/>
      <c r="BE232" s="3692"/>
      <c r="BF232" s="3692"/>
      <c r="BG232" s="4089">
        <v>46569</v>
      </c>
      <c r="BH232" s="3706">
        <v>46569</v>
      </c>
      <c r="BI232" s="3706"/>
      <c r="BJ232" s="4089">
        <v>46784</v>
      </c>
      <c r="BK232" s="3706">
        <v>46784</v>
      </c>
      <c r="BL232" s="3711"/>
      <c r="BM232" s="4089">
        <v>47027</v>
      </c>
      <c r="BN232" s="3706">
        <v>47027</v>
      </c>
      <c r="BO232" s="3711"/>
      <c r="BP232" s="6340" t="s">
        <v>2650</v>
      </c>
      <c r="BQ232" s="5407" t="s">
        <v>2651</v>
      </c>
      <c r="BR232" s="3688"/>
      <c r="BS232" s="3741"/>
      <c r="BT232" s="3716">
        <v>45141</v>
      </c>
      <c r="BU232" s="3716">
        <v>45791</v>
      </c>
      <c r="BV232" s="3695" t="s">
        <v>116</v>
      </c>
      <c r="BW232" s="3716">
        <v>45141</v>
      </c>
      <c r="BX232" s="4133">
        <v>45791</v>
      </c>
      <c r="BY232" s="3695" t="s">
        <v>116</v>
      </c>
      <c r="BZ232" s="3716">
        <v>45791</v>
      </c>
      <c r="CA232" s="3716" t="s">
        <v>104</v>
      </c>
      <c r="CB232" s="2486"/>
      <c r="CC232" s="2487"/>
      <c r="CD232" s="12"/>
      <c r="CE232" s="12"/>
      <c r="CF232" s="12"/>
      <c r="CG232" s="18"/>
      <c r="GT232" s="1"/>
      <c r="GU232" s="1"/>
      <c r="GV232" s="1"/>
      <c r="GW232" s="1"/>
      <c r="GX232" s="1"/>
      <c r="GY232" s="1"/>
      <c r="GZ232" s="1"/>
      <c r="HA232" s="1"/>
      <c r="HB232" s="1"/>
      <c r="HC232" s="1"/>
      <c r="HD232" s="1"/>
      <c r="HE232" s="1"/>
      <c r="HF232" s="1"/>
      <c r="HG232" s="1"/>
      <c r="HH232" s="1"/>
      <c r="HI232" s="1"/>
      <c r="HJ232" s="1"/>
    </row>
    <row r="233" spans="1:218" s="176" customFormat="1" ht="45" hidden="1" customHeight="1" x14ac:dyDescent="0.2">
      <c r="A233" s="2121" t="s">
        <v>2652</v>
      </c>
      <c r="B233" s="3308"/>
      <c r="C233" s="2120" t="s">
        <v>2653</v>
      </c>
      <c r="D233" s="2120" t="s">
        <v>421</v>
      </c>
      <c r="E233" s="3964">
        <v>2175</v>
      </c>
      <c r="F233" s="2141">
        <v>2022</v>
      </c>
      <c r="G233" s="2141">
        <v>2039</v>
      </c>
      <c r="H233" s="2124" t="s">
        <v>89</v>
      </c>
      <c r="I233" s="2141" t="s">
        <v>194</v>
      </c>
      <c r="J233" s="2129">
        <v>45372</v>
      </c>
      <c r="K233" s="2127">
        <v>40856</v>
      </c>
      <c r="L233" s="2679"/>
      <c r="M233" s="2680"/>
      <c r="N233" s="2679"/>
      <c r="O233" s="2127"/>
      <c r="P233" s="2129">
        <v>44417</v>
      </c>
      <c r="Q233" s="2130">
        <v>44606</v>
      </c>
      <c r="R233" s="2131">
        <v>45336</v>
      </c>
      <c r="S233" s="2131"/>
      <c r="T233" s="2131"/>
      <c r="U233" s="3796"/>
      <c r="V233" s="2133"/>
      <c r="W233" s="2134" t="str">
        <f t="shared" si="11"/>
        <v>Yes</v>
      </c>
      <c r="X233" s="2135" t="s">
        <v>93</v>
      </c>
      <c r="Y233" s="2120" t="s">
        <v>267</v>
      </c>
      <c r="Z233" s="2120"/>
      <c r="AA233" s="5785" t="s">
        <v>422</v>
      </c>
      <c r="AB233" s="5785"/>
      <c r="AC233" s="2923"/>
      <c r="AD233" s="3273">
        <v>45261</v>
      </c>
      <c r="AE233" s="2485"/>
      <c r="AF233" s="2139"/>
      <c r="AG233" s="2140"/>
      <c r="AH233" s="2140"/>
      <c r="AI233" s="2140"/>
      <c r="AJ233" s="3010"/>
      <c r="AK233" s="2142"/>
      <c r="AL233" s="2140"/>
      <c r="AM233" s="2139"/>
      <c r="AN233" s="2140"/>
      <c r="AO233" s="2140"/>
      <c r="AP233" s="2140"/>
      <c r="AQ233" s="2141"/>
      <c r="AR233" s="3204"/>
      <c r="AS233" s="4021"/>
      <c r="AT233" s="2125"/>
      <c r="AU233" s="2475"/>
      <c r="AV233" s="2145"/>
      <c r="AW233" s="2145"/>
      <c r="AX233" s="2125"/>
      <c r="AY233" s="2476"/>
      <c r="AZ233" s="2475"/>
      <c r="BA233" s="2476"/>
      <c r="BB233" s="2475"/>
      <c r="BC233" s="2145"/>
      <c r="BD233" s="2145"/>
      <c r="BE233" s="2125"/>
      <c r="BF233" s="2125"/>
      <c r="BG233" s="4161"/>
      <c r="BH233" s="2140"/>
      <c r="BI233" s="2140">
        <v>44417</v>
      </c>
      <c r="BJ233" s="4161" t="s">
        <v>424</v>
      </c>
      <c r="BK233" s="2140">
        <v>44562</v>
      </c>
      <c r="BL233" s="2148">
        <v>44606</v>
      </c>
      <c r="BM233" s="4161"/>
      <c r="BN233" s="2137"/>
      <c r="BO233" s="2148">
        <v>45372</v>
      </c>
      <c r="BP233" s="2120" t="s">
        <v>425</v>
      </c>
      <c r="BQ233" s="5391"/>
      <c r="BR233" s="2120" t="s">
        <v>2654</v>
      </c>
      <c r="BS233" s="2120" t="s">
        <v>2655</v>
      </c>
      <c r="BT233" s="2149"/>
      <c r="BU233" s="2149"/>
      <c r="BV233" s="2141"/>
      <c r="BW233" s="3849"/>
      <c r="BX233" s="6394">
        <v>44440</v>
      </c>
      <c r="BY233" s="3251" t="s">
        <v>116</v>
      </c>
      <c r="BZ233" s="3849">
        <v>45279</v>
      </c>
      <c r="CA233" s="2149" t="s">
        <v>427</v>
      </c>
      <c r="CB233" s="2682"/>
      <c r="CC233" s="2678" t="s">
        <v>428</v>
      </c>
      <c r="CD233" s="12"/>
      <c r="CE233" s="12"/>
      <c r="CF233" s="12"/>
      <c r="CG233" s="18"/>
      <c r="GT233" s="1"/>
      <c r="GU233" s="1"/>
      <c r="GV233" s="1"/>
      <c r="GW233" s="1"/>
      <c r="GX233" s="1"/>
      <c r="GY233" s="1"/>
      <c r="GZ233" s="1"/>
      <c r="HA233" s="1"/>
      <c r="HB233" s="1"/>
      <c r="HC233" s="1"/>
      <c r="HD233" s="1"/>
      <c r="HE233" s="1"/>
      <c r="HF233" s="1"/>
      <c r="HG233" s="1"/>
      <c r="HH233" s="1"/>
      <c r="HI233" s="1"/>
      <c r="HJ233" s="1"/>
    </row>
    <row r="234" spans="1:218" s="176" customFormat="1" ht="45" hidden="1" customHeight="1" x14ac:dyDescent="0.2">
      <c r="A234" s="1688"/>
      <c r="B234" s="3307" t="s">
        <v>2661</v>
      </c>
      <c r="C234" s="1376" t="s">
        <v>2662</v>
      </c>
      <c r="D234" s="1689" t="s">
        <v>865</v>
      </c>
      <c r="E234" s="4602">
        <v>2085</v>
      </c>
      <c r="F234" s="1665" t="s">
        <v>337</v>
      </c>
      <c r="G234" s="1665" t="s">
        <v>1158</v>
      </c>
      <c r="H234" s="1680" t="s">
        <v>89</v>
      </c>
      <c r="I234" s="1691" t="s">
        <v>194</v>
      </c>
      <c r="J234" s="1668">
        <v>43990</v>
      </c>
      <c r="K234" s="1668"/>
      <c r="L234" s="1692"/>
      <c r="M234" s="2007"/>
      <c r="N234" s="1692"/>
      <c r="O234" s="1692"/>
      <c r="P234" s="1667"/>
      <c r="Q234" s="1705"/>
      <c r="R234" s="1669"/>
      <c r="S234" s="1669"/>
      <c r="T234" s="1694">
        <v>44774</v>
      </c>
      <c r="U234" s="3793"/>
      <c r="V234" s="1671"/>
      <c r="W234" s="1695" t="str">
        <f t="shared" si="11"/>
        <v>Yes</v>
      </c>
      <c r="X234" s="1672" t="s">
        <v>93</v>
      </c>
      <c r="Y234" s="1376" t="s">
        <v>94</v>
      </c>
      <c r="Z234" s="1376"/>
      <c r="AA234" s="5773" t="s">
        <v>867</v>
      </c>
      <c r="AB234" s="5773" t="s">
        <v>2663</v>
      </c>
      <c r="AC234" s="2313"/>
      <c r="AD234" s="1674">
        <v>44317</v>
      </c>
      <c r="AE234" s="1679" t="s">
        <v>870</v>
      </c>
      <c r="AF234" s="1676" t="s">
        <v>871</v>
      </c>
      <c r="AG234" s="1674">
        <v>43497</v>
      </c>
      <c r="AH234" s="1674">
        <v>43507</v>
      </c>
      <c r="AI234" s="1674">
        <v>43549</v>
      </c>
      <c r="AJ234" s="3014" t="s">
        <v>872</v>
      </c>
      <c r="AK234" s="1677"/>
      <c r="AL234" s="7165" t="s">
        <v>873</v>
      </c>
      <c r="AM234" s="7149" t="s">
        <v>2664</v>
      </c>
      <c r="AN234" s="1679">
        <v>44378</v>
      </c>
      <c r="AO234" s="1679">
        <v>44407</v>
      </c>
      <c r="AP234" s="1679">
        <v>44477</v>
      </c>
      <c r="AQ234" s="1680" t="s">
        <v>875</v>
      </c>
      <c r="AR234" s="1697"/>
      <c r="AS234" s="1679"/>
      <c r="AT234" s="1680"/>
      <c r="AU234" s="1678"/>
      <c r="AV234" s="1679"/>
      <c r="AW234" s="1679"/>
      <c r="AX234" s="1680"/>
      <c r="AY234" s="1698"/>
      <c r="AZ234" s="1679"/>
      <c r="BA234" s="1680"/>
      <c r="BB234" s="1679"/>
      <c r="BC234" s="1679"/>
      <c r="BD234" s="1679"/>
      <c r="BE234" s="1680"/>
      <c r="BF234" s="1680"/>
      <c r="BG234" s="4158">
        <v>45108</v>
      </c>
      <c r="BH234" s="1674">
        <v>45108</v>
      </c>
      <c r="BI234" s="1683"/>
      <c r="BJ234" s="4158">
        <v>45292</v>
      </c>
      <c r="BK234" s="1674">
        <v>45292</v>
      </c>
      <c r="BL234" s="1683"/>
      <c r="BM234" s="4158" t="s">
        <v>114</v>
      </c>
      <c r="BN234" s="1674" t="s">
        <v>114</v>
      </c>
      <c r="BO234" s="1683"/>
      <c r="BP234" s="7151" t="s">
        <v>2665</v>
      </c>
      <c r="BQ234" s="7389"/>
      <c r="BR234" s="7390"/>
      <c r="BS234" s="1376" t="s">
        <v>2666</v>
      </c>
      <c r="BT234" s="1684">
        <v>44256</v>
      </c>
      <c r="BU234" s="1684">
        <v>44483</v>
      </c>
      <c r="BV234" s="1666" t="s">
        <v>116</v>
      </c>
      <c r="BW234" s="1684">
        <v>44427</v>
      </c>
      <c r="BX234" s="3491">
        <v>44764</v>
      </c>
      <c r="BY234" s="1666" t="s">
        <v>116</v>
      </c>
      <c r="BZ234" s="1684">
        <v>44739</v>
      </c>
      <c r="CA234" s="2387" t="s">
        <v>877</v>
      </c>
      <c r="CB234" s="1699"/>
      <c r="CC234" s="1376" t="s">
        <v>105</v>
      </c>
      <c r="CD234" s="12"/>
      <c r="CE234" s="12"/>
      <c r="CF234" s="12"/>
      <c r="CG234" s="18"/>
      <c r="GT234" s="1"/>
      <c r="GU234" s="1"/>
      <c r="GV234" s="1"/>
      <c r="GW234" s="1"/>
      <c r="GX234" s="1"/>
      <c r="GY234" s="1"/>
      <c r="GZ234" s="1"/>
      <c r="HA234" s="1"/>
      <c r="HB234" s="1"/>
      <c r="HC234" s="1"/>
      <c r="HD234" s="1"/>
      <c r="HE234" s="1"/>
      <c r="HF234" s="1"/>
      <c r="HG234" s="1"/>
      <c r="HH234" s="1"/>
      <c r="HI234" s="1"/>
      <c r="HJ234" s="1"/>
    </row>
    <row r="235" spans="1:218" s="176" customFormat="1" ht="45" hidden="1" customHeight="1" x14ac:dyDescent="0.2">
      <c r="A235" s="6064"/>
      <c r="B235" s="3977" t="s">
        <v>2667</v>
      </c>
      <c r="C235" s="3978" t="s">
        <v>2662</v>
      </c>
      <c r="D235" s="3978" t="s">
        <v>2668</v>
      </c>
      <c r="E235" s="3979">
        <v>2132</v>
      </c>
      <c r="F235" s="3980" t="s">
        <v>337</v>
      </c>
      <c r="G235" s="3980" t="s">
        <v>266</v>
      </c>
      <c r="H235" s="3981" t="s">
        <v>89</v>
      </c>
      <c r="I235" s="3982" t="s">
        <v>89</v>
      </c>
      <c r="J235" s="3983">
        <v>43990</v>
      </c>
      <c r="K235" s="3983"/>
      <c r="L235" s="3983"/>
      <c r="M235" s="3984"/>
      <c r="N235" s="3983"/>
      <c r="O235" s="3983"/>
      <c r="P235" s="3985">
        <v>45240</v>
      </c>
      <c r="Q235" s="3986">
        <v>45379</v>
      </c>
      <c r="R235" s="3987"/>
      <c r="S235" s="3988">
        <v>45546</v>
      </c>
      <c r="T235" s="3988">
        <v>45684</v>
      </c>
      <c r="U235" s="3989"/>
      <c r="V235" s="3990"/>
      <c r="W235" s="3991" t="str">
        <f t="shared" si="11"/>
        <v>Yes</v>
      </c>
      <c r="X235" s="3992" t="s">
        <v>93</v>
      </c>
      <c r="Y235" s="3978" t="s">
        <v>94</v>
      </c>
      <c r="Z235" s="3978"/>
      <c r="AA235" s="5842" t="s">
        <v>2669</v>
      </c>
      <c r="AB235" s="5843" t="s">
        <v>2670</v>
      </c>
      <c r="AC235" s="3993"/>
      <c r="AD235" s="3995">
        <v>44927</v>
      </c>
      <c r="AE235" s="4210" t="s">
        <v>363</v>
      </c>
      <c r="AF235" s="6237" t="s">
        <v>2671</v>
      </c>
      <c r="AG235" s="3996">
        <v>44835</v>
      </c>
      <c r="AH235" s="3996">
        <v>44837</v>
      </c>
      <c r="AI235" s="3996">
        <v>44879</v>
      </c>
      <c r="AJ235" s="3997" t="s">
        <v>2672</v>
      </c>
      <c r="AK235" s="3998" t="s">
        <v>2673</v>
      </c>
      <c r="AL235" s="6262">
        <v>44970</v>
      </c>
      <c r="AM235" s="6269" t="s">
        <v>2674</v>
      </c>
      <c r="AN235" s="3996">
        <v>44958</v>
      </c>
      <c r="AO235" s="3996">
        <v>44970</v>
      </c>
      <c r="AP235" s="3996">
        <v>45012</v>
      </c>
      <c r="AQ235" s="3999" t="s">
        <v>2675</v>
      </c>
      <c r="AR235" s="4000"/>
      <c r="AS235" s="6262"/>
      <c r="AT235" s="6286"/>
      <c r="AU235" s="6289"/>
      <c r="AV235" s="6262"/>
      <c r="AW235" s="6262"/>
      <c r="AX235" s="6286"/>
      <c r="AY235" s="6298"/>
      <c r="AZ235" s="6289"/>
      <c r="BA235" s="6304"/>
      <c r="BB235" s="6289"/>
      <c r="BC235" s="6262"/>
      <c r="BD235" s="6262"/>
      <c r="BE235" s="6269"/>
      <c r="BF235" s="6269"/>
      <c r="BG235" s="4169" t="s">
        <v>994</v>
      </c>
      <c r="BH235" s="3996">
        <v>45231</v>
      </c>
      <c r="BI235" s="3996">
        <v>45240</v>
      </c>
      <c r="BJ235" s="4169">
        <v>45352</v>
      </c>
      <c r="BK235" s="3996">
        <v>45352</v>
      </c>
      <c r="BL235" s="4001">
        <v>45352</v>
      </c>
      <c r="BM235" s="4169">
        <v>45809</v>
      </c>
      <c r="BN235" s="6327">
        <v>45809</v>
      </c>
      <c r="BO235" s="4001"/>
      <c r="BP235" s="4046" t="s">
        <v>2676</v>
      </c>
      <c r="BQ235" s="6054" t="s">
        <v>2677</v>
      </c>
      <c r="BR235" s="6371" t="s">
        <v>2678</v>
      </c>
      <c r="BS235" s="4046"/>
      <c r="BT235" s="4002">
        <v>45315</v>
      </c>
      <c r="BU235" s="4002">
        <v>44978</v>
      </c>
      <c r="BV235" s="3999" t="s">
        <v>116</v>
      </c>
      <c r="BW235" s="4002">
        <v>45149</v>
      </c>
      <c r="BX235" s="4002">
        <v>45296</v>
      </c>
      <c r="BY235" s="3999" t="s">
        <v>116</v>
      </c>
      <c r="BZ235" s="4002">
        <v>45296</v>
      </c>
      <c r="CA235" s="4002" t="s">
        <v>2679</v>
      </c>
      <c r="CB235" s="2540"/>
      <c r="CC235" s="2513" t="s">
        <v>2680</v>
      </c>
      <c r="CD235" s="12"/>
      <c r="CE235" s="12"/>
      <c r="CF235" s="12"/>
      <c r="CG235" s="18"/>
      <c r="GT235" s="1"/>
      <c r="GU235" s="1"/>
      <c r="GV235" s="1"/>
      <c r="GW235" s="1"/>
      <c r="GX235" s="1"/>
      <c r="GY235" s="1"/>
      <c r="GZ235" s="1"/>
      <c r="HA235" s="1"/>
      <c r="HB235" s="1"/>
      <c r="HC235" s="1"/>
      <c r="HD235" s="1"/>
      <c r="HE235" s="1"/>
      <c r="HF235" s="1"/>
      <c r="HG235" s="1"/>
      <c r="HH235" s="1"/>
      <c r="HI235" s="1"/>
      <c r="HJ235" s="1"/>
    </row>
    <row r="236" spans="1:218" s="176" customFormat="1" ht="73.5" hidden="1" customHeight="1" x14ac:dyDescent="0.2">
      <c r="A236" s="4071" t="s">
        <v>2681</v>
      </c>
      <c r="B236" s="4072"/>
      <c r="C236" s="540" t="s">
        <v>2682</v>
      </c>
      <c r="D236" s="2238" t="s">
        <v>2683</v>
      </c>
      <c r="E236" s="5477">
        <v>2453</v>
      </c>
      <c r="F236" s="1410">
        <v>2025</v>
      </c>
      <c r="G236" s="1410">
        <v>2045</v>
      </c>
      <c r="H236" s="4062" t="s">
        <v>89</v>
      </c>
      <c r="I236" s="2455" t="s">
        <v>89</v>
      </c>
      <c r="J236" s="3974">
        <v>43990</v>
      </c>
      <c r="K236" s="4073"/>
      <c r="L236" s="4074"/>
      <c r="M236" s="4075"/>
      <c r="N236" s="4074"/>
      <c r="O236" s="4074"/>
      <c r="P236" s="1655"/>
      <c r="Q236" s="4076"/>
      <c r="R236" s="4114"/>
      <c r="S236" s="4077"/>
      <c r="T236" s="4077"/>
      <c r="U236" s="3792"/>
      <c r="V236" s="1652"/>
      <c r="W236" s="1391" t="str">
        <f t="shared" si="11"/>
        <v>Yes</v>
      </c>
      <c r="X236" s="4081" t="s">
        <v>93</v>
      </c>
      <c r="Y236" s="540" t="s">
        <v>267</v>
      </c>
      <c r="Z236" s="540"/>
      <c r="AA236" s="5789" t="s">
        <v>2684</v>
      </c>
      <c r="AB236" s="5911"/>
      <c r="AC236" s="4082"/>
      <c r="AD236" s="1435">
        <v>45658</v>
      </c>
      <c r="AE236" s="1570" t="s">
        <v>2685</v>
      </c>
      <c r="AF236" s="1419" t="s">
        <v>367</v>
      </c>
      <c r="AG236" s="1396">
        <v>45809</v>
      </c>
      <c r="AH236" s="1397">
        <v>45835</v>
      </c>
      <c r="AI236" s="1397">
        <v>45877</v>
      </c>
      <c r="AJ236" s="4351" t="s">
        <v>2686</v>
      </c>
      <c r="AK236" s="4083"/>
      <c r="AL236" s="1422"/>
      <c r="AM236" s="4062"/>
      <c r="AN236" s="1396"/>
      <c r="AO236" s="1396"/>
      <c r="AP236" s="1396"/>
      <c r="AQ236" s="1655"/>
      <c r="AR236" s="7374"/>
      <c r="AS236" s="7391"/>
      <c r="AT236" s="3974"/>
      <c r="AU236" s="1422"/>
      <c r="AV236" s="1422"/>
      <c r="AW236" s="1422"/>
      <c r="AX236" s="3974"/>
      <c r="AY236" s="4730"/>
      <c r="AZ236" s="1422"/>
      <c r="BA236" s="3974"/>
      <c r="BB236" s="1422"/>
      <c r="BC236" s="1422"/>
      <c r="BD236" s="1422"/>
      <c r="BE236" s="3974"/>
      <c r="BF236" s="3974"/>
      <c r="BG236" s="3353" t="s">
        <v>2813</v>
      </c>
      <c r="BH236" s="1396">
        <v>45962</v>
      </c>
      <c r="BI236" s="1408"/>
      <c r="BJ236" s="3353">
        <v>46113</v>
      </c>
      <c r="BK236" s="1396">
        <v>46113</v>
      </c>
      <c r="BL236" s="1408"/>
      <c r="BM236" s="3353">
        <v>46447</v>
      </c>
      <c r="BN236" s="1396">
        <v>46447</v>
      </c>
      <c r="BO236" s="1408"/>
      <c r="BP236" s="1178" t="s">
        <v>4356</v>
      </c>
      <c r="BQ236" s="4189" t="s">
        <v>409</v>
      </c>
      <c r="BR236" s="1178"/>
      <c r="BS236" s="1178"/>
      <c r="BT236" s="1409">
        <v>45960</v>
      </c>
      <c r="BU236" s="1409">
        <v>45700</v>
      </c>
      <c r="BV236" s="1655" t="s">
        <v>116</v>
      </c>
      <c r="BW236" s="1409">
        <v>45960</v>
      </c>
      <c r="BX236" s="1409">
        <v>45700</v>
      </c>
      <c r="BY236" s="1409" t="s">
        <v>116</v>
      </c>
      <c r="BZ236" s="1409">
        <v>45960</v>
      </c>
      <c r="CA236" s="1409" t="s">
        <v>178</v>
      </c>
      <c r="CB236" s="2540"/>
      <c r="CC236" s="1178"/>
      <c r="CD236" s="1176"/>
      <c r="CE236" s="1176"/>
      <c r="CF236" s="1176"/>
      <c r="CG236" s="1175"/>
      <c r="GT236" s="1"/>
      <c r="GU236" s="1"/>
      <c r="GV236" s="1"/>
      <c r="GW236" s="1"/>
      <c r="GX236" s="1"/>
      <c r="GY236" s="1"/>
      <c r="GZ236" s="1"/>
      <c r="HA236" s="1"/>
      <c r="HB236" s="1"/>
      <c r="HC236" s="1"/>
      <c r="HD236" s="1"/>
      <c r="HE236" s="1"/>
      <c r="HF236" s="1"/>
      <c r="HG236" s="1"/>
      <c r="HH236" s="1"/>
      <c r="HI236" s="1"/>
      <c r="HJ236" s="1"/>
    </row>
    <row r="237" spans="1:218" s="176" customFormat="1" ht="45" hidden="1" customHeight="1" x14ac:dyDescent="0.2">
      <c r="A237" s="1447" t="s">
        <v>2689</v>
      </c>
      <c r="B237" s="3319"/>
      <c r="C237" s="1381" t="s">
        <v>2690</v>
      </c>
      <c r="D237" s="1381" t="s">
        <v>2691</v>
      </c>
      <c r="E237" s="7373">
        <v>2347</v>
      </c>
      <c r="F237" s="1385"/>
      <c r="G237" s="1385"/>
      <c r="H237" s="1387" t="s">
        <v>89</v>
      </c>
      <c r="I237" s="1387" t="s">
        <v>89</v>
      </c>
      <c r="J237" s="1388">
        <v>40823</v>
      </c>
      <c r="K237" s="1389"/>
      <c r="L237" s="1389"/>
      <c r="M237" s="2002"/>
      <c r="N237" s="1389"/>
      <c r="O237" s="1389"/>
      <c r="P237" s="1388"/>
      <c r="Q237" s="1415"/>
      <c r="R237" s="1416"/>
      <c r="S237" s="1628"/>
      <c r="T237" s="1628"/>
      <c r="U237" s="3792"/>
      <c r="V237" s="1417"/>
      <c r="W237" s="1391" t="str">
        <f t="shared" si="11"/>
        <v>Yes</v>
      </c>
      <c r="X237" s="1392" t="s">
        <v>93</v>
      </c>
      <c r="Y237" s="108" t="s">
        <v>94</v>
      </c>
      <c r="Z237" s="108"/>
      <c r="AA237" s="5779" t="s">
        <v>2692</v>
      </c>
      <c r="AB237" s="5779"/>
      <c r="AC237" s="2967"/>
      <c r="AD237" s="1531">
        <v>45689</v>
      </c>
      <c r="AE237" s="1570" t="s">
        <v>1244</v>
      </c>
      <c r="AF237" s="1419" t="s">
        <v>142</v>
      </c>
      <c r="AG237" s="1396">
        <v>45566</v>
      </c>
      <c r="AH237" s="1397">
        <v>45572</v>
      </c>
      <c r="AI237" s="1397">
        <v>45625</v>
      </c>
      <c r="AJ237" s="3007" t="s">
        <v>2693</v>
      </c>
      <c r="AK237" s="1399"/>
      <c r="AL237" s="7376">
        <v>45962</v>
      </c>
      <c r="AM237" s="7369" t="s">
        <v>911</v>
      </c>
      <c r="AN237" s="1396">
        <v>45962</v>
      </c>
      <c r="AO237" s="1397"/>
      <c r="AP237" s="1397"/>
      <c r="AQ237" s="1398"/>
      <c r="AR237" s="2594"/>
      <c r="AS237" s="7392"/>
      <c r="AT237" s="1421"/>
      <c r="AU237" s="1432"/>
      <c r="AV237" s="1423"/>
      <c r="AW237" s="1423"/>
      <c r="AX237" s="1424"/>
      <c r="AY237" s="5494"/>
      <c r="AZ237" s="1430"/>
      <c r="BA237" s="1431"/>
      <c r="BB237" s="1432"/>
      <c r="BC237" s="1423"/>
      <c r="BD237" s="1423"/>
      <c r="BE237" s="1424"/>
      <c r="BF237" s="1424"/>
      <c r="BG237" s="4085">
        <v>46174</v>
      </c>
      <c r="BH237" s="1547">
        <v>46174</v>
      </c>
      <c r="BI237" s="1397"/>
      <c r="BJ237" s="4085">
        <v>46357</v>
      </c>
      <c r="BK237" s="1396">
        <v>46357</v>
      </c>
      <c r="BL237" s="1408"/>
      <c r="BM237" s="4085">
        <v>46539</v>
      </c>
      <c r="BN237" s="4040">
        <v>46539</v>
      </c>
      <c r="BO237" s="1408"/>
      <c r="BP237" s="540" t="s">
        <v>4357</v>
      </c>
      <c r="BQ237" s="627" t="s">
        <v>132</v>
      </c>
      <c r="BR237" s="540" t="s">
        <v>2696</v>
      </c>
      <c r="BS237" s="540"/>
      <c r="BT237" s="1409">
        <v>45562</v>
      </c>
      <c r="BU237" s="1409">
        <v>45700</v>
      </c>
      <c r="BV237" s="1410" t="s">
        <v>116</v>
      </c>
      <c r="BW237" s="1409">
        <v>45791</v>
      </c>
      <c r="BX237" s="1409">
        <v>45700</v>
      </c>
      <c r="BY237" s="1410" t="s">
        <v>116</v>
      </c>
      <c r="BZ237" s="3380">
        <v>45700</v>
      </c>
      <c r="CA237" s="1409" t="s">
        <v>262</v>
      </c>
      <c r="CB237" s="1409"/>
      <c r="CC237" s="540" t="s">
        <v>105</v>
      </c>
      <c r="CD237" s="12"/>
      <c r="CE237" s="12"/>
      <c r="CF237" s="12"/>
      <c r="CG237" s="18"/>
      <c r="GT237" s="1"/>
      <c r="GU237" s="1"/>
      <c r="GV237" s="1"/>
      <c r="GW237" s="1"/>
      <c r="GX237" s="1"/>
      <c r="GY237" s="1"/>
      <c r="GZ237" s="1"/>
      <c r="HA237" s="1"/>
      <c r="HB237" s="1"/>
      <c r="HC237" s="1"/>
      <c r="HD237" s="1"/>
      <c r="HE237" s="1"/>
      <c r="HF237" s="1"/>
      <c r="HG237" s="1"/>
      <c r="HH237" s="1"/>
      <c r="HI237" s="1"/>
      <c r="HJ237" s="1"/>
    </row>
    <row r="238" spans="1:218" s="176" customFormat="1" ht="53" customHeight="1" x14ac:dyDescent="0.2">
      <c r="A238" s="3644"/>
      <c r="B238" s="3644" t="s">
        <v>2704</v>
      </c>
      <c r="C238" s="3646" t="s">
        <v>2698</v>
      </c>
      <c r="D238" s="3670" t="s">
        <v>2699</v>
      </c>
      <c r="E238" s="3672" t="s">
        <v>193</v>
      </c>
      <c r="F238" s="3662"/>
      <c r="G238" s="3662"/>
      <c r="H238" s="3648" t="s">
        <v>89</v>
      </c>
      <c r="I238" s="3675" t="s">
        <v>89</v>
      </c>
      <c r="J238" s="3649">
        <v>42355</v>
      </c>
      <c r="K238" s="3649"/>
      <c r="L238" s="3649" t="s">
        <v>90</v>
      </c>
      <c r="M238" s="3863"/>
      <c r="N238" s="3649"/>
      <c r="O238" s="3649"/>
      <c r="P238" s="3650"/>
      <c r="Q238" s="3651"/>
      <c r="R238" s="3652"/>
      <c r="S238" s="3652"/>
      <c r="T238" s="3652"/>
      <c r="U238" s="3798"/>
      <c r="V238" s="4300"/>
      <c r="W238" s="3654" t="s">
        <v>93</v>
      </c>
      <c r="X238" s="3655" t="s">
        <v>93</v>
      </c>
      <c r="Y238" s="3646" t="s">
        <v>94</v>
      </c>
      <c r="Z238" s="3646"/>
      <c r="AA238" s="6202" t="s">
        <v>2700</v>
      </c>
      <c r="AB238" s="5777" t="s">
        <v>2701</v>
      </c>
      <c r="AC238" s="3673"/>
      <c r="AD238" s="3669">
        <v>45717</v>
      </c>
      <c r="AE238" s="4254">
        <v>46054</v>
      </c>
      <c r="AF238" s="3659" t="s">
        <v>641</v>
      </c>
      <c r="AG238" s="3658">
        <v>46054</v>
      </c>
      <c r="AH238" s="3658"/>
      <c r="AI238" s="3658"/>
      <c r="AJ238" s="4261"/>
      <c r="AK238" s="3661"/>
      <c r="AL238" s="5232">
        <v>46388</v>
      </c>
      <c r="AM238" s="5248" t="s">
        <v>2702</v>
      </c>
      <c r="AN238" s="3658">
        <v>46388</v>
      </c>
      <c r="AO238" s="3658"/>
      <c r="AP238" s="3658"/>
      <c r="AQ238" s="3662"/>
      <c r="AR238" s="3663"/>
      <c r="AS238" s="3665"/>
      <c r="AT238" s="3648"/>
      <c r="AU238" s="3665"/>
      <c r="AV238" s="3665"/>
      <c r="AW238" s="3665"/>
      <c r="AX238" s="3648"/>
      <c r="AY238" s="3666"/>
      <c r="AZ238" s="3665"/>
      <c r="BA238" s="3648"/>
      <c r="BB238" s="3665"/>
      <c r="BC238" s="3665"/>
      <c r="BD238" s="3665"/>
      <c r="BE238" s="3648"/>
      <c r="BF238" s="3648"/>
      <c r="BG238" s="4251">
        <v>46692</v>
      </c>
      <c r="BH238" s="3658">
        <v>46692</v>
      </c>
      <c r="BI238" s="3668"/>
      <c r="BJ238" s="4251">
        <v>46813</v>
      </c>
      <c r="BK238" s="3658">
        <v>46813</v>
      </c>
      <c r="BL238" s="3668"/>
      <c r="BM238" s="4251">
        <v>47088</v>
      </c>
      <c r="BN238" s="3658">
        <v>47088</v>
      </c>
      <c r="BO238" s="5358"/>
      <c r="BP238" s="3646" t="s">
        <v>2703</v>
      </c>
      <c r="BQ238" s="4256" t="s">
        <v>355</v>
      </c>
      <c r="BR238" s="3684"/>
      <c r="BS238" s="3646"/>
      <c r="BT238" s="3671"/>
      <c r="BU238" s="3671">
        <v>45791</v>
      </c>
      <c r="BV238" s="3662" t="s">
        <v>116</v>
      </c>
      <c r="BW238" s="3671"/>
      <c r="BX238" s="3671">
        <v>45791</v>
      </c>
      <c r="BY238" s="3662" t="s">
        <v>116</v>
      </c>
      <c r="BZ238" s="3671">
        <v>45791</v>
      </c>
      <c r="CA238" s="3716" t="s">
        <v>104</v>
      </c>
      <c r="CB238" s="1409"/>
      <c r="CC238" s="1178"/>
      <c r="CD238" s="1176"/>
      <c r="CE238" s="1176"/>
      <c r="CF238" s="1176"/>
      <c r="CG238" s="1175"/>
      <c r="GT238" s="1"/>
      <c r="GU238" s="1"/>
      <c r="GV238" s="1"/>
      <c r="GW238" s="1"/>
      <c r="GX238" s="1"/>
      <c r="GY238" s="1"/>
      <c r="GZ238" s="1"/>
      <c r="HA238" s="1"/>
      <c r="HB238" s="1"/>
      <c r="HC238" s="1"/>
      <c r="HD238" s="1"/>
      <c r="HE238" s="1"/>
      <c r="HF238" s="1"/>
      <c r="HG238" s="1"/>
      <c r="HH238" s="1"/>
      <c r="HI238" s="1"/>
      <c r="HJ238" s="1"/>
    </row>
    <row r="239" spans="1:218" s="176" customFormat="1" ht="53" customHeight="1" x14ac:dyDescent="0.2">
      <c r="A239" s="4408" t="s">
        <v>2697</v>
      </c>
      <c r="B239" s="4409"/>
      <c r="C239" s="4410" t="s">
        <v>2698</v>
      </c>
      <c r="D239" s="4787" t="s">
        <v>2705</v>
      </c>
      <c r="E239" s="5884">
        <v>2276</v>
      </c>
      <c r="F239" s="4431">
        <v>2021</v>
      </c>
      <c r="G239" s="4431">
        <v>2040</v>
      </c>
      <c r="H239" s="4412" t="s">
        <v>89</v>
      </c>
      <c r="I239" s="4794" t="s">
        <v>89</v>
      </c>
      <c r="J239" s="4414">
        <v>42355</v>
      </c>
      <c r="K239" s="4414"/>
      <c r="L239" s="4414" t="s">
        <v>90</v>
      </c>
      <c r="M239" s="4457"/>
      <c r="N239" s="4414"/>
      <c r="O239" s="4414"/>
      <c r="P239" s="4416">
        <v>45590</v>
      </c>
      <c r="Q239" s="4417">
        <v>45706</v>
      </c>
      <c r="R239" s="4418">
        <v>45981</v>
      </c>
      <c r="S239" s="4418"/>
      <c r="T239" s="4418"/>
      <c r="U239" s="4419">
        <v>44166</v>
      </c>
      <c r="V239" s="5725" t="s">
        <v>2706</v>
      </c>
      <c r="W239" s="4421" t="s">
        <v>93</v>
      </c>
      <c r="X239" s="4422" t="s">
        <v>93</v>
      </c>
      <c r="Y239" s="4410" t="s">
        <v>94</v>
      </c>
      <c r="Z239" s="4410"/>
      <c r="AA239" s="6196" t="s">
        <v>2700</v>
      </c>
      <c r="AB239" s="5966" t="s">
        <v>2701</v>
      </c>
      <c r="AC239" s="4460"/>
      <c r="AD239" s="4426">
        <v>45717</v>
      </c>
      <c r="AE239" s="4424" t="s">
        <v>2707</v>
      </c>
      <c r="AF239" s="4425" t="s">
        <v>367</v>
      </c>
      <c r="AG239" s="4426">
        <v>45078</v>
      </c>
      <c r="AH239" s="4426">
        <v>45100</v>
      </c>
      <c r="AI239" s="4426">
        <v>45156</v>
      </c>
      <c r="AJ239" s="5967" t="s">
        <v>2708</v>
      </c>
      <c r="AK239" s="4428"/>
      <c r="AL239" s="5968"/>
      <c r="AM239" s="4430"/>
      <c r="AN239" s="4426"/>
      <c r="AO239" s="4426"/>
      <c r="AP239" s="4426"/>
      <c r="AQ239" s="4431"/>
      <c r="AR239" s="4728"/>
      <c r="AS239" s="4432"/>
      <c r="AT239" s="4412"/>
      <c r="AU239" s="4432"/>
      <c r="AV239" s="4432"/>
      <c r="AW239" s="4432"/>
      <c r="AX239" s="4412"/>
      <c r="AY239" s="4729"/>
      <c r="AZ239" s="4432"/>
      <c r="BA239" s="4412"/>
      <c r="BB239" s="4432"/>
      <c r="BC239" s="4432"/>
      <c r="BD239" s="4432"/>
      <c r="BE239" s="4412"/>
      <c r="BF239" s="4412"/>
      <c r="BG239" s="4433" t="s">
        <v>2709</v>
      </c>
      <c r="BH239" s="4426">
        <v>45566</v>
      </c>
      <c r="BI239" s="4434">
        <v>45590</v>
      </c>
      <c r="BJ239" s="4433">
        <v>45689</v>
      </c>
      <c r="BK239" s="4426">
        <v>45689</v>
      </c>
      <c r="BL239" s="4434">
        <v>45689</v>
      </c>
      <c r="BM239" s="4433">
        <v>46357</v>
      </c>
      <c r="BN239" s="4426">
        <v>46357</v>
      </c>
      <c r="BO239" s="5969"/>
      <c r="BP239" s="4410" t="s">
        <v>2710</v>
      </c>
      <c r="BQ239" s="4458" t="s">
        <v>2711</v>
      </c>
      <c r="BR239" s="5970"/>
      <c r="BS239" s="4410"/>
      <c r="BT239" s="4352">
        <v>45576</v>
      </c>
      <c r="BU239" s="4352">
        <v>45791</v>
      </c>
      <c r="BV239" s="4431" t="s">
        <v>116</v>
      </c>
      <c r="BW239" s="4352"/>
      <c r="BX239" s="4352">
        <v>45791</v>
      </c>
      <c r="BY239" s="4431" t="s">
        <v>116</v>
      </c>
      <c r="BZ239" s="4352">
        <v>45979</v>
      </c>
      <c r="CA239" s="4352" t="s">
        <v>3949</v>
      </c>
      <c r="CB239" s="1409"/>
      <c r="CC239" s="540" t="s">
        <v>579</v>
      </c>
      <c r="CD239" s="12"/>
      <c r="CE239" s="12"/>
      <c r="CF239" s="12"/>
      <c r="CG239" s="18"/>
      <c r="GT239" s="1"/>
      <c r="GU239" s="1"/>
      <c r="GV239" s="1"/>
      <c r="GW239" s="1"/>
      <c r="GX239" s="1"/>
      <c r="GY239" s="1"/>
      <c r="GZ239" s="1"/>
      <c r="HA239" s="1"/>
      <c r="HB239" s="1"/>
      <c r="HC239" s="1"/>
      <c r="HD239" s="1"/>
      <c r="HE239" s="1"/>
      <c r="HF239" s="1"/>
      <c r="HG239" s="1"/>
      <c r="HH239" s="1"/>
      <c r="HI239" s="1"/>
      <c r="HJ239" s="1"/>
    </row>
    <row r="240" spans="1:218" s="176" customFormat="1" ht="45" hidden="1" customHeight="1" x14ac:dyDescent="0.2">
      <c r="A240" s="1412" t="s">
        <v>2712</v>
      </c>
      <c r="B240" s="3304"/>
      <c r="C240" s="1381" t="s">
        <v>2713</v>
      </c>
      <c r="D240" s="1380" t="s">
        <v>2714</v>
      </c>
      <c r="E240" s="7393">
        <v>2310</v>
      </c>
      <c r="F240" s="1387">
        <v>2023</v>
      </c>
      <c r="G240" s="1387">
        <v>2044</v>
      </c>
      <c r="H240" s="1413" t="s">
        <v>89</v>
      </c>
      <c r="I240" s="1414" t="s">
        <v>89</v>
      </c>
      <c r="J240" s="1389">
        <v>43670</v>
      </c>
      <c r="K240" s="1389"/>
      <c r="L240" s="1389"/>
      <c r="M240" s="2002"/>
      <c r="N240" s="1389"/>
      <c r="O240" s="1389"/>
      <c r="P240" s="1388"/>
      <c r="Q240" s="1415"/>
      <c r="R240" s="1416"/>
      <c r="S240" s="1416"/>
      <c r="T240" s="1416"/>
      <c r="U240" s="3792"/>
      <c r="V240" s="1417"/>
      <c r="W240" s="1391" t="str">
        <f t="shared" ref="W240:W266" si="12">IF(OR(X240="Yes", Y240="Web-page timetable", Z240="YES"), "Yes")</f>
        <v>Yes</v>
      </c>
      <c r="X240" s="1392" t="s">
        <v>93</v>
      </c>
      <c r="Y240" s="108" t="s">
        <v>94</v>
      </c>
      <c r="Z240" s="108"/>
      <c r="AA240" s="5792" t="s">
        <v>2715</v>
      </c>
      <c r="AB240" s="5779" t="s">
        <v>4358</v>
      </c>
      <c r="AC240" s="2926"/>
      <c r="AD240" s="1531">
        <v>45748</v>
      </c>
      <c r="AE240" s="1570" t="s">
        <v>2717</v>
      </c>
      <c r="AF240" s="1419" t="s">
        <v>142</v>
      </c>
      <c r="AG240" s="1396">
        <v>45108</v>
      </c>
      <c r="AH240" s="1397">
        <v>45108</v>
      </c>
      <c r="AI240" s="1397">
        <v>45184</v>
      </c>
      <c r="AJ240" s="3007" t="s">
        <v>2718</v>
      </c>
      <c r="AK240" s="1399"/>
      <c r="AL240" s="1420" t="s">
        <v>2719</v>
      </c>
      <c r="AM240" s="1419" t="s">
        <v>2720</v>
      </c>
      <c r="AN240" s="1396">
        <v>45748</v>
      </c>
      <c r="AO240" s="1397">
        <v>45758</v>
      </c>
      <c r="AP240" s="1397">
        <v>45806</v>
      </c>
      <c r="AQ240" s="3007" t="s">
        <v>2718</v>
      </c>
      <c r="AR240" s="1400"/>
      <c r="AS240" s="1420"/>
      <c r="AT240" s="1421"/>
      <c r="AU240" s="1422"/>
      <c r="AV240" s="1423"/>
      <c r="AW240" s="1423"/>
      <c r="AX240" s="1424"/>
      <c r="AY240" s="1425"/>
      <c r="AZ240" s="1420"/>
      <c r="BA240" s="1421"/>
      <c r="BB240" s="1422"/>
      <c r="BC240" s="1423"/>
      <c r="BD240" s="1423"/>
      <c r="BE240" s="1424"/>
      <c r="BF240" s="1424"/>
      <c r="BG240" s="4085" t="s">
        <v>368</v>
      </c>
      <c r="BH240" s="1396">
        <v>45962</v>
      </c>
      <c r="BI240" s="1408"/>
      <c r="BJ240" s="4085">
        <v>46082</v>
      </c>
      <c r="BK240" s="1396">
        <v>46082</v>
      </c>
      <c r="BL240" s="1408"/>
      <c r="BM240" s="4085">
        <v>46357</v>
      </c>
      <c r="BN240" s="1396">
        <v>46357</v>
      </c>
      <c r="BO240" s="1408"/>
      <c r="BP240" s="540" t="s">
        <v>4359</v>
      </c>
      <c r="BQ240" s="627" t="s">
        <v>417</v>
      </c>
      <c r="BR240" s="1178"/>
      <c r="BS240" s="540"/>
      <c r="BT240" s="1409">
        <v>45315</v>
      </c>
      <c r="BU240" s="1409">
        <v>45791</v>
      </c>
      <c r="BV240" s="1410" t="s">
        <v>116</v>
      </c>
      <c r="BW240" s="1409"/>
      <c r="BX240" s="1409">
        <v>45856</v>
      </c>
      <c r="BY240" s="1410" t="s">
        <v>116</v>
      </c>
      <c r="BZ240" s="1409">
        <v>45791</v>
      </c>
      <c r="CA240" s="1409" t="s">
        <v>178</v>
      </c>
      <c r="CB240" s="1409"/>
      <c r="CC240" s="1378"/>
      <c r="CD240" s="12"/>
      <c r="CE240" s="12"/>
      <c r="CF240" s="12"/>
      <c r="CG240" s="18"/>
      <c r="GT240" s="1"/>
      <c r="GU240" s="1"/>
      <c r="GV240" s="1"/>
      <c r="GW240" s="1"/>
      <c r="GX240" s="1"/>
      <c r="GY240" s="1"/>
      <c r="GZ240" s="1"/>
      <c r="HA240" s="1"/>
      <c r="HB240" s="1"/>
      <c r="HC240" s="1"/>
      <c r="HD240" s="1"/>
      <c r="HE240" s="1"/>
      <c r="HF240" s="1"/>
      <c r="HG240" s="1"/>
      <c r="HH240" s="1"/>
      <c r="HI240" s="1"/>
      <c r="HJ240" s="1"/>
    </row>
    <row r="241" spans="1:218" s="176" customFormat="1" ht="45" hidden="1" customHeight="1" x14ac:dyDescent="0.2">
      <c r="A241" s="3686" t="s">
        <v>2721</v>
      </c>
      <c r="B241" s="3687"/>
      <c r="C241" s="3688" t="s">
        <v>2722</v>
      </c>
      <c r="D241" s="3689" t="s">
        <v>2723</v>
      </c>
      <c r="E241" s="3717"/>
      <c r="F241" s="3691"/>
      <c r="G241" s="3691"/>
      <c r="H241" s="3692"/>
      <c r="I241" s="3693"/>
      <c r="J241" s="3694">
        <v>43550</v>
      </c>
      <c r="K241" s="3694"/>
      <c r="L241" s="3694"/>
      <c r="M241" s="3866"/>
      <c r="N241" s="3694"/>
      <c r="O241" s="3694"/>
      <c r="P241" s="3696"/>
      <c r="Q241" s="3697"/>
      <c r="R241" s="3698"/>
      <c r="S241" s="3698"/>
      <c r="T241" s="3698"/>
      <c r="U241" s="3794">
        <v>45352</v>
      </c>
      <c r="V241" s="3699" t="s">
        <v>2724</v>
      </c>
      <c r="W241" s="3700" t="str">
        <f t="shared" si="12"/>
        <v>Yes</v>
      </c>
      <c r="X241" s="3701" t="s">
        <v>93</v>
      </c>
      <c r="Y241" s="3688" t="s">
        <v>94</v>
      </c>
      <c r="Z241" s="3688"/>
      <c r="AA241" s="5791" t="s">
        <v>2725</v>
      </c>
      <c r="AB241" s="5776" t="s">
        <v>2726</v>
      </c>
      <c r="AC241" s="3703"/>
      <c r="AD241" s="3704">
        <v>45689</v>
      </c>
      <c r="AE241" s="4145">
        <v>46204</v>
      </c>
      <c r="AF241" s="3705" t="s">
        <v>691</v>
      </c>
      <c r="AG241" s="3706">
        <v>46204</v>
      </c>
      <c r="AH241" s="3706"/>
      <c r="AI241" s="3706"/>
      <c r="AJ241" s="3713"/>
      <c r="AK241" s="3707"/>
      <c r="AL241" s="3709"/>
      <c r="AM241" s="3705"/>
      <c r="AN241" s="3706"/>
      <c r="AO241" s="3706"/>
      <c r="AP241" s="3706"/>
      <c r="AQ241" s="3695"/>
      <c r="AR241" s="3708"/>
      <c r="AS241" s="3709"/>
      <c r="AT241" s="3692"/>
      <c r="AU241" s="3709"/>
      <c r="AV241" s="3709"/>
      <c r="AW241" s="3709"/>
      <c r="AX241" s="3692"/>
      <c r="AY241" s="3710"/>
      <c r="AZ241" s="3709"/>
      <c r="BA241" s="3692"/>
      <c r="BB241" s="3709"/>
      <c r="BC241" s="3709"/>
      <c r="BD241" s="3709"/>
      <c r="BE241" s="3692"/>
      <c r="BF241" s="3692"/>
      <c r="BG241" s="4089">
        <v>46722</v>
      </c>
      <c r="BH241" s="3706">
        <v>46722</v>
      </c>
      <c r="BI241" s="3711"/>
      <c r="BJ241" s="4089">
        <v>46813</v>
      </c>
      <c r="BK241" s="3706">
        <v>46813</v>
      </c>
      <c r="BL241" s="3711"/>
      <c r="BM241" s="4089">
        <v>47027</v>
      </c>
      <c r="BN241" s="3706">
        <v>47027</v>
      </c>
      <c r="BO241" s="3711"/>
      <c r="BP241" s="3688" t="s">
        <v>2727</v>
      </c>
      <c r="BQ241" s="4182" t="s">
        <v>2206</v>
      </c>
      <c r="BR241" s="3688"/>
      <c r="BS241" s="3689" t="s">
        <v>2728</v>
      </c>
      <c r="BT241" s="3716">
        <v>45791</v>
      </c>
      <c r="BU241" s="3716">
        <v>45700</v>
      </c>
      <c r="BV241" s="3695" t="s">
        <v>116</v>
      </c>
      <c r="BW241" s="3716">
        <v>45791</v>
      </c>
      <c r="BX241" s="3716">
        <v>45700</v>
      </c>
      <c r="BY241" s="3695" t="s">
        <v>116</v>
      </c>
      <c r="BZ241" s="3716">
        <v>45700</v>
      </c>
      <c r="CA241" s="3716" t="s">
        <v>104</v>
      </c>
      <c r="CB241" s="1409"/>
      <c r="CC241" s="540"/>
      <c r="CD241" s="12"/>
      <c r="CE241" s="12"/>
      <c r="CF241" s="12"/>
      <c r="CG241" s="18"/>
      <c r="GT241" s="1"/>
      <c r="GU241" s="1"/>
      <c r="GV241" s="1"/>
      <c r="GW241" s="1"/>
      <c r="GX241" s="1"/>
      <c r="GY241" s="1"/>
      <c r="GZ241" s="1"/>
      <c r="HA241" s="1"/>
      <c r="HB241" s="1"/>
      <c r="HC241" s="1"/>
      <c r="HD241" s="1"/>
      <c r="HE241" s="1"/>
      <c r="HF241" s="1"/>
      <c r="HG241" s="1"/>
      <c r="HH241" s="1"/>
      <c r="HI241" s="1"/>
      <c r="HJ241" s="1"/>
    </row>
    <row r="242" spans="1:218" s="176" customFormat="1" ht="45" hidden="1" customHeight="1" x14ac:dyDescent="0.2">
      <c r="A242" s="1688" t="s">
        <v>2729</v>
      </c>
      <c r="B242" s="3307"/>
      <c r="C242" s="2275" t="s">
        <v>2730</v>
      </c>
      <c r="D242" s="1689" t="s">
        <v>2731</v>
      </c>
      <c r="E242" s="7113"/>
      <c r="F242" s="1665"/>
      <c r="G242" s="1665"/>
      <c r="H242" s="1680"/>
      <c r="I242" s="1680"/>
      <c r="J242" s="1668">
        <v>43417</v>
      </c>
      <c r="K242" s="1668"/>
      <c r="L242" s="1668"/>
      <c r="M242" s="2006"/>
      <c r="N242" s="1668"/>
      <c r="O242" s="1668"/>
      <c r="P242" s="1667"/>
      <c r="Q242" s="1705"/>
      <c r="R242" s="1669"/>
      <c r="S242" s="1669"/>
      <c r="T242" s="1669"/>
      <c r="U242" s="3793"/>
      <c r="V242" s="1671"/>
      <c r="W242" s="1695" t="b">
        <f t="shared" si="12"/>
        <v>0</v>
      </c>
      <c r="X242" s="1672" t="s">
        <v>237</v>
      </c>
      <c r="Y242" s="1376" t="s">
        <v>94</v>
      </c>
      <c r="Z242" s="1376"/>
      <c r="AA242" s="5844" t="s">
        <v>2732</v>
      </c>
      <c r="AB242" s="5786" t="s">
        <v>2733</v>
      </c>
      <c r="AC242" s="2312" t="s">
        <v>2734</v>
      </c>
      <c r="AD242" s="1682">
        <v>42461</v>
      </c>
      <c r="AE242" s="4147"/>
      <c r="AF242" s="1676"/>
      <c r="AG242" s="1674"/>
      <c r="AH242" s="1674"/>
      <c r="AI242" s="1674"/>
      <c r="AJ242" s="3006"/>
      <c r="AK242" s="1677"/>
      <c r="AL242" s="7129"/>
      <c r="AM242" s="7141"/>
      <c r="AN242" s="1674"/>
      <c r="AO242" s="1674"/>
      <c r="AP242" s="1674"/>
      <c r="AQ242" s="1666"/>
      <c r="AR242" s="1697"/>
      <c r="AS242" s="1679"/>
      <c r="AT242" s="1680"/>
      <c r="AU242" s="1679"/>
      <c r="AV242" s="1679"/>
      <c r="AW242" s="1679"/>
      <c r="AX242" s="1680"/>
      <c r="AY242" s="1698"/>
      <c r="AZ242" s="1679"/>
      <c r="BA242" s="1680"/>
      <c r="BB242" s="1679"/>
      <c r="BC242" s="1679"/>
      <c r="BD242" s="1679"/>
      <c r="BE242" s="1680"/>
      <c r="BF242" s="1680"/>
      <c r="BG242" s="4158"/>
      <c r="BH242" s="1674"/>
      <c r="BI242" s="1683"/>
      <c r="BJ242" s="4158"/>
      <c r="BK242" s="1674"/>
      <c r="BL242" s="1683"/>
      <c r="BM242" s="4158"/>
      <c r="BN242" s="1674"/>
      <c r="BO242" s="1683"/>
      <c r="BP242" s="1376" t="s">
        <v>2735</v>
      </c>
      <c r="BQ242" s="4184"/>
      <c r="BR242" s="7394" t="s">
        <v>2736</v>
      </c>
      <c r="BS242" s="1376"/>
      <c r="BT242" s="1684">
        <v>44271</v>
      </c>
      <c r="BU242" s="1684"/>
      <c r="BV242" s="1666" t="s">
        <v>116</v>
      </c>
      <c r="BW242" s="1684">
        <v>44271</v>
      </c>
      <c r="BX242" s="1684"/>
      <c r="BY242" s="1666" t="s">
        <v>116</v>
      </c>
      <c r="BZ242" s="1684"/>
      <c r="CA242" s="2319" t="s">
        <v>117</v>
      </c>
      <c r="CB242" s="1684"/>
      <c r="CC242" s="1376" t="s">
        <v>2737</v>
      </c>
      <c r="CD242" s="12"/>
      <c r="CE242" s="12"/>
      <c r="CF242" s="12"/>
      <c r="CG242" s="18"/>
      <c r="GT242" s="1"/>
      <c r="GU242" s="1"/>
      <c r="GV242" s="1"/>
      <c r="GW242" s="1"/>
      <c r="GX242" s="1"/>
      <c r="GY242" s="1"/>
      <c r="GZ242" s="1"/>
      <c r="HA242" s="1"/>
      <c r="HB242" s="1"/>
      <c r="HC242" s="1"/>
      <c r="HD242" s="1"/>
      <c r="HE242" s="1"/>
      <c r="HF242" s="1"/>
      <c r="HG242" s="1"/>
      <c r="HH242" s="1"/>
      <c r="HI242" s="1"/>
      <c r="HJ242" s="1"/>
    </row>
    <row r="243" spans="1:218" s="176" customFormat="1" ht="45" hidden="1" customHeight="1" x14ac:dyDescent="0.2">
      <c r="A243" s="2512" t="s">
        <v>2738</v>
      </c>
      <c r="B243" s="3309"/>
      <c r="C243" s="2542" t="s">
        <v>2739</v>
      </c>
      <c r="D243" s="2514" t="s">
        <v>2740</v>
      </c>
      <c r="E243" s="7395">
        <v>2120</v>
      </c>
      <c r="F243" s="2515" t="s">
        <v>337</v>
      </c>
      <c r="G243" s="2515" t="s">
        <v>266</v>
      </c>
      <c r="H243" s="2516" t="s">
        <v>89</v>
      </c>
      <c r="I243" s="3373" t="s">
        <v>89</v>
      </c>
      <c r="J243" s="2518">
        <v>40932</v>
      </c>
      <c r="K243" s="2518"/>
      <c r="L243" s="2518" t="s">
        <v>90</v>
      </c>
      <c r="M243" s="3375" t="s">
        <v>169</v>
      </c>
      <c r="N243" s="2518"/>
      <c r="O243" s="2518"/>
      <c r="P243" s="2520">
        <v>45482</v>
      </c>
      <c r="Q243" s="2521"/>
      <c r="R243" s="2522"/>
      <c r="S243" s="2522"/>
      <c r="T243" s="2522"/>
      <c r="U243" s="3803"/>
      <c r="V243" s="2524"/>
      <c r="W243" s="2525" t="str">
        <f t="shared" si="12"/>
        <v>Yes</v>
      </c>
      <c r="X243" s="2526" t="s">
        <v>93</v>
      </c>
      <c r="Y243" s="2513" t="s">
        <v>94</v>
      </c>
      <c r="Z243" s="2513"/>
      <c r="AA243" s="5797" t="s">
        <v>2741</v>
      </c>
      <c r="AB243" s="5797" t="s">
        <v>2742</v>
      </c>
      <c r="AC243" s="2976"/>
      <c r="AD243" s="2528">
        <v>45748</v>
      </c>
      <c r="AE243" s="3920">
        <v>42917</v>
      </c>
      <c r="AF243" s="2530" t="s">
        <v>364</v>
      </c>
      <c r="AG243" s="2531">
        <v>42917</v>
      </c>
      <c r="AH243" s="2531">
        <v>42950</v>
      </c>
      <c r="AI243" s="2531">
        <v>43006</v>
      </c>
      <c r="AJ243" s="3009" t="s">
        <v>2743</v>
      </c>
      <c r="AK243" s="2533" t="s">
        <v>2744</v>
      </c>
      <c r="AL243" s="7192">
        <v>43800</v>
      </c>
      <c r="AM243" s="7193" t="s">
        <v>2745</v>
      </c>
      <c r="AN243" s="2531">
        <v>43800</v>
      </c>
      <c r="AO243" s="2531">
        <v>43507</v>
      </c>
      <c r="AP243" s="2531">
        <v>43549</v>
      </c>
      <c r="AQ243" s="2532" t="s">
        <v>2746</v>
      </c>
      <c r="AR243" s="2534" t="s">
        <v>2747</v>
      </c>
      <c r="AS243" s="2535" t="s">
        <v>873</v>
      </c>
      <c r="AT243" s="2516" t="s">
        <v>2748</v>
      </c>
      <c r="AU243" s="2535">
        <v>44378</v>
      </c>
      <c r="AV243" s="2535">
        <v>44456</v>
      </c>
      <c r="AW243" s="2535">
        <v>44500</v>
      </c>
      <c r="AX243" s="6292" t="s">
        <v>2749</v>
      </c>
      <c r="AY243" s="6295"/>
      <c r="AZ243" s="2535"/>
      <c r="BA243" s="2516"/>
      <c r="BB243" s="2535"/>
      <c r="BC243" s="2535"/>
      <c r="BD243" s="2535"/>
      <c r="BE243" s="2516"/>
      <c r="BF243" s="2516"/>
      <c r="BG243" s="4164" t="s">
        <v>2750</v>
      </c>
      <c r="BH243" s="2531" t="s">
        <v>4360</v>
      </c>
      <c r="BI243" s="2538" t="s">
        <v>4361</v>
      </c>
      <c r="BJ243" s="4164" t="s">
        <v>984</v>
      </c>
      <c r="BK243" s="2531">
        <v>46113</v>
      </c>
      <c r="BL243" s="2538"/>
      <c r="BM243" s="4164" t="s">
        <v>1652</v>
      </c>
      <c r="BN243" s="2531">
        <v>46478</v>
      </c>
      <c r="BO243" s="2538"/>
      <c r="BP243" s="4980" t="s">
        <v>4362</v>
      </c>
      <c r="BQ243" s="4113" t="s">
        <v>417</v>
      </c>
      <c r="BR243" s="2513" t="s">
        <v>2753</v>
      </c>
      <c r="BS243" s="2513"/>
      <c r="BT243" s="2540">
        <v>45674</v>
      </c>
      <c r="BU243" s="2540">
        <v>45790</v>
      </c>
      <c r="BV243" s="2532" t="s">
        <v>116</v>
      </c>
      <c r="BW243" s="2540">
        <v>45632</v>
      </c>
      <c r="BX243" s="2540">
        <v>45790</v>
      </c>
      <c r="BY243" s="2532" t="s">
        <v>116</v>
      </c>
      <c r="BZ243" s="2540">
        <v>45790</v>
      </c>
      <c r="CA243" s="2540" t="s">
        <v>4363</v>
      </c>
      <c r="CB243" s="1409"/>
      <c r="CC243" s="540" t="s">
        <v>579</v>
      </c>
      <c r="CD243" s="12"/>
      <c r="CE243" s="12"/>
      <c r="CF243" s="12"/>
      <c r="CG243" s="18"/>
      <c r="GT243" s="1"/>
      <c r="GU243" s="1"/>
      <c r="GV243" s="1"/>
      <c r="GW243" s="1"/>
      <c r="GX243" s="1"/>
      <c r="GY243" s="1"/>
      <c r="GZ243" s="1"/>
      <c r="HA243" s="1"/>
      <c r="HB243" s="1"/>
      <c r="HC243" s="1"/>
      <c r="HD243" s="1"/>
      <c r="HE243" s="1"/>
      <c r="HF243" s="1"/>
      <c r="HG243" s="1"/>
      <c r="HH243" s="1"/>
      <c r="HI243" s="1"/>
      <c r="HJ243" s="1"/>
    </row>
    <row r="244" spans="1:218" s="176" customFormat="1" ht="45" hidden="1" customHeight="1" x14ac:dyDescent="0.2">
      <c r="A244" s="2150" t="s">
        <v>2754</v>
      </c>
      <c r="B244" s="3306"/>
      <c r="C244" s="2151" t="s">
        <v>2755</v>
      </c>
      <c r="D244" s="2152" t="s">
        <v>948</v>
      </c>
      <c r="E244" s="3228">
        <v>2100</v>
      </c>
      <c r="F244" s="2155">
        <v>2023</v>
      </c>
      <c r="G244" s="2155">
        <v>2041</v>
      </c>
      <c r="H244" s="2154" t="s">
        <v>89</v>
      </c>
      <c r="I244" s="2181" t="s">
        <v>194</v>
      </c>
      <c r="J244" s="2157">
        <v>41108</v>
      </c>
      <c r="K244" s="2157"/>
      <c r="L244" s="1389"/>
      <c r="M244" s="2002"/>
      <c r="N244" s="1389"/>
      <c r="O244" s="2518"/>
      <c r="P244" s="2156">
        <v>45712</v>
      </c>
      <c r="Q244" s="2158">
        <v>45838</v>
      </c>
      <c r="R244" s="2159"/>
      <c r="S244" s="2159"/>
      <c r="T244" s="2159"/>
      <c r="U244" s="3799"/>
      <c r="V244" s="2161"/>
      <c r="W244" s="2162" t="str">
        <f t="shared" si="12"/>
        <v>Yes</v>
      </c>
      <c r="X244" s="2163" t="s">
        <v>93</v>
      </c>
      <c r="Y244" s="2151" t="s">
        <v>94</v>
      </c>
      <c r="Z244" s="2151"/>
      <c r="AA244" s="5775" t="s">
        <v>950</v>
      </c>
      <c r="AB244" s="5775" t="s">
        <v>951</v>
      </c>
      <c r="AC244" s="4110"/>
      <c r="AD244" s="2165" t="s">
        <v>952</v>
      </c>
      <c r="AE244" s="3535" t="s">
        <v>953</v>
      </c>
      <c r="AF244" s="2167" t="s">
        <v>954</v>
      </c>
      <c r="AG244" s="2168">
        <v>43678</v>
      </c>
      <c r="AH244" s="2168">
        <v>43787</v>
      </c>
      <c r="AI244" s="2168">
        <v>43875</v>
      </c>
      <c r="AJ244" s="3011" t="s">
        <v>955</v>
      </c>
      <c r="AK244" s="2533"/>
      <c r="AL244" s="7160">
        <v>44896</v>
      </c>
      <c r="AM244" s="7161" t="s">
        <v>956</v>
      </c>
      <c r="AN244" s="2168">
        <v>44896</v>
      </c>
      <c r="AO244" s="2168">
        <v>44896</v>
      </c>
      <c r="AP244" s="2168">
        <v>44981</v>
      </c>
      <c r="AQ244" s="2155" t="s">
        <v>957</v>
      </c>
      <c r="AR244" s="2534"/>
      <c r="AS244" s="2171">
        <v>45139</v>
      </c>
      <c r="AT244" s="2154" t="s">
        <v>958</v>
      </c>
      <c r="AU244" s="2171">
        <v>45139</v>
      </c>
      <c r="AV244" s="2171">
        <v>45139</v>
      </c>
      <c r="AW244" s="2171">
        <v>45199</v>
      </c>
      <c r="AX244" s="2154"/>
      <c r="AY244" s="2536"/>
      <c r="AZ244" s="2171"/>
      <c r="BA244" s="2154"/>
      <c r="BB244" s="2171"/>
      <c r="BC244" s="2171"/>
      <c r="BD244" s="2171"/>
      <c r="BE244" s="2154"/>
      <c r="BF244" s="2516"/>
      <c r="BG244" s="4159">
        <v>45689</v>
      </c>
      <c r="BH244" s="2168">
        <v>45689</v>
      </c>
      <c r="BI244" s="2184">
        <v>45712</v>
      </c>
      <c r="BJ244" s="4159">
        <v>45809</v>
      </c>
      <c r="BK244" s="2168">
        <v>45809</v>
      </c>
      <c r="BL244" s="2184">
        <v>45838</v>
      </c>
      <c r="BM244" s="4159">
        <v>46357</v>
      </c>
      <c r="BN244" s="2168">
        <v>46357</v>
      </c>
      <c r="BO244" s="2184"/>
      <c r="BP244" s="2197" t="s">
        <v>959</v>
      </c>
      <c r="BQ244" s="5499" t="s">
        <v>960</v>
      </c>
      <c r="BR244" s="2550"/>
      <c r="BS244" s="629" t="s">
        <v>961</v>
      </c>
      <c r="BT244" s="2177">
        <v>45695</v>
      </c>
      <c r="BU244" s="2177">
        <v>45420</v>
      </c>
      <c r="BV244" s="2155" t="s">
        <v>116</v>
      </c>
      <c r="BW244" s="2177">
        <v>45790</v>
      </c>
      <c r="BX244" s="2177">
        <v>45420</v>
      </c>
      <c r="BY244" s="2155" t="s">
        <v>116</v>
      </c>
      <c r="BZ244" s="2177">
        <v>45721</v>
      </c>
      <c r="CA244" s="2177" t="s">
        <v>962</v>
      </c>
      <c r="CB244" s="1409"/>
      <c r="CC244" s="540" t="s">
        <v>579</v>
      </c>
      <c r="CD244" s="12"/>
      <c r="CE244" s="12"/>
      <c r="CF244" s="12"/>
      <c r="CG244" s="18"/>
      <c r="GT244" s="1"/>
      <c r="GU244" s="1"/>
      <c r="GV244" s="1"/>
      <c r="GW244" s="1"/>
      <c r="GX244" s="1"/>
      <c r="GY244" s="1"/>
      <c r="GZ244" s="1"/>
      <c r="HA244" s="1"/>
      <c r="HB244" s="1"/>
      <c r="HC244" s="1"/>
      <c r="HD244" s="1"/>
      <c r="HE244" s="1"/>
      <c r="HF244" s="1"/>
      <c r="HG244" s="1"/>
      <c r="HH244" s="1"/>
      <c r="HI244" s="1"/>
      <c r="HJ244" s="1"/>
    </row>
    <row r="245" spans="1:218" s="176" customFormat="1" ht="45" hidden="1" customHeight="1" x14ac:dyDescent="0.2">
      <c r="A245" s="4944" t="s">
        <v>2756</v>
      </c>
      <c r="B245" s="4961"/>
      <c r="C245" s="1703" t="s">
        <v>2757</v>
      </c>
      <c r="D245" s="4436" t="s">
        <v>2758</v>
      </c>
      <c r="E245" s="4437">
        <v>2016</v>
      </c>
      <c r="F245" s="4438" t="s">
        <v>2759</v>
      </c>
      <c r="G245" s="4438" t="s">
        <v>2760</v>
      </c>
      <c r="H245" s="4360" t="s">
        <v>89</v>
      </c>
      <c r="I245" s="4413" t="s">
        <v>89</v>
      </c>
      <c r="J245" s="4415">
        <v>45491</v>
      </c>
      <c r="K245" s="4415">
        <v>41226</v>
      </c>
      <c r="L245" s="4415" t="s">
        <v>90</v>
      </c>
      <c r="M245" s="6130" t="s">
        <v>169</v>
      </c>
      <c r="N245" s="4415"/>
      <c r="O245" s="4415"/>
      <c r="P245" s="4415">
        <v>43395</v>
      </c>
      <c r="Q245" s="4397">
        <v>43493</v>
      </c>
      <c r="R245" s="2267">
        <v>45419</v>
      </c>
      <c r="S245" s="2267"/>
      <c r="T245" s="2267"/>
      <c r="U245" s="4441"/>
      <c r="V245" s="4442"/>
      <c r="W245" s="4443" t="str">
        <f t="shared" si="12"/>
        <v>Yes</v>
      </c>
      <c r="X245" s="4444" t="s">
        <v>93</v>
      </c>
      <c r="Y245" s="1703" t="s">
        <v>94</v>
      </c>
      <c r="Z245" s="1703"/>
      <c r="AA245" s="5845" t="s">
        <v>2761</v>
      </c>
      <c r="AB245" s="5844" t="s">
        <v>2762</v>
      </c>
      <c r="AC245" s="4445" t="s">
        <v>2763</v>
      </c>
      <c r="AD245" s="4446">
        <v>43132</v>
      </c>
      <c r="AE245" s="4447" t="s">
        <v>2764</v>
      </c>
      <c r="AF245" s="4448" t="s">
        <v>2765</v>
      </c>
      <c r="AG245" s="4449">
        <v>43132</v>
      </c>
      <c r="AH245" s="4449"/>
      <c r="AI245" s="4449"/>
      <c r="AJ245" s="4450"/>
      <c r="AK245" s="4451"/>
      <c r="AL245" s="4452"/>
      <c r="AM245" s="4448"/>
      <c r="AN245" s="4449"/>
      <c r="AO245" s="4449"/>
      <c r="AP245" s="4449"/>
      <c r="AQ245" s="4413"/>
      <c r="AR245" s="4453"/>
      <c r="AS245" s="4452"/>
      <c r="AT245" s="4360"/>
      <c r="AU245" s="4452"/>
      <c r="AV245" s="4452"/>
      <c r="AW245" s="4452"/>
      <c r="AX245" s="4360"/>
      <c r="AY245" s="4454"/>
      <c r="AZ245" s="4452"/>
      <c r="BA245" s="4360"/>
      <c r="BB245" s="4452"/>
      <c r="BC245" s="4452"/>
      <c r="BD245" s="4452"/>
      <c r="BE245" s="4360"/>
      <c r="BF245" s="4360"/>
      <c r="BG245" s="4455" t="s">
        <v>2766</v>
      </c>
      <c r="BH245" s="4449">
        <v>43405</v>
      </c>
      <c r="BI245" s="2277">
        <v>43395</v>
      </c>
      <c r="BJ245" s="4455">
        <v>43497</v>
      </c>
      <c r="BK245" s="4449">
        <v>43497</v>
      </c>
      <c r="BL245" s="2277">
        <v>43493</v>
      </c>
      <c r="BM245" s="4455">
        <v>43709</v>
      </c>
      <c r="BN245" s="4449">
        <v>43709</v>
      </c>
      <c r="BO245" s="2277">
        <v>45491</v>
      </c>
      <c r="BP245" s="5363" t="s">
        <v>2767</v>
      </c>
      <c r="BQ245" s="6353"/>
      <c r="BR245" s="1703"/>
      <c r="BS245" s="1703"/>
      <c r="BT245" s="4435">
        <v>43871</v>
      </c>
      <c r="BU245" s="4435"/>
      <c r="BV245" s="4413" t="s">
        <v>116</v>
      </c>
      <c r="BW245" s="4435"/>
      <c r="BX245" s="4435"/>
      <c r="BY245" s="4413"/>
      <c r="BZ245" s="4435"/>
      <c r="CA245" s="4435" t="s">
        <v>2768</v>
      </c>
      <c r="CB245" s="2177"/>
      <c r="CC245" s="2151" t="s">
        <v>2769</v>
      </c>
      <c r="CD245" s="12"/>
      <c r="CE245" s="12"/>
      <c r="CF245" s="12"/>
      <c r="CG245" s="18"/>
      <c r="GT245" s="1"/>
      <c r="GU245" s="1"/>
      <c r="GV245" s="1"/>
      <c r="GW245" s="1"/>
      <c r="GX245" s="1"/>
      <c r="GY245" s="1"/>
      <c r="GZ245" s="1"/>
      <c r="HA245" s="1"/>
      <c r="HB245" s="1"/>
      <c r="HC245" s="1"/>
      <c r="HD245" s="1"/>
      <c r="HE245" s="1"/>
      <c r="HF245" s="1"/>
      <c r="HG245" s="1"/>
      <c r="HH245" s="1"/>
      <c r="HI245" s="1"/>
      <c r="HJ245" s="1"/>
    </row>
    <row r="246" spans="1:218" s="176" customFormat="1" ht="60.5" hidden="1" customHeight="1" x14ac:dyDescent="0.2">
      <c r="A246" s="2150" t="s">
        <v>2770</v>
      </c>
      <c r="B246" s="3306"/>
      <c r="C246" s="2151" t="s">
        <v>2771</v>
      </c>
      <c r="D246" s="2152" t="s">
        <v>2772</v>
      </c>
      <c r="E246" s="7116">
        <v>2331</v>
      </c>
      <c r="F246" s="2155">
        <v>2023</v>
      </c>
      <c r="G246" s="2155">
        <v>2041</v>
      </c>
      <c r="H246" s="2154" t="s">
        <v>89</v>
      </c>
      <c r="I246" s="2181" t="s">
        <v>89</v>
      </c>
      <c r="J246" s="2156">
        <v>43773</v>
      </c>
      <c r="K246" s="2157"/>
      <c r="L246" s="2157"/>
      <c r="M246" s="2182"/>
      <c r="N246" s="2157"/>
      <c r="O246" s="2157"/>
      <c r="P246" s="2156">
        <v>45603</v>
      </c>
      <c r="Q246" s="2158">
        <v>45786</v>
      </c>
      <c r="R246" s="2159"/>
      <c r="S246" s="2159"/>
      <c r="T246" s="2159"/>
      <c r="U246" s="4320" t="s">
        <v>2773</v>
      </c>
      <c r="V246" s="2161" t="s">
        <v>2774</v>
      </c>
      <c r="W246" s="2162" t="str">
        <f t="shared" si="12"/>
        <v>Yes</v>
      </c>
      <c r="X246" s="2163" t="s">
        <v>93</v>
      </c>
      <c r="Y246" s="2151" t="s">
        <v>94</v>
      </c>
      <c r="Z246" s="2151"/>
      <c r="AA246" s="5903" t="s">
        <v>2775</v>
      </c>
      <c r="AB246" s="5914" t="s">
        <v>2776</v>
      </c>
      <c r="AC246" s="2929"/>
      <c r="AD246" s="2165">
        <v>45444</v>
      </c>
      <c r="AE246" s="3535" t="s">
        <v>2777</v>
      </c>
      <c r="AF246" s="2167" t="s">
        <v>98</v>
      </c>
      <c r="AG246" s="2168">
        <v>45231</v>
      </c>
      <c r="AH246" s="2168">
        <v>45231</v>
      </c>
      <c r="AI246" s="2168">
        <v>45292</v>
      </c>
      <c r="AJ246" s="3011" t="s">
        <v>2778</v>
      </c>
      <c r="AK246" s="2169"/>
      <c r="AL246" s="2171"/>
      <c r="AM246" s="2167"/>
      <c r="AN246" s="2168"/>
      <c r="AO246" s="2168"/>
      <c r="AP246" s="2168"/>
      <c r="AQ246" s="2155"/>
      <c r="AR246" s="2170"/>
      <c r="AS246" s="2171"/>
      <c r="AT246" s="2154"/>
      <c r="AU246" s="2171"/>
      <c r="AV246" s="2171"/>
      <c r="AW246" s="2171"/>
      <c r="AX246" s="2154"/>
      <c r="AY246" s="2172"/>
      <c r="AZ246" s="2171"/>
      <c r="BA246" s="2154"/>
      <c r="BB246" s="2171"/>
      <c r="BC246" s="2171"/>
      <c r="BD246" s="2171"/>
      <c r="BE246" s="2154"/>
      <c r="BF246" s="2154"/>
      <c r="BG246" s="4159">
        <v>45597</v>
      </c>
      <c r="BH246" s="2168">
        <v>45597</v>
      </c>
      <c r="BI246" s="2184">
        <v>45603</v>
      </c>
      <c r="BJ246" s="4159">
        <v>45689</v>
      </c>
      <c r="BK246" s="2168">
        <v>45689</v>
      </c>
      <c r="BL246" s="2184">
        <v>45786</v>
      </c>
      <c r="BM246" s="4159" t="s">
        <v>2779</v>
      </c>
      <c r="BN246" s="2168">
        <v>45931</v>
      </c>
      <c r="BO246" s="2184"/>
      <c r="BP246" s="2151" t="s">
        <v>2780</v>
      </c>
      <c r="BQ246" s="2990" t="s">
        <v>2781</v>
      </c>
      <c r="BR246" s="2301" t="s">
        <v>2782</v>
      </c>
      <c r="BS246" s="2151"/>
      <c r="BT246" s="2177">
        <v>45951</v>
      </c>
      <c r="BU246" s="2177">
        <v>45595</v>
      </c>
      <c r="BV246" s="2155" t="s">
        <v>116</v>
      </c>
      <c r="BW246" s="2177">
        <v>45790</v>
      </c>
      <c r="BX246" s="2177">
        <v>45687</v>
      </c>
      <c r="BY246" s="2155" t="s">
        <v>116</v>
      </c>
      <c r="BZ246" s="2177">
        <v>45982</v>
      </c>
      <c r="CA246" s="2177" t="s">
        <v>674</v>
      </c>
      <c r="CB246" s="1409"/>
      <c r="CC246" s="540"/>
      <c r="CD246" s="12"/>
      <c r="CE246" s="12"/>
      <c r="CF246" s="12"/>
      <c r="CG246" s="18"/>
      <c r="GT246" s="1"/>
      <c r="GU246" s="1"/>
      <c r="GV246" s="1"/>
      <c r="GW246" s="1"/>
      <c r="GX246" s="1"/>
      <c r="GY246" s="1"/>
      <c r="GZ246" s="1"/>
      <c r="HA246" s="1"/>
      <c r="HB246" s="1"/>
      <c r="HC246" s="1"/>
      <c r="HD246" s="1"/>
      <c r="HE246" s="1"/>
      <c r="HF246" s="1"/>
      <c r="HG246" s="1"/>
      <c r="HH246" s="1"/>
      <c r="HI246" s="1"/>
      <c r="HJ246" s="1"/>
    </row>
    <row r="247" spans="1:218" s="176" customFormat="1" ht="45" hidden="1" customHeight="1" x14ac:dyDescent="0.2">
      <c r="A247" s="3686" t="s">
        <v>2783</v>
      </c>
      <c r="B247" s="3687"/>
      <c r="C247" s="3688" t="s">
        <v>2784</v>
      </c>
      <c r="D247" s="3689" t="s">
        <v>2785</v>
      </c>
      <c r="E247" s="3718" t="s">
        <v>193</v>
      </c>
      <c r="F247" s="3691"/>
      <c r="G247" s="3691"/>
      <c r="H247" s="3692" t="s">
        <v>89</v>
      </c>
      <c r="I247" s="3693" t="s">
        <v>89</v>
      </c>
      <c r="J247" s="3694">
        <v>43174</v>
      </c>
      <c r="K247" s="3694"/>
      <c r="L247" s="3694"/>
      <c r="M247" s="3866"/>
      <c r="N247" s="3694"/>
      <c r="O247" s="3694"/>
      <c r="P247" s="3696"/>
      <c r="Q247" s="3697"/>
      <c r="R247" s="3698"/>
      <c r="S247" s="3698"/>
      <c r="T247" s="3698"/>
      <c r="U247" s="3794"/>
      <c r="V247" s="3699"/>
      <c r="W247" s="3700" t="str">
        <f t="shared" si="12"/>
        <v>Yes</v>
      </c>
      <c r="X247" s="3701" t="s">
        <v>93</v>
      </c>
      <c r="Y247" s="3688" t="s">
        <v>94</v>
      </c>
      <c r="Z247" s="3688"/>
      <c r="AA247" s="5846" t="s">
        <v>2786</v>
      </c>
      <c r="AB247" s="5847" t="s">
        <v>2787</v>
      </c>
      <c r="AC247" s="3719"/>
      <c r="AD247" s="3704">
        <v>45717</v>
      </c>
      <c r="AE247" s="4145" t="s">
        <v>2788</v>
      </c>
      <c r="AF247" s="3705" t="s">
        <v>641</v>
      </c>
      <c r="AG247" s="3706">
        <v>46419</v>
      </c>
      <c r="AH247" s="3706"/>
      <c r="AI247" s="3706"/>
      <c r="AJ247" s="3713"/>
      <c r="AK247" s="3707"/>
      <c r="AL247" s="4149"/>
      <c r="AM247" s="3721"/>
      <c r="AN247" s="3722"/>
      <c r="AO247" s="3722"/>
      <c r="AP247" s="3722"/>
      <c r="AQ247" s="4155"/>
      <c r="AR247" s="5258"/>
      <c r="AS247" s="5269"/>
      <c r="AT247" s="5283"/>
      <c r="AU247" s="5269"/>
      <c r="AV247" s="5269"/>
      <c r="AW247" s="5269"/>
      <c r="AX247" s="5283"/>
      <c r="AY247" s="5308"/>
      <c r="AZ247" s="5269"/>
      <c r="BA247" s="5283"/>
      <c r="BB247" s="5269"/>
      <c r="BC247" s="5269"/>
      <c r="BD247" s="5269"/>
      <c r="BE247" s="5283"/>
      <c r="BF247" s="5283"/>
      <c r="BG247" s="4089" t="s">
        <v>2789</v>
      </c>
      <c r="BH247" s="3706">
        <v>46784</v>
      </c>
      <c r="BI247" s="3711"/>
      <c r="BJ247" s="4089" t="s">
        <v>2790</v>
      </c>
      <c r="BK247" s="3706">
        <v>47058</v>
      </c>
      <c r="BL247" s="3711"/>
      <c r="BM247" s="4089" t="s">
        <v>2791</v>
      </c>
      <c r="BN247" s="3706">
        <v>47150</v>
      </c>
      <c r="BO247" s="3711"/>
      <c r="BP247" s="3688" t="e" vm="2">
        <v>#VALUE!</v>
      </c>
      <c r="BQ247" s="4182" t="s">
        <v>355</v>
      </c>
      <c r="BR247" s="3712"/>
      <c r="BS247" s="3688"/>
      <c r="BT247" s="3716">
        <v>45399</v>
      </c>
      <c r="BU247" s="3716">
        <v>45790</v>
      </c>
      <c r="BV247" s="3695" t="s">
        <v>116</v>
      </c>
      <c r="BW247" s="3716">
        <v>45149</v>
      </c>
      <c r="BX247" s="3716">
        <v>45790</v>
      </c>
      <c r="BY247" s="3695" t="s">
        <v>116</v>
      </c>
      <c r="BZ247" s="3716">
        <v>45790</v>
      </c>
      <c r="CA247" s="3716" t="s">
        <v>104</v>
      </c>
      <c r="CB247" s="1409"/>
      <c r="CC247" s="540"/>
      <c r="CD247" s="12"/>
      <c r="CE247" s="12"/>
      <c r="CF247" s="12"/>
      <c r="CG247" s="18"/>
      <c r="GT247" s="1"/>
      <c r="GU247" s="1"/>
      <c r="GV247" s="1"/>
      <c r="GW247" s="1"/>
      <c r="GX247" s="1"/>
      <c r="GY247" s="1"/>
      <c r="GZ247" s="1"/>
      <c r="HA247" s="1"/>
      <c r="HB247" s="1"/>
      <c r="HC247" s="1"/>
      <c r="HD247" s="1"/>
      <c r="HE247" s="1"/>
      <c r="HF247" s="1"/>
      <c r="HG247" s="1"/>
      <c r="HH247" s="1"/>
      <c r="HI247" s="1"/>
      <c r="HJ247" s="1"/>
    </row>
    <row r="248" spans="1:218" s="176" customFormat="1" ht="45" hidden="1" customHeight="1" x14ac:dyDescent="0.2">
      <c r="A248" s="3686" t="s">
        <v>2792</v>
      </c>
      <c r="B248" s="3687"/>
      <c r="C248" s="3688" t="s">
        <v>2793</v>
      </c>
      <c r="D248" s="3689" t="s">
        <v>121</v>
      </c>
      <c r="E248" s="3690" t="s">
        <v>226</v>
      </c>
      <c r="F248" s="3691"/>
      <c r="G248" s="3691"/>
      <c r="H248" s="3692"/>
      <c r="I248" s="3693"/>
      <c r="J248" s="3694">
        <v>43244</v>
      </c>
      <c r="K248" s="3694"/>
      <c r="L248" s="3694"/>
      <c r="M248" s="3866"/>
      <c r="N248" s="3694"/>
      <c r="O248" s="3694"/>
      <c r="P248" s="3696"/>
      <c r="Q248" s="3697"/>
      <c r="R248" s="3698"/>
      <c r="S248" s="3698"/>
      <c r="T248" s="3698"/>
      <c r="U248" s="3794"/>
      <c r="V248" s="3699"/>
      <c r="W248" s="3700" t="str">
        <f t="shared" si="12"/>
        <v>Yes</v>
      </c>
      <c r="X248" s="3701" t="s">
        <v>93</v>
      </c>
      <c r="Y248" s="3688" t="s">
        <v>94</v>
      </c>
      <c r="Z248" s="3688"/>
      <c r="AA248" s="5847" t="s">
        <v>2794</v>
      </c>
      <c r="AB248" s="5823" t="s">
        <v>2794</v>
      </c>
      <c r="AC248" s="3719"/>
      <c r="AD248" s="3704">
        <v>45717</v>
      </c>
      <c r="AE248" s="4145">
        <v>46204</v>
      </c>
      <c r="AF248" s="3705" t="s">
        <v>2795</v>
      </c>
      <c r="AG248" s="3706">
        <v>46204</v>
      </c>
      <c r="AH248" s="3706"/>
      <c r="AI248" s="3706"/>
      <c r="AJ248" s="3713"/>
      <c r="AK248" s="3707"/>
      <c r="AL248" s="3909"/>
      <c r="AM248" s="3714"/>
      <c r="AN248" s="3706"/>
      <c r="AO248" s="3706"/>
      <c r="AP248" s="3706"/>
      <c r="AQ248" s="3695"/>
      <c r="AR248" s="3708"/>
      <c r="AS248" s="3709"/>
      <c r="AT248" s="3692"/>
      <c r="AU248" s="3709"/>
      <c r="AV248" s="3709"/>
      <c r="AW248" s="3709"/>
      <c r="AX248" s="3692"/>
      <c r="AY248" s="3710"/>
      <c r="AZ248" s="3709"/>
      <c r="BA248" s="3692"/>
      <c r="BB248" s="3709"/>
      <c r="BC248" s="3709"/>
      <c r="BD248" s="3709"/>
      <c r="BE248" s="3692"/>
      <c r="BF248" s="3692"/>
      <c r="BG248" s="4089">
        <v>46357</v>
      </c>
      <c r="BH248" s="3706">
        <v>46357</v>
      </c>
      <c r="BI248" s="3711"/>
      <c r="BJ248" s="4089">
        <v>46631</v>
      </c>
      <c r="BK248" s="3706">
        <v>46631</v>
      </c>
      <c r="BL248" s="3711"/>
      <c r="BM248" s="4089">
        <v>46813</v>
      </c>
      <c r="BN248" s="3706">
        <v>46813</v>
      </c>
      <c r="BO248" s="3711"/>
      <c r="BP248" s="3688" t="s">
        <v>2796</v>
      </c>
      <c r="BQ248" s="4182" t="s">
        <v>355</v>
      </c>
      <c r="BR248" s="3712"/>
      <c r="BS248" s="3688"/>
      <c r="BT248" s="3716">
        <v>45594</v>
      </c>
      <c r="BU248" s="3716">
        <v>45790</v>
      </c>
      <c r="BV248" s="3695" t="s">
        <v>116</v>
      </c>
      <c r="BW248" s="3716">
        <v>45687</v>
      </c>
      <c r="BX248" s="3716">
        <v>45790</v>
      </c>
      <c r="BY248" s="3695" t="s">
        <v>116</v>
      </c>
      <c r="BZ248" s="3716">
        <v>45790</v>
      </c>
      <c r="CA248" s="3716" t="s">
        <v>104</v>
      </c>
      <c r="CB248" s="1409"/>
      <c r="CC248" s="540"/>
      <c r="CD248" s="12"/>
      <c r="CE248" s="12"/>
      <c r="CF248" s="12"/>
      <c r="CG248" s="18"/>
      <c r="GT248" s="1"/>
      <c r="GU248" s="1"/>
      <c r="GV248" s="1"/>
      <c r="GW248" s="1"/>
      <c r="GX248" s="1"/>
      <c r="GY248" s="1"/>
      <c r="GZ248" s="1"/>
      <c r="HA248" s="1"/>
      <c r="HB248" s="1"/>
      <c r="HC248" s="1"/>
      <c r="HD248" s="1"/>
      <c r="HE248" s="1"/>
      <c r="HF248" s="1"/>
      <c r="HG248" s="1"/>
      <c r="HH248" s="1"/>
      <c r="HI248" s="1"/>
      <c r="HJ248" s="1"/>
    </row>
    <row r="249" spans="1:218" s="176" customFormat="1" ht="45" hidden="1" customHeight="1" x14ac:dyDescent="0.2">
      <c r="A249" s="3686" t="s">
        <v>2797</v>
      </c>
      <c r="B249" s="3687"/>
      <c r="C249" s="3688" t="s">
        <v>2798</v>
      </c>
      <c r="D249" s="3689" t="s">
        <v>2799</v>
      </c>
      <c r="E249" s="3690"/>
      <c r="F249" s="3691"/>
      <c r="G249" s="3691"/>
      <c r="H249" s="3692" t="s">
        <v>89</v>
      </c>
      <c r="I249" s="3693" t="s">
        <v>89</v>
      </c>
      <c r="J249" s="3694">
        <v>42765</v>
      </c>
      <c r="K249" s="3694"/>
      <c r="L249" s="1389"/>
      <c r="M249" s="2002"/>
      <c r="N249" s="1389"/>
      <c r="O249" s="3694"/>
      <c r="P249" s="3696"/>
      <c r="Q249" s="3697"/>
      <c r="R249" s="3698"/>
      <c r="S249" s="3698"/>
      <c r="T249" s="3698"/>
      <c r="U249" s="3794"/>
      <c r="V249" s="3699"/>
      <c r="W249" s="3700" t="str">
        <f t="shared" si="12"/>
        <v>Yes</v>
      </c>
      <c r="X249" s="3701" t="s">
        <v>93</v>
      </c>
      <c r="Y249" s="3688" t="s">
        <v>94</v>
      </c>
      <c r="Z249" s="3688"/>
      <c r="AA249" s="5833" t="s">
        <v>2800</v>
      </c>
      <c r="AB249" s="5777" t="s">
        <v>2801</v>
      </c>
      <c r="AC249" s="3719"/>
      <c r="AD249" s="3704">
        <v>45689</v>
      </c>
      <c r="AE249" s="4145" t="s">
        <v>2719</v>
      </c>
      <c r="AF249" s="3705" t="s">
        <v>2802</v>
      </c>
      <c r="AG249" s="3706">
        <v>45748</v>
      </c>
      <c r="AH249" s="3706"/>
      <c r="AI249" s="3706"/>
      <c r="AJ249" s="3713"/>
      <c r="AK249" s="3707"/>
      <c r="AL249" s="3909" t="s">
        <v>2803</v>
      </c>
      <c r="AM249" s="3714" t="s">
        <v>2804</v>
      </c>
      <c r="AN249" s="3706">
        <v>46143</v>
      </c>
      <c r="AO249" s="3706"/>
      <c r="AP249" s="3706"/>
      <c r="AQ249" s="3695"/>
      <c r="AR249" s="3708"/>
      <c r="AS249" s="3709"/>
      <c r="AT249" s="3692"/>
      <c r="AU249" s="3709"/>
      <c r="AV249" s="3709"/>
      <c r="AW249" s="3709"/>
      <c r="AX249" s="3692"/>
      <c r="AY249" s="3710"/>
      <c r="AZ249" s="3709"/>
      <c r="BA249" s="3692"/>
      <c r="BB249" s="3709"/>
      <c r="BC249" s="3709"/>
      <c r="BD249" s="3709"/>
      <c r="BE249" s="3692"/>
      <c r="BF249" s="3692"/>
      <c r="BG249" s="4089" t="s">
        <v>2805</v>
      </c>
      <c r="BH249" s="3706">
        <v>46447</v>
      </c>
      <c r="BI249" s="3711"/>
      <c r="BJ249" s="4089">
        <v>46692</v>
      </c>
      <c r="BK249" s="3706">
        <v>46692</v>
      </c>
      <c r="BL249" s="3711"/>
      <c r="BM249" s="4089">
        <v>46905</v>
      </c>
      <c r="BN249" s="3706">
        <v>46905</v>
      </c>
      <c r="BO249" s="3711"/>
      <c r="BP249" s="3688" t="s">
        <v>2806</v>
      </c>
      <c r="BQ249" s="4182" t="s">
        <v>132</v>
      </c>
      <c r="BR249" s="3688" t="s">
        <v>2807</v>
      </c>
      <c r="BS249" s="540"/>
      <c r="BT249" s="3716">
        <v>45575</v>
      </c>
      <c r="BU249" s="3716">
        <v>45790</v>
      </c>
      <c r="BV249" s="3695" t="s">
        <v>116</v>
      </c>
      <c r="BW249" s="3716">
        <v>45575</v>
      </c>
      <c r="BX249" s="3716">
        <v>45790</v>
      </c>
      <c r="BY249" s="3695" t="s">
        <v>116</v>
      </c>
      <c r="BZ249" s="3716">
        <v>45440</v>
      </c>
      <c r="CA249" s="3716" t="s">
        <v>104</v>
      </c>
      <c r="CB249" s="1409"/>
      <c r="CC249" s="540" t="s">
        <v>105</v>
      </c>
      <c r="CD249" s="12"/>
      <c r="CE249" s="12"/>
      <c r="CF249" s="12"/>
      <c r="CG249" s="18"/>
      <c r="GT249" s="1"/>
      <c r="GU249" s="1"/>
      <c r="GV249" s="1"/>
      <c r="GW249" s="1"/>
      <c r="GX249" s="1"/>
      <c r="GY249" s="1"/>
      <c r="GZ249" s="1"/>
      <c r="HA249" s="1"/>
      <c r="HB249" s="1"/>
      <c r="HC249" s="1"/>
      <c r="HD249" s="1"/>
      <c r="HE249" s="1"/>
      <c r="HF249" s="1"/>
      <c r="HG249" s="1"/>
      <c r="HH249" s="1"/>
      <c r="HI249" s="1"/>
      <c r="HJ249" s="1"/>
    </row>
    <row r="250" spans="1:218" s="176" customFormat="1" ht="45" hidden="1" customHeight="1" x14ac:dyDescent="0.2">
      <c r="A250" s="3738" t="s">
        <v>2808</v>
      </c>
      <c r="B250" s="3739"/>
      <c r="C250" s="3740" t="s">
        <v>2809</v>
      </c>
      <c r="D250" s="3689" t="s">
        <v>2810</v>
      </c>
      <c r="E250" s="3690" t="s">
        <v>226</v>
      </c>
      <c r="F250" s="3695"/>
      <c r="G250" s="3691"/>
      <c r="H250" s="3692" t="s">
        <v>89</v>
      </c>
      <c r="I250" s="3693" t="s">
        <v>89</v>
      </c>
      <c r="J250" s="3694">
        <v>41823</v>
      </c>
      <c r="K250" s="3694"/>
      <c r="L250" s="1389"/>
      <c r="M250" s="2002"/>
      <c r="N250" s="1389"/>
      <c r="O250" s="3694"/>
      <c r="P250" s="3696"/>
      <c r="Q250" s="3697"/>
      <c r="R250" s="3698"/>
      <c r="S250" s="3698"/>
      <c r="T250" s="3698"/>
      <c r="U250" s="3794">
        <v>43647</v>
      </c>
      <c r="V250" s="3727" t="s">
        <v>1577</v>
      </c>
      <c r="W250" s="3700" t="str">
        <f t="shared" si="12"/>
        <v>Yes</v>
      </c>
      <c r="X250" s="3701" t="s">
        <v>93</v>
      </c>
      <c r="Y250" s="3688" t="s">
        <v>94</v>
      </c>
      <c r="Z250" s="3695"/>
      <c r="AA250" s="5791" t="s">
        <v>2811</v>
      </c>
      <c r="AB250" s="5833" t="s">
        <v>2812</v>
      </c>
      <c r="AC250" s="3719"/>
      <c r="AD250" s="3704">
        <v>45717</v>
      </c>
      <c r="AE250" s="4211" t="s">
        <v>2813</v>
      </c>
      <c r="AF250" s="4124" t="s">
        <v>2814</v>
      </c>
      <c r="AG250" s="3706">
        <v>45962</v>
      </c>
      <c r="AH250" s="3706"/>
      <c r="AI250" s="3706"/>
      <c r="AJ250" s="3713"/>
      <c r="AK250" s="3707"/>
      <c r="AL250" s="4151"/>
      <c r="AM250" s="3714"/>
      <c r="AN250" s="3706"/>
      <c r="AO250" s="3706"/>
      <c r="AP250" s="3706"/>
      <c r="AQ250" s="3695"/>
      <c r="AR250" s="3708"/>
      <c r="AS250" s="3709"/>
      <c r="AT250" s="3692"/>
      <c r="AU250" s="3709"/>
      <c r="AV250" s="3709"/>
      <c r="AW250" s="3709"/>
      <c r="AX250" s="3692"/>
      <c r="AY250" s="3710"/>
      <c r="AZ250" s="3709"/>
      <c r="BA250" s="3692"/>
      <c r="BB250" s="3709"/>
      <c r="BC250" s="3709"/>
      <c r="BD250" s="3709"/>
      <c r="BE250" s="3692"/>
      <c r="BF250" s="3692"/>
      <c r="BG250" s="4089" t="s">
        <v>2815</v>
      </c>
      <c r="BH250" s="3706">
        <v>46296</v>
      </c>
      <c r="BI250" s="3711"/>
      <c r="BJ250" s="4089">
        <v>46600</v>
      </c>
      <c r="BK250" s="3706">
        <v>46600</v>
      </c>
      <c r="BL250" s="3711"/>
      <c r="BM250" s="4089">
        <v>46997</v>
      </c>
      <c r="BN250" s="3706">
        <v>46997</v>
      </c>
      <c r="BO250" s="3711"/>
      <c r="BP250" s="3688" t="s">
        <v>2816</v>
      </c>
      <c r="BQ250" s="4182" t="s">
        <v>2817</v>
      </c>
      <c r="BR250" s="3688"/>
      <c r="BS250" s="540"/>
      <c r="BT250" s="3716">
        <v>45632</v>
      </c>
      <c r="BU250" s="3716">
        <v>45790</v>
      </c>
      <c r="BV250" s="3695" t="s">
        <v>116</v>
      </c>
      <c r="BW250" s="3716"/>
      <c r="BX250" s="3716">
        <v>45790</v>
      </c>
      <c r="BY250" s="3695" t="s">
        <v>116</v>
      </c>
      <c r="BZ250" s="3716"/>
      <c r="CA250" s="3716" t="s">
        <v>104</v>
      </c>
      <c r="CB250" s="1409"/>
      <c r="CC250" s="540" t="s">
        <v>105</v>
      </c>
      <c r="CD250" s="12"/>
      <c r="CE250" s="12"/>
      <c r="CF250" s="12"/>
      <c r="CG250" s="18"/>
      <c r="GT250" s="1"/>
      <c r="GU250" s="1"/>
      <c r="GV250" s="1"/>
      <c r="GW250" s="1"/>
      <c r="GX250" s="1"/>
      <c r="GY250" s="1"/>
      <c r="GZ250" s="1"/>
      <c r="HA250" s="1"/>
      <c r="HB250" s="1"/>
      <c r="HC250" s="1"/>
      <c r="HD250" s="1"/>
      <c r="HE250" s="1"/>
      <c r="HF250" s="1"/>
      <c r="HG250" s="1"/>
      <c r="HH250" s="1"/>
      <c r="HI250" s="1"/>
      <c r="HJ250" s="1"/>
    </row>
    <row r="251" spans="1:218" s="176" customFormat="1" ht="45" hidden="1" customHeight="1" x14ac:dyDescent="0.2">
      <c r="A251" s="1412" t="s">
        <v>2818</v>
      </c>
      <c r="B251" s="3304"/>
      <c r="C251" s="1381" t="s">
        <v>2819</v>
      </c>
      <c r="D251" s="1380" t="s">
        <v>2820</v>
      </c>
      <c r="E251" s="7352">
        <v>2280</v>
      </c>
      <c r="F251" s="1385" t="s">
        <v>91</v>
      </c>
      <c r="G251" s="1385" t="s">
        <v>2182</v>
      </c>
      <c r="H251" s="1413" t="s">
        <v>89</v>
      </c>
      <c r="I251" s="1413" t="s">
        <v>89</v>
      </c>
      <c r="J251" s="1389">
        <v>41989</v>
      </c>
      <c r="K251" s="1389"/>
      <c r="L251" s="1389"/>
      <c r="M251" s="2002"/>
      <c r="N251" s="1389"/>
      <c r="O251" s="1389"/>
      <c r="P251" s="1388"/>
      <c r="Q251" s="1415"/>
      <c r="R251" s="1416"/>
      <c r="S251" s="1416"/>
      <c r="T251" s="1416"/>
      <c r="U251" s="3792"/>
      <c r="V251" s="1417"/>
      <c r="W251" s="1391" t="str">
        <f t="shared" si="12"/>
        <v>Yes</v>
      </c>
      <c r="X251" s="1392" t="s">
        <v>93</v>
      </c>
      <c r="Y251" s="108" t="s">
        <v>94</v>
      </c>
      <c r="Z251" s="1442"/>
      <c r="AA251" s="5815" t="s">
        <v>4364</v>
      </c>
      <c r="AB251" s="5815" t="s">
        <v>4365</v>
      </c>
      <c r="AC251" s="2967"/>
      <c r="AD251" s="1418">
        <v>45717</v>
      </c>
      <c r="AE251" s="1570">
        <v>44562</v>
      </c>
      <c r="AF251" s="1419" t="s">
        <v>142</v>
      </c>
      <c r="AG251" s="1396">
        <v>44562</v>
      </c>
      <c r="AH251" s="1397">
        <v>44708</v>
      </c>
      <c r="AI251" s="1397">
        <v>44748</v>
      </c>
      <c r="AJ251" s="3008" t="s">
        <v>2823</v>
      </c>
      <c r="AK251" s="1399"/>
      <c r="AL251" s="4658" t="s">
        <v>434</v>
      </c>
      <c r="AM251" s="4301" t="s">
        <v>4366</v>
      </c>
      <c r="AN251" s="1396">
        <v>45931</v>
      </c>
      <c r="AO251" s="1397"/>
      <c r="AP251" s="1397"/>
      <c r="AQ251" s="1398"/>
      <c r="AR251" s="1400"/>
      <c r="AS251" s="1420"/>
      <c r="AT251" s="1421"/>
      <c r="AU251" s="1422"/>
      <c r="AV251" s="1423"/>
      <c r="AW251" s="1423"/>
      <c r="AX251" s="1424"/>
      <c r="AY251" s="1425"/>
      <c r="AZ251" s="1420"/>
      <c r="BA251" s="1421"/>
      <c r="BB251" s="1422"/>
      <c r="BC251" s="1423"/>
      <c r="BD251" s="1423"/>
      <c r="BE251" s="1424"/>
      <c r="BF251" s="1424"/>
      <c r="BG251" s="4085">
        <v>46023</v>
      </c>
      <c r="BH251" s="1396">
        <v>46023</v>
      </c>
      <c r="BI251" s="1408"/>
      <c r="BJ251" s="4085">
        <v>46143</v>
      </c>
      <c r="BK251" s="1396">
        <v>46143</v>
      </c>
      <c r="BL251" s="1408"/>
      <c r="BM251" s="4085">
        <v>46357</v>
      </c>
      <c r="BN251" s="1396">
        <v>46357</v>
      </c>
      <c r="BO251" s="1408"/>
      <c r="BP251" s="735" t="s">
        <v>4367</v>
      </c>
      <c r="BQ251" s="735" t="s">
        <v>355</v>
      </c>
      <c r="BR251" s="735"/>
      <c r="BS251" s="735"/>
      <c r="BT251" s="1409">
        <v>45320</v>
      </c>
      <c r="BU251" s="1409">
        <v>45790</v>
      </c>
      <c r="BV251" s="1410" t="s">
        <v>116</v>
      </c>
      <c r="BW251" s="1409"/>
      <c r="BX251" s="1409">
        <v>45790</v>
      </c>
      <c r="BY251" s="1410" t="s">
        <v>116</v>
      </c>
      <c r="BZ251" s="1409">
        <v>45790</v>
      </c>
      <c r="CA251" s="1409" t="s">
        <v>262</v>
      </c>
      <c r="CB251" s="1409"/>
      <c r="CC251" s="540" t="s">
        <v>105</v>
      </c>
      <c r="CD251" s="12" t="s">
        <v>106</v>
      </c>
      <c r="CE251" s="12"/>
      <c r="CF251" s="12"/>
      <c r="CG251" s="18" t="s">
        <v>93</v>
      </c>
      <c r="GT251" s="1"/>
      <c r="GU251" s="1"/>
      <c r="GV251" s="1"/>
      <c r="GW251" s="1"/>
      <c r="GX251" s="1"/>
      <c r="GY251" s="1"/>
      <c r="GZ251" s="1"/>
      <c r="HA251" s="1"/>
      <c r="HB251" s="1"/>
      <c r="HC251" s="1"/>
      <c r="HD251" s="1"/>
      <c r="HE251" s="1"/>
      <c r="HF251" s="1"/>
      <c r="HG251" s="1"/>
      <c r="HH251" s="1"/>
      <c r="HI251" s="1"/>
      <c r="HJ251" s="1"/>
    </row>
    <row r="252" spans="1:218" s="176" customFormat="1" ht="45" hidden="1" customHeight="1" x14ac:dyDescent="0.2">
      <c r="A252" s="3644"/>
      <c r="B252" s="3645" t="s">
        <v>2826</v>
      </c>
      <c r="C252" s="3646" t="s">
        <v>2827</v>
      </c>
      <c r="D252" s="3670" t="s">
        <v>2828</v>
      </c>
      <c r="E252" s="3676" t="s">
        <v>193</v>
      </c>
      <c r="F252" s="3662"/>
      <c r="G252" s="3662"/>
      <c r="H252" s="3659" t="s">
        <v>89</v>
      </c>
      <c r="I252" s="3675" t="s">
        <v>89</v>
      </c>
      <c r="J252" s="3649">
        <v>45937</v>
      </c>
      <c r="K252" s="3649">
        <v>43284</v>
      </c>
      <c r="L252" s="3677"/>
      <c r="M252" s="3846"/>
      <c r="N252" s="3677"/>
      <c r="O252" s="3677"/>
      <c r="P252" s="3650"/>
      <c r="Q252" s="3678"/>
      <c r="R252" s="3652"/>
      <c r="S252" s="3679"/>
      <c r="T252" s="3679"/>
      <c r="U252" s="3798"/>
      <c r="V252" s="3680"/>
      <c r="W252" s="3654" t="str">
        <f t="shared" si="12"/>
        <v>Yes</v>
      </c>
      <c r="X252" s="3655" t="s">
        <v>93</v>
      </c>
      <c r="Y252" s="3646" t="s">
        <v>94</v>
      </c>
      <c r="Z252" s="3646"/>
      <c r="AA252" s="5787" t="s">
        <v>2829</v>
      </c>
      <c r="AB252" s="5787" t="s">
        <v>2830</v>
      </c>
      <c r="AC252" s="3681"/>
      <c r="AD252" s="3669">
        <v>45717</v>
      </c>
      <c r="AE252" s="4254">
        <v>46327</v>
      </c>
      <c r="AF252" s="3659" t="s">
        <v>2831</v>
      </c>
      <c r="AG252" s="3658">
        <v>46327</v>
      </c>
      <c r="AH252" s="3658"/>
      <c r="AI252" s="3658"/>
      <c r="AJ252" s="3682"/>
      <c r="AK252" s="3683"/>
      <c r="AL252" s="3665"/>
      <c r="AM252" s="3659"/>
      <c r="AN252" s="3658"/>
      <c r="AO252" s="3658"/>
      <c r="AP252" s="3658"/>
      <c r="AQ252" s="3650"/>
      <c r="AR252" s="3926"/>
      <c r="AS252" s="3928"/>
      <c r="AT252" s="3649"/>
      <c r="AU252" s="3665"/>
      <c r="AV252" s="3665"/>
      <c r="AW252" s="3665"/>
      <c r="AX252" s="3649"/>
      <c r="AY252" s="3929"/>
      <c r="AZ252" s="3665"/>
      <c r="BA252" s="3649"/>
      <c r="BB252" s="3665"/>
      <c r="BC252" s="3665"/>
      <c r="BD252" s="3665"/>
      <c r="BE252" s="3649"/>
      <c r="BF252" s="3649"/>
      <c r="BG252" s="4251">
        <v>46753</v>
      </c>
      <c r="BH252" s="3658">
        <v>46753</v>
      </c>
      <c r="BI252" s="3668"/>
      <c r="BJ252" s="4251">
        <v>47027</v>
      </c>
      <c r="BK252" s="3658">
        <v>47027</v>
      </c>
      <c r="BL252" s="3668"/>
      <c r="BM252" s="4251">
        <v>47209</v>
      </c>
      <c r="BN252" s="3658">
        <v>47209</v>
      </c>
      <c r="BO252" s="3668"/>
      <c r="BP252" s="6335" t="s">
        <v>2832</v>
      </c>
      <c r="BQ252" s="6350" t="s">
        <v>355</v>
      </c>
      <c r="BR252" s="3684"/>
      <c r="BS252" s="3684"/>
      <c r="BT252" s="3671"/>
      <c r="BU252" s="3671">
        <v>45790</v>
      </c>
      <c r="BV252" s="3650" t="s">
        <v>116</v>
      </c>
      <c r="BW252" s="3671"/>
      <c r="BX252" s="3671">
        <v>45790</v>
      </c>
      <c r="BY252" s="3671" t="s">
        <v>116</v>
      </c>
      <c r="BZ252" s="3671">
        <v>45790</v>
      </c>
      <c r="CA252" s="3716" t="s">
        <v>104</v>
      </c>
      <c r="CB252" s="2177"/>
      <c r="CC252" s="1178"/>
      <c r="CD252" s="1176"/>
      <c r="CE252" s="1176"/>
      <c r="CF252" s="1176"/>
      <c r="CG252" s="1175"/>
      <c r="GT252" s="1"/>
      <c r="GU252" s="1"/>
      <c r="GV252" s="1"/>
      <c r="GW252" s="1"/>
      <c r="GX252" s="1"/>
      <c r="GY252" s="1"/>
      <c r="GZ252" s="1"/>
      <c r="HA252" s="1"/>
      <c r="HB252" s="1"/>
      <c r="HC252" s="1"/>
      <c r="HD252" s="1"/>
      <c r="HE252" s="1"/>
      <c r="HF252" s="1"/>
      <c r="HG252" s="1"/>
      <c r="HH252" s="1"/>
      <c r="HI252" s="1"/>
      <c r="HJ252" s="1"/>
    </row>
    <row r="253" spans="1:218" s="176" customFormat="1" ht="45" hidden="1" customHeight="1" x14ac:dyDescent="0.2">
      <c r="A253" s="4225" t="s">
        <v>2833</v>
      </c>
      <c r="B253" s="4321"/>
      <c r="C253" s="2487" t="s">
        <v>2834</v>
      </c>
      <c r="D253" s="4224" t="s">
        <v>2835</v>
      </c>
      <c r="E253" s="4358">
        <v>2284</v>
      </c>
      <c r="F253" s="4218">
        <v>2024</v>
      </c>
      <c r="G253" s="4343" t="s">
        <v>931</v>
      </c>
      <c r="H253" s="4226" t="s">
        <v>89</v>
      </c>
      <c r="I253" s="4793" t="s">
        <v>89</v>
      </c>
      <c r="J253" s="4227">
        <v>45937</v>
      </c>
      <c r="K253" s="4227">
        <v>43284</v>
      </c>
      <c r="L253" s="4227"/>
      <c r="M253" s="4228"/>
      <c r="N253" s="4227"/>
      <c r="O253" s="4227"/>
      <c r="P253" s="4229">
        <v>45086</v>
      </c>
      <c r="Q253" s="4230">
        <v>45310</v>
      </c>
      <c r="R253" s="4231">
        <v>45888</v>
      </c>
      <c r="S253" s="4231"/>
      <c r="T253" s="4231"/>
      <c r="U253" s="4232"/>
      <c r="V253" s="4233"/>
      <c r="W253" s="4234" t="str">
        <f t="shared" si="12"/>
        <v>Yes</v>
      </c>
      <c r="X253" s="4235" t="s">
        <v>93</v>
      </c>
      <c r="Y253" s="2487" t="s">
        <v>94</v>
      </c>
      <c r="Z253" s="4247"/>
      <c r="AA253" s="5848" t="s">
        <v>2829</v>
      </c>
      <c r="AB253" s="5848" t="s">
        <v>2830</v>
      </c>
      <c r="AC253" s="5731"/>
      <c r="AD253" s="4237">
        <v>45717</v>
      </c>
      <c r="AE253" s="4238" t="s">
        <v>2296</v>
      </c>
      <c r="AF253" s="4239" t="s">
        <v>2836</v>
      </c>
      <c r="AG253" s="4240">
        <v>44287</v>
      </c>
      <c r="AH253" s="4240">
        <v>44540</v>
      </c>
      <c r="AI253" s="4240">
        <v>44592</v>
      </c>
      <c r="AJ253" s="4345" t="s">
        <v>2837</v>
      </c>
      <c r="AK253" s="4242"/>
      <c r="AL253" s="4346"/>
      <c r="AM253" s="4244"/>
      <c r="AN253" s="4240"/>
      <c r="AO253" s="4240"/>
      <c r="AP253" s="4240"/>
      <c r="AQ253" s="4218"/>
      <c r="AR253" s="4296"/>
      <c r="AS253" s="4243"/>
      <c r="AT253" s="4226"/>
      <c r="AU253" s="4243"/>
      <c r="AV253" s="4243"/>
      <c r="AW253" s="4243"/>
      <c r="AX253" s="4226"/>
      <c r="AY253" s="4336"/>
      <c r="AZ253" s="4243"/>
      <c r="BA253" s="4226"/>
      <c r="BB253" s="4243"/>
      <c r="BC253" s="4243"/>
      <c r="BD253" s="4243"/>
      <c r="BE253" s="4226"/>
      <c r="BF253" s="4226"/>
      <c r="BG253" s="4245" t="s">
        <v>2838</v>
      </c>
      <c r="BH253" s="4240">
        <v>44896</v>
      </c>
      <c r="BI253" s="4240">
        <v>45086</v>
      </c>
      <c r="BJ253" s="4245">
        <v>45261</v>
      </c>
      <c r="BK253" s="4240" t="s">
        <v>2839</v>
      </c>
      <c r="BL253" s="4246">
        <v>45292</v>
      </c>
      <c r="BM253" s="4245" t="s">
        <v>467</v>
      </c>
      <c r="BN253" s="4240">
        <v>45839</v>
      </c>
      <c r="BO253" s="4246">
        <v>45937</v>
      </c>
      <c r="BP253" s="2487" t="s">
        <v>2840</v>
      </c>
      <c r="BQ253" s="4247" t="s">
        <v>2841</v>
      </c>
      <c r="BR253" s="2487" t="s">
        <v>2842</v>
      </c>
      <c r="BS253" s="5962"/>
      <c r="BT253" s="2486">
        <v>45320</v>
      </c>
      <c r="BU253" s="2486">
        <v>45790</v>
      </c>
      <c r="BV253" s="4218" t="s">
        <v>116</v>
      </c>
      <c r="BW253" s="2486"/>
      <c r="BX253" s="2486">
        <v>45790</v>
      </c>
      <c r="BY253" s="4218" t="s">
        <v>116</v>
      </c>
      <c r="BZ253" s="2486">
        <v>45938</v>
      </c>
      <c r="CA253" s="2486" t="s">
        <v>2843</v>
      </c>
      <c r="CB253" s="2177"/>
      <c r="CC253" s="2151" t="s">
        <v>2844</v>
      </c>
      <c r="CD253" s="12"/>
      <c r="CE253" s="12"/>
      <c r="CF253" s="12"/>
      <c r="CG253" s="18"/>
      <c r="GT253" s="1"/>
      <c r="GU253" s="1"/>
      <c r="GV253" s="1"/>
      <c r="GW253" s="1"/>
      <c r="GX253" s="1"/>
      <c r="GY253" s="1"/>
      <c r="GZ253" s="1"/>
      <c r="HA253" s="1"/>
      <c r="HB253" s="1"/>
      <c r="HC253" s="1"/>
      <c r="HD253" s="1"/>
      <c r="HE253" s="1"/>
      <c r="HF253" s="1"/>
      <c r="HG253" s="1"/>
      <c r="HH253" s="1"/>
      <c r="HI253" s="1"/>
      <c r="HJ253" s="1"/>
    </row>
    <row r="254" spans="1:218" s="176" customFormat="1" ht="45" hidden="1" customHeight="1" thickBot="1" x14ac:dyDescent="0.25">
      <c r="A254" s="1688" t="s">
        <v>2845</v>
      </c>
      <c r="B254" s="3307"/>
      <c r="C254" s="2275" t="s">
        <v>2846</v>
      </c>
      <c r="D254" s="1376" t="s">
        <v>1062</v>
      </c>
      <c r="E254" s="7167">
        <v>2134</v>
      </c>
      <c r="F254" s="1665" t="s">
        <v>2759</v>
      </c>
      <c r="G254" s="1665" t="s">
        <v>931</v>
      </c>
      <c r="H254" s="1666" t="s">
        <v>89</v>
      </c>
      <c r="I254" s="1666" t="s">
        <v>89</v>
      </c>
      <c r="J254" s="1667">
        <v>41982</v>
      </c>
      <c r="K254" s="1668"/>
      <c r="L254" s="1668" t="s">
        <v>90</v>
      </c>
      <c r="M254" s="2006" t="s">
        <v>515</v>
      </c>
      <c r="N254" s="1668"/>
      <c r="O254" s="1668"/>
      <c r="P254" s="1667"/>
      <c r="Q254" s="1705"/>
      <c r="R254" s="1669"/>
      <c r="S254" s="1669"/>
      <c r="T254" s="1669"/>
      <c r="U254" s="3793"/>
      <c r="V254" s="1671"/>
      <c r="W254" s="1695" t="str">
        <f t="shared" si="12"/>
        <v>Yes</v>
      </c>
      <c r="X254" s="1672" t="s">
        <v>93</v>
      </c>
      <c r="Y254" s="1376" t="s">
        <v>267</v>
      </c>
      <c r="Z254" s="1666"/>
      <c r="AA254" s="5773" t="s">
        <v>2847</v>
      </c>
      <c r="AB254" s="5786" t="s">
        <v>2848</v>
      </c>
      <c r="AC254" s="2312"/>
      <c r="AD254" s="2813" t="s">
        <v>91</v>
      </c>
      <c r="AE254" s="4147">
        <v>43344</v>
      </c>
      <c r="AF254" s="1676" t="s">
        <v>364</v>
      </c>
      <c r="AG254" s="1674">
        <v>43344</v>
      </c>
      <c r="AH254" s="1674">
        <v>43346</v>
      </c>
      <c r="AI254" s="1674">
        <v>43404</v>
      </c>
      <c r="AJ254" s="3006" t="s">
        <v>2849</v>
      </c>
      <c r="AK254" s="1677"/>
      <c r="AL254" s="7181" t="s">
        <v>2850</v>
      </c>
      <c r="AM254" s="7141" t="s">
        <v>367</v>
      </c>
      <c r="AN254" s="1674">
        <v>43922</v>
      </c>
      <c r="AO254" s="1674">
        <v>44344</v>
      </c>
      <c r="AP254" s="1674">
        <v>44400</v>
      </c>
      <c r="AQ254" s="1666" t="s">
        <v>2851</v>
      </c>
      <c r="AR254" s="3208"/>
      <c r="AS254" s="5274">
        <v>44287</v>
      </c>
      <c r="AT254" s="1680" t="s">
        <v>2852</v>
      </c>
      <c r="AU254" s="1678">
        <v>44287</v>
      </c>
      <c r="AV254" s="1679">
        <v>44344</v>
      </c>
      <c r="AW254" s="1679">
        <v>44400</v>
      </c>
      <c r="AX254" s="1680"/>
      <c r="AY254" s="1721"/>
      <c r="AZ254" s="1678"/>
      <c r="BA254" s="1721"/>
      <c r="BB254" s="1678"/>
      <c r="BC254" s="1679"/>
      <c r="BD254" s="1679"/>
      <c r="BE254" s="1680"/>
      <c r="BF254" s="1680"/>
      <c r="BG254" s="4158">
        <v>44927</v>
      </c>
      <c r="BH254" s="1674">
        <v>44927</v>
      </c>
      <c r="BI254" s="1674"/>
      <c r="BJ254" s="4158">
        <v>45108</v>
      </c>
      <c r="BK254" s="1674">
        <v>45108</v>
      </c>
      <c r="BL254" s="1683"/>
      <c r="BM254" s="4158" t="s">
        <v>114</v>
      </c>
      <c r="BN254" s="1682" t="s">
        <v>114</v>
      </c>
      <c r="BO254" s="1683"/>
      <c r="BP254" s="1376" t="s">
        <v>1062</v>
      </c>
      <c r="BQ254" s="4191"/>
      <c r="BR254" s="1376"/>
      <c r="BS254" s="1376"/>
      <c r="BT254" s="1684">
        <v>45022</v>
      </c>
      <c r="BU254" s="1684">
        <v>44480</v>
      </c>
      <c r="BV254" s="1666" t="s">
        <v>116</v>
      </c>
      <c r="BW254" s="1684">
        <v>44827</v>
      </c>
      <c r="BX254" s="5761">
        <v>44797</v>
      </c>
      <c r="BY254" s="1666" t="s">
        <v>116</v>
      </c>
      <c r="BZ254" s="4774">
        <v>45048</v>
      </c>
      <c r="CA254" s="2319" t="s">
        <v>117</v>
      </c>
      <c r="CB254" s="1684"/>
      <c r="CC254" s="1376" t="s">
        <v>970</v>
      </c>
      <c r="CD254" s="12"/>
      <c r="CE254" s="12"/>
      <c r="CF254" s="12"/>
      <c r="CG254" s="18"/>
      <c r="GT254" s="1"/>
      <c r="GU254" s="1"/>
      <c r="GV254" s="1"/>
      <c r="GW254" s="1"/>
      <c r="GX254" s="1"/>
      <c r="GY254" s="1"/>
      <c r="GZ254" s="1"/>
      <c r="HA254" s="1"/>
      <c r="HB254" s="1"/>
      <c r="HC254" s="1"/>
      <c r="HD254" s="1"/>
      <c r="HE254" s="1"/>
      <c r="HF254" s="1"/>
      <c r="HG254" s="1"/>
      <c r="HH254" s="1"/>
      <c r="HI254" s="1"/>
      <c r="HJ254" s="1"/>
    </row>
    <row r="255" spans="1:218" s="176" customFormat="1" ht="45" hidden="1" customHeight="1" thickTop="1" x14ac:dyDescent="0.2">
      <c r="A255" s="2121" t="s">
        <v>2860</v>
      </c>
      <c r="B255" s="3308"/>
      <c r="C255" s="2120" t="s">
        <v>2854</v>
      </c>
      <c r="D255" s="2122" t="s">
        <v>421</v>
      </c>
      <c r="E255" s="2318">
        <v>2175</v>
      </c>
      <c r="F255" s="2141">
        <v>2022</v>
      </c>
      <c r="G255" s="2141">
        <v>2039</v>
      </c>
      <c r="H255" s="2139" t="s">
        <v>89</v>
      </c>
      <c r="I255" s="2126" t="s">
        <v>194</v>
      </c>
      <c r="J255" s="2127">
        <v>45372</v>
      </c>
      <c r="K255" s="2127">
        <v>42662</v>
      </c>
      <c r="L255" s="2679"/>
      <c r="M255" s="2680"/>
      <c r="N255" s="2679"/>
      <c r="O255" s="2127"/>
      <c r="P255" s="2129">
        <v>44417</v>
      </c>
      <c r="Q255" s="2130">
        <v>44606</v>
      </c>
      <c r="R255" s="2131">
        <v>45336</v>
      </c>
      <c r="S255" s="2131"/>
      <c r="T255" s="2131"/>
      <c r="U255" s="3796"/>
      <c r="V255" s="2133"/>
      <c r="W255" s="2134" t="str">
        <f t="shared" si="12"/>
        <v>Yes</v>
      </c>
      <c r="X255" s="6173" t="s">
        <v>93</v>
      </c>
      <c r="Y255" s="5739" t="s">
        <v>267</v>
      </c>
      <c r="Z255" s="2120"/>
      <c r="AA255" s="5783" t="s">
        <v>422</v>
      </c>
      <c r="AB255" s="5785"/>
      <c r="AC255" s="2923"/>
      <c r="AD255" s="3206" t="s">
        <v>423</v>
      </c>
      <c r="AE255" s="2485"/>
      <c r="AF255" s="2139"/>
      <c r="AG255" s="2140"/>
      <c r="AH255" s="2140"/>
      <c r="AI255" s="2140"/>
      <c r="AJ255" s="3010"/>
      <c r="AK255" s="2142"/>
      <c r="AL255" s="2145"/>
      <c r="AM255" s="2139"/>
      <c r="AN255" s="2140"/>
      <c r="AO255" s="2140"/>
      <c r="AP255" s="2140"/>
      <c r="AQ255" s="2141"/>
      <c r="AR255" s="2144"/>
      <c r="AS255" s="2145"/>
      <c r="AT255" s="2125"/>
      <c r="AU255" s="2145"/>
      <c r="AV255" s="2145"/>
      <c r="AW255" s="2145"/>
      <c r="AX255" s="2125"/>
      <c r="AY255" s="2146"/>
      <c r="AZ255" s="2145"/>
      <c r="BA255" s="2125"/>
      <c r="BB255" s="2145"/>
      <c r="BC255" s="2145"/>
      <c r="BD255" s="2145"/>
      <c r="BE255" s="2125"/>
      <c r="BF255" s="2125"/>
      <c r="BG255" s="4161"/>
      <c r="BH255" s="2140"/>
      <c r="BI255" s="2148">
        <v>44417</v>
      </c>
      <c r="BJ255" s="4161" t="s">
        <v>424</v>
      </c>
      <c r="BK255" s="2140">
        <v>44562</v>
      </c>
      <c r="BL255" s="2148">
        <v>44606</v>
      </c>
      <c r="BM255" s="4161"/>
      <c r="BN255" s="2140"/>
      <c r="BO255" s="2148">
        <v>45372</v>
      </c>
      <c r="BP255" s="3540" t="s">
        <v>425</v>
      </c>
      <c r="BQ255" s="4691"/>
      <c r="BR255" s="3540"/>
      <c r="BS255" s="2120" t="s">
        <v>2655</v>
      </c>
      <c r="BT255" s="2149"/>
      <c r="BU255" s="2149"/>
      <c r="BV255" s="2141"/>
      <c r="BW255" s="2149"/>
      <c r="BX255" s="2149">
        <v>44440</v>
      </c>
      <c r="BY255" s="2149" t="s">
        <v>116</v>
      </c>
      <c r="BZ255" s="2149">
        <v>45279</v>
      </c>
      <c r="CA255" s="2149" t="s">
        <v>427</v>
      </c>
      <c r="CB255" s="2682"/>
      <c r="CC255" s="2678" t="s">
        <v>428</v>
      </c>
      <c r="CD255" s="12"/>
      <c r="CE255" s="12"/>
      <c r="CF255" s="12"/>
      <c r="CG255" s="18"/>
      <c r="GT255" s="1"/>
      <c r="GU255" s="1"/>
      <c r="GV255" s="1"/>
      <c r="GW255" s="1"/>
      <c r="GX255" s="1"/>
      <c r="GY255" s="1"/>
      <c r="GZ255" s="1"/>
      <c r="HA255" s="1"/>
      <c r="HB255" s="1"/>
      <c r="HC255" s="1"/>
      <c r="HD255" s="1"/>
      <c r="HE255" s="1"/>
      <c r="HF255" s="1"/>
      <c r="HG255" s="1"/>
      <c r="HH255" s="1"/>
      <c r="HI255" s="1"/>
      <c r="HJ255" s="1"/>
    </row>
    <row r="256" spans="1:218" s="176" customFormat="1" ht="45" hidden="1" customHeight="1" x14ac:dyDescent="0.2">
      <c r="A256" s="1412" t="s">
        <v>2861</v>
      </c>
      <c r="B256" s="3304"/>
      <c r="C256" s="1381" t="s">
        <v>2862</v>
      </c>
      <c r="D256" s="1380" t="s">
        <v>2863</v>
      </c>
      <c r="E256" s="7352">
        <v>2130</v>
      </c>
      <c r="F256" s="1385" t="s">
        <v>337</v>
      </c>
      <c r="G256" s="1385" t="s">
        <v>266</v>
      </c>
      <c r="H256" s="1413" t="s">
        <v>89</v>
      </c>
      <c r="I256" s="1563" t="s">
        <v>89</v>
      </c>
      <c r="J256" s="1389">
        <v>40890</v>
      </c>
      <c r="K256" s="1388"/>
      <c r="L256" s="1388" t="s">
        <v>90</v>
      </c>
      <c r="M256" s="2003"/>
      <c r="N256" s="1388"/>
      <c r="O256" s="1388"/>
      <c r="P256" s="1388"/>
      <c r="Q256" s="1415"/>
      <c r="R256" s="1416"/>
      <c r="S256" s="1628"/>
      <c r="T256" s="1628"/>
      <c r="U256" s="3792"/>
      <c r="V256" s="1417"/>
      <c r="W256" s="1391" t="str">
        <f t="shared" si="12"/>
        <v>Yes</v>
      </c>
      <c r="X256" s="1392" t="s">
        <v>93</v>
      </c>
      <c r="Y256" s="108" t="s">
        <v>94</v>
      </c>
      <c r="Z256" s="108"/>
      <c r="AA256" s="5779" t="s">
        <v>2864</v>
      </c>
      <c r="AB256" s="5779" t="s">
        <v>2865</v>
      </c>
      <c r="AC256" s="2926"/>
      <c r="AD256" s="1531">
        <v>45901</v>
      </c>
      <c r="AE256" s="1570" t="s">
        <v>2866</v>
      </c>
      <c r="AF256" s="1419" t="s">
        <v>364</v>
      </c>
      <c r="AG256" s="1396">
        <v>43070</v>
      </c>
      <c r="AH256" s="1397">
        <v>43082</v>
      </c>
      <c r="AI256" s="1397">
        <v>43166</v>
      </c>
      <c r="AJ256" s="3008" t="s">
        <v>2867</v>
      </c>
      <c r="AK256" s="1399" t="s">
        <v>2868</v>
      </c>
      <c r="AL256" s="7363" t="s">
        <v>2869</v>
      </c>
      <c r="AM256" s="7372" t="s">
        <v>2870</v>
      </c>
      <c r="AN256" s="1396">
        <v>44405</v>
      </c>
      <c r="AO256" s="1397">
        <v>44405</v>
      </c>
      <c r="AP256" s="1397">
        <v>44447</v>
      </c>
      <c r="AQ256" s="1398" t="s">
        <v>2871</v>
      </c>
      <c r="AR256" s="1400"/>
      <c r="AS256" s="1420" t="s">
        <v>1045</v>
      </c>
      <c r="AT256" s="1421" t="s">
        <v>367</v>
      </c>
      <c r="AU256" s="1422">
        <v>46113</v>
      </c>
      <c r="AV256" s="1423"/>
      <c r="AW256" s="1423"/>
      <c r="AX256" s="1424"/>
      <c r="AY256" s="1425"/>
      <c r="AZ256" s="1420"/>
      <c r="BA256" s="1421"/>
      <c r="BB256" s="1422"/>
      <c r="BC256" s="1423"/>
      <c r="BD256" s="1423"/>
      <c r="BE256" s="1424"/>
      <c r="BF256" s="1424"/>
      <c r="BG256" s="4085" t="s">
        <v>912</v>
      </c>
      <c r="BH256" s="1396">
        <v>46296</v>
      </c>
      <c r="BI256" s="1408"/>
      <c r="BJ256" s="4085" t="s">
        <v>275</v>
      </c>
      <c r="BK256" s="1396">
        <v>46388</v>
      </c>
      <c r="BL256" s="1408"/>
      <c r="BM256" s="4085" t="s">
        <v>2872</v>
      </c>
      <c r="BN256" s="1396">
        <v>46753</v>
      </c>
      <c r="BO256" s="1408"/>
      <c r="BP256" s="548" t="s">
        <v>2873</v>
      </c>
      <c r="BQ256" s="548" t="s">
        <v>1059</v>
      </c>
      <c r="BR256" s="548"/>
      <c r="BS256" s="630" t="s">
        <v>2874</v>
      </c>
      <c r="BT256" s="1409">
        <v>45790</v>
      </c>
      <c r="BU256" s="1409">
        <v>45932</v>
      </c>
      <c r="BV256" s="1410" t="s">
        <v>116</v>
      </c>
      <c r="BW256" s="1409">
        <v>45790</v>
      </c>
      <c r="BX256" s="1409">
        <v>45932</v>
      </c>
      <c r="BY256" s="1410" t="s">
        <v>116</v>
      </c>
      <c r="BZ256" s="1409">
        <v>45932</v>
      </c>
      <c r="CA256" s="1409" t="s">
        <v>262</v>
      </c>
      <c r="CB256" s="1409"/>
      <c r="CC256" s="540" t="s">
        <v>105</v>
      </c>
      <c r="CD256" s="12"/>
      <c r="CE256" s="12"/>
      <c r="CF256" s="12"/>
      <c r="CG256" s="18"/>
      <c r="GT256" s="1"/>
      <c r="GU256" s="1"/>
      <c r="GV256" s="1"/>
      <c r="GW256" s="1"/>
      <c r="GX256" s="1"/>
      <c r="GY256" s="1"/>
      <c r="GZ256" s="1"/>
      <c r="HA256" s="1"/>
      <c r="HB256" s="1"/>
      <c r="HC256" s="1"/>
      <c r="HD256" s="1"/>
      <c r="HE256" s="1"/>
      <c r="HF256" s="1"/>
      <c r="HG256" s="1"/>
      <c r="HH256" s="1"/>
      <c r="HI256" s="1"/>
      <c r="HJ256" s="1"/>
    </row>
    <row r="257" spans="1:218" s="176" customFormat="1" ht="45" hidden="1" customHeight="1" x14ac:dyDescent="0.2">
      <c r="A257" s="3686" t="s">
        <v>2875</v>
      </c>
      <c r="B257" s="3687"/>
      <c r="C257" s="3688" t="s">
        <v>2876</v>
      </c>
      <c r="D257" s="3868" t="s">
        <v>2877</v>
      </c>
      <c r="E257" s="3690" t="s">
        <v>193</v>
      </c>
      <c r="F257" s="3691"/>
      <c r="G257" s="3691"/>
      <c r="H257" s="3692" t="s">
        <v>89</v>
      </c>
      <c r="I257" s="3693" t="s">
        <v>89</v>
      </c>
      <c r="J257" s="3694">
        <v>44545</v>
      </c>
      <c r="K257" s="3694">
        <v>40855</v>
      </c>
      <c r="L257" s="3694"/>
      <c r="M257" s="3866"/>
      <c r="N257" s="3694"/>
      <c r="O257" s="3694"/>
      <c r="P257" s="3696"/>
      <c r="Q257" s="3697"/>
      <c r="R257" s="3698"/>
      <c r="S257" s="3733"/>
      <c r="T257" s="3733"/>
      <c r="U257" s="3794"/>
      <c r="V257" s="3699"/>
      <c r="W257" s="3700" t="b">
        <f t="shared" si="12"/>
        <v>0</v>
      </c>
      <c r="X257" s="3701" t="s">
        <v>237</v>
      </c>
      <c r="Y257" s="3688" t="s">
        <v>94</v>
      </c>
      <c r="Z257" s="3688"/>
      <c r="AA257" s="5849" t="s">
        <v>2878</v>
      </c>
      <c r="AB257" s="6218" t="s">
        <v>2879</v>
      </c>
      <c r="AC257" s="3703"/>
      <c r="AD257" s="3704">
        <v>43800</v>
      </c>
      <c r="AE257" s="4145">
        <v>45658</v>
      </c>
      <c r="AF257" s="3705" t="s">
        <v>2880</v>
      </c>
      <c r="AG257" s="3706">
        <v>45658</v>
      </c>
      <c r="AH257" s="3706"/>
      <c r="AI257" s="3706"/>
      <c r="AJ257" s="3713"/>
      <c r="AK257" s="3707"/>
      <c r="AL257" s="3709"/>
      <c r="AM257" s="3705"/>
      <c r="AN257" s="3706"/>
      <c r="AO257" s="3706"/>
      <c r="AP257" s="3706"/>
      <c r="AQ257" s="3695"/>
      <c r="AR257" s="3708"/>
      <c r="AS257" s="3709"/>
      <c r="AT257" s="3692"/>
      <c r="AU257" s="3709"/>
      <c r="AV257" s="3709"/>
      <c r="AW257" s="3709"/>
      <c r="AX257" s="3692"/>
      <c r="AY257" s="3710"/>
      <c r="AZ257" s="3709"/>
      <c r="BA257" s="3692"/>
      <c r="BB257" s="3709"/>
      <c r="BC257" s="3709"/>
      <c r="BD257" s="3709"/>
      <c r="BE257" s="3692"/>
      <c r="BF257" s="3692"/>
      <c r="BG257" s="4089">
        <v>46388</v>
      </c>
      <c r="BH257" s="3706">
        <v>46388</v>
      </c>
      <c r="BI257" s="3711"/>
      <c r="BJ257" s="4089">
        <v>46692</v>
      </c>
      <c r="BK257" s="3706">
        <v>46692</v>
      </c>
      <c r="BL257" s="3711"/>
      <c r="BM257" s="4089">
        <v>46753</v>
      </c>
      <c r="BN257" s="3706">
        <v>46753</v>
      </c>
      <c r="BO257" s="3711"/>
      <c r="BP257" s="3878" t="s">
        <v>2881</v>
      </c>
      <c r="BQ257" s="4182" t="s">
        <v>2882</v>
      </c>
      <c r="BR257" s="3712"/>
      <c r="BS257" s="3878"/>
      <c r="BT257" s="3716">
        <v>45938</v>
      </c>
      <c r="BU257" s="3716"/>
      <c r="BV257" s="3695" t="s">
        <v>116</v>
      </c>
      <c r="BW257" s="3716"/>
      <c r="BX257" s="3716">
        <v>45790</v>
      </c>
      <c r="BY257" s="3695" t="s">
        <v>116</v>
      </c>
      <c r="BZ257" s="3716">
        <v>45790</v>
      </c>
      <c r="CA257" s="3716" t="s">
        <v>104</v>
      </c>
      <c r="CB257" s="1556"/>
      <c r="CC257" s="542"/>
      <c r="CD257" s="12"/>
      <c r="CE257" s="12"/>
      <c r="CF257" s="12"/>
      <c r="CG257" s="18"/>
      <c r="GT257" s="1"/>
      <c r="GU257" s="1"/>
      <c r="GV257" s="1"/>
      <c r="GW257" s="1"/>
      <c r="GX257" s="1"/>
      <c r="GY257" s="1"/>
      <c r="GZ257" s="1"/>
      <c r="HA257" s="1"/>
      <c r="HB257" s="1"/>
      <c r="HC257" s="1"/>
      <c r="HD257" s="1"/>
      <c r="HE257" s="1"/>
      <c r="HF257" s="1"/>
      <c r="HG257" s="1"/>
      <c r="HH257" s="1"/>
      <c r="HI257" s="1"/>
      <c r="HJ257" s="1"/>
    </row>
    <row r="258" spans="1:218" s="176" customFormat="1" ht="45" hidden="1" customHeight="1" x14ac:dyDescent="0.2">
      <c r="A258" s="1412" t="s">
        <v>2883</v>
      </c>
      <c r="B258" s="3304"/>
      <c r="C258" s="1426" t="s">
        <v>2884</v>
      </c>
      <c r="D258" s="1380" t="s">
        <v>2885</v>
      </c>
      <c r="E258" s="7352">
        <v>2340</v>
      </c>
      <c r="F258" s="1387">
        <v>2020</v>
      </c>
      <c r="G258" s="1387">
        <v>2040</v>
      </c>
      <c r="H258" s="1413" t="s">
        <v>89</v>
      </c>
      <c r="I258" s="3556" t="s">
        <v>89</v>
      </c>
      <c r="J258" s="1389">
        <v>41911</v>
      </c>
      <c r="K258" s="1389"/>
      <c r="L258" s="1389" t="s">
        <v>90</v>
      </c>
      <c r="M258" s="2002" t="s">
        <v>2886</v>
      </c>
      <c r="N258" s="1389"/>
      <c r="O258" s="1389"/>
      <c r="P258" s="1388"/>
      <c r="Q258" s="1415"/>
      <c r="R258" s="1416"/>
      <c r="S258" s="1416"/>
      <c r="T258" s="1416"/>
      <c r="U258" s="3792"/>
      <c r="V258" s="1417"/>
      <c r="W258" s="1391" t="str">
        <f t="shared" si="12"/>
        <v>Yes</v>
      </c>
      <c r="X258" s="1392" t="s">
        <v>93</v>
      </c>
      <c r="Y258" s="108" t="s">
        <v>94</v>
      </c>
      <c r="Z258" s="1442"/>
      <c r="AA258" s="5779" t="s">
        <v>2887</v>
      </c>
      <c r="AB258" s="5779" t="s">
        <v>2888</v>
      </c>
      <c r="AC258" s="2967"/>
      <c r="AD258" s="1531">
        <v>45717</v>
      </c>
      <c r="AE258" s="1570" t="s">
        <v>2889</v>
      </c>
      <c r="AF258" s="1419" t="s">
        <v>1491</v>
      </c>
      <c r="AG258" s="1396">
        <v>45413</v>
      </c>
      <c r="AH258" s="1397">
        <v>45412</v>
      </c>
      <c r="AI258" s="1397">
        <v>45496</v>
      </c>
      <c r="AJ258" s="3007" t="s">
        <v>2890</v>
      </c>
      <c r="AK258" s="1399"/>
      <c r="AL258" s="7368" t="s">
        <v>2891</v>
      </c>
      <c r="AM258" s="7369" t="s">
        <v>2892</v>
      </c>
      <c r="AN258" s="1396">
        <v>46054</v>
      </c>
      <c r="AO258" s="1397"/>
      <c r="AP258" s="1397"/>
      <c r="AQ258" s="1398"/>
      <c r="AR258" s="1400"/>
      <c r="AS258" s="1420"/>
      <c r="AT258" s="1421"/>
      <c r="AU258" s="1422"/>
      <c r="AV258" s="1423"/>
      <c r="AW258" s="1423"/>
      <c r="AX258" s="1424"/>
      <c r="AY258" s="1425"/>
      <c r="AZ258" s="1420"/>
      <c r="BA258" s="1421"/>
      <c r="BB258" s="1422"/>
      <c r="BC258" s="1423"/>
      <c r="BD258" s="1423"/>
      <c r="BE258" s="1424"/>
      <c r="BF258" s="1424"/>
      <c r="BG258" s="7396" t="s">
        <v>2893</v>
      </c>
      <c r="BH258" s="1396">
        <v>46235</v>
      </c>
      <c r="BI258" s="1408"/>
      <c r="BJ258" s="4085" t="s">
        <v>2894</v>
      </c>
      <c r="BK258" s="1396">
        <v>46327</v>
      </c>
      <c r="BL258" s="1408"/>
      <c r="BM258" s="4085" t="s">
        <v>2895</v>
      </c>
      <c r="BN258" s="1396">
        <v>46692</v>
      </c>
      <c r="BO258" s="1445"/>
      <c r="BP258" s="540" t="s">
        <v>2896</v>
      </c>
      <c r="BQ258" s="6051" t="s">
        <v>355</v>
      </c>
      <c r="BR258" s="540"/>
      <c r="BS258" s="540"/>
      <c r="BT258" s="1409">
        <v>45664</v>
      </c>
      <c r="BU258" s="1409">
        <v>45392</v>
      </c>
      <c r="BV258" s="1410" t="s">
        <v>116</v>
      </c>
      <c r="BW258" s="1409">
        <v>45419</v>
      </c>
      <c r="BX258" s="1409">
        <v>45687</v>
      </c>
      <c r="BY258" s="1410" t="s">
        <v>116</v>
      </c>
      <c r="BZ258" s="1409"/>
      <c r="CA258" s="1409" t="s">
        <v>178</v>
      </c>
      <c r="CB258" s="1409"/>
      <c r="CC258" s="540" t="s">
        <v>579</v>
      </c>
      <c r="CD258" s="12"/>
      <c r="CE258" s="12"/>
      <c r="CF258" s="12"/>
      <c r="CG258" s="18"/>
      <c r="GT258" s="1"/>
      <c r="GU258" s="1"/>
      <c r="GV258" s="1"/>
      <c r="GW258" s="1"/>
      <c r="GX258" s="1"/>
      <c r="GY258" s="1"/>
      <c r="GZ258" s="1"/>
      <c r="HA258" s="1"/>
      <c r="HB258" s="1"/>
      <c r="HC258" s="1"/>
      <c r="HD258" s="1"/>
      <c r="HE258" s="1"/>
      <c r="HF258" s="1"/>
      <c r="HG258" s="1"/>
      <c r="HH258" s="1"/>
      <c r="HI258" s="1"/>
      <c r="HJ258" s="1"/>
    </row>
    <row r="259" spans="1:218" s="176" customFormat="1" ht="45" hidden="1" customHeight="1" x14ac:dyDescent="0.2">
      <c r="A259" s="3644" t="s">
        <v>2897</v>
      </c>
      <c r="B259" s="3645"/>
      <c r="C259" s="3646" t="s">
        <v>2898</v>
      </c>
      <c r="D259" s="3670" t="s">
        <v>2899</v>
      </c>
      <c r="E259" s="3672" t="s">
        <v>193</v>
      </c>
      <c r="F259" s="3647"/>
      <c r="G259" s="3647"/>
      <c r="H259" s="3648" t="s">
        <v>89</v>
      </c>
      <c r="I259" s="3675" t="s">
        <v>89</v>
      </c>
      <c r="J259" s="3649">
        <v>41892</v>
      </c>
      <c r="K259" s="3649"/>
      <c r="L259" s="3649"/>
      <c r="M259" s="3863"/>
      <c r="N259" s="3649"/>
      <c r="O259" s="3649"/>
      <c r="P259" s="3650"/>
      <c r="Q259" s="3651"/>
      <c r="R259" s="3652"/>
      <c r="S259" s="3652"/>
      <c r="T259" s="3652"/>
      <c r="U259" s="3798">
        <v>43647</v>
      </c>
      <c r="V259" s="4300" t="s">
        <v>352</v>
      </c>
      <c r="W259" s="3654" t="b">
        <f t="shared" si="12"/>
        <v>0</v>
      </c>
      <c r="X259" s="3655" t="s">
        <v>228</v>
      </c>
      <c r="Y259" s="3646" t="s">
        <v>229</v>
      </c>
      <c r="Z259" s="3662"/>
      <c r="AA259" s="5777"/>
      <c r="AB259" s="5835"/>
      <c r="AC259" s="3673"/>
      <c r="AD259" s="3669"/>
      <c r="AE259" s="4254">
        <v>46388</v>
      </c>
      <c r="AF259" s="3659" t="s">
        <v>2900</v>
      </c>
      <c r="AG259" s="3658">
        <v>46388</v>
      </c>
      <c r="AH259" s="3658"/>
      <c r="AI259" s="3658"/>
      <c r="AJ259" s="3660"/>
      <c r="AK259" s="3661"/>
      <c r="AL259" s="4377"/>
      <c r="AM259" s="3674"/>
      <c r="AN259" s="3658"/>
      <c r="AO259" s="3658"/>
      <c r="AP259" s="3658"/>
      <c r="AQ259" s="3662"/>
      <c r="AR259" s="3663"/>
      <c r="AS259" s="3665"/>
      <c r="AT259" s="3648"/>
      <c r="AU259" s="3665"/>
      <c r="AV259" s="3665"/>
      <c r="AW259" s="3665"/>
      <c r="AX259" s="3648"/>
      <c r="AY259" s="3666"/>
      <c r="AZ259" s="3665"/>
      <c r="BA259" s="3648"/>
      <c r="BB259" s="3665"/>
      <c r="BC259" s="3665"/>
      <c r="BD259" s="3665"/>
      <c r="BE259" s="3648"/>
      <c r="BF259" s="3648"/>
      <c r="BG259" s="4251">
        <v>46753</v>
      </c>
      <c r="BH259" s="3658">
        <v>46753</v>
      </c>
      <c r="BI259" s="3668"/>
      <c r="BJ259" s="4251">
        <v>46753</v>
      </c>
      <c r="BK259" s="3658">
        <v>46753</v>
      </c>
      <c r="BL259" s="3668"/>
      <c r="BM259" s="4251">
        <v>47119</v>
      </c>
      <c r="BN259" s="3658">
        <v>47119</v>
      </c>
      <c r="BO259" s="3668"/>
      <c r="BP259" s="3646" t="s">
        <v>2901</v>
      </c>
      <c r="BQ259" s="4256" t="s">
        <v>2902</v>
      </c>
      <c r="BR259" s="4259" t="s">
        <v>2903</v>
      </c>
      <c r="BS259" s="3646"/>
      <c r="BT259" s="3671"/>
      <c r="BU259" s="3671"/>
      <c r="BV259" s="3662"/>
      <c r="BW259" s="3671"/>
      <c r="BX259" s="3671">
        <v>45786</v>
      </c>
      <c r="BY259" s="3662" t="s">
        <v>116</v>
      </c>
      <c r="BZ259" s="3950">
        <v>45786</v>
      </c>
      <c r="CA259" s="3716" t="s">
        <v>104</v>
      </c>
      <c r="CB259" s="1409"/>
      <c r="CC259" s="540" t="s">
        <v>105</v>
      </c>
      <c r="CD259" s="12"/>
      <c r="CE259" s="12"/>
      <c r="CF259" s="12"/>
      <c r="CG259" s="18"/>
      <c r="GT259" s="1"/>
      <c r="GU259" s="1"/>
      <c r="GV259" s="1"/>
      <c r="GW259" s="1"/>
      <c r="GX259" s="1"/>
      <c r="GY259" s="1"/>
      <c r="GZ259" s="1"/>
      <c r="HA259" s="1"/>
      <c r="HB259" s="1"/>
      <c r="HC259" s="1"/>
      <c r="HD259" s="1"/>
      <c r="HE259" s="1"/>
      <c r="HF259" s="1"/>
      <c r="HG259" s="1"/>
      <c r="HH259" s="1"/>
      <c r="HI259" s="1"/>
      <c r="HJ259" s="1"/>
    </row>
    <row r="260" spans="1:218" s="176" customFormat="1" ht="45" hidden="1" customHeight="1" x14ac:dyDescent="0.2">
      <c r="A260" s="1412" t="s">
        <v>2904</v>
      </c>
      <c r="B260" s="3304"/>
      <c r="C260" s="1381" t="s">
        <v>2905</v>
      </c>
      <c r="D260" s="1380" t="s">
        <v>2906</v>
      </c>
      <c r="E260" s="7352">
        <v>2324</v>
      </c>
      <c r="F260" s="1387">
        <v>2021</v>
      </c>
      <c r="G260" s="1387">
        <v>2041</v>
      </c>
      <c r="H260" s="1413" t="s">
        <v>89</v>
      </c>
      <c r="I260" s="1387" t="s">
        <v>89</v>
      </c>
      <c r="J260" s="1388">
        <v>43620</v>
      </c>
      <c r="K260" s="1388"/>
      <c r="L260" s="1388"/>
      <c r="M260" s="2003"/>
      <c r="N260" s="1388"/>
      <c r="O260" s="1388"/>
      <c r="P260" s="1388"/>
      <c r="Q260" s="1415"/>
      <c r="R260" s="1416"/>
      <c r="S260" s="1416"/>
      <c r="T260" s="1416"/>
      <c r="U260" s="3792"/>
      <c r="V260" s="1417"/>
      <c r="W260" s="1391" t="str">
        <f t="shared" si="12"/>
        <v>Yes</v>
      </c>
      <c r="X260" s="1392" t="s">
        <v>93</v>
      </c>
      <c r="Y260" s="108" t="s">
        <v>94</v>
      </c>
      <c r="Z260" s="108"/>
      <c r="AA260" s="5779" t="s">
        <v>2907</v>
      </c>
      <c r="AB260" s="5779" t="s">
        <v>2908</v>
      </c>
      <c r="AC260" s="2926"/>
      <c r="AD260" s="1418">
        <v>45566</v>
      </c>
      <c r="AE260" s="1570" t="s">
        <v>2909</v>
      </c>
      <c r="AF260" s="1419" t="s">
        <v>364</v>
      </c>
      <c r="AG260" s="1396" t="s">
        <v>2910</v>
      </c>
      <c r="AH260" s="1636" t="s">
        <v>737</v>
      </c>
      <c r="AI260" s="1397">
        <v>45324</v>
      </c>
      <c r="AJ260" s="3007" t="s">
        <v>2911</v>
      </c>
      <c r="AK260" s="1399"/>
      <c r="AL260" s="1420">
        <v>45717</v>
      </c>
      <c r="AM260" s="1419" t="s">
        <v>367</v>
      </c>
      <c r="AN260" s="1396">
        <v>45717</v>
      </c>
      <c r="AO260" s="1397">
        <v>45740</v>
      </c>
      <c r="AP260" s="1397">
        <v>45796</v>
      </c>
      <c r="AQ260" s="3007" t="s">
        <v>2912</v>
      </c>
      <c r="AR260" s="1400"/>
      <c r="AS260" s="1420"/>
      <c r="AT260" s="1421"/>
      <c r="AU260" s="1422"/>
      <c r="AV260" s="1423"/>
      <c r="AW260" s="1423"/>
      <c r="AX260" s="1424"/>
      <c r="AY260" s="1425"/>
      <c r="AZ260" s="1420"/>
      <c r="BA260" s="1421"/>
      <c r="BB260" s="1422"/>
      <c r="BC260" s="1423"/>
      <c r="BD260" s="1423"/>
      <c r="BE260" s="1424"/>
      <c r="BF260" s="1424"/>
      <c r="BG260" s="4085">
        <v>46023</v>
      </c>
      <c r="BH260" s="1396">
        <v>46023</v>
      </c>
      <c r="BI260" s="1408"/>
      <c r="BJ260" s="4085">
        <v>46174</v>
      </c>
      <c r="BK260" s="1396">
        <v>46174</v>
      </c>
      <c r="BL260" s="1408"/>
      <c r="BM260" s="4085">
        <v>46539</v>
      </c>
      <c r="BN260" s="1396">
        <v>46539</v>
      </c>
      <c r="BO260" s="1408"/>
      <c r="BP260" s="540" t="s">
        <v>2913</v>
      </c>
      <c r="BQ260" s="627" t="s">
        <v>1332</v>
      </c>
      <c r="BR260" s="540"/>
      <c r="BS260" s="540"/>
      <c r="BT260" s="1409">
        <v>45952</v>
      </c>
      <c r="BU260" s="1409">
        <v>45589</v>
      </c>
      <c r="BV260" s="1410" t="s">
        <v>116</v>
      </c>
      <c r="BW260" s="1409">
        <v>45786</v>
      </c>
      <c r="BX260" s="1409">
        <v>45589</v>
      </c>
      <c r="BY260" s="1410" t="s">
        <v>116</v>
      </c>
      <c r="BZ260" s="1409">
        <v>45589</v>
      </c>
      <c r="CA260" s="1409" t="s">
        <v>178</v>
      </c>
      <c r="CB260" s="1409"/>
      <c r="CC260" s="542" t="s">
        <v>105</v>
      </c>
      <c r="CD260" s="12"/>
      <c r="CE260" s="12"/>
      <c r="CF260" s="12"/>
      <c r="CG260" s="18"/>
      <c r="GT260" s="1"/>
      <c r="GU260" s="1"/>
      <c r="GV260" s="1"/>
      <c r="GW260" s="1"/>
      <c r="GX260" s="1"/>
      <c r="GY260" s="1"/>
      <c r="GZ260" s="1"/>
      <c r="HA260" s="1"/>
      <c r="HB260" s="1"/>
      <c r="HC260" s="1"/>
      <c r="HD260" s="1"/>
      <c r="HE260" s="1"/>
      <c r="HF260" s="1"/>
      <c r="HG260" s="1"/>
      <c r="HH260" s="1"/>
      <c r="HI260" s="1"/>
      <c r="HJ260" s="1"/>
    </row>
    <row r="261" spans="1:218" s="176" customFormat="1" ht="45" hidden="1" customHeight="1" x14ac:dyDescent="0.2">
      <c r="A261" s="6063" t="s">
        <v>2914</v>
      </c>
      <c r="B261" s="6074"/>
      <c r="C261" s="6084" t="s">
        <v>2915</v>
      </c>
      <c r="D261" s="3688" t="s">
        <v>2916</v>
      </c>
      <c r="E261" s="3690"/>
      <c r="F261" s="3695">
        <v>2028</v>
      </c>
      <c r="G261" s="3695">
        <v>2043</v>
      </c>
      <c r="H261" s="3692" t="s">
        <v>89</v>
      </c>
      <c r="I261" s="3693" t="s">
        <v>89</v>
      </c>
      <c r="J261" s="3694">
        <v>44028</v>
      </c>
      <c r="K261" s="3694"/>
      <c r="L261" s="3642" t="s">
        <v>90</v>
      </c>
      <c r="M261" s="3643" t="s">
        <v>2350</v>
      </c>
      <c r="N261" s="3642"/>
      <c r="O261" s="3694" t="s">
        <v>90</v>
      </c>
      <c r="P261" s="3696"/>
      <c r="Q261" s="3697"/>
      <c r="R261" s="3698"/>
      <c r="S261" s="3698"/>
      <c r="T261" s="3698"/>
      <c r="U261" s="3794"/>
      <c r="V261" s="3699"/>
      <c r="W261" s="3700" t="str">
        <f t="shared" si="12"/>
        <v>Yes</v>
      </c>
      <c r="X261" s="3701" t="s">
        <v>90</v>
      </c>
      <c r="Y261" s="3688" t="s">
        <v>94</v>
      </c>
      <c r="Z261" s="3688"/>
      <c r="AA261" s="5776" t="s">
        <v>2917</v>
      </c>
      <c r="AB261" s="5776" t="s">
        <v>2917</v>
      </c>
      <c r="AC261" s="3703"/>
      <c r="AD261" s="3704">
        <v>45566</v>
      </c>
      <c r="AE261" s="4145" t="s">
        <v>1836</v>
      </c>
      <c r="AF261" s="3705" t="s">
        <v>2918</v>
      </c>
      <c r="AG261" s="3706">
        <v>46174</v>
      </c>
      <c r="AH261" s="3706"/>
      <c r="AI261" s="3706"/>
      <c r="AJ261" s="3713"/>
      <c r="AK261" s="3707"/>
      <c r="AL261" s="3709"/>
      <c r="AM261" s="3705"/>
      <c r="AN261" s="3706"/>
      <c r="AO261" s="3706"/>
      <c r="AP261" s="3706"/>
      <c r="AQ261" s="3695"/>
      <c r="AR261" s="3708"/>
      <c r="AS261" s="3709"/>
      <c r="AT261" s="3692"/>
      <c r="AU261" s="3709"/>
      <c r="AV261" s="3709"/>
      <c r="AW261" s="3709"/>
      <c r="AX261" s="3692"/>
      <c r="AY261" s="3710"/>
      <c r="AZ261" s="3709"/>
      <c r="BA261" s="3692"/>
      <c r="BB261" s="3709"/>
      <c r="BC261" s="3709"/>
      <c r="BD261" s="3709"/>
      <c r="BE261" s="3692"/>
      <c r="BF261" s="3692"/>
      <c r="BG261" s="4089">
        <v>46631</v>
      </c>
      <c r="BH261" s="3706">
        <v>46631</v>
      </c>
      <c r="BI261" s="3711"/>
      <c r="BJ261" s="4089">
        <v>46753</v>
      </c>
      <c r="BK261" s="3706">
        <v>46753</v>
      </c>
      <c r="BL261" s="3711"/>
      <c r="BM261" s="4089">
        <v>46966</v>
      </c>
      <c r="BN261" s="3706">
        <v>46966</v>
      </c>
      <c r="BO261" s="3711"/>
      <c r="BP261" s="3688" t="s">
        <v>2919</v>
      </c>
      <c r="BQ261" s="4182" t="s">
        <v>1332</v>
      </c>
      <c r="BR261" s="3688" t="e" vm="1">
        <v>#VALUE!</v>
      </c>
      <c r="BS261" s="1622"/>
      <c r="BT261" s="3716">
        <v>45952</v>
      </c>
      <c r="BU261" s="3716">
        <v>45678</v>
      </c>
      <c r="BV261" s="3695" t="s">
        <v>116</v>
      </c>
      <c r="BW261" s="3716">
        <v>45786</v>
      </c>
      <c r="BX261" s="3716">
        <v>45678</v>
      </c>
      <c r="BY261" s="3695" t="s">
        <v>116</v>
      </c>
      <c r="BZ261" s="3716">
        <v>45678</v>
      </c>
      <c r="CA261" s="3716" t="s">
        <v>104</v>
      </c>
      <c r="CB261" s="1409"/>
      <c r="CC261" s="540" t="s">
        <v>2920</v>
      </c>
      <c r="CD261" s="12"/>
      <c r="CE261" s="12"/>
      <c r="CF261" s="12"/>
      <c r="CG261" s="18"/>
      <c r="GT261" s="1"/>
      <c r="GU261" s="1"/>
      <c r="GV261" s="1"/>
      <c r="GW261" s="1"/>
      <c r="GX261" s="1"/>
      <c r="GY261" s="1"/>
      <c r="GZ261" s="1"/>
      <c r="HA261" s="1"/>
      <c r="HB261" s="1"/>
      <c r="HC261" s="1"/>
      <c r="HD261" s="1"/>
      <c r="HE261" s="1"/>
      <c r="HF261" s="1"/>
      <c r="HG261" s="1"/>
      <c r="HH261" s="1"/>
      <c r="HI261" s="1"/>
      <c r="HJ261" s="1"/>
    </row>
    <row r="262" spans="1:218" s="176" customFormat="1" ht="47" hidden="1" customHeight="1" x14ac:dyDescent="0.2">
      <c r="A262" s="6062" t="s">
        <v>2921</v>
      </c>
      <c r="B262" s="6073"/>
      <c r="C262" s="6083" t="s">
        <v>2922</v>
      </c>
      <c r="D262" s="2151" t="s">
        <v>656</v>
      </c>
      <c r="E262" s="6091">
        <v>2394</v>
      </c>
      <c r="F262" s="2154">
        <v>2023</v>
      </c>
      <c r="G262" s="2155">
        <v>2041</v>
      </c>
      <c r="H262" s="2154" t="s">
        <v>89</v>
      </c>
      <c r="I262" s="2154" t="s">
        <v>194</v>
      </c>
      <c r="J262" s="2156">
        <v>41995</v>
      </c>
      <c r="K262" s="2157"/>
      <c r="L262" s="1389"/>
      <c r="M262" s="2002"/>
      <c r="N262" s="1389"/>
      <c r="O262" s="2518"/>
      <c r="P262" s="2156" t="s">
        <v>657</v>
      </c>
      <c r="Q262" s="2158">
        <v>45971</v>
      </c>
      <c r="R262" s="2159"/>
      <c r="S262" s="2159"/>
      <c r="T262" s="2159"/>
      <c r="U262" s="3799"/>
      <c r="V262" s="2161"/>
      <c r="W262" s="2162" t="str">
        <f t="shared" si="12"/>
        <v>Yes</v>
      </c>
      <c r="X262" s="2163" t="s">
        <v>93</v>
      </c>
      <c r="Y262" s="2151" t="s">
        <v>94</v>
      </c>
      <c r="Z262" s="2155" t="s">
        <v>90</v>
      </c>
      <c r="AA262" s="5775" t="s">
        <v>4263</v>
      </c>
      <c r="AB262" s="5775" t="s">
        <v>4263</v>
      </c>
      <c r="AC262" s="2976"/>
      <c r="AD262" s="2168">
        <v>45689</v>
      </c>
      <c r="AE262" s="3535" t="s">
        <v>660</v>
      </c>
      <c r="AF262" s="2167" t="s">
        <v>661</v>
      </c>
      <c r="AG262" s="2168">
        <v>44013</v>
      </c>
      <c r="AH262" s="2168">
        <v>44018</v>
      </c>
      <c r="AI262" s="2168">
        <v>44279</v>
      </c>
      <c r="AJ262" s="3011" t="s">
        <v>662</v>
      </c>
      <c r="AK262" s="2533"/>
      <c r="AL262" s="7163" t="s">
        <v>663</v>
      </c>
      <c r="AM262" s="7118" t="s">
        <v>664</v>
      </c>
      <c r="AN262" s="5869">
        <v>44835</v>
      </c>
      <c r="AO262" s="5869">
        <v>44929</v>
      </c>
      <c r="AP262" s="5869">
        <v>44971</v>
      </c>
      <c r="AQ262" s="5870" t="s">
        <v>665</v>
      </c>
      <c r="AR262" s="3445" t="s">
        <v>666</v>
      </c>
      <c r="AS262" s="5871">
        <v>45170</v>
      </c>
      <c r="AT262" s="2154" t="s">
        <v>667</v>
      </c>
      <c r="AU262" s="5938">
        <v>45170</v>
      </c>
      <c r="AV262" s="5871">
        <v>45170</v>
      </c>
      <c r="AW262" s="5871">
        <v>45237</v>
      </c>
      <c r="AX262" s="5872"/>
      <c r="AY262" s="3448"/>
      <c r="AZ262" s="5871"/>
      <c r="BA262" s="5948"/>
      <c r="BB262" s="5938"/>
      <c r="BC262" s="5871"/>
      <c r="BD262" s="5871"/>
      <c r="BE262" s="5872"/>
      <c r="BF262" s="3447"/>
      <c r="BG262" s="4159" t="s">
        <v>668</v>
      </c>
      <c r="BH262" s="2168" t="s">
        <v>669</v>
      </c>
      <c r="BI262" s="2168" t="s">
        <v>670</v>
      </c>
      <c r="BJ262" s="4159">
        <v>45901</v>
      </c>
      <c r="BK262" s="5869">
        <v>45901</v>
      </c>
      <c r="BL262" s="5873">
        <v>45971</v>
      </c>
      <c r="BM262" s="4159">
        <v>46266</v>
      </c>
      <c r="BN262" s="6049">
        <v>46266</v>
      </c>
      <c r="BO262" s="5873"/>
      <c r="BP262" s="2151" t="s">
        <v>671</v>
      </c>
      <c r="BQ262" s="2990" t="s">
        <v>672</v>
      </c>
      <c r="BR262" s="2513"/>
      <c r="BS262" s="2540">
        <v>45317</v>
      </c>
      <c r="BT262" s="2177">
        <v>45317</v>
      </c>
      <c r="BU262" s="2177">
        <v>45786</v>
      </c>
      <c r="BV262" s="2155" t="s">
        <v>116</v>
      </c>
      <c r="BW262" s="2177">
        <v>45602</v>
      </c>
      <c r="BX262" s="2177">
        <v>45978</v>
      </c>
      <c r="BY262" s="2155" t="s">
        <v>116</v>
      </c>
      <c r="BZ262" s="2177">
        <v>45786</v>
      </c>
      <c r="CA262" s="2177" t="s">
        <v>1956</v>
      </c>
      <c r="CB262" s="1409"/>
      <c r="CC262" s="629" t="s">
        <v>105</v>
      </c>
      <c r="CD262" s="12"/>
      <c r="CE262" s="12"/>
      <c r="CF262" s="12"/>
      <c r="CG262" s="18"/>
      <c r="GT262" s="1"/>
      <c r="GU262" s="1"/>
      <c r="GV262" s="1"/>
      <c r="GW262" s="1"/>
      <c r="GX262" s="1"/>
      <c r="GY262" s="1"/>
      <c r="GZ262" s="1"/>
      <c r="HA262" s="1"/>
      <c r="HB262" s="1"/>
      <c r="HC262" s="1"/>
      <c r="HD262" s="1"/>
      <c r="HE262" s="1"/>
      <c r="HF262" s="1"/>
      <c r="HG262" s="1"/>
      <c r="HH262" s="1"/>
      <c r="HI262" s="1"/>
      <c r="HJ262" s="1"/>
    </row>
    <row r="263" spans="1:218" s="176" customFormat="1" ht="45" hidden="1" customHeight="1" x14ac:dyDescent="0.2">
      <c r="A263" s="5590" t="s">
        <v>2925</v>
      </c>
      <c r="B263" s="4962"/>
      <c r="C263" s="4031" t="s">
        <v>2926</v>
      </c>
      <c r="D263" s="3741" t="s">
        <v>2927</v>
      </c>
      <c r="E263" s="4007" t="s">
        <v>193</v>
      </c>
      <c r="F263" s="3705"/>
      <c r="G263" s="3691"/>
      <c r="H263" s="3692"/>
      <c r="I263" s="3693"/>
      <c r="J263" s="3694">
        <v>43517</v>
      </c>
      <c r="K263" s="3694"/>
      <c r="L263" s="4093"/>
      <c r="M263" s="4094"/>
      <c r="N263" s="4093"/>
      <c r="O263" s="3694"/>
      <c r="P263" s="3696"/>
      <c r="Q263" s="3697"/>
      <c r="R263" s="3698"/>
      <c r="S263" s="3698"/>
      <c r="T263" s="3698"/>
      <c r="U263" s="3794"/>
      <c r="V263" s="3699"/>
      <c r="W263" s="3700" t="str">
        <f t="shared" si="12"/>
        <v>Yes</v>
      </c>
      <c r="X263" s="3701" t="s">
        <v>93</v>
      </c>
      <c r="Y263" s="3688" t="s">
        <v>94</v>
      </c>
      <c r="Z263" s="3688"/>
      <c r="AA263" s="5777" t="s">
        <v>2928</v>
      </c>
      <c r="AB263" s="5776" t="s">
        <v>2929</v>
      </c>
      <c r="AC263" s="4095"/>
      <c r="AD263" s="3706">
        <v>45689</v>
      </c>
      <c r="AE263" s="4145">
        <v>46023</v>
      </c>
      <c r="AF263" s="3705" t="s">
        <v>2930</v>
      </c>
      <c r="AG263" s="3706">
        <v>46023</v>
      </c>
      <c r="AH263" s="3706"/>
      <c r="AI263" s="3706"/>
      <c r="AJ263" s="3713"/>
      <c r="AK263" s="3707"/>
      <c r="AL263" s="3709"/>
      <c r="AM263" s="3705"/>
      <c r="AN263" s="3706"/>
      <c r="AO263" s="3706"/>
      <c r="AP263" s="3706"/>
      <c r="AQ263" s="3695"/>
      <c r="AR263" s="3708"/>
      <c r="AS263" s="3709"/>
      <c r="AT263" s="3692"/>
      <c r="AU263" s="3730"/>
      <c r="AV263" s="3709"/>
      <c r="AW263" s="3709"/>
      <c r="AX263" s="3692"/>
      <c r="AY263" s="3710"/>
      <c r="AZ263" s="3709"/>
      <c r="BA263" s="3692"/>
      <c r="BB263" s="3709"/>
      <c r="BC263" s="3709"/>
      <c r="BD263" s="3709"/>
      <c r="BE263" s="3692"/>
      <c r="BF263" s="3692"/>
      <c r="BG263" s="4089">
        <v>46692</v>
      </c>
      <c r="BH263" s="3706">
        <v>46692</v>
      </c>
      <c r="BI263" s="3711"/>
      <c r="BJ263" s="4089">
        <v>46722</v>
      </c>
      <c r="BK263" s="3706">
        <v>46722</v>
      </c>
      <c r="BL263" s="3711"/>
      <c r="BM263" s="4089">
        <v>46935</v>
      </c>
      <c r="BN263" s="3706">
        <v>46935</v>
      </c>
      <c r="BO263" s="3711"/>
      <c r="BP263" s="3688" t="s">
        <v>2931</v>
      </c>
      <c r="BQ263" s="4182" t="s">
        <v>132</v>
      </c>
      <c r="BR263" s="3688" t="s">
        <v>2932</v>
      </c>
      <c r="BS263" s="626"/>
      <c r="BT263" s="3716">
        <v>45685</v>
      </c>
      <c r="BU263" s="3716">
        <v>45786</v>
      </c>
      <c r="BV263" s="3695" t="s">
        <v>116</v>
      </c>
      <c r="BW263" s="3716"/>
      <c r="BX263" s="3716">
        <v>45786</v>
      </c>
      <c r="BY263" s="3695" t="s">
        <v>116</v>
      </c>
      <c r="BZ263" s="3716">
        <v>45786</v>
      </c>
      <c r="CA263" s="3716" t="s">
        <v>104</v>
      </c>
      <c r="CB263" s="1409"/>
      <c r="CC263" s="540"/>
      <c r="CD263" s="12"/>
      <c r="CE263" s="12"/>
      <c r="CF263" s="12"/>
      <c r="CG263" s="18"/>
      <c r="GT263" s="1"/>
      <c r="GU263" s="1"/>
      <c r="GV263" s="1"/>
      <c r="GW263" s="1"/>
      <c r="GX263" s="1"/>
      <c r="GY263" s="1"/>
      <c r="GZ263" s="1"/>
      <c r="HA263" s="1"/>
      <c r="HB263" s="1"/>
      <c r="HC263" s="1"/>
      <c r="HD263" s="1"/>
      <c r="HE263" s="1"/>
      <c r="HF263" s="1"/>
      <c r="HG263" s="1"/>
      <c r="HH263" s="1"/>
      <c r="HI263" s="1"/>
      <c r="HJ263" s="1"/>
    </row>
    <row r="264" spans="1:218" s="176" customFormat="1" ht="45" hidden="1" customHeight="1" x14ac:dyDescent="0.2">
      <c r="A264" s="2195" t="s">
        <v>2933</v>
      </c>
      <c r="B264" s="3321"/>
      <c r="C264" s="2186" t="s">
        <v>2934</v>
      </c>
      <c r="D264" s="2151" t="s">
        <v>2935</v>
      </c>
      <c r="E264" s="6096">
        <v>2145</v>
      </c>
      <c r="F264" s="2155">
        <v>2026</v>
      </c>
      <c r="G264" s="2155">
        <v>2041</v>
      </c>
      <c r="H264" s="2167" t="s">
        <v>89</v>
      </c>
      <c r="I264" s="2154" t="s">
        <v>89</v>
      </c>
      <c r="J264" s="2157">
        <v>40735</v>
      </c>
      <c r="K264" s="2157"/>
      <c r="L264" s="3970" t="s">
        <v>90</v>
      </c>
      <c r="M264" s="3969" t="s">
        <v>2936</v>
      </c>
      <c r="N264" s="3970"/>
      <c r="O264" s="3970"/>
      <c r="P264" s="2156">
        <v>45586</v>
      </c>
      <c r="Q264" s="3597">
        <v>45716</v>
      </c>
      <c r="R264" s="2159"/>
      <c r="S264" s="2191"/>
      <c r="T264" s="2191"/>
      <c r="U264" s="3799"/>
      <c r="V264" s="3541"/>
      <c r="W264" s="2162" t="str">
        <f t="shared" si="12"/>
        <v>Yes</v>
      </c>
      <c r="X264" s="2163" t="s">
        <v>93</v>
      </c>
      <c r="Y264" s="2151" t="s">
        <v>94</v>
      </c>
      <c r="Z264" s="2151"/>
      <c r="AA264" s="5775" t="s">
        <v>2937</v>
      </c>
      <c r="AB264" s="5775" t="s">
        <v>2938</v>
      </c>
      <c r="AC264" s="3598"/>
      <c r="AD264" s="2168">
        <v>45717</v>
      </c>
      <c r="AE264" s="3535">
        <v>44713</v>
      </c>
      <c r="AF264" s="2167" t="s">
        <v>142</v>
      </c>
      <c r="AG264" s="2168">
        <v>44713</v>
      </c>
      <c r="AH264" s="2168">
        <v>44713</v>
      </c>
      <c r="AI264" s="2168">
        <v>44805</v>
      </c>
      <c r="AJ264" s="2200" t="s">
        <v>2939</v>
      </c>
      <c r="AK264" s="3542"/>
      <c r="AL264" s="2168" t="s">
        <v>1240</v>
      </c>
      <c r="AM264" s="2167" t="s">
        <v>367</v>
      </c>
      <c r="AN264" s="2168">
        <v>45200</v>
      </c>
      <c r="AO264" s="2168">
        <v>45243</v>
      </c>
      <c r="AP264" s="2168">
        <v>45299</v>
      </c>
      <c r="AQ264" s="2155" t="s">
        <v>2940</v>
      </c>
      <c r="AR264" s="2170"/>
      <c r="AS264" s="2292"/>
      <c r="AT264" s="2154"/>
      <c r="AU264" s="2292"/>
      <c r="AV264" s="2171"/>
      <c r="AW264" s="2171"/>
      <c r="AX264" s="2157"/>
      <c r="AY264" s="2172"/>
      <c r="AZ264" s="2292"/>
      <c r="BA264" s="2159"/>
      <c r="BB264" s="2292"/>
      <c r="BC264" s="2171"/>
      <c r="BD264" s="2171"/>
      <c r="BE264" s="2157"/>
      <c r="BF264" s="2157"/>
      <c r="BG264" s="4159" t="s">
        <v>2941</v>
      </c>
      <c r="BH264" s="2168">
        <v>45566</v>
      </c>
      <c r="BI264" s="2168">
        <v>45586</v>
      </c>
      <c r="BJ264" s="4159">
        <v>45689</v>
      </c>
      <c r="BK264" s="2168">
        <v>45689</v>
      </c>
      <c r="BL264" s="2184">
        <v>45689</v>
      </c>
      <c r="BM264" s="4159" t="s">
        <v>114</v>
      </c>
      <c r="BN264" s="2168" t="s">
        <v>114</v>
      </c>
      <c r="BO264" s="2184"/>
      <c r="BP264" s="2301" t="s">
        <v>4368</v>
      </c>
      <c r="BQ264" s="6347" t="s">
        <v>355</v>
      </c>
      <c r="BR264" s="2301"/>
      <c r="BS264" s="6055"/>
      <c r="BT264" s="2177">
        <v>45929</v>
      </c>
      <c r="BU264" s="2177">
        <v>45786</v>
      </c>
      <c r="BV264" s="2156" t="s">
        <v>116</v>
      </c>
      <c r="BW264" s="2177">
        <v>45786</v>
      </c>
      <c r="BX264" s="2177">
        <v>45687</v>
      </c>
      <c r="BY264" s="2177" t="s">
        <v>116</v>
      </c>
      <c r="BZ264" s="2177">
        <v>45786</v>
      </c>
      <c r="CA264" s="2177" t="s">
        <v>1642</v>
      </c>
      <c r="CB264" s="1409"/>
      <c r="CC264" s="542" t="s">
        <v>105</v>
      </c>
      <c r="CD264" s="6406"/>
      <c r="CE264" s="6406"/>
      <c r="CF264" s="6406"/>
      <c r="CG264" s="6408"/>
      <c r="GT264" s="1"/>
      <c r="GU264" s="1"/>
      <c r="GV264" s="1"/>
      <c r="GW264" s="1"/>
      <c r="GX264" s="1"/>
      <c r="GY264" s="1"/>
      <c r="GZ264" s="1"/>
      <c r="HA264" s="1"/>
      <c r="HB264" s="1"/>
      <c r="HC264" s="1"/>
      <c r="HD264" s="1"/>
      <c r="HE264" s="1"/>
      <c r="HF264" s="1"/>
      <c r="HG264" s="1"/>
      <c r="HH264" s="1"/>
      <c r="HI264" s="1"/>
      <c r="HJ264" s="1"/>
    </row>
    <row r="265" spans="1:218" s="176" customFormat="1" ht="45" hidden="1" customHeight="1" x14ac:dyDescent="0.2">
      <c r="A265" s="1688" t="s">
        <v>2942</v>
      </c>
      <c r="B265" s="3307"/>
      <c r="C265" s="2275" t="s">
        <v>2943</v>
      </c>
      <c r="D265" s="1689" t="s">
        <v>1062</v>
      </c>
      <c r="E265" s="7191">
        <v>2182</v>
      </c>
      <c r="F265" s="1666">
        <v>2023</v>
      </c>
      <c r="G265" s="1666">
        <v>2038</v>
      </c>
      <c r="H265" s="1666" t="s">
        <v>89</v>
      </c>
      <c r="I265" s="1666" t="s">
        <v>89</v>
      </c>
      <c r="J265" s="1667">
        <v>41522</v>
      </c>
      <c r="K265" s="1668"/>
      <c r="L265" s="1668"/>
      <c r="M265" s="2006"/>
      <c r="N265" s="1668"/>
      <c r="O265" s="1668"/>
      <c r="P265" s="1667"/>
      <c r="Q265" s="1705"/>
      <c r="R265" s="1669"/>
      <c r="S265" s="1669"/>
      <c r="T265" s="1669"/>
      <c r="U265" s="3793"/>
      <c r="V265" s="1671"/>
      <c r="W265" s="1695" t="str">
        <f t="shared" si="12"/>
        <v>Yes</v>
      </c>
      <c r="X265" s="1672" t="s">
        <v>93</v>
      </c>
      <c r="Y265" s="1376" t="s">
        <v>94</v>
      </c>
      <c r="Z265" s="1376"/>
      <c r="AA265" s="5772" t="s">
        <v>2944</v>
      </c>
      <c r="AB265" s="5773" t="s">
        <v>2945</v>
      </c>
      <c r="AC265" s="2314"/>
      <c r="AD265" s="1682">
        <v>44228</v>
      </c>
      <c r="AE265" s="4147" t="s">
        <v>2946</v>
      </c>
      <c r="AF265" s="1676" t="s">
        <v>2947</v>
      </c>
      <c r="AG265" s="1674">
        <v>44287</v>
      </c>
      <c r="AH265" s="1674">
        <v>44287</v>
      </c>
      <c r="AI265" s="1674">
        <v>44317</v>
      </c>
      <c r="AJ265" s="3006"/>
      <c r="AK265" s="1677"/>
      <c r="AL265" s="7181"/>
      <c r="AM265" s="7141"/>
      <c r="AN265" s="1674"/>
      <c r="AO265" s="1674"/>
      <c r="AP265" s="1674"/>
      <c r="AQ265" s="1666"/>
      <c r="AR265" s="1697"/>
      <c r="AS265" s="1679"/>
      <c r="AT265" s="3208"/>
      <c r="AU265" s="1679"/>
      <c r="AV265" s="1679"/>
      <c r="AW265" s="1679"/>
      <c r="AX265" s="1680"/>
      <c r="AY265" s="1698"/>
      <c r="AZ265" s="1679"/>
      <c r="BA265" s="1721"/>
      <c r="BB265" s="1678"/>
      <c r="BC265" s="1679"/>
      <c r="BD265" s="1679"/>
      <c r="BE265" s="1680"/>
      <c r="BF265" s="1680"/>
      <c r="BG265" s="4158">
        <v>44927</v>
      </c>
      <c r="BH265" s="1674">
        <v>44927</v>
      </c>
      <c r="BI265" s="1683"/>
      <c r="BJ265" s="4158">
        <v>45017</v>
      </c>
      <c r="BK265" s="1674">
        <v>45017</v>
      </c>
      <c r="BL265" s="1683"/>
      <c r="BM265" s="4158" t="s">
        <v>114</v>
      </c>
      <c r="BN265" s="1674" t="s">
        <v>114</v>
      </c>
      <c r="BO265" s="1683"/>
      <c r="BP265" s="1376" t="s">
        <v>1062</v>
      </c>
      <c r="BQ265" s="4184"/>
      <c r="BR265" s="2299"/>
      <c r="BS265" s="1376"/>
      <c r="BT265" s="1684">
        <v>44827</v>
      </c>
      <c r="BU265" s="1684"/>
      <c r="BV265" s="1666" t="s">
        <v>116</v>
      </c>
      <c r="BW265" s="1684">
        <v>44658</v>
      </c>
      <c r="BX265" s="1684">
        <v>44771</v>
      </c>
      <c r="BY265" s="1666" t="s">
        <v>116</v>
      </c>
      <c r="BZ265" s="1684"/>
      <c r="CA265" s="2319" t="s">
        <v>117</v>
      </c>
      <c r="CB265" s="1684"/>
      <c r="CC265" s="1376" t="s">
        <v>970</v>
      </c>
      <c r="CD265" s="12"/>
      <c r="CE265" s="12"/>
      <c r="CF265" s="12"/>
      <c r="CG265" s="18"/>
      <c r="GT265" s="1"/>
      <c r="GU265" s="1"/>
      <c r="GV265" s="1"/>
      <c r="GW265" s="1"/>
      <c r="GX265" s="1"/>
      <c r="GY265" s="1"/>
      <c r="GZ265" s="1"/>
      <c r="HA265" s="1"/>
      <c r="HB265" s="1"/>
      <c r="HC265" s="1"/>
      <c r="HD265" s="1"/>
      <c r="HE265" s="1"/>
      <c r="HF265" s="1"/>
      <c r="HG265" s="1"/>
      <c r="HH265" s="1"/>
      <c r="HI265" s="1"/>
      <c r="HJ265" s="1"/>
    </row>
    <row r="266" spans="1:218" s="176" customFormat="1" ht="45" hidden="1" customHeight="1" x14ac:dyDescent="0.2">
      <c r="A266" s="2121" t="s">
        <v>2954</v>
      </c>
      <c r="B266" s="3308"/>
      <c r="C266" s="2120" t="s">
        <v>2949</v>
      </c>
      <c r="D266" s="2120" t="s">
        <v>421</v>
      </c>
      <c r="E266" s="2318">
        <v>2175</v>
      </c>
      <c r="F266" s="2141">
        <v>2022</v>
      </c>
      <c r="G266" s="2141">
        <v>2039</v>
      </c>
      <c r="H266" s="2124" t="s">
        <v>89</v>
      </c>
      <c r="I266" s="2141" t="s">
        <v>194</v>
      </c>
      <c r="J266" s="2129">
        <v>45372</v>
      </c>
      <c r="K266" s="2127" t="s">
        <v>121</v>
      </c>
      <c r="L266" s="2679"/>
      <c r="M266" s="2680"/>
      <c r="N266" s="2679"/>
      <c r="O266" s="2127"/>
      <c r="P266" s="2129">
        <v>44417</v>
      </c>
      <c r="Q266" s="2130">
        <v>44606</v>
      </c>
      <c r="R266" s="2131">
        <v>45336</v>
      </c>
      <c r="S266" s="2131"/>
      <c r="T266" s="2131"/>
      <c r="U266" s="3796"/>
      <c r="V266" s="2133"/>
      <c r="W266" s="2134" t="str">
        <f t="shared" si="12"/>
        <v>Yes</v>
      </c>
      <c r="X266" s="2135" t="s">
        <v>93</v>
      </c>
      <c r="Y266" s="2120" t="s">
        <v>267</v>
      </c>
      <c r="Z266" s="2120"/>
      <c r="AA266" s="5785" t="s">
        <v>422</v>
      </c>
      <c r="AB266" s="5785"/>
      <c r="AC266" s="2923"/>
      <c r="AD266" s="3273" t="s">
        <v>423</v>
      </c>
      <c r="AE266" s="2485"/>
      <c r="AF266" s="2139"/>
      <c r="AG266" s="2140"/>
      <c r="AH266" s="2140"/>
      <c r="AI266" s="2140"/>
      <c r="AJ266" s="3010"/>
      <c r="AK266" s="2142"/>
      <c r="AL266" s="2140"/>
      <c r="AM266" s="2139"/>
      <c r="AN266" s="2140"/>
      <c r="AO266" s="2140"/>
      <c r="AP266" s="2140"/>
      <c r="AQ266" s="2141"/>
      <c r="AR266" s="2144"/>
      <c r="AS266" s="2145"/>
      <c r="AT266" s="2125"/>
      <c r="AU266" s="2475"/>
      <c r="AV266" s="2145"/>
      <c r="AW266" s="2145"/>
      <c r="AX266" s="2125"/>
      <c r="AY266" s="2146"/>
      <c r="AZ266" s="2145"/>
      <c r="BA266" s="2476"/>
      <c r="BB266" s="2475"/>
      <c r="BC266" s="2145"/>
      <c r="BD266" s="2145"/>
      <c r="BE266" s="2125"/>
      <c r="BF266" s="2125"/>
      <c r="BG266" s="4161"/>
      <c r="BH266" s="2140"/>
      <c r="BI266" s="2140">
        <v>44417</v>
      </c>
      <c r="BJ266" s="4161" t="s">
        <v>424</v>
      </c>
      <c r="BK266" s="2140">
        <v>44562</v>
      </c>
      <c r="BL266" s="2148">
        <v>44606</v>
      </c>
      <c r="BM266" s="4161"/>
      <c r="BN266" s="2137"/>
      <c r="BO266" s="2148">
        <v>45372</v>
      </c>
      <c r="BP266" s="2120" t="s">
        <v>425</v>
      </c>
      <c r="BQ266" s="4185"/>
      <c r="BR266" s="2120"/>
      <c r="BS266" s="2120" t="s">
        <v>2655</v>
      </c>
      <c r="BT266" s="2149"/>
      <c r="BU266" s="2149"/>
      <c r="BV266" s="2141"/>
      <c r="BW266" s="2149"/>
      <c r="BX266" s="5501">
        <v>44440</v>
      </c>
      <c r="BY266" s="2149" t="s">
        <v>116</v>
      </c>
      <c r="BZ266" s="2149">
        <v>45279</v>
      </c>
      <c r="CA266" s="2149" t="s">
        <v>427</v>
      </c>
      <c r="CB266" s="2682"/>
      <c r="CC266" s="2678" t="s">
        <v>428</v>
      </c>
      <c r="CD266" s="12"/>
      <c r="CE266" s="12"/>
      <c r="CF266" s="12"/>
      <c r="CG266" s="18"/>
      <c r="GT266" s="1"/>
      <c r="GU266" s="1"/>
      <c r="GV266" s="1"/>
      <c r="GW266" s="1"/>
      <c r="GX266" s="1"/>
      <c r="GY266" s="1"/>
      <c r="GZ266" s="1"/>
      <c r="HA266" s="1"/>
      <c r="HB266" s="1"/>
      <c r="HC266" s="1"/>
      <c r="HD266" s="1"/>
      <c r="HE266" s="1"/>
      <c r="HF266" s="1"/>
      <c r="HG266" s="1"/>
      <c r="HH266" s="1"/>
      <c r="HI266" s="1"/>
      <c r="HJ266" s="1"/>
    </row>
    <row r="267" spans="1:218" s="176" customFormat="1" ht="45" hidden="1" customHeight="1" x14ac:dyDescent="0.2">
      <c r="A267" s="3616"/>
      <c r="B267" s="3485" t="s">
        <v>2948</v>
      </c>
      <c r="C267" s="3617" t="s">
        <v>2949</v>
      </c>
      <c r="D267" s="3617" t="s">
        <v>4369</v>
      </c>
      <c r="E267" s="4841"/>
      <c r="F267" s="3618"/>
      <c r="G267" s="3618"/>
      <c r="H267" s="5021"/>
      <c r="I267" s="3618"/>
      <c r="J267" s="3633"/>
      <c r="K267" s="6121"/>
      <c r="L267" s="3620"/>
      <c r="M267" s="3621"/>
      <c r="N267" s="3620"/>
      <c r="O267" s="3620"/>
      <c r="P267" s="3619"/>
      <c r="Q267" s="3622"/>
      <c r="R267" s="4115"/>
      <c r="S267" s="3623"/>
      <c r="T267" s="3623"/>
      <c r="U267" s="3810"/>
      <c r="V267" s="3624"/>
      <c r="W267" s="3625"/>
      <c r="X267" s="3626"/>
      <c r="Y267" s="3617"/>
      <c r="Z267" s="3617"/>
      <c r="AA267" s="6204"/>
      <c r="AB267" s="6204"/>
      <c r="AC267" s="3628"/>
      <c r="AD267" s="5188"/>
      <c r="AE267" s="4212"/>
      <c r="AF267" s="3629"/>
      <c r="AG267" s="3630"/>
      <c r="AH267" s="3630"/>
      <c r="AI267" s="3630"/>
      <c r="AJ267" s="3631"/>
      <c r="AK267" s="3632"/>
      <c r="AL267" s="3630"/>
      <c r="AM267" s="3629"/>
      <c r="AN267" s="3630"/>
      <c r="AO267" s="3630"/>
      <c r="AP267" s="3630"/>
      <c r="AQ267" s="3619"/>
      <c r="AR267" s="7397"/>
      <c r="AS267" s="7398"/>
      <c r="AT267" s="3633"/>
      <c r="AU267" s="5294"/>
      <c r="AV267" s="3634"/>
      <c r="AW267" s="3634"/>
      <c r="AX267" s="3633"/>
      <c r="AY267" s="6300"/>
      <c r="AZ267" s="5294"/>
      <c r="BA267" s="4115"/>
      <c r="BB267" s="5294"/>
      <c r="BC267" s="3634"/>
      <c r="BD267" s="3634"/>
      <c r="BE267" s="3633"/>
      <c r="BF267" s="3633"/>
      <c r="BG267" s="4176">
        <v>45931</v>
      </c>
      <c r="BH267" s="3630">
        <v>45931</v>
      </c>
      <c r="BI267" s="3630"/>
      <c r="BJ267" s="4176">
        <v>46054</v>
      </c>
      <c r="BK267" s="3630">
        <v>46054</v>
      </c>
      <c r="BL267" s="3635"/>
      <c r="BM267" s="4176">
        <v>46327</v>
      </c>
      <c r="BN267" s="5354">
        <v>46327</v>
      </c>
      <c r="BO267" s="3635"/>
      <c r="BP267" s="3636"/>
      <c r="BQ267" s="6362"/>
      <c r="BR267" s="3636"/>
      <c r="BS267" s="3636"/>
      <c r="BT267" s="3637"/>
      <c r="BU267" s="3637"/>
      <c r="BV267" s="3619"/>
      <c r="BW267" s="3637"/>
      <c r="BX267" s="3637"/>
      <c r="BY267" s="3637"/>
      <c r="BZ267" s="3637"/>
      <c r="CA267" s="3637" t="s">
        <v>178</v>
      </c>
      <c r="CB267" s="2682"/>
      <c r="CC267" s="1178"/>
      <c r="CD267" s="1176"/>
      <c r="CE267" s="1176"/>
      <c r="CF267" s="1176"/>
      <c r="CG267" s="1175"/>
      <c r="GT267" s="1"/>
      <c r="GU267" s="1"/>
      <c r="GV267" s="1"/>
      <c r="GW267" s="1"/>
      <c r="GX267" s="1"/>
      <c r="GY267" s="1"/>
      <c r="GZ267" s="1"/>
      <c r="HA267" s="1"/>
      <c r="HB267" s="1"/>
      <c r="HC267" s="1"/>
      <c r="HD267" s="1"/>
      <c r="HE267" s="1"/>
      <c r="HF267" s="1"/>
      <c r="HG267" s="1"/>
      <c r="HH267" s="1"/>
      <c r="HI267" s="1"/>
      <c r="HJ267" s="1"/>
    </row>
    <row r="268" spans="1:218" s="176" customFormat="1" ht="45" hidden="1" customHeight="1" x14ac:dyDescent="0.2">
      <c r="A268" s="1688"/>
      <c r="B268" s="3307" t="s">
        <v>2955</v>
      </c>
      <c r="C268" s="1703" t="s">
        <v>2956</v>
      </c>
      <c r="D268" s="1376" t="s">
        <v>1218</v>
      </c>
      <c r="E268" s="1690">
        <v>2044</v>
      </c>
      <c r="F268" s="1665" t="s">
        <v>337</v>
      </c>
      <c r="G268" s="1665" t="s">
        <v>931</v>
      </c>
      <c r="H268" s="1666" t="s">
        <v>89</v>
      </c>
      <c r="I268" s="4795" t="s">
        <v>194</v>
      </c>
      <c r="J268" s="1667">
        <v>40577</v>
      </c>
      <c r="K268" s="1668"/>
      <c r="L268" s="1668" t="s">
        <v>90</v>
      </c>
      <c r="M268" s="2006"/>
      <c r="N268" s="1668" t="s">
        <v>583</v>
      </c>
      <c r="O268" s="1668"/>
      <c r="P268" s="1667"/>
      <c r="Q268" s="1705"/>
      <c r="R268" s="1669"/>
      <c r="S268" s="1706"/>
      <c r="T268" s="4800" t="s">
        <v>2957</v>
      </c>
      <c r="U268" s="3793"/>
      <c r="V268" s="1671"/>
      <c r="W268" s="1695" t="s">
        <v>93</v>
      </c>
      <c r="X268" s="1672" t="s">
        <v>93</v>
      </c>
      <c r="Y268" s="1376" t="s">
        <v>94</v>
      </c>
      <c r="Z268" s="1376"/>
      <c r="AA268" s="5772" t="s">
        <v>2958</v>
      </c>
      <c r="AB268" s="5773" t="s">
        <v>2959</v>
      </c>
      <c r="AC268" s="2314"/>
      <c r="AD268" s="1674">
        <v>44682</v>
      </c>
      <c r="AE268" s="4147" t="s">
        <v>1220</v>
      </c>
      <c r="AF268" s="1676" t="s">
        <v>364</v>
      </c>
      <c r="AG268" s="1674">
        <v>42917</v>
      </c>
      <c r="AH268" s="1674">
        <v>42919</v>
      </c>
      <c r="AI268" s="1674">
        <v>42986</v>
      </c>
      <c r="AJ268" s="3006" t="s">
        <v>1221</v>
      </c>
      <c r="AK268" s="1677" t="s">
        <v>1222</v>
      </c>
      <c r="AL268" s="7148" t="s">
        <v>1223</v>
      </c>
      <c r="AM268" s="7149" t="s">
        <v>1224</v>
      </c>
      <c r="AN268" s="1674">
        <v>44409</v>
      </c>
      <c r="AO268" s="1674">
        <v>44424</v>
      </c>
      <c r="AP268" s="1674">
        <v>44480</v>
      </c>
      <c r="AQ268" s="1666" t="s">
        <v>1225</v>
      </c>
      <c r="AR268" s="3208"/>
      <c r="AS268" s="5274" t="s">
        <v>1226</v>
      </c>
      <c r="AT268" s="1707" t="s">
        <v>1227</v>
      </c>
      <c r="AU268" s="1678">
        <v>44743</v>
      </c>
      <c r="AV268" s="1679"/>
      <c r="AW268" s="1679"/>
      <c r="AX268" s="1680"/>
      <c r="AY268" s="1721"/>
      <c r="AZ268" s="1678"/>
      <c r="BA268" s="1721"/>
      <c r="BB268" s="1678"/>
      <c r="BC268" s="1679"/>
      <c r="BD268" s="1679"/>
      <c r="BE268" s="1680"/>
      <c r="BF268" s="1680"/>
      <c r="BG268" s="4158" t="s">
        <v>1228</v>
      </c>
      <c r="BH268" s="1674">
        <v>44835</v>
      </c>
      <c r="BI268" s="1674"/>
      <c r="BJ268" s="4158" t="s">
        <v>1229</v>
      </c>
      <c r="BK268" s="1674">
        <v>44986</v>
      </c>
      <c r="BL268" s="1683"/>
      <c r="BM268" s="4158" t="s">
        <v>1230</v>
      </c>
      <c r="BN268" s="1682">
        <v>45352</v>
      </c>
      <c r="BO268" s="1683"/>
      <c r="BP268" s="1376" t="s">
        <v>2960</v>
      </c>
      <c r="BQ268" s="4770"/>
      <c r="BR268" s="1376"/>
      <c r="BS268" s="1376" t="s">
        <v>1232</v>
      </c>
      <c r="BT268" s="1684">
        <v>44827</v>
      </c>
      <c r="BU268" s="1684">
        <v>44713</v>
      </c>
      <c r="BV268" s="1666" t="s">
        <v>116</v>
      </c>
      <c r="BW268" s="1684">
        <v>44758</v>
      </c>
      <c r="BX268" s="1684">
        <v>44713</v>
      </c>
      <c r="BY268" s="1666" t="s">
        <v>116</v>
      </c>
      <c r="BZ268" s="4774">
        <v>44741</v>
      </c>
      <c r="CA268" s="2387" t="s">
        <v>1233</v>
      </c>
      <c r="CB268" s="1699"/>
      <c r="CC268" s="1376" t="s">
        <v>105</v>
      </c>
      <c r="CD268" s="12"/>
      <c r="CE268" s="12"/>
      <c r="CF268" s="12"/>
      <c r="CG268" s="18"/>
      <c r="GT268" s="1"/>
      <c r="GU268" s="1"/>
      <c r="GV268" s="1"/>
      <c r="GW268" s="1"/>
      <c r="GX268" s="1"/>
      <c r="GY268" s="1"/>
      <c r="GZ268" s="1"/>
      <c r="HA268" s="1"/>
      <c r="HB268" s="1"/>
      <c r="HC268" s="1"/>
      <c r="HD268" s="1"/>
      <c r="HE268" s="1"/>
      <c r="HF268" s="1"/>
      <c r="HG268" s="1"/>
      <c r="HH268" s="1"/>
      <c r="HI268" s="1"/>
      <c r="HJ268" s="1"/>
    </row>
    <row r="269" spans="1:218" s="176" customFormat="1" ht="45" hidden="1" customHeight="1" x14ac:dyDescent="0.2">
      <c r="A269" s="2150" t="s">
        <v>2961</v>
      </c>
      <c r="B269" s="3306"/>
      <c r="C269" s="2186" t="s">
        <v>2956</v>
      </c>
      <c r="D269" s="2152" t="s">
        <v>2962</v>
      </c>
      <c r="E269" s="3228">
        <v>2410</v>
      </c>
      <c r="F269" s="2155">
        <v>2022</v>
      </c>
      <c r="G269" s="2155">
        <v>2041</v>
      </c>
      <c r="H269" s="2167" t="s">
        <v>89</v>
      </c>
      <c r="I269" s="2181" t="s">
        <v>89</v>
      </c>
      <c r="J269" s="2157">
        <v>40577</v>
      </c>
      <c r="K269" s="2157"/>
      <c r="L269" s="2157" t="s">
        <v>90</v>
      </c>
      <c r="M269" s="3969" t="s">
        <v>2963</v>
      </c>
      <c r="N269" s="3970"/>
      <c r="O269" s="3970"/>
      <c r="P269" s="2156">
        <v>45558</v>
      </c>
      <c r="Q269" s="3597">
        <v>45637</v>
      </c>
      <c r="R269" s="2159"/>
      <c r="S269" s="2191"/>
      <c r="T269" s="2191"/>
      <c r="U269" s="3799"/>
      <c r="V269" s="3541"/>
      <c r="W269" s="2162" t="str">
        <f>IF(OR(X269="Yes", Y269="Web-page timetable", Z269="YES"), "Yes")</f>
        <v>Yes</v>
      </c>
      <c r="X269" s="2163" t="s">
        <v>93</v>
      </c>
      <c r="Y269" s="2151" t="s">
        <v>267</v>
      </c>
      <c r="Z269" s="2151"/>
      <c r="AA269" s="5790" t="s">
        <v>2964</v>
      </c>
      <c r="AB269" s="5775"/>
      <c r="AC269" s="3598"/>
      <c r="AD269" s="2165">
        <v>45627</v>
      </c>
      <c r="AE269" s="3535" t="s">
        <v>2965</v>
      </c>
      <c r="AF269" s="2167" t="s">
        <v>364</v>
      </c>
      <c r="AG269" s="2168">
        <v>44958</v>
      </c>
      <c r="AH269" s="2168">
        <v>44958</v>
      </c>
      <c r="AI269" s="2168">
        <v>45005</v>
      </c>
      <c r="AJ269" s="3599" t="s">
        <v>2966</v>
      </c>
      <c r="AK269" s="3542"/>
      <c r="AL269" s="2171" t="s">
        <v>1240</v>
      </c>
      <c r="AM269" s="2167" t="s">
        <v>270</v>
      </c>
      <c r="AN269" s="2168">
        <v>45200</v>
      </c>
      <c r="AO269" s="2168">
        <v>45236</v>
      </c>
      <c r="AP269" s="2168">
        <v>45278</v>
      </c>
      <c r="AQ269" s="2155" t="s">
        <v>2967</v>
      </c>
      <c r="AR269" s="2170"/>
      <c r="AS269" s="2171"/>
      <c r="AT269" s="2154"/>
      <c r="AU269" s="2171"/>
      <c r="AV269" s="2171"/>
      <c r="AW269" s="2171"/>
      <c r="AX269" s="2154"/>
      <c r="AY269" s="2172"/>
      <c r="AZ269" s="2171"/>
      <c r="BA269" s="2154"/>
      <c r="BB269" s="2171"/>
      <c r="BC269" s="2171"/>
      <c r="BD269" s="2171"/>
      <c r="BE269" s="2157"/>
      <c r="BF269" s="2157"/>
      <c r="BG269" s="4159" t="s">
        <v>2968</v>
      </c>
      <c r="BH269" s="2168">
        <v>45597</v>
      </c>
      <c r="BI269" s="2184">
        <v>45558</v>
      </c>
      <c r="BJ269" s="4159" t="s">
        <v>2969</v>
      </c>
      <c r="BK269" s="2168">
        <v>45658</v>
      </c>
      <c r="BL269" s="2184">
        <v>45637</v>
      </c>
      <c r="BM269" s="4159" t="s">
        <v>2970</v>
      </c>
      <c r="BN269" s="2168">
        <v>45992</v>
      </c>
      <c r="BO269" s="2184"/>
      <c r="BP269" s="5585" t="s">
        <v>4370</v>
      </c>
      <c r="BQ269" s="6347" t="s">
        <v>2971</v>
      </c>
      <c r="BR269" s="2301" t="s">
        <v>2972</v>
      </c>
      <c r="BS269" s="2301"/>
      <c r="BT269" s="2177">
        <v>45951</v>
      </c>
      <c r="BU269" s="2177">
        <v>45314</v>
      </c>
      <c r="BV269" s="2156" t="s">
        <v>116</v>
      </c>
      <c r="BW269" s="2177">
        <v>45786</v>
      </c>
      <c r="BX269" s="2177">
        <v>45419</v>
      </c>
      <c r="BY269" s="2177" t="s">
        <v>116</v>
      </c>
      <c r="BZ269" s="2177">
        <v>45966</v>
      </c>
      <c r="CA269" s="2177" t="s">
        <v>2973</v>
      </c>
      <c r="CB269" s="1409"/>
      <c r="CC269" s="1178" t="s">
        <v>105</v>
      </c>
      <c r="CD269" s="1176"/>
      <c r="CE269" s="1176"/>
      <c r="CF269" s="1176"/>
      <c r="CG269" s="1175"/>
      <c r="GT269" s="1"/>
      <c r="GU269" s="1"/>
      <c r="GV269" s="1"/>
      <c r="GW269" s="1"/>
      <c r="GX269" s="1"/>
      <c r="GY269" s="1"/>
      <c r="GZ269" s="1"/>
      <c r="HA269" s="1"/>
      <c r="HB269" s="1"/>
      <c r="HC269" s="1"/>
      <c r="HD269" s="1"/>
      <c r="HE269" s="1"/>
      <c r="HF269" s="1"/>
      <c r="HG269" s="1"/>
      <c r="HH269" s="1"/>
      <c r="HI269" s="1"/>
      <c r="HJ269" s="1"/>
    </row>
    <row r="270" spans="1:218" s="176" customFormat="1" ht="45" hidden="1" customHeight="1" x14ac:dyDescent="0.2">
      <c r="A270" s="1688" t="s">
        <v>2974</v>
      </c>
      <c r="B270" s="3307"/>
      <c r="C270" s="2275" t="s">
        <v>2975</v>
      </c>
      <c r="D270" s="1689" t="s">
        <v>1062</v>
      </c>
      <c r="E270" s="7113">
        <v>2174</v>
      </c>
      <c r="F270" s="1665" t="s">
        <v>297</v>
      </c>
      <c r="G270" s="1665" t="s">
        <v>2182</v>
      </c>
      <c r="H270" s="1680" t="s">
        <v>89</v>
      </c>
      <c r="I270" s="1691" t="s">
        <v>89</v>
      </c>
      <c r="J270" s="1668">
        <v>42919</v>
      </c>
      <c r="K270" s="1668"/>
      <c r="L270" s="1668"/>
      <c r="M270" s="2006"/>
      <c r="N270" s="1668"/>
      <c r="O270" s="1668"/>
      <c r="P270" s="1667"/>
      <c r="Q270" s="1705"/>
      <c r="R270" s="1669"/>
      <c r="S270" s="1669"/>
      <c r="T270" s="1669"/>
      <c r="U270" s="3793"/>
      <c r="V270" s="1671"/>
      <c r="W270" s="1695" t="str">
        <f>IF(OR(X270="Yes", Y270="Web-page timetable", Z270="YES"), "Yes")</f>
        <v>Yes</v>
      </c>
      <c r="X270" s="1672" t="s">
        <v>93</v>
      </c>
      <c r="Y270" s="1376" t="s">
        <v>94</v>
      </c>
      <c r="Z270" s="1376"/>
      <c r="AA270" s="5827" t="s">
        <v>2976</v>
      </c>
      <c r="AB270" s="5850" t="s">
        <v>2977</v>
      </c>
      <c r="AC270" s="2314"/>
      <c r="AD270" s="1682">
        <v>44621</v>
      </c>
      <c r="AE270" s="4147" t="s">
        <v>2978</v>
      </c>
      <c r="AF270" s="1676" t="s">
        <v>142</v>
      </c>
      <c r="AG270" s="1674">
        <v>44075</v>
      </c>
      <c r="AH270" s="1674">
        <v>44044</v>
      </c>
      <c r="AI270" s="1674"/>
      <c r="AJ270" s="3006" t="s">
        <v>2979</v>
      </c>
      <c r="AK270" s="1677"/>
      <c r="AL270" s="7129" t="s">
        <v>2980</v>
      </c>
      <c r="AM270" s="7149" t="s">
        <v>1526</v>
      </c>
      <c r="AN270" s="1674">
        <v>44958</v>
      </c>
      <c r="AO270" s="1674"/>
      <c r="AP270" s="1674"/>
      <c r="AQ270" s="1666"/>
      <c r="AR270" s="1697"/>
      <c r="AS270" s="1679"/>
      <c r="AT270" s="1680"/>
      <c r="AU270" s="1679"/>
      <c r="AV270" s="1679"/>
      <c r="AW270" s="1679"/>
      <c r="AX270" s="1680"/>
      <c r="AY270" s="1698"/>
      <c r="AZ270" s="1679"/>
      <c r="BA270" s="1680"/>
      <c r="BB270" s="1679"/>
      <c r="BC270" s="1679"/>
      <c r="BD270" s="1679"/>
      <c r="BE270" s="1680"/>
      <c r="BF270" s="1680"/>
      <c r="BG270" s="4158" t="s">
        <v>1042</v>
      </c>
      <c r="BH270" s="1674">
        <v>45323</v>
      </c>
      <c r="BI270" s="1683"/>
      <c r="BJ270" s="4158" t="s">
        <v>2981</v>
      </c>
      <c r="BK270" s="1674">
        <v>45413</v>
      </c>
      <c r="BL270" s="1683"/>
      <c r="BM270" s="4158" t="s">
        <v>626</v>
      </c>
      <c r="BN270" s="1674">
        <v>45778</v>
      </c>
      <c r="BO270" s="1683"/>
      <c r="BP270" s="1376" t="s">
        <v>1062</v>
      </c>
      <c r="BQ270" s="4184"/>
      <c r="BR270" s="1376" t="s">
        <v>2982</v>
      </c>
      <c r="BS270" s="1376"/>
      <c r="BT270" s="1684">
        <v>45022</v>
      </c>
      <c r="BU270" s="1684">
        <v>44649</v>
      </c>
      <c r="BV270" s="1666" t="s">
        <v>116</v>
      </c>
      <c r="BW270" s="1684">
        <v>44628</v>
      </c>
      <c r="BX270" s="1684">
        <v>44649</v>
      </c>
      <c r="BY270" s="1666" t="s">
        <v>116</v>
      </c>
      <c r="BZ270" s="1684"/>
      <c r="CA270" s="2319" t="s">
        <v>117</v>
      </c>
      <c r="CB270" s="1684"/>
      <c r="CC270" s="1376" t="s">
        <v>970</v>
      </c>
      <c r="CD270" s="12"/>
      <c r="CE270" s="12"/>
      <c r="CF270" s="12"/>
      <c r="CG270" s="18"/>
      <c r="GT270" s="1"/>
      <c r="GU270" s="1"/>
      <c r="GV270" s="1"/>
      <c r="GW270" s="1"/>
      <c r="GX270" s="1"/>
      <c r="GY270" s="1"/>
      <c r="GZ270" s="1"/>
      <c r="HA270" s="1"/>
      <c r="HB270" s="1"/>
      <c r="HC270" s="1"/>
      <c r="HD270" s="1"/>
      <c r="HE270" s="1"/>
      <c r="HF270" s="1"/>
      <c r="HG270" s="1"/>
      <c r="HH270" s="1"/>
      <c r="HI270" s="1"/>
      <c r="HJ270" s="1"/>
    </row>
    <row r="271" spans="1:218" ht="45" hidden="1" customHeight="1" x14ac:dyDescent="0.2">
      <c r="A271" s="1688" t="s">
        <v>2983</v>
      </c>
      <c r="B271" s="3307"/>
      <c r="C271" s="2275" t="s">
        <v>2984</v>
      </c>
      <c r="D271" s="1689"/>
      <c r="E271" s="7113"/>
      <c r="F271" s="1665"/>
      <c r="G271" s="1665"/>
      <c r="H271" s="1680" t="s">
        <v>89</v>
      </c>
      <c r="I271" s="1691" t="s">
        <v>89</v>
      </c>
      <c r="J271" s="1668">
        <v>43516</v>
      </c>
      <c r="K271" s="1668"/>
      <c r="L271" s="1668" t="s">
        <v>90</v>
      </c>
      <c r="M271" s="2284" t="s">
        <v>2985</v>
      </c>
      <c r="N271" s="1668"/>
      <c r="O271" s="1668"/>
      <c r="P271" s="1667"/>
      <c r="Q271" s="1705"/>
      <c r="R271" s="1669"/>
      <c r="S271" s="1669"/>
      <c r="T271" s="1669"/>
      <c r="U271" s="3793"/>
      <c r="V271" s="1671"/>
      <c r="W271" s="1695" t="b">
        <f>IF(OR(X271="Yes", Y271="Web-page timetable", Z271="YES"), "Yes")</f>
        <v>0</v>
      </c>
      <c r="X271" s="1672" t="s">
        <v>228</v>
      </c>
      <c r="Y271" s="1376" t="s">
        <v>229</v>
      </c>
      <c r="Z271" s="1376"/>
      <c r="AA271" s="5773"/>
      <c r="AB271" s="5786"/>
      <c r="AC271" s="2314"/>
      <c r="AD271" s="1682"/>
      <c r="AE271" s="4147"/>
      <c r="AF271" s="1676"/>
      <c r="AG271" s="1674"/>
      <c r="AH271" s="1674"/>
      <c r="AI271" s="1674"/>
      <c r="AJ271" s="3006"/>
      <c r="AK271" s="1677"/>
      <c r="AL271" s="1679"/>
      <c r="AM271" s="1676"/>
      <c r="AN271" s="1674"/>
      <c r="AO271" s="1674"/>
      <c r="AP271" s="1674"/>
      <c r="AQ271" s="1666"/>
      <c r="AR271" s="1697"/>
      <c r="AS271" s="1679"/>
      <c r="AT271" s="1680"/>
      <c r="AU271" s="1679"/>
      <c r="AV271" s="1679"/>
      <c r="AW271" s="1679"/>
      <c r="AX271" s="1680"/>
      <c r="AY271" s="1698"/>
      <c r="AZ271" s="1679"/>
      <c r="BA271" s="1680"/>
      <c r="BB271" s="1679"/>
      <c r="BC271" s="1679"/>
      <c r="BD271" s="1679"/>
      <c r="BE271" s="1680"/>
      <c r="BF271" s="1680"/>
      <c r="BG271" s="4158"/>
      <c r="BH271" s="1674"/>
      <c r="BI271" s="1683"/>
      <c r="BJ271" s="4158"/>
      <c r="BK271" s="1674"/>
      <c r="BL271" s="1683"/>
      <c r="BM271" s="4158"/>
      <c r="BN271" s="1674"/>
      <c r="BO271" s="1683"/>
      <c r="BP271" s="1376" t="s">
        <v>2986</v>
      </c>
      <c r="BQ271" s="4184"/>
      <c r="BR271" s="1376" t="s">
        <v>2987</v>
      </c>
      <c r="BS271" s="1376"/>
      <c r="BT271" s="1684">
        <v>43564</v>
      </c>
      <c r="BU271" s="1684"/>
      <c r="BV271" s="1666" t="s">
        <v>116</v>
      </c>
      <c r="BW271" s="1684"/>
      <c r="BX271" s="1684">
        <v>44672</v>
      </c>
      <c r="BY271" s="1666" t="s">
        <v>116</v>
      </c>
      <c r="BZ271" s="1684">
        <v>45141</v>
      </c>
      <c r="CA271" s="2319" t="s">
        <v>117</v>
      </c>
      <c r="CB271" s="1684"/>
      <c r="CC271" s="1376"/>
      <c r="CD271" s="12"/>
      <c r="CE271" s="12"/>
      <c r="CF271" s="12"/>
      <c r="CG271" s="18"/>
    </row>
    <row r="272" spans="1:218" ht="45" hidden="1" customHeight="1" x14ac:dyDescent="0.2">
      <c r="A272" s="3686" t="s">
        <v>2988</v>
      </c>
      <c r="B272" s="3687"/>
      <c r="C272" s="3688" t="s">
        <v>2989</v>
      </c>
      <c r="D272" s="3689" t="s">
        <v>2990</v>
      </c>
      <c r="E272" s="3690" t="s">
        <v>193</v>
      </c>
      <c r="F272" s="3691"/>
      <c r="G272" s="3691"/>
      <c r="H272" s="3695" t="s">
        <v>89</v>
      </c>
      <c r="I272" s="3695" t="s">
        <v>89</v>
      </c>
      <c r="J272" s="3694">
        <v>42845</v>
      </c>
      <c r="K272" s="3694"/>
      <c r="L272" s="1389"/>
      <c r="M272" s="2003"/>
      <c r="N272" s="1389"/>
      <c r="O272" s="3694"/>
      <c r="P272" s="3696"/>
      <c r="Q272" s="3697"/>
      <c r="R272" s="3698"/>
      <c r="S272" s="3698"/>
      <c r="T272" s="3698"/>
      <c r="U272" s="3794" t="s">
        <v>2991</v>
      </c>
      <c r="V272" s="3699" t="s">
        <v>2992</v>
      </c>
      <c r="W272" s="3700" t="str">
        <f>IF(OR(X272="Yes", Y272="Web-page timetable", Z272="YES"), "Yes")</f>
        <v>Yes</v>
      </c>
      <c r="X272" s="3701" t="s">
        <v>93</v>
      </c>
      <c r="Y272" s="3688" t="s">
        <v>94</v>
      </c>
      <c r="Z272" s="3688"/>
      <c r="AA272" s="5776" t="s">
        <v>2993</v>
      </c>
      <c r="AB272" s="5777" t="s">
        <v>2994</v>
      </c>
      <c r="AC272" s="3719"/>
      <c r="AD272" s="3706">
        <v>45717</v>
      </c>
      <c r="AE272" s="4145" t="s">
        <v>2995</v>
      </c>
      <c r="AF272" s="3705" t="s">
        <v>2996</v>
      </c>
      <c r="AG272" s="3706">
        <v>46539</v>
      </c>
      <c r="AH272" s="3706"/>
      <c r="AI272" s="3706"/>
      <c r="AJ272" s="3713"/>
      <c r="AK272" s="3707"/>
      <c r="AL272" s="4098"/>
      <c r="AM272" s="3714"/>
      <c r="AN272" s="3706"/>
      <c r="AO272" s="3706"/>
      <c r="AP272" s="3706"/>
      <c r="AQ272" s="3695"/>
      <c r="AR272" s="3708"/>
      <c r="AS272" s="3709"/>
      <c r="AT272" s="3692"/>
      <c r="AU272" s="3730"/>
      <c r="AV272" s="3709"/>
      <c r="AW272" s="3709"/>
      <c r="AX272" s="3692"/>
      <c r="AY272" s="3710"/>
      <c r="AZ272" s="3730"/>
      <c r="BA272" s="3731"/>
      <c r="BB272" s="3730"/>
      <c r="BC272" s="3709"/>
      <c r="BD272" s="3709"/>
      <c r="BE272" s="3692"/>
      <c r="BF272" s="3692"/>
      <c r="BG272" s="4089" t="s">
        <v>2997</v>
      </c>
      <c r="BH272" s="3706">
        <v>46905</v>
      </c>
      <c r="BI272" s="3706"/>
      <c r="BJ272" s="4089">
        <v>47027</v>
      </c>
      <c r="BK272" s="3706">
        <v>47027</v>
      </c>
      <c r="BL272" s="3711"/>
      <c r="BM272" s="4089">
        <v>47392</v>
      </c>
      <c r="BN272" s="3704">
        <v>47392</v>
      </c>
      <c r="BO272" s="3711"/>
      <c r="BP272" s="3688" t="s">
        <v>2998</v>
      </c>
      <c r="BQ272" s="4182" t="s">
        <v>355</v>
      </c>
      <c r="BR272" s="3688" t="s">
        <v>2999</v>
      </c>
      <c r="BS272" s="540"/>
      <c r="BT272" s="3716">
        <v>45497</v>
      </c>
      <c r="BU272" s="3716">
        <v>45786</v>
      </c>
      <c r="BV272" s="3695" t="s">
        <v>116</v>
      </c>
      <c r="BW272" s="3716">
        <v>45685</v>
      </c>
      <c r="BX272" s="3716">
        <v>45786</v>
      </c>
      <c r="BY272" s="3695" t="s">
        <v>116</v>
      </c>
      <c r="BZ272" s="3716">
        <v>45786</v>
      </c>
      <c r="CA272" s="3716" t="s">
        <v>104</v>
      </c>
      <c r="CB272" s="1409"/>
      <c r="CC272" s="540" t="s">
        <v>579</v>
      </c>
      <c r="CD272" s="12"/>
      <c r="CE272" s="12"/>
      <c r="CF272" s="12"/>
      <c r="CG272" s="18"/>
    </row>
    <row r="273" spans="1:218" ht="45" hidden="1" customHeight="1" x14ac:dyDescent="0.2">
      <c r="A273" s="4005" t="s">
        <v>3000</v>
      </c>
      <c r="B273" s="3977"/>
      <c r="C273" s="3978" t="s">
        <v>3001</v>
      </c>
      <c r="D273" s="4045" t="s">
        <v>3002</v>
      </c>
      <c r="E273" s="3979">
        <v>2121</v>
      </c>
      <c r="F273" s="3980" t="s">
        <v>297</v>
      </c>
      <c r="G273" s="3980" t="s">
        <v>1420</v>
      </c>
      <c r="H273" s="3981" t="s">
        <v>89</v>
      </c>
      <c r="I273" s="3981" t="s">
        <v>89</v>
      </c>
      <c r="J273" s="3983">
        <v>41569</v>
      </c>
      <c r="K273" s="3983"/>
      <c r="L273" s="3983" t="s">
        <v>90</v>
      </c>
      <c r="M273" s="3984"/>
      <c r="N273" s="3983"/>
      <c r="O273" s="3983"/>
      <c r="P273" s="3985">
        <v>44799</v>
      </c>
      <c r="Q273" s="3986"/>
      <c r="R273" s="3987"/>
      <c r="S273" s="3987"/>
      <c r="T273" s="3987" t="s">
        <v>3003</v>
      </c>
      <c r="U273" s="3989"/>
      <c r="V273" s="3990"/>
      <c r="W273" s="3991" t="str">
        <f>IF(OR(X273="Yes", Y273="Web-page timetable", Z273="YES"), "Yes")</f>
        <v>Yes</v>
      </c>
      <c r="X273" s="3992" t="s">
        <v>93</v>
      </c>
      <c r="Y273" s="3978" t="s">
        <v>94</v>
      </c>
      <c r="Z273" s="3978"/>
      <c r="AA273" s="5842" t="s">
        <v>2578</v>
      </c>
      <c r="AB273" s="5842" t="s">
        <v>3004</v>
      </c>
      <c r="AC273" s="3994"/>
      <c r="AD273" s="3995">
        <v>45323</v>
      </c>
      <c r="AE273" s="4207">
        <v>43617</v>
      </c>
      <c r="AF273" s="4063" t="s">
        <v>364</v>
      </c>
      <c r="AG273" s="3996">
        <v>43617</v>
      </c>
      <c r="AH273" s="3996">
        <v>43854</v>
      </c>
      <c r="AI273" s="3996">
        <v>43896</v>
      </c>
      <c r="AJ273" s="4064" t="s">
        <v>3005</v>
      </c>
      <c r="AK273" s="3998"/>
      <c r="AL273" s="4657">
        <v>43891</v>
      </c>
      <c r="AM273" s="4014" t="s">
        <v>3006</v>
      </c>
      <c r="AN273" s="3996">
        <v>43891</v>
      </c>
      <c r="AO273" s="3996">
        <v>44225</v>
      </c>
      <c r="AP273" s="3996">
        <v>44267</v>
      </c>
      <c r="AQ273" s="3999" t="s">
        <v>3007</v>
      </c>
      <c r="AR273" s="4000"/>
      <c r="AS273" s="4020" t="s">
        <v>3008</v>
      </c>
      <c r="AT273" s="3981" t="s">
        <v>3009</v>
      </c>
      <c r="AU273" s="4020" t="s">
        <v>3008</v>
      </c>
      <c r="AV273" s="4020">
        <v>44411</v>
      </c>
      <c r="AW273" s="4020">
        <v>44452</v>
      </c>
      <c r="AX273" s="3981" t="s">
        <v>3010</v>
      </c>
      <c r="AY273" s="4026"/>
      <c r="AZ273" s="4020" t="s">
        <v>3008</v>
      </c>
      <c r="BA273" s="3981" t="s">
        <v>3011</v>
      </c>
      <c r="BB273" s="4020" t="s">
        <v>3008</v>
      </c>
      <c r="BC273" s="4020">
        <v>44442</v>
      </c>
      <c r="BD273" s="4020">
        <v>44484</v>
      </c>
      <c r="BE273" s="3981" t="s">
        <v>3012</v>
      </c>
      <c r="BF273" s="3981"/>
      <c r="BG273" s="4169" t="s">
        <v>3013</v>
      </c>
      <c r="BH273" s="3996" t="s">
        <v>3014</v>
      </c>
      <c r="BI273" s="4001" t="s">
        <v>3015</v>
      </c>
      <c r="BJ273" s="4169">
        <v>46023</v>
      </c>
      <c r="BK273" s="3996">
        <v>46023</v>
      </c>
      <c r="BL273" s="4001"/>
      <c r="BM273" s="4169" t="s">
        <v>114</v>
      </c>
      <c r="BN273" s="3996" t="s">
        <v>114</v>
      </c>
      <c r="BO273" s="4681"/>
      <c r="BP273" s="4498" t="s">
        <v>3016</v>
      </c>
      <c r="BQ273" s="4498" t="s">
        <v>1192</v>
      </c>
      <c r="BR273" s="4498"/>
      <c r="BS273" s="4498"/>
      <c r="BT273" s="4002">
        <v>45050</v>
      </c>
      <c r="BU273" s="4002">
        <v>45539</v>
      </c>
      <c r="BV273" s="5964" t="s">
        <v>116</v>
      </c>
      <c r="BW273" s="4002">
        <v>44895</v>
      </c>
      <c r="BX273" s="4002">
        <v>45687</v>
      </c>
      <c r="BY273" s="3999" t="s">
        <v>116</v>
      </c>
      <c r="BZ273" s="4002">
        <v>45687</v>
      </c>
      <c r="CA273" s="4002" t="s">
        <v>3017</v>
      </c>
      <c r="CB273" s="2541"/>
      <c r="CC273" s="2542" t="s">
        <v>3018</v>
      </c>
      <c r="CD273" s="12" t="s">
        <v>106</v>
      </c>
      <c r="CE273" s="12"/>
      <c r="CF273" s="12"/>
      <c r="CG273" s="18"/>
    </row>
    <row r="274" spans="1:218" ht="45" hidden="1" customHeight="1" x14ac:dyDescent="0.2">
      <c r="A274" s="1581" t="s">
        <v>3019</v>
      </c>
      <c r="B274" s="3316"/>
      <c r="C274" s="1426" t="s">
        <v>3020</v>
      </c>
      <c r="D274" s="1713" t="s">
        <v>3021</v>
      </c>
      <c r="E274" s="7352">
        <v>2293</v>
      </c>
      <c r="F274" s="1387">
        <v>2025</v>
      </c>
      <c r="G274" s="1387">
        <v>2040</v>
      </c>
      <c r="H274" s="1646" t="s">
        <v>89</v>
      </c>
      <c r="I274" s="1414" t="s">
        <v>89</v>
      </c>
      <c r="J274" s="1437">
        <v>40596</v>
      </c>
      <c r="K274" s="1437"/>
      <c r="L274" s="1389" t="s">
        <v>90</v>
      </c>
      <c r="M274" s="5765" t="s">
        <v>3022</v>
      </c>
      <c r="N274" s="1389"/>
      <c r="O274" s="1389"/>
      <c r="P274" s="1388"/>
      <c r="Q274" s="1415"/>
      <c r="R274" s="1416"/>
      <c r="S274" s="1416"/>
      <c r="T274" s="1416"/>
      <c r="U274" s="3792"/>
      <c r="V274" s="1417"/>
      <c r="W274" s="1391" t="s">
        <v>93</v>
      </c>
      <c r="X274" s="1392" t="s">
        <v>93</v>
      </c>
      <c r="Y274" s="108" t="s">
        <v>94</v>
      </c>
      <c r="Z274" s="108"/>
      <c r="AA274" s="5821" t="s">
        <v>3023</v>
      </c>
      <c r="AB274" s="5821" t="s">
        <v>3024</v>
      </c>
      <c r="AC274" s="2967"/>
      <c r="AD274" s="1418">
        <v>45689</v>
      </c>
      <c r="AE274" s="1570" t="s">
        <v>663</v>
      </c>
      <c r="AF274" s="1419" t="s">
        <v>3025</v>
      </c>
      <c r="AG274" s="1396">
        <v>44835</v>
      </c>
      <c r="AH274" s="1397">
        <v>44881</v>
      </c>
      <c r="AI274" s="1397">
        <v>44937</v>
      </c>
      <c r="AJ274" s="3008" t="s">
        <v>3026</v>
      </c>
      <c r="AK274" s="1399"/>
      <c r="AL274" s="1420" t="s">
        <v>1240</v>
      </c>
      <c r="AM274" s="1419" t="s">
        <v>3027</v>
      </c>
      <c r="AN274" s="1396">
        <v>45200</v>
      </c>
      <c r="AO274" s="1397">
        <v>45253</v>
      </c>
      <c r="AP274" s="1397">
        <v>45302</v>
      </c>
      <c r="AQ274" s="1398" t="s">
        <v>3028</v>
      </c>
      <c r="AR274" s="1400"/>
      <c r="AS274" s="1420" t="s">
        <v>1858</v>
      </c>
      <c r="AT274" s="1421" t="s">
        <v>100</v>
      </c>
      <c r="AU274" s="1422">
        <v>45931</v>
      </c>
      <c r="AV274" s="1423"/>
      <c r="AW274" s="1423"/>
      <c r="AX274" s="1424"/>
      <c r="AY274" s="1425"/>
      <c r="AZ274" s="1420"/>
      <c r="BA274" s="1421"/>
      <c r="BB274" s="1422"/>
      <c r="BC274" s="1423"/>
      <c r="BD274" s="1423"/>
      <c r="BE274" s="1424"/>
      <c r="BF274" s="1424"/>
      <c r="BG274" s="4085" t="s">
        <v>274</v>
      </c>
      <c r="BH274" s="1396">
        <v>46204</v>
      </c>
      <c r="BI274" s="1408"/>
      <c r="BJ274" s="4085" t="s">
        <v>3029</v>
      </c>
      <c r="BK274" s="1396">
        <v>46357</v>
      </c>
      <c r="BL274" s="1408"/>
      <c r="BM274" s="4085">
        <v>46722</v>
      </c>
      <c r="BN274" s="1396">
        <v>46722</v>
      </c>
      <c r="BO274" s="1408"/>
      <c r="BP274" s="540" t="s">
        <v>3030</v>
      </c>
      <c r="BQ274" s="627" t="s">
        <v>132</v>
      </c>
      <c r="BR274" s="540"/>
      <c r="BS274" s="540"/>
      <c r="BT274" s="1409">
        <v>45589</v>
      </c>
      <c r="BU274" s="1409">
        <v>45720</v>
      </c>
      <c r="BV274" s="1410" t="s">
        <v>116</v>
      </c>
      <c r="BW274" s="1409">
        <v>45022</v>
      </c>
      <c r="BX274" s="1409">
        <v>45720</v>
      </c>
      <c r="BY274" s="1409" t="s">
        <v>116</v>
      </c>
      <c r="BZ274" s="1409">
        <v>45720</v>
      </c>
      <c r="CA274" s="1409" t="s">
        <v>262</v>
      </c>
      <c r="CB274" s="1409"/>
      <c r="CC274" s="540" t="s">
        <v>105</v>
      </c>
      <c r="CD274" s="12"/>
      <c r="CE274" s="12"/>
      <c r="CF274" s="12"/>
      <c r="CG274" s="18"/>
    </row>
    <row r="275" spans="1:218" ht="45" hidden="1" customHeight="1" x14ac:dyDescent="0.2">
      <c r="A275" s="2150" t="s">
        <v>3031</v>
      </c>
      <c r="B275" s="3306"/>
      <c r="C275" s="2197" t="s">
        <v>3032</v>
      </c>
      <c r="D275" s="2152" t="s">
        <v>3033</v>
      </c>
      <c r="E275" s="7116">
        <v>2155</v>
      </c>
      <c r="F275" s="2155">
        <v>2022</v>
      </c>
      <c r="G275" s="2155">
        <v>2039</v>
      </c>
      <c r="H275" s="2154" t="s">
        <v>89</v>
      </c>
      <c r="I275" s="3435" t="s">
        <v>89</v>
      </c>
      <c r="J275" s="2156">
        <v>39876</v>
      </c>
      <c r="K275" s="2156"/>
      <c r="L275" s="2156" t="s">
        <v>90</v>
      </c>
      <c r="M275" s="2200"/>
      <c r="N275" s="2156" t="s">
        <v>583</v>
      </c>
      <c r="O275" s="2156"/>
      <c r="P275" s="2183">
        <v>44935</v>
      </c>
      <c r="Q275" s="2158">
        <v>45205</v>
      </c>
      <c r="R275" s="2159"/>
      <c r="S275" s="2159"/>
      <c r="T275" s="2159"/>
      <c r="U275" s="3799"/>
      <c r="V275" s="2161"/>
      <c r="W275" s="2162" t="str">
        <f>IF(OR(X275="Yes", Y275="Web-page timetable", Z275="YES"), "Yes")</f>
        <v>Yes</v>
      </c>
      <c r="X275" s="2163" t="s">
        <v>93</v>
      </c>
      <c r="Y275" s="2151" t="s">
        <v>94</v>
      </c>
      <c r="Z275" s="2151"/>
      <c r="AA275" s="5798" t="s">
        <v>3034</v>
      </c>
      <c r="AB275" s="5798" t="s">
        <v>3035</v>
      </c>
      <c r="AC275" s="2925"/>
      <c r="AD275" s="2165">
        <v>45717</v>
      </c>
      <c r="AE275" s="3535" t="s">
        <v>3036</v>
      </c>
      <c r="AF275" s="2167" t="s">
        <v>142</v>
      </c>
      <c r="AG275" s="2168">
        <v>42309</v>
      </c>
      <c r="AH275" s="2168">
        <v>42319</v>
      </c>
      <c r="AI275" s="2168">
        <v>42384</v>
      </c>
      <c r="AJ275" s="3011" t="s">
        <v>3037</v>
      </c>
      <c r="AK275" s="2169"/>
      <c r="AL275" s="7117" t="s">
        <v>340</v>
      </c>
      <c r="AM275" s="7161" t="s">
        <v>3038</v>
      </c>
      <c r="AN275" s="2168">
        <v>44044</v>
      </c>
      <c r="AO275" s="2168">
        <v>44075</v>
      </c>
      <c r="AP275" s="2168">
        <v>44117</v>
      </c>
      <c r="AQ275" s="2155" t="s">
        <v>3039</v>
      </c>
      <c r="AR275" s="2170"/>
      <c r="AS275" s="2171"/>
      <c r="AT275" s="2154"/>
      <c r="AU275" s="2171"/>
      <c r="AV275" s="2171"/>
      <c r="AW275" s="2171"/>
      <c r="AX275" s="2154"/>
      <c r="AY275" s="2172"/>
      <c r="AZ275" s="2171"/>
      <c r="BA275" s="2154"/>
      <c r="BB275" s="2171"/>
      <c r="BC275" s="2171"/>
      <c r="BD275" s="2171"/>
      <c r="BE275" s="2154"/>
      <c r="BF275" s="2154"/>
      <c r="BG275" s="4159">
        <v>44927</v>
      </c>
      <c r="BH275" s="2168">
        <v>44927</v>
      </c>
      <c r="BI275" s="2174">
        <v>44935</v>
      </c>
      <c r="BJ275" s="4159">
        <v>45170</v>
      </c>
      <c r="BK275" s="2171">
        <v>45170</v>
      </c>
      <c r="BL275" s="2184">
        <v>45205</v>
      </c>
      <c r="BM275" s="4159">
        <v>46204</v>
      </c>
      <c r="BN275" s="2168">
        <v>46204</v>
      </c>
      <c r="BO275" s="2184"/>
      <c r="BP275" s="2151" t="s">
        <v>3040</v>
      </c>
      <c r="BQ275" s="2990" t="s">
        <v>355</v>
      </c>
      <c r="BR275" s="2151" t="s">
        <v>3041</v>
      </c>
      <c r="BS275" s="2151"/>
      <c r="BT275" s="2177">
        <v>45786</v>
      </c>
      <c r="BU275" s="2177">
        <v>45888</v>
      </c>
      <c r="BV275" s="2155" t="s">
        <v>116</v>
      </c>
      <c r="BW275" s="2177">
        <v>45888</v>
      </c>
      <c r="BX275" s="2177">
        <v>45223</v>
      </c>
      <c r="BY275" s="2155" t="s">
        <v>116</v>
      </c>
      <c r="BZ275" s="2177">
        <v>45888</v>
      </c>
      <c r="CA275" s="2185" t="s">
        <v>3042</v>
      </c>
      <c r="CB275" s="6402"/>
      <c r="CC275" s="2186" t="s">
        <v>3043</v>
      </c>
      <c r="CD275" s="12"/>
      <c r="CE275" s="12"/>
      <c r="CF275" s="12"/>
      <c r="CG275" s="18"/>
    </row>
    <row r="276" spans="1:218" ht="45" hidden="1" customHeight="1" x14ac:dyDescent="0.2">
      <c r="A276" s="3686" t="s">
        <v>3044</v>
      </c>
      <c r="B276" s="3687"/>
      <c r="C276" s="3688" t="s">
        <v>3045</v>
      </c>
      <c r="D276" s="3689" t="s">
        <v>3046</v>
      </c>
      <c r="E276" s="3717" t="s">
        <v>193</v>
      </c>
      <c r="F276" s="3695">
        <v>2025</v>
      </c>
      <c r="G276" s="3695">
        <v>2045</v>
      </c>
      <c r="H276" s="3705" t="s">
        <v>89</v>
      </c>
      <c r="I276" s="3693" t="s">
        <v>89</v>
      </c>
      <c r="J276" s="3694">
        <v>40598</v>
      </c>
      <c r="K276" s="3694"/>
      <c r="L276" s="3943"/>
      <c r="M276" s="4091"/>
      <c r="N276" s="3943"/>
      <c r="O276" s="3943"/>
      <c r="P276" s="3696"/>
      <c r="Q276" s="3732"/>
      <c r="R276" s="3698"/>
      <c r="S276" s="3733"/>
      <c r="T276" s="3733"/>
      <c r="U276" s="3794"/>
      <c r="V276" s="3734"/>
      <c r="W276" s="3700" t="str">
        <f>IF(OR(X276="Yes", Y276="Web-page timetable", Z276="YES"), "Yes")</f>
        <v>Yes</v>
      </c>
      <c r="X276" s="3701" t="s">
        <v>93</v>
      </c>
      <c r="Y276" s="3688" t="s">
        <v>94</v>
      </c>
      <c r="Z276" s="4030"/>
      <c r="AA276" s="6203" t="s">
        <v>3047</v>
      </c>
      <c r="AB276" s="5820" t="s">
        <v>3048</v>
      </c>
      <c r="AC276" s="4644"/>
      <c r="AD276" s="3704">
        <v>45689</v>
      </c>
      <c r="AE276" s="4145" t="s">
        <v>1366</v>
      </c>
      <c r="AF276" s="3705" t="s">
        <v>3049</v>
      </c>
      <c r="AG276" s="3706">
        <v>46327</v>
      </c>
      <c r="AH276" s="3706"/>
      <c r="AI276" s="3706"/>
      <c r="AJ276" s="3735"/>
      <c r="AK276" s="3736"/>
      <c r="AL276" s="3709"/>
      <c r="AM276" s="3705"/>
      <c r="AN276" s="3706"/>
      <c r="AO276" s="3706"/>
      <c r="AP276" s="3706"/>
      <c r="AQ276" s="3696"/>
      <c r="AR276" s="4398"/>
      <c r="AS276" s="4111"/>
      <c r="AT276" s="3694"/>
      <c r="AU276" s="3709"/>
      <c r="AV276" s="3709"/>
      <c r="AW276" s="3709"/>
      <c r="AX276" s="3694"/>
      <c r="AY276" s="4399"/>
      <c r="AZ276" s="3709"/>
      <c r="BA276" s="3694"/>
      <c r="BB276" s="3709"/>
      <c r="BC276" s="3709"/>
      <c r="BD276" s="3709"/>
      <c r="BE276" s="3694"/>
      <c r="BF276" s="3694"/>
      <c r="BG276" s="4089" t="s">
        <v>3050</v>
      </c>
      <c r="BH276" s="3706">
        <v>46692</v>
      </c>
      <c r="BI276" s="3711"/>
      <c r="BJ276" s="4089">
        <v>46753</v>
      </c>
      <c r="BK276" s="3706">
        <v>46753</v>
      </c>
      <c r="BL276" s="3711"/>
      <c r="BM276" s="4089">
        <v>46935</v>
      </c>
      <c r="BN276" s="3706">
        <v>46935</v>
      </c>
      <c r="BO276" s="3711"/>
      <c r="BP276" s="3712" t="s">
        <v>3051</v>
      </c>
      <c r="BQ276" s="4182" t="s">
        <v>132</v>
      </c>
      <c r="BR276" s="3712"/>
      <c r="BS276" s="3712"/>
      <c r="BT276" s="3716">
        <v>45786</v>
      </c>
      <c r="BU276" s="3716"/>
      <c r="BV276" s="3696" t="s">
        <v>116</v>
      </c>
      <c r="BW276" s="3716">
        <v>45786</v>
      </c>
      <c r="BX276" s="3716"/>
      <c r="BY276" s="3716" t="s">
        <v>116</v>
      </c>
      <c r="BZ276" s="3716">
        <v>45701</v>
      </c>
      <c r="CA276" s="3716" t="s">
        <v>104</v>
      </c>
      <c r="CB276" s="2177"/>
      <c r="CC276" s="1178"/>
      <c r="CD276" s="1176"/>
      <c r="CE276" s="1176"/>
      <c r="CF276" s="1176"/>
      <c r="CG276" s="1175"/>
    </row>
    <row r="277" spans="1:218" s="713" customFormat="1" ht="45" hidden="1" customHeight="1" x14ac:dyDescent="0.2">
      <c r="A277" s="4005"/>
      <c r="B277" s="3977" t="s">
        <v>3052</v>
      </c>
      <c r="C277" s="3978" t="s">
        <v>3045</v>
      </c>
      <c r="D277" s="3978" t="s">
        <v>3053</v>
      </c>
      <c r="E277" s="4601">
        <v>2011</v>
      </c>
      <c r="F277" s="3999">
        <v>2016</v>
      </c>
      <c r="G277" s="3999">
        <v>2038</v>
      </c>
      <c r="H277" s="3999" t="s">
        <v>89</v>
      </c>
      <c r="I277" s="3999" t="s">
        <v>89</v>
      </c>
      <c r="J277" s="3985">
        <v>40598</v>
      </c>
      <c r="K277" s="3983"/>
      <c r="L277" s="3983" t="s">
        <v>90</v>
      </c>
      <c r="M277" s="3984" t="s">
        <v>515</v>
      </c>
      <c r="N277" s="3983"/>
      <c r="O277" s="3983"/>
      <c r="P277" s="3985">
        <v>44183</v>
      </c>
      <c r="Q277" s="3986">
        <v>44442</v>
      </c>
      <c r="R277" s="3987"/>
      <c r="S277" s="3988"/>
      <c r="T277" s="3988" t="s">
        <v>3054</v>
      </c>
      <c r="U277" s="3989"/>
      <c r="V277" s="3990"/>
      <c r="W277" s="3991" t="str">
        <f>IF(OR(X277="Yes", Y277="Web-page timetable", Z277="YES"), "Yes")</f>
        <v>Yes</v>
      </c>
      <c r="X277" s="3992" t="s">
        <v>93</v>
      </c>
      <c r="Y277" s="3978" t="s">
        <v>94</v>
      </c>
      <c r="Z277" s="3978"/>
      <c r="AA277" s="5851" t="s">
        <v>3047</v>
      </c>
      <c r="AB277" s="5851" t="s">
        <v>3048</v>
      </c>
      <c r="AC277" s="4354"/>
      <c r="AD277" s="3996">
        <v>45689</v>
      </c>
      <c r="AE277" s="4207">
        <v>42736</v>
      </c>
      <c r="AF277" s="4063"/>
      <c r="AG277" s="3996">
        <v>42736</v>
      </c>
      <c r="AH277" s="3996">
        <v>42758</v>
      </c>
      <c r="AI277" s="3996">
        <v>42814</v>
      </c>
      <c r="AJ277" s="4064" t="s">
        <v>3055</v>
      </c>
      <c r="AK277" s="3998" t="s">
        <v>3056</v>
      </c>
      <c r="AL277" s="4845" t="s">
        <v>3057</v>
      </c>
      <c r="AM277" s="4065" t="s">
        <v>3058</v>
      </c>
      <c r="AN277" s="3996">
        <v>43009</v>
      </c>
      <c r="AO277" s="3996">
        <v>43035</v>
      </c>
      <c r="AP277" s="3996" t="s">
        <v>3059</v>
      </c>
      <c r="AQ277" s="3999" t="s">
        <v>3060</v>
      </c>
      <c r="AR277" s="4000" t="s">
        <v>3061</v>
      </c>
      <c r="AS277" s="4667"/>
      <c r="AT277" s="3981"/>
      <c r="AU277" s="4667"/>
      <c r="AV277" s="4020"/>
      <c r="AW277" s="4020"/>
      <c r="AX277" s="3981"/>
      <c r="AY277" s="4026"/>
      <c r="AZ277" s="4667"/>
      <c r="BA277" s="5323"/>
      <c r="BB277" s="4667"/>
      <c r="BC277" s="4020"/>
      <c r="BD277" s="4020"/>
      <c r="BE277" s="3981"/>
      <c r="BF277" s="3981"/>
      <c r="BG277" s="4169">
        <v>44166</v>
      </c>
      <c r="BH277" s="3996">
        <v>44166</v>
      </c>
      <c r="BI277" s="3996">
        <v>44166</v>
      </c>
      <c r="BJ277" s="4169">
        <v>44378</v>
      </c>
      <c r="BK277" s="3996">
        <v>44378</v>
      </c>
      <c r="BL277" s="4001">
        <v>44442</v>
      </c>
      <c r="BM277" s="4169" t="s">
        <v>274</v>
      </c>
      <c r="BN277" s="3995">
        <v>46204</v>
      </c>
      <c r="BO277" s="4001"/>
      <c r="BP277" s="3978" t="s">
        <v>3062</v>
      </c>
      <c r="BQ277" s="4298" t="s">
        <v>132</v>
      </c>
      <c r="BR277" s="3978" t="s">
        <v>3063</v>
      </c>
      <c r="BS277" s="3978"/>
      <c r="BT277" s="4002">
        <v>45786</v>
      </c>
      <c r="BU277" s="4002">
        <v>45701</v>
      </c>
      <c r="BV277" s="3999" t="s">
        <v>116</v>
      </c>
      <c r="BW277" s="4002">
        <v>45786</v>
      </c>
      <c r="BX277" s="4002">
        <v>45701</v>
      </c>
      <c r="BY277" s="3999" t="s">
        <v>116</v>
      </c>
      <c r="BZ277" s="4002">
        <v>45728</v>
      </c>
      <c r="CA277" s="4002" t="s">
        <v>3064</v>
      </c>
      <c r="CB277" s="2177"/>
      <c r="CC277" s="2151" t="s">
        <v>3065</v>
      </c>
      <c r="CD277" s="12"/>
      <c r="CE277" s="12"/>
      <c r="CF277" s="12"/>
      <c r="CG277" s="18"/>
      <c r="CH277" s="3397"/>
      <c r="CI277" s="3397"/>
      <c r="CJ277" s="3397"/>
      <c r="CK277" s="3397"/>
      <c r="CL277" s="3397"/>
      <c r="CM277" s="3397"/>
      <c r="CN277" s="3397"/>
      <c r="CO277" s="3397"/>
      <c r="CP277" s="3397"/>
      <c r="CQ277" s="3397"/>
      <c r="CR277" s="3397"/>
      <c r="CS277" s="3397"/>
      <c r="CT277" s="3397"/>
      <c r="CU277" s="3397"/>
      <c r="CV277" s="3397"/>
      <c r="CW277" s="3397"/>
      <c r="CX277" s="3397"/>
      <c r="CY277" s="3397"/>
      <c r="CZ277" s="3397"/>
      <c r="DA277" s="3397"/>
      <c r="DB277" s="3397"/>
      <c r="DC277" s="3397"/>
      <c r="DD277" s="3397"/>
      <c r="DE277" s="3397"/>
      <c r="DF277" s="3397"/>
      <c r="DG277" s="3397"/>
      <c r="DH277" s="3397"/>
      <c r="DI277" s="3397"/>
      <c r="DJ277" s="3397"/>
      <c r="DK277" s="3397"/>
      <c r="DL277" s="3397"/>
      <c r="DM277" s="3397"/>
      <c r="DN277" s="3397"/>
      <c r="DO277" s="3397"/>
      <c r="DP277" s="3397"/>
      <c r="DQ277" s="3397"/>
      <c r="DR277" s="3397"/>
      <c r="DS277" s="3397"/>
      <c r="DT277" s="3397"/>
      <c r="DU277" s="3397"/>
      <c r="DV277" s="3397"/>
      <c r="DW277" s="3397"/>
      <c r="DX277" s="3397"/>
      <c r="DY277" s="3397"/>
      <c r="DZ277" s="3397"/>
      <c r="EA277" s="3397"/>
      <c r="EB277" s="3397"/>
      <c r="EC277" s="3397"/>
      <c r="ED277" s="3397"/>
      <c r="EE277" s="3397"/>
      <c r="EF277" s="3397"/>
      <c r="EG277" s="3397"/>
      <c r="EH277" s="3397"/>
      <c r="EI277" s="3397"/>
      <c r="EJ277" s="3397"/>
      <c r="EK277" s="3397"/>
      <c r="EL277" s="3397"/>
      <c r="EM277" s="3397"/>
      <c r="EN277" s="3397"/>
      <c r="EO277" s="3397"/>
      <c r="EP277" s="3397"/>
      <c r="EQ277" s="3397"/>
      <c r="ER277" s="3397"/>
      <c r="ES277" s="3397"/>
      <c r="ET277" s="3397"/>
      <c r="EU277" s="3397"/>
      <c r="EV277" s="3397"/>
      <c r="EW277" s="3397"/>
      <c r="EX277" s="3397"/>
      <c r="EY277" s="3397"/>
      <c r="EZ277" s="3397"/>
      <c r="FA277" s="3397"/>
      <c r="FB277" s="3397"/>
      <c r="FC277" s="3397"/>
      <c r="FD277" s="3397"/>
      <c r="FE277" s="3397"/>
      <c r="FF277" s="3397"/>
      <c r="FG277" s="3397"/>
      <c r="FH277" s="3397"/>
      <c r="FI277" s="3397"/>
      <c r="FJ277" s="3397"/>
      <c r="FK277" s="3397"/>
      <c r="FL277" s="3397"/>
      <c r="FM277" s="3397"/>
      <c r="FN277" s="3397"/>
      <c r="FO277" s="3397"/>
      <c r="FP277" s="3397"/>
      <c r="FQ277" s="3397"/>
      <c r="FR277" s="3397"/>
      <c r="FS277" s="3397"/>
      <c r="FT277" s="3397"/>
      <c r="FU277" s="3397"/>
      <c r="FV277" s="3397"/>
      <c r="FW277" s="3397"/>
      <c r="FX277" s="3397"/>
      <c r="FY277" s="3397"/>
      <c r="FZ277" s="3397"/>
      <c r="GA277" s="3397"/>
      <c r="GB277" s="3397"/>
      <c r="GC277" s="3397"/>
      <c r="GD277" s="3397"/>
      <c r="GE277" s="3397"/>
      <c r="GF277" s="3397"/>
      <c r="GG277" s="3397"/>
      <c r="GH277" s="3397"/>
      <c r="GI277" s="3397"/>
      <c r="GJ277" s="3397"/>
      <c r="GK277" s="3397"/>
      <c r="GL277" s="3397"/>
      <c r="GM277" s="3397"/>
      <c r="GN277" s="3397"/>
      <c r="GO277" s="3397"/>
      <c r="GP277" s="3397"/>
      <c r="GQ277" s="3397"/>
      <c r="GR277" s="3397"/>
      <c r="GS277" s="3397"/>
      <c r="GT277" s="3397"/>
      <c r="GU277" s="3397"/>
      <c r="GV277" s="3397"/>
      <c r="GW277" s="3397"/>
      <c r="GX277" s="3397"/>
      <c r="GY277" s="3397"/>
      <c r="GZ277" s="3397"/>
      <c r="HA277" s="3397"/>
      <c r="HB277" s="3397"/>
      <c r="HC277" s="3397"/>
      <c r="HD277" s="3397"/>
      <c r="HE277" s="3397"/>
      <c r="HF277" s="3397"/>
      <c r="HG277" s="3397"/>
      <c r="HH277" s="3397"/>
      <c r="HI277" s="3397"/>
      <c r="HJ277" s="3397"/>
    </row>
    <row r="278" spans="1:218" ht="45" hidden="1" customHeight="1" x14ac:dyDescent="0.2">
      <c r="A278" s="3686" t="s">
        <v>3066</v>
      </c>
      <c r="B278" s="3687"/>
      <c r="C278" s="3688" t="s">
        <v>3067</v>
      </c>
      <c r="D278" s="3688"/>
      <c r="E278" s="3859"/>
      <c r="F278" s="3695"/>
      <c r="G278" s="3695"/>
      <c r="H278" s="3691"/>
      <c r="I278" s="3695"/>
      <c r="J278" s="3696">
        <v>39798</v>
      </c>
      <c r="K278" s="3694"/>
      <c r="L278" s="3943"/>
      <c r="M278" s="4091"/>
      <c r="N278" s="3943"/>
      <c r="O278" s="3943"/>
      <c r="P278" s="3696"/>
      <c r="Q278" s="3732"/>
      <c r="R278" s="3698"/>
      <c r="S278" s="3733"/>
      <c r="T278" s="3733"/>
      <c r="U278" s="3794"/>
      <c r="V278" s="3734"/>
      <c r="W278" s="4092"/>
      <c r="X278" s="3701"/>
      <c r="Y278" s="3688"/>
      <c r="Z278" s="3688"/>
      <c r="AA278" s="3725"/>
      <c r="AB278" s="3725"/>
      <c r="AC278" s="3729"/>
      <c r="AD278" s="3706"/>
      <c r="AE278" s="4145"/>
      <c r="AF278" s="3705"/>
      <c r="AG278" s="3706"/>
      <c r="AH278" s="3706"/>
      <c r="AI278" s="3706"/>
      <c r="AJ278" s="3735"/>
      <c r="AK278" s="3736"/>
      <c r="AL278" s="3706"/>
      <c r="AM278" s="3705"/>
      <c r="AN278" s="3706"/>
      <c r="AO278" s="3706"/>
      <c r="AP278" s="3706"/>
      <c r="AQ278" s="3696"/>
      <c r="AR278" s="5260"/>
      <c r="AS278" s="5271"/>
      <c r="AT278" s="3694"/>
      <c r="AU278" s="3730"/>
      <c r="AV278" s="3709"/>
      <c r="AW278" s="3709"/>
      <c r="AX278" s="3694"/>
      <c r="AY278" s="3698"/>
      <c r="AZ278" s="3730"/>
      <c r="BA278" s="3698"/>
      <c r="BB278" s="3730"/>
      <c r="BC278" s="3709"/>
      <c r="BD278" s="3709"/>
      <c r="BE278" s="3694"/>
      <c r="BF278" s="3694"/>
      <c r="BG278" s="4089"/>
      <c r="BH278" s="3706"/>
      <c r="BI278" s="3706"/>
      <c r="BJ278" s="4089"/>
      <c r="BK278" s="3706"/>
      <c r="BL278" s="3711"/>
      <c r="BM278" s="4089"/>
      <c r="BN278" s="3704"/>
      <c r="BO278" s="3711"/>
      <c r="BP278" s="3712"/>
      <c r="BQ278" s="5383"/>
      <c r="BR278" s="3712"/>
      <c r="BS278" s="3712"/>
      <c r="BT278" s="3716"/>
      <c r="BU278" s="3716"/>
      <c r="BV278" s="3696"/>
      <c r="BW278" s="3716"/>
      <c r="BX278" s="3716"/>
      <c r="BY278" s="3716"/>
      <c r="BZ278" s="3963"/>
      <c r="CA278" s="3716" t="s">
        <v>104</v>
      </c>
      <c r="CB278" s="7195"/>
      <c r="CC278" s="1178"/>
      <c r="CD278" s="1176"/>
      <c r="CE278" s="1176"/>
      <c r="CF278" s="1176"/>
      <c r="CG278" s="1175"/>
    </row>
    <row r="279" spans="1:218" ht="45" hidden="1" customHeight="1" x14ac:dyDescent="0.2">
      <c r="A279" s="6409"/>
      <c r="B279" s="6410" t="s">
        <v>4371</v>
      </c>
      <c r="C279" s="6411" t="s">
        <v>3067</v>
      </c>
      <c r="D279" s="3880" t="s">
        <v>4372</v>
      </c>
      <c r="E279" s="6412">
        <v>2156</v>
      </c>
      <c r="F279" s="6413">
        <v>2016</v>
      </c>
      <c r="G279" s="6413">
        <v>2040</v>
      </c>
      <c r="H279" s="6414" t="s">
        <v>89</v>
      </c>
      <c r="I279" s="6415" t="s">
        <v>89</v>
      </c>
      <c r="J279" s="6416">
        <v>39798</v>
      </c>
      <c r="K279" s="6417"/>
      <c r="L279" s="6416" t="s">
        <v>90</v>
      </c>
      <c r="M279" s="6418" t="s">
        <v>206</v>
      </c>
      <c r="N279" s="6416" t="s">
        <v>583</v>
      </c>
      <c r="O279" s="6417"/>
      <c r="P279" s="6419"/>
      <c r="Q279" s="6420"/>
      <c r="R279" s="6421"/>
      <c r="S279" s="6421"/>
      <c r="T279" s="6421"/>
      <c r="U279" s="6422"/>
      <c r="V279" s="6423"/>
      <c r="W279" s="6424" t="str">
        <f>IF(OR(X279="Yes", Y279="Web-page timetable", Z279="YES"), "Yes")</f>
        <v>Yes</v>
      </c>
      <c r="X279" s="6425" t="s">
        <v>93</v>
      </c>
      <c r="Y279" s="6411" t="s">
        <v>94</v>
      </c>
      <c r="Z279" s="6411"/>
      <c r="AA279" s="6426" t="s">
        <v>4373</v>
      </c>
      <c r="AB279" s="6427" t="s">
        <v>4374</v>
      </c>
      <c r="AC279" s="6428"/>
      <c r="AD279" s="6429">
        <v>45717</v>
      </c>
      <c r="AE279" s="6430">
        <v>42736</v>
      </c>
      <c r="AF279" s="6431"/>
      <c r="AG279" s="6432">
        <v>42736</v>
      </c>
      <c r="AH279" s="6432">
        <v>42751</v>
      </c>
      <c r="AI279" s="6432">
        <v>42793</v>
      </c>
      <c r="AJ279" s="6433" t="s">
        <v>4375</v>
      </c>
      <c r="AK279" s="6434" t="s">
        <v>4376</v>
      </c>
      <c r="AL279" s="6435">
        <v>43862</v>
      </c>
      <c r="AM279" s="6436" t="s">
        <v>4377</v>
      </c>
      <c r="AN279" s="6432">
        <v>43862</v>
      </c>
      <c r="AO279" s="6432">
        <v>44144</v>
      </c>
      <c r="AP279" s="6432">
        <v>44207</v>
      </c>
      <c r="AQ279" s="6413" t="s">
        <v>4378</v>
      </c>
      <c r="AR279" s="6437"/>
      <c r="AS279" s="6438" t="s">
        <v>4379</v>
      </c>
      <c r="AT279" s="6439" t="s">
        <v>4380</v>
      </c>
      <c r="AU279" s="6440">
        <v>44505</v>
      </c>
      <c r="AV279" s="6440">
        <v>44505</v>
      </c>
      <c r="AW279" s="6440">
        <v>44547</v>
      </c>
      <c r="AX279" s="6441" t="s">
        <v>4381</v>
      </c>
      <c r="AY279" s="6442"/>
      <c r="AZ279" s="6440"/>
      <c r="BA279" s="6443"/>
      <c r="BB279" s="6444"/>
      <c r="BC279" s="6444"/>
      <c r="BD279" s="6444"/>
      <c r="BE279" s="6443"/>
      <c r="BF279" s="6443"/>
      <c r="BG279" s="6445">
        <v>46054</v>
      </c>
      <c r="BH279" s="6432">
        <v>46054</v>
      </c>
      <c r="BI279" s="6446"/>
      <c r="BJ279" s="6445">
        <v>46357</v>
      </c>
      <c r="BK279" s="6447" t="s">
        <v>4382</v>
      </c>
      <c r="BL279" s="6446"/>
      <c r="BM279" s="6445" t="s">
        <v>114</v>
      </c>
      <c r="BN279" s="6432" t="s">
        <v>114</v>
      </c>
      <c r="BO279" s="6448"/>
      <c r="BP279" s="6449" t="s">
        <v>4383</v>
      </c>
      <c r="BQ279" s="6450" t="s">
        <v>1153</v>
      </c>
      <c r="BR279" s="6411" t="s">
        <v>4384</v>
      </c>
      <c r="BS279" s="6411"/>
      <c r="BT279" s="6451">
        <v>45932</v>
      </c>
      <c r="BU279" s="6451">
        <v>45783</v>
      </c>
      <c r="BV279" s="6413" t="s">
        <v>116</v>
      </c>
      <c r="BW279" s="6451">
        <v>45932</v>
      </c>
      <c r="BX279" s="6451">
        <v>45783</v>
      </c>
      <c r="BY279" s="6413" t="s">
        <v>116</v>
      </c>
      <c r="BZ279" s="6451">
        <v>45783</v>
      </c>
      <c r="CA279" s="6451" t="s">
        <v>178</v>
      </c>
      <c r="CB279" s="7195"/>
      <c r="CC279" s="540" t="s">
        <v>105</v>
      </c>
      <c r="CD279" s="12" t="s">
        <v>106</v>
      </c>
      <c r="CE279" s="12"/>
      <c r="CF279" s="12"/>
      <c r="CG279" s="18"/>
    </row>
    <row r="280" spans="1:218" ht="45" hidden="1" customHeight="1" x14ac:dyDescent="0.2">
      <c r="A280" s="4005"/>
      <c r="B280" s="3977" t="s">
        <v>3068</v>
      </c>
      <c r="C280" s="3978" t="s">
        <v>3069</v>
      </c>
      <c r="D280" s="4045" t="s">
        <v>3070</v>
      </c>
      <c r="E280" s="4998"/>
      <c r="F280" s="3999">
        <v>2020</v>
      </c>
      <c r="G280" s="3999">
        <v>2037</v>
      </c>
      <c r="H280" s="3981" t="s">
        <v>89</v>
      </c>
      <c r="I280" s="3982" t="s">
        <v>89</v>
      </c>
      <c r="J280" s="3983">
        <v>41611</v>
      </c>
      <c r="K280" s="3983"/>
      <c r="L280" s="3983" t="s">
        <v>90</v>
      </c>
      <c r="M280" s="3984" t="s">
        <v>2350</v>
      </c>
      <c r="N280" s="3983"/>
      <c r="O280" s="3983"/>
      <c r="P280" s="3985">
        <v>44134</v>
      </c>
      <c r="Q280" s="3986">
        <v>44329</v>
      </c>
      <c r="R280" s="3987"/>
      <c r="S280" s="3987"/>
      <c r="T280" s="3987">
        <v>45574</v>
      </c>
      <c r="U280" s="3989"/>
      <c r="V280" s="3990"/>
      <c r="W280" s="3991" t="str">
        <f>IF(OR(X280="Yes", Y280="Web-page timetable", Z280="YES"), "Yes")</f>
        <v>Yes</v>
      </c>
      <c r="X280" s="3992" t="s">
        <v>93</v>
      </c>
      <c r="Y280" s="3978" t="s">
        <v>94</v>
      </c>
      <c r="Z280" s="3978"/>
      <c r="AA280" s="5852" t="s">
        <v>3071</v>
      </c>
      <c r="AB280" s="5853" t="s">
        <v>3072</v>
      </c>
      <c r="AC280" s="3993" t="s">
        <v>3073</v>
      </c>
      <c r="AD280" s="3995">
        <v>43831</v>
      </c>
      <c r="AE280" s="4207" t="s">
        <v>3074</v>
      </c>
      <c r="AF280" s="4063" t="s">
        <v>3075</v>
      </c>
      <c r="AG280" s="3996">
        <v>42309</v>
      </c>
      <c r="AH280" s="3996">
        <v>42338</v>
      </c>
      <c r="AI280" s="3996">
        <v>42391</v>
      </c>
      <c r="AJ280" s="4064" t="e">
        <v>#N/A</v>
      </c>
      <c r="AK280" s="3998" t="e">
        <v>#N/A</v>
      </c>
      <c r="AL280" s="4429" t="s">
        <v>1423</v>
      </c>
      <c r="AM280" s="4014" t="s">
        <v>766</v>
      </c>
      <c r="AN280" s="3996">
        <v>42705</v>
      </c>
      <c r="AO280" s="3996">
        <v>42709</v>
      </c>
      <c r="AP280" s="3996">
        <v>42783</v>
      </c>
      <c r="AQ280" s="3999" t="e">
        <v>#N/A</v>
      </c>
      <c r="AR280" s="4000" t="e">
        <v>#N/A</v>
      </c>
      <c r="AS280" s="4020">
        <v>43466</v>
      </c>
      <c r="AT280" s="3981" t="s">
        <v>3076</v>
      </c>
      <c r="AU280" s="4020">
        <v>43466</v>
      </c>
      <c r="AV280" s="4020">
        <v>43495</v>
      </c>
      <c r="AW280" s="4020">
        <v>43539</v>
      </c>
      <c r="AX280" s="3981" t="s">
        <v>3077</v>
      </c>
      <c r="AY280" s="4026"/>
      <c r="AZ280" s="4020"/>
      <c r="BA280" s="3981"/>
      <c r="BB280" s="4020"/>
      <c r="BC280" s="4020"/>
      <c r="BD280" s="4020"/>
      <c r="BE280" s="3981"/>
      <c r="BF280" s="3981"/>
      <c r="BG280" s="4169" t="s">
        <v>3078</v>
      </c>
      <c r="BH280" s="3996">
        <v>44013</v>
      </c>
      <c r="BI280" s="4001">
        <v>44134</v>
      </c>
      <c r="BJ280" s="4169" t="s">
        <v>3079</v>
      </c>
      <c r="BK280" s="3996">
        <v>44256</v>
      </c>
      <c r="BL280" s="4001">
        <v>44329</v>
      </c>
      <c r="BM280" s="4169" t="s">
        <v>788</v>
      </c>
      <c r="BN280" s="3996">
        <v>44470</v>
      </c>
      <c r="BO280" s="4001"/>
      <c r="BP280" s="4852" t="s">
        <v>3080</v>
      </c>
      <c r="BQ280" s="4856"/>
      <c r="BR280" s="4108" t="s">
        <v>3081</v>
      </c>
      <c r="BS280" s="4108"/>
      <c r="BT280" s="4002">
        <v>44628</v>
      </c>
      <c r="BU280" s="4002"/>
      <c r="BV280" s="3999" t="s">
        <v>116</v>
      </c>
      <c r="BW280" s="4002">
        <v>44628</v>
      </c>
      <c r="BX280" s="4002">
        <v>44336</v>
      </c>
      <c r="BY280" s="3999" t="s">
        <v>116</v>
      </c>
      <c r="BZ280" s="4002">
        <v>45092</v>
      </c>
      <c r="CA280" s="4002" t="s">
        <v>3082</v>
      </c>
      <c r="CB280" s="2177"/>
      <c r="CC280" s="2151" t="s">
        <v>3083</v>
      </c>
      <c r="CD280" s="12"/>
      <c r="CE280" s="12"/>
      <c r="CF280" s="12"/>
      <c r="CG280" s="18" t="s">
        <v>93</v>
      </c>
    </row>
    <row r="281" spans="1:218" ht="45" hidden="1" customHeight="1" x14ac:dyDescent="0.2">
      <c r="A281" s="4071" t="s">
        <v>3084</v>
      </c>
      <c r="B281" s="5561"/>
      <c r="C281" s="540" t="s">
        <v>3069</v>
      </c>
      <c r="D281" s="540" t="s">
        <v>3085</v>
      </c>
      <c r="E281" s="7362" t="s">
        <v>566</v>
      </c>
      <c r="F281" s="1410"/>
      <c r="G281" s="1410"/>
      <c r="H281" s="3213"/>
      <c r="I281" s="1410"/>
      <c r="J281" s="1655">
        <v>41611</v>
      </c>
      <c r="K281" s="5892"/>
      <c r="L281" s="1649"/>
      <c r="M281" s="2005"/>
      <c r="N281" s="1649"/>
      <c r="O281" s="1649"/>
      <c r="P281" s="1655"/>
      <c r="Q281" s="4076"/>
      <c r="R281" s="4114"/>
      <c r="S281" s="4077"/>
      <c r="T281" s="4077"/>
      <c r="U281" s="3792"/>
      <c r="V281" s="1652"/>
      <c r="W281" s="1700" t="s">
        <v>93</v>
      </c>
      <c r="X281" s="4081" t="s">
        <v>93</v>
      </c>
      <c r="Y281" s="540" t="s">
        <v>94</v>
      </c>
      <c r="Z281" s="540"/>
      <c r="AA281" s="5911"/>
      <c r="AB281" s="5789" t="s">
        <v>3086</v>
      </c>
      <c r="AC281" s="3580"/>
      <c r="AD281" s="1396">
        <v>45627</v>
      </c>
      <c r="AE281" s="4037">
        <v>45962</v>
      </c>
      <c r="AF281" s="1646" t="s">
        <v>3087</v>
      </c>
      <c r="AG281" s="3581">
        <v>45962</v>
      </c>
      <c r="AH281" s="5975">
        <v>46023</v>
      </c>
      <c r="AI281" s="3581"/>
      <c r="AJ281" s="2003"/>
      <c r="AK281" s="3582"/>
      <c r="AL281" s="3581"/>
      <c r="AM281" s="1646"/>
      <c r="AN281" s="3581"/>
      <c r="AO281" s="3581"/>
      <c r="AP281" s="3581"/>
      <c r="AQ281" s="1388"/>
      <c r="AR281" s="7399"/>
      <c r="AS281" s="7400"/>
      <c r="AT281" s="1389"/>
      <c r="AU281" s="3583"/>
      <c r="AV281" s="3584"/>
      <c r="AW281" s="3584"/>
      <c r="AX281" s="1389"/>
      <c r="AY281" s="1416"/>
      <c r="AZ281" s="3583"/>
      <c r="BA281" s="1416"/>
      <c r="BB281" s="3583"/>
      <c r="BC281" s="3584"/>
      <c r="BD281" s="3584"/>
      <c r="BE281" s="1389"/>
      <c r="BF281" s="1389"/>
      <c r="BG281" s="4177" t="s">
        <v>274</v>
      </c>
      <c r="BH281" s="3581">
        <v>46204</v>
      </c>
      <c r="BI281" s="3581"/>
      <c r="BJ281" s="4177" t="s">
        <v>912</v>
      </c>
      <c r="BK281" s="3581">
        <v>46327</v>
      </c>
      <c r="BL281" s="3585"/>
      <c r="BM281" s="4177" t="s">
        <v>913</v>
      </c>
      <c r="BN281" s="3586">
        <v>46631</v>
      </c>
      <c r="BO281" s="3585"/>
      <c r="BP281" s="1722" t="s">
        <v>4385</v>
      </c>
      <c r="BQ281" s="4830" t="s">
        <v>4386</v>
      </c>
      <c r="BR281" s="1722"/>
      <c r="BS281" s="1722"/>
      <c r="BT281" s="3587">
        <v>45960</v>
      </c>
      <c r="BU281" s="3587">
        <v>45783</v>
      </c>
      <c r="BV281" s="1388" t="s">
        <v>116</v>
      </c>
      <c r="BW281" s="3587">
        <v>45960</v>
      </c>
      <c r="BX281" s="3587">
        <v>45783</v>
      </c>
      <c r="BY281" s="3587" t="s">
        <v>116</v>
      </c>
      <c r="BZ281" s="5446">
        <v>45996</v>
      </c>
      <c r="CA281" s="3587" t="s">
        <v>566</v>
      </c>
      <c r="CB281" s="2177"/>
      <c r="CC281" s="1178"/>
      <c r="CD281" s="1176"/>
      <c r="CE281" s="1176"/>
      <c r="CF281" s="1176"/>
      <c r="CG281" s="1175"/>
    </row>
    <row r="282" spans="1:218" ht="45" hidden="1" customHeight="1" x14ac:dyDescent="0.2">
      <c r="A282" s="3686" t="s">
        <v>3090</v>
      </c>
      <c r="B282" s="3687"/>
      <c r="C282" s="3688" t="s">
        <v>3091</v>
      </c>
      <c r="D282" s="3689" t="s">
        <v>3092</v>
      </c>
      <c r="E282" s="3717"/>
      <c r="F282" s="3695"/>
      <c r="G282" s="3695">
        <v>2045</v>
      </c>
      <c r="H282" s="3692" t="s">
        <v>89</v>
      </c>
      <c r="I282" s="3695" t="s">
        <v>89</v>
      </c>
      <c r="J282" s="3696" t="s">
        <v>459</v>
      </c>
      <c r="K282" s="3696"/>
      <c r="L282" s="5042"/>
      <c r="M282" s="5051"/>
      <c r="N282" s="5042"/>
      <c r="O282" s="4109"/>
      <c r="P282" s="3696"/>
      <c r="Q282" s="3732"/>
      <c r="R282" s="3698"/>
      <c r="S282" s="3733"/>
      <c r="T282" s="3733"/>
      <c r="U282" s="3794"/>
      <c r="V282" s="3734"/>
      <c r="W282" s="3700" t="str">
        <f t="shared" ref="W282:W324" si="13">IF(OR(X282="Yes", Y282="Web-page timetable", Z282="YES"), "Yes")</f>
        <v>Yes</v>
      </c>
      <c r="X282" s="3701" t="s">
        <v>93</v>
      </c>
      <c r="Y282" s="3688" t="s">
        <v>94</v>
      </c>
      <c r="Z282" s="3688"/>
      <c r="AA282" s="5776" t="s">
        <v>3093</v>
      </c>
      <c r="AB282" s="5777" t="s">
        <v>3094</v>
      </c>
      <c r="AC282" s="3729"/>
      <c r="AD282" s="3704">
        <v>45689</v>
      </c>
      <c r="AE282" s="4145">
        <v>46113</v>
      </c>
      <c r="AF282" s="3705" t="s">
        <v>701</v>
      </c>
      <c r="AG282" s="3706">
        <v>46113</v>
      </c>
      <c r="AH282" s="3706"/>
      <c r="AI282" s="3706"/>
      <c r="AJ282" s="3735"/>
      <c r="AK282" s="3736"/>
      <c r="AL282" s="3709"/>
      <c r="AM282" s="3705"/>
      <c r="AN282" s="3706"/>
      <c r="AO282" s="3706"/>
      <c r="AP282" s="3706"/>
      <c r="AQ282" s="3696"/>
      <c r="AR282" s="3708"/>
      <c r="AS282" s="3709"/>
      <c r="AT282" s="3694"/>
      <c r="AU282" s="3709"/>
      <c r="AV282" s="3709"/>
      <c r="AW282" s="3709"/>
      <c r="AX282" s="3694"/>
      <c r="AY282" s="3710"/>
      <c r="AZ282" s="3709"/>
      <c r="BA282" s="3694"/>
      <c r="BB282" s="3709"/>
      <c r="BC282" s="3709"/>
      <c r="BD282" s="3709"/>
      <c r="BE282" s="3694"/>
      <c r="BF282" s="3694"/>
      <c r="BG282" s="4089">
        <v>46661</v>
      </c>
      <c r="BH282" s="3706">
        <v>46661</v>
      </c>
      <c r="BI282" s="3711"/>
      <c r="BJ282" s="4089">
        <v>46753</v>
      </c>
      <c r="BK282" s="3706">
        <v>46753</v>
      </c>
      <c r="BL282" s="3711"/>
      <c r="BM282" s="4089">
        <v>47178</v>
      </c>
      <c r="BN282" s="3706">
        <v>47178</v>
      </c>
      <c r="BO282" s="3711"/>
      <c r="BP282" s="3737" t="s">
        <v>3095</v>
      </c>
      <c r="BQ282" s="4004" t="s">
        <v>132</v>
      </c>
      <c r="BR282" s="3712" t="s">
        <v>3096</v>
      </c>
      <c r="BS282" s="3405"/>
      <c r="BT282" s="3716">
        <v>45313</v>
      </c>
      <c r="BU282" s="3716">
        <v>45783</v>
      </c>
      <c r="BV282" s="3696" t="s">
        <v>116</v>
      </c>
      <c r="BW282" s="3716">
        <v>45313</v>
      </c>
      <c r="BX282" s="3716">
        <v>45783</v>
      </c>
      <c r="BY282" s="3716" t="s">
        <v>116</v>
      </c>
      <c r="BZ282" s="3716">
        <v>45783</v>
      </c>
      <c r="CA282" s="3716" t="s">
        <v>104</v>
      </c>
      <c r="CB282" s="1409"/>
      <c r="CC282" s="1178"/>
      <c r="CD282" s="1176"/>
      <c r="CE282" s="1176"/>
      <c r="CF282" s="1176"/>
      <c r="CG282" s="1175"/>
    </row>
    <row r="283" spans="1:218" ht="45" hidden="1" customHeight="1" x14ac:dyDescent="0.2">
      <c r="A283" s="1688" t="s">
        <v>3097</v>
      </c>
      <c r="B283" s="3307"/>
      <c r="C283" s="2275" t="s">
        <v>3098</v>
      </c>
      <c r="D283" s="1689" t="s">
        <v>336</v>
      </c>
      <c r="E283" s="7113">
        <v>2119</v>
      </c>
      <c r="F283" s="1666">
        <v>2020</v>
      </c>
      <c r="G283" s="1666">
        <v>2040</v>
      </c>
      <c r="H283" s="1680" t="s">
        <v>89</v>
      </c>
      <c r="I283" s="4360" t="s">
        <v>89</v>
      </c>
      <c r="J283" s="1668"/>
      <c r="K283" s="1668"/>
      <c r="L283" s="1668" t="s">
        <v>90</v>
      </c>
      <c r="M283" s="2284" t="s">
        <v>3099</v>
      </c>
      <c r="N283" s="1668"/>
      <c r="O283" s="1668"/>
      <c r="P283" s="1667"/>
      <c r="Q283" s="1705"/>
      <c r="R283" s="1669"/>
      <c r="S283" s="1669"/>
      <c r="T283" s="1669"/>
      <c r="U283" s="3793"/>
      <c r="V283" s="1671"/>
      <c r="W283" s="1695" t="str">
        <f t="shared" si="13"/>
        <v>Yes</v>
      </c>
      <c r="X283" s="1672" t="s">
        <v>93</v>
      </c>
      <c r="Y283" s="1376" t="s">
        <v>94</v>
      </c>
      <c r="Z283" s="1376"/>
      <c r="AA283" s="5837" t="s">
        <v>3100</v>
      </c>
      <c r="AB283" s="5837" t="s">
        <v>3101</v>
      </c>
      <c r="AC283" s="2312"/>
      <c r="AD283" s="1682">
        <v>43647</v>
      </c>
      <c r="AE283" s="4147" t="s">
        <v>3102</v>
      </c>
      <c r="AF283" s="1676" t="s">
        <v>142</v>
      </c>
      <c r="AG283" s="1674">
        <v>43770</v>
      </c>
      <c r="AH283" s="1674">
        <v>43831</v>
      </c>
      <c r="AI283" s="1674">
        <v>43891</v>
      </c>
      <c r="AJ283" s="3006" t="s">
        <v>3103</v>
      </c>
      <c r="AK283" s="1677"/>
      <c r="AL283" s="1679"/>
      <c r="AM283" s="1676"/>
      <c r="AN283" s="1674"/>
      <c r="AO283" s="1674"/>
      <c r="AP283" s="1674"/>
      <c r="AQ283" s="1666"/>
      <c r="AR283" s="1697"/>
      <c r="AS283" s="1679"/>
      <c r="AT283" s="1680"/>
      <c r="AU283" s="1679"/>
      <c r="AV283" s="1679"/>
      <c r="AW283" s="1679"/>
      <c r="AX283" s="1680"/>
      <c r="AY283" s="1698"/>
      <c r="AZ283" s="1679"/>
      <c r="BA283" s="1680"/>
      <c r="BB283" s="1679"/>
      <c r="BC283" s="1679"/>
      <c r="BD283" s="1679"/>
      <c r="BE283" s="1680"/>
      <c r="BF283" s="1680"/>
      <c r="BG283" s="4158" t="s">
        <v>3104</v>
      </c>
      <c r="BH283" s="1674">
        <v>44044</v>
      </c>
      <c r="BI283" s="1683"/>
      <c r="BJ283" s="4158" t="s">
        <v>3105</v>
      </c>
      <c r="BK283" s="1674">
        <v>44136</v>
      </c>
      <c r="BL283" s="1683"/>
      <c r="BM283" s="4158" t="s">
        <v>3106</v>
      </c>
      <c r="BN283" s="1674">
        <v>44501</v>
      </c>
      <c r="BO283" s="2311"/>
      <c r="BP283" s="1376" t="s">
        <v>3107</v>
      </c>
      <c r="BQ283" s="4184"/>
      <c r="BR283" s="1376" t="s">
        <v>3108</v>
      </c>
      <c r="BS283" s="2275"/>
      <c r="BT283" s="1684">
        <v>44824</v>
      </c>
      <c r="BU283" s="1684"/>
      <c r="BV283" s="1666" t="s">
        <v>116</v>
      </c>
      <c r="BW283" s="1684">
        <v>44414</v>
      </c>
      <c r="BX283" s="1684">
        <v>44672</v>
      </c>
      <c r="BY283" s="1666" t="s">
        <v>116</v>
      </c>
      <c r="BZ283" s="1684"/>
      <c r="CA283" s="2319" t="s">
        <v>117</v>
      </c>
      <c r="CB283" s="1699"/>
      <c r="CC283" s="1376" t="s">
        <v>579</v>
      </c>
      <c r="CD283" s="12"/>
      <c r="CE283" s="12"/>
      <c r="CF283" s="12"/>
      <c r="CG283" s="18"/>
    </row>
    <row r="284" spans="1:218" ht="45" hidden="1" customHeight="1" x14ac:dyDescent="0.2">
      <c r="A284" s="7196" t="s">
        <v>3109</v>
      </c>
      <c r="B284" s="3323"/>
      <c r="C284" s="2611" t="s">
        <v>3110</v>
      </c>
      <c r="D284" s="1689"/>
      <c r="E284" s="4602"/>
      <c r="F284" s="1666"/>
      <c r="G284" s="1666"/>
      <c r="H284" s="1676"/>
      <c r="I284" s="1666"/>
      <c r="J284" s="1668">
        <v>40596</v>
      </c>
      <c r="K284" s="1668"/>
      <c r="L284" s="4834"/>
      <c r="M284" s="4842"/>
      <c r="N284" s="1729"/>
      <c r="O284" s="1729"/>
      <c r="P284" s="1667"/>
      <c r="Q284" s="2608"/>
      <c r="R284" s="1669"/>
      <c r="S284" s="1706"/>
      <c r="T284" s="1706"/>
      <c r="U284" s="3793"/>
      <c r="V284" s="2609"/>
      <c r="W284" s="1695" t="b">
        <f t="shared" si="13"/>
        <v>0</v>
      </c>
      <c r="X284" s="1672"/>
      <c r="Y284" s="1376"/>
      <c r="Z284" s="1376"/>
      <c r="AA284" s="5786"/>
      <c r="AB284" s="5786"/>
      <c r="AC284" s="3001"/>
      <c r="AD284" s="1682"/>
      <c r="AE284" s="4147"/>
      <c r="AF284" s="1676"/>
      <c r="AG284" s="1674"/>
      <c r="AH284" s="1674"/>
      <c r="AI284" s="1674"/>
      <c r="AJ284" s="2276"/>
      <c r="AK284" s="2610"/>
      <c r="AL284" s="1679"/>
      <c r="AM284" s="1676"/>
      <c r="AN284" s="1674"/>
      <c r="AO284" s="1674"/>
      <c r="AP284" s="1674"/>
      <c r="AQ284" s="1667"/>
      <c r="AR284" s="7197"/>
      <c r="AS284" s="7129"/>
      <c r="AT284" s="1668"/>
      <c r="AU284" s="1679"/>
      <c r="AV284" s="1679"/>
      <c r="AW284" s="1679"/>
      <c r="AX284" s="1668"/>
      <c r="AY284" s="3537"/>
      <c r="AZ284" s="1679"/>
      <c r="BA284" s="1668"/>
      <c r="BB284" s="1679"/>
      <c r="BC284" s="1679"/>
      <c r="BD284" s="1679"/>
      <c r="BE284" s="1668"/>
      <c r="BF284" s="1668"/>
      <c r="BG284" s="4158"/>
      <c r="BH284" s="1674"/>
      <c r="BI284" s="1683"/>
      <c r="BJ284" s="4158"/>
      <c r="BK284" s="1674"/>
      <c r="BL284" s="1683"/>
      <c r="BM284" s="4158"/>
      <c r="BN284" s="1674"/>
      <c r="BO284" s="1683"/>
      <c r="BP284" s="2300"/>
      <c r="BQ284" s="4184"/>
      <c r="BR284" s="2300"/>
      <c r="BS284" s="2300"/>
      <c r="BT284" s="1684"/>
      <c r="BU284" s="1684"/>
      <c r="BV284" s="1667"/>
      <c r="BW284" s="1684"/>
      <c r="BX284" s="1684"/>
      <c r="BY284" s="1684"/>
      <c r="BZ284" s="1684"/>
      <c r="CA284" s="2319" t="s">
        <v>117</v>
      </c>
      <c r="CB284" s="1684"/>
      <c r="CC284" s="2300"/>
      <c r="CD284" s="1176"/>
      <c r="CE284" s="1176"/>
      <c r="CF284" s="1176"/>
      <c r="CG284" s="1175"/>
    </row>
    <row r="285" spans="1:218" ht="45" hidden="1" customHeight="1" x14ac:dyDescent="0.2">
      <c r="A285" s="3484" t="s">
        <v>3111</v>
      </c>
      <c r="B285" s="3485"/>
      <c r="C285" s="3457" t="s">
        <v>3112</v>
      </c>
      <c r="D285" s="3458" t="s">
        <v>718</v>
      </c>
      <c r="E285" s="3743">
        <v>2139</v>
      </c>
      <c r="F285" s="3474">
        <v>2024</v>
      </c>
      <c r="G285" s="3474">
        <v>2045</v>
      </c>
      <c r="H285" s="3461" t="s">
        <v>89</v>
      </c>
      <c r="I285" s="3474" t="s">
        <v>194</v>
      </c>
      <c r="J285" s="3464">
        <v>43370</v>
      </c>
      <c r="K285" s="3464"/>
      <c r="L285" s="3464"/>
      <c r="M285" s="5055"/>
      <c r="N285" s="3464"/>
      <c r="O285" s="3464" t="s">
        <v>90</v>
      </c>
      <c r="P285" s="3464"/>
      <c r="Q285" s="3465"/>
      <c r="R285" s="3466"/>
      <c r="S285" s="3466"/>
      <c r="T285" s="3466"/>
      <c r="U285" s="3804"/>
      <c r="V285" s="3467"/>
      <c r="W285" s="3468" t="str">
        <f t="shared" si="13"/>
        <v>Yes</v>
      </c>
      <c r="X285" s="3482" t="s">
        <v>93</v>
      </c>
      <c r="Y285" s="3457" t="s">
        <v>94</v>
      </c>
      <c r="Z285" s="3457"/>
      <c r="AA285" s="5796" t="s">
        <v>4266</v>
      </c>
      <c r="AB285" s="5796" t="s">
        <v>4267</v>
      </c>
      <c r="AC285" s="3469"/>
      <c r="AD285" s="3470">
        <v>45658</v>
      </c>
      <c r="AE285" s="4205">
        <v>43831</v>
      </c>
      <c r="AF285" s="3471" t="s">
        <v>142</v>
      </c>
      <c r="AG285" s="3472">
        <v>43831</v>
      </c>
      <c r="AH285" s="3472">
        <v>43843</v>
      </c>
      <c r="AI285" s="3472">
        <v>43885</v>
      </c>
      <c r="AJ285" s="3641" t="s">
        <v>721</v>
      </c>
      <c r="AK285" s="3473"/>
      <c r="AL285" s="4332" t="s">
        <v>722</v>
      </c>
      <c r="AM285" s="3745" t="s">
        <v>367</v>
      </c>
      <c r="AN285" s="3472">
        <v>44378</v>
      </c>
      <c r="AO285" s="3472">
        <v>44470</v>
      </c>
      <c r="AP285" s="3472">
        <v>44470</v>
      </c>
      <c r="AQ285" s="3474"/>
      <c r="AR285" s="3475"/>
      <c r="AS285" s="3476" t="s">
        <v>4268</v>
      </c>
      <c r="AT285" s="3461" t="s">
        <v>270</v>
      </c>
      <c r="AU285" s="3476">
        <v>45962</v>
      </c>
      <c r="AV285" s="3476">
        <v>45992</v>
      </c>
      <c r="AW285" s="3476">
        <v>46052</v>
      </c>
      <c r="AX285" s="5974" t="s">
        <v>724</v>
      </c>
      <c r="AY285" s="3477"/>
      <c r="AZ285" s="3476"/>
      <c r="BA285" s="3461"/>
      <c r="BB285" s="3476"/>
      <c r="BC285" s="3476"/>
      <c r="BD285" s="3476"/>
      <c r="BE285" s="3461"/>
      <c r="BF285" s="3461"/>
      <c r="BG285" s="4165" t="s">
        <v>725</v>
      </c>
      <c r="BH285" s="3472">
        <v>46235</v>
      </c>
      <c r="BI285" s="3478"/>
      <c r="BJ285" s="4165">
        <v>46357</v>
      </c>
      <c r="BK285" s="3472">
        <v>46357</v>
      </c>
      <c r="BL285" s="3478"/>
      <c r="BM285" s="4165">
        <v>46905</v>
      </c>
      <c r="BN285" s="3472">
        <v>46905</v>
      </c>
      <c r="BO285" s="3478"/>
      <c r="BP285" s="3457" t="s">
        <v>726</v>
      </c>
      <c r="BQ285" s="3746" t="s">
        <v>4269</v>
      </c>
      <c r="BR285" s="3479">
        <v>45960</v>
      </c>
      <c r="BS285" s="3479">
        <v>45783</v>
      </c>
      <c r="BT285" s="3479">
        <v>45960</v>
      </c>
      <c r="BU285" s="3479">
        <v>45783</v>
      </c>
      <c r="BV285" s="3474" t="s">
        <v>116</v>
      </c>
      <c r="BW285" s="3479">
        <v>45686</v>
      </c>
      <c r="BX285" s="3479">
        <v>45996</v>
      </c>
      <c r="BY285" s="3474" t="s">
        <v>116</v>
      </c>
      <c r="BZ285" s="3479">
        <v>45996</v>
      </c>
      <c r="CA285" s="3479" t="s">
        <v>262</v>
      </c>
      <c r="CB285" s="1409"/>
      <c r="CC285" s="540" t="s">
        <v>730</v>
      </c>
      <c r="CD285" s="12"/>
      <c r="CE285" s="12"/>
      <c r="CF285" s="12"/>
      <c r="CG285" s="18"/>
    </row>
    <row r="286" spans="1:218" ht="45" hidden="1" customHeight="1" x14ac:dyDescent="0.2">
      <c r="A286" s="1412" t="s">
        <v>3113</v>
      </c>
      <c r="B286" s="3304"/>
      <c r="C286" s="1381" t="s">
        <v>3114</v>
      </c>
      <c r="D286" s="1381" t="s">
        <v>3115</v>
      </c>
      <c r="E286" s="7393">
        <v>2313</v>
      </c>
      <c r="F286" s="1387">
        <v>2022</v>
      </c>
      <c r="G286" s="1387">
        <v>2039</v>
      </c>
      <c r="H286" s="1387" t="s">
        <v>89</v>
      </c>
      <c r="I286" s="1387" t="s">
        <v>89</v>
      </c>
      <c r="J286" s="1388">
        <v>42534</v>
      </c>
      <c r="K286" s="1389"/>
      <c r="L286" s="1389"/>
      <c r="M286" s="2002"/>
      <c r="N286" s="1389"/>
      <c r="O286" s="1389"/>
      <c r="P286" s="1388"/>
      <c r="Q286" s="1415"/>
      <c r="R286" s="1416"/>
      <c r="S286" s="1416"/>
      <c r="T286" s="1416"/>
      <c r="U286" s="3792"/>
      <c r="V286" s="1417"/>
      <c r="W286" s="1391" t="str">
        <f t="shared" si="13"/>
        <v>Yes</v>
      </c>
      <c r="X286" s="1392" t="s">
        <v>93</v>
      </c>
      <c r="Y286" s="108" t="s">
        <v>94</v>
      </c>
      <c r="Z286" s="108"/>
      <c r="AA286" s="5788" t="s">
        <v>3116</v>
      </c>
      <c r="AB286" s="5779" t="s">
        <v>3117</v>
      </c>
      <c r="AC286" s="2926"/>
      <c r="AD286" s="2660">
        <v>45689</v>
      </c>
      <c r="AE286" s="1570" t="s">
        <v>1025</v>
      </c>
      <c r="AF286" s="1419" t="s">
        <v>142</v>
      </c>
      <c r="AG286" s="1396">
        <v>44743</v>
      </c>
      <c r="AH286" s="1397">
        <v>44835</v>
      </c>
      <c r="AI286" s="1397">
        <v>44896</v>
      </c>
      <c r="AJ286" s="3008" t="s">
        <v>3118</v>
      </c>
      <c r="AK286" s="1399"/>
      <c r="AL286" s="7401">
        <v>45536</v>
      </c>
      <c r="AM286" s="7372" t="s">
        <v>270</v>
      </c>
      <c r="AN286" s="1396">
        <v>45536</v>
      </c>
      <c r="AO286" s="1397">
        <v>45566</v>
      </c>
      <c r="AP286" s="1397">
        <v>45632</v>
      </c>
      <c r="AQ286" s="132" t="s">
        <v>3119</v>
      </c>
      <c r="AR286" s="1400"/>
      <c r="AS286" s="1420"/>
      <c r="AT286" s="1421"/>
      <c r="AU286" s="1422"/>
      <c r="AV286" s="1423"/>
      <c r="AW286" s="1423"/>
      <c r="AX286" s="1424"/>
      <c r="AY286" s="1400"/>
      <c r="AZ286" s="1430"/>
      <c r="BA286" s="1431"/>
      <c r="BB286" s="1432"/>
      <c r="BC286" s="1423"/>
      <c r="BD286" s="1423"/>
      <c r="BE286" s="1424"/>
      <c r="BF286" s="1424"/>
      <c r="BG286" s="4085">
        <v>45717</v>
      </c>
      <c r="BH286" s="1396">
        <v>45717</v>
      </c>
      <c r="BI286" s="1397"/>
      <c r="BJ286" s="4085" t="s">
        <v>434</v>
      </c>
      <c r="BK286" s="1396">
        <v>45931</v>
      </c>
      <c r="BL286" s="1408"/>
      <c r="BM286" s="4085" t="s">
        <v>984</v>
      </c>
      <c r="BN286" s="1435">
        <v>46113</v>
      </c>
      <c r="BO286" s="1408"/>
      <c r="BP286" s="542" t="s">
        <v>3120</v>
      </c>
      <c r="BQ286" s="4189" t="s">
        <v>132</v>
      </c>
      <c r="BR286" s="542" t="s">
        <v>3121</v>
      </c>
      <c r="BS286" s="544"/>
      <c r="BT286" s="1409">
        <v>45594</v>
      </c>
      <c r="BU286" s="1409">
        <v>45783</v>
      </c>
      <c r="BV286" s="1410" t="s">
        <v>116</v>
      </c>
      <c r="BW286" s="1409"/>
      <c r="BX286" s="1409">
        <v>45783</v>
      </c>
      <c r="BY286" s="1410" t="s">
        <v>116</v>
      </c>
      <c r="BZ286" s="1409">
        <v>45783</v>
      </c>
      <c r="CA286" s="1409" t="s">
        <v>178</v>
      </c>
      <c r="CB286" s="1409"/>
      <c r="CC286" s="540" t="s">
        <v>579</v>
      </c>
      <c r="CD286" s="12"/>
      <c r="CE286" s="12"/>
      <c r="CF286" s="12"/>
      <c r="CG286" s="18"/>
    </row>
    <row r="287" spans="1:218" s="176" customFormat="1" ht="45" hidden="1" customHeight="1" x14ac:dyDescent="0.2">
      <c r="A287" s="1412" t="s">
        <v>3122</v>
      </c>
      <c r="B287" s="3304"/>
      <c r="C287" s="1381" t="s">
        <v>3123</v>
      </c>
      <c r="D287" s="1381" t="s">
        <v>3124</v>
      </c>
      <c r="E287" s="7352">
        <v>2341</v>
      </c>
      <c r="F287" s="1387">
        <v>2027</v>
      </c>
      <c r="G287" s="1387">
        <v>2042</v>
      </c>
      <c r="H287" s="1387" t="s">
        <v>89</v>
      </c>
      <c r="I287" s="1387" t="s">
        <v>89</v>
      </c>
      <c r="J287" s="1388">
        <v>43648</v>
      </c>
      <c r="K287" s="1388"/>
      <c r="L287" s="1388"/>
      <c r="M287" s="2003"/>
      <c r="N287" s="1388"/>
      <c r="O287" s="1388"/>
      <c r="P287" s="1388"/>
      <c r="Q287" s="1415"/>
      <c r="R287" s="1416"/>
      <c r="S287" s="1416"/>
      <c r="T287" s="1416"/>
      <c r="U287" s="3792"/>
      <c r="V287" s="3513"/>
      <c r="W287" s="1391" t="str">
        <f t="shared" si="13"/>
        <v>Yes</v>
      </c>
      <c r="X287" s="7402" t="s">
        <v>93</v>
      </c>
      <c r="Y287" s="108" t="s">
        <v>267</v>
      </c>
      <c r="Z287" s="108"/>
      <c r="AA287" s="5779" t="s">
        <v>3125</v>
      </c>
      <c r="AB287" s="5779" t="s">
        <v>3126</v>
      </c>
      <c r="AC287" s="107"/>
      <c r="AD287" s="1531">
        <v>45839</v>
      </c>
      <c r="AE287" s="1570" t="s">
        <v>3127</v>
      </c>
      <c r="AF287" s="1419" t="s">
        <v>98</v>
      </c>
      <c r="AG287" s="1396">
        <v>45689</v>
      </c>
      <c r="AH287" s="1397">
        <v>45677</v>
      </c>
      <c r="AI287" s="1397">
        <v>45733</v>
      </c>
      <c r="AJ287" s="3007" t="s">
        <v>3128</v>
      </c>
      <c r="AK287" s="1399"/>
      <c r="AL287" s="1981"/>
      <c r="AM287" s="1419"/>
      <c r="AN287" s="1396"/>
      <c r="AO287" s="1397"/>
      <c r="AP287" s="1397"/>
      <c r="AQ287" s="1398"/>
      <c r="AR287" s="1400"/>
      <c r="AS287" s="1981"/>
      <c r="AT287" s="1421"/>
      <c r="AU287" s="1396"/>
      <c r="AV287" s="1423"/>
      <c r="AW287" s="1423"/>
      <c r="AX287" s="1424"/>
      <c r="AY287" s="1425"/>
      <c r="AZ287" s="1420"/>
      <c r="BA287" s="1431"/>
      <c r="BB287" s="1432"/>
      <c r="BC287" s="1423"/>
      <c r="BD287" s="1423"/>
      <c r="BE287" s="1424"/>
      <c r="BF287" s="1424"/>
      <c r="BG287" s="4085" t="s">
        <v>331</v>
      </c>
      <c r="BH287" s="1396">
        <v>46143</v>
      </c>
      <c r="BI287" s="1397"/>
      <c r="BJ287" s="4085" t="s">
        <v>912</v>
      </c>
      <c r="BK287" s="1396">
        <v>46296</v>
      </c>
      <c r="BL287" s="1408"/>
      <c r="BM287" s="4173" t="s">
        <v>3129</v>
      </c>
      <c r="BN287" s="4040" t="s">
        <v>3129</v>
      </c>
      <c r="BO287" s="1408"/>
      <c r="BP287" s="540" t="s">
        <v>3130</v>
      </c>
      <c r="BQ287" s="627" t="s">
        <v>3131</v>
      </c>
      <c r="BR287" s="7403" t="s">
        <v>3132</v>
      </c>
      <c r="BS287" s="540"/>
      <c r="BT287" s="1409">
        <v>45932</v>
      </c>
      <c r="BU287" s="1409">
        <v>45881</v>
      </c>
      <c r="BV287" s="1410" t="s">
        <v>116</v>
      </c>
      <c r="BW287" s="1409">
        <v>45957</v>
      </c>
      <c r="BX287" s="1409">
        <v>45881</v>
      </c>
      <c r="BY287" s="1410" t="s">
        <v>116</v>
      </c>
      <c r="BZ287" s="1409">
        <v>45881</v>
      </c>
      <c r="CA287" s="1409" t="s">
        <v>178</v>
      </c>
      <c r="CB287" s="1409"/>
      <c r="CC287" s="540"/>
      <c r="CD287" s="513"/>
      <c r="CE287" s="513"/>
      <c r="CF287" s="513"/>
      <c r="CG287" s="515"/>
      <c r="GT287" s="1"/>
      <c r="GU287" s="1"/>
      <c r="GV287" s="1"/>
      <c r="GW287" s="1"/>
      <c r="GX287" s="1"/>
      <c r="GY287" s="1"/>
      <c r="GZ287" s="1"/>
      <c r="HA287" s="1"/>
      <c r="HB287" s="1"/>
      <c r="HC287" s="1"/>
      <c r="HD287" s="1"/>
      <c r="HE287" s="1"/>
      <c r="HF287" s="1"/>
      <c r="HG287" s="1"/>
      <c r="HH287" s="1"/>
      <c r="HI287" s="1"/>
      <c r="HJ287" s="1"/>
    </row>
    <row r="288" spans="1:218" s="176" customFormat="1" ht="45" hidden="1" customHeight="1" x14ac:dyDescent="0.2">
      <c r="A288" s="1688"/>
      <c r="B288" s="3307" t="s">
        <v>3133</v>
      </c>
      <c r="C288" s="1376" t="s">
        <v>3134</v>
      </c>
      <c r="D288" s="1689" t="s">
        <v>309</v>
      </c>
      <c r="E288" s="7113"/>
      <c r="F288" s="1666">
        <v>2022</v>
      </c>
      <c r="G288" s="1666">
        <v>2042</v>
      </c>
      <c r="H288" s="1676" t="s">
        <v>89</v>
      </c>
      <c r="I288" s="1691" t="s">
        <v>310</v>
      </c>
      <c r="J288" s="1668">
        <v>41619</v>
      </c>
      <c r="K288" s="1668"/>
      <c r="L288" s="1692" t="s">
        <v>90</v>
      </c>
      <c r="M288" s="2007" t="s">
        <v>311</v>
      </c>
      <c r="N288" s="1692"/>
      <c r="O288" s="1692"/>
      <c r="P288" s="1667"/>
      <c r="Q288" s="1705"/>
      <c r="R288" s="1669"/>
      <c r="S288" s="1669"/>
      <c r="T288" s="1669"/>
      <c r="U288" s="3793"/>
      <c r="V288" s="1671"/>
      <c r="W288" s="1695" t="str">
        <f t="shared" si="13"/>
        <v>Yes</v>
      </c>
      <c r="X288" s="1672" t="s">
        <v>93</v>
      </c>
      <c r="Y288" s="1376" t="s">
        <v>94</v>
      </c>
      <c r="Z288" s="1376"/>
      <c r="AA288" s="5786" t="s">
        <v>312</v>
      </c>
      <c r="AB288" s="5772" t="s">
        <v>296</v>
      </c>
      <c r="AC288" s="2314"/>
      <c r="AD288" s="2232">
        <v>44531</v>
      </c>
      <c r="AE288" s="4147" t="s">
        <v>313</v>
      </c>
      <c r="AF288" s="1676" t="s">
        <v>314</v>
      </c>
      <c r="AG288" s="1674">
        <v>44378</v>
      </c>
      <c r="AH288" s="1674"/>
      <c r="AI288" s="1674"/>
      <c r="AJ288" s="3006"/>
      <c r="AK288" s="1677"/>
      <c r="AL288" s="1679"/>
      <c r="AM288" s="1676"/>
      <c r="AN288" s="1674"/>
      <c r="AO288" s="1674"/>
      <c r="AP288" s="1674"/>
      <c r="AQ288" s="1666"/>
      <c r="AR288" s="1697"/>
      <c r="AS288" s="1679"/>
      <c r="AT288" s="1680"/>
      <c r="AU288" s="1679"/>
      <c r="AV288" s="1679"/>
      <c r="AW288" s="1679"/>
      <c r="AX288" s="1680"/>
      <c r="AY288" s="1698"/>
      <c r="AZ288" s="1679"/>
      <c r="BA288" s="1680"/>
      <c r="BB288" s="1679"/>
      <c r="BC288" s="1679"/>
      <c r="BD288" s="1679"/>
      <c r="BE288" s="1680"/>
      <c r="BF288" s="1680"/>
      <c r="BG288" s="4200" t="s">
        <v>315</v>
      </c>
      <c r="BH288" s="2234">
        <v>44652</v>
      </c>
      <c r="BI288" s="2235"/>
      <c r="BJ288" s="4178" t="s">
        <v>316</v>
      </c>
      <c r="BK288" s="2237">
        <v>45017</v>
      </c>
      <c r="BL288" s="1683"/>
      <c r="BM288" s="4158" t="s">
        <v>114</v>
      </c>
      <c r="BN288" s="1674" t="s">
        <v>114</v>
      </c>
      <c r="BO288" s="1683"/>
      <c r="BP288" s="1376" t="s">
        <v>317</v>
      </c>
      <c r="BQ288" s="4767"/>
      <c r="BR288" s="1376"/>
      <c r="BS288" s="1376" t="s">
        <v>318</v>
      </c>
      <c r="BT288" s="1684">
        <v>44628</v>
      </c>
      <c r="BU288" s="1684"/>
      <c r="BV288" s="1666" t="s">
        <v>116</v>
      </c>
      <c r="BW288" s="1684">
        <v>44628</v>
      </c>
      <c r="BX288" s="1684"/>
      <c r="BY288" s="1666" t="s">
        <v>116</v>
      </c>
      <c r="BZ288" s="1684">
        <v>44740</v>
      </c>
      <c r="CA288" s="2387" t="s">
        <v>319</v>
      </c>
      <c r="CB288" s="1699"/>
      <c r="CC288" s="1376" t="s">
        <v>105</v>
      </c>
      <c r="CD288" s="2723"/>
      <c r="CE288" s="2723"/>
      <c r="CF288" s="2723"/>
      <c r="CG288" s="2723"/>
      <c r="GT288" s="1"/>
      <c r="GU288" s="1"/>
      <c r="GV288" s="1"/>
      <c r="GW288" s="1"/>
      <c r="GX288" s="1"/>
      <c r="GY288" s="1"/>
      <c r="GZ288" s="1"/>
      <c r="HA288" s="1"/>
      <c r="HB288" s="1"/>
      <c r="HC288" s="1"/>
      <c r="HD288" s="1"/>
      <c r="HE288" s="1"/>
      <c r="HF288" s="1"/>
      <c r="HG288" s="1"/>
      <c r="HH288" s="1"/>
      <c r="HI288" s="1"/>
      <c r="HJ288" s="1"/>
    </row>
    <row r="289" spans="1:218" s="586" customFormat="1" ht="45" hidden="1" customHeight="1" x14ac:dyDescent="0.2">
      <c r="A289" s="2150" t="s">
        <v>3135</v>
      </c>
      <c r="B289" s="3306"/>
      <c r="C289" s="2151" t="s">
        <v>3134</v>
      </c>
      <c r="D289" s="2151" t="s">
        <v>3136</v>
      </c>
      <c r="E289" s="7132">
        <v>2292</v>
      </c>
      <c r="F289" s="2155">
        <v>2025</v>
      </c>
      <c r="G289" s="2155">
        <v>2042</v>
      </c>
      <c r="H289" s="2154" t="s">
        <v>89</v>
      </c>
      <c r="I289" s="2181" t="s">
        <v>89</v>
      </c>
      <c r="J289" s="2157">
        <v>41619</v>
      </c>
      <c r="K289" s="2157"/>
      <c r="L289" s="2157" t="s">
        <v>90</v>
      </c>
      <c r="M289" s="5876"/>
      <c r="N289" s="5585"/>
      <c r="O289" s="5585"/>
      <c r="P289" s="2156">
        <v>45716</v>
      </c>
      <c r="Q289" s="2158">
        <v>45954</v>
      </c>
      <c r="R289" s="5586"/>
      <c r="S289" s="5586"/>
      <c r="T289" s="5586"/>
      <c r="U289" s="5587"/>
      <c r="V289" s="5877"/>
      <c r="W289" s="2162" t="str">
        <f t="shared" si="13"/>
        <v>Yes</v>
      </c>
      <c r="X289" s="2163" t="s">
        <v>93</v>
      </c>
      <c r="Y289" s="2151" t="s">
        <v>94</v>
      </c>
      <c r="Z289" s="2151"/>
      <c r="AA289" s="5775" t="s">
        <v>3137</v>
      </c>
      <c r="AB289" s="5775" t="s">
        <v>3138</v>
      </c>
      <c r="AC289" s="2929"/>
      <c r="AD289" s="2168">
        <v>45689</v>
      </c>
      <c r="AE289" s="5588" t="s">
        <v>3139</v>
      </c>
      <c r="AF289" s="2167" t="s">
        <v>1399</v>
      </c>
      <c r="AG289" s="2168">
        <v>44013</v>
      </c>
      <c r="AH289" s="2168">
        <v>44019</v>
      </c>
      <c r="AI289" s="2168">
        <v>44124</v>
      </c>
      <c r="AJ289" s="3011" t="s">
        <v>3140</v>
      </c>
      <c r="AK289" s="2169"/>
      <c r="AL289" s="2171" t="s">
        <v>3141</v>
      </c>
      <c r="AM289" s="2167" t="s">
        <v>3142</v>
      </c>
      <c r="AN289" s="2168">
        <v>44105</v>
      </c>
      <c r="AO289" s="2168">
        <v>44162</v>
      </c>
      <c r="AP289" s="2168">
        <v>44256</v>
      </c>
      <c r="AQ289" s="2155" t="s">
        <v>3143</v>
      </c>
      <c r="AR289" s="2170"/>
      <c r="AS289" s="2171" t="s">
        <v>3144</v>
      </c>
      <c r="AT289" s="2167" t="s">
        <v>3145</v>
      </c>
      <c r="AU289" s="2171">
        <v>44593</v>
      </c>
      <c r="AV289" s="2171">
        <v>44599</v>
      </c>
      <c r="AW289" s="2171">
        <v>44655</v>
      </c>
      <c r="AX289" s="2154" t="s">
        <v>3146</v>
      </c>
      <c r="AY289" s="2172"/>
      <c r="AZ289" s="2171" t="s">
        <v>3147</v>
      </c>
      <c r="BA289" s="2167" t="s">
        <v>3148</v>
      </c>
      <c r="BB289" s="2171" t="s">
        <v>3149</v>
      </c>
      <c r="BC289" s="2171">
        <v>45266</v>
      </c>
      <c r="BD289" s="2171">
        <v>45329</v>
      </c>
      <c r="BE289" s="2154" t="s">
        <v>3143</v>
      </c>
      <c r="BF289" s="2154"/>
      <c r="BG289" s="4159">
        <v>45689</v>
      </c>
      <c r="BH289" s="2168">
        <v>45689</v>
      </c>
      <c r="BI289" s="2184">
        <v>45716</v>
      </c>
      <c r="BJ289" s="4159">
        <v>45901</v>
      </c>
      <c r="BK289" s="2168">
        <v>45901</v>
      </c>
      <c r="BL289" s="2184">
        <v>45954</v>
      </c>
      <c r="BM289" s="4168">
        <v>46357</v>
      </c>
      <c r="BN289" s="2189">
        <v>46357</v>
      </c>
      <c r="BO289" s="2184"/>
      <c r="BP289" s="2990" t="s">
        <v>3150</v>
      </c>
      <c r="BQ289" s="7202" t="s">
        <v>132</v>
      </c>
      <c r="BR289" s="2151"/>
      <c r="BS289" s="2151"/>
      <c r="BT289" s="2177">
        <v>45632</v>
      </c>
      <c r="BU289" s="2177">
        <v>45783</v>
      </c>
      <c r="BV289" s="2155" t="s">
        <v>116</v>
      </c>
      <c r="BW289" s="2177">
        <v>45687</v>
      </c>
      <c r="BX289" s="2177">
        <v>45783</v>
      </c>
      <c r="BY289" s="2155" t="s">
        <v>116</v>
      </c>
      <c r="BZ289" s="2177">
        <v>45783</v>
      </c>
      <c r="CA289" s="2177" t="s">
        <v>1956</v>
      </c>
      <c r="CB289" s="1409"/>
      <c r="CC289" s="540" t="s">
        <v>105</v>
      </c>
      <c r="CD289" s="12"/>
      <c r="CE289" s="12"/>
      <c r="CF289" s="12"/>
      <c r="CG289" s="12"/>
    </row>
    <row r="290" spans="1:218" s="176" customFormat="1" ht="45" hidden="1" customHeight="1" x14ac:dyDescent="0.2">
      <c r="A290" s="3686" t="s">
        <v>3151</v>
      </c>
      <c r="B290" s="3687"/>
      <c r="C290" s="3688" t="s">
        <v>3152</v>
      </c>
      <c r="D290" s="3688" t="s">
        <v>3153</v>
      </c>
      <c r="E290" s="4269" t="s">
        <v>114</v>
      </c>
      <c r="F290" s="3691"/>
      <c r="G290" s="3691"/>
      <c r="H290" s="3692"/>
      <c r="I290" s="3693"/>
      <c r="J290" s="3694">
        <v>43545</v>
      </c>
      <c r="K290" s="3694"/>
      <c r="L290" s="3694"/>
      <c r="M290" s="3866"/>
      <c r="N290" s="3694"/>
      <c r="O290" s="3694"/>
      <c r="P290" s="3696"/>
      <c r="Q290" s="3732"/>
      <c r="R290" s="3698"/>
      <c r="S290" s="3698"/>
      <c r="T290" s="3698"/>
      <c r="U290" s="3794">
        <v>45352</v>
      </c>
      <c r="V290" s="3699" t="s">
        <v>2724</v>
      </c>
      <c r="W290" s="3700" t="str">
        <f t="shared" si="13"/>
        <v>Yes</v>
      </c>
      <c r="X290" s="3701" t="s">
        <v>93</v>
      </c>
      <c r="Y290" s="3688" t="s">
        <v>94</v>
      </c>
      <c r="Z290" s="3688"/>
      <c r="AA290" s="5791"/>
      <c r="AB290" s="5776" t="s">
        <v>3154</v>
      </c>
      <c r="AC290" s="3703"/>
      <c r="AD290" s="3704">
        <v>45689</v>
      </c>
      <c r="AE290" s="4145" t="s">
        <v>3155</v>
      </c>
      <c r="AF290" s="3705" t="s">
        <v>3156</v>
      </c>
      <c r="AG290" s="3706">
        <v>46054</v>
      </c>
      <c r="AH290" s="3706"/>
      <c r="AI290" s="3706"/>
      <c r="AJ290" s="3713"/>
      <c r="AK290" s="3707"/>
      <c r="AL290" s="3709"/>
      <c r="AM290" s="3705"/>
      <c r="AN290" s="3706"/>
      <c r="AO290" s="3706"/>
      <c r="AP290" s="3706"/>
      <c r="AQ290" s="3695"/>
      <c r="AR290" s="3708"/>
      <c r="AS290" s="3709"/>
      <c r="AT290" s="3692"/>
      <c r="AU290" s="3709"/>
      <c r="AV290" s="3709"/>
      <c r="AW290" s="3709"/>
      <c r="AX290" s="3692"/>
      <c r="AY290" s="3710"/>
      <c r="AZ290" s="3709"/>
      <c r="BA290" s="3692"/>
      <c r="BB290" s="3709"/>
      <c r="BC290" s="3709"/>
      <c r="BD290" s="3709"/>
      <c r="BE290" s="3692"/>
      <c r="BF290" s="3692"/>
      <c r="BG290" s="4089">
        <v>46508</v>
      </c>
      <c r="BH290" s="3706">
        <v>46508</v>
      </c>
      <c r="BI290" s="3711"/>
      <c r="BJ290" s="4089">
        <v>46692</v>
      </c>
      <c r="BK290" s="3706">
        <v>46692</v>
      </c>
      <c r="BL290" s="3711"/>
      <c r="BM290" s="4089">
        <v>46935</v>
      </c>
      <c r="BN290" s="3706">
        <v>46935</v>
      </c>
      <c r="BO290" s="3711"/>
      <c r="BP290" s="3688" t="s">
        <v>3157</v>
      </c>
      <c r="BQ290" s="4182" t="s">
        <v>3158</v>
      </c>
      <c r="BR290" s="3688" t="s">
        <v>3159</v>
      </c>
      <c r="BS290" s="3688" t="s">
        <v>2728</v>
      </c>
      <c r="BT290" s="3716">
        <v>45562</v>
      </c>
      <c r="BU290" s="3716">
        <v>45779</v>
      </c>
      <c r="BV290" s="3695" t="s">
        <v>116</v>
      </c>
      <c r="BW290" s="3716">
        <v>45562</v>
      </c>
      <c r="BX290" s="3716">
        <v>45779</v>
      </c>
      <c r="BY290" s="3695" t="s">
        <v>116</v>
      </c>
      <c r="BZ290" s="3716">
        <v>45779</v>
      </c>
      <c r="CA290" s="3716" t="s">
        <v>104</v>
      </c>
      <c r="CB290" s="1409"/>
      <c r="CC290" s="540"/>
      <c r="CD290" s="12"/>
      <c r="CE290" s="12"/>
      <c r="CF290" s="12"/>
      <c r="CG290" s="18"/>
      <c r="GT290" s="1"/>
      <c r="GU290" s="1"/>
      <c r="GV290" s="1"/>
      <c r="GW290" s="1"/>
      <c r="GX290" s="1"/>
      <c r="GY290" s="1"/>
      <c r="GZ290" s="1"/>
      <c r="HA290" s="1"/>
      <c r="HB290" s="1"/>
      <c r="HC290" s="1"/>
      <c r="HD290" s="1"/>
      <c r="HE290" s="1"/>
      <c r="HF290" s="1"/>
      <c r="HG290" s="1"/>
      <c r="HH290" s="1"/>
      <c r="HI290" s="1"/>
      <c r="HJ290" s="1"/>
    </row>
    <row r="291" spans="1:218" s="176" customFormat="1" ht="45" hidden="1" customHeight="1" x14ac:dyDescent="0.2">
      <c r="A291" s="3686" t="s">
        <v>3160</v>
      </c>
      <c r="B291" s="3687"/>
      <c r="C291" s="3688" t="s">
        <v>3161</v>
      </c>
      <c r="D291" s="3689" t="s">
        <v>439</v>
      </c>
      <c r="E291" s="3859" t="s">
        <v>114</v>
      </c>
      <c r="F291" s="3691"/>
      <c r="G291" s="3691"/>
      <c r="H291" s="3692"/>
      <c r="I291" s="3693"/>
      <c r="J291" s="3694">
        <v>43532</v>
      </c>
      <c r="K291" s="3694"/>
      <c r="L291" s="3767"/>
      <c r="M291" s="3768"/>
      <c r="N291" s="3767"/>
      <c r="O291" s="3694"/>
      <c r="P291" s="3696"/>
      <c r="Q291" s="3697"/>
      <c r="R291" s="3698"/>
      <c r="S291" s="3698"/>
      <c r="T291" s="3698"/>
      <c r="U291" s="3794">
        <v>45474</v>
      </c>
      <c r="V291" s="3699" t="s">
        <v>440</v>
      </c>
      <c r="W291" s="3700" t="b">
        <f t="shared" si="13"/>
        <v>0</v>
      </c>
      <c r="X291" s="3701" t="s">
        <v>237</v>
      </c>
      <c r="Y291" s="3688" t="s">
        <v>94</v>
      </c>
      <c r="Z291" s="3688"/>
      <c r="AA291" s="5776" t="s">
        <v>3162</v>
      </c>
      <c r="AB291" s="5782" t="s">
        <v>442</v>
      </c>
      <c r="AC291" s="3703"/>
      <c r="AD291" s="3704">
        <v>42887</v>
      </c>
      <c r="AE291" s="4203"/>
      <c r="AF291" s="3705"/>
      <c r="AG291" s="3728"/>
      <c r="AH291" s="3728"/>
      <c r="AI291" s="3728"/>
      <c r="AJ291" s="3713"/>
      <c r="AK291" s="3707"/>
      <c r="AL291" s="3709"/>
      <c r="AM291" s="3705"/>
      <c r="AN291" s="3706"/>
      <c r="AO291" s="3706"/>
      <c r="AP291" s="3706"/>
      <c r="AQ291" s="3695"/>
      <c r="AR291" s="3708"/>
      <c r="AS291" s="3709"/>
      <c r="AT291" s="3705"/>
      <c r="AU291" s="3709"/>
      <c r="AV291" s="3709"/>
      <c r="AW291" s="3709"/>
      <c r="AX291" s="3692"/>
      <c r="AY291" s="3710"/>
      <c r="AZ291" s="3709"/>
      <c r="BA291" s="3692"/>
      <c r="BB291" s="3709"/>
      <c r="BC291" s="3709"/>
      <c r="BD291" s="3709"/>
      <c r="BE291" s="3692"/>
      <c r="BF291" s="3692"/>
      <c r="BG291" s="4089"/>
      <c r="BH291" s="3706"/>
      <c r="BI291" s="3706"/>
      <c r="BJ291" s="4089"/>
      <c r="BK291" s="3706"/>
      <c r="BL291" s="3711"/>
      <c r="BM291" s="4089"/>
      <c r="BN291" s="3900"/>
      <c r="BO291" s="3711"/>
      <c r="BP291" s="3688" t="s">
        <v>443</v>
      </c>
      <c r="BQ291" s="4182"/>
      <c r="BR291" s="3688"/>
      <c r="BS291" s="3763"/>
      <c r="BT291" s="3716">
        <v>45933</v>
      </c>
      <c r="BU291" s="3716"/>
      <c r="BV291" s="3695" t="s">
        <v>116</v>
      </c>
      <c r="BW291" s="3716"/>
      <c r="BX291" s="3716"/>
      <c r="BY291" s="3695"/>
      <c r="BZ291" s="3716"/>
      <c r="CA291" s="3716" t="s">
        <v>444</v>
      </c>
      <c r="CB291" s="1409"/>
      <c r="CC291" s="540"/>
      <c r="CD291" s="12"/>
      <c r="CE291" s="12"/>
      <c r="CF291" s="12"/>
      <c r="CG291" s="18"/>
      <c r="GT291" s="1"/>
      <c r="GU291" s="1"/>
      <c r="GV291" s="1"/>
      <c r="GW291" s="1"/>
      <c r="GX291" s="1"/>
      <c r="GY291" s="1"/>
      <c r="GZ291" s="1"/>
      <c r="HA291" s="1"/>
      <c r="HB291" s="1"/>
      <c r="HC291" s="1"/>
      <c r="HD291" s="1"/>
      <c r="HE291" s="1"/>
      <c r="HF291" s="1"/>
      <c r="HG291" s="1"/>
      <c r="HH291" s="1"/>
      <c r="HI291" s="1"/>
      <c r="HJ291" s="1"/>
    </row>
    <row r="292" spans="1:218" s="176" customFormat="1" ht="45" hidden="1" customHeight="1" x14ac:dyDescent="0.2">
      <c r="A292" s="1412" t="s">
        <v>3163</v>
      </c>
      <c r="B292" s="3304"/>
      <c r="C292" s="1381" t="s">
        <v>3164</v>
      </c>
      <c r="D292" s="1380" t="s">
        <v>3165</v>
      </c>
      <c r="E292" s="7373">
        <v>2263</v>
      </c>
      <c r="F292" s="1385" t="s">
        <v>91</v>
      </c>
      <c r="G292" s="1385" t="s">
        <v>949</v>
      </c>
      <c r="H292" s="1413" t="s">
        <v>89</v>
      </c>
      <c r="I292" s="1414" t="s">
        <v>89</v>
      </c>
      <c r="J292" s="1389">
        <v>43860</v>
      </c>
      <c r="K292" s="1389"/>
      <c r="L292" s="1389"/>
      <c r="M292" s="2002" t="s">
        <v>3166</v>
      </c>
      <c r="N292" s="1389"/>
      <c r="O292" s="1389" t="s">
        <v>90</v>
      </c>
      <c r="P292" s="1388"/>
      <c r="Q292" s="1415"/>
      <c r="R292" s="1416"/>
      <c r="S292" s="1416"/>
      <c r="T292" s="1416"/>
      <c r="U292" s="3792"/>
      <c r="V292" s="1417"/>
      <c r="W292" s="1391" t="str">
        <f t="shared" si="13"/>
        <v>Yes</v>
      </c>
      <c r="X292" s="1392" t="s">
        <v>93</v>
      </c>
      <c r="Y292" s="108" t="s">
        <v>94</v>
      </c>
      <c r="Z292" s="1442"/>
      <c r="AA292" s="5779" t="s">
        <v>3167</v>
      </c>
      <c r="AB292" s="5779" t="s">
        <v>3168</v>
      </c>
      <c r="AC292" s="2926"/>
      <c r="AD292" s="1418">
        <v>45689</v>
      </c>
      <c r="AE292" s="1570">
        <v>44105</v>
      </c>
      <c r="AF292" s="2291" t="s">
        <v>3169</v>
      </c>
      <c r="AG292" s="1396">
        <v>44105</v>
      </c>
      <c r="AH292" s="1397">
        <v>44116</v>
      </c>
      <c r="AI292" s="1397">
        <v>44158</v>
      </c>
      <c r="AJ292" s="3008" t="s">
        <v>3170</v>
      </c>
      <c r="AK292" s="1399"/>
      <c r="AL292" s="1570" t="s">
        <v>3171</v>
      </c>
      <c r="AM292" s="1419" t="s">
        <v>1491</v>
      </c>
      <c r="AN292" s="1396">
        <v>45292</v>
      </c>
      <c r="AO292" s="1397">
        <v>45351</v>
      </c>
      <c r="AP292" s="1397">
        <v>45407</v>
      </c>
      <c r="AQ292" s="132" t="s">
        <v>3172</v>
      </c>
      <c r="AR292" s="1400"/>
      <c r="AS292" s="1420" t="s">
        <v>3173</v>
      </c>
      <c r="AT292" s="1419" t="s">
        <v>3174</v>
      </c>
      <c r="AU292" s="1422">
        <v>45809</v>
      </c>
      <c r="AV292" s="1423">
        <v>45841</v>
      </c>
      <c r="AW292" s="1423">
        <v>45897</v>
      </c>
      <c r="AX292" s="4317" t="s">
        <v>3175</v>
      </c>
      <c r="AY292" s="1425"/>
      <c r="AZ292" s="1420"/>
      <c r="BA292" s="1421"/>
      <c r="BB292" s="1422"/>
      <c r="BC292" s="1423"/>
      <c r="BD292" s="1423"/>
      <c r="BE292" s="1424"/>
      <c r="BF292" s="1424"/>
      <c r="BG292" s="4085" t="s">
        <v>1534</v>
      </c>
      <c r="BH292" s="1396">
        <v>46023</v>
      </c>
      <c r="BI292" s="1397"/>
      <c r="BJ292" s="4085">
        <v>46327</v>
      </c>
      <c r="BK292" s="1396">
        <v>46327</v>
      </c>
      <c r="BL292" s="1408"/>
      <c r="BM292" s="4085">
        <v>46692</v>
      </c>
      <c r="BN292" s="1435">
        <v>46692</v>
      </c>
      <c r="BO292" s="1408"/>
      <c r="BP292" s="5366" t="s">
        <v>3176</v>
      </c>
      <c r="BQ292" s="5390" t="s">
        <v>132</v>
      </c>
      <c r="BR292" s="5417"/>
      <c r="BS292" s="635"/>
      <c r="BT292" s="1436">
        <v>45575</v>
      </c>
      <c r="BU292" s="1409">
        <v>45779</v>
      </c>
      <c r="BV292" s="1410" t="s">
        <v>116</v>
      </c>
      <c r="BW292" s="1409">
        <v>45476</v>
      </c>
      <c r="BX292" s="1409">
        <v>45779</v>
      </c>
      <c r="BY292" s="1410" t="s">
        <v>116</v>
      </c>
      <c r="BZ292" s="1409">
        <v>45779</v>
      </c>
      <c r="CA292" s="1409" t="s">
        <v>178</v>
      </c>
      <c r="CB292" s="1409"/>
      <c r="CC292" s="542" t="s">
        <v>105</v>
      </c>
      <c r="CD292" s="12"/>
      <c r="CE292" s="12"/>
      <c r="CF292" s="12"/>
      <c r="CG292" s="18"/>
      <c r="GT292" s="1"/>
      <c r="GU292" s="1"/>
      <c r="GV292" s="1"/>
      <c r="GW292" s="1"/>
      <c r="GX292" s="1"/>
      <c r="GY292" s="1"/>
      <c r="GZ292" s="1"/>
      <c r="HA292" s="1"/>
      <c r="HB292" s="1"/>
      <c r="HC292" s="1"/>
      <c r="HD292" s="1"/>
      <c r="HE292" s="1"/>
      <c r="HF292" s="1"/>
      <c r="HG292" s="1"/>
      <c r="HH292" s="1"/>
      <c r="HI292" s="1"/>
      <c r="HJ292" s="1"/>
    </row>
    <row r="293" spans="1:218" s="176" customFormat="1" ht="45" hidden="1" customHeight="1" x14ac:dyDescent="0.2">
      <c r="A293" s="1688" t="s">
        <v>3177</v>
      </c>
      <c r="B293" s="3307"/>
      <c r="C293" s="2275" t="s">
        <v>3178</v>
      </c>
      <c r="D293" s="1689" t="s">
        <v>3179</v>
      </c>
      <c r="E293" s="7167">
        <v>2281</v>
      </c>
      <c r="F293" s="1665" t="s">
        <v>337</v>
      </c>
      <c r="G293" s="1665" t="s">
        <v>266</v>
      </c>
      <c r="H293" s="1680" t="s">
        <v>89</v>
      </c>
      <c r="I293" s="1691" t="s">
        <v>89</v>
      </c>
      <c r="J293" s="1668">
        <v>40471</v>
      </c>
      <c r="K293" s="1668"/>
      <c r="L293" s="1668" t="s">
        <v>90</v>
      </c>
      <c r="M293" s="2006" t="s">
        <v>775</v>
      </c>
      <c r="N293" s="1668" t="s">
        <v>583</v>
      </c>
      <c r="O293" s="1668"/>
      <c r="P293" s="1667"/>
      <c r="Q293" s="1705"/>
      <c r="R293" s="1669"/>
      <c r="S293" s="1669"/>
      <c r="T293" s="1669"/>
      <c r="U293" s="3793"/>
      <c r="V293" s="1671"/>
      <c r="W293" s="1695" t="str">
        <f t="shared" si="13"/>
        <v>Yes</v>
      </c>
      <c r="X293" s="1672" t="s">
        <v>93</v>
      </c>
      <c r="Y293" s="1376" t="s">
        <v>94</v>
      </c>
      <c r="Z293" s="1376"/>
      <c r="AA293" s="5854" t="s">
        <v>3180</v>
      </c>
      <c r="AB293" s="5855" t="s">
        <v>3181</v>
      </c>
      <c r="AC293" s="2312"/>
      <c r="AD293" s="1682">
        <v>44348</v>
      </c>
      <c r="AE293" s="4147">
        <v>44348</v>
      </c>
      <c r="AF293" s="1676" t="s">
        <v>3182</v>
      </c>
      <c r="AG293" s="1674">
        <v>44348</v>
      </c>
      <c r="AH293" s="1674">
        <v>44377</v>
      </c>
      <c r="AI293" s="1674">
        <v>44498</v>
      </c>
      <c r="AJ293" s="3014" t="s">
        <v>3183</v>
      </c>
      <c r="AK293" s="1677"/>
      <c r="AL293" s="7129" t="s">
        <v>1025</v>
      </c>
      <c r="AM293" s="7141" t="s">
        <v>158</v>
      </c>
      <c r="AN293" s="1674">
        <v>44743</v>
      </c>
      <c r="AO293" s="1674"/>
      <c r="AP293" s="1674"/>
      <c r="AQ293" s="1666"/>
      <c r="AR293" s="1697"/>
      <c r="AS293" s="1679"/>
      <c r="AT293" s="1680"/>
      <c r="AU293" s="1679"/>
      <c r="AV293" s="1679"/>
      <c r="AW293" s="1679"/>
      <c r="AX293" s="1680"/>
      <c r="AY293" s="1698"/>
      <c r="AZ293" s="1679"/>
      <c r="BA293" s="1680"/>
      <c r="BB293" s="1679"/>
      <c r="BC293" s="1679"/>
      <c r="BD293" s="1679"/>
      <c r="BE293" s="1680"/>
      <c r="BF293" s="1680"/>
      <c r="BG293" s="4178" t="s">
        <v>316</v>
      </c>
      <c r="BH293" s="2237">
        <v>45017</v>
      </c>
      <c r="BI293" s="2311"/>
      <c r="BJ293" s="4178" t="s">
        <v>1240</v>
      </c>
      <c r="BK293" s="2237">
        <v>45108</v>
      </c>
      <c r="BL293" s="2311"/>
      <c r="BM293" s="4178" t="s">
        <v>522</v>
      </c>
      <c r="BN293" s="2237">
        <v>45383</v>
      </c>
      <c r="BO293" s="2311"/>
      <c r="BP293" s="1376" t="s">
        <v>3184</v>
      </c>
      <c r="BQ293" s="4184"/>
      <c r="BR293" s="2300"/>
      <c r="BS293" s="1376"/>
      <c r="BT293" s="1684">
        <v>44798</v>
      </c>
      <c r="BU293" s="1684"/>
      <c r="BV293" s="1666" t="s">
        <v>116</v>
      </c>
      <c r="BW293" s="1684"/>
      <c r="BX293" s="1684">
        <v>44803</v>
      </c>
      <c r="BY293" s="1666" t="s">
        <v>116</v>
      </c>
      <c r="BZ293" s="1684">
        <v>45022</v>
      </c>
      <c r="CA293" s="2319" t="s">
        <v>117</v>
      </c>
      <c r="CB293" s="1684"/>
      <c r="CC293" s="1376" t="s">
        <v>105</v>
      </c>
      <c r="CD293" s="12"/>
      <c r="CE293" s="12"/>
      <c r="CF293" s="12"/>
      <c r="CG293" s="18"/>
      <c r="GT293" s="1"/>
      <c r="GU293" s="1"/>
      <c r="GV293" s="1"/>
      <c r="GW293" s="1"/>
      <c r="GX293" s="1"/>
      <c r="GY293" s="1"/>
      <c r="GZ293" s="1"/>
      <c r="HA293" s="1"/>
      <c r="HB293" s="1"/>
      <c r="HC293" s="1"/>
      <c r="HD293" s="1"/>
      <c r="HE293" s="1"/>
      <c r="HF293" s="1"/>
      <c r="HG293" s="1"/>
      <c r="HH293" s="1"/>
      <c r="HI293" s="1"/>
      <c r="HJ293" s="1"/>
    </row>
    <row r="294" spans="1:218" s="176" customFormat="1" ht="45" hidden="1" customHeight="1" x14ac:dyDescent="0.2">
      <c r="A294" s="3686" t="s">
        <v>3185</v>
      </c>
      <c r="B294" s="3687"/>
      <c r="C294" s="3688" t="s">
        <v>3186</v>
      </c>
      <c r="D294" s="3689" t="s">
        <v>599</v>
      </c>
      <c r="E294" s="3717" t="s">
        <v>193</v>
      </c>
      <c r="F294" s="3691"/>
      <c r="G294" s="3691"/>
      <c r="H294" s="3692" t="s">
        <v>89</v>
      </c>
      <c r="I294" s="3695" t="s">
        <v>194</v>
      </c>
      <c r="J294" s="3696">
        <v>45376</v>
      </c>
      <c r="K294" s="3694">
        <v>41649</v>
      </c>
      <c r="L294" s="3694" t="s">
        <v>90</v>
      </c>
      <c r="M294" s="3866" t="s">
        <v>515</v>
      </c>
      <c r="N294" s="3696"/>
      <c r="O294" s="3696"/>
      <c r="P294" s="3696"/>
      <c r="Q294" s="3697"/>
      <c r="R294" s="3698"/>
      <c r="S294" s="3698"/>
      <c r="T294" s="3698"/>
      <c r="U294" s="3794"/>
      <c r="V294" s="3699"/>
      <c r="W294" s="3700" t="str">
        <f t="shared" si="13"/>
        <v>Yes</v>
      </c>
      <c r="X294" s="3701" t="s">
        <v>93</v>
      </c>
      <c r="Y294" s="3688" t="s">
        <v>94</v>
      </c>
      <c r="Z294" s="3695"/>
      <c r="AA294" s="5831" t="s">
        <v>600</v>
      </c>
      <c r="AB294" s="6216" t="s">
        <v>601</v>
      </c>
      <c r="AC294" s="3704">
        <v>45717</v>
      </c>
      <c r="AD294" s="3704">
        <v>45717</v>
      </c>
      <c r="AE294" s="4145" t="s">
        <v>602</v>
      </c>
      <c r="AF294" s="3705" t="s">
        <v>603</v>
      </c>
      <c r="AG294" s="3706">
        <v>46266</v>
      </c>
      <c r="AH294" s="3706"/>
      <c r="AI294" s="3706"/>
      <c r="AJ294" s="3713"/>
      <c r="AK294" s="3707"/>
      <c r="AL294" s="4151"/>
      <c r="AM294" s="3715"/>
      <c r="AN294" s="3706"/>
      <c r="AO294" s="3706"/>
      <c r="AP294" s="3706"/>
      <c r="AQ294" s="3695"/>
      <c r="AR294" s="3708"/>
      <c r="AS294" s="3709"/>
      <c r="AT294" s="3692"/>
      <c r="AU294" s="3709"/>
      <c r="AV294" s="3709"/>
      <c r="AW294" s="3709"/>
      <c r="AX294" s="3692"/>
      <c r="AY294" s="3710"/>
      <c r="AZ294" s="3709"/>
      <c r="BA294" s="3692"/>
      <c r="BB294" s="3709"/>
      <c r="BC294" s="3709"/>
      <c r="BD294" s="3709"/>
      <c r="BE294" s="3692"/>
      <c r="BF294" s="3692"/>
      <c r="BG294" s="4089" t="s">
        <v>604</v>
      </c>
      <c r="BH294" s="3706">
        <v>46569</v>
      </c>
      <c r="BI294" s="3711"/>
      <c r="BJ294" s="4089">
        <v>46935</v>
      </c>
      <c r="BK294" s="3706">
        <v>46935</v>
      </c>
      <c r="BL294" s="3711"/>
      <c r="BM294" s="4089">
        <v>47178</v>
      </c>
      <c r="BN294" s="3706">
        <v>47178</v>
      </c>
      <c r="BO294" s="3711"/>
      <c r="BP294" s="3688" t="s">
        <v>605</v>
      </c>
      <c r="BQ294" s="4182" t="s">
        <v>355</v>
      </c>
      <c r="BR294" s="3688"/>
      <c r="BS294" s="5429"/>
      <c r="BT294" s="3716">
        <v>44547</v>
      </c>
      <c r="BU294" s="3716">
        <v>45804</v>
      </c>
      <c r="BV294" s="3695" t="s">
        <v>116</v>
      </c>
      <c r="BW294" s="3716">
        <v>44362</v>
      </c>
      <c r="BX294" s="3716">
        <v>45804</v>
      </c>
      <c r="BY294" s="3695" t="s">
        <v>116</v>
      </c>
      <c r="BZ294" s="3716">
        <v>45804</v>
      </c>
      <c r="CA294" s="3716" t="s">
        <v>104</v>
      </c>
      <c r="CB294" s="2682"/>
      <c r="CC294" s="2678" t="s">
        <v>606</v>
      </c>
      <c r="CD294" s="12"/>
      <c r="CE294" s="12"/>
      <c r="CF294" s="12"/>
      <c r="CG294" s="18"/>
      <c r="GT294" s="1"/>
      <c r="GU294" s="1"/>
      <c r="GV294" s="1"/>
      <c r="GW294" s="1"/>
      <c r="GX294" s="1"/>
      <c r="GY294" s="1"/>
      <c r="GZ294" s="1"/>
      <c r="HA294" s="1"/>
      <c r="HB294" s="1"/>
      <c r="HC294" s="1"/>
      <c r="HD294" s="1"/>
      <c r="HE294" s="1"/>
      <c r="HF294" s="1"/>
      <c r="HG294" s="1"/>
      <c r="HH294" s="1"/>
      <c r="HI294" s="1"/>
      <c r="HJ294" s="1"/>
    </row>
    <row r="295" spans="1:218" s="176" customFormat="1" ht="45" hidden="1" customHeight="1" x14ac:dyDescent="0.2">
      <c r="A295" s="1688" t="s">
        <v>3187</v>
      </c>
      <c r="B295" s="3307"/>
      <c r="C295" s="2275" t="s">
        <v>3188</v>
      </c>
      <c r="D295" s="1376" t="s">
        <v>1157</v>
      </c>
      <c r="E295" s="1704">
        <v>2086</v>
      </c>
      <c r="F295" s="1665" t="s">
        <v>1083</v>
      </c>
      <c r="G295" s="1665" t="s">
        <v>1158</v>
      </c>
      <c r="H295" s="1680" t="s">
        <v>89</v>
      </c>
      <c r="I295" s="1691" t="s">
        <v>194</v>
      </c>
      <c r="J295" s="1668">
        <v>41988</v>
      </c>
      <c r="K295" s="1668"/>
      <c r="L295" s="1668"/>
      <c r="M295" s="2006"/>
      <c r="N295" s="1668"/>
      <c r="O295" s="1668"/>
      <c r="P295" s="1667"/>
      <c r="Q295" s="1667"/>
      <c r="R295" s="1669"/>
      <c r="S295" s="1669"/>
      <c r="T295" s="1669"/>
      <c r="U295" s="3793">
        <v>43800</v>
      </c>
      <c r="V295" s="2316" t="s">
        <v>1159</v>
      </c>
      <c r="W295" s="1695" t="str">
        <f t="shared" si="13"/>
        <v>Yes</v>
      </c>
      <c r="X295" s="1672" t="s">
        <v>93</v>
      </c>
      <c r="Y295" s="1376" t="s">
        <v>94</v>
      </c>
      <c r="Z295" s="1666"/>
      <c r="AA295" s="5773" t="s">
        <v>1160</v>
      </c>
      <c r="AB295" s="5773" t="s">
        <v>1161</v>
      </c>
      <c r="AC295" s="2314" t="s">
        <v>1162</v>
      </c>
      <c r="AD295" s="1682">
        <v>43374</v>
      </c>
      <c r="AE295" s="4147">
        <v>43525</v>
      </c>
      <c r="AF295" s="1731" t="s">
        <v>1163</v>
      </c>
      <c r="AG295" s="1674">
        <v>43525</v>
      </c>
      <c r="AH295" s="1674">
        <v>43682</v>
      </c>
      <c r="AI295" s="1674">
        <v>43749</v>
      </c>
      <c r="AJ295" s="3006" t="s">
        <v>1164</v>
      </c>
      <c r="AK295" s="1677" t="s">
        <v>1165</v>
      </c>
      <c r="AL295" s="7129" t="s">
        <v>1166</v>
      </c>
      <c r="AM295" s="7149" t="s">
        <v>1167</v>
      </c>
      <c r="AN295" s="1674">
        <v>44470</v>
      </c>
      <c r="AO295" s="1674">
        <v>44480</v>
      </c>
      <c r="AP295" s="1674">
        <v>44536</v>
      </c>
      <c r="AQ295" s="1666" t="s">
        <v>1168</v>
      </c>
      <c r="AR295" s="1697"/>
      <c r="AS295" s="1679">
        <v>44713</v>
      </c>
      <c r="AT295" s="1680" t="s">
        <v>270</v>
      </c>
      <c r="AU295" s="1679">
        <v>44713</v>
      </c>
      <c r="AV295" s="1679"/>
      <c r="AW295" s="1679"/>
      <c r="AX295" s="1680"/>
      <c r="AY295" s="1698"/>
      <c r="AZ295" s="1679"/>
      <c r="BA295" s="1680"/>
      <c r="BB295" s="1679"/>
      <c r="BC295" s="1679"/>
      <c r="BD295" s="1679"/>
      <c r="BE295" s="1680"/>
      <c r="BF295" s="1680"/>
      <c r="BG295" s="4158">
        <v>44896</v>
      </c>
      <c r="BH295" s="1674">
        <v>44896</v>
      </c>
      <c r="BI295" s="1683"/>
      <c r="BJ295" s="4158">
        <v>45017</v>
      </c>
      <c r="BK295" s="1674">
        <v>45017</v>
      </c>
      <c r="BL295" s="1683"/>
      <c r="BM295" s="4158">
        <v>45352</v>
      </c>
      <c r="BN295" s="1674">
        <v>45352</v>
      </c>
      <c r="BO295" s="1683"/>
      <c r="BP295" s="1376" t="s">
        <v>2587</v>
      </c>
      <c r="BQ295" s="4184"/>
      <c r="BR295" s="1376" t="s">
        <v>1169</v>
      </c>
      <c r="BS295" s="3202"/>
      <c r="BT295" s="1684">
        <v>44547</v>
      </c>
      <c r="BU295" s="1684">
        <v>44477</v>
      </c>
      <c r="BV295" s="1666" t="s">
        <v>116</v>
      </c>
      <c r="BW295" s="1684">
        <v>44547</v>
      </c>
      <c r="BX295" s="1684">
        <v>44477</v>
      </c>
      <c r="BY295" s="1666" t="s">
        <v>116</v>
      </c>
      <c r="BZ295" s="1684"/>
      <c r="CA295" s="2319" t="s">
        <v>117</v>
      </c>
      <c r="CB295" s="1684"/>
      <c r="CC295" s="1376" t="s">
        <v>1170</v>
      </c>
      <c r="CD295" s="12"/>
      <c r="CE295" s="12"/>
      <c r="CF295" s="12"/>
      <c r="CG295" s="18"/>
      <c r="GT295" s="1"/>
      <c r="GU295" s="1"/>
      <c r="GV295" s="1"/>
      <c r="GW295" s="1"/>
      <c r="GX295" s="1"/>
      <c r="GY295" s="1"/>
      <c r="GZ295" s="1"/>
      <c r="HA295" s="1"/>
      <c r="HB295" s="1"/>
      <c r="HC295" s="1"/>
      <c r="HD295" s="1"/>
      <c r="HE295" s="1"/>
      <c r="HF295" s="1"/>
      <c r="HG295" s="1"/>
      <c r="HH295" s="1"/>
      <c r="HI295" s="1"/>
      <c r="HJ295" s="1"/>
    </row>
    <row r="296" spans="1:218" s="176" customFormat="1" ht="45" hidden="1" customHeight="1" x14ac:dyDescent="0.2">
      <c r="A296" s="1688"/>
      <c r="B296" s="3307" t="s">
        <v>3189</v>
      </c>
      <c r="C296" s="1376" t="s">
        <v>3190</v>
      </c>
      <c r="D296" s="1689" t="s">
        <v>865</v>
      </c>
      <c r="E296" s="1704">
        <v>2085</v>
      </c>
      <c r="F296" s="1665" t="s">
        <v>337</v>
      </c>
      <c r="G296" s="1665" t="s">
        <v>1158</v>
      </c>
      <c r="H296" s="1680" t="s">
        <v>89</v>
      </c>
      <c r="I296" s="1691" t="s">
        <v>194</v>
      </c>
      <c r="J296" s="1668">
        <v>44175</v>
      </c>
      <c r="K296" s="1668"/>
      <c r="L296" s="1692"/>
      <c r="M296" s="2007"/>
      <c r="N296" s="1692"/>
      <c r="O296" s="1692"/>
      <c r="P296" s="1667"/>
      <c r="Q296" s="1705"/>
      <c r="R296" s="1669"/>
      <c r="S296" s="1669"/>
      <c r="T296" s="1694">
        <v>44774</v>
      </c>
      <c r="U296" s="3793"/>
      <c r="V296" s="1671"/>
      <c r="W296" s="1695" t="str">
        <f t="shared" si="13"/>
        <v>Yes</v>
      </c>
      <c r="X296" s="1672" t="s">
        <v>93</v>
      </c>
      <c r="Y296" s="1376" t="s">
        <v>94</v>
      </c>
      <c r="Z296" s="1376"/>
      <c r="AA296" s="5773" t="s">
        <v>867</v>
      </c>
      <c r="AB296" s="5773" t="s">
        <v>868</v>
      </c>
      <c r="AC296" s="2313" t="s">
        <v>869</v>
      </c>
      <c r="AD296" s="1682">
        <v>44317</v>
      </c>
      <c r="AE296" s="4147" t="s">
        <v>870</v>
      </c>
      <c r="AF296" s="1676" t="s">
        <v>871</v>
      </c>
      <c r="AG296" s="1674">
        <v>43497</v>
      </c>
      <c r="AH296" s="1674">
        <v>43507</v>
      </c>
      <c r="AI296" s="1674">
        <v>43549</v>
      </c>
      <c r="AJ296" s="3014" t="s">
        <v>872</v>
      </c>
      <c r="AK296" s="1677"/>
      <c r="AL296" s="7165" t="s">
        <v>873</v>
      </c>
      <c r="AM296" s="7149" t="s">
        <v>874</v>
      </c>
      <c r="AN296" s="1674">
        <v>44378</v>
      </c>
      <c r="AO296" s="1674">
        <v>44407</v>
      </c>
      <c r="AP296" s="1674">
        <v>44477</v>
      </c>
      <c r="AQ296" s="1666" t="s">
        <v>875</v>
      </c>
      <c r="AR296" s="1697"/>
      <c r="AS296" s="1679"/>
      <c r="AT296" s="1680"/>
      <c r="AU296" s="1679"/>
      <c r="AV296" s="1679"/>
      <c r="AW296" s="1679"/>
      <c r="AX296" s="1680"/>
      <c r="AY296" s="1698"/>
      <c r="AZ296" s="1679"/>
      <c r="BA296" s="1680"/>
      <c r="BB296" s="1679"/>
      <c r="BC296" s="1679"/>
      <c r="BD296" s="1679"/>
      <c r="BE296" s="1680"/>
      <c r="BF296" s="1680"/>
      <c r="BG296" s="4158">
        <v>45108</v>
      </c>
      <c r="BH296" s="1674">
        <v>45108</v>
      </c>
      <c r="BI296" s="1683"/>
      <c r="BJ296" s="4158">
        <v>45292</v>
      </c>
      <c r="BK296" s="1674">
        <v>45292</v>
      </c>
      <c r="BL296" s="1683"/>
      <c r="BM296" s="4158" t="s">
        <v>114</v>
      </c>
      <c r="BN296" s="1674" t="s">
        <v>114</v>
      </c>
      <c r="BO296" s="1683"/>
      <c r="BP296" s="7151" t="s">
        <v>2665</v>
      </c>
      <c r="BQ296" s="7203"/>
      <c r="BR296" s="7151"/>
      <c r="BS296" s="1376" t="s">
        <v>2666</v>
      </c>
      <c r="BT296" s="1684">
        <v>44256</v>
      </c>
      <c r="BU296" s="1684">
        <v>44483</v>
      </c>
      <c r="BV296" s="1666" t="s">
        <v>116</v>
      </c>
      <c r="BW296" s="1684">
        <v>44427</v>
      </c>
      <c r="BX296" s="1684">
        <v>44764</v>
      </c>
      <c r="BY296" s="1666" t="s">
        <v>116</v>
      </c>
      <c r="BZ296" s="1684">
        <v>44739</v>
      </c>
      <c r="CA296" s="2387" t="s">
        <v>877</v>
      </c>
      <c r="CB296" s="1699"/>
      <c r="CC296" s="1376" t="s">
        <v>105</v>
      </c>
      <c r="CD296" s="12"/>
      <c r="CE296" s="12"/>
      <c r="CF296" s="12"/>
      <c r="CG296" s="18"/>
      <c r="GT296" s="1"/>
      <c r="GU296" s="1"/>
      <c r="GV296" s="1"/>
      <c r="GW296" s="1"/>
      <c r="GX296" s="1"/>
      <c r="GY296" s="1"/>
      <c r="GZ296" s="1"/>
      <c r="HA296" s="1"/>
      <c r="HB296" s="1"/>
      <c r="HC296" s="1"/>
      <c r="HD296" s="1"/>
      <c r="HE296" s="1"/>
      <c r="HF296" s="1"/>
      <c r="HG296" s="1"/>
      <c r="HH296" s="1"/>
      <c r="HI296" s="1"/>
      <c r="HJ296" s="1"/>
    </row>
    <row r="297" spans="1:218" s="176" customFormat="1" ht="45" hidden="1" customHeight="1" x14ac:dyDescent="0.2">
      <c r="A297" s="2150" t="s">
        <v>3191</v>
      </c>
      <c r="B297" s="3306"/>
      <c r="C297" s="2151" t="s">
        <v>3190</v>
      </c>
      <c r="D297" s="2152" t="s">
        <v>3192</v>
      </c>
      <c r="E297" s="3228">
        <v>2168</v>
      </c>
      <c r="F297" s="2155">
        <v>2021</v>
      </c>
      <c r="G297" s="2155">
        <v>2041</v>
      </c>
      <c r="H297" s="2154" t="s">
        <v>89</v>
      </c>
      <c r="I297" s="2181" t="s">
        <v>194</v>
      </c>
      <c r="J297" s="2157">
        <v>44175</v>
      </c>
      <c r="K297" s="2157"/>
      <c r="L297" s="2157" t="s">
        <v>90</v>
      </c>
      <c r="M297" s="2200"/>
      <c r="N297" s="2157"/>
      <c r="O297" s="2157"/>
      <c r="P297" s="2156">
        <v>45566</v>
      </c>
      <c r="Q297" s="2158">
        <v>45635</v>
      </c>
      <c r="R297" s="2159"/>
      <c r="S297" s="2159"/>
      <c r="T297" s="2159"/>
      <c r="U297" s="3799"/>
      <c r="V297" s="2161"/>
      <c r="W297" s="2162" t="str">
        <f t="shared" si="13"/>
        <v>Yes</v>
      </c>
      <c r="X297" s="2163" t="s">
        <v>93</v>
      </c>
      <c r="Y297" s="2151" t="s">
        <v>94</v>
      </c>
      <c r="Z297" s="2151"/>
      <c r="AA297" s="5775" t="s">
        <v>3193</v>
      </c>
      <c r="AB297" s="5775" t="s">
        <v>3194</v>
      </c>
      <c r="AC297" s="2924"/>
      <c r="AD297" s="2165">
        <v>45505</v>
      </c>
      <c r="AE297" s="7204">
        <v>44693</v>
      </c>
      <c r="AF297" s="3600" t="s">
        <v>3195</v>
      </c>
      <c r="AG297" s="2168">
        <v>44735</v>
      </c>
      <c r="AH297" s="2168">
        <v>44693</v>
      </c>
      <c r="AI297" s="2168">
        <v>44735</v>
      </c>
      <c r="AJ297" s="3011" t="s">
        <v>3196</v>
      </c>
      <c r="AK297" s="2169"/>
      <c r="AL297" s="7160" t="s">
        <v>3197</v>
      </c>
      <c r="AM297" s="7161" t="s">
        <v>367</v>
      </c>
      <c r="AN297" s="2168">
        <v>45292</v>
      </c>
      <c r="AO297" s="2171">
        <v>45301</v>
      </c>
      <c r="AP297" s="2171">
        <v>45348</v>
      </c>
      <c r="AQ297" s="4761" t="s">
        <v>3198</v>
      </c>
      <c r="AR297" s="2170"/>
      <c r="AS297" s="2171"/>
      <c r="AT297" s="2154"/>
      <c r="AU297" s="2171"/>
      <c r="AV297" s="2171"/>
      <c r="AW297" s="2171"/>
      <c r="AX297" s="2154"/>
      <c r="AY297" s="2172"/>
      <c r="AZ297" s="2171"/>
      <c r="BA297" s="2154"/>
      <c r="BB297" s="2171"/>
      <c r="BC297" s="2171"/>
      <c r="BD297" s="2171"/>
      <c r="BE297" s="2154"/>
      <c r="BF297" s="2154"/>
      <c r="BG297" s="4159" t="s">
        <v>3199</v>
      </c>
      <c r="BH297" s="2168">
        <v>45566</v>
      </c>
      <c r="BI297" s="2184">
        <v>45566</v>
      </c>
      <c r="BJ297" s="4159">
        <v>45627</v>
      </c>
      <c r="BK297" s="2168">
        <v>45627</v>
      </c>
      <c r="BL297" s="2184">
        <v>45635</v>
      </c>
      <c r="BM297" s="4159">
        <v>45992</v>
      </c>
      <c r="BN297" s="2168">
        <v>45992</v>
      </c>
      <c r="BO297" s="2184"/>
      <c r="BP297" s="2151" t="s">
        <v>4387</v>
      </c>
      <c r="BQ297" s="4771" t="s">
        <v>4388</v>
      </c>
      <c r="BR297" s="2151" t="s">
        <v>3201</v>
      </c>
      <c r="BS297" s="2151"/>
      <c r="BT297" s="2177">
        <v>45320</v>
      </c>
      <c r="BU297" s="2177">
        <v>45589</v>
      </c>
      <c r="BV297" s="2155" t="s">
        <v>116</v>
      </c>
      <c r="BW297" s="2177">
        <v>45680</v>
      </c>
      <c r="BX297" s="2177">
        <v>45589</v>
      </c>
      <c r="BY297" s="2155" t="s">
        <v>116</v>
      </c>
      <c r="BZ297" s="2177">
        <v>45868</v>
      </c>
      <c r="CA297" s="4355" t="s">
        <v>4389</v>
      </c>
      <c r="CB297" s="1409"/>
      <c r="CC297" s="540" t="s">
        <v>105</v>
      </c>
      <c r="CD297" s="12"/>
      <c r="CE297" s="12"/>
      <c r="CF297" s="12"/>
      <c r="CG297" s="18"/>
      <c r="GT297" s="1"/>
      <c r="GU297" s="1"/>
      <c r="GV297" s="1"/>
      <c r="GW297" s="1"/>
      <c r="GX297" s="1"/>
      <c r="GY297" s="1"/>
      <c r="GZ297" s="1"/>
      <c r="HA297" s="1"/>
      <c r="HB297" s="1"/>
      <c r="HC297" s="1"/>
      <c r="HD297" s="1"/>
      <c r="HE297" s="1"/>
      <c r="HF297" s="1"/>
      <c r="HG297" s="1"/>
      <c r="HH297" s="1"/>
      <c r="HI297" s="1"/>
      <c r="HJ297" s="1"/>
    </row>
    <row r="298" spans="1:218" s="176" customFormat="1" ht="45" hidden="1" customHeight="1" x14ac:dyDescent="0.2">
      <c r="A298" s="2150" t="s">
        <v>3202</v>
      </c>
      <c r="B298" s="3306"/>
      <c r="C298" s="2151" t="s">
        <v>3203</v>
      </c>
      <c r="D298" s="2151" t="s">
        <v>948</v>
      </c>
      <c r="E298" s="3519">
        <v>2100</v>
      </c>
      <c r="F298" s="2155">
        <v>2023</v>
      </c>
      <c r="G298" s="2155">
        <v>2041</v>
      </c>
      <c r="H298" s="2155" t="s">
        <v>89</v>
      </c>
      <c r="I298" s="2155" t="s">
        <v>194</v>
      </c>
      <c r="J298" s="2156">
        <v>41108</v>
      </c>
      <c r="K298" s="2157"/>
      <c r="L298" s="1389"/>
      <c r="M298" s="2002"/>
      <c r="N298" s="1389"/>
      <c r="O298" s="2518"/>
      <c r="P298" s="2156">
        <v>45712</v>
      </c>
      <c r="Q298" s="2158">
        <v>45838</v>
      </c>
      <c r="R298" s="2159"/>
      <c r="S298" s="2159"/>
      <c r="T298" s="2159"/>
      <c r="U298" s="3799"/>
      <c r="V298" s="2161"/>
      <c r="W298" s="2162" t="str">
        <f t="shared" si="13"/>
        <v>Yes</v>
      </c>
      <c r="X298" s="2163" t="s">
        <v>93</v>
      </c>
      <c r="Y298" s="2151" t="s">
        <v>94</v>
      </c>
      <c r="Z298" s="2151"/>
      <c r="AA298" s="5775" t="s">
        <v>950</v>
      </c>
      <c r="AB298" s="5775" t="s">
        <v>951</v>
      </c>
      <c r="AC298" s="4110"/>
      <c r="AD298" s="2165" t="s">
        <v>952</v>
      </c>
      <c r="AE298" s="3535" t="s">
        <v>953</v>
      </c>
      <c r="AF298" s="2167" t="s">
        <v>954</v>
      </c>
      <c r="AG298" s="2168">
        <v>43678</v>
      </c>
      <c r="AH298" s="2168">
        <v>43787</v>
      </c>
      <c r="AI298" s="2168">
        <v>43875</v>
      </c>
      <c r="AJ298" s="3011" t="s">
        <v>955</v>
      </c>
      <c r="AK298" s="2533"/>
      <c r="AL298" s="7205">
        <v>44896</v>
      </c>
      <c r="AM298" s="7161" t="s">
        <v>956</v>
      </c>
      <c r="AN298" s="2168">
        <v>44896</v>
      </c>
      <c r="AO298" s="2168">
        <v>44896</v>
      </c>
      <c r="AP298" s="2168">
        <v>44981</v>
      </c>
      <c r="AQ298" s="2155" t="s">
        <v>957</v>
      </c>
      <c r="AR298" s="2534"/>
      <c r="AS298" s="5267">
        <v>45139</v>
      </c>
      <c r="AT298" s="2154" t="s">
        <v>958</v>
      </c>
      <c r="AU298" s="2292">
        <v>45139</v>
      </c>
      <c r="AV298" s="2171">
        <v>45139</v>
      </c>
      <c r="AW298" s="2171">
        <v>45199</v>
      </c>
      <c r="AX298" s="2154"/>
      <c r="AY298" s="2536"/>
      <c r="AZ298" s="2292"/>
      <c r="BA298" s="2320"/>
      <c r="BB298" s="2292"/>
      <c r="BC298" s="2171"/>
      <c r="BD298" s="2171"/>
      <c r="BE298" s="2154"/>
      <c r="BF298" s="2516"/>
      <c r="BG298" s="4159">
        <v>45689</v>
      </c>
      <c r="BH298" s="2168">
        <v>45689</v>
      </c>
      <c r="BI298" s="2184">
        <v>45712</v>
      </c>
      <c r="BJ298" s="4159">
        <v>45809</v>
      </c>
      <c r="BK298" s="2168">
        <v>45809</v>
      </c>
      <c r="BL298" s="2184">
        <v>45838</v>
      </c>
      <c r="BM298" s="4159">
        <v>46357</v>
      </c>
      <c r="BN298" s="2168">
        <v>46357</v>
      </c>
      <c r="BO298" s="2184"/>
      <c r="BP298" s="5360" t="s">
        <v>959</v>
      </c>
      <c r="BQ298" s="5382" t="s">
        <v>960</v>
      </c>
      <c r="BR298" s="2550"/>
      <c r="BS298" s="629" t="s">
        <v>961</v>
      </c>
      <c r="BT298" s="2177">
        <v>45695</v>
      </c>
      <c r="BU298" s="2177">
        <v>45420</v>
      </c>
      <c r="BV298" s="2155" t="s">
        <v>116</v>
      </c>
      <c r="BW298" s="2177">
        <v>45695</v>
      </c>
      <c r="BX298" s="2177">
        <v>45420</v>
      </c>
      <c r="BY298" s="2155" t="s">
        <v>116</v>
      </c>
      <c r="BZ298" s="2177">
        <v>45721</v>
      </c>
      <c r="CA298" s="2177" t="s">
        <v>962</v>
      </c>
      <c r="CB298" s="1409"/>
      <c r="CC298" s="540" t="s">
        <v>579</v>
      </c>
      <c r="CD298" s="12"/>
      <c r="CE298" s="12"/>
      <c r="CF298" s="12"/>
      <c r="CG298" s="18"/>
      <c r="GT298" s="1"/>
      <c r="GU298" s="1"/>
      <c r="GV298" s="1"/>
      <c r="GW298" s="1"/>
      <c r="GX298" s="1"/>
      <c r="GY298" s="1"/>
      <c r="GZ298" s="1"/>
      <c r="HA298" s="1"/>
      <c r="HB298" s="1"/>
      <c r="HC298" s="1"/>
      <c r="HD298" s="1"/>
      <c r="HE298" s="1"/>
      <c r="HF298" s="1"/>
      <c r="HG298" s="1"/>
      <c r="HH298" s="1"/>
      <c r="HI298" s="1"/>
      <c r="HJ298" s="1"/>
    </row>
    <row r="299" spans="1:218" s="176" customFormat="1" ht="45" hidden="1" customHeight="1" x14ac:dyDescent="0.2">
      <c r="A299" s="1688" t="s">
        <v>3204</v>
      </c>
      <c r="B299" s="3307"/>
      <c r="C299" s="2275" t="s">
        <v>3205</v>
      </c>
      <c r="D299" s="1689" t="s">
        <v>3206</v>
      </c>
      <c r="E299" s="7167">
        <v>2158</v>
      </c>
      <c r="F299" s="1666">
        <v>2020</v>
      </c>
      <c r="G299" s="1666">
        <v>2040</v>
      </c>
      <c r="H299" s="1680" t="s">
        <v>89</v>
      </c>
      <c r="I299" s="1691" t="s">
        <v>89</v>
      </c>
      <c r="J299" s="1668">
        <v>42068</v>
      </c>
      <c r="K299" s="1668"/>
      <c r="L299" s="1668" t="s">
        <v>90</v>
      </c>
      <c r="M299" s="2006" t="s">
        <v>2985</v>
      </c>
      <c r="N299" s="1668"/>
      <c r="O299" s="1668"/>
      <c r="P299" s="1667"/>
      <c r="Q299" s="1705"/>
      <c r="R299" s="1669"/>
      <c r="S299" s="1669"/>
      <c r="T299" s="1669"/>
      <c r="U299" s="3793"/>
      <c r="V299" s="1671"/>
      <c r="W299" s="1695" t="str">
        <f t="shared" si="13"/>
        <v>Yes</v>
      </c>
      <c r="X299" s="1672" t="s">
        <v>93</v>
      </c>
      <c r="Y299" s="1376" t="s">
        <v>267</v>
      </c>
      <c r="Z299" s="3208"/>
      <c r="AA299" s="5813" t="s">
        <v>3207</v>
      </c>
      <c r="AB299" s="5772" t="s">
        <v>3207</v>
      </c>
      <c r="AC299" s="2313" t="s">
        <v>3208</v>
      </c>
      <c r="AD299" s="2730">
        <v>44013</v>
      </c>
      <c r="AE299" s="1679" t="s">
        <v>2286</v>
      </c>
      <c r="AF299" s="1676" t="s">
        <v>364</v>
      </c>
      <c r="AG299" s="1674">
        <v>43040</v>
      </c>
      <c r="AH299" s="1674">
        <v>43034</v>
      </c>
      <c r="AI299" s="1674">
        <v>43111</v>
      </c>
      <c r="AJ299" s="3006" t="s">
        <v>3209</v>
      </c>
      <c r="AK299" s="1677" t="s">
        <v>3210</v>
      </c>
      <c r="AL299" s="7129" t="s">
        <v>3211</v>
      </c>
      <c r="AM299" s="7141" t="s">
        <v>367</v>
      </c>
      <c r="AN299" s="1679">
        <v>43617</v>
      </c>
      <c r="AO299" s="1674">
        <v>43644</v>
      </c>
      <c r="AP299" s="1674">
        <v>43726</v>
      </c>
      <c r="AQ299" s="1666" t="s">
        <v>3207</v>
      </c>
      <c r="AR299" s="1697" t="s">
        <v>3212</v>
      </c>
      <c r="AS299" s="1678"/>
      <c r="AT299" s="1680"/>
      <c r="AU299" s="1678"/>
      <c r="AV299" s="1679"/>
      <c r="AW299" s="1679"/>
      <c r="AX299" s="1680"/>
      <c r="AY299" s="1698"/>
      <c r="AZ299" s="1679"/>
      <c r="BA299" s="1680"/>
      <c r="BB299" s="1674"/>
      <c r="BC299" s="1679"/>
      <c r="BD299" s="1679"/>
      <c r="BE299" s="1680"/>
      <c r="BF299" s="1680"/>
      <c r="BG299" s="4158" t="s">
        <v>3213</v>
      </c>
      <c r="BH299" s="1674">
        <v>44713</v>
      </c>
      <c r="BI299" s="1683"/>
      <c r="BJ299" s="4158" t="s">
        <v>3214</v>
      </c>
      <c r="BK299" s="1674">
        <v>44927</v>
      </c>
      <c r="BL299" s="1683"/>
      <c r="BM299" s="4158" t="s">
        <v>114</v>
      </c>
      <c r="BN299" s="1674" t="s">
        <v>114</v>
      </c>
      <c r="BO299" s="1683"/>
      <c r="BP299" s="1376" t="s">
        <v>3107</v>
      </c>
      <c r="BQ299" s="4767"/>
      <c r="BR299" s="3202" t="s">
        <v>3215</v>
      </c>
      <c r="BS299" s="1376"/>
      <c r="BT299" s="1684">
        <v>44684</v>
      </c>
      <c r="BU299" s="1684"/>
      <c r="BV299" s="1666" t="s">
        <v>116</v>
      </c>
      <c r="BW299" s="1684">
        <v>44519</v>
      </c>
      <c r="BX299" s="1684">
        <v>44672</v>
      </c>
      <c r="BY299" s="1666" t="s">
        <v>116</v>
      </c>
      <c r="BZ299" s="1684"/>
      <c r="CA299" s="2319" t="s">
        <v>117</v>
      </c>
      <c r="CB299" s="1684"/>
      <c r="CC299" s="1376" t="s">
        <v>579</v>
      </c>
      <c r="CD299" s="12"/>
      <c r="CE299" s="12"/>
      <c r="CF299" s="12"/>
      <c r="CG299" s="18"/>
      <c r="GT299" s="1"/>
      <c r="GU299" s="1"/>
      <c r="GV299" s="1"/>
      <c r="GW299" s="1"/>
      <c r="GX299" s="1"/>
      <c r="GY299" s="1"/>
      <c r="GZ299" s="1"/>
      <c r="HA299" s="1"/>
      <c r="HB299" s="1"/>
      <c r="HC299" s="1"/>
      <c r="HD299" s="1"/>
      <c r="HE299" s="1"/>
      <c r="HF299" s="1"/>
      <c r="HG299" s="1"/>
      <c r="HH299" s="1"/>
      <c r="HI299" s="1"/>
      <c r="HJ299" s="1"/>
    </row>
    <row r="300" spans="1:218" s="176" customFormat="1" ht="45" hidden="1" customHeight="1" x14ac:dyDescent="0.2">
      <c r="A300" s="2150" t="s">
        <v>3216</v>
      </c>
      <c r="B300" s="3306"/>
      <c r="C300" s="2186" t="s">
        <v>3217</v>
      </c>
      <c r="D300" s="2151" t="s">
        <v>3218</v>
      </c>
      <c r="E300" s="7116">
        <v>2159</v>
      </c>
      <c r="F300" s="2155">
        <v>2018</v>
      </c>
      <c r="G300" s="2155">
        <v>2039</v>
      </c>
      <c r="H300" s="2155" t="s">
        <v>89</v>
      </c>
      <c r="I300" s="2181" t="s">
        <v>89</v>
      </c>
      <c r="J300" s="2157">
        <v>41254</v>
      </c>
      <c r="K300" s="2157"/>
      <c r="L300" s="2157" t="s">
        <v>90</v>
      </c>
      <c r="M300" s="2182" t="s">
        <v>3219</v>
      </c>
      <c r="N300" s="2157"/>
      <c r="O300" s="2157"/>
      <c r="P300" s="2183">
        <v>44874</v>
      </c>
      <c r="Q300" s="2158">
        <v>45637</v>
      </c>
      <c r="R300" s="2159"/>
      <c r="S300" s="2159"/>
      <c r="T300" s="2159"/>
      <c r="U300" s="3799"/>
      <c r="V300" s="2161"/>
      <c r="W300" s="2162" t="str">
        <f t="shared" si="13"/>
        <v>Yes</v>
      </c>
      <c r="X300" s="2163" t="s">
        <v>93</v>
      </c>
      <c r="Y300" s="2151" t="s">
        <v>94</v>
      </c>
      <c r="Z300" s="2151"/>
      <c r="AA300" s="5774" t="s">
        <v>3220</v>
      </c>
      <c r="AB300" s="5775" t="s">
        <v>3221</v>
      </c>
      <c r="AC300" s="2925"/>
      <c r="AD300" s="2165">
        <v>45170</v>
      </c>
      <c r="AE300" s="3535" t="s">
        <v>3222</v>
      </c>
      <c r="AF300" s="2167" t="s">
        <v>364</v>
      </c>
      <c r="AG300" s="2168">
        <v>43374</v>
      </c>
      <c r="AH300" s="2168">
        <v>43381</v>
      </c>
      <c r="AI300" s="2168">
        <v>43434</v>
      </c>
      <c r="AJ300" s="3011" t="s">
        <v>3223</v>
      </c>
      <c r="AK300" s="2169"/>
      <c r="AL300" s="2168" t="s">
        <v>1087</v>
      </c>
      <c r="AM300" s="2167" t="s">
        <v>3224</v>
      </c>
      <c r="AN300" s="2168">
        <v>43739</v>
      </c>
      <c r="AO300" s="2168">
        <v>43739</v>
      </c>
      <c r="AP300" s="2168">
        <v>43800</v>
      </c>
      <c r="AQ300" s="2155"/>
      <c r="AR300" s="2170"/>
      <c r="AS300" s="7117" t="s">
        <v>125</v>
      </c>
      <c r="AT300" s="7161" t="s">
        <v>1844</v>
      </c>
      <c r="AU300" s="2292">
        <v>44409</v>
      </c>
      <c r="AV300" s="2171">
        <v>44501</v>
      </c>
      <c r="AW300" s="2171">
        <v>44543</v>
      </c>
      <c r="AX300" s="2154" t="s">
        <v>3225</v>
      </c>
      <c r="AY300" s="2172"/>
      <c r="AZ300" s="2171"/>
      <c r="BA300" s="2320"/>
      <c r="BB300" s="2292"/>
      <c r="BC300" s="2171"/>
      <c r="BD300" s="2171"/>
      <c r="BE300" s="2154"/>
      <c r="BF300" s="2154"/>
      <c r="BG300" s="4159" t="s">
        <v>3226</v>
      </c>
      <c r="BH300" s="2168">
        <v>44835</v>
      </c>
      <c r="BI300" s="2168" t="s">
        <v>3227</v>
      </c>
      <c r="BJ300" s="4159">
        <v>45658</v>
      </c>
      <c r="BK300" s="2168">
        <v>45658</v>
      </c>
      <c r="BL300" s="2184">
        <v>45637</v>
      </c>
      <c r="BM300" s="4159">
        <v>46023</v>
      </c>
      <c r="BN300" s="2165">
        <v>46023</v>
      </c>
      <c r="BO300" s="2175"/>
      <c r="BP300" s="2186" t="s">
        <v>4390</v>
      </c>
      <c r="BQ300" s="4188" t="s">
        <v>3228</v>
      </c>
      <c r="BR300" s="2186"/>
      <c r="BS300" s="3247"/>
      <c r="BT300" s="2177">
        <v>45950</v>
      </c>
      <c r="BU300" s="2177"/>
      <c r="BV300" s="2155" t="s">
        <v>116</v>
      </c>
      <c r="BW300" s="2177">
        <v>44970</v>
      </c>
      <c r="BX300" s="2177">
        <v>45161</v>
      </c>
      <c r="BY300" s="2155" t="s">
        <v>116</v>
      </c>
      <c r="BZ300" s="2177">
        <v>45966</v>
      </c>
      <c r="CA300" s="2185" t="s">
        <v>2973</v>
      </c>
      <c r="CB300" s="2541"/>
      <c r="CC300" s="2542" t="s">
        <v>3229</v>
      </c>
      <c r="CD300" s="12"/>
      <c r="CE300" s="12"/>
      <c r="CF300" s="12"/>
      <c r="CG300" s="18"/>
      <c r="GT300" s="1"/>
      <c r="GU300" s="1"/>
      <c r="GV300" s="1"/>
      <c r="GW300" s="1"/>
      <c r="GX300" s="1"/>
      <c r="GY300" s="1"/>
      <c r="GZ300" s="1"/>
      <c r="HA300" s="1"/>
      <c r="HB300" s="1"/>
      <c r="HC300" s="1"/>
      <c r="HD300" s="1"/>
      <c r="HE300" s="1"/>
      <c r="HF300" s="1"/>
      <c r="HG300" s="1"/>
      <c r="HH300" s="1"/>
      <c r="HI300" s="1"/>
      <c r="HJ300" s="1"/>
    </row>
    <row r="301" spans="1:218" s="176" customFormat="1" ht="45" hidden="1" customHeight="1" x14ac:dyDescent="0.2">
      <c r="A301" s="2150" t="s">
        <v>3230</v>
      </c>
      <c r="B301" s="3306"/>
      <c r="C301" s="2151" t="s">
        <v>3231</v>
      </c>
      <c r="D301" s="2151" t="s">
        <v>3232</v>
      </c>
      <c r="E301" s="7132">
        <v>2232</v>
      </c>
      <c r="F301" s="2155">
        <v>2023</v>
      </c>
      <c r="G301" s="2155">
        <v>2040</v>
      </c>
      <c r="H301" s="2155" t="s">
        <v>89</v>
      </c>
      <c r="I301" s="2181" t="s">
        <v>89</v>
      </c>
      <c r="J301" s="2157">
        <v>39261</v>
      </c>
      <c r="K301" s="2157"/>
      <c r="L301" s="2157" t="s">
        <v>90</v>
      </c>
      <c r="M301" s="2182"/>
      <c r="N301" s="2157"/>
      <c r="O301" s="2157"/>
      <c r="P301" s="2156">
        <v>45306</v>
      </c>
      <c r="Q301" s="2158">
        <v>45727</v>
      </c>
      <c r="R301" s="2159"/>
      <c r="S301" s="2159"/>
      <c r="T301" s="2159"/>
      <c r="U301" s="3799"/>
      <c r="V301" s="2161"/>
      <c r="W301" s="2162" t="str">
        <f t="shared" si="13"/>
        <v>Yes</v>
      </c>
      <c r="X301" s="2163" t="s">
        <v>93</v>
      </c>
      <c r="Y301" s="2151" t="s">
        <v>94</v>
      </c>
      <c r="Z301" s="2151"/>
      <c r="AA301" s="5775" t="s">
        <v>3233</v>
      </c>
      <c r="AB301" s="5775" t="s">
        <v>3234</v>
      </c>
      <c r="AC301" s="2924"/>
      <c r="AD301" s="2220">
        <v>45717</v>
      </c>
      <c r="AE301" s="3535">
        <v>44713</v>
      </c>
      <c r="AF301" s="2167" t="s">
        <v>270</v>
      </c>
      <c r="AG301" s="2168">
        <v>44713</v>
      </c>
      <c r="AH301" s="2168">
        <v>44732</v>
      </c>
      <c r="AI301" s="2168">
        <v>44787</v>
      </c>
      <c r="AJ301" s="3011" t="s">
        <v>3235</v>
      </c>
      <c r="AK301" s="2169"/>
      <c r="AL301" s="2171"/>
      <c r="AM301" s="2154"/>
      <c r="AN301" s="2168"/>
      <c r="AO301" s="2168"/>
      <c r="AP301" s="2168"/>
      <c r="AQ301" s="2155"/>
      <c r="AR301" s="2170"/>
      <c r="AS301" s="3085"/>
      <c r="AT301" s="2213"/>
      <c r="AU301" s="3085"/>
      <c r="AV301" s="2221"/>
      <c r="AW301" s="2221"/>
      <c r="AX301" s="2213"/>
      <c r="AY301" s="2222"/>
      <c r="AZ301" s="7206"/>
      <c r="BA301" s="7207"/>
      <c r="BB301" s="3085"/>
      <c r="BC301" s="2221"/>
      <c r="BD301" s="2221"/>
      <c r="BE301" s="2213"/>
      <c r="BF301" s="2213"/>
      <c r="BG301" s="4159" t="s">
        <v>1895</v>
      </c>
      <c r="BH301" s="2168">
        <v>45292</v>
      </c>
      <c r="BI301" s="2168">
        <v>45306</v>
      </c>
      <c r="BJ301" s="4159">
        <v>45717</v>
      </c>
      <c r="BK301" s="2168">
        <v>45717</v>
      </c>
      <c r="BL301" s="2184">
        <v>45727</v>
      </c>
      <c r="BM301" s="4159" t="s">
        <v>3236</v>
      </c>
      <c r="BN301" s="6328">
        <v>46327</v>
      </c>
      <c r="BO301" s="2184"/>
      <c r="BP301" s="2151" t="s">
        <v>3237</v>
      </c>
      <c r="BQ301" s="5403" t="s">
        <v>355</v>
      </c>
      <c r="BR301" s="5424" t="s">
        <v>3238</v>
      </c>
      <c r="BS301" s="2151"/>
      <c r="BT301" s="4836">
        <v>45320</v>
      </c>
      <c r="BU301" s="2177">
        <v>45951</v>
      </c>
      <c r="BV301" s="2155" t="s">
        <v>116</v>
      </c>
      <c r="BW301" s="2177">
        <v>44480</v>
      </c>
      <c r="BX301" s="2177">
        <v>45951</v>
      </c>
      <c r="BY301" s="2155" t="s">
        <v>116</v>
      </c>
      <c r="BZ301" s="2177">
        <v>45729</v>
      </c>
      <c r="CA301" s="2177" t="s">
        <v>1468</v>
      </c>
      <c r="CB301" s="2540"/>
      <c r="CC301" s="2513" t="s">
        <v>105</v>
      </c>
      <c r="CD301" s="12"/>
      <c r="CE301" s="12"/>
      <c r="CF301" s="12"/>
      <c r="CG301" s="18"/>
      <c r="GT301" s="1"/>
      <c r="GU301" s="1"/>
      <c r="GV301" s="1"/>
      <c r="GW301" s="1"/>
      <c r="GX301" s="1"/>
      <c r="GY301" s="1"/>
      <c r="GZ301" s="1"/>
      <c r="HA301" s="1"/>
      <c r="HB301" s="1"/>
      <c r="HC301" s="1"/>
      <c r="HD301" s="1"/>
      <c r="HE301" s="1"/>
      <c r="HF301" s="1"/>
      <c r="HG301" s="1"/>
      <c r="HH301" s="1"/>
      <c r="HI301" s="1"/>
      <c r="HJ301" s="1"/>
    </row>
    <row r="302" spans="1:218" s="176" customFormat="1" ht="45" hidden="1" customHeight="1" x14ac:dyDescent="0.2">
      <c r="A302" s="3686" t="s">
        <v>3239</v>
      </c>
      <c r="B302" s="3687"/>
      <c r="C302" s="3688" t="s">
        <v>3240</v>
      </c>
      <c r="D302" s="3689" t="s">
        <v>3241</v>
      </c>
      <c r="E302" s="3690">
        <v>2140</v>
      </c>
      <c r="F302" s="3695">
        <v>2022</v>
      </c>
      <c r="G302" s="3695">
        <v>2040</v>
      </c>
      <c r="H302" s="3695" t="s">
        <v>89</v>
      </c>
      <c r="I302" s="3695" t="s">
        <v>89</v>
      </c>
      <c r="J302" s="3694">
        <v>42081</v>
      </c>
      <c r="K302" s="3694"/>
      <c r="L302" s="3694" t="s">
        <v>90</v>
      </c>
      <c r="M302" s="3866" t="s">
        <v>3242</v>
      </c>
      <c r="N302" s="3694"/>
      <c r="O302" s="3694"/>
      <c r="P302" s="3696"/>
      <c r="Q302" s="3697"/>
      <c r="R302" s="3698"/>
      <c r="S302" s="3698"/>
      <c r="T302" s="3698"/>
      <c r="U302" s="3794"/>
      <c r="V302" s="3699"/>
      <c r="W302" s="3700" t="str">
        <f t="shared" si="13"/>
        <v>Yes</v>
      </c>
      <c r="X302" s="3701" t="s">
        <v>93</v>
      </c>
      <c r="Y302" s="3688" t="s">
        <v>94</v>
      </c>
      <c r="Z302" s="4030"/>
      <c r="AA302" s="6186" t="s">
        <v>3243</v>
      </c>
      <c r="AB302" s="5916" t="s">
        <v>3244</v>
      </c>
      <c r="AC302" s="3702"/>
      <c r="AD302" s="3900">
        <v>45717</v>
      </c>
      <c r="AE302" s="4145" t="s">
        <v>3245</v>
      </c>
      <c r="AF302" s="3902" t="s">
        <v>364</v>
      </c>
      <c r="AG302" s="3706">
        <v>43831</v>
      </c>
      <c r="AH302" s="3706">
        <v>43871</v>
      </c>
      <c r="AI302" s="3706">
        <v>43982</v>
      </c>
      <c r="AJ302" s="3713" t="s">
        <v>3246</v>
      </c>
      <c r="AK302" s="3707"/>
      <c r="AL302" s="4376" t="s">
        <v>1025</v>
      </c>
      <c r="AM302" s="4939" t="s">
        <v>3247</v>
      </c>
      <c r="AN302" s="3706">
        <v>44743</v>
      </c>
      <c r="AO302" s="3706">
        <v>44865</v>
      </c>
      <c r="AP302" s="3706">
        <v>44929</v>
      </c>
      <c r="AQ302" s="3695" t="s">
        <v>3248</v>
      </c>
      <c r="AR302" s="3708"/>
      <c r="AS302" s="3903"/>
      <c r="AT302" s="3904"/>
      <c r="AU302" s="3903"/>
      <c r="AV302" s="3905"/>
      <c r="AW302" s="3905"/>
      <c r="AX302" s="4847"/>
      <c r="AY302" s="3906"/>
      <c r="AZ302" s="3903"/>
      <c r="BA302" s="3907"/>
      <c r="BB302" s="3903"/>
      <c r="BC302" s="3905"/>
      <c r="BD302" s="3905"/>
      <c r="BE302" s="3904"/>
      <c r="BF302" s="3904"/>
      <c r="BG302" s="4089">
        <v>46357</v>
      </c>
      <c r="BH302" s="3706">
        <v>46357</v>
      </c>
      <c r="BI302" s="3711"/>
      <c r="BJ302" s="4089">
        <v>46539</v>
      </c>
      <c r="BK302" s="3706">
        <v>46539</v>
      </c>
      <c r="BL302" s="3711"/>
      <c r="BM302" s="4089">
        <v>46631</v>
      </c>
      <c r="BN302" s="3706">
        <v>46631</v>
      </c>
      <c r="BO302" s="3711"/>
      <c r="BP302" s="3688" t="s">
        <v>3249</v>
      </c>
      <c r="BQ302" s="4190" t="s">
        <v>355</v>
      </c>
      <c r="BR302" s="3688"/>
      <c r="BS302" s="4857"/>
      <c r="BT302" s="3716">
        <v>45632</v>
      </c>
      <c r="BU302" s="3716">
        <v>45763</v>
      </c>
      <c r="BV302" s="3695" t="s">
        <v>116</v>
      </c>
      <c r="BW302" s="3716">
        <v>45632</v>
      </c>
      <c r="BX302" s="3716">
        <v>45763</v>
      </c>
      <c r="BY302" s="3695" t="s">
        <v>116</v>
      </c>
      <c r="BZ302" s="3716">
        <v>45763</v>
      </c>
      <c r="CA302" s="3716" t="s">
        <v>104</v>
      </c>
      <c r="CB302" s="1409"/>
      <c r="CC302" s="540" t="s">
        <v>579</v>
      </c>
      <c r="CD302" s="12"/>
      <c r="CE302" s="12"/>
      <c r="CF302" s="12"/>
      <c r="CG302" s="18"/>
      <c r="GT302" s="1"/>
      <c r="GU302" s="1"/>
      <c r="GV302" s="1"/>
      <c r="GW302" s="1"/>
      <c r="GX302" s="1"/>
      <c r="GY302" s="1"/>
      <c r="GZ302" s="1"/>
      <c r="HA302" s="1"/>
      <c r="HB302" s="1"/>
      <c r="HC302" s="1"/>
      <c r="HD302" s="1"/>
      <c r="HE302" s="1"/>
      <c r="HF302" s="1"/>
      <c r="HG302" s="1"/>
      <c r="HH302" s="1"/>
      <c r="HI302" s="1"/>
      <c r="HJ302" s="1"/>
    </row>
    <row r="303" spans="1:218" s="176" customFormat="1" ht="45" hidden="1" customHeight="1" x14ac:dyDescent="0.2">
      <c r="A303" s="1589" t="s">
        <v>3250</v>
      </c>
      <c r="B303" s="3313"/>
      <c r="C303" s="4982" t="s">
        <v>3251</v>
      </c>
      <c r="D303" s="2640" t="s">
        <v>3252</v>
      </c>
      <c r="E303" s="7404">
        <v>2118</v>
      </c>
      <c r="F303" s="4464">
        <v>2019</v>
      </c>
      <c r="G303" s="4464">
        <v>2039</v>
      </c>
      <c r="H303" s="4465" t="s">
        <v>89</v>
      </c>
      <c r="I303" s="5032" t="s">
        <v>89</v>
      </c>
      <c r="J303" s="1657">
        <v>39429</v>
      </c>
      <c r="K303" s="1657"/>
      <c r="L303" s="1657"/>
      <c r="M303" s="5049"/>
      <c r="N303" s="1657"/>
      <c r="O303" s="1657"/>
      <c r="P303" s="1592"/>
      <c r="Q303" s="4469"/>
      <c r="R303" s="4471"/>
      <c r="S303" s="4471"/>
      <c r="T303" s="4471"/>
      <c r="U303" s="5088"/>
      <c r="V303" s="5103"/>
      <c r="W303" s="1593" t="str">
        <f t="shared" si="13"/>
        <v>Yes</v>
      </c>
      <c r="X303" s="1594" t="s">
        <v>93</v>
      </c>
      <c r="Y303" s="1584" t="s">
        <v>267</v>
      </c>
      <c r="Z303" s="1584"/>
      <c r="AA303" s="6205" t="s">
        <v>3253</v>
      </c>
      <c r="AB303" s="6205" t="s">
        <v>3254</v>
      </c>
      <c r="AC303" s="1595" t="s">
        <v>3255</v>
      </c>
      <c r="AD303" s="5189">
        <v>45658</v>
      </c>
      <c r="AE303" s="4480" t="s">
        <v>3256</v>
      </c>
      <c r="AF303" s="4483" t="s">
        <v>364</v>
      </c>
      <c r="AG303" s="1597">
        <v>43497</v>
      </c>
      <c r="AH303" s="1598">
        <v>43497</v>
      </c>
      <c r="AI303" s="1598">
        <v>43557</v>
      </c>
      <c r="AJ303" s="3354" t="s">
        <v>3257</v>
      </c>
      <c r="AK303" s="1600" t="s">
        <v>3258</v>
      </c>
      <c r="AL303" s="4480" t="s">
        <v>3259</v>
      </c>
      <c r="AM303" s="1660" t="s">
        <v>3260</v>
      </c>
      <c r="AN303" s="1597">
        <v>44409</v>
      </c>
      <c r="AO303" s="1598">
        <v>44440</v>
      </c>
      <c r="AP303" s="1598">
        <v>44495</v>
      </c>
      <c r="AQ303" s="1599" t="s">
        <v>3261</v>
      </c>
      <c r="AR303" s="1601"/>
      <c r="AS303" s="5279" t="s">
        <v>3262</v>
      </c>
      <c r="AT303" s="4493" t="s">
        <v>3263</v>
      </c>
      <c r="AU303" s="4489">
        <v>45839</v>
      </c>
      <c r="AV303" s="4490"/>
      <c r="AW303" s="4490">
        <v>45930</v>
      </c>
      <c r="AX303" s="5305" t="s">
        <v>3264</v>
      </c>
      <c r="AY303" s="5306"/>
      <c r="AZ303" s="4487"/>
      <c r="BA303" s="4493"/>
      <c r="BB303" s="4489"/>
      <c r="BC303" s="4490"/>
      <c r="BD303" s="4490"/>
      <c r="BE303" s="4491"/>
      <c r="BF303" s="4491"/>
      <c r="BG303" s="5331" t="s">
        <v>3265</v>
      </c>
      <c r="BH303" s="1597">
        <v>46204</v>
      </c>
      <c r="BI303" s="1603"/>
      <c r="BJ303" s="5331" t="s">
        <v>1776</v>
      </c>
      <c r="BK303" s="1597">
        <v>46327</v>
      </c>
      <c r="BL303" s="1603"/>
      <c r="BM303" s="4494">
        <v>46569</v>
      </c>
      <c r="BN303" s="1597">
        <v>46569</v>
      </c>
      <c r="BO303" s="1603"/>
      <c r="BP303" s="5380" t="s">
        <v>3266</v>
      </c>
      <c r="BQ303" s="5395" t="s">
        <v>3267</v>
      </c>
      <c r="BR303" s="5425"/>
      <c r="BS303" s="2739" t="s">
        <v>3268</v>
      </c>
      <c r="BT303" s="1604">
        <v>45932</v>
      </c>
      <c r="BU303" s="1604">
        <v>45680</v>
      </c>
      <c r="BV303" s="1587" t="s">
        <v>116</v>
      </c>
      <c r="BW303" s="1604">
        <v>45763</v>
      </c>
      <c r="BX303" s="1604">
        <v>45932</v>
      </c>
      <c r="BY303" s="1587" t="s">
        <v>116</v>
      </c>
      <c r="BZ303" s="1604">
        <v>45932</v>
      </c>
      <c r="CA303" s="1604" t="s">
        <v>178</v>
      </c>
      <c r="CB303" s="1409"/>
      <c r="CC303" s="540" t="s">
        <v>579</v>
      </c>
      <c r="CD303" s="12"/>
      <c r="CE303" s="12"/>
      <c r="CF303" s="12"/>
      <c r="CG303" s="18"/>
      <c r="GT303" s="1"/>
      <c r="GU303" s="1"/>
      <c r="GV303" s="1"/>
      <c r="GW303" s="1"/>
      <c r="GX303" s="1"/>
      <c r="GY303" s="1"/>
      <c r="GZ303" s="1"/>
      <c r="HA303" s="1"/>
      <c r="HB303" s="1"/>
      <c r="HC303" s="1"/>
      <c r="HD303" s="1"/>
      <c r="HE303" s="1"/>
      <c r="HF303" s="1"/>
      <c r="HG303" s="1"/>
      <c r="HH303" s="1"/>
      <c r="HI303" s="1"/>
      <c r="HJ303" s="1"/>
    </row>
    <row r="304" spans="1:218" s="176" customFormat="1" ht="45" hidden="1" customHeight="1" x14ac:dyDescent="0.2">
      <c r="A304" s="4071" t="s">
        <v>3280</v>
      </c>
      <c r="B304" s="5880"/>
      <c r="C304" s="540" t="s">
        <v>3270</v>
      </c>
      <c r="D304" s="540" t="s">
        <v>3281</v>
      </c>
      <c r="E304" s="4997" t="s">
        <v>114</v>
      </c>
      <c r="F304" s="1410"/>
      <c r="G304" s="1410"/>
      <c r="H304" s="3213"/>
      <c r="I304" s="1410"/>
      <c r="J304" s="1655">
        <v>44615</v>
      </c>
      <c r="K304" s="5890"/>
      <c r="L304" s="1649"/>
      <c r="M304" s="2005"/>
      <c r="N304" s="1649"/>
      <c r="O304" s="1649"/>
      <c r="P304" s="1655"/>
      <c r="Q304" s="4076"/>
      <c r="R304" s="4114"/>
      <c r="S304" s="4077"/>
      <c r="T304" s="4077"/>
      <c r="U304" s="6013">
        <v>2025</v>
      </c>
      <c r="V304" s="1652"/>
      <c r="W304" s="1593" t="b">
        <f t="shared" si="13"/>
        <v>0</v>
      </c>
      <c r="X304" s="1392" t="s">
        <v>111</v>
      </c>
      <c r="Y304" s="108" t="s">
        <v>94</v>
      </c>
      <c r="Z304" s="2926"/>
      <c r="AA304" s="5821" t="s">
        <v>3273</v>
      </c>
      <c r="AB304" s="5866" t="s">
        <v>3274</v>
      </c>
      <c r="AC304" s="3002"/>
      <c r="AD304" s="1531">
        <v>44593</v>
      </c>
      <c r="AE304" s="1570"/>
      <c r="AF304" s="1419"/>
      <c r="AG304" s="1396"/>
      <c r="AH304" s="1397"/>
      <c r="AI304" s="1397"/>
      <c r="AJ304" s="3015"/>
      <c r="AK304" s="1654"/>
      <c r="AL304" s="1981"/>
      <c r="AM304" s="1419"/>
      <c r="AN304" s="1396"/>
      <c r="AO304" s="1397"/>
      <c r="AP304" s="1397"/>
      <c r="AQ304" s="1653"/>
      <c r="AR304" s="7111"/>
      <c r="AS304" s="7405"/>
      <c r="AT304" s="1732"/>
      <c r="AU304" s="5292"/>
      <c r="AV304" s="1423"/>
      <c r="AW304" s="1423"/>
      <c r="AX304" s="1450"/>
      <c r="AY304" s="3961"/>
      <c r="AZ304" s="1430"/>
      <c r="BA304" s="3960"/>
      <c r="BB304" s="1432"/>
      <c r="BC304" s="1423"/>
      <c r="BD304" s="1423"/>
      <c r="BE304" s="1450"/>
      <c r="BF304" s="1450"/>
      <c r="BG304" s="4173"/>
      <c r="BH304" s="1547"/>
      <c r="BI304" s="1397"/>
      <c r="BJ304" s="4173"/>
      <c r="BK304" s="1547"/>
      <c r="BL304" s="1408"/>
      <c r="BM304" s="4085"/>
      <c r="BN304" s="1435"/>
      <c r="BO304" s="1408"/>
      <c r="BP304" s="1178" t="s">
        <v>3282</v>
      </c>
      <c r="BQ304" s="5395" t="s">
        <v>3283</v>
      </c>
      <c r="BR304" s="1178"/>
      <c r="BS304" s="1178"/>
      <c r="BT304" s="1409">
        <v>45937</v>
      </c>
      <c r="BU304" s="1409"/>
      <c r="BV304" s="1655" t="s">
        <v>116</v>
      </c>
      <c r="BW304" s="1409">
        <v>45960</v>
      </c>
      <c r="BX304" s="1409"/>
      <c r="BY304" s="1409" t="s">
        <v>116</v>
      </c>
      <c r="BZ304" s="3380">
        <v>45763</v>
      </c>
      <c r="CA304" s="1409" t="s">
        <v>3284</v>
      </c>
      <c r="CB304" s="1436"/>
      <c r="CC304" s="1178"/>
      <c r="CD304" s="1176"/>
      <c r="CE304" s="1176"/>
      <c r="CF304" s="1176"/>
      <c r="CG304" s="1175"/>
      <c r="GT304" s="1"/>
      <c r="GU304" s="1"/>
      <c r="GV304" s="1"/>
      <c r="GW304" s="1"/>
      <c r="GX304" s="1"/>
      <c r="GY304" s="1"/>
      <c r="GZ304" s="1"/>
      <c r="HA304" s="1"/>
      <c r="HB304" s="1"/>
      <c r="HC304" s="1"/>
      <c r="HD304" s="1"/>
      <c r="HE304" s="1"/>
      <c r="HF304" s="1"/>
      <c r="HG304" s="1"/>
      <c r="HH304" s="1"/>
      <c r="HI304" s="1"/>
      <c r="HJ304" s="1"/>
    </row>
    <row r="305" spans="1:218" s="176" customFormat="1" ht="45" hidden="1" customHeight="1" x14ac:dyDescent="0.2">
      <c r="A305" s="3514"/>
      <c r="B305" s="3529" t="s">
        <v>3269</v>
      </c>
      <c r="C305" s="3514" t="s">
        <v>3270</v>
      </c>
      <c r="D305" s="3514" t="s">
        <v>3271</v>
      </c>
      <c r="E305" s="7406" t="s">
        <v>226</v>
      </c>
      <c r="F305" s="4266"/>
      <c r="G305" s="4266"/>
      <c r="H305" s="3520" t="s">
        <v>89</v>
      </c>
      <c r="I305" s="3520" t="s">
        <v>89</v>
      </c>
      <c r="J305" s="3524">
        <v>44615</v>
      </c>
      <c r="K305" s="3524"/>
      <c r="L305" s="3524"/>
      <c r="M305" s="3533"/>
      <c r="N305" s="3524"/>
      <c r="O305" s="3524" t="s">
        <v>3272</v>
      </c>
      <c r="P305" s="3524"/>
      <c r="Q305" s="5070"/>
      <c r="R305" s="3524"/>
      <c r="S305" s="5070"/>
      <c r="T305" s="5070"/>
      <c r="U305" s="3531"/>
      <c r="V305" s="5070"/>
      <c r="W305" s="3524" t="str">
        <f t="shared" si="13"/>
        <v>Yes</v>
      </c>
      <c r="X305" s="5116" t="s">
        <v>93</v>
      </c>
      <c r="Y305" s="3514" t="s">
        <v>94</v>
      </c>
      <c r="Z305" s="3529"/>
      <c r="AA305" s="5856" t="s">
        <v>3273</v>
      </c>
      <c r="AB305" s="5857" t="s">
        <v>3274</v>
      </c>
      <c r="AC305" s="3530"/>
      <c r="AD305" s="3531">
        <v>44593</v>
      </c>
      <c r="AE305" s="3531" t="s">
        <v>3275</v>
      </c>
      <c r="AF305" s="4266" t="s">
        <v>98</v>
      </c>
      <c r="AG305" s="3531">
        <v>45323</v>
      </c>
      <c r="AH305" s="3531"/>
      <c r="AI305" s="3531"/>
      <c r="AJ305" s="3533"/>
      <c r="AK305" s="3524"/>
      <c r="AL305" s="3531"/>
      <c r="AM305" s="4266"/>
      <c r="AN305" s="3531"/>
      <c r="AO305" s="3531"/>
      <c r="AP305" s="3531"/>
      <c r="AQ305" s="3520"/>
      <c r="AR305" s="3520"/>
      <c r="AS305" s="4396"/>
      <c r="AT305" s="3520"/>
      <c r="AU305" s="4396"/>
      <c r="AV305" s="3531"/>
      <c r="AW305" s="3531"/>
      <c r="AX305" s="3520"/>
      <c r="AY305" s="3520"/>
      <c r="AZ305" s="3531"/>
      <c r="BA305" s="3520"/>
      <c r="BB305" s="3531"/>
      <c r="BC305" s="3531"/>
      <c r="BD305" s="3531"/>
      <c r="BE305" s="3524"/>
      <c r="BF305" s="3524"/>
      <c r="BG305" s="3531" t="s">
        <v>1700</v>
      </c>
      <c r="BH305" s="3531">
        <v>45689</v>
      </c>
      <c r="BI305" s="3531"/>
      <c r="BJ305" s="4396"/>
      <c r="BK305" s="4396"/>
      <c r="BL305" s="3531"/>
      <c r="BM305" s="3531"/>
      <c r="BN305" s="3531"/>
      <c r="BO305" s="3531"/>
      <c r="BP305" s="3539" t="s">
        <v>3276</v>
      </c>
      <c r="BQ305" s="4501"/>
      <c r="BR305" s="3539"/>
      <c r="BS305" s="3539"/>
      <c r="BT305" s="3492">
        <v>45937</v>
      </c>
      <c r="BU305" s="3492">
        <v>45141</v>
      </c>
      <c r="BV305" s="3524" t="s">
        <v>116</v>
      </c>
      <c r="BW305" s="3492">
        <v>45763</v>
      </c>
      <c r="BX305" s="3492">
        <v>45141</v>
      </c>
      <c r="BY305" s="3520" t="s">
        <v>116</v>
      </c>
      <c r="BZ305" s="3492">
        <v>45141</v>
      </c>
      <c r="CA305" s="3492" t="s">
        <v>566</v>
      </c>
      <c r="CB305" s="1436"/>
      <c r="CC305" s="1178"/>
      <c r="CD305" s="1176"/>
      <c r="CE305" s="1176"/>
      <c r="CF305" s="1176"/>
      <c r="CG305" s="1175"/>
      <c r="GT305" s="1"/>
      <c r="GU305" s="1"/>
      <c r="GV305" s="1"/>
      <c r="GW305" s="1"/>
      <c r="GX305" s="1"/>
      <c r="GY305" s="1"/>
      <c r="GZ305" s="1"/>
      <c r="HA305" s="1"/>
      <c r="HB305" s="1"/>
      <c r="HC305" s="1"/>
      <c r="HD305" s="1"/>
      <c r="HE305" s="1"/>
      <c r="HF305" s="1"/>
      <c r="HG305" s="1"/>
      <c r="HH305" s="1"/>
      <c r="HI305" s="1"/>
      <c r="HJ305" s="1"/>
    </row>
    <row r="306" spans="1:218" s="176" customFormat="1" ht="45" hidden="1" customHeight="1" x14ac:dyDescent="0.2">
      <c r="A306" s="3514"/>
      <c r="B306" s="3529" t="s">
        <v>3277</v>
      </c>
      <c r="C306" s="3514" t="s">
        <v>3270</v>
      </c>
      <c r="D306" s="3514" t="s">
        <v>3278</v>
      </c>
      <c r="E306" s="7406" t="s">
        <v>226</v>
      </c>
      <c r="F306" s="4266"/>
      <c r="G306" s="4266"/>
      <c r="H306" s="3520" t="s">
        <v>89</v>
      </c>
      <c r="I306" s="3520" t="s">
        <v>89</v>
      </c>
      <c r="J306" s="3524">
        <v>44615</v>
      </c>
      <c r="K306" s="3524"/>
      <c r="L306" s="3524"/>
      <c r="M306" s="3533"/>
      <c r="N306" s="3524"/>
      <c r="O306" s="3524" t="s">
        <v>3272</v>
      </c>
      <c r="P306" s="3524"/>
      <c r="Q306" s="5070"/>
      <c r="R306" s="3524"/>
      <c r="S306" s="5070"/>
      <c r="T306" s="5070"/>
      <c r="U306" s="3531"/>
      <c r="V306" s="5070"/>
      <c r="W306" s="3524" t="str">
        <f t="shared" si="13"/>
        <v>Yes</v>
      </c>
      <c r="X306" s="5116" t="s">
        <v>93</v>
      </c>
      <c r="Y306" s="3514" t="s">
        <v>94</v>
      </c>
      <c r="Z306" s="3529"/>
      <c r="AA306" s="5856" t="s">
        <v>3273</v>
      </c>
      <c r="AB306" s="5857" t="s">
        <v>3274</v>
      </c>
      <c r="AC306" s="3530"/>
      <c r="AD306" s="3531">
        <v>44593</v>
      </c>
      <c r="AE306" s="3531" t="s">
        <v>3279</v>
      </c>
      <c r="AF306" s="4266" t="s">
        <v>98</v>
      </c>
      <c r="AG306" s="3531">
        <v>45505</v>
      </c>
      <c r="AH306" s="3531"/>
      <c r="AI306" s="3531"/>
      <c r="AJ306" s="3533"/>
      <c r="AK306" s="3524"/>
      <c r="AL306" s="3531"/>
      <c r="AM306" s="4266"/>
      <c r="AN306" s="3531"/>
      <c r="AO306" s="3531"/>
      <c r="AP306" s="3531"/>
      <c r="AQ306" s="3520"/>
      <c r="AR306" s="3520"/>
      <c r="AS306" s="3531"/>
      <c r="AT306" s="3520"/>
      <c r="AU306" s="3531"/>
      <c r="AV306" s="3531"/>
      <c r="AW306" s="3531"/>
      <c r="AX306" s="3520"/>
      <c r="AY306" s="3520"/>
      <c r="AZ306" s="3531"/>
      <c r="BA306" s="3520"/>
      <c r="BB306" s="3531"/>
      <c r="BC306" s="3531"/>
      <c r="BD306" s="3531"/>
      <c r="BE306" s="3524"/>
      <c r="BF306" s="3524"/>
      <c r="BG306" s="3531" t="s">
        <v>1700</v>
      </c>
      <c r="BH306" s="3531">
        <v>45689</v>
      </c>
      <c r="BI306" s="3531"/>
      <c r="BJ306" s="3531"/>
      <c r="BK306" s="3531"/>
      <c r="BL306" s="3531"/>
      <c r="BM306" s="3531"/>
      <c r="BN306" s="3531"/>
      <c r="BO306" s="3531"/>
      <c r="BP306" s="3539" t="s">
        <v>3276</v>
      </c>
      <c r="BQ306" s="4501"/>
      <c r="BR306" s="3539"/>
      <c r="BS306" s="3539"/>
      <c r="BT306" s="3492">
        <v>45937</v>
      </c>
      <c r="BU306" s="3492">
        <v>45141</v>
      </c>
      <c r="BV306" s="3524" t="s">
        <v>116</v>
      </c>
      <c r="BW306" s="3492">
        <v>45763</v>
      </c>
      <c r="BX306" s="3492">
        <v>45141</v>
      </c>
      <c r="BY306" s="3520" t="s">
        <v>116</v>
      </c>
      <c r="BZ306" s="3492">
        <v>45141</v>
      </c>
      <c r="CA306" s="3492" t="s">
        <v>566</v>
      </c>
      <c r="CB306" s="5455"/>
      <c r="CC306" s="2869"/>
      <c r="CD306" s="1176"/>
      <c r="CE306" s="1176"/>
      <c r="CF306" s="1176"/>
      <c r="CG306" s="1175"/>
      <c r="GT306" s="1"/>
      <c r="GU306" s="1"/>
      <c r="GV306" s="1"/>
      <c r="GW306" s="1"/>
      <c r="GX306" s="1"/>
      <c r="GY306" s="1"/>
      <c r="GZ306" s="1"/>
      <c r="HA306" s="1"/>
      <c r="HB306" s="1"/>
      <c r="HC306" s="1"/>
      <c r="HD306" s="1"/>
      <c r="HE306" s="1"/>
      <c r="HF306" s="1"/>
      <c r="HG306" s="1"/>
      <c r="HH306" s="1"/>
      <c r="HI306" s="1"/>
      <c r="HJ306" s="1"/>
    </row>
    <row r="307" spans="1:218" s="176" customFormat="1" ht="45" hidden="1" customHeight="1" x14ac:dyDescent="0.2">
      <c r="A307" s="3223" t="s">
        <v>3285</v>
      </c>
      <c r="B307" s="3312"/>
      <c r="C307" s="4975" t="s">
        <v>3286</v>
      </c>
      <c r="D307" s="2639" t="s">
        <v>3287</v>
      </c>
      <c r="E307" s="7211">
        <v>2141</v>
      </c>
      <c r="F307" s="4606">
        <v>2022</v>
      </c>
      <c r="G307" s="4606">
        <v>2037</v>
      </c>
      <c r="H307" s="4606" t="s">
        <v>89</v>
      </c>
      <c r="I307" s="5027" t="s">
        <v>89</v>
      </c>
      <c r="J307" s="4610">
        <v>39870</v>
      </c>
      <c r="K307" s="3342"/>
      <c r="L307" s="3342"/>
      <c r="M307" s="4614"/>
      <c r="N307" s="3342"/>
      <c r="O307" s="3342"/>
      <c r="P307" s="4615">
        <v>44727</v>
      </c>
      <c r="Q307" s="4617">
        <v>44890</v>
      </c>
      <c r="R307" s="4619"/>
      <c r="S307" s="4619"/>
      <c r="T307" s="4619"/>
      <c r="U307" s="4622"/>
      <c r="V307" s="5095"/>
      <c r="W307" s="3343" t="str">
        <f t="shared" si="13"/>
        <v>Yes</v>
      </c>
      <c r="X307" s="2812" t="s">
        <v>93</v>
      </c>
      <c r="Y307" s="2639" t="s">
        <v>94</v>
      </c>
      <c r="Z307" s="2639"/>
      <c r="AA307" s="5858" t="s">
        <v>3288</v>
      </c>
      <c r="AB307" s="5858" t="s">
        <v>3289</v>
      </c>
      <c r="AC307" s="5175"/>
      <c r="AD307" s="4646">
        <v>45627</v>
      </c>
      <c r="AE307" s="4647" t="s">
        <v>3290</v>
      </c>
      <c r="AF307" s="4650" t="s">
        <v>142</v>
      </c>
      <c r="AG307" s="4646">
        <v>43221</v>
      </c>
      <c r="AH307" s="4646">
        <v>43234</v>
      </c>
      <c r="AI307" s="4646">
        <v>43276</v>
      </c>
      <c r="AJ307" s="4655" t="s">
        <v>3291</v>
      </c>
      <c r="AK307" s="5224"/>
      <c r="AL307" s="7212" t="s">
        <v>3292</v>
      </c>
      <c r="AM307" s="7213" t="s">
        <v>367</v>
      </c>
      <c r="AN307" s="4646">
        <v>43739</v>
      </c>
      <c r="AO307" s="4646">
        <v>43770</v>
      </c>
      <c r="AP307" s="4646">
        <v>43851</v>
      </c>
      <c r="AQ307" s="4606" t="s">
        <v>3293</v>
      </c>
      <c r="AR307" s="4660"/>
      <c r="AS307" s="4662"/>
      <c r="AT307" s="4492"/>
      <c r="AU307" s="5289"/>
      <c r="AV307" s="4662"/>
      <c r="AW307" s="4662"/>
      <c r="AX307" s="4492"/>
      <c r="AY307" s="4582"/>
      <c r="AZ307" s="4662"/>
      <c r="BA307" s="5317"/>
      <c r="BB307" s="5289"/>
      <c r="BC307" s="4662"/>
      <c r="BD307" s="4662"/>
      <c r="BE307" s="4492"/>
      <c r="BF307" s="4492"/>
      <c r="BG307" s="4676">
        <v>44593</v>
      </c>
      <c r="BH307" s="4646">
        <v>44593</v>
      </c>
      <c r="BI307" s="5340">
        <v>44727</v>
      </c>
      <c r="BJ307" s="4676">
        <v>44866</v>
      </c>
      <c r="BK307" s="4646">
        <v>44866</v>
      </c>
      <c r="BL307" s="4679">
        <v>44866</v>
      </c>
      <c r="BM307" s="4676">
        <v>45901</v>
      </c>
      <c r="BN307" s="3344">
        <v>45901</v>
      </c>
      <c r="BO307" s="4679"/>
      <c r="BP307" s="2639" t="s">
        <v>4391</v>
      </c>
      <c r="BQ307" s="4568" t="s">
        <v>2258</v>
      </c>
      <c r="BR307" s="2639"/>
      <c r="BS307" s="2639"/>
      <c r="BT307" s="3345">
        <v>45960</v>
      </c>
      <c r="BU307" s="3345">
        <v>45763</v>
      </c>
      <c r="BV307" s="4606" t="s">
        <v>116</v>
      </c>
      <c r="BW307" s="3345">
        <v>44784</v>
      </c>
      <c r="BX307" s="3345">
        <v>45763</v>
      </c>
      <c r="BY307" s="4606" t="s">
        <v>116</v>
      </c>
      <c r="BZ307" s="3345">
        <v>45763</v>
      </c>
      <c r="CA307" s="3345" t="s">
        <v>4392</v>
      </c>
      <c r="CB307" s="2185"/>
      <c r="CC307" s="2186" t="s">
        <v>3295</v>
      </c>
      <c r="CD307" s="12"/>
      <c r="CE307" s="12" t="s">
        <v>106</v>
      </c>
      <c r="CF307" s="12" t="s">
        <v>3296</v>
      </c>
      <c r="CG307" s="18"/>
      <c r="GT307" s="1"/>
      <c r="GU307" s="1"/>
      <c r="GV307" s="1"/>
      <c r="GW307" s="1"/>
      <c r="GX307" s="1"/>
      <c r="GY307" s="1"/>
      <c r="GZ307" s="1"/>
      <c r="HA307" s="1"/>
      <c r="HB307" s="1"/>
      <c r="HC307" s="1"/>
      <c r="HD307" s="1"/>
      <c r="HE307" s="1"/>
      <c r="HF307" s="1"/>
      <c r="HG307" s="1"/>
      <c r="HH307" s="1"/>
      <c r="HI307" s="1"/>
      <c r="HJ307" s="1"/>
    </row>
    <row r="308" spans="1:218" s="176" customFormat="1" ht="45" hidden="1" customHeight="1" x14ac:dyDescent="0.2">
      <c r="A308" s="2195" t="s">
        <v>3299</v>
      </c>
      <c r="B308" s="3321"/>
      <c r="C308" s="2186" t="s">
        <v>3298</v>
      </c>
      <c r="D308" s="2152" t="s">
        <v>3300</v>
      </c>
      <c r="E308" s="7116">
        <v>2338</v>
      </c>
      <c r="F308" s="2155">
        <v>2024</v>
      </c>
      <c r="G308" s="2155">
        <v>2041</v>
      </c>
      <c r="H308" s="2167" t="s">
        <v>89</v>
      </c>
      <c r="I308" s="2181" t="s">
        <v>89</v>
      </c>
      <c r="J308" s="2157" t="s">
        <v>121</v>
      </c>
      <c r="K308" s="2157" t="s">
        <v>2243</v>
      </c>
      <c r="L308" s="2157" t="s">
        <v>90</v>
      </c>
      <c r="M308" s="2182" t="s">
        <v>3301</v>
      </c>
      <c r="N308" s="2157"/>
      <c r="O308" s="2157"/>
      <c r="P308" s="2156">
        <v>45561</v>
      </c>
      <c r="Q308" s="2158">
        <v>45625</v>
      </c>
      <c r="R308" s="2159"/>
      <c r="S308" s="2159"/>
      <c r="T308" s="2159"/>
      <c r="U308" s="3799"/>
      <c r="V308" s="2161"/>
      <c r="W308" s="2162" t="str">
        <f t="shared" si="13"/>
        <v>Yes</v>
      </c>
      <c r="X308" s="2163" t="s">
        <v>93</v>
      </c>
      <c r="Y308" s="2151" t="s">
        <v>94</v>
      </c>
      <c r="Z308" s="2151"/>
      <c r="AA308" s="5790" t="s">
        <v>3302</v>
      </c>
      <c r="AB308" s="5775" t="s">
        <v>3303</v>
      </c>
      <c r="AC308" s="2925"/>
      <c r="AD308" s="2165">
        <v>45536</v>
      </c>
      <c r="AE308" s="3535" t="s">
        <v>3304</v>
      </c>
      <c r="AF308" s="2167" t="s">
        <v>98</v>
      </c>
      <c r="AG308" s="2168">
        <v>45108</v>
      </c>
      <c r="AH308" s="2168">
        <v>45119</v>
      </c>
      <c r="AI308" s="2168">
        <v>45194</v>
      </c>
      <c r="AJ308" s="3011" t="s">
        <v>3305</v>
      </c>
      <c r="AK308" s="2169"/>
      <c r="AL308" s="2171"/>
      <c r="AM308" s="2167"/>
      <c r="AN308" s="2168"/>
      <c r="AO308" s="2168"/>
      <c r="AP308" s="2168"/>
      <c r="AQ308" s="2155"/>
      <c r="AR308" s="2170"/>
      <c r="AS308" s="2171"/>
      <c r="AT308" s="2154"/>
      <c r="AU308" s="2171"/>
      <c r="AV308" s="2171"/>
      <c r="AW308" s="2171"/>
      <c r="AX308" s="2154"/>
      <c r="AY308" s="2172"/>
      <c r="AZ308" s="2171"/>
      <c r="BA308" s="2154"/>
      <c r="BB308" s="2171"/>
      <c r="BC308" s="2171"/>
      <c r="BD308" s="2171"/>
      <c r="BE308" s="2154"/>
      <c r="BF308" s="2154"/>
      <c r="BG308" s="4159" t="s">
        <v>3306</v>
      </c>
      <c r="BH308" s="2168">
        <v>45566</v>
      </c>
      <c r="BI308" s="2184">
        <v>45561</v>
      </c>
      <c r="BJ308" s="4159">
        <v>45717</v>
      </c>
      <c r="BK308" s="2168">
        <v>45717</v>
      </c>
      <c r="BL308" s="2184">
        <v>45625</v>
      </c>
      <c r="BM308" s="4159">
        <v>46082</v>
      </c>
      <c r="BN308" s="2168">
        <v>46082</v>
      </c>
      <c r="BO308" s="2184"/>
      <c r="BP308" s="2151" t="s">
        <v>3307</v>
      </c>
      <c r="BQ308" s="2990" t="s">
        <v>755</v>
      </c>
      <c r="BR308" s="2301"/>
      <c r="BS308" s="7168"/>
      <c r="BT308" s="2177">
        <v>45951</v>
      </c>
      <c r="BU308" s="2177"/>
      <c r="BV308" s="2155" t="s">
        <v>116</v>
      </c>
      <c r="BW308" s="2177">
        <v>45951</v>
      </c>
      <c r="BX308" s="2177">
        <v>45434</v>
      </c>
      <c r="BY308" s="2177" t="s">
        <v>116</v>
      </c>
      <c r="BZ308" s="2177">
        <v>45434</v>
      </c>
      <c r="CA308" s="2177" t="s">
        <v>756</v>
      </c>
      <c r="CB308" s="1409"/>
      <c r="CC308" s="540"/>
      <c r="CD308" s="12"/>
      <c r="CE308" s="12"/>
      <c r="CF308" s="12"/>
      <c r="CG308" s="18"/>
      <c r="GT308" s="1"/>
      <c r="GU308" s="1"/>
      <c r="GV308" s="1"/>
      <c r="GW308" s="1"/>
      <c r="GX308" s="1"/>
      <c r="GY308" s="1"/>
      <c r="GZ308" s="1"/>
      <c r="HA308" s="1"/>
      <c r="HB308" s="1"/>
      <c r="HC308" s="1"/>
      <c r="HD308" s="1"/>
      <c r="HE308" s="1"/>
      <c r="HF308" s="1"/>
      <c r="HG308" s="1"/>
      <c r="HH308" s="1"/>
      <c r="HI308" s="1"/>
      <c r="HJ308" s="1"/>
    </row>
    <row r="309" spans="1:218" s="176" customFormat="1" ht="45" hidden="1" customHeight="1" x14ac:dyDescent="0.2">
      <c r="A309" s="4864"/>
      <c r="B309" s="4865" t="s">
        <v>3297</v>
      </c>
      <c r="C309" s="4866" t="s">
        <v>3298</v>
      </c>
      <c r="D309" s="4867" t="s">
        <v>1107</v>
      </c>
      <c r="E309" s="5736">
        <v>2285</v>
      </c>
      <c r="F309" s="4868">
        <v>2025</v>
      </c>
      <c r="G309" s="4868">
        <v>2050</v>
      </c>
      <c r="H309" s="4869" t="s">
        <v>89</v>
      </c>
      <c r="I309" s="4868" t="s">
        <v>194</v>
      </c>
      <c r="J309" s="4870" t="s">
        <v>121</v>
      </c>
      <c r="K309" s="4870" t="s">
        <v>2243</v>
      </c>
      <c r="L309" s="6125"/>
      <c r="M309" s="6135"/>
      <c r="N309" s="6125"/>
      <c r="O309" s="6125"/>
      <c r="P309" s="4870"/>
      <c r="Q309" s="4871"/>
      <c r="R309" s="4872"/>
      <c r="S309" s="4873"/>
      <c r="T309" s="4873"/>
      <c r="U309" s="4874"/>
      <c r="V309" s="4875"/>
      <c r="W309" s="4876" t="str">
        <f t="shared" si="13"/>
        <v>Yes</v>
      </c>
      <c r="X309" s="4877" t="s">
        <v>93</v>
      </c>
      <c r="Y309" s="4866" t="s">
        <v>267</v>
      </c>
      <c r="Z309" s="4866"/>
      <c r="AA309" s="5805" t="s">
        <v>1108</v>
      </c>
      <c r="AB309" s="5806" t="s">
        <v>1109</v>
      </c>
      <c r="AC309" s="4878"/>
      <c r="AD309" s="4879">
        <v>45047</v>
      </c>
      <c r="AE309" s="4880">
        <v>44805</v>
      </c>
      <c r="AF309" s="4869" t="s">
        <v>1110</v>
      </c>
      <c r="AG309" s="4765">
        <v>44805</v>
      </c>
      <c r="AH309" s="4881">
        <v>44809</v>
      </c>
      <c r="AI309" s="4881">
        <v>44869</v>
      </c>
      <c r="AJ309" s="4882"/>
      <c r="AK309" s="4883"/>
      <c r="AL309" s="4884" t="s">
        <v>1111</v>
      </c>
      <c r="AM309" s="4869" t="s">
        <v>1112</v>
      </c>
      <c r="AN309" s="4765">
        <v>45444</v>
      </c>
      <c r="AO309" s="4868"/>
      <c r="AP309" s="4868"/>
      <c r="AQ309" s="4868"/>
      <c r="AR309" s="4885"/>
      <c r="AS309" s="4886"/>
      <c r="AT309" s="4886"/>
      <c r="AU309" s="4884"/>
      <c r="AV309" s="4886"/>
      <c r="AW309" s="4886"/>
      <c r="AX309" s="4886"/>
      <c r="AY309" s="4887"/>
      <c r="AZ309" s="4884"/>
      <c r="BA309" s="4886"/>
      <c r="BB309" s="4884"/>
      <c r="BC309" s="4886"/>
      <c r="BD309" s="4886"/>
      <c r="BE309" s="4886"/>
      <c r="BF309" s="4886"/>
      <c r="BG309" s="4888">
        <v>45658</v>
      </c>
      <c r="BH309" s="4765">
        <v>45658</v>
      </c>
      <c r="BI309" s="4885"/>
      <c r="BJ309" s="4888">
        <v>45717</v>
      </c>
      <c r="BK309" s="4765">
        <v>45717</v>
      </c>
      <c r="BL309" s="4885"/>
      <c r="BM309" s="4888" t="s">
        <v>114</v>
      </c>
      <c r="BN309" s="4765" t="s">
        <v>114</v>
      </c>
      <c r="BO309" s="4885"/>
      <c r="BP309" s="5459" t="s">
        <v>1113</v>
      </c>
      <c r="BQ309" s="5460" t="s">
        <v>1114</v>
      </c>
      <c r="BR309" s="4889" t="s">
        <v>1825</v>
      </c>
      <c r="BS309" s="4889" t="s">
        <v>1116</v>
      </c>
      <c r="BT309" s="1699">
        <v>45468</v>
      </c>
      <c r="BU309" s="1699"/>
      <c r="BV309" s="4870" t="s">
        <v>116</v>
      </c>
      <c r="BW309" s="1699">
        <v>44803</v>
      </c>
      <c r="BX309" s="1699">
        <v>45345</v>
      </c>
      <c r="BY309" s="1699" t="s">
        <v>116</v>
      </c>
      <c r="BZ309" s="1699">
        <v>45950</v>
      </c>
      <c r="CA309" s="1699" t="s">
        <v>1117</v>
      </c>
      <c r="CB309" s="1409"/>
      <c r="CC309" s="1178"/>
      <c r="CD309" s="1176"/>
      <c r="CE309" s="1176"/>
      <c r="CF309" s="1176"/>
      <c r="CG309" s="1175"/>
      <c r="GT309" s="1"/>
      <c r="GU309" s="1"/>
      <c r="GV309" s="1"/>
      <c r="GW309" s="1"/>
      <c r="GX309" s="1"/>
      <c r="GY309" s="1"/>
      <c r="GZ309" s="1"/>
      <c r="HA309" s="1"/>
      <c r="HB309" s="1"/>
      <c r="HC309" s="1"/>
      <c r="HD309" s="1"/>
      <c r="HE309" s="1"/>
      <c r="HF309" s="1"/>
      <c r="HG309" s="1"/>
      <c r="HH309" s="1"/>
      <c r="HI309" s="1"/>
      <c r="HJ309" s="1"/>
    </row>
    <row r="310" spans="1:218" s="176" customFormat="1" ht="45" hidden="1" customHeight="1" x14ac:dyDescent="0.2">
      <c r="A310" s="1688" t="s">
        <v>3308</v>
      </c>
      <c r="B310" s="3307"/>
      <c r="C310" s="2275" t="s">
        <v>3309</v>
      </c>
      <c r="D310" s="1689" t="s">
        <v>1540</v>
      </c>
      <c r="E310" s="7167"/>
      <c r="F310" s="1665"/>
      <c r="G310" s="1665"/>
      <c r="H310" s="1680"/>
      <c r="I310" s="1691"/>
      <c r="J310" s="1668">
        <v>40526</v>
      </c>
      <c r="K310" s="1668"/>
      <c r="L310" s="1668"/>
      <c r="M310" s="2006"/>
      <c r="N310" s="1668"/>
      <c r="O310" s="1668"/>
      <c r="P310" s="1667"/>
      <c r="Q310" s="1705"/>
      <c r="R310" s="1669"/>
      <c r="S310" s="1669"/>
      <c r="T310" s="1669"/>
      <c r="U310" s="3793"/>
      <c r="V310" s="1671"/>
      <c r="W310" s="1695" t="b">
        <f t="shared" si="13"/>
        <v>0</v>
      </c>
      <c r="X310" s="1672"/>
      <c r="Y310" s="1376"/>
      <c r="Z310" s="1376"/>
      <c r="AA310" s="5773"/>
      <c r="AB310" s="5773"/>
      <c r="AC310" s="2313"/>
      <c r="AD310" s="1682"/>
      <c r="AE310" s="4147"/>
      <c r="AF310" s="1676"/>
      <c r="AG310" s="1674"/>
      <c r="AH310" s="1674"/>
      <c r="AI310" s="1674"/>
      <c r="AJ310" s="3006"/>
      <c r="AK310" s="1677"/>
      <c r="AL310" s="7129"/>
      <c r="AM310" s="7141"/>
      <c r="AN310" s="1674"/>
      <c r="AO310" s="1674"/>
      <c r="AP310" s="1674"/>
      <c r="AQ310" s="1666"/>
      <c r="AR310" s="1697"/>
      <c r="AS310" s="1679"/>
      <c r="AT310" s="1680"/>
      <c r="AU310" s="1674"/>
      <c r="AV310" s="1679"/>
      <c r="AW310" s="1679"/>
      <c r="AX310" s="1680"/>
      <c r="AY310" s="1698"/>
      <c r="AZ310" s="1679"/>
      <c r="BA310" s="1680"/>
      <c r="BB310" s="1679"/>
      <c r="BC310" s="1679"/>
      <c r="BD310" s="1679"/>
      <c r="BE310" s="1680"/>
      <c r="BF310" s="1680"/>
      <c r="BG310" s="4158"/>
      <c r="BH310" s="1674"/>
      <c r="BI310" s="1683"/>
      <c r="BJ310" s="4158"/>
      <c r="BK310" s="1674"/>
      <c r="BL310" s="1683"/>
      <c r="BM310" s="4158"/>
      <c r="BN310" s="1674"/>
      <c r="BO310" s="1683"/>
      <c r="BP310" s="1376" t="s">
        <v>3310</v>
      </c>
      <c r="BQ310" s="4184"/>
      <c r="BR310" s="1376"/>
      <c r="BS310" s="1376"/>
      <c r="BT310" s="1684">
        <v>43881</v>
      </c>
      <c r="BU310" s="1684"/>
      <c r="BV310" s="1666" t="s">
        <v>116</v>
      </c>
      <c r="BW310" s="1684"/>
      <c r="BX310" s="1684"/>
      <c r="BY310" s="1666"/>
      <c r="BZ310" s="1684"/>
      <c r="CA310" s="2319" t="s">
        <v>117</v>
      </c>
      <c r="CB310" s="1666"/>
      <c r="CC310" s="1376" t="s">
        <v>970</v>
      </c>
      <c r="CD310" s="12"/>
      <c r="CE310" s="12"/>
      <c r="CF310" s="12"/>
      <c r="CG310" s="18"/>
      <c r="GT310" s="1"/>
      <c r="GU310" s="1"/>
      <c r="GV310" s="1"/>
      <c r="GW310" s="1"/>
      <c r="GX310" s="1"/>
      <c r="GY310" s="1"/>
      <c r="GZ310" s="1"/>
      <c r="HA310" s="1"/>
      <c r="HB310" s="1"/>
      <c r="HC310" s="1"/>
      <c r="HD310" s="1"/>
      <c r="HE310" s="1"/>
      <c r="HF310" s="1"/>
      <c r="HG310" s="1"/>
      <c r="HH310" s="1"/>
      <c r="HI310" s="1"/>
      <c r="HJ310" s="1"/>
    </row>
    <row r="311" spans="1:218" s="176" customFormat="1" ht="45" hidden="1" customHeight="1" x14ac:dyDescent="0.2">
      <c r="A311" s="3686" t="s">
        <v>3311</v>
      </c>
      <c r="B311" s="3687"/>
      <c r="C311" s="3688" t="s">
        <v>3312</v>
      </c>
      <c r="D311" s="4989" t="s">
        <v>3313</v>
      </c>
      <c r="E311" s="3690"/>
      <c r="F311" s="3691"/>
      <c r="G311" s="3691"/>
      <c r="H311" s="3692" t="s">
        <v>89</v>
      </c>
      <c r="I311" s="3693" t="s">
        <v>89</v>
      </c>
      <c r="J311" s="3694">
        <v>44754</v>
      </c>
      <c r="K311" s="3694">
        <v>41213</v>
      </c>
      <c r="L311" s="3694"/>
      <c r="M311" s="3866"/>
      <c r="N311" s="3694"/>
      <c r="O311" s="3694"/>
      <c r="P311" s="3696"/>
      <c r="Q311" s="3697"/>
      <c r="R311" s="3698"/>
      <c r="S311" s="3698"/>
      <c r="T311" s="3698"/>
      <c r="U311" s="3794"/>
      <c r="V311" s="3699"/>
      <c r="W311" s="3700" t="str">
        <f t="shared" si="13"/>
        <v>Yes</v>
      </c>
      <c r="X311" s="3701" t="s">
        <v>93</v>
      </c>
      <c r="Y311" s="3688" t="s">
        <v>94</v>
      </c>
      <c r="Z311" s="3688"/>
      <c r="AA311" s="5776" t="s">
        <v>3314</v>
      </c>
      <c r="AB311" s="5776" t="s">
        <v>3315</v>
      </c>
      <c r="AC311" s="3719"/>
      <c r="AD311" s="3706">
        <v>45689</v>
      </c>
      <c r="AE311" s="4145" t="s">
        <v>3316</v>
      </c>
      <c r="AF311" s="3705" t="s">
        <v>2996</v>
      </c>
      <c r="AG311" s="3706">
        <v>46327</v>
      </c>
      <c r="AH311" s="3706"/>
      <c r="AI311" s="3706"/>
      <c r="AJ311" s="3713"/>
      <c r="AK311" s="3707"/>
      <c r="AL311" s="4098"/>
      <c r="AM311" s="3714"/>
      <c r="AN311" s="3706"/>
      <c r="AO311" s="3706"/>
      <c r="AP311" s="3706"/>
      <c r="AQ311" s="3695"/>
      <c r="AR311" s="3708"/>
      <c r="AS311" s="3709"/>
      <c r="AT311" s="3692"/>
      <c r="AU311" s="3709"/>
      <c r="AV311" s="3709"/>
      <c r="AW311" s="3709"/>
      <c r="AX311" s="3692"/>
      <c r="AY311" s="3710"/>
      <c r="AZ311" s="3709"/>
      <c r="BA311" s="3692"/>
      <c r="BB311" s="3709"/>
      <c r="BC311" s="3709"/>
      <c r="BD311" s="3709"/>
      <c r="BE311" s="3692"/>
      <c r="BF311" s="3692"/>
      <c r="BG311" s="4089" t="s">
        <v>3317</v>
      </c>
      <c r="BH311" s="3706">
        <v>46478</v>
      </c>
      <c r="BI311" s="3706"/>
      <c r="BJ311" s="4089">
        <v>46631</v>
      </c>
      <c r="BK311" s="3706">
        <v>46631</v>
      </c>
      <c r="BL311" s="3711"/>
      <c r="BM311" s="4089" t="s">
        <v>114</v>
      </c>
      <c r="BN311" s="3704" t="s">
        <v>114</v>
      </c>
      <c r="BO311" s="3711"/>
      <c r="BP311" s="3870" t="s">
        <v>3318</v>
      </c>
      <c r="BQ311" s="4193" t="s">
        <v>132</v>
      </c>
      <c r="BR311" s="3870"/>
      <c r="BS311" s="3870"/>
      <c r="BT311" s="3716">
        <v>44116</v>
      </c>
      <c r="BU311" s="3716">
        <v>45763</v>
      </c>
      <c r="BV311" s="3695" t="s">
        <v>116</v>
      </c>
      <c r="BW311" s="3716">
        <v>45635</v>
      </c>
      <c r="BX311" s="3716">
        <v>45763</v>
      </c>
      <c r="BY311" s="3695" t="s">
        <v>116</v>
      </c>
      <c r="BZ311" s="3716">
        <v>45763</v>
      </c>
      <c r="CA311" s="3716" t="s">
        <v>104</v>
      </c>
      <c r="CB311" s="2149"/>
      <c r="CC311" s="2120" t="s">
        <v>3319</v>
      </c>
      <c r="CD311" s="12"/>
      <c r="CE311" s="12"/>
      <c r="CF311" s="12"/>
      <c r="CG311" s="18" t="s">
        <v>93</v>
      </c>
      <c r="GT311" s="1"/>
      <c r="GU311" s="1"/>
      <c r="GV311" s="1"/>
      <c r="GW311" s="1"/>
      <c r="GX311" s="1"/>
      <c r="GY311" s="1"/>
      <c r="GZ311" s="1"/>
      <c r="HA311" s="1"/>
      <c r="HB311" s="1"/>
      <c r="HC311" s="1"/>
      <c r="HD311" s="1"/>
      <c r="HE311" s="1"/>
      <c r="HF311" s="1"/>
      <c r="HG311" s="1"/>
      <c r="HH311" s="1"/>
      <c r="HI311" s="1"/>
      <c r="HJ311" s="1"/>
    </row>
    <row r="312" spans="1:218" s="176" customFormat="1" ht="45" hidden="1" customHeight="1" thickBot="1" x14ac:dyDescent="0.25">
      <c r="A312" s="3686" t="s">
        <v>3320</v>
      </c>
      <c r="B312" s="3687"/>
      <c r="C312" s="3688" t="s">
        <v>3321</v>
      </c>
      <c r="D312" s="3688" t="s">
        <v>3322</v>
      </c>
      <c r="E312" s="3718">
        <v>2219</v>
      </c>
      <c r="F312" s="3691" t="s">
        <v>974</v>
      </c>
      <c r="G312" s="3691" t="s">
        <v>1574</v>
      </c>
      <c r="H312" s="3695" t="s">
        <v>89</v>
      </c>
      <c r="I312" s="3695" t="s">
        <v>89</v>
      </c>
      <c r="J312" s="3696">
        <v>41809</v>
      </c>
      <c r="K312" s="3694"/>
      <c r="L312" s="3694" t="s">
        <v>90</v>
      </c>
      <c r="M312" s="3866" t="s">
        <v>3323</v>
      </c>
      <c r="N312" s="3694"/>
      <c r="O312" s="3694"/>
      <c r="P312" s="3696"/>
      <c r="Q312" s="3697"/>
      <c r="R312" s="3698"/>
      <c r="S312" s="3698"/>
      <c r="T312" s="3698"/>
      <c r="U312" s="3794"/>
      <c r="V312" s="3699"/>
      <c r="W312" s="3700" t="str">
        <f t="shared" si="13"/>
        <v>Yes</v>
      </c>
      <c r="X312" s="3701" t="s">
        <v>93</v>
      </c>
      <c r="Y312" s="3688" t="s">
        <v>94</v>
      </c>
      <c r="Z312" s="3695"/>
      <c r="AA312" s="5776" t="s">
        <v>3324</v>
      </c>
      <c r="AB312" s="5776" t="s">
        <v>3325</v>
      </c>
      <c r="AC312" s="3703" t="s">
        <v>3324</v>
      </c>
      <c r="AD312" s="3706">
        <v>45717</v>
      </c>
      <c r="AE312" s="4145" t="s">
        <v>3326</v>
      </c>
      <c r="AF312" s="3705" t="s">
        <v>3327</v>
      </c>
      <c r="AG312" s="3706">
        <v>43282</v>
      </c>
      <c r="AH312" s="3706">
        <v>43299</v>
      </c>
      <c r="AI312" s="3706">
        <v>43361</v>
      </c>
      <c r="AJ312" s="3908" t="s">
        <v>3328</v>
      </c>
      <c r="AK312" s="3707"/>
      <c r="AL312" s="4098">
        <v>43862</v>
      </c>
      <c r="AM312" s="3714" t="s">
        <v>142</v>
      </c>
      <c r="AN312" s="3706">
        <v>43942</v>
      </c>
      <c r="AO312" s="3706">
        <v>43864</v>
      </c>
      <c r="AP312" s="3706">
        <v>43942</v>
      </c>
      <c r="AQ312" s="3695" t="s">
        <v>3329</v>
      </c>
      <c r="AR312" s="4018"/>
      <c r="AS312" s="6279" t="s">
        <v>3330</v>
      </c>
      <c r="AT312" s="3715" t="s">
        <v>367</v>
      </c>
      <c r="AU312" s="3730">
        <v>44835</v>
      </c>
      <c r="AV312" s="3709">
        <v>44858</v>
      </c>
      <c r="AW312" s="3709">
        <v>44907</v>
      </c>
      <c r="AX312" s="3692" t="s">
        <v>3331</v>
      </c>
      <c r="AY312" s="3731"/>
      <c r="AZ312" s="3730" t="s">
        <v>2815</v>
      </c>
      <c r="BA312" s="3731" t="s">
        <v>3332</v>
      </c>
      <c r="BB312" s="3730">
        <v>46296</v>
      </c>
      <c r="BC312" s="3709"/>
      <c r="BD312" s="3709"/>
      <c r="BE312" s="3692"/>
      <c r="BF312" s="3692"/>
      <c r="BG312" s="4089" t="s">
        <v>3333</v>
      </c>
      <c r="BH312" s="3706">
        <v>46388</v>
      </c>
      <c r="BI312" s="3706"/>
      <c r="BJ312" s="4089">
        <v>46478</v>
      </c>
      <c r="BK312" s="3706">
        <v>46478</v>
      </c>
      <c r="BL312" s="3711"/>
      <c r="BM312" s="4089" t="s">
        <v>3334</v>
      </c>
      <c r="BN312" s="3704">
        <v>46692</v>
      </c>
      <c r="BO312" s="3711"/>
      <c r="BP312" s="3688" t="s">
        <v>3335</v>
      </c>
      <c r="BQ312" s="4182" t="s">
        <v>355</v>
      </c>
      <c r="BR312" s="3688"/>
      <c r="BS312" s="3688"/>
      <c r="BT312" s="3716">
        <v>45695</v>
      </c>
      <c r="BU312" s="3716">
        <v>45763</v>
      </c>
      <c r="BV312" s="3695" t="s">
        <v>116</v>
      </c>
      <c r="BW312" s="3716">
        <v>45607</v>
      </c>
      <c r="BX312" s="3962">
        <v>45763</v>
      </c>
      <c r="BY312" s="3695" t="s">
        <v>116</v>
      </c>
      <c r="BZ312" s="3963">
        <v>45763</v>
      </c>
      <c r="CA312" s="3716" t="s">
        <v>104</v>
      </c>
      <c r="CB312" s="1409"/>
      <c r="CC312" s="540" t="s">
        <v>105</v>
      </c>
      <c r="CD312" s="12"/>
      <c r="CE312" s="12"/>
      <c r="CF312" s="12"/>
      <c r="CG312" s="18"/>
      <c r="GT312" s="1"/>
      <c r="GU312" s="1"/>
      <c r="GV312" s="1"/>
      <c r="GW312" s="1"/>
      <c r="GX312" s="1"/>
      <c r="GY312" s="1"/>
      <c r="GZ312" s="1"/>
      <c r="HA312" s="1"/>
      <c r="HB312" s="1"/>
      <c r="HC312" s="1"/>
      <c r="HD312" s="1"/>
      <c r="HE312" s="1"/>
      <c r="HF312" s="1"/>
      <c r="HG312" s="1"/>
      <c r="HH312" s="1"/>
      <c r="HI312" s="1"/>
      <c r="HJ312" s="1"/>
    </row>
    <row r="313" spans="1:218" s="176" customFormat="1" ht="45" hidden="1" customHeight="1" thickTop="1" x14ac:dyDescent="0.2">
      <c r="A313" s="3686" t="s">
        <v>3336</v>
      </c>
      <c r="B313" s="3687"/>
      <c r="C313" s="3688" t="s">
        <v>3337</v>
      </c>
      <c r="D313" s="3689" t="s">
        <v>3338</v>
      </c>
      <c r="E313" s="3690"/>
      <c r="F313" s="3691"/>
      <c r="G313" s="3691"/>
      <c r="H313" s="3692" t="s">
        <v>89</v>
      </c>
      <c r="I313" s="3695" t="s">
        <v>89</v>
      </c>
      <c r="J313" s="3696">
        <v>44083</v>
      </c>
      <c r="K313" s="3696">
        <v>41724</v>
      </c>
      <c r="L313" s="6126"/>
      <c r="M313" s="4094"/>
      <c r="N313" s="6126"/>
      <c r="O313" s="3696"/>
      <c r="P313" s="3696"/>
      <c r="Q313" s="3697"/>
      <c r="R313" s="3698"/>
      <c r="S313" s="3698"/>
      <c r="T313" s="3698"/>
      <c r="U313" s="3794"/>
      <c r="V313" s="3699"/>
      <c r="W313" s="3700" t="str">
        <f t="shared" si="13"/>
        <v>Yes</v>
      </c>
      <c r="X313" s="3701" t="s">
        <v>93</v>
      </c>
      <c r="Y313" s="3688" t="s">
        <v>94</v>
      </c>
      <c r="Z313" s="3695"/>
      <c r="AA313" s="5776" t="s">
        <v>3339</v>
      </c>
      <c r="AB313" s="5776" t="s">
        <v>3340</v>
      </c>
      <c r="AC313" s="3703"/>
      <c r="AD313" s="3704">
        <v>45689</v>
      </c>
      <c r="AE313" s="4145" t="s">
        <v>434</v>
      </c>
      <c r="AF313" s="3705" t="s">
        <v>1202</v>
      </c>
      <c r="AG313" s="3706">
        <v>45931</v>
      </c>
      <c r="AH313" s="3706"/>
      <c r="AI313" s="3706"/>
      <c r="AJ313" s="3713"/>
      <c r="AK313" s="3707"/>
      <c r="AL313" s="3709" t="s">
        <v>912</v>
      </c>
      <c r="AM313" s="3705" t="s">
        <v>367</v>
      </c>
      <c r="AN313" s="3706">
        <v>46296</v>
      </c>
      <c r="AO313" s="3706"/>
      <c r="AP313" s="3706"/>
      <c r="AQ313" s="3695"/>
      <c r="AR313" s="3708"/>
      <c r="AS313" s="3709"/>
      <c r="AT313" s="3692"/>
      <c r="AU313" s="3706"/>
      <c r="AV313" s="3709"/>
      <c r="AW313" s="3709"/>
      <c r="AX313" s="3692"/>
      <c r="AY313" s="3710"/>
      <c r="AZ313" s="3709"/>
      <c r="BA313" s="3692"/>
      <c r="BB313" s="3709"/>
      <c r="BC313" s="3709"/>
      <c r="BD313" s="3709"/>
      <c r="BE313" s="3692"/>
      <c r="BF313" s="3692"/>
      <c r="BG313" s="4089" t="s">
        <v>1136</v>
      </c>
      <c r="BH313" s="3706">
        <v>46569</v>
      </c>
      <c r="BI313" s="3711"/>
      <c r="BJ313" s="4089" t="s">
        <v>573</v>
      </c>
      <c r="BK313" s="3706">
        <v>46661</v>
      </c>
      <c r="BL313" s="3711"/>
      <c r="BM313" s="4089" t="s">
        <v>147</v>
      </c>
      <c r="BN313" s="3706">
        <v>46935</v>
      </c>
      <c r="BO313" s="3711"/>
      <c r="BP313" s="5878" t="s">
        <v>3341</v>
      </c>
      <c r="BQ313" s="4182" t="s">
        <v>132</v>
      </c>
      <c r="BR313" s="3688" t="s">
        <v>3342</v>
      </c>
      <c r="BS313" s="626"/>
      <c r="BT313" s="3716">
        <v>45455</v>
      </c>
      <c r="BU313" s="3716">
        <v>45763</v>
      </c>
      <c r="BV313" s="3695" t="s">
        <v>116</v>
      </c>
      <c r="BW313" s="3716"/>
      <c r="BX313" s="3716">
        <v>45763</v>
      </c>
      <c r="BY313" s="3695" t="s">
        <v>116</v>
      </c>
      <c r="BZ313" s="3716">
        <v>45763</v>
      </c>
      <c r="CA313" s="3716" t="s">
        <v>104</v>
      </c>
      <c r="CB313" s="1409"/>
      <c r="CC313" s="540"/>
      <c r="CD313" s="12"/>
      <c r="CE313" s="12"/>
      <c r="CF313" s="12"/>
      <c r="CG313" s="18"/>
      <c r="GT313" s="1"/>
      <c r="GU313" s="1"/>
      <c r="GV313" s="1"/>
      <c r="GW313" s="1"/>
      <c r="GX313" s="1"/>
      <c r="GY313" s="1"/>
      <c r="GZ313" s="1"/>
      <c r="HA313" s="1"/>
      <c r="HB313" s="1"/>
      <c r="HC313" s="1"/>
      <c r="HD313" s="1"/>
      <c r="HE313" s="1"/>
      <c r="HF313" s="1"/>
      <c r="HG313" s="1"/>
      <c r="HH313" s="1"/>
      <c r="HI313" s="1"/>
      <c r="HJ313" s="1"/>
    </row>
    <row r="314" spans="1:218" s="176" customFormat="1" ht="45" customHeight="1" x14ac:dyDescent="0.2">
      <c r="A314" s="3686" t="s">
        <v>3343</v>
      </c>
      <c r="B314" s="3687"/>
      <c r="C314" s="3688" t="s">
        <v>3344</v>
      </c>
      <c r="D314" s="3688" t="s">
        <v>3345</v>
      </c>
      <c r="E314" s="3690" t="s">
        <v>193</v>
      </c>
      <c r="F314" s="3691"/>
      <c r="G314" s="3691"/>
      <c r="H314" s="3692" t="s">
        <v>89</v>
      </c>
      <c r="I314" s="3692" t="s">
        <v>89</v>
      </c>
      <c r="J314" s="3694">
        <v>43607</v>
      </c>
      <c r="K314" s="3694"/>
      <c r="L314" s="3694"/>
      <c r="M314" s="3866"/>
      <c r="N314" s="3694"/>
      <c r="O314" s="3694"/>
      <c r="P314" s="3696"/>
      <c r="Q314" s="3697"/>
      <c r="R314" s="3698"/>
      <c r="S314" s="3698"/>
      <c r="T314" s="3698"/>
      <c r="U314" s="3794"/>
      <c r="V314" s="3699"/>
      <c r="W314" s="3700" t="str">
        <f t="shared" si="13"/>
        <v>Yes</v>
      </c>
      <c r="X314" s="3701" t="s">
        <v>93</v>
      </c>
      <c r="Y314" s="3688" t="s">
        <v>94</v>
      </c>
      <c r="Z314" s="3688"/>
      <c r="AA314" s="5776" t="s">
        <v>3346</v>
      </c>
      <c r="AB314" s="5777" t="s">
        <v>3347</v>
      </c>
      <c r="AC314" s="3703"/>
      <c r="AD314" s="3704">
        <v>45809</v>
      </c>
      <c r="AE314" s="4145" t="s">
        <v>3316</v>
      </c>
      <c r="AF314" s="3705" t="s">
        <v>1963</v>
      </c>
      <c r="AG314" s="3706">
        <v>46327</v>
      </c>
      <c r="AH314" s="3706"/>
      <c r="AI314" s="3706"/>
      <c r="AJ314" s="3713"/>
      <c r="AK314" s="4059"/>
      <c r="AL314" s="3709"/>
      <c r="AM314" s="3705"/>
      <c r="AN314" s="3706"/>
      <c r="AO314" s="3706"/>
      <c r="AP314" s="3706"/>
      <c r="AQ314" s="3695"/>
      <c r="AR314" s="3708"/>
      <c r="AS314" s="3709"/>
      <c r="AT314" s="3692"/>
      <c r="AU314" s="3709"/>
      <c r="AV314" s="3709"/>
      <c r="AW314" s="3709"/>
      <c r="AX314" s="3692"/>
      <c r="AY314" s="3710"/>
      <c r="AZ314" s="3709"/>
      <c r="BA314" s="3692"/>
      <c r="BB314" s="3709"/>
      <c r="BC314" s="3709"/>
      <c r="BD314" s="3709"/>
      <c r="BE314" s="3692"/>
      <c r="BF314" s="3692"/>
      <c r="BG314" s="4089" t="s">
        <v>3348</v>
      </c>
      <c r="BH314" s="3706">
        <v>46539</v>
      </c>
      <c r="BI314" s="3711"/>
      <c r="BJ314" s="4089" t="s">
        <v>3349</v>
      </c>
      <c r="BK314" s="3706">
        <v>46722</v>
      </c>
      <c r="BL314" s="3711"/>
      <c r="BM314" s="4089" t="s">
        <v>3350</v>
      </c>
      <c r="BN314" s="3706">
        <v>46997</v>
      </c>
      <c r="BO314" s="3711"/>
      <c r="BP314" s="3688" t="s">
        <v>3351</v>
      </c>
      <c r="BQ314" s="4182" t="s">
        <v>3352</v>
      </c>
      <c r="BR314" s="3688" t="s">
        <v>3353</v>
      </c>
      <c r="BS314" s="3688"/>
      <c r="BT314" s="3716">
        <v>45320</v>
      </c>
      <c r="BU314" s="3716">
        <v>45951</v>
      </c>
      <c r="BV314" s="3695" t="s">
        <v>116</v>
      </c>
      <c r="BW314" s="3716">
        <v>45951</v>
      </c>
      <c r="BX314" s="3716">
        <v>45763</v>
      </c>
      <c r="BY314" s="3695" t="s">
        <v>116</v>
      </c>
      <c r="BZ314" s="3716">
        <v>45763</v>
      </c>
      <c r="CA314" s="3716" t="s">
        <v>104</v>
      </c>
      <c r="CB314" s="1409"/>
      <c r="CC314" s="540"/>
      <c r="CD314" s="12"/>
      <c r="CE314" s="12"/>
      <c r="CF314" s="12"/>
      <c r="CG314" s="18"/>
      <c r="GT314" s="1"/>
      <c r="GU314" s="1"/>
      <c r="GV314" s="1"/>
      <c r="GW314" s="1"/>
      <c r="GX314" s="1"/>
      <c r="GY314" s="1"/>
      <c r="GZ314" s="1"/>
      <c r="HA314" s="1"/>
      <c r="HB314" s="1"/>
      <c r="HC314" s="1"/>
      <c r="HD314" s="1"/>
      <c r="HE314" s="1"/>
      <c r="HF314" s="1"/>
      <c r="HG314" s="1"/>
      <c r="HH314" s="1"/>
      <c r="HI314" s="1"/>
      <c r="HJ314" s="1"/>
    </row>
    <row r="315" spans="1:218" s="176" customFormat="1" ht="45" customHeight="1" x14ac:dyDescent="0.2">
      <c r="A315" s="3516"/>
      <c r="B315" s="3517" t="s">
        <v>3354</v>
      </c>
      <c r="C315" s="3514" t="s">
        <v>3344</v>
      </c>
      <c r="D315" s="6008" t="s">
        <v>3355</v>
      </c>
      <c r="E315" s="5883">
        <v>2418</v>
      </c>
      <c r="F315" s="3520"/>
      <c r="G315" s="3520"/>
      <c r="H315" s="3532" t="s">
        <v>89</v>
      </c>
      <c r="I315" s="6011" t="s">
        <v>89</v>
      </c>
      <c r="J315" s="3522">
        <v>43607</v>
      </c>
      <c r="K315" s="3522"/>
      <c r="L315" s="3967"/>
      <c r="M315" s="3968"/>
      <c r="N315" s="3967"/>
      <c r="O315" s="3967"/>
      <c r="P315" s="3524"/>
      <c r="Q315" s="3525"/>
      <c r="R315" s="3513"/>
      <c r="S315" s="3526"/>
      <c r="T315" s="3526"/>
      <c r="U315" s="3792"/>
      <c r="V315" s="1652"/>
      <c r="W315" s="1391" t="str">
        <f t="shared" si="13"/>
        <v>Yes</v>
      </c>
      <c r="X315" s="3528" t="s">
        <v>93</v>
      </c>
      <c r="Y315" s="3514" t="s">
        <v>94</v>
      </c>
      <c r="Z315" s="3514"/>
      <c r="AA315" s="5779" t="s">
        <v>3346</v>
      </c>
      <c r="AB315" s="5779" t="s">
        <v>3347</v>
      </c>
      <c r="AC315" s="2967"/>
      <c r="AD315" s="1531">
        <v>45809</v>
      </c>
      <c r="AE315" s="4214">
        <v>45474</v>
      </c>
      <c r="AF315" s="3532" t="s">
        <v>98</v>
      </c>
      <c r="AG315" s="3531">
        <v>45474</v>
      </c>
      <c r="AH315" s="3531">
        <v>45474</v>
      </c>
      <c r="AI315" s="3531">
        <v>45505</v>
      </c>
      <c r="AJ315" s="3533"/>
      <c r="AK315" s="3534"/>
      <c r="AL315" s="3536"/>
      <c r="AM315" s="3532"/>
      <c r="AN315" s="3531"/>
      <c r="AO315" s="3531"/>
      <c r="AP315" s="3531"/>
      <c r="AQ315" s="3524"/>
      <c r="AR315" s="7407"/>
      <c r="AS315" s="7408"/>
      <c r="AT315" s="3522"/>
      <c r="AU315" s="3536"/>
      <c r="AV315" s="3536"/>
      <c r="AW315" s="3536"/>
      <c r="AX315" s="3522"/>
      <c r="AY315" s="5717"/>
      <c r="AZ315" s="3536"/>
      <c r="BA315" s="3522"/>
      <c r="BB315" s="3536"/>
      <c r="BC315" s="3536"/>
      <c r="BD315" s="3536"/>
      <c r="BE315" s="3522"/>
      <c r="BF315" s="3522"/>
      <c r="BG315" s="4179">
        <v>45597</v>
      </c>
      <c r="BH315" s="3531">
        <v>45597</v>
      </c>
      <c r="BI315" s="3538">
        <v>45597</v>
      </c>
      <c r="BJ315" s="4179" t="s">
        <v>467</v>
      </c>
      <c r="BK315" s="3531">
        <v>45839</v>
      </c>
      <c r="BL315" s="3538"/>
      <c r="BM315" s="4179" t="s">
        <v>3356</v>
      </c>
      <c r="BN315" s="3531">
        <v>45992</v>
      </c>
      <c r="BO315" s="3538"/>
      <c r="BP315" s="3539" t="s">
        <v>4393</v>
      </c>
      <c r="BQ315" s="4197" t="s">
        <v>3352</v>
      </c>
      <c r="BR315" s="3539" t="s">
        <v>3358</v>
      </c>
      <c r="BS315" s="3539"/>
      <c r="BT315" s="3492"/>
      <c r="BU315" s="3492">
        <v>45951</v>
      </c>
      <c r="BV315" s="3524" t="s">
        <v>116</v>
      </c>
      <c r="BW315" s="3492"/>
      <c r="BX315" s="3492">
        <v>45951</v>
      </c>
      <c r="BY315" s="3492" t="s">
        <v>116</v>
      </c>
      <c r="BZ315" s="3492">
        <v>45763</v>
      </c>
      <c r="CA315" s="3492" t="s">
        <v>4394</v>
      </c>
      <c r="CB315" s="1409"/>
      <c r="CC315" s="1178"/>
      <c r="CD315" s="1176"/>
      <c r="CE315" s="1176"/>
      <c r="CF315" s="1176"/>
      <c r="CG315" s="1175"/>
      <c r="GT315" s="1"/>
      <c r="GU315" s="1"/>
      <c r="GV315" s="1"/>
      <c r="GW315" s="1"/>
      <c r="GX315" s="1"/>
      <c r="GY315" s="1"/>
      <c r="GZ315" s="1"/>
      <c r="HA315" s="1"/>
      <c r="HB315" s="1"/>
      <c r="HC315" s="1"/>
      <c r="HD315" s="1"/>
      <c r="HE315" s="1"/>
      <c r="HF315" s="1"/>
      <c r="HG315" s="1"/>
      <c r="HH315" s="1"/>
      <c r="HI315" s="1"/>
      <c r="HJ315" s="1"/>
    </row>
    <row r="316" spans="1:218" s="176" customFormat="1" ht="45" hidden="1" customHeight="1" x14ac:dyDescent="0.2">
      <c r="A316" s="1412" t="s">
        <v>3360</v>
      </c>
      <c r="B316" s="3304"/>
      <c r="C316" s="1381" t="s">
        <v>3361</v>
      </c>
      <c r="D316" s="1381" t="s">
        <v>3362</v>
      </c>
      <c r="E316" s="7373">
        <v>2170</v>
      </c>
      <c r="F316" s="1387">
        <v>2020</v>
      </c>
      <c r="G316" s="1387">
        <v>2035</v>
      </c>
      <c r="H316" s="1385" t="s">
        <v>89</v>
      </c>
      <c r="I316" s="1387" t="s">
        <v>89</v>
      </c>
      <c r="J316" s="1506">
        <v>40619</v>
      </c>
      <c r="K316" s="1437"/>
      <c r="L316" s="1389" t="s">
        <v>90</v>
      </c>
      <c r="M316" s="2002" t="s">
        <v>3363</v>
      </c>
      <c r="N316" s="1389"/>
      <c r="O316" s="1389"/>
      <c r="P316" s="1388"/>
      <c r="Q316" s="1415"/>
      <c r="R316" s="1416"/>
      <c r="S316" s="1416"/>
      <c r="T316" s="1416"/>
      <c r="U316" s="3792"/>
      <c r="V316" s="1417"/>
      <c r="W316" s="1391" t="str">
        <f t="shared" si="13"/>
        <v>Yes</v>
      </c>
      <c r="X316" s="1392" t="s">
        <v>93</v>
      </c>
      <c r="Y316" s="108" t="s">
        <v>94</v>
      </c>
      <c r="Z316" s="108"/>
      <c r="AA316" s="5821" t="s">
        <v>3364</v>
      </c>
      <c r="AB316" s="5779" t="s">
        <v>3365</v>
      </c>
      <c r="AC316" s="2967"/>
      <c r="AD316" s="1531">
        <v>45901</v>
      </c>
      <c r="AE316" s="1570" t="s">
        <v>3366</v>
      </c>
      <c r="AF316" s="1419" t="s">
        <v>364</v>
      </c>
      <c r="AG316" s="1396">
        <v>42917</v>
      </c>
      <c r="AH316" s="1397">
        <v>42917</v>
      </c>
      <c r="AI316" s="1397">
        <v>43009</v>
      </c>
      <c r="AJ316" s="3008"/>
      <c r="AK316" s="1399"/>
      <c r="AL316" s="1981" t="s">
        <v>3367</v>
      </c>
      <c r="AM316" s="1419" t="s">
        <v>766</v>
      </c>
      <c r="AN316" s="1396">
        <v>45962</v>
      </c>
      <c r="AO316" s="1397">
        <v>45967</v>
      </c>
      <c r="AP316" s="1397">
        <v>46012</v>
      </c>
      <c r="AQ316" s="132" t="s">
        <v>3368</v>
      </c>
      <c r="AR316" s="2594"/>
      <c r="AS316" s="2595"/>
      <c r="AT316" s="1421"/>
      <c r="AU316" s="1432"/>
      <c r="AV316" s="1423"/>
      <c r="AW316" s="1423"/>
      <c r="AX316" s="1424"/>
      <c r="AY316" s="5494"/>
      <c r="AZ316" s="1430"/>
      <c r="BA316" s="1431"/>
      <c r="BB316" s="1432"/>
      <c r="BC316" s="1423"/>
      <c r="BD316" s="1423"/>
      <c r="BE316" s="1424"/>
      <c r="BF316" s="1992"/>
      <c r="BG316" s="4085" t="s">
        <v>3369</v>
      </c>
      <c r="BH316" s="1396">
        <v>46174</v>
      </c>
      <c r="BI316" s="1397"/>
      <c r="BJ316" s="4085" t="s">
        <v>3370</v>
      </c>
      <c r="BK316" s="1396">
        <v>46327</v>
      </c>
      <c r="BL316" s="1408"/>
      <c r="BM316" s="4085" t="s">
        <v>2825</v>
      </c>
      <c r="BN316" s="1435">
        <v>46753</v>
      </c>
      <c r="BO316" s="1408"/>
      <c r="BP316" s="540" t="s">
        <v>3371</v>
      </c>
      <c r="BQ316" s="627" t="s">
        <v>3372</v>
      </c>
      <c r="BR316" s="3405"/>
      <c r="BS316" s="540"/>
      <c r="BT316" s="1409">
        <v>45763</v>
      </c>
      <c r="BU316" s="1409">
        <v>45932</v>
      </c>
      <c r="BV316" s="1410" t="s">
        <v>116</v>
      </c>
      <c r="BW316" s="1409">
        <v>45763</v>
      </c>
      <c r="BX316" s="1604">
        <v>45950</v>
      </c>
      <c r="BY316" s="1409" t="s">
        <v>116</v>
      </c>
      <c r="BZ316" s="3380">
        <v>45932</v>
      </c>
      <c r="CA316" s="1409" t="s">
        <v>3373</v>
      </c>
      <c r="CB316" s="1409"/>
      <c r="CC316" s="540" t="s">
        <v>3374</v>
      </c>
      <c r="CD316" s="12"/>
      <c r="CE316" s="12"/>
      <c r="CF316" s="12"/>
      <c r="CG316" s="18"/>
      <c r="GT316" s="1"/>
      <c r="GU316" s="1"/>
      <c r="GV316" s="1"/>
      <c r="GW316" s="1"/>
      <c r="GX316" s="1"/>
      <c r="GY316" s="1"/>
      <c r="GZ316" s="1"/>
      <c r="HA316" s="1"/>
      <c r="HB316" s="1"/>
      <c r="HC316" s="1"/>
      <c r="HD316" s="1"/>
      <c r="HE316" s="1"/>
      <c r="HF316" s="1"/>
      <c r="HG316" s="1"/>
      <c r="HH316" s="1"/>
      <c r="HI316" s="1"/>
      <c r="HJ316" s="1"/>
    </row>
    <row r="317" spans="1:218" s="176" customFormat="1" ht="45" hidden="1" customHeight="1" x14ac:dyDescent="0.2">
      <c r="A317" s="3686" t="s">
        <v>3375</v>
      </c>
      <c r="B317" s="3687"/>
      <c r="C317" s="3688" t="s">
        <v>3376</v>
      </c>
      <c r="D317" s="3689" t="s">
        <v>635</v>
      </c>
      <c r="E317" s="3718"/>
      <c r="F317" s="3691"/>
      <c r="G317" s="3691"/>
      <c r="H317" s="3692"/>
      <c r="I317" s="3693"/>
      <c r="J317" s="3694">
        <v>43495</v>
      </c>
      <c r="K317" s="3694"/>
      <c r="L317" s="3694" t="s">
        <v>90</v>
      </c>
      <c r="M317" s="3866" t="s">
        <v>515</v>
      </c>
      <c r="N317" s="3694"/>
      <c r="O317" s="3694"/>
      <c r="P317" s="3696"/>
      <c r="Q317" s="3697"/>
      <c r="R317" s="3698"/>
      <c r="S317" s="3698"/>
      <c r="T317" s="3698"/>
      <c r="U317" s="3794"/>
      <c r="V317" s="3699"/>
      <c r="W317" s="3700" t="b">
        <f t="shared" si="13"/>
        <v>0</v>
      </c>
      <c r="X317" s="3701" t="s">
        <v>237</v>
      </c>
      <c r="Y317" s="3688" t="s">
        <v>94</v>
      </c>
      <c r="Z317" s="3688"/>
      <c r="AA317" s="5776" t="s">
        <v>3377</v>
      </c>
      <c r="AB317" s="5776" t="s">
        <v>3378</v>
      </c>
      <c r="AC317" s="3703"/>
      <c r="AD317" s="3704">
        <v>42552</v>
      </c>
      <c r="AE317" s="4145">
        <v>46266</v>
      </c>
      <c r="AF317" s="3705" t="s">
        <v>219</v>
      </c>
      <c r="AG317" s="3706">
        <v>46266</v>
      </c>
      <c r="AH317" s="3706"/>
      <c r="AI317" s="3706"/>
      <c r="AJ317" s="3713"/>
      <c r="AK317" s="3707"/>
      <c r="AL317" s="3709"/>
      <c r="AM317" s="3705"/>
      <c r="AN317" s="3706"/>
      <c r="AO317" s="3706"/>
      <c r="AP317" s="3706"/>
      <c r="AQ317" s="3695"/>
      <c r="AR317" s="3708"/>
      <c r="AS317" s="3709"/>
      <c r="AT317" s="3692"/>
      <c r="AU317" s="3709"/>
      <c r="AV317" s="3709"/>
      <c r="AW317" s="3709"/>
      <c r="AX317" s="3692"/>
      <c r="AY317" s="3710"/>
      <c r="AZ317" s="3709"/>
      <c r="BA317" s="3692"/>
      <c r="BB317" s="3709"/>
      <c r="BC317" s="3709"/>
      <c r="BD317" s="3709"/>
      <c r="BE317" s="3692"/>
      <c r="BF317" s="3692"/>
      <c r="BG317" s="4089">
        <v>46874</v>
      </c>
      <c r="BH317" s="3706">
        <v>46874</v>
      </c>
      <c r="BI317" s="3711"/>
      <c r="BJ317" s="4089">
        <v>46966</v>
      </c>
      <c r="BK317" s="3706">
        <v>46966</v>
      </c>
      <c r="BL317" s="3711"/>
      <c r="BM317" s="4089">
        <v>47178</v>
      </c>
      <c r="BN317" s="3706">
        <v>47178</v>
      </c>
      <c r="BO317" s="3711"/>
      <c r="BP317" s="3688" t="s">
        <v>3379</v>
      </c>
      <c r="BQ317" s="4182" t="s">
        <v>3380</v>
      </c>
      <c r="BR317" s="3688"/>
      <c r="BS317" s="3688"/>
      <c r="BT317" s="3716">
        <v>45933</v>
      </c>
      <c r="BU317" s="3716"/>
      <c r="BV317" s="3695" t="s">
        <v>116</v>
      </c>
      <c r="BW317" s="3716">
        <v>45933</v>
      </c>
      <c r="BX317" s="3716">
        <v>45763</v>
      </c>
      <c r="BY317" s="3695"/>
      <c r="BZ317" s="3716">
        <v>45933</v>
      </c>
      <c r="CA317" s="3716" t="s">
        <v>104</v>
      </c>
      <c r="CB317" s="4342"/>
      <c r="CC317" s="626"/>
      <c r="CD317" s="38"/>
      <c r="CE317" s="38"/>
      <c r="CF317" s="38"/>
      <c r="CG317" s="4263"/>
      <c r="GT317" s="1"/>
      <c r="GU317" s="1"/>
      <c r="GV317" s="1"/>
      <c r="GW317" s="1"/>
      <c r="GX317" s="1"/>
      <c r="GY317" s="1"/>
      <c r="GZ317" s="1"/>
      <c r="HA317" s="1"/>
      <c r="HB317" s="1"/>
      <c r="HC317" s="1"/>
      <c r="HD317" s="1"/>
      <c r="HE317" s="1"/>
      <c r="HF317" s="1"/>
      <c r="HG317" s="1"/>
      <c r="HH317" s="1"/>
      <c r="HI317" s="1"/>
      <c r="HJ317" s="1"/>
    </row>
    <row r="318" spans="1:218" s="176" customFormat="1" ht="45" hidden="1" customHeight="1" x14ac:dyDescent="0.2">
      <c r="A318" s="1412" t="s">
        <v>3381</v>
      </c>
      <c r="B318" s="3304"/>
      <c r="C318" s="1381" t="s">
        <v>3382</v>
      </c>
      <c r="D318" s="1381" t="s">
        <v>3383</v>
      </c>
      <c r="E318" s="7352">
        <v>2136</v>
      </c>
      <c r="F318" s="1385" t="s">
        <v>337</v>
      </c>
      <c r="G318" s="1385" t="s">
        <v>266</v>
      </c>
      <c r="H318" s="1413" t="s">
        <v>89</v>
      </c>
      <c r="I318" s="1413" t="s">
        <v>89</v>
      </c>
      <c r="J318" s="1388">
        <v>40087</v>
      </c>
      <c r="K318" s="1389"/>
      <c r="L318" s="1389" t="s">
        <v>90</v>
      </c>
      <c r="M318" s="2002" t="s">
        <v>3384</v>
      </c>
      <c r="N318" s="1389"/>
      <c r="O318" s="1389"/>
      <c r="P318" s="1388"/>
      <c r="Q318" s="1415"/>
      <c r="R318" s="1416"/>
      <c r="S318" s="1416"/>
      <c r="T318" s="1416"/>
      <c r="U318" s="3792"/>
      <c r="V318" s="1417"/>
      <c r="W318" s="1391" t="str">
        <f t="shared" si="13"/>
        <v>Yes</v>
      </c>
      <c r="X318" s="1392" t="s">
        <v>93</v>
      </c>
      <c r="Y318" s="108" t="s">
        <v>267</v>
      </c>
      <c r="Z318" s="108"/>
      <c r="AA318" s="5779" t="s">
        <v>3385</v>
      </c>
      <c r="AB318" s="5788"/>
      <c r="AC318" s="2761"/>
      <c r="AD318" s="1531">
        <v>45839</v>
      </c>
      <c r="AE318" s="1570" t="s">
        <v>2296</v>
      </c>
      <c r="AF318" s="1419" t="s">
        <v>142</v>
      </c>
      <c r="AG318" s="1396">
        <v>44287</v>
      </c>
      <c r="AH318" s="1397">
        <v>44326</v>
      </c>
      <c r="AI318" s="1397">
        <v>44368</v>
      </c>
      <c r="AJ318" s="3008" t="s">
        <v>3386</v>
      </c>
      <c r="AK318" s="1399"/>
      <c r="AL318" s="7401" t="s">
        <v>680</v>
      </c>
      <c r="AM318" s="7372" t="s">
        <v>3387</v>
      </c>
      <c r="AN318" s="1396">
        <v>45901</v>
      </c>
      <c r="AO318" s="1397">
        <v>45908</v>
      </c>
      <c r="AP318" s="1397">
        <v>45950</v>
      </c>
      <c r="AQ318" s="132" t="s">
        <v>3388</v>
      </c>
      <c r="AR318" s="1400"/>
      <c r="AS318" s="1420"/>
      <c r="AT318" s="1421"/>
      <c r="AU318" s="1432"/>
      <c r="AV318" s="1423"/>
      <c r="AW318" s="1423"/>
      <c r="AX318" s="1629"/>
      <c r="AY318" s="1425"/>
      <c r="AZ318" s="1420"/>
      <c r="BA318" s="1421"/>
      <c r="BB318" s="1432"/>
      <c r="BC318" s="1423"/>
      <c r="BD318" s="1423"/>
      <c r="BE318" s="1424"/>
      <c r="BF318" s="1424"/>
      <c r="BG318" s="4085" t="s">
        <v>1641</v>
      </c>
      <c r="BH318" s="1396">
        <v>46113</v>
      </c>
      <c r="BI318" s="1397"/>
      <c r="BJ318" s="4085">
        <v>46327</v>
      </c>
      <c r="BK318" s="1396">
        <v>46327</v>
      </c>
      <c r="BL318" s="1408"/>
      <c r="BM318" s="4085">
        <v>46508</v>
      </c>
      <c r="BN318" s="1435">
        <v>46508</v>
      </c>
      <c r="BO318" s="1445"/>
      <c r="BP318" s="542" t="s">
        <v>3389</v>
      </c>
      <c r="BQ318" s="4189" t="s">
        <v>3390</v>
      </c>
      <c r="BR318" s="1178" t="s">
        <v>3391</v>
      </c>
      <c r="BS318" s="542"/>
      <c r="BT318" s="1409">
        <v>45763</v>
      </c>
      <c r="BU318" s="1409">
        <v>45441</v>
      </c>
      <c r="BV318" s="1410" t="s">
        <v>116</v>
      </c>
      <c r="BW318" s="1409">
        <v>45932</v>
      </c>
      <c r="BX318" s="1409">
        <v>45912</v>
      </c>
      <c r="BY318" s="1410" t="s">
        <v>116</v>
      </c>
      <c r="BZ318" s="1409">
        <v>45912</v>
      </c>
      <c r="CA318" s="1409" t="s">
        <v>178</v>
      </c>
      <c r="CB318" s="1409"/>
      <c r="CC318" s="540" t="s">
        <v>2045</v>
      </c>
      <c r="CD318" s="12"/>
      <c r="CE318" s="12"/>
      <c r="CF318" s="12"/>
      <c r="CG318" s="18"/>
      <c r="GT318" s="1"/>
      <c r="GU318" s="1"/>
      <c r="GV318" s="1"/>
      <c r="GW318" s="1"/>
      <c r="GX318" s="1"/>
      <c r="GY318" s="1"/>
      <c r="GZ318" s="1"/>
      <c r="HA318" s="1"/>
      <c r="HB318" s="1"/>
      <c r="HC318" s="1"/>
      <c r="HD318" s="1"/>
      <c r="HE318" s="1"/>
      <c r="HF318" s="1"/>
      <c r="HG318" s="1"/>
      <c r="HH318" s="1"/>
      <c r="HI318" s="1"/>
      <c r="HJ318" s="1"/>
    </row>
    <row r="319" spans="1:218" s="4157" customFormat="1" ht="45" hidden="1" customHeight="1" x14ac:dyDescent="0.2">
      <c r="A319" s="1412" t="s">
        <v>3392</v>
      </c>
      <c r="B319" s="3304"/>
      <c r="C319" s="1381" t="s">
        <v>3393</v>
      </c>
      <c r="D319" s="1380" t="s">
        <v>3394</v>
      </c>
      <c r="E319" s="7352">
        <v>2177</v>
      </c>
      <c r="F319" s="1385" t="s">
        <v>91</v>
      </c>
      <c r="G319" s="1385" t="s">
        <v>1158</v>
      </c>
      <c r="H319" s="1413" t="s">
        <v>89</v>
      </c>
      <c r="I319" s="1414" t="s">
        <v>194</v>
      </c>
      <c r="J319" s="1389">
        <v>42562</v>
      </c>
      <c r="K319" s="1389"/>
      <c r="L319" s="1389"/>
      <c r="M319" s="2002"/>
      <c r="N319" s="1389"/>
      <c r="O319" s="1389"/>
      <c r="P319" s="1388"/>
      <c r="Q319" s="1415"/>
      <c r="R319" s="1416"/>
      <c r="S319" s="1416"/>
      <c r="T319" s="1416"/>
      <c r="U319" s="3792"/>
      <c r="V319" s="1417"/>
      <c r="W319" s="1391" t="str">
        <f t="shared" si="13"/>
        <v>Yes</v>
      </c>
      <c r="X319" s="1392" t="s">
        <v>93</v>
      </c>
      <c r="Y319" s="108" t="s">
        <v>94</v>
      </c>
      <c r="Z319" s="108"/>
      <c r="AA319" s="5779" t="s">
        <v>3395</v>
      </c>
      <c r="AB319" s="5779" t="s">
        <v>3396</v>
      </c>
      <c r="AC319" s="1531">
        <v>45717</v>
      </c>
      <c r="AD319" s="1418">
        <v>45717</v>
      </c>
      <c r="AE319" s="1570" t="s">
        <v>3397</v>
      </c>
      <c r="AF319" s="1419" t="s">
        <v>3398</v>
      </c>
      <c r="AG319" s="1396">
        <v>44317</v>
      </c>
      <c r="AH319" s="1397">
        <v>44326</v>
      </c>
      <c r="AI319" s="1397">
        <v>44368</v>
      </c>
      <c r="AJ319" s="3008" t="s">
        <v>3399</v>
      </c>
      <c r="AK319" s="1399"/>
      <c r="AL319" s="7368">
        <v>44927</v>
      </c>
      <c r="AM319" s="7372" t="s">
        <v>142</v>
      </c>
      <c r="AN319" s="1396">
        <v>44927</v>
      </c>
      <c r="AO319" s="1397">
        <v>44927</v>
      </c>
      <c r="AP319" s="1397">
        <v>44986</v>
      </c>
      <c r="AQ319" s="1398"/>
      <c r="AR319" s="1400"/>
      <c r="AS319" s="1420">
        <v>45658</v>
      </c>
      <c r="AT319" s="1421" t="s">
        <v>367</v>
      </c>
      <c r="AU319" s="1422">
        <v>45658</v>
      </c>
      <c r="AV319" s="1423">
        <v>45667</v>
      </c>
      <c r="AW319" s="1423">
        <v>45723</v>
      </c>
      <c r="AX319" s="220" t="s">
        <v>3400</v>
      </c>
      <c r="AY319" s="1425"/>
      <c r="AZ319" s="1420" t="s">
        <v>3401</v>
      </c>
      <c r="BA319" s="1421" t="s">
        <v>3402</v>
      </c>
      <c r="BB319" s="1422">
        <v>45962</v>
      </c>
      <c r="BC319" s="1423"/>
      <c r="BD319" s="1423"/>
      <c r="BE319" s="1424"/>
      <c r="BF319" s="1424"/>
      <c r="BG319" s="4085" t="s">
        <v>3403</v>
      </c>
      <c r="BH319" s="1396">
        <v>46054</v>
      </c>
      <c r="BI319" s="1408"/>
      <c r="BJ319" s="4085" t="s">
        <v>3404</v>
      </c>
      <c r="BK319" s="1396">
        <v>46235</v>
      </c>
      <c r="BL319" s="1408"/>
      <c r="BM319" s="4085" t="s">
        <v>3405</v>
      </c>
      <c r="BN319" s="1396">
        <v>46692</v>
      </c>
      <c r="BO319" s="1445"/>
      <c r="BP319" s="540" t="s">
        <v>3406</v>
      </c>
      <c r="BQ319" s="627" t="s">
        <v>355</v>
      </c>
      <c r="BR319" s="1409">
        <v>45338</v>
      </c>
      <c r="BS319" s="1409">
        <v>45756</v>
      </c>
      <c r="BT319" s="1409">
        <v>45338</v>
      </c>
      <c r="BU319" s="1409">
        <v>45756</v>
      </c>
      <c r="BV319" s="1410" t="s">
        <v>116</v>
      </c>
      <c r="BW319" s="1409"/>
      <c r="BX319" s="1409">
        <v>45756</v>
      </c>
      <c r="BY319" s="1410" t="s">
        <v>116</v>
      </c>
      <c r="BZ319" s="1409">
        <v>45756</v>
      </c>
      <c r="CA319" s="1409" t="s">
        <v>262</v>
      </c>
      <c r="CB319" s="1409"/>
      <c r="CC319" s="540" t="s">
        <v>105</v>
      </c>
      <c r="CD319" s="12"/>
      <c r="CE319" s="12"/>
      <c r="CF319" s="12"/>
      <c r="CG319" s="18"/>
      <c r="CH319" s="4156"/>
      <c r="CI319" s="4156"/>
      <c r="CJ319" s="4156"/>
      <c r="CK319" s="4156"/>
      <c r="CL319" s="4156"/>
      <c r="CM319" s="4156"/>
      <c r="CN319" s="4156"/>
      <c r="CO319" s="4156"/>
      <c r="CP319" s="4156"/>
      <c r="CQ319" s="4156"/>
      <c r="CR319" s="4156"/>
      <c r="CS319" s="4156"/>
      <c r="CT319" s="4156"/>
      <c r="CU319" s="4156"/>
      <c r="CV319" s="4156"/>
      <c r="CW319" s="4156"/>
      <c r="CX319" s="4156"/>
      <c r="CY319" s="4156"/>
      <c r="CZ319" s="4156"/>
      <c r="DA319" s="4156"/>
      <c r="DB319" s="4156"/>
      <c r="DC319" s="4156"/>
      <c r="DD319" s="4156"/>
      <c r="DE319" s="4156"/>
      <c r="DF319" s="4156"/>
      <c r="DG319" s="4156"/>
      <c r="DH319" s="4156"/>
      <c r="DI319" s="4156"/>
      <c r="DJ319" s="4156"/>
      <c r="DK319" s="4156"/>
      <c r="DL319" s="4156"/>
      <c r="DM319" s="4156"/>
      <c r="DN319" s="4156"/>
      <c r="DO319" s="4156"/>
      <c r="DP319" s="4156"/>
      <c r="DQ319" s="4156"/>
      <c r="DR319" s="4156"/>
      <c r="DS319" s="4156"/>
      <c r="DT319" s="4156"/>
      <c r="DU319" s="4156"/>
      <c r="DV319" s="4156"/>
      <c r="DW319" s="4156"/>
      <c r="DX319" s="4156"/>
      <c r="DY319" s="4156"/>
      <c r="DZ319" s="4156"/>
      <c r="EA319" s="4156"/>
      <c r="EB319" s="4156"/>
      <c r="EC319" s="4156"/>
      <c r="ED319" s="4156"/>
      <c r="EE319" s="4156"/>
      <c r="EF319" s="4156"/>
      <c r="EG319" s="4156"/>
      <c r="EH319" s="4156"/>
      <c r="EI319" s="4156"/>
      <c r="EJ319" s="4156"/>
      <c r="EK319" s="4156"/>
      <c r="EL319" s="4156"/>
      <c r="EM319" s="4156"/>
      <c r="EN319" s="4156"/>
      <c r="EO319" s="4156"/>
      <c r="EP319" s="4156"/>
      <c r="EQ319" s="4156"/>
      <c r="ER319" s="4156"/>
      <c r="ES319" s="4156"/>
      <c r="ET319" s="4156"/>
      <c r="EU319" s="4156"/>
      <c r="EV319" s="4156"/>
      <c r="EW319" s="4156"/>
      <c r="EX319" s="4156"/>
      <c r="EY319" s="4156"/>
      <c r="EZ319" s="4156"/>
      <c r="FA319" s="4156"/>
      <c r="FB319" s="4156"/>
      <c r="FC319" s="4156"/>
      <c r="FD319" s="4156"/>
      <c r="FE319" s="4156"/>
      <c r="FF319" s="4156"/>
      <c r="FG319" s="4156"/>
      <c r="FH319" s="4156"/>
      <c r="FI319" s="4156"/>
      <c r="FJ319" s="4156"/>
      <c r="FK319" s="4156"/>
      <c r="FL319" s="4156"/>
      <c r="FM319" s="4156"/>
      <c r="FN319" s="4156"/>
      <c r="FO319" s="4156"/>
      <c r="FP319" s="4156"/>
      <c r="FQ319" s="4156"/>
      <c r="FR319" s="4156"/>
      <c r="FS319" s="4156"/>
      <c r="FT319" s="4156"/>
      <c r="FU319" s="4156"/>
      <c r="FV319" s="4156"/>
      <c r="FW319" s="4156"/>
      <c r="FX319" s="4156"/>
      <c r="FY319" s="4156"/>
      <c r="FZ319" s="4156"/>
      <c r="GA319" s="4156"/>
      <c r="GB319" s="4156"/>
      <c r="GC319" s="4156"/>
      <c r="GD319" s="4156"/>
      <c r="GE319" s="4156"/>
      <c r="GF319" s="4156"/>
      <c r="GG319" s="4156"/>
      <c r="GH319" s="4156"/>
      <c r="GI319" s="4156"/>
      <c r="GJ319" s="4156"/>
      <c r="GK319" s="4156"/>
      <c r="GL319" s="4156"/>
      <c r="GM319" s="4156"/>
      <c r="GN319" s="4156"/>
      <c r="GO319" s="4156"/>
      <c r="GP319" s="4156"/>
      <c r="GQ319" s="4156"/>
      <c r="GR319" s="4156"/>
      <c r="GS319" s="4156"/>
    </row>
    <row r="320" spans="1:218" ht="66" customHeight="1" x14ac:dyDescent="0.2">
      <c r="A320" s="3686"/>
      <c r="B320" s="3687" t="s">
        <v>3407</v>
      </c>
      <c r="C320" s="3688" t="s">
        <v>3408</v>
      </c>
      <c r="D320" s="3689" t="s">
        <v>3409</v>
      </c>
      <c r="E320" s="3717"/>
      <c r="F320" s="3695"/>
      <c r="G320" s="3695"/>
      <c r="H320" s="3705" t="s">
        <v>89</v>
      </c>
      <c r="I320" s="3693" t="s">
        <v>89</v>
      </c>
      <c r="J320" s="3694">
        <v>43788</v>
      </c>
      <c r="K320" s="3694"/>
      <c r="L320" s="3943"/>
      <c r="M320" s="4091"/>
      <c r="N320" s="3943"/>
      <c r="O320" s="3943"/>
      <c r="P320" s="3696"/>
      <c r="Q320" s="3732"/>
      <c r="R320" s="3698"/>
      <c r="S320" s="3733"/>
      <c r="T320" s="3733"/>
      <c r="U320" s="3794"/>
      <c r="V320" s="3734"/>
      <c r="W320" s="3700" t="str">
        <f t="shared" si="13"/>
        <v>Yes</v>
      </c>
      <c r="X320" s="3701" t="s">
        <v>93</v>
      </c>
      <c r="Y320" s="3688" t="s">
        <v>94</v>
      </c>
      <c r="Z320" s="3688"/>
      <c r="AA320" s="5782" t="s">
        <v>3410</v>
      </c>
      <c r="AB320" s="5776" t="s">
        <v>3411</v>
      </c>
      <c r="AC320" s="6219"/>
      <c r="AD320" s="3704">
        <v>45809</v>
      </c>
      <c r="AE320" s="4145">
        <v>46692</v>
      </c>
      <c r="AF320" s="3705" t="s">
        <v>3412</v>
      </c>
      <c r="AG320" s="3706">
        <v>46692</v>
      </c>
      <c r="AH320" s="3706"/>
      <c r="AI320" s="3706"/>
      <c r="AJ320" s="3735"/>
      <c r="AK320" s="3736"/>
      <c r="AL320" s="3709"/>
      <c r="AM320" s="6268"/>
      <c r="AN320" s="3706"/>
      <c r="AO320" s="3706"/>
      <c r="AP320" s="3706"/>
      <c r="AQ320" s="3694"/>
      <c r="AR320" s="4398"/>
      <c r="AS320" s="4111"/>
      <c r="AT320" s="3694"/>
      <c r="AU320" s="3709"/>
      <c r="AV320" s="3706"/>
      <c r="AW320" s="3706"/>
      <c r="AX320" s="3694"/>
      <c r="AY320" s="4399"/>
      <c r="AZ320" s="3709"/>
      <c r="BA320" s="3694"/>
      <c r="BB320" s="3709"/>
      <c r="BC320" s="3709"/>
      <c r="BD320" s="3709"/>
      <c r="BE320" s="3694"/>
      <c r="BF320" s="3694"/>
      <c r="BG320" s="4089">
        <v>46844</v>
      </c>
      <c r="BH320" s="3706">
        <v>46844</v>
      </c>
      <c r="BI320" s="3711"/>
      <c r="BJ320" s="4089">
        <v>46874</v>
      </c>
      <c r="BK320" s="3706">
        <v>46874</v>
      </c>
      <c r="BL320" s="3711"/>
      <c r="BM320" s="4089">
        <v>47027</v>
      </c>
      <c r="BN320" s="3706">
        <v>47027</v>
      </c>
      <c r="BO320" s="3711"/>
      <c r="BP320" s="3712" t="s">
        <v>3413</v>
      </c>
      <c r="BQ320" s="4182" t="s">
        <v>3352</v>
      </c>
      <c r="BR320" s="3712"/>
      <c r="BS320" s="3712"/>
      <c r="BT320" s="3716"/>
      <c r="BU320" s="3716">
        <v>45961</v>
      </c>
      <c r="BV320" s="3696" t="s">
        <v>116</v>
      </c>
      <c r="BW320" s="3716"/>
      <c r="BX320" s="3716">
        <v>45961</v>
      </c>
      <c r="BY320" s="3716" t="s">
        <v>116</v>
      </c>
      <c r="BZ320" s="3716">
        <v>45961</v>
      </c>
      <c r="CA320" s="3716" t="s">
        <v>104</v>
      </c>
      <c r="CB320" s="2177"/>
      <c r="CC320" s="1178"/>
      <c r="CD320" s="1176"/>
      <c r="CE320" s="1176"/>
      <c r="CF320" s="1176"/>
      <c r="CG320" s="1175"/>
    </row>
    <row r="321" spans="1:218" ht="45" customHeight="1" x14ac:dyDescent="0.2">
      <c r="A321" s="4950" t="s">
        <v>3414</v>
      </c>
      <c r="B321" s="4786"/>
      <c r="C321" s="2709" t="s">
        <v>3408</v>
      </c>
      <c r="D321" s="4529" t="s">
        <v>3415</v>
      </c>
      <c r="E321" s="4530">
        <v>2260</v>
      </c>
      <c r="F321" s="4531">
        <v>2020</v>
      </c>
      <c r="G321" s="4531">
        <v>2040</v>
      </c>
      <c r="H321" s="4532" t="s">
        <v>89</v>
      </c>
      <c r="I321" s="4533" t="s">
        <v>89</v>
      </c>
      <c r="J321" s="4534">
        <v>42327</v>
      </c>
      <c r="K321" s="4534"/>
      <c r="L321" s="4534" t="s">
        <v>90</v>
      </c>
      <c r="M321" s="4535" t="s">
        <v>3416</v>
      </c>
      <c r="N321" s="4534"/>
      <c r="O321" s="4534" t="s">
        <v>90</v>
      </c>
      <c r="P321" s="4536">
        <v>44342</v>
      </c>
      <c r="Q321" s="4537">
        <v>44494</v>
      </c>
      <c r="R321" s="4538"/>
      <c r="S321" s="4538"/>
      <c r="T321" s="4538"/>
      <c r="U321" s="4539"/>
      <c r="V321" s="4540"/>
      <c r="W321" s="4541" t="str">
        <f t="shared" si="13"/>
        <v>Yes</v>
      </c>
      <c r="X321" s="4542" t="s">
        <v>93</v>
      </c>
      <c r="Y321" s="2709" t="s">
        <v>94</v>
      </c>
      <c r="Z321" s="2709"/>
      <c r="AA321" s="5859" t="s">
        <v>3410</v>
      </c>
      <c r="AB321" s="5775" t="s">
        <v>3411</v>
      </c>
      <c r="AC321" s="4543"/>
      <c r="AD321" s="4544">
        <v>45809</v>
      </c>
      <c r="AE321" s="4545" t="s">
        <v>3417</v>
      </c>
      <c r="AF321" s="4546" t="s">
        <v>3418</v>
      </c>
      <c r="AG321" s="4547">
        <v>43009</v>
      </c>
      <c r="AH321" s="4547">
        <v>43019</v>
      </c>
      <c r="AI321" s="4547">
        <v>43074</v>
      </c>
      <c r="AJ321" s="4548" t="s">
        <v>3419</v>
      </c>
      <c r="AK321" s="4549" t="s">
        <v>3420</v>
      </c>
      <c r="AL321" s="4552" t="s">
        <v>3421</v>
      </c>
      <c r="AM321" s="4550" t="s">
        <v>3422</v>
      </c>
      <c r="AN321" s="4547">
        <v>43374</v>
      </c>
      <c r="AO321" s="4547">
        <v>43420</v>
      </c>
      <c r="AP321" s="4547">
        <v>43483</v>
      </c>
      <c r="AQ321" s="4531" t="s">
        <v>3423</v>
      </c>
      <c r="AR321" s="4551"/>
      <c r="AS321" s="4552" t="s">
        <v>1087</v>
      </c>
      <c r="AT321" s="4550" t="s">
        <v>3424</v>
      </c>
      <c r="AU321" s="4547">
        <v>43739</v>
      </c>
      <c r="AV321" s="4547">
        <v>43789</v>
      </c>
      <c r="AW321" s="4547">
        <v>43852</v>
      </c>
      <c r="AX321" s="4531" t="s">
        <v>3425</v>
      </c>
      <c r="AY321" s="4554"/>
      <c r="AZ321" s="4553" t="s">
        <v>2526</v>
      </c>
      <c r="BA321" s="4532" t="s">
        <v>3426</v>
      </c>
      <c r="BB321" s="4553">
        <v>44105</v>
      </c>
      <c r="BC321" s="4553">
        <v>44125</v>
      </c>
      <c r="BD321" s="4553">
        <v>44181</v>
      </c>
      <c r="BE321" s="4532" t="s">
        <v>3427</v>
      </c>
      <c r="BF321" s="4532"/>
      <c r="BG321" s="4555" t="s">
        <v>2296</v>
      </c>
      <c r="BH321" s="4547">
        <v>44287</v>
      </c>
      <c r="BI321" s="4556">
        <v>44342</v>
      </c>
      <c r="BJ321" s="4555" t="s">
        <v>2296</v>
      </c>
      <c r="BK321" s="4547">
        <v>44287</v>
      </c>
      <c r="BL321" s="4556">
        <v>44494</v>
      </c>
      <c r="BM321" s="4555" t="s">
        <v>663</v>
      </c>
      <c r="BN321" s="4547">
        <v>44805</v>
      </c>
      <c r="BO321" s="4556"/>
      <c r="BP321" s="2709" t="s">
        <v>4395</v>
      </c>
      <c r="BQ321" s="4557" t="s">
        <v>3428</v>
      </c>
      <c r="BR321" s="2709"/>
      <c r="BS321" s="2709"/>
      <c r="BT321" s="4355">
        <v>45170</v>
      </c>
      <c r="BU321" s="4355">
        <v>45961</v>
      </c>
      <c r="BV321" s="4531" t="s">
        <v>116</v>
      </c>
      <c r="BW321" s="4355">
        <v>45961</v>
      </c>
      <c r="BX321" s="4355">
        <v>45132</v>
      </c>
      <c r="BY321" s="4531" t="s">
        <v>116</v>
      </c>
      <c r="BZ321" s="4355">
        <v>45982</v>
      </c>
      <c r="CA321" s="4355" t="s">
        <v>4396</v>
      </c>
      <c r="CB321" s="2177"/>
      <c r="CC321" s="2151" t="s">
        <v>3430</v>
      </c>
      <c r="CD321" s="12"/>
      <c r="CE321" s="12"/>
      <c r="CF321" s="12"/>
      <c r="CG321" s="18"/>
    </row>
    <row r="322" spans="1:218" ht="45" hidden="1" customHeight="1" x14ac:dyDescent="0.2">
      <c r="A322" s="1688" t="s">
        <v>3431</v>
      </c>
      <c r="B322" s="3307"/>
      <c r="C322" s="2275" t="s">
        <v>3432</v>
      </c>
      <c r="D322" s="1689" t="s">
        <v>3433</v>
      </c>
      <c r="E322" s="7113">
        <v>1960</v>
      </c>
      <c r="F322" s="1666">
        <v>2018</v>
      </c>
      <c r="G322" s="1666">
        <v>2036</v>
      </c>
      <c r="H322" s="1676" t="s">
        <v>89</v>
      </c>
      <c r="I322" s="1691" t="s">
        <v>89</v>
      </c>
      <c r="J322" s="1668">
        <v>44097</v>
      </c>
      <c r="K322" s="1668"/>
      <c r="L322" s="1668"/>
      <c r="M322" s="2006"/>
      <c r="N322" s="1668"/>
      <c r="O322" s="1668"/>
      <c r="P322" s="1667"/>
      <c r="Q322" s="1705"/>
      <c r="R322" s="1669"/>
      <c r="S322" s="1669"/>
      <c r="T322" s="1669"/>
      <c r="U322" s="3793"/>
      <c r="V322" s="1671"/>
      <c r="W322" s="1695" t="b">
        <f t="shared" si="13"/>
        <v>0</v>
      </c>
      <c r="X322" s="1672"/>
      <c r="Y322" s="1376"/>
      <c r="Z322" s="1376"/>
      <c r="AA322" s="5786"/>
      <c r="AB322" s="5786"/>
      <c r="AC322" s="2314"/>
      <c r="AD322" s="1682"/>
      <c r="AE322" s="4147"/>
      <c r="AF322" s="1676"/>
      <c r="AG322" s="1674"/>
      <c r="AH322" s="1674"/>
      <c r="AI322" s="1674"/>
      <c r="AJ322" s="3006"/>
      <c r="AK322" s="1677"/>
      <c r="AL322" s="1679"/>
      <c r="AM322" s="1676"/>
      <c r="AN322" s="1674"/>
      <c r="AO322" s="1674"/>
      <c r="AP322" s="1674"/>
      <c r="AQ322" s="1666"/>
      <c r="AR322" s="1697"/>
      <c r="AS322" s="1679"/>
      <c r="AT322" s="1680"/>
      <c r="AU322" s="1679"/>
      <c r="AV322" s="1679"/>
      <c r="AW322" s="1679"/>
      <c r="AX322" s="1680"/>
      <c r="AY322" s="1698"/>
      <c r="AZ322" s="1679"/>
      <c r="BA322" s="1680"/>
      <c r="BB322" s="1679"/>
      <c r="BC322" s="1679"/>
      <c r="BD322" s="1679"/>
      <c r="BE322" s="1680"/>
      <c r="BF322" s="1680"/>
      <c r="BG322" s="4158"/>
      <c r="BH322" s="1674"/>
      <c r="BI322" s="1683"/>
      <c r="BJ322" s="4158"/>
      <c r="BK322" s="1674"/>
      <c r="BL322" s="1683"/>
      <c r="BM322" s="4158"/>
      <c r="BN322" s="1674"/>
      <c r="BO322" s="1683"/>
      <c r="BP322" s="1376" t="s">
        <v>3434</v>
      </c>
      <c r="BQ322" s="4184"/>
      <c r="BR322" s="1376"/>
      <c r="BS322" s="1376"/>
      <c r="BT322" s="1684"/>
      <c r="BU322" s="1684"/>
      <c r="BV322" s="1666"/>
      <c r="BW322" s="1684"/>
      <c r="BX322" s="1684"/>
      <c r="BY322" s="1684"/>
      <c r="BZ322" s="1684">
        <v>45377</v>
      </c>
      <c r="CA322" s="2319" t="s">
        <v>117</v>
      </c>
      <c r="CB322" s="1684"/>
      <c r="CC322" s="1376" t="s">
        <v>3435</v>
      </c>
      <c r="CD322" s="12"/>
      <c r="CE322" s="12"/>
      <c r="CF322" s="12"/>
      <c r="CG322" s="18"/>
    </row>
    <row r="323" spans="1:218" ht="45" hidden="1" customHeight="1" x14ac:dyDescent="0.2">
      <c r="A323" s="3686" t="s">
        <v>3436</v>
      </c>
      <c r="B323" s="3687"/>
      <c r="C323" s="3688" t="s">
        <v>3437</v>
      </c>
      <c r="D323" s="3688" t="s">
        <v>3438</v>
      </c>
      <c r="E323" s="3690" t="s">
        <v>1740</v>
      </c>
      <c r="F323" s="3691"/>
      <c r="G323" s="3691"/>
      <c r="H323" s="3692" t="s">
        <v>89</v>
      </c>
      <c r="I323" s="3692" t="s">
        <v>89</v>
      </c>
      <c r="J323" s="3694">
        <v>43860</v>
      </c>
      <c r="K323" s="3694" t="s">
        <v>3439</v>
      </c>
      <c r="L323" s="4574"/>
      <c r="M323" s="4575"/>
      <c r="N323" s="4574"/>
      <c r="O323" s="3694"/>
      <c r="P323" s="3696"/>
      <c r="Q323" s="3697"/>
      <c r="R323" s="3698"/>
      <c r="S323" s="3698"/>
      <c r="T323" s="3698"/>
      <c r="U323" s="3794">
        <v>45627</v>
      </c>
      <c r="V323" s="3699" t="s">
        <v>3440</v>
      </c>
      <c r="W323" s="3700" t="str">
        <f t="shared" si="13"/>
        <v>Yes</v>
      </c>
      <c r="X323" s="3701" t="s">
        <v>93</v>
      </c>
      <c r="Y323" s="3720" t="s">
        <v>94</v>
      </c>
      <c r="Z323" s="3688"/>
      <c r="AA323" s="5776" t="s">
        <v>3441</v>
      </c>
      <c r="AB323" s="5777" t="s">
        <v>3442</v>
      </c>
      <c r="AC323" s="3703"/>
      <c r="AD323" s="3704">
        <v>45717</v>
      </c>
      <c r="AE323" s="4145" t="s">
        <v>725</v>
      </c>
      <c r="AF323" s="3705" t="s">
        <v>1415</v>
      </c>
      <c r="AG323" s="3706">
        <v>46204</v>
      </c>
      <c r="AH323" s="3706"/>
      <c r="AI323" s="3706"/>
      <c r="AJ323" s="3713"/>
      <c r="AK323" s="3707"/>
      <c r="AL323" s="3709"/>
      <c r="AM323" s="3705"/>
      <c r="AN323" s="3706"/>
      <c r="AO323" s="3706"/>
      <c r="AP323" s="3706"/>
      <c r="AQ323" s="3695"/>
      <c r="AR323" s="3708"/>
      <c r="AS323" s="3709"/>
      <c r="AT323" s="3692"/>
      <c r="AU323" s="3709"/>
      <c r="AV323" s="3709"/>
      <c r="AW323" s="3709"/>
      <c r="AX323" s="3692"/>
      <c r="AY323" s="3710"/>
      <c r="AZ323" s="3709"/>
      <c r="BA323" s="3692"/>
      <c r="BB323" s="3709"/>
      <c r="BC323" s="3709"/>
      <c r="BD323" s="3709"/>
      <c r="BE323" s="3692"/>
      <c r="BF323" s="3692"/>
      <c r="BG323" s="4089" t="s">
        <v>1652</v>
      </c>
      <c r="BH323" s="3706">
        <v>46478</v>
      </c>
      <c r="BI323" s="3711"/>
      <c r="BJ323" s="4089" t="s">
        <v>573</v>
      </c>
      <c r="BK323" s="3706">
        <v>46661</v>
      </c>
      <c r="BL323" s="3711"/>
      <c r="BM323" s="4089" t="s">
        <v>1078</v>
      </c>
      <c r="BN323" s="3706">
        <v>47119</v>
      </c>
      <c r="BO323" s="3711"/>
      <c r="BP323" s="3719" t="s">
        <v>3443</v>
      </c>
      <c r="BQ323" s="4182" t="s">
        <v>355</v>
      </c>
      <c r="BR323" s="3688" t="s">
        <v>3444</v>
      </c>
      <c r="BS323" s="4570"/>
      <c r="BT323" s="3716">
        <v>45320</v>
      </c>
      <c r="BU323" s="3716">
        <v>45763</v>
      </c>
      <c r="BV323" s="3695" t="s">
        <v>116</v>
      </c>
      <c r="BW323" s="3716">
        <v>45685</v>
      </c>
      <c r="BX323" s="3716">
        <v>45763</v>
      </c>
      <c r="BY323" s="3695" t="s">
        <v>116</v>
      </c>
      <c r="BZ323" s="3716">
        <v>45763</v>
      </c>
      <c r="CA323" s="3716" t="s">
        <v>104</v>
      </c>
      <c r="CB323" s="1409"/>
      <c r="CC323" s="540"/>
      <c r="CD323" s="12"/>
      <c r="CE323" s="12"/>
      <c r="CF323" s="12"/>
      <c r="CG323" s="18"/>
    </row>
    <row r="324" spans="1:218" ht="45" customHeight="1" x14ac:dyDescent="0.2">
      <c r="A324" s="2150" t="s">
        <v>3445</v>
      </c>
      <c r="B324" s="3306"/>
      <c r="C324" s="2151" t="s">
        <v>3446</v>
      </c>
      <c r="D324" s="2152" t="s">
        <v>3447</v>
      </c>
      <c r="E324" s="7162">
        <v>2160</v>
      </c>
      <c r="F324" s="2155">
        <v>2019</v>
      </c>
      <c r="G324" s="2155">
        <v>2038</v>
      </c>
      <c r="H324" s="2154" t="s">
        <v>89</v>
      </c>
      <c r="I324" s="2181" t="s">
        <v>89</v>
      </c>
      <c r="J324" s="2157">
        <v>40940</v>
      </c>
      <c r="K324" s="2157"/>
      <c r="L324" s="2157" t="s">
        <v>90</v>
      </c>
      <c r="M324" s="2182" t="s">
        <v>3448</v>
      </c>
      <c r="N324" s="2157" t="s">
        <v>583</v>
      </c>
      <c r="O324" s="2157"/>
      <c r="P324" s="2156">
        <v>45511</v>
      </c>
      <c r="Q324" s="2158">
        <v>45636</v>
      </c>
      <c r="R324" s="2159"/>
      <c r="S324" s="2159"/>
      <c r="T324" s="2159"/>
      <c r="U324" s="3799"/>
      <c r="V324" s="2161"/>
      <c r="W324" s="2162" t="str">
        <f t="shared" si="13"/>
        <v>Yes</v>
      </c>
      <c r="X324" s="2163" t="s">
        <v>93</v>
      </c>
      <c r="Y324" s="2151" t="s">
        <v>94</v>
      </c>
      <c r="Z324" s="5123"/>
      <c r="AA324" s="5775" t="s">
        <v>3449</v>
      </c>
      <c r="AB324" s="5775" t="s">
        <v>3450</v>
      </c>
      <c r="AC324" s="2925"/>
      <c r="AD324" s="2694">
        <v>45689</v>
      </c>
      <c r="AE324" s="3535">
        <v>43252</v>
      </c>
      <c r="AF324" s="2167" t="s">
        <v>3451</v>
      </c>
      <c r="AG324" s="2168">
        <v>43252</v>
      </c>
      <c r="AH324" s="2168">
        <v>43255</v>
      </c>
      <c r="AI324" s="2168">
        <v>43311</v>
      </c>
      <c r="AJ324" s="3011" t="s">
        <v>3452</v>
      </c>
      <c r="AK324" s="2169" t="s">
        <v>3453</v>
      </c>
      <c r="AL324" s="7117" t="s">
        <v>1166</v>
      </c>
      <c r="AM324" s="7214" t="s">
        <v>3454</v>
      </c>
      <c r="AN324" s="2168">
        <v>44470</v>
      </c>
      <c r="AO324" s="2168">
        <v>44634</v>
      </c>
      <c r="AP324" s="2168">
        <v>44690</v>
      </c>
      <c r="AQ324" s="2155" t="s">
        <v>3455</v>
      </c>
      <c r="AR324" s="2170"/>
      <c r="AS324" s="2171">
        <v>44774</v>
      </c>
      <c r="AT324" s="2154" t="s">
        <v>3456</v>
      </c>
      <c r="AU324" s="2171">
        <v>44805</v>
      </c>
      <c r="AV324" s="2171">
        <v>44774</v>
      </c>
      <c r="AW324" s="2171">
        <v>44805</v>
      </c>
      <c r="AX324" s="5298" t="s">
        <v>3457</v>
      </c>
      <c r="AY324" s="2172"/>
      <c r="AZ324" s="2171"/>
      <c r="BA324" s="2154"/>
      <c r="BB324" s="2171"/>
      <c r="BC324" s="2171"/>
      <c r="BD324" s="2171"/>
      <c r="BE324" s="2154"/>
      <c r="BF324" s="2154"/>
      <c r="BG324" s="4159" t="s">
        <v>97</v>
      </c>
      <c r="BH324" s="2168">
        <v>45474</v>
      </c>
      <c r="BI324" s="2168">
        <v>45511</v>
      </c>
      <c r="BJ324" s="4159" t="s">
        <v>2098</v>
      </c>
      <c r="BK324" s="2168">
        <v>45658</v>
      </c>
      <c r="BL324" s="2184">
        <v>45636</v>
      </c>
      <c r="BM324" s="4159" t="s">
        <v>434</v>
      </c>
      <c r="BN324" s="2168">
        <v>45931</v>
      </c>
      <c r="BO324" s="2184"/>
      <c r="BP324" s="2198" t="s">
        <v>4397</v>
      </c>
      <c r="BQ324" s="2198" t="s">
        <v>4398</v>
      </c>
      <c r="BR324" s="3593"/>
      <c r="BS324" s="4932"/>
      <c r="BT324" s="2177">
        <v>45932</v>
      </c>
      <c r="BU324" s="2177">
        <v>45762</v>
      </c>
      <c r="BV324" s="2155" t="s">
        <v>116</v>
      </c>
      <c r="BW324" s="2177">
        <v>45932</v>
      </c>
      <c r="BX324" s="2177">
        <v>45391</v>
      </c>
      <c r="BY324" s="2155" t="s">
        <v>116</v>
      </c>
      <c r="BZ324" s="2177">
        <v>45440</v>
      </c>
      <c r="CA324" s="2177" t="s">
        <v>2405</v>
      </c>
      <c r="CB324" s="1409"/>
      <c r="CC324" s="540" t="s">
        <v>105</v>
      </c>
      <c r="CD324" s="12"/>
      <c r="CE324" s="12"/>
      <c r="CF324" s="12"/>
      <c r="CG324" s="18" t="s">
        <v>93</v>
      </c>
    </row>
    <row r="325" spans="1:218" ht="45" customHeight="1" thickBot="1" x14ac:dyDescent="0.25">
      <c r="A325" s="3645"/>
      <c r="B325" s="3645" t="s">
        <v>3459</v>
      </c>
      <c r="C325" s="3646" t="s">
        <v>3460</v>
      </c>
      <c r="D325" s="3646" t="s">
        <v>3461</v>
      </c>
      <c r="E325" s="3864"/>
      <c r="F325" s="3662">
        <v>2026</v>
      </c>
      <c r="G325" s="3662">
        <v>2043</v>
      </c>
      <c r="H325" s="3647" t="s">
        <v>89</v>
      </c>
      <c r="I325" s="3662" t="s">
        <v>89</v>
      </c>
      <c r="J325" s="3650">
        <v>40940</v>
      </c>
      <c r="K325" s="3649"/>
      <c r="L325" s="3677"/>
      <c r="M325" s="3846"/>
      <c r="N325" s="3677"/>
      <c r="O325" s="3677"/>
      <c r="P325" s="3650"/>
      <c r="Q325" s="3678"/>
      <c r="R325" s="3652"/>
      <c r="S325" s="3679"/>
      <c r="T325" s="3679"/>
      <c r="U325" s="3798"/>
      <c r="V325" s="3680"/>
      <c r="W325" s="3865"/>
      <c r="X325" s="3655"/>
      <c r="Y325" s="3646"/>
      <c r="Z325" s="4288"/>
      <c r="AA325" s="5787" t="s">
        <v>3449</v>
      </c>
      <c r="AB325" s="5787" t="s">
        <v>3462</v>
      </c>
      <c r="AC325" s="3681"/>
      <c r="AD325" s="3685">
        <v>45689</v>
      </c>
      <c r="AE325" s="4254" t="s">
        <v>3463</v>
      </c>
      <c r="AF325" s="4258" t="s">
        <v>3464</v>
      </c>
      <c r="AG325" s="3658">
        <v>46113</v>
      </c>
      <c r="AH325" s="3658"/>
      <c r="AI325" s="3658"/>
      <c r="AJ325" s="3682"/>
      <c r="AK325" s="3683"/>
      <c r="AL325" s="3658"/>
      <c r="AM325" s="3659"/>
      <c r="AN325" s="3658"/>
      <c r="AO325" s="3658"/>
      <c r="AP325" s="3658"/>
      <c r="AQ325" s="3650"/>
      <c r="AR325" s="5261"/>
      <c r="AS325" s="5272"/>
      <c r="AT325" s="3649"/>
      <c r="AU325" s="3664"/>
      <c r="AV325" s="3665"/>
      <c r="AW325" s="3665"/>
      <c r="AX325" s="3649"/>
      <c r="AY325" s="3652"/>
      <c r="AZ325" s="3664"/>
      <c r="BA325" s="3652"/>
      <c r="BB325" s="3664"/>
      <c r="BC325" s="3665"/>
      <c r="BD325" s="3665"/>
      <c r="BE325" s="3649"/>
      <c r="BF325" s="3649"/>
      <c r="BG325" s="4251" t="s">
        <v>573</v>
      </c>
      <c r="BH325" s="3658">
        <v>46661</v>
      </c>
      <c r="BI325" s="3658"/>
      <c r="BJ325" s="4251" t="s">
        <v>276</v>
      </c>
      <c r="BK325" s="3658">
        <v>46753</v>
      </c>
      <c r="BL325" s="3668"/>
      <c r="BM325" s="4251" t="s">
        <v>1077</v>
      </c>
      <c r="BN325" s="3669">
        <v>47027</v>
      </c>
      <c r="BO325" s="3668"/>
      <c r="BP325" s="4583" t="s">
        <v>3465</v>
      </c>
      <c r="BQ325" s="4259" t="s">
        <v>132</v>
      </c>
      <c r="BR325" s="3684"/>
      <c r="BS325" s="3684"/>
      <c r="BT325" s="3671"/>
      <c r="BU325" s="3671">
        <v>45762</v>
      </c>
      <c r="BV325" s="3650" t="s">
        <v>116</v>
      </c>
      <c r="BW325" s="3671"/>
      <c r="BX325" s="5443">
        <v>45762</v>
      </c>
      <c r="BY325" s="3671" t="s">
        <v>116</v>
      </c>
      <c r="BZ325" s="3950">
        <v>45762</v>
      </c>
      <c r="CA325" s="3716" t="s">
        <v>104</v>
      </c>
      <c r="CB325" s="1409"/>
      <c r="CC325" s="1178"/>
      <c r="CD325" s="1176"/>
      <c r="CE325" s="1176"/>
      <c r="CF325" s="1176"/>
      <c r="CG325" s="1175"/>
    </row>
    <row r="326" spans="1:218" ht="45" hidden="1" customHeight="1" thickTop="1" x14ac:dyDescent="0.2">
      <c r="A326" s="1412" t="s">
        <v>3466</v>
      </c>
      <c r="B326" s="3304"/>
      <c r="C326" s="1381" t="s">
        <v>3467</v>
      </c>
      <c r="D326" s="1380" t="s">
        <v>265</v>
      </c>
      <c r="E326" s="7352">
        <v>2341</v>
      </c>
      <c r="F326" s="1387">
        <v>2024</v>
      </c>
      <c r="G326" s="1387">
        <v>2042</v>
      </c>
      <c r="H326" s="1413" t="s">
        <v>89</v>
      </c>
      <c r="I326" s="1414" t="s">
        <v>89</v>
      </c>
      <c r="J326" s="1389">
        <v>43157</v>
      </c>
      <c r="K326" s="1389"/>
      <c r="L326" s="1389"/>
      <c r="M326" s="2002"/>
      <c r="N326" s="1389"/>
      <c r="O326" s="1389"/>
      <c r="P326" s="1388"/>
      <c r="Q326" s="1415"/>
      <c r="R326" s="1416"/>
      <c r="S326" s="1416"/>
      <c r="T326" s="1416"/>
      <c r="U326" s="3792"/>
      <c r="V326" s="1417"/>
      <c r="W326" s="1391" t="str">
        <f t="shared" ref="W326:W352" si="14">IF(OR(X326="Yes", Y326="Web-page timetable", Z326="YES"), "Yes")</f>
        <v>Yes</v>
      </c>
      <c r="X326" s="1634" t="s">
        <v>93</v>
      </c>
      <c r="Y326" s="1052" t="s">
        <v>94</v>
      </c>
      <c r="Z326" s="2729"/>
      <c r="AA326" s="5779" t="s">
        <v>3468</v>
      </c>
      <c r="AB326" s="5779" t="s">
        <v>4399</v>
      </c>
      <c r="AC326" s="2926"/>
      <c r="AD326" s="1418">
        <v>45717</v>
      </c>
      <c r="AE326" s="1570">
        <v>45474</v>
      </c>
      <c r="AF326" s="1419" t="s">
        <v>2572</v>
      </c>
      <c r="AG326" s="1396">
        <v>45474</v>
      </c>
      <c r="AH326" s="1397">
        <v>45498</v>
      </c>
      <c r="AI326" s="1397">
        <v>45561</v>
      </c>
      <c r="AJ326" s="3007" t="s">
        <v>3470</v>
      </c>
      <c r="AK326" s="1399"/>
      <c r="AL326" s="7368"/>
      <c r="AM326" s="7372"/>
      <c r="AN326" s="1396"/>
      <c r="AO326" s="1397"/>
      <c r="AP326" s="1397"/>
      <c r="AQ326" s="1398"/>
      <c r="AR326" s="1400"/>
      <c r="AS326" s="1420"/>
      <c r="AT326" s="1421"/>
      <c r="AU326" s="1422"/>
      <c r="AV326" s="1423"/>
      <c r="AW326" s="1423"/>
      <c r="AX326" s="1424"/>
      <c r="AY326" s="1425"/>
      <c r="AZ326" s="1420"/>
      <c r="BA326" s="1421"/>
      <c r="BB326" s="1422"/>
      <c r="BC326" s="1423"/>
      <c r="BD326" s="1423"/>
      <c r="BE326" s="1424"/>
      <c r="BF326" s="1424"/>
      <c r="BG326" s="4085">
        <v>46054</v>
      </c>
      <c r="BH326" s="1396">
        <v>46054</v>
      </c>
      <c r="BI326" s="1408"/>
      <c r="BJ326" s="4085" t="s">
        <v>2803</v>
      </c>
      <c r="BK326" s="1396">
        <v>46143</v>
      </c>
      <c r="BL326" s="1408"/>
      <c r="BM326" s="4175" t="s">
        <v>175</v>
      </c>
      <c r="BN326" s="1444">
        <v>46235</v>
      </c>
      <c r="BO326" s="1408"/>
      <c r="BP326" s="540" t="s">
        <v>4400</v>
      </c>
      <c r="BQ326" s="627" t="s">
        <v>4401</v>
      </c>
      <c r="BR326" s="540"/>
      <c r="BS326" s="540"/>
      <c r="BT326" s="1409">
        <v>45665</v>
      </c>
      <c r="BU326" s="1409">
        <v>45762</v>
      </c>
      <c r="BV326" s="1410" t="s">
        <v>116</v>
      </c>
      <c r="BW326" s="1409">
        <v>44271</v>
      </c>
      <c r="BX326" s="1409">
        <v>45936</v>
      </c>
      <c r="BY326" s="1410" t="s">
        <v>116</v>
      </c>
      <c r="BZ326" s="1409">
        <v>45936</v>
      </c>
      <c r="CA326" s="1409" t="s">
        <v>178</v>
      </c>
      <c r="CB326" s="1409"/>
      <c r="CC326" s="540" t="s">
        <v>105</v>
      </c>
      <c r="CD326" s="12"/>
      <c r="CE326" s="12"/>
      <c r="CF326" s="12"/>
      <c r="CG326" s="18"/>
    </row>
    <row r="327" spans="1:218" ht="45" hidden="1" customHeight="1" x14ac:dyDescent="0.2">
      <c r="A327" s="1581" t="s">
        <v>3471</v>
      </c>
      <c r="B327" s="3316"/>
      <c r="C327" s="1426" t="s">
        <v>3472</v>
      </c>
      <c r="D327" s="1713" t="s">
        <v>265</v>
      </c>
      <c r="E327" s="3748">
        <v>2257</v>
      </c>
      <c r="F327" s="1563">
        <v>2022</v>
      </c>
      <c r="G327" s="1563">
        <v>2040</v>
      </c>
      <c r="H327" s="2471" t="s">
        <v>89</v>
      </c>
      <c r="I327" s="1656" t="s">
        <v>89</v>
      </c>
      <c r="J327" s="1437">
        <v>42942</v>
      </c>
      <c r="K327" s="1437"/>
      <c r="L327" s="3694" t="s">
        <v>90</v>
      </c>
      <c r="M327" s="3866" t="s">
        <v>169</v>
      </c>
      <c r="N327" s="3694"/>
      <c r="O327" s="1437" t="s">
        <v>3473</v>
      </c>
      <c r="P327" s="1506">
        <v>44235</v>
      </c>
      <c r="Q327" s="1632"/>
      <c r="R327" s="1625"/>
      <c r="S327" s="1625"/>
      <c r="T327" s="1625"/>
      <c r="U327" s="3809"/>
      <c r="V327" s="3749"/>
      <c r="W327" s="3750" t="str">
        <f t="shared" si="14"/>
        <v>Yes</v>
      </c>
      <c r="X327" s="3751" t="s">
        <v>93</v>
      </c>
      <c r="Y327" s="1426" t="s">
        <v>94</v>
      </c>
      <c r="Z327" s="1426"/>
      <c r="AA327" s="5793" t="s">
        <v>3474</v>
      </c>
      <c r="AB327" s="5793" t="s">
        <v>3475</v>
      </c>
      <c r="AC327" s="3812"/>
      <c r="AD327" s="3589">
        <v>45839</v>
      </c>
      <c r="AE327" s="5713" t="s">
        <v>3476</v>
      </c>
      <c r="AF327" s="6242" t="s">
        <v>3477</v>
      </c>
      <c r="AG327" s="4340">
        <v>43252</v>
      </c>
      <c r="AH327" s="4340">
        <v>43217</v>
      </c>
      <c r="AI327" s="4340">
        <v>43259</v>
      </c>
      <c r="AJ327" s="5714" t="s">
        <v>3478</v>
      </c>
      <c r="AK327" s="5715" t="s">
        <v>3479</v>
      </c>
      <c r="AL327" s="6265">
        <v>44498</v>
      </c>
      <c r="AM327" s="5722" t="s">
        <v>3480</v>
      </c>
      <c r="AN327" s="4340">
        <v>44498</v>
      </c>
      <c r="AO327" s="4340">
        <v>44498</v>
      </c>
      <c r="AP327" s="4340">
        <v>44529</v>
      </c>
      <c r="AQ327" s="5716" t="s">
        <v>3481</v>
      </c>
      <c r="AR327" s="3758"/>
      <c r="AS327" s="3759" t="s">
        <v>1534</v>
      </c>
      <c r="AT327" s="2471" t="s">
        <v>3482</v>
      </c>
      <c r="AU327" s="3759">
        <v>46023</v>
      </c>
      <c r="AV327" s="3759"/>
      <c r="AW327" s="3759"/>
      <c r="AX327" s="2471"/>
      <c r="AY327" s="3760"/>
      <c r="AZ327" s="3759"/>
      <c r="BA327" s="2471"/>
      <c r="BB327" s="3759"/>
      <c r="BC327" s="3759"/>
      <c r="BD327" s="3759"/>
      <c r="BE327" s="2471"/>
      <c r="BF327" s="2471"/>
      <c r="BG327" s="4160" t="s">
        <v>3483</v>
      </c>
      <c r="BH327" s="3755">
        <v>46204</v>
      </c>
      <c r="BI327" s="3590"/>
      <c r="BJ327" s="4160" t="s">
        <v>1279</v>
      </c>
      <c r="BK327" s="3755">
        <v>46296</v>
      </c>
      <c r="BL327" s="3590"/>
      <c r="BM327" s="4160" t="s">
        <v>3484</v>
      </c>
      <c r="BN327" s="3755">
        <v>46661</v>
      </c>
      <c r="BO327" s="3590"/>
      <c r="BP327" s="1426" t="s">
        <v>3485</v>
      </c>
      <c r="BQ327" s="3913" t="s">
        <v>3486</v>
      </c>
      <c r="BR327" s="1426" t="s">
        <v>3487</v>
      </c>
      <c r="BS327" s="3688"/>
      <c r="BT327" s="3592">
        <v>45635</v>
      </c>
      <c r="BU327" s="3592">
        <v>45960</v>
      </c>
      <c r="BV327" s="1563" t="s">
        <v>116</v>
      </c>
      <c r="BW327" s="3592">
        <v>45635</v>
      </c>
      <c r="BX327" s="3592">
        <v>45960</v>
      </c>
      <c r="BY327" s="1563" t="s">
        <v>116</v>
      </c>
      <c r="BZ327" s="3592">
        <v>45762</v>
      </c>
      <c r="CA327" s="3592" t="s">
        <v>262</v>
      </c>
      <c r="CB327" s="2540"/>
      <c r="CC327" s="2542" t="s">
        <v>3488</v>
      </c>
      <c r="CD327" s="12"/>
      <c r="CE327" s="12"/>
      <c r="CF327" s="12"/>
      <c r="CG327" s="18"/>
    </row>
    <row r="328" spans="1:218" ht="45" hidden="1" customHeight="1" x14ac:dyDescent="0.2">
      <c r="A328" s="4071" t="s">
        <v>3489</v>
      </c>
      <c r="B328" s="5559"/>
      <c r="C328" s="542" t="s">
        <v>3490</v>
      </c>
      <c r="D328" s="2238" t="s">
        <v>3491</v>
      </c>
      <c r="E328" s="7359">
        <v>2298</v>
      </c>
      <c r="F328" s="1410">
        <v>2023</v>
      </c>
      <c r="G328" s="1410">
        <v>2043</v>
      </c>
      <c r="H328" s="3438" t="s">
        <v>89</v>
      </c>
      <c r="I328" s="2455" t="s">
        <v>89</v>
      </c>
      <c r="J328" s="3974">
        <v>42089</v>
      </c>
      <c r="K328" s="3974"/>
      <c r="L328" s="1389" t="s">
        <v>90</v>
      </c>
      <c r="M328" s="2002" t="s">
        <v>515</v>
      </c>
      <c r="N328" s="1389"/>
      <c r="O328" s="1389"/>
      <c r="P328" s="3821"/>
      <c r="Q328" s="5560"/>
      <c r="R328" s="4114"/>
      <c r="S328" s="4114"/>
      <c r="T328" s="4114"/>
      <c r="U328" s="3792"/>
      <c r="V328" s="1417"/>
      <c r="W328" s="1391" t="str">
        <f t="shared" si="14"/>
        <v>Yes</v>
      </c>
      <c r="X328" s="4081" t="s">
        <v>93</v>
      </c>
      <c r="Y328" s="540" t="s">
        <v>94</v>
      </c>
      <c r="Z328" s="540"/>
      <c r="AA328" s="5789" t="s">
        <v>3492</v>
      </c>
      <c r="AB328" s="5789" t="s">
        <v>3493</v>
      </c>
      <c r="AC328" s="2967"/>
      <c r="AD328" s="1435">
        <v>45717</v>
      </c>
      <c r="AE328" s="1570" t="s">
        <v>3494</v>
      </c>
      <c r="AF328" s="1419" t="s">
        <v>3495</v>
      </c>
      <c r="AG328" s="1396">
        <v>45839</v>
      </c>
      <c r="AH328" s="1397">
        <v>45901</v>
      </c>
      <c r="AI328" s="1397">
        <v>45943</v>
      </c>
      <c r="AJ328" s="132" t="s">
        <v>3496</v>
      </c>
      <c r="AK328" s="1399"/>
      <c r="AL328" s="7368"/>
      <c r="AM328" s="7372"/>
      <c r="AN328" s="1396"/>
      <c r="AO328" s="1397"/>
      <c r="AP328" s="1397"/>
      <c r="AQ328" s="1398"/>
      <c r="AR328" s="1400"/>
      <c r="AS328" s="1420"/>
      <c r="AT328" s="1421"/>
      <c r="AU328" s="1422"/>
      <c r="AV328" s="1423"/>
      <c r="AW328" s="1423"/>
      <c r="AX328" s="1424"/>
      <c r="AY328" s="1425"/>
      <c r="AZ328" s="1420"/>
      <c r="BA328" s="1421"/>
      <c r="BB328" s="1422"/>
      <c r="BC328" s="1423"/>
      <c r="BD328" s="1423"/>
      <c r="BE328" s="1424"/>
      <c r="BF328" s="1424"/>
      <c r="BG328" s="4085" t="s">
        <v>4402</v>
      </c>
      <c r="BH328" s="1396">
        <v>46113</v>
      </c>
      <c r="BI328" s="1438"/>
      <c r="BJ328" s="4085" t="s">
        <v>4403</v>
      </c>
      <c r="BK328" s="1396">
        <v>46296</v>
      </c>
      <c r="BL328" s="1408"/>
      <c r="BM328" s="4085" t="s">
        <v>4404</v>
      </c>
      <c r="BN328" s="1396">
        <v>46722</v>
      </c>
      <c r="BO328" s="1408"/>
      <c r="BP328" s="4249" t="s">
        <v>4405</v>
      </c>
      <c r="BQ328" s="627" t="s">
        <v>355</v>
      </c>
      <c r="BR328" s="540"/>
      <c r="BS328" s="540"/>
      <c r="BT328" s="1409">
        <v>45960</v>
      </c>
      <c r="BU328" s="1409">
        <v>45762</v>
      </c>
      <c r="BV328" s="1410" t="s">
        <v>116</v>
      </c>
      <c r="BW328" s="1409"/>
      <c r="BX328" s="1409">
        <v>45960</v>
      </c>
      <c r="BY328" s="1410" t="s">
        <v>116</v>
      </c>
      <c r="BZ328" s="1409">
        <v>45762</v>
      </c>
      <c r="CA328" s="1409" t="s">
        <v>178</v>
      </c>
      <c r="CB328" s="1409"/>
      <c r="CC328" s="542" t="s">
        <v>3499</v>
      </c>
      <c r="CD328" s="12"/>
      <c r="CE328" s="12" t="s">
        <v>106</v>
      </c>
      <c r="CF328" s="12" t="s">
        <v>3500</v>
      </c>
      <c r="CG328" s="18"/>
    </row>
    <row r="329" spans="1:218" ht="45" hidden="1" customHeight="1" x14ac:dyDescent="0.2">
      <c r="A329" s="2121" t="s">
        <v>3513</v>
      </c>
      <c r="B329" s="3308"/>
      <c r="C329" s="2120" t="s">
        <v>3502</v>
      </c>
      <c r="D329" s="2122" t="s">
        <v>421</v>
      </c>
      <c r="E329" s="2318">
        <v>2175</v>
      </c>
      <c r="F329" s="2141">
        <v>2022</v>
      </c>
      <c r="G329" s="2141">
        <v>2039</v>
      </c>
      <c r="H329" s="2139" t="s">
        <v>89</v>
      </c>
      <c r="I329" s="2141" t="s">
        <v>194</v>
      </c>
      <c r="J329" s="2127">
        <v>45372</v>
      </c>
      <c r="K329" s="2129" t="s">
        <v>121</v>
      </c>
      <c r="L329" s="2681"/>
      <c r="M329" s="3357"/>
      <c r="N329" s="2681"/>
      <c r="O329" s="2129"/>
      <c r="P329" s="2129">
        <v>44417</v>
      </c>
      <c r="Q329" s="2130">
        <v>44606</v>
      </c>
      <c r="R329" s="2131">
        <v>45336</v>
      </c>
      <c r="S329" s="2131"/>
      <c r="T329" s="2131"/>
      <c r="U329" s="3796"/>
      <c r="V329" s="2133"/>
      <c r="W329" s="2134" t="str">
        <f t="shared" si="14"/>
        <v>Yes</v>
      </c>
      <c r="X329" s="2135" t="s">
        <v>93</v>
      </c>
      <c r="Y329" s="2120" t="s">
        <v>267</v>
      </c>
      <c r="Z329" s="2120"/>
      <c r="AA329" s="5785" t="s">
        <v>422</v>
      </c>
      <c r="AB329" s="5785"/>
      <c r="AC329" s="2923"/>
      <c r="AD329" s="3273">
        <v>45108</v>
      </c>
      <c r="AE329" s="2485"/>
      <c r="AF329" s="2139"/>
      <c r="AG329" s="2140"/>
      <c r="AH329" s="2140"/>
      <c r="AI329" s="2140"/>
      <c r="AJ329" s="3010"/>
      <c r="AK329" s="2142"/>
      <c r="AL329" s="2145"/>
      <c r="AM329" s="2139"/>
      <c r="AN329" s="2140"/>
      <c r="AO329" s="2140"/>
      <c r="AP329" s="2140"/>
      <c r="AQ329" s="2141"/>
      <c r="AR329" s="2144"/>
      <c r="AS329" s="2145"/>
      <c r="AT329" s="2125"/>
      <c r="AU329" s="2145"/>
      <c r="AV329" s="2145"/>
      <c r="AW329" s="2145"/>
      <c r="AX329" s="2125"/>
      <c r="AY329" s="2146"/>
      <c r="AZ329" s="2145"/>
      <c r="BA329" s="2125"/>
      <c r="BB329" s="2145"/>
      <c r="BC329" s="2145"/>
      <c r="BD329" s="2145"/>
      <c r="BE329" s="2125"/>
      <c r="BF329" s="2125"/>
      <c r="BG329" s="4161"/>
      <c r="BH329" s="2140"/>
      <c r="BI329" s="2148">
        <v>44417</v>
      </c>
      <c r="BJ329" s="4161" t="s">
        <v>424</v>
      </c>
      <c r="BK329" s="2140">
        <v>44562</v>
      </c>
      <c r="BL329" s="2148">
        <v>44606</v>
      </c>
      <c r="BM329" s="4161"/>
      <c r="BN329" s="2140"/>
      <c r="BO329" s="2148">
        <v>45372</v>
      </c>
      <c r="BP329" s="2120" t="s">
        <v>425</v>
      </c>
      <c r="BQ329" s="4185"/>
      <c r="BR329" s="2120"/>
      <c r="BS329" s="2120" t="s">
        <v>2655</v>
      </c>
      <c r="BT329" s="2149"/>
      <c r="BU329" s="2149"/>
      <c r="BV329" s="2141"/>
      <c r="BW329" s="2149"/>
      <c r="BX329" s="2149">
        <v>44440</v>
      </c>
      <c r="BY329" s="2149" t="s">
        <v>116</v>
      </c>
      <c r="BZ329" s="2149">
        <v>45279</v>
      </c>
      <c r="CA329" s="2149" t="s">
        <v>427</v>
      </c>
      <c r="CB329" s="2682"/>
      <c r="CC329" s="2678" t="s">
        <v>428</v>
      </c>
      <c r="CD329" s="12"/>
      <c r="CE329" s="12"/>
      <c r="CF329" s="12"/>
      <c r="CG329" s="18"/>
    </row>
    <row r="330" spans="1:218" ht="48.75" hidden="1" customHeight="1" x14ac:dyDescent="0.2">
      <c r="A330" s="1412" t="s">
        <v>3514</v>
      </c>
      <c r="B330" s="3304"/>
      <c r="C330" s="1381" t="s">
        <v>3515</v>
      </c>
      <c r="D330" s="1380" t="s">
        <v>3516</v>
      </c>
      <c r="E330" s="7352">
        <v>2318</v>
      </c>
      <c r="F330" s="1387">
        <v>2022</v>
      </c>
      <c r="G330" s="1387">
        <v>2043</v>
      </c>
      <c r="H330" s="1413" t="s">
        <v>89</v>
      </c>
      <c r="I330" s="1414" t="s">
        <v>89</v>
      </c>
      <c r="J330" s="1389">
        <v>42423</v>
      </c>
      <c r="K330" s="1389"/>
      <c r="L330" s="1389" t="s">
        <v>90</v>
      </c>
      <c r="M330" s="2002"/>
      <c r="N330" s="1389"/>
      <c r="O330" s="1389"/>
      <c r="P330" s="1388"/>
      <c r="Q330" s="1415"/>
      <c r="R330" s="1416"/>
      <c r="S330" s="1416"/>
      <c r="T330" s="1416"/>
      <c r="U330" s="3792">
        <v>43891</v>
      </c>
      <c r="V330" s="1434" t="s">
        <v>3517</v>
      </c>
      <c r="W330" s="1391" t="str">
        <f t="shared" si="14"/>
        <v>Yes</v>
      </c>
      <c r="X330" s="1392" t="s">
        <v>93</v>
      </c>
      <c r="Y330" s="108" t="s">
        <v>94</v>
      </c>
      <c r="Z330" s="108"/>
      <c r="AA330" s="5779" t="s">
        <v>3518</v>
      </c>
      <c r="AB330" s="5779" t="s">
        <v>3519</v>
      </c>
      <c r="AC330" s="3272"/>
      <c r="AD330" s="1418">
        <v>45689</v>
      </c>
      <c r="AE330" s="1570">
        <v>44805</v>
      </c>
      <c r="AF330" s="1419" t="s">
        <v>364</v>
      </c>
      <c r="AG330" s="1396">
        <v>44805</v>
      </c>
      <c r="AH330" s="1397">
        <v>44805</v>
      </c>
      <c r="AI330" s="1397">
        <v>44879</v>
      </c>
      <c r="AJ330" s="3008" t="s">
        <v>3520</v>
      </c>
      <c r="AK330" s="1399"/>
      <c r="AL330" s="7368"/>
      <c r="AM330" s="7372"/>
      <c r="AN330" s="1396"/>
      <c r="AO330" s="1397"/>
      <c r="AP330" s="1397"/>
      <c r="AQ330" s="1398"/>
      <c r="AR330" s="1400"/>
      <c r="AS330" s="1420"/>
      <c r="AT330" s="1421"/>
      <c r="AU330" s="1422"/>
      <c r="AV330" s="1423"/>
      <c r="AW330" s="1423"/>
      <c r="AX330" s="1424"/>
      <c r="AY330" s="1425"/>
      <c r="AZ330" s="1420"/>
      <c r="BA330" s="1421"/>
      <c r="BB330" s="1422"/>
      <c r="BC330" s="1423"/>
      <c r="BD330" s="1423"/>
      <c r="BE330" s="1424"/>
      <c r="BF330" s="1424"/>
      <c r="BG330" s="4085" t="s">
        <v>3521</v>
      </c>
      <c r="BH330" s="1396">
        <v>46054</v>
      </c>
      <c r="BI330" s="1408"/>
      <c r="BJ330" s="4085" t="s">
        <v>3522</v>
      </c>
      <c r="BK330" s="1396">
        <v>46357</v>
      </c>
      <c r="BL330" s="1408"/>
      <c r="BM330" s="4085"/>
      <c r="BN330" s="1396"/>
      <c r="BO330" s="1408"/>
      <c r="BP330" s="540" t="s">
        <v>3523</v>
      </c>
      <c r="BQ330" s="627" t="s">
        <v>132</v>
      </c>
      <c r="BR330" s="540"/>
      <c r="BS330" s="540"/>
      <c r="BT330" s="1409">
        <v>45320</v>
      </c>
      <c r="BU330" s="1409">
        <v>45762</v>
      </c>
      <c r="BV330" s="1410" t="s">
        <v>116</v>
      </c>
      <c r="BW330" s="1409"/>
      <c r="BX330" s="1409">
        <v>45762</v>
      </c>
      <c r="BY330" s="1410" t="s">
        <v>116</v>
      </c>
      <c r="BZ330" s="1409">
        <v>45762</v>
      </c>
      <c r="CA330" s="1409" t="s">
        <v>3524</v>
      </c>
      <c r="CB330" s="1409"/>
      <c r="CC330" s="540" t="s">
        <v>105</v>
      </c>
      <c r="CD330" s="12"/>
      <c r="CE330" s="12"/>
      <c r="CF330" s="12"/>
      <c r="CG330" s="18"/>
    </row>
    <row r="331" spans="1:218" ht="45" hidden="1" customHeight="1" x14ac:dyDescent="0.2">
      <c r="A331" s="3644" t="s">
        <v>3525</v>
      </c>
      <c r="B331" s="4595"/>
      <c r="C331" s="3646" t="s">
        <v>3526</v>
      </c>
      <c r="D331" s="3670" t="s">
        <v>3527</v>
      </c>
      <c r="E331" s="5474"/>
      <c r="F331" s="3662"/>
      <c r="G331" s="3662"/>
      <c r="H331" s="3659" t="s">
        <v>89</v>
      </c>
      <c r="I331" s="3675" t="s">
        <v>89</v>
      </c>
      <c r="J331" s="3649">
        <v>39736</v>
      </c>
      <c r="K331" s="3649"/>
      <c r="L331" s="3677"/>
      <c r="M331" s="3846"/>
      <c r="N331" s="3677"/>
      <c r="O331" s="3677"/>
      <c r="P331" s="3650"/>
      <c r="Q331" s="3678"/>
      <c r="R331" s="3652"/>
      <c r="S331" s="3679"/>
      <c r="T331" s="3679"/>
      <c r="U331" s="3798"/>
      <c r="V331" s="3680"/>
      <c r="W331" s="3654" t="str">
        <f t="shared" si="14"/>
        <v>Yes</v>
      </c>
      <c r="X331" s="3655" t="s">
        <v>93</v>
      </c>
      <c r="Y331" s="3646" t="s">
        <v>94</v>
      </c>
      <c r="Z331" s="3646"/>
      <c r="AA331" s="5787" t="s">
        <v>3528</v>
      </c>
      <c r="AB331" s="5787" t="s">
        <v>3529</v>
      </c>
      <c r="AC331" s="3681"/>
      <c r="AD331" s="3669">
        <v>45689</v>
      </c>
      <c r="AE331" s="4254" t="s">
        <v>3530</v>
      </c>
      <c r="AF331" s="4258" t="s">
        <v>3531</v>
      </c>
      <c r="AG331" s="3658">
        <v>46113</v>
      </c>
      <c r="AH331" s="3658"/>
      <c r="AI331" s="3658"/>
      <c r="AJ331" s="3682"/>
      <c r="AK331" s="3683"/>
      <c r="AL331" s="3665"/>
      <c r="AM331" s="3659"/>
      <c r="AN331" s="3658"/>
      <c r="AO331" s="3658"/>
      <c r="AP331" s="3658"/>
      <c r="AQ331" s="3650"/>
      <c r="AR331" s="3926"/>
      <c r="AS331" s="3928"/>
      <c r="AT331" s="3649"/>
      <c r="AU331" s="3665"/>
      <c r="AV331" s="3665"/>
      <c r="AW331" s="3665"/>
      <c r="AX331" s="3649"/>
      <c r="AY331" s="3929"/>
      <c r="AZ331" s="3665"/>
      <c r="BA331" s="3649"/>
      <c r="BB331" s="3665"/>
      <c r="BC331" s="3665"/>
      <c r="BD331" s="3665"/>
      <c r="BE331" s="3649"/>
      <c r="BF331" s="3649"/>
      <c r="BG331" s="4251" t="s">
        <v>3532</v>
      </c>
      <c r="BH331" s="3658">
        <v>46478</v>
      </c>
      <c r="BI331" s="3668"/>
      <c r="BJ331" s="4251" t="s">
        <v>3533</v>
      </c>
      <c r="BK331" s="3658">
        <v>46722</v>
      </c>
      <c r="BL331" s="3668"/>
      <c r="BM331" s="4251">
        <v>46935</v>
      </c>
      <c r="BN331" s="3658">
        <v>46935</v>
      </c>
      <c r="BO331" s="3668"/>
      <c r="BP331" s="3684" t="s">
        <v>3534</v>
      </c>
      <c r="BQ331" s="4256" t="s">
        <v>132</v>
      </c>
      <c r="BR331" s="3684"/>
      <c r="BS331" s="3684"/>
      <c r="BT331" s="3671"/>
      <c r="BU331" s="3671">
        <v>45762</v>
      </c>
      <c r="BV331" s="3650" t="s">
        <v>116</v>
      </c>
      <c r="BW331" s="3671">
        <v>45687</v>
      </c>
      <c r="BX331" s="3671">
        <v>45762</v>
      </c>
      <c r="BY331" s="3671" t="s">
        <v>116</v>
      </c>
      <c r="BZ331" s="3671">
        <v>45762</v>
      </c>
      <c r="CA331" s="3716" t="s">
        <v>104</v>
      </c>
      <c r="CB331" s="3588"/>
      <c r="CC331" s="1722"/>
      <c r="CD331" s="581"/>
      <c r="CE331" s="581"/>
      <c r="CF331" s="581"/>
      <c r="CG331" s="62"/>
    </row>
    <row r="332" spans="1:218" ht="45" hidden="1" customHeight="1" x14ac:dyDescent="0.2">
      <c r="A332" s="3096"/>
      <c r="B332" s="3324" t="s">
        <v>3535</v>
      </c>
      <c r="C332" s="3097" t="s">
        <v>3526</v>
      </c>
      <c r="D332" s="3107" t="s">
        <v>3536</v>
      </c>
      <c r="E332" s="6095">
        <v>1933</v>
      </c>
      <c r="F332" s="3099" t="s">
        <v>3537</v>
      </c>
      <c r="G332" s="3099" t="s">
        <v>3538</v>
      </c>
      <c r="H332" s="3115" t="s">
        <v>89</v>
      </c>
      <c r="I332" s="6111" t="s">
        <v>89</v>
      </c>
      <c r="J332" s="3101">
        <v>39736</v>
      </c>
      <c r="K332" s="3229"/>
      <c r="L332" s="3229"/>
      <c r="M332" s="3436"/>
      <c r="N332" s="3229"/>
      <c r="O332" s="3229"/>
      <c r="P332" s="3101">
        <v>43311</v>
      </c>
      <c r="Q332" s="3102">
        <v>43483</v>
      </c>
      <c r="R332" s="3103"/>
      <c r="S332" s="3103">
        <v>45336</v>
      </c>
      <c r="T332" s="3103"/>
      <c r="U332" s="3797"/>
      <c r="V332" s="3104"/>
      <c r="W332" s="3105" t="str">
        <f t="shared" si="14"/>
        <v>Yes</v>
      </c>
      <c r="X332" s="3106" t="s">
        <v>93</v>
      </c>
      <c r="Y332" s="3107" t="s">
        <v>94</v>
      </c>
      <c r="Z332" s="3107"/>
      <c r="AA332" s="5860" t="s">
        <v>3539</v>
      </c>
      <c r="AB332" s="5861" t="s">
        <v>3540</v>
      </c>
      <c r="AC332" s="3108"/>
      <c r="AD332" s="3111">
        <v>44713</v>
      </c>
      <c r="AE332" s="4215" t="s">
        <v>3541</v>
      </c>
      <c r="AF332" s="3110" t="s">
        <v>3542</v>
      </c>
      <c r="AG332" s="3111">
        <v>42309</v>
      </c>
      <c r="AH332" s="3111">
        <v>42278</v>
      </c>
      <c r="AI332" s="3111">
        <v>42339</v>
      </c>
      <c r="AJ332" s="3112"/>
      <c r="AK332" s="3113"/>
      <c r="AL332" s="3111" t="s">
        <v>3543</v>
      </c>
      <c r="AM332" s="3114" t="s">
        <v>3544</v>
      </c>
      <c r="AN332" s="3111">
        <v>42675</v>
      </c>
      <c r="AO332" s="3111">
        <v>42644</v>
      </c>
      <c r="AP332" s="3111">
        <v>42705</v>
      </c>
      <c r="AQ332" s="3115"/>
      <c r="AR332" s="6044"/>
      <c r="AS332" s="6283" t="s">
        <v>3545</v>
      </c>
      <c r="AT332" s="3100" t="s">
        <v>3546</v>
      </c>
      <c r="AU332" s="4835">
        <v>42917</v>
      </c>
      <c r="AV332" s="3117">
        <v>42917</v>
      </c>
      <c r="AW332" s="3117">
        <v>42979</v>
      </c>
      <c r="AX332" s="3100"/>
      <c r="AY332" s="4592"/>
      <c r="AZ332" s="4835"/>
      <c r="BA332" s="4592"/>
      <c r="BB332" s="4835"/>
      <c r="BC332" s="3117"/>
      <c r="BD332" s="3117"/>
      <c r="BE332" s="3100"/>
      <c r="BF332" s="3100"/>
      <c r="BG332" s="4174" t="s">
        <v>3547</v>
      </c>
      <c r="BH332" s="3111">
        <v>43313</v>
      </c>
      <c r="BI332" s="3111">
        <f>P332</f>
        <v>43311</v>
      </c>
      <c r="BJ332" s="4174" t="s">
        <v>3548</v>
      </c>
      <c r="BK332" s="3111">
        <v>43405</v>
      </c>
      <c r="BL332" s="3119">
        <f>Q332</f>
        <v>43483</v>
      </c>
      <c r="BM332" s="4174" t="s">
        <v>3549</v>
      </c>
      <c r="BN332" s="3109">
        <v>45231</v>
      </c>
      <c r="BO332" s="3119"/>
      <c r="BP332" s="3107" t="s">
        <v>3550</v>
      </c>
      <c r="BQ332" s="4194"/>
      <c r="BR332" s="3107" t="s">
        <v>3551</v>
      </c>
      <c r="BS332" s="3107"/>
      <c r="BT332" s="3120">
        <v>45170</v>
      </c>
      <c r="BU332" s="3120">
        <v>45160</v>
      </c>
      <c r="BV332" s="3115" t="s">
        <v>116</v>
      </c>
      <c r="BW332" s="3120"/>
      <c r="BX332" s="3120">
        <v>45160</v>
      </c>
      <c r="BY332" s="3115"/>
      <c r="BZ332" s="6060">
        <v>45071</v>
      </c>
      <c r="CA332" s="3120" t="s">
        <v>3552</v>
      </c>
      <c r="CB332" s="3120"/>
      <c r="CC332" s="3107" t="s">
        <v>3553</v>
      </c>
      <c r="CD332" s="12"/>
      <c r="CE332" s="12"/>
      <c r="CF332" s="12"/>
      <c r="CG332" s="131"/>
    </row>
    <row r="333" spans="1:218" ht="45" hidden="1" customHeight="1" x14ac:dyDescent="0.2">
      <c r="A333" s="1688" t="s">
        <v>3554</v>
      </c>
      <c r="B333" s="3307"/>
      <c r="C333" s="2275" t="s">
        <v>3555</v>
      </c>
      <c r="D333" s="1689"/>
      <c r="E333" s="7113"/>
      <c r="F333" s="1665"/>
      <c r="G333" s="1665"/>
      <c r="H333" s="1680"/>
      <c r="I333" s="4322"/>
      <c r="J333" s="1668">
        <v>41163</v>
      </c>
      <c r="K333" s="1668"/>
      <c r="L333" s="1668"/>
      <c r="M333" s="2006"/>
      <c r="N333" s="1668"/>
      <c r="O333" s="1668"/>
      <c r="P333" s="1667"/>
      <c r="Q333" s="1705"/>
      <c r="R333" s="1669"/>
      <c r="S333" s="1669"/>
      <c r="T333" s="1669"/>
      <c r="U333" s="3793"/>
      <c r="V333" s="1671"/>
      <c r="W333" s="1695" t="str">
        <f t="shared" si="14"/>
        <v>Yes</v>
      </c>
      <c r="X333" s="1672" t="s">
        <v>93</v>
      </c>
      <c r="Y333" s="1376" t="s">
        <v>94</v>
      </c>
      <c r="Z333" s="1376"/>
      <c r="AA333" s="5837" t="s">
        <v>3100</v>
      </c>
      <c r="AB333" s="5837" t="s">
        <v>3101</v>
      </c>
      <c r="AC333" s="2312"/>
      <c r="AD333" s="1682">
        <v>43647</v>
      </c>
      <c r="AE333" s="4147" t="s">
        <v>3102</v>
      </c>
      <c r="AF333" s="1676"/>
      <c r="AG333" s="1674">
        <v>43770</v>
      </c>
      <c r="AH333" s="1674">
        <v>43831</v>
      </c>
      <c r="AI333" s="1674">
        <v>43891</v>
      </c>
      <c r="AJ333" s="3006" t="s">
        <v>3103</v>
      </c>
      <c r="AK333" s="1677"/>
      <c r="AL333" s="1679"/>
      <c r="AM333" s="1676"/>
      <c r="AN333" s="1674"/>
      <c r="AO333" s="1674"/>
      <c r="AP333" s="1674"/>
      <c r="AQ333" s="1666"/>
      <c r="AR333" s="1697"/>
      <c r="AS333" s="1679"/>
      <c r="AT333" s="1680"/>
      <c r="AU333" s="1679"/>
      <c r="AV333" s="1679"/>
      <c r="AW333" s="1679"/>
      <c r="AX333" s="1680"/>
      <c r="AY333" s="1698"/>
      <c r="AZ333" s="1679"/>
      <c r="BA333" s="1680"/>
      <c r="BB333" s="1679"/>
      <c r="BC333" s="1679"/>
      <c r="BD333" s="1679"/>
      <c r="BE333" s="1680"/>
      <c r="BF333" s="1680"/>
      <c r="BG333" s="4158" t="s">
        <v>3104</v>
      </c>
      <c r="BH333" s="1674">
        <v>43678</v>
      </c>
      <c r="BI333" s="1683"/>
      <c r="BJ333" s="4158" t="s">
        <v>3105</v>
      </c>
      <c r="BK333" s="1674">
        <v>44136</v>
      </c>
      <c r="BL333" s="1683"/>
      <c r="BM333" s="4158" t="s">
        <v>3106</v>
      </c>
      <c r="BN333" s="1674">
        <v>44501</v>
      </c>
      <c r="BO333" s="1683"/>
      <c r="BP333" s="1376" t="s">
        <v>3556</v>
      </c>
      <c r="BQ333" s="4184"/>
      <c r="BR333" s="1376"/>
      <c r="BS333" s="1376"/>
      <c r="BT333" s="1684">
        <v>43858</v>
      </c>
      <c r="BU333" s="1684"/>
      <c r="BV333" s="1666" t="s">
        <v>116</v>
      </c>
      <c r="BW333" s="1684"/>
      <c r="BX333" s="1684"/>
      <c r="BY333" s="1666"/>
      <c r="BZ333" s="1684"/>
      <c r="CA333" s="2319" t="s">
        <v>117</v>
      </c>
      <c r="CB333" s="1666"/>
      <c r="CC333" s="1376" t="s">
        <v>970</v>
      </c>
      <c r="CD333" s="12"/>
      <c r="CE333" s="12"/>
      <c r="CF333" s="12"/>
      <c r="CG333" s="18"/>
    </row>
    <row r="334" spans="1:218" ht="45" hidden="1" customHeight="1" x14ac:dyDescent="0.2">
      <c r="A334" s="2150" t="s">
        <v>3557</v>
      </c>
      <c r="B334" s="3306"/>
      <c r="C334" s="2151" t="s">
        <v>3558</v>
      </c>
      <c r="D334" s="2152" t="s">
        <v>3559</v>
      </c>
      <c r="E334" s="7162" t="s">
        <v>3560</v>
      </c>
      <c r="F334" s="2155">
        <v>2020</v>
      </c>
      <c r="G334" s="2155">
        <v>2040</v>
      </c>
      <c r="H334" s="2154" t="s">
        <v>89</v>
      </c>
      <c r="I334" s="2155" t="s">
        <v>89</v>
      </c>
      <c r="J334" s="2156">
        <v>41765</v>
      </c>
      <c r="K334" s="2156"/>
      <c r="L334" s="2156" t="s">
        <v>90</v>
      </c>
      <c r="M334" s="2200" t="s">
        <v>2350</v>
      </c>
      <c r="N334" s="2156"/>
      <c r="O334" s="2156"/>
      <c r="P334" s="2506">
        <v>44949</v>
      </c>
      <c r="Q334" s="3439">
        <v>45365</v>
      </c>
      <c r="R334" s="2159"/>
      <c r="S334" s="2159"/>
      <c r="T334" s="2159"/>
      <c r="U334" s="3799"/>
      <c r="V334" s="2161"/>
      <c r="W334" s="2162" t="str">
        <f t="shared" si="14"/>
        <v>Yes</v>
      </c>
      <c r="X334" s="2163" t="s">
        <v>93</v>
      </c>
      <c r="Y334" s="2151" t="s">
        <v>267</v>
      </c>
      <c r="Z334" s="2155"/>
      <c r="AA334" s="5775" t="s">
        <v>3561</v>
      </c>
      <c r="AB334" s="5775"/>
      <c r="AC334" s="2925"/>
      <c r="AD334" s="2165">
        <v>45689</v>
      </c>
      <c r="AE334" s="3535">
        <v>43221</v>
      </c>
      <c r="AF334" s="2167" t="s">
        <v>3562</v>
      </c>
      <c r="AG334" s="2168">
        <v>43282</v>
      </c>
      <c r="AH334" s="2168">
        <v>43241</v>
      </c>
      <c r="AI334" s="2168">
        <v>43297</v>
      </c>
      <c r="AJ334" s="3011" t="s">
        <v>3563</v>
      </c>
      <c r="AK334" s="2169" t="s">
        <v>3564</v>
      </c>
      <c r="AL334" s="7177">
        <v>43891</v>
      </c>
      <c r="AM334" s="7161" t="s">
        <v>3565</v>
      </c>
      <c r="AN334" s="2168">
        <v>43891</v>
      </c>
      <c r="AO334" s="2168">
        <v>43891</v>
      </c>
      <c r="AP334" s="2168">
        <v>44013</v>
      </c>
      <c r="AQ334" s="2188" t="s">
        <v>3566</v>
      </c>
      <c r="AR334" s="2170"/>
      <c r="AS334" s="2171">
        <v>44317</v>
      </c>
      <c r="AT334" s="2154" t="s">
        <v>3567</v>
      </c>
      <c r="AU334" s="2171">
        <v>44317</v>
      </c>
      <c r="AV334" s="2171">
        <v>44317</v>
      </c>
      <c r="AW334" s="2171"/>
      <c r="AX334" s="2154" t="s">
        <v>3568</v>
      </c>
      <c r="AY334" s="2172"/>
      <c r="AZ334" s="2171">
        <v>44501</v>
      </c>
      <c r="BA334" s="2154" t="s">
        <v>3569</v>
      </c>
      <c r="BB334" s="2171">
        <v>44501</v>
      </c>
      <c r="BC334" s="2171">
        <v>44501</v>
      </c>
      <c r="BD334" s="2171"/>
      <c r="BE334" s="2154"/>
      <c r="BF334" s="2154"/>
      <c r="BG334" s="4159">
        <v>44927</v>
      </c>
      <c r="BH334" s="2168">
        <v>44927</v>
      </c>
      <c r="BI334" s="2174" t="s">
        <v>3570</v>
      </c>
      <c r="BJ334" s="4159">
        <v>45352</v>
      </c>
      <c r="BK334" s="2168">
        <v>45352</v>
      </c>
      <c r="BL334" s="2184">
        <v>45365</v>
      </c>
      <c r="BM334" s="4159">
        <v>45839</v>
      </c>
      <c r="BN334" s="2168">
        <v>45839</v>
      </c>
      <c r="BO334" s="2184"/>
      <c r="BP334" s="2186" t="s">
        <v>4406</v>
      </c>
      <c r="BQ334" s="4188" t="s">
        <v>3571</v>
      </c>
      <c r="BR334" s="2301" t="s">
        <v>3572</v>
      </c>
      <c r="BS334" s="2186"/>
      <c r="BT334" s="2177">
        <v>45454</v>
      </c>
      <c r="BU334" s="2177">
        <v>45762</v>
      </c>
      <c r="BV334" s="2155" t="s">
        <v>116</v>
      </c>
      <c r="BW334" s="2177">
        <v>45576</v>
      </c>
      <c r="BX334" s="2177">
        <v>45762</v>
      </c>
      <c r="BY334" s="2155" t="s">
        <v>116</v>
      </c>
      <c r="BZ334" s="2177">
        <v>45762</v>
      </c>
      <c r="CA334" s="2185" t="s">
        <v>3573</v>
      </c>
      <c r="CB334" s="2185"/>
      <c r="CC334" s="2186" t="s">
        <v>3573</v>
      </c>
      <c r="CD334" s="12"/>
      <c r="CE334" s="12"/>
      <c r="CF334" s="12"/>
      <c r="CG334" s="18"/>
    </row>
    <row r="335" spans="1:218" s="176" customFormat="1" ht="45" hidden="1" customHeight="1" x14ac:dyDescent="0.2">
      <c r="A335" s="2150" t="s">
        <v>3574</v>
      </c>
      <c r="B335" s="3306"/>
      <c r="C335" s="2151" t="s">
        <v>3575</v>
      </c>
      <c r="D335" s="2152" t="s">
        <v>3576</v>
      </c>
      <c r="E335" s="7116">
        <v>2171</v>
      </c>
      <c r="F335" s="2155">
        <v>2020</v>
      </c>
      <c r="G335" s="2155">
        <v>2040</v>
      </c>
      <c r="H335" s="2154" t="s">
        <v>89</v>
      </c>
      <c r="I335" s="2181" t="s">
        <v>89</v>
      </c>
      <c r="J335" s="2157">
        <v>43111</v>
      </c>
      <c r="K335" s="2157"/>
      <c r="L335" s="2157" t="s">
        <v>90</v>
      </c>
      <c r="M335" s="2182" t="s">
        <v>3577</v>
      </c>
      <c r="N335" s="2157"/>
      <c r="O335" s="2157"/>
      <c r="P335" s="2156">
        <v>45741</v>
      </c>
      <c r="Q335" s="2158">
        <v>45912</v>
      </c>
      <c r="R335" s="2159"/>
      <c r="S335" s="2159"/>
      <c r="T335" s="2159"/>
      <c r="U335" s="3799"/>
      <c r="V335" s="2161"/>
      <c r="W335" s="2162" t="str">
        <f t="shared" si="14"/>
        <v>Yes</v>
      </c>
      <c r="X335" s="2163" t="s">
        <v>93</v>
      </c>
      <c r="Y335" s="2151" t="s">
        <v>94</v>
      </c>
      <c r="Z335" s="2151"/>
      <c r="AA335" s="5775" t="s">
        <v>3578</v>
      </c>
      <c r="AB335" s="5775" t="s">
        <v>3579</v>
      </c>
      <c r="AC335" s="2925"/>
      <c r="AD335" s="2165">
        <v>45717</v>
      </c>
      <c r="AE335" s="3535" t="s">
        <v>3078</v>
      </c>
      <c r="AF335" s="2167" t="s">
        <v>364</v>
      </c>
      <c r="AG335" s="2168">
        <v>44013</v>
      </c>
      <c r="AH335" s="2168">
        <v>44116</v>
      </c>
      <c r="AI335" s="2168">
        <v>44204</v>
      </c>
      <c r="AJ335" s="3011" t="s">
        <v>3580</v>
      </c>
      <c r="AK335" s="2169"/>
      <c r="AL335" s="7163" t="s">
        <v>1025</v>
      </c>
      <c r="AM335" s="7161" t="s">
        <v>3581</v>
      </c>
      <c r="AN335" s="2168">
        <v>44774</v>
      </c>
      <c r="AO335" s="2168">
        <v>44746</v>
      </c>
      <c r="AP335" s="2168">
        <v>44862</v>
      </c>
      <c r="AQ335" s="2155"/>
      <c r="AR335" s="2170"/>
      <c r="AS335" s="2171" t="s">
        <v>3582</v>
      </c>
      <c r="AT335" s="2154" t="s">
        <v>2341</v>
      </c>
      <c r="AU335" s="2168">
        <v>45200</v>
      </c>
      <c r="AV335" s="2171">
        <v>45224</v>
      </c>
      <c r="AW335" s="2171">
        <v>45322</v>
      </c>
      <c r="AX335" s="2154" t="s">
        <v>3583</v>
      </c>
      <c r="AY335" s="2172"/>
      <c r="AZ335" s="2171"/>
      <c r="BA335" s="2154"/>
      <c r="BB335" s="2171"/>
      <c r="BC335" s="2171"/>
      <c r="BD335" s="2171"/>
      <c r="BE335" s="2154"/>
      <c r="BF335" s="2154"/>
      <c r="BG335" s="4159" t="s">
        <v>432</v>
      </c>
      <c r="BH335" s="2168">
        <v>45748</v>
      </c>
      <c r="BI335" s="2184">
        <v>45741</v>
      </c>
      <c r="BJ335" s="4159">
        <v>45778</v>
      </c>
      <c r="BK335" s="2168">
        <v>45778</v>
      </c>
      <c r="BL335" s="2184">
        <v>45912</v>
      </c>
      <c r="BM335" s="4159" t="s">
        <v>114</v>
      </c>
      <c r="BN335" s="2168" t="s">
        <v>114</v>
      </c>
      <c r="BO335" s="2184"/>
      <c r="BP335" s="2644" t="s">
        <v>3584</v>
      </c>
      <c r="BQ335" s="5403" t="s">
        <v>3585</v>
      </c>
      <c r="BR335" s="2151" t="s">
        <v>3586</v>
      </c>
      <c r="BS335" s="2644"/>
      <c r="BT335" s="2177">
        <v>45932</v>
      </c>
      <c r="BU335" s="2177">
        <v>45758</v>
      </c>
      <c r="BV335" s="2155" t="s">
        <v>116</v>
      </c>
      <c r="BW335" s="2177">
        <v>44271</v>
      </c>
      <c r="BX335" s="2177">
        <v>45932</v>
      </c>
      <c r="BY335" s="2155" t="s">
        <v>116</v>
      </c>
      <c r="BZ335" s="2177">
        <v>45932</v>
      </c>
      <c r="CA335" s="2177" t="s">
        <v>3587</v>
      </c>
      <c r="CB335" s="1409"/>
      <c r="CC335" s="543"/>
      <c r="CD335" s="12"/>
      <c r="CE335" s="12"/>
      <c r="CF335" s="12"/>
      <c r="CG335" s="18"/>
      <c r="GT335" s="1"/>
      <c r="GU335" s="1"/>
      <c r="GV335" s="1"/>
      <c r="GW335" s="1"/>
      <c r="GX335" s="1"/>
      <c r="GY335" s="1"/>
      <c r="GZ335" s="1"/>
      <c r="HA335" s="1"/>
      <c r="HB335" s="1"/>
      <c r="HC335" s="1"/>
      <c r="HD335" s="1"/>
      <c r="HE335" s="1"/>
      <c r="HF335" s="1"/>
      <c r="HG335" s="1"/>
      <c r="HH335" s="1"/>
      <c r="HI335" s="1"/>
      <c r="HJ335" s="1"/>
    </row>
    <row r="336" spans="1:218" s="176" customFormat="1" ht="45" hidden="1" customHeight="1" x14ac:dyDescent="0.2">
      <c r="A336" s="1581" t="s">
        <v>3588</v>
      </c>
      <c r="B336" s="3316"/>
      <c r="C336" s="1426" t="s">
        <v>3589</v>
      </c>
      <c r="D336" s="1713" t="s">
        <v>3590</v>
      </c>
      <c r="E336" s="3856">
        <v>2349</v>
      </c>
      <c r="F336" s="1563">
        <v>2026</v>
      </c>
      <c r="G336" s="1563">
        <v>2041</v>
      </c>
      <c r="H336" s="2471" t="s">
        <v>194</v>
      </c>
      <c r="I336" s="1656" t="s">
        <v>89</v>
      </c>
      <c r="J336" s="1437">
        <v>44222</v>
      </c>
      <c r="K336" s="1437"/>
      <c r="L336" s="1437"/>
      <c r="M336" s="2628"/>
      <c r="N336" s="1437"/>
      <c r="O336" s="1437"/>
      <c r="P336" s="1506"/>
      <c r="Q336" s="1632"/>
      <c r="R336" s="1625"/>
      <c r="S336" s="1625"/>
      <c r="T336" s="1625"/>
      <c r="U336" s="3809"/>
      <c r="V336" s="3749"/>
      <c r="W336" s="3750" t="str">
        <f t="shared" si="14"/>
        <v>Yes</v>
      </c>
      <c r="X336" s="3751" t="s">
        <v>93</v>
      </c>
      <c r="Y336" s="1426" t="s">
        <v>94</v>
      </c>
      <c r="Z336" s="1426"/>
      <c r="AA336" s="5793" t="s">
        <v>3591</v>
      </c>
      <c r="AB336" s="5793" t="s">
        <v>3592</v>
      </c>
      <c r="AC336" s="3753"/>
      <c r="AD336" s="3589">
        <v>45689</v>
      </c>
      <c r="AE336" s="4132" t="s">
        <v>432</v>
      </c>
      <c r="AF336" s="3754" t="s">
        <v>142</v>
      </c>
      <c r="AG336" s="3755">
        <v>45748</v>
      </c>
      <c r="AH336" s="3755">
        <v>45719</v>
      </c>
      <c r="AI336" s="3755">
        <v>45761</v>
      </c>
      <c r="AJ336" s="4250" t="s">
        <v>3591</v>
      </c>
      <c r="AK336" s="3757"/>
      <c r="AL336" s="3755" t="s">
        <v>3593</v>
      </c>
      <c r="AM336" s="3754" t="s">
        <v>3594</v>
      </c>
      <c r="AN336" s="3755">
        <v>45901</v>
      </c>
      <c r="AO336" s="3755"/>
      <c r="AP336" s="3755"/>
      <c r="AQ336" s="1563"/>
      <c r="AR336" s="3758"/>
      <c r="AS336" s="3759"/>
      <c r="AT336" s="2471"/>
      <c r="AU336" s="3759"/>
      <c r="AV336" s="3759"/>
      <c r="AW336" s="3759"/>
      <c r="AX336" s="2471"/>
      <c r="AY336" s="3760"/>
      <c r="AZ336" s="3759"/>
      <c r="BA336" s="2471"/>
      <c r="BB336" s="3759"/>
      <c r="BC336" s="3759"/>
      <c r="BD336" s="3759"/>
      <c r="BE336" s="2471"/>
      <c r="BF336" s="2471"/>
      <c r="BG336" s="4160" t="s">
        <v>3595</v>
      </c>
      <c r="BH336" s="3755">
        <v>46023</v>
      </c>
      <c r="BI336" s="3755"/>
      <c r="BJ336" s="4160" t="s">
        <v>3596</v>
      </c>
      <c r="BK336" s="3755">
        <v>46054</v>
      </c>
      <c r="BL336" s="3590"/>
      <c r="BM336" s="4160" t="s">
        <v>725</v>
      </c>
      <c r="BN336" s="3589">
        <v>46296</v>
      </c>
      <c r="BO336" s="3590"/>
      <c r="BP336" s="542" t="s">
        <v>3597</v>
      </c>
      <c r="BQ336" s="4189" t="s">
        <v>132</v>
      </c>
      <c r="BR336" s="542"/>
      <c r="BS336" s="4585"/>
      <c r="BT336" s="1556">
        <v>45455</v>
      </c>
      <c r="BU336" s="1556">
        <v>45758</v>
      </c>
      <c r="BV336" s="1685" t="s">
        <v>116</v>
      </c>
      <c r="BW336" s="1556"/>
      <c r="BX336" s="1556">
        <v>45758</v>
      </c>
      <c r="BY336" s="1685" t="s">
        <v>116</v>
      </c>
      <c r="BZ336" s="1556">
        <v>45758</v>
      </c>
      <c r="CA336" s="1556" t="s">
        <v>1925</v>
      </c>
      <c r="CB336" s="1409"/>
      <c r="CC336" s="540"/>
      <c r="CD336" s="12"/>
      <c r="CE336" s="12"/>
      <c r="CF336" s="12"/>
      <c r="CG336" s="18"/>
      <c r="GT336" s="1"/>
      <c r="GU336" s="1"/>
      <c r="GV336" s="1"/>
      <c r="GW336" s="1"/>
      <c r="GX336" s="1"/>
      <c r="GY336" s="1"/>
      <c r="GZ336" s="1"/>
      <c r="HA336" s="1"/>
      <c r="HB336" s="1"/>
      <c r="HC336" s="1"/>
      <c r="HD336" s="1"/>
      <c r="HE336" s="1"/>
      <c r="HF336" s="1"/>
      <c r="HG336" s="1"/>
      <c r="HH336" s="1"/>
      <c r="HI336" s="1"/>
      <c r="HJ336" s="1"/>
    </row>
    <row r="337" spans="1:218" s="1745" customFormat="1" ht="45" hidden="1" customHeight="1" x14ac:dyDescent="0.2">
      <c r="A337" s="1412" t="s">
        <v>3598</v>
      </c>
      <c r="B337" s="3304"/>
      <c r="C337" s="1381" t="s">
        <v>3599</v>
      </c>
      <c r="D337" s="1380" t="s">
        <v>336</v>
      </c>
      <c r="E337" s="7352">
        <v>2161</v>
      </c>
      <c r="F337" s="1385" t="s">
        <v>337</v>
      </c>
      <c r="G337" s="1385" t="s">
        <v>266</v>
      </c>
      <c r="H337" s="1387" t="s">
        <v>89</v>
      </c>
      <c r="I337" s="1387" t="s">
        <v>89</v>
      </c>
      <c r="J337" s="1389">
        <v>42396</v>
      </c>
      <c r="K337" s="1389"/>
      <c r="L337" s="1389" t="s">
        <v>90</v>
      </c>
      <c r="M337" s="2002" t="s">
        <v>169</v>
      </c>
      <c r="N337" s="1389"/>
      <c r="O337" s="1389"/>
      <c r="P337" s="1388"/>
      <c r="Q337" s="1415"/>
      <c r="R337" s="1416"/>
      <c r="S337" s="1416"/>
      <c r="T337" s="1416"/>
      <c r="U337" s="3792"/>
      <c r="V337" s="1417"/>
      <c r="W337" s="1391" t="str">
        <f t="shared" si="14"/>
        <v>Yes</v>
      </c>
      <c r="X337" s="1392" t="s">
        <v>93</v>
      </c>
      <c r="Y337" s="108" t="s">
        <v>94</v>
      </c>
      <c r="Z337" s="1449"/>
      <c r="AA337" s="5909" t="s">
        <v>3600</v>
      </c>
      <c r="AB337" s="5909" t="s">
        <v>3601</v>
      </c>
      <c r="AC337" s="2761"/>
      <c r="AD337" s="1393">
        <v>45689</v>
      </c>
      <c r="AE337" s="1570" t="s">
        <v>3602</v>
      </c>
      <c r="AF337" s="1395" t="s">
        <v>364</v>
      </c>
      <c r="AG337" s="1396">
        <v>43405</v>
      </c>
      <c r="AH337" s="1397">
        <v>43287</v>
      </c>
      <c r="AI337" s="1397">
        <v>43357</v>
      </c>
      <c r="AJ337" s="3008" t="s">
        <v>3603</v>
      </c>
      <c r="AK337" s="1399"/>
      <c r="AL337" s="7409" t="s">
        <v>3604</v>
      </c>
      <c r="AM337" s="7410" t="s">
        <v>3605</v>
      </c>
      <c r="AN337" s="1396">
        <v>43862</v>
      </c>
      <c r="AO337" s="1397">
        <v>44020</v>
      </c>
      <c r="AP337" s="1397">
        <v>44071</v>
      </c>
      <c r="AQ337" s="1398" t="s">
        <v>3606</v>
      </c>
      <c r="AR337" s="1400"/>
      <c r="AS337" s="7411" t="s">
        <v>3607</v>
      </c>
      <c r="AT337" s="7410" t="s">
        <v>3608</v>
      </c>
      <c r="AU337" s="1551">
        <v>44593</v>
      </c>
      <c r="AV337" s="1404">
        <v>44603</v>
      </c>
      <c r="AW337" s="1404">
        <v>44659</v>
      </c>
      <c r="AX337" s="1405" t="s">
        <v>3609</v>
      </c>
      <c r="AY337" s="1406"/>
      <c r="AZ337" s="1550" t="s">
        <v>1042</v>
      </c>
      <c r="BA337" s="1552" t="s">
        <v>3610</v>
      </c>
      <c r="BB337" s="1551">
        <v>45323</v>
      </c>
      <c r="BC337" s="1404">
        <v>45328</v>
      </c>
      <c r="BD337" s="1404">
        <v>45384</v>
      </c>
      <c r="BE337" s="2650" t="s">
        <v>3611</v>
      </c>
      <c r="BF337" s="1405"/>
      <c r="BG337" s="4085">
        <v>46174</v>
      </c>
      <c r="BH337" s="1396">
        <v>46174</v>
      </c>
      <c r="BI337" s="1408"/>
      <c r="BJ337" s="4085">
        <v>46266</v>
      </c>
      <c r="BK337" s="1396">
        <v>46266</v>
      </c>
      <c r="BL337" s="1408"/>
      <c r="BM337" s="4085">
        <v>46722</v>
      </c>
      <c r="BN337" s="1396">
        <v>46722</v>
      </c>
      <c r="BO337" s="1408"/>
      <c r="BP337" s="631" t="s">
        <v>3612</v>
      </c>
      <c r="BQ337" s="5396" t="s">
        <v>132</v>
      </c>
      <c r="BR337" s="2297"/>
      <c r="BS337" s="2285"/>
      <c r="BT337" s="1409">
        <v>45575</v>
      </c>
      <c r="BU337" s="1409">
        <v>45758</v>
      </c>
      <c r="BV337" s="1410" t="s">
        <v>116</v>
      </c>
      <c r="BW337" s="1409">
        <v>45687</v>
      </c>
      <c r="BX337" s="1409">
        <v>45758</v>
      </c>
      <c r="BY337" s="1410" t="s">
        <v>116</v>
      </c>
      <c r="BZ337" s="1409">
        <v>45758</v>
      </c>
      <c r="CA337" s="1409" t="s">
        <v>3613</v>
      </c>
      <c r="CB337" s="1409"/>
      <c r="CC337" s="540" t="s">
        <v>105</v>
      </c>
      <c r="CD337" s="12"/>
      <c r="CE337" s="12"/>
      <c r="CF337" s="12"/>
      <c r="CG337" s="18"/>
      <c r="CH337" s="176"/>
      <c r="CI337" s="176"/>
      <c r="CJ337" s="176"/>
      <c r="CK337" s="176"/>
      <c r="CL337" s="176"/>
      <c r="CM337" s="176"/>
      <c r="CN337" s="176"/>
      <c r="CO337" s="176"/>
      <c r="CP337" s="176"/>
      <c r="CQ337" s="176"/>
      <c r="CR337" s="176"/>
      <c r="CS337" s="176"/>
      <c r="CT337" s="176"/>
      <c r="CU337" s="176"/>
      <c r="CV337" s="176"/>
      <c r="CW337" s="176"/>
      <c r="CX337" s="176"/>
      <c r="CY337" s="176"/>
      <c r="CZ337" s="176"/>
      <c r="DA337" s="176"/>
      <c r="DB337" s="176"/>
      <c r="DC337" s="176"/>
      <c r="DD337" s="176"/>
      <c r="DE337" s="176"/>
      <c r="DF337" s="176"/>
    </row>
    <row r="338" spans="1:218" s="176" customFormat="1" ht="45" hidden="1" customHeight="1" x14ac:dyDescent="0.2">
      <c r="A338" s="1412" t="s">
        <v>3614</v>
      </c>
      <c r="B338" s="3304"/>
      <c r="C338" s="1381" t="s">
        <v>3615</v>
      </c>
      <c r="D338" s="3226" t="s">
        <v>849</v>
      </c>
      <c r="E338" s="2289">
        <v>2142</v>
      </c>
      <c r="F338" s="1385" t="s">
        <v>91</v>
      </c>
      <c r="G338" s="1385" t="s">
        <v>3616</v>
      </c>
      <c r="H338" s="1413" t="s">
        <v>89</v>
      </c>
      <c r="I338" s="1387" t="s">
        <v>194</v>
      </c>
      <c r="J338" s="1388">
        <v>43080</v>
      </c>
      <c r="K338" s="1388"/>
      <c r="L338" s="1388"/>
      <c r="M338" s="2003"/>
      <c r="N338" s="1388"/>
      <c r="O338" s="1388" t="s">
        <v>90</v>
      </c>
      <c r="P338" s="1388"/>
      <c r="Q338" s="1415"/>
      <c r="R338" s="1416"/>
      <c r="S338" s="1416"/>
      <c r="T338" s="1416"/>
      <c r="U338" s="3792"/>
      <c r="V338" s="1417"/>
      <c r="W338" s="1391" t="str">
        <f t="shared" si="14"/>
        <v>Yes</v>
      </c>
      <c r="X338" s="1392" t="s">
        <v>93</v>
      </c>
      <c r="Y338" s="108" t="s">
        <v>94</v>
      </c>
      <c r="Z338" s="1442"/>
      <c r="AA338" s="5779" t="s">
        <v>3617</v>
      </c>
      <c r="AB338" s="5779" t="s">
        <v>3618</v>
      </c>
      <c r="AC338" s="2926"/>
      <c r="AD338" s="1393">
        <v>45689</v>
      </c>
      <c r="AE338" s="1570">
        <v>43374</v>
      </c>
      <c r="AF338" s="1419" t="s">
        <v>364</v>
      </c>
      <c r="AG338" s="1396">
        <v>43374</v>
      </c>
      <c r="AH338" s="1397">
        <v>43416</v>
      </c>
      <c r="AI338" s="1397">
        <v>43476</v>
      </c>
      <c r="AJ338" s="3008" t="s">
        <v>852</v>
      </c>
      <c r="AK338" s="1399"/>
      <c r="AL338" s="1570">
        <v>45200</v>
      </c>
      <c r="AM338" s="1395" t="s">
        <v>853</v>
      </c>
      <c r="AN338" s="1396">
        <v>45200</v>
      </c>
      <c r="AO338" s="1397">
        <v>45292</v>
      </c>
      <c r="AP338" s="1397">
        <v>45352</v>
      </c>
      <c r="AQ338" s="1398" t="s">
        <v>854</v>
      </c>
      <c r="AR338" s="1400"/>
      <c r="AS338" s="7412">
        <v>45992</v>
      </c>
      <c r="AT338" s="139" t="s">
        <v>855</v>
      </c>
      <c r="AU338" s="1551">
        <v>45992</v>
      </c>
      <c r="AV338" s="1423">
        <v>45992</v>
      </c>
      <c r="AW338" s="1423">
        <v>46038</v>
      </c>
      <c r="AX338" s="4317" t="s">
        <v>856</v>
      </c>
      <c r="AY338" s="1425"/>
      <c r="AZ338" s="1420"/>
      <c r="BA338" s="1421"/>
      <c r="BB338" s="1422"/>
      <c r="BC338" s="1423"/>
      <c r="BD338" s="1423"/>
      <c r="BE338" s="1424"/>
      <c r="BF338" s="1424"/>
      <c r="BG338" s="4085" t="s">
        <v>857</v>
      </c>
      <c r="BH338" s="1396">
        <v>46235</v>
      </c>
      <c r="BI338" s="1397"/>
      <c r="BJ338" s="4085" t="s">
        <v>858</v>
      </c>
      <c r="BK338" s="1396">
        <v>46296</v>
      </c>
      <c r="BL338" s="1408"/>
      <c r="BM338" s="4085">
        <v>46722</v>
      </c>
      <c r="BN338" s="1455">
        <v>46722</v>
      </c>
      <c r="BO338" s="1408"/>
      <c r="BP338" s="540" t="s">
        <v>859</v>
      </c>
      <c r="BQ338" s="627" t="s">
        <v>860</v>
      </c>
      <c r="BR338" s="3442" t="s">
        <v>3619</v>
      </c>
      <c r="BS338" s="540" t="s">
        <v>862</v>
      </c>
      <c r="BT338" s="1409">
        <v>45589</v>
      </c>
      <c r="BU338" s="1409">
        <v>45758</v>
      </c>
      <c r="BV338" s="1410" t="s">
        <v>116</v>
      </c>
      <c r="BW338" s="1409">
        <v>45678</v>
      </c>
      <c r="BX338" s="1409">
        <v>45996</v>
      </c>
      <c r="BY338" s="1410" t="s">
        <v>116</v>
      </c>
      <c r="BZ338" s="1409">
        <v>45996</v>
      </c>
      <c r="CA338" s="1409" t="s">
        <v>262</v>
      </c>
      <c r="CB338" s="1436"/>
      <c r="CC338" s="3244" t="s">
        <v>105</v>
      </c>
      <c r="CD338" s="12"/>
      <c r="CE338" s="12"/>
      <c r="CF338" s="12"/>
      <c r="CG338" s="18"/>
      <c r="GT338" s="1"/>
      <c r="GU338" s="1"/>
      <c r="GV338" s="1"/>
      <c r="GW338" s="1"/>
      <c r="GX338" s="1"/>
      <c r="GY338" s="1"/>
      <c r="GZ338" s="1"/>
      <c r="HA338" s="1"/>
      <c r="HB338" s="1"/>
      <c r="HC338" s="1"/>
      <c r="HD338" s="1"/>
      <c r="HE338" s="1"/>
      <c r="HF338" s="1"/>
      <c r="HG338" s="1"/>
      <c r="HH338" s="1"/>
      <c r="HI338" s="1"/>
      <c r="HJ338" s="1"/>
    </row>
    <row r="339" spans="1:218" s="176" customFormat="1" ht="45" hidden="1" customHeight="1" x14ac:dyDescent="0.2">
      <c r="A339" s="3686" t="s">
        <v>3620</v>
      </c>
      <c r="B339" s="3687"/>
      <c r="C339" s="3688" t="s">
        <v>3621</v>
      </c>
      <c r="D339" s="3688" t="s">
        <v>3622</v>
      </c>
      <c r="E339" s="3690">
        <v>2188</v>
      </c>
      <c r="F339" s="3691" t="s">
        <v>292</v>
      </c>
      <c r="G339" s="3691" t="s">
        <v>266</v>
      </c>
      <c r="H339" s="3695" t="s">
        <v>89</v>
      </c>
      <c r="I339" s="3693" t="s">
        <v>89</v>
      </c>
      <c r="J339" s="3694">
        <v>44021</v>
      </c>
      <c r="K339" s="3694"/>
      <c r="L339" s="1724"/>
      <c r="M339" s="2009"/>
      <c r="N339" s="1724"/>
      <c r="O339" s="3694" t="s">
        <v>90</v>
      </c>
      <c r="P339" s="3696"/>
      <c r="Q339" s="4036"/>
      <c r="R339" s="3698"/>
      <c r="S339" s="3698"/>
      <c r="T339" s="3698"/>
      <c r="U339" s="3794"/>
      <c r="V339" s="3699"/>
      <c r="W339" s="3700" t="str">
        <f t="shared" si="14"/>
        <v>Yes</v>
      </c>
      <c r="X339" s="3701" t="s">
        <v>93</v>
      </c>
      <c r="Y339" s="3688" t="s">
        <v>94</v>
      </c>
      <c r="Z339" s="3688"/>
      <c r="AA339" s="5782" t="s">
        <v>3623</v>
      </c>
      <c r="AB339" s="5777" t="s">
        <v>3624</v>
      </c>
      <c r="AC339" s="3703"/>
      <c r="AD339" s="3704">
        <v>45689</v>
      </c>
      <c r="AE339" s="4145">
        <v>44501</v>
      </c>
      <c r="AF339" s="3705" t="s">
        <v>3625</v>
      </c>
      <c r="AG339" s="3706">
        <v>44501</v>
      </c>
      <c r="AH339" s="3706">
        <v>44539</v>
      </c>
      <c r="AI339" s="3706">
        <v>44596</v>
      </c>
      <c r="AJ339" s="3713"/>
      <c r="AK339" s="3707"/>
      <c r="AL339" s="3709" t="s">
        <v>2514</v>
      </c>
      <c r="AM339" s="3705" t="s">
        <v>603</v>
      </c>
      <c r="AN339" s="3706">
        <v>46266</v>
      </c>
      <c r="AO339" s="3706"/>
      <c r="AP339" s="3706"/>
      <c r="AQ339" s="3695"/>
      <c r="AR339" s="3708"/>
      <c r="AS339" s="3709"/>
      <c r="AT339" s="3692"/>
      <c r="AU339" s="3709"/>
      <c r="AV339" s="3709"/>
      <c r="AW339" s="3709"/>
      <c r="AX339" s="3692"/>
      <c r="AY339" s="3710"/>
      <c r="AZ339" s="3709"/>
      <c r="BA339" s="3692"/>
      <c r="BB339" s="3709"/>
      <c r="BC339" s="3709"/>
      <c r="BD339" s="3709"/>
      <c r="BE339" s="3692"/>
      <c r="BF339" s="3692"/>
      <c r="BG339" s="4089" t="s">
        <v>3626</v>
      </c>
      <c r="BH339" s="3706">
        <v>46508</v>
      </c>
      <c r="BI339" s="3711"/>
      <c r="BJ339" s="4089" t="s">
        <v>1330</v>
      </c>
      <c r="BK339" s="3706">
        <v>46631</v>
      </c>
      <c r="BL339" s="3711"/>
      <c r="BM339" s="4089">
        <v>46935</v>
      </c>
      <c r="BN339" s="3728">
        <v>46935</v>
      </c>
      <c r="BO339" s="3711"/>
      <c r="BP339" s="3719" t="s">
        <v>3627</v>
      </c>
      <c r="BQ339" s="4782" t="s">
        <v>132</v>
      </c>
      <c r="BR339" s="3688"/>
      <c r="BS339" s="540"/>
      <c r="BT339" s="3716">
        <v>45320</v>
      </c>
      <c r="BU339" s="3716">
        <v>45758</v>
      </c>
      <c r="BV339" s="3695" t="s">
        <v>116</v>
      </c>
      <c r="BW339" s="3716">
        <v>45758</v>
      </c>
      <c r="BX339" s="3716">
        <v>45685</v>
      </c>
      <c r="BY339" s="3695" t="s">
        <v>116</v>
      </c>
      <c r="BZ339" s="3716">
        <v>45758</v>
      </c>
      <c r="CA339" s="3716" t="s">
        <v>104</v>
      </c>
      <c r="CB339" s="1621"/>
      <c r="CC339" s="629" t="s">
        <v>3628</v>
      </c>
      <c r="CD339" s="12"/>
      <c r="CE339" s="12"/>
      <c r="CF339" s="12"/>
      <c r="CG339" s="18"/>
      <c r="GT339" s="1"/>
      <c r="GU339" s="1"/>
      <c r="GV339" s="1"/>
      <c r="GW339" s="1"/>
      <c r="GX339" s="1"/>
      <c r="GY339" s="1"/>
      <c r="GZ339" s="1"/>
      <c r="HA339" s="1"/>
      <c r="HB339" s="1"/>
      <c r="HC339" s="1"/>
      <c r="HD339" s="1"/>
      <c r="HE339" s="1"/>
      <c r="HF339" s="1"/>
      <c r="HG339" s="1"/>
      <c r="HH339" s="1"/>
      <c r="HI339" s="1"/>
      <c r="HJ339" s="1"/>
    </row>
    <row r="340" spans="1:218" s="176" customFormat="1" ht="66" hidden="1" customHeight="1" x14ac:dyDescent="0.2">
      <c r="A340" s="4864"/>
      <c r="B340" s="4865" t="s">
        <v>3629</v>
      </c>
      <c r="C340" s="4866" t="s">
        <v>3630</v>
      </c>
      <c r="D340" s="4867" t="s">
        <v>1107</v>
      </c>
      <c r="E340" s="5736">
        <v>2285</v>
      </c>
      <c r="F340" s="4868">
        <v>2025</v>
      </c>
      <c r="G340" s="4868">
        <v>2050</v>
      </c>
      <c r="H340" s="5762" t="s">
        <v>89</v>
      </c>
      <c r="I340" s="5479" t="s">
        <v>194</v>
      </c>
      <c r="J340" s="4890">
        <v>40833</v>
      </c>
      <c r="K340" s="4890"/>
      <c r="L340" s="4891"/>
      <c r="M340" s="4892"/>
      <c r="N340" s="4891"/>
      <c r="O340" s="4891"/>
      <c r="P340" s="4870"/>
      <c r="Q340" s="6143"/>
      <c r="R340" s="4872"/>
      <c r="S340" s="4873"/>
      <c r="T340" s="4873"/>
      <c r="U340" s="4874"/>
      <c r="V340" s="4875"/>
      <c r="W340" s="4876" t="str">
        <f t="shared" si="14"/>
        <v>Yes</v>
      </c>
      <c r="X340" s="4877" t="s">
        <v>93</v>
      </c>
      <c r="Y340" s="4866" t="s">
        <v>267</v>
      </c>
      <c r="Z340" s="4866"/>
      <c r="AA340" s="5805" t="s">
        <v>1108</v>
      </c>
      <c r="AB340" s="5806" t="s">
        <v>1109</v>
      </c>
      <c r="AC340" s="4878"/>
      <c r="AD340" s="5920">
        <v>45047</v>
      </c>
      <c r="AE340" s="4880">
        <v>44805</v>
      </c>
      <c r="AF340" s="4869" t="s">
        <v>1110</v>
      </c>
      <c r="AG340" s="4765">
        <v>44805</v>
      </c>
      <c r="AH340" s="4881">
        <v>44809</v>
      </c>
      <c r="AI340" s="4881">
        <v>44869</v>
      </c>
      <c r="AJ340" s="4882"/>
      <c r="AK340" s="4883"/>
      <c r="AL340" s="4880" t="s">
        <v>1111</v>
      </c>
      <c r="AM340" s="4869" t="s">
        <v>1112</v>
      </c>
      <c r="AN340" s="4765">
        <v>45444</v>
      </c>
      <c r="AO340" s="4868"/>
      <c r="AP340" s="4868"/>
      <c r="AQ340" s="4868"/>
      <c r="AR340" s="4885"/>
      <c r="AS340" s="4886"/>
      <c r="AT340" s="4886"/>
      <c r="AU340" s="4765"/>
      <c r="AV340" s="5942"/>
      <c r="AW340" s="5942"/>
      <c r="AX340" s="5942"/>
      <c r="AY340" s="5946"/>
      <c r="AZ340" s="5947"/>
      <c r="BA340" s="5949"/>
      <c r="BB340" s="5947"/>
      <c r="BC340" s="5942"/>
      <c r="BD340" s="5942"/>
      <c r="BE340" s="5942"/>
      <c r="BF340" s="5942"/>
      <c r="BG340" s="4888">
        <v>45658</v>
      </c>
      <c r="BH340" s="4765">
        <v>45658</v>
      </c>
      <c r="BI340" s="4885"/>
      <c r="BJ340" s="4888">
        <v>45717</v>
      </c>
      <c r="BK340" s="4765">
        <v>45717</v>
      </c>
      <c r="BL340" s="4885"/>
      <c r="BM340" s="4888" t="s">
        <v>114</v>
      </c>
      <c r="BN340" s="4765" t="s">
        <v>114</v>
      </c>
      <c r="BO340" s="4885"/>
      <c r="BP340" s="5459" t="s">
        <v>1113</v>
      </c>
      <c r="BQ340" s="5460" t="s">
        <v>1114</v>
      </c>
      <c r="BR340" s="4889" t="s">
        <v>1825</v>
      </c>
      <c r="BS340" s="4889" t="s">
        <v>1116</v>
      </c>
      <c r="BT340" s="1699">
        <v>45468</v>
      </c>
      <c r="BU340" s="1699"/>
      <c r="BV340" s="4870" t="s">
        <v>116</v>
      </c>
      <c r="BW340" s="1699">
        <v>44803</v>
      </c>
      <c r="BX340" s="1699">
        <v>45345</v>
      </c>
      <c r="BY340" s="1699" t="s">
        <v>116</v>
      </c>
      <c r="BZ340" s="1699">
        <v>45950</v>
      </c>
      <c r="CA340" s="1699" t="s">
        <v>1117</v>
      </c>
      <c r="CB340" s="1409"/>
      <c r="CC340" s="1178"/>
      <c r="CD340" s="1176"/>
      <c r="CE340" s="1176"/>
      <c r="CF340" s="1176"/>
      <c r="CG340" s="1175"/>
      <c r="GT340" s="1"/>
      <c r="GU340" s="1"/>
      <c r="GV340" s="1"/>
      <c r="GW340" s="1"/>
      <c r="GX340" s="1"/>
      <c r="GY340" s="1"/>
      <c r="GZ340" s="1"/>
      <c r="HA340" s="1"/>
      <c r="HB340" s="1"/>
      <c r="HC340" s="1"/>
      <c r="HD340" s="1"/>
      <c r="HE340" s="1"/>
      <c r="HF340" s="1"/>
      <c r="HG340" s="1"/>
      <c r="HH340" s="1"/>
      <c r="HI340" s="1"/>
      <c r="HJ340" s="1"/>
    </row>
    <row r="341" spans="1:218" s="176" customFormat="1" ht="45" hidden="1" customHeight="1" x14ac:dyDescent="0.2">
      <c r="A341" s="1412" t="s">
        <v>3631</v>
      </c>
      <c r="B341" s="3304"/>
      <c r="C341" s="1426" t="s">
        <v>3630</v>
      </c>
      <c r="D341" s="1380" t="s">
        <v>3632</v>
      </c>
      <c r="E341" s="7373">
        <v>1958</v>
      </c>
      <c r="F341" s="1385" t="s">
        <v>423</v>
      </c>
      <c r="G341" s="1385" t="s">
        <v>949</v>
      </c>
      <c r="H341" s="1413" t="s">
        <v>89</v>
      </c>
      <c r="I341" s="1575" t="s">
        <v>89</v>
      </c>
      <c r="J341" s="1388">
        <v>40833</v>
      </c>
      <c r="K341" s="1388"/>
      <c r="L341" s="1388"/>
      <c r="M341" s="2003"/>
      <c r="N341" s="1388"/>
      <c r="O341" s="1388"/>
      <c r="P341" s="1388"/>
      <c r="Q341" s="1415"/>
      <c r="R341" s="1416"/>
      <c r="S341" s="1628"/>
      <c r="T341" s="1628"/>
      <c r="U341" s="3792"/>
      <c r="V341" s="1417"/>
      <c r="W341" s="1391" t="str">
        <f t="shared" si="14"/>
        <v>Yes</v>
      </c>
      <c r="X341" s="1392" t="s">
        <v>93</v>
      </c>
      <c r="Y341" s="108" t="s">
        <v>94</v>
      </c>
      <c r="Z341" s="108"/>
      <c r="AA341" s="5779" t="s">
        <v>3633</v>
      </c>
      <c r="AB341" s="5779" t="s">
        <v>3634</v>
      </c>
      <c r="AC341" s="2967"/>
      <c r="AD341" s="1418">
        <v>45627</v>
      </c>
      <c r="AE341" s="1570" t="s">
        <v>3635</v>
      </c>
      <c r="AF341" s="1419" t="s">
        <v>1596</v>
      </c>
      <c r="AG341" s="1396">
        <v>43405</v>
      </c>
      <c r="AH341" s="1397">
        <v>43399</v>
      </c>
      <c r="AI341" s="1397">
        <v>43455</v>
      </c>
      <c r="AJ341" s="3007" t="s">
        <v>3636</v>
      </c>
      <c r="AK341" s="1399"/>
      <c r="AL341" s="7368" t="s">
        <v>3637</v>
      </c>
      <c r="AM341" s="7369" t="s">
        <v>367</v>
      </c>
      <c r="AN341" s="1396">
        <v>44317</v>
      </c>
      <c r="AO341" s="1397">
        <v>44358</v>
      </c>
      <c r="AP341" s="1397">
        <v>44428</v>
      </c>
      <c r="AQ341" s="1398" t="s">
        <v>3638</v>
      </c>
      <c r="AR341" s="1400"/>
      <c r="AS341" s="1420">
        <v>44927</v>
      </c>
      <c r="AT341" s="1421" t="s">
        <v>3639</v>
      </c>
      <c r="AU341" s="1422">
        <v>44927</v>
      </c>
      <c r="AV341" s="1423">
        <v>44953</v>
      </c>
      <c r="AW341" s="1423">
        <v>44995</v>
      </c>
      <c r="AX341" s="1424" t="s">
        <v>3638</v>
      </c>
      <c r="AY341" s="1425"/>
      <c r="AZ341" s="1420" t="s">
        <v>3640</v>
      </c>
      <c r="BA341" s="1421" t="s">
        <v>3641</v>
      </c>
      <c r="BB341" s="1422">
        <v>45170</v>
      </c>
      <c r="BC341" s="1423">
        <v>45226</v>
      </c>
      <c r="BD341" s="1423">
        <v>45270</v>
      </c>
      <c r="BE341" s="220" t="s">
        <v>3642</v>
      </c>
      <c r="BF341" s="1424"/>
      <c r="BG341" s="4085" t="s">
        <v>3643</v>
      </c>
      <c r="BH341" s="1396">
        <v>46054</v>
      </c>
      <c r="BI341" s="1408"/>
      <c r="BJ341" s="4085" t="s">
        <v>3644</v>
      </c>
      <c r="BK341" s="1396">
        <v>46174</v>
      </c>
      <c r="BL341" s="1408"/>
      <c r="BM341" s="4085" t="s">
        <v>3645</v>
      </c>
      <c r="BN341" s="1396" t="s">
        <v>114</v>
      </c>
      <c r="BO341" s="1408"/>
      <c r="BP341" s="542" t="s">
        <v>2239</v>
      </c>
      <c r="BQ341" s="4189" t="s">
        <v>3646</v>
      </c>
      <c r="BR341" s="1178"/>
      <c r="BS341" s="7413"/>
      <c r="BT341" s="1409">
        <v>45960</v>
      </c>
      <c r="BU341" s="1409">
        <v>45758</v>
      </c>
      <c r="BV341" s="1410" t="s">
        <v>116</v>
      </c>
      <c r="BW341" s="1409"/>
      <c r="BX341" s="1409">
        <v>45758</v>
      </c>
      <c r="BY341" s="1410" t="s">
        <v>116</v>
      </c>
      <c r="BZ341" s="1409">
        <v>45758</v>
      </c>
      <c r="CA341" s="1409" t="s">
        <v>178</v>
      </c>
      <c r="CB341" s="1409"/>
      <c r="CC341" s="540" t="s">
        <v>105</v>
      </c>
      <c r="CD341" s="12"/>
      <c r="CE341" s="12"/>
      <c r="CF341" s="12"/>
      <c r="CG341" s="18"/>
      <c r="GT341" s="1"/>
      <c r="GU341" s="1"/>
      <c r="GV341" s="1"/>
      <c r="GW341" s="1"/>
      <c r="GX341" s="1"/>
      <c r="GY341" s="1"/>
      <c r="GZ341" s="1"/>
      <c r="HA341" s="1"/>
      <c r="HB341" s="1"/>
      <c r="HC341" s="1"/>
      <c r="HD341" s="1"/>
      <c r="HE341" s="1"/>
      <c r="HF341" s="1"/>
      <c r="HG341" s="1"/>
      <c r="HH341" s="1"/>
      <c r="HI341" s="1"/>
      <c r="HJ341" s="1"/>
    </row>
    <row r="342" spans="1:218" s="176" customFormat="1" ht="45" hidden="1" customHeight="1" x14ac:dyDescent="0.2">
      <c r="A342" s="1581" t="s">
        <v>3647</v>
      </c>
      <c r="B342" s="3316"/>
      <c r="C342" s="1426" t="s">
        <v>3648</v>
      </c>
      <c r="D342" s="1713" t="s">
        <v>3649</v>
      </c>
      <c r="E342" s="3748">
        <v>2329</v>
      </c>
      <c r="F342" s="1562" t="s">
        <v>974</v>
      </c>
      <c r="G342" s="1562" t="s">
        <v>266</v>
      </c>
      <c r="H342" s="2471" t="s">
        <v>89</v>
      </c>
      <c r="I342" s="1656" t="s">
        <v>89</v>
      </c>
      <c r="J342" s="1437">
        <v>42032</v>
      </c>
      <c r="K342" s="1437"/>
      <c r="L342" s="1437" t="s">
        <v>90</v>
      </c>
      <c r="M342" s="2628"/>
      <c r="N342" s="3861" t="s">
        <v>583</v>
      </c>
      <c r="O342" s="1437"/>
      <c r="P342" s="1506"/>
      <c r="Q342" s="1632"/>
      <c r="R342" s="1625"/>
      <c r="S342" s="1625"/>
      <c r="T342" s="1625"/>
      <c r="U342" s="3809"/>
      <c r="V342" s="3749"/>
      <c r="W342" s="3750" t="str">
        <f t="shared" si="14"/>
        <v>Yes</v>
      </c>
      <c r="X342" s="3751" t="s">
        <v>93</v>
      </c>
      <c r="Y342" s="1426" t="s">
        <v>94</v>
      </c>
      <c r="Z342" s="1426"/>
      <c r="AA342" s="5819" t="s">
        <v>3650</v>
      </c>
      <c r="AB342" s="5793" t="s">
        <v>3651</v>
      </c>
      <c r="AC342" s="3847"/>
      <c r="AD342" s="3589">
        <v>45717</v>
      </c>
      <c r="AE342" s="4132" t="s">
        <v>3652</v>
      </c>
      <c r="AF342" s="3754" t="s">
        <v>3653</v>
      </c>
      <c r="AG342" s="3755">
        <v>42401</v>
      </c>
      <c r="AH342" s="3755">
        <v>42426</v>
      </c>
      <c r="AI342" s="3755">
        <v>42471</v>
      </c>
      <c r="AJ342" s="3756" t="s">
        <v>3654</v>
      </c>
      <c r="AK342" s="3757" t="s">
        <v>3655</v>
      </c>
      <c r="AL342" s="4150" t="s">
        <v>3656</v>
      </c>
      <c r="AM342" s="3862" t="s">
        <v>3657</v>
      </c>
      <c r="AN342" s="3755">
        <v>42644</v>
      </c>
      <c r="AO342" s="3755" t="s">
        <v>3658</v>
      </c>
      <c r="AP342" s="3755">
        <v>43532</v>
      </c>
      <c r="AQ342" s="1563" t="s">
        <v>3659</v>
      </c>
      <c r="AR342" s="3758" t="s">
        <v>3660</v>
      </c>
      <c r="AS342" s="3759" t="s">
        <v>3661</v>
      </c>
      <c r="AT342" s="2471" t="s">
        <v>3662</v>
      </c>
      <c r="AU342" s="3759" t="s">
        <v>3663</v>
      </c>
      <c r="AV342" s="3759">
        <v>45278</v>
      </c>
      <c r="AW342" s="3759">
        <v>45341</v>
      </c>
      <c r="AX342" s="2471" t="s">
        <v>3650</v>
      </c>
      <c r="AY342" s="3760"/>
      <c r="AZ342" s="3759"/>
      <c r="BA342" s="2471"/>
      <c r="BB342" s="3759"/>
      <c r="BC342" s="3759"/>
      <c r="BD342" s="3759"/>
      <c r="BE342" s="2471"/>
      <c r="BF342" s="2471"/>
      <c r="BG342" s="4160" t="s">
        <v>3664</v>
      </c>
      <c r="BH342" s="3755">
        <v>46054</v>
      </c>
      <c r="BI342" s="3590"/>
      <c r="BJ342" s="4160" t="s">
        <v>3665</v>
      </c>
      <c r="BK342" s="3755">
        <v>46235</v>
      </c>
      <c r="BL342" s="3590"/>
      <c r="BM342" s="4160" t="s">
        <v>3666</v>
      </c>
      <c r="BN342" s="3755">
        <v>46784</v>
      </c>
      <c r="BO342" s="3590"/>
      <c r="BP342" s="1426" t="s">
        <v>3667</v>
      </c>
      <c r="BQ342" s="3913" t="s">
        <v>355</v>
      </c>
      <c r="BR342" s="3591"/>
      <c r="BS342" s="1426"/>
      <c r="BT342" s="3592">
        <v>45631</v>
      </c>
      <c r="BU342" s="3592">
        <v>45758</v>
      </c>
      <c r="BV342" s="1563" t="s">
        <v>116</v>
      </c>
      <c r="BW342" s="3592">
        <v>45758</v>
      </c>
      <c r="BX342" s="3592">
        <v>45685</v>
      </c>
      <c r="BY342" s="1563" t="s">
        <v>116</v>
      </c>
      <c r="BZ342" s="3592">
        <v>45758</v>
      </c>
      <c r="CA342" s="3592" t="s">
        <v>178</v>
      </c>
      <c r="CB342" s="1409"/>
      <c r="CC342" s="540" t="s">
        <v>105</v>
      </c>
      <c r="CD342" s="12"/>
      <c r="CE342" s="12"/>
      <c r="CF342" s="12"/>
      <c r="CG342" s="18"/>
      <c r="GT342" s="1"/>
      <c r="GU342" s="1"/>
      <c r="GV342" s="1"/>
      <c r="GW342" s="1"/>
      <c r="GX342" s="1"/>
      <c r="GY342" s="1"/>
      <c r="GZ342" s="1"/>
      <c r="HA342" s="1"/>
      <c r="HB342" s="1"/>
      <c r="HC342" s="1"/>
      <c r="HD342" s="1"/>
      <c r="HE342" s="1"/>
      <c r="HF342" s="1"/>
      <c r="HG342" s="1"/>
      <c r="HH342" s="1"/>
      <c r="HI342" s="1"/>
      <c r="HJ342" s="1"/>
    </row>
    <row r="343" spans="1:218" s="176" customFormat="1" ht="45" hidden="1" customHeight="1" x14ac:dyDescent="0.2">
      <c r="A343" s="1581" t="s">
        <v>3668</v>
      </c>
      <c r="B343" s="3316"/>
      <c r="C343" s="1426" t="s">
        <v>3669</v>
      </c>
      <c r="D343" s="1713" t="s">
        <v>3670</v>
      </c>
      <c r="E343" s="7373">
        <v>2287</v>
      </c>
      <c r="F343" s="1562" t="s">
        <v>974</v>
      </c>
      <c r="G343" s="1562" t="s">
        <v>266</v>
      </c>
      <c r="H343" s="2471" t="s">
        <v>89</v>
      </c>
      <c r="I343" s="1656" t="s">
        <v>89</v>
      </c>
      <c r="J343" s="1437">
        <v>39350</v>
      </c>
      <c r="K343" s="1437"/>
      <c r="L343" s="1437"/>
      <c r="M343" s="2628"/>
      <c r="N343" s="1437"/>
      <c r="O343" s="1437"/>
      <c r="P343" s="1506"/>
      <c r="Q343" s="1632"/>
      <c r="R343" s="1625"/>
      <c r="S343" s="1625"/>
      <c r="T343" s="1625"/>
      <c r="U343" s="3792"/>
      <c r="V343" s="1417"/>
      <c r="W343" s="1725" t="str">
        <f t="shared" si="14"/>
        <v>Yes</v>
      </c>
      <c r="X343" s="1726" t="s">
        <v>93</v>
      </c>
      <c r="Y343" s="1727" t="s">
        <v>94</v>
      </c>
      <c r="Z343" s="1727"/>
      <c r="AA343" s="5779" t="s">
        <v>3671</v>
      </c>
      <c r="AB343" s="5779" t="s">
        <v>3672</v>
      </c>
      <c r="AC343" s="2952"/>
      <c r="AD343" s="2474">
        <v>45717</v>
      </c>
      <c r="AE343" s="1570" t="s">
        <v>3673</v>
      </c>
      <c r="AF343" s="1419" t="s">
        <v>98</v>
      </c>
      <c r="AG343" s="1396">
        <v>44774</v>
      </c>
      <c r="AH343" s="1397">
        <v>44826</v>
      </c>
      <c r="AI343" s="1397">
        <v>44837</v>
      </c>
      <c r="AJ343" s="3008" t="s">
        <v>3674</v>
      </c>
      <c r="AK343" s="1399"/>
      <c r="AL343" s="7363" t="s">
        <v>2372</v>
      </c>
      <c r="AM343" s="7369" t="s">
        <v>3675</v>
      </c>
      <c r="AN343" s="1396">
        <v>45931</v>
      </c>
      <c r="AO343" s="1397">
        <v>45971</v>
      </c>
      <c r="AP343" s="1397">
        <v>46024</v>
      </c>
      <c r="AQ343" s="1398" t="s">
        <v>4407</v>
      </c>
      <c r="AR343" s="1400"/>
      <c r="AS343" s="1420"/>
      <c r="AT343" s="1421"/>
      <c r="AU343" s="1422"/>
      <c r="AV343" s="1423"/>
      <c r="AW343" s="1423"/>
      <c r="AX343" s="1424"/>
      <c r="AY343" s="1425"/>
      <c r="AZ343" s="1420"/>
      <c r="BA343" s="1421"/>
      <c r="BB343" s="1422"/>
      <c r="BC343" s="1423"/>
      <c r="BD343" s="1423"/>
      <c r="BE343" s="1424"/>
      <c r="BF343" s="1424"/>
      <c r="BG343" s="4085" t="s">
        <v>3677</v>
      </c>
      <c r="BH343" s="1396">
        <v>46235</v>
      </c>
      <c r="BI343" s="1408"/>
      <c r="BJ343" s="4085" t="s">
        <v>3678</v>
      </c>
      <c r="BK343" s="1396">
        <v>46327</v>
      </c>
      <c r="BL343" s="1408"/>
      <c r="BM343" s="4085" t="s">
        <v>3679</v>
      </c>
      <c r="BN343" s="1396">
        <v>46692</v>
      </c>
      <c r="BO343" s="1408"/>
      <c r="BP343" s="5378" t="s">
        <v>4408</v>
      </c>
      <c r="BQ343" s="5408" t="s">
        <v>4409</v>
      </c>
      <c r="BR343" s="1178" t="s">
        <v>3680</v>
      </c>
      <c r="BS343" s="651"/>
      <c r="BT343" s="1409">
        <v>45929</v>
      </c>
      <c r="BU343" s="1409">
        <v>45758</v>
      </c>
      <c r="BV343" s="1410" t="s">
        <v>116</v>
      </c>
      <c r="BW343" s="1409"/>
      <c r="BX343" s="1409">
        <v>45995</v>
      </c>
      <c r="BY343" s="1410" t="s">
        <v>116</v>
      </c>
      <c r="BZ343" s="1409">
        <v>45995</v>
      </c>
      <c r="CA343" s="1409" t="s">
        <v>262</v>
      </c>
      <c r="CB343" s="1409"/>
      <c r="CC343" s="542" t="s">
        <v>105</v>
      </c>
      <c r="CD343" s="1176"/>
      <c r="CE343" s="1176"/>
      <c r="CF343" s="1176"/>
      <c r="CG343" s="1175"/>
      <c r="GT343" s="1"/>
      <c r="GU343" s="1"/>
      <c r="GV343" s="1"/>
      <c r="GW343" s="1"/>
      <c r="GX343" s="1"/>
      <c r="GY343" s="1"/>
      <c r="GZ343" s="1"/>
      <c r="HA343" s="1"/>
      <c r="HB343" s="1"/>
      <c r="HC343" s="1"/>
      <c r="HD343" s="1"/>
      <c r="HE343" s="1"/>
      <c r="HF343" s="1"/>
      <c r="HG343" s="1"/>
      <c r="HH343" s="1"/>
      <c r="HI343" s="1"/>
      <c r="HJ343" s="1"/>
    </row>
    <row r="344" spans="1:218" s="176" customFormat="1" ht="45" hidden="1" customHeight="1" x14ac:dyDescent="0.2">
      <c r="A344" s="1412" t="s">
        <v>3681</v>
      </c>
      <c r="B344" s="3304"/>
      <c r="C344" s="1381" t="s">
        <v>3682</v>
      </c>
      <c r="D344" s="1381" t="s">
        <v>3683</v>
      </c>
      <c r="E344" s="7352">
        <v>2314</v>
      </c>
      <c r="F344" s="1385" t="s">
        <v>297</v>
      </c>
      <c r="G344" s="1385" t="s">
        <v>266</v>
      </c>
      <c r="H344" s="1387" t="s">
        <v>89</v>
      </c>
      <c r="I344" s="1387" t="s">
        <v>89</v>
      </c>
      <c r="J344" s="1388">
        <v>42348</v>
      </c>
      <c r="K344" s="1389"/>
      <c r="L344" s="1389"/>
      <c r="M344" s="2002"/>
      <c r="N344" s="1389"/>
      <c r="O344" s="1389"/>
      <c r="P344" s="1388"/>
      <c r="Q344" s="1415"/>
      <c r="R344" s="1416"/>
      <c r="S344" s="1416"/>
      <c r="T344" s="1416"/>
      <c r="U344" s="3792">
        <v>44165</v>
      </c>
      <c r="V344" s="1434" t="s">
        <v>3684</v>
      </c>
      <c r="W344" s="1391" t="str">
        <f t="shared" si="14"/>
        <v>Yes</v>
      </c>
      <c r="X344" s="1392" t="s">
        <v>93</v>
      </c>
      <c r="Y344" s="108" t="s">
        <v>267</v>
      </c>
      <c r="Z344" s="108"/>
      <c r="AA344" s="5779" t="s">
        <v>3685</v>
      </c>
      <c r="AB344" s="5779" t="s">
        <v>3686</v>
      </c>
      <c r="AC344" s="2967"/>
      <c r="AD344" s="1531">
        <v>45717</v>
      </c>
      <c r="AE344" s="1570">
        <v>44562</v>
      </c>
      <c r="AF344" s="1419" t="s">
        <v>661</v>
      </c>
      <c r="AG344" s="1396">
        <v>44593</v>
      </c>
      <c r="AH344" s="1397">
        <v>44571</v>
      </c>
      <c r="AI344" s="1397">
        <v>44620</v>
      </c>
      <c r="AJ344" s="3008" t="s">
        <v>3687</v>
      </c>
      <c r="AK344" s="1399"/>
      <c r="AL344" s="1981">
        <v>44862</v>
      </c>
      <c r="AM344" s="1419" t="s">
        <v>3688</v>
      </c>
      <c r="AN344" s="1396">
        <v>44900</v>
      </c>
      <c r="AO344" s="1397">
        <v>44862</v>
      </c>
      <c r="AP344" s="1397">
        <v>44900</v>
      </c>
      <c r="AQ344" s="1398"/>
      <c r="AR344" s="1400"/>
      <c r="AS344" s="7369" t="s">
        <v>525</v>
      </c>
      <c r="AT344" s="7369" t="s">
        <v>3689</v>
      </c>
      <c r="AU344" s="1432">
        <v>45931</v>
      </c>
      <c r="AV344" s="1423"/>
      <c r="AW344" s="1423"/>
      <c r="AX344" s="1424"/>
      <c r="AY344" s="1425"/>
      <c r="AZ344" s="1420"/>
      <c r="BA344" s="1421"/>
      <c r="BB344" s="1432"/>
      <c r="BC344" s="1423"/>
      <c r="BD344" s="1423"/>
      <c r="BE344" s="1424"/>
      <c r="BF344" s="1424"/>
      <c r="BG344" s="4085">
        <v>46143</v>
      </c>
      <c r="BH344" s="1396">
        <v>46143</v>
      </c>
      <c r="BI344" s="1397"/>
      <c r="BJ344" s="4085">
        <v>46296</v>
      </c>
      <c r="BK344" s="1396">
        <v>46296</v>
      </c>
      <c r="BL344" s="2000"/>
      <c r="BM344" s="4085">
        <v>46478</v>
      </c>
      <c r="BN344" s="1435">
        <v>46478</v>
      </c>
      <c r="BO344" s="1408"/>
      <c r="BP344" s="540" t="s">
        <v>3690</v>
      </c>
      <c r="BQ344" s="627" t="s">
        <v>355</v>
      </c>
      <c r="BR344" s="540"/>
      <c r="BS344" s="540"/>
      <c r="BT344" s="1409">
        <v>45399</v>
      </c>
      <c r="BU344" s="1409">
        <v>45758</v>
      </c>
      <c r="BV344" s="1410" t="s">
        <v>116</v>
      </c>
      <c r="BW344" s="1409">
        <v>45687</v>
      </c>
      <c r="BX344" s="1409">
        <v>45758</v>
      </c>
      <c r="BY344" s="1410" t="s">
        <v>116</v>
      </c>
      <c r="BZ344" s="1409">
        <v>45758</v>
      </c>
      <c r="CA344" s="1409" t="s">
        <v>262</v>
      </c>
      <c r="CB344" s="1409"/>
      <c r="CC344" s="540" t="s">
        <v>3691</v>
      </c>
      <c r="CD344" s="12"/>
      <c r="CE344" s="12"/>
      <c r="CF344" s="12"/>
      <c r="CG344" s="18"/>
      <c r="GT344" s="1"/>
      <c r="GU344" s="1"/>
      <c r="GV344" s="1"/>
      <c r="GW344" s="1"/>
      <c r="GX344" s="1"/>
      <c r="GY344" s="1"/>
      <c r="GZ344" s="1"/>
      <c r="HA344" s="1"/>
      <c r="HB344" s="1"/>
      <c r="HC344" s="1"/>
      <c r="HD344" s="1"/>
      <c r="HE344" s="1"/>
      <c r="HF344" s="1"/>
      <c r="HG344" s="1"/>
      <c r="HH344" s="1"/>
      <c r="HI344" s="1"/>
      <c r="HJ344" s="1"/>
    </row>
    <row r="345" spans="1:218" s="176" customFormat="1" ht="45" hidden="1" customHeight="1" x14ac:dyDescent="0.2">
      <c r="A345" s="3951" t="s">
        <v>3692</v>
      </c>
      <c r="B345" s="3687"/>
      <c r="C345" s="3688" t="s">
        <v>3693</v>
      </c>
      <c r="D345" s="3953" t="s">
        <v>2421</v>
      </c>
      <c r="E345" s="3717"/>
      <c r="F345" s="3691"/>
      <c r="G345" s="3691"/>
      <c r="H345" s="3695" t="s">
        <v>89</v>
      </c>
      <c r="I345" s="3695" t="s">
        <v>194</v>
      </c>
      <c r="J345" s="3696">
        <v>43402</v>
      </c>
      <c r="K345" s="3694"/>
      <c r="L345" s="1389"/>
      <c r="M345" s="2002"/>
      <c r="N345" s="1389"/>
      <c r="O345" s="3694"/>
      <c r="P345" s="3696"/>
      <c r="Q345" s="3697"/>
      <c r="R345" s="3698"/>
      <c r="S345" s="3698"/>
      <c r="T345" s="3698"/>
      <c r="U345" s="3794"/>
      <c r="V345" s="3699"/>
      <c r="W345" s="3700" t="b">
        <f t="shared" si="14"/>
        <v>0</v>
      </c>
      <c r="X345" s="3701" t="s">
        <v>237</v>
      </c>
      <c r="Y345" s="3688" t="s">
        <v>94</v>
      </c>
      <c r="Z345" s="3688"/>
      <c r="AA345" s="5777" t="s">
        <v>3694</v>
      </c>
      <c r="AB345" s="5777" t="s">
        <v>3695</v>
      </c>
      <c r="AC345" s="3703"/>
      <c r="AD345" s="3959">
        <v>45717</v>
      </c>
      <c r="AE345" s="3709">
        <v>46054</v>
      </c>
      <c r="AF345" s="3705" t="s">
        <v>1415</v>
      </c>
      <c r="AG345" s="3706">
        <v>46054</v>
      </c>
      <c r="AH345" s="3706"/>
      <c r="AI345" s="3706"/>
      <c r="AJ345" s="3713"/>
      <c r="AK345" s="3707"/>
      <c r="AL345" s="4154"/>
      <c r="AM345" s="3714"/>
      <c r="AN345" s="3706"/>
      <c r="AO345" s="3706"/>
      <c r="AP345" s="3706"/>
      <c r="AQ345" s="3695"/>
      <c r="AR345" s="3708"/>
      <c r="AS345" s="3709"/>
      <c r="AT345" s="3692"/>
      <c r="AU345" s="3730"/>
      <c r="AV345" s="3709"/>
      <c r="AW345" s="3709"/>
      <c r="AX345" s="3692"/>
      <c r="AY345" s="3710"/>
      <c r="AZ345" s="3709"/>
      <c r="BA345" s="3692"/>
      <c r="BB345" s="3730"/>
      <c r="BC345" s="3709"/>
      <c r="BD345" s="3709"/>
      <c r="BE345" s="3692"/>
      <c r="BF345" s="3692"/>
      <c r="BG345" s="4089">
        <v>46722</v>
      </c>
      <c r="BH345" s="3706">
        <v>46722</v>
      </c>
      <c r="BI345" s="3706"/>
      <c r="BJ345" s="4089">
        <v>46753</v>
      </c>
      <c r="BK345" s="3706">
        <v>46753</v>
      </c>
      <c r="BL345" s="3711"/>
      <c r="BM345" s="4089">
        <v>46935</v>
      </c>
      <c r="BN345" s="3704">
        <v>46935</v>
      </c>
      <c r="BO345" s="3711"/>
      <c r="BP345" s="3688" t="s">
        <v>3696</v>
      </c>
      <c r="BQ345" s="4182" t="s">
        <v>355</v>
      </c>
      <c r="BR345" s="3712" t="s">
        <v>2426</v>
      </c>
      <c r="BS345" s="542" t="s">
        <v>3697</v>
      </c>
      <c r="BT345" s="3716">
        <v>45320</v>
      </c>
      <c r="BU345" s="3716">
        <v>45758</v>
      </c>
      <c r="BV345" s="3695" t="s">
        <v>116</v>
      </c>
      <c r="BW345" s="3716">
        <v>44270</v>
      </c>
      <c r="BX345" s="3716">
        <v>45758</v>
      </c>
      <c r="BY345" s="3695" t="s">
        <v>116</v>
      </c>
      <c r="BZ345" s="3716">
        <v>45758</v>
      </c>
      <c r="CA345" s="3716" t="s">
        <v>104</v>
      </c>
      <c r="CB345" s="1409"/>
      <c r="CC345" s="540"/>
      <c r="CD345" s="12"/>
      <c r="CE345" s="2322"/>
      <c r="CF345" s="2323"/>
      <c r="CG345" s="186"/>
      <c r="GT345" s="1"/>
      <c r="GU345" s="1"/>
      <c r="GV345" s="1"/>
      <c r="GW345" s="1"/>
      <c r="GX345" s="1"/>
      <c r="GY345" s="1"/>
      <c r="GZ345" s="1"/>
      <c r="HA345" s="1"/>
      <c r="HB345" s="1"/>
      <c r="HC345" s="1"/>
      <c r="HD345" s="1"/>
      <c r="HE345" s="1"/>
      <c r="HF345" s="1"/>
      <c r="HG345" s="1"/>
      <c r="HH345" s="1"/>
      <c r="HI345" s="1"/>
      <c r="HJ345" s="1"/>
    </row>
    <row r="346" spans="1:218" s="176" customFormat="1" ht="70" hidden="1" customHeight="1" x14ac:dyDescent="0.2">
      <c r="A346" s="2512" t="s">
        <v>3698</v>
      </c>
      <c r="B346" s="3309"/>
      <c r="C346" s="2513" t="s">
        <v>3699</v>
      </c>
      <c r="D346" s="2514" t="s">
        <v>3700</v>
      </c>
      <c r="E346" s="7145">
        <v>2332</v>
      </c>
      <c r="F346" s="2515" t="s">
        <v>423</v>
      </c>
      <c r="G346" s="2515" t="s">
        <v>2182</v>
      </c>
      <c r="H346" s="2516" t="s">
        <v>89</v>
      </c>
      <c r="I346" s="2532" t="s">
        <v>89</v>
      </c>
      <c r="J346" s="2518">
        <v>43845</v>
      </c>
      <c r="K346" s="2518"/>
      <c r="L346" s="2518"/>
      <c r="M346" s="2519"/>
      <c r="N346" s="2520"/>
      <c r="O346" s="2520"/>
      <c r="P346" s="2520" t="s">
        <v>3701</v>
      </c>
      <c r="Q346" s="2521"/>
      <c r="R346" s="2522"/>
      <c r="S346" s="2522"/>
      <c r="T346" s="2522"/>
      <c r="U346" s="3803"/>
      <c r="V346" s="2524"/>
      <c r="W346" s="2525" t="str">
        <f t="shared" si="14"/>
        <v>Yes</v>
      </c>
      <c r="X346" s="2526" t="s">
        <v>93</v>
      </c>
      <c r="Y346" s="2513" t="s">
        <v>1120</v>
      </c>
      <c r="Z346" s="2513"/>
      <c r="AA346" s="5797" t="s">
        <v>3702</v>
      </c>
      <c r="AB346" s="5797" t="s">
        <v>3703</v>
      </c>
      <c r="AC346" s="2976"/>
      <c r="AD346" s="2528">
        <v>45689</v>
      </c>
      <c r="AE346" s="3920" t="s">
        <v>3704</v>
      </c>
      <c r="AF346" s="2530" t="s">
        <v>98</v>
      </c>
      <c r="AG346" s="2531">
        <v>45108</v>
      </c>
      <c r="AH346" s="2531">
        <v>45236</v>
      </c>
      <c r="AI346" s="2531">
        <v>45278</v>
      </c>
      <c r="AJ346" s="3017" t="s">
        <v>3705</v>
      </c>
      <c r="AK346" s="2533"/>
      <c r="AL346" s="2535"/>
      <c r="AM346" s="2530"/>
      <c r="AN346" s="2531"/>
      <c r="AO346" s="2531"/>
      <c r="AP346" s="2531"/>
      <c r="AQ346" s="2532"/>
      <c r="AR346" s="2534"/>
      <c r="AS346" s="2535"/>
      <c r="AT346" s="2516"/>
      <c r="AU346" s="2535"/>
      <c r="AV346" s="2535"/>
      <c r="AW346" s="2535"/>
      <c r="AX346" s="2516"/>
      <c r="AY346" s="2536"/>
      <c r="AZ346" s="2535"/>
      <c r="BA346" s="2516"/>
      <c r="BB346" s="2535"/>
      <c r="BC346" s="2535"/>
      <c r="BD346" s="2535"/>
      <c r="BE346" s="2516"/>
      <c r="BF346" s="2516"/>
      <c r="BG346" s="4164" t="s">
        <v>97</v>
      </c>
      <c r="BH346" s="2531">
        <v>45474</v>
      </c>
      <c r="BI346" s="2531" t="s">
        <v>3706</v>
      </c>
      <c r="BJ346" s="4164" t="s">
        <v>770</v>
      </c>
      <c r="BK346" s="2531">
        <v>46023</v>
      </c>
      <c r="BL346" s="2544"/>
      <c r="BM346" s="4164" t="s">
        <v>3707</v>
      </c>
      <c r="BN346" s="2661">
        <v>46357</v>
      </c>
      <c r="BO346" s="2538"/>
      <c r="BP346" s="4113" t="s">
        <v>4410</v>
      </c>
      <c r="BQ346" s="4113" t="s">
        <v>3708</v>
      </c>
      <c r="BR346" s="2513"/>
      <c r="BS346" s="2513"/>
      <c r="BT346" s="2540">
        <v>45315</v>
      </c>
      <c r="BU346" s="2540">
        <v>45757</v>
      </c>
      <c r="BV346" s="2532" t="s">
        <v>116</v>
      </c>
      <c r="BW346" s="2540">
        <v>45141</v>
      </c>
      <c r="BX346" s="2540">
        <v>45996</v>
      </c>
      <c r="BY346" s="2532" t="s">
        <v>116</v>
      </c>
      <c r="BZ346" s="2540">
        <v>45996</v>
      </c>
      <c r="CA346" s="2540" t="s">
        <v>3709</v>
      </c>
      <c r="CB346" s="1409"/>
      <c r="CC346" s="540"/>
      <c r="CD346" s="12"/>
      <c r="CE346" s="12"/>
      <c r="CF346" s="12"/>
      <c r="CG346" s="18"/>
      <c r="GT346" s="1"/>
      <c r="GU346" s="1"/>
      <c r="GV346" s="1"/>
      <c r="GW346" s="1"/>
      <c r="GX346" s="1"/>
      <c r="GY346" s="1"/>
      <c r="GZ346" s="1"/>
      <c r="HA346" s="1"/>
      <c r="HB346" s="1"/>
      <c r="HC346" s="1"/>
      <c r="HD346" s="1"/>
      <c r="HE346" s="1"/>
      <c r="HF346" s="1"/>
      <c r="HG346" s="1"/>
      <c r="HH346" s="1"/>
      <c r="HI346" s="1"/>
      <c r="HJ346" s="1"/>
    </row>
    <row r="347" spans="1:218" s="176" customFormat="1" ht="49.5" hidden="1" customHeight="1" x14ac:dyDescent="0.2">
      <c r="A347" s="2121" t="s">
        <v>3722</v>
      </c>
      <c r="B347" s="3308"/>
      <c r="C347" s="2120" t="s">
        <v>3711</v>
      </c>
      <c r="D347" s="2122" t="s">
        <v>421</v>
      </c>
      <c r="E347" s="3964">
        <v>2175</v>
      </c>
      <c r="F347" s="2141">
        <v>2022</v>
      </c>
      <c r="G347" s="2141">
        <v>2039</v>
      </c>
      <c r="H347" s="2125" t="s">
        <v>89</v>
      </c>
      <c r="I347" s="2126" t="s">
        <v>194</v>
      </c>
      <c r="J347" s="2127">
        <v>45372</v>
      </c>
      <c r="K347" s="2127">
        <v>40933</v>
      </c>
      <c r="L347" s="2679"/>
      <c r="M347" s="2680"/>
      <c r="N347" s="2679"/>
      <c r="O347" s="2127"/>
      <c r="P347" s="2129">
        <v>44417</v>
      </c>
      <c r="Q347" s="2130">
        <v>44606</v>
      </c>
      <c r="R347" s="2131">
        <v>45336</v>
      </c>
      <c r="S347" s="2131"/>
      <c r="T347" s="2131"/>
      <c r="U347" s="3796"/>
      <c r="V347" s="2133"/>
      <c r="W347" s="2134" t="str">
        <f t="shared" si="14"/>
        <v>Yes</v>
      </c>
      <c r="X347" s="2135" t="s">
        <v>93</v>
      </c>
      <c r="Y347" s="2120" t="s">
        <v>267</v>
      </c>
      <c r="Z347" s="2120"/>
      <c r="AA347" s="5785" t="s">
        <v>422</v>
      </c>
      <c r="AB347" s="5785"/>
      <c r="AC347" s="2923"/>
      <c r="AD347" s="3273" t="s">
        <v>423</v>
      </c>
      <c r="AE347" s="2485"/>
      <c r="AF347" s="5198"/>
      <c r="AG347" s="2140"/>
      <c r="AH347" s="2140"/>
      <c r="AI347" s="2140"/>
      <c r="AJ347" s="3010"/>
      <c r="AK347" s="2142"/>
      <c r="AL347" s="2485"/>
      <c r="AM347" s="2139"/>
      <c r="AN347" s="2140"/>
      <c r="AO347" s="2140"/>
      <c r="AP347" s="2140"/>
      <c r="AQ347" s="2141"/>
      <c r="AR347" s="2144"/>
      <c r="AS347" s="2145"/>
      <c r="AT347" s="2125"/>
      <c r="AU347" s="2145"/>
      <c r="AV347" s="2145"/>
      <c r="AW347" s="2145"/>
      <c r="AX347" s="2125"/>
      <c r="AY347" s="2146"/>
      <c r="AZ347" s="2145"/>
      <c r="BA347" s="2125"/>
      <c r="BB347" s="2145"/>
      <c r="BC347" s="2145"/>
      <c r="BD347" s="2145"/>
      <c r="BE347" s="2125"/>
      <c r="BF347" s="2125"/>
      <c r="BG347" s="4161"/>
      <c r="BH347" s="2140"/>
      <c r="BI347" s="2140">
        <v>44417</v>
      </c>
      <c r="BJ347" s="4161" t="s">
        <v>424</v>
      </c>
      <c r="BK347" s="2140">
        <v>44562</v>
      </c>
      <c r="BL347" s="2148">
        <v>44606</v>
      </c>
      <c r="BM347" s="4161"/>
      <c r="BN347" s="2137"/>
      <c r="BO347" s="2148">
        <v>45372</v>
      </c>
      <c r="BP347" s="2120" t="s">
        <v>425</v>
      </c>
      <c r="BQ347" s="5384"/>
      <c r="BR347" s="5414"/>
      <c r="BS347" s="2120" t="s">
        <v>2655</v>
      </c>
      <c r="BT347" s="3251"/>
      <c r="BU347" s="2149"/>
      <c r="BV347" s="2141"/>
      <c r="BW347" s="2149"/>
      <c r="BX347" s="2149">
        <v>44440</v>
      </c>
      <c r="BY347" s="2149" t="s">
        <v>116</v>
      </c>
      <c r="BZ347" s="2149">
        <v>45279</v>
      </c>
      <c r="CA347" s="2149" t="s">
        <v>427</v>
      </c>
      <c r="CB347" s="2682"/>
      <c r="CC347" s="2678" t="s">
        <v>428</v>
      </c>
      <c r="CD347" s="12"/>
      <c r="CE347" s="12"/>
      <c r="CF347" s="12"/>
      <c r="CG347" s="18"/>
      <c r="GT347" s="1"/>
      <c r="GU347" s="1"/>
      <c r="GV347" s="1"/>
      <c r="GW347" s="1"/>
      <c r="GX347" s="1"/>
      <c r="GY347" s="1"/>
      <c r="GZ347" s="1"/>
      <c r="HA347" s="1"/>
      <c r="HB347" s="1"/>
      <c r="HC347" s="1"/>
      <c r="HD347" s="1"/>
      <c r="HE347" s="1"/>
      <c r="HF347" s="1"/>
      <c r="HG347" s="1"/>
      <c r="HH347" s="1"/>
      <c r="HI347" s="1"/>
      <c r="HJ347" s="1"/>
    </row>
    <row r="348" spans="1:218" s="176" customFormat="1" ht="45" hidden="1" customHeight="1" x14ac:dyDescent="0.2">
      <c r="A348" s="4225" t="s">
        <v>3723</v>
      </c>
      <c r="B348" s="4225"/>
      <c r="C348" s="2487" t="s">
        <v>3724</v>
      </c>
      <c r="D348" s="2487" t="s">
        <v>3725</v>
      </c>
      <c r="E348" s="4286">
        <v>1964</v>
      </c>
      <c r="F348" s="4343" t="s">
        <v>337</v>
      </c>
      <c r="G348" s="4343" t="s">
        <v>2182</v>
      </c>
      <c r="H348" s="4226" t="s">
        <v>89</v>
      </c>
      <c r="I348" s="4793" t="s">
        <v>89</v>
      </c>
      <c r="J348" s="4227">
        <v>46001</v>
      </c>
      <c r="K348" s="4227">
        <v>40346</v>
      </c>
      <c r="L348" s="4227"/>
      <c r="M348" s="4227"/>
      <c r="N348" s="4227"/>
      <c r="O348" s="4227"/>
      <c r="P348" s="4229">
        <v>44281</v>
      </c>
      <c r="Q348" s="4230">
        <v>44501</v>
      </c>
      <c r="R348" s="4231">
        <v>45944</v>
      </c>
      <c r="S348" s="4231"/>
      <c r="T348" s="4231"/>
      <c r="U348" s="4232"/>
      <c r="V348" s="4233"/>
      <c r="W348" s="4234" t="str">
        <f t="shared" si="14"/>
        <v>Yes</v>
      </c>
      <c r="X348" s="4235" t="s">
        <v>93</v>
      </c>
      <c r="Y348" s="2487" t="s">
        <v>94</v>
      </c>
      <c r="Z348" s="2487"/>
      <c r="AA348" s="5811" t="s">
        <v>3726</v>
      </c>
      <c r="AB348" s="5811" t="s">
        <v>3727</v>
      </c>
      <c r="AC348" s="6007"/>
      <c r="AD348" s="6229">
        <v>45566</v>
      </c>
      <c r="AE348" s="4243">
        <v>42887</v>
      </c>
      <c r="AF348" s="6236" t="s">
        <v>364</v>
      </c>
      <c r="AG348" s="4240">
        <v>42887</v>
      </c>
      <c r="AH348" s="4240">
        <v>42857</v>
      </c>
      <c r="AI348" s="4240">
        <v>42895</v>
      </c>
      <c r="AJ348" s="4345" t="s">
        <v>3728</v>
      </c>
      <c r="AK348" s="4242"/>
      <c r="AL348" s="4346" t="s">
        <v>3729</v>
      </c>
      <c r="AM348" s="4347" t="s">
        <v>1526</v>
      </c>
      <c r="AN348" s="4240">
        <v>43709</v>
      </c>
      <c r="AO348" s="4240">
        <v>43728</v>
      </c>
      <c r="AP348" s="4240">
        <v>43784</v>
      </c>
      <c r="AQ348" s="4218" t="s">
        <v>3730</v>
      </c>
      <c r="AR348" s="4296"/>
      <c r="AS348" s="4243"/>
      <c r="AT348" s="4226"/>
      <c r="AU348" s="4243"/>
      <c r="AV348" s="4243"/>
      <c r="AW348" s="4243"/>
      <c r="AX348" s="4226"/>
      <c r="AY348" s="4336"/>
      <c r="AZ348" s="4243"/>
      <c r="BA348" s="4226"/>
      <c r="BB348" s="4243"/>
      <c r="BC348" s="4243"/>
      <c r="BD348" s="4243"/>
      <c r="BE348" s="4226"/>
      <c r="BF348" s="4226"/>
      <c r="BG348" s="4245" t="s">
        <v>3731</v>
      </c>
      <c r="BH348" s="4240">
        <v>44256</v>
      </c>
      <c r="BI348" s="4246">
        <v>44281</v>
      </c>
      <c r="BJ348" s="4245">
        <v>44378</v>
      </c>
      <c r="BK348" s="4240">
        <v>44378</v>
      </c>
      <c r="BL348" s="4246">
        <v>44501</v>
      </c>
      <c r="BM348" s="4245" t="s">
        <v>2333</v>
      </c>
      <c r="BN348" s="4240">
        <v>45717</v>
      </c>
      <c r="BO348" s="4246">
        <v>46001</v>
      </c>
      <c r="BP348" s="2487" t="s">
        <v>3732</v>
      </c>
      <c r="BQ348" s="6349" t="s">
        <v>1332</v>
      </c>
      <c r="BR348" s="6368"/>
      <c r="BS348" s="6368"/>
      <c r="BT348" s="2486">
        <v>44390</v>
      </c>
      <c r="BU348" s="2486">
        <v>45681</v>
      </c>
      <c r="BV348" s="4218" t="s">
        <v>116</v>
      </c>
      <c r="BW348" s="2486"/>
      <c r="BX348" s="2486">
        <v>44517</v>
      </c>
      <c r="BY348" s="4218" t="s">
        <v>116</v>
      </c>
      <c r="BZ348" s="2486">
        <v>44517</v>
      </c>
      <c r="CA348" s="2486" t="s">
        <v>2627</v>
      </c>
      <c r="CB348" s="2185"/>
      <c r="CC348" s="2151" t="s">
        <v>3733</v>
      </c>
      <c r="CD348" s="12"/>
      <c r="CE348" s="12"/>
      <c r="CF348" s="12"/>
      <c r="CG348" s="18"/>
      <c r="GT348" s="1"/>
      <c r="GU348" s="1"/>
      <c r="GV348" s="1"/>
      <c r="GW348" s="1"/>
      <c r="GX348" s="1"/>
      <c r="GY348" s="1"/>
      <c r="GZ348" s="1"/>
      <c r="HA348" s="1"/>
      <c r="HB348" s="1"/>
      <c r="HC348" s="1"/>
      <c r="HD348" s="1"/>
      <c r="HE348" s="1"/>
      <c r="HF348" s="1"/>
      <c r="HG348" s="1"/>
      <c r="HH348" s="1"/>
      <c r="HI348" s="1"/>
      <c r="HJ348" s="1"/>
    </row>
    <row r="349" spans="1:218" s="176" customFormat="1" ht="45" hidden="1" customHeight="1" x14ac:dyDescent="0.2">
      <c r="A349" s="3594" t="s">
        <v>3734</v>
      </c>
      <c r="B349" s="3595"/>
      <c r="C349" s="2197" t="s">
        <v>3735</v>
      </c>
      <c r="D349" s="3596" t="s">
        <v>3736</v>
      </c>
      <c r="E349" s="7162">
        <v>2192</v>
      </c>
      <c r="F349" s="2155">
        <v>2021</v>
      </c>
      <c r="G349" s="2155">
        <v>2041</v>
      </c>
      <c r="H349" s="2154" t="s">
        <v>89</v>
      </c>
      <c r="I349" s="2190" t="s">
        <v>89</v>
      </c>
      <c r="J349" s="2157" t="s">
        <v>121</v>
      </c>
      <c r="K349" s="2157" t="s">
        <v>2243</v>
      </c>
      <c r="L349" s="2157" t="s">
        <v>90</v>
      </c>
      <c r="M349" s="2182" t="s">
        <v>3737</v>
      </c>
      <c r="N349" s="2157"/>
      <c r="O349" s="2157"/>
      <c r="P349" s="2183">
        <v>45512</v>
      </c>
      <c r="Q349" s="2158">
        <v>45644</v>
      </c>
      <c r="R349" s="2159"/>
      <c r="S349" s="2159"/>
      <c r="T349" s="2159"/>
      <c r="U349" s="3799"/>
      <c r="V349" s="2161"/>
      <c r="W349" s="2162" t="str">
        <f t="shared" si="14"/>
        <v>Yes</v>
      </c>
      <c r="X349" s="2163" t="s">
        <v>93</v>
      </c>
      <c r="Y349" s="2151" t="s">
        <v>94</v>
      </c>
      <c r="Z349" s="2151"/>
      <c r="AA349" s="5775" t="s">
        <v>3738</v>
      </c>
      <c r="AB349" s="5775" t="s">
        <v>3739</v>
      </c>
      <c r="AC349" s="2924"/>
      <c r="AD349" s="2165">
        <v>45200</v>
      </c>
      <c r="AE349" s="7177">
        <v>44105</v>
      </c>
      <c r="AF349" s="7161" t="s">
        <v>3740</v>
      </c>
      <c r="AG349" s="2168">
        <v>44105</v>
      </c>
      <c r="AH349" s="2168">
        <v>44866</v>
      </c>
      <c r="AI349" s="2168">
        <v>44287</v>
      </c>
      <c r="AJ349" s="3011" t="s">
        <v>3741</v>
      </c>
      <c r="AK349" s="2169"/>
      <c r="AL349" s="7160">
        <v>45200</v>
      </c>
      <c r="AM349" s="7118" t="s">
        <v>367</v>
      </c>
      <c r="AN349" s="2168" t="s">
        <v>3742</v>
      </c>
      <c r="AO349" s="2168">
        <v>45229</v>
      </c>
      <c r="AP349" s="2168">
        <v>45278</v>
      </c>
      <c r="AQ349" s="2188" t="s">
        <v>3743</v>
      </c>
      <c r="AR349" s="2170"/>
      <c r="AS349" s="2171"/>
      <c r="AT349" s="3207"/>
      <c r="AU349" s="2171"/>
      <c r="AV349" s="2292"/>
      <c r="AW349" s="2292"/>
      <c r="AX349" s="2320"/>
      <c r="AY349" s="2172"/>
      <c r="AZ349" s="2292"/>
      <c r="BA349" s="2320"/>
      <c r="BB349" s="2292"/>
      <c r="BC349" s="2292"/>
      <c r="BD349" s="2292"/>
      <c r="BE349" s="2320"/>
      <c r="BF349" s="2320"/>
      <c r="BG349" s="4159" t="s">
        <v>1874</v>
      </c>
      <c r="BH349" s="2168">
        <v>45444</v>
      </c>
      <c r="BI349" s="2184">
        <v>45512</v>
      </c>
      <c r="BJ349" s="4159">
        <v>45627</v>
      </c>
      <c r="BK349" s="2168">
        <v>45627</v>
      </c>
      <c r="BL349" s="2184">
        <v>45644</v>
      </c>
      <c r="BM349" s="4159" t="s">
        <v>3744</v>
      </c>
      <c r="BN349" s="2168">
        <v>46143</v>
      </c>
      <c r="BO349" s="2184"/>
      <c r="BP349" s="2151" t="s">
        <v>4411</v>
      </c>
      <c r="BQ349" s="6355" t="s">
        <v>4412</v>
      </c>
      <c r="BR349" s="2301"/>
      <c r="BS349" s="2151"/>
      <c r="BT349" s="2177">
        <v>45950</v>
      </c>
      <c r="BU349" s="2177">
        <v>45308</v>
      </c>
      <c r="BV349" s="2155" t="s">
        <v>116</v>
      </c>
      <c r="BW349" s="2177"/>
      <c r="BX349" s="2177">
        <v>45524</v>
      </c>
      <c r="BY349" s="2155" t="s">
        <v>116</v>
      </c>
      <c r="BZ349" s="2177">
        <v>45524</v>
      </c>
      <c r="CA349" s="2177" t="s">
        <v>2973</v>
      </c>
      <c r="CB349" s="1409"/>
      <c r="CC349" s="2465"/>
      <c r="CD349" s="699" t="s">
        <v>3538</v>
      </c>
      <c r="CE349" s="357" t="s">
        <v>89</v>
      </c>
      <c r="CF349" s="357" t="s">
        <v>89</v>
      </c>
      <c r="CG349" s="501" t="s">
        <v>121</v>
      </c>
      <c r="GT349" s="1"/>
      <c r="GU349" s="1"/>
      <c r="GV349" s="1"/>
      <c r="GW349" s="1"/>
      <c r="GX349" s="1"/>
      <c r="GY349" s="1"/>
      <c r="GZ349" s="1"/>
      <c r="HA349" s="1"/>
      <c r="HB349" s="1"/>
      <c r="HC349" s="1"/>
      <c r="HD349" s="1"/>
      <c r="HE349" s="1"/>
      <c r="HF349" s="1"/>
      <c r="HG349" s="1"/>
      <c r="HH349" s="1"/>
      <c r="HI349" s="1"/>
      <c r="HJ349" s="1"/>
    </row>
    <row r="350" spans="1:218" s="176" customFormat="1" ht="45" hidden="1" customHeight="1" x14ac:dyDescent="0.2">
      <c r="A350" s="1688"/>
      <c r="B350" s="3307" t="s">
        <v>3747</v>
      </c>
      <c r="C350" s="1376" t="s">
        <v>3748</v>
      </c>
      <c r="D350" s="1376" t="s">
        <v>865</v>
      </c>
      <c r="E350" s="1690">
        <v>2085</v>
      </c>
      <c r="F350" s="1666">
        <v>2020</v>
      </c>
      <c r="G350" s="1666">
        <v>2050</v>
      </c>
      <c r="H350" s="1666" t="s">
        <v>89</v>
      </c>
      <c r="I350" s="1666" t="s">
        <v>194</v>
      </c>
      <c r="J350" s="2658" t="s">
        <v>3749</v>
      </c>
      <c r="K350" s="2658"/>
      <c r="L350" s="1668" t="s">
        <v>90</v>
      </c>
      <c r="M350" s="2006" t="s">
        <v>2210</v>
      </c>
      <c r="N350" s="1729"/>
      <c r="O350" s="1729"/>
      <c r="P350" s="1667"/>
      <c r="Q350" s="1705"/>
      <c r="R350" s="1669"/>
      <c r="S350" s="1669"/>
      <c r="T350" s="1694">
        <v>44774</v>
      </c>
      <c r="U350" s="3793"/>
      <c r="V350" s="1671"/>
      <c r="W350" s="1695" t="str">
        <f t="shared" si="14"/>
        <v>Yes</v>
      </c>
      <c r="X350" s="1672" t="s">
        <v>93</v>
      </c>
      <c r="Y350" s="1376" t="s">
        <v>94</v>
      </c>
      <c r="Z350" s="1376"/>
      <c r="AA350" s="5773" t="s">
        <v>867</v>
      </c>
      <c r="AB350" s="5773" t="s">
        <v>868</v>
      </c>
      <c r="AC350" s="2313" t="s">
        <v>869</v>
      </c>
      <c r="AD350" s="1674">
        <v>44317</v>
      </c>
      <c r="AE350" s="4147" t="s">
        <v>870</v>
      </c>
      <c r="AF350" s="1676" t="s">
        <v>871</v>
      </c>
      <c r="AG350" s="1674">
        <v>43497</v>
      </c>
      <c r="AH350" s="1674">
        <v>43507</v>
      </c>
      <c r="AI350" s="1674">
        <v>43549</v>
      </c>
      <c r="AJ350" s="3014" t="s">
        <v>872</v>
      </c>
      <c r="AK350" s="1677"/>
      <c r="AL350" s="7148" t="s">
        <v>873</v>
      </c>
      <c r="AM350" s="7149" t="s">
        <v>874</v>
      </c>
      <c r="AN350" s="1674">
        <v>44378</v>
      </c>
      <c r="AO350" s="1674">
        <v>44407</v>
      </c>
      <c r="AP350" s="1674">
        <v>44477</v>
      </c>
      <c r="AQ350" s="1666" t="s">
        <v>875</v>
      </c>
      <c r="AR350" s="1697"/>
      <c r="AS350" s="1679"/>
      <c r="AT350" s="1680"/>
      <c r="AU350" s="1678"/>
      <c r="AV350" s="1679"/>
      <c r="AW350" s="1679"/>
      <c r="AX350" s="1680"/>
      <c r="AY350" s="1698"/>
      <c r="AZ350" s="1679"/>
      <c r="BA350" s="1721"/>
      <c r="BB350" s="1678"/>
      <c r="BC350" s="1679"/>
      <c r="BD350" s="1679"/>
      <c r="BE350" s="1680"/>
      <c r="BF350" s="1680"/>
      <c r="BG350" s="4158">
        <v>45108</v>
      </c>
      <c r="BH350" s="1674">
        <v>45108</v>
      </c>
      <c r="BI350" s="1683"/>
      <c r="BJ350" s="4158">
        <v>45292</v>
      </c>
      <c r="BK350" s="1674">
        <v>45292</v>
      </c>
      <c r="BL350" s="1683"/>
      <c r="BM350" s="4158" t="s">
        <v>114</v>
      </c>
      <c r="BN350" s="1674" t="s">
        <v>114</v>
      </c>
      <c r="BO350" s="1683"/>
      <c r="BP350" s="7220" t="s">
        <v>2665</v>
      </c>
      <c r="BQ350" s="7221"/>
      <c r="BR350" s="7222"/>
      <c r="BS350" s="1376" t="s">
        <v>2666</v>
      </c>
      <c r="BT350" s="1684">
        <v>44256</v>
      </c>
      <c r="BU350" s="1684">
        <v>44483</v>
      </c>
      <c r="BV350" s="1666" t="s">
        <v>116</v>
      </c>
      <c r="BW350" s="1684">
        <v>44427</v>
      </c>
      <c r="BX350" s="1684">
        <v>44764</v>
      </c>
      <c r="BY350" s="1666" t="s">
        <v>116</v>
      </c>
      <c r="BZ350" s="1684">
        <v>44739</v>
      </c>
      <c r="CA350" s="2387" t="s">
        <v>877</v>
      </c>
      <c r="CB350" s="1699"/>
      <c r="CC350" s="1376" t="s">
        <v>105</v>
      </c>
      <c r="CD350" s="12"/>
      <c r="CE350" s="12"/>
      <c r="CF350" s="12"/>
      <c r="CG350" s="18"/>
      <c r="GT350" s="1"/>
      <c r="GU350" s="1"/>
      <c r="GV350" s="1"/>
      <c r="GW350" s="1"/>
      <c r="GX350" s="1"/>
      <c r="GY350" s="1"/>
      <c r="GZ350" s="1"/>
      <c r="HA350" s="1"/>
      <c r="HB350" s="1"/>
      <c r="HC350" s="1"/>
      <c r="HD350" s="1"/>
      <c r="HE350" s="1"/>
      <c r="HF350" s="1"/>
      <c r="HG350" s="1"/>
      <c r="HH350" s="1"/>
      <c r="HI350" s="1"/>
      <c r="HJ350" s="1"/>
    </row>
    <row r="351" spans="1:218" s="176" customFormat="1" ht="45" hidden="1" customHeight="1" x14ac:dyDescent="0.2">
      <c r="A351" s="2150" t="s">
        <v>3750</v>
      </c>
      <c r="B351" s="3306"/>
      <c r="C351" s="2151" t="s">
        <v>3748</v>
      </c>
      <c r="D351" s="2152" t="s">
        <v>3192</v>
      </c>
      <c r="E351" s="3228">
        <v>2168</v>
      </c>
      <c r="F351" s="2155">
        <v>2021</v>
      </c>
      <c r="G351" s="2155">
        <v>2041</v>
      </c>
      <c r="H351" s="2154" t="s">
        <v>89</v>
      </c>
      <c r="I351" s="2181" t="s">
        <v>194</v>
      </c>
      <c r="J351" s="3601" t="s">
        <v>3749</v>
      </c>
      <c r="K351" s="3601"/>
      <c r="L351" s="2157" t="s">
        <v>90</v>
      </c>
      <c r="M351" s="2182" t="s">
        <v>2210</v>
      </c>
      <c r="N351" s="2157"/>
      <c r="O351" s="2157"/>
      <c r="P351" s="2156">
        <v>45566</v>
      </c>
      <c r="Q351" s="2158">
        <v>45635</v>
      </c>
      <c r="R351" s="2159"/>
      <c r="S351" s="2159"/>
      <c r="T351" s="2159"/>
      <c r="U351" s="3799">
        <v>44533</v>
      </c>
      <c r="V351" s="2507" t="s">
        <v>3751</v>
      </c>
      <c r="W351" s="2162" t="str">
        <f t="shared" si="14"/>
        <v>Yes</v>
      </c>
      <c r="X351" s="2163" t="s">
        <v>93</v>
      </c>
      <c r="Y351" s="2151" t="s">
        <v>94</v>
      </c>
      <c r="Z351" s="2151"/>
      <c r="AA351" s="5775" t="s">
        <v>3193</v>
      </c>
      <c r="AB351" s="5775" t="s">
        <v>3194</v>
      </c>
      <c r="AC351" s="2924"/>
      <c r="AD351" s="2165">
        <v>45505</v>
      </c>
      <c r="AE351" s="7204">
        <v>44693</v>
      </c>
      <c r="AF351" s="3600" t="s">
        <v>3195</v>
      </c>
      <c r="AG351" s="2168">
        <v>44735</v>
      </c>
      <c r="AH351" s="2168">
        <v>44693</v>
      </c>
      <c r="AI351" s="2168">
        <v>44735</v>
      </c>
      <c r="AJ351" s="3011" t="s">
        <v>3196</v>
      </c>
      <c r="AK351" s="2169"/>
      <c r="AL351" s="7160" t="s">
        <v>3197</v>
      </c>
      <c r="AM351" s="7161" t="s">
        <v>367</v>
      </c>
      <c r="AN351" s="2168" t="s">
        <v>3752</v>
      </c>
      <c r="AO351" s="2168">
        <v>45301</v>
      </c>
      <c r="AP351" s="2168">
        <v>45348</v>
      </c>
      <c r="AQ351" s="2155" t="s">
        <v>3198</v>
      </c>
      <c r="AR351" s="2170"/>
      <c r="AS351" s="2171"/>
      <c r="AT351" s="2154"/>
      <c r="AU351" s="2171"/>
      <c r="AV351" s="2171"/>
      <c r="AW351" s="2171"/>
      <c r="AX351" s="2154"/>
      <c r="AY351" s="2172"/>
      <c r="AZ351" s="2171"/>
      <c r="BA351" s="2154"/>
      <c r="BB351" s="2171"/>
      <c r="BC351" s="2171"/>
      <c r="BD351" s="2171"/>
      <c r="BE351" s="2154"/>
      <c r="BF351" s="2154"/>
      <c r="BG351" s="4159" t="s">
        <v>3199</v>
      </c>
      <c r="BH351" s="2168">
        <v>45566</v>
      </c>
      <c r="BI351" s="2184">
        <v>45566</v>
      </c>
      <c r="BJ351" s="4159">
        <v>45627</v>
      </c>
      <c r="BK351" s="2168">
        <v>45627</v>
      </c>
      <c r="BL351" s="2184">
        <v>45635</v>
      </c>
      <c r="BM351" s="4159">
        <v>45992</v>
      </c>
      <c r="BN351" s="2168">
        <v>45992</v>
      </c>
      <c r="BO351" s="2184"/>
      <c r="BP351" s="2151" t="s">
        <v>4387</v>
      </c>
      <c r="BQ351" s="6352" t="s">
        <v>4388</v>
      </c>
      <c r="BR351" s="2151" t="s">
        <v>3201</v>
      </c>
      <c r="BS351" s="2151"/>
      <c r="BT351" s="2177">
        <v>45468</v>
      </c>
      <c r="BU351" s="2177">
        <v>45589</v>
      </c>
      <c r="BV351" s="2155" t="s">
        <v>116</v>
      </c>
      <c r="BW351" s="2177">
        <v>45680</v>
      </c>
      <c r="BX351" s="3345" t="s">
        <v>3753</v>
      </c>
      <c r="BY351" s="2155" t="s">
        <v>116</v>
      </c>
      <c r="BZ351" s="2177">
        <v>45868</v>
      </c>
      <c r="CA351" s="4355" t="s">
        <v>4389</v>
      </c>
      <c r="CB351" s="2643"/>
      <c r="CC351" s="540" t="s">
        <v>105</v>
      </c>
      <c r="CD351" s="12"/>
      <c r="CE351" s="12"/>
      <c r="CF351" s="12"/>
      <c r="CG351" s="18"/>
      <c r="GT351" s="1"/>
      <c r="GU351" s="1"/>
      <c r="GV351" s="1"/>
      <c r="GW351" s="1"/>
      <c r="GX351" s="1"/>
      <c r="GY351" s="1"/>
      <c r="GZ351" s="1"/>
      <c r="HA351" s="1"/>
      <c r="HB351" s="1"/>
      <c r="HC351" s="1"/>
      <c r="HD351" s="1"/>
      <c r="HE351" s="1"/>
      <c r="HF351" s="1"/>
      <c r="HG351" s="1"/>
      <c r="HH351" s="1"/>
      <c r="HI351" s="1"/>
      <c r="HJ351" s="1"/>
    </row>
    <row r="352" spans="1:218" s="176" customFormat="1" ht="45" hidden="1" customHeight="1" x14ac:dyDescent="0.2">
      <c r="A352" s="3686" t="s">
        <v>3754</v>
      </c>
      <c r="B352" s="3687"/>
      <c r="C352" s="3688" t="s">
        <v>3755</v>
      </c>
      <c r="D352" s="3689" t="s">
        <v>3756</v>
      </c>
      <c r="E352" s="3690" t="s">
        <v>193</v>
      </c>
      <c r="F352" s="3695"/>
      <c r="G352" s="3695"/>
      <c r="H352" s="3692" t="s">
        <v>89</v>
      </c>
      <c r="I352" s="3693" t="s">
        <v>89</v>
      </c>
      <c r="J352" s="3694">
        <v>45315</v>
      </c>
      <c r="K352" s="3694">
        <v>39918</v>
      </c>
      <c r="L352" s="3694" t="s">
        <v>90</v>
      </c>
      <c r="M352" s="3866" t="s">
        <v>3577</v>
      </c>
      <c r="N352" s="3694"/>
      <c r="O352" s="3694"/>
      <c r="P352" s="3696"/>
      <c r="Q352" s="3697"/>
      <c r="R352" s="3698"/>
      <c r="S352" s="3698"/>
      <c r="T352" s="3698"/>
      <c r="U352" s="3794"/>
      <c r="V352" s="3699"/>
      <c r="W352" s="3700" t="b">
        <f t="shared" si="14"/>
        <v>0</v>
      </c>
      <c r="X352" s="3701" t="s">
        <v>111</v>
      </c>
      <c r="Y352" s="3688" t="s">
        <v>94</v>
      </c>
      <c r="Z352" s="3688" t="s">
        <v>3757</v>
      </c>
      <c r="AA352" s="5777" t="s">
        <v>3758</v>
      </c>
      <c r="AB352" s="5777" t="s">
        <v>3759</v>
      </c>
      <c r="AC352" s="3703" t="s">
        <v>3760</v>
      </c>
      <c r="AD352" s="3704">
        <v>45839</v>
      </c>
      <c r="AE352" s="4145"/>
      <c r="AF352" s="3705"/>
      <c r="AG352" s="3706"/>
      <c r="AH352" s="3706"/>
      <c r="AI352" s="3706"/>
      <c r="AJ352" s="3713"/>
      <c r="AK352" s="3707"/>
      <c r="AL352" s="4151"/>
      <c r="AM352" s="3714"/>
      <c r="AN352" s="3706"/>
      <c r="AO352" s="3706"/>
      <c r="AP352" s="3706"/>
      <c r="AQ352" s="4087"/>
      <c r="AR352" s="3707"/>
      <c r="AS352" s="3730"/>
      <c r="AT352" s="4018"/>
      <c r="AU352" s="3730"/>
      <c r="AV352" s="3730"/>
      <c r="AW352" s="3730"/>
      <c r="AX352" s="3731"/>
      <c r="AY352" s="3710"/>
      <c r="AZ352" s="3730"/>
      <c r="BA352" s="3731"/>
      <c r="BB352" s="3730"/>
      <c r="BC352" s="3730"/>
      <c r="BD352" s="3730"/>
      <c r="BE352" s="3731"/>
      <c r="BF352" s="3731"/>
      <c r="BG352" s="4089"/>
      <c r="BH352" s="3706"/>
      <c r="BI352" s="3711"/>
      <c r="BJ352" s="4089"/>
      <c r="BK352" s="3706"/>
      <c r="BL352" s="3711"/>
      <c r="BM352" s="4089"/>
      <c r="BN352" s="3706"/>
      <c r="BO352" s="3711"/>
      <c r="BP352" s="3741" t="s">
        <v>3761</v>
      </c>
      <c r="BQ352" s="4196" t="s">
        <v>1988</v>
      </c>
      <c r="BR352" s="3688" t="s">
        <v>3762</v>
      </c>
      <c r="BS352" s="3688"/>
      <c r="BT352" s="3716">
        <v>44684</v>
      </c>
      <c r="BU352" s="3716">
        <v>45888</v>
      </c>
      <c r="BV352" s="3695" t="s">
        <v>116</v>
      </c>
      <c r="BW352" s="3716">
        <v>45888</v>
      </c>
      <c r="BX352" s="3716">
        <v>44519</v>
      </c>
      <c r="BY352" s="3695" t="s">
        <v>116</v>
      </c>
      <c r="BZ352" s="3716">
        <v>45888</v>
      </c>
      <c r="CA352" s="3716" t="s">
        <v>3763</v>
      </c>
      <c r="CB352" s="2149"/>
      <c r="CC352" s="2120" t="s">
        <v>403</v>
      </c>
      <c r="CD352" s="12"/>
      <c r="CE352" s="12"/>
      <c r="CF352" s="12"/>
      <c r="CG352" s="18"/>
      <c r="GT352" s="1"/>
      <c r="GU352" s="1"/>
      <c r="GV352" s="1"/>
      <c r="GW352" s="1"/>
      <c r="GX352" s="1"/>
      <c r="GY352" s="1"/>
      <c r="GZ352" s="1"/>
      <c r="HA352" s="1"/>
      <c r="HB352" s="1"/>
      <c r="HC352" s="1"/>
      <c r="HD352" s="1"/>
      <c r="HE352" s="1"/>
      <c r="HF352" s="1"/>
      <c r="HG352" s="1"/>
      <c r="HH352" s="1"/>
      <c r="HI352" s="1"/>
      <c r="HJ352" s="1"/>
    </row>
    <row r="353" spans="1:218" s="176" customFormat="1" ht="45" hidden="1" customHeight="1" x14ac:dyDescent="0.2">
      <c r="A353" s="1688"/>
      <c r="B353" s="3307" t="s">
        <v>3764</v>
      </c>
      <c r="C353" s="1703" t="s">
        <v>3765</v>
      </c>
      <c r="D353" s="1689" t="s">
        <v>1218</v>
      </c>
      <c r="E353" s="7167">
        <v>2044</v>
      </c>
      <c r="F353" s="1665" t="s">
        <v>337</v>
      </c>
      <c r="G353" s="1665" t="s">
        <v>931</v>
      </c>
      <c r="H353" s="1680" t="s">
        <v>89</v>
      </c>
      <c r="I353" s="4361" t="s">
        <v>194</v>
      </c>
      <c r="J353" s="1668">
        <v>40577</v>
      </c>
      <c r="K353" s="1668"/>
      <c r="L353" s="1668" t="s">
        <v>90</v>
      </c>
      <c r="M353" s="2006"/>
      <c r="N353" s="1668" t="s">
        <v>583</v>
      </c>
      <c r="O353" s="1668"/>
      <c r="P353" s="1667"/>
      <c r="Q353" s="1705"/>
      <c r="R353" s="1669"/>
      <c r="S353" s="1706"/>
      <c r="T353" s="1706"/>
      <c r="U353" s="3793"/>
      <c r="V353" s="1671"/>
      <c r="W353" s="1695" t="s">
        <v>93</v>
      </c>
      <c r="X353" s="1672" t="s">
        <v>93</v>
      </c>
      <c r="Y353" s="1376" t="s">
        <v>267</v>
      </c>
      <c r="Z353" s="1376"/>
      <c r="AA353" s="5772" t="s">
        <v>1219</v>
      </c>
      <c r="AB353" s="5773" t="s">
        <v>1219</v>
      </c>
      <c r="AC353" s="2314"/>
      <c r="AD353" s="1682">
        <v>44682</v>
      </c>
      <c r="AE353" s="1679" t="s">
        <v>1220</v>
      </c>
      <c r="AF353" s="1676" t="s">
        <v>364</v>
      </c>
      <c r="AG353" s="1674">
        <v>42917</v>
      </c>
      <c r="AH353" s="1674">
        <v>42919</v>
      </c>
      <c r="AI353" s="1674">
        <v>42986</v>
      </c>
      <c r="AJ353" s="3006" t="s">
        <v>1221</v>
      </c>
      <c r="AK353" s="1677" t="s">
        <v>1222</v>
      </c>
      <c r="AL353" s="7165" t="s">
        <v>1223</v>
      </c>
      <c r="AM353" s="7149" t="s">
        <v>1224</v>
      </c>
      <c r="AN353" s="1674">
        <v>44409</v>
      </c>
      <c r="AO353" s="1674">
        <v>44424</v>
      </c>
      <c r="AP353" s="1674">
        <v>44480</v>
      </c>
      <c r="AQ353" s="1666" t="s">
        <v>1225</v>
      </c>
      <c r="AR353" s="1697"/>
      <c r="AS353" s="1679" t="s">
        <v>1226</v>
      </c>
      <c r="AT353" s="1707" t="s">
        <v>1227</v>
      </c>
      <c r="AU353" s="1679">
        <v>44743</v>
      </c>
      <c r="AV353" s="1679"/>
      <c r="AW353" s="1679"/>
      <c r="AX353" s="1680"/>
      <c r="AY353" s="1698"/>
      <c r="AZ353" s="1679"/>
      <c r="BA353" s="1680"/>
      <c r="BB353" s="1679"/>
      <c r="BC353" s="1679"/>
      <c r="BD353" s="1679"/>
      <c r="BE353" s="1680"/>
      <c r="BF353" s="1680"/>
      <c r="BG353" s="4158" t="s">
        <v>1228</v>
      </c>
      <c r="BH353" s="1674">
        <v>44835</v>
      </c>
      <c r="BI353" s="1683"/>
      <c r="BJ353" s="4158" t="s">
        <v>1229</v>
      </c>
      <c r="BK353" s="1674">
        <v>44986</v>
      </c>
      <c r="BL353" s="1683"/>
      <c r="BM353" s="4158" t="s">
        <v>1230</v>
      </c>
      <c r="BN353" s="1674">
        <v>45352</v>
      </c>
      <c r="BO353" s="1683"/>
      <c r="BP353" s="1376" t="s">
        <v>2960</v>
      </c>
      <c r="BQ353" s="4184"/>
      <c r="BR353" s="1376" t="s">
        <v>3766</v>
      </c>
      <c r="BS353" s="1376" t="s">
        <v>1232</v>
      </c>
      <c r="BT353" s="1684">
        <v>44672</v>
      </c>
      <c r="BU353" s="1684">
        <v>44713</v>
      </c>
      <c r="BV353" s="1666" t="s">
        <v>116</v>
      </c>
      <c r="BW353" s="1684">
        <v>44758</v>
      </c>
      <c r="BX353" s="1684">
        <v>44713</v>
      </c>
      <c r="BY353" s="1666" t="s">
        <v>116</v>
      </c>
      <c r="BZ353" s="1684">
        <v>44741</v>
      </c>
      <c r="CA353" s="2387" t="s">
        <v>1233</v>
      </c>
      <c r="CB353" s="1699"/>
      <c r="CC353" s="1376" t="s">
        <v>3767</v>
      </c>
      <c r="CD353" s="12"/>
      <c r="CE353" s="12"/>
      <c r="CF353" s="12"/>
      <c r="CG353" s="18"/>
      <c r="GT353" s="1"/>
      <c r="GU353" s="1"/>
      <c r="GV353" s="1"/>
      <c r="GW353" s="1"/>
      <c r="GX353" s="1"/>
      <c r="GY353" s="1"/>
      <c r="GZ353" s="1"/>
      <c r="HA353" s="1"/>
      <c r="HB353" s="1"/>
      <c r="HC353" s="1"/>
      <c r="HD353" s="1"/>
      <c r="HE353" s="1"/>
      <c r="HF353" s="1"/>
      <c r="HG353" s="1"/>
      <c r="HH353" s="1"/>
      <c r="HI353" s="1"/>
      <c r="HJ353" s="1"/>
    </row>
    <row r="354" spans="1:218" s="176" customFormat="1" ht="45" hidden="1" customHeight="1" x14ac:dyDescent="0.2">
      <c r="A354" s="3874" t="s">
        <v>3768</v>
      </c>
      <c r="B354" s="3875"/>
      <c r="C354" s="542" t="s">
        <v>3765</v>
      </c>
      <c r="D354" s="3515" t="s">
        <v>3769</v>
      </c>
      <c r="E354" s="3837">
        <v>2348</v>
      </c>
      <c r="F354" s="1685">
        <v>2025</v>
      </c>
      <c r="G354" s="1685">
        <v>2042</v>
      </c>
      <c r="H354" s="3818" t="s">
        <v>89</v>
      </c>
      <c r="I354" s="1685" t="s">
        <v>89</v>
      </c>
      <c r="J354" s="3821">
        <v>40577</v>
      </c>
      <c r="K354" s="3821"/>
      <c r="L354" s="5044" t="s">
        <v>90</v>
      </c>
      <c r="M354" s="5057" t="s">
        <v>3770</v>
      </c>
      <c r="N354" s="5044"/>
      <c r="O354" s="5044"/>
      <c r="P354" s="3821"/>
      <c r="Q354" s="4717"/>
      <c r="R354" s="3840"/>
      <c r="S354" s="4473"/>
      <c r="T354" s="4473"/>
      <c r="U354" s="3802"/>
      <c r="V354" s="6161"/>
      <c r="W354" s="1725" t="str">
        <f>IF(OR(X354="Yes", Y354="Web-page timetable", Z354="YES"), "Yes")</f>
        <v>Yes</v>
      </c>
      <c r="X354" s="3825" t="s">
        <v>93</v>
      </c>
      <c r="Y354" s="542" t="s">
        <v>94</v>
      </c>
      <c r="Z354" s="542"/>
      <c r="AA354" s="5789" t="s">
        <v>3771</v>
      </c>
      <c r="AB354" s="5789" t="s">
        <v>3772</v>
      </c>
      <c r="AC354" s="3827"/>
      <c r="AD354" s="3828">
        <v>45658</v>
      </c>
      <c r="AE354" s="5565">
        <v>45962</v>
      </c>
      <c r="AF354" s="5566" t="s">
        <v>3773</v>
      </c>
      <c r="AG354" s="3829">
        <v>45962</v>
      </c>
      <c r="AH354" s="3039">
        <v>45968</v>
      </c>
      <c r="AI354" s="3039">
        <v>46010</v>
      </c>
      <c r="AJ354" s="4720" t="s">
        <v>3774</v>
      </c>
      <c r="AK354" s="3831"/>
      <c r="AL354" s="3833"/>
      <c r="AM354" s="3818"/>
      <c r="AN354" s="3829"/>
      <c r="AO354" s="3829"/>
      <c r="AP354" s="3829"/>
      <c r="AQ354" s="3821"/>
      <c r="AR354" s="3832"/>
      <c r="AS354" s="3833"/>
      <c r="AT354" s="3819"/>
      <c r="AU354" s="3833"/>
      <c r="AV354" s="3833"/>
      <c r="AW354" s="3833"/>
      <c r="AX354" s="3819"/>
      <c r="AY354" s="3834"/>
      <c r="AZ354" s="3833"/>
      <c r="BA354" s="3819"/>
      <c r="BB354" s="3833"/>
      <c r="BC354" s="3833"/>
      <c r="BD354" s="3833"/>
      <c r="BE354" s="3819"/>
      <c r="BF354" s="3819"/>
      <c r="BG354" s="4166" t="s">
        <v>274</v>
      </c>
      <c r="BH354" s="3829">
        <v>46204</v>
      </c>
      <c r="BI354" s="1438"/>
      <c r="BJ354" s="4166">
        <v>46357</v>
      </c>
      <c r="BK354" s="3829">
        <v>46357</v>
      </c>
      <c r="BL354" s="1438"/>
      <c r="BM354" s="4166">
        <v>47088</v>
      </c>
      <c r="BN354" s="3829">
        <v>47088</v>
      </c>
      <c r="BO354" s="1438"/>
      <c r="BP354" s="3762" t="s">
        <v>3775</v>
      </c>
      <c r="BQ354" s="4341" t="s">
        <v>3776</v>
      </c>
      <c r="BR354" s="3762"/>
      <c r="BS354" s="3762"/>
      <c r="BT354" s="1556">
        <v>45960</v>
      </c>
      <c r="BU354" s="1556">
        <v>45678</v>
      </c>
      <c r="BV354" s="3821" t="s">
        <v>116</v>
      </c>
      <c r="BW354" s="1556">
        <v>45149</v>
      </c>
      <c r="BX354" s="1556">
        <v>45960</v>
      </c>
      <c r="BY354" s="1556" t="s">
        <v>116</v>
      </c>
      <c r="BZ354" s="1556">
        <v>45960</v>
      </c>
      <c r="CA354" s="1556" t="s">
        <v>262</v>
      </c>
      <c r="CB354" s="1409"/>
      <c r="CC354" s="542" t="s">
        <v>105</v>
      </c>
      <c r="CD354" s="1176"/>
      <c r="CE354" s="1176"/>
      <c r="CF354" s="1176"/>
      <c r="CG354" s="1175"/>
      <c r="GT354" s="1"/>
      <c r="GU354" s="1"/>
      <c r="GV354" s="1"/>
      <c r="GW354" s="1"/>
      <c r="GX354" s="1"/>
      <c r="GY354" s="1"/>
      <c r="GZ354" s="1"/>
      <c r="HA354" s="1"/>
      <c r="HB354" s="1"/>
      <c r="HC354" s="1"/>
      <c r="HD354" s="1"/>
      <c r="HE354" s="1"/>
      <c r="HF354" s="1"/>
      <c r="HG354" s="1"/>
      <c r="HH354" s="1"/>
      <c r="HI354" s="1"/>
      <c r="HJ354" s="1"/>
    </row>
    <row r="355" spans="1:218" s="176" customFormat="1" ht="45" hidden="1" customHeight="1" x14ac:dyDescent="0.2">
      <c r="A355" s="3686" t="s">
        <v>3777</v>
      </c>
      <c r="B355" s="3687"/>
      <c r="C355" s="3688" t="s">
        <v>3778</v>
      </c>
      <c r="D355" s="3689"/>
      <c r="E355" s="3690">
        <v>1977</v>
      </c>
      <c r="F355" s="3691"/>
      <c r="G355" s="3691"/>
      <c r="H355" s="3695" t="s">
        <v>89</v>
      </c>
      <c r="I355" s="3695" t="s">
        <v>89</v>
      </c>
      <c r="J355" s="3694">
        <v>45351</v>
      </c>
      <c r="K355" s="3694">
        <v>40969</v>
      </c>
      <c r="L355" s="3694" t="s">
        <v>90</v>
      </c>
      <c r="M355" s="3866" t="s">
        <v>3779</v>
      </c>
      <c r="N355" s="3694"/>
      <c r="O355" s="3694"/>
      <c r="P355" s="3696"/>
      <c r="Q355" s="3697"/>
      <c r="R355" s="3698"/>
      <c r="S355" s="3698"/>
      <c r="T355" s="3698"/>
      <c r="U355" s="3794"/>
      <c r="V355" s="3699"/>
      <c r="W355" s="3700" t="b">
        <f>IF(OR(X355="Yes", Y355="Web-page timetable", Z355="YES"), "Yes")</f>
        <v>0</v>
      </c>
      <c r="X355" s="3701" t="s">
        <v>228</v>
      </c>
      <c r="Y355" s="3688" t="s">
        <v>229</v>
      </c>
      <c r="Z355" s="4030" t="s">
        <v>3757</v>
      </c>
      <c r="AA355" s="6194" t="s">
        <v>3780</v>
      </c>
      <c r="AB355" s="6194"/>
      <c r="AC355" s="3702"/>
      <c r="AD355" s="3900"/>
      <c r="AE355" s="4145">
        <v>46174</v>
      </c>
      <c r="AF355" s="3902" t="s">
        <v>1415</v>
      </c>
      <c r="AG355" s="3706">
        <v>46174</v>
      </c>
      <c r="AH355" s="3706"/>
      <c r="AI355" s="3706"/>
      <c r="AJ355" s="3713"/>
      <c r="AK355" s="3707"/>
      <c r="AL355" s="4376"/>
      <c r="AM355" s="4939"/>
      <c r="AN355" s="3706"/>
      <c r="AO355" s="3706"/>
      <c r="AP355" s="3706"/>
      <c r="AQ355" s="3695"/>
      <c r="AR355" s="4273" t="s">
        <v>3781</v>
      </c>
      <c r="AS355" s="3903"/>
      <c r="AT355" s="5284"/>
      <c r="AU355" s="3903"/>
      <c r="AV355" s="3905"/>
      <c r="AW355" s="3905"/>
      <c r="AX355" s="3904"/>
      <c r="AY355" s="3906"/>
      <c r="AZ355" s="3903"/>
      <c r="BA355" s="3907"/>
      <c r="BB355" s="3903"/>
      <c r="BC355" s="3905"/>
      <c r="BD355" s="3905"/>
      <c r="BE355" s="3904"/>
      <c r="BF355" s="3904"/>
      <c r="BG355" s="4089">
        <v>46692</v>
      </c>
      <c r="BH355" s="3706">
        <v>46692</v>
      </c>
      <c r="BI355" s="3711"/>
      <c r="BJ355" s="4089">
        <v>46844</v>
      </c>
      <c r="BK355" s="3706">
        <v>46844</v>
      </c>
      <c r="BL355" s="3711"/>
      <c r="BM355" s="4089">
        <v>47150</v>
      </c>
      <c r="BN355" s="3706">
        <v>47150</v>
      </c>
      <c r="BO355" s="3711"/>
      <c r="BP355" s="3870" t="s">
        <v>3782</v>
      </c>
      <c r="BQ355" s="4854" t="s">
        <v>1417</v>
      </c>
      <c r="BR355" s="3870"/>
      <c r="BS355" s="5427"/>
      <c r="BT355" s="3716">
        <v>45757</v>
      </c>
      <c r="BU355" s="3716"/>
      <c r="BV355" s="3695" t="s">
        <v>116</v>
      </c>
      <c r="BW355" s="3716"/>
      <c r="BX355" s="3716"/>
      <c r="BY355" s="3695"/>
      <c r="BZ355" s="3716"/>
      <c r="CA355" s="3716" t="s">
        <v>104</v>
      </c>
      <c r="CB355" s="2149"/>
      <c r="CC355" s="2120" t="s">
        <v>3783</v>
      </c>
      <c r="CD355" s="12"/>
      <c r="CE355" s="12"/>
      <c r="CF355" s="12"/>
      <c r="CG355" s="18" t="s">
        <v>93</v>
      </c>
      <c r="GT355" s="1"/>
      <c r="GU355" s="1"/>
      <c r="GV355" s="1"/>
      <c r="GW355" s="1"/>
      <c r="GX355" s="1"/>
      <c r="GY355" s="1"/>
      <c r="GZ355" s="1"/>
      <c r="HA355" s="1"/>
      <c r="HB355" s="1"/>
      <c r="HC355" s="1"/>
      <c r="HD355" s="1"/>
      <c r="HE355" s="1"/>
      <c r="HF355" s="1"/>
      <c r="HG355" s="1"/>
      <c r="HH355" s="1"/>
      <c r="HI355" s="1"/>
      <c r="HJ355" s="1"/>
    </row>
    <row r="356" spans="1:218" s="176" customFormat="1" ht="51.75" customHeight="1" thickTop="1" x14ac:dyDescent="0.2">
      <c r="A356" s="3686" t="s">
        <v>3784</v>
      </c>
      <c r="B356" s="3687"/>
      <c r="C356" s="3688" t="s">
        <v>3785</v>
      </c>
      <c r="D356" s="3689" t="s">
        <v>3786</v>
      </c>
      <c r="E356" s="3690"/>
      <c r="F356" s="3691"/>
      <c r="G356" s="3691"/>
      <c r="H356" s="3692" t="s">
        <v>89</v>
      </c>
      <c r="I356" s="3693" t="s">
        <v>89</v>
      </c>
      <c r="J356" s="3694">
        <v>45126</v>
      </c>
      <c r="K356" s="3694">
        <v>42438</v>
      </c>
      <c r="L356" s="3694"/>
      <c r="M356" s="3866"/>
      <c r="N356" s="3694"/>
      <c r="O356" s="3694"/>
      <c r="P356" s="3696"/>
      <c r="Q356" s="3697"/>
      <c r="R356" s="3698"/>
      <c r="S356" s="3698"/>
      <c r="T356" s="3698"/>
      <c r="U356" s="3794"/>
      <c r="V356" s="3699"/>
      <c r="W356" s="3700" t="b">
        <f>IF(OR(X356="Yes", Y356="Web-page timetable", Z356="YES"), "Yes")</f>
        <v>0</v>
      </c>
      <c r="X356" s="3701" t="s">
        <v>237</v>
      </c>
      <c r="Y356" s="3688" t="s">
        <v>1120</v>
      </c>
      <c r="Z356" s="3688" t="s">
        <v>3757</v>
      </c>
      <c r="AA356" s="5777" t="s">
        <v>4413</v>
      </c>
      <c r="AB356" s="5776" t="s">
        <v>4414</v>
      </c>
      <c r="AC356" s="3703"/>
      <c r="AD356" s="3704">
        <v>44593</v>
      </c>
      <c r="AE356" s="4145">
        <v>46266</v>
      </c>
      <c r="AF356" s="3705" t="s">
        <v>1415</v>
      </c>
      <c r="AG356" s="3706">
        <v>46266</v>
      </c>
      <c r="AH356" s="3706"/>
      <c r="AI356" s="3706"/>
      <c r="AJ356" s="3713"/>
      <c r="AK356" s="3707"/>
      <c r="AL356" s="3909"/>
      <c r="AM356" s="3715"/>
      <c r="AN356" s="3706"/>
      <c r="AO356" s="3706"/>
      <c r="AP356" s="3706"/>
      <c r="AQ356" s="3695"/>
      <c r="AR356" s="3708"/>
      <c r="AS356" s="3709"/>
      <c r="AT356" s="3692"/>
      <c r="AU356" s="3709"/>
      <c r="AV356" s="3709"/>
      <c r="AW356" s="3709"/>
      <c r="AX356" s="3692"/>
      <c r="AY356" s="3710"/>
      <c r="AZ356" s="3709"/>
      <c r="BA356" s="3692"/>
      <c r="BB356" s="3709"/>
      <c r="BC356" s="3709"/>
      <c r="BD356" s="3709"/>
      <c r="BE356" s="3692"/>
      <c r="BF356" s="3692"/>
      <c r="BG356" s="4089">
        <v>46631</v>
      </c>
      <c r="BH356" s="3706">
        <v>46631</v>
      </c>
      <c r="BI356" s="3711"/>
      <c r="BJ356" s="4089">
        <v>46722</v>
      </c>
      <c r="BK356" s="3706">
        <v>46722</v>
      </c>
      <c r="BL356" s="3711"/>
      <c r="BM356" s="4089">
        <v>46905</v>
      </c>
      <c r="BN356" s="3706">
        <v>46905</v>
      </c>
      <c r="BO356" s="3711"/>
      <c r="BP356" s="4003" t="s">
        <v>3788</v>
      </c>
      <c r="BQ356" s="5398"/>
      <c r="BR356" s="3712"/>
      <c r="BS356" s="3947"/>
      <c r="BT356" s="3716">
        <v>45938</v>
      </c>
      <c r="BU356" s="3716"/>
      <c r="BV356" s="3695" t="s">
        <v>116</v>
      </c>
      <c r="BW356" s="3716"/>
      <c r="BX356" s="3716">
        <v>45756</v>
      </c>
      <c r="BY356" s="3695" t="s">
        <v>116</v>
      </c>
      <c r="BZ356" s="3716"/>
      <c r="CA356" s="3716" t="s">
        <v>104</v>
      </c>
      <c r="CB356" s="2149"/>
      <c r="CC356" s="2120" t="s">
        <v>3789</v>
      </c>
      <c r="CD356" s="12"/>
      <c r="CE356" s="12"/>
      <c r="CF356" s="12"/>
      <c r="CG356" s="18"/>
      <c r="GT356" s="1"/>
      <c r="GU356" s="1"/>
      <c r="GV356" s="1"/>
      <c r="GW356" s="1"/>
      <c r="GX356" s="1"/>
      <c r="GY356" s="1"/>
      <c r="GZ356" s="1"/>
      <c r="HA356" s="1"/>
      <c r="HB356" s="1"/>
      <c r="HC356" s="1"/>
      <c r="HD356" s="1"/>
      <c r="HE356" s="1"/>
      <c r="HF356" s="1"/>
      <c r="HG356" s="1"/>
      <c r="HH356" s="1"/>
      <c r="HI356" s="1"/>
      <c r="HJ356" s="1"/>
    </row>
    <row r="357" spans="1:218" s="176" customFormat="1" ht="45" customHeight="1" thickBot="1" x14ac:dyDescent="0.25">
      <c r="A357" s="3938"/>
      <c r="B357" s="3939" t="s">
        <v>3790</v>
      </c>
      <c r="C357" s="2900" t="s">
        <v>3785</v>
      </c>
      <c r="D357" s="2900" t="s">
        <v>3791</v>
      </c>
      <c r="E357" s="4359"/>
      <c r="F357" s="2902"/>
      <c r="G357" s="2902"/>
      <c r="H357" s="2893" t="s">
        <v>89</v>
      </c>
      <c r="I357" s="2902" t="s">
        <v>89</v>
      </c>
      <c r="J357" s="2894">
        <v>45126</v>
      </c>
      <c r="K357" s="3940"/>
      <c r="L357" s="4363"/>
      <c r="M357" s="4364"/>
      <c r="N357" s="4363"/>
      <c r="O357" s="4363"/>
      <c r="P357" s="2894">
        <v>45670</v>
      </c>
      <c r="Q357" s="4271">
        <v>45777</v>
      </c>
      <c r="R357" s="2903"/>
      <c r="S357" s="4365"/>
      <c r="T357" s="4365"/>
      <c r="U357" s="3917"/>
      <c r="V357" s="4366"/>
      <c r="W357" s="4367"/>
      <c r="X357" s="2905"/>
      <c r="Y357" s="2900"/>
      <c r="Z357" s="2900"/>
      <c r="AA357" s="6193"/>
      <c r="AB357" s="6193"/>
      <c r="AC357" s="4372"/>
      <c r="AD357" s="3922"/>
      <c r="AE357" s="4202"/>
      <c r="AF357" s="3921"/>
      <c r="AG357" s="3922"/>
      <c r="AH357" s="3922"/>
      <c r="AI357" s="3922"/>
      <c r="AJ357" s="4373"/>
      <c r="AK357" s="4375"/>
      <c r="AL357" s="3922"/>
      <c r="AM357" s="3921"/>
      <c r="AN357" s="3922"/>
      <c r="AO357" s="3922"/>
      <c r="AP357" s="3922"/>
      <c r="AQ357" s="2894"/>
      <c r="AR357" s="5259"/>
      <c r="AS357" s="4733"/>
      <c r="AT357" s="3940"/>
      <c r="AU357" s="4381"/>
      <c r="AV357" s="3927"/>
      <c r="AW357" s="3927"/>
      <c r="AX357" s="3940"/>
      <c r="AY357" s="2903"/>
      <c r="AZ357" s="4381"/>
      <c r="BA357" s="2903"/>
      <c r="BB357" s="4381"/>
      <c r="BC357" s="3927"/>
      <c r="BD357" s="3927"/>
      <c r="BE357" s="3940"/>
      <c r="BF357" s="3940"/>
      <c r="BG357" s="4162">
        <v>45670</v>
      </c>
      <c r="BH357" s="3922">
        <v>45658</v>
      </c>
      <c r="BI357" s="3922">
        <v>45658</v>
      </c>
      <c r="BJ357" s="4162">
        <v>45748</v>
      </c>
      <c r="BK357" s="3922">
        <v>45748</v>
      </c>
      <c r="BL357" s="3930">
        <v>45777</v>
      </c>
      <c r="BM357" s="4162"/>
      <c r="BN357" s="4382"/>
      <c r="BO357" s="3930"/>
      <c r="BP357" s="3933" t="s">
        <v>3792</v>
      </c>
      <c r="BQ357" s="5392" t="s">
        <v>3793</v>
      </c>
      <c r="BR357" s="3933"/>
      <c r="BS357" s="3933"/>
      <c r="BT357" s="2899"/>
      <c r="BU357" s="2899"/>
      <c r="BV357" s="2894"/>
      <c r="BW357" s="2899"/>
      <c r="BX357" s="5440">
        <v>45784</v>
      </c>
      <c r="BY357" s="2899" t="s">
        <v>116</v>
      </c>
      <c r="BZ357" s="5447"/>
      <c r="CA357" s="2899" t="s">
        <v>3794</v>
      </c>
      <c r="CB357" s="2149"/>
      <c r="CC357" s="1178"/>
      <c r="CD357" s="1176"/>
      <c r="CE357" s="1176"/>
      <c r="CF357" s="1176"/>
      <c r="CG357" s="1175"/>
      <c r="GT357" s="1"/>
      <c r="GU357" s="1"/>
      <c r="GV357" s="1"/>
      <c r="GW357" s="1"/>
      <c r="GX357" s="1"/>
      <c r="GY357" s="1"/>
      <c r="GZ357" s="1"/>
      <c r="HA357" s="1"/>
      <c r="HB357" s="1"/>
      <c r="HC357" s="1"/>
      <c r="HD357" s="1"/>
      <c r="HE357" s="1"/>
      <c r="HF357" s="1"/>
      <c r="HG357" s="1"/>
      <c r="HH357" s="1"/>
      <c r="HI357" s="1"/>
      <c r="HJ357" s="1"/>
    </row>
    <row r="358" spans="1:218" s="176" customFormat="1" ht="45" hidden="1" customHeight="1" thickTop="1" x14ac:dyDescent="0.2">
      <c r="A358" s="3644" t="s">
        <v>3795</v>
      </c>
      <c r="B358" s="3645"/>
      <c r="C358" s="3646" t="s">
        <v>3796</v>
      </c>
      <c r="D358" s="3646" t="s">
        <v>3797</v>
      </c>
      <c r="E358" s="5475" t="s">
        <v>193</v>
      </c>
      <c r="F358" s="3647"/>
      <c r="G358" s="3647"/>
      <c r="H358" s="3662" t="s">
        <v>89</v>
      </c>
      <c r="I358" s="3662" t="s">
        <v>89</v>
      </c>
      <c r="J358" s="3650">
        <v>45264</v>
      </c>
      <c r="K358" s="3649">
        <v>41841</v>
      </c>
      <c r="L358" s="3649" t="s">
        <v>90</v>
      </c>
      <c r="M358" s="3863" t="s">
        <v>3798</v>
      </c>
      <c r="N358" s="3649"/>
      <c r="O358" s="3649"/>
      <c r="P358" s="3650"/>
      <c r="Q358" s="3651"/>
      <c r="R358" s="3652"/>
      <c r="S358" s="3652"/>
      <c r="T358" s="3652"/>
      <c r="U358" s="3798"/>
      <c r="V358" s="3653"/>
      <c r="W358" s="3654" t="b">
        <f t="shared" ref="W358:W381" si="15">IF(OR(X358="Yes", Y358="Web-page timetable", Z358="YES"), "Yes")</f>
        <v>0</v>
      </c>
      <c r="X358" s="3655" t="s">
        <v>237</v>
      </c>
      <c r="Y358" s="3646" t="s">
        <v>94</v>
      </c>
      <c r="Z358" s="3662"/>
      <c r="AA358" s="5777" t="s">
        <v>3799</v>
      </c>
      <c r="AB358" s="5862" t="s">
        <v>3800</v>
      </c>
      <c r="AC358" s="3656"/>
      <c r="AD358" s="3658">
        <v>44440</v>
      </c>
      <c r="AE358" s="4254"/>
      <c r="AF358" s="3659"/>
      <c r="AG358" s="3658"/>
      <c r="AH358" s="3658"/>
      <c r="AI358" s="3658"/>
      <c r="AJ358" s="3660"/>
      <c r="AK358" s="3661"/>
      <c r="AL358" s="5757"/>
      <c r="AM358" s="5248"/>
      <c r="AN358" s="3658"/>
      <c r="AO358" s="3658"/>
      <c r="AP358" s="3658"/>
      <c r="AQ358" s="3662"/>
      <c r="AR358" s="4032"/>
      <c r="AS358" s="5934"/>
      <c r="AT358" s="3648"/>
      <c r="AU358" s="3664"/>
      <c r="AV358" s="3665"/>
      <c r="AW358" s="3665"/>
      <c r="AX358" s="3648"/>
      <c r="AY358" s="3667"/>
      <c r="AZ358" s="3664"/>
      <c r="BA358" s="3667"/>
      <c r="BB358" s="3664"/>
      <c r="BC358" s="3665"/>
      <c r="BD358" s="3665"/>
      <c r="BE358" s="3648"/>
      <c r="BF358" s="3648"/>
      <c r="BG358" s="4251"/>
      <c r="BH358" s="3658"/>
      <c r="BI358" s="3647"/>
      <c r="BJ358" s="4251"/>
      <c r="BK358" s="3647"/>
      <c r="BL358" s="3668"/>
      <c r="BM358" s="4251"/>
      <c r="BN358" s="3669"/>
      <c r="BO358" s="3668"/>
      <c r="BP358" s="3949" t="s">
        <v>3801</v>
      </c>
      <c r="BQ358" s="5533" t="s">
        <v>3802</v>
      </c>
      <c r="BR358" s="3684" t="s">
        <v>3803</v>
      </c>
      <c r="BS358" s="3870"/>
      <c r="BT358" s="3671">
        <v>45938</v>
      </c>
      <c r="BU358" s="3671">
        <v>45160</v>
      </c>
      <c r="BV358" s="3662" t="s">
        <v>116</v>
      </c>
      <c r="BW358" s="3671"/>
      <c r="BX358" s="3671">
        <v>45160</v>
      </c>
      <c r="BY358" s="3662" t="s">
        <v>116</v>
      </c>
      <c r="BZ358" s="3950">
        <v>45958</v>
      </c>
      <c r="CA358" s="3716" t="s">
        <v>104</v>
      </c>
      <c r="CB358" s="2149"/>
      <c r="CC358" s="2120" t="s">
        <v>3804</v>
      </c>
      <c r="CD358" s="12"/>
      <c r="CE358" s="12" t="s">
        <v>106</v>
      </c>
      <c r="CF358" s="12" t="s">
        <v>3296</v>
      </c>
      <c r="CG358" s="18" t="s">
        <v>93</v>
      </c>
      <c r="GT358" s="1"/>
      <c r="GU358" s="1"/>
      <c r="GV358" s="1"/>
      <c r="GW358" s="1"/>
      <c r="GX358" s="1"/>
      <c r="GY358" s="1"/>
      <c r="GZ358" s="1"/>
      <c r="HA358" s="1"/>
      <c r="HB358" s="1"/>
      <c r="HC358" s="1"/>
      <c r="HD358" s="1"/>
      <c r="HE358" s="1"/>
      <c r="HF358" s="1"/>
      <c r="HG358" s="1"/>
      <c r="HH358" s="1"/>
      <c r="HI358" s="1"/>
      <c r="HJ358" s="1"/>
    </row>
    <row r="359" spans="1:218" s="176" customFormat="1" ht="45" hidden="1" customHeight="1" x14ac:dyDescent="0.2">
      <c r="A359" s="1412" t="s">
        <v>3805</v>
      </c>
      <c r="B359" s="3304"/>
      <c r="C359" s="1381" t="s">
        <v>3806</v>
      </c>
      <c r="D359" s="1380" t="s">
        <v>3394</v>
      </c>
      <c r="E359" s="7352">
        <v>2177</v>
      </c>
      <c r="F359" s="1385" t="s">
        <v>91</v>
      </c>
      <c r="G359" s="1385" t="s">
        <v>1158</v>
      </c>
      <c r="H359" s="1413" t="s">
        <v>89</v>
      </c>
      <c r="I359" s="1414" t="s">
        <v>194</v>
      </c>
      <c r="J359" s="1389">
        <v>42999</v>
      </c>
      <c r="K359" s="1389"/>
      <c r="L359" s="1389"/>
      <c r="M359" s="2002"/>
      <c r="N359" s="1389"/>
      <c r="O359" s="1389"/>
      <c r="P359" s="1388"/>
      <c r="Q359" s="1415"/>
      <c r="R359" s="1416"/>
      <c r="S359" s="1416"/>
      <c r="T359" s="1416"/>
      <c r="U359" s="3792"/>
      <c r="V359" s="1417"/>
      <c r="W359" s="1391" t="str">
        <f t="shared" si="15"/>
        <v>Yes</v>
      </c>
      <c r="X359" s="1392" t="s">
        <v>93</v>
      </c>
      <c r="Y359" s="108" t="s">
        <v>94</v>
      </c>
      <c r="Z359" s="108"/>
      <c r="AA359" s="5779" t="s">
        <v>3395</v>
      </c>
      <c r="AB359" s="5779" t="s">
        <v>3396</v>
      </c>
      <c r="AC359" s="2926"/>
      <c r="AD359" s="1418">
        <v>45717</v>
      </c>
      <c r="AE359" s="1570" t="s">
        <v>3397</v>
      </c>
      <c r="AF359" s="1419" t="s">
        <v>3398</v>
      </c>
      <c r="AG359" s="1396">
        <v>44317</v>
      </c>
      <c r="AH359" s="1397">
        <v>44326</v>
      </c>
      <c r="AI359" s="1397">
        <v>44368</v>
      </c>
      <c r="AJ359" s="3008" t="s">
        <v>3399</v>
      </c>
      <c r="AK359" s="1399"/>
      <c r="AL359" s="7368">
        <v>44927</v>
      </c>
      <c r="AM359" s="7414" t="s">
        <v>142</v>
      </c>
      <c r="AN359" s="1396">
        <v>44927</v>
      </c>
      <c r="AO359" s="1397">
        <v>44927</v>
      </c>
      <c r="AP359" s="1397">
        <v>44986</v>
      </c>
      <c r="AQ359" s="1398"/>
      <c r="AR359" s="1400"/>
      <c r="AS359" s="1420">
        <v>45658</v>
      </c>
      <c r="AT359" s="1421" t="s">
        <v>367</v>
      </c>
      <c r="AU359" s="1422">
        <v>45658</v>
      </c>
      <c r="AV359" s="1397">
        <v>45667</v>
      </c>
      <c r="AW359" s="1397">
        <v>45723</v>
      </c>
      <c r="AX359" s="220" t="s">
        <v>3400</v>
      </c>
      <c r="AY359" s="1425"/>
      <c r="AZ359" s="1420" t="s">
        <v>3401</v>
      </c>
      <c r="BA359" s="1421" t="s">
        <v>3402</v>
      </c>
      <c r="BB359" s="1422">
        <v>45962</v>
      </c>
      <c r="BC359" s="1423"/>
      <c r="BD359" s="1423"/>
      <c r="BE359" s="1424"/>
      <c r="BF359" s="1424"/>
      <c r="BG359" s="4085" t="s">
        <v>3403</v>
      </c>
      <c r="BH359" s="1396">
        <v>46054</v>
      </c>
      <c r="BI359" s="1408"/>
      <c r="BJ359" s="4085" t="s">
        <v>3404</v>
      </c>
      <c r="BK359" s="1396">
        <v>46235</v>
      </c>
      <c r="BL359" s="1408"/>
      <c r="BM359" s="4085" t="s">
        <v>3405</v>
      </c>
      <c r="BN359" s="1396">
        <v>46692</v>
      </c>
      <c r="BO359" s="1445"/>
      <c r="BP359" s="540" t="s">
        <v>3406</v>
      </c>
      <c r="BQ359" s="627" t="s">
        <v>355</v>
      </c>
      <c r="BR359" s="540"/>
      <c r="BS359" s="540" t="s">
        <v>3807</v>
      </c>
      <c r="BT359" s="1409">
        <v>45338</v>
      </c>
      <c r="BU359" s="1409">
        <v>45756</v>
      </c>
      <c r="BV359" s="1410" t="s">
        <v>116</v>
      </c>
      <c r="BW359" s="1409"/>
      <c r="BX359" s="1409">
        <v>45756</v>
      </c>
      <c r="BY359" s="1410" t="s">
        <v>116</v>
      </c>
      <c r="BZ359" s="1409">
        <v>45756</v>
      </c>
      <c r="CA359" s="1409" t="s">
        <v>262</v>
      </c>
      <c r="CB359" s="1409"/>
      <c r="CC359" s="540" t="s">
        <v>105</v>
      </c>
      <c r="CD359" s="12"/>
      <c r="CE359" s="12"/>
      <c r="CF359" s="12"/>
      <c r="CG359" s="18"/>
      <c r="GT359" s="1"/>
      <c r="GU359" s="1"/>
      <c r="GV359" s="1"/>
      <c r="GW359" s="1"/>
      <c r="GX359" s="1"/>
      <c r="GY359" s="1"/>
      <c r="GZ359" s="1"/>
      <c r="HA359" s="1"/>
      <c r="HB359" s="1"/>
      <c r="HC359" s="1"/>
      <c r="HD359" s="1"/>
      <c r="HE359" s="1"/>
      <c r="HF359" s="1"/>
      <c r="HG359" s="1"/>
      <c r="HH359" s="1"/>
      <c r="HI359" s="1"/>
      <c r="HJ359" s="1"/>
    </row>
    <row r="360" spans="1:218" s="176" customFormat="1" ht="45" hidden="1" customHeight="1" x14ac:dyDescent="0.2">
      <c r="A360" s="4864"/>
      <c r="B360" s="4865" t="s">
        <v>3815</v>
      </c>
      <c r="C360" s="4866" t="s">
        <v>3809</v>
      </c>
      <c r="D360" s="4867" t="s">
        <v>1107</v>
      </c>
      <c r="E360" s="5735">
        <v>2285</v>
      </c>
      <c r="F360" s="4868">
        <v>2025</v>
      </c>
      <c r="G360" s="4868">
        <v>2050</v>
      </c>
      <c r="H360" s="4869" t="s">
        <v>89</v>
      </c>
      <c r="I360" s="5479" t="s">
        <v>194</v>
      </c>
      <c r="J360" s="4890">
        <v>44851</v>
      </c>
      <c r="K360" s="4890">
        <v>41304</v>
      </c>
      <c r="L360" s="4891"/>
      <c r="M360" s="4892"/>
      <c r="N360" s="4891"/>
      <c r="O360" s="4891"/>
      <c r="P360" s="4870"/>
      <c r="Q360" s="4871"/>
      <c r="R360" s="4872"/>
      <c r="S360" s="4873"/>
      <c r="T360" s="4873"/>
      <c r="U360" s="4874"/>
      <c r="V360" s="4875"/>
      <c r="W360" s="4876" t="str">
        <f t="shared" si="15"/>
        <v>Yes</v>
      </c>
      <c r="X360" s="4877" t="s">
        <v>93</v>
      </c>
      <c r="Y360" s="4866" t="s">
        <v>267</v>
      </c>
      <c r="Z360" s="4866"/>
      <c r="AA360" s="5805" t="s">
        <v>1108</v>
      </c>
      <c r="AB360" s="5806" t="s">
        <v>1109</v>
      </c>
      <c r="AC360" s="4878"/>
      <c r="AD360" s="4879">
        <v>45047</v>
      </c>
      <c r="AE360" s="4880">
        <v>44805</v>
      </c>
      <c r="AF360" s="4869" t="s">
        <v>1110</v>
      </c>
      <c r="AG360" s="4765">
        <v>44805</v>
      </c>
      <c r="AH360" s="4881">
        <v>44809</v>
      </c>
      <c r="AI360" s="4881">
        <v>44869</v>
      </c>
      <c r="AJ360" s="4882"/>
      <c r="AK360" s="4883"/>
      <c r="AL360" s="4884" t="s">
        <v>1111</v>
      </c>
      <c r="AM360" s="4869" t="s">
        <v>1112</v>
      </c>
      <c r="AN360" s="4765">
        <v>45444</v>
      </c>
      <c r="AO360" s="4868"/>
      <c r="AP360" s="4868"/>
      <c r="AQ360" s="4868"/>
      <c r="AR360" s="4885"/>
      <c r="AS360" s="4886"/>
      <c r="AT360" s="4886"/>
      <c r="AU360" s="4884"/>
      <c r="AV360" s="4886"/>
      <c r="AW360" s="4886"/>
      <c r="AX360" s="4886"/>
      <c r="AY360" s="4887"/>
      <c r="AZ360" s="4884"/>
      <c r="BA360" s="4886"/>
      <c r="BB360" s="4884"/>
      <c r="BC360" s="4886"/>
      <c r="BD360" s="4886"/>
      <c r="BE360" s="4886"/>
      <c r="BF360" s="4886"/>
      <c r="BG360" s="4888">
        <v>45658</v>
      </c>
      <c r="BH360" s="4765">
        <v>45658</v>
      </c>
      <c r="BI360" s="4885"/>
      <c r="BJ360" s="4888">
        <v>45717</v>
      </c>
      <c r="BK360" s="4765">
        <v>45717</v>
      </c>
      <c r="BL360" s="4885"/>
      <c r="BM360" s="4888" t="s">
        <v>114</v>
      </c>
      <c r="BN360" s="4765" t="s">
        <v>114</v>
      </c>
      <c r="BO360" s="4885"/>
      <c r="BP360" s="5459" t="s">
        <v>1113</v>
      </c>
      <c r="BQ360" s="5460" t="s">
        <v>1114</v>
      </c>
      <c r="BR360" s="4889" t="s">
        <v>1825</v>
      </c>
      <c r="BS360" s="4889" t="s">
        <v>1116</v>
      </c>
      <c r="BT360" s="1699">
        <v>45468</v>
      </c>
      <c r="BU360" s="1699"/>
      <c r="BV360" s="4870" t="s">
        <v>116</v>
      </c>
      <c r="BW360" s="1699">
        <v>44803</v>
      </c>
      <c r="BX360" s="1699">
        <v>45345</v>
      </c>
      <c r="BY360" s="1699" t="s">
        <v>116</v>
      </c>
      <c r="BZ360" s="1699">
        <v>45950</v>
      </c>
      <c r="CA360" s="1699" t="s">
        <v>1117</v>
      </c>
      <c r="CB360" s="1409"/>
      <c r="CC360" s="1178"/>
      <c r="CD360" s="1176"/>
      <c r="CE360" s="1176"/>
      <c r="CF360" s="1176"/>
      <c r="CG360" s="1175"/>
      <c r="GT360" s="1"/>
      <c r="GU360" s="1"/>
      <c r="GV360" s="1"/>
      <c r="GW360" s="1"/>
      <c r="GX360" s="1"/>
      <c r="GY360" s="1"/>
      <c r="GZ360" s="1"/>
      <c r="HA360" s="1"/>
      <c r="HB360" s="1"/>
      <c r="HC360" s="1"/>
      <c r="HD360" s="1"/>
      <c r="HE360" s="1"/>
      <c r="HF360" s="1"/>
      <c r="HG360" s="1"/>
      <c r="HH360" s="1"/>
      <c r="HI360" s="1"/>
      <c r="HJ360" s="1"/>
    </row>
    <row r="361" spans="1:218" s="176" customFormat="1" ht="45" hidden="1" customHeight="1" x14ac:dyDescent="0.2">
      <c r="A361" s="1581" t="s">
        <v>3808</v>
      </c>
      <c r="B361" s="3316"/>
      <c r="C361" s="1426" t="s">
        <v>3809</v>
      </c>
      <c r="D361" s="1713"/>
      <c r="E361" s="5005"/>
      <c r="F361" s="1562"/>
      <c r="G361" s="1562"/>
      <c r="H361" s="1563" t="s">
        <v>89</v>
      </c>
      <c r="I361" s="1563" t="s">
        <v>89</v>
      </c>
      <c r="J361" s="1506">
        <v>44851</v>
      </c>
      <c r="K361" s="1437"/>
      <c r="L361" s="1437" t="s">
        <v>90</v>
      </c>
      <c r="M361" s="2628" t="s">
        <v>3577</v>
      </c>
      <c r="N361" s="1437"/>
      <c r="O361" s="1437"/>
      <c r="P361" s="1506"/>
      <c r="Q361" s="1632"/>
      <c r="R361" s="1625"/>
      <c r="S361" s="1625"/>
      <c r="T361" s="1625"/>
      <c r="U361" s="3809"/>
      <c r="V361" s="3749"/>
      <c r="W361" s="3750" t="b">
        <f t="shared" si="15"/>
        <v>0</v>
      </c>
      <c r="X361" s="3751" t="s">
        <v>237</v>
      </c>
      <c r="Y361" s="1426" t="s">
        <v>94</v>
      </c>
      <c r="Z361" s="1563"/>
      <c r="AA361" s="5863" t="s">
        <v>3810</v>
      </c>
      <c r="AB361" s="5863" t="s">
        <v>3811</v>
      </c>
      <c r="AC361" s="3753"/>
      <c r="AD361" s="4123">
        <v>44378</v>
      </c>
      <c r="AE361" s="4132"/>
      <c r="AF361" s="3754"/>
      <c r="AG361" s="3755"/>
      <c r="AH361" s="3755"/>
      <c r="AI361" s="3755"/>
      <c r="AJ361" s="3848"/>
      <c r="AK361" s="3757"/>
      <c r="AL361" s="4931"/>
      <c r="AM361" s="3813"/>
      <c r="AN361" s="3755"/>
      <c r="AO361" s="3755"/>
      <c r="AP361" s="3755"/>
      <c r="AQ361" s="1563"/>
      <c r="AR361" s="3758"/>
      <c r="AS361" s="3759"/>
      <c r="AT361" s="2471"/>
      <c r="AU361" s="3855"/>
      <c r="AV361" s="3759"/>
      <c r="AW361" s="3759"/>
      <c r="AX361" s="2471"/>
      <c r="AY361" s="3760"/>
      <c r="AZ361" s="3759"/>
      <c r="BA361" s="3857"/>
      <c r="BB361" s="3855"/>
      <c r="BC361" s="3759"/>
      <c r="BD361" s="3759"/>
      <c r="BE361" s="2471"/>
      <c r="BF361" s="2471"/>
      <c r="BG361" s="4160"/>
      <c r="BH361" s="3755"/>
      <c r="BI361" s="3755"/>
      <c r="BJ361" s="4160">
        <v>46357</v>
      </c>
      <c r="BK361" s="3755">
        <v>46357</v>
      </c>
      <c r="BL361" s="3590"/>
      <c r="BM361" s="4160"/>
      <c r="BN361" s="3589"/>
      <c r="BO361" s="3590"/>
      <c r="BP361" s="4499" t="s">
        <v>3812</v>
      </c>
      <c r="BQ361" s="3858" t="s">
        <v>1192</v>
      </c>
      <c r="BR361" s="3591"/>
      <c r="BS361" s="3911" t="s">
        <v>1116</v>
      </c>
      <c r="BT361" s="3592">
        <v>45938</v>
      </c>
      <c r="BU361" s="3592"/>
      <c r="BV361" s="1563"/>
      <c r="BW361" s="3592"/>
      <c r="BX361" s="3592">
        <v>45687</v>
      </c>
      <c r="BY361" s="1563"/>
      <c r="BZ361" s="3592"/>
      <c r="CA361" s="3592" t="s">
        <v>3813</v>
      </c>
      <c r="CB361" s="2149"/>
      <c r="CC361" s="2120" t="s">
        <v>3814</v>
      </c>
      <c r="CD361" s="38"/>
      <c r="CE361" s="12"/>
      <c r="CF361" s="12"/>
      <c r="CG361" s="18"/>
      <c r="GT361" s="1"/>
      <c r="GU361" s="1"/>
      <c r="GV361" s="1"/>
      <c r="GW361" s="1"/>
      <c r="GX361" s="1"/>
      <c r="GY361" s="1"/>
      <c r="GZ361" s="1"/>
      <c r="HA361" s="1"/>
      <c r="HB361" s="1"/>
      <c r="HC361" s="1"/>
      <c r="HD361" s="1"/>
      <c r="HE361" s="1"/>
      <c r="HF361" s="1"/>
      <c r="HG361" s="1"/>
      <c r="HH361" s="1"/>
      <c r="HI361" s="1"/>
      <c r="HJ361" s="1"/>
    </row>
    <row r="362" spans="1:218" s="176" customFormat="1" ht="45" hidden="1" customHeight="1" x14ac:dyDescent="0.2">
      <c r="A362" s="1688" t="s">
        <v>3816</v>
      </c>
      <c r="B362" s="3307"/>
      <c r="C362" s="2275" t="s">
        <v>3817</v>
      </c>
      <c r="D362" s="1689" t="s">
        <v>3818</v>
      </c>
      <c r="E362" s="7113">
        <v>1908</v>
      </c>
      <c r="F362" s="1665" t="s">
        <v>3819</v>
      </c>
      <c r="G362" s="1665" t="s">
        <v>3616</v>
      </c>
      <c r="H362" s="1680"/>
      <c r="I362" s="1691"/>
      <c r="J362" s="1668">
        <v>43544</v>
      </c>
      <c r="K362" s="1668"/>
      <c r="L362" s="1668"/>
      <c r="M362" s="2006"/>
      <c r="N362" s="1668"/>
      <c r="O362" s="1668"/>
      <c r="P362" s="1667"/>
      <c r="Q362" s="1705"/>
      <c r="R362" s="1669"/>
      <c r="S362" s="1669"/>
      <c r="T362" s="1669"/>
      <c r="U362" s="3793">
        <v>45356</v>
      </c>
      <c r="V362" s="1671" t="s">
        <v>1374</v>
      </c>
      <c r="W362" s="1695" t="b">
        <f t="shared" si="15"/>
        <v>0</v>
      </c>
      <c r="X362" s="1672"/>
      <c r="Y362" s="1376"/>
      <c r="Z362" s="1376"/>
      <c r="AA362" s="5786"/>
      <c r="AB362" s="5786"/>
      <c r="AC362" s="2312"/>
      <c r="AD362" s="1682"/>
      <c r="AE362" s="4147"/>
      <c r="AF362" s="1676"/>
      <c r="AG362" s="1674"/>
      <c r="AH362" s="1674"/>
      <c r="AI362" s="1674"/>
      <c r="AJ362" s="3006"/>
      <c r="AK362" s="1677"/>
      <c r="AL362" s="1679"/>
      <c r="AM362" s="1676"/>
      <c r="AN362" s="1674"/>
      <c r="AO362" s="1674"/>
      <c r="AP362" s="1674"/>
      <c r="AQ362" s="1666"/>
      <c r="AR362" s="1697"/>
      <c r="AS362" s="1679"/>
      <c r="AT362" s="1680"/>
      <c r="AU362" s="1679"/>
      <c r="AV362" s="1679"/>
      <c r="AW362" s="1679"/>
      <c r="AX362" s="1680"/>
      <c r="AY362" s="1698"/>
      <c r="AZ362" s="1679"/>
      <c r="BA362" s="1680"/>
      <c r="BB362" s="1679"/>
      <c r="BC362" s="1679"/>
      <c r="BD362" s="1679"/>
      <c r="BE362" s="1680"/>
      <c r="BF362" s="1680"/>
      <c r="BG362" s="4158"/>
      <c r="BH362" s="1674"/>
      <c r="BI362" s="1683"/>
      <c r="BJ362" s="4158"/>
      <c r="BK362" s="1674"/>
      <c r="BL362" s="1683"/>
      <c r="BM362" s="4158"/>
      <c r="BN362" s="1674"/>
      <c r="BO362" s="1683"/>
      <c r="BP362" s="4274" t="s">
        <v>3820</v>
      </c>
      <c r="BQ362" s="4827"/>
      <c r="BR362" s="2275"/>
      <c r="BS362" s="2275"/>
      <c r="BT362" s="1684">
        <v>43874</v>
      </c>
      <c r="BU362" s="1684"/>
      <c r="BV362" s="1666" t="s">
        <v>116</v>
      </c>
      <c r="BW362" s="1684"/>
      <c r="BX362" s="1684"/>
      <c r="BY362" s="1666"/>
      <c r="BZ362" s="1684">
        <v>45377</v>
      </c>
      <c r="CA362" s="2319" t="s">
        <v>3821</v>
      </c>
      <c r="CB362" s="1684"/>
      <c r="CC362" s="1376" t="s">
        <v>3822</v>
      </c>
      <c r="CD362" s="12"/>
      <c r="CE362" s="12"/>
      <c r="CF362" s="12"/>
      <c r="CG362" s="18"/>
      <c r="GT362" s="1"/>
      <c r="GU362" s="1"/>
      <c r="GV362" s="1"/>
      <c r="GW362" s="1"/>
      <c r="GX362" s="1"/>
      <c r="GY362" s="1"/>
      <c r="GZ362" s="1"/>
      <c r="HA362" s="1"/>
      <c r="HB362" s="1"/>
      <c r="HC362" s="1"/>
      <c r="HD362" s="1"/>
      <c r="HE362" s="1"/>
      <c r="HF362" s="1"/>
      <c r="HG362" s="1"/>
      <c r="HH362" s="1"/>
      <c r="HI362" s="1"/>
      <c r="HJ362" s="1"/>
    </row>
    <row r="363" spans="1:218" s="176" customFormat="1" ht="45" hidden="1" customHeight="1" x14ac:dyDescent="0.2">
      <c r="A363" s="3686" t="s">
        <v>3823</v>
      </c>
      <c r="B363" s="3687"/>
      <c r="C363" s="3688" t="s">
        <v>3824</v>
      </c>
      <c r="D363" s="3689" t="s">
        <v>3825</v>
      </c>
      <c r="E363" s="3690" t="s">
        <v>566</v>
      </c>
      <c r="F363" s="3691" t="s">
        <v>423</v>
      </c>
      <c r="G363" s="3691" t="s">
        <v>281</v>
      </c>
      <c r="H363" s="3692" t="s">
        <v>89</v>
      </c>
      <c r="I363" s="3692" t="s">
        <v>89</v>
      </c>
      <c r="J363" s="3696">
        <v>43151</v>
      </c>
      <c r="K363" s="3696"/>
      <c r="L363" s="3696"/>
      <c r="M363" s="3735"/>
      <c r="N363" s="3696"/>
      <c r="O363" s="3696"/>
      <c r="P363" s="3696"/>
      <c r="Q363" s="3697"/>
      <c r="R363" s="3698"/>
      <c r="S363" s="3698"/>
      <c r="T363" s="3698"/>
      <c r="U363" s="3794">
        <v>43709</v>
      </c>
      <c r="V363" s="3727" t="s">
        <v>3826</v>
      </c>
      <c r="W363" s="3700" t="str">
        <f t="shared" si="15"/>
        <v>Yes</v>
      </c>
      <c r="X363" s="3701" t="s">
        <v>93</v>
      </c>
      <c r="Y363" s="3688" t="s">
        <v>94</v>
      </c>
      <c r="Z363" s="3688"/>
      <c r="AA363" s="5776" t="s">
        <v>3827</v>
      </c>
      <c r="AB363" s="5777" t="s">
        <v>3828</v>
      </c>
      <c r="AC363" s="3719"/>
      <c r="AD363" s="3704">
        <v>45717</v>
      </c>
      <c r="AE363" s="4145" t="s">
        <v>1366</v>
      </c>
      <c r="AF363" s="3705" t="s">
        <v>367</v>
      </c>
      <c r="AG363" s="3706">
        <v>46327</v>
      </c>
      <c r="AH363" s="3706"/>
      <c r="AI363" s="3706"/>
      <c r="AJ363" s="3713"/>
      <c r="AK363" s="3707"/>
      <c r="AL363" s="3909"/>
      <c r="AM363" s="3714"/>
      <c r="AN363" s="3706"/>
      <c r="AO363" s="3706"/>
      <c r="AP363" s="3706"/>
      <c r="AQ363" s="3695"/>
      <c r="AR363" s="3708"/>
      <c r="AS363" s="3709"/>
      <c r="AT363" s="3692"/>
      <c r="AU363" s="3709"/>
      <c r="AV363" s="3709"/>
      <c r="AW363" s="3709"/>
      <c r="AX363" s="3692"/>
      <c r="AY363" s="3710"/>
      <c r="AZ363" s="3709"/>
      <c r="BA363" s="3692"/>
      <c r="BB363" s="3709"/>
      <c r="BC363" s="3709"/>
      <c r="BD363" s="3709"/>
      <c r="BE363" s="3692"/>
      <c r="BF363" s="3692"/>
      <c r="BG363" s="4089" t="s">
        <v>3829</v>
      </c>
      <c r="BH363" s="3706">
        <v>46600</v>
      </c>
      <c r="BI363" s="3711"/>
      <c r="BJ363" s="4089">
        <v>46722</v>
      </c>
      <c r="BK363" s="3706">
        <v>46722</v>
      </c>
      <c r="BL363" s="3711"/>
      <c r="BM363" s="4089">
        <v>46935</v>
      </c>
      <c r="BN363" s="3706">
        <v>46935</v>
      </c>
      <c r="BO363" s="3711"/>
      <c r="BP363" s="3688" t="s">
        <v>3830</v>
      </c>
      <c r="BQ363" s="4182" t="s">
        <v>355</v>
      </c>
      <c r="BR363" s="3712"/>
      <c r="BS363" s="3688"/>
      <c r="BT363" s="3716">
        <v>45595</v>
      </c>
      <c r="BU363" s="3716">
        <v>45756</v>
      </c>
      <c r="BV363" s="3695" t="s">
        <v>116</v>
      </c>
      <c r="BW363" s="3716">
        <v>44271</v>
      </c>
      <c r="BX363" s="3716">
        <v>45756</v>
      </c>
      <c r="BY363" s="3695" t="s">
        <v>116</v>
      </c>
      <c r="BZ363" s="3716">
        <v>45756</v>
      </c>
      <c r="CA363" s="3716" t="s">
        <v>104</v>
      </c>
      <c r="CB363" s="1409"/>
      <c r="CC363" s="540"/>
      <c r="CD363" s="12"/>
      <c r="CE363" s="12"/>
      <c r="CF363" s="12"/>
      <c r="CG363" s="18"/>
      <c r="GT363" s="1"/>
      <c r="GU363" s="1"/>
      <c r="GV363" s="1"/>
      <c r="GW363" s="1"/>
      <c r="GX363" s="1"/>
      <c r="GY363" s="1"/>
      <c r="GZ363" s="1"/>
      <c r="HA363" s="1"/>
      <c r="HB363" s="1"/>
      <c r="HC363" s="1"/>
      <c r="HD363" s="1"/>
      <c r="HE363" s="1"/>
      <c r="HF363" s="1"/>
      <c r="HG363" s="1"/>
      <c r="HH363" s="1"/>
      <c r="HI363" s="1"/>
      <c r="HJ363" s="1"/>
    </row>
    <row r="364" spans="1:218" s="176" customFormat="1" ht="45" hidden="1" customHeight="1" x14ac:dyDescent="0.2">
      <c r="A364" s="1581" t="s">
        <v>3831</v>
      </c>
      <c r="B364" s="3316"/>
      <c r="C364" s="1426" t="s">
        <v>3832</v>
      </c>
      <c r="D364" s="1380" t="s">
        <v>3833</v>
      </c>
      <c r="E364" s="7352">
        <v>1948</v>
      </c>
      <c r="F364" s="1387"/>
      <c r="G364" s="1387">
        <v>2042</v>
      </c>
      <c r="H364" s="1646" t="s">
        <v>89</v>
      </c>
      <c r="I364" s="1414" t="s">
        <v>89</v>
      </c>
      <c r="J364" s="1389">
        <v>41324</v>
      </c>
      <c r="K364" s="1389"/>
      <c r="L364" s="1389" t="s">
        <v>90</v>
      </c>
      <c r="M364" s="2002" t="s">
        <v>3834</v>
      </c>
      <c r="N364" s="1389"/>
      <c r="O364" s="1389"/>
      <c r="P364" s="1388"/>
      <c r="Q364" s="1415"/>
      <c r="R364" s="1416"/>
      <c r="S364" s="1416"/>
      <c r="T364" s="1416"/>
      <c r="U364" s="3792"/>
      <c r="V364" s="1417"/>
      <c r="W364" s="1391" t="str">
        <f t="shared" si="15"/>
        <v>Yes</v>
      </c>
      <c r="X364" s="1392" t="s">
        <v>93</v>
      </c>
      <c r="Y364" s="108" t="s">
        <v>94</v>
      </c>
      <c r="Z364" s="108"/>
      <c r="AA364" s="5821" t="s">
        <v>3835</v>
      </c>
      <c r="AB364" s="5779" t="s">
        <v>3836</v>
      </c>
      <c r="AC364" s="2967"/>
      <c r="AD364" s="1418">
        <v>45717</v>
      </c>
      <c r="AE364" s="1570" t="s">
        <v>3837</v>
      </c>
      <c r="AF364" s="1419" t="s">
        <v>270</v>
      </c>
      <c r="AG364" s="1396">
        <v>45352</v>
      </c>
      <c r="AH364" s="1397"/>
      <c r="AI364" s="1397">
        <v>45413</v>
      </c>
      <c r="AJ364" s="3235" t="s">
        <v>3838</v>
      </c>
      <c r="AK364" s="1399"/>
      <c r="AL364" s="1420" t="s">
        <v>2372</v>
      </c>
      <c r="AM364" s="1419" t="s">
        <v>3840</v>
      </c>
      <c r="AN364" s="1396">
        <v>45962</v>
      </c>
      <c r="AO364" s="1397"/>
      <c r="AP364" s="1397"/>
      <c r="AQ364" s="1398"/>
      <c r="AR364" s="1400"/>
      <c r="AS364" s="1420"/>
      <c r="AT364" s="1421"/>
      <c r="AU364" s="1422"/>
      <c r="AV364" s="1423"/>
      <c r="AW364" s="1423"/>
      <c r="AX364" s="1424"/>
      <c r="AY364" s="1425"/>
      <c r="AZ364" s="1420"/>
      <c r="BA364" s="1421"/>
      <c r="BB364" s="1422"/>
      <c r="BC364" s="1423"/>
      <c r="BD364" s="1423"/>
      <c r="BE364" s="1424"/>
      <c r="BF364" s="1424"/>
      <c r="BG364" s="4085" t="s">
        <v>3841</v>
      </c>
      <c r="BH364" s="1396">
        <v>46143</v>
      </c>
      <c r="BI364" s="1408"/>
      <c r="BJ364" s="4085" t="s">
        <v>3677</v>
      </c>
      <c r="BK364" s="1396">
        <v>46235</v>
      </c>
      <c r="BL364" s="1445"/>
      <c r="BM364" s="4085" t="s">
        <v>3842</v>
      </c>
      <c r="BN364" s="1396">
        <v>46508</v>
      </c>
      <c r="BO364" s="1445"/>
      <c r="BP364" s="540" t="s">
        <v>4415</v>
      </c>
      <c r="BQ364" s="627" t="s">
        <v>355</v>
      </c>
      <c r="BR364" s="540" t="s">
        <v>3844</v>
      </c>
      <c r="BS364" s="540"/>
      <c r="BT364" s="1409">
        <v>45320</v>
      </c>
      <c r="BU364" s="1409">
        <v>45755</v>
      </c>
      <c r="BV364" s="1410" t="s">
        <v>116</v>
      </c>
      <c r="BW364" s="1409">
        <v>44797</v>
      </c>
      <c r="BX364" s="1409">
        <v>45755</v>
      </c>
      <c r="BY364" s="1409" t="s">
        <v>116</v>
      </c>
      <c r="BZ364" s="1409">
        <v>45785</v>
      </c>
      <c r="CA364" s="1409" t="s">
        <v>262</v>
      </c>
      <c r="CB364" s="1409"/>
      <c r="CC364" s="540" t="s">
        <v>105</v>
      </c>
      <c r="CD364" s="12"/>
      <c r="CE364" s="12"/>
      <c r="CF364" s="12"/>
      <c r="CG364" s="18"/>
      <c r="GT364" s="1"/>
      <c r="GU364" s="1"/>
      <c r="GV364" s="1"/>
      <c r="GW364" s="1"/>
      <c r="GX364" s="1"/>
      <c r="GY364" s="1"/>
      <c r="GZ364" s="1"/>
      <c r="HA364" s="1"/>
      <c r="HB364" s="1"/>
      <c r="HC364" s="1"/>
      <c r="HD364" s="1"/>
      <c r="HE364" s="1"/>
      <c r="HF364" s="1"/>
      <c r="HG364" s="1"/>
      <c r="HH364" s="1"/>
      <c r="HI364" s="1"/>
      <c r="HJ364" s="1"/>
    </row>
    <row r="365" spans="1:218" s="176" customFormat="1" ht="45" hidden="1" customHeight="1" x14ac:dyDescent="0.2">
      <c r="A365" s="1688" t="s">
        <v>3846</v>
      </c>
      <c r="B365" s="3307"/>
      <c r="C365" s="2275" t="s">
        <v>3847</v>
      </c>
      <c r="D365" s="1689" t="s">
        <v>1020</v>
      </c>
      <c r="E365" s="1704">
        <v>1367</v>
      </c>
      <c r="F365" s="1665" t="s">
        <v>292</v>
      </c>
      <c r="G365" s="1665" t="s">
        <v>1021</v>
      </c>
      <c r="H365" s="1680" t="s">
        <v>89</v>
      </c>
      <c r="I365" s="1691" t="s">
        <v>194</v>
      </c>
      <c r="J365" s="1668">
        <v>42565</v>
      </c>
      <c r="K365" s="1668"/>
      <c r="L365" s="1668"/>
      <c r="M365" s="2006"/>
      <c r="N365" s="1668"/>
      <c r="O365" s="1668"/>
      <c r="P365" s="1667"/>
      <c r="Q365" s="1705"/>
      <c r="R365" s="1669"/>
      <c r="S365" s="1669"/>
      <c r="T365" s="1669"/>
      <c r="U365" s="3793">
        <v>43647</v>
      </c>
      <c r="V365" s="2316" t="s">
        <v>1022</v>
      </c>
      <c r="W365" s="1695" t="str">
        <f t="shared" si="15"/>
        <v>Yes</v>
      </c>
      <c r="X365" s="1672" t="s">
        <v>93</v>
      </c>
      <c r="Y365" s="1376" t="s">
        <v>267</v>
      </c>
      <c r="Z365" s="1666"/>
      <c r="AA365" s="5786" t="s">
        <v>1023</v>
      </c>
      <c r="AB365" s="5786"/>
      <c r="AC365" s="2312"/>
      <c r="AD365" s="1674">
        <v>43678</v>
      </c>
      <c r="AE365" s="4147" t="s">
        <v>873</v>
      </c>
      <c r="AF365" s="1676" t="s">
        <v>1024</v>
      </c>
      <c r="AG365" s="1674">
        <v>44378</v>
      </c>
      <c r="AH365" s="1674"/>
      <c r="AI365" s="1674"/>
      <c r="AJ365" s="3006"/>
      <c r="AK365" s="1677"/>
      <c r="AL365" s="7165"/>
      <c r="AM365" s="7141"/>
      <c r="AN365" s="1674"/>
      <c r="AO365" s="1674"/>
      <c r="AP365" s="1674"/>
      <c r="AQ365" s="1666"/>
      <c r="AR365" s="1697"/>
      <c r="AS365" s="1679"/>
      <c r="AT365" s="1680"/>
      <c r="AU365" s="1679"/>
      <c r="AV365" s="1679"/>
      <c r="AW365" s="1679"/>
      <c r="AX365" s="1680"/>
      <c r="AY365" s="1698"/>
      <c r="AZ365" s="1679"/>
      <c r="BA365" s="1680"/>
      <c r="BB365" s="1679"/>
      <c r="BC365" s="1679"/>
      <c r="BD365" s="1679"/>
      <c r="BE365" s="1680"/>
      <c r="BF365" s="1680"/>
      <c r="BG365" s="4158" t="s">
        <v>1025</v>
      </c>
      <c r="BH365" s="1674">
        <v>44743</v>
      </c>
      <c r="BI365" s="1674"/>
      <c r="BJ365" s="4158" t="s">
        <v>316</v>
      </c>
      <c r="BK365" s="1674">
        <v>45017</v>
      </c>
      <c r="BL365" s="1683"/>
      <c r="BM365" s="4158" t="s">
        <v>1026</v>
      </c>
      <c r="BN365" s="1682">
        <v>45292</v>
      </c>
      <c r="BO365" s="1683"/>
      <c r="BP365" s="1376" t="s">
        <v>1027</v>
      </c>
      <c r="BQ365" s="4184"/>
      <c r="BR365" s="2300"/>
      <c r="BS365" s="1703"/>
      <c r="BT365" s="1684">
        <v>44547</v>
      </c>
      <c r="BU365" s="1684"/>
      <c r="BV365" s="1666" t="s">
        <v>116</v>
      </c>
      <c r="BW365" s="1684">
        <v>44547</v>
      </c>
      <c r="BX365" s="1684">
        <v>44278</v>
      </c>
      <c r="BY365" s="1666" t="s">
        <v>116</v>
      </c>
      <c r="BZ365" s="1684"/>
      <c r="CA365" s="2319" t="s">
        <v>117</v>
      </c>
      <c r="CB365" s="1684"/>
      <c r="CC365" s="1376" t="s">
        <v>105</v>
      </c>
      <c r="CD365" s="12"/>
      <c r="CE365" s="12"/>
      <c r="CF365" s="12"/>
      <c r="CG365" s="18"/>
      <c r="GT365" s="1"/>
      <c r="GU365" s="1"/>
      <c r="GV365" s="1"/>
      <c r="GW365" s="1"/>
      <c r="GX365" s="1"/>
      <c r="GY365" s="1"/>
      <c r="GZ365" s="1"/>
      <c r="HA365" s="1"/>
      <c r="HB365" s="1"/>
      <c r="HC365" s="1"/>
      <c r="HD365" s="1"/>
      <c r="HE365" s="1"/>
      <c r="HF365" s="1"/>
      <c r="HG365" s="1"/>
      <c r="HH365" s="1"/>
      <c r="HI365" s="1"/>
      <c r="HJ365" s="1"/>
    </row>
    <row r="366" spans="1:218" s="176" customFormat="1" ht="45" hidden="1" customHeight="1" x14ac:dyDescent="0.2">
      <c r="A366" s="3874" t="s">
        <v>3848</v>
      </c>
      <c r="B366" s="3875"/>
      <c r="C366" s="542" t="s">
        <v>3849</v>
      </c>
      <c r="D366" s="3515" t="s">
        <v>3850</v>
      </c>
      <c r="E366" s="4788"/>
      <c r="F366" s="3838"/>
      <c r="G366" s="3838"/>
      <c r="H366" s="3835" t="s">
        <v>89</v>
      </c>
      <c r="I366" s="3245" t="s">
        <v>89</v>
      </c>
      <c r="J366" s="3819">
        <v>45211</v>
      </c>
      <c r="K366" s="3819" t="s">
        <v>3851</v>
      </c>
      <c r="L366" s="3819"/>
      <c r="M366" s="3873"/>
      <c r="N366" s="3819"/>
      <c r="O366" s="3819"/>
      <c r="P366" s="3821"/>
      <c r="Q366" s="3839"/>
      <c r="R366" s="3840"/>
      <c r="S366" s="3840"/>
      <c r="T366" s="3840"/>
      <c r="U366" s="3802"/>
      <c r="V366" s="2629"/>
      <c r="W366" s="1725" t="str">
        <f t="shared" si="15"/>
        <v>Yes</v>
      </c>
      <c r="X366" s="3825" t="s">
        <v>93</v>
      </c>
      <c r="Y366" s="542" t="s">
        <v>94</v>
      </c>
      <c r="Z366" s="542"/>
      <c r="AA366" s="5789" t="s">
        <v>3852</v>
      </c>
      <c r="AB366" s="5789" t="s">
        <v>3853</v>
      </c>
      <c r="AC366" s="3842"/>
      <c r="AD366" s="3828">
        <v>45870</v>
      </c>
      <c r="AE366" s="4152" t="s">
        <v>1845</v>
      </c>
      <c r="AF366" s="3818" t="s">
        <v>3854</v>
      </c>
      <c r="AG366" s="3829">
        <v>46023</v>
      </c>
      <c r="AH366" s="3829"/>
      <c r="AI366" s="3829"/>
      <c r="AJ366" s="3844"/>
      <c r="AK366" s="3845"/>
      <c r="AL366" s="3833"/>
      <c r="AM366" s="3818"/>
      <c r="AN366" s="3829"/>
      <c r="AO366" s="3829"/>
      <c r="AP366" s="3829"/>
      <c r="AQ366" s="1685"/>
      <c r="AR366" s="3832"/>
      <c r="AS366" s="3833"/>
      <c r="AT366" s="3835"/>
      <c r="AU366" s="3833"/>
      <c r="AV366" s="3833"/>
      <c r="AW366" s="3833"/>
      <c r="AX366" s="3835"/>
      <c r="AY366" s="3834"/>
      <c r="AZ366" s="3833"/>
      <c r="BA366" s="3835"/>
      <c r="BB366" s="3833"/>
      <c r="BC366" s="3833"/>
      <c r="BD366" s="3833"/>
      <c r="BE366" s="3835"/>
      <c r="BF366" s="3835"/>
      <c r="BG366" s="4166" t="s">
        <v>984</v>
      </c>
      <c r="BH366" s="3829">
        <v>46113</v>
      </c>
      <c r="BI366" s="3836"/>
      <c r="BJ366" s="4166">
        <v>46296</v>
      </c>
      <c r="BK366" s="3829">
        <v>46296</v>
      </c>
      <c r="BL366" s="3836"/>
      <c r="BM366" s="4166">
        <v>46539</v>
      </c>
      <c r="BN366" s="3829">
        <v>46539</v>
      </c>
      <c r="BO366" s="3836"/>
      <c r="BP366" s="692" t="s">
        <v>3855</v>
      </c>
      <c r="BQ366" s="5394" t="s">
        <v>3855</v>
      </c>
      <c r="BR366" s="542"/>
      <c r="BS366" s="542"/>
      <c r="BT366" s="1556">
        <v>45996</v>
      </c>
      <c r="BU366" s="1556">
        <v>45960</v>
      </c>
      <c r="BV366" s="1685" t="s">
        <v>116</v>
      </c>
      <c r="BW366" s="1556">
        <v>45996</v>
      </c>
      <c r="BX366" s="1556">
        <v>45960</v>
      </c>
      <c r="BY366" s="1685" t="s">
        <v>116</v>
      </c>
      <c r="BZ366" s="1556">
        <v>45700</v>
      </c>
      <c r="CA366" s="1556" t="s">
        <v>566</v>
      </c>
      <c r="CB366" s="2149"/>
      <c r="CC366" s="2120" t="s">
        <v>3856</v>
      </c>
      <c r="CD366" s="12"/>
      <c r="CE366" s="12"/>
      <c r="CF366" s="12"/>
      <c r="CG366" s="18"/>
      <c r="GT366" s="1"/>
      <c r="GU366" s="1"/>
      <c r="GV366" s="1"/>
      <c r="GW366" s="1"/>
      <c r="GX366" s="1"/>
      <c r="GY366" s="1"/>
      <c r="GZ366" s="1"/>
      <c r="HA366" s="1"/>
      <c r="HB366" s="1"/>
      <c r="HC366" s="1"/>
      <c r="HD366" s="1"/>
      <c r="HE366" s="1"/>
      <c r="HF366" s="1"/>
      <c r="HG366" s="1"/>
      <c r="HH366" s="1"/>
      <c r="HI366" s="1"/>
      <c r="HJ366" s="1"/>
    </row>
    <row r="367" spans="1:218" s="176" customFormat="1" ht="45" hidden="1" customHeight="1" x14ac:dyDescent="0.2">
      <c r="A367" s="4225" t="s">
        <v>3857</v>
      </c>
      <c r="B367" s="4321"/>
      <c r="C367" s="2487" t="s">
        <v>3858</v>
      </c>
      <c r="D367" s="4224" t="s">
        <v>3859</v>
      </c>
      <c r="E367" s="4358">
        <v>2162</v>
      </c>
      <c r="F367" s="4343" t="s">
        <v>423</v>
      </c>
      <c r="G367" s="4343" t="s">
        <v>949</v>
      </c>
      <c r="H367" s="4226" t="s">
        <v>89</v>
      </c>
      <c r="I367" s="4793" t="s">
        <v>89</v>
      </c>
      <c r="J367" s="4229">
        <v>45818</v>
      </c>
      <c r="K367" s="4229">
        <v>41106</v>
      </c>
      <c r="L367" s="4227" t="s">
        <v>90</v>
      </c>
      <c r="M367" s="4228" t="s">
        <v>3860</v>
      </c>
      <c r="N367" s="4227"/>
      <c r="O367" s="4227"/>
      <c r="P367" s="4229">
        <v>44946</v>
      </c>
      <c r="Q367" s="4230">
        <v>45016</v>
      </c>
      <c r="R367" s="4231">
        <v>45755</v>
      </c>
      <c r="S367" s="4231"/>
      <c r="T367" s="4231"/>
      <c r="U367" s="4232"/>
      <c r="V367" s="4233"/>
      <c r="W367" s="4234" t="str">
        <f t="shared" si="15"/>
        <v>Yes</v>
      </c>
      <c r="X367" s="4235" t="s">
        <v>93</v>
      </c>
      <c r="Y367" s="2487" t="s">
        <v>94</v>
      </c>
      <c r="Z367" s="4783"/>
      <c r="AA367" s="5783" t="s">
        <v>3861</v>
      </c>
      <c r="AB367" s="5783" t="s">
        <v>3862</v>
      </c>
      <c r="AC367" s="4344"/>
      <c r="AD367" s="4237">
        <v>45778</v>
      </c>
      <c r="AE367" s="4238" t="s">
        <v>3863</v>
      </c>
      <c r="AF367" s="4239" t="s">
        <v>3864</v>
      </c>
      <c r="AG367" s="4240"/>
      <c r="AH367" s="4240">
        <v>43143</v>
      </c>
      <c r="AI367" s="4240">
        <v>43185</v>
      </c>
      <c r="AJ367" s="4345" t="s">
        <v>3865</v>
      </c>
      <c r="AK367" s="4242"/>
      <c r="AL367" s="4346"/>
      <c r="AM367" s="4347" t="s">
        <v>3866</v>
      </c>
      <c r="AN367" s="4240"/>
      <c r="AO367" s="4240">
        <v>43413</v>
      </c>
      <c r="AP367" s="4240">
        <v>43455</v>
      </c>
      <c r="AQ367" s="4218" t="s">
        <v>3867</v>
      </c>
      <c r="AR367" s="4296"/>
      <c r="AS367" s="4243">
        <v>44176</v>
      </c>
      <c r="AT367" s="4226" t="s">
        <v>3868</v>
      </c>
      <c r="AU367" s="4243">
        <v>44166</v>
      </c>
      <c r="AV367" s="4243">
        <v>44176</v>
      </c>
      <c r="AW367" s="4243">
        <v>44232</v>
      </c>
      <c r="AX367" s="4226" t="s">
        <v>3869</v>
      </c>
      <c r="AY367" s="4336"/>
      <c r="AZ367" s="4243"/>
      <c r="BA367" s="4226"/>
      <c r="BB367" s="4243"/>
      <c r="BC367" s="4243"/>
      <c r="BD367" s="4243"/>
      <c r="BE367" s="4226"/>
      <c r="BF367" s="4226"/>
      <c r="BG367" s="4245">
        <v>44896</v>
      </c>
      <c r="BH367" s="4240">
        <v>44896</v>
      </c>
      <c r="BI367" s="4246">
        <v>44932</v>
      </c>
      <c r="BJ367" s="4245">
        <v>44986</v>
      </c>
      <c r="BK367" s="4240">
        <v>44986</v>
      </c>
      <c r="BL367" s="4246">
        <v>44986</v>
      </c>
      <c r="BM367" s="4245">
        <v>45778</v>
      </c>
      <c r="BN367" s="4240">
        <v>45778</v>
      </c>
      <c r="BO367" s="4246">
        <v>45818</v>
      </c>
      <c r="BP367" s="2487" t="s">
        <v>3870</v>
      </c>
      <c r="BQ367" s="4247" t="s">
        <v>915</v>
      </c>
      <c r="BR367" s="2487"/>
      <c r="BS367" s="2487"/>
      <c r="BT367" s="2486">
        <v>45315</v>
      </c>
      <c r="BU367" s="2486">
        <v>45938</v>
      </c>
      <c r="BV367" s="4218" t="s">
        <v>116</v>
      </c>
      <c r="BW367" s="2486">
        <v>45938</v>
      </c>
      <c r="BX367" s="2486">
        <v>45022</v>
      </c>
      <c r="BY367" s="4218" t="s">
        <v>116</v>
      </c>
      <c r="BZ367" s="2486">
        <v>45755</v>
      </c>
      <c r="CA367" s="2486" t="s">
        <v>3871</v>
      </c>
      <c r="CB367" s="2185"/>
      <c r="CC367" s="2151" t="s">
        <v>3872</v>
      </c>
      <c r="CD367" s="12"/>
      <c r="CE367" s="12"/>
      <c r="CF367" s="12"/>
      <c r="CG367" s="18"/>
      <c r="GT367" s="1"/>
      <c r="GU367" s="1"/>
      <c r="GV367" s="1"/>
      <c r="GW367" s="1"/>
      <c r="GX367" s="1"/>
      <c r="GY367" s="1"/>
      <c r="GZ367" s="1"/>
      <c r="HA367" s="1"/>
      <c r="HB367" s="1"/>
      <c r="HC367" s="1"/>
      <c r="HD367" s="1"/>
      <c r="HE367" s="1"/>
      <c r="HF367" s="1"/>
      <c r="HG367" s="1"/>
      <c r="HH367" s="1"/>
      <c r="HI367" s="1"/>
      <c r="HJ367" s="1"/>
    </row>
    <row r="368" spans="1:218" s="176" customFormat="1" ht="45" hidden="1" customHeight="1" x14ac:dyDescent="0.2">
      <c r="A368" s="3686" t="s">
        <v>3873</v>
      </c>
      <c r="B368" s="3687"/>
      <c r="C368" s="3688" t="s">
        <v>3874</v>
      </c>
      <c r="D368" s="3689" t="s">
        <v>3875</v>
      </c>
      <c r="E368" s="3717"/>
      <c r="F368" s="3691"/>
      <c r="G368" s="3691"/>
      <c r="H368" s="3692" t="s">
        <v>89</v>
      </c>
      <c r="I368" s="3692" t="s">
        <v>89</v>
      </c>
      <c r="J368" s="3694">
        <v>43550</v>
      </c>
      <c r="K368" s="3694"/>
      <c r="L368" s="3694"/>
      <c r="M368" s="3866"/>
      <c r="N368" s="3694"/>
      <c r="O368" s="3694"/>
      <c r="P368" s="3696"/>
      <c r="Q368" s="3697"/>
      <c r="R368" s="3698"/>
      <c r="S368" s="3698"/>
      <c r="T368" s="3698"/>
      <c r="U368" s="3794">
        <v>45352</v>
      </c>
      <c r="V368" s="3699" t="s">
        <v>2724</v>
      </c>
      <c r="W368" s="3700" t="str">
        <f t="shared" si="15"/>
        <v>Yes</v>
      </c>
      <c r="X368" s="3701" t="s">
        <v>93</v>
      </c>
      <c r="Y368" s="3688" t="s">
        <v>267</v>
      </c>
      <c r="Z368" s="3688"/>
      <c r="AA368" s="5802" t="s">
        <v>3876</v>
      </c>
      <c r="AB368" s="5802" t="s">
        <v>3877</v>
      </c>
      <c r="AC368" s="3703"/>
      <c r="AD368" s="3704">
        <v>45689</v>
      </c>
      <c r="AE368" s="4145">
        <v>46054</v>
      </c>
      <c r="AF368" s="3705" t="s">
        <v>210</v>
      </c>
      <c r="AG368" s="3706">
        <v>46054</v>
      </c>
      <c r="AH368" s="3706"/>
      <c r="AI368" s="3706"/>
      <c r="AJ368" s="3713"/>
      <c r="AK368" s="3707"/>
      <c r="AL368" s="3709"/>
      <c r="AM368" s="3705"/>
      <c r="AN368" s="3706"/>
      <c r="AO368" s="3706"/>
      <c r="AP368" s="3706"/>
      <c r="AQ368" s="3695"/>
      <c r="AR368" s="3708"/>
      <c r="AS368" s="3709"/>
      <c r="AT368" s="3692"/>
      <c r="AU368" s="3709"/>
      <c r="AV368" s="3709"/>
      <c r="AW368" s="3709"/>
      <c r="AX368" s="3692"/>
      <c r="AY368" s="3710"/>
      <c r="AZ368" s="3709"/>
      <c r="BA368" s="3692"/>
      <c r="BB368" s="3709"/>
      <c r="BC368" s="3709"/>
      <c r="BD368" s="3709"/>
      <c r="BE368" s="3692"/>
      <c r="BF368" s="3692"/>
      <c r="BG368" s="4089">
        <v>46508</v>
      </c>
      <c r="BH368" s="3706">
        <v>46508</v>
      </c>
      <c r="BI368" s="3711"/>
      <c r="BJ368" s="4089">
        <v>46722</v>
      </c>
      <c r="BK368" s="3706">
        <v>46722</v>
      </c>
      <c r="BL368" s="3711"/>
      <c r="BM368" s="4089">
        <v>46935</v>
      </c>
      <c r="BN368" s="3706">
        <v>46935</v>
      </c>
      <c r="BO368" s="3711"/>
      <c r="BP368" s="3688" t="s">
        <v>3878</v>
      </c>
      <c r="BQ368" s="4182" t="s">
        <v>3879</v>
      </c>
      <c r="BR368" s="3688" t="s">
        <v>3159</v>
      </c>
      <c r="BS368" s="3688" t="s">
        <v>2728</v>
      </c>
      <c r="BT368" s="3716">
        <v>45562</v>
      </c>
      <c r="BU368" s="3716">
        <v>45755</v>
      </c>
      <c r="BV368" s="3695" t="s">
        <v>116</v>
      </c>
      <c r="BW368" s="3716">
        <v>45562</v>
      </c>
      <c r="BX368" s="3716">
        <v>45755</v>
      </c>
      <c r="BY368" s="3695" t="s">
        <v>116</v>
      </c>
      <c r="BZ368" s="3716">
        <v>45755</v>
      </c>
      <c r="CA368" s="3716" t="s">
        <v>104</v>
      </c>
      <c r="CB368" s="1409"/>
      <c r="CC368" s="540"/>
      <c r="CD368" s="12"/>
      <c r="CE368" s="12"/>
      <c r="CF368" s="12"/>
      <c r="CG368" s="18"/>
      <c r="GT368" s="1"/>
      <c r="GU368" s="1"/>
      <c r="GV368" s="1"/>
      <c r="GW368" s="1"/>
      <c r="GX368" s="1"/>
      <c r="GY368" s="1"/>
      <c r="GZ368" s="1"/>
      <c r="HA368" s="1"/>
      <c r="HB368" s="1"/>
      <c r="HC368" s="1"/>
      <c r="HD368" s="1"/>
      <c r="HE368" s="1"/>
      <c r="HF368" s="1"/>
      <c r="HG368" s="1"/>
      <c r="HH368" s="1"/>
      <c r="HI368" s="1"/>
      <c r="HJ368" s="1"/>
    </row>
    <row r="369" spans="1:218" s="176" customFormat="1" ht="45" hidden="1" customHeight="1" x14ac:dyDescent="0.2">
      <c r="A369" s="1688" t="s">
        <v>3880</v>
      </c>
      <c r="B369" s="3307"/>
      <c r="C369" s="2275" t="s">
        <v>3881</v>
      </c>
      <c r="D369" s="1689" t="s">
        <v>2429</v>
      </c>
      <c r="E369" s="7167"/>
      <c r="F369" s="1665"/>
      <c r="G369" s="1665"/>
      <c r="H369" s="1680"/>
      <c r="I369" s="1691"/>
      <c r="J369" s="1668">
        <v>42292</v>
      </c>
      <c r="K369" s="1668"/>
      <c r="L369" s="1668"/>
      <c r="M369" s="2006"/>
      <c r="N369" s="1668"/>
      <c r="O369" s="1668"/>
      <c r="P369" s="1667"/>
      <c r="Q369" s="1705"/>
      <c r="R369" s="1669"/>
      <c r="S369" s="1669"/>
      <c r="T369" s="1669"/>
      <c r="U369" s="3793"/>
      <c r="V369" s="1671"/>
      <c r="W369" s="1695" t="str">
        <f t="shared" si="15"/>
        <v>Yes</v>
      </c>
      <c r="X369" s="1672" t="s">
        <v>93</v>
      </c>
      <c r="Y369" s="1376" t="s">
        <v>94</v>
      </c>
      <c r="Z369" s="1376"/>
      <c r="AA369" s="5773" t="s">
        <v>1302</v>
      </c>
      <c r="AB369" s="5773" t="s">
        <v>3882</v>
      </c>
      <c r="AC369" s="2314" t="s">
        <v>3883</v>
      </c>
      <c r="AD369" s="1682">
        <v>42461</v>
      </c>
      <c r="AE369" s="4147"/>
      <c r="AF369" s="1676"/>
      <c r="AG369" s="1674"/>
      <c r="AH369" s="1674"/>
      <c r="AI369" s="1674"/>
      <c r="AJ369" s="3006"/>
      <c r="AK369" s="1677"/>
      <c r="AL369" s="7129"/>
      <c r="AM369" s="7141"/>
      <c r="AN369" s="1674"/>
      <c r="AO369" s="1674"/>
      <c r="AP369" s="1674"/>
      <c r="AQ369" s="1666"/>
      <c r="AR369" s="1697"/>
      <c r="AS369" s="1679"/>
      <c r="AT369" s="1680"/>
      <c r="AU369" s="1679"/>
      <c r="AV369" s="1679"/>
      <c r="AW369" s="1679"/>
      <c r="AX369" s="1680"/>
      <c r="AY369" s="1698"/>
      <c r="AZ369" s="1679"/>
      <c r="BA369" s="1680"/>
      <c r="BB369" s="1679"/>
      <c r="BC369" s="1679"/>
      <c r="BD369" s="1679"/>
      <c r="BE369" s="1680"/>
      <c r="BF369" s="1680"/>
      <c r="BG369" s="4158">
        <v>42917</v>
      </c>
      <c r="BH369" s="1674">
        <v>42917</v>
      </c>
      <c r="BI369" s="1683"/>
      <c r="BJ369" s="4158">
        <v>43101</v>
      </c>
      <c r="BK369" s="1674">
        <v>43101</v>
      </c>
      <c r="BL369" s="1683"/>
      <c r="BM369" s="4158">
        <v>43405</v>
      </c>
      <c r="BN369" s="1674">
        <v>43405</v>
      </c>
      <c r="BO369" s="1683"/>
      <c r="BP369" s="2275" t="s">
        <v>3884</v>
      </c>
      <c r="BQ369" s="4192"/>
      <c r="BR369" s="2300"/>
      <c r="BS369" s="2275"/>
      <c r="BT369" s="1684">
        <v>43871</v>
      </c>
      <c r="BU369" s="1684"/>
      <c r="BV369" s="1666" t="s">
        <v>116</v>
      </c>
      <c r="BW369" s="1684"/>
      <c r="BX369" s="1684"/>
      <c r="BY369" s="1666"/>
      <c r="BZ369" s="1684"/>
      <c r="CA369" s="2319" t="s">
        <v>117</v>
      </c>
      <c r="CB369" s="1666"/>
      <c r="CC369" s="1376" t="s">
        <v>970</v>
      </c>
      <c r="CD369" s="12"/>
      <c r="CE369" s="12"/>
      <c r="CF369" s="12"/>
      <c r="CG369" s="18"/>
      <c r="GT369" s="1"/>
      <c r="GU369" s="1"/>
      <c r="GV369" s="1"/>
      <c r="GW369" s="1"/>
      <c r="GX369" s="1"/>
      <c r="GY369" s="1"/>
      <c r="GZ369" s="1"/>
      <c r="HA369" s="1"/>
      <c r="HB369" s="1"/>
      <c r="HC369" s="1"/>
      <c r="HD369" s="1"/>
      <c r="HE369" s="1"/>
      <c r="HF369" s="1"/>
      <c r="HG369" s="1"/>
      <c r="HH369" s="1"/>
      <c r="HI369" s="1"/>
      <c r="HJ369" s="1"/>
    </row>
    <row r="370" spans="1:218" s="176" customFormat="1" ht="45" hidden="1" customHeight="1" x14ac:dyDescent="0.2">
      <c r="A370" s="4461" t="s">
        <v>3885</v>
      </c>
      <c r="B370" s="4129"/>
      <c r="C370" s="3720" t="s">
        <v>3886</v>
      </c>
      <c r="D370" s="3720" t="s">
        <v>3887</v>
      </c>
      <c r="E370" s="4992">
        <v>2282</v>
      </c>
      <c r="F370" s="4789" t="s">
        <v>423</v>
      </c>
      <c r="G370" s="4789" t="s">
        <v>266</v>
      </c>
      <c r="H370" s="4466" t="s">
        <v>89</v>
      </c>
      <c r="I370" s="4467" t="s">
        <v>89</v>
      </c>
      <c r="J370" s="4130">
        <v>41563</v>
      </c>
      <c r="K370" s="4130"/>
      <c r="L370" s="3694" t="s">
        <v>90</v>
      </c>
      <c r="M370" s="3866" t="s">
        <v>3888</v>
      </c>
      <c r="N370" s="3694"/>
      <c r="O370" s="3694"/>
      <c r="P370" s="4468"/>
      <c r="Q370" s="4470"/>
      <c r="R370" s="4472"/>
      <c r="S370" s="4472"/>
      <c r="T370" s="4472"/>
      <c r="U370" s="4475"/>
      <c r="V370" s="4477"/>
      <c r="W370" s="4323" t="str">
        <f t="shared" si="15"/>
        <v>Yes</v>
      </c>
      <c r="X370" s="4478" t="s">
        <v>93</v>
      </c>
      <c r="Y370" s="3720" t="s">
        <v>94</v>
      </c>
      <c r="Z370" s="3720"/>
      <c r="AA370" s="5822" t="s">
        <v>3889</v>
      </c>
      <c r="AB370" s="5822" t="s">
        <v>3890</v>
      </c>
      <c r="AC370" s="4221"/>
      <c r="AD370" s="5182">
        <v>45717</v>
      </c>
      <c r="AE370" s="4482" t="s">
        <v>3891</v>
      </c>
      <c r="AF370" s="5199" t="s">
        <v>3075</v>
      </c>
      <c r="AG370" s="4485">
        <v>44501</v>
      </c>
      <c r="AH370" s="4485">
        <v>44501</v>
      </c>
      <c r="AI370" s="4485">
        <v>44562</v>
      </c>
      <c r="AJ370" s="4486" t="s">
        <v>3889</v>
      </c>
      <c r="AK370" s="3707"/>
      <c r="AL370" s="5229" t="s">
        <v>557</v>
      </c>
      <c r="AM370" s="5246" t="s">
        <v>1401</v>
      </c>
      <c r="AN370" s="4485">
        <v>46143</v>
      </c>
      <c r="AO370" s="4485"/>
      <c r="AP370" s="4485"/>
      <c r="AQ370" s="3723"/>
      <c r="AR370" s="3708"/>
      <c r="AS370" s="4488"/>
      <c r="AT370" s="4466"/>
      <c r="AU370" s="4488"/>
      <c r="AV370" s="4488"/>
      <c r="AW370" s="4488"/>
      <c r="AX370" s="4466"/>
      <c r="AY370" s="3710"/>
      <c r="AZ370" s="4488"/>
      <c r="BA370" s="4466"/>
      <c r="BB370" s="4488"/>
      <c r="BC370" s="4488"/>
      <c r="BD370" s="4488"/>
      <c r="BE370" s="4466"/>
      <c r="BF370" s="3692"/>
      <c r="BG370" s="4495" t="s">
        <v>559</v>
      </c>
      <c r="BH370" s="4485">
        <v>46508</v>
      </c>
      <c r="BI370" s="5336"/>
      <c r="BJ370" s="4495" t="s">
        <v>2580</v>
      </c>
      <c r="BK370" s="4485">
        <v>46692</v>
      </c>
      <c r="BL370" s="4496"/>
      <c r="BM370" s="4495" t="s">
        <v>3892</v>
      </c>
      <c r="BN370" s="4497">
        <v>47058</v>
      </c>
      <c r="BO370" s="4496"/>
      <c r="BP370" s="5362" t="s">
        <v>3893</v>
      </c>
      <c r="BQ370" s="5385" t="s">
        <v>355</v>
      </c>
      <c r="BR370" s="3688"/>
      <c r="BS370" s="3688"/>
      <c r="BT370" s="4133">
        <v>45320</v>
      </c>
      <c r="BU370" s="4133">
        <v>45755</v>
      </c>
      <c r="BV370" s="3723" t="s">
        <v>116</v>
      </c>
      <c r="BW370" s="4133"/>
      <c r="BX370" s="4133">
        <v>45755</v>
      </c>
      <c r="BY370" s="3723" t="s">
        <v>116</v>
      </c>
      <c r="BZ370" s="4133">
        <v>45755</v>
      </c>
      <c r="CA370" s="4133" t="s">
        <v>104</v>
      </c>
      <c r="CB370" s="1409"/>
      <c r="CC370" s="540" t="s">
        <v>105</v>
      </c>
      <c r="CD370" s="12"/>
      <c r="CE370" s="12"/>
      <c r="CF370" s="12"/>
      <c r="CG370" s="18"/>
      <c r="GT370" s="1"/>
      <c r="GU370" s="1"/>
      <c r="GV370" s="1"/>
      <c r="GW370" s="1"/>
      <c r="GX370" s="1"/>
      <c r="GY370" s="1"/>
      <c r="GZ370" s="1"/>
      <c r="HA370" s="1"/>
      <c r="HB370" s="1"/>
      <c r="HC370" s="1"/>
      <c r="HD370" s="1"/>
      <c r="HE370" s="1"/>
      <c r="HF370" s="1"/>
      <c r="HG370" s="1"/>
      <c r="HH370" s="1"/>
      <c r="HI370" s="1"/>
      <c r="HJ370" s="1"/>
    </row>
    <row r="371" spans="1:218" s="176" customFormat="1" ht="45" hidden="1" customHeight="1" x14ac:dyDescent="0.2">
      <c r="A371" s="4593" t="s">
        <v>3894</v>
      </c>
      <c r="B371" s="4596"/>
      <c r="C371" s="4593" t="s">
        <v>3895</v>
      </c>
      <c r="D371" s="4593" t="s">
        <v>2139</v>
      </c>
      <c r="E371" s="4600"/>
      <c r="F371" s="4604"/>
      <c r="G371" s="4604"/>
      <c r="H371" s="4608" t="s">
        <v>89</v>
      </c>
      <c r="I371" s="4608" t="s">
        <v>89</v>
      </c>
      <c r="J371" s="4609">
        <v>45029</v>
      </c>
      <c r="K371" s="4609">
        <v>42849</v>
      </c>
      <c r="L371" s="3694" t="s">
        <v>90</v>
      </c>
      <c r="M371" s="3866"/>
      <c r="N371" s="3694"/>
      <c r="O371" s="3698"/>
      <c r="P371" s="4609"/>
      <c r="Q371" s="4609"/>
      <c r="R371" s="4609"/>
      <c r="S371" s="4609"/>
      <c r="T371" s="4609"/>
      <c r="U371" s="4616"/>
      <c r="V371" s="4609"/>
      <c r="W371" s="4609" t="str">
        <f t="shared" si="15"/>
        <v>Yes</v>
      </c>
      <c r="X371" s="4621" t="s">
        <v>93</v>
      </c>
      <c r="Y371" s="4593" t="s">
        <v>94</v>
      </c>
      <c r="Z371" s="4593"/>
      <c r="AA371" s="6194" t="s">
        <v>2140</v>
      </c>
      <c r="AB371" s="5916" t="s">
        <v>2141</v>
      </c>
      <c r="AC371" s="4645"/>
      <c r="AD371" s="4616">
        <v>45717</v>
      </c>
      <c r="AE371" s="4616" t="s">
        <v>1660</v>
      </c>
      <c r="AF371" s="4604" t="s">
        <v>210</v>
      </c>
      <c r="AG371" s="4616">
        <v>46266</v>
      </c>
      <c r="AH371" s="4616"/>
      <c r="AI371" s="4616"/>
      <c r="AJ371" s="4653"/>
      <c r="AK371" s="3731"/>
      <c r="AL371" s="5235"/>
      <c r="AM371" s="4608"/>
      <c r="AN371" s="4616"/>
      <c r="AO371" s="4616"/>
      <c r="AP371" s="4616"/>
      <c r="AQ371" s="4608"/>
      <c r="AR371" s="4018"/>
      <c r="AS371" s="4616"/>
      <c r="AT371" s="4608"/>
      <c r="AU371" s="4616"/>
      <c r="AV371" s="4616"/>
      <c r="AW371" s="4616"/>
      <c r="AX371" s="4608"/>
      <c r="AY371" s="3731"/>
      <c r="AZ371" s="4616"/>
      <c r="BA371" s="4608"/>
      <c r="BB371" s="4616"/>
      <c r="BC371" s="4616"/>
      <c r="BD371" s="4616"/>
      <c r="BE371" s="4608"/>
      <c r="BF371" s="3731"/>
      <c r="BG371" s="4616" t="s">
        <v>2142</v>
      </c>
      <c r="BH371" s="4616">
        <v>46508</v>
      </c>
      <c r="BI371" s="4616"/>
      <c r="BJ371" s="4616">
        <v>46600</v>
      </c>
      <c r="BK371" s="4616">
        <v>46600</v>
      </c>
      <c r="BL371" s="4616"/>
      <c r="BM371" s="4616">
        <v>46844</v>
      </c>
      <c r="BN371" s="4616">
        <v>46844</v>
      </c>
      <c r="BO371" s="4616"/>
      <c r="BP371" s="4593" t="s">
        <v>2143</v>
      </c>
      <c r="BQ371" s="4687" t="s">
        <v>2144</v>
      </c>
      <c r="BR371" s="3689" t="s">
        <v>2145</v>
      </c>
      <c r="BS371" s="3741" t="s">
        <v>2146</v>
      </c>
      <c r="BT371" s="4696">
        <v>44659</v>
      </c>
      <c r="BU371" s="4696">
        <v>45755</v>
      </c>
      <c r="BV371" s="4608" t="s">
        <v>116</v>
      </c>
      <c r="BW371" s="4696">
        <v>44657</v>
      </c>
      <c r="BX371" s="4696">
        <v>45755</v>
      </c>
      <c r="BY371" s="4608" t="s">
        <v>116</v>
      </c>
      <c r="BZ371" s="4696">
        <v>45755</v>
      </c>
      <c r="CA371" s="4696" t="s">
        <v>104</v>
      </c>
      <c r="CB371" s="3251"/>
      <c r="CC371" s="2120" t="s">
        <v>2147</v>
      </c>
      <c r="CD371" s="12"/>
      <c r="CE371" s="12"/>
      <c r="CF371" s="12"/>
      <c r="CG371" s="18"/>
      <c r="GT371" s="1"/>
      <c r="GU371" s="1"/>
      <c r="GV371" s="1"/>
      <c r="GW371" s="1"/>
      <c r="GX371" s="1"/>
      <c r="GY371" s="1"/>
      <c r="GZ371" s="1"/>
      <c r="HA371" s="1"/>
      <c r="HB371" s="1"/>
      <c r="HC371" s="1"/>
      <c r="HD371" s="1"/>
      <c r="HE371" s="1"/>
      <c r="HF371" s="1"/>
      <c r="HG371" s="1"/>
      <c r="HH371" s="1"/>
      <c r="HI371" s="1"/>
      <c r="HJ371" s="1"/>
    </row>
    <row r="372" spans="1:218" s="176" customFormat="1" ht="45" hidden="1" customHeight="1" x14ac:dyDescent="0.2">
      <c r="A372" s="1720" t="s">
        <v>3896</v>
      </c>
      <c r="B372" s="3317"/>
      <c r="C372" s="2180" t="s">
        <v>3897</v>
      </c>
      <c r="D372" s="2891" t="s">
        <v>3898</v>
      </c>
      <c r="E372" s="7415">
        <v>2086</v>
      </c>
      <c r="F372" s="4791" t="s">
        <v>423</v>
      </c>
      <c r="G372" s="4791" t="s">
        <v>949</v>
      </c>
      <c r="H372" s="4832" t="s">
        <v>89</v>
      </c>
      <c r="I372" s="4796" t="s">
        <v>89</v>
      </c>
      <c r="J372" s="4052">
        <v>41988</v>
      </c>
      <c r="K372" s="4052"/>
      <c r="L372" s="1389"/>
      <c r="M372" s="2002"/>
      <c r="N372" s="1389"/>
      <c r="O372" s="1389"/>
      <c r="P372" s="4798"/>
      <c r="Q372" s="4833"/>
      <c r="R372" s="4799"/>
      <c r="S372" s="4799"/>
      <c r="T372" s="4799"/>
      <c r="U372" s="4802">
        <v>43800</v>
      </c>
      <c r="V372" s="5100" t="s">
        <v>1159</v>
      </c>
      <c r="W372" s="4803" t="str">
        <f t="shared" si="15"/>
        <v>Yes</v>
      </c>
      <c r="X372" s="1634" t="s">
        <v>93</v>
      </c>
      <c r="Y372" s="1052" t="s">
        <v>94</v>
      </c>
      <c r="Z372" s="5125"/>
      <c r="AA372" s="5778" t="s">
        <v>3899</v>
      </c>
      <c r="AB372" s="5778" t="s">
        <v>3900</v>
      </c>
      <c r="AC372" s="2967"/>
      <c r="AD372" s="4810">
        <v>45717</v>
      </c>
      <c r="AE372" s="4811">
        <v>43525</v>
      </c>
      <c r="AF372" s="4812" t="s">
        <v>1163</v>
      </c>
      <c r="AG372" s="4813">
        <v>43525</v>
      </c>
      <c r="AH372" s="4814">
        <v>43682</v>
      </c>
      <c r="AI372" s="4814">
        <v>43749</v>
      </c>
      <c r="AJ372" s="4816" t="s">
        <v>1164</v>
      </c>
      <c r="AK372" s="1399" t="s">
        <v>1165</v>
      </c>
      <c r="AL372" s="7387" t="s">
        <v>1166</v>
      </c>
      <c r="AM372" s="7416" t="s">
        <v>1167</v>
      </c>
      <c r="AN372" s="4813">
        <v>44470</v>
      </c>
      <c r="AO372" s="4814">
        <v>44480</v>
      </c>
      <c r="AP372" s="4814">
        <v>44536</v>
      </c>
      <c r="AQ372" s="4818" t="s">
        <v>1168</v>
      </c>
      <c r="AR372" s="1400"/>
      <c r="AS372" s="4817" t="s">
        <v>3901</v>
      </c>
      <c r="AT372" s="4819" t="s">
        <v>270</v>
      </c>
      <c r="AU372" s="1618">
        <v>45383</v>
      </c>
      <c r="AV372" s="4821">
        <v>45390</v>
      </c>
      <c r="AW372" s="4821">
        <v>45445</v>
      </c>
      <c r="AX372" s="5301" t="s">
        <v>3899</v>
      </c>
      <c r="AY372" s="1425"/>
      <c r="AZ372" s="4817">
        <v>45931</v>
      </c>
      <c r="BA372" s="4819" t="s">
        <v>343</v>
      </c>
      <c r="BB372" s="1618">
        <v>45931</v>
      </c>
      <c r="BC372" s="4821"/>
      <c r="BD372" s="4821"/>
      <c r="BE372" s="3430"/>
      <c r="BF372" s="1424"/>
      <c r="BG372" s="4822">
        <v>46204</v>
      </c>
      <c r="BH372" s="4813">
        <v>46204</v>
      </c>
      <c r="BI372" s="4825"/>
      <c r="BJ372" s="4822">
        <v>46296</v>
      </c>
      <c r="BK372" s="4813">
        <v>46296</v>
      </c>
      <c r="BL372" s="4825"/>
      <c r="BM372" s="4822">
        <v>46692</v>
      </c>
      <c r="BN372" s="4813">
        <v>46692</v>
      </c>
      <c r="BO372" s="4825"/>
      <c r="BP372" s="1059" t="s">
        <v>3902</v>
      </c>
      <c r="BQ372" s="4220" t="s">
        <v>355</v>
      </c>
      <c r="BR372" s="3405" t="s">
        <v>3903</v>
      </c>
      <c r="BS372" s="540"/>
      <c r="BT372" s="1621">
        <v>45607</v>
      </c>
      <c r="BU372" s="1621">
        <v>45755</v>
      </c>
      <c r="BV372" s="3932" t="s">
        <v>116</v>
      </c>
      <c r="BW372" s="1621">
        <v>45607</v>
      </c>
      <c r="BX372" s="1621">
        <v>45755</v>
      </c>
      <c r="BY372" s="3932" t="s">
        <v>116</v>
      </c>
      <c r="BZ372" s="1621">
        <v>45755</v>
      </c>
      <c r="CA372" s="1621" t="s">
        <v>262</v>
      </c>
      <c r="CB372" s="1409"/>
      <c r="CC372" s="540" t="s">
        <v>1170</v>
      </c>
      <c r="CD372" s="12"/>
      <c r="CE372" s="12"/>
      <c r="CF372" s="12"/>
      <c r="CG372" s="18"/>
      <c r="GT372" s="1"/>
      <c r="GU372" s="1"/>
      <c r="GV372" s="1"/>
      <c r="GW372" s="1"/>
      <c r="GX372" s="1"/>
      <c r="GY372" s="1"/>
      <c r="GZ372" s="1"/>
      <c r="HA372" s="1"/>
      <c r="HB372" s="1"/>
      <c r="HC372" s="1"/>
      <c r="HD372" s="1"/>
      <c r="HE372" s="1"/>
      <c r="HF372" s="1"/>
      <c r="HG372" s="1"/>
      <c r="HH372" s="1"/>
      <c r="HI372" s="1"/>
      <c r="HJ372" s="1"/>
    </row>
    <row r="373" spans="1:218" s="176" customFormat="1" ht="45" hidden="1" customHeight="1" x14ac:dyDescent="0.2">
      <c r="A373" s="1688"/>
      <c r="B373" s="3307" t="s">
        <v>3904</v>
      </c>
      <c r="C373" s="1376" t="s">
        <v>3905</v>
      </c>
      <c r="D373" s="1689" t="s">
        <v>865</v>
      </c>
      <c r="E373" s="1690">
        <v>2085</v>
      </c>
      <c r="F373" s="1666">
        <v>2020</v>
      </c>
      <c r="G373" s="1666">
        <v>2050</v>
      </c>
      <c r="H373" s="1680" t="s">
        <v>89</v>
      </c>
      <c r="I373" s="1691" t="s">
        <v>194</v>
      </c>
      <c r="J373" s="1668">
        <v>43370</v>
      </c>
      <c r="K373" s="1668"/>
      <c r="L373" s="1692"/>
      <c r="M373" s="2007"/>
      <c r="N373" s="1692"/>
      <c r="O373" s="1692"/>
      <c r="P373" s="1667"/>
      <c r="Q373" s="1705"/>
      <c r="R373" s="1669"/>
      <c r="S373" s="1669"/>
      <c r="T373" s="1694">
        <v>44774</v>
      </c>
      <c r="U373" s="3793"/>
      <c r="V373" s="1671"/>
      <c r="W373" s="1695" t="str">
        <f t="shared" si="15"/>
        <v>Yes</v>
      </c>
      <c r="X373" s="1672" t="s">
        <v>93</v>
      </c>
      <c r="Y373" s="1376" t="s">
        <v>94</v>
      </c>
      <c r="Z373" s="1376"/>
      <c r="AA373" s="5773" t="s">
        <v>867</v>
      </c>
      <c r="AB373" s="5773" t="s">
        <v>868</v>
      </c>
      <c r="AC373" s="2313" t="s">
        <v>869</v>
      </c>
      <c r="AD373" s="1682">
        <v>44317</v>
      </c>
      <c r="AE373" s="4147" t="s">
        <v>870</v>
      </c>
      <c r="AF373" s="1676" t="s">
        <v>871</v>
      </c>
      <c r="AG373" s="1674">
        <v>43497</v>
      </c>
      <c r="AH373" s="1674">
        <v>43507</v>
      </c>
      <c r="AI373" s="1674">
        <v>43549</v>
      </c>
      <c r="AJ373" s="3014" t="s">
        <v>872</v>
      </c>
      <c r="AK373" s="1677"/>
      <c r="AL373" s="7165" t="s">
        <v>873</v>
      </c>
      <c r="AM373" s="7149" t="s">
        <v>874</v>
      </c>
      <c r="AN373" s="1674">
        <v>44378</v>
      </c>
      <c r="AO373" s="1674">
        <v>44407</v>
      </c>
      <c r="AP373" s="1674">
        <v>44477</v>
      </c>
      <c r="AQ373" s="1666" t="s">
        <v>875</v>
      </c>
      <c r="AR373" s="1697"/>
      <c r="AS373" s="1679"/>
      <c r="AT373" s="1680"/>
      <c r="AU373" s="1679"/>
      <c r="AV373" s="1679"/>
      <c r="AW373" s="1679"/>
      <c r="AX373" s="1680"/>
      <c r="AY373" s="1698"/>
      <c r="AZ373" s="1679"/>
      <c r="BA373" s="1680"/>
      <c r="BB373" s="1679"/>
      <c r="BC373" s="1679"/>
      <c r="BD373" s="1679"/>
      <c r="BE373" s="1680"/>
      <c r="BF373" s="1680"/>
      <c r="BG373" s="4158">
        <v>45108</v>
      </c>
      <c r="BH373" s="1674">
        <v>45108</v>
      </c>
      <c r="BI373" s="1683"/>
      <c r="BJ373" s="4158">
        <v>45292</v>
      </c>
      <c r="BK373" s="1674">
        <v>45292</v>
      </c>
      <c r="BL373" s="1683"/>
      <c r="BM373" s="4158" t="s">
        <v>114</v>
      </c>
      <c r="BN373" s="1674" t="s">
        <v>114</v>
      </c>
      <c r="BO373" s="1683"/>
      <c r="BP373" s="7151" t="s">
        <v>2665</v>
      </c>
      <c r="BQ373" s="7226"/>
      <c r="BR373" s="7151"/>
      <c r="BS373" s="1376" t="s">
        <v>2666</v>
      </c>
      <c r="BT373" s="1684">
        <v>44256</v>
      </c>
      <c r="BU373" s="1684">
        <v>44483</v>
      </c>
      <c r="BV373" s="1666" t="s">
        <v>116</v>
      </c>
      <c r="BW373" s="1684">
        <v>44427</v>
      </c>
      <c r="BX373" s="1684">
        <v>44764</v>
      </c>
      <c r="BY373" s="1666" t="s">
        <v>116</v>
      </c>
      <c r="BZ373" s="1684">
        <v>44739</v>
      </c>
      <c r="CA373" s="2387" t="s">
        <v>877</v>
      </c>
      <c r="CB373" s="1699"/>
      <c r="CC373" s="1376"/>
      <c r="CD373" s="12"/>
      <c r="CE373" s="12"/>
      <c r="CF373" s="12"/>
      <c r="CG373" s="18"/>
      <c r="GT373" s="1"/>
      <c r="GU373" s="1"/>
      <c r="GV373" s="1"/>
      <c r="GW373" s="1"/>
      <c r="GX373" s="1"/>
      <c r="GY373" s="1"/>
      <c r="GZ373" s="1"/>
      <c r="HA373" s="1"/>
      <c r="HB373" s="1"/>
      <c r="HC373" s="1"/>
      <c r="HD373" s="1"/>
      <c r="HE373" s="1"/>
      <c r="HF373" s="1"/>
      <c r="HG373" s="1"/>
      <c r="HH373" s="1"/>
      <c r="HI373" s="1"/>
      <c r="HJ373" s="1"/>
    </row>
    <row r="374" spans="1:218" s="176" customFormat="1" ht="79" hidden="1" customHeight="1" x14ac:dyDescent="0.2">
      <c r="A374" s="1412" t="s">
        <v>3906</v>
      </c>
      <c r="B374" s="3304"/>
      <c r="C374" s="1381" t="s">
        <v>3905</v>
      </c>
      <c r="D374" s="1381" t="s">
        <v>3907</v>
      </c>
      <c r="E374" s="1428">
        <v>2286</v>
      </c>
      <c r="F374" s="1387">
        <v>2021</v>
      </c>
      <c r="G374" s="1387">
        <v>2041</v>
      </c>
      <c r="H374" s="1387" t="s">
        <v>89</v>
      </c>
      <c r="I374" s="1387" t="s">
        <v>89</v>
      </c>
      <c r="J374" s="1388">
        <v>43370</v>
      </c>
      <c r="K374" s="1389"/>
      <c r="L374" s="1389"/>
      <c r="M374" s="2002"/>
      <c r="N374" s="1389"/>
      <c r="O374" s="1389"/>
      <c r="P374" s="1388"/>
      <c r="Q374" s="1415"/>
      <c r="R374" s="1416"/>
      <c r="S374" s="1416"/>
      <c r="T374" s="1416"/>
      <c r="U374" s="3792"/>
      <c r="V374" s="1417"/>
      <c r="W374" s="1391" t="str">
        <f t="shared" si="15"/>
        <v>Yes</v>
      </c>
      <c r="X374" s="1392" t="s">
        <v>93</v>
      </c>
      <c r="Y374" s="108" t="s">
        <v>94</v>
      </c>
      <c r="Z374" s="108"/>
      <c r="AA374" s="5779" t="s">
        <v>3908</v>
      </c>
      <c r="AB374" s="5779" t="s">
        <v>4416</v>
      </c>
      <c r="AC374" s="2967"/>
      <c r="AD374" s="1531">
        <v>45717</v>
      </c>
      <c r="AE374" s="1570" t="s">
        <v>3910</v>
      </c>
      <c r="AF374" s="1419" t="s">
        <v>3911</v>
      </c>
      <c r="AG374" s="1396">
        <v>44797</v>
      </c>
      <c r="AH374" s="1397">
        <v>44797</v>
      </c>
      <c r="AI374" s="1397">
        <v>44839</v>
      </c>
      <c r="AJ374" s="3008" t="s">
        <v>3912</v>
      </c>
      <c r="AK374" s="1399"/>
      <c r="AL374" s="7401">
        <v>45139</v>
      </c>
      <c r="AM374" s="7369" t="s">
        <v>3913</v>
      </c>
      <c r="AN374" s="1396" t="s">
        <v>3914</v>
      </c>
      <c r="AO374" s="1397">
        <v>45139</v>
      </c>
      <c r="AP374" s="1397">
        <v>45200</v>
      </c>
      <c r="AQ374" s="1398" t="s">
        <v>3912</v>
      </c>
      <c r="AR374" s="1400"/>
      <c r="AS374" s="1420">
        <v>45778</v>
      </c>
      <c r="AT374" s="1421" t="s">
        <v>4417</v>
      </c>
      <c r="AU374" s="1432">
        <v>45778</v>
      </c>
      <c r="AV374" s="1423">
        <v>45809</v>
      </c>
      <c r="AW374" s="1423">
        <v>45877</v>
      </c>
      <c r="AX374" s="4317" t="s">
        <v>3916</v>
      </c>
      <c r="AY374" s="1425"/>
      <c r="AZ374" s="1420"/>
      <c r="BA374" s="1431"/>
      <c r="BB374" s="1432"/>
      <c r="BC374" s="1423"/>
      <c r="BD374" s="1423"/>
      <c r="BE374" s="1424"/>
      <c r="BF374" s="1424"/>
      <c r="BG374" s="4085">
        <v>45931</v>
      </c>
      <c r="BH374" s="1396">
        <v>45931</v>
      </c>
      <c r="BI374" s="1397"/>
      <c r="BJ374" s="4085">
        <v>46082</v>
      </c>
      <c r="BK374" s="1396">
        <v>46082</v>
      </c>
      <c r="BL374" s="1408"/>
      <c r="BM374" s="4173">
        <v>2026</v>
      </c>
      <c r="BN374" s="4040">
        <v>2026</v>
      </c>
      <c r="BO374" s="1408"/>
      <c r="BP374" s="540" t="s">
        <v>4418</v>
      </c>
      <c r="BQ374" s="627" t="s">
        <v>4419</v>
      </c>
      <c r="BR374" s="7417"/>
      <c r="BS374" s="540"/>
      <c r="BT374" s="1409">
        <v>45594</v>
      </c>
      <c r="BU374" s="1409">
        <v>45755</v>
      </c>
      <c r="BV374" s="1410" t="s">
        <v>116</v>
      </c>
      <c r="BW374" s="1409">
        <v>45594</v>
      </c>
      <c r="BX374" s="1409">
        <v>45755</v>
      </c>
      <c r="BY374" s="1410" t="s">
        <v>116</v>
      </c>
      <c r="BZ374" s="1409">
        <v>45755</v>
      </c>
      <c r="CA374" s="1409" t="s">
        <v>178</v>
      </c>
      <c r="CB374" s="1409"/>
      <c r="CC374" s="540" t="s">
        <v>105</v>
      </c>
      <c r="CD374" s="12"/>
      <c r="CE374" s="12"/>
      <c r="CF374" s="12"/>
      <c r="CG374" s="18"/>
      <c r="GT374" s="1"/>
      <c r="GU374" s="1"/>
      <c r="GV374" s="1"/>
      <c r="GW374" s="1"/>
      <c r="GX374" s="1"/>
      <c r="GY374" s="1"/>
      <c r="GZ374" s="1"/>
      <c r="HA374" s="1"/>
      <c r="HB374" s="1"/>
      <c r="HC374" s="1"/>
      <c r="HD374" s="1"/>
      <c r="HE374" s="1"/>
      <c r="HF374" s="1"/>
      <c r="HG374" s="1"/>
      <c r="HH374" s="1"/>
      <c r="HI374" s="1"/>
      <c r="HJ374" s="1"/>
    </row>
    <row r="375" spans="1:218" s="176" customFormat="1" ht="45" hidden="1" customHeight="1" x14ac:dyDescent="0.2">
      <c r="A375" s="1688" t="s">
        <v>3920</v>
      </c>
      <c r="B375" s="3307"/>
      <c r="C375" s="2275" t="s">
        <v>3921</v>
      </c>
      <c r="D375" s="1689"/>
      <c r="E375" s="1690"/>
      <c r="F375" s="1666">
        <v>2012</v>
      </c>
      <c r="G375" s="1666">
        <v>2032</v>
      </c>
      <c r="H375" s="1680"/>
      <c r="I375" s="1666"/>
      <c r="J375" s="1667">
        <v>42697</v>
      </c>
      <c r="K375" s="1667"/>
      <c r="L375" s="1667"/>
      <c r="M375" s="2276"/>
      <c r="N375" s="1667"/>
      <c r="O375" s="1667"/>
      <c r="P375" s="1667"/>
      <c r="Q375" s="1705"/>
      <c r="R375" s="1669"/>
      <c r="S375" s="1669"/>
      <c r="T375" s="1669"/>
      <c r="U375" s="3793"/>
      <c r="V375" s="1671"/>
      <c r="W375" s="1695" t="str">
        <f t="shared" si="15"/>
        <v>Yes</v>
      </c>
      <c r="X375" s="1672" t="s">
        <v>93</v>
      </c>
      <c r="Y375" s="1376" t="s">
        <v>94</v>
      </c>
      <c r="Z375" s="1376"/>
      <c r="AA375" s="5837" t="s">
        <v>3100</v>
      </c>
      <c r="AB375" s="5837" t="s">
        <v>3101</v>
      </c>
      <c r="AC375" s="2312"/>
      <c r="AD375" s="1682">
        <v>43647</v>
      </c>
      <c r="AE375" s="4147" t="s">
        <v>3102</v>
      </c>
      <c r="AF375" s="1676"/>
      <c r="AG375" s="1674">
        <v>43770</v>
      </c>
      <c r="AH375" s="1674">
        <v>43831</v>
      </c>
      <c r="AI375" s="1674">
        <v>43891</v>
      </c>
      <c r="AJ375" s="3006" t="s">
        <v>3103</v>
      </c>
      <c r="AK375" s="1677"/>
      <c r="AL375" s="1679"/>
      <c r="AM375" s="1676"/>
      <c r="AN375" s="1674"/>
      <c r="AO375" s="1674"/>
      <c r="AP375" s="1674"/>
      <c r="AQ375" s="1666"/>
      <c r="AR375" s="1697"/>
      <c r="AS375" s="1679"/>
      <c r="AT375" s="1680"/>
      <c r="AU375" s="1679"/>
      <c r="AV375" s="1679"/>
      <c r="AW375" s="1679"/>
      <c r="AX375" s="1680"/>
      <c r="AY375" s="1698"/>
      <c r="AZ375" s="1679"/>
      <c r="BA375" s="1680"/>
      <c r="BB375" s="1679"/>
      <c r="BC375" s="1679"/>
      <c r="BD375" s="1679"/>
      <c r="BE375" s="1680"/>
      <c r="BF375" s="1680"/>
      <c r="BG375" s="4158" t="s">
        <v>3104</v>
      </c>
      <c r="BH375" s="1674">
        <v>43678</v>
      </c>
      <c r="BI375" s="1683"/>
      <c r="BJ375" s="4158" t="s">
        <v>3105</v>
      </c>
      <c r="BK375" s="1674">
        <v>44136</v>
      </c>
      <c r="BL375" s="1683"/>
      <c r="BM375" s="4158" t="s">
        <v>3106</v>
      </c>
      <c r="BN375" s="1674">
        <v>44501</v>
      </c>
      <c r="BO375" s="1683"/>
      <c r="BP375" s="3209" t="s">
        <v>3922</v>
      </c>
      <c r="BQ375" s="5386"/>
      <c r="BR375" s="3209"/>
      <c r="BS375" s="3209"/>
      <c r="BT375" s="1684">
        <v>43879</v>
      </c>
      <c r="BU375" s="1684"/>
      <c r="BV375" s="1666" t="s">
        <v>116</v>
      </c>
      <c r="BW375" s="1684"/>
      <c r="BX375" s="1684"/>
      <c r="BY375" s="1666"/>
      <c r="BZ375" s="1684"/>
      <c r="CA375" s="2319" t="s">
        <v>117</v>
      </c>
      <c r="CB375" s="1666"/>
      <c r="CC375" s="1376" t="s">
        <v>970</v>
      </c>
      <c r="CD375" s="12"/>
      <c r="CE375" s="12"/>
      <c r="CF375" s="12"/>
      <c r="CG375" s="18"/>
      <c r="GT375" s="1"/>
      <c r="GU375" s="1"/>
      <c r="GV375" s="1"/>
      <c r="GW375" s="1"/>
      <c r="GX375" s="1"/>
      <c r="GY375" s="1"/>
      <c r="GZ375" s="1"/>
      <c r="HA375" s="1"/>
      <c r="HB375" s="1"/>
      <c r="HC375" s="1"/>
      <c r="HD375" s="1"/>
      <c r="HE375" s="1"/>
      <c r="HF375" s="1"/>
      <c r="HG375" s="1"/>
      <c r="HH375" s="1"/>
      <c r="HI375" s="1"/>
      <c r="HJ375" s="1"/>
    </row>
    <row r="376" spans="1:218" s="3397" customFormat="1" ht="45" hidden="1" customHeight="1" x14ac:dyDescent="0.2">
      <c r="A376" s="2121" t="s">
        <v>3923</v>
      </c>
      <c r="B376" s="3308"/>
      <c r="C376" s="4185" t="s">
        <v>3924</v>
      </c>
      <c r="D376" s="2122" t="s">
        <v>3925</v>
      </c>
      <c r="E376" s="3964">
        <v>2172</v>
      </c>
      <c r="F376" s="2141">
        <v>2024</v>
      </c>
      <c r="G376" s="2141">
        <v>2041</v>
      </c>
      <c r="H376" s="2125" t="s">
        <v>89</v>
      </c>
      <c r="I376" s="2126" t="s">
        <v>89</v>
      </c>
      <c r="J376" s="2127">
        <v>45853</v>
      </c>
      <c r="K376" s="2127" t="s">
        <v>3926</v>
      </c>
      <c r="L376" s="2127" t="s">
        <v>90</v>
      </c>
      <c r="M376" s="2128" t="s">
        <v>3927</v>
      </c>
      <c r="N376" s="2127"/>
      <c r="O376" s="2127"/>
      <c r="P376" s="2129">
        <v>45321</v>
      </c>
      <c r="Q376" s="2130">
        <v>45440</v>
      </c>
      <c r="R376" s="2131">
        <v>45839</v>
      </c>
      <c r="S376" s="2131"/>
      <c r="T376" s="2131"/>
      <c r="U376" s="3796"/>
      <c r="V376" s="2133"/>
      <c r="W376" s="2134" t="str">
        <f t="shared" si="15"/>
        <v>Yes</v>
      </c>
      <c r="X376" s="2135" t="s">
        <v>93</v>
      </c>
      <c r="Y376" s="2120" t="s">
        <v>267</v>
      </c>
      <c r="Z376" s="2141"/>
      <c r="AA376" s="5784" t="s">
        <v>3928</v>
      </c>
      <c r="AB376" s="5864" t="s">
        <v>3929</v>
      </c>
      <c r="AC376" s="4289"/>
      <c r="AD376" s="2137">
        <v>45078</v>
      </c>
      <c r="AE376" s="2485" t="s">
        <v>1710</v>
      </c>
      <c r="AF376" s="2139" t="s">
        <v>364</v>
      </c>
      <c r="AG376" s="2140">
        <v>44136</v>
      </c>
      <c r="AH376" s="2140">
        <v>44105</v>
      </c>
      <c r="AI376" s="2140">
        <v>44166</v>
      </c>
      <c r="AJ376" s="3010" t="s">
        <v>3930</v>
      </c>
      <c r="AK376" s="2142"/>
      <c r="AL376" s="2145" t="s">
        <v>3931</v>
      </c>
      <c r="AM376" s="2139" t="s">
        <v>1844</v>
      </c>
      <c r="AN376" s="2140">
        <v>44621</v>
      </c>
      <c r="AO376" s="2140">
        <v>44707</v>
      </c>
      <c r="AP376" s="2140">
        <v>44768</v>
      </c>
      <c r="AQ376" s="2141" t="s">
        <v>3930</v>
      </c>
      <c r="AR376" s="2144"/>
      <c r="AS376" s="2145"/>
      <c r="AT376" s="2125"/>
      <c r="AU376" s="2145"/>
      <c r="AV376" s="2145"/>
      <c r="AW376" s="2145"/>
      <c r="AX376" s="2125"/>
      <c r="AY376" s="2146"/>
      <c r="AZ376" s="2145"/>
      <c r="BA376" s="2125"/>
      <c r="BB376" s="2145"/>
      <c r="BC376" s="2145"/>
      <c r="BD376" s="2145"/>
      <c r="BE376" s="2125"/>
      <c r="BF376" s="2125"/>
      <c r="BG376" s="4161">
        <v>45292</v>
      </c>
      <c r="BH376" s="2140">
        <v>45292</v>
      </c>
      <c r="BI376" s="2140">
        <v>45321</v>
      </c>
      <c r="BJ376" s="4161" t="s">
        <v>522</v>
      </c>
      <c r="BK376" s="2140" t="s">
        <v>3932</v>
      </c>
      <c r="BL376" s="2148">
        <v>45440</v>
      </c>
      <c r="BM376" s="4161" t="s">
        <v>434</v>
      </c>
      <c r="BN376" s="2140">
        <v>45931</v>
      </c>
      <c r="BO376" s="2148">
        <v>45853</v>
      </c>
      <c r="BP376" s="2120" t="s">
        <v>2119</v>
      </c>
      <c r="BQ376" s="4185" t="s">
        <v>3933</v>
      </c>
      <c r="BR376" s="2304"/>
      <c r="BS376" s="3540"/>
      <c r="BT376" s="2149">
        <v>45475</v>
      </c>
      <c r="BU376" s="2149">
        <v>45562</v>
      </c>
      <c r="BV376" s="2141" t="s">
        <v>116</v>
      </c>
      <c r="BW376" s="2149">
        <v>45475</v>
      </c>
      <c r="BX376" s="2149">
        <v>45562</v>
      </c>
      <c r="BY376" s="2141" t="s">
        <v>116</v>
      </c>
      <c r="BZ376" s="2149">
        <v>45148</v>
      </c>
      <c r="CA376" s="2149" t="s">
        <v>2119</v>
      </c>
      <c r="CB376" s="2540"/>
      <c r="CC376" s="2513" t="s">
        <v>105</v>
      </c>
      <c r="CD376" s="12"/>
      <c r="CE376" s="12"/>
      <c r="CF376" s="12"/>
      <c r="CG376" s="18"/>
    </row>
    <row r="377" spans="1:218" s="176" customFormat="1" ht="66.5" customHeight="1" thickTop="1" x14ac:dyDescent="0.2">
      <c r="A377" s="3686" t="s">
        <v>3934</v>
      </c>
      <c r="B377" s="3686"/>
      <c r="C377" s="3688" t="s">
        <v>3935</v>
      </c>
      <c r="D377" s="3689" t="s">
        <v>3936</v>
      </c>
      <c r="E377" s="3717"/>
      <c r="F377" s="3695"/>
      <c r="G377" s="3695"/>
      <c r="H377" s="3692"/>
      <c r="I377" s="3693"/>
      <c r="J377" s="3694">
        <v>44307</v>
      </c>
      <c r="K377" s="3694"/>
      <c r="L377" s="3694"/>
      <c r="M377" s="3866"/>
      <c r="N377" s="3694"/>
      <c r="O377" s="3694"/>
      <c r="P377" s="3696"/>
      <c r="Q377" s="3697"/>
      <c r="R377" s="3698"/>
      <c r="S377" s="3698"/>
      <c r="T377" s="3698"/>
      <c r="U377" s="3794"/>
      <c r="V377" s="3699"/>
      <c r="W377" s="3700" t="str">
        <f t="shared" si="15"/>
        <v>Yes</v>
      </c>
      <c r="X377" s="3701" t="s">
        <v>93</v>
      </c>
      <c r="Y377" s="3688" t="s">
        <v>94</v>
      </c>
      <c r="Z377" s="3688"/>
      <c r="AA377" s="5776" t="s">
        <v>3937</v>
      </c>
      <c r="AB377" s="5777" t="s">
        <v>3938</v>
      </c>
      <c r="AC377" s="3703"/>
      <c r="AD377" s="3704">
        <v>45901</v>
      </c>
      <c r="AE377" s="4145" t="s">
        <v>3939</v>
      </c>
      <c r="AF377" s="3705" t="s">
        <v>98</v>
      </c>
      <c r="AG377" s="3706">
        <v>46054</v>
      </c>
      <c r="AH377" s="3706"/>
      <c r="AI377" s="3706"/>
      <c r="AJ377" s="4097"/>
      <c r="AK377" s="3707"/>
      <c r="AL377" s="4376"/>
      <c r="AM377" s="3714"/>
      <c r="AN377" s="4098"/>
      <c r="AO377" s="3706"/>
      <c r="AP377" s="3706"/>
      <c r="AQ377" s="3695"/>
      <c r="AR377" s="3708"/>
      <c r="AS377" s="3709"/>
      <c r="AT377" s="3692"/>
      <c r="AU377" s="3709"/>
      <c r="AV377" s="3709"/>
      <c r="AW377" s="3709"/>
      <c r="AX377" s="3692"/>
      <c r="AY377" s="3710"/>
      <c r="AZ377" s="3709"/>
      <c r="BA377" s="3692"/>
      <c r="BB377" s="3709"/>
      <c r="BC377" s="3709"/>
      <c r="BD377" s="3709"/>
      <c r="BE377" s="3692"/>
      <c r="BF377" s="3692"/>
      <c r="BG377" s="4089" t="s">
        <v>3940</v>
      </c>
      <c r="BH377" s="3706">
        <v>46692</v>
      </c>
      <c r="BI377" s="3711"/>
      <c r="BJ377" s="4089" t="s">
        <v>3941</v>
      </c>
      <c r="BK377" s="3706">
        <v>47088</v>
      </c>
      <c r="BL377" s="3711"/>
      <c r="BM377" s="4089">
        <v>47515</v>
      </c>
      <c r="BN377" s="3706">
        <v>47515</v>
      </c>
      <c r="BO377" s="3711"/>
      <c r="BP377" s="3878" t="s">
        <v>3942</v>
      </c>
      <c r="BQ377" s="4198" t="s">
        <v>1059</v>
      </c>
      <c r="BR377" s="3712" t="s">
        <v>3943</v>
      </c>
      <c r="BS377" s="3878"/>
      <c r="BT377" s="3716"/>
      <c r="BU377" s="3716">
        <v>45953</v>
      </c>
      <c r="BV377" s="3695" t="s">
        <v>116</v>
      </c>
      <c r="BW377" s="3716"/>
      <c r="BX377" s="3716">
        <v>45953</v>
      </c>
      <c r="BY377" s="3695" t="s">
        <v>116</v>
      </c>
      <c r="BZ377" s="3716">
        <v>45953</v>
      </c>
      <c r="CA377" s="3716" t="s">
        <v>104</v>
      </c>
      <c r="CB377" s="1409"/>
      <c r="CC377" s="540"/>
      <c r="CD377" s="12"/>
      <c r="CE377" s="12"/>
      <c r="CF377" s="12"/>
      <c r="CG377" s="18" t="s">
        <v>93</v>
      </c>
      <c r="GT377" s="1"/>
      <c r="GU377" s="1"/>
      <c r="GV377" s="1"/>
      <c r="GW377" s="1"/>
      <c r="GX377" s="1"/>
      <c r="GY377" s="1"/>
      <c r="GZ377" s="1"/>
      <c r="HA377" s="1"/>
      <c r="HB377" s="1"/>
      <c r="HC377" s="1"/>
      <c r="HD377" s="1"/>
      <c r="HE377" s="1"/>
      <c r="HF377" s="1"/>
      <c r="HG377" s="1"/>
      <c r="HH377" s="1"/>
      <c r="HI377" s="1"/>
      <c r="HJ377" s="1"/>
    </row>
    <row r="378" spans="1:218" s="176" customFormat="1" ht="45" customHeight="1" x14ac:dyDescent="0.2">
      <c r="A378" s="2868"/>
      <c r="B378" s="2868" t="s">
        <v>3944</v>
      </c>
      <c r="C378" s="2869" t="s">
        <v>3935</v>
      </c>
      <c r="D378" s="2870" t="s">
        <v>3945</v>
      </c>
      <c r="E378" s="3486">
        <v>2404</v>
      </c>
      <c r="F378" s="2883">
        <v>2019</v>
      </c>
      <c r="G378" s="2883">
        <v>2040</v>
      </c>
      <c r="H378" s="2872" t="s">
        <v>89</v>
      </c>
      <c r="I378" s="2873" t="s">
        <v>89</v>
      </c>
      <c r="J378" s="2874">
        <v>44307</v>
      </c>
      <c r="K378" s="2874"/>
      <c r="L378" s="2874"/>
      <c r="M378" s="2875"/>
      <c r="N378" s="2874"/>
      <c r="O378" s="2874"/>
      <c r="P378" s="2882">
        <v>45365</v>
      </c>
      <c r="Q378" s="2895">
        <v>45624</v>
      </c>
      <c r="R378" s="2896">
        <v>45974</v>
      </c>
      <c r="S378" s="2896"/>
      <c r="T378" s="2896"/>
      <c r="U378" s="3801"/>
      <c r="V378" s="2897"/>
      <c r="W378" s="2877" t="str">
        <f t="shared" si="15"/>
        <v>Yes</v>
      </c>
      <c r="X378" s="2878" t="s">
        <v>93</v>
      </c>
      <c r="Y378" s="2869" t="s">
        <v>94</v>
      </c>
      <c r="Z378" s="2869"/>
      <c r="AA378" s="5865" t="s">
        <v>3937</v>
      </c>
      <c r="AB378" s="5865" t="s">
        <v>3938</v>
      </c>
      <c r="AC378" s="2932"/>
      <c r="AD378" s="2888">
        <v>45901</v>
      </c>
      <c r="AE378" s="4204" t="s">
        <v>663</v>
      </c>
      <c r="AF378" s="2881" t="s">
        <v>98</v>
      </c>
      <c r="AG378" s="2879">
        <v>44835</v>
      </c>
      <c r="AH378" s="2879">
        <v>44841</v>
      </c>
      <c r="AI378" s="2879">
        <v>44883</v>
      </c>
      <c r="AJ378" s="3019" t="s">
        <v>3946</v>
      </c>
      <c r="AK378" s="2898"/>
      <c r="AL378" s="7228"/>
      <c r="AM378" s="7229"/>
      <c r="AN378" s="7230"/>
      <c r="AO378" s="2879"/>
      <c r="AP378" s="2879"/>
      <c r="AQ378" s="2883"/>
      <c r="AR378" s="2884"/>
      <c r="AS378" s="2885"/>
      <c r="AT378" s="2872"/>
      <c r="AU378" s="2885"/>
      <c r="AV378" s="2885"/>
      <c r="AW378" s="2885"/>
      <c r="AX378" s="2872"/>
      <c r="AY378" s="2892"/>
      <c r="AZ378" s="2885"/>
      <c r="BA378" s="2872"/>
      <c r="BB378" s="2885"/>
      <c r="BC378" s="2885"/>
      <c r="BD378" s="2885"/>
      <c r="BE378" s="2872"/>
      <c r="BF378" s="2872"/>
      <c r="BG378" s="4163" t="s">
        <v>1293</v>
      </c>
      <c r="BH378" s="2879">
        <v>45352</v>
      </c>
      <c r="BI378" s="2887">
        <v>45352</v>
      </c>
      <c r="BJ378" s="4163">
        <v>45597</v>
      </c>
      <c r="BK378" s="2879">
        <v>45597</v>
      </c>
      <c r="BL378" s="2887">
        <v>45624</v>
      </c>
      <c r="BM378" s="4163" t="s">
        <v>434</v>
      </c>
      <c r="BN378" s="2879">
        <v>45931</v>
      </c>
      <c r="BO378" s="2887"/>
      <c r="BP378" s="7231" t="s">
        <v>3947</v>
      </c>
      <c r="BQ378" s="7232" t="s">
        <v>1059</v>
      </c>
      <c r="BR378" s="2889" t="s">
        <v>3948</v>
      </c>
      <c r="BS378" s="7231"/>
      <c r="BT378" s="2890">
        <v>45320</v>
      </c>
      <c r="BU378" s="2890">
        <v>45953</v>
      </c>
      <c r="BV378" s="2883" t="s">
        <v>116</v>
      </c>
      <c r="BW378" s="2890">
        <v>45149</v>
      </c>
      <c r="BX378" s="2890">
        <v>45953</v>
      </c>
      <c r="BY378" s="2883" t="s">
        <v>116</v>
      </c>
      <c r="BZ378" s="2890">
        <v>45979</v>
      </c>
      <c r="CA378" s="2890" t="s">
        <v>3949</v>
      </c>
      <c r="CB378" s="2890"/>
      <c r="CC378" s="2869"/>
      <c r="CD378" s="12"/>
      <c r="CE378" s="12"/>
      <c r="CF378" s="12"/>
      <c r="CG378" s="18" t="s">
        <v>93</v>
      </c>
      <c r="GT378" s="1"/>
      <c r="GU378" s="1"/>
      <c r="GV378" s="1"/>
      <c r="GW378" s="1"/>
      <c r="GX378" s="1"/>
      <c r="GY378" s="1"/>
      <c r="GZ378" s="1"/>
      <c r="HA378" s="1"/>
      <c r="HB378" s="1"/>
      <c r="HC378" s="1"/>
      <c r="HD378" s="1"/>
      <c r="HE378" s="1"/>
      <c r="HF378" s="1"/>
      <c r="HG378" s="1"/>
      <c r="HH378" s="1"/>
      <c r="HI378" s="1"/>
      <c r="HJ378" s="1"/>
    </row>
    <row r="379" spans="1:218" s="176" customFormat="1" ht="45" hidden="1" customHeight="1" x14ac:dyDescent="0.2">
      <c r="A379" s="3686" t="s">
        <v>3950</v>
      </c>
      <c r="B379" s="3687"/>
      <c r="C379" s="3688" t="s">
        <v>3951</v>
      </c>
      <c r="D379" s="3689"/>
      <c r="E379" s="3717"/>
      <c r="F379" s="3695">
        <v>2028</v>
      </c>
      <c r="G379" s="3695">
        <v>2043</v>
      </c>
      <c r="H379" s="3692" t="s">
        <v>89</v>
      </c>
      <c r="I379" s="3692" t="s">
        <v>89</v>
      </c>
      <c r="J379" s="3694" t="s">
        <v>459</v>
      </c>
      <c r="K379" s="3694"/>
      <c r="L379" s="3943"/>
      <c r="M379" s="4091"/>
      <c r="N379" s="3943"/>
      <c r="O379" s="3943"/>
      <c r="P379" s="3696"/>
      <c r="Q379" s="3732"/>
      <c r="R379" s="3698"/>
      <c r="S379" s="3733"/>
      <c r="T379" s="3733"/>
      <c r="U379" s="3794"/>
      <c r="V379" s="3734"/>
      <c r="W379" s="3700" t="str">
        <f t="shared" si="15"/>
        <v>Yes</v>
      </c>
      <c r="X379" s="3701" t="s">
        <v>93</v>
      </c>
      <c r="Y379" s="3688" t="s">
        <v>94</v>
      </c>
      <c r="Z379" s="3688"/>
      <c r="AA379" s="5776" t="s">
        <v>3952</v>
      </c>
      <c r="AB379" s="5776" t="s">
        <v>3952</v>
      </c>
      <c r="AC379" s="3729"/>
      <c r="AD379" s="3704">
        <v>45689</v>
      </c>
      <c r="AE379" s="4145" t="s">
        <v>3953</v>
      </c>
      <c r="AF379" s="3705" t="s">
        <v>3954</v>
      </c>
      <c r="AG379" s="3706">
        <v>45962</v>
      </c>
      <c r="AH379" s="3706"/>
      <c r="AI379" s="3706"/>
      <c r="AJ379" s="3735"/>
      <c r="AK379" s="3736"/>
      <c r="AL379" s="3709"/>
      <c r="AM379" s="3705"/>
      <c r="AN379" s="3706"/>
      <c r="AO379" s="3706"/>
      <c r="AP379" s="3706"/>
      <c r="AQ379" s="3696"/>
      <c r="AR379" s="3708"/>
      <c r="AS379" s="3709"/>
      <c r="AT379" s="3694"/>
      <c r="AU379" s="3709"/>
      <c r="AV379" s="3709"/>
      <c r="AW379" s="3709"/>
      <c r="AX379" s="3694"/>
      <c r="AY379" s="3710"/>
      <c r="AZ379" s="3709"/>
      <c r="BA379" s="3694"/>
      <c r="BB379" s="3709"/>
      <c r="BC379" s="3709"/>
      <c r="BD379" s="3709"/>
      <c r="BE379" s="3694"/>
      <c r="BF379" s="3694"/>
      <c r="BG379" s="4089" t="s">
        <v>3955</v>
      </c>
      <c r="BH379" s="3706">
        <v>46419</v>
      </c>
      <c r="BI379" s="3711"/>
      <c r="BJ379" s="4089" t="s">
        <v>3956</v>
      </c>
      <c r="BK379" s="3706">
        <v>46600</v>
      </c>
      <c r="BL379" s="3711"/>
      <c r="BM379" s="4089">
        <v>46844</v>
      </c>
      <c r="BN379" s="3706">
        <v>46844</v>
      </c>
      <c r="BO379" s="3711"/>
      <c r="BP379" s="5367" t="s">
        <v>3957</v>
      </c>
      <c r="BQ379" s="4003" t="s">
        <v>221</v>
      </c>
      <c r="BR379" s="3712"/>
      <c r="BS379" s="3712"/>
      <c r="BT379" s="3716"/>
      <c r="BU379" s="3716">
        <v>45754</v>
      </c>
      <c r="BV379" s="3696" t="s">
        <v>116</v>
      </c>
      <c r="BW379" s="3716" t="s">
        <v>3958</v>
      </c>
      <c r="BX379" s="3716">
        <v>45754</v>
      </c>
      <c r="BY379" s="3716" t="s">
        <v>116</v>
      </c>
      <c r="BZ379" s="3716">
        <v>45754</v>
      </c>
      <c r="CA379" s="3716" t="s">
        <v>104</v>
      </c>
      <c r="CB379" s="1409"/>
      <c r="CC379" s="1178"/>
      <c r="CD379" s="1176"/>
      <c r="CE379" s="1176"/>
      <c r="CF379" s="1176"/>
      <c r="CG379" s="1175"/>
      <c r="GT379" s="1"/>
      <c r="GU379" s="1"/>
      <c r="GV379" s="1"/>
      <c r="GW379" s="1"/>
      <c r="GX379" s="1"/>
      <c r="GY379" s="1"/>
      <c r="GZ379" s="1"/>
      <c r="HA379" s="1"/>
      <c r="HB379" s="1"/>
      <c r="HC379" s="1"/>
      <c r="HD379" s="1"/>
      <c r="HE379" s="1"/>
      <c r="HF379" s="1"/>
      <c r="HG379" s="1"/>
      <c r="HH379" s="1"/>
      <c r="HI379" s="1"/>
      <c r="HJ379" s="1"/>
    </row>
    <row r="380" spans="1:218" s="176" customFormat="1" ht="49" hidden="1" customHeight="1" x14ac:dyDescent="0.2">
      <c r="A380" s="1688" t="s">
        <v>3959</v>
      </c>
      <c r="B380" s="3307"/>
      <c r="C380" s="2275" t="s">
        <v>3960</v>
      </c>
      <c r="D380" s="1689"/>
      <c r="E380" s="1704"/>
      <c r="F380" s="1665"/>
      <c r="G380" s="1665"/>
      <c r="H380" s="1680"/>
      <c r="I380" s="1666"/>
      <c r="J380" s="1667">
        <v>42292</v>
      </c>
      <c r="K380" s="1667"/>
      <c r="L380" s="1667"/>
      <c r="M380" s="2276"/>
      <c r="N380" s="1667"/>
      <c r="O380" s="1667"/>
      <c r="P380" s="1667"/>
      <c r="Q380" s="1705"/>
      <c r="R380" s="1669"/>
      <c r="S380" s="1669"/>
      <c r="T380" s="1669"/>
      <c r="U380" s="3793"/>
      <c r="V380" s="1671"/>
      <c r="W380" s="1695" t="str">
        <f t="shared" si="15"/>
        <v>Yes</v>
      </c>
      <c r="X380" s="1672" t="s">
        <v>93</v>
      </c>
      <c r="Y380" s="1376" t="s">
        <v>94</v>
      </c>
      <c r="Z380" s="1666"/>
      <c r="AA380" s="5837" t="s">
        <v>2430</v>
      </c>
      <c r="AB380" s="5838" t="s">
        <v>2431</v>
      </c>
      <c r="AC380" s="2950" t="s">
        <v>2432</v>
      </c>
      <c r="AD380" s="1682">
        <v>43617</v>
      </c>
      <c r="AE380" s="4147">
        <v>44075</v>
      </c>
      <c r="AF380" s="1676"/>
      <c r="AG380" s="1674">
        <v>44075</v>
      </c>
      <c r="AH380" s="1674"/>
      <c r="AI380" s="1674"/>
      <c r="AJ380" s="3006"/>
      <c r="AK380" s="1677"/>
      <c r="AL380" s="1679"/>
      <c r="AM380" s="1676"/>
      <c r="AN380" s="1674"/>
      <c r="AO380" s="1674"/>
      <c r="AP380" s="1674"/>
      <c r="AQ380" s="1666"/>
      <c r="AR380" s="1697"/>
      <c r="AS380" s="1679"/>
      <c r="AT380" s="1680"/>
      <c r="AU380" s="1679"/>
      <c r="AV380" s="1679"/>
      <c r="AW380" s="1679"/>
      <c r="AX380" s="1680"/>
      <c r="AY380" s="1698"/>
      <c r="AZ380" s="1679"/>
      <c r="BA380" s="1680"/>
      <c r="BB380" s="1679"/>
      <c r="BC380" s="1679"/>
      <c r="BD380" s="1679"/>
      <c r="BE380" s="1680"/>
      <c r="BF380" s="1680"/>
      <c r="BG380" s="4158">
        <v>44440</v>
      </c>
      <c r="BH380" s="1674">
        <v>44440</v>
      </c>
      <c r="BI380" s="1683"/>
      <c r="BJ380" s="4158">
        <v>44621</v>
      </c>
      <c r="BK380" s="1674">
        <v>44621</v>
      </c>
      <c r="BL380" s="1683"/>
      <c r="BM380" s="4158" t="s">
        <v>316</v>
      </c>
      <c r="BN380" s="1674">
        <v>45017</v>
      </c>
      <c r="BO380" s="1683"/>
      <c r="BP380" s="2275" t="s">
        <v>3961</v>
      </c>
      <c r="BQ380" s="4192"/>
      <c r="BR380" s="2275"/>
      <c r="BS380" s="2275"/>
      <c r="BT380" s="1684">
        <v>43871</v>
      </c>
      <c r="BU380" s="1684"/>
      <c r="BV380" s="1666" t="s">
        <v>116</v>
      </c>
      <c r="BW380" s="1684"/>
      <c r="BX380" s="1684"/>
      <c r="BY380" s="1666"/>
      <c r="BZ380" s="1684"/>
      <c r="CA380" s="2319" t="s">
        <v>117</v>
      </c>
      <c r="CB380" s="1666"/>
      <c r="CC380" s="1376" t="s">
        <v>970</v>
      </c>
      <c r="CD380" s="12"/>
      <c r="CE380" s="12"/>
      <c r="CF380" s="12"/>
      <c r="CG380" s="18"/>
      <c r="GT380" s="1"/>
      <c r="GU380" s="1"/>
      <c r="GV380" s="1"/>
      <c r="GW380" s="1"/>
      <c r="GX380" s="1"/>
      <c r="GY380" s="1"/>
      <c r="GZ380" s="1"/>
      <c r="HA380" s="1"/>
      <c r="HB380" s="1"/>
      <c r="HC380" s="1"/>
      <c r="HD380" s="1"/>
      <c r="HE380" s="1"/>
      <c r="HF380" s="1"/>
      <c r="HG380" s="1"/>
      <c r="HH380" s="1"/>
      <c r="HI380" s="1"/>
      <c r="HJ380" s="1"/>
    </row>
    <row r="381" spans="1:218" s="176" customFormat="1" ht="58.5" hidden="1" customHeight="1" x14ac:dyDescent="0.2">
      <c r="A381" s="2121" t="s">
        <v>3962</v>
      </c>
      <c r="B381" s="3308"/>
      <c r="C381" s="2120" t="s">
        <v>3963</v>
      </c>
      <c r="D381" s="2122" t="s">
        <v>421</v>
      </c>
      <c r="E381" s="2318">
        <v>2175</v>
      </c>
      <c r="F381" s="2141">
        <v>2022</v>
      </c>
      <c r="G381" s="2141">
        <v>2039</v>
      </c>
      <c r="H381" s="2139" t="s">
        <v>89</v>
      </c>
      <c r="I381" s="2126" t="s">
        <v>194</v>
      </c>
      <c r="J381" s="2127">
        <v>45372</v>
      </c>
      <c r="K381" s="2127">
        <v>41528</v>
      </c>
      <c r="L381" s="2679"/>
      <c r="M381" s="2680"/>
      <c r="N381" s="2679"/>
      <c r="O381" s="2127"/>
      <c r="P381" s="2129">
        <v>44417</v>
      </c>
      <c r="Q381" s="2130">
        <v>44606</v>
      </c>
      <c r="R381" s="2131">
        <v>45336</v>
      </c>
      <c r="S381" s="2131"/>
      <c r="T381" s="2131"/>
      <c r="U381" s="3796"/>
      <c r="V381" s="2133"/>
      <c r="W381" s="2134" t="str">
        <f t="shared" si="15"/>
        <v>Yes</v>
      </c>
      <c r="X381" s="2135" t="s">
        <v>93</v>
      </c>
      <c r="Y381" s="2120" t="s">
        <v>267</v>
      </c>
      <c r="Z381" s="2120"/>
      <c r="AA381" s="5785" t="s">
        <v>422</v>
      </c>
      <c r="AB381" s="5785"/>
      <c r="AC381" s="2923"/>
      <c r="AD381" s="3273" t="s">
        <v>423</v>
      </c>
      <c r="AE381" s="2485"/>
      <c r="AF381" s="2139"/>
      <c r="AG381" s="2140"/>
      <c r="AH381" s="2140"/>
      <c r="AI381" s="2140"/>
      <c r="AJ381" s="3010"/>
      <c r="AK381" s="2142"/>
      <c r="AL381" s="2145"/>
      <c r="AM381" s="2139"/>
      <c r="AN381" s="2140"/>
      <c r="AO381" s="2140"/>
      <c r="AP381" s="2140"/>
      <c r="AQ381" s="2141"/>
      <c r="AR381" s="2144"/>
      <c r="AS381" s="2145"/>
      <c r="AT381" s="2125"/>
      <c r="AU381" s="2145"/>
      <c r="AV381" s="2145"/>
      <c r="AW381" s="2145"/>
      <c r="AX381" s="2125"/>
      <c r="AY381" s="2146"/>
      <c r="AZ381" s="2145"/>
      <c r="BA381" s="2125"/>
      <c r="BB381" s="2145"/>
      <c r="BC381" s="2145"/>
      <c r="BD381" s="2145"/>
      <c r="BE381" s="2125"/>
      <c r="BF381" s="2125"/>
      <c r="BG381" s="4161"/>
      <c r="BH381" s="2140"/>
      <c r="BI381" s="2148">
        <v>44417</v>
      </c>
      <c r="BJ381" s="4161" t="s">
        <v>424</v>
      </c>
      <c r="BK381" s="2140">
        <v>44562</v>
      </c>
      <c r="BL381" s="2148">
        <v>44606</v>
      </c>
      <c r="BM381" s="4161"/>
      <c r="BN381" s="2140"/>
      <c r="BO381" s="2148">
        <v>45372</v>
      </c>
      <c r="BP381" s="2120" t="s">
        <v>425</v>
      </c>
      <c r="BQ381" s="4185"/>
      <c r="BR381" s="2120"/>
      <c r="BS381" s="2120" t="s">
        <v>2655</v>
      </c>
      <c r="BT381" s="2149"/>
      <c r="BU381" s="2149"/>
      <c r="BV381" s="2141"/>
      <c r="BW381" s="2149"/>
      <c r="BX381" s="2149">
        <v>44440</v>
      </c>
      <c r="BY381" s="2149" t="s">
        <v>116</v>
      </c>
      <c r="BZ381" s="2149">
        <v>45279</v>
      </c>
      <c r="CA381" s="2149" t="s">
        <v>427</v>
      </c>
      <c r="CB381" s="2682"/>
      <c r="CC381" s="2678" t="s">
        <v>428</v>
      </c>
      <c r="CD381" s="12"/>
      <c r="CE381" s="12"/>
      <c r="CF381" s="12"/>
      <c r="CG381" s="18"/>
      <c r="GT381" s="1"/>
      <c r="GU381" s="1"/>
      <c r="GV381" s="1"/>
      <c r="GW381" s="1"/>
      <c r="GX381" s="1"/>
      <c r="GY381" s="1"/>
      <c r="GZ381" s="1"/>
      <c r="HA381" s="1"/>
      <c r="HB381" s="1"/>
      <c r="HC381" s="1"/>
      <c r="HD381" s="1"/>
      <c r="HE381" s="1"/>
      <c r="HF381" s="1"/>
      <c r="HG381" s="1"/>
      <c r="HH381" s="1"/>
      <c r="HI381" s="1"/>
      <c r="HJ381" s="1"/>
    </row>
    <row r="382" spans="1:218" s="176" customFormat="1" ht="45" hidden="1" customHeight="1" x14ac:dyDescent="0.2">
      <c r="A382" s="1412"/>
      <c r="B382" s="3316" t="s">
        <v>3964</v>
      </c>
      <c r="C382" s="1381" t="s">
        <v>3965</v>
      </c>
      <c r="D382" s="1381" t="s">
        <v>3966</v>
      </c>
      <c r="E382" s="3956"/>
      <c r="F382" s="1387">
        <v>2023</v>
      </c>
      <c r="G382" s="1387">
        <v>2040</v>
      </c>
      <c r="H382" s="1385" t="s">
        <v>89</v>
      </c>
      <c r="I382" s="1387" t="s">
        <v>89</v>
      </c>
      <c r="J382" s="1388">
        <v>45372</v>
      </c>
      <c r="K382" s="1388"/>
      <c r="L382" s="1649"/>
      <c r="M382" s="2005"/>
      <c r="N382" s="1649"/>
      <c r="O382" s="1649"/>
      <c r="P382" s="1388"/>
      <c r="Q382" s="1651"/>
      <c r="R382" s="1416"/>
      <c r="S382" s="1628"/>
      <c r="T382" s="1628"/>
      <c r="U382" s="3792"/>
      <c r="V382" s="1652"/>
      <c r="W382" s="1700"/>
      <c r="X382" s="1392"/>
      <c r="Y382" s="108"/>
      <c r="Z382" s="108"/>
      <c r="AA382" s="5866"/>
      <c r="AB382" s="5866"/>
      <c r="AC382" s="3002"/>
      <c r="AD382" s="2660"/>
      <c r="AE382" s="1570">
        <v>44835</v>
      </c>
      <c r="AF382" s="1419" t="s">
        <v>3969</v>
      </c>
      <c r="AG382" s="1396">
        <v>44835</v>
      </c>
      <c r="AH382" s="1397">
        <v>44835</v>
      </c>
      <c r="AI382" s="1397">
        <v>44896</v>
      </c>
      <c r="AJ382" s="5473" t="s">
        <v>3970</v>
      </c>
      <c r="AK382" s="1654"/>
      <c r="AL382" s="1981">
        <v>45200</v>
      </c>
      <c r="AM382" s="1419" t="s">
        <v>3510</v>
      </c>
      <c r="AN382" s="1396">
        <v>45200</v>
      </c>
      <c r="AO382" s="1397">
        <v>45200</v>
      </c>
      <c r="AP382" s="1397">
        <v>45278</v>
      </c>
      <c r="AQ382" s="3360" t="s">
        <v>3970</v>
      </c>
      <c r="AR382" s="7111"/>
      <c r="AS382" s="7270" t="s">
        <v>3971</v>
      </c>
      <c r="AT382" s="1732" t="s">
        <v>3972</v>
      </c>
      <c r="AU382" s="1432">
        <v>45717</v>
      </c>
      <c r="AV382" s="1423">
        <v>45748</v>
      </c>
      <c r="AW382" s="1423">
        <v>45809</v>
      </c>
      <c r="AX382" s="4334" t="s">
        <v>3973</v>
      </c>
      <c r="AY382" s="3961"/>
      <c r="AZ382" s="1430"/>
      <c r="BA382" s="3960"/>
      <c r="BB382" s="1432"/>
      <c r="BC382" s="1423"/>
      <c r="BD382" s="1423"/>
      <c r="BE382" s="1450"/>
      <c r="BF382" s="1450"/>
      <c r="BG382" s="4175">
        <v>46023</v>
      </c>
      <c r="BH382" s="1444">
        <v>46023</v>
      </c>
      <c r="BI382" s="2968"/>
      <c r="BJ382" s="4175">
        <v>46143</v>
      </c>
      <c r="BK382" s="1444">
        <v>46143</v>
      </c>
      <c r="BL382" s="1445"/>
      <c r="BM382" s="4175">
        <v>46388</v>
      </c>
      <c r="BN382" s="6329">
        <v>46388</v>
      </c>
      <c r="BO382" s="1445"/>
      <c r="BP382" s="1178" t="s">
        <v>3974</v>
      </c>
      <c r="BQ382" s="5388" t="s">
        <v>4420</v>
      </c>
      <c r="BR382" s="1178"/>
      <c r="BS382" s="1178"/>
      <c r="BT382" s="1409"/>
      <c r="BU382" s="1409"/>
      <c r="BV382" s="1655"/>
      <c r="BW382" s="1409"/>
      <c r="BX382" s="1409">
        <v>45996</v>
      </c>
      <c r="BY382" s="1410" t="s">
        <v>116</v>
      </c>
      <c r="BZ382" s="1409">
        <v>45996</v>
      </c>
      <c r="CA382" s="1409" t="s">
        <v>3976</v>
      </c>
      <c r="CB382" s="2682"/>
      <c r="CC382" s="1178"/>
      <c r="CD382" s="1176"/>
      <c r="CE382" s="1176"/>
      <c r="CF382" s="1176"/>
      <c r="CG382" s="1175"/>
      <c r="GT382" s="1"/>
      <c r="GU382" s="1"/>
      <c r="GV382" s="1"/>
      <c r="GW382" s="1"/>
      <c r="GX382" s="1"/>
      <c r="GY382" s="1"/>
      <c r="GZ382" s="1"/>
      <c r="HA382" s="1"/>
      <c r="HB382" s="1"/>
      <c r="HC382" s="1"/>
      <c r="HD382" s="1"/>
      <c r="HE382" s="1"/>
      <c r="HF382" s="1"/>
      <c r="HG382" s="1"/>
      <c r="HH382" s="1"/>
      <c r="HI382" s="1"/>
      <c r="HJ382" s="1"/>
    </row>
    <row r="383" spans="1:218" s="176" customFormat="1" ht="66" hidden="1" customHeight="1" x14ac:dyDescent="0.2">
      <c r="A383" s="2150" t="s">
        <v>3977</v>
      </c>
      <c r="B383" s="3306"/>
      <c r="C383" s="2151" t="s">
        <v>3978</v>
      </c>
      <c r="D383" s="2152" t="s">
        <v>3979</v>
      </c>
      <c r="E383" s="7116">
        <v>2413</v>
      </c>
      <c r="F383" s="2153" t="s">
        <v>337</v>
      </c>
      <c r="G383" s="2153" t="s">
        <v>2182</v>
      </c>
      <c r="H383" s="2154" t="s">
        <v>89</v>
      </c>
      <c r="I383" s="2181" t="s">
        <v>89</v>
      </c>
      <c r="J383" s="2157">
        <v>42024</v>
      </c>
      <c r="K383" s="2157"/>
      <c r="L383" s="2157" t="s">
        <v>90</v>
      </c>
      <c r="M383" s="2182" t="s">
        <v>169</v>
      </c>
      <c r="N383" s="2157"/>
      <c r="O383" s="2157"/>
      <c r="P383" s="2506">
        <v>45196</v>
      </c>
      <c r="Q383" s="2158">
        <v>45624</v>
      </c>
      <c r="R383" s="2159"/>
      <c r="S383" s="2159"/>
      <c r="T383" s="2159"/>
      <c r="U383" s="3799"/>
      <c r="V383" s="2161"/>
      <c r="W383" s="2162" t="str">
        <f>IF(OR(X383="Yes", Y383="Web-page timetable", Z383="YES"), "Yes")</f>
        <v>Yes</v>
      </c>
      <c r="X383" s="2163" t="s">
        <v>93</v>
      </c>
      <c r="Y383" s="2151" t="s">
        <v>94</v>
      </c>
      <c r="Z383" s="2151"/>
      <c r="AA383" s="5775" t="s">
        <v>3980</v>
      </c>
      <c r="AB383" s="5775" t="s">
        <v>3981</v>
      </c>
      <c r="AC383" s="2924"/>
      <c r="AD383" s="2165">
        <v>45901</v>
      </c>
      <c r="AE383" s="3535">
        <v>43040</v>
      </c>
      <c r="AF383" s="2167" t="s">
        <v>364</v>
      </c>
      <c r="AG383" s="2168">
        <v>43040</v>
      </c>
      <c r="AH383" s="2168">
        <v>43046</v>
      </c>
      <c r="AI383" s="2168">
        <v>43088</v>
      </c>
      <c r="AJ383" s="3011" t="s">
        <v>3982</v>
      </c>
      <c r="AK383" s="2169"/>
      <c r="AL383" s="2171" t="s">
        <v>3983</v>
      </c>
      <c r="AM383" s="2167" t="s">
        <v>3984</v>
      </c>
      <c r="AN383" s="2168">
        <v>44166</v>
      </c>
      <c r="AO383" s="2168">
        <v>44209</v>
      </c>
      <c r="AP383" s="2168">
        <v>44264</v>
      </c>
      <c r="AQ383" s="2155" t="s">
        <v>3985</v>
      </c>
      <c r="AR383" s="2170"/>
      <c r="AS383" s="2171"/>
      <c r="AT383" s="2154"/>
      <c r="AU383" s="2171"/>
      <c r="AV383" s="2171"/>
      <c r="AW383" s="2171"/>
      <c r="AX383" s="2154"/>
      <c r="AY383" s="2172"/>
      <c r="AZ383" s="2171"/>
      <c r="BA383" s="2154"/>
      <c r="BB383" s="2171"/>
      <c r="BC383" s="2171"/>
      <c r="BD383" s="2171"/>
      <c r="BE383" s="2154"/>
      <c r="BF383" s="2154"/>
      <c r="BG383" s="4159" t="s">
        <v>1240</v>
      </c>
      <c r="BH383" s="2168">
        <v>45170</v>
      </c>
      <c r="BI383" s="2184">
        <v>45197</v>
      </c>
      <c r="BJ383" s="4159" t="s">
        <v>3986</v>
      </c>
      <c r="BK383" s="2168">
        <v>45597</v>
      </c>
      <c r="BL383" s="2184">
        <v>45624</v>
      </c>
      <c r="BM383" s="4159" t="s">
        <v>3987</v>
      </c>
      <c r="BN383" s="2168">
        <v>46143</v>
      </c>
      <c r="BO383" s="2184"/>
      <c r="BP383" s="2151" t="s">
        <v>4421</v>
      </c>
      <c r="BQ383" s="2990" t="s">
        <v>4422</v>
      </c>
      <c r="BR383" s="2151" t="s">
        <v>3989</v>
      </c>
      <c r="BS383" s="2301"/>
      <c r="BT383" s="2177">
        <v>45664</v>
      </c>
      <c r="BU383" s="2177">
        <v>45932</v>
      </c>
      <c r="BV383" s="2155" t="s">
        <v>116</v>
      </c>
      <c r="BW383" s="2177">
        <v>45589</v>
      </c>
      <c r="BX383" s="2177">
        <v>45932</v>
      </c>
      <c r="BY383" s="2155" t="s">
        <v>116</v>
      </c>
      <c r="BZ383" s="2177">
        <v>45978</v>
      </c>
      <c r="CA383" s="5465" t="s">
        <v>3990</v>
      </c>
      <c r="CB383" s="2540"/>
      <c r="CC383" s="2513" t="s">
        <v>3991</v>
      </c>
      <c r="CD383" s="12"/>
      <c r="CE383" s="12"/>
      <c r="CF383" s="12"/>
      <c r="CG383" s="18"/>
      <c r="GT383" s="1"/>
      <c r="GU383" s="1"/>
      <c r="GV383" s="1"/>
      <c r="GW383" s="1"/>
      <c r="GX383" s="1"/>
      <c r="GY383" s="1"/>
      <c r="GZ383" s="1"/>
      <c r="HA383" s="1"/>
      <c r="HB383" s="1"/>
      <c r="HC383" s="1"/>
      <c r="HD383" s="1"/>
      <c r="HE383" s="1"/>
      <c r="HF383" s="1"/>
      <c r="HG383" s="1"/>
      <c r="HH383" s="1"/>
      <c r="HI383" s="1"/>
      <c r="HJ383" s="1"/>
    </row>
    <row r="384" spans="1:218" s="176" customFormat="1" ht="45" customHeight="1" x14ac:dyDescent="0.2">
      <c r="A384" s="3686"/>
      <c r="B384" s="3687" t="s">
        <v>3992</v>
      </c>
      <c r="C384" s="3688" t="s">
        <v>3993</v>
      </c>
      <c r="D384" s="3689" t="s">
        <v>205</v>
      </c>
      <c r="E384" s="3717" t="s">
        <v>193</v>
      </c>
      <c r="F384" s="3695"/>
      <c r="G384" s="3695"/>
      <c r="H384" s="3705" t="s">
        <v>89</v>
      </c>
      <c r="I384" s="3693" t="s">
        <v>89</v>
      </c>
      <c r="J384" s="3694">
        <v>41353</v>
      </c>
      <c r="K384" s="3694"/>
      <c r="L384" s="3943"/>
      <c r="M384" s="4091"/>
      <c r="N384" s="3943"/>
      <c r="O384" s="3943"/>
      <c r="P384" s="3696"/>
      <c r="Q384" s="3732"/>
      <c r="R384" s="3698"/>
      <c r="S384" s="3733"/>
      <c r="T384" s="3733"/>
      <c r="U384" s="3794"/>
      <c r="V384" s="3734"/>
      <c r="W384" s="4092"/>
      <c r="X384" s="3701"/>
      <c r="Y384" s="3688"/>
      <c r="Z384" s="3688"/>
      <c r="AA384" s="5787" t="s">
        <v>3994</v>
      </c>
      <c r="AB384" s="5787" t="s">
        <v>3995</v>
      </c>
      <c r="AC384" s="3729"/>
      <c r="AD384" s="3704">
        <v>45689</v>
      </c>
      <c r="AE384" s="4145" t="s">
        <v>3996</v>
      </c>
      <c r="AF384" s="3705" t="s">
        <v>1075</v>
      </c>
      <c r="AG384" s="3706">
        <v>46174</v>
      </c>
      <c r="AH384" s="3706"/>
      <c r="AI384" s="3706"/>
      <c r="AJ384" s="3735"/>
      <c r="AK384" s="3736"/>
      <c r="AL384" s="3709"/>
      <c r="AM384" s="3705"/>
      <c r="AN384" s="3706"/>
      <c r="AO384" s="3706"/>
      <c r="AP384" s="3706"/>
      <c r="AQ384" s="3696"/>
      <c r="AR384" s="4398"/>
      <c r="AS384" s="5233"/>
      <c r="AT384" s="3694"/>
      <c r="AU384" s="3706"/>
      <c r="AV384" s="3709"/>
      <c r="AW384" s="3709"/>
      <c r="AX384" s="3694"/>
      <c r="AY384" s="4399"/>
      <c r="AZ384" s="3709"/>
      <c r="BA384" s="3694"/>
      <c r="BB384" s="3709"/>
      <c r="BC384" s="3709"/>
      <c r="BD384" s="3709"/>
      <c r="BE384" s="3694"/>
      <c r="BF384" s="3694"/>
      <c r="BG384" s="4089" t="s">
        <v>3484</v>
      </c>
      <c r="BH384" s="3706">
        <v>46661</v>
      </c>
      <c r="BI384" s="3711"/>
      <c r="BJ384" s="4089" t="s">
        <v>1505</v>
      </c>
      <c r="BK384" s="3706">
        <v>46753</v>
      </c>
      <c r="BL384" s="3711"/>
      <c r="BM384" s="4089" t="s">
        <v>193</v>
      </c>
      <c r="BN384" s="3706" t="s">
        <v>193</v>
      </c>
      <c r="BO384" s="3711"/>
      <c r="BP384" s="3712" t="s">
        <v>3997</v>
      </c>
      <c r="BQ384" s="4182" t="s">
        <v>3998</v>
      </c>
      <c r="BR384" s="3712"/>
      <c r="BS384" s="3712"/>
      <c r="BT384" s="3716">
        <v>45945</v>
      </c>
      <c r="BU384" s="3716"/>
      <c r="BV384" s="3696" t="s">
        <v>116</v>
      </c>
      <c r="BW384" s="3716">
        <v>45945</v>
      </c>
      <c r="BX384" s="4133"/>
      <c r="BY384" s="3716" t="s">
        <v>116</v>
      </c>
      <c r="BZ384" s="3716"/>
      <c r="CA384" s="3716" t="s">
        <v>104</v>
      </c>
      <c r="CB384" s="1409"/>
      <c r="CC384" s="1178"/>
      <c r="CD384" s="1176"/>
      <c r="CE384" s="1176"/>
      <c r="CF384" s="1176"/>
      <c r="CG384" s="1175"/>
      <c r="GT384" s="1"/>
      <c r="GU384" s="1"/>
      <c r="GV384" s="1"/>
      <c r="GW384" s="1"/>
      <c r="GX384" s="1"/>
      <c r="GY384" s="1"/>
      <c r="GZ384" s="1"/>
      <c r="HA384" s="1"/>
      <c r="HB384" s="1"/>
      <c r="HC384" s="1"/>
      <c r="HD384" s="1"/>
      <c r="HE384" s="1"/>
      <c r="HF384" s="1"/>
      <c r="HG384" s="1"/>
      <c r="HH384" s="1"/>
      <c r="HI384" s="1"/>
      <c r="HJ384" s="1"/>
    </row>
    <row r="385" spans="1:218" s="176" customFormat="1" ht="45" customHeight="1" x14ac:dyDescent="0.2">
      <c r="A385" s="2150" t="s">
        <v>3999</v>
      </c>
      <c r="B385" s="3306"/>
      <c r="C385" s="2151" t="s">
        <v>3993</v>
      </c>
      <c r="D385" s="2152" t="s">
        <v>4000</v>
      </c>
      <c r="E385" s="7162">
        <v>2163</v>
      </c>
      <c r="F385" s="2153" t="s">
        <v>337</v>
      </c>
      <c r="G385" s="2153" t="s">
        <v>266</v>
      </c>
      <c r="H385" s="2154" t="s">
        <v>89</v>
      </c>
      <c r="I385" s="2181" t="s">
        <v>89</v>
      </c>
      <c r="J385" s="2157">
        <v>41353</v>
      </c>
      <c r="K385" s="2157"/>
      <c r="L385" s="2157" t="s">
        <v>90</v>
      </c>
      <c r="M385" s="2182" t="s">
        <v>4001</v>
      </c>
      <c r="N385" s="2157"/>
      <c r="O385" s="2157"/>
      <c r="P385" s="2156">
        <v>45532</v>
      </c>
      <c r="Q385" s="2158">
        <v>45611</v>
      </c>
      <c r="R385" s="2159"/>
      <c r="S385" s="2159"/>
      <c r="T385" s="2159"/>
      <c r="U385" s="3799"/>
      <c r="V385" s="2161"/>
      <c r="W385" s="2162" t="str">
        <f>IF(OR(X385="Yes", Y385="Web-page timetable", Z385="YES"), "Yes")</f>
        <v>Yes</v>
      </c>
      <c r="X385" s="2163" t="s">
        <v>93</v>
      </c>
      <c r="Y385" s="2151" t="s">
        <v>94</v>
      </c>
      <c r="Z385" s="2151"/>
      <c r="AA385" s="5775" t="s">
        <v>3994</v>
      </c>
      <c r="AB385" s="5775" t="s">
        <v>3995</v>
      </c>
      <c r="AC385" s="2925"/>
      <c r="AD385" s="2165">
        <v>45689</v>
      </c>
      <c r="AE385" s="3535" t="s">
        <v>4002</v>
      </c>
      <c r="AF385" s="2167" t="s">
        <v>4003</v>
      </c>
      <c r="AG385" s="2168">
        <v>43435</v>
      </c>
      <c r="AH385" s="2168">
        <v>43322</v>
      </c>
      <c r="AI385" s="2168">
        <v>43364</v>
      </c>
      <c r="AJ385" s="3336" t="s">
        <v>4004</v>
      </c>
      <c r="AK385" s="2169"/>
      <c r="AL385" s="7117" t="s">
        <v>4005</v>
      </c>
      <c r="AM385" s="7161" t="s">
        <v>4006</v>
      </c>
      <c r="AN385" s="2168">
        <v>44256</v>
      </c>
      <c r="AO385" s="2168">
        <v>44242</v>
      </c>
      <c r="AP385" s="2168">
        <v>44298</v>
      </c>
      <c r="AQ385" s="2155" t="s">
        <v>4007</v>
      </c>
      <c r="AR385" s="2170"/>
      <c r="AS385" s="2171" t="s">
        <v>4008</v>
      </c>
      <c r="AT385" s="3207" t="s">
        <v>4009</v>
      </c>
      <c r="AU385" s="2171">
        <v>44866</v>
      </c>
      <c r="AV385" s="2171">
        <v>44867</v>
      </c>
      <c r="AW385" s="2171">
        <v>44909</v>
      </c>
      <c r="AX385" s="2154" t="s">
        <v>4010</v>
      </c>
      <c r="AY385" s="2172"/>
      <c r="AZ385" s="2171"/>
      <c r="BA385" s="2154"/>
      <c r="BB385" s="2171"/>
      <c r="BC385" s="2171"/>
      <c r="BD385" s="2171"/>
      <c r="BE385" s="2154"/>
      <c r="BF385" s="2154"/>
      <c r="BG385" s="4159">
        <v>45566</v>
      </c>
      <c r="BH385" s="2168">
        <v>45566</v>
      </c>
      <c r="BI385" s="2184">
        <v>45532</v>
      </c>
      <c r="BJ385" s="4159" t="s">
        <v>4011</v>
      </c>
      <c r="BK385" s="2168">
        <v>45597</v>
      </c>
      <c r="BL385" s="2184">
        <v>45611</v>
      </c>
      <c r="BM385" s="4159" t="s">
        <v>4012</v>
      </c>
      <c r="BN385" s="2168">
        <v>45962</v>
      </c>
      <c r="BO385" s="2184"/>
      <c r="BP385" s="2186" t="s">
        <v>4013</v>
      </c>
      <c r="BQ385" s="4188" t="s">
        <v>4014</v>
      </c>
      <c r="BR385" s="2301"/>
      <c r="BS385" s="2709"/>
      <c r="BT385" s="2177">
        <v>45392</v>
      </c>
      <c r="BU385" s="2177">
        <v>45945</v>
      </c>
      <c r="BV385" s="2155" t="s">
        <v>116</v>
      </c>
      <c r="BW385" s="2177">
        <v>45932</v>
      </c>
      <c r="BX385" s="3345">
        <v>45539</v>
      </c>
      <c r="BY385" s="2155" t="s">
        <v>116</v>
      </c>
      <c r="BZ385" s="2177">
        <v>46006</v>
      </c>
      <c r="CA385" s="2177" t="s">
        <v>2405</v>
      </c>
      <c r="CB385" s="1409"/>
      <c r="CC385" s="540" t="s">
        <v>3691</v>
      </c>
      <c r="CD385" s="12"/>
      <c r="CE385" s="12"/>
      <c r="CF385" s="12"/>
      <c r="CG385" s="18"/>
      <c r="GT385" s="1"/>
      <c r="GU385" s="1"/>
      <c r="GV385" s="1"/>
      <c r="GW385" s="1"/>
      <c r="GX385" s="1"/>
      <c r="GY385" s="1"/>
      <c r="GZ385" s="1"/>
      <c r="HA385" s="1"/>
      <c r="HB385" s="1"/>
      <c r="HC385" s="1"/>
      <c r="HD385" s="1"/>
      <c r="HE385" s="1"/>
      <c r="HF385" s="1"/>
      <c r="HG385" s="1"/>
      <c r="HH385" s="1"/>
      <c r="HI385" s="1"/>
      <c r="HJ385" s="1"/>
    </row>
    <row r="386" spans="1:218" s="176" customFormat="1" ht="45" hidden="1" customHeight="1" x14ac:dyDescent="0.2">
      <c r="A386" s="3686" t="s">
        <v>4015</v>
      </c>
      <c r="B386" s="3687"/>
      <c r="C386" s="3688" t="s">
        <v>4016</v>
      </c>
      <c r="D386" s="3688" t="s">
        <v>4017</v>
      </c>
      <c r="E386" s="3718"/>
      <c r="F386" s="3691"/>
      <c r="G386" s="3691"/>
      <c r="H386" s="3695" t="s">
        <v>89</v>
      </c>
      <c r="I386" s="3695" t="s">
        <v>89</v>
      </c>
      <c r="J386" s="3696">
        <v>44600</v>
      </c>
      <c r="K386" s="3694" t="s">
        <v>4018</v>
      </c>
      <c r="L386" s="3694"/>
      <c r="M386" s="3866"/>
      <c r="N386" s="3694"/>
      <c r="O386" s="3694"/>
      <c r="P386" s="3696"/>
      <c r="Q386" s="3697"/>
      <c r="R386" s="3698"/>
      <c r="S386" s="3698"/>
      <c r="T386" s="3698"/>
      <c r="U386" s="3794"/>
      <c r="V386" s="3699"/>
      <c r="W386" s="3700" t="str">
        <f>IF(OR(X386="Yes", Y386="Web-page timetable", Z386="YES"), "Yes")</f>
        <v>Yes</v>
      </c>
      <c r="X386" s="3701" t="s">
        <v>93</v>
      </c>
      <c r="Y386" s="3688" t="s">
        <v>94</v>
      </c>
      <c r="Z386" s="3688"/>
      <c r="AA386" s="5776" t="s">
        <v>4019</v>
      </c>
      <c r="AB386" s="5776" t="s">
        <v>4020</v>
      </c>
      <c r="AC386" s="3703"/>
      <c r="AD386" s="3706">
        <v>45717</v>
      </c>
      <c r="AE386" s="4145">
        <v>46023</v>
      </c>
      <c r="AF386" s="3705" t="s">
        <v>1415</v>
      </c>
      <c r="AG386" s="3706">
        <v>46023</v>
      </c>
      <c r="AH386" s="3706"/>
      <c r="AI386" s="3706"/>
      <c r="AJ386" s="3713"/>
      <c r="AK386" s="3707"/>
      <c r="AL386" s="3706"/>
      <c r="AM386" s="3705"/>
      <c r="AN386" s="3706"/>
      <c r="AO386" s="3706"/>
      <c r="AP386" s="3706"/>
      <c r="AQ386" s="3695"/>
      <c r="AR386" s="3708"/>
      <c r="AS386" s="3709"/>
      <c r="AT386" s="3692"/>
      <c r="AU386" s="3730"/>
      <c r="AV386" s="3709"/>
      <c r="AW386" s="3709"/>
      <c r="AX386" s="3692"/>
      <c r="AY386" s="3710"/>
      <c r="AZ386" s="3709"/>
      <c r="BA386" s="3731"/>
      <c r="BB386" s="3730"/>
      <c r="BC386" s="3709"/>
      <c r="BD386" s="3709"/>
      <c r="BE386" s="3692"/>
      <c r="BF386" s="3692"/>
      <c r="BG386" s="4089">
        <v>46631</v>
      </c>
      <c r="BH386" s="3706">
        <v>46631</v>
      </c>
      <c r="BI386" s="3706"/>
      <c r="BJ386" s="4089">
        <v>46844</v>
      </c>
      <c r="BK386" s="3706">
        <v>46844</v>
      </c>
      <c r="BL386" s="3711"/>
      <c r="BM386" s="4089">
        <v>47027</v>
      </c>
      <c r="BN386" s="3704">
        <v>47027</v>
      </c>
      <c r="BO386" s="3711"/>
      <c r="BP386" s="3688" t="s">
        <v>4021</v>
      </c>
      <c r="BQ386" s="4182" t="s">
        <v>132</v>
      </c>
      <c r="BR386" s="3688"/>
      <c r="BS386" s="3688"/>
      <c r="BT386" s="3716">
        <v>45315</v>
      </c>
      <c r="BU386" s="3716">
        <v>45755</v>
      </c>
      <c r="BV386" s="3695" t="s">
        <v>116</v>
      </c>
      <c r="BW386" s="3963"/>
      <c r="BX386" s="6389">
        <v>45755</v>
      </c>
      <c r="BY386" s="3692" t="s">
        <v>116</v>
      </c>
      <c r="BZ386" s="3716">
        <v>45755</v>
      </c>
      <c r="CA386" s="3716" t="s">
        <v>104</v>
      </c>
      <c r="CB386" s="2149"/>
      <c r="CC386" s="2120"/>
      <c r="CD386" s="12"/>
      <c r="CE386" s="12"/>
      <c r="CF386" s="12"/>
      <c r="CG386" s="18"/>
      <c r="GT386" s="1"/>
      <c r="GU386" s="1"/>
      <c r="GV386" s="1"/>
      <c r="GW386" s="1"/>
      <c r="GX386" s="1"/>
      <c r="GY386" s="1"/>
      <c r="GZ386" s="1"/>
      <c r="HA386" s="1"/>
      <c r="HB386" s="1"/>
      <c r="HC386" s="1"/>
      <c r="HD386" s="1"/>
      <c r="HE386" s="1"/>
      <c r="HF386" s="1"/>
      <c r="HG386" s="1"/>
      <c r="HH386" s="1"/>
      <c r="HI386" s="1"/>
      <c r="HJ386" s="1"/>
    </row>
    <row r="387" spans="1:218" s="176" customFormat="1" ht="45" hidden="1" customHeight="1" x14ac:dyDescent="0.2">
      <c r="A387" s="4225" t="s">
        <v>4022</v>
      </c>
      <c r="B387" s="4321"/>
      <c r="C387" s="2487" t="s">
        <v>4023</v>
      </c>
      <c r="D387" s="4224" t="s">
        <v>4024</v>
      </c>
      <c r="E387" s="4358">
        <v>2025</v>
      </c>
      <c r="F387" s="4343" t="s">
        <v>91</v>
      </c>
      <c r="G387" s="4343" t="s">
        <v>1420</v>
      </c>
      <c r="H387" s="4226" t="s">
        <v>89</v>
      </c>
      <c r="I387" s="4793" t="s">
        <v>89</v>
      </c>
      <c r="J387" s="4227">
        <v>45747</v>
      </c>
      <c r="K387" s="4227"/>
      <c r="L387" s="4227" t="s">
        <v>90</v>
      </c>
      <c r="M387" s="4228" t="s">
        <v>3577</v>
      </c>
      <c r="N387" s="4227"/>
      <c r="O387" s="4227"/>
      <c r="P387" s="4229">
        <v>44690</v>
      </c>
      <c r="Q387" s="4230">
        <v>44860</v>
      </c>
      <c r="R387" s="4231">
        <v>45729</v>
      </c>
      <c r="S387" s="4231"/>
      <c r="T387" s="4231"/>
      <c r="U387" s="4232"/>
      <c r="V387" s="4233"/>
      <c r="W387" s="4234" t="str">
        <f>IF(OR(X387="Yes", Y387="Web-page timetable", Z387="YES"), "Yes")</f>
        <v>Yes</v>
      </c>
      <c r="X387" s="4235" t="s">
        <v>93</v>
      </c>
      <c r="Y387" s="2487" t="s">
        <v>94</v>
      </c>
      <c r="Z387" s="2487"/>
      <c r="AA387" s="5811" t="s">
        <v>4025</v>
      </c>
      <c r="AB387" s="5867" t="s">
        <v>4026</v>
      </c>
      <c r="AC387" s="4344"/>
      <c r="AD387" s="4237">
        <v>45689</v>
      </c>
      <c r="AE387" s="4238">
        <v>40179</v>
      </c>
      <c r="AF387" s="4239" t="s">
        <v>2870</v>
      </c>
      <c r="AG387" s="4240">
        <v>40179</v>
      </c>
      <c r="AH387" s="4240">
        <v>40189</v>
      </c>
      <c r="AI387" s="4240">
        <v>40242</v>
      </c>
      <c r="AJ387" s="5528" t="s">
        <v>4027</v>
      </c>
      <c r="AK387" s="4242" t="s">
        <v>4028</v>
      </c>
      <c r="AL387" s="4346">
        <v>40909</v>
      </c>
      <c r="AM387" s="4244" t="s">
        <v>4029</v>
      </c>
      <c r="AN387" s="4240">
        <v>40909</v>
      </c>
      <c r="AO387" s="4240">
        <v>40932</v>
      </c>
      <c r="AP387" s="4240">
        <v>40980</v>
      </c>
      <c r="AQ387" s="4218" t="s">
        <v>4030</v>
      </c>
      <c r="AR387" s="4296" t="s">
        <v>4031</v>
      </c>
      <c r="AS387" s="4243" t="s">
        <v>1623</v>
      </c>
      <c r="AT387" s="4226" t="s">
        <v>4032</v>
      </c>
      <c r="AU387" s="4243">
        <v>43831</v>
      </c>
      <c r="AV387" s="4243">
        <v>43857</v>
      </c>
      <c r="AW387" s="4243">
        <v>43948</v>
      </c>
      <c r="AX387" s="4226" t="s">
        <v>4033</v>
      </c>
      <c r="AY387" s="4336"/>
      <c r="AZ387" s="4243"/>
      <c r="BA387" s="4226"/>
      <c r="BB387" s="4243"/>
      <c r="BC387" s="4243"/>
      <c r="BD387" s="4243"/>
      <c r="BE387" s="4226"/>
      <c r="BF387" s="4226"/>
      <c r="BG387" s="4245" t="s">
        <v>4034</v>
      </c>
      <c r="BH387" s="4240">
        <v>44621</v>
      </c>
      <c r="BI387" s="4246">
        <v>44690</v>
      </c>
      <c r="BJ387" s="4245" t="s">
        <v>4035</v>
      </c>
      <c r="BK387" s="4240">
        <v>44835</v>
      </c>
      <c r="BL387" s="4246">
        <v>44860</v>
      </c>
      <c r="BM387" s="4245" t="s">
        <v>432</v>
      </c>
      <c r="BN387" s="4240">
        <v>45748</v>
      </c>
      <c r="BO387" s="4246">
        <v>45747</v>
      </c>
      <c r="BP387" s="2487" t="s">
        <v>4036</v>
      </c>
      <c r="BQ387" s="4247" t="s">
        <v>4037</v>
      </c>
      <c r="BR387" s="2487"/>
      <c r="BS387" s="2487"/>
      <c r="BT387" s="2486">
        <v>45317</v>
      </c>
      <c r="BU387" s="2486">
        <v>45700</v>
      </c>
      <c r="BV387" s="4218" t="s">
        <v>116</v>
      </c>
      <c r="BW387" s="2486"/>
      <c r="BX387" s="2486">
        <v>45700</v>
      </c>
      <c r="BY387" s="4218" t="s">
        <v>116</v>
      </c>
      <c r="BZ387" s="2486">
        <v>45743</v>
      </c>
      <c r="CA387" s="2486" t="s">
        <v>4036</v>
      </c>
      <c r="CB387" s="2549"/>
      <c r="CC387" s="2550" t="s">
        <v>4038</v>
      </c>
      <c r="CD387" s="12"/>
      <c r="CE387" s="12"/>
      <c r="CF387" s="12"/>
      <c r="CG387" s="18"/>
      <c r="GT387" s="1"/>
      <c r="GU387" s="1"/>
      <c r="GV387" s="1"/>
      <c r="GW387" s="1"/>
      <c r="GX387" s="1"/>
      <c r="GY387" s="1"/>
      <c r="GZ387" s="1"/>
      <c r="HA387" s="1"/>
      <c r="HB387" s="1"/>
      <c r="HC387" s="1"/>
      <c r="HD387" s="1"/>
      <c r="HE387" s="1"/>
      <c r="HF387" s="1"/>
      <c r="HG387" s="1"/>
      <c r="HH387" s="1"/>
      <c r="HI387" s="1"/>
      <c r="HJ387" s="1"/>
    </row>
    <row r="388" spans="1:218" s="176" customFormat="1" ht="45" hidden="1" customHeight="1" x14ac:dyDescent="0.2">
      <c r="A388" s="3686" t="s">
        <v>4039</v>
      </c>
      <c r="B388" s="3687"/>
      <c r="C388" s="3688" t="s">
        <v>4040</v>
      </c>
      <c r="D388" s="3689" t="s">
        <v>4041</v>
      </c>
      <c r="E388" s="3690" t="s">
        <v>226</v>
      </c>
      <c r="F388" s="3691" t="s">
        <v>3129</v>
      </c>
      <c r="G388" s="3691" t="s">
        <v>2437</v>
      </c>
      <c r="H388" s="3692" t="s">
        <v>89</v>
      </c>
      <c r="I388" s="3693" t="s">
        <v>89</v>
      </c>
      <c r="J388" s="3694">
        <v>41207</v>
      </c>
      <c r="K388" s="3694"/>
      <c r="L388" s="3694"/>
      <c r="M388" s="3866"/>
      <c r="N388" s="3694"/>
      <c r="O388" s="3694"/>
      <c r="P388" s="3696"/>
      <c r="Q388" s="3697"/>
      <c r="R388" s="3698"/>
      <c r="S388" s="3698"/>
      <c r="T388" s="3698"/>
      <c r="U388" s="3794">
        <v>43374</v>
      </c>
      <c r="V388" s="3727" t="s">
        <v>4042</v>
      </c>
      <c r="W388" s="3700" t="str">
        <f>IF(OR(X388="Yes", Y388="Web-page timetable", Z388="YES"), "Yes")</f>
        <v>Yes</v>
      </c>
      <c r="X388" s="3701" t="s">
        <v>93</v>
      </c>
      <c r="Y388" s="3688" t="s">
        <v>94</v>
      </c>
      <c r="Z388" s="3688"/>
      <c r="AA388" s="6197" t="s">
        <v>4043</v>
      </c>
      <c r="AB388" s="5777" t="s">
        <v>4044</v>
      </c>
      <c r="AC388" s="3719" t="s">
        <v>4045</v>
      </c>
      <c r="AD388" s="3704">
        <v>45627</v>
      </c>
      <c r="AE388" s="4145" t="s">
        <v>4046</v>
      </c>
      <c r="AF388" s="3705" t="s">
        <v>4047</v>
      </c>
      <c r="AG388" s="3706">
        <v>45778</v>
      </c>
      <c r="AH388" s="3706">
        <v>45901</v>
      </c>
      <c r="AI388" s="3706">
        <v>45945</v>
      </c>
      <c r="AJ388" s="3713"/>
      <c r="AK388" s="3707"/>
      <c r="AL388" s="3909" t="s">
        <v>4048</v>
      </c>
      <c r="AM388" s="3715" t="s">
        <v>4049</v>
      </c>
      <c r="AN388" s="3706">
        <v>46054</v>
      </c>
      <c r="AO388" s="3706"/>
      <c r="AP388" s="3706"/>
      <c r="AQ388" s="3695"/>
      <c r="AR388" s="3708"/>
      <c r="AS388" s="3709"/>
      <c r="AT388" s="3692"/>
      <c r="AU388" s="3709"/>
      <c r="AV388" s="3709"/>
      <c r="AW388" s="3709"/>
      <c r="AX388" s="3692"/>
      <c r="AY388" s="3710"/>
      <c r="AZ388" s="3709"/>
      <c r="BA388" s="3692"/>
      <c r="BB388" s="3709"/>
      <c r="BC388" s="3709"/>
      <c r="BD388" s="3709"/>
      <c r="BE388" s="3692"/>
      <c r="BF388" s="3692"/>
      <c r="BG388" s="4089" t="s">
        <v>858</v>
      </c>
      <c r="BH388" s="3706">
        <v>46296</v>
      </c>
      <c r="BI388" s="3711"/>
      <c r="BJ388" s="4089" t="s">
        <v>4050</v>
      </c>
      <c r="BK388" s="3706">
        <v>46419</v>
      </c>
      <c r="BL388" s="3711"/>
      <c r="BM388" s="4089" t="s">
        <v>4051</v>
      </c>
      <c r="BN388" s="3706">
        <v>46905</v>
      </c>
      <c r="BO388" s="3711"/>
      <c r="BP388" s="5878" t="s">
        <v>4052</v>
      </c>
      <c r="BQ388" s="4182" t="s">
        <v>4053</v>
      </c>
      <c r="BR388" s="3688"/>
      <c r="BS388" s="3688"/>
      <c r="BT388" s="3716">
        <v>45960</v>
      </c>
      <c r="BU388" s="3716">
        <v>45882</v>
      </c>
      <c r="BV388" s="3695" t="s">
        <v>116</v>
      </c>
      <c r="BW388" s="3716">
        <v>44967</v>
      </c>
      <c r="BX388" s="3716">
        <v>45960</v>
      </c>
      <c r="BY388" s="3695" t="s">
        <v>116</v>
      </c>
      <c r="BZ388" s="3716">
        <v>45882</v>
      </c>
      <c r="CA388" s="3716" t="s">
        <v>4054</v>
      </c>
      <c r="CB388" s="1409"/>
      <c r="CC388" s="540" t="s">
        <v>105</v>
      </c>
      <c r="CD388" s="12"/>
      <c r="CE388" s="12"/>
      <c r="CF388" s="12"/>
      <c r="CG388" s="18"/>
      <c r="GT388" s="1"/>
      <c r="GU388" s="1"/>
      <c r="GV388" s="1"/>
      <c r="GW388" s="1"/>
      <c r="GX388" s="1"/>
      <c r="GY388" s="1"/>
      <c r="GZ388" s="1"/>
      <c r="HA388" s="1"/>
      <c r="HB388" s="1"/>
      <c r="HC388" s="1"/>
      <c r="HD388" s="1"/>
      <c r="HE388" s="1"/>
      <c r="HF388" s="1"/>
      <c r="HG388" s="1"/>
      <c r="HH388" s="1"/>
      <c r="HI388" s="1"/>
      <c r="HJ388" s="1"/>
    </row>
    <row r="389" spans="1:218" s="176" customFormat="1" ht="45" hidden="1" customHeight="1" x14ac:dyDescent="0.2">
      <c r="A389" s="2150" t="s">
        <v>4055</v>
      </c>
      <c r="B389" s="3306"/>
      <c r="C389" s="2151" t="s">
        <v>4056</v>
      </c>
      <c r="D389" s="2152" t="s">
        <v>4057</v>
      </c>
      <c r="E389" s="7162">
        <v>1932</v>
      </c>
      <c r="F389" s="2153" t="s">
        <v>2759</v>
      </c>
      <c r="G389" s="2153" t="s">
        <v>2182</v>
      </c>
      <c r="H389" s="2154" t="s">
        <v>89</v>
      </c>
      <c r="I389" s="4061" t="s">
        <v>89</v>
      </c>
      <c r="J389" s="2157">
        <v>40207</v>
      </c>
      <c r="K389" s="2157"/>
      <c r="L389" s="2157" t="s">
        <v>90</v>
      </c>
      <c r="M389" s="2182" t="s">
        <v>4058</v>
      </c>
      <c r="N389" s="2157" t="s">
        <v>583</v>
      </c>
      <c r="O389" s="2157"/>
      <c r="P389" s="2156">
        <v>45565</v>
      </c>
      <c r="Q389" s="2158">
        <v>45716</v>
      </c>
      <c r="R389" s="2159"/>
      <c r="S389" s="2159"/>
      <c r="T389" s="2159"/>
      <c r="U389" s="3799"/>
      <c r="V389" s="2161"/>
      <c r="W389" s="2162" t="str">
        <f>IF(OR(X389="Yes", Y389="Web-page timetable", Z389="YES"), "Yes")</f>
        <v>Yes</v>
      </c>
      <c r="X389" s="2163" t="s">
        <v>93</v>
      </c>
      <c r="Y389" s="2151" t="s">
        <v>94</v>
      </c>
      <c r="Z389" s="2151"/>
      <c r="AA389" s="5775" t="s">
        <v>4059</v>
      </c>
      <c r="AB389" s="5775" t="s">
        <v>4060</v>
      </c>
      <c r="AC389" s="2924"/>
      <c r="AD389" s="2165">
        <v>45536</v>
      </c>
      <c r="AE389" s="3535">
        <v>42583</v>
      </c>
      <c r="AF389" s="2167" t="s">
        <v>364</v>
      </c>
      <c r="AG389" s="2168">
        <v>42583</v>
      </c>
      <c r="AH389" s="2168">
        <v>42586</v>
      </c>
      <c r="AI389" s="2168">
        <v>42643</v>
      </c>
      <c r="AJ389" s="3011" t="s">
        <v>4061</v>
      </c>
      <c r="AK389" s="2169"/>
      <c r="AL389" s="7117">
        <v>43405</v>
      </c>
      <c r="AM389" s="7161" t="s">
        <v>4062</v>
      </c>
      <c r="AN389" s="2168">
        <v>43405</v>
      </c>
      <c r="AO389" s="2168">
        <v>43416</v>
      </c>
      <c r="AP389" s="2168">
        <v>43518</v>
      </c>
      <c r="AQ389" s="2155" t="s">
        <v>4063</v>
      </c>
      <c r="AR389" s="2170"/>
      <c r="AS389" s="2171" t="s">
        <v>4064</v>
      </c>
      <c r="AT389" s="2167" t="s">
        <v>343</v>
      </c>
      <c r="AU389" s="2171">
        <v>43862</v>
      </c>
      <c r="AV389" s="2171">
        <v>43864</v>
      </c>
      <c r="AW389" s="2171">
        <v>43924</v>
      </c>
      <c r="AX389" s="2154" t="s">
        <v>4065</v>
      </c>
      <c r="AY389" s="2172"/>
      <c r="AZ389" s="2171">
        <v>44501</v>
      </c>
      <c r="BA389" s="2154" t="s">
        <v>4066</v>
      </c>
      <c r="BB389" s="2171">
        <v>44501</v>
      </c>
      <c r="BC389" s="2171">
        <v>44522</v>
      </c>
      <c r="BD389" s="2171">
        <v>44585</v>
      </c>
      <c r="BE389" s="2154" t="s">
        <v>4067</v>
      </c>
      <c r="BF389" s="2154"/>
      <c r="BG389" s="4159" t="s">
        <v>4068</v>
      </c>
      <c r="BH389" s="2168">
        <v>45536</v>
      </c>
      <c r="BI389" s="2184">
        <v>45565</v>
      </c>
      <c r="BJ389" s="4159">
        <v>45689</v>
      </c>
      <c r="BK389" s="2168">
        <v>45689</v>
      </c>
      <c r="BL389" s="2184">
        <v>45689</v>
      </c>
      <c r="BM389" s="4159">
        <v>46143</v>
      </c>
      <c r="BN389" s="2168">
        <v>46143</v>
      </c>
      <c r="BO389" s="2184"/>
      <c r="BP389" s="2151" t="s">
        <v>4069</v>
      </c>
      <c r="BQ389" s="2990" t="s">
        <v>960</v>
      </c>
      <c r="BR389" s="2151"/>
      <c r="BS389" s="2151"/>
      <c r="BT389" s="2177">
        <v>45952</v>
      </c>
      <c r="BU389" s="2177">
        <v>45576</v>
      </c>
      <c r="BV389" s="2155" t="s">
        <v>116</v>
      </c>
      <c r="BW389" s="2177"/>
      <c r="BX389" s="2177">
        <v>45687</v>
      </c>
      <c r="BY389" s="2155" t="s">
        <v>116</v>
      </c>
      <c r="BZ389" s="2177">
        <v>45721</v>
      </c>
      <c r="CA389" s="2177" t="s">
        <v>1642</v>
      </c>
      <c r="CB389" s="1409"/>
      <c r="CC389" s="540" t="s">
        <v>105</v>
      </c>
      <c r="CD389" s="12"/>
      <c r="CE389" s="12"/>
      <c r="CF389" s="12"/>
      <c r="CG389" s="18"/>
      <c r="GT389" s="1"/>
      <c r="GU389" s="1"/>
      <c r="GV389" s="1"/>
      <c r="GW389" s="1"/>
      <c r="GX389" s="1"/>
      <c r="GY389" s="1"/>
      <c r="GZ389" s="1"/>
      <c r="HA389" s="1"/>
      <c r="HB389" s="1"/>
      <c r="HC389" s="1"/>
      <c r="HD389" s="1"/>
      <c r="HE389" s="1"/>
      <c r="HF389" s="1"/>
      <c r="HG389" s="1"/>
      <c r="HH389" s="1"/>
      <c r="HI389" s="1"/>
      <c r="HJ389" s="1"/>
    </row>
    <row r="390" spans="1:218" s="176" customFormat="1" ht="45" hidden="1" customHeight="1" x14ac:dyDescent="0.2">
      <c r="A390" s="1688"/>
      <c r="B390" s="3307" t="s">
        <v>4070</v>
      </c>
      <c r="C390" s="1703" t="s">
        <v>4071</v>
      </c>
      <c r="D390" s="1689" t="s">
        <v>1218</v>
      </c>
      <c r="E390" s="7113">
        <v>2044</v>
      </c>
      <c r="F390" s="1665" t="s">
        <v>337</v>
      </c>
      <c r="G390" s="1665" t="s">
        <v>931</v>
      </c>
      <c r="H390" s="1680" t="s">
        <v>89</v>
      </c>
      <c r="I390" s="1680" t="s">
        <v>194</v>
      </c>
      <c r="J390" s="1668">
        <v>40577</v>
      </c>
      <c r="K390" s="1668"/>
      <c r="L390" s="1668" t="s">
        <v>90</v>
      </c>
      <c r="M390" s="2006"/>
      <c r="N390" s="1668" t="s">
        <v>583</v>
      </c>
      <c r="O390" s="1668"/>
      <c r="P390" s="1667"/>
      <c r="Q390" s="1705"/>
      <c r="R390" s="1669"/>
      <c r="S390" s="1706"/>
      <c r="T390" s="1706"/>
      <c r="U390" s="3793"/>
      <c r="V390" s="1671"/>
      <c r="W390" s="1695" t="s">
        <v>93</v>
      </c>
      <c r="X390" s="1672" t="s">
        <v>93</v>
      </c>
      <c r="Y390" s="1376" t="s">
        <v>267</v>
      </c>
      <c r="Z390" s="1376"/>
      <c r="AA390" s="5772" t="s">
        <v>1219</v>
      </c>
      <c r="AB390" s="5773" t="s">
        <v>1219</v>
      </c>
      <c r="AC390" s="2314"/>
      <c r="AD390" s="1682">
        <v>44682</v>
      </c>
      <c r="AE390" s="4147" t="s">
        <v>1220</v>
      </c>
      <c r="AF390" s="1676" t="s">
        <v>364</v>
      </c>
      <c r="AG390" s="1674">
        <v>42917</v>
      </c>
      <c r="AH390" s="1674">
        <v>42919</v>
      </c>
      <c r="AI390" s="1674">
        <v>42986</v>
      </c>
      <c r="AJ390" s="3006" t="s">
        <v>1221</v>
      </c>
      <c r="AK390" s="1677" t="s">
        <v>1222</v>
      </c>
      <c r="AL390" s="7165" t="s">
        <v>1223</v>
      </c>
      <c r="AM390" s="7149" t="s">
        <v>1224</v>
      </c>
      <c r="AN390" s="1674">
        <v>44409</v>
      </c>
      <c r="AO390" s="1674">
        <v>44424</v>
      </c>
      <c r="AP390" s="1674">
        <v>44480</v>
      </c>
      <c r="AQ390" s="1666" t="s">
        <v>1225</v>
      </c>
      <c r="AR390" s="1697"/>
      <c r="AS390" s="1679" t="s">
        <v>1226</v>
      </c>
      <c r="AT390" s="1707" t="s">
        <v>1227</v>
      </c>
      <c r="AU390" s="1679">
        <v>44743</v>
      </c>
      <c r="AV390" s="1679"/>
      <c r="AW390" s="1679"/>
      <c r="AX390" s="1680"/>
      <c r="AY390" s="1698"/>
      <c r="AZ390" s="1679"/>
      <c r="BA390" s="1680"/>
      <c r="BB390" s="1679"/>
      <c r="BC390" s="1679"/>
      <c r="BD390" s="1679"/>
      <c r="BE390" s="1680"/>
      <c r="BF390" s="1680"/>
      <c r="BG390" s="4158" t="s">
        <v>1228</v>
      </c>
      <c r="BH390" s="1674">
        <v>44835</v>
      </c>
      <c r="BI390" s="1683"/>
      <c r="BJ390" s="4158" t="s">
        <v>1229</v>
      </c>
      <c r="BK390" s="1674">
        <v>44986</v>
      </c>
      <c r="BL390" s="1683"/>
      <c r="BM390" s="4158" t="s">
        <v>1230</v>
      </c>
      <c r="BN390" s="1674">
        <v>45352</v>
      </c>
      <c r="BO390" s="1683"/>
      <c r="BP390" s="1376" t="s">
        <v>2960</v>
      </c>
      <c r="BQ390" s="4184"/>
      <c r="BR390" s="1376"/>
      <c r="BS390" s="1376" t="s">
        <v>1232</v>
      </c>
      <c r="BT390" s="1684">
        <v>44672</v>
      </c>
      <c r="BU390" s="1684">
        <v>44713</v>
      </c>
      <c r="BV390" s="1666" t="s">
        <v>116</v>
      </c>
      <c r="BW390" s="1684">
        <v>44758</v>
      </c>
      <c r="BX390" s="1684">
        <v>44713</v>
      </c>
      <c r="BY390" s="1666" t="s">
        <v>116</v>
      </c>
      <c r="BZ390" s="1684">
        <v>44741</v>
      </c>
      <c r="CA390" s="2387" t="s">
        <v>1233</v>
      </c>
      <c r="CB390" s="1699"/>
      <c r="CC390" s="1376" t="s">
        <v>3767</v>
      </c>
      <c r="CD390" s="12"/>
      <c r="CE390" s="12"/>
      <c r="CF390" s="12"/>
      <c r="CG390" s="18"/>
      <c r="GT390" s="1"/>
      <c r="GU390" s="1"/>
      <c r="GV390" s="1"/>
      <c r="GW390" s="1"/>
      <c r="GX390" s="1"/>
      <c r="GY390" s="1"/>
      <c r="GZ390" s="1"/>
      <c r="HA390" s="1"/>
      <c r="HB390" s="1"/>
      <c r="HC390" s="1"/>
      <c r="HD390" s="1"/>
      <c r="HE390" s="1"/>
      <c r="HF390" s="1"/>
      <c r="HG390" s="1"/>
      <c r="HH390" s="1"/>
      <c r="HI390" s="1"/>
      <c r="HJ390" s="1"/>
    </row>
    <row r="391" spans="1:218" s="176" customFormat="1" ht="45" hidden="1" customHeight="1" x14ac:dyDescent="0.2">
      <c r="A391" s="2150" t="s">
        <v>4072</v>
      </c>
      <c r="B391" s="3306"/>
      <c r="C391" s="2186" t="s">
        <v>4071</v>
      </c>
      <c r="D391" s="2152" t="s">
        <v>4073</v>
      </c>
      <c r="E391" s="7116">
        <v>2326</v>
      </c>
      <c r="F391" s="2155">
        <v>2024</v>
      </c>
      <c r="G391" s="2155">
        <v>2042</v>
      </c>
      <c r="H391" s="2154" t="s">
        <v>89</v>
      </c>
      <c r="I391" s="2181" t="s">
        <v>89</v>
      </c>
      <c r="J391" s="2157">
        <v>40577</v>
      </c>
      <c r="K391" s="2157"/>
      <c r="L391" s="3970" t="s">
        <v>90</v>
      </c>
      <c r="M391" s="3969" t="s">
        <v>4074</v>
      </c>
      <c r="N391" s="3970"/>
      <c r="O391" s="3970"/>
      <c r="P391" s="2156">
        <v>45621</v>
      </c>
      <c r="Q391" s="3597">
        <v>45723</v>
      </c>
      <c r="R391" s="2159"/>
      <c r="S391" s="2191"/>
      <c r="T391" s="2191"/>
      <c r="U391" s="3799"/>
      <c r="V391" s="3541"/>
      <c r="W391" s="2162" t="str">
        <f>IF(OR(X391="Yes", Y391="Web-page timetable", Z391="YES"), "Yes")</f>
        <v>Yes</v>
      </c>
      <c r="X391" s="2163" t="s">
        <v>93</v>
      </c>
      <c r="Y391" s="2151" t="s">
        <v>94</v>
      </c>
      <c r="Z391" s="2151"/>
      <c r="AA391" s="5775" t="s">
        <v>4075</v>
      </c>
      <c r="AB391" s="5775" t="s">
        <v>4076</v>
      </c>
      <c r="AC391" s="3598"/>
      <c r="AD391" s="2165">
        <v>45689</v>
      </c>
      <c r="AE391" s="3535" t="s">
        <v>4077</v>
      </c>
      <c r="AF391" s="2167" t="s">
        <v>4078</v>
      </c>
      <c r="AG391" s="2168">
        <v>45323</v>
      </c>
      <c r="AH391" s="2168">
        <v>45348</v>
      </c>
      <c r="AI391" s="2168">
        <v>45392</v>
      </c>
      <c r="AJ391" s="3599" t="s">
        <v>4079</v>
      </c>
      <c r="AK391" s="3542"/>
      <c r="AL391" s="2168"/>
      <c r="AM391" s="2167"/>
      <c r="AN391" s="2168"/>
      <c r="AO391" s="2168"/>
      <c r="AP391" s="2168"/>
      <c r="AQ391" s="2156"/>
      <c r="AR391" s="2170"/>
      <c r="AS391" s="2157"/>
      <c r="AT391" s="2157"/>
      <c r="AU391" s="2292"/>
      <c r="AV391" s="2171"/>
      <c r="AW391" s="2171"/>
      <c r="AX391" s="2157"/>
      <c r="AY391" s="2172"/>
      <c r="AZ391" s="2171"/>
      <c r="BA391" s="2159"/>
      <c r="BB391" s="2292"/>
      <c r="BC391" s="2171"/>
      <c r="BD391" s="2171"/>
      <c r="BE391" s="2157"/>
      <c r="BF391" s="2157"/>
      <c r="BG391" s="4159" t="s">
        <v>4080</v>
      </c>
      <c r="BH391" s="2168">
        <v>45627</v>
      </c>
      <c r="BI391" s="2168">
        <v>45621</v>
      </c>
      <c r="BJ391" s="4159">
        <v>45717</v>
      </c>
      <c r="BK391" s="2168">
        <v>45717</v>
      </c>
      <c r="BL391" s="2184">
        <v>45723</v>
      </c>
      <c r="BM391" s="2171">
        <v>46143</v>
      </c>
      <c r="BN391" s="2168">
        <v>46143</v>
      </c>
      <c r="BO391" s="2184"/>
      <c r="BP391" s="2198" t="s">
        <v>4081</v>
      </c>
      <c r="BQ391" s="6363" t="s">
        <v>132</v>
      </c>
      <c r="BR391" s="5961"/>
      <c r="BS391" s="2301"/>
      <c r="BT391" s="2177">
        <v>45589</v>
      </c>
      <c r="BU391" s="2177">
        <v>45953</v>
      </c>
      <c r="BV391" s="2156" t="s">
        <v>116</v>
      </c>
      <c r="BW391" s="2177"/>
      <c r="BX391" s="3249">
        <v>45953</v>
      </c>
      <c r="BY391" s="2177" t="s">
        <v>116</v>
      </c>
      <c r="BZ391" s="2177">
        <v>45953</v>
      </c>
      <c r="CA391" s="2177" t="s">
        <v>1468</v>
      </c>
      <c r="CB391" s="1409"/>
      <c r="CC391" s="542" t="s">
        <v>105</v>
      </c>
      <c r="CD391" s="1176"/>
      <c r="CE391" s="1176"/>
      <c r="CF391" s="1176"/>
      <c r="CG391" s="1175"/>
      <c r="GT391" s="1"/>
      <c r="GU391" s="1"/>
      <c r="GV391" s="1"/>
      <c r="GW391" s="1"/>
      <c r="GX391" s="1"/>
      <c r="GY391" s="1"/>
      <c r="GZ391" s="1"/>
      <c r="HA391" s="1"/>
      <c r="HB391" s="1"/>
      <c r="HC391" s="1"/>
      <c r="HD391" s="1"/>
      <c r="HE391" s="1"/>
      <c r="HF391" s="1"/>
      <c r="HG391" s="1"/>
      <c r="HH391" s="1"/>
      <c r="HI391" s="1"/>
      <c r="HJ391" s="1"/>
    </row>
    <row r="392" spans="1:218" s="176" customFormat="1" ht="45" hidden="1" customHeight="1" x14ac:dyDescent="0.2">
      <c r="A392" s="2150" t="s">
        <v>4082</v>
      </c>
      <c r="B392" s="3306"/>
      <c r="C392" s="2151" t="s">
        <v>4083</v>
      </c>
      <c r="D392" s="2151" t="s">
        <v>2209</v>
      </c>
      <c r="E392" s="3519">
        <v>2137</v>
      </c>
      <c r="F392" s="2155">
        <v>2016</v>
      </c>
      <c r="G392" s="2155">
        <v>2041</v>
      </c>
      <c r="H392" s="2155" t="s">
        <v>89</v>
      </c>
      <c r="I392" s="2155" t="s">
        <v>194</v>
      </c>
      <c r="J392" s="2156">
        <v>42425</v>
      </c>
      <c r="K392" s="3028"/>
      <c r="L392" s="2157" t="s">
        <v>90</v>
      </c>
      <c r="M392" s="2182" t="s">
        <v>389</v>
      </c>
      <c r="N392" s="2157"/>
      <c r="O392" s="2157"/>
      <c r="P392" s="2156">
        <v>44866</v>
      </c>
      <c r="Q392" s="2504">
        <v>45196</v>
      </c>
      <c r="R392" s="2159"/>
      <c r="S392" s="2159"/>
      <c r="T392" s="2159"/>
      <c r="U392" s="3799"/>
      <c r="V392" s="2161"/>
      <c r="W392" s="2162" t="str">
        <f>IF(OR(X392="Yes", Y392="Web-page timetable", Z392="YES"), "Yes")</f>
        <v>Yes</v>
      </c>
      <c r="X392" s="2163" t="s">
        <v>93</v>
      </c>
      <c r="Y392" s="2151" t="s">
        <v>94</v>
      </c>
      <c r="Z392" s="2151"/>
      <c r="AA392" s="5774" t="s">
        <v>2211</v>
      </c>
      <c r="AB392" s="5775" t="s">
        <v>2212</v>
      </c>
      <c r="AC392" s="2929"/>
      <c r="AD392" s="2168">
        <v>45170</v>
      </c>
      <c r="AE392" s="3535" t="s">
        <v>2213</v>
      </c>
      <c r="AF392" s="2167" t="s">
        <v>364</v>
      </c>
      <c r="AG392" s="2168">
        <v>43405</v>
      </c>
      <c r="AH392" s="2168">
        <v>43409</v>
      </c>
      <c r="AI392" s="2168">
        <v>43451</v>
      </c>
      <c r="AJ392" s="3011" t="s">
        <v>2214</v>
      </c>
      <c r="AK392" s="2169" t="s">
        <v>2215</v>
      </c>
      <c r="AL392" s="7205" t="s">
        <v>2216</v>
      </c>
      <c r="AM392" s="7118" t="s">
        <v>367</v>
      </c>
      <c r="AN392" s="2168">
        <v>43770</v>
      </c>
      <c r="AO392" s="2168">
        <v>43773</v>
      </c>
      <c r="AP392" s="2168">
        <v>43815</v>
      </c>
      <c r="AQ392" s="2155" t="s">
        <v>2214</v>
      </c>
      <c r="AR392" s="3207"/>
      <c r="AS392" s="5267" t="s">
        <v>2217</v>
      </c>
      <c r="AT392" s="2154" t="s">
        <v>369</v>
      </c>
      <c r="AU392" s="2292">
        <v>44256</v>
      </c>
      <c r="AV392" s="2171">
        <v>44256</v>
      </c>
      <c r="AW392" s="2171">
        <v>44305</v>
      </c>
      <c r="AX392" s="2154" t="s">
        <v>2218</v>
      </c>
      <c r="AY392" s="2320"/>
      <c r="AZ392" s="2292"/>
      <c r="BA392" s="2320"/>
      <c r="BB392" s="2292"/>
      <c r="BC392" s="2171"/>
      <c r="BD392" s="2171"/>
      <c r="BE392" s="2154"/>
      <c r="BF392" s="2154"/>
      <c r="BG392" s="4159" t="s">
        <v>2219</v>
      </c>
      <c r="BH392" s="2168">
        <v>44866</v>
      </c>
      <c r="BI392" s="2168">
        <v>44866</v>
      </c>
      <c r="BJ392" s="4159">
        <v>45170</v>
      </c>
      <c r="BK392" s="2168">
        <v>45170</v>
      </c>
      <c r="BL392" s="2184">
        <v>45195</v>
      </c>
      <c r="BM392" s="4159">
        <v>45627</v>
      </c>
      <c r="BN392" s="2165">
        <v>45627</v>
      </c>
      <c r="BO392" s="2184"/>
      <c r="BP392" s="5729" t="s">
        <v>4329</v>
      </c>
      <c r="BQ392" s="5730" t="s">
        <v>2220</v>
      </c>
      <c r="BR392" s="2186" t="s">
        <v>2221</v>
      </c>
      <c r="BS392" s="2709"/>
      <c r="BT392" s="2177">
        <v>45950</v>
      </c>
      <c r="BU392" s="2177">
        <v>45902</v>
      </c>
      <c r="BV392" s="2155" t="s">
        <v>116</v>
      </c>
      <c r="BW392" s="4775"/>
      <c r="BX392" s="6393">
        <v>45125</v>
      </c>
      <c r="BY392" s="2155" t="s">
        <v>116</v>
      </c>
      <c r="BZ392" s="4775">
        <v>45966</v>
      </c>
      <c r="CA392" s="2185" t="s">
        <v>2222</v>
      </c>
      <c r="CB392" s="3249"/>
      <c r="CC392" s="2186" t="s">
        <v>2223</v>
      </c>
      <c r="CD392" s="12"/>
      <c r="CE392" s="12"/>
      <c r="CF392" s="12"/>
      <c r="CG392" s="18"/>
      <c r="GT392" s="1"/>
      <c r="GU392" s="1"/>
      <c r="GV392" s="1"/>
      <c r="GW392" s="1"/>
      <c r="GX392" s="1"/>
      <c r="GY392" s="1"/>
      <c r="GZ392" s="1"/>
      <c r="HA392" s="1"/>
      <c r="HB392" s="1"/>
      <c r="HC392" s="1"/>
      <c r="HD392" s="1"/>
      <c r="HE392" s="1"/>
      <c r="HF392" s="1"/>
      <c r="HG392" s="1"/>
      <c r="HH392" s="1"/>
      <c r="HI392" s="1"/>
      <c r="HJ392" s="1"/>
    </row>
    <row r="393" spans="1:218" s="176" customFormat="1" ht="45" hidden="1" customHeight="1" x14ac:dyDescent="0.2">
      <c r="A393" s="4461" t="s">
        <v>4084</v>
      </c>
      <c r="B393" s="4129"/>
      <c r="C393" s="3720" t="s">
        <v>4085</v>
      </c>
      <c r="D393" s="4462" t="s">
        <v>4086</v>
      </c>
      <c r="E393" s="4463" t="s">
        <v>193</v>
      </c>
      <c r="F393" s="4789"/>
      <c r="G393" s="4789"/>
      <c r="H393" s="4466" t="s">
        <v>89</v>
      </c>
      <c r="I393" s="3723" t="s">
        <v>89</v>
      </c>
      <c r="J393" s="4468">
        <v>45013</v>
      </c>
      <c r="K393" s="4468">
        <v>40645</v>
      </c>
      <c r="L393" s="4468" t="s">
        <v>90</v>
      </c>
      <c r="M393" s="5569" t="s">
        <v>3577</v>
      </c>
      <c r="N393" s="4468"/>
      <c r="O393" s="4468"/>
      <c r="P393" s="3696"/>
      <c r="Q393" s="3697"/>
      <c r="R393" s="4472"/>
      <c r="S393" s="6151"/>
      <c r="T393" s="6151"/>
      <c r="U393" s="4475"/>
      <c r="V393" s="4477"/>
      <c r="W393" s="4323" t="str">
        <f>IF(OR(X393="Yes", Y393="Web-page timetable", Z393="YES"), "Yes")</f>
        <v>Yes</v>
      </c>
      <c r="X393" s="4478" t="s">
        <v>93</v>
      </c>
      <c r="Y393" s="3720" t="s">
        <v>94</v>
      </c>
      <c r="Z393" s="3720"/>
      <c r="AA393" s="6184" t="s">
        <v>4087</v>
      </c>
      <c r="AB393" s="5822" t="s">
        <v>4088</v>
      </c>
      <c r="AC393" s="5571"/>
      <c r="AD393" s="5182">
        <v>45717</v>
      </c>
      <c r="AE393" s="4145" t="s">
        <v>4089</v>
      </c>
      <c r="AF393" s="3705" t="s">
        <v>4090</v>
      </c>
      <c r="AG393" s="3706">
        <v>47239</v>
      </c>
      <c r="AH393" s="4485"/>
      <c r="AI393" s="4485"/>
      <c r="AJ393" s="4486"/>
      <c r="AK393" s="5469"/>
      <c r="AL393" s="5577"/>
      <c r="AM393" s="5472"/>
      <c r="AN393" s="4485"/>
      <c r="AO393" s="4485"/>
      <c r="AP393" s="4485"/>
      <c r="AQ393" s="3723"/>
      <c r="AR393" s="5470"/>
      <c r="AS393" s="4488"/>
      <c r="AT393" s="4466"/>
      <c r="AU393" s="4488"/>
      <c r="AV393" s="4488"/>
      <c r="AW393" s="4488"/>
      <c r="AX393" s="4466"/>
      <c r="AY393" s="5471"/>
      <c r="AZ393" s="4488"/>
      <c r="BA393" s="4466"/>
      <c r="BB393" s="4488"/>
      <c r="BC393" s="4488"/>
      <c r="BD393" s="4488"/>
      <c r="BE393" s="4466"/>
      <c r="BF393" s="4466"/>
      <c r="BG393" s="4495">
        <v>47515</v>
      </c>
      <c r="BH393" s="4485">
        <v>47515</v>
      </c>
      <c r="BI393" s="4496"/>
      <c r="BJ393" s="4089">
        <v>47635</v>
      </c>
      <c r="BK393" s="4485">
        <v>47635</v>
      </c>
      <c r="BL393" s="3711"/>
      <c r="BM393" s="4495">
        <v>47818</v>
      </c>
      <c r="BN393" s="4485">
        <v>47818</v>
      </c>
      <c r="BO393" s="4496"/>
      <c r="BP393" s="5957" t="s">
        <v>4091</v>
      </c>
      <c r="BQ393" s="4193" t="s">
        <v>409</v>
      </c>
      <c r="BR393" s="5957"/>
      <c r="BS393" s="5957"/>
      <c r="BT393" s="4133">
        <v>45888</v>
      </c>
      <c r="BU393" s="4133"/>
      <c r="BV393" s="3723" t="s">
        <v>116</v>
      </c>
      <c r="BW393" s="4133"/>
      <c r="BX393" s="6391">
        <v>45888</v>
      </c>
      <c r="BY393" s="3723" t="s">
        <v>116</v>
      </c>
      <c r="BZ393" s="4133">
        <v>45888</v>
      </c>
      <c r="CA393" s="3716" t="s">
        <v>104</v>
      </c>
      <c r="CB393" s="2804"/>
      <c r="CC393" s="2120" t="s">
        <v>4092</v>
      </c>
      <c r="CD393" s="12" t="s">
        <v>106</v>
      </c>
      <c r="CE393" s="12"/>
      <c r="CF393" s="12"/>
      <c r="CG393" s="18" t="s">
        <v>93</v>
      </c>
      <c r="GT393" s="1"/>
      <c r="GU393" s="1"/>
      <c r="GV393" s="1"/>
      <c r="GW393" s="1"/>
      <c r="GX393" s="1"/>
      <c r="GY393" s="1"/>
      <c r="GZ393" s="1"/>
      <c r="HA393" s="1"/>
      <c r="HB393" s="1"/>
      <c r="HC393" s="1"/>
      <c r="HD393" s="1"/>
      <c r="HE393" s="1"/>
      <c r="HF393" s="1"/>
      <c r="HG393" s="1"/>
      <c r="HH393" s="1"/>
      <c r="HI393" s="1"/>
      <c r="HJ393" s="1"/>
    </row>
    <row r="394" spans="1:218" s="176" customFormat="1" ht="45" hidden="1" customHeight="1" x14ac:dyDescent="0.2">
      <c r="A394" s="2151" t="s">
        <v>4093</v>
      </c>
      <c r="B394" s="2929"/>
      <c r="C394" s="2151" t="s">
        <v>4094</v>
      </c>
      <c r="D394" s="2151" t="s">
        <v>2209</v>
      </c>
      <c r="E394" s="5011">
        <v>2137</v>
      </c>
      <c r="F394" s="2155">
        <v>2016</v>
      </c>
      <c r="G394" s="2155">
        <v>2041</v>
      </c>
      <c r="H394" s="2155" t="s">
        <v>89</v>
      </c>
      <c r="I394" s="2155" t="s">
        <v>194</v>
      </c>
      <c r="J394" s="2156">
        <v>42425</v>
      </c>
      <c r="K394" s="2156"/>
      <c r="L394" s="2156" t="s">
        <v>90</v>
      </c>
      <c r="M394" s="2200" t="s">
        <v>389</v>
      </c>
      <c r="N394" s="2156"/>
      <c r="O394" s="2156"/>
      <c r="P394" s="2156">
        <v>44866</v>
      </c>
      <c r="Q394" s="2183">
        <v>45196</v>
      </c>
      <c r="R394" s="2156"/>
      <c r="S394" s="2156"/>
      <c r="T394" s="3542"/>
      <c r="U394" s="2171"/>
      <c r="V394" s="3542"/>
      <c r="W394" s="6169" t="str">
        <f>IF(OR(X394="Yes", Y394="Web-page timetable", Z394="YES"), "Yes")</f>
        <v>Yes</v>
      </c>
      <c r="X394" s="6174" t="s">
        <v>93</v>
      </c>
      <c r="Y394" s="2151" t="s">
        <v>94</v>
      </c>
      <c r="Z394" s="2151"/>
      <c r="AA394" s="5775" t="s">
        <v>2211</v>
      </c>
      <c r="AB394" s="5775" t="s">
        <v>2212</v>
      </c>
      <c r="AC394" s="2929"/>
      <c r="AD394" s="3239">
        <v>45170</v>
      </c>
      <c r="AE394" s="2171" t="s">
        <v>2213</v>
      </c>
      <c r="AF394" s="2153" t="s">
        <v>364</v>
      </c>
      <c r="AG394" s="2168">
        <v>43405</v>
      </c>
      <c r="AH394" s="2168">
        <v>43409</v>
      </c>
      <c r="AI394" s="2168">
        <v>43451</v>
      </c>
      <c r="AJ394" s="3011" t="s">
        <v>2214</v>
      </c>
      <c r="AK394" s="2169" t="s">
        <v>2215</v>
      </c>
      <c r="AL394" s="7160" t="s">
        <v>2216</v>
      </c>
      <c r="AM394" s="7233" t="s">
        <v>367</v>
      </c>
      <c r="AN394" s="2168">
        <v>43770</v>
      </c>
      <c r="AO394" s="2168">
        <v>43773</v>
      </c>
      <c r="AP394" s="2168">
        <v>43815</v>
      </c>
      <c r="AQ394" s="2155" t="s">
        <v>2214</v>
      </c>
      <c r="AR394" s="2169"/>
      <c r="AS394" s="2171" t="s">
        <v>2217</v>
      </c>
      <c r="AT394" s="2155" t="s">
        <v>369</v>
      </c>
      <c r="AU394" s="2168">
        <v>44256</v>
      </c>
      <c r="AV394" s="2168">
        <v>44256</v>
      </c>
      <c r="AW394" s="2168">
        <v>44305</v>
      </c>
      <c r="AX394" s="2155" t="s">
        <v>2218</v>
      </c>
      <c r="AY394" s="2169"/>
      <c r="AZ394" s="2171"/>
      <c r="BA394" s="2155"/>
      <c r="BB394" s="2168"/>
      <c r="BC394" s="2168"/>
      <c r="BD394" s="2168"/>
      <c r="BE394" s="2155"/>
      <c r="BF394" s="2181"/>
      <c r="BG394" s="6313" t="s">
        <v>2219</v>
      </c>
      <c r="BH394" s="2168">
        <v>44866</v>
      </c>
      <c r="BI394" s="3239">
        <v>44866</v>
      </c>
      <c r="BJ394" s="2171">
        <v>45170</v>
      </c>
      <c r="BK394" s="2168">
        <v>45170</v>
      </c>
      <c r="BL394" s="3239">
        <v>45195</v>
      </c>
      <c r="BM394" s="2171">
        <v>45627</v>
      </c>
      <c r="BN394" s="2168">
        <v>45627</v>
      </c>
      <c r="BO394" s="3239"/>
      <c r="BP394" s="5729" t="s">
        <v>4329</v>
      </c>
      <c r="BQ394" s="5730" t="s">
        <v>2220</v>
      </c>
      <c r="BR394" s="2186" t="s">
        <v>2221</v>
      </c>
      <c r="BS394" s="2709"/>
      <c r="BT394" s="2177">
        <v>45950</v>
      </c>
      <c r="BU394" s="2177">
        <v>45902</v>
      </c>
      <c r="BV394" s="2155" t="s">
        <v>116</v>
      </c>
      <c r="BW394" s="2177"/>
      <c r="BX394" s="2177">
        <v>45125</v>
      </c>
      <c r="BY394" s="2155" t="s">
        <v>116</v>
      </c>
      <c r="BZ394" s="2177">
        <v>45966</v>
      </c>
      <c r="CA394" s="2185" t="s">
        <v>2222</v>
      </c>
      <c r="CB394" s="2177"/>
      <c r="CC394" s="2186" t="s">
        <v>2223</v>
      </c>
      <c r="CD394" s="39"/>
      <c r="CE394" s="39"/>
      <c r="CF394" s="39"/>
      <c r="CG394" s="47"/>
      <c r="GT394" s="1"/>
      <c r="GU394" s="1"/>
      <c r="GV394" s="1"/>
      <c r="GW394" s="1"/>
      <c r="GX394" s="1"/>
      <c r="GY394" s="1"/>
      <c r="GZ394" s="1"/>
      <c r="HA394" s="1"/>
      <c r="HB394" s="1"/>
      <c r="HC394" s="1"/>
      <c r="HD394" s="1"/>
      <c r="HE394" s="1"/>
      <c r="HF394" s="1"/>
      <c r="HG394" s="1"/>
      <c r="HH394" s="1"/>
      <c r="HI394" s="1"/>
      <c r="HJ394" s="1"/>
    </row>
    <row r="395" spans="1:218" s="176" customFormat="1" ht="45" hidden="1" customHeight="1" x14ac:dyDescent="0.2">
      <c r="A395" s="1688" t="s">
        <v>4095</v>
      </c>
      <c r="B395" s="3205"/>
      <c r="C395" s="2275" t="s">
        <v>4096</v>
      </c>
      <c r="D395" s="1376"/>
      <c r="E395" s="7167"/>
      <c r="F395" s="1665"/>
      <c r="G395" s="1665"/>
      <c r="H395" s="1666"/>
      <c r="I395" s="1666"/>
      <c r="J395" s="1667">
        <v>43696</v>
      </c>
      <c r="K395" s="4738"/>
      <c r="L395" s="1668"/>
      <c r="M395" s="2006"/>
      <c r="N395" s="1668"/>
      <c r="O395" s="1668"/>
      <c r="P395" s="1667"/>
      <c r="Q395" s="1705"/>
      <c r="R395" s="1669"/>
      <c r="S395" s="1669"/>
      <c r="T395" s="1669"/>
      <c r="U395" s="3793"/>
      <c r="V395" s="1671"/>
      <c r="W395" s="1695" t="b">
        <f>IF(OR(X395="Yes", Y395="Web-page timetable", Z395="YES"), "Yes")</f>
        <v>0</v>
      </c>
      <c r="X395" s="1672" t="s">
        <v>228</v>
      </c>
      <c r="Y395" s="1376" t="s">
        <v>229</v>
      </c>
      <c r="Z395" s="1376"/>
      <c r="AA395" s="5772"/>
      <c r="AB395" s="5773"/>
      <c r="AC395" s="2314"/>
      <c r="AD395" s="1674"/>
      <c r="AE395" s="4147"/>
      <c r="AF395" s="1676"/>
      <c r="AG395" s="1674"/>
      <c r="AH395" s="1674"/>
      <c r="AI395" s="1674"/>
      <c r="AJ395" s="3006"/>
      <c r="AK395" s="1677"/>
      <c r="AL395" s="1674"/>
      <c r="AM395" s="1676"/>
      <c r="AN395" s="1674"/>
      <c r="AO395" s="1674"/>
      <c r="AP395" s="1674"/>
      <c r="AQ395" s="1666"/>
      <c r="AR395" s="1677"/>
      <c r="AS395" s="5274"/>
      <c r="AT395" s="1680"/>
      <c r="AU395" s="1678"/>
      <c r="AV395" s="1679"/>
      <c r="AW395" s="1679"/>
      <c r="AX395" s="1680"/>
      <c r="AY395" s="1677"/>
      <c r="AZ395" s="1678"/>
      <c r="BA395" s="1721"/>
      <c r="BB395" s="1678"/>
      <c r="BC395" s="1679"/>
      <c r="BD395" s="1679"/>
      <c r="BE395" s="1680"/>
      <c r="BF395" s="1680"/>
      <c r="BG395" s="4158"/>
      <c r="BH395" s="1674"/>
      <c r="BI395" s="1674"/>
      <c r="BJ395" s="4158"/>
      <c r="BK395" s="1674"/>
      <c r="BL395" s="1683"/>
      <c r="BM395" s="4158"/>
      <c r="BN395" s="1682"/>
      <c r="BO395" s="1683"/>
      <c r="BP395" s="1376" t="s">
        <v>4097</v>
      </c>
      <c r="BQ395" s="4769"/>
      <c r="BR395" s="1376" t="s">
        <v>4097</v>
      </c>
      <c r="BS395" s="1376"/>
      <c r="BT395" s="1684">
        <v>43553</v>
      </c>
      <c r="BU395" s="1684"/>
      <c r="BV395" s="1666" t="s">
        <v>116</v>
      </c>
      <c r="BW395" s="1684"/>
      <c r="BX395" s="4299"/>
      <c r="BY395" s="4287"/>
      <c r="BZ395" s="6398">
        <v>45141</v>
      </c>
      <c r="CA395" s="2319" t="s">
        <v>117</v>
      </c>
      <c r="CB395" s="6403"/>
      <c r="CC395" s="1376"/>
      <c r="CD395" s="12"/>
      <c r="CE395" s="12"/>
      <c r="CF395" s="12"/>
      <c r="CG395" s="18"/>
      <c r="GT395" s="1"/>
      <c r="GU395" s="1"/>
      <c r="GV395" s="1"/>
      <c r="GW395" s="1"/>
      <c r="GX395" s="1"/>
      <c r="GY395" s="1"/>
      <c r="GZ395" s="1"/>
      <c r="HA395" s="1"/>
      <c r="HB395" s="1"/>
      <c r="HC395" s="1"/>
      <c r="HD395" s="1"/>
      <c r="HE395" s="1"/>
      <c r="HF395" s="1"/>
      <c r="HG395" s="1"/>
      <c r="HH395" s="1"/>
      <c r="HI395" s="1"/>
      <c r="HJ395" s="1"/>
    </row>
    <row r="396" spans="1:218" s="176" customFormat="1" ht="45" hidden="1" customHeight="1" x14ac:dyDescent="0.2">
      <c r="A396" s="3947" t="s">
        <v>4098</v>
      </c>
      <c r="B396" s="3952"/>
      <c r="C396" s="3947" t="s">
        <v>4099</v>
      </c>
      <c r="D396" s="3688" t="s">
        <v>4100</v>
      </c>
      <c r="E396" s="3718" t="s">
        <v>566</v>
      </c>
      <c r="F396" s="3691"/>
      <c r="G396" s="3691"/>
      <c r="H396" s="3692" t="s">
        <v>89</v>
      </c>
      <c r="I396" s="3693" t="s">
        <v>89</v>
      </c>
      <c r="J396" s="3696">
        <v>44952</v>
      </c>
      <c r="K396" s="4009"/>
      <c r="L396" s="3694"/>
      <c r="M396" s="3866"/>
      <c r="N396" s="3694"/>
      <c r="O396" s="3694"/>
      <c r="P396" s="3696"/>
      <c r="Q396" s="3697"/>
      <c r="R396" s="3698"/>
      <c r="S396" s="3698"/>
      <c r="T396" s="3698"/>
      <c r="U396" s="3794"/>
      <c r="V396" s="3699"/>
      <c r="W396" s="3700" t="s">
        <v>93</v>
      </c>
      <c r="X396" s="3701" t="s">
        <v>93</v>
      </c>
      <c r="Y396" s="3688" t="s">
        <v>94</v>
      </c>
      <c r="Z396" s="3688"/>
      <c r="AA396" s="5776" t="s">
        <v>4101</v>
      </c>
      <c r="AB396" s="5776" t="s">
        <v>4102</v>
      </c>
      <c r="AC396" s="3703"/>
      <c r="AD396" s="3706">
        <v>45689</v>
      </c>
      <c r="AE396" s="4145" t="s">
        <v>97</v>
      </c>
      <c r="AF396" s="3705" t="s">
        <v>142</v>
      </c>
      <c r="AG396" s="3706">
        <v>45474</v>
      </c>
      <c r="AH396" s="3706">
        <v>45502</v>
      </c>
      <c r="AI396" s="3706">
        <v>45545</v>
      </c>
      <c r="AJ396" s="3908" t="s">
        <v>4103</v>
      </c>
      <c r="AK396" s="3707"/>
      <c r="AL396" s="3706" t="s">
        <v>4104</v>
      </c>
      <c r="AM396" s="3705" t="s">
        <v>367</v>
      </c>
      <c r="AN396" s="3706">
        <v>46023</v>
      </c>
      <c r="AO396" s="3706"/>
      <c r="AP396" s="3706"/>
      <c r="AQ396" s="3695"/>
      <c r="AR396" s="3707"/>
      <c r="AS396" s="3709"/>
      <c r="AT396" s="3692"/>
      <c r="AU396" s="3730"/>
      <c r="AV396" s="3709"/>
      <c r="AW396" s="3709"/>
      <c r="AX396" s="3692"/>
      <c r="AY396" s="3707"/>
      <c r="AZ396" s="3730"/>
      <c r="BA396" s="3731"/>
      <c r="BB396" s="3730"/>
      <c r="BC396" s="3709"/>
      <c r="BD396" s="3709"/>
      <c r="BE396" s="3692"/>
      <c r="BF396" s="3692"/>
      <c r="BG396" s="4089" t="s">
        <v>571</v>
      </c>
      <c r="BH396" s="3706">
        <v>46204</v>
      </c>
      <c r="BI396" s="4824"/>
      <c r="BJ396" s="4089" t="s">
        <v>4105</v>
      </c>
      <c r="BK396" s="3706">
        <v>46388</v>
      </c>
      <c r="BL396" s="3711"/>
      <c r="BM396" s="4089" t="s">
        <v>3484</v>
      </c>
      <c r="BN396" s="3704">
        <v>46661</v>
      </c>
      <c r="BO396" s="3711"/>
      <c r="BP396" s="5878" t="s">
        <v>4106</v>
      </c>
      <c r="BQ396" s="4692" t="s">
        <v>132</v>
      </c>
      <c r="BR396" s="4004"/>
      <c r="BS396" s="3688"/>
      <c r="BT396" s="3716">
        <v>45595</v>
      </c>
      <c r="BU396" s="3716">
        <v>45754</v>
      </c>
      <c r="BV396" s="3695" t="s">
        <v>116</v>
      </c>
      <c r="BW396" s="3716">
        <v>44685</v>
      </c>
      <c r="BX396" s="3716">
        <v>45754</v>
      </c>
      <c r="BY396" s="3716" t="s">
        <v>116</v>
      </c>
      <c r="BZ396" s="3716">
        <v>45754</v>
      </c>
      <c r="CA396" s="3716" t="s">
        <v>104</v>
      </c>
      <c r="CB396" s="1409"/>
      <c r="CC396" s="544"/>
      <c r="CD396" s="12"/>
      <c r="CE396" s="12"/>
      <c r="CF396" s="12"/>
      <c r="CG396" s="18"/>
      <c r="GT396" s="1"/>
      <c r="GU396" s="1"/>
      <c r="GV396" s="1"/>
      <c r="GW396" s="1"/>
      <c r="GX396" s="1"/>
      <c r="GY396" s="1"/>
      <c r="GZ396" s="1"/>
      <c r="HA396" s="1"/>
      <c r="HB396" s="1"/>
      <c r="HC396" s="1"/>
      <c r="HD396" s="1"/>
      <c r="HE396" s="1"/>
      <c r="HF396" s="1"/>
      <c r="HG396" s="1"/>
      <c r="HH396" s="1"/>
      <c r="HI396" s="1"/>
      <c r="HJ396" s="1"/>
    </row>
    <row r="397" spans="1:218" s="176" customFormat="1" ht="45" hidden="1" customHeight="1" x14ac:dyDescent="0.2">
      <c r="A397" s="3947" t="s">
        <v>4107</v>
      </c>
      <c r="B397" s="3952"/>
      <c r="C397" s="3947" t="s">
        <v>4108</v>
      </c>
      <c r="D397" s="3688" t="s">
        <v>4109</v>
      </c>
      <c r="E397" s="3718"/>
      <c r="F397" s="3691"/>
      <c r="G397" s="3691"/>
      <c r="H397" s="3695" t="s">
        <v>89</v>
      </c>
      <c r="I397" s="3695" t="s">
        <v>89</v>
      </c>
      <c r="J397" s="3696">
        <v>44677</v>
      </c>
      <c r="K397" s="4009">
        <v>40521</v>
      </c>
      <c r="L397" s="3694"/>
      <c r="M397" s="3866"/>
      <c r="N397" s="3694"/>
      <c r="O397" s="3694"/>
      <c r="P397" s="3696"/>
      <c r="Q397" s="3697"/>
      <c r="R397" s="3698"/>
      <c r="S397" s="3698"/>
      <c r="T397" s="3698"/>
      <c r="U397" s="3794"/>
      <c r="V397" s="3699"/>
      <c r="W397" s="3700" t="str">
        <f>IF(OR(X397="Yes", Y397="Web-page timetable", Z397="YES"), "Yes")</f>
        <v>Yes</v>
      </c>
      <c r="X397" s="3701" t="s">
        <v>93</v>
      </c>
      <c r="Y397" s="3688" t="s">
        <v>267</v>
      </c>
      <c r="Z397" s="3688"/>
      <c r="AA397" s="5777"/>
      <c r="AB397" s="5777" t="s">
        <v>4110</v>
      </c>
      <c r="AC397" s="3703" t="s">
        <v>4111</v>
      </c>
      <c r="AD397" s="3706">
        <v>45717</v>
      </c>
      <c r="AE397" s="4145">
        <v>46174</v>
      </c>
      <c r="AF397" s="3705" t="s">
        <v>1415</v>
      </c>
      <c r="AG397" s="3706">
        <v>46174</v>
      </c>
      <c r="AH397" s="3706"/>
      <c r="AI397" s="3706"/>
      <c r="AJ397" s="3713"/>
      <c r="AK397" s="3707"/>
      <c r="AL397" s="4098"/>
      <c r="AM397" s="3714"/>
      <c r="AN397" s="3706"/>
      <c r="AO397" s="3706"/>
      <c r="AP397" s="3706"/>
      <c r="AQ397" s="3695"/>
      <c r="AR397" s="3707"/>
      <c r="AS397" s="3709"/>
      <c r="AT397" s="3692"/>
      <c r="AU397" s="3730"/>
      <c r="AV397" s="3709"/>
      <c r="AW397" s="3709"/>
      <c r="AX397" s="3692"/>
      <c r="AY397" s="3707"/>
      <c r="AZ397" s="3730"/>
      <c r="BA397" s="3731"/>
      <c r="BB397" s="3730"/>
      <c r="BC397" s="3709"/>
      <c r="BD397" s="3709"/>
      <c r="BE397" s="3692"/>
      <c r="BF397" s="3692"/>
      <c r="BG397" s="4180"/>
      <c r="BH397" s="3722"/>
      <c r="BI397" s="3706"/>
      <c r="BJ397" s="4089"/>
      <c r="BK397" s="3706"/>
      <c r="BL397" s="3711"/>
      <c r="BM397" s="4089"/>
      <c r="BN397" s="3704"/>
      <c r="BO397" s="3711"/>
      <c r="BP397" s="3870" t="s">
        <v>4112</v>
      </c>
      <c r="BQ397" s="4828" t="s">
        <v>4113</v>
      </c>
      <c r="BR397" s="3712"/>
      <c r="BS397" s="3870"/>
      <c r="BT397" s="3716">
        <v>45755</v>
      </c>
      <c r="BU397" s="3716">
        <v>45882</v>
      </c>
      <c r="BV397" s="3695" t="s">
        <v>116</v>
      </c>
      <c r="BW397" s="3716">
        <v>45635</v>
      </c>
      <c r="BX397" s="3716">
        <v>45882</v>
      </c>
      <c r="BY397" s="3695" t="s">
        <v>116</v>
      </c>
      <c r="BZ397" s="3716">
        <v>45932</v>
      </c>
      <c r="CA397" s="3716" t="s">
        <v>104</v>
      </c>
      <c r="CB397" s="2149"/>
      <c r="CC397" s="2120" t="s">
        <v>4114</v>
      </c>
      <c r="CD397" s="12"/>
      <c r="CE397" s="12"/>
      <c r="CF397" s="12"/>
      <c r="CG397" s="18" t="s">
        <v>93</v>
      </c>
      <c r="GT397" s="1"/>
      <c r="GU397" s="1"/>
      <c r="GV397" s="1"/>
      <c r="GW397" s="1"/>
      <c r="GX397" s="1"/>
      <c r="GY397" s="1"/>
      <c r="GZ397" s="1"/>
      <c r="HA397" s="1"/>
      <c r="HB397" s="1"/>
      <c r="HC397" s="1"/>
      <c r="HD397" s="1"/>
      <c r="HE397" s="1"/>
      <c r="HF397" s="1"/>
      <c r="HG397" s="1"/>
      <c r="HH397" s="1"/>
      <c r="HI397" s="1"/>
      <c r="HJ397" s="1"/>
    </row>
    <row r="398" spans="1:218" s="176" customFormat="1" ht="45" hidden="1" customHeight="1" thickBot="1" x14ac:dyDescent="0.25">
      <c r="A398" s="3686" t="s">
        <v>4115</v>
      </c>
      <c r="B398" s="3952"/>
      <c r="C398" s="3688" t="s">
        <v>4116</v>
      </c>
      <c r="D398" s="3688" t="s">
        <v>4117</v>
      </c>
      <c r="E398" s="3718" t="s">
        <v>193</v>
      </c>
      <c r="F398" s="3691"/>
      <c r="G398" s="3691"/>
      <c r="H398" s="3695" t="s">
        <v>89</v>
      </c>
      <c r="I398" s="3695" t="s">
        <v>89</v>
      </c>
      <c r="J398" s="3696">
        <v>45715</v>
      </c>
      <c r="K398" s="4009" t="s">
        <v>4118</v>
      </c>
      <c r="L398" s="3694"/>
      <c r="M398" s="3866"/>
      <c r="N398" s="3694"/>
      <c r="O398" s="3694"/>
      <c r="P398" s="3696"/>
      <c r="Q398" s="3697"/>
      <c r="R398" s="3698"/>
      <c r="S398" s="3698"/>
      <c r="T398" s="3698"/>
      <c r="U398" s="3794"/>
      <c r="V398" s="3699"/>
      <c r="W398" s="3700" t="str">
        <f>IF(OR(X398="Yes", Y398="Web-page timetable", Z398="YES"), "Yes")</f>
        <v>Yes</v>
      </c>
      <c r="X398" s="4308" t="s">
        <v>93</v>
      </c>
      <c r="Y398" s="3688" t="s">
        <v>94</v>
      </c>
      <c r="Z398" s="3688"/>
      <c r="AA398" s="5782"/>
      <c r="AB398" s="5777" t="s">
        <v>4119</v>
      </c>
      <c r="AC398" s="3703"/>
      <c r="AD398" s="3706">
        <v>45748</v>
      </c>
      <c r="AE398" s="4145" t="s">
        <v>2142</v>
      </c>
      <c r="AF398" s="3705" t="s">
        <v>691</v>
      </c>
      <c r="AG398" s="3706">
        <v>46508</v>
      </c>
      <c r="AH398" s="3706"/>
      <c r="AI398" s="3706"/>
      <c r="AJ398" s="3713"/>
      <c r="AK398" s="3707"/>
      <c r="AL398" s="3706"/>
      <c r="AM398" s="3705"/>
      <c r="AN398" s="3706"/>
      <c r="AO398" s="3706"/>
      <c r="AP398" s="3706"/>
      <c r="AQ398" s="3695"/>
      <c r="AR398" s="4018"/>
      <c r="AS398" s="4022"/>
      <c r="AT398" s="3692"/>
      <c r="AU398" s="3730"/>
      <c r="AV398" s="3709"/>
      <c r="AW398" s="3709"/>
      <c r="AX398" s="3692"/>
      <c r="AY398" s="3731"/>
      <c r="AZ398" s="3730"/>
      <c r="BA398" s="3731"/>
      <c r="BB398" s="3730"/>
      <c r="BC398" s="3709"/>
      <c r="BD398" s="3709"/>
      <c r="BE398" s="3692"/>
      <c r="BF398" s="3692"/>
      <c r="BG398" s="4089">
        <v>46874</v>
      </c>
      <c r="BH398" s="3706">
        <v>46874</v>
      </c>
      <c r="BI398" s="3706"/>
      <c r="BJ398" s="4089">
        <v>46997</v>
      </c>
      <c r="BK398" s="3706">
        <v>46997</v>
      </c>
      <c r="BL398" s="3711"/>
      <c r="BM398" s="4089" t="s">
        <v>3941</v>
      </c>
      <c r="BN398" s="3704">
        <v>47088</v>
      </c>
      <c r="BO398" s="3711"/>
      <c r="BP398" s="3688" t="s">
        <v>4120</v>
      </c>
      <c r="BQ398" s="4692"/>
      <c r="BR398" s="3688"/>
      <c r="BS398" s="3688"/>
      <c r="BT398" s="3716">
        <v>45399</v>
      </c>
      <c r="BU398" s="3716">
        <v>45938</v>
      </c>
      <c r="BV398" s="3695" t="s">
        <v>116</v>
      </c>
      <c r="BW398" s="3716"/>
      <c r="BX398" s="3962">
        <v>45938</v>
      </c>
      <c r="BY398" s="3695" t="s">
        <v>116</v>
      </c>
      <c r="BZ398" s="3963">
        <v>45938</v>
      </c>
      <c r="CA398" s="3716" t="s">
        <v>104</v>
      </c>
      <c r="CB398" s="2177"/>
      <c r="CC398" s="2151" t="s">
        <v>4121</v>
      </c>
      <c r="CD398" s="12"/>
      <c r="CE398" s="12"/>
      <c r="CF398" s="12"/>
      <c r="CG398" s="18"/>
      <c r="GT398" s="1"/>
      <c r="GU398" s="1"/>
      <c r="GV398" s="1"/>
      <c r="GW398" s="1"/>
      <c r="GX398" s="1"/>
      <c r="GY398" s="1"/>
      <c r="GZ398" s="1"/>
      <c r="HA398" s="1"/>
      <c r="HB398" s="1"/>
      <c r="HC398" s="1"/>
      <c r="HD398" s="1"/>
      <c r="HE398" s="1"/>
      <c r="HF398" s="1"/>
      <c r="HG398" s="1"/>
      <c r="HH398" s="1"/>
      <c r="HI398" s="1"/>
      <c r="HJ398" s="1"/>
    </row>
    <row r="399" spans="1:218" s="176" customFormat="1" ht="45" hidden="1" customHeight="1" thickTop="1" x14ac:dyDescent="0.2">
      <c r="A399" s="7234" t="s">
        <v>4122</v>
      </c>
      <c r="B399" s="5879"/>
      <c r="C399" s="2810" t="s">
        <v>4123</v>
      </c>
      <c r="D399" s="5882" t="s">
        <v>4124</v>
      </c>
      <c r="E399" s="7235">
        <v>2129</v>
      </c>
      <c r="F399" s="5887">
        <v>2025</v>
      </c>
      <c r="G399" s="5887">
        <v>2040</v>
      </c>
      <c r="H399" s="5887" t="s">
        <v>89</v>
      </c>
      <c r="I399" s="5887" t="s">
        <v>89</v>
      </c>
      <c r="J399" s="5889">
        <v>42724</v>
      </c>
      <c r="K399" s="5891"/>
      <c r="L399" s="5891" t="s">
        <v>90</v>
      </c>
      <c r="M399" s="5893"/>
      <c r="N399" s="5891"/>
      <c r="O399" s="5891"/>
      <c r="P399" s="5889">
        <v>45736</v>
      </c>
      <c r="Q399" s="5894">
        <v>45889</v>
      </c>
      <c r="R399" s="5895"/>
      <c r="S399" s="5895"/>
      <c r="T399" s="5895"/>
      <c r="U399" s="5897"/>
      <c r="V399" s="5899"/>
      <c r="W399" s="5727" t="str">
        <f>IF(OR(X399="Yes", Y399="Web-page timetable", Z399="YES"), "Yes")</f>
        <v>Yes</v>
      </c>
      <c r="X399" s="5900" t="s">
        <v>93</v>
      </c>
      <c r="Y399" s="2151" t="s">
        <v>94</v>
      </c>
      <c r="Z399" s="5882"/>
      <c r="AA399" s="5910" t="s">
        <v>4125</v>
      </c>
      <c r="AB399" s="5910" t="s">
        <v>4126</v>
      </c>
      <c r="AC399" s="5919"/>
      <c r="AD399" s="5921">
        <v>45627</v>
      </c>
      <c r="AE399" s="5922" t="s">
        <v>4127</v>
      </c>
      <c r="AF399" s="5924" t="s">
        <v>4128</v>
      </c>
      <c r="AG399" s="5921">
        <v>43800</v>
      </c>
      <c r="AH399" s="5921">
        <v>43466</v>
      </c>
      <c r="AI399" s="5921">
        <v>43862</v>
      </c>
      <c r="AJ399" s="5925" t="s">
        <v>4129</v>
      </c>
      <c r="AK399" s="5927"/>
      <c r="AL399" s="7236" t="s">
        <v>4130</v>
      </c>
      <c r="AM399" s="5924" t="s">
        <v>4131</v>
      </c>
      <c r="AN399" s="5921">
        <v>44044</v>
      </c>
      <c r="AO399" s="5921">
        <v>44044</v>
      </c>
      <c r="AP399" s="5921">
        <v>44099</v>
      </c>
      <c r="AQ399" s="5887" t="s">
        <v>4132</v>
      </c>
      <c r="AR399" s="2169"/>
      <c r="AS399" s="2171" t="s">
        <v>4133</v>
      </c>
      <c r="AT399" s="5924" t="s">
        <v>4134</v>
      </c>
      <c r="AU399" s="5267">
        <v>44197</v>
      </c>
      <c r="AV399" s="5943">
        <v>44197</v>
      </c>
      <c r="AW399" s="5943">
        <v>44253</v>
      </c>
      <c r="AX399" s="5945" t="s">
        <v>4135</v>
      </c>
      <c r="AY399" s="5224"/>
      <c r="AZ399" s="5267"/>
      <c r="BA399" s="3207" t="s">
        <v>4136</v>
      </c>
      <c r="BB399" s="5267"/>
      <c r="BC399" s="5943"/>
      <c r="BD399" s="5943">
        <v>44459</v>
      </c>
      <c r="BE399" s="5945" t="s">
        <v>4137</v>
      </c>
      <c r="BF399" s="5945"/>
      <c r="BG399" s="5952" t="s">
        <v>4138</v>
      </c>
      <c r="BH399" s="5921">
        <v>45717</v>
      </c>
      <c r="BI399" s="5921">
        <v>45736</v>
      </c>
      <c r="BJ399" s="5952">
        <v>45839</v>
      </c>
      <c r="BK399" s="5921">
        <v>45839</v>
      </c>
      <c r="BL399" s="5953">
        <v>45889</v>
      </c>
      <c r="BM399" s="5952">
        <v>46082</v>
      </c>
      <c r="BN399" s="5954">
        <v>46082</v>
      </c>
      <c r="BO399" s="5956"/>
      <c r="BP399" s="5958" t="s">
        <v>4139</v>
      </c>
      <c r="BQ399" s="5958" t="s">
        <v>4140</v>
      </c>
      <c r="BR399" s="5882"/>
      <c r="BS399" s="5882"/>
      <c r="BT399" s="5963">
        <v>45960</v>
      </c>
      <c r="BU399" s="5963">
        <v>45070</v>
      </c>
      <c r="BV399" s="5887" t="s">
        <v>116</v>
      </c>
      <c r="BW399" s="5963">
        <v>45754</v>
      </c>
      <c r="BX399" s="2177">
        <v>45695</v>
      </c>
      <c r="BY399" s="2155" t="s">
        <v>116</v>
      </c>
      <c r="BZ399" s="2177">
        <v>45632</v>
      </c>
      <c r="CA399" s="2177" t="s">
        <v>1956</v>
      </c>
      <c r="CB399" s="1409"/>
      <c r="CC399" s="3246" t="s">
        <v>579</v>
      </c>
      <c r="CD399" s="39"/>
      <c r="CE399" s="39"/>
      <c r="CF399" s="39"/>
      <c r="CG399" s="47"/>
      <c r="GT399" s="1"/>
      <c r="GU399" s="1"/>
      <c r="GV399" s="1"/>
      <c r="GW399" s="1"/>
      <c r="GX399" s="1"/>
      <c r="GY399" s="1"/>
      <c r="GZ399" s="1"/>
      <c r="HA399" s="1"/>
      <c r="HB399" s="1"/>
      <c r="HC399" s="1"/>
      <c r="HD399" s="1"/>
      <c r="HE399" s="1"/>
      <c r="HF399" s="1"/>
      <c r="HG399" s="1"/>
      <c r="HH399" s="1"/>
      <c r="HI399" s="1"/>
      <c r="HJ399" s="1"/>
    </row>
    <row r="400" spans="1:218" s="176" customFormat="1" ht="45" customHeight="1" x14ac:dyDescent="0.2">
      <c r="A400" s="7237" t="s">
        <v>4141</v>
      </c>
      <c r="B400" s="3327"/>
      <c r="C400" s="7238"/>
      <c r="D400" s="7239"/>
      <c r="E400" s="7198"/>
      <c r="F400" s="7240"/>
      <c r="G400" s="7240"/>
      <c r="H400" s="7240"/>
      <c r="I400" s="7239"/>
      <c r="J400" s="7241"/>
      <c r="K400" s="7241"/>
      <c r="L400" s="7242"/>
      <c r="M400" s="2010"/>
      <c r="N400" s="7242"/>
      <c r="O400" s="7242"/>
      <c r="P400" s="7241"/>
      <c r="Q400" s="7243"/>
      <c r="R400" s="7241"/>
      <c r="S400" s="7242"/>
      <c r="T400" s="7239"/>
      <c r="U400" s="7244"/>
      <c r="V400" s="7245"/>
      <c r="W400" s="7246"/>
      <c r="X400" s="7246"/>
      <c r="Y400" s="7195"/>
      <c r="Z400" s="7239"/>
      <c r="AA400" s="5868"/>
      <c r="AB400" s="5868"/>
      <c r="AC400" s="2958"/>
      <c r="AD400" s="7247"/>
      <c r="AE400" s="7247"/>
      <c r="AF400" s="7239"/>
      <c r="AG400" s="7247"/>
      <c r="AH400" s="7175"/>
      <c r="AI400" s="7175"/>
      <c r="AJ400" s="2958"/>
      <c r="AK400" s="7239"/>
      <c r="AL400" s="7248"/>
      <c r="AM400" s="7239"/>
      <c r="AN400" s="7247"/>
      <c r="AO400" s="7249"/>
      <c r="AP400" s="7247"/>
      <c r="AQ400" s="7239"/>
      <c r="AR400" s="7246"/>
      <c r="AS400" s="7247"/>
      <c r="AT400" s="7239"/>
      <c r="AU400" s="7247"/>
      <c r="AV400" s="7247"/>
      <c r="AW400" s="7249"/>
      <c r="AX400" s="7239"/>
      <c r="AY400" s="7239"/>
      <c r="AZ400" s="7175"/>
      <c r="BA400" s="7250"/>
      <c r="BB400" s="7251"/>
      <c r="BC400" s="7244"/>
      <c r="BD400" s="7252"/>
      <c r="BE400" s="7253"/>
      <c r="BF400" s="7254" t="s">
        <v>4142</v>
      </c>
      <c r="BG400" s="7244"/>
      <c r="BH400" s="7244"/>
      <c r="BI400" s="7255"/>
      <c r="BJ400" s="7244"/>
      <c r="BK400" s="7256"/>
      <c r="BL400" s="7256"/>
      <c r="BM400" s="7256"/>
      <c r="BN400" s="7256"/>
      <c r="BO400" s="7256"/>
      <c r="BP400" s="7111"/>
      <c r="BQ400" s="7112"/>
      <c r="BR400" s="7257"/>
      <c r="BS400" s="7258"/>
      <c r="BT400" s="7259"/>
      <c r="BU400" s="7259"/>
      <c r="BV400" s="7259"/>
      <c r="BW400" s="7259"/>
      <c r="BX400" s="7260"/>
      <c r="BY400" s="7259"/>
      <c r="BZ400" s="7259"/>
      <c r="CA400" s="7110"/>
      <c r="CB400" s="7110"/>
      <c r="CC400" s="7110"/>
      <c r="CD400" s="1"/>
      <c r="CE400" s="1"/>
      <c r="CF400" s="1"/>
      <c r="CG400" s="1"/>
      <c r="GT400" s="1"/>
      <c r="GU400" s="1"/>
      <c r="GV400" s="1"/>
      <c r="GW400" s="1"/>
      <c r="GX400" s="1"/>
      <c r="GY400" s="1"/>
      <c r="GZ400" s="1"/>
      <c r="HA400" s="1"/>
      <c r="HB400" s="1"/>
      <c r="HC400" s="1"/>
      <c r="HD400" s="1"/>
      <c r="HE400" s="1"/>
      <c r="HF400" s="1"/>
      <c r="HG400" s="1"/>
      <c r="HH400" s="1"/>
      <c r="HI400" s="1"/>
      <c r="HJ400" s="1"/>
    </row>
    <row r="401" spans="1:218" s="176" customFormat="1" ht="45" customHeight="1" x14ac:dyDescent="0.2">
      <c r="A401" s="7261"/>
      <c r="B401" s="3328" t="s">
        <v>4143</v>
      </c>
      <c r="C401" s="7262"/>
      <c r="D401" s="3352"/>
      <c r="E401" s="7198"/>
      <c r="F401" s="7263"/>
      <c r="G401" s="7263"/>
      <c r="H401" s="7263"/>
      <c r="I401" s="7264"/>
      <c r="J401" s="7265"/>
      <c r="K401" s="7265"/>
      <c r="L401" s="7266"/>
      <c r="M401" s="2011"/>
      <c r="N401" s="7266"/>
      <c r="O401" s="7266"/>
      <c r="P401" s="7265"/>
      <c r="Q401" s="7267"/>
      <c r="R401" s="7265"/>
      <c r="S401" s="7266"/>
      <c r="T401" s="7264"/>
      <c r="U401" s="7256"/>
      <c r="V401" s="7268"/>
      <c r="W401" s="7108"/>
      <c r="X401" s="7108"/>
      <c r="Y401" s="7109"/>
      <c r="Z401" s="7110"/>
      <c r="AA401" s="5770"/>
      <c r="AB401" s="5770"/>
      <c r="AC401" s="2959"/>
      <c r="AD401" s="7269"/>
      <c r="AE401" s="7269"/>
      <c r="AF401" s="7110"/>
      <c r="AG401" s="7269"/>
      <c r="AH401" s="7270"/>
      <c r="AI401" s="7270"/>
      <c r="AJ401" s="2959"/>
      <c r="AK401" s="7110"/>
      <c r="AL401" s="7271"/>
      <c r="AM401" s="7110"/>
      <c r="AN401" s="7272"/>
      <c r="AO401" s="7269"/>
      <c r="AP401" s="7269"/>
      <c r="AQ401" s="7110"/>
      <c r="AR401" s="7108"/>
      <c r="AS401" s="7269"/>
      <c r="AT401" s="7110"/>
      <c r="AU401" s="7269"/>
      <c r="AV401" s="7269"/>
      <c r="AW401" s="7273"/>
      <c r="AX401" s="7110"/>
      <c r="AY401" s="7110"/>
      <c r="AZ401" s="7270"/>
      <c r="BA401" s="7259"/>
      <c r="BB401" s="7256"/>
      <c r="BC401" s="7274"/>
      <c r="BD401" s="7275"/>
      <c r="BE401" s="7276"/>
      <c r="BF401" s="7259"/>
      <c r="BG401" s="7275"/>
      <c r="BH401" s="7256"/>
      <c r="BI401" s="7277"/>
      <c r="BJ401" s="7256"/>
      <c r="BK401" s="7256"/>
      <c r="BL401" s="7256"/>
      <c r="BM401" s="7256"/>
      <c r="BN401" s="7256"/>
      <c r="BO401" s="7256"/>
      <c r="BP401" s="7111"/>
      <c r="BQ401" s="7112"/>
      <c r="BR401" s="7257"/>
      <c r="BS401" s="7278"/>
      <c r="BT401" s="7259"/>
      <c r="BU401" s="7259"/>
      <c r="BV401" s="7259"/>
      <c r="BW401" s="7259"/>
      <c r="BX401" s="7279"/>
      <c r="BY401" s="7259"/>
      <c r="BZ401" s="7259"/>
      <c r="CA401" s="7110" t="s">
        <v>4142</v>
      </c>
      <c r="CB401" s="7110"/>
      <c r="CC401" s="7110"/>
      <c r="CD401" s="1"/>
      <c r="CE401" s="1"/>
      <c r="CF401" s="1"/>
      <c r="CG401" s="1"/>
      <c r="GT401" s="1"/>
      <c r="GU401" s="1"/>
      <c r="GV401" s="1"/>
      <c r="GW401" s="1"/>
      <c r="GX401" s="1"/>
      <c r="GY401" s="1"/>
      <c r="GZ401" s="1"/>
      <c r="HA401" s="1"/>
      <c r="HB401" s="1"/>
      <c r="HC401" s="1"/>
      <c r="HD401" s="1"/>
      <c r="HE401" s="1"/>
      <c r="HF401" s="1"/>
      <c r="HG401" s="1"/>
      <c r="HH401" s="1"/>
      <c r="HI401" s="1"/>
      <c r="HJ401" s="1"/>
    </row>
    <row r="402" spans="1:218" s="176" customFormat="1" ht="45" customHeight="1" x14ac:dyDescent="0.2">
      <c r="A402" s="7261"/>
      <c r="B402" s="2811" t="s">
        <v>4143</v>
      </c>
      <c r="C402" s="7280" t="s">
        <v>4144</v>
      </c>
      <c r="D402" s="3352"/>
      <c r="E402" s="7198"/>
      <c r="F402" s="7263"/>
      <c r="G402" s="7263"/>
      <c r="H402" s="7263"/>
      <c r="I402" s="7264"/>
      <c r="J402" s="7265"/>
      <c r="K402" s="7265"/>
      <c r="L402" s="7266"/>
      <c r="M402" s="2011"/>
      <c r="N402" s="7266"/>
      <c r="O402" s="7266"/>
      <c r="P402" s="7265"/>
      <c r="Q402" s="7267"/>
      <c r="R402" s="7265"/>
      <c r="S402" s="7266"/>
      <c r="T402" s="7264"/>
      <c r="U402" s="7256"/>
      <c r="V402" s="7268"/>
      <c r="W402" s="7108" t="s">
        <v>4142</v>
      </c>
      <c r="X402" s="7108"/>
      <c r="Y402" s="7109"/>
      <c r="Z402" s="7110"/>
      <c r="AA402" s="5770"/>
      <c r="AB402" s="5770"/>
      <c r="AC402" s="2959"/>
      <c r="AD402" s="7269"/>
      <c r="AE402" s="7269"/>
      <c r="AF402" s="7110"/>
      <c r="AG402" s="7269"/>
      <c r="AH402" s="7270"/>
      <c r="AI402" s="7270"/>
      <c r="AJ402" s="2959"/>
      <c r="AK402" s="7110"/>
      <c r="AL402" s="7271"/>
      <c r="AM402" s="7110"/>
      <c r="AN402" s="7272"/>
      <c r="AO402" s="7269"/>
      <c r="AP402" s="7269"/>
      <c r="AQ402" s="7110"/>
      <c r="AR402" s="7108"/>
      <c r="AS402" s="7269"/>
      <c r="AT402" s="7110"/>
      <c r="AU402" s="7269"/>
      <c r="AV402" s="7269"/>
      <c r="AW402" s="7273"/>
      <c r="AX402" s="7110"/>
      <c r="AY402" s="7110"/>
      <c r="AZ402" s="7270"/>
      <c r="BA402" s="7259"/>
      <c r="BB402" s="7256"/>
      <c r="BC402" s="7274"/>
      <c r="BD402" s="7275"/>
      <c r="BE402" s="7276"/>
      <c r="BF402" s="7259"/>
      <c r="BG402" s="7275"/>
      <c r="BH402" s="7256"/>
      <c r="BI402" s="7277"/>
      <c r="BJ402" s="7256"/>
      <c r="BK402" s="7256"/>
      <c r="BL402" s="7256"/>
      <c r="BM402" s="7256"/>
      <c r="BN402" s="7256"/>
      <c r="BO402" s="7256"/>
      <c r="BP402" s="7111"/>
      <c r="BQ402" s="7112"/>
      <c r="BR402" s="7257"/>
      <c r="BS402" s="7278"/>
      <c r="BT402" s="7259"/>
      <c r="BU402" s="7259"/>
      <c r="BV402" s="7259"/>
      <c r="BW402" s="7259"/>
      <c r="BX402" s="7279"/>
      <c r="BY402" s="7259"/>
      <c r="BZ402" s="7259"/>
      <c r="CA402" s="7110"/>
      <c r="CB402" s="7110"/>
      <c r="CC402" s="7110"/>
      <c r="CD402" s="1"/>
      <c r="CE402" s="1"/>
      <c r="CF402" s="1"/>
      <c r="CG402" s="1"/>
      <c r="GT402" s="1"/>
      <c r="GU402" s="1"/>
      <c r="GV402" s="1"/>
      <c r="GW402" s="1"/>
      <c r="GX402" s="1"/>
      <c r="GY402" s="1"/>
      <c r="GZ402" s="1"/>
      <c r="HA402" s="1"/>
      <c r="HB402" s="1"/>
      <c r="HC402" s="1"/>
      <c r="HD402" s="1"/>
      <c r="HE402" s="1"/>
      <c r="HF402" s="1"/>
      <c r="HG402" s="1"/>
      <c r="HH402" s="1"/>
      <c r="HI402" s="1"/>
      <c r="HJ402" s="1"/>
    </row>
    <row r="403" spans="1:218" s="176" customFormat="1" ht="50" customHeight="1" x14ac:dyDescent="0.2">
      <c r="A403" s="7281"/>
      <c r="B403" s="4143" t="s">
        <v>4143</v>
      </c>
      <c r="C403" s="7282" t="s">
        <v>1143</v>
      </c>
      <c r="D403" s="7264"/>
      <c r="E403" s="7283"/>
      <c r="F403" s="7284"/>
      <c r="G403" s="7111"/>
      <c r="H403" s="7111"/>
      <c r="I403" s="7110"/>
      <c r="J403" s="7265"/>
      <c r="K403" s="7265"/>
      <c r="L403" s="7266"/>
      <c r="M403" s="2011"/>
      <c r="N403" s="7266"/>
      <c r="O403" s="7266"/>
      <c r="P403" s="7265"/>
      <c r="Q403" s="7267"/>
      <c r="R403" s="7265"/>
      <c r="S403" s="7266"/>
      <c r="T403" s="7264"/>
      <c r="U403" s="7256"/>
      <c r="V403" s="7268"/>
      <c r="W403" s="7108"/>
      <c r="X403" s="7108"/>
      <c r="Y403" s="7109"/>
      <c r="Z403" s="7110"/>
      <c r="AA403" s="5770"/>
      <c r="AB403" s="5770"/>
      <c r="AC403" s="2959"/>
      <c r="AD403" s="7269"/>
      <c r="AE403" s="7269"/>
      <c r="AF403" s="7110"/>
      <c r="AG403" s="7269"/>
      <c r="AH403" s="7270"/>
      <c r="AI403" s="7270"/>
      <c r="AJ403" s="2959"/>
      <c r="AK403" s="7110"/>
      <c r="AL403" s="7271"/>
      <c r="AM403" s="7110"/>
      <c r="AN403" s="7272"/>
      <c r="AO403" s="7269"/>
      <c r="AP403" s="7269"/>
      <c r="AQ403" s="7110"/>
      <c r="AR403" s="7108"/>
      <c r="AS403" s="7269"/>
      <c r="AT403" s="7110"/>
      <c r="AU403" s="7269"/>
      <c r="AV403" s="7269"/>
      <c r="AW403" s="7273"/>
      <c r="AX403" s="7110"/>
      <c r="AY403" s="7110"/>
      <c r="AZ403" s="7270"/>
      <c r="BA403" s="7259"/>
      <c r="BB403" s="7256"/>
      <c r="BC403" s="7274"/>
      <c r="BD403" s="7275"/>
      <c r="BE403" s="7276"/>
      <c r="BF403" s="7259"/>
      <c r="BG403" s="7275"/>
      <c r="BH403" s="7256"/>
      <c r="BI403" s="7277"/>
      <c r="BJ403" s="7256"/>
      <c r="BK403" s="7256"/>
      <c r="BL403" s="7256"/>
      <c r="BM403" s="7256"/>
      <c r="BN403" s="7256"/>
      <c r="BO403" s="7256"/>
      <c r="BP403" s="7111"/>
      <c r="BQ403" s="7112"/>
      <c r="BR403" s="7257"/>
      <c r="BS403" s="7278"/>
      <c r="BT403" s="7259"/>
      <c r="BU403" s="7259"/>
      <c r="BV403" s="7259"/>
      <c r="BW403" s="7259"/>
      <c r="BX403" s="7279"/>
      <c r="BY403" s="7259"/>
      <c r="BZ403" s="7259"/>
      <c r="CA403" s="7110"/>
      <c r="CB403" s="7110"/>
      <c r="CC403" s="7110"/>
      <c r="CD403" s="1"/>
      <c r="CE403" s="1"/>
      <c r="CF403" s="1"/>
      <c r="CG403" s="1"/>
      <c r="GT403" s="1"/>
      <c r="GU403" s="1"/>
      <c r="GV403" s="1"/>
      <c r="GW403" s="1"/>
      <c r="GX403" s="1"/>
      <c r="GY403" s="1"/>
      <c r="GZ403" s="1"/>
      <c r="HA403" s="1"/>
      <c r="HB403" s="1"/>
      <c r="HC403" s="1"/>
      <c r="HD403" s="1"/>
      <c r="HE403" s="1"/>
      <c r="HF403" s="1"/>
      <c r="HG403" s="1"/>
      <c r="HH403" s="1"/>
      <c r="HI403" s="1"/>
      <c r="HJ403" s="1"/>
    </row>
    <row r="404" spans="1:218" s="176" customFormat="1" ht="42.5" customHeight="1" x14ac:dyDescent="0.2">
      <c r="A404" s="7281"/>
      <c r="B404" s="2151" t="s">
        <v>4143</v>
      </c>
      <c r="C404" s="7282" t="s">
        <v>674</v>
      </c>
      <c r="D404" s="7264"/>
      <c r="E404" s="7285"/>
      <c r="F404" s="7111"/>
      <c r="G404" s="7111"/>
      <c r="H404" s="7111"/>
      <c r="I404" s="7110"/>
      <c r="J404" s="7265"/>
      <c r="K404" s="7265"/>
      <c r="L404" s="7266"/>
      <c r="M404" s="2011"/>
      <c r="N404" s="7266"/>
      <c r="O404" s="7266"/>
      <c r="P404" s="7265"/>
      <c r="Q404" s="7267"/>
      <c r="R404" s="7265"/>
      <c r="S404" s="7266"/>
      <c r="T404" s="7264"/>
      <c r="U404" s="7256"/>
      <c r="V404" s="7268"/>
      <c r="W404" s="7108"/>
      <c r="X404" s="7108"/>
      <c r="Y404" s="7109"/>
      <c r="Z404" s="7110"/>
      <c r="AA404" s="5770"/>
      <c r="AB404" s="5770"/>
      <c r="AC404" s="2959"/>
      <c r="AD404" s="7269"/>
      <c r="AE404" s="7269"/>
      <c r="AF404" s="7110"/>
      <c r="AG404" s="7269"/>
      <c r="AH404" s="7270"/>
      <c r="AI404" s="7270"/>
      <c r="AJ404" s="2959"/>
      <c r="AK404" s="7110"/>
      <c r="AL404" s="7271"/>
      <c r="AM404" s="7110"/>
      <c r="AN404" s="7272"/>
      <c r="AO404" s="7269"/>
      <c r="AP404" s="7269"/>
      <c r="AQ404" s="7110"/>
      <c r="AR404" s="7108"/>
      <c r="AS404" s="7269"/>
      <c r="AT404" s="7110"/>
      <c r="AU404" s="7269"/>
      <c r="AV404" s="7269"/>
      <c r="AW404" s="7273"/>
      <c r="AX404" s="7110"/>
      <c r="AY404" s="7110"/>
      <c r="AZ404" s="7270"/>
      <c r="BA404" s="7259"/>
      <c r="BB404" s="7256"/>
      <c r="BC404" s="7274"/>
      <c r="BD404" s="7275"/>
      <c r="BE404" s="7276"/>
      <c r="BF404" s="7259"/>
      <c r="BG404" s="7275"/>
      <c r="BH404" s="7256"/>
      <c r="BI404" s="7277"/>
      <c r="BJ404" s="7256"/>
      <c r="BK404" s="7256"/>
      <c r="BL404" s="7256"/>
      <c r="BM404" s="7256"/>
      <c r="BN404" s="7256"/>
      <c r="BO404" s="7256"/>
      <c r="BP404" s="7111"/>
      <c r="BQ404" s="7286"/>
      <c r="BR404" s="7257"/>
      <c r="BS404" s="7278"/>
      <c r="BT404" s="7259"/>
      <c r="BU404" s="7259"/>
      <c r="BV404" s="7259"/>
      <c r="BW404" s="7259"/>
      <c r="BX404" s="7279"/>
      <c r="BY404" s="4142"/>
      <c r="BZ404" s="7259"/>
      <c r="CA404" s="7110"/>
      <c r="CB404" s="7110"/>
      <c r="CC404" s="7110"/>
      <c r="CD404" s="1"/>
      <c r="CE404" s="1"/>
      <c r="CF404" s="1"/>
      <c r="CG404" s="1"/>
      <c r="GT404" s="1"/>
      <c r="GU404" s="1"/>
      <c r="GV404" s="1"/>
      <c r="GW404" s="1"/>
      <c r="GX404" s="1"/>
      <c r="GY404" s="1"/>
      <c r="GZ404" s="1"/>
      <c r="HA404" s="1"/>
      <c r="HB404" s="1"/>
      <c r="HC404" s="1"/>
      <c r="HD404" s="1"/>
      <c r="HE404" s="1"/>
      <c r="HF404" s="1"/>
      <c r="HG404" s="1"/>
      <c r="HH404" s="1"/>
      <c r="HI404" s="1"/>
      <c r="HJ404" s="1"/>
    </row>
    <row r="405" spans="1:218" s="176" customFormat="1" ht="35" customHeight="1" x14ac:dyDescent="0.2">
      <c r="A405" s="7281"/>
      <c r="B405" s="2513" t="s">
        <v>4143</v>
      </c>
      <c r="C405" s="7282" t="s">
        <v>742</v>
      </c>
      <c r="D405" s="7264"/>
      <c r="E405" s="7285"/>
      <c r="F405" s="7111"/>
      <c r="G405" s="7111"/>
      <c r="H405" s="7111"/>
      <c r="I405" s="7110"/>
      <c r="J405" s="7265"/>
      <c r="K405" s="7265"/>
      <c r="L405" s="7266"/>
      <c r="M405" s="2011"/>
      <c r="N405" s="7266"/>
      <c r="O405" s="7266"/>
      <c r="P405" s="7265"/>
      <c r="Q405" s="7267"/>
      <c r="R405" s="7265"/>
      <c r="S405" s="7266"/>
      <c r="T405" s="7264"/>
      <c r="U405" s="7256"/>
      <c r="V405" s="7268"/>
      <c r="W405" s="7108"/>
      <c r="X405" s="7108"/>
      <c r="Y405" s="7109"/>
      <c r="Z405" s="7110"/>
      <c r="AA405" s="5770"/>
      <c r="AB405" s="5770"/>
      <c r="AC405" s="2959"/>
      <c r="AD405" s="7269"/>
      <c r="AE405" s="7269"/>
      <c r="AF405" s="7110"/>
      <c r="AG405" s="7269"/>
      <c r="AH405" s="7270"/>
      <c r="AI405" s="7270"/>
      <c r="AJ405" s="2959"/>
      <c r="AK405" s="7110"/>
      <c r="AL405" s="7271"/>
      <c r="AM405" s="7110"/>
      <c r="AN405" s="7272"/>
      <c r="AO405" s="7269"/>
      <c r="AP405" s="7269"/>
      <c r="AQ405" s="7110"/>
      <c r="AR405" s="7108"/>
      <c r="AS405" s="7269"/>
      <c r="AT405" s="7110"/>
      <c r="AU405" s="7269"/>
      <c r="AV405" s="7269"/>
      <c r="AW405" s="7273"/>
      <c r="AX405" s="7110"/>
      <c r="AY405" s="7110"/>
      <c r="AZ405" s="7270"/>
      <c r="BA405" s="7259"/>
      <c r="BB405" s="7256"/>
      <c r="BC405" s="7274"/>
      <c r="BD405" s="7275"/>
      <c r="BE405" s="7276"/>
      <c r="BF405" s="7259"/>
      <c r="BG405" s="7275"/>
      <c r="BH405" s="7256"/>
      <c r="BI405" s="7277"/>
      <c r="BJ405" s="7256"/>
      <c r="BK405" s="7256"/>
      <c r="BL405" s="7256"/>
      <c r="BM405" s="7256"/>
      <c r="BN405" s="7256"/>
      <c r="BO405" s="7256"/>
      <c r="BP405" s="7111"/>
      <c r="BQ405" s="7112"/>
      <c r="BR405" s="7257"/>
      <c r="BS405" s="7278"/>
      <c r="BT405" s="7259"/>
      <c r="BU405" s="7259"/>
      <c r="BV405" s="7259"/>
      <c r="BW405" s="7259"/>
      <c r="BX405" s="7279"/>
      <c r="BY405" s="7259"/>
      <c r="BZ405" s="7259"/>
      <c r="CA405" s="7110"/>
      <c r="CB405" s="7110"/>
      <c r="CC405" s="7110"/>
      <c r="CD405" s="1"/>
      <c r="CE405" s="1"/>
      <c r="CF405" s="1"/>
      <c r="CG405" s="1"/>
      <c r="GT405" s="1"/>
      <c r="GU405" s="1"/>
      <c r="GV405" s="1"/>
      <c r="GW405" s="1"/>
      <c r="GX405" s="1"/>
      <c r="GY405" s="1"/>
      <c r="GZ405" s="1"/>
      <c r="HA405" s="1"/>
      <c r="HB405" s="1"/>
      <c r="HC405" s="1"/>
      <c r="HD405" s="1"/>
      <c r="HE405" s="1"/>
      <c r="HF405" s="1"/>
      <c r="HG405" s="1"/>
      <c r="HH405" s="1"/>
      <c r="HI405" s="1"/>
      <c r="HJ405" s="1"/>
    </row>
    <row r="406" spans="1:218" s="176" customFormat="1" ht="35" customHeight="1" x14ac:dyDescent="0.2">
      <c r="A406" s="7281"/>
      <c r="B406" s="2275" t="s">
        <v>4143</v>
      </c>
      <c r="C406" s="7282" t="s">
        <v>4145</v>
      </c>
      <c r="D406" s="7264"/>
      <c r="E406" s="7285"/>
      <c r="F406" s="7111"/>
      <c r="G406" s="7111"/>
      <c r="H406" s="7111"/>
      <c r="I406" s="7110"/>
      <c r="J406" s="7265"/>
      <c r="K406" s="7265"/>
      <c r="L406" s="7266"/>
      <c r="M406" s="2011"/>
      <c r="N406" s="7266"/>
      <c r="O406" s="7266"/>
      <c r="P406" s="7265"/>
      <c r="Q406" s="7267"/>
      <c r="R406" s="7265"/>
      <c r="S406" s="7266"/>
      <c r="T406" s="7264"/>
      <c r="U406" s="7256"/>
      <c r="V406" s="7268"/>
      <c r="W406" s="7108"/>
      <c r="X406" s="7108"/>
      <c r="Y406" s="7109"/>
      <c r="Z406" s="7110"/>
      <c r="AA406" s="5770"/>
      <c r="AB406" s="5770"/>
      <c r="AC406" s="2959"/>
      <c r="AD406" s="7269"/>
      <c r="AE406" s="7269"/>
      <c r="AF406" s="7110"/>
      <c r="AG406" s="7269"/>
      <c r="AH406" s="7270"/>
      <c r="AI406" s="7270"/>
      <c r="AJ406" s="2959"/>
      <c r="AK406" s="7110"/>
      <c r="AL406" s="7271"/>
      <c r="AM406" s="7110"/>
      <c r="AN406" s="7272"/>
      <c r="AO406" s="7269"/>
      <c r="AP406" s="7269"/>
      <c r="AQ406" s="7110"/>
      <c r="AR406" s="7108"/>
      <c r="AS406" s="7269"/>
      <c r="AT406" s="7110"/>
      <c r="AU406" s="7269"/>
      <c r="AV406" s="7269"/>
      <c r="AW406" s="7273"/>
      <c r="AX406" s="7110"/>
      <c r="AY406" s="7110"/>
      <c r="AZ406" s="7270"/>
      <c r="BA406" s="7259"/>
      <c r="BB406" s="7256"/>
      <c r="BC406" s="7274"/>
      <c r="BD406" s="7275"/>
      <c r="BE406" s="7276"/>
      <c r="BF406" s="7259"/>
      <c r="BG406" s="7275"/>
      <c r="BH406" s="7256"/>
      <c r="BI406" s="7277"/>
      <c r="BJ406" s="7256"/>
      <c r="BK406" s="7256"/>
      <c r="BL406" s="7256"/>
      <c r="BM406" s="7256"/>
      <c r="BN406" s="7256"/>
      <c r="BO406" s="7256"/>
      <c r="BP406" s="7111"/>
      <c r="BQ406" s="7112"/>
      <c r="BR406" s="7257"/>
      <c r="BS406" s="7278"/>
      <c r="BT406" s="7259"/>
      <c r="BU406" s="7259"/>
      <c r="BV406" s="7259"/>
      <c r="BW406" s="7259"/>
      <c r="BX406" s="7279"/>
      <c r="BY406" s="7259"/>
      <c r="BZ406" s="7259"/>
      <c r="CA406" s="7110"/>
      <c r="CB406" s="7110"/>
      <c r="CC406" s="7110"/>
      <c r="CD406" s="1"/>
      <c r="CE406" s="1"/>
      <c r="CF406" s="1"/>
      <c r="CG406" s="1"/>
      <c r="GT406" s="1"/>
      <c r="GU406" s="1"/>
      <c r="GV406" s="1"/>
      <c r="GW406" s="1"/>
      <c r="GX406" s="1"/>
      <c r="GY406" s="1"/>
      <c r="GZ406" s="1"/>
      <c r="HA406" s="1"/>
      <c r="HB406" s="1"/>
      <c r="HC406" s="1"/>
      <c r="HD406" s="1"/>
      <c r="HE406" s="1"/>
      <c r="HF406" s="1"/>
      <c r="HG406" s="1"/>
      <c r="HH406" s="1"/>
      <c r="HI406" s="1"/>
      <c r="HJ406" s="1"/>
    </row>
    <row r="407" spans="1:218" s="176" customFormat="1" ht="35" customHeight="1" x14ac:dyDescent="0.2">
      <c r="A407" s="7281"/>
      <c r="B407" s="2900" t="s">
        <v>4143</v>
      </c>
      <c r="C407" s="7287" t="s">
        <v>4146</v>
      </c>
      <c r="D407" s="7264"/>
      <c r="E407" s="7285"/>
      <c r="F407" s="7111"/>
      <c r="G407" s="7111"/>
      <c r="H407" s="7111"/>
      <c r="I407" s="7110"/>
      <c r="J407" s="7265"/>
      <c r="K407" s="7265"/>
      <c r="L407" s="7266"/>
      <c r="M407" s="2011"/>
      <c r="N407" s="7266"/>
      <c r="O407" s="7266"/>
      <c r="P407" s="7265"/>
      <c r="Q407" s="7267"/>
      <c r="R407" s="7265"/>
      <c r="S407" s="7266"/>
      <c r="T407" s="7264"/>
      <c r="U407" s="7256"/>
      <c r="V407" s="7268"/>
      <c r="W407" s="7108"/>
      <c r="X407" s="7108"/>
      <c r="Y407" s="7109"/>
      <c r="Z407" s="7110"/>
      <c r="AA407" s="5770"/>
      <c r="AB407" s="5770"/>
      <c r="AC407" s="2959"/>
      <c r="AD407" s="7269"/>
      <c r="AE407" s="7269"/>
      <c r="AF407" s="7110"/>
      <c r="AG407" s="7269"/>
      <c r="AH407" s="7270"/>
      <c r="AI407" s="7270"/>
      <c r="AJ407" s="2959"/>
      <c r="AK407" s="7110"/>
      <c r="AL407" s="7271"/>
      <c r="AM407" s="7110"/>
      <c r="AN407" s="7272"/>
      <c r="AO407" s="7269"/>
      <c r="AP407" s="7269"/>
      <c r="AQ407" s="7110"/>
      <c r="AR407" s="7108"/>
      <c r="AS407" s="7269"/>
      <c r="AT407" s="7110"/>
      <c r="AU407" s="7269"/>
      <c r="AV407" s="7269"/>
      <c r="AW407" s="7273"/>
      <c r="AX407" s="7110"/>
      <c r="AY407" s="7110"/>
      <c r="AZ407" s="7270"/>
      <c r="BA407" s="7259"/>
      <c r="BB407" s="7256"/>
      <c r="BC407" s="7274"/>
      <c r="BD407" s="7275"/>
      <c r="BE407" s="7276"/>
      <c r="BF407" s="7259"/>
      <c r="BG407" s="7275"/>
      <c r="BH407" s="7256"/>
      <c r="BI407" s="7277"/>
      <c r="BJ407" s="7256"/>
      <c r="BK407" s="7256"/>
      <c r="BL407" s="7256"/>
      <c r="BM407" s="7256"/>
      <c r="BN407" s="7256"/>
      <c r="BO407" s="7256"/>
      <c r="BP407" s="7111"/>
      <c r="BQ407" s="7112"/>
      <c r="BR407" s="7257"/>
      <c r="BS407" s="7278"/>
      <c r="BT407" s="7259"/>
      <c r="BU407" s="7259"/>
      <c r="BV407" s="7259"/>
      <c r="BW407" s="7259"/>
      <c r="BX407" s="7279"/>
      <c r="BY407" s="7259"/>
      <c r="BZ407" s="7259"/>
      <c r="CA407" s="7110"/>
      <c r="CB407" s="7110"/>
      <c r="CC407" s="7110"/>
      <c r="CD407" s="1"/>
      <c r="CE407" s="1"/>
      <c r="CF407" s="1"/>
      <c r="CG407" s="1"/>
      <c r="GT407" s="1"/>
      <c r="GU407" s="1"/>
      <c r="GV407" s="1"/>
      <c r="GW407" s="1"/>
      <c r="GX407" s="1"/>
      <c r="GY407" s="1"/>
      <c r="GZ407" s="1"/>
      <c r="HA407" s="1"/>
      <c r="HB407" s="1"/>
      <c r="HC407" s="1"/>
      <c r="HD407" s="1"/>
      <c r="HE407" s="1"/>
      <c r="HF407" s="1"/>
      <c r="HG407" s="1"/>
      <c r="HH407" s="1"/>
      <c r="HI407" s="1"/>
      <c r="HJ407" s="1"/>
    </row>
    <row r="408" spans="1:218" s="176" customFormat="1" ht="35" customHeight="1" x14ac:dyDescent="0.2">
      <c r="A408" s="7259"/>
      <c r="B408" s="3978" t="s">
        <v>4143</v>
      </c>
      <c r="C408" s="7282" t="s">
        <v>4147</v>
      </c>
      <c r="D408" s="7264"/>
      <c r="E408" s="7285"/>
      <c r="F408" s="7111"/>
      <c r="G408" s="7111"/>
      <c r="H408" s="7111"/>
      <c r="I408" s="7110"/>
      <c r="J408" s="7265"/>
      <c r="K408" s="7265"/>
      <c r="L408" s="7266"/>
      <c r="M408" s="2011"/>
      <c r="N408" s="7266"/>
      <c r="O408" s="7266"/>
      <c r="P408" s="7288"/>
      <c r="Q408" s="7267"/>
      <c r="R408" s="7265"/>
      <c r="S408" s="7266"/>
      <c r="T408" s="7264"/>
      <c r="U408" s="7256"/>
      <c r="V408" s="7268"/>
      <c r="W408" s="7108"/>
      <c r="X408" s="7108"/>
      <c r="Y408" s="7109"/>
      <c r="Z408" s="7110"/>
      <c r="AA408" s="5770"/>
      <c r="AB408" s="5770"/>
      <c r="AC408" s="2959"/>
      <c r="AD408" s="7269"/>
      <c r="AE408" s="7269"/>
      <c r="AF408" s="7110"/>
      <c r="AG408" s="7269"/>
      <c r="AH408" s="7270"/>
      <c r="AI408" s="7270"/>
      <c r="AJ408" s="2959"/>
      <c r="AK408" s="7110"/>
      <c r="AL408" s="7271"/>
      <c r="AM408" s="7110"/>
      <c r="AN408" s="7272"/>
      <c r="AO408" s="7269"/>
      <c r="AP408" s="7269"/>
      <c r="AQ408" s="7110"/>
      <c r="AR408" s="7108"/>
      <c r="AS408" s="7269"/>
      <c r="AT408" s="7110"/>
      <c r="AU408" s="7269"/>
      <c r="AV408" s="7269"/>
      <c r="AW408" s="7273"/>
      <c r="AX408" s="7110"/>
      <c r="AY408" s="7110"/>
      <c r="AZ408" s="7270"/>
      <c r="BA408" s="7259"/>
      <c r="BB408" s="7256"/>
      <c r="BC408" s="7289"/>
      <c r="BD408" s="7290"/>
      <c r="BE408" s="7291"/>
      <c r="BF408" s="7259"/>
      <c r="BG408" s="7275"/>
      <c r="BH408" s="7256"/>
      <c r="BI408" s="7277"/>
      <c r="BJ408" s="7256"/>
      <c r="BK408" s="7256"/>
      <c r="BL408" s="7256"/>
      <c r="BM408" s="7256"/>
      <c r="BN408" s="7256"/>
      <c r="BO408" s="7256"/>
      <c r="BP408" s="7111"/>
      <c r="BQ408" s="7112"/>
      <c r="BR408" s="7257"/>
      <c r="BS408" s="7278"/>
      <c r="BT408" s="7259"/>
      <c r="BU408" s="7259"/>
      <c r="BV408" s="7259"/>
      <c r="BW408" s="7259"/>
      <c r="BX408" s="7279"/>
      <c r="BY408" s="7259"/>
      <c r="BZ408" s="7259"/>
      <c r="CA408" s="7110"/>
      <c r="CB408" s="7110"/>
      <c r="CC408" s="7110"/>
      <c r="CD408" s="1"/>
      <c r="CE408" s="1"/>
      <c r="CF408" s="1"/>
      <c r="CG408" s="1"/>
      <c r="GT408" s="1"/>
      <c r="GU408" s="1"/>
      <c r="GV408" s="1"/>
      <c r="GW408" s="1"/>
      <c r="GX408" s="1"/>
      <c r="GY408" s="1"/>
      <c r="GZ408" s="1"/>
      <c r="HA408" s="1"/>
      <c r="HB408" s="1"/>
      <c r="HC408" s="1"/>
      <c r="HD408" s="1"/>
      <c r="HE408" s="1"/>
      <c r="HF408" s="1"/>
      <c r="HG408" s="1"/>
      <c r="HH408" s="1"/>
      <c r="HI408" s="1"/>
      <c r="HJ408" s="1"/>
    </row>
    <row r="409" spans="1:218" s="176" customFormat="1" ht="35" customHeight="1" x14ac:dyDescent="0.25">
      <c r="A409" s="1"/>
      <c r="B409" s="3688" t="s">
        <v>4143</v>
      </c>
      <c r="C409" s="7278" t="s">
        <v>4148</v>
      </c>
      <c r="D409" s="251"/>
      <c r="E409" s="3137"/>
      <c r="F409" s="29"/>
      <c r="G409" s="273"/>
      <c r="H409" s="273"/>
      <c r="I409" s="2"/>
      <c r="J409" s="3555"/>
      <c r="K409" s="3555"/>
      <c r="L409" s="332"/>
      <c r="M409" s="2012"/>
      <c r="N409" s="332"/>
      <c r="O409" s="332"/>
      <c r="P409" s="4138"/>
      <c r="Q409" s="5582"/>
      <c r="R409" s="4140"/>
      <c r="S409" s="4141"/>
      <c r="T409" s="2"/>
      <c r="U409" s="830"/>
      <c r="V409" s="1377"/>
      <c r="W409" s="36"/>
      <c r="X409" s="7108"/>
      <c r="Y409" s="7109"/>
      <c r="Z409" s="2"/>
      <c r="AA409" s="5770"/>
      <c r="AB409" s="5770"/>
      <c r="AC409" s="2959"/>
      <c r="AD409" s="843"/>
      <c r="AE409" s="843"/>
      <c r="AF409" s="2"/>
      <c r="AG409" s="843"/>
      <c r="AH409" s="1016"/>
      <c r="AI409" s="1016"/>
      <c r="AJ409" s="2959"/>
      <c r="AK409" s="7110"/>
      <c r="AL409" s="4144"/>
      <c r="AM409" s="2"/>
      <c r="AN409" s="853"/>
      <c r="AO409" s="843"/>
      <c r="AP409" s="843"/>
      <c r="AQ409" s="2"/>
      <c r="AR409" s="36"/>
      <c r="AS409" s="843"/>
      <c r="AT409" s="2"/>
      <c r="AU409" s="843"/>
      <c r="AV409" s="853"/>
      <c r="AW409" s="843"/>
      <c r="AX409" s="2"/>
      <c r="AY409" s="2"/>
      <c r="AZ409" s="1016"/>
      <c r="BA409" s="1"/>
      <c r="BB409" s="830"/>
      <c r="BC409" s="4222"/>
      <c r="BD409" s="4222"/>
      <c r="BE409" s="4223"/>
      <c r="BF409" s="1"/>
      <c r="BG409" s="4201"/>
      <c r="BH409" s="830"/>
      <c r="BI409" s="1021"/>
      <c r="BJ409" s="830"/>
      <c r="BK409" s="830"/>
      <c r="BL409" s="830"/>
      <c r="BM409" s="830"/>
      <c r="BN409" s="830"/>
      <c r="BO409" s="830"/>
      <c r="BP409" s="7111"/>
      <c r="BQ409" s="7112"/>
      <c r="BR409" s="1174"/>
      <c r="BS409" s="586"/>
      <c r="BT409" s="1"/>
      <c r="BU409" s="1"/>
      <c r="BV409" s="1"/>
      <c r="BW409" s="1"/>
      <c r="BX409" s="53"/>
      <c r="BY409" s="1"/>
      <c r="BZ409" s="1"/>
      <c r="CA409" s="2"/>
      <c r="CB409" s="2"/>
      <c r="CC409" s="2"/>
      <c r="CD409" s="1"/>
      <c r="CE409" s="1"/>
      <c r="CF409" s="1"/>
      <c r="CG409" s="1"/>
      <c r="GT409" s="1"/>
      <c r="GU409" s="1"/>
      <c r="GV409" s="1"/>
      <c r="GW409" s="1"/>
      <c r="GX409" s="1"/>
      <c r="GY409" s="1"/>
      <c r="GZ409" s="1"/>
      <c r="HA409" s="1"/>
      <c r="HB409" s="1"/>
      <c r="HC409" s="1"/>
      <c r="HD409" s="1"/>
      <c r="HE409" s="1"/>
      <c r="HF409" s="1"/>
      <c r="HG409" s="1"/>
      <c r="HH409" s="1"/>
      <c r="HI409" s="1"/>
      <c r="HJ409" s="1"/>
    </row>
    <row r="410" spans="1:218" s="176" customFormat="1" ht="36.5" customHeight="1" x14ac:dyDescent="0.25">
      <c r="A410" s="1"/>
      <c r="B410" s="1588"/>
      <c r="C410" s="70"/>
      <c r="D410" s="251"/>
      <c r="E410" s="3137"/>
      <c r="F410" s="29"/>
      <c r="G410" s="273"/>
      <c r="H410" s="273"/>
      <c r="I410" s="2"/>
      <c r="J410" s="3555"/>
      <c r="K410" s="3555"/>
      <c r="L410" s="332"/>
      <c r="M410" s="2012"/>
      <c r="N410" s="332"/>
      <c r="O410" s="332"/>
      <c r="P410" s="4138"/>
      <c r="Q410" s="5583"/>
      <c r="R410" s="4138"/>
      <c r="S410" s="4139"/>
      <c r="T410" s="2"/>
      <c r="U410" s="830"/>
      <c r="V410" s="1377"/>
      <c r="W410" s="36"/>
      <c r="X410" s="7108"/>
      <c r="Y410" s="7109"/>
      <c r="Z410" s="2"/>
      <c r="AA410" s="5770"/>
      <c r="AB410" s="5770"/>
      <c r="AC410" s="2959"/>
      <c r="AD410" s="843"/>
      <c r="AE410" s="843"/>
      <c r="AF410" s="2"/>
      <c r="AG410" s="843"/>
      <c r="AH410" s="1016"/>
      <c r="AI410" s="1016"/>
      <c r="AJ410" s="2959"/>
      <c r="AK410" s="7110"/>
      <c r="AL410" s="4144"/>
      <c r="AM410" s="2"/>
      <c r="AN410" s="853"/>
      <c r="AO410" s="843"/>
      <c r="AP410" s="843"/>
      <c r="AQ410" s="2"/>
      <c r="AR410" s="36"/>
      <c r="AS410" s="843"/>
      <c r="AT410" s="2"/>
      <c r="AU410" s="843"/>
      <c r="AV410" s="853"/>
      <c r="AW410" s="843"/>
      <c r="AX410" s="2"/>
      <c r="AY410" s="2"/>
      <c r="AZ410" s="1016"/>
      <c r="BA410" s="1"/>
      <c r="BB410" s="830"/>
      <c r="BC410" s="4222"/>
      <c r="BD410" s="4222"/>
      <c r="BE410" s="4223"/>
      <c r="BF410" s="1"/>
      <c r="BG410" s="4201"/>
      <c r="BH410" s="830"/>
      <c r="BI410" s="1021"/>
      <c r="BJ410" s="830"/>
      <c r="BK410" s="830"/>
      <c r="BL410" s="830"/>
      <c r="BM410" s="830"/>
      <c r="BN410" s="830"/>
      <c r="BO410" s="830"/>
      <c r="BP410" s="7111"/>
      <c r="BQ410" s="7112"/>
      <c r="BR410" s="1174"/>
      <c r="BS410" s="586"/>
      <c r="BT410" s="1"/>
      <c r="BU410" s="1"/>
      <c r="BV410" s="1"/>
      <c r="BW410" s="1"/>
      <c r="BX410" s="53"/>
      <c r="BY410" s="1"/>
      <c r="BZ410" s="1"/>
      <c r="CA410" s="2"/>
      <c r="CB410" s="2"/>
      <c r="CC410" s="2"/>
      <c r="CD410" s="1"/>
      <c r="CE410" s="1"/>
      <c r="CF410" s="1"/>
      <c r="CG410" s="1"/>
      <c r="GT410" s="1"/>
      <c r="GU410" s="1"/>
      <c r="GV410" s="1"/>
      <c r="GW410" s="1"/>
      <c r="GX410" s="1"/>
      <c r="GY410" s="1"/>
      <c r="GZ410" s="1"/>
      <c r="HA410" s="1"/>
      <c r="HB410" s="1"/>
      <c r="HC410" s="1"/>
      <c r="HD410" s="1"/>
      <c r="HE410" s="1"/>
      <c r="HF410" s="1"/>
      <c r="HG410" s="1"/>
      <c r="HH410" s="1"/>
      <c r="HI410" s="1"/>
      <c r="HJ410" s="1"/>
    </row>
    <row r="411" spans="1:218" s="176" customFormat="1" ht="50" customHeight="1" x14ac:dyDescent="0.2">
      <c r="A411" s="7625"/>
      <c r="B411" s="7626"/>
      <c r="C411" s="7626"/>
      <c r="D411" s="7626"/>
      <c r="E411" s="7626"/>
      <c r="F411" s="7626"/>
      <c r="G411" s="7626"/>
      <c r="H411" s="7626"/>
      <c r="I411" s="7626"/>
      <c r="J411" s="7626"/>
      <c r="K411" s="7626"/>
      <c r="L411" s="7626"/>
      <c r="M411" s="7626"/>
      <c r="N411" s="7626"/>
      <c r="O411" s="7626"/>
      <c r="P411" s="7626"/>
      <c r="Q411" s="7627"/>
      <c r="R411" s="4138"/>
      <c r="S411" s="4139"/>
      <c r="T411" s="2"/>
      <c r="U411" s="830"/>
      <c r="V411" s="1377"/>
      <c r="W411" s="36"/>
      <c r="X411" s="7108"/>
      <c r="Y411" s="7109"/>
      <c r="Z411" s="2"/>
      <c r="AA411" s="5770"/>
      <c r="AB411" s="5770"/>
      <c r="AC411" s="2959"/>
      <c r="AD411" s="843"/>
      <c r="AE411" s="843"/>
      <c r="AF411" s="2"/>
      <c r="AG411" s="843"/>
      <c r="AH411" s="1016"/>
      <c r="AI411" s="1016"/>
      <c r="AJ411" s="2959"/>
      <c r="AK411" s="7110"/>
      <c r="AL411" s="4144"/>
      <c r="AM411" s="2"/>
      <c r="AN411" s="853"/>
      <c r="AO411" s="843"/>
      <c r="AP411" s="843"/>
      <c r="AQ411" s="2"/>
      <c r="AR411" s="36"/>
      <c r="AS411" s="843"/>
      <c r="AT411" s="2"/>
      <c r="AU411" s="843"/>
      <c r="AV411" s="853"/>
      <c r="AW411" s="843"/>
      <c r="AX411" s="2"/>
      <c r="AY411" s="2"/>
      <c r="AZ411" s="1016"/>
      <c r="BA411" s="1"/>
      <c r="BB411" s="830"/>
      <c r="BC411" s="4222"/>
      <c r="BD411" s="4222"/>
      <c r="BE411" s="4223"/>
      <c r="BF411" s="1"/>
      <c r="BG411" s="4201"/>
      <c r="BH411" s="830"/>
      <c r="BI411" s="1021"/>
      <c r="BJ411" s="830"/>
      <c r="BK411" s="830"/>
      <c r="BL411" s="830"/>
      <c r="BM411" s="830"/>
      <c r="BN411" s="830"/>
      <c r="BO411" s="830"/>
      <c r="BP411" s="7111"/>
      <c r="BQ411" s="7112"/>
      <c r="BR411" s="1174"/>
      <c r="BS411" s="586"/>
      <c r="BT411" s="1"/>
      <c r="BU411" s="1"/>
      <c r="BV411" s="1"/>
      <c r="BW411" s="1"/>
      <c r="BX411" s="53"/>
      <c r="BY411" s="1"/>
      <c r="BZ411" s="1"/>
      <c r="CA411" s="2"/>
      <c r="CB411" s="2"/>
      <c r="CC411" s="2"/>
      <c r="CD411" s="1"/>
      <c r="CE411" s="1"/>
      <c r="CF411" s="1"/>
      <c r="CG411" s="1"/>
      <c r="GT411" s="1"/>
      <c r="GU411" s="1"/>
      <c r="GV411" s="1"/>
      <c r="GW411" s="1"/>
      <c r="GX411" s="1"/>
      <c r="GY411" s="1"/>
      <c r="GZ411" s="1"/>
      <c r="HA411" s="1"/>
      <c r="HB411" s="1"/>
      <c r="HC411" s="1"/>
      <c r="HD411" s="1"/>
      <c r="HE411" s="1"/>
      <c r="HF411" s="1"/>
      <c r="HG411" s="1"/>
      <c r="HH411" s="1"/>
      <c r="HI411" s="1"/>
      <c r="HJ411" s="1"/>
    </row>
    <row r="412" spans="1:218" s="176" customFormat="1" ht="50" customHeight="1" x14ac:dyDescent="0.2">
      <c r="A412" s="7626"/>
      <c r="B412" s="7626"/>
      <c r="C412" s="7626"/>
      <c r="D412" s="7626"/>
      <c r="E412" s="7626"/>
      <c r="F412" s="7626"/>
      <c r="G412" s="7626"/>
      <c r="H412" s="7626"/>
      <c r="I412" s="7626"/>
      <c r="J412" s="7626"/>
      <c r="K412" s="7626"/>
      <c r="L412" s="7626"/>
      <c r="M412" s="7626"/>
      <c r="N412" s="7626"/>
      <c r="O412" s="7626"/>
      <c r="P412" s="7626"/>
      <c r="Q412" s="7627"/>
      <c r="R412" s="4138"/>
      <c r="S412" s="4139"/>
      <c r="T412" s="2"/>
      <c r="U412" s="830"/>
      <c r="V412" s="1377"/>
      <c r="W412" s="36"/>
      <c r="X412" s="7108"/>
      <c r="Y412" s="7109"/>
      <c r="Z412" s="2"/>
      <c r="AA412" s="5770"/>
      <c r="AB412" s="5770"/>
      <c r="AC412" s="2959"/>
      <c r="AD412" s="843"/>
      <c r="AE412" s="843"/>
      <c r="AF412" s="2"/>
      <c r="AG412" s="843"/>
      <c r="AH412" s="1016"/>
      <c r="AI412" s="1016"/>
      <c r="AJ412" s="2959"/>
      <c r="AK412" s="7110"/>
      <c r="AL412" s="4144"/>
      <c r="AM412" s="2"/>
      <c r="AN412" s="853"/>
      <c r="AO412" s="843"/>
      <c r="AP412" s="843"/>
      <c r="AQ412" s="2"/>
      <c r="AR412" s="36"/>
      <c r="AS412" s="843"/>
      <c r="AT412" s="2"/>
      <c r="AU412" s="843"/>
      <c r="AV412" s="853"/>
      <c r="AW412" s="843"/>
      <c r="AX412" s="2"/>
      <c r="AY412" s="2"/>
      <c r="AZ412" s="1016"/>
      <c r="BA412" s="1"/>
      <c r="BB412" s="830"/>
      <c r="BC412" s="4222"/>
      <c r="BD412" s="4222"/>
      <c r="BE412" s="4223"/>
      <c r="BF412" s="1"/>
      <c r="BG412" s="4201"/>
      <c r="BH412" s="830"/>
      <c r="BI412" s="1021"/>
      <c r="BJ412" s="830"/>
      <c r="BK412" s="830"/>
      <c r="BL412" s="830"/>
      <c r="BM412" s="830"/>
      <c r="BN412" s="830"/>
      <c r="BO412" s="830"/>
      <c r="BP412" s="7111"/>
      <c r="BQ412" s="7112"/>
      <c r="BR412" s="1174"/>
      <c r="BS412" s="586"/>
      <c r="BT412" s="1"/>
      <c r="BU412" s="1"/>
      <c r="BV412" s="1"/>
      <c r="BW412" s="1"/>
      <c r="BX412" s="53"/>
      <c r="BY412" s="1"/>
      <c r="BZ412" s="1"/>
      <c r="CA412" s="2"/>
      <c r="CB412" s="2"/>
      <c r="CC412" s="2"/>
      <c r="CD412" s="1"/>
      <c r="CE412" s="1"/>
      <c r="CF412" s="1"/>
      <c r="CG412" s="1"/>
      <c r="GT412" s="1"/>
      <c r="GU412" s="1"/>
      <c r="GV412" s="1"/>
      <c r="GW412" s="1"/>
      <c r="GX412" s="1"/>
      <c r="GY412" s="1"/>
      <c r="GZ412" s="1"/>
      <c r="HA412" s="1"/>
      <c r="HB412" s="1"/>
      <c r="HC412" s="1"/>
      <c r="HD412" s="1"/>
      <c r="HE412" s="1"/>
      <c r="HF412" s="1"/>
      <c r="HG412" s="1"/>
      <c r="HH412" s="1"/>
      <c r="HI412" s="1"/>
      <c r="HJ412" s="1"/>
    </row>
    <row r="413" spans="1:218" s="176" customFormat="1" ht="50" customHeight="1" x14ac:dyDescent="0.2">
      <c r="A413" s="7626"/>
      <c r="B413" s="7626"/>
      <c r="C413" s="7626"/>
      <c r="D413" s="7626"/>
      <c r="E413" s="7626"/>
      <c r="F413" s="7626"/>
      <c r="G413" s="7626"/>
      <c r="H413" s="7626"/>
      <c r="I413" s="7626"/>
      <c r="J413" s="7626"/>
      <c r="K413" s="7626"/>
      <c r="L413" s="7626"/>
      <c r="M413" s="7626"/>
      <c r="N413" s="7626"/>
      <c r="O413" s="7626"/>
      <c r="P413" s="7626"/>
      <c r="Q413" s="7627"/>
      <c r="R413" s="4138"/>
      <c r="S413" s="4139"/>
      <c r="T413" s="2"/>
      <c r="U413" s="830"/>
      <c r="V413" s="1377"/>
      <c r="W413" s="36"/>
      <c r="X413" s="7108"/>
      <c r="Y413" s="7109"/>
      <c r="Z413" s="2"/>
      <c r="AA413" s="5770"/>
      <c r="AB413" s="5770"/>
      <c r="AC413" s="2959"/>
      <c r="AD413" s="843"/>
      <c r="AE413" s="843"/>
      <c r="AF413" s="2"/>
      <c r="AG413" s="843"/>
      <c r="AH413" s="1016"/>
      <c r="AI413" s="1016"/>
      <c r="AJ413" s="2959"/>
      <c r="AK413" s="7110"/>
      <c r="AL413" s="4144"/>
      <c r="AM413" s="2"/>
      <c r="AN413" s="853"/>
      <c r="AO413" s="843"/>
      <c r="AP413" s="843"/>
      <c r="AQ413" s="2"/>
      <c r="AR413" s="36"/>
      <c r="AS413" s="843"/>
      <c r="AT413" s="2"/>
      <c r="AU413" s="843"/>
      <c r="AV413" s="853"/>
      <c r="AW413" s="843"/>
      <c r="AX413" s="2"/>
      <c r="AY413" s="2"/>
      <c r="AZ413" s="1016"/>
      <c r="BA413" s="1"/>
      <c r="BB413" s="830"/>
      <c r="BC413" s="4222"/>
      <c r="BD413" s="4222"/>
      <c r="BE413" s="4223"/>
      <c r="BF413" s="1"/>
      <c r="BG413" s="4201"/>
      <c r="BH413" s="830"/>
      <c r="BI413" s="1021"/>
      <c r="BJ413" s="830"/>
      <c r="BK413" s="830"/>
      <c r="BL413" s="830"/>
      <c r="BM413" s="830"/>
      <c r="BN413" s="830"/>
      <c r="BO413" s="830"/>
      <c r="BP413" s="7111"/>
      <c r="BQ413" s="7112"/>
      <c r="BR413" s="1174"/>
      <c r="BS413" s="586"/>
      <c r="BT413" s="1"/>
      <c r="BU413" s="1"/>
      <c r="BV413" s="1"/>
      <c r="BW413" s="1"/>
      <c r="BX413" s="53"/>
      <c r="BY413" s="1"/>
      <c r="BZ413" s="1"/>
      <c r="CA413" s="2"/>
      <c r="CB413" s="2"/>
      <c r="CC413" s="2"/>
      <c r="CD413" s="1"/>
      <c r="CE413" s="1"/>
      <c r="CF413" s="1"/>
      <c r="CG413" s="1"/>
      <c r="GT413" s="1"/>
      <c r="GU413" s="1"/>
      <c r="GV413" s="1"/>
      <c r="GW413" s="1"/>
      <c r="GX413" s="1"/>
      <c r="GY413" s="1"/>
      <c r="GZ413" s="1"/>
      <c r="HA413" s="1"/>
      <c r="HB413" s="1"/>
      <c r="HC413" s="1"/>
      <c r="HD413" s="1"/>
      <c r="HE413" s="1"/>
      <c r="HF413" s="1"/>
      <c r="HG413" s="1"/>
      <c r="HH413" s="1"/>
      <c r="HI413" s="1"/>
      <c r="HJ413" s="1"/>
    </row>
    <row r="414" spans="1:218" s="176" customFormat="1" ht="50" customHeight="1" x14ac:dyDescent="0.25">
      <c r="A414" s="1"/>
      <c r="B414" s="1588"/>
      <c r="C414" s="70"/>
      <c r="D414" s="251"/>
      <c r="E414" s="3137"/>
      <c r="F414" s="29"/>
      <c r="G414" s="273"/>
      <c r="H414" s="273"/>
      <c r="I414" s="2"/>
      <c r="J414" s="3555"/>
      <c r="K414" s="3555"/>
      <c r="L414" s="332"/>
      <c r="M414" s="2012"/>
      <c r="N414" s="332"/>
      <c r="O414" s="332"/>
      <c r="P414" s="4138"/>
      <c r="Q414" s="5583"/>
      <c r="R414" s="4138"/>
      <c r="S414" s="4139"/>
      <c r="T414" s="2"/>
      <c r="U414" s="830"/>
      <c r="V414" s="1377"/>
      <c r="W414" s="36"/>
      <c r="X414" s="7108"/>
      <c r="Y414" s="7109"/>
      <c r="Z414" s="2"/>
      <c r="AA414" s="5770"/>
      <c r="AB414" s="5770"/>
      <c r="AC414" s="2959"/>
      <c r="AD414" s="843"/>
      <c r="AE414" s="843"/>
      <c r="AF414" s="2"/>
      <c r="AG414" s="843"/>
      <c r="AH414" s="1016"/>
      <c r="AI414" s="1016"/>
      <c r="AJ414" s="2959"/>
      <c r="AK414" s="7110"/>
      <c r="AL414" s="4144"/>
      <c r="AM414" s="2"/>
      <c r="AN414" s="853"/>
      <c r="AO414" s="843"/>
      <c r="AP414" s="843"/>
      <c r="AQ414" s="2"/>
      <c r="AR414" s="36"/>
      <c r="AS414" s="843"/>
      <c r="AT414" s="2"/>
      <c r="AU414" s="843"/>
      <c r="AV414" s="853"/>
      <c r="AW414" s="843"/>
      <c r="AX414" s="2"/>
      <c r="AY414" s="2"/>
      <c r="AZ414" s="1016"/>
      <c r="BA414" s="1"/>
      <c r="BB414" s="830"/>
      <c r="BC414" s="4222"/>
      <c r="BD414" s="4222"/>
      <c r="BE414" s="4223"/>
      <c r="BF414" s="1"/>
      <c r="BG414" s="4201"/>
      <c r="BH414" s="830"/>
      <c r="BI414" s="1021"/>
      <c r="BJ414" s="830"/>
      <c r="BK414" s="830"/>
      <c r="BL414" s="830"/>
      <c r="BM414" s="830"/>
      <c r="BN414" s="830"/>
      <c r="BO414" s="830"/>
      <c r="BP414" s="7111"/>
      <c r="BQ414" s="7112"/>
      <c r="BR414" s="1174"/>
      <c r="BS414" s="586"/>
      <c r="BT414" s="1"/>
      <c r="BU414" s="1"/>
      <c r="BV414" s="1"/>
      <c r="BW414" s="1"/>
      <c r="BX414" s="53"/>
      <c r="BY414" s="1"/>
      <c r="BZ414" s="1"/>
      <c r="CA414" s="2"/>
      <c r="CB414" s="2"/>
      <c r="CC414" s="2"/>
      <c r="CD414" s="1"/>
      <c r="CE414" s="1"/>
      <c r="CF414" s="1"/>
      <c r="CG414" s="1"/>
      <c r="GT414" s="1"/>
      <c r="GU414" s="1"/>
      <c r="GV414" s="1"/>
      <c r="GW414" s="1"/>
      <c r="GX414" s="1"/>
      <c r="GY414" s="1"/>
      <c r="GZ414" s="1"/>
      <c r="HA414" s="1"/>
      <c r="HB414" s="1"/>
      <c r="HC414" s="1"/>
      <c r="HD414" s="1"/>
      <c r="HE414" s="1"/>
      <c r="HF414" s="1"/>
      <c r="HG414" s="1"/>
      <c r="HH414" s="1"/>
      <c r="HI414" s="1"/>
      <c r="HJ414" s="1"/>
    </row>
    <row r="415" spans="1:218" s="1174" customFormat="1" ht="50" customHeight="1" x14ac:dyDescent="0.25">
      <c r="A415" s="1"/>
      <c r="B415" s="1588"/>
      <c r="C415" s="70"/>
      <c r="D415" s="251"/>
      <c r="E415" s="3137"/>
      <c r="F415" s="29"/>
      <c r="G415" s="273"/>
      <c r="H415" s="273"/>
      <c r="I415" s="2"/>
      <c r="J415" s="3555"/>
      <c r="K415" s="3555"/>
      <c r="L415" s="332"/>
      <c r="M415" s="2012"/>
      <c r="N415" s="332"/>
      <c r="O415" s="332"/>
      <c r="P415" s="4138"/>
      <c r="Q415" s="5583"/>
      <c r="R415" s="4138"/>
      <c r="S415" s="4139"/>
      <c r="T415" s="2"/>
      <c r="U415" s="830"/>
      <c r="V415" s="1377"/>
      <c r="W415" s="36"/>
      <c r="X415" s="7108"/>
      <c r="Y415" s="7109"/>
      <c r="Z415" s="2"/>
      <c r="AA415" s="5770"/>
      <c r="AB415" s="5770"/>
      <c r="AC415" s="2959"/>
      <c r="AD415" s="843"/>
      <c r="AE415" s="843"/>
      <c r="AF415" s="2"/>
      <c r="AG415" s="843"/>
      <c r="AH415" s="1016"/>
      <c r="AI415" s="1016"/>
      <c r="AJ415" s="2959"/>
      <c r="AK415" s="7110"/>
      <c r="AL415" s="4144"/>
      <c r="AM415" s="2"/>
      <c r="AN415" s="853"/>
      <c r="AO415" s="843"/>
      <c r="AP415" s="843"/>
      <c r="AQ415" s="2"/>
      <c r="AR415" s="36"/>
      <c r="AS415" s="843"/>
      <c r="AT415" s="2"/>
      <c r="AU415" s="843"/>
      <c r="AV415" s="853"/>
      <c r="AW415" s="843"/>
      <c r="AX415" s="2"/>
      <c r="AY415" s="2"/>
      <c r="AZ415" s="1016"/>
      <c r="BA415" s="1"/>
      <c r="BB415" s="830"/>
      <c r="BC415" s="4222"/>
      <c r="BD415" s="4222"/>
      <c r="BE415" s="4223"/>
      <c r="BF415" s="1"/>
      <c r="BG415" s="4201"/>
      <c r="BH415" s="830"/>
      <c r="BI415" s="1021"/>
      <c r="BJ415" s="830"/>
      <c r="BK415" s="830"/>
      <c r="BL415" s="830"/>
      <c r="BM415" s="830"/>
      <c r="BN415" s="830"/>
      <c r="BO415" s="830"/>
      <c r="BP415" s="7111"/>
      <c r="BQ415" s="7112"/>
      <c r="BS415" s="586"/>
      <c r="BT415" s="1"/>
      <c r="BU415" s="1"/>
      <c r="BV415" s="1"/>
      <c r="BW415" s="1"/>
      <c r="BX415" s="53"/>
      <c r="BY415" s="1"/>
      <c r="BZ415" s="1"/>
      <c r="CA415" s="2"/>
      <c r="CB415" s="2"/>
      <c r="CC415" s="2"/>
      <c r="CD415" s="1"/>
      <c r="CE415" s="1"/>
      <c r="CF415" s="1"/>
      <c r="CG415" s="1"/>
      <c r="CH415" s="176"/>
      <c r="CI415" s="176"/>
      <c r="CJ415" s="176"/>
      <c r="CK415" s="176"/>
      <c r="CL415" s="176"/>
      <c r="CM415" s="176"/>
      <c r="CN415" s="176"/>
      <c r="CO415" s="176"/>
      <c r="CP415" s="176"/>
      <c r="CQ415" s="176"/>
      <c r="CR415" s="176"/>
      <c r="CS415" s="176"/>
      <c r="CT415" s="176"/>
      <c r="CU415" s="176"/>
      <c r="CV415" s="176"/>
      <c r="CW415" s="176"/>
      <c r="CX415" s="176"/>
      <c r="CY415" s="176"/>
      <c r="CZ415" s="176"/>
      <c r="DA415" s="176"/>
      <c r="DB415" s="176"/>
      <c r="DC415" s="176"/>
      <c r="DD415" s="176"/>
      <c r="DE415" s="176"/>
      <c r="DF415" s="176"/>
      <c r="DG415" s="176"/>
      <c r="DH415" s="176"/>
      <c r="DI415" s="176"/>
      <c r="DJ415" s="176"/>
      <c r="DK415" s="176"/>
      <c r="DL415" s="176"/>
      <c r="DM415" s="176"/>
      <c r="DN415" s="176"/>
      <c r="DO415" s="176"/>
      <c r="DP415" s="176"/>
      <c r="DQ415" s="176"/>
      <c r="DR415" s="176"/>
      <c r="DS415" s="176"/>
      <c r="DT415" s="176"/>
      <c r="DU415" s="176"/>
      <c r="DV415" s="176"/>
      <c r="DW415" s="176"/>
      <c r="DX415" s="176"/>
      <c r="DY415" s="176"/>
      <c r="DZ415" s="176"/>
      <c r="EA415" s="176"/>
      <c r="EB415" s="176"/>
      <c r="EC415" s="176"/>
      <c r="ED415" s="176"/>
      <c r="EE415" s="176"/>
      <c r="EF415" s="176"/>
      <c r="EG415" s="176"/>
      <c r="EH415" s="176"/>
      <c r="EI415" s="176"/>
      <c r="EJ415" s="176"/>
      <c r="EK415" s="176"/>
      <c r="EL415" s="176"/>
      <c r="EM415" s="176"/>
      <c r="EN415" s="176"/>
      <c r="EO415" s="176"/>
      <c r="EP415" s="176"/>
      <c r="EQ415" s="176"/>
      <c r="ER415" s="176"/>
      <c r="ES415" s="176"/>
      <c r="ET415" s="176"/>
      <c r="EU415" s="176"/>
      <c r="EV415" s="176"/>
      <c r="EW415" s="176"/>
      <c r="EX415" s="176"/>
      <c r="EY415" s="176"/>
      <c r="EZ415" s="176"/>
      <c r="FA415" s="176"/>
      <c r="FB415" s="176"/>
      <c r="FC415" s="176"/>
      <c r="FD415" s="176"/>
      <c r="FE415" s="176"/>
      <c r="FF415" s="176"/>
      <c r="FG415" s="176"/>
      <c r="FH415" s="176"/>
      <c r="FI415" s="176"/>
      <c r="FJ415" s="176"/>
      <c r="FK415" s="176"/>
      <c r="FL415" s="176"/>
      <c r="FM415" s="176"/>
      <c r="FN415" s="176"/>
      <c r="FO415" s="176"/>
      <c r="FP415" s="176"/>
      <c r="FQ415" s="176"/>
      <c r="FR415" s="176"/>
      <c r="FS415" s="176"/>
      <c r="FT415" s="176"/>
      <c r="FU415" s="176"/>
      <c r="FV415" s="176"/>
      <c r="FW415" s="176"/>
      <c r="FX415" s="176"/>
      <c r="FY415" s="176"/>
      <c r="FZ415" s="176"/>
      <c r="GA415" s="176"/>
      <c r="GB415" s="176"/>
      <c r="GC415" s="176"/>
      <c r="GD415" s="176"/>
      <c r="GE415" s="176"/>
      <c r="GF415" s="176"/>
      <c r="GG415" s="176"/>
      <c r="GH415" s="176"/>
      <c r="GI415" s="176"/>
      <c r="GJ415" s="176"/>
      <c r="GK415" s="176"/>
      <c r="GL415" s="176"/>
      <c r="GM415" s="176"/>
      <c r="GN415" s="176"/>
      <c r="GO415" s="176"/>
      <c r="GP415" s="176"/>
      <c r="GQ415" s="176"/>
      <c r="GR415" s="176"/>
      <c r="GS415" s="176"/>
      <c r="GT415" s="1"/>
      <c r="GU415" s="1"/>
      <c r="GV415" s="1"/>
      <c r="GW415" s="1"/>
      <c r="GX415" s="1"/>
      <c r="GY415" s="1"/>
      <c r="GZ415" s="1"/>
      <c r="HA415" s="1"/>
      <c r="HB415" s="1"/>
      <c r="HC415" s="1"/>
      <c r="HD415" s="1"/>
      <c r="HE415" s="1"/>
      <c r="HF415" s="1"/>
      <c r="HG415" s="1"/>
      <c r="HH415" s="1"/>
      <c r="HI415" s="1"/>
      <c r="HJ415" s="1"/>
    </row>
    <row r="416" spans="1:218" s="1174" customFormat="1" ht="50" customHeight="1" x14ac:dyDescent="0.25">
      <c r="A416" s="1"/>
      <c r="B416" s="1588"/>
      <c r="C416" s="70"/>
      <c r="D416" s="251"/>
      <c r="E416" s="3137"/>
      <c r="F416" s="29"/>
      <c r="G416" s="273"/>
      <c r="H416" s="273"/>
      <c r="I416" s="2"/>
      <c r="J416" s="3555"/>
      <c r="K416" s="3555"/>
      <c r="L416" s="332"/>
      <c r="M416" s="2012"/>
      <c r="N416" s="332"/>
      <c r="O416" s="332"/>
      <c r="P416" s="4138"/>
      <c r="Q416" s="5583"/>
      <c r="R416" s="4138"/>
      <c r="S416" s="4139"/>
      <c r="T416" s="2"/>
      <c r="U416" s="830"/>
      <c r="V416" s="1377"/>
      <c r="W416" s="36"/>
      <c r="X416" s="7108"/>
      <c r="Y416" s="7109"/>
      <c r="Z416" s="2"/>
      <c r="AA416" s="5770"/>
      <c r="AB416" s="5770"/>
      <c r="AC416" s="2959"/>
      <c r="AD416" s="843"/>
      <c r="AE416" s="843"/>
      <c r="AF416" s="2"/>
      <c r="AG416" s="843"/>
      <c r="AH416" s="1016"/>
      <c r="AI416" s="1016"/>
      <c r="AJ416" s="2959"/>
      <c r="AK416" s="7110"/>
      <c r="AL416" s="4144"/>
      <c r="AM416" s="2"/>
      <c r="AN416" s="853"/>
      <c r="AO416" s="843"/>
      <c r="AP416" s="843"/>
      <c r="AQ416" s="2"/>
      <c r="AR416" s="36"/>
      <c r="AS416" s="843"/>
      <c r="AT416" s="2"/>
      <c r="AU416" s="843"/>
      <c r="AV416" s="853"/>
      <c r="AW416" s="843"/>
      <c r="AX416" s="2"/>
      <c r="AY416" s="2"/>
      <c r="AZ416" s="1016"/>
      <c r="BA416" s="1"/>
      <c r="BB416" s="830"/>
      <c r="BC416" s="4222"/>
      <c r="BD416" s="4222"/>
      <c r="BE416" s="4223"/>
      <c r="BF416" s="1"/>
      <c r="BG416" s="4201"/>
      <c r="BH416" s="830"/>
      <c r="BI416" s="1021"/>
      <c r="BJ416" s="830"/>
      <c r="BK416" s="830"/>
      <c r="BL416" s="830"/>
      <c r="BM416" s="830"/>
      <c r="BN416" s="830"/>
      <c r="BO416" s="830"/>
      <c r="BP416" s="7111"/>
      <c r="BQ416" s="7112"/>
      <c r="BS416" s="586"/>
      <c r="BT416" s="1"/>
      <c r="BU416" s="1"/>
      <c r="BV416" s="1"/>
      <c r="BW416" s="1"/>
      <c r="BX416" s="53"/>
      <c r="BY416" s="1"/>
      <c r="BZ416" s="1"/>
      <c r="CA416" s="2"/>
      <c r="CB416" s="2"/>
      <c r="CC416" s="2"/>
      <c r="CD416" s="1"/>
      <c r="CE416" s="1"/>
      <c r="CF416" s="1"/>
      <c r="CG416" s="1"/>
      <c r="CH416" s="176"/>
      <c r="CI416" s="176"/>
      <c r="CJ416" s="176"/>
      <c r="CK416" s="176"/>
      <c r="CL416" s="176"/>
      <c r="CM416" s="176"/>
      <c r="CN416" s="176"/>
      <c r="CO416" s="176"/>
      <c r="CP416" s="176"/>
      <c r="CQ416" s="176"/>
      <c r="CR416" s="176"/>
      <c r="CS416" s="176"/>
      <c r="CT416" s="176"/>
      <c r="CU416" s="176"/>
      <c r="CV416" s="176"/>
      <c r="CW416" s="176"/>
      <c r="CX416" s="176"/>
      <c r="CY416" s="176"/>
      <c r="CZ416" s="176"/>
      <c r="DA416" s="176"/>
      <c r="DB416" s="176"/>
      <c r="DC416" s="176"/>
      <c r="DD416" s="176"/>
      <c r="DE416" s="176"/>
      <c r="DF416" s="176"/>
      <c r="DG416" s="176"/>
      <c r="DH416" s="176"/>
      <c r="DI416" s="176"/>
      <c r="DJ416" s="176"/>
      <c r="DK416" s="176"/>
      <c r="DL416" s="176"/>
      <c r="DM416" s="176"/>
      <c r="DN416" s="176"/>
      <c r="DO416" s="176"/>
      <c r="DP416" s="176"/>
      <c r="DQ416" s="176"/>
      <c r="DR416" s="176"/>
      <c r="DS416" s="176"/>
      <c r="DT416" s="176"/>
      <c r="DU416" s="176"/>
      <c r="DV416" s="176"/>
      <c r="DW416" s="176"/>
      <c r="DX416" s="176"/>
      <c r="DY416" s="176"/>
      <c r="DZ416" s="176"/>
      <c r="EA416" s="176"/>
      <c r="EB416" s="176"/>
      <c r="EC416" s="176"/>
      <c r="ED416" s="176"/>
      <c r="EE416" s="176"/>
      <c r="EF416" s="176"/>
      <c r="EG416" s="176"/>
      <c r="EH416" s="176"/>
      <c r="EI416" s="176"/>
      <c r="EJ416" s="176"/>
      <c r="EK416" s="176"/>
      <c r="EL416" s="176"/>
      <c r="EM416" s="176"/>
      <c r="EN416" s="176"/>
      <c r="EO416" s="176"/>
      <c r="EP416" s="176"/>
      <c r="EQ416" s="176"/>
      <c r="ER416" s="176"/>
      <c r="ES416" s="176"/>
      <c r="ET416" s="176"/>
      <c r="EU416" s="176"/>
      <c r="EV416" s="176"/>
      <c r="EW416" s="176"/>
      <c r="EX416" s="176"/>
      <c r="EY416" s="176"/>
      <c r="EZ416" s="176"/>
      <c r="FA416" s="176"/>
      <c r="FB416" s="176"/>
      <c r="FC416" s="176"/>
      <c r="FD416" s="176"/>
      <c r="FE416" s="176"/>
      <c r="FF416" s="176"/>
      <c r="FG416" s="176"/>
      <c r="FH416" s="176"/>
      <c r="FI416" s="176"/>
      <c r="FJ416" s="176"/>
      <c r="FK416" s="176"/>
      <c r="FL416" s="176"/>
      <c r="FM416" s="176"/>
      <c r="FN416" s="176"/>
      <c r="FO416" s="176"/>
      <c r="FP416" s="176"/>
      <c r="FQ416" s="176"/>
      <c r="FR416" s="176"/>
      <c r="FS416" s="176"/>
      <c r="FT416" s="176"/>
      <c r="FU416" s="176"/>
      <c r="FV416" s="176"/>
      <c r="FW416" s="176"/>
      <c r="FX416" s="176"/>
      <c r="FY416" s="176"/>
      <c r="FZ416" s="176"/>
      <c r="GA416" s="176"/>
      <c r="GB416" s="176"/>
      <c r="GC416" s="176"/>
      <c r="GD416" s="176"/>
      <c r="GE416" s="176"/>
      <c r="GF416" s="176"/>
      <c r="GG416" s="176"/>
      <c r="GH416" s="176"/>
      <c r="GI416" s="176"/>
      <c r="GJ416" s="176"/>
      <c r="GK416" s="176"/>
      <c r="GL416" s="176"/>
      <c r="GM416" s="176"/>
      <c r="GN416" s="176"/>
      <c r="GO416" s="176"/>
      <c r="GP416" s="176"/>
      <c r="GQ416" s="176"/>
      <c r="GR416" s="176"/>
      <c r="GS416" s="176"/>
      <c r="GT416" s="1"/>
      <c r="GU416" s="1"/>
      <c r="GV416" s="1"/>
      <c r="GW416" s="1"/>
      <c r="GX416" s="1"/>
      <c r="GY416" s="1"/>
      <c r="GZ416" s="1"/>
      <c r="HA416" s="1"/>
      <c r="HB416" s="1"/>
      <c r="HC416" s="1"/>
      <c r="HD416" s="1"/>
      <c r="HE416" s="1"/>
      <c r="HF416" s="1"/>
      <c r="HG416" s="1"/>
      <c r="HH416" s="1"/>
      <c r="HI416" s="1"/>
      <c r="HJ416" s="1"/>
    </row>
    <row r="417" spans="1:218" s="1174" customFormat="1" ht="50" customHeight="1" x14ac:dyDescent="0.25">
      <c r="A417" s="1"/>
      <c r="B417" s="1588"/>
      <c r="C417" s="70"/>
      <c r="D417" s="251"/>
      <c r="E417" s="3137"/>
      <c r="F417" s="29"/>
      <c r="G417" s="273"/>
      <c r="H417" s="273"/>
      <c r="I417" s="2"/>
      <c r="J417" s="3555"/>
      <c r="K417" s="3555"/>
      <c r="L417" s="332"/>
      <c r="M417" s="2012"/>
      <c r="N417" s="332"/>
      <c r="O417" s="332"/>
      <c r="P417" s="4138"/>
      <c r="Q417" s="5583"/>
      <c r="R417" s="4138"/>
      <c r="S417" s="4139"/>
      <c r="T417" s="2"/>
      <c r="U417" s="830"/>
      <c r="V417" s="1377"/>
      <c r="W417" s="36"/>
      <c r="X417" s="7108"/>
      <c r="Y417" s="7109"/>
      <c r="Z417" s="2"/>
      <c r="AA417" s="5770"/>
      <c r="AB417" s="5770"/>
      <c r="AC417" s="2959"/>
      <c r="AD417" s="843"/>
      <c r="AE417" s="843"/>
      <c r="AF417" s="2"/>
      <c r="AG417" s="843"/>
      <c r="AH417" s="1016"/>
      <c r="AI417" s="1016"/>
      <c r="AJ417" s="2959"/>
      <c r="AK417" s="7110"/>
      <c r="AL417" s="4144"/>
      <c r="AM417" s="2"/>
      <c r="AN417" s="853"/>
      <c r="AO417" s="843"/>
      <c r="AP417" s="843"/>
      <c r="AQ417" s="2"/>
      <c r="AR417" s="36"/>
      <c r="AS417" s="843"/>
      <c r="AT417" s="2"/>
      <c r="AU417" s="843"/>
      <c r="AV417" s="853"/>
      <c r="AW417" s="843"/>
      <c r="AX417" s="2"/>
      <c r="AY417" s="2"/>
      <c r="AZ417" s="1016"/>
      <c r="BA417" s="1"/>
      <c r="BB417" s="830"/>
      <c r="BC417" s="4222"/>
      <c r="BD417" s="4222"/>
      <c r="BE417" s="4223"/>
      <c r="BF417" s="1"/>
      <c r="BG417" s="4201"/>
      <c r="BH417" s="830"/>
      <c r="BI417" s="1021"/>
      <c r="BJ417" s="830"/>
      <c r="BK417" s="830"/>
      <c r="BL417" s="830"/>
      <c r="BM417" s="830"/>
      <c r="BN417" s="830"/>
      <c r="BO417" s="830"/>
      <c r="BP417" s="7111"/>
      <c r="BQ417" s="7112"/>
      <c r="BS417" s="586"/>
      <c r="BT417" s="1"/>
      <c r="BU417" s="1"/>
      <c r="BV417" s="1"/>
      <c r="BW417" s="1"/>
      <c r="BX417" s="53"/>
      <c r="BY417" s="1"/>
      <c r="BZ417" s="1"/>
      <c r="CA417" s="2"/>
      <c r="CB417" s="2"/>
      <c r="CC417" s="2"/>
      <c r="CD417" s="1"/>
      <c r="CE417" s="1"/>
      <c r="CF417" s="1"/>
      <c r="CG417" s="1"/>
      <c r="CH417" s="176"/>
      <c r="CI417" s="176"/>
      <c r="CJ417" s="176"/>
      <c r="CK417" s="176"/>
      <c r="CL417" s="176"/>
      <c r="CM417" s="176"/>
      <c r="CN417" s="176"/>
      <c r="CO417" s="176"/>
      <c r="CP417" s="176"/>
      <c r="CQ417" s="176"/>
      <c r="CR417" s="176"/>
      <c r="CS417" s="176"/>
      <c r="CT417" s="176"/>
      <c r="CU417" s="176"/>
      <c r="CV417" s="176"/>
      <c r="CW417" s="176"/>
      <c r="CX417" s="176"/>
      <c r="CY417" s="176"/>
      <c r="CZ417" s="176"/>
      <c r="DA417" s="176"/>
      <c r="DB417" s="176"/>
      <c r="DC417" s="176"/>
      <c r="DD417" s="176"/>
      <c r="DE417" s="176"/>
      <c r="DF417" s="176"/>
      <c r="DG417" s="176"/>
      <c r="DH417" s="176"/>
      <c r="DI417" s="176"/>
      <c r="DJ417" s="176"/>
      <c r="DK417" s="176"/>
      <c r="DL417" s="176"/>
      <c r="DM417" s="176"/>
      <c r="DN417" s="176"/>
      <c r="DO417" s="176"/>
      <c r="DP417" s="176"/>
      <c r="DQ417" s="176"/>
      <c r="DR417" s="176"/>
      <c r="DS417" s="176"/>
      <c r="DT417" s="176"/>
      <c r="DU417" s="176"/>
      <c r="DV417" s="176"/>
      <c r="DW417" s="176"/>
      <c r="DX417" s="176"/>
      <c r="DY417" s="176"/>
      <c r="DZ417" s="176"/>
      <c r="EA417" s="176"/>
      <c r="EB417" s="176"/>
      <c r="EC417" s="176"/>
      <c r="ED417" s="176"/>
      <c r="EE417" s="176"/>
      <c r="EF417" s="176"/>
      <c r="EG417" s="176"/>
      <c r="EH417" s="176"/>
      <c r="EI417" s="176"/>
      <c r="EJ417" s="176"/>
      <c r="EK417" s="176"/>
      <c r="EL417" s="176"/>
      <c r="EM417" s="176"/>
      <c r="EN417" s="176"/>
      <c r="EO417" s="176"/>
      <c r="EP417" s="176"/>
      <c r="EQ417" s="176"/>
      <c r="ER417" s="176"/>
      <c r="ES417" s="176"/>
      <c r="ET417" s="176"/>
      <c r="EU417" s="176"/>
      <c r="EV417" s="176"/>
      <c r="EW417" s="176"/>
      <c r="EX417" s="176"/>
      <c r="EY417" s="176"/>
      <c r="EZ417" s="176"/>
      <c r="FA417" s="176"/>
      <c r="FB417" s="176"/>
      <c r="FC417" s="176"/>
      <c r="FD417" s="176"/>
      <c r="FE417" s="176"/>
      <c r="FF417" s="176"/>
      <c r="FG417" s="176"/>
      <c r="FH417" s="176"/>
      <c r="FI417" s="176"/>
      <c r="FJ417" s="176"/>
      <c r="FK417" s="176"/>
      <c r="FL417" s="176"/>
      <c r="FM417" s="176"/>
      <c r="FN417" s="176"/>
      <c r="FO417" s="176"/>
      <c r="FP417" s="176"/>
      <c r="FQ417" s="176"/>
      <c r="FR417" s="176"/>
      <c r="FS417" s="176"/>
      <c r="FT417" s="176"/>
      <c r="FU417" s="176"/>
      <c r="FV417" s="176"/>
      <c r="FW417" s="176"/>
      <c r="FX417" s="176"/>
      <c r="FY417" s="176"/>
      <c r="FZ417" s="176"/>
      <c r="GA417" s="176"/>
      <c r="GB417" s="176"/>
      <c r="GC417" s="176"/>
      <c r="GD417" s="176"/>
      <c r="GE417" s="176"/>
      <c r="GF417" s="176"/>
      <c r="GG417" s="176"/>
      <c r="GH417" s="176"/>
      <c r="GI417" s="176"/>
      <c r="GJ417" s="176"/>
      <c r="GK417" s="176"/>
      <c r="GL417" s="176"/>
      <c r="GM417" s="176"/>
      <c r="GN417" s="176"/>
      <c r="GO417" s="176"/>
      <c r="GP417" s="176"/>
      <c r="GQ417" s="176"/>
      <c r="GR417" s="176"/>
      <c r="GS417" s="176"/>
      <c r="GT417" s="1"/>
      <c r="GU417" s="1"/>
      <c r="GV417" s="1"/>
      <c r="GW417" s="1"/>
      <c r="GX417" s="1"/>
      <c r="GY417" s="1"/>
      <c r="GZ417" s="1"/>
      <c r="HA417" s="1"/>
      <c r="HB417" s="1"/>
      <c r="HC417" s="1"/>
      <c r="HD417" s="1"/>
      <c r="HE417" s="1"/>
      <c r="HF417" s="1"/>
      <c r="HG417" s="1"/>
      <c r="HH417" s="1"/>
      <c r="HI417" s="1"/>
      <c r="HJ417" s="1"/>
    </row>
    <row r="418" spans="1:218" s="1174" customFormat="1" ht="50" customHeight="1" x14ac:dyDescent="0.25">
      <c r="A418" s="1"/>
      <c r="B418" s="1588"/>
      <c r="C418" s="70"/>
      <c r="D418" s="251"/>
      <c r="E418" s="3137"/>
      <c r="F418" s="29"/>
      <c r="G418" s="273"/>
      <c r="H418" s="273"/>
      <c r="I418" s="2"/>
      <c r="J418" s="3555"/>
      <c r="K418" s="3555"/>
      <c r="L418" s="332"/>
      <c r="M418" s="2012"/>
      <c r="N418" s="332"/>
      <c r="O418" s="332"/>
      <c r="P418" s="4138"/>
      <c r="Q418" s="5583"/>
      <c r="R418" s="4138"/>
      <c r="S418" s="4139"/>
      <c r="T418" s="2"/>
      <c r="U418" s="830"/>
      <c r="V418" s="1377"/>
      <c r="W418" s="36"/>
      <c r="X418" s="7108"/>
      <c r="Y418" s="7109"/>
      <c r="Z418" s="2"/>
      <c r="AA418" s="5770"/>
      <c r="AB418" s="5770"/>
      <c r="AC418" s="2959"/>
      <c r="AD418" s="843"/>
      <c r="AE418" s="843"/>
      <c r="AF418" s="2"/>
      <c r="AG418" s="843"/>
      <c r="AH418" s="1016"/>
      <c r="AI418" s="1016"/>
      <c r="AJ418" s="2959"/>
      <c r="AK418" s="7110"/>
      <c r="AL418" s="4144"/>
      <c r="AM418" s="2"/>
      <c r="AN418" s="853"/>
      <c r="AO418" s="843"/>
      <c r="AP418" s="843"/>
      <c r="AQ418" s="2"/>
      <c r="AR418" s="36"/>
      <c r="AS418" s="843"/>
      <c r="AT418" s="2"/>
      <c r="AU418" s="843"/>
      <c r="AV418" s="853"/>
      <c r="AW418" s="843"/>
      <c r="AX418" s="2"/>
      <c r="AY418" s="2"/>
      <c r="AZ418" s="1016"/>
      <c r="BA418" s="1"/>
      <c r="BB418" s="830"/>
      <c r="BC418" s="4222"/>
      <c r="BD418" s="4222"/>
      <c r="BE418" s="4223"/>
      <c r="BF418" s="1"/>
      <c r="BG418" s="4201"/>
      <c r="BH418" s="830"/>
      <c r="BI418" s="1021"/>
      <c r="BJ418" s="830"/>
      <c r="BK418" s="830"/>
      <c r="BL418" s="830"/>
      <c r="BM418" s="830"/>
      <c r="BN418" s="830"/>
      <c r="BO418" s="830"/>
      <c r="BP418" s="7111"/>
      <c r="BQ418" s="7112"/>
      <c r="BS418" s="586"/>
      <c r="BT418" s="1"/>
      <c r="BU418" s="1"/>
      <c r="BV418" s="1"/>
      <c r="BW418" s="1"/>
      <c r="BX418" s="53"/>
      <c r="BY418" s="1"/>
      <c r="BZ418" s="1"/>
      <c r="CA418" s="2"/>
      <c r="CB418" s="2"/>
      <c r="CC418" s="2"/>
      <c r="CD418" s="1"/>
      <c r="CE418" s="1"/>
      <c r="CF418" s="1"/>
      <c r="CG418" s="1"/>
      <c r="CH418" s="176"/>
      <c r="CI418" s="176"/>
      <c r="CJ418" s="176"/>
      <c r="CK418" s="176"/>
      <c r="CL418" s="176"/>
      <c r="CM418" s="176"/>
      <c r="CN418" s="176"/>
      <c r="CO418" s="176"/>
      <c r="CP418" s="176"/>
      <c r="CQ418" s="176"/>
      <c r="CR418" s="176"/>
      <c r="CS418" s="176"/>
      <c r="CT418" s="176"/>
      <c r="CU418" s="176"/>
      <c r="CV418" s="176"/>
      <c r="CW418" s="176"/>
      <c r="CX418" s="176"/>
      <c r="CY418" s="176"/>
      <c r="CZ418" s="176"/>
      <c r="DA418" s="176"/>
      <c r="DB418" s="176"/>
      <c r="DC418" s="176"/>
      <c r="DD418" s="176"/>
      <c r="DE418" s="176"/>
      <c r="DF418" s="176"/>
      <c r="DG418" s="176"/>
      <c r="DH418" s="176"/>
      <c r="DI418" s="176"/>
      <c r="DJ418" s="176"/>
      <c r="DK418" s="176"/>
      <c r="DL418" s="176"/>
      <c r="DM418" s="176"/>
      <c r="DN418" s="176"/>
      <c r="DO418" s="176"/>
      <c r="DP418" s="176"/>
      <c r="DQ418" s="176"/>
      <c r="DR418" s="176"/>
      <c r="DS418" s="176"/>
      <c r="DT418" s="176"/>
      <c r="DU418" s="176"/>
      <c r="DV418" s="176"/>
      <c r="DW418" s="176"/>
      <c r="DX418" s="176"/>
      <c r="DY418" s="176"/>
      <c r="DZ418" s="176"/>
      <c r="EA418" s="176"/>
      <c r="EB418" s="176"/>
      <c r="EC418" s="176"/>
      <c r="ED418" s="176"/>
      <c r="EE418" s="176"/>
      <c r="EF418" s="176"/>
      <c r="EG418" s="176"/>
      <c r="EH418" s="176"/>
      <c r="EI418" s="176"/>
      <c r="EJ418" s="176"/>
      <c r="EK418" s="176"/>
      <c r="EL418" s="176"/>
      <c r="EM418" s="176"/>
      <c r="EN418" s="176"/>
      <c r="EO418" s="176"/>
      <c r="EP418" s="176"/>
      <c r="EQ418" s="176"/>
      <c r="ER418" s="176"/>
      <c r="ES418" s="176"/>
      <c r="ET418" s="176"/>
      <c r="EU418" s="176"/>
      <c r="EV418" s="176"/>
      <c r="EW418" s="176"/>
      <c r="EX418" s="176"/>
      <c r="EY418" s="176"/>
      <c r="EZ418" s="176"/>
      <c r="FA418" s="176"/>
      <c r="FB418" s="176"/>
      <c r="FC418" s="176"/>
      <c r="FD418" s="176"/>
      <c r="FE418" s="176"/>
      <c r="FF418" s="176"/>
      <c r="FG418" s="176"/>
      <c r="FH418" s="176"/>
      <c r="FI418" s="176"/>
      <c r="FJ418" s="176"/>
      <c r="FK418" s="176"/>
      <c r="FL418" s="176"/>
      <c r="FM418" s="176"/>
      <c r="FN418" s="176"/>
      <c r="FO418" s="176"/>
      <c r="FP418" s="176"/>
      <c r="FQ418" s="176"/>
      <c r="FR418" s="176"/>
      <c r="FS418" s="176"/>
      <c r="FT418" s="176"/>
      <c r="FU418" s="176"/>
      <c r="FV418" s="176"/>
      <c r="FW418" s="176"/>
      <c r="FX418" s="176"/>
      <c r="FY418" s="176"/>
      <c r="FZ418" s="176"/>
      <c r="GA418" s="176"/>
      <c r="GB418" s="176"/>
      <c r="GC418" s="176"/>
      <c r="GD418" s="176"/>
      <c r="GE418" s="176"/>
      <c r="GF418" s="176"/>
      <c r="GG418" s="176"/>
      <c r="GH418" s="176"/>
      <c r="GI418" s="176"/>
      <c r="GJ418" s="176"/>
      <c r="GK418" s="176"/>
      <c r="GL418" s="176"/>
      <c r="GM418" s="176"/>
      <c r="GN418" s="176"/>
      <c r="GO418" s="176"/>
      <c r="GP418" s="176"/>
      <c r="GQ418" s="176"/>
      <c r="GR418" s="176"/>
      <c r="GS418" s="176"/>
      <c r="GT418" s="1"/>
      <c r="GU418" s="1"/>
      <c r="GV418" s="1"/>
      <c r="GW418" s="1"/>
      <c r="GX418" s="1"/>
      <c r="GY418" s="1"/>
      <c r="GZ418" s="1"/>
      <c r="HA418" s="1"/>
      <c r="HB418" s="1"/>
      <c r="HC418" s="1"/>
      <c r="HD418" s="1"/>
      <c r="HE418" s="1"/>
      <c r="HF418" s="1"/>
      <c r="HG418" s="1"/>
      <c r="HH418" s="1"/>
      <c r="HI418" s="1"/>
      <c r="HJ418" s="1"/>
    </row>
    <row r="419" spans="1:218" s="1174" customFormat="1" ht="50" customHeight="1" x14ac:dyDescent="0.25">
      <c r="A419" s="1"/>
      <c r="B419" s="1588"/>
      <c r="C419" s="70"/>
      <c r="D419" s="251"/>
      <c r="E419" s="3137"/>
      <c r="F419" s="29"/>
      <c r="G419" s="273"/>
      <c r="H419" s="273"/>
      <c r="I419" s="2"/>
      <c r="J419" s="3555"/>
      <c r="K419" s="3555"/>
      <c r="L419" s="332"/>
      <c r="M419" s="2012"/>
      <c r="N419" s="332"/>
      <c r="O419" s="332"/>
      <c r="P419" s="4138"/>
      <c r="Q419" s="5583"/>
      <c r="R419" s="4138"/>
      <c r="S419" s="4139"/>
      <c r="T419" s="2"/>
      <c r="U419" s="830"/>
      <c r="V419" s="1377"/>
      <c r="W419" s="36"/>
      <c r="X419" s="7108"/>
      <c r="Y419" s="7109"/>
      <c r="Z419" s="2"/>
      <c r="AA419" s="5770"/>
      <c r="AB419" s="5770"/>
      <c r="AC419" s="2959"/>
      <c r="AD419" s="843"/>
      <c r="AE419" s="843"/>
      <c r="AF419" s="2"/>
      <c r="AG419" s="843"/>
      <c r="AH419" s="1016"/>
      <c r="AI419" s="1016"/>
      <c r="AJ419" s="2959"/>
      <c r="AK419" s="7110"/>
      <c r="AL419" s="4144"/>
      <c r="AM419" s="2"/>
      <c r="AN419" s="853"/>
      <c r="AO419" s="843"/>
      <c r="AP419" s="843"/>
      <c r="AQ419" s="2"/>
      <c r="AR419" s="36"/>
      <c r="AS419" s="843"/>
      <c r="AT419" s="2"/>
      <c r="AU419" s="843"/>
      <c r="AV419" s="853"/>
      <c r="AW419" s="843"/>
      <c r="AX419" s="2"/>
      <c r="AY419" s="2"/>
      <c r="AZ419" s="1016"/>
      <c r="BA419" s="1"/>
      <c r="BB419" s="830"/>
      <c r="BC419" s="4222"/>
      <c r="BD419" s="4222"/>
      <c r="BE419" s="4223"/>
      <c r="BF419" s="1"/>
      <c r="BG419" s="4201"/>
      <c r="BH419" s="830"/>
      <c r="BI419" s="1021"/>
      <c r="BJ419" s="830"/>
      <c r="BK419" s="830"/>
      <c r="BL419" s="830"/>
      <c r="BM419" s="830"/>
      <c r="BN419" s="830"/>
      <c r="BO419" s="830"/>
      <c r="BP419" s="7111"/>
      <c r="BQ419" s="7112"/>
      <c r="BS419" s="586"/>
      <c r="BT419" s="1"/>
      <c r="BU419" s="1"/>
      <c r="BV419" s="1"/>
      <c r="BW419" s="1"/>
      <c r="BX419" s="53"/>
      <c r="BY419" s="1"/>
      <c r="BZ419" s="1"/>
      <c r="CA419" s="2"/>
      <c r="CB419" s="2"/>
      <c r="CC419" s="2"/>
      <c r="CD419" s="1"/>
      <c r="CE419" s="1"/>
      <c r="CF419" s="1"/>
      <c r="CG419" s="1"/>
      <c r="CH419" s="176"/>
      <c r="CI419" s="176"/>
      <c r="CJ419" s="176"/>
      <c r="CK419" s="176"/>
      <c r="CL419" s="176"/>
      <c r="CM419" s="176"/>
      <c r="CN419" s="176"/>
      <c r="CO419" s="176"/>
      <c r="CP419" s="176"/>
      <c r="CQ419" s="176"/>
      <c r="CR419" s="176"/>
      <c r="CS419" s="176"/>
      <c r="CT419" s="176"/>
      <c r="CU419" s="176"/>
      <c r="CV419" s="176"/>
      <c r="CW419" s="176"/>
      <c r="CX419" s="176"/>
      <c r="CY419" s="176"/>
      <c r="CZ419" s="176"/>
      <c r="DA419" s="176"/>
      <c r="DB419" s="176"/>
      <c r="DC419" s="176"/>
      <c r="DD419" s="176"/>
      <c r="DE419" s="176"/>
      <c r="DF419" s="176"/>
      <c r="DG419" s="176"/>
      <c r="DH419" s="176"/>
      <c r="DI419" s="176"/>
      <c r="DJ419" s="176"/>
      <c r="DK419" s="176"/>
      <c r="DL419" s="176"/>
      <c r="DM419" s="176"/>
      <c r="DN419" s="176"/>
      <c r="DO419" s="176"/>
      <c r="DP419" s="176"/>
      <c r="DQ419" s="176"/>
      <c r="DR419" s="176"/>
      <c r="DS419" s="176"/>
      <c r="DT419" s="176"/>
      <c r="DU419" s="176"/>
      <c r="DV419" s="176"/>
      <c r="DW419" s="176"/>
      <c r="DX419" s="176"/>
      <c r="DY419" s="176"/>
      <c r="DZ419" s="176"/>
      <c r="EA419" s="176"/>
      <c r="EB419" s="176"/>
      <c r="EC419" s="176"/>
      <c r="ED419" s="176"/>
      <c r="EE419" s="176"/>
      <c r="EF419" s="176"/>
      <c r="EG419" s="176"/>
      <c r="EH419" s="176"/>
      <c r="EI419" s="176"/>
      <c r="EJ419" s="176"/>
      <c r="EK419" s="176"/>
      <c r="EL419" s="176"/>
      <c r="EM419" s="176"/>
      <c r="EN419" s="176"/>
      <c r="EO419" s="176"/>
      <c r="EP419" s="176"/>
      <c r="EQ419" s="176"/>
      <c r="ER419" s="176"/>
      <c r="ES419" s="176"/>
      <c r="ET419" s="176"/>
      <c r="EU419" s="176"/>
      <c r="EV419" s="176"/>
      <c r="EW419" s="176"/>
      <c r="EX419" s="176"/>
      <c r="EY419" s="176"/>
      <c r="EZ419" s="176"/>
      <c r="FA419" s="176"/>
      <c r="FB419" s="176"/>
      <c r="FC419" s="176"/>
      <c r="FD419" s="176"/>
      <c r="FE419" s="176"/>
      <c r="FF419" s="176"/>
      <c r="FG419" s="176"/>
      <c r="FH419" s="176"/>
      <c r="FI419" s="176"/>
      <c r="FJ419" s="176"/>
      <c r="FK419" s="176"/>
      <c r="FL419" s="176"/>
      <c r="FM419" s="176"/>
      <c r="FN419" s="176"/>
      <c r="FO419" s="176"/>
      <c r="FP419" s="176"/>
      <c r="FQ419" s="176"/>
      <c r="FR419" s="176"/>
      <c r="FS419" s="176"/>
      <c r="FT419" s="176"/>
      <c r="FU419" s="176"/>
      <c r="FV419" s="176"/>
      <c r="FW419" s="176"/>
      <c r="FX419" s="176"/>
      <c r="FY419" s="176"/>
      <c r="FZ419" s="176"/>
      <c r="GA419" s="176"/>
      <c r="GB419" s="176"/>
      <c r="GC419" s="176"/>
      <c r="GD419" s="176"/>
      <c r="GE419" s="176"/>
      <c r="GF419" s="176"/>
      <c r="GG419" s="176"/>
      <c r="GH419" s="176"/>
      <c r="GI419" s="176"/>
      <c r="GJ419" s="176"/>
      <c r="GK419" s="176"/>
      <c r="GL419" s="176"/>
      <c r="GM419" s="176"/>
      <c r="GN419" s="176"/>
      <c r="GO419" s="176"/>
      <c r="GP419" s="176"/>
      <c r="GQ419" s="176"/>
      <c r="GR419" s="176"/>
      <c r="GS419" s="176"/>
      <c r="GT419" s="1"/>
      <c r="GU419" s="1"/>
      <c r="GV419" s="1"/>
      <c r="GW419" s="1"/>
      <c r="GX419" s="1"/>
      <c r="GY419" s="1"/>
      <c r="GZ419" s="1"/>
      <c r="HA419" s="1"/>
      <c r="HB419" s="1"/>
      <c r="HC419" s="1"/>
      <c r="HD419" s="1"/>
      <c r="HE419" s="1"/>
      <c r="HF419" s="1"/>
      <c r="HG419" s="1"/>
      <c r="HH419" s="1"/>
      <c r="HI419" s="1"/>
      <c r="HJ419" s="1"/>
    </row>
    <row r="420" spans="1:218" s="1174" customFormat="1" ht="50" customHeight="1" x14ac:dyDescent="0.25">
      <c r="A420" s="1"/>
      <c r="B420" s="1588"/>
      <c r="C420" s="70"/>
      <c r="D420" s="251"/>
      <c r="E420" s="3137"/>
      <c r="F420" s="29"/>
      <c r="G420" s="273"/>
      <c r="H420" s="273"/>
      <c r="I420" s="2"/>
      <c r="J420" s="3555"/>
      <c r="K420" s="3555"/>
      <c r="L420" s="332"/>
      <c r="M420" s="2012"/>
      <c r="N420" s="332"/>
      <c r="O420" s="332"/>
      <c r="P420" s="4138"/>
      <c r="Q420" s="5583"/>
      <c r="R420" s="4138"/>
      <c r="S420" s="4139"/>
      <c r="T420" s="2"/>
      <c r="U420" s="830"/>
      <c r="V420" s="1377"/>
      <c r="W420" s="36"/>
      <c r="X420" s="7108"/>
      <c r="Y420" s="7109"/>
      <c r="Z420" s="2"/>
      <c r="AA420" s="5770"/>
      <c r="AB420" s="5770"/>
      <c r="AC420" s="2959"/>
      <c r="AD420" s="843"/>
      <c r="AE420" s="843"/>
      <c r="AF420" s="2"/>
      <c r="AG420" s="843"/>
      <c r="AH420" s="1016"/>
      <c r="AI420" s="1016"/>
      <c r="AJ420" s="2959"/>
      <c r="AK420" s="7110"/>
      <c r="AL420" s="4144"/>
      <c r="AM420" s="2"/>
      <c r="AN420" s="853"/>
      <c r="AO420" s="843"/>
      <c r="AP420" s="843"/>
      <c r="AQ420" s="2"/>
      <c r="AR420" s="36"/>
      <c r="AS420" s="843"/>
      <c r="AT420" s="2"/>
      <c r="AU420" s="843"/>
      <c r="AV420" s="853"/>
      <c r="AW420" s="843"/>
      <c r="AX420" s="2"/>
      <c r="AY420" s="2"/>
      <c r="AZ420" s="1016"/>
      <c r="BA420" s="1"/>
      <c r="BB420" s="830"/>
      <c r="BC420" s="4222"/>
      <c r="BD420" s="4222"/>
      <c r="BE420" s="4223"/>
      <c r="BF420" s="1"/>
      <c r="BG420" s="4201"/>
      <c r="BH420" s="830"/>
      <c r="BI420" s="1021"/>
      <c r="BJ420" s="830"/>
      <c r="BK420" s="830"/>
      <c r="BL420" s="830"/>
      <c r="BM420" s="830"/>
      <c r="BN420" s="830"/>
      <c r="BO420" s="830"/>
      <c r="BP420" s="7111"/>
      <c r="BQ420" s="7112"/>
      <c r="BS420" s="586"/>
      <c r="BT420" s="1"/>
      <c r="BU420" s="1"/>
      <c r="BV420" s="1"/>
      <c r="BW420" s="1"/>
      <c r="BX420" s="53"/>
      <c r="BY420" s="1"/>
      <c r="BZ420" s="1"/>
      <c r="CA420" s="2"/>
      <c r="CB420" s="2"/>
      <c r="CC420" s="2"/>
      <c r="CD420" s="1"/>
      <c r="CE420" s="1"/>
      <c r="CF420" s="1"/>
      <c r="CG420" s="1"/>
      <c r="CH420" s="176"/>
      <c r="CI420" s="176"/>
      <c r="CJ420" s="176"/>
      <c r="CK420" s="176"/>
      <c r="CL420" s="176"/>
      <c r="CM420" s="176"/>
      <c r="CN420" s="176"/>
      <c r="CO420" s="176"/>
      <c r="CP420" s="176"/>
      <c r="CQ420" s="176"/>
      <c r="CR420" s="176"/>
      <c r="CS420" s="176"/>
      <c r="CT420" s="176"/>
      <c r="CU420" s="176"/>
      <c r="CV420" s="176"/>
      <c r="CW420" s="176"/>
      <c r="CX420" s="176"/>
      <c r="CY420" s="176"/>
      <c r="CZ420" s="176"/>
      <c r="DA420" s="176"/>
      <c r="DB420" s="176"/>
      <c r="DC420" s="176"/>
      <c r="DD420" s="176"/>
      <c r="DE420" s="176"/>
      <c r="DF420" s="176"/>
      <c r="DG420" s="176"/>
      <c r="DH420" s="176"/>
      <c r="DI420" s="176"/>
      <c r="DJ420" s="176"/>
      <c r="DK420" s="176"/>
      <c r="DL420" s="176"/>
      <c r="DM420" s="176"/>
      <c r="DN420" s="176"/>
      <c r="DO420" s="176"/>
      <c r="DP420" s="176"/>
      <c r="DQ420" s="176"/>
      <c r="DR420" s="176"/>
      <c r="DS420" s="176"/>
      <c r="DT420" s="176"/>
      <c r="DU420" s="176"/>
      <c r="DV420" s="176"/>
      <c r="DW420" s="176"/>
      <c r="DX420" s="176"/>
      <c r="DY420" s="176"/>
      <c r="DZ420" s="176"/>
      <c r="EA420" s="176"/>
      <c r="EB420" s="176"/>
      <c r="EC420" s="176"/>
      <c r="ED420" s="176"/>
      <c r="EE420" s="176"/>
      <c r="EF420" s="176"/>
      <c r="EG420" s="176"/>
      <c r="EH420" s="176"/>
      <c r="EI420" s="176"/>
      <c r="EJ420" s="176"/>
      <c r="EK420" s="176"/>
      <c r="EL420" s="176"/>
      <c r="EM420" s="176"/>
      <c r="EN420" s="176"/>
      <c r="EO420" s="176"/>
      <c r="EP420" s="176"/>
      <c r="EQ420" s="176"/>
      <c r="ER420" s="176"/>
      <c r="ES420" s="176"/>
      <c r="ET420" s="176"/>
      <c r="EU420" s="176"/>
      <c r="EV420" s="176"/>
      <c r="EW420" s="176"/>
      <c r="EX420" s="176"/>
      <c r="EY420" s="176"/>
      <c r="EZ420" s="176"/>
      <c r="FA420" s="176"/>
      <c r="FB420" s="176"/>
      <c r="FC420" s="176"/>
      <c r="FD420" s="176"/>
      <c r="FE420" s="176"/>
      <c r="FF420" s="176"/>
      <c r="FG420" s="176"/>
      <c r="FH420" s="176"/>
      <c r="FI420" s="176"/>
      <c r="FJ420" s="176"/>
      <c r="FK420" s="176"/>
      <c r="FL420" s="176"/>
      <c r="FM420" s="176"/>
      <c r="FN420" s="176"/>
      <c r="FO420" s="176"/>
      <c r="FP420" s="176"/>
      <c r="FQ420" s="176"/>
      <c r="FR420" s="176"/>
      <c r="FS420" s="176"/>
      <c r="FT420" s="176"/>
      <c r="FU420" s="176"/>
      <c r="FV420" s="176"/>
      <c r="FW420" s="176"/>
      <c r="FX420" s="176"/>
      <c r="FY420" s="176"/>
      <c r="FZ420" s="176"/>
      <c r="GA420" s="176"/>
      <c r="GB420" s="176"/>
      <c r="GC420" s="176"/>
      <c r="GD420" s="176"/>
      <c r="GE420" s="176"/>
      <c r="GF420" s="176"/>
      <c r="GG420" s="176"/>
      <c r="GH420" s="176"/>
      <c r="GI420" s="176"/>
      <c r="GJ420" s="176"/>
      <c r="GK420" s="176"/>
      <c r="GL420" s="176"/>
      <c r="GM420" s="176"/>
      <c r="GN420" s="176"/>
      <c r="GO420" s="176"/>
      <c r="GP420" s="176"/>
      <c r="GQ420" s="176"/>
      <c r="GR420" s="176"/>
      <c r="GS420" s="176"/>
      <c r="GT420" s="1"/>
      <c r="GU420" s="1"/>
      <c r="GV420" s="1"/>
      <c r="GW420" s="1"/>
      <c r="GX420" s="1"/>
      <c r="GY420" s="1"/>
      <c r="GZ420" s="1"/>
      <c r="HA420" s="1"/>
      <c r="HB420" s="1"/>
      <c r="HC420" s="1"/>
      <c r="HD420" s="1"/>
      <c r="HE420" s="1"/>
      <c r="HF420" s="1"/>
      <c r="HG420" s="1"/>
      <c r="HH420" s="1"/>
      <c r="HI420" s="1"/>
      <c r="HJ420" s="1"/>
    </row>
    <row r="421" spans="1:218" s="1174" customFormat="1" ht="50" customHeight="1" x14ac:dyDescent="0.25">
      <c r="A421" s="1"/>
      <c r="B421" s="1588"/>
      <c r="C421" s="70"/>
      <c r="D421" s="251"/>
      <c r="E421" s="3137"/>
      <c r="F421" s="29"/>
      <c r="G421" s="273"/>
      <c r="H421" s="273"/>
      <c r="I421" s="2"/>
      <c r="J421" s="3555"/>
      <c r="K421" s="3555"/>
      <c r="L421" s="332"/>
      <c r="M421" s="2012"/>
      <c r="N421" s="332"/>
      <c r="O421" s="332"/>
      <c r="P421" s="4138"/>
      <c r="Q421" s="5583"/>
      <c r="R421" s="4138"/>
      <c r="S421" s="4139"/>
      <c r="T421" s="2"/>
      <c r="U421" s="830"/>
      <c r="V421" s="1377"/>
      <c r="W421" s="36"/>
      <c r="X421" s="7108"/>
      <c r="Y421" s="7109"/>
      <c r="Z421" s="2"/>
      <c r="AA421" s="5770"/>
      <c r="AB421" s="5770"/>
      <c r="AC421" s="2959"/>
      <c r="AD421" s="843"/>
      <c r="AE421" s="843"/>
      <c r="AF421" s="2"/>
      <c r="AG421" s="843"/>
      <c r="AH421" s="1016"/>
      <c r="AI421" s="1016"/>
      <c r="AJ421" s="2959"/>
      <c r="AK421" s="7110"/>
      <c r="AL421" s="4144"/>
      <c r="AM421" s="2"/>
      <c r="AN421" s="853"/>
      <c r="AO421" s="843"/>
      <c r="AP421" s="843"/>
      <c r="AQ421" s="2"/>
      <c r="AR421" s="36"/>
      <c r="AS421" s="843"/>
      <c r="AT421" s="2"/>
      <c r="AU421" s="843"/>
      <c r="AV421" s="853"/>
      <c r="AW421" s="843"/>
      <c r="AX421" s="2"/>
      <c r="AY421" s="2"/>
      <c r="AZ421" s="1016"/>
      <c r="BA421" s="1"/>
      <c r="BB421" s="830"/>
      <c r="BC421" s="4222"/>
      <c r="BD421" s="4222"/>
      <c r="BE421" s="4223"/>
      <c r="BF421" s="1"/>
      <c r="BG421" s="4201"/>
      <c r="BH421" s="830"/>
      <c r="BI421" s="1021"/>
      <c r="BJ421" s="830"/>
      <c r="BK421" s="830"/>
      <c r="BL421" s="830"/>
      <c r="BM421" s="830"/>
      <c r="BN421" s="830"/>
      <c r="BO421" s="830"/>
      <c r="BP421" s="7111"/>
      <c r="BQ421" s="7112"/>
      <c r="BS421" s="586"/>
      <c r="BT421" s="1"/>
      <c r="BU421" s="1"/>
      <c r="BV421" s="1"/>
      <c r="BW421" s="1"/>
      <c r="BX421" s="53"/>
      <c r="BY421" s="1"/>
      <c r="BZ421" s="1"/>
      <c r="CA421" s="2"/>
      <c r="CB421" s="2"/>
      <c r="CC421" s="2"/>
      <c r="CD421" s="1"/>
      <c r="CE421" s="1"/>
      <c r="CF421" s="1"/>
      <c r="CG421" s="1"/>
      <c r="CH421" s="176"/>
      <c r="CI421" s="176"/>
      <c r="CJ421" s="176"/>
      <c r="CK421" s="176"/>
      <c r="CL421" s="176"/>
      <c r="CM421" s="176"/>
      <c r="CN421" s="176"/>
      <c r="CO421" s="176"/>
      <c r="CP421" s="176"/>
      <c r="CQ421" s="176"/>
      <c r="CR421" s="176"/>
      <c r="CS421" s="176"/>
      <c r="CT421" s="176"/>
      <c r="CU421" s="176"/>
      <c r="CV421" s="176"/>
      <c r="CW421" s="176"/>
      <c r="CX421" s="176"/>
      <c r="CY421" s="176"/>
      <c r="CZ421" s="176"/>
      <c r="DA421" s="176"/>
      <c r="DB421" s="176"/>
      <c r="DC421" s="176"/>
      <c r="DD421" s="176"/>
      <c r="DE421" s="176"/>
      <c r="DF421" s="176"/>
      <c r="DG421" s="176"/>
      <c r="DH421" s="176"/>
      <c r="DI421" s="176"/>
      <c r="DJ421" s="176"/>
      <c r="DK421" s="176"/>
      <c r="DL421" s="176"/>
      <c r="DM421" s="176"/>
      <c r="DN421" s="176"/>
      <c r="DO421" s="176"/>
      <c r="DP421" s="176"/>
      <c r="DQ421" s="176"/>
      <c r="DR421" s="176"/>
      <c r="DS421" s="176"/>
      <c r="DT421" s="176"/>
      <c r="DU421" s="176"/>
      <c r="DV421" s="176"/>
      <c r="DW421" s="176"/>
      <c r="DX421" s="176"/>
      <c r="DY421" s="176"/>
      <c r="DZ421" s="176"/>
      <c r="EA421" s="176"/>
      <c r="EB421" s="176"/>
      <c r="EC421" s="176"/>
      <c r="ED421" s="176"/>
      <c r="EE421" s="176"/>
      <c r="EF421" s="176"/>
      <c r="EG421" s="176"/>
      <c r="EH421" s="176"/>
      <c r="EI421" s="176"/>
      <c r="EJ421" s="176"/>
      <c r="EK421" s="176"/>
      <c r="EL421" s="176"/>
      <c r="EM421" s="176"/>
      <c r="EN421" s="176"/>
      <c r="EO421" s="176"/>
      <c r="EP421" s="176"/>
      <c r="EQ421" s="176"/>
      <c r="ER421" s="176"/>
      <c r="ES421" s="176"/>
      <c r="ET421" s="176"/>
      <c r="EU421" s="176"/>
      <c r="EV421" s="176"/>
      <c r="EW421" s="176"/>
      <c r="EX421" s="176"/>
      <c r="EY421" s="176"/>
      <c r="EZ421" s="176"/>
      <c r="FA421" s="176"/>
      <c r="FB421" s="176"/>
      <c r="FC421" s="176"/>
      <c r="FD421" s="176"/>
      <c r="FE421" s="176"/>
      <c r="FF421" s="176"/>
      <c r="FG421" s="176"/>
      <c r="FH421" s="176"/>
      <c r="FI421" s="176"/>
      <c r="FJ421" s="176"/>
      <c r="FK421" s="176"/>
      <c r="FL421" s="176"/>
      <c r="FM421" s="176"/>
      <c r="FN421" s="176"/>
      <c r="FO421" s="176"/>
      <c r="FP421" s="176"/>
      <c r="FQ421" s="176"/>
      <c r="FR421" s="176"/>
      <c r="FS421" s="176"/>
      <c r="FT421" s="176"/>
      <c r="FU421" s="176"/>
      <c r="FV421" s="176"/>
      <c r="FW421" s="176"/>
      <c r="FX421" s="176"/>
      <c r="FY421" s="176"/>
      <c r="FZ421" s="176"/>
      <c r="GA421" s="176"/>
      <c r="GB421" s="176"/>
      <c r="GC421" s="176"/>
      <c r="GD421" s="176"/>
      <c r="GE421" s="176"/>
      <c r="GF421" s="176"/>
      <c r="GG421" s="176"/>
      <c r="GH421" s="176"/>
      <c r="GI421" s="176"/>
      <c r="GJ421" s="176"/>
      <c r="GK421" s="176"/>
      <c r="GL421" s="176"/>
      <c r="GM421" s="176"/>
      <c r="GN421" s="176"/>
      <c r="GO421" s="176"/>
      <c r="GP421" s="176"/>
      <c r="GQ421" s="176"/>
      <c r="GR421" s="176"/>
      <c r="GS421" s="176"/>
      <c r="GT421" s="1"/>
      <c r="GU421" s="1"/>
      <c r="GV421" s="1"/>
      <c r="GW421" s="1"/>
      <c r="GX421" s="1"/>
      <c r="GY421" s="1"/>
      <c r="GZ421" s="1"/>
      <c r="HA421" s="1"/>
      <c r="HB421" s="1"/>
      <c r="HC421" s="1"/>
      <c r="HD421" s="1"/>
      <c r="HE421" s="1"/>
      <c r="HF421" s="1"/>
      <c r="HG421" s="1"/>
      <c r="HH421" s="1"/>
      <c r="HI421" s="1"/>
      <c r="HJ421" s="1"/>
    </row>
    <row r="422" spans="1:218" s="1174" customFormat="1" ht="50" customHeight="1" x14ac:dyDescent="0.25">
      <c r="A422" s="1"/>
      <c r="B422" s="1588"/>
      <c r="C422" s="70"/>
      <c r="D422" s="251"/>
      <c r="E422" s="3137"/>
      <c r="F422" s="29"/>
      <c r="G422" s="273"/>
      <c r="H422" s="273"/>
      <c r="I422" s="2"/>
      <c r="J422" s="3555"/>
      <c r="K422" s="3555"/>
      <c r="L422" s="332"/>
      <c r="M422" s="2012"/>
      <c r="N422" s="332"/>
      <c r="O422" s="332"/>
      <c r="P422" s="4138"/>
      <c r="Q422" s="5583"/>
      <c r="R422" s="4138"/>
      <c r="S422" s="4139"/>
      <c r="T422" s="2"/>
      <c r="U422" s="830"/>
      <c r="V422" s="1377"/>
      <c r="W422" s="36"/>
      <c r="X422" s="7108"/>
      <c r="Y422" s="7109"/>
      <c r="Z422" s="2"/>
      <c r="AA422" s="5770"/>
      <c r="AB422" s="5770"/>
      <c r="AC422" s="2959"/>
      <c r="AD422" s="843"/>
      <c r="AE422" s="843"/>
      <c r="AF422" s="2"/>
      <c r="AG422" s="843"/>
      <c r="AH422" s="1016"/>
      <c r="AI422" s="1016"/>
      <c r="AJ422" s="2959"/>
      <c r="AK422" s="7110"/>
      <c r="AL422" s="4144"/>
      <c r="AM422" s="2"/>
      <c r="AN422" s="853"/>
      <c r="AO422" s="843"/>
      <c r="AP422" s="843"/>
      <c r="AQ422" s="2"/>
      <c r="AR422" s="36"/>
      <c r="AS422" s="843"/>
      <c r="AT422" s="2"/>
      <c r="AU422" s="843"/>
      <c r="AV422" s="853"/>
      <c r="AW422" s="843"/>
      <c r="AX422" s="2"/>
      <c r="AY422" s="2"/>
      <c r="AZ422" s="1016"/>
      <c r="BA422" s="1"/>
      <c r="BB422" s="830"/>
      <c r="BC422" s="4222"/>
      <c r="BD422" s="4222"/>
      <c r="BE422" s="4223"/>
      <c r="BF422" s="1"/>
      <c r="BG422" s="4201"/>
      <c r="BH422" s="830"/>
      <c r="BI422" s="1021"/>
      <c r="BJ422" s="830"/>
      <c r="BK422" s="830"/>
      <c r="BL422" s="830"/>
      <c r="BM422" s="830"/>
      <c r="BN422" s="830"/>
      <c r="BO422" s="830"/>
      <c r="BP422" s="7111"/>
      <c r="BQ422" s="7112"/>
      <c r="BS422" s="586"/>
      <c r="BT422" s="1"/>
      <c r="BU422" s="1"/>
      <c r="BV422" s="1"/>
      <c r="BW422" s="1"/>
      <c r="BX422" s="53"/>
      <c r="BY422" s="1"/>
      <c r="BZ422" s="1"/>
      <c r="CA422" s="2"/>
      <c r="CB422" s="2"/>
      <c r="CC422" s="2"/>
      <c r="CD422" s="1"/>
      <c r="CE422" s="1"/>
      <c r="CF422" s="1"/>
      <c r="CG422" s="1"/>
      <c r="CH422" s="176"/>
      <c r="CI422" s="176"/>
      <c r="CJ422" s="176"/>
      <c r="CK422" s="176"/>
      <c r="CL422" s="176"/>
      <c r="CM422" s="176"/>
      <c r="CN422" s="176"/>
      <c r="CO422" s="176"/>
      <c r="CP422" s="176"/>
      <c r="CQ422" s="176"/>
      <c r="CR422" s="176"/>
      <c r="CS422" s="176"/>
      <c r="CT422" s="176"/>
      <c r="CU422" s="176"/>
      <c r="CV422" s="176"/>
      <c r="CW422" s="176"/>
      <c r="CX422" s="176"/>
      <c r="CY422" s="176"/>
      <c r="CZ422" s="176"/>
      <c r="DA422" s="176"/>
      <c r="DB422" s="176"/>
      <c r="DC422" s="176"/>
      <c r="DD422" s="176"/>
      <c r="DE422" s="176"/>
      <c r="DF422" s="176"/>
      <c r="DG422" s="176"/>
      <c r="DH422" s="176"/>
      <c r="DI422" s="176"/>
      <c r="DJ422" s="176"/>
      <c r="DK422" s="176"/>
      <c r="DL422" s="176"/>
      <c r="DM422" s="176"/>
      <c r="DN422" s="176"/>
      <c r="DO422" s="176"/>
      <c r="DP422" s="176"/>
      <c r="DQ422" s="176"/>
      <c r="DR422" s="176"/>
      <c r="DS422" s="176"/>
      <c r="DT422" s="176"/>
      <c r="DU422" s="176"/>
      <c r="DV422" s="176"/>
      <c r="DW422" s="176"/>
      <c r="DX422" s="176"/>
      <c r="DY422" s="176"/>
      <c r="DZ422" s="176"/>
      <c r="EA422" s="176"/>
      <c r="EB422" s="176"/>
      <c r="EC422" s="176"/>
      <c r="ED422" s="176"/>
      <c r="EE422" s="176"/>
      <c r="EF422" s="176"/>
      <c r="EG422" s="176"/>
      <c r="EH422" s="176"/>
      <c r="EI422" s="176"/>
      <c r="EJ422" s="176"/>
      <c r="EK422" s="176"/>
      <c r="EL422" s="176"/>
      <c r="EM422" s="176"/>
      <c r="EN422" s="176"/>
      <c r="EO422" s="176"/>
      <c r="EP422" s="176"/>
      <c r="EQ422" s="176"/>
      <c r="ER422" s="176"/>
      <c r="ES422" s="176"/>
      <c r="ET422" s="176"/>
      <c r="EU422" s="176"/>
      <c r="EV422" s="176"/>
      <c r="EW422" s="176"/>
      <c r="EX422" s="176"/>
      <c r="EY422" s="176"/>
      <c r="EZ422" s="176"/>
      <c r="FA422" s="176"/>
      <c r="FB422" s="176"/>
      <c r="FC422" s="176"/>
      <c r="FD422" s="176"/>
      <c r="FE422" s="176"/>
      <c r="FF422" s="176"/>
      <c r="FG422" s="176"/>
      <c r="FH422" s="176"/>
      <c r="FI422" s="176"/>
      <c r="FJ422" s="176"/>
      <c r="FK422" s="176"/>
      <c r="FL422" s="176"/>
      <c r="FM422" s="176"/>
      <c r="FN422" s="176"/>
      <c r="FO422" s="176"/>
      <c r="FP422" s="176"/>
      <c r="FQ422" s="176"/>
      <c r="FR422" s="176"/>
      <c r="FS422" s="176"/>
      <c r="FT422" s="176"/>
      <c r="FU422" s="176"/>
      <c r="FV422" s="176"/>
      <c r="FW422" s="176"/>
      <c r="FX422" s="176"/>
      <c r="FY422" s="176"/>
      <c r="FZ422" s="176"/>
      <c r="GA422" s="176"/>
      <c r="GB422" s="176"/>
      <c r="GC422" s="176"/>
      <c r="GD422" s="176"/>
      <c r="GE422" s="176"/>
      <c r="GF422" s="176"/>
      <c r="GG422" s="176"/>
      <c r="GH422" s="176"/>
      <c r="GI422" s="176"/>
      <c r="GJ422" s="176"/>
      <c r="GK422" s="176"/>
      <c r="GL422" s="176"/>
      <c r="GM422" s="176"/>
      <c r="GN422" s="176"/>
      <c r="GO422" s="176"/>
      <c r="GP422" s="176"/>
      <c r="GQ422" s="176"/>
      <c r="GR422" s="176"/>
      <c r="GS422" s="176"/>
      <c r="GT422" s="1"/>
      <c r="GU422" s="1"/>
      <c r="GV422" s="1"/>
      <c r="GW422" s="1"/>
      <c r="GX422" s="1"/>
      <c r="GY422" s="1"/>
      <c r="GZ422" s="1"/>
      <c r="HA422" s="1"/>
      <c r="HB422" s="1"/>
      <c r="HC422" s="1"/>
      <c r="HD422" s="1"/>
      <c r="HE422" s="1"/>
      <c r="HF422" s="1"/>
      <c r="HG422" s="1"/>
      <c r="HH422" s="1"/>
      <c r="HI422" s="1"/>
      <c r="HJ422" s="1"/>
    </row>
    <row r="423" spans="1:218" s="1174" customFormat="1" ht="50" customHeight="1" x14ac:dyDescent="0.25">
      <c r="A423" s="1"/>
      <c r="B423" s="1588"/>
      <c r="C423" s="70"/>
      <c r="D423" s="251"/>
      <c r="E423" s="3137"/>
      <c r="F423" s="29"/>
      <c r="G423" s="273"/>
      <c r="H423" s="273"/>
      <c r="I423" s="2"/>
      <c r="J423" s="3555"/>
      <c r="K423" s="3555"/>
      <c r="L423" s="332"/>
      <c r="M423" s="2012"/>
      <c r="N423" s="332"/>
      <c r="O423" s="332"/>
      <c r="P423" s="4138"/>
      <c r="Q423" s="5583"/>
      <c r="R423" s="4138"/>
      <c r="S423" s="4139"/>
      <c r="T423" s="2"/>
      <c r="U423" s="830"/>
      <c r="V423" s="1377"/>
      <c r="W423" s="36"/>
      <c r="X423" s="7108"/>
      <c r="Y423" s="7109"/>
      <c r="Z423" s="2"/>
      <c r="AA423" s="5770"/>
      <c r="AB423" s="5770"/>
      <c r="AC423" s="2959"/>
      <c r="AD423" s="843"/>
      <c r="AE423" s="843"/>
      <c r="AF423" s="2"/>
      <c r="AG423" s="843"/>
      <c r="AH423" s="1016"/>
      <c r="AI423" s="1016"/>
      <c r="AJ423" s="2959"/>
      <c r="AK423" s="7110"/>
      <c r="AL423" s="4144"/>
      <c r="AM423" s="2"/>
      <c r="AN423" s="853"/>
      <c r="AO423" s="843"/>
      <c r="AP423" s="843"/>
      <c r="AQ423" s="2"/>
      <c r="AR423" s="36"/>
      <c r="AS423" s="843"/>
      <c r="AT423" s="2"/>
      <c r="AU423" s="843"/>
      <c r="AV423" s="853"/>
      <c r="AW423" s="843"/>
      <c r="AX423" s="2"/>
      <c r="AY423" s="2"/>
      <c r="AZ423" s="1016"/>
      <c r="BA423" s="1"/>
      <c r="BB423" s="830"/>
      <c r="BC423" s="4222"/>
      <c r="BD423" s="4222"/>
      <c r="BE423" s="4223"/>
      <c r="BF423" s="1"/>
      <c r="BG423" s="4201"/>
      <c r="BH423" s="830"/>
      <c r="BI423" s="1021"/>
      <c r="BJ423" s="830"/>
      <c r="BK423" s="830"/>
      <c r="BL423" s="830"/>
      <c r="BM423" s="830"/>
      <c r="BN423" s="830"/>
      <c r="BO423" s="830"/>
      <c r="BP423" s="7111"/>
      <c r="BQ423" s="7112"/>
      <c r="BS423" s="586"/>
      <c r="BT423" s="1"/>
      <c r="BU423" s="1"/>
      <c r="BV423" s="1"/>
      <c r="BW423" s="1"/>
      <c r="BX423" s="53"/>
      <c r="BY423" s="1"/>
      <c r="BZ423" s="1"/>
      <c r="CA423" s="2"/>
      <c r="CB423" s="2"/>
      <c r="CC423" s="2"/>
      <c r="CD423" s="1"/>
      <c r="CE423" s="1"/>
      <c r="CF423" s="1"/>
      <c r="CG423" s="1"/>
      <c r="CH423" s="176"/>
      <c r="CI423" s="176"/>
      <c r="CJ423" s="176"/>
      <c r="CK423" s="176"/>
      <c r="CL423" s="176"/>
      <c r="CM423" s="176"/>
      <c r="CN423" s="176"/>
      <c r="CO423" s="176"/>
      <c r="CP423" s="176"/>
      <c r="CQ423" s="176"/>
      <c r="CR423" s="176"/>
      <c r="CS423" s="176"/>
      <c r="CT423" s="176"/>
      <c r="CU423" s="176"/>
      <c r="CV423" s="176"/>
      <c r="CW423" s="176"/>
      <c r="CX423" s="176"/>
      <c r="CY423" s="176"/>
      <c r="CZ423" s="176"/>
      <c r="DA423" s="176"/>
      <c r="DB423" s="176"/>
      <c r="DC423" s="176"/>
      <c r="DD423" s="176"/>
      <c r="DE423" s="176"/>
      <c r="DF423" s="176"/>
      <c r="DG423" s="176"/>
      <c r="DH423" s="176"/>
      <c r="DI423" s="176"/>
      <c r="DJ423" s="176"/>
      <c r="DK423" s="176"/>
      <c r="DL423" s="176"/>
      <c r="DM423" s="176"/>
      <c r="DN423" s="176"/>
      <c r="DO423" s="176"/>
      <c r="DP423" s="176"/>
      <c r="DQ423" s="176"/>
      <c r="DR423" s="176"/>
      <c r="DS423" s="176"/>
      <c r="DT423" s="176"/>
      <c r="DU423" s="176"/>
      <c r="DV423" s="176"/>
      <c r="DW423" s="176"/>
      <c r="DX423" s="176"/>
      <c r="DY423" s="176"/>
      <c r="DZ423" s="176"/>
      <c r="EA423" s="176"/>
      <c r="EB423" s="176"/>
      <c r="EC423" s="176"/>
      <c r="ED423" s="176"/>
      <c r="EE423" s="176"/>
      <c r="EF423" s="176"/>
      <c r="EG423" s="176"/>
      <c r="EH423" s="176"/>
      <c r="EI423" s="176"/>
      <c r="EJ423" s="176"/>
      <c r="EK423" s="176"/>
      <c r="EL423" s="176"/>
      <c r="EM423" s="176"/>
      <c r="EN423" s="176"/>
      <c r="EO423" s="176"/>
      <c r="EP423" s="176"/>
      <c r="EQ423" s="176"/>
      <c r="ER423" s="176"/>
      <c r="ES423" s="176"/>
      <c r="ET423" s="176"/>
      <c r="EU423" s="176"/>
      <c r="EV423" s="176"/>
      <c r="EW423" s="176"/>
      <c r="EX423" s="176"/>
      <c r="EY423" s="176"/>
      <c r="EZ423" s="176"/>
      <c r="FA423" s="176"/>
      <c r="FB423" s="176"/>
      <c r="FC423" s="176"/>
      <c r="FD423" s="176"/>
      <c r="FE423" s="176"/>
      <c r="FF423" s="176"/>
      <c r="FG423" s="176"/>
      <c r="FH423" s="176"/>
      <c r="FI423" s="176"/>
      <c r="FJ423" s="176"/>
      <c r="FK423" s="176"/>
      <c r="FL423" s="176"/>
      <c r="FM423" s="176"/>
      <c r="FN423" s="176"/>
      <c r="FO423" s="176"/>
      <c r="FP423" s="176"/>
      <c r="FQ423" s="176"/>
      <c r="FR423" s="176"/>
      <c r="FS423" s="176"/>
      <c r="FT423" s="176"/>
      <c r="FU423" s="176"/>
      <c r="FV423" s="176"/>
      <c r="FW423" s="176"/>
      <c r="FX423" s="176"/>
      <c r="FY423" s="176"/>
      <c r="FZ423" s="176"/>
      <c r="GA423" s="176"/>
      <c r="GB423" s="176"/>
      <c r="GC423" s="176"/>
      <c r="GD423" s="176"/>
      <c r="GE423" s="176"/>
      <c r="GF423" s="176"/>
      <c r="GG423" s="176"/>
      <c r="GH423" s="176"/>
      <c r="GI423" s="176"/>
      <c r="GJ423" s="176"/>
      <c r="GK423" s="176"/>
      <c r="GL423" s="176"/>
      <c r="GM423" s="176"/>
      <c r="GN423" s="176"/>
      <c r="GO423" s="176"/>
      <c r="GP423" s="176"/>
      <c r="GQ423" s="176"/>
      <c r="GR423" s="176"/>
      <c r="GS423" s="176"/>
      <c r="GT423" s="1"/>
      <c r="GU423" s="1"/>
      <c r="GV423" s="1"/>
      <c r="GW423" s="1"/>
      <c r="GX423" s="1"/>
      <c r="GY423" s="1"/>
      <c r="GZ423" s="1"/>
      <c r="HA423" s="1"/>
      <c r="HB423" s="1"/>
      <c r="HC423" s="1"/>
      <c r="HD423" s="1"/>
      <c r="HE423" s="1"/>
      <c r="HF423" s="1"/>
      <c r="HG423" s="1"/>
      <c r="HH423" s="1"/>
      <c r="HI423" s="1"/>
      <c r="HJ423" s="1"/>
    </row>
    <row r="424" spans="1:218" s="1174" customFormat="1" ht="50" customHeight="1" x14ac:dyDescent="0.25">
      <c r="A424" s="1"/>
      <c r="B424" s="1588"/>
      <c r="C424" s="70"/>
      <c r="D424" s="251"/>
      <c r="E424" s="3137"/>
      <c r="F424" s="29"/>
      <c r="G424" s="273"/>
      <c r="H424" s="273"/>
      <c r="I424" s="2"/>
      <c r="J424" s="3555"/>
      <c r="K424" s="3555"/>
      <c r="L424" s="332"/>
      <c r="M424" s="2012"/>
      <c r="N424" s="332"/>
      <c r="O424" s="332"/>
      <c r="P424" s="4138"/>
      <c r="Q424" s="5583"/>
      <c r="R424" s="4138"/>
      <c r="S424" s="4139"/>
      <c r="T424" s="2"/>
      <c r="U424" s="830"/>
      <c r="V424" s="1377"/>
      <c r="W424" s="36"/>
      <c r="X424" s="7108"/>
      <c r="Y424" s="7109"/>
      <c r="Z424" s="2"/>
      <c r="AA424" s="5770"/>
      <c r="AB424" s="5770"/>
      <c r="AC424" s="2959"/>
      <c r="AD424" s="843"/>
      <c r="AE424" s="843"/>
      <c r="AF424" s="2"/>
      <c r="AG424" s="843"/>
      <c r="AH424" s="1016"/>
      <c r="AI424" s="1016"/>
      <c r="AJ424" s="2959"/>
      <c r="AK424" s="7110"/>
      <c r="AL424" s="4144"/>
      <c r="AM424" s="2"/>
      <c r="AN424" s="853"/>
      <c r="AO424" s="843"/>
      <c r="AP424" s="843"/>
      <c r="AQ424" s="2"/>
      <c r="AR424" s="36"/>
      <c r="AS424" s="843"/>
      <c r="AT424" s="2"/>
      <c r="AU424" s="843"/>
      <c r="AV424" s="853"/>
      <c r="AW424" s="843"/>
      <c r="AX424" s="2"/>
      <c r="AY424" s="2"/>
      <c r="AZ424" s="1016"/>
      <c r="BA424" s="1"/>
      <c r="BB424" s="830"/>
      <c r="BC424" s="4222"/>
      <c r="BD424" s="4222"/>
      <c r="BE424" s="4223"/>
      <c r="BF424" s="1"/>
      <c r="BG424" s="4201"/>
      <c r="BH424" s="830"/>
      <c r="BI424" s="1021"/>
      <c r="BJ424" s="830"/>
      <c r="BK424" s="830"/>
      <c r="BL424" s="830"/>
      <c r="BM424" s="830"/>
      <c r="BN424" s="830"/>
      <c r="BO424" s="830"/>
      <c r="BP424" s="7111"/>
      <c r="BQ424" s="7112"/>
      <c r="BS424" s="586"/>
      <c r="BT424" s="1"/>
      <c r="BU424" s="1"/>
      <c r="BV424" s="1"/>
      <c r="BW424" s="1"/>
      <c r="BX424" s="53"/>
      <c r="BY424" s="1"/>
      <c r="BZ424" s="1"/>
      <c r="CA424" s="2"/>
      <c r="CB424" s="2"/>
      <c r="CC424" s="2"/>
      <c r="CD424" s="1"/>
      <c r="CE424" s="1"/>
      <c r="CF424" s="1"/>
      <c r="CG424" s="1"/>
      <c r="CH424" s="176"/>
      <c r="CI424" s="176"/>
      <c r="CJ424" s="176"/>
      <c r="CK424" s="176"/>
      <c r="CL424" s="176"/>
      <c r="CM424" s="176"/>
      <c r="CN424" s="176"/>
      <c r="CO424" s="176"/>
      <c r="CP424" s="176"/>
      <c r="CQ424" s="176"/>
      <c r="CR424" s="176"/>
      <c r="CS424" s="176"/>
      <c r="CT424" s="176"/>
      <c r="CU424" s="176"/>
      <c r="CV424" s="176"/>
      <c r="CW424" s="176"/>
      <c r="CX424" s="176"/>
      <c r="CY424" s="176"/>
      <c r="CZ424" s="176"/>
      <c r="DA424" s="176"/>
      <c r="DB424" s="176"/>
      <c r="DC424" s="176"/>
      <c r="DD424" s="176"/>
      <c r="DE424" s="176"/>
      <c r="DF424" s="176"/>
      <c r="DG424" s="176"/>
      <c r="DH424" s="176"/>
      <c r="DI424" s="176"/>
      <c r="DJ424" s="176"/>
      <c r="DK424" s="176"/>
      <c r="DL424" s="176"/>
      <c r="DM424" s="176"/>
      <c r="DN424" s="176"/>
      <c r="DO424" s="176"/>
      <c r="DP424" s="176"/>
      <c r="DQ424" s="176"/>
      <c r="DR424" s="176"/>
      <c r="DS424" s="176"/>
      <c r="DT424" s="176"/>
      <c r="DU424" s="176"/>
      <c r="DV424" s="176"/>
      <c r="DW424" s="176"/>
      <c r="DX424" s="176"/>
      <c r="DY424" s="176"/>
      <c r="DZ424" s="176"/>
      <c r="EA424" s="176"/>
      <c r="EB424" s="176"/>
      <c r="EC424" s="176"/>
      <c r="ED424" s="176"/>
      <c r="EE424" s="176"/>
      <c r="EF424" s="176"/>
      <c r="EG424" s="176"/>
      <c r="EH424" s="176"/>
      <c r="EI424" s="176"/>
      <c r="EJ424" s="176"/>
      <c r="EK424" s="176"/>
      <c r="EL424" s="176"/>
      <c r="EM424" s="176"/>
      <c r="EN424" s="176"/>
      <c r="EO424" s="176"/>
      <c r="EP424" s="176"/>
      <c r="EQ424" s="176"/>
      <c r="ER424" s="176"/>
      <c r="ES424" s="176"/>
      <c r="ET424" s="176"/>
      <c r="EU424" s="176"/>
      <c r="EV424" s="176"/>
      <c r="EW424" s="176"/>
      <c r="EX424" s="176"/>
      <c r="EY424" s="176"/>
      <c r="EZ424" s="176"/>
      <c r="FA424" s="176"/>
      <c r="FB424" s="176"/>
      <c r="FC424" s="176"/>
      <c r="FD424" s="176"/>
      <c r="FE424" s="176"/>
      <c r="FF424" s="176"/>
      <c r="FG424" s="176"/>
      <c r="FH424" s="176"/>
      <c r="FI424" s="176"/>
      <c r="FJ424" s="176"/>
      <c r="FK424" s="176"/>
      <c r="FL424" s="176"/>
      <c r="FM424" s="176"/>
      <c r="FN424" s="176"/>
      <c r="FO424" s="176"/>
      <c r="FP424" s="176"/>
      <c r="FQ424" s="176"/>
      <c r="FR424" s="176"/>
      <c r="FS424" s="176"/>
      <c r="FT424" s="176"/>
      <c r="FU424" s="176"/>
      <c r="FV424" s="176"/>
      <c r="FW424" s="176"/>
      <c r="FX424" s="176"/>
      <c r="FY424" s="176"/>
      <c r="FZ424" s="176"/>
      <c r="GA424" s="176"/>
      <c r="GB424" s="176"/>
      <c r="GC424" s="176"/>
      <c r="GD424" s="176"/>
      <c r="GE424" s="176"/>
      <c r="GF424" s="176"/>
      <c r="GG424" s="176"/>
      <c r="GH424" s="176"/>
      <c r="GI424" s="176"/>
      <c r="GJ424" s="176"/>
      <c r="GK424" s="176"/>
      <c r="GL424" s="176"/>
      <c r="GM424" s="176"/>
      <c r="GN424" s="176"/>
      <c r="GO424" s="176"/>
      <c r="GP424" s="176"/>
      <c r="GQ424" s="176"/>
      <c r="GR424" s="176"/>
      <c r="GS424" s="176"/>
      <c r="GT424" s="1"/>
      <c r="GU424" s="1"/>
      <c r="GV424" s="1"/>
      <c r="GW424" s="1"/>
      <c r="GX424" s="1"/>
      <c r="GY424" s="1"/>
      <c r="GZ424" s="1"/>
      <c r="HA424" s="1"/>
      <c r="HB424" s="1"/>
      <c r="HC424" s="1"/>
      <c r="HD424" s="1"/>
      <c r="HE424" s="1"/>
      <c r="HF424" s="1"/>
      <c r="HG424" s="1"/>
      <c r="HH424" s="1"/>
      <c r="HI424" s="1"/>
      <c r="HJ424" s="1"/>
    </row>
    <row r="425" spans="1:218" s="1174" customFormat="1" ht="50" customHeight="1" x14ac:dyDescent="0.25">
      <c r="A425" s="1"/>
      <c r="B425" s="1588"/>
      <c r="C425" s="70"/>
      <c r="D425" s="251"/>
      <c r="E425" s="3137"/>
      <c r="F425" s="29"/>
      <c r="G425" s="273"/>
      <c r="H425" s="273"/>
      <c r="I425" s="2"/>
      <c r="J425" s="3555"/>
      <c r="K425" s="3555"/>
      <c r="L425" s="332"/>
      <c r="M425" s="2012"/>
      <c r="N425" s="332"/>
      <c r="O425" s="332"/>
      <c r="P425" s="4138"/>
      <c r="Q425" s="5583"/>
      <c r="R425" s="4138"/>
      <c r="S425" s="4139"/>
      <c r="T425" s="2"/>
      <c r="U425" s="830"/>
      <c r="V425" s="1377"/>
      <c r="W425" s="36"/>
      <c r="X425" s="7108"/>
      <c r="Y425" s="7109"/>
      <c r="Z425" s="2"/>
      <c r="AA425" s="5770"/>
      <c r="AB425" s="5770"/>
      <c r="AC425" s="2959"/>
      <c r="AD425" s="843"/>
      <c r="AE425" s="843"/>
      <c r="AF425" s="2"/>
      <c r="AG425" s="843"/>
      <c r="AH425" s="1016"/>
      <c r="AI425" s="1016"/>
      <c r="AJ425" s="2959"/>
      <c r="AK425" s="7110"/>
      <c r="AL425" s="4144"/>
      <c r="AM425" s="2"/>
      <c r="AN425" s="853"/>
      <c r="AO425" s="843"/>
      <c r="AP425" s="843"/>
      <c r="AQ425" s="2"/>
      <c r="AR425" s="36"/>
      <c r="AS425" s="843"/>
      <c r="AT425" s="2"/>
      <c r="AU425" s="843"/>
      <c r="AV425" s="853"/>
      <c r="AW425" s="843"/>
      <c r="AX425" s="2"/>
      <c r="AY425" s="2"/>
      <c r="AZ425" s="1016"/>
      <c r="BA425" s="1"/>
      <c r="BB425" s="830"/>
      <c r="BC425" s="4222"/>
      <c r="BD425" s="4222"/>
      <c r="BE425" s="4223"/>
      <c r="BF425" s="1"/>
      <c r="BG425" s="4201"/>
      <c r="BH425" s="830"/>
      <c r="BI425" s="1021"/>
      <c r="BJ425" s="830"/>
      <c r="BK425" s="830"/>
      <c r="BL425" s="830"/>
      <c r="BM425" s="830"/>
      <c r="BN425" s="830"/>
      <c r="BO425" s="830"/>
      <c r="BP425" s="7111"/>
      <c r="BQ425" s="7112"/>
      <c r="BS425" s="586"/>
      <c r="BT425" s="1"/>
      <c r="BU425" s="1"/>
      <c r="BV425" s="1"/>
      <c r="BW425" s="1"/>
      <c r="BX425" s="53"/>
      <c r="BY425" s="1"/>
      <c r="BZ425" s="1"/>
      <c r="CA425" s="2"/>
      <c r="CB425" s="2"/>
      <c r="CC425" s="2"/>
      <c r="CD425" s="1"/>
      <c r="CE425" s="1"/>
      <c r="CF425" s="1"/>
      <c r="CG425" s="1"/>
      <c r="CH425" s="176"/>
      <c r="CI425" s="176"/>
      <c r="CJ425" s="176"/>
      <c r="CK425" s="176"/>
      <c r="CL425" s="176"/>
      <c r="CM425" s="176"/>
      <c r="CN425" s="176"/>
      <c r="CO425" s="176"/>
      <c r="CP425" s="176"/>
      <c r="CQ425" s="176"/>
      <c r="CR425" s="176"/>
      <c r="CS425" s="176"/>
      <c r="CT425" s="176"/>
      <c r="CU425" s="176"/>
      <c r="CV425" s="176"/>
      <c r="CW425" s="176"/>
      <c r="CX425" s="176"/>
      <c r="CY425" s="176"/>
      <c r="CZ425" s="176"/>
      <c r="DA425" s="176"/>
      <c r="DB425" s="176"/>
      <c r="DC425" s="176"/>
      <c r="DD425" s="176"/>
      <c r="DE425" s="176"/>
      <c r="DF425" s="176"/>
      <c r="DG425" s="176"/>
      <c r="DH425" s="176"/>
      <c r="DI425" s="176"/>
      <c r="DJ425" s="176"/>
      <c r="DK425" s="176"/>
      <c r="DL425" s="176"/>
      <c r="DM425" s="176"/>
      <c r="DN425" s="176"/>
      <c r="DO425" s="176"/>
      <c r="DP425" s="176"/>
      <c r="DQ425" s="176"/>
      <c r="DR425" s="176"/>
      <c r="DS425" s="176"/>
      <c r="DT425" s="176"/>
      <c r="DU425" s="176"/>
      <c r="DV425" s="176"/>
      <c r="DW425" s="176"/>
      <c r="DX425" s="176"/>
      <c r="DY425" s="176"/>
      <c r="DZ425" s="176"/>
      <c r="EA425" s="176"/>
      <c r="EB425" s="176"/>
      <c r="EC425" s="176"/>
      <c r="ED425" s="176"/>
      <c r="EE425" s="176"/>
      <c r="EF425" s="176"/>
      <c r="EG425" s="176"/>
      <c r="EH425" s="176"/>
      <c r="EI425" s="176"/>
      <c r="EJ425" s="176"/>
      <c r="EK425" s="176"/>
      <c r="EL425" s="176"/>
      <c r="EM425" s="176"/>
      <c r="EN425" s="176"/>
      <c r="EO425" s="176"/>
      <c r="EP425" s="176"/>
      <c r="EQ425" s="176"/>
      <c r="ER425" s="176"/>
      <c r="ES425" s="176"/>
      <c r="ET425" s="176"/>
      <c r="EU425" s="176"/>
      <c r="EV425" s="176"/>
      <c r="EW425" s="176"/>
      <c r="EX425" s="176"/>
      <c r="EY425" s="176"/>
      <c r="EZ425" s="176"/>
      <c r="FA425" s="176"/>
      <c r="FB425" s="176"/>
      <c r="FC425" s="176"/>
      <c r="FD425" s="176"/>
      <c r="FE425" s="176"/>
      <c r="FF425" s="176"/>
      <c r="FG425" s="176"/>
      <c r="FH425" s="176"/>
      <c r="FI425" s="176"/>
      <c r="FJ425" s="176"/>
      <c r="FK425" s="176"/>
      <c r="FL425" s="176"/>
      <c r="FM425" s="176"/>
      <c r="FN425" s="176"/>
      <c r="FO425" s="176"/>
      <c r="FP425" s="176"/>
      <c r="FQ425" s="176"/>
      <c r="FR425" s="176"/>
      <c r="FS425" s="176"/>
      <c r="FT425" s="176"/>
      <c r="FU425" s="176"/>
      <c r="FV425" s="176"/>
      <c r="FW425" s="176"/>
      <c r="FX425" s="176"/>
      <c r="FY425" s="176"/>
      <c r="FZ425" s="176"/>
      <c r="GA425" s="176"/>
      <c r="GB425" s="176"/>
      <c r="GC425" s="176"/>
      <c r="GD425" s="176"/>
      <c r="GE425" s="176"/>
      <c r="GF425" s="176"/>
      <c r="GG425" s="176"/>
      <c r="GH425" s="176"/>
      <c r="GI425" s="176"/>
      <c r="GJ425" s="176"/>
      <c r="GK425" s="176"/>
      <c r="GL425" s="176"/>
      <c r="GM425" s="176"/>
      <c r="GN425" s="176"/>
      <c r="GO425" s="176"/>
      <c r="GP425" s="176"/>
      <c r="GQ425" s="176"/>
      <c r="GR425" s="176"/>
      <c r="GS425" s="176"/>
      <c r="GT425" s="1"/>
      <c r="GU425" s="1"/>
      <c r="GV425" s="1"/>
      <c r="GW425" s="1"/>
      <c r="GX425" s="1"/>
      <c r="GY425" s="1"/>
      <c r="GZ425" s="1"/>
      <c r="HA425" s="1"/>
      <c r="HB425" s="1"/>
      <c r="HC425" s="1"/>
      <c r="HD425" s="1"/>
      <c r="HE425" s="1"/>
      <c r="HF425" s="1"/>
      <c r="HG425" s="1"/>
      <c r="HH425" s="1"/>
      <c r="HI425" s="1"/>
      <c r="HJ425" s="1"/>
    </row>
    <row r="426" spans="1:218" s="1174" customFormat="1" ht="50" customHeight="1" x14ac:dyDescent="0.25">
      <c r="A426" s="1"/>
      <c r="B426" s="1588"/>
      <c r="C426" s="70"/>
      <c r="D426" s="251"/>
      <c r="E426" s="3137"/>
      <c r="F426" s="29"/>
      <c r="G426" s="273"/>
      <c r="H426" s="273"/>
      <c r="I426" s="2"/>
      <c r="J426" s="3555"/>
      <c r="K426" s="3555"/>
      <c r="L426" s="332"/>
      <c r="M426" s="2012"/>
      <c r="N426" s="332"/>
      <c r="O426" s="332"/>
      <c r="P426" s="4138"/>
      <c r="Q426" s="5583"/>
      <c r="R426" s="4138"/>
      <c r="S426" s="4139"/>
      <c r="T426" s="2"/>
      <c r="U426" s="830"/>
      <c r="V426" s="1377"/>
      <c r="W426" s="36"/>
      <c r="X426" s="7108"/>
      <c r="Y426" s="7109"/>
      <c r="Z426" s="2"/>
      <c r="AA426" s="5770"/>
      <c r="AB426" s="5770"/>
      <c r="AC426" s="2959"/>
      <c r="AD426" s="843"/>
      <c r="AE426" s="843"/>
      <c r="AF426" s="2"/>
      <c r="AG426" s="843"/>
      <c r="AH426" s="1016"/>
      <c r="AI426" s="1016"/>
      <c r="AJ426" s="2959"/>
      <c r="AK426" s="7110"/>
      <c r="AL426" s="4144"/>
      <c r="AM426" s="2"/>
      <c r="AN426" s="853"/>
      <c r="AO426" s="843"/>
      <c r="AP426" s="843"/>
      <c r="AQ426" s="2"/>
      <c r="AR426" s="36"/>
      <c r="AS426" s="843"/>
      <c r="AT426" s="2"/>
      <c r="AU426" s="843"/>
      <c r="AV426" s="853"/>
      <c r="AW426" s="843"/>
      <c r="AX426" s="2"/>
      <c r="AY426" s="2"/>
      <c r="AZ426" s="1016"/>
      <c r="BA426" s="1"/>
      <c r="BB426" s="830"/>
      <c r="BC426" s="4222"/>
      <c r="BD426" s="4222"/>
      <c r="BE426" s="4223"/>
      <c r="BF426" s="1"/>
      <c r="BG426" s="4201"/>
      <c r="BH426" s="830"/>
      <c r="BI426" s="1021"/>
      <c r="BJ426" s="830"/>
      <c r="BK426" s="830"/>
      <c r="BL426" s="830"/>
      <c r="BM426" s="830"/>
      <c r="BN426" s="830"/>
      <c r="BO426" s="830"/>
      <c r="BP426" s="7111"/>
      <c r="BQ426" s="7112"/>
      <c r="BS426" s="586"/>
      <c r="BT426" s="1"/>
      <c r="BU426" s="1"/>
      <c r="BV426" s="1"/>
      <c r="BW426" s="1"/>
      <c r="BX426" s="53"/>
      <c r="BY426" s="1"/>
      <c r="BZ426" s="1"/>
      <c r="CA426" s="2"/>
      <c r="CB426" s="2"/>
      <c r="CC426" s="2"/>
      <c r="CD426" s="1"/>
      <c r="CE426" s="1"/>
      <c r="CF426" s="1"/>
      <c r="CG426" s="1"/>
      <c r="CH426" s="176"/>
      <c r="CI426" s="176"/>
      <c r="CJ426" s="176"/>
      <c r="CK426" s="176"/>
      <c r="CL426" s="176"/>
      <c r="CM426" s="176"/>
      <c r="CN426" s="176"/>
      <c r="CO426" s="176"/>
      <c r="CP426" s="176"/>
      <c r="CQ426" s="176"/>
      <c r="CR426" s="176"/>
      <c r="CS426" s="176"/>
      <c r="CT426" s="176"/>
      <c r="CU426" s="176"/>
      <c r="CV426" s="176"/>
      <c r="CW426" s="176"/>
      <c r="CX426" s="176"/>
      <c r="CY426" s="176"/>
      <c r="CZ426" s="176"/>
      <c r="DA426" s="176"/>
      <c r="DB426" s="176"/>
      <c r="DC426" s="176"/>
      <c r="DD426" s="176"/>
      <c r="DE426" s="176"/>
      <c r="DF426" s="176"/>
      <c r="DG426" s="176"/>
      <c r="DH426" s="176"/>
      <c r="DI426" s="176"/>
      <c r="DJ426" s="176"/>
      <c r="DK426" s="176"/>
      <c r="DL426" s="176"/>
      <c r="DM426" s="176"/>
      <c r="DN426" s="176"/>
      <c r="DO426" s="176"/>
      <c r="DP426" s="176"/>
      <c r="DQ426" s="176"/>
      <c r="DR426" s="176"/>
      <c r="DS426" s="176"/>
      <c r="DT426" s="176"/>
      <c r="DU426" s="176"/>
      <c r="DV426" s="176"/>
      <c r="DW426" s="176"/>
      <c r="DX426" s="176"/>
      <c r="DY426" s="176"/>
      <c r="DZ426" s="176"/>
      <c r="EA426" s="176"/>
      <c r="EB426" s="176"/>
      <c r="EC426" s="176"/>
      <c r="ED426" s="176"/>
      <c r="EE426" s="176"/>
      <c r="EF426" s="176"/>
      <c r="EG426" s="176"/>
      <c r="EH426" s="176"/>
      <c r="EI426" s="176"/>
      <c r="EJ426" s="176"/>
      <c r="EK426" s="176"/>
      <c r="EL426" s="176"/>
      <c r="EM426" s="176"/>
      <c r="EN426" s="176"/>
      <c r="EO426" s="176"/>
      <c r="EP426" s="176"/>
      <c r="EQ426" s="176"/>
      <c r="ER426" s="176"/>
      <c r="ES426" s="176"/>
      <c r="ET426" s="176"/>
      <c r="EU426" s="176"/>
      <c r="EV426" s="176"/>
      <c r="EW426" s="176"/>
      <c r="EX426" s="176"/>
      <c r="EY426" s="176"/>
      <c r="EZ426" s="176"/>
      <c r="FA426" s="176"/>
      <c r="FB426" s="176"/>
      <c r="FC426" s="176"/>
      <c r="FD426" s="176"/>
      <c r="FE426" s="176"/>
      <c r="FF426" s="176"/>
      <c r="FG426" s="176"/>
      <c r="FH426" s="176"/>
      <c r="FI426" s="176"/>
      <c r="FJ426" s="176"/>
      <c r="FK426" s="176"/>
      <c r="FL426" s="176"/>
      <c r="FM426" s="176"/>
      <c r="FN426" s="176"/>
      <c r="FO426" s="176"/>
      <c r="FP426" s="176"/>
      <c r="FQ426" s="176"/>
      <c r="FR426" s="176"/>
      <c r="FS426" s="176"/>
      <c r="FT426" s="176"/>
      <c r="FU426" s="176"/>
      <c r="FV426" s="176"/>
      <c r="FW426" s="176"/>
      <c r="FX426" s="176"/>
      <c r="FY426" s="176"/>
      <c r="FZ426" s="176"/>
      <c r="GA426" s="176"/>
      <c r="GB426" s="176"/>
      <c r="GC426" s="176"/>
      <c r="GD426" s="176"/>
      <c r="GE426" s="176"/>
      <c r="GF426" s="176"/>
      <c r="GG426" s="176"/>
      <c r="GH426" s="176"/>
      <c r="GI426" s="176"/>
      <c r="GJ426" s="176"/>
      <c r="GK426" s="176"/>
      <c r="GL426" s="176"/>
      <c r="GM426" s="176"/>
      <c r="GN426" s="176"/>
      <c r="GO426" s="176"/>
      <c r="GP426" s="176"/>
      <c r="GQ426" s="176"/>
      <c r="GR426" s="176"/>
      <c r="GS426" s="176"/>
      <c r="GT426" s="1"/>
      <c r="GU426" s="1"/>
      <c r="GV426" s="1"/>
      <c r="GW426" s="1"/>
      <c r="GX426" s="1"/>
      <c r="GY426" s="1"/>
      <c r="GZ426" s="1"/>
      <c r="HA426" s="1"/>
      <c r="HB426" s="1"/>
      <c r="HC426" s="1"/>
      <c r="HD426" s="1"/>
      <c r="HE426" s="1"/>
      <c r="HF426" s="1"/>
      <c r="HG426" s="1"/>
      <c r="HH426" s="1"/>
      <c r="HI426" s="1"/>
      <c r="HJ426" s="1"/>
    </row>
    <row r="427" spans="1:218" s="1174" customFormat="1" ht="50" customHeight="1" x14ac:dyDescent="0.25">
      <c r="A427" s="1"/>
      <c r="B427" s="1588"/>
      <c r="C427" s="70"/>
      <c r="D427" s="251"/>
      <c r="E427" s="3137"/>
      <c r="F427" s="29"/>
      <c r="G427" s="273"/>
      <c r="H427" s="273"/>
      <c r="I427" s="2"/>
      <c r="J427" s="3555"/>
      <c r="K427" s="3555"/>
      <c r="L427" s="332"/>
      <c r="M427" s="2012"/>
      <c r="N427" s="332"/>
      <c r="O427" s="332"/>
      <c r="P427" s="4138"/>
      <c r="Q427" s="5583"/>
      <c r="R427" s="4138"/>
      <c r="S427" s="4139"/>
      <c r="T427" s="2"/>
      <c r="U427" s="830"/>
      <c r="V427" s="1377"/>
      <c r="W427" s="36"/>
      <c r="X427" s="7108"/>
      <c r="Y427" s="7109"/>
      <c r="Z427" s="2"/>
      <c r="AA427" s="5770"/>
      <c r="AB427" s="5770"/>
      <c r="AC427" s="2959"/>
      <c r="AD427" s="843"/>
      <c r="AE427" s="843"/>
      <c r="AF427" s="2"/>
      <c r="AG427" s="843"/>
      <c r="AH427" s="1016"/>
      <c r="AI427" s="1016"/>
      <c r="AJ427" s="2959"/>
      <c r="AK427" s="7110"/>
      <c r="AL427" s="4144"/>
      <c r="AM427" s="2"/>
      <c r="AN427" s="853"/>
      <c r="AO427" s="843"/>
      <c r="AP427" s="843"/>
      <c r="AQ427" s="2"/>
      <c r="AR427" s="36"/>
      <c r="AS427" s="843"/>
      <c r="AT427" s="2"/>
      <c r="AU427" s="843"/>
      <c r="AV427" s="853"/>
      <c r="AW427" s="843"/>
      <c r="AX427" s="2"/>
      <c r="AY427" s="2"/>
      <c r="AZ427" s="1016"/>
      <c r="BA427" s="1"/>
      <c r="BB427" s="830"/>
      <c r="BC427" s="4222"/>
      <c r="BD427" s="4222"/>
      <c r="BE427" s="4223"/>
      <c r="BF427" s="1"/>
      <c r="BG427" s="4201"/>
      <c r="BH427" s="830"/>
      <c r="BI427" s="1021"/>
      <c r="BJ427" s="830"/>
      <c r="BK427" s="830"/>
      <c r="BL427" s="830"/>
      <c r="BM427" s="830"/>
      <c r="BN427" s="830"/>
      <c r="BO427" s="830"/>
      <c r="BP427" s="7111"/>
      <c r="BQ427" s="7112"/>
      <c r="BS427" s="586"/>
      <c r="BT427" s="1"/>
      <c r="BU427" s="1"/>
      <c r="BV427" s="1"/>
      <c r="BW427" s="1"/>
      <c r="BX427" s="53"/>
      <c r="BY427" s="1"/>
      <c r="BZ427" s="1"/>
      <c r="CA427" s="2"/>
      <c r="CB427" s="2"/>
      <c r="CC427" s="2"/>
      <c r="CD427" s="1"/>
      <c r="CE427" s="1"/>
      <c r="CF427" s="1"/>
      <c r="CG427" s="1"/>
      <c r="CH427" s="176"/>
      <c r="CI427" s="176"/>
      <c r="CJ427" s="176"/>
      <c r="CK427" s="176"/>
      <c r="CL427" s="176"/>
      <c r="CM427" s="176"/>
      <c r="CN427" s="176"/>
      <c r="CO427" s="176"/>
      <c r="CP427" s="176"/>
      <c r="CQ427" s="176"/>
      <c r="CR427" s="176"/>
      <c r="CS427" s="176"/>
      <c r="CT427" s="176"/>
      <c r="CU427" s="176"/>
      <c r="CV427" s="176"/>
      <c r="CW427" s="176"/>
      <c r="CX427" s="176"/>
      <c r="CY427" s="176"/>
      <c r="CZ427" s="176"/>
      <c r="DA427" s="176"/>
      <c r="DB427" s="176"/>
      <c r="DC427" s="176"/>
      <c r="DD427" s="176"/>
      <c r="DE427" s="176"/>
      <c r="DF427" s="176"/>
      <c r="DG427" s="176"/>
      <c r="DH427" s="176"/>
      <c r="DI427" s="176"/>
      <c r="DJ427" s="176"/>
      <c r="DK427" s="176"/>
      <c r="DL427" s="176"/>
      <c r="DM427" s="176"/>
      <c r="DN427" s="176"/>
      <c r="DO427" s="176"/>
      <c r="DP427" s="176"/>
      <c r="DQ427" s="176"/>
      <c r="DR427" s="176"/>
      <c r="DS427" s="176"/>
      <c r="DT427" s="176"/>
      <c r="DU427" s="176"/>
      <c r="DV427" s="176"/>
      <c r="DW427" s="176"/>
      <c r="DX427" s="176"/>
      <c r="DY427" s="176"/>
      <c r="DZ427" s="176"/>
      <c r="EA427" s="176"/>
      <c r="EB427" s="176"/>
      <c r="EC427" s="176"/>
      <c r="ED427" s="176"/>
      <c r="EE427" s="176"/>
      <c r="EF427" s="176"/>
      <c r="EG427" s="176"/>
      <c r="EH427" s="176"/>
      <c r="EI427" s="176"/>
      <c r="EJ427" s="176"/>
      <c r="EK427" s="176"/>
      <c r="EL427" s="176"/>
      <c r="EM427" s="176"/>
      <c r="EN427" s="176"/>
      <c r="EO427" s="176"/>
      <c r="EP427" s="176"/>
      <c r="EQ427" s="176"/>
      <c r="ER427" s="176"/>
      <c r="ES427" s="176"/>
      <c r="ET427" s="176"/>
      <c r="EU427" s="176"/>
      <c r="EV427" s="176"/>
      <c r="EW427" s="176"/>
      <c r="EX427" s="176"/>
      <c r="EY427" s="176"/>
      <c r="EZ427" s="176"/>
      <c r="FA427" s="176"/>
      <c r="FB427" s="176"/>
      <c r="FC427" s="176"/>
      <c r="FD427" s="176"/>
      <c r="FE427" s="176"/>
      <c r="FF427" s="176"/>
      <c r="FG427" s="176"/>
      <c r="FH427" s="176"/>
      <c r="FI427" s="176"/>
      <c r="FJ427" s="176"/>
      <c r="FK427" s="176"/>
      <c r="FL427" s="176"/>
      <c r="FM427" s="176"/>
      <c r="FN427" s="176"/>
      <c r="FO427" s="176"/>
      <c r="FP427" s="176"/>
      <c r="FQ427" s="176"/>
      <c r="FR427" s="176"/>
      <c r="FS427" s="176"/>
      <c r="FT427" s="176"/>
      <c r="FU427" s="176"/>
      <c r="FV427" s="176"/>
      <c r="FW427" s="176"/>
      <c r="FX427" s="176"/>
      <c r="FY427" s="176"/>
      <c r="FZ427" s="176"/>
      <c r="GA427" s="176"/>
      <c r="GB427" s="176"/>
      <c r="GC427" s="176"/>
      <c r="GD427" s="176"/>
      <c r="GE427" s="176"/>
      <c r="GF427" s="176"/>
      <c r="GG427" s="176"/>
      <c r="GH427" s="176"/>
      <c r="GI427" s="176"/>
      <c r="GJ427" s="176"/>
      <c r="GK427" s="176"/>
      <c r="GL427" s="176"/>
      <c r="GM427" s="176"/>
      <c r="GN427" s="176"/>
      <c r="GO427" s="176"/>
      <c r="GP427" s="176"/>
      <c r="GQ427" s="176"/>
      <c r="GR427" s="176"/>
      <c r="GS427" s="176"/>
      <c r="GT427" s="1"/>
      <c r="GU427" s="1"/>
      <c r="GV427" s="1"/>
      <c r="GW427" s="1"/>
      <c r="GX427" s="1"/>
      <c r="GY427" s="1"/>
      <c r="GZ427" s="1"/>
      <c r="HA427" s="1"/>
      <c r="HB427" s="1"/>
      <c r="HC427" s="1"/>
      <c r="HD427" s="1"/>
      <c r="HE427" s="1"/>
      <c r="HF427" s="1"/>
      <c r="HG427" s="1"/>
      <c r="HH427" s="1"/>
      <c r="HI427" s="1"/>
      <c r="HJ427" s="1"/>
    </row>
    <row r="428" spans="1:218" s="1174" customFormat="1" ht="50" customHeight="1" x14ac:dyDescent="0.25">
      <c r="A428" s="1"/>
      <c r="B428" s="1588"/>
      <c r="C428" s="70"/>
      <c r="D428" s="251"/>
      <c r="E428" s="3137"/>
      <c r="F428" s="29"/>
      <c r="G428" s="273"/>
      <c r="H428" s="273"/>
      <c r="I428" s="2"/>
      <c r="J428" s="3555"/>
      <c r="K428" s="3555"/>
      <c r="L428" s="332"/>
      <c r="M428" s="2012"/>
      <c r="N428" s="332"/>
      <c r="O428" s="332"/>
      <c r="P428" s="4138"/>
      <c r="Q428" s="5583"/>
      <c r="R428" s="4138"/>
      <c r="S428" s="4139"/>
      <c r="T428" s="2"/>
      <c r="U428" s="830"/>
      <c r="V428" s="1377"/>
      <c r="W428" s="36"/>
      <c r="X428" s="7108"/>
      <c r="Y428" s="7109"/>
      <c r="Z428" s="2"/>
      <c r="AA428" s="5770"/>
      <c r="AB428" s="5770"/>
      <c r="AC428" s="2959"/>
      <c r="AD428" s="843"/>
      <c r="AE428" s="843"/>
      <c r="AF428" s="2"/>
      <c r="AG428" s="843"/>
      <c r="AH428" s="1016"/>
      <c r="AI428" s="1016"/>
      <c r="AJ428" s="2959"/>
      <c r="AK428" s="7110"/>
      <c r="AL428" s="4144"/>
      <c r="AM428" s="2"/>
      <c r="AN428" s="853"/>
      <c r="AO428" s="843"/>
      <c r="AP428" s="843"/>
      <c r="AQ428" s="2"/>
      <c r="AR428" s="36"/>
      <c r="AS428" s="843"/>
      <c r="AT428" s="2"/>
      <c r="AU428" s="843"/>
      <c r="AV428" s="853"/>
      <c r="AW428" s="843"/>
      <c r="AX428" s="2"/>
      <c r="AY428" s="2"/>
      <c r="AZ428" s="1016"/>
      <c r="BA428" s="1"/>
      <c r="BB428" s="830"/>
      <c r="BC428" s="4222"/>
      <c r="BD428" s="4222"/>
      <c r="BE428" s="4223"/>
      <c r="BF428" s="1"/>
      <c r="BG428" s="4201"/>
      <c r="BH428" s="830"/>
      <c r="BI428" s="1021"/>
      <c r="BJ428" s="830"/>
      <c r="BK428" s="830"/>
      <c r="BL428" s="830"/>
      <c r="BM428" s="830"/>
      <c r="BN428" s="830"/>
      <c r="BO428" s="830"/>
      <c r="BP428" s="7111"/>
      <c r="BQ428" s="7112"/>
      <c r="BS428" s="586"/>
      <c r="BT428" s="1"/>
      <c r="BU428" s="1"/>
      <c r="BV428" s="1"/>
      <c r="BW428" s="1"/>
      <c r="BX428" s="53"/>
      <c r="BY428" s="1"/>
      <c r="BZ428" s="1"/>
      <c r="CA428" s="2"/>
      <c r="CB428" s="2"/>
      <c r="CC428" s="2"/>
      <c r="CD428" s="1"/>
      <c r="CE428" s="1"/>
      <c r="CF428" s="1"/>
      <c r="CG428" s="1"/>
      <c r="CH428" s="176"/>
      <c r="CI428" s="176"/>
      <c r="CJ428" s="176"/>
      <c r="CK428" s="176"/>
      <c r="CL428" s="176"/>
      <c r="CM428" s="176"/>
      <c r="CN428" s="176"/>
      <c r="CO428" s="176"/>
      <c r="CP428" s="176"/>
      <c r="CQ428" s="176"/>
      <c r="CR428" s="176"/>
      <c r="CS428" s="176"/>
      <c r="CT428" s="176"/>
      <c r="CU428" s="176"/>
      <c r="CV428" s="176"/>
      <c r="CW428" s="176"/>
      <c r="CX428" s="176"/>
      <c r="CY428" s="176"/>
      <c r="CZ428" s="176"/>
      <c r="DA428" s="176"/>
      <c r="DB428" s="176"/>
      <c r="DC428" s="176"/>
      <c r="DD428" s="176"/>
      <c r="DE428" s="176"/>
      <c r="DF428" s="176"/>
      <c r="DG428" s="176"/>
      <c r="DH428" s="176"/>
      <c r="DI428" s="176"/>
      <c r="DJ428" s="176"/>
      <c r="DK428" s="176"/>
      <c r="DL428" s="176"/>
      <c r="DM428" s="176"/>
      <c r="DN428" s="176"/>
      <c r="DO428" s="176"/>
      <c r="DP428" s="176"/>
      <c r="DQ428" s="176"/>
      <c r="DR428" s="176"/>
      <c r="DS428" s="176"/>
      <c r="DT428" s="176"/>
      <c r="DU428" s="176"/>
      <c r="DV428" s="176"/>
      <c r="DW428" s="176"/>
      <c r="DX428" s="176"/>
      <c r="DY428" s="176"/>
      <c r="DZ428" s="176"/>
      <c r="EA428" s="176"/>
      <c r="EB428" s="176"/>
      <c r="EC428" s="176"/>
      <c r="ED428" s="176"/>
      <c r="EE428" s="176"/>
      <c r="EF428" s="176"/>
      <c r="EG428" s="176"/>
      <c r="EH428" s="176"/>
      <c r="EI428" s="176"/>
      <c r="EJ428" s="176"/>
      <c r="EK428" s="176"/>
      <c r="EL428" s="176"/>
      <c r="EM428" s="176"/>
      <c r="EN428" s="176"/>
      <c r="EO428" s="176"/>
      <c r="EP428" s="176"/>
      <c r="EQ428" s="176"/>
      <c r="ER428" s="176"/>
      <c r="ES428" s="176"/>
      <c r="ET428" s="176"/>
      <c r="EU428" s="176"/>
      <c r="EV428" s="176"/>
      <c r="EW428" s="176"/>
      <c r="EX428" s="176"/>
      <c r="EY428" s="176"/>
      <c r="EZ428" s="176"/>
      <c r="FA428" s="176"/>
      <c r="FB428" s="176"/>
      <c r="FC428" s="176"/>
      <c r="FD428" s="176"/>
      <c r="FE428" s="176"/>
      <c r="FF428" s="176"/>
      <c r="FG428" s="176"/>
      <c r="FH428" s="176"/>
      <c r="FI428" s="176"/>
      <c r="FJ428" s="176"/>
      <c r="FK428" s="176"/>
      <c r="FL428" s="176"/>
      <c r="FM428" s="176"/>
      <c r="FN428" s="176"/>
      <c r="FO428" s="176"/>
      <c r="FP428" s="176"/>
      <c r="FQ428" s="176"/>
      <c r="FR428" s="176"/>
      <c r="FS428" s="176"/>
      <c r="FT428" s="176"/>
      <c r="FU428" s="176"/>
      <c r="FV428" s="176"/>
      <c r="FW428" s="176"/>
      <c r="FX428" s="176"/>
      <c r="FY428" s="176"/>
      <c r="FZ428" s="176"/>
      <c r="GA428" s="176"/>
      <c r="GB428" s="176"/>
      <c r="GC428" s="176"/>
      <c r="GD428" s="176"/>
      <c r="GE428" s="176"/>
      <c r="GF428" s="176"/>
      <c r="GG428" s="176"/>
      <c r="GH428" s="176"/>
      <c r="GI428" s="176"/>
      <c r="GJ428" s="176"/>
      <c r="GK428" s="176"/>
      <c r="GL428" s="176"/>
      <c r="GM428" s="176"/>
      <c r="GN428" s="176"/>
      <c r="GO428" s="176"/>
      <c r="GP428" s="176"/>
      <c r="GQ428" s="176"/>
      <c r="GR428" s="176"/>
      <c r="GS428" s="176"/>
      <c r="GT428" s="1"/>
      <c r="GU428" s="1"/>
      <c r="GV428" s="1"/>
      <c r="GW428" s="1"/>
      <c r="GX428" s="1"/>
      <c r="GY428" s="1"/>
      <c r="GZ428" s="1"/>
      <c r="HA428" s="1"/>
      <c r="HB428" s="1"/>
      <c r="HC428" s="1"/>
      <c r="HD428" s="1"/>
      <c r="HE428" s="1"/>
      <c r="HF428" s="1"/>
      <c r="HG428" s="1"/>
      <c r="HH428" s="1"/>
      <c r="HI428" s="1"/>
      <c r="HJ428" s="1"/>
    </row>
    <row r="429" spans="1:218" s="1174" customFormat="1" ht="50" customHeight="1" x14ac:dyDescent="0.25">
      <c r="A429" s="1"/>
      <c r="B429" s="1588"/>
      <c r="C429" s="70"/>
      <c r="D429" s="251"/>
      <c r="E429" s="3137"/>
      <c r="F429" s="29"/>
      <c r="G429" s="273"/>
      <c r="H429" s="273"/>
      <c r="I429" s="2"/>
      <c r="J429" s="3555"/>
      <c r="K429" s="3555"/>
      <c r="L429" s="332"/>
      <c r="M429" s="2012"/>
      <c r="N429" s="332"/>
      <c r="O429" s="332"/>
      <c r="P429" s="4138"/>
      <c r="Q429" s="5583"/>
      <c r="R429" s="4138"/>
      <c r="S429" s="4139"/>
      <c r="T429" s="2"/>
      <c r="U429" s="830"/>
      <c r="V429" s="1377"/>
      <c r="W429" s="36"/>
      <c r="X429" s="7108"/>
      <c r="Y429" s="7109"/>
      <c r="Z429" s="2"/>
      <c r="AA429" s="5770"/>
      <c r="AB429" s="5770"/>
      <c r="AC429" s="2959"/>
      <c r="AD429" s="843"/>
      <c r="AE429" s="843"/>
      <c r="AF429" s="2"/>
      <c r="AG429" s="843"/>
      <c r="AH429" s="1016"/>
      <c r="AI429" s="1016"/>
      <c r="AJ429" s="2959"/>
      <c r="AK429" s="7110"/>
      <c r="AL429" s="4144"/>
      <c r="AM429" s="2"/>
      <c r="AN429" s="853"/>
      <c r="AO429" s="843"/>
      <c r="AP429" s="843"/>
      <c r="AQ429" s="2"/>
      <c r="AR429" s="36"/>
      <c r="AS429" s="843"/>
      <c r="AT429" s="2"/>
      <c r="AU429" s="843"/>
      <c r="AV429" s="853"/>
      <c r="AW429" s="843"/>
      <c r="AX429" s="2"/>
      <c r="AY429" s="2"/>
      <c r="AZ429" s="1016"/>
      <c r="BA429" s="1"/>
      <c r="BB429" s="830"/>
      <c r="BC429" s="4222"/>
      <c r="BD429" s="4222"/>
      <c r="BE429" s="4223"/>
      <c r="BF429" s="1"/>
      <c r="BG429" s="4201"/>
      <c r="BH429" s="830"/>
      <c r="BI429" s="1021"/>
      <c r="BJ429" s="830"/>
      <c r="BK429" s="830"/>
      <c r="BL429" s="830"/>
      <c r="BM429" s="830"/>
      <c r="BN429" s="830"/>
      <c r="BO429" s="830"/>
      <c r="BP429" s="7111"/>
      <c r="BQ429" s="7112"/>
      <c r="BS429" s="586"/>
      <c r="BT429" s="1"/>
      <c r="BU429" s="1"/>
      <c r="BV429" s="1"/>
      <c r="BW429" s="1"/>
      <c r="BX429" s="53"/>
      <c r="BY429" s="1"/>
      <c r="BZ429" s="1"/>
      <c r="CA429" s="2"/>
      <c r="CB429" s="2"/>
      <c r="CC429" s="2"/>
      <c r="CD429" s="1"/>
      <c r="CE429" s="1"/>
      <c r="CF429" s="1"/>
      <c r="CG429" s="1"/>
      <c r="CH429" s="176"/>
      <c r="CI429" s="176"/>
      <c r="CJ429" s="176"/>
      <c r="CK429" s="176"/>
      <c r="CL429" s="176"/>
      <c r="CM429" s="176"/>
      <c r="CN429" s="176"/>
      <c r="CO429" s="176"/>
      <c r="CP429" s="176"/>
      <c r="CQ429" s="176"/>
      <c r="CR429" s="176"/>
      <c r="CS429" s="176"/>
      <c r="CT429" s="176"/>
      <c r="CU429" s="176"/>
      <c r="CV429" s="176"/>
      <c r="CW429" s="176"/>
      <c r="CX429" s="176"/>
      <c r="CY429" s="176"/>
      <c r="CZ429" s="176"/>
      <c r="DA429" s="176"/>
      <c r="DB429" s="176"/>
      <c r="DC429" s="176"/>
      <c r="DD429" s="176"/>
      <c r="DE429" s="176"/>
      <c r="DF429" s="176"/>
      <c r="DG429" s="176"/>
      <c r="DH429" s="176"/>
      <c r="DI429" s="176"/>
      <c r="DJ429" s="176"/>
      <c r="DK429" s="176"/>
      <c r="DL429" s="176"/>
      <c r="DM429" s="176"/>
      <c r="DN429" s="176"/>
      <c r="DO429" s="176"/>
      <c r="DP429" s="176"/>
      <c r="DQ429" s="176"/>
      <c r="DR429" s="176"/>
      <c r="DS429" s="176"/>
      <c r="DT429" s="176"/>
      <c r="DU429" s="176"/>
      <c r="DV429" s="176"/>
      <c r="DW429" s="176"/>
      <c r="DX429" s="176"/>
      <c r="DY429" s="176"/>
      <c r="DZ429" s="176"/>
      <c r="EA429" s="176"/>
      <c r="EB429" s="176"/>
      <c r="EC429" s="176"/>
      <c r="ED429" s="176"/>
      <c r="EE429" s="176"/>
      <c r="EF429" s="176"/>
      <c r="EG429" s="176"/>
      <c r="EH429" s="176"/>
      <c r="EI429" s="176"/>
      <c r="EJ429" s="176"/>
      <c r="EK429" s="176"/>
      <c r="EL429" s="176"/>
      <c r="EM429" s="176"/>
      <c r="EN429" s="176"/>
      <c r="EO429" s="176"/>
      <c r="EP429" s="176"/>
      <c r="EQ429" s="176"/>
      <c r="ER429" s="176"/>
      <c r="ES429" s="176"/>
      <c r="ET429" s="176"/>
      <c r="EU429" s="176"/>
      <c r="EV429" s="176"/>
      <c r="EW429" s="176"/>
      <c r="EX429" s="176"/>
      <c r="EY429" s="176"/>
      <c r="EZ429" s="176"/>
      <c r="FA429" s="176"/>
      <c r="FB429" s="176"/>
      <c r="FC429" s="176"/>
      <c r="FD429" s="176"/>
      <c r="FE429" s="176"/>
      <c r="FF429" s="176"/>
      <c r="FG429" s="176"/>
      <c r="FH429" s="176"/>
      <c r="FI429" s="176"/>
      <c r="FJ429" s="176"/>
      <c r="FK429" s="176"/>
      <c r="FL429" s="176"/>
      <c r="FM429" s="176"/>
      <c r="FN429" s="176"/>
      <c r="FO429" s="176"/>
      <c r="FP429" s="176"/>
      <c r="FQ429" s="176"/>
      <c r="FR429" s="176"/>
      <c r="FS429" s="176"/>
      <c r="FT429" s="176"/>
      <c r="FU429" s="176"/>
      <c r="FV429" s="176"/>
      <c r="FW429" s="176"/>
      <c r="FX429" s="176"/>
      <c r="FY429" s="176"/>
      <c r="FZ429" s="176"/>
      <c r="GA429" s="176"/>
      <c r="GB429" s="176"/>
      <c r="GC429" s="176"/>
      <c r="GD429" s="176"/>
      <c r="GE429" s="176"/>
      <c r="GF429" s="176"/>
      <c r="GG429" s="176"/>
      <c r="GH429" s="176"/>
      <c r="GI429" s="176"/>
      <c r="GJ429" s="176"/>
      <c r="GK429" s="176"/>
      <c r="GL429" s="176"/>
      <c r="GM429" s="176"/>
      <c r="GN429" s="176"/>
      <c r="GO429" s="176"/>
      <c r="GP429" s="176"/>
      <c r="GQ429" s="176"/>
      <c r="GR429" s="176"/>
      <c r="GS429" s="176"/>
      <c r="GT429" s="1"/>
      <c r="GU429" s="1"/>
      <c r="GV429" s="1"/>
      <c r="GW429" s="1"/>
      <c r="GX429" s="1"/>
      <c r="GY429" s="1"/>
      <c r="GZ429" s="1"/>
      <c r="HA429" s="1"/>
      <c r="HB429" s="1"/>
      <c r="HC429" s="1"/>
      <c r="HD429" s="1"/>
      <c r="HE429" s="1"/>
      <c r="HF429" s="1"/>
      <c r="HG429" s="1"/>
      <c r="HH429" s="1"/>
      <c r="HI429" s="1"/>
      <c r="HJ429" s="1"/>
    </row>
    <row r="430" spans="1:218" s="1174" customFormat="1" ht="50" customHeight="1" x14ac:dyDescent="0.25">
      <c r="A430" s="1"/>
      <c r="B430" s="1588"/>
      <c r="C430" s="70"/>
      <c r="D430" s="251"/>
      <c r="E430" s="3137"/>
      <c r="F430" s="29"/>
      <c r="G430" s="273"/>
      <c r="H430" s="273"/>
      <c r="I430" s="2"/>
      <c r="J430" s="3555"/>
      <c r="K430" s="3555"/>
      <c r="L430" s="332"/>
      <c r="M430" s="2012"/>
      <c r="N430" s="332"/>
      <c r="O430" s="332"/>
      <c r="P430" s="4138"/>
      <c r="Q430" s="5583"/>
      <c r="R430" s="4138"/>
      <c r="S430" s="4139"/>
      <c r="T430" s="2"/>
      <c r="U430" s="830"/>
      <c r="V430" s="1377"/>
      <c r="W430" s="36"/>
      <c r="X430" s="7108"/>
      <c r="Y430" s="7109"/>
      <c r="Z430" s="2"/>
      <c r="AA430" s="5770"/>
      <c r="AB430" s="5770"/>
      <c r="AC430" s="2959"/>
      <c r="AD430" s="843"/>
      <c r="AE430" s="843"/>
      <c r="AF430" s="2"/>
      <c r="AG430" s="843"/>
      <c r="AH430" s="1016"/>
      <c r="AI430" s="1016"/>
      <c r="AJ430" s="2959"/>
      <c r="AK430" s="7110"/>
      <c r="AL430" s="4144"/>
      <c r="AM430" s="2"/>
      <c r="AN430" s="853"/>
      <c r="AO430" s="843"/>
      <c r="AP430" s="843"/>
      <c r="AQ430" s="2"/>
      <c r="AR430" s="36"/>
      <c r="AS430" s="843"/>
      <c r="AT430" s="2"/>
      <c r="AU430" s="843"/>
      <c r="AV430" s="853"/>
      <c r="AW430" s="843"/>
      <c r="AX430" s="2"/>
      <c r="AY430" s="2"/>
      <c r="AZ430" s="1016"/>
      <c r="BA430" s="1"/>
      <c r="BB430" s="830"/>
      <c r="BC430" s="4222"/>
      <c r="BD430" s="4222"/>
      <c r="BE430" s="4223"/>
      <c r="BF430" s="1"/>
      <c r="BG430" s="4201"/>
      <c r="BH430" s="830"/>
      <c r="BI430" s="1021"/>
      <c r="BJ430" s="830"/>
      <c r="BK430" s="830"/>
      <c r="BL430" s="830"/>
      <c r="BM430" s="830"/>
      <c r="BN430" s="830"/>
      <c r="BO430" s="830"/>
      <c r="BP430" s="7111"/>
      <c r="BQ430" s="7112"/>
      <c r="BS430" s="586"/>
      <c r="BT430" s="1"/>
      <c r="BU430" s="1"/>
      <c r="BV430" s="1"/>
      <c r="BW430" s="1"/>
      <c r="BX430" s="53"/>
      <c r="BY430" s="1"/>
      <c r="BZ430" s="1"/>
      <c r="CA430" s="2"/>
      <c r="CB430" s="2"/>
      <c r="CC430" s="2"/>
      <c r="CD430" s="1"/>
      <c r="CE430" s="1"/>
      <c r="CF430" s="1"/>
      <c r="CG430" s="1"/>
      <c r="CH430" s="176"/>
      <c r="CI430" s="176"/>
      <c r="CJ430" s="176"/>
      <c r="CK430" s="176"/>
      <c r="CL430" s="176"/>
      <c r="CM430" s="176"/>
      <c r="CN430" s="176"/>
      <c r="CO430" s="176"/>
      <c r="CP430" s="176"/>
      <c r="CQ430" s="176"/>
      <c r="CR430" s="176"/>
      <c r="CS430" s="176"/>
      <c r="CT430" s="176"/>
      <c r="CU430" s="176"/>
      <c r="CV430" s="176"/>
      <c r="CW430" s="176"/>
      <c r="CX430" s="176"/>
      <c r="CY430" s="176"/>
      <c r="CZ430" s="176"/>
      <c r="DA430" s="176"/>
      <c r="DB430" s="176"/>
      <c r="DC430" s="176"/>
      <c r="DD430" s="176"/>
      <c r="DE430" s="176"/>
      <c r="DF430" s="176"/>
      <c r="DG430" s="176"/>
      <c r="DH430" s="176"/>
      <c r="DI430" s="176"/>
      <c r="DJ430" s="176"/>
      <c r="DK430" s="176"/>
      <c r="DL430" s="176"/>
      <c r="DM430" s="176"/>
      <c r="DN430" s="176"/>
      <c r="DO430" s="176"/>
      <c r="DP430" s="176"/>
      <c r="DQ430" s="176"/>
      <c r="DR430" s="176"/>
      <c r="DS430" s="176"/>
      <c r="DT430" s="176"/>
      <c r="DU430" s="176"/>
      <c r="DV430" s="176"/>
      <c r="DW430" s="176"/>
      <c r="DX430" s="176"/>
      <c r="DY430" s="176"/>
      <c r="DZ430" s="176"/>
      <c r="EA430" s="176"/>
      <c r="EB430" s="176"/>
      <c r="EC430" s="176"/>
      <c r="ED430" s="176"/>
      <c r="EE430" s="176"/>
      <c r="EF430" s="176"/>
      <c r="EG430" s="176"/>
      <c r="EH430" s="176"/>
      <c r="EI430" s="176"/>
      <c r="EJ430" s="176"/>
      <c r="EK430" s="176"/>
      <c r="EL430" s="176"/>
      <c r="EM430" s="176"/>
      <c r="EN430" s="176"/>
      <c r="EO430" s="176"/>
      <c r="EP430" s="176"/>
      <c r="EQ430" s="176"/>
      <c r="ER430" s="176"/>
      <c r="ES430" s="176"/>
      <c r="ET430" s="176"/>
      <c r="EU430" s="176"/>
      <c r="EV430" s="176"/>
      <c r="EW430" s="176"/>
      <c r="EX430" s="176"/>
      <c r="EY430" s="176"/>
      <c r="EZ430" s="176"/>
      <c r="FA430" s="176"/>
      <c r="FB430" s="176"/>
      <c r="FC430" s="176"/>
      <c r="FD430" s="176"/>
      <c r="FE430" s="176"/>
      <c r="FF430" s="176"/>
      <c r="FG430" s="176"/>
      <c r="FH430" s="176"/>
      <c r="FI430" s="176"/>
      <c r="FJ430" s="176"/>
      <c r="FK430" s="176"/>
      <c r="FL430" s="176"/>
      <c r="FM430" s="176"/>
      <c r="FN430" s="176"/>
      <c r="FO430" s="176"/>
      <c r="FP430" s="176"/>
      <c r="FQ430" s="176"/>
      <c r="FR430" s="176"/>
      <c r="FS430" s="176"/>
      <c r="FT430" s="176"/>
      <c r="FU430" s="176"/>
      <c r="FV430" s="176"/>
      <c r="FW430" s="176"/>
      <c r="FX430" s="176"/>
      <c r="FY430" s="176"/>
      <c r="FZ430" s="176"/>
      <c r="GA430" s="176"/>
      <c r="GB430" s="176"/>
      <c r="GC430" s="176"/>
      <c r="GD430" s="176"/>
      <c r="GE430" s="176"/>
      <c r="GF430" s="176"/>
      <c r="GG430" s="176"/>
      <c r="GH430" s="176"/>
      <c r="GI430" s="176"/>
      <c r="GJ430" s="176"/>
      <c r="GK430" s="176"/>
      <c r="GL430" s="176"/>
      <c r="GM430" s="176"/>
      <c r="GN430" s="176"/>
      <c r="GO430" s="176"/>
      <c r="GP430" s="176"/>
      <c r="GQ430" s="176"/>
      <c r="GR430" s="176"/>
      <c r="GS430" s="176"/>
      <c r="GT430" s="1"/>
      <c r="GU430" s="1"/>
      <c r="GV430" s="1"/>
      <c r="GW430" s="1"/>
      <c r="GX430" s="1"/>
      <c r="GY430" s="1"/>
      <c r="GZ430" s="1"/>
      <c r="HA430" s="1"/>
      <c r="HB430" s="1"/>
      <c r="HC430" s="1"/>
      <c r="HD430" s="1"/>
      <c r="HE430" s="1"/>
      <c r="HF430" s="1"/>
      <c r="HG430" s="1"/>
      <c r="HH430" s="1"/>
      <c r="HI430" s="1"/>
      <c r="HJ430" s="1"/>
    </row>
    <row r="431" spans="1:218" ht="50" customHeight="1" x14ac:dyDescent="0.25">
      <c r="P431" s="4138"/>
      <c r="Q431" s="5583"/>
      <c r="R431" s="4138"/>
      <c r="S431" s="4139"/>
      <c r="X431" s="7108"/>
      <c r="Y431" s="7109"/>
      <c r="AK431" s="7110"/>
      <c r="BC431" s="4222"/>
      <c r="BD431" s="4222"/>
      <c r="BE431" s="4223"/>
      <c r="BP431" s="7111"/>
      <c r="BQ431" s="7112"/>
    </row>
    <row r="432" spans="1:218" ht="50" customHeight="1" x14ac:dyDescent="0.25">
      <c r="P432" s="4138"/>
      <c r="Q432" s="5583"/>
      <c r="R432" s="4138"/>
      <c r="S432" s="4139"/>
      <c r="X432" s="7108"/>
      <c r="Y432" s="7109"/>
      <c r="AK432" s="7110"/>
      <c r="BC432" s="4222"/>
      <c r="BD432" s="4222"/>
      <c r="BE432" s="4223"/>
      <c r="BP432" s="7111"/>
      <c r="BQ432" s="7112"/>
    </row>
    <row r="433" spans="16:57" ht="50" customHeight="1" x14ac:dyDescent="0.25">
      <c r="P433" s="4138"/>
      <c r="Q433" s="5583"/>
      <c r="R433" s="4138"/>
      <c r="S433" s="4139"/>
      <c r="X433" s="7108"/>
      <c r="Y433" s="7109"/>
      <c r="AK433" s="7110"/>
      <c r="BC433" s="4222"/>
      <c r="BD433" s="4222"/>
      <c r="BE433" s="4223"/>
    </row>
    <row r="434" spans="16:57" ht="50" customHeight="1" x14ac:dyDescent="0.25">
      <c r="P434" s="4138"/>
      <c r="Q434" s="5583"/>
      <c r="R434" s="4138"/>
      <c r="S434" s="4139"/>
      <c r="X434" s="7108"/>
      <c r="Y434" s="7109"/>
      <c r="AK434" s="7110"/>
      <c r="BC434" s="4222"/>
      <c r="BD434" s="4222"/>
      <c r="BE434" s="4223"/>
    </row>
    <row r="435" spans="16:57" ht="50" customHeight="1" x14ac:dyDescent="0.25">
      <c r="P435" s="4138"/>
      <c r="Q435" s="5583"/>
      <c r="R435" s="4138"/>
      <c r="S435" s="4139"/>
      <c r="X435" s="7108"/>
      <c r="Y435" s="7109"/>
      <c r="AK435" s="7110"/>
      <c r="BC435" s="4222"/>
      <c r="BD435" s="4222"/>
      <c r="BE435" s="4223"/>
    </row>
    <row r="436" spans="16:57" ht="50" customHeight="1" x14ac:dyDescent="0.25">
      <c r="P436" s="4138"/>
      <c r="Q436" s="5583"/>
      <c r="R436" s="4138"/>
      <c r="S436" s="4139"/>
      <c r="X436" s="7108"/>
      <c r="Y436" s="7109"/>
      <c r="AK436" s="7110"/>
      <c r="BC436" s="4222"/>
      <c r="BD436" s="4222"/>
      <c r="BE436" s="4223"/>
    </row>
    <row r="437" spans="16:57" ht="50" customHeight="1" x14ac:dyDescent="0.25">
      <c r="P437" s="4138"/>
      <c r="Q437" s="5583"/>
      <c r="R437" s="4138"/>
      <c r="S437" s="4139"/>
      <c r="X437" s="7108"/>
      <c r="Y437" s="7109"/>
      <c r="AK437" s="7110"/>
      <c r="BC437" s="4222"/>
      <c r="BD437" s="4222"/>
      <c r="BE437" s="4223"/>
    </row>
    <row r="438" spans="16:57" ht="50" customHeight="1" x14ac:dyDescent="0.25">
      <c r="P438" s="4138"/>
      <c r="Q438" s="5583"/>
      <c r="R438" s="4138"/>
      <c r="S438" s="4139"/>
      <c r="X438" s="7108"/>
      <c r="Y438" s="7109"/>
      <c r="AK438" s="7110"/>
      <c r="BC438" s="4222"/>
      <c r="BD438" s="4222"/>
      <c r="BE438" s="4223"/>
    </row>
    <row r="439" spans="16:57" ht="50" customHeight="1" x14ac:dyDescent="0.25">
      <c r="P439" s="4138"/>
      <c r="Q439" s="5583"/>
      <c r="R439" s="4138"/>
      <c r="S439" s="4139"/>
      <c r="X439" s="7108"/>
      <c r="Y439" s="7109"/>
      <c r="AK439" s="7110"/>
      <c r="BC439" s="4222"/>
      <c r="BD439" s="4222"/>
      <c r="BE439" s="4223"/>
    </row>
    <row r="440" spans="16:57" ht="50" customHeight="1" x14ac:dyDescent="0.25">
      <c r="P440" s="4138"/>
      <c r="Q440" s="5583"/>
      <c r="R440" s="4138"/>
      <c r="S440" s="4139"/>
      <c r="X440" s="7108"/>
      <c r="Y440" s="7109"/>
      <c r="AK440" s="7110"/>
      <c r="BC440" s="4222"/>
      <c r="BD440" s="4222"/>
      <c r="BE440" s="4223"/>
    </row>
    <row r="441" spans="16:57" ht="50" customHeight="1" x14ac:dyDescent="0.25">
      <c r="P441" s="4138"/>
      <c r="Q441" s="5583"/>
      <c r="R441" s="4138"/>
      <c r="S441" s="4139"/>
      <c r="X441" s="7108"/>
      <c r="Y441" s="7109"/>
      <c r="AK441" s="7110"/>
      <c r="BC441" s="4222"/>
      <c r="BD441" s="4222"/>
      <c r="BE441" s="4223"/>
    </row>
    <row r="442" spans="16:57" ht="50" customHeight="1" x14ac:dyDescent="0.25">
      <c r="P442" s="4138"/>
      <c r="Q442" s="5583"/>
      <c r="R442" s="4138"/>
      <c r="S442" s="4139"/>
      <c r="X442" s="7108"/>
      <c r="Y442" s="7109"/>
      <c r="AK442" s="7110"/>
      <c r="BC442" s="4222"/>
      <c r="BD442" s="4222"/>
      <c r="BE442" s="4223"/>
    </row>
    <row r="443" spans="16:57" ht="50" customHeight="1" x14ac:dyDescent="0.25">
      <c r="P443" s="4138"/>
      <c r="Q443" s="5583"/>
      <c r="R443" s="4138"/>
      <c r="S443" s="4139"/>
      <c r="X443" s="7108"/>
      <c r="Y443" s="7109"/>
      <c r="AK443" s="7110"/>
      <c r="BC443" s="4222"/>
      <c r="BD443" s="4222"/>
      <c r="BE443" s="4223"/>
    </row>
    <row r="444" spans="16:57" ht="50" customHeight="1" x14ac:dyDescent="0.25">
      <c r="P444" s="4138"/>
      <c r="Q444" s="5583"/>
      <c r="R444" s="4138"/>
      <c r="S444" s="4139"/>
      <c r="X444" s="7108"/>
      <c r="Y444" s="7109"/>
      <c r="AK444" s="7110"/>
      <c r="BC444" s="4222"/>
      <c r="BD444" s="4222"/>
      <c r="BE444" s="4223"/>
    </row>
    <row r="445" spans="16:57" ht="50" customHeight="1" x14ac:dyDescent="0.25">
      <c r="P445" s="4138"/>
      <c r="Q445" s="5583"/>
      <c r="R445" s="4138"/>
      <c r="S445" s="4139"/>
      <c r="X445" s="7108"/>
      <c r="Y445" s="7109"/>
      <c r="AK445" s="7110"/>
      <c r="BC445" s="4222"/>
      <c r="BD445" s="4222"/>
      <c r="BE445" s="4223"/>
    </row>
    <row r="446" spans="16:57" ht="50" customHeight="1" x14ac:dyDescent="0.25">
      <c r="P446" s="4138"/>
      <c r="Q446" s="5583"/>
      <c r="R446" s="4138"/>
      <c r="S446" s="4139"/>
      <c r="X446" s="7108"/>
      <c r="Y446" s="7109"/>
      <c r="AK446" s="7110"/>
      <c r="BC446" s="4222"/>
      <c r="BD446" s="4222"/>
      <c r="BE446" s="4223"/>
    </row>
    <row r="447" spans="16:57" ht="50" customHeight="1" x14ac:dyDescent="0.25">
      <c r="P447" s="4138"/>
      <c r="Q447" s="5583"/>
      <c r="R447" s="4138"/>
      <c r="S447" s="4139"/>
      <c r="X447" s="7108"/>
      <c r="Y447" s="7109"/>
      <c r="AK447" s="7110"/>
      <c r="BC447" s="4222"/>
      <c r="BD447" s="4222"/>
      <c r="BE447" s="4223"/>
    </row>
    <row r="448" spans="16:57" ht="50" customHeight="1" x14ac:dyDescent="0.25">
      <c r="P448" s="4138"/>
      <c r="Q448" s="5583"/>
      <c r="R448" s="4138"/>
      <c r="S448" s="4139"/>
      <c r="X448" s="7108"/>
      <c r="Y448" s="7109"/>
      <c r="AK448" s="7110"/>
      <c r="BC448" s="4222"/>
      <c r="BD448" s="4222"/>
      <c r="BE448" s="4223"/>
    </row>
    <row r="449" spans="16:57" ht="50" customHeight="1" x14ac:dyDescent="0.25">
      <c r="P449" s="4138"/>
      <c r="Q449" s="5583"/>
      <c r="R449" s="4138"/>
      <c r="S449" s="4139"/>
      <c r="X449" s="7108"/>
      <c r="Y449" s="7109"/>
      <c r="AK449" s="7110"/>
      <c r="BC449" s="4222"/>
      <c r="BD449" s="4222"/>
      <c r="BE449" s="4223"/>
    </row>
    <row r="450" spans="16:57" ht="50" customHeight="1" x14ac:dyDescent="0.25">
      <c r="P450" s="4138"/>
      <c r="Q450" s="5583"/>
      <c r="R450" s="4138"/>
      <c r="S450" s="4139"/>
      <c r="X450" s="7108"/>
      <c r="Y450" s="7109"/>
      <c r="AK450" s="7110"/>
      <c r="BC450" s="4222"/>
      <c r="BD450" s="4222"/>
      <c r="BE450" s="4223"/>
    </row>
    <row r="451" spans="16:57" ht="50" customHeight="1" x14ac:dyDescent="0.25">
      <c r="P451" s="4138"/>
      <c r="Q451" s="5583"/>
      <c r="R451" s="4138"/>
      <c r="S451" s="4139"/>
      <c r="X451" s="7108"/>
      <c r="Y451" s="7109"/>
      <c r="AK451" s="7110"/>
      <c r="BC451" s="4222"/>
      <c r="BD451" s="4222"/>
      <c r="BE451" s="4223"/>
    </row>
    <row r="452" spans="16:57" ht="50" customHeight="1" x14ac:dyDescent="0.25">
      <c r="P452" s="4138"/>
      <c r="Q452" s="5583"/>
      <c r="R452" s="4138"/>
      <c r="S452" s="4139"/>
      <c r="X452" s="7108"/>
      <c r="Y452" s="7109"/>
      <c r="AK452" s="7110"/>
      <c r="BC452" s="4222"/>
      <c r="BD452" s="4222"/>
      <c r="BE452" s="4223"/>
    </row>
    <row r="453" spans="16:57" ht="50" customHeight="1" x14ac:dyDescent="0.25">
      <c r="P453" s="4138"/>
      <c r="Q453" s="5583"/>
      <c r="R453" s="4138"/>
      <c r="S453" s="4139"/>
      <c r="X453" s="7108"/>
      <c r="Y453" s="7109"/>
      <c r="AK453" s="7110"/>
      <c r="BC453" s="4222"/>
      <c r="BD453" s="4222"/>
      <c r="BE453" s="4223"/>
    </row>
    <row r="454" spans="16:57" ht="50" customHeight="1" x14ac:dyDescent="0.25">
      <c r="P454" s="4138"/>
      <c r="Q454" s="5583"/>
      <c r="R454" s="4138"/>
      <c r="S454" s="4139"/>
      <c r="X454" s="7108"/>
      <c r="Y454" s="7109"/>
      <c r="AK454" s="7110"/>
      <c r="BC454" s="4222"/>
      <c r="BD454" s="4222"/>
      <c r="BE454" s="4223"/>
    </row>
    <row r="455" spans="16:57" ht="50" customHeight="1" x14ac:dyDescent="0.25">
      <c r="P455" s="4138"/>
      <c r="Q455" s="5583"/>
      <c r="R455" s="4138"/>
      <c r="S455" s="4139"/>
      <c r="X455" s="7108"/>
      <c r="Y455" s="7109"/>
      <c r="AK455" s="7110"/>
      <c r="BC455" s="4222"/>
      <c r="BD455" s="4222"/>
      <c r="BE455" s="4223"/>
    </row>
    <row r="456" spans="16:57" ht="50" customHeight="1" x14ac:dyDescent="0.25">
      <c r="P456" s="4138"/>
      <c r="Q456" s="5583"/>
      <c r="R456" s="4138"/>
      <c r="S456" s="4139"/>
      <c r="X456" s="7108"/>
      <c r="Y456" s="7109"/>
      <c r="AK456" s="7110"/>
      <c r="BC456" s="4222"/>
      <c r="BD456" s="4222"/>
      <c r="BE456" s="4223"/>
    </row>
    <row r="457" spans="16:57" ht="50" customHeight="1" x14ac:dyDescent="0.25">
      <c r="P457" s="4138"/>
      <c r="Q457" s="5583"/>
      <c r="R457" s="4138"/>
      <c r="S457" s="4139"/>
      <c r="X457" s="7108"/>
      <c r="Y457" s="7109"/>
      <c r="AK457" s="7110"/>
      <c r="BC457" s="4222"/>
      <c r="BD457" s="4222"/>
      <c r="BE457" s="4223"/>
    </row>
    <row r="458" spans="16:57" ht="50" customHeight="1" x14ac:dyDescent="0.25">
      <c r="P458" s="4138"/>
      <c r="Q458" s="5583"/>
      <c r="R458" s="4138"/>
      <c r="S458" s="4139"/>
      <c r="X458" s="7108"/>
      <c r="Y458" s="7109"/>
      <c r="AK458" s="7110"/>
      <c r="BC458" s="4222"/>
      <c r="BD458" s="4222"/>
      <c r="BE458" s="4223"/>
    </row>
    <row r="459" spans="16:57" ht="50" customHeight="1" x14ac:dyDescent="0.25">
      <c r="P459" s="4138"/>
      <c r="Q459" s="5583"/>
      <c r="R459" s="4138"/>
      <c r="S459" s="4139"/>
      <c r="X459" s="7108"/>
      <c r="Y459" s="7109"/>
      <c r="AK459" s="7110"/>
      <c r="BC459" s="4222"/>
      <c r="BD459" s="4222"/>
      <c r="BE459" s="4223"/>
    </row>
    <row r="460" spans="16:57" ht="50" customHeight="1" x14ac:dyDescent="0.25">
      <c r="X460" s="7108"/>
      <c r="Y460" s="7109"/>
      <c r="AK460" s="7110"/>
      <c r="BC460" s="4222"/>
      <c r="BD460" s="4222"/>
      <c r="BE460" s="4223"/>
    </row>
    <row r="461" spans="16:57" ht="50" customHeight="1" x14ac:dyDescent="0.25">
      <c r="X461" s="7108"/>
      <c r="Y461" s="7109"/>
      <c r="AK461" s="7110"/>
      <c r="BC461" s="4222"/>
      <c r="BD461" s="4222"/>
      <c r="BE461" s="4223"/>
    </row>
    <row r="462" spans="16:57" ht="50" customHeight="1" x14ac:dyDescent="0.25">
      <c r="X462" s="7108"/>
      <c r="Y462" s="7109"/>
      <c r="AK462" s="7110"/>
      <c r="BC462" s="4222"/>
      <c r="BD462" s="4222"/>
      <c r="BE462" s="4223"/>
    </row>
    <row r="463" spans="16:57" ht="50" customHeight="1" x14ac:dyDescent="0.25">
      <c r="X463" s="7108"/>
      <c r="Y463" s="7109"/>
      <c r="AK463" s="7110"/>
      <c r="BC463" s="4222"/>
      <c r="BD463" s="4222"/>
      <c r="BE463" s="4223"/>
    </row>
    <row r="464" spans="16:57" ht="50" customHeight="1" x14ac:dyDescent="0.25">
      <c r="X464" s="7108"/>
      <c r="Y464" s="7109"/>
      <c r="AK464" s="7110"/>
      <c r="BC464" s="4222"/>
      <c r="BD464" s="4222"/>
      <c r="BE464" s="4223"/>
    </row>
    <row r="465" spans="55:57" ht="50" customHeight="1" x14ac:dyDescent="0.25">
      <c r="BC465" s="4222"/>
      <c r="BD465" s="4222"/>
      <c r="BE465" s="4223"/>
    </row>
    <row r="466" spans="55:57" ht="50" customHeight="1" x14ac:dyDescent="0.25">
      <c r="BC466" s="4222"/>
      <c r="BD466" s="4222"/>
      <c r="BE466" s="4223"/>
    </row>
    <row r="467" spans="55:57" ht="50" customHeight="1" x14ac:dyDescent="0.25">
      <c r="BC467" s="4222"/>
      <c r="BD467" s="4222"/>
      <c r="BE467" s="4223"/>
    </row>
    <row r="468" spans="55:57" ht="50" customHeight="1" x14ac:dyDescent="0.25">
      <c r="BC468" s="4222"/>
      <c r="BD468" s="4222"/>
      <c r="BE468" s="4223"/>
    </row>
    <row r="469" spans="55:57" ht="50" customHeight="1" x14ac:dyDescent="0.25">
      <c r="BC469" s="4222"/>
      <c r="BD469" s="4222"/>
      <c r="BE469" s="4223"/>
    </row>
    <row r="470" spans="55:57" ht="50" customHeight="1" x14ac:dyDescent="0.25">
      <c r="BC470" s="4222"/>
      <c r="BD470" s="4222"/>
      <c r="BE470" s="4223"/>
    </row>
    <row r="471" spans="55:57" ht="50" customHeight="1" x14ac:dyDescent="0.25">
      <c r="BC471" s="4222"/>
      <c r="BD471" s="4222"/>
      <c r="BE471" s="4223"/>
    </row>
    <row r="472" spans="55:57" ht="50" customHeight="1" x14ac:dyDescent="0.25">
      <c r="BC472" s="4222"/>
      <c r="BD472" s="4222"/>
      <c r="BE472" s="4223"/>
    </row>
    <row r="473" spans="55:57" ht="50" customHeight="1" x14ac:dyDescent="0.25">
      <c r="BC473" s="4222"/>
      <c r="BD473" s="4222"/>
      <c r="BE473" s="4223"/>
    </row>
    <row r="474" spans="55:57" ht="50" customHeight="1" x14ac:dyDescent="0.25">
      <c r="BC474" s="4222"/>
      <c r="BD474" s="4222"/>
      <c r="BE474" s="4223"/>
    </row>
    <row r="475" spans="55:57" ht="50" customHeight="1" x14ac:dyDescent="0.25">
      <c r="BC475" s="4222"/>
      <c r="BD475" s="4222"/>
      <c r="BE475" s="4223"/>
    </row>
    <row r="476" spans="55:57" ht="50" customHeight="1" x14ac:dyDescent="0.25">
      <c r="BC476" s="4222"/>
      <c r="BD476" s="4222"/>
      <c r="BE476" s="4223"/>
    </row>
    <row r="477" spans="55:57" ht="50" customHeight="1" x14ac:dyDescent="0.25">
      <c r="BC477" s="4222"/>
      <c r="BD477" s="4222"/>
      <c r="BE477" s="4223"/>
    </row>
    <row r="478" spans="55:57" ht="50" customHeight="1" x14ac:dyDescent="0.25">
      <c r="BC478" s="4222"/>
      <c r="BD478" s="4222"/>
      <c r="BE478" s="4223"/>
    </row>
    <row r="479" spans="55:57" ht="50" customHeight="1" x14ac:dyDescent="0.25">
      <c r="BC479" s="4222"/>
      <c r="BD479" s="4222"/>
      <c r="BE479" s="4223"/>
    </row>
    <row r="480" spans="55:57" ht="50" customHeight="1" x14ac:dyDescent="0.25">
      <c r="BC480" s="4222"/>
      <c r="BD480" s="4222"/>
      <c r="BE480" s="4223"/>
    </row>
    <row r="481" spans="55:57" ht="50" customHeight="1" x14ac:dyDescent="0.25">
      <c r="BC481" s="4222"/>
      <c r="BD481" s="4222"/>
      <c r="BE481" s="4223"/>
    </row>
    <row r="482" spans="55:57" ht="50" customHeight="1" x14ac:dyDescent="0.25">
      <c r="BC482" s="4222"/>
      <c r="BD482" s="4222"/>
      <c r="BE482" s="4223"/>
    </row>
    <row r="483" spans="55:57" ht="50" customHeight="1" x14ac:dyDescent="0.25">
      <c r="BC483" s="4222"/>
      <c r="BD483" s="4222"/>
      <c r="BE483" s="4223"/>
    </row>
    <row r="484" spans="55:57" ht="50" customHeight="1" x14ac:dyDescent="0.25">
      <c r="BC484" s="4222"/>
      <c r="BD484" s="4222"/>
      <c r="BE484" s="4223"/>
    </row>
    <row r="485" spans="55:57" ht="50" customHeight="1" x14ac:dyDescent="0.25">
      <c r="BC485" s="4222"/>
      <c r="BD485" s="4222"/>
      <c r="BE485" s="4223"/>
    </row>
    <row r="486" spans="55:57" ht="50" customHeight="1" x14ac:dyDescent="0.25">
      <c r="BC486" s="4222"/>
      <c r="BD486" s="4222"/>
      <c r="BE486" s="4223"/>
    </row>
    <row r="487" spans="55:57" ht="50" customHeight="1" x14ac:dyDescent="0.25">
      <c r="BC487" s="4222"/>
      <c r="BD487" s="4222"/>
      <c r="BE487" s="4223"/>
    </row>
    <row r="488" spans="55:57" ht="50" customHeight="1" x14ac:dyDescent="0.25">
      <c r="BC488" s="4222"/>
      <c r="BD488" s="4222"/>
      <c r="BE488" s="4223"/>
    </row>
    <row r="489" spans="55:57" ht="50" customHeight="1" x14ac:dyDescent="0.25">
      <c r="BC489" s="4222"/>
      <c r="BD489" s="4222"/>
      <c r="BE489" s="4223"/>
    </row>
    <row r="490" spans="55:57" ht="50" customHeight="1" x14ac:dyDescent="0.25">
      <c r="BC490" s="4222"/>
      <c r="BD490" s="4222"/>
      <c r="BE490" s="4223"/>
    </row>
    <row r="491" spans="55:57" ht="50" customHeight="1" x14ac:dyDescent="0.25">
      <c r="BC491" s="4222"/>
      <c r="BD491" s="4222"/>
      <c r="BE491" s="4223"/>
    </row>
    <row r="492" spans="55:57" ht="50" customHeight="1" x14ac:dyDescent="0.25">
      <c r="BC492" s="4222"/>
      <c r="BD492" s="4222"/>
      <c r="BE492" s="4223"/>
    </row>
    <row r="493" spans="55:57" ht="50" customHeight="1" x14ac:dyDescent="0.25">
      <c r="BC493" s="4222"/>
      <c r="BD493" s="4222"/>
      <c r="BE493" s="4223"/>
    </row>
    <row r="494" spans="55:57" ht="50" customHeight="1" x14ac:dyDescent="0.25">
      <c r="BC494" s="4222"/>
      <c r="BD494" s="4222"/>
      <c r="BE494" s="4223"/>
    </row>
    <row r="495" spans="55:57" ht="50" customHeight="1" x14ac:dyDescent="0.25">
      <c r="BC495" s="4222"/>
      <c r="BD495" s="4222"/>
      <c r="BE495" s="4223"/>
    </row>
    <row r="496" spans="55:57" ht="50" customHeight="1" x14ac:dyDescent="0.25">
      <c r="BC496" s="4222"/>
      <c r="BD496" s="4222"/>
      <c r="BE496" s="4223"/>
    </row>
    <row r="497" spans="55:57" ht="50" customHeight="1" x14ac:dyDescent="0.25">
      <c r="BC497" s="4222"/>
      <c r="BD497" s="4222"/>
      <c r="BE497" s="4223"/>
    </row>
    <row r="498" spans="55:57" ht="50" customHeight="1" x14ac:dyDescent="0.25">
      <c r="BC498" s="4222"/>
      <c r="BD498" s="4222"/>
      <c r="BE498" s="4223"/>
    </row>
    <row r="499" spans="55:57" ht="50" customHeight="1" x14ac:dyDescent="0.25">
      <c r="BC499" s="4222"/>
      <c r="BD499" s="4222"/>
      <c r="BE499" s="4223"/>
    </row>
    <row r="500" spans="55:57" ht="50" customHeight="1" x14ac:dyDescent="0.25">
      <c r="BC500" s="4222"/>
      <c r="BD500" s="4222"/>
      <c r="BE500" s="4223"/>
    </row>
    <row r="501" spans="55:57" ht="50" customHeight="1" x14ac:dyDescent="0.25">
      <c r="BC501" s="4222"/>
      <c r="BD501" s="4222"/>
      <c r="BE501" s="4223"/>
    </row>
    <row r="502" spans="55:57" ht="50" customHeight="1" x14ac:dyDescent="0.25">
      <c r="BC502" s="4222"/>
      <c r="BD502" s="4222"/>
      <c r="BE502" s="4223"/>
    </row>
    <row r="503" spans="55:57" ht="50" customHeight="1" x14ac:dyDescent="0.25">
      <c r="BC503" s="4222"/>
      <c r="BD503" s="4222"/>
      <c r="BE503" s="4223"/>
    </row>
    <row r="504" spans="55:57" ht="50" customHeight="1" x14ac:dyDescent="0.25">
      <c r="BC504" s="4222"/>
      <c r="BD504" s="4222"/>
      <c r="BE504" s="4223"/>
    </row>
    <row r="505" spans="55:57" ht="50" customHeight="1" x14ac:dyDescent="0.25">
      <c r="BC505" s="4222"/>
      <c r="BD505" s="4222"/>
      <c r="BE505" s="4223"/>
    </row>
    <row r="506" spans="55:57" ht="50" customHeight="1" x14ac:dyDescent="0.25">
      <c r="BC506" s="4222"/>
      <c r="BD506" s="4222"/>
      <c r="BE506" s="4223"/>
    </row>
    <row r="507" spans="55:57" ht="50" customHeight="1" x14ac:dyDescent="0.25">
      <c r="BC507" s="4222"/>
      <c r="BD507" s="4222"/>
      <c r="BE507" s="4223"/>
    </row>
    <row r="508" spans="55:57" ht="50" customHeight="1" x14ac:dyDescent="0.25">
      <c r="BC508" s="4222"/>
      <c r="BD508" s="4222"/>
      <c r="BE508" s="4223"/>
    </row>
    <row r="509" spans="55:57" ht="50" customHeight="1" x14ac:dyDescent="0.25">
      <c r="BC509" s="4222"/>
      <c r="BD509" s="4222"/>
      <c r="BE509" s="4223"/>
    </row>
  </sheetData>
  <sheetProtection selectLockedCells="1" selectUnlockedCells="1"/>
  <dataConsolidate/>
  <mergeCells count="1">
    <mergeCell ref="A411:Q413"/>
  </mergeCells>
  <dataValidations count="5">
    <dataValidation allowBlank="1" showInputMessage="1" showErrorMessage="1" promptTitle="hyperlink" prompt="Input URL as hyperlink" sqref="AB102:AC102 AA104:AC105 AA108:AC108 AB117:AC120 AB269 AB131:AC132 AA136 AB136:AC137 AB141:AC141 AB154:AC154 AA178:AC178 AA164:AC164 AB322:AC322 AA149:AC151 AA211:AC211 AA79:AA80 AA186:AC187 AA326:AC326 AB212:AB214 AA185 AA270:AC275 AB324:AC325 AB43:AC43 AC366:AC368 AA208:AA210 AA257 AB81 AA128:AC128 AC93:AC96 AA383:AC391 AA93:AB93 AB276:AC279 AA82:AC92 AA282:AA285 AC208 AA279 AA280:AC281 AA95:AC95 AA97:AC100 AC258 AC159 AA157:AC157 AA158:AB159 AA191:AC195 AA241:AC252 AB173:AC173 AA235:AC238 AA140:AC140 AA359:AA364 AB359:AC365 AA288 AB255:AC255 AA51:AC52 AA328:AC328 AA233:AC233 AA348:AC357 AA19:AC25 AA366:AB367 AA216:AB216 AA319:AA325 AA50 AC3:AC9 AB45:AC47 AB319:AB321 AB209:AC210 AB282:AC288 AB163:AC163 AA217:AC228 AA212:AA215 AA183:AB183 AA369:AC380 AA259:AC266 AB239:AC240 AA197 AC321 AB196:AC197 AB53:AB56 AA180:AC182 AB184:AC185 AC212:AC215 AA330:AC346 AC199:AC206 AA300:AB317 AC300:AC319 AA44:AA47 AA290:AA298 AB290:AB293 AC289:AC293 AB295:AC299 AC54:AC56 AA198:AB207 AB123:AC124 AA3:AB17 AC11:AC17 AB17:AC18 AB58:AC65 AB67:AC80 AA54:AA77 AA27:AC42 AC231:AC232 AA231:AA232 AB231" xr:uid="{68ED1C44-F1EF-42C9-820F-210AA4FA959D}"/>
    <dataValidation allowBlank="1" showInputMessage="1" showErrorMessage="1" prompt="Insert screenshot link" sqref="AB226:AC226 AB326 AB81 AA167:AB168 AB252 AB217:AB218 AB158 AA50 AB35:AB37 AA10 AC3:AC9 AC295:AC319 AA198 AB342 F392:G392 D392 AC217:AC225 AA263 AC184:AC197 AC159:AC182 AC321:AC392 AC208:AC215 AC199:AC206 AC45:AC56 AC82:AC157 AC58:AC80 AC11:AC43 AC227:AC293" xr:uid="{B5DD56FD-4C4D-4B35-86EA-5A3253F3D64B}"/>
    <dataValidation allowBlank="1" showErrorMessage="1" prompt="Insert screenshot link" sqref="AB323:AC325 F4:H8 E10 E41 E75 E90 E95 E100 E105 D123:E123 E126:E128 E166 E196 E214 E225 E228:E229 E243 D265:E266 D334:E334 E341 E324:E325 D349:E349 E360:E361 E366:E367 E317 D253:E254 E70:E71 E280:E281 E205 D234:E234 E299 E284:E286 E343 E301 E28 D52:E52 E73 E289:E293 E64:E66 CE345:CE347 D346:E347 D369:E370 D385:E385 E387 D386:D391 F391:H391 E187:E188 E310 BP137:BQ137 BP79:BQ80 BP142:BQ142 BP252:BQ252 H392:H398 BP269:BQ269 I127 I137 I140 I146 I150 I154:I155 I165 I171 I173:I174 I186 I203 I205 I208 I213 I223 I225:I226 I228:I229 I242 I251 I258 I262 I264 I273 I283 I314 I318 I323 I363 I368 I379 I390 E180:E181 E371:E376 BQ264 E232:E233 D335:D384 E183 E216 E239:E240 D235:D252 D255:D333 E208:E210 D53:D122 D4:D51 H9:H390 D124:D233" xr:uid="{CE16667B-27AD-4E8A-81D5-4BD109C2BB91}"/>
    <dataValidation type="textLength" allowBlank="1" showErrorMessage="1" prompt="Insert screenshot link" sqref="CD345:CD347 E332 F9:G391" xr:uid="{E23B278F-FF38-4DF4-B747-84EAA0651AED}">
      <formula1>4</formula1>
      <formula2>4</formula2>
    </dataValidation>
    <dataValidation type="list" allowBlank="1" showInputMessage="1" showErrorMessage="1" sqref="CG346:CG398 CG288:CG344 CG3:CG286" xr:uid="{B10A9240-0D24-47F1-844B-1AB48CDA1816}"/>
  </dataValidations>
  <hyperlinks>
    <hyperlink ref="AA388" r:id="rId1" xr:uid="{E516CB87-6062-40EC-AADD-4A1E3F29DA9E}"/>
    <hyperlink ref="AA393" r:id="rId2" xr:uid="{C24B330A-4B36-4FC0-B373-384893789E97}"/>
    <hyperlink ref="AC397" r:id="rId3" xr:uid="{CBB89722-7EB4-4C0D-B4C9-A4BB0C844B54}"/>
    <hyperlink ref="AA387" r:id="rId4" xr:uid="{3D3C6623-9B9B-44E0-B4D1-5F463A44E1A0}"/>
    <hyperlink ref="AJ385" r:id="rId5" xr:uid="{9AD4B9CE-1BD2-401B-B7FE-3710E12D92F9}"/>
    <hyperlink ref="AA24" r:id="rId6" xr:uid="{C36E1456-02AA-4567-ACA8-7AE46753FEB5}"/>
    <hyperlink ref="AA300" r:id="rId7" xr:uid="{837155A4-AE12-4678-9685-4B0A775D00A8}"/>
    <hyperlink ref="AB291" r:id="rId8" xr:uid="{181A6A18-D97D-4CC3-9BC6-27D01CC1FC19}"/>
    <hyperlink ref="AA286" r:id="rId9" xr:uid="{61120ACC-2152-4B8F-A1BB-EB2922459861}"/>
    <hyperlink ref="AC352" r:id="rId10" location="/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display="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xr:uid="{481BBF05-3499-42F5-8E5B-1DB4C47104AF}"/>
    <hyperlink ref="AA355" r:id="rId11" xr:uid="{F060EA24-77AB-489A-BDBE-11BA65D7BB1B}"/>
    <hyperlink ref="AB14" r:id="rId12" xr:uid="{A0B2541E-B93C-49F3-B098-80EF0B57F417}"/>
    <hyperlink ref="AA14" r:id="rId13" xr:uid="{1D7A5398-D195-4E62-8F14-06E41D0ABAE3}"/>
    <hyperlink ref="AC14" r:id="rId14" location="/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display="https://teams.microsoft.com/_#/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xr:uid="{ADB95D65-15D6-4D6A-B26C-9A3760DA9DBF}"/>
    <hyperlink ref="AA117" r:id="rId15" xr:uid="{BD2B962F-7CC2-44CB-84A5-26CF9C05C2DC}"/>
    <hyperlink ref="AB117" r:id="rId16" xr:uid="{5A16E11F-458B-4712-BCAD-B73820E3C141}"/>
    <hyperlink ref="AC117" r:id="rId1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xr:uid="{3378078F-AC90-4A50-8DA1-C0B71411C920}"/>
    <hyperlink ref="AA145" r:id="rId18" xr:uid="{13FB9946-C7AB-4EFB-B71E-888D94F32050}"/>
    <hyperlink ref="AA158" r:id="rId19" xr:uid="{1AE10689-06DF-4297-B120-68A71E699235}"/>
    <hyperlink ref="AA167" r:id="rId20" xr:uid="{BC1DB906-D513-4F80-AD38-1D19BCFE9C0D}"/>
    <hyperlink ref="AA218" r:id="rId21" xr:uid="{E2D79325-BD1F-4EA5-8BAB-2C6449E53173}"/>
    <hyperlink ref="AA313" r:id="rId22" xr:uid="{C5D2B3EC-040A-4649-8DCA-B09A41A5DF7B}"/>
    <hyperlink ref="AA257" r:id="rId23" xr:uid="{F0602F58-7BF2-41B8-89B6-5F31FB801D21}"/>
    <hyperlink ref="AA204" r:id="rId24" xr:uid="{3336CA97-865B-45FE-87E5-E60059396D1A}"/>
    <hyperlink ref="AB295" r:id="rId25" location="42277797" xr:uid="{2B6BADDB-623F-43C7-8047-1BB9C6F7C7E1}"/>
    <hyperlink ref="AA299" r:id="rId26" xr:uid="{AC9CD790-1973-4D05-95C4-73B395CBF29A}"/>
    <hyperlink ref="AA321" r:id="rId27" xr:uid="{A6541407-BDA3-4861-8F83-88B1CB5AA455}"/>
    <hyperlink ref="AB29" r:id="rId28" xr:uid="{60E2E938-E97F-4CA6-9A0A-7CE0C2C4F3C8}"/>
    <hyperlink ref="AA280" r:id="rId29" xr:uid="{5E823FDF-BC76-471A-975A-62ACB941D735}"/>
    <hyperlink ref="AA227" r:id="rId30" xr:uid="{D3F19893-6F7C-4705-8656-6F6D8CFEC18F}"/>
    <hyperlink ref="AA293" r:id="rId31" xr:uid="{6347F097-029A-4D23-B050-6A1F967118B4}"/>
    <hyperlink ref="AA12" r:id="rId32" xr:uid="{2A9FC072-D636-4B7D-86B3-E2CEBE67EBDC}"/>
    <hyperlink ref="AA33" r:id="rId33" xr:uid="{A4D8E3FE-DBD4-4AFD-9ED0-D5A3EA4CD51A}"/>
    <hyperlink ref="AA185" r:id="rId34" xr:uid="{18F2F7D5-59D2-445A-810F-EA7EDCDB1A7C}"/>
    <hyperlink ref="AB185" r:id="rId35" xr:uid="{B9BCDB6A-6560-4240-BCF0-3A06B476D090}"/>
    <hyperlink ref="AA342" r:id="rId36" xr:uid="{EA5E1915-677E-48FB-9645-CF7784355BF2}"/>
    <hyperlink ref="AA221" r:id="rId37" xr:uid="{5F984440-1E0D-402C-9C01-0C046F8D6CA9}"/>
    <hyperlink ref="AA369" r:id="rId38" xr:uid="{7A8FBE40-8B1F-4ECB-BC4D-092530AFAD2B}"/>
    <hyperlink ref="AB369" r:id="rId39" xr:uid="{A44DE3B3-4A54-4F8F-BDCF-82E5C35C1E95}"/>
    <hyperlink ref="AC369" r:id="rId40" xr:uid="{7DD38C0D-4F69-4CF0-A874-E17A5D02BCF7}"/>
    <hyperlink ref="AA371" r:id="rId41" xr:uid="{7E834A5F-E0B0-4B05-AD1D-C8B59081E166}"/>
    <hyperlink ref="AA242" r:id="rId42" xr:uid="{49AD3008-88F7-490E-A7CD-106F6857833D}"/>
    <hyperlink ref="AA247" r:id="rId43" xr:uid="{AB2DF8CA-F97C-48B8-A07C-B3AECFF953D6}"/>
    <hyperlink ref="AA179" r:id="rId44" xr:uid="{161C0CB3-8D7E-4B0F-A000-FFA5642899A2}"/>
    <hyperlink ref="AC148" r:id="rId45" xr:uid="{5992D33C-9310-4AB9-AB9C-8120F4A965CE}"/>
    <hyperlink ref="AA143" r:id="rId46" xr:uid="{C9AD28C0-474D-4D41-B0F9-B63D673A4B1A}"/>
    <hyperlink ref="AA141" r:id="rId47" xr:uid="{D26AD551-8B5F-4E6A-8A4D-30BA3F01C3E9}"/>
    <hyperlink ref="AA121" r:id="rId48" xr:uid="{D947405D-971B-44AF-A595-7850E68FF47B}"/>
    <hyperlink ref="AA104" r:id="rId49" xr:uid="{9D0D6E54-0F07-4500-B795-AEA6841FD46F}"/>
    <hyperlink ref="AB102" r:id="rId50" xr:uid="{6753E270-52CE-42BE-B793-E8B159F48475}"/>
    <hyperlink ref="AC102" r:id="rId51" xr:uid="{812198E8-1335-47B8-9B82-B7539D37A691}"/>
    <hyperlink ref="AA90" r:id="rId52" xr:uid="{EBE8D344-DFFC-4469-851A-6C5C0EFBD14C}"/>
    <hyperlink ref="AC185" r:id="rId53" display="https://mhclg.sharepoint.com/:i:/r/sites/DevelopmentPlans/Shared%20Documents/Data%20and%20Analysis/Planning%20Data%20Unit/Data%20Project/Short-term%20Solution/LDS%20Approach/LDS%20screen%20captures/LLE17%20-%20London%20Legacy%20LDS%202017.PNG?csf=1&amp;e=QRcea9" xr:uid="{8BE45E15-DFE3-4773-BD76-584388538239}"/>
    <hyperlink ref="AA103" r:id="rId54" xr:uid="{DD4F3DE2-463D-4A04-A6D7-60E6208CE1B8}"/>
    <hyperlink ref="AA136" r:id="rId55" xr:uid="{02811073-8D66-4197-BB83-3F1588F636E5}"/>
    <hyperlink ref="AB196" r:id="rId56" xr:uid="{E1A54ED3-F662-4424-8C85-A0BAE7FA8EFD}"/>
    <hyperlink ref="AC196" r:id="rId57" xr:uid="{03CB5D33-680D-4E69-A53F-E130144507A6}"/>
    <hyperlink ref="AA295" r:id="rId58" xr:uid="{5BE9BB40-909D-4F63-8B19-F6A198352249}"/>
    <hyperlink ref="AC295" r:id="rId59" xr:uid="{DC09F489-B125-4ACB-AEE5-BA01E6B06723}"/>
    <hyperlink ref="AC90" r:id="rId60" xr:uid="{B6A0AD4B-2065-4CE2-A5CB-8E3379B5855C}"/>
    <hyperlink ref="AC245" r:id="rId61" xr:uid="{8AD35A4C-5B6B-4BCA-8ACF-41563A92BED2}"/>
    <hyperlink ref="AA275" r:id="rId62" xr:uid="{EDBCEE47-3940-46DB-9A81-C11825A862F9}"/>
    <hyperlink ref="AJ341" r:id="rId63" xr:uid="{1753886D-C72C-4388-890C-2CD46ED2BD9F}"/>
    <hyperlink ref="AQ216" r:id="rId64" xr:uid="{23238528-B512-431E-BFB1-B4A3FDBC3D98}"/>
    <hyperlink ref="AK216" r:id="rId65" xr:uid="{6F3CF7DB-1476-4B44-A466-EBDC77265530}"/>
    <hyperlink ref="AC12" r:id="rId66" xr:uid="{B129CFFB-B4E5-463F-84AA-7C7E935E78C0}"/>
    <hyperlink ref="AC57" r:id="rId67" xr:uid="{C3C9826F-2ECE-4891-83D1-B0B178E8A977}"/>
    <hyperlink ref="AR61" r:id="rId68" xr:uid="{79E7B85B-AEA0-49AE-9476-4C5D2AABC95B}"/>
    <hyperlink ref="AQ61" r:id="rId69" xr:uid="{CBA166AC-0012-45F2-9DF8-3A339B265BCC}"/>
    <hyperlink ref="AA156" r:id="rId70" xr:uid="{87CDC234-E410-4752-8130-A50AFF5A5AE1}"/>
    <hyperlink ref="AJ55" r:id="rId71" xr:uid="{C359B765-FBA4-4BFD-841B-20FE5A326AAF}"/>
    <hyperlink ref="AQ55" r:id="rId72" xr:uid="{E985C792-D558-4FA8-B593-5894EFF3EC72}"/>
    <hyperlink ref="AJ180" r:id="rId73" xr:uid="{BC56EEED-B8F3-4E2A-A025-4AC2BFACC01C}"/>
    <hyperlink ref="AB283" r:id="rId74" xr:uid="{46DD145A-95AD-4F1E-AD8A-A73C82692496}"/>
    <hyperlink ref="AC280" r:id="rId75" xr:uid="{86AB3340-6B00-4EDE-8D92-F8B859196AD7}"/>
    <hyperlink ref="AR355" r:id="rId76" xr:uid="{6887516A-BFAC-49B3-9933-686051E3E4A8}"/>
    <hyperlink ref="AA65" r:id="rId77" xr:uid="{BAC34B6B-444A-4693-8CC0-7F170B5F8B24}"/>
    <hyperlink ref="AA197" r:id="rId78" xr:uid="{A33AA7CA-7F76-472D-B408-13CD4C9FFBBB}"/>
    <hyperlink ref="AA228" r:id="rId79" xr:uid="{CA0563C3-DE21-4018-BE4B-79429A9605EB}"/>
    <hyperlink ref="AK85" r:id="rId80" xr:uid="{E955D293-8911-409A-B0E1-AEFC41CEC635}"/>
    <hyperlink ref="AJ178" r:id="rId81" xr:uid="{D818B56B-8E0D-4285-AAA2-62DF5D689E5E}"/>
    <hyperlink ref="AQ178" r:id="rId82" xr:uid="{372C3F9F-97B3-481E-8EE9-F60A9F255F86}"/>
    <hyperlink ref="AA181" r:id="rId83" xr:uid="{21DCAC55-6B15-4423-97B3-77BC4547A801}"/>
    <hyperlink ref="AA254" r:id="rId84" xr:uid="{3FBF0995-746A-499D-A691-1735A96D9226}"/>
    <hyperlink ref="AA196" r:id="rId85" xr:uid="{531861AE-F251-474D-AB19-FE206EE0B1EC}"/>
    <hyperlink ref="AJ107" r:id="rId86" xr:uid="{A7A96486-E33B-430E-BE01-A83596E159A6}"/>
    <hyperlink ref="AA283" r:id="rId87" xr:uid="{95F1FBF4-FF75-48B9-AA0B-008A3347509F}"/>
    <hyperlink ref="AQ153" r:id="rId88" xr:uid="{612B6831-3767-42F4-A224-5E76FDF2773C}"/>
    <hyperlink ref="AX153" r:id="rId89" xr:uid="{BB8A76D9-6918-4FAB-9BB2-C75786E0E7F8}"/>
    <hyperlink ref="AA216" r:id="rId90" xr:uid="{354C0388-AA60-4FD7-9E03-F11CD6BD6526}"/>
    <hyperlink ref="AA5" r:id="rId91" xr:uid="{991D738C-AF6B-4ABC-BEFE-47B87966FBB1}"/>
    <hyperlink ref="AX178" r:id="rId92" xr:uid="{5686F129-3250-405D-B38C-1BF094542264}"/>
    <hyperlink ref="AA229" r:id="rId93" xr:uid="{8024BBD2-7B09-4344-B9A1-1C1A77DCE77A}"/>
    <hyperlink ref="AA96" r:id="rId94" xr:uid="{F5BCAE35-A775-4D22-8278-FDB3E1945D9D}"/>
    <hyperlink ref="AA57" r:id="rId95" xr:uid="{98FD7A12-8126-4A42-A981-C2EA836BE685}"/>
    <hyperlink ref="AB57" r:id="rId96" xr:uid="{99BD4070-4737-4FB6-8187-9FC7BCBD97AA}"/>
    <hyperlink ref="AA81" r:id="rId97" xr:uid="{453A52CD-C973-4DF8-A351-7DB5367CEFB9}"/>
    <hyperlink ref="AA72" r:id="rId98" xr:uid="{01E601BF-276C-4C70-8494-E97C9D1A869C}"/>
    <hyperlink ref="AB72" r:id="rId99" xr:uid="{5235A702-DCD5-4C94-9DF8-4F2F423BB23B}"/>
    <hyperlink ref="AC211" r:id="rId100" xr:uid="{007F2917-69D4-46CD-8198-BB73F0AE1906}"/>
    <hyperlink ref="AB333" r:id="rId101" xr:uid="{F966E4FA-865D-4C13-A59B-1EED96EAC59F}"/>
    <hyperlink ref="AA333" r:id="rId102" xr:uid="{E83D6CA9-042B-4481-8406-E4771155E35E}"/>
    <hyperlink ref="AC380" r:id="rId103" xr:uid="{3A4F38D9-9055-49AB-90D9-71B50625B1D2}"/>
    <hyperlink ref="AJ234" r:id="rId104" xr:uid="{18EA896D-66BB-4E1E-95AF-E3F6792CEB09}"/>
    <hyperlink ref="AJ75" r:id="rId105" xr:uid="{23FCD301-46DD-44F3-ABD2-6E91B19BB22D}"/>
    <hyperlink ref="AA122" r:id="rId106" xr:uid="{95DF3C72-FA7D-4D19-8B69-38251957EEB1}"/>
    <hyperlink ref="AX216" r:id="rId107" xr:uid="{0F6D7AD8-F558-4B65-9D9F-2A654E1767C4}"/>
    <hyperlink ref="AB195" r:id="rId108" location=":~:text=The%20Local%20Development%20Scheme%20(LDS,Cabinet%20on%206th%20July%202020." xr:uid="{096F5C5D-0FE9-4863-BAEA-B4D9BBCFDCD9}"/>
    <hyperlink ref="AB375" r:id="rId109" xr:uid="{030311F7-1E5A-49D0-A188-6ED556CD41D8}"/>
    <hyperlink ref="AA375" r:id="rId110" xr:uid="{4C924AF2-E89A-482A-ACC7-2EC06D615F6A}"/>
    <hyperlink ref="AB299" r:id="rId111" xr:uid="{5F836131-E3E9-4861-9162-8544E68566C5}"/>
    <hyperlink ref="AC299" r:id="rId112" xr:uid="{24CCA602-7D81-434D-BF2C-A2D96EEFCA8D}"/>
    <hyperlink ref="AA76" r:id="rId113" xr:uid="{7E169848-85F6-49BD-8FCD-3C91788FDE45}"/>
    <hyperlink ref="AQ134" r:id="rId114" location="_ga=2.8487669.116773669.1603733659-628715772.1602077392" xr:uid="{C90C0F49-0754-4110-938A-9DC79CA57A35}"/>
    <hyperlink ref="AJ64" r:id="rId115" xr:uid="{0D2266C3-5EC7-4BEF-98F1-DEF94520E1C4}"/>
    <hyperlink ref="AC64" r:id="rId116" xr:uid="{390DE746-F696-4CC6-A130-588B5B65C1F2}"/>
    <hyperlink ref="AJ296" r:id="rId117" xr:uid="{0EC8E3C1-0646-41BD-AD22-BA3314A1B251}"/>
    <hyperlink ref="AC296" r:id="rId118" xr:uid="{1D132764-CAA1-4AD7-A8C1-302CFCF2756E}"/>
    <hyperlink ref="AJ350" r:id="rId119" xr:uid="{56D900BB-A29A-4BC1-A5E5-082AA7264217}"/>
    <hyperlink ref="AC350" r:id="rId120" xr:uid="{2F4B7C14-67A3-49CC-BED0-FD335EAB1955}"/>
    <hyperlink ref="AJ373" r:id="rId121" xr:uid="{B2CB09D3-9B90-4BC2-BB5D-64323DA071F0}"/>
    <hyperlink ref="AC373" r:id="rId122" xr:uid="{6590AE9B-2313-43D7-A0CC-8DE36353167E}"/>
    <hyperlink ref="AA187" r:id="rId123" xr:uid="{23157552-1DBA-44F6-8A1C-B38C88778602}"/>
    <hyperlink ref="AJ312" r:id="rId124" xr:uid="{1D41B6DD-EB19-4480-A661-833103148976}"/>
    <hyperlink ref="AB280" r:id="rId125" xr:uid="{BDC98637-6F95-463B-A241-913FC8B6C3F4}"/>
    <hyperlink ref="AA188" r:id="rId126" xr:uid="{5FCAE7BA-15AA-4D82-9CF2-1251780740CB}"/>
    <hyperlink ref="AJ48" r:id="rId127" xr:uid="{0D344BF0-3A25-4E95-8C39-A08DA0CCBD5A}"/>
    <hyperlink ref="AA195" r:id="rId128" xr:uid="{E0BAAAAD-F054-405F-948E-106830960A9B}"/>
    <hyperlink ref="AA49" r:id="rId129" xr:uid="{39F93699-5899-4CD8-A2D0-0D6AE53537D9}"/>
    <hyperlink ref="AQ34" r:id="rId130" xr:uid="{022F6BB3-6234-42DB-ACBC-F1D2E21F75E5}"/>
    <hyperlink ref="AA92" r:id="rId131" xr:uid="{EFB0B7B3-718C-486B-8A73-73EAAF1FED50}"/>
    <hyperlink ref="AA318" r:id="rId132" xr:uid="{D5340C8B-C0BD-4947-89EA-8C542BA59A86}"/>
    <hyperlink ref="AA129" r:id="rId133" xr:uid="{04D378F0-11A2-426F-9492-4E27F830D4C6}"/>
    <hyperlink ref="AQ163" r:id="rId134" xr:uid="{6769BE61-B9A1-4F1F-A2C7-D7888036A9F9}"/>
    <hyperlink ref="AA61" r:id="rId135" xr:uid="{15D47355-1819-41DE-9174-E4B307675B01}"/>
    <hyperlink ref="AK96" r:id="rId136" xr:uid="{6F621D83-3352-4EF8-8E07-77E2CA2BAF9A}"/>
    <hyperlink ref="AA205" r:id="rId137" xr:uid="{93E9FE83-EEAB-4462-8BA7-EE00595CE25D}"/>
    <hyperlink ref="AA25" r:id="rId138" xr:uid="{2C8D90A3-04F8-45F4-B843-28823E069128}"/>
    <hyperlink ref="AA20" r:id="rId139" xr:uid="{BF720ECF-8D2A-483F-8AB0-6370C7255597}"/>
    <hyperlink ref="AA364" r:id="rId140" xr:uid="{F01FF567-757B-460D-A042-F880A313EBA2}"/>
    <hyperlink ref="AA270" r:id="rId141" xr:uid="{848179F7-A2F7-476E-AF9F-31C971502517}"/>
    <hyperlink ref="AA385" r:id="rId142" xr:uid="{483DA5DD-7727-4D70-89A4-05549CA8091E}"/>
    <hyperlink ref="AA82" r:id="rId143" location=":~:text=Self%20build%20register-,Local%20Development%20Scheme,timetable%20is%20currently%20being%20reviewed." xr:uid="{C6EF20BD-948C-4398-B2F2-39BB005C89D6}"/>
    <hyperlink ref="AA180" r:id="rId144" xr:uid="{532283A8-89AF-4EE2-952A-99B41F3B4D64}"/>
    <hyperlink ref="AA18" r:id="rId145" xr:uid="{C8667957-2F99-4A37-9631-3BAA1FCC1FCE}"/>
    <hyperlink ref="AA353" r:id="rId146" xr:uid="{505A3597-145A-4527-AE05-1FCDCD4EF27B}"/>
    <hyperlink ref="AA390" r:id="rId147" xr:uid="{4E7F0957-9647-4972-A12D-C38481B4B690}"/>
    <hyperlink ref="AA4" r:id="rId148" xr:uid="{AED4BFC2-7128-4491-B49F-86C37AD30F80}"/>
    <hyperlink ref="AA159" r:id="rId149" xr:uid="{0902937B-C7AF-449A-B31D-4D27271FB31E}"/>
    <hyperlink ref="AA302" r:id="rId150" xr:uid="{46FDEFC8-AE1F-44F0-8AF7-FC5677957A17}"/>
    <hyperlink ref="AA339" r:id="rId151" xr:uid="{E4BC9432-BE3F-454B-A756-DA3D4A436227}"/>
    <hyperlink ref="AJ5" r:id="rId152" xr:uid="{5A976E92-54C3-46DB-987A-0E367303C17B}"/>
    <hyperlink ref="AA79" r:id="rId153" xr:uid="{3D178E07-7C0B-4AC0-BF4B-28BFC8A498B8}"/>
    <hyperlink ref="AA343" r:id="rId154" xr:uid="{9AA79637-122F-4F9A-A0B4-FD94D2699B6A}"/>
    <hyperlink ref="AA153" r:id="rId155" xr:uid="{2AA6FD1F-4D72-46CA-8653-531522B51359}"/>
    <hyperlink ref="AJ293" r:id="rId156" xr:uid="{E64A11E5-4EA6-4346-8973-51A6AB0AC2BF}"/>
    <hyperlink ref="AA99" r:id="rId157" xr:uid="{071DE9B5-E5DD-4356-9217-8EBFC6464738}"/>
    <hyperlink ref="AA265" r:id="rId158" xr:uid="{C0DB62A6-FC9C-46F2-856F-9B78C8090282}"/>
    <hyperlink ref="AJ32" r:id="rId159" xr:uid="{C1321AA0-4E1E-4227-89EB-40D9E270CE47}"/>
    <hyperlink ref="AA17" r:id="rId160" xr:uid="{807316B4-C7FB-43D1-9241-0C7A081BADCC}"/>
    <hyperlink ref="AA23" r:id="rId161" xr:uid="{46F873A0-58B8-482E-A1F4-610EDF1FF776}"/>
    <hyperlink ref="AJ105" r:id="rId162" xr:uid="{D9C4AE8A-5FD3-4448-8497-7806D3309B1B}"/>
    <hyperlink ref="AA243" r:id="rId163" xr:uid="{9F64C7E2-EE32-4EFB-86F3-F663C2257613}"/>
    <hyperlink ref="AA95" r:id="rId164" xr:uid="{3AE0C367-6FF5-42ED-9BDC-E3382352F456}"/>
    <hyperlink ref="AA213" r:id="rId165" xr:uid="{F40D970E-7048-4A07-8C84-20E5EB587AB4}"/>
    <hyperlink ref="AJ269" r:id="rId166" xr:uid="{DF6BAB15-B52D-4A08-94AF-8E3C19BDF900}"/>
    <hyperlink ref="AJ199" r:id="rId167" xr:uid="{CE7057A2-4B63-4E96-B88E-A2E195792758}"/>
    <hyperlink ref="AA59" r:id="rId168" xr:uid="{88DDCF16-302C-414E-9A17-F8F7964A367D}"/>
    <hyperlink ref="AA39" r:id="rId169" xr:uid="{DE69D003-DFDE-43C1-8940-1E16D07EE6BF}"/>
    <hyperlink ref="AA144" r:id="rId170" xr:uid="{EBD887E4-8029-453F-A4E5-CCCEC51F0713}"/>
    <hyperlink ref="AA113" r:id="rId171" xr:uid="{F8D53C3D-FDAC-4863-8FDC-5B8E8AEBF388}"/>
    <hyperlink ref="AA94" r:id="rId172" location="adopted-development-plan-documents" xr:uid="{33709A06-4C2C-46BB-9BB2-743DEC6D8789}"/>
    <hyperlink ref="AA258" r:id="rId173" xr:uid="{C291034E-45AF-45D4-85C6-C2D674D4C1D7}"/>
    <hyperlink ref="AJ45" r:id="rId174" xr:uid="{3E252AD2-F184-4D20-9EDB-6BB39CB953DE}"/>
    <hyperlink ref="AA324" r:id="rId175" xr:uid="{315B67B8-CBB2-4D12-B6B2-C13F962FFE28}"/>
    <hyperlink ref="AC9" r:id="rId176" location="/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display="https://teams.microsoft.com/_#/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xr:uid="{200D324C-6129-469D-B9A4-FD76F5064896}"/>
    <hyperlink ref="AB9" r:id="rId177" xr:uid="{39E48443-A7CA-4FE4-9E48-887700867A2F}"/>
    <hyperlink ref="AA9" r:id="rId178" xr:uid="{7F473544-D6F6-4B53-BFA2-5643C5E5DD60}"/>
    <hyperlink ref="AA118" r:id="rId179" xr:uid="{EA637355-C0A5-4DA8-9236-DB0CE7748000}"/>
    <hyperlink ref="AA38" r:id="rId180" xr:uid="{CB16DD9A-4F7F-4D6A-8809-F680EB15D20D}"/>
    <hyperlink ref="AA223" r:id="rId181" xr:uid="{B604CD7E-C0D7-42F6-8CE8-B6C5156CEA9E}"/>
    <hyperlink ref="AA75" r:id="rId182" xr:uid="{A82E366B-E594-4EE0-AD68-F9DC5C11E831}"/>
    <hyperlink ref="AA110" r:id="rId183" xr:uid="{F4EBA0EA-C591-43B5-8869-3CE1B4610D68}"/>
    <hyperlink ref="AA128" r:id="rId184" xr:uid="{BCA78572-9163-41BD-9801-01DA7FF80620}"/>
    <hyperlink ref="AA376" r:id="rId185" xr:uid="{B0FDBDA5-8A7A-4019-AB0B-1E0027169C56}"/>
    <hyperlink ref="AA363" r:id="rId186" xr:uid="{EC191378-8974-4CEA-BF3E-82DA03C51B73}"/>
    <hyperlink ref="AA341" r:id="rId187" xr:uid="{6B61E672-050F-420F-BDB6-F869B0ACB71C}"/>
    <hyperlink ref="AJ235" r:id="rId188" xr:uid="{3C1A17A3-BC26-46F2-8080-E025B449840F}"/>
    <hyperlink ref="AA199" r:id="rId189" xr:uid="{6660B294-04CF-4535-9626-E435D14AFE5B}"/>
    <hyperlink ref="AA237" r:id="rId190" xr:uid="{4BB227FC-FAAC-40CF-ABDE-4AD277B8AF94}"/>
    <hyperlink ref="AB345" r:id="rId191" xr:uid="{3D0E3C91-D1AE-4AD2-AC8E-FBB1660E4374}"/>
    <hyperlink ref="AA105" r:id="rId192" xr:uid="{F14231C8-193D-47AD-900A-5DE60CDBF573}"/>
    <hyperlink ref="AA222" r:id="rId193" xr:uid="{F7359FC1-E231-40A2-9ED1-038B45AB171E}"/>
    <hyperlink ref="AA323" r:id="rId194" xr:uid="{126126C3-A5C2-4467-A5D1-E1BD62D23BE2}"/>
    <hyperlink ref="AA62" r:id="rId195" xr:uid="{5CD27DB0-C28A-4BAA-A12B-EB21E8378DB9}"/>
    <hyperlink ref="AA240" r:id="rId196" location=":~:text=A%20new%20Local%20Development%20Scheme,new%20Local%20Plan%20for%20Peterborough." xr:uid="{9086ECE2-0936-45AB-A3DC-20575393E2E5}"/>
    <hyperlink ref="AJ240" r:id="rId197" location="consultation---issues-and-options-4-0" xr:uid="{C12BFD2E-8783-40F1-837E-3E6521F8331D}"/>
    <hyperlink ref="AA162" r:id="rId198" xr:uid="{7A220EF7-2D0F-4DA2-9D0D-7989A5A23FAB}"/>
    <hyperlink ref="AA45" r:id="rId199" xr:uid="{ED5B688E-939D-4B28-A640-5FB6490ABAA6}"/>
    <hyperlink ref="AA251" r:id="rId200" xr:uid="{D3CF6593-12C9-41CF-93A7-83601F73BA5E}"/>
    <hyperlink ref="AA246" r:id="rId201" xr:uid="{EC9635E4-4F75-4B2B-8459-C4919C7B3BE6}"/>
    <hyperlink ref="AA194" r:id="rId202" xr:uid="{B2E61E80-4916-487C-95B1-F20A38A991A6}"/>
    <hyperlink ref="AA191" r:id="rId203" xr:uid="{32AA6217-D189-495F-BF33-FDE0BE25879B}"/>
    <hyperlink ref="AA166" r:id="rId204" xr:uid="{CDECE863-CFD2-4803-B46C-1658AC9905C4}"/>
    <hyperlink ref="AA248" r:id="rId205" xr:uid="{5F2E0CCB-8BEC-46C0-8379-8CD7257F8290}"/>
    <hyperlink ref="AA317" r:id="rId206" xr:uid="{11CDDD8B-672F-430D-8F61-E9E3022793D4}"/>
    <hyperlink ref="AA50" r:id="rId207" xr:uid="{FDE0BA53-BF2A-4138-A1A0-E4CCE8658D63}"/>
    <hyperlink ref="AA66" r:id="rId208" xr:uid="{A23D24BE-43D6-4A0B-A881-C1D051B04F2E}"/>
    <hyperlink ref="AA175" r:id="rId209" location=":~:text=Local%20Development%20Scheme-,Lambeth%20Local%20Development%20Scheme,LDS%20on%2027%20October%202021." xr:uid="{FF91853A-28AB-4CAC-BE3A-C2F744F8EEE5}"/>
    <hyperlink ref="AA152" r:id="rId210" xr:uid="{2922C39F-EFF6-4049-BAD9-1B07F6AB65C4}"/>
    <hyperlink ref="AA220" r:id="rId211" xr:uid="{2BCC8C9D-B243-4914-BD3D-D9A2FB995AFA}"/>
    <hyperlink ref="AA6" r:id="rId212" xr:uid="{1F19663A-3610-448B-9F57-AD84F9B866C4}"/>
    <hyperlink ref="AA86" r:id="rId213" xr:uid="{74DD1123-6285-4CF2-BCEA-38275F64899D}"/>
    <hyperlink ref="AA359" r:id="rId214" xr:uid="{F939584F-82B3-4C43-B9C4-DF68332CDE48}"/>
    <hyperlink ref="AA134" r:id="rId215" xr:uid="{C8D71756-D2F2-4BC0-A264-A39906CE6F2D}"/>
    <hyperlink ref="AA133" r:id="rId216" xr:uid="{A8AF3645-3D7F-4185-BEC4-A8727BB14EB8}"/>
    <hyperlink ref="AA127" r:id="rId217" xr:uid="{CD0D95A1-0A0D-4836-BE16-F9BDC1A72F0B}"/>
    <hyperlink ref="AA137" r:id="rId218" xr:uid="{852D7FAA-3A54-434E-BFD8-ED5905B099C0}"/>
    <hyperlink ref="AA124" r:id="rId219" xr:uid="{E8BE9324-C973-4ACA-AB9C-92F344774C14}"/>
    <hyperlink ref="AA301" r:id="rId220" xr:uid="{EA50A5BD-1008-4CAD-A44F-2992E81FB973}"/>
    <hyperlink ref="AA16" r:id="rId221" xr:uid="{B3C2BFBB-AA33-4105-8D71-F0084650A9C4}"/>
    <hyperlink ref="AA207" r:id="rId222" xr:uid="{128D76BE-8A18-459C-9394-3AE4FFF17AA4}"/>
    <hyperlink ref="AA115" r:id="rId223" xr:uid="{8BA8E743-DE66-435F-8442-2C079BEC1004}"/>
    <hyperlink ref="AA60" r:id="rId224" xr:uid="{875EDD7A-BA9F-46C5-83A7-E0D7D8681B29}"/>
    <hyperlink ref="AA68" r:id="rId225" xr:uid="{9170D0D5-7017-439C-BEFD-32623D1477EE}"/>
    <hyperlink ref="AA11" r:id="rId226" xr:uid="{02430CB2-0C6B-4EE7-89B6-4360F1B00C85}"/>
    <hyperlink ref="AA332" r:id="rId227" xr:uid="{BC62BF45-13B6-49C5-9E20-A918186A6712}"/>
    <hyperlink ref="AA160" r:id="rId228" xr:uid="{B41222CB-D8BB-4644-B4AC-FE9A769382D1}"/>
    <hyperlink ref="AA269" r:id="rId229" xr:uid="{E0D36EBC-68C3-4BC2-B1A8-1F2BD346A23D}"/>
    <hyperlink ref="AA282" r:id="rId230" xr:uid="{100E45C3-2441-4227-9DA8-8FF7AB535BCD}"/>
    <hyperlink ref="AB282" r:id="rId231" xr:uid="{C9D37249-AD83-4CD9-B8F5-D48CC115910B}"/>
    <hyperlink ref="AB6" r:id="rId232" xr:uid="{849E5427-8592-499A-A7E3-67C28B1324BE}"/>
    <hyperlink ref="AA289" r:id="rId233" xr:uid="{B1207866-2A6A-4530-A34A-E5FEEA94528E}"/>
    <hyperlink ref="AA386" r:id="rId234" xr:uid="{0CA6BA72-FC08-4CCD-9B3D-E61AB8DBFE36}"/>
    <hyperlink ref="AA346" r:id="rId235" xr:uid="{B9C5292F-C92F-4161-AE13-219186ED2752}"/>
    <hyperlink ref="AA235" r:id="rId236" xr:uid="{C1ED2527-D432-4546-A8BC-EDF8A3724958}"/>
    <hyperlink ref="AA42" r:id="rId237" xr:uid="{E6A8030E-0C36-4352-8353-2F8B39F18872}"/>
    <hyperlink ref="AA274" r:id="rId238" xr:uid="{2DAEF93A-41AD-4841-BC48-0854A2339A71}"/>
    <hyperlink ref="AA29" r:id="rId239" xr:uid="{A77632AB-C2DA-4D34-A35C-2F6CE0EA3FF6}"/>
    <hyperlink ref="AA74" r:id="rId240" xr:uid="{DBD1EBF2-30EE-46C9-BEE5-D0033FFEB303}"/>
    <hyperlink ref="AA130" r:id="rId241" xr:uid="{A2D6FAAD-25CC-4DE1-817B-022EBAD5A2E0}"/>
    <hyperlink ref="AA138" r:id="rId242" xr:uid="{C3AEEFF9-0032-4A68-AB1E-5B1F6C57C9EF}"/>
    <hyperlink ref="AA148" r:id="rId243" xr:uid="{6A637066-125B-4266-84F9-571DD930021E}"/>
    <hyperlink ref="AA209" r:id="rId244" xr:uid="{E81FAA19-1624-4A0F-BF6C-199F5CF87B2D}"/>
    <hyperlink ref="AB247" r:id="rId245" xr:uid="{9927247D-63C8-4375-B978-78CC6160EC01}"/>
    <hyperlink ref="AA291" r:id="rId246" xr:uid="{7A2CAB67-CA39-4EFC-9C06-3A6D3FAADC17}"/>
    <hyperlink ref="AA309" r:id="rId247" xr:uid="{FA1EE6D7-2FAF-47FE-BCE6-B611E5FA0ECA}"/>
    <hyperlink ref="AA314" r:id="rId248" xr:uid="{107B8AD1-3F14-45A2-BDF9-93602885A530}"/>
    <hyperlink ref="AA345" r:id="rId249" xr:uid="{54521DA5-CBFB-4ED7-817C-0FE85366C9F5}"/>
    <hyperlink ref="AA368" r:id="rId250" xr:uid="{A4A3D7B0-0932-4967-8653-AA78D7522A03}"/>
    <hyperlink ref="AA349" r:id="rId251" xr:uid="{34AEAB29-A097-4F33-9A9F-11A91B0F8917}"/>
    <hyperlink ref="AA377" r:id="rId252" xr:uid="{9D885BB8-0166-4E8F-9504-74EE9564F1D8}"/>
    <hyperlink ref="AA78" r:id="rId253" xr:uid="{673D1689-6065-448A-8D68-752421CBE0C9}"/>
    <hyperlink ref="AQ79" r:id="rId254" xr:uid="{B7D2EDB2-E0A3-452E-A066-C6B963F22F6B}"/>
    <hyperlink ref="AA312" r:id="rId255" xr:uid="{8C113153-F9B0-4B84-8A68-B0C8422E56C4}"/>
    <hyperlink ref="AA63" r:id="rId256" xr:uid="{115EB7A0-534D-4683-B0C2-3DD458A640E2}"/>
    <hyperlink ref="AA146" r:id="rId257" xr:uid="{A5A43FCB-093A-4AD0-9E5C-AFAB60F5A484}"/>
    <hyperlink ref="AJ56" r:id="rId258" xr:uid="{8CA10335-1F93-4D13-994B-40D7C5852BDA}"/>
    <hyperlink ref="AJ136" r:id="rId259" xr:uid="{E737A130-9CB3-44EA-AE2F-584D98734F6D}"/>
    <hyperlink ref="AJ260" r:id="rId260" xr:uid="{752B8E93-04C4-412F-9DCB-132918CBB425}"/>
    <hyperlink ref="AA239" r:id="rId261" xr:uid="{5B1495B9-94DD-458C-9EB8-EB15C8F25A73}"/>
    <hyperlink ref="AJ239" r:id="rId262" xr:uid="{01B8FEB7-6EA7-4CCA-87E3-01419CDEA5D0}"/>
    <hyperlink ref="AA67" r:id="rId263" xr:uid="{24D6CA62-C6AE-4F6D-92C5-0D8DC79BF21E}"/>
    <hyperlink ref="AX324" r:id="rId264" xr:uid="{13068CB4-9B19-4B67-9E94-7BF1BE5EE948}"/>
    <hyperlink ref="AA370" r:id="rId265" xr:uid="{B6C79753-E42F-4E8E-AA18-F85888BF9F5E}"/>
    <hyperlink ref="AB370" r:id="rId266" xr:uid="{69FA6303-BFB9-450C-817B-0D345AC1FADF}"/>
    <hyperlink ref="AA372" r:id="rId267" xr:uid="{65118064-712C-40E1-B3E2-B7A73714E602}"/>
    <hyperlink ref="AX135" r:id="rId268" xr:uid="{2CCC8A34-44F3-45EF-8404-D4EFA5D5E154}"/>
    <hyperlink ref="AX372" r:id="rId269" xr:uid="{853A44F9-2148-48FB-A368-F466A5542332}"/>
    <hyperlink ref="AQ19" r:id="rId270" xr:uid="{77294569-9A26-44E6-B1D8-7417AAFCA74A}"/>
    <hyperlink ref="AJ74" r:id="rId271" xr:uid="{98968F15-8D86-4082-AB55-90C7023AF919}"/>
    <hyperlink ref="AA338" r:id="rId272" xr:uid="{03CF68E6-8688-4AE3-83EB-A7573FED79FF}"/>
    <hyperlink ref="AB71" r:id="rId273" xr:uid="{00338F09-6E15-409E-B09F-5C3E8662FD04}"/>
    <hyperlink ref="AA71" r:id="rId274" xr:uid="{8A33F77F-4216-4589-9560-43D22F39DC94}"/>
    <hyperlink ref="AB244" r:id="rId275" xr:uid="{F8889566-826B-4AEC-90CD-1E90DC2A43C9}"/>
    <hyperlink ref="AA244" r:id="rId276" xr:uid="{2CF886B3-101D-4D0B-901E-F1953E6AE356}"/>
    <hyperlink ref="AB298" r:id="rId277" xr:uid="{6BF3F653-0D45-4570-B5B8-C3786C79E963}"/>
    <hyperlink ref="AA298" r:id="rId278" xr:uid="{07EE3385-0055-4258-9B19-12C3D897538F}"/>
    <hyperlink ref="AQ42" r:id="rId279" xr:uid="{DC58B447-1963-476E-9046-43E7639F96DE}"/>
    <hyperlink ref="BE341" r:id="rId280" xr:uid="{B09FE717-4CE4-4954-8F83-E36B72AA3AD6}"/>
    <hyperlink ref="BE337" r:id="rId281" xr:uid="{22A67F01-CA09-4729-94FC-47AB602D859D}"/>
    <hyperlink ref="BE153" r:id="rId282" xr:uid="{CA995A6B-50DF-4D97-81EE-B810EA695DD9}"/>
    <hyperlink ref="AQ62" r:id="rId283" xr:uid="{78D48568-AAD8-440D-A3FF-C76F9D2EBEE1}"/>
    <hyperlink ref="AJ391" r:id="rId284" xr:uid="{16A9808B-0B56-4E35-B6E7-A2A519F4B6C5}"/>
    <hyperlink ref="AQ297" r:id="rId285" xr:uid="{B33A1352-A802-466D-8DC7-0FF625716D42}"/>
    <hyperlink ref="AJ6" r:id="rId286" xr:uid="{76C4CED6-CC2E-4995-91FF-E0D9FC5EDA0F}"/>
    <hyperlink ref="AJ346" r:id="rId287" xr:uid="{B367CD88-BD95-4753-9453-8E2DE08349AE}"/>
    <hyperlink ref="AQ157" r:id="rId288" xr:uid="{2DDC51B0-2D5E-4449-933B-03D649D105C7}"/>
    <hyperlink ref="AA172" r:id="rId289" xr:uid="{8FC9C197-B794-493E-B799-13C74C95D10D}"/>
    <hyperlink ref="AA308" r:id="rId290" xr:uid="{D303BF67-C6B2-48CC-8F01-4B3499247C55}"/>
    <hyperlink ref="AJ213" r:id="rId291" xr:uid="{EA6FAE28-2237-4188-BDA0-8D5CAECFC2F3}"/>
    <hyperlink ref="AJ258" r:id="rId292" xr:uid="{3EC8C9A5-2D4A-4DB2-BA7C-92CF6916F119}"/>
    <hyperlink ref="AB324" r:id="rId293" xr:uid="{94C20843-5144-49B8-B859-CB94045356A2}"/>
    <hyperlink ref="AA170" r:id="rId294" xr:uid="{DCBF4C84-2B64-4EDE-BAA6-5AC51C0890A6}"/>
    <hyperlink ref="AA21" r:id="rId295" xr:uid="{7DBBFCA7-B00D-45D3-BC0E-F9E1D662288B}"/>
    <hyperlink ref="AB21" r:id="rId296" xr:uid="{0824CB36-5055-4995-8474-D3EA4FE01DEB}"/>
    <hyperlink ref="AA161" r:id="rId297" xr:uid="{EB7A1C8C-F8E1-44B0-A499-FD4719E307BB}"/>
    <hyperlink ref="AA383" r:id="rId298" xr:uid="{03860278-C98B-4B0B-BF4F-A4E1EE6C9ACF}"/>
    <hyperlink ref="AA44" r:id="rId299" xr:uid="{F7A7808E-1A04-41A4-A94F-A5EA5276E42E}"/>
    <hyperlink ref="AQ44" r:id="rId300" xr:uid="{D9EC7D2E-B361-4060-823D-0D9174BF046D}"/>
    <hyperlink ref="AA154" r:id="rId301" xr:uid="{0137B1FA-3FFF-48B8-83A2-D79E73D809C0}"/>
    <hyperlink ref="AA19" r:id="rId302" xr:uid="{A002AB34-882E-48BD-856E-859DFFF2D38E}"/>
    <hyperlink ref="AX65" r:id="rId303" xr:uid="{EC2A6A0E-DDE9-4E7B-8891-FABB048FDA62}"/>
    <hyperlink ref="AQ160" r:id="rId304" xr:uid="{237EA9F0-67D8-4567-B5C1-8417BAA8EA96}"/>
    <hyperlink ref="BE127" r:id="rId305" xr:uid="{ECF05EC3-285B-451D-84CB-F6F9A1070F0F}"/>
    <hyperlink ref="AA330" r:id="rId306" xr:uid="{A7EF8B33-28D3-48ED-AA32-5BA918BA8246}"/>
    <hyperlink ref="AQ231" r:id="rId307" xr:uid="{AD7BC0A1-527B-419E-A7A2-8C4C6235530A}"/>
    <hyperlink ref="AX101" r:id="rId308" xr:uid="{50D664C5-F968-4E6E-88F6-E4065F9433C5}"/>
    <hyperlink ref="AA287" r:id="rId309" xr:uid="{E2C2DE34-8BBC-434F-B5B4-5AA2B6332318}"/>
    <hyperlink ref="AA292" r:id="rId310" xr:uid="{59F72E55-BCA4-4CD3-975F-998C5DEB1180}"/>
    <hyperlink ref="AQ292" r:id="rId311" xr:uid="{970D0D44-D00F-4235-8071-961DE2FE53B9}"/>
    <hyperlink ref="AQ135" r:id="rId312" xr:uid="{FEA0250F-857D-4B8C-BBCD-803A16B8DA9E}"/>
    <hyperlink ref="AA40" r:id="rId313" xr:uid="{84CE85E3-630C-49A7-8F84-1A0C5E34EE96}"/>
    <hyperlink ref="AA157" r:id="rId314" xr:uid="{EB35CEC7-1B46-41BA-AC4D-2EA0804D1F33}"/>
    <hyperlink ref="AA273" r:id="rId315" xr:uid="{BD41B290-F1B9-4433-A63F-3CDD136631D7}"/>
    <hyperlink ref="AA200" r:id="rId316" xr:uid="{F8C3AB24-8115-477A-9FDA-5E1947E322A9}"/>
    <hyperlink ref="BE158" r:id="rId317" xr:uid="{4F668140-F720-4C56-A274-938ED9670B90}"/>
    <hyperlink ref="AA327" r:id="rId318" xr:uid="{1E81905F-BFF3-4F77-913E-7DAFCE2457CA}"/>
    <hyperlink ref="AB385" r:id="rId319" xr:uid="{A940DC36-9802-401C-BDB7-CE560A7B59A8}"/>
    <hyperlink ref="AB273" r:id="rId320" xr:uid="{6BD01FF7-E9BC-4E44-B1B3-14EF624DEA7F}"/>
    <hyperlink ref="AA84" r:id="rId321" xr:uid="{9255FBB6-B373-4251-9F83-496D894CF148}"/>
    <hyperlink ref="AA225" r:id="rId322" xr:uid="{1CACF69F-5ABC-428C-8D48-2D4F03D8C302}"/>
    <hyperlink ref="AA335" r:id="rId323" xr:uid="{C9589C65-E3D8-463F-B850-A730D780B56B}"/>
    <hyperlink ref="AA231" r:id="rId324" xr:uid="{C613CC66-364B-4380-A066-299E7B41400B}"/>
    <hyperlink ref="AA46" r:id="rId325" xr:uid="{B41D3E6B-D21A-4D08-9AE9-F1D0C03F2F83}"/>
    <hyperlink ref="AA35" r:id="rId326" xr:uid="{BA122938-CA48-4BCF-9A6C-0A9737063E85}"/>
    <hyperlink ref="AA337" r:id="rId327" xr:uid="{A48691A6-C56D-4DCA-8D65-ED11F901F4BC}"/>
    <hyperlink ref="AA374" r:id="rId328" xr:uid="{11B34A20-1349-4001-9A8D-26255852522A}"/>
    <hyperlink ref="AB374" r:id="rId329" xr:uid="{EF4223C4-2C2C-47CC-8CAC-6FBE1C63AA1F}"/>
    <hyperlink ref="AA326" r:id="rId330" xr:uid="{F55193DF-F58B-4734-A2C3-783C55D8571F}"/>
    <hyperlink ref="AJ326" r:id="rId331" xr:uid="{3CEA398D-A6D9-4ED7-8BCD-A49D8BCF753D}"/>
    <hyperlink ref="AB272" r:id="rId332" xr:uid="{B888659E-EEE1-4E1D-94A0-564959F1E63B}"/>
    <hyperlink ref="AA272" r:id="rId333" xr:uid="{AE4911B9-F892-4661-8368-64324AAB9E95}"/>
    <hyperlink ref="AQ334" r:id="rId334" xr:uid="{42AD472E-AF41-4F4D-9B45-A7B61475723E}"/>
    <hyperlink ref="AA334" r:id="rId335" xr:uid="{C9B7E9DB-CA16-4979-9BE5-FB9A5FC81057}"/>
    <hyperlink ref="AB389" r:id="rId336" xr:uid="{FE302D6F-09F9-42AA-92DB-1E5D0AB1CB9A}"/>
    <hyperlink ref="AA389" r:id="rId337" xr:uid="{CA898BC6-5886-412E-84CE-ECF5ECEFDACD}"/>
    <hyperlink ref="AA264" r:id="rId338" xr:uid="{30B81C2A-155F-47B1-B6D8-C41FBA7F999D}"/>
    <hyperlink ref="AA120" r:id="rId339" xr:uid="{29F17B81-EE2F-4F88-873D-864890E66505}"/>
    <hyperlink ref="AB120" r:id="rId340" xr:uid="{668ED257-5137-4AEA-888F-4E26DBBA044F}"/>
    <hyperlink ref="AA351" r:id="rId341" xr:uid="{EECF830E-D5C0-481D-A06D-2605CBAA8974}"/>
    <hyperlink ref="AB351" r:id="rId342" xr:uid="{424A6B1C-A39C-4C85-B4FE-AE34CB5456B0}"/>
    <hyperlink ref="AA297" r:id="rId343" xr:uid="{75C716A9-439C-477C-BDCB-C0E3DDB233C5}"/>
    <hyperlink ref="AB297" r:id="rId344" xr:uid="{6BA6B19E-91DE-4D23-B610-30474A1B1A5C}"/>
    <hyperlink ref="AA260" r:id="rId345" xr:uid="{27917749-37B1-4FD3-86C7-6170D2856F08}"/>
    <hyperlink ref="AB260" r:id="rId346" xr:uid="{A63DDF9B-E0ED-4973-9D12-33EFF9E2391E}"/>
    <hyperlink ref="AA171" r:id="rId347" xr:uid="{BB8641FF-CBFB-42FC-A42B-4AFF5E4538C7}"/>
    <hyperlink ref="AA219" r:id="rId348" xr:uid="{33E0B115-D72A-4231-A1FD-9DF07DE759AF}"/>
    <hyperlink ref="AA250" r:id="rId349" xr:uid="{39310B79-2BE3-4E52-B58A-1AC23F6B38CD}"/>
    <hyperlink ref="AA177" r:id="rId350" xr:uid="{BC524763-459C-417C-9CC2-A4DF7D41608A}"/>
    <hyperlink ref="AB246" r:id="rId351" xr:uid="{8FD100A8-46AE-4DC5-8952-2C8C87E1D3E3}"/>
    <hyperlink ref="AB49" r:id="rId352" xr:uid="{4EFF599A-0E90-4971-BB0F-403DE5FC68B4}"/>
    <hyperlink ref="AA91" r:id="rId353" xr:uid="{F9727B21-B710-46B5-B6FE-F0895604224B}"/>
    <hyperlink ref="AA396" r:id="rId354" xr:uid="{8754206B-3464-459E-A634-3B54B7A0BE0E}"/>
    <hyperlink ref="AB55" r:id="rId355" xr:uid="{18D35DD5-EB1E-4CD3-9536-51B340157C2E}"/>
    <hyperlink ref="AA55" r:id="rId356" xr:uid="{B5A1832C-1DBB-4C7E-9582-0712F7B99D51}"/>
    <hyperlink ref="AQ286" r:id="rId357" xr:uid="{0607B835-A6A0-46EC-BBE2-59A46A9D0742}"/>
    <hyperlink ref="AB3" r:id="rId358" xr:uid="{7D852583-FAED-4E1B-B5F6-756740E6B9E9}"/>
    <hyperlink ref="AA3" r:id="rId359" location="adur-lds" xr:uid="{7B18D63F-C84B-4865-816C-F8411AA6BBEE}"/>
    <hyperlink ref="AJ3" r:id="rId360" xr:uid="{2632BB7B-E87D-4EE5-B0DA-C46713F22694}"/>
    <hyperlink ref="BR108" r:id="rId361" xr:uid="{FF94C4D4-E08A-408F-A4D2-FCDC69EE31BD}"/>
    <hyperlink ref="AJ184" r:id="rId362" xr:uid="{76A00A04-3B56-469D-ACB4-DC62DA322655}"/>
    <hyperlink ref="AA112" r:id="rId363" xr:uid="{E36D7BD0-DFE6-437F-A292-A986F138AD80}"/>
    <hyperlink ref="AQ112" r:id="rId364" xr:uid="{78F9116F-8FB9-4C89-A746-D3DFDC6C8040}"/>
    <hyperlink ref="AA378" r:id="rId365" xr:uid="{2786C6F3-5214-466D-88FF-983D971B9520}"/>
    <hyperlink ref="AA391" r:id="rId366" xr:uid="{CAB41232-C798-4409-A534-845360D02524}"/>
    <hyperlink ref="AJ179" r:id="rId367" xr:uid="{EF12FE46-C398-4858-8FA4-0A7ADB0079E3}"/>
    <hyperlink ref="AB302" r:id="rId368" xr:uid="{9B973C4B-FA67-48CC-B2D0-09A6CF859615}"/>
    <hyperlink ref="AB399" r:id="rId369" xr:uid="{57D8BC52-72C3-427C-B134-2BE4709439B0}"/>
    <hyperlink ref="AA97" r:id="rId370" xr:uid="{C2F69AA5-C001-4B49-960E-03D079255B2B}"/>
    <hyperlink ref="AB97" r:id="rId371" xr:uid="{B105F63B-1B0B-4BED-A098-9F1287CE6DBF}"/>
    <hyperlink ref="AA54" r:id="rId372" location="aqbw" xr:uid="{5468BB11-819A-49D5-A84F-05F506FB407A}"/>
    <hyperlink ref="AA311" r:id="rId373" xr:uid="{8DD03045-ECA4-40B7-A31C-B382D30B0257}"/>
    <hyperlink ref="AJ182" r:id="rId374" xr:uid="{F69A8878-0F53-4016-AC0A-28007C772FCB}"/>
    <hyperlink ref="AA182" r:id="rId375" xr:uid="{8673FE7E-2504-476C-9247-89529C0F8CFA}"/>
    <hyperlink ref="AA176" r:id="rId376" xr:uid="{D76DF17B-6990-43C3-BD0A-7B0251A47A5D}"/>
    <hyperlink ref="AA53" r:id="rId377" xr:uid="{1682CB67-FEF0-47F5-9C71-95CF0917BE42}"/>
    <hyperlink ref="AA203" r:id="rId378" xr:uid="{445299AE-A044-4EE1-B8C3-7BCDB74210FE}"/>
    <hyperlink ref="AX319" r:id="rId379" xr:uid="{473C9A26-C29F-47C7-8892-0F3840859FB2}"/>
    <hyperlink ref="AX359" r:id="rId380" xr:uid="{A2BC79D5-59BF-48F1-8542-0B73B663CDB7}"/>
    <hyperlink ref="AA80" r:id="rId381" xr:uid="{8C3FEC4C-F4EE-47CE-B97F-0896C1D1FD68}"/>
    <hyperlink ref="AJ40" r:id="rId382" xr:uid="{B50FBE24-CEFA-441A-B5E4-D143833380A2}"/>
    <hyperlink ref="AJ237" r:id="rId383" xr:uid="{AF6033E6-D471-4ABC-A73F-36CB9D553897}"/>
    <hyperlink ref="AB118" r:id="rId384" xr:uid="{F16280FE-3EDD-4CB3-8CE5-61433F73F6C7}"/>
    <hyperlink ref="AA165" r:id="rId385" xr:uid="{1F263F1D-4002-4158-A6AC-7A4BC60C53FF}"/>
    <hyperlink ref="AB165" r:id="rId386" xr:uid="{E541C183-7983-4CC8-AEAA-68CAB7828A67}"/>
    <hyperlink ref="AA399" r:id="rId387" xr:uid="{F1780327-6556-41D6-ABBC-D7F00FA7EE0A}"/>
    <hyperlink ref="AA192" r:id="rId388" xr:uid="{9203D71E-3B31-49B8-B2BA-2E96D8814093}"/>
    <hyperlink ref="AB192" r:id="rId389" xr:uid="{4FA8067D-8084-40EE-8A95-53CD42359433}"/>
    <hyperlink ref="AB100" r:id="rId390" xr:uid="{DA2EBAFD-F494-4DAA-9BC2-CDC3E3870032}"/>
    <hyperlink ref="AB300" r:id="rId391" xr:uid="{E0D15FA0-D880-4556-9E5A-FC2974EFAB1D}"/>
    <hyperlink ref="AB261" r:id="rId392" xr:uid="{8302E4BB-FC9F-475A-B534-3601D22042A3}"/>
    <hyperlink ref="AA261" r:id="rId393" xr:uid="{83DA8180-0021-4C7B-B814-4F25A9BA2064}"/>
    <hyperlink ref="AA316" r:id="rId394" xr:uid="{28EE82F7-BC30-42FB-A8AC-7410A7F154EC}"/>
    <hyperlink ref="AA354" r:id="rId395" xr:uid="{7B72F4AC-88A5-4ABF-976B-C67D01E8D8E1}"/>
    <hyperlink ref="AB354" r:id="rId396" xr:uid="{6141A38B-6F2E-437D-BE31-1915D38650D5}"/>
    <hyperlink ref="AA77" r:id="rId397" xr:uid="{EAC2B669-298F-43F1-A81E-C8837D5BFF6E}"/>
    <hyperlink ref="AB77" r:id="rId398" xr:uid="{3B883076-109E-430A-B75E-F87F24B52F70}"/>
    <hyperlink ref="AA212" r:id="rId399" xr:uid="{62E73002-D99F-4473-AE88-6429051B6F2F}"/>
    <hyperlink ref="AB212" r:id="rId400" xr:uid="{F388E335-F4CF-4546-A47F-5EA030C456FB}"/>
    <hyperlink ref="AB317" r:id="rId401" xr:uid="{51F7B414-E41D-4D82-8B63-7BFEF80E1BF4}"/>
    <hyperlink ref="AA52" r:id="rId402" xr:uid="{BF040AED-DACC-4BBE-B351-7712607DE75F}"/>
    <hyperlink ref="AB52" r:id="rId403" xr:uid="{718450BD-6FF2-49D7-A8F4-E6182261F52A}"/>
    <hyperlink ref="AA303" r:id="rId404" xr:uid="{CFBBD4F4-B4CA-484F-BEC2-B92BC0407612}"/>
    <hyperlink ref="AB303" r:id="rId405" xr:uid="{F2E9B4B9-707E-4497-8EFB-603B6BA67EB5}"/>
    <hyperlink ref="AB61" r:id="rId406" xr:uid="{529E61BE-1B74-4BFF-AA35-0A9F8F026CCA}"/>
    <hyperlink ref="AB250" r:id="rId407" xr:uid="{8D135112-310D-46D1-8840-23A5877CDCCC}"/>
    <hyperlink ref="AA348" r:id="rId408" xr:uid="{F05FA851-700B-4EE9-B9CA-A88672C51862}"/>
    <hyperlink ref="AB348" r:id="rId409" xr:uid="{7B48FE57-BFBB-42DE-A247-259CA472F9AC}"/>
    <hyperlink ref="AB45" r:id="rId410" xr:uid="{7335ED1A-C6B4-4627-BB0F-B12EDAE38F3E}"/>
    <hyperlink ref="AB25" r:id="rId411" xr:uid="{AB856B87-84C3-40C8-BB9E-3E34213C9558}"/>
    <hyperlink ref="AB53" r:id="rId412" xr:uid="{3211DB48-3E44-4E87-AF19-3D4D6720EED8}"/>
    <hyperlink ref="AA285" r:id="rId413" xr:uid="{DF95C188-5A50-44E9-92EE-DBBAB18756B7}"/>
    <hyperlink ref="AB285" r:id="rId414" xr:uid="{45F67C78-32CD-48C5-9477-B4006BB91299}"/>
    <hyperlink ref="AB104" r:id="rId415" xr:uid="{D8AC7DBD-0719-4D86-B882-134244D46B9F}"/>
    <hyperlink ref="AA109" r:id="rId416" xr:uid="{B7D6466E-FC7C-42D0-9AD0-4B786C5E7924}"/>
    <hyperlink ref="AA164" r:id="rId417" xr:uid="{2374FF87-F733-4210-B42A-72F779801479}"/>
    <hyperlink ref="AA232" r:id="rId418" xr:uid="{73C46801-9C34-4354-B4A2-C010175755FC}"/>
    <hyperlink ref="AA358" r:id="rId419" xr:uid="{69F3CCCA-ADB3-4FF2-9DF6-803EF1EE4CED}"/>
    <hyperlink ref="AA361" r:id="rId420" xr:uid="{3EE5A26D-C410-4B20-9EE9-58BEAA2A9308}"/>
    <hyperlink ref="AA10" r:id="rId421" xr:uid="{C61689B3-F7B2-4A1E-B471-977453851305}"/>
    <hyperlink ref="AC303" r:id="rId422" xr:uid="{C855EF3E-95B5-406C-92E2-181F0617C541}"/>
    <hyperlink ref="BR206" r:id="rId423" xr:uid="{A947C3E8-E3F5-4740-8DC8-2AE39A2CEC96}"/>
    <hyperlink ref="AB92" r:id="rId424" xr:uid="{B46A9696-8ED6-4D12-8F43-A004191D1E33}"/>
    <hyperlink ref="AA241" r:id="rId425" xr:uid="{7AEFEB4E-ED76-43BF-90F7-2D569C770802}"/>
    <hyperlink ref="AB241" r:id="rId426" xr:uid="{F9E54324-7FE2-44AC-9503-AB507FE82DEC}"/>
    <hyperlink ref="AB224" r:id="rId427" xr:uid="{EB9BB257-6762-43B1-889C-B17F337091BB}"/>
    <hyperlink ref="AB19" r:id="rId428" xr:uid="{ED30E6B1-2FDB-4AA9-AFCA-92D9ACC308F2}"/>
    <hyperlink ref="AB16" r:id="rId429" xr:uid="{763E5C76-557D-4257-8993-A38239CB4F74}"/>
    <hyperlink ref="AB136" r:id="rId430" xr:uid="{91F43E82-CF38-48C9-96E5-E2AF912AF9C3}"/>
    <hyperlink ref="AA276" r:id="rId431" xr:uid="{3FAF9643-C030-4199-8F41-FDFA1E81FBD3}"/>
    <hyperlink ref="AB276" r:id="rId432" xr:uid="{7FC11328-4CF7-4080-A3E6-0BD1039AC5D3}"/>
    <hyperlink ref="AA277" r:id="rId433" xr:uid="{191C9129-6797-402B-9EB0-D10FF4DE74C0}"/>
    <hyperlink ref="AB277" r:id="rId434" xr:uid="{683CF25D-48B8-4B5E-95F1-9AA98D9AC3FF}"/>
    <hyperlink ref="AJ364" r:id="rId435" xr:uid="{020F7831-2DA5-44FD-9F75-849A67CAE9EE}"/>
    <hyperlink ref="AJ92" r:id="rId436" xr:uid="{974F47DE-BF14-428F-A283-E3F9B02F8117}"/>
    <hyperlink ref="AX171" r:id="rId437" xr:uid="{B1BB2F15-8E96-4296-BDE1-A7A19820F9CD}"/>
    <hyperlink ref="AQ171" r:id="rId438" xr:uid="{42BDD720-51C3-49E6-A099-FA81A76F8378}"/>
    <hyperlink ref="AB48" r:id="rId439" xr:uid="{496A56B8-69CB-4860-B018-C16B7CA883CA}"/>
    <hyperlink ref="AB230" r:id="rId440" xr:uid="{AB9F2663-A0AC-4A06-BE33-43F80F6B8986}"/>
    <hyperlink ref="AB262" r:id="rId441" xr:uid="{AD720ACA-1219-4863-BDC7-019F975426F8}"/>
    <hyperlink ref="AA262" r:id="rId442" xr:uid="{38B6B2A4-CC6D-4B46-A063-D674701B9DA3}"/>
    <hyperlink ref="AB274" r:id="rId443" xr:uid="{7A4003B0-937F-4986-A76C-896275220698}"/>
    <hyperlink ref="AB103" r:id="rId444" xr:uid="{911ED072-9F76-4FC9-A2D1-766AF7E7019A}"/>
    <hyperlink ref="AQ15" r:id="rId445" xr:uid="{61B8A45D-96A7-482B-A964-D12A7C0C51D6}"/>
    <hyperlink ref="AB5" r:id="rId446" xr:uid="{761BD299-D14D-4950-AEA2-D73FE62BE24D}"/>
    <hyperlink ref="AB10" r:id="rId447" xr:uid="{3A0B6D68-AA34-4B52-BC94-88881C86D03C}"/>
    <hyperlink ref="AA198" r:id="rId448" xr:uid="{CDB1D1D9-DBD0-4E0D-BF3D-C09ADEFD6672}"/>
    <hyperlink ref="AB198" r:id="rId449" xr:uid="{4FE8855F-7996-4698-BE58-206E2ABAAE13}"/>
    <hyperlink ref="AB11" r:id="rId450" xr:uid="{63C80F44-2872-4270-9106-594DD5A7C211}"/>
    <hyperlink ref="AB12" r:id="rId451" xr:uid="{37258CA1-4570-412F-8D80-7C0F9B3EA237}"/>
    <hyperlink ref="AB17" r:id="rId452" xr:uid="{F7E85FF5-33CC-4852-BDFA-D123FC0D2B30}"/>
    <hyperlink ref="AJ396" r:id="rId453" xr:uid="{4C7B894B-D4FD-4D0D-BE02-CB6F656B48FF}"/>
    <hyperlink ref="AB396" r:id="rId454" xr:uid="{77B208EE-97B2-4054-8817-13B3E8825B5D}"/>
    <hyperlink ref="AJ382" r:id="rId455" xr:uid="{D4B0769A-62C7-4B9D-BF59-A4688F798110}"/>
    <hyperlink ref="AQ382" r:id="rId456" xr:uid="{B8696DCF-A7CB-400C-825C-86C7C97ADB66}"/>
    <hyperlink ref="AX382" r:id="rId457" xr:uid="{4A6FCF9F-A02A-472F-96D3-5FDC2D5515DC}"/>
    <hyperlink ref="AA379" r:id="rId458" xr:uid="{20EEE052-A62E-4E50-A818-39DF1DA031BE}"/>
    <hyperlink ref="AB379" r:id="rId459" xr:uid="{5379BAB3-8113-49D0-BAB6-1AD5C425CC32}"/>
    <hyperlink ref="AB386" r:id="rId460" xr:uid="{F09999AE-5DCC-4F4C-BA00-589F3C2C08F3}"/>
    <hyperlink ref="AB372" r:id="rId461" xr:uid="{E0D56411-CF69-419F-98B7-1FDBB8C9BEDF}"/>
    <hyperlink ref="AB371" r:id="rId462" xr:uid="{487723EF-2DF1-4B8F-A0AA-DC4A088664DB}"/>
    <hyperlink ref="AA183" r:id="rId463" xr:uid="{84911D1B-6551-4310-A0E7-34F221B8BEB6}"/>
    <hyperlink ref="AB183" r:id="rId464" xr:uid="{24C5CEC6-9B03-4F95-A73F-B68AB71C7676}"/>
    <hyperlink ref="AA215" r:id="rId465" xr:uid="{9AABC3D8-9517-4A9A-A6EA-C0308F3288E2}"/>
    <hyperlink ref="AB215" r:id="rId466" xr:uid="{8CA65A1E-321B-486F-88F0-10F9B09976F5}"/>
    <hyperlink ref="AB368" r:id="rId467" xr:uid="{2018FF4E-E962-4E8D-878B-C6CC2AE1F064}"/>
    <hyperlink ref="AB364" r:id="rId468" xr:uid="{7249050A-14A6-4670-82F0-FF32021B5EA4}"/>
    <hyperlink ref="AB363" r:id="rId469" xr:uid="{22DDFFB0-DB74-490A-B454-DBE8AD73CCEA}"/>
    <hyperlink ref="AB359" r:id="rId470" xr:uid="{B86EB480-D00B-4C45-8548-683A9C621BFA}"/>
    <hyperlink ref="AA319" r:id="rId471" xr:uid="{DB15CEE7-2F9A-4E3C-93CF-C7BBC43BC396}"/>
    <hyperlink ref="AB319" r:id="rId472" xr:uid="{5B0D3958-AF57-495B-957D-CC8819A34037}"/>
    <hyperlink ref="AA356" r:id="rId473" xr:uid="{F5832F4F-62C6-4A95-9A2F-31038D78ADAB}"/>
    <hyperlink ref="AB129" r:id="rId474" xr:uid="{80CA5951-56AF-4143-817E-BD9D1092902F}"/>
    <hyperlink ref="AA208" r:id="rId475" xr:uid="{6DE4F3B2-582E-4396-89B8-7C6FE8BFF759}"/>
    <hyperlink ref="AB208" r:id="rId476" xr:uid="{3BEC4440-8970-4987-96E3-AF809E886514}"/>
    <hyperlink ref="AA352" r:id="rId477" xr:uid="{DCFBC519-DE13-4BDC-BD05-B65E7BEF9605}"/>
    <hyperlink ref="AB346" r:id="rId478" xr:uid="{AA328B2E-6581-4469-B1E4-D02649CE6F37}"/>
    <hyperlink ref="AA344" r:id="rId479" xr:uid="{A862CBC1-64BD-45FF-B7FA-AA091801FD98}"/>
    <hyperlink ref="AB343" r:id="rId480" xr:uid="{FCE79D82-3EE3-411B-A6ED-373D86CF2070}"/>
    <hyperlink ref="AB342" r:id="rId481" xr:uid="{35A1A042-EE5F-4ADE-9C3C-FD93FC0D3BD9}"/>
    <hyperlink ref="AB341" r:id="rId482" xr:uid="{484D09A1-4965-4198-BEF0-90CB134A85CE}"/>
    <hyperlink ref="AB338" r:id="rId483" xr:uid="{945E90E6-D581-48C8-B253-128C73EE9836}"/>
    <hyperlink ref="AB339" r:id="rId484" xr:uid="{D8B135DF-1AF6-4B19-B472-0DF4A20DF1E1}"/>
    <hyperlink ref="AB132" r:id="rId485" xr:uid="{EE5EEA2F-BC66-460D-B0F9-FE609A87662C}"/>
    <hyperlink ref="AB63" r:id="rId486" xr:uid="{6FEE2518-A5E3-424E-BEB4-082AE6B08517}"/>
    <hyperlink ref="AB337" r:id="rId487" xr:uid="{01ED6973-7A0A-4B0C-908D-E7CB74079C79}"/>
    <hyperlink ref="AA336" r:id="rId488" xr:uid="{0527F245-AA39-414F-AF4C-D5ABECF37F85}"/>
    <hyperlink ref="AB336" r:id="rId489" xr:uid="{72D8C26F-E297-4EB0-8C10-E3548013C1B5}"/>
    <hyperlink ref="AJ336" r:id="rId490" xr:uid="{92791221-DFD3-4A74-9C37-1C461795A804}"/>
    <hyperlink ref="AB335" r:id="rId491" xr:uid="{D1C3E9AB-B58D-4D90-85AD-1E31F4E4984F}"/>
    <hyperlink ref="AA331" r:id="rId492" xr:uid="{4F11039B-DBD1-4A34-9622-8C9CD69119C3}"/>
    <hyperlink ref="AB331" r:id="rId493" xr:uid="{EBB30A0E-DA5A-4125-8D4C-606A462510DD}"/>
    <hyperlink ref="AB330" r:id="rId494" xr:uid="{2C1EE06A-E4D3-4E4C-8B59-4EA661548F36}"/>
    <hyperlink ref="AB326" r:id="rId495" xr:uid="{86728B66-686F-4FA1-A379-5B628AB13FAC}"/>
    <hyperlink ref="AA325" r:id="rId496" xr:uid="{2C686704-CC16-47DB-A311-1C1D0A4A7613}"/>
    <hyperlink ref="AB325" r:id="rId497" xr:uid="{0BE8104A-D12A-44AB-A4E6-1AE7612DB4C0}"/>
    <hyperlink ref="AA27" r:id="rId498" xr:uid="{59981945-D0B4-4336-B1FA-9DBFAADDEEF6}"/>
    <hyperlink ref="AA315" r:id="rId499" xr:uid="{2AAF655B-31AC-4CF7-9FBC-4FAF12E1B13B}"/>
    <hyperlink ref="AB313" r:id="rId500" xr:uid="{A0762F7A-3638-4144-9390-854F0DF19223}"/>
    <hyperlink ref="AB312" r:id="rId501" xr:uid="{36B461B1-40A2-4518-98B1-904795183AB4}"/>
    <hyperlink ref="AB311" r:id="rId502" xr:uid="{0B04D36C-91CC-4B17-8234-5FCDA764D690}"/>
    <hyperlink ref="AA307" r:id="rId503" xr:uid="{54D7AA44-7433-444A-BE5B-12CF41B1F364}"/>
    <hyperlink ref="AB307" r:id="rId504" xr:uid="{44778F62-8E52-4444-8C7C-C7DEECAC02AE}"/>
    <hyperlink ref="AA34" r:id="rId505" xr:uid="{7EABC175-5611-4503-B1BD-6150A1F96876}"/>
    <hyperlink ref="AA306" r:id="rId506" xr:uid="{4A1AD3F4-4284-4D96-B4BB-6C87EF425290}"/>
    <hyperlink ref="AA305" r:id="rId507" xr:uid="{0D522255-734F-4061-9D0A-275430B42899}"/>
    <hyperlink ref="AA304" r:id="rId508" xr:uid="{1924F636-E527-488D-A652-90D60D01E145}"/>
    <hyperlink ref="AB323" r:id="rId509" xr:uid="{0850B958-DC32-4F04-8738-E59FF9ED1273}"/>
    <hyperlink ref="AB152" r:id="rId510" xr:uid="{69BFFE0C-F5E1-47C8-A56D-316174264D0C}"/>
    <hyperlink ref="AA155" r:id="rId511" xr:uid="{F0E00F85-F8F5-45A3-9B71-0B81D323193E}"/>
    <hyperlink ref="AX152" r:id="rId512" xr:uid="{8A8A41C6-9FFF-4868-8C02-5BCE37BA6506}"/>
    <hyperlink ref="AB155" r:id="rId513" xr:uid="{60B61601-DE6C-4AEC-82E8-B837C036C68F}"/>
    <hyperlink ref="AA294" r:id="rId514" xr:uid="{B2E98544-28D3-4A93-95A4-6AE5015E7DA1}"/>
    <hyperlink ref="AB292" r:id="rId515" xr:uid="{3942CFA3-562D-4B4A-911C-9BA33A1E6491}"/>
    <hyperlink ref="AA43" r:id="rId516" xr:uid="{69397E1F-ABC4-4DCF-8A22-92E15D0DC249}"/>
    <hyperlink ref="AB290" r:id="rId517" location="lgd-guides__title#lgd-guides__title" xr:uid="{106C6D14-119A-43AC-BFB3-514FE3EF52E4}"/>
    <hyperlink ref="AB289" r:id="rId518" xr:uid="{D11DE2D5-C2CA-4931-86DB-D60BFFF100DF}"/>
    <hyperlink ref="AJ287" r:id="rId519" xr:uid="{6FCE3021-3ABE-4849-B375-DB4417164230}"/>
    <hyperlink ref="AB286" r:id="rId520" display="https://www.google.co.uk/url?sa=t&amp;rct=j&amp;q=&amp;esrc=s&amp;source=web&amp;cd=&amp;ved=2ahUKEwik_f2f0Y6NAxVHWEEAHdQZFucQFnoECA8QAQ&amp;url=https%3A%2F%2Fwww.southderbyshire.gov.uk%2Fassets%2Fattach%2F10807%2FLocal-Development-Scheme-2022-to-2025.pdf&amp;usg=AOvVaw0yVFfo_oIjAoVE989nxxvI&amp;opi=89978449" xr:uid="{993CE5F0-4376-43DD-A244-2E5DD3B4DF3F}"/>
    <hyperlink ref="AB279" r:id="rId521" xr:uid="{28673FC9-728D-4681-9ECF-2D31C07DA89D}"/>
    <hyperlink ref="AA279" r:id="rId522" xr:uid="{8D21DC8E-32FA-42A6-B574-5A242C643DE2}"/>
    <hyperlink ref="AB264" r:id="rId523" xr:uid="{D743BDD1-8F75-46F9-B9FF-4D567DFB353D}"/>
    <hyperlink ref="AA263" r:id="rId524" xr:uid="{8A1FB93E-3907-4045-B902-FC4243389B76}"/>
    <hyperlink ref="AB258" r:id="rId525" xr:uid="{7C89D14D-EB77-4B20-A69F-2D82A06BB828}"/>
    <hyperlink ref="AA255" r:id="rId526" xr:uid="{19AF704D-CAA1-41F8-BE7F-A35AB7366AA2}"/>
    <hyperlink ref="AB252" r:id="rId527" xr:uid="{7B259037-7667-40CD-A2FF-DCE4229C4954}"/>
    <hyperlink ref="AA252" r:id="rId528" xr:uid="{A82DA451-35AC-49D3-9CF3-278C8D4D0515}"/>
    <hyperlink ref="AB253" r:id="rId529" xr:uid="{A9F39ACB-E4A0-4B19-A15E-45B1EC6D1A3C}"/>
    <hyperlink ref="AA253" r:id="rId530" xr:uid="{FE9CC258-939C-4157-A355-A26717064676}"/>
    <hyperlink ref="AB251" r:id="rId531" xr:uid="{38FEAF11-965F-4D38-9E22-F3BD4CDE7CD3}"/>
    <hyperlink ref="AA249" r:id="rId532" xr:uid="{27E378C8-F334-4599-8839-1430886A27D3}"/>
    <hyperlink ref="AB249" r:id="rId533" xr:uid="{9CC511B4-3CFD-40AA-BA6B-73DFDCC6AE34}"/>
    <hyperlink ref="AB248" r:id="rId534" xr:uid="{89C4E274-2838-4D29-B9E5-9A7B225530FB}"/>
    <hyperlink ref="AB243" r:id="rId535" xr:uid="{40784BB1-6951-462A-A8A2-F8A9A5BB9317}"/>
    <hyperlink ref="AB240" r:id="rId536" xr:uid="{4113E5D9-3437-4F08-994B-A34CE56C7C9C}"/>
    <hyperlink ref="AB238" r:id="rId537" xr:uid="{567D17BC-8545-4A78-B8E3-5D59C3E44569}"/>
    <hyperlink ref="AA238" r:id="rId538" xr:uid="{E91CD682-5B12-4397-AF74-A19EB6B30547}"/>
    <hyperlink ref="AB239" r:id="rId539" xr:uid="{030C4F9C-0290-430A-8D09-EB5693B925B6}"/>
    <hyperlink ref="AA230" r:id="rId540" xr:uid="{A9BE7711-7317-40ED-954F-D9200B311D19}"/>
    <hyperlink ref="AB229" r:id="rId541" xr:uid="{210FF752-5728-4C61-8181-360179BEFCCE}"/>
    <hyperlink ref="AB228" r:id="rId542" xr:uid="{E66EE73E-65BA-4791-8772-EEB95544D6D2}"/>
    <hyperlink ref="AB294" r:id="rId543" xr:uid="{5746136A-6A0E-464B-85AD-CD6073AE2796}"/>
    <hyperlink ref="AB43" r:id="rId544" xr:uid="{F064423E-22C6-4A79-A6A5-79C1CB9C20B0}"/>
    <hyperlink ref="AB227" r:id="rId545" xr:uid="{83A5D855-099A-4E14-BBF0-5672DF88B346}"/>
    <hyperlink ref="AA224" r:id="rId546" xr:uid="{305D42B1-2FD5-48EB-A69B-C0EE4EDC3356}"/>
    <hyperlink ref="AJ225" r:id="rId547" xr:uid="{20B8FEE9-21AD-4B81-8453-E3EF334D6C1C}"/>
    <hyperlink ref="AB225" r:id="rId548" xr:uid="{743E4FEC-6F9E-494A-9144-D816CFE9AEA0}"/>
    <hyperlink ref="AB223" r:id="rId549" xr:uid="{8CE5EAE0-C868-4CD3-B158-8EE8CA2B8647}"/>
    <hyperlink ref="AX223" r:id="rId550" xr:uid="{1631D437-6411-4FD4-BB5B-C73F2620DBEB}"/>
    <hyperlink ref="AB222" r:id="rId551" xr:uid="{5FF2C839-7273-4C5E-A56F-A8119DEBFB2F}"/>
    <hyperlink ref="AB221" r:id="rId552" xr:uid="{747118DE-E37D-498F-BA22-23A2A8568285}"/>
    <hyperlink ref="AB219" r:id="rId553" xr:uid="{F58667B7-64DC-4773-A1BA-43471634A4F2}"/>
    <hyperlink ref="AB220" r:id="rId554" xr:uid="{F5084FB5-CAB2-4CD0-B0A9-1E279145C6AB}"/>
    <hyperlink ref="AB218" r:id="rId555" xr:uid="{5864CBA3-7B1C-4430-909B-B53B09C4D4DC}"/>
    <hyperlink ref="AA217" r:id="rId556" xr:uid="{CA31D992-7579-44DA-B088-6FE15E749CCB}"/>
    <hyperlink ref="AB217" r:id="rId557" xr:uid="{CDA6D9BC-B0E4-4955-AC0C-1B9EB0BCC13C}"/>
    <hyperlink ref="AB213" r:id="rId558" xr:uid="{5D10EE99-6E53-4326-ABD3-9803F2D582FF}"/>
    <hyperlink ref="AA210" r:id="rId559" xr:uid="{BD652AE6-7166-42EA-8CF6-FD98ED8D4278}"/>
    <hyperlink ref="AB210" r:id="rId560" xr:uid="{805970C9-FC58-4A51-ADE0-16DEDCB24520}"/>
    <hyperlink ref="AB209" r:id="rId561" xr:uid="{46F1D36D-F223-4233-95E0-02BAF439CC81}"/>
    <hyperlink ref="AB205" r:id="rId562" xr:uid="{DA4D2BF4-307E-4DBB-8224-77B9A58CF4E4}"/>
    <hyperlink ref="AJ203" r:id="rId563" xr:uid="{F304E056-CE1F-4520-83FF-00B1EA2E6434}"/>
    <hyperlink ref="AA202" r:id="rId564" xr:uid="{2C5A9F7E-36B6-47E8-A019-5EE2C057C103}"/>
    <hyperlink ref="AB202" r:id="rId565" xr:uid="{B17D5421-9EE2-44AB-BE3F-00152AE1962C}"/>
    <hyperlink ref="AA201" r:id="rId566" xr:uid="{0B1C8BBF-0DB6-46AB-BA19-E924AAE03CE2}"/>
    <hyperlink ref="AB201" r:id="rId567" xr:uid="{01D7F6DF-4C8F-41FC-B24B-995B65193894}"/>
    <hyperlink ref="AB197" r:id="rId568" xr:uid="{5DA48491-B6DE-47DB-BD1A-C15CCC121DDD}"/>
    <hyperlink ref="AB194" r:id="rId569" xr:uid="{C67E8629-57C4-4072-BDF9-6A4CF01B9218}"/>
    <hyperlink ref="AJ194" r:id="rId570" xr:uid="{F5975935-897F-486F-969F-37FB7967C8DC}"/>
    <hyperlink ref="AA193" r:id="rId571" xr:uid="{67143036-9B3B-4925-8F5C-7BF0700F0457}"/>
    <hyperlink ref="AB193" r:id="rId572" xr:uid="{967AE7A5-5C7F-4615-901F-BFCA39971596}"/>
    <hyperlink ref="AB191" r:id="rId573" xr:uid="{985AF75F-B989-4CCE-838F-F041373690DA}"/>
    <hyperlink ref="AB188" r:id="rId574" xr:uid="{52D2E41D-932F-4485-A4C0-28EB1D6BACCA}"/>
    <hyperlink ref="AB187" r:id="rId575" display="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 xr:uid="{048530E9-DE7F-4A5C-B642-AD8BFA40A6F5}"/>
    <hyperlink ref="AB182" r:id="rId576" xr:uid="{896EE2A5-8060-4708-95C9-354FCB3C5D4F}"/>
    <hyperlink ref="AB180" r:id="rId577" xr:uid="{B72F39FD-EB4A-4DBD-B70B-58B7E88EFC3D}"/>
    <hyperlink ref="AB179" r:id="rId578" xr:uid="{7E1F6D85-6D86-405B-B01D-863194B1970B}"/>
    <hyperlink ref="AA178" r:id="rId579" xr:uid="{2A18690C-8A1A-4D91-BC9E-C7FFB0520848}"/>
    <hyperlink ref="AB178" r:id="rId580" xr:uid="{3D4A260E-013D-42BE-B370-37CF93208104}"/>
    <hyperlink ref="AB176" r:id="rId581" xr:uid="{86F32E5F-7D14-4A3E-9E5C-2C606138422D}"/>
    <hyperlink ref="AB174" r:id="rId582" xr:uid="{1CCDC8D6-03DC-49EE-90F8-AFDF06FEA022}"/>
    <hyperlink ref="AA173" r:id="rId583" xr:uid="{7A7CE939-E938-4C64-A0A7-1E3CD82F6CC4}"/>
    <hyperlink ref="AB173" r:id="rId584" xr:uid="{D27EE0B8-DDAE-4183-946F-41FF027BC8CC}"/>
    <hyperlink ref="AB171" r:id="rId585" xr:uid="{BF0F004B-8440-4D06-9291-0DD952EEB9CA}"/>
    <hyperlink ref="AB170" r:id="rId586" xr:uid="{B43B838E-EEF3-4FF3-9D45-676A399D0BF8}"/>
    <hyperlink ref="AA168" r:id="rId587" xr:uid="{499DA493-96DE-4425-B918-F88E58E73274}"/>
    <hyperlink ref="AB164" r:id="rId588" xr:uid="{B09759D5-485F-41A7-B3F7-7372FEA34054}"/>
    <hyperlink ref="AA163" r:id="rId589" xr:uid="{2969A375-F4E0-42D9-858F-F01A319BAA74}"/>
    <hyperlink ref="AB163" r:id="rId590" xr:uid="{EEA399E5-2272-4D4B-96EF-A9513D6EA851}"/>
    <hyperlink ref="AB162" r:id="rId591" xr:uid="{B5D54EB2-4DEE-4CB2-9AA4-8614963C3C74}"/>
    <hyperlink ref="AB160" r:id="rId592" xr:uid="{9D6EC131-BA12-4B15-8109-3B5F0AA3E950}"/>
    <hyperlink ref="AB158" r:id="rId593" xr:uid="{A45122AF-2485-4E2C-A5B5-1A0D7F5209FA}"/>
    <hyperlink ref="AB157" r:id="rId594" xr:uid="{9A5EFD4D-1B15-45D0-98B2-F2848AB3912F}"/>
    <hyperlink ref="AB156" r:id="rId595" xr:uid="{EB60734D-FF77-4F1D-A2B0-D8D0A15C8826}"/>
    <hyperlink ref="AB143" r:id="rId596" xr:uid="{38533D26-6891-42FA-8EB5-64BDE7FB272B}"/>
    <hyperlink ref="AX15" r:id="rId597" xr:uid="{63235157-4CD0-4351-96B2-98ECDCACF00D}"/>
    <hyperlink ref="AB50" r:id="rId598" xr:uid="{FA8DF4A1-4092-4C8E-BA83-2163EC36F06F}"/>
    <hyperlink ref="AB68" r:id="rId599" xr:uid="{89995576-5B8E-461C-B93B-00AF45545441}"/>
    <hyperlink ref="AJ68" r:id="rId600" xr:uid="{4F5314EC-C867-4B0D-9260-5F0164BF7DAB}"/>
    <hyperlink ref="AB121" r:id="rId601" xr:uid="{A5444C7E-310D-4577-99F4-A99459490864}"/>
    <hyperlink ref="AB138" r:id="rId602" xr:uid="{A26E0354-4CD0-421F-A470-646B426FB93C}"/>
    <hyperlink ref="AJ236" r:id="rId603" xr:uid="{3CE3E4CF-4B13-47EE-9691-9971BDF28623}"/>
    <hyperlink ref="AQ240" r:id="rId604" location="consultation---issues-and-options-4-0" xr:uid="{8CD650B1-01EC-455C-9CB4-F1CF26DEE001}"/>
    <hyperlink ref="AQ260" r:id="rId605" xr:uid="{A0814962-87D8-4D1B-BD78-280EF878B5DE}"/>
    <hyperlink ref="AX292" r:id="rId606" xr:uid="{4432712F-CD52-430B-B423-3A4128B9CDB6}"/>
    <hyperlink ref="AX374" r:id="rId607" xr:uid="{7FCA82EA-7C8F-4398-AA2C-C2FF003CA353}"/>
    <hyperlink ref="AB148" r:id="rId608" xr:uid="{2BB7703E-D4C1-4199-ABCC-244C0B61B625}"/>
    <hyperlink ref="AB134" r:id="rId609" xr:uid="{49C71F92-8021-4155-BBFF-EFF5B8D8234F}"/>
    <hyperlink ref="AB133" r:id="rId610" xr:uid="{7B392D94-BFD7-4492-B239-BCFA20CD175A}"/>
    <hyperlink ref="AB78" r:id="rId611" xr:uid="{538CDEAC-0F8D-4F5C-AF2E-C0EF66EBDF7F}"/>
    <hyperlink ref="AB79" r:id="rId612" xr:uid="{3BDC4B90-8599-4301-82C2-81F2AA35BCB0}"/>
    <hyperlink ref="AA142" r:id="rId613" xr:uid="{46457620-82A7-4859-B94A-16DEBDA999CE}"/>
    <hyperlink ref="AB110" r:id="rId614" xr:uid="{6AA7319F-B4E1-4250-AE96-84AEA6008E02}"/>
    <hyperlink ref="AB24" r:id="rId615" xr:uid="{3C0B395E-1B46-4461-AA0E-D823A51CB158}"/>
    <hyperlink ref="AJ387" r:id="rId616" display="https://www.wirral.gov.uk/sites/default/files/all/planning%20and%20building/Local%20plans%20and%20planning%20policy/Local%20plans/Core%20strategy%20local%20plan/Consultation%20on%20Spatial%20Options/Wirral%20Core%20Strategy%20Spatial%20Options%20Consultation%20Letter.pdf" xr:uid="{D2C7C52F-6B29-4235-AA39-83E550E1CB74}"/>
    <hyperlink ref="AB287" r:id="rId617" xr:uid="{C795A83B-9657-4B49-9202-8CAF6498F5FF}"/>
    <hyperlink ref="AJ201" r:id="rId618" xr:uid="{6460DEFE-2838-4980-B498-994437E5DEC5}"/>
    <hyperlink ref="AB108" r:id="rId619" xr:uid="{FB6597F7-959E-4423-9AED-FA05881D14AB}"/>
    <hyperlink ref="AA108" r:id="rId620" xr:uid="{1C09CEFE-96FC-4DFB-9B22-E7139D12383E}"/>
    <hyperlink ref="AA245" r:id="rId621" xr:uid="{9AC5D2D2-E091-4FB7-8594-A1891069552F}"/>
    <hyperlink ref="AB388" r:id="rId622" xr:uid="{36F1BF07-F0BF-4D0E-BE9C-AB52DF91A09B}"/>
    <hyperlink ref="AB397" r:id="rId623" xr:uid="{8F04F905-AD33-4C7F-AF8B-56ED48FE3833}"/>
    <hyperlink ref="AA139" r:id="rId624" xr:uid="{4C3C3896-C56E-467B-8E22-4B9D31EC70F7}"/>
    <hyperlink ref="AB139" r:id="rId625" xr:uid="{FC25460A-1836-49F0-8C33-5A514EC4C4BC}"/>
    <hyperlink ref="AA125" r:id="rId626" xr:uid="{D9E497FF-37D6-424A-87C0-954720D0BFA2}"/>
    <hyperlink ref="AB128" r:id="rId627" xr:uid="{49299987-253B-4356-AB22-CC32C915BC0D}"/>
    <hyperlink ref="AB393" r:id="rId628" xr:uid="{839162F5-CCA3-4E68-BABB-9C2E39A3508B}"/>
    <hyperlink ref="AB22" r:id="rId629" xr:uid="{E4869E6F-222A-474E-97B8-6939A24BEFD8}"/>
    <hyperlink ref="AB33" r:id="rId630" xr:uid="{14F56A9B-7590-4559-9012-16E6831C33D6}"/>
    <hyperlink ref="AB122" r:id="rId631" xr:uid="{74776A6A-546F-43F2-9D1C-FC0B61F23241}"/>
    <hyperlink ref="AB38" r:id="rId632" xr:uid="{624D4B03-8AA7-4ED2-9D40-0AA4DEE848E7}"/>
    <hyperlink ref="AB46" r:id="rId633" xr:uid="{4BA95BAA-0697-4FDF-962E-806F319BC68C}"/>
    <hyperlink ref="AB352" r:id="rId634" xr:uid="{CE710F21-3E63-4B2D-A165-F74AD5C88267}"/>
    <hyperlink ref="AB275" r:id="rId635" xr:uid="{34F6C52C-4B20-4B46-8669-525429259251}"/>
    <hyperlink ref="AB137" r:id="rId636" xr:uid="{4E101E15-7A3A-419E-B3CD-131809B4A7FC}"/>
    <hyperlink ref="AQ94" r:id="rId637" xr:uid="{E8E4DFBA-115B-4D39-97D2-F3D40AA0308C}"/>
    <hyperlink ref="AA111" r:id="rId638" xr:uid="{E2526AE4-EF49-48AC-9AA1-B5F60460F088}"/>
    <hyperlink ref="AB111" r:id="rId639" xr:uid="{EF346311-2E5F-452B-82C8-74D37C21C50C}"/>
    <hyperlink ref="AB125" r:id="rId640" xr:uid="{0E41D093-19D8-4A64-9A68-6D69B3F782CD}"/>
    <hyperlink ref="AA189" r:id="rId641" xr:uid="{7B2D1C2F-1EB1-4213-BBEB-C1A2B12533BD}"/>
    <hyperlink ref="AB39" r:id="rId642" xr:uid="{D50895EF-73DD-49DF-9597-28D71E3A1A3C}"/>
    <hyperlink ref="AB40" r:id="rId643" xr:uid="{938D8E16-4ECA-4D60-B474-DB9CA9AB1BAB}"/>
    <hyperlink ref="AB144" r:id="rId644" xr:uid="{059396E2-9256-49E8-A088-DF6C38873F38}"/>
    <hyperlink ref="BP144" r:id="rId645" xr:uid="{9D451432-F3A4-458E-B3A7-F71B283A3E04}"/>
    <hyperlink ref="AB167" r:id="rId646" xr:uid="{67898FF0-AD79-4D2D-8463-456DECA276B7}"/>
    <hyperlink ref="AB112" r:id="rId647" xr:uid="{D090C7C4-E0A5-4D68-BABE-640502B9B4E0}"/>
    <hyperlink ref="AA150" r:id="rId648" xr:uid="{031858F3-8CF4-46D5-BD0B-57506203F390}"/>
    <hyperlink ref="AA206" r:id="rId649" xr:uid="{B823FB88-53D7-4C0B-832A-4850210DE823}"/>
    <hyperlink ref="AA186" r:id="rId650" xr:uid="{DB3063FE-41C7-401E-BA97-D7F8CFD0CBD5}"/>
    <hyperlink ref="AB186" r:id="rId651" xr:uid="{ECA5A419-FC80-4C6B-BA21-B1EBC3D36BAA}"/>
    <hyperlink ref="AB67" r:id="rId652" xr:uid="{6E4BE6E4-618C-4902-97FD-500A3797EC0A}"/>
    <hyperlink ref="AA51" r:id="rId653" xr:uid="{14DED5CA-A9A3-4ECB-A66A-B8CF217362B0}"/>
    <hyperlink ref="AB82" r:id="rId654" xr:uid="{EBF6AAE6-CE3F-408D-BD7A-641A6D995A87}"/>
    <hyperlink ref="AB89" r:id="rId655" xr:uid="{BF09CD7E-BFD5-4B95-8AD1-3A480BFB1789}"/>
    <hyperlink ref="AA89" r:id="rId656" xr:uid="{A170A598-D4A8-46B2-9582-3676B3C360C3}"/>
    <hyperlink ref="AB150" r:id="rId657" xr:uid="{A2432857-3596-4E85-8343-6FFC93926EB4}"/>
    <hyperlink ref="AJ8" r:id="rId658" xr:uid="{5F70BD3A-4226-442C-842E-1DA0B4A55E6A}"/>
    <hyperlink ref="AB316" r:id="rId659" xr:uid="{1A29DDF9-A777-4C3E-8625-2AE7C92807F8}"/>
    <hyperlink ref="AJ84" r:id="rId660" xr:uid="{072F3F94-1EDB-40D5-9601-F0120E659C29}"/>
    <hyperlink ref="AQ318" r:id="rId661" xr:uid="{981C49F2-DFE7-4EC3-80C3-6875831DCDEB}"/>
    <hyperlink ref="AA31" r:id="rId662" xr:uid="{1215B4F9-D3A9-4084-B4AC-18C572F3CFC2}"/>
    <hyperlink ref="AB31" r:id="rId663" xr:uid="{834FA71E-B170-4CAA-A719-92006F8B7A7F}"/>
    <hyperlink ref="AB35" r:id="rId664" xr:uid="{97B7B15E-B6D0-42C3-819E-30CFFC846B7C}"/>
    <hyperlink ref="AJ131" r:id="rId665" xr:uid="{20431D55-B98E-45DB-BAD3-6E24461014B0}"/>
    <hyperlink ref="AA131" r:id="rId666" xr:uid="{47E2B5D5-9DFC-4889-9F31-D8A2E266E770}"/>
    <hyperlink ref="AB131" r:id="rId667" xr:uid="{31789D47-5C61-435A-B901-64CDBC5B6AD0}"/>
    <hyperlink ref="AX303" r:id="rId668" xr:uid="{D47151BE-5D0F-4846-8672-038A4420B5C6}"/>
    <hyperlink ref="AB94" r:id="rId669" xr:uid="{D0E99981-4CF0-4A41-BEA1-7AB673F836DB}"/>
    <hyperlink ref="AB109" r:id="rId670" xr:uid="{E8457990-7303-4681-A9FB-7ABE9563AA7C}"/>
    <hyperlink ref="AA256" r:id="rId671" xr:uid="{2C022D1C-2AD7-4AFF-ADAC-5477525CE55B}"/>
    <hyperlink ref="AB256" r:id="rId672" xr:uid="{BA861667-9629-4487-887B-50BE471625AB}"/>
    <hyperlink ref="AB383" r:id="rId673" xr:uid="{6007A1F4-E913-456C-9A21-F02BBB056C69}"/>
    <hyperlink ref="AA149" r:id="rId674" xr:uid="{00D66D8C-EBD7-4B88-8E64-D703B13D2533}"/>
    <hyperlink ref="AB149" r:id="rId675" xr:uid="{AB08F48A-7DAD-4BB6-BA1F-A7F7C9B4C27A}"/>
    <hyperlink ref="AA147" r:id="rId676" xr:uid="{190504A6-C9F0-4F3A-AB7B-067B8DE74BAB}"/>
    <hyperlink ref="AB147" r:id="rId677" xr:uid="{FCB8F08E-4A7F-4342-B51C-E6894F760867}"/>
    <hyperlink ref="AB95" r:id="rId678" xr:uid="{54428C47-E3E6-4DA7-9F77-0EDB1BB94778}"/>
    <hyperlink ref="AA98" r:id="rId679" xr:uid="{35620217-5894-4E98-99CB-88D8AFEFFC6F}"/>
    <hyperlink ref="AB98" r:id="rId680" xr:uid="{04F36C5E-6545-4D19-BF18-5EE1A6613D70}"/>
    <hyperlink ref="AB73" r:id="rId681" xr:uid="{D50405BC-A22E-4875-BD25-F63A1623F352}"/>
    <hyperlink ref="AA73" r:id="rId682" xr:uid="{AEDC8751-61A3-47B1-B18D-335DA32DE2FF}"/>
    <hyperlink ref="AB398" r:id="rId683" xr:uid="{0EEA5F83-A295-4722-A652-36D7E7C7B87F}"/>
    <hyperlink ref="AA367" r:id="rId684" xr:uid="{DD399AF9-7754-4179-B5AB-561DAC63169A}"/>
    <hyperlink ref="AB367" r:id="rId685" xr:uid="{ED7A4F82-955A-41B9-AAB7-832CA35FB139}"/>
    <hyperlink ref="AB141" r:id="rId686" xr:uid="{B8E9EB57-CC9E-4690-A9A5-93C121E6F7CA}"/>
    <hyperlink ref="AA384" r:id="rId687" xr:uid="{6429B776-4132-4A76-9DEE-A2723F32E277}"/>
    <hyperlink ref="AB384" r:id="rId688" xr:uid="{932A8232-C1AB-48B9-B78B-BC9E4BEB395B}"/>
    <hyperlink ref="AQ316" r:id="rId689" xr:uid="{CD88A330-87F8-4CAB-BF3A-A0038103A2E4}"/>
    <hyperlink ref="AA116" r:id="rId690" xr:uid="{7EA8B1EF-A47A-4DCF-AAA6-2EAD06651E83}"/>
    <hyperlink ref="AB116" r:id="rId691" xr:uid="{DB4EE069-3A26-44FD-A951-F0F2E2F74DED}"/>
    <hyperlink ref="AA360" r:id="rId692" xr:uid="{3F470CB1-F3DB-43DD-B6B5-E261D4C1E025}"/>
    <hyperlink ref="AB91" r:id="rId693" xr:uid="{2EE94C81-AC8B-415A-B9DA-5891DF5199AA}"/>
    <hyperlink ref="AB189" r:id="rId694" xr:uid="{277452E4-0223-4FB6-A819-B7602A0B44C8}"/>
    <hyperlink ref="AB392" r:id="rId695" xr:uid="{906A4F7D-5D24-4419-95AF-A85E5D0A7690}"/>
    <hyperlink ref="AB394" r:id="rId696" xr:uid="{ED3C877B-BC6A-4D96-9C9F-B8253BB561ED}"/>
    <hyperlink ref="AA85" r:id="rId697" xr:uid="{E96E577D-0723-4CAF-8825-EF3BDEAB5AE0}"/>
    <hyperlink ref="AB85" r:id="rId698" xr:uid="{F982EAB7-AD30-498A-A7B7-6CB5ED45408D}"/>
    <hyperlink ref="AB62" r:id="rId699" xr:uid="{6E767702-1E8D-47B1-A73E-B4A28C2C92D6}"/>
    <hyperlink ref="AB47" r:id="rId700" xr:uid="{BC548620-0B73-45F8-A2D5-90160AD19824}"/>
    <hyperlink ref="AA47" r:id="rId701" xr:uid="{2F844D43-C371-48E4-80F8-31C224D2A697}"/>
    <hyperlink ref="AB83" r:id="rId702" xr:uid="{8BA34509-96F8-4C1C-9A0D-C192FAC87FF7}"/>
    <hyperlink ref="AA83" r:id="rId703" xr:uid="{1C6DAB06-D6BD-4D92-A73B-A651277CD008}"/>
    <hyperlink ref="AA37" r:id="rId704" xr:uid="{87413B5A-55C7-4B00-8075-A89E4C427649}"/>
    <hyperlink ref="AJ37" r:id="rId705" xr:uid="{374E181A-F31D-49FA-81C8-3C42B52465A4}"/>
    <hyperlink ref="AQ37" r:id="rId706" xr:uid="{7976F614-F02C-490A-9717-172C137642E4}"/>
    <hyperlink ref="AX37" r:id="rId707" xr:uid="{25408181-7BAF-4823-AF54-C4855DC974AE}"/>
    <hyperlink ref="AB37" r:id="rId708" xr:uid="{942F9B29-7999-45CF-A9AD-D2656AC589C8}"/>
    <hyperlink ref="AA36" r:id="rId709" xr:uid="{0EF2508F-504C-447F-A244-F7B3725D80AA}"/>
    <hyperlink ref="AB36" r:id="rId710" xr:uid="{92E043D2-D1DD-4EFA-BBD1-016799E3758B}"/>
    <hyperlink ref="AA101" r:id="rId711" xr:uid="{50CA6602-683F-44B8-8944-6A0C41174225}"/>
    <hyperlink ref="AB101" r:id="rId712" xr:uid="{BC955A59-B3D8-41A6-A21C-6CDE208720ED}"/>
    <hyperlink ref="AB166" r:id="rId713" xr:uid="{89DC02E4-AF5D-4EA7-8CFD-677CA66F9669}"/>
    <hyperlink ref="AB308" r:id="rId714" xr:uid="{95C1AB8A-161C-4855-9686-9A3D78D93E56}"/>
    <hyperlink ref="AB66" r:id="rId715" xr:uid="{E436001A-7241-4D47-942D-1F4790E02D28}"/>
    <hyperlink ref="AB172" r:id="rId716" xr:uid="{A07A7053-B54D-40EE-8FFF-8A621257C1EA}"/>
    <hyperlink ref="AB301" r:id="rId717" xr:uid="{F7B22777-3CFE-4C9B-85D4-D8AE90E136F6}"/>
    <hyperlink ref="AB84" r:id="rId718" xr:uid="{1FBFB3C7-444B-4000-8EBB-67C718EC72B2}"/>
    <hyperlink ref="AB161" r:id="rId719" xr:uid="{E771CB22-2C9E-4BE4-8EED-DD38FA33F01B}"/>
    <hyperlink ref="AB124" r:id="rId720" xr:uid="{CA86EC9C-59E8-4A73-A3D9-3CD1291D7D6E}"/>
    <hyperlink ref="AB175" r:id="rId721" xr:uid="{2BA9F6A0-3F52-4A18-AE62-D95061A5CDD5}"/>
    <hyperlink ref="AB74" r:id="rId722" xr:uid="{FD70B633-AD74-4593-893B-208DD7DFAF2E}"/>
    <hyperlink ref="AB8" r:id="rId723" xr:uid="{34A0E780-729A-4AA3-B37B-6DD5E510B541}"/>
    <hyperlink ref="AA8" r:id="rId724" xr:uid="{2622AC78-DC80-455C-B652-CFDC3F191449}"/>
    <hyperlink ref="AB204" r:id="rId725" xr:uid="{CA43AE84-2683-4B95-866D-9EFDDD870FB1}"/>
    <hyperlink ref="AB315" r:id="rId726" xr:uid="{F0038666-53A0-4E4E-9BAA-0E694E0D3230}"/>
    <hyperlink ref="AB314" r:id="rId727" xr:uid="{1A372788-78A0-4A56-84EF-219A2DEB65C9}"/>
    <hyperlink ref="BP176" r:id="rId728" xr:uid="{EE72A07E-FF7B-4353-B508-6500220247E4}"/>
    <hyperlink ref="AA56" r:id="rId729" xr:uid="{FD3A897C-7C68-45A8-891E-E0BFD1DDEF31}"/>
    <hyperlink ref="AB56" r:id="rId730" display="https://ehq-production-europe.s3.eu-west-1.amazonaws.com/f1fecf933f6cd7a4b7987ec0b3c7865fc629b554/original/1756910239/163843c5032b77d845b4f7330e4cc1dc_Local%20Development%20Scheme.pdf?X-Amz-Algorithm=AWS4-HMAC-SHA256&amp;X-Amz-Credential=AKIA4KKNQAKIJHZMYNPA%2F20251021%2Feu-west-1%2Fs3%2Faws4_request&amp;X-Amz-Date=20251021T151952Z&amp;X-Amz-Expires=300&amp;X-Amz-SignedHeaders=host&amp;X-Amz-Signature=4c26db027efc0c95347df7a45411db49764f5a235cebedf242148a011ae509c1" xr:uid="{D9F25BC2-3230-4E83-A6FF-2489895E229E}"/>
    <hyperlink ref="AA184" r:id="rId731" xr:uid="{F768CA0B-F900-41FF-832E-C0F5FD3E80EA}"/>
    <hyperlink ref="AB184" r:id="rId732" xr:uid="{4B681819-D913-4D41-991D-0E21DA54B5B7}"/>
    <hyperlink ref="AQ184" r:id="rId733" xr:uid="{71D159DF-BC01-446F-BEBA-054C61D1D94B}"/>
    <hyperlink ref="AB203" r:id="rId734" xr:uid="{49D42D49-4345-434D-B2EC-3A54092EBA6A}"/>
    <hyperlink ref="AB214" r:id="rId735" xr:uid="{7CA8C043-DFB3-43FF-AAB6-037CE1CFC28A}"/>
    <hyperlink ref="AA214" r:id="rId736" xr:uid="{54399DC9-C326-43BB-8F2E-B60874F39905}"/>
    <hyperlink ref="AB378" r:id="rId737" xr:uid="{18E05CC9-E50B-4EE4-B486-5DDEEA247052}"/>
    <hyperlink ref="AB377" r:id="rId738" xr:uid="{553BD26E-277B-4A32-B35D-B2FEE65E55C4}"/>
    <hyperlink ref="AB391" r:id="rId739" xr:uid="{F5C2B8AD-F0C5-43A0-82B3-395B2BE1AA2A}"/>
    <hyperlink ref="AB59" r:id="rId740" xr:uid="{5E29B8A3-93AF-41B2-BC4A-0BD5F2043CA7}"/>
    <hyperlink ref="AB54" r:id="rId741" xr:uid="{2CD38333-AD61-44F5-813C-7E65D733F4DE}"/>
    <hyperlink ref="AB65" r:id="rId742" xr:uid="{5AE069B4-D7A6-43B2-8B0C-BB4E06CBFC16}"/>
    <hyperlink ref="AJ141" r:id="rId743" xr:uid="{0C3128B9-3105-40D4-BCC4-36D9DF2D5DFF}"/>
    <hyperlink ref="AB281" r:id="rId744" xr:uid="{299537A7-34D7-4DC8-BA7F-8BC080A8EAF3}"/>
    <hyperlink ref="AA151" r:id="rId745" xr:uid="{3D1724D6-0A0C-44E4-8094-F76A35847207}"/>
    <hyperlink ref="AB151" r:id="rId746" xr:uid="{342F28EF-E6FE-4979-895E-3A011CD5420B}"/>
    <hyperlink ref="AJ49" r:id="rId747" xr:uid="{C2AFB0C2-DB8F-4A41-A6A0-DAE4ECEEFF45}"/>
    <hyperlink ref="AA328" r:id="rId748" xr:uid="{03E8D949-8B01-4916-8FA2-558ECA68A16A}"/>
    <hyperlink ref="AB328" r:id="rId749" xr:uid="{30ABE0DB-036A-46B1-A1A6-277D306A0D62}"/>
    <hyperlink ref="AJ328" r:id="rId750" xr:uid="{E73D75C3-B71B-47E3-BD9A-1CF793740964}"/>
    <hyperlink ref="AA366" r:id="rId751" xr:uid="{2D04D371-06A8-4C54-B75C-2A07E0906CB3}"/>
    <hyperlink ref="AB366" r:id="rId752" xr:uid="{C64534C8-B08E-4F04-9D24-C1E46FB14C1E}"/>
    <hyperlink ref="AJ221" r:id="rId753" xr:uid="{D2EA549E-89C2-448F-A206-DCE84EC34565}"/>
    <hyperlink ref="AA236" r:id="rId754" xr:uid="{FFC383F8-6E4A-4712-ADAB-1C52833ADDE6}"/>
    <hyperlink ref="AJ128" r:id="rId755" xr:uid="{B6665772-04EA-4A5B-AF03-52F56533CAEB}"/>
    <hyperlink ref="AJ212" r:id="rId756" xr:uid="{23C730DD-EF34-473A-999A-8E92D81700F5}"/>
    <hyperlink ref="AB80" r:id="rId757" xr:uid="{435BC13B-C149-4AD9-A6F8-37118B13A1C4}"/>
    <hyperlink ref="AB135" r:id="rId758" xr:uid="{FB595D06-790F-4B96-A2D3-FFF427311108}"/>
    <hyperlink ref="AB327" r:id="rId759" xr:uid="{97DF4398-9E49-4FE3-99EF-DC7204B43FD2}"/>
    <hyperlink ref="AA7" r:id="rId760" xr:uid="{4873019F-405C-4890-AC62-EFAE57BF21E2}"/>
    <hyperlink ref="AB7" r:id="rId761" xr:uid="{C80A9B05-272A-4490-9F5A-6ADFA67A101D}"/>
    <hyperlink ref="AA15" r:id="rId762" xr:uid="{7F0BA021-CA88-4637-8F9C-9B5AFDC766B9}"/>
    <hyperlink ref="AB15" r:id="rId763" xr:uid="{926C26DE-8E2B-4141-BB81-06589C0DC7A6}"/>
    <hyperlink ref="AB23" r:id="rId764" xr:uid="{BB78DD77-EAFB-4AD9-8191-D1176FF6CCCD}"/>
    <hyperlink ref="AQ45" r:id="rId765" xr:uid="{4F467869-1D46-4657-86D2-BAB4A99B2836}"/>
    <hyperlink ref="AB60" r:id="rId766" display="https://centralbedfordshirecouncil.sharepoint.com/sites/Communications/Website%20and%20intranet/Forms/AllItems.aspx?id=%2Fsites%2FCommunications%2FWebsite%20and%20intranet%2FWebsite%20Documents%2FPlanning%2FPlanning%20Policy%2FLocal%20development%20scheme%2FLocal%20Development%20Scheme%20%28LDS%29%2Epdf&amp;parent=%2Fsites%2FCommunications%2FWebsite%20and%20intranet%2FWebsite%20Documents%2FPlanning%2FPlanning%20Policy%2FLocal%20development%20scheme&amp;p=true&amp;ga=1" xr:uid="{4D378629-4473-4F4F-991C-01B6AB71E208}"/>
    <hyperlink ref="AB200" r:id="rId767" xr:uid="{3365F77A-9DCC-4291-AC33-180D1C06854D}"/>
    <hyperlink ref="AA26" r:id="rId768" xr:uid="{24FD6783-0EAA-4E84-83E3-E34714C56803}"/>
    <hyperlink ref="AB27" r:id="rId769" xr:uid="{2774471A-63D0-4EB5-8CFB-BA1ACC7418EF}"/>
    <hyperlink ref="AA48" r:id="rId770" xr:uid="{1A34FE5A-27B1-43A2-A3D6-AFCF3E884057}"/>
    <hyperlink ref="AA87" r:id="rId771" xr:uid="{57BE1C95-BB21-416C-A6DF-C2444780A417}"/>
    <hyperlink ref="AB87" r:id="rId772" xr:uid="{94755E69-6AA8-4FA7-AA69-6117955CC9B3}"/>
    <hyperlink ref="AA132" r:id="rId773" xr:uid="{953D2FF1-2BE7-4C6A-A2EC-A26300F68375}"/>
    <hyperlink ref="AJ16" r:id="rId774" xr:uid="{F0177885-2CB4-4ED2-A794-F47075321C81}"/>
    <hyperlink ref="AQ191" r:id="rId775" xr:uid="{BEB00963-6D09-412D-8759-2EC05B9573DF}"/>
    <hyperlink ref="AB321" r:id="rId776" xr:uid="{E4DB544C-573A-425D-B562-4427E1550679}"/>
    <hyperlink ref="AA320" r:id="rId777" xr:uid="{AB630C1E-6C5C-4B48-BF55-B620C28DBE07}"/>
    <hyperlink ref="AB320" r:id="rId778" xr:uid="{71842C8A-5814-495A-940F-D222F92F7962}"/>
    <hyperlink ref="AA119" r:id="rId779" xr:uid="{CBD8CB00-7312-4887-9792-2FDAF96F3F92}"/>
    <hyperlink ref="AB119" r:id="rId780" xr:uid="{E5557B2D-7806-48DE-BE39-109CDCF0A213}"/>
    <hyperlink ref="AA107" r:id="rId781" xr:uid="{08DB3A2F-B63E-4066-90E2-7CC27FE68F49}"/>
    <hyperlink ref="AB107" r:id="rId782" xr:uid="{A0F97CFE-C3D1-43A6-A30F-AC4409483F2F}"/>
    <hyperlink ref="AJ354" r:id="rId783" xr:uid="{CD8689E7-86E5-4149-992C-39851C19A1B8}"/>
    <hyperlink ref="AB142" r:id="rId784" xr:uid="{7AC56026-44D4-4F57-8227-38765497CCD5}"/>
    <hyperlink ref="AQ74" r:id="rId785" xr:uid="{0324E948-053A-4802-BFCD-C48E1A7C1F2D}"/>
    <hyperlink ref="BE15" r:id="rId786" xr:uid="{3FA2E945-250A-4B65-87E6-EBD4830E12B1}"/>
    <hyperlink ref="AX53" r:id="rId787" xr:uid="{03B84D76-ABBF-4126-8869-1CDC30E5C37B}"/>
    <hyperlink ref="AX285" r:id="rId788" xr:uid="{69AC9A7F-BA94-4C3F-A57F-1C02C0AF456F}"/>
    <hyperlink ref="AX63" r:id="rId789" xr:uid="{265FCE4B-01A0-4759-90B5-62B93FA5513C}"/>
    <hyperlink ref="AX132" r:id="rId790" xr:uid="{A13DE6AF-9EA3-4DA0-B6B5-3F3321F75BE1}"/>
    <hyperlink ref="AX338" r:id="rId791" xr:uid="{EA29C3BF-8411-48F4-ABCB-04AF8D65DC9F}"/>
    <hyperlink ref="AQ136" r:id="rId792" xr:uid="{69898B7C-07F0-458E-A480-FED9119A450E}"/>
  </hyperlinks>
  <pageMargins left="0.7" right="0.7" top="0.75" bottom="0.75" header="0.3" footer="0.3"/>
  <pageSetup paperSize="9" orientation="portrait" horizontalDpi="300" verticalDpi="300" r:id="rId793"/>
  <headerFooter>
    <oddHeader>&amp;C&amp;"Calibri"&amp;10&amp;K000000 OFFICIAL&amp;1#_x000D_</oddHeader>
    <oddFooter>&amp;C_x000D_&amp;1#&amp;"Calibri"&amp;10&amp;K000000 OFFICIAL</oddFooter>
  </headerFooter>
  <tableParts count="1">
    <tablePart r:id="rId794"/>
  </tableParts>
  <extLst>
    <ext xmlns:x14="http://schemas.microsoft.com/office/spreadsheetml/2009/9/main" uri="{CCE6A557-97BC-4b89-ADB6-D9C93CAAB3DF}">
      <x14:dataValidations xmlns:xm="http://schemas.microsoft.com/office/excel/2006/main" count="6">
        <x14:dataValidation type="list" allowBlank="1" showInputMessage="1" showErrorMessage="1" xr:uid="{2DD5AC78-DBB9-4176-B255-C6E9B9E9B2A0}">
          <x14:formula1>
            <xm:f>LISTS!$C$37:$C$38</xm:f>
          </x14:formula1>
          <xm:sqref>Z70 Z352:Z357 Z52:Z53 Z44:Z47 Z59 Z188 Z190 Z308:Z347 Z216 Z271:Z284 Z286:Z294 Z236:Z269 Z359:Z398 Z198 V183 V216 Z183 Z296:Z304 Z3:Z42 Z231:Z234</xm:sqref>
        </x14:dataValidation>
        <x14:dataValidation type="list" allowBlank="1" showInputMessage="1" showErrorMessage="1" xr:uid="{6D68BA21-5523-4539-AEAF-5A169ED6DDA1}">
          <x14:formula1>
            <xm:f>LISTS!$G$4:$G$7</xm:f>
          </x14:formula1>
          <xm:sqref>Y349 Y236:Y294 Y351:Y399 U183 U216 Y296:Y347 Y3:Y234</xm:sqref>
        </x14:dataValidation>
        <x14:dataValidation type="list" allowBlank="1" showInputMessage="1" showErrorMessage="1" xr:uid="{FD00D85E-ACB3-476F-B026-7FA9905D677D}">
          <x14:formula1>
            <xm:f>LISTS!$G$4:$G$5</xm:f>
          </x14:formula1>
          <xm:sqref>Y370:Z370 Z355 Y65:Z65 Y348:Z350 Y235:Z235 Y295:Z295 Z84 Z152 Z302 Z337 Z358</xm:sqref>
        </x14:dataValidation>
        <x14:dataValidation type="list" allowBlank="1" showInputMessage="1" showErrorMessage="1" xr:uid="{C3523794-A7A9-4E43-BABE-040039EA9823}">
          <x14:formula1>
            <xm:f>LISTS!$C$37:$C$39</xm:f>
          </x14:formula1>
          <xm:sqref>Z291 Z305:Z307 Z43 Z265:Z266 Z270 Z351 Z385 Z349 Z54:Z58 Z48:Z52 Z189 Z285 Z199:Z215 Z184:Z187 Z191:Z197 Z153:Z182 Z217:Z230 Z71:Z151 Z60:Z69</xm:sqref>
        </x14:dataValidation>
        <x14:dataValidation type="list" allowBlank="1" showInputMessage="1" showErrorMessage="1" xr:uid="{009CD023-A076-42F5-AAC6-D1E7FD8AEE17}">
          <x14:formula1>
            <xm:f>LISTS!$C$13:$C$25</xm:f>
          </x14:formula1>
          <xm:sqref>BY3:BY4 CD129:CD130 BV3:BV49 BV264:BV399 BY6:BY49 BY264:BY398 BV51:BV262 BY51:BY262</xm:sqref>
        </x14:dataValidation>
        <x14:dataValidation type="list" allowBlank="1" showInputMessage="1" showErrorMessage="1" xr:uid="{0781B2C1-E523-47F2-92E7-A3EB3B66FC38}">
          <x14:formula1>
            <xm:f>LISTS!$C$4:$C$8</xm:f>
          </x14:formula1>
          <xm:sqref>T183 T216 X3:X399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E6540-891C-41F7-A1BA-946EA532C985}">
  <sheetPr>
    <tabColor theme="4" tint="0.39997558519241921"/>
  </sheetPr>
  <dimension ref="A1:GS125"/>
  <sheetViews>
    <sheetView zoomScale="78" zoomScaleNormal="100" zoomScaleSheetLayoutView="90" workbookViewId="0">
      <pane xSplit="3" ySplit="1" topLeftCell="D117" activePane="bottomRight" state="frozen"/>
      <selection pane="topRight" activeCell="D1" sqref="D1"/>
      <selection pane="bottomLeft" activeCell="A3" sqref="A3"/>
      <selection pane="bottomRight" activeCell="E128" sqref="E128"/>
    </sheetView>
  </sheetViews>
  <sheetFormatPr baseColWidth="10" defaultColWidth="8.5" defaultRowHeight="50" customHeight="1" x14ac:dyDescent="0.25"/>
  <cols>
    <col min="1" max="1" width="11.5" style="1" customWidth="1"/>
    <col min="2" max="2" width="13.1640625" style="1588" customWidth="1"/>
    <col min="3" max="3" width="24.5" style="70" customWidth="1"/>
    <col min="4" max="4" width="36.5" style="251" customWidth="1"/>
    <col min="5" max="5" width="13.83203125" style="3137" customWidth="1"/>
    <col min="6" max="6" width="11" style="29" customWidth="1"/>
    <col min="7" max="7" width="10.1640625" style="273" customWidth="1"/>
    <col min="8" max="8" width="9.5" style="273" customWidth="1"/>
    <col min="9" max="9" width="9.1640625" style="2" customWidth="1"/>
    <col min="10" max="10" width="19.1640625" style="3555" customWidth="1"/>
    <col min="11" max="11" width="21.5" style="3555" customWidth="1"/>
    <col min="12" max="12" width="11.83203125" style="332" hidden="1" customWidth="1"/>
    <col min="13" max="13" width="18.5" style="2012" hidden="1" customWidth="1"/>
    <col min="14" max="15" width="13.5" style="332" hidden="1" customWidth="1"/>
    <col min="16" max="16" width="18.5" style="717" customWidth="1"/>
    <col min="17" max="17" width="16.83203125" style="5584" customWidth="1"/>
    <col min="18" max="18" width="17.83203125" style="717" customWidth="1"/>
    <col min="19" max="19" width="16.83203125" style="333" customWidth="1"/>
    <col min="20" max="20" width="19.5" style="2" customWidth="1"/>
    <col min="21" max="21" width="18.5" style="830" customWidth="1"/>
    <col min="22" max="22" width="17.5" style="1377" customWidth="1"/>
    <col min="23" max="23" width="11.1640625" style="36" customWidth="1"/>
    <col min="24" max="24" width="14.83203125" style="85" customWidth="1"/>
    <col min="25" max="25" width="14.83203125" style="319" customWidth="1"/>
    <col min="26" max="26" width="14.83203125" style="2" customWidth="1"/>
    <col min="27" max="27" width="17.83203125" style="2959" customWidth="1"/>
    <col min="28" max="28" width="15.5" style="2959" customWidth="1"/>
    <col min="29" max="29" width="16.83203125" style="2959" hidden="1" customWidth="1"/>
    <col min="30" max="30" width="25.5" style="843" customWidth="1"/>
    <col min="31" max="31" width="19.1640625" style="843" customWidth="1"/>
    <col min="32" max="32" width="18.5" style="2" customWidth="1"/>
    <col min="33" max="33" width="14.83203125" style="843" customWidth="1"/>
    <col min="34" max="35" width="14.83203125" style="1016" customWidth="1"/>
    <col min="36" max="36" width="19.5" style="2959" customWidth="1"/>
    <col min="37" max="37" width="24.5" style="1735" hidden="1" customWidth="1"/>
    <col min="38" max="38" width="21.5" style="4144" customWidth="1"/>
    <col min="39" max="39" width="19.5" style="2" customWidth="1"/>
    <col min="40" max="40" width="14.83203125" style="853" customWidth="1"/>
    <col min="41" max="42" width="14.83203125" style="843" customWidth="1"/>
    <col min="43" max="43" width="14.83203125" style="2" customWidth="1"/>
    <col min="44" max="44" width="14.83203125" style="36" hidden="1" customWidth="1"/>
    <col min="45" max="45" width="19.5" style="843" customWidth="1"/>
    <col min="46" max="46" width="18.83203125" style="2" customWidth="1"/>
    <col min="47" max="47" width="14.83203125" style="843" customWidth="1"/>
    <col min="48" max="48" width="14.83203125" style="853" customWidth="1"/>
    <col min="49" max="49" width="14.83203125" style="843" customWidth="1"/>
    <col min="50" max="50" width="14.83203125" style="2" customWidth="1"/>
    <col min="51" max="51" width="14.83203125" style="2" hidden="1" customWidth="1"/>
    <col min="52" max="52" width="14.83203125" style="1016" customWidth="1"/>
    <col min="53" max="53" width="16.1640625" style="1" customWidth="1"/>
    <col min="54" max="54" width="14.83203125" style="830" customWidth="1"/>
    <col min="55" max="56" width="14.83203125" style="1017" customWidth="1"/>
    <col min="57" max="57" width="14.83203125" style="40" customWidth="1"/>
    <col min="58" max="58" width="14.83203125" style="1" hidden="1" customWidth="1"/>
    <col min="59" max="59" width="20.5" style="4201" customWidth="1"/>
    <col min="60" max="60" width="19.1640625" style="830" customWidth="1"/>
    <col min="61" max="61" width="19.1640625" style="1021" customWidth="1"/>
    <col min="62" max="62" width="22.5" style="830" customWidth="1"/>
    <col min="63" max="64" width="14.83203125" style="830" customWidth="1"/>
    <col min="65" max="65" width="16.5" style="830" customWidth="1"/>
    <col min="66" max="67" width="14.83203125" style="830" customWidth="1"/>
    <col min="68" max="68" width="56" style="1173" customWidth="1"/>
    <col min="69" max="69" width="26.83203125" style="4181" customWidth="1"/>
    <col min="70" max="70" width="24.5" style="1174" hidden="1" customWidth="1"/>
    <col min="71" max="71" width="22.33203125" style="586" hidden="1" customWidth="1"/>
    <col min="72" max="72" width="25.5" style="1" customWidth="1"/>
    <col min="73" max="74" width="14.83203125" style="1" customWidth="1"/>
    <col min="75" max="75" width="19.5" style="1" customWidth="1"/>
    <col min="76" max="76" width="17.5" style="53" customWidth="1"/>
    <col min="77" max="78" width="14.83203125" style="1" customWidth="1"/>
    <col min="79" max="79" width="35.5" style="2" customWidth="1"/>
    <col min="80" max="80" width="19.5" style="2" hidden="1" customWidth="1"/>
    <col min="81" max="81" width="24.5" style="2" hidden="1" customWidth="1"/>
    <col min="82" max="82" width="20.5" style="1" hidden="1" customWidth="1"/>
    <col min="83" max="83" width="21.5" style="1" hidden="1" customWidth="1"/>
    <col min="84" max="84" width="19.1640625" style="1" hidden="1" customWidth="1"/>
    <col min="85" max="85" width="22.5" style="1" hidden="1" customWidth="1"/>
    <col min="86" max="87" width="39.5" style="176" customWidth="1"/>
    <col min="88" max="201" width="8.5" style="176"/>
    <col min="202" max="16384" width="8.5" style="1"/>
  </cols>
  <sheetData>
    <row r="1" spans="1:85" s="5" customFormat="1" ht="61" customHeight="1" thickBot="1" x14ac:dyDescent="0.25">
      <c r="A1" s="1536" t="s">
        <v>1</v>
      </c>
      <c r="B1" s="3294" t="s">
        <v>2</v>
      </c>
      <c r="C1" s="1379" t="s">
        <v>3</v>
      </c>
      <c r="D1" s="1379" t="s">
        <v>4</v>
      </c>
      <c r="E1" s="1537" t="s">
        <v>5</v>
      </c>
      <c r="F1" s="1538" t="s">
        <v>6</v>
      </c>
      <c r="G1" s="1538" t="s">
        <v>7</v>
      </c>
      <c r="H1" s="1538" t="s">
        <v>8</v>
      </c>
      <c r="I1" s="1539" t="s">
        <v>9</v>
      </c>
      <c r="J1" s="3554" t="s">
        <v>10</v>
      </c>
      <c r="K1" s="4253" t="s">
        <v>11</v>
      </c>
      <c r="L1" s="1540" t="s">
        <v>12</v>
      </c>
      <c r="M1" s="1540" t="s">
        <v>13</v>
      </c>
      <c r="N1" s="1540" t="s">
        <v>14</v>
      </c>
      <c r="O1" s="1607" t="s">
        <v>15</v>
      </c>
      <c r="P1" s="1585" t="s">
        <v>16</v>
      </c>
      <c r="Q1" s="1608" t="s">
        <v>17</v>
      </c>
      <c r="R1" s="1608" t="s">
        <v>18</v>
      </c>
      <c r="S1" s="1609" t="s">
        <v>19</v>
      </c>
      <c r="T1" s="1609" t="s">
        <v>20</v>
      </c>
      <c r="U1" s="1543" t="s">
        <v>21</v>
      </c>
      <c r="V1" s="1541" t="s">
        <v>22</v>
      </c>
      <c r="W1" s="1541" t="s">
        <v>23</v>
      </c>
      <c r="X1" s="1541" t="s">
        <v>24</v>
      </c>
      <c r="Y1" s="1542" t="s">
        <v>25</v>
      </c>
      <c r="Z1" s="1542" t="s">
        <v>26</v>
      </c>
      <c r="AA1" s="1541" t="s">
        <v>27</v>
      </c>
      <c r="AB1" s="5521" t="s">
        <v>28</v>
      </c>
      <c r="AC1" s="1541" t="s">
        <v>29</v>
      </c>
      <c r="AD1" s="1543" t="s">
        <v>30</v>
      </c>
      <c r="AE1" s="2342" t="s">
        <v>31</v>
      </c>
      <c r="AF1" s="2341" t="s">
        <v>32</v>
      </c>
      <c r="AG1" s="2342" t="s">
        <v>33</v>
      </c>
      <c r="AH1" s="2343" t="s">
        <v>34</v>
      </c>
      <c r="AI1" s="2343" t="s">
        <v>35</v>
      </c>
      <c r="AJ1" s="5527" t="s">
        <v>36</v>
      </c>
      <c r="AK1" s="2345" t="s">
        <v>37</v>
      </c>
      <c r="AL1" s="2347" t="s">
        <v>38</v>
      </c>
      <c r="AM1" s="2346" t="s">
        <v>39</v>
      </c>
      <c r="AN1" s="2347" t="s">
        <v>40</v>
      </c>
      <c r="AO1" s="2348" t="s">
        <v>41</v>
      </c>
      <c r="AP1" s="2348" t="s">
        <v>42</v>
      </c>
      <c r="AQ1" s="2349" t="s">
        <v>43</v>
      </c>
      <c r="AR1" s="2350" t="s">
        <v>44</v>
      </c>
      <c r="AS1" s="2351" t="s">
        <v>45</v>
      </c>
      <c r="AT1" s="2352" t="s">
        <v>46</v>
      </c>
      <c r="AU1" s="2351" t="s">
        <v>47</v>
      </c>
      <c r="AV1" s="2353" t="s">
        <v>48</v>
      </c>
      <c r="AW1" s="2353" t="s">
        <v>49</v>
      </c>
      <c r="AX1" s="2354" t="s">
        <v>50</v>
      </c>
      <c r="AY1" s="2355" t="s">
        <v>51</v>
      </c>
      <c r="AZ1" s="4219" t="s">
        <v>52</v>
      </c>
      <c r="BA1" s="4134" t="s">
        <v>53</v>
      </c>
      <c r="BB1" s="4135" t="s">
        <v>54</v>
      </c>
      <c r="BC1" s="4136" t="s">
        <v>55</v>
      </c>
      <c r="BD1" s="4136" t="s">
        <v>56</v>
      </c>
      <c r="BE1" s="4137" t="s">
        <v>57</v>
      </c>
      <c r="BF1" s="2361" t="s">
        <v>58</v>
      </c>
      <c r="BG1" s="2363" t="s">
        <v>59</v>
      </c>
      <c r="BH1" s="2363" t="s">
        <v>60</v>
      </c>
      <c r="BI1" s="2363" t="s">
        <v>61</v>
      </c>
      <c r="BJ1" s="2365" t="s">
        <v>62</v>
      </c>
      <c r="BK1" s="2365" t="s">
        <v>63</v>
      </c>
      <c r="BL1" s="2365" t="s">
        <v>64</v>
      </c>
      <c r="BM1" s="2367" t="s">
        <v>65</v>
      </c>
      <c r="BN1" s="2367" t="s">
        <v>66</v>
      </c>
      <c r="BO1" s="2367" t="s">
        <v>67</v>
      </c>
      <c r="BP1" s="1541" t="s">
        <v>68</v>
      </c>
      <c r="BQ1" s="1541" t="s">
        <v>69</v>
      </c>
      <c r="BR1" s="1541" t="s">
        <v>70</v>
      </c>
      <c r="BS1" s="1544" t="s">
        <v>71</v>
      </c>
      <c r="BT1" s="1544" t="s">
        <v>72</v>
      </c>
      <c r="BU1" s="1544" t="s">
        <v>73</v>
      </c>
      <c r="BV1" s="1544" t="s">
        <v>74</v>
      </c>
      <c r="BW1" s="1546" t="s">
        <v>75</v>
      </c>
      <c r="BX1" s="1546" t="s">
        <v>76</v>
      </c>
      <c r="BY1" s="1546" t="s">
        <v>77</v>
      </c>
      <c r="BZ1" s="2283" t="s">
        <v>78</v>
      </c>
      <c r="CA1" s="2386" t="s">
        <v>79</v>
      </c>
      <c r="CB1" s="2279" t="s">
        <v>80</v>
      </c>
      <c r="CC1" s="2458" t="s">
        <v>81</v>
      </c>
      <c r="CD1" s="595" t="s">
        <v>82</v>
      </c>
      <c r="CE1" s="595" t="s">
        <v>83</v>
      </c>
      <c r="CF1" s="595" t="s">
        <v>84</v>
      </c>
      <c r="CG1" s="49" t="s">
        <v>85</v>
      </c>
    </row>
    <row r="2" spans="1:85" s="4157" customFormat="1" ht="50.25" customHeight="1" thickTop="1" x14ac:dyDescent="0.2">
      <c r="A2" s="4943" t="s">
        <v>86</v>
      </c>
      <c r="B2" s="4960"/>
      <c r="C2" s="3688" t="s">
        <v>87</v>
      </c>
      <c r="D2" s="3688" t="s">
        <v>88</v>
      </c>
      <c r="E2" s="3690">
        <v>2342</v>
      </c>
      <c r="F2" s="4155">
        <v>2024</v>
      </c>
      <c r="G2" s="4155">
        <v>2039</v>
      </c>
      <c r="H2" s="3695" t="s">
        <v>89</v>
      </c>
      <c r="I2" s="3693" t="s">
        <v>89</v>
      </c>
      <c r="J2" s="3694">
        <v>43083</v>
      </c>
      <c r="K2" s="3694"/>
      <c r="L2" s="3694" t="s">
        <v>90</v>
      </c>
      <c r="M2" s="3866"/>
      <c r="N2" s="3694"/>
      <c r="O2" s="3694"/>
      <c r="P2" s="3696"/>
      <c r="Q2" s="3697"/>
      <c r="R2" s="4010"/>
      <c r="S2" s="4010"/>
      <c r="T2" s="4010"/>
      <c r="U2" s="5082" t="s">
        <v>91</v>
      </c>
      <c r="V2" s="5091" t="s">
        <v>92</v>
      </c>
      <c r="W2" s="3700" t="str">
        <f t="shared" ref="W2:W12" si="0">IF(OR(X2="Yes", Y2="Web-page timetable", Z2="YES"), "Yes")</f>
        <v>Yes</v>
      </c>
      <c r="X2" s="5113" t="s">
        <v>93</v>
      </c>
      <c r="Y2" s="5121" t="s">
        <v>94</v>
      </c>
      <c r="Z2" s="5121"/>
      <c r="AA2" s="5126" t="s">
        <v>95</v>
      </c>
      <c r="AB2" s="5126" t="s">
        <v>96</v>
      </c>
      <c r="AC2" s="5171"/>
      <c r="AD2" s="5180">
        <v>45717</v>
      </c>
      <c r="AE2" s="4291" t="s">
        <v>97</v>
      </c>
      <c r="AF2" s="4013" t="s">
        <v>98</v>
      </c>
      <c r="AG2" s="4015">
        <v>45474</v>
      </c>
      <c r="AH2" s="5209">
        <v>45622</v>
      </c>
      <c r="AI2" s="5209">
        <v>46027</v>
      </c>
      <c r="AJ2" s="5576" t="s">
        <v>99</v>
      </c>
      <c r="AK2" s="5221"/>
      <c r="AL2" s="5228">
        <v>46327</v>
      </c>
      <c r="AM2" s="5245" t="s">
        <v>100</v>
      </c>
      <c r="AN2" s="4015">
        <v>46327</v>
      </c>
      <c r="AO2" s="3706"/>
      <c r="AP2" s="3706"/>
      <c r="AQ2" s="3695"/>
      <c r="AR2" s="3708"/>
      <c r="AS2" s="5266"/>
      <c r="AT2" s="5281"/>
      <c r="AU2" s="5288"/>
      <c r="AV2" s="4023"/>
      <c r="AW2" s="4023"/>
      <c r="AX2" s="4024"/>
      <c r="AY2" s="3708"/>
      <c r="AZ2" s="4023"/>
      <c r="BA2" s="4024"/>
      <c r="BB2" s="4023"/>
      <c r="BC2" s="4023"/>
      <c r="BD2" s="4023"/>
      <c r="BE2" s="4024"/>
      <c r="BF2" s="4024"/>
      <c r="BG2" s="5326">
        <v>46600</v>
      </c>
      <c r="BH2" s="5334">
        <v>46600</v>
      </c>
      <c r="BI2" s="5335"/>
      <c r="BJ2" s="5326">
        <v>46722</v>
      </c>
      <c r="BK2" s="5288">
        <v>46722</v>
      </c>
      <c r="BL2" s="5345"/>
      <c r="BM2" s="5326">
        <v>46905</v>
      </c>
      <c r="BN2" s="5288">
        <v>46905</v>
      </c>
      <c r="BO2" s="4028"/>
      <c r="BP2" s="3688" t="s">
        <v>101</v>
      </c>
      <c r="BQ2" s="4182" t="s">
        <v>102</v>
      </c>
      <c r="BR2" s="3688"/>
      <c r="BS2" s="3688"/>
      <c r="BT2" s="3716">
        <v>45562</v>
      </c>
      <c r="BU2" s="3976">
        <v>45743</v>
      </c>
      <c r="BV2" s="3695" t="s">
        <v>103</v>
      </c>
      <c r="BW2" s="3976">
        <v>45562</v>
      </c>
      <c r="BX2" s="3976">
        <v>45743</v>
      </c>
      <c r="BY2" s="3695" t="s">
        <v>103</v>
      </c>
      <c r="BZ2" s="3976">
        <v>45743</v>
      </c>
      <c r="CA2" s="3976" t="s">
        <v>104</v>
      </c>
      <c r="CB2" s="5453"/>
      <c r="CC2" s="5456" t="s">
        <v>105</v>
      </c>
      <c r="CD2" s="5457" t="s">
        <v>106</v>
      </c>
      <c r="CE2" s="5457"/>
      <c r="CF2" s="5457"/>
      <c r="CG2" s="5458"/>
    </row>
    <row r="3" spans="1:85" ht="45" customHeight="1" x14ac:dyDescent="0.2">
      <c r="A3" s="4943" t="s">
        <v>135</v>
      </c>
      <c r="B3" s="4960"/>
      <c r="C3" s="3688" t="s">
        <v>136</v>
      </c>
      <c r="D3" s="3689" t="s">
        <v>137</v>
      </c>
      <c r="E3" s="3690">
        <v>2328</v>
      </c>
      <c r="F3" s="3692">
        <v>2023</v>
      </c>
      <c r="G3" s="3692">
        <v>2041</v>
      </c>
      <c r="H3" s="3692" t="s">
        <v>89</v>
      </c>
      <c r="I3" s="3693" t="s">
        <v>89</v>
      </c>
      <c r="J3" s="3694">
        <v>43299</v>
      </c>
      <c r="K3" s="3694"/>
      <c r="L3" s="3694" t="s">
        <v>90</v>
      </c>
      <c r="M3" s="3866" t="s">
        <v>138</v>
      </c>
      <c r="N3" s="3694"/>
      <c r="O3" s="3694"/>
      <c r="P3" s="3696"/>
      <c r="Q3" s="3697"/>
      <c r="R3" s="3698"/>
      <c r="S3" s="3698"/>
      <c r="T3" s="3698"/>
      <c r="U3" s="3794"/>
      <c r="V3" s="3699"/>
      <c r="W3" s="3700" t="str">
        <f t="shared" si="0"/>
        <v>Yes</v>
      </c>
      <c r="X3" s="3701" t="s">
        <v>93</v>
      </c>
      <c r="Y3" s="3688" t="s">
        <v>94</v>
      </c>
      <c r="Z3" s="3688"/>
      <c r="AA3" s="3702" t="s">
        <v>139</v>
      </c>
      <c r="AB3" s="3657" t="s">
        <v>140</v>
      </c>
      <c r="AC3" s="3703"/>
      <c r="AD3" s="3704">
        <v>45717</v>
      </c>
      <c r="AE3" s="4145" t="s">
        <v>141</v>
      </c>
      <c r="AF3" s="3705" t="s">
        <v>142</v>
      </c>
      <c r="AG3" s="3706">
        <v>45383</v>
      </c>
      <c r="AH3" s="3706">
        <v>45376</v>
      </c>
      <c r="AI3" s="3706">
        <v>45536</v>
      </c>
      <c r="AJ3" s="3908" t="s">
        <v>143</v>
      </c>
      <c r="AK3" s="3707"/>
      <c r="AL3" s="4111" t="s">
        <v>144</v>
      </c>
      <c r="AM3" s="4086" t="s">
        <v>145</v>
      </c>
      <c r="AN3" s="3706">
        <v>46113</v>
      </c>
      <c r="AO3" s="3706"/>
      <c r="AP3" s="3706"/>
      <c r="AQ3" s="3695"/>
      <c r="AR3" s="3708"/>
      <c r="AS3" s="3709"/>
      <c r="AT3" s="3692"/>
      <c r="AU3" s="3706"/>
      <c r="AV3" s="3709"/>
      <c r="AW3" s="3709"/>
      <c r="AX3" s="3692"/>
      <c r="AY3" s="3710"/>
      <c r="AZ3" s="3709"/>
      <c r="BA3" s="3692"/>
      <c r="BB3" s="3709"/>
      <c r="BC3" s="3709"/>
      <c r="BD3" s="3709"/>
      <c r="BE3" s="3692"/>
      <c r="BF3" s="3692"/>
      <c r="BG3" s="4089" t="s">
        <v>146</v>
      </c>
      <c r="BH3" s="3706">
        <v>46478</v>
      </c>
      <c r="BI3" s="4199"/>
      <c r="BJ3" s="4089">
        <v>46753</v>
      </c>
      <c r="BK3" s="3706">
        <v>46753</v>
      </c>
      <c r="BL3" s="4199"/>
      <c r="BM3" s="4089" t="s">
        <v>147</v>
      </c>
      <c r="BN3" s="3706">
        <v>46935</v>
      </c>
      <c r="BO3" s="3711"/>
      <c r="BP3" s="3741" t="s">
        <v>148</v>
      </c>
      <c r="BQ3" s="4196" t="s">
        <v>149</v>
      </c>
      <c r="BR3" s="3688" t="s">
        <v>150</v>
      </c>
      <c r="BS3" s="3688"/>
      <c r="BT3" s="3716">
        <v>45576</v>
      </c>
      <c r="BU3" s="3716">
        <v>45743</v>
      </c>
      <c r="BV3" s="3695" t="s">
        <v>103</v>
      </c>
      <c r="BW3" s="3716">
        <v>45576</v>
      </c>
      <c r="BX3" s="3716">
        <v>45743</v>
      </c>
      <c r="BY3" s="3695" t="s">
        <v>103</v>
      </c>
      <c r="BZ3" s="3716">
        <v>45302</v>
      </c>
      <c r="CA3" s="3716" t="s">
        <v>104</v>
      </c>
      <c r="CB3" s="1409"/>
      <c r="CC3" s="542"/>
      <c r="CD3" s="12"/>
      <c r="CE3" s="12"/>
      <c r="CF3" s="12"/>
      <c r="CG3" s="18"/>
    </row>
    <row r="4" spans="1:85" ht="45" customHeight="1" x14ac:dyDescent="0.2">
      <c r="A4" s="4943" t="s">
        <v>190</v>
      </c>
      <c r="B4" s="4962"/>
      <c r="C4" s="3688" t="s">
        <v>191</v>
      </c>
      <c r="D4" s="3689" t="s">
        <v>192</v>
      </c>
      <c r="E4" s="3717" t="s">
        <v>193</v>
      </c>
      <c r="F4" s="3692"/>
      <c r="G4" s="3692"/>
      <c r="H4" s="3692" t="s">
        <v>89</v>
      </c>
      <c r="I4" s="3693" t="s">
        <v>194</v>
      </c>
      <c r="J4" s="3694">
        <v>45251</v>
      </c>
      <c r="K4" s="3694">
        <v>41695</v>
      </c>
      <c r="L4" s="3694"/>
      <c r="M4" s="3866"/>
      <c r="N4" s="3694"/>
      <c r="O4" s="3694"/>
      <c r="P4" s="3696"/>
      <c r="Q4" s="3697"/>
      <c r="R4" s="3698"/>
      <c r="S4" s="3698"/>
      <c r="T4" s="3698"/>
      <c r="U4" s="3794"/>
      <c r="V4" s="3699"/>
      <c r="W4" s="3700" t="str">
        <f t="shared" si="0"/>
        <v>Yes</v>
      </c>
      <c r="X4" s="3701" t="s">
        <v>93</v>
      </c>
      <c r="Y4" s="3688" t="s">
        <v>94</v>
      </c>
      <c r="Z4" s="3695"/>
      <c r="AA4" s="3702" t="s">
        <v>195</v>
      </c>
      <c r="AB4" s="3702" t="s">
        <v>196</v>
      </c>
      <c r="AC4" s="3702"/>
      <c r="AD4" s="3704">
        <v>45689</v>
      </c>
      <c r="AE4" s="4145" t="s">
        <v>197</v>
      </c>
      <c r="AF4" s="3705" t="s">
        <v>210</v>
      </c>
      <c r="AG4" s="3706">
        <v>46235</v>
      </c>
      <c r="AH4" s="3706"/>
      <c r="AI4" s="3706"/>
      <c r="AJ4" s="3713"/>
      <c r="AK4" s="4216"/>
      <c r="AL4" s="4151"/>
      <c r="AM4" s="3715"/>
      <c r="AN4" s="3709"/>
      <c r="AO4" s="3706"/>
      <c r="AP4" s="3706"/>
      <c r="AQ4" s="3695"/>
      <c r="AR4" s="3708"/>
      <c r="AS4" s="3709"/>
      <c r="AT4" s="3692"/>
      <c r="AU4" s="3709"/>
      <c r="AV4" s="3709"/>
      <c r="AW4" s="3709"/>
      <c r="AX4" s="3692"/>
      <c r="AY4" s="3710"/>
      <c r="AZ4" s="3709"/>
      <c r="BA4" s="3692"/>
      <c r="BB4" s="3709"/>
      <c r="BC4" s="3709"/>
      <c r="BD4" s="3709"/>
      <c r="BE4" s="3692"/>
      <c r="BF4" s="3692"/>
      <c r="BG4" s="4089">
        <v>46753</v>
      </c>
      <c r="BH4" s="3709">
        <v>46753</v>
      </c>
      <c r="BI4" s="3711"/>
      <c r="BJ4" s="4089">
        <v>46905</v>
      </c>
      <c r="BK4" s="3709">
        <v>46905</v>
      </c>
      <c r="BL4" s="3711"/>
      <c r="BM4" s="4089">
        <v>47209</v>
      </c>
      <c r="BN4" s="3706">
        <v>47209</v>
      </c>
      <c r="BO4" s="3711"/>
      <c r="BP4" s="3870" t="s">
        <v>200</v>
      </c>
      <c r="BQ4" s="5696" t="s">
        <v>201</v>
      </c>
      <c r="BR4" s="5700"/>
      <c r="BS4" s="3870"/>
      <c r="BT4" s="3716">
        <v>44229</v>
      </c>
      <c r="BU4" s="3716">
        <v>45743</v>
      </c>
      <c r="BV4" s="3695" t="s">
        <v>103</v>
      </c>
      <c r="BW4" s="3716"/>
      <c r="BX4" s="3716">
        <v>45743</v>
      </c>
      <c r="BY4" s="3695" t="s">
        <v>103</v>
      </c>
      <c r="BZ4" s="3716">
        <v>45932</v>
      </c>
      <c r="CA4" s="3716" t="s">
        <v>104</v>
      </c>
      <c r="CB4" s="2149"/>
      <c r="CC4" s="2120" t="s">
        <v>202</v>
      </c>
      <c r="CD4" s="12"/>
      <c r="CE4" s="12"/>
      <c r="CF4" s="12"/>
      <c r="CG4" s="18" t="s">
        <v>93</v>
      </c>
    </row>
    <row r="5" spans="1:85" ht="45" customHeight="1" x14ac:dyDescent="0.2">
      <c r="A5" s="4943" t="s">
        <v>203</v>
      </c>
      <c r="B5" s="4960"/>
      <c r="C5" s="3688" t="s">
        <v>204</v>
      </c>
      <c r="D5" s="3689" t="s">
        <v>205</v>
      </c>
      <c r="E5" s="3690"/>
      <c r="F5" s="3705"/>
      <c r="G5" s="3705"/>
      <c r="H5" s="3692" t="s">
        <v>89</v>
      </c>
      <c r="I5" s="3693" t="s">
        <v>89</v>
      </c>
      <c r="J5" s="3694">
        <v>45553</v>
      </c>
      <c r="K5" s="3694">
        <v>40380</v>
      </c>
      <c r="L5" s="3694" t="s">
        <v>90</v>
      </c>
      <c r="M5" s="3866" t="s">
        <v>206</v>
      </c>
      <c r="N5" s="3694"/>
      <c r="O5" s="3694"/>
      <c r="P5" s="3696"/>
      <c r="Q5" s="3697"/>
      <c r="R5" s="3698"/>
      <c r="S5" s="3698"/>
      <c r="T5" s="3698"/>
      <c r="U5" s="3794"/>
      <c r="V5" s="3699"/>
      <c r="W5" s="3700" t="str">
        <f t="shared" si="0"/>
        <v>Yes</v>
      </c>
      <c r="X5" s="3701" t="s">
        <v>93</v>
      </c>
      <c r="Y5" s="3688" t="s">
        <v>94</v>
      </c>
      <c r="Z5" s="3688"/>
      <c r="AA5" s="3702" t="s">
        <v>207</v>
      </c>
      <c r="AB5" s="3702" t="s">
        <v>208</v>
      </c>
      <c r="AC5" s="3702"/>
      <c r="AD5" s="3704">
        <v>45689</v>
      </c>
      <c r="AE5" s="4088" t="s">
        <v>209</v>
      </c>
      <c r="AF5" s="3705" t="s">
        <v>210</v>
      </c>
      <c r="AG5" s="3728" t="s">
        <v>209</v>
      </c>
      <c r="AH5" s="3706"/>
      <c r="AI5" s="3706"/>
      <c r="AJ5" s="3908"/>
      <c r="AK5" s="3707"/>
      <c r="AL5" s="4295"/>
      <c r="AM5" s="4086"/>
      <c r="AN5" s="3706"/>
      <c r="AO5" s="3706"/>
      <c r="AP5" s="3706"/>
      <c r="AQ5" s="4087"/>
      <c r="AR5" s="4273"/>
      <c r="AS5" s="3709"/>
      <c r="AT5" s="3692"/>
      <c r="AU5" s="3709"/>
      <c r="AV5" s="3709"/>
      <c r="AW5" s="3709"/>
      <c r="AX5" s="3692"/>
      <c r="AY5" s="3710"/>
      <c r="AZ5" s="3709"/>
      <c r="BA5" s="3692"/>
      <c r="BB5" s="3709"/>
      <c r="BC5" s="3709"/>
      <c r="BD5" s="3709"/>
      <c r="BE5" s="3692"/>
      <c r="BF5" s="3692"/>
      <c r="BG5" s="4089">
        <v>46935</v>
      </c>
      <c r="BH5" s="3728">
        <v>46935</v>
      </c>
      <c r="BI5" s="4849"/>
      <c r="BJ5" s="4089">
        <v>47119</v>
      </c>
      <c r="BK5" s="3728">
        <v>47119</v>
      </c>
      <c r="BL5" s="3711"/>
      <c r="BM5" s="4089">
        <v>47453</v>
      </c>
      <c r="BN5" s="3728">
        <v>47453</v>
      </c>
      <c r="BO5" s="3711"/>
      <c r="BP5" s="3688" t="s">
        <v>211</v>
      </c>
      <c r="BQ5" s="4182" t="s">
        <v>162</v>
      </c>
      <c r="BR5" s="3688"/>
      <c r="BS5" s="3688"/>
      <c r="BT5" s="3716">
        <v>45170</v>
      </c>
      <c r="BU5" s="3716">
        <v>45743</v>
      </c>
      <c r="BV5" s="3695" t="s">
        <v>103</v>
      </c>
      <c r="BW5" s="3716">
        <v>44267</v>
      </c>
      <c r="BX5" s="3716">
        <v>45743</v>
      </c>
      <c r="BY5" s="3695" t="s">
        <v>103</v>
      </c>
      <c r="BZ5" s="3716">
        <v>45700</v>
      </c>
      <c r="CA5" s="3716" t="s">
        <v>104</v>
      </c>
      <c r="CB5" s="2177"/>
      <c r="CC5" s="2151" t="s">
        <v>212</v>
      </c>
      <c r="CD5" s="12"/>
      <c r="CE5" s="12"/>
      <c r="CF5" s="12"/>
      <c r="CG5" s="18"/>
    </row>
    <row r="6" spans="1:85" ht="45" customHeight="1" x14ac:dyDescent="0.2">
      <c r="A6" s="4943" t="s">
        <v>213</v>
      </c>
      <c r="B6" s="4962"/>
      <c r="C6" s="3688" t="s">
        <v>214</v>
      </c>
      <c r="D6" s="3689" t="s">
        <v>215</v>
      </c>
      <c r="E6" s="3690"/>
      <c r="F6" s="3692"/>
      <c r="G6" s="3692"/>
      <c r="H6" s="3692" t="s">
        <v>89</v>
      </c>
      <c r="I6" s="3693" t="s">
        <v>89</v>
      </c>
      <c r="J6" s="3694">
        <v>45720</v>
      </c>
      <c r="K6" s="3694">
        <v>41163</v>
      </c>
      <c r="L6" s="3694"/>
      <c r="M6" s="3866"/>
      <c r="N6" s="3694"/>
      <c r="O6" s="3694"/>
      <c r="P6" s="3696"/>
      <c r="Q6" s="3697"/>
      <c r="R6" s="3698"/>
      <c r="S6" s="3698"/>
      <c r="T6" s="3698"/>
      <c r="U6" s="3794"/>
      <c r="V6" s="3699"/>
      <c r="W6" s="3700" t="str">
        <f t="shared" si="0"/>
        <v>Yes</v>
      </c>
      <c r="X6" s="3701" t="s">
        <v>93</v>
      </c>
      <c r="Y6" s="3688" t="s">
        <v>94</v>
      </c>
      <c r="Z6" s="3688"/>
      <c r="AA6" s="3702" t="s">
        <v>216</v>
      </c>
      <c r="AB6" s="3702" t="s">
        <v>217</v>
      </c>
      <c r="AC6" s="3702" t="s">
        <v>218</v>
      </c>
      <c r="AD6" s="3704">
        <v>45689</v>
      </c>
      <c r="AE6" s="4145">
        <v>46174</v>
      </c>
      <c r="AF6" s="3705" t="s">
        <v>210</v>
      </c>
      <c r="AG6" s="3706">
        <v>46174</v>
      </c>
      <c r="AH6" s="3706"/>
      <c r="AI6" s="3706"/>
      <c r="AJ6" s="3713"/>
      <c r="AK6" s="3707"/>
      <c r="AL6" s="3909">
        <v>46388</v>
      </c>
      <c r="AM6" s="3714" t="s">
        <v>219</v>
      </c>
      <c r="AN6" s="3706">
        <v>46388</v>
      </c>
      <c r="AO6" s="3706"/>
      <c r="AP6" s="3706"/>
      <c r="AQ6" s="3695"/>
      <c r="AR6" s="3708"/>
      <c r="AS6" s="3709"/>
      <c r="AT6" s="3692"/>
      <c r="AU6" s="3709"/>
      <c r="AV6" s="3709"/>
      <c r="AW6" s="3709"/>
      <c r="AX6" s="3692"/>
      <c r="AY6" s="3710"/>
      <c r="AZ6" s="3709"/>
      <c r="BA6" s="3692"/>
      <c r="BB6" s="3709"/>
      <c r="BC6" s="3709"/>
      <c r="BD6" s="3709"/>
      <c r="BE6" s="3692"/>
      <c r="BF6" s="3692"/>
      <c r="BG6" s="4089">
        <v>46569</v>
      </c>
      <c r="BH6" s="3706">
        <v>46569</v>
      </c>
      <c r="BI6" s="3711"/>
      <c r="BJ6" s="4089">
        <v>46874</v>
      </c>
      <c r="BK6" s="3706">
        <v>46874</v>
      </c>
      <c r="BL6" s="3711"/>
      <c r="BM6" s="4089">
        <v>47058</v>
      </c>
      <c r="BN6" s="3706">
        <v>47058</v>
      </c>
      <c r="BO6" s="3711"/>
      <c r="BP6" s="4030" t="s">
        <v>220</v>
      </c>
      <c r="BQ6" s="4275" t="s">
        <v>221</v>
      </c>
      <c r="BR6" s="3712"/>
      <c r="BS6" s="4030"/>
      <c r="BT6" s="3716">
        <v>45701</v>
      </c>
      <c r="BU6" s="3716">
        <v>45744</v>
      </c>
      <c r="BV6" s="3695" t="s">
        <v>116</v>
      </c>
      <c r="BW6" s="3716">
        <v>44463</v>
      </c>
      <c r="BX6" s="3716">
        <v>45744</v>
      </c>
      <c r="BY6" s="3695" t="s">
        <v>116</v>
      </c>
      <c r="BZ6" s="3716">
        <v>45744</v>
      </c>
      <c r="CA6" s="3716" t="s">
        <v>104</v>
      </c>
      <c r="CB6" s="2177"/>
      <c r="CC6" s="2151" t="s">
        <v>222</v>
      </c>
      <c r="CD6" s="12"/>
      <c r="CE6" s="12"/>
      <c r="CF6" s="12"/>
      <c r="CG6" s="18"/>
    </row>
    <row r="7" spans="1:85" ht="45" customHeight="1" x14ac:dyDescent="0.2">
      <c r="A7" s="4943" t="s">
        <v>223</v>
      </c>
      <c r="B7" s="4962"/>
      <c r="C7" s="3688" t="s">
        <v>224</v>
      </c>
      <c r="D7" s="3689" t="s">
        <v>225</v>
      </c>
      <c r="E7" s="3690" t="s">
        <v>226</v>
      </c>
      <c r="F7" s="3705"/>
      <c r="G7" s="3705"/>
      <c r="H7" s="3692"/>
      <c r="I7" s="3693"/>
      <c r="J7" s="3694">
        <v>43468</v>
      </c>
      <c r="K7" s="3694"/>
      <c r="L7" s="1389"/>
      <c r="M7" s="2002"/>
      <c r="N7" s="1389"/>
      <c r="O7" s="3694"/>
      <c r="P7" s="3696"/>
      <c r="Q7" s="3697"/>
      <c r="R7" s="3698"/>
      <c r="S7" s="3698"/>
      <c r="T7" s="3698"/>
      <c r="U7" s="3794">
        <v>44889</v>
      </c>
      <c r="V7" s="3699" t="s">
        <v>227</v>
      </c>
      <c r="W7" s="3700" t="b">
        <f t="shared" si="0"/>
        <v>0</v>
      </c>
      <c r="X7" s="3701" t="s">
        <v>228</v>
      </c>
      <c r="Y7" s="3688" t="s">
        <v>229</v>
      </c>
      <c r="Z7" s="4031"/>
      <c r="AA7" s="5634"/>
      <c r="AB7" s="3702"/>
      <c r="AC7" s="3719"/>
      <c r="AD7" s="3704"/>
      <c r="AE7" s="4145"/>
      <c r="AF7" s="3705"/>
      <c r="AG7" s="3706"/>
      <c r="AH7" s="3706"/>
      <c r="AI7" s="3706"/>
      <c r="AJ7" s="3713"/>
      <c r="AK7" s="3707"/>
      <c r="AL7" s="3709"/>
      <c r="AM7" s="3705"/>
      <c r="AN7" s="3706"/>
      <c r="AO7" s="3706"/>
      <c r="AP7" s="3706"/>
      <c r="AQ7" s="3695"/>
      <c r="AR7" s="3708"/>
      <c r="AS7" s="3709"/>
      <c r="AT7" s="3692"/>
      <c r="AU7" s="3709"/>
      <c r="AV7" s="3709"/>
      <c r="AW7" s="3709"/>
      <c r="AX7" s="3692"/>
      <c r="AY7" s="3710"/>
      <c r="AZ7" s="3709"/>
      <c r="BA7" s="3692"/>
      <c r="BB7" s="3709"/>
      <c r="BC7" s="3709"/>
      <c r="BD7" s="3709"/>
      <c r="BE7" s="3692"/>
      <c r="BF7" s="3692"/>
      <c r="BG7" s="4089"/>
      <c r="BH7" s="3706"/>
      <c r="BI7" s="3711"/>
      <c r="BJ7" s="4089"/>
      <c r="BK7" s="3706"/>
      <c r="BL7" s="3711"/>
      <c r="BM7" s="4089"/>
      <c r="BN7" s="3706"/>
      <c r="BO7" s="3711"/>
      <c r="BP7" s="5498" t="s">
        <v>230</v>
      </c>
      <c r="BQ7" s="4198" t="s">
        <v>231</v>
      </c>
      <c r="BR7" s="3688" t="s">
        <v>232</v>
      </c>
      <c r="BS7" s="540"/>
      <c r="BT7" s="3716" t="s">
        <v>233</v>
      </c>
      <c r="BU7" s="3716"/>
      <c r="BV7" s="3695" t="s">
        <v>116</v>
      </c>
      <c r="BW7" s="3716"/>
      <c r="BX7" s="3716"/>
      <c r="BY7" s="3695" t="s">
        <v>116</v>
      </c>
      <c r="BZ7" s="3716">
        <v>44648</v>
      </c>
      <c r="CA7" s="3716" t="s">
        <v>104</v>
      </c>
      <c r="CB7" s="1409"/>
      <c r="CC7" s="542"/>
      <c r="CD7" s="12"/>
      <c r="CE7" s="12"/>
      <c r="CF7" s="12"/>
      <c r="CG7" s="18"/>
    </row>
    <row r="8" spans="1:85" ht="45" customHeight="1" x14ac:dyDescent="0.2">
      <c r="A8" s="4943" t="s">
        <v>278</v>
      </c>
      <c r="B8" s="4960"/>
      <c r="C8" s="3688" t="s">
        <v>279</v>
      </c>
      <c r="D8" s="3689" t="s">
        <v>280</v>
      </c>
      <c r="E8" s="3690" t="s">
        <v>114</v>
      </c>
      <c r="F8" s="3691" t="s">
        <v>209</v>
      </c>
      <c r="G8" s="3691" t="s">
        <v>281</v>
      </c>
      <c r="H8" s="3692" t="s">
        <v>89</v>
      </c>
      <c r="I8" s="3695" t="s">
        <v>89</v>
      </c>
      <c r="J8" s="3696">
        <v>45441</v>
      </c>
      <c r="K8" s="3696">
        <v>40899</v>
      </c>
      <c r="L8" s="3696"/>
      <c r="M8" s="3735"/>
      <c r="N8" s="3696"/>
      <c r="O8" s="3696"/>
      <c r="P8" s="3696"/>
      <c r="Q8" s="3697"/>
      <c r="R8" s="3698"/>
      <c r="S8" s="3733"/>
      <c r="T8" s="3733"/>
      <c r="U8" s="3794"/>
      <c r="V8" s="3699"/>
      <c r="W8" s="3700" t="str">
        <f t="shared" si="0"/>
        <v>Yes</v>
      </c>
      <c r="X8" s="3701" t="s">
        <v>93</v>
      </c>
      <c r="Y8" s="3688" t="s">
        <v>94</v>
      </c>
      <c r="Z8" s="3688"/>
      <c r="AA8" s="3702" t="s">
        <v>282</v>
      </c>
      <c r="AB8" s="3702" t="s">
        <v>283</v>
      </c>
      <c r="AC8" s="3703"/>
      <c r="AD8" s="3704">
        <v>45717</v>
      </c>
      <c r="AE8" s="4145"/>
      <c r="AF8" s="3705"/>
      <c r="AG8" s="3706"/>
      <c r="AH8" s="3706"/>
      <c r="AI8" s="3706"/>
      <c r="AJ8" s="3908"/>
      <c r="AK8" s="3707"/>
      <c r="AL8" s="4111"/>
      <c r="AM8" s="4086"/>
      <c r="AN8" s="3706"/>
      <c r="AO8" s="3706"/>
      <c r="AP8" s="3706"/>
      <c r="AQ8" s="4087"/>
      <c r="AR8" s="3708"/>
      <c r="AS8" s="3709"/>
      <c r="AT8" s="3692"/>
      <c r="AU8" s="3709"/>
      <c r="AV8" s="3709"/>
      <c r="AW8" s="3709"/>
      <c r="AX8" s="4670"/>
      <c r="AY8" s="3710"/>
      <c r="AZ8" s="3709"/>
      <c r="BA8" s="3692"/>
      <c r="BB8" s="3709"/>
      <c r="BC8" s="3709"/>
      <c r="BD8" s="3709"/>
      <c r="BE8" s="3692"/>
      <c r="BF8" s="3692"/>
      <c r="BG8" s="4089" t="s">
        <v>114</v>
      </c>
      <c r="BH8" s="3706" t="s">
        <v>114</v>
      </c>
      <c r="BI8" s="3711"/>
      <c r="BJ8" s="4089">
        <v>46997</v>
      </c>
      <c r="BK8" s="3706">
        <v>46997</v>
      </c>
      <c r="BL8" s="3711"/>
      <c r="BM8" s="4089" t="s">
        <v>284</v>
      </c>
      <c r="BN8" s="3706">
        <v>47209</v>
      </c>
      <c r="BO8" s="3711"/>
      <c r="BP8" s="3719" t="s">
        <v>285</v>
      </c>
      <c r="BQ8" s="4182" t="s">
        <v>286</v>
      </c>
      <c r="BR8" s="3688" t="s">
        <v>287</v>
      </c>
      <c r="BS8" s="3688"/>
      <c r="BT8" s="3716">
        <v>45071</v>
      </c>
      <c r="BU8" s="3716">
        <v>45744</v>
      </c>
      <c r="BV8" s="3695" t="s">
        <v>116</v>
      </c>
      <c r="BW8" s="3716"/>
      <c r="BX8" s="3716">
        <v>45744</v>
      </c>
      <c r="BY8" s="3695" t="s">
        <v>116</v>
      </c>
      <c r="BZ8" s="3716">
        <v>45744</v>
      </c>
      <c r="CA8" s="3716" t="s">
        <v>104</v>
      </c>
      <c r="CB8" s="2682"/>
      <c r="CC8" s="2678" t="s">
        <v>288</v>
      </c>
      <c r="CD8" s="12"/>
      <c r="CE8" s="12"/>
      <c r="CF8" s="12"/>
      <c r="CG8" s="18"/>
    </row>
    <row r="9" spans="1:85" ht="45" customHeight="1" x14ac:dyDescent="0.2">
      <c r="A9" s="4943" t="s">
        <v>348</v>
      </c>
      <c r="B9" s="4962"/>
      <c r="C9" s="3740" t="s">
        <v>349</v>
      </c>
      <c r="D9" s="3689" t="s">
        <v>350</v>
      </c>
      <c r="E9" s="3718" t="s">
        <v>193</v>
      </c>
      <c r="F9" s="3691"/>
      <c r="G9" s="3691"/>
      <c r="H9" s="3692" t="s">
        <v>89</v>
      </c>
      <c r="I9" s="4735" t="s">
        <v>89</v>
      </c>
      <c r="J9" s="3694">
        <v>45042</v>
      </c>
      <c r="K9" s="3694">
        <v>40961</v>
      </c>
      <c r="L9" s="3694"/>
      <c r="M9" s="3866"/>
      <c r="N9" s="3694"/>
      <c r="O9" s="3694"/>
      <c r="P9" s="3696"/>
      <c r="Q9" s="3697"/>
      <c r="R9" s="3698"/>
      <c r="S9" s="3698"/>
      <c r="T9" s="3698"/>
      <c r="U9" s="3876" t="s">
        <v>351</v>
      </c>
      <c r="V9" s="3727" t="s">
        <v>352</v>
      </c>
      <c r="W9" s="3700" t="str">
        <f t="shared" si="0"/>
        <v>Yes</v>
      </c>
      <c r="X9" s="3701" t="s">
        <v>93</v>
      </c>
      <c r="Y9" s="3688" t="s">
        <v>94</v>
      </c>
      <c r="Z9" s="3688"/>
      <c r="AA9" s="3703"/>
      <c r="AB9" s="3657" t="s">
        <v>353</v>
      </c>
      <c r="AC9" s="3724"/>
      <c r="AD9" s="3704">
        <v>45717</v>
      </c>
      <c r="AE9" s="4145">
        <v>47058</v>
      </c>
      <c r="AF9" s="3705" t="s">
        <v>210</v>
      </c>
      <c r="AG9" s="3706">
        <v>47058</v>
      </c>
      <c r="AH9" s="3706"/>
      <c r="AI9" s="3706"/>
      <c r="AJ9" s="3713"/>
      <c r="AK9" s="3707"/>
      <c r="AL9" s="4111"/>
      <c r="AM9" s="4086"/>
      <c r="AN9" s="3706"/>
      <c r="AO9" s="3706"/>
      <c r="AP9" s="3706"/>
      <c r="AQ9" s="3695"/>
      <c r="AR9" s="3707"/>
      <c r="AS9" s="3709"/>
      <c r="AT9" s="3692"/>
      <c r="AU9" s="3709"/>
      <c r="AV9" s="3709"/>
      <c r="AW9" s="3709"/>
      <c r="AX9" s="3692"/>
      <c r="AY9" s="3710"/>
      <c r="AZ9" s="3709"/>
      <c r="BA9" s="3692"/>
      <c r="BB9" s="3709"/>
      <c r="BC9" s="3709"/>
      <c r="BD9" s="3709"/>
      <c r="BE9" s="3692"/>
      <c r="BF9" s="3692"/>
      <c r="BG9" s="4089">
        <v>47300</v>
      </c>
      <c r="BH9" s="3706">
        <v>47300</v>
      </c>
      <c r="BI9" s="3711"/>
      <c r="BJ9" s="4089">
        <v>47543</v>
      </c>
      <c r="BK9" s="3706">
        <v>47543</v>
      </c>
      <c r="BL9" s="3711"/>
      <c r="BM9" s="4089">
        <v>47757</v>
      </c>
      <c r="BN9" s="3706">
        <v>47757</v>
      </c>
      <c r="BO9" s="3711"/>
      <c r="BP9" s="3688" t="s">
        <v>354</v>
      </c>
      <c r="BQ9" s="4182" t="s">
        <v>355</v>
      </c>
      <c r="BR9" s="3712"/>
      <c r="BS9" s="3688"/>
      <c r="BT9" s="3716">
        <v>45888</v>
      </c>
      <c r="BU9" s="3716">
        <v>44320</v>
      </c>
      <c r="BV9" s="3695" t="s">
        <v>116</v>
      </c>
      <c r="BW9" s="3716">
        <v>45888</v>
      </c>
      <c r="BX9" s="3716">
        <v>45744</v>
      </c>
      <c r="BY9" s="3695" t="s">
        <v>116</v>
      </c>
      <c r="BZ9" s="3716">
        <v>45744</v>
      </c>
      <c r="CA9" s="3716" t="s">
        <v>104</v>
      </c>
      <c r="CB9" s="2149"/>
      <c r="CC9" s="2120" t="s">
        <v>356</v>
      </c>
      <c r="CD9" s="12"/>
      <c r="CE9" s="12"/>
      <c r="CF9" s="12"/>
      <c r="CG9" s="18"/>
    </row>
    <row r="10" spans="1:85" ht="45" customHeight="1" x14ac:dyDescent="0.2">
      <c r="A10" s="4943" t="s">
        <v>404</v>
      </c>
      <c r="B10" s="4962"/>
      <c r="C10" s="3688" t="s">
        <v>405</v>
      </c>
      <c r="D10" s="3689" t="s">
        <v>406</v>
      </c>
      <c r="E10" s="3690">
        <v>2301</v>
      </c>
      <c r="F10" s="3695">
        <v>2023</v>
      </c>
      <c r="G10" s="3695">
        <v>2042</v>
      </c>
      <c r="H10" s="3692" t="s">
        <v>89</v>
      </c>
      <c r="I10" s="3693" t="s">
        <v>89</v>
      </c>
      <c r="J10" s="3694">
        <v>42389</v>
      </c>
      <c r="K10" s="3694"/>
      <c r="L10" s="3649"/>
      <c r="M10" s="3863"/>
      <c r="N10" s="3649"/>
      <c r="O10" s="3649"/>
      <c r="P10" s="3696"/>
      <c r="Q10" s="3697"/>
      <c r="R10" s="3698"/>
      <c r="S10" s="3698"/>
      <c r="T10" s="3698"/>
      <c r="U10" s="3794"/>
      <c r="V10" s="3699"/>
      <c r="W10" s="3700" t="str">
        <f t="shared" si="0"/>
        <v>Yes</v>
      </c>
      <c r="X10" s="3701" t="s">
        <v>93</v>
      </c>
      <c r="Y10" s="3688" t="s">
        <v>94</v>
      </c>
      <c r="Z10" s="3688"/>
      <c r="AA10" s="3702" t="s">
        <v>407</v>
      </c>
      <c r="AB10" s="3703" t="s">
        <v>407</v>
      </c>
      <c r="AC10" s="3656"/>
      <c r="AD10" s="3704">
        <v>45689</v>
      </c>
      <c r="AE10" s="4145">
        <v>46388</v>
      </c>
      <c r="AF10" s="3705" t="s">
        <v>210</v>
      </c>
      <c r="AG10" s="3706">
        <v>46388</v>
      </c>
      <c r="AH10" s="3706"/>
      <c r="AI10" s="3706"/>
      <c r="AJ10" s="3713"/>
      <c r="AK10" s="3661"/>
      <c r="AL10" s="4111"/>
      <c r="AM10" s="4086"/>
      <c r="AN10" s="3706"/>
      <c r="AO10" s="3706"/>
      <c r="AP10" s="3706"/>
      <c r="AQ10" s="3695"/>
      <c r="AR10" s="3663"/>
      <c r="AS10" s="3709"/>
      <c r="AT10" s="3692"/>
      <c r="AU10" s="3709"/>
      <c r="AV10" s="3709"/>
      <c r="AW10" s="3709"/>
      <c r="AX10" s="3692"/>
      <c r="AY10" s="3666"/>
      <c r="AZ10" s="3709"/>
      <c r="BA10" s="3692"/>
      <c r="BB10" s="3709"/>
      <c r="BC10" s="3709"/>
      <c r="BD10" s="3709"/>
      <c r="BE10" s="3692"/>
      <c r="BF10" s="3648"/>
      <c r="BG10" s="4089">
        <v>47209</v>
      </c>
      <c r="BH10" s="3706">
        <v>47209</v>
      </c>
      <c r="BI10" s="3711"/>
      <c r="BJ10" s="4089">
        <v>47515</v>
      </c>
      <c r="BK10" s="3706">
        <v>47515</v>
      </c>
      <c r="BL10" s="3711"/>
      <c r="BM10" s="4089">
        <v>47880</v>
      </c>
      <c r="BN10" s="3706">
        <v>47880</v>
      </c>
      <c r="BO10" s="3711"/>
      <c r="BP10" s="3688" t="s">
        <v>4423</v>
      </c>
      <c r="BQ10" s="4182" t="s">
        <v>409</v>
      </c>
      <c r="BR10" s="3646" t="s">
        <v>410</v>
      </c>
      <c r="BS10" s="3646"/>
      <c r="BT10" s="3716">
        <v>45594</v>
      </c>
      <c r="BU10" s="3716">
        <v>45763</v>
      </c>
      <c r="BV10" s="3695" t="s">
        <v>4248</v>
      </c>
      <c r="BW10" s="3716">
        <v>45594</v>
      </c>
      <c r="BX10" s="3716">
        <v>44855</v>
      </c>
      <c r="BY10" s="3695" t="s">
        <v>116</v>
      </c>
      <c r="BZ10" s="3716">
        <v>45594</v>
      </c>
      <c r="CA10" s="3716" t="s">
        <v>4424</v>
      </c>
      <c r="CB10" s="1409"/>
      <c r="CC10" s="629" t="s">
        <v>105</v>
      </c>
      <c r="CD10" s="12"/>
      <c r="CE10" s="12"/>
      <c r="CF10" s="12"/>
      <c r="CG10" s="18"/>
    </row>
    <row r="11" spans="1:85" ht="45" customHeight="1" x14ac:dyDescent="0.2">
      <c r="A11" s="4943" t="s">
        <v>411</v>
      </c>
      <c r="B11" s="4962"/>
      <c r="C11" s="3688" t="s">
        <v>412</v>
      </c>
      <c r="D11" s="3689" t="s">
        <v>413</v>
      </c>
      <c r="E11" s="3690" t="s">
        <v>566</v>
      </c>
      <c r="F11" s="3691"/>
      <c r="G11" s="3691"/>
      <c r="H11" s="3692" t="s">
        <v>89</v>
      </c>
      <c r="I11" s="3693" t="s">
        <v>89</v>
      </c>
      <c r="J11" s="3694">
        <v>43894</v>
      </c>
      <c r="K11" s="3694"/>
      <c r="L11" s="3649"/>
      <c r="M11" s="3863"/>
      <c r="N11" s="3649"/>
      <c r="O11" s="3649"/>
      <c r="P11" s="3696"/>
      <c r="Q11" s="3697"/>
      <c r="R11" s="3698"/>
      <c r="S11" s="3698"/>
      <c r="T11" s="3698"/>
      <c r="U11" s="3794"/>
      <c r="V11" s="3699"/>
      <c r="W11" s="3700" t="str">
        <f t="shared" si="0"/>
        <v>Yes</v>
      </c>
      <c r="X11" s="3701" t="s">
        <v>93</v>
      </c>
      <c r="Y11" s="3688" t="s">
        <v>94</v>
      </c>
      <c r="Z11" s="3688"/>
      <c r="AA11" s="4307" t="s">
        <v>414</v>
      </c>
      <c r="AB11" s="3703" t="s">
        <v>4425</v>
      </c>
      <c r="AC11" s="3656"/>
      <c r="AD11" s="3704">
        <v>45689</v>
      </c>
      <c r="AE11" s="4145">
        <v>46661</v>
      </c>
      <c r="AF11" s="3705" t="s">
        <v>219</v>
      </c>
      <c r="AG11" s="3706">
        <v>46661</v>
      </c>
      <c r="AH11" s="3706"/>
      <c r="AI11" s="3706"/>
      <c r="AJ11" s="3713"/>
      <c r="AK11" s="3661"/>
      <c r="AL11" s="3709"/>
      <c r="AM11" s="3705"/>
      <c r="AN11" s="3706"/>
      <c r="AO11" s="3706"/>
      <c r="AP11" s="3706"/>
      <c r="AQ11" s="3695"/>
      <c r="AR11" s="3663"/>
      <c r="AS11" s="3709"/>
      <c r="AT11" s="3692"/>
      <c r="AU11" s="3709"/>
      <c r="AV11" s="3709"/>
      <c r="AW11" s="3709"/>
      <c r="AX11" s="3692"/>
      <c r="AY11" s="3666"/>
      <c r="AZ11" s="3709"/>
      <c r="BA11" s="3692"/>
      <c r="BB11" s="3709"/>
      <c r="BC11" s="3709"/>
      <c r="BD11" s="3709"/>
      <c r="BE11" s="3692"/>
      <c r="BF11" s="3648"/>
      <c r="BG11" s="4089">
        <v>47027</v>
      </c>
      <c r="BH11" s="3706">
        <v>47027</v>
      </c>
      <c r="BI11" s="3711"/>
      <c r="BJ11" s="4089">
        <v>47150</v>
      </c>
      <c r="BK11" s="3706">
        <v>47150</v>
      </c>
      <c r="BL11" s="3711"/>
      <c r="BM11" s="4089">
        <v>47453</v>
      </c>
      <c r="BN11" s="3706">
        <v>47453</v>
      </c>
      <c r="BO11" s="3711"/>
      <c r="BP11" s="3688" t="s">
        <v>4426</v>
      </c>
      <c r="BQ11" s="4182" t="s">
        <v>4427</v>
      </c>
      <c r="BR11" s="3684"/>
      <c r="BS11" s="3646"/>
      <c r="BT11" s="3716">
        <v>45317</v>
      </c>
      <c r="BU11" s="3716">
        <v>45763</v>
      </c>
      <c r="BV11" s="3695" t="s">
        <v>4248</v>
      </c>
      <c r="BW11" s="3716"/>
      <c r="BX11" s="3716">
        <v>45686</v>
      </c>
      <c r="BY11" s="3695" t="s">
        <v>116</v>
      </c>
      <c r="BZ11" s="3716">
        <v>45686</v>
      </c>
      <c r="CA11" s="3716" t="s">
        <v>104</v>
      </c>
      <c r="CB11" s="1409"/>
      <c r="CC11" s="542"/>
      <c r="CD11" s="12"/>
      <c r="CE11" s="12"/>
      <c r="CF11" s="12"/>
      <c r="CG11" s="18"/>
    </row>
    <row r="12" spans="1:85" ht="45" customHeight="1" x14ac:dyDescent="0.2">
      <c r="A12" s="4943" t="s">
        <v>437</v>
      </c>
      <c r="B12" s="4962"/>
      <c r="C12" s="3688" t="s">
        <v>438</v>
      </c>
      <c r="D12" s="3689" t="s">
        <v>439</v>
      </c>
      <c r="E12" s="3717" t="s">
        <v>226</v>
      </c>
      <c r="F12" s="3691"/>
      <c r="G12" s="3691"/>
      <c r="H12" s="3692"/>
      <c r="I12" s="3693"/>
      <c r="J12" s="3694">
        <v>43532</v>
      </c>
      <c r="K12" s="3694"/>
      <c r="L12" s="3767"/>
      <c r="M12" s="3768"/>
      <c r="N12" s="3767"/>
      <c r="O12" s="3694"/>
      <c r="P12" s="3696"/>
      <c r="Q12" s="3697"/>
      <c r="R12" s="3698"/>
      <c r="S12" s="3698"/>
      <c r="T12" s="3698"/>
      <c r="U12" s="3794">
        <v>45474</v>
      </c>
      <c r="V12" s="3699" t="s">
        <v>440</v>
      </c>
      <c r="W12" s="3700" t="b">
        <f t="shared" si="0"/>
        <v>0</v>
      </c>
      <c r="X12" s="3701" t="s">
        <v>237</v>
      </c>
      <c r="Y12" s="3688" t="s">
        <v>94</v>
      </c>
      <c r="Z12" s="3688"/>
      <c r="AA12" s="3702" t="s">
        <v>441</v>
      </c>
      <c r="AB12" s="3703" t="s">
        <v>442</v>
      </c>
      <c r="AC12" s="3703"/>
      <c r="AD12" s="3704">
        <v>42887</v>
      </c>
      <c r="AE12" s="4203"/>
      <c r="AF12" s="3705"/>
      <c r="AG12" s="3728"/>
      <c r="AH12" s="3728"/>
      <c r="AI12" s="3728"/>
      <c r="AJ12" s="3713"/>
      <c r="AK12" s="3707"/>
      <c r="AL12" s="3709"/>
      <c r="AM12" s="3705"/>
      <c r="AN12" s="3706"/>
      <c r="AO12" s="3706"/>
      <c r="AP12" s="3706"/>
      <c r="AQ12" s="3695"/>
      <c r="AR12" s="3708"/>
      <c r="AS12" s="3709"/>
      <c r="AT12" s="3705"/>
      <c r="AU12" s="3706"/>
      <c r="AV12" s="3709"/>
      <c r="AW12" s="3709"/>
      <c r="AX12" s="3692"/>
      <c r="AY12" s="3710"/>
      <c r="AZ12" s="3709"/>
      <c r="BA12" s="3692"/>
      <c r="BB12" s="3709"/>
      <c r="BC12" s="3709"/>
      <c r="BD12" s="3709"/>
      <c r="BE12" s="3692"/>
      <c r="BF12" s="3692"/>
      <c r="BG12" s="4089"/>
      <c r="BH12" s="3706"/>
      <c r="BI12" s="3711"/>
      <c r="BJ12" s="4089"/>
      <c r="BK12" s="3706"/>
      <c r="BL12" s="3711"/>
      <c r="BM12" s="4089"/>
      <c r="BN12" s="3706"/>
      <c r="BO12" s="3711"/>
      <c r="BP12" s="4030" t="s">
        <v>443</v>
      </c>
      <c r="BQ12" s="5383"/>
      <c r="BR12" s="3688"/>
      <c r="BS12" s="3763"/>
      <c r="BT12" s="3716">
        <v>45933</v>
      </c>
      <c r="BU12" s="3716"/>
      <c r="BV12" s="3695" t="s">
        <v>116</v>
      </c>
      <c r="BW12" s="3716"/>
      <c r="BX12" s="3716"/>
      <c r="BY12" s="3695"/>
      <c r="BZ12" s="3716"/>
      <c r="CA12" s="3716" t="s">
        <v>444</v>
      </c>
      <c r="CB12" s="1409"/>
      <c r="CC12" s="540"/>
      <c r="CD12" s="12"/>
      <c r="CE12" s="12"/>
      <c r="CF12" s="12"/>
      <c r="CG12" s="18"/>
    </row>
    <row r="13" spans="1:85" ht="45" customHeight="1" x14ac:dyDescent="0.2">
      <c r="A13" s="4956" t="s">
        <v>447</v>
      </c>
      <c r="B13" s="4970"/>
      <c r="C13" s="3646" t="s">
        <v>448</v>
      </c>
      <c r="D13" s="3670" t="s">
        <v>449</v>
      </c>
      <c r="E13" s="3676"/>
      <c r="F13" s="3647"/>
      <c r="G13" s="3647"/>
      <c r="H13" s="3648"/>
      <c r="I13" s="3675"/>
      <c r="J13" s="3649" t="s">
        <v>450</v>
      </c>
      <c r="K13" s="3649"/>
      <c r="L13" s="3649"/>
      <c r="M13" s="3863"/>
      <c r="N13" s="3649"/>
      <c r="O13" s="3649"/>
      <c r="P13" s="3650"/>
      <c r="Q13" s="3651"/>
      <c r="R13" s="3652"/>
      <c r="S13" s="3652"/>
      <c r="T13" s="3652"/>
      <c r="U13" s="3798"/>
      <c r="V13" s="3653"/>
      <c r="W13" s="3654"/>
      <c r="X13" s="3655"/>
      <c r="Y13" s="3646" t="s">
        <v>94</v>
      </c>
      <c r="Z13" s="3646"/>
      <c r="AA13" s="4721" t="s">
        <v>451</v>
      </c>
      <c r="AB13" s="5525" t="s">
        <v>452</v>
      </c>
      <c r="AC13" s="3673"/>
      <c r="AD13" s="3669">
        <v>45778</v>
      </c>
      <c r="AE13" s="4254" t="s">
        <v>453</v>
      </c>
      <c r="AF13" s="3659" t="s">
        <v>454</v>
      </c>
      <c r="AG13" s="3658">
        <v>46235</v>
      </c>
      <c r="AH13" s="3658"/>
      <c r="AI13" s="3658"/>
      <c r="AJ13" s="4261"/>
      <c r="AK13" s="3661"/>
      <c r="AL13" s="3665"/>
      <c r="AM13" s="3659"/>
      <c r="AN13" s="3658"/>
      <c r="AO13" s="3658"/>
      <c r="AP13" s="3658"/>
      <c r="AQ13" s="3662"/>
      <c r="AR13" s="3663"/>
      <c r="AS13" s="3665"/>
      <c r="AT13" s="3648"/>
      <c r="AU13" s="3665"/>
      <c r="AV13" s="3665"/>
      <c r="AW13" s="3665"/>
      <c r="AX13" s="3648"/>
      <c r="AY13" s="3666"/>
      <c r="AZ13" s="3665"/>
      <c r="BA13" s="3648"/>
      <c r="BB13" s="3665"/>
      <c r="BC13" s="3665"/>
      <c r="BD13" s="3665"/>
      <c r="BE13" s="3648"/>
      <c r="BF13" s="3648"/>
      <c r="BG13" s="4251" t="s">
        <v>455</v>
      </c>
      <c r="BH13" s="3658">
        <v>46631</v>
      </c>
      <c r="BI13" s="3668"/>
      <c r="BJ13" s="4251">
        <v>46813</v>
      </c>
      <c r="BK13" s="3658">
        <v>46813</v>
      </c>
      <c r="BL13" s="3668"/>
      <c r="BM13" s="4251">
        <v>47027</v>
      </c>
      <c r="BN13" s="3658">
        <v>47027</v>
      </c>
      <c r="BO13" s="3668"/>
      <c r="BP13" s="3646" t="s">
        <v>456</v>
      </c>
      <c r="BQ13" s="4256" t="s">
        <v>457</v>
      </c>
      <c r="BR13" s="3684"/>
      <c r="BS13" s="3646"/>
      <c r="BT13" s="3671">
        <v>45932</v>
      </c>
      <c r="BU13" s="3671">
        <v>45834</v>
      </c>
      <c r="BV13" s="3662" t="s">
        <v>116</v>
      </c>
      <c r="BW13" s="3671">
        <v>45945</v>
      </c>
      <c r="BX13" s="3671">
        <v>45834</v>
      </c>
      <c r="BY13" s="3662" t="s">
        <v>116</v>
      </c>
      <c r="BZ13" s="3671"/>
      <c r="CA13" s="3671" t="s">
        <v>104</v>
      </c>
      <c r="CB13" s="2540"/>
      <c r="CC13" s="2513"/>
      <c r="CD13" s="12"/>
      <c r="CE13" s="12"/>
      <c r="CF13" s="12"/>
      <c r="CG13" s="18"/>
    </row>
    <row r="14" spans="1:85" ht="45" customHeight="1" x14ac:dyDescent="0.2">
      <c r="A14" s="4943" t="s">
        <v>472</v>
      </c>
      <c r="B14" s="4962"/>
      <c r="C14" s="3688" t="s">
        <v>473</v>
      </c>
      <c r="D14" s="3688" t="s">
        <v>474</v>
      </c>
      <c r="E14" s="3690" t="s">
        <v>193</v>
      </c>
      <c r="F14" s="3691"/>
      <c r="G14" s="3691"/>
      <c r="H14" s="3695" t="s">
        <v>89</v>
      </c>
      <c r="I14" s="3695" t="s">
        <v>89</v>
      </c>
      <c r="J14" s="3696">
        <v>45370</v>
      </c>
      <c r="K14" s="3694">
        <v>39485</v>
      </c>
      <c r="L14" s="3694" t="s">
        <v>90</v>
      </c>
      <c r="M14" s="3866" t="s">
        <v>389</v>
      </c>
      <c r="N14" s="3694"/>
      <c r="O14" s="3694"/>
      <c r="P14" s="3696"/>
      <c r="Q14" s="3697"/>
      <c r="R14" s="3698"/>
      <c r="S14" s="3698"/>
      <c r="T14" s="3698"/>
      <c r="U14" s="3794"/>
      <c r="V14" s="3699"/>
      <c r="W14" s="3700" t="str">
        <f t="shared" ref="W14:W19" si="1">IF(OR(X14="Yes", Y14="Web-page timetable", Z14="YES"), "Yes")</f>
        <v>Yes</v>
      </c>
      <c r="X14" s="3701" t="s">
        <v>93</v>
      </c>
      <c r="Y14" s="3688" t="s">
        <v>94</v>
      </c>
      <c r="Z14" s="3688"/>
      <c r="AA14" s="3703" t="s">
        <v>475</v>
      </c>
      <c r="AB14" s="3702" t="s">
        <v>476</v>
      </c>
      <c r="AC14" s="3703"/>
      <c r="AD14" s="3706">
        <v>45717</v>
      </c>
      <c r="AE14" s="4145" t="s">
        <v>477</v>
      </c>
      <c r="AF14" s="3705" t="s">
        <v>478</v>
      </c>
      <c r="AG14" s="3706">
        <v>46844</v>
      </c>
      <c r="AH14" s="3706"/>
      <c r="AI14" s="3706"/>
      <c r="AJ14" s="3713"/>
      <c r="AK14" s="3707"/>
      <c r="AL14" s="3709"/>
      <c r="AM14" s="3705"/>
      <c r="AN14" s="3706"/>
      <c r="AO14" s="3706"/>
      <c r="AP14" s="3706"/>
      <c r="AQ14" s="3695"/>
      <c r="AR14" s="3708"/>
      <c r="AS14" s="4111"/>
      <c r="AT14" s="4664"/>
      <c r="AU14" s="3709"/>
      <c r="AV14" s="3709"/>
      <c r="AW14" s="3709"/>
      <c r="AX14" s="3692"/>
      <c r="AY14" s="3710"/>
      <c r="AZ14" s="4111"/>
      <c r="BA14" s="4664"/>
      <c r="BB14" s="3709"/>
      <c r="BC14" s="3709"/>
      <c r="BD14" s="3709"/>
      <c r="BE14" s="3692"/>
      <c r="BF14" s="3692"/>
      <c r="BG14" s="4089" t="s">
        <v>479</v>
      </c>
      <c r="BH14" s="3706">
        <v>47209</v>
      </c>
      <c r="BI14" s="3711"/>
      <c r="BJ14" s="4089" t="s">
        <v>480</v>
      </c>
      <c r="BK14" s="3706">
        <v>47392</v>
      </c>
      <c r="BL14" s="3711"/>
      <c r="BM14" s="4089" t="s">
        <v>481</v>
      </c>
      <c r="BN14" s="3706">
        <v>47574</v>
      </c>
      <c r="BO14" s="3711"/>
      <c r="BP14" s="4003" t="s">
        <v>482</v>
      </c>
      <c r="BQ14" s="4003" t="s">
        <v>355</v>
      </c>
      <c r="BR14" s="3712"/>
      <c r="BS14" s="3688"/>
      <c r="BT14" s="3716"/>
      <c r="BU14" s="3716">
        <v>45888</v>
      </c>
      <c r="BV14" s="3695" t="s">
        <v>116</v>
      </c>
      <c r="BW14" s="3716">
        <v>44309</v>
      </c>
      <c r="BX14" s="3716">
        <v>45888</v>
      </c>
      <c r="BY14" s="3695" t="s">
        <v>116</v>
      </c>
      <c r="BZ14" s="3716">
        <v>45888</v>
      </c>
      <c r="CA14" s="3716" t="s">
        <v>104</v>
      </c>
      <c r="CB14" s="2149"/>
      <c r="CC14" s="2120" t="s">
        <v>483</v>
      </c>
      <c r="CD14" s="12"/>
      <c r="CE14" s="12"/>
      <c r="CF14" s="12"/>
      <c r="CG14" s="18"/>
    </row>
    <row r="15" spans="1:85" ht="45" customHeight="1" x14ac:dyDescent="0.2">
      <c r="A15" s="4943" t="s">
        <v>543</v>
      </c>
      <c r="B15" s="4962"/>
      <c r="C15" s="3688" t="s">
        <v>544</v>
      </c>
      <c r="D15" s="3689" t="s">
        <v>545</v>
      </c>
      <c r="E15" s="3690" t="s">
        <v>193</v>
      </c>
      <c r="F15" s="3691"/>
      <c r="G15" s="3691"/>
      <c r="H15" s="3692" t="s">
        <v>89</v>
      </c>
      <c r="I15" s="3693" t="s">
        <v>89</v>
      </c>
      <c r="J15" s="3694">
        <v>44616</v>
      </c>
      <c r="K15" s="3694">
        <v>40371</v>
      </c>
      <c r="L15" s="3694"/>
      <c r="M15" s="3866"/>
      <c r="N15" s="3694"/>
      <c r="O15" s="3694"/>
      <c r="P15" s="3696"/>
      <c r="Q15" s="3697"/>
      <c r="R15" s="3698"/>
      <c r="S15" s="3698"/>
      <c r="T15" s="3698"/>
      <c r="U15" s="3794"/>
      <c r="V15" s="3699"/>
      <c r="W15" s="3700" t="str">
        <f t="shared" si="1"/>
        <v>Yes</v>
      </c>
      <c r="X15" s="3701" t="s">
        <v>93</v>
      </c>
      <c r="Y15" s="3688" t="s">
        <v>94</v>
      </c>
      <c r="Z15" s="3688"/>
      <c r="AA15" s="3702" t="s">
        <v>546</v>
      </c>
      <c r="AB15" s="3702" t="s">
        <v>547</v>
      </c>
      <c r="AC15" s="3702"/>
      <c r="AD15" s="3704">
        <v>45748</v>
      </c>
      <c r="AE15" s="4145">
        <v>46388</v>
      </c>
      <c r="AF15" s="3705" t="s">
        <v>548</v>
      </c>
      <c r="AG15" s="3706">
        <v>46388</v>
      </c>
      <c r="AH15" s="3706"/>
      <c r="AI15" s="3706"/>
      <c r="AJ15" s="3713"/>
      <c r="AK15" s="3707"/>
      <c r="AL15" s="4376"/>
      <c r="AM15" s="3714"/>
      <c r="AN15" s="3706"/>
      <c r="AO15" s="3706"/>
      <c r="AP15" s="3706"/>
      <c r="AQ15" s="3695"/>
      <c r="AR15" s="3708"/>
      <c r="AS15" s="3709"/>
      <c r="AT15" s="3692"/>
      <c r="AU15" s="3709"/>
      <c r="AV15" s="3709"/>
      <c r="AW15" s="3709"/>
      <c r="AX15" s="3692"/>
      <c r="AY15" s="3710"/>
      <c r="AZ15" s="3709"/>
      <c r="BA15" s="3692"/>
      <c r="BB15" s="3709"/>
      <c r="BC15" s="3709"/>
      <c r="BD15" s="3709"/>
      <c r="BE15" s="3692"/>
      <c r="BF15" s="3692"/>
      <c r="BG15" s="4089">
        <v>46753</v>
      </c>
      <c r="BH15" s="3706">
        <v>46753</v>
      </c>
      <c r="BI15" s="3711"/>
      <c r="BJ15" s="4089">
        <v>46905</v>
      </c>
      <c r="BK15" s="3706">
        <v>46905</v>
      </c>
      <c r="BL15" s="3711"/>
      <c r="BM15" s="4089">
        <v>47119</v>
      </c>
      <c r="BN15" s="3706">
        <v>47119</v>
      </c>
      <c r="BO15" s="3711"/>
      <c r="BP15" s="3688" t="s">
        <v>549</v>
      </c>
      <c r="BQ15" s="4182" t="s">
        <v>417</v>
      </c>
      <c r="BR15" s="3712"/>
      <c r="BS15" s="3688"/>
      <c r="BT15" s="3716">
        <v>45142</v>
      </c>
      <c r="BU15" s="3716">
        <v>45888</v>
      </c>
      <c r="BV15" s="3695" t="s">
        <v>116</v>
      </c>
      <c r="BW15" s="3716"/>
      <c r="BX15" s="3716">
        <v>45888</v>
      </c>
      <c r="BY15" s="3695" t="s">
        <v>116</v>
      </c>
      <c r="BZ15" s="3716">
        <v>45888</v>
      </c>
      <c r="CA15" s="3716" t="s">
        <v>104</v>
      </c>
      <c r="CB15" s="2486"/>
      <c r="CC15" s="2487" t="s">
        <v>550</v>
      </c>
      <c r="CD15" s="12"/>
      <c r="CE15" s="12"/>
      <c r="CF15" s="12"/>
      <c r="CG15" s="18"/>
    </row>
    <row r="16" spans="1:85" s="176" customFormat="1" ht="45" customHeight="1" x14ac:dyDescent="0.2">
      <c r="A16" s="4943" t="s">
        <v>551</v>
      </c>
      <c r="B16" s="4962"/>
      <c r="C16" s="3688" t="s">
        <v>552</v>
      </c>
      <c r="D16" s="3688" t="s">
        <v>553</v>
      </c>
      <c r="E16" s="4588" t="s">
        <v>193</v>
      </c>
      <c r="F16" s="3691"/>
      <c r="G16" s="3691"/>
      <c r="H16" s="3695" t="s">
        <v>89</v>
      </c>
      <c r="I16" s="3695" t="s">
        <v>89</v>
      </c>
      <c r="J16" s="3696">
        <v>44643</v>
      </c>
      <c r="K16" s="3696" t="s">
        <v>554</v>
      </c>
      <c r="L16" s="3696"/>
      <c r="M16" s="3735"/>
      <c r="N16" s="3696"/>
      <c r="O16" s="3696" t="s">
        <v>90</v>
      </c>
      <c r="P16" s="3696"/>
      <c r="Q16" s="3697"/>
      <c r="R16" s="3698"/>
      <c r="S16" s="3698"/>
      <c r="T16" s="3698"/>
      <c r="U16" s="3794"/>
      <c r="V16" s="3698"/>
      <c r="W16" s="3700" t="str">
        <f t="shared" si="1"/>
        <v>Yes</v>
      </c>
      <c r="X16" s="3701" t="s">
        <v>93</v>
      </c>
      <c r="Y16" s="3688" t="s">
        <v>94</v>
      </c>
      <c r="Z16" s="3688"/>
      <c r="AA16" s="3702" t="s">
        <v>555</v>
      </c>
      <c r="AB16" s="3702" t="s">
        <v>556</v>
      </c>
      <c r="AC16" s="3703"/>
      <c r="AD16" s="3706">
        <v>45689</v>
      </c>
      <c r="AE16" s="4145" t="s">
        <v>557</v>
      </c>
      <c r="AF16" s="3705" t="s">
        <v>558</v>
      </c>
      <c r="AG16" s="3706">
        <v>46143</v>
      </c>
      <c r="AH16" s="3706"/>
      <c r="AI16" s="3706"/>
      <c r="AJ16" s="3713"/>
      <c r="AK16" s="3707"/>
      <c r="AL16" s="4111"/>
      <c r="AM16" s="4086"/>
      <c r="AN16" s="3730"/>
      <c r="AO16" s="3709"/>
      <c r="AP16" s="3709"/>
      <c r="AQ16" s="3692"/>
      <c r="AR16" s="3708"/>
      <c r="AS16" s="3709"/>
      <c r="AT16" s="3692"/>
      <c r="AU16" s="3730"/>
      <c r="AV16" s="3709"/>
      <c r="AW16" s="3709"/>
      <c r="AX16" s="3692"/>
      <c r="AY16" s="3710"/>
      <c r="AZ16" s="3709"/>
      <c r="BA16" s="3731"/>
      <c r="BB16" s="3730"/>
      <c r="BC16" s="3709"/>
      <c r="BD16" s="3709"/>
      <c r="BE16" s="3692"/>
      <c r="BF16" s="3692"/>
      <c r="BG16" s="4251" t="s">
        <v>559</v>
      </c>
      <c r="BH16" s="3658">
        <v>46508</v>
      </c>
      <c r="BI16" s="3658"/>
      <c r="BJ16" s="4251" t="s">
        <v>560</v>
      </c>
      <c r="BK16" s="3658">
        <v>46784</v>
      </c>
      <c r="BL16" s="3668"/>
      <c r="BM16" s="4251" t="s">
        <v>561</v>
      </c>
      <c r="BN16" s="3669">
        <v>47150</v>
      </c>
      <c r="BO16" s="3711"/>
      <c r="BP16" s="3712" t="s">
        <v>562</v>
      </c>
      <c r="BQ16" s="4193" t="s">
        <v>132</v>
      </c>
      <c r="BR16" s="3712"/>
      <c r="BS16" s="3870"/>
      <c r="BT16" s="3716">
        <v>45317</v>
      </c>
      <c r="BU16" s="3716">
        <v>45902</v>
      </c>
      <c r="BV16" s="3695" t="s">
        <v>116</v>
      </c>
      <c r="BW16" s="3716"/>
      <c r="BX16" s="3716">
        <v>45902</v>
      </c>
      <c r="BY16" s="3695" t="s">
        <v>116</v>
      </c>
      <c r="BZ16" s="3716">
        <v>45902</v>
      </c>
      <c r="CA16" s="3716" t="s">
        <v>104</v>
      </c>
      <c r="CB16" s="2278"/>
      <c r="CC16" s="1378"/>
      <c r="CD16" s="513"/>
      <c r="CE16" s="513"/>
      <c r="CF16" s="513"/>
      <c r="CG16" s="515" t="s">
        <v>93</v>
      </c>
    </row>
    <row r="17" spans="1:85" s="176" customFormat="1" ht="45" customHeight="1" x14ac:dyDescent="0.2">
      <c r="A17" s="5598" t="s">
        <v>563</v>
      </c>
      <c r="B17" s="5602"/>
      <c r="C17" s="5604" t="s">
        <v>564</v>
      </c>
      <c r="D17" s="3720" t="s">
        <v>565</v>
      </c>
      <c r="E17" s="4463" t="s">
        <v>566</v>
      </c>
      <c r="F17" s="4789"/>
      <c r="G17" s="4789"/>
      <c r="H17" s="3723" t="s">
        <v>89</v>
      </c>
      <c r="I17" s="5616" t="s">
        <v>89</v>
      </c>
      <c r="J17" s="4468">
        <v>42453</v>
      </c>
      <c r="K17" s="4468"/>
      <c r="L17" s="4468"/>
      <c r="M17" s="5569"/>
      <c r="N17" s="4468"/>
      <c r="O17" s="4468"/>
      <c r="P17" s="4468"/>
      <c r="Q17" s="4470"/>
      <c r="R17" s="4472"/>
      <c r="S17" s="4472"/>
      <c r="T17" s="4472"/>
      <c r="U17" s="4475"/>
      <c r="V17" s="4472"/>
      <c r="W17" s="4323" t="str">
        <f t="shared" si="1"/>
        <v>Yes</v>
      </c>
      <c r="X17" s="5630" t="s">
        <v>93</v>
      </c>
      <c r="Y17" s="5604" t="s">
        <v>94</v>
      </c>
      <c r="Z17" s="5604"/>
      <c r="AA17" s="5636" t="s">
        <v>567</v>
      </c>
      <c r="AB17" s="5573" t="s">
        <v>568</v>
      </c>
      <c r="AC17" s="5644"/>
      <c r="AD17" s="5645">
        <v>45717</v>
      </c>
      <c r="AE17" s="5647" t="s">
        <v>522</v>
      </c>
      <c r="AF17" s="5648" t="s">
        <v>569</v>
      </c>
      <c r="AG17" s="5645">
        <v>45383</v>
      </c>
      <c r="AH17" s="4485"/>
      <c r="AI17" s="4485">
        <v>45677</v>
      </c>
      <c r="AJ17" s="5650" t="s">
        <v>570</v>
      </c>
      <c r="AK17" s="5469"/>
      <c r="AL17" s="4488" t="s">
        <v>571</v>
      </c>
      <c r="AM17" s="4484" t="s">
        <v>572</v>
      </c>
      <c r="AN17" s="5662">
        <v>46204</v>
      </c>
      <c r="AO17" s="4488"/>
      <c r="AP17" s="4488"/>
      <c r="AQ17" s="4466"/>
      <c r="AR17" s="5470"/>
      <c r="AS17" s="4488"/>
      <c r="AT17" s="4466"/>
      <c r="AU17" s="5673"/>
      <c r="AV17" s="4488"/>
      <c r="AW17" s="4488"/>
      <c r="AX17" s="4466"/>
      <c r="AY17" s="5471"/>
      <c r="AZ17" s="4488"/>
      <c r="BA17" s="5679"/>
      <c r="BB17" s="5673"/>
      <c r="BC17" s="4488"/>
      <c r="BD17" s="4488"/>
      <c r="BE17" s="4466"/>
      <c r="BF17" s="4466"/>
      <c r="BG17" s="5685" t="s">
        <v>573</v>
      </c>
      <c r="BH17" s="5645">
        <v>46661</v>
      </c>
      <c r="BI17" s="5645"/>
      <c r="BJ17" s="5685" t="s">
        <v>574</v>
      </c>
      <c r="BK17" s="5645">
        <v>46753</v>
      </c>
      <c r="BL17" s="5687"/>
      <c r="BM17" s="5688" t="s">
        <v>575</v>
      </c>
      <c r="BN17" s="5689">
        <v>47088</v>
      </c>
      <c r="BO17" s="4496"/>
      <c r="BP17" s="5604" t="s">
        <v>576</v>
      </c>
      <c r="BQ17" s="5695" t="s">
        <v>577</v>
      </c>
      <c r="BR17" s="5367" t="s">
        <v>578</v>
      </c>
      <c r="BS17" s="5604"/>
      <c r="BT17" s="5704">
        <v>45902</v>
      </c>
      <c r="BU17" s="5704">
        <v>45716</v>
      </c>
      <c r="BV17" s="3723" t="s">
        <v>116</v>
      </c>
      <c r="BW17" s="5704">
        <v>45902</v>
      </c>
      <c r="BX17" s="5704">
        <v>45716</v>
      </c>
      <c r="BY17" s="3723" t="s">
        <v>116</v>
      </c>
      <c r="BZ17" s="4133">
        <v>45716</v>
      </c>
      <c r="CA17" s="4133" t="s">
        <v>104</v>
      </c>
      <c r="CB17" s="1409"/>
      <c r="CC17" s="540" t="s">
        <v>579</v>
      </c>
      <c r="CD17" s="12"/>
      <c r="CE17" s="12"/>
      <c r="CF17" s="12"/>
      <c r="CG17" s="18"/>
    </row>
    <row r="18" spans="1:85" s="176" customFormat="1" ht="45" customHeight="1" x14ac:dyDescent="0.2">
      <c r="A18" s="5596" t="s">
        <v>597</v>
      </c>
      <c r="B18" s="5600"/>
      <c r="C18" s="5596" t="s">
        <v>598</v>
      </c>
      <c r="D18" s="5596" t="s">
        <v>599</v>
      </c>
      <c r="E18" s="5606" t="s">
        <v>193</v>
      </c>
      <c r="F18" s="5611"/>
      <c r="G18" s="5611"/>
      <c r="H18" s="5613" t="s">
        <v>89</v>
      </c>
      <c r="I18" s="5613" t="s">
        <v>194</v>
      </c>
      <c r="J18" s="5617">
        <v>45379</v>
      </c>
      <c r="K18" s="5617">
        <v>41649</v>
      </c>
      <c r="L18" s="5619" t="s">
        <v>90</v>
      </c>
      <c r="M18" s="5620" t="s">
        <v>515</v>
      </c>
      <c r="N18" s="5619"/>
      <c r="O18" s="5623"/>
      <c r="P18" s="5617"/>
      <c r="Q18" s="5617"/>
      <c r="R18" s="5617"/>
      <c r="S18" s="5617"/>
      <c r="T18" s="5617"/>
      <c r="U18" s="5625"/>
      <c r="V18" s="5617"/>
      <c r="W18" s="5617" t="str">
        <f t="shared" si="1"/>
        <v>Yes</v>
      </c>
      <c r="X18" s="5629" t="s">
        <v>93</v>
      </c>
      <c r="Y18" s="5596" t="s">
        <v>94</v>
      </c>
      <c r="Z18" s="5613"/>
      <c r="AA18" s="5631" t="s">
        <v>600</v>
      </c>
      <c r="AB18" s="5638" t="s">
        <v>601</v>
      </c>
      <c r="AC18" s="5625">
        <v>45717</v>
      </c>
      <c r="AD18" s="5625">
        <v>45717</v>
      </c>
      <c r="AE18" s="5625" t="s">
        <v>602</v>
      </c>
      <c r="AF18" s="5611" t="s">
        <v>603</v>
      </c>
      <c r="AG18" s="5625">
        <v>46266</v>
      </c>
      <c r="AH18" s="5625"/>
      <c r="AI18" s="5625"/>
      <c r="AJ18" s="5649"/>
      <c r="AK18" s="5652"/>
      <c r="AL18" s="5653"/>
      <c r="AM18" s="5625"/>
      <c r="AN18" s="5625"/>
      <c r="AO18" s="5625"/>
      <c r="AP18" s="5613"/>
      <c r="AQ18" s="5625"/>
      <c r="AR18" s="5613"/>
      <c r="AS18" s="5625"/>
      <c r="AT18" s="5625"/>
      <c r="AU18" s="5625"/>
      <c r="AV18" s="5613"/>
      <c r="AW18" s="5625"/>
      <c r="AX18" s="5613"/>
      <c r="AY18" s="5625"/>
      <c r="AZ18" s="5625"/>
      <c r="BA18" s="5613"/>
      <c r="BB18" s="5625"/>
      <c r="BC18" s="5625"/>
      <c r="BD18" s="5625"/>
      <c r="BE18" s="5613"/>
      <c r="BF18" s="5625">
        <v>46813</v>
      </c>
      <c r="BG18" s="5625" t="s">
        <v>604</v>
      </c>
      <c r="BH18" s="5625">
        <v>46569</v>
      </c>
      <c r="BI18" s="5625"/>
      <c r="BJ18" s="5625">
        <v>46935</v>
      </c>
      <c r="BK18" s="5625">
        <v>46935</v>
      </c>
      <c r="BL18" s="5625"/>
      <c r="BM18" s="5625">
        <v>47178</v>
      </c>
      <c r="BN18" s="5625">
        <v>47178</v>
      </c>
      <c r="BO18" s="5625"/>
      <c r="BP18" s="5596" t="s">
        <v>605</v>
      </c>
      <c r="BQ18" s="5694" t="s">
        <v>355</v>
      </c>
      <c r="BR18" s="5699"/>
      <c r="BS18" s="5699">
        <v>45779</v>
      </c>
      <c r="BT18" s="5699">
        <v>44547</v>
      </c>
      <c r="BU18" s="5699">
        <v>45804</v>
      </c>
      <c r="BV18" s="5613" t="s">
        <v>116</v>
      </c>
      <c r="BW18" s="5699">
        <v>44362</v>
      </c>
      <c r="BX18" s="5699">
        <v>45804</v>
      </c>
      <c r="BY18" s="5613" t="s">
        <v>116</v>
      </c>
      <c r="BZ18" s="5699">
        <v>45804</v>
      </c>
      <c r="CA18" s="5699" t="s">
        <v>104</v>
      </c>
      <c r="CB18" s="5520"/>
      <c r="CC18" s="2678" t="s">
        <v>606</v>
      </c>
      <c r="CD18" s="12"/>
      <c r="CE18" s="12"/>
      <c r="CF18" s="12"/>
      <c r="CG18" s="18"/>
    </row>
    <row r="19" spans="1:85" s="176" customFormat="1" ht="45" customHeight="1" x14ac:dyDescent="0.2">
      <c r="A19" s="4948" t="s">
        <v>633</v>
      </c>
      <c r="B19" s="4962"/>
      <c r="C19" s="4031" t="s">
        <v>634</v>
      </c>
      <c r="D19" s="4049" t="s">
        <v>635</v>
      </c>
      <c r="E19" s="4571" t="s">
        <v>636</v>
      </c>
      <c r="F19" s="4016"/>
      <c r="G19" s="4016"/>
      <c r="H19" s="4024" t="s">
        <v>89</v>
      </c>
      <c r="I19" s="5592" t="s">
        <v>89</v>
      </c>
      <c r="J19" s="4051">
        <v>42760</v>
      </c>
      <c r="K19" s="4051"/>
      <c r="L19" s="5510" t="s">
        <v>90</v>
      </c>
      <c r="M19" s="5621" t="s">
        <v>637</v>
      </c>
      <c r="N19" s="5510"/>
      <c r="O19" s="4051"/>
      <c r="P19" s="3975"/>
      <c r="Q19" s="4053"/>
      <c r="R19" s="4010"/>
      <c r="S19" s="4010"/>
      <c r="T19" s="4010"/>
      <c r="U19" s="5506"/>
      <c r="V19" s="5507"/>
      <c r="W19" s="4779" t="str">
        <f t="shared" si="1"/>
        <v>Yes</v>
      </c>
      <c r="X19" s="4054" t="s">
        <v>93</v>
      </c>
      <c r="Y19" s="4031" t="s">
        <v>94</v>
      </c>
      <c r="Z19" s="4031"/>
      <c r="AA19" s="4055" t="s">
        <v>638</v>
      </c>
      <c r="AB19" s="5511" t="s">
        <v>639</v>
      </c>
      <c r="AC19" s="4056"/>
      <c r="AD19" s="4060">
        <v>45689</v>
      </c>
      <c r="AE19" s="4291" t="s">
        <v>640</v>
      </c>
      <c r="AF19" s="4013" t="s">
        <v>641</v>
      </c>
      <c r="AG19" s="4015">
        <v>46174</v>
      </c>
      <c r="AH19" s="4015"/>
      <c r="AI19" s="4015"/>
      <c r="AJ19" s="4057"/>
      <c r="AK19" s="4058"/>
      <c r="AL19" s="5515"/>
      <c r="AM19" s="5658"/>
      <c r="AN19" s="4015"/>
      <c r="AO19" s="4015"/>
      <c r="AP19" s="4015"/>
      <c r="AQ19" s="4043"/>
      <c r="AR19" s="4780"/>
      <c r="AS19" s="4023"/>
      <c r="AT19" s="4024"/>
      <c r="AU19" s="4023"/>
      <c r="AV19" s="4023"/>
      <c r="AW19" s="4023"/>
      <c r="AX19" s="4024"/>
      <c r="AY19" s="4781"/>
      <c r="AZ19" s="4023"/>
      <c r="BA19" s="4024"/>
      <c r="BB19" s="4023"/>
      <c r="BC19" s="4023"/>
      <c r="BD19" s="4023"/>
      <c r="BE19" s="4024"/>
      <c r="BF19" s="4024"/>
      <c r="BG19" s="4297">
        <v>46478</v>
      </c>
      <c r="BH19" s="4015">
        <v>46478</v>
      </c>
      <c r="BI19" s="4028"/>
      <c r="BJ19" s="4297">
        <v>46722</v>
      </c>
      <c r="BK19" s="4015">
        <v>46722</v>
      </c>
      <c r="BL19" s="4028"/>
      <c r="BM19" s="4297">
        <v>46935</v>
      </c>
      <c r="BN19" s="4015">
        <v>46935</v>
      </c>
      <c r="BO19" s="4028"/>
      <c r="BP19" s="4031" t="s">
        <v>642</v>
      </c>
      <c r="BQ19" s="4782" t="s">
        <v>643</v>
      </c>
      <c r="BR19" s="4567" t="s">
        <v>644</v>
      </c>
      <c r="BS19" s="4031"/>
      <c r="BT19" s="3976">
        <v>45937</v>
      </c>
      <c r="BU19" s="3976">
        <v>45764</v>
      </c>
      <c r="BV19" s="4043" t="s">
        <v>4248</v>
      </c>
      <c r="BW19" s="3976">
        <v>45562</v>
      </c>
      <c r="BX19" s="3976">
        <v>45888</v>
      </c>
      <c r="BY19" s="4043" t="s">
        <v>116</v>
      </c>
      <c r="BZ19" s="3976">
        <v>45937</v>
      </c>
      <c r="CA19" s="3976" t="s">
        <v>104</v>
      </c>
      <c r="CB19" s="1409"/>
      <c r="CC19" s="542" t="s">
        <v>105</v>
      </c>
      <c r="CD19" s="12"/>
      <c r="CE19" s="12"/>
      <c r="CF19" s="12"/>
      <c r="CG19" s="18"/>
    </row>
    <row r="20" spans="1:85" s="176" customFormat="1" ht="45" customHeight="1" x14ac:dyDescent="0.2">
      <c r="A20" s="4943" t="s">
        <v>645</v>
      </c>
      <c r="B20" s="4960"/>
      <c r="C20" s="3688" t="s">
        <v>646</v>
      </c>
      <c r="D20" s="3689" t="s">
        <v>647</v>
      </c>
      <c r="E20" s="3717" t="s">
        <v>193</v>
      </c>
      <c r="F20" s="3695"/>
      <c r="G20" s="3695"/>
      <c r="H20" s="3705" t="s">
        <v>89</v>
      </c>
      <c r="I20" s="3693" t="s">
        <v>89</v>
      </c>
      <c r="J20" s="3694">
        <v>44006</v>
      </c>
      <c r="K20" s="3694"/>
      <c r="L20" s="3943"/>
      <c r="M20" s="4091"/>
      <c r="N20" s="3943"/>
      <c r="O20" s="3943"/>
      <c r="P20" s="3696"/>
      <c r="Q20" s="3732"/>
      <c r="R20" s="3698"/>
      <c r="S20" s="3733"/>
      <c r="T20" s="3733"/>
      <c r="U20" s="3794"/>
      <c r="V20" s="3734"/>
      <c r="W20" s="4092"/>
      <c r="X20" s="3701"/>
      <c r="Y20" s="3688"/>
      <c r="Z20" s="3688"/>
      <c r="AA20" s="3657" t="s">
        <v>648</v>
      </c>
      <c r="AB20" s="3657" t="s">
        <v>649</v>
      </c>
      <c r="AC20" s="3729"/>
      <c r="AD20" s="3704">
        <v>45931</v>
      </c>
      <c r="AE20" s="4145">
        <v>46143</v>
      </c>
      <c r="AF20" s="3705" t="s">
        <v>650</v>
      </c>
      <c r="AG20" s="3706">
        <v>46143</v>
      </c>
      <c r="AH20" s="3706"/>
      <c r="AI20" s="3706"/>
      <c r="AJ20" s="3735"/>
      <c r="AK20" s="3736"/>
      <c r="AL20" s="3709">
        <v>46508</v>
      </c>
      <c r="AM20" s="3705" t="s">
        <v>651</v>
      </c>
      <c r="AN20" s="3706">
        <v>46508</v>
      </c>
      <c r="AO20" s="3706"/>
      <c r="AP20" s="3706"/>
      <c r="AQ20" s="3696"/>
      <c r="AR20" s="4398"/>
      <c r="AS20" s="4111"/>
      <c r="AT20" s="3694"/>
      <c r="AU20" s="3709"/>
      <c r="AV20" s="3709"/>
      <c r="AW20" s="3709"/>
      <c r="AX20" s="3694"/>
      <c r="AY20" s="4399"/>
      <c r="AZ20" s="3709"/>
      <c r="BA20" s="3694"/>
      <c r="BB20" s="3709"/>
      <c r="BC20" s="3709"/>
      <c r="BD20" s="3709"/>
      <c r="BE20" s="3694"/>
      <c r="BF20" s="3694"/>
      <c r="BG20" s="4089">
        <v>46753</v>
      </c>
      <c r="BH20" s="3706">
        <v>46753</v>
      </c>
      <c r="BI20" s="3711"/>
      <c r="BJ20" s="4089">
        <v>46874</v>
      </c>
      <c r="BK20" s="3706">
        <v>46874</v>
      </c>
      <c r="BL20" s="3711"/>
      <c r="BM20" s="4089" t="s">
        <v>114</v>
      </c>
      <c r="BN20" s="3706" t="s">
        <v>114</v>
      </c>
      <c r="BO20" s="3711"/>
      <c r="BP20" s="3712" t="s">
        <v>652</v>
      </c>
      <c r="BQ20" s="4004" t="s">
        <v>653</v>
      </c>
      <c r="BR20" s="3712"/>
      <c r="BS20" s="3712"/>
      <c r="BT20" s="3716"/>
      <c r="BU20" s="3716">
        <v>45950</v>
      </c>
      <c r="BV20" s="3696" t="s">
        <v>116</v>
      </c>
      <c r="BW20" s="3716"/>
      <c r="BX20" s="3716">
        <v>45950</v>
      </c>
      <c r="BY20" s="3716" t="s">
        <v>116</v>
      </c>
      <c r="BZ20" s="3716">
        <v>45950</v>
      </c>
      <c r="CA20" s="3716" t="s">
        <v>104</v>
      </c>
      <c r="CB20" s="2890"/>
      <c r="CC20" s="1178"/>
      <c r="CD20" s="1176"/>
      <c r="CE20" s="1176"/>
      <c r="CF20" s="1176"/>
      <c r="CG20" s="1175"/>
    </row>
    <row r="21" spans="1:85" s="176" customFormat="1" ht="45" customHeight="1" x14ac:dyDescent="0.2">
      <c r="A21" s="4943" t="s">
        <v>685</v>
      </c>
      <c r="B21" s="4962"/>
      <c r="C21" s="3688" t="s">
        <v>686</v>
      </c>
      <c r="D21" s="3689" t="s">
        <v>687</v>
      </c>
      <c r="E21" s="3690" t="s">
        <v>114</v>
      </c>
      <c r="F21" s="3691"/>
      <c r="G21" s="3691"/>
      <c r="H21" s="3692"/>
      <c r="I21" s="3693"/>
      <c r="J21" s="3694">
        <v>43312</v>
      </c>
      <c r="K21" s="3694"/>
      <c r="L21" s="4739"/>
      <c r="M21" s="4741"/>
      <c r="N21" s="4739"/>
      <c r="O21" s="3694"/>
      <c r="P21" s="3696"/>
      <c r="Q21" s="3697"/>
      <c r="R21" s="3698"/>
      <c r="S21" s="3698"/>
      <c r="T21" s="3698"/>
      <c r="U21" s="3794">
        <v>45119</v>
      </c>
      <c r="V21" s="3699" t="s">
        <v>688</v>
      </c>
      <c r="W21" s="3700" t="b">
        <f t="shared" ref="W21:W62" si="2">IF(OR(X21="Yes", Y21="Web-page timetable", Z21="YES"), "Yes")</f>
        <v>0</v>
      </c>
      <c r="X21" s="3701" t="s">
        <v>228</v>
      </c>
      <c r="Y21" s="3688" t="s">
        <v>94</v>
      </c>
      <c r="Z21" s="3688"/>
      <c r="AA21" s="3702" t="s">
        <v>689</v>
      </c>
      <c r="AB21" s="3702" t="s">
        <v>690</v>
      </c>
      <c r="AC21" s="4590"/>
      <c r="AD21" s="3704">
        <v>45717</v>
      </c>
      <c r="AE21" s="4376">
        <v>46905</v>
      </c>
      <c r="AF21" s="3715" t="s">
        <v>691</v>
      </c>
      <c r="AG21" s="3706">
        <v>46905</v>
      </c>
      <c r="AH21" s="3706"/>
      <c r="AI21" s="3706"/>
      <c r="AJ21" s="3713"/>
      <c r="AK21" s="3707"/>
      <c r="AL21" s="3706"/>
      <c r="AM21" s="3705"/>
      <c r="AN21" s="3706"/>
      <c r="AO21" s="3706"/>
      <c r="AP21" s="3706"/>
      <c r="AQ21" s="3695"/>
      <c r="AR21" s="3708"/>
      <c r="AS21" s="3709"/>
      <c r="AT21" s="3692"/>
      <c r="AU21" s="3730"/>
      <c r="AV21" s="3709"/>
      <c r="AW21" s="3709"/>
      <c r="AX21" s="3692"/>
      <c r="AY21" s="3710"/>
      <c r="AZ21" s="3709"/>
      <c r="BA21" s="3731"/>
      <c r="BB21" s="3730"/>
      <c r="BC21" s="3709"/>
      <c r="BD21" s="3709"/>
      <c r="BE21" s="3692"/>
      <c r="BF21" s="3692"/>
      <c r="BG21" s="4089"/>
      <c r="BH21" s="3706"/>
      <c r="BI21" s="3706"/>
      <c r="BJ21" s="4089"/>
      <c r="BK21" s="3706"/>
      <c r="BL21" s="3711"/>
      <c r="BM21" s="4089"/>
      <c r="BN21" s="3704"/>
      <c r="BO21" s="3711"/>
      <c r="BP21" s="3688" t="s">
        <v>692</v>
      </c>
      <c r="BQ21" s="4182" t="s">
        <v>355</v>
      </c>
      <c r="BR21" s="3712"/>
      <c r="BS21" s="5430"/>
      <c r="BT21" s="3716">
        <v>45455</v>
      </c>
      <c r="BU21" s="3716">
        <v>45856</v>
      </c>
      <c r="BV21" s="3695" t="s">
        <v>116</v>
      </c>
      <c r="BW21" s="3716">
        <v>45856</v>
      </c>
      <c r="BX21" s="3716"/>
      <c r="BY21" s="3695"/>
      <c r="BZ21" s="3716">
        <v>45856</v>
      </c>
      <c r="CA21" s="3716" t="s">
        <v>104</v>
      </c>
      <c r="CB21" s="1409"/>
      <c r="CC21" s="540" t="s">
        <v>693</v>
      </c>
      <c r="CD21" s="12"/>
      <c r="CE21" s="12"/>
      <c r="CF21" s="12"/>
      <c r="CG21" s="18"/>
    </row>
    <row r="22" spans="1:85" s="176" customFormat="1" ht="45" customHeight="1" x14ac:dyDescent="0.2">
      <c r="A22" s="4943" t="s">
        <v>706</v>
      </c>
      <c r="B22" s="4960"/>
      <c r="C22" s="3688" t="s">
        <v>707</v>
      </c>
      <c r="D22" s="3689" t="s">
        <v>708</v>
      </c>
      <c r="E22" s="3690"/>
      <c r="F22" s="3691"/>
      <c r="G22" s="3691"/>
      <c r="H22" s="3692" t="s">
        <v>89</v>
      </c>
      <c r="I22" s="3693" t="s">
        <v>89</v>
      </c>
      <c r="J22" s="3694">
        <v>45007</v>
      </c>
      <c r="K22" s="3694" t="s">
        <v>709</v>
      </c>
      <c r="L22" s="3694"/>
      <c r="M22" s="3866"/>
      <c r="N22" s="3694"/>
      <c r="O22" s="3694"/>
      <c r="P22" s="3696"/>
      <c r="Q22" s="3697"/>
      <c r="R22" s="3698"/>
      <c r="S22" s="3698"/>
      <c r="T22" s="3698"/>
      <c r="U22" s="3794"/>
      <c r="V22" s="3699"/>
      <c r="W22" s="3700" t="b">
        <f t="shared" si="2"/>
        <v>0</v>
      </c>
      <c r="X22" s="3701" t="s">
        <v>111</v>
      </c>
      <c r="Y22" s="3688" t="s">
        <v>94</v>
      </c>
      <c r="Z22" s="3688"/>
      <c r="AA22" s="3742" t="s">
        <v>710</v>
      </c>
      <c r="AB22" s="3702" t="s">
        <v>711</v>
      </c>
      <c r="AC22" s="3703"/>
      <c r="AD22" s="3704">
        <v>45231</v>
      </c>
      <c r="AE22" s="4145">
        <v>46113</v>
      </c>
      <c r="AF22" s="3705" t="s">
        <v>691</v>
      </c>
      <c r="AG22" s="3706">
        <v>46113</v>
      </c>
      <c r="AH22" s="3706"/>
      <c r="AI22" s="3706"/>
      <c r="AJ22" s="3713"/>
      <c r="AK22" s="3707"/>
      <c r="AL22" s="3909">
        <v>46388</v>
      </c>
      <c r="AM22" s="3714" t="s">
        <v>712</v>
      </c>
      <c r="AN22" s="3706">
        <v>46388</v>
      </c>
      <c r="AO22" s="3706"/>
      <c r="AP22" s="3706"/>
      <c r="AQ22" s="3695"/>
      <c r="AR22" s="3708"/>
      <c r="AS22" s="3709"/>
      <c r="AT22" s="3692"/>
      <c r="AU22" s="3709"/>
      <c r="AV22" s="3709"/>
      <c r="AW22" s="3709"/>
      <c r="AX22" s="3692"/>
      <c r="AY22" s="3710"/>
      <c r="AZ22" s="3709"/>
      <c r="BA22" s="3692"/>
      <c r="BB22" s="3709"/>
      <c r="BC22" s="3709"/>
      <c r="BD22" s="3709"/>
      <c r="BE22" s="3692"/>
      <c r="BF22" s="3692"/>
      <c r="BG22" s="4089">
        <v>46569</v>
      </c>
      <c r="BH22" s="3706">
        <v>46569</v>
      </c>
      <c r="BI22" s="3711"/>
      <c r="BJ22" s="4089">
        <v>46753</v>
      </c>
      <c r="BK22" s="3706">
        <v>46753</v>
      </c>
      <c r="BL22" s="3711"/>
      <c r="BM22" s="4089">
        <v>47027</v>
      </c>
      <c r="BN22" s="3706">
        <v>47027</v>
      </c>
      <c r="BO22" s="3711"/>
      <c r="BP22" s="5393" t="s">
        <v>713</v>
      </c>
      <c r="BQ22" s="5393" t="s">
        <v>714</v>
      </c>
      <c r="BR22" s="4198"/>
      <c r="BS22" s="5393"/>
      <c r="BT22" s="3716">
        <v>45950</v>
      </c>
      <c r="BU22" s="3716"/>
      <c r="BV22" s="3695" t="s">
        <v>116</v>
      </c>
      <c r="BW22" s="3716"/>
      <c r="BX22" s="3716">
        <v>45908</v>
      </c>
      <c r="BY22" s="3695"/>
      <c r="BZ22" s="3716">
        <v>45908</v>
      </c>
      <c r="CA22" s="3716" t="s">
        <v>104</v>
      </c>
      <c r="CB22" s="2149"/>
      <c r="CC22" s="2120" t="s">
        <v>715</v>
      </c>
      <c r="CD22" s="12"/>
      <c r="CE22" s="12"/>
      <c r="CF22" s="12"/>
      <c r="CG22" s="18"/>
    </row>
    <row r="23" spans="1:85" s="176" customFormat="1" ht="45" customHeight="1" x14ac:dyDescent="0.2">
      <c r="A23" s="4943" t="s">
        <v>806</v>
      </c>
      <c r="B23" s="4962"/>
      <c r="C23" s="3688" t="s">
        <v>807</v>
      </c>
      <c r="D23" s="3689" t="s">
        <v>808</v>
      </c>
      <c r="E23" s="3690" t="s">
        <v>566</v>
      </c>
      <c r="F23" s="3695"/>
      <c r="G23" s="3695"/>
      <c r="H23" s="3705" t="s">
        <v>89</v>
      </c>
      <c r="I23" s="3693" t="s">
        <v>89</v>
      </c>
      <c r="J23" s="3694">
        <v>44399</v>
      </c>
      <c r="K23" s="3694"/>
      <c r="L23" s="1389" t="s">
        <v>90</v>
      </c>
      <c r="M23" s="2002" t="s">
        <v>809</v>
      </c>
      <c r="N23" s="1389"/>
      <c r="O23" s="3694" t="s">
        <v>90</v>
      </c>
      <c r="P23" s="3696"/>
      <c r="Q23" s="3697"/>
      <c r="R23" s="3698"/>
      <c r="S23" s="3698"/>
      <c r="T23" s="3698"/>
      <c r="U23" s="3794"/>
      <c r="V23" s="3699"/>
      <c r="W23" s="3700" t="str">
        <f t="shared" si="2"/>
        <v>Yes</v>
      </c>
      <c r="X23" s="3701" t="s">
        <v>93</v>
      </c>
      <c r="Y23" s="3688" t="s">
        <v>94</v>
      </c>
      <c r="Z23" s="3688"/>
      <c r="AA23" s="3702" t="s">
        <v>810</v>
      </c>
      <c r="AB23" s="3719"/>
      <c r="AC23" s="3703"/>
      <c r="AD23" s="3704">
        <v>45658</v>
      </c>
      <c r="AE23" s="4145" t="s">
        <v>812</v>
      </c>
      <c r="AF23" s="3705" t="s">
        <v>813</v>
      </c>
      <c r="AG23" s="4145">
        <v>46113</v>
      </c>
      <c r="AH23" s="3706"/>
      <c r="AI23" s="3706"/>
      <c r="AJ23" s="3713"/>
      <c r="AK23" s="3707"/>
      <c r="AL23" s="3709"/>
      <c r="AM23" s="3705"/>
      <c r="AN23" s="3706"/>
      <c r="AO23" s="3706"/>
      <c r="AP23" s="3706"/>
      <c r="AQ23" s="3695"/>
      <c r="AR23" s="3708"/>
      <c r="AS23" s="3709"/>
      <c r="AT23" s="3692"/>
      <c r="AU23" s="3709"/>
      <c r="AV23" s="3709"/>
      <c r="AW23" s="3709"/>
      <c r="AX23" s="3692"/>
      <c r="AY23" s="3710"/>
      <c r="AZ23" s="3709"/>
      <c r="BA23" s="3692"/>
      <c r="BB23" s="3709"/>
      <c r="BC23" s="3709"/>
      <c r="BD23" s="3709"/>
      <c r="BE23" s="3692"/>
      <c r="BF23" s="3692"/>
      <c r="BG23" s="5684" t="s">
        <v>814</v>
      </c>
      <c r="BH23" s="5684">
        <v>46631</v>
      </c>
      <c r="BI23" s="3711"/>
      <c r="BJ23" s="4088">
        <v>46784</v>
      </c>
      <c r="BK23" s="4088">
        <v>46784</v>
      </c>
      <c r="BL23" s="3711"/>
      <c r="BM23" s="4089">
        <v>47088</v>
      </c>
      <c r="BN23" s="4089">
        <v>47088</v>
      </c>
      <c r="BO23" s="3711"/>
      <c r="BP23" s="3688"/>
      <c r="BQ23" s="4182" t="s">
        <v>409</v>
      </c>
      <c r="BR23" s="3688" t="s">
        <v>815</v>
      </c>
      <c r="BS23" s="540"/>
      <c r="BT23" s="3716">
        <v>45595</v>
      </c>
      <c r="BU23" s="3716">
        <v>45700</v>
      </c>
      <c r="BV23" s="3695" t="s">
        <v>116</v>
      </c>
      <c r="BW23" s="3716">
        <v>45427</v>
      </c>
      <c r="BX23" s="3716">
        <v>45700</v>
      </c>
      <c r="BY23" s="3716"/>
      <c r="BZ23" s="3716">
        <v>45700</v>
      </c>
      <c r="CA23" s="3716" t="s">
        <v>104</v>
      </c>
      <c r="CB23" s="1409"/>
      <c r="CC23" s="544"/>
      <c r="CD23" s="12"/>
      <c r="CE23" s="12"/>
      <c r="CF23" s="12"/>
      <c r="CG23" s="18"/>
    </row>
    <row r="24" spans="1:85" s="176" customFormat="1" ht="45" customHeight="1" x14ac:dyDescent="0.2">
      <c r="A24" s="4943" t="s">
        <v>896</v>
      </c>
      <c r="B24" s="4960"/>
      <c r="C24" s="3688" t="s">
        <v>897</v>
      </c>
      <c r="D24" s="3689" t="s">
        <v>898</v>
      </c>
      <c r="E24" s="3690">
        <v>2333</v>
      </c>
      <c r="F24" s="3695">
        <v>2028</v>
      </c>
      <c r="G24" s="3695">
        <v>2043</v>
      </c>
      <c r="H24" s="3692" t="s">
        <v>89</v>
      </c>
      <c r="I24" s="3695" t="s">
        <v>89</v>
      </c>
      <c r="J24" s="3696">
        <v>42943</v>
      </c>
      <c r="K24" s="3696"/>
      <c r="L24" s="1388" t="s">
        <v>90</v>
      </c>
      <c r="M24" s="2003" t="s">
        <v>515</v>
      </c>
      <c r="N24" s="1388"/>
      <c r="O24" s="3696"/>
      <c r="P24" s="3696"/>
      <c r="Q24" s="3697"/>
      <c r="R24" s="3698"/>
      <c r="S24" s="3698"/>
      <c r="T24" s="3698"/>
      <c r="U24" s="3794"/>
      <c r="V24" s="3699"/>
      <c r="W24" s="3700" t="str">
        <f t="shared" si="2"/>
        <v>Yes</v>
      </c>
      <c r="X24" s="3701" t="s">
        <v>93</v>
      </c>
      <c r="Y24" s="3688" t="s">
        <v>94</v>
      </c>
      <c r="Z24" s="3688"/>
      <c r="AA24" s="3702" t="s">
        <v>899</v>
      </c>
      <c r="AB24" s="3657" t="s">
        <v>900</v>
      </c>
      <c r="AC24" s="3703"/>
      <c r="AD24" s="3704">
        <v>45717</v>
      </c>
      <c r="AE24" s="4145"/>
      <c r="AF24" s="3705"/>
      <c r="AG24" s="4145"/>
      <c r="AH24" s="3706"/>
      <c r="AI24" s="3706"/>
      <c r="AJ24" s="3713"/>
      <c r="AK24" s="3707"/>
      <c r="AL24" s="4149"/>
      <c r="AM24" s="3721"/>
      <c r="AN24" s="3722"/>
      <c r="AO24" s="3706"/>
      <c r="AP24" s="3706"/>
      <c r="AQ24" s="3695"/>
      <c r="AR24" s="3708"/>
      <c r="AS24" s="3709"/>
      <c r="AT24" s="3692"/>
      <c r="AU24" s="3709"/>
      <c r="AV24" s="3709"/>
      <c r="AW24" s="3709"/>
      <c r="AX24" s="3692"/>
      <c r="AY24" s="3710"/>
      <c r="AZ24" s="3709"/>
      <c r="BA24" s="3692"/>
      <c r="BB24" s="3709"/>
      <c r="BC24" s="3709"/>
      <c r="BD24" s="3709"/>
      <c r="BE24" s="3692"/>
      <c r="BF24" s="3692"/>
      <c r="BG24" s="4089" t="s">
        <v>901</v>
      </c>
      <c r="BH24" s="3706">
        <v>46419</v>
      </c>
      <c r="BI24" s="3711"/>
      <c r="BJ24" s="4089" t="s">
        <v>176</v>
      </c>
      <c r="BK24" s="3706">
        <v>46600</v>
      </c>
      <c r="BL24" s="3711"/>
      <c r="BM24" s="4089" t="s">
        <v>902</v>
      </c>
      <c r="BN24" s="3706">
        <v>46966</v>
      </c>
      <c r="BO24" s="3711"/>
      <c r="BP24" s="3688" t="s">
        <v>4428</v>
      </c>
      <c r="BQ24" s="4182" t="s">
        <v>355</v>
      </c>
      <c r="BR24" s="3712" t="s">
        <v>903</v>
      </c>
      <c r="BS24" s="540"/>
      <c r="BT24" s="3716">
        <v>45320</v>
      </c>
      <c r="BU24" s="3716">
        <v>45951</v>
      </c>
      <c r="BV24" s="3695" t="s">
        <v>116</v>
      </c>
      <c r="BW24" s="3716"/>
      <c r="BX24" s="3716">
        <v>45951</v>
      </c>
      <c r="BY24" s="3695" t="s">
        <v>116</v>
      </c>
      <c r="BZ24" s="3716">
        <v>45951</v>
      </c>
      <c r="CA24" s="3716" t="s">
        <v>104</v>
      </c>
      <c r="CB24" s="1409"/>
      <c r="CC24" s="540" t="s">
        <v>579</v>
      </c>
      <c r="CD24" s="12"/>
      <c r="CE24" s="12"/>
      <c r="CF24" s="12"/>
      <c r="CG24" s="18"/>
    </row>
    <row r="25" spans="1:85" s="176" customFormat="1" ht="45" customHeight="1" x14ac:dyDescent="0.2">
      <c r="A25" s="4943" t="s">
        <v>1028</v>
      </c>
      <c r="B25" s="4962"/>
      <c r="C25" s="3688" t="s">
        <v>1029</v>
      </c>
      <c r="D25" s="3688" t="s">
        <v>1030</v>
      </c>
      <c r="E25" s="3690"/>
      <c r="F25" s="3691"/>
      <c r="G25" s="3691"/>
      <c r="H25" s="3695" t="s">
        <v>89</v>
      </c>
      <c r="I25" s="3695" t="s">
        <v>89</v>
      </c>
      <c r="J25" s="3694">
        <v>42696</v>
      </c>
      <c r="K25" s="3694"/>
      <c r="L25" s="1389" t="s">
        <v>90</v>
      </c>
      <c r="M25" s="2002" t="s">
        <v>169</v>
      </c>
      <c r="N25" s="1389"/>
      <c r="O25" s="3694"/>
      <c r="P25" s="3696"/>
      <c r="Q25" s="3697"/>
      <c r="R25" s="3698"/>
      <c r="S25" s="3698"/>
      <c r="T25" s="3698"/>
      <c r="U25" s="3794">
        <v>44461</v>
      </c>
      <c r="V25" s="3699" t="s">
        <v>1031</v>
      </c>
      <c r="W25" s="3700" t="str">
        <f t="shared" si="2"/>
        <v>Yes</v>
      </c>
      <c r="X25" s="3701" t="s">
        <v>93</v>
      </c>
      <c r="Y25" s="3688" t="s">
        <v>94</v>
      </c>
      <c r="Z25" s="3688"/>
      <c r="AA25" s="3702" t="s">
        <v>1032</v>
      </c>
      <c r="AB25" s="3702" t="s">
        <v>1033</v>
      </c>
      <c r="AC25" s="3725"/>
      <c r="AD25" s="3706">
        <v>45658</v>
      </c>
      <c r="AE25" s="4145">
        <v>46023</v>
      </c>
      <c r="AF25" s="3705" t="s">
        <v>1034</v>
      </c>
      <c r="AG25" s="3706">
        <v>46023</v>
      </c>
      <c r="AH25" s="3706"/>
      <c r="AI25" s="3706"/>
      <c r="AJ25" s="3713"/>
      <c r="AK25" s="3707"/>
      <c r="AL25" s="4098"/>
      <c r="AM25" s="3714"/>
      <c r="AN25" s="3706"/>
      <c r="AO25" s="3706"/>
      <c r="AP25" s="3706"/>
      <c r="AQ25" s="3695"/>
      <c r="AR25" s="3708"/>
      <c r="AS25" s="3709"/>
      <c r="AT25" s="3692"/>
      <c r="AU25" s="3730"/>
      <c r="AV25" s="3709"/>
      <c r="AW25" s="3709"/>
      <c r="AX25" s="3692"/>
      <c r="AY25" s="3710"/>
      <c r="AZ25" s="3709"/>
      <c r="BA25" s="3692"/>
      <c r="BB25" s="3709"/>
      <c r="BC25" s="3709"/>
      <c r="BD25" s="3709"/>
      <c r="BE25" s="3692"/>
      <c r="BF25" s="3692"/>
      <c r="BG25" s="4089">
        <v>46539</v>
      </c>
      <c r="BH25" s="3706">
        <v>46539</v>
      </c>
      <c r="BI25" s="3706"/>
      <c r="BJ25" s="4089">
        <v>46753</v>
      </c>
      <c r="BK25" s="3706">
        <v>46753</v>
      </c>
      <c r="BL25" s="3711"/>
      <c r="BM25" s="4089">
        <v>46966</v>
      </c>
      <c r="BN25" s="3704">
        <v>46966</v>
      </c>
      <c r="BO25" s="3711"/>
      <c r="BP25" s="4502" t="s">
        <v>1035</v>
      </c>
      <c r="BQ25" s="4196" t="s">
        <v>409</v>
      </c>
      <c r="BR25" s="4502"/>
      <c r="BS25" s="633"/>
      <c r="BT25" s="3716">
        <v>45695</v>
      </c>
      <c r="BU25" s="3716">
        <v>45678</v>
      </c>
      <c r="BV25" s="3695" t="s">
        <v>116</v>
      </c>
      <c r="BW25" s="3716">
        <v>45678</v>
      </c>
      <c r="BX25" s="3716">
        <v>45678</v>
      </c>
      <c r="BY25" s="3695" t="s">
        <v>116</v>
      </c>
      <c r="BZ25" s="3716">
        <v>45678</v>
      </c>
      <c r="CA25" s="3716" t="s">
        <v>104</v>
      </c>
      <c r="CB25" s="1409"/>
      <c r="CC25" s="540" t="s">
        <v>579</v>
      </c>
      <c r="CD25" s="12"/>
      <c r="CE25" s="12"/>
      <c r="CF25" s="12"/>
      <c r="CG25" s="18"/>
    </row>
    <row r="26" spans="1:85" s="176" customFormat="1" ht="45" customHeight="1" x14ac:dyDescent="0.2">
      <c r="A26" s="4943" t="s">
        <v>1036</v>
      </c>
      <c r="B26" s="4962"/>
      <c r="C26" s="3688" t="s">
        <v>1037</v>
      </c>
      <c r="D26" s="3689" t="s">
        <v>4282</v>
      </c>
      <c r="E26" s="3717">
        <v>2330</v>
      </c>
      <c r="F26" s="3695">
        <v>2026</v>
      </c>
      <c r="G26" s="3695">
        <v>2046</v>
      </c>
      <c r="H26" s="3705" t="s">
        <v>89</v>
      </c>
      <c r="I26" s="3693" t="s">
        <v>89</v>
      </c>
      <c r="J26" s="3694">
        <v>43315</v>
      </c>
      <c r="K26" s="3694"/>
      <c r="L26" s="1389" t="s">
        <v>90</v>
      </c>
      <c r="M26" s="2002" t="s">
        <v>1039</v>
      </c>
      <c r="N26" s="1649"/>
      <c r="O26" s="1649"/>
      <c r="P26" s="3696"/>
      <c r="Q26" s="3732"/>
      <c r="R26" s="3698"/>
      <c r="S26" s="3733"/>
      <c r="T26" s="3733"/>
      <c r="U26" s="3794"/>
      <c r="V26" s="3734"/>
      <c r="W26" s="3700" t="str">
        <f t="shared" si="2"/>
        <v>Yes</v>
      </c>
      <c r="X26" s="3701" t="s">
        <v>93</v>
      </c>
      <c r="Y26" s="3688" t="s">
        <v>94</v>
      </c>
      <c r="Z26" s="3688"/>
      <c r="AA26" s="3702" t="s">
        <v>1040</v>
      </c>
      <c r="AB26" s="3702" t="s">
        <v>4283</v>
      </c>
      <c r="AC26" s="2926"/>
      <c r="AD26" s="3704">
        <v>45717</v>
      </c>
      <c r="AE26" s="4145" t="s">
        <v>1776</v>
      </c>
      <c r="AF26" s="3705" t="s">
        <v>4284</v>
      </c>
      <c r="AG26" s="3706">
        <v>46327</v>
      </c>
      <c r="AH26" s="3706"/>
      <c r="AI26" s="3706"/>
      <c r="AJ26" s="3908"/>
      <c r="AK26" s="1654"/>
      <c r="AL26" s="4145" t="s">
        <v>176</v>
      </c>
      <c r="AM26" s="3705" t="s">
        <v>4285</v>
      </c>
      <c r="AN26" s="3691" t="s">
        <v>4286</v>
      </c>
      <c r="AO26" s="3706"/>
      <c r="AP26" s="3706"/>
      <c r="AQ26" s="3696"/>
      <c r="AR26" s="1400"/>
      <c r="AS26" s="3709"/>
      <c r="AT26" s="3694"/>
      <c r="AU26" s="3709"/>
      <c r="AV26" s="3709"/>
      <c r="AW26" s="3709"/>
      <c r="AX26" s="3692"/>
      <c r="AY26" s="1425"/>
      <c r="AZ26" s="3709"/>
      <c r="BA26" s="3692"/>
      <c r="BB26" s="3709"/>
      <c r="BC26" s="3709"/>
      <c r="BD26" s="3709"/>
      <c r="BE26" s="3692"/>
      <c r="BF26" s="1424"/>
      <c r="BG26" s="4089" t="s">
        <v>4287</v>
      </c>
      <c r="BH26" s="3706">
        <v>46874</v>
      </c>
      <c r="BI26" s="3711"/>
      <c r="BJ26" s="4089" t="s">
        <v>902</v>
      </c>
      <c r="BK26" s="3706">
        <v>46966</v>
      </c>
      <c r="BL26" s="3711"/>
      <c r="BM26" s="4089" t="s">
        <v>4288</v>
      </c>
      <c r="BN26" s="3706">
        <v>47423</v>
      </c>
      <c r="BO26" s="3711"/>
      <c r="BP26" s="3712" t="s">
        <v>4289</v>
      </c>
      <c r="BQ26" s="4182" t="s">
        <v>355</v>
      </c>
      <c r="BR26" s="1178"/>
      <c r="BS26" s="1178"/>
      <c r="BT26" s="3716"/>
      <c r="BU26" s="3716">
        <v>45868</v>
      </c>
      <c r="BV26" s="3696" t="s">
        <v>116</v>
      </c>
      <c r="BW26" s="3716"/>
      <c r="BX26" s="3716">
        <v>45868</v>
      </c>
      <c r="BY26" s="3716" t="s">
        <v>116</v>
      </c>
      <c r="BZ26" s="3716">
        <v>45868</v>
      </c>
      <c r="CA26" s="3716" t="s">
        <v>104</v>
      </c>
      <c r="CB26" s="1409"/>
      <c r="CC26" s="1178"/>
      <c r="CD26" s="1176"/>
      <c r="CE26" s="1176"/>
      <c r="CF26" s="1176"/>
      <c r="CG26" s="1175"/>
    </row>
    <row r="27" spans="1:85" s="176" customFormat="1" ht="45" customHeight="1" x14ac:dyDescent="0.2">
      <c r="A27" s="4943" t="s">
        <v>1068</v>
      </c>
      <c r="B27" s="4960"/>
      <c r="C27" s="3688" t="s">
        <v>1069</v>
      </c>
      <c r="D27" s="3689" t="s">
        <v>1070</v>
      </c>
      <c r="E27" s="3718" t="s">
        <v>193</v>
      </c>
      <c r="F27" s="3691"/>
      <c r="G27" s="3691"/>
      <c r="H27" s="3692" t="s">
        <v>89</v>
      </c>
      <c r="I27" s="3693" t="s">
        <v>89</v>
      </c>
      <c r="J27" s="3694">
        <v>45581</v>
      </c>
      <c r="K27" s="3694">
        <v>42354</v>
      </c>
      <c r="L27" s="3694" t="s">
        <v>90</v>
      </c>
      <c r="M27" s="3866" t="s">
        <v>1071</v>
      </c>
      <c r="N27" s="3694"/>
      <c r="O27" s="3694"/>
      <c r="P27" s="3696"/>
      <c r="Q27" s="3697"/>
      <c r="R27" s="3698"/>
      <c r="S27" s="3698"/>
      <c r="T27" s="3698"/>
      <c r="U27" s="3794">
        <v>44181</v>
      </c>
      <c r="V27" s="3727"/>
      <c r="W27" s="3700" t="str">
        <f t="shared" si="2"/>
        <v>Yes</v>
      </c>
      <c r="X27" s="3701" t="s">
        <v>93</v>
      </c>
      <c r="Y27" s="3688" t="s">
        <v>94</v>
      </c>
      <c r="Z27" s="3688"/>
      <c r="AA27" s="3702" t="s">
        <v>1072</v>
      </c>
      <c r="AB27" s="3702" t="s">
        <v>1073</v>
      </c>
      <c r="AC27" s="3703"/>
      <c r="AD27" s="3972">
        <v>45689</v>
      </c>
      <c r="AE27" s="4145" t="s">
        <v>1074</v>
      </c>
      <c r="AF27" s="3705" t="s">
        <v>1075</v>
      </c>
      <c r="AG27" s="3706">
        <v>46539</v>
      </c>
      <c r="AH27" s="3706"/>
      <c r="AI27" s="3706"/>
      <c r="AJ27" s="3713"/>
      <c r="AK27" s="3707" t="s">
        <v>1076</v>
      </c>
      <c r="AL27" s="3909"/>
      <c r="AM27" s="3714"/>
      <c r="AN27" s="3706"/>
      <c r="AO27" s="3706"/>
      <c r="AP27" s="3706"/>
      <c r="AQ27" s="3695"/>
      <c r="AR27" s="3708"/>
      <c r="AS27" s="3709"/>
      <c r="AT27" s="3692"/>
      <c r="AU27" s="3709"/>
      <c r="AV27" s="3709"/>
      <c r="AW27" s="3709"/>
      <c r="AX27" s="3692"/>
      <c r="AY27" s="3710"/>
      <c r="AZ27" s="3709"/>
      <c r="BA27" s="3692"/>
      <c r="BB27" s="3709"/>
      <c r="BC27" s="3709"/>
      <c r="BD27" s="3709"/>
      <c r="BE27" s="3692"/>
      <c r="BF27" s="3692"/>
      <c r="BG27" s="4089" t="s">
        <v>1077</v>
      </c>
      <c r="BH27" s="3706">
        <v>47027</v>
      </c>
      <c r="BI27" s="3711"/>
      <c r="BJ27" s="4089" t="s">
        <v>1078</v>
      </c>
      <c r="BK27" s="3706">
        <v>47119</v>
      </c>
      <c r="BL27" s="3711"/>
      <c r="BM27" s="4089">
        <v>47392</v>
      </c>
      <c r="BN27" s="3706">
        <v>47392</v>
      </c>
      <c r="BO27" s="3711"/>
      <c r="BP27" s="3688"/>
      <c r="BQ27" s="4182"/>
      <c r="BR27" s="3688"/>
      <c r="BS27" s="3688"/>
      <c r="BT27" s="3716">
        <v>45664</v>
      </c>
      <c r="BU27" s="3716">
        <v>45908</v>
      </c>
      <c r="BV27" s="3695" t="s">
        <v>116</v>
      </c>
      <c r="BW27" s="3716">
        <v>44932</v>
      </c>
      <c r="BX27" s="3716">
        <v>45908</v>
      </c>
      <c r="BY27" s="3695" t="s">
        <v>116</v>
      </c>
      <c r="BZ27" s="3716"/>
      <c r="CA27" s="3716" t="s">
        <v>104</v>
      </c>
      <c r="CB27" s="2177"/>
      <c r="CC27" s="2151" t="s">
        <v>1079</v>
      </c>
      <c r="CD27" s="12"/>
      <c r="CE27" s="12"/>
      <c r="CF27" s="12"/>
      <c r="CG27" s="18"/>
    </row>
    <row r="28" spans="1:85" s="176" customFormat="1" ht="45" customHeight="1" x14ac:dyDescent="0.2">
      <c r="A28" s="4943" t="s">
        <v>1139</v>
      </c>
      <c r="B28" s="4962"/>
      <c r="C28" s="3688" t="s">
        <v>1140</v>
      </c>
      <c r="D28" s="3689" t="s">
        <v>1141</v>
      </c>
      <c r="E28" s="3690" t="s">
        <v>193</v>
      </c>
      <c r="F28" s="3691"/>
      <c r="G28" s="3691"/>
      <c r="H28" s="3692" t="s">
        <v>89</v>
      </c>
      <c r="I28" s="3693" t="s">
        <v>89</v>
      </c>
      <c r="J28" s="3694">
        <v>45404</v>
      </c>
      <c r="K28" s="3694">
        <v>40812</v>
      </c>
      <c r="L28" s="3694"/>
      <c r="M28" s="3866"/>
      <c r="N28" s="3694"/>
      <c r="O28" s="3694"/>
      <c r="P28" s="3696"/>
      <c r="Q28" s="3697"/>
      <c r="R28" s="3698"/>
      <c r="S28" s="3733"/>
      <c r="T28" s="3733"/>
      <c r="U28" s="3794"/>
      <c r="V28" s="3699"/>
      <c r="W28" s="3700" t="b">
        <f t="shared" si="2"/>
        <v>0</v>
      </c>
      <c r="X28" s="3701" t="s">
        <v>228</v>
      </c>
      <c r="Y28" s="3688" t="s">
        <v>229</v>
      </c>
      <c r="Z28" s="3688"/>
      <c r="AA28" s="3702"/>
      <c r="AB28" s="3703"/>
      <c r="AC28" s="3703"/>
      <c r="AD28" s="3704"/>
      <c r="AE28" s="4145"/>
      <c r="AF28" s="3705"/>
      <c r="AG28" s="3706"/>
      <c r="AH28" s="3706"/>
      <c r="AI28" s="3706"/>
      <c r="AJ28" s="3713"/>
      <c r="AK28" s="3707"/>
      <c r="AL28" s="4098"/>
      <c r="AM28" s="3715"/>
      <c r="AN28" s="3706"/>
      <c r="AO28" s="3706"/>
      <c r="AP28" s="3706"/>
      <c r="AQ28" s="4087"/>
      <c r="AR28" s="3693"/>
      <c r="AS28" s="4145"/>
      <c r="AT28" s="3692"/>
      <c r="AU28" s="3706"/>
      <c r="AV28" s="3709"/>
      <c r="AW28" s="3709"/>
      <c r="AX28" s="3692"/>
      <c r="AY28" s="3707"/>
      <c r="AZ28" s="3709"/>
      <c r="BA28" s="3692"/>
      <c r="BB28" s="3706"/>
      <c r="BC28" s="3706"/>
      <c r="BD28" s="3706"/>
      <c r="BE28" s="3695"/>
      <c r="BF28" s="3708"/>
      <c r="BG28" s="4089"/>
      <c r="BH28" s="3706"/>
      <c r="BI28" s="3711"/>
      <c r="BJ28" s="4089"/>
      <c r="BK28" s="3706"/>
      <c r="BL28" s="3711"/>
      <c r="BM28" s="4089"/>
      <c r="BN28" s="3706"/>
      <c r="BO28" s="3711"/>
      <c r="BP28" s="3741"/>
      <c r="BQ28" s="4196"/>
      <c r="BR28" s="3688" t="s">
        <v>1142</v>
      </c>
      <c r="BS28" s="3688"/>
      <c r="BT28" s="3716">
        <v>44257</v>
      </c>
      <c r="BU28" s="3716"/>
      <c r="BV28" s="3695" t="s">
        <v>116</v>
      </c>
      <c r="BW28" s="3716"/>
      <c r="BX28" s="3716">
        <v>45413</v>
      </c>
      <c r="BY28" s="3695" t="s">
        <v>116</v>
      </c>
      <c r="BZ28" s="3716">
        <v>44516</v>
      </c>
      <c r="CA28" s="3716" t="s">
        <v>104</v>
      </c>
      <c r="CB28" s="2682"/>
      <c r="CC28" s="2678" t="s">
        <v>1143</v>
      </c>
      <c r="CD28" s="12"/>
      <c r="CE28" s="12"/>
      <c r="CF28" s="12"/>
      <c r="CG28" s="18"/>
    </row>
    <row r="29" spans="1:85" s="176" customFormat="1" ht="45" customHeight="1" x14ac:dyDescent="0.2">
      <c r="A29" s="4030" t="s">
        <v>1144</v>
      </c>
      <c r="B29" s="4962"/>
      <c r="C29" s="3688" t="s">
        <v>1145</v>
      </c>
      <c r="D29" s="3868" t="s">
        <v>1146</v>
      </c>
      <c r="E29" s="3690" t="s">
        <v>193</v>
      </c>
      <c r="F29" s="3691"/>
      <c r="G29" s="3691"/>
      <c r="H29" s="3692" t="s">
        <v>89</v>
      </c>
      <c r="I29" s="3693" t="s">
        <v>89</v>
      </c>
      <c r="J29" s="3694">
        <v>44533</v>
      </c>
      <c r="K29" s="3694">
        <v>39542</v>
      </c>
      <c r="L29" s="3694"/>
      <c r="M29" s="3866"/>
      <c r="N29" s="3694"/>
      <c r="O29" s="3694"/>
      <c r="P29" s="3696"/>
      <c r="Q29" s="3697"/>
      <c r="R29" s="3698"/>
      <c r="S29" s="3698"/>
      <c r="T29" s="3698"/>
      <c r="U29" s="3794"/>
      <c r="V29" s="3699"/>
      <c r="W29" s="3700" t="str">
        <f t="shared" si="2"/>
        <v>Yes</v>
      </c>
      <c r="X29" s="3701" t="s">
        <v>93</v>
      </c>
      <c r="Y29" s="3688" t="s">
        <v>94</v>
      </c>
      <c r="Z29" s="3688"/>
      <c r="AA29" s="4707" t="s">
        <v>1147</v>
      </c>
      <c r="AB29" s="5574" t="s">
        <v>1148</v>
      </c>
      <c r="AC29" s="3703"/>
      <c r="AD29" s="3704">
        <v>45689</v>
      </c>
      <c r="AE29" s="4145" t="s">
        <v>1149</v>
      </c>
      <c r="AF29" s="3705"/>
      <c r="AG29" s="3728" t="s">
        <v>1149</v>
      </c>
      <c r="AH29" s="3706"/>
      <c r="AI29" s="3706"/>
      <c r="AJ29" s="3713"/>
      <c r="AK29" s="3707"/>
      <c r="AL29" s="3909"/>
      <c r="AM29" s="3714"/>
      <c r="AN29" s="3706"/>
      <c r="AO29" s="3706"/>
      <c r="AP29" s="3706"/>
      <c r="AQ29" s="3695"/>
      <c r="AR29" s="3693"/>
      <c r="AS29" s="3709"/>
      <c r="AT29" s="3692"/>
      <c r="AU29" s="3709"/>
      <c r="AV29" s="3709"/>
      <c r="AW29" s="3709"/>
      <c r="AX29" s="3692"/>
      <c r="AY29" s="3707"/>
      <c r="AZ29" s="3730"/>
      <c r="BA29" s="3731"/>
      <c r="BB29" s="3706"/>
      <c r="BC29" s="3709"/>
      <c r="BD29" s="3709"/>
      <c r="BE29" s="3692"/>
      <c r="BF29" s="3731"/>
      <c r="BG29" s="4089" t="s">
        <v>1150</v>
      </c>
      <c r="BH29" s="3728" t="s">
        <v>1150</v>
      </c>
      <c r="BI29" s="3711"/>
      <c r="BJ29" s="4089" t="s">
        <v>1151</v>
      </c>
      <c r="BK29" s="3728" t="s">
        <v>1151</v>
      </c>
      <c r="BL29" s="3711"/>
      <c r="BM29" s="4089"/>
      <c r="BN29" s="3706"/>
      <c r="BO29" s="3711"/>
      <c r="BP29" s="3741" t="s">
        <v>1152</v>
      </c>
      <c r="BQ29" s="4196" t="s">
        <v>1153</v>
      </c>
      <c r="BR29" s="3712" t="s">
        <v>1154</v>
      </c>
      <c r="BS29" s="3688"/>
      <c r="BT29" s="3716">
        <v>45320</v>
      </c>
      <c r="BU29" s="3716">
        <v>45908</v>
      </c>
      <c r="BV29" s="3695" t="s">
        <v>116</v>
      </c>
      <c r="BW29" s="3716"/>
      <c r="BX29" s="3716">
        <v>45908</v>
      </c>
      <c r="BY29" s="3695" t="s">
        <v>116</v>
      </c>
      <c r="BZ29" s="3716">
        <v>45908</v>
      </c>
      <c r="CA29" s="3716" t="s">
        <v>104</v>
      </c>
      <c r="CB29" s="1556"/>
      <c r="CC29" s="542"/>
      <c r="CD29" s="12"/>
      <c r="CE29" s="12"/>
      <c r="CF29" s="12"/>
      <c r="CG29" s="18"/>
    </row>
    <row r="30" spans="1:85" s="176" customFormat="1" ht="45" customHeight="1" x14ac:dyDescent="0.2">
      <c r="A30" s="3686" t="s">
        <v>1188</v>
      </c>
      <c r="B30" s="4960"/>
      <c r="C30" s="3688" t="s">
        <v>1189</v>
      </c>
      <c r="D30" s="3868" t="s">
        <v>121</v>
      </c>
      <c r="E30" s="3690" t="s">
        <v>226</v>
      </c>
      <c r="F30" s="3691"/>
      <c r="G30" s="3691"/>
      <c r="H30" s="3692" t="s">
        <v>89</v>
      </c>
      <c r="I30" s="3693" t="s">
        <v>89</v>
      </c>
      <c r="J30" s="3694">
        <v>44462</v>
      </c>
      <c r="K30" s="3694">
        <v>41047</v>
      </c>
      <c r="L30" s="3694"/>
      <c r="M30" s="3866"/>
      <c r="N30" s="3694"/>
      <c r="O30" s="3694"/>
      <c r="P30" s="3696"/>
      <c r="Q30" s="3697"/>
      <c r="R30" s="3698"/>
      <c r="S30" s="3698"/>
      <c r="T30" s="3698"/>
      <c r="U30" s="3794"/>
      <c r="V30" s="3699"/>
      <c r="W30" s="3700" t="b">
        <f t="shared" si="2"/>
        <v>0</v>
      </c>
      <c r="X30" s="3701" t="s">
        <v>228</v>
      </c>
      <c r="Y30" s="3688" t="s">
        <v>229</v>
      </c>
      <c r="Z30" s="3688"/>
      <c r="AA30" s="4628" t="s">
        <v>226</v>
      </c>
      <c r="AB30" s="4628" t="s">
        <v>226</v>
      </c>
      <c r="AC30" s="3703"/>
      <c r="AD30" s="3704" t="s">
        <v>1190</v>
      </c>
      <c r="AE30" s="4145"/>
      <c r="AF30" s="3705"/>
      <c r="AG30" s="3706"/>
      <c r="AH30" s="3706"/>
      <c r="AI30" s="3706"/>
      <c r="AJ30" s="3713"/>
      <c r="AK30" s="3707"/>
      <c r="AL30" s="3909"/>
      <c r="AM30" s="3714"/>
      <c r="AN30" s="3706"/>
      <c r="AO30" s="3706"/>
      <c r="AP30" s="3706"/>
      <c r="AQ30" s="3695"/>
      <c r="AR30" s="3708"/>
      <c r="AS30" s="3709"/>
      <c r="AT30" s="3692"/>
      <c r="AU30" s="3709"/>
      <c r="AV30" s="3709"/>
      <c r="AW30" s="3709"/>
      <c r="AX30" s="3692"/>
      <c r="AY30" s="3707"/>
      <c r="AZ30" s="3730"/>
      <c r="BA30" s="3731"/>
      <c r="BB30" s="3706"/>
      <c r="BC30" s="3709"/>
      <c r="BD30" s="3709"/>
      <c r="BE30" s="3692"/>
      <c r="BF30" s="3692"/>
      <c r="BG30" s="4089"/>
      <c r="BH30" s="3706"/>
      <c r="BI30" s="3711"/>
      <c r="BJ30" s="4089"/>
      <c r="BK30" s="3706"/>
      <c r="BL30" s="3711"/>
      <c r="BM30" s="4089"/>
      <c r="BN30" s="3706"/>
      <c r="BO30" s="3711"/>
      <c r="BP30" s="3688" t="s">
        <v>1191</v>
      </c>
      <c r="BQ30" s="4182" t="s">
        <v>1192</v>
      </c>
      <c r="BR30" s="3712" t="s">
        <v>1193</v>
      </c>
      <c r="BS30" s="3870"/>
      <c r="BT30" s="3716" t="s">
        <v>1194</v>
      </c>
      <c r="BU30" s="3716">
        <v>45014</v>
      </c>
      <c r="BV30" s="3695" t="s">
        <v>116</v>
      </c>
      <c r="BW30" s="3716"/>
      <c r="BX30" s="3716"/>
      <c r="BY30" s="3695"/>
      <c r="BZ30" s="3716"/>
      <c r="CA30" s="3716" t="s">
        <v>104</v>
      </c>
      <c r="CB30" s="1556"/>
      <c r="CC30" s="542"/>
      <c r="CD30" s="12"/>
      <c r="CE30" s="12"/>
      <c r="CF30" s="12"/>
      <c r="CG30" s="18" t="s">
        <v>93</v>
      </c>
    </row>
    <row r="31" spans="1:85" s="176" customFormat="1" ht="45" customHeight="1" x14ac:dyDescent="0.2">
      <c r="A31" s="4030" t="s">
        <v>1248</v>
      </c>
      <c r="B31" s="5568"/>
      <c r="C31" s="3688" t="s">
        <v>1249</v>
      </c>
      <c r="D31" s="3689" t="s">
        <v>121</v>
      </c>
      <c r="E31" s="3690" t="s">
        <v>226</v>
      </c>
      <c r="F31" s="3691"/>
      <c r="G31" s="3691"/>
      <c r="H31" s="3692" t="s">
        <v>89</v>
      </c>
      <c r="I31" s="3693" t="s">
        <v>89</v>
      </c>
      <c r="J31" s="3694">
        <v>44125</v>
      </c>
      <c r="K31" s="3694" t="s">
        <v>1250</v>
      </c>
      <c r="L31" s="1389"/>
      <c r="M31" s="2002"/>
      <c r="N31" s="1389"/>
      <c r="O31" s="3694"/>
      <c r="P31" s="3696"/>
      <c r="Q31" s="3697"/>
      <c r="R31" s="3698"/>
      <c r="S31" s="3698"/>
      <c r="T31" s="3698"/>
      <c r="U31" s="3794"/>
      <c r="V31" s="3699"/>
      <c r="W31" s="3700" t="str">
        <f t="shared" si="2"/>
        <v>Yes</v>
      </c>
      <c r="X31" s="4099" t="s">
        <v>93</v>
      </c>
      <c r="Y31" s="3688" t="s">
        <v>94</v>
      </c>
      <c r="Z31" s="3725"/>
      <c r="AA31" s="4303" t="s">
        <v>1251</v>
      </c>
      <c r="AB31" s="3657" t="s">
        <v>1252</v>
      </c>
      <c r="AC31" s="3703"/>
      <c r="AD31" s="3704">
        <v>45717</v>
      </c>
      <c r="AE31" s="4145" t="s">
        <v>1253</v>
      </c>
      <c r="AF31" s="3705" t="s">
        <v>1254</v>
      </c>
      <c r="AG31" s="3706">
        <v>46082</v>
      </c>
      <c r="AH31" s="3706"/>
      <c r="AI31" s="3706"/>
      <c r="AJ31" s="3713"/>
      <c r="AK31" s="3707"/>
      <c r="AL31" s="3709"/>
      <c r="AM31" s="3705"/>
      <c r="AN31" s="3706"/>
      <c r="AO31" s="3706"/>
      <c r="AP31" s="3706"/>
      <c r="AQ31" s="3695"/>
      <c r="AR31" s="3708"/>
      <c r="AS31" s="3709"/>
      <c r="AT31" s="3692"/>
      <c r="AU31" s="3709"/>
      <c r="AV31" s="3709"/>
      <c r="AW31" s="3709"/>
      <c r="AX31" s="3692"/>
      <c r="AY31" s="3731"/>
      <c r="AZ31" s="3730"/>
      <c r="BA31" s="3731"/>
      <c r="BB31" s="3706"/>
      <c r="BC31" s="3709"/>
      <c r="BD31" s="3709"/>
      <c r="BE31" s="3692"/>
      <c r="BF31" s="3692"/>
      <c r="BG31" s="4089" t="s">
        <v>1255</v>
      </c>
      <c r="BH31" s="3706">
        <v>46327</v>
      </c>
      <c r="BI31" s="3711"/>
      <c r="BJ31" s="4089" t="s">
        <v>604</v>
      </c>
      <c r="BK31" s="3706">
        <v>46569</v>
      </c>
      <c r="BL31" s="3711"/>
      <c r="BM31" s="4089">
        <v>46844</v>
      </c>
      <c r="BN31" s="3706">
        <v>46844</v>
      </c>
      <c r="BO31" s="3711"/>
      <c r="BP31" s="3688" t="s">
        <v>1256</v>
      </c>
      <c r="BQ31" s="4182" t="s">
        <v>355</v>
      </c>
      <c r="BR31" s="3712"/>
      <c r="BS31" s="541"/>
      <c r="BT31" s="3716">
        <v>45320</v>
      </c>
      <c r="BU31" s="3716">
        <v>45937</v>
      </c>
      <c r="BV31" s="3695" t="s">
        <v>116</v>
      </c>
      <c r="BW31" s="3716"/>
      <c r="BX31" s="3716">
        <v>45937</v>
      </c>
      <c r="BY31" s="3695" t="s">
        <v>116</v>
      </c>
      <c r="BZ31" s="3716">
        <v>45937</v>
      </c>
      <c r="CA31" s="3716" t="s">
        <v>104</v>
      </c>
      <c r="CB31" s="1409"/>
      <c r="CC31" s="542"/>
      <c r="CD31" s="12"/>
      <c r="CE31" s="12"/>
      <c r="CF31" s="12"/>
      <c r="CG31" s="18" t="s">
        <v>93</v>
      </c>
    </row>
    <row r="32" spans="1:85" s="176" customFormat="1" ht="45" customHeight="1" x14ac:dyDescent="0.2">
      <c r="A32" s="4943" t="s">
        <v>1325</v>
      </c>
      <c r="B32" s="5568"/>
      <c r="C32" s="3688" t="s">
        <v>1326</v>
      </c>
      <c r="D32" s="3689" t="s">
        <v>104</v>
      </c>
      <c r="E32" s="3690" t="s">
        <v>226</v>
      </c>
      <c r="F32" s="3691"/>
      <c r="G32" s="3691"/>
      <c r="H32" s="3692" t="s">
        <v>89</v>
      </c>
      <c r="I32" s="3695" t="s">
        <v>89</v>
      </c>
      <c r="J32" s="3696">
        <v>43396</v>
      </c>
      <c r="K32" s="3696"/>
      <c r="L32" s="1388"/>
      <c r="M32" s="2003"/>
      <c r="N32" s="1388"/>
      <c r="O32" s="3696"/>
      <c r="P32" s="3696"/>
      <c r="Q32" s="3697"/>
      <c r="R32" s="3698"/>
      <c r="S32" s="3698"/>
      <c r="T32" s="3698"/>
      <c r="U32" s="3794"/>
      <c r="V32" s="3699"/>
      <c r="W32" s="3700" t="str">
        <f t="shared" si="2"/>
        <v>Yes</v>
      </c>
      <c r="X32" s="3701" t="s">
        <v>93</v>
      </c>
      <c r="Y32" s="3688" t="s">
        <v>94</v>
      </c>
      <c r="Z32" s="3688"/>
      <c r="AA32" s="3703" t="s">
        <v>1327</v>
      </c>
      <c r="AB32" s="3702" t="s">
        <v>1328</v>
      </c>
      <c r="AC32" s="3703"/>
      <c r="AD32" s="3704">
        <v>45566</v>
      </c>
      <c r="AE32" s="4145" t="s">
        <v>274</v>
      </c>
      <c r="AF32" s="3705" t="s">
        <v>603</v>
      </c>
      <c r="AG32" s="3706">
        <v>46204</v>
      </c>
      <c r="AH32" s="3706"/>
      <c r="AI32" s="3706"/>
      <c r="AJ32" s="3713"/>
      <c r="AK32" s="3707"/>
      <c r="AL32" s="3909"/>
      <c r="AM32" s="3714"/>
      <c r="AN32" s="3706"/>
      <c r="AO32" s="3706"/>
      <c r="AP32" s="3706"/>
      <c r="AQ32" s="3695"/>
      <c r="AR32" s="3708"/>
      <c r="AS32" s="3709"/>
      <c r="AT32" s="3692"/>
      <c r="AU32" s="3709"/>
      <c r="AV32" s="3709"/>
      <c r="AW32" s="3709"/>
      <c r="AX32" s="3692"/>
      <c r="AY32" s="3710"/>
      <c r="AZ32" s="3709"/>
      <c r="BA32" s="3731"/>
      <c r="BB32" s="3706"/>
      <c r="BC32" s="3709"/>
      <c r="BD32" s="3709"/>
      <c r="BE32" s="3692"/>
      <c r="BF32" s="3692"/>
      <c r="BG32" s="4089" t="s">
        <v>1329</v>
      </c>
      <c r="BH32" s="3706">
        <v>46569</v>
      </c>
      <c r="BI32" s="3711"/>
      <c r="BJ32" s="4089" t="s">
        <v>1330</v>
      </c>
      <c r="BK32" s="3706">
        <v>46692</v>
      </c>
      <c r="BL32" s="3711"/>
      <c r="BM32" s="4089">
        <v>46905</v>
      </c>
      <c r="BN32" s="3706">
        <v>46905</v>
      </c>
      <c r="BO32" s="3711"/>
      <c r="BP32" s="3688" t="s">
        <v>1331</v>
      </c>
      <c r="BQ32" s="4182" t="s">
        <v>1332</v>
      </c>
      <c r="BR32" s="3712"/>
      <c r="BS32" s="540"/>
      <c r="BT32" s="3716">
        <v>45952</v>
      </c>
      <c r="BU32" s="3716">
        <v>45315</v>
      </c>
      <c r="BV32" s="3695" t="s">
        <v>116</v>
      </c>
      <c r="BW32" s="3716">
        <v>44270</v>
      </c>
      <c r="BX32" s="3716">
        <v>45681</v>
      </c>
      <c r="BY32" s="3695" t="s">
        <v>116</v>
      </c>
      <c r="BZ32" s="3716"/>
      <c r="CA32" s="3716" t="s">
        <v>104</v>
      </c>
      <c r="CB32" s="1409"/>
      <c r="CC32" s="540" t="s">
        <v>1333</v>
      </c>
      <c r="CD32" s="12"/>
      <c r="CE32" s="12"/>
      <c r="CF32" s="12"/>
      <c r="CG32" s="18"/>
    </row>
    <row r="33" spans="1:85" s="176" customFormat="1" ht="45" customHeight="1" x14ac:dyDescent="0.2">
      <c r="A33" s="5599" t="s">
        <v>1334</v>
      </c>
      <c r="B33" s="4962"/>
      <c r="C33" s="3688" t="s">
        <v>1335</v>
      </c>
      <c r="D33" s="3689" t="s">
        <v>1336</v>
      </c>
      <c r="E33" s="3690" t="s">
        <v>193</v>
      </c>
      <c r="F33" s="3695"/>
      <c r="G33" s="3695"/>
      <c r="H33" s="3692" t="s">
        <v>89</v>
      </c>
      <c r="I33" s="3693" t="s">
        <v>89</v>
      </c>
      <c r="J33" s="3694">
        <v>43299</v>
      </c>
      <c r="K33" s="3694" t="s">
        <v>1337</v>
      </c>
      <c r="L33" s="3694"/>
      <c r="M33" s="3866"/>
      <c r="N33" s="3694"/>
      <c r="O33" s="3694"/>
      <c r="P33" s="3696"/>
      <c r="Q33" s="3697"/>
      <c r="R33" s="3698"/>
      <c r="S33" s="3698"/>
      <c r="T33" s="3698"/>
      <c r="U33" s="3794"/>
      <c r="V33" s="3699"/>
      <c r="W33" s="3700" t="str">
        <f t="shared" si="2"/>
        <v>Yes</v>
      </c>
      <c r="X33" s="3701" t="s">
        <v>93</v>
      </c>
      <c r="Y33" s="3688" t="s">
        <v>94</v>
      </c>
      <c r="Z33" s="3695"/>
      <c r="AA33" s="3702" t="s">
        <v>1338</v>
      </c>
      <c r="AB33" s="3703" t="s">
        <v>1339</v>
      </c>
      <c r="AC33" s="3703"/>
      <c r="AD33" s="3704">
        <v>44866</v>
      </c>
      <c r="AE33" s="4145"/>
      <c r="AF33" s="3705" t="s">
        <v>1340</v>
      </c>
      <c r="AG33" s="3706"/>
      <c r="AH33" s="3706">
        <v>44242</v>
      </c>
      <c r="AI33" s="3706">
        <v>44298</v>
      </c>
      <c r="AJ33" s="3908" t="s">
        <v>1341</v>
      </c>
      <c r="AK33" s="3707" t="s">
        <v>1341</v>
      </c>
      <c r="AL33" s="4098"/>
      <c r="AM33" s="3714"/>
      <c r="AN33" s="3706"/>
      <c r="AO33" s="3706"/>
      <c r="AP33" s="3706"/>
      <c r="AQ33" s="3695"/>
      <c r="AR33" s="3708"/>
      <c r="AS33" s="3709"/>
      <c r="AT33" s="3692"/>
      <c r="AU33" s="3730"/>
      <c r="AV33" s="3709"/>
      <c r="AW33" s="3709"/>
      <c r="AX33" s="3692"/>
      <c r="AY33" s="3710"/>
      <c r="AZ33" s="3709"/>
      <c r="BA33" s="3731"/>
      <c r="BB33" s="3706"/>
      <c r="BC33" s="3709"/>
      <c r="BD33" s="3709"/>
      <c r="BE33" s="3692"/>
      <c r="BF33" s="3692"/>
      <c r="BG33" s="4089"/>
      <c r="BH33" s="3706"/>
      <c r="BI33" s="3706"/>
      <c r="BJ33" s="4089"/>
      <c r="BK33" s="3706"/>
      <c r="BL33" s="3711"/>
      <c r="BM33" s="4089"/>
      <c r="BN33" s="3704"/>
      <c r="BO33" s="3711"/>
      <c r="BP33" s="3688" t="s">
        <v>1342</v>
      </c>
      <c r="BQ33" s="4182" t="s">
        <v>1343</v>
      </c>
      <c r="BR33" s="3712"/>
      <c r="BS33" s="3688"/>
      <c r="BT33" s="3716">
        <v>45938</v>
      </c>
      <c r="BU33" s="3716">
        <v>45908</v>
      </c>
      <c r="BV33" s="3695" t="s">
        <v>116</v>
      </c>
      <c r="BW33" s="3716">
        <v>44974</v>
      </c>
      <c r="BX33" s="3716">
        <v>45908</v>
      </c>
      <c r="BY33" s="3695" t="s">
        <v>116</v>
      </c>
      <c r="BZ33" s="3716">
        <v>45908</v>
      </c>
      <c r="CA33" s="3716" t="s">
        <v>104</v>
      </c>
      <c r="CB33" s="1409"/>
      <c r="CC33" s="542" t="s">
        <v>105</v>
      </c>
      <c r="CD33" s="12"/>
      <c r="CE33" s="12"/>
      <c r="CF33" s="12"/>
      <c r="CG33" s="18"/>
    </row>
    <row r="34" spans="1:85" s="176" customFormat="1" ht="45" customHeight="1" x14ac:dyDescent="0.2">
      <c r="A34" s="5599" t="s">
        <v>1359</v>
      </c>
      <c r="B34" s="3687"/>
      <c r="C34" s="3688" t="s">
        <v>1360</v>
      </c>
      <c r="D34" s="3689"/>
      <c r="E34" s="3690" t="s">
        <v>226</v>
      </c>
      <c r="F34" s="3691"/>
      <c r="G34" s="3691"/>
      <c r="H34" s="3692"/>
      <c r="I34" s="3693"/>
      <c r="J34" s="3694">
        <v>42292</v>
      </c>
      <c r="K34" s="3694"/>
      <c r="L34" s="3694" t="s">
        <v>90</v>
      </c>
      <c r="M34" s="3866" t="s">
        <v>1349</v>
      </c>
      <c r="N34" s="3694"/>
      <c r="O34" s="3694"/>
      <c r="P34" s="3696"/>
      <c r="Q34" s="3697"/>
      <c r="R34" s="3698"/>
      <c r="S34" s="3698"/>
      <c r="T34" s="3698"/>
      <c r="U34" s="3794">
        <v>45584</v>
      </c>
      <c r="V34" s="3727" t="s">
        <v>1361</v>
      </c>
      <c r="W34" s="3700" t="str">
        <f t="shared" si="2"/>
        <v>Yes</v>
      </c>
      <c r="X34" s="3701" t="s">
        <v>93</v>
      </c>
      <c r="Y34" s="3688" t="s">
        <v>94</v>
      </c>
      <c r="Z34" s="3688"/>
      <c r="AA34" s="3657" t="s">
        <v>1362</v>
      </c>
      <c r="AB34" s="3702" t="s">
        <v>1363</v>
      </c>
      <c r="AC34" s="3703"/>
      <c r="AD34" s="3704">
        <v>45717</v>
      </c>
      <c r="AE34" s="4145" t="s">
        <v>1364</v>
      </c>
      <c r="AF34" s="3705" t="s">
        <v>1365</v>
      </c>
      <c r="AG34" s="3706">
        <v>46143</v>
      </c>
      <c r="AH34" s="3706"/>
      <c r="AI34" s="3706"/>
      <c r="AJ34" s="3713"/>
      <c r="AK34" s="3707"/>
      <c r="AL34" s="4098" t="s">
        <v>1366</v>
      </c>
      <c r="AM34" s="3715" t="s">
        <v>1367</v>
      </c>
      <c r="AN34" s="3706">
        <v>46327</v>
      </c>
      <c r="AO34" s="3706"/>
      <c r="AP34" s="3706"/>
      <c r="AQ34" s="3695"/>
      <c r="AR34" s="3708"/>
      <c r="AS34" s="3709"/>
      <c r="AT34" s="3692"/>
      <c r="AU34" s="3730"/>
      <c r="AV34" s="3709"/>
      <c r="AW34" s="3709"/>
      <c r="AX34" s="3692"/>
      <c r="AY34" s="3710"/>
      <c r="AZ34" s="3709"/>
      <c r="BA34" s="3731"/>
      <c r="BB34" s="3706"/>
      <c r="BC34" s="3709"/>
      <c r="BD34" s="3709"/>
      <c r="BE34" s="3692"/>
      <c r="BF34" s="3692"/>
      <c r="BG34" s="4089">
        <v>46844</v>
      </c>
      <c r="BH34" s="3706">
        <v>46844</v>
      </c>
      <c r="BI34" s="3706"/>
      <c r="BJ34" s="4089">
        <v>46966</v>
      </c>
      <c r="BK34" s="3706">
        <v>46966</v>
      </c>
      <c r="BL34" s="3711"/>
      <c r="BM34" s="4089">
        <v>47088</v>
      </c>
      <c r="BN34" s="3704">
        <v>47088</v>
      </c>
      <c r="BO34" s="3711"/>
      <c r="BP34" s="3688" t="s">
        <v>1368</v>
      </c>
      <c r="BQ34" s="4182" t="s">
        <v>355</v>
      </c>
      <c r="BR34" s="3912" t="s">
        <v>1369</v>
      </c>
      <c r="BS34" s="3688"/>
      <c r="BT34" s="3716">
        <v>45695</v>
      </c>
      <c r="BU34" s="3716">
        <v>45882</v>
      </c>
      <c r="BV34" s="3695" t="s">
        <v>116</v>
      </c>
      <c r="BW34" s="3716">
        <v>45664</v>
      </c>
      <c r="BX34" s="3716">
        <v>45882</v>
      </c>
      <c r="BY34" s="3695" t="s">
        <v>116</v>
      </c>
      <c r="BZ34" s="3716">
        <v>45882</v>
      </c>
      <c r="CA34" s="5711" t="s">
        <v>104</v>
      </c>
      <c r="CB34" s="1409"/>
      <c r="CC34" s="540" t="s">
        <v>579</v>
      </c>
      <c r="CD34" s="12"/>
      <c r="CE34" s="12"/>
      <c r="CF34" s="12"/>
      <c r="CG34" s="18"/>
    </row>
    <row r="35" spans="1:85" s="176" customFormat="1" ht="45" customHeight="1" x14ac:dyDescent="0.2">
      <c r="A35" s="5599" t="s">
        <v>1370</v>
      </c>
      <c r="B35" s="3687"/>
      <c r="C35" s="3688" t="s">
        <v>1371</v>
      </c>
      <c r="D35" s="3689" t="s">
        <v>1372</v>
      </c>
      <c r="E35" s="3690" t="s">
        <v>193</v>
      </c>
      <c r="F35" s="3691"/>
      <c r="G35" s="3691"/>
      <c r="H35" s="3692" t="s">
        <v>89</v>
      </c>
      <c r="I35" s="3693" t="s">
        <v>89</v>
      </c>
      <c r="J35" s="3694" t="s">
        <v>1373</v>
      </c>
      <c r="K35" s="3694"/>
      <c r="L35" s="1389"/>
      <c r="M35" s="2002"/>
      <c r="N35" s="1389"/>
      <c r="O35" s="3694"/>
      <c r="P35" s="3696"/>
      <c r="Q35" s="3697"/>
      <c r="R35" s="3698"/>
      <c r="S35" s="3698"/>
      <c r="T35" s="3698"/>
      <c r="U35" s="3794">
        <v>45356</v>
      </c>
      <c r="V35" s="3699" t="s">
        <v>1374</v>
      </c>
      <c r="W35" s="3700" t="str">
        <f t="shared" si="2"/>
        <v>Yes</v>
      </c>
      <c r="X35" s="3701" t="s">
        <v>93</v>
      </c>
      <c r="Y35" s="3688" t="s">
        <v>94</v>
      </c>
      <c r="Z35" s="3695"/>
      <c r="AA35" s="5503" t="s">
        <v>1375</v>
      </c>
      <c r="AB35" s="3657" t="s">
        <v>1376</v>
      </c>
      <c r="AC35" s="3719"/>
      <c r="AD35" s="3704">
        <v>45717</v>
      </c>
      <c r="AE35" s="4145" t="s">
        <v>1377</v>
      </c>
      <c r="AF35" s="3705" t="s">
        <v>603</v>
      </c>
      <c r="AG35" s="3706">
        <v>46204</v>
      </c>
      <c r="AH35" s="3706"/>
      <c r="AI35" s="3706"/>
      <c r="AJ35" s="3713"/>
      <c r="AK35" s="3707"/>
      <c r="AL35" s="3706" t="s">
        <v>604</v>
      </c>
      <c r="AM35" s="3705" t="s">
        <v>1329</v>
      </c>
      <c r="AN35" s="3706">
        <v>46569</v>
      </c>
      <c r="AO35" s="3706"/>
      <c r="AP35" s="3706"/>
      <c r="AQ35" s="3695"/>
      <c r="AR35" s="3708"/>
      <c r="AS35" s="3709"/>
      <c r="AT35" s="3692"/>
      <c r="AU35" s="3730"/>
      <c r="AV35" s="3709"/>
      <c r="AW35" s="3709"/>
      <c r="AX35" s="3692"/>
      <c r="AY35" s="3710"/>
      <c r="AZ35" s="3709"/>
      <c r="BA35" s="3731"/>
      <c r="BB35" s="3706"/>
      <c r="BC35" s="3709"/>
      <c r="BD35" s="3709"/>
      <c r="BE35" s="3692"/>
      <c r="BF35" s="3692"/>
      <c r="BG35" s="4089">
        <v>46753</v>
      </c>
      <c r="BH35" s="3706">
        <v>46753</v>
      </c>
      <c r="BI35" s="3706"/>
      <c r="BJ35" s="4089">
        <v>46784</v>
      </c>
      <c r="BK35" s="3706">
        <v>46784</v>
      </c>
      <c r="BL35" s="3711"/>
      <c r="BM35" s="4089">
        <v>47119</v>
      </c>
      <c r="BN35" s="3704">
        <v>47119</v>
      </c>
      <c r="BO35" s="3711"/>
      <c r="BP35" s="3688" t="s">
        <v>1378</v>
      </c>
      <c r="BQ35" s="4587" t="s">
        <v>355</v>
      </c>
      <c r="BR35" s="3712" t="s">
        <v>1379</v>
      </c>
      <c r="BS35" s="540"/>
      <c r="BT35" s="3716">
        <v>45929</v>
      </c>
      <c r="BU35" s="3716">
        <v>45932</v>
      </c>
      <c r="BV35" s="3695" t="s">
        <v>116</v>
      </c>
      <c r="BW35" s="3716">
        <v>45681</v>
      </c>
      <c r="BX35" s="3716">
        <v>45932</v>
      </c>
      <c r="BY35" s="3695" t="s">
        <v>116</v>
      </c>
      <c r="BZ35" s="3716">
        <v>45932</v>
      </c>
      <c r="CA35" s="5711" t="s">
        <v>104</v>
      </c>
      <c r="CB35" s="1409"/>
      <c r="CC35" s="540" t="s">
        <v>105</v>
      </c>
      <c r="CD35" s="12"/>
      <c r="CE35" s="12"/>
      <c r="CF35" s="12"/>
      <c r="CG35" s="18"/>
    </row>
    <row r="36" spans="1:85" s="176" customFormat="1" ht="45" customHeight="1" x14ac:dyDescent="0.2">
      <c r="A36" s="3686"/>
      <c r="B36" s="3687" t="s">
        <v>1380</v>
      </c>
      <c r="C36" s="3688" t="s">
        <v>1381</v>
      </c>
      <c r="D36" s="3689"/>
      <c r="E36" s="3690"/>
      <c r="F36" s="3695"/>
      <c r="G36" s="3695"/>
      <c r="H36" s="3692" t="s">
        <v>89</v>
      </c>
      <c r="I36" s="3693" t="s">
        <v>89</v>
      </c>
      <c r="J36" s="3694">
        <v>41325</v>
      </c>
      <c r="K36" s="3694"/>
      <c r="L36" s="3649"/>
      <c r="M36" s="3863"/>
      <c r="N36" s="3649"/>
      <c r="O36" s="3649"/>
      <c r="P36" s="3696"/>
      <c r="Q36" s="3697"/>
      <c r="R36" s="3698"/>
      <c r="S36" s="3698"/>
      <c r="T36" s="3698"/>
      <c r="U36" s="3794"/>
      <c r="V36" s="3699"/>
      <c r="W36" s="3700" t="str">
        <f t="shared" si="2"/>
        <v>Yes</v>
      </c>
      <c r="X36" s="3701" t="s">
        <v>93</v>
      </c>
      <c r="Y36" s="3688" t="s">
        <v>94</v>
      </c>
      <c r="Z36" s="3688"/>
      <c r="AA36" s="3702" t="s">
        <v>1382</v>
      </c>
      <c r="AB36" s="5524" t="s">
        <v>1383</v>
      </c>
      <c r="AC36" s="3656"/>
      <c r="AD36" s="3704">
        <v>45717</v>
      </c>
      <c r="AE36" s="4145" t="s">
        <v>1384</v>
      </c>
      <c r="AF36" s="3705" t="s">
        <v>1385</v>
      </c>
      <c r="AG36" s="3706"/>
      <c r="AH36" s="3706"/>
      <c r="AI36" s="3706"/>
      <c r="AJ36" s="3713"/>
      <c r="AK36" s="3661"/>
      <c r="AL36" s="3909"/>
      <c r="AM36" s="3715"/>
      <c r="AN36" s="3706"/>
      <c r="AO36" s="3706"/>
      <c r="AP36" s="3706"/>
      <c r="AQ36" s="3695"/>
      <c r="AR36" s="3663"/>
      <c r="AS36" s="3709"/>
      <c r="AT36" s="3692"/>
      <c r="AU36" s="3709"/>
      <c r="AV36" s="3709"/>
      <c r="AW36" s="3709"/>
      <c r="AX36" s="3692"/>
      <c r="AY36" s="3666"/>
      <c r="AZ36" s="3709"/>
      <c r="BA36" s="3731"/>
      <c r="BB36" s="3706"/>
      <c r="BC36" s="3709"/>
      <c r="BD36" s="3709"/>
      <c r="BE36" s="3692"/>
      <c r="BF36" s="3648"/>
      <c r="BG36" s="4089">
        <v>46784</v>
      </c>
      <c r="BH36" s="3706">
        <v>46784</v>
      </c>
      <c r="BI36" s="3711"/>
      <c r="BJ36" s="4089">
        <v>46935</v>
      </c>
      <c r="BK36" s="3706">
        <v>46935</v>
      </c>
      <c r="BL36" s="3711"/>
      <c r="BM36" s="4089">
        <v>47239</v>
      </c>
      <c r="BN36" s="3706">
        <v>47239</v>
      </c>
      <c r="BO36" s="3711"/>
      <c r="BP36" s="3688" t="s">
        <v>1386</v>
      </c>
      <c r="BQ36" s="4587" t="s">
        <v>355</v>
      </c>
      <c r="BR36" s="3684" t="s">
        <v>1387</v>
      </c>
      <c r="BS36" s="3684"/>
      <c r="BT36" s="3716">
        <v>45631</v>
      </c>
      <c r="BU36" s="3716">
        <v>45868</v>
      </c>
      <c r="BV36" s="3695" t="s">
        <v>116</v>
      </c>
      <c r="BW36" s="3716">
        <v>45631</v>
      </c>
      <c r="BX36" s="3716">
        <v>45868</v>
      </c>
      <c r="BY36" s="3695" t="s">
        <v>116</v>
      </c>
      <c r="BZ36" s="3716">
        <v>45868</v>
      </c>
      <c r="CA36" s="3716" t="s">
        <v>104</v>
      </c>
      <c r="CB36" s="1409"/>
      <c r="CC36" s="540" t="s">
        <v>105</v>
      </c>
      <c r="CD36" s="12"/>
      <c r="CE36" s="12"/>
      <c r="CF36" s="12"/>
      <c r="CG36" s="18"/>
    </row>
    <row r="37" spans="1:85" s="176" customFormat="1" ht="45" customHeight="1" x14ac:dyDescent="0.2">
      <c r="A37" s="3644" t="s">
        <v>1393</v>
      </c>
      <c r="B37" s="3645"/>
      <c r="C37" s="3646" t="s">
        <v>1394</v>
      </c>
      <c r="D37" s="3670" t="s">
        <v>1395</v>
      </c>
      <c r="E37" s="3672">
        <v>2345</v>
      </c>
      <c r="F37" s="3662">
        <v>2024</v>
      </c>
      <c r="G37" s="3662">
        <v>2039</v>
      </c>
      <c r="H37" s="3648" t="s">
        <v>89</v>
      </c>
      <c r="I37" s="3693" t="s">
        <v>89</v>
      </c>
      <c r="J37" s="3649">
        <v>44676</v>
      </c>
      <c r="K37" s="3649" t="s">
        <v>1396</v>
      </c>
      <c r="L37" s="3649"/>
      <c r="M37" s="3863"/>
      <c r="N37" s="3649"/>
      <c r="O37" s="3649"/>
      <c r="P37" s="3650"/>
      <c r="Q37" s="3651"/>
      <c r="R37" s="3652"/>
      <c r="S37" s="3652"/>
      <c r="T37" s="3652"/>
      <c r="U37" s="3798"/>
      <c r="V37" s="3653"/>
      <c r="W37" s="3654" t="str">
        <f t="shared" si="2"/>
        <v>Yes</v>
      </c>
      <c r="X37" s="3655" t="s">
        <v>93</v>
      </c>
      <c r="Y37" s="3646" t="s">
        <v>94</v>
      </c>
      <c r="Z37" s="3646"/>
      <c r="AA37" s="3657" t="s">
        <v>1397</v>
      </c>
      <c r="AB37" s="3657" t="s">
        <v>1398</v>
      </c>
      <c r="AC37" s="3656"/>
      <c r="AD37" s="3669">
        <v>45689</v>
      </c>
      <c r="AE37" s="4254" t="s">
        <v>316</v>
      </c>
      <c r="AF37" s="3659" t="s">
        <v>1399</v>
      </c>
      <c r="AG37" s="3658">
        <v>45383</v>
      </c>
      <c r="AH37" s="3658"/>
      <c r="AI37" s="3658"/>
      <c r="AJ37" s="4261"/>
      <c r="AK37" s="3661"/>
      <c r="AL37" s="3665">
        <v>45630</v>
      </c>
      <c r="AM37" s="3659" t="s">
        <v>142</v>
      </c>
      <c r="AN37" s="3658">
        <v>45630</v>
      </c>
      <c r="AO37" s="3658">
        <v>45630</v>
      </c>
      <c r="AP37" s="3658">
        <v>45686</v>
      </c>
      <c r="AQ37" s="5589" t="s">
        <v>1400</v>
      </c>
      <c r="AR37" s="3663"/>
      <c r="AS37" s="3665" t="s">
        <v>274</v>
      </c>
      <c r="AT37" s="3648" t="s">
        <v>1401</v>
      </c>
      <c r="AU37" s="3665">
        <v>46204</v>
      </c>
      <c r="AV37" s="3665"/>
      <c r="AW37" s="3665"/>
      <c r="AX37" s="3648"/>
      <c r="AY37" s="3666"/>
      <c r="AZ37" s="3665"/>
      <c r="BA37" s="3648"/>
      <c r="BB37" s="5513"/>
      <c r="BC37" s="3665"/>
      <c r="BD37" s="3665"/>
      <c r="BE37" s="3648"/>
      <c r="BF37" s="3648"/>
      <c r="BG37" s="4251" t="s">
        <v>573</v>
      </c>
      <c r="BH37" s="3658">
        <v>46661</v>
      </c>
      <c r="BI37" s="3668"/>
      <c r="BJ37" s="4251" t="s">
        <v>1402</v>
      </c>
      <c r="BK37" s="3658">
        <v>46844</v>
      </c>
      <c r="BL37" s="3668"/>
      <c r="BM37" s="4251" t="s">
        <v>479</v>
      </c>
      <c r="BN37" s="3658">
        <v>47209</v>
      </c>
      <c r="BO37" s="3668"/>
      <c r="BP37" s="3646" t="s">
        <v>4429</v>
      </c>
      <c r="BQ37" s="4256" t="s">
        <v>132</v>
      </c>
      <c r="BR37" s="3684"/>
      <c r="BS37" s="3646"/>
      <c r="BT37" s="3671">
        <v>45959</v>
      </c>
      <c r="BU37" s="3671">
        <v>45628</v>
      </c>
      <c r="BV37" s="3662" t="s">
        <v>116</v>
      </c>
      <c r="BW37" s="3671">
        <v>45959</v>
      </c>
      <c r="BX37" s="3671">
        <v>45628</v>
      </c>
      <c r="BY37" s="3662" t="s">
        <v>116</v>
      </c>
      <c r="BZ37" s="3671">
        <v>45628</v>
      </c>
      <c r="CA37" s="3716" t="s">
        <v>104</v>
      </c>
      <c r="CB37" s="2149"/>
      <c r="CC37" s="2120"/>
      <c r="CD37" s="12"/>
      <c r="CE37" s="12"/>
      <c r="CF37" s="12"/>
      <c r="CG37" s="18"/>
    </row>
    <row r="38" spans="1:85" s="176" customFormat="1" ht="45.75" customHeight="1" x14ac:dyDescent="0.2">
      <c r="A38" s="3644" t="s">
        <v>1413</v>
      </c>
      <c r="B38" s="3645"/>
      <c r="C38" s="3646" t="s">
        <v>1414</v>
      </c>
      <c r="D38" s="3670"/>
      <c r="E38" s="5608"/>
      <c r="F38" s="3662"/>
      <c r="G38" s="3662"/>
      <c r="H38" s="3659" t="s">
        <v>89</v>
      </c>
      <c r="I38" s="3675" t="s">
        <v>89</v>
      </c>
      <c r="J38" s="3649">
        <v>40744</v>
      </c>
      <c r="K38" s="3649"/>
      <c r="L38" s="3677"/>
      <c r="M38" s="3846"/>
      <c r="N38" s="3677"/>
      <c r="O38" s="3677"/>
      <c r="P38" s="3650"/>
      <c r="Q38" s="3678"/>
      <c r="R38" s="3652"/>
      <c r="S38" s="3679"/>
      <c r="T38" s="3679"/>
      <c r="U38" s="3798"/>
      <c r="V38" s="3680"/>
      <c r="W38" s="3654" t="b">
        <f t="shared" si="2"/>
        <v>0</v>
      </c>
      <c r="X38" s="3655" t="s">
        <v>228</v>
      </c>
      <c r="Y38" s="3646" t="s">
        <v>229</v>
      </c>
      <c r="Z38" s="3646"/>
      <c r="AA38" s="3673"/>
      <c r="AB38" s="3673"/>
      <c r="AC38" s="3681"/>
      <c r="AD38" s="3669"/>
      <c r="AE38" s="4254">
        <v>46327</v>
      </c>
      <c r="AF38" s="3659" t="s">
        <v>1415</v>
      </c>
      <c r="AG38" s="3658">
        <v>46327</v>
      </c>
      <c r="AH38" s="3658"/>
      <c r="AI38" s="3658"/>
      <c r="AJ38" s="3682"/>
      <c r="AK38" s="3683"/>
      <c r="AL38" s="3665"/>
      <c r="AM38" s="3659"/>
      <c r="AN38" s="3658"/>
      <c r="AO38" s="3658"/>
      <c r="AP38" s="3658"/>
      <c r="AQ38" s="3650"/>
      <c r="AR38" s="3926"/>
      <c r="AS38" s="3928"/>
      <c r="AT38" s="3649"/>
      <c r="AU38" s="3665"/>
      <c r="AV38" s="3665"/>
      <c r="AW38" s="3665"/>
      <c r="AX38" s="3649"/>
      <c r="AY38" s="3929"/>
      <c r="AZ38" s="3665"/>
      <c r="BA38" s="3649"/>
      <c r="BB38" s="5513"/>
      <c r="BC38" s="3665"/>
      <c r="BD38" s="3665"/>
      <c r="BE38" s="3649"/>
      <c r="BF38" s="3649"/>
      <c r="BG38" s="4251">
        <v>46722</v>
      </c>
      <c r="BH38" s="3658">
        <v>46722</v>
      </c>
      <c r="BI38" s="3668"/>
      <c r="BJ38" s="4251">
        <v>46874</v>
      </c>
      <c r="BK38" s="3658">
        <v>46874</v>
      </c>
      <c r="BL38" s="3668"/>
      <c r="BM38" s="4251">
        <v>47088</v>
      </c>
      <c r="BN38" s="3658">
        <v>47088</v>
      </c>
      <c r="BO38" s="3668"/>
      <c r="BP38" s="3684" t="s">
        <v>1416</v>
      </c>
      <c r="BQ38" s="4256" t="s">
        <v>1417</v>
      </c>
      <c r="BR38" s="3684"/>
      <c r="BS38" s="3684"/>
      <c r="BT38" s="3671"/>
      <c r="BU38" s="3671"/>
      <c r="BV38" s="3650"/>
      <c r="BW38" s="3671"/>
      <c r="BX38" s="3671">
        <v>45758</v>
      </c>
      <c r="BY38" s="3671" t="s">
        <v>116</v>
      </c>
      <c r="BZ38" s="3671">
        <v>45758</v>
      </c>
      <c r="CA38" s="3671" t="s">
        <v>104</v>
      </c>
      <c r="CB38" s="2623"/>
      <c r="CC38" s="1178"/>
      <c r="CD38" s="1176"/>
      <c r="CE38" s="1176"/>
      <c r="CF38" s="1176"/>
      <c r="CG38" s="1175"/>
    </row>
    <row r="39" spans="1:85" s="176" customFormat="1" ht="45" customHeight="1" x14ac:dyDescent="0.2">
      <c r="A39" s="3686" t="s">
        <v>1445</v>
      </c>
      <c r="B39" s="3687"/>
      <c r="C39" s="3688" t="s">
        <v>1446</v>
      </c>
      <c r="D39" s="3688" t="s">
        <v>1447</v>
      </c>
      <c r="E39" s="4007" t="s">
        <v>226</v>
      </c>
      <c r="F39" s="3691"/>
      <c r="G39" s="3691"/>
      <c r="H39" s="3695" t="s">
        <v>89</v>
      </c>
      <c r="I39" s="3695" t="s">
        <v>89</v>
      </c>
      <c r="J39" s="3696">
        <v>44991</v>
      </c>
      <c r="K39" s="3696" t="s">
        <v>709</v>
      </c>
      <c r="L39" s="3696"/>
      <c r="M39" s="3735"/>
      <c r="N39" s="3696"/>
      <c r="O39" s="3696"/>
      <c r="P39" s="3696"/>
      <c r="Q39" s="3697"/>
      <c r="R39" s="3698"/>
      <c r="S39" s="3698"/>
      <c r="T39" s="3698"/>
      <c r="U39" s="3794"/>
      <c r="V39" s="3699"/>
      <c r="W39" s="3700" t="str">
        <f t="shared" si="2"/>
        <v>Yes</v>
      </c>
      <c r="X39" s="3701" t="s">
        <v>93</v>
      </c>
      <c r="Y39" s="3688" t="s">
        <v>94</v>
      </c>
      <c r="Z39" s="3688"/>
      <c r="AA39" s="3702" t="s">
        <v>1448</v>
      </c>
      <c r="AB39" s="3702" t="s">
        <v>1449</v>
      </c>
      <c r="AC39" s="3703" t="s">
        <v>1450</v>
      </c>
      <c r="AD39" s="3704">
        <v>45717</v>
      </c>
      <c r="AE39" s="4145" t="s">
        <v>1451</v>
      </c>
      <c r="AF39" s="3705" t="s">
        <v>1452</v>
      </c>
      <c r="AG39" s="3706">
        <v>47300</v>
      </c>
      <c r="AH39" s="3706"/>
      <c r="AI39" s="3706"/>
      <c r="AJ39" s="3713"/>
      <c r="AK39" s="3707"/>
      <c r="AL39" s="3709"/>
      <c r="AM39" s="3705"/>
      <c r="AN39" s="3706"/>
      <c r="AO39" s="3706"/>
      <c r="AP39" s="3706"/>
      <c r="AQ39" s="3695"/>
      <c r="AR39" s="3708"/>
      <c r="AS39" s="3709"/>
      <c r="AT39" s="3692"/>
      <c r="AU39" s="3706"/>
      <c r="AV39" s="3709"/>
      <c r="AW39" s="3709"/>
      <c r="AX39" s="3692"/>
      <c r="AY39" s="3710"/>
      <c r="AZ39" s="3709"/>
      <c r="BA39" s="3692"/>
      <c r="BB39" s="3709"/>
      <c r="BC39" s="3709"/>
      <c r="BD39" s="3709"/>
      <c r="BE39" s="3692"/>
      <c r="BF39" s="3692"/>
      <c r="BG39" s="4089" t="s">
        <v>1453</v>
      </c>
      <c r="BH39" s="3706">
        <v>47484</v>
      </c>
      <c r="BI39" s="3711"/>
      <c r="BJ39" s="4089">
        <v>47543</v>
      </c>
      <c r="BK39" s="3706">
        <v>47543</v>
      </c>
      <c r="BL39" s="3711"/>
      <c r="BM39" s="4089" t="s">
        <v>1454</v>
      </c>
      <c r="BN39" s="3706">
        <v>47849</v>
      </c>
      <c r="BO39" s="3711"/>
      <c r="BP39" s="3688" t="s">
        <v>1455</v>
      </c>
      <c r="BQ39" s="4182" t="s">
        <v>355</v>
      </c>
      <c r="BR39" s="3688"/>
      <c r="BS39" s="3688"/>
      <c r="BT39" s="3716">
        <v>43549</v>
      </c>
      <c r="BU39" s="3716">
        <v>45882</v>
      </c>
      <c r="BV39" s="3695" t="s">
        <v>116</v>
      </c>
      <c r="BW39" s="3716"/>
      <c r="BX39" s="3716">
        <v>45882</v>
      </c>
      <c r="BY39" s="3695" t="s">
        <v>116</v>
      </c>
      <c r="BZ39" s="3716">
        <v>45882</v>
      </c>
      <c r="CA39" s="3716" t="s">
        <v>104</v>
      </c>
      <c r="CB39" s="2149"/>
      <c r="CC39" s="2120" t="s">
        <v>1456</v>
      </c>
      <c r="CD39" s="12"/>
      <c r="CE39" s="12"/>
      <c r="CF39" s="12"/>
      <c r="CG39" s="18"/>
    </row>
    <row r="40" spans="1:85" s="176" customFormat="1" ht="45" customHeight="1" x14ac:dyDescent="0.2">
      <c r="A40" s="3686" t="s">
        <v>1496</v>
      </c>
      <c r="B40" s="3687"/>
      <c r="C40" s="3688" t="s">
        <v>1497</v>
      </c>
      <c r="D40" s="3689" t="s">
        <v>1498</v>
      </c>
      <c r="E40" s="3690"/>
      <c r="F40" s="3691"/>
      <c r="G40" s="3691"/>
      <c r="H40" s="3692"/>
      <c r="I40" s="3695"/>
      <c r="J40" s="3694">
        <v>42920</v>
      </c>
      <c r="K40" s="3694"/>
      <c r="L40" s="4894" t="s">
        <v>90</v>
      </c>
      <c r="M40" s="4895" t="s">
        <v>169</v>
      </c>
      <c r="N40" s="5482"/>
      <c r="O40" s="3694"/>
      <c r="P40" s="3696"/>
      <c r="Q40" s="3697"/>
      <c r="R40" s="3698"/>
      <c r="S40" s="3698"/>
      <c r="T40" s="3698"/>
      <c r="U40" s="3794">
        <v>44726</v>
      </c>
      <c r="V40" s="3699" t="s">
        <v>1499</v>
      </c>
      <c r="W40" s="3700" t="str">
        <f t="shared" si="2"/>
        <v>Yes</v>
      </c>
      <c r="X40" s="3701" t="s">
        <v>93</v>
      </c>
      <c r="Y40" s="3688" t="s">
        <v>94</v>
      </c>
      <c r="Z40" s="3688"/>
      <c r="AA40" s="3703" t="s">
        <v>1500</v>
      </c>
      <c r="AB40" s="5522" t="s">
        <v>1501</v>
      </c>
      <c r="AC40" s="3703"/>
      <c r="AD40" s="3704">
        <v>45717</v>
      </c>
      <c r="AE40" s="4145" t="s">
        <v>1502</v>
      </c>
      <c r="AF40" s="3705" t="s">
        <v>1503</v>
      </c>
      <c r="AG40" s="3706"/>
      <c r="AH40" s="3706"/>
      <c r="AI40" s="3706"/>
      <c r="AJ40" s="3713"/>
      <c r="AK40" s="3707"/>
      <c r="AL40" s="4376"/>
      <c r="AM40" s="5657"/>
      <c r="AN40" s="3706"/>
      <c r="AO40" s="3706"/>
      <c r="AP40" s="3706"/>
      <c r="AQ40" s="3695"/>
      <c r="AR40" s="3708"/>
      <c r="AS40" s="3709"/>
      <c r="AT40" s="3692"/>
      <c r="AU40" s="3706"/>
      <c r="AV40" s="3706"/>
      <c r="AW40" s="3706"/>
      <c r="AX40" s="3692"/>
      <c r="AY40" s="3710"/>
      <c r="AZ40" s="3730"/>
      <c r="BA40" s="3692"/>
      <c r="BB40" s="3709"/>
      <c r="BC40" s="3709"/>
      <c r="BD40" s="3709"/>
      <c r="BE40" s="3692"/>
      <c r="BF40" s="3692"/>
      <c r="BG40" s="4089" t="s">
        <v>1504</v>
      </c>
      <c r="BH40" s="3706">
        <v>46569</v>
      </c>
      <c r="BI40" s="3711"/>
      <c r="BJ40" s="4089" t="s">
        <v>1505</v>
      </c>
      <c r="BK40" s="3706">
        <v>46753</v>
      </c>
      <c r="BL40" s="3711"/>
      <c r="BM40" s="4089" t="s">
        <v>1506</v>
      </c>
      <c r="BN40" s="3706">
        <v>47027</v>
      </c>
      <c r="BO40" s="3711"/>
      <c r="BP40" s="3688" t="s">
        <v>4430</v>
      </c>
      <c r="BQ40" s="4182" t="s">
        <v>355</v>
      </c>
      <c r="BR40" s="3688"/>
      <c r="BS40" s="4569"/>
      <c r="BT40" s="3716">
        <v>45589</v>
      </c>
      <c r="BU40" s="3716">
        <v>45856</v>
      </c>
      <c r="BV40" s="3695" t="s">
        <v>116</v>
      </c>
      <c r="BW40" s="3716"/>
      <c r="BX40" s="3716">
        <v>45856</v>
      </c>
      <c r="BY40" s="3695" t="s">
        <v>116</v>
      </c>
      <c r="BZ40" s="3716">
        <v>45856</v>
      </c>
      <c r="CA40" s="3716" t="s">
        <v>4431</v>
      </c>
      <c r="CB40" s="1409"/>
      <c r="CC40" s="540" t="s">
        <v>105</v>
      </c>
      <c r="CD40" s="12"/>
      <c r="CE40" s="12"/>
      <c r="CF40" s="12"/>
      <c r="CG40" s="18"/>
    </row>
    <row r="41" spans="1:85" s="176" customFormat="1" ht="45" customHeight="1" x14ac:dyDescent="0.2">
      <c r="A41" s="3686" t="s">
        <v>1508</v>
      </c>
      <c r="B41" s="3687"/>
      <c r="C41" s="3688" t="s">
        <v>1509</v>
      </c>
      <c r="D41" s="3689" t="s">
        <v>1510</v>
      </c>
      <c r="E41" s="3690" t="s">
        <v>193</v>
      </c>
      <c r="F41" s="3691"/>
      <c r="G41" s="3691"/>
      <c r="H41" s="3692" t="s">
        <v>89</v>
      </c>
      <c r="I41" s="3693" t="s">
        <v>89</v>
      </c>
      <c r="J41" s="4362" t="s">
        <v>1511</v>
      </c>
      <c r="K41" s="4362" t="s">
        <v>1512</v>
      </c>
      <c r="L41" s="3694" t="s">
        <v>90</v>
      </c>
      <c r="M41" s="3866" t="s">
        <v>169</v>
      </c>
      <c r="N41" s="3694"/>
      <c r="O41" s="3694"/>
      <c r="P41" s="3696"/>
      <c r="Q41" s="3697"/>
      <c r="R41" s="3698"/>
      <c r="S41" s="3733"/>
      <c r="T41" s="3733"/>
      <c r="U41" s="3794"/>
      <c r="V41" s="3699"/>
      <c r="W41" s="3700" t="str">
        <f t="shared" si="2"/>
        <v>Yes</v>
      </c>
      <c r="X41" s="3701" t="s">
        <v>93</v>
      </c>
      <c r="Y41" s="3688" t="s">
        <v>94</v>
      </c>
      <c r="Z41" s="3688"/>
      <c r="AA41" s="5572" t="s">
        <v>1513</v>
      </c>
      <c r="AB41" s="3702" t="s">
        <v>1514</v>
      </c>
      <c r="AC41" s="3703"/>
      <c r="AD41" s="3704">
        <v>45717</v>
      </c>
      <c r="AE41" s="4145">
        <v>46204</v>
      </c>
      <c r="AF41" s="3705" t="s">
        <v>641</v>
      </c>
      <c r="AG41" s="3706">
        <v>46204</v>
      </c>
      <c r="AH41" s="3706"/>
      <c r="AI41" s="3706"/>
      <c r="AJ41" s="3908"/>
      <c r="AK41" s="4216"/>
      <c r="AL41" s="4098"/>
      <c r="AM41" s="3714"/>
      <c r="AN41" s="3706"/>
      <c r="AO41" s="3706"/>
      <c r="AP41" s="3706"/>
      <c r="AQ41" s="3695"/>
      <c r="AR41" s="3708"/>
      <c r="AS41" s="3709"/>
      <c r="AT41" s="4820"/>
      <c r="AU41" s="3730"/>
      <c r="AV41" s="3709"/>
      <c r="AW41" s="3709"/>
      <c r="AX41" s="3692"/>
      <c r="AY41" s="3710"/>
      <c r="AZ41" s="3709"/>
      <c r="BA41" s="3731"/>
      <c r="BB41" s="3706"/>
      <c r="BC41" s="3709"/>
      <c r="BD41" s="3709"/>
      <c r="BE41" s="3692"/>
      <c r="BF41" s="3692"/>
      <c r="BG41" s="4089">
        <v>46478</v>
      </c>
      <c r="BH41" s="3706">
        <v>46478</v>
      </c>
      <c r="BI41" s="3706"/>
      <c r="BJ41" s="4089">
        <v>46631</v>
      </c>
      <c r="BK41" s="3706">
        <v>46631</v>
      </c>
      <c r="BL41" s="3711"/>
      <c r="BM41" s="4089">
        <v>46844</v>
      </c>
      <c r="BN41" s="3704">
        <v>46844</v>
      </c>
      <c r="BO41" s="3711"/>
      <c r="BP41" s="3688" t="s">
        <v>1515</v>
      </c>
      <c r="BQ41" s="4182" t="s">
        <v>355</v>
      </c>
      <c r="BR41" s="3712"/>
      <c r="BS41" s="3688"/>
      <c r="BT41" s="3716">
        <v>44172</v>
      </c>
      <c r="BU41" s="3716">
        <v>45888</v>
      </c>
      <c r="BV41" s="3695" t="s">
        <v>116</v>
      </c>
      <c r="BW41" s="3716"/>
      <c r="BX41" s="3716">
        <v>45888</v>
      </c>
      <c r="BY41" s="3695" t="s">
        <v>116</v>
      </c>
      <c r="BZ41" s="3716">
        <v>45888</v>
      </c>
      <c r="CA41" s="3716" t="s">
        <v>104</v>
      </c>
      <c r="CB41" s="2149"/>
      <c r="CC41" s="2120" t="s">
        <v>1516</v>
      </c>
      <c r="CD41" s="12"/>
      <c r="CE41" s="12"/>
      <c r="CF41" s="12"/>
      <c r="CG41" s="18"/>
    </row>
    <row r="42" spans="1:85" s="176" customFormat="1" ht="45" customHeight="1" x14ac:dyDescent="0.2">
      <c r="A42" s="3686" t="s">
        <v>1529</v>
      </c>
      <c r="B42" s="3687"/>
      <c r="C42" s="3688" t="s">
        <v>1530</v>
      </c>
      <c r="D42" s="3689" t="s">
        <v>1531</v>
      </c>
      <c r="E42" s="3718" t="s">
        <v>193</v>
      </c>
      <c r="F42" s="3691"/>
      <c r="G42" s="3691"/>
      <c r="H42" s="3692" t="s">
        <v>89</v>
      </c>
      <c r="I42" s="3693" t="s">
        <v>89</v>
      </c>
      <c r="J42" s="3694">
        <v>44650</v>
      </c>
      <c r="K42" s="3694"/>
      <c r="L42" s="3694"/>
      <c r="M42" s="3866"/>
      <c r="N42" s="3943"/>
      <c r="O42" s="3943"/>
      <c r="P42" s="3696"/>
      <c r="Q42" s="3697"/>
      <c r="R42" s="3698"/>
      <c r="S42" s="3698"/>
      <c r="T42" s="3698"/>
      <c r="U42" s="3794"/>
      <c r="V42" s="3699"/>
      <c r="W42" s="3700" t="str">
        <f t="shared" si="2"/>
        <v>Yes</v>
      </c>
      <c r="X42" s="3701" t="s">
        <v>93</v>
      </c>
      <c r="Y42" s="3688" t="s">
        <v>94</v>
      </c>
      <c r="Z42" s="3688"/>
      <c r="AA42" s="3702" t="s">
        <v>1532</v>
      </c>
      <c r="AB42" s="4272" t="s">
        <v>1533</v>
      </c>
      <c r="AC42" s="5642"/>
      <c r="AD42" s="3704">
        <v>45717</v>
      </c>
      <c r="AE42" s="4145" t="s">
        <v>1534</v>
      </c>
      <c r="AF42" s="3705" t="s">
        <v>1535</v>
      </c>
      <c r="AG42" s="3706">
        <v>46023</v>
      </c>
      <c r="AH42" s="3706"/>
      <c r="AI42" s="3706"/>
      <c r="AJ42" s="3713"/>
      <c r="AK42" s="3692"/>
      <c r="AL42" s="3909"/>
      <c r="AM42" s="5517"/>
      <c r="AN42" s="3706"/>
      <c r="AO42" s="3706"/>
      <c r="AP42" s="3706"/>
      <c r="AQ42" s="3692"/>
      <c r="AR42" s="3692"/>
      <c r="AS42" s="3709"/>
      <c r="AT42" s="3692"/>
      <c r="AU42" s="3709"/>
      <c r="AV42" s="3709"/>
      <c r="AW42" s="3709"/>
      <c r="AX42" s="3692"/>
      <c r="AY42" s="3692"/>
      <c r="AZ42" s="3709"/>
      <c r="BA42" s="3692"/>
      <c r="BB42" s="3709"/>
      <c r="BC42" s="3709"/>
      <c r="BD42" s="3709"/>
      <c r="BE42" s="3692"/>
      <c r="BF42" s="5682"/>
      <c r="BG42" s="4089" t="s">
        <v>1536</v>
      </c>
      <c r="BH42" s="3706">
        <v>46447</v>
      </c>
      <c r="BI42" s="3711"/>
      <c r="BJ42" s="4089">
        <v>46478</v>
      </c>
      <c r="BK42" s="3706">
        <v>46478</v>
      </c>
      <c r="BL42" s="3711"/>
      <c r="BM42" s="4089">
        <v>46661</v>
      </c>
      <c r="BN42" s="3706">
        <v>46661</v>
      </c>
      <c r="BO42" s="3711"/>
      <c r="BP42" s="3870" t="s">
        <v>1537</v>
      </c>
      <c r="BQ42" s="4193" t="s">
        <v>355</v>
      </c>
      <c r="BR42" s="4942"/>
      <c r="BS42" s="3870"/>
      <c r="BT42" s="3716">
        <v>45014</v>
      </c>
      <c r="BU42" s="3716">
        <v>45902</v>
      </c>
      <c r="BV42" s="3695" t="s">
        <v>116</v>
      </c>
      <c r="BW42" s="3716"/>
      <c r="BX42" s="3716">
        <v>45902</v>
      </c>
      <c r="BY42" s="3695" t="s">
        <v>116</v>
      </c>
      <c r="BZ42" s="3716">
        <v>45902</v>
      </c>
      <c r="CA42" s="3716" t="s">
        <v>104</v>
      </c>
      <c r="CB42" s="2149"/>
      <c r="CC42" s="2120"/>
      <c r="CD42" s="12"/>
      <c r="CE42" s="12"/>
      <c r="CF42" s="12"/>
      <c r="CG42" s="18" t="s">
        <v>93</v>
      </c>
    </row>
    <row r="43" spans="1:85" s="176" customFormat="1" ht="45" customHeight="1" x14ac:dyDescent="0.2">
      <c r="A43" s="3686" t="s">
        <v>1570</v>
      </c>
      <c r="B43" s="3687"/>
      <c r="C43" s="3688" t="s">
        <v>1571</v>
      </c>
      <c r="D43" s="3689" t="s">
        <v>1572</v>
      </c>
      <c r="E43" s="3717" t="s">
        <v>1573</v>
      </c>
      <c r="F43" s="3691" t="s">
        <v>974</v>
      </c>
      <c r="G43" s="3691" t="s">
        <v>1574</v>
      </c>
      <c r="H43" s="3692" t="s">
        <v>89</v>
      </c>
      <c r="I43" s="3693" t="s">
        <v>194</v>
      </c>
      <c r="J43" s="3694">
        <v>42089</v>
      </c>
      <c r="K43" s="3694"/>
      <c r="L43" s="3694" t="s">
        <v>1575</v>
      </c>
      <c r="M43" s="3866" t="s">
        <v>1576</v>
      </c>
      <c r="N43" s="3694"/>
      <c r="O43" s="3694"/>
      <c r="P43" s="3696"/>
      <c r="Q43" s="3697"/>
      <c r="R43" s="3698"/>
      <c r="S43" s="3698"/>
      <c r="T43" s="3698"/>
      <c r="U43" s="3794">
        <v>43906</v>
      </c>
      <c r="V43" s="3727" t="s">
        <v>1577</v>
      </c>
      <c r="W43" s="3700" t="str">
        <f t="shared" si="2"/>
        <v>Yes</v>
      </c>
      <c r="X43" s="3701" t="s">
        <v>93</v>
      </c>
      <c r="Y43" s="3688" t="s">
        <v>94</v>
      </c>
      <c r="Z43" s="3688"/>
      <c r="AA43" s="3702" t="s">
        <v>1578</v>
      </c>
      <c r="AB43" s="3657" t="s">
        <v>1579</v>
      </c>
      <c r="AC43" s="3703"/>
      <c r="AD43" s="3704">
        <v>45689</v>
      </c>
      <c r="AE43" s="4145">
        <v>45962</v>
      </c>
      <c r="AF43" s="3705" t="s">
        <v>1415</v>
      </c>
      <c r="AG43" s="3706">
        <v>45962</v>
      </c>
      <c r="AH43" s="3706"/>
      <c r="AI43" s="3706"/>
      <c r="AJ43" s="3713"/>
      <c r="AK43" s="3707"/>
      <c r="AL43" s="4151">
        <v>46204</v>
      </c>
      <c r="AM43" s="3714" t="s">
        <v>1580</v>
      </c>
      <c r="AN43" s="3706">
        <v>46204</v>
      </c>
      <c r="AO43" s="3706"/>
      <c r="AP43" s="3706"/>
      <c r="AQ43" s="3695"/>
      <c r="AR43" s="3708"/>
      <c r="AS43" s="3709"/>
      <c r="AT43" s="3692"/>
      <c r="AU43" s="3709"/>
      <c r="AV43" s="3709"/>
      <c r="AW43" s="3709"/>
      <c r="AX43" s="3692"/>
      <c r="AY43" s="3710"/>
      <c r="AZ43" s="3709"/>
      <c r="BA43" s="3692"/>
      <c r="BB43" s="3709"/>
      <c r="BC43" s="3709"/>
      <c r="BD43" s="3709"/>
      <c r="BE43" s="3692"/>
      <c r="BF43" s="3692"/>
      <c r="BG43" s="4089">
        <v>46478</v>
      </c>
      <c r="BH43" s="3706">
        <v>46478</v>
      </c>
      <c r="BI43" s="3711"/>
      <c r="BJ43" s="4089" t="s">
        <v>1581</v>
      </c>
      <c r="BK43" s="3706">
        <v>46661</v>
      </c>
      <c r="BL43" s="3711"/>
      <c r="BM43" s="4089" t="s">
        <v>1402</v>
      </c>
      <c r="BN43" s="3706">
        <v>46844</v>
      </c>
      <c r="BO43" s="3711"/>
      <c r="BP43" s="3688" t="s">
        <v>1582</v>
      </c>
      <c r="BQ43" s="4182" t="s">
        <v>1583</v>
      </c>
      <c r="BR43" s="3688"/>
      <c r="BS43" s="3688"/>
      <c r="BT43" s="3716">
        <v>45497</v>
      </c>
      <c r="BU43" s="3716">
        <v>45756</v>
      </c>
      <c r="BV43" s="3695" t="s">
        <v>116</v>
      </c>
      <c r="BW43" s="3716">
        <v>45902</v>
      </c>
      <c r="BX43" s="3716">
        <v>45756</v>
      </c>
      <c r="BY43" s="3695"/>
      <c r="BZ43" s="3716">
        <v>45756</v>
      </c>
      <c r="CA43" s="3716" t="s">
        <v>104</v>
      </c>
      <c r="CB43" s="1409"/>
      <c r="CC43" s="540" t="s">
        <v>105</v>
      </c>
      <c r="CD43" s="12"/>
      <c r="CE43" s="12"/>
      <c r="CF43" s="12"/>
      <c r="CG43" s="18"/>
    </row>
    <row r="44" spans="1:85" s="176" customFormat="1" ht="45" customHeight="1" x14ac:dyDescent="0.2">
      <c r="A44" s="3686" t="s">
        <v>1655</v>
      </c>
      <c r="B44" s="3687"/>
      <c r="C44" s="3688" t="s">
        <v>1656</v>
      </c>
      <c r="D44" s="3689" t="s">
        <v>1657</v>
      </c>
      <c r="E44" s="3690" t="s">
        <v>193</v>
      </c>
      <c r="F44" s="3691"/>
      <c r="G44" s="3691" t="s">
        <v>1574</v>
      </c>
      <c r="H44" s="3692" t="s">
        <v>89</v>
      </c>
      <c r="I44" s="3693" t="s">
        <v>89</v>
      </c>
      <c r="J44" s="3694">
        <v>43580</v>
      </c>
      <c r="K44" s="3694"/>
      <c r="L44" s="3649"/>
      <c r="M44" s="3863"/>
      <c r="N44" s="3649"/>
      <c r="O44" s="3694"/>
      <c r="P44" s="3696"/>
      <c r="Q44" s="3697"/>
      <c r="R44" s="3698"/>
      <c r="S44" s="3698"/>
      <c r="T44" s="3698"/>
      <c r="U44" s="3794"/>
      <c r="V44" s="3699"/>
      <c r="W44" s="3700" t="str">
        <f t="shared" si="2"/>
        <v>Yes</v>
      </c>
      <c r="X44" s="3701" t="s">
        <v>93</v>
      </c>
      <c r="Y44" s="3688" t="s">
        <v>94</v>
      </c>
      <c r="Z44" s="3688"/>
      <c r="AA44" s="3702" t="s">
        <v>1658</v>
      </c>
      <c r="AB44" s="3657" t="s">
        <v>1659</v>
      </c>
      <c r="AC44" s="3703"/>
      <c r="AD44" s="3704">
        <v>45689</v>
      </c>
      <c r="AE44" s="4145" t="s">
        <v>1660</v>
      </c>
      <c r="AF44" s="3705" t="s">
        <v>219</v>
      </c>
      <c r="AG44" s="3706">
        <v>46266</v>
      </c>
      <c r="AH44" s="3706"/>
      <c r="AI44" s="3706"/>
      <c r="AJ44" s="3713"/>
      <c r="AK44" s="3707"/>
      <c r="AL44" s="3709"/>
      <c r="AM44" s="3705"/>
      <c r="AN44" s="3706"/>
      <c r="AO44" s="3706"/>
      <c r="AP44" s="3706"/>
      <c r="AQ44" s="3695"/>
      <c r="AR44" s="3708"/>
      <c r="AS44" s="3709"/>
      <c r="AT44" s="3692"/>
      <c r="AU44" s="3709"/>
      <c r="AV44" s="3709"/>
      <c r="AW44" s="3709"/>
      <c r="AX44" s="3692"/>
      <c r="AY44" s="3710"/>
      <c r="AZ44" s="3709"/>
      <c r="BA44" s="3692"/>
      <c r="BB44" s="3709"/>
      <c r="BC44" s="3709"/>
      <c r="BD44" s="3709"/>
      <c r="BE44" s="3692"/>
      <c r="BF44" s="3692"/>
      <c r="BG44" s="4089" t="s">
        <v>1402</v>
      </c>
      <c r="BH44" s="3706">
        <v>46844</v>
      </c>
      <c r="BI44" s="3711"/>
      <c r="BJ44" s="4089" t="s">
        <v>1077</v>
      </c>
      <c r="BK44" s="3706">
        <v>47027</v>
      </c>
      <c r="BL44" s="3711"/>
      <c r="BM44" s="4089" t="s">
        <v>1661</v>
      </c>
      <c r="BN44" s="3706">
        <v>47270</v>
      </c>
      <c r="BO44" s="3711"/>
      <c r="BP44" s="3688" t="s">
        <v>1662</v>
      </c>
      <c r="BQ44" s="4182" t="s">
        <v>355</v>
      </c>
      <c r="BR44" s="3712" t="s">
        <v>1663</v>
      </c>
      <c r="BS44" s="3646"/>
      <c r="BT44" s="3716">
        <v>45320</v>
      </c>
      <c r="BU44" s="3716">
        <v>45888</v>
      </c>
      <c r="BV44" s="3695" t="s">
        <v>116</v>
      </c>
      <c r="BW44" s="3716"/>
      <c r="BX44" s="3716">
        <v>45888</v>
      </c>
      <c r="BY44" s="3695" t="s">
        <v>116</v>
      </c>
      <c r="BZ44" s="3716">
        <v>45888</v>
      </c>
      <c r="CA44" s="3716" t="s">
        <v>104</v>
      </c>
      <c r="CB44" s="1409"/>
      <c r="CC44" s="540"/>
      <c r="CD44" s="12"/>
      <c r="CE44" s="12"/>
      <c r="CF44" s="12"/>
      <c r="CG44" s="18"/>
    </row>
    <row r="45" spans="1:85" s="176" customFormat="1" ht="45" customHeight="1" x14ac:dyDescent="0.2">
      <c r="A45" s="3686" t="s">
        <v>1664</v>
      </c>
      <c r="B45" s="3687"/>
      <c r="C45" s="3688" t="s">
        <v>1665</v>
      </c>
      <c r="D45" s="3689" t="s">
        <v>1666</v>
      </c>
      <c r="E45" s="3690"/>
      <c r="F45" s="3691"/>
      <c r="G45" s="3691"/>
      <c r="H45" s="3692" t="s">
        <v>89</v>
      </c>
      <c r="I45" s="3695" t="s">
        <v>89</v>
      </c>
      <c r="J45" s="3696">
        <v>44034</v>
      </c>
      <c r="K45" s="3696"/>
      <c r="L45" s="3696"/>
      <c r="M45" s="3735"/>
      <c r="N45" s="3696"/>
      <c r="O45" s="3696"/>
      <c r="P45" s="3696"/>
      <c r="Q45" s="3697"/>
      <c r="R45" s="3698"/>
      <c r="S45" s="4350"/>
      <c r="T45" s="4350"/>
      <c r="U45" s="3794"/>
      <c r="V45" s="3699"/>
      <c r="W45" s="3700" t="str">
        <f t="shared" si="2"/>
        <v>Yes</v>
      </c>
      <c r="X45" s="3701" t="s">
        <v>93</v>
      </c>
      <c r="Y45" s="3688" t="s">
        <v>94</v>
      </c>
      <c r="Z45" s="3688"/>
      <c r="AA45" s="3702" t="s">
        <v>1667</v>
      </c>
      <c r="AB45" s="3702" t="s">
        <v>1668</v>
      </c>
      <c r="AC45" s="3703"/>
      <c r="AD45" s="3704">
        <v>45717</v>
      </c>
      <c r="AE45" s="4145" t="s">
        <v>1669</v>
      </c>
      <c r="AF45" s="3705" t="s">
        <v>1670</v>
      </c>
      <c r="AG45" s="3706"/>
      <c r="AH45" s="3706"/>
      <c r="AI45" s="3706"/>
      <c r="AJ45" s="3713"/>
      <c r="AK45" s="3707"/>
      <c r="AL45" s="3709"/>
      <c r="AM45" s="3705"/>
      <c r="AN45" s="3706"/>
      <c r="AO45" s="3706"/>
      <c r="AP45" s="3706"/>
      <c r="AQ45" s="3695"/>
      <c r="AR45" s="3708"/>
      <c r="AS45" s="3709"/>
      <c r="AT45" s="3692"/>
      <c r="AU45" s="3709"/>
      <c r="AV45" s="3709"/>
      <c r="AW45" s="3709"/>
      <c r="AX45" s="3692"/>
      <c r="AY45" s="3710"/>
      <c r="AZ45" s="3709"/>
      <c r="BA45" s="3692"/>
      <c r="BB45" s="3709"/>
      <c r="BC45" s="3709"/>
      <c r="BD45" s="3709"/>
      <c r="BE45" s="3692"/>
      <c r="BF45" s="3692"/>
      <c r="BG45" s="4089" t="s">
        <v>1671</v>
      </c>
      <c r="BH45" s="3706">
        <v>46569</v>
      </c>
      <c r="BI45" s="3709"/>
      <c r="BJ45" s="4089" t="s">
        <v>276</v>
      </c>
      <c r="BK45" s="3709">
        <v>46753</v>
      </c>
      <c r="BL45" s="3711"/>
      <c r="BM45" s="4089" t="s">
        <v>147</v>
      </c>
      <c r="BN45" s="3709">
        <v>46935</v>
      </c>
      <c r="BO45" s="3711"/>
      <c r="BP45" s="5369" t="s">
        <v>1672</v>
      </c>
      <c r="BQ45" s="5383" t="s">
        <v>355</v>
      </c>
      <c r="BR45" s="3688" t="s">
        <v>1673</v>
      </c>
      <c r="BS45" s="3688"/>
      <c r="BT45" s="3716">
        <v>45320</v>
      </c>
      <c r="BU45" s="3716">
        <v>45856</v>
      </c>
      <c r="BV45" s="3695" t="s">
        <v>116</v>
      </c>
      <c r="BW45" s="3716"/>
      <c r="BX45" s="3716">
        <v>45856</v>
      </c>
      <c r="BY45" s="3695" t="s">
        <v>116</v>
      </c>
      <c r="BZ45" s="3716">
        <v>45856</v>
      </c>
      <c r="CA45" s="3716" t="s">
        <v>104</v>
      </c>
      <c r="CB45" s="1409"/>
      <c r="CC45" s="540"/>
      <c r="CD45" s="12"/>
      <c r="CE45" s="12"/>
      <c r="CF45" s="12"/>
      <c r="CG45" s="18"/>
    </row>
    <row r="46" spans="1:85" s="176" customFormat="1" ht="45" customHeight="1" x14ac:dyDescent="0.2">
      <c r="A46" s="3686" t="s">
        <v>1716</v>
      </c>
      <c r="B46" s="3687"/>
      <c r="C46" s="3688" t="s">
        <v>1717</v>
      </c>
      <c r="D46" s="3689" t="s">
        <v>1718</v>
      </c>
      <c r="E46" s="4463" t="s">
        <v>193</v>
      </c>
      <c r="F46" s="3695">
        <v>2011</v>
      </c>
      <c r="G46" s="3695">
        <v>2033</v>
      </c>
      <c r="H46" s="3692" t="s">
        <v>89</v>
      </c>
      <c r="I46" s="3693" t="s">
        <v>89</v>
      </c>
      <c r="J46" s="3694">
        <v>44175</v>
      </c>
      <c r="K46" s="3694"/>
      <c r="L46" s="1389"/>
      <c r="M46" s="2002"/>
      <c r="N46" s="1389"/>
      <c r="O46" s="3694" t="s">
        <v>93</v>
      </c>
      <c r="P46" s="3696"/>
      <c r="Q46" s="3697"/>
      <c r="R46" s="3698"/>
      <c r="S46" s="3698"/>
      <c r="T46" s="3698"/>
      <c r="U46" s="3794"/>
      <c r="V46" s="3699"/>
      <c r="W46" s="3700" t="str">
        <f t="shared" si="2"/>
        <v>Yes</v>
      </c>
      <c r="X46" s="3701" t="s">
        <v>93</v>
      </c>
      <c r="Y46" s="3688" t="s">
        <v>94</v>
      </c>
      <c r="Z46" s="3688"/>
      <c r="AA46" s="4936" t="s">
        <v>1719</v>
      </c>
      <c r="AB46" s="5575" t="s">
        <v>1720</v>
      </c>
      <c r="AC46" s="3703"/>
      <c r="AD46" s="3972">
        <v>45717</v>
      </c>
      <c r="AE46" s="4145" t="s">
        <v>1279</v>
      </c>
      <c r="AF46" s="3705" t="s">
        <v>766</v>
      </c>
      <c r="AG46" s="3706">
        <v>46296</v>
      </c>
      <c r="AH46" s="3706"/>
      <c r="AI46" s="3706"/>
      <c r="AJ46" s="3713"/>
      <c r="AK46" s="3707"/>
      <c r="AL46" s="3709"/>
      <c r="AM46" s="3705"/>
      <c r="AN46" s="3706"/>
      <c r="AO46" s="3706"/>
      <c r="AP46" s="3706"/>
      <c r="AQ46" s="3695"/>
      <c r="AR46" s="3708"/>
      <c r="AS46" s="3709"/>
      <c r="AT46" s="3692"/>
      <c r="AU46" s="3709"/>
      <c r="AV46" s="3709"/>
      <c r="AW46" s="3709"/>
      <c r="AX46" s="3692"/>
      <c r="AY46" s="3710"/>
      <c r="AZ46" s="3709"/>
      <c r="BA46" s="3692"/>
      <c r="BB46" s="3709"/>
      <c r="BC46" s="3709"/>
      <c r="BD46" s="3709"/>
      <c r="BE46" s="3692"/>
      <c r="BF46" s="3692"/>
      <c r="BG46" s="4089" t="s">
        <v>1721</v>
      </c>
      <c r="BH46" s="3706">
        <v>46661</v>
      </c>
      <c r="BI46" s="3711"/>
      <c r="BJ46" s="4089">
        <v>46813</v>
      </c>
      <c r="BK46" s="3728">
        <v>46813</v>
      </c>
      <c r="BL46" s="3711"/>
      <c r="BM46" s="4089">
        <v>47058</v>
      </c>
      <c r="BN46" s="3706">
        <v>47058</v>
      </c>
      <c r="BO46" s="3711"/>
      <c r="BP46" s="3860" t="s">
        <v>1720</v>
      </c>
      <c r="BQ46" s="4182" t="s">
        <v>355</v>
      </c>
      <c r="BR46" s="3688"/>
      <c r="BS46" s="540"/>
      <c r="BT46" s="3716">
        <v>45320</v>
      </c>
      <c r="BU46" s="3716">
        <v>45902</v>
      </c>
      <c r="BV46" s="3695" t="s">
        <v>116</v>
      </c>
      <c r="BW46" s="3716"/>
      <c r="BX46" s="3716">
        <v>45902</v>
      </c>
      <c r="BY46" s="3695" t="s">
        <v>116</v>
      </c>
      <c r="BZ46" s="3716">
        <v>45902</v>
      </c>
      <c r="CA46" s="3716" t="s">
        <v>104</v>
      </c>
      <c r="CB46" s="1409"/>
      <c r="CC46" s="540"/>
      <c r="CD46" s="12"/>
      <c r="CE46" s="12"/>
      <c r="CF46" s="12"/>
      <c r="CG46" s="18"/>
    </row>
    <row r="47" spans="1:85" s="176" customFormat="1" ht="45" customHeight="1" x14ac:dyDescent="0.2">
      <c r="A47" s="3686" t="s">
        <v>1737</v>
      </c>
      <c r="B47" s="3687"/>
      <c r="C47" s="3688" t="s">
        <v>1738</v>
      </c>
      <c r="D47" s="3688" t="s">
        <v>1739</v>
      </c>
      <c r="E47" s="3718" t="s">
        <v>1740</v>
      </c>
      <c r="F47" s="3691"/>
      <c r="G47" s="3691"/>
      <c r="H47" s="3695" t="s">
        <v>89</v>
      </c>
      <c r="I47" s="3695" t="s">
        <v>89</v>
      </c>
      <c r="J47" s="3696">
        <v>43951</v>
      </c>
      <c r="K47" s="3694"/>
      <c r="L47" s="3694"/>
      <c r="M47" s="3866"/>
      <c r="N47" s="3694"/>
      <c r="O47" s="3694"/>
      <c r="P47" s="3696"/>
      <c r="Q47" s="3697"/>
      <c r="R47" s="3698"/>
      <c r="S47" s="3698"/>
      <c r="T47" s="3698"/>
      <c r="U47" s="3794"/>
      <c r="V47" s="3699"/>
      <c r="W47" s="3700" t="b">
        <f t="shared" si="2"/>
        <v>0</v>
      </c>
      <c r="X47" s="3701" t="s">
        <v>237</v>
      </c>
      <c r="Y47" s="3688" t="s">
        <v>94</v>
      </c>
      <c r="Z47" s="3688"/>
      <c r="AA47" s="3860" t="s">
        <v>1741</v>
      </c>
      <c r="AB47" s="3657" t="s">
        <v>1742</v>
      </c>
      <c r="AC47" s="3703"/>
      <c r="AD47" s="3706">
        <v>45901</v>
      </c>
      <c r="AE47" s="4145" t="s">
        <v>1743</v>
      </c>
      <c r="AF47" s="3705" t="s">
        <v>1075</v>
      </c>
      <c r="AG47" s="3706">
        <v>46388</v>
      </c>
      <c r="AH47" s="3706"/>
      <c r="AI47" s="3706"/>
      <c r="AJ47" s="3713"/>
      <c r="AK47" s="3707"/>
      <c r="AL47" s="3706"/>
      <c r="AM47" s="3705"/>
      <c r="AN47" s="3706"/>
      <c r="AO47" s="3706"/>
      <c r="AP47" s="3706"/>
      <c r="AQ47" s="3695"/>
      <c r="AR47" s="4018"/>
      <c r="AS47" s="4022"/>
      <c r="AT47" s="3692"/>
      <c r="AU47" s="3730"/>
      <c r="AV47" s="3709"/>
      <c r="AW47" s="3709"/>
      <c r="AX47" s="3692"/>
      <c r="AY47" s="3731"/>
      <c r="AZ47" s="3730"/>
      <c r="BA47" s="3731"/>
      <c r="BB47" s="3730"/>
      <c r="BC47" s="3709"/>
      <c r="BD47" s="3709"/>
      <c r="BE47" s="3692"/>
      <c r="BF47" s="3692"/>
      <c r="BG47" s="4089" t="s">
        <v>1744</v>
      </c>
      <c r="BH47" s="3706">
        <v>46661</v>
      </c>
      <c r="BI47" s="3706"/>
      <c r="BJ47" s="4089" t="s">
        <v>1745</v>
      </c>
      <c r="BK47" s="3706">
        <v>46753</v>
      </c>
      <c r="BL47" s="3711"/>
      <c r="BM47" s="4089">
        <v>47027</v>
      </c>
      <c r="BN47" s="3704">
        <v>47027</v>
      </c>
      <c r="BO47" s="3711"/>
      <c r="BP47" s="3688" t="s">
        <v>4432</v>
      </c>
      <c r="BQ47" s="4182" t="s">
        <v>1059</v>
      </c>
      <c r="BR47" s="3688" t="s">
        <v>1747</v>
      </c>
      <c r="BS47" s="3688"/>
      <c r="BT47" s="3716">
        <v>45882</v>
      </c>
      <c r="BU47" s="3716">
        <v>45933</v>
      </c>
      <c r="BV47" s="3695" t="s">
        <v>116</v>
      </c>
      <c r="BW47" s="3716">
        <v>45882</v>
      </c>
      <c r="BX47" s="3716">
        <v>45933</v>
      </c>
      <c r="BY47" s="3695" t="s">
        <v>116</v>
      </c>
      <c r="BZ47" s="3963">
        <v>45933</v>
      </c>
      <c r="CA47" s="3716" t="s">
        <v>104</v>
      </c>
      <c r="CB47" s="1409"/>
      <c r="CC47" s="540"/>
      <c r="CD47" s="12"/>
      <c r="CE47" s="12"/>
      <c r="CF47" s="12"/>
      <c r="CG47" s="18"/>
    </row>
    <row r="48" spans="1:85" s="176" customFormat="1" ht="45" customHeight="1" x14ac:dyDescent="0.2">
      <c r="A48" s="3686" t="s">
        <v>1748</v>
      </c>
      <c r="B48" s="3687"/>
      <c r="C48" s="3688" t="s">
        <v>1749</v>
      </c>
      <c r="D48" s="3741" t="s">
        <v>1750</v>
      </c>
      <c r="E48" s="4007"/>
      <c r="F48" s="3705"/>
      <c r="G48" s="3691"/>
      <c r="H48" s="3695"/>
      <c r="I48" s="3695"/>
      <c r="J48" s="3696">
        <v>43242</v>
      </c>
      <c r="K48" s="3694"/>
      <c r="L48" s="3694" t="s">
        <v>90</v>
      </c>
      <c r="M48" s="3866" t="s">
        <v>515</v>
      </c>
      <c r="N48" s="3694"/>
      <c r="O48" s="3694"/>
      <c r="P48" s="3696"/>
      <c r="Q48" s="3697"/>
      <c r="R48" s="3698"/>
      <c r="S48" s="3698"/>
      <c r="T48" s="3698"/>
      <c r="U48" s="3794"/>
      <c r="V48" s="3699"/>
      <c r="W48" s="3700" t="str">
        <f t="shared" si="2"/>
        <v>Yes</v>
      </c>
      <c r="X48" s="3701" t="s">
        <v>93</v>
      </c>
      <c r="Y48" s="3688" t="s">
        <v>94</v>
      </c>
      <c r="Z48" s="3688"/>
      <c r="AA48" s="3702" t="s">
        <v>1751</v>
      </c>
      <c r="AB48" s="3702" t="s">
        <v>1752</v>
      </c>
      <c r="AC48" s="3703" t="s">
        <v>1753</v>
      </c>
      <c r="AD48" s="3706">
        <v>45689</v>
      </c>
      <c r="AE48" s="4145" t="s">
        <v>1754</v>
      </c>
      <c r="AF48" s="3705" t="s">
        <v>1755</v>
      </c>
      <c r="AG48" s="3706"/>
      <c r="AH48" s="3706"/>
      <c r="AI48" s="3706"/>
      <c r="AJ48" s="3713"/>
      <c r="AK48" s="3707"/>
      <c r="AL48" s="4154"/>
      <c r="AM48" s="3714"/>
      <c r="AN48" s="3706"/>
      <c r="AO48" s="3706"/>
      <c r="AP48" s="3706"/>
      <c r="AQ48" s="3695"/>
      <c r="AR48" s="3708"/>
      <c r="AS48" s="3709"/>
      <c r="AT48" s="3692"/>
      <c r="AU48" s="3730"/>
      <c r="AV48" s="3709"/>
      <c r="AW48" s="3709"/>
      <c r="AX48" s="3692"/>
      <c r="AY48" s="3710"/>
      <c r="AZ48" s="3709"/>
      <c r="BA48" s="3692"/>
      <c r="BB48" s="3730"/>
      <c r="BC48" s="3709"/>
      <c r="BD48" s="3709"/>
      <c r="BE48" s="3692"/>
      <c r="BF48" s="3692"/>
      <c r="BG48" s="4089"/>
      <c r="BH48" s="3706"/>
      <c r="BI48" s="3711"/>
      <c r="BJ48" s="4089" t="s">
        <v>1756</v>
      </c>
      <c r="BK48" s="3706">
        <v>47119</v>
      </c>
      <c r="BL48" s="3711"/>
      <c r="BM48" s="4089"/>
      <c r="BN48" s="3706"/>
      <c r="BO48" s="3711"/>
      <c r="BP48" s="3688" t="s">
        <v>4433</v>
      </c>
      <c r="BQ48" s="4182" t="s">
        <v>132</v>
      </c>
      <c r="BR48" s="3712"/>
      <c r="BS48" s="3688"/>
      <c r="BT48" s="3716">
        <v>45594</v>
      </c>
      <c r="BU48" s="3716">
        <v>45859</v>
      </c>
      <c r="BV48" s="3695" t="s">
        <v>116</v>
      </c>
      <c r="BW48" s="3716">
        <v>45686</v>
      </c>
      <c r="BX48" s="3716">
        <v>45859</v>
      </c>
      <c r="BY48" s="3695"/>
      <c r="BZ48" s="3716">
        <v>45859</v>
      </c>
      <c r="CA48" s="3716" t="s">
        <v>104</v>
      </c>
      <c r="CB48" s="1409"/>
      <c r="CC48" s="540"/>
      <c r="CD48" s="12"/>
      <c r="CE48" s="12"/>
      <c r="CF48" s="12"/>
      <c r="CG48" s="18"/>
    </row>
    <row r="49" spans="1:85" s="176" customFormat="1" ht="45" customHeight="1" x14ac:dyDescent="0.2">
      <c r="A49" s="4390" t="s">
        <v>1788</v>
      </c>
      <c r="B49" s="4268"/>
      <c r="C49" s="4391" t="s">
        <v>1789</v>
      </c>
      <c r="D49" s="4837" t="s">
        <v>1790</v>
      </c>
      <c r="E49" s="5609">
        <v>2189</v>
      </c>
      <c r="F49" s="4392">
        <v>2021</v>
      </c>
      <c r="G49" s="4392">
        <v>2041</v>
      </c>
      <c r="H49" s="4790" t="s">
        <v>89</v>
      </c>
      <c r="I49" s="5030" t="s">
        <v>89</v>
      </c>
      <c r="J49" s="4797">
        <v>42293</v>
      </c>
      <c r="K49" s="4797"/>
      <c r="L49" s="4797" t="s">
        <v>90</v>
      </c>
      <c r="M49" s="5052" t="s">
        <v>169</v>
      </c>
      <c r="N49" s="4797"/>
      <c r="O49" s="4797"/>
      <c r="P49" s="4393"/>
      <c r="Q49" s="4394"/>
      <c r="R49" s="4395"/>
      <c r="S49" s="4395"/>
      <c r="T49" s="4395"/>
      <c r="U49" s="3794" t="s">
        <v>1791</v>
      </c>
      <c r="V49" s="3727" t="s">
        <v>1792</v>
      </c>
      <c r="W49" s="3700" t="str">
        <f t="shared" si="2"/>
        <v>Yes</v>
      </c>
      <c r="X49" s="3701" t="s">
        <v>93</v>
      </c>
      <c r="Y49" s="3688" t="s">
        <v>94</v>
      </c>
      <c r="Z49" s="3688"/>
      <c r="AA49" s="3702" t="s">
        <v>1793</v>
      </c>
      <c r="AB49" s="3702" t="s">
        <v>1794</v>
      </c>
      <c r="AC49" s="3703"/>
      <c r="AD49" s="3704">
        <v>45717</v>
      </c>
      <c r="AE49" s="4145">
        <v>46082</v>
      </c>
      <c r="AF49" s="3705"/>
      <c r="AG49" s="3706">
        <v>46082</v>
      </c>
      <c r="AH49" s="3706">
        <v>44578</v>
      </c>
      <c r="AI49" s="3706">
        <v>44620</v>
      </c>
      <c r="AJ49" s="3713" t="s">
        <v>1795</v>
      </c>
      <c r="AK49" s="3707"/>
      <c r="AL49" s="4151" t="s">
        <v>1796</v>
      </c>
      <c r="AM49" s="3715" t="s">
        <v>1797</v>
      </c>
      <c r="AN49" s="3706">
        <v>44652</v>
      </c>
      <c r="AO49" s="3706">
        <v>44655</v>
      </c>
      <c r="AP49" s="3706">
        <v>44697</v>
      </c>
      <c r="AQ49" s="3695" t="s">
        <v>1798</v>
      </c>
      <c r="AR49" s="3708"/>
      <c r="AS49" s="3709" t="s">
        <v>1799</v>
      </c>
      <c r="AT49" s="3692" t="s">
        <v>1714</v>
      </c>
      <c r="AU49" s="3709" t="s">
        <v>1800</v>
      </c>
      <c r="AV49" s="3709">
        <v>45376</v>
      </c>
      <c r="AW49" s="3709">
        <v>45432</v>
      </c>
      <c r="AX49" s="4319" t="s">
        <v>1801</v>
      </c>
      <c r="AY49" s="3710"/>
      <c r="AZ49" s="3709">
        <v>46082</v>
      </c>
      <c r="BA49" s="3692"/>
      <c r="BB49" s="3709">
        <v>46082</v>
      </c>
      <c r="BC49" s="3709"/>
      <c r="BD49" s="3709"/>
      <c r="BE49" s="3692"/>
      <c r="BF49" s="3692"/>
      <c r="BG49" s="4089">
        <v>46447</v>
      </c>
      <c r="BH49" s="3706">
        <v>46447</v>
      </c>
      <c r="BI49" s="3711"/>
      <c r="BJ49" s="4089">
        <v>46753</v>
      </c>
      <c r="BK49" s="3706">
        <v>46753</v>
      </c>
      <c r="BL49" s="3711"/>
      <c r="BM49" s="4089">
        <v>47027</v>
      </c>
      <c r="BN49" s="3706">
        <v>47027</v>
      </c>
      <c r="BO49" s="3711"/>
      <c r="BP49" s="3712" t="s">
        <v>1802</v>
      </c>
      <c r="BQ49" s="4182" t="s">
        <v>1803</v>
      </c>
      <c r="BR49" s="3688" t="s">
        <v>1804</v>
      </c>
      <c r="BS49" s="3688"/>
      <c r="BT49" s="3716">
        <v>45320</v>
      </c>
      <c r="BU49" s="3716">
        <v>45776</v>
      </c>
      <c r="BV49" s="3695" t="s">
        <v>1805</v>
      </c>
      <c r="BW49" s="3716">
        <v>44274</v>
      </c>
      <c r="BX49" s="3716">
        <v>45686</v>
      </c>
      <c r="BY49" s="3695" t="s">
        <v>116</v>
      </c>
      <c r="BZ49" s="3716">
        <v>45776</v>
      </c>
      <c r="CA49" s="3716" t="s">
        <v>104</v>
      </c>
      <c r="CB49" s="1409"/>
      <c r="CC49" s="540" t="s">
        <v>579</v>
      </c>
      <c r="CD49" s="12"/>
      <c r="CE49" s="12"/>
      <c r="CF49" s="12"/>
      <c r="CG49" s="18"/>
    </row>
    <row r="50" spans="1:85" s="176" customFormat="1" ht="45" customHeight="1" x14ac:dyDescent="0.2">
      <c r="A50" s="3686" t="s">
        <v>1958</v>
      </c>
      <c r="B50" s="3687"/>
      <c r="C50" s="3688" t="s">
        <v>1959</v>
      </c>
      <c r="D50" s="3689" t="s">
        <v>1960</v>
      </c>
      <c r="E50" s="3859"/>
      <c r="F50" s="3695"/>
      <c r="G50" s="3695"/>
      <c r="H50" s="3705" t="s">
        <v>89</v>
      </c>
      <c r="I50" s="3695" t="s">
        <v>89</v>
      </c>
      <c r="J50" s="3696">
        <v>44643</v>
      </c>
      <c r="K50" s="3696"/>
      <c r="L50" s="5505"/>
      <c r="M50" s="5504"/>
      <c r="N50" s="5505"/>
      <c r="O50" s="4109"/>
      <c r="P50" s="3696"/>
      <c r="Q50" s="3732"/>
      <c r="R50" s="3698"/>
      <c r="S50" s="3733"/>
      <c r="T50" s="3733"/>
      <c r="U50" s="3794"/>
      <c r="V50" s="3734"/>
      <c r="W50" s="3700" t="str">
        <f t="shared" si="2"/>
        <v>Yes</v>
      </c>
      <c r="X50" s="4054" t="s">
        <v>93</v>
      </c>
      <c r="Y50" s="4031" t="s">
        <v>94</v>
      </c>
      <c r="Z50" s="3688"/>
      <c r="AA50" s="3726" t="s">
        <v>1961</v>
      </c>
      <c r="AB50" s="4255" t="s">
        <v>1962</v>
      </c>
      <c r="AC50" s="3729"/>
      <c r="AD50" s="3704">
        <v>45658</v>
      </c>
      <c r="AE50" s="4145">
        <v>46204</v>
      </c>
      <c r="AF50" s="3705" t="s">
        <v>1963</v>
      </c>
      <c r="AG50" s="3706">
        <v>46204</v>
      </c>
      <c r="AH50" s="3706"/>
      <c r="AI50" s="3706"/>
      <c r="AJ50" s="3735"/>
      <c r="AK50" s="3736"/>
      <c r="AL50" s="3709"/>
      <c r="AM50" s="3705"/>
      <c r="AN50" s="3706"/>
      <c r="AO50" s="3706"/>
      <c r="AP50" s="3706"/>
      <c r="AQ50" s="3696"/>
      <c r="AR50" s="4398"/>
      <c r="AS50" s="4111"/>
      <c r="AT50" s="3694"/>
      <c r="AU50" s="3709"/>
      <c r="AV50" s="3709"/>
      <c r="AW50" s="3709"/>
      <c r="AX50" s="3694"/>
      <c r="AY50" s="4399"/>
      <c r="AZ50" s="3709"/>
      <c r="BA50" s="3694"/>
      <c r="BB50" s="3709"/>
      <c r="BC50" s="3709"/>
      <c r="BD50" s="3709"/>
      <c r="BE50" s="3694"/>
      <c r="BF50" s="3694"/>
      <c r="BG50" s="4089">
        <v>46569</v>
      </c>
      <c r="BH50" s="3706">
        <v>46569</v>
      </c>
      <c r="BI50" s="3706"/>
      <c r="BJ50" s="4088">
        <v>46753</v>
      </c>
      <c r="BK50" s="3728">
        <v>46753</v>
      </c>
      <c r="BL50" s="3711"/>
      <c r="BM50" s="4089">
        <v>47088</v>
      </c>
      <c r="BN50" s="3706">
        <v>47088</v>
      </c>
      <c r="BO50" s="3711"/>
      <c r="BP50" s="3712" t="s">
        <v>1964</v>
      </c>
      <c r="BQ50" s="5383" t="s">
        <v>1965</v>
      </c>
      <c r="BR50" s="5423" t="s">
        <v>1966</v>
      </c>
      <c r="BS50" s="3684"/>
      <c r="BT50" s="3716"/>
      <c r="BU50" s="3716">
        <v>45807</v>
      </c>
      <c r="BV50" s="3696" t="s">
        <v>116</v>
      </c>
      <c r="BW50" s="3716"/>
      <c r="BX50" s="3716">
        <v>45807</v>
      </c>
      <c r="BY50" s="3716" t="s">
        <v>116</v>
      </c>
      <c r="BZ50" s="3716">
        <v>45807</v>
      </c>
      <c r="CA50" s="3716" t="s">
        <v>104</v>
      </c>
      <c r="CB50" s="2149"/>
      <c r="CC50" s="1178"/>
      <c r="CD50" s="1176"/>
      <c r="CE50" s="1176"/>
      <c r="CF50" s="1176"/>
      <c r="CG50" s="1175"/>
    </row>
    <row r="51" spans="1:85" s="176" customFormat="1" ht="45" customHeight="1" x14ac:dyDescent="0.2">
      <c r="A51" s="3686" t="s">
        <v>1980</v>
      </c>
      <c r="B51" s="3687"/>
      <c r="C51" s="3688" t="s">
        <v>1981</v>
      </c>
      <c r="D51" s="3689" t="s">
        <v>1982</v>
      </c>
      <c r="E51" s="3690" t="s">
        <v>193</v>
      </c>
      <c r="F51" s="3691" t="s">
        <v>974</v>
      </c>
      <c r="G51" s="3691" t="s">
        <v>266</v>
      </c>
      <c r="H51" s="3692" t="s">
        <v>89</v>
      </c>
      <c r="I51" s="3693" t="s">
        <v>89</v>
      </c>
      <c r="J51" s="3694">
        <v>44280</v>
      </c>
      <c r="K51" s="3694"/>
      <c r="L51" s="3694"/>
      <c r="M51" s="3866"/>
      <c r="N51" s="3694"/>
      <c r="O51" s="3694"/>
      <c r="P51" s="3696"/>
      <c r="Q51" s="3697"/>
      <c r="R51" s="3698"/>
      <c r="S51" s="3698"/>
      <c r="T51" s="3698"/>
      <c r="U51" s="3794"/>
      <c r="V51" s="3699"/>
      <c r="W51" s="3700" t="str">
        <f t="shared" si="2"/>
        <v>Yes</v>
      </c>
      <c r="X51" s="3701" t="s">
        <v>93</v>
      </c>
      <c r="Y51" s="3688" t="s">
        <v>94</v>
      </c>
      <c r="Z51" s="3688"/>
      <c r="AA51" s="3702" t="s">
        <v>1983</v>
      </c>
      <c r="AB51" s="3657" t="s">
        <v>1984</v>
      </c>
      <c r="AC51" s="3703"/>
      <c r="AD51" s="3706">
        <v>45839</v>
      </c>
      <c r="AE51" s="4145" t="s">
        <v>1985</v>
      </c>
      <c r="AF51" s="3705" t="s">
        <v>1075</v>
      </c>
      <c r="AG51" s="3691" t="s">
        <v>1986</v>
      </c>
      <c r="AH51" s="3706"/>
      <c r="AI51" s="3706"/>
      <c r="AJ51" s="3713"/>
      <c r="AK51" s="3707"/>
      <c r="AL51" s="3909"/>
      <c r="AM51" s="3715"/>
      <c r="AN51" s="3706"/>
      <c r="AO51" s="3706"/>
      <c r="AP51" s="3706"/>
      <c r="AQ51" s="3695"/>
      <c r="AR51" s="3708"/>
      <c r="AS51" s="3709"/>
      <c r="AT51" s="3692"/>
      <c r="AU51" s="3709"/>
      <c r="AV51" s="3709"/>
      <c r="AW51" s="3709"/>
      <c r="AX51" s="3692"/>
      <c r="AY51" s="3710"/>
      <c r="AZ51" s="3709"/>
      <c r="BA51" s="3692"/>
      <c r="BB51" s="3709"/>
      <c r="BC51" s="3709"/>
      <c r="BD51" s="3709"/>
      <c r="BE51" s="3692"/>
      <c r="BF51" s="3692"/>
      <c r="BG51" s="4089">
        <v>46174</v>
      </c>
      <c r="BH51" s="3706">
        <v>46174</v>
      </c>
      <c r="BI51" s="3711"/>
      <c r="BJ51" s="4089">
        <v>46204</v>
      </c>
      <c r="BK51" s="3706">
        <v>46204</v>
      </c>
      <c r="BL51" s="3711"/>
      <c r="BM51" s="4089" t="s">
        <v>114</v>
      </c>
      <c r="BN51" s="3706" t="s">
        <v>114</v>
      </c>
      <c r="BO51" s="3711"/>
      <c r="BP51" s="3870" t="s">
        <v>1987</v>
      </c>
      <c r="BQ51" s="4193" t="s">
        <v>1988</v>
      </c>
      <c r="BR51" s="3870" t="s">
        <v>1989</v>
      </c>
      <c r="BS51" s="3870"/>
      <c r="BT51" s="3716">
        <v>45807</v>
      </c>
      <c r="BU51" s="3716">
        <v>45951</v>
      </c>
      <c r="BV51" s="3695" t="s">
        <v>116</v>
      </c>
      <c r="BW51" s="3716">
        <v>45807</v>
      </c>
      <c r="BX51" s="3716">
        <v>45951</v>
      </c>
      <c r="BY51" s="3695" t="s">
        <v>116</v>
      </c>
      <c r="BZ51" s="3716">
        <v>45710</v>
      </c>
      <c r="CA51" s="3716" t="s">
        <v>4434</v>
      </c>
      <c r="CB51" s="1409"/>
      <c r="CC51" s="540"/>
      <c r="CD51" s="12"/>
      <c r="CE51" s="12"/>
      <c r="CF51" s="12"/>
      <c r="CG51" s="18" t="s">
        <v>93</v>
      </c>
    </row>
    <row r="52" spans="1:85" s="176" customFormat="1" ht="45" customHeight="1" x14ac:dyDescent="0.2">
      <c r="A52" s="3686" t="s">
        <v>1990</v>
      </c>
      <c r="B52" s="3687"/>
      <c r="C52" s="3688" t="s">
        <v>1991</v>
      </c>
      <c r="D52" s="3689"/>
      <c r="E52" s="3690"/>
      <c r="F52" s="3691"/>
      <c r="G52" s="3691"/>
      <c r="H52" s="3692" t="s">
        <v>89</v>
      </c>
      <c r="I52" s="3693" t="s">
        <v>89</v>
      </c>
      <c r="J52" s="3694">
        <v>45197</v>
      </c>
      <c r="K52" s="3694">
        <v>40591</v>
      </c>
      <c r="L52" s="3694"/>
      <c r="M52" s="3866"/>
      <c r="N52" s="3694"/>
      <c r="O52" s="3694"/>
      <c r="P52" s="3696"/>
      <c r="Q52" s="3697"/>
      <c r="R52" s="3698"/>
      <c r="S52" s="3733"/>
      <c r="T52" s="3733"/>
      <c r="U52" s="3794"/>
      <c r="V52" s="3699"/>
      <c r="W52" s="3700" t="b">
        <f t="shared" si="2"/>
        <v>0</v>
      </c>
      <c r="X52" s="3701" t="s">
        <v>111</v>
      </c>
      <c r="Y52" s="3688" t="s">
        <v>229</v>
      </c>
      <c r="Z52" s="3688"/>
      <c r="AA52" s="3703" t="s">
        <v>1992</v>
      </c>
      <c r="AB52" s="5522" t="s">
        <v>1993</v>
      </c>
      <c r="AC52" s="3703"/>
      <c r="AD52" s="3704">
        <v>45717</v>
      </c>
      <c r="AE52" s="4145"/>
      <c r="AF52" s="3705"/>
      <c r="AG52" s="3706"/>
      <c r="AH52" s="3706"/>
      <c r="AI52" s="3706"/>
      <c r="AJ52" s="3713"/>
      <c r="AK52" s="3707"/>
      <c r="AL52" s="3909"/>
      <c r="AM52" s="3714"/>
      <c r="AN52" s="3706"/>
      <c r="AO52" s="3706"/>
      <c r="AP52" s="3706"/>
      <c r="AQ52" s="3695"/>
      <c r="AR52" s="3708"/>
      <c r="AS52" s="3709"/>
      <c r="AT52" s="3692"/>
      <c r="AU52" s="3709"/>
      <c r="AV52" s="3709"/>
      <c r="AW52" s="3709"/>
      <c r="AX52" s="3692"/>
      <c r="AY52" s="3710"/>
      <c r="AZ52" s="3709"/>
      <c r="BA52" s="3692"/>
      <c r="BB52" s="3709"/>
      <c r="BC52" s="3709"/>
      <c r="BD52" s="3709"/>
      <c r="BE52" s="3692"/>
      <c r="BF52" s="3692"/>
      <c r="BG52" s="4089"/>
      <c r="BH52" s="3706"/>
      <c r="BI52" s="3711"/>
      <c r="BJ52" s="4089"/>
      <c r="BK52" s="3706"/>
      <c r="BL52" s="3711"/>
      <c r="BM52" s="4089"/>
      <c r="BN52" s="3706"/>
      <c r="BO52" s="3711"/>
      <c r="BP52" s="3688" t="s">
        <v>1994</v>
      </c>
      <c r="BQ52" s="4193"/>
      <c r="BR52" s="3870"/>
      <c r="BS52" s="3870"/>
      <c r="BT52" s="3716">
        <v>45807</v>
      </c>
      <c r="BU52" s="3716">
        <v>45902</v>
      </c>
      <c r="BV52" s="3695" t="s">
        <v>116</v>
      </c>
      <c r="BW52" s="3716">
        <v>45807</v>
      </c>
      <c r="BX52" s="3716">
        <v>45902</v>
      </c>
      <c r="BY52" s="3695" t="s">
        <v>116</v>
      </c>
      <c r="BZ52" s="3716">
        <v>45807</v>
      </c>
      <c r="CA52" s="3716" t="s">
        <v>104</v>
      </c>
      <c r="CB52" s="2149"/>
      <c r="CC52" s="2120"/>
      <c r="CD52" s="2683"/>
      <c r="CE52" s="2683"/>
      <c r="CF52" s="2683"/>
      <c r="CG52" s="2684" t="s">
        <v>93</v>
      </c>
    </row>
    <row r="53" spans="1:85" s="176" customFormat="1" ht="45" customHeight="1" x14ac:dyDescent="0.2">
      <c r="A53" s="3686" t="s">
        <v>1995</v>
      </c>
      <c r="B53" s="3687"/>
      <c r="C53" s="3688" t="s">
        <v>1996</v>
      </c>
      <c r="D53" s="3689"/>
      <c r="E53" s="3690"/>
      <c r="F53" s="3691"/>
      <c r="G53" s="3691"/>
      <c r="H53" s="3692" t="s">
        <v>89</v>
      </c>
      <c r="I53" s="3693" t="s">
        <v>89</v>
      </c>
      <c r="J53" s="3694">
        <v>45497</v>
      </c>
      <c r="K53" s="3694">
        <v>43719</v>
      </c>
      <c r="L53" s="3694"/>
      <c r="M53" s="3866"/>
      <c r="N53" s="3694"/>
      <c r="O53" s="3694" t="s">
        <v>90</v>
      </c>
      <c r="P53" s="3696"/>
      <c r="Q53" s="3697"/>
      <c r="R53" s="3698"/>
      <c r="S53" s="3698"/>
      <c r="T53" s="3698"/>
      <c r="U53" s="3794"/>
      <c r="V53" s="3699"/>
      <c r="W53" s="3700" t="b">
        <f t="shared" si="2"/>
        <v>0</v>
      </c>
      <c r="X53" s="3701" t="s">
        <v>237</v>
      </c>
      <c r="Y53" s="3688" t="s">
        <v>229</v>
      </c>
      <c r="Z53" s="3688"/>
      <c r="AA53" s="4307" t="s">
        <v>1997</v>
      </c>
      <c r="AB53" s="3703"/>
      <c r="AC53" s="3703"/>
      <c r="AD53" s="3704">
        <v>44621</v>
      </c>
      <c r="AE53" s="4145"/>
      <c r="AF53" s="3705"/>
      <c r="AG53" s="3706"/>
      <c r="AH53" s="3706"/>
      <c r="AI53" s="3706"/>
      <c r="AJ53" s="3713"/>
      <c r="AK53" s="3707"/>
      <c r="AL53" s="3709"/>
      <c r="AM53" s="3705"/>
      <c r="AN53" s="3706"/>
      <c r="AO53" s="3706"/>
      <c r="AP53" s="3706"/>
      <c r="AQ53" s="3695"/>
      <c r="AR53" s="3708"/>
      <c r="AS53" s="3709"/>
      <c r="AT53" s="3692"/>
      <c r="AU53" s="3709"/>
      <c r="AV53" s="3709"/>
      <c r="AW53" s="3709"/>
      <c r="AX53" s="3692"/>
      <c r="AY53" s="3710"/>
      <c r="AZ53" s="3709"/>
      <c r="BA53" s="3692"/>
      <c r="BB53" s="3709"/>
      <c r="BC53" s="3709"/>
      <c r="BD53" s="3709"/>
      <c r="BE53" s="3692"/>
      <c r="BF53" s="3692"/>
      <c r="BG53" s="4089"/>
      <c r="BH53" s="3706"/>
      <c r="BI53" s="3711"/>
      <c r="BJ53" s="4089"/>
      <c r="BK53" s="3706"/>
      <c r="BL53" s="3711"/>
      <c r="BM53" s="4089"/>
      <c r="BN53" s="3706"/>
      <c r="BO53" s="3711"/>
      <c r="BP53" s="3688" t="s">
        <v>1994</v>
      </c>
      <c r="BQ53" s="4182"/>
      <c r="BR53" s="3688" t="s">
        <v>1998</v>
      </c>
      <c r="BS53" s="3688"/>
      <c r="BT53" s="3716">
        <v>45938</v>
      </c>
      <c r="BU53" s="3716">
        <v>44848</v>
      </c>
      <c r="BV53" s="3695" t="s">
        <v>116</v>
      </c>
      <c r="BW53" s="3716">
        <v>45807</v>
      </c>
      <c r="BX53" s="3716">
        <v>44848</v>
      </c>
      <c r="BY53" s="3695" t="s">
        <v>116</v>
      </c>
      <c r="BZ53" s="3716">
        <v>45807</v>
      </c>
      <c r="CA53" s="3716" t="s">
        <v>104</v>
      </c>
      <c r="CB53" s="2185"/>
      <c r="CC53" s="2186" t="s">
        <v>1999</v>
      </c>
      <c r="CD53" s="12"/>
      <c r="CE53" s="12"/>
      <c r="CF53" s="12"/>
      <c r="CG53" s="18"/>
    </row>
    <row r="54" spans="1:85" s="176" customFormat="1" ht="45" customHeight="1" x14ac:dyDescent="0.2">
      <c r="A54" s="3686" t="s">
        <v>2002</v>
      </c>
      <c r="B54" s="3687"/>
      <c r="C54" s="3688" t="s">
        <v>2003</v>
      </c>
      <c r="D54" s="3689" t="s">
        <v>2004</v>
      </c>
      <c r="E54" s="3690" t="s">
        <v>193</v>
      </c>
      <c r="F54" s="3691"/>
      <c r="G54" s="3691"/>
      <c r="H54" s="3692" t="s">
        <v>89</v>
      </c>
      <c r="I54" s="3693" t="s">
        <v>89</v>
      </c>
      <c r="J54" s="3694">
        <v>45378</v>
      </c>
      <c r="K54" s="3694">
        <v>40752</v>
      </c>
      <c r="L54" s="3694" t="s">
        <v>90</v>
      </c>
      <c r="M54" s="3866" t="s">
        <v>515</v>
      </c>
      <c r="N54" s="3694"/>
      <c r="O54" s="3694"/>
      <c r="P54" s="3696"/>
      <c r="Q54" s="3697"/>
      <c r="R54" s="3698"/>
      <c r="S54" s="3733"/>
      <c r="T54" s="3733"/>
      <c r="U54" s="3794"/>
      <c r="V54" s="3699"/>
      <c r="W54" s="3700" t="str">
        <f t="shared" si="2"/>
        <v>Yes</v>
      </c>
      <c r="X54" s="3701" t="s">
        <v>93</v>
      </c>
      <c r="Y54" s="3688" t="s">
        <v>94</v>
      </c>
      <c r="Z54" s="3688"/>
      <c r="AA54" s="3702" t="s">
        <v>2005</v>
      </c>
      <c r="AB54" s="3702" t="s">
        <v>2006</v>
      </c>
      <c r="AC54" s="3703"/>
      <c r="AD54" s="3704">
        <v>45717</v>
      </c>
      <c r="AE54" s="4145">
        <v>46143</v>
      </c>
      <c r="AF54" s="3705" t="s">
        <v>1963</v>
      </c>
      <c r="AG54" s="3706">
        <v>46143</v>
      </c>
      <c r="AH54" s="3706"/>
      <c r="AI54" s="3706"/>
      <c r="AJ54" s="3908"/>
      <c r="AK54" s="3707"/>
      <c r="AL54" s="4376"/>
      <c r="AM54" s="3714"/>
      <c r="AN54" s="3706"/>
      <c r="AO54" s="3706"/>
      <c r="AP54" s="3706"/>
      <c r="AQ54" s="3695"/>
      <c r="AR54" s="3708"/>
      <c r="AS54" s="3709"/>
      <c r="AT54" s="3692"/>
      <c r="AU54" s="3709"/>
      <c r="AV54" s="3709"/>
      <c r="AW54" s="3709"/>
      <c r="AX54" s="3692"/>
      <c r="AY54" s="3710"/>
      <c r="AZ54" s="3709"/>
      <c r="BA54" s="3692"/>
      <c r="BB54" s="3709"/>
      <c r="BC54" s="3709"/>
      <c r="BD54" s="3709"/>
      <c r="BE54" s="3692"/>
      <c r="BF54" s="3692"/>
      <c r="BG54" s="4089">
        <v>46753</v>
      </c>
      <c r="BH54" s="3706">
        <v>46753</v>
      </c>
      <c r="BI54" s="3711"/>
      <c r="BJ54" s="4089">
        <v>46844</v>
      </c>
      <c r="BK54" s="3706">
        <v>46844</v>
      </c>
      <c r="BL54" s="3711"/>
      <c r="BM54" s="4089">
        <v>47058</v>
      </c>
      <c r="BN54" s="3706">
        <v>47058</v>
      </c>
      <c r="BO54" s="3711"/>
      <c r="BP54" s="3688" t="s">
        <v>2007</v>
      </c>
      <c r="BQ54" s="4182" t="s">
        <v>2008</v>
      </c>
      <c r="BR54" s="3688"/>
      <c r="BS54" s="3688"/>
      <c r="BT54" s="3716">
        <v>44673</v>
      </c>
      <c r="BU54" s="3716">
        <v>45807</v>
      </c>
      <c r="BV54" s="3695" t="s">
        <v>116</v>
      </c>
      <c r="BW54" s="3716"/>
      <c r="BX54" s="3716">
        <v>45807</v>
      </c>
      <c r="BY54" s="3695" t="s">
        <v>116</v>
      </c>
      <c r="BZ54" s="3716">
        <v>45807</v>
      </c>
      <c r="CA54" s="3716" t="s">
        <v>104</v>
      </c>
      <c r="CB54" s="2177"/>
      <c r="CC54" s="2151" t="s">
        <v>2009</v>
      </c>
      <c r="CD54" s="12"/>
      <c r="CE54" s="12"/>
      <c r="CF54" s="12"/>
      <c r="CG54" s="18"/>
    </row>
    <row r="55" spans="1:85" s="176" customFormat="1" ht="45" customHeight="1" x14ac:dyDescent="0.2">
      <c r="A55" s="3686" t="s">
        <v>2029</v>
      </c>
      <c r="B55" s="3687"/>
      <c r="C55" s="3688" t="s">
        <v>2030</v>
      </c>
      <c r="D55" s="3689" t="s">
        <v>2031</v>
      </c>
      <c r="E55" s="5478">
        <v>2343</v>
      </c>
      <c r="F55" s="3691" t="s">
        <v>1211</v>
      </c>
      <c r="G55" s="3695">
        <v>2043</v>
      </c>
      <c r="H55" s="3692" t="s">
        <v>89</v>
      </c>
      <c r="I55" s="3693" t="s">
        <v>89</v>
      </c>
      <c r="J55" s="3694">
        <v>43523</v>
      </c>
      <c r="K55" s="3694"/>
      <c r="L55" s="1389"/>
      <c r="M55" s="2002"/>
      <c r="N55" s="1389"/>
      <c r="O55" s="3694"/>
      <c r="P55" s="3696"/>
      <c r="Q55" s="3697"/>
      <c r="R55" s="3698"/>
      <c r="S55" s="3698"/>
      <c r="T55" s="3698"/>
      <c r="U55" s="3794"/>
      <c r="V55" s="3699"/>
      <c r="W55" s="3700" t="str">
        <f t="shared" si="2"/>
        <v>Yes</v>
      </c>
      <c r="X55" s="3701" t="s">
        <v>93</v>
      </c>
      <c r="Y55" s="3688" t="s">
        <v>94</v>
      </c>
      <c r="Z55" s="3688"/>
      <c r="AA55" s="3702" t="s">
        <v>2032</v>
      </c>
      <c r="AB55" s="4272" t="s">
        <v>2033</v>
      </c>
      <c r="AC55" s="4122"/>
      <c r="AD55" s="3704">
        <v>45839</v>
      </c>
      <c r="AE55" s="4145" t="s">
        <v>2034</v>
      </c>
      <c r="AF55" s="3705" t="s">
        <v>2035</v>
      </c>
      <c r="AG55" s="3706">
        <v>46357</v>
      </c>
      <c r="AH55" s="3706"/>
      <c r="AI55" s="3706"/>
      <c r="AJ55" s="3713"/>
      <c r="AK55" s="3707"/>
      <c r="AL55" s="3709"/>
      <c r="AM55" s="3705"/>
      <c r="AN55" s="3706"/>
      <c r="AO55" s="3706"/>
      <c r="AP55" s="3706"/>
      <c r="AQ55" s="3695"/>
      <c r="AR55" s="3708"/>
      <c r="AS55" s="3709"/>
      <c r="AT55" s="3692"/>
      <c r="AU55" s="3709"/>
      <c r="AV55" s="3709"/>
      <c r="AW55" s="3709"/>
      <c r="AX55" s="3692"/>
      <c r="AY55" s="3710"/>
      <c r="AZ55" s="3709"/>
      <c r="BA55" s="3692"/>
      <c r="BB55" s="3709"/>
      <c r="BC55" s="3709"/>
      <c r="BD55" s="3709"/>
      <c r="BE55" s="3692"/>
      <c r="BF55" s="3692"/>
      <c r="BG55" s="4089">
        <v>46692</v>
      </c>
      <c r="BH55" s="3706">
        <v>46692</v>
      </c>
      <c r="BI55" s="3711"/>
      <c r="BJ55" s="4089">
        <v>46753</v>
      </c>
      <c r="BK55" s="3706">
        <v>46753</v>
      </c>
      <c r="BL55" s="3711"/>
      <c r="BM55" s="4089" t="s">
        <v>114</v>
      </c>
      <c r="BN55" s="3706" t="s">
        <v>114</v>
      </c>
      <c r="BO55" s="3711"/>
      <c r="BP55" s="3688" t="s">
        <v>2036</v>
      </c>
      <c r="BQ55" s="4694" t="s">
        <v>1059</v>
      </c>
      <c r="BR55" s="3688" t="s">
        <v>2037</v>
      </c>
      <c r="BS55" s="540"/>
      <c r="BT55" s="3716">
        <v>45807</v>
      </c>
      <c r="BU55" s="3716">
        <v>45951</v>
      </c>
      <c r="BV55" s="3695" t="s">
        <v>116</v>
      </c>
      <c r="BW55" s="3716">
        <v>45687</v>
      </c>
      <c r="BX55" s="3716">
        <v>45951</v>
      </c>
      <c r="BY55" s="3695" t="s">
        <v>116</v>
      </c>
      <c r="BZ55" s="3716">
        <v>45951</v>
      </c>
      <c r="CA55" s="3716" t="s">
        <v>104</v>
      </c>
      <c r="CB55" s="1409"/>
      <c r="CC55" s="540"/>
      <c r="CD55" s="12"/>
      <c r="CE55" s="12"/>
      <c r="CF55" s="12"/>
      <c r="CG55" s="18"/>
    </row>
    <row r="56" spans="1:85" s="176" customFormat="1" ht="45" customHeight="1" x14ac:dyDescent="0.2">
      <c r="A56" s="4462" t="s">
        <v>2038</v>
      </c>
      <c r="B56" s="5603"/>
      <c r="C56" s="3720" t="s">
        <v>2039</v>
      </c>
      <c r="D56" s="4462" t="s">
        <v>2040</v>
      </c>
      <c r="E56" s="5610" t="s">
        <v>226</v>
      </c>
      <c r="F56" s="4789"/>
      <c r="G56" s="4789"/>
      <c r="H56" s="4466"/>
      <c r="I56" s="3723"/>
      <c r="J56" s="4468">
        <v>42375</v>
      </c>
      <c r="K56" s="4130"/>
      <c r="L56" s="4130"/>
      <c r="M56" s="5483"/>
      <c r="N56" s="4468"/>
      <c r="O56" s="4468"/>
      <c r="P56" s="4468"/>
      <c r="Q56" s="4470"/>
      <c r="R56" s="4472"/>
      <c r="S56" s="4472"/>
      <c r="T56" s="4472"/>
      <c r="U56" s="4475">
        <v>45292</v>
      </c>
      <c r="V56" s="4477" t="s">
        <v>1577</v>
      </c>
      <c r="W56" s="4323" t="b">
        <f t="shared" si="2"/>
        <v>0</v>
      </c>
      <c r="X56" s="4478" t="s">
        <v>228</v>
      </c>
      <c r="Y56" s="3720" t="s">
        <v>94</v>
      </c>
      <c r="Z56" s="3720"/>
      <c r="AA56" s="5573" t="s">
        <v>2041</v>
      </c>
      <c r="AB56" s="5573" t="s">
        <v>2042</v>
      </c>
      <c r="AC56" s="5571"/>
      <c r="AD56" s="5182">
        <v>45717</v>
      </c>
      <c r="AE56" s="4482"/>
      <c r="AF56" s="5199"/>
      <c r="AG56" s="4485"/>
      <c r="AH56" s="4485"/>
      <c r="AI56" s="4485"/>
      <c r="AJ56" s="4486"/>
      <c r="AK56" s="5469"/>
      <c r="AL56" s="5656"/>
      <c r="AM56" s="5660"/>
      <c r="AN56" s="4485"/>
      <c r="AO56" s="4485"/>
      <c r="AP56" s="4485"/>
      <c r="AQ56" s="3723"/>
      <c r="AR56" s="5470"/>
      <c r="AS56" s="5667"/>
      <c r="AT56" s="5670"/>
      <c r="AU56" s="5667"/>
      <c r="AV56" s="5674"/>
      <c r="AW56" s="5674"/>
      <c r="AX56" s="5670"/>
      <c r="AY56" s="5677"/>
      <c r="AZ56" s="5667"/>
      <c r="BA56" s="5681"/>
      <c r="BB56" s="5667"/>
      <c r="BC56" s="5674"/>
      <c r="BD56" s="5674"/>
      <c r="BE56" s="5670"/>
      <c r="BF56" s="5670"/>
      <c r="BG56" s="4495"/>
      <c r="BH56" s="4485"/>
      <c r="BI56" s="4485"/>
      <c r="BJ56" s="4495"/>
      <c r="BK56" s="4485"/>
      <c r="BL56" s="4496"/>
      <c r="BM56" s="4495"/>
      <c r="BN56" s="4497"/>
      <c r="BO56" s="3711"/>
      <c r="BP56" s="5692" t="s">
        <v>2043</v>
      </c>
      <c r="BQ56" s="5692" t="s">
        <v>2044</v>
      </c>
      <c r="BR56" s="3712"/>
      <c r="BS56" s="3688"/>
      <c r="BT56" s="3716">
        <v>45680</v>
      </c>
      <c r="BU56" s="3716">
        <v>45807</v>
      </c>
      <c r="BV56" s="3695" t="s">
        <v>116</v>
      </c>
      <c r="BW56" s="3716">
        <v>45807</v>
      </c>
      <c r="BX56" s="3716"/>
      <c r="BY56" s="3695" t="s">
        <v>116</v>
      </c>
      <c r="BZ56" s="3716">
        <v>45807</v>
      </c>
      <c r="CA56" s="3716" t="s">
        <v>104</v>
      </c>
      <c r="CB56" s="1409"/>
      <c r="CC56" s="540" t="s">
        <v>2045</v>
      </c>
      <c r="CD56" s="12"/>
      <c r="CE56" s="12"/>
      <c r="CF56" s="12"/>
      <c r="CG56" s="18"/>
    </row>
    <row r="57" spans="1:85" s="176" customFormat="1" ht="45" customHeight="1" x14ac:dyDescent="0.2">
      <c r="A57" s="3947" t="s">
        <v>2046</v>
      </c>
      <c r="B57" s="3952"/>
      <c r="C57" s="3947" t="s">
        <v>2047</v>
      </c>
      <c r="D57" s="5605" t="s">
        <v>635</v>
      </c>
      <c r="E57" s="3690" t="s">
        <v>193</v>
      </c>
      <c r="F57" s="5612"/>
      <c r="G57" s="5612"/>
      <c r="H57" s="5614" t="s">
        <v>89</v>
      </c>
      <c r="I57" s="5614" t="s">
        <v>89</v>
      </c>
      <c r="J57" s="5618">
        <v>44335</v>
      </c>
      <c r="K57" s="5618">
        <v>40471</v>
      </c>
      <c r="L57" s="5618"/>
      <c r="M57" s="5622"/>
      <c r="N57" s="5618"/>
      <c r="O57" s="5618"/>
      <c r="P57" s="5618"/>
      <c r="Q57" s="5618"/>
      <c r="R57" s="5618"/>
      <c r="S57" s="5618"/>
      <c r="T57" s="5618"/>
      <c r="U57" s="5626"/>
      <c r="V57" s="5618"/>
      <c r="W57" s="3700" t="str">
        <f t="shared" si="2"/>
        <v>Yes</v>
      </c>
      <c r="X57" s="3701" t="s">
        <v>93</v>
      </c>
      <c r="Y57" s="3947" t="s">
        <v>94</v>
      </c>
      <c r="Z57" s="3947"/>
      <c r="AA57" s="5637"/>
      <c r="AB57" s="5641" t="s">
        <v>2048</v>
      </c>
      <c r="AC57" s="5637"/>
      <c r="AD57" s="5626">
        <v>45689</v>
      </c>
      <c r="AE57" s="4145" t="s">
        <v>331</v>
      </c>
      <c r="AF57" s="5612" t="s">
        <v>2049</v>
      </c>
      <c r="AG57" s="5626">
        <v>46143</v>
      </c>
      <c r="AH57" s="3706"/>
      <c r="AI57" s="5626"/>
      <c r="AJ57" s="5651"/>
      <c r="AK57" s="3707"/>
      <c r="AL57" s="3909"/>
      <c r="AM57" s="5659"/>
      <c r="AN57" s="5626"/>
      <c r="AO57" s="5626"/>
      <c r="AP57" s="5626"/>
      <c r="AQ57" s="3723"/>
      <c r="AR57" s="5470"/>
      <c r="AS57" s="5667"/>
      <c r="AT57" s="5670"/>
      <c r="AU57" s="5667"/>
      <c r="AV57" s="5674"/>
      <c r="AW57" s="5674"/>
      <c r="AX57" s="5670"/>
      <c r="AY57" s="5677"/>
      <c r="AZ57" s="5626"/>
      <c r="BA57" s="5614"/>
      <c r="BB57" s="5626"/>
      <c r="BC57" s="5626"/>
      <c r="BD57" s="5626"/>
      <c r="BE57" s="5614"/>
      <c r="BF57" s="5683"/>
      <c r="BG57" s="3709" t="s">
        <v>2050</v>
      </c>
      <c r="BH57" s="3706">
        <v>46508</v>
      </c>
      <c r="BI57" s="3711"/>
      <c r="BJ57" s="3709">
        <v>46692</v>
      </c>
      <c r="BK57" s="3706">
        <v>46692</v>
      </c>
      <c r="BL57" s="3711"/>
      <c r="BM57" s="3709">
        <v>46966</v>
      </c>
      <c r="BN57" s="3706">
        <v>46966</v>
      </c>
      <c r="BO57" s="3711"/>
      <c r="BP57" s="5691"/>
      <c r="BQ57" s="5697" t="s">
        <v>132</v>
      </c>
      <c r="BR57" s="5702"/>
      <c r="BS57" s="5703"/>
      <c r="BT57" s="5705">
        <v>45807</v>
      </c>
      <c r="BU57" s="5705">
        <v>45700</v>
      </c>
      <c r="BV57" s="5706" t="s">
        <v>116</v>
      </c>
      <c r="BW57" s="5705">
        <v>45807</v>
      </c>
      <c r="BX57" s="5708">
        <v>45700</v>
      </c>
      <c r="BY57" s="5709" t="s">
        <v>116</v>
      </c>
      <c r="BZ57" s="5710">
        <v>45687</v>
      </c>
      <c r="CA57" s="3716" t="s">
        <v>104</v>
      </c>
      <c r="CB57" s="2481"/>
      <c r="CC57" s="5712"/>
      <c r="CD57" s="2179"/>
      <c r="CE57" s="12"/>
      <c r="CF57" s="12"/>
      <c r="CG57" s="18" t="s">
        <v>93</v>
      </c>
    </row>
    <row r="58" spans="1:85" s="176" customFormat="1" ht="45" customHeight="1" x14ac:dyDescent="0.2">
      <c r="A58" s="3947" t="s">
        <v>2051</v>
      </c>
      <c r="B58" s="3952"/>
      <c r="C58" s="3947" t="s">
        <v>2052</v>
      </c>
      <c r="D58" s="4049" t="s">
        <v>2053</v>
      </c>
      <c r="E58" s="3718" t="s">
        <v>193</v>
      </c>
      <c r="F58" s="4016"/>
      <c r="G58" s="4016"/>
      <c r="H58" s="4043" t="s">
        <v>89</v>
      </c>
      <c r="I58" s="4043" t="s">
        <v>89</v>
      </c>
      <c r="J58" s="3975">
        <v>44461</v>
      </c>
      <c r="K58" s="4051">
        <v>42270</v>
      </c>
      <c r="L58" s="4051"/>
      <c r="M58" s="4778"/>
      <c r="N58" s="4051"/>
      <c r="O58" s="4051"/>
      <c r="P58" s="3975"/>
      <c r="Q58" s="4053"/>
      <c r="R58" s="4010"/>
      <c r="S58" s="4010"/>
      <c r="T58" s="4010"/>
      <c r="U58" s="5506"/>
      <c r="V58" s="5507"/>
      <c r="W58" s="5628" t="str">
        <f t="shared" si="2"/>
        <v>Yes</v>
      </c>
      <c r="X58" s="4054" t="s">
        <v>93</v>
      </c>
      <c r="Y58" s="4031" t="s">
        <v>94</v>
      </c>
      <c r="Z58" s="4031"/>
      <c r="AA58" s="4055" t="s">
        <v>2054</v>
      </c>
      <c r="AB58" s="5511" t="s">
        <v>2055</v>
      </c>
      <c r="AC58" s="4056"/>
      <c r="AD58" s="4015">
        <v>45717</v>
      </c>
      <c r="AE58" s="4291">
        <v>46082</v>
      </c>
      <c r="AF58" s="4013" t="s">
        <v>219</v>
      </c>
      <c r="AG58" s="4015">
        <v>46082</v>
      </c>
      <c r="AH58" s="4015"/>
      <c r="AI58" s="4015"/>
      <c r="AJ58" s="4057"/>
      <c r="AK58" s="4058"/>
      <c r="AL58" s="5655">
        <v>46266</v>
      </c>
      <c r="AM58" s="5509" t="s">
        <v>219</v>
      </c>
      <c r="AN58" s="4015">
        <v>46266</v>
      </c>
      <c r="AO58" s="4015"/>
      <c r="AP58" s="4015"/>
      <c r="AQ58" s="5664"/>
      <c r="AR58" s="5665"/>
      <c r="AS58" s="5666"/>
      <c r="AT58" s="5668"/>
      <c r="AU58" s="5672"/>
      <c r="AV58" s="4023"/>
      <c r="AW58" s="4023"/>
      <c r="AX58" s="5668"/>
      <c r="AY58" s="5675"/>
      <c r="AZ58" s="5666"/>
      <c r="BA58" s="5678"/>
      <c r="BB58" s="5666"/>
      <c r="BC58" s="4023"/>
      <c r="BD58" s="4023"/>
      <c r="BE58" s="4024"/>
      <c r="BF58" s="4024"/>
      <c r="BG58" s="4297">
        <v>46753</v>
      </c>
      <c r="BH58" s="4015">
        <v>46753</v>
      </c>
      <c r="BI58" s="4015"/>
      <c r="BJ58" s="4297" t="s">
        <v>2056</v>
      </c>
      <c r="BK58" s="4015">
        <v>46966</v>
      </c>
      <c r="BL58" s="4028"/>
      <c r="BM58" s="4297" t="s">
        <v>2057</v>
      </c>
      <c r="BN58" s="4060">
        <v>47150</v>
      </c>
      <c r="BO58" s="4028"/>
      <c r="BP58" s="4031" t="s">
        <v>2058</v>
      </c>
      <c r="BQ58" s="4782" t="s">
        <v>355</v>
      </c>
      <c r="BR58" s="3688"/>
      <c r="BS58" s="4031"/>
      <c r="BT58" s="3976">
        <v>45320</v>
      </c>
      <c r="BU58" s="3976">
        <v>45951</v>
      </c>
      <c r="BV58" s="4043" t="s">
        <v>116</v>
      </c>
      <c r="BW58" s="3976"/>
      <c r="BX58" s="5707">
        <v>45951</v>
      </c>
      <c r="BY58" s="4043" t="s">
        <v>116</v>
      </c>
      <c r="BZ58" s="3976">
        <v>45951</v>
      </c>
      <c r="CA58" s="3716" t="s">
        <v>104</v>
      </c>
      <c r="CB58" s="1621"/>
      <c r="CC58" s="1059" t="s">
        <v>2059</v>
      </c>
      <c r="CD58" s="12"/>
      <c r="CE58" s="12"/>
      <c r="CF58" s="12"/>
      <c r="CG58" s="18"/>
    </row>
    <row r="59" spans="1:85" s="176" customFormat="1" ht="59" customHeight="1" x14ac:dyDescent="0.2">
      <c r="A59" s="3947" t="s">
        <v>2060</v>
      </c>
      <c r="B59" s="3952"/>
      <c r="C59" s="3947" t="s">
        <v>2061</v>
      </c>
      <c r="D59" s="3689" t="s">
        <v>2062</v>
      </c>
      <c r="E59" s="3717" t="s">
        <v>193</v>
      </c>
      <c r="F59" s="3695">
        <v>2028</v>
      </c>
      <c r="G59" s="3695">
        <v>2043</v>
      </c>
      <c r="H59" s="3705" t="s">
        <v>89</v>
      </c>
      <c r="I59" s="3693" t="s">
        <v>89</v>
      </c>
      <c r="J59" s="3694" t="s">
        <v>2063</v>
      </c>
      <c r="K59" s="3694"/>
      <c r="L59" s="3943"/>
      <c r="M59" s="4091"/>
      <c r="N59" s="3943"/>
      <c r="O59" s="3943"/>
      <c r="P59" s="3696"/>
      <c r="Q59" s="3732"/>
      <c r="R59" s="3698"/>
      <c r="S59" s="3733"/>
      <c r="T59" s="3733"/>
      <c r="U59" s="3794"/>
      <c r="V59" s="5627"/>
      <c r="W59" s="5570" t="str">
        <f t="shared" si="2"/>
        <v>Yes</v>
      </c>
      <c r="X59" s="3701" t="s">
        <v>93</v>
      </c>
      <c r="Y59" s="3688" t="s">
        <v>267</v>
      </c>
      <c r="Z59" s="3688"/>
      <c r="AA59" s="3657" t="s">
        <v>2064</v>
      </c>
      <c r="AB59" s="3657" t="s">
        <v>2065</v>
      </c>
      <c r="AC59" s="3729"/>
      <c r="AD59" s="3972">
        <v>45778</v>
      </c>
      <c r="AE59" s="4145">
        <v>46447</v>
      </c>
      <c r="AF59" s="3705" t="s">
        <v>2066</v>
      </c>
      <c r="AG59" s="3706">
        <v>46447</v>
      </c>
      <c r="AH59" s="3706"/>
      <c r="AI59" s="3706"/>
      <c r="AJ59" s="5530"/>
      <c r="AK59" s="3736"/>
      <c r="AL59" s="3706"/>
      <c r="AM59" s="3705"/>
      <c r="AN59" s="3706"/>
      <c r="AO59" s="3706"/>
      <c r="AP59" s="3706"/>
      <c r="AQ59" s="3696"/>
      <c r="AR59" s="3707"/>
      <c r="AS59" s="4145"/>
      <c r="AT59" s="3694"/>
      <c r="AU59" s="3709"/>
      <c r="AV59" s="3709"/>
      <c r="AW59" s="3709"/>
      <c r="AX59" s="3694"/>
      <c r="AY59" s="3710"/>
      <c r="AZ59" s="3709"/>
      <c r="BA59" s="3694"/>
      <c r="BB59" s="3709"/>
      <c r="BC59" s="3709"/>
      <c r="BD59" s="3709"/>
      <c r="BE59" s="3694"/>
      <c r="BF59" s="3694"/>
      <c r="BG59" s="4089">
        <v>46661</v>
      </c>
      <c r="BH59" s="3706">
        <v>46661</v>
      </c>
      <c r="BI59" s="3711"/>
      <c r="BJ59" s="4089">
        <v>46692</v>
      </c>
      <c r="BK59" s="3706">
        <v>46692</v>
      </c>
      <c r="BL59" s="3711"/>
      <c r="BM59" s="4089">
        <v>46905</v>
      </c>
      <c r="BN59" s="3706">
        <v>46905</v>
      </c>
      <c r="BO59" s="3711"/>
      <c r="BP59" s="4316" t="s">
        <v>2065</v>
      </c>
      <c r="BQ59" s="4182" t="s">
        <v>915</v>
      </c>
      <c r="BR59" s="3712"/>
      <c r="BS59" s="3712"/>
      <c r="BT59" s="3716">
        <v>45951</v>
      </c>
      <c r="BU59" s="3716">
        <v>45807</v>
      </c>
      <c r="BV59" s="3695" t="s">
        <v>116</v>
      </c>
      <c r="BW59" s="3716">
        <v>45951</v>
      </c>
      <c r="BX59" s="3976">
        <v>45807</v>
      </c>
      <c r="BY59" s="3695" t="s">
        <v>116</v>
      </c>
      <c r="BZ59" s="3716">
        <v>45807</v>
      </c>
      <c r="CA59" s="3716" t="s">
        <v>104</v>
      </c>
      <c r="CB59" s="1409"/>
      <c r="CC59" s="1409"/>
      <c r="CD59" s="1176"/>
      <c r="CE59" s="1176"/>
      <c r="CF59" s="1176"/>
      <c r="CG59" s="1175"/>
    </row>
    <row r="60" spans="1:85" s="176" customFormat="1" ht="45" customHeight="1" x14ac:dyDescent="0.2">
      <c r="A60" s="3947" t="s">
        <v>2137</v>
      </c>
      <c r="B60" s="3952"/>
      <c r="C60" s="3947" t="s">
        <v>2138</v>
      </c>
      <c r="D60" s="3689" t="s">
        <v>2139</v>
      </c>
      <c r="E60" s="3718"/>
      <c r="F60" s="3691"/>
      <c r="G60" s="3691"/>
      <c r="H60" s="3692" t="s">
        <v>89</v>
      </c>
      <c r="I60" s="3695" t="s">
        <v>89</v>
      </c>
      <c r="J60" s="3696">
        <v>45029</v>
      </c>
      <c r="K60" s="3696">
        <v>42849</v>
      </c>
      <c r="L60" s="3696"/>
      <c r="M60" s="3696"/>
      <c r="N60" s="3696"/>
      <c r="O60" s="3696"/>
      <c r="P60" s="3696"/>
      <c r="Q60" s="3704"/>
      <c r="R60" s="3698"/>
      <c r="S60" s="3698"/>
      <c r="T60" s="5489"/>
      <c r="U60" s="5490"/>
      <c r="V60" s="5491"/>
      <c r="W60" s="3700" t="str">
        <f t="shared" si="2"/>
        <v>Yes</v>
      </c>
      <c r="X60" s="3701" t="s">
        <v>93</v>
      </c>
      <c r="Y60" s="3688" t="s">
        <v>94</v>
      </c>
      <c r="Z60" s="3688"/>
      <c r="AA60" s="3703" t="s">
        <v>2140</v>
      </c>
      <c r="AB60" s="3657" t="s">
        <v>2141</v>
      </c>
      <c r="AC60" s="3706"/>
      <c r="AD60" s="3704">
        <v>45717</v>
      </c>
      <c r="AE60" s="4145" t="s">
        <v>1660</v>
      </c>
      <c r="AF60" s="3705" t="s">
        <v>210</v>
      </c>
      <c r="AG60" s="3706">
        <v>46266</v>
      </c>
      <c r="AH60" s="3706"/>
      <c r="AI60" s="3706"/>
      <c r="AJ60" s="3713"/>
      <c r="AK60" s="5493"/>
      <c r="AL60" s="3692"/>
      <c r="AM60" s="3709"/>
      <c r="AN60" s="3706"/>
      <c r="AO60" s="3706"/>
      <c r="AP60" s="3695"/>
      <c r="AQ60" s="3706"/>
      <c r="AR60" s="3708"/>
      <c r="AS60" s="3709"/>
      <c r="AT60" s="3709"/>
      <c r="AU60" s="3709"/>
      <c r="AV60" s="3692"/>
      <c r="AW60" s="3709"/>
      <c r="AX60" s="3692"/>
      <c r="AY60" s="5495"/>
      <c r="AZ60" s="3709"/>
      <c r="BA60" s="3709"/>
      <c r="BB60" s="3692"/>
      <c r="BC60" s="3709"/>
      <c r="BD60" s="3709"/>
      <c r="BE60" s="3692"/>
      <c r="BF60" s="2125"/>
      <c r="BG60" s="4089" t="s">
        <v>2142</v>
      </c>
      <c r="BH60" s="3706">
        <v>46508</v>
      </c>
      <c r="BI60" s="3711"/>
      <c r="BJ60" s="4089">
        <v>46600</v>
      </c>
      <c r="BK60" s="3706">
        <v>46600</v>
      </c>
      <c r="BL60" s="3711"/>
      <c r="BM60" s="4089">
        <v>46844</v>
      </c>
      <c r="BN60" s="3706">
        <v>46844</v>
      </c>
      <c r="BO60" s="3711"/>
      <c r="BP60" s="3688" t="s">
        <v>2143</v>
      </c>
      <c r="BQ60" s="4182" t="s">
        <v>2144</v>
      </c>
      <c r="BR60" s="2120" t="s">
        <v>2145</v>
      </c>
      <c r="BS60" s="2120" t="s">
        <v>2146</v>
      </c>
      <c r="BT60" s="3716">
        <v>44659</v>
      </c>
      <c r="BU60" s="3716">
        <v>45755</v>
      </c>
      <c r="BV60" s="3695" t="s">
        <v>116</v>
      </c>
      <c r="BW60" s="3716">
        <v>44657</v>
      </c>
      <c r="BX60" s="3716">
        <v>45755</v>
      </c>
      <c r="BY60" s="3695" t="s">
        <v>116</v>
      </c>
      <c r="BZ60" s="3716">
        <v>45755</v>
      </c>
      <c r="CA60" s="3716" t="s">
        <v>104</v>
      </c>
      <c r="CB60" s="2149"/>
      <c r="CC60" s="2120" t="s">
        <v>2147</v>
      </c>
      <c r="CD60" s="12"/>
      <c r="CE60" s="12"/>
      <c r="CF60" s="12"/>
      <c r="CG60" s="18"/>
    </row>
    <row r="61" spans="1:85" s="176" customFormat="1" ht="45" customHeight="1" x14ac:dyDescent="0.2">
      <c r="A61" s="5590" t="s">
        <v>2169</v>
      </c>
      <c r="B61" s="5591"/>
      <c r="C61" s="4031" t="s">
        <v>2170</v>
      </c>
      <c r="D61" s="3689" t="s">
        <v>2171</v>
      </c>
      <c r="E61" s="3690" t="s">
        <v>193</v>
      </c>
      <c r="F61" s="3691"/>
      <c r="G61" s="3691"/>
      <c r="H61" s="3695"/>
      <c r="I61" s="3693"/>
      <c r="J61" s="3694">
        <v>43046</v>
      </c>
      <c r="K61" s="3694"/>
      <c r="L61" s="3694"/>
      <c r="M61" s="3866"/>
      <c r="N61" s="3694"/>
      <c r="O61" s="3694"/>
      <c r="P61" s="3696"/>
      <c r="Q61" s="3697"/>
      <c r="R61" s="3698"/>
      <c r="S61" s="3698"/>
      <c r="T61" s="3698"/>
      <c r="U61" s="3794"/>
      <c r="V61" s="3699"/>
      <c r="W61" s="3700" t="str">
        <f t="shared" si="2"/>
        <v>Yes</v>
      </c>
      <c r="X61" s="3701" t="s">
        <v>93</v>
      </c>
      <c r="Y61" s="3688" t="s">
        <v>94</v>
      </c>
      <c r="Z61" s="3688"/>
      <c r="AA61" s="4704" t="s">
        <v>2172</v>
      </c>
      <c r="AB61" s="5526" t="s">
        <v>2173</v>
      </c>
      <c r="AC61" s="3719"/>
      <c r="AD61" s="3706">
        <v>45839</v>
      </c>
      <c r="AE61" s="4145" t="s">
        <v>2174</v>
      </c>
      <c r="AF61" s="3705" t="s">
        <v>142</v>
      </c>
      <c r="AG61" s="3706">
        <v>45597</v>
      </c>
      <c r="AH61" s="3706"/>
      <c r="AI61" s="3706"/>
      <c r="AJ61" s="3713"/>
      <c r="AK61" s="3707"/>
      <c r="AL61" s="4098" t="s">
        <v>2175</v>
      </c>
      <c r="AM61" s="3715" t="s">
        <v>2176</v>
      </c>
      <c r="AN61" s="3706">
        <v>46082</v>
      </c>
      <c r="AO61" s="3706"/>
      <c r="AP61" s="3706"/>
      <c r="AQ61" s="3695"/>
      <c r="AR61" s="3708"/>
      <c r="AS61" s="3709"/>
      <c r="AT61" s="3692"/>
      <c r="AU61" s="3709"/>
      <c r="AV61" s="3709"/>
      <c r="AW61" s="3709"/>
      <c r="AX61" s="3692"/>
      <c r="AY61" s="3710"/>
      <c r="AZ61" s="3709"/>
      <c r="BA61" s="3692"/>
      <c r="BB61" s="3709"/>
      <c r="BC61" s="3709"/>
      <c r="BD61" s="3709"/>
      <c r="BE61" s="3692"/>
      <c r="BF61" s="3692"/>
      <c r="BG61" s="4089" t="s">
        <v>2177</v>
      </c>
      <c r="BH61" s="3706">
        <v>46539</v>
      </c>
      <c r="BI61" s="3706"/>
      <c r="BJ61" s="4089">
        <v>46753</v>
      </c>
      <c r="BK61" s="3706">
        <v>46753</v>
      </c>
      <c r="BL61" s="3711"/>
      <c r="BM61" s="4089">
        <v>47058</v>
      </c>
      <c r="BN61" s="3704">
        <v>47058</v>
      </c>
      <c r="BO61" s="3711"/>
      <c r="BP61" s="3688" t="s">
        <v>2178</v>
      </c>
      <c r="BQ61" s="4182" t="s">
        <v>1988</v>
      </c>
      <c r="BR61" s="3688"/>
      <c r="BS61" s="3688"/>
      <c r="BT61" s="3716">
        <v>45806</v>
      </c>
      <c r="BU61" s="3716">
        <v>45904</v>
      </c>
      <c r="BV61" s="3695" t="s">
        <v>116</v>
      </c>
      <c r="BW61" s="3716">
        <v>45806</v>
      </c>
      <c r="BX61" s="3716">
        <v>45904</v>
      </c>
      <c r="BY61" s="3695" t="s">
        <v>116</v>
      </c>
      <c r="BZ61" s="3716">
        <v>45904</v>
      </c>
      <c r="CA61" s="3716" t="s">
        <v>104</v>
      </c>
      <c r="CB61" s="1409"/>
      <c r="CC61" s="540" t="s">
        <v>105</v>
      </c>
      <c r="CD61" s="12"/>
      <c r="CE61" s="12"/>
      <c r="CF61" s="12"/>
      <c r="CG61" s="18"/>
    </row>
    <row r="62" spans="1:85" s="176" customFormat="1" ht="45" customHeight="1" x14ac:dyDescent="0.2">
      <c r="A62" s="3686" t="s">
        <v>2197</v>
      </c>
      <c r="B62" s="3687"/>
      <c r="C62" s="3688" t="s">
        <v>2198</v>
      </c>
      <c r="D62" s="3689" t="s">
        <v>2199</v>
      </c>
      <c r="E62" s="3718">
        <v>2259</v>
      </c>
      <c r="F62" s="3691" t="s">
        <v>423</v>
      </c>
      <c r="G62" s="3691" t="s">
        <v>281</v>
      </c>
      <c r="H62" s="3692" t="s">
        <v>89</v>
      </c>
      <c r="I62" s="3695" t="s">
        <v>89</v>
      </c>
      <c r="J62" s="3696">
        <v>42937</v>
      </c>
      <c r="K62" s="3696"/>
      <c r="L62" s="3696" t="s">
        <v>90</v>
      </c>
      <c r="M62" s="3735" t="s">
        <v>1120</v>
      </c>
      <c r="N62" s="3696"/>
      <c r="O62" s="3696"/>
      <c r="P62" s="3696"/>
      <c r="Q62" s="3697"/>
      <c r="R62" s="3698"/>
      <c r="S62" s="3698"/>
      <c r="T62" s="3698"/>
      <c r="U62" s="3794"/>
      <c r="V62" s="3699"/>
      <c r="W62" s="3700" t="str">
        <f t="shared" si="2"/>
        <v>Yes</v>
      </c>
      <c r="X62" s="3701" t="s">
        <v>93</v>
      </c>
      <c r="Y62" s="3688" t="s">
        <v>94</v>
      </c>
      <c r="Z62" s="3688"/>
      <c r="AA62" s="4131" t="s">
        <v>2200</v>
      </c>
      <c r="AB62" s="3702" t="s">
        <v>2201</v>
      </c>
      <c r="AC62" s="3719"/>
      <c r="AD62" s="3704">
        <v>45689</v>
      </c>
      <c r="AE62" s="4145" t="s">
        <v>788</v>
      </c>
      <c r="AF62" s="3705" t="s">
        <v>142</v>
      </c>
      <c r="AG62" s="3706">
        <v>44470</v>
      </c>
      <c r="AH62" s="3706">
        <v>44578</v>
      </c>
      <c r="AI62" s="3706">
        <v>44634</v>
      </c>
      <c r="AJ62" s="3713" t="s">
        <v>2202</v>
      </c>
      <c r="AK62" s="3707"/>
      <c r="AL62" s="4154" t="s">
        <v>1279</v>
      </c>
      <c r="AM62" s="3715" t="s">
        <v>2203</v>
      </c>
      <c r="AN62" s="3706">
        <v>46296</v>
      </c>
      <c r="AO62" s="3706"/>
      <c r="AP62" s="3706"/>
      <c r="AQ62" s="3695"/>
      <c r="AR62" s="3708"/>
      <c r="AS62" s="3709"/>
      <c r="AT62" s="3692"/>
      <c r="AU62" s="3706"/>
      <c r="AV62" s="3709"/>
      <c r="AW62" s="3709"/>
      <c r="AX62" s="3692"/>
      <c r="AY62" s="3710"/>
      <c r="AZ62" s="3709"/>
      <c r="BA62" s="3692"/>
      <c r="BB62" s="3709"/>
      <c r="BC62" s="3709"/>
      <c r="BD62" s="3709"/>
      <c r="BE62" s="3692"/>
      <c r="BF62" s="3692"/>
      <c r="BG62" s="4088" t="s">
        <v>2204</v>
      </c>
      <c r="BH62" s="3728">
        <v>46478</v>
      </c>
      <c r="BI62" s="3711"/>
      <c r="BJ62" s="4089">
        <v>46600</v>
      </c>
      <c r="BK62" s="3706">
        <v>46600</v>
      </c>
      <c r="BL62" s="3711"/>
      <c r="BM62" s="4089">
        <v>46784</v>
      </c>
      <c r="BN62" s="3706">
        <v>46784</v>
      </c>
      <c r="BO62" s="3711"/>
      <c r="BP62" s="3741" t="s">
        <v>2205</v>
      </c>
      <c r="BQ62" s="4196" t="s">
        <v>2206</v>
      </c>
      <c r="BR62" s="3712"/>
      <c r="BS62" s="3741"/>
      <c r="BT62" s="3716">
        <v>45905</v>
      </c>
      <c r="BU62" s="3716">
        <v>45806</v>
      </c>
      <c r="BV62" s="3695" t="s">
        <v>116</v>
      </c>
      <c r="BW62" s="3716">
        <v>45415</v>
      </c>
      <c r="BX62" s="3716">
        <v>45806</v>
      </c>
      <c r="BY62" s="3695" t="s">
        <v>116</v>
      </c>
      <c r="BZ62" s="3716">
        <v>45806</v>
      </c>
      <c r="CA62" s="5711" t="s">
        <v>104</v>
      </c>
      <c r="CB62" s="1409"/>
      <c r="CC62" s="540" t="s">
        <v>105</v>
      </c>
      <c r="CD62" s="12"/>
      <c r="CE62" s="12"/>
      <c r="CF62" s="12"/>
      <c r="CG62" s="18"/>
    </row>
    <row r="63" spans="1:85" s="176" customFormat="1" ht="45" customHeight="1" x14ac:dyDescent="0.2">
      <c r="A63" s="3686" t="s">
        <v>2259</v>
      </c>
      <c r="B63" s="3687"/>
      <c r="C63" s="3688" t="s">
        <v>2260</v>
      </c>
      <c r="D63" s="3688" t="s">
        <v>2261</v>
      </c>
      <c r="E63" s="4269" t="s">
        <v>193</v>
      </c>
      <c r="F63" s="3695"/>
      <c r="G63" s="3695"/>
      <c r="H63" s="3705" t="s">
        <v>89</v>
      </c>
      <c r="I63" s="3693" t="s">
        <v>89</v>
      </c>
      <c r="J63" s="3694">
        <v>43383</v>
      </c>
      <c r="K63" s="3694"/>
      <c r="L63" s="3943"/>
      <c r="M63" s="4091"/>
      <c r="N63" s="3943"/>
      <c r="O63" s="3943"/>
      <c r="P63" s="3696"/>
      <c r="Q63" s="5624"/>
      <c r="R63" s="3698"/>
      <c r="S63" s="3733"/>
      <c r="T63" s="3733"/>
      <c r="U63" s="3794"/>
      <c r="V63" s="3734"/>
      <c r="W63" s="4092"/>
      <c r="X63" s="3701"/>
      <c r="Y63" s="3688"/>
      <c r="Z63" s="3688"/>
      <c r="AA63" s="4255" t="s">
        <v>2262</v>
      </c>
      <c r="AB63" s="4255" t="s">
        <v>4330</v>
      </c>
      <c r="AC63" s="3729"/>
      <c r="AD63" s="3900">
        <v>45689</v>
      </c>
      <c r="AE63" s="4145" t="s">
        <v>4331</v>
      </c>
      <c r="AF63" s="3902" t="s">
        <v>4332</v>
      </c>
      <c r="AG63" s="3706">
        <v>46692</v>
      </c>
      <c r="AH63" s="3706"/>
      <c r="AI63" s="3706"/>
      <c r="AJ63" s="3735"/>
      <c r="AK63" s="3736"/>
      <c r="AL63" s="3905"/>
      <c r="AM63" s="3902"/>
      <c r="AN63" s="3706"/>
      <c r="AO63" s="3706"/>
      <c r="AP63" s="3706"/>
      <c r="AQ63" s="3696"/>
      <c r="AR63" s="4398"/>
      <c r="AS63" s="5595"/>
      <c r="AT63" s="4847"/>
      <c r="AU63" s="3903"/>
      <c r="AV63" s="3905"/>
      <c r="AW63" s="3905"/>
      <c r="AX63" s="4847"/>
      <c r="AY63" s="5676"/>
      <c r="AZ63" s="3903"/>
      <c r="BA63" s="5680"/>
      <c r="BB63" s="3903"/>
      <c r="BC63" s="3905"/>
      <c r="BD63" s="3905"/>
      <c r="BE63" s="4847"/>
      <c r="BF63" s="4847"/>
      <c r="BG63" s="4089" t="s">
        <v>4333</v>
      </c>
      <c r="BH63" s="3706">
        <v>47058</v>
      </c>
      <c r="BI63" s="3706"/>
      <c r="BJ63" s="4089"/>
      <c r="BK63" s="3706"/>
      <c r="BL63" s="3711"/>
      <c r="BM63" s="4089"/>
      <c r="BN63" s="3900"/>
      <c r="BO63" s="3711"/>
      <c r="BP63" s="3712" t="s">
        <v>4334</v>
      </c>
      <c r="BQ63" s="4182" t="s">
        <v>132</v>
      </c>
      <c r="BR63" s="3712"/>
      <c r="BS63" s="3712"/>
      <c r="BT63" s="3716"/>
      <c r="BU63" s="3716">
        <v>45806</v>
      </c>
      <c r="BV63" s="3696" t="s">
        <v>116</v>
      </c>
      <c r="BW63" s="3716"/>
      <c r="BX63" s="3716">
        <v>45806</v>
      </c>
      <c r="BY63" s="3716" t="s">
        <v>116</v>
      </c>
      <c r="BZ63" s="3716">
        <v>45806</v>
      </c>
      <c r="CA63" s="3716" t="s">
        <v>104</v>
      </c>
      <c r="CB63" s="1409"/>
      <c r="CC63" s="1178"/>
      <c r="CD63" s="1176"/>
      <c r="CE63" s="1176"/>
      <c r="CF63" s="1176"/>
      <c r="CG63" s="1175"/>
    </row>
    <row r="64" spans="1:85" s="176" customFormat="1" ht="45" customHeight="1" x14ac:dyDescent="0.2">
      <c r="A64" s="3686" t="s">
        <v>2302</v>
      </c>
      <c r="B64" s="3687"/>
      <c r="C64" s="3688" t="s">
        <v>2303</v>
      </c>
      <c r="D64" s="3689" t="s">
        <v>2304</v>
      </c>
      <c r="E64" s="3718">
        <v>2308</v>
      </c>
      <c r="F64" s="4155"/>
      <c r="G64" s="4155"/>
      <c r="H64" s="3705" t="s">
        <v>89</v>
      </c>
      <c r="I64" s="3693" t="s">
        <v>89</v>
      </c>
      <c r="J64" s="3694">
        <v>44041</v>
      </c>
      <c r="K64" s="3694"/>
      <c r="L64" s="3943" t="s">
        <v>90</v>
      </c>
      <c r="M64" s="4091" t="s">
        <v>169</v>
      </c>
      <c r="N64" s="3943"/>
      <c r="O64" s="3943" t="s">
        <v>90</v>
      </c>
      <c r="P64" s="3696"/>
      <c r="Q64" s="5486"/>
      <c r="R64" s="3698"/>
      <c r="S64" s="3698"/>
      <c r="T64" s="3698"/>
      <c r="U64" s="3794"/>
      <c r="V64" s="3699"/>
      <c r="W64" s="3700" t="str">
        <f>IF(OR(X64="Yes", Y64="Web-page timetable", Z64="YES"), "Yes")</f>
        <v>Yes</v>
      </c>
      <c r="X64" s="3701" t="s">
        <v>93</v>
      </c>
      <c r="Y64" s="3688" t="s">
        <v>94</v>
      </c>
      <c r="Z64" s="3688"/>
      <c r="AA64" s="3703" t="s">
        <v>2305</v>
      </c>
      <c r="AB64" s="3724" t="s">
        <v>2306</v>
      </c>
      <c r="AC64" s="3703"/>
      <c r="AD64" s="3704">
        <v>45717</v>
      </c>
      <c r="AE64" s="4145" t="s">
        <v>2307</v>
      </c>
      <c r="AF64" s="3705" t="s">
        <v>219</v>
      </c>
      <c r="AG64" s="3706">
        <v>46082</v>
      </c>
      <c r="AH64" s="3706"/>
      <c r="AI64" s="3706"/>
      <c r="AJ64" s="3713"/>
      <c r="AK64" s="3707"/>
      <c r="AL64" s="3709"/>
      <c r="AM64" s="3705"/>
      <c r="AN64" s="3706"/>
      <c r="AO64" s="3706"/>
      <c r="AP64" s="3706"/>
      <c r="AQ64" s="3695"/>
      <c r="AR64" s="3708"/>
      <c r="AS64" s="3709"/>
      <c r="AT64" s="3692"/>
      <c r="AU64" s="3709"/>
      <c r="AV64" s="3709"/>
      <c r="AW64" s="3709"/>
      <c r="AX64" s="3692"/>
      <c r="AY64" s="3710"/>
      <c r="AZ64" s="3709"/>
      <c r="BA64" s="3692"/>
      <c r="BB64" s="3709"/>
      <c r="BC64" s="3709"/>
      <c r="BD64" s="3709"/>
      <c r="BE64" s="3692"/>
      <c r="BF64" s="3692"/>
      <c r="BG64" s="4089">
        <v>46419</v>
      </c>
      <c r="BH64" s="3706">
        <v>46419</v>
      </c>
      <c r="BI64" s="3706"/>
      <c r="BJ64" s="4089">
        <v>46722</v>
      </c>
      <c r="BK64" s="3706">
        <v>46722</v>
      </c>
      <c r="BL64" s="3711"/>
      <c r="BM64" s="4089">
        <v>46905</v>
      </c>
      <c r="BN64" s="3704">
        <v>46905</v>
      </c>
      <c r="BO64" s="3711"/>
      <c r="BP64" s="4030" t="s">
        <v>2308</v>
      </c>
      <c r="BQ64" s="4275" t="s">
        <v>355</v>
      </c>
      <c r="BR64" s="5423"/>
      <c r="BS64" s="3688"/>
      <c r="BT64" s="3716">
        <v>45320</v>
      </c>
      <c r="BU64" s="3716">
        <v>45806</v>
      </c>
      <c r="BV64" s="3695" t="s">
        <v>116</v>
      </c>
      <c r="BW64" s="3716">
        <v>44522</v>
      </c>
      <c r="BX64" s="3716">
        <v>45806</v>
      </c>
      <c r="BY64" s="3695" t="s">
        <v>116</v>
      </c>
      <c r="BZ64" s="3716">
        <v>45806</v>
      </c>
      <c r="CA64" s="3716" t="s">
        <v>104</v>
      </c>
      <c r="CB64" s="1409"/>
      <c r="CC64" s="540" t="s">
        <v>105</v>
      </c>
      <c r="CD64" s="12"/>
      <c r="CE64" s="12"/>
      <c r="CF64" s="12"/>
      <c r="CG64" s="18"/>
    </row>
    <row r="65" spans="1:85" s="176" customFormat="1" ht="45" customHeight="1" x14ac:dyDescent="0.2">
      <c r="A65" s="3686" t="s">
        <v>2309</v>
      </c>
      <c r="B65" s="3687"/>
      <c r="C65" s="3688" t="s">
        <v>2310</v>
      </c>
      <c r="D65" s="3689" t="s">
        <v>192</v>
      </c>
      <c r="E65" s="3717" t="s">
        <v>193</v>
      </c>
      <c r="F65" s="3695"/>
      <c r="G65" s="3695"/>
      <c r="H65" s="3692" t="s">
        <v>89</v>
      </c>
      <c r="I65" s="3695" t="s">
        <v>194</v>
      </c>
      <c r="J65" s="3696">
        <v>45250</v>
      </c>
      <c r="K65" s="3694">
        <v>41263</v>
      </c>
      <c r="L65" s="2127"/>
      <c r="M65" s="2128"/>
      <c r="N65" s="2129"/>
      <c r="O65" s="1506"/>
      <c r="P65" s="3696"/>
      <c r="Q65" s="3697"/>
      <c r="R65" s="3698"/>
      <c r="S65" s="3698"/>
      <c r="T65" s="3698"/>
      <c r="U65" s="3794"/>
      <c r="V65" s="3699"/>
      <c r="W65" s="3700" t="s">
        <v>93</v>
      </c>
      <c r="X65" s="3701" t="s">
        <v>93</v>
      </c>
      <c r="Y65" s="3688" t="s">
        <v>94</v>
      </c>
      <c r="Z65" s="3695"/>
      <c r="AA65" s="3702" t="s">
        <v>195</v>
      </c>
      <c r="AB65" s="3702" t="s">
        <v>196</v>
      </c>
      <c r="AC65" s="3706">
        <v>45689</v>
      </c>
      <c r="AD65" s="3704">
        <v>45689</v>
      </c>
      <c r="AE65" s="4145" t="s">
        <v>197</v>
      </c>
      <c r="AF65" s="3705" t="s">
        <v>210</v>
      </c>
      <c r="AG65" s="3706">
        <v>46235</v>
      </c>
      <c r="AH65" s="3706"/>
      <c r="AI65" s="3706"/>
      <c r="AJ65" s="3713"/>
      <c r="AK65" s="3936"/>
      <c r="AL65" s="4151"/>
      <c r="AM65" s="3714"/>
      <c r="AN65" s="3706"/>
      <c r="AO65" s="3706"/>
      <c r="AP65" s="3706"/>
      <c r="AQ65" s="3695"/>
      <c r="AR65" s="3758"/>
      <c r="AS65" s="3709"/>
      <c r="AT65" s="3692"/>
      <c r="AU65" s="3709"/>
      <c r="AV65" s="3709"/>
      <c r="AW65" s="3709"/>
      <c r="AX65" s="3692"/>
      <c r="AY65" s="3760"/>
      <c r="AZ65" s="3709"/>
      <c r="BA65" s="3692"/>
      <c r="BB65" s="3709"/>
      <c r="BC65" s="3709"/>
      <c r="BD65" s="3709"/>
      <c r="BE65" s="3692"/>
      <c r="BF65" s="2471"/>
      <c r="BG65" s="4089">
        <v>46753</v>
      </c>
      <c r="BH65" s="3706">
        <v>46753</v>
      </c>
      <c r="BI65" s="3711"/>
      <c r="BJ65" s="4089">
        <v>46905</v>
      </c>
      <c r="BK65" s="3706">
        <v>46905</v>
      </c>
      <c r="BL65" s="3711"/>
      <c r="BM65" s="4089">
        <v>47209</v>
      </c>
      <c r="BN65" s="3706">
        <v>47209</v>
      </c>
      <c r="BO65" s="3711"/>
      <c r="BP65" s="3870" t="s">
        <v>200</v>
      </c>
      <c r="BQ65" s="4193" t="s">
        <v>201</v>
      </c>
      <c r="BR65" s="3716">
        <v>44229</v>
      </c>
      <c r="BS65" s="3592">
        <v>44229</v>
      </c>
      <c r="BT65" s="3716">
        <v>44229</v>
      </c>
      <c r="BU65" s="3716">
        <v>45744</v>
      </c>
      <c r="BV65" s="3695" t="s">
        <v>116</v>
      </c>
      <c r="BW65" s="3716">
        <v>45806</v>
      </c>
      <c r="BX65" s="3716">
        <v>45744</v>
      </c>
      <c r="BY65" s="3695" t="s">
        <v>116</v>
      </c>
      <c r="BZ65" s="3716">
        <v>45932</v>
      </c>
      <c r="CA65" s="3716" t="s">
        <v>104</v>
      </c>
      <c r="CB65" s="2149"/>
      <c r="CC65" s="2120" t="s">
        <v>2311</v>
      </c>
      <c r="CD65" s="12"/>
      <c r="CE65" s="12"/>
      <c r="CF65" s="12"/>
      <c r="CG65" s="18" t="s">
        <v>93</v>
      </c>
    </row>
    <row r="66" spans="1:85" s="176" customFormat="1" ht="45" customHeight="1" x14ac:dyDescent="0.2">
      <c r="A66" s="5597" t="s">
        <v>2347</v>
      </c>
      <c r="B66" s="5601"/>
      <c r="C66" s="5604" t="s">
        <v>2348</v>
      </c>
      <c r="D66" s="4462" t="s">
        <v>2349</v>
      </c>
      <c r="E66" s="4463" t="s">
        <v>193</v>
      </c>
      <c r="F66" s="4789"/>
      <c r="G66" s="4789"/>
      <c r="H66" s="4466" t="s">
        <v>89</v>
      </c>
      <c r="I66" s="5615" t="s">
        <v>89</v>
      </c>
      <c r="J66" s="4130">
        <v>45580</v>
      </c>
      <c r="K66" s="4130">
        <v>40087</v>
      </c>
      <c r="L66" s="4130" t="s">
        <v>90</v>
      </c>
      <c r="M66" s="5483" t="s">
        <v>2350</v>
      </c>
      <c r="N66" s="4130"/>
      <c r="O66" s="4130"/>
      <c r="P66" s="4468"/>
      <c r="Q66" s="4470"/>
      <c r="R66" s="4472"/>
      <c r="S66" s="4472"/>
      <c r="T66" s="4472"/>
      <c r="U66" s="4475"/>
      <c r="V66" s="4477"/>
      <c r="W66" s="4323" t="str">
        <f>IF(OR(X66="Yes", Y66="Web-page timetable", Z66="YES"), "Yes")</f>
        <v>Yes</v>
      </c>
      <c r="X66" s="4478" t="s">
        <v>93</v>
      </c>
      <c r="Y66" s="3720" t="s">
        <v>94</v>
      </c>
      <c r="Z66" s="3720"/>
      <c r="AA66" s="5632" t="s">
        <v>2351</v>
      </c>
      <c r="AB66" s="5573" t="s">
        <v>2352</v>
      </c>
      <c r="AC66" s="5643"/>
      <c r="AD66" s="5182">
        <v>45689</v>
      </c>
      <c r="AE66" s="5647">
        <v>46813</v>
      </c>
      <c r="AF66" s="5648" t="s">
        <v>1963</v>
      </c>
      <c r="AG66" s="4485">
        <v>46813</v>
      </c>
      <c r="AH66" s="4485"/>
      <c r="AI66" s="4485"/>
      <c r="AJ66" s="4486"/>
      <c r="AK66" s="5469"/>
      <c r="AL66" s="5577"/>
      <c r="AM66" s="5472"/>
      <c r="AN66" s="4485"/>
      <c r="AO66" s="4485"/>
      <c r="AP66" s="4485"/>
      <c r="AQ66" s="5663"/>
      <c r="AR66" s="5470"/>
      <c r="AS66" s="4488"/>
      <c r="AT66" s="4466"/>
      <c r="AU66" s="4488"/>
      <c r="AV66" s="4488"/>
      <c r="AW66" s="4488"/>
      <c r="AX66" s="4466"/>
      <c r="AY66" s="5471"/>
      <c r="AZ66" s="4488"/>
      <c r="BA66" s="4466"/>
      <c r="BB66" s="4488"/>
      <c r="BC66" s="4488"/>
      <c r="BD66" s="4488"/>
      <c r="BE66" s="4466"/>
      <c r="BF66" s="4466"/>
      <c r="BG66" s="4495">
        <v>47178</v>
      </c>
      <c r="BH66" s="4485">
        <v>47178</v>
      </c>
      <c r="BI66" s="4496"/>
      <c r="BJ66" s="4495">
        <v>47543</v>
      </c>
      <c r="BK66" s="4485">
        <v>47543</v>
      </c>
      <c r="BL66" s="4496"/>
      <c r="BM66" s="4495">
        <v>47908</v>
      </c>
      <c r="BN66" s="4485">
        <v>47908</v>
      </c>
      <c r="BO66" s="4496"/>
      <c r="BP66" s="3720" t="s">
        <v>2353</v>
      </c>
      <c r="BQ66" s="4190" t="s">
        <v>2354</v>
      </c>
      <c r="BR66" s="3720"/>
      <c r="BS66" s="3720"/>
      <c r="BT66" s="4133">
        <v>44181</v>
      </c>
      <c r="BU66" s="4133">
        <v>45806</v>
      </c>
      <c r="BV66" s="3723" t="s">
        <v>116</v>
      </c>
      <c r="BW66" s="4133"/>
      <c r="BX66" s="4133">
        <v>45806</v>
      </c>
      <c r="BY66" s="3723" t="s">
        <v>116</v>
      </c>
      <c r="BZ66" s="4133">
        <v>45806</v>
      </c>
      <c r="CA66" s="3716" t="s">
        <v>104</v>
      </c>
      <c r="CB66" s="3254"/>
      <c r="CC66" s="5364" t="s">
        <v>2355</v>
      </c>
      <c r="CD66" s="12"/>
      <c r="CE66" s="12"/>
      <c r="CF66" s="12"/>
      <c r="CG66" s="18"/>
    </row>
    <row r="67" spans="1:85" s="176" customFormat="1" ht="45" customHeight="1" x14ac:dyDescent="0.2">
      <c r="A67" s="3688" t="s">
        <v>2367</v>
      </c>
      <c r="B67" s="3719"/>
      <c r="C67" s="3688" t="s">
        <v>2368</v>
      </c>
      <c r="D67" s="3688" t="s">
        <v>635</v>
      </c>
      <c r="E67" s="3718" t="s">
        <v>193</v>
      </c>
      <c r="F67" s="3691"/>
      <c r="G67" s="3691"/>
      <c r="H67" s="3695"/>
      <c r="I67" s="3695"/>
      <c r="J67" s="3696">
        <v>43706</v>
      </c>
      <c r="K67" s="3696"/>
      <c r="L67" s="3696" t="s">
        <v>90</v>
      </c>
      <c r="M67" s="5593" t="s">
        <v>169</v>
      </c>
      <c r="N67" s="3696"/>
      <c r="O67" s="3696"/>
      <c r="P67" s="3696"/>
      <c r="Q67" s="3696"/>
      <c r="R67" s="3696"/>
      <c r="S67" s="3696"/>
      <c r="T67" s="3698"/>
      <c r="U67" s="3794"/>
      <c r="V67" s="3699"/>
      <c r="W67" s="3700" t="b">
        <f>IF(OR(X67="Yes", Y67="Web-page timetable", Z67="YES"), "Yes")</f>
        <v>0</v>
      </c>
      <c r="X67" s="3701" t="s">
        <v>237</v>
      </c>
      <c r="Y67" s="3688" t="s">
        <v>94</v>
      </c>
      <c r="Z67" s="3688"/>
      <c r="AA67" s="3703" t="s">
        <v>2369</v>
      </c>
      <c r="AB67" s="3702" t="s">
        <v>2370</v>
      </c>
      <c r="AC67" s="3703"/>
      <c r="AD67" s="5508">
        <v>45474</v>
      </c>
      <c r="AE67" s="3709" t="s">
        <v>2371</v>
      </c>
      <c r="AF67" s="3691" t="s">
        <v>142</v>
      </c>
      <c r="AG67" s="3706">
        <v>45689</v>
      </c>
      <c r="AH67" s="3706"/>
      <c r="AI67" s="3706"/>
      <c r="AJ67" s="3713"/>
      <c r="AK67" s="3707"/>
      <c r="AL67" s="3709" t="s">
        <v>2372</v>
      </c>
      <c r="AM67" s="3691" t="s">
        <v>2373</v>
      </c>
      <c r="AN67" s="3706">
        <v>45962</v>
      </c>
      <c r="AO67" s="3706"/>
      <c r="AP67" s="3706"/>
      <c r="AQ67" s="3695"/>
      <c r="AR67" s="3707"/>
      <c r="AS67" s="3709"/>
      <c r="AT67" s="3695"/>
      <c r="AU67" s="3706"/>
      <c r="AV67" s="3706"/>
      <c r="AW67" s="3706"/>
      <c r="AX67" s="3695"/>
      <c r="AY67" s="3707"/>
      <c r="AZ67" s="3709"/>
      <c r="BA67" s="3695"/>
      <c r="BB67" s="3706"/>
      <c r="BC67" s="3706"/>
      <c r="BD67" s="3706"/>
      <c r="BE67" s="3695"/>
      <c r="BF67" s="3707"/>
      <c r="BG67" s="3709" t="s">
        <v>2374</v>
      </c>
      <c r="BH67" s="3706">
        <v>46235</v>
      </c>
      <c r="BI67" s="5508"/>
      <c r="BJ67" s="3709" t="s">
        <v>2375</v>
      </c>
      <c r="BK67" s="3706">
        <v>46419</v>
      </c>
      <c r="BL67" s="5508"/>
      <c r="BM67" s="3709" t="s">
        <v>2376</v>
      </c>
      <c r="BN67" s="3706">
        <v>46692</v>
      </c>
      <c r="BO67" s="5508"/>
      <c r="BP67" s="3689" t="s">
        <v>2377</v>
      </c>
      <c r="BQ67" s="4182" t="s">
        <v>2378</v>
      </c>
      <c r="BR67" s="3688"/>
      <c r="BS67" s="3688"/>
      <c r="BT67" s="3716">
        <v>45951</v>
      </c>
      <c r="BU67" s="3716">
        <v>45594</v>
      </c>
      <c r="BV67" s="3695" t="s">
        <v>116</v>
      </c>
      <c r="BW67" s="3716">
        <v>45678</v>
      </c>
      <c r="BX67" s="3716">
        <v>45594</v>
      </c>
      <c r="BY67" s="3695" t="s">
        <v>116</v>
      </c>
      <c r="BZ67" s="3716"/>
      <c r="CA67" s="3716" t="s">
        <v>104</v>
      </c>
      <c r="CB67" s="1409"/>
      <c r="CC67" s="540" t="s">
        <v>2379</v>
      </c>
      <c r="CD67" s="2179"/>
      <c r="CE67" s="12"/>
      <c r="CF67" s="12"/>
      <c r="CG67" s="18"/>
    </row>
    <row r="68" spans="1:85" s="176" customFormat="1" ht="45" customHeight="1" x14ac:dyDescent="0.2">
      <c r="A68" s="5590" t="s">
        <v>2380</v>
      </c>
      <c r="B68" s="5591"/>
      <c r="C68" s="4031" t="s">
        <v>2381</v>
      </c>
      <c r="D68" s="4049" t="s">
        <v>2382</v>
      </c>
      <c r="E68" s="5607" t="s">
        <v>193</v>
      </c>
      <c r="F68" s="4016"/>
      <c r="G68" s="4016"/>
      <c r="H68" s="4024" t="s">
        <v>89</v>
      </c>
      <c r="I68" s="5592" t="s">
        <v>89</v>
      </c>
      <c r="J68" s="4051">
        <v>43531</v>
      </c>
      <c r="K68" s="4051"/>
      <c r="L68" s="4051"/>
      <c r="M68" s="4778"/>
      <c r="N68" s="4051"/>
      <c r="O68" s="4051"/>
      <c r="P68" s="3975"/>
      <c r="Q68" s="4053"/>
      <c r="R68" s="4010"/>
      <c r="S68" s="4010"/>
      <c r="T68" s="4010"/>
      <c r="U68" s="5506"/>
      <c r="V68" s="5507"/>
      <c r="W68" s="4779" t="str">
        <f>IF(OR(X68="Yes", Y68="Web-page timetable", Z68="YES"), "Yes")</f>
        <v>Yes</v>
      </c>
      <c r="X68" s="4054" t="s">
        <v>93</v>
      </c>
      <c r="Y68" s="4031" t="s">
        <v>94</v>
      </c>
      <c r="Z68" s="4031"/>
      <c r="AA68" s="5633" t="s">
        <v>2383</v>
      </c>
      <c r="AB68" s="5640" t="s">
        <v>2384</v>
      </c>
      <c r="AC68" s="4056"/>
      <c r="AD68" s="4060">
        <v>45627</v>
      </c>
      <c r="AE68" s="4291" t="s">
        <v>2385</v>
      </c>
      <c r="AF68" s="4013" t="s">
        <v>2386</v>
      </c>
      <c r="AG68" s="4015">
        <v>46113</v>
      </c>
      <c r="AH68" s="4015"/>
      <c r="AI68" s="4015"/>
      <c r="AJ68" s="4057"/>
      <c r="AK68" s="4058"/>
      <c r="AL68" s="4023"/>
      <c r="AM68" s="4013"/>
      <c r="AN68" s="4015"/>
      <c r="AO68" s="4015"/>
      <c r="AP68" s="4015"/>
      <c r="AQ68" s="4043"/>
      <c r="AR68" s="4780"/>
      <c r="AS68" s="4023"/>
      <c r="AT68" s="4024"/>
      <c r="AU68" s="4023"/>
      <c r="AV68" s="4023"/>
      <c r="AW68" s="4023"/>
      <c r="AX68" s="4024"/>
      <c r="AY68" s="4781"/>
      <c r="AZ68" s="4023"/>
      <c r="BA68" s="4024"/>
      <c r="BB68" s="4023"/>
      <c r="BC68" s="4023"/>
      <c r="BD68" s="4023"/>
      <c r="BE68" s="4024"/>
      <c r="BF68" s="4024"/>
      <c r="BG68" s="4297" t="s">
        <v>2387</v>
      </c>
      <c r="BH68" s="4015">
        <v>46478</v>
      </c>
      <c r="BI68" s="4028"/>
      <c r="BJ68" s="4297">
        <v>46722</v>
      </c>
      <c r="BK68" s="4015">
        <v>46722</v>
      </c>
      <c r="BL68" s="4028"/>
      <c r="BM68" s="4297">
        <v>46905</v>
      </c>
      <c r="BN68" s="4015">
        <v>46905</v>
      </c>
      <c r="BO68" s="4028"/>
      <c r="BP68" s="4031" t="s">
        <v>2388</v>
      </c>
      <c r="BQ68" s="4782" t="s">
        <v>2258</v>
      </c>
      <c r="BR68" s="4031"/>
      <c r="BS68" s="4031"/>
      <c r="BT68" s="3976">
        <v>45315</v>
      </c>
      <c r="BU68" s="3976">
        <v>45806</v>
      </c>
      <c r="BV68" s="4043" t="s">
        <v>116</v>
      </c>
      <c r="BW68" s="3976"/>
      <c r="BX68" s="3976">
        <v>45806</v>
      </c>
      <c r="BY68" s="4043" t="s">
        <v>116</v>
      </c>
      <c r="BZ68" s="3976">
        <v>45806</v>
      </c>
      <c r="CA68" s="3716" t="s">
        <v>104</v>
      </c>
      <c r="CB68" s="7418"/>
      <c r="CC68" s="1059"/>
      <c r="CD68" s="12"/>
      <c r="CE68" s="12"/>
      <c r="CF68" s="12"/>
      <c r="CG68" s="18"/>
    </row>
    <row r="69" spans="1:85" s="176" customFormat="1" ht="45" customHeight="1" x14ac:dyDescent="0.2">
      <c r="A69" s="3686"/>
      <c r="B69" s="3687" t="s">
        <v>2389</v>
      </c>
      <c r="C69" s="3688" t="s">
        <v>2390</v>
      </c>
      <c r="D69" s="3689" t="s">
        <v>205</v>
      </c>
      <c r="E69" s="3859"/>
      <c r="F69" s="3695"/>
      <c r="G69" s="3695"/>
      <c r="H69" s="3705"/>
      <c r="I69" s="3693"/>
      <c r="J69" s="3694">
        <v>40087</v>
      </c>
      <c r="K69" s="3694"/>
      <c r="L69" s="3943"/>
      <c r="M69" s="4091"/>
      <c r="N69" s="3943"/>
      <c r="O69" s="3943"/>
      <c r="P69" s="3696"/>
      <c r="Q69" s="3732"/>
      <c r="R69" s="3698"/>
      <c r="S69" s="3733"/>
      <c r="T69" s="3733"/>
      <c r="U69" s="3794"/>
      <c r="V69" s="3734"/>
      <c r="W69" s="4092"/>
      <c r="X69" s="3701"/>
      <c r="Y69" s="3688"/>
      <c r="Z69" s="3688"/>
      <c r="AA69" s="3657" t="s">
        <v>2391</v>
      </c>
      <c r="AB69" s="3673" t="s">
        <v>2392</v>
      </c>
      <c r="AC69" s="3729"/>
      <c r="AD69" s="3704">
        <v>45689</v>
      </c>
      <c r="AE69" s="4145">
        <v>46327</v>
      </c>
      <c r="AF69" s="3705" t="s">
        <v>2393</v>
      </c>
      <c r="AG69" s="3706">
        <v>46327</v>
      </c>
      <c r="AH69" s="3706"/>
      <c r="AI69" s="3706"/>
      <c r="AJ69" s="3735"/>
      <c r="AK69" s="3736"/>
      <c r="AL69" s="3709"/>
      <c r="AM69" s="3705"/>
      <c r="AN69" s="3706"/>
      <c r="AO69" s="3706"/>
      <c r="AP69" s="3706"/>
      <c r="AQ69" s="3696"/>
      <c r="AR69" s="3708"/>
      <c r="AS69" s="3730"/>
      <c r="AT69" s="3698"/>
      <c r="AU69" s="3730"/>
      <c r="AV69" s="3730"/>
      <c r="AW69" s="3730"/>
      <c r="AX69" s="3698"/>
      <c r="AY69" s="3710"/>
      <c r="AZ69" s="3730"/>
      <c r="BA69" s="3698"/>
      <c r="BB69" s="3730"/>
      <c r="BC69" s="3730"/>
      <c r="BD69" s="3730"/>
      <c r="BE69" s="3698"/>
      <c r="BF69" s="3698"/>
      <c r="BG69" s="4089">
        <v>46692</v>
      </c>
      <c r="BH69" s="3706">
        <v>46692</v>
      </c>
      <c r="BI69" s="3711"/>
      <c r="BJ69" s="4089">
        <v>46813</v>
      </c>
      <c r="BK69" s="3706">
        <v>46813</v>
      </c>
      <c r="BL69" s="3711"/>
      <c r="BM69" s="4089">
        <v>46997</v>
      </c>
      <c r="BN69" s="4015">
        <v>46997</v>
      </c>
      <c r="BO69" s="3711"/>
      <c r="BP69" s="3712" t="s">
        <v>2394</v>
      </c>
      <c r="BQ69" s="5407" t="s">
        <v>132</v>
      </c>
      <c r="BR69" s="5701" t="s">
        <v>2395</v>
      </c>
      <c r="BS69" s="3712"/>
      <c r="BT69" s="3716">
        <v>45806</v>
      </c>
      <c r="BU69" s="3716">
        <v>45700</v>
      </c>
      <c r="BV69" s="3696" t="s">
        <v>116</v>
      </c>
      <c r="BW69" s="3716">
        <v>45806</v>
      </c>
      <c r="BX69" s="3716">
        <v>45700</v>
      </c>
      <c r="BY69" s="3716" t="s">
        <v>116</v>
      </c>
      <c r="BZ69" s="3716"/>
      <c r="CA69" s="3716" t="s">
        <v>104</v>
      </c>
      <c r="CB69" s="1409"/>
      <c r="CC69" s="1178"/>
      <c r="CD69" s="1176"/>
      <c r="CE69" s="1176"/>
      <c r="CF69" s="1176"/>
      <c r="CG69" s="1175"/>
    </row>
    <row r="70" spans="1:85" s="176" customFormat="1" ht="45" customHeight="1" x14ac:dyDescent="0.2">
      <c r="A70" s="3686" t="s">
        <v>2406</v>
      </c>
      <c r="B70" s="3687"/>
      <c r="C70" s="3688" t="s">
        <v>2407</v>
      </c>
      <c r="D70" s="3689" t="s">
        <v>1572</v>
      </c>
      <c r="E70" s="3717" t="s">
        <v>1573</v>
      </c>
      <c r="F70" s="3695">
        <v>2025</v>
      </c>
      <c r="G70" s="3695">
        <v>2045</v>
      </c>
      <c r="H70" s="3692" t="s">
        <v>89</v>
      </c>
      <c r="I70" s="3695" t="s">
        <v>194</v>
      </c>
      <c r="J70" s="3696">
        <v>42089</v>
      </c>
      <c r="K70" s="3696"/>
      <c r="L70" s="1388"/>
      <c r="M70" s="2003"/>
      <c r="N70" s="1388"/>
      <c r="O70" s="1388"/>
      <c r="P70" s="3696"/>
      <c r="Q70" s="3697"/>
      <c r="R70" s="3698"/>
      <c r="S70" s="3698"/>
      <c r="T70" s="3698"/>
      <c r="U70" s="4801"/>
      <c r="V70" s="3727" t="s">
        <v>2408</v>
      </c>
      <c r="W70" s="3700" t="s">
        <v>93</v>
      </c>
      <c r="X70" s="3701" t="s">
        <v>93</v>
      </c>
      <c r="Y70" s="3688" t="s">
        <v>94</v>
      </c>
      <c r="Z70" s="3688"/>
      <c r="AA70" s="3702" t="s">
        <v>1578</v>
      </c>
      <c r="AB70" s="3702" t="s">
        <v>1579</v>
      </c>
      <c r="AC70" s="3706">
        <v>45689</v>
      </c>
      <c r="AD70" s="3704">
        <v>45689</v>
      </c>
      <c r="AE70" s="4145">
        <v>45962</v>
      </c>
      <c r="AF70" s="3705" t="s">
        <v>1415</v>
      </c>
      <c r="AG70" s="3706">
        <v>45962</v>
      </c>
      <c r="AH70" s="3706"/>
      <c r="AI70" s="3706"/>
      <c r="AJ70" s="3713"/>
      <c r="AK70" s="1399"/>
      <c r="AL70" s="4151">
        <v>46204</v>
      </c>
      <c r="AM70" s="3714" t="s">
        <v>1580</v>
      </c>
      <c r="AN70" s="3706">
        <v>46204</v>
      </c>
      <c r="AO70" s="3706"/>
      <c r="AP70" s="3706"/>
      <c r="AQ70" s="3695"/>
      <c r="AR70" s="1400"/>
      <c r="AS70" s="3709"/>
      <c r="AT70" s="3692"/>
      <c r="AU70" s="3709"/>
      <c r="AV70" s="3709"/>
      <c r="AW70" s="3709"/>
      <c r="AX70" s="3692"/>
      <c r="AY70" s="1425"/>
      <c r="AZ70" s="3709"/>
      <c r="BA70" s="3692"/>
      <c r="BB70" s="3709"/>
      <c r="BC70" s="3709"/>
      <c r="BD70" s="3709"/>
      <c r="BE70" s="3692"/>
      <c r="BF70" s="1424"/>
      <c r="BG70" s="4088">
        <v>46478</v>
      </c>
      <c r="BH70" s="3728">
        <v>46478</v>
      </c>
      <c r="BI70" s="3711"/>
      <c r="BJ70" s="4088" t="s">
        <v>1581</v>
      </c>
      <c r="BK70" s="3728">
        <v>46661</v>
      </c>
      <c r="BL70" s="3711"/>
      <c r="BM70" s="4088" t="s">
        <v>1402</v>
      </c>
      <c r="BN70" s="3728">
        <v>46844</v>
      </c>
      <c r="BO70" s="3711"/>
      <c r="BP70" s="4030" t="s">
        <v>1582</v>
      </c>
      <c r="BQ70" s="5383" t="s">
        <v>1583</v>
      </c>
      <c r="BR70" s="1178" t="s">
        <v>2409</v>
      </c>
      <c r="BS70" s="544"/>
      <c r="BT70" s="3716">
        <v>45632</v>
      </c>
      <c r="BU70" s="3716">
        <v>45756</v>
      </c>
      <c r="BV70" s="3695" t="s">
        <v>116</v>
      </c>
      <c r="BW70" s="3716">
        <v>45902</v>
      </c>
      <c r="BX70" s="3716">
        <v>45756</v>
      </c>
      <c r="BY70" s="3695"/>
      <c r="BZ70" s="3716">
        <v>45756</v>
      </c>
      <c r="CA70" s="3716" t="s">
        <v>104</v>
      </c>
      <c r="CB70" s="1409"/>
      <c r="CC70" s="540" t="s">
        <v>579</v>
      </c>
      <c r="CD70" s="12"/>
      <c r="CE70" s="12"/>
      <c r="CF70" s="12"/>
      <c r="CG70" s="18"/>
    </row>
    <row r="71" spans="1:85" s="176" customFormat="1" ht="45" customHeight="1" x14ac:dyDescent="0.2">
      <c r="A71" s="3686" t="s">
        <v>2419</v>
      </c>
      <c r="B71" s="3687"/>
      <c r="C71" s="3688" t="s">
        <v>2420</v>
      </c>
      <c r="D71" s="3688" t="s">
        <v>2421</v>
      </c>
      <c r="E71" s="3859"/>
      <c r="F71" s="3691"/>
      <c r="G71" s="3691"/>
      <c r="H71" s="3695" t="s">
        <v>89</v>
      </c>
      <c r="I71" s="3695" t="s">
        <v>194</v>
      </c>
      <c r="J71" s="3694">
        <v>43402</v>
      </c>
      <c r="K71" s="3694"/>
      <c r="L71" s="1389"/>
      <c r="M71" s="2002"/>
      <c r="N71" s="1389"/>
      <c r="O71" s="3694"/>
      <c r="P71" s="3696"/>
      <c r="Q71" s="3697"/>
      <c r="R71" s="3698"/>
      <c r="S71" s="3698"/>
      <c r="T71" s="3698"/>
      <c r="U71" s="3794"/>
      <c r="V71" s="3699"/>
      <c r="W71" s="3700" t="str">
        <f t="shared" ref="W71:W80" si="3">IF(OR(X71="Yes", Y71="Web-page timetable", Z71="YES"), "Yes")</f>
        <v>Yes</v>
      </c>
      <c r="X71" s="3701" t="s">
        <v>93</v>
      </c>
      <c r="Y71" s="3688" t="s">
        <v>94</v>
      </c>
      <c r="Z71" s="3688"/>
      <c r="AA71" s="3657" t="s">
        <v>2422</v>
      </c>
      <c r="AB71" s="3657" t="s">
        <v>2423</v>
      </c>
      <c r="AC71" s="3719"/>
      <c r="AD71" s="3706">
        <v>45717</v>
      </c>
      <c r="AE71" s="4145">
        <v>46054</v>
      </c>
      <c r="AF71" s="3705" t="s">
        <v>1963</v>
      </c>
      <c r="AG71" s="3706">
        <v>46054</v>
      </c>
      <c r="AH71" s="3706"/>
      <c r="AI71" s="3706"/>
      <c r="AJ71" s="3713"/>
      <c r="AK71" s="3707"/>
      <c r="AL71" s="4154"/>
      <c r="AM71" s="3714"/>
      <c r="AN71" s="3706"/>
      <c r="AO71" s="3706"/>
      <c r="AP71" s="3706"/>
      <c r="AQ71" s="3695"/>
      <c r="AR71" s="3708"/>
      <c r="AS71" s="3709"/>
      <c r="AT71" s="3692"/>
      <c r="AU71" s="3709"/>
      <c r="AV71" s="3709"/>
      <c r="AW71" s="3709"/>
      <c r="AX71" s="3692"/>
      <c r="AY71" s="3710"/>
      <c r="AZ71" s="3709"/>
      <c r="BA71" s="3692"/>
      <c r="BB71" s="3709"/>
      <c r="BC71" s="3709"/>
      <c r="BD71" s="3709"/>
      <c r="BE71" s="3692"/>
      <c r="BF71" s="3692"/>
      <c r="BG71" s="4089">
        <v>46722</v>
      </c>
      <c r="BH71" s="3706">
        <v>46722</v>
      </c>
      <c r="BI71" s="3706"/>
      <c r="BJ71" s="4089">
        <v>46753</v>
      </c>
      <c r="BK71" s="3706">
        <v>46753</v>
      </c>
      <c r="BL71" s="3711"/>
      <c r="BM71" s="4089">
        <v>46935</v>
      </c>
      <c r="BN71" s="3704">
        <v>46935</v>
      </c>
      <c r="BO71" s="3711"/>
      <c r="BP71" s="4030" t="s">
        <v>2424</v>
      </c>
      <c r="BQ71" s="5383" t="s">
        <v>2425</v>
      </c>
      <c r="BR71" s="3712" t="s">
        <v>2426</v>
      </c>
      <c r="BS71" s="542"/>
      <c r="BT71" s="3716">
        <v>45320</v>
      </c>
      <c r="BU71" s="3716">
        <v>45806</v>
      </c>
      <c r="BV71" s="3695" t="s">
        <v>116</v>
      </c>
      <c r="BW71" s="3716">
        <v>44270</v>
      </c>
      <c r="BX71" s="3716">
        <v>45806</v>
      </c>
      <c r="BY71" s="3695" t="s">
        <v>116</v>
      </c>
      <c r="BZ71" s="3716">
        <v>45806</v>
      </c>
      <c r="CA71" s="3716" t="s">
        <v>104</v>
      </c>
      <c r="CB71" s="1409"/>
      <c r="CC71" s="540"/>
      <c r="CD71" s="12"/>
      <c r="CE71" s="12"/>
      <c r="CF71" s="12"/>
      <c r="CG71" s="18"/>
    </row>
    <row r="72" spans="1:85" s="176" customFormat="1" ht="45" customHeight="1" x14ac:dyDescent="0.2">
      <c r="A72" s="3686" t="s">
        <v>2456</v>
      </c>
      <c r="B72" s="3687"/>
      <c r="C72" s="3688" t="s">
        <v>2457</v>
      </c>
      <c r="D72" s="3689" t="s">
        <v>2458</v>
      </c>
      <c r="E72" s="3690" t="s">
        <v>193</v>
      </c>
      <c r="F72" s="3691"/>
      <c r="G72" s="3695">
        <v>2041</v>
      </c>
      <c r="H72" s="3692" t="s">
        <v>89</v>
      </c>
      <c r="I72" s="3693" t="s">
        <v>89</v>
      </c>
      <c r="J72" s="3694">
        <v>44873</v>
      </c>
      <c r="K72" s="3694" t="s">
        <v>2459</v>
      </c>
      <c r="L72" s="3694"/>
      <c r="M72" s="3866"/>
      <c r="N72" s="3694"/>
      <c r="O72" s="3694"/>
      <c r="P72" s="3696"/>
      <c r="Q72" s="3697"/>
      <c r="R72" s="3698"/>
      <c r="S72" s="3698"/>
      <c r="T72" s="3698"/>
      <c r="U72" s="3794"/>
      <c r="V72" s="3699"/>
      <c r="W72" s="3700" t="str">
        <f t="shared" si="3"/>
        <v>Yes</v>
      </c>
      <c r="X72" s="3701" t="s">
        <v>93</v>
      </c>
      <c r="Y72" s="3688" t="s">
        <v>94</v>
      </c>
      <c r="Z72" s="3688"/>
      <c r="AA72" s="4577" t="s">
        <v>2460</v>
      </c>
      <c r="AB72" s="5522" t="s">
        <v>2461</v>
      </c>
      <c r="AC72" s="3703"/>
      <c r="AD72" s="3704">
        <v>45658</v>
      </c>
      <c r="AE72" s="4145" t="s">
        <v>2462</v>
      </c>
      <c r="AF72" s="3705" t="s">
        <v>2463</v>
      </c>
      <c r="AG72" s="3706">
        <v>45931</v>
      </c>
      <c r="AH72" s="3706"/>
      <c r="AI72" s="3706"/>
      <c r="AJ72" s="3713"/>
      <c r="AK72" s="3707"/>
      <c r="AL72" s="3709"/>
      <c r="AM72" s="3705"/>
      <c r="AN72" s="3706"/>
      <c r="AO72" s="3706"/>
      <c r="AP72" s="3706"/>
      <c r="AQ72" s="3695"/>
      <c r="AR72" s="3708"/>
      <c r="AS72" s="3709"/>
      <c r="AT72" s="3692"/>
      <c r="AU72" s="3709"/>
      <c r="AV72" s="3709"/>
      <c r="AW72" s="3709"/>
      <c r="AX72" s="3692"/>
      <c r="AY72" s="3710"/>
      <c r="AZ72" s="3709"/>
      <c r="BA72" s="3692"/>
      <c r="BB72" s="3709"/>
      <c r="BC72" s="3709"/>
      <c r="BD72" s="3709"/>
      <c r="BE72" s="3692"/>
      <c r="BF72" s="3692"/>
      <c r="BG72" s="4089" t="s">
        <v>2464</v>
      </c>
      <c r="BH72" s="3706">
        <v>46296</v>
      </c>
      <c r="BI72" s="3711"/>
      <c r="BJ72" s="4089">
        <v>46447</v>
      </c>
      <c r="BK72" s="3706">
        <v>46447</v>
      </c>
      <c r="BL72" s="3711"/>
      <c r="BM72" s="4089">
        <v>46722</v>
      </c>
      <c r="BN72" s="3706">
        <v>46722</v>
      </c>
      <c r="BO72" s="3711"/>
      <c r="BP72" s="4030" t="s">
        <v>2465</v>
      </c>
      <c r="BQ72" s="5383" t="s">
        <v>409</v>
      </c>
      <c r="BR72" s="3688" t="s">
        <v>2466</v>
      </c>
      <c r="BS72" s="3688"/>
      <c r="BT72" s="3716">
        <v>45674</v>
      </c>
      <c r="BU72" s="3716">
        <v>45953</v>
      </c>
      <c r="BV72" s="3695" t="s">
        <v>116</v>
      </c>
      <c r="BW72" s="3716">
        <v>45953</v>
      </c>
      <c r="BX72" s="3716">
        <v>45805</v>
      </c>
      <c r="BY72" s="3695" t="s">
        <v>116</v>
      </c>
      <c r="BZ72" s="3716">
        <v>45805</v>
      </c>
      <c r="CA72" s="3716" t="s">
        <v>104</v>
      </c>
      <c r="CB72" s="1556"/>
      <c r="CC72" s="542" t="s">
        <v>2467</v>
      </c>
      <c r="CD72" s="12"/>
      <c r="CE72" s="12"/>
      <c r="CF72" s="12"/>
      <c r="CG72" s="18"/>
    </row>
    <row r="73" spans="1:85" s="176" customFormat="1" ht="45" customHeight="1" x14ac:dyDescent="0.2">
      <c r="A73" s="3686" t="s">
        <v>2468</v>
      </c>
      <c r="B73" s="3687"/>
      <c r="C73" s="3688" t="s">
        <v>2469</v>
      </c>
      <c r="D73" s="3689" t="s">
        <v>2139</v>
      </c>
      <c r="E73" s="3718"/>
      <c r="F73" s="3691"/>
      <c r="G73" s="3691"/>
      <c r="H73" s="3692" t="s">
        <v>89</v>
      </c>
      <c r="I73" s="3693" t="s">
        <v>89</v>
      </c>
      <c r="J73" s="3694">
        <v>45029</v>
      </c>
      <c r="K73" s="3694">
        <v>42849</v>
      </c>
      <c r="L73" s="3694"/>
      <c r="M73" s="3694"/>
      <c r="N73" s="3694"/>
      <c r="O73" s="3694"/>
      <c r="P73" s="3696"/>
      <c r="Q73" s="3704"/>
      <c r="R73" s="3698"/>
      <c r="S73" s="3698"/>
      <c r="T73" s="5489"/>
      <c r="U73" s="5490"/>
      <c r="V73" s="5491"/>
      <c r="W73" s="3700" t="str">
        <f t="shared" si="3"/>
        <v>Yes</v>
      </c>
      <c r="X73" s="3701" t="s">
        <v>93</v>
      </c>
      <c r="Y73" s="3688" t="s">
        <v>94</v>
      </c>
      <c r="Z73" s="3688"/>
      <c r="AA73" s="3703" t="s">
        <v>2140</v>
      </c>
      <c r="AB73" s="3657" t="s">
        <v>2141</v>
      </c>
      <c r="AC73" s="3706"/>
      <c r="AD73" s="3704">
        <v>45717</v>
      </c>
      <c r="AE73" s="4145" t="s">
        <v>1660</v>
      </c>
      <c r="AF73" s="3705" t="s">
        <v>210</v>
      </c>
      <c r="AG73" s="3706">
        <v>46266</v>
      </c>
      <c r="AH73" s="3706"/>
      <c r="AI73" s="3706"/>
      <c r="AJ73" s="3713"/>
      <c r="AK73" s="5493"/>
      <c r="AL73" s="3692"/>
      <c r="AM73" s="3709"/>
      <c r="AN73" s="3706"/>
      <c r="AO73" s="3706"/>
      <c r="AP73" s="3695"/>
      <c r="AQ73" s="3706"/>
      <c r="AR73" s="3708"/>
      <c r="AS73" s="3709"/>
      <c r="AT73" s="3709"/>
      <c r="AU73" s="3709"/>
      <c r="AV73" s="3692"/>
      <c r="AW73" s="3709"/>
      <c r="AX73" s="3692"/>
      <c r="AY73" s="5495"/>
      <c r="AZ73" s="3709"/>
      <c r="BA73" s="3709"/>
      <c r="BB73" s="3692"/>
      <c r="BC73" s="3709"/>
      <c r="BD73" s="3709"/>
      <c r="BE73" s="3692"/>
      <c r="BF73" s="2125"/>
      <c r="BG73" s="4089" t="s">
        <v>2142</v>
      </c>
      <c r="BH73" s="3706">
        <v>46508</v>
      </c>
      <c r="BI73" s="3711"/>
      <c r="BJ73" s="4089">
        <v>46600</v>
      </c>
      <c r="BK73" s="3706">
        <v>46600</v>
      </c>
      <c r="BL73" s="3711"/>
      <c r="BM73" s="4089">
        <v>46844</v>
      </c>
      <c r="BN73" s="3706">
        <v>46844</v>
      </c>
      <c r="BO73" s="3711"/>
      <c r="BP73" s="4030" t="s">
        <v>2143</v>
      </c>
      <c r="BQ73" s="5383" t="s">
        <v>2144</v>
      </c>
      <c r="BR73" s="2120" t="s">
        <v>2145</v>
      </c>
      <c r="BS73" s="2120" t="s">
        <v>2146</v>
      </c>
      <c r="BT73" s="3716">
        <v>44659</v>
      </c>
      <c r="BU73" s="3716">
        <v>45755</v>
      </c>
      <c r="BV73" s="3695" t="s">
        <v>116</v>
      </c>
      <c r="BW73" s="3716">
        <v>44657</v>
      </c>
      <c r="BX73" s="3716">
        <v>45755</v>
      </c>
      <c r="BY73" s="3695" t="s">
        <v>116</v>
      </c>
      <c r="BZ73" s="3716">
        <v>45755</v>
      </c>
      <c r="CA73" s="3716" t="s">
        <v>104</v>
      </c>
      <c r="CB73" s="2149"/>
      <c r="CC73" s="2120" t="s">
        <v>2470</v>
      </c>
      <c r="CD73" s="12"/>
      <c r="CE73" s="12"/>
      <c r="CF73" s="12"/>
      <c r="CG73" s="18"/>
    </row>
    <row r="74" spans="1:85" s="176" customFormat="1" ht="45" customHeight="1" x14ac:dyDescent="0.2">
      <c r="A74" s="3644" t="s">
        <v>2568</v>
      </c>
      <c r="B74" s="3645"/>
      <c r="C74" s="3646" t="s">
        <v>2569</v>
      </c>
      <c r="D74" s="3670" t="s">
        <v>4435</v>
      </c>
      <c r="E74" s="3672"/>
      <c r="F74" s="3647" t="s">
        <v>1211</v>
      </c>
      <c r="G74" s="3647" t="s">
        <v>931</v>
      </c>
      <c r="H74" s="3648" t="s">
        <v>89</v>
      </c>
      <c r="I74" s="3675" t="s">
        <v>89</v>
      </c>
      <c r="J74" s="3649">
        <v>44039</v>
      </c>
      <c r="K74" s="3649"/>
      <c r="L74" s="1389"/>
      <c r="M74" s="2002"/>
      <c r="N74" s="1389"/>
      <c r="O74" s="1389"/>
      <c r="P74" s="3650"/>
      <c r="Q74" s="3651"/>
      <c r="R74" s="3652"/>
      <c r="S74" s="3652"/>
      <c r="T74" s="3652"/>
      <c r="U74" s="3798"/>
      <c r="V74" s="3653"/>
      <c r="W74" s="3654" t="str">
        <f t="shared" si="3"/>
        <v>Yes</v>
      </c>
      <c r="X74" s="3655" t="s">
        <v>93</v>
      </c>
      <c r="Y74" s="3646" t="s">
        <v>267</v>
      </c>
      <c r="Z74" s="3646"/>
      <c r="AA74" s="5532" t="s">
        <v>2571</v>
      </c>
      <c r="AB74" s="5532" t="s">
        <v>2571</v>
      </c>
      <c r="AC74" s="2926"/>
      <c r="AD74" s="3669">
        <v>45689</v>
      </c>
      <c r="AE74" s="5534">
        <v>45901</v>
      </c>
      <c r="AF74" s="5535" t="s">
        <v>2572</v>
      </c>
      <c r="AG74" s="5536">
        <v>45901</v>
      </c>
      <c r="AH74" s="5536"/>
      <c r="AI74" s="5536"/>
      <c r="AJ74" s="5537"/>
      <c r="AK74" s="1654"/>
      <c r="AL74" s="5578"/>
      <c r="AM74" s="5538"/>
      <c r="AN74" s="5536"/>
      <c r="AO74" s="5536"/>
      <c r="AP74" s="5536"/>
      <c r="AQ74" s="5539"/>
      <c r="AR74" s="1400"/>
      <c r="AS74" s="5541"/>
      <c r="AT74" s="5540"/>
      <c r="AU74" s="5541"/>
      <c r="AV74" s="5541"/>
      <c r="AW74" s="5541"/>
      <c r="AX74" s="5540"/>
      <c r="AY74" s="1425"/>
      <c r="AZ74" s="5541"/>
      <c r="BA74" s="5540"/>
      <c r="BB74" s="5541"/>
      <c r="BC74" s="5541"/>
      <c r="BD74" s="5541"/>
      <c r="BE74" s="5540"/>
      <c r="BF74" s="1424"/>
      <c r="BG74" s="5542">
        <v>46143</v>
      </c>
      <c r="BH74" s="5536">
        <v>46143</v>
      </c>
      <c r="BI74" s="5543"/>
      <c r="BJ74" s="5542">
        <v>46235</v>
      </c>
      <c r="BK74" s="5536">
        <v>46235</v>
      </c>
      <c r="BL74" s="5543"/>
      <c r="BM74" s="5542">
        <v>46478</v>
      </c>
      <c r="BN74" s="5536">
        <v>46478</v>
      </c>
      <c r="BO74" s="5543"/>
      <c r="BP74" s="5519" t="s">
        <v>4436</v>
      </c>
      <c r="BQ74" s="5519" t="s">
        <v>132</v>
      </c>
      <c r="BR74" s="541"/>
      <c r="BS74" s="541"/>
      <c r="BT74" s="3671">
        <v>45960</v>
      </c>
      <c r="BU74" s="3671">
        <v>45700</v>
      </c>
      <c r="BV74" s="3662" t="s">
        <v>116</v>
      </c>
      <c r="BW74" s="3671">
        <v>45804</v>
      </c>
      <c r="BX74" s="3671">
        <v>45700</v>
      </c>
      <c r="BY74" s="3662" t="s">
        <v>116</v>
      </c>
      <c r="BZ74" s="3671">
        <v>45700</v>
      </c>
      <c r="CA74" s="3716" t="s">
        <v>104</v>
      </c>
      <c r="CB74" s="1409"/>
      <c r="CC74" s="540"/>
      <c r="CD74" s="12"/>
      <c r="CE74" s="12"/>
      <c r="CF74" s="12"/>
      <c r="CG74" s="18" t="s">
        <v>93</v>
      </c>
    </row>
    <row r="75" spans="1:85" s="176" customFormat="1" ht="45" customHeight="1" x14ac:dyDescent="0.2">
      <c r="A75" s="3686" t="s">
        <v>2575</v>
      </c>
      <c r="B75" s="3687"/>
      <c r="C75" s="3688" t="s">
        <v>2576</v>
      </c>
      <c r="D75" s="3953" t="s">
        <v>2577</v>
      </c>
      <c r="E75" s="3717" t="s">
        <v>193</v>
      </c>
      <c r="F75" s="3695">
        <v>2025</v>
      </c>
      <c r="G75" s="3695">
        <v>2045</v>
      </c>
      <c r="H75" s="3692" t="s">
        <v>89</v>
      </c>
      <c r="I75" s="3693" t="s">
        <v>89</v>
      </c>
      <c r="J75" s="3694" t="s">
        <v>459</v>
      </c>
      <c r="K75" s="3694"/>
      <c r="L75" s="1649"/>
      <c r="M75" s="2005"/>
      <c r="N75" s="1649"/>
      <c r="O75" s="3943"/>
      <c r="P75" s="3696"/>
      <c r="Q75" s="3732"/>
      <c r="R75" s="3698"/>
      <c r="S75" s="3733"/>
      <c r="T75" s="3733"/>
      <c r="U75" s="3794"/>
      <c r="V75" s="3734"/>
      <c r="W75" s="3700" t="str">
        <f t="shared" si="3"/>
        <v>Yes</v>
      </c>
      <c r="X75" s="3701" t="s">
        <v>93</v>
      </c>
      <c r="Y75" s="3688" t="s">
        <v>94</v>
      </c>
      <c r="Z75" s="3688"/>
      <c r="AA75" s="3702" t="s">
        <v>2578</v>
      </c>
      <c r="AB75" s="3702" t="s">
        <v>2579</v>
      </c>
      <c r="AC75" s="3729"/>
      <c r="AD75" s="3704">
        <v>45717</v>
      </c>
      <c r="AE75" s="4145" t="s">
        <v>626</v>
      </c>
      <c r="AF75" s="3705" t="s">
        <v>142</v>
      </c>
      <c r="AG75" s="3706">
        <v>45778</v>
      </c>
      <c r="AH75" s="3706">
        <v>45796</v>
      </c>
      <c r="AI75" s="3706">
        <v>45853</v>
      </c>
      <c r="AJ75" s="5529" t="s">
        <v>2578</v>
      </c>
      <c r="AK75" s="3736"/>
      <c r="AL75" s="3909" t="s">
        <v>1776</v>
      </c>
      <c r="AM75" s="3715" t="s">
        <v>367</v>
      </c>
      <c r="AN75" s="3706">
        <v>46327</v>
      </c>
      <c r="AO75" s="3706"/>
      <c r="AP75" s="3706"/>
      <c r="AQ75" s="3695"/>
      <c r="AR75" s="3708"/>
      <c r="AS75" s="3709"/>
      <c r="AT75" s="3692"/>
      <c r="AU75" s="3709"/>
      <c r="AV75" s="3709"/>
      <c r="AW75" s="3709"/>
      <c r="AX75" s="3692"/>
      <c r="AY75" s="3710"/>
      <c r="AZ75" s="3709"/>
      <c r="BA75" s="3692"/>
      <c r="BB75" s="3709"/>
      <c r="BC75" s="3709"/>
      <c r="BD75" s="3709"/>
      <c r="BE75" s="3694"/>
      <c r="BF75" s="3694"/>
      <c r="BG75" s="4089" t="s">
        <v>2580</v>
      </c>
      <c r="BH75" s="3706">
        <v>46692</v>
      </c>
      <c r="BI75" s="3711"/>
      <c r="BJ75" s="4089" t="s">
        <v>902</v>
      </c>
      <c r="BK75" s="3706">
        <v>46966</v>
      </c>
      <c r="BL75" s="3711"/>
      <c r="BM75" s="4088" t="s">
        <v>293</v>
      </c>
      <c r="BN75" s="3728" t="s">
        <v>293</v>
      </c>
      <c r="BO75" s="3711"/>
      <c r="BP75" s="3737" t="s">
        <v>2581</v>
      </c>
      <c r="BQ75" s="4004" t="s">
        <v>355</v>
      </c>
      <c r="BR75" s="3712" t="s">
        <v>2582</v>
      </c>
      <c r="BS75" s="1178"/>
      <c r="BT75" s="3716">
        <v>45539</v>
      </c>
      <c r="BU75" s="3716">
        <v>45804</v>
      </c>
      <c r="BV75" s="3696" t="s">
        <v>116</v>
      </c>
      <c r="BW75" s="3716"/>
      <c r="BX75" s="3716">
        <v>45804</v>
      </c>
      <c r="BY75" s="3716" t="s">
        <v>116</v>
      </c>
      <c r="BZ75" s="3716">
        <v>45804</v>
      </c>
      <c r="CA75" s="3716" t="s">
        <v>104</v>
      </c>
      <c r="CB75" s="1409"/>
      <c r="CC75" s="1178"/>
      <c r="CD75" s="1176"/>
      <c r="CE75" s="1176"/>
      <c r="CF75" s="1176"/>
      <c r="CG75" s="1175"/>
    </row>
    <row r="76" spans="1:85" s="176" customFormat="1" ht="45" customHeight="1" x14ac:dyDescent="0.2">
      <c r="A76" s="3686" t="s">
        <v>2588</v>
      </c>
      <c r="B76" s="3687"/>
      <c r="C76" s="3688" t="s">
        <v>2589</v>
      </c>
      <c r="D76" s="3689" t="s">
        <v>2590</v>
      </c>
      <c r="E76" s="3690" t="s">
        <v>193</v>
      </c>
      <c r="F76" s="3691" t="s">
        <v>974</v>
      </c>
      <c r="G76" s="3691" t="s">
        <v>1574</v>
      </c>
      <c r="H76" s="3692" t="s">
        <v>89</v>
      </c>
      <c r="I76" s="3693" t="s">
        <v>89</v>
      </c>
      <c r="J76" s="3694">
        <v>44651</v>
      </c>
      <c r="K76" s="3694" t="s">
        <v>554</v>
      </c>
      <c r="L76" s="3694"/>
      <c r="M76" s="3866"/>
      <c r="N76" s="3694"/>
      <c r="O76" s="3694"/>
      <c r="P76" s="3696"/>
      <c r="Q76" s="3697"/>
      <c r="R76" s="3698"/>
      <c r="S76" s="3698"/>
      <c r="T76" s="3698"/>
      <c r="U76" s="3794"/>
      <c r="V76" s="3699"/>
      <c r="W76" s="3700" t="str">
        <f t="shared" si="3"/>
        <v>Yes</v>
      </c>
      <c r="X76" s="4308" t="s">
        <v>93</v>
      </c>
      <c r="Y76" s="3688" t="s">
        <v>94</v>
      </c>
      <c r="Z76" s="3688"/>
      <c r="AA76" s="4122" t="s">
        <v>2591</v>
      </c>
      <c r="AB76" s="3702" t="s">
        <v>2592</v>
      </c>
      <c r="AC76" s="3703"/>
      <c r="AD76" s="3704">
        <v>45717</v>
      </c>
      <c r="AE76" s="4145">
        <v>45962</v>
      </c>
      <c r="AF76" s="3705" t="s">
        <v>603</v>
      </c>
      <c r="AG76" s="3706">
        <v>45962</v>
      </c>
      <c r="AH76" s="3706"/>
      <c r="AI76" s="3706"/>
      <c r="AJ76" s="3713"/>
      <c r="AK76" s="3707"/>
      <c r="AL76" s="3909"/>
      <c r="AM76" s="3714"/>
      <c r="AN76" s="3706"/>
      <c r="AO76" s="3706"/>
      <c r="AP76" s="3706"/>
      <c r="AQ76" s="3695"/>
      <c r="AR76" s="3708"/>
      <c r="AS76" s="3709"/>
      <c r="AT76" s="3692"/>
      <c r="AU76" s="3709"/>
      <c r="AV76" s="3709"/>
      <c r="AW76" s="3709"/>
      <c r="AX76" s="3692"/>
      <c r="AY76" s="3710"/>
      <c r="AZ76" s="3709"/>
      <c r="BA76" s="3692"/>
      <c r="BB76" s="3709"/>
      <c r="BC76" s="3709"/>
      <c r="BD76" s="3709"/>
      <c r="BE76" s="3692"/>
      <c r="BF76" s="3692"/>
      <c r="BG76" s="4089">
        <v>46569</v>
      </c>
      <c r="BH76" s="3706">
        <v>46569</v>
      </c>
      <c r="BI76" s="3711"/>
      <c r="BJ76" s="4089">
        <v>46661</v>
      </c>
      <c r="BK76" s="3706">
        <v>46661</v>
      </c>
      <c r="BL76" s="3711"/>
      <c r="BM76" s="4089">
        <v>46874</v>
      </c>
      <c r="BN76" s="3706">
        <v>46874</v>
      </c>
      <c r="BO76" s="3711"/>
      <c r="BP76" s="3688" t="s">
        <v>2593</v>
      </c>
      <c r="BQ76" s="4182" t="s">
        <v>355</v>
      </c>
      <c r="BR76" s="3688"/>
      <c r="BS76" s="3688"/>
      <c r="BT76" s="3716">
        <v>45320</v>
      </c>
      <c r="BU76" s="3716">
        <v>45804</v>
      </c>
      <c r="BV76" s="3695" t="s">
        <v>116</v>
      </c>
      <c r="BW76" s="3716"/>
      <c r="BX76" s="3716">
        <v>45804</v>
      </c>
      <c r="BY76" s="3695" t="s">
        <v>116</v>
      </c>
      <c r="BZ76" s="3716">
        <v>45804</v>
      </c>
      <c r="CA76" s="3716" t="s">
        <v>104</v>
      </c>
      <c r="CB76" s="2899"/>
      <c r="CC76" s="2900"/>
      <c r="CD76" s="12"/>
      <c r="CE76" s="12"/>
      <c r="CF76" s="12"/>
      <c r="CG76" s="18"/>
    </row>
    <row r="77" spans="1:85" s="176" customFormat="1" ht="45" customHeight="1" x14ac:dyDescent="0.2">
      <c r="A77" s="3686" t="s">
        <v>2594</v>
      </c>
      <c r="B77" s="3687"/>
      <c r="C77" s="3688" t="s">
        <v>2595</v>
      </c>
      <c r="D77" s="3689" t="s">
        <v>2596</v>
      </c>
      <c r="E77" s="3690" t="s">
        <v>193</v>
      </c>
      <c r="F77" s="3691"/>
      <c r="G77" s="3691"/>
      <c r="H77" s="3692" t="s">
        <v>89</v>
      </c>
      <c r="I77" s="3693" t="s">
        <v>89</v>
      </c>
      <c r="J77" s="3694">
        <v>44027</v>
      </c>
      <c r="K77" s="3694">
        <v>39897</v>
      </c>
      <c r="L77" s="3694"/>
      <c r="M77" s="3866"/>
      <c r="N77" s="3694"/>
      <c r="O77" s="3694"/>
      <c r="P77" s="3696"/>
      <c r="Q77" s="3697"/>
      <c r="R77" s="3698"/>
      <c r="S77" s="3733"/>
      <c r="T77" s="3733"/>
      <c r="U77" s="3876" t="s">
        <v>2597</v>
      </c>
      <c r="V77" s="3699" t="s">
        <v>2598</v>
      </c>
      <c r="W77" s="3700" t="str">
        <f t="shared" si="3"/>
        <v>Yes</v>
      </c>
      <c r="X77" s="3701" t="s">
        <v>93</v>
      </c>
      <c r="Y77" s="3688" t="s">
        <v>94</v>
      </c>
      <c r="Z77" s="3688"/>
      <c r="AA77" s="3702" t="s">
        <v>2599</v>
      </c>
      <c r="AB77" s="3702" t="s">
        <v>2600</v>
      </c>
      <c r="AC77" s="3719"/>
      <c r="AD77" s="3704">
        <v>45717</v>
      </c>
      <c r="AE77" s="4145"/>
      <c r="AF77" s="3705"/>
      <c r="AG77" s="3706"/>
      <c r="AH77" s="3706"/>
      <c r="AI77" s="3706"/>
      <c r="AJ77" s="3713"/>
      <c r="AK77" s="3707"/>
      <c r="AL77" s="3909"/>
      <c r="AM77" s="3714"/>
      <c r="AN77" s="3706"/>
      <c r="AO77" s="3706"/>
      <c r="AP77" s="3706"/>
      <c r="AQ77" s="3695"/>
      <c r="AR77" s="3708"/>
      <c r="AS77" s="3709"/>
      <c r="AT77" s="3692"/>
      <c r="AU77" s="3709"/>
      <c r="AV77" s="3709"/>
      <c r="AW77" s="3709"/>
      <c r="AX77" s="3692"/>
      <c r="AY77" s="3710"/>
      <c r="AZ77" s="3709"/>
      <c r="BA77" s="3692"/>
      <c r="BB77" s="3709"/>
      <c r="BC77" s="3709"/>
      <c r="BD77" s="3709"/>
      <c r="BE77" s="3692"/>
      <c r="BF77" s="3692"/>
      <c r="BG77" s="4089" t="s">
        <v>193</v>
      </c>
      <c r="BH77" s="3706" t="s">
        <v>193</v>
      </c>
      <c r="BI77" s="3711"/>
      <c r="BJ77" s="4089" t="s">
        <v>193</v>
      </c>
      <c r="BK77" s="3706" t="s">
        <v>193</v>
      </c>
      <c r="BL77" s="3711"/>
      <c r="BM77" s="4089" t="s">
        <v>193</v>
      </c>
      <c r="BN77" s="3706" t="s">
        <v>193</v>
      </c>
      <c r="BO77" s="3711"/>
      <c r="BP77" s="5693" t="s">
        <v>2601</v>
      </c>
      <c r="BQ77" s="5698" t="s">
        <v>355</v>
      </c>
      <c r="BR77" s="5500" t="s">
        <v>2602</v>
      </c>
      <c r="BS77" s="3870"/>
      <c r="BT77" s="3716">
        <v>45685</v>
      </c>
      <c r="BU77" s="3716">
        <v>45804</v>
      </c>
      <c r="BV77" s="3695" t="s">
        <v>116</v>
      </c>
      <c r="BW77" s="3716">
        <v>45804</v>
      </c>
      <c r="BX77" s="3716">
        <v>45415</v>
      </c>
      <c r="BY77" s="3695" t="s">
        <v>116</v>
      </c>
      <c r="BZ77" s="3716">
        <v>45804</v>
      </c>
      <c r="CA77" s="3716" t="s">
        <v>104</v>
      </c>
      <c r="CB77" s="1409"/>
      <c r="CC77" s="540"/>
      <c r="CD77" s="12"/>
      <c r="CE77" s="12"/>
      <c r="CF77" s="12"/>
      <c r="CG77" s="18" t="s">
        <v>93</v>
      </c>
    </row>
    <row r="78" spans="1:85" s="176" customFormat="1" ht="45" customHeight="1" x14ac:dyDescent="0.2">
      <c r="A78" s="3686" t="s">
        <v>2603</v>
      </c>
      <c r="B78" s="3687"/>
      <c r="C78" s="3688" t="s">
        <v>2604</v>
      </c>
      <c r="D78" s="3688" t="s">
        <v>599</v>
      </c>
      <c r="E78" s="3859" t="s">
        <v>193</v>
      </c>
      <c r="F78" s="3691"/>
      <c r="G78" s="3691"/>
      <c r="H78" s="3695" t="s">
        <v>89</v>
      </c>
      <c r="I78" s="3695" t="s">
        <v>194</v>
      </c>
      <c r="J78" s="3694">
        <v>45363</v>
      </c>
      <c r="K78" s="3694">
        <v>41649</v>
      </c>
      <c r="L78" s="3694" t="s">
        <v>90</v>
      </c>
      <c r="M78" s="3866" t="s">
        <v>515</v>
      </c>
      <c r="N78" s="3694"/>
      <c r="O78" s="3694"/>
      <c r="P78" s="3696"/>
      <c r="Q78" s="3697"/>
      <c r="R78" s="3698"/>
      <c r="S78" s="3698"/>
      <c r="T78" s="3698"/>
      <c r="U78" s="3794"/>
      <c r="V78" s="3699"/>
      <c r="W78" s="3700" t="str">
        <f t="shared" si="3"/>
        <v>Yes</v>
      </c>
      <c r="X78" s="3701" t="s">
        <v>93</v>
      </c>
      <c r="Y78" s="3688" t="s">
        <v>94</v>
      </c>
      <c r="Z78" s="3695"/>
      <c r="AA78" s="4310" t="s">
        <v>2605</v>
      </c>
      <c r="AB78" s="4131" t="s">
        <v>601</v>
      </c>
      <c r="AC78" s="3719"/>
      <c r="AD78" s="3704">
        <v>45717</v>
      </c>
      <c r="AE78" s="4145" t="s">
        <v>602</v>
      </c>
      <c r="AF78" s="3705" t="s">
        <v>603</v>
      </c>
      <c r="AG78" s="3706">
        <v>46266</v>
      </c>
      <c r="AH78" s="3706"/>
      <c r="AI78" s="3706"/>
      <c r="AJ78" s="3713"/>
      <c r="AK78" s="3707"/>
      <c r="AL78" s="4154"/>
      <c r="AM78" s="3715"/>
      <c r="AN78" s="3706"/>
      <c r="AO78" s="3706"/>
      <c r="AP78" s="3706"/>
      <c r="AQ78" s="3695"/>
      <c r="AR78" s="4273"/>
      <c r="AS78" s="3709"/>
      <c r="AT78" s="3692"/>
      <c r="AU78" s="3709"/>
      <c r="AV78" s="3709"/>
      <c r="AW78" s="3709"/>
      <c r="AX78" s="3692"/>
      <c r="AY78" s="3710"/>
      <c r="AZ78" s="3709"/>
      <c r="BA78" s="3692"/>
      <c r="BB78" s="3709"/>
      <c r="BC78" s="3709"/>
      <c r="BD78" s="3709"/>
      <c r="BE78" s="3692"/>
      <c r="BF78" s="3692"/>
      <c r="BG78" s="4089" t="s">
        <v>604</v>
      </c>
      <c r="BH78" s="3706">
        <v>46569</v>
      </c>
      <c r="BI78" s="3706"/>
      <c r="BJ78" s="4089">
        <v>46935</v>
      </c>
      <c r="BK78" s="3706">
        <v>46935</v>
      </c>
      <c r="BL78" s="3711"/>
      <c r="BM78" s="4089">
        <v>47178</v>
      </c>
      <c r="BN78" s="3704">
        <v>47178</v>
      </c>
      <c r="BO78" s="3711"/>
      <c r="BP78" s="3688" t="s">
        <v>605</v>
      </c>
      <c r="BQ78" s="4275" t="s">
        <v>355</v>
      </c>
      <c r="BR78" s="3688"/>
      <c r="BS78" s="3688" t="s">
        <v>2606</v>
      </c>
      <c r="BT78" s="3716">
        <v>44547</v>
      </c>
      <c r="BU78" s="3716">
        <v>45804</v>
      </c>
      <c r="BV78" s="3695" t="s">
        <v>116</v>
      </c>
      <c r="BW78" s="3716">
        <v>44362</v>
      </c>
      <c r="BX78" s="3716">
        <v>45804</v>
      </c>
      <c r="BY78" s="3695" t="s">
        <v>116</v>
      </c>
      <c r="BZ78" s="3963">
        <v>45804</v>
      </c>
      <c r="CA78" s="3716" t="s">
        <v>104</v>
      </c>
      <c r="CB78" s="2682"/>
      <c r="CC78" s="2678" t="s">
        <v>606</v>
      </c>
      <c r="CD78" s="12"/>
      <c r="CE78" s="12"/>
      <c r="CF78" s="12"/>
      <c r="CG78" s="18"/>
    </row>
    <row r="79" spans="1:85" s="176" customFormat="1" ht="45" customHeight="1" x14ac:dyDescent="0.2">
      <c r="A79" s="3686"/>
      <c r="B79" s="3687" t="s">
        <v>2614</v>
      </c>
      <c r="C79" s="3688" t="s">
        <v>2615</v>
      </c>
      <c r="D79" s="3689" t="s">
        <v>2616</v>
      </c>
      <c r="E79" s="3718" t="s">
        <v>193</v>
      </c>
      <c r="F79" s="3691"/>
      <c r="G79" s="3691"/>
      <c r="H79" s="3692" t="s">
        <v>89</v>
      </c>
      <c r="I79" s="3693" t="s">
        <v>89</v>
      </c>
      <c r="J79" s="3694">
        <v>43627</v>
      </c>
      <c r="K79" s="3694"/>
      <c r="L79" s="3694"/>
      <c r="M79" s="3866"/>
      <c r="N79" s="3694"/>
      <c r="O79" s="3694" t="s">
        <v>90</v>
      </c>
      <c r="P79" s="3696"/>
      <c r="Q79" s="3697"/>
      <c r="R79" s="3698"/>
      <c r="S79" s="3698"/>
      <c r="T79" s="3698"/>
      <c r="U79" s="3794"/>
      <c r="V79" s="3727"/>
      <c r="W79" s="3700" t="str">
        <f t="shared" si="3"/>
        <v>Yes</v>
      </c>
      <c r="X79" s="3701" t="s">
        <v>93</v>
      </c>
      <c r="Y79" s="3688" t="s">
        <v>94</v>
      </c>
      <c r="Z79" s="3688"/>
      <c r="AA79" s="4272" t="s">
        <v>2617</v>
      </c>
      <c r="AB79" s="3657" t="s">
        <v>2618</v>
      </c>
      <c r="AC79" s="3703"/>
      <c r="AD79" s="3704">
        <v>45689</v>
      </c>
      <c r="AE79" s="4145">
        <v>46143</v>
      </c>
      <c r="AF79" s="3705" t="s">
        <v>691</v>
      </c>
      <c r="AG79" s="3706">
        <v>46143</v>
      </c>
      <c r="AH79" s="3706"/>
      <c r="AI79" s="3706"/>
      <c r="AJ79" s="3713"/>
      <c r="AK79" s="3707"/>
      <c r="AL79" s="3709">
        <v>46508</v>
      </c>
      <c r="AM79" s="3705" t="s">
        <v>2619</v>
      </c>
      <c r="AN79" s="3706">
        <v>46508</v>
      </c>
      <c r="AO79" s="3706"/>
      <c r="AP79" s="3706"/>
      <c r="AQ79" s="3695"/>
      <c r="AR79" s="3708"/>
      <c r="AS79" s="3709"/>
      <c r="AT79" s="3692"/>
      <c r="AU79" s="3709"/>
      <c r="AV79" s="3709"/>
      <c r="AW79" s="3709"/>
      <c r="AX79" s="3692"/>
      <c r="AY79" s="3710"/>
      <c r="AZ79" s="3709"/>
      <c r="BA79" s="3692"/>
      <c r="BB79" s="3709"/>
      <c r="BC79" s="3709"/>
      <c r="BD79" s="3709"/>
      <c r="BE79" s="3692"/>
      <c r="BF79" s="3692"/>
      <c r="BG79" s="4089">
        <v>46874</v>
      </c>
      <c r="BH79" s="3706">
        <v>46874</v>
      </c>
      <c r="BI79" s="3706"/>
      <c r="BJ79" s="4089">
        <v>47027</v>
      </c>
      <c r="BK79" s="3706">
        <v>47027</v>
      </c>
      <c r="BL79" s="3711"/>
      <c r="BM79" s="4089">
        <v>47574</v>
      </c>
      <c r="BN79" s="3706">
        <v>47574</v>
      </c>
      <c r="BO79" s="4199"/>
      <c r="BP79" s="3688" t="s">
        <v>2620</v>
      </c>
      <c r="BQ79" s="4182" t="s">
        <v>132</v>
      </c>
      <c r="BR79" s="3688"/>
      <c r="BS79" s="3688"/>
      <c r="BT79" s="3716"/>
      <c r="BU79" s="3716">
        <v>45791</v>
      </c>
      <c r="BV79" s="3695" t="s">
        <v>116</v>
      </c>
      <c r="BW79" s="3716"/>
      <c r="BX79" s="3716">
        <v>45791</v>
      </c>
      <c r="BY79" s="3695" t="s">
        <v>116</v>
      </c>
      <c r="BZ79" s="3716">
        <v>45791</v>
      </c>
      <c r="CA79" s="3716" t="s">
        <v>104</v>
      </c>
      <c r="CB79" s="2177"/>
      <c r="CC79" s="1178"/>
      <c r="CD79" s="1176"/>
      <c r="CE79" s="1176"/>
      <c r="CF79" s="1176"/>
      <c r="CG79" s="1175"/>
    </row>
    <row r="80" spans="1:85" s="176" customFormat="1" ht="45" customHeight="1" x14ac:dyDescent="0.2">
      <c r="A80" s="3686" t="s">
        <v>2645</v>
      </c>
      <c r="B80" s="3687"/>
      <c r="C80" s="3688" t="s">
        <v>2646</v>
      </c>
      <c r="D80" s="3689" t="s">
        <v>205</v>
      </c>
      <c r="E80" s="3690"/>
      <c r="F80" s="3691"/>
      <c r="G80" s="3691"/>
      <c r="H80" s="3692" t="s">
        <v>89</v>
      </c>
      <c r="I80" s="3693" t="s">
        <v>89</v>
      </c>
      <c r="J80" s="4362" t="s">
        <v>2647</v>
      </c>
      <c r="K80" s="4362" t="s">
        <v>2648</v>
      </c>
      <c r="L80" s="3694"/>
      <c r="M80" s="3866"/>
      <c r="N80" s="3694"/>
      <c r="O80" s="3694"/>
      <c r="P80" s="3696"/>
      <c r="Q80" s="3697"/>
      <c r="R80" s="3698"/>
      <c r="S80" s="3698"/>
      <c r="T80" s="3698"/>
      <c r="U80" s="3794"/>
      <c r="V80" s="3699"/>
      <c r="W80" s="3700" t="str">
        <f t="shared" si="3"/>
        <v>Yes</v>
      </c>
      <c r="X80" s="4308" t="s">
        <v>93</v>
      </c>
      <c r="Y80" s="3688" t="s">
        <v>267</v>
      </c>
      <c r="Z80" s="3688"/>
      <c r="AA80" s="4304" t="s">
        <v>2649</v>
      </c>
      <c r="AB80" s="3871"/>
      <c r="AC80" s="3702"/>
      <c r="AD80" s="3706">
        <v>45689</v>
      </c>
      <c r="AE80" s="4145">
        <v>46266</v>
      </c>
      <c r="AF80" s="3705" t="s">
        <v>691</v>
      </c>
      <c r="AG80" s="3706">
        <v>46266</v>
      </c>
      <c r="AH80" s="3706"/>
      <c r="AI80" s="3706"/>
      <c r="AJ80" s="3713"/>
      <c r="AK80" s="3707"/>
      <c r="AL80" s="4098"/>
      <c r="AM80" s="3714"/>
      <c r="AN80" s="3706"/>
      <c r="AO80" s="3706"/>
      <c r="AP80" s="3706"/>
      <c r="AQ80" s="3695"/>
      <c r="AR80" s="3708"/>
      <c r="AS80" s="3730"/>
      <c r="AT80" s="3692"/>
      <c r="AU80" s="3730"/>
      <c r="AV80" s="3709"/>
      <c r="AW80" s="3709"/>
      <c r="AX80" s="3692"/>
      <c r="AY80" s="3708"/>
      <c r="AZ80" s="3730"/>
      <c r="BA80" s="3731"/>
      <c r="BB80" s="3730"/>
      <c r="BC80" s="3709"/>
      <c r="BD80" s="3709"/>
      <c r="BE80" s="3692"/>
      <c r="BF80" s="3692"/>
      <c r="BG80" s="4089">
        <v>46569</v>
      </c>
      <c r="BH80" s="3706">
        <v>46569</v>
      </c>
      <c r="BI80" s="3706"/>
      <c r="BJ80" s="4089">
        <v>46784</v>
      </c>
      <c r="BK80" s="3706">
        <v>46784</v>
      </c>
      <c r="BL80" s="3711"/>
      <c r="BM80" s="4089">
        <v>47027</v>
      </c>
      <c r="BN80" s="3704">
        <v>47027</v>
      </c>
      <c r="BO80" s="3711"/>
      <c r="BP80" s="3869" t="s">
        <v>2650</v>
      </c>
      <c r="BQ80" s="4003" t="s">
        <v>2651</v>
      </c>
      <c r="BR80" s="3688"/>
      <c r="BS80" s="3688"/>
      <c r="BT80" s="3716">
        <v>45141</v>
      </c>
      <c r="BU80" s="3716">
        <v>45791</v>
      </c>
      <c r="BV80" s="3695" t="s">
        <v>116</v>
      </c>
      <c r="BW80" s="3716">
        <v>45141</v>
      </c>
      <c r="BX80" s="3716">
        <v>45791</v>
      </c>
      <c r="BY80" s="3695" t="s">
        <v>116</v>
      </c>
      <c r="BZ80" s="3716">
        <v>45791</v>
      </c>
      <c r="CA80" s="3716" t="s">
        <v>104</v>
      </c>
      <c r="CB80" s="2486"/>
      <c r="CC80" s="2487"/>
      <c r="CD80" s="12"/>
      <c r="CE80" s="12"/>
      <c r="CF80" s="12"/>
      <c r="CG80" s="18"/>
    </row>
    <row r="81" spans="1:85" s="176" customFormat="1" ht="45" customHeight="1" x14ac:dyDescent="0.2">
      <c r="A81" s="3644"/>
      <c r="B81" s="3645" t="s">
        <v>2704</v>
      </c>
      <c r="C81" s="3646" t="s">
        <v>2698</v>
      </c>
      <c r="D81" s="3646" t="s">
        <v>2699</v>
      </c>
      <c r="E81" s="5475" t="s">
        <v>193</v>
      </c>
      <c r="F81" s="3662"/>
      <c r="G81" s="3662"/>
      <c r="H81" s="3662" t="s">
        <v>89</v>
      </c>
      <c r="I81" s="3662" t="s">
        <v>89</v>
      </c>
      <c r="J81" s="3650">
        <v>42355</v>
      </c>
      <c r="K81" s="3650"/>
      <c r="L81" s="3649" t="s">
        <v>90</v>
      </c>
      <c r="M81" s="3863"/>
      <c r="N81" s="3649"/>
      <c r="O81" s="3649"/>
      <c r="P81" s="3650"/>
      <c r="Q81" s="3651"/>
      <c r="R81" s="3652"/>
      <c r="S81" s="3652"/>
      <c r="T81" s="3652"/>
      <c r="U81" s="3798"/>
      <c r="V81" s="4300"/>
      <c r="W81" s="3654" t="s">
        <v>93</v>
      </c>
      <c r="X81" s="3655" t="s">
        <v>93</v>
      </c>
      <c r="Y81" s="3646" t="s">
        <v>94</v>
      </c>
      <c r="Z81" s="3646"/>
      <c r="AA81" s="5492" t="s">
        <v>2700</v>
      </c>
      <c r="AB81" s="3657" t="s">
        <v>2701</v>
      </c>
      <c r="AC81" s="3673"/>
      <c r="AD81" s="3658">
        <v>45717</v>
      </c>
      <c r="AE81" s="4254">
        <v>46054</v>
      </c>
      <c r="AF81" s="3659" t="s">
        <v>641</v>
      </c>
      <c r="AG81" s="3658">
        <v>46054</v>
      </c>
      <c r="AH81" s="3658"/>
      <c r="AI81" s="3658"/>
      <c r="AJ81" s="4261"/>
      <c r="AK81" s="3661"/>
      <c r="AL81" s="5654">
        <v>46388</v>
      </c>
      <c r="AM81" s="5248" t="s">
        <v>2702</v>
      </c>
      <c r="AN81" s="3658">
        <v>46388</v>
      </c>
      <c r="AO81" s="3658"/>
      <c r="AP81" s="3658"/>
      <c r="AQ81" s="3662"/>
      <c r="AR81" s="3663"/>
      <c r="AS81" s="3664"/>
      <c r="AT81" s="3648"/>
      <c r="AU81" s="3664"/>
      <c r="AV81" s="3665"/>
      <c r="AW81" s="3665"/>
      <c r="AX81" s="3648"/>
      <c r="AY81" s="3663"/>
      <c r="AZ81" s="3664"/>
      <c r="BA81" s="3667"/>
      <c r="BB81" s="3664"/>
      <c r="BC81" s="3665"/>
      <c r="BD81" s="3665"/>
      <c r="BE81" s="3648"/>
      <c r="BF81" s="3648"/>
      <c r="BG81" s="4251">
        <v>46692</v>
      </c>
      <c r="BH81" s="3658">
        <v>46692</v>
      </c>
      <c r="BI81" s="3658"/>
      <c r="BJ81" s="4251">
        <v>46813</v>
      </c>
      <c r="BK81" s="3658">
        <v>46813</v>
      </c>
      <c r="BL81" s="3668"/>
      <c r="BM81" s="4251">
        <v>47088</v>
      </c>
      <c r="BN81" s="3669">
        <v>47088</v>
      </c>
      <c r="BO81" s="5358"/>
      <c r="BP81" s="3646" t="s">
        <v>2703</v>
      </c>
      <c r="BQ81" s="4256" t="s">
        <v>355</v>
      </c>
      <c r="BR81" s="3684"/>
      <c r="BS81" s="3646"/>
      <c r="BT81" s="3671"/>
      <c r="BU81" s="3671">
        <v>45791</v>
      </c>
      <c r="BV81" s="3662" t="s">
        <v>116</v>
      </c>
      <c r="BW81" s="3671"/>
      <c r="BX81" s="3671">
        <v>45791</v>
      </c>
      <c r="BY81" s="3662" t="s">
        <v>116</v>
      </c>
      <c r="BZ81" s="3671">
        <v>45791</v>
      </c>
      <c r="CA81" s="3671" t="s">
        <v>104</v>
      </c>
      <c r="CB81" s="1409"/>
      <c r="CC81" s="1178"/>
      <c r="CD81" s="1176"/>
      <c r="CE81" s="1176"/>
      <c r="CF81" s="1176"/>
      <c r="CG81" s="1175"/>
    </row>
    <row r="82" spans="1:85" s="176" customFormat="1" ht="45" customHeight="1" x14ac:dyDescent="0.2">
      <c r="A82" s="3686" t="s">
        <v>2721</v>
      </c>
      <c r="B82" s="3687"/>
      <c r="C82" s="3688" t="s">
        <v>2722</v>
      </c>
      <c r="D82" s="3689" t="s">
        <v>2723</v>
      </c>
      <c r="E82" s="3859"/>
      <c r="F82" s="3691"/>
      <c r="G82" s="3691"/>
      <c r="H82" s="3695"/>
      <c r="I82" s="3695"/>
      <c r="J82" s="3694">
        <v>43550</v>
      </c>
      <c r="K82" s="3694"/>
      <c r="L82" s="3694"/>
      <c r="M82" s="3866"/>
      <c r="N82" s="3694"/>
      <c r="O82" s="3694"/>
      <c r="P82" s="3696"/>
      <c r="Q82" s="3697"/>
      <c r="R82" s="3698"/>
      <c r="S82" s="3698"/>
      <c r="T82" s="3698"/>
      <c r="U82" s="3794">
        <v>45352</v>
      </c>
      <c r="V82" s="3699" t="s">
        <v>2724</v>
      </c>
      <c r="W82" s="3700" t="str">
        <f t="shared" ref="W82:W104" si="4">IF(OR(X82="Yes", Y82="Web-page timetable", Z82="YES"), "Yes")</f>
        <v>Yes</v>
      </c>
      <c r="X82" s="3701" t="s">
        <v>93</v>
      </c>
      <c r="Y82" s="3688" t="s">
        <v>94</v>
      </c>
      <c r="Z82" s="4030"/>
      <c r="AA82" s="5635" t="s">
        <v>2725</v>
      </c>
      <c r="AB82" s="3901" t="s">
        <v>2726</v>
      </c>
      <c r="AC82" s="3703"/>
      <c r="AD82" s="3900">
        <v>45689</v>
      </c>
      <c r="AE82" s="4145">
        <v>46204</v>
      </c>
      <c r="AF82" s="3902" t="s">
        <v>691</v>
      </c>
      <c r="AG82" s="3706">
        <v>46204</v>
      </c>
      <c r="AH82" s="3706"/>
      <c r="AI82" s="3706"/>
      <c r="AJ82" s="3713"/>
      <c r="AK82" s="3707"/>
      <c r="AL82" s="4145"/>
      <c r="AM82" s="3902"/>
      <c r="AN82" s="3706"/>
      <c r="AO82" s="3706"/>
      <c r="AP82" s="3706"/>
      <c r="AQ82" s="3695"/>
      <c r="AR82" s="3708"/>
      <c r="AS82" s="3903"/>
      <c r="AT82" s="3904"/>
      <c r="AU82" s="3903"/>
      <c r="AV82" s="3905"/>
      <c r="AW82" s="3905"/>
      <c r="AX82" s="3904"/>
      <c r="AY82" s="3906"/>
      <c r="AZ82" s="3903"/>
      <c r="BA82" s="3907"/>
      <c r="BB82" s="3903"/>
      <c r="BC82" s="3905"/>
      <c r="BD82" s="3905"/>
      <c r="BE82" s="3904"/>
      <c r="BF82" s="3904"/>
      <c r="BG82" s="4089">
        <v>46722</v>
      </c>
      <c r="BH82" s="3706">
        <v>46722</v>
      </c>
      <c r="BI82" s="3711"/>
      <c r="BJ82" s="4089">
        <v>46813</v>
      </c>
      <c r="BK82" s="3706">
        <v>46813</v>
      </c>
      <c r="BL82" s="3711"/>
      <c r="BM82" s="4089">
        <v>47027</v>
      </c>
      <c r="BN82" s="3706">
        <v>47027</v>
      </c>
      <c r="BO82" s="3711"/>
      <c r="BP82" s="3947" t="s">
        <v>2727</v>
      </c>
      <c r="BQ82" s="5383" t="s">
        <v>2206</v>
      </c>
      <c r="BR82" s="3947"/>
      <c r="BS82" s="3947" t="s">
        <v>2728</v>
      </c>
      <c r="BT82" s="3716">
        <v>45791</v>
      </c>
      <c r="BU82" s="3716">
        <v>45700</v>
      </c>
      <c r="BV82" s="3695" t="s">
        <v>116</v>
      </c>
      <c r="BW82" s="3716">
        <v>45791</v>
      </c>
      <c r="BX82" s="3716">
        <v>45700</v>
      </c>
      <c r="BY82" s="3695" t="s">
        <v>116</v>
      </c>
      <c r="BZ82" s="3716">
        <v>45700</v>
      </c>
      <c r="CA82" s="3716" t="s">
        <v>104</v>
      </c>
      <c r="CB82" s="1409"/>
      <c r="CC82" s="540"/>
      <c r="CD82" s="12"/>
      <c r="CE82" s="12"/>
      <c r="CF82" s="12"/>
      <c r="CG82" s="18"/>
    </row>
    <row r="83" spans="1:85" s="176" customFormat="1" ht="45" customHeight="1" x14ac:dyDescent="0.2">
      <c r="A83" s="3686" t="s">
        <v>2783</v>
      </c>
      <c r="B83" s="3687"/>
      <c r="C83" s="3688" t="s">
        <v>2784</v>
      </c>
      <c r="D83" s="3689" t="s">
        <v>2785</v>
      </c>
      <c r="E83" s="3690" t="s">
        <v>193</v>
      </c>
      <c r="F83" s="3691"/>
      <c r="G83" s="3691"/>
      <c r="H83" s="3692" t="s">
        <v>89</v>
      </c>
      <c r="I83" s="3693" t="s">
        <v>89</v>
      </c>
      <c r="J83" s="3694">
        <v>43174</v>
      </c>
      <c r="K83" s="3694"/>
      <c r="L83" s="3694"/>
      <c r="M83" s="3866"/>
      <c r="N83" s="3694"/>
      <c r="O83" s="3694"/>
      <c r="P83" s="3696"/>
      <c r="Q83" s="3697"/>
      <c r="R83" s="3698"/>
      <c r="S83" s="3698"/>
      <c r="T83" s="3698"/>
      <c r="U83" s="3794"/>
      <c r="V83" s="3699"/>
      <c r="W83" s="3700" t="str">
        <f t="shared" si="4"/>
        <v>Yes</v>
      </c>
      <c r="X83" s="3701" t="s">
        <v>93</v>
      </c>
      <c r="Y83" s="3688" t="s">
        <v>94</v>
      </c>
      <c r="Z83" s="3688"/>
      <c r="AA83" s="3872" t="s">
        <v>2786</v>
      </c>
      <c r="AB83" s="3871" t="s">
        <v>2787</v>
      </c>
      <c r="AC83" s="3719"/>
      <c r="AD83" s="3900">
        <v>45717</v>
      </c>
      <c r="AE83" s="4145" t="s">
        <v>2788</v>
      </c>
      <c r="AF83" s="3705" t="s">
        <v>641</v>
      </c>
      <c r="AG83" s="3706">
        <v>46419</v>
      </c>
      <c r="AH83" s="3706"/>
      <c r="AI83" s="3706"/>
      <c r="AJ83" s="3713"/>
      <c r="AK83" s="3707"/>
      <c r="AL83" s="5516"/>
      <c r="AM83" s="5661"/>
      <c r="AN83" s="3722"/>
      <c r="AO83" s="3722"/>
      <c r="AP83" s="3722"/>
      <c r="AQ83" s="4155"/>
      <c r="AR83" s="5258"/>
      <c r="AS83" s="5269"/>
      <c r="AT83" s="5283"/>
      <c r="AU83" s="5269"/>
      <c r="AV83" s="5269"/>
      <c r="AW83" s="5269"/>
      <c r="AX83" s="5283"/>
      <c r="AY83" s="5308"/>
      <c r="AZ83" s="5269"/>
      <c r="BA83" s="5283"/>
      <c r="BB83" s="5269"/>
      <c r="BC83" s="5269"/>
      <c r="BD83" s="5269"/>
      <c r="BE83" s="5283"/>
      <c r="BF83" s="5283"/>
      <c r="BG83" s="4089" t="s">
        <v>2789</v>
      </c>
      <c r="BH83" s="3706">
        <v>46784</v>
      </c>
      <c r="BI83" s="3711"/>
      <c r="BJ83" s="4089" t="s">
        <v>2790</v>
      </c>
      <c r="BK83" s="3706">
        <v>47058</v>
      </c>
      <c r="BL83" s="3711"/>
      <c r="BM83" s="4089" t="s">
        <v>2791</v>
      </c>
      <c r="BN83" s="3706">
        <v>47150</v>
      </c>
      <c r="BO83" s="3711"/>
      <c r="BP83" s="3741" t="e" vm="2">
        <v>#VALUE!</v>
      </c>
      <c r="BQ83" s="4182" t="s">
        <v>355</v>
      </c>
      <c r="BR83" s="4942"/>
      <c r="BS83" s="3947"/>
      <c r="BT83" s="3716">
        <v>45399</v>
      </c>
      <c r="BU83" s="3716">
        <v>45790</v>
      </c>
      <c r="BV83" s="3695" t="s">
        <v>116</v>
      </c>
      <c r="BW83" s="3716">
        <v>45149</v>
      </c>
      <c r="BX83" s="3716">
        <v>45790</v>
      </c>
      <c r="BY83" s="3695" t="s">
        <v>116</v>
      </c>
      <c r="BZ83" s="3716">
        <v>45790</v>
      </c>
      <c r="CA83" s="3716" t="s">
        <v>104</v>
      </c>
      <c r="CB83" s="1409"/>
      <c r="CC83" s="540"/>
      <c r="CD83" s="12"/>
      <c r="CE83" s="12"/>
      <c r="CF83" s="12"/>
      <c r="CG83" s="18"/>
    </row>
    <row r="84" spans="1:85" s="176" customFormat="1" ht="45" customHeight="1" x14ac:dyDescent="0.2">
      <c r="A84" s="3686" t="s">
        <v>2792</v>
      </c>
      <c r="B84" s="3687"/>
      <c r="C84" s="3688" t="s">
        <v>2793</v>
      </c>
      <c r="D84" s="3689" t="s">
        <v>121</v>
      </c>
      <c r="E84" s="3690" t="s">
        <v>226</v>
      </c>
      <c r="F84" s="3691"/>
      <c r="G84" s="3691"/>
      <c r="H84" s="3692"/>
      <c r="I84" s="3693"/>
      <c r="J84" s="3694">
        <v>43244</v>
      </c>
      <c r="K84" s="3694"/>
      <c r="L84" s="3694"/>
      <c r="M84" s="3866"/>
      <c r="N84" s="3694"/>
      <c r="O84" s="3694"/>
      <c r="P84" s="3696"/>
      <c r="Q84" s="3697"/>
      <c r="R84" s="3698"/>
      <c r="S84" s="3698"/>
      <c r="T84" s="3698"/>
      <c r="U84" s="3794"/>
      <c r="V84" s="3699"/>
      <c r="W84" s="3700" t="str">
        <f t="shared" si="4"/>
        <v>Yes</v>
      </c>
      <c r="X84" s="3701" t="s">
        <v>93</v>
      </c>
      <c r="Y84" s="3688" t="s">
        <v>94</v>
      </c>
      <c r="Z84" s="3688"/>
      <c r="AA84" s="3871" t="s">
        <v>2794</v>
      </c>
      <c r="AB84" s="4304" t="s">
        <v>2794</v>
      </c>
      <c r="AC84" s="3719"/>
      <c r="AD84" s="3704">
        <v>45717</v>
      </c>
      <c r="AE84" s="4145">
        <v>46204</v>
      </c>
      <c r="AF84" s="3705" t="s">
        <v>2795</v>
      </c>
      <c r="AG84" s="3706">
        <v>46204</v>
      </c>
      <c r="AH84" s="3706"/>
      <c r="AI84" s="3706"/>
      <c r="AJ84" s="3713"/>
      <c r="AK84" s="3707"/>
      <c r="AL84" s="3909"/>
      <c r="AM84" s="3714"/>
      <c r="AN84" s="3706"/>
      <c r="AO84" s="3706"/>
      <c r="AP84" s="3706"/>
      <c r="AQ84" s="3695"/>
      <c r="AR84" s="3708"/>
      <c r="AS84" s="3709"/>
      <c r="AT84" s="3692"/>
      <c r="AU84" s="3709"/>
      <c r="AV84" s="3709"/>
      <c r="AW84" s="3709"/>
      <c r="AX84" s="3692"/>
      <c r="AY84" s="3710"/>
      <c r="AZ84" s="3709"/>
      <c r="BA84" s="3692"/>
      <c r="BB84" s="3709"/>
      <c r="BC84" s="3709"/>
      <c r="BD84" s="3709"/>
      <c r="BE84" s="3692"/>
      <c r="BF84" s="3692"/>
      <c r="BG84" s="4089">
        <v>46357</v>
      </c>
      <c r="BH84" s="3706">
        <v>46357</v>
      </c>
      <c r="BI84" s="3711"/>
      <c r="BJ84" s="4089">
        <v>46631</v>
      </c>
      <c r="BK84" s="3706">
        <v>46631</v>
      </c>
      <c r="BL84" s="3711"/>
      <c r="BM84" s="4089">
        <v>46813</v>
      </c>
      <c r="BN84" s="3706">
        <v>46813</v>
      </c>
      <c r="BO84" s="3711"/>
      <c r="BP84" s="3688" t="s">
        <v>2796</v>
      </c>
      <c r="BQ84" s="4782" t="s">
        <v>355</v>
      </c>
      <c r="BR84" s="3712"/>
      <c r="BS84" s="3688"/>
      <c r="BT84" s="3716">
        <v>45594</v>
      </c>
      <c r="BU84" s="3716">
        <v>45790</v>
      </c>
      <c r="BV84" s="3695" t="s">
        <v>116</v>
      </c>
      <c r="BW84" s="3716">
        <v>45687</v>
      </c>
      <c r="BX84" s="3716">
        <v>45790</v>
      </c>
      <c r="BY84" s="3695" t="s">
        <v>116</v>
      </c>
      <c r="BZ84" s="3716">
        <v>45790</v>
      </c>
      <c r="CA84" s="3716" t="s">
        <v>104</v>
      </c>
      <c r="CB84" s="1409"/>
      <c r="CC84" s="540"/>
      <c r="CD84" s="12"/>
      <c r="CE84" s="12"/>
      <c r="CF84" s="12"/>
      <c r="CG84" s="18"/>
    </row>
    <row r="85" spans="1:85" s="176" customFormat="1" ht="60.75" customHeight="1" x14ac:dyDescent="0.2">
      <c r="A85" s="3686" t="s">
        <v>2797</v>
      </c>
      <c r="B85" s="3687"/>
      <c r="C85" s="3688" t="s">
        <v>2798</v>
      </c>
      <c r="D85" s="3689" t="s">
        <v>2799</v>
      </c>
      <c r="E85" s="3690"/>
      <c r="F85" s="3691"/>
      <c r="G85" s="3691"/>
      <c r="H85" s="3692" t="s">
        <v>89</v>
      </c>
      <c r="I85" s="3695" t="s">
        <v>89</v>
      </c>
      <c r="J85" s="3696">
        <v>42765</v>
      </c>
      <c r="K85" s="3696"/>
      <c r="L85" s="1388"/>
      <c r="M85" s="2003"/>
      <c r="N85" s="1388"/>
      <c r="O85" s="3696"/>
      <c r="P85" s="3696"/>
      <c r="Q85" s="3697"/>
      <c r="R85" s="3698"/>
      <c r="S85" s="3698"/>
      <c r="T85" s="3698"/>
      <c r="U85" s="3794"/>
      <c r="V85" s="3699"/>
      <c r="W85" s="3700" t="str">
        <f t="shared" si="4"/>
        <v>Yes</v>
      </c>
      <c r="X85" s="3701" t="s">
        <v>93</v>
      </c>
      <c r="Y85" s="3688" t="s">
        <v>94</v>
      </c>
      <c r="Z85" s="3688"/>
      <c r="AA85" s="4302" t="s">
        <v>2800</v>
      </c>
      <c r="AB85" s="3657" t="s">
        <v>2801</v>
      </c>
      <c r="AC85" s="3719"/>
      <c r="AD85" s="3704">
        <v>45689</v>
      </c>
      <c r="AE85" s="4145" t="s">
        <v>2719</v>
      </c>
      <c r="AF85" s="3705" t="s">
        <v>2802</v>
      </c>
      <c r="AG85" s="3706">
        <v>45748</v>
      </c>
      <c r="AH85" s="3706"/>
      <c r="AI85" s="3706"/>
      <c r="AJ85" s="3713"/>
      <c r="AK85" s="3707"/>
      <c r="AL85" s="3909" t="s">
        <v>2803</v>
      </c>
      <c r="AM85" s="3714" t="s">
        <v>2804</v>
      </c>
      <c r="AN85" s="3706">
        <v>46143</v>
      </c>
      <c r="AO85" s="3706"/>
      <c r="AP85" s="3706"/>
      <c r="AQ85" s="3695"/>
      <c r="AR85" s="3708"/>
      <c r="AS85" s="3709"/>
      <c r="AT85" s="3692"/>
      <c r="AU85" s="3709"/>
      <c r="AV85" s="3709"/>
      <c r="AW85" s="3709"/>
      <c r="AX85" s="3692"/>
      <c r="AY85" s="3710"/>
      <c r="AZ85" s="3709"/>
      <c r="BA85" s="3692"/>
      <c r="BB85" s="3709"/>
      <c r="BC85" s="3709"/>
      <c r="BD85" s="3709"/>
      <c r="BE85" s="3692"/>
      <c r="BF85" s="3692"/>
      <c r="BG85" s="4089" t="s">
        <v>2805</v>
      </c>
      <c r="BH85" s="3706">
        <v>46447</v>
      </c>
      <c r="BI85" s="3711"/>
      <c r="BJ85" s="4089">
        <v>46692</v>
      </c>
      <c r="BK85" s="3706">
        <v>46692</v>
      </c>
      <c r="BL85" s="3711"/>
      <c r="BM85" s="4089">
        <v>46905</v>
      </c>
      <c r="BN85" s="3706">
        <v>46905</v>
      </c>
      <c r="BO85" s="3711"/>
      <c r="BP85" s="3688" t="s">
        <v>2806</v>
      </c>
      <c r="BQ85" s="4182" t="s">
        <v>132</v>
      </c>
      <c r="BR85" s="3688" t="s">
        <v>2807</v>
      </c>
      <c r="BS85" s="540"/>
      <c r="BT85" s="3716">
        <v>45575</v>
      </c>
      <c r="BU85" s="3716">
        <v>45790</v>
      </c>
      <c r="BV85" s="3695" t="s">
        <v>116</v>
      </c>
      <c r="BW85" s="3716">
        <v>45575</v>
      </c>
      <c r="BX85" s="4133">
        <v>45790</v>
      </c>
      <c r="BY85" s="3695" t="s">
        <v>116</v>
      </c>
      <c r="BZ85" s="3716">
        <v>45440</v>
      </c>
      <c r="CA85" s="3716" t="s">
        <v>104</v>
      </c>
      <c r="CB85" s="1409"/>
      <c r="CC85" s="540" t="s">
        <v>105</v>
      </c>
      <c r="CD85" s="12"/>
      <c r="CE85" s="12"/>
      <c r="CF85" s="12"/>
      <c r="CG85" s="18"/>
    </row>
    <row r="86" spans="1:85" s="176" customFormat="1" ht="45" customHeight="1" x14ac:dyDescent="0.2">
      <c r="A86" s="3738" t="s">
        <v>2808</v>
      </c>
      <c r="B86" s="3739"/>
      <c r="C86" s="3740" t="s">
        <v>2809</v>
      </c>
      <c r="D86" s="3688" t="s">
        <v>2810</v>
      </c>
      <c r="E86" s="3718" t="s">
        <v>226</v>
      </c>
      <c r="F86" s="3695"/>
      <c r="G86" s="3691"/>
      <c r="H86" s="3695" t="s">
        <v>89</v>
      </c>
      <c r="I86" s="3695" t="s">
        <v>89</v>
      </c>
      <c r="J86" s="3696">
        <v>41823</v>
      </c>
      <c r="K86" s="3694"/>
      <c r="L86" s="1389"/>
      <c r="M86" s="2002"/>
      <c r="N86" s="1389"/>
      <c r="O86" s="3694"/>
      <c r="P86" s="3696"/>
      <c r="Q86" s="3697"/>
      <c r="R86" s="3698"/>
      <c r="S86" s="3698"/>
      <c r="T86" s="3698"/>
      <c r="U86" s="3794">
        <v>43647</v>
      </c>
      <c r="V86" s="3727" t="s">
        <v>1577</v>
      </c>
      <c r="W86" s="3700" t="str">
        <f t="shared" si="4"/>
        <v>Yes</v>
      </c>
      <c r="X86" s="3701" t="s">
        <v>93</v>
      </c>
      <c r="Y86" s="3688" t="s">
        <v>94</v>
      </c>
      <c r="Z86" s="3695"/>
      <c r="AA86" s="4131" t="s">
        <v>2811</v>
      </c>
      <c r="AB86" s="5165" t="s">
        <v>2812</v>
      </c>
      <c r="AC86" s="3719"/>
      <c r="AD86" s="3706">
        <v>45717</v>
      </c>
      <c r="AE86" s="4211" t="s">
        <v>2813</v>
      </c>
      <c r="AF86" s="4124" t="s">
        <v>2814</v>
      </c>
      <c r="AG86" s="3706">
        <v>45962</v>
      </c>
      <c r="AH86" s="3706"/>
      <c r="AI86" s="3706"/>
      <c r="AJ86" s="3713"/>
      <c r="AK86" s="3707"/>
      <c r="AL86" s="4154"/>
      <c r="AM86" s="3714"/>
      <c r="AN86" s="3706"/>
      <c r="AO86" s="3706"/>
      <c r="AP86" s="3706"/>
      <c r="AQ86" s="3695"/>
      <c r="AR86" s="4018"/>
      <c r="AS86" s="4022"/>
      <c r="AT86" s="3692"/>
      <c r="AU86" s="3730"/>
      <c r="AV86" s="3709"/>
      <c r="AW86" s="3709"/>
      <c r="AX86" s="3692"/>
      <c r="AY86" s="3731"/>
      <c r="AZ86" s="3730"/>
      <c r="BA86" s="3731"/>
      <c r="BB86" s="3730"/>
      <c r="BC86" s="3709"/>
      <c r="BD86" s="3709"/>
      <c r="BE86" s="3692"/>
      <c r="BF86" s="3692"/>
      <c r="BG86" s="4089" t="s">
        <v>2815</v>
      </c>
      <c r="BH86" s="3706">
        <v>46296</v>
      </c>
      <c r="BI86" s="3706"/>
      <c r="BJ86" s="4089">
        <v>46600</v>
      </c>
      <c r="BK86" s="3706">
        <v>46600</v>
      </c>
      <c r="BL86" s="3711"/>
      <c r="BM86" s="4089">
        <v>46997</v>
      </c>
      <c r="BN86" s="3704">
        <v>46997</v>
      </c>
      <c r="BO86" s="3711"/>
      <c r="BP86" s="3688" t="s">
        <v>2816</v>
      </c>
      <c r="BQ86" s="4182" t="s">
        <v>2817</v>
      </c>
      <c r="BR86" s="3688"/>
      <c r="BS86" s="540"/>
      <c r="BT86" s="3716">
        <v>45632</v>
      </c>
      <c r="BU86" s="3716">
        <v>45790</v>
      </c>
      <c r="BV86" s="3695" t="s">
        <v>116</v>
      </c>
      <c r="BW86" s="3963"/>
      <c r="BX86" s="3716">
        <v>45790</v>
      </c>
      <c r="BY86" s="3695" t="s">
        <v>116</v>
      </c>
      <c r="BZ86" s="3963"/>
      <c r="CA86" s="3716" t="s">
        <v>104</v>
      </c>
      <c r="CB86" s="1409"/>
      <c r="CC86" s="540" t="s">
        <v>105</v>
      </c>
      <c r="CD86" s="12"/>
      <c r="CE86" s="12"/>
      <c r="CF86" s="12"/>
      <c r="CG86" s="18"/>
    </row>
    <row r="87" spans="1:85" s="176" customFormat="1" ht="39" customHeight="1" x14ac:dyDescent="0.2">
      <c r="A87" s="3644"/>
      <c r="B87" s="3645" t="s">
        <v>2826</v>
      </c>
      <c r="C87" s="3646" t="s">
        <v>2827</v>
      </c>
      <c r="D87" s="3670" t="s">
        <v>2828</v>
      </c>
      <c r="E87" s="3676" t="s">
        <v>193</v>
      </c>
      <c r="F87" s="3662"/>
      <c r="G87" s="3662"/>
      <c r="H87" s="3659" t="s">
        <v>89</v>
      </c>
      <c r="I87" s="3675" t="s">
        <v>89</v>
      </c>
      <c r="J87" s="3649">
        <v>43284</v>
      </c>
      <c r="K87" s="3649"/>
      <c r="L87" s="3677"/>
      <c r="M87" s="3846"/>
      <c r="N87" s="3677"/>
      <c r="O87" s="3677"/>
      <c r="P87" s="3650"/>
      <c r="Q87" s="3678"/>
      <c r="R87" s="3652"/>
      <c r="S87" s="3679"/>
      <c r="T87" s="3679"/>
      <c r="U87" s="3798"/>
      <c r="V87" s="3680"/>
      <c r="W87" s="3654" t="str">
        <f t="shared" si="4"/>
        <v>Yes</v>
      </c>
      <c r="X87" s="3655" t="s">
        <v>93</v>
      </c>
      <c r="Y87" s="3646" t="s">
        <v>94</v>
      </c>
      <c r="Z87" s="3646"/>
      <c r="AA87" s="4255" t="s">
        <v>2829</v>
      </c>
      <c r="AB87" s="4255" t="s">
        <v>2830</v>
      </c>
      <c r="AC87" s="3681"/>
      <c r="AD87" s="3669">
        <v>45717</v>
      </c>
      <c r="AE87" s="4254">
        <v>46327</v>
      </c>
      <c r="AF87" s="3659" t="s">
        <v>2831</v>
      </c>
      <c r="AG87" s="3658">
        <v>46327</v>
      </c>
      <c r="AH87" s="3658"/>
      <c r="AI87" s="3658"/>
      <c r="AJ87" s="3682"/>
      <c r="AK87" s="3683"/>
      <c r="AL87" s="3665"/>
      <c r="AM87" s="3659"/>
      <c r="AN87" s="3658"/>
      <c r="AO87" s="3658"/>
      <c r="AP87" s="3658"/>
      <c r="AQ87" s="3650"/>
      <c r="AR87" s="3926"/>
      <c r="AS87" s="3928"/>
      <c r="AT87" s="3649"/>
      <c r="AU87" s="3665"/>
      <c r="AV87" s="3665"/>
      <c r="AW87" s="3665"/>
      <c r="AX87" s="3649"/>
      <c r="AY87" s="3929"/>
      <c r="AZ87" s="3665"/>
      <c r="BA87" s="3649"/>
      <c r="BB87" s="3665"/>
      <c r="BC87" s="3665"/>
      <c r="BD87" s="3665"/>
      <c r="BE87" s="3649"/>
      <c r="BF87" s="3649"/>
      <c r="BG87" s="4251">
        <v>46753</v>
      </c>
      <c r="BH87" s="3658">
        <v>46753</v>
      </c>
      <c r="BI87" s="3668"/>
      <c r="BJ87" s="4251">
        <v>47027</v>
      </c>
      <c r="BK87" s="3658">
        <v>47027</v>
      </c>
      <c r="BL87" s="3668"/>
      <c r="BM87" s="4251">
        <v>47209</v>
      </c>
      <c r="BN87" s="3658">
        <v>47209</v>
      </c>
      <c r="BO87" s="3668"/>
      <c r="BP87" s="3684" t="s">
        <v>2832</v>
      </c>
      <c r="BQ87" s="4256" t="s">
        <v>355</v>
      </c>
      <c r="BR87" s="3684"/>
      <c r="BS87" s="3684"/>
      <c r="BT87" s="3671"/>
      <c r="BU87" s="3671">
        <v>45790</v>
      </c>
      <c r="BV87" s="3650" t="s">
        <v>116</v>
      </c>
      <c r="BW87" s="3671"/>
      <c r="BX87" s="5514">
        <v>45790</v>
      </c>
      <c r="BY87" s="3671" t="s">
        <v>116</v>
      </c>
      <c r="BZ87" s="3671">
        <v>45790</v>
      </c>
      <c r="CA87" s="3671" t="s">
        <v>4437</v>
      </c>
      <c r="CB87" s="2177"/>
      <c r="CC87" s="1178"/>
      <c r="CD87" s="1176"/>
      <c r="CE87" s="1176"/>
      <c r="CF87" s="1176"/>
      <c r="CG87" s="1175"/>
    </row>
    <row r="88" spans="1:85" s="176" customFormat="1" ht="39" customHeight="1" x14ac:dyDescent="0.2">
      <c r="A88" s="3686" t="s">
        <v>2875</v>
      </c>
      <c r="B88" s="3687"/>
      <c r="C88" s="3688" t="s">
        <v>2876</v>
      </c>
      <c r="D88" s="3868" t="s">
        <v>2877</v>
      </c>
      <c r="E88" s="3718" t="s">
        <v>193</v>
      </c>
      <c r="F88" s="3691"/>
      <c r="G88" s="3691"/>
      <c r="H88" s="3692" t="s">
        <v>89</v>
      </c>
      <c r="I88" s="3693" t="s">
        <v>89</v>
      </c>
      <c r="J88" s="3694">
        <v>44545</v>
      </c>
      <c r="K88" s="3694">
        <v>40855</v>
      </c>
      <c r="L88" s="3694"/>
      <c r="M88" s="3866"/>
      <c r="N88" s="3694"/>
      <c r="O88" s="3694"/>
      <c r="P88" s="3696"/>
      <c r="Q88" s="3697"/>
      <c r="R88" s="3698"/>
      <c r="S88" s="3733"/>
      <c r="T88" s="3733"/>
      <c r="U88" s="3794"/>
      <c r="V88" s="3699"/>
      <c r="W88" s="3700" t="b">
        <f t="shared" si="4"/>
        <v>0</v>
      </c>
      <c r="X88" s="3701" t="s">
        <v>237</v>
      </c>
      <c r="Y88" s="3688" t="s">
        <v>94</v>
      </c>
      <c r="Z88" s="3688"/>
      <c r="AA88" s="3877" t="s">
        <v>2878</v>
      </c>
      <c r="AB88" s="3719" t="s">
        <v>2879</v>
      </c>
      <c r="AC88" s="3703"/>
      <c r="AD88" s="3704">
        <v>43800</v>
      </c>
      <c r="AE88" s="4145">
        <v>45658</v>
      </c>
      <c r="AF88" s="3705" t="s">
        <v>2880</v>
      </c>
      <c r="AG88" s="3706">
        <v>45658</v>
      </c>
      <c r="AH88" s="3706"/>
      <c r="AI88" s="3706"/>
      <c r="AJ88" s="3713"/>
      <c r="AK88" s="3707"/>
      <c r="AL88" s="3709"/>
      <c r="AM88" s="3705"/>
      <c r="AN88" s="3706"/>
      <c r="AO88" s="3706"/>
      <c r="AP88" s="3706"/>
      <c r="AQ88" s="3695"/>
      <c r="AR88" s="3708"/>
      <c r="AS88" s="3709"/>
      <c r="AT88" s="3692"/>
      <c r="AU88" s="3709"/>
      <c r="AV88" s="3709"/>
      <c r="AW88" s="3709"/>
      <c r="AX88" s="3692"/>
      <c r="AY88" s="3710"/>
      <c r="AZ88" s="3709"/>
      <c r="BA88" s="3692"/>
      <c r="BB88" s="3709"/>
      <c r="BC88" s="3709"/>
      <c r="BD88" s="3709"/>
      <c r="BE88" s="3692"/>
      <c r="BF88" s="3692"/>
      <c r="BG88" s="4089">
        <v>46388</v>
      </c>
      <c r="BH88" s="3706">
        <v>46388</v>
      </c>
      <c r="BI88" s="3711"/>
      <c r="BJ88" s="4089">
        <v>46692</v>
      </c>
      <c r="BK88" s="3706">
        <v>46692</v>
      </c>
      <c r="BL88" s="3711"/>
      <c r="BM88" s="4089">
        <v>46753</v>
      </c>
      <c r="BN88" s="3706">
        <v>46753</v>
      </c>
      <c r="BO88" s="3711"/>
      <c r="BP88" s="3878" t="s">
        <v>2881</v>
      </c>
      <c r="BQ88" s="4182" t="s">
        <v>2882</v>
      </c>
      <c r="BR88" s="3712"/>
      <c r="BS88" s="3878"/>
      <c r="BT88" s="3716">
        <v>45938</v>
      </c>
      <c r="BU88" s="3716"/>
      <c r="BV88" s="3695" t="s">
        <v>116</v>
      </c>
      <c r="BW88" s="3716"/>
      <c r="BX88" s="3716">
        <v>45790</v>
      </c>
      <c r="BY88" s="3695" t="s">
        <v>116</v>
      </c>
      <c r="BZ88" s="3716">
        <v>45790</v>
      </c>
      <c r="CA88" s="3716" t="s">
        <v>104</v>
      </c>
      <c r="CB88" s="1556"/>
      <c r="CC88" s="542"/>
      <c r="CD88" s="12"/>
      <c r="CE88" s="12"/>
      <c r="CF88" s="12"/>
      <c r="CG88" s="18"/>
    </row>
    <row r="89" spans="1:85" s="176" customFormat="1" ht="45" customHeight="1" x14ac:dyDescent="0.2">
      <c r="A89" s="3644" t="s">
        <v>2897</v>
      </c>
      <c r="B89" s="3645"/>
      <c r="C89" s="3646" t="s">
        <v>2898</v>
      </c>
      <c r="D89" s="3670" t="s">
        <v>2899</v>
      </c>
      <c r="E89" s="3672" t="s">
        <v>193</v>
      </c>
      <c r="F89" s="3647"/>
      <c r="G89" s="3647"/>
      <c r="H89" s="3648" t="s">
        <v>89</v>
      </c>
      <c r="I89" s="3675" t="s">
        <v>89</v>
      </c>
      <c r="J89" s="3649">
        <v>41892</v>
      </c>
      <c r="K89" s="3649"/>
      <c r="L89" s="3649"/>
      <c r="M89" s="3863"/>
      <c r="N89" s="3649"/>
      <c r="O89" s="3649"/>
      <c r="P89" s="3650"/>
      <c r="Q89" s="3651"/>
      <c r="R89" s="3652"/>
      <c r="S89" s="3652"/>
      <c r="T89" s="3652"/>
      <c r="U89" s="3798">
        <v>43647</v>
      </c>
      <c r="V89" s="4300" t="s">
        <v>352</v>
      </c>
      <c r="W89" s="3654" t="b">
        <f t="shared" si="4"/>
        <v>0</v>
      </c>
      <c r="X89" s="3655" t="s">
        <v>228</v>
      </c>
      <c r="Y89" s="3646" t="s">
        <v>229</v>
      </c>
      <c r="Z89" s="3662"/>
      <c r="AA89" s="3657"/>
      <c r="AB89" s="3673"/>
      <c r="AC89" s="3673"/>
      <c r="AD89" s="3669"/>
      <c r="AE89" s="4254">
        <v>46388</v>
      </c>
      <c r="AF89" s="3659" t="s">
        <v>2900</v>
      </c>
      <c r="AG89" s="3658">
        <v>46388</v>
      </c>
      <c r="AH89" s="3658"/>
      <c r="AI89" s="3658"/>
      <c r="AJ89" s="3660"/>
      <c r="AK89" s="3661"/>
      <c r="AL89" s="4377"/>
      <c r="AM89" s="3674"/>
      <c r="AN89" s="3658"/>
      <c r="AO89" s="3658"/>
      <c r="AP89" s="3658"/>
      <c r="AQ89" s="3662"/>
      <c r="AR89" s="3663"/>
      <c r="AS89" s="3665"/>
      <c r="AT89" s="3648"/>
      <c r="AU89" s="3665"/>
      <c r="AV89" s="3665"/>
      <c r="AW89" s="3665"/>
      <c r="AX89" s="3648"/>
      <c r="AY89" s="3666"/>
      <c r="AZ89" s="3665"/>
      <c r="BA89" s="3648"/>
      <c r="BB89" s="3665"/>
      <c r="BC89" s="3665"/>
      <c r="BD89" s="3665"/>
      <c r="BE89" s="3648"/>
      <c r="BF89" s="3648"/>
      <c r="BG89" s="4251">
        <v>46753</v>
      </c>
      <c r="BH89" s="3658">
        <v>46753</v>
      </c>
      <c r="BI89" s="3668"/>
      <c r="BJ89" s="4251">
        <v>46753</v>
      </c>
      <c r="BK89" s="3658">
        <v>46753</v>
      </c>
      <c r="BL89" s="3668"/>
      <c r="BM89" s="4251">
        <v>47119</v>
      </c>
      <c r="BN89" s="3658">
        <v>47119</v>
      </c>
      <c r="BO89" s="3668"/>
      <c r="BP89" s="3646" t="s">
        <v>2901</v>
      </c>
      <c r="BQ89" s="4256" t="s">
        <v>2902</v>
      </c>
      <c r="BR89" s="4259" t="s">
        <v>2903</v>
      </c>
      <c r="BS89" s="3646"/>
      <c r="BT89" s="3671"/>
      <c r="BU89" s="3671"/>
      <c r="BV89" s="3662"/>
      <c r="BW89" s="3671"/>
      <c r="BX89" s="3671">
        <v>45786</v>
      </c>
      <c r="BY89" s="3662" t="s">
        <v>116</v>
      </c>
      <c r="BZ89" s="3671">
        <v>45786</v>
      </c>
      <c r="CA89" s="3671" t="s">
        <v>104</v>
      </c>
      <c r="CB89" s="1409"/>
      <c r="CC89" s="540" t="s">
        <v>105</v>
      </c>
      <c r="CD89" s="12"/>
      <c r="CE89" s="12"/>
      <c r="CF89" s="12"/>
      <c r="CG89" s="18"/>
    </row>
    <row r="90" spans="1:85" s="176" customFormat="1" ht="45" customHeight="1" x14ac:dyDescent="0.2">
      <c r="A90" s="3686" t="s">
        <v>2914</v>
      </c>
      <c r="B90" s="3687"/>
      <c r="C90" s="3688" t="s">
        <v>2915</v>
      </c>
      <c r="D90" s="3689" t="s">
        <v>2916</v>
      </c>
      <c r="E90" s="3690"/>
      <c r="F90" s="3695">
        <v>2028</v>
      </c>
      <c r="G90" s="3695">
        <v>2043</v>
      </c>
      <c r="H90" s="3692" t="s">
        <v>89</v>
      </c>
      <c r="I90" s="3693" t="s">
        <v>89</v>
      </c>
      <c r="J90" s="3694">
        <v>44028</v>
      </c>
      <c r="K90" s="3694"/>
      <c r="L90" s="3642" t="s">
        <v>90</v>
      </c>
      <c r="M90" s="3643" t="s">
        <v>2350</v>
      </c>
      <c r="N90" s="3642"/>
      <c r="O90" s="3694" t="s">
        <v>90</v>
      </c>
      <c r="P90" s="3696"/>
      <c r="Q90" s="3697"/>
      <c r="R90" s="3698"/>
      <c r="S90" s="3698"/>
      <c r="T90" s="3698"/>
      <c r="U90" s="3794"/>
      <c r="V90" s="3699"/>
      <c r="W90" s="3700" t="str">
        <f t="shared" si="4"/>
        <v>Yes</v>
      </c>
      <c r="X90" s="3701" t="s">
        <v>90</v>
      </c>
      <c r="Y90" s="3688" t="s">
        <v>94</v>
      </c>
      <c r="Z90" s="3688"/>
      <c r="AA90" s="3742" t="s">
        <v>2917</v>
      </c>
      <c r="AB90" s="3702" t="s">
        <v>2917</v>
      </c>
      <c r="AC90" s="3703"/>
      <c r="AD90" s="3704">
        <v>45566</v>
      </c>
      <c r="AE90" s="4145" t="s">
        <v>1836</v>
      </c>
      <c r="AF90" s="3705" t="s">
        <v>2918</v>
      </c>
      <c r="AG90" s="3706">
        <v>46174</v>
      </c>
      <c r="AH90" s="3706"/>
      <c r="AI90" s="3706"/>
      <c r="AJ90" s="3713"/>
      <c r="AK90" s="3707"/>
      <c r="AL90" s="3709"/>
      <c r="AM90" s="3705"/>
      <c r="AN90" s="3706"/>
      <c r="AO90" s="3706"/>
      <c r="AP90" s="3706"/>
      <c r="AQ90" s="3695"/>
      <c r="AR90" s="3708"/>
      <c r="AS90" s="3709"/>
      <c r="AT90" s="3692"/>
      <c r="AU90" s="3709"/>
      <c r="AV90" s="3709"/>
      <c r="AW90" s="3709"/>
      <c r="AX90" s="3692"/>
      <c r="AY90" s="3710"/>
      <c r="AZ90" s="3709"/>
      <c r="BA90" s="3692"/>
      <c r="BB90" s="3709"/>
      <c r="BC90" s="3709"/>
      <c r="BD90" s="3709"/>
      <c r="BE90" s="3692"/>
      <c r="BF90" s="3692"/>
      <c r="BG90" s="4089">
        <v>46631</v>
      </c>
      <c r="BH90" s="3706">
        <v>46631</v>
      </c>
      <c r="BI90" s="3711"/>
      <c r="BJ90" s="4089">
        <v>46753</v>
      </c>
      <c r="BK90" s="3706">
        <v>46753</v>
      </c>
      <c r="BL90" s="3711"/>
      <c r="BM90" s="4089">
        <v>46966</v>
      </c>
      <c r="BN90" s="3706">
        <v>46966</v>
      </c>
      <c r="BO90" s="3711"/>
      <c r="BP90" s="3688" t="s">
        <v>2919</v>
      </c>
      <c r="BQ90" s="4182" t="s">
        <v>1332</v>
      </c>
      <c r="BR90" s="3688" t="e" vm="1">
        <v>#VALUE!</v>
      </c>
      <c r="BS90" s="1622"/>
      <c r="BT90" s="3716">
        <v>45952</v>
      </c>
      <c r="BU90" s="3716">
        <v>45678</v>
      </c>
      <c r="BV90" s="3695" t="s">
        <v>116</v>
      </c>
      <c r="BW90" s="3716">
        <v>45786</v>
      </c>
      <c r="BX90" s="3716">
        <v>45678</v>
      </c>
      <c r="BY90" s="3695" t="s">
        <v>116</v>
      </c>
      <c r="BZ90" s="3716">
        <v>45678</v>
      </c>
      <c r="CA90" s="3716" t="s">
        <v>104</v>
      </c>
      <c r="CB90" s="1409"/>
      <c r="CC90" s="540" t="s">
        <v>2920</v>
      </c>
      <c r="CD90" s="12"/>
      <c r="CE90" s="12"/>
      <c r="CF90" s="12"/>
      <c r="CG90" s="18"/>
    </row>
    <row r="91" spans="1:85" s="176" customFormat="1" ht="50.25" customHeight="1" x14ac:dyDescent="0.2">
      <c r="A91" s="3686" t="s">
        <v>2925</v>
      </c>
      <c r="B91" s="3687"/>
      <c r="C91" s="3688" t="s">
        <v>2926</v>
      </c>
      <c r="D91" s="3689" t="s">
        <v>2927</v>
      </c>
      <c r="E91" s="3690" t="s">
        <v>193</v>
      </c>
      <c r="F91" s="3691"/>
      <c r="G91" s="3691"/>
      <c r="H91" s="3692"/>
      <c r="I91" s="3693"/>
      <c r="J91" s="3694">
        <v>43517</v>
      </c>
      <c r="K91" s="3694"/>
      <c r="L91" s="4093"/>
      <c r="M91" s="4094"/>
      <c r="N91" s="4093"/>
      <c r="O91" s="3694"/>
      <c r="P91" s="3696"/>
      <c r="Q91" s="3697"/>
      <c r="R91" s="3698"/>
      <c r="S91" s="3698"/>
      <c r="T91" s="3698"/>
      <c r="U91" s="3794"/>
      <c r="V91" s="3699"/>
      <c r="W91" s="3700" t="str">
        <f t="shared" si="4"/>
        <v>Yes</v>
      </c>
      <c r="X91" s="3701" t="s">
        <v>93</v>
      </c>
      <c r="Y91" s="3688" t="s">
        <v>94</v>
      </c>
      <c r="Z91" s="4030"/>
      <c r="AA91" s="3657" t="s">
        <v>2928</v>
      </c>
      <c r="AB91" s="3702" t="s">
        <v>2929</v>
      </c>
      <c r="AC91" s="4095"/>
      <c r="AD91" s="3704">
        <v>45689</v>
      </c>
      <c r="AE91" s="4145">
        <v>46023</v>
      </c>
      <c r="AF91" s="3705" t="s">
        <v>2930</v>
      </c>
      <c r="AG91" s="3706">
        <v>46023</v>
      </c>
      <c r="AH91" s="3706"/>
      <c r="AI91" s="3706"/>
      <c r="AJ91" s="3713"/>
      <c r="AK91" s="3707"/>
      <c r="AL91" s="3709"/>
      <c r="AM91" s="3705"/>
      <c r="AN91" s="3706"/>
      <c r="AO91" s="3706"/>
      <c r="AP91" s="3706"/>
      <c r="AQ91" s="3695"/>
      <c r="AR91" s="3708"/>
      <c r="AS91" s="3709"/>
      <c r="AT91" s="3692"/>
      <c r="AU91" s="3709"/>
      <c r="AV91" s="3709"/>
      <c r="AW91" s="3709"/>
      <c r="AX91" s="3692"/>
      <c r="AY91" s="3710"/>
      <c r="AZ91" s="3709"/>
      <c r="BA91" s="3692"/>
      <c r="BB91" s="3709"/>
      <c r="BC91" s="3709"/>
      <c r="BD91" s="3709"/>
      <c r="BE91" s="3692"/>
      <c r="BF91" s="3692"/>
      <c r="BG91" s="4089">
        <v>46692</v>
      </c>
      <c r="BH91" s="3706">
        <v>46692</v>
      </c>
      <c r="BI91" s="3711"/>
      <c r="BJ91" s="4089">
        <v>46722</v>
      </c>
      <c r="BK91" s="3706">
        <v>46722</v>
      </c>
      <c r="BL91" s="3711"/>
      <c r="BM91" s="4089">
        <v>46935</v>
      </c>
      <c r="BN91" s="3706">
        <v>46935</v>
      </c>
      <c r="BO91" s="3711"/>
      <c r="BP91" s="3688" t="s">
        <v>2931</v>
      </c>
      <c r="BQ91" s="4182" t="s">
        <v>132</v>
      </c>
      <c r="BR91" s="3688" t="s">
        <v>2932</v>
      </c>
      <c r="BS91" s="626"/>
      <c r="BT91" s="3716">
        <v>45685</v>
      </c>
      <c r="BU91" s="3716">
        <v>45786</v>
      </c>
      <c r="BV91" s="3695" t="s">
        <v>116</v>
      </c>
      <c r="BW91" s="3716"/>
      <c r="BX91" s="3716">
        <v>45786</v>
      </c>
      <c r="BY91" s="3695" t="s">
        <v>116</v>
      </c>
      <c r="BZ91" s="3716">
        <v>45786</v>
      </c>
      <c r="CA91" s="3716" t="s">
        <v>104</v>
      </c>
      <c r="CB91" s="1409"/>
      <c r="CC91" s="540"/>
      <c r="CD91" s="12"/>
      <c r="CE91" s="12"/>
      <c r="CF91" s="12"/>
      <c r="CG91" s="18"/>
    </row>
    <row r="92" spans="1:85" s="176" customFormat="1" ht="45" customHeight="1" x14ac:dyDescent="0.2">
      <c r="A92" s="3686" t="s">
        <v>2988</v>
      </c>
      <c r="B92" s="3687"/>
      <c r="C92" s="3688" t="s">
        <v>2989</v>
      </c>
      <c r="D92" s="3689" t="s">
        <v>2990</v>
      </c>
      <c r="E92" s="3690" t="s">
        <v>193</v>
      </c>
      <c r="F92" s="3691"/>
      <c r="G92" s="3691"/>
      <c r="H92" s="3692" t="s">
        <v>89</v>
      </c>
      <c r="I92" s="3693" t="s">
        <v>89</v>
      </c>
      <c r="J92" s="3694">
        <v>42845</v>
      </c>
      <c r="K92" s="3694"/>
      <c r="L92" s="1389"/>
      <c r="M92" s="2002"/>
      <c r="N92" s="1389"/>
      <c r="O92" s="3694"/>
      <c r="P92" s="3696"/>
      <c r="Q92" s="3697"/>
      <c r="R92" s="3698"/>
      <c r="S92" s="3698"/>
      <c r="T92" s="3698"/>
      <c r="U92" s="3794" t="s">
        <v>2991</v>
      </c>
      <c r="V92" s="3699" t="s">
        <v>2992</v>
      </c>
      <c r="W92" s="3700" t="str">
        <f t="shared" si="4"/>
        <v>Yes</v>
      </c>
      <c r="X92" s="3701" t="s">
        <v>93</v>
      </c>
      <c r="Y92" s="3688" t="s">
        <v>94</v>
      </c>
      <c r="Z92" s="3688"/>
      <c r="AA92" s="3702" t="s">
        <v>2993</v>
      </c>
      <c r="AB92" s="3657" t="s">
        <v>2994</v>
      </c>
      <c r="AC92" s="3719"/>
      <c r="AD92" s="3704">
        <v>45717</v>
      </c>
      <c r="AE92" s="4145" t="s">
        <v>2995</v>
      </c>
      <c r="AF92" s="3705" t="s">
        <v>2996</v>
      </c>
      <c r="AG92" s="3706">
        <v>46539</v>
      </c>
      <c r="AH92" s="3706"/>
      <c r="AI92" s="3706"/>
      <c r="AJ92" s="3713"/>
      <c r="AK92" s="3707"/>
      <c r="AL92" s="3909"/>
      <c r="AM92" s="3714"/>
      <c r="AN92" s="3706"/>
      <c r="AO92" s="3706"/>
      <c r="AP92" s="3706"/>
      <c r="AQ92" s="3695"/>
      <c r="AR92" s="3708"/>
      <c r="AS92" s="3709"/>
      <c r="AT92" s="3692"/>
      <c r="AU92" s="3709"/>
      <c r="AV92" s="3709"/>
      <c r="AW92" s="3709"/>
      <c r="AX92" s="3692"/>
      <c r="AY92" s="3710"/>
      <c r="AZ92" s="3709"/>
      <c r="BA92" s="3692"/>
      <c r="BB92" s="3709"/>
      <c r="BC92" s="3709"/>
      <c r="BD92" s="3709"/>
      <c r="BE92" s="3692"/>
      <c r="BF92" s="3692"/>
      <c r="BG92" s="4089" t="s">
        <v>2997</v>
      </c>
      <c r="BH92" s="3706">
        <v>46905</v>
      </c>
      <c r="BI92" s="3711"/>
      <c r="BJ92" s="4089">
        <v>47027</v>
      </c>
      <c r="BK92" s="3706">
        <v>47027</v>
      </c>
      <c r="BL92" s="3711"/>
      <c r="BM92" s="4089">
        <v>47392</v>
      </c>
      <c r="BN92" s="3706">
        <v>47392</v>
      </c>
      <c r="BO92" s="3711"/>
      <c r="BP92" s="3688" t="s">
        <v>2998</v>
      </c>
      <c r="BQ92" s="4182" t="s">
        <v>355</v>
      </c>
      <c r="BR92" s="3688" t="s">
        <v>2999</v>
      </c>
      <c r="BS92" s="540"/>
      <c r="BT92" s="3716">
        <v>45497</v>
      </c>
      <c r="BU92" s="3716">
        <v>45786</v>
      </c>
      <c r="BV92" s="3695" t="s">
        <v>116</v>
      </c>
      <c r="BW92" s="3716">
        <v>45685</v>
      </c>
      <c r="BX92" s="3716">
        <v>45786</v>
      </c>
      <c r="BY92" s="3695" t="s">
        <v>116</v>
      </c>
      <c r="BZ92" s="3716">
        <v>45786</v>
      </c>
      <c r="CA92" s="3716" t="s">
        <v>104</v>
      </c>
      <c r="CB92" s="1409"/>
      <c r="CC92" s="540" t="s">
        <v>579</v>
      </c>
      <c r="CD92" s="12"/>
      <c r="CE92" s="12"/>
      <c r="CF92" s="12"/>
      <c r="CG92" s="18"/>
    </row>
    <row r="93" spans="1:85" s="176" customFormat="1" ht="45" customHeight="1" x14ac:dyDescent="0.2">
      <c r="A93" s="3686" t="s">
        <v>3044</v>
      </c>
      <c r="B93" s="3687"/>
      <c r="C93" s="3688" t="s">
        <v>3045</v>
      </c>
      <c r="D93" s="3689" t="s">
        <v>3046</v>
      </c>
      <c r="E93" s="3859" t="s">
        <v>193</v>
      </c>
      <c r="F93" s="3695">
        <v>2025</v>
      </c>
      <c r="G93" s="3695">
        <v>2045</v>
      </c>
      <c r="H93" s="3705" t="s">
        <v>89</v>
      </c>
      <c r="I93" s="3695" t="s">
        <v>89</v>
      </c>
      <c r="J93" s="3696">
        <v>40598</v>
      </c>
      <c r="K93" s="3696"/>
      <c r="L93" s="4109"/>
      <c r="M93" s="5593"/>
      <c r="N93" s="4109"/>
      <c r="O93" s="4109"/>
      <c r="P93" s="3696"/>
      <c r="Q93" s="3732"/>
      <c r="R93" s="3698"/>
      <c r="S93" s="3733"/>
      <c r="T93" s="3733"/>
      <c r="U93" s="3794"/>
      <c r="V93" s="3734"/>
      <c r="W93" s="3700" t="str">
        <f t="shared" si="4"/>
        <v>Yes</v>
      </c>
      <c r="X93" s="3701" t="s">
        <v>93</v>
      </c>
      <c r="Y93" s="3688" t="s">
        <v>94</v>
      </c>
      <c r="Z93" s="3688"/>
      <c r="AA93" s="4096" t="s">
        <v>3047</v>
      </c>
      <c r="AB93" s="3726" t="s">
        <v>3048</v>
      </c>
      <c r="AC93" s="4644"/>
      <c r="AD93" s="3704">
        <v>45689</v>
      </c>
      <c r="AE93" s="4145" t="s">
        <v>1366</v>
      </c>
      <c r="AF93" s="3705" t="s">
        <v>3049</v>
      </c>
      <c r="AG93" s="3706">
        <v>46327</v>
      </c>
      <c r="AH93" s="3706"/>
      <c r="AI93" s="3706"/>
      <c r="AJ93" s="3735"/>
      <c r="AK93" s="3736"/>
      <c r="AL93" s="3709"/>
      <c r="AM93" s="3705"/>
      <c r="AN93" s="3706"/>
      <c r="AO93" s="3706"/>
      <c r="AP93" s="3706"/>
      <c r="AQ93" s="3696"/>
      <c r="AR93" s="4398"/>
      <c r="AS93" s="4111"/>
      <c r="AT93" s="5669"/>
      <c r="AU93" s="3709"/>
      <c r="AV93" s="3709"/>
      <c r="AW93" s="3709"/>
      <c r="AX93" s="3694"/>
      <c r="AY93" s="4399"/>
      <c r="AZ93" s="3709"/>
      <c r="BA93" s="3694"/>
      <c r="BB93" s="3709"/>
      <c r="BC93" s="3709"/>
      <c r="BD93" s="3709"/>
      <c r="BE93" s="3694"/>
      <c r="BF93" s="3694"/>
      <c r="BG93" s="4089" t="s">
        <v>3050</v>
      </c>
      <c r="BH93" s="3706">
        <v>46692</v>
      </c>
      <c r="BI93" s="3711"/>
      <c r="BJ93" s="4089">
        <v>46753</v>
      </c>
      <c r="BK93" s="3706">
        <v>46753</v>
      </c>
      <c r="BL93" s="3711"/>
      <c r="BM93" s="4089">
        <v>46935</v>
      </c>
      <c r="BN93" s="3706">
        <v>46935</v>
      </c>
      <c r="BO93" s="3711"/>
      <c r="BP93" s="3712" t="s">
        <v>3051</v>
      </c>
      <c r="BQ93" s="4182" t="s">
        <v>132</v>
      </c>
      <c r="BR93" s="3712"/>
      <c r="BS93" s="3712"/>
      <c r="BT93" s="3716">
        <v>45786</v>
      </c>
      <c r="BU93" s="3716"/>
      <c r="BV93" s="3696" t="s">
        <v>116</v>
      </c>
      <c r="BW93" s="3716">
        <v>45786</v>
      </c>
      <c r="BX93" s="3716"/>
      <c r="BY93" s="3716" t="s">
        <v>116</v>
      </c>
      <c r="BZ93" s="3716">
        <v>45701</v>
      </c>
      <c r="CA93" s="3716" t="s">
        <v>104</v>
      </c>
      <c r="CB93" s="2177"/>
      <c r="CC93" s="1178"/>
      <c r="CD93" s="1176"/>
      <c r="CE93" s="1176"/>
      <c r="CF93" s="1176"/>
      <c r="CG93" s="1175"/>
    </row>
    <row r="94" spans="1:85" s="176" customFormat="1" ht="45" customHeight="1" x14ac:dyDescent="0.2">
      <c r="A94" s="3686" t="s">
        <v>3090</v>
      </c>
      <c r="B94" s="3687"/>
      <c r="C94" s="3688" t="s">
        <v>3091</v>
      </c>
      <c r="D94" s="3688" t="s">
        <v>3092</v>
      </c>
      <c r="E94" s="3717"/>
      <c r="F94" s="3695"/>
      <c r="G94" s="3695">
        <v>2045</v>
      </c>
      <c r="H94" s="3695" t="s">
        <v>89</v>
      </c>
      <c r="I94" s="3695" t="s">
        <v>89</v>
      </c>
      <c r="J94" s="3696" t="s">
        <v>459</v>
      </c>
      <c r="K94" s="3696"/>
      <c r="L94" s="5481"/>
      <c r="M94" s="5484"/>
      <c r="N94" s="5481"/>
      <c r="O94" s="3943"/>
      <c r="P94" s="3696"/>
      <c r="Q94" s="3732"/>
      <c r="R94" s="3698"/>
      <c r="S94" s="3733"/>
      <c r="T94" s="3733"/>
      <c r="U94" s="3794"/>
      <c r="V94" s="3734"/>
      <c r="W94" s="3700" t="str">
        <f t="shared" si="4"/>
        <v>Yes</v>
      </c>
      <c r="X94" s="3701" t="s">
        <v>93</v>
      </c>
      <c r="Y94" s="3688" t="s">
        <v>94</v>
      </c>
      <c r="Z94" s="3688"/>
      <c r="AA94" s="3702" t="s">
        <v>3093</v>
      </c>
      <c r="AB94" s="5522" t="s">
        <v>3094</v>
      </c>
      <c r="AC94" s="3729"/>
      <c r="AD94" s="3706">
        <v>45689</v>
      </c>
      <c r="AE94" s="4145">
        <v>46113</v>
      </c>
      <c r="AF94" s="3705" t="s">
        <v>701</v>
      </c>
      <c r="AG94" s="3706">
        <v>46113</v>
      </c>
      <c r="AH94" s="3706"/>
      <c r="AI94" s="3706"/>
      <c r="AJ94" s="3735"/>
      <c r="AK94" s="3736"/>
      <c r="AL94" s="3706"/>
      <c r="AM94" s="3705"/>
      <c r="AN94" s="3706"/>
      <c r="AO94" s="3706"/>
      <c r="AP94" s="3706"/>
      <c r="AQ94" s="3696"/>
      <c r="AR94" s="3708"/>
      <c r="AS94" s="3709"/>
      <c r="AT94" s="3694"/>
      <c r="AU94" s="3730"/>
      <c r="AV94" s="3709"/>
      <c r="AW94" s="3709"/>
      <c r="AX94" s="3694"/>
      <c r="AY94" s="3710"/>
      <c r="AZ94" s="3709"/>
      <c r="BA94" s="3694"/>
      <c r="BB94" s="3730"/>
      <c r="BC94" s="3709"/>
      <c r="BD94" s="3709"/>
      <c r="BE94" s="3694"/>
      <c r="BF94" s="3694"/>
      <c r="BG94" s="4089">
        <v>46661</v>
      </c>
      <c r="BH94" s="3706">
        <v>46661</v>
      </c>
      <c r="BI94" s="3706"/>
      <c r="BJ94" s="4089">
        <v>46753</v>
      </c>
      <c r="BK94" s="3706">
        <v>46753</v>
      </c>
      <c r="BL94" s="3711"/>
      <c r="BM94" s="4089">
        <v>47178</v>
      </c>
      <c r="BN94" s="3704">
        <v>47178</v>
      </c>
      <c r="BO94" s="3711"/>
      <c r="BP94" s="3737" t="s">
        <v>3095</v>
      </c>
      <c r="BQ94" s="4004" t="s">
        <v>132</v>
      </c>
      <c r="BR94" s="3712" t="s">
        <v>3096</v>
      </c>
      <c r="BS94" s="3405"/>
      <c r="BT94" s="3716">
        <v>45313</v>
      </c>
      <c r="BU94" s="3716">
        <v>45783</v>
      </c>
      <c r="BV94" s="3696" t="s">
        <v>116</v>
      </c>
      <c r="BW94" s="3716">
        <v>45313</v>
      </c>
      <c r="BX94" s="3716">
        <v>45783</v>
      </c>
      <c r="BY94" s="3716" t="s">
        <v>116</v>
      </c>
      <c r="BZ94" s="3716">
        <v>45783</v>
      </c>
      <c r="CA94" s="3716" t="s">
        <v>104</v>
      </c>
      <c r="CB94" s="1409"/>
      <c r="CC94" s="1178"/>
      <c r="CD94" s="1176"/>
      <c r="CE94" s="1176"/>
      <c r="CF94" s="1176"/>
      <c r="CG94" s="1175"/>
    </row>
    <row r="95" spans="1:85" s="176" customFormat="1" ht="45" customHeight="1" x14ac:dyDescent="0.2">
      <c r="A95" s="3686" t="s">
        <v>3151</v>
      </c>
      <c r="B95" s="3687"/>
      <c r="C95" s="3688" t="s">
        <v>3152</v>
      </c>
      <c r="D95" s="3689" t="s">
        <v>3153</v>
      </c>
      <c r="E95" s="3859" t="s">
        <v>114</v>
      </c>
      <c r="F95" s="3691"/>
      <c r="G95" s="3691"/>
      <c r="H95" s="3692"/>
      <c r="I95" s="3693"/>
      <c r="J95" s="3694">
        <v>43545</v>
      </c>
      <c r="K95" s="3694"/>
      <c r="L95" s="3694"/>
      <c r="M95" s="3866"/>
      <c r="N95" s="3694"/>
      <c r="O95" s="3694"/>
      <c r="P95" s="3696"/>
      <c r="Q95" s="3732"/>
      <c r="R95" s="3698"/>
      <c r="S95" s="3698"/>
      <c r="T95" s="3698"/>
      <c r="U95" s="3794">
        <v>45352</v>
      </c>
      <c r="V95" s="3699" t="s">
        <v>2724</v>
      </c>
      <c r="W95" s="3700" t="str">
        <f t="shared" si="4"/>
        <v>Yes</v>
      </c>
      <c r="X95" s="3701" t="s">
        <v>93</v>
      </c>
      <c r="Y95" s="3688" t="s">
        <v>94</v>
      </c>
      <c r="Z95" s="3688"/>
      <c r="AA95" s="4629"/>
      <c r="AB95" s="3702" t="s">
        <v>3154</v>
      </c>
      <c r="AC95" s="3703"/>
      <c r="AD95" s="3704">
        <v>45689</v>
      </c>
      <c r="AE95" s="4145" t="s">
        <v>3155</v>
      </c>
      <c r="AF95" s="3705" t="s">
        <v>3156</v>
      </c>
      <c r="AG95" s="3706">
        <v>46054</v>
      </c>
      <c r="AH95" s="3706"/>
      <c r="AI95" s="3706"/>
      <c r="AJ95" s="3713"/>
      <c r="AK95" s="3707"/>
      <c r="AL95" s="3709"/>
      <c r="AM95" s="3705"/>
      <c r="AN95" s="3706"/>
      <c r="AO95" s="3706"/>
      <c r="AP95" s="3706"/>
      <c r="AQ95" s="3695"/>
      <c r="AR95" s="3708"/>
      <c r="AS95" s="3709"/>
      <c r="AT95" s="3692"/>
      <c r="AU95" s="3709"/>
      <c r="AV95" s="3709"/>
      <c r="AW95" s="3709"/>
      <c r="AX95" s="3692"/>
      <c r="AY95" s="3710"/>
      <c r="AZ95" s="3709"/>
      <c r="BA95" s="3692"/>
      <c r="BB95" s="3709"/>
      <c r="BC95" s="3709"/>
      <c r="BD95" s="3709"/>
      <c r="BE95" s="3692"/>
      <c r="BF95" s="3692"/>
      <c r="BG95" s="4089">
        <v>46508</v>
      </c>
      <c r="BH95" s="3706">
        <v>46508</v>
      </c>
      <c r="BI95" s="3711"/>
      <c r="BJ95" s="4089">
        <v>46692</v>
      </c>
      <c r="BK95" s="3706">
        <v>46692</v>
      </c>
      <c r="BL95" s="3711"/>
      <c r="BM95" s="4089">
        <v>46935</v>
      </c>
      <c r="BN95" s="3706">
        <v>46935</v>
      </c>
      <c r="BO95" s="3711"/>
      <c r="BP95" s="3688" t="s">
        <v>3157</v>
      </c>
      <c r="BQ95" s="4182" t="s">
        <v>3158</v>
      </c>
      <c r="BR95" s="3688" t="s">
        <v>3159</v>
      </c>
      <c r="BS95" s="3688" t="s">
        <v>2728</v>
      </c>
      <c r="BT95" s="3716">
        <v>45562</v>
      </c>
      <c r="BU95" s="3716">
        <v>45779</v>
      </c>
      <c r="BV95" s="3695" t="s">
        <v>116</v>
      </c>
      <c r="BW95" s="3716">
        <v>45562</v>
      </c>
      <c r="BX95" s="3976">
        <v>45779</v>
      </c>
      <c r="BY95" s="3695" t="s">
        <v>116</v>
      </c>
      <c r="BZ95" s="3716">
        <v>45779</v>
      </c>
      <c r="CA95" s="3716" t="s">
        <v>104</v>
      </c>
      <c r="CB95" s="1409"/>
      <c r="CC95" s="540"/>
      <c r="CD95" s="12"/>
      <c r="CE95" s="12"/>
      <c r="CF95" s="12"/>
      <c r="CG95" s="18"/>
    </row>
    <row r="96" spans="1:85" s="176" customFormat="1" ht="45" customHeight="1" x14ac:dyDescent="0.2">
      <c r="A96" s="3686" t="s">
        <v>3160</v>
      </c>
      <c r="B96" s="3687"/>
      <c r="C96" s="3688" t="s">
        <v>3161</v>
      </c>
      <c r="D96" s="3689" t="s">
        <v>439</v>
      </c>
      <c r="E96" s="3717" t="s">
        <v>114</v>
      </c>
      <c r="F96" s="3691"/>
      <c r="G96" s="3691"/>
      <c r="H96" s="3692"/>
      <c r="I96" s="3693"/>
      <c r="J96" s="3694">
        <v>43532</v>
      </c>
      <c r="K96" s="3694"/>
      <c r="L96" s="3767"/>
      <c r="M96" s="3768"/>
      <c r="N96" s="3767"/>
      <c r="O96" s="3694"/>
      <c r="P96" s="3696"/>
      <c r="Q96" s="3697"/>
      <c r="R96" s="3698"/>
      <c r="S96" s="3698"/>
      <c r="T96" s="3698"/>
      <c r="U96" s="3794">
        <v>45474</v>
      </c>
      <c r="V96" s="3699" t="s">
        <v>440</v>
      </c>
      <c r="W96" s="3700" t="b">
        <f t="shared" si="4"/>
        <v>0</v>
      </c>
      <c r="X96" s="3701" t="s">
        <v>237</v>
      </c>
      <c r="Y96" s="3688" t="s">
        <v>94</v>
      </c>
      <c r="Z96" s="3688"/>
      <c r="AA96" s="3702" t="s">
        <v>3162</v>
      </c>
      <c r="AB96" s="3703" t="s">
        <v>442</v>
      </c>
      <c r="AC96" s="3703"/>
      <c r="AD96" s="3704">
        <v>42887</v>
      </c>
      <c r="AE96" s="4203"/>
      <c r="AF96" s="3705"/>
      <c r="AG96" s="3728"/>
      <c r="AH96" s="3728"/>
      <c r="AI96" s="3728"/>
      <c r="AJ96" s="3713"/>
      <c r="AK96" s="3707"/>
      <c r="AL96" s="3709"/>
      <c r="AM96" s="3705"/>
      <c r="AN96" s="3706"/>
      <c r="AO96" s="3706"/>
      <c r="AP96" s="3706"/>
      <c r="AQ96" s="3695"/>
      <c r="AR96" s="3708"/>
      <c r="AS96" s="3709"/>
      <c r="AT96" s="3705"/>
      <c r="AU96" s="3709"/>
      <c r="AV96" s="3709"/>
      <c r="AW96" s="3709"/>
      <c r="AX96" s="3692"/>
      <c r="AY96" s="3710"/>
      <c r="AZ96" s="3709"/>
      <c r="BA96" s="3692"/>
      <c r="BB96" s="3709"/>
      <c r="BC96" s="3709"/>
      <c r="BD96" s="3709"/>
      <c r="BE96" s="3692"/>
      <c r="BF96" s="3692"/>
      <c r="BG96" s="4089"/>
      <c r="BH96" s="3706"/>
      <c r="BI96" s="3711"/>
      <c r="BJ96" s="4089"/>
      <c r="BK96" s="3706"/>
      <c r="BL96" s="3711"/>
      <c r="BM96" s="4089"/>
      <c r="BN96" s="3706"/>
      <c r="BO96" s="3711"/>
      <c r="BP96" s="3688" t="s">
        <v>443</v>
      </c>
      <c r="BQ96" s="4182"/>
      <c r="BR96" s="3688"/>
      <c r="BS96" s="3763"/>
      <c r="BT96" s="3716">
        <v>45933</v>
      </c>
      <c r="BU96" s="3716"/>
      <c r="BV96" s="3695" t="s">
        <v>116</v>
      </c>
      <c r="BW96" s="3716"/>
      <c r="BX96" s="3716"/>
      <c r="BY96" s="3695"/>
      <c r="BZ96" s="3716"/>
      <c r="CA96" s="3716" t="s">
        <v>444</v>
      </c>
      <c r="CB96" s="1409"/>
      <c r="CC96" s="540"/>
      <c r="CD96" s="12"/>
      <c r="CE96" s="12"/>
      <c r="CF96" s="12"/>
      <c r="CG96" s="18"/>
    </row>
    <row r="97" spans="1:85" s="176" customFormat="1" ht="45" customHeight="1" x14ac:dyDescent="0.2">
      <c r="A97" s="3686" t="s">
        <v>3185</v>
      </c>
      <c r="B97" s="3687"/>
      <c r="C97" s="3688" t="s">
        <v>3186</v>
      </c>
      <c r="D97" s="3689" t="s">
        <v>599</v>
      </c>
      <c r="E97" s="3717" t="s">
        <v>193</v>
      </c>
      <c r="F97" s="3691"/>
      <c r="G97" s="3691"/>
      <c r="H97" s="3692" t="s">
        <v>89</v>
      </c>
      <c r="I97" s="3693" t="s">
        <v>194</v>
      </c>
      <c r="J97" s="3694">
        <v>45376</v>
      </c>
      <c r="K97" s="3694">
        <v>41649</v>
      </c>
      <c r="L97" s="3694" t="s">
        <v>90</v>
      </c>
      <c r="M97" s="3866" t="s">
        <v>515</v>
      </c>
      <c r="N97" s="3694"/>
      <c r="O97" s="3694"/>
      <c r="P97" s="3696"/>
      <c r="Q97" s="3697"/>
      <c r="R97" s="3698"/>
      <c r="S97" s="3698"/>
      <c r="T97" s="3698"/>
      <c r="U97" s="3794"/>
      <c r="V97" s="3699"/>
      <c r="W97" s="3700" t="str">
        <f t="shared" si="4"/>
        <v>Yes</v>
      </c>
      <c r="X97" s="3701" t="s">
        <v>93</v>
      </c>
      <c r="Y97" s="3688" t="s">
        <v>94</v>
      </c>
      <c r="Z97" s="3695"/>
      <c r="AA97" s="4278" t="s">
        <v>600</v>
      </c>
      <c r="AB97" s="4131" t="s">
        <v>601</v>
      </c>
      <c r="AC97" s="3706">
        <v>45717</v>
      </c>
      <c r="AD97" s="3704">
        <v>45717</v>
      </c>
      <c r="AE97" s="4145" t="s">
        <v>602</v>
      </c>
      <c r="AF97" s="3705" t="s">
        <v>603</v>
      </c>
      <c r="AG97" s="3706">
        <v>46266</v>
      </c>
      <c r="AH97" s="3706"/>
      <c r="AI97" s="3706"/>
      <c r="AJ97" s="3713"/>
      <c r="AK97" s="3707"/>
      <c r="AL97" s="4151"/>
      <c r="AM97" s="3715"/>
      <c r="AN97" s="3706"/>
      <c r="AO97" s="3706"/>
      <c r="AP97" s="3706"/>
      <c r="AQ97" s="3695"/>
      <c r="AR97" s="3708"/>
      <c r="AS97" s="3709"/>
      <c r="AT97" s="3692"/>
      <c r="AU97" s="3709"/>
      <c r="AV97" s="3709"/>
      <c r="AW97" s="3709"/>
      <c r="AX97" s="3692"/>
      <c r="AY97" s="3710"/>
      <c r="AZ97" s="3709"/>
      <c r="BA97" s="3692"/>
      <c r="BB97" s="3709"/>
      <c r="BC97" s="3709"/>
      <c r="BD97" s="3709"/>
      <c r="BE97" s="3692"/>
      <c r="BF97" s="3692"/>
      <c r="BG97" s="4089" t="s">
        <v>604</v>
      </c>
      <c r="BH97" s="3706">
        <v>46569</v>
      </c>
      <c r="BI97" s="3711"/>
      <c r="BJ97" s="4089">
        <v>46935</v>
      </c>
      <c r="BK97" s="3706">
        <v>46935</v>
      </c>
      <c r="BL97" s="3711"/>
      <c r="BM97" s="4089">
        <v>47178</v>
      </c>
      <c r="BN97" s="3706">
        <v>47178</v>
      </c>
      <c r="BO97" s="3711"/>
      <c r="BP97" s="3688" t="s">
        <v>605</v>
      </c>
      <c r="BQ97" s="4182" t="s">
        <v>355</v>
      </c>
      <c r="BR97" s="3688"/>
      <c r="BS97" s="3688"/>
      <c r="BT97" s="3716">
        <v>44547</v>
      </c>
      <c r="BU97" s="3716">
        <v>45804</v>
      </c>
      <c r="BV97" s="3695" t="s">
        <v>116</v>
      </c>
      <c r="BW97" s="3716">
        <v>44362</v>
      </c>
      <c r="BX97" s="3716">
        <v>45804</v>
      </c>
      <c r="BY97" s="3695" t="s">
        <v>116</v>
      </c>
      <c r="BZ97" s="3716">
        <v>45804</v>
      </c>
      <c r="CA97" s="3716" t="s">
        <v>104</v>
      </c>
      <c r="CB97" s="2682"/>
      <c r="CC97" s="2678" t="s">
        <v>606</v>
      </c>
      <c r="CD97" s="12"/>
      <c r="CE97" s="12"/>
      <c r="CF97" s="12"/>
      <c r="CG97" s="18"/>
    </row>
    <row r="98" spans="1:85" s="176" customFormat="1" ht="45" customHeight="1" x14ac:dyDescent="0.2">
      <c r="A98" s="3686" t="s">
        <v>3239</v>
      </c>
      <c r="B98" s="3687"/>
      <c r="C98" s="3688" t="s">
        <v>3240</v>
      </c>
      <c r="D98" s="3688" t="s">
        <v>3241</v>
      </c>
      <c r="E98" s="4007">
        <v>2140</v>
      </c>
      <c r="F98" s="3695">
        <v>2022</v>
      </c>
      <c r="G98" s="3695">
        <v>2040</v>
      </c>
      <c r="H98" s="3695" t="s">
        <v>89</v>
      </c>
      <c r="I98" s="3695" t="s">
        <v>89</v>
      </c>
      <c r="J98" s="3696">
        <v>42081</v>
      </c>
      <c r="K98" s="3694"/>
      <c r="L98" s="3694" t="s">
        <v>90</v>
      </c>
      <c r="M98" s="3866" t="s">
        <v>3242</v>
      </c>
      <c r="N98" s="3694"/>
      <c r="O98" s="3694"/>
      <c r="P98" s="3696"/>
      <c r="Q98" s="3697"/>
      <c r="R98" s="3698"/>
      <c r="S98" s="3698"/>
      <c r="T98" s="3698"/>
      <c r="U98" s="3794"/>
      <c r="V98" s="3698"/>
      <c r="W98" s="3700" t="str">
        <f t="shared" si="4"/>
        <v>Yes</v>
      </c>
      <c r="X98" s="3701" t="s">
        <v>93</v>
      </c>
      <c r="Y98" s="3688" t="s">
        <v>94</v>
      </c>
      <c r="Z98" s="3688"/>
      <c r="AA98" s="3702" t="s">
        <v>3243</v>
      </c>
      <c r="AB98" s="3657" t="s">
        <v>3244</v>
      </c>
      <c r="AC98" s="3702"/>
      <c r="AD98" s="3706">
        <v>45717</v>
      </c>
      <c r="AE98" s="4145" t="s">
        <v>3245</v>
      </c>
      <c r="AF98" s="3705" t="s">
        <v>364</v>
      </c>
      <c r="AG98" s="3706">
        <v>43831</v>
      </c>
      <c r="AH98" s="3706">
        <v>43871</v>
      </c>
      <c r="AI98" s="3706">
        <v>43982</v>
      </c>
      <c r="AJ98" s="3713" t="s">
        <v>3246</v>
      </c>
      <c r="AK98" s="3707"/>
      <c r="AL98" s="4098" t="s">
        <v>1025</v>
      </c>
      <c r="AM98" s="3715" t="s">
        <v>3247</v>
      </c>
      <c r="AN98" s="3706">
        <v>44743</v>
      </c>
      <c r="AO98" s="3706">
        <v>44865</v>
      </c>
      <c r="AP98" s="3706">
        <v>44929</v>
      </c>
      <c r="AQ98" s="3695" t="s">
        <v>3248</v>
      </c>
      <c r="AR98" s="3708"/>
      <c r="AS98" s="3709"/>
      <c r="AT98" s="3692"/>
      <c r="AU98" s="3730"/>
      <c r="AV98" s="3709"/>
      <c r="AW98" s="3709"/>
      <c r="AX98" s="3694"/>
      <c r="AY98" s="3710"/>
      <c r="AZ98" s="3709"/>
      <c r="BA98" s="3731"/>
      <c r="BB98" s="3730"/>
      <c r="BC98" s="3709"/>
      <c r="BD98" s="3709"/>
      <c r="BE98" s="3692"/>
      <c r="BF98" s="3692"/>
      <c r="BG98" s="4089">
        <v>46357</v>
      </c>
      <c r="BH98" s="3706">
        <v>46357</v>
      </c>
      <c r="BI98" s="3706"/>
      <c r="BJ98" s="4089">
        <v>46539</v>
      </c>
      <c r="BK98" s="3706">
        <v>46539</v>
      </c>
      <c r="BL98" s="3711"/>
      <c r="BM98" s="4089">
        <v>46631</v>
      </c>
      <c r="BN98" s="3706">
        <v>46631</v>
      </c>
      <c r="BO98" s="3711"/>
      <c r="BP98" s="3688" t="s">
        <v>3249</v>
      </c>
      <c r="BQ98" s="4182" t="s">
        <v>355</v>
      </c>
      <c r="BR98" s="3688"/>
      <c r="BS98" s="3688"/>
      <c r="BT98" s="3716">
        <v>45632</v>
      </c>
      <c r="BU98" s="3716">
        <v>45763</v>
      </c>
      <c r="BV98" s="3695" t="s">
        <v>116</v>
      </c>
      <c r="BW98" s="3716">
        <v>45632</v>
      </c>
      <c r="BX98" s="3716">
        <v>45763</v>
      </c>
      <c r="BY98" s="3695" t="s">
        <v>116</v>
      </c>
      <c r="BZ98" s="3716">
        <v>45763</v>
      </c>
      <c r="CA98" s="3716" t="s">
        <v>104</v>
      </c>
      <c r="CB98" s="1409"/>
      <c r="CC98" s="540" t="s">
        <v>579</v>
      </c>
      <c r="CD98" s="12"/>
      <c r="CE98" s="12"/>
      <c r="CF98" s="12"/>
      <c r="CG98" s="18"/>
    </row>
    <row r="99" spans="1:85" s="176" customFormat="1" ht="45" customHeight="1" x14ac:dyDescent="0.2">
      <c r="A99" s="3686" t="s">
        <v>3311</v>
      </c>
      <c r="B99" s="3687"/>
      <c r="C99" s="3688" t="s">
        <v>3312</v>
      </c>
      <c r="D99" s="4989" t="s">
        <v>3313</v>
      </c>
      <c r="E99" s="3690"/>
      <c r="F99" s="3691"/>
      <c r="G99" s="3691"/>
      <c r="H99" s="3692" t="s">
        <v>89</v>
      </c>
      <c r="I99" s="3693" t="s">
        <v>89</v>
      </c>
      <c r="J99" s="3694">
        <v>44754</v>
      </c>
      <c r="K99" s="3694">
        <v>41213</v>
      </c>
      <c r="L99" s="3694"/>
      <c r="M99" s="3866"/>
      <c r="N99" s="3694"/>
      <c r="O99" s="3694"/>
      <c r="P99" s="3696"/>
      <c r="Q99" s="3697"/>
      <c r="R99" s="3698"/>
      <c r="S99" s="3698"/>
      <c r="T99" s="3698"/>
      <c r="U99" s="3794"/>
      <c r="V99" s="3699"/>
      <c r="W99" s="3700" t="str">
        <f t="shared" si="4"/>
        <v>Yes</v>
      </c>
      <c r="X99" s="3701" t="s">
        <v>93</v>
      </c>
      <c r="Y99" s="3688" t="s">
        <v>94</v>
      </c>
      <c r="Z99" s="4030"/>
      <c r="AA99" s="3724" t="s">
        <v>3314</v>
      </c>
      <c r="AB99" s="3724" t="s">
        <v>3315</v>
      </c>
      <c r="AC99" s="3719"/>
      <c r="AD99" s="3704">
        <v>45689</v>
      </c>
      <c r="AE99" s="4145" t="s">
        <v>3316</v>
      </c>
      <c r="AF99" s="3705" t="s">
        <v>2996</v>
      </c>
      <c r="AG99" s="3706">
        <v>46327</v>
      </c>
      <c r="AH99" s="3706"/>
      <c r="AI99" s="3706"/>
      <c r="AJ99" s="3713"/>
      <c r="AK99" s="3707"/>
      <c r="AL99" s="3909"/>
      <c r="AM99" s="3714"/>
      <c r="AN99" s="3706"/>
      <c r="AO99" s="3706"/>
      <c r="AP99" s="3706"/>
      <c r="AQ99" s="3695"/>
      <c r="AR99" s="3708"/>
      <c r="AS99" s="3709"/>
      <c r="AT99" s="3692"/>
      <c r="AU99" s="3709"/>
      <c r="AV99" s="3709"/>
      <c r="AW99" s="3709"/>
      <c r="AX99" s="3692"/>
      <c r="AY99" s="3710"/>
      <c r="AZ99" s="3709"/>
      <c r="BA99" s="3692"/>
      <c r="BB99" s="3709"/>
      <c r="BC99" s="3709"/>
      <c r="BD99" s="3709"/>
      <c r="BE99" s="3692"/>
      <c r="BF99" s="3692"/>
      <c r="BG99" s="4089" t="s">
        <v>3317</v>
      </c>
      <c r="BH99" s="3706">
        <v>46478</v>
      </c>
      <c r="BI99" s="3711"/>
      <c r="BJ99" s="4089">
        <v>46631</v>
      </c>
      <c r="BK99" s="3706">
        <v>46631</v>
      </c>
      <c r="BL99" s="3711"/>
      <c r="BM99" s="4089" t="s">
        <v>114</v>
      </c>
      <c r="BN99" s="3706" t="s">
        <v>114</v>
      </c>
      <c r="BO99" s="3711"/>
      <c r="BP99" s="3870" t="s">
        <v>3318</v>
      </c>
      <c r="BQ99" s="4193" t="s">
        <v>132</v>
      </c>
      <c r="BR99" s="3870"/>
      <c r="BS99" s="3870"/>
      <c r="BT99" s="3716">
        <v>44116</v>
      </c>
      <c r="BU99" s="3716">
        <v>45763</v>
      </c>
      <c r="BV99" s="3695" t="s">
        <v>116</v>
      </c>
      <c r="BW99" s="3716">
        <v>45635</v>
      </c>
      <c r="BX99" s="3716">
        <v>45763</v>
      </c>
      <c r="BY99" s="3695" t="s">
        <v>116</v>
      </c>
      <c r="BZ99" s="3716">
        <v>45763</v>
      </c>
      <c r="CA99" s="3716" t="s">
        <v>104</v>
      </c>
      <c r="CB99" s="2149"/>
      <c r="CC99" s="2120" t="s">
        <v>3319</v>
      </c>
      <c r="CD99" s="12"/>
      <c r="CE99" s="12"/>
      <c r="CF99" s="12"/>
      <c r="CG99" s="18" t="s">
        <v>93</v>
      </c>
    </row>
    <row r="100" spans="1:85" s="176" customFormat="1" ht="45" customHeight="1" x14ac:dyDescent="0.2">
      <c r="A100" s="3686" t="s">
        <v>3320</v>
      </c>
      <c r="B100" s="3687"/>
      <c r="C100" s="3688" t="s">
        <v>3321</v>
      </c>
      <c r="D100" s="3689" t="s">
        <v>3322</v>
      </c>
      <c r="E100" s="3690">
        <v>2219</v>
      </c>
      <c r="F100" s="3691" t="s">
        <v>974</v>
      </c>
      <c r="G100" s="3691" t="s">
        <v>1574</v>
      </c>
      <c r="H100" s="3692" t="s">
        <v>89</v>
      </c>
      <c r="I100" s="3693" t="s">
        <v>89</v>
      </c>
      <c r="J100" s="3694">
        <v>41809</v>
      </c>
      <c r="K100" s="3694"/>
      <c r="L100" s="3694" t="s">
        <v>90</v>
      </c>
      <c r="M100" s="3866" t="s">
        <v>3323</v>
      </c>
      <c r="N100" s="3694"/>
      <c r="O100" s="3694"/>
      <c r="P100" s="3696"/>
      <c r="Q100" s="3697"/>
      <c r="R100" s="3698"/>
      <c r="S100" s="3698"/>
      <c r="T100" s="3698"/>
      <c r="U100" s="3794"/>
      <c r="V100" s="3699"/>
      <c r="W100" s="3700" t="str">
        <f t="shared" si="4"/>
        <v>Yes</v>
      </c>
      <c r="X100" s="3701" t="s">
        <v>93</v>
      </c>
      <c r="Y100" s="3688" t="s">
        <v>94</v>
      </c>
      <c r="Z100" s="4018"/>
      <c r="AA100" s="3724" t="s">
        <v>3324</v>
      </c>
      <c r="AB100" s="3702" t="s">
        <v>3325</v>
      </c>
      <c r="AC100" s="3703" t="s">
        <v>3324</v>
      </c>
      <c r="AD100" s="3704">
        <v>45717</v>
      </c>
      <c r="AE100" s="4145" t="s">
        <v>3326</v>
      </c>
      <c r="AF100" s="3705" t="s">
        <v>3327</v>
      </c>
      <c r="AG100" s="3706">
        <v>43282</v>
      </c>
      <c r="AH100" s="3706">
        <v>43299</v>
      </c>
      <c r="AI100" s="3706">
        <v>43361</v>
      </c>
      <c r="AJ100" s="3908" t="s">
        <v>3328</v>
      </c>
      <c r="AK100" s="3707"/>
      <c r="AL100" s="3909">
        <v>43862</v>
      </c>
      <c r="AM100" s="3714" t="s">
        <v>142</v>
      </c>
      <c r="AN100" s="3706">
        <v>43942</v>
      </c>
      <c r="AO100" s="3706">
        <v>43864</v>
      </c>
      <c r="AP100" s="3706">
        <v>43942</v>
      </c>
      <c r="AQ100" s="3695" t="s">
        <v>3329</v>
      </c>
      <c r="AR100" s="3708"/>
      <c r="AS100" s="3909" t="s">
        <v>3330</v>
      </c>
      <c r="AT100" s="3715" t="s">
        <v>367</v>
      </c>
      <c r="AU100" s="3709">
        <v>44835</v>
      </c>
      <c r="AV100" s="3709">
        <v>44858</v>
      </c>
      <c r="AW100" s="3709">
        <v>44907</v>
      </c>
      <c r="AX100" s="3692" t="s">
        <v>3331</v>
      </c>
      <c r="AY100" s="3710"/>
      <c r="AZ100" s="3709" t="s">
        <v>2815</v>
      </c>
      <c r="BA100" s="3692" t="s">
        <v>3332</v>
      </c>
      <c r="BB100" s="3709">
        <v>46296</v>
      </c>
      <c r="BC100" s="3709"/>
      <c r="BD100" s="3709"/>
      <c r="BE100" s="3692"/>
      <c r="BF100" s="3692"/>
      <c r="BG100" s="4089" t="s">
        <v>3333</v>
      </c>
      <c r="BH100" s="3706">
        <v>46388</v>
      </c>
      <c r="BI100" s="3711"/>
      <c r="BJ100" s="4089">
        <v>46478</v>
      </c>
      <c r="BK100" s="3706">
        <v>46478</v>
      </c>
      <c r="BL100" s="3711"/>
      <c r="BM100" s="4089" t="s">
        <v>3334</v>
      </c>
      <c r="BN100" s="3706">
        <v>46692</v>
      </c>
      <c r="BO100" s="3711"/>
      <c r="BP100" s="3688" t="s">
        <v>3335</v>
      </c>
      <c r="BQ100" s="4182" t="s">
        <v>355</v>
      </c>
      <c r="BR100" s="3688"/>
      <c r="BS100" s="3688"/>
      <c r="BT100" s="3716">
        <v>45695</v>
      </c>
      <c r="BU100" s="3716">
        <v>45763</v>
      </c>
      <c r="BV100" s="3695" t="s">
        <v>116</v>
      </c>
      <c r="BW100" s="3716">
        <v>45607</v>
      </c>
      <c r="BX100" s="3716">
        <v>45763</v>
      </c>
      <c r="BY100" s="3695" t="s">
        <v>116</v>
      </c>
      <c r="BZ100" s="3716">
        <v>45763</v>
      </c>
      <c r="CA100" s="3716" t="s">
        <v>4438</v>
      </c>
      <c r="CB100" s="1409"/>
      <c r="CC100" s="540" t="s">
        <v>105</v>
      </c>
      <c r="CD100" s="12"/>
      <c r="CE100" s="12"/>
      <c r="CF100" s="12"/>
      <c r="CG100" s="18"/>
    </row>
    <row r="101" spans="1:85" s="176" customFormat="1" ht="45" customHeight="1" x14ac:dyDescent="0.2">
      <c r="A101" s="3686" t="s">
        <v>3336</v>
      </c>
      <c r="B101" s="3687"/>
      <c r="C101" s="3688" t="s">
        <v>3337</v>
      </c>
      <c r="D101" s="3689" t="s">
        <v>3338</v>
      </c>
      <c r="E101" s="3690"/>
      <c r="F101" s="3691"/>
      <c r="G101" s="3691"/>
      <c r="H101" s="3692" t="s">
        <v>89</v>
      </c>
      <c r="I101" s="3693" t="s">
        <v>89</v>
      </c>
      <c r="J101" s="3694">
        <v>44083</v>
      </c>
      <c r="K101" s="3694">
        <v>41724</v>
      </c>
      <c r="L101" s="4093"/>
      <c r="M101" s="4094"/>
      <c r="N101" s="4093"/>
      <c r="O101" s="3694"/>
      <c r="P101" s="3696"/>
      <c r="Q101" s="3697"/>
      <c r="R101" s="3698"/>
      <c r="S101" s="3698"/>
      <c r="T101" s="3698"/>
      <c r="U101" s="3794"/>
      <c r="V101" s="3699"/>
      <c r="W101" s="3700" t="str">
        <f t="shared" si="4"/>
        <v>Yes</v>
      </c>
      <c r="X101" s="3701" t="s">
        <v>93</v>
      </c>
      <c r="Y101" s="3688" t="s">
        <v>94</v>
      </c>
      <c r="Z101" s="4018"/>
      <c r="AA101" s="3724" t="s">
        <v>3339</v>
      </c>
      <c r="AB101" s="3724" t="s">
        <v>3340</v>
      </c>
      <c r="AC101" s="3703"/>
      <c r="AD101" s="3704">
        <v>45689</v>
      </c>
      <c r="AE101" s="4145" t="s">
        <v>434</v>
      </c>
      <c r="AF101" s="3705" t="s">
        <v>1202</v>
      </c>
      <c r="AG101" s="3706">
        <v>45931</v>
      </c>
      <c r="AH101" s="3706"/>
      <c r="AI101" s="3706"/>
      <c r="AJ101" s="3713"/>
      <c r="AK101" s="3707"/>
      <c r="AL101" s="3709" t="s">
        <v>912</v>
      </c>
      <c r="AM101" s="3705" t="s">
        <v>367</v>
      </c>
      <c r="AN101" s="3706">
        <v>46296</v>
      </c>
      <c r="AO101" s="3706"/>
      <c r="AP101" s="3706"/>
      <c r="AQ101" s="3695"/>
      <c r="AR101" s="3708"/>
      <c r="AS101" s="3709"/>
      <c r="AT101" s="3692"/>
      <c r="AU101" s="3709"/>
      <c r="AV101" s="3709"/>
      <c r="AW101" s="3709"/>
      <c r="AX101" s="3692"/>
      <c r="AY101" s="3710"/>
      <c r="AZ101" s="3709"/>
      <c r="BA101" s="3692"/>
      <c r="BB101" s="3709"/>
      <c r="BC101" s="3709"/>
      <c r="BD101" s="3709"/>
      <c r="BE101" s="3692"/>
      <c r="BF101" s="3692"/>
      <c r="BG101" s="4089" t="s">
        <v>1136</v>
      </c>
      <c r="BH101" s="3706">
        <v>46569</v>
      </c>
      <c r="BI101" s="3711"/>
      <c r="BJ101" s="4089" t="s">
        <v>573</v>
      </c>
      <c r="BK101" s="3706">
        <v>46661</v>
      </c>
      <c r="BL101" s="3711"/>
      <c r="BM101" s="4089" t="s">
        <v>147</v>
      </c>
      <c r="BN101" s="3706">
        <v>46935</v>
      </c>
      <c r="BO101" s="3711"/>
      <c r="BP101" s="3688" t="s">
        <v>3341</v>
      </c>
      <c r="BQ101" s="4182" t="s">
        <v>132</v>
      </c>
      <c r="BR101" s="3688" t="s">
        <v>3342</v>
      </c>
      <c r="BS101" s="626"/>
      <c r="BT101" s="3716">
        <v>45455</v>
      </c>
      <c r="BU101" s="3716">
        <v>45763</v>
      </c>
      <c r="BV101" s="3695" t="s">
        <v>116</v>
      </c>
      <c r="BW101" s="3716"/>
      <c r="BX101" s="3716">
        <v>45763</v>
      </c>
      <c r="BY101" s="3695" t="s">
        <v>116</v>
      </c>
      <c r="BZ101" s="3716">
        <v>45763</v>
      </c>
      <c r="CA101" s="3716" t="s">
        <v>104</v>
      </c>
      <c r="CB101" s="1409"/>
      <c r="CC101" s="540"/>
      <c r="CD101" s="12"/>
      <c r="CE101" s="12"/>
      <c r="CF101" s="12"/>
      <c r="CG101" s="18"/>
    </row>
    <row r="102" spans="1:85" s="176" customFormat="1" ht="45" customHeight="1" x14ac:dyDescent="0.2">
      <c r="A102" s="3686" t="s">
        <v>3343</v>
      </c>
      <c r="B102" s="3687"/>
      <c r="C102" s="3688" t="s">
        <v>3344</v>
      </c>
      <c r="D102" s="3689" t="s">
        <v>3345</v>
      </c>
      <c r="E102" s="3690" t="s">
        <v>193</v>
      </c>
      <c r="F102" s="3691"/>
      <c r="G102" s="3691"/>
      <c r="H102" s="3692" t="s">
        <v>89</v>
      </c>
      <c r="I102" s="3693" t="s">
        <v>89</v>
      </c>
      <c r="J102" s="3694">
        <v>43607</v>
      </c>
      <c r="K102" s="3694"/>
      <c r="L102" s="3694"/>
      <c r="M102" s="3866"/>
      <c r="N102" s="3694"/>
      <c r="O102" s="3694"/>
      <c r="P102" s="3696"/>
      <c r="Q102" s="3697"/>
      <c r="R102" s="3698"/>
      <c r="S102" s="3698"/>
      <c r="T102" s="3698"/>
      <c r="U102" s="3794"/>
      <c r="V102" s="3699"/>
      <c r="W102" s="3700" t="str">
        <f t="shared" si="4"/>
        <v>Yes</v>
      </c>
      <c r="X102" s="3701" t="s">
        <v>93</v>
      </c>
      <c r="Y102" s="3688" t="s">
        <v>94</v>
      </c>
      <c r="Z102" s="3688"/>
      <c r="AA102" s="3702" t="s">
        <v>3346</v>
      </c>
      <c r="AB102" s="3657" t="s">
        <v>3347</v>
      </c>
      <c r="AC102" s="3703"/>
      <c r="AD102" s="3704">
        <v>45809</v>
      </c>
      <c r="AE102" s="4145" t="s">
        <v>3316</v>
      </c>
      <c r="AF102" s="3705" t="s">
        <v>1963</v>
      </c>
      <c r="AG102" s="3706">
        <v>46327</v>
      </c>
      <c r="AH102" s="3706"/>
      <c r="AI102" s="3706"/>
      <c r="AJ102" s="3713"/>
      <c r="AK102" s="3707"/>
      <c r="AL102" s="3709"/>
      <c r="AM102" s="3705"/>
      <c r="AN102" s="3706"/>
      <c r="AO102" s="3706"/>
      <c r="AP102" s="3706"/>
      <c r="AQ102" s="3695"/>
      <c r="AR102" s="3708"/>
      <c r="AS102" s="3709"/>
      <c r="AT102" s="3692"/>
      <c r="AU102" s="3709"/>
      <c r="AV102" s="3709"/>
      <c r="AW102" s="3709"/>
      <c r="AX102" s="3692"/>
      <c r="AY102" s="3710"/>
      <c r="AZ102" s="3709"/>
      <c r="BA102" s="3692"/>
      <c r="BB102" s="3709"/>
      <c r="BC102" s="3709"/>
      <c r="BD102" s="3709"/>
      <c r="BE102" s="3692"/>
      <c r="BF102" s="3692"/>
      <c r="BG102" s="4089" t="s">
        <v>3348</v>
      </c>
      <c r="BH102" s="3706">
        <v>46539</v>
      </c>
      <c r="BI102" s="3711"/>
      <c r="BJ102" s="4089" t="s">
        <v>3349</v>
      </c>
      <c r="BK102" s="3706">
        <v>46722</v>
      </c>
      <c r="BL102" s="3711"/>
      <c r="BM102" s="4089" t="s">
        <v>3350</v>
      </c>
      <c r="BN102" s="3706">
        <v>46997</v>
      </c>
      <c r="BO102" s="3711"/>
      <c r="BP102" s="3688" t="s">
        <v>3351</v>
      </c>
      <c r="BQ102" s="4182" t="s">
        <v>3352</v>
      </c>
      <c r="BR102" s="3688" t="s">
        <v>3353</v>
      </c>
      <c r="BS102" s="3688"/>
      <c r="BT102" s="3716">
        <v>45320</v>
      </c>
      <c r="BU102" s="3716">
        <v>45951</v>
      </c>
      <c r="BV102" s="3695" t="s">
        <v>116</v>
      </c>
      <c r="BW102" s="3716">
        <v>45951</v>
      </c>
      <c r="BX102" s="3716">
        <v>45763</v>
      </c>
      <c r="BY102" s="3695" t="s">
        <v>116</v>
      </c>
      <c r="BZ102" s="3716">
        <v>45763</v>
      </c>
      <c r="CA102" s="3716" t="s">
        <v>104</v>
      </c>
      <c r="CB102" s="1409"/>
      <c r="CC102" s="540"/>
      <c r="CD102" s="12"/>
      <c r="CE102" s="12"/>
      <c r="CF102" s="12"/>
      <c r="CG102" s="18"/>
    </row>
    <row r="103" spans="1:85" s="176" customFormat="1" ht="45" customHeight="1" x14ac:dyDescent="0.2">
      <c r="A103" s="3686" t="s">
        <v>3375</v>
      </c>
      <c r="B103" s="3687"/>
      <c r="C103" s="3688" t="s">
        <v>3376</v>
      </c>
      <c r="D103" s="3689" t="s">
        <v>635</v>
      </c>
      <c r="E103" s="3718"/>
      <c r="F103" s="3691"/>
      <c r="G103" s="3691"/>
      <c r="H103" s="3692"/>
      <c r="I103" s="3693"/>
      <c r="J103" s="3694">
        <v>43495</v>
      </c>
      <c r="K103" s="3694"/>
      <c r="L103" s="3694" t="s">
        <v>90</v>
      </c>
      <c r="M103" s="3866" t="s">
        <v>515</v>
      </c>
      <c r="N103" s="3694"/>
      <c r="O103" s="3694"/>
      <c r="P103" s="3696"/>
      <c r="Q103" s="3697"/>
      <c r="R103" s="3698"/>
      <c r="S103" s="3698"/>
      <c r="T103" s="3698"/>
      <c r="U103" s="3794"/>
      <c r="V103" s="3699"/>
      <c r="W103" s="3700" t="b">
        <f t="shared" si="4"/>
        <v>0</v>
      </c>
      <c r="X103" s="3701" t="s">
        <v>237</v>
      </c>
      <c r="Y103" s="3688" t="s">
        <v>94</v>
      </c>
      <c r="Z103" s="4030"/>
      <c r="AA103" s="3724" t="s">
        <v>3377</v>
      </c>
      <c r="AB103" s="3724" t="s">
        <v>3378</v>
      </c>
      <c r="AC103" s="3703"/>
      <c r="AD103" s="3704">
        <v>42552</v>
      </c>
      <c r="AE103" s="4145">
        <v>46266</v>
      </c>
      <c r="AF103" s="3705" t="s">
        <v>219</v>
      </c>
      <c r="AG103" s="3706">
        <v>46266</v>
      </c>
      <c r="AH103" s="3706"/>
      <c r="AI103" s="3706"/>
      <c r="AJ103" s="3713"/>
      <c r="AK103" s="3707"/>
      <c r="AL103" s="4145"/>
      <c r="AM103" s="3705"/>
      <c r="AN103" s="3706"/>
      <c r="AO103" s="3706"/>
      <c r="AP103" s="3706"/>
      <c r="AQ103" s="3695"/>
      <c r="AR103" s="3708"/>
      <c r="AS103" s="3709"/>
      <c r="AT103" s="3692"/>
      <c r="AU103" s="3709"/>
      <c r="AV103" s="3709"/>
      <c r="AW103" s="3709"/>
      <c r="AX103" s="3692"/>
      <c r="AY103" s="3710"/>
      <c r="AZ103" s="3709"/>
      <c r="BA103" s="3692"/>
      <c r="BB103" s="3709"/>
      <c r="BC103" s="3709"/>
      <c r="BD103" s="3709"/>
      <c r="BE103" s="3692"/>
      <c r="BF103" s="3692"/>
      <c r="BG103" s="4089">
        <v>46874</v>
      </c>
      <c r="BH103" s="3706">
        <v>46874</v>
      </c>
      <c r="BI103" s="3711"/>
      <c r="BJ103" s="4089">
        <v>46966</v>
      </c>
      <c r="BK103" s="3706">
        <v>46966</v>
      </c>
      <c r="BL103" s="3711"/>
      <c r="BM103" s="4089">
        <v>47178</v>
      </c>
      <c r="BN103" s="3706">
        <v>47178</v>
      </c>
      <c r="BO103" s="3711"/>
      <c r="BP103" s="3688" t="s">
        <v>3379</v>
      </c>
      <c r="BQ103" s="4182" t="s">
        <v>3380</v>
      </c>
      <c r="BR103" s="3688"/>
      <c r="BS103" s="3688"/>
      <c r="BT103" s="3716">
        <v>45933</v>
      </c>
      <c r="BU103" s="3716"/>
      <c r="BV103" s="3695" t="s">
        <v>116</v>
      </c>
      <c r="BW103" s="3716">
        <v>45933</v>
      </c>
      <c r="BX103" s="3716">
        <v>45763</v>
      </c>
      <c r="BY103" s="3695"/>
      <c r="BZ103" s="3716">
        <v>45933</v>
      </c>
      <c r="CA103" s="3716" t="s">
        <v>104</v>
      </c>
      <c r="CB103" s="4342"/>
      <c r="CC103" s="626"/>
      <c r="CD103" s="38"/>
      <c r="CE103" s="38"/>
      <c r="CF103" s="38"/>
      <c r="CG103" s="4263"/>
    </row>
    <row r="104" spans="1:85" s="176" customFormat="1" ht="45" customHeight="1" x14ac:dyDescent="0.2">
      <c r="A104" s="3686" t="s">
        <v>3436</v>
      </c>
      <c r="B104" s="3687"/>
      <c r="C104" s="3688" t="s">
        <v>3437</v>
      </c>
      <c r="D104" s="3689" t="s">
        <v>3438</v>
      </c>
      <c r="E104" s="3690" t="s">
        <v>1740</v>
      </c>
      <c r="F104" s="3691"/>
      <c r="G104" s="3691"/>
      <c r="H104" s="3692" t="s">
        <v>89</v>
      </c>
      <c r="I104" s="3693" t="s">
        <v>89</v>
      </c>
      <c r="J104" s="3694">
        <v>43860</v>
      </c>
      <c r="K104" s="3694" t="s">
        <v>3439</v>
      </c>
      <c r="L104" s="4574"/>
      <c r="M104" s="4575"/>
      <c r="N104" s="4574"/>
      <c r="O104" s="3694"/>
      <c r="P104" s="3696"/>
      <c r="Q104" s="3697"/>
      <c r="R104" s="3698"/>
      <c r="S104" s="3698"/>
      <c r="T104" s="3698"/>
      <c r="U104" s="3794">
        <v>45627</v>
      </c>
      <c r="V104" s="3699" t="s">
        <v>3440</v>
      </c>
      <c r="W104" s="3700" t="str">
        <f t="shared" si="4"/>
        <v>Yes</v>
      </c>
      <c r="X104" s="3701" t="s">
        <v>93</v>
      </c>
      <c r="Y104" s="3688" t="s">
        <v>94</v>
      </c>
      <c r="Z104" s="4030"/>
      <c r="AA104" s="3724" t="s">
        <v>3441</v>
      </c>
      <c r="AB104" s="4272" t="s">
        <v>3442</v>
      </c>
      <c r="AC104" s="3703"/>
      <c r="AD104" s="3704">
        <v>45717</v>
      </c>
      <c r="AE104" s="4145" t="s">
        <v>725</v>
      </c>
      <c r="AF104" s="3705" t="s">
        <v>1415</v>
      </c>
      <c r="AG104" s="3706">
        <v>46204</v>
      </c>
      <c r="AH104" s="3706"/>
      <c r="AI104" s="3706"/>
      <c r="AJ104" s="3713"/>
      <c r="AK104" s="3707"/>
      <c r="AL104" s="4145"/>
      <c r="AM104" s="3705"/>
      <c r="AN104" s="3706"/>
      <c r="AO104" s="3706"/>
      <c r="AP104" s="3706"/>
      <c r="AQ104" s="3695"/>
      <c r="AR104" s="3707"/>
      <c r="AS104" s="3709"/>
      <c r="AT104" s="3692"/>
      <c r="AU104" s="3706"/>
      <c r="AV104" s="3709"/>
      <c r="AW104" s="3709"/>
      <c r="AX104" s="3692"/>
      <c r="AY104" s="3710"/>
      <c r="AZ104" s="3709"/>
      <c r="BA104" s="3692"/>
      <c r="BB104" s="3709"/>
      <c r="BC104" s="3709"/>
      <c r="BD104" s="3709"/>
      <c r="BE104" s="3692"/>
      <c r="BF104" s="3692"/>
      <c r="BG104" s="4089" t="s">
        <v>1652</v>
      </c>
      <c r="BH104" s="3706">
        <v>46478</v>
      </c>
      <c r="BI104" s="3711"/>
      <c r="BJ104" s="4089" t="s">
        <v>573</v>
      </c>
      <c r="BK104" s="3706">
        <v>46661</v>
      </c>
      <c r="BL104" s="3711"/>
      <c r="BM104" s="4089" t="s">
        <v>1078</v>
      </c>
      <c r="BN104" s="3706">
        <v>47119</v>
      </c>
      <c r="BO104" s="3711"/>
      <c r="BP104" s="3719" t="s">
        <v>3443</v>
      </c>
      <c r="BQ104" s="4182" t="s">
        <v>355</v>
      </c>
      <c r="BR104" s="3688" t="s">
        <v>3444</v>
      </c>
      <c r="BS104" s="4570"/>
      <c r="BT104" s="3716">
        <v>45320</v>
      </c>
      <c r="BU104" s="3716">
        <v>45763</v>
      </c>
      <c r="BV104" s="3695" t="s">
        <v>116</v>
      </c>
      <c r="BW104" s="3716">
        <v>45685</v>
      </c>
      <c r="BX104" s="3716">
        <v>45763</v>
      </c>
      <c r="BY104" s="3695" t="s">
        <v>116</v>
      </c>
      <c r="BZ104" s="3716">
        <v>45763</v>
      </c>
      <c r="CA104" s="3716" t="s">
        <v>104</v>
      </c>
      <c r="CB104" s="1409"/>
      <c r="CC104" s="540"/>
      <c r="CD104" s="12"/>
      <c r="CE104" s="12"/>
      <c r="CF104" s="12"/>
      <c r="CG104" s="18"/>
    </row>
    <row r="105" spans="1:85" s="176" customFormat="1" ht="45" customHeight="1" x14ac:dyDescent="0.2">
      <c r="A105" s="3645"/>
      <c r="B105" s="3645" t="s">
        <v>3459</v>
      </c>
      <c r="C105" s="3646" t="s">
        <v>3460</v>
      </c>
      <c r="D105" s="3670" t="s">
        <v>3461</v>
      </c>
      <c r="E105" s="3676"/>
      <c r="F105" s="3662">
        <v>2026</v>
      </c>
      <c r="G105" s="3662">
        <v>2043</v>
      </c>
      <c r="H105" s="3659" t="s">
        <v>89</v>
      </c>
      <c r="I105" s="3675" t="s">
        <v>89</v>
      </c>
      <c r="J105" s="3649">
        <v>40940</v>
      </c>
      <c r="K105" s="3649"/>
      <c r="L105" s="3677"/>
      <c r="M105" s="3846"/>
      <c r="N105" s="3677"/>
      <c r="O105" s="3677"/>
      <c r="P105" s="3650"/>
      <c r="Q105" s="3678"/>
      <c r="R105" s="3652"/>
      <c r="S105" s="3679"/>
      <c r="T105" s="3679"/>
      <c r="U105" s="3798"/>
      <c r="V105" s="3680"/>
      <c r="W105" s="3865"/>
      <c r="X105" s="3655"/>
      <c r="Y105" s="3646"/>
      <c r="Z105" s="4288"/>
      <c r="AA105" s="4257" t="s">
        <v>3449</v>
      </c>
      <c r="AB105" s="4255" t="s">
        <v>3462</v>
      </c>
      <c r="AC105" s="3681"/>
      <c r="AD105" s="5646">
        <v>45689</v>
      </c>
      <c r="AE105" s="4254" t="s">
        <v>3463</v>
      </c>
      <c r="AF105" s="4258" t="s">
        <v>3464</v>
      </c>
      <c r="AG105" s="3658">
        <v>46113</v>
      </c>
      <c r="AH105" s="3658"/>
      <c r="AI105" s="3658"/>
      <c r="AJ105" s="3682"/>
      <c r="AK105" s="3683"/>
      <c r="AL105" s="3665"/>
      <c r="AM105" s="3659"/>
      <c r="AN105" s="3658"/>
      <c r="AO105" s="3658"/>
      <c r="AP105" s="3658"/>
      <c r="AQ105" s="3650"/>
      <c r="AR105" s="3926"/>
      <c r="AS105" s="3928"/>
      <c r="AT105" s="3649"/>
      <c r="AU105" s="3665"/>
      <c r="AV105" s="3665"/>
      <c r="AW105" s="3665"/>
      <c r="AX105" s="3649"/>
      <c r="AY105" s="3929"/>
      <c r="AZ105" s="3665"/>
      <c r="BA105" s="3649"/>
      <c r="BB105" s="3665"/>
      <c r="BC105" s="3665"/>
      <c r="BD105" s="3665"/>
      <c r="BE105" s="3649"/>
      <c r="BF105" s="3649"/>
      <c r="BG105" s="4251" t="s">
        <v>573</v>
      </c>
      <c r="BH105" s="3658">
        <v>46661</v>
      </c>
      <c r="BI105" s="3668"/>
      <c r="BJ105" s="4251" t="s">
        <v>276</v>
      </c>
      <c r="BK105" s="3658">
        <v>46753</v>
      </c>
      <c r="BL105" s="3668"/>
      <c r="BM105" s="4251" t="s">
        <v>1077</v>
      </c>
      <c r="BN105" s="3658">
        <v>47027</v>
      </c>
      <c r="BO105" s="3668"/>
      <c r="BP105" s="4583" t="s">
        <v>3465</v>
      </c>
      <c r="BQ105" s="4259" t="s">
        <v>132</v>
      </c>
      <c r="BR105" s="3684"/>
      <c r="BS105" s="3684"/>
      <c r="BT105" s="3671"/>
      <c r="BU105" s="3671">
        <v>45762</v>
      </c>
      <c r="BV105" s="3650" t="s">
        <v>116</v>
      </c>
      <c r="BW105" s="3671"/>
      <c r="BX105" s="3671">
        <v>45762</v>
      </c>
      <c r="BY105" s="3671" t="s">
        <v>116</v>
      </c>
      <c r="BZ105" s="3671">
        <v>45762</v>
      </c>
      <c r="CA105" s="3671" t="s">
        <v>104</v>
      </c>
      <c r="CB105" s="1409"/>
      <c r="CC105" s="1178"/>
      <c r="CD105" s="1176"/>
      <c r="CE105" s="1176"/>
      <c r="CF105" s="1176"/>
      <c r="CG105" s="1175"/>
    </row>
    <row r="106" spans="1:85" s="176" customFormat="1" ht="45" customHeight="1" x14ac:dyDescent="0.2">
      <c r="A106" s="3644" t="s">
        <v>3525</v>
      </c>
      <c r="B106" s="4595"/>
      <c r="C106" s="3646" t="s">
        <v>3526</v>
      </c>
      <c r="D106" s="3670" t="s">
        <v>3527</v>
      </c>
      <c r="E106" s="5474"/>
      <c r="F106" s="3662"/>
      <c r="G106" s="3662"/>
      <c r="H106" s="3659" t="s">
        <v>89</v>
      </c>
      <c r="I106" s="3675" t="s">
        <v>89</v>
      </c>
      <c r="J106" s="3649">
        <v>39736</v>
      </c>
      <c r="K106" s="3649"/>
      <c r="L106" s="3677"/>
      <c r="M106" s="3846"/>
      <c r="N106" s="3677"/>
      <c r="O106" s="3677"/>
      <c r="P106" s="3650"/>
      <c r="Q106" s="3678"/>
      <c r="R106" s="3652"/>
      <c r="S106" s="3679"/>
      <c r="T106" s="3679"/>
      <c r="U106" s="3798"/>
      <c r="V106" s="3680"/>
      <c r="W106" s="3654" t="str">
        <f t="shared" ref="W106:W118" si="5">IF(OR(X106="Yes", Y106="Web-page timetable", Z106="YES"), "Yes")</f>
        <v>Yes</v>
      </c>
      <c r="X106" s="3655" t="s">
        <v>93</v>
      </c>
      <c r="Y106" s="3646" t="s">
        <v>94</v>
      </c>
      <c r="Z106" s="3646"/>
      <c r="AA106" s="4255" t="s">
        <v>3528</v>
      </c>
      <c r="AB106" s="4255" t="s">
        <v>3529</v>
      </c>
      <c r="AC106" s="3681"/>
      <c r="AD106" s="3669">
        <v>45689</v>
      </c>
      <c r="AE106" s="4254" t="s">
        <v>3530</v>
      </c>
      <c r="AF106" s="4258" t="s">
        <v>3531</v>
      </c>
      <c r="AG106" s="3658">
        <v>46113</v>
      </c>
      <c r="AH106" s="3658"/>
      <c r="AI106" s="3658"/>
      <c r="AJ106" s="3682"/>
      <c r="AK106" s="3683"/>
      <c r="AL106" s="3665"/>
      <c r="AM106" s="3659"/>
      <c r="AN106" s="3658"/>
      <c r="AO106" s="3658"/>
      <c r="AP106" s="3658"/>
      <c r="AQ106" s="3650"/>
      <c r="AR106" s="3926"/>
      <c r="AS106" s="3928"/>
      <c r="AT106" s="3649"/>
      <c r="AU106" s="3665"/>
      <c r="AV106" s="3665"/>
      <c r="AW106" s="3665"/>
      <c r="AX106" s="3649"/>
      <c r="AY106" s="3929"/>
      <c r="AZ106" s="3665"/>
      <c r="BA106" s="3649"/>
      <c r="BB106" s="3665"/>
      <c r="BC106" s="3665"/>
      <c r="BD106" s="3665"/>
      <c r="BE106" s="3649"/>
      <c r="BF106" s="3649"/>
      <c r="BG106" s="4251" t="s">
        <v>3532</v>
      </c>
      <c r="BH106" s="3658">
        <v>46478</v>
      </c>
      <c r="BI106" s="3668"/>
      <c r="BJ106" s="4251" t="s">
        <v>3533</v>
      </c>
      <c r="BK106" s="3658">
        <v>46722</v>
      </c>
      <c r="BL106" s="3668"/>
      <c r="BM106" s="4251">
        <v>46935</v>
      </c>
      <c r="BN106" s="3658">
        <v>46935</v>
      </c>
      <c r="BO106" s="3668"/>
      <c r="BP106" s="3684" t="s">
        <v>3534</v>
      </c>
      <c r="BQ106" s="4256" t="s">
        <v>132</v>
      </c>
      <c r="BR106" s="3684"/>
      <c r="BS106" s="3684"/>
      <c r="BT106" s="3671"/>
      <c r="BU106" s="3671">
        <v>45762</v>
      </c>
      <c r="BV106" s="3650" t="s">
        <v>116</v>
      </c>
      <c r="BW106" s="3671">
        <v>45687</v>
      </c>
      <c r="BX106" s="3671">
        <v>45762</v>
      </c>
      <c r="BY106" s="3671" t="s">
        <v>116</v>
      </c>
      <c r="BZ106" s="3671">
        <v>45762</v>
      </c>
      <c r="CA106" s="3671" t="s">
        <v>104</v>
      </c>
      <c r="CB106" s="3588"/>
      <c r="CC106" s="1722"/>
      <c r="CD106" s="581"/>
      <c r="CE106" s="581"/>
      <c r="CF106" s="581"/>
      <c r="CG106" s="62"/>
    </row>
    <row r="107" spans="1:85" s="176" customFormat="1" ht="45" customHeight="1" x14ac:dyDescent="0.2">
      <c r="A107" s="3686" t="s">
        <v>3620</v>
      </c>
      <c r="B107" s="3687"/>
      <c r="C107" s="3688" t="s">
        <v>3621</v>
      </c>
      <c r="D107" s="3689" t="s">
        <v>3622</v>
      </c>
      <c r="E107" s="3690">
        <v>2188</v>
      </c>
      <c r="F107" s="3691" t="s">
        <v>292</v>
      </c>
      <c r="G107" s="3691" t="s">
        <v>266</v>
      </c>
      <c r="H107" s="3692" t="s">
        <v>89</v>
      </c>
      <c r="I107" s="3695" t="s">
        <v>89</v>
      </c>
      <c r="J107" s="3696">
        <v>44021</v>
      </c>
      <c r="K107" s="3696"/>
      <c r="L107" s="1559"/>
      <c r="M107" s="5485"/>
      <c r="N107" s="1559"/>
      <c r="O107" s="3696" t="s">
        <v>90</v>
      </c>
      <c r="P107" s="3696"/>
      <c r="Q107" s="3697"/>
      <c r="R107" s="3698"/>
      <c r="S107" s="3698"/>
      <c r="T107" s="3698"/>
      <c r="U107" s="3794"/>
      <c r="V107" s="3699"/>
      <c r="W107" s="3700" t="str">
        <f t="shared" si="5"/>
        <v>Yes</v>
      </c>
      <c r="X107" s="3701" t="s">
        <v>93</v>
      </c>
      <c r="Y107" s="3688" t="s">
        <v>94</v>
      </c>
      <c r="Z107" s="4030"/>
      <c r="AA107" s="4122" t="s">
        <v>3623</v>
      </c>
      <c r="AB107" s="4272" t="s">
        <v>3624</v>
      </c>
      <c r="AC107" s="3703"/>
      <c r="AD107" s="3704">
        <v>45689</v>
      </c>
      <c r="AE107" s="4145">
        <v>44501</v>
      </c>
      <c r="AF107" s="3705" t="s">
        <v>3625</v>
      </c>
      <c r="AG107" s="3706">
        <v>44501</v>
      </c>
      <c r="AH107" s="3706">
        <v>44539</v>
      </c>
      <c r="AI107" s="3706">
        <v>44596</v>
      </c>
      <c r="AJ107" s="3713"/>
      <c r="AK107" s="3707"/>
      <c r="AL107" s="3709" t="s">
        <v>2514</v>
      </c>
      <c r="AM107" s="3705" t="s">
        <v>603</v>
      </c>
      <c r="AN107" s="3706">
        <v>46266</v>
      </c>
      <c r="AO107" s="3706"/>
      <c r="AP107" s="3706"/>
      <c r="AQ107" s="3695"/>
      <c r="AR107" s="3708"/>
      <c r="AS107" s="3709"/>
      <c r="AT107" s="3692"/>
      <c r="AU107" s="3709"/>
      <c r="AV107" s="3709"/>
      <c r="AW107" s="3709"/>
      <c r="AX107" s="3692"/>
      <c r="AY107" s="3710"/>
      <c r="AZ107" s="3709"/>
      <c r="BA107" s="3692"/>
      <c r="BB107" s="3709"/>
      <c r="BC107" s="3709"/>
      <c r="BD107" s="3709"/>
      <c r="BE107" s="3692"/>
      <c r="BF107" s="3692"/>
      <c r="BG107" s="4089" t="s">
        <v>3626</v>
      </c>
      <c r="BH107" s="3706">
        <v>46508</v>
      </c>
      <c r="BI107" s="3711"/>
      <c r="BJ107" s="4089" t="s">
        <v>1330</v>
      </c>
      <c r="BK107" s="3706">
        <v>46631</v>
      </c>
      <c r="BL107" s="3711"/>
      <c r="BM107" s="4089">
        <v>46935</v>
      </c>
      <c r="BN107" s="3728">
        <v>46935</v>
      </c>
      <c r="BO107" s="3711"/>
      <c r="BP107" s="3719" t="s">
        <v>3627</v>
      </c>
      <c r="BQ107" s="4182" t="s">
        <v>132</v>
      </c>
      <c r="BR107" s="3688"/>
      <c r="BS107" s="540"/>
      <c r="BT107" s="3716">
        <v>45320</v>
      </c>
      <c r="BU107" s="3716">
        <v>45758</v>
      </c>
      <c r="BV107" s="3695" t="s">
        <v>116</v>
      </c>
      <c r="BW107" s="3716">
        <v>45758</v>
      </c>
      <c r="BX107" s="3716">
        <v>45685</v>
      </c>
      <c r="BY107" s="3695" t="s">
        <v>116</v>
      </c>
      <c r="BZ107" s="3716">
        <v>45758</v>
      </c>
      <c r="CA107" s="3716" t="s">
        <v>104</v>
      </c>
      <c r="CB107" s="1409"/>
      <c r="CC107" s="629" t="s">
        <v>3628</v>
      </c>
      <c r="CD107" s="12"/>
      <c r="CE107" s="12"/>
      <c r="CF107" s="12"/>
      <c r="CG107" s="18"/>
    </row>
    <row r="108" spans="1:85" s="176" customFormat="1" ht="45" customHeight="1" x14ac:dyDescent="0.2">
      <c r="A108" s="3686" t="s">
        <v>3692</v>
      </c>
      <c r="B108" s="3687"/>
      <c r="C108" s="3688" t="s">
        <v>3693</v>
      </c>
      <c r="D108" s="3689" t="s">
        <v>2421</v>
      </c>
      <c r="E108" s="3717"/>
      <c r="F108" s="3691"/>
      <c r="G108" s="3691"/>
      <c r="H108" s="3692" t="s">
        <v>89</v>
      </c>
      <c r="I108" s="3693" t="s">
        <v>194</v>
      </c>
      <c r="J108" s="3694">
        <v>43402</v>
      </c>
      <c r="K108" s="3694"/>
      <c r="L108" s="1389"/>
      <c r="M108" s="2002"/>
      <c r="N108" s="1389"/>
      <c r="O108" s="3694"/>
      <c r="P108" s="3696"/>
      <c r="Q108" s="3697"/>
      <c r="R108" s="3698"/>
      <c r="S108" s="3698"/>
      <c r="T108" s="3698"/>
      <c r="U108" s="3794"/>
      <c r="V108" s="3699"/>
      <c r="W108" s="3700" t="b">
        <f t="shared" si="5"/>
        <v>0</v>
      </c>
      <c r="X108" s="3701" t="s">
        <v>237</v>
      </c>
      <c r="Y108" s="3688" t="s">
        <v>94</v>
      </c>
      <c r="Z108" s="4030"/>
      <c r="AA108" s="4272" t="s">
        <v>3694</v>
      </c>
      <c r="AB108" s="4272" t="s">
        <v>3695</v>
      </c>
      <c r="AC108" s="3703"/>
      <c r="AD108" s="3704">
        <v>45717</v>
      </c>
      <c r="AE108" s="4145">
        <v>46054</v>
      </c>
      <c r="AF108" s="3705" t="s">
        <v>1415</v>
      </c>
      <c r="AG108" s="3706">
        <v>46054</v>
      </c>
      <c r="AH108" s="3706"/>
      <c r="AI108" s="3706"/>
      <c r="AJ108" s="3713"/>
      <c r="AK108" s="3707"/>
      <c r="AL108" s="4151"/>
      <c r="AM108" s="3714"/>
      <c r="AN108" s="3706"/>
      <c r="AO108" s="3706"/>
      <c r="AP108" s="3706"/>
      <c r="AQ108" s="3695"/>
      <c r="AR108" s="3708"/>
      <c r="AS108" s="3709"/>
      <c r="AT108" s="3692"/>
      <c r="AU108" s="3709"/>
      <c r="AV108" s="3709"/>
      <c r="AW108" s="3709"/>
      <c r="AX108" s="3692"/>
      <c r="AY108" s="3710"/>
      <c r="AZ108" s="3709"/>
      <c r="BA108" s="3692"/>
      <c r="BB108" s="3709"/>
      <c r="BC108" s="3709"/>
      <c r="BD108" s="3709"/>
      <c r="BE108" s="3692"/>
      <c r="BF108" s="3692"/>
      <c r="BG108" s="4089">
        <v>46722</v>
      </c>
      <c r="BH108" s="3706">
        <v>46722</v>
      </c>
      <c r="BI108" s="3711"/>
      <c r="BJ108" s="4089">
        <v>46753</v>
      </c>
      <c r="BK108" s="3706">
        <v>46753</v>
      </c>
      <c r="BL108" s="3711"/>
      <c r="BM108" s="4089">
        <v>46935</v>
      </c>
      <c r="BN108" s="3706">
        <v>46935</v>
      </c>
      <c r="BO108" s="3711"/>
      <c r="BP108" s="3688" t="s">
        <v>3696</v>
      </c>
      <c r="BQ108" s="4182" t="s">
        <v>355</v>
      </c>
      <c r="BR108" s="3712" t="s">
        <v>2426</v>
      </c>
      <c r="BS108" s="542" t="s">
        <v>3697</v>
      </c>
      <c r="BT108" s="3716">
        <v>45320</v>
      </c>
      <c r="BU108" s="3716">
        <v>45758</v>
      </c>
      <c r="BV108" s="3695" t="s">
        <v>116</v>
      </c>
      <c r="BW108" s="3716">
        <v>44270</v>
      </c>
      <c r="BX108" s="3716">
        <v>45758</v>
      </c>
      <c r="BY108" s="3695" t="s">
        <v>116</v>
      </c>
      <c r="BZ108" s="3716">
        <v>45758</v>
      </c>
      <c r="CA108" s="3716" t="s">
        <v>104</v>
      </c>
      <c r="CB108" s="1409"/>
      <c r="CC108" s="540"/>
      <c r="CD108" s="12"/>
      <c r="CE108" s="12"/>
      <c r="CF108" s="12"/>
      <c r="CG108" s="18"/>
    </row>
    <row r="109" spans="1:85" s="176" customFormat="1" ht="45" customHeight="1" thickBot="1" x14ac:dyDescent="0.25">
      <c r="A109" s="3686" t="s">
        <v>3754</v>
      </c>
      <c r="B109" s="3687"/>
      <c r="C109" s="3688" t="s">
        <v>3755</v>
      </c>
      <c r="D109" s="3689" t="s">
        <v>3756</v>
      </c>
      <c r="E109" s="3690" t="s">
        <v>193</v>
      </c>
      <c r="F109" s="3695"/>
      <c r="G109" s="3695"/>
      <c r="H109" s="3692" t="s">
        <v>89</v>
      </c>
      <c r="I109" s="3693" t="s">
        <v>89</v>
      </c>
      <c r="J109" s="3694">
        <v>45315</v>
      </c>
      <c r="K109" s="3694">
        <v>39918</v>
      </c>
      <c r="L109" s="3694" t="s">
        <v>90</v>
      </c>
      <c r="M109" s="3866" t="s">
        <v>3577</v>
      </c>
      <c r="N109" s="3694"/>
      <c r="O109" s="3694"/>
      <c r="P109" s="3696"/>
      <c r="Q109" s="3697"/>
      <c r="R109" s="3698"/>
      <c r="S109" s="3698"/>
      <c r="T109" s="3698"/>
      <c r="U109" s="3794"/>
      <c r="V109" s="3699"/>
      <c r="W109" s="3700" t="b">
        <f t="shared" si="5"/>
        <v>0</v>
      </c>
      <c r="X109" s="3701" t="s">
        <v>111</v>
      </c>
      <c r="Y109" s="3688" t="s">
        <v>94</v>
      </c>
      <c r="Z109" s="4030" t="s">
        <v>3757</v>
      </c>
      <c r="AA109" s="4272" t="s">
        <v>3758</v>
      </c>
      <c r="AB109" s="4272" t="s">
        <v>3759</v>
      </c>
      <c r="AC109" s="3703" t="s">
        <v>3760</v>
      </c>
      <c r="AD109" s="3704">
        <v>45839</v>
      </c>
      <c r="AE109" s="4145"/>
      <c r="AF109" s="3705"/>
      <c r="AG109" s="3706"/>
      <c r="AH109" s="3706"/>
      <c r="AI109" s="3706"/>
      <c r="AJ109" s="3713"/>
      <c r="AK109" s="3707"/>
      <c r="AL109" s="4154"/>
      <c r="AM109" s="3714"/>
      <c r="AN109" s="3706"/>
      <c r="AO109" s="3706"/>
      <c r="AP109" s="3706"/>
      <c r="AQ109" s="4087"/>
      <c r="AR109" s="4018"/>
      <c r="AS109" s="4022"/>
      <c r="AT109" s="3692"/>
      <c r="AU109" s="3730"/>
      <c r="AV109" s="3709"/>
      <c r="AW109" s="3709"/>
      <c r="AX109" s="3692"/>
      <c r="AY109" s="3731"/>
      <c r="AZ109" s="3730"/>
      <c r="BA109" s="3731"/>
      <c r="BB109" s="3730"/>
      <c r="BC109" s="3709"/>
      <c r="BD109" s="3709"/>
      <c r="BE109" s="3692"/>
      <c r="BF109" s="3692"/>
      <c r="BG109" s="4089"/>
      <c r="BH109" s="3706"/>
      <c r="BI109" s="3706"/>
      <c r="BJ109" s="4089"/>
      <c r="BK109" s="3706"/>
      <c r="BL109" s="3711"/>
      <c r="BM109" s="4089"/>
      <c r="BN109" s="3704"/>
      <c r="BO109" s="3711"/>
      <c r="BP109" s="3688" t="s">
        <v>3761</v>
      </c>
      <c r="BQ109" s="4182" t="s">
        <v>1988</v>
      </c>
      <c r="BR109" s="3688" t="s">
        <v>3762</v>
      </c>
      <c r="BS109" s="3688"/>
      <c r="BT109" s="3716">
        <v>44684</v>
      </c>
      <c r="BU109" s="3716">
        <v>45888</v>
      </c>
      <c r="BV109" s="3695" t="s">
        <v>116</v>
      </c>
      <c r="BW109" s="3716">
        <v>45888</v>
      </c>
      <c r="BX109" s="3962">
        <v>44519</v>
      </c>
      <c r="BY109" s="3695" t="s">
        <v>116</v>
      </c>
      <c r="BZ109" s="3963">
        <v>45888</v>
      </c>
      <c r="CA109" s="3716" t="s">
        <v>3763</v>
      </c>
      <c r="CB109" s="2149"/>
      <c r="CC109" s="2120" t="s">
        <v>403</v>
      </c>
      <c r="CD109" s="12"/>
      <c r="CE109" s="12"/>
      <c r="CF109" s="12"/>
      <c r="CG109" s="18"/>
    </row>
    <row r="110" spans="1:85" s="176" customFormat="1" ht="45" customHeight="1" thickTop="1" x14ac:dyDescent="0.2">
      <c r="A110" s="3686" t="s">
        <v>3777</v>
      </c>
      <c r="B110" s="3687"/>
      <c r="C110" s="3688" t="s">
        <v>3778</v>
      </c>
      <c r="D110" s="3689"/>
      <c r="E110" s="3690">
        <v>1977</v>
      </c>
      <c r="F110" s="3691"/>
      <c r="G110" s="3691"/>
      <c r="H110" s="3692" t="s">
        <v>89</v>
      </c>
      <c r="I110" s="3693" t="s">
        <v>89</v>
      </c>
      <c r="J110" s="3694">
        <v>45351</v>
      </c>
      <c r="K110" s="3694">
        <v>40969</v>
      </c>
      <c r="L110" s="3694" t="s">
        <v>90</v>
      </c>
      <c r="M110" s="3866" t="s">
        <v>3779</v>
      </c>
      <c r="N110" s="3694"/>
      <c r="O110" s="3694"/>
      <c r="P110" s="3696"/>
      <c r="Q110" s="3697"/>
      <c r="R110" s="3698"/>
      <c r="S110" s="3698"/>
      <c r="T110" s="3698"/>
      <c r="U110" s="3794"/>
      <c r="V110" s="3699"/>
      <c r="W110" s="3700" t="b">
        <f t="shared" si="5"/>
        <v>0</v>
      </c>
      <c r="X110" s="3701" t="s">
        <v>228</v>
      </c>
      <c r="Y110" s="3688" t="s">
        <v>229</v>
      </c>
      <c r="Z110" s="4030" t="s">
        <v>3757</v>
      </c>
      <c r="AA110" s="4122" t="s">
        <v>3780</v>
      </c>
      <c r="AB110" s="4122"/>
      <c r="AC110" s="3702"/>
      <c r="AD110" s="3704"/>
      <c r="AE110" s="4145">
        <v>46174</v>
      </c>
      <c r="AF110" s="3705" t="s">
        <v>1415</v>
      </c>
      <c r="AG110" s="3706">
        <v>46174</v>
      </c>
      <c r="AH110" s="3706"/>
      <c r="AI110" s="3706"/>
      <c r="AJ110" s="3713"/>
      <c r="AK110" s="3707"/>
      <c r="AL110" s="3909"/>
      <c r="AM110" s="3715"/>
      <c r="AN110" s="3706"/>
      <c r="AO110" s="3706"/>
      <c r="AP110" s="3706"/>
      <c r="AQ110" s="3695"/>
      <c r="AR110" s="4273" t="s">
        <v>3781</v>
      </c>
      <c r="AS110" s="3730"/>
      <c r="AT110" s="5671"/>
      <c r="AU110" s="3730"/>
      <c r="AV110" s="3730"/>
      <c r="AW110" s="3730"/>
      <c r="AX110" s="3731"/>
      <c r="AY110" s="3710"/>
      <c r="AZ110" s="4089"/>
      <c r="BA110" s="3695"/>
      <c r="BB110" s="3706"/>
      <c r="BC110" s="3706"/>
      <c r="BD110" s="3706"/>
      <c r="BE110" s="3695"/>
      <c r="BF110" s="3731"/>
      <c r="BG110" s="4089">
        <v>46692</v>
      </c>
      <c r="BH110" s="3706">
        <v>46692</v>
      </c>
      <c r="BI110" s="3711"/>
      <c r="BJ110" s="4089">
        <v>46844</v>
      </c>
      <c r="BK110" s="3706">
        <v>46844</v>
      </c>
      <c r="BL110" s="3711"/>
      <c r="BM110" s="4089">
        <v>47150</v>
      </c>
      <c r="BN110" s="3706">
        <v>47150</v>
      </c>
      <c r="BO110" s="3711"/>
      <c r="BP110" s="3870" t="s">
        <v>3782</v>
      </c>
      <c r="BQ110" s="4193" t="s">
        <v>1417</v>
      </c>
      <c r="BR110" s="3870"/>
      <c r="BS110" s="3870"/>
      <c r="BT110" s="3716">
        <v>45757</v>
      </c>
      <c r="BU110" s="3716"/>
      <c r="BV110" s="3695" t="s">
        <v>116</v>
      </c>
      <c r="BW110" s="3716"/>
      <c r="BX110" s="3716"/>
      <c r="BY110" s="3695"/>
      <c r="BZ110" s="3716"/>
      <c r="CA110" s="3716" t="s">
        <v>104</v>
      </c>
      <c r="CB110" s="2149"/>
      <c r="CC110" s="2120" t="s">
        <v>3783</v>
      </c>
      <c r="CD110" s="12"/>
      <c r="CE110" s="12"/>
      <c r="CF110" s="12"/>
      <c r="CG110" s="18" t="s">
        <v>93</v>
      </c>
    </row>
    <row r="111" spans="1:85" s="176" customFormat="1" ht="45" customHeight="1" x14ac:dyDescent="0.2">
      <c r="A111" s="3686" t="s">
        <v>3784</v>
      </c>
      <c r="B111" s="3687"/>
      <c r="C111" s="3688" t="s">
        <v>3785</v>
      </c>
      <c r="D111" s="3689" t="s">
        <v>3786</v>
      </c>
      <c r="E111" s="3690"/>
      <c r="F111" s="3691"/>
      <c r="G111" s="3691"/>
      <c r="H111" s="3692" t="s">
        <v>89</v>
      </c>
      <c r="I111" s="3693" t="s">
        <v>89</v>
      </c>
      <c r="J111" s="3694">
        <v>45126</v>
      </c>
      <c r="K111" s="3694">
        <v>42438</v>
      </c>
      <c r="L111" s="3694"/>
      <c r="M111" s="3866"/>
      <c r="N111" s="3694"/>
      <c r="O111" s="3694"/>
      <c r="P111" s="3696"/>
      <c r="Q111" s="3697"/>
      <c r="R111" s="3698"/>
      <c r="S111" s="3698"/>
      <c r="T111" s="3698"/>
      <c r="U111" s="3794"/>
      <c r="V111" s="3699"/>
      <c r="W111" s="3700" t="b">
        <f t="shared" si="5"/>
        <v>0</v>
      </c>
      <c r="X111" s="3701" t="s">
        <v>237</v>
      </c>
      <c r="Y111" s="3688" t="s">
        <v>1120</v>
      </c>
      <c r="Z111" s="4030" t="s">
        <v>3757</v>
      </c>
      <c r="AA111" s="4936" t="s">
        <v>4413</v>
      </c>
      <c r="AB111" s="3724" t="s">
        <v>4414</v>
      </c>
      <c r="AC111" s="3703"/>
      <c r="AD111" s="3704">
        <v>44593</v>
      </c>
      <c r="AE111" s="4145">
        <v>46266</v>
      </c>
      <c r="AF111" s="3705" t="s">
        <v>1415</v>
      </c>
      <c r="AG111" s="3706">
        <v>46266</v>
      </c>
      <c r="AH111" s="3706"/>
      <c r="AI111" s="3706"/>
      <c r="AJ111" s="3713"/>
      <c r="AK111" s="3707"/>
      <c r="AL111" s="3909"/>
      <c r="AM111" s="3715"/>
      <c r="AN111" s="3706"/>
      <c r="AO111" s="3706"/>
      <c r="AP111" s="3706"/>
      <c r="AQ111" s="3695"/>
      <c r="AR111" s="3708"/>
      <c r="AS111" s="3709"/>
      <c r="AT111" s="3692"/>
      <c r="AU111" s="3709"/>
      <c r="AV111" s="3709"/>
      <c r="AW111" s="3709"/>
      <c r="AX111" s="3692"/>
      <c r="AY111" s="3710"/>
      <c r="AZ111" s="3709"/>
      <c r="BA111" s="3692"/>
      <c r="BB111" s="3709"/>
      <c r="BC111" s="3709"/>
      <c r="BD111" s="3709"/>
      <c r="BE111" s="3692"/>
      <c r="BF111" s="3692"/>
      <c r="BG111" s="4089">
        <v>46631</v>
      </c>
      <c r="BH111" s="3706">
        <v>46631</v>
      </c>
      <c r="BI111" s="3711"/>
      <c r="BJ111" s="4089">
        <v>46722</v>
      </c>
      <c r="BK111" s="3706">
        <v>46722</v>
      </c>
      <c r="BL111" s="3711"/>
      <c r="BM111" s="4089">
        <v>46905</v>
      </c>
      <c r="BN111" s="3706">
        <v>46905</v>
      </c>
      <c r="BO111" s="3711"/>
      <c r="BP111" s="4003" t="s">
        <v>3788</v>
      </c>
      <c r="BQ111" s="4003"/>
      <c r="BR111" s="3712"/>
      <c r="BS111" s="3688"/>
      <c r="BT111" s="3716">
        <v>45938</v>
      </c>
      <c r="BU111" s="3716"/>
      <c r="BV111" s="3695" t="s">
        <v>116</v>
      </c>
      <c r="BW111" s="3716"/>
      <c r="BX111" s="3716">
        <v>45756</v>
      </c>
      <c r="BY111" s="3695" t="s">
        <v>116</v>
      </c>
      <c r="BZ111" s="3716"/>
      <c r="CA111" s="3716" t="s">
        <v>104</v>
      </c>
      <c r="CB111" s="2149"/>
      <c r="CC111" s="2120" t="s">
        <v>3789</v>
      </c>
      <c r="CD111" s="12"/>
      <c r="CE111" s="12"/>
      <c r="CF111" s="12"/>
      <c r="CG111" s="18"/>
    </row>
    <row r="112" spans="1:85" s="176" customFormat="1" ht="45" customHeight="1" x14ac:dyDescent="0.2">
      <c r="A112" s="3644" t="s">
        <v>3795</v>
      </c>
      <c r="B112" s="3645"/>
      <c r="C112" s="3646" t="s">
        <v>3796</v>
      </c>
      <c r="D112" s="3670" t="s">
        <v>3797</v>
      </c>
      <c r="E112" s="3672" t="s">
        <v>193</v>
      </c>
      <c r="F112" s="3647"/>
      <c r="G112" s="3647"/>
      <c r="H112" s="3648" t="s">
        <v>89</v>
      </c>
      <c r="I112" s="3662" t="s">
        <v>89</v>
      </c>
      <c r="J112" s="3650">
        <v>45264</v>
      </c>
      <c r="K112" s="3650">
        <v>41841</v>
      </c>
      <c r="L112" s="3650" t="s">
        <v>90</v>
      </c>
      <c r="M112" s="3682" t="s">
        <v>3798</v>
      </c>
      <c r="N112" s="3650"/>
      <c r="O112" s="3650"/>
      <c r="P112" s="3650"/>
      <c r="Q112" s="3651"/>
      <c r="R112" s="3652"/>
      <c r="S112" s="3652"/>
      <c r="T112" s="3652"/>
      <c r="U112" s="3798"/>
      <c r="V112" s="3653"/>
      <c r="W112" s="3654" t="b">
        <f t="shared" si="5"/>
        <v>0</v>
      </c>
      <c r="X112" s="3655" t="s">
        <v>237</v>
      </c>
      <c r="Y112" s="3646" t="s">
        <v>94</v>
      </c>
      <c r="Z112" s="4032"/>
      <c r="AA112" s="4732" t="s">
        <v>3799</v>
      </c>
      <c r="AB112" s="5639" t="s">
        <v>3800</v>
      </c>
      <c r="AC112" s="3656"/>
      <c r="AD112" s="3669">
        <v>44440</v>
      </c>
      <c r="AE112" s="4254"/>
      <c r="AF112" s="3659"/>
      <c r="AG112" s="3658"/>
      <c r="AH112" s="3658"/>
      <c r="AI112" s="3658"/>
      <c r="AJ112" s="3660"/>
      <c r="AK112" s="3661"/>
      <c r="AL112" s="4377"/>
      <c r="AM112" s="5248"/>
      <c r="AN112" s="3658"/>
      <c r="AO112" s="3658"/>
      <c r="AP112" s="3658"/>
      <c r="AQ112" s="3662"/>
      <c r="AR112" s="3663"/>
      <c r="AS112" s="3665"/>
      <c r="AT112" s="3648"/>
      <c r="AU112" s="3665"/>
      <c r="AV112" s="3665"/>
      <c r="AW112" s="3665"/>
      <c r="AX112" s="3648"/>
      <c r="AY112" s="3666"/>
      <c r="AZ112" s="3665"/>
      <c r="BA112" s="3648"/>
      <c r="BB112" s="3665"/>
      <c r="BC112" s="3665"/>
      <c r="BD112" s="3665"/>
      <c r="BE112" s="3648"/>
      <c r="BF112" s="3648"/>
      <c r="BG112" s="4251"/>
      <c r="BH112" s="3658"/>
      <c r="BI112" s="5686"/>
      <c r="BJ112" s="4251"/>
      <c r="BK112" s="3647"/>
      <c r="BL112" s="3668"/>
      <c r="BM112" s="4251"/>
      <c r="BN112" s="3658"/>
      <c r="BO112" s="3668"/>
      <c r="BP112" s="3949" t="s">
        <v>3801</v>
      </c>
      <c r="BQ112" s="5533" t="s">
        <v>3802</v>
      </c>
      <c r="BR112" s="3684" t="s">
        <v>3803</v>
      </c>
      <c r="BS112" s="3870"/>
      <c r="BT112" s="3671">
        <v>45938</v>
      </c>
      <c r="BU112" s="3671">
        <v>45160</v>
      </c>
      <c r="BV112" s="3662" t="s">
        <v>116</v>
      </c>
      <c r="BW112" s="3671"/>
      <c r="BX112" s="3671">
        <v>45160</v>
      </c>
      <c r="BY112" s="3662" t="s">
        <v>116</v>
      </c>
      <c r="BZ112" s="3671">
        <v>45958</v>
      </c>
      <c r="CA112" s="3671" t="s">
        <v>104</v>
      </c>
      <c r="CB112" s="2149"/>
      <c r="CC112" s="2120" t="s">
        <v>3804</v>
      </c>
      <c r="CD112" s="12"/>
      <c r="CE112" s="12" t="s">
        <v>106</v>
      </c>
      <c r="CF112" s="12" t="s">
        <v>3296</v>
      </c>
      <c r="CG112" s="18" t="s">
        <v>93</v>
      </c>
    </row>
    <row r="113" spans="1:85" s="176" customFormat="1" ht="45" customHeight="1" x14ac:dyDescent="0.2">
      <c r="A113" s="3686" t="s">
        <v>3823</v>
      </c>
      <c r="B113" s="3687"/>
      <c r="C113" s="3688" t="s">
        <v>3824</v>
      </c>
      <c r="D113" s="3689" t="s">
        <v>3825</v>
      </c>
      <c r="E113" s="3690" t="s">
        <v>566</v>
      </c>
      <c r="F113" s="3691" t="s">
        <v>423</v>
      </c>
      <c r="G113" s="3691" t="s">
        <v>281</v>
      </c>
      <c r="H113" s="3692" t="s">
        <v>89</v>
      </c>
      <c r="I113" s="3693" t="s">
        <v>89</v>
      </c>
      <c r="J113" s="3694">
        <v>43151</v>
      </c>
      <c r="K113" s="3694"/>
      <c r="L113" s="3694"/>
      <c r="M113" s="3866"/>
      <c r="N113" s="3694"/>
      <c r="O113" s="3694"/>
      <c r="P113" s="3696"/>
      <c r="Q113" s="3697"/>
      <c r="R113" s="3698"/>
      <c r="S113" s="3698"/>
      <c r="T113" s="3698"/>
      <c r="U113" s="3794">
        <v>43709</v>
      </c>
      <c r="V113" s="3727" t="s">
        <v>3826</v>
      </c>
      <c r="W113" s="3700" t="str">
        <f t="shared" si="5"/>
        <v>Yes</v>
      </c>
      <c r="X113" s="3701" t="s">
        <v>93</v>
      </c>
      <c r="Y113" s="3688" t="s">
        <v>94</v>
      </c>
      <c r="Z113" s="4030"/>
      <c r="AA113" s="3724" t="s">
        <v>3827</v>
      </c>
      <c r="AB113" s="4272" t="s">
        <v>3828</v>
      </c>
      <c r="AC113" s="3719"/>
      <c r="AD113" s="3704">
        <v>45717</v>
      </c>
      <c r="AE113" s="4145" t="s">
        <v>1366</v>
      </c>
      <c r="AF113" s="3705" t="s">
        <v>367</v>
      </c>
      <c r="AG113" s="3706">
        <v>46327</v>
      </c>
      <c r="AH113" s="3706"/>
      <c r="AI113" s="3706"/>
      <c r="AJ113" s="3713"/>
      <c r="AK113" s="3707"/>
      <c r="AL113" s="3909"/>
      <c r="AM113" s="3714"/>
      <c r="AN113" s="3706"/>
      <c r="AO113" s="3706"/>
      <c r="AP113" s="3706"/>
      <c r="AQ113" s="3695"/>
      <c r="AR113" s="3708"/>
      <c r="AS113" s="3709"/>
      <c r="AT113" s="3692"/>
      <c r="AU113" s="3709"/>
      <c r="AV113" s="3709"/>
      <c r="AW113" s="3709"/>
      <c r="AX113" s="3692"/>
      <c r="AY113" s="3710"/>
      <c r="AZ113" s="3709"/>
      <c r="BA113" s="3692"/>
      <c r="BB113" s="3709"/>
      <c r="BC113" s="3709"/>
      <c r="BD113" s="3709"/>
      <c r="BE113" s="3692"/>
      <c r="BF113" s="3692"/>
      <c r="BG113" s="4089" t="s">
        <v>3829</v>
      </c>
      <c r="BH113" s="3706">
        <v>46600</v>
      </c>
      <c r="BI113" s="3711"/>
      <c r="BJ113" s="4089">
        <v>46722</v>
      </c>
      <c r="BK113" s="3706">
        <v>46722</v>
      </c>
      <c r="BL113" s="3711"/>
      <c r="BM113" s="4089">
        <v>46935</v>
      </c>
      <c r="BN113" s="3706">
        <v>46935</v>
      </c>
      <c r="BO113" s="3711"/>
      <c r="BP113" s="3688" t="s">
        <v>3830</v>
      </c>
      <c r="BQ113" s="4182" t="s">
        <v>355</v>
      </c>
      <c r="BR113" s="3712"/>
      <c r="BS113" s="3688"/>
      <c r="BT113" s="3716">
        <v>45595</v>
      </c>
      <c r="BU113" s="3716">
        <v>45756</v>
      </c>
      <c r="BV113" s="3695" t="s">
        <v>116</v>
      </c>
      <c r="BW113" s="3716">
        <v>44271</v>
      </c>
      <c r="BX113" s="3716">
        <v>45756</v>
      </c>
      <c r="BY113" s="3695" t="s">
        <v>116</v>
      </c>
      <c r="BZ113" s="3716">
        <v>45756</v>
      </c>
      <c r="CA113" s="3716" t="s">
        <v>104</v>
      </c>
      <c r="CB113" s="1409"/>
      <c r="CC113" s="540"/>
      <c r="CD113" s="12"/>
      <c r="CE113" s="12"/>
      <c r="CF113" s="12"/>
      <c r="CG113" s="18"/>
    </row>
    <row r="114" spans="1:85" s="176" customFormat="1" ht="45" customHeight="1" x14ac:dyDescent="0.2">
      <c r="A114" s="3686" t="s">
        <v>3873</v>
      </c>
      <c r="B114" s="3687"/>
      <c r="C114" s="3688" t="s">
        <v>3874</v>
      </c>
      <c r="D114" s="3688" t="s">
        <v>3875</v>
      </c>
      <c r="E114" s="3859"/>
      <c r="F114" s="3691"/>
      <c r="G114" s="3691"/>
      <c r="H114" s="3695" t="s">
        <v>89</v>
      </c>
      <c r="I114" s="3695" t="s">
        <v>89</v>
      </c>
      <c r="J114" s="3696">
        <v>43550</v>
      </c>
      <c r="K114" s="3694"/>
      <c r="L114" s="3694"/>
      <c r="M114" s="3866"/>
      <c r="N114" s="3694"/>
      <c r="O114" s="3694"/>
      <c r="P114" s="3696"/>
      <c r="Q114" s="3697"/>
      <c r="R114" s="3698"/>
      <c r="S114" s="3698"/>
      <c r="T114" s="3698"/>
      <c r="U114" s="3794">
        <v>45352</v>
      </c>
      <c r="V114" s="3699" t="s">
        <v>2724</v>
      </c>
      <c r="W114" s="3700" t="str">
        <f t="shared" si="5"/>
        <v>Yes</v>
      </c>
      <c r="X114" s="3701" t="s">
        <v>93</v>
      </c>
      <c r="Y114" s="3688" t="s">
        <v>267</v>
      </c>
      <c r="Z114" s="3688"/>
      <c r="AA114" s="3657" t="s">
        <v>3876</v>
      </c>
      <c r="AB114" s="3657" t="s">
        <v>3877</v>
      </c>
      <c r="AC114" s="3703"/>
      <c r="AD114" s="3706">
        <v>45689</v>
      </c>
      <c r="AE114" s="4145">
        <v>46054</v>
      </c>
      <c r="AF114" s="3705" t="s">
        <v>210</v>
      </c>
      <c r="AG114" s="3706">
        <v>46054</v>
      </c>
      <c r="AH114" s="3706"/>
      <c r="AI114" s="3706"/>
      <c r="AJ114" s="3713"/>
      <c r="AK114" s="3707"/>
      <c r="AL114" s="3706"/>
      <c r="AM114" s="3705"/>
      <c r="AN114" s="3706"/>
      <c r="AO114" s="3706"/>
      <c r="AP114" s="3706"/>
      <c r="AQ114" s="3695"/>
      <c r="AR114" s="4018"/>
      <c r="AS114" s="4022"/>
      <c r="AT114" s="3692"/>
      <c r="AU114" s="3730"/>
      <c r="AV114" s="3709"/>
      <c r="AW114" s="3709"/>
      <c r="AX114" s="3692"/>
      <c r="AY114" s="3731"/>
      <c r="AZ114" s="3730"/>
      <c r="BA114" s="3731"/>
      <c r="BB114" s="3730"/>
      <c r="BC114" s="3709"/>
      <c r="BD114" s="3709"/>
      <c r="BE114" s="3692"/>
      <c r="BF114" s="3692"/>
      <c r="BG114" s="4089">
        <v>46508</v>
      </c>
      <c r="BH114" s="3706">
        <v>46508</v>
      </c>
      <c r="BI114" s="3706"/>
      <c r="BJ114" s="4089">
        <v>46722</v>
      </c>
      <c r="BK114" s="3706">
        <v>46722</v>
      </c>
      <c r="BL114" s="3711"/>
      <c r="BM114" s="4089">
        <v>46935</v>
      </c>
      <c r="BN114" s="3704">
        <v>46935</v>
      </c>
      <c r="BO114" s="3711"/>
      <c r="BP114" s="3688" t="s">
        <v>3878</v>
      </c>
      <c r="BQ114" s="5383" t="s">
        <v>3879</v>
      </c>
      <c r="BR114" s="3688" t="s">
        <v>3159</v>
      </c>
      <c r="BS114" s="3688" t="s">
        <v>2728</v>
      </c>
      <c r="BT114" s="3716">
        <v>45562</v>
      </c>
      <c r="BU114" s="3716">
        <v>45755</v>
      </c>
      <c r="BV114" s="3695" t="s">
        <v>116</v>
      </c>
      <c r="BW114" s="3716">
        <v>45562</v>
      </c>
      <c r="BX114" s="3716">
        <v>45755</v>
      </c>
      <c r="BY114" s="3695" t="s">
        <v>116</v>
      </c>
      <c r="BZ114" s="3963">
        <v>45755</v>
      </c>
      <c r="CA114" s="3716" t="s">
        <v>104</v>
      </c>
      <c r="CB114" s="1409"/>
      <c r="CC114" s="540"/>
      <c r="CD114" s="12"/>
      <c r="CE114" s="12"/>
      <c r="CF114" s="12"/>
      <c r="CG114" s="18"/>
    </row>
    <row r="115" spans="1:85" s="176" customFormat="1" ht="45" customHeight="1" x14ac:dyDescent="0.2">
      <c r="A115" s="3686" t="s">
        <v>3885</v>
      </c>
      <c r="B115" s="3687"/>
      <c r="C115" s="3688" t="s">
        <v>3886</v>
      </c>
      <c r="D115" s="3689" t="s">
        <v>3887</v>
      </c>
      <c r="E115" s="3717">
        <v>2282</v>
      </c>
      <c r="F115" s="3691" t="s">
        <v>423</v>
      </c>
      <c r="G115" s="3691" t="s">
        <v>266</v>
      </c>
      <c r="H115" s="3692" t="s">
        <v>89</v>
      </c>
      <c r="I115" s="3693" t="s">
        <v>89</v>
      </c>
      <c r="J115" s="3694">
        <v>41563</v>
      </c>
      <c r="K115" s="3694"/>
      <c r="L115" s="3694" t="s">
        <v>90</v>
      </c>
      <c r="M115" s="3866" t="s">
        <v>3888</v>
      </c>
      <c r="N115" s="3694"/>
      <c r="O115" s="3694"/>
      <c r="P115" s="3696"/>
      <c r="Q115" s="3697"/>
      <c r="R115" s="3698"/>
      <c r="S115" s="3698"/>
      <c r="T115" s="3698"/>
      <c r="U115" s="3794"/>
      <c r="V115" s="3699"/>
      <c r="W115" s="3700" t="str">
        <f t="shared" si="5"/>
        <v>Yes</v>
      </c>
      <c r="X115" s="3701" t="s">
        <v>93</v>
      </c>
      <c r="Y115" s="3688" t="s">
        <v>94</v>
      </c>
      <c r="Z115" s="4030"/>
      <c r="AA115" s="5531" t="s">
        <v>3889</v>
      </c>
      <c r="AB115" s="3657" t="s">
        <v>3890</v>
      </c>
      <c r="AC115" s="4221"/>
      <c r="AD115" s="3704">
        <v>45717</v>
      </c>
      <c r="AE115" s="4145" t="s">
        <v>3891</v>
      </c>
      <c r="AF115" s="3705" t="s">
        <v>3075</v>
      </c>
      <c r="AG115" s="3706">
        <v>44501</v>
      </c>
      <c r="AH115" s="3706">
        <v>44501</v>
      </c>
      <c r="AI115" s="3706">
        <v>44562</v>
      </c>
      <c r="AJ115" s="3713" t="s">
        <v>3889</v>
      </c>
      <c r="AK115" s="3707"/>
      <c r="AL115" s="4151" t="s">
        <v>557</v>
      </c>
      <c r="AM115" s="3715" t="s">
        <v>1401</v>
      </c>
      <c r="AN115" s="3706">
        <v>46143</v>
      </c>
      <c r="AO115" s="3706"/>
      <c r="AP115" s="3706"/>
      <c r="AQ115" s="3695"/>
      <c r="AR115" s="3708"/>
      <c r="AS115" s="3709"/>
      <c r="AT115" s="3692"/>
      <c r="AU115" s="3709"/>
      <c r="AV115" s="3709"/>
      <c r="AW115" s="3709"/>
      <c r="AX115" s="3692"/>
      <c r="AY115" s="3710"/>
      <c r="AZ115" s="3709"/>
      <c r="BA115" s="3692"/>
      <c r="BB115" s="3709"/>
      <c r="BC115" s="3709"/>
      <c r="BD115" s="3709"/>
      <c r="BE115" s="3692"/>
      <c r="BF115" s="3692"/>
      <c r="BG115" s="4089" t="s">
        <v>559</v>
      </c>
      <c r="BH115" s="3706">
        <v>46508</v>
      </c>
      <c r="BI115" s="4199"/>
      <c r="BJ115" s="4089" t="s">
        <v>2580</v>
      </c>
      <c r="BK115" s="3706">
        <v>46692</v>
      </c>
      <c r="BL115" s="3711"/>
      <c r="BM115" s="4089" t="s">
        <v>3892</v>
      </c>
      <c r="BN115" s="3706">
        <v>47058</v>
      </c>
      <c r="BO115" s="3711"/>
      <c r="BP115" s="5690" t="s">
        <v>3893</v>
      </c>
      <c r="BQ115" s="5393" t="s">
        <v>355</v>
      </c>
      <c r="BR115" s="4030"/>
      <c r="BS115" s="4030"/>
      <c r="BT115" s="3716">
        <v>45320</v>
      </c>
      <c r="BU115" s="3716">
        <v>45755</v>
      </c>
      <c r="BV115" s="3695" t="s">
        <v>116</v>
      </c>
      <c r="BW115" s="3716"/>
      <c r="BX115" s="3716">
        <v>45755</v>
      </c>
      <c r="BY115" s="3695" t="s">
        <v>116</v>
      </c>
      <c r="BZ115" s="3716">
        <v>45755</v>
      </c>
      <c r="CA115" s="3716" t="s">
        <v>104</v>
      </c>
      <c r="CB115" s="1409"/>
      <c r="CC115" s="540" t="s">
        <v>105</v>
      </c>
      <c r="CD115" s="12"/>
      <c r="CE115" s="12"/>
      <c r="CF115" s="12"/>
      <c r="CG115" s="18"/>
    </row>
    <row r="116" spans="1:85" s="176" customFormat="1" ht="45" customHeight="1" x14ac:dyDescent="0.2">
      <c r="A116" s="3686" t="s">
        <v>3894</v>
      </c>
      <c r="B116" s="3687"/>
      <c r="C116" s="3688" t="s">
        <v>3895</v>
      </c>
      <c r="D116" s="3689" t="s">
        <v>2139</v>
      </c>
      <c r="E116" s="3690"/>
      <c r="F116" s="3691"/>
      <c r="G116" s="3691"/>
      <c r="H116" s="3692" t="s">
        <v>89</v>
      </c>
      <c r="I116" s="3693" t="s">
        <v>89</v>
      </c>
      <c r="J116" s="3694">
        <v>45029</v>
      </c>
      <c r="K116" s="3694">
        <v>42849</v>
      </c>
      <c r="L116" s="3694" t="s">
        <v>90</v>
      </c>
      <c r="M116" s="3866"/>
      <c r="N116" s="3694"/>
      <c r="O116" s="3694"/>
      <c r="P116" s="3696"/>
      <c r="Q116" s="3697"/>
      <c r="R116" s="3698"/>
      <c r="S116" s="3698"/>
      <c r="T116" s="3698"/>
      <c r="U116" s="3794"/>
      <c r="V116" s="3699"/>
      <c r="W116" s="3700" t="str">
        <f t="shared" si="5"/>
        <v>Yes</v>
      </c>
      <c r="X116" s="3701" t="s">
        <v>93</v>
      </c>
      <c r="Y116" s="3688" t="s">
        <v>94</v>
      </c>
      <c r="Z116" s="4030"/>
      <c r="AA116" s="4122" t="s">
        <v>2140</v>
      </c>
      <c r="AB116" s="3657" t="s">
        <v>2141</v>
      </c>
      <c r="AC116" s="3703"/>
      <c r="AD116" s="3704">
        <v>45717</v>
      </c>
      <c r="AE116" s="4145" t="s">
        <v>1660</v>
      </c>
      <c r="AF116" s="3705" t="s">
        <v>210</v>
      </c>
      <c r="AG116" s="3706">
        <v>46266</v>
      </c>
      <c r="AH116" s="3706"/>
      <c r="AI116" s="3706"/>
      <c r="AJ116" s="3713"/>
      <c r="AK116" s="3707"/>
      <c r="AL116" s="4151"/>
      <c r="AM116" s="3692"/>
      <c r="AN116" s="3706"/>
      <c r="AO116" s="3706"/>
      <c r="AP116" s="3706"/>
      <c r="AQ116" s="3695"/>
      <c r="AR116" s="3708"/>
      <c r="AS116" s="3709"/>
      <c r="AT116" s="3692"/>
      <c r="AU116" s="3709"/>
      <c r="AV116" s="3709"/>
      <c r="AW116" s="3709"/>
      <c r="AX116" s="3692"/>
      <c r="AY116" s="3710"/>
      <c r="AZ116" s="3709"/>
      <c r="BA116" s="3692"/>
      <c r="BB116" s="3709"/>
      <c r="BC116" s="3709"/>
      <c r="BD116" s="3709"/>
      <c r="BE116" s="3692"/>
      <c r="BF116" s="3692"/>
      <c r="BG116" s="4089" t="s">
        <v>2142</v>
      </c>
      <c r="BH116" s="3706">
        <v>46508</v>
      </c>
      <c r="BI116" s="3711"/>
      <c r="BJ116" s="4089">
        <v>46600</v>
      </c>
      <c r="BK116" s="3706">
        <v>46600</v>
      </c>
      <c r="BL116" s="3711"/>
      <c r="BM116" s="4089">
        <v>46844</v>
      </c>
      <c r="BN116" s="3706">
        <v>46844</v>
      </c>
      <c r="BO116" s="3711"/>
      <c r="BP116" s="3688" t="s">
        <v>2143</v>
      </c>
      <c r="BQ116" s="4182" t="s">
        <v>2144</v>
      </c>
      <c r="BR116" s="3688" t="s">
        <v>2145</v>
      </c>
      <c r="BS116" s="3688" t="s">
        <v>2146</v>
      </c>
      <c r="BT116" s="3716">
        <v>44659</v>
      </c>
      <c r="BU116" s="3716">
        <v>45755</v>
      </c>
      <c r="BV116" s="3695" t="s">
        <v>116</v>
      </c>
      <c r="BW116" s="3716">
        <v>44657</v>
      </c>
      <c r="BX116" s="3716">
        <v>45755</v>
      </c>
      <c r="BY116" s="3695" t="s">
        <v>116</v>
      </c>
      <c r="BZ116" s="3716">
        <v>45755</v>
      </c>
      <c r="CA116" s="3716" t="s">
        <v>104</v>
      </c>
      <c r="CB116" s="2149"/>
      <c r="CC116" s="2120" t="s">
        <v>2147</v>
      </c>
      <c r="CD116" s="12"/>
      <c r="CE116" s="12"/>
      <c r="CF116" s="12"/>
      <c r="CG116" s="18"/>
    </row>
    <row r="117" spans="1:85" s="176" customFormat="1" ht="45" customHeight="1" x14ac:dyDescent="0.2">
      <c r="A117" s="3951" t="s">
        <v>3934</v>
      </c>
      <c r="B117" s="3686"/>
      <c r="C117" s="3688" t="s">
        <v>3935</v>
      </c>
      <c r="D117" s="3688" t="s">
        <v>3936</v>
      </c>
      <c r="E117" s="3859"/>
      <c r="F117" s="3695"/>
      <c r="G117" s="3695"/>
      <c r="H117" s="3695"/>
      <c r="I117" s="3695"/>
      <c r="J117" s="3696">
        <v>44307</v>
      </c>
      <c r="K117" s="3694"/>
      <c r="L117" s="3694"/>
      <c r="M117" s="3866"/>
      <c r="N117" s="3694"/>
      <c r="O117" s="3694"/>
      <c r="P117" s="3696"/>
      <c r="Q117" s="3697"/>
      <c r="R117" s="3698"/>
      <c r="S117" s="3698"/>
      <c r="T117" s="3698"/>
      <c r="U117" s="3794"/>
      <c r="V117" s="3699"/>
      <c r="W117" s="3700" t="str">
        <f t="shared" si="5"/>
        <v>Yes</v>
      </c>
      <c r="X117" s="3701" t="s">
        <v>93</v>
      </c>
      <c r="Y117" s="3688" t="s">
        <v>94</v>
      </c>
      <c r="Z117" s="3688"/>
      <c r="AA117" s="3702" t="s">
        <v>3937</v>
      </c>
      <c r="AB117" s="3657" t="s">
        <v>3938</v>
      </c>
      <c r="AC117" s="3703"/>
      <c r="AD117" s="3706">
        <v>45901</v>
      </c>
      <c r="AE117" s="4145" t="s">
        <v>3939</v>
      </c>
      <c r="AF117" s="3705" t="s">
        <v>98</v>
      </c>
      <c r="AG117" s="3706">
        <v>46054</v>
      </c>
      <c r="AH117" s="3706"/>
      <c r="AI117" s="3706"/>
      <c r="AJ117" s="4097"/>
      <c r="AK117" s="3707"/>
      <c r="AL117" s="4098"/>
      <c r="AM117" s="3714"/>
      <c r="AN117" s="4098"/>
      <c r="AO117" s="3706"/>
      <c r="AP117" s="3706"/>
      <c r="AQ117" s="3695"/>
      <c r="AR117" s="3708"/>
      <c r="AS117" s="3709"/>
      <c r="AT117" s="4018"/>
      <c r="AU117" s="3730"/>
      <c r="AV117" s="3709"/>
      <c r="AW117" s="3709"/>
      <c r="AX117" s="3692"/>
      <c r="AY117" s="3710"/>
      <c r="AZ117" s="3709"/>
      <c r="BA117" s="3731"/>
      <c r="BB117" s="3730"/>
      <c r="BC117" s="3709"/>
      <c r="BD117" s="3709"/>
      <c r="BE117" s="3692"/>
      <c r="BF117" s="3692"/>
      <c r="BG117" s="4089" t="s">
        <v>3940</v>
      </c>
      <c r="BH117" s="3706">
        <v>46692</v>
      </c>
      <c r="BI117" s="3706"/>
      <c r="BJ117" s="4089" t="s">
        <v>3941</v>
      </c>
      <c r="BK117" s="3706">
        <v>47088</v>
      </c>
      <c r="BL117" s="3711"/>
      <c r="BM117" s="4089">
        <v>47515</v>
      </c>
      <c r="BN117" s="3704">
        <v>47515</v>
      </c>
      <c r="BO117" s="3711"/>
      <c r="BP117" s="3878" t="s">
        <v>3942</v>
      </c>
      <c r="BQ117" s="4198" t="s">
        <v>1059</v>
      </c>
      <c r="BR117" s="3712" t="s">
        <v>3943</v>
      </c>
      <c r="BS117" s="3878"/>
      <c r="BT117" s="3716"/>
      <c r="BU117" s="3716">
        <v>45953</v>
      </c>
      <c r="BV117" s="3695" t="s">
        <v>116</v>
      </c>
      <c r="BW117" s="3716"/>
      <c r="BX117" s="3716">
        <v>45953</v>
      </c>
      <c r="BY117" s="3695" t="s">
        <v>116</v>
      </c>
      <c r="BZ117" s="3716">
        <v>45953</v>
      </c>
      <c r="CA117" s="3716" t="s">
        <v>104</v>
      </c>
      <c r="CB117" s="1409"/>
      <c r="CC117" s="540"/>
      <c r="CD117" s="12"/>
      <c r="CE117" s="12"/>
      <c r="CF117" s="12"/>
      <c r="CG117" s="18" t="s">
        <v>93</v>
      </c>
    </row>
    <row r="118" spans="1:85" s="176" customFormat="1" ht="44" customHeight="1" x14ac:dyDescent="0.2">
      <c r="A118" s="3686" t="s">
        <v>3950</v>
      </c>
      <c r="B118" s="3687"/>
      <c r="C118" s="3688" t="s">
        <v>3951</v>
      </c>
      <c r="D118" s="3689"/>
      <c r="E118" s="3717"/>
      <c r="F118" s="3695">
        <v>2028</v>
      </c>
      <c r="G118" s="3695">
        <v>2043</v>
      </c>
      <c r="H118" s="3692" t="s">
        <v>89</v>
      </c>
      <c r="I118" s="3693" t="s">
        <v>89</v>
      </c>
      <c r="J118" s="3694" t="s">
        <v>459</v>
      </c>
      <c r="K118" s="3694"/>
      <c r="L118" s="3943"/>
      <c r="M118" s="4091"/>
      <c r="N118" s="3943"/>
      <c r="O118" s="3943"/>
      <c r="P118" s="3696"/>
      <c r="Q118" s="3732"/>
      <c r="R118" s="3698"/>
      <c r="S118" s="3733"/>
      <c r="T118" s="3733"/>
      <c r="U118" s="3794"/>
      <c r="V118" s="3734"/>
      <c r="W118" s="3700" t="str">
        <f t="shared" si="5"/>
        <v>Yes</v>
      </c>
      <c r="X118" s="3701" t="s">
        <v>93</v>
      </c>
      <c r="Y118" s="3688" t="s">
        <v>94</v>
      </c>
      <c r="Z118" s="4030"/>
      <c r="AA118" s="5572" t="s">
        <v>3952</v>
      </c>
      <c r="AB118" s="3702" t="s">
        <v>3952</v>
      </c>
      <c r="AC118" s="3729"/>
      <c r="AD118" s="3704">
        <v>45689</v>
      </c>
      <c r="AE118" s="4145" t="s">
        <v>3953</v>
      </c>
      <c r="AF118" s="3705" t="s">
        <v>3954</v>
      </c>
      <c r="AG118" s="3706">
        <v>45962</v>
      </c>
      <c r="AH118" s="3706"/>
      <c r="AI118" s="3706"/>
      <c r="AJ118" s="3735"/>
      <c r="AK118" s="3736"/>
      <c r="AL118" s="3709"/>
      <c r="AM118" s="3705"/>
      <c r="AN118" s="3706"/>
      <c r="AO118" s="3706"/>
      <c r="AP118" s="3706"/>
      <c r="AQ118" s="3696"/>
      <c r="AR118" s="3708"/>
      <c r="AS118" s="3709"/>
      <c r="AT118" s="5669"/>
      <c r="AU118" s="3709"/>
      <c r="AV118" s="3709"/>
      <c r="AW118" s="3709"/>
      <c r="AX118" s="3694"/>
      <c r="AY118" s="3710"/>
      <c r="AZ118" s="3709"/>
      <c r="BA118" s="3694"/>
      <c r="BB118" s="3709"/>
      <c r="BC118" s="3709"/>
      <c r="BD118" s="3709"/>
      <c r="BE118" s="3694"/>
      <c r="BF118" s="3694"/>
      <c r="BG118" s="4089" t="s">
        <v>3955</v>
      </c>
      <c r="BH118" s="3706">
        <v>46419</v>
      </c>
      <c r="BI118" s="3711"/>
      <c r="BJ118" s="4089" t="s">
        <v>3956</v>
      </c>
      <c r="BK118" s="3706">
        <v>46600</v>
      </c>
      <c r="BL118" s="3711"/>
      <c r="BM118" s="4089">
        <v>46844</v>
      </c>
      <c r="BN118" s="3706">
        <v>46844</v>
      </c>
      <c r="BO118" s="3711"/>
      <c r="BP118" s="3712" t="s">
        <v>3957</v>
      </c>
      <c r="BQ118" s="4003" t="s">
        <v>221</v>
      </c>
      <c r="BR118" s="3712"/>
      <c r="BS118" s="3712"/>
      <c r="BT118" s="3716"/>
      <c r="BU118" s="3716">
        <v>45754</v>
      </c>
      <c r="BV118" s="3696" t="s">
        <v>116</v>
      </c>
      <c r="BW118" s="3716" t="s">
        <v>3958</v>
      </c>
      <c r="BX118" s="3716">
        <v>45754</v>
      </c>
      <c r="BY118" s="3716" t="s">
        <v>116</v>
      </c>
      <c r="BZ118" s="3716">
        <v>45754</v>
      </c>
      <c r="CA118" s="3716" t="s">
        <v>104</v>
      </c>
      <c r="CB118" s="1409"/>
      <c r="CC118" s="1178"/>
      <c r="CD118" s="1176"/>
      <c r="CE118" s="1176"/>
      <c r="CF118" s="1176"/>
      <c r="CG118" s="1175"/>
    </row>
    <row r="119" spans="1:85" s="176" customFormat="1" ht="45" customHeight="1" x14ac:dyDescent="0.2">
      <c r="A119" s="3686"/>
      <c r="B119" s="3687" t="s">
        <v>3992</v>
      </c>
      <c r="C119" s="3688" t="s">
        <v>3993</v>
      </c>
      <c r="D119" s="3689" t="s">
        <v>205</v>
      </c>
      <c r="E119" s="3717" t="s">
        <v>193</v>
      </c>
      <c r="F119" s="3695"/>
      <c r="G119" s="3695"/>
      <c r="H119" s="3705" t="s">
        <v>89</v>
      </c>
      <c r="I119" s="3693" t="s">
        <v>89</v>
      </c>
      <c r="J119" s="3694">
        <v>41353</v>
      </c>
      <c r="K119" s="3694"/>
      <c r="L119" s="3943"/>
      <c r="M119" s="4091"/>
      <c r="N119" s="3943"/>
      <c r="O119" s="3943"/>
      <c r="P119" s="3696"/>
      <c r="Q119" s="3732"/>
      <c r="R119" s="3698"/>
      <c r="S119" s="3733"/>
      <c r="T119" s="3733"/>
      <c r="U119" s="3794"/>
      <c r="V119" s="3734"/>
      <c r="W119" s="4092"/>
      <c r="X119" s="3701"/>
      <c r="Y119" s="3688"/>
      <c r="Z119" s="4030"/>
      <c r="AA119" s="5512" t="s">
        <v>3994</v>
      </c>
      <c r="AB119" s="5523" t="s">
        <v>3995</v>
      </c>
      <c r="AC119" s="3729"/>
      <c r="AD119" s="3704">
        <v>45689</v>
      </c>
      <c r="AE119" s="4145" t="s">
        <v>3996</v>
      </c>
      <c r="AF119" s="3705" t="s">
        <v>1075</v>
      </c>
      <c r="AG119" s="3706">
        <v>46174</v>
      </c>
      <c r="AH119" s="3706"/>
      <c r="AI119" s="3706"/>
      <c r="AJ119" s="3735"/>
      <c r="AK119" s="3736"/>
      <c r="AL119" s="3709"/>
      <c r="AM119" s="3705"/>
      <c r="AN119" s="3706"/>
      <c r="AO119" s="3706"/>
      <c r="AP119" s="3706"/>
      <c r="AQ119" s="3696"/>
      <c r="AR119" s="4398"/>
      <c r="AS119" s="4111"/>
      <c r="AT119" s="3694"/>
      <c r="AU119" s="3706"/>
      <c r="AV119" s="3709"/>
      <c r="AW119" s="3709"/>
      <c r="AX119" s="3694"/>
      <c r="AY119" s="4399"/>
      <c r="AZ119" s="3709"/>
      <c r="BA119" s="3694"/>
      <c r="BB119" s="3709"/>
      <c r="BC119" s="3709"/>
      <c r="BD119" s="3709"/>
      <c r="BE119" s="3694"/>
      <c r="BF119" s="3694"/>
      <c r="BG119" s="4089" t="s">
        <v>3484</v>
      </c>
      <c r="BH119" s="3706">
        <v>46661</v>
      </c>
      <c r="BI119" s="3711"/>
      <c r="BJ119" s="4089" t="s">
        <v>1505</v>
      </c>
      <c r="BK119" s="3706">
        <v>46753</v>
      </c>
      <c r="BL119" s="3711"/>
      <c r="BM119" s="4089" t="s">
        <v>193</v>
      </c>
      <c r="BN119" s="3706" t="s">
        <v>193</v>
      </c>
      <c r="BO119" s="3711"/>
      <c r="BP119" s="3712" t="s">
        <v>3997</v>
      </c>
      <c r="BQ119" s="4182" t="s">
        <v>3998</v>
      </c>
      <c r="BR119" s="3712"/>
      <c r="BS119" s="3712"/>
      <c r="BT119" s="3716">
        <v>45945</v>
      </c>
      <c r="BU119" s="3716"/>
      <c r="BV119" s="3696" t="s">
        <v>116</v>
      </c>
      <c r="BW119" s="3716">
        <v>45945</v>
      </c>
      <c r="BX119" s="3716"/>
      <c r="BY119" s="3716" t="s">
        <v>116</v>
      </c>
      <c r="BZ119" s="3716"/>
      <c r="CA119" s="3716" t="s">
        <v>104</v>
      </c>
      <c r="CB119" s="1409"/>
      <c r="CC119" s="1178"/>
      <c r="CD119" s="1176"/>
      <c r="CE119" s="1176"/>
      <c r="CF119" s="1176"/>
      <c r="CG119" s="1175"/>
    </row>
    <row r="120" spans="1:85" s="176" customFormat="1" ht="45" customHeight="1" x14ac:dyDescent="0.2">
      <c r="A120" s="3686" t="s">
        <v>4015</v>
      </c>
      <c r="B120" s="3687"/>
      <c r="C120" s="3688" t="s">
        <v>4016</v>
      </c>
      <c r="D120" s="3689" t="s">
        <v>4017</v>
      </c>
      <c r="E120" s="3690"/>
      <c r="F120" s="3691"/>
      <c r="G120" s="3691"/>
      <c r="H120" s="3692" t="s">
        <v>89</v>
      </c>
      <c r="I120" s="3695" t="s">
        <v>89</v>
      </c>
      <c r="J120" s="3696">
        <v>44600</v>
      </c>
      <c r="K120" s="3696" t="s">
        <v>4018</v>
      </c>
      <c r="L120" s="3696"/>
      <c r="M120" s="3735"/>
      <c r="N120" s="3696"/>
      <c r="O120" s="3696"/>
      <c r="P120" s="3696"/>
      <c r="Q120" s="3697"/>
      <c r="R120" s="3698"/>
      <c r="S120" s="3698"/>
      <c r="T120" s="3698"/>
      <c r="U120" s="3794"/>
      <c r="V120" s="3699"/>
      <c r="W120" s="3700" t="str">
        <f>IF(OR(X120="Yes", Y120="Web-page timetable", Z120="YES"), "Yes")</f>
        <v>Yes</v>
      </c>
      <c r="X120" s="3701" t="s">
        <v>93</v>
      </c>
      <c r="Y120" s="3688" t="s">
        <v>94</v>
      </c>
      <c r="Z120" s="4030"/>
      <c r="AA120" s="3724" t="s">
        <v>4019</v>
      </c>
      <c r="AB120" s="3724" t="s">
        <v>4020</v>
      </c>
      <c r="AC120" s="3703"/>
      <c r="AD120" s="3704">
        <v>45717</v>
      </c>
      <c r="AE120" s="4145">
        <v>46023</v>
      </c>
      <c r="AF120" s="3705" t="s">
        <v>1415</v>
      </c>
      <c r="AG120" s="3706">
        <v>46023</v>
      </c>
      <c r="AH120" s="3706"/>
      <c r="AI120" s="3706"/>
      <c r="AJ120" s="3713"/>
      <c r="AK120" s="3707"/>
      <c r="AL120" s="3709"/>
      <c r="AM120" s="3705"/>
      <c r="AN120" s="3706"/>
      <c r="AO120" s="3706"/>
      <c r="AP120" s="3706"/>
      <c r="AQ120" s="3695"/>
      <c r="AR120" s="3708"/>
      <c r="AS120" s="3709"/>
      <c r="AT120" s="3692"/>
      <c r="AU120" s="3709"/>
      <c r="AV120" s="3709"/>
      <c r="AW120" s="3709"/>
      <c r="AX120" s="3692"/>
      <c r="AY120" s="3710"/>
      <c r="AZ120" s="3709"/>
      <c r="BA120" s="3692"/>
      <c r="BB120" s="3709"/>
      <c r="BC120" s="3709"/>
      <c r="BD120" s="3709"/>
      <c r="BE120" s="3692"/>
      <c r="BF120" s="3692"/>
      <c r="BG120" s="4089">
        <v>46631</v>
      </c>
      <c r="BH120" s="3706">
        <v>46631</v>
      </c>
      <c r="BI120" s="3711"/>
      <c r="BJ120" s="4089">
        <v>46844</v>
      </c>
      <c r="BK120" s="3706">
        <v>46844</v>
      </c>
      <c r="BL120" s="3711"/>
      <c r="BM120" s="4089">
        <v>47027</v>
      </c>
      <c r="BN120" s="3706">
        <v>47027</v>
      </c>
      <c r="BO120" s="3711"/>
      <c r="BP120" s="3688" t="s">
        <v>4021</v>
      </c>
      <c r="BQ120" s="4182" t="s">
        <v>132</v>
      </c>
      <c r="BR120" s="3688"/>
      <c r="BS120" s="3688"/>
      <c r="BT120" s="3716">
        <v>45315</v>
      </c>
      <c r="BU120" s="3716">
        <v>45755</v>
      </c>
      <c r="BV120" s="3695" t="s">
        <v>116</v>
      </c>
      <c r="BW120" s="3716"/>
      <c r="BX120" s="3716">
        <v>45755</v>
      </c>
      <c r="BY120" s="3695" t="s">
        <v>116</v>
      </c>
      <c r="BZ120" s="3716">
        <v>45755</v>
      </c>
      <c r="CA120" s="3716" t="s">
        <v>104</v>
      </c>
      <c r="CB120" s="2149"/>
      <c r="CC120" s="2120"/>
      <c r="CD120" s="12"/>
      <c r="CE120" s="12"/>
      <c r="CF120" s="12"/>
      <c r="CG120" s="18"/>
    </row>
    <row r="121" spans="1:85" s="586" customFormat="1" ht="45" customHeight="1" x14ac:dyDescent="0.2">
      <c r="A121" s="3686" t="s">
        <v>4039</v>
      </c>
      <c r="B121" s="3687"/>
      <c r="C121" s="3688" t="s">
        <v>4040</v>
      </c>
      <c r="D121" s="3689" t="s">
        <v>4041</v>
      </c>
      <c r="E121" s="3718" t="s">
        <v>226</v>
      </c>
      <c r="F121" s="3691" t="s">
        <v>3129</v>
      </c>
      <c r="G121" s="3691" t="s">
        <v>2437</v>
      </c>
      <c r="H121" s="3692" t="s">
        <v>89</v>
      </c>
      <c r="I121" s="3693" t="s">
        <v>89</v>
      </c>
      <c r="J121" s="3694">
        <v>41207</v>
      </c>
      <c r="K121" s="3694"/>
      <c r="L121" s="3694"/>
      <c r="M121" s="3866"/>
      <c r="N121" s="3694"/>
      <c r="O121" s="3694"/>
      <c r="P121" s="3696"/>
      <c r="Q121" s="3697"/>
      <c r="R121" s="3698"/>
      <c r="S121" s="3698"/>
      <c r="T121" s="3698"/>
      <c r="U121" s="3794">
        <v>43374</v>
      </c>
      <c r="V121" s="3727" t="s">
        <v>4042</v>
      </c>
      <c r="W121" s="3700" t="str">
        <f>IF(OR(X121="Yes", Y121="Web-page timetable", Z121="YES"), "Yes")</f>
        <v>Yes</v>
      </c>
      <c r="X121" s="3701" t="s">
        <v>93</v>
      </c>
      <c r="Y121" s="3688" t="s">
        <v>94</v>
      </c>
      <c r="Z121" s="4030"/>
      <c r="AA121" s="5594" t="s">
        <v>4043</v>
      </c>
      <c r="AB121" s="3657" t="s">
        <v>4044</v>
      </c>
      <c r="AC121" s="3719" t="s">
        <v>4045</v>
      </c>
      <c r="AD121" s="3704">
        <v>45627</v>
      </c>
      <c r="AE121" s="4145" t="s">
        <v>4046</v>
      </c>
      <c r="AF121" s="3705" t="s">
        <v>4047</v>
      </c>
      <c r="AG121" s="3706">
        <v>45778</v>
      </c>
      <c r="AH121" s="3706"/>
      <c r="AI121" s="3706"/>
      <c r="AJ121" s="3713"/>
      <c r="AK121" s="3707"/>
      <c r="AL121" s="3909" t="s">
        <v>4048</v>
      </c>
      <c r="AM121" s="3715" t="s">
        <v>4049</v>
      </c>
      <c r="AN121" s="3706">
        <v>46054</v>
      </c>
      <c r="AO121" s="3706"/>
      <c r="AP121" s="3706"/>
      <c r="AQ121" s="3695"/>
      <c r="AR121" s="3708"/>
      <c r="AS121" s="3709"/>
      <c r="AT121" s="3692"/>
      <c r="AU121" s="3709"/>
      <c r="AV121" s="3709"/>
      <c r="AW121" s="3709"/>
      <c r="AX121" s="3692"/>
      <c r="AY121" s="3710"/>
      <c r="AZ121" s="3709"/>
      <c r="BA121" s="3692"/>
      <c r="BB121" s="3709"/>
      <c r="BC121" s="3709"/>
      <c r="BD121" s="3709"/>
      <c r="BE121" s="3692"/>
      <c r="BF121" s="3692"/>
      <c r="BG121" s="4089" t="s">
        <v>858</v>
      </c>
      <c r="BH121" s="3709">
        <v>46296</v>
      </c>
      <c r="BI121" s="3711"/>
      <c r="BJ121" s="4089" t="s">
        <v>4050</v>
      </c>
      <c r="BK121" s="3706">
        <v>46419</v>
      </c>
      <c r="BL121" s="3711"/>
      <c r="BM121" s="4089" t="s">
        <v>4051</v>
      </c>
      <c r="BN121" s="3706">
        <v>46905</v>
      </c>
      <c r="BO121" s="3711"/>
      <c r="BP121" s="3688" t="s">
        <v>4439</v>
      </c>
      <c r="BQ121" s="4182" t="s">
        <v>4053</v>
      </c>
      <c r="BR121" s="3688"/>
      <c r="BS121" s="3688"/>
      <c r="BT121" s="3716">
        <v>45594</v>
      </c>
      <c r="BU121" s="3716">
        <v>45882</v>
      </c>
      <c r="BV121" s="3695" t="s">
        <v>116</v>
      </c>
      <c r="BW121" s="3716">
        <v>44967</v>
      </c>
      <c r="BX121" s="3716">
        <v>45882</v>
      </c>
      <c r="BY121" s="3695" t="s">
        <v>116</v>
      </c>
      <c r="BZ121" s="3716">
        <v>45882</v>
      </c>
      <c r="CA121" s="3716" t="s">
        <v>4440</v>
      </c>
      <c r="CB121" s="1409"/>
      <c r="CC121" s="540" t="s">
        <v>105</v>
      </c>
      <c r="CD121" s="12"/>
      <c r="CE121" s="12"/>
      <c r="CF121" s="12"/>
      <c r="CG121" s="18"/>
    </row>
    <row r="122" spans="1:85" s="176" customFormat="1" ht="45" customHeight="1" x14ac:dyDescent="0.2">
      <c r="A122" s="3686" t="s">
        <v>4084</v>
      </c>
      <c r="B122" s="3687"/>
      <c r="C122" s="3688" t="s">
        <v>4085</v>
      </c>
      <c r="D122" s="3689" t="s">
        <v>4086</v>
      </c>
      <c r="E122" s="3690" t="s">
        <v>193</v>
      </c>
      <c r="F122" s="3691"/>
      <c r="G122" s="3691"/>
      <c r="H122" s="3692" t="s">
        <v>89</v>
      </c>
      <c r="I122" s="3693" t="s">
        <v>89</v>
      </c>
      <c r="J122" s="3694">
        <v>45013</v>
      </c>
      <c r="K122" s="3694">
        <v>40645</v>
      </c>
      <c r="L122" s="3694" t="s">
        <v>90</v>
      </c>
      <c r="M122" s="3866" t="s">
        <v>3577</v>
      </c>
      <c r="N122" s="3694"/>
      <c r="O122" s="3694"/>
      <c r="P122" s="3696"/>
      <c r="Q122" s="3697"/>
      <c r="R122" s="3698"/>
      <c r="S122" s="3733"/>
      <c r="T122" s="3733"/>
      <c r="U122" s="3794"/>
      <c r="V122" s="3699"/>
      <c r="W122" s="3700" t="str">
        <f>IF(OR(X122="Yes", Y122="Web-page timetable", Z122="YES"), "Yes")</f>
        <v>Yes</v>
      </c>
      <c r="X122" s="3701" t="s">
        <v>93</v>
      </c>
      <c r="Y122" s="3688" t="s">
        <v>94</v>
      </c>
      <c r="Z122" s="4030"/>
      <c r="AA122" s="4122" t="s">
        <v>4087</v>
      </c>
      <c r="AB122" s="3657" t="s">
        <v>4088</v>
      </c>
      <c r="AC122" s="3703"/>
      <c r="AD122" s="3704">
        <v>45717</v>
      </c>
      <c r="AE122" s="4145" t="s">
        <v>4089</v>
      </c>
      <c r="AF122" s="3705" t="s">
        <v>4090</v>
      </c>
      <c r="AG122" s="3706">
        <v>47239</v>
      </c>
      <c r="AH122" s="3706"/>
      <c r="AI122" s="3706"/>
      <c r="AJ122" s="3713"/>
      <c r="AK122" s="3707"/>
      <c r="AL122" s="3909"/>
      <c r="AM122" s="3714"/>
      <c r="AN122" s="3706"/>
      <c r="AO122" s="3706"/>
      <c r="AP122" s="3706"/>
      <c r="AQ122" s="3695"/>
      <c r="AR122" s="3708"/>
      <c r="AS122" s="3709"/>
      <c r="AT122" s="3692"/>
      <c r="AU122" s="3709"/>
      <c r="AV122" s="3709"/>
      <c r="AW122" s="3709"/>
      <c r="AX122" s="3692"/>
      <c r="AY122" s="3710"/>
      <c r="AZ122" s="3709"/>
      <c r="BA122" s="3692"/>
      <c r="BB122" s="3709"/>
      <c r="BC122" s="3709"/>
      <c r="BD122" s="3709"/>
      <c r="BE122" s="3692"/>
      <c r="BF122" s="3692"/>
      <c r="BG122" s="4089">
        <v>47515</v>
      </c>
      <c r="BH122" s="3706">
        <v>47515</v>
      </c>
      <c r="BI122" s="3711"/>
      <c r="BJ122" s="4089">
        <v>47635</v>
      </c>
      <c r="BK122" s="3706">
        <v>47635</v>
      </c>
      <c r="BL122" s="3711"/>
      <c r="BM122" s="4089">
        <v>47818</v>
      </c>
      <c r="BN122" s="3706">
        <v>47818</v>
      </c>
      <c r="BO122" s="3711"/>
      <c r="BP122" s="3870" t="s">
        <v>4091</v>
      </c>
      <c r="BQ122" s="4193" t="s">
        <v>409</v>
      </c>
      <c r="BR122" s="3870"/>
      <c r="BS122" s="3870"/>
      <c r="BT122" s="3716">
        <v>45888</v>
      </c>
      <c r="BU122" s="3716"/>
      <c r="BV122" s="3695" t="s">
        <v>116</v>
      </c>
      <c r="BW122" s="3716"/>
      <c r="BX122" s="3716">
        <v>45888</v>
      </c>
      <c r="BY122" s="3695" t="s">
        <v>116</v>
      </c>
      <c r="BZ122" s="3716">
        <v>45888</v>
      </c>
      <c r="CA122" s="3716" t="s">
        <v>104</v>
      </c>
      <c r="CB122" s="2149"/>
      <c r="CC122" s="2120" t="s">
        <v>4092</v>
      </c>
      <c r="CD122" s="12" t="s">
        <v>106</v>
      </c>
      <c r="CE122" s="12"/>
      <c r="CF122" s="12"/>
      <c r="CG122" s="18" t="s">
        <v>93</v>
      </c>
    </row>
    <row r="123" spans="1:85" s="176" customFormat="1" ht="45" customHeight="1" x14ac:dyDescent="0.2">
      <c r="A123" s="3686" t="s">
        <v>4098</v>
      </c>
      <c r="B123" s="3687"/>
      <c r="C123" s="3688" t="s">
        <v>4099</v>
      </c>
      <c r="D123" s="3689" t="s">
        <v>4100</v>
      </c>
      <c r="E123" s="3690" t="s">
        <v>566</v>
      </c>
      <c r="F123" s="3691"/>
      <c r="G123" s="3691"/>
      <c r="H123" s="3692" t="s">
        <v>89</v>
      </c>
      <c r="I123" s="3693" t="s">
        <v>89</v>
      </c>
      <c r="J123" s="3694">
        <v>44952</v>
      </c>
      <c r="K123" s="3694"/>
      <c r="L123" s="3694"/>
      <c r="M123" s="3866"/>
      <c r="N123" s="3694"/>
      <c r="O123" s="3694"/>
      <c r="P123" s="3696"/>
      <c r="Q123" s="3697"/>
      <c r="R123" s="3698"/>
      <c r="S123" s="3698"/>
      <c r="T123" s="3698"/>
      <c r="U123" s="3794"/>
      <c r="V123" s="3699"/>
      <c r="W123" s="3700" t="s">
        <v>93</v>
      </c>
      <c r="X123" s="3701" t="s">
        <v>93</v>
      </c>
      <c r="Y123" s="3688" t="s">
        <v>94</v>
      </c>
      <c r="Z123" s="4030"/>
      <c r="AA123" s="3724" t="s">
        <v>4101</v>
      </c>
      <c r="AB123" s="3724" t="s">
        <v>4102</v>
      </c>
      <c r="AC123" s="3703"/>
      <c r="AD123" s="3704">
        <v>45689</v>
      </c>
      <c r="AE123" s="4145" t="s">
        <v>97</v>
      </c>
      <c r="AF123" s="3705" t="s">
        <v>142</v>
      </c>
      <c r="AG123" s="3706">
        <v>45474</v>
      </c>
      <c r="AH123" s="3706">
        <v>45502</v>
      </c>
      <c r="AI123" s="3706">
        <v>45545</v>
      </c>
      <c r="AJ123" s="3908" t="s">
        <v>4103</v>
      </c>
      <c r="AK123" s="3707"/>
      <c r="AL123" s="3709" t="s">
        <v>4104</v>
      </c>
      <c r="AM123" s="3705" t="s">
        <v>367</v>
      </c>
      <c r="AN123" s="3706">
        <v>46023</v>
      </c>
      <c r="AO123" s="3706"/>
      <c r="AP123" s="3706"/>
      <c r="AQ123" s="3695"/>
      <c r="AR123" s="3708"/>
      <c r="AS123" s="3709"/>
      <c r="AT123" s="3692"/>
      <c r="AU123" s="3709"/>
      <c r="AV123" s="3709"/>
      <c r="AW123" s="3709"/>
      <c r="AX123" s="3692"/>
      <c r="AY123" s="3710"/>
      <c r="AZ123" s="3709"/>
      <c r="BA123" s="3692"/>
      <c r="BB123" s="3709"/>
      <c r="BC123" s="3709"/>
      <c r="BD123" s="3709"/>
      <c r="BE123" s="3692"/>
      <c r="BF123" s="3692"/>
      <c r="BG123" s="4089" t="s">
        <v>571</v>
      </c>
      <c r="BH123" s="3706">
        <v>46204</v>
      </c>
      <c r="BI123" s="5518"/>
      <c r="BJ123" s="4089" t="s">
        <v>4105</v>
      </c>
      <c r="BK123" s="3706">
        <v>46388</v>
      </c>
      <c r="BL123" s="3711"/>
      <c r="BM123" s="4089" t="s">
        <v>3484</v>
      </c>
      <c r="BN123" s="3706">
        <v>46661</v>
      </c>
      <c r="BO123" s="3711"/>
      <c r="BP123" s="3688" t="s">
        <v>4106</v>
      </c>
      <c r="BQ123" s="4182" t="s">
        <v>132</v>
      </c>
      <c r="BR123" s="4004"/>
      <c r="BS123" s="3688"/>
      <c r="BT123" s="3716">
        <v>45595</v>
      </c>
      <c r="BU123" s="3716">
        <v>45754</v>
      </c>
      <c r="BV123" s="3695" t="s">
        <v>116</v>
      </c>
      <c r="BW123" s="3716">
        <v>44685</v>
      </c>
      <c r="BX123" s="3716">
        <v>45754</v>
      </c>
      <c r="BY123" s="3716" t="s">
        <v>116</v>
      </c>
      <c r="BZ123" s="3716">
        <v>45754</v>
      </c>
      <c r="CA123" s="3716" t="s">
        <v>104</v>
      </c>
      <c r="CB123" s="1409"/>
      <c r="CC123" s="544"/>
      <c r="CD123" s="12"/>
      <c r="CE123" s="12"/>
      <c r="CF123" s="12"/>
      <c r="CG123" s="18"/>
    </row>
    <row r="124" spans="1:85" s="176" customFormat="1" ht="45" customHeight="1" x14ac:dyDescent="0.2">
      <c r="A124" s="3686" t="s">
        <v>4107</v>
      </c>
      <c r="B124" s="3687"/>
      <c r="C124" s="3688" t="s">
        <v>4108</v>
      </c>
      <c r="D124" s="3689" t="s">
        <v>4109</v>
      </c>
      <c r="E124" s="3718"/>
      <c r="F124" s="3691"/>
      <c r="G124" s="3691"/>
      <c r="H124" s="3692" t="s">
        <v>89</v>
      </c>
      <c r="I124" s="3693" t="s">
        <v>89</v>
      </c>
      <c r="J124" s="3694">
        <v>44677</v>
      </c>
      <c r="K124" s="3694">
        <v>40521</v>
      </c>
      <c r="L124" s="3694"/>
      <c r="M124" s="3866"/>
      <c r="N124" s="3694"/>
      <c r="O124" s="3694"/>
      <c r="P124" s="3696"/>
      <c r="Q124" s="3697"/>
      <c r="R124" s="3698"/>
      <c r="S124" s="3698"/>
      <c r="T124" s="3698"/>
      <c r="U124" s="3794"/>
      <c r="V124" s="3699"/>
      <c r="W124" s="3700" t="str">
        <f>IF(OR(X124="Yes", Y124="Web-page timetable", Z124="YES"), "Yes")</f>
        <v>Yes</v>
      </c>
      <c r="X124" s="3701" t="s">
        <v>93</v>
      </c>
      <c r="Y124" s="3688" t="s">
        <v>267</v>
      </c>
      <c r="Z124" s="3688"/>
      <c r="AA124" s="4577"/>
      <c r="AB124" s="4272" t="s">
        <v>4110</v>
      </c>
      <c r="AC124" s="3703" t="s">
        <v>4111</v>
      </c>
      <c r="AD124" s="3704">
        <v>45717</v>
      </c>
      <c r="AE124" s="4145">
        <v>46174</v>
      </c>
      <c r="AF124" s="3705" t="s">
        <v>1415</v>
      </c>
      <c r="AG124" s="3706">
        <v>46174</v>
      </c>
      <c r="AH124" s="3706"/>
      <c r="AI124" s="3706"/>
      <c r="AJ124" s="3713"/>
      <c r="AK124" s="3707"/>
      <c r="AL124" s="3909"/>
      <c r="AM124" s="3714"/>
      <c r="AN124" s="3706"/>
      <c r="AO124" s="3706"/>
      <c r="AP124" s="3706"/>
      <c r="AQ124" s="3695"/>
      <c r="AR124" s="3708"/>
      <c r="AS124" s="3709"/>
      <c r="AT124" s="3692"/>
      <c r="AU124" s="3709"/>
      <c r="AV124" s="3709"/>
      <c r="AW124" s="3709"/>
      <c r="AX124" s="3692"/>
      <c r="AY124" s="3710"/>
      <c r="AZ124" s="3709"/>
      <c r="BA124" s="3692"/>
      <c r="BB124" s="3709"/>
      <c r="BC124" s="3709"/>
      <c r="BD124" s="3709"/>
      <c r="BE124" s="3692"/>
      <c r="BF124" s="3692"/>
      <c r="BG124" s="4180"/>
      <c r="BH124" s="3722"/>
      <c r="BI124" s="3711"/>
      <c r="BJ124" s="4089"/>
      <c r="BK124" s="3706"/>
      <c r="BL124" s="3711"/>
      <c r="BM124" s="4089"/>
      <c r="BN124" s="3706"/>
      <c r="BO124" s="3711"/>
      <c r="BP124" s="3870" t="s">
        <v>4112</v>
      </c>
      <c r="BQ124" s="4193" t="s">
        <v>4113</v>
      </c>
      <c r="BR124" s="3712"/>
      <c r="BS124" s="3870"/>
      <c r="BT124" s="3716">
        <v>45755</v>
      </c>
      <c r="BU124" s="3716">
        <v>45882</v>
      </c>
      <c r="BV124" s="3695" t="s">
        <v>116</v>
      </c>
      <c r="BW124" s="3716">
        <v>45635</v>
      </c>
      <c r="BX124" s="3716">
        <v>45882</v>
      </c>
      <c r="BY124" s="3695" t="s">
        <v>116</v>
      </c>
      <c r="BZ124" s="3716">
        <v>45932</v>
      </c>
      <c r="CA124" s="3716" t="s">
        <v>104</v>
      </c>
      <c r="CB124" s="2149"/>
      <c r="CC124" s="2120" t="s">
        <v>4114</v>
      </c>
      <c r="CD124" s="12"/>
      <c r="CE124" s="12"/>
      <c r="CF124" s="12"/>
      <c r="CG124" s="18" t="s">
        <v>93</v>
      </c>
    </row>
    <row r="125" spans="1:85" s="176" customFormat="1" ht="56.5" customHeight="1" x14ac:dyDescent="0.2">
      <c r="A125" s="3686" t="s">
        <v>4115</v>
      </c>
      <c r="B125" s="3687"/>
      <c r="C125" s="3688" t="s">
        <v>4116</v>
      </c>
      <c r="D125" s="3689" t="s">
        <v>4117</v>
      </c>
      <c r="E125" s="3718" t="s">
        <v>193</v>
      </c>
      <c r="F125" s="3691"/>
      <c r="G125" s="3691"/>
      <c r="H125" s="3692" t="s">
        <v>89</v>
      </c>
      <c r="I125" s="3692" t="s">
        <v>89</v>
      </c>
      <c r="J125" s="3696">
        <v>45715</v>
      </c>
      <c r="K125" s="3694" t="s">
        <v>4118</v>
      </c>
      <c r="L125" s="3694"/>
      <c r="M125" s="3866"/>
      <c r="N125" s="3694"/>
      <c r="O125" s="3694"/>
      <c r="P125" s="3696"/>
      <c r="Q125" s="3697"/>
      <c r="R125" s="3698"/>
      <c r="S125" s="3698"/>
      <c r="T125" s="3698"/>
      <c r="U125" s="3794"/>
      <c r="V125" s="3699"/>
      <c r="W125" s="3700" t="str">
        <f>IF(OR(X125="Yes", Y125="Web-page timetable", Z125="YES"), "Yes")</f>
        <v>Yes</v>
      </c>
      <c r="X125" s="4308" t="s">
        <v>93</v>
      </c>
      <c r="Y125" s="3688" t="s">
        <v>94</v>
      </c>
      <c r="Z125" s="3688"/>
      <c r="AA125" s="4122"/>
      <c r="AB125" s="4272" t="s">
        <v>4119</v>
      </c>
      <c r="AC125" s="3703"/>
      <c r="AD125" s="3704">
        <v>45748</v>
      </c>
      <c r="AE125" s="4145" t="s">
        <v>2142</v>
      </c>
      <c r="AF125" s="3705" t="s">
        <v>691</v>
      </c>
      <c r="AG125" s="3706">
        <v>46508</v>
      </c>
      <c r="AH125" s="3706"/>
      <c r="AI125" s="3706"/>
      <c r="AJ125" s="3713"/>
      <c r="AK125" s="3707"/>
      <c r="AL125" s="3709"/>
      <c r="AM125" s="3705"/>
      <c r="AN125" s="3706"/>
      <c r="AO125" s="3706"/>
      <c r="AP125" s="3706"/>
      <c r="AQ125" s="3695"/>
      <c r="AR125" s="3708"/>
      <c r="AS125" s="3709"/>
      <c r="AT125" s="3692"/>
      <c r="AU125" s="3709"/>
      <c r="AV125" s="3709"/>
      <c r="AW125" s="3709"/>
      <c r="AX125" s="3692"/>
      <c r="AY125" s="3710"/>
      <c r="AZ125" s="3709"/>
      <c r="BA125" s="3692"/>
      <c r="BB125" s="3709"/>
      <c r="BC125" s="3709"/>
      <c r="BD125" s="3709"/>
      <c r="BE125" s="3692"/>
      <c r="BF125" s="3692"/>
      <c r="BG125" s="4089">
        <v>46874</v>
      </c>
      <c r="BH125" s="3706">
        <v>46874</v>
      </c>
      <c r="BI125" s="3711"/>
      <c r="BJ125" s="4089">
        <v>46997</v>
      </c>
      <c r="BK125" s="3706">
        <v>46997</v>
      </c>
      <c r="BL125" s="3711"/>
      <c r="BM125" s="4089" t="s">
        <v>3941</v>
      </c>
      <c r="BN125" s="3704">
        <v>47088</v>
      </c>
      <c r="BO125" s="3711"/>
      <c r="BP125" s="3688" t="s">
        <v>4120</v>
      </c>
      <c r="BQ125" s="4182"/>
      <c r="BR125" s="3688"/>
      <c r="BS125" s="3688"/>
      <c r="BT125" s="3716">
        <v>45399</v>
      </c>
      <c r="BU125" s="3716">
        <v>45938</v>
      </c>
      <c r="BV125" s="3695" t="s">
        <v>116</v>
      </c>
      <c r="BW125" s="3716"/>
      <c r="BX125" s="3716">
        <v>45938</v>
      </c>
      <c r="BY125" s="3695" t="s">
        <v>116</v>
      </c>
      <c r="BZ125" s="3716">
        <v>45938</v>
      </c>
      <c r="CA125" s="3716" t="s">
        <v>104</v>
      </c>
      <c r="CB125" s="2177"/>
      <c r="CC125" s="2151" t="s">
        <v>4121</v>
      </c>
      <c r="CD125" s="12"/>
      <c r="CE125" s="12"/>
      <c r="CF125" s="12"/>
      <c r="CG125" s="18"/>
    </row>
  </sheetData>
  <sheetProtection selectLockedCells="1" selectUnlockedCells="1"/>
  <dataConsolidate/>
  <dataValidations count="5">
    <dataValidation allowBlank="1" showInputMessage="1" showErrorMessage="1" promptTitle="hyperlink" prompt="Input URL as hyperlink" sqref="AB100:AC100 AA102:AC103 AA106:AC106 AB115:AC118 AA77:AA78 AB41:AC41 AB79 AC91:AC94 AA91:AB91 AA80:AC90 AA93:AC93 AA95:AC98 AA49:AC50 AA18:AC24 AA26:AC40 AA48 AC2:AC8 AB43:AC45 AB51:AB54 AA42:AA45 AC52:AC54 AB121:AC122 AA2:AB16 AC10:AC16 AB16:AC17 AB56:AC63 AB65:AC78 AA52:AA75" xr:uid="{68CC65D4-5468-4F6D-B6D8-D2823FB259C7}"/>
    <dataValidation allowBlank="1" showInputMessage="1" showErrorMessage="1" prompt="Insert screenshot link" sqref="AB79 AA48 AB33:AB35 AA9 AC10:AC41 AC2:AC8 AC43:AC54 AC56:AC78 AC80:AC125" xr:uid="{308FB03F-24E3-4C55-9147-7182DDD01B35}"/>
    <dataValidation allowBlank="1" showErrorMessage="1" prompt="Insert screenshot link" sqref="F3:H7 E9 E39 E73 E88 E93 E98 E103 D121:E121 E124:E125 E68:E69 E27 D50:E50 E71 E62:E64 BP77:BQ78 I125 D3:D49 D51:D120 H8:H125 D122:D125" xr:uid="{2DEE7416-D866-4FDE-B68E-34A8BA0673D2}"/>
    <dataValidation type="list" allowBlank="1" showInputMessage="1" showErrorMessage="1" sqref="CG2:CG125" xr:uid="{66A96E3B-D40C-4FDD-B5B8-AD249B97D804}"/>
    <dataValidation type="textLength" allowBlank="1" showErrorMessage="1" prompt="Insert screenshot link" sqref="F8:G125" xr:uid="{B9F798D7-45F4-44A2-98A4-FED340BFFD16}">
      <formula1>4</formula1>
      <formula2>4</formula2>
    </dataValidation>
  </dataValidations>
  <hyperlinks>
    <hyperlink ref="AA121" r:id="rId1" xr:uid="{22DE04D0-0290-4C17-94B3-E987E9127BDD}"/>
    <hyperlink ref="AA122" r:id="rId2" xr:uid="{6F87C526-AD30-4F2E-AD07-6EC058120C2A}"/>
    <hyperlink ref="AC124" r:id="rId3" xr:uid="{A716B7B1-FF97-42FE-917F-45D6B7270B7F}"/>
    <hyperlink ref="AB96" r:id="rId4" xr:uid="{2C65BF66-793C-4356-8754-FB330C7E17A8}"/>
    <hyperlink ref="AC109" r:id="rId5" location="/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display="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xr:uid="{147C50E0-85AB-454A-99D6-843DBA11AF50}"/>
    <hyperlink ref="AA110" r:id="rId6" xr:uid="{4D9F528B-DF1C-44E0-A3A0-E5CA2D3114F9}"/>
    <hyperlink ref="AA39" r:id="rId7" xr:uid="{57C82A48-F70B-460A-B527-662C8BEEB959}"/>
    <hyperlink ref="AB39" r:id="rId8" xr:uid="{170770FF-2884-4CEB-9775-CEA232F7B99E}"/>
    <hyperlink ref="AC39" r:id="rId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xr:uid="{D9A87BC3-67D8-4AB3-8CFA-946F8172010D}"/>
    <hyperlink ref="AA52" r:id="rId10" xr:uid="{B8F77F93-DF32-4F9A-B1D2-7FB23C0239F8}"/>
    <hyperlink ref="AA101" r:id="rId11" xr:uid="{B50623C3-FCD6-46CE-ABFD-E7A39503C7A1}"/>
    <hyperlink ref="AA88" r:id="rId12" xr:uid="{2CF87C51-3640-4734-AB40-C8C1F102DB72}"/>
    <hyperlink ref="AA67" r:id="rId13" xr:uid="{8ED1D6B4-EC3C-4043-BCBB-5AE18A28E955}"/>
    <hyperlink ref="AB12" r:id="rId14" xr:uid="{EDD6FFF6-EB43-460B-9F0C-A61D7AC11D9E}"/>
    <hyperlink ref="AA76" r:id="rId15" xr:uid="{A035C71B-7F57-4FBF-9599-FB98E1EFABA7}"/>
    <hyperlink ref="AA6" r:id="rId16" xr:uid="{66855FED-951D-4714-A2BD-050E19146FE5}"/>
    <hyperlink ref="AA14" r:id="rId17" xr:uid="{9C7D659E-FCC6-479D-8103-BCC105BB5A18}"/>
    <hyperlink ref="AA116" r:id="rId18" xr:uid="{5ED2BB48-BB66-4ADB-8F1E-A1B46E05390F}"/>
    <hyperlink ref="AA83" r:id="rId19" xr:uid="{4A4B2313-BCB6-4246-AF52-1561B49E96DE}"/>
    <hyperlink ref="AC48" r:id="rId20" xr:uid="{349C09FA-C586-4A63-B134-38216A29A2C7}"/>
    <hyperlink ref="AA40" r:id="rId21" xr:uid="{A4A44F70-7380-4DA9-830F-9C23C25E70BF}"/>
    <hyperlink ref="AA32" r:id="rId22" xr:uid="{80A2470C-EAB2-4F4D-B111-608B1F78AFD5}"/>
    <hyperlink ref="AC6" r:id="rId23" xr:uid="{0C888FDA-8894-4F2D-9C3A-1513186CEB72}"/>
    <hyperlink ref="AR110" r:id="rId24" xr:uid="{158622AA-84E2-48FC-BACE-C9510DE37B84}"/>
    <hyperlink ref="AA64" r:id="rId25" xr:uid="{50BABA6F-EB52-48EF-B0CD-D753B0B46FDB}"/>
    <hyperlink ref="AA77" r:id="rId26" xr:uid="{18724EBC-F99D-4F0D-BA02-23D10DC78900}"/>
    <hyperlink ref="AA78" r:id="rId27" xr:uid="{8E4498A3-867E-4F25-B68B-F01B428F526A}"/>
    <hyperlink ref="AA41" r:id="rId28" xr:uid="{656E1E8A-9EC5-4CD9-815E-063C0BEBA989}"/>
    <hyperlink ref="AJ100" r:id="rId29" xr:uid="{F01AB050-E93B-4DFB-A68A-AB53643E01F9}"/>
    <hyperlink ref="AA62" r:id="rId30" xr:uid="{A07AF990-B575-4E28-88CF-6CD1368E64D1}"/>
    <hyperlink ref="AA43" r:id="rId31" xr:uid="{6982521C-6ACD-4537-92FF-BDCD6C9A7F1D}"/>
    <hyperlink ref="AA68" r:id="rId32" xr:uid="{0DFB67A6-FC1B-4B13-88B3-AB759D994BFD}"/>
    <hyperlink ref="AA27" r:id="rId33" location=":~:text=Self%20build%20register-,Local%20Development%20Scheme,timetable%20is%20currently%20being%20reviewed." xr:uid="{59356321-7095-41F3-A9C6-432D93547347}"/>
    <hyperlink ref="AA98" r:id="rId34" xr:uid="{984B5B80-0BFD-46DA-9ABD-A0297D410201}"/>
    <hyperlink ref="AA107" r:id="rId35" xr:uid="{7F79A8A8-DDED-4813-8FC2-CE3B0C7FC57B}"/>
    <hyperlink ref="AA8" r:id="rId36" xr:uid="{D33CE50E-5546-4472-B0F7-F4FE9C506CFA}"/>
    <hyperlink ref="AJ33" r:id="rId37" xr:uid="{1831942D-2920-41FA-A5AE-210289D3FC57}"/>
    <hyperlink ref="AA16" r:id="rId38" xr:uid="{C8B0B24C-7A43-4C5B-820E-FA7D6F8C8BB8}"/>
    <hyperlink ref="AA46" r:id="rId39" xr:uid="{0E9356A2-4B2C-46B9-B53F-BF492E9B0C99}"/>
    <hyperlink ref="AA15" r:id="rId40" xr:uid="{74185438-E7E5-48AC-AB83-F731390C6CE6}"/>
    <hyperlink ref="AA36" r:id="rId41" xr:uid="{D965CFE3-A569-40A8-B6EE-007F365C4107}"/>
    <hyperlink ref="AA113" r:id="rId42" xr:uid="{FE6E5821-1ED0-4D1F-AF51-094164B73F08}"/>
    <hyperlink ref="AB108" r:id="rId43" xr:uid="{DB1E611A-0232-4825-A00E-745B63B7F036}"/>
    <hyperlink ref="AA33" r:id="rId44" xr:uid="{2F8360C9-C04B-4CD7-8924-44EBAAB4741A}"/>
    <hyperlink ref="AA104" r:id="rId45" xr:uid="{D7478850-A7C6-441A-A88A-04B792ED2DAE}"/>
    <hyperlink ref="AA51" r:id="rId46" xr:uid="{DB9D13D6-EB6E-4286-AC3E-0433D60E2707}"/>
    <hyperlink ref="AA84" r:id="rId47" xr:uid="{80C44151-6A50-42CD-80C1-3FBD21D30D95}"/>
    <hyperlink ref="AA103" r:id="rId48" xr:uid="{8FF46707-6824-4405-8C1D-AD14FF1615DB}"/>
    <hyperlink ref="AA21" r:id="rId49" xr:uid="{A513B8C3-A225-440F-8F05-4F4428AE274B}"/>
    <hyperlink ref="AA24" r:id="rId50" xr:uid="{B69DB6D5-BACE-4127-97B4-EDF46EB3FBEB}"/>
    <hyperlink ref="AA58" r:id="rId51" location=":~:text=Local%20Development%20Scheme-,Lambeth%20Local%20Development%20Scheme,LDS%20on%2027%20October%202021." xr:uid="{693C4997-0C3B-461C-B668-8F359E5142F3}"/>
    <hyperlink ref="AA49" r:id="rId52" xr:uid="{760BDDCF-2A57-4CDC-B9D4-771C0ED88D79}"/>
    <hyperlink ref="AA3" r:id="rId53" xr:uid="{B5995C9C-EBCF-44D7-BE8E-0BF19E07247B}"/>
    <hyperlink ref="AA44" r:id="rId54" xr:uid="{7CE19064-4E8C-4743-B36F-3DF8E45DB025}"/>
    <hyperlink ref="AA23" r:id="rId55" xr:uid="{56E05D70-9D64-42DE-BEB5-E68791AC0B3A}"/>
    <hyperlink ref="AA5" r:id="rId56" xr:uid="{5632E6C2-B172-4A2E-96AE-4F820C32804C}"/>
    <hyperlink ref="AA94" r:id="rId57" xr:uid="{26C368B1-435C-4761-9A19-193B75D0B558}"/>
    <hyperlink ref="AB94" r:id="rId58" xr:uid="{ECE2F71D-F536-481F-830C-A5034AF6CC35}"/>
    <hyperlink ref="AB3" r:id="rId59" xr:uid="{98E00EFD-E86D-4C48-8C61-5CDEA2BE3AED}"/>
    <hyperlink ref="AA120" r:id="rId60" xr:uid="{BD5ECA59-47E0-434F-AF06-940627FEDC20}"/>
    <hyperlink ref="AA12" r:id="rId61" xr:uid="{B79F2AAC-50BC-495A-A59A-8307D1247DA2}"/>
    <hyperlink ref="AA45" r:id="rId62" xr:uid="{0803EDAA-2348-44BB-8CC9-63CDC439C81C}"/>
    <hyperlink ref="AA48" r:id="rId63" xr:uid="{CC37B0FE-34B2-4AA5-BED3-559E1BCB3A56}"/>
    <hyperlink ref="AB83" r:id="rId64" xr:uid="{34E24F8E-B24D-4E35-9CF3-889312F5917F}"/>
    <hyperlink ref="AA96" r:id="rId65" xr:uid="{6D96BC23-6053-4DA1-9F3E-2FD00AD1CC86}"/>
    <hyperlink ref="AA102" r:id="rId66" xr:uid="{67B8C3C9-711F-414E-9794-720C34ACD402}"/>
    <hyperlink ref="AA108" r:id="rId67" xr:uid="{8439F383-C20B-4AAF-980C-3349E61A9D17}"/>
    <hyperlink ref="AA114" r:id="rId68" xr:uid="{86ECBFE8-577D-4048-9E17-F482DBE24BB1}"/>
    <hyperlink ref="AA117" r:id="rId69" xr:uid="{BB6CA418-4630-4625-AC2A-88A546387226}"/>
    <hyperlink ref="AA26" r:id="rId70" xr:uid="{592E12E7-215A-44E4-A065-674BDA308DC8}"/>
    <hyperlink ref="AA100" r:id="rId71" xr:uid="{D8BA568F-A6C5-45E1-AFFE-C6F988BC72B8}"/>
    <hyperlink ref="AA115" r:id="rId72" xr:uid="{19E38FB9-68E8-489B-A396-75B29E7400FD}"/>
    <hyperlink ref="AB115" r:id="rId73" xr:uid="{BE8BB933-62CA-4535-9350-9C90952E9F1B}"/>
    <hyperlink ref="AJ3" r:id="rId74" xr:uid="{14C104C0-9E66-40EF-9A66-8771EA51F7DB}"/>
    <hyperlink ref="AA55" r:id="rId75" xr:uid="{7BA549D4-E9DD-4CFF-B55C-2DAF57C20E37}"/>
    <hyperlink ref="AA54" r:id="rId76" xr:uid="{9D593040-8247-496C-8763-652691E61D56}"/>
    <hyperlink ref="AA17" r:id="rId77" xr:uid="{F256287A-1E09-41C2-8515-E9FB602AAE4A}"/>
    <hyperlink ref="AA75" r:id="rId78" xr:uid="{D03F7041-EE8B-4BFB-9E7A-BB9503E34593}"/>
    <hyperlink ref="AA19" r:id="rId79" xr:uid="{377D78B7-4388-42C2-9DBC-5D70DC549659}"/>
    <hyperlink ref="AB92" r:id="rId80" xr:uid="{C461FB97-7686-43E8-943A-3655BF7E7AED}"/>
    <hyperlink ref="AA92" r:id="rId81" xr:uid="{27A7112B-43BB-4949-B10C-56D28072949B}"/>
    <hyperlink ref="AA86" r:id="rId82" xr:uid="{2EF96AD4-044E-47EF-AE6B-B7D9D8A5C5CC}"/>
    <hyperlink ref="AA123" r:id="rId83" xr:uid="{6D993BB1-D112-4BC9-9D42-7B0EDEE8C256}"/>
    <hyperlink ref="AB2" r:id="rId84" xr:uid="{96CECCA5-5259-49DA-850D-6BAED97130FB}"/>
    <hyperlink ref="AA2" r:id="rId85" location="adur-lds" xr:uid="{C5A8D679-0FE5-4B11-AE4D-2A00BBBB5E7C}"/>
    <hyperlink ref="AJ2" r:id="rId86" xr:uid="{B69286F0-AD04-4046-8C95-8DFDD8CAD71B}"/>
    <hyperlink ref="BR34" r:id="rId87" xr:uid="{CF6AED2F-A544-44F9-B919-F49B8CC91E7C}"/>
    <hyperlink ref="AA37" r:id="rId88" xr:uid="{1CC328E0-49E6-42E5-BA9E-7EEB2BA671EC}"/>
    <hyperlink ref="AQ37" r:id="rId89" xr:uid="{5967F416-67D7-4468-844E-9A5A2FFE02D6}"/>
    <hyperlink ref="AB98" r:id="rId90" xr:uid="{2BF30E7C-7BCE-4F2A-91B2-FA078B0AFF16}"/>
    <hyperlink ref="AA99" r:id="rId91" xr:uid="{322328DE-BFD3-492B-A02B-B9E942D7969B}"/>
    <hyperlink ref="AA59" r:id="rId92" xr:uid="{B1A06969-A4E7-48C1-AB0A-A1F8DC9C1D11}"/>
    <hyperlink ref="AJ17" r:id="rId93" xr:uid="{D8EB4CD8-C5FC-4B5D-97BE-44A90365B74E}"/>
    <hyperlink ref="AB90" r:id="rId94" xr:uid="{0EF3EDE6-2E8D-42BD-99EC-6364B2F38C2B}"/>
    <hyperlink ref="AA90" r:id="rId95" xr:uid="{E38A44F0-9D96-4722-9807-B56088CBA7CD}"/>
    <hyperlink ref="AA25" r:id="rId96" xr:uid="{D82617B3-3E17-480B-9EC5-799F8A54C1D0}"/>
    <hyperlink ref="AB25" r:id="rId97" xr:uid="{76D4A841-B584-43C8-9F08-BA9D3B343B33}"/>
    <hyperlink ref="AB103" r:id="rId98" xr:uid="{723E38F7-3A48-4311-AC53-1B01CA273F94}"/>
    <hyperlink ref="AA22" r:id="rId99" xr:uid="{818D4B04-4FA8-403A-A31C-74769E5626B5}"/>
    <hyperlink ref="AB22" r:id="rId100" xr:uid="{6C18667B-9E57-40C3-9503-DF86FFFD6242}"/>
    <hyperlink ref="AB86" r:id="rId101" xr:uid="{50491A64-3736-4E25-A60A-CE131DD68B32}"/>
    <hyperlink ref="AB32" r:id="rId102" xr:uid="{FE3B0A53-FC84-4B2D-BEAC-BE37AB7723F3}"/>
    <hyperlink ref="AA35" r:id="rId103" xr:uid="{30FEAABA-9FE9-44F6-AB34-095A37CFF52A}"/>
    <hyperlink ref="AA50" r:id="rId104" xr:uid="{FEF986C2-5322-4D11-B60B-ABDA10DA0D8C}"/>
    <hyperlink ref="AA80" r:id="rId105" xr:uid="{4D045B25-4B49-460F-B83B-54C2BB26B9D7}"/>
    <hyperlink ref="AA112" r:id="rId106" xr:uid="{0A583279-44E3-4BCE-BEC4-2B47517EBC2C}"/>
    <hyperlink ref="AA4" r:id="rId107" xr:uid="{9C5585FE-3097-4B95-A13D-3674FA90DDA2}"/>
    <hyperlink ref="BR69" r:id="rId108" xr:uid="{A69213A8-68AC-4CA7-8307-49004D1693A6}"/>
    <hyperlink ref="AA82" r:id="rId109" xr:uid="{B0AAF21A-CC96-44F0-9992-A6DB66DE8385}"/>
    <hyperlink ref="AB82" r:id="rId110" xr:uid="{F30BA2FE-20E5-41A5-9CE5-5369DE491B54}"/>
    <hyperlink ref="AB74" r:id="rId111" xr:uid="{8F34A817-FEDE-41C5-B48A-13A953E39864}"/>
    <hyperlink ref="AA93" r:id="rId112" xr:uid="{5BECF3B0-0FF8-4086-880C-5E8DE2A7660A}"/>
    <hyperlink ref="AB93" r:id="rId113" xr:uid="{9EBDECBE-D80D-4890-9E87-EB7B3B1F534C}"/>
    <hyperlink ref="AB4" r:id="rId114" xr:uid="{C19D3952-9107-46FA-A261-C0E55CB1C5F3}"/>
    <hyperlink ref="AA65" r:id="rId115" xr:uid="{D50688AC-27C0-47DC-A95A-521B1E7F3F7F}"/>
    <hyperlink ref="AB65" r:id="rId116" xr:uid="{42DC2813-4FBA-4340-B384-F60C1E1D7649}"/>
    <hyperlink ref="AB5" r:id="rId117" xr:uid="{C2330962-A39A-4824-998D-D182B7DF06A9}"/>
    <hyperlink ref="AB6" r:id="rId118" xr:uid="{CC80AC1F-F769-4A6B-8C3E-900C02592ED9}"/>
    <hyperlink ref="AB8" r:id="rId119" xr:uid="{46B94B3C-48FD-498A-9F8F-3BCF74F046D2}"/>
    <hyperlink ref="AJ123" r:id="rId120" xr:uid="{B0A019F9-D890-4E7F-B8BA-22469764066A}"/>
    <hyperlink ref="AB123" r:id="rId121" xr:uid="{241FC43C-9A8D-468B-A39D-DD4D5928D94F}"/>
    <hyperlink ref="AA118" r:id="rId122" xr:uid="{DCCA6EBF-5742-4DD2-93D2-5FBD2B57C8BE}"/>
    <hyperlink ref="AB118" r:id="rId123" xr:uid="{72F533AA-D3C6-4AA7-BFEF-987EBFEFC27B}"/>
    <hyperlink ref="AB120" r:id="rId124" xr:uid="{3EA45632-CC8C-462E-8AFD-4176957C5A4C}"/>
    <hyperlink ref="AB116" r:id="rId125" xr:uid="{032565A4-9EDA-4EC4-A778-750F59D9321D}"/>
    <hyperlink ref="AA60" r:id="rId126" xr:uid="{EE848450-F526-4F05-B1BE-19D8F86C4CBA}"/>
    <hyperlink ref="AB60" r:id="rId127" xr:uid="{C2C0FBDB-189A-41F7-A771-A7791A583B2D}"/>
    <hyperlink ref="AA73" r:id="rId128" xr:uid="{1B39814E-2BE9-45E8-BAF6-E5741D08946D}"/>
    <hyperlink ref="AB73" r:id="rId129" xr:uid="{A71088C6-04C5-486B-B5E3-C3A4D4F8C0C6}"/>
    <hyperlink ref="AB114" r:id="rId130" xr:uid="{6259F427-F02E-43F6-8DFF-009D99CB625B}"/>
    <hyperlink ref="AB113" r:id="rId131" xr:uid="{B2742BAC-CBCD-4C40-A3FC-151826B55807}"/>
    <hyperlink ref="AA111" r:id="rId132" xr:uid="{959576D2-F0E0-4C5D-8C77-4C013B494975}"/>
    <hyperlink ref="AB43" r:id="rId133" xr:uid="{B4C4ED25-0485-413A-8564-53F16657BEE8}"/>
    <hyperlink ref="AA70" r:id="rId134" xr:uid="{01A1D2A8-70D7-4F75-81EA-EFA8CDE4628C}"/>
    <hyperlink ref="AB70" r:id="rId135" xr:uid="{A676734A-5AF7-4E28-B1B6-96086F163053}"/>
    <hyperlink ref="AA109" r:id="rId136" xr:uid="{F27CF1A2-E131-4BF0-A9FF-C548FAE47125}"/>
    <hyperlink ref="AB107" r:id="rId137" xr:uid="{5818EFFE-8FF1-4BC7-BA5A-6461B6B8A3B5}"/>
    <hyperlink ref="AA106" r:id="rId138" xr:uid="{ECEE4698-0F55-494D-AF42-065689A2E9CD}"/>
    <hyperlink ref="AB106" r:id="rId139" xr:uid="{A4D615CB-0010-4C00-A336-040DEE79DDC9}"/>
    <hyperlink ref="AA105" r:id="rId140" xr:uid="{3995A6B8-3997-4726-A3A9-D7EEEF9695FF}"/>
    <hyperlink ref="AB105" r:id="rId141" xr:uid="{AAC0AA15-4F62-41D5-AF8B-C1CAF14D8617}"/>
    <hyperlink ref="AA11" r:id="rId142" xr:uid="{20A7BB6E-FC59-4686-87E2-B62C3BE02122}"/>
    <hyperlink ref="AB101" r:id="rId143" xr:uid="{7B0A831F-60B3-455D-846F-76E9108CC10A}"/>
    <hyperlink ref="AB100" r:id="rId144" xr:uid="{C7D8BBCC-A521-475E-8326-F7E72258A366}"/>
    <hyperlink ref="AB99" r:id="rId145" xr:uid="{89A4C330-82B9-4530-9DF7-F3444FF54498}"/>
    <hyperlink ref="AB104" r:id="rId146" xr:uid="{500D7D6F-6D1B-4C9E-8B5E-38EC26ACE102}"/>
    <hyperlink ref="AB49" r:id="rId147" xr:uid="{C25F4C51-95A5-4D7D-98E6-100608893331}"/>
    <hyperlink ref="AX49" r:id="rId148" xr:uid="{B634FCBB-22F2-4592-83F2-8E0F88EC7CF0}"/>
    <hyperlink ref="AA97" r:id="rId149" xr:uid="{6EDA6D02-0018-40C3-838C-C82D66A099C0}"/>
    <hyperlink ref="AA18" r:id="rId150" xr:uid="{FDAA9001-ED88-4CA0-994D-4F28EBB1EB8B}"/>
    <hyperlink ref="AB95" r:id="rId151" location="lgd-guides__title#lgd-guides__title" xr:uid="{6635A4D6-BA7A-4FA6-8167-25F44AA9F077}"/>
    <hyperlink ref="AA91" r:id="rId152" xr:uid="{D0A8F427-6A3A-487D-A6B3-8576C2526C0F}"/>
    <hyperlink ref="AB87" r:id="rId153" xr:uid="{D8FA4047-43F2-4EC7-982F-1D08AF069539}"/>
    <hyperlink ref="AA87" r:id="rId154" xr:uid="{B08616D7-76B9-4622-A88B-3F6B804DDF20}"/>
    <hyperlink ref="AA85" r:id="rId155" xr:uid="{FD8EB186-0F19-41BD-B611-3DFBEE90DEB5}"/>
    <hyperlink ref="AB85" r:id="rId156" xr:uid="{2889C0C1-9890-4D17-B0F5-4BAA154B637E}"/>
    <hyperlink ref="AB84" r:id="rId157" xr:uid="{96D363F4-06EF-490B-B7B0-A01BC569CE5F}"/>
    <hyperlink ref="AB81" r:id="rId158" xr:uid="{60318A8A-A868-410E-9425-A39C1ECE7FF4}"/>
    <hyperlink ref="AA81" r:id="rId159" xr:uid="{03C96A18-D40C-4205-B937-D9A5B1F3E57E}"/>
    <hyperlink ref="AA79" r:id="rId160" xr:uid="{913E7D18-A5B4-40AD-AF7F-EC4F10DB98D3}"/>
    <hyperlink ref="AB79" r:id="rId161" xr:uid="{345AF6E8-4619-42BA-926A-9E46B0153746}"/>
    <hyperlink ref="AB78" r:id="rId162" xr:uid="{9B5A361D-8649-484B-BC36-556718B10CEB}"/>
    <hyperlink ref="AB77" r:id="rId163" xr:uid="{1B189FC8-947B-45BD-BDB6-C2A6ADA6D2A6}"/>
    <hyperlink ref="AB97" r:id="rId164" xr:uid="{538667C8-8558-4412-8520-D2578A88841D}"/>
    <hyperlink ref="AB18" r:id="rId165" xr:uid="{463F621B-A5AB-4046-8B3C-0CFF9CC1156F}"/>
    <hyperlink ref="AB76" r:id="rId166" xr:uid="{0B2B98FB-E796-4261-846C-98C252CF280E}"/>
    <hyperlink ref="AA74" r:id="rId167" xr:uid="{805EBA46-78DA-47AE-8C85-D23D6E385B67}"/>
    <hyperlink ref="AJ75" r:id="rId168" xr:uid="{5BDC7BFB-E2A9-4D88-98FE-7049C862382E}"/>
    <hyperlink ref="AB75" r:id="rId169" xr:uid="{E96AB466-0F9B-4FD4-B9A5-EB001C0D0EF4}"/>
    <hyperlink ref="AA71" r:id="rId170" xr:uid="{A57CBAFE-6AEE-4FE1-9332-07AAB7CB774B}"/>
    <hyperlink ref="AB71" r:id="rId171" xr:uid="{33FAAA2C-A952-4E66-8F33-8EAACFB1C943}"/>
    <hyperlink ref="AB68" r:id="rId172" xr:uid="{8F835C05-B77E-4AD5-907E-2FF9F3B94DFA}"/>
    <hyperlink ref="AA66" r:id="rId173" xr:uid="{6D146E08-556B-40AA-A3A4-8E8322A685A5}"/>
    <hyperlink ref="AB66" r:id="rId174" xr:uid="{770EAFD4-8384-4DCC-9DDB-374F54B1AC27}"/>
    <hyperlink ref="AB64" r:id="rId175" xr:uid="{88066A5E-E9D8-4D08-ABD8-B6FE6BAC90FD}"/>
    <hyperlink ref="AA63" r:id="rId176" xr:uid="{F3541606-4F28-48F8-8B9F-45BA6BC830A9}"/>
    <hyperlink ref="AB63" r:id="rId177" xr:uid="{D32CD3F9-A6D4-4154-97A0-77B21A5F6FE5}"/>
    <hyperlink ref="AB62" r:id="rId178" xr:uid="{0389CCFB-6F04-4835-8248-86D7C4F7D594}"/>
    <hyperlink ref="AB59" r:id="rId179" xr:uid="{01278B1E-8C22-4CBC-A896-4522FF5CE06A}"/>
    <hyperlink ref="AB57" r:id="rId180" xr:uid="{90976882-FF1A-4996-AD99-68737E8EEA8F}"/>
    <hyperlink ref="AA56" r:id="rId181" xr:uid="{99B46154-3976-421F-ADA2-DB24E2E35DB6}"/>
    <hyperlink ref="AB56" r:id="rId182" xr:uid="{BEC596E1-B051-4F01-B025-8B870C4C6731}"/>
    <hyperlink ref="AB54" r:id="rId183" xr:uid="{6A3640DA-263A-44F1-84E9-A527C8522956}"/>
    <hyperlink ref="AA53" r:id="rId184" xr:uid="{1A981592-CA65-4CE6-8889-A0EA12A79632}"/>
    <hyperlink ref="AB50" r:id="rId185" xr:uid="{FFE562BD-63B5-40CD-ABB9-0BE038FE23FD}"/>
    <hyperlink ref="AB21" r:id="rId186" xr:uid="{1C8DADC2-1864-437C-B2BC-921287ABE7CD}"/>
    <hyperlink ref="AB40" r:id="rId187" xr:uid="{700DA0C1-FB02-4A15-A31B-3D52D07B6A4D}"/>
    <hyperlink ref="AB45" r:id="rId188" xr:uid="{F9A8758A-2060-41F1-ADE7-7BAC7CDBD174}"/>
    <hyperlink ref="AB48" r:id="rId189" xr:uid="{07B606DE-C570-4086-9E6F-304EF492A57F}"/>
    <hyperlink ref="AB26" r:id="rId190" xr:uid="{90BBC2D4-53E9-4237-94B4-DFDB15115C2D}"/>
    <hyperlink ref="AB36" r:id="rId191" xr:uid="{625088D9-467F-4615-B8E3-ECF456115ADD}"/>
    <hyperlink ref="AB34" r:id="rId192" xr:uid="{2DD969B4-A6F2-4DFE-A8D4-EEEE1270F277}"/>
    <hyperlink ref="AA34" r:id="rId193" xr:uid="{D65403D2-31F4-4A80-9D57-B2237D048752}"/>
    <hyperlink ref="AB121" r:id="rId194" xr:uid="{B95FCE40-F039-46DA-BCD9-F778308D1BA5}"/>
    <hyperlink ref="AB124" r:id="rId195" xr:uid="{8228190A-73A2-4426-A72A-9CCD97531B19}"/>
    <hyperlink ref="AA42" r:id="rId196" xr:uid="{875E9668-9B1A-4C21-81D4-04674CF5B911}"/>
    <hyperlink ref="AB122" r:id="rId197" xr:uid="{272A818B-0C65-4136-971A-655A7A50AFC7}"/>
    <hyperlink ref="AB9" r:id="rId198" xr:uid="{9F40AE98-00A9-4FF6-934A-9D4612FA2360}"/>
    <hyperlink ref="AB14" r:id="rId199" xr:uid="{FC5B5926-5359-4BB4-92BE-32BD55E2C0A2}"/>
    <hyperlink ref="AB41" r:id="rId200" xr:uid="{0B9AAD4A-35BA-46C7-BA65-00EDCB33F49A}"/>
    <hyperlink ref="AB15" r:id="rId201" xr:uid="{091CD8E0-B5E7-48C8-9D79-4776AF9410F0}"/>
    <hyperlink ref="AB19" r:id="rId202" xr:uid="{0C972544-BBB2-4723-A0C5-A0EDAF0E9DEA}"/>
    <hyperlink ref="AB109" r:id="rId203" xr:uid="{4C57FB5E-A729-450B-954D-0BB4023FDA11}"/>
    <hyperlink ref="AB44" r:id="rId204" xr:uid="{379E6382-B6C7-460B-9FCA-5B47986C5AA8}"/>
    <hyperlink ref="AB42" r:id="rId205" xr:uid="{C11F6E16-6CFC-442B-B53D-74F43276D5CA}"/>
    <hyperlink ref="AB16" r:id="rId206" xr:uid="{A883F887-B93E-4FFF-AA4F-20630DE6D69B}"/>
    <hyperlink ref="AB17" r:id="rId207" xr:uid="{194740DA-2708-49C4-9C33-586613C32BDA}"/>
    <hyperlink ref="AB46" r:id="rId208" xr:uid="{CCB582BE-ECF6-4F86-B160-C1529BB0E433}"/>
    <hyperlink ref="BP46" r:id="rId209" xr:uid="{ACBD394B-61D6-4A62-8276-2541FCA3E495}"/>
    <hyperlink ref="AB52" r:id="rId210" xr:uid="{8CB5DBFC-6EE6-45AF-8D2C-57D3BF12CF88}"/>
    <hyperlink ref="AB37" r:id="rId211" xr:uid="{37894539-13A6-4617-8936-04771ED4D40A}"/>
    <hyperlink ref="AA69" r:id="rId212" xr:uid="{BAEBC720-E441-4A22-A754-253892041628}"/>
    <hyperlink ref="AA61" r:id="rId213" xr:uid="{2AF3A478-93E7-4DD5-830A-0692D122A9F5}"/>
    <hyperlink ref="AB61" r:id="rId214" xr:uid="{8497E8E1-4ABB-4359-9C5A-B05D4CF405CE}"/>
    <hyperlink ref="AB27" r:id="rId215" xr:uid="{E55B9833-BE25-4731-993C-FD0E7A9E3CA1}"/>
    <hyperlink ref="AB29" r:id="rId216" xr:uid="{B6DE1F7A-12E2-40E3-B00A-1B2CFA66702E}"/>
    <hyperlink ref="AA29" r:id="rId217" xr:uid="{1D68CA93-93A1-4CC6-90ED-5D90763586F4}"/>
    <hyperlink ref="AA13" r:id="rId218" xr:uid="{494A9228-FAB7-4AD9-8851-F4872064705D}"/>
    <hyperlink ref="AB13" r:id="rId219" xr:uid="{53082789-8FE5-4A3A-9130-DB9294D58A50}"/>
    <hyperlink ref="AB35" r:id="rId220" xr:uid="{570C662C-0D0D-4672-A5D5-3D18857467DF}"/>
    <hyperlink ref="AA47" r:id="rId221" xr:uid="{1C31B4EF-ED23-49D1-8F47-623C1A6CC985}"/>
    <hyperlink ref="AB47" r:id="rId222" xr:uid="{A00FA6C9-E6A3-48D0-AD8E-B9DF5616B525}"/>
    <hyperlink ref="AA31" r:id="rId223" xr:uid="{133760ED-8916-444D-987E-3ED744B046D1}"/>
    <hyperlink ref="AB31" r:id="rId224" xr:uid="{057E9F66-96EA-4F81-9B7B-27F5BDB14321}"/>
    <hyperlink ref="AB125" r:id="rId225" xr:uid="{97E7410A-A989-4CA2-ACA9-2C4917C74609}"/>
    <hyperlink ref="AA119" r:id="rId226" xr:uid="{66B68C09-2E29-4FAB-9F39-138A784549D5}"/>
    <hyperlink ref="AB119" r:id="rId227" xr:uid="{5E9A2D9E-3E52-4E98-9CEA-AFBDBE490BAF}"/>
    <hyperlink ref="AB20" r:id="rId228" xr:uid="{59572C69-48B5-4E7F-B4AE-633056183018}"/>
    <hyperlink ref="AA20" r:id="rId229" xr:uid="{7B0C639E-E7CA-4875-8622-46DEA81CD1FC}"/>
    <hyperlink ref="AB51" r:id="rId230" xr:uid="{CDDAA153-EF94-4339-AFBC-8CB12A7FE7F2}"/>
    <hyperlink ref="AB24" r:id="rId231" xr:uid="{33CC82FE-4B34-43E8-9D07-9CBC5AF6C320}"/>
    <hyperlink ref="AB55" r:id="rId232" xr:uid="{DDDB771C-FBAF-4241-B5F2-D20817860FD3}"/>
    <hyperlink ref="AB58" r:id="rId233" xr:uid="{EC6CADD2-35C9-406C-A78D-092BD4178005}"/>
    <hyperlink ref="AB67" r:id="rId234" xr:uid="{EF94F6A9-F0F0-4121-9313-156FC9866A7E}"/>
    <hyperlink ref="AB102" r:id="rId235" xr:uid="{3AAFF5B0-E65E-4F99-B969-60537D122CBE}"/>
    <hyperlink ref="BP59" r:id="rId236" xr:uid="{C4912C14-A124-4F04-9C47-3CA0E2FFC621}"/>
    <hyperlink ref="AB72" r:id="rId237" xr:uid="{069BA849-A29B-40F7-947B-20DCB488D2F9}"/>
    <hyperlink ref="AA72" r:id="rId238" xr:uid="{F8431C0E-2EBC-46B3-A0CC-4AA8D59CB7ED}"/>
    <hyperlink ref="AB117" r:id="rId239" xr:uid="{796D1C57-401D-4348-93AE-4ED29ADA074D}"/>
  </hyperlinks>
  <pageMargins left="0.7" right="0.7" top="0.75" bottom="0.75" header="0.3" footer="0.3"/>
  <pageSetup paperSize="9" orientation="portrait" horizontalDpi="300" verticalDpi="300" r:id="rId240"/>
  <headerFooter>
    <oddHeader>&amp;C&amp;"Calibri"&amp;10&amp;K000000 OFFICIAL&amp;1#_x000D_</oddHeader>
    <oddFooter>&amp;C_x000D_&amp;1#&amp;"Calibri"&amp;10&amp;K000000 OFFICIAL</oddFooter>
  </headerFooter>
  <tableParts count="1">
    <tablePart r:id="rId241"/>
  </tableParts>
  <extLst>
    <ext xmlns:x14="http://schemas.microsoft.com/office/spreadsheetml/2009/9/main" uri="{CCE6A557-97BC-4b89-ADB6-D9C93CAAB3DF}">
      <x14:dataValidations xmlns:xm="http://schemas.microsoft.com/office/excel/2006/main" count="6">
        <x14:dataValidation type="list" allowBlank="1" showInputMessage="1" showErrorMessage="1" xr:uid="{BF9A84C8-49A2-41C0-897F-A970CF9C45B7}">
          <x14:formula1>
            <xm:f>LISTS!$C$37:$C$38</xm:f>
          </x14:formula1>
          <xm:sqref>Z68 Z50:Z51 Z42:Z45 Z57 Z2:Z40</xm:sqref>
        </x14:dataValidation>
        <x14:dataValidation type="list" allowBlank="1" showInputMessage="1" showErrorMessage="1" xr:uid="{52D7E62D-9C49-4559-B886-6CB0EB60FFE0}">
          <x14:formula1>
            <xm:f>LISTS!$G$4:$G$7</xm:f>
          </x14:formula1>
          <xm:sqref>Y2:Y125</xm:sqref>
        </x14:dataValidation>
        <x14:dataValidation type="list" allowBlank="1" showInputMessage="1" showErrorMessage="1" xr:uid="{8F281F38-7328-4ABF-9D1F-AA1B95F21F30}">
          <x14:formula1>
            <xm:f>LISTS!$G$4:$G$5</xm:f>
          </x14:formula1>
          <xm:sqref>Y63:Z63 Z82</xm:sqref>
        </x14:dataValidation>
        <x14:dataValidation type="list" allowBlank="1" showInputMessage="1" showErrorMessage="1" xr:uid="{03F2B91D-B6AF-4258-90D3-F55056FB975E}">
          <x14:formula1>
            <xm:f>LISTS!$C$37:$C$39</xm:f>
          </x14:formula1>
          <xm:sqref>Z41 Z52:Z56 Z46:Z50 Z69:Z125 Z58:Z67</xm:sqref>
        </x14:dataValidation>
        <x14:dataValidation type="list" allowBlank="1" showInputMessage="1" showErrorMessage="1" xr:uid="{28145BAD-77D0-4B13-95D1-7D6E3C2802DF}">
          <x14:formula1>
            <xm:f>LISTS!$C$13:$C$25</xm:f>
          </x14:formula1>
          <xm:sqref>BY2:BY3 BV2:BV47 BY5:BY47 BV49:BV125 BY49:BY125</xm:sqref>
        </x14:dataValidation>
        <x14:dataValidation type="list" allowBlank="1" showInputMessage="1" showErrorMessage="1" xr:uid="{15D96E51-8AE4-479B-A85A-ED08BCFC37FD}">
          <x14:formula1>
            <xm:f>LISTS!$C$4:$C$8</xm:f>
          </x14:formula1>
          <xm:sqref>X2:X125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7F68-5F23-4237-9881-CE8C0A6F2E09}">
  <sheetPr codeName="Sheet4">
    <tabColor theme="4" tint="0.39997558519241921"/>
  </sheetPr>
  <dimension ref="A1:GS416"/>
  <sheetViews>
    <sheetView zoomScale="110" zoomScaleNormal="110" zoomScaleSheetLayoutView="90" workbookViewId="0">
      <pane xSplit="3" ySplit="2" topLeftCell="V301" activePane="bottomRight" state="frozen"/>
      <selection pane="topRight" activeCell="D1" sqref="D1"/>
      <selection pane="bottomLeft" activeCell="A3" sqref="A3"/>
      <selection pane="bottomRight" activeCell="AD305" sqref="AD305"/>
    </sheetView>
  </sheetViews>
  <sheetFormatPr baseColWidth="10" defaultColWidth="8.5" defaultRowHeight="50" customHeight="1" x14ac:dyDescent="0.25"/>
  <cols>
    <col min="1" max="1" width="11.5" style="1" customWidth="1"/>
    <col min="2" max="2" width="13.1640625" style="1588" customWidth="1"/>
    <col min="3" max="3" width="24.5" style="70" customWidth="1"/>
    <col min="4" max="4" width="36.5" style="251" customWidth="1"/>
    <col min="5" max="5" width="13.83203125" style="3137" customWidth="1"/>
    <col min="6" max="6" width="11" style="29" customWidth="1"/>
    <col min="7" max="7" width="10.1640625" style="273" customWidth="1"/>
    <col min="8" max="8" width="9.5" style="273" customWidth="1"/>
    <col min="9" max="9" width="9.1640625" style="2" customWidth="1"/>
    <col min="10" max="10" width="19.1640625" style="3555" customWidth="1"/>
    <col min="11" max="11" width="21.5" style="3555" customWidth="1"/>
    <col min="12" max="12" width="11.83203125" style="332" hidden="1" customWidth="1"/>
    <col min="13" max="13" width="18.5" style="2012" hidden="1" customWidth="1"/>
    <col min="14" max="15" width="13.5" style="332" hidden="1" customWidth="1"/>
    <col min="16" max="16" width="18.5" style="717" customWidth="1"/>
    <col min="17" max="17" width="16.83203125" style="717" customWidth="1"/>
    <col min="18" max="18" width="17.83203125" style="717" customWidth="1"/>
    <col min="19" max="19" width="16.83203125" style="333" customWidth="1"/>
    <col min="20" max="20" width="19.5" style="2" customWidth="1"/>
    <col min="21" max="21" width="18.5" style="830" customWidth="1"/>
    <col min="22" max="22" width="17.5" style="1377" customWidth="1"/>
    <col min="23" max="23" width="11.1640625" style="36" customWidth="1"/>
    <col min="24" max="24" width="14.83203125" style="85" customWidth="1"/>
    <col min="25" max="25" width="14.83203125" style="319" customWidth="1"/>
    <col min="26" max="26" width="14.83203125" style="2" customWidth="1"/>
    <col min="27" max="27" width="17.83203125" style="2959" customWidth="1"/>
    <col min="28" max="28" width="15.5" style="2959" customWidth="1"/>
    <col min="29" max="29" width="16.83203125" style="2959" hidden="1" customWidth="1"/>
    <col min="30" max="30" width="25.5" style="843" customWidth="1"/>
    <col min="31" max="31" width="19.1640625" style="843" customWidth="1"/>
    <col min="32" max="32" width="18.5" style="2" customWidth="1"/>
    <col min="33" max="33" width="14.83203125" style="843" customWidth="1"/>
    <col min="34" max="35" width="14.83203125" style="1016" customWidth="1"/>
    <col min="36" max="36" width="19.5" style="2959" customWidth="1"/>
    <col min="37" max="37" width="24.5" style="1735" hidden="1" customWidth="1"/>
    <col min="38" max="38" width="21.5" style="4144" customWidth="1"/>
    <col min="39" max="39" width="19.5" style="2" customWidth="1"/>
    <col min="40" max="40" width="14.83203125" style="853" customWidth="1"/>
    <col min="41" max="42" width="14.83203125" style="843" customWidth="1"/>
    <col min="43" max="43" width="14.83203125" style="2" customWidth="1"/>
    <col min="44" max="44" width="14.83203125" style="36" hidden="1" customWidth="1"/>
    <col min="45" max="45" width="19.5" style="843" customWidth="1"/>
    <col min="46" max="46" width="18.83203125" style="2" customWidth="1"/>
    <col min="47" max="47" width="14.83203125" style="843" customWidth="1"/>
    <col min="48" max="48" width="14.83203125" style="853" customWidth="1"/>
    <col min="49" max="49" width="14.83203125" style="843" customWidth="1"/>
    <col min="50" max="50" width="14.83203125" style="2" customWidth="1"/>
    <col min="51" max="51" width="14.83203125" style="2" hidden="1" customWidth="1"/>
    <col min="52" max="52" width="14.83203125" style="1016" customWidth="1"/>
    <col min="53" max="53" width="16.1640625" style="1" customWidth="1"/>
    <col min="54" max="54" width="14.83203125" style="830" customWidth="1"/>
    <col min="55" max="56" width="14.83203125" style="1017" customWidth="1"/>
    <col min="57" max="57" width="14.83203125" style="40" customWidth="1"/>
    <col min="58" max="58" width="14.83203125" style="1" hidden="1" customWidth="1"/>
    <col min="59" max="59" width="20.5" style="4201" customWidth="1"/>
    <col min="60" max="60" width="19.1640625" style="830" customWidth="1"/>
    <col min="61" max="61" width="19.1640625" style="1021" customWidth="1"/>
    <col min="62" max="62" width="22.5" style="830" customWidth="1"/>
    <col min="63" max="64" width="14.83203125" style="830" customWidth="1"/>
    <col min="65" max="65" width="16.5" style="830" customWidth="1"/>
    <col min="66" max="67" width="14.83203125" style="830" customWidth="1"/>
    <col min="68" max="68" width="56" style="1173" customWidth="1"/>
    <col min="69" max="69" width="26.83203125" style="4181" customWidth="1"/>
    <col min="70" max="70" width="24.5" style="1174" hidden="1" customWidth="1"/>
    <col min="71" max="71" width="22.33203125" style="586" hidden="1" customWidth="1"/>
    <col min="72" max="72" width="25.5" style="1" customWidth="1"/>
    <col min="73" max="74" width="14.83203125" style="1" customWidth="1"/>
    <col min="75" max="75" width="19.5" style="1" customWidth="1"/>
    <col min="76" max="76" width="17.5" style="53" customWidth="1"/>
    <col min="77" max="78" width="14.83203125" style="1" customWidth="1"/>
    <col min="79" max="79" width="35.5" style="2" customWidth="1"/>
    <col min="80" max="80" width="19.5" style="2" hidden="1" customWidth="1"/>
    <col min="81" max="81" width="24.5" style="2" hidden="1" customWidth="1"/>
    <col min="82" max="82" width="20.5" style="1" hidden="1" customWidth="1"/>
    <col min="83" max="83" width="21.5" style="1" hidden="1" customWidth="1"/>
    <col min="84" max="84" width="19.1640625" style="1" hidden="1" customWidth="1"/>
    <col min="85" max="85" width="22.5" style="1" hidden="1" customWidth="1"/>
    <col min="86" max="87" width="39.5" style="176" customWidth="1"/>
    <col min="88" max="201" width="8.5" style="176"/>
    <col min="202" max="16384" width="8.5" style="1"/>
  </cols>
  <sheetData>
    <row r="1" spans="1:85" ht="35" customHeight="1" thickBot="1" x14ac:dyDescent="0.25">
      <c r="A1" s="4127" t="s">
        <v>4441</v>
      </c>
      <c r="B1" s="4127"/>
      <c r="C1" s="4127"/>
      <c r="D1" s="3811"/>
      <c r="E1" s="3811"/>
      <c r="F1" s="3811"/>
      <c r="G1" s="3811"/>
      <c r="H1" s="3811"/>
      <c r="I1" s="3811"/>
      <c r="J1" s="3811"/>
      <c r="K1" s="4252"/>
      <c r="P1" s="4117"/>
      <c r="Q1" s="4117"/>
      <c r="R1" s="4117"/>
      <c r="S1" s="4118"/>
      <c r="X1" s="7108"/>
      <c r="Y1" s="7109"/>
      <c r="AK1" s="7110"/>
      <c r="AN1" s="843"/>
      <c r="AV1" s="843"/>
      <c r="BB1" s="3419"/>
      <c r="BC1" s="3419"/>
      <c r="BD1" s="3419"/>
      <c r="BE1" s="176"/>
      <c r="BF1" s="176"/>
      <c r="BG1" s="3419"/>
      <c r="BP1" s="7111"/>
      <c r="BQ1" s="7112"/>
      <c r="CA1" s="4128"/>
    </row>
    <row r="2" spans="1:85" s="5" customFormat="1" ht="61" customHeight="1" thickBot="1" x14ac:dyDescent="0.25">
      <c r="A2" s="1536" t="s">
        <v>1</v>
      </c>
      <c r="B2" s="3294" t="s">
        <v>2</v>
      </c>
      <c r="C2" s="1379" t="s">
        <v>3</v>
      </c>
      <c r="D2" s="1379" t="s">
        <v>4</v>
      </c>
      <c r="E2" s="1537" t="s">
        <v>5</v>
      </c>
      <c r="F2" s="1538" t="s">
        <v>6</v>
      </c>
      <c r="G2" s="1538" t="s">
        <v>7</v>
      </c>
      <c r="H2" s="1538" t="s">
        <v>8</v>
      </c>
      <c r="I2" s="1539" t="s">
        <v>9</v>
      </c>
      <c r="J2" s="3554" t="s">
        <v>10</v>
      </c>
      <c r="K2" s="4253" t="s">
        <v>11</v>
      </c>
      <c r="L2" s="1540" t="s">
        <v>12</v>
      </c>
      <c r="M2" s="1540" t="s">
        <v>13</v>
      </c>
      <c r="N2" s="1540" t="s">
        <v>14</v>
      </c>
      <c r="O2" s="1607" t="s">
        <v>15</v>
      </c>
      <c r="P2" s="1585" t="s">
        <v>16</v>
      </c>
      <c r="Q2" s="1608" t="s">
        <v>17</v>
      </c>
      <c r="R2" s="1608" t="s">
        <v>18</v>
      </c>
      <c r="S2" s="1609" t="s">
        <v>19</v>
      </c>
      <c r="T2" s="1609" t="s">
        <v>20</v>
      </c>
      <c r="U2" s="1543" t="s">
        <v>21</v>
      </c>
      <c r="V2" s="1541" t="s">
        <v>22</v>
      </c>
      <c r="W2" s="1541" t="s">
        <v>23</v>
      </c>
      <c r="X2" s="1541" t="s">
        <v>24</v>
      </c>
      <c r="Y2" s="1542" t="s">
        <v>25</v>
      </c>
      <c r="Z2" s="1542" t="s">
        <v>26</v>
      </c>
      <c r="AA2" s="1541" t="s">
        <v>27</v>
      </c>
      <c r="AB2" s="1541" t="s">
        <v>28</v>
      </c>
      <c r="AC2" s="1541" t="s">
        <v>29</v>
      </c>
      <c r="AD2" s="1543" t="s">
        <v>30</v>
      </c>
      <c r="AE2" s="2342" t="s">
        <v>31</v>
      </c>
      <c r="AF2" s="2341" t="s">
        <v>32</v>
      </c>
      <c r="AG2" s="2342" t="s">
        <v>33</v>
      </c>
      <c r="AH2" s="2343" t="s">
        <v>34</v>
      </c>
      <c r="AI2" s="2343" t="s">
        <v>35</v>
      </c>
      <c r="AJ2" s="2344" t="s">
        <v>36</v>
      </c>
      <c r="AK2" s="2345" t="s">
        <v>37</v>
      </c>
      <c r="AL2" s="2347" t="s">
        <v>38</v>
      </c>
      <c r="AM2" s="2346" t="s">
        <v>39</v>
      </c>
      <c r="AN2" s="2347" t="s">
        <v>40</v>
      </c>
      <c r="AO2" s="2348" t="s">
        <v>41</v>
      </c>
      <c r="AP2" s="2348" t="s">
        <v>42</v>
      </c>
      <c r="AQ2" s="2349" t="s">
        <v>43</v>
      </c>
      <c r="AR2" s="2350" t="s">
        <v>44</v>
      </c>
      <c r="AS2" s="2351" t="s">
        <v>45</v>
      </c>
      <c r="AT2" s="2352" t="s">
        <v>46</v>
      </c>
      <c r="AU2" s="2351" t="s">
        <v>47</v>
      </c>
      <c r="AV2" s="2353" t="s">
        <v>48</v>
      </c>
      <c r="AW2" s="2353" t="s">
        <v>49</v>
      </c>
      <c r="AX2" s="2354" t="s">
        <v>50</v>
      </c>
      <c r="AY2" s="2355" t="s">
        <v>51</v>
      </c>
      <c r="AZ2" s="4219" t="s">
        <v>52</v>
      </c>
      <c r="BA2" s="4134" t="s">
        <v>53</v>
      </c>
      <c r="BB2" s="4135" t="s">
        <v>54</v>
      </c>
      <c r="BC2" s="4136" t="s">
        <v>55</v>
      </c>
      <c r="BD2" s="4136" t="s">
        <v>56</v>
      </c>
      <c r="BE2" s="4137" t="s">
        <v>57</v>
      </c>
      <c r="BF2" s="2361" t="s">
        <v>58</v>
      </c>
      <c r="BG2" s="2363" t="s">
        <v>59</v>
      </c>
      <c r="BH2" s="2363" t="s">
        <v>60</v>
      </c>
      <c r="BI2" s="2363" t="s">
        <v>61</v>
      </c>
      <c r="BJ2" s="2365" t="s">
        <v>62</v>
      </c>
      <c r="BK2" s="2365" t="s">
        <v>63</v>
      </c>
      <c r="BL2" s="2365" t="s">
        <v>64</v>
      </c>
      <c r="BM2" s="2367" t="s">
        <v>65</v>
      </c>
      <c r="BN2" s="2367" t="s">
        <v>66</v>
      </c>
      <c r="BO2" s="2367" t="s">
        <v>67</v>
      </c>
      <c r="BP2" s="1541" t="s">
        <v>68</v>
      </c>
      <c r="BQ2" s="1541" t="s">
        <v>69</v>
      </c>
      <c r="BR2" s="1541" t="s">
        <v>70</v>
      </c>
      <c r="BS2" s="1544" t="s">
        <v>71</v>
      </c>
      <c r="BT2" s="1545" t="s">
        <v>72</v>
      </c>
      <c r="BU2" s="1545" t="s">
        <v>73</v>
      </c>
      <c r="BV2" s="1545" t="s">
        <v>74</v>
      </c>
      <c r="BW2" s="1546" t="s">
        <v>75</v>
      </c>
      <c r="BX2" s="1546" t="s">
        <v>76</v>
      </c>
      <c r="BY2" s="1546" t="s">
        <v>77</v>
      </c>
      <c r="BZ2" s="2283" t="s">
        <v>78</v>
      </c>
      <c r="CA2" s="2386" t="s">
        <v>79</v>
      </c>
      <c r="CB2" s="2279" t="s">
        <v>80</v>
      </c>
      <c r="CC2" s="2458" t="s">
        <v>81</v>
      </c>
      <c r="CD2" s="595" t="s">
        <v>82</v>
      </c>
      <c r="CE2" s="595" t="s">
        <v>83</v>
      </c>
      <c r="CF2" s="595" t="s">
        <v>84</v>
      </c>
      <c r="CG2" s="49" t="s">
        <v>85</v>
      </c>
    </row>
    <row r="3" spans="1:85" s="4157" customFormat="1" ht="50.25" customHeight="1" thickTop="1" x14ac:dyDescent="0.2">
      <c r="A3" s="4943" t="s">
        <v>86</v>
      </c>
      <c r="B3" s="4960"/>
      <c r="C3" s="3688" t="s">
        <v>87</v>
      </c>
      <c r="D3" s="3688" t="s">
        <v>88</v>
      </c>
      <c r="E3" s="3690">
        <v>2342</v>
      </c>
      <c r="F3" s="4155">
        <v>2024</v>
      </c>
      <c r="G3" s="4155">
        <v>2039</v>
      </c>
      <c r="H3" s="3695" t="s">
        <v>89</v>
      </c>
      <c r="I3" s="3693" t="s">
        <v>89</v>
      </c>
      <c r="J3" s="3694">
        <v>43083</v>
      </c>
      <c r="K3" s="3694"/>
      <c r="L3" s="3694" t="s">
        <v>90</v>
      </c>
      <c r="M3" s="3866"/>
      <c r="N3" s="3694"/>
      <c r="O3" s="3694"/>
      <c r="P3" s="3696"/>
      <c r="Q3" s="3697"/>
      <c r="R3" s="4010"/>
      <c r="S3" s="4010"/>
      <c r="T3" s="4010"/>
      <c r="U3" s="5082" t="s">
        <v>91</v>
      </c>
      <c r="V3" s="5091" t="s">
        <v>92</v>
      </c>
      <c r="W3" s="3700" t="str">
        <f t="shared" ref="W3:W19" si="0">IF(OR(X3="Yes", Y3="Web-page timetable", Z3="YES"), "Yes")</f>
        <v>Yes</v>
      </c>
      <c r="X3" s="5113" t="s">
        <v>93</v>
      </c>
      <c r="Y3" s="5121" t="s">
        <v>94</v>
      </c>
      <c r="Z3" s="5121"/>
      <c r="AA3" s="5126" t="s">
        <v>95</v>
      </c>
      <c r="AB3" s="5126" t="s">
        <v>96</v>
      </c>
      <c r="AC3" s="5171"/>
      <c r="AD3" s="5180">
        <v>45717</v>
      </c>
      <c r="AE3" s="4291" t="s">
        <v>97</v>
      </c>
      <c r="AF3" s="4013" t="s">
        <v>98</v>
      </c>
      <c r="AG3" s="4015">
        <v>45474</v>
      </c>
      <c r="AH3" s="5209">
        <v>45622</v>
      </c>
      <c r="AI3" s="5209">
        <v>46027</v>
      </c>
      <c r="AJ3" s="5210" t="s">
        <v>99</v>
      </c>
      <c r="AK3" s="5221"/>
      <c r="AL3" s="5228">
        <v>46327</v>
      </c>
      <c r="AM3" s="5245" t="s">
        <v>100</v>
      </c>
      <c r="AN3" s="4015">
        <v>46327</v>
      </c>
      <c r="AO3" s="3706"/>
      <c r="AP3" s="3706"/>
      <c r="AQ3" s="3695"/>
      <c r="AR3" s="3708"/>
      <c r="AS3" s="5266"/>
      <c r="AT3" s="5281"/>
      <c r="AU3" s="5288"/>
      <c r="AV3" s="4023"/>
      <c r="AW3" s="4023"/>
      <c r="AX3" s="4024"/>
      <c r="AY3" s="3708"/>
      <c r="AZ3" s="4023"/>
      <c r="BA3" s="4024"/>
      <c r="BB3" s="4023"/>
      <c r="BC3" s="4023"/>
      <c r="BD3" s="4023"/>
      <c r="BE3" s="4024"/>
      <c r="BF3" s="4024"/>
      <c r="BG3" s="5326">
        <v>46600</v>
      </c>
      <c r="BH3" s="5334">
        <v>46600</v>
      </c>
      <c r="BI3" s="5335"/>
      <c r="BJ3" s="5326">
        <v>46722</v>
      </c>
      <c r="BK3" s="5288">
        <v>46722</v>
      </c>
      <c r="BL3" s="5345"/>
      <c r="BM3" s="5326">
        <v>46905</v>
      </c>
      <c r="BN3" s="5288">
        <v>46905</v>
      </c>
      <c r="BO3" s="4028"/>
      <c r="BP3" s="3688" t="s">
        <v>101</v>
      </c>
      <c r="BQ3" s="4182" t="s">
        <v>102</v>
      </c>
      <c r="BR3" s="3688"/>
      <c r="BS3" s="3688"/>
      <c r="BT3" s="3716">
        <v>45562</v>
      </c>
      <c r="BU3" s="3976">
        <v>45743</v>
      </c>
      <c r="BV3" s="3695" t="s">
        <v>103</v>
      </c>
      <c r="BW3" s="3976">
        <v>45562</v>
      </c>
      <c r="BX3" s="3976">
        <v>45743</v>
      </c>
      <c r="BY3" s="3695" t="s">
        <v>103</v>
      </c>
      <c r="BZ3" s="3976">
        <v>45743</v>
      </c>
      <c r="CA3" s="3976" t="s">
        <v>104</v>
      </c>
      <c r="CB3" s="5453"/>
      <c r="CC3" s="5456" t="s">
        <v>105</v>
      </c>
      <c r="CD3" s="5457" t="s">
        <v>106</v>
      </c>
      <c r="CE3" s="5457"/>
      <c r="CF3" s="5457"/>
      <c r="CG3" s="5458"/>
    </row>
    <row r="4" spans="1:85" ht="45" customHeight="1" x14ac:dyDescent="0.2">
      <c r="A4" s="2657" t="s">
        <v>107</v>
      </c>
      <c r="B4" s="3296"/>
      <c r="C4" s="2275" t="s">
        <v>108</v>
      </c>
      <c r="D4" s="1689" t="s">
        <v>109</v>
      </c>
      <c r="E4" s="7113"/>
      <c r="F4" s="1680"/>
      <c r="G4" s="1680"/>
      <c r="H4" s="1680"/>
      <c r="I4" s="1691"/>
      <c r="J4" s="1668">
        <v>41836</v>
      </c>
      <c r="K4" s="1668"/>
      <c r="L4" s="1668" t="s">
        <v>90</v>
      </c>
      <c r="M4" s="2006" t="s">
        <v>110</v>
      </c>
      <c r="N4" s="1668"/>
      <c r="O4" s="1668"/>
      <c r="P4" s="1667"/>
      <c r="Q4" s="1705"/>
      <c r="R4" s="1669"/>
      <c r="S4" s="1669"/>
      <c r="T4" s="1669"/>
      <c r="U4" s="3793"/>
      <c r="V4" s="1671"/>
      <c r="W4" s="1695" t="b">
        <f t="shared" si="0"/>
        <v>0</v>
      </c>
      <c r="X4" s="1672" t="s">
        <v>111</v>
      </c>
      <c r="Y4" s="1376" t="s">
        <v>94</v>
      </c>
      <c r="Z4" s="1666"/>
      <c r="AA4" s="2313" t="s">
        <v>112</v>
      </c>
      <c r="AB4" s="2314" t="s">
        <v>113</v>
      </c>
      <c r="AC4" s="2314"/>
      <c r="AD4" s="1682">
        <v>44621</v>
      </c>
      <c r="AE4" s="4147"/>
      <c r="AF4" s="1676"/>
      <c r="AG4" s="1674"/>
      <c r="AH4" s="1674"/>
      <c r="AI4" s="1674"/>
      <c r="AJ4" s="3006"/>
      <c r="AK4" s="1677"/>
      <c r="AL4" s="7114"/>
      <c r="AM4" s="7115"/>
      <c r="AN4" s="1674"/>
      <c r="AO4" s="1674"/>
      <c r="AP4" s="1674"/>
      <c r="AQ4" s="1666"/>
      <c r="AR4" s="1697"/>
      <c r="AS4" s="1679"/>
      <c r="AT4" s="1680"/>
      <c r="AU4" s="1674"/>
      <c r="AV4" s="1679"/>
      <c r="AW4" s="1679"/>
      <c r="AX4" s="1680"/>
      <c r="AY4" s="1698"/>
      <c r="AZ4" s="1679"/>
      <c r="BA4" s="1680"/>
      <c r="BB4" s="1679"/>
      <c r="BC4" s="1679"/>
      <c r="BD4" s="1679"/>
      <c r="BE4" s="1680"/>
      <c r="BF4" s="1680"/>
      <c r="BG4" s="4158">
        <v>45170</v>
      </c>
      <c r="BH4" s="1674">
        <v>45170</v>
      </c>
      <c r="BI4" s="1683"/>
      <c r="BJ4" s="4158">
        <v>45261</v>
      </c>
      <c r="BK4" s="1674">
        <v>45261</v>
      </c>
      <c r="BL4" s="1683"/>
      <c r="BM4" s="4158" t="s">
        <v>114</v>
      </c>
      <c r="BN4" s="1674" t="s">
        <v>114</v>
      </c>
      <c r="BO4" s="1683"/>
      <c r="BP4" s="5371" t="s">
        <v>115</v>
      </c>
      <c r="BQ4" s="5371"/>
      <c r="BR4" s="2300"/>
      <c r="BS4" s="1376"/>
      <c r="BT4" s="1684">
        <v>45061</v>
      </c>
      <c r="BU4" s="1684">
        <v>44659</v>
      </c>
      <c r="BV4" s="1666" t="s">
        <v>116</v>
      </c>
      <c r="BW4" s="1684"/>
      <c r="BX4" s="1684">
        <v>44796</v>
      </c>
      <c r="BY4" s="1666" t="s">
        <v>116</v>
      </c>
      <c r="BZ4" s="1684">
        <v>44796</v>
      </c>
      <c r="CA4" s="2319" t="s">
        <v>117</v>
      </c>
      <c r="CB4" s="1684"/>
      <c r="CC4" s="1703" t="s">
        <v>105</v>
      </c>
      <c r="CD4" s="12"/>
      <c r="CE4" s="12"/>
      <c r="CF4" s="12"/>
      <c r="CG4" s="18"/>
    </row>
    <row r="5" spans="1:85" ht="45" customHeight="1" x14ac:dyDescent="0.2">
      <c r="A5" s="2724" t="s">
        <v>118</v>
      </c>
      <c r="B5" s="3297"/>
      <c r="C5" s="2151" t="s">
        <v>119</v>
      </c>
      <c r="D5" s="2152" t="s">
        <v>120</v>
      </c>
      <c r="E5" s="7116">
        <v>2191</v>
      </c>
      <c r="F5" s="2154">
        <v>2022</v>
      </c>
      <c r="G5" s="2154">
        <v>2040</v>
      </c>
      <c r="H5" s="2154" t="s">
        <v>89</v>
      </c>
      <c r="I5" s="2181" t="s">
        <v>89</v>
      </c>
      <c r="J5" s="2157" t="s">
        <v>121</v>
      </c>
      <c r="K5" s="2157"/>
      <c r="L5" s="2157" t="s">
        <v>93</v>
      </c>
      <c r="M5" s="2182" t="s">
        <v>122</v>
      </c>
      <c r="N5" s="2157"/>
      <c r="O5" s="2157"/>
      <c r="P5" s="2156">
        <v>45338</v>
      </c>
      <c r="Q5" s="2158">
        <v>45502</v>
      </c>
      <c r="R5" s="2159"/>
      <c r="S5" s="2159"/>
      <c r="T5" s="2159"/>
      <c r="U5" s="3799"/>
      <c r="V5" s="2161"/>
      <c r="W5" s="2162" t="str">
        <f t="shared" si="0"/>
        <v>Yes</v>
      </c>
      <c r="X5" s="2163" t="s">
        <v>93</v>
      </c>
      <c r="Y5" s="2151" t="s">
        <v>94</v>
      </c>
      <c r="Z5" s="2151"/>
      <c r="AA5" s="2925" t="s">
        <v>123</v>
      </c>
      <c r="AB5" s="2924" t="s">
        <v>124</v>
      </c>
      <c r="AC5" s="2924"/>
      <c r="AD5" s="2165">
        <v>45689</v>
      </c>
      <c r="AE5" s="3535" t="s">
        <v>125</v>
      </c>
      <c r="AF5" s="2167" t="s">
        <v>126</v>
      </c>
      <c r="AG5" s="2168">
        <v>44378</v>
      </c>
      <c r="AH5" s="2168">
        <v>44378</v>
      </c>
      <c r="AI5" s="2168">
        <v>44440</v>
      </c>
      <c r="AJ5" s="3336" t="s">
        <v>127</v>
      </c>
      <c r="AK5" s="2169"/>
      <c r="AL5" s="2171" t="s">
        <v>128</v>
      </c>
      <c r="AM5" s="2154" t="s">
        <v>129</v>
      </c>
      <c r="AN5" s="2171">
        <v>44743</v>
      </c>
      <c r="AO5" s="2168">
        <v>44757</v>
      </c>
      <c r="AP5" s="2168">
        <v>44806</v>
      </c>
      <c r="AQ5" s="2155" t="s">
        <v>130</v>
      </c>
      <c r="AR5" s="2170"/>
      <c r="AS5" s="2171"/>
      <c r="AT5" s="2154"/>
      <c r="AU5" s="2171"/>
      <c r="AV5" s="2171"/>
      <c r="AW5" s="2171"/>
      <c r="AX5" s="2154"/>
      <c r="AY5" s="2172"/>
      <c r="AZ5" s="2171"/>
      <c r="BA5" s="2154"/>
      <c r="BB5" s="2171"/>
      <c r="BC5" s="2171"/>
      <c r="BD5" s="2171"/>
      <c r="BE5" s="2154"/>
      <c r="BF5" s="2154"/>
      <c r="BG5" s="4159">
        <v>45292</v>
      </c>
      <c r="BH5" s="2171">
        <v>45292</v>
      </c>
      <c r="BI5" s="2184">
        <v>45338</v>
      </c>
      <c r="BJ5" s="4159">
        <v>45383</v>
      </c>
      <c r="BK5" s="2167" t="s">
        <v>131</v>
      </c>
      <c r="BL5" s="2184">
        <v>45502</v>
      </c>
      <c r="BM5" s="4159">
        <v>46081</v>
      </c>
      <c r="BN5" s="2168">
        <v>46054</v>
      </c>
      <c r="BO5" s="2184"/>
      <c r="BP5" s="2151" t="s">
        <v>4243</v>
      </c>
      <c r="BQ5" s="5403" t="s">
        <v>132</v>
      </c>
      <c r="BR5" s="5422" t="s">
        <v>133</v>
      </c>
      <c r="BS5" s="2151"/>
      <c r="BT5" s="3095">
        <v>45273</v>
      </c>
      <c r="BU5" s="3095">
        <v>45743</v>
      </c>
      <c r="BV5" s="2155" t="s">
        <v>103</v>
      </c>
      <c r="BW5" s="3095"/>
      <c r="BX5" s="3095">
        <v>45743</v>
      </c>
      <c r="BY5" s="3095" t="s">
        <v>103</v>
      </c>
      <c r="BZ5" s="2177">
        <v>45743</v>
      </c>
      <c r="CA5" s="2177" t="s">
        <v>134</v>
      </c>
      <c r="CB5" s="2177"/>
      <c r="CC5" s="2186" t="s">
        <v>105</v>
      </c>
      <c r="CD5" s="12"/>
      <c r="CE5" s="12"/>
      <c r="CF5" s="12"/>
      <c r="CG5" s="18"/>
    </row>
    <row r="6" spans="1:85" ht="45" customHeight="1" x14ac:dyDescent="0.2">
      <c r="A6" s="4943" t="s">
        <v>135</v>
      </c>
      <c r="B6" s="4960"/>
      <c r="C6" s="3688" t="s">
        <v>136</v>
      </c>
      <c r="D6" s="3689" t="s">
        <v>137</v>
      </c>
      <c r="E6" s="3690">
        <v>2328</v>
      </c>
      <c r="F6" s="3692">
        <v>2023</v>
      </c>
      <c r="G6" s="3692">
        <v>2041</v>
      </c>
      <c r="H6" s="3692" t="s">
        <v>89</v>
      </c>
      <c r="I6" s="3693" t="s">
        <v>89</v>
      </c>
      <c r="J6" s="3694">
        <v>43299</v>
      </c>
      <c r="K6" s="3694"/>
      <c r="L6" s="3694" t="s">
        <v>90</v>
      </c>
      <c r="M6" s="3866" t="s">
        <v>138</v>
      </c>
      <c r="N6" s="3694"/>
      <c r="O6" s="3694"/>
      <c r="P6" s="3696"/>
      <c r="Q6" s="3697"/>
      <c r="R6" s="3698"/>
      <c r="S6" s="3698"/>
      <c r="T6" s="3698"/>
      <c r="U6" s="3794"/>
      <c r="V6" s="3699"/>
      <c r="W6" s="3700" t="str">
        <f t="shared" si="0"/>
        <v>Yes</v>
      </c>
      <c r="X6" s="3701" t="s">
        <v>93</v>
      </c>
      <c r="Y6" s="3688" t="s">
        <v>94</v>
      </c>
      <c r="Z6" s="3688"/>
      <c r="AA6" s="3702" t="s">
        <v>139</v>
      </c>
      <c r="AB6" s="3657" t="s">
        <v>140</v>
      </c>
      <c r="AC6" s="3703"/>
      <c r="AD6" s="3704">
        <v>45717</v>
      </c>
      <c r="AE6" s="4089" t="s">
        <v>141</v>
      </c>
      <c r="AF6" s="3705" t="s">
        <v>142</v>
      </c>
      <c r="AG6" s="3706">
        <v>45383</v>
      </c>
      <c r="AH6" s="3706">
        <v>45376</v>
      </c>
      <c r="AI6" s="3706">
        <v>45536</v>
      </c>
      <c r="AJ6" s="4087" t="s">
        <v>143</v>
      </c>
      <c r="AK6" s="3707"/>
      <c r="AL6" s="4295" t="s">
        <v>144</v>
      </c>
      <c r="AM6" s="4086" t="s">
        <v>145</v>
      </c>
      <c r="AN6" s="3706">
        <v>46113</v>
      </c>
      <c r="AO6" s="3706"/>
      <c r="AP6" s="3706"/>
      <c r="AQ6" s="3695"/>
      <c r="AR6" s="3708"/>
      <c r="AS6" s="3709"/>
      <c r="AT6" s="3692"/>
      <c r="AU6" s="3709"/>
      <c r="AV6" s="3709"/>
      <c r="AW6" s="3709"/>
      <c r="AX6" s="3692"/>
      <c r="AY6" s="3710"/>
      <c r="AZ6" s="3709"/>
      <c r="BA6" s="3692"/>
      <c r="BB6" s="3709"/>
      <c r="BC6" s="3709"/>
      <c r="BD6" s="3709"/>
      <c r="BE6" s="3692"/>
      <c r="BF6" s="3692"/>
      <c r="BG6" s="4089" t="s">
        <v>146</v>
      </c>
      <c r="BH6" s="3706">
        <v>46478</v>
      </c>
      <c r="BI6" s="4199"/>
      <c r="BJ6" s="4089">
        <v>46753</v>
      </c>
      <c r="BK6" s="3706">
        <v>46753</v>
      </c>
      <c r="BL6" s="4199"/>
      <c r="BM6" s="4089" t="s">
        <v>147</v>
      </c>
      <c r="BN6" s="3706">
        <v>46935</v>
      </c>
      <c r="BO6" s="3711"/>
      <c r="BP6" s="3688" t="s">
        <v>148</v>
      </c>
      <c r="BQ6" s="4182" t="s">
        <v>149</v>
      </c>
      <c r="BR6" s="3688" t="s">
        <v>150</v>
      </c>
      <c r="BS6" s="3688"/>
      <c r="BT6" s="3716">
        <v>45576</v>
      </c>
      <c r="BU6" s="3716">
        <v>45743</v>
      </c>
      <c r="BV6" s="3695" t="s">
        <v>103</v>
      </c>
      <c r="BW6" s="3716">
        <v>45576</v>
      </c>
      <c r="BX6" s="3716">
        <v>45743</v>
      </c>
      <c r="BY6" s="3695" t="s">
        <v>103</v>
      </c>
      <c r="BZ6" s="3716">
        <v>45302</v>
      </c>
      <c r="CA6" s="3716" t="s">
        <v>104</v>
      </c>
      <c r="CB6" s="1409"/>
      <c r="CC6" s="542"/>
      <c r="CD6" s="12"/>
      <c r="CE6" s="12"/>
      <c r="CF6" s="12"/>
      <c r="CG6" s="18"/>
    </row>
    <row r="7" spans="1:85" ht="45" customHeight="1" x14ac:dyDescent="0.2">
      <c r="A7" s="2724" t="s">
        <v>151</v>
      </c>
      <c r="B7" s="3297"/>
      <c r="C7" s="2151" t="s">
        <v>152</v>
      </c>
      <c r="D7" s="2152" t="s">
        <v>153</v>
      </c>
      <c r="E7" s="7116">
        <v>2131</v>
      </c>
      <c r="F7" s="2154">
        <v>2023</v>
      </c>
      <c r="G7" s="2154">
        <v>2040</v>
      </c>
      <c r="H7" s="2154" t="s">
        <v>89</v>
      </c>
      <c r="I7" s="2181" t="s">
        <v>89</v>
      </c>
      <c r="J7" s="2157" t="s">
        <v>121</v>
      </c>
      <c r="K7" s="2157"/>
      <c r="L7" s="2157" t="s">
        <v>90</v>
      </c>
      <c r="M7" s="2182" t="s">
        <v>154</v>
      </c>
      <c r="N7" s="2157"/>
      <c r="O7" s="2157"/>
      <c r="P7" s="2506">
        <v>45261</v>
      </c>
      <c r="Q7" s="2158">
        <v>45411</v>
      </c>
      <c r="R7" s="2159"/>
      <c r="S7" s="2159"/>
      <c r="T7" s="2159"/>
      <c r="U7" s="3799"/>
      <c r="V7" s="2161"/>
      <c r="W7" s="2162" t="str">
        <f t="shared" si="0"/>
        <v>Yes</v>
      </c>
      <c r="X7" s="2163" t="s">
        <v>93</v>
      </c>
      <c r="Y7" s="2151" t="s">
        <v>94</v>
      </c>
      <c r="Z7" s="2151"/>
      <c r="AA7" s="2924" t="s">
        <v>159</v>
      </c>
      <c r="AB7" s="2924" t="s">
        <v>4442</v>
      </c>
      <c r="AC7" s="2925"/>
      <c r="AD7" s="2165">
        <v>45658</v>
      </c>
      <c r="AE7" s="3535" t="s">
        <v>157</v>
      </c>
      <c r="AF7" s="2167" t="s">
        <v>158</v>
      </c>
      <c r="AG7" s="2168">
        <v>43831</v>
      </c>
      <c r="AH7" s="2168">
        <v>44473</v>
      </c>
      <c r="AI7" s="2168">
        <v>44516</v>
      </c>
      <c r="AJ7" s="3011" t="s">
        <v>159</v>
      </c>
      <c r="AK7" s="2169"/>
      <c r="AL7" s="7117"/>
      <c r="AM7" s="7118"/>
      <c r="AN7" s="2168"/>
      <c r="AO7" s="2168"/>
      <c r="AP7" s="2168"/>
      <c r="AQ7" s="2155"/>
      <c r="AR7" s="2170"/>
      <c r="AS7" s="2171"/>
      <c r="AT7" s="2154"/>
      <c r="AU7" s="2171"/>
      <c r="AV7" s="2171"/>
      <c r="AW7" s="2171"/>
      <c r="AX7" s="2154"/>
      <c r="AY7" s="2172"/>
      <c r="AZ7" s="2171"/>
      <c r="BA7" s="2154"/>
      <c r="BB7" s="2171"/>
      <c r="BC7" s="2171"/>
      <c r="BD7" s="2171"/>
      <c r="BE7" s="2154"/>
      <c r="BF7" s="2154"/>
      <c r="BG7" s="4159" t="s">
        <v>160</v>
      </c>
      <c r="BH7" s="2168">
        <v>45231</v>
      </c>
      <c r="BI7" s="2184">
        <v>45261</v>
      </c>
      <c r="BJ7" s="4159">
        <v>45413</v>
      </c>
      <c r="BK7" s="2168">
        <v>45413</v>
      </c>
      <c r="BL7" s="2184">
        <v>45411</v>
      </c>
      <c r="BM7" s="4159">
        <v>46203</v>
      </c>
      <c r="BN7" s="2168">
        <v>46174</v>
      </c>
      <c r="BO7" s="2184"/>
      <c r="BP7" s="3259" t="s">
        <v>161</v>
      </c>
      <c r="BQ7" s="5401" t="s">
        <v>162</v>
      </c>
      <c r="BR7" s="3260" t="s">
        <v>163</v>
      </c>
      <c r="BS7" s="3259"/>
      <c r="BT7" s="2177">
        <v>45595</v>
      </c>
      <c r="BU7" s="2177">
        <v>45743</v>
      </c>
      <c r="BV7" s="2155" t="s">
        <v>103</v>
      </c>
      <c r="BW7" s="2177">
        <v>44825</v>
      </c>
      <c r="BX7" s="2177">
        <v>45743</v>
      </c>
      <c r="BY7" s="2155" t="s">
        <v>103</v>
      </c>
      <c r="BZ7" s="2177">
        <v>45868</v>
      </c>
      <c r="CA7" s="2177" t="s">
        <v>164</v>
      </c>
      <c r="CB7" s="2540"/>
      <c r="CC7" s="2542" t="s">
        <v>165</v>
      </c>
      <c r="CD7" s="12"/>
      <c r="CE7" s="12"/>
      <c r="CF7" s="12"/>
      <c r="CG7" s="18"/>
    </row>
    <row r="8" spans="1:85" ht="45" customHeight="1" x14ac:dyDescent="0.2">
      <c r="A8" s="1549" t="s">
        <v>166</v>
      </c>
      <c r="B8" s="3298"/>
      <c r="C8" s="1381" t="s">
        <v>167</v>
      </c>
      <c r="D8" s="1380" t="s">
        <v>168</v>
      </c>
      <c r="E8" s="7352" t="s">
        <v>114</v>
      </c>
      <c r="F8" s="1413"/>
      <c r="G8" s="1413">
        <v>2042</v>
      </c>
      <c r="H8" s="1413" t="s">
        <v>89</v>
      </c>
      <c r="I8" s="1414" t="s">
        <v>89</v>
      </c>
      <c r="J8" s="1389">
        <v>43517</v>
      </c>
      <c r="K8" s="1389"/>
      <c r="L8" s="1389" t="s">
        <v>90</v>
      </c>
      <c r="M8" s="2002" t="s">
        <v>169</v>
      </c>
      <c r="N8" s="1389"/>
      <c r="O8" s="1389"/>
      <c r="P8" s="1388"/>
      <c r="Q8" s="1415"/>
      <c r="R8" s="1416"/>
      <c r="S8" s="1416"/>
      <c r="T8" s="1416"/>
      <c r="U8" s="3792"/>
      <c r="V8" s="1417"/>
      <c r="W8" s="1391" t="str">
        <f t="shared" si="0"/>
        <v>Yes</v>
      </c>
      <c r="X8" s="1392" t="s">
        <v>93</v>
      </c>
      <c r="Y8" s="108" t="s">
        <v>94</v>
      </c>
      <c r="Z8" s="1052"/>
      <c r="AA8" s="2921" t="s">
        <v>4443</v>
      </c>
      <c r="AB8" s="2761" t="s">
        <v>4444</v>
      </c>
      <c r="AC8" s="3271"/>
      <c r="AD8" s="1418">
        <v>45474</v>
      </c>
      <c r="AE8" s="1570" t="s">
        <v>172</v>
      </c>
      <c r="AF8" s="1419" t="s">
        <v>98</v>
      </c>
      <c r="AG8" s="1396">
        <v>45748</v>
      </c>
      <c r="AH8" s="1397">
        <v>45887</v>
      </c>
      <c r="AI8" s="1397">
        <v>45943</v>
      </c>
      <c r="AJ8" s="132" t="s">
        <v>173</v>
      </c>
      <c r="AK8" s="1399"/>
      <c r="AL8" s="1420"/>
      <c r="AM8" s="1419"/>
      <c r="AN8" s="1396"/>
      <c r="AO8" s="1397"/>
      <c r="AP8" s="1397"/>
      <c r="AQ8" s="1398"/>
      <c r="AR8" s="1400"/>
      <c r="AS8" s="1420"/>
      <c r="AT8" s="1421"/>
      <c r="AU8" s="1422"/>
      <c r="AV8" s="1423"/>
      <c r="AW8" s="1423"/>
      <c r="AX8" s="1424"/>
      <c r="AY8" s="1425"/>
      <c r="AZ8" s="1420"/>
      <c r="BA8" s="1421"/>
      <c r="BB8" s="1422"/>
      <c r="BC8" s="1423"/>
      <c r="BD8" s="1423"/>
      <c r="BE8" s="1424"/>
      <c r="BF8" s="1424"/>
      <c r="BG8" s="4085" t="s">
        <v>174</v>
      </c>
      <c r="BH8" s="1396">
        <v>46054</v>
      </c>
      <c r="BI8" s="1408"/>
      <c r="BJ8" s="4085" t="s">
        <v>175</v>
      </c>
      <c r="BK8" s="1396">
        <v>46266</v>
      </c>
      <c r="BL8" s="1408"/>
      <c r="BM8" s="4085" t="s">
        <v>176</v>
      </c>
      <c r="BN8" s="1396">
        <v>46478</v>
      </c>
      <c r="BO8" s="1408"/>
      <c r="BP8" s="540" t="s">
        <v>177</v>
      </c>
      <c r="BQ8" s="627" t="s">
        <v>162</v>
      </c>
      <c r="BR8" s="540"/>
      <c r="BS8" s="540"/>
      <c r="BT8" s="1409">
        <v>45695</v>
      </c>
      <c r="BU8" s="1409">
        <v>45743</v>
      </c>
      <c r="BV8" s="1410" t="s">
        <v>103</v>
      </c>
      <c r="BW8" s="1409">
        <v>45856</v>
      </c>
      <c r="BX8" s="1409">
        <v>45918</v>
      </c>
      <c r="BY8" s="1410" t="s">
        <v>116</v>
      </c>
      <c r="BZ8" s="1409">
        <v>45743</v>
      </c>
      <c r="CA8" s="1409" t="s">
        <v>262</v>
      </c>
      <c r="CB8" s="1409"/>
      <c r="CC8" s="542" t="s">
        <v>105</v>
      </c>
      <c r="CD8" s="12"/>
      <c r="CE8" s="12"/>
      <c r="CF8" s="12"/>
      <c r="CG8" s="18"/>
    </row>
    <row r="9" spans="1:85" ht="45" customHeight="1" x14ac:dyDescent="0.2">
      <c r="A9" s="2657" t="s">
        <v>179</v>
      </c>
      <c r="B9" s="3296"/>
      <c r="C9" s="2275" t="s">
        <v>180</v>
      </c>
      <c r="D9" s="1689" t="s">
        <v>181</v>
      </c>
      <c r="E9" s="7113"/>
      <c r="F9" s="1665"/>
      <c r="G9" s="1665"/>
      <c r="H9" s="1680"/>
      <c r="I9" s="1666"/>
      <c r="J9" s="1667">
        <v>44454</v>
      </c>
      <c r="K9" s="1667" t="s">
        <v>182</v>
      </c>
      <c r="L9" s="1667"/>
      <c r="M9" s="2276"/>
      <c r="N9" s="1667"/>
      <c r="O9" s="1667"/>
      <c r="P9" s="1667">
        <v>43041</v>
      </c>
      <c r="Q9" s="1705">
        <v>43159</v>
      </c>
      <c r="R9" s="2267">
        <v>44427</v>
      </c>
      <c r="S9" s="1669"/>
      <c r="T9" s="1669"/>
      <c r="U9" s="3793"/>
      <c r="V9" s="1671"/>
      <c r="W9" s="1695" t="str">
        <f t="shared" si="0"/>
        <v>Yes</v>
      </c>
      <c r="X9" s="1672" t="s">
        <v>93</v>
      </c>
      <c r="Y9" s="1376" t="s">
        <v>94</v>
      </c>
      <c r="Z9" s="1376"/>
      <c r="AA9" s="2314" t="s">
        <v>183</v>
      </c>
      <c r="AB9" s="2314" t="s">
        <v>184</v>
      </c>
      <c r="AC9" s="2314" t="s">
        <v>185</v>
      </c>
      <c r="AD9" s="1682">
        <v>43101</v>
      </c>
      <c r="AE9" s="4147" t="s">
        <v>186</v>
      </c>
      <c r="AF9" s="1676"/>
      <c r="AG9" s="1674">
        <v>42309</v>
      </c>
      <c r="AH9" s="1674"/>
      <c r="AI9" s="1674"/>
      <c r="AJ9" s="3006"/>
      <c r="AK9" s="1677"/>
      <c r="AL9" s="1679" t="s">
        <v>187</v>
      </c>
      <c r="AM9" s="1676"/>
      <c r="AN9" s="1674">
        <v>42583</v>
      </c>
      <c r="AO9" s="1674"/>
      <c r="AP9" s="1674"/>
      <c r="AQ9" s="1666"/>
      <c r="AR9" s="1697"/>
      <c r="AS9" s="1679"/>
      <c r="AT9" s="1680"/>
      <c r="AU9" s="1679"/>
      <c r="AV9" s="1679"/>
      <c r="AW9" s="1679"/>
      <c r="AX9" s="1680"/>
      <c r="AY9" s="1698"/>
      <c r="AZ9" s="1679"/>
      <c r="BA9" s="1680"/>
      <c r="BB9" s="1679"/>
      <c r="BC9" s="1679"/>
      <c r="BD9" s="1679"/>
      <c r="BE9" s="1680"/>
      <c r="BF9" s="1680"/>
      <c r="BG9" s="4158" t="s">
        <v>188</v>
      </c>
      <c r="BH9" s="1674">
        <v>43040</v>
      </c>
      <c r="BI9" s="1683">
        <f>P9</f>
        <v>43041</v>
      </c>
      <c r="BJ9" s="4158">
        <v>43132</v>
      </c>
      <c r="BK9" s="1674">
        <v>43132</v>
      </c>
      <c r="BL9" s="1683">
        <f>Q9</f>
        <v>43159</v>
      </c>
      <c r="BM9" s="4158">
        <v>43466</v>
      </c>
      <c r="BN9" s="1674">
        <v>43466</v>
      </c>
      <c r="BO9" s="2277">
        <v>44440</v>
      </c>
      <c r="BP9" s="1703" t="s">
        <v>189</v>
      </c>
      <c r="BQ9" s="4183"/>
      <c r="BR9" s="1703"/>
      <c r="BS9" s="1376"/>
      <c r="BT9" s="1684">
        <v>43676</v>
      </c>
      <c r="BU9" s="1684"/>
      <c r="BV9" s="1666" t="s">
        <v>116</v>
      </c>
      <c r="BW9" s="1684"/>
      <c r="BX9" s="1684"/>
      <c r="BY9" s="1666"/>
      <c r="BZ9" s="1684">
        <v>44461</v>
      </c>
      <c r="CA9" s="2319" t="s">
        <v>117</v>
      </c>
      <c r="CB9" s="1684"/>
      <c r="CC9" s="1703"/>
      <c r="CD9" s="12"/>
      <c r="CE9" s="12"/>
      <c r="CF9" s="12"/>
      <c r="CG9" s="18"/>
    </row>
    <row r="10" spans="1:85" ht="45" customHeight="1" x14ac:dyDescent="0.2">
      <c r="A10" s="4943" t="s">
        <v>190</v>
      </c>
      <c r="B10" s="4962"/>
      <c r="C10" s="3688" t="s">
        <v>191</v>
      </c>
      <c r="D10" s="3689" t="s">
        <v>192</v>
      </c>
      <c r="E10" s="3859" t="s">
        <v>193</v>
      </c>
      <c r="F10" s="3695"/>
      <c r="G10" s="3695"/>
      <c r="H10" s="3692" t="s">
        <v>89</v>
      </c>
      <c r="I10" s="3693" t="s">
        <v>194</v>
      </c>
      <c r="J10" s="3694">
        <v>45251</v>
      </c>
      <c r="K10" s="3694">
        <v>41695</v>
      </c>
      <c r="L10" s="3694"/>
      <c r="M10" s="3866"/>
      <c r="N10" s="3694"/>
      <c r="O10" s="3694"/>
      <c r="P10" s="3696"/>
      <c r="Q10" s="3697"/>
      <c r="R10" s="3698"/>
      <c r="S10" s="3698"/>
      <c r="T10" s="3698"/>
      <c r="U10" s="3794"/>
      <c r="V10" s="3699"/>
      <c r="W10" s="3700" t="str">
        <f t="shared" si="0"/>
        <v>Yes</v>
      </c>
      <c r="X10" s="3701" t="s">
        <v>93</v>
      </c>
      <c r="Y10" s="3688" t="s">
        <v>94</v>
      </c>
      <c r="Z10" s="3695"/>
      <c r="AA10" s="3702" t="s">
        <v>195</v>
      </c>
      <c r="AB10" s="3702" t="s">
        <v>196</v>
      </c>
      <c r="AC10" s="3724"/>
      <c r="AD10" s="3704">
        <v>45689</v>
      </c>
      <c r="AE10" s="4145" t="s">
        <v>197</v>
      </c>
      <c r="AF10" s="3705" t="s">
        <v>210</v>
      </c>
      <c r="AG10" s="3706">
        <v>46235</v>
      </c>
      <c r="AH10" s="3706"/>
      <c r="AI10" s="3706"/>
      <c r="AJ10" s="3713"/>
      <c r="AK10" s="4216"/>
      <c r="AL10" s="4151"/>
      <c r="AM10" s="3715"/>
      <c r="AN10" s="3706"/>
      <c r="AO10" s="3706"/>
      <c r="AP10" s="3706"/>
      <c r="AQ10" s="3695"/>
      <c r="AR10" s="3707"/>
      <c r="AS10" s="3709"/>
      <c r="AT10" s="3692"/>
      <c r="AU10" s="3709"/>
      <c r="AV10" s="3709"/>
      <c r="AW10" s="3709"/>
      <c r="AX10" s="3692"/>
      <c r="AY10" s="3710"/>
      <c r="AZ10" s="3709"/>
      <c r="BA10" s="3692"/>
      <c r="BB10" s="3709"/>
      <c r="BC10" s="3709"/>
      <c r="BD10" s="3709"/>
      <c r="BE10" s="3692"/>
      <c r="BF10" s="3692"/>
      <c r="BG10" s="4089">
        <v>46753</v>
      </c>
      <c r="BH10" s="3706">
        <v>46753</v>
      </c>
      <c r="BI10" s="3711"/>
      <c r="BJ10" s="4089">
        <v>46905</v>
      </c>
      <c r="BK10" s="3706">
        <v>46905</v>
      </c>
      <c r="BL10" s="3711"/>
      <c r="BM10" s="4089">
        <v>47209</v>
      </c>
      <c r="BN10" s="3706">
        <v>47209</v>
      </c>
      <c r="BO10" s="3711"/>
      <c r="BP10" s="3870" t="s">
        <v>200</v>
      </c>
      <c r="BQ10" s="4193" t="s">
        <v>201</v>
      </c>
      <c r="BR10" s="3870"/>
      <c r="BS10" s="3870"/>
      <c r="BT10" s="3716">
        <v>44229</v>
      </c>
      <c r="BU10" s="3716">
        <v>45743</v>
      </c>
      <c r="BV10" s="3695" t="s">
        <v>103</v>
      </c>
      <c r="BW10" s="3716"/>
      <c r="BX10" s="3716">
        <v>45743</v>
      </c>
      <c r="BY10" s="3695" t="s">
        <v>103</v>
      </c>
      <c r="BZ10" s="3716">
        <v>45932</v>
      </c>
      <c r="CA10" s="3716" t="s">
        <v>104</v>
      </c>
      <c r="CB10" s="2149"/>
      <c r="CC10" s="2120" t="s">
        <v>202</v>
      </c>
      <c r="CD10" s="12"/>
      <c r="CE10" s="12"/>
      <c r="CF10" s="12"/>
      <c r="CG10" s="18" t="s">
        <v>93</v>
      </c>
    </row>
    <row r="11" spans="1:85" ht="45" customHeight="1" x14ac:dyDescent="0.2">
      <c r="A11" s="4943" t="s">
        <v>203</v>
      </c>
      <c r="B11" s="4962"/>
      <c r="C11" s="3688" t="s">
        <v>204</v>
      </c>
      <c r="D11" s="3689" t="s">
        <v>205</v>
      </c>
      <c r="E11" s="3690"/>
      <c r="F11" s="3691"/>
      <c r="G11" s="3691"/>
      <c r="H11" s="3692" t="s">
        <v>89</v>
      </c>
      <c r="I11" s="3693" t="s">
        <v>89</v>
      </c>
      <c r="J11" s="3694">
        <v>45553</v>
      </c>
      <c r="K11" s="3694">
        <v>40380</v>
      </c>
      <c r="L11" s="3694" t="s">
        <v>90</v>
      </c>
      <c r="M11" s="3866" t="s">
        <v>206</v>
      </c>
      <c r="N11" s="3694"/>
      <c r="O11" s="3694"/>
      <c r="P11" s="3696"/>
      <c r="Q11" s="3697"/>
      <c r="R11" s="3698"/>
      <c r="S11" s="3698"/>
      <c r="T11" s="3698"/>
      <c r="U11" s="3794"/>
      <c r="V11" s="3699"/>
      <c r="W11" s="3700" t="str">
        <f t="shared" si="0"/>
        <v>Yes</v>
      </c>
      <c r="X11" s="3701" t="s">
        <v>93</v>
      </c>
      <c r="Y11" s="3688" t="s">
        <v>94</v>
      </c>
      <c r="Z11" s="3688"/>
      <c r="AA11" s="3702" t="s">
        <v>207</v>
      </c>
      <c r="AB11" s="3702" t="s">
        <v>208</v>
      </c>
      <c r="AC11" s="3702"/>
      <c r="AD11" s="3704">
        <v>45689</v>
      </c>
      <c r="AE11" s="4203" t="s">
        <v>209</v>
      </c>
      <c r="AF11" s="3705" t="s">
        <v>210</v>
      </c>
      <c r="AG11" s="3728" t="s">
        <v>209</v>
      </c>
      <c r="AH11" s="3706"/>
      <c r="AI11" s="3706"/>
      <c r="AJ11" s="3908"/>
      <c r="AK11" s="3707"/>
      <c r="AL11" s="4111"/>
      <c r="AM11" s="4086"/>
      <c r="AN11" s="3706"/>
      <c r="AO11" s="3706"/>
      <c r="AP11" s="3706"/>
      <c r="AQ11" s="4087"/>
      <c r="AR11" s="4273"/>
      <c r="AS11" s="3709"/>
      <c r="AT11" s="3692"/>
      <c r="AU11" s="3709"/>
      <c r="AV11" s="3709"/>
      <c r="AW11" s="3709"/>
      <c r="AX11" s="3692"/>
      <c r="AY11" s="3710"/>
      <c r="AZ11" s="3709"/>
      <c r="BA11" s="3692"/>
      <c r="BB11" s="3709"/>
      <c r="BC11" s="3709"/>
      <c r="BD11" s="3709"/>
      <c r="BE11" s="3692"/>
      <c r="BF11" s="3692"/>
      <c r="BG11" s="4089">
        <v>46935</v>
      </c>
      <c r="BH11" s="3728">
        <v>46935</v>
      </c>
      <c r="BI11" s="4849"/>
      <c r="BJ11" s="4089">
        <v>47119</v>
      </c>
      <c r="BK11" s="3728">
        <v>47119</v>
      </c>
      <c r="BL11" s="3711"/>
      <c r="BM11" s="4089">
        <v>47453</v>
      </c>
      <c r="BN11" s="3728">
        <v>47453</v>
      </c>
      <c r="BO11" s="3711"/>
      <c r="BP11" s="3688" t="s">
        <v>211</v>
      </c>
      <c r="BQ11" s="4182" t="s">
        <v>162</v>
      </c>
      <c r="BR11" s="3688"/>
      <c r="BS11" s="3688"/>
      <c r="BT11" s="3716">
        <v>45170</v>
      </c>
      <c r="BU11" s="3716">
        <v>45743</v>
      </c>
      <c r="BV11" s="3695" t="s">
        <v>103</v>
      </c>
      <c r="BW11" s="3716">
        <v>44267</v>
      </c>
      <c r="BX11" s="3716">
        <v>45743</v>
      </c>
      <c r="BY11" s="3695" t="s">
        <v>103</v>
      </c>
      <c r="BZ11" s="3716">
        <v>45700</v>
      </c>
      <c r="CA11" s="3716" t="s">
        <v>104</v>
      </c>
      <c r="CB11" s="2177"/>
      <c r="CC11" s="2151" t="s">
        <v>212</v>
      </c>
      <c r="CD11" s="12"/>
      <c r="CE11" s="12"/>
      <c r="CF11" s="12"/>
      <c r="CG11" s="18"/>
    </row>
    <row r="12" spans="1:85" ht="45" customHeight="1" x14ac:dyDescent="0.2">
      <c r="A12" s="4943" t="s">
        <v>213</v>
      </c>
      <c r="B12" s="4962"/>
      <c r="C12" s="3688" t="s">
        <v>214</v>
      </c>
      <c r="D12" s="3689" t="s">
        <v>215</v>
      </c>
      <c r="E12" s="3690"/>
      <c r="F12" s="3695"/>
      <c r="G12" s="3695"/>
      <c r="H12" s="3692" t="s">
        <v>89</v>
      </c>
      <c r="I12" s="3693" t="s">
        <v>89</v>
      </c>
      <c r="J12" s="3694">
        <v>45720</v>
      </c>
      <c r="K12" s="3694">
        <v>41163</v>
      </c>
      <c r="L12" s="3694"/>
      <c r="M12" s="3866"/>
      <c r="N12" s="3694"/>
      <c r="O12" s="3694"/>
      <c r="P12" s="3696"/>
      <c r="Q12" s="3697"/>
      <c r="R12" s="3698"/>
      <c r="S12" s="3698"/>
      <c r="T12" s="3698"/>
      <c r="U12" s="3794"/>
      <c r="V12" s="3699"/>
      <c r="W12" s="3700" t="str">
        <f t="shared" si="0"/>
        <v>Yes</v>
      </c>
      <c r="X12" s="3701" t="s">
        <v>93</v>
      </c>
      <c r="Y12" s="3688" t="s">
        <v>94</v>
      </c>
      <c r="Z12" s="3688"/>
      <c r="AA12" s="3702" t="s">
        <v>216</v>
      </c>
      <c r="AB12" s="3702" t="s">
        <v>217</v>
      </c>
      <c r="AC12" s="3702" t="s">
        <v>218</v>
      </c>
      <c r="AD12" s="3704">
        <v>45689</v>
      </c>
      <c r="AE12" s="4145">
        <v>46174</v>
      </c>
      <c r="AF12" s="3705" t="s">
        <v>210</v>
      </c>
      <c r="AG12" s="3706">
        <v>46174</v>
      </c>
      <c r="AH12" s="3706"/>
      <c r="AI12" s="3706"/>
      <c r="AJ12" s="3713"/>
      <c r="AK12" s="3707"/>
      <c r="AL12" s="3909">
        <v>46388</v>
      </c>
      <c r="AM12" s="3714" t="s">
        <v>219</v>
      </c>
      <c r="AN12" s="3706">
        <v>46388</v>
      </c>
      <c r="AO12" s="3706"/>
      <c r="AP12" s="3706"/>
      <c r="AQ12" s="3695"/>
      <c r="AR12" s="3708"/>
      <c r="AS12" s="3709"/>
      <c r="AT12" s="3692"/>
      <c r="AU12" s="3709"/>
      <c r="AV12" s="3709"/>
      <c r="AW12" s="3709"/>
      <c r="AX12" s="3692"/>
      <c r="AY12" s="3710"/>
      <c r="AZ12" s="3709"/>
      <c r="BA12" s="3692"/>
      <c r="BB12" s="3709"/>
      <c r="BC12" s="3709"/>
      <c r="BD12" s="3709"/>
      <c r="BE12" s="3692"/>
      <c r="BF12" s="3692"/>
      <c r="BG12" s="4089">
        <v>46569</v>
      </c>
      <c r="BH12" s="3706">
        <v>46569</v>
      </c>
      <c r="BI12" s="3711"/>
      <c r="BJ12" s="4089">
        <v>46874</v>
      </c>
      <c r="BK12" s="3706">
        <v>46874</v>
      </c>
      <c r="BL12" s="3711"/>
      <c r="BM12" s="4089">
        <v>47058</v>
      </c>
      <c r="BN12" s="3706">
        <v>47058</v>
      </c>
      <c r="BO12" s="3711"/>
      <c r="BP12" s="3688" t="s">
        <v>220</v>
      </c>
      <c r="BQ12" s="4182" t="s">
        <v>221</v>
      </c>
      <c r="BR12" s="3712"/>
      <c r="BS12" s="3688"/>
      <c r="BT12" s="3716">
        <v>45701</v>
      </c>
      <c r="BU12" s="3716">
        <v>45744</v>
      </c>
      <c r="BV12" s="3695" t="s">
        <v>116</v>
      </c>
      <c r="BW12" s="3716">
        <v>44463</v>
      </c>
      <c r="BX12" s="3716">
        <v>45744</v>
      </c>
      <c r="BY12" s="3695" t="s">
        <v>116</v>
      </c>
      <c r="BZ12" s="3716">
        <v>45744</v>
      </c>
      <c r="CA12" s="3716" t="s">
        <v>104</v>
      </c>
      <c r="CB12" s="2177"/>
      <c r="CC12" s="2151" t="s">
        <v>222</v>
      </c>
      <c r="CD12" s="12"/>
      <c r="CE12" s="12"/>
      <c r="CF12" s="12"/>
      <c r="CG12" s="18"/>
    </row>
    <row r="13" spans="1:85" ht="45" customHeight="1" x14ac:dyDescent="0.2">
      <c r="A13" s="4943" t="s">
        <v>223</v>
      </c>
      <c r="B13" s="4962"/>
      <c r="C13" s="3688" t="s">
        <v>224</v>
      </c>
      <c r="D13" s="3689" t="s">
        <v>225</v>
      </c>
      <c r="E13" s="3690" t="s">
        <v>226</v>
      </c>
      <c r="F13" s="3691"/>
      <c r="G13" s="3691"/>
      <c r="H13" s="3692"/>
      <c r="I13" s="3693"/>
      <c r="J13" s="3694">
        <v>43468</v>
      </c>
      <c r="K13" s="3694"/>
      <c r="L13" s="1389"/>
      <c r="M13" s="2002"/>
      <c r="N13" s="1389"/>
      <c r="O13" s="3694"/>
      <c r="P13" s="3696"/>
      <c r="Q13" s="3697"/>
      <c r="R13" s="3698"/>
      <c r="S13" s="3698"/>
      <c r="T13" s="3698"/>
      <c r="U13" s="3794">
        <v>44889</v>
      </c>
      <c r="V13" s="3699" t="s">
        <v>227</v>
      </c>
      <c r="W13" s="3700" t="b">
        <f t="shared" si="0"/>
        <v>0</v>
      </c>
      <c r="X13" s="3701" t="s">
        <v>228</v>
      </c>
      <c r="Y13" s="3688" t="s">
        <v>229</v>
      </c>
      <c r="Z13" s="3688"/>
      <c r="AA13" s="3719"/>
      <c r="AB13" s="3702"/>
      <c r="AC13" s="3719"/>
      <c r="AD13" s="3704"/>
      <c r="AE13" s="4145"/>
      <c r="AF13" s="3705"/>
      <c r="AG13" s="3706"/>
      <c r="AH13" s="3706"/>
      <c r="AI13" s="3706"/>
      <c r="AJ13" s="3713"/>
      <c r="AK13" s="3707"/>
      <c r="AL13" s="3709"/>
      <c r="AM13" s="3705"/>
      <c r="AN13" s="3706"/>
      <c r="AO13" s="3706"/>
      <c r="AP13" s="3706"/>
      <c r="AQ13" s="3695"/>
      <c r="AR13" s="3708"/>
      <c r="AS13" s="3709"/>
      <c r="AT13" s="3692"/>
      <c r="AU13" s="3706"/>
      <c r="AV13" s="3709"/>
      <c r="AW13" s="3709"/>
      <c r="AX13" s="3692"/>
      <c r="AY13" s="3710"/>
      <c r="AZ13" s="3709"/>
      <c r="BA13" s="3692"/>
      <c r="BB13" s="3709"/>
      <c r="BC13" s="3709"/>
      <c r="BD13" s="3709"/>
      <c r="BE13" s="3692"/>
      <c r="BF13" s="3692"/>
      <c r="BG13" s="4089"/>
      <c r="BH13" s="3706"/>
      <c r="BI13" s="3711"/>
      <c r="BJ13" s="4089"/>
      <c r="BK13" s="3706"/>
      <c r="BL13" s="3711"/>
      <c r="BM13" s="4089"/>
      <c r="BN13" s="3706"/>
      <c r="BO13" s="3711"/>
      <c r="BP13" s="5370" t="s">
        <v>230</v>
      </c>
      <c r="BQ13" s="5393" t="s">
        <v>231</v>
      </c>
      <c r="BR13" s="3688" t="s">
        <v>232</v>
      </c>
      <c r="BS13" s="540"/>
      <c r="BT13" s="3716" t="s">
        <v>233</v>
      </c>
      <c r="BU13" s="3716"/>
      <c r="BV13" s="3695" t="s">
        <v>116</v>
      </c>
      <c r="BW13" s="3716"/>
      <c r="BX13" s="3716"/>
      <c r="BY13" s="3695" t="s">
        <v>116</v>
      </c>
      <c r="BZ13" s="3716">
        <v>44648</v>
      </c>
      <c r="CA13" s="3716" t="s">
        <v>104</v>
      </c>
      <c r="CB13" s="1409"/>
      <c r="CC13" s="542"/>
      <c r="CD13" s="12"/>
      <c r="CE13" s="12"/>
      <c r="CF13" s="12"/>
      <c r="CG13" s="18"/>
    </row>
    <row r="14" spans="1:85" ht="45" customHeight="1" x14ac:dyDescent="0.2">
      <c r="A14" s="2657" t="s">
        <v>234</v>
      </c>
      <c r="B14" s="3205"/>
      <c r="C14" s="2275" t="s">
        <v>235</v>
      </c>
      <c r="D14" s="1689" t="s">
        <v>236</v>
      </c>
      <c r="E14" s="7113"/>
      <c r="F14" s="1665"/>
      <c r="G14" s="1665"/>
      <c r="H14" s="1680"/>
      <c r="I14" s="1691"/>
      <c r="J14" s="1668">
        <v>43620</v>
      </c>
      <c r="K14" s="1668"/>
      <c r="L14" s="1668"/>
      <c r="M14" s="2266"/>
      <c r="N14" s="1668"/>
      <c r="O14" s="1668"/>
      <c r="P14" s="1667"/>
      <c r="Q14" s="1705"/>
      <c r="R14" s="1669"/>
      <c r="S14" s="1669"/>
      <c r="T14" s="1669"/>
      <c r="U14" s="3793"/>
      <c r="V14" s="1671"/>
      <c r="W14" s="1695" t="b">
        <f t="shared" si="0"/>
        <v>0</v>
      </c>
      <c r="X14" s="1672" t="s">
        <v>237</v>
      </c>
      <c r="Y14" s="1376" t="s">
        <v>94</v>
      </c>
      <c r="Z14" s="2312"/>
      <c r="AA14" s="2313" t="s">
        <v>238</v>
      </c>
      <c r="AB14" s="2313" t="s">
        <v>239</v>
      </c>
      <c r="AC14" s="2314" t="s">
        <v>240</v>
      </c>
      <c r="AD14" s="1682">
        <v>43497</v>
      </c>
      <c r="AE14" s="4147"/>
      <c r="AF14" s="1676"/>
      <c r="AG14" s="1674"/>
      <c r="AH14" s="1674"/>
      <c r="AI14" s="1674"/>
      <c r="AJ14" s="3006"/>
      <c r="AK14" s="1677"/>
      <c r="AL14" s="1679"/>
      <c r="AM14" s="1676"/>
      <c r="AN14" s="1674"/>
      <c r="AO14" s="1674"/>
      <c r="AP14" s="1674"/>
      <c r="AQ14" s="1666"/>
      <c r="AR14" s="1697"/>
      <c r="AS14" s="1679"/>
      <c r="AT14" s="1676"/>
      <c r="AU14" s="1679"/>
      <c r="AV14" s="1679"/>
      <c r="AW14" s="1679"/>
      <c r="AX14" s="1680"/>
      <c r="AY14" s="1698"/>
      <c r="AZ14" s="1679"/>
      <c r="BA14" s="1680"/>
      <c r="BB14" s="1679"/>
      <c r="BC14" s="1679"/>
      <c r="BD14" s="1679"/>
      <c r="BE14" s="1680"/>
      <c r="BF14" s="1680"/>
      <c r="BG14" s="4158"/>
      <c r="BH14" s="1674"/>
      <c r="BI14" s="1683"/>
      <c r="BJ14" s="4158"/>
      <c r="BK14" s="1674"/>
      <c r="BL14" s="1683"/>
      <c r="BM14" s="4158"/>
      <c r="BN14" s="1674"/>
      <c r="BO14" s="1683"/>
      <c r="BP14" s="1376" t="s">
        <v>241</v>
      </c>
      <c r="BQ14" s="4184"/>
      <c r="BR14" s="2300"/>
      <c r="BS14" s="1376"/>
      <c r="BT14" s="1684">
        <v>45013</v>
      </c>
      <c r="BU14" s="1684"/>
      <c r="BV14" s="1666" t="s">
        <v>116</v>
      </c>
      <c r="BW14" s="1684">
        <v>45013</v>
      </c>
      <c r="BX14" s="1684"/>
      <c r="BY14" s="1666"/>
      <c r="BZ14" s="1684"/>
      <c r="CA14" s="2319" t="s">
        <v>117</v>
      </c>
      <c r="CB14" s="1684"/>
      <c r="CC14" s="1376"/>
      <c r="CD14" s="12"/>
      <c r="CE14" s="12"/>
      <c r="CF14" s="12"/>
      <c r="CG14" s="18"/>
    </row>
    <row r="15" spans="1:85" ht="45" customHeight="1" x14ac:dyDescent="0.2">
      <c r="A15" s="1549" t="s">
        <v>242</v>
      </c>
      <c r="B15" s="3298"/>
      <c r="C15" s="1426" t="s">
        <v>243</v>
      </c>
      <c r="D15" s="1381" t="s">
        <v>244</v>
      </c>
      <c r="E15" s="1577">
        <v>2299</v>
      </c>
      <c r="F15" s="1387">
        <v>2023</v>
      </c>
      <c r="G15" s="1387">
        <v>2043</v>
      </c>
      <c r="H15" s="1385" t="s">
        <v>89</v>
      </c>
      <c r="I15" s="1387" t="s">
        <v>89</v>
      </c>
      <c r="J15" s="1388" t="s">
        <v>121</v>
      </c>
      <c r="K15" s="1389"/>
      <c r="L15" s="1389" t="s">
        <v>93</v>
      </c>
      <c r="M15" s="2002" t="s">
        <v>245</v>
      </c>
      <c r="N15" s="1389"/>
      <c r="O15" s="1389"/>
      <c r="P15" s="1388"/>
      <c r="Q15" s="1415"/>
      <c r="R15" s="1416"/>
      <c r="S15" s="1416"/>
      <c r="T15" s="1416"/>
      <c r="U15" s="3792"/>
      <c r="V15" s="1417"/>
      <c r="W15" s="1391" t="str">
        <f t="shared" si="0"/>
        <v>Yes</v>
      </c>
      <c r="X15" s="1392" t="s">
        <v>93</v>
      </c>
      <c r="Y15" s="108" t="s">
        <v>94</v>
      </c>
      <c r="Z15" s="108"/>
      <c r="AA15" s="2761" t="s">
        <v>250</v>
      </c>
      <c r="AB15" s="2761" t="s">
        <v>4445</v>
      </c>
      <c r="AC15" s="2967"/>
      <c r="AD15" s="1531">
        <v>45658</v>
      </c>
      <c r="AE15" s="1570" t="s">
        <v>248</v>
      </c>
      <c r="AF15" s="1419" t="s">
        <v>249</v>
      </c>
      <c r="AG15" s="1396">
        <v>45047</v>
      </c>
      <c r="AH15" s="1397">
        <v>45104</v>
      </c>
      <c r="AI15" s="1397">
        <v>45174</v>
      </c>
      <c r="AJ15" s="3008" t="s">
        <v>250</v>
      </c>
      <c r="AK15" s="1399" t="s">
        <v>251</v>
      </c>
      <c r="AL15" s="1420" t="s">
        <v>252</v>
      </c>
      <c r="AM15" s="1419" t="s">
        <v>253</v>
      </c>
      <c r="AN15" s="1396">
        <v>45658</v>
      </c>
      <c r="AO15" s="1397">
        <v>45597</v>
      </c>
      <c r="AP15" s="1397">
        <v>45658</v>
      </c>
      <c r="AQ15" s="132" t="s">
        <v>250</v>
      </c>
      <c r="AR15" s="1400"/>
      <c r="AS15" s="1420">
        <v>45689</v>
      </c>
      <c r="AT15" s="1421" t="s">
        <v>254</v>
      </c>
      <c r="AU15" s="1422">
        <v>45748</v>
      </c>
      <c r="AV15" s="1423">
        <v>45719</v>
      </c>
      <c r="AW15" s="1423">
        <v>45761</v>
      </c>
      <c r="AX15" s="4317" t="s">
        <v>251</v>
      </c>
      <c r="AY15" s="1425"/>
      <c r="AZ15" s="1420"/>
      <c r="BA15" s="1421"/>
      <c r="BB15" s="1422"/>
      <c r="BC15" s="1423"/>
      <c r="BD15" s="1423"/>
      <c r="BE15" s="1424"/>
      <c r="BF15" s="1424"/>
      <c r="BG15" s="4085" t="s">
        <v>434</v>
      </c>
      <c r="BH15" s="1396">
        <v>45931</v>
      </c>
      <c r="BI15" s="1408"/>
      <c r="BJ15" s="4085">
        <v>46023</v>
      </c>
      <c r="BK15" s="1396">
        <v>46023</v>
      </c>
      <c r="BL15" s="1408"/>
      <c r="BM15" s="4085" t="s">
        <v>275</v>
      </c>
      <c r="BN15" s="1396">
        <v>46357</v>
      </c>
      <c r="BO15" s="1408"/>
      <c r="BP15" s="540" t="s">
        <v>4446</v>
      </c>
      <c r="BQ15" s="627" t="s">
        <v>4447</v>
      </c>
      <c r="BR15" s="1178"/>
      <c r="BS15" s="540"/>
      <c r="BT15" s="1409">
        <v>45595</v>
      </c>
      <c r="BU15" s="1409">
        <v>45743</v>
      </c>
      <c r="BV15" s="1410" t="s">
        <v>103</v>
      </c>
      <c r="BW15" s="1409">
        <v>45121</v>
      </c>
      <c r="BX15" s="1409">
        <v>45740</v>
      </c>
      <c r="BY15" s="1409" t="s">
        <v>116</v>
      </c>
      <c r="BZ15" s="1409">
        <v>45740</v>
      </c>
      <c r="CA15" s="1409" t="s">
        <v>178</v>
      </c>
      <c r="CB15" s="1409"/>
      <c r="CC15" s="540" t="s">
        <v>105</v>
      </c>
      <c r="CD15" s="12"/>
      <c r="CE15" s="12"/>
      <c r="CF15" s="12"/>
      <c r="CG15" s="18"/>
    </row>
    <row r="16" spans="1:85" ht="45" customHeight="1" x14ac:dyDescent="0.2">
      <c r="A16" s="1549" t="s">
        <v>263</v>
      </c>
      <c r="B16" s="3295"/>
      <c r="C16" s="1426" t="s">
        <v>264</v>
      </c>
      <c r="D16" s="1380" t="s">
        <v>265</v>
      </c>
      <c r="E16" s="7352">
        <v>2327</v>
      </c>
      <c r="F16" s="1385" t="s">
        <v>91</v>
      </c>
      <c r="G16" s="1385" t="s">
        <v>266</v>
      </c>
      <c r="H16" s="1413" t="s">
        <v>89</v>
      </c>
      <c r="I16" s="1414" t="s">
        <v>89</v>
      </c>
      <c r="J16" s="1389">
        <v>42516</v>
      </c>
      <c r="K16" s="1389"/>
      <c r="L16" s="1389" t="s">
        <v>90</v>
      </c>
      <c r="M16" s="2002" t="s">
        <v>169</v>
      </c>
      <c r="N16" s="1389"/>
      <c r="O16" s="1389"/>
      <c r="P16" s="1388"/>
      <c r="Q16" s="1415"/>
      <c r="R16" s="1416"/>
      <c r="S16" s="1416"/>
      <c r="T16" s="1416"/>
      <c r="U16" s="3792"/>
      <c r="V16" s="1417"/>
      <c r="W16" s="1391" t="str">
        <f t="shared" si="0"/>
        <v>Yes</v>
      </c>
      <c r="X16" s="1392" t="s">
        <v>93</v>
      </c>
      <c r="Y16" s="108" t="s">
        <v>267</v>
      </c>
      <c r="Z16" s="108"/>
      <c r="AA16" s="2761" t="s">
        <v>268</v>
      </c>
      <c r="AB16" s="2761" t="s">
        <v>268</v>
      </c>
      <c r="AC16" s="2967"/>
      <c r="AD16" s="3240">
        <v>45689</v>
      </c>
      <c r="AE16" s="7356" t="s">
        <v>269</v>
      </c>
      <c r="AF16" s="7354" t="s">
        <v>270</v>
      </c>
      <c r="AG16" s="1396">
        <v>45292</v>
      </c>
      <c r="AH16" s="3039">
        <v>45313</v>
      </c>
      <c r="AI16" s="3039">
        <v>45355</v>
      </c>
      <c r="AJ16" s="3123" t="s">
        <v>271</v>
      </c>
      <c r="AK16" s="3124"/>
      <c r="AL16" s="1981" t="s">
        <v>272</v>
      </c>
      <c r="AM16" s="1419" t="s">
        <v>273</v>
      </c>
      <c r="AN16" s="1396">
        <v>45931</v>
      </c>
      <c r="AO16" s="1397"/>
      <c r="AP16" s="1397"/>
      <c r="AQ16" s="1398"/>
      <c r="AR16" s="1400"/>
      <c r="AS16" s="1420"/>
      <c r="AT16" s="1421"/>
      <c r="AU16" s="1422"/>
      <c r="AV16" s="1423"/>
      <c r="AW16" s="1423"/>
      <c r="AX16" s="1424"/>
      <c r="AY16" s="1425"/>
      <c r="AZ16" s="1420"/>
      <c r="BA16" s="1421"/>
      <c r="BB16" s="1422"/>
      <c r="BC16" s="1423"/>
      <c r="BD16" s="1423"/>
      <c r="BE16" s="1424"/>
      <c r="BF16" s="1424"/>
      <c r="BG16" s="4085" t="s">
        <v>274</v>
      </c>
      <c r="BH16" s="1396">
        <v>46204</v>
      </c>
      <c r="BI16" s="1408"/>
      <c r="BJ16" s="4085" t="s">
        <v>275</v>
      </c>
      <c r="BK16" s="1396">
        <v>46357</v>
      </c>
      <c r="BL16" s="1408"/>
      <c r="BM16" s="4085" t="s">
        <v>276</v>
      </c>
      <c r="BN16" s="1396">
        <v>46753</v>
      </c>
      <c r="BO16" s="1408"/>
      <c r="BP16" s="540" t="s">
        <v>277</v>
      </c>
      <c r="BQ16" s="627" t="s">
        <v>221</v>
      </c>
      <c r="BR16" s="1178"/>
      <c r="BS16" s="1409">
        <v>45589</v>
      </c>
      <c r="BT16" s="1409">
        <v>45589</v>
      </c>
      <c r="BU16" s="1409">
        <v>45743</v>
      </c>
      <c r="BV16" s="1410" t="s">
        <v>103</v>
      </c>
      <c r="BW16" s="1409">
        <v>45298</v>
      </c>
      <c r="BX16" s="1409">
        <v>45743</v>
      </c>
      <c r="BY16" s="1410" t="s">
        <v>103</v>
      </c>
      <c r="BZ16" s="1409">
        <v>45744</v>
      </c>
      <c r="CA16" s="1409" t="s">
        <v>262</v>
      </c>
      <c r="CB16" s="1409"/>
      <c r="CC16" s="540" t="s">
        <v>105</v>
      </c>
      <c r="CD16" s="12"/>
      <c r="CE16" s="12"/>
      <c r="CF16" s="12"/>
      <c r="CG16" s="18"/>
    </row>
    <row r="17" spans="1:85" ht="45" customHeight="1" x14ac:dyDescent="0.2">
      <c r="A17" s="4943" t="s">
        <v>278</v>
      </c>
      <c r="B17" s="4962"/>
      <c r="C17" s="3688" t="s">
        <v>279</v>
      </c>
      <c r="D17" s="3689" t="s">
        <v>280</v>
      </c>
      <c r="E17" s="3690" t="s">
        <v>114</v>
      </c>
      <c r="F17" s="3691" t="s">
        <v>209</v>
      </c>
      <c r="G17" s="3691" t="s">
        <v>281</v>
      </c>
      <c r="H17" s="3692" t="s">
        <v>89</v>
      </c>
      <c r="I17" s="3693" t="s">
        <v>89</v>
      </c>
      <c r="J17" s="3694">
        <v>45441</v>
      </c>
      <c r="K17" s="3694">
        <v>40899</v>
      </c>
      <c r="L17" s="3694"/>
      <c r="M17" s="3866"/>
      <c r="N17" s="3694"/>
      <c r="O17" s="3694"/>
      <c r="P17" s="3696"/>
      <c r="Q17" s="3697"/>
      <c r="R17" s="3698"/>
      <c r="S17" s="3733"/>
      <c r="T17" s="3733"/>
      <c r="U17" s="3794"/>
      <c r="V17" s="3699"/>
      <c r="W17" s="3700" t="str">
        <f t="shared" si="0"/>
        <v>Yes</v>
      </c>
      <c r="X17" s="3701" t="s">
        <v>93</v>
      </c>
      <c r="Y17" s="3688" t="s">
        <v>94</v>
      </c>
      <c r="Z17" s="3688"/>
      <c r="AA17" s="3702" t="s">
        <v>282</v>
      </c>
      <c r="AB17" s="3702" t="s">
        <v>283</v>
      </c>
      <c r="AC17" s="3703"/>
      <c r="AD17" s="3704">
        <v>45717</v>
      </c>
      <c r="AE17" s="4145"/>
      <c r="AF17" s="3705"/>
      <c r="AG17" s="3706"/>
      <c r="AH17" s="3706"/>
      <c r="AI17" s="3706"/>
      <c r="AJ17" s="3908"/>
      <c r="AK17" s="3707"/>
      <c r="AL17" s="5233"/>
      <c r="AM17" s="4086"/>
      <c r="AN17" s="3706"/>
      <c r="AO17" s="3706"/>
      <c r="AP17" s="3706"/>
      <c r="AQ17" s="4087"/>
      <c r="AR17" s="3708"/>
      <c r="AS17" s="3709"/>
      <c r="AT17" s="3692"/>
      <c r="AU17" s="3709"/>
      <c r="AV17" s="3709"/>
      <c r="AW17" s="3709"/>
      <c r="AX17" s="4670"/>
      <c r="AY17" s="3710"/>
      <c r="AZ17" s="3709"/>
      <c r="BA17" s="3692"/>
      <c r="BB17" s="3709"/>
      <c r="BC17" s="3709"/>
      <c r="BD17" s="3709"/>
      <c r="BE17" s="3692"/>
      <c r="BF17" s="3692"/>
      <c r="BG17" s="4089" t="s">
        <v>114</v>
      </c>
      <c r="BH17" s="3706" t="s">
        <v>114</v>
      </c>
      <c r="BI17" s="3711"/>
      <c r="BJ17" s="4089">
        <v>46997</v>
      </c>
      <c r="BK17" s="3706">
        <v>46997</v>
      </c>
      <c r="BL17" s="3711"/>
      <c r="BM17" s="4089" t="s">
        <v>284</v>
      </c>
      <c r="BN17" s="3706">
        <v>47209</v>
      </c>
      <c r="BO17" s="3711"/>
      <c r="BP17" s="3719" t="s">
        <v>285</v>
      </c>
      <c r="BQ17" s="4182" t="s">
        <v>286</v>
      </c>
      <c r="BR17" s="3688" t="s">
        <v>287</v>
      </c>
      <c r="BS17" s="3688"/>
      <c r="BT17" s="3716">
        <v>45071</v>
      </c>
      <c r="BU17" s="3716">
        <v>45744</v>
      </c>
      <c r="BV17" s="3695" t="s">
        <v>116</v>
      </c>
      <c r="BW17" s="3716"/>
      <c r="BX17" s="3716">
        <v>45744</v>
      </c>
      <c r="BY17" s="3695" t="s">
        <v>116</v>
      </c>
      <c r="BZ17" s="3716">
        <v>45744</v>
      </c>
      <c r="CA17" s="3716" t="s">
        <v>104</v>
      </c>
      <c r="CB17" s="2682"/>
      <c r="CC17" s="2678" t="s">
        <v>288</v>
      </c>
      <c r="CD17" s="12"/>
      <c r="CE17" s="12"/>
      <c r="CF17" s="12"/>
      <c r="CG17" s="18"/>
    </row>
    <row r="18" spans="1:85" ht="45" customHeight="1" x14ac:dyDescent="0.2">
      <c r="A18" s="2657"/>
      <c r="B18" s="3205" t="s">
        <v>308</v>
      </c>
      <c r="C18" s="1376" t="s">
        <v>290</v>
      </c>
      <c r="D18" s="1376" t="s">
        <v>309</v>
      </c>
      <c r="E18" s="1704"/>
      <c r="F18" s="1666">
        <v>2022</v>
      </c>
      <c r="G18" s="1666">
        <v>2042</v>
      </c>
      <c r="H18" s="1665" t="s">
        <v>89</v>
      </c>
      <c r="I18" s="1666" t="s">
        <v>310</v>
      </c>
      <c r="J18" s="1667" t="s">
        <v>294</v>
      </c>
      <c r="K18" s="1667"/>
      <c r="L18" s="2230" t="s">
        <v>90</v>
      </c>
      <c r="M18" s="2231" t="s">
        <v>311</v>
      </c>
      <c r="N18" s="2230"/>
      <c r="O18" s="2230"/>
      <c r="P18" s="1667"/>
      <c r="Q18" s="1705"/>
      <c r="R18" s="1669"/>
      <c r="S18" s="1669"/>
      <c r="T18" s="1669"/>
      <c r="U18" s="3793"/>
      <c r="V18" s="1669"/>
      <c r="W18" s="1695" t="str">
        <f t="shared" si="0"/>
        <v>Yes</v>
      </c>
      <c r="X18" s="1672" t="s">
        <v>93</v>
      </c>
      <c r="Y18" s="1376" t="s">
        <v>94</v>
      </c>
      <c r="Z18" s="1376"/>
      <c r="AA18" s="2313" t="s">
        <v>312</v>
      </c>
      <c r="AB18" s="2313" t="s">
        <v>296</v>
      </c>
      <c r="AC18" s="2314"/>
      <c r="AD18" s="2813" t="s">
        <v>91</v>
      </c>
      <c r="AE18" s="4147" t="s">
        <v>313</v>
      </c>
      <c r="AF18" s="1676" t="s">
        <v>314</v>
      </c>
      <c r="AG18" s="1674">
        <v>44378</v>
      </c>
      <c r="AH18" s="1674"/>
      <c r="AI18" s="1674"/>
      <c r="AJ18" s="3006"/>
      <c r="AK18" s="1677"/>
      <c r="AL18" s="1679"/>
      <c r="AM18" s="1676"/>
      <c r="AN18" s="1678"/>
      <c r="AO18" s="1679"/>
      <c r="AP18" s="1679"/>
      <c r="AQ18" s="1680"/>
      <c r="AR18" s="1697"/>
      <c r="AS18" s="1679"/>
      <c r="AT18" s="1680"/>
      <c r="AU18" s="1678"/>
      <c r="AV18" s="1679"/>
      <c r="AW18" s="1679"/>
      <c r="AX18" s="1680"/>
      <c r="AY18" s="1698"/>
      <c r="AZ18" s="1679"/>
      <c r="BA18" s="1721"/>
      <c r="BB18" s="1678"/>
      <c r="BC18" s="1679"/>
      <c r="BD18" s="1679"/>
      <c r="BE18" s="1680"/>
      <c r="BF18" s="1680"/>
      <c r="BG18" s="4200" t="s">
        <v>315</v>
      </c>
      <c r="BH18" s="2234">
        <v>44652</v>
      </c>
      <c r="BI18" s="2234"/>
      <c r="BJ18" s="4178" t="s">
        <v>316</v>
      </c>
      <c r="BK18" s="2237">
        <v>45017</v>
      </c>
      <c r="BL18" s="1683"/>
      <c r="BM18" s="4158" t="s">
        <v>114</v>
      </c>
      <c r="BN18" s="1682" t="s">
        <v>114</v>
      </c>
      <c r="BO18" s="1683"/>
      <c r="BP18" s="1376" t="s">
        <v>317</v>
      </c>
      <c r="BQ18" s="4184"/>
      <c r="BR18" s="1376"/>
      <c r="BS18" s="1376" t="s">
        <v>318</v>
      </c>
      <c r="BT18" s="1684">
        <v>44628</v>
      </c>
      <c r="BU18" s="1684"/>
      <c r="BV18" s="1666" t="s">
        <v>116</v>
      </c>
      <c r="BW18" s="1684">
        <v>44628</v>
      </c>
      <c r="BX18" s="1684"/>
      <c r="BY18" s="1666" t="s">
        <v>116</v>
      </c>
      <c r="BZ18" s="1684">
        <v>44740</v>
      </c>
      <c r="CA18" s="2387" t="s">
        <v>319</v>
      </c>
      <c r="CB18" s="1699"/>
      <c r="CC18" s="1703" t="s">
        <v>105</v>
      </c>
      <c r="CD18" s="513"/>
      <c r="CE18" s="513"/>
      <c r="CF18" s="513"/>
      <c r="CG18" s="515"/>
    </row>
    <row r="19" spans="1:85" ht="45" customHeight="1" x14ac:dyDescent="0.2">
      <c r="A19" s="3224"/>
      <c r="B19" s="3300" t="s">
        <v>289</v>
      </c>
      <c r="C19" s="2900" t="s">
        <v>290</v>
      </c>
      <c r="D19" s="4006" t="s">
        <v>291</v>
      </c>
      <c r="E19" s="3957">
        <v>2103</v>
      </c>
      <c r="F19" s="2893" t="s">
        <v>292</v>
      </c>
      <c r="G19" s="2893" t="s">
        <v>293</v>
      </c>
      <c r="H19" s="3915" t="s">
        <v>89</v>
      </c>
      <c r="I19" s="2902" t="s">
        <v>89</v>
      </c>
      <c r="J19" s="2894" t="s">
        <v>294</v>
      </c>
      <c r="K19" s="2894"/>
      <c r="L19" s="2894"/>
      <c r="M19" s="4373"/>
      <c r="N19" s="2894"/>
      <c r="O19" s="2894"/>
      <c r="P19" s="2894">
        <v>44435</v>
      </c>
      <c r="Q19" s="3916">
        <v>44547</v>
      </c>
      <c r="R19" s="2903">
        <v>44908</v>
      </c>
      <c r="S19" s="2903"/>
      <c r="T19" s="2903"/>
      <c r="U19" s="3917"/>
      <c r="V19" s="3918"/>
      <c r="W19" s="2904" t="str">
        <f t="shared" si="0"/>
        <v>Yes</v>
      </c>
      <c r="X19" s="2905" t="s">
        <v>93</v>
      </c>
      <c r="Y19" s="2900" t="s">
        <v>94</v>
      </c>
      <c r="Z19" s="2902"/>
      <c r="AA19" s="2927" t="s">
        <v>295</v>
      </c>
      <c r="AB19" s="2928" t="s">
        <v>296</v>
      </c>
      <c r="AC19" s="2928"/>
      <c r="AD19" s="4012" t="s">
        <v>297</v>
      </c>
      <c r="AE19" s="4202" t="s">
        <v>298</v>
      </c>
      <c r="AF19" s="3921" t="s">
        <v>299</v>
      </c>
      <c r="AG19" s="3922">
        <v>43922</v>
      </c>
      <c r="AH19" s="3922">
        <v>43927</v>
      </c>
      <c r="AI19" s="3922">
        <v>43983</v>
      </c>
      <c r="AJ19" s="3923" t="s">
        <v>300</v>
      </c>
      <c r="AK19" s="3925"/>
      <c r="AL19" s="3927" t="s">
        <v>301</v>
      </c>
      <c r="AM19" s="3921" t="s">
        <v>302</v>
      </c>
      <c r="AN19" s="3922">
        <v>44136</v>
      </c>
      <c r="AO19" s="3922">
        <v>44203</v>
      </c>
      <c r="AP19" s="3922">
        <v>44245</v>
      </c>
      <c r="AQ19" s="2902" t="s">
        <v>303</v>
      </c>
      <c r="AR19" s="4017"/>
      <c r="AS19" s="3927"/>
      <c r="AT19" s="3915"/>
      <c r="AU19" s="3922"/>
      <c r="AV19" s="3927"/>
      <c r="AW19" s="3927"/>
      <c r="AX19" s="3915"/>
      <c r="AY19" s="4027"/>
      <c r="AZ19" s="3927"/>
      <c r="BA19" s="3915"/>
      <c r="BB19" s="3927"/>
      <c r="BC19" s="3927"/>
      <c r="BD19" s="3927"/>
      <c r="BE19" s="3915"/>
      <c r="BF19" s="3915"/>
      <c r="BG19" s="4162"/>
      <c r="BH19" s="3922"/>
      <c r="BI19" s="3930"/>
      <c r="BJ19" s="4162"/>
      <c r="BK19" s="3922"/>
      <c r="BL19" s="3930"/>
      <c r="BM19" s="4162"/>
      <c r="BN19" s="3922"/>
      <c r="BO19" s="3930"/>
      <c r="BP19" s="2900" t="s">
        <v>304</v>
      </c>
      <c r="BQ19" s="3258"/>
      <c r="BR19" s="3933"/>
      <c r="BS19" s="2900" t="s">
        <v>305</v>
      </c>
      <c r="BT19" s="2899">
        <v>44736</v>
      </c>
      <c r="BU19" s="2899">
        <v>44629</v>
      </c>
      <c r="BV19" s="2902" t="s">
        <v>116</v>
      </c>
      <c r="BW19" s="2899">
        <v>44656</v>
      </c>
      <c r="BX19" s="2899">
        <v>44629</v>
      </c>
      <c r="BY19" s="2902" t="s">
        <v>116</v>
      </c>
      <c r="BZ19" s="2899">
        <v>44629</v>
      </c>
      <c r="CA19" s="2899" t="s">
        <v>306</v>
      </c>
      <c r="CB19" s="2899"/>
      <c r="CC19" s="2900" t="s">
        <v>307</v>
      </c>
      <c r="CD19" s="12"/>
      <c r="CE19" s="12"/>
      <c r="CF19" s="12"/>
      <c r="CG19" s="18"/>
    </row>
    <row r="20" spans="1:85" ht="45" customHeight="1" x14ac:dyDescent="0.2">
      <c r="A20" s="2726" t="s">
        <v>320</v>
      </c>
      <c r="B20" s="3298"/>
      <c r="C20" s="1590" t="s">
        <v>290</v>
      </c>
      <c r="D20" s="1590" t="s">
        <v>321</v>
      </c>
      <c r="E20" s="7404">
        <v>2290</v>
      </c>
      <c r="F20" s="1591" t="s">
        <v>297</v>
      </c>
      <c r="G20" s="1591" t="s">
        <v>322</v>
      </c>
      <c r="H20" s="4464" t="s">
        <v>89</v>
      </c>
      <c r="I20" s="4464" t="s">
        <v>89</v>
      </c>
      <c r="J20" s="1592" t="s">
        <v>294</v>
      </c>
      <c r="K20" s="1592"/>
      <c r="L20" s="1592"/>
      <c r="M20" s="4035"/>
      <c r="N20" s="1592"/>
      <c r="O20" s="1592"/>
      <c r="P20" s="5061"/>
      <c r="Q20" s="4469"/>
      <c r="R20" s="4471"/>
      <c r="S20" s="4471"/>
      <c r="T20" s="4471"/>
      <c r="U20" s="4474"/>
      <c r="V20" s="5092"/>
      <c r="W20" s="1593" t="s">
        <v>93</v>
      </c>
      <c r="X20" s="1594" t="s">
        <v>93</v>
      </c>
      <c r="Y20" s="1584" t="s">
        <v>94</v>
      </c>
      <c r="Z20" s="3364"/>
      <c r="AA20" s="5129" t="s">
        <v>323</v>
      </c>
      <c r="AB20" s="2936" t="s">
        <v>324</v>
      </c>
      <c r="AC20" s="3237"/>
      <c r="AD20" s="5183" t="s">
        <v>4244</v>
      </c>
      <c r="AE20" s="4480">
        <v>44835</v>
      </c>
      <c r="AF20" s="4483" t="s">
        <v>302</v>
      </c>
      <c r="AG20" s="1597">
        <v>44835</v>
      </c>
      <c r="AH20" s="1598">
        <v>44838</v>
      </c>
      <c r="AI20" s="1598">
        <v>44880</v>
      </c>
      <c r="AJ20" s="3354" t="s">
        <v>325</v>
      </c>
      <c r="AK20" s="1600"/>
      <c r="AL20" s="4487" t="s">
        <v>326</v>
      </c>
      <c r="AM20" s="4483" t="s">
        <v>327</v>
      </c>
      <c r="AN20" s="5251">
        <v>45200</v>
      </c>
      <c r="AO20" s="4490">
        <v>45334</v>
      </c>
      <c r="AP20" s="4490">
        <v>45390</v>
      </c>
      <c r="AQ20" s="5252" t="s">
        <v>328</v>
      </c>
      <c r="AR20" s="1601"/>
      <c r="AS20" s="4487" t="s">
        <v>329</v>
      </c>
      <c r="AT20" s="4493" t="s">
        <v>327</v>
      </c>
      <c r="AU20" s="5251">
        <v>45870</v>
      </c>
      <c r="AV20" s="4490"/>
      <c r="AW20" s="4490"/>
      <c r="AX20" s="4491"/>
      <c r="AY20" s="5306"/>
      <c r="AZ20" s="4487"/>
      <c r="BA20" s="5315"/>
      <c r="BB20" s="5251"/>
      <c r="BC20" s="4490"/>
      <c r="BD20" s="4490"/>
      <c r="BE20" s="4491"/>
      <c r="BF20" s="4491"/>
      <c r="BG20" s="4494" t="s">
        <v>925</v>
      </c>
      <c r="BH20" s="1597">
        <v>46113</v>
      </c>
      <c r="BI20" s="5337"/>
      <c r="BJ20" s="5331" t="s">
        <v>4245</v>
      </c>
      <c r="BK20" s="5344">
        <v>46204</v>
      </c>
      <c r="BL20" s="1603"/>
      <c r="BM20" s="5331" t="s">
        <v>1859</v>
      </c>
      <c r="BN20" s="5350">
        <v>46539</v>
      </c>
      <c r="BO20" s="1603"/>
      <c r="BP20" s="2739" t="s">
        <v>4246</v>
      </c>
      <c r="BQ20" s="4772" t="s">
        <v>4247</v>
      </c>
      <c r="BR20" s="3946"/>
      <c r="BS20" s="2739"/>
      <c r="BT20" s="1604">
        <v>45317</v>
      </c>
      <c r="BU20" s="1604">
        <v>45659</v>
      </c>
      <c r="BV20" s="1587" t="s">
        <v>116</v>
      </c>
      <c r="BW20" s="1604"/>
      <c r="BX20" s="1604">
        <v>45659</v>
      </c>
      <c r="BY20" s="1587" t="s">
        <v>116</v>
      </c>
      <c r="BZ20" s="1604">
        <v>45659</v>
      </c>
      <c r="CA20" s="5442" t="s">
        <v>262</v>
      </c>
      <c r="CB20" s="1556"/>
      <c r="CC20" s="540" t="s">
        <v>105</v>
      </c>
      <c r="CD20" s="58"/>
      <c r="CE20" s="58"/>
      <c r="CF20" s="58"/>
      <c r="CG20" s="58"/>
    </row>
    <row r="21" spans="1:85" ht="45" customHeight="1" x14ac:dyDescent="0.2">
      <c r="A21" s="4946" t="s">
        <v>334</v>
      </c>
      <c r="B21" s="4964"/>
      <c r="C21" s="4946" t="s">
        <v>335</v>
      </c>
      <c r="D21" s="4946" t="s">
        <v>336</v>
      </c>
      <c r="E21" s="7419">
        <v>2183</v>
      </c>
      <c r="F21" s="5012" t="s">
        <v>337</v>
      </c>
      <c r="G21" s="5012" t="s">
        <v>266</v>
      </c>
      <c r="H21" s="5018" t="s">
        <v>89</v>
      </c>
      <c r="I21" s="5018" t="s">
        <v>89</v>
      </c>
      <c r="J21" s="5035">
        <v>43845</v>
      </c>
      <c r="K21" s="5035"/>
      <c r="L21" s="5035"/>
      <c r="M21" s="5047"/>
      <c r="N21" s="5035"/>
      <c r="O21" s="5035" t="s">
        <v>90</v>
      </c>
      <c r="P21" s="5062">
        <v>44727</v>
      </c>
      <c r="Q21" s="5062">
        <v>44938</v>
      </c>
      <c r="R21" s="5035"/>
      <c r="S21" s="5035"/>
      <c r="T21" s="5035"/>
      <c r="U21" s="5083"/>
      <c r="V21" s="5035"/>
      <c r="W21" s="5035" t="str">
        <f t="shared" ref="W21:W30" si="1">IF(OR(X21="Yes", Y21="Web-page timetable", Z21="YES"), "Yes")</f>
        <v>Yes</v>
      </c>
      <c r="X21" s="5114" t="s">
        <v>93</v>
      </c>
      <c r="Y21" s="4946" t="s">
        <v>94</v>
      </c>
      <c r="Z21" s="4946"/>
      <c r="AA21" s="5130" t="s">
        <v>338</v>
      </c>
      <c r="AB21" s="5130" t="s">
        <v>339</v>
      </c>
      <c r="AC21" s="5173"/>
      <c r="AD21" s="5083">
        <v>44562</v>
      </c>
      <c r="AE21" s="5083" t="s">
        <v>340</v>
      </c>
      <c r="AF21" s="5012" t="s">
        <v>142</v>
      </c>
      <c r="AG21" s="5083">
        <v>44026</v>
      </c>
      <c r="AH21" s="5083">
        <v>44013</v>
      </c>
      <c r="AI21" s="5083">
        <v>44088</v>
      </c>
      <c r="AJ21" s="5211" t="s">
        <v>341</v>
      </c>
      <c r="AK21" s="5018"/>
      <c r="AL21" s="5083" t="s">
        <v>342</v>
      </c>
      <c r="AM21" s="5012" t="s">
        <v>343</v>
      </c>
      <c r="AN21" s="5083">
        <v>44378</v>
      </c>
      <c r="AO21" s="5083">
        <v>44391</v>
      </c>
      <c r="AP21" s="5083">
        <v>44443</v>
      </c>
      <c r="AQ21" s="5018" t="s">
        <v>341</v>
      </c>
      <c r="AR21" s="5018"/>
      <c r="AS21" s="5083"/>
      <c r="AT21" s="5018"/>
      <c r="AU21" s="5083"/>
      <c r="AV21" s="5083"/>
      <c r="AW21" s="5083"/>
      <c r="AX21" s="5018"/>
      <c r="AY21" s="5018"/>
      <c r="AZ21" s="5083"/>
      <c r="BA21" s="5018"/>
      <c r="BB21" s="5083"/>
      <c r="BC21" s="5083"/>
      <c r="BD21" s="5083"/>
      <c r="BE21" s="5018"/>
      <c r="BF21" s="5018"/>
      <c r="BG21" s="5083" t="s">
        <v>344</v>
      </c>
      <c r="BH21" s="5083">
        <v>44682</v>
      </c>
      <c r="BI21" s="5338">
        <v>44727</v>
      </c>
      <c r="BJ21" s="5083">
        <v>44927</v>
      </c>
      <c r="BK21" s="5083">
        <v>44927</v>
      </c>
      <c r="BL21" s="5338">
        <v>44938</v>
      </c>
      <c r="BM21" s="5083">
        <v>45261</v>
      </c>
      <c r="BN21" s="5083">
        <v>45261</v>
      </c>
      <c r="BO21" s="5083"/>
      <c r="BP21" s="4946" t="s">
        <v>345</v>
      </c>
      <c r="BQ21" s="5387"/>
      <c r="BR21" s="5415"/>
      <c r="BS21" s="4946"/>
      <c r="BT21" s="5433">
        <v>45937</v>
      </c>
      <c r="BU21" s="5433">
        <v>44461</v>
      </c>
      <c r="BV21" s="5018" t="s">
        <v>116</v>
      </c>
      <c r="BW21" s="5433"/>
      <c r="BX21" s="5433">
        <v>44960</v>
      </c>
      <c r="BY21" s="5018" t="s">
        <v>116</v>
      </c>
      <c r="BZ21" s="5433"/>
      <c r="CA21" s="5451" t="s">
        <v>4448</v>
      </c>
      <c r="CB21" s="5454"/>
      <c r="CC21" s="2186" t="s">
        <v>347</v>
      </c>
      <c r="CD21" s="12"/>
      <c r="CE21" s="12"/>
      <c r="CF21" s="12"/>
      <c r="CG21" s="18"/>
    </row>
    <row r="22" spans="1:85" ht="45" customHeight="1" x14ac:dyDescent="0.2">
      <c r="A22" s="4948" t="s">
        <v>348</v>
      </c>
      <c r="B22" s="4962"/>
      <c r="C22" s="4977" t="s">
        <v>349</v>
      </c>
      <c r="D22" s="4049" t="s">
        <v>350</v>
      </c>
      <c r="E22" s="4571" t="s">
        <v>193</v>
      </c>
      <c r="F22" s="4016"/>
      <c r="G22" s="4016"/>
      <c r="H22" s="4024" t="s">
        <v>89</v>
      </c>
      <c r="I22" s="5028" t="s">
        <v>89</v>
      </c>
      <c r="J22" s="4051">
        <v>45042</v>
      </c>
      <c r="K22" s="4051">
        <v>40961</v>
      </c>
      <c r="L22" s="4051"/>
      <c r="M22" s="4778"/>
      <c r="N22" s="4051"/>
      <c r="O22" s="4051"/>
      <c r="P22" s="3975"/>
      <c r="Q22" s="4053"/>
      <c r="R22" s="4010"/>
      <c r="S22" s="4010"/>
      <c r="T22" s="4010"/>
      <c r="U22" s="5086" t="s">
        <v>351</v>
      </c>
      <c r="V22" s="5098" t="s">
        <v>352</v>
      </c>
      <c r="W22" s="4779" t="str">
        <f t="shared" si="1"/>
        <v>Yes</v>
      </c>
      <c r="X22" s="4054" t="s">
        <v>93</v>
      </c>
      <c r="Y22" s="4031" t="s">
        <v>94</v>
      </c>
      <c r="Z22" s="4031"/>
      <c r="AA22" s="4056"/>
      <c r="AB22" s="5161" t="s">
        <v>353</v>
      </c>
      <c r="AC22" s="4055"/>
      <c r="AD22" s="4060">
        <v>45717</v>
      </c>
      <c r="AE22" s="4291">
        <v>47058</v>
      </c>
      <c r="AF22" s="4013" t="s">
        <v>210</v>
      </c>
      <c r="AG22" s="4015">
        <v>47058</v>
      </c>
      <c r="AH22" s="4015"/>
      <c r="AI22" s="4015"/>
      <c r="AJ22" s="4057"/>
      <c r="AK22" s="4058"/>
      <c r="AL22" s="5234"/>
      <c r="AM22" s="5245"/>
      <c r="AN22" s="4015"/>
      <c r="AO22" s="4015"/>
      <c r="AP22" s="4015"/>
      <c r="AQ22" s="4043"/>
      <c r="AR22" s="4780"/>
      <c r="AS22" s="4023"/>
      <c r="AT22" s="4024"/>
      <c r="AU22" s="4023"/>
      <c r="AV22" s="4023"/>
      <c r="AW22" s="4023"/>
      <c r="AX22" s="4024"/>
      <c r="AY22" s="4781"/>
      <c r="AZ22" s="4023"/>
      <c r="BA22" s="4024"/>
      <c r="BB22" s="4023"/>
      <c r="BC22" s="4023"/>
      <c r="BD22" s="4023"/>
      <c r="BE22" s="4024"/>
      <c r="BF22" s="4024"/>
      <c r="BG22" s="4297">
        <v>47300</v>
      </c>
      <c r="BH22" s="4015">
        <v>47300</v>
      </c>
      <c r="BI22" s="4028"/>
      <c r="BJ22" s="4297">
        <v>47543</v>
      </c>
      <c r="BK22" s="4015">
        <v>47543</v>
      </c>
      <c r="BL22" s="4028"/>
      <c r="BM22" s="4297">
        <v>47757</v>
      </c>
      <c r="BN22" s="4015">
        <v>47757</v>
      </c>
      <c r="BO22" s="4028"/>
      <c r="BP22" s="4031" t="s">
        <v>354</v>
      </c>
      <c r="BQ22" s="4782" t="s">
        <v>355</v>
      </c>
      <c r="BR22" s="4567"/>
      <c r="BS22" s="4031"/>
      <c r="BT22" s="3976">
        <v>45888</v>
      </c>
      <c r="BU22" s="3976">
        <v>44320</v>
      </c>
      <c r="BV22" s="4043" t="s">
        <v>116</v>
      </c>
      <c r="BW22" s="3976">
        <v>45888</v>
      </c>
      <c r="BX22" s="3976">
        <v>45744</v>
      </c>
      <c r="BY22" s="4043" t="s">
        <v>116</v>
      </c>
      <c r="BZ22" s="3976">
        <v>45744</v>
      </c>
      <c r="CA22" s="3976" t="s">
        <v>104</v>
      </c>
      <c r="CB22" s="2149"/>
      <c r="CC22" s="2120" t="s">
        <v>356</v>
      </c>
      <c r="CD22" s="12"/>
      <c r="CE22" s="12"/>
      <c r="CF22" s="12"/>
      <c r="CG22" s="18"/>
    </row>
    <row r="23" spans="1:85" ht="45" customHeight="1" x14ac:dyDescent="0.2">
      <c r="A23" s="1549" t="s">
        <v>357</v>
      </c>
      <c r="B23" s="3295"/>
      <c r="C23" s="1381" t="s">
        <v>358</v>
      </c>
      <c r="D23" s="1380" t="s">
        <v>359</v>
      </c>
      <c r="E23" s="7352">
        <v>2300</v>
      </c>
      <c r="F23" s="1387">
        <v>2020</v>
      </c>
      <c r="G23" s="1387">
        <v>2042</v>
      </c>
      <c r="H23" s="1413" t="s">
        <v>89</v>
      </c>
      <c r="I23" s="1414" t="s">
        <v>89</v>
      </c>
      <c r="J23" s="1389">
        <v>42745</v>
      </c>
      <c r="K23" s="1389"/>
      <c r="L23" s="1389" t="s">
        <v>90</v>
      </c>
      <c r="M23" s="2002"/>
      <c r="N23" s="1389"/>
      <c r="O23" s="1389"/>
      <c r="P23" s="1388"/>
      <c r="Q23" s="1415"/>
      <c r="R23" s="1416"/>
      <c r="S23" s="1416"/>
      <c r="T23" s="1416"/>
      <c r="U23" s="3792">
        <v>43983</v>
      </c>
      <c r="V23" s="1434" t="s">
        <v>360</v>
      </c>
      <c r="W23" s="1391" t="str">
        <f t="shared" si="1"/>
        <v>Yes</v>
      </c>
      <c r="X23" s="1392" t="s">
        <v>93</v>
      </c>
      <c r="Y23" s="108" t="s">
        <v>94</v>
      </c>
      <c r="Z23" s="108"/>
      <c r="AA23" s="2761" t="s">
        <v>4449</v>
      </c>
      <c r="AB23" s="2761"/>
      <c r="AC23" s="2926"/>
      <c r="AD23" s="1418">
        <v>45658</v>
      </c>
      <c r="AE23" s="1570" t="s">
        <v>363</v>
      </c>
      <c r="AF23" s="1419" t="s">
        <v>364</v>
      </c>
      <c r="AG23" s="1396">
        <v>44835</v>
      </c>
      <c r="AH23" s="1397">
        <v>44858</v>
      </c>
      <c r="AI23" s="1397">
        <v>44900</v>
      </c>
      <c r="AJ23" s="3008" t="s">
        <v>365</v>
      </c>
      <c r="AK23" s="1399"/>
      <c r="AL23" s="7356" t="s">
        <v>366</v>
      </c>
      <c r="AM23" s="7354" t="s">
        <v>367</v>
      </c>
      <c r="AN23" s="1396">
        <v>45444</v>
      </c>
      <c r="AO23" s="1397">
        <v>45474</v>
      </c>
      <c r="AP23" s="1397">
        <v>45505</v>
      </c>
      <c r="AQ23" s="1398"/>
      <c r="AR23" s="1400"/>
      <c r="AS23" s="1420" t="s">
        <v>368</v>
      </c>
      <c r="AT23" s="1421" t="s">
        <v>369</v>
      </c>
      <c r="AU23" s="1422">
        <v>45992</v>
      </c>
      <c r="AV23" s="1423"/>
      <c r="AW23" s="1423"/>
      <c r="AX23" s="1424"/>
      <c r="AY23" s="1425"/>
      <c r="AZ23" s="1420"/>
      <c r="BA23" s="1421"/>
      <c r="BB23" s="1422"/>
      <c r="BC23" s="1423"/>
      <c r="BD23" s="1423"/>
      <c r="BE23" s="1424"/>
      <c r="BF23" s="1424"/>
      <c r="BG23" s="4085" t="s">
        <v>370</v>
      </c>
      <c r="BH23" s="1396">
        <v>46204</v>
      </c>
      <c r="BI23" s="1408"/>
      <c r="BJ23" s="4085">
        <v>46296</v>
      </c>
      <c r="BK23" s="1396">
        <v>46296</v>
      </c>
      <c r="BL23" s="1408"/>
      <c r="BM23" s="4085">
        <v>46631</v>
      </c>
      <c r="BN23" s="1396">
        <v>46631</v>
      </c>
      <c r="BO23" s="1408"/>
      <c r="BP23" s="540"/>
      <c r="BQ23" s="627" t="s">
        <v>409</v>
      </c>
      <c r="BR23" s="1178"/>
      <c r="BS23" s="540"/>
      <c r="BT23" s="1409">
        <v>45700</v>
      </c>
      <c r="BU23" s="1409">
        <v>45686</v>
      </c>
      <c r="BV23" s="1410" t="s">
        <v>116</v>
      </c>
      <c r="BW23" s="1409"/>
      <c r="BX23" s="1409">
        <v>45686</v>
      </c>
      <c r="BY23" s="1410" t="s">
        <v>116</v>
      </c>
      <c r="BZ23" s="1409"/>
      <c r="CA23" s="1409" t="s">
        <v>262</v>
      </c>
      <c r="CB23" s="1409"/>
      <c r="CC23" s="540" t="s">
        <v>105</v>
      </c>
      <c r="CD23" s="12"/>
      <c r="CE23" s="12"/>
      <c r="CF23" s="12"/>
      <c r="CG23" s="18"/>
    </row>
    <row r="24" spans="1:85" ht="45" customHeight="1" x14ac:dyDescent="0.2">
      <c r="A24" s="1549" t="s">
        <v>372</v>
      </c>
      <c r="B24" s="3298"/>
      <c r="C24" s="1381" t="s">
        <v>373</v>
      </c>
      <c r="D24" s="1380" t="s">
        <v>374</v>
      </c>
      <c r="E24" s="7352">
        <v>2112</v>
      </c>
      <c r="F24" s="1387">
        <v>2022</v>
      </c>
      <c r="G24" s="1385" t="s">
        <v>1420</v>
      </c>
      <c r="H24" s="1413" t="s">
        <v>89</v>
      </c>
      <c r="I24" s="1414" t="s">
        <v>89</v>
      </c>
      <c r="J24" s="1389">
        <v>41326</v>
      </c>
      <c r="K24" s="1389"/>
      <c r="L24" s="1389" t="s">
        <v>90</v>
      </c>
      <c r="M24" s="2002"/>
      <c r="N24" s="1389"/>
      <c r="O24" s="1389"/>
      <c r="P24" s="1388"/>
      <c r="Q24" s="1415"/>
      <c r="R24" s="1416"/>
      <c r="S24" s="1416"/>
      <c r="T24" s="1416"/>
      <c r="U24" s="3792"/>
      <c r="V24" s="1417"/>
      <c r="W24" s="1391" t="str">
        <f t="shared" si="1"/>
        <v>Yes</v>
      </c>
      <c r="X24" s="1392" t="s">
        <v>93</v>
      </c>
      <c r="Y24" s="108" t="s">
        <v>94</v>
      </c>
      <c r="Z24" s="108"/>
      <c r="AA24" s="2761" t="s">
        <v>375</v>
      </c>
      <c r="AB24" s="3271" t="s">
        <v>376</v>
      </c>
      <c r="AC24" s="2967"/>
      <c r="AD24" s="1418">
        <v>45717</v>
      </c>
      <c r="AE24" s="1570" t="s">
        <v>377</v>
      </c>
      <c r="AF24" s="1419" t="s">
        <v>142</v>
      </c>
      <c r="AG24" s="1396">
        <v>43647</v>
      </c>
      <c r="AH24" s="1397">
        <v>43647</v>
      </c>
      <c r="AI24" s="1397">
        <v>43738</v>
      </c>
      <c r="AJ24" s="3008" t="s">
        <v>378</v>
      </c>
      <c r="AK24" s="1399" t="s">
        <v>379</v>
      </c>
      <c r="AL24" s="7420" t="s">
        <v>380</v>
      </c>
      <c r="AM24" s="7354" t="s">
        <v>158</v>
      </c>
      <c r="AN24" s="1396">
        <v>44197</v>
      </c>
      <c r="AO24" s="1397">
        <v>44197</v>
      </c>
      <c r="AP24" s="1397">
        <v>44256</v>
      </c>
      <c r="AQ24" s="1398" t="s">
        <v>378</v>
      </c>
      <c r="AR24" s="1400"/>
      <c r="AS24" s="1420"/>
      <c r="AT24" s="1421"/>
      <c r="AU24" s="1432"/>
      <c r="AV24" s="1423"/>
      <c r="AW24" s="1423"/>
      <c r="AX24" s="1424"/>
      <c r="AY24" s="1425"/>
      <c r="AZ24" s="1420"/>
      <c r="BA24" s="1431"/>
      <c r="BB24" s="1432"/>
      <c r="BC24" s="1423"/>
      <c r="BD24" s="1423"/>
      <c r="BE24" s="1424"/>
      <c r="BF24" s="1424"/>
      <c r="BG24" s="4085">
        <v>45839</v>
      </c>
      <c r="BH24" s="1396">
        <v>45839</v>
      </c>
      <c r="BI24" s="1397"/>
      <c r="BJ24" s="4085">
        <v>46022</v>
      </c>
      <c r="BK24" s="1396">
        <v>45992</v>
      </c>
      <c r="BL24" s="1408"/>
      <c r="BM24" s="4085">
        <v>46357</v>
      </c>
      <c r="BN24" s="1435">
        <v>46357</v>
      </c>
      <c r="BO24" s="1408"/>
      <c r="BP24" s="540" t="s">
        <v>383</v>
      </c>
      <c r="BQ24" s="627" t="s">
        <v>355</v>
      </c>
      <c r="BR24" s="540"/>
      <c r="BS24" s="540"/>
      <c r="BT24" s="1409">
        <v>45868</v>
      </c>
      <c r="BU24" s="1409">
        <v>45763</v>
      </c>
      <c r="BV24" s="1410" t="s">
        <v>4248</v>
      </c>
      <c r="BW24" s="1409">
        <v>45559</v>
      </c>
      <c r="BX24" s="1409">
        <v>45635</v>
      </c>
      <c r="BY24" s="1410" t="s">
        <v>116</v>
      </c>
      <c r="BZ24" s="1409">
        <v>45635</v>
      </c>
      <c r="CA24" s="1409" t="s">
        <v>178</v>
      </c>
      <c r="CB24" s="1409"/>
      <c r="CC24" s="540" t="s">
        <v>385</v>
      </c>
      <c r="CD24" s="12"/>
      <c r="CE24" s="12"/>
      <c r="CF24" s="12"/>
      <c r="CG24" s="18"/>
    </row>
    <row r="25" spans="1:85" ht="45" customHeight="1" x14ac:dyDescent="0.2">
      <c r="A25" s="2725" t="s">
        <v>386</v>
      </c>
      <c r="B25" s="3301"/>
      <c r="C25" s="2120" t="s">
        <v>387</v>
      </c>
      <c r="D25" s="2122" t="s">
        <v>388</v>
      </c>
      <c r="E25" s="3133">
        <v>2104</v>
      </c>
      <c r="F25" s="2141">
        <v>2021</v>
      </c>
      <c r="G25" s="2141">
        <v>2037</v>
      </c>
      <c r="H25" s="2125" t="s">
        <v>89</v>
      </c>
      <c r="I25" s="2126" t="s">
        <v>89</v>
      </c>
      <c r="J25" s="2127">
        <v>45316</v>
      </c>
      <c r="K25" s="2127">
        <v>40570</v>
      </c>
      <c r="L25" s="2127" t="s">
        <v>90</v>
      </c>
      <c r="M25" s="2128" t="s">
        <v>389</v>
      </c>
      <c r="N25" s="2127"/>
      <c r="O25" s="2127"/>
      <c r="P25" s="2129">
        <v>44596</v>
      </c>
      <c r="Q25" s="2130">
        <v>44778</v>
      </c>
      <c r="R25" s="2131">
        <v>45271</v>
      </c>
      <c r="S25" s="2307"/>
      <c r="T25" s="2307"/>
      <c r="U25" s="3796"/>
      <c r="V25" s="2133"/>
      <c r="W25" s="2134" t="b">
        <f t="shared" si="1"/>
        <v>0</v>
      </c>
      <c r="X25" s="2135" t="s">
        <v>237</v>
      </c>
      <c r="Y25" s="2120" t="s">
        <v>94</v>
      </c>
      <c r="Z25" s="2141"/>
      <c r="AA25" s="2922" t="s">
        <v>390</v>
      </c>
      <c r="AB25" s="3971" t="s">
        <v>391</v>
      </c>
      <c r="AC25" s="2923"/>
      <c r="AD25" s="2137">
        <v>45170</v>
      </c>
      <c r="AE25" s="2485" t="s">
        <v>392</v>
      </c>
      <c r="AF25" s="2139" t="s">
        <v>364</v>
      </c>
      <c r="AG25" s="2140">
        <v>43525</v>
      </c>
      <c r="AH25" s="2140">
        <v>43507</v>
      </c>
      <c r="AI25" s="2140">
        <v>43556</v>
      </c>
      <c r="AJ25" s="3010" t="s">
        <v>393</v>
      </c>
      <c r="AK25" s="2142" t="s">
        <v>394</v>
      </c>
      <c r="AL25" s="4938">
        <v>44075</v>
      </c>
      <c r="AM25" s="3429" t="s">
        <v>395</v>
      </c>
      <c r="AN25" s="2140">
        <v>44075</v>
      </c>
      <c r="AO25" s="2140">
        <v>44204</v>
      </c>
      <c r="AP25" s="2140">
        <v>44246</v>
      </c>
      <c r="AQ25" s="2141" t="s">
        <v>396</v>
      </c>
      <c r="AR25" s="2144"/>
      <c r="AS25" s="2145"/>
      <c r="AT25" s="2125"/>
      <c r="AU25" s="2145"/>
      <c r="AV25" s="2145"/>
      <c r="AW25" s="2145"/>
      <c r="AX25" s="2125"/>
      <c r="AY25" s="2146"/>
      <c r="AZ25" s="2145"/>
      <c r="BA25" s="2125"/>
      <c r="BB25" s="2145"/>
      <c r="BC25" s="2145"/>
      <c r="BD25" s="2145"/>
      <c r="BE25" s="2125"/>
      <c r="BF25" s="2125"/>
      <c r="BG25" s="4161" t="s">
        <v>397</v>
      </c>
      <c r="BH25" s="2140">
        <v>44562</v>
      </c>
      <c r="BI25" s="2148">
        <v>44596</v>
      </c>
      <c r="BJ25" s="4161" t="s">
        <v>398</v>
      </c>
      <c r="BK25" s="2140">
        <v>44713</v>
      </c>
      <c r="BL25" s="2148">
        <v>44778</v>
      </c>
      <c r="BM25" s="4161" t="s">
        <v>399</v>
      </c>
      <c r="BN25" s="2140">
        <v>45108</v>
      </c>
      <c r="BO25" s="2148">
        <v>45316</v>
      </c>
      <c r="BP25" s="3212" t="s">
        <v>400</v>
      </c>
      <c r="BQ25" s="3212" t="s">
        <v>401</v>
      </c>
      <c r="BR25" s="2304"/>
      <c r="BS25" s="3212"/>
      <c r="BT25" s="2149">
        <v>45700</v>
      </c>
      <c r="BU25" s="2149">
        <v>44428</v>
      </c>
      <c r="BV25" s="2141" t="s">
        <v>116</v>
      </c>
      <c r="BW25" s="2149">
        <v>44645</v>
      </c>
      <c r="BX25" s="2149">
        <v>44428</v>
      </c>
      <c r="BY25" s="2141" t="s">
        <v>116</v>
      </c>
      <c r="BZ25" s="2149"/>
      <c r="CA25" s="2149" t="s">
        <v>402</v>
      </c>
      <c r="CB25" s="2149"/>
      <c r="CC25" s="2120" t="s">
        <v>403</v>
      </c>
      <c r="CD25" s="12"/>
      <c r="CE25" s="12"/>
      <c r="CF25" s="12"/>
      <c r="CG25" s="18"/>
    </row>
    <row r="26" spans="1:85" ht="45" customHeight="1" x14ac:dyDescent="0.2">
      <c r="A26" s="4943" t="s">
        <v>404</v>
      </c>
      <c r="B26" s="4962"/>
      <c r="C26" s="3688" t="s">
        <v>405</v>
      </c>
      <c r="D26" s="3689" t="s">
        <v>406</v>
      </c>
      <c r="E26" s="3690">
        <v>2301</v>
      </c>
      <c r="F26" s="3695">
        <v>2023</v>
      </c>
      <c r="G26" s="3695">
        <v>2042</v>
      </c>
      <c r="H26" s="3692" t="s">
        <v>89</v>
      </c>
      <c r="I26" s="3693" t="s">
        <v>89</v>
      </c>
      <c r="J26" s="3694">
        <v>42389</v>
      </c>
      <c r="K26" s="3694"/>
      <c r="L26" s="3649"/>
      <c r="M26" s="3863"/>
      <c r="N26" s="3649"/>
      <c r="O26" s="3649"/>
      <c r="P26" s="3696"/>
      <c r="Q26" s="3697"/>
      <c r="R26" s="3698"/>
      <c r="S26" s="3698"/>
      <c r="T26" s="3698"/>
      <c r="U26" s="3794"/>
      <c r="V26" s="3699"/>
      <c r="W26" s="3700" t="str">
        <f t="shared" si="1"/>
        <v>Yes</v>
      </c>
      <c r="X26" s="3701" t="s">
        <v>93</v>
      </c>
      <c r="Y26" s="3688" t="s">
        <v>94</v>
      </c>
      <c r="Z26" s="3688"/>
      <c r="AA26" s="3702" t="s">
        <v>407</v>
      </c>
      <c r="AB26" s="3703" t="s">
        <v>407</v>
      </c>
      <c r="AC26" s="3656"/>
      <c r="AD26" s="3704">
        <v>45689</v>
      </c>
      <c r="AE26" s="4145">
        <v>46388</v>
      </c>
      <c r="AF26" s="3705" t="s">
        <v>210</v>
      </c>
      <c r="AG26" s="4145">
        <v>46388</v>
      </c>
      <c r="AH26" s="3706"/>
      <c r="AI26" s="3706"/>
      <c r="AJ26" s="3713"/>
      <c r="AK26" s="3661"/>
      <c r="AL26" s="4111"/>
      <c r="AM26" s="4086"/>
      <c r="AN26" s="3706"/>
      <c r="AO26" s="3706"/>
      <c r="AP26" s="3706"/>
      <c r="AQ26" s="3695"/>
      <c r="AR26" s="3663"/>
      <c r="AS26" s="3709"/>
      <c r="AT26" s="3692"/>
      <c r="AU26" s="3709"/>
      <c r="AV26" s="3709"/>
      <c r="AW26" s="3709"/>
      <c r="AX26" s="3692"/>
      <c r="AY26" s="3666"/>
      <c r="AZ26" s="3709"/>
      <c r="BA26" s="3692"/>
      <c r="BB26" s="3709"/>
      <c r="BC26" s="3709"/>
      <c r="BD26" s="3709"/>
      <c r="BE26" s="3692"/>
      <c r="BF26" s="3648"/>
      <c r="BG26" s="3709">
        <v>47209</v>
      </c>
      <c r="BH26" s="3709">
        <v>47209</v>
      </c>
      <c r="BI26" s="3711"/>
      <c r="BJ26" s="4089">
        <v>47515</v>
      </c>
      <c r="BK26" s="4089">
        <v>47515</v>
      </c>
      <c r="BL26" s="3711"/>
      <c r="BM26" s="4089">
        <v>47880</v>
      </c>
      <c r="BN26" s="4089">
        <v>47880</v>
      </c>
      <c r="BO26" s="3711"/>
      <c r="BP26" s="3688" t="s">
        <v>4423</v>
      </c>
      <c r="BQ26" s="4182" t="s">
        <v>409</v>
      </c>
      <c r="BR26" s="3646" t="s">
        <v>410</v>
      </c>
      <c r="BS26" s="3646"/>
      <c r="BT26" s="3716">
        <v>45594</v>
      </c>
      <c r="BU26" s="3716">
        <v>45763</v>
      </c>
      <c r="BV26" s="3695" t="s">
        <v>4248</v>
      </c>
      <c r="BW26" s="3716">
        <v>45594</v>
      </c>
      <c r="BX26" s="3716">
        <v>44855</v>
      </c>
      <c r="BY26" s="3695" t="s">
        <v>116</v>
      </c>
      <c r="BZ26" s="3716">
        <v>45594</v>
      </c>
      <c r="CA26" s="3716" t="s">
        <v>4424</v>
      </c>
      <c r="CB26" s="1409"/>
      <c r="CC26" s="629" t="s">
        <v>105</v>
      </c>
      <c r="CD26" s="12"/>
      <c r="CE26" s="12"/>
      <c r="CF26" s="12"/>
      <c r="CG26" s="18"/>
    </row>
    <row r="27" spans="1:85" ht="45" customHeight="1" x14ac:dyDescent="0.2">
      <c r="A27" s="4943" t="s">
        <v>411</v>
      </c>
      <c r="B27" s="4960"/>
      <c r="C27" s="3688" t="s">
        <v>412</v>
      </c>
      <c r="D27" s="3689" t="s">
        <v>413</v>
      </c>
      <c r="E27" s="3690" t="s">
        <v>566</v>
      </c>
      <c r="F27" s="3691"/>
      <c r="G27" s="3691"/>
      <c r="H27" s="3692" t="s">
        <v>89</v>
      </c>
      <c r="I27" s="3695" t="s">
        <v>89</v>
      </c>
      <c r="J27" s="3696">
        <v>43894</v>
      </c>
      <c r="K27" s="3696"/>
      <c r="L27" s="3650"/>
      <c r="M27" s="3682"/>
      <c r="N27" s="3650"/>
      <c r="O27" s="3650"/>
      <c r="P27" s="3696"/>
      <c r="Q27" s="3697"/>
      <c r="R27" s="3698"/>
      <c r="S27" s="3698"/>
      <c r="T27" s="3698"/>
      <c r="U27" s="3794"/>
      <c r="V27" s="3699"/>
      <c r="W27" s="3700" t="str">
        <f t="shared" si="1"/>
        <v>Yes</v>
      </c>
      <c r="X27" s="3701" t="s">
        <v>93</v>
      </c>
      <c r="Y27" s="3688" t="s">
        <v>94</v>
      </c>
      <c r="Z27" s="3688"/>
      <c r="AA27" s="4307" t="s">
        <v>414</v>
      </c>
      <c r="AB27" s="3703" t="s">
        <v>4425</v>
      </c>
      <c r="AC27" s="3656"/>
      <c r="AD27" s="3704">
        <v>45689</v>
      </c>
      <c r="AE27" s="4145">
        <v>46661</v>
      </c>
      <c r="AF27" s="3705" t="s">
        <v>219</v>
      </c>
      <c r="AG27" s="4145">
        <v>46661</v>
      </c>
      <c r="AH27" s="3706"/>
      <c r="AI27" s="3706"/>
      <c r="AJ27" s="3713"/>
      <c r="AK27" s="3661"/>
      <c r="AL27" s="3709"/>
      <c r="AM27" s="3705"/>
      <c r="AN27" s="3706"/>
      <c r="AO27" s="3706"/>
      <c r="AP27" s="3706"/>
      <c r="AQ27" s="3695"/>
      <c r="AR27" s="3663"/>
      <c r="AS27" s="3709"/>
      <c r="AT27" s="3692"/>
      <c r="AU27" s="3709"/>
      <c r="AV27" s="3709"/>
      <c r="AW27" s="3709"/>
      <c r="AX27" s="3692"/>
      <c r="AY27" s="3666"/>
      <c r="AZ27" s="3709"/>
      <c r="BA27" s="3692"/>
      <c r="BB27" s="3709"/>
      <c r="BC27" s="3709"/>
      <c r="BD27" s="3709"/>
      <c r="BE27" s="3692"/>
      <c r="BF27" s="3648"/>
      <c r="BG27" s="4089">
        <v>47027</v>
      </c>
      <c r="BH27" s="3706">
        <v>47027</v>
      </c>
      <c r="BI27" s="3711"/>
      <c r="BJ27" s="4089">
        <v>47150</v>
      </c>
      <c r="BK27" s="3706">
        <v>47150</v>
      </c>
      <c r="BL27" s="3711"/>
      <c r="BM27" s="4089">
        <v>47453</v>
      </c>
      <c r="BN27" s="3706">
        <v>47453</v>
      </c>
      <c r="BO27" s="3711"/>
      <c r="BP27" s="3688" t="s">
        <v>4426</v>
      </c>
      <c r="BQ27" s="4182" t="s">
        <v>4427</v>
      </c>
      <c r="BR27" s="3684"/>
      <c r="BS27" s="3646"/>
      <c r="BT27" s="3716">
        <v>45317</v>
      </c>
      <c r="BU27" s="3716">
        <v>45763</v>
      </c>
      <c r="BV27" s="3695" t="s">
        <v>4248</v>
      </c>
      <c r="BW27" s="3716"/>
      <c r="BX27" s="3716">
        <v>45686</v>
      </c>
      <c r="BY27" s="3695" t="s">
        <v>116</v>
      </c>
      <c r="BZ27" s="3716">
        <v>45686</v>
      </c>
      <c r="CA27" s="3716" t="s">
        <v>104</v>
      </c>
      <c r="CB27" s="1409"/>
      <c r="CC27" s="542"/>
      <c r="CD27" s="12"/>
      <c r="CE27" s="12"/>
      <c r="CF27" s="12"/>
      <c r="CG27" s="18"/>
    </row>
    <row r="28" spans="1:85" ht="45" customHeight="1" x14ac:dyDescent="0.2">
      <c r="A28" s="2725" t="s">
        <v>419</v>
      </c>
      <c r="B28" s="3299"/>
      <c r="C28" s="2120" t="s">
        <v>420</v>
      </c>
      <c r="D28" s="2120" t="s">
        <v>421</v>
      </c>
      <c r="E28" s="2318">
        <v>2175</v>
      </c>
      <c r="F28" s="2141">
        <v>2022</v>
      </c>
      <c r="G28" s="2141">
        <v>2039</v>
      </c>
      <c r="H28" s="2124" t="s">
        <v>89</v>
      </c>
      <c r="I28" s="2141" t="s">
        <v>194</v>
      </c>
      <c r="J28" s="2127">
        <v>45372</v>
      </c>
      <c r="K28" s="2127">
        <v>40604</v>
      </c>
      <c r="L28" s="2679"/>
      <c r="M28" s="2680"/>
      <c r="N28" s="2679"/>
      <c r="O28" s="2127"/>
      <c r="P28" s="2129">
        <v>44417</v>
      </c>
      <c r="Q28" s="2130">
        <v>44606</v>
      </c>
      <c r="R28" s="2131">
        <v>45336</v>
      </c>
      <c r="S28" s="2131"/>
      <c r="T28" s="2131"/>
      <c r="U28" s="3796"/>
      <c r="V28" s="2133"/>
      <c r="W28" s="2134" t="str">
        <f t="shared" si="1"/>
        <v>Yes</v>
      </c>
      <c r="X28" s="2135" t="s">
        <v>93</v>
      </c>
      <c r="Y28" s="2120" t="s">
        <v>267</v>
      </c>
      <c r="Z28" s="2120"/>
      <c r="AA28" s="3004" t="s">
        <v>422</v>
      </c>
      <c r="AB28" s="3004"/>
      <c r="AC28" s="2923"/>
      <c r="AD28" s="3273" t="s">
        <v>423</v>
      </c>
      <c r="AE28" s="2485"/>
      <c r="AF28" s="2139"/>
      <c r="AG28" s="2140"/>
      <c r="AH28" s="2140"/>
      <c r="AI28" s="2140"/>
      <c r="AJ28" s="3010"/>
      <c r="AK28" s="2142"/>
      <c r="AL28" s="2140"/>
      <c r="AM28" s="2139"/>
      <c r="AN28" s="2140"/>
      <c r="AO28" s="2140"/>
      <c r="AP28" s="2140"/>
      <c r="AQ28" s="2141"/>
      <c r="AR28" s="2144"/>
      <c r="AS28" s="2145"/>
      <c r="AT28" s="2125"/>
      <c r="AU28" s="2475"/>
      <c r="AV28" s="2145"/>
      <c r="AW28" s="2145"/>
      <c r="AX28" s="2125"/>
      <c r="AY28" s="2146"/>
      <c r="AZ28" s="2145"/>
      <c r="BA28" s="2125"/>
      <c r="BB28" s="2145"/>
      <c r="BC28" s="2145"/>
      <c r="BD28" s="2145"/>
      <c r="BE28" s="2125"/>
      <c r="BF28" s="2125"/>
      <c r="BG28" s="4161"/>
      <c r="BH28" s="2140"/>
      <c r="BI28" s="2140">
        <v>44417</v>
      </c>
      <c r="BJ28" s="4161" t="s">
        <v>424</v>
      </c>
      <c r="BK28" s="2140">
        <v>44562</v>
      </c>
      <c r="BL28" s="2148">
        <v>44606</v>
      </c>
      <c r="BM28" s="4161"/>
      <c r="BN28" s="2137"/>
      <c r="BO28" s="2148">
        <v>45372</v>
      </c>
      <c r="BP28" s="3540" t="s">
        <v>425</v>
      </c>
      <c r="BQ28" s="4691"/>
      <c r="BR28" s="3540"/>
      <c r="BS28" s="3243" t="s">
        <v>426</v>
      </c>
      <c r="BT28" s="2149"/>
      <c r="BU28" s="2149"/>
      <c r="BV28" s="2141"/>
      <c r="BW28" s="2149"/>
      <c r="BX28" s="2149">
        <v>44440</v>
      </c>
      <c r="BY28" s="2149" t="s">
        <v>116</v>
      </c>
      <c r="BZ28" s="2149">
        <v>45279</v>
      </c>
      <c r="CA28" s="2149" t="s">
        <v>427</v>
      </c>
      <c r="CB28" s="2682"/>
      <c r="CC28" s="2678" t="s">
        <v>428</v>
      </c>
      <c r="CD28" s="12"/>
      <c r="CE28" s="12"/>
      <c r="CF28" s="12"/>
      <c r="CG28" s="18"/>
    </row>
    <row r="29" spans="1:85" ht="45" customHeight="1" x14ac:dyDescent="0.2">
      <c r="A29" s="4943" t="s">
        <v>437</v>
      </c>
      <c r="B29" s="4962"/>
      <c r="C29" s="3688" t="s">
        <v>438</v>
      </c>
      <c r="D29" s="3689" t="s">
        <v>439</v>
      </c>
      <c r="E29" s="3717" t="s">
        <v>226</v>
      </c>
      <c r="F29" s="3691"/>
      <c r="G29" s="3691"/>
      <c r="H29" s="3692"/>
      <c r="I29" s="3693"/>
      <c r="J29" s="3694">
        <v>43532</v>
      </c>
      <c r="K29" s="3694"/>
      <c r="L29" s="3767"/>
      <c r="M29" s="3768"/>
      <c r="N29" s="3767"/>
      <c r="O29" s="3694"/>
      <c r="P29" s="3696"/>
      <c r="Q29" s="3697"/>
      <c r="R29" s="3698"/>
      <c r="S29" s="3698"/>
      <c r="T29" s="3698"/>
      <c r="U29" s="3794">
        <v>45474</v>
      </c>
      <c r="V29" s="3699" t="s">
        <v>440</v>
      </c>
      <c r="W29" s="3700" t="b">
        <f t="shared" si="1"/>
        <v>0</v>
      </c>
      <c r="X29" s="3701" t="s">
        <v>237</v>
      </c>
      <c r="Y29" s="3688" t="s">
        <v>94</v>
      </c>
      <c r="Z29" s="3688"/>
      <c r="AA29" s="3702" t="s">
        <v>441</v>
      </c>
      <c r="AB29" s="3703" t="s">
        <v>442</v>
      </c>
      <c r="AC29" s="3703"/>
      <c r="AD29" s="3704">
        <v>42887</v>
      </c>
      <c r="AE29" s="4203"/>
      <c r="AF29" s="3705"/>
      <c r="AG29" s="3728"/>
      <c r="AH29" s="3728"/>
      <c r="AI29" s="3728"/>
      <c r="AJ29" s="3713"/>
      <c r="AK29" s="3707"/>
      <c r="AL29" s="4145"/>
      <c r="AM29" s="3705"/>
      <c r="AN29" s="3706"/>
      <c r="AO29" s="3706"/>
      <c r="AP29" s="3706"/>
      <c r="AQ29" s="3695"/>
      <c r="AR29" s="3708"/>
      <c r="AS29" s="3709"/>
      <c r="AT29" s="3705"/>
      <c r="AU29" s="3709"/>
      <c r="AV29" s="3709"/>
      <c r="AW29" s="3709"/>
      <c r="AX29" s="3692"/>
      <c r="AY29" s="3710"/>
      <c r="AZ29" s="3709"/>
      <c r="BA29" s="3692"/>
      <c r="BB29" s="3709"/>
      <c r="BC29" s="3709"/>
      <c r="BD29" s="3709"/>
      <c r="BE29" s="3692"/>
      <c r="BF29" s="3692"/>
      <c r="BG29" s="4089"/>
      <c r="BH29" s="3706"/>
      <c r="BI29" s="3711"/>
      <c r="BJ29" s="4089"/>
      <c r="BK29" s="3706"/>
      <c r="BL29" s="3711"/>
      <c r="BM29" s="4089"/>
      <c r="BN29" s="3706"/>
      <c r="BO29" s="3711"/>
      <c r="BP29" s="3688" t="s">
        <v>443</v>
      </c>
      <c r="BQ29" s="4182"/>
      <c r="BR29" s="3688"/>
      <c r="BS29" s="3763"/>
      <c r="BT29" s="3716">
        <v>45933</v>
      </c>
      <c r="BU29" s="3716"/>
      <c r="BV29" s="3695" t="s">
        <v>116</v>
      </c>
      <c r="BW29" s="3716"/>
      <c r="BX29" s="3716"/>
      <c r="BY29" s="3695"/>
      <c r="BZ29" s="3716"/>
      <c r="CA29" s="3716" t="s">
        <v>444</v>
      </c>
      <c r="CB29" s="1409"/>
      <c r="CC29" s="540"/>
      <c r="CD29" s="12"/>
      <c r="CE29" s="12"/>
      <c r="CF29" s="12"/>
      <c r="CG29" s="18"/>
    </row>
    <row r="30" spans="1:85" ht="45" customHeight="1" x14ac:dyDescent="0.2">
      <c r="A30" s="7421" t="s">
        <v>445</v>
      </c>
      <c r="B30" s="3302"/>
      <c r="C30" s="2470" t="s">
        <v>446</v>
      </c>
      <c r="D30" s="1689"/>
      <c r="E30" s="1690"/>
      <c r="F30" s="1666"/>
      <c r="G30" s="1666"/>
      <c r="H30" s="1676"/>
      <c r="I30" s="1691"/>
      <c r="J30" s="1668">
        <v>41212</v>
      </c>
      <c r="K30" s="1668"/>
      <c r="L30" s="1729"/>
      <c r="M30" s="2284"/>
      <c r="N30" s="1729"/>
      <c r="O30" s="1729"/>
      <c r="P30" s="1667"/>
      <c r="Q30" s="2608"/>
      <c r="R30" s="1669"/>
      <c r="S30" s="1706"/>
      <c r="T30" s="1706"/>
      <c r="U30" s="3793"/>
      <c r="V30" s="2609"/>
      <c r="W30" s="1695" t="b">
        <f t="shared" si="1"/>
        <v>0</v>
      </c>
      <c r="X30" s="1672"/>
      <c r="Y30" s="1376"/>
      <c r="Z30" s="1376"/>
      <c r="AA30" s="2312"/>
      <c r="AB30" s="2312"/>
      <c r="AC30" s="3001"/>
      <c r="AD30" s="1682"/>
      <c r="AE30" s="4147"/>
      <c r="AF30" s="1676"/>
      <c r="AG30" s="1674"/>
      <c r="AH30" s="1674"/>
      <c r="AI30" s="1674"/>
      <c r="AJ30" s="2276"/>
      <c r="AK30" s="2610"/>
      <c r="AL30" s="1679"/>
      <c r="AM30" s="1676"/>
      <c r="AN30" s="1674"/>
      <c r="AO30" s="1674"/>
      <c r="AP30" s="1674"/>
      <c r="AQ30" s="1667"/>
      <c r="AR30" s="7197"/>
      <c r="AS30" s="7129"/>
      <c r="AT30" s="1668"/>
      <c r="AU30" s="1679"/>
      <c r="AV30" s="1679"/>
      <c r="AW30" s="1679"/>
      <c r="AX30" s="1668"/>
      <c r="AY30" s="3537"/>
      <c r="AZ30" s="1679"/>
      <c r="BA30" s="1668"/>
      <c r="BB30" s="1679"/>
      <c r="BC30" s="1679"/>
      <c r="BD30" s="1679"/>
      <c r="BE30" s="1668"/>
      <c r="BF30" s="1668"/>
      <c r="BG30" s="4158"/>
      <c r="BH30" s="1674"/>
      <c r="BI30" s="1683"/>
      <c r="BJ30" s="4158"/>
      <c r="BK30" s="1674"/>
      <c r="BL30" s="1683"/>
      <c r="BM30" s="4158"/>
      <c r="BN30" s="1674"/>
      <c r="BO30" s="1683"/>
      <c r="BP30" s="2300"/>
      <c r="BQ30" s="4184"/>
      <c r="BR30" s="2300"/>
      <c r="BS30" s="2300"/>
      <c r="BT30" s="1684"/>
      <c r="BU30" s="1684"/>
      <c r="BV30" s="1667"/>
      <c r="BW30" s="1684"/>
      <c r="BX30" s="1684"/>
      <c r="BY30" s="1684"/>
      <c r="BZ30" s="1684"/>
      <c r="CA30" s="2319" t="s">
        <v>117</v>
      </c>
      <c r="CB30" s="1684"/>
      <c r="CC30" s="2300"/>
      <c r="CD30" s="1176"/>
      <c r="CE30" s="1176"/>
      <c r="CF30" s="1176"/>
      <c r="CG30" s="1175"/>
    </row>
    <row r="31" spans="1:85" ht="45" customHeight="1" x14ac:dyDescent="0.2">
      <c r="A31" s="4956" t="s">
        <v>447</v>
      </c>
      <c r="B31" s="4970"/>
      <c r="C31" s="3646" t="s">
        <v>448</v>
      </c>
      <c r="D31" s="3670" t="s">
        <v>449</v>
      </c>
      <c r="E31" s="3676"/>
      <c r="F31" s="3647"/>
      <c r="G31" s="3647"/>
      <c r="H31" s="3648"/>
      <c r="I31" s="3675"/>
      <c r="J31" s="3649" t="s">
        <v>450</v>
      </c>
      <c r="K31" s="3649"/>
      <c r="L31" s="3649"/>
      <c r="M31" s="3863"/>
      <c r="N31" s="3649"/>
      <c r="O31" s="3649"/>
      <c r="P31" s="3650"/>
      <c r="Q31" s="3651"/>
      <c r="R31" s="3652"/>
      <c r="S31" s="3652"/>
      <c r="T31" s="3652"/>
      <c r="U31" s="3798"/>
      <c r="V31" s="3653"/>
      <c r="W31" s="3654"/>
      <c r="X31" s="3655"/>
      <c r="Y31" s="3646" t="s">
        <v>94</v>
      </c>
      <c r="Z31" s="3646"/>
      <c r="AA31" s="4721" t="s">
        <v>451</v>
      </c>
      <c r="AB31" s="4721" t="s">
        <v>452</v>
      </c>
      <c r="AC31" s="3673"/>
      <c r="AD31" s="3669">
        <v>45778</v>
      </c>
      <c r="AE31" s="4254" t="s">
        <v>453</v>
      </c>
      <c r="AF31" s="3659" t="s">
        <v>454</v>
      </c>
      <c r="AG31" s="3658">
        <v>46235</v>
      </c>
      <c r="AH31" s="3658"/>
      <c r="AI31" s="3658"/>
      <c r="AJ31" s="4261"/>
      <c r="AK31" s="3661"/>
      <c r="AL31" s="3658"/>
      <c r="AM31" s="3659"/>
      <c r="AN31" s="3658"/>
      <c r="AO31" s="3658"/>
      <c r="AP31" s="3658"/>
      <c r="AQ31" s="3662"/>
      <c r="AR31" s="3675"/>
      <c r="AS31" s="4254"/>
      <c r="AT31" s="3648"/>
      <c r="AU31" s="3658"/>
      <c r="AV31" s="3665"/>
      <c r="AW31" s="3665"/>
      <c r="AX31" s="3648"/>
      <c r="AY31" s="3661"/>
      <c r="AZ31" s="3665"/>
      <c r="BA31" s="3648"/>
      <c r="BB31" s="3658"/>
      <c r="BC31" s="3658"/>
      <c r="BD31" s="3658"/>
      <c r="BE31" s="3662"/>
      <c r="BF31" s="3663"/>
      <c r="BG31" s="4251" t="s">
        <v>455</v>
      </c>
      <c r="BH31" s="3658">
        <v>46631</v>
      </c>
      <c r="BI31" s="3668"/>
      <c r="BJ31" s="4251">
        <v>46813</v>
      </c>
      <c r="BK31" s="3658">
        <v>46813</v>
      </c>
      <c r="BL31" s="3668"/>
      <c r="BM31" s="4251">
        <v>47027</v>
      </c>
      <c r="BN31" s="3658">
        <v>47027</v>
      </c>
      <c r="BO31" s="3668"/>
      <c r="BP31" s="3867" t="s">
        <v>456</v>
      </c>
      <c r="BQ31" s="5406" t="s">
        <v>457</v>
      </c>
      <c r="BR31" s="3684"/>
      <c r="BS31" s="3646"/>
      <c r="BT31" s="3671">
        <v>45932</v>
      </c>
      <c r="BU31" s="3671">
        <v>45834</v>
      </c>
      <c r="BV31" s="3662" t="s">
        <v>116</v>
      </c>
      <c r="BW31" s="3671">
        <v>45932</v>
      </c>
      <c r="BX31" s="3671">
        <v>45834</v>
      </c>
      <c r="BY31" s="3662" t="s">
        <v>116</v>
      </c>
      <c r="BZ31" s="3671"/>
      <c r="CA31" s="3671" t="s">
        <v>104</v>
      </c>
      <c r="CB31" s="2540"/>
      <c r="CC31" s="2513"/>
      <c r="CD31" s="12"/>
      <c r="CE31" s="12"/>
      <c r="CF31" s="12"/>
      <c r="CG31" s="18"/>
    </row>
    <row r="32" spans="1:85" ht="45" customHeight="1" x14ac:dyDescent="0.2">
      <c r="A32" s="4951"/>
      <c r="B32" s="4969" t="s">
        <v>458</v>
      </c>
      <c r="C32" s="3107" t="s">
        <v>448</v>
      </c>
      <c r="D32" s="3098" t="s">
        <v>449</v>
      </c>
      <c r="E32" s="5000">
        <v>2143</v>
      </c>
      <c r="F32" s="3115">
        <v>2023</v>
      </c>
      <c r="G32" s="3115">
        <v>2038</v>
      </c>
      <c r="H32" s="3100" t="s">
        <v>89</v>
      </c>
      <c r="I32" s="3487" t="s">
        <v>89</v>
      </c>
      <c r="J32" s="3229" t="s">
        <v>459</v>
      </c>
      <c r="K32" s="3229"/>
      <c r="L32" s="3229" t="s">
        <v>90</v>
      </c>
      <c r="M32" s="3436" t="s">
        <v>169</v>
      </c>
      <c r="N32" s="3229"/>
      <c r="O32" s="3229"/>
      <c r="P32" s="3101">
        <v>45371</v>
      </c>
      <c r="Q32" s="3102">
        <v>45470</v>
      </c>
      <c r="R32" s="3103"/>
      <c r="S32" s="3103">
        <v>45719</v>
      </c>
      <c r="T32" s="3103">
        <v>45811</v>
      </c>
      <c r="U32" s="3797"/>
      <c r="V32" s="3104"/>
      <c r="W32" s="3105" t="str">
        <f>IF(OR(X32="Yes", Y32="Web-page timetable", Z32="YES"), "Yes")</f>
        <v>Yes</v>
      </c>
      <c r="X32" s="3106" t="s">
        <v>93</v>
      </c>
      <c r="Y32" s="3107" t="s">
        <v>94</v>
      </c>
      <c r="Z32" s="3107"/>
      <c r="AA32" s="4805" t="s">
        <v>460</v>
      </c>
      <c r="AB32" s="4805" t="s">
        <v>461</v>
      </c>
      <c r="AC32" s="4290"/>
      <c r="AD32" s="3109">
        <v>45292</v>
      </c>
      <c r="AE32" s="4292" t="s">
        <v>462</v>
      </c>
      <c r="AF32" s="3114" t="s">
        <v>463</v>
      </c>
      <c r="AG32" s="3111">
        <v>43739</v>
      </c>
      <c r="AH32" s="3111">
        <v>43745</v>
      </c>
      <c r="AI32" s="3111">
        <v>43787</v>
      </c>
      <c r="AJ32" s="4293" t="s">
        <v>464</v>
      </c>
      <c r="AK32" s="3113"/>
      <c r="AL32" s="3117" t="s">
        <v>465</v>
      </c>
      <c r="AM32" s="3114" t="s">
        <v>364</v>
      </c>
      <c r="AN32" s="3111">
        <v>44075</v>
      </c>
      <c r="AO32" s="3111">
        <v>44571</v>
      </c>
      <c r="AP32" s="3111">
        <v>44645</v>
      </c>
      <c r="AQ32" s="3115" t="s">
        <v>466</v>
      </c>
      <c r="AR32" s="3487"/>
      <c r="AS32" s="3117"/>
      <c r="AT32" s="3100"/>
      <c r="AU32" s="3117"/>
      <c r="AV32" s="3117"/>
      <c r="AW32" s="3117"/>
      <c r="AX32" s="3100"/>
      <c r="AY32" s="3113"/>
      <c r="AZ32" s="4835"/>
      <c r="BA32" s="4592"/>
      <c r="BB32" s="3111"/>
      <c r="BC32" s="3117"/>
      <c r="BD32" s="3117"/>
      <c r="BE32" s="3100"/>
      <c r="BF32" s="4592"/>
      <c r="BG32" s="4174">
        <v>45352</v>
      </c>
      <c r="BH32" s="3111">
        <v>45352</v>
      </c>
      <c r="BI32" s="3119">
        <v>45371</v>
      </c>
      <c r="BJ32" s="4174">
        <v>45444</v>
      </c>
      <c r="BK32" s="3111">
        <v>45444</v>
      </c>
      <c r="BL32" s="3119">
        <v>45470</v>
      </c>
      <c r="BM32" s="4174" t="s">
        <v>467</v>
      </c>
      <c r="BN32" s="3111">
        <v>45839</v>
      </c>
      <c r="BO32" s="3119"/>
      <c r="BP32" s="4860" t="s">
        <v>468</v>
      </c>
      <c r="BQ32" s="4861" t="s">
        <v>469</v>
      </c>
      <c r="BR32" s="4262"/>
      <c r="BS32" s="3107"/>
      <c r="BT32" s="3120">
        <v>45420</v>
      </c>
      <c r="BU32" s="3120">
        <v>45377</v>
      </c>
      <c r="BV32" s="3115" t="s">
        <v>116</v>
      </c>
      <c r="BW32" s="3120">
        <v>45441</v>
      </c>
      <c r="BX32" s="3120">
        <v>45475</v>
      </c>
      <c r="BY32" s="3115" t="s">
        <v>116</v>
      </c>
      <c r="BZ32" s="3120">
        <v>45763</v>
      </c>
      <c r="CA32" s="3120" t="s">
        <v>470</v>
      </c>
      <c r="CB32" s="2540"/>
      <c r="CC32" s="2513" t="s">
        <v>471</v>
      </c>
      <c r="CD32" s="12"/>
      <c r="CE32" s="12"/>
      <c r="CF32" s="12"/>
      <c r="CG32" s="18"/>
    </row>
    <row r="33" spans="1:85" ht="45" customHeight="1" x14ac:dyDescent="0.2">
      <c r="A33" s="3686" t="s">
        <v>472</v>
      </c>
      <c r="B33" s="4960"/>
      <c r="C33" s="3688" t="s">
        <v>473</v>
      </c>
      <c r="D33" s="3689" t="s">
        <v>474</v>
      </c>
      <c r="E33" s="3690" t="s">
        <v>193</v>
      </c>
      <c r="F33" s="3691"/>
      <c r="G33" s="3691"/>
      <c r="H33" s="3692" t="s">
        <v>89</v>
      </c>
      <c r="I33" s="3693" t="s">
        <v>89</v>
      </c>
      <c r="J33" s="3694">
        <v>45370</v>
      </c>
      <c r="K33" s="3694">
        <v>39485</v>
      </c>
      <c r="L33" s="3694" t="s">
        <v>90</v>
      </c>
      <c r="M33" s="3866" t="s">
        <v>389</v>
      </c>
      <c r="N33" s="3694"/>
      <c r="O33" s="3694"/>
      <c r="P33" s="3696"/>
      <c r="Q33" s="3697"/>
      <c r="R33" s="3698"/>
      <c r="S33" s="3698"/>
      <c r="T33" s="3698"/>
      <c r="U33" s="3794"/>
      <c r="V33" s="3699"/>
      <c r="W33" s="3700" t="str">
        <f>IF(OR(X33="Yes", Y33="Web-page timetable", Z33="YES"), "Yes")</f>
        <v>Yes</v>
      </c>
      <c r="X33" s="3701" t="s">
        <v>93</v>
      </c>
      <c r="Y33" s="3688" t="s">
        <v>94</v>
      </c>
      <c r="Z33" s="3688"/>
      <c r="AA33" s="3703" t="s">
        <v>475</v>
      </c>
      <c r="AB33" s="3702" t="s">
        <v>476</v>
      </c>
      <c r="AC33" s="3703"/>
      <c r="AD33" s="3704">
        <v>45717</v>
      </c>
      <c r="AE33" s="4145" t="s">
        <v>477</v>
      </c>
      <c r="AF33" s="3705" t="s">
        <v>478</v>
      </c>
      <c r="AG33" s="3706">
        <v>46844</v>
      </c>
      <c r="AH33" s="3706"/>
      <c r="AI33" s="3706"/>
      <c r="AJ33" s="3713"/>
      <c r="AK33" s="3707"/>
      <c r="AL33" s="3709"/>
      <c r="AM33" s="3705"/>
      <c r="AN33" s="3706"/>
      <c r="AO33" s="3706"/>
      <c r="AP33" s="3706"/>
      <c r="AQ33" s="3695"/>
      <c r="AR33" s="3708"/>
      <c r="AS33" s="4111"/>
      <c r="AT33" s="4664"/>
      <c r="AU33" s="3709"/>
      <c r="AV33" s="3709"/>
      <c r="AW33" s="3709"/>
      <c r="AX33" s="3692"/>
      <c r="AY33" s="3707"/>
      <c r="AZ33" s="5312"/>
      <c r="BA33" s="5316"/>
      <c r="BB33" s="3706"/>
      <c r="BC33" s="3709"/>
      <c r="BD33" s="3709"/>
      <c r="BE33" s="3692"/>
      <c r="BF33" s="3692"/>
      <c r="BG33" s="4089" t="s">
        <v>479</v>
      </c>
      <c r="BH33" s="3706">
        <v>47209</v>
      </c>
      <c r="BI33" s="3711"/>
      <c r="BJ33" s="4089" t="s">
        <v>480</v>
      </c>
      <c r="BK33" s="3706">
        <v>47392</v>
      </c>
      <c r="BL33" s="3711"/>
      <c r="BM33" s="4089" t="s">
        <v>481</v>
      </c>
      <c r="BN33" s="3706">
        <v>47574</v>
      </c>
      <c r="BO33" s="3711"/>
      <c r="BP33" s="4003" t="s">
        <v>482</v>
      </c>
      <c r="BQ33" s="4003" t="s">
        <v>355</v>
      </c>
      <c r="BR33" s="3712"/>
      <c r="BS33" s="3688"/>
      <c r="BT33" s="3716"/>
      <c r="BU33" s="3716">
        <v>45888</v>
      </c>
      <c r="BV33" s="3695" t="s">
        <v>116</v>
      </c>
      <c r="BW33" s="3716">
        <v>44309</v>
      </c>
      <c r="BX33" s="3716">
        <v>45888</v>
      </c>
      <c r="BY33" s="3695" t="s">
        <v>116</v>
      </c>
      <c r="BZ33" s="3716">
        <v>45888</v>
      </c>
      <c r="CA33" s="3716" t="s">
        <v>104</v>
      </c>
      <c r="CB33" s="2149"/>
      <c r="CC33" s="2120" t="s">
        <v>483</v>
      </c>
      <c r="CD33" s="12"/>
      <c r="CE33" s="12"/>
      <c r="CF33" s="12"/>
      <c r="CG33" s="18"/>
    </row>
    <row r="34" spans="1:85" ht="45" customHeight="1" x14ac:dyDescent="0.2">
      <c r="A34" s="4949"/>
      <c r="B34" s="4968"/>
      <c r="C34" s="3646" t="s">
        <v>473</v>
      </c>
      <c r="D34" s="3670" t="s">
        <v>474</v>
      </c>
      <c r="E34" s="3672"/>
      <c r="F34" s="3647"/>
      <c r="G34" s="3647"/>
      <c r="H34" s="3648"/>
      <c r="I34" s="3675"/>
      <c r="J34" s="3649">
        <v>45370</v>
      </c>
      <c r="K34" s="3649"/>
      <c r="L34" s="3649"/>
      <c r="M34" s="3863"/>
      <c r="N34" s="3649"/>
      <c r="O34" s="3649"/>
      <c r="P34" s="3650"/>
      <c r="Q34" s="3651"/>
      <c r="R34" s="3652"/>
      <c r="S34" s="3652"/>
      <c r="T34" s="3652"/>
      <c r="U34" s="3798"/>
      <c r="V34" s="3653"/>
      <c r="W34" s="3654"/>
      <c r="X34" s="3655"/>
      <c r="Y34" s="3646"/>
      <c r="Z34" s="3646"/>
      <c r="AA34" s="3656"/>
      <c r="AB34" s="3656" t="s">
        <v>476</v>
      </c>
      <c r="AC34" s="3656"/>
      <c r="AD34" s="3669">
        <v>45717</v>
      </c>
      <c r="AE34" s="4254">
        <v>46874</v>
      </c>
      <c r="AF34" s="3659" t="s">
        <v>4450</v>
      </c>
      <c r="AG34" s="3658">
        <v>46874</v>
      </c>
      <c r="AH34" s="3658"/>
      <c r="AI34" s="3658"/>
      <c r="AJ34" s="3660"/>
      <c r="AK34" s="3661"/>
      <c r="AL34" s="3665"/>
      <c r="AM34" s="3659"/>
      <c r="AN34" s="3658"/>
      <c r="AO34" s="3658"/>
      <c r="AP34" s="3658"/>
      <c r="AQ34" s="3662"/>
      <c r="AR34" s="3663"/>
      <c r="AS34" s="3928"/>
      <c r="AT34" s="4379"/>
      <c r="AU34" s="3665"/>
      <c r="AV34" s="3665"/>
      <c r="AW34" s="3665"/>
      <c r="AX34" s="3648"/>
      <c r="AY34" s="3667"/>
      <c r="AZ34" s="5313"/>
      <c r="BA34" s="5319"/>
      <c r="BB34" s="3658"/>
      <c r="BC34" s="3665"/>
      <c r="BD34" s="3665"/>
      <c r="BE34" s="3648"/>
      <c r="BF34" s="3648"/>
      <c r="BG34" s="4251">
        <v>47239</v>
      </c>
      <c r="BH34" s="3658">
        <v>47239</v>
      </c>
      <c r="BI34" s="3668"/>
      <c r="BJ34" s="4251">
        <v>47423</v>
      </c>
      <c r="BK34" s="3658">
        <v>47423</v>
      </c>
      <c r="BL34" s="3668"/>
      <c r="BM34" s="4251">
        <v>47604</v>
      </c>
      <c r="BN34" s="3658">
        <v>47604</v>
      </c>
      <c r="BO34" s="3668"/>
      <c r="BP34" s="4259" t="s">
        <v>4451</v>
      </c>
      <c r="BQ34" s="4259"/>
      <c r="BR34" s="3684"/>
      <c r="BS34" s="3646"/>
      <c r="BT34" s="3671"/>
      <c r="BU34" s="3671"/>
      <c r="BV34" s="3662"/>
      <c r="BW34" s="3671"/>
      <c r="BX34" s="3671"/>
      <c r="BY34" s="3662"/>
      <c r="BZ34" s="3671"/>
      <c r="CA34" s="3671" t="s">
        <v>104</v>
      </c>
      <c r="CB34" s="2149"/>
      <c r="CC34" s="2120"/>
      <c r="CD34" s="12"/>
      <c r="CE34" s="12"/>
      <c r="CF34" s="12"/>
      <c r="CG34" s="18"/>
    </row>
    <row r="35" spans="1:85" ht="45" customHeight="1" x14ac:dyDescent="0.2">
      <c r="A35" s="1549" t="s">
        <v>484</v>
      </c>
      <c r="B35" s="3303"/>
      <c r="C35" s="1381" t="s">
        <v>485</v>
      </c>
      <c r="D35" s="1380" t="s">
        <v>486</v>
      </c>
      <c r="E35" s="7352">
        <v>2208</v>
      </c>
      <c r="F35" s="1387">
        <v>2020</v>
      </c>
      <c r="G35" s="1387">
        <v>2038</v>
      </c>
      <c r="H35" s="1413" t="s">
        <v>89</v>
      </c>
      <c r="I35" s="1387" t="s">
        <v>89</v>
      </c>
      <c r="J35" s="1388">
        <v>42934</v>
      </c>
      <c r="K35" s="1388"/>
      <c r="L35" s="1388" t="s">
        <v>487</v>
      </c>
      <c r="M35" s="2003" t="s">
        <v>488</v>
      </c>
      <c r="N35" s="1388"/>
      <c r="O35" s="1388"/>
      <c r="P35" s="1388"/>
      <c r="Q35" s="1415"/>
      <c r="R35" s="1416"/>
      <c r="S35" s="1416"/>
      <c r="T35" s="1416"/>
      <c r="U35" s="3792"/>
      <c r="V35" s="1417"/>
      <c r="W35" s="1391" t="str">
        <f>IF(OR(X35="Yes", Y35="Web-page timetable", Z35="YES"), "Yes")</f>
        <v>Yes</v>
      </c>
      <c r="X35" s="1392" t="s">
        <v>93</v>
      </c>
      <c r="Y35" s="108" t="s">
        <v>94</v>
      </c>
      <c r="Z35" s="108"/>
      <c r="AA35" s="82" t="s">
        <v>4249</v>
      </c>
      <c r="AB35" s="2967" t="s">
        <v>4249</v>
      </c>
      <c r="AC35" s="2967"/>
      <c r="AD35" s="1418">
        <v>45717</v>
      </c>
      <c r="AE35" s="1570">
        <v>43405</v>
      </c>
      <c r="AF35" s="1419" t="s">
        <v>491</v>
      </c>
      <c r="AG35" s="1396">
        <v>43405</v>
      </c>
      <c r="AH35" s="1397">
        <v>43476</v>
      </c>
      <c r="AI35" s="1397">
        <v>43518</v>
      </c>
      <c r="AJ35" s="3008" t="s">
        <v>492</v>
      </c>
      <c r="AK35" s="1399" t="s">
        <v>493</v>
      </c>
      <c r="AL35" s="7357">
        <v>43586</v>
      </c>
      <c r="AM35" s="7358" t="s">
        <v>494</v>
      </c>
      <c r="AN35" s="1396">
        <v>43586</v>
      </c>
      <c r="AO35" s="1397">
        <v>43676</v>
      </c>
      <c r="AP35" s="1397">
        <v>43732</v>
      </c>
      <c r="AQ35" s="1454" t="s">
        <v>495</v>
      </c>
      <c r="AR35" s="1400"/>
      <c r="AS35" s="1420">
        <v>44228</v>
      </c>
      <c r="AT35" s="1421" t="s">
        <v>496</v>
      </c>
      <c r="AU35" s="1422">
        <v>44228</v>
      </c>
      <c r="AV35" s="1423">
        <v>44235</v>
      </c>
      <c r="AW35" s="1423">
        <v>44279</v>
      </c>
      <c r="AX35" s="1424" t="s">
        <v>497</v>
      </c>
      <c r="AY35" s="1425"/>
      <c r="AZ35" s="1420"/>
      <c r="BA35" s="1431"/>
      <c r="BB35" s="1396"/>
      <c r="BC35" s="1423"/>
      <c r="BD35" s="1423"/>
      <c r="BE35" s="1424"/>
      <c r="BF35" s="1424"/>
      <c r="BG35" s="4085" t="s">
        <v>4250</v>
      </c>
      <c r="BH35" s="1396">
        <v>45931</v>
      </c>
      <c r="BI35" s="1408"/>
      <c r="BJ35" s="4085" t="s">
        <v>4251</v>
      </c>
      <c r="BK35" s="1396">
        <v>46054</v>
      </c>
      <c r="BL35" s="1408"/>
      <c r="BM35" s="4085" t="s">
        <v>4252</v>
      </c>
      <c r="BN35" s="1396">
        <v>46631</v>
      </c>
      <c r="BO35" s="1445"/>
      <c r="BP35" s="540" t="s">
        <v>4253</v>
      </c>
      <c r="BQ35" s="627" t="s">
        <v>4254</v>
      </c>
      <c r="BR35" s="1178" t="s">
        <v>499</v>
      </c>
      <c r="BS35" s="540"/>
      <c r="BT35" s="1409">
        <v>45497</v>
      </c>
      <c r="BU35" s="1409">
        <v>45763</v>
      </c>
      <c r="BV35" s="1410" t="s">
        <v>4248</v>
      </c>
      <c r="BW35" s="1409">
        <v>45310</v>
      </c>
      <c r="BX35" s="1409">
        <v>45440</v>
      </c>
      <c r="BY35" s="1410" t="s">
        <v>116</v>
      </c>
      <c r="BZ35" s="1409">
        <v>45440</v>
      </c>
      <c r="CA35" s="1409" t="s">
        <v>4255</v>
      </c>
      <c r="CB35" s="1409"/>
      <c r="CC35" s="540" t="s">
        <v>500</v>
      </c>
      <c r="CD35" s="12"/>
      <c r="CE35" s="12"/>
      <c r="CF35" s="12"/>
      <c r="CG35" s="18"/>
    </row>
    <row r="36" spans="1:85" ht="45" customHeight="1" x14ac:dyDescent="0.2">
      <c r="A36" s="2726" t="s">
        <v>501</v>
      </c>
      <c r="B36" s="3298"/>
      <c r="C36" s="1381" t="s">
        <v>502</v>
      </c>
      <c r="D36" s="1380" t="s">
        <v>503</v>
      </c>
      <c r="E36" s="7352"/>
      <c r="F36" s="1385"/>
      <c r="G36" s="1385"/>
      <c r="H36" s="1413" t="s">
        <v>194</v>
      </c>
      <c r="I36" s="1414" t="s">
        <v>89</v>
      </c>
      <c r="J36" s="1437">
        <v>44249</v>
      </c>
      <c r="K36" s="1437"/>
      <c r="L36" s="1389"/>
      <c r="M36" s="2002"/>
      <c r="N36" s="1389"/>
      <c r="O36" s="1389"/>
      <c r="P36" s="1388"/>
      <c r="Q36" s="1415"/>
      <c r="R36" s="1625"/>
      <c r="S36" s="1628"/>
      <c r="T36" s="1628"/>
      <c r="U36" s="3792"/>
      <c r="V36" s="1417"/>
      <c r="W36" s="1391" t="str">
        <f>IF(OR(X36="Yes", Y36="Web-page timetable", Z36="YES"), "Yes")</f>
        <v>Yes</v>
      </c>
      <c r="X36" s="1392" t="s">
        <v>93</v>
      </c>
      <c r="Y36" s="108" t="s">
        <v>267</v>
      </c>
      <c r="Z36" s="108"/>
      <c r="AA36" s="2761" t="s">
        <v>4256</v>
      </c>
      <c r="AB36" s="82" t="s">
        <v>4256</v>
      </c>
      <c r="AC36" s="2967"/>
      <c r="AD36" s="1418">
        <v>45901</v>
      </c>
      <c r="AE36" s="1570" t="s">
        <v>506</v>
      </c>
      <c r="AF36" s="1419" t="s">
        <v>3451</v>
      </c>
      <c r="AG36" s="1396">
        <v>45658</v>
      </c>
      <c r="AH36" s="1397">
        <v>45677</v>
      </c>
      <c r="AI36" s="1397">
        <v>45723</v>
      </c>
      <c r="AJ36" s="3008"/>
      <c r="AK36" s="1399"/>
      <c r="AL36" s="1981" t="s">
        <v>368</v>
      </c>
      <c r="AM36" s="1419" t="s">
        <v>509</v>
      </c>
      <c r="AN36" s="1396">
        <v>45962</v>
      </c>
      <c r="AO36" s="1397"/>
      <c r="AP36" s="1397"/>
      <c r="AQ36" s="1398"/>
      <c r="AR36" s="1400"/>
      <c r="AS36" s="1420"/>
      <c r="AT36" s="1421"/>
      <c r="AU36" s="1432"/>
      <c r="AV36" s="1423"/>
      <c r="AW36" s="1423"/>
      <c r="AX36" s="1424"/>
      <c r="AY36" s="1425"/>
      <c r="AZ36" s="1420"/>
      <c r="BA36" s="1431"/>
      <c r="BB36" s="1396"/>
      <c r="BC36" s="1423"/>
      <c r="BD36" s="1423"/>
      <c r="BE36" s="1424"/>
      <c r="BF36" s="1424"/>
      <c r="BG36" s="4085" t="s">
        <v>984</v>
      </c>
      <c r="BH36" s="1396">
        <v>46113</v>
      </c>
      <c r="BI36" s="1397"/>
      <c r="BJ36" s="4085">
        <v>46174</v>
      </c>
      <c r="BK36" s="1396">
        <v>46174</v>
      </c>
      <c r="BL36" s="1408"/>
      <c r="BM36" s="4085">
        <v>46357</v>
      </c>
      <c r="BN36" s="1435">
        <v>46357</v>
      </c>
      <c r="BO36" s="1438"/>
      <c r="BP36" s="1178" t="s">
        <v>4452</v>
      </c>
      <c r="BQ36" s="627" t="s">
        <v>4453</v>
      </c>
      <c r="BR36" s="1178"/>
      <c r="BS36" s="540"/>
      <c r="BT36" s="1409">
        <v>45763</v>
      </c>
      <c r="BU36" s="1409">
        <v>45932</v>
      </c>
      <c r="BV36" s="1410" t="s">
        <v>116</v>
      </c>
      <c r="BW36" s="1409">
        <v>45686</v>
      </c>
      <c r="BX36" s="1409">
        <v>45575</v>
      </c>
      <c r="BY36" s="1410" t="s">
        <v>116</v>
      </c>
      <c r="BZ36" s="1409">
        <v>45575</v>
      </c>
      <c r="CA36" s="1409" t="s">
        <v>4454</v>
      </c>
      <c r="CB36" s="1409"/>
      <c r="CC36" s="542"/>
      <c r="CD36" s="12"/>
      <c r="CE36" s="12"/>
      <c r="CF36" s="12"/>
      <c r="CG36" s="18"/>
    </row>
    <row r="37" spans="1:85" ht="45" customHeight="1" x14ac:dyDescent="0.2">
      <c r="A37" s="4954"/>
      <c r="B37" s="3308" t="s">
        <v>534</v>
      </c>
      <c r="C37" s="2120" t="s">
        <v>512</v>
      </c>
      <c r="D37" s="2122" t="s">
        <v>535</v>
      </c>
      <c r="E37" s="3133">
        <v>2184</v>
      </c>
      <c r="F37" s="2141">
        <v>2011</v>
      </c>
      <c r="G37" s="2141">
        <v>2036</v>
      </c>
      <c r="H37" s="2125" t="s">
        <v>89</v>
      </c>
      <c r="I37" s="2126" t="s">
        <v>89</v>
      </c>
      <c r="J37" s="2127" t="s">
        <v>514</v>
      </c>
      <c r="K37" s="2127"/>
      <c r="L37" s="2127"/>
      <c r="M37" s="2128" t="s">
        <v>536</v>
      </c>
      <c r="N37" s="2127"/>
      <c r="O37" s="2127" t="s">
        <v>90</v>
      </c>
      <c r="P37" s="2129">
        <v>44784</v>
      </c>
      <c r="Q37" s="2130">
        <v>44894</v>
      </c>
      <c r="R37" s="2131">
        <v>45167</v>
      </c>
      <c r="S37" s="2131"/>
      <c r="T37" s="2131"/>
      <c r="U37" s="3796"/>
      <c r="V37" s="2133"/>
      <c r="W37" s="2134" t="str">
        <f>IF(OR(X37="Yes", Y37="Web-page timetable", Z37="YES"), "Yes")</f>
        <v>Yes</v>
      </c>
      <c r="X37" s="2135" t="s">
        <v>93</v>
      </c>
      <c r="Y37" s="2120" t="s">
        <v>94</v>
      </c>
      <c r="Z37" s="2120"/>
      <c r="AA37" s="2922" t="s">
        <v>516</v>
      </c>
      <c r="AB37" s="2923" t="s">
        <v>4455</v>
      </c>
      <c r="AC37" s="2923"/>
      <c r="AD37" s="2137">
        <v>44805</v>
      </c>
      <c r="AE37" s="2485" t="s">
        <v>537</v>
      </c>
      <c r="AF37" s="2139" t="s">
        <v>142</v>
      </c>
      <c r="AG37" s="2140">
        <v>44593</v>
      </c>
      <c r="AH37" s="2140">
        <v>44784</v>
      </c>
      <c r="AI37" s="2140">
        <v>44827</v>
      </c>
      <c r="AJ37" s="3010"/>
      <c r="AK37" s="2142"/>
      <c r="AL37" s="2140"/>
      <c r="AM37" s="2139"/>
      <c r="AN37" s="2140"/>
      <c r="AO37" s="2140"/>
      <c r="AP37" s="2140"/>
      <c r="AQ37" s="2141"/>
      <c r="AR37" s="2144"/>
      <c r="AS37" s="2145"/>
      <c r="AT37" s="2125"/>
      <c r="AU37" s="2475"/>
      <c r="AV37" s="2145"/>
      <c r="AW37" s="2145"/>
      <c r="AX37" s="2125"/>
      <c r="AY37" s="2146"/>
      <c r="AZ37" s="2145"/>
      <c r="BA37" s="2476"/>
      <c r="BB37" s="2140"/>
      <c r="BC37" s="2145"/>
      <c r="BD37" s="2145"/>
      <c r="BE37" s="2125"/>
      <c r="BF37" s="2125"/>
      <c r="BG37" s="4161">
        <v>44774</v>
      </c>
      <c r="BH37" s="2140">
        <v>44774</v>
      </c>
      <c r="BI37" s="2140" t="s">
        <v>538</v>
      </c>
      <c r="BJ37" s="4161">
        <v>44866</v>
      </c>
      <c r="BK37" s="2140">
        <v>44866</v>
      </c>
      <c r="BL37" s="2148">
        <v>44866</v>
      </c>
      <c r="BM37" s="4161">
        <v>45047</v>
      </c>
      <c r="BN37" s="2137">
        <v>45047</v>
      </c>
      <c r="BO37" s="2148">
        <v>45170</v>
      </c>
      <c r="BP37" s="2120" t="s">
        <v>539</v>
      </c>
      <c r="BQ37" s="4185"/>
      <c r="BR37" s="2304" t="s">
        <v>540</v>
      </c>
      <c r="BS37" s="2120"/>
      <c r="BT37" s="2149">
        <v>44628</v>
      </c>
      <c r="BU37" s="2149">
        <v>44795</v>
      </c>
      <c r="BV37" s="2141" t="s">
        <v>116</v>
      </c>
      <c r="BW37" s="2149">
        <v>44463</v>
      </c>
      <c r="BX37" s="2149">
        <v>44846</v>
      </c>
      <c r="BY37" s="2141" t="s">
        <v>116</v>
      </c>
      <c r="BZ37" s="2149">
        <v>44846</v>
      </c>
      <c r="CA37" s="3934" t="s">
        <v>541</v>
      </c>
      <c r="CB37" s="2901"/>
      <c r="CC37" s="2900" t="s">
        <v>542</v>
      </c>
      <c r="CD37" s="12"/>
      <c r="CE37" s="12"/>
      <c r="CF37" s="12"/>
      <c r="CG37" s="18"/>
    </row>
    <row r="38" spans="1:85" ht="45" customHeight="1" x14ac:dyDescent="0.2">
      <c r="A38" s="1412" t="s">
        <v>511</v>
      </c>
      <c r="B38" s="3304"/>
      <c r="C38" s="1381" t="s">
        <v>512</v>
      </c>
      <c r="D38" s="1380" t="s">
        <v>513</v>
      </c>
      <c r="E38" s="7352">
        <v>2317</v>
      </c>
      <c r="F38" s="1387">
        <v>2024</v>
      </c>
      <c r="G38" s="1387">
        <v>2041</v>
      </c>
      <c r="H38" s="1413" t="s">
        <v>89</v>
      </c>
      <c r="I38" s="1414" t="s">
        <v>89</v>
      </c>
      <c r="J38" s="1389" t="s">
        <v>514</v>
      </c>
      <c r="K38" s="1389"/>
      <c r="L38" s="1389" t="s">
        <v>90</v>
      </c>
      <c r="M38" s="2002" t="s">
        <v>515</v>
      </c>
      <c r="N38" s="1389"/>
      <c r="O38" s="1389"/>
      <c r="P38" s="1388"/>
      <c r="Q38" s="1415"/>
      <c r="R38" s="1416"/>
      <c r="S38" s="1416"/>
      <c r="T38" s="1416"/>
      <c r="U38" s="3792"/>
      <c r="V38" s="1417"/>
      <c r="W38" s="1391" t="s">
        <v>93</v>
      </c>
      <c r="X38" s="1392" t="s">
        <v>93</v>
      </c>
      <c r="Y38" s="108" t="s">
        <v>94</v>
      </c>
      <c r="Z38" s="108"/>
      <c r="AA38" s="2761" t="s">
        <v>516</v>
      </c>
      <c r="AB38" s="82" t="s">
        <v>517</v>
      </c>
      <c r="AC38" s="2967"/>
      <c r="AD38" s="1418">
        <v>45717</v>
      </c>
      <c r="AE38" s="1570" t="s">
        <v>518</v>
      </c>
      <c r="AF38" s="1419" t="s">
        <v>142</v>
      </c>
      <c r="AG38" s="1396">
        <v>44927</v>
      </c>
      <c r="AH38" s="1397">
        <v>44995</v>
      </c>
      <c r="AI38" s="1397">
        <v>45065</v>
      </c>
      <c r="AJ38" s="3007" t="s">
        <v>519</v>
      </c>
      <c r="AK38" s="1399"/>
      <c r="AL38" s="1420" t="s">
        <v>520</v>
      </c>
      <c r="AM38" s="1419" t="s">
        <v>521</v>
      </c>
      <c r="AN38" s="1396">
        <v>45200</v>
      </c>
      <c r="AO38" s="1397">
        <v>45299</v>
      </c>
      <c r="AP38" s="1397">
        <v>45341</v>
      </c>
      <c r="AQ38" s="1454" t="s">
        <v>519</v>
      </c>
      <c r="AR38" s="1400"/>
      <c r="AS38" s="1420" t="s">
        <v>522</v>
      </c>
      <c r="AT38" s="1421" t="s">
        <v>523</v>
      </c>
      <c r="AU38" s="1422">
        <v>45383</v>
      </c>
      <c r="AV38" s="1423">
        <v>45446</v>
      </c>
      <c r="AW38" s="1423">
        <v>45488</v>
      </c>
      <c r="AX38" s="220" t="s">
        <v>524</v>
      </c>
      <c r="AY38" s="1425"/>
      <c r="AZ38" s="1420" t="s">
        <v>525</v>
      </c>
      <c r="BA38" s="1431" t="s">
        <v>526</v>
      </c>
      <c r="BB38" s="1396">
        <v>45931</v>
      </c>
      <c r="BC38" s="1423"/>
      <c r="BD38" s="1423"/>
      <c r="BE38" s="1424"/>
      <c r="BF38" s="1424"/>
      <c r="BG38" s="4085" t="s">
        <v>528</v>
      </c>
      <c r="BH38" s="1396">
        <v>46204</v>
      </c>
      <c r="BI38" s="1408"/>
      <c r="BJ38" s="4085">
        <v>46357</v>
      </c>
      <c r="BK38" s="1396">
        <v>46357</v>
      </c>
      <c r="BL38" s="1408"/>
      <c r="BM38" s="4173" t="s">
        <v>529</v>
      </c>
      <c r="BN38" s="1547" t="s">
        <v>529</v>
      </c>
      <c r="BO38" s="1408"/>
      <c r="BP38" s="540" t="s">
        <v>4456</v>
      </c>
      <c r="BQ38" s="627" t="s">
        <v>531</v>
      </c>
      <c r="BR38" s="3405" t="s">
        <v>532</v>
      </c>
      <c r="BS38" s="540"/>
      <c r="BT38" s="1409">
        <v>45595</v>
      </c>
      <c r="BU38" s="1409">
        <v>45950</v>
      </c>
      <c r="BV38" s="1410" t="s">
        <v>116</v>
      </c>
      <c r="BW38" s="1409"/>
      <c r="BX38" s="1409">
        <v>45950</v>
      </c>
      <c r="BY38" s="1409" t="s">
        <v>116</v>
      </c>
      <c r="BZ38" s="1409">
        <v>45950</v>
      </c>
      <c r="CA38" s="7422" t="s">
        <v>262</v>
      </c>
      <c r="CB38" s="1409"/>
      <c r="CC38" s="543" t="s">
        <v>533</v>
      </c>
      <c r="CD38" s="12"/>
      <c r="CE38" s="12"/>
      <c r="CF38" s="12"/>
      <c r="CG38" s="18"/>
    </row>
    <row r="39" spans="1:85" ht="45.75" customHeight="1" x14ac:dyDescent="0.2">
      <c r="A39" s="3686" t="s">
        <v>543</v>
      </c>
      <c r="B39" s="3687"/>
      <c r="C39" s="3688" t="s">
        <v>544</v>
      </c>
      <c r="D39" s="3689" t="s">
        <v>545</v>
      </c>
      <c r="E39" s="4007" t="s">
        <v>193</v>
      </c>
      <c r="F39" s="3691"/>
      <c r="G39" s="3691"/>
      <c r="H39" s="3692" t="s">
        <v>89</v>
      </c>
      <c r="I39" s="3695" t="s">
        <v>89</v>
      </c>
      <c r="J39" s="3696">
        <v>44616</v>
      </c>
      <c r="K39" s="3696">
        <v>40371</v>
      </c>
      <c r="L39" s="3696"/>
      <c r="M39" s="3735"/>
      <c r="N39" s="3696"/>
      <c r="O39" s="3696"/>
      <c r="P39" s="3696"/>
      <c r="Q39" s="3697"/>
      <c r="R39" s="3698"/>
      <c r="S39" s="3698"/>
      <c r="T39" s="3698"/>
      <c r="U39" s="3794"/>
      <c r="V39" s="3699"/>
      <c r="W39" s="3700" t="str">
        <f>IF(OR(X39="Yes", Y39="Web-page timetable", Z39="YES"), "Yes")</f>
        <v>Yes</v>
      </c>
      <c r="X39" s="3701" t="s">
        <v>93</v>
      </c>
      <c r="Y39" s="3688" t="s">
        <v>94</v>
      </c>
      <c r="Z39" s="3688"/>
      <c r="AA39" s="3702" t="s">
        <v>546</v>
      </c>
      <c r="AB39" s="3702" t="s">
        <v>547</v>
      </c>
      <c r="AC39" s="3702"/>
      <c r="AD39" s="3704">
        <v>45748</v>
      </c>
      <c r="AE39" s="4145">
        <v>46388</v>
      </c>
      <c r="AF39" s="3705" t="s">
        <v>548</v>
      </c>
      <c r="AG39" s="3706">
        <v>46388</v>
      </c>
      <c r="AH39" s="3706"/>
      <c r="AI39" s="3706"/>
      <c r="AJ39" s="3713"/>
      <c r="AK39" s="3707"/>
      <c r="AL39" s="4098"/>
      <c r="AM39" s="3714"/>
      <c r="AN39" s="3706"/>
      <c r="AO39" s="3706"/>
      <c r="AP39" s="3706"/>
      <c r="AQ39" s="3695"/>
      <c r="AR39" s="3708"/>
      <c r="AS39" s="3709"/>
      <c r="AT39" s="3692"/>
      <c r="AU39" s="3730"/>
      <c r="AV39" s="3709"/>
      <c r="AW39" s="3709"/>
      <c r="AX39" s="3692"/>
      <c r="AY39" s="3710"/>
      <c r="AZ39" s="3709"/>
      <c r="BA39" s="3731"/>
      <c r="BB39" s="3706"/>
      <c r="BC39" s="3709"/>
      <c r="BD39" s="3709"/>
      <c r="BE39" s="3692"/>
      <c r="BF39" s="3692"/>
      <c r="BG39" s="4089">
        <v>46753</v>
      </c>
      <c r="BH39" s="3706">
        <v>46753</v>
      </c>
      <c r="BI39" s="3706"/>
      <c r="BJ39" s="4089">
        <v>46905</v>
      </c>
      <c r="BK39" s="3706">
        <v>46905</v>
      </c>
      <c r="BL39" s="3711"/>
      <c r="BM39" s="4089">
        <v>47119</v>
      </c>
      <c r="BN39" s="3704">
        <v>47119</v>
      </c>
      <c r="BO39" s="3711"/>
      <c r="BP39" s="3688" t="s">
        <v>549</v>
      </c>
      <c r="BQ39" s="4182" t="s">
        <v>417</v>
      </c>
      <c r="BR39" s="3712"/>
      <c r="BS39" s="3688"/>
      <c r="BT39" s="3716">
        <v>45142</v>
      </c>
      <c r="BU39" s="3716">
        <v>45888</v>
      </c>
      <c r="BV39" s="3695" t="s">
        <v>116</v>
      </c>
      <c r="BW39" s="3716"/>
      <c r="BX39" s="3716">
        <v>45888</v>
      </c>
      <c r="BY39" s="3695" t="s">
        <v>116</v>
      </c>
      <c r="BZ39" s="3716">
        <v>45888</v>
      </c>
      <c r="CA39" s="3716" t="s">
        <v>104</v>
      </c>
      <c r="CB39" s="2486"/>
      <c r="CC39" s="2487" t="s">
        <v>550</v>
      </c>
      <c r="CD39" s="12"/>
      <c r="CE39" s="12"/>
      <c r="CF39" s="12"/>
      <c r="CG39" s="18"/>
    </row>
    <row r="40" spans="1:85" ht="45" customHeight="1" x14ac:dyDescent="0.2">
      <c r="A40" s="3686" t="s">
        <v>551</v>
      </c>
      <c r="B40" s="3687"/>
      <c r="C40" s="3688" t="s">
        <v>552</v>
      </c>
      <c r="D40" s="3689" t="s">
        <v>553</v>
      </c>
      <c r="E40" s="4588" t="s">
        <v>193</v>
      </c>
      <c r="F40" s="3691"/>
      <c r="G40" s="3691"/>
      <c r="H40" s="3692" t="s">
        <v>89</v>
      </c>
      <c r="I40" s="3693" t="s">
        <v>89</v>
      </c>
      <c r="J40" s="3694">
        <v>44643</v>
      </c>
      <c r="K40" s="3694" t="s">
        <v>554</v>
      </c>
      <c r="L40" s="3694"/>
      <c r="M40" s="3866"/>
      <c r="N40" s="3694"/>
      <c r="O40" s="3694" t="s">
        <v>90</v>
      </c>
      <c r="P40" s="3696"/>
      <c r="Q40" s="3697"/>
      <c r="R40" s="3698"/>
      <c r="S40" s="3698"/>
      <c r="T40" s="3698"/>
      <c r="U40" s="3794"/>
      <c r="V40" s="3699"/>
      <c r="W40" s="3700" t="str">
        <f>IF(OR(X40="Yes", Y40="Web-page timetable", Z40="YES"), "Yes")</f>
        <v>Yes</v>
      </c>
      <c r="X40" s="3701" t="s">
        <v>93</v>
      </c>
      <c r="Y40" s="3688" t="s">
        <v>94</v>
      </c>
      <c r="Z40" s="3688"/>
      <c r="AA40" s="3702" t="s">
        <v>555</v>
      </c>
      <c r="AB40" s="3912" t="s">
        <v>556</v>
      </c>
      <c r="AC40" s="3703"/>
      <c r="AD40" s="3704">
        <v>45689</v>
      </c>
      <c r="AE40" s="4145" t="s">
        <v>557</v>
      </c>
      <c r="AF40" s="3705" t="s">
        <v>558</v>
      </c>
      <c r="AG40" s="3706">
        <v>46143</v>
      </c>
      <c r="AH40" s="3706"/>
      <c r="AI40" s="3706"/>
      <c r="AJ40" s="3713"/>
      <c r="AK40" s="3707"/>
      <c r="AL40" s="4111"/>
      <c r="AM40" s="4086"/>
      <c r="AN40" s="3706"/>
      <c r="AO40" s="3706"/>
      <c r="AP40" s="3706"/>
      <c r="AQ40" s="3695"/>
      <c r="AR40" s="3708"/>
      <c r="AS40" s="3709"/>
      <c r="AT40" s="3692"/>
      <c r="AU40" s="3709"/>
      <c r="AV40" s="3709"/>
      <c r="AW40" s="3709"/>
      <c r="AX40" s="3692"/>
      <c r="AY40" s="3710"/>
      <c r="AZ40" s="3709"/>
      <c r="BA40" s="3692"/>
      <c r="BB40" s="4023"/>
      <c r="BC40" s="3709"/>
      <c r="BD40" s="3709"/>
      <c r="BE40" s="3692"/>
      <c r="BF40" s="3692"/>
      <c r="BG40" s="4251" t="s">
        <v>559</v>
      </c>
      <c r="BH40" s="3658">
        <v>46508</v>
      </c>
      <c r="BI40" s="3668"/>
      <c r="BJ40" s="4251" t="s">
        <v>560</v>
      </c>
      <c r="BK40" s="3658">
        <v>46784</v>
      </c>
      <c r="BL40" s="3668"/>
      <c r="BM40" s="4251" t="s">
        <v>561</v>
      </c>
      <c r="BN40" s="3658">
        <v>47150</v>
      </c>
      <c r="BO40" s="3711"/>
      <c r="BP40" s="3712" t="s">
        <v>562</v>
      </c>
      <c r="BQ40" s="4193" t="s">
        <v>132</v>
      </c>
      <c r="BR40" s="3712"/>
      <c r="BS40" s="3870"/>
      <c r="BT40" s="3716">
        <v>45317</v>
      </c>
      <c r="BU40" s="3716">
        <v>45902</v>
      </c>
      <c r="BV40" s="3695" t="s">
        <v>116</v>
      </c>
      <c r="BW40" s="3716"/>
      <c r="BX40" s="3716">
        <v>45902</v>
      </c>
      <c r="BY40" s="3695" t="s">
        <v>116</v>
      </c>
      <c r="BZ40" s="3716">
        <v>45902</v>
      </c>
      <c r="CA40" s="3716" t="s">
        <v>104</v>
      </c>
      <c r="CB40" s="2278"/>
      <c r="CC40" s="1378"/>
      <c r="CD40" s="12"/>
      <c r="CE40" s="12"/>
      <c r="CF40" s="12"/>
      <c r="CG40" s="18" t="s">
        <v>93</v>
      </c>
    </row>
    <row r="41" spans="1:85" ht="45" customHeight="1" x14ac:dyDescent="0.2">
      <c r="A41" s="3644"/>
      <c r="B41" s="3645"/>
      <c r="C41" s="3688" t="s">
        <v>552</v>
      </c>
      <c r="D41" s="3689" t="s">
        <v>4457</v>
      </c>
      <c r="E41" s="4994"/>
      <c r="F41" s="3691"/>
      <c r="G41" s="3691"/>
      <c r="H41" s="3692"/>
      <c r="I41" s="3693"/>
      <c r="J41" s="3694">
        <v>44643</v>
      </c>
      <c r="K41" s="3694"/>
      <c r="L41" s="3649"/>
      <c r="M41" s="3863"/>
      <c r="N41" s="3649"/>
      <c r="O41" s="3649"/>
      <c r="P41" s="3696"/>
      <c r="Q41" s="3697"/>
      <c r="R41" s="3698"/>
      <c r="S41" s="3698"/>
      <c r="T41" s="3698"/>
      <c r="U41" s="3794"/>
      <c r="V41" s="3699"/>
      <c r="W41" s="3700" t="s">
        <v>93</v>
      </c>
      <c r="X41" s="3701" t="s">
        <v>93</v>
      </c>
      <c r="Y41" s="3688" t="s">
        <v>94</v>
      </c>
      <c r="Z41" s="3688"/>
      <c r="AA41" s="4635" t="s">
        <v>555</v>
      </c>
      <c r="AB41" s="4635" t="s">
        <v>556</v>
      </c>
      <c r="AC41" s="3656"/>
      <c r="AD41" s="3704">
        <v>45748</v>
      </c>
      <c r="AE41" s="4145" t="s">
        <v>557</v>
      </c>
      <c r="AF41" s="3705" t="s">
        <v>4450</v>
      </c>
      <c r="AG41" s="3706">
        <v>46174</v>
      </c>
      <c r="AH41" s="3706"/>
      <c r="AI41" s="3706"/>
      <c r="AJ41" s="3713"/>
      <c r="AK41" s="3661"/>
      <c r="AL41" s="4111"/>
      <c r="AM41" s="4086"/>
      <c r="AN41" s="3706"/>
      <c r="AO41" s="3706"/>
      <c r="AP41" s="3706"/>
      <c r="AQ41" s="3695"/>
      <c r="AR41" s="3663"/>
      <c r="AS41" s="3709"/>
      <c r="AT41" s="3692"/>
      <c r="AU41" s="3709"/>
      <c r="AV41" s="3709"/>
      <c r="AW41" s="3709"/>
      <c r="AX41" s="3692"/>
      <c r="AY41" s="3666"/>
      <c r="AZ41" s="3709"/>
      <c r="BA41" s="3692"/>
      <c r="BB41" s="4023"/>
      <c r="BC41" s="3709"/>
      <c r="BD41" s="3709"/>
      <c r="BE41" s="3692"/>
      <c r="BF41" s="3648"/>
      <c r="BG41" s="4180" t="s">
        <v>559</v>
      </c>
      <c r="BH41" s="3722">
        <v>46539</v>
      </c>
      <c r="BI41" s="3711"/>
      <c r="BJ41" s="4089" t="s">
        <v>560</v>
      </c>
      <c r="BK41" s="3706">
        <v>46813</v>
      </c>
      <c r="BL41" s="3711"/>
      <c r="BM41" s="4089" t="s">
        <v>561</v>
      </c>
      <c r="BN41" s="3706">
        <v>47178</v>
      </c>
      <c r="BO41" s="3711"/>
      <c r="BP41" s="3712" t="s">
        <v>4423</v>
      </c>
      <c r="BQ41" s="4193" t="s">
        <v>1613</v>
      </c>
      <c r="BR41" s="3684"/>
      <c r="BS41" s="3949"/>
      <c r="BT41" s="3716"/>
      <c r="BU41" s="3716">
        <v>45763</v>
      </c>
      <c r="BV41" s="3695" t="s">
        <v>4248</v>
      </c>
      <c r="BW41" s="3716"/>
      <c r="BX41" s="3716"/>
      <c r="BY41" s="3695"/>
      <c r="BZ41" s="3716"/>
      <c r="CA41" s="3716" t="s">
        <v>104</v>
      </c>
      <c r="CB41" s="4383"/>
      <c r="CC41" s="3688"/>
      <c r="CD41" s="4264"/>
      <c r="CE41" s="4264"/>
      <c r="CF41" s="4264"/>
      <c r="CG41" s="4265"/>
    </row>
    <row r="42" spans="1:85" ht="45" customHeight="1" x14ac:dyDescent="0.2">
      <c r="A42" s="3738" t="s">
        <v>563</v>
      </c>
      <c r="B42" s="3739"/>
      <c r="C42" s="3740" t="s">
        <v>564</v>
      </c>
      <c r="D42" s="3688" t="s">
        <v>565</v>
      </c>
      <c r="E42" s="4007" t="s">
        <v>566</v>
      </c>
      <c r="F42" s="3691"/>
      <c r="G42" s="3691"/>
      <c r="H42" s="3695" t="s">
        <v>89</v>
      </c>
      <c r="I42" s="4312" t="s">
        <v>89</v>
      </c>
      <c r="J42" s="3696">
        <v>42453</v>
      </c>
      <c r="K42" s="3696"/>
      <c r="L42" s="3696"/>
      <c r="M42" s="3735"/>
      <c r="N42" s="3696"/>
      <c r="O42" s="3696"/>
      <c r="P42" s="3696"/>
      <c r="Q42" s="3697"/>
      <c r="R42" s="3698"/>
      <c r="S42" s="3698"/>
      <c r="T42" s="3698"/>
      <c r="U42" s="3794"/>
      <c r="V42" s="3699"/>
      <c r="W42" s="3700" t="str">
        <f t="shared" ref="W42:W49" si="2">IF(OR(X42="Yes", Y42="Web-page timetable", Z42="YES"), "Yes")</f>
        <v>Yes</v>
      </c>
      <c r="X42" s="4384" t="s">
        <v>93</v>
      </c>
      <c r="Y42" s="3740" t="s">
        <v>94</v>
      </c>
      <c r="Z42" s="3740"/>
      <c r="AA42" s="4310" t="s">
        <v>567</v>
      </c>
      <c r="AB42" s="3657" t="s">
        <v>568</v>
      </c>
      <c r="AC42" s="4591"/>
      <c r="AD42" s="4589">
        <v>45717</v>
      </c>
      <c r="AE42" s="4211" t="s">
        <v>522</v>
      </c>
      <c r="AF42" s="4124" t="s">
        <v>569</v>
      </c>
      <c r="AG42" s="4385">
        <v>45383</v>
      </c>
      <c r="AH42" s="3706"/>
      <c r="AI42" s="3706">
        <v>45677</v>
      </c>
      <c r="AJ42" s="4217" t="s">
        <v>570</v>
      </c>
      <c r="AK42" s="3707"/>
      <c r="AL42" s="3709" t="s">
        <v>571</v>
      </c>
      <c r="AM42" s="3705" t="s">
        <v>572</v>
      </c>
      <c r="AN42" s="4385">
        <v>46204</v>
      </c>
      <c r="AO42" s="3706"/>
      <c r="AP42" s="3706"/>
      <c r="AQ42" s="3695"/>
      <c r="AR42" s="3708"/>
      <c r="AS42" s="3709"/>
      <c r="AT42" s="3692"/>
      <c r="AU42" s="3706"/>
      <c r="AV42" s="3709"/>
      <c r="AW42" s="3709"/>
      <c r="AX42" s="3692"/>
      <c r="AY42" s="3710"/>
      <c r="AZ42" s="3709"/>
      <c r="BA42" s="3692"/>
      <c r="BB42" s="3709"/>
      <c r="BC42" s="3709"/>
      <c r="BD42" s="3709"/>
      <c r="BE42" s="3692"/>
      <c r="BF42" s="3692"/>
      <c r="BG42" s="4386" t="s">
        <v>573</v>
      </c>
      <c r="BH42" s="4385">
        <v>46661</v>
      </c>
      <c r="BI42" s="4387"/>
      <c r="BJ42" s="4386" t="s">
        <v>574</v>
      </c>
      <c r="BK42" s="4385">
        <v>46753</v>
      </c>
      <c r="BL42" s="4387"/>
      <c r="BM42" s="4388" t="s">
        <v>575</v>
      </c>
      <c r="BN42" s="4385">
        <v>47088</v>
      </c>
      <c r="BO42" s="3711"/>
      <c r="BP42" s="3740" t="s">
        <v>576</v>
      </c>
      <c r="BQ42" s="4689" t="s">
        <v>577</v>
      </c>
      <c r="BR42" s="3712" t="s">
        <v>578</v>
      </c>
      <c r="BS42" s="3740"/>
      <c r="BT42" s="4389">
        <v>45902</v>
      </c>
      <c r="BU42" s="4389">
        <v>45716</v>
      </c>
      <c r="BV42" s="3695" t="s">
        <v>116</v>
      </c>
      <c r="BW42" s="4389">
        <v>45902</v>
      </c>
      <c r="BX42" s="4389">
        <v>45716</v>
      </c>
      <c r="BY42" s="3695" t="s">
        <v>116</v>
      </c>
      <c r="BZ42" s="3716">
        <v>45716</v>
      </c>
      <c r="CA42" s="3716" t="s">
        <v>104</v>
      </c>
      <c r="CB42" s="1409"/>
      <c r="CC42" s="540" t="s">
        <v>579</v>
      </c>
      <c r="CD42" s="12"/>
      <c r="CE42" s="12"/>
      <c r="CF42" s="12"/>
      <c r="CG42" s="18"/>
    </row>
    <row r="43" spans="1:85" ht="45" customHeight="1" x14ac:dyDescent="0.2">
      <c r="A43" s="2150" t="s">
        <v>580</v>
      </c>
      <c r="B43" s="3306"/>
      <c r="C43" s="2151" t="s">
        <v>581</v>
      </c>
      <c r="D43" s="2152" t="s">
        <v>582</v>
      </c>
      <c r="E43" s="7116">
        <v>2007</v>
      </c>
      <c r="F43" s="2155">
        <v>2022</v>
      </c>
      <c r="G43" s="2155">
        <v>2040</v>
      </c>
      <c r="H43" s="2167" t="s">
        <v>89</v>
      </c>
      <c r="I43" s="2155" t="s">
        <v>89</v>
      </c>
      <c r="J43" s="2157">
        <v>40715</v>
      </c>
      <c r="K43" s="2157"/>
      <c r="L43" s="2156" t="s">
        <v>90</v>
      </c>
      <c r="M43" s="2200"/>
      <c r="N43" s="2157" t="s">
        <v>583</v>
      </c>
      <c r="O43" s="2157"/>
      <c r="P43" s="2156">
        <v>45251</v>
      </c>
      <c r="Q43" s="2158">
        <v>45407</v>
      </c>
      <c r="R43" s="2159"/>
      <c r="S43" s="2191"/>
      <c r="T43" s="2191"/>
      <c r="U43" s="3799"/>
      <c r="V43" s="2161"/>
      <c r="W43" s="2162" t="str">
        <f t="shared" si="2"/>
        <v>Yes</v>
      </c>
      <c r="X43" s="2163" t="s">
        <v>93</v>
      </c>
      <c r="Y43" s="2151" t="s">
        <v>94</v>
      </c>
      <c r="Z43" s="2155"/>
      <c r="AA43" s="2940" t="s">
        <v>584</v>
      </c>
      <c r="AB43" s="2940" t="s">
        <v>585</v>
      </c>
      <c r="AC43" s="2924"/>
      <c r="AD43" s="2165">
        <v>45108</v>
      </c>
      <c r="AE43" s="3535" t="s">
        <v>586</v>
      </c>
      <c r="AF43" s="2167" t="s">
        <v>587</v>
      </c>
      <c r="AG43" s="2168">
        <v>43556</v>
      </c>
      <c r="AH43" s="2168">
        <v>43542</v>
      </c>
      <c r="AI43" s="2168">
        <v>43609</v>
      </c>
      <c r="AJ43" s="3011" t="s">
        <v>588</v>
      </c>
      <c r="AK43" s="2169"/>
      <c r="AL43" s="3535">
        <v>44866</v>
      </c>
      <c r="AM43" s="7361" t="s">
        <v>589</v>
      </c>
      <c r="AN43" s="2168">
        <v>44866</v>
      </c>
      <c r="AO43" s="2168">
        <v>44893</v>
      </c>
      <c r="AP43" s="2168">
        <v>44946</v>
      </c>
      <c r="AQ43" s="3274" t="s">
        <v>590</v>
      </c>
      <c r="AR43" s="2170"/>
      <c r="AS43" s="2171"/>
      <c r="AT43" s="2154"/>
      <c r="AU43" s="2168"/>
      <c r="AV43" s="2168"/>
      <c r="AW43" s="2168"/>
      <c r="AX43" s="2154"/>
      <c r="AY43" s="2172"/>
      <c r="AZ43" s="2292"/>
      <c r="BA43" s="2154"/>
      <c r="BB43" s="2171"/>
      <c r="BC43" s="2171"/>
      <c r="BD43" s="2171"/>
      <c r="BE43" s="2154"/>
      <c r="BF43" s="2154"/>
      <c r="BG43" s="4159">
        <v>45231</v>
      </c>
      <c r="BH43" s="2168">
        <v>45231</v>
      </c>
      <c r="BI43" s="2184">
        <v>45251</v>
      </c>
      <c r="BJ43" s="4159" t="s">
        <v>522</v>
      </c>
      <c r="BK43" s="2168">
        <v>45352</v>
      </c>
      <c r="BL43" s="2184">
        <v>45407</v>
      </c>
      <c r="BM43" s="4159" t="s">
        <v>432</v>
      </c>
      <c r="BN43" s="2168">
        <v>45748</v>
      </c>
      <c r="BO43" s="2184"/>
      <c r="BP43" s="2186" t="s">
        <v>4458</v>
      </c>
      <c r="BQ43" s="4188" t="s">
        <v>4260</v>
      </c>
      <c r="BR43" s="2301"/>
      <c r="BS43" s="2151"/>
      <c r="BT43" s="2177">
        <v>45595</v>
      </c>
      <c r="BU43" s="2177">
        <v>45154</v>
      </c>
      <c r="BV43" s="2155" t="s">
        <v>116</v>
      </c>
      <c r="BW43" s="2177">
        <v>45273</v>
      </c>
      <c r="BX43" s="2177">
        <v>45413</v>
      </c>
      <c r="BY43" s="2155" t="s">
        <v>116</v>
      </c>
      <c r="BZ43" s="2177">
        <v>45247</v>
      </c>
      <c r="CA43" s="2177" t="s">
        <v>592</v>
      </c>
      <c r="CB43" s="2540"/>
      <c r="CC43" s="2513" t="s">
        <v>593</v>
      </c>
      <c r="CD43" s="12"/>
      <c r="CE43" s="12"/>
      <c r="CF43" s="12"/>
      <c r="CG43" s="18"/>
    </row>
    <row r="44" spans="1:85" ht="45" customHeight="1" x14ac:dyDescent="0.2">
      <c r="A44" s="1688"/>
      <c r="B44" s="3307" t="s">
        <v>594</v>
      </c>
      <c r="C44" s="1376" t="s">
        <v>581</v>
      </c>
      <c r="D44" s="1689" t="s">
        <v>309</v>
      </c>
      <c r="E44" s="1704"/>
      <c r="F44" s="1666">
        <v>2022</v>
      </c>
      <c r="G44" s="1666">
        <v>2042</v>
      </c>
      <c r="H44" s="1676" t="s">
        <v>89</v>
      </c>
      <c r="I44" s="1691" t="s">
        <v>310</v>
      </c>
      <c r="J44" s="1668">
        <v>40715</v>
      </c>
      <c r="K44" s="1668"/>
      <c r="L44" s="1692" t="s">
        <v>90</v>
      </c>
      <c r="M44" s="2007" t="s">
        <v>311</v>
      </c>
      <c r="N44" s="1692"/>
      <c r="O44" s="1692"/>
      <c r="P44" s="1667"/>
      <c r="Q44" s="1705"/>
      <c r="R44" s="1669"/>
      <c r="S44" s="1669"/>
      <c r="T44" s="1669"/>
      <c r="U44" s="3793"/>
      <c r="V44" s="1671"/>
      <c r="W44" s="1695" t="str">
        <f t="shared" si="2"/>
        <v>Yes</v>
      </c>
      <c r="X44" s="1672" t="s">
        <v>93</v>
      </c>
      <c r="Y44" s="1376" t="s">
        <v>94</v>
      </c>
      <c r="Z44" s="1376"/>
      <c r="AA44" s="3205" t="s">
        <v>312</v>
      </c>
      <c r="AB44" s="2313" t="s">
        <v>296</v>
      </c>
      <c r="AC44" s="2314"/>
      <c r="AD44" s="2232" t="s">
        <v>91</v>
      </c>
      <c r="AE44" s="4147" t="s">
        <v>313</v>
      </c>
      <c r="AF44" s="1676" t="s">
        <v>314</v>
      </c>
      <c r="AG44" s="1674">
        <v>44378</v>
      </c>
      <c r="AH44" s="1674"/>
      <c r="AI44" s="1674"/>
      <c r="AJ44" s="3006"/>
      <c r="AK44" s="1677"/>
      <c r="AL44" s="1674"/>
      <c r="AM44" s="1676"/>
      <c r="AN44" s="1674"/>
      <c r="AO44" s="1674"/>
      <c r="AP44" s="1674"/>
      <c r="AQ44" s="1666"/>
      <c r="AR44" s="1697"/>
      <c r="AS44" s="1679"/>
      <c r="AT44" s="1680"/>
      <c r="AU44" s="1678"/>
      <c r="AV44" s="1679"/>
      <c r="AW44" s="1679"/>
      <c r="AX44" s="1680"/>
      <c r="AY44" s="1698"/>
      <c r="AZ44" s="1679"/>
      <c r="BA44" s="1721"/>
      <c r="BB44" s="1674"/>
      <c r="BC44" s="1679"/>
      <c r="BD44" s="1679"/>
      <c r="BE44" s="1680"/>
      <c r="BF44" s="1680"/>
      <c r="BG44" s="4200" t="s">
        <v>315</v>
      </c>
      <c r="BH44" s="2234">
        <v>44652</v>
      </c>
      <c r="BI44" s="2234"/>
      <c r="BJ44" s="4178" t="s">
        <v>316</v>
      </c>
      <c r="BK44" s="2237">
        <v>45017</v>
      </c>
      <c r="BL44" s="1683"/>
      <c r="BM44" s="4158" t="s">
        <v>114</v>
      </c>
      <c r="BN44" s="1682" t="s">
        <v>114</v>
      </c>
      <c r="BO44" s="1683"/>
      <c r="BP44" s="1376" t="s">
        <v>595</v>
      </c>
      <c r="BQ44" s="4184"/>
      <c r="BR44" s="1376"/>
      <c r="BS44" s="1376" t="s">
        <v>596</v>
      </c>
      <c r="BT44" s="1684">
        <v>44628</v>
      </c>
      <c r="BU44" s="1684"/>
      <c r="BV44" s="1666" t="s">
        <v>116</v>
      </c>
      <c r="BW44" s="1684">
        <v>44628</v>
      </c>
      <c r="BX44" s="1684"/>
      <c r="BY44" s="1666" t="s">
        <v>116</v>
      </c>
      <c r="BZ44" s="1684">
        <v>44740</v>
      </c>
      <c r="CA44" s="2387" t="s">
        <v>319</v>
      </c>
      <c r="CB44" s="1699"/>
      <c r="CC44" s="1376" t="s">
        <v>105</v>
      </c>
      <c r="CD44" s="12"/>
      <c r="CE44" s="12"/>
      <c r="CF44" s="12"/>
      <c r="CG44" s="18"/>
    </row>
    <row r="45" spans="1:85" ht="45" customHeight="1" x14ac:dyDescent="0.2">
      <c r="A45" s="3686" t="s">
        <v>597</v>
      </c>
      <c r="B45" s="3687"/>
      <c r="C45" s="3688" t="s">
        <v>598</v>
      </c>
      <c r="D45" s="3689" t="s">
        <v>599</v>
      </c>
      <c r="E45" s="3859" t="s">
        <v>193</v>
      </c>
      <c r="F45" s="3691"/>
      <c r="G45" s="3691"/>
      <c r="H45" s="3692" t="s">
        <v>89</v>
      </c>
      <c r="I45" s="3693" t="s">
        <v>194</v>
      </c>
      <c r="J45" s="3694">
        <v>45379</v>
      </c>
      <c r="K45" s="3694">
        <v>41649</v>
      </c>
      <c r="L45" s="2679" t="s">
        <v>90</v>
      </c>
      <c r="M45" s="2680" t="s">
        <v>515</v>
      </c>
      <c r="N45" s="2679"/>
      <c r="O45" s="2127"/>
      <c r="P45" s="3696"/>
      <c r="Q45" s="3697"/>
      <c r="R45" s="3698"/>
      <c r="S45" s="3698"/>
      <c r="T45" s="3698"/>
      <c r="U45" s="3794"/>
      <c r="V45" s="3699"/>
      <c r="W45" s="3700" t="str">
        <f t="shared" si="2"/>
        <v>Yes</v>
      </c>
      <c r="X45" s="3701" t="s">
        <v>93</v>
      </c>
      <c r="Y45" s="3688" t="s">
        <v>94</v>
      </c>
      <c r="Z45" s="3695"/>
      <c r="AA45" s="4278" t="s">
        <v>600</v>
      </c>
      <c r="AB45" s="5164" t="s">
        <v>601</v>
      </c>
      <c r="AC45" s="3704">
        <v>45717</v>
      </c>
      <c r="AD45" s="3704">
        <v>45717</v>
      </c>
      <c r="AE45" s="4145" t="s">
        <v>602</v>
      </c>
      <c r="AF45" s="3705" t="s">
        <v>603</v>
      </c>
      <c r="AG45" s="3706">
        <v>46266</v>
      </c>
      <c r="AH45" s="3706"/>
      <c r="AI45" s="3706"/>
      <c r="AJ45" s="3713"/>
      <c r="AK45" s="4151"/>
      <c r="AL45" s="3715"/>
      <c r="AM45" s="3706"/>
      <c r="AN45" s="3706"/>
      <c r="AO45" s="3706"/>
      <c r="AP45" s="3695"/>
      <c r="AQ45" s="3709"/>
      <c r="AR45" s="3692"/>
      <c r="AS45" s="3709"/>
      <c r="AT45" s="3709"/>
      <c r="AU45" s="3709"/>
      <c r="AV45" s="3692"/>
      <c r="AW45" s="3709"/>
      <c r="AX45" s="3692"/>
      <c r="AY45" s="3709"/>
      <c r="AZ45" s="3709"/>
      <c r="BA45" s="3692"/>
      <c r="BB45" s="3709"/>
      <c r="BC45" s="3709"/>
      <c r="BD45" s="3709"/>
      <c r="BE45" s="3692"/>
      <c r="BF45" s="4089">
        <v>46813</v>
      </c>
      <c r="BG45" s="4089" t="s">
        <v>604</v>
      </c>
      <c r="BH45" s="3706">
        <v>46569</v>
      </c>
      <c r="BI45" s="3711"/>
      <c r="BJ45" s="4089">
        <v>46935</v>
      </c>
      <c r="BK45" s="3706">
        <v>46935</v>
      </c>
      <c r="BL45" s="3711"/>
      <c r="BM45" s="4089">
        <v>47178</v>
      </c>
      <c r="BN45" s="3706">
        <v>47178</v>
      </c>
      <c r="BO45" s="3711"/>
      <c r="BP45" s="3688" t="s">
        <v>605</v>
      </c>
      <c r="BQ45" s="4182" t="s">
        <v>355</v>
      </c>
      <c r="BR45" s="4034"/>
      <c r="BS45" s="3716">
        <v>45779</v>
      </c>
      <c r="BT45" s="3716">
        <v>44547</v>
      </c>
      <c r="BU45" s="3716">
        <v>45804</v>
      </c>
      <c r="BV45" s="3695" t="s">
        <v>116</v>
      </c>
      <c r="BW45" s="3716">
        <v>44362</v>
      </c>
      <c r="BX45" s="3716">
        <v>45804</v>
      </c>
      <c r="BY45" s="3695" t="s">
        <v>116</v>
      </c>
      <c r="BZ45" s="3716">
        <v>45804</v>
      </c>
      <c r="CA45" s="3716" t="s">
        <v>104</v>
      </c>
      <c r="CB45" s="2682"/>
      <c r="CC45" s="2678" t="s">
        <v>606</v>
      </c>
      <c r="CD45" s="12"/>
      <c r="CE45" s="12"/>
      <c r="CF45" s="12"/>
      <c r="CG45" s="18"/>
    </row>
    <row r="46" spans="1:85" ht="45" customHeight="1" x14ac:dyDescent="0.2">
      <c r="A46" s="1412" t="s">
        <v>607</v>
      </c>
      <c r="B46" s="3304"/>
      <c r="C46" s="1381" t="s">
        <v>608</v>
      </c>
      <c r="D46" s="1380" t="s">
        <v>609</v>
      </c>
      <c r="E46" s="1577">
        <v>2302</v>
      </c>
      <c r="F46" s="1385" t="s">
        <v>91</v>
      </c>
      <c r="G46" s="1385" t="s">
        <v>949</v>
      </c>
      <c r="H46" s="1413" t="s">
        <v>89</v>
      </c>
      <c r="I46" s="1414" t="s">
        <v>89</v>
      </c>
      <c r="J46" s="1389">
        <v>43602</v>
      </c>
      <c r="K46" s="1389"/>
      <c r="L46" s="1389" t="s">
        <v>90</v>
      </c>
      <c r="M46" s="2002"/>
      <c r="N46" s="1389"/>
      <c r="O46" s="1389"/>
      <c r="P46" s="1388"/>
      <c r="Q46" s="1415"/>
      <c r="R46" s="1416"/>
      <c r="S46" s="1416"/>
      <c r="T46" s="1416"/>
      <c r="U46" s="3792"/>
      <c r="V46" s="1417"/>
      <c r="W46" s="1391" t="str">
        <f t="shared" si="2"/>
        <v>Yes</v>
      </c>
      <c r="X46" s="1392" t="s">
        <v>93</v>
      </c>
      <c r="Y46" s="108" t="s">
        <v>94</v>
      </c>
      <c r="Z46" s="108"/>
      <c r="AA46" s="2761" t="s">
        <v>610</v>
      </c>
      <c r="AB46" s="2761"/>
      <c r="AC46" s="2967"/>
      <c r="AD46" s="1418">
        <v>45689</v>
      </c>
      <c r="AE46" s="1570">
        <v>44682</v>
      </c>
      <c r="AF46" s="1419" t="s">
        <v>142</v>
      </c>
      <c r="AG46" s="1396">
        <v>44682</v>
      </c>
      <c r="AH46" s="1397">
        <v>44837</v>
      </c>
      <c r="AI46" s="1397">
        <v>44904</v>
      </c>
      <c r="AJ46" s="3008" t="s">
        <v>612</v>
      </c>
      <c r="AK46" s="1399"/>
      <c r="AL46" s="1420">
        <v>45413</v>
      </c>
      <c r="AM46" s="1419" t="s">
        <v>367</v>
      </c>
      <c r="AN46" s="1396">
        <v>45413</v>
      </c>
      <c r="AO46" s="1397"/>
      <c r="AP46" s="1397">
        <v>45429</v>
      </c>
      <c r="AQ46" s="3007" t="s">
        <v>613</v>
      </c>
      <c r="AR46" s="1400"/>
      <c r="AS46" s="1420"/>
      <c r="AT46" s="1421"/>
      <c r="AU46" s="1422"/>
      <c r="AV46" s="1423"/>
      <c r="AW46" s="1423"/>
      <c r="AX46" s="1424"/>
      <c r="AY46" s="1425"/>
      <c r="AZ46" s="1420"/>
      <c r="BA46" s="1421"/>
      <c r="BB46" s="1422"/>
      <c r="BC46" s="1423"/>
      <c r="BD46" s="1423"/>
      <c r="BE46" s="1424"/>
      <c r="BF46" s="1424"/>
      <c r="BG46" s="4085">
        <v>45839</v>
      </c>
      <c r="BH46" s="1396">
        <v>45839</v>
      </c>
      <c r="BI46" s="1408"/>
      <c r="BJ46" s="4085">
        <v>45962</v>
      </c>
      <c r="BK46" s="1396">
        <v>45962</v>
      </c>
      <c r="BL46" s="1408"/>
      <c r="BM46" s="4085" t="s">
        <v>4261</v>
      </c>
      <c r="BN46" s="1396">
        <v>46357</v>
      </c>
      <c r="BO46" s="1408"/>
      <c r="BP46" s="542" t="s">
        <v>4262</v>
      </c>
      <c r="BQ46" s="4189" t="s">
        <v>132</v>
      </c>
      <c r="BR46" s="1178"/>
      <c r="BS46" s="544"/>
      <c r="BT46" s="1409">
        <v>45140</v>
      </c>
      <c r="BU46" s="1409">
        <v>45700</v>
      </c>
      <c r="BV46" s="1410" t="s">
        <v>116</v>
      </c>
      <c r="BW46" s="1409">
        <v>45140</v>
      </c>
      <c r="BX46" s="1409">
        <v>45700</v>
      </c>
      <c r="BY46" s="1410" t="s">
        <v>116</v>
      </c>
      <c r="BZ46" s="1409">
        <v>45700</v>
      </c>
      <c r="CA46" s="1409" t="s">
        <v>178</v>
      </c>
      <c r="CB46" s="2278"/>
      <c r="CC46" s="540"/>
      <c r="CD46" s="12"/>
      <c r="CE46" s="12"/>
      <c r="CF46" s="12"/>
      <c r="CG46" s="18"/>
    </row>
    <row r="47" spans="1:85" ht="45" customHeight="1" x14ac:dyDescent="0.2">
      <c r="A47" s="1581" t="s">
        <v>618</v>
      </c>
      <c r="B47" s="3316"/>
      <c r="C47" s="1426" t="s">
        <v>619</v>
      </c>
      <c r="D47" s="1713" t="s">
        <v>620</v>
      </c>
      <c r="E47" s="3748">
        <v>2303</v>
      </c>
      <c r="F47" s="1562" t="s">
        <v>423</v>
      </c>
      <c r="G47" s="1562" t="s">
        <v>2182</v>
      </c>
      <c r="H47" s="2471" t="s">
        <v>89</v>
      </c>
      <c r="I47" s="1656" t="s">
        <v>89</v>
      </c>
      <c r="J47" s="1437">
        <v>43481</v>
      </c>
      <c r="K47" s="1437"/>
      <c r="L47" s="1437"/>
      <c r="M47" s="2628"/>
      <c r="N47" s="1437"/>
      <c r="O47" s="1437"/>
      <c r="P47" s="1506"/>
      <c r="Q47" s="1632"/>
      <c r="R47" s="1625"/>
      <c r="S47" s="1625"/>
      <c r="T47" s="1625"/>
      <c r="U47" s="3809"/>
      <c r="V47" s="3749"/>
      <c r="W47" s="3750" t="str">
        <f t="shared" si="2"/>
        <v>Yes</v>
      </c>
      <c r="X47" s="3751" t="s">
        <v>93</v>
      </c>
      <c r="Y47" s="1426" t="s">
        <v>94</v>
      </c>
      <c r="Z47" s="1426"/>
      <c r="AA47" s="3812" t="s">
        <v>621</v>
      </c>
      <c r="AB47" s="3752" t="s">
        <v>622</v>
      </c>
      <c r="AC47" s="3847"/>
      <c r="AD47" s="3589">
        <v>45658</v>
      </c>
      <c r="AE47" s="4132" t="s">
        <v>623</v>
      </c>
      <c r="AF47" s="3754" t="s">
        <v>624</v>
      </c>
      <c r="AG47" s="3755">
        <v>44562</v>
      </c>
      <c r="AH47" s="3755">
        <v>45017</v>
      </c>
      <c r="AI47" s="3755">
        <v>45078</v>
      </c>
      <c r="AJ47" s="3848" t="s">
        <v>625</v>
      </c>
      <c r="AK47" s="3757"/>
      <c r="AL47" s="3759" t="s">
        <v>626</v>
      </c>
      <c r="AM47" s="3754" t="s">
        <v>1908</v>
      </c>
      <c r="AN47" s="3755">
        <v>45778</v>
      </c>
      <c r="AO47" s="3755"/>
      <c r="AP47" s="3755"/>
      <c r="AQ47" s="1563"/>
      <c r="AR47" s="3758"/>
      <c r="AS47" s="3759"/>
      <c r="AT47" s="2471"/>
      <c r="AU47" s="3759"/>
      <c r="AV47" s="3759"/>
      <c r="AW47" s="3759"/>
      <c r="AX47" s="2471"/>
      <c r="AY47" s="3760"/>
      <c r="AZ47" s="3759"/>
      <c r="BA47" s="2471"/>
      <c r="BB47" s="3759"/>
      <c r="BC47" s="3759"/>
      <c r="BD47" s="3759"/>
      <c r="BE47" s="2471"/>
      <c r="BF47" s="2471"/>
      <c r="BG47" s="4160" t="s">
        <v>557</v>
      </c>
      <c r="BH47" s="3755">
        <v>46143</v>
      </c>
      <c r="BI47" s="3590"/>
      <c r="BJ47" s="4160">
        <v>46357</v>
      </c>
      <c r="BK47" s="3755">
        <v>46357</v>
      </c>
      <c r="BL47" s="3590"/>
      <c r="BM47" s="4339" t="s">
        <v>629</v>
      </c>
      <c r="BN47" s="4340">
        <v>46600</v>
      </c>
      <c r="BO47" s="3590"/>
      <c r="BP47" s="1426" t="s">
        <v>630</v>
      </c>
      <c r="BQ47" s="3913" t="s">
        <v>4459</v>
      </c>
      <c r="BR47" s="3591" t="s">
        <v>632</v>
      </c>
      <c r="BS47" s="1426"/>
      <c r="BT47" s="3592">
        <v>45855</v>
      </c>
      <c r="BU47" s="3592">
        <v>45681</v>
      </c>
      <c r="BV47" s="1563" t="s">
        <v>116</v>
      </c>
      <c r="BW47" s="3592">
        <v>45257</v>
      </c>
      <c r="BX47" s="3592">
        <v>45681</v>
      </c>
      <c r="BY47" s="1563"/>
      <c r="BZ47" s="3592">
        <v>45594</v>
      </c>
      <c r="CA47" s="3592" t="s">
        <v>262</v>
      </c>
      <c r="CB47" s="1409"/>
      <c r="CC47" s="540"/>
      <c r="CD47" s="12"/>
      <c r="CE47" s="12"/>
      <c r="CF47" s="12"/>
      <c r="CG47" s="18"/>
    </row>
    <row r="48" spans="1:85" ht="45" customHeight="1" x14ac:dyDescent="0.2">
      <c r="A48" s="3686" t="s">
        <v>633</v>
      </c>
      <c r="B48" s="3687"/>
      <c r="C48" s="3688" t="s">
        <v>634</v>
      </c>
      <c r="D48" s="3689" t="s">
        <v>635</v>
      </c>
      <c r="E48" s="3690" t="s">
        <v>636</v>
      </c>
      <c r="F48" s="3691"/>
      <c r="G48" s="3691"/>
      <c r="H48" s="3692" t="s">
        <v>89</v>
      </c>
      <c r="I48" s="3695" t="s">
        <v>89</v>
      </c>
      <c r="J48" s="3696">
        <v>42760</v>
      </c>
      <c r="K48" s="3696"/>
      <c r="L48" s="3650" t="s">
        <v>90</v>
      </c>
      <c r="M48" s="3682" t="s">
        <v>637</v>
      </c>
      <c r="N48" s="3650"/>
      <c r="O48" s="3696"/>
      <c r="P48" s="3696"/>
      <c r="Q48" s="3697"/>
      <c r="R48" s="3698"/>
      <c r="S48" s="3698"/>
      <c r="T48" s="3698"/>
      <c r="U48" s="3794"/>
      <c r="V48" s="3699"/>
      <c r="W48" s="3700" t="str">
        <f t="shared" si="2"/>
        <v>Yes</v>
      </c>
      <c r="X48" s="3701" t="s">
        <v>93</v>
      </c>
      <c r="Y48" s="3688" t="s">
        <v>94</v>
      </c>
      <c r="Z48" s="3688"/>
      <c r="AA48" s="3702" t="s">
        <v>638</v>
      </c>
      <c r="AB48" s="3657" t="s">
        <v>639</v>
      </c>
      <c r="AC48" s="3703"/>
      <c r="AD48" s="3704">
        <v>45689</v>
      </c>
      <c r="AE48" s="4145" t="s">
        <v>640</v>
      </c>
      <c r="AF48" s="3705" t="s">
        <v>641</v>
      </c>
      <c r="AG48" s="3706">
        <v>46174</v>
      </c>
      <c r="AH48" s="3706"/>
      <c r="AI48" s="3706"/>
      <c r="AJ48" s="3713"/>
      <c r="AK48" s="3707"/>
      <c r="AL48" s="3909"/>
      <c r="AM48" s="3715"/>
      <c r="AN48" s="3706"/>
      <c r="AO48" s="3706"/>
      <c r="AP48" s="3706"/>
      <c r="AQ48" s="3695"/>
      <c r="AR48" s="3708"/>
      <c r="AS48" s="3709"/>
      <c r="AT48" s="3692"/>
      <c r="AU48" s="3709"/>
      <c r="AV48" s="3709"/>
      <c r="AW48" s="3709"/>
      <c r="AX48" s="3692"/>
      <c r="AY48" s="3710"/>
      <c r="AZ48" s="3709"/>
      <c r="BA48" s="3692"/>
      <c r="BB48" s="3709"/>
      <c r="BC48" s="3709"/>
      <c r="BD48" s="3709"/>
      <c r="BE48" s="3692"/>
      <c r="BF48" s="3692"/>
      <c r="BG48" s="4089">
        <v>46478</v>
      </c>
      <c r="BH48" s="3706">
        <v>46478</v>
      </c>
      <c r="BI48" s="3709"/>
      <c r="BJ48" s="4089">
        <v>46722</v>
      </c>
      <c r="BK48" s="3709">
        <v>46722</v>
      </c>
      <c r="BL48" s="3711"/>
      <c r="BM48" s="4089">
        <v>46935</v>
      </c>
      <c r="BN48" s="3709">
        <v>46935</v>
      </c>
      <c r="BO48" s="3711"/>
      <c r="BP48" s="5369" t="s">
        <v>642</v>
      </c>
      <c r="BQ48" s="5383" t="s">
        <v>643</v>
      </c>
      <c r="BR48" s="3712" t="s">
        <v>644</v>
      </c>
      <c r="BS48" s="3688"/>
      <c r="BT48" s="3716">
        <v>45937</v>
      </c>
      <c r="BU48" s="3716">
        <v>45764</v>
      </c>
      <c r="BV48" s="3695" t="s">
        <v>4248</v>
      </c>
      <c r="BW48" s="3716">
        <v>45562</v>
      </c>
      <c r="BX48" s="3716">
        <v>45888</v>
      </c>
      <c r="BY48" s="3695" t="s">
        <v>116</v>
      </c>
      <c r="BZ48" s="3716">
        <v>45937</v>
      </c>
      <c r="CA48" s="3716" t="s">
        <v>104</v>
      </c>
      <c r="CB48" s="1409"/>
      <c r="CC48" s="542" t="s">
        <v>105</v>
      </c>
      <c r="CD48" s="12"/>
      <c r="CE48" s="12"/>
      <c r="CF48" s="12"/>
      <c r="CG48" s="18"/>
    </row>
    <row r="49" spans="1:85" ht="45" customHeight="1" x14ac:dyDescent="0.2">
      <c r="A49" s="2868"/>
      <c r="B49" s="2868" t="s">
        <v>4460</v>
      </c>
      <c r="C49" s="2869" t="s">
        <v>646</v>
      </c>
      <c r="D49" s="2870" t="s">
        <v>4461</v>
      </c>
      <c r="E49" s="7423"/>
      <c r="F49" s="2871"/>
      <c r="G49" s="2871"/>
      <c r="H49" s="2872" t="s">
        <v>89</v>
      </c>
      <c r="I49" s="2873" t="s">
        <v>89</v>
      </c>
      <c r="J49" s="2874">
        <v>44006</v>
      </c>
      <c r="K49" s="2874"/>
      <c r="L49" s="2874"/>
      <c r="M49" s="2875"/>
      <c r="N49" s="2874"/>
      <c r="O49" s="2874"/>
      <c r="P49" s="2882"/>
      <c r="Q49" s="2895"/>
      <c r="R49" s="2896"/>
      <c r="S49" s="2896"/>
      <c r="T49" s="2896"/>
      <c r="U49" s="3801"/>
      <c r="V49" s="2897"/>
      <c r="W49" s="2877" t="str">
        <f t="shared" si="2"/>
        <v>Yes</v>
      </c>
      <c r="X49" s="2878" t="s">
        <v>93</v>
      </c>
      <c r="Y49" s="2869" t="s">
        <v>94</v>
      </c>
      <c r="Z49" s="2869"/>
      <c r="AA49" s="3232" t="s">
        <v>4462</v>
      </c>
      <c r="AB49" s="2945" t="s">
        <v>4463</v>
      </c>
      <c r="AC49" s="2932"/>
      <c r="AD49" s="2888">
        <v>45261</v>
      </c>
      <c r="AE49" s="4204" t="s">
        <v>2562</v>
      </c>
      <c r="AF49" s="2881" t="s">
        <v>98</v>
      </c>
      <c r="AG49" s="2879">
        <v>45292</v>
      </c>
      <c r="AH49" s="2879"/>
      <c r="AI49" s="2879"/>
      <c r="AJ49" s="3012"/>
      <c r="AK49" s="2898"/>
      <c r="AL49" s="2885"/>
      <c r="AM49" s="2881"/>
      <c r="AN49" s="2879"/>
      <c r="AO49" s="2879"/>
      <c r="AP49" s="2879"/>
      <c r="AQ49" s="2883"/>
      <c r="AR49" s="2884"/>
      <c r="AS49" s="2885"/>
      <c r="AT49" s="2872"/>
      <c r="AU49" s="2885"/>
      <c r="AV49" s="2885"/>
      <c r="AW49" s="2885"/>
      <c r="AX49" s="2872"/>
      <c r="AY49" s="2892"/>
      <c r="AZ49" s="2885"/>
      <c r="BA49" s="2872"/>
      <c r="BB49" s="2885"/>
      <c r="BC49" s="2885"/>
      <c r="BD49" s="2885"/>
      <c r="BE49" s="2872"/>
      <c r="BF49" s="2872"/>
      <c r="BG49" s="4163">
        <v>45658</v>
      </c>
      <c r="BH49" s="2879">
        <v>45658</v>
      </c>
      <c r="BI49" s="2887"/>
      <c r="BJ49" s="4163">
        <v>45778</v>
      </c>
      <c r="BK49" s="2879">
        <v>45778</v>
      </c>
      <c r="BL49" s="2887"/>
      <c r="BM49" s="4163" t="s">
        <v>114</v>
      </c>
      <c r="BN49" s="2879" t="s">
        <v>114</v>
      </c>
      <c r="BO49" s="2887"/>
      <c r="BP49" s="7424" t="s">
        <v>4464</v>
      </c>
      <c r="BQ49" s="7424" t="s">
        <v>4465</v>
      </c>
      <c r="BR49" s="2889" t="s">
        <v>4466</v>
      </c>
      <c r="BS49" s="2900"/>
      <c r="BT49" s="2890">
        <v>45049</v>
      </c>
      <c r="BU49" s="2890">
        <v>45317</v>
      </c>
      <c r="BV49" s="2883" t="s">
        <v>116</v>
      </c>
      <c r="BW49" s="2890"/>
      <c r="BX49" s="2890">
        <v>45415</v>
      </c>
      <c r="BY49" s="2883"/>
      <c r="BZ49" s="2890">
        <v>45415</v>
      </c>
      <c r="CA49" s="2890" t="s">
        <v>4467</v>
      </c>
      <c r="CB49" s="2890"/>
      <c r="CC49" s="2869"/>
      <c r="CD49" s="12"/>
      <c r="CE49" s="12"/>
      <c r="CF49" s="12"/>
      <c r="CG49" s="18"/>
    </row>
    <row r="50" spans="1:85" ht="45" customHeight="1" x14ac:dyDescent="0.2">
      <c r="A50" s="3686" t="s">
        <v>645</v>
      </c>
      <c r="B50" s="3687"/>
      <c r="C50" s="3688" t="s">
        <v>646</v>
      </c>
      <c r="D50" s="3688"/>
      <c r="E50" s="3859"/>
      <c r="F50" s="3695"/>
      <c r="G50" s="3695"/>
      <c r="H50" s="3691"/>
      <c r="I50" s="3695"/>
      <c r="J50" s="3696">
        <v>44006</v>
      </c>
      <c r="K50" s="3694"/>
      <c r="L50" s="3943"/>
      <c r="M50" s="4091"/>
      <c r="N50" s="3943"/>
      <c r="O50" s="3943"/>
      <c r="P50" s="3696"/>
      <c r="Q50" s="3732"/>
      <c r="R50" s="3698"/>
      <c r="S50" s="3733"/>
      <c r="T50" s="3733"/>
      <c r="U50" s="3794"/>
      <c r="V50" s="3734"/>
      <c r="W50" s="4092"/>
      <c r="X50" s="3701"/>
      <c r="Y50" s="3688"/>
      <c r="Z50" s="3688"/>
      <c r="AA50" s="3719"/>
      <c r="AB50" s="3719"/>
      <c r="AC50" s="3729"/>
      <c r="AD50" s="3706">
        <v>45689</v>
      </c>
      <c r="AE50" s="4145">
        <v>45962</v>
      </c>
      <c r="AF50" s="3705" t="s">
        <v>4468</v>
      </c>
      <c r="AG50" s="3706">
        <v>45962</v>
      </c>
      <c r="AH50" s="3706"/>
      <c r="AI50" s="3706"/>
      <c r="AJ50" s="3735"/>
      <c r="AK50" s="3736"/>
      <c r="AL50" s="3706"/>
      <c r="AM50" s="3705"/>
      <c r="AN50" s="3706"/>
      <c r="AO50" s="3706"/>
      <c r="AP50" s="3706"/>
      <c r="AQ50" s="3696"/>
      <c r="AR50" s="5260"/>
      <c r="AS50" s="5271"/>
      <c r="AT50" s="3694"/>
      <c r="AU50" s="3730"/>
      <c r="AV50" s="3709"/>
      <c r="AW50" s="3709"/>
      <c r="AX50" s="3694"/>
      <c r="AY50" s="3698"/>
      <c r="AZ50" s="3730"/>
      <c r="BA50" s="3698"/>
      <c r="BB50" s="3730"/>
      <c r="BC50" s="3709"/>
      <c r="BD50" s="3709"/>
      <c r="BE50" s="3694"/>
      <c r="BF50" s="3694"/>
      <c r="BG50" s="4089">
        <v>46143</v>
      </c>
      <c r="BH50" s="3706">
        <v>46143</v>
      </c>
      <c r="BI50" s="3706"/>
      <c r="BJ50" s="4089">
        <v>46327</v>
      </c>
      <c r="BK50" s="3706">
        <v>46327</v>
      </c>
      <c r="BL50" s="3711"/>
      <c r="BM50" s="4089">
        <v>46539</v>
      </c>
      <c r="BN50" s="3704">
        <v>46539</v>
      </c>
      <c r="BO50" s="3711"/>
      <c r="BP50" s="3712" t="s">
        <v>3534</v>
      </c>
      <c r="BQ50" s="4004" t="s">
        <v>4469</v>
      </c>
      <c r="BR50" s="3712"/>
      <c r="BS50" s="3712"/>
      <c r="BT50" s="3716"/>
      <c r="BU50" s="3716">
        <v>45719</v>
      </c>
      <c r="BV50" s="3696" t="s">
        <v>116</v>
      </c>
      <c r="BW50" s="3716"/>
      <c r="BX50" s="3716">
        <v>45719</v>
      </c>
      <c r="BY50" s="3716" t="s">
        <v>116</v>
      </c>
      <c r="BZ50" s="3963"/>
      <c r="CA50" s="3716" t="s">
        <v>104</v>
      </c>
      <c r="CB50" s="2890"/>
      <c r="CC50" s="1178"/>
      <c r="CD50" s="1176"/>
      <c r="CE50" s="1176"/>
      <c r="CF50" s="1176"/>
      <c r="CG50" s="1175"/>
    </row>
    <row r="51" spans="1:85" ht="45" customHeight="1" x14ac:dyDescent="0.2">
      <c r="A51" s="2512" t="s">
        <v>654</v>
      </c>
      <c r="B51" s="3309"/>
      <c r="C51" s="2513" t="s">
        <v>655</v>
      </c>
      <c r="D51" s="4500" t="s">
        <v>656</v>
      </c>
      <c r="E51" s="5001">
        <v>2394</v>
      </c>
      <c r="F51" s="2516">
        <v>2023</v>
      </c>
      <c r="G51" s="2532">
        <v>2041</v>
      </c>
      <c r="H51" s="2532" t="s">
        <v>89</v>
      </c>
      <c r="I51" s="2532" t="s">
        <v>194</v>
      </c>
      <c r="J51" s="2520">
        <v>41899</v>
      </c>
      <c r="K51" s="2518"/>
      <c r="L51" s="1389"/>
      <c r="M51" s="2002"/>
      <c r="N51" s="1389"/>
      <c r="O51" s="2518"/>
      <c r="P51" s="2520" t="s">
        <v>657</v>
      </c>
      <c r="Q51" s="2521"/>
      <c r="R51" s="2522"/>
      <c r="S51" s="2522"/>
      <c r="T51" s="2522"/>
      <c r="U51" s="3803"/>
      <c r="V51" s="2524"/>
      <c r="W51" s="2525" t="str">
        <f t="shared" ref="W51:W94" si="3">IF(OR(X51="Yes", Y51="Web-page timetable", Z51="YES"), "Yes")</f>
        <v>Yes</v>
      </c>
      <c r="X51" s="2526" t="s">
        <v>93</v>
      </c>
      <c r="Y51" s="2513" t="s">
        <v>94</v>
      </c>
      <c r="Z51" s="2532" t="s">
        <v>90</v>
      </c>
      <c r="AA51" s="2976" t="s">
        <v>4263</v>
      </c>
      <c r="AB51" s="2975" t="s">
        <v>4263</v>
      </c>
      <c r="AC51" s="2976"/>
      <c r="AD51" s="2531">
        <v>45689</v>
      </c>
      <c r="AE51" s="3920" t="s">
        <v>660</v>
      </c>
      <c r="AF51" s="2530" t="s">
        <v>661</v>
      </c>
      <c r="AG51" s="2531">
        <v>44013</v>
      </c>
      <c r="AH51" s="2531">
        <v>44018</v>
      </c>
      <c r="AI51" s="2531">
        <v>44279</v>
      </c>
      <c r="AJ51" s="3017" t="s">
        <v>662</v>
      </c>
      <c r="AK51" s="2533"/>
      <c r="AL51" s="7425" t="s">
        <v>663</v>
      </c>
      <c r="AM51" s="7139" t="s">
        <v>664</v>
      </c>
      <c r="AN51" s="3443">
        <v>44835</v>
      </c>
      <c r="AO51" s="3443">
        <v>44929</v>
      </c>
      <c r="AP51" s="3443">
        <v>44971</v>
      </c>
      <c r="AQ51" s="3444" t="s">
        <v>665</v>
      </c>
      <c r="AR51" s="3445" t="s">
        <v>666</v>
      </c>
      <c r="AS51" s="3446">
        <v>45170</v>
      </c>
      <c r="AT51" s="2516" t="s">
        <v>667</v>
      </c>
      <c r="AU51" s="4564">
        <v>45170</v>
      </c>
      <c r="AV51" s="3446">
        <v>45170</v>
      </c>
      <c r="AW51" s="3446">
        <v>45237</v>
      </c>
      <c r="AX51" s="3447"/>
      <c r="AY51" s="3448"/>
      <c r="AZ51" s="3446"/>
      <c r="BA51" s="3447"/>
      <c r="BB51" s="4564"/>
      <c r="BC51" s="3446"/>
      <c r="BD51" s="3446"/>
      <c r="BE51" s="3447"/>
      <c r="BF51" s="3447"/>
      <c r="BG51" s="4164" t="s">
        <v>668</v>
      </c>
      <c r="BH51" s="2531" t="s">
        <v>669</v>
      </c>
      <c r="BI51" s="2538" t="s">
        <v>670</v>
      </c>
      <c r="BJ51" s="4164">
        <v>45901</v>
      </c>
      <c r="BK51" s="3443">
        <v>45901</v>
      </c>
      <c r="BL51" s="3449"/>
      <c r="BM51" s="4164">
        <v>46266</v>
      </c>
      <c r="BN51" s="3443">
        <v>46266</v>
      </c>
      <c r="BO51" s="3449"/>
      <c r="BP51" s="2513" t="s">
        <v>671</v>
      </c>
      <c r="BQ51" s="4113" t="s">
        <v>672</v>
      </c>
      <c r="BR51" s="2513"/>
      <c r="BS51" s="540" t="s">
        <v>673</v>
      </c>
      <c r="BT51" s="2540">
        <v>45317</v>
      </c>
      <c r="BU51" s="2540">
        <v>45786</v>
      </c>
      <c r="BV51" s="2532" t="s">
        <v>116</v>
      </c>
      <c r="BW51" s="2540">
        <v>45602</v>
      </c>
      <c r="BX51" s="2540">
        <v>45786</v>
      </c>
      <c r="BY51" s="2532" t="s">
        <v>116</v>
      </c>
      <c r="BZ51" s="2540">
        <v>45786</v>
      </c>
      <c r="CA51" s="2540" t="s">
        <v>4470</v>
      </c>
      <c r="CB51" s="1409"/>
      <c r="CC51" s="629" t="s">
        <v>105</v>
      </c>
      <c r="CD51" s="12"/>
      <c r="CE51" s="12"/>
      <c r="CF51" s="12"/>
      <c r="CG51" s="18"/>
    </row>
    <row r="52" spans="1:85" ht="45" customHeight="1" x14ac:dyDescent="0.2">
      <c r="A52" s="1412" t="s">
        <v>675</v>
      </c>
      <c r="B52" s="3304"/>
      <c r="C52" s="1426" t="s">
        <v>676</v>
      </c>
      <c r="D52" s="1380" t="s">
        <v>4471</v>
      </c>
      <c r="E52" s="7426" t="s">
        <v>566</v>
      </c>
      <c r="F52" s="1387"/>
      <c r="G52" s="1387">
        <v>2040</v>
      </c>
      <c r="H52" s="1646" t="s">
        <v>89</v>
      </c>
      <c r="I52" s="1414" t="s">
        <v>89</v>
      </c>
      <c r="J52" s="1389" t="s">
        <v>459</v>
      </c>
      <c r="K52" s="1389"/>
      <c r="L52" s="1389"/>
      <c r="M52" s="2002"/>
      <c r="N52" s="1389"/>
      <c r="O52" s="1389"/>
      <c r="P52" s="1388"/>
      <c r="Q52" s="1415"/>
      <c r="R52" s="1416"/>
      <c r="S52" s="1416"/>
      <c r="T52" s="1416"/>
      <c r="U52" s="3792"/>
      <c r="V52" s="1417"/>
      <c r="W52" s="1391" t="str">
        <f t="shared" si="3"/>
        <v>Yes</v>
      </c>
      <c r="X52" s="1392" t="s">
        <v>93</v>
      </c>
      <c r="Y52" s="108" t="s">
        <v>267</v>
      </c>
      <c r="Z52" s="2641"/>
      <c r="AA52" s="2930" t="s">
        <v>678</v>
      </c>
      <c r="AB52" s="3271" t="s">
        <v>679</v>
      </c>
      <c r="AC52" s="2967"/>
      <c r="AD52" s="1418">
        <v>45748</v>
      </c>
      <c r="AE52" s="1570" t="s">
        <v>680</v>
      </c>
      <c r="AF52" s="1419" t="s">
        <v>681</v>
      </c>
      <c r="AG52" s="1396">
        <v>45901</v>
      </c>
      <c r="AH52" s="1397"/>
      <c r="AI52" s="1397"/>
      <c r="AJ52" s="3008"/>
      <c r="AK52" s="1399"/>
      <c r="AL52" s="1420"/>
      <c r="AM52" s="1419"/>
      <c r="AN52" s="1396"/>
      <c r="AO52" s="1397"/>
      <c r="AP52" s="1397"/>
      <c r="AQ52" s="2764"/>
      <c r="AR52" s="2765"/>
      <c r="AS52" s="4579"/>
      <c r="AT52" s="4580"/>
      <c r="AU52" s="1422"/>
      <c r="AV52" s="1423"/>
      <c r="AW52" s="1423"/>
      <c r="AX52" s="4581"/>
      <c r="AY52" s="3945"/>
      <c r="AZ52" s="4579"/>
      <c r="BA52" s="4580"/>
      <c r="BB52" s="1422"/>
      <c r="BC52" s="1423"/>
      <c r="BD52" s="1423"/>
      <c r="BE52" s="1424"/>
      <c r="BF52" s="1424"/>
      <c r="BG52" s="4085" t="s">
        <v>683</v>
      </c>
      <c r="BH52" s="1396">
        <v>46204</v>
      </c>
      <c r="BI52" s="1408"/>
      <c r="BJ52" s="4085">
        <v>46357</v>
      </c>
      <c r="BK52" s="1396">
        <v>46357</v>
      </c>
      <c r="BL52" s="1408"/>
      <c r="BM52" s="4173">
        <v>46722</v>
      </c>
      <c r="BN52" s="1547">
        <v>46722</v>
      </c>
      <c r="BO52" s="1408"/>
      <c r="BP52" s="540" t="s">
        <v>4264</v>
      </c>
      <c r="BQ52" s="627" t="s">
        <v>4265</v>
      </c>
      <c r="BR52" s="1178"/>
      <c r="BS52" s="540"/>
      <c r="BT52" s="1409">
        <v>45161</v>
      </c>
      <c r="BU52" s="1409">
        <v>45757</v>
      </c>
      <c r="BV52" s="1410" t="s">
        <v>116</v>
      </c>
      <c r="BW52" s="1409">
        <v>44463</v>
      </c>
      <c r="BX52" s="1409">
        <v>45757</v>
      </c>
      <c r="BY52" s="1409" t="s">
        <v>116</v>
      </c>
      <c r="BZ52" s="1409">
        <v>45757</v>
      </c>
      <c r="CA52" s="1409" t="s">
        <v>4472</v>
      </c>
      <c r="CB52" s="1409"/>
      <c r="CC52" s="540"/>
      <c r="CD52" s="12"/>
      <c r="CE52" s="12"/>
      <c r="CF52" s="12"/>
      <c r="CG52" s="18"/>
    </row>
    <row r="53" spans="1:85" ht="45" customHeight="1" x14ac:dyDescent="0.2">
      <c r="A53" s="3686" t="s">
        <v>685</v>
      </c>
      <c r="B53" s="3687"/>
      <c r="C53" s="3688" t="s">
        <v>686</v>
      </c>
      <c r="D53" s="3689" t="s">
        <v>687</v>
      </c>
      <c r="E53" s="3718" t="s">
        <v>114</v>
      </c>
      <c r="F53" s="3691"/>
      <c r="G53" s="3691"/>
      <c r="H53" s="3692"/>
      <c r="I53" s="3695"/>
      <c r="J53" s="3696">
        <v>43312</v>
      </c>
      <c r="K53" s="3696"/>
      <c r="L53" s="5045"/>
      <c r="M53" s="5058"/>
      <c r="N53" s="5045"/>
      <c r="O53" s="3696"/>
      <c r="P53" s="3696"/>
      <c r="Q53" s="3697"/>
      <c r="R53" s="3698"/>
      <c r="S53" s="3698"/>
      <c r="T53" s="3698"/>
      <c r="U53" s="3794">
        <v>45119</v>
      </c>
      <c r="V53" s="3699" t="s">
        <v>688</v>
      </c>
      <c r="W53" s="3700" t="b">
        <f t="shared" si="3"/>
        <v>0</v>
      </c>
      <c r="X53" s="4054" t="s">
        <v>228</v>
      </c>
      <c r="Y53" s="4031" t="s">
        <v>94</v>
      </c>
      <c r="Z53" s="3688"/>
      <c r="AA53" s="3702" t="s">
        <v>689</v>
      </c>
      <c r="AB53" s="3702" t="s">
        <v>690</v>
      </c>
      <c r="AC53" s="4590"/>
      <c r="AD53" s="3704">
        <v>45717</v>
      </c>
      <c r="AE53" s="4376">
        <v>46905</v>
      </c>
      <c r="AF53" s="3715" t="s">
        <v>691</v>
      </c>
      <c r="AG53" s="3706">
        <v>46905</v>
      </c>
      <c r="AH53" s="3706"/>
      <c r="AI53" s="3706"/>
      <c r="AJ53" s="3713"/>
      <c r="AK53" s="3707"/>
      <c r="AL53" s="3709"/>
      <c r="AM53" s="3705"/>
      <c r="AN53" s="3706"/>
      <c r="AO53" s="3706"/>
      <c r="AP53" s="3706"/>
      <c r="AQ53" s="3695"/>
      <c r="AR53" s="3708"/>
      <c r="AS53" s="3709"/>
      <c r="AT53" s="3692"/>
      <c r="AU53" s="3709"/>
      <c r="AV53" s="3709"/>
      <c r="AW53" s="3709"/>
      <c r="AX53" s="3692"/>
      <c r="AY53" s="3710"/>
      <c r="AZ53" s="3709"/>
      <c r="BA53" s="3692"/>
      <c r="BB53" s="3709"/>
      <c r="BC53" s="3709"/>
      <c r="BD53" s="3709"/>
      <c r="BE53" s="3692"/>
      <c r="BF53" s="3692"/>
      <c r="BG53" s="4089"/>
      <c r="BH53" s="3706"/>
      <c r="BI53" s="3706"/>
      <c r="BJ53" s="4089"/>
      <c r="BK53" s="3706"/>
      <c r="BL53" s="3711"/>
      <c r="BM53" s="4089"/>
      <c r="BN53" s="3706"/>
      <c r="BO53" s="3711"/>
      <c r="BP53" s="3688" t="s">
        <v>692</v>
      </c>
      <c r="BQ53" s="5383" t="s">
        <v>355</v>
      </c>
      <c r="BR53" s="5423"/>
      <c r="BS53" s="5430"/>
      <c r="BT53" s="3716">
        <v>45455</v>
      </c>
      <c r="BU53" s="3716">
        <v>45856</v>
      </c>
      <c r="BV53" s="3695" t="s">
        <v>116</v>
      </c>
      <c r="BW53" s="3716">
        <v>45856</v>
      </c>
      <c r="BX53" s="3716"/>
      <c r="BY53" s="3695"/>
      <c r="BZ53" s="3716">
        <v>45856</v>
      </c>
      <c r="CA53" s="3716" t="s">
        <v>104</v>
      </c>
      <c r="CB53" s="1409"/>
      <c r="CC53" s="540" t="s">
        <v>693</v>
      </c>
      <c r="CD53" s="12"/>
      <c r="CE53" s="12"/>
      <c r="CF53" s="12"/>
      <c r="CG53" s="18"/>
    </row>
    <row r="54" spans="1:85" ht="45" customHeight="1" x14ac:dyDescent="0.2">
      <c r="A54" s="2121" t="s">
        <v>705</v>
      </c>
      <c r="B54" s="3308"/>
      <c r="C54" s="2120" t="s">
        <v>695</v>
      </c>
      <c r="D54" s="2122" t="s">
        <v>421</v>
      </c>
      <c r="E54" s="2318">
        <v>2175</v>
      </c>
      <c r="F54" s="2141">
        <v>2022</v>
      </c>
      <c r="G54" s="2141">
        <v>2039</v>
      </c>
      <c r="H54" s="2139" t="s">
        <v>89</v>
      </c>
      <c r="I54" s="2126" t="s">
        <v>194</v>
      </c>
      <c r="J54" s="2127">
        <v>45372</v>
      </c>
      <c r="K54" s="2127" t="s">
        <v>121</v>
      </c>
      <c r="L54" s="2679"/>
      <c r="M54" s="2680"/>
      <c r="N54" s="2679"/>
      <c r="O54" s="2127"/>
      <c r="P54" s="2129">
        <v>44417</v>
      </c>
      <c r="Q54" s="2130">
        <v>44606</v>
      </c>
      <c r="R54" s="2131">
        <v>45336</v>
      </c>
      <c r="S54" s="2131"/>
      <c r="T54" s="2131"/>
      <c r="U54" s="3796"/>
      <c r="V54" s="2133"/>
      <c r="W54" s="2134" t="str">
        <f t="shared" si="3"/>
        <v>Yes</v>
      </c>
      <c r="X54" s="2135" t="s">
        <v>93</v>
      </c>
      <c r="Y54" s="2120" t="s">
        <v>267</v>
      </c>
      <c r="Z54" s="2120"/>
      <c r="AA54" s="4706" t="s">
        <v>422</v>
      </c>
      <c r="AB54" s="3004"/>
      <c r="AC54" s="2923"/>
      <c r="AD54" s="3273" t="s">
        <v>423</v>
      </c>
      <c r="AE54" s="2485"/>
      <c r="AF54" s="2139"/>
      <c r="AG54" s="2140"/>
      <c r="AH54" s="2140"/>
      <c r="AI54" s="2140"/>
      <c r="AJ54" s="3010"/>
      <c r="AK54" s="2142"/>
      <c r="AL54" s="2145"/>
      <c r="AM54" s="2139"/>
      <c r="AN54" s="2140"/>
      <c r="AO54" s="2140"/>
      <c r="AP54" s="2140"/>
      <c r="AQ54" s="2141"/>
      <c r="AR54" s="2144"/>
      <c r="AS54" s="2145"/>
      <c r="AT54" s="2125"/>
      <c r="AU54" s="2145"/>
      <c r="AV54" s="2145"/>
      <c r="AW54" s="2145"/>
      <c r="AX54" s="2125"/>
      <c r="AY54" s="2146"/>
      <c r="AZ54" s="2145"/>
      <c r="BA54" s="2125"/>
      <c r="BB54" s="2145"/>
      <c r="BC54" s="2145"/>
      <c r="BD54" s="2145"/>
      <c r="BE54" s="2125"/>
      <c r="BF54" s="2125"/>
      <c r="BG54" s="4161"/>
      <c r="BH54" s="2140"/>
      <c r="BI54" s="2148">
        <v>44417</v>
      </c>
      <c r="BJ54" s="4161" t="s">
        <v>424</v>
      </c>
      <c r="BK54" s="2140">
        <v>44562</v>
      </c>
      <c r="BL54" s="2148">
        <v>44606</v>
      </c>
      <c r="BM54" s="4161"/>
      <c r="BN54" s="2140"/>
      <c r="BO54" s="2148">
        <v>45372</v>
      </c>
      <c r="BP54" s="2120" t="s">
        <v>425</v>
      </c>
      <c r="BQ54" s="4185"/>
      <c r="BR54" s="2120"/>
      <c r="BS54" s="2678" t="s">
        <v>426</v>
      </c>
      <c r="BT54" s="2149"/>
      <c r="BU54" s="2149"/>
      <c r="BV54" s="2141"/>
      <c r="BW54" s="2149"/>
      <c r="BX54" s="2149">
        <v>44440</v>
      </c>
      <c r="BY54" s="2149" t="s">
        <v>116</v>
      </c>
      <c r="BZ54" s="2149">
        <v>45279</v>
      </c>
      <c r="CA54" s="2149" t="s">
        <v>427</v>
      </c>
      <c r="CB54" s="2682"/>
      <c r="CC54" s="2678" t="s">
        <v>428</v>
      </c>
      <c r="CD54" s="12"/>
      <c r="CE54" s="12"/>
      <c r="CF54" s="12"/>
      <c r="CG54" s="18"/>
    </row>
    <row r="55" spans="1:85" ht="45" customHeight="1" x14ac:dyDescent="0.2">
      <c r="A55" s="3686" t="s">
        <v>706</v>
      </c>
      <c r="B55" s="3687"/>
      <c r="C55" s="3688" t="s">
        <v>707</v>
      </c>
      <c r="D55" s="3689" t="s">
        <v>708</v>
      </c>
      <c r="E55" s="3690"/>
      <c r="F55" s="3691"/>
      <c r="G55" s="3691"/>
      <c r="H55" s="3692" t="s">
        <v>89</v>
      </c>
      <c r="I55" s="3693" t="s">
        <v>89</v>
      </c>
      <c r="J55" s="3694">
        <v>45007</v>
      </c>
      <c r="K55" s="3694" t="s">
        <v>709</v>
      </c>
      <c r="L55" s="3694"/>
      <c r="M55" s="3866"/>
      <c r="N55" s="3694"/>
      <c r="O55" s="3694"/>
      <c r="P55" s="3696"/>
      <c r="Q55" s="3697"/>
      <c r="R55" s="3698"/>
      <c r="S55" s="3698"/>
      <c r="T55" s="3698"/>
      <c r="U55" s="3794"/>
      <c r="V55" s="3699"/>
      <c r="W55" s="3700" t="b">
        <f t="shared" si="3"/>
        <v>0</v>
      </c>
      <c r="X55" s="3701" t="s">
        <v>111</v>
      </c>
      <c r="Y55" s="3688" t="s">
        <v>94</v>
      </c>
      <c r="Z55" s="3688"/>
      <c r="AA55" s="3742" t="s">
        <v>710</v>
      </c>
      <c r="AB55" s="3742" t="s">
        <v>711</v>
      </c>
      <c r="AC55" s="3703"/>
      <c r="AD55" s="3704">
        <v>45231</v>
      </c>
      <c r="AE55" s="4145">
        <v>46113</v>
      </c>
      <c r="AF55" s="3705" t="s">
        <v>691</v>
      </c>
      <c r="AG55" s="3706">
        <v>46113</v>
      </c>
      <c r="AH55" s="3706"/>
      <c r="AI55" s="3706"/>
      <c r="AJ55" s="3713"/>
      <c r="AK55" s="3707"/>
      <c r="AL55" s="3909">
        <v>46388</v>
      </c>
      <c r="AM55" s="3714" t="s">
        <v>712</v>
      </c>
      <c r="AN55" s="3706">
        <v>46388</v>
      </c>
      <c r="AO55" s="3706"/>
      <c r="AP55" s="3706"/>
      <c r="AQ55" s="3695"/>
      <c r="AR55" s="3708"/>
      <c r="AS55" s="3709"/>
      <c r="AT55" s="3692"/>
      <c r="AU55" s="3709"/>
      <c r="AV55" s="3709"/>
      <c r="AW55" s="3709"/>
      <c r="AX55" s="3692"/>
      <c r="AY55" s="3710"/>
      <c r="AZ55" s="3709"/>
      <c r="BA55" s="3692"/>
      <c r="BB55" s="3709"/>
      <c r="BC55" s="3709"/>
      <c r="BD55" s="3709"/>
      <c r="BE55" s="3692"/>
      <c r="BF55" s="3692"/>
      <c r="BG55" s="4089">
        <v>46569</v>
      </c>
      <c r="BH55" s="3706">
        <v>46569</v>
      </c>
      <c r="BI55" s="3711"/>
      <c r="BJ55" s="4089">
        <v>46753</v>
      </c>
      <c r="BK55" s="3706">
        <v>46753</v>
      </c>
      <c r="BL55" s="3711"/>
      <c r="BM55" s="4089">
        <v>47027</v>
      </c>
      <c r="BN55" s="3706">
        <v>47027</v>
      </c>
      <c r="BO55" s="3711"/>
      <c r="BP55" s="4198" t="s">
        <v>713</v>
      </c>
      <c r="BQ55" s="4198" t="s">
        <v>714</v>
      </c>
      <c r="BR55" s="4198"/>
      <c r="BS55" s="4198"/>
      <c r="BT55" s="3716">
        <v>44217</v>
      </c>
      <c r="BU55" s="3716"/>
      <c r="BV55" s="3695" t="s">
        <v>116</v>
      </c>
      <c r="BW55" s="3716"/>
      <c r="BX55" s="3716">
        <v>45908</v>
      </c>
      <c r="BY55" s="3695"/>
      <c r="BZ55" s="3716">
        <v>45908</v>
      </c>
      <c r="CA55" s="3716" t="s">
        <v>104</v>
      </c>
      <c r="CB55" s="2149"/>
      <c r="CC55" s="2120" t="s">
        <v>715</v>
      </c>
      <c r="CD55" s="12"/>
      <c r="CE55" s="12"/>
      <c r="CF55" s="12"/>
      <c r="CG55" s="18"/>
    </row>
    <row r="56" spans="1:85" ht="45" customHeight="1" x14ac:dyDescent="0.2">
      <c r="A56" s="3484" t="s">
        <v>716</v>
      </c>
      <c r="B56" s="3485"/>
      <c r="C56" s="3457" t="s">
        <v>717</v>
      </c>
      <c r="D56" s="3458" t="s">
        <v>718</v>
      </c>
      <c r="E56" s="4285">
        <v>2139</v>
      </c>
      <c r="F56" s="3474">
        <v>2021</v>
      </c>
      <c r="G56" s="3474">
        <v>2041</v>
      </c>
      <c r="H56" s="3461" t="s">
        <v>89</v>
      </c>
      <c r="I56" s="3941" t="s">
        <v>194</v>
      </c>
      <c r="J56" s="3462">
        <v>43391</v>
      </c>
      <c r="K56" s="3462"/>
      <c r="L56" s="1389"/>
      <c r="M56" s="2002"/>
      <c r="N56" s="1389"/>
      <c r="O56" s="3462" t="s">
        <v>90</v>
      </c>
      <c r="P56" s="3464"/>
      <c r="Q56" s="3465"/>
      <c r="R56" s="3466"/>
      <c r="S56" s="3466"/>
      <c r="T56" s="3466"/>
      <c r="U56" s="3804"/>
      <c r="V56" s="3467"/>
      <c r="W56" s="3468" t="str">
        <f t="shared" si="3"/>
        <v>Yes</v>
      </c>
      <c r="X56" s="3482" t="s">
        <v>93</v>
      </c>
      <c r="Y56" s="3457" t="s">
        <v>94</v>
      </c>
      <c r="Z56" s="3457"/>
      <c r="AA56" s="3744" t="s">
        <v>4266</v>
      </c>
      <c r="AB56" s="3850" t="s">
        <v>4267</v>
      </c>
      <c r="AC56" s="3469"/>
      <c r="AD56" s="3470">
        <v>45658</v>
      </c>
      <c r="AE56" s="4205">
        <v>43831</v>
      </c>
      <c r="AF56" s="3471" t="s">
        <v>142</v>
      </c>
      <c r="AG56" s="3472">
        <v>43831</v>
      </c>
      <c r="AH56" s="3472">
        <v>43843</v>
      </c>
      <c r="AI56" s="3472">
        <v>43885</v>
      </c>
      <c r="AJ56" s="3641" t="s">
        <v>721</v>
      </c>
      <c r="AK56" s="3473"/>
      <c r="AL56" s="4332" t="s">
        <v>722</v>
      </c>
      <c r="AM56" s="3745" t="s">
        <v>367</v>
      </c>
      <c r="AN56" s="3472">
        <v>44378</v>
      </c>
      <c r="AO56" s="3472">
        <v>44470</v>
      </c>
      <c r="AP56" s="3472">
        <v>44470</v>
      </c>
      <c r="AQ56" s="3474"/>
      <c r="AR56" s="3475"/>
      <c r="AS56" s="3476" t="s">
        <v>4268</v>
      </c>
      <c r="AT56" s="3461" t="s">
        <v>270</v>
      </c>
      <c r="AU56" s="3476">
        <v>45962</v>
      </c>
      <c r="AV56" s="3476"/>
      <c r="AW56" s="3476"/>
      <c r="AX56" s="3461"/>
      <c r="AY56" s="3477"/>
      <c r="AZ56" s="3476"/>
      <c r="BA56" s="3461"/>
      <c r="BB56" s="3476"/>
      <c r="BC56" s="3476"/>
      <c r="BD56" s="3476"/>
      <c r="BE56" s="3461"/>
      <c r="BF56" s="3461"/>
      <c r="BG56" s="4165" t="s">
        <v>725</v>
      </c>
      <c r="BH56" s="3472">
        <v>46235</v>
      </c>
      <c r="BI56" s="3478"/>
      <c r="BJ56" s="4165">
        <v>46357</v>
      </c>
      <c r="BK56" s="3472">
        <v>46357</v>
      </c>
      <c r="BL56" s="3478"/>
      <c r="BM56" s="4165">
        <v>46905</v>
      </c>
      <c r="BN56" s="3472">
        <v>46905</v>
      </c>
      <c r="BO56" s="3478"/>
      <c r="BP56" s="3457" t="s">
        <v>4473</v>
      </c>
      <c r="BQ56" s="3746" t="s">
        <v>4474</v>
      </c>
      <c r="BR56" s="3746" t="s">
        <v>728</v>
      </c>
      <c r="BS56" s="627" t="s">
        <v>729</v>
      </c>
      <c r="BT56" s="3479">
        <v>45632</v>
      </c>
      <c r="BU56" s="3479">
        <v>45783</v>
      </c>
      <c r="BV56" s="3474" t="s">
        <v>116</v>
      </c>
      <c r="BW56" s="3479">
        <v>45686</v>
      </c>
      <c r="BX56" s="3479">
        <v>45783</v>
      </c>
      <c r="BY56" s="3474" t="s">
        <v>116</v>
      </c>
      <c r="BZ56" s="3479">
        <v>45783</v>
      </c>
      <c r="CA56" s="3479" t="s">
        <v>262</v>
      </c>
      <c r="CB56" s="1409"/>
      <c r="CC56" s="540" t="s">
        <v>730</v>
      </c>
      <c r="CD56" s="12"/>
      <c r="CE56" s="12"/>
      <c r="CF56" s="12"/>
      <c r="CG56" s="18"/>
    </row>
    <row r="57" spans="1:85" ht="45" customHeight="1" x14ac:dyDescent="0.2">
      <c r="A57" s="2512" t="s">
        <v>731</v>
      </c>
      <c r="B57" s="3309"/>
      <c r="C57" s="2513" t="s">
        <v>732</v>
      </c>
      <c r="D57" s="2514" t="s">
        <v>635</v>
      </c>
      <c r="E57" s="7137">
        <v>2436</v>
      </c>
      <c r="F57" s="2532">
        <v>2023</v>
      </c>
      <c r="G57" s="2532">
        <v>2038</v>
      </c>
      <c r="H57" s="2516" t="s">
        <v>89</v>
      </c>
      <c r="I57" s="2517" t="s">
        <v>89</v>
      </c>
      <c r="J57" s="2518">
        <v>42919</v>
      </c>
      <c r="K57" s="2518"/>
      <c r="L57" s="2518"/>
      <c r="M57" s="2519"/>
      <c r="N57" s="2518"/>
      <c r="O57" s="2518"/>
      <c r="P57" s="2520">
        <v>45778</v>
      </c>
      <c r="Q57" s="2521"/>
      <c r="R57" s="2522"/>
      <c r="S57" s="2522"/>
      <c r="T57" s="2522"/>
      <c r="U57" s="3803"/>
      <c r="V57" s="2524"/>
      <c r="W57" s="2525" t="str">
        <f t="shared" si="3"/>
        <v>Yes</v>
      </c>
      <c r="X57" s="2526" t="s">
        <v>93</v>
      </c>
      <c r="Y57" s="2513" t="s">
        <v>94</v>
      </c>
      <c r="Z57" s="2513"/>
      <c r="AA57" s="2975" t="s">
        <v>733</v>
      </c>
      <c r="AB57" s="2975" t="s">
        <v>4475</v>
      </c>
      <c r="AC57" s="2975"/>
      <c r="AD57" s="2528">
        <v>45627</v>
      </c>
      <c r="AE57" s="3920" t="s">
        <v>735</v>
      </c>
      <c r="AF57" s="2530" t="s">
        <v>691</v>
      </c>
      <c r="AG57" s="2531">
        <v>44927</v>
      </c>
      <c r="AH57" s="2531" t="s">
        <v>736</v>
      </c>
      <c r="AI57" s="3043" t="s">
        <v>737</v>
      </c>
      <c r="AJ57" s="4349" t="s">
        <v>737</v>
      </c>
      <c r="AK57" s="2533"/>
      <c r="AL57" s="7427" t="s">
        <v>738</v>
      </c>
      <c r="AM57" s="7139" t="s">
        <v>270</v>
      </c>
      <c r="AN57" s="2531">
        <v>45383</v>
      </c>
      <c r="AO57" s="2531">
        <v>45308</v>
      </c>
      <c r="AP57" s="2531">
        <v>45364</v>
      </c>
      <c r="AQ57" s="2532"/>
      <c r="AR57" s="2534"/>
      <c r="AS57" s="2535"/>
      <c r="AT57" s="2516"/>
      <c r="AU57" s="2535"/>
      <c r="AV57" s="2535"/>
      <c r="AW57" s="2535"/>
      <c r="AX57" s="2516"/>
      <c r="AY57" s="2536"/>
      <c r="AZ57" s="2535"/>
      <c r="BA57" s="2516"/>
      <c r="BB57" s="2535"/>
      <c r="BC57" s="2535"/>
      <c r="BD57" s="2535"/>
      <c r="BE57" s="2516"/>
      <c r="BF57" s="2516"/>
      <c r="BG57" s="4164" t="s">
        <v>739</v>
      </c>
      <c r="BH57" s="2531">
        <v>45717</v>
      </c>
      <c r="BI57" s="2538">
        <v>45778</v>
      </c>
      <c r="BJ57" s="4164" t="s">
        <v>434</v>
      </c>
      <c r="BK57" s="2531">
        <v>45931</v>
      </c>
      <c r="BL57" s="2538"/>
      <c r="BM57" s="4164" t="s">
        <v>275</v>
      </c>
      <c r="BN57" s="2531">
        <v>46388</v>
      </c>
      <c r="BO57" s="2538"/>
      <c r="BP57" s="2513" t="s">
        <v>740</v>
      </c>
      <c r="BQ57" s="4113" t="s">
        <v>4476</v>
      </c>
      <c r="BR57" s="2539"/>
      <c r="BS57" s="2513"/>
      <c r="BT57" s="2540">
        <v>45695</v>
      </c>
      <c r="BU57" s="2540">
        <v>45632</v>
      </c>
      <c r="BV57" s="2532" t="s">
        <v>116</v>
      </c>
      <c r="BW57" s="2540">
        <v>45686</v>
      </c>
      <c r="BX57" s="2540">
        <v>45632</v>
      </c>
      <c r="BY57" s="2532" t="s">
        <v>116</v>
      </c>
      <c r="BZ57" s="2540">
        <v>45632</v>
      </c>
      <c r="CA57" s="2540" t="s">
        <v>742</v>
      </c>
      <c r="CB57" s="1409"/>
      <c r="CC57" s="542" t="s">
        <v>105</v>
      </c>
      <c r="CD57" s="12"/>
      <c r="CE57" s="12"/>
      <c r="CF57" s="12"/>
      <c r="CG57" s="18"/>
    </row>
    <row r="58" spans="1:85" ht="45" customHeight="1" x14ac:dyDescent="0.2">
      <c r="A58" s="2150" t="s">
        <v>743</v>
      </c>
      <c r="B58" s="3306"/>
      <c r="C58" s="2151" t="s">
        <v>744</v>
      </c>
      <c r="D58" s="2152" t="s">
        <v>745</v>
      </c>
      <c r="E58" s="7428">
        <v>2047</v>
      </c>
      <c r="F58" s="2155">
        <v>2018</v>
      </c>
      <c r="G58" s="2155">
        <v>2040</v>
      </c>
      <c r="H58" s="2154" t="s">
        <v>89</v>
      </c>
      <c r="I58" s="2181" t="s">
        <v>89</v>
      </c>
      <c r="J58" s="2157">
        <v>41801</v>
      </c>
      <c r="K58" s="2157"/>
      <c r="L58" s="2157" t="s">
        <v>90</v>
      </c>
      <c r="M58" s="2182" t="s">
        <v>746</v>
      </c>
      <c r="N58" s="2157"/>
      <c r="O58" s="2157"/>
      <c r="P58" s="2156">
        <v>45327</v>
      </c>
      <c r="Q58" s="2158">
        <v>45625</v>
      </c>
      <c r="R58" s="2159"/>
      <c r="S58" s="2159"/>
      <c r="T58" s="2159"/>
      <c r="U58" s="3799"/>
      <c r="V58" s="2161"/>
      <c r="W58" s="2162" t="str">
        <f t="shared" si="3"/>
        <v>Yes</v>
      </c>
      <c r="X58" s="2163" t="s">
        <v>93</v>
      </c>
      <c r="Y58" s="2151" t="s">
        <v>94</v>
      </c>
      <c r="Z58" s="2155"/>
      <c r="AA58" s="2924" t="s">
        <v>747</v>
      </c>
      <c r="AB58" s="3033" t="s">
        <v>748</v>
      </c>
      <c r="AC58" s="3033"/>
      <c r="AD58" s="2165">
        <v>45536</v>
      </c>
      <c r="AE58" s="3535" t="s">
        <v>749</v>
      </c>
      <c r="AF58" s="2167" t="s">
        <v>750</v>
      </c>
      <c r="AG58" s="2168">
        <v>43497</v>
      </c>
      <c r="AH58" s="2168">
        <v>43252</v>
      </c>
      <c r="AI58" s="2168">
        <v>43282</v>
      </c>
      <c r="AJ58" s="3336" t="s">
        <v>751</v>
      </c>
      <c r="AK58" s="2169"/>
      <c r="AL58" s="7117" t="s">
        <v>752</v>
      </c>
      <c r="AM58" s="7118" t="s">
        <v>364</v>
      </c>
      <c r="AN58" s="2168">
        <v>43586</v>
      </c>
      <c r="AO58" s="2168">
        <v>43598</v>
      </c>
      <c r="AP58" s="2168">
        <v>43654</v>
      </c>
      <c r="AQ58" s="2188" t="s">
        <v>751</v>
      </c>
      <c r="AR58" s="2170"/>
      <c r="AS58" s="2171" t="s">
        <v>753</v>
      </c>
      <c r="AT58" s="2154" t="s">
        <v>367</v>
      </c>
      <c r="AU58" s="2171">
        <v>44013</v>
      </c>
      <c r="AV58" s="2171">
        <v>44274</v>
      </c>
      <c r="AW58" s="2171">
        <v>44316</v>
      </c>
      <c r="AX58" s="2154" t="s">
        <v>754</v>
      </c>
      <c r="AY58" s="2172"/>
      <c r="AZ58" s="2171"/>
      <c r="BA58" s="2154"/>
      <c r="BB58" s="2171"/>
      <c r="BC58" s="2171"/>
      <c r="BD58" s="2171"/>
      <c r="BE58" s="2154"/>
      <c r="BF58" s="2154"/>
      <c r="BG58" s="4159" t="s">
        <v>269</v>
      </c>
      <c r="BH58" s="2168">
        <v>45292</v>
      </c>
      <c r="BI58" s="2174">
        <v>45327</v>
      </c>
      <c r="BJ58" s="4159" t="s">
        <v>97</v>
      </c>
      <c r="BK58" s="2168">
        <v>45505</v>
      </c>
      <c r="BL58" s="2184">
        <v>45625</v>
      </c>
      <c r="BM58" s="4159" t="s">
        <v>1845</v>
      </c>
      <c r="BN58" s="2168">
        <v>46023</v>
      </c>
      <c r="BO58" s="2184"/>
      <c r="BP58" s="2186" t="s">
        <v>4477</v>
      </c>
      <c r="BQ58" s="4188" t="s">
        <v>755</v>
      </c>
      <c r="BR58" s="2186"/>
      <c r="BS58" s="2151"/>
      <c r="BT58" s="2177">
        <v>45589</v>
      </c>
      <c r="BU58" s="2177">
        <v>45607</v>
      </c>
      <c r="BV58" s="2155" t="s">
        <v>116</v>
      </c>
      <c r="BW58" s="2177">
        <v>45174</v>
      </c>
      <c r="BX58" s="2177">
        <v>45607</v>
      </c>
      <c r="BY58" s="2155" t="s">
        <v>116</v>
      </c>
      <c r="BZ58" s="2177">
        <v>45607</v>
      </c>
      <c r="CA58" s="2177" t="s">
        <v>756</v>
      </c>
      <c r="CB58" s="2540"/>
      <c r="CC58" s="2513" t="s">
        <v>105</v>
      </c>
      <c r="CD58" s="12"/>
      <c r="CE58" s="12"/>
      <c r="CF58" s="12"/>
      <c r="CG58" s="18"/>
    </row>
    <row r="59" spans="1:85" ht="45" customHeight="1" x14ac:dyDescent="0.2">
      <c r="A59" s="2640" t="s">
        <v>757</v>
      </c>
      <c r="B59" s="3310"/>
      <c r="C59" s="1590" t="s">
        <v>758</v>
      </c>
      <c r="D59" s="2640" t="s">
        <v>4271</v>
      </c>
      <c r="E59" s="7429">
        <v>2109</v>
      </c>
      <c r="F59" s="4464">
        <v>2020</v>
      </c>
      <c r="G59" s="4464">
        <v>2040</v>
      </c>
      <c r="H59" s="4465" t="s">
        <v>89</v>
      </c>
      <c r="I59" s="4464" t="s">
        <v>89</v>
      </c>
      <c r="J59" s="1592">
        <v>42929</v>
      </c>
      <c r="K59" s="1657"/>
      <c r="L59" s="1657" t="s">
        <v>90</v>
      </c>
      <c r="M59" s="5049" t="s">
        <v>169</v>
      </c>
      <c r="N59" s="1592"/>
      <c r="O59" s="1592"/>
      <c r="P59" s="1592"/>
      <c r="Q59" s="4469"/>
      <c r="R59" s="4471"/>
      <c r="S59" s="4471"/>
      <c r="T59" s="4471"/>
      <c r="U59" s="4474"/>
      <c r="V59" s="4476"/>
      <c r="W59" s="1593" t="str">
        <f t="shared" si="3"/>
        <v>Yes</v>
      </c>
      <c r="X59" s="1594" t="s">
        <v>93</v>
      </c>
      <c r="Y59" s="1584" t="s">
        <v>94</v>
      </c>
      <c r="Z59" s="1584"/>
      <c r="AA59" s="2936" t="s">
        <v>4478</v>
      </c>
      <c r="AB59" s="2936" t="s">
        <v>4479</v>
      </c>
      <c r="AC59" s="2937"/>
      <c r="AD59" s="1659">
        <v>45536</v>
      </c>
      <c r="AE59" s="4480" t="s">
        <v>762</v>
      </c>
      <c r="AF59" s="1660" t="s">
        <v>763</v>
      </c>
      <c r="AG59" s="1597">
        <v>43739</v>
      </c>
      <c r="AH59" s="1598">
        <v>44013</v>
      </c>
      <c r="AI59" s="1598">
        <v>44104</v>
      </c>
      <c r="AJ59" s="5213" t="s">
        <v>764</v>
      </c>
      <c r="AK59" s="1600"/>
      <c r="AL59" s="5231" t="s">
        <v>765</v>
      </c>
      <c r="AM59" s="1660" t="s">
        <v>766</v>
      </c>
      <c r="AN59" s="1597">
        <v>44440</v>
      </c>
      <c r="AO59" s="1598">
        <v>44440</v>
      </c>
      <c r="AP59" s="1598">
        <v>44927</v>
      </c>
      <c r="AQ59" s="1599" t="s">
        <v>767</v>
      </c>
      <c r="AR59" s="1601"/>
      <c r="AS59" s="5270">
        <v>45362</v>
      </c>
      <c r="AT59" s="1661" t="s">
        <v>768</v>
      </c>
      <c r="AU59" s="5290">
        <v>45446</v>
      </c>
      <c r="AV59" s="1662">
        <v>45362</v>
      </c>
      <c r="AW59" s="1662">
        <v>45446</v>
      </c>
      <c r="AX59" s="1663" t="s">
        <v>769</v>
      </c>
      <c r="AY59" s="1664"/>
      <c r="AZ59" s="5270"/>
      <c r="BA59" s="5318"/>
      <c r="BB59" s="5290"/>
      <c r="BC59" s="1662"/>
      <c r="BD59" s="1662"/>
      <c r="BE59" s="1663"/>
      <c r="BF59" s="1663"/>
      <c r="BG59" s="4494" t="s">
        <v>4480</v>
      </c>
      <c r="BH59" s="1597">
        <v>45901</v>
      </c>
      <c r="BI59" s="1598"/>
      <c r="BJ59" s="4494">
        <v>46054</v>
      </c>
      <c r="BK59" s="1597">
        <v>46054</v>
      </c>
      <c r="BL59" s="1603"/>
      <c r="BM59" s="4494">
        <v>46447</v>
      </c>
      <c r="BN59" s="3361">
        <v>46447</v>
      </c>
      <c r="BO59" s="1408"/>
      <c r="BP59" s="2238" t="s">
        <v>4481</v>
      </c>
      <c r="BQ59" s="4683" t="s">
        <v>4482</v>
      </c>
      <c r="BR59" s="1178"/>
      <c r="BS59" s="540"/>
      <c r="BT59" s="1409">
        <v>45678</v>
      </c>
      <c r="BU59" s="1409">
        <v>45630</v>
      </c>
      <c r="BV59" s="1410" t="s">
        <v>116</v>
      </c>
      <c r="BW59" s="1409">
        <v>45686</v>
      </c>
      <c r="BX59" s="1409">
        <v>45640</v>
      </c>
      <c r="BY59" s="1410" t="s">
        <v>116</v>
      </c>
      <c r="BZ59" s="1409">
        <v>45440</v>
      </c>
      <c r="CA59" s="1409" t="s">
        <v>178</v>
      </c>
      <c r="CB59" s="1409"/>
      <c r="CC59" s="540" t="s">
        <v>105</v>
      </c>
      <c r="CD59" s="12"/>
      <c r="CE59" s="12"/>
      <c r="CF59" s="12"/>
      <c r="CG59" s="18"/>
    </row>
    <row r="60" spans="1:85" ht="59" customHeight="1" x14ac:dyDescent="0.2">
      <c r="A60" s="2321" t="s">
        <v>772</v>
      </c>
      <c r="B60" s="3311"/>
      <c r="C60" s="2607" t="s">
        <v>773</v>
      </c>
      <c r="D60" s="3227" t="s">
        <v>774</v>
      </c>
      <c r="E60" s="7113"/>
      <c r="F60" s="4605">
        <v>2015</v>
      </c>
      <c r="G60" s="4605">
        <v>2030</v>
      </c>
      <c r="H60" s="4605" t="s">
        <v>89</v>
      </c>
      <c r="I60" s="4605" t="s">
        <v>89</v>
      </c>
      <c r="J60" s="3230">
        <v>42682</v>
      </c>
      <c r="K60" s="3230"/>
      <c r="L60" s="3230" t="s">
        <v>90</v>
      </c>
      <c r="M60" s="4613" t="s">
        <v>775</v>
      </c>
      <c r="N60" s="3230"/>
      <c r="O60" s="3230"/>
      <c r="P60" s="3230"/>
      <c r="Q60" s="3230"/>
      <c r="R60" s="3230"/>
      <c r="S60" s="3230"/>
      <c r="T60" s="3230"/>
      <c r="U60" s="3241"/>
      <c r="V60" s="3230"/>
      <c r="W60" s="1695" t="str">
        <f t="shared" si="3"/>
        <v>Yes</v>
      </c>
      <c r="X60" s="1672" t="s">
        <v>93</v>
      </c>
      <c r="Y60" s="2321" t="s">
        <v>94</v>
      </c>
      <c r="Z60" s="2321"/>
      <c r="AA60" s="3238" t="s">
        <v>776</v>
      </c>
      <c r="AB60" s="3238" t="s">
        <v>777</v>
      </c>
      <c r="AC60" s="3238" t="s">
        <v>778</v>
      </c>
      <c r="AD60" s="3241">
        <v>43617</v>
      </c>
      <c r="AE60" s="4147"/>
      <c r="AF60" s="4649"/>
      <c r="AG60" s="3241"/>
      <c r="AH60" s="1674"/>
      <c r="AI60" s="3241"/>
      <c r="AJ60" s="4654"/>
      <c r="AK60" s="1677"/>
      <c r="AL60" s="7129"/>
      <c r="AM60" s="7430"/>
      <c r="AN60" s="3241"/>
      <c r="AO60" s="3241"/>
      <c r="AP60" s="3241"/>
      <c r="AQ60" s="4287"/>
      <c r="AR60" s="4659"/>
      <c r="AS60" s="4661"/>
      <c r="AT60" s="4665"/>
      <c r="AU60" s="4661"/>
      <c r="AV60" s="4668"/>
      <c r="AW60" s="4668"/>
      <c r="AX60" s="4665"/>
      <c r="AY60" s="4673"/>
      <c r="AZ60" s="3241"/>
      <c r="BA60" s="4605"/>
      <c r="BB60" s="3241"/>
      <c r="BC60" s="3241"/>
      <c r="BD60" s="3241"/>
      <c r="BE60" s="4605"/>
      <c r="BF60" s="4675"/>
      <c r="BG60" s="1679"/>
      <c r="BH60" s="1674"/>
      <c r="BI60" s="1683"/>
      <c r="BJ60" s="1679"/>
      <c r="BK60" s="1674"/>
      <c r="BL60" s="1683"/>
      <c r="BM60" s="1679"/>
      <c r="BN60" s="1674"/>
      <c r="BO60" s="1683"/>
      <c r="BP60" s="4598" t="s">
        <v>779</v>
      </c>
      <c r="BQ60" s="4688"/>
      <c r="BR60" s="5421"/>
      <c r="BS60" s="3248"/>
      <c r="BT60" s="3252">
        <v>45126</v>
      </c>
      <c r="BU60" s="3252"/>
      <c r="BV60" s="4698" t="s">
        <v>116</v>
      </c>
      <c r="BW60" s="3252"/>
      <c r="BX60" s="4700"/>
      <c r="BY60" s="4701"/>
      <c r="BZ60" s="4702"/>
      <c r="CA60" s="2319" t="s">
        <v>117</v>
      </c>
      <c r="CB60" s="3255"/>
      <c r="CC60" s="3257" t="s">
        <v>579</v>
      </c>
      <c r="CD60" s="2179"/>
      <c r="CE60" s="12"/>
      <c r="CF60" s="12"/>
      <c r="CG60" s="18"/>
    </row>
    <row r="61" spans="1:85" ht="45" customHeight="1" x14ac:dyDescent="0.2">
      <c r="A61" s="2321"/>
      <c r="B61" s="3311" t="s">
        <v>780</v>
      </c>
      <c r="C61" s="3225" t="s">
        <v>781</v>
      </c>
      <c r="D61" s="4598" t="s">
        <v>782</v>
      </c>
      <c r="E61" s="7167">
        <v>2233</v>
      </c>
      <c r="F61" s="4734">
        <v>2018</v>
      </c>
      <c r="G61" s="4734">
        <v>2033</v>
      </c>
      <c r="H61" s="4734" t="s">
        <v>89</v>
      </c>
      <c r="I61" s="5026" t="s">
        <v>89</v>
      </c>
      <c r="J61" s="4736" t="s">
        <v>121</v>
      </c>
      <c r="K61" s="4737"/>
      <c r="L61" s="4737"/>
      <c r="M61" s="4740"/>
      <c r="N61" s="4737"/>
      <c r="O61" s="4737"/>
      <c r="P61" s="4736">
        <v>43815</v>
      </c>
      <c r="Q61" s="5069">
        <v>44106</v>
      </c>
      <c r="R61" s="4742">
        <v>44623</v>
      </c>
      <c r="S61" s="4742"/>
      <c r="T61" s="4742">
        <v>44727</v>
      </c>
      <c r="U61" s="4743"/>
      <c r="V61" s="4744"/>
      <c r="W61" s="4745" t="str">
        <f t="shared" si="3"/>
        <v>Yes</v>
      </c>
      <c r="X61" s="3030" t="s">
        <v>93</v>
      </c>
      <c r="Y61" s="2472" t="s">
        <v>94</v>
      </c>
      <c r="Z61" s="2472"/>
      <c r="AA61" s="4746" t="s">
        <v>783</v>
      </c>
      <c r="AB61" s="4748" t="s">
        <v>784</v>
      </c>
      <c r="AC61" s="4746"/>
      <c r="AD61" s="4749">
        <v>44136</v>
      </c>
      <c r="AE61" s="4751">
        <v>43282</v>
      </c>
      <c r="AF61" s="4752" t="s">
        <v>785</v>
      </c>
      <c r="AG61" s="4749">
        <v>43282</v>
      </c>
      <c r="AH61" s="4749">
        <v>43285</v>
      </c>
      <c r="AI61" s="4749">
        <v>43327</v>
      </c>
      <c r="AJ61" s="4753" t="s">
        <v>786</v>
      </c>
      <c r="AK61" s="4754" t="s">
        <v>787</v>
      </c>
      <c r="AL61" s="7431"/>
      <c r="AM61" s="7432"/>
      <c r="AN61" s="4749"/>
      <c r="AO61" s="4749"/>
      <c r="AP61" s="4749"/>
      <c r="AQ61" s="4756"/>
      <c r="AR61" s="4757"/>
      <c r="AS61" s="4758"/>
      <c r="AT61" s="4760"/>
      <c r="AU61" s="4759"/>
      <c r="AV61" s="4755"/>
      <c r="AW61" s="4755"/>
      <c r="AX61" s="4760"/>
      <c r="AY61" s="4762"/>
      <c r="AZ61" s="4758"/>
      <c r="BA61" s="4763"/>
      <c r="BB61" s="4758"/>
      <c r="BC61" s="4755"/>
      <c r="BD61" s="4755"/>
      <c r="BE61" s="4669"/>
      <c r="BF61" s="4669"/>
      <c r="BG61" s="4764">
        <v>43800</v>
      </c>
      <c r="BH61" s="4749">
        <v>43800</v>
      </c>
      <c r="BI61" s="4749">
        <v>43815</v>
      </c>
      <c r="BJ61" s="4764">
        <v>43983</v>
      </c>
      <c r="BK61" s="4749">
        <v>43983</v>
      </c>
      <c r="BL61" s="5346">
        <v>44106</v>
      </c>
      <c r="BM61" s="4764" t="s">
        <v>788</v>
      </c>
      <c r="BN61" s="4750">
        <v>44440</v>
      </c>
      <c r="BO61" s="4766"/>
      <c r="BP61" s="2472" t="s">
        <v>789</v>
      </c>
      <c r="BQ61" s="4768"/>
      <c r="BR61" s="2300"/>
      <c r="BS61" s="2472"/>
      <c r="BT61" s="3491">
        <v>44658</v>
      </c>
      <c r="BU61" s="3491"/>
      <c r="BV61" s="4734" t="s">
        <v>116</v>
      </c>
      <c r="BW61" s="3491"/>
      <c r="BX61" s="4773"/>
      <c r="BY61" s="4734"/>
      <c r="BZ61" s="3491">
        <v>44740</v>
      </c>
      <c r="CA61" s="2387" t="s">
        <v>790</v>
      </c>
      <c r="CB61" s="4777"/>
      <c r="CC61" s="4776" t="s">
        <v>791</v>
      </c>
      <c r="CD61" s="12"/>
      <c r="CE61" s="12"/>
      <c r="CF61" s="12"/>
      <c r="CG61" s="18"/>
    </row>
    <row r="62" spans="1:85" ht="45" customHeight="1" x14ac:dyDescent="0.2">
      <c r="A62" s="2691" t="s">
        <v>792</v>
      </c>
      <c r="B62" s="4967"/>
      <c r="C62" s="4976" t="s">
        <v>781</v>
      </c>
      <c r="D62" s="2514" t="s">
        <v>793</v>
      </c>
      <c r="E62" s="7137">
        <v>2411</v>
      </c>
      <c r="F62" s="2532">
        <v>2026</v>
      </c>
      <c r="G62" s="2532">
        <v>2043</v>
      </c>
      <c r="H62" s="2530" t="s">
        <v>89</v>
      </c>
      <c r="I62" s="2517" t="s">
        <v>89</v>
      </c>
      <c r="J62" s="2518" t="s">
        <v>121</v>
      </c>
      <c r="K62" s="2518"/>
      <c r="L62" s="3399" t="s">
        <v>90</v>
      </c>
      <c r="M62" s="3375" t="s">
        <v>794</v>
      </c>
      <c r="N62" s="3399"/>
      <c r="O62" s="3399"/>
      <c r="P62" s="2520">
        <v>45870</v>
      </c>
      <c r="Q62" s="3400"/>
      <c r="R62" s="2522"/>
      <c r="S62" s="3401"/>
      <c r="T62" s="3401"/>
      <c r="U62" s="3803"/>
      <c r="V62" s="5097"/>
      <c r="W62" s="5108" t="str">
        <f t="shared" si="3"/>
        <v>Yes</v>
      </c>
      <c r="X62" s="2526" t="s">
        <v>93</v>
      </c>
      <c r="Y62" s="2513" t="s">
        <v>94</v>
      </c>
      <c r="Z62" s="2513"/>
      <c r="AA62" s="5139" t="s">
        <v>795</v>
      </c>
      <c r="AB62" s="2933" t="s">
        <v>4483</v>
      </c>
      <c r="AC62" s="3402"/>
      <c r="AD62" s="2528">
        <v>45658</v>
      </c>
      <c r="AE62" s="3920" t="s">
        <v>797</v>
      </c>
      <c r="AF62" s="2530" t="s">
        <v>798</v>
      </c>
      <c r="AG62" s="2531">
        <v>45444</v>
      </c>
      <c r="AH62" s="2531" t="s">
        <v>799</v>
      </c>
      <c r="AI62" s="2531" t="s">
        <v>799</v>
      </c>
      <c r="AJ62" s="3428"/>
      <c r="AK62" s="2545"/>
      <c r="AL62" s="2531"/>
      <c r="AM62" s="2530"/>
      <c r="AN62" s="2531"/>
      <c r="AO62" s="2531"/>
      <c r="AP62" s="2531"/>
      <c r="AQ62" s="2532"/>
      <c r="AR62" s="2533"/>
      <c r="AS62" s="3920"/>
      <c r="AT62" s="2516"/>
      <c r="AU62" s="2535"/>
      <c r="AV62" s="2535"/>
      <c r="AW62" s="2535"/>
      <c r="AX62" s="2516"/>
      <c r="AY62" s="2536"/>
      <c r="AZ62" s="2535"/>
      <c r="BA62" s="2516"/>
      <c r="BB62" s="2535"/>
      <c r="BC62" s="2535"/>
      <c r="BD62" s="2535"/>
      <c r="BE62" s="2518"/>
      <c r="BF62" s="2518"/>
      <c r="BG62" s="4164" t="s">
        <v>923</v>
      </c>
      <c r="BH62" s="2531">
        <v>45748</v>
      </c>
      <c r="BI62" s="2538">
        <v>45870</v>
      </c>
      <c r="BJ62" s="4164">
        <v>45809</v>
      </c>
      <c r="BK62" s="2531">
        <v>45809</v>
      </c>
      <c r="BL62" s="2538"/>
      <c r="BM62" s="4164">
        <v>46113</v>
      </c>
      <c r="BN62" s="2531">
        <v>46113</v>
      </c>
      <c r="BO62" s="2538"/>
      <c r="BP62" s="2539" t="s">
        <v>4484</v>
      </c>
      <c r="BQ62" s="3192" t="s">
        <v>409</v>
      </c>
      <c r="BR62" s="2539"/>
      <c r="BS62" s="2539"/>
      <c r="BT62" s="2540">
        <v>45317</v>
      </c>
      <c r="BU62" s="2540">
        <v>45856</v>
      </c>
      <c r="BV62" s="2520" t="s">
        <v>116</v>
      </c>
      <c r="BW62" s="2540">
        <v>45093</v>
      </c>
      <c r="BX62" s="5441">
        <v>45856</v>
      </c>
      <c r="BY62" s="2540" t="s">
        <v>116</v>
      </c>
      <c r="BZ62" s="2540"/>
      <c r="CA62" s="2540" t="s">
        <v>742</v>
      </c>
      <c r="CB62" s="1409"/>
      <c r="CC62" s="3762" t="s">
        <v>105</v>
      </c>
      <c r="CD62" s="1176"/>
      <c r="CE62" s="1176"/>
      <c r="CF62" s="1176"/>
      <c r="CG62" s="1175"/>
    </row>
    <row r="63" spans="1:85" ht="45" customHeight="1" x14ac:dyDescent="0.2">
      <c r="A63" s="3947" t="s">
        <v>806</v>
      </c>
      <c r="B63" s="3952"/>
      <c r="C63" s="3947" t="s">
        <v>807</v>
      </c>
      <c r="D63" s="3689" t="s">
        <v>808</v>
      </c>
      <c r="E63" s="3718" t="s">
        <v>566</v>
      </c>
      <c r="F63" s="3695"/>
      <c r="G63" s="3695"/>
      <c r="H63" s="3705" t="s">
        <v>89</v>
      </c>
      <c r="I63" s="3695" t="s">
        <v>89</v>
      </c>
      <c r="J63" s="3696">
        <v>44399</v>
      </c>
      <c r="K63" s="3696"/>
      <c r="L63" s="1388" t="s">
        <v>90</v>
      </c>
      <c r="M63" s="2003" t="s">
        <v>809</v>
      </c>
      <c r="N63" s="1388"/>
      <c r="O63" s="3696" t="s">
        <v>90</v>
      </c>
      <c r="P63" s="3696"/>
      <c r="Q63" s="3697"/>
      <c r="R63" s="3698"/>
      <c r="S63" s="3698"/>
      <c r="T63" s="3698"/>
      <c r="U63" s="3794"/>
      <c r="V63" s="3699"/>
      <c r="W63" s="3700" t="str">
        <f t="shared" si="3"/>
        <v>Yes</v>
      </c>
      <c r="X63" s="3701" t="s">
        <v>93</v>
      </c>
      <c r="Y63" s="3688" t="s">
        <v>94</v>
      </c>
      <c r="Z63" s="3688"/>
      <c r="AA63" s="3702" t="s">
        <v>810</v>
      </c>
      <c r="AB63" s="3719"/>
      <c r="AC63" s="3703"/>
      <c r="AD63" s="3704">
        <v>45658</v>
      </c>
      <c r="AE63" s="4145" t="s">
        <v>812</v>
      </c>
      <c r="AF63" s="3705" t="s">
        <v>813</v>
      </c>
      <c r="AG63" s="3706">
        <v>46113</v>
      </c>
      <c r="AH63" s="3706"/>
      <c r="AI63" s="3706"/>
      <c r="AJ63" s="3713"/>
      <c r="AK63" s="3707"/>
      <c r="AL63" s="3709"/>
      <c r="AM63" s="3705"/>
      <c r="AN63" s="3706"/>
      <c r="AO63" s="3706"/>
      <c r="AP63" s="3706"/>
      <c r="AQ63" s="3695"/>
      <c r="AR63" s="3708"/>
      <c r="AS63" s="3709"/>
      <c r="AT63" s="3692"/>
      <c r="AU63" s="3709"/>
      <c r="AV63" s="3709"/>
      <c r="AW63" s="3709"/>
      <c r="AX63" s="3692"/>
      <c r="AY63" s="3710"/>
      <c r="AZ63" s="3709"/>
      <c r="BA63" s="3692"/>
      <c r="BB63" s="3709"/>
      <c r="BC63" s="3709"/>
      <c r="BD63" s="3709"/>
      <c r="BE63" s="3692"/>
      <c r="BF63" s="3692"/>
      <c r="BG63" s="4088" t="s">
        <v>814</v>
      </c>
      <c r="BH63" s="3728">
        <v>46631</v>
      </c>
      <c r="BI63" s="3711"/>
      <c r="BJ63" s="4088">
        <v>46784</v>
      </c>
      <c r="BK63" s="3728">
        <v>46784</v>
      </c>
      <c r="BL63" s="3711"/>
      <c r="BM63" s="4089">
        <v>47088</v>
      </c>
      <c r="BN63" s="3706">
        <v>47088</v>
      </c>
      <c r="BO63" s="3711"/>
      <c r="BP63" s="3688"/>
      <c r="BQ63" s="4182" t="s">
        <v>409</v>
      </c>
      <c r="BR63" s="3688" t="s">
        <v>815</v>
      </c>
      <c r="BS63" s="540"/>
      <c r="BT63" s="3716">
        <v>45595</v>
      </c>
      <c r="BU63" s="3716">
        <v>45700</v>
      </c>
      <c r="BV63" s="3695" t="s">
        <v>116</v>
      </c>
      <c r="BW63" s="3716">
        <v>45427</v>
      </c>
      <c r="BX63" s="3716">
        <v>45700</v>
      </c>
      <c r="BY63" s="3716"/>
      <c r="BZ63" s="3716">
        <v>45700</v>
      </c>
      <c r="CA63" s="3716" t="s">
        <v>104</v>
      </c>
      <c r="CB63" s="1409"/>
      <c r="CC63" s="544"/>
      <c r="CD63" s="12"/>
      <c r="CE63" s="12"/>
      <c r="CF63" s="12"/>
      <c r="CG63" s="18"/>
    </row>
    <row r="64" spans="1:85" ht="45" customHeight="1" x14ac:dyDescent="0.2">
      <c r="A64" s="3223" t="s">
        <v>816</v>
      </c>
      <c r="B64" s="3312"/>
      <c r="C64" s="2639" t="s">
        <v>817</v>
      </c>
      <c r="D64" s="2152" t="s">
        <v>818</v>
      </c>
      <c r="E64" s="7116">
        <v>1951</v>
      </c>
      <c r="F64" s="2155">
        <v>2021</v>
      </c>
      <c r="G64" s="2155">
        <v>2037</v>
      </c>
      <c r="H64" s="2155" t="s">
        <v>89</v>
      </c>
      <c r="I64" s="2181" t="s">
        <v>89</v>
      </c>
      <c r="J64" s="2157">
        <v>42317</v>
      </c>
      <c r="K64" s="2157"/>
      <c r="L64" s="2157" t="s">
        <v>90</v>
      </c>
      <c r="M64" s="2182" t="s">
        <v>389</v>
      </c>
      <c r="N64" s="2157"/>
      <c r="O64" s="2157"/>
      <c r="P64" s="2183">
        <v>44389</v>
      </c>
      <c r="Q64" s="2504">
        <v>44533</v>
      </c>
      <c r="R64" s="2159"/>
      <c r="S64" s="2159"/>
      <c r="T64" s="2159"/>
      <c r="U64" s="3799"/>
      <c r="V64" s="2161"/>
      <c r="W64" s="2162" t="str">
        <f t="shared" si="3"/>
        <v>Yes</v>
      </c>
      <c r="X64" s="2163" t="s">
        <v>93</v>
      </c>
      <c r="Y64" s="2151" t="s">
        <v>94</v>
      </c>
      <c r="Z64" s="2151"/>
      <c r="AA64" s="2924" t="s">
        <v>819</v>
      </c>
      <c r="AB64" s="2924" t="s">
        <v>820</v>
      </c>
      <c r="AC64" s="2924"/>
      <c r="AD64" s="2168">
        <v>45627</v>
      </c>
      <c r="AE64" s="3535">
        <v>42552</v>
      </c>
      <c r="AF64" s="2167" t="s">
        <v>821</v>
      </c>
      <c r="AG64" s="2168">
        <v>42552</v>
      </c>
      <c r="AH64" s="2168">
        <v>42563</v>
      </c>
      <c r="AI64" s="2168">
        <v>42605</v>
      </c>
      <c r="AJ64" s="3011" t="s">
        <v>822</v>
      </c>
      <c r="AK64" s="2169"/>
      <c r="AL64" s="2168">
        <v>43191</v>
      </c>
      <c r="AM64" s="2167" t="s">
        <v>823</v>
      </c>
      <c r="AN64" s="2168">
        <v>43191</v>
      </c>
      <c r="AO64" s="2168">
        <v>43216</v>
      </c>
      <c r="AP64" s="2168">
        <v>43258</v>
      </c>
      <c r="AQ64" s="2188" t="s">
        <v>824</v>
      </c>
      <c r="AR64" s="2505" t="s">
        <v>825</v>
      </c>
      <c r="AS64" s="2171" t="s">
        <v>826</v>
      </c>
      <c r="AT64" s="2154" t="s">
        <v>827</v>
      </c>
      <c r="AU64" s="2171">
        <v>43647</v>
      </c>
      <c r="AV64" s="2171">
        <v>43773</v>
      </c>
      <c r="AW64" s="2171">
        <v>43815</v>
      </c>
      <c r="AX64" s="2154" t="s">
        <v>828</v>
      </c>
      <c r="AY64" s="2172"/>
      <c r="AZ64" s="2171"/>
      <c r="BA64" s="2154"/>
      <c r="BB64" s="2171"/>
      <c r="BC64" s="2171"/>
      <c r="BD64" s="2171"/>
      <c r="BE64" s="2154"/>
      <c r="BF64" s="2154"/>
      <c r="BG64" s="4159">
        <v>44378</v>
      </c>
      <c r="BH64" s="2168">
        <v>44378</v>
      </c>
      <c r="BI64" s="2168">
        <v>44389</v>
      </c>
      <c r="BJ64" s="4159">
        <v>44470</v>
      </c>
      <c r="BK64" s="2168">
        <v>44470</v>
      </c>
      <c r="BL64" s="2174">
        <v>44533</v>
      </c>
      <c r="BM64" s="4159">
        <v>45901</v>
      </c>
      <c r="BN64" s="2165">
        <v>45901</v>
      </c>
      <c r="BO64" s="2184"/>
      <c r="BP64" s="2151" t="s">
        <v>4273</v>
      </c>
      <c r="BQ64" s="2990" t="s">
        <v>2258</v>
      </c>
      <c r="BR64" s="2151"/>
      <c r="BS64" s="2151"/>
      <c r="BT64" s="2177">
        <v>44384</v>
      </c>
      <c r="BU64" s="2177">
        <v>45680</v>
      </c>
      <c r="BV64" s="2155" t="s">
        <v>116</v>
      </c>
      <c r="BW64" s="2177">
        <v>44446</v>
      </c>
      <c r="BX64" s="2177">
        <v>45680</v>
      </c>
      <c r="BY64" s="2155" t="s">
        <v>116</v>
      </c>
      <c r="BZ64" s="2177">
        <v>44749</v>
      </c>
      <c r="CA64" s="2177" t="s">
        <v>4274</v>
      </c>
      <c r="CB64" s="2177"/>
      <c r="CC64" s="2186" t="s">
        <v>831</v>
      </c>
      <c r="CD64" s="12"/>
      <c r="CE64" s="12"/>
      <c r="CF64" s="12"/>
      <c r="CG64" s="18"/>
    </row>
    <row r="65" spans="1:85" ht="45" customHeight="1" x14ac:dyDescent="0.2">
      <c r="A65" s="2512" t="s">
        <v>832</v>
      </c>
      <c r="B65" s="3309"/>
      <c r="C65" s="2513" t="s">
        <v>833</v>
      </c>
      <c r="D65" s="2514" t="s">
        <v>1050</v>
      </c>
      <c r="E65" s="7145">
        <v>2295</v>
      </c>
      <c r="F65" s="2532">
        <v>2022</v>
      </c>
      <c r="G65" s="2532">
        <v>2041</v>
      </c>
      <c r="H65" s="2516" t="s">
        <v>89</v>
      </c>
      <c r="I65" s="2532" t="s">
        <v>89</v>
      </c>
      <c r="J65" s="2520">
        <v>43978</v>
      </c>
      <c r="K65" s="2520"/>
      <c r="L65" s="1388"/>
      <c r="M65" s="2003"/>
      <c r="N65" s="1388"/>
      <c r="O65" s="1388"/>
      <c r="P65" s="2520"/>
      <c r="Q65" s="2521"/>
      <c r="R65" s="2522"/>
      <c r="S65" s="2522"/>
      <c r="T65" s="2522"/>
      <c r="U65" s="3803"/>
      <c r="V65" s="2524"/>
      <c r="W65" s="2525" t="str">
        <f t="shared" si="3"/>
        <v>Yes</v>
      </c>
      <c r="X65" s="2526" t="s">
        <v>93</v>
      </c>
      <c r="Y65" s="2513" t="s">
        <v>94</v>
      </c>
      <c r="Z65" s="2513"/>
      <c r="AA65" s="2975" t="s">
        <v>835</v>
      </c>
      <c r="AB65" s="2975" t="s">
        <v>4485</v>
      </c>
      <c r="AC65" s="2967"/>
      <c r="AD65" s="2528">
        <v>45231</v>
      </c>
      <c r="AE65" s="3920">
        <v>44774</v>
      </c>
      <c r="AF65" s="2530" t="s">
        <v>142</v>
      </c>
      <c r="AG65" s="2531">
        <v>44774</v>
      </c>
      <c r="AH65" s="2531">
        <v>44784</v>
      </c>
      <c r="AI65" s="2531">
        <v>44854</v>
      </c>
      <c r="AJ65" s="3009" t="s">
        <v>837</v>
      </c>
      <c r="AK65" s="1399"/>
      <c r="AL65" s="2531">
        <v>45413</v>
      </c>
      <c r="AM65" s="2530" t="s">
        <v>838</v>
      </c>
      <c r="AN65" s="2531">
        <v>45413</v>
      </c>
      <c r="AO65" s="2531">
        <v>45420</v>
      </c>
      <c r="AP65" s="2531">
        <v>45462</v>
      </c>
      <c r="AQ65" s="2546" t="s">
        <v>839</v>
      </c>
      <c r="AR65" s="1400"/>
      <c r="AS65" s="2535"/>
      <c r="AT65" s="2516"/>
      <c r="AU65" s="2531"/>
      <c r="AV65" s="2535"/>
      <c r="AW65" s="2535"/>
      <c r="AX65" s="2516"/>
      <c r="AY65" s="1425"/>
      <c r="AZ65" s="2535"/>
      <c r="BA65" s="2516"/>
      <c r="BB65" s="2535"/>
      <c r="BC65" s="2535"/>
      <c r="BD65" s="2535"/>
      <c r="BE65" s="2516"/>
      <c r="BF65" s="1424"/>
      <c r="BG65" s="4164">
        <v>45689</v>
      </c>
      <c r="BH65" s="2531">
        <v>45689</v>
      </c>
      <c r="BI65" s="2538">
        <v>45692</v>
      </c>
      <c r="BJ65" s="4164">
        <v>45962</v>
      </c>
      <c r="BK65" s="2531">
        <v>45962</v>
      </c>
      <c r="BL65" s="2538"/>
      <c r="BM65" s="4164" t="s">
        <v>4486</v>
      </c>
      <c r="BN65" s="2531">
        <v>46054</v>
      </c>
      <c r="BO65" s="2538"/>
      <c r="BP65" s="5375" t="s">
        <v>4487</v>
      </c>
      <c r="BQ65" s="5400" t="s">
        <v>1192</v>
      </c>
      <c r="BR65" s="1178"/>
      <c r="BS65" s="3245"/>
      <c r="BT65" s="2540">
        <v>45674</v>
      </c>
      <c r="BU65" s="2540">
        <v>45317</v>
      </c>
      <c r="BV65" s="2532"/>
      <c r="BW65" s="2540">
        <v>45589</v>
      </c>
      <c r="BX65" s="2540">
        <v>45868</v>
      </c>
      <c r="BY65" s="2532" t="s">
        <v>116</v>
      </c>
      <c r="BZ65" s="2540">
        <v>45691</v>
      </c>
      <c r="CA65" s="7433" t="s">
        <v>742</v>
      </c>
      <c r="CB65" s="1409"/>
      <c r="CC65" s="542" t="s">
        <v>105</v>
      </c>
      <c r="CD65" s="12"/>
      <c r="CE65" s="12"/>
      <c r="CF65" s="12"/>
      <c r="CG65" s="18"/>
    </row>
    <row r="66" spans="1:85" ht="45" customHeight="1" x14ac:dyDescent="0.2">
      <c r="A66" s="1412" t="s">
        <v>847</v>
      </c>
      <c r="B66" s="3304"/>
      <c r="C66" s="1381" t="s">
        <v>848</v>
      </c>
      <c r="D66" s="3226" t="s">
        <v>849</v>
      </c>
      <c r="E66" s="3954">
        <v>2142</v>
      </c>
      <c r="F66" s="1387">
        <v>2021</v>
      </c>
      <c r="G66" s="1387">
        <v>2036</v>
      </c>
      <c r="H66" s="1413" t="s">
        <v>89</v>
      </c>
      <c r="I66" s="1414" t="s">
        <v>194</v>
      </c>
      <c r="J66" s="1389">
        <v>43080</v>
      </c>
      <c r="K66" s="1389"/>
      <c r="L66" s="1389"/>
      <c r="M66" s="2002"/>
      <c r="N66" s="1389"/>
      <c r="O66" s="1389" t="s">
        <v>90</v>
      </c>
      <c r="P66" s="1388"/>
      <c r="Q66" s="1687"/>
      <c r="R66" s="1416"/>
      <c r="S66" s="1416"/>
      <c r="T66" s="1416"/>
      <c r="U66" s="3792"/>
      <c r="V66" s="1417"/>
      <c r="W66" s="1391" t="str">
        <f t="shared" si="3"/>
        <v>Yes</v>
      </c>
      <c r="X66" s="1392" t="s">
        <v>93</v>
      </c>
      <c r="Y66" s="108" t="s">
        <v>94</v>
      </c>
      <c r="Z66" s="1442"/>
      <c r="AA66" s="2761" t="s">
        <v>850</v>
      </c>
      <c r="AB66" s="2761" t="s">
        <v>851</v>
      </c>
      <c r="AC66" s="2926"/>
      <c r="AD66" s="1393">
        <v>45689</v>
      </c>
      <c r="AE66" s="1570">
        <v>43374</v>
      </c>
      <c r="AF66" s="1395" t="s">
        <v>364</v>
      </c>
      <c r="AG66" s="1396">
        <v>43374</v>
      </c>
      <c r="AH66" s="1397">
        <v>43416</v>
      </c>
      <c r="AI66" s="1397">
        <v>43476</v>
      </c>
      <c r="AJ66" s="3008" t="s">
        <v>852</v>
      </c>
      <c r="AK66" s="1399"/>
      <c r="AL66" s="1401">
        <v>45200</v>
      </c>
      <c r="AM66" s="1395" t="s">
        <v>853</v>
      </c>
      <c r="AN66" s="1396">
        <v>45200</v>
      </c>
      <c r="AO66" s="1397">
        <v>45292</v>
      </c>
      <c r="AP66" s="1397">
        <v>45352</v>
      </c>
      <c r="AQ66" s="1398" t="s">
        <v>854</v>
      </c>
      <c r="AR66" s="1400"/>
      <c r="AS66" s="7434" t="s">
        <v>1503</v>
      </c>
      <c r="AT66" s="5282" t="s">
        <v>4488</v>
      </c>
      <c r="AU66" s="1551">
        <v>46113</v>
      </c>
      <c r="AV66" s="1404"/>
      <c r="AW66" s="1404"/>
      <c r="AX66" s="1405"/>
      <c r="AY66" s="1406"/>
      <c r="AZ66" s="1550"/>
      <c r="BA66" s="1552"/>
      <c r="BB66" s="1551"/>
      <c r="BC66" s="1404"/>
      <c r="BD66" s="1404"/>
      <c r="BE66" s="1405"/>
      <c r="BF66" s="1405"/>
      <c r="BG66" s="4085" t="s">
        <v>857</v>
      </c>
      <c r="BH66" s="1396">
        <v>46235</v>
      </c>
      <c r="BI66" s="1397"/>
      <c r="BJ66" s="4085" t="s">
        <v>858</v>
      </c>
      <c r="BK66" s="1396">
        <v>46296</v>
      </c>
      <c r="BL66" s="1408"/>
      <c r="BM66" s="4085">
        <v>46722</v>
      </c>
      <c r="BN66" s="1455">
        <v>46722</v>
      </c>
      <c r="BO66" s="1408"/>
      <c r="BP66" s="4249" t="s">
        <v>4489</v>
      </c>
      <c r="BQ66" s="627" t="s">
        <v>4490</v>
      </c>
      <c r="BR66" s="1178" t="s">
        <v>861</v>
      </c>
      <c r="BS66" s="540" t="s">
        <v>862</v>
      </c>
      <c r="BT66" s="1409">
        <v>45392</v>
      </c>
      <c r="BU66" s="1409">
        <v>45758</v>
      </c>
      <c r="BV66" s="1410" t="s">
        <v>116</v>
      </c>
      <c r="BW66" s="1409">
        <v>45678</v>
      </c>
      <c r="BX66" s="1409">
        <v>45758</v>
      </c>
      <c r="BY66" s="1410" t="s">
        <v>116</v>
      </c>
      <c r="BZ66" s="1409">
        <v>45758</v>
      </c>
      <c r="CA66" s="1409" t="s">
        <v>262</v>
      </c>
      <c r="CB66" s="1409"/>
      <c r="CC66" s="629" t="s">
        <v>105</v>
      </c>
      <c r="CD66" s="12"/>
      <c r="CE66" s="12"/>
      <c r="CF66" s="12"/>
      <c r="CG66" s="18"/>
    </row>
    <row r="67" spans="1:85" ht="45" customHeight="1" x14ac:dyDescent="0.2">
      <c r="A67" s="1688"/>
      <c r="B67" s="3307" t="s">
        <v>863</v>
      </c>
      <c r="C67" s="1376" t="s">
        <v>864</v>
      </c>
      <c r="D67" s="1689" t="s">
        <v>865</v>
      </c>
      <c r="E67" s="1690">
        <v>2085</v>
      </c>
      <c r="F67" s="1666">
        <v>2020</v>
      </c>
      <c r="G67" s="1666">
        <v>2050</v>
      </c>
      <c r="H67" s="1680" t="s">
        <v>89</v>
      </c>
      <c r="I67" s="1691" t="s">
        <v>194</v>
      </c>
      <c r="J67" s="2658" t="s">
        <v>866</v>
      </c>
      <c r="K67" s="2658"/>
      <c r="L67" s="1692"/>
      <c r="M67" s="2007"/>
      <c r="N67" s="1692"/>
      <c r="O67" s="1692"/>
      <c r="P67" s="1667"/>
      <c r="Q67" s="1693"/>
      <c r="R67" s="1669"/>
      <c r="S67" s="1669"/>
      <c r="T67" s="1694">
        <v>44774</v>
      </c>
      <c r="U67" s="3793"/>
      <c r="V67" s="1671"/>
      <c r="W67" s="1695" t="str">
        <f t="shared" si="3"/>
        <v>Yes</v>
      </c>
      <c r="X67" s="1672" t="s">
        <v>93</v>
      </c>
      <c r="Y67" s="1376" t="s">
        <v>94</v>
      </c>
      <c r="Z67" s="1376"/>
      <c r="AA67" s="2314" t="s">
        <v>867</v>
      </c>
      <c r="AB67" s="2314" t="s">
        <v>868</v>
      </c>
      <c r="AC67" s="2313" t="s">
        <v>869</v>
      </c>
      <c r="AD67" s="1682">
        <v>44317</v>
      </c>
      <c r="AE67" s="4147" t="s">
        <v>870</v>
      </c>
      <c r="AF67" s="1676" t="s">
        <v>871</v>
      </c>
      <c r="AG67" s="1674">
        <v>43497</v>
      </c>
      <c r="AH67" s="1674">
        <v>43507</v>
      </c>
      <c r="AI67" s="1674">
        <v>43549</v>
      </c>
      <c r="AJ67" s="3014" t="s">
        <v>872</v>
      </c>
      <c r="AK67" s="1677"/>
      <c r="AL67" s="7165" t="s">
        <v>873</v>
      </c>
      <c r="AM67" s="7149" t="s">
        <v>874</v>
      </c>
      <c r="AN67" s="1674">
        <v>44378</v>
      </c>
      <c r="AO67" s="1674">
        <v>44407</v>
      </c>
      <c r="AP67" s="1674">
        <v>44477</v>
      </c>
      <c r="AQ67" s="1666" t="s">
        <v>875</v>
      </c>
      <c r="AR67" s="1697"/>
      <c r="AS67" s="1679"/>
      <c r="AT67" s="1680"/>
      <c r="AU67" s="1679"/>
      <c r="AV67" s="1679"/>
      <c r="AW67" s="1679"/>
      <c r="AX67" s="1680"/>
      <c r="AY67" s="1698"/>
      <c r="AZ67" s="1679"/>
      <c r="BA67" s="1680"/>
      <c r="BB67" s="1679"/>
      <c r="BC67" s="1679"/>
      <c r="BD67" s="1679"/>
      <c r="BE67" s="1680"/>
      <c r="BF67" s="1680"/>
      <c r="BG67" s="4158">
        <v>45108</v>
      </c>
      <c r="BH67" s="1674">
        <v>45108</v>
      </c>
      <c r="BI67" s="1674"/>
      <c r="BJ67" s="4158">
        <v>45292</v>
      </c>
      <c r="BK67" s="1674">
        <v>45292</v>
      </c>
      <c r="BL67" s="1683"/>
      <c r="BM67" s="4158" t="s">
        <v>114</v>
      </c>
      <c r="BN67" s="1682" t="s">
        <v>114</v>
      </c>
      <c r="BO67" s="1683"/>
      <c r="BP67" s="5363" t="s">
        <v>876</v>
      </c>
      <c r="BQ67" s="7435"/>
      <c r="BR67" s="7189"/>
      <c r="BS67" s="1703" t="s">
        <v>876</v>
      </c>
      <c r="BT67" s="1684">
        <v>44256</v>
      </c>
      <c r="BU67" s="1684">
        <v>44483</v>
      </c>
      <c r="BV67" s="1666" t="s">
        <v>116</v>
      </c>
      <c r="BW67" s="1684">
        <v>44427</v>
      </c>
      <c r="BX67" s="1684">
        <v>44764</v>
      </c>
      <c r="BY67" s="1666" t="s">
        <v>116</v>
      </c>
      <c r="BZ67" s="1684">
        <v>44739</v>
      </c>
      <c r="CA67" s="2387" t="s">
        <v>877</v>
      </c>
      <c r="CB67" s="1699"/>
      <c r="CC67" s="1376" t="s">
        <v>105</v>
      </c>
      <c r="CD67" s="12"/>
      <c r="CE67" s="12"/>
      <c r="CF67" s="12"/>
      <c r="CG67" s="18"/>
    </row>
    <row r="68" spans="1:85" ht="45" customHeight="1" x14ac:dyDescent="0.2">
      <c r="A68" s="2150" t="s">
        <v>878</v>
      </c>
      <c r="B68" s="3306"/>
      <c r="C68" s="2151" t="s">
        <v>864</v>
      </c>
      <c r="D68" s="2152" t="s">
        <v>879</v>
      </c>
      <c r="E68" s="3228">
        <v>2289</v>
      </c>
      <c r="F68" s="2155">
        <v>2020</v>
      </c>
      <c r="G68" s="2155">
        <v>2042</v>
      </c>
      <c r="H68" s="2154" t="s">
        <v>89</v>
      </c>
      <c r="I68" s="2181" t="s">
        <v>89</v>
      </c>
      <c r="J68" s="3601" t="s">
        <v>866</v>
      </c>
      <c r="K68" s="3601"/>
      <c r="L68" s="2157" t="s">
        <v>90</v>
      </c>
      <c r="M68" s="2182" t="s">
        <v>880</v>
      </c>
      <c r="N68" s="2157"/>
      <c r="O68" s="2157"/>
      <c r="P68" s="2156">
        <v>45645</v>
      </c>
      <c r="Q68" s="2158">
        <v>45869</v>
      </c>
      <c r="R68" s="2159"/>
      <c r="S68" s="2159"/>
      <c r="T68" s="2159"/>
      <c r="U68" s="3799"/>
      <c r="V68" s="2161"/>
      <c r="W68" s="2162" t="str">
        <f t="shared" si="3"/>
        <v>Yes</v>
      </c>
      <c r="X68" s="2163" t="s">
        <v>93</v>
      </c>
      <c r="Y68" s="2151" t="s">
        <v>94</v>
      </c>
      <c r="Z68" s="2151"/>
      <c r="AA68" s="2924" t="s">
        <v>881</v>
      </c>
      <c r="AB68" s="2924" t="s">
        <v>4491</v>
      </c>
      <c r="AC68" s="2925"/>
      <c r="AD68" s="2165">
        <v>45627</v>
      </c>
      <c r="AE68" s="3535" t="s">
        <v>883</v>
      </c>
      <c r="AF68" s="2167" t="s">
        <v>884</v>
      </c>
      <c r="AG68" s="2168">
        <v>44013</v>
      </c>
      <c r="AH68" s="2168">
        <v>44043</v>
      </c>
      <c r="AI68" s="2168">
        <v>44088</v>
      </c>
      <c r="AJ68" s="3011" t="s">
        <v>885</v>
      </c>
      <c r="AK68" s="2169"/>
      <c r="AL68" s="2171" t="s">
        <v>886</v>
      </c>
      <c r="AM68" s="2167" t="s">
        <v>887</v>
      </c>
      <c r="AN68" s="2168">
        <v>44470</v>
      </c>
      <c r="AO68" s="2168">
        <v>44468</v>
      </c>
      <c r="AP68" s="2168">
        <v>44510</v>
      </c>
      <c r="AQ68" s="2155" t="s">
        <v>888</v>
      </c>
      <c r="AR68" s="2170"/>
      <c r="AS68" s="2171" t="s">
        <v>889</v>
      </c>
      <c r="AT68" s="2154" t="s">
        <v>270</v>
      </c>
      <c r="AU68" s="2171" t="s">
        <v>890</v>
      </c>
      <c r="AV68" s="2171">
        <v>45191</v>
      </c>
      <c r="AW68" s="2171">
        <v>45233</v>
      </c>
      <c r="AX68" s="2193" t="s">
        <v>891</v>
      </c>
      <c r="AY68" s="2172"/>
      <c r="AZ68" s="2171"/>
      <c r="BA68" s="2154"/>
      <c r="BB68" s="2171"/>
      <c r="BC68" s="2171"/>
      <c r="BD68" s="2171"/>
      <c r="BE68" s="2154"/>
      <c r="BF68" s="2154"/>
      <c r="BG68" s="4159" t="s">
        <v>892</v>
      </c>
      <c r="BH68" s="2168">
        <v>45627</v>
      </c>
      <c r="BI68" s="2184">
        <v>45645</v>
      </c>
      <c r="BJ68" s="4159">
        <v>45748</v>
      </c>
      <c r="BK68" s="2168">
        <v>45748</v>
      </c>
      <c r="BL68" s="2184">
        <v>45869</v>
      </c>
      <c r="BM68" s="4159">
        <v>46023</v>
      </c>
      <c r="BN68" s="2168">
        <v>46023</v>
      </c>
      <c r="BO68" s="2184"/>
      <c r="BP68" s="2151" t="s">
        <v>4492</v>
      </c>
      <c r="BQ68" s="4855" t="s">
        <v>1192</v>
      </c>
      <c r="BR68" s="2301" t="s">
        <v>895</v>
      </c>
      <c r="BS68" s="2151"/>
      <c r="BT68" s="2177">
        <v>45273</v>
      </c>
      <c r="BU68" s="2177">
        <v>45665</v>
      </c>
      <c r="BV68" s="2155" t="s">
        <v>116</v>
      </c>
      <c r="BW68" s="2177">
        <v>44837</v>
      </c>
      <c r="BX68" s="2177">
        <v>45687</v>
      </c>
      <c r="BY68" s="2155" t="s">
        <v>116</v>
      </c>
      <c r="BZ68" s="2177">
        <v>45665</v>
      </c>
      <c r="CA68" s="2177" t="s">
        <v>674</v>
      </c>
      <c r="CB68" s="1409"/>
      <c r="CC68" s="540" t="s">
        <v>105</v>
      </c>
      <c r="CD68" s="12"/>
      <c r="CE68" s="12"/>
      <c r="CF68" s="12"/>
      <c r="CG68" s="18"/>
    </row>
    <row r="69" spans="1:85" ht="45" customHeight="1" x14ac:dyDescent="0.2">
      <c r="A69" s="3686" t="s">
        <v>896</v>
      </c>
      <c r="B69" s="3687"/>
      <c r="C69" s="3688" t="s">
        <v>897</v>
      </c>
      <c r="D69" s="3689" t="s">
        <v>4057</v>
      </c>
      <c r="E69" s="3690">
        <v>2333</v>
      </c>
      <c r="F69" s="3695">
        <v>2028</v>
      </c>
      <c r="G69" s="3695">
        <v>2043</v>
      </c>
      <c r="H69" s="3692" t="s">
        <v>89</v>
      </c>
      <c r="I69" s="3695" t="s">
        <v>89</v>
      </c>
      <c r="J69" s="3696">
        <v>42943</v>
      </c>
      <c r="K69" s="3694"/>
      <c r="L69" s="1389" t="s">
        <v>90</v>
      </c>
      <c r="M69" s="2002" t="s">
        <v>515</v>
      </c>
      <c r="N69" s="1388"/>
      <c r="O69" s="3696"/>
      <c r="P69" s="3696"/>
      <c r="Q69" s="3697"/>
      <c r="R69" s="3698"/>
      <c r="S69" s="3698"/>
      <c r="T69" s="3698"/>
      <c r="U69" s="3794"/>
      <c r="V69" s="3699"/>
      <c r="W69" s="3700" t="str">
        <f t="shared" si="3"/>
        <v>Yes</v>
      </c>
      <c r="X69" s="3701" t="s">
        <v>93</v>
      </c>
      <c r="Y69" s="3688" t="s">
        <v>94</v>
      </c>
      <c r="Z69" s="3688"/>
      <c r="AA69" s="3702" t="s">
        <v>899</v>
      </c>
      <c r="AB69" s="3703" t="s">
        <v>4493</v>
      </c>
      <c r="AC69" s="3703"/>
      <c r="AD69" s="3704">
        <v>45352</v>
      </c>
      <c r="AE69" s="4145" t="s">
        <v>4494</v>
      </c>
      <c r="AF69" s="3705" t="s">
        <v>142</v>
      </c>
      <c r="AG69" s="3706">
        <v>45231</v>
      </c>
      <c r="AH69" s="3706">
        <v>45390</v>
      </c>
      <c r="AI69" s="3706">
        <v>45474</v>
      </c>
      <c r="AJ69" s="3713" t="s">
        <v>4495</v>
      </c>
      <c r="AK69" s="3707"/>
      <c r="AL69" s="4149"/>
      <c r="AM69" s="3721"/>
      <c r="AN69" s="3722"/>
      <c r="AO69" s="3706"/>
      <c r="AP69" s="3706"/>
      <c r="AQ69" s="3695"/>
      <c r="AR69" s="3708"/>
      <c r="AS69" s="3709"/>
      <c r="AT69" s="3692"/>
      <c r="AU69" s="3709"/>
      <c r="AV69" s="3709"/>
      <c r="AW69" s="3709"/>
      <c r="AX69" s="3692"/>
      <c r="AY69" s="3710"/>
      <c r="AZ69" s="3709"/>
      <c r="BA69" s="3692"/>
      <c r="BB69" s="3709"/>
      <c r="BC69" s="3709"/>
      <c r="BD69" s="3709"/>
      <c r="BE69" s="3692"/>
      <c r="BF69" s="3692"/>
      <c r="BG69" s="4089" t="s">
        <v>4496</v>
      </c>
      <c r="BH69" s="3706">
        <v>46235</v>
      </c>
      <c r="BI69" s="3711"/>
      <c r="BJ69" s="4089" t="s">
        <v>901</v>
      </c>
      <c r="BK69" s="3706">
        <v>46419</v>
      </c>
      <c r="BL69" s="3711"/>
      <c r="BM69" s="4089" t="s">
        <v>560</v>
      </c>
      <c r="BN69" s="3706">
        <v>46784</v>
      </c>
      <c r="BO69" s="3711"/>
      <c r="BP69" s="3688" t="s">
        <v>4497</v>
      </c>
      <c r="BQ69" s="4182" t="s">
        <v>4398</v>
      </c>
      <c r="BR69" s="3712" t="s">
        <v>903</v>
      </c>
      <c r="BS69" s="540"/>
      <c r="BT69" s="3716">
        <v>45320</v>
      </c>
      <c r="BU69" s="3716">
        <v>45681</v>
      </c>
      <c r="BV69" s="3695" t="s">
        <v>116</v>
      </c>
      <c r="BW69" s="3716"/>
      <c r="BX69" s="3716">
        <v>45681</v>
      </c>
      <c r="BY69" s="3695" t="s">
        <v>116</v>
      </c>
      <c r="BZ69" s="3716">
        <v>45681</v>
      </c>
      <c r="CA69" s="3716" t="s">
        <v>104</v>
      </c>
      <c r="CB69" s="1409"/>
      <c r="CC69" s="540" t="s">
        <v>579</v>
      </c>
      <c r="CD69" s="12"/>
      <c r="CE69" s="12"/>
      <c r="CF69" s="12"/>
      <c r="CG69" s="18"/>
    </row>
    <row r="70" spans="1:85" ht="45" customHeight="1" x14ac:dyDescent="0.2">
      <c r="A70" s="4958" t="s">
        <v>904</v>
      </c>
      <c r="B70" s="4972"/>
      <c r="C70" s="4983" t="s">
        <v>905</v>
      </c>
      <c r="D70" s="4990" t="s">
        <v>4498</v>
      </c>
      <c r="E70" s="5009" t="s">
        <v>226</v>
      </c>
      <c r="F70" s="5016"/>
      <c r="G70" s="5016"/>
      <c r="H70" s="5023"/>
      <c r="I70" s="5033"/>
      <c r="J70" s="5039">
        <v>42033</v>
      </c>
      <c r="K70" s="5039"/>
      <c r="L70" s="5046" t="s">
        <v>90</v>
      </c>
      <c r="M70" s="5059" t="s">
        <v>515</v>
      </c>
      <c r="N70" s="5046"/>
      <c r="O70" s="5039"/>
      <c r="P70" s="5065"/>
      <c r="Q70" s="5074"/>
      <c r="R70" s="5078"/>
      <c r="S70" s="5078"/>
      <c r="T70" s="5078"/>
      <c r="U70" s="5089" t="s">
        <v>907</v>
      </c>
      <c r="V70" s="5104" t="s">
        <v>908</v>
      </c>
      <c r="W70" s="5111" t="str">
        <f t="shared" si="3"/>
        <v>Yes</v>
      </c>
      <c r="X70" s="5119" t="s">
        <v>93</v>
      </c>
      <c r="Y70" s="4983" t="s">
        <v>94</v>
      </c>
      <c r="Z70" s="4983"/>
      <c r="AA70" s="5154" t="s">
        <v>909</v>
      </c>
      <c r="AB70" s="5169" t="s">
        <v>910</v>
      </c>
      <c r="AC70" s="5179"/>
      <c r="AD70" s="5190">
        <v>45778</v>
      </c>
      <c r="AE70" s="5196" t="s">
        <v>467</v>
      </c>
      <c r="AF70" s="5203" t="s">
        <v>911</v>
      </c>
      <c r="AG70" s="5207">
        <v>45839</v>
      </c>
      <c r="AH70" s="5207"/>
      <c r="AI70" s="5207"/>
      <c r="AJ70" s="5219"/>
      <c r="AK70" s="5227"/>
      <c r="AL70" s="5242"/>
      <c r="AM70" s="5249"/>
      <c r="AN70" s="5207"/>
      <c r="AO70" s="5207"/>
      <c r="AP70" s="5207"/>
      <c r="AQ70" s="5256"/>
      <c r="AR70" s="5265"/>
      <c r="AS70" s="5280"/>
      <c r="AT70" s="5023"/>
      <c r="AU70" s="5280"/>
      <c r="AV70" s="5280"/>
      <c r="AW70" s="5280"/>
      <c r="AX70" s="5023"/>
      <c r="AY70" s="5311"/>
      <c r="AZ70" s="5280"/>
      <c r="BA70" s="5023"/>
      <c r="BB70" s="5280"/>
      <c r="BC70" s="5280"/>
      <c r="BD70" s="5280"/>
      <c r="BE70" s="5023"/>
      <c r="BF70" s="5023"/>
      <c r="BG70" s="5332" t="s">
        <v>912</v>
      </c>
      <c r="BH70" s="5207">
        <v>46296</v>
      </c>
      <c r="BI70" s="5342"/>
      <c r="BJ70" s="5332">
        <v>46357</v>
      </c>
      <c r="BK70" s="5207">
        <v>46357</v>
      </c>
      <c r="BL70" s="5342"/>
      <c r="BM70" s="5332" t="s">
        <v>913</v>
      </c>
      <c r="BN70" s="5207">
        <v>46661</v>
      </c>
      <c r="BO70" s="5342"/>
      <c r="BP70" s="4983" t="s">
        <v>4499</v>
      </c>
      <c r="BQ70" s="5412" t="s">
        <v>915</v>
      </c>
      <c r="BR70" s="4983" t="s">
        <v>916</v>
      </c>
      <c r="BS70" s="5432"/>
      <c r="BT70" s="5437">
        <v>45681</v>
      </c>
      <c r="BU70" s="5437">
        <v>45908</v>
      </c>
      <c r="BV70" s="5256" t="s">
        <v>116</v>
      </c>
      <c r="BW70" s="5437">
        <v>45681</v>
      </c>
      <c r="BX70" s="5437">
        <v>45908</v>
      </c>
      <c r="BY70" s="5256" t="s">
        <v>116</v>
      </c>
      <c r="BZ70" s="5437">
        <v>45908</v>
      </c>
      <c r="CA70" s="4705" t="s">
        <v>917</v>
      </c>
      <c r="CB70" s="1604"/>
      <c r="CC70" s="2739" t="s">
        <v>105</v>
      </c>
      <c r="CD70" s="12"/>
      <c r="CE70" s="12"/>
      <c r="CF70" s="12"/>
      <c r="CG70" s="18"/>
    </row>
    <row r="71" spans="1:85" ht="45" customHeight="1" x14ac:dyDescent="0.2">
      <c r="A71" s="1381" t="s">
        <v>918</v>
      </c>
      <c r="B71" s="3314"/>
      <c r="C71" s="1381" t="s">
        <v>919</v>
      </c>
      <c r="D71" s="1381" t="s">
        <v>920</v>
      </c>
      <c r="E71" s="7436">
        <v>2434</v>
      </c>
      <c r="F71" s="1387">
        <v>2025</v>
      </c>
      <c r="G71" s="1387">
        <v>2044</v>
      </c>
      <c r="H71" s="1387" t="s">
        <v>89</v>
      </c>
      <c r="I71" s="1387" t="s">
        <v>89</v>
      </c>
      <c r="J71" s="1388">
        <v>44027</v>
      </c>
      <c r="K71" s="1388"/>
      <c r="L71" s="1388"/>
      <c r="M71" s="2003"/>
      <c r="N71" s="1388"/>
      <c r="O71" s="1388"/>
      <c r="P71" s="1388"/>
      <c r="Q71" s="1388"/>
      <c r="R71" s="1388"/>
      <c r="S71" s="1388"/>
      <c r="T71" s="1416"/>
      <c r="U71" s="3792"/>
      <c r="V71" s="1417"/>
      <c r="W71" s="1391" t="str">
        <f t="shared" si="3"/>
        <v>Yes</v>
      </c>
      <c r="X71" s="1392" t="s">
        <v>93</v>
      </c>
      <c r="Y71" s="108" t="s">
        <v>94</v>
      </c>
      <c r="Z71" s="108"/>
      <c r="AA71" s="2761" t="s">
        <v>921</v>
      </c>
      <c r="AB71" s="2761" t="s">
        <v>4279</v>
      </c>
      <c r="AC71" s="2967"/>
      <c r="AD71" s="1569">
        <v>45717</v>
      </c>
      <c r="AE71" s="7437" t="s">
        <v>923</v>
      </c>
      <c r="AF71" s="7438" t="s">
        <v>911</v>
      </c>
      <c r="AG71" s="1396">
        <v>45748</v>
      </c>
      <c r="AH71" s="1397">
        <v>45747</v>
      </c>
      <c r="AI71" s="1397">
        <v>45800</v>
      </c>
      <c r="AJ71" s="3007" t="s">
        <v>924</v>
      </c>
      <c r="AK71" s="1399"/>
      <c r="AL71" s="7437"/>
      <c r="AM71" s="7438"/>
      <c r="AN71" s="1396"/>
      <c r="AO71" s="1397"/>
      <c r="AP71" s="1397"/>
      <c r="AQ71" s="1398"/>
      <c r="AR71" s="1399"/>
      <c r="AS71" s="1420"/>
      <c r="AT71" s="1982"/>
      <c r="AU71" s="1396"/>
      <c r="AV71" s="1397"/>
      <c r="AW71" s="1397"/>
      <c r="AX71" s="1398"/>
      <c r="AY71" s="1399"/>
      <c r="AZ71" s="1420"/>
      <c r="BA71" s="1982"/>
      <c r="BB71" s="1396"/>
      <c r="BC71" s="1397"/>
      <c r="BD71" s="1397"/>
      <c r="BE71" s="1398"/>
      <c r="BF71" s="1399"/>
      <c r="BG71" s="1420">
        <v>45962</v>
      </c>
      <c r="BH71" s="1396">
        <v>45962</v>
      </c>
      <c r="BI71" s="3242"/>
      <c r="BJ71" s="1420">
        <v>46082</v>
      </c>
      <c r="BK71" s="1396">
        <v>46082</v>
      </c>
      <c r="BL71" s="3242"/>
      <c r="BM71" s="1420">
        <v>46539</v>
      </c>
      <c r="BN71" s="1396">
        <v>46539</v>
      </c>
      <c r="BO71" s="3242"/>
      <c r="BP71" s="4851" t="s">
        <v>4280</v>
      </c>
      <c r="BQ71" s="4187" t="s">
        <v>355</v>
      </c>
      <c r="BR71" s="541" t="s">
        <v>927</v>
      </c>
      <c r="BS71" s="541"/>
      <c r="BT71" s="1409">
        <v>45881</v>
      </c>
      <c r="BU71" s="1409">
        <v>45856</v>
      </c>
      <c r="BV71" s="1410" t="s">
        <v>116</v>
      </c>
      <c r="BW71" s="1409">
        <v>45881</v>
      </c>
      <c r="BX71" s="1409">
        <v>45856</v>
      </c>
      <c r="BY71" s="1410" t="s">
        <v>116</v>
      </c>
      <c r="BZ71" s="1409">
        <v>45856</v>
      </c>
      <c r="CA71" s="1409" t="s">
        <v>178</v>
      </c>
      <c r="CB71" s="1409"/>
      <c r="CC71" s="540"/>
      <c r="CD71" s="2179"/>
      <c r="CE71" s="12"/>
      <c r="CF71" s="12"/>
      <c r="CG71" s="18" t="s">
        <v>93</v>
      </c>
    </row>
    <row r="72" spans="1:85" ht="45" customHeight="1" x14ac:dyDescent="0.2">
      <c r="A72" s="4947" t="s">
        <v>928</v>
      </c>
      <c r="B72" s="4965"/>
      <c r="C72" s="4974" t="s">
        <v>929</v>
      </c>
      <c r="D72" s="4985" t="s">
        <v>930</v>
      </c>
      <c r="E72" s="4996">
        <v>2213</v>
      </c>
      <c r="F72" s="5013" t="s">
        <v>91</v>
      </c>
      <c r="G72" s="5013" t="s">
        <v>931</v>
      </c>
      <c r="H72" s="5019" t="s">
        <v>89</v>
      </c>
      <c r="I72" s="5025" t="s">
        <v>89</v>
      </c>
      <c r="J72" s="5036">
        <v>42199</v>
      </c>
      <c r="K72" s="5036"/>
      <c r="L72" s="5036" t="s">
        <v>90</v>
      </c>
      <c r="M72" s="5048" t="s">
        <v>932</v>
      </c>
      <c r="N72" s="5036"/>
      <c r="O72" s="5036"/>
      <c r="P72" s="5063">
        <v>44960</v>
      </c>
      <c r="Q72" s="5068">
        <v>45415</v>
      </c>
      <c r="R72" s="5076">
        <v>45859</v>
      </c>
      <c r="S72" s="5076"/>
      <c r="T72" s="5076"/>
      <c r="U72" s="5084"/>
      <c r="V72" s="5094"/>
      <c r="W72" s="5106" t="str">
        <f t="shared" si="3"/>
        <v>Yes</v>
      </c>
      <c r="X72" s="5115" t="s">
        <v>93</v>
      </c>
      <c r="Y72" s="4974" t="s">
        <v>94</v>
      </c>
      <c r="Z72" s="4974"/>
      <c r="AA72" s="5132"/>
      <c r="AB72" s="5132"/>
      <c r="AC72" s="5132"/>
      <c r="AD72" s="5184">
        <v>45474</v>
      </c>
      <c r="AE72" s="5192" t="s">
        <v>933</v>
      </c>
      <c r="AF72" s="5200" t="s">
        <v>364</v>
      </c>
      <c r="AG72" s="5205">
        <v>42917</v>
      </c>
      <c r="AH72" s="5205">
        <v>42908</v>
      </c>
      <c r="AI72" s="5205">
        <v>42950</v>
      </c>
      <c r="AJ72" s="5212" t="s">
        <v>934</v>
      </c>
      <c r="AK72" s="5223" t="s">
        <v>935</v>
      </c>
      <c r="AL72" s="5230" t="s">
        <v>936</v>
      </c>
      <c r="AM72" s="5247" t="s">
        <v>664</v>
      </c>
      <c r="AN72" s="5205">
        <v>43466</v>
      </c>
      <c r="AO72" s="5205">
        <v>43447</v>
      </c>
      <c r="AP72" s="5205">
        <v>43503</v>
      </c>
      <c r="AQ72" s="5253" t="s">
        <v>937</v>
      </c>
      <c r="AR72" s="5257"/>
      <c r="AS72" s="5268"/>
      <c r="AT72" s="5019"/>
      <c r="AU72" s="5268"/>
      <c r="AV72" s="5268"/>
      <c r="AW72" s="5268"/>
      <c r="AX72" s="5019"/>
      <c r="AY72" s="5307"/>
      <c r="AZ72" s="5268"/>
      <c r="BA72" s="5019"/>
      <c r="BB72" s="5268"/>
      <c r="BC72" s="5268"/>
      <c r="BD72" s="5268"/>
      <c r="BE72" s="5019"/>
      <c r="BF72" s="5019"/>
      <c r="BG72" s="5327" t="s">
        <v>938</v>
      </c>
      <c r="BH72" s="5205">
        <v>44927</v>
      </c>
      <c r="BI72" s="5339">
        <v>44960</v>
      </c>
      <c r="BJ72" s="5327" t="s">
        <v>939</v>
      </c>
      <c r="BK72" s="5205">
        <v>45323</v>
      </c>
      <c r="BL72" s="5339">
        <v>45415</v>
      </c>
      <c r="BM72" s="5327" t="s">
        <v>432</v>
      </c>
      <c r="BN72" s="5205">
        <v>45778</v>
      </c>
      <c r="BO72" s="5356"/>
      <c r="BP72" s="5365" t="s">
        <v>940</v>
      </c>
      <c r="BQ72" s="5389" t="s">
        <v>941</v>
      </c>
      <c r="BR72" s="5365"/>
      <c r="BS72" s="5365"/>
      <c r="BT72" s="5434">
        <v>45454</v>
      </c>
      <c r="BU72" s="5434">
        <v>45562</v>
      </c>
      <c r="BV72" s="5253" t="s">
        <v>116</v>
      </c>
      <c r="BW72" s="5434">
        <v>44518</v>
      </c>
      <c r="BX72" s="5434">
        <v>45562</v>
      </c>
      <c r="BY72" s="5253" t="s">
        <v>116</v>
      </c>
      <c r="BZ72" s="5434">
        <v>45562</v>
      </c>
      <c r="CA72" s="4352" t="s">
        <v>4281</v>
      </c>
      <c r="CB72" s="3253"/>
      <c r="CC72" s="3256" t="s">
        <v>943</v>
      </c>
      <c r="CD72" s="12"/>
      <c r="CE72" s="12"/>
      <c r="CF72" s="12"/>
      <c r="CG72" s="18" t="s">
        <v>93</v>
      </c>
    </row>
    <row r="73" spans="1:85" ht="45" customHeight="1" x14ac:dyDescent="0.2">
      <c r="A73" s="7196" t="s">
        <v>944</v>
      </c>
      <c r="B73" s="3315"/>
      <c r="C73" s="2611" t="s">
        <v>945</v>
      </c>
      <c r="D73" s="1689"/>
      <c r="E73" s="1690"/>
      <c r="F73" s="1666"/>
      <c r="G73" s="1666"/>
      <c r="H73" s="1676"/>
      <c r="I73" s="1691"/>
      <c r="J73" s="1668">
        <v>40862</v>
      </c>
      <c r="K73" s="1668"/>
      <c r="L73" s="1729"/>
      <c r="M73" s="2284"/>
      <c r="N73" s="1729"/>
      <c r="O73" s="1729"/>
      <c r="P73" s="1667"/>
      <c r="Q73" s="2608"/>
      <c r="R73" s="1669"/>
      <c r="S73" s="1706"/>
      <c r="T73" s="1706"/>
      <c r="U73" s="3793"/>
      <c r="V73" s="2609"/>
      <c r="W73" s="1695" t="b">
        <f t="shared" si="3"/>
        <v>0</v>
      </c>
      <c r="X73" s="1672"/>
      <c r="Y73" s="1376"/>
      <c r="Z73" s="1376"/>
      <c r="AA73" s="2312"/>
      <c r="AB73" s="2312"/>
      <c r="AC73" s="3001"/>
      <c r="AD73" s="1682"/>
      <c r="AE73" s="4147"/>
      <c r="AF73" s="1676"/>
      <c r="AG73" s="1674"/>
      <c r="AH73" s="1674"/>
      <c r="AI73" s="1674"/>
      <c r="AJ73" s="2276"/>
      <c r="AK73" s="2610"/>
      <c r="AL73" s="1679"/>
      <c r="AM73" s="1676"/>
      <c r="AN73" s="1674"/>
      <c r="AO73" s="1674"/>
      <c r="AP73" s="1674"/>
      <c r="AQ73" s="1667"/>
      <c r="AR73" s="7197"/>
      <c r="AS73" s="7439"/>
      <c r="AT73" s="1669"/>
      <c r="AU73" s="1678"/>
      <c r="AV73" s="1678"/>
      <c r="AW73" s="1678"/>
      <c r="AX73" s="1669"/>
      <c r="AY73" s="3537"/>
      <c r="AZ73" s="1678"/>
      <c r="BA73" s="1669"/>
      <c r="BB73" s="1678"/>
      <c r="BC73" s="1678"/>
      <c r="BD73" s="1678"/>
      <c r="BE73" s="1669"/>
      <c r="BF73" s="1669"/>
      <c r="BG73" s="4158"/>
      <c r="BH73" s="1674"/>
      <c r="BI73" s="1683"/>
      <c r="BJ73" s="4158"/>
      <c r="BK73" s="1674"/>
      <c r="BL73" s="1683"/>
      <c r="BM73" s="4158"/>
      <c r="BN73" s="1674"/>
      <c r="BO73" s="1683"/>
      <c r="BP73" s="2300"/>
      <c r="BQ73" s="4191"/>
      <c r="BR73" s="5416"/>
      <c r="BS73" s="2300"/>
      <c r="BT73" s="1684"/>
      <c r="BU73" s="1684"/>
      <c r="BV73" s="1667"/>
      <c r="BW73" s="1684"/>
      <c r="BX73" s="1684"/>
      <c r="BY73" s="1684"/>
      <c r="BZ73" s="1684"/>
      <c r="CA73" s="2319" t="s">
        <v>117</v>
      </c>
      <c r="CB73" s="1684"/>
      <c r="CC73" s="2300"/>
      <c r="CD73" s="1176"/>
      <c r="CE73" s="1176"/>
      <c r="CF73" s="1176"/>
      <c r="CG73" s="1175"/>
    </row>
    <row r="74" spans="1:85" ht="45" customHeight="1" x14ac:dyDescent="0.2">
      <c r="A74" s="2150" t="s">
        <v>946</v>
      </c>
      <c r="B74" s="3306"/>
      <c r="C74" s="2151" t="s">
        <v>947</v>
      </c>
      <c r="D74" s="2152" t="s">
        <v>948</v>
      </c>
      <c r="E74" s="3228">
        <v>2100</v>
      </c>
      <c r="F74" s="2153" t="s">
        <v>423</v>
      </c>
      <c r="G74" s="2153" t="s">
        <v>949</v>
      </c>
      <c r="H74" s="2154" t="s">
        <v>89</v>
      </c>
      <c r="I74" s="2155" t="s">
        <v>194</v>
      </c>
      <c r="J74" s="2156">
        <v>41108</v>
      </c>
      <c r="K74" s="2156"/>
      <c r="L74" s="1388"/>
      <c r="M74" s="2003"/>
      <c r="N74" s="1388"/>
      <c r="O74" s="2520"/>
      <c r="P74" s="2156">
        <v>45712</v>
      </c>
      <c r="Q74" s="2158">
        <v>45838</v>
      </c>
      <c r="R74" s="2159"/>
      <c r="S74" s="2159"/>
      <c r="T74" s="2159"/>
      <c r="U74" s="3799"/>
      <c r="V74" s="2161"/>
      <c r="W74" s="2162" t="str">
        <f t="shared" si="3"/>
        <v>Yes</v>
      </c>
      <c r="X74" s="2163" t="s">
        <v>93</v>
      </c>
      <c r="Y74" s="2151" t="s">
        <v>94</v>
      </c>
      <c r="Z74" s="2151"/>
      <c r="AA74" s="2924" t="s">
        <v>950</v>
      </c>
      <c r="AB74" s="2924" t="s">
        <v>951</v>
      </c>
      <c r="AC74" s="4110"/>
      <c r="AD74" s="2165" t="s">
        <v>952</v>
      </c>
      <c r="AE74" s="3535" t="s">
        <v>953</v>
      </c>
      <c r="AF74" s="2167" t="s">
        <v>954</v>
      </c>
      <c r="AG74" s="2168">
        <v>43678</v>
      </c>
      <c r="AH74" s="2168">
        <v>43787</v>
      </c>
      <c r="AI74" s="2168">
        <v>43875</v>
      </c>
      <c r="AJ74" s="3011" t="s">
        <v>955</v>
      </c>
      <c r="AK74" s="2533"/>
      <c r="AL74" s="7160">
        <v>44896</v>
      </c>
      <c r="AM74" s="7161" t="s">
        <v>956</v>
      </c>
      <c r="AN74" s="2168">
        <v>44896</v>
      </c>
      <c r="AO74" s="2168">
        <v>44896</v>
      </c>
      <c r="AP74" s="2168">
        <v>44981</v>
      </c>
      <c r="AQ74" s="2155" t="s">
        <v>957</v>
      </c>
      <c r="AR74" s="2534"/>
      <c r="AS74" s="2171">
        <v>45139</v>
      </c>
      <c r="AT74" s="2154" t="s">
        <v>958</v>
      </c>
      <c r="AU74" s="2171">
        <v>45139</v>
      </c>
      <c r="AV74" s="2171">
        <v>45139</v>
      </c>
      <c r="AW74" s="2171">
        <v>45199</v>
      </c>
      <c r="AX74" s="2154"/>
      <c r="AY74" s="2536"/>
      <c r="AZ74" s="2171"/>
      <c r="BA74" s="2154"/>
      <c r="BB74" s="2171"/>
      <c r="BC74" s="2171"/>
      <c r="BD74" s="2171"/>
      <c r="BE74" s="2154"/>
      <c r="BF74" s="2516"/>
      <c r="BG74" s="4159">
        <v>45689</v>
      </c>
      <c r="BH74" s="2168">
        <v>45689</v>
      </c>
      <c r="BI74" s="2184">
        <v>45712</v>
      </c>
      <c r="BJ74" s="4159">
        <v>45809</v>
      </c>
      <c r="BK74" s="2168">
        <v>45809</v>
      </c>
      <c r="BL74" s="2184">
        <v>45838</v>
      </c>
      <c r="BM74" s="4159">
        <v>46357</v>
      </c>
      <c r="BN74" s="2168">
        <v>46357</v>
      </c>
      <c r="BO74" s="2184"/>
      <c r="BP74" s="5360" t="s">
        <v>959</v>
      </c>
      <c r="BQ74" s="5382" t="s">
        <v>960</v>
      </c>
      <c r="BR74" s="2550"/>
      <c r="BS74" s="629" t="s">
        <v>961</v>
      </c>
      <c r="BT74" s="2177">
        <v>45700</v>
      </c>
      <c r="BU74" s="2177">
        <v>45420</v>
      </c>
      <c r="BV74" s="2155" t="s">
        <v>116</v>
      </c>
      <c r="BW74" s="2177">
        <v>45700</v>
      </c>
      <c r="BX74" s="2177">
        <v>45420</v>
      </c>
      <c r="BY74" s="2155" t="s">
        <v>116</v>
      </c>
      <c r="BZ74" s="2177">
        <v>45721</v>
      </c>
      <c r="CA74" s="2177" t="s">
        <v>962</v>
      </c>
      <c r="CB74" s="1409"/>
      <c r="CC74" s="540" t="s">
        <v>105</v>
      </c>
      <c r="CD74" s="12"/>
      <c r="CE74" s="12"/>
      <c r="CF74" s="12"/>
      <c r="CG74" s="18"/>
    </row>
    <row r="75" spans="1:85" ht="45" customHeight="1" x14ac:dyDescent="0.2">
      <c r="A75" s="1688" t="s">
        <v>963</v>
      </c>
      <c r="B75" s="3307"/>
      <c r="C75" s="2275" t="s">
        <v>964</v>
      </c>
      <c r="D75" s="1376"/>
      <c r="E75" s="1690"/>
      <c r="F75" s="1665"/>
      <c r="G75" s="1665"/>
      <c r="H75" s="1666"/>
      <c r="I75" s="1666"/>
      <c r="J75" s="1668">
        <v>41757</v>
      </c>
      <c r="K75" s="1668"/>
      <c r="L75" s="1668"/>
      <c r="M75" s="2006"/>
      <c r="N75" s="1668"/>
      <c r="O75" s="1668"/>
      <c r="P75" s="1667"/>
      <c r="Q75" s="1705"/>
      <c r="R75" s="1669"/>
      <c r="S75" s="1669"/>
      <c r="T75" s="1669"/>
      <c r="U75" s="3793"/>
      <c r="V75" s="1671"/>
      <c r="W75" s="1695" t="str">
        <f t="shared" si="3"/>
        <v>Yes</v>
      </c>
      <c r="X75" s="1672" t="s">
        <v>93</v>
      </c>
      <c r="Y75" s="1376" t="s">
        <v>94</v>
      </c>
      <c r="Z75" s="1376"/>
      <c r="AA75" s="2313" t="s">
        <v>965</v>
      </c>
      <c r="AB75" s="2313" t="s">
        <v>966</v>
      </c>
      <c r="AC75" s="2312"/>
      <c r="AD75" s="1674">
        <v>43709</v>
      </c>
      <c r="AE75" s="4147" t="s">
        <v>462</v>
      </c>
      <c r="AF75" s="1676" t="s">
        <v>967</v>
      </c>
      <c r="AG75" s="1674">
        <v>43739</v>
      </c>
      <c r="AH75" s="1674"/>
      <c r="AI75" s="1674"/>
      <c r="AJ75" s="3006"/>
      <c r="AK75" s="1677"/>
      <c r="AL75" s="1674" t="s">
        <v>465</v>
      </c>
      <c r="AM75" s="1676" t="s">
        <v>364</v>
      </c>
      <c r="AN75" s="1674">
        <v>44075</v>
      </c>
      <c r="AO75" s="1674"/>
      <c r="AP75" s="1674"/>
      <c r="AQ75" s="1666"/>
      <c r="AR75" s="1697"/>
      <c r="AS75" s="1679"/>
      <c r="AT75" s="1680"/>
      <c r="AU75" s="1679"/>
      <c r="AV75" s="1679"/>
      <c r="AW75" s="1679"/>
      <c r="AX75" s="1680"/>
      <c r="AY75" s="1698"/>
      <c r="AZ75" s="1679"/>
      <c r="BA75" s="1680"/>
      <c r="BB75" s="1679"/>
      <c r="BC75" s="1679"/>
      <c r="BD75" s="1679"/>
      <c r="BE75" s="1680"/>
      <c r="BF75" s="1680"/>
      <c r="BG75" s="4158" t="s">
        <v>968</v>
      </c>
      <c r="BH75" s="1674">
        <v>44440</v>
      </c>
      <c r="BI75" s="1674"/>
      <c r="BJ75" s="4158">
        <v>44501</v>
      </c>
      <c r="BK75" s="1674">
        <v>44501</v>
      </c>
      <c r="BL75" s="1683"/>
      <c r="BM75" s="4158">
        <v>44866</v>
      </c>
      <c r="BN75" s="1682">
        <v>44866</v>
      </c>
      <c r="BO75" s="1683"/>
      <c r="BP75" s="2315" t="s">
        <v>969</v>
      </c>
      <c r="BQ75" s="4584"/>
      <c r="BR75" s="2315"/>
      <c r="BS75" s="2315"/>
      <c r="BT75" s="1684">
        <v>44061</v>
      </c>
      <c r="BU75" s="1684"/>
      <c r="BV75" s="1666" t="s">
        <v>116</v>
      </c>
      <c r="BW75" s="1684"/>
      <c r="BX75" s="1684"/>
      <c r="BY75" s="1666"/>
      <c r="BZ75" s="1684"/>
      <c r="CA75" s="2319" t="s">
        <v>117</v>
      </c>
      <c r="CB75" s="1666"/>
      <c r="CC75" s="1376" t="s">
        <v>970</v>
      </c>
      <c r="CD75" s="12"/>
      <c r="CE75" s="12"/>
      <c r="CF75" s="12"/>
      <c r="CG75" s="18" t="s">
        <v>93</v>
      </c>
    </row>
    <row r="76" spans="1:85" ht="45" customHeight="1" x14ac:dyDescent="0.2">
      <c r="A76" s="2150" t="s">
        <v>971</v>
      </c>
      <c r="B76" s="3306"/>
      <c r="C76" s="2151" t="s">
        <v>972</v>
      </c>
      <c r="D76" s="2152" t="s">
        <v>973</v>
      </c>
      <c r="E76" s="7116">
        <v>1994</v>
      </c>
      <c r="F76" s="2153" t="s">
        <v>974</v>
      </c>
      <c r="G76" s="2153" t="s">
        <v>266</v>
      </c>
      <c r="H76" s="2154" t="s">
        <v>89</v>
      </c>
      <c r="I76" s="2181" t="s">
        <v>89</v>
      </c>
      <c r="J76" s="2157">
        <v>42019</v>
      </c>
      <c r="K76" s="2157"/>
      <c r="L76" s="2157" t="s">
        <v>90</v>
      </c>
      <c r="M76" s="2182"/>
      <c r="N76" s="2157"/>
      <c r="O76" s="2157"/>
      <c r="P76" s="2156">
        <v>44274</v>
      </c>
      <c r="Q76" s="2158">
        <v>45533</v>
      </c>
      <c r="R76" s="2159"/>
      <c r="S76" s="2159"/>
      <c r="T76" s="2159"/>
      <c r="U76" s="3799"/>
      <c r="V76" s="2161"/>
      <c r="W76" s="2162" t="str">
        <f t="shared" si="3"/>
        <v>Yes</v>
      </c>
      <c r="X76" s="2163" t="s">
        <v>93</v>
      </c>
      <c r="Y76" s="2151" t="s">
        <v>94</v>
      </c>
      <c r="Z76" s="2929"/>
      <c r="AA76" s="2924" t="s">
        <v>975</v>
      </c>
      <c r="AB76" s="2924" t="s">
        <v>976</v>
      </c>
      <c r="AC76" s="2925"/>
      <c r="AD76" s="2165">
        <v>45689</v>
      </c>
      <c r="AE76" s="3535" t="s">
        <v>977</v>
      </c>
      <c r="AF76" s="2167" t="s">
        <v>364</v>
      </c>
      <c r="AG76" s="2168">
        <v>42644</v>
      </c>
      <c r="AH76" s="2168">
        <v>42632</v>
      </c>
      <c r="AI76" s="2168">
        <v>42674</v>
      </c>
      <c r="AJ76" s="3011" t="s">
        <v>978</v>
      </c>
      <c r="AK76" s="2169" t="s">
        <v>979</v>
      </c>
      <c r="AL76" s="7117" t="s">
        <v>980</v>
      </c>
      <c r="AM76" s="7118" t="s">
        <v>981</v>
      </c>
      <c r="AN76" s="2168">
        <v>43101</v>
      </c>
      <c r="AO76" s="2168">
        <v>43405</v>
      </c>
      <c r="AP76" s="2168">
        <v>43524</v>
      </c>
      <c r="AQ76" s="2155" t="s">
        <v>982</v>
      </c>
      <c r="AR76" s="2170"/>
      <c r="AS76" s="2171"/>
      <c r="AT76" s="2154"/>
      <c r="AU76" s="2171"/>
      <c r="AV76" s="2171"/>
      <c r="AW76" s="2171"/>
      <c r="AX76" s="2154"/>
      <c r="AY76" s="2172"/>
      <c r="AZ76" s="2171"/>
      <c r="BA76" s="2154"/>
      <c r="BB76" s="2171"/>
      <c r="BC76" s="2171"/>
      <c r="BD76" s="2171"/>
      <c r="BE76" s="2154"/>
      <c r="BF76" s="2154"/>
      <c r="BG76" s="4159">
        <v>44256</v>
      </c>
      <c r="BH76" s="2168">
        <v>44256</v>
      </c>
      <c r="BI76" s="2184" t="s">
        <v>983</v>
      </c>
      <c r="BJ76" s="4159">
        <v>45505</v>
      </c>
      <c r="BK76" s="2168">
        <v>45505</v>
      </c>
      <c r="BL76" s="2184">
        <v>45533</v>
      </c>
      <c r="BM76" s="4159" t="s">
        <v>984</v>
      </c>
      <c r="BN76" s="2168">
        <v>46113</v>
      </c>
      <c r="BO76" s="2184"/>
      <c r="BP76" s="7440" t="s">
        <v>985</v>
      </c>
      <c r="BQ76" s="4188" t="s">
        <v>132</v>
      </c>
      <c r="BR76" s="2301"/>
      <c r="BS76" s="2408"/>
      <c r="BT76" s="2177">
        <v>45320</v>
      </c>
      <c r="BU76" s="2177">
        <v>45938</v>
      </c>
      <c r="BV76" s="2155" t="s">
        <v>116</v>
      </c>
      <c r="BW76" s="2177">
        <v>45320</v>
      </c>
      <c r="BX76" s="2177">
        <v>45345</v>
      </c>
      <c r="BY76" s="2155" t="s">
        <v>116</v>
      </c>
      <c r="BZ76" s="2177">
        <v>45938</v>
      </c>
      <c r="CA76" s="2185" t="s">
        <v>986</v>
      </c>
      <c r="CB76" s="2541"/>
      <c r="CC76" s="2542" t="s">
        <v>987</v>
      </c>
      <c r="CD76" s="12"/>
      <c r="CE76" s="12"/>
      <c r="CF76" s="12"/>
      <c r="CG76" s="18" t="s">
        <v>93</v>
      </c>
    </row>
    <row r="77" spans="1:85" ht="45" customHeight="1" x14ac:dyDescent="0.2">
      <c r="A77" s="1412" t="s">
        <v>988</v>
      </c>
      <c r="B77" s="3304"/>
      <c r="C77" s="1381" t="s">
        <v>989</v>
      </c>
      <c r="D77" s="1380" t="s">
        <v>990</v>
      </c>
      <c r="E77" s="7373" t="s">
        <v>193</v>
      </c>
      <c r="F77" s="1387"/>
      <c r="G77" s="1387"/>
      <c r="H77" s="1646" t="s">
        <v>89</v>
      </c>
      <c r="I77" s="1414" t="s">
        <v>89</v>
      </c>
      <c r="J77" s="1437">
        <v>44228</v>
      </c>
      <c r="K77" s="1437" t="s">
        <v>991</v>
      </c>
      <c r="L77" s="1649"/>
      <c r="M77" s="2005"/>
      <c r="N77" s="1649"/>
      <c r="O77" s="1649"/>
      <c r="P77" s="1388"/>
      <c r="Q77" s="1651"/>
      <c r="R77" s="1416"/>
      <c r="S77" s="1628"/>
      <c r="T77" s="1628"/>
      <c r="U77" s="3792"/>
      <c r="V77" s="1652"/>
      <c r="W77" s="1391" t="str">
        <f t="shared" si="3"/>
        <v>Yes</v>
      </c>
      <c r="X77" s="1392" t="s">
        <v>93</v>
      </c>
      <c r="Y77" s="108" t="s">
        <v>94</v>
      </c>
      <c r="Z77" s="108"/>
      <c r="AA77" s="3035" t="s">
        <v>992</v>
      </c>
      <c r="AB77" s="3035" t="s">
        <v>4500</v>
      </c>
      <c r="AC77" s="2967"/>
      <c r="AD77" s="1440">
        <v>45444</v>
      </c>
      <c r="AE77" s="1570" t="s">
        <v>994</v>
      </c>
      <c r="AF77" s="1419" t="s">
        <v>995</v>
      </c>
      <c r="AG77" s="1396">
        <v>45231</v>
      </c>
      <c r="AH77" s="1397"/>
      <c r="AI77" s="1397">
        <v>45352</v>
      </c>
      <c r="AJ77" s="3360" t="s">
        <v>996</v>
      </c>
      <c r="AK77" s="1654"/>
      <c r="AL77" s="1420" t="s">
        <v>4501</v>
      </c>
      <c r="AM77" s="1419" t="s">
        <v>4502</v>
      </c>
      <c r="AN77" s="1396">
        <v>45689</v>
      </c>
      <c r="AO77" s="1397"/>
      <c r="AP77" s="1397"/>
      <c r="AQ77" s="1653"/>
      <c r="AR77" s="1400"/>
      <c r="AS77" s="1420"/>
      <c r="AT77" s="1421"/>
      <c r="AU77" s="1422"/>
      <c r="AV77" s="1423"/>
      <c r="AW77" s="1423"/>
      <c r="AX77" s="1424"/>
      <c r="AY77" s="1425"/>
      <c r="AZ77" s="1420"/>
      <c r="BA77" s="1421"/>
      <c r="BB77" s="1422"/>
      <c r="BC77" s="1423"/>
      <c r="BD77" s="1423"/>
      <c r="BE77" s="1450"/>
      <c r="BF77" s="1450"/>
      <c r="BG77" s="4085" t="s">
        <v>329</v>
      </c>
      <c r="BH77" s="1396">
        <v>45870</v>
      </c>
      <c r="BI77" s="1408"/>
      <c r="BJ77" s="4085">
        <v>45931</v>
      </c>
      <c r="BK77" s="1396">
        <v>45931</v>
      </c>
      <c r="BL77" s="1408"/>
      <c r="BM77" s="4085" t="s">
        <v>2385</v>
      </c>
      <c r="BN77" s="1396">
        <v>46113</v>
      </c>
      <c r="BO77" s="1408"/>
      <c r="BP77" s="540" t="s">
        <v>4503</v>
      </c>
      <c r="BQ77" s="627" t="s">
        <v>4504</v>
      </c>
      <c r="BR77" s="540"/>
      <c r="BS77" s="1178"/>
      <c r="BT77" s="1409">
        <v>45415</v>
      </c>
      <c r="BU77" s="1409">
        <v>45607</v>
      </c>
      <c r="BV77" s="1655" t="s">
        <v>116</v>
      </c>
      <c r="BW77" s="1409">
        <v>45686</v>
      </c>
      <c r="BX77" s="1409">
        <v>45607</v>
      </c>
      <c r="BY77" s="1409" t="s">
        <v>116</v>
      </c>
      <c r="BZ77" s="1409">
        <v>45594</v>
      </c>
      <c r="CA77" s="1409" t="s">
        <v>262</v>
      </c>
      <c r="CB77" s="1409"/>
      <c r="CC77" s="1178"/>
      <c r="CD77" s="1176"/>
      <c r="CE77" s="1176"/>
      <c r="CF77" s="1176"/>
      <c r="CG77" s="1175"/>
    </row>
    <row r="78" spans="1:85" ht="45" customHeight="1" x14ac:dyDescent="0.2">
      <c r="A78" s="4945" t="s">
        <v>1003</v>
      </c>
      <c r="B78" s="4963"/>
      <c r="C78" s="4274" t="s">
        <v>4505</v>
      </c>
      <c r="D78" s="4907" t="s">
        <v>1005</v>
      </c>
      <c r="E78" s="7113">
        <v>2008</v>
      </c>
      <c r="F78" s="4908" t="s">
        <v>91</v>
      </c>
      <c r="G78" s="4908" t="s">
        <v>931</v>
      </c>
      <c r="H78" s="4926" t="s">
        <v>89</v>
      </c>
      <c r="I78" s="4361" t="s">
        <v>89</v>
      </c>
      <c r="J78" s="4909">
        <v>45601</v>
      </c>
      <c r="K78" s="4909">
        <v>41613</v>
      </c>
      <c r="L78" s="4909" t="s">
        <v>90</v>
      </c>
      <c r="M78" s="4910" t="s">
        <v>110</v>
      </c>
      <c r="N78" s="4909"/>
      <c r="O78" s="4909"/>
      <c r="P78" s="4911">
        <v>44571</v>
      </c>
      <c r="Q78" s="4912">
        <v>44820</v>
      </c>
      <c r="R78" s="4913">
        <v>45558</v>
      </c>
      <c r="S78" s="4913"/>
      <c r="T78" s="4913"/>
      <c r="U78" s="4914"/>
      <c r="V78" s="4915"/>
      <c r="W78" s="4916" t="str">
        <f t="shared" si="3"/>
        <v>Yes</v>
      </c>
      <c r="X78" s="4917" t="s">
        <v>93</v>
      </c>
      <c r="Y78" s="4274" t="s">
        <v>94</v>
      </c>
      <c r="Z78" s="4274"/>
      <c r="AA78" s="4918" t="s">
        <v>1006</v>
      </c>
      <c r="AB78" s="4918" t="s">
        <v>1007</v>
      </c>
      <c r="AC78" s="4919"/>
      <c r="AD78" s="4929">
        <v>44743</v>
      </c>
      <c r="AE78" s="4920" t="s">
        <v>1008</v>
      </c>
      <c r="AF78" s="4921" t="s">
        <v>364</v>
      </c>
      <c r="AG78" s="4848">
        <v>43770</v>
      </c>
      <c r="AH78" s="4848">
        <v>43794</v>
      </c>
      <c r="AI78" s="4848">
        <v>43850</v>
      </c>
      <c r="AJ78" s="4922" t="s">
        <v>1009</v>
      </c>
      <c r="AK78" s="4923"/>
      <c r="AL78" s="7129" t="s">
        <v>1010</v>
      </c>
      <c r="AM78" s="7141" t="s">
        <v>367</v>
      </c>
      <c r="AN78" s="4848">
        <v>43952</v>
      </c>
      <c r="AO78" s="4848">
        <v>44095</v>
      </c>
      <c r="AP78" s="4848">
        <v>44150</v>
      </c>
      <c r="AQ78" s="4795" t="s">
        <v>1011</v>
      </c>
      <c r="AR78" s="4924"/>
      <c r="AS78" s="4925"/>
      <c r="AT78" s="4926"/>
      <c r="AU78" s="4925"/>
      <c r="AV78" s="4925"/>
      <c r="AW78" s="4925"/>
      <c r="AX78" s="4926"/>
      <c r="AY78" s="4927"/>
      <c r="AZ78" s="4925"/>
      <c r="BA78" s="4926"/>
      <c r="BB78" s="4925"/>
      <c r="BC78" s="4925"/>
      <c r="BD78" s="4925"/>
      <c r="BE78" s="4926"/>
      <c r="BF78" s="4926"/>
      <c r="BG78" s="4928" t="s">
        <v>1012</v>
      </c>
      <c r="BH78" s="4848">
        <v>44317</v>
      </c>
      <c r="BI78" s="4858" t="s">
        <v>1013</v>
      </c>
      <c r="BJ78" s="4928">
        <v>44440</v>
      </c>
      <c r="BK78" s="4848">
        <v>44440</v>
      </c>
      <c r="BL78" s="4858">
        <v>44820</v>
      </c>
      <c r="BM78" s="4928" t="s">
        <v>399</v>
      </c>
      <c r="BN78" s="4848" t="s">
        <v>1014</v>
      </c>
      <c r="BO78" s="4858">
        <v>45601</v>
      </c>
      <c r="BP78" s="4274" t="s">
        <v>1015</v>
      </c>
      <c r="BQ78" s="4827"/>
      <c r="BR78" s="4274"/>
      <c r="BS78" s="4274"/>
      <c r="BT78" s="4930">
        <v>44106</v>
      </c>
      <c r="BU78" s="4930">
        <v>45146</v>
      </c>
      <c r="BV78" s="4795" t="s">
        <v>116</v>
      </c>
      <c r="BW78" s="4930"/>
      <c r="BX78" s="4930">
        <v>45146</v>
      </c>
      <c r="BY78" s="4795" t="s">
        <v>116</v>
      </c>
      <c r="BZ78" s="4930">
        <v>44783</v>
      </c>
      <c r="CA78" s="4930" t="s">
        <v>1016</v>
      </c>
      <c r="CB78" s="2185"/>
      <c r="CC78" s="2186" t="s">
        <v>1017</v>
      </c>
      <c r="CD78" s="12"/>
      <c r="CE78" s="12"/>
      <c r="CF78" s="12"/>
      <c r="CG78" s="18"/>
    </row>
    <row r="79" spans="1:85" ht="45" customHeight="1" x14ac:dyDescent="0.2">
      <c r="A79" s="1688" t="s">
        <v>1018</v>
      </c>
      <c r="B79" s="3307"/>
      <c r="C79" s="2275" t="s">
        <v>1019</v>
      </c>
      <c r="D79" s="2600" t="s">
        <v>1020</v>
      </c>
      <c r="E79" s="1704">
        <v>1367</v>
      </c>
      <c r="F79" s="1665" t="s">
        <v>292</v>
      </c>
      <c r="G79" s="1665" t="s">
        <v>1021</v>
      </c>
      <c r="H79" s="1680" t="s">
        <v>89</v>
      </c>
      <c r="I79" s="1691" t="s">
        <v>194</v>
      </c>
      <c r="J79" s="1668">
        <v>42565</v>
      </c>
      <c r="K79" s="1668"/>
      <c r="L79" s="1668"/>
      <c r="M79" s="2006"/>
      <c r="N79" s="1668"/>
      <c r="O79" s="1668"/>
      <c r="P79" s="1667"/>
      <c r="Q79" s="1705"/>
      <c r="R79" s="1669"/>
      <c r="S79" s="1669"/>
      <c r="T79" s="1669"/>
      <c r="U79" s="3793">
        <v>43647</v>
      </c>
      <c r="V79" s="2316" t="s">
        <v>1022</v>
      </c>
      <c r="W79" s="1695" t="str">
        <f t="shared" si="3"/>
        <v>Yes</v>
      </c>
      <c r="X79" s="1672" t="s">
        <v>237</v>
      </c>
      <c r="Y79" s="1376" t="s">
        <v>267</v>
      </c>
      <c r="Z79" s="1666"/>
      <c r="AA79" s="2313" t="s">
        <v>1023</v>
      </c>
      <c r="AB79" s="2312"/>
      <c r="AC79" s="2312"/>
      <c r="AD79" s="1682">
        <v>43678</v>
      </c>
      <c r="AE79" s="4147" t="s">
        <v>873</v>
      </c>
      <c r="AF79" s="1676" t="s">
        <v>1024</v>
      </c>
      <c r="AG79" s="1674">
        <v>44378</v>
      </c>
      <c r="AH79" s="1674"/>
      <c r="AI79" s="1674"/>
      <c r="AJ79" s="3006"/>
      <c r="AK79" s="1677"/>
      <c r="AL79" s="7165"/>
      <c r="AM79" s="7141"/>
      <c r="AN79" s="1674"/>
      <c r="AO79" s="1674"/>
      <c r="AP79" s="1674"/>
      <c r="AQ79" s="1666"/>
      <c r="AR79" s="1697"/>
      <c r="AS79" s="1679"/>
      <c r="AT79" s="1680"/>
      <c r="AU79" s="1679"/>
      <c r="AV79" s="1679"/>
      <c r="AW79" s="1679"/>
      <c r="AX79" s="1680"/>
      <c r="AY79" s="1698"/>
      <c r="AZ79" s="1679"/>
      <c r="BA79" s="1680"/>
      <c r="BB79" s="1679"/>
      <c r="BC79" s="1679"/>
      <c r="BD79" s="1679"/>
      <c r="BE79" s="1680"/>
      <c r="BF79" s="1680"/>
      <c r="BG79" s="4158" t="s">
        <v>1025</v>
      </c>
      <c r="BH79" s="1674">
        <v>44743</v>
      </c>
      <c r="BI79" s="1683"/>
      <c r="BJ79" s="4158" t="s">
        <v>316</v>
      </c>
      <c r="BK79" s="1674">
        <v>45017</v>
      </c>
      <c r="BL79" s="1683"/>
      <c r="BM79" s="4158" t="s">
        <v>1026</v>
      </c>
      <c r="BN79" s="1674">
        <v>45292</v>
      </c>
      <c r="BO79" s="1683"/>
      <c r="BP79" s="1376" t="s">
        <v>1027</v>
      </c>
      <c r="BQ79" s="4184"/>
      <c r="BR79" s="2300"/>
      <c r="BS79" s="1376"/>
      <c r="BT79" s="1684">
        <v>44547</v>
      </c>
      <c r="BU79" s="1684"/>
      <c r="BV79" s="1666" t="s">
        <v>116</v>
      </c>
      <c r="BW79" s="1684">
        <v>44547</v>
      </c>
      <c r="BX79" s="1684">
        <v>44278</v>
      </c>
      <c r="BY79" s="1666" t="s">
        <v>116</v>
      </c>
      <c r="BZ79" s="1684"/>
      <c r="CA79" s="2319" t="s">
        <v>117</v>
      </c>
      <c r="CB79" s="1684"/>
      <c r="CC79" s="1376" t="s">
        <v>105</v>
      </c>
      <c r="CD79" s="12"/>
      <c r="CE79" s="12"/>
      <c r="CF79" s="12"/>
      <c r="CG79" s="18"/>
    </row>
    <row r="80" spans="1:85" ht="45" customHeight="1" x14ac:dyDescent="0.2">
      <c r="A80" s="3686" t="s">
        <v>1028</v>
      </c>
      <c r="B80" s="3687"/>
      <c r="C80" s="3688" t="s">
        <v>1029</v>
      </c>
      <c r="D80" s="3689" t="s">
        <v>1030</v>
      </c>
      <c r="E80" s="3690"/>
      <c r="F80" s="3691"/>
      <c r="G80" s="3691"/>
      <c r="H80" s="3692" t="s">
        <v>89</v>
      </c>
      <c r="I80" s="3693" t="s">
        <v>89</v>
      </c>
      <c r="J80" s="3694">
        <v>42696</v>
      </c>
      <c r="K80" s="3694"/>
      <c r="L80" s="1389" t="s">
        <v>90</v>
      </c>
      <c r="M80" s="2002" t="s">
        <v>169</v>
      </c>
      <c r="N80" s="1389"/>
      <c r="O80" s="3694"/>
      <c r="P80" s="3696"/>
      <c r="Q80" s="3697"/>
      <c r="R80" s="3698"/>
      <c r="S80" s="3698"/>
      <c r="T80" s="3698"/>
      <c r="U80" s="3794">
        <v>44461</v>
      </c>
      <c r="V80" s="3699" t="s">
        <v>1031</v>
      </c>
      <c r="W80" s="3700" t="str">
        <f t="shared" si="3"/>
        <v>Yes</v>
      </c>
      <c r="X80" s="3701" t="s">
        <v>93</v>
      </c>
      <c r="Y80" s="3688" t="s">
        <v>94</v>
      </c>
      <c r="Z80" s="3688"/>
      <c r="AA80" s="3724" t="s">
        <v>1032</v>
      </c>
      <c r="AB80" s="3702" t="s">
        <v>1033</v>
      </c>
      <c r="AC80" s="3725"/>
      <c r="AD80" s="3704">
        <v>45658</v>
      </c>
      <c r="AE80" s="4145">
        <v>46023</v>
      </c>
      <c r="AF80" s="3705" t="s">
        <v>1034</v>
      </c>
      <c r="AG80" s="3706">
        <v>46023</v>
      </c>
      <c r="AH80" s="3706"/>
      <c r="AI80" s="3706"/>
      <c r="AJ80" s="3713"/>
      <c r="AK80" s="3707"/>
      <c r="AL80" s="3909"/>
      <c r="AM80" s="3714"/>
      <c r="AN80" s="3706"/>
      <c r="AO80" s="3706"/>
      <c r="AP80" s="3706"/>
      <c r="AQ80" s="3695"/>
      <c r="AR80" s="3708"/>
      <c r="AS80" s="3709"/>
      <c r="AT80" s="3692"/>
      <c r="AU80" s="3709"/>
      <c r="AV80" s="3709"/>
      <c r="AW80" s="3709"/>
      <c r="AX80" s="3692"/>
      <c r="AY80" s="3710"/>
      <c r="AZ80" s="3709"/>
      <c r="BA80" s="3692"/>
      <c r="BB80" s="3709"/>
      <c r="BC80" s="3709"/>
      <c r="BD80" s="3709"/>
      <c r="BE80" s="3692"/>
      <c r="BF80" s="3692"/>
      <c r="BG80" s="4089">
        <v>46539</v>
      </c>
      <c r="BH80" s="3706">
        <v>46539</v>
      </c>
      <c r="BI80" s="3711"/>
      <c r="BJ80" s="4089">
        <v>46753</v>
      </c>
      <c r="BK80" s="3706">
        <v>46753</v>
      </c>
      <c r="BL80" s="3711"/>
      <c r="BM80" s="4089">
        <v>46966</v>
      </c>
      <c r="BN80" s="3706">
        <v>46966</v>
      </c>
      <c r="BO80" s="3711"/>
      <c r="BP80" s="3712" t="s">
        <v>1035</v>
      </c>
      <c r="BQ80" s="4182" t="s">
        <v>409</v>
      </c>
      <c r="BR80" s="3712"/>
      <c r="BS80" s="540"/>
      <c r="BT80" s="3716">
        <v>45695</v>
      </c>
      <c r="BU80" s="3716">
        <v>45678</v>
      </c>
      <c r="BV80" s="3695" t="s">
        <v>116</v>
      </c>
      <c r="BW80" s="3716">
        <v>45678</v>
      </c>
      <c r="BX80" s="3716">
        <v>45678</v>
      </c>
      <c r="BY80" s="3695" t="s">
        <v>116</v>
      </c>
      <c r="BZ80" s="3716">
        <v>45678</v>
      </c>
      <c r="CA80" s="3716" t="s">
        <v>104</v>
      </c>
      <c r="CB80" s="1409"/>
      <c r="CC80" s="540" t="s">
        <v>579</v>
      </c>
      <c r="CD80" s="12"/>
      <c r="CE80" s="12"/>
      <c r="CF80" s="12"/>
      <c r="CG80" s="18"/>
    </row>
    <row r="81" spans="1:85" ht="45" customHeight="1" x14ac:dyDescent="0.2">
      <c r="A81" s="3686" t="s">
        <v>1036</v>
      </c>
      <c r="B81" s="3687"/>
      <c r="C81" s="3688" t="s">
        <v>1037</v>
      </c>
      <c r="D81" s="3689" t="s">
        <v>4282</v>
      </c>
      <c r="E81" s="3717">
        <v>2330</v>
      </c>
      <c r="F81" s="3695">
        <v>2026</v>
      </c>
      <c r="G81" s="3695">
        <v>2046</v>
      </c>
      <c r="H81" s="3705" t="s">
        <v>89</v>
      </c>
      <c r="I81" s="3693" t="s">
        <v>89</v>
      </c>
      <c r="J81" s="3694">
        <v>43315</v>
      </c>
      <c r="K81" s="3694"/>
      <c r="L81" s="1389" t="s">
        <v>90</v>
      </c>
      <c r="M81" s="2002" t="s">
        <v>1039</v>
      </c>
      <c r="N81" s="1649"/>
      <c r="O81" s="1649"/>
      <c r="P81" s="3696"/>
      <c r="Q81" s="3732"/>
      <c r="R81" s="3698"/>
      <c r="S81" s="3733"/>
      <c r="T81" s="3733"/>
      <c r="U81" s="3794"/>
      <c r="V81" s="3734"/>
      <c r="W81" s="3700" t="str">
        <f t="shared" si="3"/>
        <v>Yes</v>
      </c>
      <c r="X81" s="3701" t="s">
        <v>93</v>
      </c>
      <c r="Y81" s="3688" t="s">
        <v>94</v>
      </c>
      <c r="Z81" s="3688"/>
      <c r="AA81" s="3702" t="s">
        <v>1040</v>
      </c>
      <c r="AB81" s="4307" t="s">
        <v>4283</v>
      </c>
      <c r="AC81" s="2926"/>
      <c r="AD81" s="3704">
        <v>45717</v>
      </c>
      <c r="AE81" s="4145" t="s">
        <v>1776</v>
      </c>
      <c r="AF81" s="3705" t="s">
        <v>4284</v>
      </c>
      <c r="AG81" s="3706">
        <v>46327</v>
      </c>
      <c r="AH81" s="3706"/>
      <c r="AI81" s="3706"/>
      <c r="AJ81" s="3908"/>
      <c r="AK81" s="1654"/>
      <c r="AL81" s="3709" t="s">
        <v>176</v>
      </c>
      <c r="AM81" s="3705" t="s">
        <v>4285</v>
      </c>
      <c r="AN81" s="3691" t="s">
        <v>4286</v>
      </c>
      <c r="AO81" s="3706"/>
      <c r="AP81" s="3706"/>
      <c r="AQ81" s="3696"/>
      <c r="AR81" s="1400"/>
      <c r="AS81" s="3709"/>
      <c r="AT81" s="3694"/>
      <c r="AU81" s="3709"/>
      <c r="AV81" s="3709"/>
      <c r="AW81" s="3709"/>
      <c r="AX81" s="3692"/>
      <c r="AY81" s="1425"/>
      <c r="AZ81" s="3709"/>
      <c r="BA81" s="3692"/>
      <c r="BB81" s="3709"/>
      <c r="BC81" s="3709"/>
      <c r="BD81" s="3709"/>
      <c r="BE81" s="3692"/>
      <c r="BF81" s="1424"/>
      <c r="BG81" s="4089" t="s">
        <v>4287</v>
      </c>
      <c r="BH81" s="3706">
        <v>46874</v>
      </c>
      <c r="BI81" s="3711"/>
      <c r="BJ81" s="4089" t="s">
        <v>902</v>
      </c>
      <c r="BK81" s="3706">
        <v>46966</v>
      </c>
      <c r="BL81" s="3711"/>
      <c r="BM81" s="4089" t="s">
        <v>4288</v>
      </c>
      <c r="BN81" s="3706">
        <v>47423</v>
      </c>
      <c r="BO81" s="3711"/>
      <c r="BP81" s="4942" t="s">
        <v>4289</v>
      </c>
      <c r="BQ81" s="4275" t="s">
        <v>355</v>
      </c>
      <c r="BR81" s="1178"/>
      <c r="BS81" s="1178"/>
      <c r="BT81" s="3716"/>
      <c r="BU81" s="3716">
        <v>45868</v>
      </c>
      <c r="BV81" s="3696" t="s">
        <v>116</v>
      </c>
      <c r="BW81" s="3716"/>
      <c r="BX81" s="3716">
        <v>45868</v>
      </c>
      <c r="BY81" s="3716" t="s">
        <v>116</v>
      </c>
      <c r="BZ81" s="3716">
        <v>45868</v>
      </c>
      <c r="CA81" s="3716" t="s">
        <v>104</v>
      </c>
      <c r="CB81" s="1409"/>
      <c r="CC81" s="1178"/>
      <c r="CD81" s="1176"/>
      <c r="CE81" s="1176"/>
      <c r="CF81" s="1176"/>
      <c r="CG81" s="1175"/>
    </row>
    <row r="82" spans="1:85" ht="45" customHeight="1" x14ac:dyDescent="0.2">
      <c r="A82" s="1412"/>
      <c r="B82" s="3304" t="s">
        <v>4184</v>
      </c>
      <c r="C82" s="1381" t="s">
        <v>1037</v>
      </c>
      <c r="D82" s="1381" t="s">
        <v>4290</v>
      </c>
      <c r="E82" s="7373">
        <v>2279</v>
      </c>
      <c r="F82" s="1387">
        <v>2011</v>
      </c>
      <c r="G82" s="1387">
        <v>2031</v>
      </c>
      <c r="H82" s="1387" t="s">
        <v>89</v>
      </c>
      <c r="I82" s="1387" t="s">
        <v>89</v>
      </c>
      <c r="J82" s="1389">
        <v>43315</v>
      </c>
      <c r="K82" s="1389"/>
      <c r="L82" s="1389" t="s">
        <v>90</v>
      </c>
      <c r="M82" s="2002" t="s">
        <v>1039</v>
      </c>
      <c r="N82" s="1389"/>
      <c r="O82" s="1389"/>
      <c r="P82" s="1388"/>
      <c r="Q82" s="1415"/>
      <c r="R82" s="1416"/>
      <c r="S82" s="1416"/>
      <c r="T82" s="1416"/>
      <c r="U82" s="3792"/>
      <c r="V82" s="1417"/>
      <c r="W82" s="1391" t="str">
        <f t="shared" si="3"/>
        <v>Yes</v>
      </c>
      <c r="X82" s="1392" t="s">
        <v>93</v>
      </c>
      <c r="Y82" s="108" t="s">
        <v>94</v>
      </c>
      <c r="Z82" s="108"/>
      <c r="AA82" s="2761" t="s">
        <v>1040</v>
      </c>
      <c r="AB82" s="3271" t="s">
        <v>4283</v>
      </c>
      <c r="AC82" s="2926"/>
      <c r="AD82" s="1418">
        <v>45717</v>
      </c>
      <c r="AE82" s="1570">
        <v>44562</v>
      </c>
      <c r="AF82" s="1419" t="s">
        <v>364</v>
      </c>
      <c r="AG82" s="1396">
        <v>44562</v>
      </c>
      <c r="AH82" s="1397">
        <v>44596</v>
      </c>
      <c r="AI82" s="1397">
        <v>44640</v>
      </c>
      <c r="AJ82" s="3008" t="s">
        <v>1040</v>
      </c>
      <c r="AK82" s="1399"/>
      <c r="AL82" s="7376" t="s">
        <v>1042</v>
      </c>
      <c r="AM82" s="7369" t="s">
        <v>1043</v>
      </c>
      <c r="AN82" s="1396">
        <v>45323</v>
      </c>
      <c r="AO82" s="1397">
        <v>45323</v>
      </c>
      <c r="AP82" s="1397">
        <v>45368</v>
      </c>
      <c r="AQ82" s="132" t="s">
        <v>1040</v>
      </c>
      <c r="AR82" s="1400"/>
      <c r="AS82" s="1420"/>
      <c r="AT82" s="1421"/>
      <c r="AU82" s="1422"/>
      <c r="AV82" s="1423"/>
      <c r="AW82" s="1423"/>
      <c r="AX82" s="1424"/>
      <c r="AY82" s="1425"/>
      <c r="AZ82" s="1420"/>
      <c r="BA82" s="1421"/>
      <c r="BB82" s="1422"/>
      <c r="BC82" s="1423"/>
      <c r="BD82" s="1423"/>
      <c r="BE82" s="1424"/>
      <c r="BF82" s="1424"/>
      <c r="BG82" s="4085" t="s">
        <v>4291</v>
      </c>
      <c r="BH82" s="1396">
        <v>45962</v>
      </c>
      <c r="BI82" s="1397"/>
      <c r="BJ82" s="4085" t="s">
        <v>175</v>
      </c>
      <c r="BK82" s="1396">
        <v>46235</v>
      </c>
      <c r="BL82" s="1408"/>
      <c r="BM82" s="4085" t="s">
        <v>901</v>
      </c>
      <c r="BN82" s="1435">
        <v>46419</v>
      </c>
      <c r="BO82" s="1408"/>
      <c r="BP82" s="540" t="s">
        <v>4292</v>
      </c>
      <c r="BQ82" s="4683"/>
      <c r="BR82" s="1178"/>
      <c r="BS82" s="540"/>
      <c r="BT82" s="1409">
        <v>45320</v>
      </c>
      <c r="BU82" s="1409">
        <v>45868</v>
      </c>
      <c r="BV82" s="1410" t="s">
        <v>116</v>
      </c>
      <c r="BW82" s="1409">
        <v>45141</v>
      </c>
      <c r="BX82" s="1409">
        <v>45868</v>
      </c>
      <c r="BY82" s="1410" t="s">
        <v>116</v>
      </c>
      <c r="BZ82" s="3380">
        <v>45868</v>
      </c>
      <c r="CA82" s="1409" t="s">
        <v>4293</v>
      </c>
      <c r="CB82" s="1409"/>
      <c r="CC82" s="1410"/>
      <c r="CD82" s="12"/>
      <c r="CE82" s="12"/>
      <c r="CF82" s="12"/>
      <c r="CG82" s="18"/>
    </row>
    <row r="83" spans="1:85" ht="45" customHeight="1" x14ac:dyDescent="0.2">
      <c r="A83" s="2512" t="s">
        <v>1048</v>
      </c>
      <c r="B83" s="3309"/>
      <c r="C83" s="2513" t="s">
        <v>1049</v>
      </c>
      <c r="D83" s="2514" t="s">
        <v>1050</v>
      </c>
      <c r="E83" s="7145">
        <v>2319</v>
      </c>
      <c r="F83" s="2532">
        <v>2021</v>
      </c>
      <c r="G83" s="2532">
        <v>2041</v>
      </c>
      <c r="H83" s="2516" t="s">
        <v>89</v>
      </c>
      <c r="I83" s="2517" t="s">
        <v>89</v>
      </c>
      <c r="J83" s="2518">
        <v>43075</v>
      </c>
      <c r="K83" s="2518"/>
      <c r="L83" s="5043"/>
      <c r="M83" s="2519"/>
      <c r="N83" s="2518"/>
      <c r="O83" s="2518"/>
      <c r="P83" s="2520">
        <v>45677</v>
      </c>
      <c r="Q83" s="2521"/>
      <c r="R83" s="2522"/>
      <c r="S83" s="2522"/>
      <c r="T83" s="2522"/>
      <c r="U83" s="3803"/>
      <c r="V83" s="2524"/>
      <c r="W83" s="2525" t="str">
        <f t="shared" si="3"/>
        <v>Yes</v>
      </c>
      <c r="X83" s="2526" t="s">
        <v>93</v>
      </c>
      <c r="Y83" s="2513" t="s">
        <v>94</v>
      </c>
      <c r="Z83" s="2513"/>
      <c r="AA83" s="3183" t="s">
        <v>1051</v>
      </c>
      <c r="AB83" s="2975" t="s">
        <v>1052</v>
      </c>
      <c r="AC83" s="2976"/>
      <c r="AD83" s="2528">
        <v>45627</v>
      </c>
      <c r="AE83" s="3920" t="s">
        <v>1053</v>
      </c>
      <c r="AF83" s="2530" t="s">
        <v>142</v>
      </c>
      <c r="AG83" s="2531">
        <v>45078</v>
      </c>
      <c r="AH83" s="2531">
        <v>45125</v>
      </c>
      <c r="AI83" s="2531">
        <v>45198</v>
      </c>
      <c r="AJ83" s="3009" t="s">
        <v>1054</v>
      </c>
      <c r="AK83" s="2533"/>
      <c r="AL83" s="7192"/>
      <c r="AM83" s="7139"/>
      <c r="AN83" s="2531"/>
      <c r="AO83" s="2531"/>
      <c r="AP83" s="2531"/>
      <c r="AQ83" s="2532"/>
      <c r="AR83" s="2534"/>
      <c r="AS83" s="2535"/>
      <c r="AT83" s="2516"/>
      <c r="AU83" s="2535"/>
      <c r="AV83" s="2535"/>
      <c r="AW83" s="2535"/>
      <c r="AX83" s="2516"/>
      <c r="AY83" s="2536"/>
      <c r="AZ83" s="2535"/>
      <c r="BA83" s="2516"/>
      <c r="BB83" s="2535"/>
      <c r="BC83" s="2535"/>
      <c r="BD83" s="2535"/>
      <c r="BE83" s="2516"/>
      <c r="BF83" s="2516"/>
      <c r="BG83" s="4164" t="s">
        <v>1055</v>
      </c>
      <c r="BH83" s="2531">
        <v>45658</v>
      </c>
      <c r="BI83" s="2531">
        <v>45677</v>
      </c>
      <c r="BJ83" s="4164" t="s">
        <v>626</v>
      </c>
      <c r="BK83" s="2531">
        <v>45778</v>
      </c>
      <c r="BL83" s="2538"/>
      <c r="BM83" s="4164" t="s">
        <v>4291</v>
      </c>
      <c r="BN83" s="2531">
        <v>45992</v>
      </c>
      <c r="BO83" s="2538"/>
      <c r="BP83" s="2542" t="s">
        <v>4506</v>
      </c>
      <c r="BQ83" s="4277" t="s">
        <v>960</v>
      </c>
      <c r="BR83" s="2539"/>
      <c r="BS83" s="2513"/>
      <c r="BT83" s="2540">
        <v>45695</v>
      </c>
      <c r="BU83" s="2540">
        <v>45664</v>
      </c>
      <c r="BV83" s="2532" t="s">
        <v>116</v>
      </c>
      <c r="BW83" s="2540">
        <v>45678</v>
      </c>
      <c r="BX83" s="2540">
        <v>45664</v>
      </c>
      <c r="BY83" s="2532" t="s">
        <v>116</v>
      </c>
      <c r="BZ83" s="2540">
        <v>45721</v>
      </c>
      <c r="CA83" s="2540" t="s">
        <v>742</v>
      </c>
      <c r="CB83" s="1409"/>
      <c r="CC83" s="540" t="s">
        <v>105</v>
      </c>
      <c r="CD83" s="12"/>
      <c r="CE83" s="12"/>
      <c r="CF83" s="12"/>
      <c r="CG83" s="18"/>
    </row>
    <row r="84" spans="1:85" ht="45" customHeight="1" x14ac:dyDescent="0.2">
      <c r="A84" s="1688" t="s">
        <v>1060</v>
      </c>
      <c r="B84" s="3307"/>
      <c r="C84" s="2275" t="s">
        <v>1061</v>
      </c>
      <c r="D84" s="1689" t="s">
        <v>1062</v>
      </c>
      <c r="E84" s="7113"/>
      <c r="F84" s="1665" t="s">
        <v>1063</v>
      </c>
      <c r="G84" s="1665" t="s">
        <v>1064</v>
      </c>
      <c r="H84" s="1680" t="s">
        <v>89</v>
      </c>
      <c r="I84" s="1691" t="s">
        <v>89</v>
      </c>
      <c r="J84" s="1668">
        <v>43781</v>
      </c>
      <c r="K84" s="1668"/>
      <c r="L84" s="1668"/>
      <c r="M84" s="2266"/>
      <c r="N84" s="1668"/>
      <c r="O84" s="1668"/>
      <c r="P84" s="1667"/>
      <c r="Q84" s="1705"/>
      <c r="R84" s="1669"/>
      <c r="S84" s="1669"/>
      <c r="T84" s="1669"/>
      <c r="U84" s="3793"/>
      <c r="V84" s="1671"/>
      <c r="W84" s="1695" t="str">
        <f t="shared" si="3"/>
        <v>Yes</v>
      </c>
      <c r="X84" s="1672" t="s">
        <v>93</v>
      </c>
      <c r="Y84" s="1376" t="s">
        <v>94</v>
      </c>
      <c r="Z84" s="1376"/>
      <c r="AA84" s="2939" t="s">
        <v>1065</v>
      </c>
      <c r="AB84" s="2314" t="s">
        <v>1066</v>
      </c>
      <c r="AC84" s="2314"/>
      <c r="AD84" s="2813" t="s">
        <v>1067</v>
      </c>
      <c r="AE84" s="4147"/>
      <c r="AF84" s="1676"/>
      <c r="AG84" s="1674"/>
      <c r="AH84" s="1674"/>
      <c r="AI84" s="1674"/>
      <c r="AJ84" s="3006"/>
      <c r="AK84" s="1677"/>
      <c r="AL84" s="1674"/>
      <c r="AM84" s="1676"/>
      <c r="AN84" s="1674"/>
      <c r="AO84" s="1674"/>
      <c r="AP84" s="1674"/>
      <c r="AQ84" s="1666"/>
      <c r="AR84" s="1697"/>
      <c r="AS84" s="1678"/>
      <c r="AT84" s="1680"/>
      <c r="AU84" s="1678"/>
      <c r="AV84" s="1679"/>
      <c r="AW84" s="1679"/>
      <c r="AX84" s="1680"/>
      <c r="AY84" s="1697"/>
      <c r="AZ84" s="1678"/>
      <c r="BA84" s="1721"/>
      <c r="BB84" s="1678"/>
      <c r="BC84" s="1679"/>
      <c r="BD84" s="1679"/>
      <c r="BE84" s="1680"/>
      <c r="BF84" s="1680"/>
      <c r="BG84" s="4158"/>
      <c r="BH84" s="1674"/>
      <c r="BI84" s="1674"/>
      <c r="BJ84" s="4158"/>
      <c r="BK84" s="1674"/>
      <c r="BL84" s="1683"/>
      <c r="BM84" s="4158"/>
      <c r="BN84" s="1682"/>
      <c r="BO84" s="1683"/>
      <c r="BP84" s="1376" t="s">
        <v>1062</v>
      </c>
      <c r="BQ84" s="4184"/>
      <c r="BR84" s="1376"/>
      <c r="BS84" s="1376"/>
      <c r="BT84" s="1684">
        <v>44039</v>
      </c>
      <c r="BU84" s="1684">
        <v>45012</v>
      </c>
      <c r="BV84" s="1666" t="s">
        <v>116</v>
      </c>
      <c r="BW84" s="1684"/>
      <c r="BX84" s="1684"/>
      <c r="BY84" s="1666"/>
      <c r="BZ84" s="1684"/>
      <c r="CA84" s="2319" t="s">
        <v>117</v>
      </c>
      <c r="CB84" s="1684"/>
      <c r="CC84" s="1376" t="s">
        <v>970</v>
      </c>
      <c r="CD84" s="12"/>
      <c r="CE84" s="12"/>
      <c r="CF84" s="12"/>
      <c r="CG84" s="18"/>
    </row>
    <row r="85" spans="1:85" ht="45" customHeight="1" x14ac:dyDescent="0.2">
      <c r="A85" s="3686" t="s">
        <v>1068</v>
      </c>
      <c r="B85" s="3687"/>
      <c r="C85" s="3688" t="s">
        <v>1069</v>
      </c>
      <c r="D85" s="3688" t="s">
        <v>1070</v>
      </c>
      <c r="E85" s="3718" t="s">
        <v>193</v>
      </c>
      <c r="F85" s="3691"/>
      <c r="G85" s="3691"/>
      <c r="H85" s="3695" t="s">
        <v>89</v>
      </c>
      <c r="I85" s="3695" t="s">
        <v>89</v>
      </c>
      <c r="J85" s="3696">
        <v>45581</v>
      </c>
      <c r="K85" s="3696">
        <v>42354</v>
      </c>
      <c r="L85" s="3694" t="s">
        <v>90</v>
      </c>
      <c r="M85" s="3866" t="s">
        <v>1071</v>
      </c>
      <c r="N85" s="3694"/>
      <c r="O85" s="3694"/>
      <c r="P85" s="3696"/>
      <c r="Q85" s="3697"/>
      <c r="R85" s="3698"/>
      <c r="S85" s="3698"/>
      <c r="T85" s="3698"/>
      <c r="U85" s="3794">
        <v>44181</v>
      </c>
      <c r="V85" s="3727"/>
      <c r="W85" s="3700" t="str">
        <f t="shared" si="3"/>
        <v>Yes</v>
      </c>
      <c r="X85" s="3701" t="s">
        <v>93</v>
      </c>
      <c r="Y85" s="3688" t="s">
        <v>94</v>
      </c>
      <c r="Z85" s="3688"/>
      <c r="AA85" s="3702" t="s">
        <v>1072</v>
      </c>
      <c r="AB85" s="3912" t="s">
        <v>1073</v>
      </c>
      <c r="AC85" s="3703"/>
      <c r="AD85" s="3728">
        <v>45689</v>
      </c>
      <c r="AE85" s="4145" t="s">
        <v>1074</v>
      </c>
      <c r="AF85" s="3705" t="s">
        <v>1075</v>
      </c>
      <c r="AG85" s="3706">
        <v>46539</v>
      </c>
      <c r="AH85" s="3706"/>
      <c r="AI85" s="3706"/>
      <c r="AJ85" s="3713"/>
      <c r="AK85" s="3707" t="s">
        <v>1076</v>
      </c>
      <c r="AL85" s="4098"/>
      <c r="AM85" s="3714"/>
      <c r="AN85" s="3706"/>
      <c r="AO85" s="3706"/>
      <c r="AP85" s="3706"/>
      <c r="AQ85" s="3695"/>
      <c r="AR85" s="3708"/>
      <c r="AS85" s="3730"/>
      <c r="AT85" s="3692"/>
      <c r="AU85" s="3730"/>
      <c r="AV85" s="3709"/>
      <c r="AW85" s="3709"/>
      <c r="AX85" s="3692"/>
      <c r="AY85" s="3708"/>
      <c r="AZ85" s="3730"/>
      <c r="BA85" s="3731"/>
      <c r="BB85" s="3730"/>
      <c r="BC85" s="3709"/>
      <c r="BD85" s="3709"/>
      <c r="BE85" s="3692"/>
      <c r="BF85" s="3692"/>
      <c r="BG85" s="4089" t="s">
        <v>1077</v>
      </c>
      <c r="BH85" s="3706">
        <v>47027</v>
      </c>
      <c r="BI85" s="3706"/>
      <c r="BJ85" s="4089" t="s">
        <v>1078</v>
      </c>
      <c r="BK85" s="3706">
        <v>47119</v>
      </c>
      <c r="BL85" s="3711"/>
      <c r="BM85" s="4089">
        <v>47392</v>
      </c>
      <c r="BN85" s="3704">
        <v>47392</v>
      </c>
      <c r="BO85" s="3711"/>
      <c r="BP85" s="3688"/>
      <c r="BQ85" s="4182"/>
      <c r="BR85" s="3688"/>
      <c r="BS85" s="3688"/>
      <c r="BT85" s="3716">
        <v>45664</v>
      </c>
      <c r="BU85" s="3716">
        <v>45908</v>
      </c>
      <c r="BV85" s="3695" t="s">
        <v>116</v>
      </c>
      <c r="BW85" s="3716">
        <v>44932</v>
      </c>
      <c r="BX85" s="3716">
        <v>45908</v>
      </c>
      <c r="BY85" s="3695" t="s">
        <v>116</v>
      </c>
      <c r="BZ85" s="3716"/>
      <c r="CA85" s="3716" t="s">
        <v>104</v>
      </c>
      <c r="CB85" s="2177"/>
      <c r="CC85" s="2151" t="s">
        <v>1079</v>
      </c>
      <c r="CD85" s="12"/>
      <c r="CE85" s="12"/>
      <c r="CF85" s="12"/>
      <c r="CG85" s="18"/>
    </row>
    <row r="86" spans="1:85" ht="45" customHeight="1" x14ac:dyDescent="0.2">
      <c r="A86" s="2150" t="s">
        <v>1080</v>
      </c>
      <c r="B86" s="3306"/>
      <c r="C86" s="2151" t="s">
        <v>1081</v>
      </c>
      <c r="D86" s="2152" t="s">
        <v>1082</v>
      </c>
      <c r="E86" s="7162">
        <v>2144</v>
      </c>
      <c r="F86" s="2153" t="s">
        <v>1083</v>
      </c>
      <c r="G86" s="2153" t="s">
        <v>266</v>
      </c>
      <c r="H86" s="2155" t="s">
        <v>89</v>
      </c>
      <c r="I86" s="2155" t="s">
        <v>89</v>
      </c>
      <c r="J86" s="2157">
        <v>43158</v>
      </c>
      <c r="K86" s="2157"/>
      <c r="L86" s="2157" t="s">
        <v>90</v>
      </c>
      <c r="M86" s="2182" t="s">
        <v>1084</v>
      </c>
      <c r="N86" s="2157"/>
      <c r="O86" s="2157"/>
      <c r="P86" s="2183">
        <v>44567</v>
      </c>
      <c r="Q86" s="2158">
        <v>45625</v>
      </c>
      <c r="R86" s="2159"/>
      <c r="S86" s="2159"/>
      <c r="T86" s="2159"/>
      <c r="U86" s="3799"/>
      <c r="V86" s="3541"/>
      <c r="W86" s="2162" t="str">
        <f t="shared" si="3"/>
        <v>Yes</v>
      </c>
      <c r="X86" s="2163" t="s">
        <v>93</v>
      </c>
      <c r="Y86" s="2151" t="s">
        <v>94</v>
      </c>
      <c r="Z86" s="3207"/>
      <c r="AA86" s="5153" t="s">
        <v>1085</v>
      </c>
      <c r="AB86" s="5168" t="s">
        <v>1086</v>
      </c>
      <c r="AC86" s="2925"/>
      <c r="AD86" s="2220">
        <v>45839</v>
      </c>
      <c r="AE86" s="3535" t="s">
        <v>1087</v>
      </c>
      <c r="AF86" s="2199" t="s">
        <v>142</v>
      </c>
      <c r="AG86" s="2168">
        <v>43739</v>
      </c>
      <c r="AH86" s="2168">
        <v>43770</v>
      </c>
      <c r="AI86" s="2168">
        <v>43831</v>
      </c>
      <c r="AJ86" s="3011" t="s">
        <v>1088</v>
      </c>
      <c r="AK86" s="3542"/>
      <c r="AL86" s="3535"/>
      <c r="AM86" s="2199"/>
      <c r="AN86" s="2168"/>
      <c r="AO86" s="2168"/>
      <c r="AP86" s="2168"/>
      <c r="AQ86" s="2156"/>
      <c r="AR86" s="2170"/>
      <c r="AS86" s="3085"/>
      <c r="AT86" s="2215"/>
      <c r="AU86" s="3085"/>
      <c r="AV86" s="2221"/>
      <c r="AW86" s="2221"/>
      <c r="AX86" s="2213"/>
      <c r="AY86" s="2222"/>
      <c r="AZ86" s="3085"/>
      <c r="BA86" s="2636"/>
      <c r="BB86" s="3085"/>
      <c r="BC86" s="2221"/>
      <c r="BD86" s="2221"/>
      <c r="BE86" s="2213"/>
      <c r="BF86" s="2213"/>
      <c r="BG86" s="4159" t="s">
        <v>1089</v>
      </c>
      <c r="BH86" s="2168">
        <v>44317</v>
      </c>
      <c r="BI86" s="2184" t="s">
        <v>1090</v>
      </c>
      <c r="BJ86" s="4159" t="s">
        <v>1091</v>
      </c>
      <c r="BK86" s="2168">
        <v>45627</v>
      </c>
      <c r="BL86" s="2184">
        <v>45625</v>
      </c>
      <c r="BM86" s="4159" t="s">
        <v>984</v>
      </c>
      <c r="BN86" s="2168">
        <v>46113</v>
      </c>
      <c r="BO86" s="2184"/>
      <c r="BP86" s="2810" t="s">
        <v>4507</v>
      </c>
      <c r="BQ86" s="5397" t="s">
        <v>1059</v>
      </c>
      <c r="BR86" s="2810" t="s">
        <v>1093</v>
      </c>
      <c r="BS86" s="2810"/>
      <c r="BT86" s="2177">
        <v>45320</v>
      </c>
      <c r="BU86" s="2177">
        <v>45951</v>
      </c>
      <c r="BV86" s="2155" t="s">
        <v>116</v>
      </c>
      <c r="BW86" s="2177"/>
      <c r="BX86" s="2177">
        <v>45951</v>
      </c>
      <c r="BY86" s="2155" t="s">
        <v>116</v>
      </c>
      <c r="BZ86" s="2177">
        <v>45951</v>
      </c>
      <c r="CA86" s="2185" t="s">
        <v>756</v>
      </c>
      <c r="CB86" s="2541"/>
      <c r="CC86" s="2542" t="s">
        <v>1094</v>
      </c>
      <c r="CD86" s="12" t="s">
        <v>106</v>
      </c>
      <c r="CE86" s="12"/>
      <c r="CF86" s="12"/>
      <c r="CG86" s="18"/>
    </row>
    <row r="87" spans="1:85" ht="60.75" customHeight="1" x14ac:dyDescent="0.2">
      <c r="A87" s="3874" t="s">
        <v>1095</v>
      </c>
      <c r="B87" s="3875"/>
      <c r="C87" s="542" t="s">
        <v>1096</v>
      </c>
      <c r="D87" s="3515" t="s">
        <v>1097</v>
      </c>
      <c r="E87" s="4716" t="s">
        <v>193</v>
      </c>
      <c r="F87" s="1685">
        <v>2025</v>
      </c>
      <c r="G87" s="1685">
        <v>2045</v>
      </c>
      <c r="H87" s="3818" t="s">
        <v>89</v>
      </c>
      <c r="I87" s="3245" t="s">
        <v>89</v>
      </c>
      <c r="J87" s="3819" t="s">
        <v>459</v>
      </c>
      <c r="K87" s="3819"/>
      <c r="L87" s="4715"/>
      <c r="M87" s="3820"/>
      <c r="N87" s="4715"/>
      <c r="O87" s="4715"/>
      <c r="P87" s="3821"/>
      <c r="Q87" s="4717"/>
      <c r="R87" s="3840"/>
      <c r="S87" s="4473"/>
      <c r="T87" s="4473"/>
      <c r="U87" s="3822"/>
      <c r="V87" s="3823"/>
      <c r="W87" s="3824" t="str">
        <f t="shared" si="3"/>
        <v>Yes</v>
      </c>
      <c r="X87" s="3825" t="s">
        <v>93</v>
      </c>
      <c r="Y87" s="542" t="s">
        <v>94</v>
      </c>
      <c r="Z87" s="542"/>
      <c r="AA87" s="3843" t="s">
        <v>1098</v>
      </c>
      <c r="AB87" s="4718" t="s">
        <v>4508</v>
      </c>
      <c r="AC87" s="3827"/>
      <c r="AD87" s="4041">
        <v>45352</v>
      </c>
      <c r="AE87" s="4152" t="s">
        <v>1100</v>
      </c>
      <c r="AF87" s="4719" t="s">
        <v>1101</v>
      </c>
      <c r="AG87" s="3829">
        <v>45717</v>
      </c>
      <c r="AH87" s="3829">
        <v>45901</v>
      </c>
      <c r="AI87" s="3829">
        <v>45931</v>
      </c>
      <c r="AJ87" s="4720" t="s">
        <v>1102</v>
      </c>
      <c r="AK87" s="3831"/>
      <c r="AL87" s="4152"/>
      <c r="AM87" s="4846"/>
      <c r="AN87" s="3829"/>
      <c r="AO87" s="3829"/>
      <c r="AP87" s="3829"/>
      <c r="AQ87" s="3821"/>
      <c r="AR87" s="3832"/>
      <c r="AS87" s="3833"/>
      <c r="AT87" s="3819"/>
      <c r="AU87" s="3833"/>
      <c r="AV87" s="3833"/>
      <c r="AW87" s="3833"/>
      <c r="AX87" s="3819"/>
      <c r="AY87" s="3834"/>
      <c r="AZ87" s="3833"/>
      <c r="BA87" s="3835"/>
      <c r="BB87" s="3833"/>
      <c r="BC87" s="3833"/>
      <c r="BD87" s="3833"/>
      <c r="BE87" s="3819"/>
      <c r="BF87" s="3819"/>
      <c r="BG87" s="4166">
        <v>46447</v>
      </c>
      <c r="BH87" s="3829">
        <v>46447</v>
      </c>
      <c r="BI87" s="3836"/>
      <c r="BJ87" s="4166">
        <v>46539</v>
      </c>
      <c r="BK87" s="3829">
        <v>46539</v>
      </c>
      <c r="BL87" s="3836"/>
      <c r="BM87" s="4166">
        <v>46813</v>
      </c>
      <c r="BN87" s="3829">
        <v>46813</v>
      </c>
      <c r="BO87" s="3836"/>
      <c r="BP87" s="5376" t="s">
        <v>4509</v>
      </c>
      <c r="BQ87" s="4341" t="s">
        <v>1104</v>
      </c>
      <c r="BR87" s="5420"/>
      <c r="BS87" s="5428"/>
      <c r="BT87" s="1556">
        <v>45562</v>
      </c>
      <c r="BU87" s="1556">
        <v>45932</v>
      </c>
      <c r="BV87" s="3821" t="s">
        <v>116</v>
      </c>
      <c r="BW87" s="1556"/>
      <c r="BX87" s="1556">
        <v>45932</v>
      </c>
      <c r="BY87" s="1556" t="s">
        <v>116</v>
      </c>
      <c r="BZ87" s="1556">
        <v>45932</v>
      </c>
      <c r="CA87" s="1556" t="s">
        <v>262</v>
      </c>
      <c r="CB87" s="1409"/>
      <c r="CC87" s="1178"/>
      <c r="CD87" s="1176"/>
      <c r="CE87" s="1176"/>
      <c r="CF87" s="1176"/>
      <c r="CG87" s="1175"/>
    </row>
    <row r="88" spans="1:85" ht="45" customHeight="1" x14ac:dyDescent="0.2">
      <c r="A88" s="1412"/>
      <c r="B88" s="3304" t="s">
        <v>1105</v>
      </c>
      <c r="C88" s="1426" t="s">
        <v>1106</v>
      </c>
      <c r="D88" s="1380" t="s">
        <v>1107</v>
      </c>
      <c r="E88" s="1577">
        <v>2285</v>
      </c>
      <c r="F88" s="1387">
        <v>2025</v>
      </c>
      <c r="G88" s="1387">
        <v>2050</v>
      </c>
      <c r="H88" s="1646" t="s">
        <v>89</v>
      </c>
      <c r="I88" s="1414" t="s">
        <v>194</v>
      </c>
      <c r="J88" s="1389">
        <v>41542</v>
      </c>
      <c r="K88" s="1389"/>
      <c r="L88" s="1649"/>
      <c r="M88" s="2005"/>
      <c r="N88" s="1649"/>
      <c r="O88" s="1649"/>
      <c r="P88" s="1388"/>
      <c r="Q88" s="1651"/>
      <c r="R88" s="1416"/>
      <c r="S88" s="1628"/>
      <c r="T88" s="1628"/>
      <c r="U88" s="3792"/>
      <c r="V88" s="1652"/>
      <c r="W88" s="1391" t="str">
        <f t="shared" si="3"/>
        <v>Yes</v>
      </c>
      <c r="X88" s="1392" t="s">
        <v>93</v>
      </c>
      <c r="Y88" s="108" t="s">
        <v>267</v>
      </c>
      <c r="Z88" s="108"/>
      <c r="AA88" s="2761" t="s">
        <v>1108</v>
      </c>
      <c r="AB88" s="2967" t="s">
        <v>1109</v>
      </c>
      <c r="AC88" s="2926"/>
      <c r="AD88" s="1418">
        <v>45047</v>
      </c>
      <c r="AE88" s="1570">
        <v>44805</v>
      </c>
      <c r="AF88" s="1419" t="s">
        <v>1110</v>
      </c>
      <c r="AG88" s="1396">
        <v>44805</v>
      </c>
      <c r="AH88" s="1701">
        <v>44809</v>
      </c>
      <c r="AI88" s="1701">
        <v>44869</v>
      </c>
      <c r="AJ88" s="3008"/>
      <c r="AK88" s="1399"/>
      <c r="AL88" s="1420" t="s">
        <v>1111</v>
      </c>
      <c r="AM88" s="1419" t="s">
        <v>1112</v>
      </c>
      <c r="AN88" s="1396">
        <v>45444</v>
      </c>
      <c r="AO88" s="1398"/>
      <c r="AP88" s="1398"/>
      <c r="AQ88" s="1398"/>
      <c r="AR88" s="1400"/>
      <c r="AS88" s="1421"/>
      <c r="AT88" s="1421"/>
      <c r="AU88" s="1422"/>
      <c r="AV88" s="1424"/>
      <c r="AW88" s="1424"/>
      <c r="AX88" s="1424"/>
      <c r="AY88" s="1425"/>
      <c r="AZ88" s="1420"/>
      <c r="BA88" s="1421"/>
      <c r="BB88" s="1422"/>
      <c r="BC88" s="1424"/>
      <c r="BD88" s="1424"/>
      <c r="BE88" s="1424"/>
      <c r="BF88" s="1424"/>
      <c r="BG88" s="4085">
        <v>45658</v>
      </c>
      <c r="BH88" s="1396">
        <v>45658</v>
      </c>
      <c r="BI88" s="1400"/>
      <c r="BJ88" s="4085">
        <v>45717</v>
      </c>
      <c r="BK88" s="1396">
        <v>45717</v>
      </c>
      <c r="BL88" s="1400"/>
      <c r="BM88" s="4085" t="s">
        <v>114</v>
      </c>
      <c r="BN88" s="1396" t="s">
        <v>114</v>
      </c>
      <c r="BO88" s="1400"/>
      <c r="BP88" s="1178" t="s">
        <v>4510</v>
      </c>
      <c r="BQ88" s="4859" t="s">
        <v>4511</v>
      </c>
      <c r="BR88" s="7413" t="s">
        <v>1115</v>
      </c>
      <c r="BS88" s="7413" t="s">
        <v>1116</v>
      </c>
      <c r="BT88" s="1409">
        <v>45468</v>
      </c>
      <c r="BU88" s="1409"/>
      <c r="BV88" s="1655" t="s">
        <v>116</v>
      </c>
      <c r="BW88" s="1409">
        <v>44803</v>
      </c>
      <c r="BX88" s="1409">
        <v>45345</v>
      </c>
      <c r="BY88" s="1409" t="s">
        <v>116</v>
      </c>
      <c r="BZ88" s="1409">
        <v>45399</v>
      </c>
      <c r="CA88" s="1409" t="s">
        <v>262</v>
      </c>
      <c r="CB88" s="1409"/>
      <c r="CC88" s="1178"/>
      <c r="CD88" s="1176"/>
      <c r="CE88" s="1176"/>
      <c r="CF88" s="1176"/>
      <c r="CG88" s="1175"/>
    </row>
    <row r="89" spans="1:85" ht="39" customHeight="1" x14ac:dyDescent="0.2">
      <c r="A89" s="2150" t="s">
        <v>1118</v>
      </c>
      <c r="B89" s="3306"/>
      <c r="C89" s="2186" t="s">
        <v>1106</v>
      </c>
      <c r="D89" s="2152" t="s">
        <v>1119</v>
      </c>
      <c r="E89" s="7116">
        <v>2133</v>
      </c>
      <c r="F89" s="2155">
        <v>2026</v>
      </c>
      <c r="G89" s="2155">
        <v>2041</v>
      </c>
      <c r="H89" s="2154" t="s">
        <v>89</v>
      </c>
      <c r="I89" s="3435" t="s">
        <v>89</v>
      </c>
      <c r="J89" s="2156">
        <v>41542</v>
      </c>
      <c r="K89" s="2156"/>
      <c r="L89" s="2156" t="s">
        <v>90</v>
      </c>
      <c r="M89" s="2200" t="s">
        <v>1120</v>
      </c>
      <c r="N89" s="2156"/>
      <c r="O89" s="2156"/>
      <c r="P89" s="2156">
        <v>45600</v>
      </c>
      <c r="Q89" s="2158">
        <v>45727</v>
      </c>
      <c r="R89" s="2159"/>
      <c r="S89" s="2159"/>
      <c r="T89" s="2159"/>
      <c r="U89" s="3799"/>
      <c r="V89" s="2161"/>
      <c r="W89" s="2162" t="str">
        <f t="shared" si="3"/>
        <v>Yes</v>
      </c>
      <c r="X89" s="2163" t="s">
        <v>93</v>
      </c>
      <c r="Y89" s="2151" t="s">
        <v>94</v>
      </c>
      <c r="Z89" s="2151"/>
      <c r="AA89" s="2924" t="s">
        <v>1121</v>
      </c>
      <c r="AB89" s="2925" t="s">
        <v>4512</v>
      </c>
      <c r="AC89" s="2924"/>
      <c r="AD89" s="2165">
        <v>45224</v>
      </c>
      <c r="AE89" s="3535" t="s">
        <v>188</v>
      </c>
      <c r="AF89" s="2167" t="s">
        <v>364</v>
      </c>
      <c r="AG89" s="2168">
        <v>43040</v>
      </c>
      <c r="AH89" s="2168">
        <v>43040</v>
      </c>
      <c r="AI89" s="2168">
        <v>43082</v>
      </c>
      <c r="AJ89" s="3011" t="s">
        <v>1123</v>
      </c>
      <c r="AK89" s="4374" t="s">
        <v>1124</v>
      </c>
      <c r="AL89" s="7117">
        <v>44136</v>
      </c>
      <c r="AM89" s="7161" t="s">
        <v>1125</v>
      </c>
      <c r="AN89" s="2168">
        <v>44136</v>
      </c>
      <c r="AO89" s="2168">
        <v>44136</v>
      </c>
      <c r="AP89" s="2168">
        <v>44256</v>
      </c>
      <c r="AQ89" s="2155" t="s">
        <v>1126</v>
      </c>
      <c r="AR89" s="2170"/>
      <c r="AS89" s="2171" t="s">
        <v>1127</v>
      </c>
      <c r="AT89" s="2154" t="s">
        <v>1128</v>
      </c>
      <c r="AU89" s="2171">
        <v>45078</v>
      </c>
      <c r="AV89" s="2171">
        <v>45229</v>
      </c>
      <c r="AW89" s="2171">
        <v>45271</v>
      </c>
      <c r="AX89" s="2154" t="s">
        <v>1126</v>
      </c>
      <c r="AY89" s="2172"/>
      <c r="AZ89" s="2171"/>
      <c r="BA89" s="2154"/>
      <c r="BB89" s="2171"/>
      <c r="BC89" s="2171"/>
      <c r="BD89" s="2171"/>
      <c r="BE89" s="2154"/>
      <c r="BF89" s="2154"/>
      <c r="BG89" s="4159">
        <v>45566</v>
      </c>
      <c r="BH89" s="2168">
        <v>45566</v>
      </c>
      <c r="BI89" s="2184">
        <v>45600</v>
      </c>
      <c r="BJ89" s="4159">
        <v>45717</v>
      </c>
      <c r="BK89" s="2168">
        <v>45717</v>
      </c>
      <c r="BL89" s="2184">
        <v>45727</v>
      </c>
      <c r="BM89" s="4159">
        <v>46054</v>
      </c>
      <c r="BN89" s="2168">
        <v>46054</v>
      </c>
      <c r="BO89" s="2184"/>
      <c r="BP89" s="2176" t="s">
        <v>4513</v>
      </c>
      <c r="BQ89" s="4195" t="s">
        <v>4514</v>
      </c>
      <c r="BR89" s="2301"/>
      <c r="BS89" s="7168" t="s">
        <v>1116</v>
      </c>
      <c r="BT89" s="2177">
        <v>45575</v>
      </c>
      <c r="BU89" s="2177">
        <v>45272</v>
      </c>
      <c r="BV89" s="2155" t="s">
        <v>116</v>
      </c>
      <c r="BW89" s="2177">
        <v>45575</v>
      </c>
      <c r="BX89" s="2177">
        <v>45687</v>
      </c>
      <c r="BY89" s="2155" t="s">
        <v>116</v>
      </c>
      <c r="BZ89" s="2177">
        <v>45687</v>
      </c>
      <c r="CA89" s="2177" t="s">
        <v>674</v>
      </c>
      <c r="CB89" s="1409"/>
      <c r="CC89" s="540" t="s">
        <v>105</v>
      </c>
      <c r="CD89" s="12"/>
      <c r="CE89" s="12"/>
      <c r="CF89" s="12"/>
      <c r="CG89" s="18" t="s">
        <v>93</v>
      </c>
    </row>
    <row r="90" spans="1:85" ht="45" customHeight="1" x14ac:dyDescent="0.2">
      <c r="A90" s="3874" t="s">
        <v>1130</v>
      </c>
      <c r="B90" s="3875"/>
      <c r="C90" s="542" t="s">
        <v>1131</v>
      </c>
      <c r="D90" s="3515" t="s">
        <v>1132</v>
      </c>
      <c r="E90" s="3837"/>
      <c r="F90" s="1685">
        <v>2026</v>
      </c>
      <c r="G90" s="1685">
        <v>2042</v>
      </c>
      <c r="H90" s="3835" t="s">
        <v>89</v>
      </c>
      <c r="I90" s="3245" t="s">
        <v>89</v>
      </c>
      <c r="J90" s="3819">
        <v>44609</v>
      </c>
      <c r="K90" s="3819">
        <v>40669</v>
      </c>
      <c r="L90" s="3819" t="s">
        <v>90</v>
      </c>
      <c r="M90" s="3873" t="s">
        <v>515</v>
      </c>
      <c r="N90" s="3819"/>
      <c r="O90" s="3819"/>
      <c r="P90" s="3821"/>
      <c r="Q90" s="3839"/>
      <c r="R90" s="3840"/>
      <c r="S90" s="4473"/>
      <c r="T90" s="4473"/>
      <c r="U90" s="3822"/>
      <c r="V90" s="3841"/>
      <c r="W90" s="3824" t="str">
        <f t="shared" si="3"/>
        <v>Yes</v>
      </c>
      <c r="X90" s="3825" t="s">
        <v>93</v>
      </c>
      <c r="Y90" s="542" t="s">
        <v>94</v>
      </c>
      <c r="Z90" s="542"/>
      <c r="AA90" s="3843" t="s">
        <v>4515</v>
      </c>
      <c r="AB90" s="4370" t="s">
        <v>4516</v>
      </c>
      <c r="AC90" s="3842"/>
      <c r="AD90" s="3828">
        <v>45689</v>
      </c>
      <c r="AE90" s="4152">
        <v>45901</v>
      </c>
      <c r="AF90" s="3818" t="s">
        <v>1135</v>
      </c>
      <c r="AG90" s="3829">
        <v>45901</v>
      </c>
      <c r="AH90" s="3829"/>
      <c r="AI90" s="3829"/>
      <c r="AJ90" s="3844"/>
      <c r="AK90" s="3845"/>
      <c r="AL90" s="5243"/>
      <c r="AM90" s="5250"/>
      <c r="AN90" s="3829"/>
      <c r="AO90" s="3829"/>
      <c r="AP90" s="3829"/>
      <c r="AQ90" s="1685"/>
      <c r="AR90" s="3832"/>
      <c r="AS90" s="3833"/>
      <c r="AT90" s="3835"/>
      <c r="AU90" s="3833"/>
      <c r="AV90" s="3833"/>
      <c r="AW90" s="3833"/>
      <c r="AX90" s="3835"/>
      <c r="AY90" s="3834"/>
      <c r="AZ90" s="3833"/>
      <c r="BA90" s="3835"/>
      <c r="BB90" s="3833"/>
      <c r="BC90" s="3833"/>
      <c r="BD90" s="3833"/>
      <c r="BE90" s="3835"/>
      <c r="BF90" s="3835"/>
      <c r="BG90" s="4166">
        <v>46082</v>
      </c>
      <c r="BH90" s="3829">
        <v>46082</v>
      </c>
      <c r="BI90" s="3836"/>
      <c r="BJ90" s="4166">
        <v>46266</v>
      </c>
      <c r="BK90" s="3829">
        <v>46266</v>
      </c>
      <c r="BL90" s="3836"/>
      <c r="BM90" s="4166" t="s">
        <v>1136</v>
      </c>
      <c r="BN90" s="3829">
        <v>46569</v>
      </c>
      <c r="BO90" s="3836"/>
      <c r="BP90" s="541" t="s">
        <v>4517</v>
      </c>
      <c r="BQ90" s="4187" t="s">
        <v>132</v>
      </c>
      <c r="BR90" s="541"/>
      <c r="BS90" s="541"/>
      <c r="BT90" s="1556">
        <v>44687</v>
      </c>
      <c r="BU90" s="1556">
        <v>45701</v>
      </c>
      <c r="BV90" s="1685" t="s">
        <v>116</v>
      </c>
      <c r="BW90" s="1556">
        <v>45635</v>
      </c>
      <c r="BX90" s="1556">
        <v>45701</v>
      </c>
      <c r="BY90" s="1685" t="s">
        <v>116</v>
      </c>
      <c r="BZ90" s="1556">
        <v>45701</v>
      </c>
      <c r="CA90" s="1556" t="s">
        <v>566</v>
      </c>
      <c r="CB90" s="2149"/>
      <c r="CC90" s="2120"/>
      <c r="CD90" s="12"/>
      <c r="CE90" s="12"/>
      <c r="CF90" s="12"/>
      <c r="CG90" s="18" t="s">
        <v>93</v>
      </c>
    </row>
    <row r="91" spans="1:85" ht="45" customHeight="1" x14ac:dyDescent="0.2">
      <c r="A91" s="3686" t="s">
        <v>1139</v>
      </c>
      <c r="B91" s="3687"/>
      <c r="C91" s="3688" t="s">
        <v>1140</v>
      </c>
      <c r="D91" s="3689" t="s">
        <v>1141</v>
      </c>
      <c r="E91" s="3718" t="s">
        <v>193</v>
      </c>
      <c r="F91" s="3691"/>
      <c r="G91" s="3691"/>
      <c r="H91" s="3692" t="s">
        <v>89</v>
      </c>
      <c r="I91" s="3693" t="s">
        <v>89</v>
      </c>
      <c r="J91" s="3694">
        <v>45404</v>
      </c>
      <c r="K91" s="3694">
        <v>40812</v>
      </c>
      <c r="L91" s="3694"/>
      <c r="M91" s="3866"/>
      <c r="N91" s="3694"/>
      <c r="O91" s="3694"/>
      <c r="P91" s="3696"/>
      <c r="Q91" s="3697"/>
      <c r="R91" s="3698"/>
      <c r="S91" s="3733"/>
      <c r="T91" s="3733"/>
      <c r="U91" s="3794"/>
      <c r="V91" s="3699"/>
      <c r="W91" s="3700" t="b">
        <f t="shared" si="3"/>
        <v>0</v>
      </c>
      <c r="X91" s="3701" t="s">
        <v>228</v>
      </c>
      <c r="Y91" s="3688" t="s">
        <v>229</v>
      </c>
      <c r="Z91" s="3688"/>
      <c r="AA91" s="3702"/>
      <c r="AB91" s="3703"/>
      <c r="AC91" s="3703"/>
      <c r="AD91" s="3704"/>
      <c r="AE91" s="4145"/>
      <c r="AF91" s="3705"/>
      <c r="AG91" s="3706"/>
      <c r="AH91" s="3706"/>
      <c r="AI91" s="3706"/>
      <c r="AJ91" s="3713"/>
      <c r="AK91" s="3707"/>
      <c r="AL91" s="3909"/>
      <c r="AM91" s="3715"/>
      <c r="AN91" s="3706"/>
      <c r="AO91" s="3706"/>
      <c r="AP91" s="3706"/>
      <c r="AQ91" s="4087"/>
      <c r="AR91" s="3708"/>
      <c r="AS91" s="3709"/>
      <c r="AT91" s="3692"/>
      <c r="AU91" s="3709"/>
      <c r="AV91" s="3709"/>
      <c r="AW91" s="3709"/>
      <c r="AX91" s="3692"/>
      <c r="AY91" s="3710"/>
      <c r="AZ91" s="3709"/>
      <c r="BA91" s="3692"/>
      <c r="BB91" s="3709"/>
      <c r="BC91" s="3709"/>
      <c r="BD91" s="3709"/>
      <c r="BE91" s="3692"/>
      <c r="BF91" s="3692"/>
      <c r="BG91" s="4089"/>
      <c r="BH91" s="3706"/>
      <c r="BI91" s="3711"/>
      <c r="BJ91" s="4089"/>
      <c r="BK91" s="3706"/>
      <c r="BL91" s="3711"/>
      <c r="BM91" s="4089"/>
      <c r="BN91" s="3706"/>
      <c r="BO91" s="3711"/>
      <c r="BP91" s="3688"/>
      <c r="BQ91" s="4182"/>
      <c r="BR91" s="3688" t="s">
        <v>1142</v>
      </c>
      <c r="BS91" s="3688"/>
      <c r="BT91" s="3716">
        <v>44257</v>
      </c>
      <c r="BU91" s="3716"/>
      <c r="BV91" s="3695" t="s">
        <v>116</v>
      </c>
      <c r="BW91" s="3716"/>
      <c r="BX91" s="3716">
        <v>45413</v>
      </c>
      <c r="BY91" s="3695" t="s">
        <v>116</v>
      </c>
      <c r="BZ91" s="3716">
        <v>44516</v>
      </c>
      <c r="CA91" s="3716" t="s">
        <v>104</v>
      </c>
      <c r="CB91" s="2682"/>
      <c r="CC91" s="2678" t="s">
        <v>1143</v>
      </c>
      <c r="CD91" s="12"/>
      <c r="CE91" s="12"/>
      <c r="CF91" s="12"/>
      <c r="CG91" s="18"/>
    </row>
    <row r="92" spans="1:85" ht="45" customHeight="1" x14ac:dyDescent="0.2">
      <c r="A92" s="3686" t="s">
        <v>1144</v>
      </c>
      <c r="B92" s="3687"/>
      <c r="C92" s="3688" t="s">
        <v>1145</v>
      </c>
      <c r="D92" s="3868" t="s">
        <v>1146</v>
      </c>
      <c r="E92" s="3690" t="s">
        <v>193</v>
      </c>
      <c r="F92" s="3691"/>
      <c r="G92" s="3691"/>
      <c r="H92" s="3692" t="s">
        <v>89</v>
      </c>
      <c r="I92" s="3693" t="s">
        <v>89</v>
      </c>
      <c r="J92" s="3694">
        <v>44533</v>
      </c>
      <c r="K92" s="3694">
        <v>39542</v>
      </c>
      <c r="L92" s="3694"/>
      <c r="M92" s="3866"/>
      <c r="N92" s="3694"/>
      <c r="O92" s="3694"/>
      <c r="P92" s="3696"/>
      <c r="Q92" s="3697"/>
      <c r="R92" s="3698"/>
      <c r="S92" s="3698"/>
      <c r="T92" s="3698"/>
      <c r="U92" s="3794"/>
      <c r="V92" s="3699"/>
      <c r="W92" s="3700" t="str">
        <f t="shared" si="3"/>
        <v>Yes</v>
      </c>
      <c r="X92" s="3701" t="s">
        <v>93</v>
      </c>
      <c r="Y92" s="3688" t="s">
        <v>94</v>
      </c>
      <c r="Z92" s="3688"/>
      <c r="AA92" s="4707" t="s">
        <v>1147</v>
      </c>
      <c r="AB92" s="4707" t="s">
        <v>1148</v>
      </c>
      <c r="AC92" s="3703"/>
      <c r="AD92" s="3704">
        <v>45689</v>
      </c>
      <c r="AE92" s="4145" t="s">
        <v>1149</v>
      </c>
      <c r="AF92" s="3705"/>
      <c r="AG92" s="3728" t="s">
        <v>1149</v>
      </c>
      <c r="AH92" s="3706"/>
      <c r="AI92" s="3706"/>
      <c r="AJ92" s="3713"/>
      <c r="AK92" s="3707"/>
      <c r="AL92" s="3909"/>
      <c r="AM92" s="3714"/>
      <c r="AN92" s="3706"/>
      <c r="AO92" s="3706"/>
      <c r="AP92" s="3706"/>
      <c r="AQ92" s="3695"/>
      <c r="AR92" s="3708"/>
      <c r="AS92" s="3709"/>
      <c r="AT92" s="3692"/>
      <c r="AU92" s="3709"/>
      <c r="AV92" s="3709"/>
      <c r="AW92" s="3709"/>
      <c r="AX92" s="3692"/>
      <c r="AY92" s="3710"/>
      <c r="AZ92" s="3709"/>
      <c r="BA92" s="3692"/>
      <c r="BB92" s="3709"/>
      <c r="BC92" s="3709"/>
      <c r="BD92" s="3709"/>
      <c r="BE92" s="3692"/>
      <c r="BF92" s="3692"/>
      <c r="BG92" s="4089" t="s">
        <v>1150</v>
      </c>
      <c r="BH92" s="3728" t="s">
        <v>1150</v>
      </c>
      <c r="BI92" s="3711"/>
      <c r="BJ92" s="4089" t="s">
        <v>1151</v>
      </c>
      <c r="BK92" s="3728" t="s">
        <v>1151</v>
      </c>
      <c r="BL92" s="3711"/>
      <c r="BM92" s="4089"/>
      <c r="BN92" s="3706"/>
      <c r="BO92" s="3711"/>
      <c r="BP92" s="3688" t="s">
        <v>1152</v>
      </c>
      <c r="BQ92" s="4182" t="s">
        <v>1153</v>
      </c>
      <c r="BR92" s="3712" t="s">
        <v>1154</v>
      </c>
      <c r="BS92" s="3688"/>
      <c r="BT92" s="3716">
        <v>45320</v>
      </c>
      <c r="BU92" s="3716">
        <v>45908</v>
      </c>
      <c r="BV92" s="3695" t="s">
        <v>116</v>
      </c>
      <c r="BW92" s="3716"/>
      <c r="BX92" s="3716">
        <v>45908</v>
      </c>
      <c r="BY92" s="3695" t="s">
        <v>116</v>
      </c>
      <c r="BZ92" s="3716">
        <v>45908</v>
      </c>
      <c r="CA92" s="3716" t="s">
        <v>104</v>
      </c>
      <c r="CB92" s="1556"/>
      <c r="CC92" s="542"/>
      <c r="CD92" s="12"/>
      <c r="CE92" s="12"/>
      <c r="CF92" s="12"/>
      <c r="CG92" s="18"/>
    </row>
    <row r="93" spans="1:85" ht="50.25" customHeight="1" x14ac:dyDescent="0.2">
      <c r="A93" s="3022" t="s">
        <v>1155</v>
      </c>
      <c r="B93" s="3307"/>
      <c r="C93" s="2275" t="s">
        <v>1156</v>
      </c>
      <c r="D93" s="2600" t="s">
        <v>1157</v>
      </c>
      <c r="E93" s="1704">
        <v>2086</v>
      </c>
      <c r="F93" s="1665" t="s">
        <v>1083</v>
      </c>
      <c r="G93" s="1665" t="s">
        <v>1158</v>
      </c>
      <c r="H93" s="2605" t="s">
        <v>89</v>
      </c>
      <c r="I93" s="1666" t="s">
        <v>194</v>
      </c>
      <c r="J93" s="1667">
        <v>41988</v>
      </c>
      <c r="K93" s="1668"/>
      <c r="L93" s="1668"/>
      <c r="M93" s="2006"/>
      <c r="N93" s="1667"/>
      <c r="O93" s="1667"/>
      <c r="P93" s="1667"/>
      <c r="Q93" s="1693"/>
      <c r="R93" s="2602"/>
      <c r="S93" s="2602"/>
      <c r="T93" s="2602"/>
      <c r="U93" s="3793">
        <v>43800</v>
      </c>
      <c r="V93" s="5101" t="s">
        <v>1159</v>
      </c>
      <c r="W93" s="1695" t="str">
        <f t="shared" si="3"/>
        <v>Yes</v>
      </c>
      <c r="X93" s="1672" t="s">
        <v>93</v>
      </c>
      <c r="Y93" s="1376" t="s">
        <v>94</v>
      </c>
      <c r="Z93" s="1666"/>
      <c r="AA93" s="2314" t="s">
        <v>1160</v>
      </c>
      <c r="AB93" s="2314" t="s">
        <v>1161</v>
      </c>
      <c r="AC93" s="2314" t="s">
        <v>1162</v>
      </c>
      <c r="AD93" s="2731">
        <v>43374</v>
      </c>
      <c r="AE93" s="4147">
        <v>43525</v>
      </c>
      <c r="AF93" s="1731" t="s">
        <v>1163</v>
      </c>
      <c r="AG93" s="1674">
        <v>43525</v>
      </c>
      <c r="AH93" s="1674">
        <v>43682</v>
      </c>
      <c r="AI93" s="1674">
        <v>43749</v>
      </c>
      <c r="AJ93" s="3006" t="s">
        <v>1164</v>
      </c>
      <c r="AK93" s="1677" t="s">
        <v>1165</v>
      </c>
      <c r="AL93" s="7441" t="s">
        <v>1166</v>
      </c>
      <c r="AM93" s="7188" t="s">
        <v>1167</v>
      </c>
      <c r="AN93" s="1674">
        <v>44470</v>
      </c>
      <c r="AO93" s="1674">
        <v>44480</v>
      </c>
      <c r="AP93" s="1674">
        <v>44536</v>
      </c>
      <c r="AQ93" s="1666" t="s">
        <v>1168</v>
      </c>
      <c r="AR93" s="1697"/>
      <c r="AS93" s="2295">
        <v>44713</v>
      </c>
      <c r="AT93" s="2605" t="s">
        <v>270</v>
      </c>
      <c r="AU93" s="2295">
        <v>44713</v>
      </c>
      <c r="AV93" s="2295"/>
      <c r="AW93" s="2295"/>
      <c r="AX93" s="2605"/>
      <c r="AY93" s="2606"/>
      <c r="AZ93" s="2295"/>
      <c r="BA93" s="2605"/>
      <c r="BB93" s="2295"/>
      <c r="BC93" s="2295"/>
      <c r="BD93" s="2295"/>
      <c r="BE93" s="2605"/>
      <c r="BF93" s="2605"/>
      <c r="BG93" s="4158">
        <v>44896</v>
      </c>
      <c r="BH93" s="1674">
        <v>44896</v>
      </c>
      <c r="BI93" s="1683"/>
      <c r="BJ93" s="4158">
        <v>45017</v>
      </c>
      <c r="BK93" s="1674">
        <v>45017</v>
      </c>
      <c r="BL93" s="1683"/>
      <c r="BM93" s="4158">
        <v>45352</v>
      </c>
      <c r="BN93" s="1674">
        <v>45352</v>
      </c>
      <c r="BO93" s="1683"/>
      <c r="BP93" s="1376" t="s">
        <v>1169</v>
      </c>
      <c r="BQ93" s="4184"/>
      <c r="BR93" s="2300"/>
      <c r="BS93" s="1376"/>
      <c r="BT93" s="1684">
        <v>44547</v>
      </c>
      <c r="BU93" s="1684">
        <v>44477</v>
      </c>
      <c r="BV93" s="1666" t="s">
        <v>116</v>
      </c>
      <c r="BW93" s="1684">
        <v>44547</v>
      </c>
      <c r="BX93" s="1684">
        <v>44477</v>
      </c>
      <c r="BY93" s="1666" t="s">
        <v>116</v>
      </c>
      <c r="BZ93" s="1684"/>
      <c r="CA93" s="2319" t="s">
        <v>117</v>
      </c>
      <c r="CB93" s="1684"/>
      <c r="CC93" s="1376" t="s">
        <v>1170</v>
      </c>
      <c r="CD93" s="12"/>
      <c r="CE93" s="12"/>
      <c r="CF93" s="12"/>
      <c r="CG93" s="18"/>
    </row>
    <row r="94" spans="1:85" ht="45" customHeight="1" x14ac:dyDescent="0.2">
      <c r="A94" s="1412" t="s">
        <v>1171</v>
      </c>
      <c r="B94" s="3304"/>
      <c r="C94" s="1381" t="s">
        <v>1172</v>
      </c>
      <c r="D94" s="1380" t="s">
        <v>4518</v>
      </c>
      <c r="E94" s="7352" t="s">
        <v>566</v>
      </c>
      <c r="F94" s="1385"/>
      <c r="G94" s="1387">
        <v>2040</v>
      </c>
      <c r="H94" s="1413" t="s">
        <v>89</v>
      </c>
      <c r="I94" s="1414" t="s">
        <v>89</v>
      </c>
      <c r="J94" s="1389">
        <v>42760</v>
      </c>
      <c r="K94" s="1389"/>
      <c r="L94" s="1389"/>
      <c r="M94" s="2002"/>
      <c r="N94" s="1389"/>
      <c r="O94" s="1389"/>
      <c r="P94" s="1388"/>
      <c r="Q94" s="1415"/>
      <c r="R94" s="1416"/>
      <c r="S94" s="1416"/>
      <c r="T94" s="1416"/>
      <c r="U94" s="3792">
        <v>44531</v>
      </c>
      <c r="V94" s="1434" t="s">
        <v>1174</v>
      </c>
      <c r="W94" s="1391" t="str">
        <f t="shared" si="3"/>
        <v>Yes</v>
      </c>
      <c r="X94" s="1392" t="s">
        <v>93</v>
      </c>
      <c r="Y94" s="108" t="s">
        <v>94</v>
      </c>
      <c r="Z94" s="108"/>
      <c r="AA94" s="2761" t="s">
        <v>1175</v>
      </c>
      <c r="AB94" s="2761" t="s">
        <v>4519</v>
      </c>
      <c r="AC94" s="2926"/>
      <c r="AD94" s="1418">
        <v>45139</v>
      </c>
      <c r="AE94" s="1570" t="s">
        <v>4520</v>
      </c>
      <c r="AF94" s="1419" t="s">
        <v>343</v>
      </c>
      <c r="AG94" s="1396">
        <v>45413</v>
      </c>
      <c r="AH94" s="1397"/>
      <c r="AI94" s="1397"/>
      <c r="AJ94" s="3008"/>
      <c r="AK94" s="1399"/>
      <c r="AL94" s="7368"/>
      <c r="AM94" s="7372"/>
      <c r="AN94" s="1396"/>
      <c r="AO94" s="1397"/>
      <c r="AP94" s="1397"/>
      <c r="AQ94" s="1398"/>
      <c r="AR94" s="1400"/>
      <c r="AS94" s="1420"/>
      <c r="AT94" s="1421"/>
      <c r="AU94" s="1422"/>
      <c r="AV94" s="1423"/>
      <c r="AW94" s="1423"/>
      <c r="AX94" s="1424"/>
      <c r="AY94" s="1425"/>
      <c r="AZ94" s="1420"/>
      <c r="BA94" s="1421"/>
      <c r="BB94" s="1422"/>
      <c r="BC94" s="1423"/>
      <c r="BD94" s="1423"/>
      <c r="BE94" s="1424"/>
      <c r="BF94" s="1424"/>
      <c r="BG94" s="4085" t="s">
        <v>4521</v>
      </c>
      <c r="BH94" s="1396">
        <v>45689</v>
      </c>
      <c r="BI94" s="1408"/>
      <c r="BJ94" s="4085">
        <v>45901</v>
      </c>
      <c r="BK94" s="1396">
        <v>45901</v>
      </c>
      <c r="BL94" s="1408"/>
      <c r="BM94" s="4085">
        <v>46143</v>
      </c>
      <c r="BN94" s="1396">
        <v>46143</v>
      </c>
      <c r="BO94" s="1408"/>
      <c r="BP94" s="540" t="s">
        <v>4522</v>
      </c>
      <c r="BQ94" s="627" t="s">
        <v>1192</v>
      </c>
      <c r="BR94" s="1178"/>
      <c r="BS94" s="540"/>
      <c r="BT94" s="1409">
        <v>45595</v>
      </c>
      <c r="BU94" s="1409">
        <v>45320</v>
      </c>
      <c r="BV94" s="1410" t="s">
        <v>116</v>
      </c>
      <c r="BW94" s="1409">
        <v>45427</v>
      </c>
      <c r="BX94" s="1409">
        <v>45686</v>
      </c>
      <c r="BY94" s="1410" t="s">
        <v>116</v>
      </c>
      <c r="BZ94" s="1409">
        <v>45686</v>
      </c>
      <c r="CA94" s="1409" t="s">
        <v>566</v>
      </c>
      <c r="CB94" s="1409"/>
      <c r="CC94" s="540" t="s">
        <v>579</v>
      </c>
      <c r="CD94" s="12"/>
      <c r="CE94" s="12"/>
      <c r="CF94" s="12"/>
      <c r="CG94" s="18"/>
    </row>
    <row r="95" spans="1:85" ht="45" customHeight="1" x14ac:dyDescent="0.2">
      <c r="A95" s="1412" t="s">
        <v>1178</v>
      </c>
      <c r="B95" s="3304"/>
      <c r="C95" s="1381" t="s">
        <v>1179</v>
      </c>
      <c r="D95" s="1380" t="s">
        <v>635</v>
      </c>
      <c r="E95" s="7352">
        <v>2334</v>
      </c>
      <c r="F95" s="1387">
        <v>2017</v>
      </c>
      <c r="G95" s="1387">
        <v>2040</v>
      </c>
      <c r="H95" s="1413" t="s">
        <v>89</v>
      </c>
      <c r="I95" s="1414" t="s">
        <v>89</v>
      </c>
      <c r="J95" s="1389">
        <v>43076</v>
      </c>
      <c r="K95" s="1389"/>
      <c r="L95" s="1389" t="s">
        <v>90</v>
      </c>
      <c r="M95" s="2002" t="s">
        <v>515</v>
      </c>
      <c r="N95" s="1389"/>
      <c r="O95" s="1389"/>
      <c r="P95" s="1388"/>
      <c r="Q95" s="1415"/>
      <c r="R95" s="1416"/>
      <c r="S95" s="1416"/>
      <c r="T95" s="1416"/>
      <c r="U95" s="3805" t="s">
        <v>1180</v>
      </c>
      <c r="V95" s="1434" t="s">
        <v>1181</v>
      </c>
      <c r="W95" s="1391" t="s">
        <v>93</v>
      </c>
      <c r="X95" s="1392" t="s">
        <v>93</v>
      </c>
      <c r="Y95" s="108" t="s">
        <v>94</v>
      </c>
      <c r="Z95" s="1449"/>
      <c r="AA95" s="2761" t="s">
        <v>1182</v>
      </c>
      <c r="AB95" s="82" t="s">
        <v>1183</v>
      </c>
      <c r="AC95" s="2967"/>
      <c r="AD95" s="1418">
        <v>45658</v>
      </c>
      <c r="AE95" s="1570">
        <v>45352</v>
      </c>
      <c r="AF95" s="1419" t="s">
        <v>1184</v>
      </c>
      <c r="AG95" s="1396">
        <v>45352</v>
      </c>
      <c r="AH95" s="1397">
        <v>45421</v>
      </c>
      <c r="AI95" s="1397">
        <v>45463</v>
      </c>
      <c r="AJ95" s="132" t="s">
        <v>1185</v>
      </c>
      <c r="AK95" s="1399"/>
      <c r="AL95" s="1420">
        <v>46023</v>
      </c>
      <c r="AM95" s="1419" t="s">
        <v>1186</v>
      </c>
      <c r="AN95" s="1396">
        <v>46023</v>
      </c>
      <c r="AO95" s="1397"/>
      <c r="AP95" s="1397"/>
      <c r="AQ95" s="1398"/>
      <c r="AR95" s="1400"/>
      <c r="AS95" s="1420"/>
      <c r="AT95" s="1421"/>
      <c r="AU95" s="1422"/>
      <c r="AV95" s="1423"/>
      <c r="AW95" s="1423"/>
      <c r="AX95" s="1424"/>
      <c r="AY95" s="1425"/>
      <c r="AZ95" s="1420"/>
      <c r="BA95" s="1421"/>
      <c r="BB95" s="1422"/>
      <c r="BC95" s="1423"/>
      <c r="BD95" s="1423"/>
      <c r="BE95" s="1424"/>
      <c r="BF95" s="1424"/>
      <c r="BG95" s="4085">
        <v>46235</v>
      </c>
      <c r="BH95" s="1396">
        <v>46235</v>
      </c>
      <c r="BI95" s="1408"/>
      <c r="BJ95" s="4085">
        <v>46357</v>
      </c>
      <c r="BK95" s="1396">
        <v>46357</v>
      </c>
      <c r="BL95" s="1408"/>
      <c r="BM95" s="4085">
        <v>46631</v>
      </c>
      <c r="BN95" s="1396">
        <v>46631</v>
      </c>
      <c r="BO95" s="1408"/>
      <c r="BP95" s="542"/>
      <c r="BQ95" s="4189" t="s">
        <v>409</v>
      </c>
      <c r="BR95" s="1178"/>
      <c r="BS95" s="544"/>
      <c r="BT95" s="1409">
        <v>45392</v>
      </c>
      <c r="BU95" s="1409">
        <v>45700</v>
      </c>
      <c r="BV95" s="1410" t="s">
        <v>116</v>
      </c>
      <c r="BW95" s="1409">
        <v>45321</v>
      </c>
      <c r="BX95" s="1409">
        <v>45700</v>
      </c>
      <c r="BY95" s="1410" t="s">
        <v>116</v>
      </c>
      <c r="BZ95" s="1409">
        <v>45700</v>
      </c>
      <c r="CA95" s="1409" t="s">
        <v>566</v>
      </c>
      <c r="CB95" s="1409"/>
      <c r="CC95" s="540" t="s">
        <v>105</v>
      </c>
      <c r="CD95" s="12"/>
      <c r="CE95" s="12"/>
      <c r="CF95" s="12"/>
      <c r="CG95" s="18"/>
    </row>
    <row r="96" spans="1:85" ht="45" customHeight="1" x14ac:dyDescent="0.2">
      <c r="A96" s="3686" t="s">
        <v>1188</v>
      </c>
      <c r="B96" s="3687"/>
      <c r="C96" s="3688" t="s">
        <v>1189</v>
      </c>
      <c r="D96" s="3868" t="s">
        <v>121</v>
      </c>
      <c r="E96" s="3690" t="s">
        <v>226</v>
      </c>
      <c r="F96" s="3691"/>
      <c r="G96" s="3691"/>
      <c r="H96" s="3692" t="s">
        <v>89</v>
      </c>
      <c r="I96" s="3693" t="s">
        <v>89</v>
      </c>
      <c r="J96" s="3694">
        <v>44462</v>
      </c>
      <c r="K96" s="3694">
        <v>41047</v>
      </c>
      <c r="L96" s="3694"/>
      <c r="M96" s="3866"/>
      <c r="N96" s="3694"/>
      <c r="O96" s="3694"/>
      <c r="P96" s="3696"/>
      <c r="Q96" s="3697"/>
      <c r="R96" s="3698"/>
      <c r="S96" s="3698"/>
      <c r="T96" s="3698"/>
      <c r="U96" s="3794"/>
      <c r="V96" s="3699"/>
      <c r="W96" s="3700" t="b">
        <f t="shared" ref="W96:W103" si="4">IF(OR(X96="Yes", Y96="Web-page timetable", Z96="YES"), "Yes")</f>
        <v>0</v>
      </c>
      <c r="X96" s="3701" t="s">
        <v>228</v>
      </c>
      <c r="Y96" s="3688" t="s">
        <v>229</v>
      </c>
      <c r="Z96" s="3688"/>
      <c r="AA96" s="4628" t="s">
        <v>226</v>
      </c>
      <c r="AB96" s="4628" t="s">
        <v>226</v>
      </c>
      <c r="AC96" s="3703"/>
      <c r="AD96" s="3704" t="s">
        <v>1190</v>
      </c>
      <c r="AE96" s="4145"/>
      <c r="AF96" s="3705"/>
      <c r="AG96" s="3706"/>
      <c r="AH96" s="3706"/>
      <c r="AI96" s="3706"/>
      <c r="AJ96" s="3713"/>
      <c r="AK96" s="3707"/>
      <c r="AL96" s="3909"/>
      <c r="AM96" s="3714"/>
      <c r="AN96" s="3706"/>
      <c r="AO96" s="3706"/>
      <c r="AP96" s="3706"/>
      <c r="AQ96" s="3695"/>
      <c r="AR96" s="3708"/>
      <c r="AS96" s="3709"/>
      <c r="AT96" s="3692"/>
      <c r="AU96" s="3709"/>
      <c r="AV96" s="3709"/>
      <c r="AW96" s="3709"/>
      <c r="AX96" s="3692"/>
      <c r="AY96" s="3710"/>
      <c r="AZ96" s="3709"/>
      <c r="BA96" s="3692"/>
      <c r="BB96" s="3709"/>
      <c r="BC96" s="3709"/>
      <c r="BD96" s="3709"/>
      <c r="BE96" s="3692"/>
      <c r="BF96" s="3692"/>
      <c r="BG96" s="4089"/>
      <c r="BH96" s="3706"/>
      <c r="BI96" s="3711"/>
      <c r="BJ96" s="4089"/>
      <c r="BK96" s="3706"/>
      <c r="BL96" s="3711"/>
      <c r="BM96" s="4089"/>
      <c r="BN96" s="3706"/>
      <c r="BO96" s="3711"/>
      <c r="BP96" s="3688" t="s">
        <v>1191</v>
      </c>
      <c r="BQ96" s="4182" t="s">
        <v>1192</v>
      </c>
      <c r="BR96" s="3712" t="s">
        <v>1193</v>
      </c>
      <c r="BS96" s="3870"/>
      <c r="BT96" s="3716" t="s">
        <v>1194</v>
      </c>
      <c r="BU96" s="3716">
        <v>45014</v>
      </c>
      <c r="BV96" s="3695" t="s">
        <v>116</v>
      </c>
      <c r="BW96" s="3716"/>
      <c r="BX96" s="3716"/>
      <c r="BY96" s="3695"/>
      <c r="BZ96" s="3716"/>
      <c r="CA96" s="3716" t="s">
        <v>104</v>
      </c>
      <c r="CB96" s="1556"/>
      <c r="CC96" s="542"/>
      <c r="CD96" s="12"/>
      <c r="CE96" s="12"/>
      <c r="CF96" s="12"/>
      <c r="CG96" s="18" t="s">
        <v>93</v>
      </c>
    </row>
    <row r="97" spans="1:85" ht="45" customHeight="1" x14ac:dyDescent="0.2">
      <c r="A97" s="1581" t="s">
        <v>1195</v>
      </c>
      <c r="B97" s="3316"/>
      <c r="C97" s="1426" t="s">
        <v>1196</v>
      </c>
      <c r="D97" s="1713" t="s">
        <v>1197</v>
      </c>
      <c r="E97" s="3856">
        <v>2145</v>
      </c>
      <c r="F97" s="1563">
        <v>2026</v>
      </c>
      <c r="G97" s="1563">
        <v>2043</v>
      </c>
      <c r="H97" s="2471" t="s">
        <v>89</v>
      </c>
      <c r="I97" s="1563" t="s">
        <v>89</v>
      </c>
      <c r="J97" s="1506" t="s">
        <v>459</v>
      </c>
      <c r="K97" s="1506"/>
      <c r="L97" s="1506" t="s">
        <v>90</v>
      </c>
      <c r="M97" s="3942" t="s">
        <v>1198</v>
      </c>
      <c r="N97" s="1506"/>
      <c r="O97" s="1506"/>
      <c r="P97" s="1506"/>
      <c r="Q97" s="1632"/>
      <c r="R97" s="1625"/>
      <c r="S97" s="1625"/>
      <c r="T97" s="1625"/>
      <c r="U97" s="3809"/>
      <c r="V97" s="3749"/>
      <c r="W97" s="3750" t="str">
        <f t="shared" si="4"/>
        <v>Yes</v>
      </c>
      <c r="X97" s="3751" t="s">
        <v>93</v>
      </c>
      <c r="Y97" s="1426" t="s">
        <v>94</v>
      </c>
      <c r="Z97" s="1563"/>
      <c r="AA97" s="4723" t="s">
        <v>1199</v>
      </c>
      <c r="AB97" s="4708" t="s">
        <v>1200</v>
      </c>
      <c r="AC97" s="4714"/>
      <c r="AD97" s="3589">
        <v>45717</v>
      </c>
      <c r="AE97" s="4132">
        <v>44197</v>
      </c>
      <c r="AF97" s="3754" t="s">
        <v>1201</v>
      </c>
      <c r="AG97" s="3755">
        <v>44197</v>
      </c>
      <c r="AH97" s="3755">
        <v>44197</v>
      </c>
      <c r="AI97" s="3755"/>
      <c r="AJ97" s="3756"/>
      <c r="AK97" s="3757"/>
      <c r="AL97" s="3759">
        <v>45870</v>
      </c>
      <c r="AM97" s="3754" t="s">
        <v>1202</v>
      </c>
      <c r="AN97" s="3755">
        <v>45887</v>
      </c>
      <c r="AO97" s="3755">
        <v>45943</v>
      </c>
      <c r="AP97" s="3755">
        <v>45943</v>
      </c>
      <c r="AQ97" s="4722" t="s">
        <v>1203</v>
      </c>
      <c r="AR97" s="3758"/>
      <c r="AS97" s="3759"/>
      <c r="AT97" s="4019"/>
      <c r="AU97" s="3759"/>
      <c r="AV97" s="3759"/>
      <c r="AW97" s="3759"/>
      <c r="AX97" s="2471"/>
      <c r="AY97" s="3760"/>
      <c r="AZ97" s="3759"/>
      <c r="BA97" s="2471"/>
      <c r="BB97" s="3759"/>
      <c r="BC97" s="3759"/>
      <c r="BD97" s="3759"/>
      <c r="BE97" s="2471"/>
      <c r="BF97" s="2471"/>
      <c r="BG97" s="4160">
        <v>46235</v>
      </c>
      <c r="BH97" s="3755">
        <v>46235</v>
      </c>
      <c r="BI97" s="3590"/>
      <c r="BJ97" s="4160">
        <v>46357</v>
      </c>
      <c r="BK97" s="3755">
        <v>46357</v>
      </c>
      <c r="BL97" s="3590"/>
      <c r="BM97" s="4160" t="s">
        <v>276</v>
      </c>
      <c r="BN97" s="3755">
        <v>46753</v>
      </c>
      <c r="BO97" s="3590"/>
      <c r="BP97" s="1426" t="s">
        <v>1204</v>
      </c>
      <c r="BQ97" s="3913" t="s">
        <v>355</v>
      </c>
      <c r="BR97" s="3591"/>
      <c r="BS97" s="1426"/>
      <c r="BT97" s="3592">
        <v>45932</v>
      </c>
      <c r="BU97" s="3592">
        <v>45716</v>
      </c>
      <c r="BV97" s="1563" t="s">
        <v>116</v>
      </c>
      <c r="BW97" s="3592">
        <v>45681</v>
      </c>
      <c r="BX97" s="3592">
        <v>45932</v>
      </c>
      <c r="BY97" s="1563" t="s">
        <v>116</v>
      </c>
      <c r="BZ97" s="3592">
        <v>45932</v>
      </c>
      <c r="CA97" s="3592" t="s">
        <v>262</v>
      </c>
      <c r="CB97" s="1409"/>
      <c r="CC97" s="540" t="s">
        <v>105</v>
      </c>
      <c r="CD97" s="12"/>
      <c r="CE97" s="12"/>
      <c r="CF97" s="12"/>
      <c r="CG97" s="18"/>
    </row>
    <row r="98" spans="1:85" ht="45" customHeight="1" x14ac:dyDescent="0.2">
      <c r="A98" s="2121" t="s">
        <v>1205</v>
      </c>
      <c r="B98" s="3308"/>
      <c r="C98" s="2120" t="s">
        <v>1206</v>
      </c>
      <c r="D98" s="2120" t="s">
        <v>635</v>
      </c>
      <c r="E98" s="3133">
        <v>2117</v>
      </c>
      <c r="F98" s="2124" t="s">
        <v>337</v>
      </c>
      <c r="G98" s="2124" t="s">
        <v>266</v>
      </c>
      <c r="H98" s="2141" t="s">
        <v>89</v>
      </c>
      <c r="I98" s="2141" t="s">
        <v>89</v>
      </c>
      <c r="J98" s="2129">
        <v>45581</v>
      </c>
      <c r="K98" s="2129">
        <v>40233</v>
      </c>
      <c r="L98" s="2127" t="s">
        <v>90</v>
      </c>
      <c r="M98" s="2128" t="s">
        <v>169</v>
      </c>
      <c r="N98" s="2127"/>
      <c r="O98" s="2127"/>
      <c r="P98" s="2129">
        <v>44855</v>
      </c>
      <c r="Q98" s="2130">
        <v>45016</v>
      </c>
      <c r="R98" s="2131">
        <v>45555</v>
      </c>
      <c r="S98" s="2131"/>
      <c r="T98" s="2131"/>
      <c r="U98" s="3796"/>
      <c r="V98" s="2133"/>
      <c r="W98" s="2134" t="b">
        <f t="shared" si="4"/>
        <v>0</v>
      </c>
      <c r="X98" s="2135" t="s">
        <v>111</v>
      </c>
      <c r="Y98" s="2120" t="s">
        <v>94</v>
      </c>
      <c r="Z98" s="3004"/>
      <c r="AA98" s="4289" t="s">
        <v>1207</v>
      </c>
      <c r="AB98" s="4289" t="s">
        <v>1208</v>
      </c>
      <c r="AC98" s="2922"/>
      <c r="AD98" s="2140">
        <v>45689</v>
      </c>
      <c r="AE98" s="2485">
        <v>44197</v>
      </c>
      <c r="AF98" s="2139"/>
      <c r="AG98" s="2140">
        <v>44197</v>
      </c>
      <c r="AH98" s="2140">
        <v>44216</v>
      </c>
      <c r="AI98" s="2140">
        <v>44272</v>
      </c>
      <c r="AJ98" s="3016" t="s">
        <v>1209</v>
      </c>
      <c r="AK98" s="2142"/>
      <c r="AL98" s="4146"/>
      <c r="AM98" s="2143"/>
      <c r="AN98" s="2140"/>
      <c r="AO98" s="2140"/>
      <c r="AP98" s="2140"/>
      <c r="AQ98" s="2141"/>
      <c r="AR98" s="2144"/>
      <c r="AS98" s="2145"/>
      <c r="AT98" s="2125"/>
      <c r="AU98" s="2475"/>
      <c r="AV98" s="2145"/>
      <c r="AW98" s="2145"/>
      <c r="AX98" s="2125"/>
      <c r="AY98" s="2146"/>
      <c r="AZ98" s="2145"/>
      <c r="BA98" s="2125"/>
      <c r="BB98" s="2475"/>
      <c r="BC98" s="2145"/>
      <c r="BD98" s="2145"/>
      <c r="BE98" s="2125"/>
      <c r="BF98" s="2125"/>
      <c r="BG98" s="4161">
        <v>44835</v>
      </c>
      <c r="BH98" s="2140">
        <v>44835</v>
      </c>
      <c r="BI98" s="2140">
        <v>44855</v>
      </c>
      <c r="BJ98" s="4161" t="s">
        <v>1210</v>
      </c>
      <c r="BK98" s="2140">
        <v>44986</v>
      </c>
      <c r="BL98" s="2148">
        <v>45016</v>
      </c>
      <c r="BM98" s="4167">
        <v>2024</v>
      </c>
      <c r="BN98" s="3206" t="s">
        <v>1211</v>
      </c>
      <c r="BO98" s="2148">
        <v>45581</v>
      </c>
      <c r="BP98" s="2120" t="s">
        <v>1212</v>
      </c>
      <c r="BQ98" s="4185" t="s">
        <v>132</v>
      </c>
      <c r="BR98" s="2120" t="s">
        <v>1213</v>
      </c>
      <c r="BS98" s="2120"/>
      <c r="BT98" s="2149">
        <v>44782</v>
      </c>
      <c r="BU98" s="2149">
        <v>45937</v>
      </c>
      <c r="BV98" s="2141" t="s">
        <v>116</v>
      </c>
      <c r="BW98" s="2149">
        <v>45937</v>
      </c>
      <c r="BX98" s="2149">
        <v>44860</v>
      </c>
      <c r="BY98" s="2141" t="s">
        <v>116</v>
      </c>
      <c r="BZ98" s="2149">
        <v>45937</v>
      </c>
      <c r="CA98" s="2149" t="s">
        <v>1214</v>
      </c>
      <c r="CB98" s="2623"/>
      <c r="CC98" s="2186" t="s">
        <v>1215</v>
      </c>
      <c r="CD98" s="12"/>
      <c r="CE98" s="12"/>
      <c r="CF98" s="12"/>
      <c r="CG98" s="18"/>
    </row>
    <row r="99" spans="1:85" ht="45" customHeight="1" x14ac:dyDescent="0.2">
      <c r="A99" s="1688"/>
      <c r="B99" s="3307" t="s">
        <v>1216</v>
      </c>
      <c r="C99" s="1703" t="s">
        <v>1217</v>
      </c>
      <c r="D99" s="1689" t="s">
        <v>1218</v>
      </c>
      <c r="E99" s="1690">
        <v>2044</v>
      </c>
      <c r="F99" s="1665" t="s">
        <v>337</v>
      </c>
      <c r="G99" s="1665" t="s">
        <v>931</v>
      </c>
      <c r="H99" s="1680" t="s">
        <v>89</v>
      </c>
      <c r="I99" s="1691" t="s">
        <v>194</v>
      </c>
      <c r="J99" s="1668">
        <v>40577</v>
      </c>
      <c r="K99" s="1668"/>
      <c r="L99" s="1668" t="s">
        <v>90</v>
      </c>
      <c r="M99" s="2006"/>
      <c r="N99" s="1668" t="s">
        <v>583</v>
      </c>
      <c r="O99" s="1668"/>
      <c r="P99" s="1667"/>
      <c r="Q99" s="1705"/>
      <c r="R99" s="1669"/>
      <c r="S99" s="1706"/>
      <c r="T99" s="1706"/>
      <c r="U99" s="3793"/>
      <c r="V99" s="1671"/>
      <c r="W99" s="1695" t="str">
        <f t="shared" si="4"/>
        <v>Yes</v>
      </c>
      <c r="X99" s="1672" t="s">
        <v>93</v>
      </c>
      <c r="Y99" s="1376" t="s">
        <v>267</v>
      </c>
      <c r="Z99" s="1376"/>
      <c r="AA99" s="2313" t="s">
        <v>1219</v>
      </c>
      <c r="AB99" s="2314" t="s">
        <v>1219</v>
      </c>
      <c r="AC99" s="2314"/>
      <c r="AD99" s="1682">
        <v>44682</v>
      </c>
      <c r="AE99" s="4147" t="s">
        <v>1220</v>
      </c>
      <c r="AF99" s="1676" t="s">
        <v>364</v>
      </c>
      <c r="AG99" s="1674">
        <v>42917</v>
      </c>
      <c r="AH99" s="1674">
        <v>42917</v>
      </c>
      <c r="AI99" s="1674">
        <v>42979</v>
      </c>
      <c r="AJ99" s="3006" t="s">
        <v>1221</v>
      </c>
      <c r="AK99" s="5225" t="s">
        <v>1222</v>
      </c>
      <c r="AL99" s="7165" t="s">
        <v>1223</v>
      </c>
      <c r="AM99" s="7149" t="s">
        <v>1224</v>
      </c>
      <c r="AN99" s="1674">
        <v>44409</v>
      </c>
      <c r="AO99" s="1674">
        <v>44424</v>
      </c>
      <c r="AP99" s="1674">
        <v>44480</v>
      </c>
      <c r="AQ99" s="1666" t="s">
        <v>1225</v>
      </c>
      <c r="AR99" s="1697"/>
      <c r="AS99" s="1679" t="s">
        <v>1226</v>
      </c>
      <c r="AT99" s="1707" t="s">
        <v>1227</v>
      </c>
      <c r="AU99" s="1679">
        <v>44743</v>
      </c>
      <c r="AV99" s="1679"/>
      <c r="AW99" s="1679"/>
      <c r="AX99" s="1680"/>
      <c r="AY99" s="1698"/>
      <c r="AZ99" s="1679"/>
      <c r="BA99" s="1680"/>
      <c r="BB99" s="1679"/>
      <c r="BC99" s="1679"/>
      <c r="BD99" s="1679"/>
      <c r="BE99" s="1680"/>
      <c r="BF99" s="1680"/>
      <c r="BG99" s="4158" t="s">
        <v>1228</v>
      </c>
      <c r="BH99" s="1674">
        <v>44835</v>
      </c>
      <c r="BI99" s="1683"/>
      <c r="BJ99" s="4158" t="s">
        <v>1229</v>
      </c>
      <c r="BK99" s="1674">
        <v>44986</v>
      </c>
      <c r="BL99" s="1683"/>
      <c r="BM99" s="4158" t="s">
        <v>1230</v>
      </c>
      <c r="BN99" s="1674">
        <v>45352</v>
      </c>
      <c r="BO99" s="1683"/>
      <c r="BP99" s="1376" t="s">
        <v>1231</v>
      </c>
      <c r="BQ99" s="4184"/>
      <c r="BR99" s="1376"/>
      <c r="BS99" s="1376" t="s">
        <v>1232</v>
      </c>
      <c r="BT99" s="1684">
        <v>44672</v>
      </c>
      <c r="BU99" s="1684">
        <v>44713</v>
      </c>
      <c r="BV99" s="1666" t="s">
        <v>116</v>
      </c>
      <c r="BW99" s="1684">
        <v>44758</v>
      </c>
      <c r="BX99" s="3491">
        <v>44713</v>
      </c>
      <c r="BY99" s="1666" t="s">
        <v>116</v>
      </c>
      <c r="BZ99" s="1684">
        <v>44741</v>
      </c>
      <c r="CA99" s="2387" t="s">
        <v>1233</v>
      </c>
      <c r="CB99" s="1699"/>
      <c r="CC99" s="1376" t="s">
        <v>1234</v>
      </c>
      <c r="CD99" s="12"/>
      <c r="CE99" s="12"/>
      <c r="CF99" s="12"/>
      <c r="CG99" s="18"/>
    </row>
    <row r="100" spans="1:85" ht="45" customHeight="1" x14ac:dyDescent="0.2">
      <c r="A100" s="2150" t="s">
        <v>1235</v>
      </c>
      <c r="B100" s="3306"/>
      <c r="C100" s="2186" t="s">
        <v>1217</v>
      </c>
      <c r="D100" s="2152" t="s">
        <v>1236</v>
      </c>
      <c r="E100" s="7116">
        <v>2417</v>
      </c>
      <c r="F100" s="2155">
        <v>2023</v>
      </c>
      <c r="G100" s="2155">
        <v>2041</v>
      </c>
      <c r="H100" s="2167" t="s">
        <v>89</v>
      </c>
      <c r="I100" s="2181" t="s">
        <v>89</v>
      </c>
      <c r="J100" s="2157">
        <v>40577</v>
      </c>
      <c r="K100" s="2157"/>
      <c r="L100" s="3970" t="s">
        <v>90</v>
      </c>
      <c r="M100" s="3969" t="s">
        <v>1237</v>
      </c>
      <c r="N100" s="3970"/>
      <c r="O100" s="3970"/>
      <c r="P100" s="2156">
        <v>45583</v>
      </c>
      <c r="Q100" s="3597">
        <v>45702</v>
      </c>
      <c r="R100" s="2159"/>
      <c r="S100" s="2191"/>
      <c r="T100" s="2191"/>
      <c r="U100" s="3799"/>
      <c r="V100" s="3541"/>
      <c r="W100" s="2162" t="str">
        <f t="shared" si="4"/>
        <v>Yes</v>
      </c>
      <c r="X100" s="2163" t="s">
        <v>93</v>
      </c>
      <c r="Y100" s="2151" t="s">
        <v>94</v>
      </c>
      <c r="Z100" s="2151"/>
      <c r="AA100" s="2924" t="s">
        <v>1238</v>
      </c>
      <c r="AB100" s="2924" t="s">
        <v>1239</v>
      </c>
      <c r="AC100" s="3598"/>
      <c r="AD100" s="2165">
        <v>45597</v>
      </c>
      <c r="AE100" s="3535" t="s">
        <v>1240</v>
      </c>
      <c r="AF100" s="2167" t="s">
        <v>1241</v>
      </c>
      <c r="AG100" s="2168" t="s">
        <v>1242</v>
      </c>
      <c r="AH100" s="2168">
        <v>45240</v>
      </c>
      <c r="AI100" s="2168">
        <v>45282</v>
      </c>
      <c r="AJ100" s="2200" t="s">
        <v>1243</v>
      </c>
      <c r="AK100" s="3542"/>
      <c r="AL100" s="2171"/>
      <c r="AM100" s="2167"/>
      <c r="AN100" s="2168"/>
      <c r="AO100" s="2168"/>
      <c r="AP100" s="2168"/>
      <c r="AQ100" s="2155"/>
      <c r="AR100" s="2170"/>
      <c r="AS100" s="2171"/>
      <c r="AT100" s="2154"/>
      <c r="AU100" s="2171"/>
      <c r="AV100" s="2171"/>
      <c r="AW100" s="2171"/>
      <c r="AX100" s="2154"/>
      <c r="AY100" s="2172"/>
      <c r="AZ100" s="2171"/>
      <c r="BA100" s="2154"/>
      <c r="BB100" s="2171"/>
      <c r="BC100" s="2171"/>
      <c r="BD100" s="2171"/>
      <c r="BE100" s="2157"/>
      <c r="BF100" s="2157"/>
      <c r="BG100" s="4159" t="s">
        <v>1244</v>
      </c>
      <c r="BH100" s="2168">
        <v>45566</v>
      </c>
      <c r="BI100" s="2184">
        <v>45583</v>
      </c>
      <c r="BJ100" s="4159">
        <v>45689</v>
      </c>
      <c r="BK100" s="2168">
        <v>45689</v>
      </c>
      <c r="BL100" s="2184">
        <v>45702</v>
      </c>
      <c r="BM100" s="4168" t="s">
        <v>1245</v>
      </c>
      <c r="BN100" s="2189">
        <v>46113</v>
      </c>
      <c r="BO100" s="2184"/>
      <c r="BP100" s="2301" t="s">
        <v>4296</v>
      </c>
      <c r="BQ100" s="2198" t="s">
        <v>960</v>
      </c>
      <c r="BR100" s="2301" t="s">
        <v>1247</v>
      </c>
      <c r="BS100" s="2301"/>
      <c r="BT100" s="2177">
        <v>45695</v>
      </c>
      <c r="BU100" s="2177">
        <v>45632</v>
      </c>
      <c r="BV100" s="2156" t="s">
        <v>116</v>
      </c>
      <c r="BW100" s="2177">
        <v>45929</v>
      </c>
      <c r="BX100" s="2177">
        <v>45687</v>
      </c>
      <c r="BY100" s="2177" t="s">
        <v>116</v>
      </c>
      <c r="BZ100" s="2177">
        <v>45721</v>
      </c>
      <c r="CA100" s="2177" t="s">
        <v>1642</v>
      </c>
      <c r="CB100" s="1409"/>
      <c r="CC100" s="1178"/>
      <c r="CD100" s="1176"/>
      <c r="CE100" s="1176"/>
      <c r="CF100" s="1176"/>
      <c r="CG100" s="1175"/>
    </row>
    <row r="101" spans="1:85" ht="45" customHeight="1" x14ac:dyDescent="0.2">
      <c r="A101" s="3686" t="s">
        <v>1248</v>
      </c>
      <c r="B101" s="3687"/>
      <c r="C101" s="3688" t="s">
        <v>1249</v>
      </c>
      <c r="D101" s="3689" t="s">
        <v>121</v>
      </c>
      <c r="E101" s="3690" t="s">
        <v>226</v>
      </c>
      <c r="F101" s="3691"/>
      <c r="G101" s="3691"/>
      <c r="H101" s="3692" t="s">
        <v>89</v>
      </c>
      <c r="I101" s="3693" t="s">
        <v>89</v>
      </c>
      <c r="J101" s="3694">
        <v>44125</v>
      </c>
      <c r="K101" s="3694" t="s">
        <v>1250</v>
      </c>
      <c r="L101" s="1389"/>
      <c r="M101" s="2002"/>
      <c r="N101" s="1389"/>
      <c r="O101" s="3694"/>
      <c r="P101" s="3696"/>
      <c r="Q101" s="3697"/>
      <c r="R101" s="3698"/>
      <c r="S101" s="3698"/>
      <c r="T101" s="3698"/>
      <c r="U101" s="3794"/>
      <c r="V101" s="3699"/>
      <c r="W101" s="3700" t="str">
        <f t="shared" si="4"/>
        <v>Yes</v>
      </c>
      <c r="X101" s="4099" t="s">
        <v>93</v>
      </c>
      <c r="Y101" s="3688" t="s">
        <v>94</v>
      </c>
      <c r="Z101" s="3725"/>
      <c r="AA101" s="4303" t="s">
        <v>1251</v>
      </c>
      <c r="AB101" s="4303" t="s">
        <v>1252</v>
      </c>
      <c r="AC101" s="3703"/>
      <c r="AD101" s="3704">
        <v>45717</v>
      </c>
      <c r="AE101" s="4145" t="s">
        <v>1253</v>
      </c>
      <c r="AF101" s="3705" t="s">
        <v>1254</v>
      </c>
      <c r="AG101" s="3706">
        <v>46082</v>
      </c>
      <c r="AH101" s="3706"/>
      <c r="AI101" s="3706"/>
      <c r="AJ101" s="3713"/>
      <c r="AK101" s="3707"/>
      <c r="AL101" s="3709"/>
      <c r="AM101" s="3705"/>
      <c r="AN101" s="3706"/>
      <c r="AO101" s="3706"/>
      <c r="AP101" s="3706"/>
      <c r="AQ101" s="3695"/>
      <c r="AR101" s="3708"/>
      <c r="AS101" s="3709"/>
      <c r="AT101" s="3692"/>
      <c r="AU101" s="3709"/>
      <c r="AV101" s="3709"/>
      <c r="AW101" s="3709"/>
      <c r="AX101" s="3692"/>
      <c r="AY101" s="3710"/>
      <c r="AZ101" s="3709"/>
      <c r="BA101" s="3692"/>
      <c r="BB101" s="3709"/>
      <c r="BC101" s="3709"/>
      <c r="BD101" s="3709"/>
      <c r="BE101" s="3692"/>
      <c r="BF101" s="3692"/>
      <c r="BG101" s="4089" t="s">
        <v>1255</v>
      </c>
      <c r="BH101" s="3706">
        <v>46327</v>
      </c>
      <c r="BI101" s="3711"/>
      <c r="BJ101" s="4089" t="s">
        <v>604</v>
      </c>
      <c r="BK101" s="3706">
        <v>46569</v>
      </c>
      <c r="BL101" s="3711"/>
      <c r="BM101" s="4089">
        <v>46844</v>
      </c>
      <c r="BN101" s="3706">
        <v>46844</v>
      </c>
      <c r="BO101" s="3711"/>
      <c r="BP101" s="3688" t="s">
        <v>1256</v>
      </c>
      <c r="BQ101" s="4182" t="s">
        <v>355</v>
      </c>
      <c r="BR101" s="3712"/>
      <c r="BS101" s="541"/>
      <c r="BT101" s="3716">
        <v>45320</v>
      </c>
      <c r="BU101" s="3716">
        <v>45937</v>
      </c>
      <c r="BV101" s="3695" t="s">
        <v>116</v>
      </c>
      <c r="BW101" s="3716"/>
      <c r="BX101" s="3716">
        <v>45937</v>
      </c>
      <c r="BY101" s="3695" t="s">
        <v>116</v>
      </c>
      <c r="BZ101" s="3716">
        <v>45937</v>
      </c>
      <c r="CA101" s="3716" t="s">
        <v>104</v>
      </c>
      <c r="CB101" s="1409"/>
      <c r="CC101" s="542"/>
      <c r="CD101" s="12"/>
      <c r="CE101" s="12"/>
      <c r="CF101" s="12"/>
      <c r="CG101" s="18" t="s">
        <v>93</v>
      </c>
    </row>
    <row r="102" spans="1:85" ht="45" customHeight="1" x14ac:dyDescent="0.2">
      <c r="A102" s="2150" t="s">
        <v>1257</v>
      </c>
      <c r="B102" s="3306"/>
      <c r="C102" s="2151" t="s">
        <v>1258</v>
      </c>
      <c r="D102" s="2151" t="s">
        <v>205</v>
      </c>
      <c r="E102" s="7132">
        <v>2296</v>
      </c>
      <c r="F102" s="2153" t="s">
        <v>1211</v>
      </c>
      <c r="G102" s="2153" t="s">
        <v>931</v>
      </c>
      <c r="H102" s="2155" t="s">
        <v>89</v>
      </c>
      <c r="I102" s="2155" t="s">
        <v>89</v>
      </c>
      <c r="J102" s="2156">
        <v>41002</v>
      </c>
      <c r="K102" s="2157"/>
      <c r="L102" s="2157"/>
      <c r="M102" s="2182"/>
      <c r="N102" s="2157"/>
      <c r="O102" s="2157"/>
      <c r="P102" s="2183">
        <v>45350</v>
      </c>
      <c r="Q102" s="2158">
        <v>45614</v>
      </c>
      <c r="R102" s="2159"/>
      <c r="S102" s="2159"/>
      <c r="T102" s="2159"/>
      <c r="U102" s="3799"/>
      <c r="V102" s="2159"/>
      <c r="W102" s="2162" t="str">
        <f t="shared" si="4"/>
        <v>Yes</v>
      </c>
      <c r="X102" s="2163" t="s">
        <v>93</v>
      </c>
      <c r="Y102" s="2151" t="s">
        <v>94</v>
      </c>
      <c r="Z102" s="2151"/>
      <c r="AA102" s="2924" t="s">
        <v>1259</v>
      </c>
      <c r="AB102" s="2924" t="s">
        <v>1260</v>
      </c>
      <c r="AC102" s="2925"/>
      <c r="AD102" s="2168">
        <v>45108</v>
      </c>
      <c r="AE102" s="3535">
        <v>44866</v>
      </c>
      <c r="AF102" s="2167" t="s">
        <v>1261</v>
      </c>
      <c r="AG102" s="2168">
        <v>44866</v>
      </c>
      <c r="AH102" s="2168">
        <v>44895</v>
      </c>
      <c r="AI102" s="2168">
        <v>44965</v>
      </c>
      <c r="AJ102" s="3011" t="s">
        <v>1262</v>
      </c>
      <c r="AK102" s="2169"/>
      <c r="AL102" s="7163" t="s">
        <v>1263</v>
      </c>
      <c r="AM102" s="7161" t="s">
        <v>1264</v>
      </c>
      <c r="AN102" s="2168">
        <v>45108</v>
      </c>
      <c r="AO102" s="2168">
        <v>45112</v>
      </c>
      <c r="AP102" s="2168">
        <v>45154</v>
      </c>
      <c r="AQ102" s="2155" t="s">
        <v>1262</v>
      </c>
      <c r="AR102" s="2170"/>
      <c r="AS102" s="2171"/>
      <c r="AT102" s="2154"/>
      <c r="AU102" s="2292"/>
      <c r="AV102" s="2171"/>
      <c r="AW102" s="2171"/>
      <c r="AX102" s="2154"/>
      <c r="AY102" s="2172"/>
      <c r="AZ102" s="2171"/>
      <c r="BA102" s="2320"/>
      <c r="BB102" s="2292"/>
      <c r="BC102" s="2171"/>
      <c r="BD102" s="2171"/>
      <c r="BE102" s="2154"/>
      <c r="BF102" s="2154"/>
      <c r="BG102" s="4159">
        <v>45323</v>
      </c>
      <c r="BH102" s="2168">
        <v>45292</v>
      </c>
      <c r="BI102" s="4940">
        <v>45350</v>
      </c>
      <c r="BJ102" s="4159">
        <v>45444</v>
      </c>
      <c r="BK102" s="2168">
        <v>45444</v>
      </c>
      <c r="BL102" s="2184">
        <v>45614</v>
      </c>
      <c r="BM102" s="4159" t="s">
        <v>1265</v>
      </c>
      <c r="BN102" s="2165">
        <v>45658</v>
      </c>
      <c r="BO102" s="2184"/>
      <c r="BP102" s="2151" t="s">
        <v>1266</v>
      </c>
      <c r="BQ102" s="2990" t="s">
        <v>1267</v>
      </c>
      <c r="BR102" s="2301" t="s">
        <v>1268</v>
      </c>
      <c r="BS102" s="2151"/>
      <c r="BT102" s="2177">
        <v>45680</v>
      </c>
      <c r="BU102" s="2177">
        <v>45345</v>
      </c>
      <c r="BV102" s="2155" t="s">
        <v>116</v>
      </c>
      <c r="BW102" s="2177">
        <v>45170</v>
      </c>
      <c r="BX102" s="2177">
        <v>45440</v>
      </c>
      <c r="BY102" s="2155" t="s">
        <v>116</v>
      </c>
      <c r="BZ102" s="2177">
        <v>45440</v>
      </c>
      <c r="CA102" s="2177" t="s">
        <v>756</v>
      </c>
      <c r="CB102" s="2540"/>
      <c r="CC102" s="2513" t="s">
        <v>1269</v>
      </c>
      <c r="CD102" s="12"/>
      <c r="CE102" s="12"/>
      <c r="CF102" s="12"/>
      <c r="CG102" s="18"/>
    </row>
    <row r="103" spans="1:85" ht="45" customHeight="1" x14ac:dyDescent="0.2">
      <c r="A103" s="3484" t="s">
        <v>1270</v>
      </c>
      <c r="B103" s="3485"/>
      <c r="C103" s="3457" t="s">
        <v>1271</v>
      </c>
      <c r="D103" s="3458" t="s">
        <v>4523</v>
      </c>
      <c r="E103" s="3459"/>
      <c r="F103" s="3460"/>
      <c r="G103" s="3460"/>
      <c r="H103" s="3461" t="s">
        <v>89</v>
      </c>
      <c r="I103" s="3941" t="s">
        <v>89</v>
      </c>
      <c r="J103" s="3462">
        <v>45218</v>
      </c>
      <c r="K103" s="3462">
        <v>42115</v>
      </c>
      <c r="L103" s="3462"/>
      <c r="M103" s="3463"/>
      <c r="N103" s="3462"/>
      <c r="O103" s="3462"/>
      <c r="P103" s="3464"/>
      <c r="Q103" s="3465"/>
      <c r="R103" s="3466"/>
      <c r="S103" s="3466"/>
      <c r="T103" s="3466"/>
      <c r="U103" s="3804"/>
      <c r="V103" s="3640"/>
      <c r="W103" s="3468" t="str">
        <f t="shared" si="4"/>
        <v>Yes</v>
      </c>
      <c r="X103" s="3482" t="s">
        <v>93</v>
      </c>
      <c r="Y103" s="3457" t="s">
        <v>94</v>
      </c>
      <c r="Z103" s="4731"/>
      <c r="AA103" s="4633"/>
      <c r="AB103" s="5133" t="s">
        <v>1273</v>
      </c>
      <c r="AC103" s="3469"/>
      <c r="AD103" s="3470">
        <v>45566</v>
      </c>
      <c r="AE103" s="4325" t="s">
        <v>1274</v>
      </c>
      <c r="AF103" s="4326" t="s">
        <v>1275</v>
      </c>
      <c r="AG103" s="4327">
        <v>45839</v>
      </c>
      <c r="AH103" s="4327"/>
      <c r="AI103" s="4327"/>
      <c r="AJ103" s="4328"/>
      <c r="AK103" s="4329"/>
      <c r="AL103" s="4331" t="s">
        <v>1276</v>
      </c>
      <c r="AM103" s="4326" t="s">
        <v>1277</v>
      </c>
      <c r="AN103" s="4327">
        <v>46054</v>
      </c>
      <c r="AO103" s="4327"/>
      <c r="AP103" s="4327"/>
      <c r="AQ103" s="4333"/>
      <c r="AR103" s="4378"/>
      <c r="AS103" s="4331"/>
      <c r="AT103" s="4380"/>
      <c r="AU103" s="4331"/>
      <c r="AV103" s="4331"/>
      <c r="AW103" s="4331"/>
      <c r="AX103" s="4380"/>
      <c r="AY103" s="4335"/>
      <c r="AZ103" s="4331"/>
      <c r="BA103" s="4380"/>
      <c r="BB103" s="4331"/>
      <c r="BC103" s="4331"/>
      <c r="BD103" s="4331"/>
      <c r="BE103" s="4380"/>
      <c r="BF103" s="4380"/>
      <c r="BG103" s="4337" t="s">
        <v>1278</v>
      </c>
      <c r="BH103" s="4327">
        <v>46235</v>
      </c>
      <c r="BI103" s="4338"/>
      <c r="BJ103" s="4337" t="s">
        <v>1279</v>
      </c>
      <c r="BK103" s="4327">
        <v>46327</v>
      </c>
      <c r="BL103" s="4338"/>
      <c r="BM103" s="4337" t="s">
        <v>1280</v>
      </c>
      <c r="BN103" s="4327">
        <v>46631</v>
      </c>
      <c r="BO103" s="4338"/>
      <c r="BP103" s="3457" t="s">
        <v>4524</v>
      </c>
      <c r="BQ103" s="3746" t="s">
        <v>1282</v>
      </c>
      <c r="BR103" s="3483"/>
      <c r="BS103" s="3457"/>
      <c r="BT103" s="3479"/>
      <c r="BU103" s="3479">
        <v>45678</v>
      </c>
      <c r="BV103" s="3474" t="s">
        <v>116</v>
      </c>
      <c r="BW103" s="3479"/>
      <c r="BX103" s="3479">
        <v>45678</v>
      </c>
      <c r="BY103" s="3474" t="s">
        <v>116</v>
      </c>
      <c r="BZ103" s="3479"/>
      <c r="CA103" s="3479" t="s">
        <v>566</v>
      </c>
      <c r="CB103" s="2149"/>
      <c r="CC103" s="2120" t="s">
        <v>1284</v>
      </c>
      <c r="CD103" s="12"/>
      <c r="CE103" s="12"/>
      <c r="CF103" s="12"/>
      <c r="CG103" s="18"/>
    </row>
    <row r="104" spans="1:85" ht="45" customHeight="1" x14ac:dyDescent="0.2">
      <c r="A104" s="2512" t="s">
        <v>1285</v>
      </c>
      <c r="B104" s="3309"/>
      <c r="C104" s="2513" t="s">
        <v>1286</v>
      </c>
      <c r="D104" s="2514" t="s">
        <v>1287</v>
      </c>
      <c r="E104" s="7137">
        <v>2164</v>
      </c>
      <c r="F104" s="2532">
        <v>2020</v>
      </c>
      <c r="G104" s="2532">
        <v>2042</v>
      </c>
      <c r="H104" s="2530" t="s">
        <v>89</v>
      </c>
      <c r="I104" s="2517" t="s">
        <v>89</v>
      </c>
      <c r="J104" s="2518">
        <v>42397</v>
      </c>
      <c r="K104" s="2518">
        <v>45701</v>
      </c>
      <c r="L104" s="2518" t="s">
        <v>90</v>
      </c>
      <c r="M104" s="2519" t="s">
        <v>1288</v>
      </c>
      <c r="N104" s="2518"/>
      <c r="O104" s="2518"/>
      <c r="P104" s="2520"/>
      <c r="Q104" s="2521"/>
      <c r="R104" s="2522"/>
      <c r="S104" s="2522"/>
      <c r="T104" s="2522"/>
      <c r="U104" s="3803"/>
      <c r="V104" s="2524"/>
      <c r="W104" s="2525" t="str">
        <f>IF(OR(X104="Yes", Y104="Web-page timetable""Other", Z104="YES"), "Yes")</f>
        <v>Yes</v>
      </c>
      <c r="X104" s="2526" t="s">
        <v>93</v>
      </c>
      <c r="Y104" s="2513" t="s">
        <v>94</v>
      </c>
      <c r="Z104" s="3210" t="s">
        <v>90</v>
      </c>
      <c r="AA104" s="3183" t="s">
        <v>4525</v>
      </c>
      <c r="AB104" s="2975" t="s">
        <v>4526</v>
      </c>
      <c r="AC104" s="2976"/>
      <c r="AD104" s="2528">
        <v>45261</v>
      </c>
      <c r="AE104" s="3920">
        <v>44197</v>
      </c>
      <c r="AF104" s="2530" t="s">
        <v>142</v>
      </c>
      <c r="AG104" s="2531">
        <v>44197</v>
      </c>
      <c r="AH104" s="2531">
        <v>44197</v>
      </c>
      <c r="AI104" s="2531">
        <v>44270</v>
      </c>
      <c r="AJ104" s="3009" t="s">
        <v>1291</v>
      </c>
      <c r="AK104" s="2533"/>
      <c r="AL104" s="2535" t="s">
        <v>663</v>
      </c>
      <c r="AM104" s="2530" t="s">
        <v>270</v>
      </c>
      <c r="AN104" s="2531">
        <v>44835</v>
      </c>
      <c r="AO104" s="2531">
        <v>44872</v>
      </c>
      <c r="AP104" s="2531">
        <v>44941</v>
      </c>
      <c r="AQ104" s="2532" t="s">
        <v>1292</v>
      </c>
      <c r="AR104" s="2534"/>
      <c r="AS104" s="2535" t="s">
        <v>1293</v>
      </c>
      <c r="AT104" s="2516" t="s">
        <v>1294</v>
      </c>
      <c r="AU104" s="2535">
        <v>45352</v>
      </c>
      <c r="AV104" s="2535">
        <v>45428</v>
      </c>
      <c r="AW104" s="2535">
        <v>45470</v>
      </c>
      <c r="AX104" s="4025" t="s">
        <v>1295</v>
      </c>
      <c r="AY104" s="2536"/>
      <c r="AZ104" s="2535"/>
      <c r="BA104" s="2516"/>
      <c r="BB104" s="2535"/>
      <c r="BC104" s="2535"/>
      <c r="BD104" s="2535"/>
      <c r="BE104" s="2516"/>
      <c r="BF104" s="2516"/>
      <c r="BG104" s="4164" t="s">
        <v>4527</v>
      </c>
      <c r="BH104" s="2531">
        <v>45627</v>
      </c>
      <c r="BI104" s="2538">
        <v>45689</v>
      </c>
      <c r="BJ104" s="4164">
        <v>46174</v>
      </c>
      <c r="BK104" s="2531">
        <v>46174</v>
      </c>
      <c r="BL104" s="2538"/>
      <c r="BM104" s="4164" t="s">
        <v>114</v>
      </c>
      <c r="BN104" s="2531" t="s">
        <v>114</v>
      </c>
      <c r="BO104" s="2538"/>
      <c r="BP104" s="2513" t="s">
        <v>4528</v>
      </c>
      <c r="BQ104" s="4113" t="s">
        <v>4529</v>
      </c>
      <c r="BR104" s="2539"/>
      <c r="BS104" s="2513"/>
      <c r="BT104" s="2540">
        <v>45632</v>
      </c>
      <c r="BU104" s="2540">
        <v>45315</v>
      </c>
      <c r="BV104" s="2532" t="s">
        <v>116</v>
      </c>
      <c r="BW104" s="2540"/>
      <c r="BX104" s="2540">
        <v>45686</v>
      </c>
      <c r="BY104" s="2532" t="s">
        <v>116</v>
      </c>
      <c r="BZ104" s="2540">
        <v>45315</v>
      </c>
      <c r="CA104" s="2540" t="s">
        <v>4530</v>
      </c>
      <c r="CB104" s="1409"/>
      <c r="CC104" s="542" t="s">
        <v>105</v>
      </c>
      <c r="CD104" s="12"/>
      <c r="CE104" s="12"/>
      <c r="CF104" s="12"/>
      <c r="CG104" s="18"/>
    </row>
    <row r="105" spans="1:85" ht="45" customHeight="1" x14ac:dyDescent="0.2">
      <c r="A105" s="1688" t="s">
        <v>1299</v>
      </c>
      <c r="B105" s="3307"/>
      <c r="C105" s="2275" t="s">
        <v>1300</v>
      </c>
      <c r="D105" s="1689" t="s">
        <v>1301</v>
      </c>
      <c r="E105" s="7113"/>
      <c r="F105" s="1665"/>
      <c r="G105" s="1665"/>
      <c r="H105" s="1680"/>
      <c r="I105" s="4322"/>
      <c r="J105" s="1668">
        <v>41757</v>
      </c>
      <c r="K105" s="1668"/>
      <c r="L105" s="1668"/>
      <c r="M105" s="2006"/>
      <c r="N105" s="1668"/>
      <c r="O105" s="1668"/>
      <c r="P105" s="1667"/>
      <c r="Q105" s="1705"/>
      <c r="R105" s="1669"/>
      <c r="S105" s="1669"/>
      <c r="T105" s="1669"/>
      <c r="U105" s="3793"/>
      <c r="V105" s="1671"/>
      <c r="W105" s="1695" t="str">
        <f t="shared" ref="W105:W131" si="5">IF(OR(X105="Yes", Y105="Web-page timetable", Z105="YES"), "Yes")</f>
        <v>Yes</v>
      </c>
      <c r="X105" s="1672" t="s">
        <v>93</v>
      </c>
      <c r="Y105" s="1376" t="s">
        <v>94</v>
      </c>
      <c r="Z105" s="3208"/>
      <c r="AA105" s="3205" t="s">
        <v>1302</v>
      </c>
      <c r="AB105" s="3032" t="s">
        <v>1303</v>
      </c>
      <c r="AC105" s="2314" t="s">
        <v>1304</v>
      </c>
      <c r="AD105" s="1682">
        <v>41883</v>
      </c>
      <c r="AE105" s="4147"/>
      <c r="AF105" s="1676"/>
      <c r="AG105" s="1674"/>
      <c r="AH105" s="1674"/>
      <c r="AI105" s="1674"/>
      <c r="AJ105" s="3006"/>
      <c r="AK105" s="1677"/>
      <c r="AL105" s="7129"/>
      <c r="AM105" s="7141"/>
      <c r="AN105" s="1674"/>
      <c r="AO105" s="1674"/>
      <c r="AP105" s="1674"/>
      <c r="AQ105" s="1666"/>
      <c r="AR105" s="1697"/>
      <c r="AS105" s="1679"/>
      <c r="AT105" s="1680"/>
      <c r="AU105" s="1679"/>
      <c r="AV105" s="1679"/>
      <c r="AW105" s="1679"/>
      <c r="AX105" s="1680"/>
      <c r="AY105" s="1698"/>
      <c r="AZ105" s="1679"/>
      <c r="BA105" s="1680"/>
      <c r="BB105" s="1679"/>
      <c r="BC105" s="1679"/>
      <c r="BD105" s="1679"/>
      <c r="BE105" s="1680"/>
      <c r="BF105" s="1680"/>
      <c r="BG105" s="4158"/>
      <c r="BH105" s="1674"/>
      <c r="BI105" s="1683"/>
      <c r="BJ105" s="4158"/>
      <c r="BK105" s="1674"/>
      <c r="BL105" s="1683"/>
      <c r="BM105" s="4158">
        <v>41730</v>
      </c>
      <c r="BN105" s="1674">
        <v>41730</v>
      </c>
      <c r="BO105" s="1683">
        <v>41757</v>
      </c>
      <c r="BP105" s="2275"/>
      <c r="BQ105" s="4192"/>
      <c r="BR105" s="2300"/>
      <c r="BS105" s="2275"/>
      <c r="BT105" s="1684">
        <v>43851</v>
      </c>
      <c r="BU105" s="1684"/>
      <c r="BV105" s="1666" t="s">
        <v>116</v>
      </c>
      <c r="BW105" s="1684"/>
      <c r="BX105" s="1684"/>
      <c r="BY105" s="1666"/>
      <c r="BZ105" s="1684"/>
      <c r="CA105" s="2319" t="s">
        <v>117</v>
      </c>
      <c r="CB105" s="1666"/>
      <c r="CC105" s="1376" t="s">
        <v>970</v>
      </c>
      <c r="CD105" s="12"/>
      <c r="CE105" s="12"/>
      <c r="CF105" s="12"/>
      <c r="CG105" s="18"/>
    </row>
    <row r="106" spans="1:85" ht="45" customHeight="1" x14ac:dyDescent="0.2">
      <c r="A106" s="1412" t="s">
        <v>1305</v>
      </c>
      <c r="B106" s="3304"/>
      <c r="C106" s="1381" t="s">
        <v>1306</v>
      </c>
      <c r="D106" s="1380" t="s">
        <v>1307</v>
      </c>
      <c r="E106" s="7352">
        <v>2146</v>
      </c>
      <c r="F106" s="1387">
        <v>2021</v>
      </c>
      <c r="G106" s="1387">
        <v>2040</v>
      </c>
      <c r="H106" s="1413" t="s">
        <v>89</v>
      </c>
      <c r="I106" s="1414" t="s">
        <v>89</v>
      </c>
      <c r="J106" s="1389">
        <v>41767</v>
      </c>
      <c r="K106" s="1389"/>
      <c r="L106" s="1389" t="s">
        <v>90</v>
      </c>
      <c r="M106" s="2002" t="s">
        <v>1308</v>
      </c>
      <c r="N106" s="1389"/>
      <c r="O106" s="1389"/>
      <c r="P106" s="1388"/>
      <c r="Q106" s="1415"/>
      <c r="R106" s="1416"/>
      <c r="S106" s="1416"/>
      <c r="T106" s="1416"/>
      <c r="U106" s="3792"/>
      <c r="V106" s="1417"/>
      <c r="W106" s="1391" t="str">
        <f t="shared" si="5"/>
        <v>Yes</v>
      </c>
      <c r="X106" s="1392" t="s">
        <v>93</v>
      </c>
      <c r="Y106" s="108" t="s">
        <v>94</v>
      </c>
      <c r="Z106" s="1442"/>
      <c r="AA106" s="2967" t="s">
        <v>1309</v>
      </c>
      <c r="AB106" s="2761" t="s">
        <v>1310</v>
      </c>
      <c r="AC106" s="2761"/>
      <c r="AD106" s="1418">
        <v>45717</v>
      </c>
      <c r="AE106" s="1570">
        <v>43466</v>
      </c>
      <c r="AF106" s="1419" t="s">
        <v>364</v>
      </c>
      <c r="AG106" s="1396">
        <v>43466</v>
      </c>
      <c r="AH106" s="1397">
        <v>43501</v>
      </c>
      <c r="AI106" s="1397">
        <v>43543</v>
      </c>
      <c r="AJ106" s="3008" t="s">
        <v>1311</v>
      </c>
      <c r="AK106" s="1399" t="s">
        <v>1312</v>
      </c>
      <c r="AL106" s="7368">
        <v>43709</v>
      </c>
      <c r="AM106" s="7369" t="s">
        <v>1313</v>
      </c>
      <c r="AN106" s="1396">
        <v>43709</v>
      </c>
      <c r="AO106" s="1397">
        <v>43711</v>
      </c>
      <c r="AP106" s="1397">
        <v>43753</v>
      </c>
      <c r="AQ106" s="1398" t="s">
        <v>1314</v>
      </c>
      <c r="AR106" s="1400" t="s">
        <v>1315</v>
      </c>
      <c r="AS106" s="1420">
        <v>44886</v>
      </c>
      <c r="AT106" s="1421" t="s">
        <v>1316</v>
      </c>
      <c r="AU106" s="1422">
        <v>44866</v>
      </c>
      <c r="AV106" s="1423">
        <v>44886</v>
      </c>
      <c r="AW106" s="1423">
        <v>44927</v>
      </c>
      <c r="AX106" s="1629" t="s">
        <v>1317</v>
      </c>
      <c r="AY106" s="1425"/>
      <c r="AZ106" s="1420" t="s">
        <v>1318</v>
      </c>
      <c r="BA106" s="1421" t="s">
        <v>1319</v>
      </c>
      <c r="BB106" s="1422" t="s">
        <v>1318</v>
      </c>
      <c r="BC106" s="1423">
        <v>45313</v>
      </c>
      <c r="BD106" s="1423">
        <v>45355</v>
      </c>
      <c r="BE106" s="1424" t="s">
        <v>1320</v>
      </c>
      <c r="BF106" s="1424"/>
      <c r="BG106" s="4085" t="s">
        <v>1321</v>
      </c>
      <c r="BH106" s="1396">
        <v>46204</v>
      </c>
      <c r="BI106" s="1408"/>
      <c r="BJ106" s="4085">
        <v>46327</v>
      </c>
      <c r="BK106" s="1396">
        <v>46327</v>
      </c>
      <c r="BL106" s="1408"/>
      <c r="BM106" s="4085">
        <v>46600</v>
      </c>
      <c r="BN106" s="1396">
        <v>46600</v>
      </c>
      <c r="BO106" s="1408"/>
      <c r="BP106" s="542" t="s">
        <v>1322</v>
      </c>
      <c r="BQ106" s="4189" t="s">
        <v>355</v>
      </c>
      <c r="BR106" s="1178"/>
      <c r="BS106" s="542"/>
      <c r="BT106" s="1409">
        <v>45320</v>
      </c>
      <c r="BU106" s="1409">
        <v>45720</v>
      </c>
      <c r="BV106" s="1410" t="s">
        <v>116</v>
      </c>
      <c r="BW106" s="1409">
        <v>45037</v>
      </c>
      <c r="BX106" s="1409">
        <v>45720</v>
      </c>
      <c r="BY106" s="1410" t="s">
        <v>116</v>
      </c>
      <c r="BZ106" s="1409">
        <v>45720</v>
      </c>
      <c r="CA106" s="1409" t="s">
        <v>1323</v>
      </c>
      <c r="CB106" s="1409"/>
      <c r="CC106" s="542" t="s">
        <v>1324</v>
      </c>
      <c r="CD106" s="12"/>
      <c r="CE106" s="12"/>
      <c r="CF106" s="12"/>
      <c r="CG106" s="18"/>
    </row>
    <row r="107" spans="1:85" ht="45" customHeight="1" x14ac:dyDescent="0.2">
      <c r="A107" s="3686" t="s">
        <v>1325</v>
      </c>
      <c r="B107" s="3687"/>
      <c r="C107" s="3688" t="s">
        <v>1326</v>
      </c>
      <c r="D107" s="3689" t="s">
        <v>104</v>
      </c>
      <c r="E107" s="3718" t="s">
        <v>226</v>
      </c>
      <c r="F107" s="3691"/>
      <c r="G107" s="3691"/>
      <c r="H107" s="3692" t="s">
        <v>89</v>
      </c>
      <c r="I107" s="3693" t="s">
        <v>89</v>
      </c>
      <c r="J107" s="3694">
        <v>43396</v>
      </c>
      <c r="K107" s="3694"/>
      <c r="L107" s="1389"/>
      <c r="M107" s="2002"/>
      <c r="N107" s="1389"/>
      <c r="O107" s="3694"/>
      <c r="P107" s="3696"/>
      <c r="Q107" s="3697"/>
      <c r="R107" s="3698"/>
      <c r="S107" s="3698"/>
      <c r="T107" s="3698"/>
      <c r="U107" s="3794"/>
      <c r="V107" s="3699"/>
      <c r="W107" s="3700" t="str">
        <f t="shared" si="5"/>
        <v>Yes</v>
      </c>
      <c r="X107" s="3701" t="s">
        <v>93</v>
      </c>
      <c r="Y107" s="3688" t="s">
        <v>94</v>
      </c>
      <c r="Z107" s="4030"/>
      <c r="AA107" s="4122" t="s">
        <v>1327</v>
      </c>
      <c r="AB107" s="3724" t="s">
        <v>1328</v>
      </c>
      <c r="AC107" s="3703"/>
      <c r="AD107" s="3704">
        <v>45566</v>
      </c>
      <c r="AE107" s="4145" t="s">
        <v>274</v>
      </c>
      <c r="AF107" s="3705" t="s">
        <v>603</v>
      </c>
      <c r="AG107" s="3706">
        <v>46204</v>
      </c>
      <c r="AH107" s="3706"/>
      <c r="AI107" s="3706"/>
      <c r="AJ107" s="3713"/>
      <c r="AK107" s="3707"/>
      <c r="AL107" s="4376"/>
      <c r="AM107" s="3714"/>
      <c r="AN107" s="3706"/>
      <c r="AO107" s="3706"/>
      <c r="AP107" s="3706"/>
      <c r="AQ107" s="3695"/>
      <c r="AR107" s="3708"/>
      <c r="AS107" s="3709"/>
      <c r="AT107" s="3692"/>
      <c r="AU107" s="3709"/>
      <c r="AV107" s="3709"/>
      <c r="AW107" s="3709"/>
      <c r="AX107" s="3692"/>
      <c r="AY107" s="3710"/>
      <c r="AZ107" s="3709"/>
      <c r="BA107" s="3692"/>
      <c r="BB107" s="3709"/>
      <c r="BC107" s="3709"/>
      <c r="BD107" s="3709"/>
      <c r="BE107" s="3692"/>
      <c r="BF107" s="3692"/>
      <c r="BG107" s="4089" t="s">
        <v>1329</v>
      </c>
      <c r="BH107" s="3706">
        <v>46569</v>
      </c>
      <c r="BI107" s="3711"/>
      <c r="BJ107" s="4089" t="s">
        <v>1330</v>
      </c>
      <c r="BK107" s="3706">
        <v>46692</v>
      </c>
      <c r="BL107" s="3711"/>
      <c r="BM107" s="4089">
        <v>46905</v>
      </c>
      <c r="BN107" s="3706">
        <v>46905</v>
      </c>
      <c r="BO107" s="3711"/>
      <c r="BP107" s="3688" t="s">
        <v>1331</v>
      </c>
      <c r="BQ107" s="4182" t="s">
        <v>1332</v>
      </c>
      <c r="BR107" s="3712"/>
      <c r="BS107" s="540"/>
      <c r="BT107" s="3716">
        <v>45415</v>
      </c>
      <c r="BU107" s="3716">
        <v>45315</v>
      </c>
      <c r="BV107" s="3695" t="s">
        <v>116</v>
      </c>
      <c r="BW107" s="3716">
        <v>44270</v>
      </c>
      <c r="BX107" s="3716">
        <v>45681</v>
      </c>
      <c r="BY107" s="3695" t="s">
        <v>116</v>
      </c>
      <c r="BZ107" s="3716"/>
      <c r="CA107" s="3716" t="s">
        <v>104</v>
      </c>
      <c r="CB107" s="1409"/>
      <c r="CC107" s="540" t="s">
        <v>1333</v>
      </c>
      <c r="CD107" s="12"/>
      <c r="CE107" s="12"/>
      <c r="CF107" s="12"/>
      <c r="CG107" s="18"/>
    </row>
    <row r="108" spans="1:85" ht="45" customHeight="1" x14ac:dyDescent="0.2">
      <c r="A108" s="3686" t="s">
        <v>1334</v>
      </c>
      <c r="B108" s="3687"/>
      <c r="C108" s="3688" t="s">
        <v>1335</v>
      </c>
      <c r="D108" s="3689" t="s">
        <v>1336</v>
      </c>
      <c r="E108" s="3690" t="s">
        <v>193</v>
      </c>
      <c r="F108" s="3695"/>
      <c r="G108" s="3695"/>
      <c r="H108" s="3692" t="s">
        <v>89</v>
      </c>
      <c r="I108" s="3693" t="s">
        <v>89</v>
      </c>
      <c r="J108" s="3694">
        <v>43299</v>
      </c>
      <c r="K108" s="3694" t="s">
        <v>1337</v>
      </c>
      <c r="L108" s="3694"/>
      <c r="M108" s="3866"/>
      <c r="N108" s="3694"/>
      <c r="O108" s="3694"/>
      <c r="P108" s="3696"/>
      <c r="Q108" s="3697"/>
      <c r="R108" s="3698"/>
      <c r="S108" s="3698"/>
      <c r="T108" s="3698"/>
      <c r="U108" s="3794"/>
      <c r="V108" s="3699"/>
      <c r="W108" s="3700" t="str">
        <f t="shared" si="5"/>
        <v>Yes</v>
      </c>
      <c r="X108" s="3701" t="s">
        <v>93</v>
      </c>
      <c r="Y108" s="3688" t="s">
        <v>94</v>
      </c>
      <c r="Z108" s="4018"/>
      <c r="AA108" s="3724" t="s">
        <v>1338</v>
      </c>
      <c r="AB108" s="4122" t="s">
        <v>1339</v>
      </c>
      <c r="AC108" s="3703"/>
      <c r="AD108" s="3704">
        <v>44866</v>
      </c>
      <c r="AE108" s="4145"/>
      <c r="AF108" s="3705" t="s">
        <v>1340</v>
      </c>
      <c r="AG108" s="3706"/>
      <c r="AH108" s="3706">
        <v>44242</v>
      </c>
      <c r="AI108" s="3706">
        <v>44298</v>
      </c>
      <c r="AJ108" s="3908" t="s">
        <v>1341</v>
      </c>
      <c r="AK108" s="3707" t="s">
        <v>1341</v>
      </c>
      <c r="AL108" s="4376"/>
      <c r="AM108" s="3714"/>
      <c r="AN108" s="3706"/>
      <c r="AO108" s="3706"/>
      <c r="AP108" s="3706"/>
      <c r="AQ108" s="3695"/>
      <c r="AR108" s="3707"/>
      <c r="AS108" s="3709"/>
      <c r="AT108" s="3692"/>
      <c r="AU108" s="3706"/>
      <c r="AV108" s="3709"/>
      <c r="AW108" s="3709"/>
      <c r="AX108" s="3692"/>
      <c r="AY108" s="3710"/>
      <c r="AZ108" s="3709"/>
      <c r="BA108" s="3692"/>
      <c r="BB108" s="3709"/>
      <c r="BC108" s="3709"/>
      <c r="BD108" s="3709"/>
      <c r="BE108" s="3692"/>
      <c r="BF108" s="3692"/>
      <c r="BG108" s="4089"/>
      <c r="BH108" s="3706"/>
      <c r="BI108" s="3711"/>
      <c r="BJ108" s="4089"/>
      <c r="BK108" s="3706"/>
      <c r="BL108" s="3711"/>
      <c r="BM108" s="4089"/>
      <c r="BN108" s="3706"/>
      <c r="BO108" s="3711"/>
      <c r="BP108" s="3688" t="s">
        <v>1342</v>
      </c>
      <c r="BQ108" s="4182" t="s">
        <v>1343</v>
      </c>
      <c r="BR108" s="3712"/>
      <c r="BS108" s="3688"/>
      <c r="BT108" s="3716">
        <v>45938</v>
      </c>
      <c r="BU108" s="3716">
        <v>45908</v>
      </c>
      <c r="BV108" s="3695" t="s">
        <v>116</v>
      </c>
      <c r="BW108" s="3716">
        <v>44974</v>
      </c>
      <c r="BX108" s="3716">
        <v>45908</v>
      </c>
      <c r="BY108" s="3695" t="s">
        <v>116</v>
      </c>
      <c r="BZ108" s="3716">
        <v>45908</v>
      </c>
      <c r="CA108" s="3716" t="s">
        <v>104</v>
      </c>
      <c r="CB108" s="1409"/>
      <c r="CC108" s="542" t="s">
        <v>105</v>
      </c>
      <c r="CD108" s="12"/>
      <c r="CE108" s="12"/>
      <c r="CF108" s="12"/>
      <c r="CG108" s="18"/>
    </row>
    <row r="109" spans="1:85" ht="45" customHeight="1" x14ac:dyDescent="0.2">
      <c r="A109" s="1688" t="s">
        <v>1344</v>
      </c>
      <c r="B109" s="3307"/>
      <c r="C109" s="2275" t="s">
        <v>1345</v>
      </c>
      <c r="D109" s="1689" t="s">
        <v>1020</v>
      </c>
      <c r="E109" s="1704">
        <v>1367</v>
      </c>
      <c r="F109" s="1665" t="s">
        <v>292</v>
      </c>
      <c r="G109" s="1665" t="s">
        <v>1021</v>
      </c>
      <c r="H109" s="1680" t="s">
        <v>89</v>
      </c>
      <c r="I109" s="1691" t="s">
        <v>194</v>
      </c>
      <c r="J109" s="1668">
        <v>42565</v>
      </c>
      <c r="K109" s="1668"/>
      <c r="L109" s="1668"/>
      <c r="M109" s="2006"/>
      <c r="N109" s="1668"/>
      <c r="O109" s="1668"/>
      <c r="P109" s="1667"/>
      <c r="Q109" s="1705"/>
      <c r="R109" s="1669"/>
      <c r="S109" s="1669"/>
      <c r="T109" s="1669"/>
      <c r="U109" s="3793">
        <v>43647</v>
      </c>
      <c r="V109" s="2316" t="s">
        <v>1022</v>
      </c>
      <c r="W109" s="1695" t="str">
        <f t="shared" si="5"/>
        <v>Yes</v>
      </c>
      <c r="X109" s="1672" t="s">
        <v>237</v>
      </c>
      <c r="Y109" s="1376" t="s">
        <v>267</v>
      </c>
      <c r="Z109" s="1666"/>
      <c r="AA109" s="2312" t="s">
        <v>1023</v>
      </c>
      <c r="AB109" s="2312"/>
      <c r="AC109" s="2312"/>
      <c r="AD109" s="1682">
        <v>43678</v>
      </c>
      <c r="AE109" s="4147" t="s">
        <v>873</v>
      </c>
      <c r="AF109" s="1676" t="s">
        <v>1024</v>
      </c>
      <c r="AG109" s="1674">
        <v>44378</v>
      </c>
      <c r="AH109" s="1674"/>
      <c r="AI109" s="1674"/>
      <c r="AJ109" s="3006"/>
      <c r="AK109" s="1677"/>
      <c r="AL109" s="7165"/>
      <c r="AM109" s="7141"/>
      <c r="AN109" s="1674"/>
      <c r="AO109" s="1674"/>
      <c r="AP109" s="1674"/>
      <c r="AQ109" s="1666"/>
      <c r="AR109" s="1697"/>
      <c r="AS109" s="1679"/>
      <c r="AT109" s="1680"/>
      <c r="AU109" s="1679"/>
      <c r="AV109" s="1679"/>
      <c r="AW109" s="1679"/>
      <c r="AX109" s="1680"/>
      <c r="AY109" s="1698"/>
      <c r="AZ109" s="1679"/>
      <c r="BA109" s="1680"/>
      <c r="BB109" s="1679"/>
      <c r="BC109" s="1679"/>
      <c r="BD109" s="1679"/>
      <c r="BE109" s="1680"/>
      <c r="BF109" s="1680"/>
      <c r="BG109" s="4158" t="s">
        <v>1025</v>
      </c>
      <c r="BH109" s="1674">
        <v>44743</v>
      </c>
      <c r="BI109" s="1683"/>
      <c r="BJ109" s="4158" t="s">
        <v>316</v>
      </c>
      <c r="BK109" s="1674">
        <v>45017</v>
      </c>
      <c r="BL109" s="1683"/>
      <c r="BM109" s="4158" t="s">
        <v>1026</v>
      </c>
      <c r="BN109" s="1674">
        <v>45292</v>
      </c>
      <c r="BO109" s="1683"/>
      <c r="BP109" s="1376" t="s">
        <v>1027</v>
      </c>
      <c r="BQ109" s="4184"/>
      <c r="BR109" s="2300"/>
      <c r="BS109" s="1703"/>
      <c r="BT109" s="1684">
        <v>44547</v>
      </c>
      <c r="BU109" s="1684"/>
      <c r="BV109" s="1666" t="s">
        <v>116</v>
      </c>
      <c r="BW109" s="1684">
        <v>44547</v>
      </c>
      <c r="BX109" s="1684">
        <v>44278</v>
      </c>
      <c r="BY109" s="1666" t="s">
        <v>116</v>
      </c>
      <c r="BZ109" s="1684"/>
      <c r="CA109" s="2319" t="s">
        <v>117</v>
      </c>
      <c r="CB109" s="1684"/>
      <c r="CC109" s="1376" t="s">
        <v>105</v>
      </c>
      <c r="CD109" s="12"/>
      <c r="CE109" s="12"/>
      <c r="CF109" s="12"/>
      <c r="CG109" s="18"/>
    </row>
    <row r="110" spans="1:85" ht="45" customHeight="1" x14ac:dyDescent="0.2">
      <c r="A110" s="4225" t="s">
        <v>1346</v>
      </c>
      <c r="B110" s="4321"/>
      <c r="C110" s="2487" t="s">
        <v>1347</v>
      </c>
      <c r="D110" s="4224" t="s">
        <v>1348</v>
      </c>
      <c r="E110" s="4286">
        <v>2036</v>
      </c>
      <c r="F110" s="4218">
        <v>2020</v>
      </c>
      <c r="G110" s="4218">
        <v>2039</v>
      </c>
      <c r="H110" s="4226" t="s">
        <v>89</v>
      </c>
      <c r="I110" s="4793" t="s">
        <v>89</v>
      </c>
      <c r="J110" s="4227">
        <v>45749</v>
      </c>
      <c r="K110" s="4227">
        <v>42466</v>
      </c>
      <c r="L110" s="4227" t="s">
        <v>90</v>
      </c>
      <c r="M110" s="4228" t="s">
        <v>1349</v>
      </c>
      <c r="N110" s="4227"/>
      <c r="O110" s="4227"/>
      <c r="P110" s="4229">
        <v>44858</v>
      </c>
      <c r="Q110" s="4230">
        <v>45016</v>
      </c>
      <c r="R110" s="4231">
        <v>45656</v>
      </c>
      <c r="S110" s="4231"/>
      <c r="T110" s="4231"/>
      <c r="U110" s="4232"/>
      <c r="V110" s="4233"/>
      <c r="W110" s="4234" t="str">
        <f t="shared" si="5"/>
        <v>Yes</v>
      </c>
      <c r="X110" s="4235" t="s">
        <v>93</v>
      </c>
      <c r="Y110" s="2487" t="s">
        <v>94</v>
      </c>
      <c r="Z110" s="2487"/>
      <c r="AA110" s="4236" t="s">
        <v>4531</v>
      </c>
      <c r="AB110" s="4236" t="s">
        <v>4532</v>
      </c>
      <c r="AC110" s="4236"/>
      <c r="AD110" s="4237">
        <v>44593</v>
      </c>
      <c r="AE110" s="4238">
        <v>43405</v>
      </c>
      <c r="AF110" s="4239" t="s">
        <v>327</v>
      </c>
      <c r="AG110" s="4240">
        <v>43405</v>
      </c>
      <c r="AH110" s="4240">
        <v>43405</v>
      </c>
      <c r="AI110" s="4240">
        <v>43455</v>
      </c>
      <c r="AJ110" s="4241" t="s">
        <v>1352</v>
      </c>
      <c r="AK110" s="4242" t="s">
        <v>1353</v>
      </c>
      <c r="AL110" s="4243" t="s">
        <v>1354</v>
      </c>
      <c r="AM110" s="4244" t="s">
        <v>270</v>
      </c>
      <c r="AN110" s="4240">
        <v>44075</v>
      </c>
      <c r="AO110" s="4240">
        <v>44317</v>
      </c>
      <c r="AP110" s="4240">
        <v>44409</v>
      </c>
      <c r="AQ110" s="4218" t="s">
        <v>1355</v>
      </c>
      <c r="AR110" s="4296"/>
      <c r="AS110" s="4243"/>
      <c r="AT110" s="4226"/>
      <c r="AU110" s="4243"/>
      <c r="AV110" s="4243"/>
      <c r="AW110" s="4243"/>
      <c r="AX110" s="4226"/>
      <c r="AY110" s="4336"/>
      <c r="AZ110" s="4243"/>
      <c r="BA110" s="4226"/>
      <c r="BB110" s="4243"/>
      <c r="BC110" s="4243"/>
      <c r="BD110" s="4243"/>
      <c r="BE110" s="4226"/>
      <c r="BF110" s="4226"/>
      <c r="BG110" s="4245">
        <v>44866</v>
      </c>
      <c r="BH110" s="4240">
        <v>44866</v>
      </c>
      <c r="BI110" s="4246">
        <v>44858</v>
      </c>
      <c r="BJ110" s="4245">
        <v>45078</v>
      </c>
      <c r="BK110" s="4240">
        <v>45078</v>
      </c>
      <c r="BL110" s="4246">
        <v>45016</v>
      </c>
      <c r="BM110" s="4245">
        <v>45444</v>
      </c>
      <c r="BN110" s="4240">
        <v>45444</v>
      </c>
      <c r="BO110" s="4246">
        <v>45749</v>
      </c>
      <c r="BP110" s="2487" t="s">
        <v>1356</v>
      </c>
      <c r="BQ110" s="4247"/>
      <c r="BR110" s="2487" t="s">
        <v>1356</v>
      </c>
      <c r="BS110" s="2487"/>
      <c r="BT110" s="2486">
        <v>45146</v>
      </c>
      <c r="BU110" s="2486">
        <v>44869</v>
      </c>
      <c r="BV110" s="4218" t="s">
        <v>116</v>
      </c>
      <c r="BW110" s="2486"/>
      <c r="BX110" s="2486">
        <v>44869</v>
      </c>
      <c r="BY110" s="4218" t="s">
        <v>116</v>
      </c>
      <c r="BZ110" s="2486">
        <v>44869</v>
      </c>
      <c r="CA110" s="2486" t="s">
        <v>1357</v>
      </c>
      <c r="CB110" s="2623"/>
      <c r="CC110" s="2186" t="s">
        <v>1358</v>
      </c>
      <c r="CD110" s="12"/>
      <c r="CE110" s="12"/>
      <c r="CF110" s="12"/>
      <c r="CG110" s="18"/>
    </row>
    <row r="111" spans="1:85" ht="45" customHeight="1" x14ac:dyDescent="0.2">
      <c r="A111" s="3686" t="s">
        <v>1359</v>
      </c>
      <c r="B111" s="3687"/>
      <c r="C111" s="3688" t="s">
        <v>1360</v>
      </c>
      <c r="D111" s="3689"/>
      <c r="E111" s="3690" t="s">
        <v>226</v>
      </c>
      <c r="F111" s="3691"/>
      <c r="G111" s="3691"/>
      <c r="H111" s="3692"/>
      <c r="I111" s="3695"/>
      <c r="J111" s="3696">
        <v>42292</v>
      </c>
      <c r="K111" s="3696"/>
      <c r="L111" s="3696" t="s">
        <v>90</v>
      </c>
      <c r="M111" s="3735" t="s">
        <v>1349</v>
      </c>
      <c r="N111" s="3696"/>
      <c r="O111" s="3696"/>
      <c r="P111" s="3696"/>
      <c r="Q111" s="3697"/>
      <c r="R111" s="3698"/>
      <c r="S111" s="3698"/>
      <c r="T111" s="3698"/>
      <c r="U111" s="3794">
        <v>45584</v>
      </c>
      <c r="V111" s="3727" t="s">
        <v>1361</v>
      </c>
      <c r="W111" s="3700" t="str">
        <f t="shared" si="5"/>
        <v>Yes</v>
      </c>
      <c r="X111" s="3701" t="s">
        <v>93</v>
      </c>
      <c r="Y111" s="3688" t="s">
        <v>94</v>
      </c>
      <c r="Z111" s="4030"/>
      <c r="AA111" s="4272" t="s">
        <v>1362</v>
      </c>
      <c r="AB111" s="3724" t="s">
        <v>1363</v>
      </c>
      <c r="AC111" s="3703"/>
      <c r="AD111" s="3704">
        <v>45717</v>
      </c>
      <c r="AE111" s="4145" t="s">
        <v>1364</v>
      </c>
      <c r="AF111" s="3705" t="s">
        <v>1365</v>
      </c>
      <c r="AG111" s="3706">
        <v>46143</v>
      </c>
      <c r="AH111" s="3706"/>
      <c r="AI111" s="3706"/>
      <c r="AJ111" s="3713"/>
      <c r="AK111" s="3707"/>
      <c r="AL111" s="3909" t="s">
        <v>1366</v>
      </c>
      <c r="AM111" s="3715" t="s">
        <v>1367</v>
      </c>
      <c r="AN111" s="3706">
        <v>46327</v>
      </c>
      <c r="AO111" s="3706"/>
      <c r="AP111" s="3706"/>
      <c r="AQ111" s="3695"/>
      <c r="AR111" s="3708"/>
      <c r="AS111" s="3709"/>
      <c r="AT111" s="3692"/>
      <c r="AU111" s="3709"/>
      <c r="AV111" s="3709"/>
      <c r="AW111" s="3709"/>
      <c r="AX111" s="3692"/>
      <c r="AY111" s="3710"/>
      <c r="AZ111" s="3709"/>
      <c r="BA111" s="3692"/>
      <c r="BB111" s="3709"/>
      <c r="BC111" s="3709"/>
      <c r="BD111" s="3709"/>
      <c r="BE111" s="3692"/>
      <c r="BF111" s="3692"/>
      <c r="BG111" s="4089">
        <v>46844</v>
      </c>
      <c r="BH111" s="3706">
        <v>46844</v>
      </c>
      <c r="BI111" s="3711"/>
      <c r="BJ111" s="4089">
        <v>46966</v>
      </c>
      <c r="BK111" s="3706">
        <v>46966</v>
      </c>
      <c r="BL111" s="3711"/>
      <c r="BM111" s="4089">
        <v>47088</v>
      </c>
      <c r="BN111" s="3706">
        <v>47088</v>
      </c>
      <c r="BO111" s="3711"/>
      <c r="BP111" s="3688" t="s">
        <v>1368</v>
      </c>
      <c r="BQ111" s="4182" t="s">
        <v>355</v>
      </c>
      <c r="BR111" s="3912" t="s">
        <v>1369</v>
      </c>
      <c r="BS111" s="3688"/>
      <c r="BT111" s="3716">
        <v>45695</v>
      </c>
      <c r="BU111" s="3716">
        <v>45882</v>
      </c>
      <c r="BV111" s="3695" t="s">
        <v>116</v>
      </c>
      <c r="BW111" s="3716">
        <v>45664</v>
      </c>
      <c r="BX111" s="3716">
        <v>45882</v>
      </c>
      <c r="BY111" s="3695" t="s">
        <v>116</v>
      </c>
      <c r="BZ111" s="3716">
        <v>45882</v>
      </c>
      <c r="CA111" s="3716" t="s">
        <v>104</v>
      </c>
      <c r="CB111" s="1409"/>
      <c r="CC111" s="540" t="s">
        <v>579</v>
      </c>
      <c r="CD111" s="12"/>
      <c r="CE111" s="12"/>
      <c r="CF111" s="12"/>
      <c r="CG111" s="18"/>
    </row>
    <row r="112" spans="1:85" ht="45" customHeight="1" x14ac:dyDescent="0.2">
      <c r="A112" s="3686" t="s">
        <v>1370</v>
      </c>
      <c r="B112" s="3687"/>
      <c r="C112" s="3688" t="s">
        <v>1371</v>
      </c>
      <c r="D112" s="3689" t="s">
        <v>1372</v>
      </c>
      <c r="E112" s="3690" t="s">
        <v>193</v>
      </c>
      <c r="F112" s="3691"/>
      <c r="G112" s="3691"/>
      <c r="H112" s="3692" t="s">
        <v>89</v>
      </c>
      <c r="I112" s="3693" t="s">
        <v>89</v>
      </c>
      <c r="J112" s="3694" t="s">
        <v>1373</v>
      </c>
      <c r="K112" s="3694"/>
      <c r="L112" s="1389"/>
      <c r="M112" s="2002"/>
      <c r="N112" s="1389"/>
      <c r="O112" s="3694"/>
      <c r="P112" s="3696"/>
      <c r="Q112" s="3697"/>
      <c r="R112" s="3698"/>
      <c r="S112" s="3698"/>
      <c r="T112" s="3698"/>
      <c r="U112" s="3794">
        <v>45356</v>
      </c>
      <c r="V112" s="3699" t="s">
        <v>1374</v>
      </c>
      <c r="W112" s="3700" t="str">
        <f t="shared" si="5"/>
        <v>Yes</v>
      </c>
      <c r="X112" s="3701" t="s">
        <v>93</v>
      </c>
      <c r="Y112" s="3688" t="s">
        <v>94</v>
      </c>
      <c r="Z112" s="4018"/>
      <c r="AA112" s="5134" t="s">
        <v>1375</v>
      </c>
      <c r="AB112" s="4732" t="s">
        <v>1376</v>
      </c>
      <c r="AC112" s="3719"/>
      <c r="AD112" s="3704">
        <v>45717</v>
      </c>
      <c r="AE112" s="4145" t="s">
        <v>1377</v>
      </c>
      <c r="AF112" s="3705" t="s">
        <v>603</v>
      </c>
      <c r="AG112" s="3706">
        <v>46204</v>
      </c>
      <c r="AH112" s="3706"/>
      <c r="AI112" s="3706"/>
      <c r="AJ112" s="3713"/>
      <c r="AK112" s="3707"/>
      <c r="AL112" s="3709" t="s">
        <v>604</v>
      </c>
      <c r="AM112" s="3705" t="s">
        <v>1329</v>
      </c>
      <c r="AN112" s="3706">
        <v>46569</v>
      </c>
      <c r="AO112" s="3706"/>
      <c r="AP112" s="3706"/>
      <c r="AQ112" s="3695"/>
      <c r="AR112" s="3708"/>
      <c r="AS112" s="3709"/>
      <c r="AT112" s="3692"/>
      <c r="AU112" s="3709"/>
      <c r="AV112" s="3709"/>
      <c r="AW112" s="3709"/>
      <c r="AX112" s="3692"/>
      <c r="AY112" s="3710"/>
      <c r="AZ112" s="3709"/>
      <c r="BA112" s="3692"/>
      <c r="BB112" s="3709"/>
      <c r="BC112" s="3709"/>
      <c r="BD112" s="3709"/>
      <c r="BE112" s="3692"/>
      <c r="BF112" s="3692"/>
      <c r="BG112" s="4089">
        <v>46753</v>
      </c>
      <c r="BH112" s="3706">
        <v>46753</v>
      </c>
      <c r="BI112" s="3711"/>
      <c r="BJ112" s="4089">
        <v>46784</v>
      </c>
      <c r="BK112" s="3706">
        <v>46784</v>
      </c>
      <c r="BL112" s="3711"/>
      <c r="BM112" s="4089">
        <v>47119</v>
      </c>
      <c r="BN112" s="3706">
        <v>47119</v>
      </c>
      <c r="BO112" s="3711"/>
      <c r="BP112" s="3688" t="s">
        <v>1378</v>
      </c>
      <c r="BQ112" s="4587" t="s">
        <v>355</v>
      </c>
      <c r="BR112" s="3712" t="s">
        <v>1379</v>
      </c>
      <c r="BS112" s="540"/>
      <c r="BT112" s="3716">
        <v>45929</v>
      </c>
      <c r="BU112" s="3716">
        <v>45932</v>
      </c>
      <c r="BV112" s="3695" t="s">
        <v>116</v>
      </c>
      <c r="BW112" s="3716">
        <v>45681</v>
      </c>
      <c r="BX112" s="3716">
        <v>45932</v>
      </c>
      <c r="BY112" s="3695" t="s">
        <v>116</v>
      </c>
      <c r="BZ112" s="3716">
        <v>45932</v>
      </c>
      <c r="CA112" s="3716" t="s">
        <v>104</v>
      </c>
      <c r="CB112" s="1409"/>
      <c r="CC112" s="540" t="s">
        <v>105</v>
      </c>
      <c r="CD112" s="12"/>
      <c r="CE112" s="12"/>
      <c r="CF112" s="12"/>
      <c r="CG112" s="18"/>
    </row>
    <row r="113" spans="1:85" ht="45" customHeight="1" thickBot="1" x14ac:dyDescent="0.25">
      <c r="A113" s="3686"/>
      <c r="B113" s="3687" t="s">
        <v>1380</v>
      </c>
      <c r="C113" s="3688" t="s">
        <v>1381</v>
      </c>
      <c r="D113" s="3689"/>
      <c r="E113" s="3690"/>
      <c r="F113" s="3695"/>
      <c r="G113" s="3695"/>
      <c r="H113" s="3692" t="s">
        <v>89</v>
      </c>
      <c r="I113" s="3693" t="s">
        <v>89</v>
      </c>
      <c r="J113" s="3694">
        <v>41325</v>
      </c>
      <c r="K113" s="3694"/>
      <c r="L113" s="3649"/>
      <c r="M113" s="3863"/>
      <c r="N113" s="3649"/>
      <c r="O113" s="3649"/>
      <c r="P113" s="3696"/>
      <c r="Q113" s="3697"/>
      <c r="R113" s="3698"/>
      <c r="S113" s="3698"/>
      <c r="T113" s="3698"/>
      <c r="U113" s="3794"/>
      <c r="V113" s="3699"/>
      <c r="W113" s="3700" t="str">
        <f t="shared" si="5"/>
        <v>Yes</v>
      </c>
      <c r="X113" s="3701" t="s">
        <v>93</v>
      </c>
      <c r="Y113" s="3688" t="s">
        <v>94</v>
      </c>
      <c r="Z113" s="4030"/>
      <c r="AA113" s="3724" t="s">
        <v>1382</v>
      </c>
      <c r="AB113" s="5160" t="s">
        <v>1383</v>
      </c>
      <c r="AC113" s="3656"/>
      <c r="AD113" s="3704">
        <v>45717</v>
      </c>
      <c r="AE113" s="4145" t="s">
        <v>1384</v>
      </c>
      <c r="AF113" s="3705" t="s">
        <v>1385</v>
      </c>
      <c r="AG113" s="3706"/>
      <c r="AH113" s="3706"/>
      <c r="AI113" s="3706"/>
      <c r="AJ113" s="3713"/>
      <c r="AK113" s="3661"/>
      <c r="AL113" s="4098"/>
      <c r="AM113" s="3715"/>
      <c r="AN113" s="3706"/>
      <c r="AO113" s="3706"/>
      <c r="AP113" s="3706"/>
      <c r="AQ113" s="3695"/>
      <c r="AR113" s="4032"/>
      <c r="AS113" s="4022"/>
      <c r="AT113" s="3692"/>
      <c r="AU113" s="3730"/>
      <c r="AV113" s="3709"/>
      <c r="AW113" s="3709"/>
      <c r="AX113" s="3692"/>
      <c r="AY113" s="3667"/>
      <c r="AZ113" s="3730"/>
      <c r="BA113" s="3731"/>
      <c r="BB113" s="3730"/>
      <c r="BC113" s="3709"/>
      <c r="BD113" s="3709"/>
      <c r="BE113" s="3692"/>
      <c r="BF113" s="3648"/>
      <c r="BG113" s="4089">
        <v>46784</v>
      </c>
      <c r="BH113" s="3706">
        <v>46784</v>
      </c>
      <c r="BI113" s="3706"/>
      <c r="BJ113" s="4089">
        <v>46935</v>
      </c>
      <c r="BK113" s="3706">
        <v>46935</v>
      </c>
      <c r="BL113" s="3711"/>
      <c r="BM113" s="4089">
        <v>47239</v>
      </c>
      <c r="BN113" s="3704">
        <v>47239</v>
      </c>
      <c r="BO113" s="3711"/>
      <c r="BP113" s="3688" t="s">
        <v>1386</v>
      </c>
      <c r="BQ113" s="4587" t="s">
        <v>355</v>
      </c>
      <c r="BR113" s="3684" t="s">
        <v>1387</v>
      </c>
      <c r="BS113" s="3684"/>
      <c r="BT113" s="3716">
        <v>45631</v>
      </c>
      <c r="BU113" s="3716">
        <v>45868</v>
      </c>
      <c r="BV113" s="3695" t="s">
        <v>116</v>
      </c>
      <c r="BW113" s="3716">
        <v>45631</v>
      </c>
      <c r="BX113" s="3962">
        <v>45868</v>
      </c>
      <c r="BY113" s="3695" t="s">
        <v>116</v>
      </c>
      <c r="BZ113" s="3963">
        <v>45868</v>
      </c>
      <c r="CA113" s="3716" t="s">
        <v>104</v>
      </c>
      <c r="CB113" s="1409"/>
      <c r="CC113" s="540" t="s">
        <v>105</v>
      </c>
      <c r="CD113" s="12"/>
      <c r="CE113" s="12"/>
      <c r="CF113" s="12"/>
      <c r="CG113" s="18"/>
    </row>
    <row r="114" spans="1:85" ht="45" customHeight="1" thickTop="1" x14ac:dyDescent="0.2">
      <c r="A114" s="1412" t="s">
        <v>1388</v>
      </c>
      <c r="B114" s="4586"/>
      <c r="C114" s="1381" t="s">
        <v>1381</v>
      </c>
      <c r="D114" s="1713" t="s">
        <v>1389</v>
      </c>
      <c r="E114" s="3748">
        <v>1928</v>
      </c>
      <c r="F114" s="1563">
        <v>2022</v>
      </c>
      <c r="G114" s="1563">
        <v>2042</v>
      </c>
      <c r="H114" s="2471" t="s">
        <v>89</v>
      </c>
      <c r="I114" s="1656" t="s">
        <v>89</v>
      </c>
      <c r="J114" s="1437">
        <v>41325</v>
      </c>
      <c r="K114" s="4574"/>
      <c r="L114" s="1649"/>
      <c r="M114" s="2005"/>
      <c r="N114" s="1649"/>
      <c r="O114" s="1649"/>
      <c r="P114" s="1388"/>
      <c r="Q114" s="1651"/>
      <c r="R114" s="1416"/>
      <c r="S114" s="1628"/>
      <c r="T114" s="1628"/>
      <c r="U114" s="3792"/>
      <c r="V114" s="1652"/>
      <c r="W114" s="3750" t="str">
        <f t="shared" si="5"/>
        <v>Yes</v>
      </c>
      <c r="X114" s="3751" t="s">
        <v>93</v>
      </c>
      <c r="Y114" s="1426" t="s">
        <v>94</v>
      </c>
      <c r="Z114" s="4029"/>
      <c r="AA114" s="3852" t="s">
        <v>1382</v>
      </c>
      <c r="AB114" s="5162" t="s">
        <v>1383</v>
      </c>
      <c r="AC114" s="3753"/>
      <c r="AD114" s="3589">
        <v>45717</v>
      </c>
      <c r="AE114" s="1570" t="s">
        <v>368</v>
      </c>
      <c r="AF114" s="1419" t="s">
        <v>1294</v>
      </c>
      <c r="AG114" s="1396">
        <v>45962</v>
      </c>
      <c r="AH114" s="1397"/>
      <c r="AI114" s="1397"/>
      <c r="AJ114" s="3015"/>
      <c r="AK114" s="1654"/>
      <c r="AL114" s="1420"/>
      <c r="AM114" s="1419"/>
      <c r="AN114" s="1396"/>
      <c r="AO114" s="1397"/>
      <c r="AP114" s="1397"/>
      <c r="AQ114" s="1653"/>
      <c r="AR114" s="7380"/>
      <c r="AS114" s="7442"/>
      <c r="AT114" s="3960"/>
      <c r="AU114" s="1432"/>
      <c r="AV114" s="2466"/>
      <c r="AW114" s="2466"/>
      <c r="AX114" s="3961"/>
      <c r="AY114" s="3557"/>
      <c r="AZ114" s="4085"/>
      <c r="BA114" s="5320"/>
      <c r="BB114" s="1396"/>
      <c r="BC114" s="1397"/>
      <c r="BD114" s="1397"/>
      <c r="BE114" s="1653"/>
      <c r="BF114" s="3961"/>
      <c r="BG114" s="4085">
        <v>46204</v>
      </c>
      <c r="BH114" s="1396">
        <v>46204</v>
      </c>
      <c r="BI114" s="1408"/>
      <c r="BJ114" s="4085">
        <v>46357</v>
      </c>
      <c r="BK114" s="1396">
        <v>46357</v>
      </c>
      <c r="BL114" s="1408"/>
      <c r="BM114" s="4085">
        <v>46692</v>
      </c>
      <c r="BN114" s="1396">
        <v>46692</v>
      </c>
      <c r="BO114" s="1408"/>
      <c r="BP114" s="1178" t="s">
        <v>4533</v>
      </c>
      <c r="BQ114" s="4189" t="s">
        <v>355</v>
      </c>
      <c r="BR114" s="1178"/>
      <c r="BS114" s="1178"/>
      <c r="BT114" s="1409"/>
      <c r="BU114" s="1409">
        <v>45895</v>
      </c>
      <c r="BV114" s="1655" t="s">
        <v>116</v>
      </c>
      <c r="BW114" s="1409"/>
      <c r="BX114" s="1409">
        <v>45895</v>
      </c>
      <c r="BY114" s="1409" t="s">
        <v>116</v>
      </c>
      <c r="BZ114" s="1409">
        <v>45895</v>
      </c>
      <c r="CA114" s="1409" t="s">
        <v>4302</v>
      </c>
      <c r="CB114" s="1409"/>
      <c r="CC114" s="1178"/>
      <c r="CD114" s="1176"/>
      <c r="CE114" s="1176"/>
      <c r="CF114" s="1176"/>
      <c r="CG114" s="1175"/>
    </row>
    <row r="115" spans="1:85" ht="45" customHeight="1" x14ac:dyDescent="0.2">
      <c r="A115" s="3484" t="s">
        <v>1393</v>
      </c>
      <c r="B115" s="3485"/>
      <c r="C115" s="3457" t="s">
        <v>1394</v>
      </c>
      <c r="D115" s="3458" t="s">
        <v>1395</v>
      </c>
      <c r="E115" s="3459">
        <v>2345</v>
      </c>
      <c r="F115" s="3474">
        <v>2024</v>
      </c>
      <c r="G115" s="3474">
        <v>2039</v>
      </c>
      <c r="H115" s="3461" t="s">
        <v>89</v>
      </c>
      <c r="I115" s="3481" t="s">
        <v>89</v>
      </c>
      <c r="J115" s="3462">
        <v>44676</v>
      </c>
      <c r="K115" s="3462" t="s">
        <v>1396</v>
      </c>
      <c r="L115" s="3462"/>
      <c r="M115" s="3463"/>
      <c r="N115" s="3462"/>
      <c r="O115" s="3462"/>
      <c r="P115" s="3464"/>
      <c r="Q115" s="3465"/>
      <c r="R115" s="3466"/>
      <c r="S115" s="3466"/>
      <c r="T115" s="3466"/>
      <c r="U115" s="3804"/>
      <c r="V115" s="3467"/>
      <c r="W115" s="3468" t="str">
        <f t="shared" si="5"/>
        <v>Yes</v>
      </c>
      <c r="X115" s="3482" t="s">
        <v>93</v>
      </c>
      <c r="Y115" s="3457" t="s">
        <v>94</v>
      </c>
      <c r="Z115" s="4731"/>
      <c r="AA115" s="5133" t="s">
        <v>1397</v>
      </c>
      <c r="AB115" s="5157" t="s">
        <v>1398</v>
      </c>
      <c r="AC115" s="3469"/>
      <c r="AD115" s="3470">
        <v>45689</v>
      </c>
      <c r="AE115" s="4205" t="s">
        <v>316</v>
      </c>
      <c r="AF115" s="3471" t="s">
        <v>1399</v>
      </c>
      <c r="AG115" s="3472">
        <v>45383</v>
      </c>
      <c r="AH115" s="3472"/>
      <c r="AI115" s="3472"/>
      <c r="AJ115" s="3480"/>
      <c r="AK115" s="3473"/>
      <c r="AL115" s="3476">
        <v>45630</v>
      </c>
      <c r="AM115" s="3471" t="s">
        <v>142</v>
      </c>
      <c r="AN115" s="3472">
        <v>45630</v>
      </c>
      <c r="AO115" s="3472">
        <v>45630</v>
      </c>
      <c r="AP115" s="3472">
        <v>45686</v>
      </c>
      <c r="AQ115" s="3480" t="s">
        <v>1400</v>
      </c>
      <c r="AR115" s="3475"/>
      <c r="AS115" s="3476" t="s">
        <v>4534</v>
      </c>
      <c r="AT115" s="3461" t="s">
        <v>1401</v>
      </c>
      <c r="AU115" s="3476">
        <v>46204</v>
      </c>
      <c r="AV115" s="3476"/>
      <c r="AW115" s="3476"/>
      <c r="AX115" s="3461"/>
      <c r="AY115" s="3477"/>
      <c r="AZ115" s="3476"/>
      <c r="BA115" s="3461"/>
      <c r="BB115" s="3476"/>
      <c r="BC115" s="3476"/>
      <c r="BD115" s="3476"/>
      <c r="BE115" s="3461"/>
      <c r="BF115" s="3461"/>
      <c r="BG115" s="4165" t="s">
        <v>573</v>
      </c>
      <c r="BH115" s="3472">
        <v>46661</v>
      </c>
      <c r="BI115" s="3478"/>
      <c r="BJ115" s="4165" t="s">
        <v>1402</v>
      </c>
      <c r="BK115" s="3472">
        <v>46844</v>
      </c>
      <c r="BL115" s="3478"/>
      <c r="BM115" s="4165" t="s">
        <v>479</v>
      </c>
      <c r="BN115" s="3472">
        <v>47209</v>
      </c>
      <c r="BO115" s="3478"/>
      <c r="BP115" s="3457" t="s">
        <v>4535</v>
      </c>
      <c r="BQ115" s="3746" t="s">
        <v>4536</v>
      </c>
      <c r="BR115" s="3483"/>
      <c r="BS115" s="3457"/>
      <c r="BT115" s="3479">
        <v>45014</v>
      </c>
      <c r="BU115" s="3479">
        <v>45628</v>
      </c>
      <c r="BV115" s="3474" t="s">
        <v>116</v>
      </c>
      <c r="BW115" s="3479"/>
      <c r="BX115" s="3479">
        <v>45628</v>
      </c>
      <c r="BY115" s="3474" t="s">
        <v>116</v>
      </c>
      <c r="BZ115" s="3479">
        <v>45628</v>
      </c>
      <c r="CA115" s="3479" t="s">
        <v>4537</v>
      </c>
      <c r="CB115" s="2149"/>
      <c r="CC115" s="2120"/>
      <c r="CD115" s="12"/>
      <c r="CE115" s="12"/>
      <c r="CF115" s="12"/>
      <c r="CG115" s="18"/>
    </row>
    <row r="116" spans="1:85" ht="45" customHeight="1" x14ac:dyDescent="0.2">
      <c r="A116" s="1688" t="s">
        <v>1405</v>
      </c>
      <c r="B116" s="3307"/>
      <c r="C116" s="2275" t="s">
        <v>1406</v>
      </c>
      <c r="D116" s="1689" t="s">
        <v>1407</v>
      </c>
      <c r="E116" s="7113"/>
      <c r="F116" s="1666">
        <v>2020</v>
      </c>
      <c r="G116" s="1666">
        <v>2040</v>
      </c>
      <c r="H116" s="1680" t="s">
        <v>89</v>
      </c>
      <c r="I116" s="1666" t="s">
        <v>89</v>
      </c>
      <c r="J116" s="1667">
        <v>43384</v>
      </c>
      <c r="K116" s="1667"/>
      <c r="L116" s="1667" t="s">
        <v>90</v>
      </c>
      <c r="M116" s="2276" t="s">
        <v>1408</v>
      </c>
      <c r="N116" s="1667"/>
      <c r="O116" s="1667" t="s">
        <v>90</v>
      </c>
      <c r="P116" s="1667"/>
      <c r="Q116" s="1705"/>
      <c r="R116" s="1669"/>
      <c r="S116" s="1669"/>
      <c r="T116" s="1669"/>
      <c r="U116" s="3793"/>
      <c r="V116" s="1671"/>
      <c r="W116" s="1695" t="str">
        <f t="shared" si="5"/>
        <v>Yes</v>
      </c>
      <c r="X116" s="1672" t="s">
        <v>93</v>
      </c>
      <c r="Y116" s="1376" t="s">
        <v>94</v>
      </c>
      <c r="Z116" s="3202"/>
      <c r="AA116" s="2942" t="s">
        <v>1409</v>
      </c>
      <c r="AB116" s="3032" t="s">
        <v>1409</v>
      </c>
      <c r="AC116" s="2314"/>
      <c r="AD116" s="1682">
        <v>44317</v>
      </c>
      <c r="AE116" s="4147" t="s">
        <v>1410</v>
      </c>
      <c r="AF116" s="1676" t="s">
        <v>142</v>
      </c>
      <c r="AG116" s="1674">
        <v>45261</v>
      </c>
      <c r="AH116" s="1674"/>
      <c r="AI116" s="1674"/>
      <c r="AJ116" s="3006"/>
      <c r="AK116" s="1677"/>
      <c r="AL116" s="7129"/>
      <c r="AM116" s="7141"/>
      <c r="AN116" s="1674"/>
      <c r="AO116" s="1674"/>
      <c r="AP116" s="1674"/>
      <c r="AQ116" s="1666"/>
      <c r="AR116" s="1697"/>
      <c r="AS116" s="1679"/>
      <c r="AT116" s="1680"/>
      <c r="AU116" s="1679"/>
      <c r="AV116" s="1679"/>
      <c r="AW116" s="1679"/>
      <c r="AX116" s="1680"/>
      <c r="AY116" s="1698"/>
      <c r="AZ116" s="1679"/>
      <c r="BA116" s="1680"/>
      <c r="BB116" s="1679"/>
      <c r="BC116" s="1679"/>
      <c r="BD116" s="1679"/>
      <c r="BE116" s="1680"/>
      <c r="BF116" s="1680"/>
      <c r="BG116" s="4158" t="s">
        <v>1244</v>
      </c>
      <c r="BH116" s="1674">
        <v>45566</v>
      </c>
      <c r="BI116" s="1683"/>
      <c r="BJ116" s="4158" t="s">
        <v>434</v>
      </c>
      <c r="BK116" s="1674">
        <v>45931</v>
      </c>
      <c r="BL116" s="1683"/>
      <c r="BM116" s="4158" t="s">
        <v>1411</v>
      </c>
      <c r="BN116" s="1674">
        <v>46388</v>
      </c>
      <c r="BO116" s="1683"/>
      <c r="BP116" s="1376" t="s">
        <v>1412</v>
      </c>
      <c r="BQ116" s="4184"/>
      <c r="BR116" s="2300"/>
      <c r="BS116" s="2317"/>
      <c r="BT116" s="1684">
        <v>44797</v>
      </c>
      <c r="BU116" s="1684">
        <v>44382</v>
      </c>
      <c r="BV116" s="1666" t="s">
        <v>116</v>
      </c>
      <c r="BW116" s="1684"/>
      <c r="BX116" s="1684">
        <v>44382</v>
      </c>
      <c r="BY116" s="1666" t="s">
        <v>116</v>
      </c>
      <c r="BZ116" s="1684">
        <v>45072</v>
      </c>
      <c r="CA116" s="2319" t="s">
        <v>117</v>
      </c>
      <c r="CB116" s="1666"/>
      <c r="CC116" s="1376" t="s">
        <v>970</v>
      </c>
      <c r="CD116" s="12"/>
      <c r="CE116" s="12"/>
      <c r="CF116" s="12"/>
      <c r="CG116" s="18"/>
    </row>
    <row r="117" spans="1:85" ht="45" customHeight="1" x14ac:dyDescent="0.2">
      <c r="A117" s="4005"/>
      <c r="B117" s="3977" t="s">
        <v>1418</v>
      </c>
      <c r="C117" s="3978" t="s">
        <v>1414</v>
      </c>
      <c r="D117" s="4045" t="s">
        <v>1419</v>
      </c>
      <c r="E117" s="3979">
        <v>2147</v>
      </c>
      <c r="F117" s="3980" t="s">
        <v>91</v>
      </c>
      <c r="G117" s="3980" t="s">
        <v>1420</v>
      </c>
      <c r="H117" s="3981" t="s">
        <v>89</v>
      </c>
      <c r="I117" s="3982" t="s">
        <v>89</v>
      </c>
      <c r="J117" s="3983">
        <v>40744</v>
      </c>
      <c r="K117" s="3983"/>
      <c r="L117" s="3983" t="s">
        <v>90</v>
      </c>
      <c r="M117" s="3984" t="s">
        <v>389</v>
      </c>
      <c r="N117" s="3983"/>
      <c r="O117" s="3983"/>
      <c r="P117" s="3985">
        <v>44729</v>
      </c>
      <c r="Q117" s="3986">
        <v>45148</v>
      </c>
      <c r="R117" s="3987"/>
      <c r="S117" s="3988"/>
      <c r="T117" s="3988">
        <v>45714</v>
      </c>
      <c r="U117" s="3989"/>
      <c r="V117" s="3990"/>
      <c r="W117" s="3991" t="str">
        <f t="shared" si="5"/>
        <v>Yes</v>
      </c>
      <c r="X117" s="3992" t="s">
        <v>93</v>
      </c>
      <c r="Y117" s="3978" t="s">
        <v>94</v>
      </c>
      <c r="Z117" s="4046"/>
      <c r="AA117" s="4047" t="s">
        <v>1421</v>
      </c>
      <c r="AB117" s="4047" t="s">
        <v>1422</v>
      </c>
      <c r="AC117" s="3993"/>
      <c r="AD117" s="3995">
        <v>45108</v>
      </c>
      <c r="AE117" s="4207" t="s">
        <v>1423</v>
      </c>
      <c r="AF117" s="4063"/>
      <c r="AG117" s="3996">
        <v>42736</v>
      </c>
      <c r="AH117" s="3996" t="e">
        <v>#N/A</v>
      </c>
      <c r="AI117" s="3996" t="e">
        <v>#N/A</v>
      </c>
      <c r="AJ117" s="4064" t="e">
        <v>#N/A</v>
      </c>
      <c r="AK117" s="3998" t="e">
        <v>#N/A</v>
      </c>
      <c r="AL117" s="4429" t="s">
        <v>1424</v>
      </c>
      <c r="AM117" s="4065" t="s">
        <v>327</v>
      </c>
      <c r="AN117" s="3996">
        <v>43678</v>
      </c>
      <c r="AO117" s="3996">
        <v>43696</v>
      </c>
      <c r="AP117" s="3996">
        <v>43738</v>
      </c>
      <c r="AQ117" s="3999" t="e">
        <v>#N/A</v>
      </c>
      <c r="AR117" s="4000"/>
      <c r="AS117" s="4020" t="s">
        <v>1425</v>
      </c>
      <c r="AT117" s="3981" t="s">
        <v>1426</v>
      </c>
      <c r="AU117" s="4020">
        <v>43831</v>
      </c>
      <c r="AV117" s="4020">
        <v>43857</v>
      </c>
      <c r="AW117" s="4020">
        <v>43899</v>
      </c>
      <c r="AX117" s="3981" t="s">
        <v>1427</v>
      </c>
      <c r="AY117" s="4026"/>
      <c r="AZ117" s="4020"/>
      <c r="BA117" s="3981"/>
      <c r="BB117" s="4020"/>
      <c r="BC117" s="4020"/>
      <c r="BD117" s="4020"/>
      <c r="BE117" s="3981"/>
      <c r="BF117" s="3981"/>
      <c r="BG117" s="4169" t="s">
        <v>1025</v>
      </c>
      <c r="BH117" s="3996">
        <v>44743</v>
      </c>
      <c r="BI117" s="4001">
        <v>44713</v>
      </c>
      <c r="BJ117" s="4169" t="s">
        <v>399</v>
      </c>
      <c r="BK117" s="3996">
        <v>45139</v>
      </c>
      <c r="BL117" s="4001">
        <v>45148</v>
      </c>
      <c r="BM117" s="4169" t="s">
        <v>1244</v>
      </c>
      <c r="BN117" s="3996">
        <v>45566</v>
      </c>
      <c r="BO117" s="4001"/>
      <c r="BP117" s="3978" t="s">
        <v>1428</v>
      </c>
      <c r="BQ117" s="4298"/>
      <c r="BR117" s="3978" t="s">
        <v>1429</v>
      </c>
      <c r="BS117" s="3978"/>
      <c r="BT117" s="4002">
        <v>45475</v>
      </c>
      <c r="BU117" s="4002">
        <v>45226</v>
      </c>
      <c r="BV117" s="3999" t="s">
        <v>116</v>
      </c>
      <c r="BW117" s="4002">
        <v>45226</v>
      </c>
      <c r="BX117" s="4002">
        <v>45569</v>
      </c>
      <c r="BY117" s="3999" t="s">
        <v>116</v>
      </c>
      <c r="BZ117" s="4002"/>
      <c r="CA117" s="4703" t="s">
        <v>1430</v>
      </c>
      <c r="CB117" s="2623"/>
      <c r="CC117" s="2186" t="s">
        <v>1431</v>
      </c>
      <c r="CD117" s="12"/>
      <c r="CE117" s="12"/>
      <c r="CF117" s="12"/>
      <c r="CG117" s="18"/>
    </row>
    <row r="118" spans="1:85" ht="45" customHeight="1" x14ac:dyDescent="0.2">
      <c r="A118" s="3644" t="s">
        <v>1413</v>
      </c>
      <c r="B118" s="3645"/>
      <c r="C118" s="3646" t="s">
        <v>1414</v>
      </c>
      <c r="D118" s="3646"/>
      <c r="E118" s="3864"/>
      <c r="F118" s="3662"/>
      <c r="G118" s="3662"/>
      <c r="H118" s="3647" t="s">
        <v>89</v>
      </c>
      <c r="I118" s="3662" t="s">
        <v>89</v>
      </c>
      <c r="J118" s="3650">
        <v>40744</v>
      </c>
      <c r="K118" s="3649"/>
      <c r="L118" s="3677"/>
      <c r="M118" s="3846"/>
      <c r="N118" s="3677"/>
      <c r="O118" s="3677"/>
      <c r="P118" s="3650"/>
      <c r="Q118" s="3678"/>
      <c r="R118" s="3652"/>
      <c r="S118" s="3679"/>
      <c r="T118" s="3679"/>
      <c r="U118" s="3798"/>
      <c r="V118" s="3680"/>
      <c r="W118" s="3654" t="b">
        <f t="shared" si="5"/>
        <v>0</v>
      </c>
      <c r="X118" s="3655" t="s">
        <v>228</v>
      </c>
      <c r="Y118" s="3646" t="s">
        <v>229</v>
      </c>
      <c r="Z118" s="3646"/>
      <c r="AA118" s="3673"/>
      <c r="AB118" s="3673"/>
      <c r="AC118" s="3681"/>
      <c r="AD118" s="3658"/>
      <c r="AE118" s="4254">
        <v>46327</v>
      </c>
      <c r="AF118" s="3659" t="s">
        <v>1415</v>
      </c>
      <c r="AG118" s="3658">
        <v>46327</v>
      </c>
      <c r="AH118" s="3658"/>
      <c r="AI118" s="3658"/>
      <c r="AJ118" s="3682"/>
      <c r="AK118" s="3683"/>
      <c r="AL118" s="3658"/>
      <c r="AM118" s="3659"/>
      <c r="AN118" s="3658"/>
      <c r="AO118" s="3658"/>
      <c r="AP118" s="3658"/>
      <c r="AQ118" s="3650"/>
      <c r="AR118" s="5261"/>
      <c r="AS118" s="5272"/>
      <c r="AT118" s="3649"/>
      <c r="AU118" s="3664"/>
      <c r="AV118" s="3665"/>
      <c r="AW118" s="3665"/>
      <c r="AX118" s="3649"/>
      <c r="AY118" s="3652"/>
      <c r="AZ118" s="3664"/>
      <c r="BA118" s="3652"/>
      <c r="BB118" s="3664"/>
      <c r="BC118" s="3665"/>
      <c r="BD118" s="3665"/>
      <c r="BE118" s="3649"/>
      <c r="BF118" s="3649"/>
      <c r="BG118" s="4251">
        <v>46722</v>
      </c>
      <c r="BH118" s="3658">
        <v>46722</v>
      </c>
      <c r="BI118" s="3658"/>
      <c r="BJ118" s="4251">
        <v>46874</v>
      </c>
      <c r="BK118" s="3658">
        <v>46874</v>
      </c>
      <c r="BL118" s="3668"/>
      <c r="BM118" s="4251">
        <v>47088</v>
      </c>
      <c r="BN118" s="3669">
        <v>47088</v>
      </c>
      <c r="BO118" s="3668"/>
      <c r="BP118" s="3684" t="s">
        <v>1416</v>
      </c>
      <c r="BQ118" s="5410" t="s">
        <v>1417</v>
      </c>
      <c r="BR118" s="3684"/>
      <c r="BS118" s="3684"/>
      <c r="BT118" s="3671"/>
      <c r="BU118" s="3671"/>
      <c r="BV118" s="3650"/>
      <c r="BW118" s="3671"/>
      <c r="BX118" s="3671">
        <v>45758</v>
      </c>
      <c r="BY118" s="3671" t="s">
        <v>116</v>
      </c>
      <c r="BZ118" s="3950">
        <v>45758</v>
      </c>
      <c r="CA118" s="3671" t="s">
        <v>104</v>
      </c>
      <c r="CB118" s="2623"/>
      <c r="CC118" s="1178"/>
      <c r="CD118" s="1176"/>
      <c r="CE118" s="1176"/>
      <c r="CF118" s="1176"/>
      <c r="CG118" s="1175"/>
    </row>
    <row r="119" spans="1:85" ht="45" customHeight="1" x14ac:dyDescent="0.2">
      <c r="A119" s="2150" t="s">
        <v>1432</v>
      </c>
      <c r="B119" s="3306"/>
      <c r="C119" s="2151" t="s">
        <v>1433</v>
      </c>
      <c r="D119" s="2152" t="s">
        <v>1434</v>
      </c>
      <c r="E119" s="7116">
        <v>1980</v>
      </c>
      <c r="F119" s="2153" t="s">
        <v>1083</v>
      </c>
      <c r="G119" s="2153" t="s">
        <v>949</v>
      </c>
      <c r="H119" s="2154" t="s">
        <v>89</v>
      </c>
      <c r="I119" s="2181" t="s">
        <v>89</v>
      </c>
      <c r="J119" s="2157">
        <v>40492</v>
      </c>
      <c r="K119" s="2157"/>
      <c r="L119" s="2518" t="s">
        <v>90</v>
      </c>
      <c r="M119" s="2519" t="s">
        <v>1435</v>
      </c>
      <c r="N119" s="2518"/>
      <c r="O119" s="2157"/>
      <c r="P119" s="2156">
        <v>45379</v>
      </c>
      <c r="Q119" s="2158">
        <v>45510</v>
      </c>
      <c r="R119" s="2159"/>
      <c r="S119" s="2159"/>
      <c r="T119" s="2159"/>
      <c r="U119" s="3799"/>
      <c r="V119" s="2161"/>
      <c r="W119" s="2162" t="str">
        <f t="shared" si="5"/>
        <v>Yes</v>
      </c>
      <c r="X119" s="2163" t="s">
        <v>93</v>
      </c>
      <c r="Y119" s="2151" t="s">
        <v>94</v>
      </c>
      <c r="Z119" s="3201"/>
      <c r="AA119" s="5155" t="s">
        <v>1436</v>
      </c>
      <c r="AB119" s="2924" t="s">
        <v>4538</v>
      </c>
      <c r="AC119" s="2925"/>
      <c r="AD119" s="2165">
        <v>44986</v>
      </c>
      <c r="AE119" s="3535" t="s">
        <v>936</v>
      </c>
      <c r="AF119" s="2167" t="s">
        <v>1438</v>
      </c>
      <c r="AG119" s="2168">
        <v>43466</v>
      </c>
      <c r="AH119" s="2168">
        <v>43439</v>
      </c>
      <c r="AI119" s="2168">
        <v>43524</v>
      </c>
      <c r="AJ119" s="3011" t="s">
        <v>1439</v>
      </c>
      <c r="AK119" s="2169" t="s">
        <v>1440</v>
      </c>
      <c r="AL119" s="7117" t="s">
        <v>873</v>
      </c>
      <c r="AM119" s="7118" t="s">
        <v>270</v>
      </c>
      <c r="AN119" s="2168">
        <v>44378</v>
      </c>
      <c r="AO119" s="2168">
        <v>44368</v>
      </c>
      <c r="AP119" s="2168">
        <v>44452</v>
      </c>
      <c r="AQ119" s="2155" t="s">
        <v>1441</v>
      </c>
      <c r="AR119" s="2170"/>
      <c r="AS119" s="2171"/>
      <c r="AT119" s="2154"/>
      <c r="AU119" s="2171"/>
      <c r="AV119" s="2171"/>
      <c r="AW119" s="2171"/>
      <c r="AX119" s="2154"/>
      <c r="AY119" s="2172"/>
      <c r="AZ119" s="2171"/>
      <c r="BA119" s="2154"/>
      <c r="BB119" s="2171"/>
      <c r="BC119" s="2171"/>
      <c r="BD119" s="2171"/>
      <c r="BE119" s="2154"/>
      <c r="BF119" s="2154"/>
      <c r="BG119" s="4159">
        <v>45352</v>
      </c>
      <c r="BH119" s="2168">
        <v>45352</v>
      </c>
      <c r="BI119" s="2184">
        <v>45352</v>
      </c>
      <c r="BJ119" s="4168">
        <v>45566</v>
      </c>
      <c r="BK119" s="2189">
        <v>45566</v>
      </c>
      <c r="BL119" s="2184">
        <v>45510</v>
      </c>
      <c r="BM119" s="4168">
        <v>2025</v>
      </c>
      <c r="BN119" s="2189" t="s">
        <v>974</v>
      </c>
      <c r="BO119" s="2175"/>
      <c r="BP119" s="4048" t="s">
        <v>4539</v>
      </c>
      <c r="BQ119" s="5402" t="s">
        <v>4540</v>
      </c>
      <c r="BR119" s="3201" t="s">
        <v>1443</v>
      </c>
      <c r="BS119" s="3203"/>
      <c r="BT119" s="2177">
        <v>45454</v>
      </c>
      <c r="BU119" s="2177">
        <v>45071</v>
      </c>
      <c r="BV119" s="2155" t="s">
        <v>116</v>
      </c>
      <c r="BW119" s="2177">
        <v>44848</v>
      </c>
      <c r="BX119" s="2177">
        <v>45345</v>
      </c>
      <c r="BY119" s="2155" t="s">
        <v>116</v>
      </c>
      <c r="BZ119" s="2177">
        <v>45299</v>
      </c>
      <c r="CA119" s="2177" t="s">
        <v>1444</v>
      </c>
      <c r="CB119" s="1409"/>
      <c r="CC119" s="540" t="s">
        <v>500</v>
      </c>
      <c r="CD119" s="12" t="s">
        <v>106</v>
      </c>
      <c r="CE119" s="12"/>
      <c r="CF119" s="12"/>
      <c r="CG119" s="18"/>
    </row>
    <row r="120" spans="1:85" ht="44" customHeight="1" x14ac:dyDescent="0.2">
      <c r="A120" s="3686" t="s">
        <v>1445</v>
      </c>
      <c r="B120" s="3687"/>
      <c r="C120" s="3688" t="s">
        <v>1446</v>
      </c>
      <c r="D120" s="3689" t="s">
        <v>1447</v>
      </c>
      <c r="E120" s="3690" t="s">
        <v>226</v>
      </c>
      <c r="F120" s="3691"/>
      <c r="G120" s="3691"/>
      <c r="H120" s="3692" t="s">
        <v>89</v>
      </c>
      <c r="I120" s="3693" t="s">
        <v>89</v>
      </c>
      <c r="J120" s="3694">
        <v>44991</v>
      </c>
      <c r="K120" s="3694" t="s">
        <v>709</v>
      </c>
      <c r="L120" s="3694"/>
      <c r="M120" s="3866"/>
      <c r="N120" s="3694"/>
      <c r="O120" s="3694"/>
      <c r="P120" s="3696"/>
      <c r="Q120" s="3697"/>
      <c r="R120" s="3698"/>
      <c r="S120" s="3698"/>
      <c r="T120" s="3698"/>
      <c r="U120" s="3794"/>
      <c r="V120" s="3699"/>
      <c r="W120" s="3700" t="str">
        <f t="shared" si="5"/>
        <v>Yes</v>
      </c>
      <c r="X120" s="3701" t="s">
        <v>93</v>
      </c>
      <c r="Y120" s="3688" t="s">
        <v>94</v>
      </c>
      <c r="Z120" s="4030"/>
      <c r="AA120" s="3724" t="s">
        <v>1448</v>
      </c>
      <c r="AB120" s="3702" t="s">
        <v>1449</v>
      </c>
      <c r="AC120" s="3703" t="s">
        <v>1450</v>
      </c>
      <c r="AD120" s="3704">
        <v>45717</v>
      </c>
      <c r="AE120" s="4145" t="s">
        <v>1451</v>
      </c>
      <c r="AF120" s="3705" t="s">
        <v>1452</v>
      </c>
      <c r="AG120" s="3706">
        <v>47300</v>
      </c>
      <c r="AH120" s="3706"/>
      <c r="AI120" s="3706"/>
      <c r="AJ120" s="3713"/>
      <c r="AK120" s="3707"/>
      <c r="AL120" s="3709"/>
      <c r="AM120" s="3705"/>
      <c r="AN120" s="3706"/>
      <c r="AO120" s="3706"/>
      <c r="AP120" s="3706"/>
      <c r="AQ120" s="3695"/>
      <c r="AR120" s="3708"/>
      <c r="AS120" s="3709"/>
      <c r="AT120" s="3692"/>
      <c r="AU120" s="3709"/>
      <c r="AV120" s="3709"/>
      <c r="AW120" s="3709"/>
      <c r="AX120" s="3692"/>
      <c r="AY120" s="3710"/>
      <c r="AZ120" s="3709"/>
      <c r="BA120" s="3692"/>
      <c r="BB120" s="3709"/>
      <c r="BC120" s="3709"/>
      <c r="BD120" s="3709"/>
      <c r="BE120" s="3692"/>
      <c r="BF120" s="3692"/>
      <c r="BG120" s="4089" t="s">
        <v>1453</v>
      </c>
      <c r="BH120" s="3706">
        <v>47484</v>
      </c>
      <c r="BI120" s="3711"/>
      <c r="BJ120" s="4089">
        <v>47543</v>
      </c>
      <c r="BK120" s="3706">
        <v>47543</v>
      </c>
      <c r="BL120" s="3711"/>
      <c r="BM120" s="4089" t="s">
        <v>1454</v>
      </c>
      <c r="BN120" s="3706">
        <v>47849</v>
      </c>
      <c r="BO120" s="3711"/>
      <c r="BP120" s="3688" t="s">
        <v>1455</v>
      </c>
      <c r="BQ120" s="4182" t="s">
        <v>355</v>
      </c>
      <c r="BR120" s="3688"/>
      <c r="BS120" s="3688"/>
      <c r="BT120" s="3716">
        <v>43549</v>
      </c>
      <c r="BU120" s="3716">
        <v>45882</v>
      </c>
      <c r="BV120" s="3695" t="s">
        <v>116</v>
      </c>
      <c r="BW120" s="3716"/>
      <c r="BX120" s="3716">
        <v>45882</v>
      </c>
      <c r="BY120" s="3695" t="s">
        <v>116</v>
      </c>
      <c r="BZ120" s="3716">
        <v>45882</v>
      </c>
      <c r="CA120" s="3716" t="s">
        <v>104</v>
      </c>
      <c r="CB120" s="2149"/>
      <c r="CC120" s="2120" t="s">
        <v>1456</v>
      </c>
      <c r="CD120" s="12"/>
      <c r="CE120" s="12"/>
      <c r="CF120" s="12"/>
      <c r="CG120" s="18"/>
    </row>
    <row r="121" spans="1:85" ht="45" customHeight="1" x14ac:dyDescent="0.2">
      <c r="A121" s="4957" t="s">
        <v>1457</v>
      </c>
      <c r="B121" s="3320"/>
      <c r="C121" s="2502" t="s">
        <v>1458</v>
      </c>
      <c r="D121" s="2151" t="s">
        <v>1459</v>
      </c>
      <c r="E121" s="7162">
        <v>2148</v>
      </c>
      <c r="F121" s="2155">
        <v>2022</v>
      </c>
      <c r="G121" s="2155">
        <v>2040</v>
      </c>
      <c r="H121" s="2155" t="s">
        <v>89</v>
      </c>
      <c r="I121" s="2501" t="s">
        <v>89</v>
      </c>
      <c r="J121" s="2156">
        <v>39287</v>
      </c>
      <c r="K121" s="2157"/>
      <c r="L121" s="2157" t="s">
        <v>90</v>
      </c>
      <c r="M121" s="2182" t="s">
        <v>809</v>
      </c>
      <c r="N121" s="2157" t="s">
        <v>583</v>
      </c>
      <c r="O121" s="2157"/>
      <c r="P121" s="2156">
        <v>45646</v>
      </c>
      <c r="Q121" s="2158">
        <v>45723</v>
      </c>
      <c r="R121" s="2159"/>
      <c r="S121" s="2159"/>
      <c r="T121" s="2159"/>
      <c r="U121" s="3799"/>
      <c r="V121" s="2161"/>
      <c r="W121" s="2162" t="str">
        <f t="shared" si="5"/>
        <v>Yes</v>
      </c>
      <c r="X121" s="2163" t="s">
        <v>93</v>
      </c>
      <c r="Y121" s="2151" t="s">
        <v>94</v>
      </c>
      <c r="Z121" s="2151"/>
      <c r="AA121" s="2934" t="s">
        <v>1460</v>
      </c>
      <c r="AB121" s="2924" t="s">
        <v>1461</v>
      </c>
      <c r="AC121" s="2925"/>
      <c r="AD121" s="2168">
        <v>45627</v>
      </c>
      <c r="AE121" s="4206" t="s">
        <v>1462</v>
      </c>
      <c r="AF121" s="4126" t="s">
        <v>1463</v>
      </c>
      <c r="AG121" s="2168">
        <v>44835</v>
      </c>
      <c r="AH121" s="2168">
        <v>44958</v>
      </c>
      <c r="AI121" s="2168">
        <v>45004</v>
      </c>
      <c r="AJ121" s="3336" t="s">
        <v>1464</v>
      </c>
      <c r="AK121" s="2169"/>
      <c r="AL121" s="7205"/>
      <c r="AM121" s="7161"/>
      <c r="AN121" s="2168"/>
      <c r="AO121" s="2168"/>
      <c r="AP121" s="2168"/>
      <c r="AQ121" s="2155"/>
      <c r="AR121" s="2170"/>
      <c r="AS121" s="2171"/>
      <c r="AT121" s="3207"/>
      <c r="AU121" s="2292"/>
      <c r="AV121" s="2171"/>
      <c r="AW121" s="2171"/>
      <c r="AX121" s="2154"/>
      <c r="AY121" s="2172"/>
      <c r="AZ121" s="2171"/>
      <c r="BA121" s="2320"/>
      <c r="BB121" s="2292"/>
      <c r="BC121" s="2171"/>
      <c r="BD121" s="2171"/>
      <c r="BE121" s="2154"/>
      <c r="BF121" s="2154"/>
      <c r="BG121" s="4159" t="s">
        <v>1465</v>
      </c>
      <c r="BH121" s="2168">
        <v>45658</v>
      </c>
      <c r="BI121" s="2168">
        <v>45646</v>
      </c>
      <c r="BJ121" s="4159">
        <v>45717</v>
      </c>
      <c r="BK121" s="2168">
        <v>45717</v>
      </c>
      <c r="BL121" s="2184">
        <v>45726</v>
      </c>
      <c r="BM121" s="4159">
        <v>46113</v>
      </c>
      <c r="BN121" s="2165">
        <v>46113</v>
      </c>
      <c r="BO121" s="2184"/>
      <c r="BP121" s="2151"/>
      <c r="BQ121" s="2990" t="s">
        <v>1467</v>
      </c>
      <c r="BR121" s="2151"/>
      <c r="BS121" s="2151"/>
      <c r="BT121" s="2177">
        <v>45607</v>
      </c>
      <c r="BU121" s="2177">
        <v>45678</v>
      </c>
      <c r="BV121" s="2155" t="s">
        <v>116</v>
      </c>
      <c r="BW121" s="2177">
        <v>44978</v>
      </c>
      <c r="BX121" s="2177">
        <v>45678</v>
      </c>
      <c r="BY121" s="2155" t="s">
        <v>116</v>
      </c>
      <c r="BZ121" s="2177">
        <v>45678</v>
      </c>
      <c r="CA121" s="2177" t="s">
        <v>1468</v>
      </c>
      <c r="CB121" s="1409"/>
      <c r="CC121" s="540" t="s">
        <v>579</v>
      </c>
      <c r="CD121" s="12"/>
      <c r="CE121" s="12"/>
      <c r="CF121" s="12"/>
      <c r="CG121" s="18"/>
    </row>
    <row r="122" spans="1:85" ht="45" customHeight="1" x14ac:dyDescent="0.2">
      <c r="A122" s="4950" t="s">
        <v>1469</v>
      </c>
      <c r="B122" s="4786"/>
      <c r="C122" s="2709" t="s">
        <v>1470</v>
      </c>
      <c r="D122" s="4529" t="s">
        <v>1471</v>
      </c>
      <c r="E122" s="4562">
        <v>2113</v>
      </c>
      <c r="F122" s="4558" t="s">
        <v>337</v>
      </c>
      <c r="G122" s="4558" t="s">
        <v>1420</v>
      </c>
      <c r="H122" s="4532" t="s">
        <v>89</v>
      </c>
      <c r="I122" s="4533" t="s">
        <v>89</v>
      </c>
      <c r="J122" s="4534">
        <v>41704</v>
      </c>
      <c r="K122" s="4534"/>
      <c r="L122" s="4534" t="s">
        <v>90</v>
      </c>
      <c r="M122" s="4535"/>
      <c r="N122" s="4534"/>
      <c r="O122" s="4534"/>
      <c r="P122" s="4536">
        <v>44634</v>
      </c>
      <c r="Q122" s="4537">
        <v>44895</v>
      </c>
      <c r="R122" s="4538"/>
      <c r="S122" s="4538"/>
      <c r="T122" s="4538"/>
      <c r="U122" s="4539"/>
      <c r="V122" s="4540"/>
      <c r="W122" s="4541" t="str">
        <f t="shared" si="5"/>
        <v>Yes</v>
      </c>
      <c r="X122" s="4542" t="s">
        <v>93</v>
      </c>
      <c r="Y122" s="2709" t="s">
        <v>94</v>
      </c>
      <c r="Z122" s="5124"/>
      <c r="AA122" s="5142" t="s">
        <v>4541</v>
      </c>
      <c r="AB122" s="4643" t="s">
        <v>4542</v>
      </c>
      <c r="AC122" s="4543"/>
      <c r="AD122" s="4544">
        <v>44256</v>
      </c>
      <c r="AE122" s="4545">
        <v>43709</v>
      </c>
      <c r="AF122" s="4546" t="s">
        <v>1474</v>
      </c>
      <c r="AG122" s="4547">
        <v>43709</v>
      </c>
      <c r="AH122" s="4547">
        <v>43831</v>
      </c>
      <c r="AI122" s="4547">
        <v>44032</v>
      </c>
      <c r="AJ122" s="4548" t="s">
        <v>1475</v>
      </c>
      <c r="AK122" s="4549"/>
      <c r="AL122" s="4552">
        <v>44284</v>
      </c>
      <c r="AM122" s="4550" t="s">
        <v>1476</v>
      </c>
      <c r="AN122" s="4547">
        <v>44256</v>
      </c>
      <c r="AO122" s="4547">
        <v>44284</v>
      </c>
      <c r="AP122" s="4547">
        <v>44326</v>
      </c>
      <c r="AQ122" s="4531" t="s">
        <v>1477</v>
      </c>
      <c r="AR122" s="4551"/>
      <c r="AS122" s="4553"/>
      <c r="AT122" s="5124"/>
      <c r="AU122" s="4553"/>
      <c r="AV122" s="4553"/>
      <c r="AW122" s="4553"/>
      <c r="AX122" s="4532"/>
      <c r="AY122" s="4554"/>
      <c r="AZ122" s="4553"/>
      <c r="BA122" s="4532"/>
      <c r="BB122" s="4553"/>
      <c r="BC122" s="4553"/>
      <c r="BD122" s="4553"/>
      <c r="BE122" s="4532"/>
      <c r="BF122" s="4532"/>
      <c r="BG122" s="4555">
        <v>44440</v>
      </c>
      <c r="BH122" s="4547">
        <v>44440</v>
      </c>
      <c r="BI122" s="4556">
        <v>44634</v>
      </c>
      <c r="BJ122" s="4555">
        <v>44896</v>
      </c>
      <c r="BK122" s="4547">
        <v>44896</v>
      </c>
      <c r="BL122" s="4556">
        <v>44895</v>
      </c>
      <c r="BM122" s="4555">
        <v>46107</v>
      </c>
      <c r="BN122" s="4547">
        <v>46107</v>
      </c>
      <c r="BO122" s="4556"/>
      <c r="BP122" s="4559" t="s">
        <v>4543</v>
      </c>
      <c r="BQ122" s="4559"/>
      <c r="BR122" s="4559"/>
      <c r="BS122" s="4559"/>
      <c r="BT122" s="4355">
        <v>44547</v>
      </c>
      <c r="BU122" s="4355">
        <v>45811</v>
      </c>
      <c r="BV122" s="4531" t="s">
        <v>103</v>
      </c>
      <c r="BW122" s="4355">
        <v>44547</v>
      </c>
      <c r="BX122" s="4355">
        <v>44645</v>
      </c>
      <c r="BY122" s="4531" t="s">
        <v>116</v>
      </c>
      <c r="BZ122" s="4355">
        <v>45811</v>
      </c>
      <c r="CA122" s="4355" t="s">
        <v>4305</v>
      </c>
      <c r="CB122" s="2177"/>
      <c r="CC122" s="2151" t="s">
        <v>1480</v>
      </c>
      <c r="CD122" s="12"/>
      <c r="CE122" s="12"/>
      <c r="CF122" s="12"/>
      <c r="CG122" s="18"/>
    </row>
    <row r="123" spans="1:85" s="586" customFormat="1" ht="45" customHeight="1" x14ac:dyDescent="0.2">
      <c r="A123" s="3376" t="s">
        <v>1481</v>
      </c>
      <c r="B123" s="3377"/>
      <c r="C123" s="2542" t="s">
        <v>1482</v>
      </c>
      <c r="D123" s="2514" t="s">
        <v>1483</v>
      </c>
      <c r="E123" s="3398">
        <v>2180</v>
      </c>
      <c r="F123" s="2532">
        <v>2021</v>
      </c>
      <c r="G123" s="2532">
        <v>2041</v>
      </c>
      <c r="H123" s="2530" t="s">
        <v>89</v>
      </c>
      <c r="I123" s="2517" t="s">
        <v>89</v>
      </c>
      <c r="J123" s="2518">
        <v>40960</v>
      </c>
      <c r="K123" s="2518"/>
      <c r="L123" s="2518"/>
      <c r="M123" s="2519"/>
      <c r="N123" s="2518"/>
      <c r="O123" s="2518"/>
      <c r="P123" s="2520">
        <v>45638</v>
      </c>
      <c r="Q123" s="2521"/>
      <c r="R123" s="2522"/>
      <c r="S123" s="2522"/>
      <c r="T123" s="2522"/>
      <c r="U123" s="3803"/>
      <c r="V123" s="2524"/>
      <c r="W123" s="2525" t="str">
        <f t="shared" si="5"/>
        <v>Yes</v>
      </c>
      <c r="X123" s="2526" t="s">
        <v>93</v>
      </c>
      <c r="Y123" s="2513" t="s">
        <v>94</v>
      </c>
      <c r="Z123" s="3203"/>
      <c r="AA123" s="3490" t="s">
        <v>1484</v>
      </c>
      <c r="AB123" s="3490" t="s">
        <v>1485</v>
      </c>
      <c r="AC123" s="2976"/>
      <c r="AD123" s="2528">
        <v>45536</v>
      </c>
      <c r="AE123" s="3920" t="s">
        <v>1486</v>
      </c>
      <c r="AF123" s="2530" t="s">
        <v>1487</v>
      </c>
      <c r="AG123" s="2531">
        <v>44459</v>
      </c>
      <c r="AH123" s="2531">
        <v>44459</v>
      </c>
      <c r="AI123" s="2531">
        <v>44515</v>
      </c>
      <c r="AJ123" s="3009" t="s">
        <v>1488</v>
      </c>
      <c r="AK123" s="2533"/>
      <c r="AL123" s="2535">
        <v>44805</v>
      </c>
      <c r="AM123" s="2530" t="s">
        <v>1489</v>
      </c>
      <c r="AN123" s="2531">
        <v>44805</v>
      </c>
      <c r="AO123" s="2531">
        <v>44830</v>
      </c>
      <c r="AP123" s="2531">
        <v>44914</v>
      </c>
      <c r="AQ123" s="2532" t="s">
        <v>1490</v>
      </c>
      <c r="AR123" s="2534"/>
      <c r="AS123" s="2535">
        <v>45200</v>
      </c>
      <c r="AT123" s="2516" t="s">
        <v>1491</v>
      </c>
      <c r="AU123" s="2531">
        <v>45200</v>
      </c>
      <c r="AV123" s="2535">
        <v>45222</v>
      </c>
      <c r="AW123" s="2535">
        <v>45306</v>
      </c>
      <c r="AX123" s="2516" t="s">
        <v>1492</v>
      </c>
      <c r="AY123" s="2536"/>
      <c r="AZ123" s="2535"/>
      <c r="BA123" s="2516"/>
      <c r="BB123" s="2535"/>
      <c r="BC123" s="2535"/>
      <c r="BD123" s="2535"/>
      <c r="BE123" s="2516"/>
      <c r="BF123" s="2516"/>
      <c r="BG123" s="4164" t="s">
        <v>1493</v>
      </c>
      <c r="BH123" s="2531">
        <v>45627</v>
      </c>
      <c r="BI123" s="2538">
        <v>45638</v>
      </c>
      <c r="BJ123" s="4164">
        <v>45809</v>
      </c>
      <c r="BK123" s="2531">
        <v>45809</v>
      </c>
      <c r="BL123" s="2538"/>
      <c r="BM123" s="4164">
        <v>46327</v>
      </c>
      <c r="BN123" s="2531">
        <v>46327</v>
      </c>
      <c r="BO123" s="2538"/>
      <c r="BP123" s="2513" t="s">
        <v>1494</v>
      </c>
      <c r="BQ123" s="4113" t="s">
        <v>1495</v>
      </c>
      <c r="BR123" s="2513"/>
      <c r="BS123" s="2513"/>
      <c r="BT123" s="2540">
        <v>45741</v>
      </c>
      <c r="BU123" s="2540">
        <v>45576</v>
      </c>
      <c r="BV123" s="2532" t="s">
        <v>116</v>
      </c>
      <c r="BW123" s="2540">
        <v>45741</v>
      </c>
      <c r="BX123" s="2540">
        <v>45687</v>
      </c>
      <c r="BY123" s="2540" t="s">
        <v>116</v>
      </c>
      <c r="BZ123" s="2540">
        <v>45741</v>
      </c>
      <c r="CA123" s="2540" t="s">
        <v>742</v>
      </c>
      <c r="CB123" s="1409"/>
      <c r="CC123" s="2265" t="s">
        <v>105</v>
      </c>
      <c r="CD123" s="12"/>
      <c r="CE123" s="12"/>
      <c r="CF123" s="12"/>
      <c r="CG123" s="18"/>
    </row>
    <row r="124" spans="1:85" ht="45" customHeight="1" x14ac:dyDescent="0.2">
      <c r="A124" s="3686" t="s">
        <v>1496</v>
      </c>
      <c r="B124" s="3687"/>
      <c r="C124" s="3688" t="s">
        <v>1497</v>
      </c>
      <c r="D124" s="3689" t="s">
        <v>1498</v>
      </c>
      <c r="E124" s="3690"/>
      <c r="F124" s="3691"/>
      <c r="G124" s="3691"/>
      <c r="H124" s="3692"/>
      <c r="I124" s="3695"/>
      <c r="J124" s="3696">
        <v>42920</v>
      </c>
      <c r="K124" s="3696"/>
      <c r="L124" s="4894" t="s">
        <v>90</v>
      </c>
      <c r="M124" s="4895" t="s">
        <v>169</v>
      </c>
      <c r="N124" s="4894"/>
      <c r="O124" s="3696"/>
      <c r="P124" s="3696"/>
      <c r="Q124" s="3697"/>
      <c r="R124" s="3698"/>
      <c r="S124" s="3698"/>
      <c r="T124" s="3698"/>
      <c r="U124" s="3794">
        <v>44726</v>
      </c>
      <c r="V124" s="3699" t="s">
        <v>1499</v>
      </c>
      <c r="W124" s="3700" t="str">
        <f t="shared" si="5"/>
        <v>Yes</v>
      </c>
      <c r="X124" s="3701" t="s">
        <v>93</v>
      </c>
      <c r="Y124" s="3688" t="s">
        <v>94</v>
      </c>
      <c r="Z124" s="4030"/>
      <c r="AA124" s="4122" t="s">
        <v>1500</v>
      </c>
      <c r="AB124" s="5158" t="s">
        <v>1501</v>
      </c>
      <c r="AC124" s="3703"/>
      <c r="AD124" s="3704">
        <v>45717</v>
      </c>
      <c r="AE124" s="4145" t="s">
        <v>1502</v>
      </c>
      <c r="AF124" s="3705" t="s">
        <v>1503</v>
      </c>
      <c r="AG124" s="3706"/>
      <c r="AH124" s="3706"/>
      <c r="AI124" s="3706"/>
      <c r="AJ124" s="3713"/>
      <c r="AK124" s="3707"/>
      <c r="AL124" s="3909"/>
      <c r="AM124" s="3714"/>
      <c r="AN124" s="3706"/>
      <c r="AO124" s="3706"/>
      <c r="AP124" s="3706"/>
      <c r="AQ124" s="3695"/>
      <c r="AR124" s="3708"/>
      <c r="AS124" s="3709"/>
      <c r="AT124" s="3692"/>
      <c r="AU124" s="3709"/>
      <c r="AV124" s="3709"/>
      <c r="AW124" s="3709"/>
      <c r="AX124" s="3692"/>
      <c r="AY124" s="3710"/>
      <c r="AZ124" s="3709"/>
      <c r="BA124" s="3692"/>
      <c r="BB124" s="3709"/>
      <c r="BC124" s="3709"/>
      <c r="BD124" s="3709"/>
      <c r="BE124" s="3692"/>
      <c r="BF124" s="3692"/>
      <c r="BG124" s="4089" t="s">
        <v>1504</v>
      </c>
      <c r="BH124" s="3706">
        <v>46569</v>
      </c>
      <c r="BI124" s="3711"/>
      <c r="BJ124" s="4089" t="s">
        <v>1505</v>
      </c>
      <c r="BK124" s="3706">
        <v>46753</v>
      </c>
      <c r="BL124" s="3711"/>
      <c r="BM124" s="4089" t="s">
        <v>1506</v>
      </c>
      <c r="BN124" s="3706">
        <v>47027</v>
      </c>
      <c r="BO124" s="3711"/>
      <c r="BP124" s="3688" t="s">
        <v>4430</v>
      </c>
      <c r="BQ124" s="4182" t="s">
        <v>355</v>
      </c>
      <c r="BR124" s="3688"/>
      <c r="BS124" s="4569"/>
      <c r="BT124" s="3716">
        <v>45589</v>
      </c>
      <c r="BU124" s="3716">
        <v>45856</v>
      </c>
      <c r="BV124" s="3695" t="s">
        <v>116</v>
      </c>
      <c r="BW124" s="3716"/>
      <c r="BX124" s="3716">
        <v>45856</v>
      </c>
      <c r="BY124" s="3695" t="s">
        <v>116</v>
      </c>
      <c r="BZ124" s="3716">
        <v>45856</v>
      </c>
      <c r="CA124" s="3716" t="s">
        <v>4431</v>
      </c>
      <c r="CB124" s="1409"/>
      <c r="CC124" s="540" t="s">
        <v>105</v>
      </c>
      <c r="CD124" s="12"/>
      <c r="CE124" s="12"/>
      <c r="CF124" s="12"/>
      <c r="CG124" s="18"/>
    </row>
    <row r="125" spans="1:85" ht="45" customHeight="1" x14ac:dyDescent="0.2">
      <c r="A125" s="3686" t="s">
        <v>1508</v>
      </c>
      <c r="B125" s="3687"/>
      <c r="C125" s="3688" t="s">
        <v>1509</v>
      </c>
      <c r="D125" s="3689" t="s">
        <v>1510</v>
      </c>
      <c r="E125" s="3690" t="s">
        <v>193</v>
      </c>
      <c r="F125" s="3691"/>
      <c r="G125" s="3691"/>
      <c r="H125" s="3692" t="s">
        <v>89</v>
      </c>
      <c r="I125" s="3693" t="s">
        <v>89</v>
      </c>
      <c r="J125" s="4362" t="s">
        <v>1511</v>
      </c>
      <c r="K125" s="4362" t="s">
        <v>1512</v>
      </c>
      <c r="L125" s="3694" t="s">
        <v>90</v>
      </c>
      <c r="M125" s="3866" t="s">
        <v>169</v>
      </c>
      <c r="N125" s="3694"/>
      <c r="O125" s="3694"/>
      <c r="P125" s="3696"/>
      <c r="Q125" s="3697"/>
      <c r="R125" s="3698"/>
      <c r="S125" s="3733"/>
      <c r="T125" s="3733"/>
      <c r="U125" s="3794"/>
      <c r="V125" s="3699"/>
      <c r="W125" s="3700" t="str">
        <f t="shared" si="5"/>
        <v>Yes</v>
      </c>
      <c r="X125" s="3701" t="s">
        <v>93</v>
      </c>
      <c r="Y125" s="3688" t="s">
        <v>94</v>
      </c>
      <c r="Z125" s="3688"/>
      <c r="AA125" s="3912" t="s">
        <v>1513</v>
      </c>
      <c r="AB125" s="3702" t="s">
        <v>1514</v>
      </c>
      <c r="AC125" s="3703"/>
      <c r="AD125" s="3704">
        <v>45717</v>
      </c>
      <c r="AE125" s="4145">
        <v>46204</v>
      </c>
      <c r="AF125" s="3705" t="s">
        <v>641</v>
      </c>
      <c r="AG125" s="3706">
        <v>46204</v>
      </c>
      <c r="AH125" s="3706"/>
      <c r="AI125" s="3706"/>
      <c r="AJ125" s="3908"/>
      <c r="AK125" s="4216"/>
      <c r="AL125" s="3909"/>
      <c r="AM125" s="3714"/>
      <c r="AN125" s="3706"/>
      <c r="AO125" s="3706"/>
      <c r="AP125" s="3706"/>
      <c r="AQ125" s="3695"/>
      <c r="AR125" s="3708"/>
      <c r="AS125" s="3709"/>
      <c r="AT125" s="4820"/>
      <c r="AU125" s="3709"/>
      <c r="AV125" s="3709"/>
      <c r="AW125" s="3709"/>
      <c r="AX125" s="3692"/>
      <c r="AY125" s="3710"/>
      <c r="AZ125" s="3709"/>
      <c r="BA125" s="3692"/>
      <c r="BB125" s="3709"/>
      <c r="BC125" s="3709"/>
      <c r="BD125" s="3709"/>
      <c r="BE125" s="3692"/>
      <c r="BF125" s="3692"/>
      <c r="BG125" s="4089">
        <v>46478</v>
      </c>
      <c r="BH125" s="3706">
        <v>46478</v>
      </c>
      <c r="BI125" s="3711"/>
      <c r="BJ125" s="4089">
        <v>46631</v>
      </c>
      <c r="BK125" s="3706">
        <v>46631</v>
      </c>
      <c r="BL125" s="3711"/>
      <c r="BM125" s="4089">
        <v>46844</v>
      </c>
      <c r="BN125" s="3706">
        <v>46844</v>
      </c>
      <c r="BO125" s="3711"/>
      <c r="BP125" s="3688" t="s">
        <v>1515</v>
      </c>
      <c r="BQ125" s="4182" t="s">
        <v>355</v>
      </c>
      <c r="BR125" s="3712"/>
      <c r="BS125" s="3688"/>
      <c r="BT125" s="3716">
        <v>44172</v>
      </c>
      <c r="BU125" s="3716">
        <v>45888</v>
      </c>
      <c r="BV125" s="3695" t="s">
        <v>116</v>
      </c>
      <c r="BW125" s="3716"/>
      <c r="BX125" s="3716">
        <v>45888</v>
      </c>
      <c r="BY125" s="3695" t="s">
        <v>116</v>
      </c>
      <c r="BZ125" s="3716">
        <v>45888</v>
      </c>
      <c r="CA125" s="3716" t="s">
        <v>104</v>
      </c>
      <c r="CB125" s="2149"/>
      <c r="CC125" s="2120" t="s">
        <v>1516</v>
      </c>
      <c r="CD125" s="12"/>
      <c r="CE125" s="12"/>
      <c r="CF125" s="12"/>
      <c r="CG125" s="18"/>
    </row>
    <row r="126" spans="1:85" ht="45" customHeight="1" x14ac:dyDescent="0.2">
      <c r="A126" s="1412" t="s">
        <v>1517</v>
      </c>
      <c r="B126" s="3304"/>
      <c r="C126" s="1381" t="s">
        <v>1518</v>
      </c>
      <c r="D126" s="1380" t="s">
        <v>1521</v>
      </c>
      <c r="E126" s="7373">
        <v>2218</v>
      </c>
      <c r="F126" s="1385" t="s">
        <v>91</v>
      </c>
      <c r="G126" s="1385" t="s">
        <v>266</v>
      </c>
      <c r="H126" s="1413" t="s">
        <v>89</v>
      </c>
      <c r="I126" s="1414" t="s">
        <v>89</v>
      </c>
      <c r="J126" s="1389">
        <v>41767</v>
      </c>
      <c r="K126" s="1389"/>
      <c r="L126" s="2286" t="s">
        <v>90</v>
      </c>
      <c r="M126" s="3489" t="s">
        <v>389</v>
      </c>
      <c r="N126" s="2286"/>
      <c r="O126" s="2286"/>
      <c r="P126" s="1388"/>
      <c r="Q126" s="1415"/>
      <c r="R126" s="1416"/>
      <c r="S126" s="1416"/>
      <c r="T126" s="1416"/>
      <c r="U126" s="3792"/>
      <c r="V126" s="1417"/>
      <c r="W126" s="1391" t="str">
        <f t="shared" si="5"/>
        <v>Yes</v>
      </c>
      <c r="X126" s="1392" t="s">
        <v>93</v>
      </c>
      <c r="Y126" s="108" t="s">
        <v>267</v>
      </c>
      <c r="Z126" s="1449"/>
      <c r="AA126" s="2999" t="s">
        <v>1522</v>
      </c>
      <c r="AB126" s="2966" t="s">
        <v>4544</v>
      </c>
      <c r="AC126" s="2967"/>
      <c r="AD126" s="1418">
        <v>45413</v>
      </c>
      <c r="AE126" s="1570" t="s">
        <v>462</v>
      </c>
      <c r="AF126" s="1419" t="s">
        <v>1524</v>
      </c>
      <c r="AG126" s="1396">
        <v>43739</v>
      </c>
      <c r="AH126" s="1397">
        <v>43749</v>
      </c>
      <c r="AI126" s="1397">
        <v>43790</v>
      </c>
      <c r="AJ126" s="3008" t="s">
        <v>1525</v>
      </c>
      <c r="AK126" s="1399"/>
      <c r="AL126" s="7363" t="s">
        <v>398</v>
      </c>
      <c r="AM126" s="7369" t="s">
        <v>1526</v>
      </c>
      <c r="AN126" s="1396">
        <v>44713</v>
      </c>
      <c r="AO126" s="1397">
        <v>44798</v>
      </c>
      <c r="AP126" s="1397">
        <v>44853</v>
      </c>
      <c r="AQ126" s="1398" t="s">
        <v>1522</v>
      </c>
      <c r="AR126" s="1400"/>
      <c r="AS126" s="7363"/>
      <c r="AT126" s="7369"/>
      <c r="AU126" s="1422"/>
      <c r="AV126" s="1423"/>
      <c r="AW126" s="1423"/>
      <c r="AX126" s="1424"/>
      <c r="AY126" s="1425"/>
      <c r="AZ126" s="1420"/>
      <c r="BA126" s="1421"/>
      <c r="BB126" s="1422"/>
      <c r="BC126" s="1423"/>
      <c r="BD126" s="1423"/>
      <c r="BE126" s="1424"/>
      <c r="BF126" s="1424"/>
      <c r="BG126" s="4085" t="s">
        <v>4545</v>
      </c>
      <c r="BH126" s="1420" t="s">
        <v>114</v>
      </c>
      <c r="BI126" s="1408"/>
      <c r="BJ126" s="4085">
        <v>46327</v>
      </c>
      <c r="BK126" s="1396">
        <v>46327</v>
      </c>
      <c r="BL126" s="1408"/>
      <c r="BM126" s="4085" t="s">
        <v>114</v>
      </c>
      <c r="BN126" s="1396" t="s">
        <v>114</v>
      </c>
      <c r="BO126" s="1408"/>
      <c r="BP126" s="540" t="s">
        <v>4546</v>
      </c>
      <c r="BQ126" s="627"/>
      <c r="BR126" s="1178"/>
      <c r="BS126" s="540"/>
      <c r="BT126" s="1409">
        <v>45483</v>
      </c>
      <c r="BU126" s="1409">
        <v>45631</v>
      </c>
      <c r="BV126" s="1410" t="s">
        <v>116</v>
      </c>
      <c r="BW126" s="1409">
        <v>45497</v>
      </c>
      <c r="BX126" s="1409">
        <v>45686</v>
      </c>
      <c r="BY126" s="1410" t="s">
        <v>116</v>
      </c>
      <c r="BZ126" s="1409">
        <v>45440</v>
      </c>
      <c r="CA126" s="1409" t="s">
        <v>178</v>
      </c>
      <c r="CB126" s="1409"/>
      <c r="CC126" s="540" t="s">
        <v>105</v>
      </c>
      <c r="CD126" s="12"/>
      <c r="CE126" s="12"/>
      <c r="CF126" s="12"/>
      <c r="CG126" s="18"/>
    </row>
    <row r="127" spans="1:85" ht="56.5" customHeight="1" x14ac:dyDescent="0.2">
      <c r="A127" s="3686" t="s">
        <v>1529</v>
      </c>
      <c r="B127" s="3687"/>
      <c r="C127" s="3688" t="s">
        <v>1530</v>
      </c>
      <c r="D127" s="3689" t="s">
        <v>1531</v>
      </c>
      <c r="E127" s="3690" t="s">
        <v>193</v>
      </c>
      <c r="F127" s="3691"/>
      <c r="G127" s="3691"/>
      <c r="H127" s="3692" t="s">
        <v>89</v>
      </c>
      <c r="I127" s="3693" t="s">
        <v>89</v>
      </c>
      <c r="J127" s="3694">
        <v>44650</v>
      </c>
      <c r="K127" s="3694"/>
      <c r="L127" s="3694"/>
      <c r="M127" s="3866"/>
      <c r="N127" s="3943"/>
      <c r="O127" s="3943"/>
      <c r="P127" s="3696"/>
      <c r="Q127" s="3697"/>
      <c r="R127" s="3698"/>
      <c r="S127" s="3698"/>
      <c r="T127" s="3698"/>
      <c r="U127" s="3794"/>
      <c r="V127" s="3699"/>
      <c r="W127" s="3700" t="str">
        <f t="shared" si="5"/>
        <v>Yes</v>
      </c>
      <c r="X127" s="3701" t="s">
        <v>93</v>
      </c>
      <c r="Y127" s="3688" t="s">
        <v>94</v>
      </c>
      <c r="Z127" s="4030"/>
      <c r="AA127" s="3724" t="s">
        <v>1532</v>
      </c>
      <c r="AB127" s="3657" t="s">
        <v>1533</v>
      </c>
      <c r="AC127" s="4590"/>
      <c r="AD127" s="3704">
        <v>45717</v>
      </c>
      <c r="AE127" s="4145" t="s">
        <v>1534</v>
      </c>
      <c r="AF127" s="3705" t="s">
        <v>1535</v>
      </c>
      <c r="AG127" s="3706">
        <v>46023</v>
      </c>
      <c r="AH127" s="3706"/>
      <c r="AI127" s="3706"/>
      <c r="AJ127" s="3713"/>
      <c r="AK127" s="3707"/>
      <c r="AL127" s="3909"/>
      <c r="AM127" s="3714"/>
      <c r="AN127" s="3706"/>
      <c r="AO127" s="3706"/>
      <c r="AP127" s="3706"/>
      <c r="AQ127" s="3695"/>
      <c r="AR127" s="3708"/>
      <c r="AS127" s="3709"/>
      <c r="AT127" s="3692"/>
      <c r="AU127" s="3709"/>
      <c r="AV127" s="3709"/>
      <c r="AW127" s="3709"/>
      <c r="AX127" s="3692"/>
      <c r="AY127" s="3710"/>
      <c r="AZ127" s="3709"/>
      <c r="BA127" s="3692"/>
      <c r="BB127" s="3709"/>
      <c r="BC127" s="3709"/>
      <c r="BD127" s="3709"/>
      <c r="BE127" s="3692"/>
      <c r="BF127" s="3692"/>
      <c r="BG127" s="4089" t="s">
        <v>1536</v>
      </c>
      <c r="BH127" s="3706">
        <v>46447</v>
      </c>
      <c r="BI127" s="3711"/>
      <c r="BJ127" s="4089">
        <v>46478</v>
      </c>
      <c r="BK127" s="3706">
        <v>46478</v>
      </c>
      <c r="BL127" s="3711"/>
      <c r="BM127" s="4089">
        <v>46661</v>
      </c>
      <c r="BN127" s="3706">
        <v>46661</v>
      </c>
      <c r="BO127" s="3711"/>
      <c r="BP127" s="3870" t="s">
        <v>1537</v>
      </c>
      <c r="BQ127" s="4193" t="s">
        <v>355</v>
      </c>
      <c r="BR127" s="3712"/>
      <c r="BS127" s="3870"/>
      <c r="BT127" s="3716">
        <v>45014</v>
      </c>
      <c r="BU127" s="3716">
        <v>45902</v>
      </c>
      <c r="BV127" s="3695" t="s">
        <v>116</v>
      </c>
      <c r="BW127" s="3716"/>
      <c r="BX127" s="3716">
        <v>45902</v>
      </c>
      <c r="BY127" s="3695" t="s">
        <v>116</v>
      </c>
      <c r="BZ127" s="3716">
        <v>45902</v>
      </c>
      <c r="CA127" s="3716" t="s">
        <v>104</v>
      </c>
      <c r="CB127" s="2149"/>
      <c r="CC127" s="2120"/>
      <c r="CD127" s="12"/>
      <c r="CE127" s="12"/>
      <c r="CF127" s="12"/>
      <c r="CG127" s="18" t="s">
        <v>93</v>
      </c>
    </row>
    <row r="128" spans="1:85" ht="45" customHeight="1" x14ac:dyDescent="0.2">
      <c r="A128" s="1688" t="s">
        <v>1538</v>
      </c>
      <c r="B128" s="3307"/>
      <c r="C128" s="2275" t="s">
        <v>1539</v>
      </c>
      <c r="D128" s="1689" t="s">
        <v>1540</v>
      </c>
      <c r="E128" s="1704"/>
      <c r="F128" s="1665"/>
      <c r="G128" s="1665"/>
      <c r="H128" s="1680" t="s">
        <v>89</v>
      </c>
      <c r="I128" s="1691" t="s">
        <v>89</v>
      </c>
      <c r="J128" s="1668">
        <v>43727</v>
      </c>
      <c r="K128" s="1668"/>
      <c r="L128" s="1668"/>
      <c r="M128" s="2006"/>
      <c r="N128" s="1668"/>
      <c r="O128" s="1668"/>
      <c r="P128" s="1667"/>
      <c r="Q128" s="1705"/>
      <c r="R128" s="1669"/>
      <c r="S128" s="1669"/>
      <c r="T128" s="1669"/>
      <c r="U128" s="3793"/>
      <c r="V128" s="1671"/>
      <c r="W128" s="1695" t="b">
        <f t="shared" si="5"/>
        <v>0</v>
      </c>
      <c r="X128" s="1672"/>
      <c r="Y128" s="1376"/>
      <c r="Z128" s="3202"/>
      <c r="AA128" s="3032"/>
      <c r="AB128" s="3032"/>
      <c r="AC128" s="2313"/>
      <c r="AD128" s="1682"/>
      <c r="AE128" s="4147"/>
      <c r="AF128" s="1676"/>
      <c r="AG128" s="1674"/>
      <c r="AH128" s="1674"/>
      <c r="AI128" s="1674"/>
      <c r="AJ128" s="3006"/>
      <c r="AK128" s="1677"/>
      <c r="AL128" s="7129"/>
      <c r="AM128" s="7141"/>
      <c r="AN128" s="1674"/>
      <c r="AO128" s="1674"/>
      <c r="AP128" s="1674"/>
      <c r="AQ128" s="1666"/>
      <c r="AR128" s="1697"/>
      <c r="AS128" s="1679"/>
      <c r="AT128" s="1680"/>
      <c r="AU128" s="1679"/>
      <c r="AV128" s="1679"/>
      <c r="AW128" s="1679"/>
      <c r="AX128" s="1680"/>
      <c r="AY128" s="1698"/>
      <c r="AZ128" s="1679"/>
      <c r="BA128" s="1680"/>
      <c r="BB128" s="1679"/>
      <c r="BC128" s="1679"/>
      <c r="BD128" s="1679"/>
      <c r="BE128" s="1680"/>
      <c r="BF128" s="1680"/>
      <c r="BG128" s="4158"/>
      <c r="BH128" s="1674"/>
      <c r="BI128" s="1683"/>
      <c r="BJ128" s="4158"/>
      <c r="BK128" s="1674"/>
      <c r="BL128" s="1683"/>
      <c r="BM128" s="4158"/>
      <c r="BN128" s="1674"/>
      <c r="BO128" s="1683">
        <v>43727</v>
      </c>
      <c r="BP128" s="1376" t="s">
        <v>1541</v>
      </c>
      <c r="BQ128" s="4184"/>
      <c r="BR128" s="1376"/>
      <c r="BS128" s="1376"/>
      <c r="BT128" s="1684">
        <v>43881</v>
      </c>
      <c r="BU128" s="1684"/>
      <c r="BV128" s="1666" t="s">
        <v>116</v>
      </c>
      <c r="BW128" s="1684"/>
      <c r="BX128" s="1684"/>
      <c r="BY128" s="1666"/>
      <c r="BZ128" s="1684"/>
      <c r="CA128" s="2319" t="s">
        <v>117</v>
      </c>
      <c r="CB128" s="1666"/>
      <c r="CC128" s="1376" t="s">
        <v>970</v>
      </c>
      <c r="CD128" s="12"/>
      <c r="CE128" s="12"/>
      <c r="CF128" s="12"/>
      <c r="CG128" s="18"/>
    </row>
    <row r="129" spans="1:85" ht="45" customHeight="1" x14ac:dyDescent="0.2">
      <c r="A129" s="1412" t="s">
        <v>1542</v>
      </c>
      <c r="B129" s="3304"/>
      <c r="C129" s="1381" t="s">
        <v>1543</v>
      </c>
      <c r="D129" s="1380" t="s">
        <v>1544</v>
      </c>
      <c r="E129" s="7373">
        <v>2115</v>
      </c>
      <c r="F129" s="1385" t="s">
        <v>91</v>
      </c>
      <c r="G129" s="1385" t="s">
        <v>949</v>
      </c>
      <c r="H129" s="1413" t="s">
        <v>89</v>
      </c>
      <c r="I129" s="1414" t="s">
        <v>89</v>
      </c>
      <c r="J129" s="1686" t="s">
        <v>1545</v>
      </c>
      <c r="K129" s="1686"/>
      <c r="L129" s="1389" t="s">
        <v>90</v>
      </c>
      <c r="M129" s="2002" t="s">
        <v>389</v>
      </c>
      <c r="N129" s="1389" t="s">
        <v>583</v>
      </c>
      <c r="O129" s="1389"/>
      <c r="P129" s="1388"/>
      <c r="Q129" s="1415"/>
      <c r="R129" s="1416"/>
      <c r="S129" s="1416"/>
      <c r="T129" s="1416"/>
      <c r="U129" s="3792"/>
      <c r="V129" s="1417"/>
      <c r="W129" s="1391" t="str">
        <f t="shared" si="5"/>
        <v>Yes</v>
      </c>
      <c r="X129" s="1392" t="s">
        <v>93</v>
      </c>
      <c r="Y129" s="108" t="s">
        <v>267</v>
      </c>
      <c r="Z129" s="1442"/>
      <c r="AA129" s="2761" t="s">
        <v>1546</v>
      </c>
      <c r="AB129" s="2999" t="s">
        <v>1546</v>
      </c>
      <c r="AC129" s="2967"/>
      <c r="AD129" s="1418">
        <v>45505</v>
      </c>
      <c r="AE129" s="1570" t="s">
        <v>1547</v>
      </c>
      <c r="AF129" s="1419" t="s">
        <v>364</v>
      </c>
      <c r="AG129" s="1396">
        <v>43678</v>
      </c>
      <c r="AH129" s="1397">
        <v>43725</v>
      </c>
      <c r="AI129" s="1397">
        <v>43769</v>
      </c>
      <c r="AJ129" s="3008" t="s">
        <v>1548</v>
      </c>
      <c r="AK129" s="1399"/>
      <c r="AL129" s="7363" t="s">
        <v>1549</v>
      </c>
      <c r="AM129" s="7369" t="s">
        <v>1550</v>
      </c>
      <c r="AN129" s="1396">
        <v>44136</v>
      </c>
      <c r="AO129" s="1397">
        <v>44126</v>
      </c>
      <c r="AP129" s="1397">
        <v>44225</v>
      </c>
      <c r="AQ129" s="1398" t="s">
        <v>1551</v>
      </c>
      <c r="AR129" s="1400"/>
      <c r="AS129" s="1420">
        <v>44774</v>
      </c>
      <c r="AT129" s="1421" t="s">
        <v>1552</v>
      </c>
      <c r="AU129" s="1422">
        <v>44835</v>
      </c>
      <c r="AV129" s="1423">
        <v>44774</v>
      </c>
      <c r="AW129" s="1423">
        <v>44835</v>
      </c>
      <c r="AX129" s="1424" t="s">
        <v>1553</v>
      </c>
      <c r="AY129" s="1425"/>
      <c r="AZ129" s="1420" t="s">
        <v>522</v>
      </c>
      <c r="BA129" s="1421" t="s">
        <v>1554</v>
      </c>
      <c r="BB129" s="1422">
        <v>45383</v>
      </c>
      <c r="BC129" s="1423">
        <v>45481</v>
      </c>
      <c r="BD129" s="1423">
        <v>45523</v>
      </c>
      <c r="BE129" s="220" t="s">
        <v>1546</v>
      </c>
      <c r="BF129" s="1424"/>
      <c r="BG129" s="4085" t="s">
        <v>1555</v>
      </c>
      <c r="BH129" s="1396">
        <v>46204</v>
      </c>
      <c r="BI129" s="1408"/>
      <c r="BJ129" s="4085" t="s">
        <v>1556</v>
      </c>
      <c r="BK129" s="1396">
        <v>46296</v>
      </c>
      <c r="BL129" s="1408"/>
      <c r="BM129" s="4085" t="s">
        <v>114</v>
      </c>
      <c r="BN129" s="1396" t="s">
        <v>114</v>
      </c>
      <c r="BO129" s="1408"/>
      <c r="BP129" s="540" t="s">
        <v>4547</v>
      </c>
      <c r="BQ129" s="627" t="s">
        <v>4548</v>
      </c>
      <c r="BR129" s="1178" t="s">
        <v>1558</v>
      </c>
      <c r="BS129" s="540"/>
      <c r="BT129" s="1409">
        <v>45632</v>
      </c>
      <c r="BU129" s="1409">
        <v>45868</v>
      </c>
      <c r="BV129" s="1410" t="s">
        <v>116</v>
      </c>
      <c r="BW129" s="1409">
        <v>45632</v>
      </c>
      <c r="BX129" s="1409">
        <v>45868</v>
      </c>
      <c r="BY129" s="1410" t="s">
        <v>116</v>
      </c>
      <c r="BZ129" s="1409">
        <v>45868</v>
      </c>
      <c r="CA129" s="1409" t="s">
        <v>262</v>
      </c>
      <c r="CB129" s="1409"/>
      <c r="CC129" s="540" t="s">
        <v>105</v>
      </c>
      <c r="CD129" s="12"/>
      <c r="CE129" s="12"/>
      <c r="CF129" s="12"/>
      <c r="CG129" s="18"/>
    </row>
    <row r="130" spans="1:85" ht="45" customHeight="1" x14ac:dyDescent="0.2">
      <c r="A130" s="4560" t="s">
        <v>1560</v>
      </c>
      <c r="B130" s="4561"/>
      <c r="C130" s="4504" t="s">
        <v>1561</v>
      </c>
      <c r="D130" s="4599" t="s">
        <v>1562</v>
      </c>
      <c r="E130" s="5006" t="s">
        <v>193</v>
      </c>
      <c r="F130" s="4505"/>
      <c r="G130" s="4524">
        <v>2042</v>
      </c>
      <c r="H130" s="4506" t="s">
        <v>89</v>
      </c>
      <c r="I130" s="4506" t="s">
        <v>89</v>
      </c>
      <c r="J130" s="4509">
        <v>44536</v>
      </c>
      <c r="K130" s="4507">
        <v>43395</v>
      </c>
      <c r="L130" s="4507"/>
      <c r="M130" s="4508"/>
      <c r="N130" s="4507"/>
      <c r="O130" s="4507"/>
      <c r="P130" s="4509"/>
      <c r="Q130" s="4510"/>
      <c r="R130" s="4511"/>
      <c r="S130" s="4511"/>
      <c r="T130" s="4511"/>
      <c r="U130" s="4512"/>
      <c r="V130" s="4513"/>
      <c r="W130" s="4514" t="str">
        <f t="shared" si="5"/>
        <v>Yes</v>
      </c>
      <c r="X130" s="4515" t="s">
        <v>93</v>
      </c>
      <c r="Y130" s="4504" t="s">
        <v>94</v>
      </c>
      <c r="Z130" s="4504"/>
      <c r="AA130" s="4634" t="s">
        <v>1563</v>
      </c>
      <c r="AB130" s="4640" t="s">
        <v>1564</v>
      </c>
      <c r="AC130" s="4516"/>
      <c r="AD130" s="4517">
        <v>45658</v>
      </c>
      <c r="AE130" s="4518" t="s">
        <v>1565</v>
      </c>
      <c r="AF130" s="4519" t="s">
        <v>1566</v>
      </c>
      <c r="AG130" s="4520">
        <v>45870</v>
      </c>
      <c r="AH130" s="4520"/>
      <c r="AI130" s="4520"/>
      <c r="AJ130" s="4521"/>
      <c r="AK130" s="4522"/>
      <c r="AL130" s="5239"/>
      <c r="AM130" s="4523"/>
      <c r="AN130" s="4520"/>
      <c r="AO130" s="4520"/>
      <c r="AP130" s="4520"/>
      <c r="AQ130" s="4524"/>
      <c r="AR130" s="5263"/>
      <c r="AS130" s="4525"/>
      <c r="AT130" s="4506"/>
      <c r="AU130" s="4525"/>
      <c r="AV130" s="4525"/>
      <c r="AW130" s="4525"/>
      <c r="AX130" s="4506"/>
      <c r="AY130" s="4674"/>
      <c r="AZ130" s="4525"/>
      <c r="BA130" s="4506"/>
      <c r="BB130" s="4525"/>
      <c r="BC130" s="4525"/>
      <c r="BD130" s="4525"/>
      <c r="BE130" s="4506"/>
      <c r="BF130" s="4506"/>
      <c r="BG130" s="4526" t="s">
        <v>1568</v>
      </c>
      <c r="BH130" s="4520">
        <v>46143</v>
      </c>
      <c r="BI130" s="4527"/>
      <c r="BJ130" s="4526">
        <v>46235</v>
      </c>
      <c r="BK130" s="4520">
        <v>46235</v>
      </c>
      <c r="BL130" s="4527"/>
      <c r="BM130" s="4526">
        <v>46661</v>
      </c>
      <c r="BN130" s="4517">
        <v>46661</v>
      </c>
      <c r="BO130" s="4527"/>
      <c r="BP130" s="4504" t="s">
        <v>4549</v>
      </c>
      <c r="BQ130" s="4693" t="s">
        <v>409</v>
      </c>
      <c r="BR130" s="4504"/>
      <c r="BS130" s="4504"/>
      <c r="BT130" s="4528">
        <v>45320</v>
      </c>
      <c r="BU130" s="4528">
        <v>45888</v>
      </c>
      <c r="BV130" s="4524" t="s">
        <v>116</v>
      </c>
      <c r="BW130" s="4528"/>
      <c r="BX130" s="4528">
        <v>45888</v>
      </c>
      <c r="BY130" s="4524" t="s">
        <v>116</v>
      </c>
      <c r="BZ130" s="4528">
        <v>45888</v>
      </c>
      <c r="CA130" s="4528" t="s">
        <v>566</v>
      </c>
      <c r="CB130" s="1409"/>
      <c r="CC130" s="540"/>
      <c r="CD130" s="12"/>
      <c r="CE130" s="12"/>
      <c r="CF130" s="12"/>
      <c r="CG130" s="18"/>
    </row>
    <row r="131" spans="1:85" ht="45" customHeight="1" x14ac:dyDescent="0.2">
      <c r="A131" s="3686" t="s">
        <v>1570</v>
      </c>
      <c r="B131" s="3687"/>
      <c r="C131" s="3688" t="s">
        <v>1571</v>
      </c>
      <c r="D131" s="3689" t="s">
        <v>1572</v>
      </c>
      <c r="E131" s="4993" t="s">
        <v>1573</v>
      </c>
      <c r="F131" s="3691" t="s">
        <v>974</v>
      </c>
      <c r="G131" s="3691" t="s">
        <v>1574</v>
      </c>
      <c r="H131" s="3692" t="s">
        <v>89</v>
      </c>
      <c r="I131" s="3693" t="s">
        <v>194</v>
      </c>
      <c r="J131" s="3694">
        <v>42089</v>
      </c>
      <c r="K131" s="3694"/>
      <c r="L131" s="3694" t="s">
        <v>1575</v>
      </c>
      <c r="M131" s="3866" t="s">
        <v>1576</v>
      </c>
      <c r="N131" s="3694"/>
      <c r="O131" s="3694"/>
      <c r="P131" s="3696"/>
      <c r="Q131" s="3697"/>
      <c r="R131" s="3698"/>
      <c r="S131" s="3698"/>
      <c r="T131" s="3698"/>
      <c r="U131" s="3794">
        <v>43906</v>
      </c>
      <c r="V131" s="3727" t="s">
        <v>1577</v>
      </c>
      <c r="W131" s="3700" t="str">
        <f t="shared" si="5"/>
        <v>Yes</v>
      </c>
      <c r="X131" s="3701" t="s">
        <v>93</v>
      </c>
      <c r="Y131" s="3688" t="s">
        <v>94</v>
      </c>
      <c r="Z131" s="3688"/>
      <c r="AA131" s="3702" t="s">
        <v>1578</v>
      </c>
      <c r="AB131" s="3657" t="s">
        <v>1579</v>
      </c>
      <c r="AC131" s="3703"/>
      <c r="AD131" s="3704">
        <v>45689</v>
      </c>
      <c r="AE131" s="4145">
        <v>45962</v>
      </c>
      <c r="AF131" s="3705" t="s">
        <v>1415</v>
      </c>
      <c r="AG131" s="3706">
        <v>45962</v>
      </c>
      <c r="AH131" s="3706"/>
      <c r="AI131" s="3706"/>
      <c r="AJ131" s="3713"/>
      <c r="AK131" s="3707"/>
      <c r="AL131" s="4154">
        <v>46204</v>
      </c>
      <c r="AM131" s="3714" t="s">
        <v>1580</v>
      </c>
      <c r="AN131" s="3706">
        <v>46204</v>
      </c>
      <c r="AO131" s="3706"/>
      <c r="AP131" s="3706"/>
      <c r="AQ131" s="3695"/>
      <c r="AR131" s="3708"/>
      <c r="AS131" s="3709"/>
      <c r="AT131" s="3692"/>
      <c r="AU131" s="3706"/>
      <c r="AV131" s="3709"/>
      <c r="AW131" s="3709"/>
      <c r="AX131" s="3692"/>
      <c r="AY131" s="3710"/>
      <c r="AZ131" s="3709"/>
      <c r="BA131" s="3692"/>
      <c r="BB131" s="3709"/>
      <c r="BC131" s="3709"/>
      <c r="BD131" s="3709"/>
      <c r="BE131" s="3692"/>
      <c r="BF131" s="3692"/>
      <c r="BG131" s="4089">
        <v>46478</v>
      </c>
      <c r="BH131" s="3706">
        <v>46478</v>
      </c>
      <c r="BI131" s="3711"/>
      <c r="BJ131" s="4089" t="s">
        <v>1581</v>
      </c>
      <c r="BK131" s="3706">
        <v>46661</v>
      </c>
      <c r="BL131" s="3711"/>
      <c r="BM131" s="4089" t="s">
        <v>1402</v>
      </c>
      <c r="BN131" s="3706">
        <v>46844</v>
      </c>
      <c r="BO131" s="3711"/>
      <c r="BP131" s="3741" t="s">
        <v>1582</v>
      </c>
      <c r="BQ131" s="4196" t="s">
        <v>1583</v>
      </c>
      <c r="BR131" s="3741"/>
      <c r="BS131" s="3741"/>
      <c r="BT131" s="3716">
        <v>45497</v>
      </c>
      <c r="BU131" s="3716">
        <v>45756</v>
      </c>
      <c r="BV131" s="3695" t="s">
        <v>116</v>
      </c>
      <c r="BW131" s="3716">
        <v>45902</v>
      </c>
      <c r="BX131" s="3716">
        <v>45756</v>
      </c>
      <c r="BY131" s="3695"/>
      <c r="BZ131" s="3716">
        <v>45756</v>
      </c>
      <c r="CA131" s="3716" t="s">
        <v>104</v>
      </c>
      <c r="CB131" s="1409"/>
      <c r="CC131" s="540" t="s">
        <v>105</v>
      </c>
      <c r="CD131" s="12"/>
      <c r="CE131" s="12"/>
      <c r="CF131" s="12"/>
      <c r="CG131" s="18"/>
    </row>
    <row r="132" spans="1:85" ht="45" customHeight="1" x14ac:dyDescent="0.2">
      <c r="A132" s="4071" t="s">
        <v>1592</v>
      </c>
      <c r="B132" s="4072"/>
      <c r="C132" s="540" t="s">
        <v>1585</v>
      </c>
      <c r="D132" s="633" t="s">
        <v>1593</v>
      </c>
      <c r="E132" s="2278" t="s">
        <v>193</v>
      </c>
      <c r="F132" s="3438"/>
      <c r="G132" s="1410"/>
      <c r="H132" s="4062"/>
      <c r="I132" s="2455"/>
      <c r="J132" s="3974">
        <v>41899</v>
      </c>
      <c r="K132" s="4073"/>
      <c r="L132" s="4074"/>
      <c r="M132" s="4075"/>
      <c r="N132" s="4074"/>
      <c r="O132" s="4074"/>
      <c r="P132" s="1655"/>
      <c r="Q132" s="4076"/>
      <c r="R132" s="4114"/>
      <c r="S132" s="4077"/>
      <c r="T132" s="4077"/>
      <c r="U132" s="4078"/>
      <c r="V132" s="4079"/>
      <c r="W132" s="4080"/>
      <c r="X132" s="4081"/>
      <c r="Y132" s="540"/>
      <c r="Z132" s="630"/>
      <c r="AA132" s="5141" t="s">
        <v>1594</v>
      </c>
      <c r="AB132" s="5141" t="s">
        <v>1595</v>
      </c>
      <c r="AC132" s="4082"/>
      <c r="AD132" s="1396">
        <v>45689</v>
      </c>
      <c r="AE132" s="4208">
        <v>45839</v>
      </c>
      <c r="AF132" s="4062" t="s">
        <v>1596</v>
      </c>
      <c r="AG132" s="1396">
        <v>45839</v>
      </c>
      <c r="AH132" s="1396">
        <v>45859</v>
      </c>
      <c r="AI132" s="1396">
        <v>45901</v>
      </c>
      <c r="AJ132" s="4720" t="s">
        <v>1597</v>
      </c>
      <c r="AK132" s="4083"/>
      <c r="AL132" s="1422"/>
      <c r="AM132" s="4062"/>
      <c r="AN132" s="1396"/>
      <c r="AO132" s="1396"/>
      <c r="AP132" s="1396"/>
      <c r="AQ132" s="1655"/>
      <c r="AR132" s="7374"/>
      <c r="AS132" s="7391"/>
      <c r="AT132" s="3974"/>
      <c r="AU132" s="1432"/>
      <c r="AV132" s="1422"/>
      <c r="AW132" s="1422"/>
      <c r="AX132" s="3974"/>
      <c r="AY132" s="4730"/>
      <c r="AZ132" s="1422"/>
      <c r="BA132" s="3974"/>
      <c r="BB132" s="1422"/>
      <c r="BC132" s="1422"/>
      <c r="BD132" s="1422"/>
      <c r="BE132" s="3974"/>
      <c r="BF132" s="3974"/>
      <c r="BG132" s="3353">
        <v>46082</v>
      </c>
      <c r="BH132" s="1396">
        <v>46082</v>
      </c>
      <c r="BI132" s="1396"/>
      <c r="BJ132" s="3353">
        <v>46357</v>
      </c>
      <c r="BK132" s="1396">
        <v>46357</v>
      </c>
      <c r="BL132" s="4084"/>
      <c r="BM132" s="3353" t="s">
        <v>1402</v>
      </c>
      <c r="BN132" s="1435">
        <v>46844</v>
      </c>
      <c r="BO132" s="4084"/>
      <c r="BP132" s="1178" t="s">
        <v>1598</v>
      </c>
      <c r="BQ132" s="4189" t="s">
        <v>132</v>
      </c>
      <c r="BR132" s="3762"/>
      <c r="BS132" s="3762"/>
      <c r="BT132" s="1556">
        <v>45932</v>
      </c>
      <c r="BU132" s="1556"/>
      <c r="BV132" s="3821" t="s">
        <v>116</v>
      </c>
      <c r="BW132" s="1556"/>
      <c r="BX132" s="1556">
        <v>45932</v>
      </c>
      <c r="BY132" s="1556" t="s">
        <v>116</v>
      </c>
      <c r="BZ132" s="1556">
        <v>45932</v>
      </c>
      <c r="CA132" s="1556" t="s">
        <v>178</v>
      </c>
      <c r="CB132" s="2540"/>
      <c r="CC132" s="1178"/>
      <c r="CD132" s="1176"/>
      <c r="CE132" s="1176"/>
      <c r="CF132" s="1176"/>
      <c r="CG132" s="1175"/>
    </row>
    <row r="133" spans="1:85" ht="45" customHeight="1" x14ac:dyDescent="0.2">
      <c r="A133" s="4005"/>
      <c r="B133" s="3977" t="s">
        <v>1584</v>
      </c>
      <c r="C133" s="3978" t="s">
        <v>1585</v>
      </c>
      <c r="D133" s="3978" t="s">
        <v>1586</v>
      </c>
      <c r="E133" s="5007"/>
      <c r="F133" s="3999"/>
      <c r="G133" s="3999">
        <v>2038</v>
      </c>
      <c r="H133" s="3999" t="s">
        <v>89</v>
      </c>
      <c r="I133" s="3999" t="s">
        <v>194</v>
      </c>
      <c r="J133" s="3985">
        <v>41899</v>
      </c>
      <c r="K133" s="3983"/>
      <c r="L133" s="1389"/>
      <c r="M133" s="2002"/>
      <c r="N133" s="1389"/>
      <c r="O133" s="3983"/>
      <c r="P133" s="3985">
        <v>45600</v>
      </c>
      <c r="Q133" s="3986"/>
      <c r="R133" s="3987"/>
      <c r="S133" s="3987"/>
      <c r="T133" s="3987"/>
      <c r="U133" s="3989"/>
      <c r="V133" s="3990"/>
      <c r="W133" s="3991" t="str">
        <f t="shared" ref="W133:W164" si="6">IF(OR(X133="Yes", Y133="Web-page timetable", Z133="YES"), "Yes")</f>
        <v>Yes</v>
      </c>
      <c r="X133" s="3992" t="s">
        <v>93</v>
      </c>
      <c r="Y133" s="3978" t="s">
        <v>94</v>
      </c>
      <c r="Z133" s="3999" t="s">
        <v>90</v>
      </c>
      <c r="AA133" s="5150" t="s">
        <v>1587</v>
      </c>
      <c r="AB133" s="3994" t="s">
        <v>1588</v>
      </c>
      <c r="AC133" s="3994"/>
      <c r="AD133" s="3996">
        <v>45352</v>
      </c>
      <c r="AE133" s="4207" t="s">
        <v>660</v>
      </c>
      <c r="AF133" s="4063" t="s">
        <v>661</v>
      </c>
      <c r="AG133" s="3996">
        <v>44013</v>
      </c>
      <c r="AH133" s="3996">
        <v>44018</v>
      </c>
      <c r="AI133" s="3996">
        <v>44279</v>
      </c>
      <c r="AJ133" s="4064" t="s">
        <v>662</v>
      </c>
      <c r="AK133" s="3998"/>
      <c r="AL133" s="5240" t="s">
        <v>663</v>
      </c>
      <c r="AM133" s="4065" t="s">
        <v>664</v>
      </c>
      <c r="AN133" s="4066">
        <v>44835</v>
      </c>
      <c r="AO133" s="4066">
        <v>44929</v>
      </c>
      <c r="AP133" s="4066">
        <v>44971</v>
      </c>
      <c r="AQ133" s="4067" t="s">
        <v>665</v>
      </c>
      <c r="AR133" s="5264" t="s">
        <v>666</v>
      </c>
      <c r="AS133" s="5278">
        <v>45170</v>
      </c>
      <c r="AT133" s="3981" t="s">
        <v>667</v>
      </c>
      <c r="AU133" s="5295">
        <v>45170</v>
      </c>
      <c r="AV133" s="4068">
        <v>45170</v>
      </c>
      <c r="AW133" s="4068">
        <v>45237</v>
      </c>
      <c r="AX133" s="4069"/>
      <c r="AY133" s="5310"/>
      <c r="AZ133" s="5295"/>
      <c r="BA133" s="5310"/>
      <c r="BB133" s="5295"/>
      <c r="BC133" s="4068"/>
      <c r="BD133" s="4068"/>
      <c r="BE133" s="4069"/>
      <c r="BF133" s="4069"/>
      <c r="BG133" s="4169" t="s">
        <v>1244</v>
      </c>
      <c r="BH133" s="4066">
        <v>45566</v>
      </c>
      <c r="BI133" s="4066">
        <v>45600</v>
      </c>
      <c r="BJ133" s="4169">
        <v>45778</v>
      </c>
      <c r="BK133" s="4066">
        <v>45778</v>
      </c>
      <c r="BL133" s="4070"/>
      <c r="BM133" s="4169">
        <v>46082</v>
      </c>
      <c r="BN133" s="5355">
        <v>46082</v>
      </c>
      <c r="BO133" s="4070"/>
      <c r="BP133" s="3978" t="s">
        <v>1589</v>
      </c>
      <c r="BQ133" s="4298" t="s">
        <v>1192</v>
      </c>
      <c r="BR133" s="3978"/>
      <c r="BS133" s="2540">
        <v>45317</v>
      </c>
      <c r="BT133" s="4002">
        <v>45317</v>
      </c>
      <c r="BU133" s="4002">
        <v>45398</v>
      </c>
      <c r="BV133" s="3999" t="s">
        <v>116</v>
      </c>
      <c r="BW133" s="4002">
        <v>45602</v>
      </c>
      <c r="BX133" s="4002">
        <v>45687</v>
      </c>
      <c r="BY133" s="3999" t="s">
        <v>116</v>
      </c>
      <c r="BZ133" s="4862">
        <v>45687</v>
      </c>
      <c r="CA133" s="4002" t="s">
        <v>1590</v>
      </c>
      <c r="CB133" s="2540">
        <v>45602</v>
      </c>
      <c r="CC133" s="2540">
        <v>45687</v>
      </c>
      <c r="CD133" s="2532" t="s">
        <v>116</v>
      </c>
      <c r="CE133" s="2540">
        <v>45687</v>
      </c>
      <c r="CF133" s="2540" t="s">
        <v>1591</v>
      </c>
      <c r="CG133" s="18"/>
    </row>
    <row r="134" spans="1:85" ht="45" customHeight="1" x14ac:dyDescent="0.2">
      <c r="A134" s="1412" t="s">
        <v>1599</v>
      </c>
      <c r="B134" s="3304"/>
      <c r="C134" s="1381" t="s">
        <v>1600</v>
      </c>
      <c r="D134" s="3226" t="s">
        <v>849</v>
      </c>
      <c r="E134" s="5004">
        <v>2142</v>
      </c>
      <c r="F134" s="1387">
        <v>2021</v>
      </c>
      <c r="G134" s="1387">
        <v>2036</v>
      </c>
      <c r="H134" s="1413" t="s">
        <v>89</v>
      </c>
      <c r="I134" s="1414" t="s">
        <v>194</v>
      </c>
      <c r="J134" s="1389">
        <v>43080</v>
      </c>
      <c r="K134" s="1389"/>
      <c r="L134" s="1389"/>
      <c r="M134" s="2002"/>
      <c r="N134" s="1389"/>
      <c r="O134" s="1389" t="s">
        <v>90</v>
      </c>
      <c r="P134" s="1388"/>
      <c r="Q134" s="1415"/>
      <c r="R134" s="1416"/>
      <c r="S134" s="1416"/>
      <c r="T134" s="1416"/>
      <c r="U134" s="3792"/>
      <c r="V134" s="1417"/>
      <c r="W134" s="1391" t="str">
        <f t="shared" si="6"/>
        <v>Yes</v>
      </c>
      <c r="X134" s="1392" t="s">
        <v>93</v>
      </c>
      <c r="Y134" s="108" t="s">
        <v>94</v>
      </c>
      <c r="Z134" s="1456"/>
      <c r="AA134" s="2999" t="s">
        <v>1601</v>
      </c>
      <c r="AB134" s="2761" t="s">
        <v>1602</v>
      </c>
      <c r="AC134" s="2926"/>
      <c r="AD134" s="1418">
        <v>45689</v>
      </c>
      <c r="AE134" s="1570">
        <v>43374</v>
      </c>
      <c r="AF134" s="1419" t="s">
        <v>364</v>
      </c>
      <c r="AG134" s="1396">
        <v>43374</v>
      </c>
      <c r="AH134" s="1397">
        <v>43416</v>
      </c>
      <c r="AI134" s="1397">
        <v>43476</v>
      </c>
      <c r="AJ134" s="3008" t="s">
        <v>852</v>
      </c>
      <c r="AK134" s="1399"/>
      <c r="AL134" s="1420">
        <v>45200</v>
      </c>
      <c r="AM134" s="1419" t="s">
        <v>853</v>
      </c>
      <c r="AN134" s="1396">
        <v>45200</v>
      </c>
      <c r="AO134" s="1397">
        <v>45292</v>
      </c>
      <c r="AP134" s="1397">
        <v>45352</v>
      </c>
      <c r="AQ134" s="1398" t="s">
        <v>854</v>
      </c>
      <c r="AR134" s="1400"/>
      <c r="AS134" s="7434" t="s">
        <v>1503</v>
      </c>
      <c r="AT134" s="5282" t="s">
        <v>4488</v>
      </c>
      <c r="AU134" s="1551">
        <v>46113</v>
      </c>
      <c r="AV134" s="1423"/>
      <c r="AW134" s="1423"/>
      <c r="AX134" s="1424"/>
      <c r="AY134" s="1425"/>
      <c r="AZ134" s="1420"/>
      <c r="BA134" s="1421"/>
      <c r="BB134" s="1422"/>
      <c r="BC134" s="1423"/>
      <c r="BD134" s="1423"/>
      <c r="BE134" s="1424"/>
      <c r="BF134" s="1424"/>
      <c r="BG134" s="4085" t="s">
        <v>857</v>
      </c>
      <c r="BH134" s="1396">
        <v>46235</v>
      </c>
      <c r="BI134" s="1397"/>
      <c r="BJ134" s="4085" t="s">
        <v>858</v>
      </c>
      <c r="BK134" s="1396">
        <v>46296</v>
      </c>
      <c r="BL134" s="1408"/>
      <c r="BM134" s="4085">
        <v>46722</v>
      </c>
      <c r="BN134" s="1455">
        <v>46722</v>
      </c>
      <c r="BO134" s="1408"/>
      <c r="BP134" s="4249" t="s">
        <v>4489</v>
      </c>
      <c r="BQ134" s="627" t="s">
        <v>4490</v>
      </c>
      <c r="BR134" s="1178" t="s">
        <v>861</v>
      </c>
      <c r="BS134" s="540" t="s">
        <v>862</v>
      </c>
      <c r="BT134" s="1409">
        <v>45421</v>
      </c>
      <c r="BU134" s="1409">
        <v>45758</v>
      </c>
      <c r="BV134" s="1410" t="s">
        <v>116</v>
      </c>
      <c r="BW134" s="1409">
        <v>45678</v>
      </c>
      <c r="BX134" s="1409">
        <v>45758</v>
      </c>
      <c r="BY134" s="1410" t="s">
        <v>116</v>
      </c>
      <c r="BZ134" s="1409">
        <v>45758</v>
      </c>
      <c r="CA134" s="1409" t="s">
        <v>262</v>
      </c>
      <c r="CB134" s="1409"/>
      <c r="CC134" s="629" t="s">
        <v>105</v>
      </c>
      <c r="CD134" s="12"/>
      <c r="CE134" s="12"/>
      <c r="CF134" s="12"/>
      <c r="CG134" s="18"/>
    </row>
    <row r="135" spans="1:85" ht="45" customHeight="1" x14ac:dyDescent="0.2">
      <c r="A135" s="1412" t="s">
        <v>1603</v>
      </c>
      <c r="B135" s="3304"/>
      <c r="C135" s="1381" t="s">
        <v>1604</v>
      </c>
      <c r="D135" s="1380" t="s">
        <v>1605</v>
      </c>
      <c r="E135" s="7352">
        <v>2185</v>
      </c>
      <c r="F135" s="1387">
        <v>2021</v>
      </c>
      <c r="G135" s="1387">
        <v>2040</v>
      </c>
      <c r="H135" s="1413" t="s">
        <v>89</v>
      </c>
      <c r="I135" s="1414" t="s">
        <v>89</v>
      </c>
      <c r="J135" s="1389">
        <v>42278</v>
      </c>
      <c r="K135" s="1389"/>
      <c r="L135" s="1389" t="s">
        <v>90</v>
      </c>
      <c r="M135" s="2002" t="s">
        <v>1606</v>
      </c>
      <c r="N135" s="1389"/>
      <c r="O135" s="1389"/>
      <c r="P135" s="1388"/>
      <c r="Q135" s="1415"/>
      <c r="R135" s="1416"/>
      <c r="S135" s="1416"/>
      <c r="T135" s="1416"/>
      <c r="U135" s="3792"/>
      <c r="V135" s="1417"/>
      <c r="W135" s="1391" t="str">
        <f t="shared" si="6"/>
        <v>Yes</v>
      </c>
      <c r="X135" s="1392" t="s">
        <v>93</v>
      </c>
      <c r="Y135" s="108" t="s">
        <v>94</v>
      </c>
      <c r="Z135" s="1449"/>
      <c r="AA135" s="2999" t="s">
        <v>1607</v>
      </c>
      <c r="AB135" s="3271" t="s">
        <v>1608</v>
      </c>
      <c r="AC135" s="2967"/>
      <c r="AD135" s="1418">
        <v>45717</v>
      </c>
      <c r="AE135" s="1570" t="s">
        <v>1609</v>
      </c>
      <c r="AF135" s="1419" t="s">
        <v>766</v>
      </c>
      <c r="AG135" s="1396">
        <v>44440</v>
      </c>
      <c r="AH135" s="1397">
        <v>44440</v>
      </c>
      <c r="AI135" s="1397">
        <v>44533</v>
      </c>
      <c r="AJ135" s="3008" t="s">
        <v>1610</v>
      </c>
      <c r="AK135" s="1399"/>
      <c r="AL135" s="7368"/>
      <c r="AM135" s="7372"/>
      <c r="AN135" s="1396"/>
      <c r="AO135" s="1397"/>
      <c r="AP135" s="1397"/>
      <c r="AQ135" s="1398"/>
      <c r="AR135" s="1400"/>
      <c r="AS135" s="1420"/>
      <c r="AT135" s="1421"/>
      <c r="AU135" s="1422"/>
      <c r="AV135" s="1423"/>
      <c r="AW135" s="1423"/>
      <c r="AX135" s="1424"/>
      <c r="AY135" s="1425"/>
      <c r="AZ135" s="1420"/>
      <c r="BA135" s="1421"/>
      <c r="BB135" s="1422"/>
      <c r="BC135" s="1423"/>
      <c r="BD135" s="1423"/>
      <c r="BE135" s="1424"/>
      <c r="BF135" s="1424"/>
      <c r="BG135" s="4085" t="s">
        <v>1611</v>
      </c>
      <c r="BH135" s="1396">
        <v>46054</v>
      </c>
      <c r="BI135" s="1408"/>
      <c r="BJ135" s="4085">
        <v>46174</v>
      </c>
      <c r="BK135" s="1396">
        <v>46174</v>
      </c>
      <c r="BL135" s="1408"/>
      <c r="BM135" s="4085">
        <v>46447</v>
      </c>
      <c r="BN135" s="1396">
        <v>46447</v>
      </c>
      <c r="BO135" s="1408"/>
      <c r="BP135" s="540" t="s">
        <v>1612</v>
      </c>
      <c r="BQ135" s="627" t="s">
        <v>1613</v>
      </c>
      <c r="BR135" s="1178" t="s">
        <v>1614</v>
      </c>
      <c r="BS135" s="540"/>
      <c r="BT135" s="1409">
        <v>45562</v>
      </c>
      <c r="BU135" s="1409">
        <v>45868</v>
      </c>
      <c r="BV135" s="1410" t="s">
        <v>116</v>
      </c>
      <c r="BW135" s="1409">
        <v>45299</v>
      </c>
      <c r="BX135" s="1409">
        <v>45868</v>
      </c>
      <c r="BY135" s="1410" t="s">
        <v>116</v>
      </c>
      <c r="BZ135" s="1409">
        <v>45868</v>
      </c>
      <c r="CA135" s="1409" t="s">
        <v>178</v>
      </c>
      <c r="CB135" s="1409"/>
      <c r="CC135" s="540" t="s">
        <v>105</v>
      </c>
      <c r="CD135" s="12"/>
      <c r="CE135" s="12"/>
      <c r="CF135" s="12"/>
      <c r="CG135" s="18"/>
    </row>
    <row r="136" spans="1:85" ht="45" customHeight="1" x14ac:dyDescent="0.2">
      <c r="A136" s="1412" t="s">
        <v>1615</v>
      </c>
      <c r="B136" s="3304"/>
      <c r="C136" s="1535" t="s">
        <v>1616</v>
      </c>
      <c r="D136" s="1380" t="s">
        <v>1617</v>
      </c>
      <c r="E136" s="7352">
        <v>1968</v>
      </c>
      <c r="F136" s="1387">
        <v>2020</v>
      </c>
      <c r="G136" s="1387">
        <v>2036</v>
      </c>
      <c r="H136" s="1413" t="s">
        <v>89</v>
      </c>
      <c r="I136" s="4792" t="s">
        <v>89</v>
      </c>
      <c r="J136" s="1389">
        <v>41912</v>
      </c>
      <c r="K136" s="1389"/>
      <c r="L136" s="1389" t="s">
        <v>90</v>
      </c>
      <c r="M136" s="2002" t="s">
        <v>1120</v>
      </c>
      <c r="N136" s="1389"/>
      <c r="O136" s="1389"/>
      <c r="P136" s="1388"/>
      <c r="Q136" s="1415"/>
      <c r="R136" s="1416"/>
      <c r="S136" s="1416"/>
      <c r="T136" s="1416"/>
      <c r="U136" s="3792">
        <v>43709</v>
      </c>
      <c r="V136" s="1434" t="s">
        <v>1618</v>
      </c>
      <c r="W136" s="1391" t="str">
        <f t="shared" si="6"/>
        <v>Yes</v>
      </c>
      <c r="X136" s="1392" t="s">
        <v>93</v>
      </c>
      <c r="Y136" s="108" t="s">
        <v>94</v>
      </c>
      <c r="Z136" s="1456"/>
      <c r="AA136" s="2999" t="s">
        <v>1619</v>
      </c>
      <c r="AB136" s="2999" t="s">
        <v>1620</v>
      </c>
      <c r="AC136" s="2967"/>
      <c r="AD136" s="1418">
        <v>45717</v>
      </c>
      <c r="AE136" s="1570" t="s">
        <v>1621</v>
      </c>
      <c r="AF136" s="1419" t="s">
        <v>1622</v>
      </c>
      <c r="AG136" s="1396">
        <v>43221</v>
      </c>
      <c r="AH136" s="1397">
        <v>43215</v>
      </c>
      <c r="AI136" s="1397">
        <v>43292</v>
      </c>
      <c r="AJ136" s="3008"/>
      <c r="AK136" s="1399"/>
      <c r="AL136" s="7368" t="s">
        <v>1623</v>
      </c>
      <c r="AM136" s="7369" t="s">
        <v>1624</v>
      </c>
      <c r="AN136" s="1396">
        <v>43831</v>
      </c>
      <c r="AO136" s="1397">
        <v>44127</v>
      </c>
      <c r="AP136" s="1397">
        <v>44196</v>
      </c>
      <c r="AQ136" s="1454" t="s">
        <v>1625</v>
      </c>
      <c r="AR136" s="1400"/>
      <c r="AS136" s="1420"/>
      <c r="AT136" s="1421"/>
      <c r="AU136" s="1422"/>
      <c r="AV136" s="1423"/>
      <c r="AW136" s="1423"/>
      <c r="AX136" s="1424"/>
      <c r="AY136" s="1425"/>
      <c r="AZ136" s="1420"/>
      <c r="BA136" s="1421"/>
      <c r="BB136" s="1422"/>
      <c r="BC136" s="1423"/>
      <c r="BD136" s="1423"/>
      <c r="BE136" s="1424"/>
      <c r="BF136" s="1424"/>
      <c r="BG136" s="4085">
        <v>45839</v>
      </c>
      <c r="BH136" s="1396">
        <v>45839</v>
      </c>
      <c r="BI136" s="1408"/>
      <c r="BJ136" s="4085">
        <v>45992</v>
      </c>
      <c r="BK136" s="1396">
        <v>45992</v>
      </c>
      <c r="BL136" s="1408"/>
      <c r="BM136" s="4085">
        <v>46357</v>
      </c>
      <c r="BN136" s="1396">
        <v>46357</v>
      </c>
      <c r="BO136" s="1408"/>
      <c r="BP136" s="2093" t="s">
        <v>1626</v>
      </c>
      <c r="BQ136" s="5405" t="s">
        <v>355</v>
      </c>
      <c r="BR136" s="1709"/>
      <c r="BS136" s="1709"/>
      <c r="BT136" s="1409">
        <v>45664</v>
      </c>
      <c r="BU136" s="1409">
        <v>45868</v>
      </c>
      <c r="BV136" s="1410" t="s">
        <v>116</v>
      </c>
      <c r="BW136" s="1409">
        <v>45215</v>
      </c>
      <c r="BX136" s="1409">
        <v>45868</v>
      </c>
      <c r="BY136" s="1410" t="s">
        <v>116</v>
      </c>
      <c r="BZ136" s="1409">
        <v>45868</v>
      </c>
      <c r="CA136" s="1409" t="s">
        <v>178</v>
      </c>
      <c r="CB136" s="1409"/>
      <c r="CC136" s="540" t="s">
        <v>105</v>
      </c>
      <c r="CD136" s="12"/>
      <c r="CE136" s="12"/>
      <c r="CF136" s="12"/>
      <c r="CG136" s="18"/>
    </row>
    <row r="137" spans="1:85" ht="45" customHeight="1" x14ac:dyDescent="0.2">
      <c r="A137" s="2150" t="s">
        <v>1627</v>
      </c>
      <c r="B137" s="3306"/>
      <c r="C137" s="2151" t="s">
        <v>1628</v>
      </c>
      <c r="D137" s="2152" t="s">
        <v>1629</v>
      </c>
      <c r="E137" s="7116">
        <v>2283</v>
      </c>
      <c r="F137" s="2155">
        <v>2024</v>
      </c>
      <c r="G137" s="2155">
        <v>2041</v>
      </c>
      <c r="H137" s="2154" t="s">
        <v>89</v>
      </c>
      <c r="I137" s="2155" t="s">
        <v>89</v>
      </c>
      <c r="J137" s="2156" t="s">
        <v>1630</v>
      </c>
      <c r="K137" s="2156"/>
      <c r="L137" s="2156" t="s">
        <v>90</v>
      </c>
      <c r="M137" s="2200" t="s">
        <v>515</v>
      </c>
      <c r="N137" s="2156"/>
      <c r="O137" s="2156"/>
      <c r="P137" s="2156">
        <v>45632</v>
      </c>
      <c r="Q137" s="2158">
        <v>45712</v>
      </c>
      <c r="R137" s="2159"/>
      <c r="S137" s="2159"/>
      <c r="T137" s="2159"/>
      <c r="U137" s="3799"/>
      <c r="V137" s="2161"/>
      <c r="W137" s="2162" t="str">
        <f t="shared" si="6"/>
        <v>Yes</v>
      </c>
      <c r="X137" s="2163" t="s">
        <v>93</v>
      </c>
      <c r="Y137" s="2151" t="s">
        <v>267</v>
      </c>
      <c r="Z137" s="3201"/>
      <c r="AA137" s="3919" t="s">
        <v>1634</v>
      </c>
      <c r="AB137" s="2943" t="s">
        <v>1631</v>
      </c>
      <c r="AC137" s="2924"/>
      <c r="AD137" s="2165">
        <v>45627</v>
      </c>
      <c r="AE137" s="3535" t="s">
        <v>1632</v>
      </c>
      <c r="AF137" s="2167" t="s">
        <v>1633</v>
      </c>
      <c r="AG137" s="2168">
        <v>44470</v>
      </c>
      <c r="AH137" s="2168">
        <v>44708</v>
      </c>
      <c r="AI137" s="2168">
        <v>44750</v>
      </c>
      <c r="AJ137" s="3011" t="s">
        <v>1634</v>
      </c>
      <c r="AK137" s="2169"/>
      <c r="AL137" s="7160" t="s">
        <v>1635</v>
      </c>
      <c r="AM137" s="7161" t="s">
        <v>1636</v>
      </c>
      <c r="AN137" s="2168">
        <v>44835</v>
      </c>
      <c r="AO137" s="2168">
        <v>44927</v>
      </c>
      <c r="AP137" s="2168">
        <v>44984</v>
      </c>
      <c r="AQ137" s="3274" t="s">
        <v>1637</v>
      </c>
      <c r="AR137" s="2170"/>
      <c r="AS137" s="2171" t="s">
        <v>399</v>
      </c>
      <c r="AT137" s="2154" t="s">
        <v>1638</v>
      </c>
      <c r="AU137" s="2171">
        <v>45108</v>
      </c>
      <c r="AV137" s="2168">
        <v>45364</v>
      </c>
      <c r="AW137" s="2168">
        <v>45420</v>
      </c>
      <c r="AX137" s="3274" t="s">
        <v>1639</v>
      </c>
      <c r="AY137" s="2172"/>
      <c r="AZ137" s="2171"/>
      <c r="BA137" s="2154"/>
      <c r="BB137" s="2171"/>
      <c r="BC137" s="2171"/>
      <c r="BD137" s="2171"/>
      <c r="BE137" s="2154"/>
      <c r="BF137" s="2154"/>
      <c r="BG137" s="4159" t="s">
        <v>1640</v>
      </c>
      <c r="BH137" s="2168">
        <v>45566</v>
      </c>
      <c r="BI137" s="2184">
        <v>45627</v>
      </c>
      <c r="BJ137" s="4159">
        <v>45689</v>
      </c>
      <c r="BK137" s="2168">
        <v>45689</v>
      </c>
      <c r="BL137" s="2184">
        <v>45689</v>
      </c>
      <c r="BM137" s="4159">
        <v>46023</v>
      </c>
      <c r="BN137" s="2168">
        <v>46023</v>
      </c>
      <c r="BO137" s="2184"/>
      <c r="BP137" s="2301" t="s">
        <v>4306</v>
      </c>
      <c r="BQ137" s="2990" t="s">
        <v>960</v>
      </c>
      <c r="BR137" s="2301"/>
      <c r="BS137" s="2151"/>
      <c r="BT137" s="2177">
        <v>45483</v>
      </c>
      <c r="BU137" s="2177">
        <v>45397</v>
      </c>
      <c r="BV137" s="2155" t="s">
        <v>116</v>
      </c>
      <c r="BW137" s="2177">
        <v>45483</v>
      </c>
      <c r="BX137" s="2177">
        <v>45687</v>
      </c>
      <c r="BY137" s="2155" t="s">
        <v>116</v>
      </c>
      <c r="BZ137" s="2177">
        <v>45721</v>
      </c>
      <c r="CA137" s="2177" t="s">
        <v>1642</v>
      </c>
      <c r="CB137" s="1409"/>
      <c r="CC137" s="540" t="s">
        <v>105</v>
      </c>
      <c r="CD137" s="12"/>
      <c r="CE137" s="12"/>
      <c r="CF137" s="12"/>
      <c r="CG137" s="18"/>
    </row>
    <row r="138" spans="1:85" ht="45" customHeight="1" x14ac:dyDescent="0.2">
      <c r="A138" s="1581" t="s">
        <v>1643</v>
      </c>
      <c r="B138" s="3316"/>
      <c r="C138" s="1426" t="s">
        <v>1644</v>
      </c>
      <c r="D138" s="1713" t="s">
        <v>4550</v>
      </c>
      <c r="E138" s="3748">
        <v>2321</v>
      </c>
      <c r="F138" s="1563">
        <v>2021</v>
      </c>
      <c r="G138" s="1563">
        <v>2036</v>
      </c>
      <c r="H138" s="2471" t="s">
        <v>89</v>
      </c>
      <c r="I138" s="1563" t="s">
        <v>89</v>
      </c>
      <c r="J138" s="1506">
        <v>41850</v>
      </c>
      <c r="K138" s="1506"/>
      <c r="L138" s="3696" t="s">
        <v>90</v>
      </c>
      <c r="M138" s="3735"/>
      <c r="N138" s="3696"/>
      <c r="O138" s="1506"/>
      <c r="P138" s="1506"/>
      <c r="Q138" s="1632"/>
      <c r="R138" s="1625"/>
      <c r="S138" s="1625"/>
      <c r="T138" s="1625"/>
      <c r="U138" s="3809"/>
      <c r="V138" s="3749"/>
      <c r="W138" s="3750" t="str">
        <f t="shared" si="6"/>
        <v>Yes</v>
      </c>
      <c r="X138" s="3751" t="s">
        <v>93</v>
      </c>
      <c r="Y138" s="1426" t="s">
        <v>94</v>
      </c>
      <c r="Z138" s="4019"/>
      <c r="AA138" s="4843" t="s">
        <v>1646</v>
      </c>
      <c r="AB138" s="4843" t="s">
        <v>1647</v>
      </c>
      <c r="AC138" s="4324"/>
      <c r="AD138" s="3589">
        <v>45627</v>
      </c>
      <c r="AE138" s="4132" t="s">
        <v>735</v>
      </c>
      <c r="AF138" s="3754" t="s">
        <v>1648</v>
      </c>
      <c r="AG138" s="3755">
        <v>44927</v>
      </c>
      <c r="AH138" s="3755">
        <v>45118</v>
      </c>
      <c r="AI138" s="3755">
        <v>45174</v>
      </c>
      <c r="AJ138" s="3854" t="s">
        <v>1649</v>
      </c>
      <c r="AK138" s="3757"/>
      <c r="AL138" s="4330" t="s">
        <v>467</v>
      </c>
      <c r="AM138" s="3862" t="s">
        <v>1650</v>
      </c>
      <c r="AN138" s="3755">
        <v>45839</v>
      </c>
      <c r="AO138" s="3755"/>
      <c r="AP138" s="3755"/>
      <c r="AQ138" s="1563"/>
      <c r="AR138" s="3758"/>
      <c r="AS138" s="3759"/>
      <c r="AT138" s="2471"/>
      <c r="AU138" s="3759"/>
      <c r="AV138" s="3759"/>
      <c r="AW138" s="3759"/>
      <c r="AX138" s="2471"/>
      <c r="AY138" s="3760"/>
      <c r="AZ138" s="3759"/>
      <c r="BA138" s="2471"/>
      <c r="BB138" s="3759"/>
      <c r="BC138" s="3759"/>
      <c r="BD138" s="3759"/>
      <c r="BE138" s="2471"/>
      <c r="BF138" s="2471"/>
      <c r="BG138" s="4160" t="s">
        <v>984</v>
      </c>
      <c r="BH138" s="3755">
        <v>46113</v>
      </c>
      <c r="BI138" s="3590"/>
      <c r="BJ138" s="4160" t="s">
        <v>274</v>
      </c>
      <c r="BK138" s="3755">
        <v>46235</v>
      </c>
      <c r="BL138" s="3590"/>
      <c r="BM138" s="4160" t="s">
        <v>1652</v>
      </c>
      <c r="BN138" s="3755">
        <v>46478</v>
      </c>
      <c r="BO138" s="3590"/>
      <c r="BP138" s="1426" t="s">
        <v>4551</v>
      </c>
      <c r="BQ138" s="3913" t="s">
        <v>1192</v>
      </c>
      <c r="BR138" s="1426"/>
      <c r="BS138" s="3688"/>
      <c r="BT138" s="3592">
        <v>45594</v>
      </c>
      <c r="BU138" s="3592">
        <v>45701</v>
      </c>
      <c r="BV138" s="1563" t="s">
        <v>116</v>
      </c>
      <c r="BW138" s="3592">
        <v>45594</v>
      </c>
      <c r="BX138" s="3592">
        <v>45701</v>
      </c>
      <c r="BY138" s="1563" t="s">
        <v>116</v>
      </c>
      <c r="BZ138" s="3592">
        <v>45701</v>
      </c>
      <c r="CA138" s="3592" t="s">
        <v>262</v>
      </c>
      <c r="CB138" s="1409"/>
      <c r="CC138" s="540" t="s">
        <v>105</v>
      </c>
      <c r="CD138" s="12"/>
      <c r="CE138" s="12"/>
      <c r="CF138" s="12"/>
      <c r="CG138" s="18"/>
    </row>
    <row r="139" spans="1:85" ht="45" customHeight="1" x14ac:dyDescent="0.2">
      <c r="A139" s="3686" t="s">
        <v>1655</v>
      </c>
      <c r="B139" s="3687"/>
      <c r="C139" s="3688" t="s">
        <v>1656</v>
      </c>
      <c r="D139" s="3689" t="s">
        <v>1657</v>
      </c>
      <c r="E139" s="3690" t="s">
        <v>193</v>
      </c>
      <c r="F139" s="3691"/>
      <c r="G139" s="3691" t="s">
        <v>1574</v>
      </c>
      <c r="H139" s="3692" t="s">
        <v>89</v>
      </c>
      <c r="I139" s="3695" t="s">
        <v>89</v>
      </c>
      <c r="J139" s="3696">
        <v>43580</v>
      </c>
      <c r="K139" s="3696"/>
      <c r="L139" s="3650"/>
      <c r="M139" s="3682"/>
      <c r="N139" s="3650"/>
      <c r="O139" s="3696"/>
      <c r="P139" s="3696"/>
      <c r="Q139" s="3697"/>
      <c r="R139" s="3698"/>
      <c r="S139" s="3698"/>
      <c r="T139" s="3698"/>
      <c r="U139" s="3794"/>
      <c r="V139" s="3699"/>
      <c r="W139" s="3700" t="str">
        <f t="shared" si="6"/>
        <v>Yes</v>
      </c>
      <c r="X139" s="3701" t="s">
        <v>93</v>
      </c>
      <c r="Y139" s="3688" t="s">
        <v>94</v>
      </c>
      <c r="Z139" s="3688"/>
      <c r="AA139" s="3702" t="s">
        <v>1658</v>
      </c>
      <c r="AB139" s="3657" t="s">
        <v>1659</v>
      </c>
      <c r="AC139" s="3703"/>
      <c r="AD139" s="3704">
        <v>45689</v>
      </c>
      <c r="AE139" s="4145" t="s">
        <v>1660</v>
      </c>
      <c r="AF139" s="3705" t="s">
        <v>219</v>
      </c>
      <c r="AG139" s="3706">
        <v>46266</v>
      </c>
      <c r="AH139" s="3706"/>
      <c r="AI139" s="3706"/>
      <c r="AJ139" s="3713"/>
      <c r="AK139" s="3707"/>
      <c r="AL139" s="3709"/>
      <c r="AM139" s="3705"/>
      <c r="AN139" s="3706"/>
      <c r="AO139" s="3706"/>
      <c r="AP139" s="3706"/>
      <c r="AQ139" s="3695"/>
      <c r="AR139" s="3708"/>
      <c r="AS139" s="3709"/>
      <c r="AT139" s="3692"/>
      <c r="AU139" s="3709"/>
      <c r="AV139" s="3709"/>
      <c r="AW139" s="3709"/>
      <c r="AX139" s="3692"/>
      <c r="AY139" s="3710"/>
      <c r="AZ139" s="3709"/>
      <c r="BA139" s="3692"/>
      <c r="BB139" s="3709"/>
      <c r="BC139" s="3709"/>
      <c r="BD139" s="3709"/>
      <c r="BE139" s="3692"/>
      <c r="BF139" s="3692"/>
      <c r="BG139" s="4089" t="s">
        <v>1402</v>
      </c>
      <c r="BH139" s="3706">
        <v>46844</v>
      </c>
      <c r="BI139" s="3711"/>
      <c r="BJ139" s="4089" t="s">
        <v>1077</v>
      </c>
      <c r="BK139" s="3706">
        <v>47027</v>
      </c>
      <c r="BL139" s="3711"/>
      <c r="BM139" s="4089" t="s">
        <v>1661</v>
      </c>
      <c r="BN139" s="3706">
        <v>47270</v>
      </c>
      <c r="BO139" s="3711"/>
      <c r="BP139" s="3688" t="s">
        <v>1662</v>
      </c>
      <c r="BQ139" s="4182" t="s">
        <v>355</v>
      </c>
      <c r="BR139" s="3712" t="s">
        <v>1663</v>
      </c>
      <c r="BS139" s="3646"/>
      <c r="BT139" s="3716">
        <v>45320</v>
      </c>
      <c r="BU139" s="3716">
        <v>45888</v>
      </c>
      <c r="BV139" s="3695" t="s">
        <v>116</v>
      </c>
      <c r="BW139" s="3716"/>
      <c r="BX139" s="3716">
        <v>45888</v>
      </c>
      <c r="BY139" s="3695" t="s">
        <v>116</v>
      </c>
      <c r="BZ139" s="3716">
        <v>45888</v>
      </c>
      <c r="CA139" s="3716" t="s">
        <v>104</v>
      </c>
      <c r="CB139" s="1409"/>
      <c r="CC139" s="540"/>
      <c r="CD139" s="12"/>
      <c r="CE139" s="12"/>
      <c r="CF139" s="12"/>
      <c r="CG139" s="18"/>
    </row>
    <row r="140" spans="1:85" ht="45" customHeight="1" x14ac:dyDescent="0.2">
      <c r="A140" s="3686" t="s">
        <v>1664</v>
      </c>
      <c r="B140" s="3687"/>
      <c r="C140" s="3688" t="s">
        <v>1665</v>
      </c>
      <c r="D140" s="3689" t="s">
        <v>1666</v>
      </c>
      <c r="E140" s="3690"/>
      <c r="F140" s="3691"/>
      <c r="G140" s="3691"/>
      <c r="H140" s="3692" t="s">
        <v>89</v>
      </c>
      <c r="I140" s="3692" t="s">
        <v>89</v>
      </c>
      <c r="J140" s="3694">
        <v>44034</v>
      </c>
      <c r="K140" s="3694"/>
      <c r="L140" s="3694"/>
      <c r="M140" s="3866"/>
      <c r="N140" s="3694"/>
      <c r="O140" s="3694"/>
      <c r="P140" s="3696"/>
      <c r="Q140" s="3697"/>
      <c r="R140" s="3698"/>
      <c r="S140" s="4350"/>
      <c r="T140" s="4350"/>
      <c r="U140" s="3794"/>
      <c r="V140" s="3699"/>
      <c r="W140" s="3700" t="str">
        <f t="shared" si="6"/>
        <v>Yes</v>
      </c>
      <c r="X140" s="3701" t="s">
        <v>93</v>
      </c>
      <c r="Y140" s="3688" t="s">
        <v>94</v>
      </c>
      <c r="Z140" s="4030"/>
      <c r="AA140" s="3724" t="s">
        <v>1667</v>
      </c>
      <c r="AB140" s="3702" t="s">
        <v>1668</v>
      </c>
      <c r="AC140" s="3703"/>
      <c r="AD140" s="3704">
        <v>45717</v>
      </c>
      <c r="AE140" s="4145" t="s">
        <v>1669</v>
      </c>
      <c r="AF140" s="3705" t="s">
        <v>1670</v>
      </c>
      <c r="AG140" s="3706"/>
      <c r="AH140" s="3706"/>
      <c r="AI140" s="3706"/>
      <c r="AJ140" s="3713"/>
      <c r="AK140" s="3707"/>
      <c r="AL140" s="3709"/>
      <c r="AM140" s="3705"/>
      <c r="AN140" s="3706"/>
      <c r="AO140" s="3706"/>
      <c r="AP140" s="3706"/>
      <c r="AQ140" s="3695"/>
      <c r="AR140" s="3708"/>
      <c r="AS140" s="3709"/>
      <c r="AT140" s="3692"/>
      <c r="AU140" s="3709"/>
      <c r="AV140" s="3709"/>
      <c r="AW140" s="3709"/>
      <c r="AX140" s="3692"/>
      <c r="AY140" s="3710"/>
      <c r="AZ140" s="3709"/>
      <c r="BA140" s="3692"/>
      <c r="BB140" s="3709"/>
      <c r="BC140" s="3709"/>
      <c r="BD140" s="3709"/>
      <c r="BE140" s="3692"/>
      <c r="BF140" s="3692"/>
      <c r="BG140" s="4089" t="s">
        <v>1671</v>
      </c>
      <c r="BH140" s="3706">
        <v>46569</v>
      </c>
      <c r="BI140" s="3711"/>
      <c r="BJ140" s="4089" t="s">
        <v>276</v>
      </c>
      <c r="BK140" s="3706">
        <v>46753</v>
      </c>
      <c r="BL140" s="3711"/>
      <c r="BM140" s="4089" t="s">
        <v>147</v>
      </c>
      <c r="BN140" s="3706">
        <v>46935</v>
      </c>
      <c r="BO140" s="3711"/>
      <c r="BP140" s="3689" t="s">
        <v>1672</v>
      </c>
      <c r="BQ140" s="4275" t="s">
        <v>355</v>
      </c>
      <c r="BR140" s="3688" t="s">
        <v>1673</v>
      </c>
      <c r="BS140" s="3688"/>
      <c r="BT140" s="3716">
        <v>45320</v>
      </c>
      <c r="BU140" s="3716">
        <v>45856</v>
      </c>
      <c r="BV140" s="3695" t="s">
        <v>116</v>
      </c>
      <c r="BW140" s="3716"/>
      <c r="BX140" s="3716">
        <v>45856</v>
      </c>
      <c r="BY140" s="3695" t="s">
        <v>116</v>
      </c>
      <c r="BZ140" s="3716">
        <v>45856</v>
      </c>
      <c r="CA140" s="3716" t="s">
        <v>104</v>
      </c>
      <c r="CB140" s="1409"/>
      <c r="CC140" s="540"/>
      <c r="CD140" s="12"/>
      <c r="CE140" s="12"/>
      <c r="CF140" s="12"/>
      <c r="CG140" s="18"/>
    </row>
    <row r="141" spans="1:85" ht="45" customHeight="1" x14ac:dyDescent="0.2">
      <c r="A141" s="2121" t="s">
        <v>1674</v>
      </c>
      <c r="B141" s="3308"/>
      <c r="C141" s="2120" t="s">
        <v>1675</v>
      </c>
      <c r="D141" s="2122" t="s">
        <v>121</v>
      </c>
      <c r="E141" s="3133"/>
      <c r="F141" s="2124"/>
      <c r="G141" s="2124"/>
      <c r="H141" s="2125" t="s">
        <v>89</v>
      </c>
      <c r="I141" s="2126" t="s">
        <v>89</v>
      </c>
      <c r="J141" s="2127">
        <v>44622</v>
      </c>
      <c r="K141" s="2127"/>
      <c r="L141" s="2127"/>
      <c r="M141" s="2128"/>
      <c r="N141" s="2127"/>
      <c r="O141" s="2127"/>
      <c r="P141" s="2129"/>
      <c r="Q141" s="2130"/>
      <c r="R141" s="2131"/>
      <c r="S141" s="2131"/>
      <c r="T141" s="2131"/>
      <c r="U141" s="3796"/>
      <c r="V141" s="2133"/>
      <c r="W141" s="2134" t="b">
        <f t="shared" si="6"/>
        <v>0</v>
      </c>
      <c r="X141" s="2135" t="s">
        <v>111</v>
      </c>
      <c r="Y141" s="2120" t="s">
        <v>94</v>
      </c>
      <c r="Z141" s="3200"/>
      <c r="AA141" s="2941" t="s">
        <v>1677</v>
      </c>
      <c r="AB141" s="3045" t="s">
        <v>1678</v>
      </c>
      <c r="AC141" s="2923"/>
      <c r="AD141" s="2137">
        <v>45717</v>
      </c>
      <c r="AE141" s="2485"/>
      <c r="AF141" s="2139"/>
      <c r="AG141" s="2140"/>
      <c r="AH141" s="2140"/>
      <c r="AI141" s="2140"/>
      <c r="AJ141" s="3010"/>
      <c r="AK141" s="2142"/>
      <c r="AL141" s="4148"/>
      <c r="AM141" s="2143"/>
      <c r="AN141" s="2140"/>
      <c r="AO141" s="2140"/>
      <c r="AP141" s="2140"/>
      <c r="AQ141" s="2141"/>
      <c r="AR141" s="2144"/>
      <c r="AS141" s="2145"/>
      <c r="AT141" s="2125"/>
      <c r="AU141" s="2145"/>
      <c r="AV141" s="2145"/>
      <c r="AW141" s="2145"/>
      <c r="AX141" s="2125"/>
      <c r="AY141" s="2146"/>
      <c r="AZ141" s="2145"/>
      <c r="BA141" s="2125"/>
      <c r="BB141" s="2145"/>
      <c r="BC141" s="2145"/>
      <c r="BD141" s="2145"/>
      <c r="BE141" s="2125"/>
      <c r="BF141" s="2125"/>
      <c r="BG141" s="4161"/>
      <c r="BH141" s="2140"/>
      <c r="BI141" s="2148"/>
      <c r="BJ141" s="4161"/>
      <c r="BK141" s="2140"/>
      <c r="BL141" s="2148"/>
      <c r="BM141" s="4161"/>
      <c r="BN141" s="2140"/>
      <c r="BO141" s="2148"/>
      <c r="BP141" s="2120" t="s">
        <v>1679</v>
      </c>
      <c r="BQ141" s="4185"/>
      <c r="BR141" s="2304"/>
      <c r="BS141" s="2120"/>
      <c r="BT141" s="2149">
        <v>45635</v>
      </c>
      <c r="BU141" s="2149">
        <v>45882</v>
      </c>
      <c r="BV141" s="2141" t="s">
        <v>116</v>
      </c>
      <c r="BW141" s="2149"/>
      <c r="BX141" s="2149"/>
      <c r="BY141" s="2141"/>
      <c r="BZ141" s="2149"/>
      <c r="CA141" s="2149" t="s">
        <v>4552</v>
      </c>
      <c r="CB141" s="2149"/>
      <c r="CC141" s="2120"/>
      <c r="CD141" s="12"/>
      <c r="CE141" s="12"/>
      <c r="CF141" s="12"/>
      <c r="CG141" s="18"/>
    </row>
    <row r="142" spans="1:85" ht="45" customHeight="1" x14ac:dyDescent="0.2">
      <c r="A142" s="1688" t="s">
        <v>1681</v>
      </c>
      <c r="B142" s="3307"/>
      <c r="C142" s="2275" t="s">
        <v>1682</v>
      </c>
      <c r="D142" s="1689" t="s">
        <v>1062</v>
      </c>
      <c r="E142" s="7113"/>
      <c r="F142" s="1665"/>
      <c r="G142" s="1665"/>
      <c r="H142" s="1680"/>
      <c r="I142" s="1691"/>
      <c r="J142" s="1668">
        <v>44614</v>
      </c>
      <c r="K142" s="1668">
        <v>39175</v>
      </c>
      <c r="L142" s="1668"/>
      <c r="M142" s="2006"/>
      <c r="N142" s="1668"/>
      <c r="O142" s="1668"/>
      <c r="P142" s="1667"/>
      <c r="Q142" s="1705"/>
      <c r="R142" s="2267"/>
      <c r="S142" s="1669"/>
      <c r="T142" s="1669"/>
      <c r="U142" s="3793"/>
      <c r="V142" s="1671"/>
      <c r="W142" s="1695" t="b">
        <f t="shared" si="6"/>
        <v>0</v>
      </c>
      <c r="X142" s="1672" t="s">
        <v>228</v>
      </c>
      <c r="Y142" s="1376" t="s">
        <v>229</v>
      </c>
      <c r="Z142" s="3202"/>
      <c r="AA142" s="2942"/>
      <c r="AB142" s="2942"/>
      <c r="AC142" s="2314"/>
      <c r="AD142" s="1682"/>
      <c r="AE142" s="4147"/>
      <c r="AF142" s="1676"/>
      <c r="AG142" s="1674"/>
      <c r="AH142" s="1674"/>
      <c r="AI142" s="1674"/>
      <c r="AJ142" s="3006"/>
      <c r="AK142" s="1677"/>
      <c r="AL142" s="7129"/>
      <c r="AM142" s="7443"/>
      <c r="AN142" s="1674"/>
      <c r="AO142" s="1674"/>
      <c r="AP142" s="1674"/>
      <c r="AQ142" s="1666"/>
      <c r="AR142" s="1697"/>
      <c r="AS142" s="1679"/>
      <c r="AT142" s="1680"/>
      <c r="AU142" s="1679"/>
      <c r="AV142" s="1679"/>
      <c r="AW142" s="1679"/>
      <c r="AX142" s="1680"/>
      <c r="AY142" s="1698"/>
      <c r="AZ142" s="1679"/>
      <c r="BA142" s="1680"/>
      <c r="BB142" s="1679"/>
      <c r="BC142" s="1679"/>
      <c r="BD142" s="1679"/>
      <c r="BE142" s="1680"/>
      <c r="BF142" s="1680"/>
      <c r="BG142" s="4158"/>
      <c r="BH142" s="1674"/>
      <c r="BI142" s="1683"/>
      <c r="BJ142" s="4158"/>
      <c r="BK142" s="1674"/>
      <c r="BL142" s="1683"/>
      <c r="BM142" s="4158"/>
      <c r="BN142" s="1674"/>
      <c r="BO142" s="1683"/>
      <c r="BP142" s="1376" t="s">
        <v>1062</v>
      </c>
      <c r="BQ142" s="4184"/>
      <c r="BR142" s="2268"/>
      <c r="BS142" s="2268"/>
      <c r="BT142" s="2269">
        <v>44217</v>
      </c>
      <c r="BU142" s="2269">
        <v>45015</v>
      </c>
      <c r="BV142" s="1666" t="s">
        <v>116</v>
      </c>
      <c r="BW142" s="2269"/>
      <c r="BX142" s="2269"/>
      <c r="BY142" s="1666"/>
      <c r="BZ142" s="1684"/>
      <c r="CA142" s="2319" t="s">
        <v>117</v>
      </c>
      <c r="CB142" s="1684"/>
      <c r="CC142" s="1376" t="s">
        <v>970</v>
      </c>
      <c r="CD142" s="12"/>
      <c r="CE142" s="12"/>
      <c r="CF142" s="12"/>
      <c r="CG142" s="18" t="s">
        <v>93</v>
      </c>
    </row>
    <row r="143" spans="1:85" ht="45" customHeight="1" x14ac:dyDescent="0.2">
      <c r="A143" s="1581" t="s">
        <v>1683</v>
      </c>
      <c r="B143" s="3316"/>
      <c r="C143" s="1426" t="s">
        <v>1684</v>
      </c>
      <c r="D143" s="1713" t="s">
        <v>4553</v>
      </c>
      <c r="E143" s="3748" t="s">
        <v>114</v>
      </c>
      <c r="F143" s="1563">
        <v>2024</v>
      </c>
      <c r="G143" s="1563">
        <v>2027</v>
      </c>
      <c r="H143" s="2471" t="s">
        <v>89</v>
      </c>
      <c r="I143" s="2471" t="s">
        <v>89</v>
      </c>
      <c r="J143" s="1506">
        <v>43159</v>
      </c>
      <c r="K143" s="1506"/>
      <c r="L143" s="1506"/>
      <c r="M143" s="3942"/>
      <c r="N143" s="1506"/>
      <c r="O143" s="1506"/>
      <c r="P143" s="1506"/>
      <c r="Q143" s="1632"/>
      <c r="R143" s="1625"/>
      <c r="S143" s="1625"/>
      <c r="T143" s="1625"/>
      <c r="U143" s="3809"/>
      <c r="V143" s="3749"/>
      <c r="W143" s="3750" t="str">
        <f t="shared" si="6"/>
        <v>Yes</v>
      </c>
      <c r="X143" s="3751" t="s">
        <v>93</v>
      </c>
      <c r="Y143" s="1426" t="s">
        <v>94</v>
      </c>
      <c r="Z143" s="1426"/>
      <c r="AA143" s="3753" t="s">
        <v>1686</v>
      </c>
      <c r="AB143" s="3812" t="s">
        <v>4554</v>
      </c>
      <c r="AC143" s="3753"/>
      <c r="AD143" s="3589">
        <v>45566</v>
      </c>
      <c r="AE143" s="4132" t="s">
        <v>2237</v>
      </c>
      <c r="AF143" s="3754" t="s">
        <v>4555</v>
      </c>
      <c r="AG143" s="3755">
        <v>45778</v>
      </c>
      <c r="AH143" s="3755"/>
      <c r="AI143" s="3755"/>
      <c r="AJ143" s="3756"/>
      <c r="AK143" s="3757"/>
      <c r="AL143" s="4150"/>
      <c r="AM143" s="3813"/>
      <c r="AN143" s="3755"/>
      <c r="AO143" s="3755"/>
      <c r="AP143" s="3755"/>
      <c r="AQ143" s="1563"/>
      <c r="AR143" s="3758"/>
      <c r="AS143" s="3759"/>
      <c r="AT143" s="2471"/>
      <c r="AU143" s="3759"/>
      <c r="AV143" s="3759"/>
      <c r="AW143" s="3759"/>
      <c r="AX143" s="2471"/>
      <c r="AY143" s="3760"/>
      <c r="AZ143" s="3759"/>
      <c r="BA143" s="2471"/>
      <c r="BB143" s="3759"/>
      <c r="BC143" s="3759"/>
      <c r="BD143" s="3759"/>
      <c r="BE143" s="2471"/>
      <c r="BF143" s="2471"/>
      <c r="BG143" s="4160" t="s">
        <v>2513</v>
      </c>
      <c r="BH143" s="3755">
        <v>46023</v>
      </c>
      <c r="BI143" s="3590"/>
      <c r="BJ143" s="4160" t="s">
        <v>3644</v>
      </c>
      <c r="BK143" s="3755">
        <v>46174</v>
      </c>
      <c r="BL143" s="3590"/>
      <c r="BM143" s="4160">
        <v>46600</v>
      </c>
      <c r="BN143" s="3755">
        <v>46600</v>
      </c>
      <c r="BO143" s="3590"/>
      <c r="BP143" s="1426" t="s">
        <v>4556</v>
      </c>
      <c r="BQ143" s="3913" t="s">
        <v>1192</v>
      </c>
      <c r="BR143" s="3591"/>
      <c r="BS143" s="1426"/>
      <c r="BT143" s="3592">
        <v>45936</v>
      </c>
      <c r="BU143" s="3592">
        <v>45594</v>
      </c>
      <c r="BV143" s="1563" t="s">
        <v>116</v>
      </c>
      <c r="BW143" s="3592">
        <v>45936</v>
      </c>
      <c r="BX143" s="3592">
        <v>45686</v>
      </c>
      <c r="BY143" s="1563" t="s">
        <v>116</v>
      </c>
      <c r="BZ143" s="3592">
        <v>45594</v>
      </c>
      <c r="CA143" s="3592" t="s">
        <v>566</v>
      </c>
      <c r="CB143" s="1409"/>
      <c r="CC143" s="540"/>
      <c r="CD143" s="12"/>
      <c r="CE143" s="12"/>
      <c r="CF143" s="12"/>
      <c r="CG143" s="18"/>
    </row>
    <row r="144" spans="1:85" ht="45" customHeight="1" x14ac:dyDescent="0.2">
      <c r="A144" s="2512" t="s">
        <v>1693</v>
      </c>
      <c r="B144" s="3309"/>
      <c r="C144" s="2513" t="s">
        <v>1694</v>
      </c>
      <c r="D144" s="2514" t="s">
        <v>1695</v>
      </c>
      <c r="E144" s="7137">
        <v>2322</v>
      </c>
      <c r="F144" s="2532">
        <v>2020</v>
      </c>
      <c r="G144" s="2532">
        <v>2041</v>
      </c>
      <c r="H144" s="2516" t="s">
        <v>89</v>
      </c>
      <c r="I144" s="2532" t="s">
        <v>89</v>
      </c>
      <c r="J144" s="2520">
        <v>43585</v>
      </c>
      <c r="K144" s="2520"/>
      <c r="L144" s="1388"/>
      <c r="M144" s="2003"/>
      <c r="N144" s="1388"/>
      <c r="O144" s="1388" t="s">
        <v>90</v>
      </c>
      <c r="P144" s="2520">
        <v>45726</v>
      </c>
      <c r="Q144" s="2521"/>
      <c r="R144" s="2522"/>
      <c r="S144" s="2522"/>
      <c r="T144" s="2522"/>
      <c r="U144" s="3803">
        <v>43647</v>
      </c>
      <c r="V144" s="3418" t="s">
        <v>1696</v>
      </c>
      <c r="W144" s="2525" t="str">
        <f t="shared" si="6"/>
        <v>Yes</v>
      </c>
      <c r="X144" s="2526" t="s">
        <v>93</v>
      </c>
      <c r="Y144" s="2513" t="s">
        <v>94</v>
      </c>
      <c r="Z144" s="3203"/>
      <c r="AA144" s="5147" t="s">
        <v>1697</v>
      </c>
      <c r="AB144" s="2975" t="s">
        <v>4557</v>
      </c>
      <c r="AC144" s="2967"/>
      <c r="AD144" s="2528">
        <v>45689</v>
      </c>
      <c r="AE144" s="3920" t="s">
        <v>1699</v>
      </c>
      <c r="AF144" s="2530" t="s">
        <v>911</v>
      </c>
      <c r="AG144" s="2531">
        <v>45170</v>
      </c>
      <c r="AH144" s="2531">
        <v>45307</v>
      </c>
      <c r="AI144" s="2531">
        <v>45349</v>
      </c>
      <c r="AJ144" s="3009" t="s">
        <v>1697</v>
      </c>
      <c r="AK144" s="1399"/>
      <c r="AL144" s="2535"/>
      <c r="AM144" s="2530"/>
      <c r="AN144" s="2531"/>
      <c r="AO144" s="2531"/>
      <c r="AP144" s="2531"/>
      <c r="AQ144" s="2532"/>
      <c r="AR144" s="1400"/>
      <c r="AS144" s="2535"/>
      <c r="AT144" s="2516"/>
      <c r="AU144" s="2535"/>
      <c r="AV144" s="2535"/>
      <c r="AW144" s="2535"/>
      <c r="AX144" s="2516"/>
      <c r="AY144" s="1425"/>
      <c r="AZ144" s="2535"/>
      <c r="BA144" s="2516"/>
      <c r="BB144" s="2535"/>
      <c r="BC144" s="2535"/>
      <c r="BD144" s="2535"/>
      <c r="BE144" s="2516"/>
      <c r="BF144" s="1424"/>
      <c r="BG144" s="4164" t="s">
        <v>1700</v>
      </c>
      <c r="BH144" s="2531">
        <v>45658</v>
      </c>
      <c r="BI144" s="2538">
        <v>45717</v>
      </c>
      <c r="BJ144" s="4164">
        <v>45901</v>
      </c>
      <c r="BK144" s="2531">
        <v>45901</v>
      </c>
      <c r="BL144" s="2538"/>
      <c r="BM144" s="4164">
        <v>46296</v>
      </c>
      <c r="BN144" s="2531">
        <v>46296</v>
      </c>
      <c r="BO144" s="2538"/>
      <c r="BP144" s="2513" t="s">
        <v>4558</v>
      </c>
      <c r="BQ144" s="4113" t="s">
        <v>132</v>
      </c>
      <c r="BR144" s="1178"/>
      <c r="BS144" s="540"/>
      <c r="BT144" s="2540">
        <v>45665</v>
      </c>
      <c r="BU144" s="2540">
        <v>45868</v>
      </c>
      <c r="BV144" s="2532" t="s">
        <v>116</v>
      </c>
      <c r="BW144" s="2540"/>
      <c r="BX144" s="2540">
        <v>45868</v>
      </c>
      <c r="BY144" s="2532" t="s">
        <v>116</v>
      </c>
      <c r="BZ144" s="2540">
        <v>45868</v>
      </c>
      <c r="CA144" s="2540" t="s">
        <v>742</v>
      </c>
      <c r="CB144" s="1409"/>
      <c r="CC144" s="540" t="s">
        <v>105</v>
      </c>
      <c r="CD144" s="12"/>
      <c r="CE144" s="12"/>
      <c r="CF144" s="12"/>
      <c r="CG144" s="18"/>
    </row>
    <row r="145" spans="1:85" ht="45" customHeight="1" x14ac:dyDescent="0.2">
      <c r="A145" s="1412" t="s">
        <v>1705</v>
      </c>
      <c r="B145" s="3304"/>
      <c r="C145" s="1381" t="s">
        <v>1706</v>
      </c>
      <c r="D145" s="1380" t="s">
        <v>1695</v>
      </c>
      <c r="E145" s="7352">
        <v>2166</v>
      </c>
      <c r="F145" s="1387">
        <v>2022</v>
      </c>
      <c r="G145" s="1387">
        <v>2037</v>
      </c>
      <c r="H145" s="1413" t="s">
        <v>89</v>
      </c>
      <c r="I145" s="1414" t="s">
        <v>89</v>
      </c>
      <c r="J145" s="1389">
        <v>42940</v>
      </c>
      <c r="K145" s="1389"/>
      <c r="L145" s="1389" t="s">
        <v>90</v>
      </c>
      <c r="M145" s="2002" t="s">
        <v>1707</v>
      </c>
      <c r="N145" s="1389"/>
      <c r="O145" s="1389"/>
      <c r="P145" s="1388"/>
      <c r="Q145" s="1415"/>
      <c r="R145" s="1416"/>
      <c r="S145" s="1416"/>
      <c r="T145" s="1416"/>
      <c r="U145" s="3792"/>
      <c r="V145" s="1417"/>
      <c r="W145" s="1391" t="str">
        <f t="shared" si="6"/>
        <v>Yes</v>
      </c>
      <c r="X145" s="1392" t="s">
        <v>93</v>
      </c>
      <c r="Y145" s="108" t="s">
        <v>94</v>
      </c>
      <c r="Z145" s="1449"/>
      <c r="AA145" s="3217" t="s">
        <v>1708</v>
      </c>
      <c r="AB145" s="2999" t="s">
        <v>1709</v>
      </c>
      <c r="AC145" s="2967"/>
      <c r="AD145" s="1418">
        <v>45717</v>
      </c>
      <c r="AE145" s="1570" t="s">
        <v>1710</v>
      </c>
      <c r="AF145" s="1419" t="s">
        <v>1711</v>
      </c>
      <c r="AG145" s="1396">
        <v>44136</v>
      </c>
      <c r="AH145" s="1397">
        <v>44141</v>
      </c>
      <c r="AI145" s="1397">
        <v>44256</v>
      </c>
      <c r="AJ145" s="3008" t="s">
        <v>1712</v>
      </c>
      <c r="AK145" s="1399"/>
      <c r="AL145" s="7368" t="s">
        <v>1713</v>
      </c>
      <c r="AM145" s="1711" t="s">
        <v>1714</v>
      </c>
      <c r="AN145" s="1396">
        <v>45839</v>
      </c>
      <c r="AO145" s="1397">
        <v>45839</v>
      </c>
      <c r="AP145" s="1397">
        <v>45901</v>
      </c>
      <c r="AQ145" s="1398"/>
      <c r="AR145" s="1400"/>
      <c r="AS145" s="1420"/>
      <c r="AT145" s="1421"/>
      <c r="AU145" s="1422"/>
      <c r="AV145" s="1423"/>
      <c r="AW145" s="1423"/>
      <c r="AX145" s="1424"/>
      <c r="AY145" s="1425"/>
      <c r="AZ145" s="1420"/>
      <c r="BA145" s="1421"/>
      <c r="BB145" s="1422"/>
      <c r="BC145" s="1423"/>
      <c r="BD145" s="1423"/>
      <c r="BE145" s="1424"/>
      <c r="BF145" s="1424"/>
      <c r="BG145" s="4085" t="s">
        <v>1364</v>
      </c>
      <c r="BH145" s="1396">
        <v>46143</v>
      </c>
      <c r="BI145" s="1408"/>
      <c r="BJ145" s="4173">
        <v>46204</v>
      </c>
      <c r="BK145" s="1547">
        <v>46204</v>
      </c>
      <c r="BL145" s="1408"/>
      <c r="BM145" s="4085">
        <v>46419</v>
      </c>
      <c r="BN145" s="1396">
        <v>46419</v>
      </c>
      <c r="BO145" s="1408"/>
      <c r="BP145" s="2238"/>
      <c r="BQ145" s="4683" t="s">
        <v>355</v>
      </c>
      <c r="BR145" s="3431" t="s">
        <v>1715</v>
      </c>
      <c r="BS145" s="540"/>
      <c r="BT145" s="1409">
        <v>45517</v>
      </c>
      <c r="BU145" s="1409">
        <v>45855</v>
      </c>
      <c r="BV145" s="1410" t="s">
        <v>116</v>
      </c>
      <c r="BW145" s="1409"/>
      <c r="BX145" s="1409">
        <v>45855</v>
      </c>
      <c r="BY145" s="1410" t="s">
        <v>116</v>
      </c>
      <c r="BZ145" s="1409">
        <v>45855</v>
      </c>
      <c r="CA145" s="1409" t="s">
        <v>262</v>
      </c>
      <c r="CB145" s="1409"/>
      <c r="CC145" s="540" t="s">
        <v>105</v>
      </c>
      <c r="CD145" s="12"/>
      <c r="CE145" s="12"/>
      <c r="CF145" s="12"/>
      <c r="CG145" s="18"/>
    </row>
    <row r="146" spans="1:85" ht="45" customHeight="1" x14ac:dyDescent="0.2">
      <c r="A146" s="3686" t="s">
        <v>1716</v>
      </c>
      <c r="B146" s="3687"/>
      <c r="C146" s="3688" t="s">
        <v>1717</v>
      </c>
      <c r="D146" s="3689" t="s">
        <v>1718</v>
      </c>
      <c r="E146" s="3690" t="s">
        <v>193</v>
      </c>
      <c r="F146" s="3695">
        <v>2011</v>
      </c>
      <c r="G146" s="3695">
        <v>2033</v>
      </c>
      <c r="H146" s="3692" t="s">
        <v>89</v>
      </c>
      <c r="I146" s="3695" t="s">
        <v>89</v>
      </c>
      <c r="J146" s="3696">
        <v>44175</v>
      </c>
      <c r="K146" s="3696"/>
      <c r="L146" s="1388"/>
      <c r="M146" s="2003"/>
      <c r="N146" s="1388"/>
      <c r="O146" s="3696" t="s">
        <v>93</v>
      </c>
      <c r="P146" s="3696"/>
      <c r="Q146" s="3697"/>
      <c r="R146" s="3698"/>
      <c r="S146" s="3698"/>
      <c r="T146" s="3698"/>
      <c r="U146" s="3794"/>
      <c r="V146" s="3699"/>
      <c r="W146" s="3700" t="str">
        <f t="shared" si="6"/>
        <v>Yes</v>
      </c>
      <c r="X146" s="3701" t="s">
        <v>93</v>
      </c>
      <c r="Y146" s="3688" t="s">
        <v>94</v>
      </c>
      <c r="Z146" s="4030"/>
      <c r="AA146" s="4936" t="s">
        <v>1719</v>
      </c>
      <c r="AB146" s="4936" t="s">
        <v>1720</v>
      </c>
      <c r="AC146" s="3703"/>
      <c r="AD146" s="3972">
        <v>45717</v>
      </c>
      <c r="AE146" s="4145" t="s">
        <v>1279</v>
      </c>
      <c r="AF146" s="3705" t="s">
        <v>766</v>
      </c>
      <c r="AG146" s="3706">
        <v>46296</v>
      </c>
      <c r="AH146" s="3706"/>
      <c r="AI146" s="3706"/>
      <c r="AJ146" s="3713"/>
      <c r="AK146" s="3707"/>
      <c r="AL146" s="3709"/>
      <c r="AM146" s="3705"/>
      <c r="AN146" s="3706"/>
      <c r="AO146" s="3706"/>
      <c r="AP146" s="3706"/>
      <c r="AQ146" s="3695"/>
      <c r="AR146" s="3708"/>
      <c r="AS146" s="3709"/>
      <c r="AT146" s="3692"/>
      <c r="AU146" s="3709"/>
      <c r="AV146" s="3709"/>
      <c r="AW146" s="3709"/>
      <c r="AX146" s="3692"/>
      <c r="AY146" s="3710"/>
      <c r="AZ146" s="3709"/>
      <c r="BA146" s="3692"/>
      <c r="BB146" s="3709"/>
      <c r="BC146" s="3709"/>
      <c r="BD146" s="3709"/>
      <c r="BE146" s="3692"/>
      <c r="BF146" s="3692"/>
      <c r="BG146" s="4089" t="s">
        <v>1721</v>
      </c>
      <c r="BH146" s="3706">
        <v>46661</v>
      </c>
      <c r="BI146" s="3711"/>
      <c r="BJ146" s="4089">
        <v>46813</v>
      </c>
      <c r="BK146" s="3728">
        <v>46813</v>
      </c>
      <c r="BL146" s="3711"/>
      <c r="BM146" s="4089">
        <v>47058</v>
      </c>
      <c r="BN146" s="3706">
        <v>47058</v>
      </c>
      <c r="BO146" s="3711"/>
      <c r="BP146" s="5361" t="s">
        <v>1720</v>
      </c>
      <c r="BQ146" s="5383" t="s">
        <v>355</v>
      </c>
      <c r="BR146" s="3688"/>
      <c r="BS146" s="540"/>
      <c r="BT146" s="3716">
        <v>45320</v>
      </c>
      <c r="BU146" s="3716">
        <v>45902</v>
      </c>
      <c r="BV146" s="3695" t="s">
        <v>116</v>
      </c>
      <c r="BW146" s="3716"/>
      <c r="BX146" s="3716">
        <v>45902</v>
      </c>
      <c r="BY146" s="3695" t="s">
        <v>116</v>
      </c>
      <c r="BZ146" s="3716">
        <v>45902</v>
      </c>
      <c r="CA146" s="3716" t="s">
        <v>104</v>
      </c>
      <c r="CB146" s="1409"/>
      <c r="CC146" s="540"/>
      <c r="CD146" s="12"/>
      <c r="CE146" s="12"/>
      <c r="CF146" s="12"/>
      <c r="CG146" s="18"/>
    </row>
    <row r="147" spans="1:85" ht="45" customHeight="1" x14ac:dyDescent="0.2">
      <c r="A147" s="1688" t="s">
        <v>1722</v>
      </c>
      <c r="B147" s="3307"/>
      <c r="C147" s="2275" t="s">
        <v>1723</v>
      </c>
      <c r="D147" s="1689" t="s">
        <v>1062</v>
      </c>
      <c r="E147" s="7113"/>
      <c r="F147" s="1665"/>
      <c r="G147" s="1665"/>
      <c r="H147" s="1680" t="s">
        <v>89</v>
      </c>
      <c r="I147" s="1691" t="s">
        <v>89</v>
      </c>
      <c r="J147" s="1668">
        <v>43894</v>
      </c>
      <c r="K147" s="1668"/>
      <c r="L147" s="1668"/>
      <c r="M147" s="2006"/>
      <c r="N147" s="1668"/>
      <c r="O147" s="1668"/>
      <c r="P147" s="1667"/>
      <c r="Q147" s="1705"/>
      <c r="R147" s="1669"/>
      <c r="S147" s="1669"/>
      <c r="T147" s="1669"/>
      <c r="U147" s="3793"/>
      <c r="V147" s="1671"/>
      <c r="W147" s="1695" t="str">
        <f t="shared" si="6"/>
        <v>Yes</v>
      </c>
      <c r="X147" s="1672" t="s">
        <v>93</v>
      </c>
      <c r="Y147" s="1376" t="s">
        <v>94</v>
      </c>
      <c r="Z147" s="3208"/>
      <c r="AA147" s="3032" t="s">
        <v>1724</v>
      </c>
      <c r="AB147" s="3032" t="s">
        <v>1725</v>
      </c>
      <c r="AC147" s="2314"/>
      <c r="AD147" s="1682">
        <v>44531</v>
      </c>
      <c r="AE147" s="4147">
        <v>2023</v>
      </c>
      <c r="AF147" s="1676" t="s">
        <v>1726</v>
      </c>
      <c r="AG147" s="1674">
        <v>45078</v>
      </c>
      <c r="AH147" s="1674"/>
      <c r="AI147" s="1674"/>
      <c r="AJ147" s="3006"/>
      <c r="AK147" s="1677"/>
      <c r="AL147" s="1679"/>
      <c r="AM147" s="1676"/>
      <c r="AN147" s="1674"/>
      <c r="AO147" s="1674"/>
      <c r="AP147" s="1674"/>
      <c r="AQ147" s="1666"/>
      <c r="AR147" s="1697"/>
      <c r="AS147" s="1679"/>
      <c r="AT147" s="1680"/>
      <c r="AU147" s="1679"/>
      <c r="AV147" s="1679"/>
      <c r="AW147" s="1679"/>
      <c r="AX147" s="1680"/>
      <c r="AY147" s="1698"/>
      <c r="AZ147" s="1679"/>
      <c r="BA147" s="1680"/>
      <c r="BB147" s="1679"/>
      <c r="BC147" s="1679"/>
      <c r="BD147" s="1679"/>
      <c r="BE147" s="1680"/>
      <c r="BF147" s="1680"/>
      <c r="BG147" s="4158">
        <v>2024</v>
      </c>
      <c r="BH147" s="1674"/>
      <c r="BI147" s="1683"/>
      <c r="BJ147" s="4158">
        <v>2024</v>
      </c>
      <c r="BK147" s="1674"/>
      <c r="BL147" s="1683"/>
      <c r="BM147" s="4158">
        <v>45992</v>
      </c>
      <c r="BN147" s="1674">
        <v>45992</v>
      </c>
      <c r="BO147" s="1683"/>
      <c r="BP147" s="1376" t="s">
        <v>1062</v>
      </c>
      <c r="BQ147" s="4184"/>
      <c r="BR147" s="1376"/>
      <c r="BS147" s="1376"/>
      <c r="BT147" s="1684">
        <v>43972</v>
      </c>
      <c r="BU147" s="1684">
        <v>45007</v>
      </c>
      <c r="BV147" s="1666" t="s">
        <v>116</v>
      </c>
      <c r="BW147" s="1684"/>
      <c r="BX147" s="1684">
        <v>45007</v>
      </c>
      <c r="BY147" s="1666" t="s">
        <v>116</v>
      </c>
      <c r="BZ147" s="1684">
        <v>45007</v>
      </c>
      <c r="CA147" s="2319" t="s">
        <v>117</v>
      </c>
      <c r="CB147" s="1684"/>
      <c r="CC147" s="1376" t="s">
        <v>970</v>
      </c>
      <c r="CD147" s="12"/>
      <c r="CE147" s="12"/>
      <c r="CF147" s="12"/>
      <c r="CG147" s="18"/>
    </row>
    <row r="148" spans="1:85" ht="45" customHeight="1" x14ac:dyDescent="0.2">
      <c r="A148" s="2150" t="s">
        <v>1727</v>
      </c>
      <c r="B148" s="3306"/>
      <c r="C148" s="2151" t="s">
        <v>1728</v>
      </c>
      <c r="D148" s="2152" t="s">
        <v>1729</v>
      </c>
      <c r="E148" s="7116">
        <v>2335</v>
      </c>
      <c r="F148" s="2155">
        <v>2021</v>
      </c>
      <c r="G148" s="2155">
        <v>2041</v>
      </c>
      <c r="H148" s="2154" t="s">
        <v>89</v>
      </c>
      <c r="I148" s="2181" t="s">
        <v>89</v>
      </c>
      <c r="J148" s="2157">
        <v>40955</v>
      </c>
      <c r="K148" s="2157"/>
      <c r="L148" s="2157"/>
      <c r="M148" s="2182"/>
      <c r="N148" s="2157"/>
      <c r="O148" s="2157"/>
      <c r="P148" s="2156">
        <v>45600</v>
      </c>
      <c r="Q148" s="2158">
        <v>45714</v>
      </c>
      <c r="R148" s="2159"/>
      <c r="S148" s="2159"/>
      <c r="T148" s="2159"/>
      <c r="U148" s="3799"/>
      <c r="V148" s="2161"/>
      <c r="W148" s="2162" t="str">
        <f t="shared" si="6"/>
        <v>Yes</v>
      </c>
      <c r="X148" s="2163" t="s">
        <v>93</v>
      </c>
      <c r="Y148" s="2151" t="s">
        <v>94</v>
      </c>
      <c r="Z148" s="3201"/>
      <c r="AA148" s="5146" t="s">
        <v>1730</v>
      </c>
      <c r="AB148" s="2944" t="s">
        <v>1731</v>
      </c>
      <c r="AC148" s="2925"/>
      <c r="AD148" s="2184">
        <v>44958</v>
      </c>
      <c r="AE148" s="2171" t="s">
        <v>1699</v>
      </c>
      <c r="AF148" s="2154" t="s">
        <v>1732</v>
      </c>
      <c r="AG148" s="2171">
        <v>45170</v>
      </c>
      <c r="AH148" s="2168">
        <v>45348</v>
      </c>
      <c r="AI148" s="2168">
        <v>45407</v>
      </c>
      <c r="AJ148" s="4125" t="s">
        <v>1733</v>
      </c>
      <c r="AK148" s="2169"/>
      <c r="AL148" s="2168"/>
      <c r="AM148" s="2167"/>
      <c r="AN148" s="2168"/>
      <c r="AO148" s="2168"/>
      <c r="AP148" s="2168"/>
      <c r="AQ148" s="2155"/>
      <c r="AR148" s="2170"/>
      <c r="AS148" s="2171"/>
      <c r="AT148" s="2157"/>
      <c r="AU148" s="2292"/>
      <c r="AV148" s="2171"/>
      <c r="AW148" s="2171"/>
      <c r="AX148" s="2154"/>
      <c r="AY148" s="2172"/>
      <c r="AZ148" s="2171"/>
      <c r="BA148" s="2154"/>
      <c r="BB148" s="2171"/>
      <c r="BC148" s="2171"/>
      <c r="BD148" s="2171"/>
      <c r="BE148" s="2154"/>
      <c r="BF148" s="2154"/>
      <c r="BG148" s="4159" t="s">
        <v>892</v>
      </c>
      <c r="BH148" s="2168">
        <v>45536</v>
      </c>
      <c r="BI148" s="2184">
        <v>45600</v>
      </c>
      <c r="BJ148" s="4159">
        <v>45658</v>
      </c>
      <c r="BK148" s="2168">
        <v>45658</v>
      </c>
      <c r="BL148" s="2184">
        <v>45714</v>
      </c>
      <c r="BM148" s="4159">
        <v>45992</v>
      </c>
      <c r="BN148" s="2168">
        <v>45992</v>
      </c>
      <c r="BO148" s="2184"/>
      <c r="BP148" s="5377" t="s">
        <v>1734</v>
      </c>
      <c r="BQ148" s="2198" t="s">
        <v>1735</v>
      </c>
      <c r="BR148" s="5377" t="s">
        <v>1736</v>
      </c>
      <c r="BS148" s="2151"/>
      <c r="BT148" s="2177">
        <v>45937</v>
      </c>
      <c r="BU148" s="2177">
        <v>45338</v>
      </c>
      <c r="BV148" s="2155" t="s">
        <v>116</v>
      </c>
      <c r="BW148" s="2177">
        <v>45807</v>
      </c>
      <c r="BX148" s="2177">
        <v>45363</v>
      </c>
      <c r="BY148" s="2155" t="s">
        <v>116</v>
      </c>
      <c r="BZ148" s="2177">
        <v>45316</v>
      </c>
      <c r="CA148" s="2177" t="s">
        <v>674</v>
      </c>
      <c r="CB148" s="1409"/>
      <c r="CC148" s="540" t="s">
        <v>105</v>
      </c>
      <c r="CD148" s="12"/>
      <c r="CE148" s="12"/>
      <c r="CF148" s="12"/>
      <c r="CG148" s="18"/>
    </row>
    <row r="149" spans="1:85" ht="45" customHeight="1" x14ac:dyDescent="0.2">
      <c r="A149" s="3686" t="s">
        <v>1737</v>
      </c>
      <c r="B149" s="3687"/>
      <c r="C149" s="3688" t="s">
        <v>1738</v>
      </c>
      <c r="D149" s="3689" t="s">
        <v>1739</v>
      </c>
      <c r="E149" s="3690" t="s">
        <v>1740</v>
      </c>
      <c r="F149" s="3691"/>
      <c r="G149" s="3691"/>
      <c r="H149" s="3692" t="s">
        <v>89</v>
      </c>
      <c r="I149" s="3692" t="s">
        <v>89</v>
      </c>
      <c r="J149" s="3694">
        <v>43951</v>
      </c>
      <c r="K149" s="3694"/>
      <c r="L149" s="3694"/>
      <c r="M149" s="3866"/>
      <c r="N149" s="3694"/>
      <c r="O149" s="3694"/>
      <c r="P149" s="3696"/>
      <c r="Q149" s="3697"/>
      <c r="R149" s="3698"/>
      <c r="S149" s="3698"/>
      <c r="T149" s="3698"/>
      <c r="U149" s="3794"/>
      <c r="V149" s="3699"/>
      <c r="W149" s="3700" t="b">
        <f t="shared" si="6"/>
        <v>0</v>
      </c>
      <c r="X149" s="3701" t="s">
        <v>237</v>
      </c>
      <c r="Y149" s="3688" t="s">
        <v>94</v>
      </c>
      <c r="Z149" s="4030"/>
      <c r="AA149" s="4732" t="s">
        <v>1741</v>
      </c>
      <c r="AB149" s="4732" t="s">
        <v>1742</v>
      </c>
      <c r="AC149" s="3703"/>
      <c r="AD149" s="3704">
        <v>45901</v>
      </c>
      <c r="AE149" s="4145" t="s">
        <v>1743</v>
      </c>
      <c r="AF149" s="3705" t="s">
        <v>1075</v>
      </c>
      <c r="AG149" s="3706">
        <v>46388</v>
      </c>
      <c r="AH149" s="3706"/>
      <c r="AI149" s="3706"/>
      <c r="AJ149" s="3713"/>
      <c r="AK149" s="3707"/>
      <c r="AL149" s="3709"/>
      <c r="AM149" s="3705"/>
      <c r="AN149" s="3706"/>
      <c r="AO149" s="3706"/>
      <c r="AP149" s="3706"/>
      <c r="AQ149" s="3695"/>
      <c r="AR149" s="3708"/>
      <c r="AS149" s="3709"/>
      <c r="AT149" s="3692"/>
      <c r="AU149" s="3709"/>
      <c r="AV149" s="3709"/>
      <c r="AW149" s="3709"/>
      <c r="AX149" s="3692"/>
      <c r="AY149" s="3710"/>
      <c r="AZ149" s="3709"/>
      <c r="BA149" s="3692"/>
      <c r="BB149" s="3709"/>
      <c r="BC149" s="3709"/>
      <c r="BD149" s="3709"/>
      <c r="BE149" s="3692"/>
      <c r="BF149" s="3692"/>
      <c r="BG149" s="4089" t="s">
        <v>1744</v>
      </c>
      <c r="BH149" s="3706">
        <v>46661</v>
      </c>
      <c r="BI149" s="3706"/>
      <c r="BJ149" s="4089" t="s">
        <v>1745</v>
      </c>
      <c r="BK149" s="3706">
        <v>46753</v>
      </c>
      <c r="BL149" s="3711"/>
      <c r="BM149" s="4089">
        <v>47027</v>
      </c>
      <c r="BN149" s="3706">
        <v>47027</v>
      </c>
      <c r="BO149" s="3711"/>
      <c r="BP149" s="3688" t="s">
        <v>4432</v>
      </c>
      <c r="BQ149" s="4182" t="s">
        <v>1059</v>
      </c>
      <c r="BR149" s="3688" t="s">
        <v>1747</v>
      </c>
      <c r="BS149" s="3688"/>
      <c r="BT149" s="3716">
        <v>45882</v>
      </c>
      <c r="BU149" s="3716">
        <v>45933</v>
      </c>
      <c r="BV149" s="3695" t="s">
        <v>116</v>
      </c>
      <c r="BW149" s="3716">
        <v>45882</v>
      </c>
      <c r="BX149" s="3716">
        <v>45933</v>
      </c>
      <c r="BY149" s="3695" t="s">
        <v>116</v>
      </c>
      <c r="BZ149" s="3716">
        <v>45933</v>
      </c>
      <c r="CA149" s="3716" t="s">
        <v>104</v>
      </c>
      <c r="CB149" s="1409"/>
      <c r="CC149" s="540"/>
      <c r="CD149" s="12"/>
      <c r="CE149" s="12"/>
      <c r="CF149" s="12"/>
      <c r="CG149" s="18"/>
    </row>
    <row r="150" spans="1:85" ht="45" customHeight="1" x14ac:dyDescent="0.2">
      <c r="A150" s="3686" t="s">
        <v>1748</v>
      </c>
      <c r="B150" s="3687"/>
      <c r="C150" s="3688" t="s">
        <v>1749</v>
      </c>
      <c r="D150" s="3689" t="s">
        <v>1750</v>
      </c>
      <c r="E150" s="3690"/>
      <c r="F150" s="3691"/>
      <c r="G150" s="3691"/>
      <c r="H150" s="3692"/>
      <c r="I150" s="3695"/>
      <c r="J150" s="3696">
        <v>43242</v>
      </c>
      <c r="K150" s="3696"/>
      <c r="L150" s="3696" t="s">
        <v>90</v>
      </c>
      <c r="M150" s="3735" t="s">
        <v>515</v>
      </c>
      <c r="N150" s="3696"/>
      <c r="O150" s="3696"/>
      <c r="P150" s="3696"/>
      <c r="Q150" s="3697"/>
      <c r="R150" s="3698"/>
      <c r="S150" s="3698"/>
      <c r="T150" s="3698"/>
      <c r="U150" s="3794"/>
      <c r="V150" s="3699"/>
      <c r="W150" s="3700" t="str">
        <f t="shared" si="6"/>
        <v>Yes</v>
      </c>
      <c r="X150" s="3701" t="s">
        <v>93</v>
      </c>
      <c r="Y150" s="3688" t="s">
        <v>94</v>
      </c>
      <c r="Z150" s="4030"/>
      <c r="AA150" s="3724" t="s">
        <v>1751</v>
      </c>
      <c r="AB150" s="3724" t="s">
        <v>1752</v>
      </c>
      <c r="AC150" s="3703" t="s">
        <v>1753</v>
      </c>
      <c r="AD150" s="3704">
        <v>45689</v>
      </c>
      <c r="AE150" s="4145" t="s">
        <v>1754</v>
      </c>
      <c r="AF150" s="3705" t="s">
        <v>1755</v>
      </c>
      <c r="AG150" s="3706"/>
      <c r="AH150" s="3706"/>
      <c r="AI150" s="3706"/>
      <c r="AJ150" s="3713"/>
      <c r="AK150" s="3707"/>
      <c r="AL150" s="4151"/>
      <c r="AM150" s="3714"/>
      <c r="AN150" s="3706"/>
      <c r="AO150" s="3706"/>
      <c r="AP150" s="3706"/>
      <c r="AQ150" s="3695"/>
      <c r="AR150" s="3708"/>
      <c r="AS150" s="3709"/>
      <c r="AT150" s="3692"/>
      <c r="AU150" s="3709"/>
      <c r="AV150" s="3709"/>
      <c r="AW150" s="3709"/>
      <c r="AX150" s="3692"/>
      <c r="AY150" s="3710"/>
      <c r="AZ150" s="3709"/>
      <c r="BA150" s="3692"/>
      <c r="BB150" s="3709"/>
      <c r="BC150" s="3709"/>
      <c r="BD150" s="3709"/>
      <c r="BE150" s="3692"/>
      <c r="BF150" s="3692"/>
      <c r="BG150" s="4089"/>
      <c r="BH150" s="3706"/>
      <c r="BI150" s="3711"/>
      <c r="BJ150" s="4089" t="s">
        <v>1756</v>
      </c>
      <c r="BK150" s="3706">
        <v>47119</v>
      </c>
      <c r="BL150" s="3711"/>
      <c r="BM150" s="4089"/>
      <c r="BN150" s="3706"/>
      <c r="BO150" s="3711"/>
      <c r="BP150" s="3688" t="s">
        <v>4433</v>
      </c>
      <c r="BQ150" s="4182" t="s">
        <v>132</v>
      </c>
      <c r="BR150" s="3712"/>
      <c r="BS150" s="3688"/>
      <c r="BT150" s="3716">
        <v>45594</v>
      </c>
      <c r="BU150" s="3716">
        <v>45859</v>
      </c>
      <c r="BV150" s="3695" t="s">
        <v>116</v>
      </c>
      <c r="BW150" s="3716">
        <v>45686</v>
      </c>
      <c r="BX150" s="3716">
        <v>45859</v>
      </c>
      <c r="BY150" s="3695"/>
      <c r="BZ150" s="3716">
        <v>45859</v>
      </c>
      <c r="CA150" s="3716" t="s">
        <v>104</v>
      </c>
      <c r="CB150" s="1409"/>
      <c r="CC150" s="540"/>
      <c r="CD150" s="12"/>
      <c r="CE150" s="12"/>
      <c r="CF150" s="12"/>
      <c r="CG150" s="18"/>
    </row>
    <row r="151" spans="1:85" ht="45" customHeight="1" x14ac:dyDescent="0.2">
      <c r="A151" s="1412" t="s">
        <v>1758</v>
      </c>
      <c r="B151" s="3304"/>
      <c r="C151" s="1381" t="s">
        <v>1759</v>
      </c>
      <c r="D151" s="1380" t="s">
        <v>1760</v>
      </c>
      <c r="E151" s="7352">
        <v>2167</v>
      </c>
      <c r="F151" s="1387">
        <v>2023</v>
      </c>
      <c r="G151" s="1387">
        <v>2041</v>
      </c>
      <c r="H151" s="1413" t="s">
        <v>89</v>
      </c>
      <c r="I151" s="1414" t="s">
        <v>89</v>
      </c>
      <c r="J151" s="1389">
        <v>41689</v>
      </c>
      <c r="K151" s="1389"/>
      <c r="L151" s="1389"/>
      <c r="M151" s="2002"/>
      <c r="N151" s="1389"/>
      <c r="O151" s="1389"/>
      <c r="P151" s="1388"/>
      <c r="Q151" s="1415"/>
      <c r="R151" s="1416"/>
      <c r="S151" s="1416"/>
      <c r="T151" s="1416"/>
      <c r="U151" s="3792"/>
      <c r="V151" s="1417"/>
      <c r="W151" s="1391" t="str">
        <f t="shared" si="6"/>
        <v>Yes</v>
      </c>
      <c r="X151" s="1392" t="s">
        <v>93</v>
      </c>
      <c r="Y151" s="108" t="s">
        <v>94</v>
      </c>
      <c r="Z151" s="1456"/>
      <c r="AA151" s="216" t="s">
        <v>1761</v>
      </c>
      <c r="AB151" s="216" t="s">
        <v>4307</v>
      </c>
      <c r="AC151" s="2967"/>
      <c r="AD151" s="1418">
        <v>45901</v>
      </c>
      <c r="AE151" s="1570" t="s">
        <v>1763</v>
      </c>
      <c r="AF151" s="1419" t="s">
        <v>1526</v>
      </c>
      <c r="AG151" s="1396">
        <v>44197</v>
      </c>
      <c r="AH151" s="1397">
        <v>44223</v>
      </c>
      <c r="AI151" s="1397">
        <v>44279</v>
      </c>
      <c r="AJ151" s="3008"/>
      <c r="AK151" s="1399"/>
      <c r="AL151" s="7368" t="s">
        <v>4308</v>
      </c>
      <c r="AM151" s="7372" t="s">
        <v>367</v>
      </c>
      <c r="AN151" s="1396">
        <v>45992</v>
      </c>
      <c r="AO151" s="1397"/>
      <c r="AP151" s="1397"/>
      <c r="AQ151" s="1398"/>
      <c r="AR151" s="1400"/>
      <c r="AS151" s="1420"/>
      <c r="AT151" s="1421"/>
      <c r="AU151" s="1422"/>
      <c r="AV151" s="1423"/>
      <c r="AW151" s="1423"/>
      <c r="AX151" s="1424"/>
      <c r="AY151" s="1425"/>
      <c r="AZ151" s="1420"/>
      <c r="BA151" s="1421"/>
      <c r="BB151" s="1422"/>
      <c r="BC151" s="1423"/>
      <c r="BD151" s="1423"/>
      <c r="BE151" s="1424"/>
      <c r="BF151" s="1424"/>
      <c r="BG151" s="4085" t="s">
        <v>370</v>
      </c>
      <c r="BH151" s="1396">
        <v>46174</v>
      </c>
      <c r="BI151" s="1408"/>
      <c r="BJ151" s="4085">
        <v>46357</v>
      </c>
      <c r="BK151" s="1396">
        <v>46357</v>
      </c>
      <c r="BL151" s="1408"/>
      <c r="BM151" s="4085">
        <v>46905</v>
      </c>
      <c r="BN151" s="1396">
        <v>46905</v>
      </c>
      <c r="BO151" s="1408"/>
      <c r="BP151" s="540" t="s">
        <v>4309</v>
      </c>
      <c r="BQ151" s="627" t="s">
        <v>1059</v>
      </c>
      <c r="BR151" s="540"/>
      <c r="BS151" s="540"/>
      <c r="BT151" s="1409">
        <v>45632</v>
      </c>
      <c r="BU151" s="1409">
        <v>45933</v>
      </c>
      <c r="BV151" s="1410" t="s">
        <v>116</v>
      </c>
      <c r="BW151" s="1409"/>
      <c r="BX151" s="1409">
        <v>45933</v>
      </c>
      <c r="BY151" s="1410" t="s">
        <v>116</v>
      </c>
      <c r="BZ151" s="1409">
        <v>45933</v>
      </c>
      <c r="CA151" s="1556" t="s">
        <v>262</v>
      </c>
      <c r="CB151" s="1409"/>
      <c r="CC151" s="540" t="s">
        <v>105</v>
      </c>
      <c r="CD151" s="12"/>
      <c r="CE151" s="12"/>
      <c r="CF151" s="12"/>
      <c r="CG151" s="18"/>
    </row>
    <row r="152" spans="1:85" ht="45" customHeight="1" x14ac:dyDescent="0.2">
      <c r="A152" s="1581" t="s">
        <v>1764</v>
      </c>
      <c r="B152" s="3316"/>
      <c r="C152" s="1426" t="s">
        <v>1765</v>
      </c>
      <c r="D152" s="1713" t="s">
        <v>1766</v>
      </c>
      <c r="E152" s="3748">
        <v>2288</v>
      </c>
      <c r="F152" s="1562" t="s">
        <v>297</v>
      </c>
      <c r="G152" s="1562" t="s">
        <v>1420</v>
      </c>
      <c r="H152" s="2471" t="s">
        <v>89</v>
      </c>
      <c r="I152" s="1656" t="s">
        <v>89</v>
      </c>
      <c r="J152" s="1437">
        <v>40603</v>
      </c>
      <c r="K152" s="1437"/>
      <c r="L152" s="1437" t="s">
        <v>1767</v>
      </c>
      <c r="M152" s="2628" t="s">
        <v>1768</v>
      </c>
      <c r="N152" s="1437"/>
      <c r="O152" s="1437"/>
      <c r="P152" s="1506"/>
      <c r="Q152" s="1632"/>
      <c r="R152" s="1625"/>
      <c r="S152" s="3816"/>
      <c r="T152" s="3816"/>
      <c r="U152" s="3809"/>
      <c r="V152" s="3749"/>
      <c r="W152" s="3750" t="str">
        <f t="shared" si="6"/>
        <v>Yes</v>
      </c>
      <c r="X152" s="3751" t="s">
        <v>93</v>
      </c>
      <c r="Y152" s="1426" t="s">
        <v>94</v>
      </c>
      <c r="Z152" s="1426"/>
      <c r="AA152" s="3847" t="s">
        <v>1769</v>
      </c>
      <c r="AB152" s="4708" t="s">
        <v>4310</v>
      </c>
      <c r="AC152" s="4709"/>
      <c r="AD152" s="3755">
        <v>45809</v>
      </c>
      <c r="AE152" s="4132" t="s">
        <v>1771</v>
      </c>
      <c r="AF152" s="3754" t="s">
        <v>1772</v>
      </c>
      <c r="AG152" s="3755">
        <v>44835</v>
      </c>
      <c r="AH152" s="3755">
        <v>44837</v>
      </c>
      <c r="AI152" s="3755">
        <v>44879</v>
      </c>
      <c r="AJ152" s="3756" t="s">
        <v>1773</v>
      </c>
      <c r="AK152" s="3757"/>
      <c r="AL152" s="5236">
        <v>45783</v>
      </c>
      <c r="AM152" s="3862" t="s">
        <v>1774</v>
      </c>
      <c r="AN152" s="3755">
        <v>45783</v>
      </c>
      <c r="AO152" s="3755"/>
      <c r="AP152" s="3755"/>
      <c r="AQ152" s="1563"/>
      <c r="AR152" s="3758"/>
      <c r="AS152" s="3855"/>
      <c r="AT152" s="2471"/>
      <c r="AU152" s="3855"/>
      <c r="AV152" s="3759"/>
      <c r="AW152" s="3759"/>
      <c r="AX152" s="2471"/>
      <c r="AY152" s="3758"/>
      <c r="AZ152" s="3855"/>
      <c r="BA152" s="3857"/>
      <c r="BB152" s="3855"/>
      <c r="BC152" s="3759"/>
      <c r="BD152" s="3759"/>
      <c r="BE152" s="2471"/>
      <c r="BF152" s="2471"/>
      <c r="BG152" s="4160" t="s">
        <v>175</v>
      </c>
      <c r="BH152" s="3755">
        <v>46235</v>
      </c>
      <c r="BI152" s="3755"/>
      <c r="BJ152" s="4160" t="s">
        <v>1776</v>
      </c>
      <c r="BK152" s="3755">
        <v>46327</v>
      </c>
      <c r="BL152" s="4710"/>
      <c r="BM152" s="4160" t="s">
        <v>114</v>
      </c>
      <c r="BN152" s="3589" t="s">
        <v>114</v>
      </c>
      <c r="BO152" s="4710"/>
      <c r="BP152" s="3937" t="s">
        <v>4311</v>
      </c>
      <c r="BQ152" s="4713" t="s">
        <v>3352</v>
      </c>
      <c r="BR152" s="4712"/>
      <c r="BS152" s="4711"/>
      <c r="BT152" s="3592">
        <v>45455</v>
      </c>
      <c r="BU152" s="3592">
        <v>45918</v>
      </c>
      <c r="BV152" s="1563" t="s">
        <v>116</v>
      </c>
      <c r="BW152" s="3592"/>
      <c r="BX152" s="3592">
        <v>45918</v>
      </c>
      <c r="BY152" s="1563" t="s">
        <v>116</v>
      </c>
      <c r="BZ152" s="3592">
        <v>45918</v>
      </c>
      <c r="CA152" s="3592" t="s">
        <v>4312</v>
      </c>
      <c r="CB152" s="1409"/>
      <c r="CC152" s="542" t="s">
        <v>1779</v>
      </c>
      <c r="CD152" s="12"/>
      <c r="CE152" s="12"/>
      <c r="CF152" s="12"/>
      <c r="CG152" s="18" t="s">
        <v>93</v>
      </c>
    </row>
    <row r="153" spans="1:85" ht="45" customHeight="1" x14ac:dyDescent="0.2">
      <c r="A153" s="1412" t="s">
        <v>1780</v>
      </c>
      <c r="B153" s="3304"/>
      <c r="C153" s="1381" t="s">
        <v>1781</v>
      </c>
      <c r="D153" s="1381" t="s">
        <v>1782</v>
      </c>
      <c r="E153" s="7352" t="s">
        <v>114</v>
      </c>
      <c r="F153" s="1385"/>
      <c r="G153" s="1385"/>
      <c r="H153" s="1413" t="s">
        <v>89</v>
      </c>
      <c r="I153" s="1413" t="s">
        <v>89</v>
      </c>
      <c r="J153" s="1389">
        <v>44517</v>
      </c>
      <c r="K153" s="1389">
        <v>39652</v>
      </c>
      <c r="L153" s="1389"/>
      <c r="M153" s="2002"/>
      <c r="N153" s="1389"/>
      <c r="O153" s="1389"/>
      <c r="P153" s="1388"/>
      <c r="Q153" s="1415"/>
      <c r="R153" s="1416"/>
      <c r="S153" s="1416"/>
      <c r="T153" s="1416"/>
      <c r="U153" s="3792"/>
      <c r="V153" s="1417"/>
      <c r="W153" s="1391" t="str">
        <f t="shared" si="6"/>
        <v>Yes</v>
      </c>
      <c r="X153" s="1392" t="s">
        <v>93</v>
      </c>
      <c r="Y153" s="108" t="s">
        <v>267</v>
      </c>
      <c r="Z153" s="108"/>
      <c r="AA153" s="2967" t="s">
        <v>4559</v>
      </c>
      <c r="AB153" s="2761" t="s">
        <v>1784</v>
      </c>
      <c r="AC153" s="2967" t="s">
        <v>1785</v>
      </c>
      <c r="AD153" s="1531">
        <v>45748</v>
      </c>
      <c r="AE153" s="1570" t="s">
        <v>434</v>
      </c>
      <c r="AF153" s="1419" t="s">
        <v>98</v>
      </c>
      <c r="AG153" s="1396">
        <v>45931</v>
      </c>
      <c r="AH153" s="1397"/>
      <c r="AI153" s="1397"/>
      <c r="AJ153" s="3008"/>
      <c r="AK153" s="1399"/>
      <c r="AL153" s="1981"/>
      <c r="AM153" s="1419"/>
      <c r="AN153" s="1396"/>
      <c r="AO153" s="1397"/>
      <c r="AP153" s="1397"/>
      <c r="AQ153" s="1398"/>
      <c r="AR153" s="1400"/>
      <c r="AS153" s="1420"/>
      <c r="AT153" s="1421"/>
      <c r="AU153" s="1432"/>
      <c r="AV153" s="1423"/>
      <c r="AW153" s="1423"/>
      <c r="AX153" s="1424"/>
      <c r="AY153" s="1400"/>
      <c r="AZ153" s="1430"/>
      <c r="BA153" s="1431"/>
      <c r="BB153" s="1432"/>
      <c r="BC153" s="1423"/>
      <c r="BD153" s="1423"/>
      <c r="BE153" s="1424"/>
      <c r="BF153" s="1424"/>
      <c r="BG153" s="4085" t="s">
        <v>274</v>
      </c>
      <c r="BH153" s="1396">
        <v>46204</v>
      </c>
      <c r="BI153" s="1397"/>
      <c r="BJ153" s="4085" t="s">
        <v>275</v>
      </c>
      <c r="BK153" s="1396">
        <v>46357</v>
      </c>
      <c r="BL153" s="1408"/>
      <c r="BM153" s="4085" t="s">
        <v>114</v>
      </c>
      <c r="BN153" s="1435" t="s">
        <v>114</v>
      </c>
      <c r="BO153" s="1408"/>
      <c r="BP153" s="540" t="s">
        <v>4560</v>
      </c>
      <c r="BQ153" s="627" t="s">
        <v>417</v>
      </c>
      <c r="BR153" s="1178"/>
      <c r="BS153" s="540"/>
      <c r="BT153" s="1409">
        <v>45320</v>
      </c>
      <c r="BU153" s="1409">
        <v>45855</v>
      </c>
      <c r="BV153" s="1410" t="s">
        <v>116</v>
      </c>
      <c r="BW153" s="1409">
        <v>45427</v>
      </c>
      <c r="BX153" s="1409">
        <v>45855</v>
      </c>
      <c r="BY153" s="1410" t="s">
        <v>116</v>
      </c>
      <c r="BZ153" s="1409"/>
      <c r="CA153" s="1409" t="s">
        <v>566</v>
      </c>
      <c r="CB153" s="1409"/>
      <c r="CC153" s="540"/>
      <c r="CD153" s="12"/>
      <c r="CE153" s="12"/>
      <c r="CF153" s="12"/>
      <c r="CG153" s="18"/>
    </row>
    <row r="154" spans="1:85" ht="53.5" customHeight="1" x14ac:dyDescent="0.2">
      <c r="A154" s="4390" t="s">
        <v>1788</v>
      </c>
      <c r="B154" s="4268"/>
      <c r="C154" s="4391" t="s">
        <v>1789</v>
      </c>
      <c r="D154" s="4837" t="s">
        <v>1790</v>
      </c>
      <c r="E154" s="5003">
        <v>2189</v>
      </c>
      <c r="F154" s="4392">
        <v>2021</v>
      </c>
      <c r="G154" s="4392">
        <v>2041</v>
      </c>
      <c r="H154" s="4790" t="s">
        <v>89</v>
      </c>
      <c r="I154" s="5030" t="s">
        <v>89</v>
      </c>
      <c r="J154" s="4797">
        <v>42293</v>
      </c>
      <c r="K154" s="4797"/>
      <c r="L154" s="4797" t="s">
        <v>90</v>
      </c>
      <c r="M154" s="5052" t="s">
        <v>169</v>
      </c>
      <c r="N154" s="4797"/>
      <c r="O154" s="4797"/>
      <c r="P154" s="4393"/>
      <c r="Q154" s="4394"/>
      <c r="R154" s="4395"/>
      <c r="S154" s="4395"/>
      <c r="T154" s="4395"/>
      <c r="U154" s="3794" t="s">
        <v>1791</v>
      </c>
      <c r="V154" s="3727" t="s">
        <v>1792</v>
      </c>
      <c r="W154" s="3700" t="str">
        <f t="shared" si="6"/>
        <v>Yes</v>
      </c>
      <c r="X154" s="3701" t="s">
        <v>93</v>
      </c>
      <c r="Y154" s="3688" t="s">
        <v>94</v>
      </c>
      <c r="Z154" s="3688"/>
      <c r="AA154" s="3702" t="s">
        <v>1793</v>
      </c>
      <c r="AB154" s="3912" t="s">
        <v>1794</v>
      </c>
      <c r="AC154" s="3703"/>
      <c r="AD154" s="3706">
        <v>45717</v>
      </c>
      <c r="AE154" s="4145">
        <v>46082</v>
      </c>
      <c r="AF154" s="3705"/>
      <c r="AG154" s="3706">
        <v>46082</v>
      </c>
      <c r="AH154" s="3706">
        <v>44578</v>
      </c>
      <c r="AI154" s="3706">
        <v>44620</v>
      </c>
      <c r="AJ154" s="3713" t="s">
        <v>1795</v>
      </c>
      <c r="AK154" s="3707"/>
      <c r="AL154" s="4151" t="s">
        <v>1796</v>
      </c>
      <c r="AM154" s="3715" t="s">
        <v>1797</v>
      </c>
      <c r="AN154" s="3706">
        <v>44652</v>
      </c>
      <c r="AO154" s="3706">
        <v>44655</v>
      </c>
      <c r="AP154" s="3706">
        <v>44697</v>
      </c>
      <c r="AQ154" s="3695" t="s">
        <v>1798</v>
      </c>
      <c r="AR154" s="3708"/>
      <c r="AS154" s="3709" t="s">
        <v>1799</v>
      </c>
      <c r="AT154" s="3692" t="s">
        <v>1714</v>
      </c>
      <c r="AU154" s="3709" t="s">
        <v>1800</v>
      </c>
      <c r="AV154" s="3709">
        <v>45376</v>
      </c>
      <c r="AW154" s="3709">
        <v>45432</v>
      </c>
      <c r="AX154" s="4319" t="s">
        <v>1801</v>
      </c>
      <c r="AY154" s="3710"/>
      <c r="AZ154" s="3709">
        <v>46082</v>
      </c>
      <c r="BA154" s="3692"/>
      <c r="BB154" s="3709">
        <v>46082</v>
      </c>
      <c r="BC154" s="3709"/>
      <c r="BD154" s="3709"/>
      <c r="BE154" s="3692"/>
      <c r="BF154" s="3692"/>
      <c r="BG154" s="4089">
        <v>46447</v>
      </c>
      <c r="BH154" s="3706">
        <v>46447</v>
      </c>
      <c r="BI154" s="3711"/>
      <c r="BJ154" s="4089">
        <v>46753</v>
      </c>
      <c r="BK154" s="3706">
        <v>46753</v>
      </c>
      <c r="BL154" s="3711"/>
      <c r="BM154" s="4089">
        <v>47027</v>
      </c>
      <c r="BN154" s="3706">
        <v>47027</v>
      </c>
      <c r="BO154" s="3711"/>
      <c r="BP154" s="3712" t="s">
        <v>1802</v>
      </c>
      <c r="BQ154" s="4190" t="s">
        <v>1803</v>
      </c>
      <c r="BR154" s="3688" t="s">
        <v>1804</v>
      </c>
      <c r="BS154" s="3947"/>
      <c r="BT154" s="3716">
        <v>45320</v>
      </c>
      <c r="BU154" s="3716">
        <v>45776</v>
      </c>
      <c r="BV154" s="3695" t="s">
        <v>1805</v>
      </c>
      <c r="BW154" s="3716">
        <v>44274</v>
      </c>
      <c r="BX154" s="3716">
        <v>45686</v>
      </c>
      <c r="BY154" s="3695" t="s">
        <v>116</v>
      </c>
      <c r="BZ154" s="3716">
        <v>45776</v>
      </c>
      <c r="CA154" s="3716" t="s">
        <v>104</v>
      </c>
      <c r="CB154" s="1409"/>
      <c r="CC154" s="540" t="s">
        <v>579</v>
      </c>
      <c r="CD154" s="12"/>
      <c r="CE154" s="12"/>
      <c r="CF154" s="12"/>
      <c r="CG154" s="18"/>
    </row>
    <row r="155" spans="1:85" ht="45" customHeight="1" x14ac:dyDescent="0.2">
      <c r="A155" s="1688"/>
      <c r="B155" s="3307" t="s">
        <v>1806</v>
      </c>
      <c r="C155" s="1703" t="s">
        <v>1807</v>
      </c>
      <c r="D155" s="1689" t="s">
        <v>1808</v>
      </c>
      <c r="E155" s="7167">
        <v>2149</v>
      </c>
      <c r="F155" s="1666">
        <v>2022</v>
      </c>
      <c r="G155" s="1666">
        <v>2038</v>
      </c>
      <c r="H155" s="1666" t="s">
        <v>89</v>
      </c>
      <c r="I155" s="4795" t="s">
        <v>89</v>
      </c>
      <c r="J155" s="1668">
        <v>41290</v>
      </c>
      <c r="K155" s="1668" t="s">
        <v>1809</v>
      </c>
      <c r="L155" s="1668" t="s">
        <v>90</v>
      </c>
      <c r="M155" s="2006" t="s">
        <v>389</v>
      </c>
      <c r="N155" s="1668"/>
      <c r="O155" s="1668"/>
      <c r="P155" s="1667"/>
      <c r="Q155" s="1705"/>
      <c r="R155" s="1669"/>
      <c r="S155" s="1669"/>
      <c r="T155" s="1669"/>
      <c r="U155" s="3793"/>
      <c r="V155" s="1671"/>
      <c r="W155" s="1695" t="str">
        <f t="shared" si="6"/>
        <v>Yes</v>
      </c>
      <c r="X155" s="1672" t="s">
        <v>93</v>
      </c>
      <c r="Y155" s="1376" t="s">
        <v>94</v>
      </c>
      <c r="Z155" s="3202"/>
      <c r="AA155" s="5149" t="s">
        <v>1810</v>
      </c>
      <c r="AB155" s="5167" t="s">
        <v>1811</v>
      </c>
      <c r="AC155" s="2312"/>
      <c r="AD155" s="2731">
        <v>44287</v>
      </c>
      <c r="AE155" s="4147" t="s">
        <v>1812</v>
      </c>
      <c r="AF155" s="1731" t="s">
        <v>1813</v>
      </c>
      <c r="AG155" s="1674">
        <v>42675</v>
      </c>
      <c r="AH155" s="1674">
        <v>42675</v>
      </c>
      <c r="AI155" s="1674">
        <v>42826</v>
      </c>
      <c r="AJ155" s="3006"/>
      <c r="AK155" s="1677"/>
      <c r="AL155" s="4147" t="s">
        <v>1814</v>
      </c>
      <c r="AM155" s="1731" t="s">
        <v>142</v>
      </c>
      <c r="AN155" s="1674">
        <v>43040</v>
      </c>
      <c r="AO155" s="1674">
        <v>43009</v>
      </c>
      <c r="AP155" s="1674">
        <v>43040</v>
      </c>
      <c r="AQ155" s="1696" t="s">
        <v>1815</v>
      </c>
      <c r="AR155" s="1697"/>
      <c r="AS155" s="5277" t="s">
        <v>1816</v>
      </c>
      <c r="AT155" s="2605" t="s">
        <v>1817</v>
      </c>
      <c r="AU155" s="5277">
        <v>43374</v>
      </c>
      <c r="AV155" s="2295">
        <v>43374</v>
      </c>
      <c r="AW155" s="2295">
        <v>43435</v>
      </c>
      <c r="AX155" s="5303" t="s">
        <v>1818</v>
      </c>
      <c r="AY155" s="2606"/>
      <c r="AZ155" s="5277" t="s">
        <v>788</v>
      </c>
      <c r="BA155" s="5322" t="s">
        <v>766</v>
      </c>
      <c r="BB155" s="5277">
        <v>44470</v>
      </c>
      <c r="BC155" s="2295">
        <v>44480</v>
      </c>
      <c r="BD155" s="2295">
        <v>44536</v>
      </c>
      <c r="BE155" s="5325" t="s">
        <v>1819</v>
      </c>
      <c r="BF155" s="2605"/>
      <c r="BG155" s="4158" t="s">
        <v>315</v>
      </c>
      <c r="BH155" s="1674">
        <v>44652</v>
      </c>
      <c r="BI155" s="4823"/>
      <c r="BJ155" s="4158" t="s">
        <v>1025</v>
      </c>
      <c r="BK155" s="1674">
        <v>44743</v>
      </c>
      <c r="BL155" s="1683"/>
      <c r="BM155" s="4158" t="s">
        <v>399</v>
      </c>
      <c r="BN155" s="1674">
        <v>45108</v>
      </c>
      <c r="BO155" s="1683"/>
      <c r="BP155" s="3355" t="s">
        <v>1820</v>
      </c>
      <c r="BQ155" s="4184"/>
      <c r="BR155" s="3227" t="s">
        <v>1821</v>
      </c>
      <c r="BS155" s="7444" t="s">
        <v>1116</v>
      </c>
      <c r="BT155" s="1684">
        <v>44202</v>
      </c>
      <c r="BU155" s="1684">
        <v>44446</v>
      </c>
      <c r="BV155" s="1666" t="s">
        <v>116</v>
      </c>
      <c r="BW155" s="1684">
        <v>44470</v>
      </c>
      <c r="BX155" s="1684">
        <v>44686</v>
      </c>
      <c r="BY155" s="1666" t="s">
        <v>116</v>
      </c>
      <c r="BZ155" s="1684">
        <v>44791</v>
      </c>
      <c r="CA155" s="2387" t="s">
        <v>1822</v>
      </c>
      <c r="CB155" s="1684"/>
      <c r="CC155" s="1376" t="s">
        <v>1823</v>
      </c>
      <c r="CD155" s="12"/>
      <c r="CE155" s="12"/>
      <c r="CF155" s="12"/>
      <c r="CG155" s="18"/>
    </row>
    <row r="156" spans="1:85" ht="45" customHeight="1" x14ac:dyDescent="0.2">
      <c r="A156" s="1412"/>
      <c r="B156" s="3304" t="s">
        <v>1824</v>
      </c>
      <c r="C156" s="1426" t="s">
        <v>1807</v>
      </c>
      <c r="D156" s="1380" t="s">
        <v>1107</v>
      </c>
      <c r="E156" s="1577">
        <v>2285</v>
      </c>
      <c r="F156" s="1387">
        <v>2025</v>
      </c>
      <c r="G156" s="1387">
        <v>2050</v>
      </c>
      <c r="H156" s="1646" t="s">
        <v>89</v>
      </c>
      <c r="I156" s="1414" t="s">
        <v>194</v>
      </c>
      <c r="J156" s="1389">
        <v>41290</v>
      </c>
      <c r="K156" s="1389" t="s">
        <v>1809</v>
      </c>
      <c r="L156" s="1649"/>
      <c r="M156" s="2005"/>
      <c r="N156" s="1649"/>
      <c r="O156" s="1649"/>
      <c r="P156" s="1388"/>
      <c r="Q156" s="1651"/>
      <c r="R156" s="1416"/>
      <c r="S156" s="1628"/>
      <c r="T156" s="1628"/>
      <c r="U156" s="3792"/>
      <c r="V156" s="1652"/>
      <c r="W156" s="1391" t="str">
        <f t="shared" si="6"/>
        <v>Yes</v>
      </c>
      <c r="X156" s="1392" t="s">
        <v>93</v>
      </c>
      <c r="Y156" s="108" t="s">
        <v>267</v>
      </c>
      <c r="Z156" s="1449"/>
      <c r="AA156" s="2999" t="s">
        <v>1108</v>
      </c>
      <c r="AB156" s="3217" t="s">
        <v>1109</v>
      </c>
      <c r="AC156" s="2926"/>
      <c r="AD156" s="1418">
        <v>45047</v>
      </c>
      <c r="AE156" s="1570">
        <v>44805</v>
      </c>
      <c r="AF156" s="1419" t="s">
        <v>1110</v>
      </c>
      <c r="AG156" s="1396">
        <v>44805</v>
      </c>
      <c r="AH156" s="1701">
        <v>44809</v>
      </c>
      <c r="AI156" s="1701">
        <v>44869</v>
      </c>
      <c r="AJ156" s="3008"/>
      <c r="AK156" s="1399"/>
      <c r="AL156" s="1420" t="s">
        <v>1111</v>
      </c>
      <c r="AM156" s="1419" t="s">
        <v>1112</v>
      </c>
      <c r="AN156" s="1396">
        <v>45444</v>
      </c>
      <c r="AO156" s="1398"/>
      <c r="AP156" s="1398"/>
      <c r="AQ156" s="1398"/>
      <c r="AR156" s="1400"/>
      <c r="AS156" s="1421"/>
      <c r="AT156" s="1421"/>
      <c r="AU156" s="1422"/>
      <c r="AV156" s="1424"/>
      <c r="AW156" s="1424"/>
      <c r="AX156" s="1424"/>
      <c r="AY156" s="1425"/>
      <c r="AZ156" s="1420"/>
      <c r="BA156" s="1421"/>
      <c r="BB156" s="1422"/>
      <c r="BC156" s="1424"/>
      <c r="BD156" s="1424"/>
      <c r="BE156" s="1424"/>
      <c r="BF156" s="1424"/>
      <c r="BG156" s="4085">
        <v>45658</v>
      </c>
      <c r="BH156" s="1396">
        <v>45658</v>
      </c>
      <c r="BI156" s="1400"/>
      <c r="BJ156" s="4085">
        <v>45717</v>
      </c>
      <c r="BK156" s="1396">
        <v>45717</v>
      </c>
      <c r="BL156" s="1400"/>
      <c r="BM156" s="4085" t="s">
        <v>114</v>
      </c>
      <c r="BN156" s="1396" t="s">
        <v>114</v>
      </c>
      <c r="BO156" s="1400"/>
      <c r="BP156" s="1178" t="s">
        <v>4510</v>
      </c>
      <c r="BQ156" s="631" t="s">
        <v>4511</v>
      </c>
      <c r="BR156" s="7413" t="s">
        <v>1825</v>
      </c>
      <c r="BS156" s="7413" t="s">
        <v>1116</v>
      </c>
      <c r="BT156" s="1409">
        <v>45468</v>
      </c>
      <c r="BU156" s="1409"/>
      <c r="BV156" s="1655" t="s">
        <v>116</v>
      </c>
      <c r="BW156" s="1409">
        <v>44803</v>
      </c>
      <c r="BX156" s="1409">
        <v>45345</v>
      </c>
      <c r="BY156" s="1409" t="s">
        <v>116</v>
      </c>
      <c r="BZ156" s="1409">
        <v>45399</v>
      </c>
      <c r="CA156" s="1409" t="s">
        <v>262</v>
      </c>
      <c r="CB156" s="1409"/>
      <c r="CC156" s="1178"/>
      <c r="CD156" s="1176"/>
      <c r="CE156" s="1176"/>
      <c r="CF156" s="1176"/>
      <c r="CG156" s="1175"/>
    </row>
    <row r="157" spans="1:85" ht="45" customHeight="1" x14ac:dyDescent="0.2">
      <c r="A157" s="1412" t="s">
        <v>1826</v>
      </c>
      <c r="B157" s="3304"/>
      <c r="C157" s="1426" t="s">
        <v>1807</v>
      </c>
      <c r="D157" s="1380" t="s">
        <v>1827</v>
      </c>
      <c r="E157" s="7352">
        <v>2325</v>
      </c>
      <c r="F157" s="1385" t="s">
        <v>974</v>
      </c>
      <c r="G157" s="1385" t="s">
        <v>949</v>
      </c>
      <c r="H157" s="1413" t="s">
        <v>89</v>
      </c>
      <c r="I157" s="1413" t="s">
        <v>89</v>
      </c>
      <c r="J157" s="1389">
        <v>41290</v>
      </c>
      <c r="K157" s="1389" t="s">
        <v>1809</v>
      </c>
      <c r="L157" s="1389" t="s">
        <v>90</v>
      </c>
      <c r="M157" s="2002" t="s">
        <v>1828</v>
      </c>
      <c r="N157" s="1649"/>
      <c r="O157" s="1649"/>
      <c r="P157" s="1388"/>
      <c r="Q157" s="1651"/>
      <c r="R157" s="1416"/>
      <c r="S157" s="1628"/>
      <c r="T157" s="1628"/>
      <c r="U157" s="3792"/>
      <c r="V157" s="1652"/>
      <c r="W157" s="1391" t="b">
        <f t="shared" si="6"/>
        <v>0</v>
      </c>
      <c r="X157" s="1392" t="s">
        <v>111</v>
      </c>
      <c r="Y157" s="108" t="s">
        <v>94</v>
      </c>
      <c r="Z157" s="1449"/>
      <c r="AA157" s="5148" t="s">
        <v>1829</v>
      </c>
      <c r="AB157" s="82" t="s">
        <v>1830</v>
      </c>
      <c r="AC157" s="2926"/>
      <c r="AD157" s="1418">
        <v>45717</v>
      </c>
      <c r="AE157" s="1570" t="s">
        <v>1831</v>
      </c>
      <c r="AF157" s="1419" t="s">
        <v>1832</v>
      </c>
      <c r="AG157" s="1396">
        <v>45383</v>
      </c>
      <c r="AH157" s="1397">
        <v>45385</v>
      </c>
      <c r="AI157" s="1397">
        <v>45441</v>
      </c>
      <c r="AJ157" s="3015" t="s">
        <v>1833</v>
      </c>
      <c r="AK157" s="1654"/>
      <c r="AL157" s="1570" t="s">
        <v>1834</v>
      </c>
      <c r="AM157" s="1419"/>
      <c r="AN157" s="1396">
        <v>46023</v>
      </c>
      <c r="AO157" s="1397"/>
      <c r="AP157" s="1397"/>
      <c r="AQ157" s="1398"/>
      <c r="AR157" s="1400"/>
      <c r="AS157" s="1570"/>
      <c r="AT157" s="1421"/>
      <c r="AU157" s="1396"/>
      <c r="AV157" s="1423"/>
      <c r="AW157" s="1423"/>
      <c r="AX157" s="1424"/>
      <c r="AY157" s="1425"/>
      <c r="AZ157" s="1420"/>
      <c r="BA157" s="1421"/>
      <c r="BB157" s="1422"/>
      <c r="BC157" s="1423"/>
      <c r="BD157" s="1423"/>
      <c r="BE157" s="1450"/>
      <c r="BF157" s="1450"/>
      <c r="BG157" s="4085" t="s">
        <v>1835</v>
      </c>
      <c r="BH157" s="1396">
        <v>46113</v>
      </c>
      <c r="BI157" s="1408"/>
      <c r="BJ157" s="4085" t="s">
        <v>1836</v>
      </c>
      <c r="BK157" s="1396">
        <v>46174</v>
      </c>
      <c r="BL157" s="1408"/>
      <c r="BM157" s="4085">
        <v>46631</v>
      </c>
      <c r="BN157" s="1396">
        <v>46631</v>
      </c>
      <c r="BO157" s="1408"/>
      <c r="BP157" s="1178" t="s">
        <v>1837</v>
      </c>
      <c r="BQ157" s="631" t="s">
        <v>1803</v>
      </c>
      <c r="BR157" s="1178" t="s">
        <v>1838</v>
      </c>
      <c r="BS157" s="1178"/>
      <c r="BT157" s="1409">
        <v>45215</v>
      </c>
      <c r="BU157" s="1409">
        <v>45776</v>
      </c>
      <c r="BV157" s="1655" t="s">
        <v>1805</v>
      </c>
      <c r="BW157" s="1409">
        <v>45148</v>
      </c>
      <c r="BX157" s="1409">
        <v>45415</v>
      </c>
      <c r="BY157" s="1409" t="s">
        <v>116</v>
      </c>
      <c r="BZ157" s="1409">
        <v>45415</v>
      </c>
      <c r="CA157" s="1409" t="s">
        <v>178</v>
      </c>
      <c r="CB157" s="1409"/>
      <c r="CC157" s="1178" t="s">
        <v>1779</v>
      </c>
      <c r="CD157" s="1176"/>
      <c r="CE157" s="1176"/>
      <c r="CF157" s="1176"/>
      <c r="CG157" s="1175"/>
    </row>
    <row r="158" spans="1:85" ht="45" customHeight="1" x14ac:dyDescent="0.2">
      <c r="A158" s="1412" t="s">
        <v>1839</v>
      </c>
      <c r="B158" s="3304"/>
      <c r="C158" s="1381" t="s">
        <v>1840</v>
      </c>
      <c r="D158" s="1380" t="s">
        <v>1841</v>
      </c>
      <c r="E158" s="7352" t="s">
        <v>114</v>
      </c>
      <c r="F158" s="1385"/>
      <c r="G158" s="1385"/>
      <c r="H158" s="1413" t="s">
        <v>89</v>
      </c>
      <c r="I158" s="1413" t="s">
        <v>89</v>
      </c>
      <c r="J158" s="1389">
        <v>42474</v>
      </c>
      <c r="K158" s="1389"/>
      <c r="L158" s="1389" t="s">
        <v>90</v>
      </c>
      <c r="M158" s="2002" t="s">
        <v>515</v>
      </c>
      <c r="N158" s="1389"/>
      <c r="O158" s="1389"/>
      <c r="P158" s="1388"/>
      <c r="Q158" s="1415"/>
      <c r="R158" s="1416"/>
      <c r="S158" s="1416"/>
      <c r="T158" s="1416"/>
      <c r="U158" s="3792"/>
      <c r="V158" s="1417"/>
      <c r="W158" s="1391" t="str">
        <f t="shared" si="6"/>
        <v>Yes</v>
      </c>
      <c r="X158" s="1392" t="s">
        <v>93</v>
      </c>
      <c r="Y158" s="108" t="s">
        <v>94</v>
      </c>
      <c r="Z158" s="1449"/>
      <c r="AA158" s="3236" t="s">
        <v>1842</v>
      </c>
      <c r="AB158" s="4642" t="s">
        <v>1843</v>
      </c>
      <c r="AC158" s="2967"/>
      <c r="AD158" s="1418">
        <v>45689</v>
      </c>
      <c r="AE158" s="1570" t="s">
        <v>432</v>
      </c>
      <c r="AF158" s="1419" t="s">
        <v>1844</v>
      </c>
      <c r="AG158" s="1396">
        <v>45748</v>
      </c>
      <c r="AH158" s="1397"/>
      <c r="AI158" s="1397"/>
      <c r="AJ158" s="3008"/>
      <c r="AK158" s="1399"/>
      <c r="AL158" s="7363"/>
      <c r="AM158" s="7372"/>
      <c r="AN158" s="1396"/>
      <c r="AO158" s="1397"/>
      <c r="AP158" s="1397"/>
      <c r="AQ158" s="1398"/>
      <c r="AR158" s="1400"/>
      <c r="AS158" s="1420"/>
      <c r="AT158" s="1421"/>
      <c r="AU158" s="1422"/>
      <c r="AV158" s="1423"/>
      <c r="AW158" s="1423"/>
      <c r="AX158" s="1424"/>
      <c r="AY158" s="1425"/>
      <c r="AZ158" s="1420"/>
      <c r="BA158" s="1421"/>
      <c r="BB158" s="1422"/>
      <c r="BC158" s="1423"/>
      <c r="BD158" s="1423"/>
      <c r="BE158" s="1424"/>
      <c r="BF158" s="1424"/>
      <c r="BG158" s="4085" t="s">
        <v>1845</v>
      </c>
      <c r="BH158" s="1396">
        <v>46023</v>
      </c>
      <c r="BI158" s="1408"/>
      <c r="BJ158" s="4085" t="s">
        <v>984</v>
      </c>
      <c r="BK158" s="1396">
        <v>46113</v>
      </c>
      <c r="BL158" s="1408"/>
      <c r="BM158" s="4085" t="s">
        <v>912</v>
      </c>
      <c r="BN158" s="1396">
        <v>46296</v>
      </c>
      <c r="BO158" s="1408"/>
      <c r="BP158" s="631" t="s">
        <v>4561</v>
      </c>
      <c r="BQ158" s="735" t="s">
        <v>132</v>
      </c>
      <c r="BR158" s="633" t="s">
        <v>1847</v>
      </c>
      <c r="BS158" s="540"/>
      <c r="BT158" s="1409">
        <v>45576</v>
      </c>
      <c r="BU158" s="1409">
        <v>45807</v>
      </c>
      <c r="BV158" s="1410" t="s">
        <v>116</v>
      </c>
      <c r="BW158" s="1409">
        <v>45686</v>
      </c>
      <c r="BX158" s="1409">
        <v>45807</v>
      </c>
      <c r="BY158" s="1410" t="s">
        <v>116</v>
      </c>
      <c r="BZ158" s="1409">
        <v>45807</v>
      </c>
      <c r="CA158" s="1409" t="s">
        <v>566</v>
      </c>
      <c r="CB158" s="1409"/>
      <c r="CC158" s="540" t="s">
        <v>105</v>
      </c>
      <c r="CD158" s="12"/>
      <c r="CE158" s="12"/>
      <c r="CF158" s="12"/>
      <c r="CG158" s="18"/>
    </row>
    <row r="159" spans="1:85" ht="45" customHeight="1" x14ac:dyDescent="0.2">
      <c r="A159" s="1412" t="s">
        <v>1848</v>
      </c>
      <c r="B159" s="3304"/>
      <c r="C159" s="1381" t="s">
        <v>1849</v>
      </c>
      <c r="D159" s="1380" t="s">
        <v>1850</v>
      </c>
      <c r="E159" s="7352">
        <v>2336</v>
      </c>
      <c r="F159" s="1387">
        <v>2023</v>
      </c>
      <c r="G159" s="1387">
        <v>2038</v>
      </c>
      <c r="H159" s="1413" t="s">
        <v>89</v>
      </c>
      <c r="I159" s="1387" t="s">
        <v>89</v>
      </c>
      <c r="J159" s="1388">
        <v>41221</v>
      </c>
      <c r="K159" s="1388"/>
      <c r="L159" s="1388" t="s">
        <v>90</v>
      </c>
      <c r="M159" s="2003"/>
      <c r="N159" s="1388"/>
      <c r="O159" s="1388"/>
      <c r="P159" s="1388"/>
      <c r="Q159" s="1415"/>
      <c r="R159" s="1416"/>
      <c r="S159" s="1416"/>
      <c r="T159" s="1416"/>
      <c r="U159" s="3792"/>
      <c r="V159" s="1417"/>
      <c r="W159" s="1391" t="str">
        <f t="shared" si="6"/>
        <v>Yes</v>
      </c>
      <c r="X159" s="1392" t="s">
        <v>93</v>
      </c>
      <c r="Y159" s="108" t="s">
        <v>94</v>
      </c>
      <c r="Z159" s="1449"/>
      <c r="AA159" s="3235" t="s">
        <v>1851</v>
      </c>
      <c r="AB159" s="2999" t="s">
        <v>1852</v>
      </c>
      <c r="AC159" s="2967"/>
      <c r="AD159" s="1418">
        <v>45689</v>
      </c>
      <c r="AE159" s="4481">
        <v>45047</v>
      </c>
      <c r="AF159" s="2642" t="s">
        <v>1853</v>
      </c>
      <c r="AG159" s="1444">
        <v>45047</v>
      </c>
      <c r="AH159" s="2968">
        <v>45072</v>
      </c>
      <c r="AI159" s="2968">
        <v>45198</v>
      </c>
      <c r="AJ159" s="3018" t="s">
        <v>1854</v>
      </c>
      <c r="AK159" s="1399"/>
      <c r="AL159" s="1420">
        <v>45383</v>
      </c>
      <c r="AM159" s="1419" t="s">
        <v>1855</v>
      </c>
      <c r="AN159" s="1396" t="s">
        <v>1856</v>
      </c>
      <c r="AO159" s="1397">
        <v>45383</v>
      </c>
      <c r="AP159" s="1397">
        <v>45460</v>
      </c>
      <c r="AQ159" s="3007" t="s">
        <v>1857</v>
      </c>
      <c r="AR159" s="1400"/>
      <c r="AS159" s="1419" t="s">
        <v>1858</v>
      </c>
      <c r="AT159" s="1419" t="s">
        <v>158</v>
      </c>
      <c r="AU159" s="1422">
        <v>45931</v>
      </c>
      <c r="AV159" s="1423"/>
      <c r="AW159" s="1423"/>
      <c r="AX159" s="1424"/>
      <c r="AY159" s="1425"/>
      <c r="AZ159" s="1420"/>
      <c r="BA159" s="1421"/>
      <c r="BB159" s="1422"/>
      <c r="BC159" s="1423"/>
      <c r="BD159" s="1423"/>
      <c r="BE159" s="1424"/>
      <c r="BF159" s="1424"/>
      <c r="BG159" s="4085" t="s">
        <v>925</v>
      </c>
      <c r="BH159" s="1422">
        <v>46113</v>
      </c>
      <c r="BI159" s="1408"/>
      <c r="BJ159" s="4085">
        <v>46235</v>
      </c>
      <c r="BK159" s="1422">
        <v>46235</v>
      </c>
      <c r="BL159" s="1408"/>
      <c r="BM159" s="4085" t="s">
        <v>1859</v>
      </c>
      <c r="BN159" s="1396">
        <v>46539</v>
      </c>
      <c r="BO159" s="1408"/>
      <c r="BP159" s="540" t="s">
        <v>1860</v>
      </c>
      <c r="BQ159" s="627" t="s">
        <v>132</v>
      </c>
      <c r="BR159" s="540"/>
      <c r="BS159" s="540"/>
      <c r="BT159" s="1409">
        <v>45576</v>
      </c>
      <c r="BU159" s="1409">
        <v>45807</v>
      </c>
      <c r="BV159" s="1410" t="s">
        <v>116</v>
      </c>
      <c r="BW159" s="1409">
        <v>44890</v>
      </c>
      <c r="BX159" s="1409">
        <v>45807</v>
      </c>
      <c r="BY159" s="1410" t="s">
        <v>116</v>
      </c>
      <c r="BZ159" s="1409">
        <v>45807</v>
      </c>
      <c r="CA159" s="1409" t="s">
        <v>262</v>
      </c>
      <c r="CB159" s="1409"/>
      <c r="CC159" s="540" t="s">
        <v>105</v>
      </c>
      <c r="CD159" s="12"/>
      <c r="CE159" s="12"/>
      <c r="CF159" s="12"/>
      <c r="CG159" s="18"/>
    </row>
    <row r="160" spans="1:85" ht="45" customHeight="1" x14ac:dyDescent="0.2">
      <c r="A160" s="2287" t="s">
        <v>1861</v>
      </c>
      <c r="B160" s="3325"/>
      <c r="C160" s="1448" t="s">
        <v>1862</v>
      </c>
      <c r="D160" s="2288" t="s">
        <v>635</v>
      </c>
      <c r="E160" s="7377">
        <v>2150</v>
      </c>
      <c r="F160" s="3558" t="s">
        <v>337</v>
      </c>
      <c r="G160" s="3558" t="s">
        <v>949</v>
      </c>
      <c r="H160" s="3556" t="s">
        <v>89</v>
      </c>
      <c r="I160" s="1441" t="s">
        <v>89</v>
      </c>
      <c r="J160" s="1724">
        <v>40162</v>
      </c>
      <c r="K160" s="1724"/>
      <c r="L160" s="1724" t="s">
        <v>90</v>
      </c>
      <c r="M160" s="2009" t="s">
        <v>515</v>
      </c>
      <c r="N160" s="1724"/>
      <c r="O160" s="1724"/>
      <c r="P160" s="1559">
        <v>44601</v>
      </c>
      <c r="Q160" s="3559"/>
      <c r="R160" s="3560"/>
      <c r="S160" s="3560"/>
      <c r="T160" s="3560"/>
      <c r="U160" s="3807"/>
      <c r="V160" s="3561"/>
      <c r="W160" s="3562" t="str">
        <f t="shared" si="6"/>
        <v>Yes</v>
      </c>
      <c r="X160" s="3563" t="s">
        <v>93</v>
      </c>
      <c r="Y160" s="1448" t="s">
        <v>94</v>
      </c>
      <c r="Z160" s="1448"/>
      <c r="AA160" s="3575" t="s">
        <v>1863</v>
      </c>
      <c r="AB160" s="4248" t="s">
        <v>1864</v>
      </c>
      <c r="AC160" s="3575"/>
      <c r="AD160" s="3564">
        <v>45717</v>
      </c>
      <c r="AE160" s="4209" t="s">
        <v>1865</v>
      </c>
      <c r="AF160" s="3565" t="s">
        <v>1866</v>
      </c>
      <c r="AG160" s="3566">
        <v>43101</v>
      </c>
      <c r="AH160" s="3566">
        <v>43106</v>
      </c>
      <c r="AI160" s="3566">
        <v>43163</v>
      </c>
      <c r="AJ160" s="3567" t="s">
        <v>1867</v>
      </c>
      <c r="AK160" s="3568" t="s">
        <v>1868</v>
      </c>
      <c r="AL160" s="3570" t="s">
        <v>1869</v>
      </c>
      <c r="AM160" s="3565" t="s">
        <v>1870</v>
      </c>
      <c r="AN160" s="3566">
        <v>43466</v>
      </c>
      <c r="AO160" s="3566">
        <v>43472</v>
      </c>
      <c r="AP160" s="3566">
        <v>43527</v>
      </c>
      <c r="AQ160" s="1575" t="s">
        <v>1871</v>
      </c>
      <c r="AR160" s="3569"/>
      <c r="AS160" s="7378" t="s">
        <v>1872</v>
      </c>
      <c r="AT160" s="7379" t="s">
        <v>158</v>
      </c>
      <c r="AU160" s="3570">
        <v>44348</v>
      </c>
      <c r="AV160" s="3570">
        <v>44348</v>
      </c>
      <c r="AW160" s="3570">
        <v>44409</v>
      </c>
      <c r="AX160" s="3576" t="s">
        <v>1873</v>
      </c>
      <c r="AY160" s="3571"/>
      <c r="AZ160" s="3570" t="s">
        <v>1874</v>
      </c>
      <c r="BA160" s="3556" t="s">
        <v>1875</v>
      </c>
      <c r="BB160" s="3570">
        <v>45444</v>
      </c>
      <c r="BC160" s="3570">
        <v>45504</v>
      </c>
      <c r="BD160" s="3570">
        <v>45562</v>
      </c>
      <c r="BE160" s="4566" t="s">
        <v>1876</v>
      </c>
      <c r="BF160" s="3556"/>
      <c r="BG160" s="4170" t="s">
        <v>1877</v>
      </c>
      <c r="BH160" s="3566" t="s">
        <v>4313</v>
      </c>
      <c r="BI160" s="3572" t="s">
        <v>4314</v>
      </c>
      <c r="BJ160" s="4170">
        <v>46327</v>
      </c>
      <c r="BK160" s="3566">
        <v>46327</v>
      </c>
      <c r="BL160" s="3572"/>
      <c r="BM160" s="4170" t="s">
        <v>1880</v>
      </c>
      <c r="BN160" s="3566">
        <v>46661</v>
      </c>
      <c r="BO160" s="3572"/>
      <c r="BP160" s="1448" t="s">
        <v>4562</v>
      </c>
      <c r="BQ160" s="4276" t="s">
        <v>355</v>
      </c>
      <c r="BR160" s="3577" t="s">
        <v>1882</v>
      </c>
      <c r="BS160" s="1448"/>
      <c r="BT160" s="3573">
        <v>45635</v>
      </c>
      <c r="BU160" s="3573">
        <v>45807</v>
      </c>
      <c r="BV160" s="1575" t="s">
        <v>116</v>
      </c>
      <c r="BW160" s="3573"/>
      <c r="BX160" s="3573">
        <v>45807</v>
      </c>
      <c r="BY160" s="1575" t="s">
        <v>116</v>
      </c>
      <c r="BZ160" s="3573">
        <v>45807</v>
      </c>
      <c r="CA160" s="3573" t="s">
        <v>4316</v>
      </c>
      <c r="CB160" s="2549"/>
      <c r="CC160" s="2550" t="s">
        <v>1884</v>
      </c>
      <c r="CD160" s="12"/>
      <c r="CE160" s="12"/>
      <c r="CF160" s="12"/>
      <c r="CG160" s="18"/>
    </row>
    <row r="161" spans="1:85" ht="45" customHeight="1" x14ac:dyDescent="0.2">
      <c r="A161" s="2150" t="s">
        <v>1885</v>
      </c>
      <c r="B161" s="3306"/>
      <c r="C161" s="2151" t="s">
        <v>1886</v>
      </c>
      <c r="D161" s="2152" t="s">
        <v>1887</v>
      </c>
      <c r="E161" s="7116">
        <v>2116</v>
      </c>
      <c r="F161" s="2153" t="s">
        <v>423</v>
      </c>
      <c r="G161" s="2153" t="s">
        <v>266</v>
      </c>
      <c r="H161" s="2154" t="s">
        <v>89</v>
      </c>
      <c r="I161" s="2181" t="s">
        <v>89</v>
      </c>
      <c r="J161" s="2157">
        <v>42335</v>
      </c>
      <c r="K161" s="2157"/>
      <c r="L161" s="2157" t="s">
        <v>90</v>
      </c>
      <c r="M161" s="2182" t="s">
        <v>1888</v>
      </c>
      <c r="N161" s="2157"/>
      <c r="O161" s="2157"/>
      <c r="P161" s="2156">
        <v>45310</v>
      </c>
      <c r="Q161" s="2158">
        <v>45499</v>
      </c>
      <c r="R161" s="2159"/>
      <c r="S161" s="2159"/>
      <c r="T161" s="2159"/>
      <c r="U161" s="3799"/>
      <c r="V161" s="2161"/>
      <c r="W161" s="2162" t="str">
        <f t="shared" si="6"/>
        <v>Yes</v>
      </c>
      <c r="X161" s="2163" t="s">
        <v>93</v>
      </c>
      <c r="Y161" s="2151" t="s">
        <v>94</v>
      </c>
      <c r="Z161" s="2151"/>
      <c r="AA161" s="2924" t="s">
        <v>1889</v>
      </c>
      <c r="AB161" s="2924" t="s">
        <v>4563</v>
      </c>
      <c r="AC161" s="2925"/>
      <c r="AD161" s="2694">
        <v>45261</v>
      </c>
      <c r="AE161" s="3535"/>
      <c r="AF161" s="2167"/>
      <c r="AG161" s="2168"/>
      <c r="AH161" s="2168">
        <v>43196</v>
      </c>
      <c r="AI161" s="2168">
        <v>43245</v>
      </c>
      <c r="AJ161" s="3011" t="s">
        <v>1891</v>
      </c>
      <c r="AK161" s="2169" t="s">
        <v>1892</v>
      </c>
      <c r="AL161" s="7117" t="s">
        <v>1893</v>
      </c>
      <c r="AM161" s="7118" t="s">
        <v>766</v>
      </c>
      <c r="AN161" s="2168">
        <v>43862</v>
      </c>
      <c r="AO161" s="2168">
        <v>43878</v>
      </c>
      <c r="AP161" s="2168">
        <v>43920</v>
      </c>
      <c r="AQ161" s="2155" t="s">
        <v>1894</v>
      </c>
      <c r="AR161" s="2170"/>
      <c r="AS161" s="2171"/>
      <c r="AT161" s="2154"/>
      <c r="AU161" s="2171"/>
      <c r="AV161" s="2171"/>
      <c r="AW161" s="2171"/>
      <c r="AX161" s="2154"/>
      <c r="AY161" s="2172"/>
      <c r="AZ161" s="2171"/>
      <c r="BA161" s="2154"/>
      <c r="BB161" s="2171"/>
      <c r="BC161" s="2171"/>
      <c r="BD161" s="2171"/>
      <c r="BE161" s="2154"/>
      <c r="BF161" s="2154"/>
      <c r="BG161" s="4159" t="s">
        <v>1895</v>
      </c>
      <c r="BH161" s="2168">
        <v>45292</v>
      </c>
      <c r="BI161" s="2174">
        <v>45310</v>
      </c>
      <c r="BJ161" s="4159">
        <v>45444</v>
      </c>
      <c r="BK161" s="2153" t="s">
        <v>1896</v>
      </c>
      <c r="BL161" s="2184">
        <v>45499</v>
      </c>
      <c r="BM161" s="4159">
        <v>45778</v>
      </c>
      <c r="BN161" s="2168">
        <v>45778</v>
      </c>
      <c r="BO161" s="2184"/>
      <c r="BP161" s="5373" t="s">
        <v>4564</v>
      </c>
      <c r="BQ161" s="2990" t="s">
        <v>4565</v>
      </c>
      <c r="BR161" s="2151" t="s">
        <v>1898</v>
      </c>
      <c r="BS161" s="2151"/>
      <c r="BT161" s="2177">
        <v>45562</v>
      </c>
      <c r="BU161" s="2177">
        <v>45215</v>
      </c>
      <c r="BV161" s="2155" t="s">
        <v>116</v>
      </c>
      <c r="BW161" s="2177">
        <v>45352</v>
      </c>
      <c r="BX161" s="2177">
        <v>45310</v>
      </c>
      <c r="BY161" s="2155" t="s">
        <v>116</v>
      </c>
      <c r="BZ161" s="2177">
        <v>45280</v>
      </c>
      <c r="CA161" s="2177" t="s">
        <v>4566</v>
      </c>
      <c r="CB161" s="2540"/>
      <c r="CC161" s="2513" t="s">
        <v>105</v>
      </c>
      <c r="CD161" s="12"/>
      <c r="CE161" s="12"/>
      <c r="CF161" s="12"/>
      <c r="CG161" s="18"/>
    </row>
    <row r="162" spans="1:85" ht="57.5" customHeight="1" x14ac:dyDescent="0.2">
      <c r="A162" s="2150" t="s">
        <v>1900</v>
      </c>
      <c r="B162" s="3306"/>
      <c r="C162" s="2151" t="s">
        <v>1901</v>
      </c>
      <c r="D162" s="2152" t="s">
        <v>1902</v>
      </c>
      <c r="E162" s="7116">
        <v>2409</v>
      </c>
      <c r="F162" s="2155">
        <v>2020</v>
      </c>
      <c r="G162" s="2155">
        <v>2041</v>
      </c>
      <c r="H162" s="2154" t="s">
        <v>89</v>
      </c>
      <c r="I162" s="2155" t="s">
        <v>89</v>
      </c>
      <c r="J162" s="2156">
        <v>42262</v>
      </c>
      <c r="K162" s="2156"/>
      <c r="L162" s="2156"/>
      <c r="M162" s="2200" t="s">
        <v>1903</v>
      </c>
      <c r="N162" s="2156"/>
      <c r="O162" s="2156"/>
      <c r="P162" s="2156">
        <v>45541</v>
      </c>
      <c r="Q162" s="2158">
        <v>45831</v>
      </c>
      <c r="R162" s="2159"/>
      <c r="S162" s="2159"/>
      <c r="T162" s="2159"/>
      <c r="U162" s="3799"/>
      <c r="V162" s="2161"/>
      <c r="W162" s="2162" t="str">
        <f t="shared" si="6"/>
        <v>Yes</v>
      </c>
      <c r="X162" s="2163" t="s">
        <v>93</v>
      </c>
      <c r="Y162" s="2151" t="s">
        <v>94</v>
      </c>
      <c r="Z162" s="2151"/>
      <c r="AA162" s="2924" t="s">
        <v>1904</v>
      </c>
      <c r="AB162" s="4260" t="s">
        <v>1905</v>
      </c>
      <c r="AC162" s="2929"/>
      <c r="AD162" s="2165">
        <v>45717</v>
      </c>
      <c r="AE162" s="3535">
        <v>43009</v>
      </c>
      <c r="AF162" s="2167" t="s">
        <v>1906</v>
      </c>
      <c r="AG162" s="2168">
        <v>43070</v>
      </c>
      <c r="AH162" s="2168">
        <v>43009</v>
      </c>
      <c r="AI162" s="2168">
        <v>43070</v>
      </c>
      <c r="AJ162" s="3011"/>
      <c r="AK162" s="2169"/>
      <c r="AL162" s="7117" t="s">
        <v>1907</v>
      </c>
      <c r="AM162" s="7118" t="s">
        <v>1908</v>
      </c>
      <c r="AN162" s="2168">
        <v>45292</v>
      </c>
      <c r="AO162" s="2168">
        <v>45231</v>
      </c>
      <c r="AP162" s="2168">
        <v>45277</v>
      </c>
      <c r="AQ162" s="3336" t="s">
        <v>1909</v>
      </c>
      <c r="AR162" s="2170"/>
      <c r="AS162" s="2167"/>
      <c r="AT162" s="2167"/>
      <c r="AU162" s="2171"/>
      <c r="AV162" s="2171"/>
      <c r="AW162" s="2171"/>
      <c r="AX162" s="2154"/>
      <c r="AY162" s="2172"/>
      <c r="AZ162" s="2171"/>
      <c r="BA162" s="2154"/>
      <c r="BB162" s="2171"/>
      <c r="BC162" s="2171"/>
      <c r="BD162" s="2171"/>
      <c r="BE162" s="2154"/>
      <c r="BF162" s="2154"/>
      <c r="BG162" s="4159" t="s">
        <v>97</v>
      </c>
      <c r="BH162" s="2168">
        <v>45474</v>
      </c>
      <c r="BI162" s="2184">
        <v>45541</v>
      </c>
      <c r="BJ162" s="4159">
        <v>45809</v>
      </c>
      <c r="BK162" s="2168">
        <v>45809</v>
      </c>
      <c r="BL162" s="2184">
        <v>45831</v>
      </c>
      <c r="BM162" s="4168">
        <v>46204</v>
      </c>
      <c r="BN162" s="2189">
        <v>46204</v>
      </c>
      <c r="BO162" s="2184"/>
      <c r="BP162" s="7445" t="s">
        <v>1910</v>
      </c>
      <c r="BQ162" s="7446" t="s">
        <v>355</v>
      </c>
      <c r="BR162" s="2408" t="s">
        <v>1911</v>
      </c>
      <c r="BS162" s="2408"/>
      <c r="BT162" s="2177">
        <v>45170</v>
      </c>
      <c r="BU162" s="2177">
        <v>45807</v>
      </c>
      <c r="BV162" s="2155" t="s">
        <v>116</v>
      </c>
      <c r="BW162" s="2177"/>
      <c r="BX162" s="2177">
        <v>45807</v>
      </c>
      <c r="BY162" s="2155" t="s">
        <v>116</v>
      </c>
      <c r="BZ162" s="2177">
        <v>45807</v>
      </c>
      <c r="CA162" s="2177" t="s">
        <v>962</v>
      </c>
      <c r="CB162" s="1409"/>
      <c r="CC162" s="540"/>
      <c r="CD162" s="12"/>
      <c r="CE162" s="12"/>
      <c r="CF162" s="12"/>
      <c r="CG162" s="18" t="s">
        <v>93</v>
      </c>
    </row>
    <row r="163" spans="1:85" ht="45" customHeight="1" x14ac:dyDescent="0.2">
      <c r="A163" s="1581" t="s">
        <v>1912</v>
      </c>
      <c r="B163" s="3316"/>
      <c r="C163" s="1426" t="s">
        <v>1913</v>
      </c>
      <c r="D163" s="1713" t="s">
        <v>4057</v>
      </c>
      <c r="E163" s="3748"/>
      <c r="F163" s="1562"/>
      <c r="G163" s="1562"/>
      <c r="H163" s="2471" t="s">
        <v>89</v>
      </c>
      <c r="I163" s="1656" t="s">
        <v>89</v>
      </c>
      <c r="J163" s="1437">
        <v>43062</v>
      </c>
      <c r="K163" s="1437"/>
      <c r="L163" s="1437"/>
      <c r="M163" s="2628"/>
      <c r="N163" s="1437"/>
      <c r="O163" s="1437"/>
      <c r="P163" s="1506"/>
      <c r="Q163" s="1632"/>
      <c r="R163" s="1625"/>
      <c r="S163" s="1625"/>
      <c r="T163" s="1625"/>
      <c r="U163" s="3809"/>
      <c r="V163" s="3749"/>
      <c r="W163" s="3750" t="str">
        <f t="shared" si="6"/>
        <v>Yes</v>
      </c>
      <c r="X163" s="3751" t="s">
        <v>93</v>
      </c>
      <c r="Y163" s="1426" t="s">
        <v>94</v>
      </c>
      <c r="Z163" s="4029"/>
      <c r="AA163" s="3852" t="s">
        <v>1915</v>
      </c>
      <c r="AB163" s="4637" t="s">
        <v>4567</v>
      </c>
      <c r="AC163" s="3817"/>
      <c r="AD163" s="3589">
        <v>45383</v>
      </c>
      <c r="AE163" s="4132">
        <v>45689</v>
      </c>
      <c r="AF163" s="3754" t="s">
        <v>4568</v>
      </c>
      <c r="AG163" s="3755">
        <v>45689</v>
      </c>
      <c r="AH163" s="3755"/>
      <c r="AI163" s="3755"/>
      <c r="AJ163" s="3755"/>
      <c r="AK163" s="3757"/>
      <c r="AL163" s="4844">
        <v>45901</v>
      </c>
      <c r="AM163" s="3813" t="s">
        <v>1908</v>
      </c>
      <c r="AN163" s="3755">
        <v>45901</v>
      </c>
      <c r="AO163" s="3755"/>
      <c r="AP163" s="3755"/>
      <c r="AQ163" s="1563"/>
      <c r="AR163" s="3757"/>
      <c r="AS163" s="3759"/>
      <c r="AT163" s="2471"/>
      <c r="AU163" s="3755"/>
      <c r="AV163" s="3755"/>
      <c r="AW163" s="3755"/>
      <c r="AX163" s="1563"/>
      <c r="AY163" s="3760"/>
      <c r="AZ163" s="3759"/>
      <c r="BA163" s="2471"/>
      <c r="BB163" s="3759"/>
      <c r="BC163" s="3759"/>
      <c r="BD163" s="3759"/>
      <c r="BE163" s="2471"/>
      <c r="BF163" s="2471"/>
      <c r="BG163" s="4160">
        <v>46082</v>
      </c>
      <c r="BH163" s="3755">
        <v>46082</v>
      </c>
      <c r="BI163" s="3590"/>
      <c r="BJ163" s="4160">
        <v>46174</v>
      </c>
      <c r="BK163" s="3755">
        <v>46174</v>
      </c>
      <c r="BL163" s="3590"/>
      <c r="BM163" s="4160">
        <v>46478</v>
      </c>
      <c r="BN163" s="3755">
        <v>46478</v>
      </c>
      <c r="BO163" s="3590"/>
      <c r="BP163" s="3853" t="s">
        <v>4569</v>
      </c>
      <c r="BQ163" s="3913" t="s">
        <v>4570</v>
      </c>
      <c r="BR163" s="3591"/>
      <c r="BS163" s="1426"/>
      <c r="BT163" s="3592">
        <v>45681</v>
      </c>
      <c r="BU163" s="3592">
        <v>45807</v>
      </c>
      <c r="BV163" s="1563" t="s">
        <v>116</v>
      </c>
      <c r="BW163" s="3592">
        <v>45631</v>
      </c>
      <c r="BX163" s="3592">
        <v>45807</v>
      </c>
      <c r="BY163" s="1563" t="s">
        <v>116</v>
      </c>
      <c r="BZ163" s="3592">
        <v>45807</v>
      </c>
      <c r="CA163" s="3592" t="s">
        <v>262</v>
      </c>
      <c r="CB163" s="1409"/>
      <c r="CC163" s="540" t="s">
        <v>105</v>
      </c>
      <c r="CD163" s="12"/>
      <c r="CE163" s="12"/>
      <c r="CF163" s="12"/>
      <c r="CG163" s="18"/>
    </row>
    <row r="164" spans="1:85" ht="66" customHeight="1" x14ac:dyDescent="0.2">
      <c r="A164" s="1581" t="s">
        <v>1926</v>
      </c>
      <c r="B164" s="3316"/>
      <c r="C164" s="1426" t="s">
        <v>1927</v>
      </c>
      <c r="D164" s="1713" t="s">
        <v>1928</v>
      </c>
      <c r="E164" s="3748">
        <v>2305</v>
      </c>
      <c r="F164" s="1562" t="s">
        <v>423</v>
      </c>
      <c r="G164" s="1562" t="s">
        <v>2182</v>
      </c>
      <c r="H164" s="2471" t="s">
        <v>89</v>
      </c>
      <c r="I164" s="1563" t="s">
        <v>89</v>
      </c>
      <c r="J164" s="1506">
        <v>43600</v>
      </c>
      <c r="K164" s="1506"/>
      <c r="L164" s="1506"/>
      <c r="M164" s="3942"/>
      <c r="N164" s="1506"/>
      <c r="O164" s="1506"/>
      <c r="P164" s="1506"/>
      <c r="Q164" s="1632"/>
      <c r="R164" s="1625"/>
      <c r="S164" s="1625"/>
      <c r="T164" s="1625"/>
      <c r="U164" s="3809"/>
      <c r="V164" s="3749"/>
      <c r="W164" s="3750" t="str">
        <f t="shared" si="6"/>
        <v>Yes</v>
      </c>
      <c r="X164" s="3751" t="s">
        <v>93</v>
      </c>
      <c r="Y164" s="1426" t="s">
        <v>94</v>
      </c>
      <c r="Z164" s="4029"/>
      <c r="AA164" s="3852" t="s">
        <v>1929</v>
      </c>
      <c r="AB164" s="3852" t="s">
        <v>1930</v>
      </c>
      <c r="AC164" s="3358" t="s">
        <v>1931</v>
      </c>
      <c r="AD164" s="3589">
        <v>45689</v>
      </c>
      <c r="AE164" s="4132" t="s">
        <v>316</v>
      </c>
      <c r="AF164" s="3754" t="s">
        <v>1932</v>
      </c>
      <c r="AG164" s="3755">
        <v>45017</v>
      </c>
      <c r="AH164" s="3755">
        <v>45017</v>
      </c>
      <c r="AI164" s="3755">
        <v>45108</v>
      </c>
      <c r="AJ164" s="3756" t="s">
        <v>1933</v>
      </c>
      <c r="AK164" s="3757"/>
      <c r="AL164" s="3759" t="s">
        <v>522</v>
      </c>
      <c r="AM164" s="3754" t="s">
        <v>1934</v>
      </c>
      <c r="AN164" s="3755">
        <v>45383</v>
      </c>
      <c r="AO164" s="3755" t="s">
        <v>1244</v>
      </c>
      <c r="AP164" s="4123" t="s">
        <v>737</v>
      </c>
      <c r="AQ164" s="4318" t="s">
        <v>737</v>
      </c>
      <c r="AR164" s="3758"/>
      <c r="AS164" s="3759" t="s">
        <v>434</v>
      </c>
      <c r="AT164" s="2471" t="s">
        <v>1935</v>
      </c>
      <c r="AU164" s="3759">
        <v>45931</v>
      </c>
      <c r="AV164" s="3759"/>
      <c r="AW164" s="3759"/>
      <c r="AX164" s="2471"/>
      <c r="AY164" s="3760"/>
      <c r="AZ164" s="3759"/>
      <c r="BA164" s="2471"/>
      <c r="BB164" s="3759"/>
      <c r="BC164" s="3759"/>
      <c r="BD164" s="3759"/>
      <c r="BE164" s="2471"/>
      <c r="BF164" s="2471"/>
      <c r="BG164" s="4160" t="s">
        <v>274</v>
      </c>
      <c r="BH164" s="3755">
        <v>46204</v>
      </c>
      <c r="BI164" s="3590"/>
      <c r="BJ164" s="4160">
        <v>46357</v>
      </c>
      <c r="BK164" s="3755">
        <v>46357</v>
      </c>
      <c r="BL164" s="3590"/>
      <c r="BM164" s="4160" t="s">
        <v>574</v>
      </c>
      <c r="BN164" s="3755">
        <v>46784</v>
      </c>
      <c r="BO164" s="3590"/>
      <c r="BP164" s="5379" t="s">
        <v>1936</v>
      </c>
      <c r="BQ164" s="4853" t="s">
        <v>132</v>
      </c>
      <c r="BR164" s="1426" t="s">
        <v>1937</v>
      </c>
      <c r="BS164" s="3931"/>
      <c r="BT164" s="3592">
        <v>45320</v>
      </c>
      <c r="BU164" s="3592">
        <v>45807</v>
      </c>
      <c r="BV164" s="1563" t="s">
        <v>116</v>
      </c>
      <c r="BW164" s="3592"/>
      <c r="BX164" s="3592">
        <v>45807</v>
      </c>
      <c r="BY164" s="1563" t="s">
        <v>116</v>
      </c>
      <c r="BZ164" s="3592">
        <v>45807</v>
      </c>
      <c r="CA164" s="3592" t="s">
        <v>262</v>
      </c>
      <c r="CB164" s="1409"/>
      <c r="CC164" s="540"/>
      <c r="CD164" s="12"/>
      <c r="CE164" s="12"/>
      <c r="CF164" s="12"/>
      <c r="CG164" s="18"/>
    </row>
    <row r="165" spans="1:85" ht="45" customHeight="1" x14ac:dyDescent="0.2">
      <c r="A165" s="2150" t="s">
        <v>1938</v>
      </c>
      <c r="B165" s="3306"/>
      <c r="C165" s="2151" t="s">
        <v>1939</v>
      </c>
      <c r="D165" s="2152" t="s">
        <v>1940</v>
      </c>
      <c r="E165" s="7116">
        <v>2135</v>
      </c>
      <c r="F165" s="2155">
        <v>2021</v>
      </c>
      <c r="G165" s="2155">
        <v>2040</v>
      </c>
      <c r="H165" s="2154" t="s">
        <v>89</v>
      </c>
      <c r="I165" s="2155" t="s">
        <v>89</v>
      </c>
      <c r="J165" s="2156">
        <v>40927</v>
      </c>
      <c r="K165" s="2156"/>
      <c r="L165" s="2156" t="s">
        <v>90</v>
      </c>
      <c r="M165" s="2182" t="s">
        <v>1941</v>
      </c>
      <c r="N165" s="2156"/>
      <c r="O165" s="2156"/>
      <c r="P165" s="2183">
        <v>45334</v>
      </c>
      <c r="Q165" s="2158">
        <v>45726</v>
      </c>
      <c r="R165" s="2159"/>
      <c r="S165" s="2159"/>
      <c r="T165" s="2159"/>
      <c r="U165" s="3799"/>
      <c r="V165" s="2161"/>
      <c r="W165" s="2162" t="str">
        <f t="shared" ref="W165:W184" si="7">IF(OR(X165="Yes", Y165="Web-page timetable", Z165="YES"), "Yes")</f>
        <v>Yes</v>
      </c>
      <c r="X165" s="2163" t="s">
        <v>93</v>
      </c>
      <c r="Y165" s="2151" t="s">
        <v>94</v>
      </c>
      <c r="Z165" s="3201"/>
      <c r="AA165" s="2943" t="s">
        <v>1942</v>
      </c>
      <c r="AB165" s="2943" t="s">
        <v>1943</v>
      </c>
      <c r="AC165" s="2925"/>
      <c r="AD165" s="2165">
        <v>45689</v>
      </c>
      <c r="AE165" s="3535"/>
      <c r="AF165" s="2167" t="s">
        <v>1944</v>
      </c>
      <c r="AG165" s="2168"/>
      <c r="AH165" s="2168"/>
      <c r="AI165" s="2168">
        <v>43132</v>
      </c>
      <c r="AJ165" s="3336" t="s">
        <v>1945</v>
      </c>
      <c r="AK165" s="2169"/>
      <c r="AL165" s="2171" t="s">
        <v>392</v>
      </c>
      <c r="AM165" s="2167" t="s">
        <v>1946</v>
      </c>
      <c r="AN165" s="2168">
        <v>43525</v>
      </c>
      <c r="AO165" s="2168">
        <v>43522</v>
      </c>
      <c r="AP165" s="2168">
        <v>43563</v>
      </c>
      <c r="AQ165" s="2188" t="s">
        <v>1947</v>
      </c>
      <c r="AR165" s="2170" t="s">
        <v>1948</v>
      </c>
      <c r="AS165" s="7160" t="s">
        <v>1949</v>
      </c>
      <c r="AT165" s="7161" t="s">
        <v>1950</v>
      </c>
      <c r="AU165" s="2171">
        <v>43800</v>
      </c>
      <c r="AV165" s="2171">
        <v>43800</v>
      </c>
      <c r="AW165" s="2171">
        <v>43831</v>
      </c>
      <c r="AX165" s="2154" t="s">
        <v>1951</v>
      </c>
      <c r="AY165" s="2172"/>
      <c r="AZ165" s="2171"/>
      <c r="BA165" s="2154"/>
      <c r="BB165" s="2171"/>
      <c r="BC165" s="2171"/>
      <c r="BD165" s="2171"/>
      <c r="BE165" s="2154"/>
      <c r="BF165" s="2154"/>
      <c r="BG165" s="4159">
        <v>44743</v>
      </c>
      <c r="BH165" s="2168">
        <v>44743</v>
      </c>
      <c r="BI165" s="2174" t="s">
        <v>1952</v>
      </c>
      <c r="BJ165" s="4159">
        <v>45717</v>
      </c>
      <c r="BK165" s="2168">
        <v>45717</v>
      </c>
      <c r="BL165" s="2184">
        <v>45717</v>
      </c>
      <c r="BM165" s="4159" t="s">
        <v>1953</v>
      </c>
      <c r="BN165" s="2168">
        <v>46327</v>
      </c>
      <c r="BO165" s="2184"/>
      <c r="BP165" s="2151" t="s">
        <v>4320</v>
      </c>
      <c r="BQ165" s="2990" t="s">
        <v>132</v>
      </c>
      <c r="BR165" s="2151" t="s">
        <v>1955</v>
      </c>
      <c r="BS165" s="2151"/>
      <c r="BT165" s="2177">
        <v>45575</v>
      </c>
      <c r="BU165" s="2177">
        <v>45807</v>
      </c>
      <c r="BV165" s="2155" t="s">
        <v>116</v>
      </c>
      <c r="BW165" s="2177">
        <v>45468</v>
      </c>
      <c r="BX165" s="2177">
        <v>45807</v>
      </c>
      <c r="BY165" s="2155" t="s">
        <v>116</v>
      </c>
      <c r="BZ165" s="2177">
        <v>45807</v>
      </c>
      <c r="CA165" s="2177" t="s">
        <v>1956</v>
      </c>
      <c r="CB165" s="2540"/>
      <c r="CC165" s="2513" t="s">
        <v>1957</v>
      </c>
      <c r="CD165" s="12"/>
      <c r="CE165" s="12"/>
      <c r="CF165" s="12"/>
      <c r="CG165" s="18"/>
    </row>
    <row r="166" spans="1:85" ht="51.5" customHeight="1" thickBot="1" x14ac:dyDescent="0.25">
      <c r="A166" s="3686" t="s">
        <v>1958</v>
      </c>
      <c r="B166" s="3687"/>
      <c r="C166" s="3688" t="s">
        <v>1959</v>
      </c>
      <c r="D166" s="3688" t="s">
        <v>1960</v>
      </c>
      <c r="E166" s="3859"/>
      <c r="F166" s="3695"/>
      <c r="G166" s="3695"/>
      <c r="H166" s="3691" t="s">
        <v>89</v>
      </c>
      <c r="I166" s="3695" t="s">
        <v>89</v>
      </c>
      <c r="J166" s="3696">
        <v>44643</v>
      </c>
      <c r="K166" s="3694"/>
      <c r="L166" s="3677"/>
      <c r="M166" s="3846"/>
      <c r="N166" s="3677"/>
      <c r="O166" s="3943"/>
      <c r="P166" s="3696"/>
      <c r="Q166" s="3732"/>
      <c r="R166" s="3698"/>
      <c r="S166" s="3733"/>
      <c r="T166" s="3733"/>
      <c r="U166" s="3794"/>
      <c r="V166" s="3734"/>
      <c r="W166" s="3700" t="str">
        <f t="shared" si="7"/>
        <v>Yes</v>
      </c>
      <c r="X166" s="3701" t="s">
        <v>93</v>
      </c>
      <c r="Y166" s="3688" t="s">
        <v>94</v>
      </c>
      <c r="Z166" s="3688"/>
      <c r="AA166" s="3726" t="s">
        <v>1961</v>
      </c>
      <c r="AB166" s="4255" t="s">
        <v>1962</v>
      </c>
      <c r="AC166" s="3729"/>
      <c r="AD166" s="3706">
        <v>45658</v>
      </c>
      <c r="AE166" s="4145">
        <v>46204</v>
      </c>
      <c r="AF166" s="3705" t="s">
        <v>1963</v>
      </c>
      <c r="AG166" s="3706">
        <v>46204</v>
      </c>
      <c r="AH166" s="3706"/>
      <c r="AI166" s="3706"/>
      <c r="AJ166" s="3735"/>
      <c r="AK166" s="3736"/>
      <c r="AL166" s="3706"/>
      <c r="AM166" s="3705"/>
      <c r="AN166" s="3706"/>
      <c r="AO166" s="3706"/>
      <c r="AP166" s="3706"/>
      <c r="AQ166" s="3696"/>
      <c r="AR166" s="5260"/>
      <c r="AS166" s="5271"/>
      <c r="AT166" s="3694"/>
      <c r="AU166" s="3730"/>
      <c r="AV166" s="3709"/>
      <c r="AW166" s="3709"/>
      <c r="AX166" s="3694"/>
      <c r="AY166" s="3698"/>
      <c r="AZ166" s="3730"/>
      <c r="BA166" s="3698"/>
      <c r="BB166" s="3730"/>
      <c r="BC166" s="3709"/>
      <c r="BD166" s="3709"/>
      <c r="BE166" s="3694"/>
      <c r="BF166" s="3694"/>
      <c r="BG166" s="4089">
        <v>46569</v>
      </c>
      <c r="BH166" s="3706">
        <v>46569</v>
      </c>
      <c r="BI166" s="3706"/>
      <c r="BJ166" s="4088">
        <v>46753</v>
      </c>
      <c r="BK166" s="3728">
        <v>46753</v>
      </c>
      <c r="BL166" s="3711"/>
      <c r="BM166" s="4089">
        <v>47088</v>
      </c>
      <c r="BN166" s="3704">
        <v>47088</v>
      </c>
      <c r="BO166" s="3711"/>
      <c r="BP166" s="3712" t="s">
        <v>1964</v>
      </c>
      <c r="BQ166" s="4182" t="s">
        <v>1965</v>
      </c>
      <c r="BR166" s="3712" t="s">
        <v>1966</v>
      </c>
      <c r="BS166" s="3684"/>
      <c r="BT166" s="3716"/>
      <c r="BU166" s="3716">
        <v>45807</v>
      </c>
      <c r="BV166" s="3696" t="s">
        <v>116</v>
      </c>
      <c r="BW166" s="3716"/>
      <c r="BX166" s="3962">
        <v>45807</v>
      </c>
      <c r="BY166" s="3716" t="s">
        <v>116</v>
      </c>
      <c r="BZ166" s="3963">
        <v>45807</v>
      </c>
      <c r="CA166" s="3716" t="s">
        <v>104</v>
      </c>
      <c r="CB166" s="2149"/>
      <c r="CC166" s="1178"/>
      <c r="CD166" s="1176"/>
      <c r="CE166" s="1176"/>
      <c r="CF166" s="1176"/>
      <c r="CG166" s="1175"/>
    </row>
    <row r="167" spans="1:85" ht="45" customHeight="1" thickTop="1" x14ac:dyDescent="0.2">
      <c r="A167" s="2150" t="s">
        <v>1967</v>
      </c>
      <c r="B167" s="3306"/>
      <c r="C167" s="2151" t="s">
        <v>1968</v>
      </c>
      <c r="D167" s="2152" t="s">
        <v>1969</v>
      </c>
      <c r="E167" s="7116">
        <v>2204</v>
      </c>
      <c r="F167" s="2155">
        <v>2022</v>
      </c>
      <c r="G167" s="2155">
        <v>2037</v>
      </c>
      <c r="H167" s="2154" t="s">
        <v>89</v>
      </c>
      <c r="I167" s="2181" t="s">
        <v>89</v>
      </c>
      <c r="J167" s="2157">
        <v>40989</v>
      </c>
      <c r="K167" s="2157"/>
      <c r="L167" s="2157" t="s">
        <v>90</v>
      </c>
      <c r="M167" s="2182" t="s">
        <v>1970</v>
      </c>
      <c r="N167" s="2157"/>
      <c r="O167" s="2157"/>
      <c r="P167" s="2156">
        <v>45481</v>
      </c>
      <c r="Q167" s="2158">
        <v>45596</v>
      </c>
      <c r="R167" s="2159"/>
      <c r="S167" s="2159"/>
      <c r="T167" s="2159"/>
      <c r="U167" s="3799"/>
      <c r="V167" s="2161"/>
      <c r="W167" s="2162" t="str">
        <f t="shared" si="7"/>
        <v>Yes</v>
      </c>
      <c r="X167" s="2163" t="s">
        <v>93</v>
      </c>
      <c r="Y167" s="2151" t="s">
        <v>94</v>
      </c>
      <c r="Z167" s="2151"/>
      <c r="AA167" s="2924" t="s">
        <v>1971</v>
      </c>
      <c r="AB167" s="2924" t="s">
        <v>1972</v>
      </c>
      <c r="AC167" s="3615"/>
      <c r="AD167" s="2165">
        <v>45444</v>
      </c>
      <c r="AE167" s="3535">
        <v>43374</v>
      </c>
      <c r="AF167" s="2167"/>
      <c r="AG167" s="2168">
        <v>43374</v>
      </c>
      <c r="AH167" s="2168">
        <v>43437</v>
      </c>
      <c r="AI167" s="2168">
        <v>43521</v>
      </c>
      <c r="AJ167" s="3011" t="s">
        <v>1973</v>
      </c>
      <c r="AK167" s="2169" t="s">
        <v>1974</v>
      </c>
      <c r="AL167" s="7117" t="s">
        <v>1975</v>
      </c>
      <c r="AM167" s="7161" t="s">
        <v>343</v>
      </c>
      <c r="AN167" s="2168">
        <v>44348</v>
      </c>
      <c r="AO167" s="2168">
        <v>44407</v>
      </c>
      <c r="AP167" s="2168">
        <v>44470</v>
      </c>
      <c r="AQ167" s="2155"/>
      <c r="AR167" s="2170"/>
      <c r="AS167" s="2171"/>
      <c r="AT167" s="2154"/>
      <c r="AU167" s="2171"/>
      <c r="AV167" s="2171"/>
      <c r="AW167" s="2171"/>
      <c r="AX167" s="2154"/>
      <c r="AY167" s="2172"/>
      <c r="AZ167" s="2171"/>
      <c r="BA167" s="2154"/>
      <c r="BB167" s="2171"/>
      <c r="BC167" s="2171"/>
      <c r="BD167" s="2171"/>
      <c r="BE167" s="2154"/>
      <c r="BF167" s="2154"/>
      <c r="BG167" s="4159" t="s">
        <v>1976</v>
      </c>
      <c r="BH167" s="2168">
        <v>45444</v>
      </c>
      <c r="BI167" s="2184">
        <v>45481</v>
      </c>
      <c r="BJ167" s="4159" t="s">
        <v>1977</v>
      </c>
      <c r="BK167" s="2168">
        <v>45536</v>
      </c>
      <c r="BL167" s="2184">
        <v>45596</v>
      </c>
      <c r="BM167" s="4159">
        <v>45962</v>
      </c>
      <c r="BN167" s="2168">
        <v>45962</v>
      </c>
      <c r="BO167" s="2184"/>
      <c r="BP167" s="2198"/>
      <c r="BQ167" s="2198" t="s">
        <v>4571</v>
      </c>
      <c r="BR167" s="2198" t="s">
        <v>1979</v>
      </c>
      <c r="BS167" s="2198"/>
      <c r="BT167" s="2177">
        <v>45807</v>
      </c>
      <c r="BU167" s="2177">
        <v>45678</v>
      </c>
      <c r="BV167" s="2155" t="s">
        <v>116</v>
      </c>
      <c r="BW167" s="2177">
        <v>45807</v>
      </c>
      <c r="BX167" s="2177">
        <v>45678</v>
      </c>
      <c r="BY167" s="2155" t="s">
        <v>116</v>
      </c>
      <c r="BZ167" s="2177">
        <v>45678</v>
      </c>
      <c r="CA167" s="2177" t="s">
        <v>674</v>
      </c>
      <c r="CB167" s="1409"/>
      <c r="CC167" s="540" t="s">
        <v>105</v>
      </c>
      <c r="CD167" s="12"/>
      <c r="CE167" s="12"/>
      <c r="CF167" s="12"/>
      <c r="CG167" s="18" t="s">
        <v>93</v>
      </c>
    </row>
    <row r="168" spans="1:85" ht="45" customHeight="1" x14ac:dyDescent="0.2">
      <c r="A168" s="3686" t="s">
        <v>1980</v>
      </c>
      <c r="B168" s="3687"/>
      <c r="C168" s="3688" t="s">
        <v>1981</v>
      </c>
      <c r="D168" s="3689" t="s">
        <v>4572</v>
      </c>
      <c r="E168" s="3690" t="s">
        <v>193</v>
      </c>
      <c r="F168" s="3691"/>
      <c r="G168" s="3691"/>
      <c r="H168" s="3692" t="s">
        <v>89</v>
      </c>
      <c r="I168" s="3692" t="s">
        <v>89</v>
      </c>
      <c r="J168" s="3694">
        <v>44280</v>
      </c>
      <c r="K168" s="3694"/>
      <c r="L168" s="3694"/>
      <c r="M168" s="3866"/>
      <c r="N168" s="3694"/>
      <c r="O168" s="3694"/>
      <c r="P168" s="3696"/>
      <c r="Q168" s="3697"/>
      <c r="R168" s="3698"/>
      <c r="S168" s="3698"/>
      <c r="T168" s="3698"/>
      <c r="U168" s="3794"/>
      <c r="V168" s="3699"/>
      <c r="W168" s="3700" t="str">
        <f t="shared" si="7"/>
        <v>Yes</v>
      </c>
      <c r="X168" s="3701" t="s">
        <v>93</v>
      </c>
      <c r="Y168" s="3688" t="s">
        <v>94</v>
      </c>
      <c r="Z168" s="4030"/>
      <c r="AA168" s="3724" t="s">
        <v>1983</v>
      </c>
      <c r="AB168" s="3724" t="s">
        <v>4573</v>
      </c>
      <c r="AC168" s="3703"/>
      <c r="AD168" s="3704">
        <v>45323</v>
      </c>
      <c r="AE168" s="4145" t="s">
        <v>4574</v>
      </c>
      <c r="AF168" s="3705" t="s">
        <v>142</v>
      </c>
      <c r="AG168" s="3705" t="s">
        <v>4575</v>
      </c>
      <c r="AH168" s="3706"/>
      <c r="AI168" s="3706"/>
      <c r="AJ168" s="3713"/>
      <c r="AK168" s="3707"/>
      <c r="AL168" s="3909" t="s">
        <v>4576</v>
      </c>
      <c r="AM168" s="3715" t="s">
        <v>4577</v>
      </c>
      <c r="AN168" s="3706">
        <v>46143</v>
      </c>
      <c r="AO168" s="3706"/>
      <c r="AP168" s="3706"/>
      <c r="AQ168" s="3695"/>
      <c r="AR168" s="3708"/>
      <c r="AS168" s="3709"/>
      <c r="AT168" s="3692"/>
      <c r="AU168" s="3709"/>
      <c r="AV168" s="3709"/>
      <c r="AW168" s="3709"/>
      <c r="AX168" s="3692"/>
      <c r="AY168" s="3710"/>
      <c r="AZ168" s="3709"/>
      <c r="BA168" s="3692"/>
      <c r="BB168" s="3709"/>
      <c r="BC168" s="3709"/>
      <c r="BD168" s="3709"/>
      <c r="BE168" s="3692"/>
      <c r="BF168" s="3692"/>
      <c r="BG168" s="4089" t="s">
        <v>114</v>
      </c>
      <c r="BH168" s="3706" t="s">
        <v>114</v>
      </c>
      <c r="BI168" s="3711"/>
      <c r="BJ168" s="4089">
        <v>46447</v>
      </c>
      <c r="BK168" s="3706">
        <v>46447</v>
      </c>
      <c r="BL168" s="3711"/>
      <c r="BM168" s="4089" t="s">
        <v>114</v>
      </c>
      <c r="BN168" s="3706" t="s">
        <v>114</v>
      </c>
      <c r="BO168" s="3711"/>
      <c r="BP168" s="3870" t="s">
        <v>1987</v>
      </c>
      <c r="BQ168" s="4193" t="s">
        <v>4578</v>
      </c>
      <c r="BR168" s="3870" t="s">
        <v>1989</v>
      </c>
      <c r="BS168" s="3870"/>
      <c r="BT168" s="3716">
        <v>45807</v>
      </c>
      <c r="BU168" s="3716">
        <v>45352</v>
      </c>
      <c r="BV168" s="3695" t="s">
        <v>116</v>
      </c>
      <c r="BW168" s="3716">
        <v>45807</v>
      </c>
      <c r="BX168" s="3716">
        <v>45710</v>
      </c>
      <c r="BY168" s="3695" t="s">
        <v>116</v>
      </c>
      <c r="BZ168" s="3716">
        <v>45710</v>
      </c>
      <c r="CA168" s="3716" t="s">
        <v>4434</v>
      </c>
      <c r="CB168" s="1409"/>
      <c r="CC168" s="540"/>
      <c r="CD168" s="12"/>
      <c r="CE168" s="12"/>
      <c r="CF168" s="12"/>
      <c r="CG168" s="18" t="s">
        <v>93</v>
      </c>
    </row>
    <row r="169" spans="1:85" ht="45" customHeight="1" x14ac:dyDescent="0.2">
      <c r="A169" s="3686" t="s">
        <v>1990</v>
      </c>
      <c r="B169" s="3687"/>
      <c r="C169" s="3688" t="s">
        <v>1991</v>
      </c>
      <c r="D169" s="3689"/>
      <c r="E169" s="3718"/>
      <c r="F169" s="3691"/>
      <c r="G169" s="3691"/>
      <c r="H169" s="3692" t="s">
        <v>89</v>
      </c>
      <c r="I169" s="3693" t="s">
        <v>89</v>
      </c>
      <c r="J169" s="3694">
        <v>45197</v>
      </c>
      <c r="K169" s="3694">
        <v>40591</v>
      </c>
      <c r="L169" s="3694"/>
      <c r="M169" s="3866"/>
      <c r="N169" s="3694"/>
      <c r="O169" s="3694"/>
      <c r="P169" s="3696"/>
      <c r="Q169" s="3697"/>
      <c r="R169" s="3698"/>
      <c r="S169" s="3733"/>
      <c r="T169" s="3733"/>
      <c r="U169" s="3794"/>
      <c r="V169" s="3699"/>
      <c r="W169" s="3700" t="b">
        <f t="shared" si="7"/>
        <v>0</v>
      </c>
      <c r="X169" s="3701" t="s">
        <v>111</v>
      </c>
      <c r="Y169" s="3688" t="s">
        <v>229</v>
      </c>
      <c r="Z169" s="4030"/>
      <c r="AA169" s="4122" t="s">
        <v>1992</v>
      </c>
      <c r="AB169" s="4936" t="s">
        <v>1993</v>
      </c>
      <c r="AC169" s="3703"/>
      <c r="AD169" s="3704">
        <v>45717</v>
      </c>
      <c r="AE169" s="4145"/>
      <c r="AF169" s="3705"/>
      <c r="AG169" s="3706"/>
      <c r="AH169" s="3706"/>
      <c r="AI169" s="3706"/>
      <c r="AJ169" s="3713"/>
      <c r="AK169" s="3707"/>
      <c r="AL169" s="3909"/>
      <c r="AM169" s="3714"/>
      <c r="AN169" s="3706"/>
      <c r="AO169" s="3706"/>
      <c r="AP169" s="3706"/>
      <c r="AQ169" s="3695"/>
      <c r="AR169" s="3708"/>
      <c r="AS169" s="3709"/>
      <c r="AT169" s="3692"/>
      <c r="AU169" s="3709"/>
      <c r="AV169" s="3709"/>
      <c r="AW169" s="3709"/>
      <c r="AX169" s="3692"/>
      <c r="AY169" s="3710"/>
      <c r="AZ169" s="3709"/>
      <c r="BA169" s="3692"/>
      <c r="BB169" s="3709"/>
      <c r="BC169" s="3709"/>
      <c r="BD169" s="3709"/>
      <c r="BE169" s="3692"/>
      <c r="BF169" s="3692"/>
      <c r="BG169" s="4089"/>
      <c r="BH169" s="3706"/>
      <c r="BI169" s="3711"/>
      <c r="BJ169" s="4089"/>
      <c r="BK169" s="3706"/>
      <c r="BL169" s="3711"/>
      <c r="BM169" s="4089"/>
      <c r="BN169" s="3706"/>
      <c r="BO169" s="3711"/>
      <c r="BP169" s="3688" t="s">
        <v>1994</v>
      </c>
      <c r="BQ169" s="4193"/>
      <c r="BR169" s="3870"/>
      <c r="BS169" s="3870"/>
      <c r="BT169" s="3716">
        <v>45807</v>
      </c>
      <c r="BU169" s="3716">
        <v>45902</v>
      </c>
      <c r="BV169" s="3695" t="s">
        <v>116</v>
      </c>
      <c r="BW169" s="3716">
        <v>45807</v>
      </c>
      <c r="BX169" s="3716">
        <v>45902</v>
      </c>
      <c r="BY169" s="3695" t="s">
        <v>116</v>
      </c>
      <c r="BZ169" s="3716">
        <v>45807</v>
      </c>
      <c r="CA169" s="3716" t="s">
        <v>104</v>
      </c>
      <c r="CB169" s="2149"/>
      <c r="CC169" s="2120"/>
      <c r="CD169" s="2683"/>
      <c r="CE169" s="2683"/>
      <c r="CF169" s="2683"/>
      <c r="CG169" s="2684" t="s">
        <v>93</v>
      </c>
    </row>
    <row r="170" spans="1:85" ht="45" customHeight="1" x14ac:dyDescent="0.2">
      <c r="A170" s="3686" t="s">
        <v>1995</v>
      </c>
      <c r="B170" s="3687"/>
      <c r="C170" s="3688" t="s">
        <v>1996</v>
      </c>
      <c r="D170" s="3689"/>
      <c r="E170" s="3690"/>
      <c r="F170" s="3691"/>
      <c r="G170" s="3691"/>
      <c r="H170" s="3692" t="s">
        <v>89</v>
      </c>
      <c r="I170" s="3693" t="s">
        <v>89</v>
      </c>
      <c r="J170" s="3694">
        <v>45497</v>
      </c>
      <c r="K170" s="3694">
        <v>43719</v>
      </c>
      <c r="L170" s="3694"/>
      <c r="M170" s="3866"/>
      <c r="N170" s="3694"/>
      <c r="O170" s="3694" t="s">
        <v>90</v>
      </c>
      <c r="P170" s="3696"/>
      <c r="Q170" s="3697"/>
      <c r="R170" s="3698"/>
      <c r="S170" s="3698"/>
      <c r="T170" s="3698"/>
      <c r="U170" s="3794"/>
      <c r="V170" s="3699"/>
      <c r="W170" s="3700" t="b">
        <f t="shared" si="7"/>
        <v>0</v>
      </c>
      <c r="X170" s="3701" t="s">
        <v>237</v>
      </c>
      <c r="Y170" s="3688" t="s">
        <v>229</v>
      </c>
      <c r="Z170" s="4030"/>
      <c r="AA170" s="4307" t="s">
        <v>1997</v>
      </c>
      <c r="AB170" s="3703"/>
      <c r="AC170" s="3703"/>
      <c r="AD170" s="3704">
        <v>44621</v>
      </c>
      <c r="AE170" s="4145"/>
      <c r="AF170" s="3705"/>
      <c r="AG170" s="3706"/>
      <c r="AH170" s="3706"/>
      <c r="AI170" s="3706"/>
      <c r="AJ170" s="3713"/>
      <c r="AK170" s="3707"/>
      <c r="AL170" s="3709"/>
      <c r="AM170" s="3705"/>
      <c r="AN170" s="3706"/>
      <c r="AO170" s="3706"/>
      <c r="AP170" s="3706"/>
      <c r="AQ170" s="3695"/>
      <c r="AR170" s="3708"/>
      <c r="AS170" s="3709"/>
      <c r="AT170" s="3692"/>
      <c r="AU170" s="3709"/>
      <c r="AV170" s="3709"/>
      <c r="AW170" s="3709"/>
      <c r="AX170" s="3692"/>
      <c r="AY170" s="3710"/>
      <c r="AZ170" s="3709"/>
      <c r="BA170" s="3692"/>
      <c r="BB170" s="3709"/>
      <c r="BC170" s="3709"/>
      <c r="BD170" s="3709"/>
      <c r="BE170" s="3692"/>
      <c r="BF170" s="3692"/>
      <c r="BG170" s="4089"/>
      <c r="BH170" s="3706"/>
      <c r="BI170" s="3711"/>
      <c r="BJ170" s="4089"/>
      <c r="BK170" s="3706"/>
      <c r="BL170" s="3711"/>
      <c r="BM170" s="4089"/>
      <c r="BN170" s="3706"/>
      <c r="BO170" s="3711"/>
      <c r="BP170" s="3688" t="s">
        <v>1994</v>
      </c>
      <c r="BQ170" s="4182"/>
      <c r="BR170" s="3688" t="s">
        <v>1998</v>
      </c>
      <c r="BS170" s="3688"/>
      <c r="BT170" s="3716">
        <v>45938</v>
      </c>
      <c r="BU170" s="3716">
        <v>44848</v>
      </c>
      <c r="BV170" s="3695" t="s">
        <v>116</v>
      </c>
      <c r="BW170" s="3716">
        <v>45807</v>
      </c>
      <c r="BX170" s="3716">
        <v>44848</v>
      </c>
      <c r="BY170" s="3695" t="s">
        <v>116</v>
      </c>
      <c r="BZ170" s="3716">
        <v>45807</v>
      </c>
      <c r="CA170" s="3716" t="s">
        <v>104</v>
      </c>
      <c r="CB170" s="2185"/>
      <c r="CC170" s="2186" t="s">
        <v>1999</v>
      </c>
      <c r="CD170" s="12"/>
      <c r="CE170" s="12"/>
      <c r="CF170" s="12"/>
      <c r="CG170" s="18"/>
    </row>
    <row r="171" spans="1:85" s="2685" customFormat="1" ht="45" customHeight="1" x14ac:dyDescent="0.2">
      <c r="A171" s="1688" t="s">
        <v>2000</v>
      </c>
      <c r="B171" s="3307"/>
      <c r="C171" s="2275" t="s">
        <v>2001</v>
      </c>
      <c r="D171" s="1689" t="s">
        <v>1020</v>
      </c>
      <c r="E171" s="1704">
        <v>1367</v>
      </c>
      <c r="F171" s="1666">
        <v>2011</v>
      </c>
      <c r="G171" s="1666">
        <v>2031</v>
      </c>
      <c r="H171" s="1680" t="s">
        <v>89</v>
      </c>
      <c r="I171" s="1691" t="s">
        <v>194</v>
      </c>
      <c r="J171" s="1668">
        <v>42565</v>
      </c>
      <c r="K171" s="1668"/>
      <c r="L171" s="1668"/>
      <c r="M171" s="2006"/>
      <c r="N171" s="1668"/>
      <c r="O171" s="1668"/>
      <c r="P171" s="1667"/>
      <c r="Q171" s="1705"/>
      <c r="R171" s="1669"/>
      <c r="S171" s="1669"/>
      <c r="T171" s="1669"/>
      <c r="U171" s="3793">
        <v>43647</v>
      </c>
      <c r="V171" s="2316" t="s">
        <v>1022</v>
      </c>
      <c r="W171" s="1695" t="str">
        <f t="shared" si="7"/>
        <v>Yes</v>
      </c>
      <c r="X171" s="1672" t="s">
        <v>93</v>
      </c>
      <c r="Y171" s="1376" t="s">
        <v>267</v>
      </c>
      <c r="Z171" s="3208"/>
      <c r="AA171" s="2312" t="s">
        <v>1023</v>
      </c>
      <c r="AB171" s="2312"/>
      <c r="AC171" s="2312"/>
      <c r="AD171" s="1682">
        <v>43678</v>
      </c>
      <c r="AE171" s="4147" t="s">
        <v>873</v>
      </c>
      <c r="AF171" s="1676" t="s">
        <v>1024</v>
      </c>
      <c r="AG171" s="1674">
        <v>44378</v>
      </c>
      <c r="AH171" s="1674"/>
      <c r="AI171" s="1674"/>
      <c r="AJ171" s="3006"/>
      <c r="AK171" s="1677"/>
      <c r="AL171" s="7165"/>
      <c r="AM171" s="7141"/>
      <c r="AN171" s="1674"/>
      <c r="AO171" s="1674"/>
      <c r="AP171" s="1674"/>
      <c r="AQ171" s="1666"/>
      <c r="AR171" s="1697"/>
      <c r="AS171" s="1679"/>
      <c r="AT171" s="1680"/>
      <c r="AU171" s="1679"/>
      <c r="AV171" s="1679"/>
      <c r="AW171" s="1679"/>
      <c r="AX171" s="1680"/>
      <c r="AY171" s="1698"/>
      <c r="AZ171" s="1679"/>
      <c r="BA171" s="1680"/>
      <c r="BB171" s="1679"/>
      <c r="BC171" s="1679"/>
      <c r="BD171" s="1679"/>
      <c r="BE171" s="1680"/>
      <c r="BF171" s="1680"/>
      <c r="BG171" s="4158" t="s">
        <v>1025</v>
      </c>
      <c r="BH171" s="1674">
        <v>44743</v>
      </c>
      <c r="BI171" s="1683"/>
      <c r="BJ171" s="4158" t="s">
        <v>316</v>
      </c>
      <c r="BK171" s="1674">
        <v>45017</v>
      </c>
      <c r="BL171" s="1683"/>
      <c r="BM171" s="4158" t="s">
        <v>1026</v>
      </c>
      <c r="BN171" s="1674">
        <v>45292</v>
      </c>
      <c r="BO171" s="1683"/>
      <c r="BP171" s="1376" t="s">
        <v>1027</v>
      </c>
      <c r="BQ171" s="4184"/>
      <c r="BR171" s="2300"/>
      <c r="BS171" s="1703"/>
      <c r="BT171" s="1684">
        <v>44547</v>
      </c>
      <c r="BU171" s="1684"/>
      <c r="BV171" s="1666" t="s">
        <v>116</v>
      </c>
      <c r="BW171" s="1684">
        <v>44547</v>
      </c>
      <c r="BX171" s="1684">
        <v>44278</v>
      </c>
      <c r="BY171" s="1666" t="s">
        <v>116</v>
      </c>
      <c r="BZ171" s="1684"/>
      <c r="CA171" s="2319" t="s">
        <v>117</v>
      </c>
      <c r="CB171" s="1684"/>
      <c r="CC171" s="1376" t="s">
        <v>105</v>
      </c>
      <c r="CD171" s="12"/>
      <c r="CE171" s="12"/>
      <c r="CF171" s="12"/>
      <c r="CG171" s="18"/>
    </row>
    <row r="172" spans="1:85" ht="45" customHeight="1" x14ac:dyDescent="0.2">
      <c r="A172" s="3686" t="s">
        <v>2002</v>
      </c>
      <c r="B172" s="3687"/>
      <c r="C172" s="3688" t="s">
        <v>2003</v>
      </c>
      <c r="D172" s="3689" t="s">
        <v>2004</v>
      </c>
      <c r="E172" s="3690" t="s">
        <v>193</v>
      </c>
      <c r="F172" s="3691"/>
      <c r="G172" s="3691"/>
      <c r="H172" s="3692" t="s">
        <v>89</v>
      </c>
      <c r="I172" s="3693" t="s">
        <v>89</v>
      </c>
      <c r="J172" s="3694">
        <v>45378</v>
      </c>
      <c r="K172" s="3694">
        <v>40752</v>
      </c>
      <c r="L172" s="3694" t="s">
        <v>90</v>
      </c>
      <c r="M172" s="3866" t="s">
        <v>515</v>
      </c>
      <c r="N172" s="3694"/>
      <c r="O172" s="3694"/>
      <c r="P172" s="3696"/>
      <c r="Q172" s="3697"/>
      <c r="R172" s="3698"/>
      <c r="S172" s="3733"/>
      <c r="T172" s="3733"/>
      <c r="U172" s="3794"/>
      <c r="V172" s="3699"/>
      <c r="W172" s="3700" t="str">
        <f t="shared" si="7"/>
        <v>Yes</v>
      </c>
      <c r="X172" s="3701" t="s">
        <v>93</v>
      </c>
      <c r="Y172" s="3688" t="s">
        <v>94</v>
      </c>
      <c r="Z172" s="4030"/>
      <c r="AA172" s="3724" t="s">
        <v>2005</v>
      </c>
      <c r="AB172" s="3724" t="s">
        <v>2006</v>
      </c>
      <c r="AC172" s="3703"/>
      <c r="AD172" s="3704">
        <v>45717</v>
      </c>
      <c r="AE172" s="4145">
        <v>46143</v>
      </c>
      <c r="AF172" s="3705" t="s">
        <v>1963</v>
      </c>
      <c r="AG172" s="3706">
        <v>46143</v>
      </c>
      <c r="AH172" s="3706"/>
      <c r="AI172" s="3706"/>
      <c r="AJ172" s="3908"/>
      <c r="AK172" s="3707"/>
      <c r="AL172" s="3909"/>
      <c r="AM172" s="3714"/>
      <c r="AN172" s="3706"/>
      <c r="AO172" s="3706"/>
      <c r="AP172" s="3706"/>
      <c r="AQ172" s="3695"/>
      <c r="AR172" s="3708"/>
      <c r="AS172" s="3709"/>
      <c r="AT172" s="3692"/>
      <c r="AU172" s="3709"/>
      <c r="AV172" s="3709"/>
      <c r="AW172" s="3709"/>
      <c r="AX172" s="3692"/>
      <c r="AY172" s="3710"/>
      <c r="AZ172" s="3709"/>
      <c r="BA172" s="3692"/>
      <c r="BB172" s="3709"/>
      <c r="BC172" s="3709"/>
      <c r="BD172" s="3709"/>
      <c r="BE172" s="3692"/>
      <c r="BF172" s="3692"/>
      <c r="BG172" s="4089">
        <v>46753</v>
      </c>
      <c r="BH172" s="3706">
        <v>46753</v>
      </c>
      <c r="BI172" s="3711"/>
      <c r="BJ172" s="4089">
        <v>46844</v>
      </c>
      <c r="BK172" s="3706">
        <v>46844</v>
      </c>
      <c r="BL172" s="3711"/>
      <c r="BM172" s="4089">
        <v>47058</v>
      </c>
      <c r="BN172" s="3706">
        <v>47058</v>
      </c>
      <c r="BO172" s="3711"/>
      <c r="BP172" s="3720" t="s">
        <v>2007</v>
      </c>
      <c r="BQ172" s="4190" t="s">
        <v>2008</v>
      </c>
      <c r="BR172" s="3720"/>
      <c r="BS172" s="3688"/>
      <c r="BT172" s="3716">
        <v>44673</v>
      </c>
      <c r="BU172" s="3716">
        <v>45807</v>
      </c>
      <c r="BV172" s="3695" t="s">
        <v>116</v>
      </c>
      <c r="BW172" s="3716"/>
      <c r="BX172" s="3716">
        <v>45807</v>
      </c>
      <c r="BY172" s="3695" t="s">
        <v>116</v>
      </c>
      <c r="BZ172" s="3716">
        <v>45807</v>
      </c>
      <c r="CA172" s="3716" t="s">
        <v>104</v>
      </c>
      <c r="CB172" s="2177"/>
      <c r="CC172" s="2151" t="s">
        <v>2009</v>
      </c>
      <c r="CD172" s="12"/>
      <c r="CE172" s="12"/>
      <c r="CF172" s="12"/>
      <c r="CG172" s="18"/>
    </row>
    <row r="173" spans="1:85" ht="45" customHeight="1" x14ac:dyDescent="0.2">
      <c r="A173" s="1412" t="s">
        <v>2010</v>
      </c>
      <c r="B173" s="3304"/>
      <c r="C173" s="1381" t="s">
        <v>2011</v>
      </c>
      <c r="D173" s="1380" t="s">
        <v>205</v>
      </c>
      <c r="E173" s="7352">
        <v>2157</v>
      </c>
      <c r="F173" s="1387">
        <v>2019</v>
      </c>
      <c r="G173" s="1387">
        <v>2041</v>
      </c>
      <c r="H173" s="1413" t="s">
        <v>89</v>
      </c>
      <c r="I173" s="1387" t="s">
        <v>89</v>
      </c>
      <c r="J173" s="1388">
        <v>41016</v>
      </c>
      <c r="K173" s="1388"/>
      <c r="L173" s="1388"/>
      <c r="M173" s="2003"/>
      <c r="N173" s="1388"/>
      <c r="O173" s="1388"/>
      <c r="P173" s="1388"/>
      <c r="Q173" s="1415"/>
      <c r="R173" s="1416"/>
      <c r="S173" s="1416"/>
      <c r="T173" s="1416"/>
      <c r="U173" s="3792"/>
      <c r="V173" s="1417"/>
      <c r="W173" s="1391" t="str">
        <f t="shared" si="7"/>
        <v>Yes</v>
      </c>
      <c r="X173" s="1392" t="s">
        <v>93</v>
      </c>
      <c r="Y173" s="108" t="s">
        <v>94</v>
      </c>
      <c r="Z173" s="1449"/>
      <c r="AA173" s="216" t="s">
        <v>2012</v>
      </c>
      <c r="AB173" s="216" t="s">
        <v>2013</v>
      </c>
      <c r="AC173" s="2967"/>
      <c r="AD173" s="1418">
        <v>45689</v>
      </c>
      <c r="AE173" s="1570" t="s">
        <v>2014</v>
      </c>
      <c r="AF173" s="1419" t="s">
        <v>2015</v>
      </c>
      <c r="AG173" s="1396">
        <v>43617</v>
      </c>
      <c r="AH173" s="1397">
        <v>43586</v>
      </c>
      <c r="AI173" s="1397">
        <v>43677</v>
      </c>
      <c r="AJ173" s="3008" t="s">
        <v>2016</v>
      </c>
      <c r="AK173" s="1399" t="s">
        <v>2017</v>
      </c>
      <c r="AL173" s="7368" t="s">
        <v>2018</v>
      </c>
      <c r="AM173" s="7369" t="s">
        <v>2019</v>
      </c>
      <c r="AN173" s="1396">
        <v>44317</v>
      </c>
      <c r="AO173" s="1397">
        <v>44376</v>
      </c>
      <c r="AP173" s="1397">
        <v>44469</v>
      </c>
      <c r="AQ173" s="132" t="s">
        <v>2020</v>
      </c>
      <c r="AR173" s="1400"/>
      <c r="AS173" s="1420" t="s">
        <v>663</v>
      </c>
      <c r="AT173" s="1421" t="s">
        <v>2021</v>
      </c>
      <c r="AU173" s="1422">
        <v>44835</v>
      </c>
      <c r="AV173" s="1423">
        <v>44893</v>
      </c>
      <c r="AW173" s="1423">
        <v>44985</v>
      </c>
      <c r="AX173" s="4317" t="s">
        <v>2022</v>
      </c>
      <c r="AY173" s="1425"/>
      <c r="AZ173" s="1420" t="s">
        <v>4322</v>
      </c>
      <c r="BA173" s="1421" t="s">
        <v>2024</v>
      </c>
      <c r="BB173" s="1422">
        <v>45870</v>
      </c>
      <c r="BC173" s="1423"/>
      <c r="BD173" s="1423"/>
      <c r="BE173" s="1424"/>
      <c r="BF173" s="1424"/>
      <c r="BG173" s="4085" t="s">
        <v>4323</v>
      </c>
      <c r="BH173" s="1396">
        <v>45962</v>
      </c>
      <c r="BI173" s="1445"/>
      <c r="BJ173" s="4173" t="s">
        <v>175</v>
      </c>
      <c r="BK173" s="1547">
        <v>46235</v>
      </c>
      <c r="BL173" s="1445"/>
      <c r="BM173" s="4085" t="s">
        <v>176</v>
      </c>
      <c r="BN173" s="1396">
        <v>46600</v>
      </c>
      <c r="BO173" s="1408"/>
      <c r="BP173" s="540" t="s">
        <v>4324</v>
      </c>
      <c r="BQ173" s="627" t="s">
        <v>4325</v>
      </c>
      <c r="BR173" s="540" t="s">
        <v>2026</v>
      </c>
      <c r="BS173" s="2238"/>
      <c r="BT173" s="1409">
        <v>45936</v>
      </c>
      <c r="BU173" s="1409">
        <v>45807</v>
      </c>
      <c r="BV173" s="1410" t="s">
        <v>116</v>
      </c>
      <c r="BW173" s="1409">
        <v>45936</v>
      </c>
      <c r="BX173" s="1409">
        <v>45807</v>
      </c>
      <c r="BY173" s="1410" t="s">
        <v>116</v>
      </c>
      <c r="BZ173" s="1409">
        <v>45936</v>
      </c>
      <c r="CA173" s="1409" t="s">
        <v>262</v>
      </c>
      <c r="CB173" s="1409"/>
      <c r="CC173" s="540" t="s">
        <v>2028</v>
      </c>
      <c r="CD173" s="12"/>
      <c r="CE173" s="12"/>
      <c r="CF173" s="12"/>
      <c r="CG173" s="18"/>
    </row>
    <row r="174" spans="1:85" ht="45" customHeight="1" x14ac:dyDescent="0.2">
      <c r="A174" s="3686" t="s">
        <v>2029</v>
      </c>
      <c r="B174" s="3687"/>
      <c r="C174" s="3688" t="s">
        <v>2030</v>
      </c>
      <c r="D174" s="3689" t="s">
        <v>3786</v>
      </c>
      <c r="E174" s="3690">
        <v>2343</v>
      </c>
      <c r="F174" s="3691" t="s">
        <v>1211</v>
      </c>
      <c r="G174" s="3695">
        <v>2043</v>
      </c>
      <c r="H174" s="3692" t="s">
        <v>89</v>
      </c>
      <c r="I174" s="3692" t="s">
        <v>89</v>
      </c>
      <c r="J174" s="3694">
        <v>43523</v>
      </c>
      <c r="K174" s="3694"/>
      <c r="L174" s="1389"/>
      <c r="M174" s="2002"/>
      <c r="N174" s="1389"/>
      <c r="O174" s="3694"/>
      <c r="P174" s="3696"/>
      <c r="Q174" s="3697"/>
      <c r="R174" s="3698"/>
      <c r="S174" s="3698"/>
      <c r="T174" s="3698"/>
      <c r="U174" s="3794"/>
      <c r="V174" s="3699"/>
      <c r="W174" s="3700" t="str">
        <f t="shared" si="7"/>
        <v>Yes</v>
      </c>
      <c r="X174" s="3701" t="s">
        <v>93</v>
      </c>
      <c r="Y174" s="3688" t="s">
        <v>94</v>
      </c>
      <c r="Z174" s="4030"/>
      <c r="AA174" s="3724" t="s">
        <v>2032</v>
      </c>
      <c r="AB174" s="5166" t="s">
        <v>2033</v>
      </c>
      <c r="AC174" s="3703"/>
      <c r="AD174" s="3704">
        <v>45352</v>
      </c>
      <c r="AE174" s="4145" t="s">
        <v>4579</v>
      </c>
      <c r="AF174" s="3705" t="s">
        <v>4580</v>
      </c>
      <c r="AG174" s="3706">
        <v>45505</v>
      </c>
      <c r="AH174" s="3706">
        <v>45621</v>
      </c>
      <c r="AI174" s="3706">
        <v>45716</v>
      </c>
      <c r="AJ174" s="3713"/>
      <c r="AK174" s="3707"/>
      <c r="AL174" s="3709">
        <v>45962</v>
      </c>
      <c r="AM174" s="3705" t="s">
        <v>343</v>
      </c>
      <c r="AN174" s="3706">
        <v>45962</v>
      </c>
      <c r="AO174" s="3706"/>
      <c r="AP174" s="3706"/>
      <c r="AQ174" s="3695"/>
      <c r="AR174" s="3708"/>
      <c r="AS174" s="3709"/>
      <c r="AT174" s="3692"/>
      <c r="AU174" s="3709"/>
      <c r="AV174" s="3709"/>
      <c r="AW174" s="3709"/>
      <c r="AX174" s="3692"/>
      <c r="AY174" s="3710"/>
      <c r="AZ174" s="3709"/>
      <c r="BA174" s="3692"/>
      <c r="BB174" s="3709"/>
      <c r="BC174" s="3709"/>
      <c r="BD174" s="3709"/>
      <c r="BE174" s="3692"/>
      <c r="BF174" s="3692"/>
      <c r="BG174" s="4089">
        <v>46327</v>
      </c>
      <c r="BH174" s="3706">
        <v>46327</v>
      </c>
      <c r="BI174" s="3711"/>
      <c r="BJ174" s="4089">
        <v>46447</v>
      </c>
      <c r="BK174" s="3706">
        <v>46447</v>
      </c>
      <c r="BL174" s="3711"/>
      <c r="BM174" s="4089">
        <v>46722</v>
      </c>
      <c r="BN174" s="3706">
        <v>46722</v>
      </c>
      <c r="BO174" s="3711"/>
      <c r="BP174" s="3688" t="s">
        <v>4581</v>
      </c>
      <c r="BQ174" s="4694" t="s">
        <v>4582</v>
      </c>
      <c r="BR174" s="3688" t="s">
        <v>2037</v>
      </c>
      <c r="BS174" s="2238"/>
      <c r="BT174" s="3716">
        <v>45807</v>
      </c>
      <c r="BU174" s="3716">
        <v>45427</v>
      </c>
      <c r="BV174" s="3695" t="s">
        <v>116</v>
      </c>
      <c r="BW174" s="3716">
        <v>45687</v>
      </c>
      <c r="BX174" s="3716">
        <v>45807</v>
      </c>
      <c r="BY174" s="3695" t="s">
        <v>116</v>
      </c>
      <c r="BZ174" s="3716">
        <v>45807</v>
      </c>
      <c r="CA174" s="3716" t="s">
        <v>104</v>
      </c>
      <c r="CB174" s="1409"/>
      <c r="CC174" s="540"/>
      <c r="CD174" s="12"/>
      <c r="CE174" s="12"/>
      <c r="CF174" s="12"/>
      <c r="CG174" s="18"/>
    </row>
    <row r="175" spans="1:85" ht="45" customHeight="1" x14ac:dyDescent="0.2">
      <c r="A175" s="3686" t="s">
        <v>2038</v>
      </c>
      <c r="B175" s="3687"/>
      <c r="C175" s="3688" t="s">
        <v>2039</v>
      </c>
      <c r="D175" s="3689" t="s">
        <v>2040</v>
      </c>
      <c r="E175" s="3690" t="s">
        <v>226</v>
      </c>
      <c r="F175" s="3691"/>
      <c r="G175" s="3691"/>
      <c r="H175" s="3692"/>
      <c r="I175" s="3695"/>
      <c r="J175" s="3696">
        <v>42375</v>
      </c>
      <c r="K175" s="3696"/>
      <c r="L175" s="3696"/>
      <c r="M175" s="3735"/>
      <c r="N175" s="3696"/>
      <c r="O175" s="3696"/>
      <c r="P175" s="3696"/>
      <c r="Q175" s="3697"/>
      <c r="R175" s="3698"/>
      <c r="S175" s="3698"/>
      <c r="T175" s="3698"/>
      <c r="U175" s="3794">
        <v>45292</v>
      </c>
      <c r="V175" s="3699" t="s">
        <v>1577</v>
      </c>
      <c r="W175" s="3700" t="b">
        <f t="shared" si="7"/>
        <v>0</v>
      </c>
      <c r="X175" s="3701" t="s">
        <v>228</v>
      </c>
      <c r="Y175" s="3688" t="s">
        <v>94</v>
      </c>
      <c r="Z175" s="4030"/>
      <c r="AA175" s="4272" t="s">
        <v>2041</v>
      </c>
      <c r="AB175" s="4272" t="s">
        <v>2042</v>
      </c>
      <c r="AC175" s="3703"/>
      <c r="AD175" s="3704">
        <v>45717</v>
      </c>
      <c r="AE175" s="4145"/>
      <c r="AF175" s="3705"/>
      <c r="AG175" s="3706"/>
      <c r="AH175" s="3706"/>
      <c r="AI175" s="3706"/>
      <c r="AJ175" s="3713"/>
      <c r="AK175" s="3707"/>
      <c r="AL175" s="3909"/>
      <c r="AM175" s="3714"/>
      <c r="AN175" s="3706"/>
      <c r="AO175" s="3706"/>
      <c r="AP175" s="3706"/>
      <c r="AQ175" s="3695"/>
      <c r="AR175" s="3708"/>
      <c r="AS175" s="3709"/>
      <c r="AT175" s="3692"/>
      <c r="AU175" s="3709"/>
      <c r="AV175" s="3709"/>
      <c r="AW175" s="3709"/>
      <c r="AX175" s="3692"/>
      <c r="AY175" s="3710"/>
      <c r="AZ175" s="3709"/>
      <c r="BA175" s="3692"/>
      <c r="BB175" s="3709"/>
      <c r="BC175" s="3709"/>
      <c r="BD175" s="3709"/>
      <c r="BE175" s="3692"/>
      <c r="BF175" s="3692"/>
      <c r="BG175" s="4089"/>
      <c r="BH175" s="3706"/>
      <c r="BI175" s="3711"/>
      <c r="BJ175" s="4089"/>
      <c r="BK175" s="3706"/>
      <c r="BL175" s="3711"/>
      <c r="BM175" s="4089"/>
      <c r="BN175" s="3706"/>
      <c r="BO175" s="3711"/>
      <c r="BP175" s="5359" t="s">
        <v>2043</v>
      </c>
      <c r="BQ175" s="5359" t="s">
        <v>2044</v>
      </c>
      <c r="BR175" s="4567"/>
      <c r="BS175" s="3688"/>
      <c r="BT175" s="3716">
        <v>45680</v>
      </c>
      <c r="BU175" s="3716">
        <v>45807</v>
      </c>
      <c r="BV175" s="3695" t="s">
        <v>116</v>
      </c>
      <c r="BW175" s="3716">
        <v>45807</v>
      </c>
      <c r="BX175" s="3716"/>
      <c r="BY175" s="3695" t="s">
        <v>116</v>
      </c>
      <c r="BZ175" s="3716">
        <v>45807</v>
      </c>
      <c r="CA175" s="3716" t="s">
        <v>104</v>
      </c>
      <c r="CB175" s="1409"/>
      <c r="CC175" s="540" t="s">
        <v>2045</v>
      </c>
      <c r="CD175" s="12"/>
      <c r="CE175" s="12"/>
      <c r="CF175" s="12"/>
      <c r="CG175" s="18"/>
    </row>
    <row r="176" spans="1:85" ht="45" customHeight="1" x14ac:dyDescent="0.2">
      <c r="A176" s="3686" t="s">
        <v>2046</v>
      </c>
      <c r="B176" s="3687"/>
      <c r="C176" s="3688" t="s">
        <v>2047</v>
      </c>
      <c r="D176" s="3868" t="s">
        <v>635</v>
      </c>
      <c r="E176" s="3690" t="s">
        <v>193</v>
      </c>
      <c r="F176" s="3691"/>
      <c r="G176" s="3691"/>
      <c r="H176" s="3692" t="s">
        <v>89</v>
      </c>
      <c r="I176" s="3692" t="s">
        <v>89</v>
      </c>
      <c r="J176" s="3694">
        <v>44335</v>
      </c>
      <c r="K176" s="3694">
        <v>40471</v>
      </c>
      <c r="L176" s="3694"/>
      <c r="M176" s="3866"/>
      <c r="N176" s="3694"/>
      <c r="O176" s="3694"/>
      <c r="P176" s="3696"/>
      <c r="Q176" s="3697"/>
      <c r="R176" s="3698"/>
      <c r="S176" s="3698"/>
      <c r="T176" s="3698"/>
      <c r="U176" s="3794"/>
      <c r="V176" s="3699"/>
      <c r="W176" s="3700" t="str">
        <f t="shared" si="7"/>
        <v>Yes</v>
      </c>
      <c r="X176" s="3701" t="s">
        <v>93</v>
      </c>
      <c r="Y176" s="3688" t="s">
        <v>94</v>
      </c>
      <c r="Z176" s="4030"/>
      <c r="AA176" s="4122"/>
      <c r="AB176" s="3657" t="s">
        <v>2048</v>
      </c>
      <c r="AC176" s="3703"/>
      <c r="AD176" s="3704">
        <v>45689</v>
      </c>
      <c r="AE176" s="4145" t="s">
        <v>331</v>
      </c>
      <c r="AF176" s="3705" t="s">
        <v>2049</v>
      </c>
      <c r="AG176" s="3706">
        <v>46143</v>
      </c>
      <c r="AH176" s="3706"/>
      <c r="AI176" s="3706"/>
      <c r="AJ176" s="3713"/>
      <c r="AK176" s="3707"/>
      <c r="AL176" s="3909"/>
      <c r="AM176" s="3714"/>
      <c r="AN176" s="3706"/>
      <c r="AO176" s="3706"/>
      <c r="AP176" s="3706"/>
      <c r="AQ176" s="3695"/>
      <c r="AR176" s="3708"/>
      <c r="AS176" s="3709"/>
      <c r="AT176" s="3692"/>
      <c r="AU176" s="3706"/>
      <c r="AV176" s="3709"/>
      <c r="AW176" s="3709"/>
      <c r="AX176" s="3692"/>
      <c r="AY176" s="3710"/>
      <c r="AZ176" s="3709"/>
      <c r="BA176" s="3692"/>
      <c r="BB176" s="3709"/>
      <c r="BC176" s="3709"/>
      <c r="BD176" s="3709"/>
      <c r="BE176" s="3692"/>
      <c r="BF176" s="3692"/>
      <c r="BG176" s="4089" t="s">
        <v>2050</v>
      </c>
      <c r="BH176" s="3706">
        <v>46508</v>
      </c>
      <c r="BI176" s="3711"/>
      <c r="BJ176" s="4089">
        <v>46692</v>
      </c>
      <c r="BK176" s="3706">
        <v>46692</v>
      </c>
      <c r="BL176" s="3711"/>
      <c r="BM176" s="4089">
        <v>46966</v>
      </c>
      <c r="BN176" s="3706">
        <v>46966</v>
      </c>
      <c r="BO176" s="3711"/>
      <c r="BP176" s="3712"/>
      <c r="BQ176" s="4003" t="s">
        <v>132</v>
      </c>
      <c r="BR176" s="3869"/>
      <c r="BS176" s="3870"/>
      <c r="BT176" s="3716">
        <v>45807</v>
      </c>
      <c r="BU176" s="3716">
        <v>45700</v>
      </c>
      <c r="BV176" s="3695" t="s">
        <v>116</v>
      </c>
      <c r="BW176" s="3716">
        <v>45807</v>
      </c>
      <c r="BX176" s="3716">
        <v>45700</v>
      </c>
      <c r="BY176" s="3695" t="s">
        <v>116</v>
      </c>
      <c r="BZ176" s="3716">
        <v>45687</v>
      </c>
      <c r="CA176" s="3716" t="s">
        <v>104</v>
      </c>
      <c r="CB176" s="1409"/>
      <c r="CC176" s="540"/>
      <c r="CD176" s="12"/>
      <c r="CE176" s="12"/>
      <c r="CF176" s="12"/>
      <c r="CG176" s="18" t="s">
        <v>93</v>
      </c>
    </row>
    <row r="177" spans="1:85" ht="45" customHeight="1" x14ac:dyDescent="0.2">
      <c r="A177" s="3686" t="s">
        <v>2051</v>
      </c>
      <c r="B177" s="3687"/>
      <c r="C177" s="3688" t="s">
        <v>2052</v>
      </c>
      <c r="D177" s="3689" t="s">
        <v>2053</v>
      </c>
      <c r="E177" s="3690" t="s">
        <v>193</v>
      </c>
      <c r="F177" s="3691"/>
      <c r="G177" s="3691"/>
      <c r="H177" s="3692" t="s">
        <v>89</v>
      </c>
      <c r="I177" s="3692" t="s">
        <v>89</v>
      </c>
      <c r="J177" s="3694">
        <v>44461</v>
      </c>
      <c r="K177" s="3694">
        <v>42270</v>
      </c>
      <c r="L177" s="3694"/>
      <c r="M177" s="3866"/>
      <c r="N177" s="3694"/>
      <c r="O177" s="3694"/>
      <c r="P177" s="3696"/>
      <c r="Q177" s="3697"/>
      <c r="R177" s="3698"/>
      <c r="S177" s="3698"/>
      <c r="T177" s="3698"/>
      <c r="U177" s="3794"/>
      <c r="V177" s="3699"/>
      <c r="W177" s="3700" t="str">
        <f t="shared" si="7"/>
        <v>Yes</v>
      </c>
      <c r="X177" s="3701" t="s">
        <v>93</v>
      </c>
      <c r="Y177" s="3688" t="s">
        <v>94</v>
      </c>
      <c r="Z177" s="4030"/>
      <c r="AA177" s="3724" t="s">
        <v>2054</v>
      </c>
      <c r="AB177" s="4272" t="s">
        <v>4583</v>
      </c>
      <c r="AC177" s="3703"/>
      <c r="AD177" s="3704">
        <v>45413</v>
      </c>
      <c r="AE177" s="4145">
        <v>46082</v>
      </c>
      <c r="AF177" s="3705" t="s">
        <v>219</v>
      </c>
      <c r="AG177" s="3706">
        <v>46082</v>
      </c>
      <c r="AH177" s="3706"/>
      <c r="AI177" s="3706"/>
      <c r="AJ177" s="3713"/>
      <c r="AK177" s="3707"/>
      <c r="AL177" s="3909">
        <v>46266</v>
      </c>
      <c r="AM177" s="3714" t="s">
        <v>219</v>
      </c>
      <c r="AN177" s="3706">
        <v>46266</v>
      </c>
      <c r="AO177" s="3706"/>
      <c r="AP177" s="3706"/>
      <c r="AQ177" s="3695"/>
      <c r="AR177" s="3708"/>
      <c r="AS177" s="3709"/>
      <c r="AT177" s="3692"/>
      <c r="AU177" s="3709"/>
      <c r="AV177" s="3709"/>
      <c r="AW177" s="3709"/>
      <c r="AX177" s="3692"/>
      <c r="AY177" s="3710"/>
      <c r="AZ177" s="3709"/>
      <c r="BA177" s="3692"/>
      <c r="BB177" s="3709"/>
      <c r="BC177" s="3709"/>
      <c r="BD177" s="3709"/>
      <c r="BE177" s="3692"/>
      <c r="BF177" s="3692"/>
      <c r="BG177" s="4089">
        <v>46753</v>
      </c>
      <c r="BH177" s="3706">
        <v>46753</v>
      </c>
      <c r="BI177" s="3711"/>
      <c r="BJ177" s="4089">
        <v>46966</v>
      </c>
      <c r="BK177" s="3706">
        <v>46966</v>
      </c>
      <c r="BL177" s="3711"/>
      <c r="BM177" s="4089">
        <v>47178</v>
      </c>
      <c r="BN177" s="3706">
        <v>47178</v>
      </c>
      <c r="BO177" s="3711"/>
      <c r="BP177" s="3688" t="s">
        <v>4584</v>
      </c>
      <c r="BQ177" s="4182" t="s">
        <v>1417</v>
      </c>
      <c r="BR177" s="3688"/>
      <c r="BS177" s="3688"/>
      <c r="BT177" s="3716">
        <v>45320</v>
      </c>
      <c r="BU177" s="3716">
        <v>45807</v>
      </c>
      <c r="BV177" s="3695" t="s">
        <v>116</v>
      </c>
      <c r="BW177" s="3716"/>
      <c r="BX177" s="3716">
        <v>45807</v>
      </c>
      <c r="BY177" s="3695" t="s">
        <v>116</v>
      </c>
      <c r="BZ177" s="3716">
        <v>45807</v>
      </c>
      <c r="CA177" s="3716" t="s">
        <v>104</v>
      </c>
      <c r="CB177" s="1409"/>
      <c r="CC177" s="540" t="s">
        <v>2059</v>
      </c>
      <c r="CD177" s="12"/>
      <c r="CE177" s="12"/>
      <c r="CF177" s="12"/>
      <c r="CG177" s="18"/>
    </row>
    <row r="178" spans="1:85" ht="45" customHeight="1" x14ac:dyDescent="0.2">
      <c r="A178" s="2868"/>
      <c r="B178" s="3185" t="s">
        <v>4585</v>
      </c>
      <c r="C178" s="2869" t="s">
        <v>2061</v>
      </c>
      <c r="D178" s="2870" t="s">
        <v>4586</v>
      </c>
      <c r="E178" s="7447">
        <v>2258</v>
      </c>
      <c r="F178" s="2871"/>
      <c r="G178" s="2871"/>
      <c r="H178" s="2872" t="s">
        <v>89</v>
      </c>
      <c r="I178" s="2873" t="s">
        <v>89</v>
      </c>
      <c r="J178" s="2874">
        <v>44041</v>
      </c>
      <c r="K178" s="2874"/>
      <c r="L178" s="2874"/>
      <c r="M178" s="2875"/>
      <c r="N178" s="2874"/>
      <c r="O178" s="2874" t="s">
        <v>90</v>
      </c>
      <c r="P178" s="2894">
        <v>44592</v>
      </c>
      <c r="Q178" s="2895">
        <v>44651</v>
      </c>
      <c r="R178" s="2896">
        <v>45628</v>
      </c>
      <c r="S178" s="2896"/>
      <c r="T178" s="2896"/>
      <c r="U178" s="3801"/>
      <c r="V178" s="2897"/>
      <c r="W178" s="2877" t="b">
        <f t="shared" si="7"/>
        <v>0</v>
      </c>
      <c r="X178" s="2878" t="s">
        <v>111</v>
      </c>
      <c r="Y178" s="2869" t="s">
        <v>94</v>
      </c>
      <c r="Z178" s="4011"/>
      <c r="AA178" s="5131" t="s">
        <v>4587</v>
      </c>
      <c r="AB178" s="2945" t="s">
        <v>4588</v>
      </c>
      <c r="AC178" s="2932"/>
      <c r="AD178" s="2888">
        <v>44896</v>
      </c>
      <c r="AE178" s="4204" t="s">
        <v>4589</v>
      </c>
      <c r="AF178" s="2881" t="s">
        <v>4590</v>
      </c>
      <c r="AG178" s="2879">
        <v>44075</v>
      </c>
      <c r="AH178" s="2879">
        <v>44075</v>
      </c>
      <c r="AI178" s="2879">
        <v>44136</v>
      </c>
      <c r="AJ178" s="3012"/>
      <c r="AK178" s="2898"/>
      <c r="AL178" s="7448" t="s">
        <v>125</v>
      </c>
      <c r="AM178" s="7449" t="s">
        <v>4591</v>
      </c>
      <c r="AN178" s="2879">
        <v>44378</v>
      </c>
      <c r="AO178" s="2879">
        <v>44400</v>
      </c>
      <c r="AP178" s="2879">
        <v>44456</v>
      </c>
      <c r="AQ178" s="2883"/>
      <c r="AR178" s="2884"/>
      <c r="AS178" s="2885"/>
      <c r="AT178" s="2872"/>
      <c r="AU178" s="2885"/>
      <c r="AV178" s="2885"/>
      <c r="AW178" s="2885"/>
      <c r="AX178" s="2872"/>
      <c r="AY178" s="2892"/>
      <c r="AZ178" s="2885"/>
      <c r="BA178" s="2872"/>
      <c r="BB178" s="2885"/>
      <c r="BC178" s="2885"/>
      <c r="BD178" s="2885"/>
      <c r="BE178" s="2872"/>
      <c r="BF178" s="2872"/>
      <c r="BG178" s="4163">
        <v>44562</v>
      </c>
      <c r="BH178" s="2879">
        <v>44562</v>
      </c>
      <c r="BI178" s="2887">
        <v>44592</v>
      </c>
      <c r="BJ178" s="4163">
        <v>44621</v>
      </c>
      <c r="BK178" s="2879">
        <v>44621</v>
      </c>
      <c r="BL178" s="2887">
        <v>44651</v>
      </c>
      <c r="BM178" s="4163" t="s">
        <v>114</v>
      </c>
      <c r="BN178" s="2879" t="s">
        <v>114</v>
      </c>
      <c r="BO178" s="2887"/>
      <c r="BP178" s="2869" t="s">
        <v>4592</v>
      </c>
      <c r="BQ178" s="4186"/>
      <c r="BR178" s="2869"/>
      <c r="BS178" s="2869"/>
      <c r="BT178" s="2890"/>
      <c r="BU178" s="2890">
        <v>45147</v>
      </c>
      <c r="BV178" s="2883" t="s">
        <v>116</v>
      </c>
      <c r="BW178" s="2890"/>
      <c r="BX178" s="2890"/>
      <c r="BY178" s="2883"/>
      <c r="BZ178" s="2890"/>
      <c r="CA178" s="2899" t="s">
        <v>674</v>
      </c>
      <c r="CB178" s="2899"/>
      <c r="CC178" s="2900" t="s">
        <v>4593</v>
      </c>
      <c r="CD178" s="12"/>
      <c r="CE178" s="12"/>
      <c r="CF178" s="12"/>
      <c r="CG178" s="18"/>
    </row>
    <row r="179" spans="1:85" ht="45" customHeight="1" x14ac:dyDescent="0.2">
      <c r="A179" s="3686" t="s">
        <v>2060</v>
      </c>
      <c r="B179" s="3687"/>
      <c r="C179" s="3688" t="s">
        <v>2061</v>
      </c>
      <c r="D179" s="3688" t="s">
        <v>4594</v>
      </c>
      <c r="E179" s="3859" t="s">
        <v>193</v>
      </c>
      <c r="F179" s="3695">
        <v>2028</v>
      </c>
      <c r="G179" s="3695">
        <v>2043</v>
      </c>
      <c r="H179" s="3691" t="s">
        <v>89</v>
      </c>
      <c r="I179" s="3695" t="s">
        <v>89</v>
      </c>
      <c r="J179" s="3696">
        <v>44041</v>
      </c>
      <c r="K179" s="3694"/>
      <c r="L179" s="3943"/>
      <c r="M179" s="4091"/>
      <c r="N179" s="3943"/>
      <c r="O179" s="3943"/>
      <c r="P179" s="3696"/>
      <c r="Q179" s="3732"/>
      <c r="R179" s="3698"/>
      <c r="S179" s="3733"/>
      <c r="T179" s="3733"/>
      <c r="U179" s="3794"/>
      <c r="V179" s="3734"/>
      <c r="W179" s="3700" t="str">
        <f t="shared" si="7"/>
        <v>Yes</v>
      </c>
      <c r="X179" s="3701" t="s">
        <v>93</v>
      </c>
      <c r="Y179" s="3688" t="s">
        <v>267</v>
      </c>
      <c r="Z179" s="3688"/>
      <c r="AA179" s="3657" t="s">
        <v>2064</v>
      </c>
      <c r="AB179" s="4303" t="s">
        <v>2064</v>
      </c>
      <c r="AC179" s="3729"/>
      <c r="AD179" s="3728">
        <v>45778</v>
      </c>
      <c r="AE179" s="4145">
        <v>45492</v>
      </c>
      <c r="AF179" s="3705" t="s">
        <v>364</v>
      </c>
      <c r="AG179" s="3706">
        <v>45492</v>
      </c>
      <c r="AH179" s="3706">
        <v>45492</v>
      </c>
      <c r="AI179" s="3706">
        <v>45555</v>
      </c>
      <c r="AJ179" s="5216" t="s">
        <v>4595</v>
      </c>
      <c r="AK179" s="3736"/>
      <c r="AL179" s="3706">
        <v>46447</v>
      </c>
      <c r="AM179" s="3705" t="s">
        <v>4596</v>
      </c>
      <c r="AN179" s="3706">
        <v>46447</v>
      </c>
      <c r="AO179" s="3706"/>
      <c r="AP179" s="3706"/>
      <c r="AQ179" s="3696"/>
      <c r="AR179" s="3708"/>
      <c r="AS179" s="3709"/>
      <c r="AT179" s="3694"/>
      <c r="AU179" s="3730"/>
      <c r="AV179" s="3709"/>
      <c r="AW179" s="3709"/>
      <c r="AX179" s="3694"/>
      <c r="AY179" s="3710"/>
      <c r="AZ179" s="3709"/>
      <c r="BA179" s="3698"/>
      <c r="BB179" s="3730"/>
      <c r="BC179" s="3709"/>
      <c r="BD179" s="3709"/>
      <c r="BE179" s="3694"/>
      <c r="BF179" s="3694"/>
      <c r="BG179" s="4089">
        <v>46661</v>
      </c>
      <c r="BH179" s="3706">
        <v>46661</v>
      </c>
      <c r="BI179" s="3706"/>
      <c r="BJ179" s="4089">
        <v>46692</v>
      </c>
      <c r="BK179" s="3706">
        <v>46692</v>
      </c>
      <c r="BL179" s="3711"/>
      <c r="BM179" s="4089">
        <v>46905</v>
      </c>
      <c r="BN179" s="3704">
        <v>46905</v>
      </c>
      <c r="BO179" s="3711"/>
      <c r="BP179" s="4316" t="s">
        <v>4597</v>
      </c>
      <c r="BQ179" s="4182" t="s">
        <v>915</v>
      </c>
      <c r="BR179" s="3712"/>
      <c r="BS179" s="3712"/>
      <c r="BT179" s="3716"/>
      <c r="BU179" s="3716">
        <v>45807</v>
      </c>
      <c r="BV179" s="3695" t="s">
        <v>116</v>
      </c>
      <c r="BW179" s="3716"/>
      <c r="BX179" s="3716">
        <v>45807</v>
      </c>
      <c r="BY179" s="3695" t="s">
        <v>116</v>
      </c>
      <c r="BZ179" s="3716">
        <v>45807</v>
      </c>
      <c r="CA179" s="3716" t="s">
        <v>104</v>
      </c>
      <c r="CB179" s="1409"/>
      <c r="CC179" s="1409"/>
      <c r="CD179" s="1176"/>
      <c r="CE179" s="1176"/>
      <c r="CF179" s="1176"/>
      <c r="CG179" s="1175"/>
    </row>
    <row r="180" spans="1:85" ht="59" customHeight="1" x14ac:dyDescent="0.2">
      <c r="A180" s="1581" t="s">
        <v>2067</v>
      </c>
      <c r="B180" s="3316"/>
      <c r="C180" s="1426" t="s">
        <v>2068</v>
      </c>
      <c r="D180" s="1713" t="s">
        <v>2069</v>
      </c>
      <c r="E180" s="3748">
        <v>2306</v>
      </c>
      <c r="F180" s="1563">
        <v>2022</v>
      </c>
      <c r="G180" s="1563">
        <v>2040</v>
      </c>
      <c r="H180" s="2471" t="s">
        <v>89</v>
      </c>
      <c r="I180" s="1656" t="s">
        <v>89</v>
      </c>
      <c r="J180" s="1437">
        <v>43719</v>
      </c>
      <c r="K180" s="1437"/>
      <c r="L180" s="1437"/>
      <c r="M180" s="2628"/>
      <c r="N180" s="1437"/>
      <c r="O180" s="1437"/>
      <c r="P180" s="1506"/>
      <c r="Q180" s="1632"/>
      <c r="R180" s="1625"/>
      <c r="S180" s="1625"/>
      <c r="T180" s="1625"/>
      <c r="U180" s="3809">
        <v>44013</v>
      </c>
      <c r="V180" s="3851" t="s">
        <v>2070</v>
      </c>
      <c r="W180" s="3750" t="str">
        <f t="shared" si="7"/>
        <v>Yes</v>
      </c>
      <c r="X180" s="3751" t="s">
        <v>93</v>
      </c>
      <c r="Y180" s="1426" t="s">
        <v>267</v>
      </c>
      <c r="Z180" s="4029"/>
      <c r="AA180" s="3852" t="s">
        <v>2071</v>
      </c>
      <c r="AB180" s="3935" t="s">
        <v>2071</v>
      </c>
      <c r="AC180" s="3753"/>
      <c r="AD180" s="3589">
        <v>45717</v>
      </c>
      <c r="AE180" s="4132">
        <v>44958</v>
      </c>
      <c r="AF180" s="3754" t="s">
        <v>2072</v>
      </c>
      <c r="AG180" s="3755">
        <v>44986</v>
      </c>
      <c r="AH180" s="3755">
        <v>44986</v>
      </c>
      <c r="AI180" s="3755">
        <v>44986</v>
      </c>
      <c r="AJ180" s="3756" t="s">
        <v>2073</v>
      </c>
      <c r="AK180" s="3757"/>
      <c r="AL180" s="3759">
        <v>45809</v>
      </c>
      <c r="AM180" s="2471" t="s">
        <v>142</v>
      </c>
      <c r="AN180" s="3759">
        <v>45809</v>
      </c>
      <c r="AO180" s="3755">
        <v>45845</v>
      </c>
      <c r="AP180" s="3755">
        <v>45915</v>
      </c>
      <c r="AQ180" s="3854"/>
      <c r="AR180" s="3758"/>
      <c r="AS180" s="1437"/>
      <c r="AT180" s="1437"/>
      <c r="AU180" s="3855"/>
      <c r="AV180" s="3759"/>
      <c r="AW180" s="3759"/>
      <c r="AX180" s="2471"/>
      <c r="AY180" s="3760"/>
      <c r="AZ180" s="3759"/>
      <c r="BA180" s="2471"/>
      <c r="BB180" s="3759"/>
      <c r="BC180" s="3759"/>
      <c r="BD180" s="3759"/>
      <c r="BE180" s="2471"/>
      <c r="BF180" s="2471"/>
      <c r="BG180" s="4160" t="s">
        <v>274</v>
      </c>
      <c r="BH180" s="3755">
        <v>46204</v>
      </c>
      <c r="BI180" s="3590"/>
      <c r="BJ180" s="4160">
        <v>46357</v>
      </c>
      <c r="BK180" s="3755">
        <v>46357</v>
      </c>
      <c r="BL180" s="3590"/>
      <c r="BM180" s="4160" t="s">
        <v>2074</v>
      </c>
      <c r="BN180" s="3755">
        <v>46753</v>
      </c>
      <c r="BO180" s="3590"/>
      <c r="BP180" s="1426" t="s">
        <v>2075</v>
      </c>
      <c r="BQ180" s="3913" t="s">
        <v>355</v>
      </c>
      <c r="BR180" s="1426" t="s">
        <v>2076</v>
      </c>
      <c r="BS180" s="1426"/>
      <c r="BT180" s="3592">
        <v>45681</v>
      </c>
      <c r="BU180" s="3592">
        <v>45807</v>
      </c>
      <c r="BV180" s="1563" t="s">
        <v>116</v>
      </c>
      <c r="BW180" s="3592">
        <v>45827</v>
      </c>
      <c r="BX180" s="3592">
        <v>45856</v>
      </c>
      <c r="BY180" s="1563" t="s">
        <v>116</v>
      </c>
      <c r="BZ180" s="3592">
        <v>45807</v>
      </c>
      <c r="CA180" s="3592" t="s">
        <v>262</v>
      </c>
      <c r="CB180" s="1409"/>
      <c r="CC180" s="540"/>
      <c r="CD180" s="12"/>
      <c r="CE180" s="12"/>
      <c r="CF180" s="12"/>
      <c r="CG180" s="18"/>
    </row>
    <row r="181" spans="1:85" ht="59" customHeight="1" x14ac:dyDescent="0.2">
      <c r="A181" s="2150" t="s">
        <v>2077</v>
      </c>
      <c r="B181" s="3306"/>
      <c r="C181" s="2186" t="s">
        <v>2078</v>
      </c>
      <c r="D181" s="2192" t="s">
        <v>2079</v>
      </c>
      <c r="E181" s="7116" t="s">
        <v>2080</v>
      </c>
      <c r="F181" s="2155">
        <v>2020</v>
      </c>
      <c r="G181" s="2155">
        <v>2036</v>
      </c>
      <c r="H181" s="2154" t="s">
        <v>89</v>
      </c>
      <c r="I181" s="2190" t="s">
        <v>89</v>
      </c>
      <c r="J181" s="2157">
        <v>41809</v>
      </c>
      <c r="K181" s="2157"/>
      <c r="L181" s="2157" t="s">
        <v>90</v>
      </c>
      <c r="M181" s="2182" t="s">
        <v>389</v>
      </c>
      <c r="N181" s="2157"/>
      <c r="O181" s="2157"/>
      <c r="P181" s="2183">
        <v>44942</v>
      </c>
      <c r="Q181" s="2504">
        <v>45195</v>
      </c>
      <c r="R181" s="2159"/>
      <c r="S181" s="2159"/>
      <c r="T181" s="2159"/>
      <c r="U181" s="3799"/>
      <c r="V181" s="2161"/>
      <c r="W181" s="2162" t="str">
        <f t="shared" si="7"/>
        <v>Yes</v>
      </c>
      <c r="X181" s="2163" t="s">
        <v>93</v>
      </c>
      <c r="Y181" s="2151" t="s">
        <v>94</v>
      </c>
      <c r="Z181" s="3207"/>
      <c r="AA181" s="2508" t="s">
        <v>2081</v>
      </c>
      <c r="AB181" s="2924" t="s">
        <v>2082</v>
      </c>
      <c r="AC181" s="2925"/>
      <c r="AD181" s="2708">
        <v>45689</v>
      </c>
      <c r="AE181" s="3535" t="s">
        <v>2083</v>
      </c>
      <c r="AF181" s="2167" t="s">
        <v>142</v>
      </c>
      <c r="AG181" s="2168">
        <v>41913</v>
      </c>
      <c r="AH181" s="2168">
        <v>41927</v>
      </c>
      <c r="AI181" s="2168">
        <v>42035</v>
      </c>
      <c r="AJ181" s="3336" t="s">
        <v>2084</v>
      </c>
      <c r="AK181" s="2169" t="s">
        <v>2085</v>
      </c>
      <c r="AL181" s="7160" t="s">
        <v>2086</v>
      </c>
      <c r="AM181" s="7118" t="s">
        <v>2087</v>
      </c>
      <c r="AN181" s="2168">
        <v>42917</v>
      </c>
      <c r="AO181" s="2168">
        <v>42942</v>
      </c>
      <c r="AP181" s="2168">
        <v>43086</v>
      </c>
      <c r="AQ181" s="2188" t="s">
        <v>2088</v>
      </c>
      <c r="AR181" s="2170"/>
      <c r="AS181" s="2171" t="s">
        <v>1008</v>
      </c>
      <c r="AT181" s="2154" t="s">
        <v>2089</v>
      </c>
      <c r="AU181" s="2171">
        <v>43770</v>
      </c>
      <c r="AV181" s="2171">
        <v>44088</v>
      </c>
      <c r="AW181" s="2171">
        <v>44172</v>
      </c>
      <c r="AX181" s="2193" t="s">
        <v>2090</v>
      </c>
      <c r="AY181" s="2172"/>
      <c r="AZ181" s="2171"/>
      <c r="BA181" s="2154"/>
      <c r="BB181" s="2171"/>
      <c r="BC181" s="2171"/>
      <c r="BD181" s="2171"/>
      <c r="BE181" s="2154"/>
      <c r="BF181" s="2154"/>
      <c r="BG181" s="4159" t="s">
        <v>2091</v>
      </c>
      <c r="BH181" s="2168">
        <v>44927</v>
      </c>
      <c r="BI181" s="2174">
        <v>44942</v>
      </c>
      <c r="BJ181" s="4159">
        <v>45108</v>
      </c>
      <c r="BK181" s="2168">
        <v>45108</v>
      </c>
      <c r="BL181" s="2184">
        <v>45195</v>
      </c>
      <c r="BM181" s="4159">
        <v>45870</v>
      </c>
      <c r="BN181" s="2168">
        <v>45870</v>
      </c>
      <c r="BO181" s="2184"/>
      <c r="BP181" s="2151" t="s">
        <v>2092</v>
      </c>
      <c r="BQ181" s="2990" t="s">
        <v>132</v>
      </c>
      <c r="BR181" s="2151"/>
      <c r="BS181" s="2151"/>
      <c r="BT181" s="2177">
        <v>45575</v>
      </c>
      <c r="BU181" s="2177">
        <v>45807</v>
      </c>
      <c r="BV181" s="2155" t="s">
        <v>116</v>
      </c>
      <c r="BW181" s="2177">
        <v>44313</v>
      </c>
      <c r="BX181" s="2177">
        <v>45807</v>
      </c>
      <c r="BY181" s="2155" t="s">
        <v>116</v>
      </c>
      <c r="BZ181" s="2177">
        <v>45807</v>
      </c>
      <c r="CA181" s="2185" t="s">
        <v>674</v>
      </c>
      <c r="CB181" s="2623"/>
      <c r="CC181" s="2186" t="s">
        <v>2093</v>
      </c>
      <c r="CD181" s="12"/>
      <c r="CE181" s="12"/>
      <c r="CF181" s="12"/>
      <c r="CG181" s="18"/>
    </row>
    <row r="182" spans="1:85" ht="45" customHeight="1" x14ac:dyDescent="0.2">
      <c r="A182" s="1637" t="s">
        <v>2094</v>
      </c>
      <c r="B182" s="3305"/>
      <c r="C182" s="1535" t="s">
        <v>2095</v>
      </c>
      <c r="D182" s="1380" t="s">
        <v>2096</v>
      </c>
      <c r="E182" s="7352">
        <v>2307</v>
      </c>
      <c r="F182" s="1387">
        <v>2024</v>
      </c>
      <c r="G182" s="1387">
        <v>2040</v>
      </c>
      <c r="H182" s="1413" t="s">
        <v>89</v>
      </c>
      <c r="I182" s="1633" t="s">
        <v>89</v>
      </c>
      <c r="J182" s="1389">
        <v>42501</v>
      </c>
      <c r="K182" s="1389"/>
      <c r="L182" s="1389"/>
      <c r="M182" s="2002"/>
      <c r="N182" s="1389"/>
      <c r="O182" s="1389"/>
      <c r="P182" s="1388"/>
      <c r="Q182" s="1415"/>
      <c r="R182" s="1416"/>
      <c r="S182" s="1416"/>
      <c r="T182" s="1416"/>
      <c r="U182" s="3792"/>
      <c r="V182" s="1417"/>
      <c r="W182" s="1391" t="str">
        <f t="shared" si="7"/>
        <v>Yes</v>
      </c>
      <c r="X182" s="1392" t="s">
        <v>93</v>
      </c>
      <c r="Y182" s="108" t="s">
        <v>94</v>
      </c>
      <c r="Z182" s="1449"/>
      <c r="AA182" s="2946" t="s">
        <v>1382</v>
      </c>
      <c r="AB182" s="2999" t="s">
        <v>2097</v>
      </c>
      <c r="AC182" s="3003"/>
      <c r="AD182" s="1418">
        <v>45717</v>
      </c>
      <c r="AE182" s="4578" t="s">
        <v>2098</v>
      </c>
      <c r="AF182" s="1641" t="s">
        <v>2099</v>
      </c>
      <c r="AG182" s="1396">
        <v>45658</v>
      </c>
      <c r="AH182" s="1397">
        <v>45663</v>
      </c>
      <c r="AI182" s="1397">
        <v>45716</v>
      </c>
      <c r="AJ182" s="3007" t="s">
        <v>2100</v>
      </c>
      <c r="AK182" s="1399"/>
      <c r="AL182" s="7363" t="s">
        <v>434</v>
      </c>
      <c r="AM182" s="7369" t="s">
        <v>2101</v>
      </c>
      <c r="AN182" s="1396">
        <v>45931</v>
      </c>
      <c r="AO182" s="1397"/>
      <c r="AP182" s="1397"/>
      <c r="AQ182" s="132"/>
      <c r="AR182" s="1400"/>
      <c r="AS182" s="1420"/>
      <c r="AT182" s="1421"/>
      <c r="AU182" s="1422"/>
      <c r="AV182" s="1423"/>
      <c r="AW182" s="1423"/>
      <c r="AX182" s="1424"/>
      <c r="AY182" s="1425"/>
      <c r="AZ182" s="1420"/>
      <c r="BA182" s="1421"/>
      <c r="BB182" s="1422"/>
      <c r="BC182" s="1423"/>
      <c r="BD182" s="1423"/>
      <c r="BE182" s="1424"/>
      <c r="BF182" s="1424"/>
      <c r="BG182" s="4085" t="s">
        <v>984</v>
      </c>
      <c r="BH182" s="1396">
        <v>46113</v>
      </c>
      <c r="BI182" s="1408"/>
      <c r="BJ182" s="4085" t="s">
        <v>274</v>
      </c>
      <c r="BK182" s="1396">
        <v>46204</v>
      </c>
      <c r="BL182" s="1408"/>
      <c r="BM182" s="4085" t="s">
        <v>2102</v>
      </c>
      <c r="BN182" s="1396">
        <v>46388</v>
      </c>
      <c r="BO182" s="1408"/>
      <c r="BP182" s="540" t="s">
        <v>2103</v>
      </c>
      <c r="BQ182" s="627" t="s">
        <v>355</v>
      </c>
      <c r="BR182" s="540"/>
      <c r="BS182" s="540"/>
      <c r="BT182" s="1409">
        <v>45665</v>
      </c>
      <c r="BU182" s="1409">
        <v>45807</v>
      </c>
      <c r="BV182" s="1410" t="s">
        <v>116</v>
      </c>
      <c r="BW182" s="1409">
        <v>45594</v>
      </c>
      <c r="BX182" s="1409">
        <v>45807</v>
      </c>
      <c r="BY182" s="1410" t="s">
        <v>116</v>
      </c>
      <c r="BZ182" s="1409">
        <v>45807</v>
      </c>
      <c r="CA182" s="1409" t="s">
        <v>262</v>
      </c>
      <c r="CB182" s="1409"/>
      <c r="CC182" s="540" t="s">
        <v>105</v>
      </c>
      <c r="CD182" s="12"/>
      <c r="CE182" s="12"/>
      <c r="CF182" s="12"/>
      <c r="CG182" s="18"/>
    </row>
    <row r="183" spans="1:85" ht="45" customHeight="1" x14ac:dyDescent="0.2">
      <c r="A183" s="2121" t="s">
        <v>2104</v>
      </c>
      <c r="B183" s="3308"/>
      <c r="C183" s="2120" t="s">
        <v>2105</v>
      </c>
      <c r="D183" s="2122" t="s">
        <v>265</v>
      </c>
      <c r="E183" s="3134">
        <v>2114</v>
      </c>
      <c r="F183" s="2141">
        <v>2020</v>
      </c>
      <c r="G183" s="2141">
        <v>2040</v>
      </c>
      <c r="H183" s="2125" t="s">
        <v>89</v>
      </c>
      <c r="I183" s="2141" t="s">
        <v>89</v>
      </c>
      <c r="J183" s="2129">
        <v>40723</v>
      </c>
      <c r="K183" s="2127"/>
      <c r="L183" s="2127" t="s">
        <v>90</v>
      </c>
      <c r="M183" s="2302" t="s">
        <v>2106</v>
      </c>
      <c r="N183" s="2129"/>
      <c r="O183" s="2129"/>
      <c r="P183" s="2129">
        <v>44986</v>
      </c>
      <c r="Q183" s="2130">
        <v>45233</v>
      </c>
      <c r="R183" s="2131">
        <v>45833</v>
      </c>
      <c r="S183" s="2307"/>
      <c r="T183" s="2307"/>
      <c r="U183" s="3796"/>
      <c r="V183" s="2133"/>
      <c r="W183" s="2134" t="str">
        <f t="shared" si="7"/>
        <v>Yes</v>
      </c>
      <c r="X183" s="2135" t="s">
        <v>93</v>
      </c>
      <c r="Y183" s="2120" t="s">
        <v>94</v>
      </c>
      <c r="Z183" s="2120"/>
      <c r="AA183" s="2922" t="s">
        <v>2107</v>
      </c>
      <c r="AB183" s="2922" t="s">
        <v>2108</v>
      </c>
      <c r="AC183" s="2923" t="s">
        <v>2109</v>
      </c>
      <c r="AD183" s="2137">
        <v>45658</v>
      </c>
      <c r="AE183" s="2485" t="s">
        <v>2110</v>
      </c>
      <c r="AF183" s="2139" t="s">
        <v>2111</v>
      </c>
      <c r="AG183" s="2140">
        <v>42278</v>
      </c>
      <c r="AH183" s="2140">
        <v>42286</v>
      </c>
      <c r="AI183" s="2140">
        <v>42328</v>
      </c>
      <c r="AJ183" s="3016" t="s">
        <v>2112</v>
      </c>
      <c r="AK183" s="2142" t="s">
        <v>2113</v>
      </c>
      <c r="AL183" s="2145" t="s">
        <v>2114</v>
      </c>
      <c r="AM183" s="2139" t="s">
        <v>2115</v>
      </c>
      <c r="AN183" s="2140">
        <v>44287</v>
      </c>
      <c r="AO183" s="2140">
        <v>44197</v>
      </c>
      <c r="AP183" s="2140">
        <v>44287</v>
      </c>
      <c r="AQ183" s="2141" t="s">
        <v>2116</v>
      </c>
      <c r="AR183" s="2144"/>
      <c r="AS183" s="2145"/>
      <c r="AT183" s="2125"/>
      <c r="AU183" s="2145"/>
      <c r="AV183" s="2145"/>
      <c r="AW183" s="2145"/>
      <c r="AX183" s="2125"/>
      <c r="AY183" s="2146"/>
      <c r="AZ183" s="2145"/>
      <c r="BA183" s="2125"/>
      <c r="BB183" s="2145"/>
      <c r="BC183" s="2145"/>
      <c r="BD183" s="2145"/>
      <c r="BE183" s="2125"/>
      <c r="BF183" s="2125"/>
      <c r="BG183" s="4161">
        <v>44927</v>
      </c>
      <c r="BH183" s="2140">
        <v>44927</v>
      </c>
      <c r="BI183" s="2148">
        <v>44986</v>
      </c>
      <c r="BJ183" s="4161">
        <v>45200</v>
      </c>
      <c r="BK183" s="2140">
        <v>45200</v>
      </c>
      <c r="BL183" s="2148">
        <v>45231</v>
      </c>
      <c r="BM183" s="4161" t="s">
        <v>2117</v>
      </c>
      <c r="BN183" s="2140">
        <v>45901</v>
      </c>
      <c r="BO183" s="2148">
        <v>45854</v>
      </c>
      <c r="BP183" s="2120" t="s">
        <v>2118</v>
      </c>
      <c r="BQ183" s="4185" t="s">
        <v>409</v>
      </c>
      <c r="BR183" s="2120"/>
      <c r="BS183" s="2120"/>
      <c r="BT183" s="2149">
        <v>45562</v>
      </c>
      <c r="BU183" s="2149">
        <v>45806</v>
      </c>
      <c r="BV183" s="2141" t="s">
        <v>116</v>
      </c>
      <c r="BW183" s="2149"/>
      <c r="BX183" s="2149">
        <v>45806</v>
      </c>
      <c r="BY183" s="2141" t="s">
        <v>116</v>
      </c>
      <c r="BZ183" s="2149">
        <v>45806</v>
      </c>
      <c r="CA183" s="2149" t="s">
        <v>2119</v>
      </c>
      <c r="CB183" s="2185"/>
      <c r="CC183" s="2186" t="s">
        <v>2120</v>
      </c>
      <c r="CD183" s="12"/>
      <c r="CE183" s="12"/>
      <c r="CF183" s="12"/>
      <c r="CG183" s="18"/>
    </row>
    <row r="184" spans="1:85" ht="45" customHeight="1" x14ac:dyDescent="0.2">
      <c r="A184" s="1688"/>
      <c r="B184" s="3307" t="s">
        <v>2121</v>
      </c>
      <c r="C184" s="1376" t="s">
        <v>2122</v>
      </c>
      <c r="D184" s="1376" t="s">
        <v>2123</v>
      </c>
      <c r="E184" s="7167">
        <v>2152</v>
      </c>
      <c r="F184" s="1666">
        <v>2018</v>
      </c>
      <c r="G184" s="1666">
        <v>2040</v>
      </c>
      <c r="H184" s="1666" t="s">
        <v>89</v>
      </c>
      <c r="I184" s="1666" t="s">
        <v>89</v>
      </c>
      <c r="J184" s="1667">
        <v>42052</v>
      </c>
      <c r="K184" s="1668"/>
      <c r="L184" s="1668" t="s">
        <v>90</v>
      </c>
      <c r="M184" s="2006" t="s">
        <v>515</v>
      </c>
      <c r="N184" s="1668"/>
      <c r="O184" s="1668"/>
      <c r="P184" s="4415">
        <v>44382</v>
      </c>
      <c r="Q184" s="1705">
        <v>44742</v>
      </c>
      <c r="R184" s="1669"/>
      <c r="S184" s="1669"/>
      <c r="T184" s="1669">
        <v>45216</v>
      </c>
      <c r="U184" s="3793"/>
      <c r="V184" s="1671"/>
      <c r="W184" s="1695" t="str">
        <f t="shared" si="7"/>
        <v>Yes</v>
      </c>
      <c r="X184" s="1672" t="s">
        <v>93</v>
      </c>
      <c r="Y184" s="1376" t="s">
        <v>94</v>
      </c>
      <c r="Z184" s="1376"/>
      <c r="AA184" s="2313" t="s">
        <v>2124</v>
      </c>
      <c r="AB184" s="2314" t="s">
        <v>2125</v>
      </c>
      <c r="AC184" s="2313"/>
      <c r="AD184" s="2813">
        <v>44652</v>
      </c>
      <c r="AE184" s="4147">
        <v>43191</v>
      </c>
      <c r="AF184" s="1676" t="s">
        <v>2126</v>
      </c>
      <c r="AG184" s="1674">
        <v>43191</v>
      </c>
      <c r="AH184" s="1674">
        <v>43220</v>
      </c>
      <c r="AI184" s="1674">
        <v>43262</v>
      </c>
      <c r="AJ184" s="3006" t="e">
        <v>#N/A</v>
      </c>
      <c r="AK184" s="1677" t="e">
        <v>#N/A</v>
      </c>
      <c r="AL184" s="7181">
        <v>43466</v>
      </c>
      <c r="AM184" s="7149" t="s">
        <v>2127</v>
      </c>
      <c r="AN184" s="1674">
        <v>43466</v>
      </c>
      <c r="AO184" s="1674">
        <v>43493</v>
      </c>
      <c r="AP184" s="1674">
        <v>43542</v>
      </c>
      <c r="AQ184" s="1666" t="e">
        <v>#N/A</v>
      </c>
      <c r="AR184" s="3208" t="e">
        <v>#N/A</v>
      </c>
      <c r="AS184" s="5274">
        <v>43798</v>
      </c>
      <c r="AT184" s="1680" t="s">
        <v>367</v>
      </c>
      <c r="AU184" s="1678">
        <v>43770</v>
      </c>
      <c r="AV184" s="1679">
        <v>43798</v>
      </c>
      <c r="AW184" s="1679">
        <v>43854</v>
      </c>
      <c r="AX184" s="1680" t="s">
        <v>2128</v>
      </c>
      <c r="AY184" s="1721"/>
      <c r="AZ184" s="1678"/>
      <c r="BA184" s="1721"/>
      <c r="BB184" s="1678"/>
      <c r="BC184" s="1679"/>
      <c r="BD184" s="1679"/>
      <c r="BE184" s="1680"/>
      <c r="BF184" s="1680"/>
      <c r="BG184" s="4158">
        <v>43952</v>
      </c>
      <c r="BH184" s="1674">
        <v>43952</v>
      </c>
      <c r="BI184" s="4848">
        <v>44378</v>
      </c>
      <c r="BJ184" s="4158">
        <v>44197</v>
      </c>
      <c r="BK184" s="1674">
        <v>44197</v>
      </c>
      <c r="BL184" s="1683">
        <v>44713</v>
      </c>
      <c r="BM184" s="4158" t="s">
        <v>399</v>
      </c>
      <c r="BN184" s="1682">
        <v>45108</v>
      </c>
      <c r="BO184" s="1683"/>
      <c r="BP184" s="1703" t="s">
        <v>2129</v>
      </c>
      <c r="BQ184" s="4829"/>
      <c r="BR184" s="1376"/>
      <c r="BS184" s="1376"/>
      <c r="BT184" s="1684">
        <v>45170</v>
      </c>
      <c r="BU184" s="1684"/>
      <c r="BV184" s="1666" t="s">
        <v>116</v>
      </c>
      <c r="BW184" s="1684"/>
      <c r="BX184" s="4299">
        <v>45170</v>
      </c>
      <c r="BY184" s="1666" t="s">
        <v>116</v>
      </c>
      <c r="BZ184" s="4774">
        <v>45209</v>
      </c>
      <c r="CA184" s="4435" t="s">
        <v>790</v>
      </c>
      <c r="CB184" s="2741"/>
      <c r="CC184" s="2742" t="s">
        <v>2130</v>
      </c>
      <c r="CD184" s="12"/>
      <c r="CE184" s="12"/>
      <c r="CF184" s="12"/>
      <c r="CG184" s="18"/>
    </row>
    <row r="185" spans="1:85" ht="45" customHeight="1" x14ac:dyDescent="0.2">
      <c r="A185" s="1589" t="s">
        <v>2131</v>
      </c>
      <c r="B185" s="3313"/>
      <c r="C185" s="1590" t="s">
        <v>2122</v>
      </c>
      <c r="D185" s="2640" t="s">
        <v>2132</v>
      </c>
      <c r="E185" s="5008">
        <v>2346</v>
      </c>
      <c r="F185" s="4464"/>
      <c r="G185" s="4464">
        <v>2045</v>
      </c>
      <c r="H185" s="5022" t="s">
        <v>89</v>
      </c>
      <c r="I185" s="4464" t="s">
        <v>89</v>
      </c>
      <c r="J185" s="1592">
        <v>42052</v>
      </c>
      <c r="K185" s="1592"/>
      <c r="L185" s="1650"/>
      <c r="M185" s="2008"/>
      <c r="N185" s="1650"/>
      <c r="O185" s="1650"/>
      <c r="P185" s="1592"/>
      <c r="Q185" s="5073"/>
      <c r="R185" s="4469"/>
      <c r="S185" s="5081"/>
      <c r="T185" s="5081"/>
      <c r="U185" s="4474"/>
      <c r="V185" s="5102"/>
      <c r="W185" s="5110" t="s">
        <v>93</v>
      </c>
      <c r="X185" s="1594" t="s">
        <v>93</v>
      </c>
      <c r="Y185" s="1584" t="s">
        <v>94</v>
      </c>
      <c r="Z185" s="1584"/>
      <c r="AA185" s="5151" t="s">
        <v>2124</v>
      </c>
      <c r="AB185" s="5151" t="s">
        <v>2133</v>
      </c>
      <c r="AC185" s="3002"/>
      <c r="AD185" s="1659">
        <v>45689</v>
      </c>
      <c r="AE185" s="4480">
        <v>45566</v>
      </c>
      <c r="AF185" s="4483" t="s">
        <v>142</v>
      </c>
      <c r="AG185" s="1597">
        <v>45566</v>
      </c>
      <c r="AH185" s="1598">
        <v>45566</v>
      </c>
      <c r="AI185" s="1598">
        <v>45627</v>
      </c>
      <c r="AJ185" s="5218" t="s">
        <v>2134</v>
      </c>
      <c r="AK185" s="1654"/>
      <c r="AL185" s="4487"/>
      <c r="AM185" s="4483"/>
      <c r="AN185" s="1597"/>
      <c r="AO185" s="1598"/>
      <c r="AP185" s="1598"/>
      <c r="AQ185" s="5255"/>
      <c r="AR185" s="7380"/>
      <c r="AS185" s="7381"/>
      <c r="AT185" s="5287"/>
      <c r="AU185" s="4489"/>
      <c r="AV185" s="4490"/>
      <c r="AW185" s="4490"/>
      <c r="AX185" s="5304"/>
      <c r="AY185" s="3557"/>
      <c r="AZ185" s="4487"/>
      <c r="BA185" s="5287"/>
      <c r="BB185" s="4489"/>
      <c r="BC185" s="4490"/>
      <c r="BD185" s="4490"/>
      <c r="BE185" s="5304"/>
      <c r="BF185" s="1450"/>
      <c r="BG185" s="4494">
        <v>46113</v>
      </c>
      <c r="BH185" s="1597">
        <v>46113</v>
      </c>
      <c r="BI185" s="1603"/>
      <c r="BJ185" s="4494" t="s">
        <v>2135</v>
      </c>
      <c r="BK185" s="1597">
        <v>46235</v>
      </c>
      <c r="BL185" s="1603"/>
      <c r="BM185" s="4494">
        <v>46508</v>
      </c>
      <c r="BN185" s="1597">
        <v>46508</v>
      </c>
      <c r="BO185" s="1603"/>
      <c r="BP185" s="3946" t="s">
        <v>2136</v>
      </c>
      <c r="BQ185" s="5411" t="s">
        <v>132</v>
      </c>
      <c r="BR185" s="1178"/>
      <c r="BS185" s="1178"/>
      <c r="BT185" s="1604">
        <v>45720</v>
      </c>
      <c r="BU185" s="1604">
        <v>45806</v>
      </c>
      <c r="BV185" s="5439" t="s">
        <v>116</v>
      </c>
      <c r="BW185" s="1604">
        <v>45720</v>
      </c>
      <c r="BX185" s="1604">
        <v>45806</v>
      </c>
      <c r="BY185" s="1604" t="s">
        <v>116</v>
      </c>
      <c r="BZ185" s="1604">
        <v>45806</v>
      </c>
      <c r="CA185" s="1604" t="s">
        <v>178</v>
      </c>
      <c r="CB185" s="2185"/>
      <c r="CC185" s="1178"/>
      <c r="CD185" s="1176"/>
      <c r="CE185" s="1176"/>
      <c r="CF185" s="1176"/>
      <c r="CG185" s="1175"/>
    </row>
    <row r="186" spans="1:85" ht="45" customHeight="1" x14ac:dyDescent="0.2">
      <c r="A186" s="4593" t="s">
        <v>2137</v>
      </c>
      <c r="B186" s="4596"/>
      <c r="C186" s="4593" t="s">
        <v>2138</v>
      </c>
      <c r="D186" s="4593" t="s">
        <v>2139</v>
      </c>
      <c r="E186" s="4600"/>
      <c r="F186" s="4604"/>
      <c r="G186" s="4604"/>
      <c r="H186" s="4608" t="s">
        <v>89</v>
      </c>
      <c r="I186" s="4608" t="s">
        <v>89</v>
      </c>
      <c r="J186" s="4609">
        <v>45029</v>
      </c>
      <c r="K186" s="4609">
        <v>42849</v>
      </c>
      <c r="L186" s="3694"/>
      <c r="M186" s="3697"/>
      <c r="N186" s="3698"/>
      <c r="O186" s="3698"/>
      <c r="P186" s="4609"/>
      <c r="Q186" s="4616"/>
      <c r="R186" s="4609"/>
      <c r="S186" s="4609"/>
      <c r="T186" s="4621"/>
      <c r="U186" s="4593"/>
      <c r="V186" s="4593"/>
      <c r="W186" s="4609" t="str">
        <f t="shared" ref="W186:W195" si="8">IF(OR(X186="Yes", Y186="Web-page timetable", Z186="YES"), "Yes")</f>
        <v>Yes</v>
      </c>
      <c r="X186" s="4621" t="s">
        <v>93</v>
      </c>
      <c r="Y186" s="4593" t="s">
        <v>94</v>
      </c>
      <c r="Z186" s="4593"/>
      <c r="AA186" s="4563" t="s">
        <v>2140</v>
      </c>
      <c r="AB186" s="5156" t="s">
        <v>2141</v>
      </c>
      <c r="AC186" s="3730"/>
      <c r="AD186" s="4616">
        <v>45717</v>
      </c>
      <c r="AE186" s="4616" t="s">
        <v>1660</v>
      </c>
      <c r="AF186" s="4604" t="s">
        <v>210</v>
      </c>
      <c r="AG186" s="4616">
        <v>46266</v>
      </c>
      <c r="AH186" s="4616"/>
      <c r="AI186" s="4616"/>
      <c r="AJ186" s="4653"/>
      <c r="AK186" s="5222"/>
      <c r="AL186" s="4608"/>
      <c r="AM186" s="4616"/>
      <c r="AN186" s="4616"/>
      <c r="AO186" s="4616"/>
      <c r="AP186" s="4608"/>
      <c r="AQ186" s="4616"/>
      <c r="AR186" s="3731"/>
      <c r="AS186" s="4616"/>
      <c r="AT186" s="4616"/>
      <c r="AU186" s="4616"/>
      <c r="AV186" s="4608"/>
      <c r="AW186" s="4616"/>
      <c r="AX186" s="4608"/>
      <c r="AY186" s="3730"/>
      <c r="AZ186" s="4616"/>
      <c r="BA186" s="4616"/>
      <c r="BB186" s="4608"/>
      <c r="BC186" s="4616"/>
      <c r="BD186" s="4616"/>
      <c r="BE186" s="4608"/>
      <c r="BF186" s="2476"/>
      <c r="BG186" s="4616" t="s">
        <v>2142</v>
      </c>
      <c r="BH186" s="4616">
        <v>46508</v>
      </c>
      <c r="BI186" s="4616"/>
      <c r="BJ186" s="4616">
        <v>46600</v>
      </c>
      <c r="BK186" s="4616">
        <v>46600</v>
      </c>
      <c r="BL186" s="4616"/>
      <c r="BM186" s="4616">
        <v>46844</v>
      </c>
      <c r="BN186" s="4616">
        <v>46844</v>
      </c>
      <c r="BO186" s="4616"/>
      <c r="BP186" s="4593" t="s">
        <v>2143</v>
      </c>
      <c r="BQ186" s="4687" t="s">
        <v>2144</v>
      </c>
      <c r="BR186" s="2122" t="s">
        <v>2145</v>
      </c>
      <c r="BS186" s="3540" t="s">
        <v>2146</v>
      </c>
      <c r="BT186" s="4696">
        <v>44659</v>
      </c>
      <c r="BU186" s="4696">
        <v>45755</v>
      </c>
      <c r="BV186" s="4608" t="s">
        <v>116</v>
      </c>
      <c r="BW186" s="4696">
        <v>44657</v>
      </c>
      <c r="BX186" s="4696">
        <v>45755</v>
      </c>
      <c r="BY186" s="4608" t="s">
        <v>116</v>
      </c>
      <c r="BZ186" s="4696">
        <v>45755</v>
      </c>
      <c r="CA186" s="4696" t="s">
        <v>104</v>
      </c>
      <c r="CB186" s="3251"/>
      <c r="CC186" s="2120" t="s">
        <v>2147</v>
      </c>
      <c r="CD186" s="12"/>
      <c r="CE186" s="12"/>
      <c r="CF186" s="12"/>
      <c r="CG186" s="18"/>
    </row>
    <row r="187" spans="1:85" ht="45" customHeight="1" x14ac:dyDescent="0.2">
      <c r="A187" s="4959" t="s">
        <v>2148</v>
      </c>
      <c r="B187" s="4973"/>
      <c r="C187" s="4984" t="s">
        <v>2149</v>
      </c>
      <c r="D187" s="4991" t="s">
        <v>2150</v>
      </c>
      <c r="E187" s="5010">
        <v>2344</v>
      </c>
      <c r="F187" s="5017">
        <v>2026</v>
      </c>
      <c r="G187" s="5017">
        <v>2041</v>
      </c>
      <c r="H187" s="5024" t="s">
        <v>89</v>
      </c>
      <c r="I187" s="5034" t="s">
        <v>89</v>
      </c>
      <c r="J187" s="5040">
        <v>44587</v>
      </c>
      <c r="K187" s="5040" t="s">
        <v>2151</v>
      </c>
      <c r="L187" s="3488"/>
      <c r="M187" s="3463"/>
      <c r="N187" s="3462"/>
      <c r="O187" s="3462"/>
      <c r="P187" s="5066"/>
      <c r="Q187" s="5075"/>
      <c r="R187" s="5079"/>
      <c r="S187" s="5079"/>
      <c r="T187" s="5079"/>
      <c r="U187" s="5090"/>
      <c r="V187" s="5105"/>
      <c r="W187" s="5112" t="str">
        <f t="shared" si="8"/>
        <v>Yes</v>
      </c>
      <c r="X187" s="5120" t="s">
        <v>228</v>
      </c>
      <c r="Y187" s="4984" t="s">
        <v>229</v>
      </c>
      <c r="Z187" s="4984" t="s">
        <v>90</v>
      </c>
      <c r="AA187" s="4368"/>
      <c r="AB187" s="5170"/>
      <c r="AC187" s="3469"/>
      <c r="AD187" s="5191">
        <v>45566</v>
      </c>
      <c r="AE187" s="5197">
        <v>45551</v>
      </c>
      <c r="AF187" s="5204" t="s">
        <v>2154</v>
      </c>
      <c r="AG187" s="5208">
        <v>45551</v>
      </c>
      <c r="AH187" s="5208">
        <v>45551</v>
      </c>
      <c r="AI187" s="5208">
        <v>45620</v>
      </c>
      <c r="AJ187" s="5220" t="s">
        <v>2155</v>
      </c>
      <c r="AK187" s="3473"/>
      <c r="AL187" s="5244" t="s">
        <v>923</v>
      </c>
      <c r="AM187" s="5204" t="s">
        <v>4598</v>
      </c>
      <c r="AN187" s="5208">
        <v>45748</v>
      </c>
      <c r="AO187" s="5208"/>
      <c r="AP187" s="5208"/>
      <c r="AQ187" s="5017"/>
      <c r="AR187" s="3475"/>
      <c r="AS187" s="5244"/>
      <c r="AT187" s="5024"/>
      <c r="AU187" s="5244"/>
      <c r="AV187" s="5244"/>
      <c r="AW187" s="5244"/>
      <c r="AX187" s="5024"/>
      <c r="AY187" s="3477"/>
      <c r="AZ187" s="5244"/>
      <c r="BA187" s="5024"/>
      <c r="BB187" s="5244"/>
      <c r="BC187" s="5244"/>
      <c r="BD187" s="5244"/>
      <c r="BE187" s="5024"/>
      <c r="BF187" s="3461"/>
      <c r="BG187" s="5333" t="s">
        <v>368</v>
      </c>
      <c r="BH187" s="5208">
        <v>45962</v>
      </c>
      <c r="BI187" s="5343"/>
      <c r="BJ187" s="5333">
        <v>46023</v>
      </c>
      <c r="BK187" s="5208">
        <v>46023</v>
      </c>
      <c r="BL187" s="5343"/>
      <c r="BM187" s="5333">
        <v>46357</v>
      </c>
      <c r="BN187" s="5208">
        <v>46357</v>
      </c>
      <c r="BO187" s="5343"/>
      <c r="BP187" s="4984" t="s">
        <v>4599</v>
      </c>
      <c r="BQ187" s="5413"/>
      <c r="BR187" s="3457"/>
      <c r="BS187" s="3457"/>
      <c r="BT187" s="5438">
        <v>45628</v>
      </c>
      <c r="BU187" s="5438">
        <v>45700</v>
      </c>
      <c r="BV187" s="5017" t="s">
        <v>116</v>
      </c>
      <c r="BW187" s="5438">
        <v>45806</v>
      </c>
      <c r="BX187" s="5438">
        <v>45700</v>
      </c>
      <c r="BY187" s="5017" t="s">
        <v>116</v>
      </c>
      <c r="BZ187" s="5438"/>
      <c r="CA187" s="5438" t="s">
        <v>262</v>
      </c>
      <c r="CB187" s="2486"/>
      <c r="CC187" s="2487" t="s">
        <v>2158</v>
      </c>
      <c r="CD187" s="12"/>
      <c r="CE187" s="12"/>
      <c r="CF187" s="12"/>
      <c r="CG187" s="18"/>
    </row>
    <row r="188" spans="1:85" ht="45" customHeight="1" x14ac:dyDescent="0.2">
      <c r="A188" s="1688" t="s">
        <v>2159</v>
      </c>
      <c r="B188" s="3307"/>
      <c r="C188" s="1376" t="s">
        <v>2160</v>
      </c>
      <c r="D188" s="1689" t="s">
        <v>2161</v>
      </c>
      <c r="E188" s="7113" t="s">
        <v>226</v>
      </c>
      <c r="F188" s="1665"/>
      <c r="G188" s="1665"/>
      <c r="H188" s="1680"/>
      <c r="I188" s="1691"/>
      <c r="J188" s="1668">
        <v>44033</v>
      </c>
      <c r="K188" s="1668"/>
      <c r="L188" s="1668"/>
      <c r="M188" s="2006"/>
      <c r="N188" s="1668"/>
      <c r="O188" s="1668"/>
      <c r="P188" s="1667"/>
      <c r="Q188" s="1705"/>
      <c r="R188" s="1669"/>
      <c r="S188" s="1669"/>
      <c r="T188" s="1669"/>
      <c r="U188" s="3793"/>
      <c r="V188" s="1671"/>
      <c r="W188" s="1695" t="b">
        <f t="shared" si="8"/>
        <v>0</v>
      </c>
      <c r="X188" s="1672" t="s">
        <v>237</v>
      </c>
      <c r="Y188" s="1376" t="s">
        <v>94</v>
      </c>
      <c r="Z188" s="1376"/>
      <c r="AA188" s="2954" t="s">
        <v>2162</v>
      </c>
      <c r="AB188" s="2954" t="s">
        <v>2163</v>
      </c>
      <c r="AC188" s="2314" t="s">
        <v>2164</v>
      </c>
      <c r="AD188" s="1682">
        <v>42767</v>
      </c>
      <c r="AE188" s="4147"/>
      <c r="AF188" s="1676"/>
      <c r="AG188" s="1674"/>
      <c r="AH188" s="1674"/>
      <c r="AI188" s="1674"/>
      <c r="AJ188" s="3006"/>
      <c r="AK188" s="1677"/>
      <c r="AL188" s="1679"/>
      <c r="AM188" s="1676"/>
      <c r="AN188" s="1674"/>
      <c r="AO188" s="1674"/>
      <c r="AP188" s="1674"/>
      <c r="AQ188" s="1666"/>
      <c r="AR188" s="1697"/>
      <c r="AS188" s="1679"/>
      <c r="AT188" s="1680"/>
      <c r="AU188" s="1679"/>
      <c r="AV188" s="1679"/>
      <c r="AW188" s="1679"/>
      <c r="AX188" s="1680"/>
      <c r="AY188" s="1698"/>
      <c r="AZ188" s="1679"/>
      <c r="BA188" s="1680"/>
      <c r="BB188" s="1679"/>
      <c r="BC188" s="1679"/>
      <c r="BD188" s="1679"/>
      <c r="BE188" s="1680"/>
      <c r="BF188" s="1680"/>
      <c r="BG188" s="4158"/>
      <c r="BH188" s="1674"/>
      <c r="BI188" s="1683"/>
      <c r="BJ188" s="4158"/>
      <c r="BK188" s="1674"/>
      <c r="BL188" s="1683"/>
      <c r="BM188" s="4158"/>
      <c r="BN188" s="1674"/>
      <c r="BO188" s="1683"/>
      <c r="BP188" s="1376" t="s">
        <v>2165</v>
      </c>
      <c r="BQ188" s="4184"/>
      <c r="BR188" s="2317" t="s">
        <v>2166</v>
      </c>
      <c r="BS188" s="1376"/>
      <c r="BT188" s="1684">
        <v>45399</v>
      </c>
      <c r="BU188" s="1684"/>
      <c r="BV188" s="1666" t="s">
        <v>116</v>
      </c>
      <c r="BW188" s="1684"/>
      <c r="BX188" s="1684"/>
      <c r="BY188" s="1666"/>
      <c r="BZ188" s="1684"/>
      <c r="CA188" s="1684" t="s">
        <v>2167</v>
      </c>
      <c r="CB188" s="1409"/>
      <c r="CC188" s="540" t="s">
        <v>2168</v>
      </c>
      <c r="CD188" s="12"/>
      <c r="CE188" s="12"/>
      <c r="CF188" s="12"/>
      <c r="CG188" s="18"/>
    </row>
    <row r="189" spans="1:85" ht="45" customHeight="1" x14ac:dyDescent="0.2">
      <c r="A189" s="3686" t="s">
        <v>2169</v>
      </c>
      <c r="B189" s="3687"/>
      <c r="C189" s="3688" t="s">
        <v>2170</v>
      </c>
      <c r="D189" s="3689" t="s">
        <v>2171</v>
      </c>
      <c r="E189" s="3690" t="s">
        <v>193</v>
      </c>
      <c r="F189" s="3691"/>
      <c r="G189" s="3691"/>
      <c r="H189" s="3692"/>
      <c r="I189" s="3692"/>
      <c r="J189" s="3694">
        <v>43046</v>
      </c>
      <c r="K189" s="3694"/>
      <c r="L189" s="3694"/>
      <c r="M189" s="3866"/>
      <c r="N189" s="3694"/>
      <c r="O189" s="3694"/>
      <c r="P189" s="3696"/>
      <c r="Q189" s="3697"/>
      <c r="R189" s="3698"/>
      <c r="S189" s="3698"/>
      <c r="T189" s="3698"/>
      <c r="U189" s="3794"/>
      <c r="V189" s="3699"/>
      <c r="W189" s="3700" t="str">
        <f t="shared" si="8"/>
        <v>Yes</v>
      </c>
      <c r="X189" s="3701" t="s">
        <v>93</v>
      </c>
      <c r="Y189" s="3688" t="s">
        <v>94</v>
      </c>
      <c r="Z189" s="3688"/>
      <c r="AA189" s="4704" t="s">
        <v>2172</v>
      </c>
      <c r="AB189" s="4704" t="s">
        <v>2173</v>
      </c>
      <c r="AC189" s="3719"/>
      <c r="AD189" s="3704">
        <v>45839</v>
      </c>
      <c r="AE189" s="4145" t="s">
        <v>2174</v>
      </c>
      <c r="AF189" s="3705" t="s">
        <v>142</v>
      </c>
      <c r="AG189" s="3706">
        <v>45597</v>
      </c>
      <c r="AH189" s="3706"/>
      <c r="AI189" s="3706"/>
      <c r="AJ189" s="3713"/>
      <c r="AK189" s="3707"/>
      <c r="AL189" s="3909" t="s">
        <v>2175</v>
      </c>
      <c r="AM189" s="3715" t="s">
        <v>2176</v>
      </c>
      <c r="AN189" s="3706">
        <v>46082</v>
      </c>
      <c r="AO189" s="3706"/>
      <c r="AP189" s="3706"/>
      <c r="AQ189" s="3695"/>
      <c r="AR189" s="3708"/>
      <c r="AS189" s="3709"/>
      <c r="AT189" s="3692"/>
      <c r="AU189" s="3709"/>
      <c r="AV189" s="3709"/>
      <c r="AW189" s="3709"/>
      <c r="AX189" s="3692"/>
      <c r="AY189" s="3710"/>
      <c r="AZ189" s="3709"/>
      <c r="BA189" s="3692"/>
      <c r="BB189" s="3709"/>
      <c r="BC189" s="3709"/>
      <c r="BD189" s="3709"/>
      <c r="BE189" s="3692"/>
      <c r="BF189" s="3692"/>
      <c r="BG189" s="4089" t="s">
        <v>2177</v>
      </c>
      <c r="BH189" s="3706">
        <v>46539</v>
      </c>
      <c r="BI189" s="3711"/>
      <c r="BJ189" s="4089">
        <v>46753</v>
      </c>
      <c r="BK189" s="3706">
        <v>46753</v>
      </c>
      <c r="BL189" s="3711"/>
      <c r="BM189" s="4089">
        <v>47058</v>
      </c>
      <c r="BN189" s="3706">
        <v>47058</v>
      </c>
      <c r="BO189" s="3711"/>
      <c r="BP189" s="3688" t="s">
        <v>2178</v>
      </c>
      <c r="BQ189" s="4182" t="s">
        <v>1988</v>
      </c>
      <c r="BR189" s="3688"/>
      <c r="BS189" s="3688"/>
      <c r="BT189" s="3716">
        <v>45806</v>
      </c>
      <c r="BU189" s="3716">
        <v>45904</v>
      </c>
      <c r="BV189" s="3695" t="s">
        <v>116</v>
      </c>
      <c r="BW189" s="3716">
        <v>45806</v>
      </c>
      <c r="BX189" s="3716">
        <v>45904</v>
      </c>
      <c r="BY189" s="3695" t="s">
        <v>116</v>
      </c>
      <c r="BZ189" s="3716">
        <v>45904</v>
      </c>
      <c r="CA189" s="3716" t="s">
        <v>104</v>
      </c>
      <c r="CB189" s="1409"/>
      <c r="CC189" s="540" t="s">
        <v>105</v>
      </c>
      <c r="CD189" s="12"/>
      <c r="CE189" s="12"/>
      <c r="CF189" s="12"/>
      <c r="CG189" s="18"/>
    </row>
    <row r="190" spans="1:85" ht="45" customHeight="1" x14ac:dyDescent="0.2">
      <c r="A190" s="2121" t="s">
        <v>2179</v>
      </c>
      <c r="B190" s="3308"/>
      <c r="C190" s="2120" t="s">
        <v>2180</v>
      </c>
      <c r="D190" s="2122" t="s">
        <v>2181</v>
      </c>
      <c r="E190" s="3134">
        <v>2125</v>
      </c>
      <c r="F190" s="2124" t="s">
        <v>91</v>
      </c>
      <c r="G190" s="2124" t="s">
        <v>2182</v>
      </c>
      <c r="H190" s="2125" t="s">
        <v>89</v>
      </c>
      <c r="I190" s="2126" t="s">
        <v>89</v>
      </c>
      <c r="J190" s="2127">
        <v>45371</v>
      </c>
      <c r="K190" s="2127">
        <v>43033</v>
      </c>
      <c r="L190" s="2127" t="s">
        <v>90</v>
      </c>
      <c r="M190" s="2128" t="s">
        <v>169</v>
      </c>
      <c r="N190" s="2127"/>
      <c r="O190" s="2127" t="s">
        <v>2183</v>
      </c>
      <c r="P190" s="2129">
        <v>44489</v>
      </c>
      <c r="Q190" s="2130">
        <v>44651</v>
      </c>
      <c r="R190" s="2131">
        <v>45359</v>
      </c>
      <c r="S190" s="2131"/>
      <c r="T190" s="2131"/>
      <c r="U190" s="3796"/>
      <c r="V190" s="2133"/>
      <c r="W190" s="2134" t="b">
        <f t="shared" si="8"/>
        <v>0</v>
      </c>
      <c r="X190" s="2135" t="s">
        <v>111</v>
      </c>
      <c r="Y190" s="2120" t="s">
        <v>94</v>
      </c>
      <c r="Z190" s="2120"/>
      <c r="AA190" s="3261" t="s">
        <v>2184</v>
      </c>
      <c r="AB190" s="4479" t="s">
        <v>2185</v>
      </c>
      <c r="AC190" s="2922"/>
      <c r="AD190" s="2137">
        <v>45689</v>
      </c>
      <c r="AE190" s="2485" t="s">
        <v>2186</v>
      </c>
      <c r="AF190" s="2139" t="s">
        <v>2187</v>
      </c>
      <c r="AG190" s="2140">
        <v>43282</v>
      </c>
      <c r="AH190" s="2140">
        <v>43665</v>
      </c>
      <c r="AI190" s="2140">
        <v>43738</v>
      </c>
      <c r="AJ190" s="3010" t="s">
        <v>2188</v>
      </c>
      <c r="AK190" s="2142" t="s">
        <v>2189</v>
      </c>
      <c r="AL190" s="4148">
        <v>44166</v>
      </c>
      <c r="AM190" s="2310" t="s">
        <v>2190</v>
      </c>
      <c r="AN190" s="2140">
        <v>44166</v>
      </c>
      <c r="AO190" s="2140">
        <v>44166</v>
      </c>
      <c r="AP190" s="2140">
        <v>44204</v>
      </c>
      <c r="AQ190" s="2141" t="s">
        <v>2191</v>
      </c>
      <c r="AR190" s="2144"/>
      <c r="AS190" s="2145"/>
      <c r="AT190" s="2125"/>
      <c r="AU190" s="2145"/>
      <c r="AV190" s="2145"/>
      <c r="AW190" s="2145"/>
      <c r="AX190" s="2125"/>
      <c r="AY190" s="2146"/>
      <c r="AZ190" s="2145"/>
      <c r="BA190" s="2125"/>
      <c r="BB190" s="2145"/>
      <c r="BC190" s="2145"/>
      <c r="BD190" s="2145"/>
      <c r="BE190" s="2125"/>
      <c r="BF190" s="2125"/>
      <c r="BG190" s="4161" t="s">
        <v>2192</v>
      </c>
      <c r="BH190" s="2140">
        <v>44470</v>
      </c>
      <c r="BI190" s="2148">
        <v>44498</v>
      </c>
      <c r="BJ190" s="4161">
        <v>44621</v>
      </c>
      <c r="BK190" s="2140">
        <v>44621</v>
      </c>
      <c r="BL190" s="2148">
        <v>44651</v>
      </c>
      <c r="BM190" s="4161">
        <v>44927</v>
      </c>
      <c r="BN190" s="2140">
        <v>44927</v>
      </c>
      <c r="BO190" s="2148">
        <v>45371</v>
      </c>
      <c r="BP190" s="2120" t="s">
        <v>2193</v>
      </c>
      <c r="BQ190" s="4185" t="s">
        <v>2194</v>
      </c>
      <c r="BR190" s="2120"/>
      <c r="BS190" s="2120"/>
      <c r="BT190" s="2149">
        <v>44582</v>
      </c>
      <c r="BU190" s="2149">
        <v>45806</v>
      </c>
      <c r="BV190" s="2141" t="s">
        <v>116</v>
      </c>
      <c r="BW190" s="2149">
        <v>45806</v>
      </c>
      <c r="BX190" s="2149">
        <v>45414</v>
      </c>
      <c r="BY190" s="2141" t="s">
        <v>116</v>
      </c>
      <c r="BZ190" s="2149">
        <v>45806</v>
      </c>
      <c r="CA190" s="2149" t="s">
        <v>2195</v>
      </c>
      <c r="CB190" s="2177"/>
      <c r="CC190" s="2151" t="s">
        <v>2196</v>
      </c>
      <c r="CD190" s="12"/>
      <c r="CE190" s="12"/>
      <c r="CF190" s="12"/>
      <c r="CG190" s="18"/>
    </row>
    <row r="191" spans="1:85" ht="45" customHeight="1" x14ac:dyDescent="0.2">
      <c r="A191" s="3686" t="s">
        <v>2197</v>
      </c>
      <c r="B191" s="3687"/>
      <c r="C191" s="3688" t="s">
        <v>2198</v>
      </c>
      <c r="D191" s="3688" t="s">
        <v>2199</v>
      </c>
      <c r="E191" s="4007">
        <v>2259</v>
      </c>
      <c r="F191" s="3691" t="s">
        <v>423</v>
      </c>
      <c r="G191" s="3691" t="s">
        <v>281</v>
      </c>
      <c r="H191" s="3692" t="s">
        <v>89</v>
      </c>
      <c r="I191" s="3693" t="s">
        <v>89</v>
      </c>
      <c r="J191" s="3696">
        <v>42937</v>
      </c>
      <c r="K191" s="3694"/>
      <c r="L191" s="3694" t="s">
        <v>90</v>
      </c>
      <c r="M191" s="3866" t="s">
        <v>1120</v>
      </c>
      <c r="N191" s="3694"/>
      <c r="O191" s="3694"/>
      <c r="P191" s="3696"/>
      <c r="Q191" s="3697"/>
      <c r="R191" s="3698"/>
      <c r="S191" s="3698"/>
      <c r="T191" s="3698"/>
      <c r="U191" s="3794"/>
      <c r="V191" s="3699"/>
      <c r="W191" s="3700" t="str">
        <f t="shared" si="8"/>
        <v>Yes</v>
      </c>
      <c r="X191" s="4934" t="s">
        <v>93</v>
      </c>
      <c r="Y191" s="4935" t="s">
        <v>94</v>
      </c>
      <c r="Z191" s="3688"/>
      <c r="AA191" s="4131" t="s">
        <v>2200</v>
      </c>
      <c r="AB191" s="3702" t="s">
        <v>2201</v>
      </c>
      <c r="AC191" s="3719"/>
      <c r="AD191" s="3706">
        <v>45689</v>
      </c>
      <c r="AE191" s="4145" t="s">
        <v>788</v>
      </c>
      <c r="AF191" s="3705" t="s">
        <v>142</v>
      </c>
      <c r="AG191" s="3706">
        <v>44470</v>
      </c>
      <c r="AH191" s="3706">
        <v>44578</v>
      </c>
      <c r="AI191" s="3706">
        <v>44634</v>
      </c>
      <c r="AJ191" s="3713" t="s">
        <v>2202</v>
      </c>
      <c r="AK191" s="3707"/>
      <c r="AL191" s="4154" t="s">
        <v>1279</v>
      </c>
      <c r="AM191" s="3715" t="s">
        <v>2203</v>
      </c>
      <c r="AN191" s="3706">
        <v>46296</v>
      </c>
      <c r="AO191" s="3706"/>
      <c r="AP191" s="3706"/>
      <c r="AQ191" s="3695"/>
      <c r="AR191" s="3708"/>
      <c r="AS191" s="3709"/>
      <c r="AT191" s="3692"/>
      <c r="AU191" s="3730"/>
      <c r="AV191" s="3709"/>
      <c r="AW191" s="3709"/>
      <c r="AX191" s="3692"/>
      <c r="AY191" s="3710"/>
      <c r="AZ191" s="3709"/>
      <c r="BA191" s="3731"/>
      <c r="BB191" s="3730"/>
      <c r="BC191" s="3709"/>
      <c r="BD191" s="3709"/>
      <c r="BE191" s="3692"/>
      <c r="BF191" s="3692"/>
      <c r="BG191" s="4088" t="s">
        <v>2204</v>
      </c>
      <c r="BH191" s="3728">
        <v>46478</v>
      </c>
      <c r="BI191" s="3706"/>
      <c r="BJ191" s="4089">
        <v>46600</v>
      </c>
      <c r="BK191" s="3706">
        <v>46600</v>
      </c>
      <c r="BL191" s="3711"/>
      <c r="BM191" s="4089">
        <v>46784</v>
      </c>
      <c r="BN191" s="3704">
        <v>46784</v>
      </c>
      <c r="BO191" s="3711"/>
      <c r="BP191" s="3741" t="s">
        <v>2205</v>
      </c>
      <c r="BQ191" s="4196" t="s">
        <v>2206</v>
      </c>
      <c r="BR191" s="4502"/>
      <c r="BS191" s="3741"/>
      <c r="BT191" s="3716">
        <v>45905</v>
      </c>
      <c r="BU191" s="3716">
        <v>45806</v>
      </c>
      <c r="BV191" s="3695" t="s">
        <v>116</v>
      </c>
      <c r="BW191" s="3716">
        <v>45415</v>
      </c>
      <c r="BX191" s="3716">
        <v>45806</v>
      </c>
      <c r="BY191" s="3695" t="s">
        <v>116</v>
      </c>
      <c r="BZ191" s="3716">
        <v>45806</v>
      </c>
      <c r="CA191" s="3716" t="s">
        <v>104</v>
      </c>
      <c r="CB191" s="1409"/>
      <c r="CC191" s="540" t="s">
        <v>105</v>
      </c>
      <c r="CD191" s="12"/>
      <c r="CE191" s="12"/>
      <c r="CF191" s="12"/>
      <c r="CG191" s="18"/>
    </row>
    <row r="192" spans="1:85" ht="45" customHeight="1" x14ac:dyDescent="0.2">
      <c r="A192" s="2150" t="s">
        <v>2207</v>
      </c>
      <c r="B192" s="3306"/>
      <c r="C192" s="2151" t="s">
        <v>2208</v>
      </c>
      <c r="D192" s="2152" t="s">
        <v>2209</v>
      </c>
      <c r="E192" s="3228">
        <v>2137</v>
      </c>
      <c r="F192" s="2155">
        <v>2016</v>
      </c>
      <c r="G192" s="2155">
        <v>2041</v>
      </c>
      <c r="H192" s="2154" t="s">
        <v>89</v>
      </c>
      <c r="I192" s="2181" t="s">
        <v>194</v>
      </c>
      <c r="J192" s="2157">
        <v>42425</v>
      </c>
      <c r="K192" s="2157"/>
      <c r="L192" s="2157" t="s">
        <v>90</v>
      </c>
      <c r="M192" s="2182" t="s">
        <v>2210</v>
      </c>
      <c r="N192" s="2157"/>
      <c r="O192" s="2157"/>
      <c r="P192" s="2156">
        <v>44866</v>
      </c>
      <c r="Q192" s="2989">
        <v>45196</v>
      </c>
      <c r="R192" s="2159"/>
      <c r="S192" s="2159"/>
      <c r="T192" s="2159"/>
      <c r="U192" s="3799"/>
      <c r="V192" s="2161"/>
      <c r="W192" s="2162" t="str">
        <f t="shared" si="8"/>
        <v>Yes</v>
      </c>
      <c r="X192" s="2812" t="s">
        <v>93</v>
      </c>
      <c r="Y192" s="2639" t="s">
        <v>94</v>
      </c>
      <c r="Z192" s="2151"/>
      <c r="AA192" s="2924" t="s">
        <v>2211</v>
      </c>
      <c r="AB192" s="2924" t="s">
        <v>4600</v>
      </c>
      <c r="AC192" s="2929"/>
      <c r="AD192" s="2165">
        <v>45170</v>
      </c>
      <c r="AE192" s="3535" t="s">
        <v>2213</v>
      </c>
      <c r="AF192" s="2167" t="s">
        <v>364</v>
      </c>
      <c r="AG192" s="2168">
        <v>43405</v>
      </c>
      <c r="AH192" s="2168">
        <v>43409</v>
      </c>
      <c r="AI192" s="2168">
        <v>43451</v>
      </c>
      <c r="AJ192" s="3011" t="s">
        <v>2214</v>
      </c>
      <c r="AK192" s="2169" t="s">
        <v>2215</v>
      </c>
      <c r="AL192" s="7160" t="s">
        <v>2216</v>
      </c>
      <c r="AM192" s="7118" t="s">
        <v>367</v>
      </c>
      <c r="AN192" s="2168">
        <v>43770</v>
      </c>
      <c r="AO192" s="2168">
        <v>43773</v>
      </c>
      <c r="AP192" s="2168">
        <v>43815</v>
      </c>
      <c r="AQ192" s="2155" t="s">
        <v>2214</v>
      </c>
      <c r="AR192" s="2170"/>
      <c r="AS192" s="2171" t="s">
        <v>2217</v>
      </c>
      <c r="AT192" s="2154" t="s">
        <v>369</v>
      </c>
      <c r="AU192" s="2171">
        <v>44256</v>
      </c>
      <c r="AV192" s="2171">
        <v>44256</v>
      </c>
      <c r="AW192" s="2171">
        <v>44305</v>
      </c>
      <c r="AX192" s="2154" t="s">
        <v>2218</v>
      </c>
      <c r="AY192" s="2172"/>
      <c r="AZ192" s="2171"/>
      <c r="BA192" s="2154"/>
      <c r="BB192" s="2171"/>
      <c r="BC192" s="2171"/>
      <c r="BD192" s="2171"/>
      <c r="BE192" s="2154"/>
      <c r="BF192" s="2154"/>
      <c r="BG192" s="4159" t="s">
        <v>2219</v>
      </c>
      <c r="BH192" s="2168">
        <v>44866</v>
      </c>
      <c r="BI192" s="2184">
        <v>44866</v>
      </c>
      <c r="BJ192" s="4159">
        <v>45170</v>
      </c>
      <c r="BK192" s="2168">
        <v>45170</v>
      </c>
      <c r="BL192" s="2184">
        <v>45195</v>
      </c>
      <c r="BM192" s="4159">
        <v>45627</v>
      </c>
      <c r="BN192" s="2168">
        <v>45627</v>
      </c>
      <c r="BO192" s="2184"/>
      <c r="BP192" s="2186" t="s">
        <v>4601</v>
      </c>
      <c r="BQ192" s="4188"/>
      <c r="BR192" s="2186" t="s">
        <v>2221</v>
      </c>
      <c r="BS192" s="2709"/>
      <c r="BT192" s="2177">
        <v>44873</v>
      </c>
      <c r="BU192" s="2177">
        <v>45902</v>
      </c>
      <c r="BV192" s="2155" t="s">
        <v>116</v>
      </c>
      <c r="BW192" s="2177"/>
      <c r="BX192" s="2177">
        <v>45125</v>
      </c>
      <c r="BY192" s="2155" t="s">
        <v>116</v>
      </c>
      <c r="BZ192" s="2177">
        <v>44889</v>
      </c>
      <c r="CA192" s="2185" t="s">
        <v>2222</v>
      </c>
      <c r="CB192" s="2177"/>
      <c r="CC192" s="2186" t="s">
        <v>2223</v>
      </c>
      <c r="CD192" s="12"/>
      <c r="CE192" s="12"/>
      <c r="CF192" s="12"/>
      <c r="CG192" s="18"/>
    </row>
    <row r="193" spans="1:85" ht="45" customHeight="1" x14ac:dyDescent="0.2">
      <c r="A193" s="2121" t="s">
        <v>2229</v>
      </c>
      <c r="B193" s="3329"/>
      <c r="C193" s="2774" t="s">
        <v>2225</v>
      </c>
      <c r="D193" s="2122" t="s">
        <v>421</v>
      </c>
      <c r="E193" s="2318">
        <v>2175</v>
      </c>
      <c r="F193" s="2141">
        <v>2022</v>
      </c>
      <c r="G193" s="2141">
        <v>2039</v>
      </c>
      <c r="H193" s="2139" t="s">
        <v>89</v>
      </c>
      <c r="I193" s="2141" t="s">
        <v>194</v>
      </c>
      <c r="J193" s="2127">
        <v>45372</v>
      </c>
      <c r="K193" s="2129">
        <v>41101</v>
      </c>
      <c r="L193" s="2681"/>
      <c r="M193" s="3357"/>
      <c r="N193" s="2681"/>
      <c r="O193" s="2129"/>
      <c r="P193" s="2129">
        <v>44417</v>
      </c>
      <c r="Q193" s="2130">
        <v>44606</v>
      </c>
      <c r="R193" s="2131">
        <v>45336</v>
      </c>
      <c r="S193" s="2131"/>
      <c r="T193" s="2131"/>
      <c r="U193" s="3796"/>
      <c r="V193" s="2133"/>
      <c r="W193" s="2134" t="str">
        <f t="shared" si="8"/>
        <v>Yes</v>
      </c>
      <c r="X193" s="2135" t="s">
        <v>93</v>
      </c>
      <c r="Y193" s="2120" t="s">
        <v>267</v>
      </c>
      <c r="Z193" s="2120"/>
      <c r="AA193" s="3004" t="s">
        <v>422</v>
      </c>
      <c r="AB193" s="3004"/>
      <c r="AC193" s="2923"/>
      <c r="AD193" s="3273" t="s">
        <v>423</v>
      </c>
      <c r="AE193" s="2485"/>
      <c r="AF193" s="2139"/>
      <c r="AG193" s="2140"/>
      <c r="AH193" s="2140"/>
      <c r="AI193" s="2140"/>
      <c r="AJ193" s="3010"/>
      <c r="AK193" s="2142"/>
      <c r="AL193" s="2140"/>
      <c r="AM193" s="2139"/>
      <c r="AN193" s="2140"/>
      <c r="AO193" s="2140"/>
      <c r="AP193" s="2140"/>
      <c r="AQ193" s="2141"/>
      <c r="AR193" s="2144"/>
      <c r="AS193" s="2145"/>
      <c r="AT193" s="2125"/>
      <c r="AU193" s="2140"/>
      <c r="AV193" s="2145"/>
      <c r="AW193" s="2145"/>
      <c r="AX193" s="2125"/>
      <c r="AY193" s="2146"/>
      <c r="AZ193" s="2145"/>
      <c r="BA193" s="2125"/>
      <c r="BB193" s="2145"/>
      <c r="BC193" s="2145"/>
      <c r="BD193" s="2145"/>
      <c r="BE193" s="2125"/>
      <c r="BF193" s="2125"/>
      <c r="BG193" s="4161"/>
      <c r="BH193" s="2140"/>
      <c r="BI193" s="2148">
        <v>44417</v>
      </c>
      <c r="BJ193" s="4161" t="s">
        <v>424</v>
      </c>
      <c r="BK193" s="2140">
        <v>44562</v>
      </c>
      <c r="BL193" s="2148">
        <v>44606</v>
      </c>
      <c r="BM193" s="4161"/>
      <c r="BN193" s="2140"/>
      <c r="BO193" s="2148">
        <v>45372</v>
      </c>
      <c r="BP193" s="2120" t="s">
        <v>425</v>
      </c>
      <c r="BQ193" s="4185"/>
      <c r="BR193" s="2120"/>
      <c r="BS193" s="2678" t="s">
        <v>426</v>
      </c>
      <c r="BT193" s="2149"/>
      <c r="BU193" s="2149"/>
      <c r="BV193" s="2141"/>
      <c r="BW193" s="2149"/>
      <c r="BX193" s="2149">
        <v>44440</v>
      </c>
      <c r="BY193" s="2149" t="s">
        <v>116</v>
      </c>
      <c r="BZ193" s="2149">
        <v>45279</v>
      </c>
      <c r="CA193" s="2149" t="s">
        <v>427</v>
      </c>
      <c r="CB193" s="2682"/>
      <c r="CC193" s="2678" t="s">
        <v>428</v>
      </c>
      <c r="CD193" s="12"/>
      <c r="CE193" s="12"/>
      <c r="CF193" s="12"/>
      <c r="CG193" s="18"/>
    </row>
    <row r="194" spans="1:85" ht="45" customHeight="1" x14ac:dyDescent="0.2">
      <c r="A194" s="3874" t="s">
        <v>2230</v>
      </c>
      <c r="B194" s="3875"/>
      <c r="C194" s="542" t="s">
        <v>2231</v>
      </c>
      <c r="D194" s="3515" t="s">
        <v>2232</v>
      </c>
      <c r="E194" s="3837">
        <v>2323</v>
      </c>
      <c r="F194" s="3838" t="s">
        <v>297</v>
      </c>
      <c r="G194" s="3838" t="s">
        <v>949</v>
      </c>
      <c r="H194" s="3835" t="s">
        <v>89</v>
      </c>
      <c r="I194" s="3245" t="s">
        <v>89</v>
      </c>
      <c r="J194" s="3819">
        <v>44082</v>
      </c>
      <c r="K194" s="3819"/>
      <c r="L194" s="3819"/>
      <c r="M194" s="3873"/>
      <c r="N194" s="3819"/>
      <c r="O194" s="3819"/>
      <c r="P194" s="3821"/>
      <c r="Q194" s="3839"/>
      <c r="R194" s="3840"/>
      <c r="S194" s="3840"/>
      <c r="T194" s="3840"/>
      <c r="U194" s="3822"/>
      <c r="V194" s="3841"/>
      <c r="W194" s="3824" t="str">
        <f t="shared" si="8"/>
        <v>Yes</v>
      </c>
      <c r="X194" s="3825" t="s">
        <v>93</v>
      </c>
      <c r="Y194" s="542" t="s">
        <v>94</v>
      </c>
      <c r="Z194" s="542"/>
      <c r="AA194" s="3843" t="s">
        <v>2233</v>
      </c>
      <c r="AB194" s="4370" t="s">
        <v>2234</v>
      </c>
      <c r="AC194" s="3842"/>
      <c r="AD194" s="3828">
        <v>45717</v>
      </c>
      <c r="AE194" s="4152" t="s">
        <v>316</v>
      </c>
      <c r="AF194" s="3818" t="s">
        <v>2235</v>
      </c>
      <c r="AG194" s="3829">
        <v>45017</v>
      </c>
      <c r="AH194" s="3829">
        <v>45163</v>
      </c>
      <c r="AI194" s="3829">
        <v>45219</v>
      </c>
      <c r="AJ194" s="3844" t="s">
        <v>2236</v>
      </c>
      <c r="AK194" s="3845"/>
      <c r="AL194" s="4152" t="s">
        <v>2237</v>
      </c>
      <c r="AM194" s="3818" t="s">
        <v>4602</v>
      </c>
      <c r="AN194" s="3829">
        <v>45778</v>
      </c>
      <c r="AO194" s="3829"/>
      <c r="AP194" s="3829"/>
      <c r="AQ194" s="1685"/>
      <c r="AR194" s="3845"/>
      <c r="AS194" s="3833"/>
      <c r="AT194" s="3818"/>
      <c r="AU194" s="3829"/>
      <c r="AV194" s="3829"/>
      <c r="AW194" s="3829"/>
      <c r="AX194" s="1685"/>
      <c r="AY194" s="3832"/>
      <c r="AZ194" s="5314"/>
      <c r="BA194" s="4565"/>
      <c r="BB194" s="5314"/>
      <c r="BC194" s="5314"/>
      <c r="BD194" s="5314"/>
      <c r="BE194" s="4565"/>
      <c r="BF194" s="4565"/>
      <c r="BG194" s="4166" t="s">
        <v>1641</v>
      </c>
      <c r="BH194" s="3829">
        <v>46113</v>
      </c>
      <c r="BI194" s="3836"/>
      <c r="BJ194" s="4166">
        <v>46174</v>
      </c>
      <c r="BK194" s="3829">
        <v>46174</v>
      </c>
      <c r="BL194" s="3836"/>
      <c r="BM194" s="4166">
        <v>46447</v>
      </c>
      <c r="BN194" s="3829">
        <v>46447</v>
      </c>
      <c r="BO194" s="3836"/>
      <c r="BP194" s="542" t="s">
        <v>2239</v>
      </c>
      <c r="BQ194" s="4189" t="s">
        <v>355</v>
      </c>
      <c r="BR194" s="542"/>
      <c r="BS194" s="542"/>
      <c r="BT194" s="1556">
        <v>45681</v>
      </c>
      <c r="BU194" s="1556">
        <v>45806</v>
      </c>
      <c r="BV194" s="1685" t="s">
        <v>116</v>
      </c>
      <c r="BW194" s="1556"/>
      <c r="BX194" s="1556">
        <v>45806</v>
      </c>
      <c r="BY194" s="1685" t="s">
        <v>116</v>
      </c>
      <c r="BZ194" s="1556">
        <v>45806</v>
      </c>
      <c r="CA194" s="1556" t="s">
        <v>262</v>
      </c>
      <c r="CB194" s="1409"/>
      <c r="CC194" s="540"/>
      <c r="CD194" s="12"/>
      <c r="CE194" s="12"/>
      <c r="CF194" s="12"/>
      <c r="CG194" s="18"/>
    </row>
    <row r="195" spans="1:85" ht="45" customHeight="1" x14ac:dyDescent="0.2">
      <c r="A195" s="2512" t="s">
        <v>2240</v>
      </c>
      <c r="B195" s="4971"/>
      <c r="C195" s="4981" t="s">
        <v>2241</v>
      </c>
      <c r="D195" s="2514" t="s">
        <v>2242</v>
      </c>
      <c r="E195" s="7137">
        <v>1949</v>
      </c>
      <c r="F195" s="2532">
        <v>2026</v>
      </c>
      <c r="G195" s="2532">
        <v>2041</v>
      </c>
      <c r="H195" s="2516" t="s">
        <v>89</v>
      </c>
      <c r="I195" s="3373" t="s">
        <v>89</v>
      </c>
      <c r="J195" s="2518" t="s">
        <v>121</v>
      </c>
      <c r="K195" s="2518" t="s">
        <v>2243</v>
      </c>
      <c r="L195" s="2518" t="s">
        <v>90</v>
      </c>
      <c r="M195" s="2519" t="s">
        <v>1120</v>
      </c>
      <c r="N195" s="2518"/>
      <c r="O195" s="2518"/>
      <c r="P195" s="2520">
        <v>45838</v>
      </c>
      <c r="Q195" s="2521"/>
      <c r="R195" s="2522"/>
      <c r="S195" s="2522"/>
      <c r="T195" s="2522"/>
      <c r="U195" s="3803"/>
      <c r="V195" s="2524"/>
      <c r="W195" s="2525" t="str">
        <f t="shared" si="8"/>
        <v>Yes</v>
      </c>
      <c r="X195" s="2526" t="s">
        <v>93</v>
      </c>
      <c r="Y195" s="2513" t="s">
        <v>94</v>
      </c>
      <c r="Z195" s="2513"/>
      <c r="AA195" s="2975" t="s">
        <v>2244</v>
      </c>
      <c r="AB195" s="2975" t="s">
        <v>2245</v>
      </c>
      <c r="AC195" s="2975"/>
      <c r="AD195" s="2538">
        <v>45627</v>
      </c>
      <c r="AE195" s="2535" t="s">
        <v>2246</v>
      </c>
      <c r="AF195" s="2530" t="s">
        <v>2247</v>
      </c>
      <c r="AG195" s="2531">
        <v>42736</v>
      </c>
      <c r="AH195" s="2531">
        <v>42751</v>
      </c>
      <c r="AI195" s="2531">
        <v>42885</v>
      </c>
      <c r="AJ195" s="2532" t="s">
        <v>2248</v>
      </c>
      <c r="AK195" s="2534" t="s">
        <v>2249</v>
      </c>
      <c r="AL195" s="7192" t="s">
        <v>2250</v>
      </c>
      <c r="AM195" s="7193" t="s">
        <v>2251</v>
      </c>
      <c r="AN195" s="2535">
        <v>43160</v>
      </c>
      <c r="AO195" s="2535">
        <v>43175</v>
      </c>
      <c r="AP195" s="2535">
        <v>43276</v>
      </c>
      <c r="AQ195" s="2516" t="s">
        <v>2252</v>
      </c>
      <c r="AR195" s="2536" t="s">
        <v>2253</v>
      </c>
      <c r="AS195" s="2516" t="s">
        <v>2254</v>
      </c>
      <c r="AT195" s="2516" t="s">
        <v>2255</v>
      </c>
      <c r="AU195" s="2535">
        <v>45108</v>
      </c>
      <c r="AV195" s="2535">
        <v>45170</v>
      </c>
      <c r="AW195" s="2535">
        <v>45230</v>
      </c>
      <c r="AX195" s="2516" t="s">
        <v>2256</v>
      </c>
      <c r="AY195" s="2536"/>
      <c r="AZ195" s="2535" t="s">
        <v>366</v>
      </c>
      <c r="BA195" s="2516" t="s">
        <v>2257</v>
      </c>
      <c r="BB195" s="2535">
        <v>45444</v>
      </c>
      <c r="BC195" s="2535"/>
      <c r="BD195" s="2535">
        <v>45536</v>
      </c>
      <c r="BE195" s="2516"/>
      <c r="BF195" s="2516"/>
      <c r="BG195" s="4164">
        <v>45809</v>
      </c>
      <c r="BH195" s="2531">
        <v>45809</v>
      </c>
      <c r="BI195" s="2538">
        <v>45838</v>
      </c>
      <c r="BJ195" s="4164">
        <v>45962</v>
      </c>
      <c r="BK195" s="2531">
        <v>45962</v>
      </c>
      <c r="BL195" s="2538"/>
      <c r="BM195" s="4164">
        <v>46357</v>
      </c>
      <c r="BN195" s="2531">
        <v>46357</v>
      </c>
      <c r="BO195" s="2538"/>
      <c r="BP195" s="2513"/>
      <c r="BQ195" s="4113" t="s">
        <v>2258</v>
      </c>
      <c r="BR195" s="2539"/>
      <c r="BS195" s="2513"/>
      <c r="BT195" s="2540">
        <v>45607</v>
      </c>
      <c r="BU195" s="2540">
        <v>45678</v>
      </c>
      <c r="BV195" s="2532" t="s">
        <v>116</v>
      </c>
      <c r="BW195" s="2540">
        <v>45806</v>
      </c>
      <c r="BX195" s="2540">
        <v>45678</v>
      </c>
      <c r="BY195" s="2532" t="s">
        <v>116</v>
      </c>
      <c r="BZ195" s="2540">
        <v>44932</v>
      </c>
      <c r="CA195" s="2540" t="s">
        <v>1591</v>
      </c>
      <c r="CB195" s="1409"/>
      <c r="CC195" s="540" t="s">
        <v>579</v>
      </c>
      <c r="CD195" s="12"/>
      <c r="CE195" s="12"/>
      <c r="CF195" s="12"/>
      <c r="CG195" s="18"/>
    </row>
    <row r="196" spans="1:85" ht="45" customHeight="1" x14ac:dyDescent="0.2">
      <c r="A196" s="3686" t="s">
        <v>2259</v>
      </c>
      <c r="B196" s="3687"/>
      <c r="C196" s="3688" t="s">
        <v>2260</v>
      </c>
      <c r="D196" s="3689" t="s">
        <v>2261</v>
      </c>
      <c r="E196" s="3717" t="s">
        <v>193</v>
      </c>
      <c r="F196" s="3695"/>
      <c r="G196" s="3695"/>
      <c r="H196" s="3705" t="s">
        <v>89</v>
      </c>
      <c r="I196" s="3693" t="s">
        <v>89</v>
      </c>
      <c r="J196" s="3694">
        <v>43383</v>
      </c>
      <c r="K196" s="3694"/>
      <c r="L196" s="3943"/>
      <c r="M196" s="5056"/>
      <c r="N196" s="3943"/>
      <c r="O196" s="3943"/>
      <c r="P196" s="3696"/>
      <c r="Q196" s="3732"/>
      <c r="R196" s="3698"/>
      <c r="S196" s="3733"/>
      <c r="T196" s="3733"/>
      <c r="U196" s="3794"/>
      <c r="V196" s="3734"/>
      <c r="W196" s="4092"/>
      <c r="X196" s="3701"/>
      <c r="Y196" s="3688"/>
      <c r="Z196" s="3688"/>
      <c r="AA196" s="4255" t="s">
        <v>2262</v>
      </c>
      <c r="AB196" s="4255" t="s">
        <v>4330</v>
      </c>
      <c r="AC196" s="3729"/>
      <c r="AD196" s="3704">
        <v>45689</v>
      </c>
      <c r="AE196" s="4145" t="s">
        <v>4331</v>
      </c>
      <c r="AF196" s="3705" t="s">
        <v>4332</v>
      </c>
      <c r="AG196" s="3706">
        <v>46692</v>
      </c>
      <c r="AH196" s="3706"/>
      <c r="AI196" s="3706"/>
      <c r="AJ196" s="3735"/>
      <c r="AK196" s="3696"/>
      <c r="AL196" s="4145"/>
      <c r="AM196" s="3705"/>
      <c r="AN196" s="3706"/>
      <c r="AO196" s="3706"/>
      <c r="AP196" s="3706"/>
      <c r="AQ196" s="3696"/>
      <c r="AR196" s="4398"/>
      <c r="AS196" s="4111"/>
      <c r="AT196" s="3694"/>
      <c r="AU196" s="3709"/>
      <c r="AV196" s="3709"/>
      <c r="AW196" s="3709"/>
      <c r="AX196" s="3694"/>
      <c r="AY196" s="4399"/>
      <c r="AZ196" s="3709"/>
      <c r="BA196" s="3694"/>
      <c r="BB196" s="3709"/>
      <c r="BC196" s="3709"/>
      <c r="BD196" s="3709"/>
      <c r="BE196" s="3694"/>
      <c r="BF196" s="3694"/>
      <c r="BG196" s="4089" t="s">
        <v>4333</v>
      </c>
      <c r="BH196" s="3706">
        <v>47058</v>
      </c>
      <c r="BI196" s="3711"/>
      <c r="BJ196" s="4089"/>
      <c r="BK196" s="3706"/>
      <c r="BL196" s="3711"/>
      <c r="BM196" s="4089"/>
      <c r="BN196" s="3706"/>
      <c r="BO196" s="3711"/>
      <c r="BP196" s="3712" t="s">
        <v>4334</v>
      </c>
      <c r="BQ196" s="4182" t="s">
        <v>132</v>
      </c>
      <c r="BR196" s="3712"/>
      <c r="BS196" s="3712"/>
      <c r="BT196" s="3716"/>
      <c r="BU196" s="3716">
        <v>45806</v>
      </c>
      <c r="BV196" s="3696" t="s">
        <v>116</v>
      </c>
      <c r="BW196" s="3716"/>
      <c r="BX196" s="3716">
        <v>45806</v>
      </c>
      <c r="BY196" s="3716" t="s">
        <v>116</v>
      </c>
      <c r="BZ196" s="3716">
        <v>45806</v>
      </c>
      <c r="CA196" s="3716" t="s">
        <v>104</v>
      </c>
      <c r="CB196" s="1409"/>
      <c r="CC196" s="1178"/>
      <c r="CD196" s="1176"/>
      <c r="CE196" s="1176"/>
      <c r="CF196" s="1176"/>
      <c r="CG196" s="1175"/>
    </row>
    <row r="197" spans="1:85" ht="45" customHeight="1" x14ac:dyDescent="0.2">
      <c r="A197" s="3275"/>
      <c r="B197" s="3318" t="s">
        <v>2264</v>
      </c>
      <c r="C197" s="3276" t="s">
        <v>2260</v>
      </c>
      <c r="D197" s="3276" t="s">
        <v>2265</v>
      </c>
      <c r="E197" s="7383" t="s">
        <v>226</v>
      </c>
      <c r="F197" s="3277"/>
      <c r="G197" s="3277"/>
      <c r="H197" s="3286" t="s">
        <v>89</v>
      </c>
      <c r="I197" s="3286" t="s">
        <v>89</v>
      </c>
      <c r="J197" s="3280">
        <v>43383</v>
      </c>
      <c r="K197" s="3279"/>
      <c r="L197" s="1389"/>
      <c r="M197" s="2002"/>
      <c r="N197" s="1389"/>
      <c r="O197" s="3279"/>
      <c r="P197" s="3280"/>
      <c r="Q197" s="3281"/>
      <c r="R197" s="3282"/>
      <c r="S197" s="3282"/>
      <c r="T197" s="3282"/>
      <c r="U197" s="3806">
        <v>45197</v>
      </c>
      <c r="V197" s="3283" t="s">
        <v>2266</v>
      </c>
      <c r="W197" s="3284" t="str">
        <f>IF(OR(X197="Yes", Y197="Web-page timetable", Z197="YES"), "Yes")</f>
        <v>Yes</v>
      </c>
      <c r="X197" s="3285" t="s">
        <v>93</v>
      </c>
      <c r="Y197" s="3276" t="s">
        <v>94</v>
      </c>
      <c r="Z197" s="3286"/>
      <c r="AA197" s="4315" t="s">
        <v>2262</v>
      </c>
      <c r="AB197" s="4315" t="s">
        <v>4330</v>
      </c>
      <c r="AC197" s="3437"/>
      <c r="AD197" s="3289">
        <v>45689</v>
      </c>
      <c r="AE197" s="4153" t="s">
        <v>2267</v>
      </c>
      <c r="AF197" s="3288" t="s">
        <v>142</v>
      </c>
      <c r="AG197" s="3289">
        <v>45200</v>
      </c>
      <c r="AH197" s="3289">
        <v>45236</v>
      </c>
      <c r="AI197" s="3289">
        <v>45298</v>
      </c>
      <c r="AJ197" s="4314" t="s">
        <v>2268</v>
      </c>
      <c r="AK197" s="3924" t="s">
        <v>2269</v>
      </c>
      <c r="AL197" s="3289"/>
      <c r="AM197" s="3288"/>
      <c r="AN197" s="3289"/>
      <c r="AO197" s="3289"/>
      <c r="AP197" s="3289"/>
      <c r="AQ197" s="4314"/>
      <c r="AR197" s="5262"/>
      <c r="AS197" s="5273"/>
      <c r="AT197" s="3278"/>
      <c r="AU197" s="4038"/>
      <c r="AV197" s="3290"/>
      <c r="AW197" s="3290"/>
      <c r="AX197" s="3278"/>
      <c r="AY197" s="4039"/>
      <c r="AZ197" s="4038"/>
      <c r="BA197" s="4039"/>
      <c r="BB197" s="4038"/>
      <c r="BC197" s="3290"/>
      <c r="BD197" s="3290"/>
      <c r="BE197" s="3278"/>
      <c r="BF197" s="3278"/>
      <c r="BG197" s="4172">
        <v>45658</v>
      </c>
      <c r="BH197" s="3289">
        <v>45658</v>
      </c>
      <c r="BI197" s="3289">
        <v>45658</v>
      </c>
      <c r="BJ197" s="4172">
        <v>45839</v>
      </c>
      <c r="BK197" s="3289">
        <v>45839</v>
      </c>
      <c r="BL197" s="3291"/>
      <c r="BM197" s="4172">
        <v>46388</v>
      </c>
      <c r="BN197" s="3287">
        <v>46388</v>
      </c>
      <c r="BO197" s="3291"/>
      <c r="BP197" s="3276" t="s">
        <v>4335</v>
      </c>
      <c r="BQ197" s="4685" t="s">
        <v>132</v>
      </c>
      <c r="BR197" s="4695" t="s">
        <v>2270</v>
      </c>
      <c r="BS197" s="540"/>
      <c r="BT197" s="3292">
        <v>45635</v>
      </c>
      <c r="BU197" s="3292">
        <v>45806</v>
      </c>
      <c r="BV197" s="3286" t="s">
        <v>116</v>
      </c>
      <c r="BW197" s="3292">
        <v>45635</v>
      </c>
      <c r="BX197" s="3292">
        <v>45806</v>
      </c>
      <c r="BY197" s="3286" t="s">
        <v>116</v>
      </c>
      <c r="BZ197" s="5448">
        <v>45806</v>
      </c>
      <c r="CA197" s="3292" t="s">
        <v>742</v>
      </c>
      <c r="CB197" s="1409"/>
      <c r="CC197" s="540"/>
      <c r="CD197" s="12"/>
      <c r="CE197" s="12"/>
      <c r="CF197" s="12"/>
      <c r="CG197" s="18"/>
    </row>
    <row r="198" spans="1:85" ht="45" customHeight="1" x14ac:dyDescent="0.2">
      <c r="A198" s="1688" t="s">
        <v>2271</v>
      </c>
      <c r="B198" s="3307"/>
      <c r="C198" s="2275" t="s">
        <v>2272</v>
      </c>
      <c r="D198" s="1376" t="s">
        <v>2273</v>
      </c>
      <c r="E198" s="7113">
        <v>2138</v>
      </c>
      <c r="F198" s="1666">
        <v>2020</v>
      </c>
      <c r="G198" s="1666">
        <v>2040</v>
      </c>
      <c r="H198" s="1666" t="s">
        <v>89</v>
      </c>
      <c r="I198" s="1691" t="s">
        <v>89</v>
      </c>
      <c r="J198" s="1668">
        <v>41988</v>
      </c>
      <c r="K198" s="1668"/>
      <c r="L198" s="1668" t="s">
        <v>93</v>
      </c>
      <c r="M198" s="4270" t="s">
        <v>2274</v>
      </c>
      <c r="N198" s="1668"/>
      <c r="O198" s="1668"/>
      <c r="P198" s="1667"/>
      <c r="Q198" s="1693"/>
      <c r="R198" s="1669"/>
      <c r="S198" s="1669"/>
      <c r="T198" s="1669"/>
      <c r="U198" s="3793"/>
      <c r="V198" s="1671"/>
      <c r="W198" s="1695" t="str">
        <f>IF(OR(X198="Yes", Y198="Web-page timetable", Z198="YES"), "Yes")</f>
        <v>Yes</v>
      </c>
      <c r="X198" s="1672" t="s">
        <v>93</v>
      </c>
      <c r="Y198" s="1376" t="s">
        <v>94</v>
      </c>
      <c r="Z198" s="1666"/>
      <c r="AA198" s="2939" t="s">
        <v>2275</v>
      </c>
      <c r="AB198" s="2948" t="s">
        <v>2276</v>
      </c>
      <c r="AC198" s="2314"/>
      <c r="AD198" s="1682">
        <v>44013</v>
      </c>
      <c r="AE198" s="4147">
        <v>44287</v>
      </c>
      <c r="AF198" s="1676" t="s">
        <v>2277</v>
      </c>
      <c r="AG198" s="1674">
        <v>44287</v>
      </c>
      <c r="AH198" s="1674"/>
      <c r="AI198" s="1674"/>
      <c r="AJ198" s="3006"/>
      <c r="AK198" s="1677"/>
      <c r="AL198" s="7181">
        <v>44805</v>
      </c>
      <c r="AM198" s="7149" t="s">
        <v>2278</v>
      </c>
      <c r="AN198" s="1674">
        <v>44805</v>
      </c>
      <c r="AO198" s="1674"/>
      <c r="AP198" s="1674"/>
      <c r="AQ198" s="1666"/>
      <c r="AR198" s="1697"/>
      <c r="AS198" s="1678"/>
      <c r="AT198" s="1680"/>
      <c r="AU198" s="1678"/>
      <c r="AV198" s="1679"/>
      <c r="AW198" s="1679"/>
      <c r="AX198" s="1680"/>
      <c r="AY198" s="1698"/>
      <c r="AZ198" s="1678"/>
      <c r="BA198" s="1721"/>
      <c r="BB198" s="1678"/>
      <c r="BC198" s="1679"/>
      <c r="BD198" s="1679"/>
      <c r="BE198" s="1680"/>
      <c r="BF198" s="1680"/>
      <c r="BG198" s="4158">
        <v>44958</v>
      </c>
      <c r="BH198" s="1674">
        <v>44958</v>
      </c>
      <c r="BI198" s="1674"/>
      <c r="BJ198" s="4158">
        <v>45170</v>
      </c>
      <c r="BK198" s="1674">
        <v>45170</v>
      </c>
      <c r="BL198" s="1683"/>
      <c r="BM198" s="4158">
        <v>45536</v>
      </c>
      <c r="BN198" s="1682">
        <v>45536</v>
      </c>
      <c r="BO198" s="1683"/>
      <c r="BP198" s="2270" t="s">
        <v>2279</v>
      </c>
      <c r="BQ198" s="4686"/>
      <c r="BR198" s="2270"/>
      <c r="BS198" s="2268"/>
      <c r="BT198" s="1684">
        <v>44480</v>
      </c>
      <c r="BU198" s="1684"/>
      <c r="BV198" s="1666" t="s">
        <v>116</v>
      </c>
      <c r="BW198" s="1684"/>
      <c r="BX198" s="1684">
        <v>44672</v>
      </c>
      <c r="BY198" s="1666" t="s">
        <v>116</v>
      </c>
      <c r="BZ198" s="1684">
        <v>44482</v>
      </c>
      <c r="CA198" s="2319" t="s">
        <v>117</v>
      </c>
      <c r="CB198" s="1684"/>
      <c r="CC198" s="1376" t="s">
        <v>105</v>
      </c>
      <c r="CD198" s="12"/>
      <c r="CE198" s="12"/>
      <c r="CF198" s="12"/>
      <c r="CG198" s="18" t="s">
        <v>93</v>
      </c>
    </row>
    <row r="199" spans="1:85" ht="45" customHeight="1" x14ac:dyDescent="0.2">
      <c r="A199" s="2121" t="s">
        <v>2280</v>
      </c>
      <c r="B199" s="3308"/>
      <c r="C199" s="2120" t="s">
        <v>2281</v>
      </c>
      <c r="D199" s="2120" t="s">
        <v>2282</v>
      </c>
      <c r="E199" s="3955">
        <v>2220</v>
      </c>
      <c r="F199" s="2124" t="s">
        <v>91</v>
      </c>
      <c r="G199" s="2124" t="s">
        <v>2182</v>
      </c>
      <c r="H199" s="2125" t="s">
        <v>89</v>
      </c>
      <c r="I199" s="2126" t="s">
        <v>89</v>
      </c>
      <c r="J199" s="2127">
        <v>45616</v>
      </c>
      <c r="K199" s="2127">
        <v>40737</v>
      </c>
      <c r="L199" s="2127"/>
      <c r="M199" s="2128"/>
      <c r="N199" s="2127"/>
      <c r="O199" s="2127"/>
      <c r="P199" s="2129">
        <v>44399</v>
      </c>
      <c r="Q199" s="2494">
        <v>44532</v>
      </c>
      <c r="R199" s="2131">
        <v>45569</v>
      </c>
      <c r="S199" s="2307"/>
      <c r="T199" s="2307"/>
      <c r="U199" s="3796"/>
      <c r="V199" s="2133"/>
      <c r="W199" s="2134" t="b">
        <f>IF(OR(X199="Yes", Y199="Web-page timetable", Z199="YES"), "Yes")</f>
        <v>0</v>
      </c>
      <c r="X199" s="2135" t="s">
        <v>237</v>
      </c>
      <c r="Y199" s="2120" t="s">
        <v>94</v>
      </c>
      <c r="Z199" s="3200"/>
      <c r="AA199" s="2941" t="s">
        <v>2283</v>
      </c>
      <c r="AB199" s="2923" t="s">
        <v>2284</v>
      </c>
      <c r="AC199" s="2923" t="s">
        <v>2285</v>
      </c>
      <c r="AD199" s="2137">
        <v>43647</v>
      </c>
      <c r="AE199" s="2485" t="s">
        <v>2286</v>
      </c>
      <c r="AF199" s="2139" t="s">
        <v>2287</v>
      </c>
      <c r="AG199" s="2140">
        <v>43009</v>
      </c>
      <c r="AH199" s="2140">
        <v>43009</v>
      </c>
      <c r="AI199" s="2140">
        <v>43101</v>
      </c>
      <c r="AJ199" s="3010" t="s">
        <v>2288</v>
      </c>
      <c r="AK199" s="2142" t="s">
        <v>2289</v>
      </c>
      <c r="AL199" s="4148" t="s">
        <v>2290</v>
      </c>
      <c r="AM199" s="2143" t="s">
        <v>2291</v>
      </c>
      <c r="AN199" s="2140">
        <v>43739</v>
      </c>
      <c r="AO199" s="2140">
        <v>43404</v>
      </c>
      <c r="AP199" s="2140">
        <v>43493</v>
      </c>
      <c r="AQ199" s="2141" t="s">
        <v>2292</v>
      </c>
      <c r="AR199" s="2144" t="s">
        <v>2293</v>
      </c>
      <c r="AS199" s="2145">
        <v>44148</v>
      </c>
      <c r="AT199" s="2125" t="s">
        <v>2294</v>
      </c>
      <c r="AU199" s="2145">
        <v>44228</v>
      </c>
      <c r="AV199" s="2145">
        <v>44148</v>
      </c>
      <c r="AW199" s="2145">
        <v>44228</v>
      </c>
      <c r="AX199" s="2125" t="s">
        <v>2295</v>
      </c>
      <c r="AY199" s="2146"/>
      <c r="AZ199" s="2145"/>
      <c r="BA199" s="2125"/>
      <c r="BB199" s="2145"/>
      <c r="BC199" s="2145"/>
      <c r="BD199" s="2145"/>
      <c r="BE199" s="2125"/>
      <c r="BF199" s="2125"/>
      <c r="BG199" s="4161" t="s">
        <v>2296</v>
      </c>
      <c r="BH199" s="2140">
        <v>44317</v>
      </c>
      <c r="BI199" s="2148">
        <v>44399</v>
      </c>
      <c r="BJ199" s="4161" t="s">
        <v>788</v>
      </c>
      <c r="BK199" s="2140">
        <v>44470</v>
      </c>
      <c r="BL199" s="2148">
        <v>44531</v>
      </c>
      <c r="BM199" s="4161" t="s">
        <v>315</v>
      </c>
      <c r="BN199" s="2140">
        <v>44652</v>
      </c>
      <c r="BO199" s="2148">
        <v>45616</v>
      </c>
      <c r="BP199" s="2120" t="s">
        <v>2297</v>
      </c>
      <c r="BQ199" s="4185" t="s">
        <v>2298</v>
      </c>
      <c r="BR199" s="2120" t="s">
        <v>2299</v>
      </c>
      <c r="BS199" s="2487"/>
      <c r="BT199" s="2149">
        <v>45938</v>
      </c>
      <c r="BU199" s="2149"/>
      <c r="BV199" s="2141" t="s">
        <v>116</v>
      </c>
      <c r="BW199" s="2149">
        <v>44518</v>
      </c>
      <c r="BX199" s="2149">
        <v>45625</v>
      </c>
      <c r="BY199" s="2141" t="s">
        <v>116</v>
      </c>
      <c r="BZ199" s="2149">
        <v>45625</v>
      </c>
      <c r="CA199" s="2149" t="s">
        <v>2300</v>
      </c>
      <c r="CB199" s="2177"/>
      <c r="CC199" s="2186" t="s">
        <v>2301</v>
      </c>
      <c r="CD199" s="12"/>
      <c r="CE199" s="12"/>
      <c r="CF199" s="12"/>
      <c r="CG199" s="18"/>
    </row>
    <row r="200" spans="1:85" ht="45" customHeight="1" x14ac:dyDescent="0.2">
      <c r="A200" s="3686" t="s">
        <v>2302</v>
      </c>
      <c r="B200" s="3687"/>
      <c r="C200" s="3688" t="s">
        <v>2303</v>
      </c>
      <c r="D200" s="3689" t="s">
        <v>2304</v>
      </c>
      <c r="E200" s="3690">
        <v>2308</v>
      </c>
      <c r="F200" s="4155"/>
      <c r="G200" s="4155"/>
      <c r="H200" s="3705" t="s">
        <v>89</v>
      </c>
      <c r="I200" s="3693" t="s">
        <v>89</v>
      </c>
      <c r="J200" s="3694">
        <v>44041</v>
      </c>
      <c r="K200" s="3694"/>
      <c r="L200" s="3943" t="s">
        <v>90</v>
      </c>
      <c r="M200" s="4091" t="s">
        <v>169</v>
      </c>
      <c r="N200" s="3943"/>
      <c r="O200" s="3943" t="s">
        <v>90</v>
      </c>
      <c r="P200" s="3696"/>
      <c r="Q200" s="3697"/>
      <c r="R200" s="3698"/>
      <c r="S200" s="3698"/>
      <c r="T200" s="3698"/>
      <c r="U200" s="3794"/>
      <c r="V200" s="3699"/>
      <c r="W200" s="3700" t="str">
        <f>IF(OR(X200="Yes", Y200="Web-page timetable", Z200="YES"), "Yes")</f>
        <v>Yes</v>
      </c>
      <c r="X200" s="3701" t="s">
        <v>93</v>
      </c>
      <c r="Y200" s="3688" t="s">
        <v>94</v>
      </c>
      <c r="Z200" s="3688"/>
      <c r="AA200" s="3703" t="s">
        <v>2305</v>
      </c>
      <c r="AB200" s="3702" t="s">
        <v>2306</v>
      </c>
      <c r="AC200" s="3703"/>
      <c r="AD200" s="3704">
        <v>45717</v>
      </c>
      <c r="AE200" s="4145" t="s">
        <v>2307</v>
      </c>
      <c r="AF200" s="3705" t="s">
        <v>219</v>
      </c>
      <c r="AG200" s="3706">
        <v>46082</v>
      </c>
      <c r="AH200" s="3706"/>
      <c r="AI200" s="3706"/>
      <c r="AJ200" s="3713"/>
      <c r="AK200" s="3707"/>
      <c r="AL200" s="3709"/>
      <c r="AM200" s="3705"/>
      <c r="AN200" s="3706"/>
      <c r="AO200" s="3706"/>
      <c r="AP200" s="3706"/>
      <c r="AQ200" s="3695"/>
      <c r="AR200" s="3707"/>
      <c r="AS200" s="3709"/>
      <c r="AT200" s="3692"/>
      <c r="AU200" s="3709"/>
      <c r="AV200" s="3709"/>
      <c r="AW200" s="3709"/>
      <c r="AX200" s="3692"/>
      <c r="AY200" s="3710"/>
      <c r="AZ200" s="3709"/>
      <c r="BA200" s="3692"/>
      <c r="BB200" s="3709"/>
      <c r="BC200" s="3709"/>
      <c r="BD200" s="3709"/>
      <c r="BE200" s="3692"/>
      <c r="BF200" s="3692"/>
      <c r="BG200" s="4089">
        <v>46419</v>
      </c>
      <c r="BH200" s="3706">
        <v>46419</v>
      </c>
      <c r="BI200" s="3711"/>
      <c r="BJ200" s="4089">
        <v>46722</v>
      </c>
      <c r="BK200" s="3706">
        <v>46722</v>
      </c>
      <c r="BL200" s="3711"/>
      <c r="BM200" s="4089">
        <v>46905</v>
      </c>
      <c r="BN200" s="3706">
        <v>46905</v>
      </c>
      <c r="BO200" s="3711"/>
      <c r="BP200" s="3688" t="s">
        <v>2308</v>
      </c>
      <c r="BQ200" s="4182" t="s">
        <v>355</v>
      </c>
      <c r="BR200" s="3712"/>
      <c r="BS200" s="3688"/>
      <c r="BT200" s="3716">
        <v>45320</v>
      </c>
      <c r="BU200" s="3716">
        <v>45806</v>
      </c>
      <c r="BV200" s="3695" t="s">
        <v>116</v>
      </c>
      <c r="BW200" s="3716">
        <v>44522</v>
      </c>
      <c r="BX200" s="3716">
        <v>45806</v>
      </c>
      <c r="BY200" s="3695" t="s">
        <v>116</v>
      </c>
      <c r="BZ200" s="4133">
        <v>45806</v>
      </c>
      <c r="CA200" s="4133" t="s">
        <v>104</v>
      </c>
      <c r="CB200" s="1409"/>
      <c r="CC200" s="540" t="s">
        <v>105</v>
      </c>
      <c r="CD200" s="12"/>
      <c r="CE200" s="12"/>
      <c r="CF200" s="12"/>
      <c r="CG200" s="18"/>
    </row>
    <row r="201" spans="1:85" ht="45" customHeight="1" x14ac:dyDescent="0.2">
      <c r="A201" s="3951" t="s">
        <v>2309</v>
      </c>
      <c r="B201" s="3687"/>
      <c r="C201" s="3688" t="s">
        <v>2310</v>
      </c>
      <c r="D201" s="3689" t="s">
        <v>192</v>
      </c>
      <c r="E201" s="3717" t="s">
        <v>193</v>
      </c>
      <c r="F201" s="3695"/>
      <c r="G201" s="3695"/>
      <c r="H201" s="3692" t="s">
        <v>89</v>
      </c>
      <c r="I201" s="3693" t="s">
        <v>194</v>
      </c>
      <c r="J201" s="3694">
        <v>45250</v>
      </c>
      <c r="K201" s="3694">
        <v>41263</v>
      </c>
      <c r="L201" s="2127"/>
      <c r="M201" s="2128"/>
      <c r="N201" s="2127"/>
      <c r="O201" s="1437"/>
      <c r="P201" s="3696"/>
      <c r="Q201" s="3697"/>
      <c r="R201" s="3698"/>
      <c r="S201" s="3698"/>
      <c r="T201" s="3698"/>
      <c r="U201" s="3794"/>
      <c r="V201" s="3699"/>
      <c r="W201" s="3700" t="s">
        <v>93</v>
      </c>
      <c r="X201" s="3701" t="s">
        <v>93</v>
      </c>
      <c r="Y201" s="3688" t="s">
        <v>94</v>
      </c>
      <c r="Z201" s="3695"/>
      <c r="AA201" s="3702" t="s">
        <v>195</v>
      </c>
      <c r="AB201" s="3702" t="s">
        <v>196</v>
      </c>
      <c r="AC201" s="3704">
        <v>45689</v>
      </c>
      <c r="AD201" s="3704">
        <v>45689</v>
      </c>
      <c r="AE201" s="4145" t="s">
        <v>197</v>
      </c>
      <c r="AF201" s="3705" t="s">
        <v>210</v>
      </c>
      <c r="AG201" s="3706">
        <v>46235</v>
      </c>
      <c r="AH201" s="3706"/>
      <c r="AI201" s="3706"/>
      <c r="AJ201" s="3713"/>
      <c r="AK201" s="3936"/>
      <c r="AL201" s="4151"/>
      <c r="AM201" s="3714"/>
      <c r="AN201" s="3706"/>
      <c r="AO201" s="3706"/>
      <c r="AP201" s="3706"/>
      <c r="AQ201" s="3695"/>
      <c r="AR201" s="3758"/>
      <c r="AS201" s="3709"/>
      <c r="AT201" s="3692"/>
      <c r="AU201" s="3709"/>
      <c r="AV201" s="3709"/>
      <c r="AW201" s="3709"/>
      <c r="AX201" s="3692"/>
      <c r="AY201" s="3760"/>
      <c r="AZ201" s="3709"/>
      <c r="BA201" s="3692"/>
      <c r="BB201" s="3709"/>
      <c r="BC201" s="3709"/>
      <c r="BD201" s="3709"/>
      <c r="BE201" s="3692"/>
      <c r="BF201" s="2471"/>
      <c r="BG201" s="4089">
        <v>46753</v>
      </c>
      <c r="BH201" s="3706">
        <v>46753</v>
      </c>
      <c r="BI201" s="3711"/>
      <c r="BJ201" s="4089">
        <v>46905</v>
      </c>
      <c r="BK201" s="3706">
        <v>46905</v>
      </c>
      <c r="BL201" s="3711"/>
      <c r="BM201" s="4089">
        <v>47209</v>
      </c>
      <c r="BN201" s="3706">
        <v>47209</v>
      </c>
      <c r="BO201" s="3711"/>
      <c r="BP201" s="3870" t="s">
        <v>200</v>
      </c>
      <c r="BQ201" s="4193" t="s">
        <v>201</v>
      </c>
      <c r="BR201" s="3716">
        <v>44229</v>
      </c>
      <c r="BS201" s="3592">
        <v>44229</v>
      </c>
      <c r="BT201" s="3716">
        <v>44229</v>
      </c>
      <c r="BU201" s="3716">
        <v>45744</v>
      </c>
      <c r="BV201" s="3695" t="s">
        <v>116</v>
      </c>
      <c r="BW201" s="3716">
        <v>45806</v>
      </c>
      <c r="BX201" s="3716">
        <v>45744</v>
      </c>
      <c r="BY201" s="3693" t="s">
        <v>116</v>
      </c>
      <c r="BZ201" s="3716">
        <v>45932</v>
      </c>
      <c r="CA201" s="3716" t="s">
        <v>104</v>
      </c>
      <c r="CB201" s="3251"/>
      <c r="CC201" s="2120" t="s">
        <v>2311</v>
      </c>
      <c r="CD201" s="12"/>
      <c r="CE201" s="12"/>
      <c r="CF201" s="12"/>
      <c r="CG201" s="18" t="s">
        <v>93</v>
      </c>
    </row>
    <row r="202" spans="1:85" ht="45" customHeight="1" x14ac:dyDescent="0.2">
      <c r="A202" s="4594" t="s">
        <v>2312</v>
      </c>
      <c r="B202" s="4597"/>
      <c r="C202" s="4401" t="s">
        <v>2313</v>
      </c>
      <c r="D202" s="4988" t="s">
        <v>2314</v>
      </c>
      <c r="E202" s="7384">
        <v>2402</v>
      </c>
      <c r="F202" s="4607">
        <v>2021</v>
      </c>
      <c r="G202" s="4607">
        <v>2039</v>
      </c>
      <c r="H202" s="4402" t="s">
        <v>89</v>
      </c>
      <c r="I202" s="4607" t="s">
        <v>89</v>
      </c>
      <c r="J202" s="4611">
        <v>43187</v>
      </c>
      <c r="K202" s="4611"/>
      <c r="L202" s="4611"/>
      <c r="M202" s="5053" t="s">
        <v>2315</v>
      </c>
      <c r="N202" s="4611"/>
      <c r="O202" s="4611"/>
      <c r="P202" s="4611">
        <v>45303</v>
      </c>
      <c r="Q202" s="4618">
        <v>45481</v>
      </c>
      <c r="R202" s="4620"/>
      <c r="S202" s="4620"/>
      <c r="T202" s="4620"/>
      <c r="U202" s="4623"/>
      <c r="V202" s="4624"/>
      <c r="W202" s="4625" t="str">
        <f t="shared" ref="W202:W209" si="9">IF(OR(X202="Yes", Y202="Web-page timetable", Z202="YES"), "Yes")</f>
        <v>Yes</v>
      </c>
      <c r="X202" s="4626" t="s">
        <v>93</v>
      </c>
      <c r="Y202" s="4401" t="s">
        <v>94</v>
      </c>
      <c r="Z202" s="4401"/>
      <c r="AA202" s="4630" t="s">
        <v>2316</v>
      </c>
      <c r="AB202" s="4630" t="s">
        <v>2317</v>
      </c>
      <c r="AC202" s="4403"/>
      <c r="AD202" s="5187">
        <v>45292</v>
      </c>
      <c r="AE202" s="4648">
        <v>44866</v>
      </c>
      <c r="AF202" s="4651" t="s">
        <v>270</v>
      </c>
      <c r="AG202" s="4652">
        <v>44914</v>
      </c>
      <c r="AH202" s="4652">
        <v>44872</v>
      </c>
      <c r="AI202" s="4652">
        <v>44914</v>
      </c>
      <c r="AJ202" s="4656" t="s">
        <v>2318</v>
      </c>
      <c r="AK202" s="4404"/>
      <c r="AL202" s="7385"/>
      <c r="AM202" s="7386"/>
      <c r="AN202" s="4652"/>
      <c r="AO202" s="4652"/>
      <c r="AP202" s="4652"/>
      <c r="AQ202" s="4607"/>
      <c r="AR202" s="4405"/>
      <c r="AS202" s="4663"/>
      <c r="AT202" s="4402"/>
      <c r="AU202" s="4663"/>
      <c r="AV202" s="4663"/>
      <c r="AW202" s="4663"/>
      <c r="AX202" s="4402"/>
      <c r="AY202" s="4406"/>
      <c r="AZ202" s="4663"/>
      <c r="BA202" s="4402"/>
      <c r="BB202" s="4663"/>
      <c r="BC202" s="4663"/>
      <c r="BD202" s="4663"/>
      <c r="BE202" s="4402"/>
      <c r="BF202" s="4402"/>
      <c r="BG202" s="4677" t="s">
        <v>269</v>
      </c>
      <c r="BH202" s="4652">
        <v>45292</v>
      </c>
      <c r="BI202" s="4678">
        <v>45303</v>
      </c>
      <c r="BJ202" s="4677" t="s">
        <v>522</v>
      </c>
      <c r="BK202" s="4652">
        <v>45383</v>
      </c>
      <c r="BL202" s="4678">
        <v>45481</v>
      </c>
      <c r="BM202" s="4680" t="s">
        <v>1244</v>
      </c>
      <c r="BN202" s="5352">
        <v>45566</v>
      </c>
      <c r="BO202" s="4678"/>
      <c r="BP202" s="4682" t="s">
        <v>4336</v>
      </c>
      <c r="BQ202" s="4690" t="s">
        <v>591</v>
      </c>
      <c r="BR202" s="4407" t="s">
        <v>2320</v>
      </c>
      <c r="BS202" s="4401"/>
      <c r="BT202" s="4697">
        <v>45156</v>
      </c>
      <c r="BU202" s="4697">
        <v>45320</v>
      </c>
      <c r="BV202" s="4607" t="s">
        <v>116</v>
      </c>
      <c r="BW202" s="4697"/>
      <c r="BX202" s="4697">
        <v>45320</v>
      </c>
      <c r="BY202" s="4607" t="s">
        <v>116</v>
      </c>
      <c r="BZ202" s="5449">
        <v>45868</v>
      </c>
      <c r="CA202" s="5452" t="s">
        <v>4337</v>
      </c>
      <c r="CB202" s="2540"/>
      <c r="CC202" s="2740"/>
      <c r="CD202" s="12"/>
      <c r="CE202" s="12"/>
      <c r="CF202" s="12"/>
      <c r="CG202" s="18"/>
    </row>
    <row r="203" spans="1:85" ht="45" customHeight="1" x14ac:dyDescent="0.2">
      <c r="A203" s="4724" t="s">
        <v>2321</v>
      </c>
      <c r="B203" s="4725"/>
      <c r="C203" s="2151" t="s">
        <v>2322</v>
      </c>
      <c r="D203" s="2152" t="s">
        <v>2323</v>
      </c>
      <c r="E203" s="7116">
        <v>2294</v>
      </c>
      <c r="F203" s="2155">
        <v>2022</v>
      </c>
      <c r="G203" s="2155">
        <v>2041</v>
      </c>
      <c r="H203" s="2154" t="s">
        <v>89</v>
      </c>
      <c r="I203" s="2181" t="s">
        <v>89</v>
      </c>
      <c r="J203" s="2157">
        <v>41969</v>
      </c>
      <c r="K203" s="2157"/>
      <c r="L203" s="2157" t="s">
        <v>90</v>
      </c>
      <c r="M203" s="2182" t="s">
        <v>515</v>
      </c>
      <c r="N203" s="2157"/>
      <c r="O203" s="2157"/>
      <c r="P203" s="4050">
        <v>45727</v>
      </c>
      <c r="Q203" s="2158">
        <v>45930</v>
      </c>
      <c r="R203" s="2159"/>
      <c r="S203" s="2159"/>
      <c r="T203" s="2159"/>
      <c r="U203" s="3799"/>
      <c r="V203" s="2161"/>
      <c r="W203" s="2162" t="str">
        <f t="shared" si="9"/>
        <v>Yes</v>
      </c>
      <c r="X203" s="2163" t="s">
        <v>93</v>
      </c>
      <c r="Y203" s="2151" t="s">
        <v>94</v>
      </c>
      <c r="Z203" s="2155"/>
      <c r="AA203" s="4806" t="s">
        <v>2324</v>
      </c>
      <c r="AB203" s="2924" t="s">
        <v>2325</v>
      </c>
      <c r="AC203" s="2925"/>
      <c r="AD203" s="2165">
        <v>45658</v>
      </c>
      <c r="AE203" s="3535" t="s">
        <v>2326</v>
      </c>
      <c r="AF203" s="2167" t="s">
        <v>2327</v>
      </c>
      <c r="AG203" s="2168">
        <v>44896</v>
      </c>
      <c r="AH203" s="2168">
        <v>44900</v>
      </c>
      <c r="AI203" s="2168">
        <v>44957</v>
      </c>
      <c r="AJ203" s="3011" t="s">
        <v>2328</v>
      </c>
      <c r="AK203" s="2169"/>
      <c r="AL203" s="2171" t="s">
        <v>2329</v>
      </c>
      <c r="AM203" s="2167" t="s">
        <v>2330</v>
      </c>
      <c r="AN203" s="2168" t="s">
        <v>2331</v>
      </c>
      <c r="AO203" s="2168">
        <v>45323</v>
      </c>
      <c r="AP203" s="2168">
        <v>45366</v>
      </c>
      <c r="AQ203" s="2155" t="s">
        <v>2332</v>
      </c>
      <c r="AR203" s="2170"/>
      <c r="AS203" s="2171"/>
      <c r="AT203" s="2154"/>
      <c r="AU203" s="2171"/>
      <c r="AV203" s="2171"/>
      <c r="AW203" s="2171"/>
      <c r="AX203" s="2154"/>
      <c r="AY203" s="2172"/>
      <c r="AZ203" s="2171"/>
      <c r="BA203" s="2154"/>
      <c r="BB203" s="2171"/>
      <c r="BC203" s="2171"/>
      <c r="BD203" s="2171"/>
      <c r="BE203" s="2154"/>
      <c r="BF203" s="2154"/>
      <c r="BG203" s="4159" t="s">
        <v>2333</v>
      </c>
      <c r="BH203" s="2168">
        <v>45748</v>
      </c>
      <c r="BI203" s="2184">
        <v>45727</v>
      </c>
      <c r="BJ203" s="4159">
        <v>45839</v>
      </c>
      <c r="BK203" s="2168">
        <v>45839</v>
      </c>
      <c r="BL203" s="2184">
        <v>45930</v>
      </c>
      <c r="BM203" s="4159">
        <v>45992</v>
      </c>
      <c r="BN203" s="2168">
        <v>45992</v>
      </c>
      <c r="BO203" s="2184"/>
      <c r="BP203" s="2176" t="s">
        <v>4603</v>
      </c>
      <c r="BQ203" s="4195" t="s">
        <v>409</v>
      </c>
      <c r="BR203" s="4831"/>
      <c r="BS203" s="2176"/>
      <c r="BT203" s="2177">
        <v>45695</v>
      </c>
      <c r="BU203" s="2177">
        <v>45678</v>
      </c>
      <c r="BV203" s="2155" t="s">
        <v>116</v>
      </c>
      <c r="BW203" s="2177">
        <v>45806</v>
      </c>
      <c r="BX203" s="2177">
        <v>45678</v>
      </c>
      <c r="BY203" s="2155" t="s">
        <v>116</v>
      </c>
      <c r="BZ203" s="2177">
        <v>45728</v>
      </c>
      <c r="CA203" s="2177" t="s">
        <v>674</v>
      </c>
      <c r="CB203" s="1409"/>
      <c r="CC203" s="540" t="s">
        <v>105</v>
      </c>
      <c r="CD203" s="12"/>
      <c r="CE203" s="12"/>
      <c r="CF203" s="12"/>
      <c r="CG203" s="18" t="s">
        <v>93</v>
      </c>
    </row>
    <row r="204" spans="1:85" ht="45" customHeight="1" x14ac:dyDescent="0.2">
      <c r="A204" s="1447" t="s">
        <v>2335</v>
      </c>
      <c r="B204" s="3319"/>
      <c r="C204" s="1381" t="s">
        <v>2336</v>
      </c>
      <c r="D204" s="1380" t="s">
        <v>2337</v>
      </c>
      <c r="E204" s="7377">
        <v>2343</v>
      </c>
      <c r="F204" s="1385" t="s">
        <v>297</v>
      </c>
      <c r="G204" s="4313">
        <v>2050</v>
      </c>
      <c r="H204" s="1413" t="s">
        <v>89</v>
      </c>
      <c r="I204" s="1414" t="s">
        <v>89</v>
      </c>
      <c r="J204" s="1389">
        <v>43544</v>
      </c>
      <c r="K204" s="1389"/>
      <c r="L204" s="1389"/>
      <c r="M204" s="2002"/>
      <c r="N204" s="1389"/>
      <c r="O204" s="1389"/>
      <c r="P204" s="1388"/>
      <c r="Q204" s="1415"/>
      <c r="R204" s="1416"/>
      <c r="S204" s="1416"/>
      <c r="T204" s="1416"/>
      <c r="U204" s="3792"/>
      <c r="V204" s="1417"/>
      <c r="W204" s="1391" t="str">
        <f t="shared" si="9"/>
        <v>Yes</v>
      </c>
      <c r="X204" s="1392" t="s">
        <v>93</v>
      </c>
      <c r="Y204" s="108" t="s">
        <v>94</v>
      </c>
      <c r="Z204" s="108"/>
      <c r="AA204" s="2761" t="s">
        <v>2338</v>
      </c>
      <c r="AB204" s="2761" t="s">
        <v>4338</v>
      </c>
      <c r="AC204" s="3217"/>
      <c r="AD204" s="1418">
        <v>45689</v>
      </c>
      <c r="AE204" s="1570" t="s">
        <v>2340</v>
      </c>
      <c r="AF204" s="1419" t="s">
        <v>2341</v>
      </c>
      <c r="AG204" s="1396">
        <v>45474</v>
      </c>
      <c r="AH204" s="1397">
        <v>45490</v>
      </c>
      <c r="AI204" s="1397">
        <v>45574</v>
      </c>
      <c r="AJ204" s="4279" t="s">
        <v>2342</v>
      </c>
      <c r="AK204" s="1399"/>
      <c r="AL204" s="1420"/>
      <c r="AM204" s="1419"/>
      <c r="AN204" s="1396"/>
      <c r="AO204" s="1397"/>
      <c r="AP204" s="1397"/>
      <c r="AQ204" s="1398"/>
      <c r="AR204" s="1400"/>
      <c r="AS204" s="1420"/>
      <c r="AT204" s="1421"/>
      <c r="AU204" s="1422"/>
      <c r="AV204" s="1423"/>
      <c r="AW204" s="1423"/>
      <c r="AX204" s="1424"/>
      <c r="AY204" s="1425"/>
      <c r="AZ204" s="1420"/>
      <c r="BA204" s="1421"/>
      <c r="BB204" s="1422"/>
      <c r="BC204" s="1423"/>
      <c r="BD204" s="1423"/>
      <c r="BE204" s="1424"/>
      <c r="BF204" s="1424"/>
      <c r="BG204" s="4085" t="s">
        <v>2343</v>
      </c>
      <c r="BH204" s="1396">
        <v>45901</v>
      </c>
      <c r="BI204" s="1408"/>
      <c r="BJ204" s="4085">
        <v>46082</v>
      </c>
      <c r="BK204" s="1396">
        <v>46082</v>
      </c>
      <c r="BL204" s="1408"/>
      <c r="BM204" s="4085">
        <v>46447</v>
      </c>
      <c r="BN204" s="1396">
        <v>46447</v>
      </c>
      <c r="BO204" s="1408"/>
      <c r="BP204" s="540" t="s">
        <v>4339</v>
      </c>
      <c r="BQ204" s="627" t="s">
        <v>4340</v>
      </c>
      <c r="BR204" s="540" t="s">
        <v>2346</v>
      </c>
      <c r="BS204" s="540"/>
      <c r="BT204" s="1409">
        <v>45455</v>
      </c>
      <c r="BU204" s="1409">
        <v>45806</v>
      </c>
      <c r="BV204" s="1410" t="s">
        <v>116</v>
      </c>
      <c r="BW204" s="1409">
        <v>45881</v>
      </c>
      <c r="BX204" s="1409">
        <v>45806</v>
      </c>
      <c r="BY204" s="1410" t="s">
        <v>116</v>
      </c>
      <c r="BZ204" s="1409">
        <v>45806</v>
      </c>
      <c r="CA204" s="1409" t="s">
        <v>178</v>
      </c>
      <c r="CB204" s="1409"/>
      <c r="CC204" s="540"/>
      <c r="CD204" s="12"/>
      <c r="CE204" s="12"/>
      <c r="CF204" s="12"/>
      <c r="CG204" s="18"/>
    </row>
    <row r="205" spans="1:85" ht="45" customHeight="1" x14ac:dyDescent="0.2">
      <c r="A205" s="3738" t="s">
        <v>2347</v>
      </c>
      <c r="B205" s="3739"/>
      <c r="C205" s="3740" t="s">
        <v>2348</v>
      </c>
      <c r="D205" s="3689" t="s">
        <v>2349</v>
      </c>
      <c r="E205" s="3690" t="s">
        <v>193</v>
      </c>
      <c r="F205" s="3691"/>
      <c r="G205" s="3691"/>
      <c r="H205" s="3692" t="s">
        <v>89</v>
      </c>
      <c r="I205" s="4312" t="s">
        <v>89</v>
      </c>
      <c r="J205" s="3696">
        <v>45580</v>
      </c>
      <c r="K205" s="3696">
        <v>40087</v>
      </c>
      <c r="L205" s="3694" t="s">
        <v>90</v>
      </c>
      <c r="M205" s="3866" t="s">
        <v>2350</v>
      </c>
      <c r="N205" s="3696"/>
      <c r="O205" s="3696"/>
      <c r="P205" s="3696"/>
      <c r="Q205" s="3697"/>
      <c r="R205" s="3698"/>
      <c r="S205" s="3698"/>
      <c r="T205" s="3698"/>
      <c r="U205" s="3794"/>
      <c r="V205" s="3699"/>
      <c r="W205" s="3700" t="str">
        <f t="shared" si="9"/>
        <v>Yes</v>
      </c>
      <c r="X205" s="3701" t="s">
        <v>93</v>
      </c>
      <c r="Y205" s="3688" t="s">
        <v>94</v>
      </c>
      <c r="Z205" s="3688"/>
      <c r="AA205" s="4311" t="s">
        <v>2351</v>
      </c>
      <c r="AB205" s="3657" t="s">
        <v>2352</v>
      </c>
      <c r="AC205" s="5177"/>
      <c r="AD205" s="3704">
        <v>45689</v>
      </c>
      <c r="AE205" s="4211">
        <v>46813</v>
      </c>
      <c r="AF205" s="4124" t="s">
        <v>1963</v>
      </c>
      <c r="AG205" s="3706">
        <v>46813</v>
      </c>
      <c r="AH205" s="3706"/>
      <c r="AI205" s="3706"/>
      <c r="AJ205" s="3713"/>
      <c r="AK205" s="3707"/>
      <c r="AL205" s="3909"/>
      <c r="AM205" s="3714"/>
      <c r="AN205" s="3706"/>
      <c r="AO205" s="3706"/>
      <c r="AP205" s="3706"/>
      <c r="AQ205" s="4087"/>
      <c r="AR205" s="3708"/>
      <c r="AS205" s="3709"/>
      <c r="AT205" s="3692"/>
      <c r="AU205" s="3709"/>
      <c r="AV205" s="3709"/>
      <c r="AW205" s="3709"/>
      <c r="AX205" s="3692"/>
      <c r="AY205" s="3710"/>
      <c r="AZ205" s="3709"/>
      <c r="BA205" s="3692"/>
      <c r="BB205" s="3709"/>
      <c r="BC205" s="3709"/>
      <c r="BD205" s="3709"/>
      <c r="BE205" s="3692"/>
      <c r="BF205" s="3692"/>
      <c r="BG205" s="4089">
        <v>47178</v>
      </c>
      <c r="BH205" s="3706">
        <v>47178</v>
      </c>
      <c r="BI205" s="3711"/>
      <c r="BJ205" s="4089">
        <v>47543</v>
      </c>
      <c r="BK205" s="3706">
        <v>47543</v>
      </c>
      <c r="BL205" s="3711"/>
      <c r="BM205" s="4089">
        <v>47908</v>
      </c>
      <c r="BN205" s="3706">
        <v>47908</v>
      </c>
      <c r="BO205" s="3711"/>
      <c r="BP205" s="3688" t="s">
        <v>2353</v>
      </c>
      <c r="BQ205" s="4182" t="s">
        <v>2354</v>
      </c>
      <c r="BR205" s="3688"/>
      <c r="BS205" s="3688"/>
      <c r="BT205" s="3716">
        <v>44181</v>
      </c>
      <c r="BU205" s="3716">
        <v>45806</v>
      </c>
      <c r="BV205" s="3695" t="s">
        <v>116</v>
      </c>
      <c r="BW205" s="3716"/>
      <c r="BX205" s="3716">
        <v>45806</v>
      </c>
      <c r="BY205" s="3695" t="s">
        <v>116</v>
      </c>
      <c r="BZ205" s="3716">
        <v>45806</v>
      </c>
      <c r="CA205" s="4133" t="s">
        <v>104</v>
      </c>
      <c r="CB205" s="3254"/>
      <c r="CC205" s="2186" t="s">
        <v>2355</v>
      </c>
      <c r="CD205" s="12"/>
      <c r="CE205" s="12"/>
      <c r="CF205" s="12"/>
      <c r="CG205" s="18"/>
    </row>
    <row r="206" spans="1:85" ht="45" customHeight="1" x14ac:dyDescent="0.2">
      <c r="A206" s="1412" t="s">
        <v>2356</v>
      </c>
      <c r="B206" s="3304"/>
      <c r="C206" s="1381" t="s">
        <v>2357</v>
      </c>
      <c r="D206" s="3176" t="s">
        <v>4604</v>
      </c>
      <c r="E206" s="7352" t="s">
        <v>193</v>
      </c>
      <c r="F206" s="1387">
        <v>2016</v>
      </c>
      <c r="G206" s="1387">
        <v>2036</v>
      </c>
      <c r="H206" s="1413" t="s">
        <v>89</v>
      </c>
      <c r="I206" s="1413" t="s">
        <v>89</v>
      </c>
      <c r="J206" s="1389">
        <v>44018</v>
      </c>
      <c r="K206" s="1389">
        <v>40112</v>
      </c>
      <c r="L206" s="1389"/>
      <c r="M206" s="2005"/>
      <c r="N206" s="1389"/>
      <c r="O206" s="1389"/>
      <c r="P206" s="1388"/>
      <c r="Q206" s="1415"/>
      <c r="R206" s="1416"/>
      <c r="S206" s="1416"/>
      <c r="T206" s="1416"/>
      <c r="U206" s="3792"/>
      <c r="V206" s="1417"/>
      <c r="W206" s="1391" t="str">
        <f t="shared" si="9"/>
        <v>Yes</v>
      </c>
      <c r="X206" s="1392" t="s">
        <v>93</v>
      </c>
      <c r="Y206" s="108" t="s">
        <v>94</v>
      </c>
      <c r="Z206" s="108"/>
      <c r="AA206" s="2761" t="s">
        <v>2359</v>
      </c>
      <c r="AB206" s="2761" t="s">
        <v>4605</v>
      </c>
      <c r="AC206" s="2967"/>
      <c r="AD206" s="1418">
        <v>45566</v>
      </c>
      <c r="AE206" s="1570" t="s">
        <v>2361</v>
      </c>
      <c r="AF206" s="1419" t="s">
        <v>2362</v>
      </c>
      <c r="AG206" s="1396">
        <v>45717</v>
      </c>
      <c r="AH206" s="1397">
        <v>45705</v>
      </c>
      <c r="AI206" s="1397">
        <v>45751</v>
      </c>
      <c r="AJ206" s="3007" t="s">
        <v>2363</v>
      </c>
      <c r="AK206" s="1399"/>
      <c r="AL206" s="1420" t="s">
        <v>4606</v>
      </c>
      <c r="AM206" s="1419" t="s">
        <v>766</v>
      </c>
      <c r="AN206" s="1396">
        <v>45931</v>
      </c>
      <c r="AO206" s="1397"/>
      <c r="AP206" s="1397"/>
      <c r="AQ206" s="1398"/>
      <c r="AR206" s="1400"/>
      <c r="AS206" s="1420"/>
      <c r="AT206" s="1421"/>
      <c r="AU206" s="1422"/>
      <c r="AV206" s="1423"/>
      <c r="AW206" s="1423"/>
      <c r="AX206" s="1424"/>
      <c r="AY206" s="1425"/>
      <c r="AZ206" s="1420"/>
      <c r="BA206" s="1421"/>
      <c r="BB206" s="1422"/>
      <c r="BC206" s="1423"/>
      <c r="BD206" s="1423"/>
      <c r="BE206" s="1424"/>
      <c r="BF206" s="1424"/>
      <c r="BG206" s="4085">
        <v>46082</v>
      </c>
      <c r="BH206" s="1396">
        <v>46082</v>
      </c>
      <c r="BI206" s="1408"/>
      <c r="BJ206" s="4085">
        <v>46357</v>
      </c>
      <c r="BK206" s="1396">
        <v>46357</v>
      </c>
      <c r="BL206" s="1408"/>
      <c r="BM206" s="4085" t="s">
        <v>193</v>
      </c>
      <c r="BN206" s="1396" t="s">
        <v>193</v>
      </c>
      <c r="BO206" s="1408"/>
      <c r="BP206" s="540" t="s">
        <v>4607</v>
      </c>
      <c r="BQ206" s="627" t="s">
        <v>1192</v>
      </c>
      <c r="BR206" s="540"/>
      <c r="BS206" s="540"/>
      <c r="BT206" s="1409">
        <v>45806</v>
      </c>
      <c r="BU206" s="1409">
        <v>45642</v>
      </c>
      <c r="BV206" s="1410" t="s">
        <v>116</v>
      </c>
      <c r="BW206" s="1409"/>
      <c r="BX206" s="1409">
        <v>45687</v>
      </c>
      <c r="BY206" s="1410" t="s">
        <v>116</v>
      </c>
      <c r="BZ206" s="1409">
        <v>45642</v>
      </c>
      <c r="CA206" s="1409" t="s">
        <v>262</v>
      </c>
      <c r="CB206" s="1436"/>
      <c r="CC206" s="2238"/>
      <c r="CD206" s="12"/>
      <c r="CE206" s="12"/>
      <c r="CF206" s="12"/>
      <c r="CG206" s="18"/>
    </row>
    <row r="207" spans="1:85" ht="45" customHeight="1" x14ac:dyDescent="0.2">
      <c r="A207" s="3686" t="s">
        <v>2367</v>
      </c>
      <c r="B207" s="3687"/>
      <c r="C207" s="3688" t="s">
        <v>2368</v>
      </c>
      <c r="D207" s="3689" t="s">
        <v>635</v>
      </c>
      <c r="E207" s="3690" t="s">
        <v>193</v>
      </c>
      <c r="F207" s="3691"/>
      <c r="G207" s="3691"/>
      <c r="H207" s="3692"/>
      <c r="I207" s="3693"/>
      <c r="J207" s="3694">
        <v>43706</v>
      </c>
      <c r="K207" s="3694"/>
      <c r="L207" s="3694" t="s">
        <v>90</v>
      </c>
      <c r="M207" s="4091" t="s">
        <v>169</v>
      </c>
      <c r="N207" s="3694"/>
      <c r="O207" s="3694"/>
      <c r="P207" s="3696"/>
      <c r="Q207" s="3697"/>
      <c r="R207" s="3698"/>
      <c r="S207" s="3698"/>
      <c r="T207" s="3698"/>
      <c r="U207" s="3794"/>
      <c r="V207" s="3699"/>
      <c r="W207" s="3700" t="b">
        <f t="shared" si="9"/>
        <v>0</v>
      </c>
      <c r="X207" s="3701" t="s">
        <v>237</v>
      </c>
      <c r="Y207" s="3688" t="s">
        <v>94</v>
      </c>
      <c r="Z207" s="3688"/>
      <c r="AA207" s="3703" t="s">
        <v>2369</v>
      </c>
      <c r="AB207" s="3702" t="s">
        <v>2370</v>
      </c>
      <c r="AC207" s="3703"/>
      <c r="AD207" s="3704">
        <v>45474</v>
      </c>
      <c r="AE207" s="4145" t="s">
        <v>2371</v>
      </c>
      <c r="AF207" s="3705" t="s">
        <v>142</v>
      </c>
      <c r="AG207" s="3706">
        <v>45689</v>
      </c>
      <c r="AH207" s="3706"/>
      <c r="AI207" s="3706"/>
      <c r="AJ207" s="3713"/>
      <c r="AK207" s="3707"/>
      <c r="AL207" s="3709" t="s">
        <v>2372</v>
      </c>
      <c r="AM207" s="3705" t="s">
        <v>2373</v>
      </c>
      <c r="AN207" s="3706">
        <v>45962</v>
      </c>
      <c r="AO207" s="3706"/>
      <c r="AP207" s="3706"/>
      <c r="AQ207" s="3695"/>
      <c r="AR207" s="3708"/>
      <c r="AS207" s="3709"/>
      <c r="AT207" s="3692"/>
      <c r="AU207" s="3709"/>
      <c r="AV207" s="3709"/>
      <c r="AW207" s="3709"/>
      <c r="AX207" s="3692"/>
      <c r="AY207" s="3710"/>
      <c r="AZ207" s="3709"/>
      <c r="BA207" s="3692"/>
      <c r="BB207" s="3709"/>
      <c r="BC207" s="3709"/>
      <c r="BD207" s="3709"/>
      <c r="BE207" s="3692"/>
      <c r="BF207" s="3692"/>
      <c r="BG207" s="4089" t="s">
        <v>2374</v>
      </c>
      <c r="BH207" s="3706">
        <v>46235</v>
      </c>
      <c r="BI207" s="3711"/>
      <c r="BJ207" s="4089" t="s">
        <v>2375</v>
      </c>
      <c r="BK207" s="3706">
        <v>46419</v>
      </c>
      <c r="BL207" s="3711"/>
      <c r="BM207" s="4089" t="s">
        <v>2376</v>
      </c>
      <c r="BN207" s="3706">
        <v>46692</v>
      </c>
      <c r="BO207" s="3711"/>
      <c r="BP207" s="3688" t="s">
        <v>2377</v>
      </c>
      <c r="BQ207" s="4182" t="s">
        <v>2378</v>
      </c>
      <c r="BR207" s="3688"/>
      <c r="BS207" s="3688"/>
      <c r="BT207" s="3716">
        <v>45678</v>
      </c>
      <c r="BU207" s="3716">
        <v>45594</v>
      </c>
      <c r="BV207" s="3695" t="s">
        <v>116</v>
      </c>
      <c r="BW207" s="3716">
        <v>45678</v>
      </c>
      <c r="BX207" s="3716">
        <v>45594</v>
      </c>
      <c r="BY207" s="3695" t="s">
        <v>116</v>
      </c>
      <c r="BZ207" s="3716"/>
      <c r="CA207" s="3716" t="s">
        <v>104</v>
      </c>
      <c r="CB207" s="1621"/>
      <c r="CC207" s="540" t="s">
        <v>2379</v>
      </c>
      <c r="CD207" s="12"/>
      <c r="CE207" s="12"/>
      <c r="CF207" s="12"/>
      <c r="CG207" s="18"/>
    </row>
    <row r="208" spans="1:85" ht="45" customHeight="1" x14ac:dyDescent="0.2">
      <c r="A208" s="3686" t="s">
        <v>2380</v>
      </c>
      <c r="B208" s="3687"/>
      <c r="C208" s="3688" t="s">
        <v>2381</v>
      </c>
      <c r="D208" s="3689" t="s">
        <v>2382</v>
      </c>
      <c r="E208" s="3718" t="s">
        <v>193</v>
      </c>
      <c r="F208" s="3691"/>
      <c r="G208" s="3691"/>
      <c r="H208" s="3692" t="s">
        <v>89</v>
      </c>
      <c r="I208" s="3692" t="s">
        <v>89</v>
      </c>
      <c r="J208" s="3694">
        <v>43531</v>
      </c>
      <c r="K208" s="3694"/>
      <c r="L208" s="3694"/>
      <c r="M208" s="3866"/>
      <c r="N208" s="3694"/>
      <c r="O208" s="3694"/>
      <c r="P208" s="3696"/>
      <c r="Q208" s="3697"/>
      <c r="R208" s="3698"/>
      <c r="S208" s="3698"/>
      <c r="T208" s="3698"/>
      <c r="U208" s="3794"/>
      <c r="V208" s="3699"/>
      <c r="W208" s="3700" t="str">
        <f t="shared" si="9"/>
        <v>Yes</v>
      </c>
      <c r="X208" s="3701" t="s">
        <v>93</v>
      </c>
      <c r="Y208" s="3688" t="s">
        <v>94</v>
      </c>
      <c r="Z208" s="3688"/>
      <c r="AA208" s="5145" t="s">
        <v>2383</v>
      </c>
      <c r="AB208" s="5165" t="s">
        <v>2384</v>
      </c>
      <c r="AC208" s="3703"/>
      <c r="AD208" s="3706">
        <v>45627</v>
      </c>
      <c r="AE208" s="4145" t="s">
        <v>2385</v>
      </c>
      <c r="AF208" s="3705" t="s">
        <v>2386</v>
      </c>
      <c r="AG208" s="3706">
        <v>46113</v>
      </c>
      <c r="AH208" s="3706"/>
      <c r="AI208" s="3706"/>
      <c r="AJ208" s="3713"/>
      <c r="AK208" s="3707"/>
      <c r="AL208" s="3706"/>
      <c r="AM208" s="3705"/>
      <c r="AN208" s="3706"/>
      <c r="AO208" s="3706"/>
      <c r="AP208" s="3706"/>
      <c r="AQ208" s="3695"/>
      <c r="AR208" s="3708"/>
      <c r="AS208" s="3709"/>
      <c r="AT208" s="3692"/>
      <c r="AU208" s="3730"/>
      <c r="AV208" s="3709"/>
      <c r="AW208" s="3709"/>
      <c r="AX208" s="3692"/>
      <c r="AY208" s="3710"/>
      <c r="AZ208" s="3709"/>
      <c r="BA208" s="3731"/>
      <c r="BB208" s="3730"/>
      <c r="BC208" s="3709"/>
      <c r="BD208" s="3709"/>
      <c r="BE208" s="3692"/>
      <c r="BF208" s="3692"/>
      <c r="BG208" s="4089" t="s">
        <v>2387</v>
      </c>
      <c r="BH208" s="3706">
        <v>46478</v>
      </c>
      <c r="BI208" s="3706"/>
      <c r="BJ208" s="4089">
        <v>46722</v>
      </c>
      <c r="BK208" s="3706">
        <v>46722</v>
      </c>
      <c r="BL208" s="3711"/>
      <c r="BM208" s="4089">
        <v>46905</v>
      </c>
      <c r="BN208" s="3704">
        <v>46905</v>
      </c>
      <c r="BO208" s="3711"/>
      <c r="BP208" s="3688" t="s">
        <v>2388</v>
      </c>
      <c r="BQ208" s="4182" t="s">
        <v>2258</v>
      </c>
      <c r="BR208" s="3688"/>
      <c r="BS208" s="3688"/>
      <c r="BT208" s="3716">
        <v>45315</v>
      </c>
      <c r="BU208" s="3716">
        <v>45806</v>
      </c>
      <c r="BV208" s="3695" t="s">
        <v>116</v>
      </c>
      <c r="BW208" s="3716"/>
      <c r="BX208" s="3716">
        <v>45806</v>
      </c>
      <c r="BY208" s="3695" t="s">
        <v>116</v>
      </c>
      <c r="BZ208" s="3716">
        <v>45806</v>
      </c>
      <c r="CA208" s="3716" t="s">
        <v>104</v>
      </c>
      <c r="CB208" s="7185"/>
      <c r="CC208" s="540"/>
      <c r="CD208" s="12"/>
      <c r="CE208" s="12"/>
      <c r="CF208" s="12"/>
      <c r="CG208" s="18"/>
    </row>
    <row r="209" spans="1:85" ht="45" customHeight="1" x14ac:dyDescent="0.2">
      <c r="A209" s="2195" t="s">
        <v>2396</v>
      </c>
      <c r="B209" s="3321"/>
      <c r="C209" s="2186" t="s">
        <v>2390</v>
      </c>
      <c r="D209" s="2192" t="s">
        <v>2397</v>
      </c>
      <c r="E209" s="7116">
        <v>2186</v>
      </c>
      <c r="F209" s="2155">
        <v>2020</v>
      </c>
      <c r="G209" s="2155">
        <v>2040</v>
      </c>
      <c r="H209" s="2167" t="s">
        <v>89</v>
      </c>
      <c r="I209" s="2181" t="s">
        <v>89</v>
      </c>
      <c r="J209" s="3966">
        <v>40087</v>
      </c>
      <c r="K209" s="3966"/>
      <c r="L209" s="2157" t="s">
        <v>93</v>
      </c>
      <c r="M209" s="2182" t="s">
        <v>389</v>
      </c>
      <c r="N209" s="2157"/>
      <c r="O209" s="2157"/>
      <c r="P209" s="2156">
        <v>45516</v>
      </c>
      <c r="Q209" s="2158">
        <v>45646</v>
      </c>
      <c r="R209" s="2159"/>
      <c r="S209" s="2159"/>
      <c r="T209" s="2159"/>
      <c r="U209" s="3799"/>
      <c r="V209" s="2161"/>
      <c r="W209" s="2162" t="str">
        <f t="shared" si="9"/>
        <v>Yes</v>
      </c>
      <c r="X209" s="2163" t="s">
        <v>93</v>
      </c>
      <c r="Y209" s="2151" t="s">
        <v>94</v>
      </c>
      <c r="Z209" s="2151"/>
      <c r="AA209" s="2924" t="s">
        <v>2391</v>
      </c>
      <c r="AB209" s="2929" t="s">
        <v>2392</v>
      </c>
      <c r="AC209" s="2925"/>
      <c r="AD209" s="2165">
        <v>45689</v>
      </c>
      <c r="AE209" s="3535" t="s">
        <v>788</v>
      </c>
      <c r="AF209" s="2167" t="s">
        <v>2398</v>
      </c>
      <c r="AG209" s="2168">
        <v>44470</v>
      </c>
      <c r="AH209" s="2168">
        <v>44501</v>
      </c>
      <c r="AI209" s="2168">
        <v>44585</v>
      </c>
      <c r="AJ209" s="3011" t="s">
        <v>2399</v>
      </c>
      <c r="AK209" s="2169"/>
      <c r="AL209" s="2171" t="s">
        <v>316</v>
      </c>
      <c r="AM209" s="2167" t="s">
        <v>2400</v>
      </c>
      <c r="AN209" s="2168">
        <v>45017</v>
      </c>
      <c r="AO209" s="2168">
        <v>45096</v>
      </c>
      <c r="AP209" s="2168">
        <v>45152</v>
      </c>
      <c r="AQ209" s="2155" t="s">
        <v>2401</v>
      </c>
      <c r="AR209" s="2170"/>
      <c r="AS209" s="2171"/>
      <c r="AT209" s="2154"/>
      <c r="AU209" s="2171"/>
      <c r="AV209" s="2171"/>
      <c r="AW209" s="2171"/>
      <c r="AX209" s="2154"/>
      <c r="AY209" s="2172"/>
      <c r="AZ209" s="2171"/>
      <c r="BA209" s="2154"/>
      <c r="BB209" s="2171"/>
      <c r="BC209" s="2171"/>
      <c r="BD209" s="2171"/>
      <c r="BE209" s="2154"/>
      <c r="BF209" s="2154"/>
      <c r="BG209" s="4159" t="s">
        <v>2402</v>
      </c>
      <c r="BH209" s="2168">
        <v>45505</v>
      </c>
      <c r="BI209" s="2184">
        <v>45516</v>
      </c>
      <c r="BJ209" s="4159" t="s">
        <v>2403</v>
      </c>
      <c r="BK209" s="2168">
        <v>45627</v>
      </c>
      <c r="BL209" s="2184">
        <v>45646</v>
      </c>
      <c r="BM209" s="4159" t="s">
        <v>2404</v>
      </c>
      <c r="BN209" s="2168">
        <v>45962</v>
      </c>
      <c r="BO209" s="2184"/>
      <c r="BP209" s="2151" t="s">
        <v>4344</v>
      </c>
      <c r="BQ209" s="2990" t="s">
        <v>4345</v>
      </c>
      <c r="BR209" s="2301"/>
      <c r="BS209" s="2151"/>
      <c r="BT209" s="2177">
        <v>45632</v>
      </c>
      <c r="BU209" s="2177">
        <v>45226</v>
      </c>
      <c r="BV209" s="2155" t="s">
        <v>116</v>
      </c>
      <c r="BW209" s="2177">
        <v>45632</v>
      </c>
      <c r="BX209" s="2177">
        <v>45415</v>
      </c>
      <c r="BY209" s="2177" t="s">
        <v>116</v>
      </c>
      <c r="BZ209" s="2177">
        <v>45632</v>
      </c>
      <c r="CA209" s="2177" t="s">
        <v>2405</v>
      </c>
      <c r="CB209" s="1409"/>
      <c r="CC209" s="540" t="s">
        <v>105</v>
      </c>
      <c r="CD209" s="12"/>
      <c r="CE209" s="12"/>
      <c r="CF209" s="12"/>
      <c r="CG209" s="18"/>
    </row>
    <row r="210" spans="1:85" ht="45" customHeight="1" x14ac:dyDescent="0.2">
      <c r="A210" s="3686"/>
      <c r="B210" s="3687" t="s">
        <v>2389</v>
      </c>
      <c r="C210" s="3688" t="s">
        <v>2390</v>
      </c>
      <c r="D210" s="3689" t="s">
        <v>205</v>
      </c>
      <c r="E210" s="3859"/>
      <c r="F210" s="3695"/>
      <c r="G210" s="3695"/>
      <c r="H210" s="3691"/>
      <c r="I210" s="3695"/>
      <c r="J210" s="3696">
        <v>40087</v>
      </c>
      <c r="K210" s="3694"/>
      <c r="L210" s="3943"/>
      <c r="M210" s="4091"/>
      <c r="N210" s="3943"/>
      <c r="O210" s="3943"/>
      <c r="P210" s="3696"/>
      <c r="Q210" s="3732"/>
      <c r="R210" s="3698"/>
      <c r="S210" s="3733"/>
      <c r="T210" s="3733"/>
      <c r="U210" s="3794"/>
      <c r="V210" s="3734"/>
      <c r="W210" s="4092"/>
      <c r="X210" s="3701"/>
      <c r="Y210" s="3688"/>
      <c r="Z210" s="3688"/>
      <c r="AA210" s="3657" t="s">
        <v>2391</v>
      </c>
      <c r="AB210" s="3673" t="s">
        <v>2392</v>
      </c>
      <c r="AC210" s="5178"/>
      <c r="AD210" s="3704">
        <v>45689</v>
      </c>
      <c r="AE210" s="4145">
        <v>46327</v>
      </c>
      <c r="AF210" s="3705" t="s">
        <v>2393</v>
      </c>
      <c r="AG210" s="3706">
        <v>46327</v>
      </c>
      <c r="AH210" s="3706"/>
      <c r="AI210" s="3706"/>
      <c r="AJ210" s="3735"/>
      <c r="AK210" s="3736"/>
      <c r="AL210" s="3706"/>
      <c r="AM210" s="3705"/>
      <c r="AN210" s="3706"/>
      <c r="AO210" s="3706"/>
      <c r="AP210" s="3706"/>
      <c r="AQ210" s="3696"/>
      <c r="AR210" s="3708"/>
      <c r="AS210" s="3709"/>
      <c r="AT210" s="3694"/>
      <c r="AU210" s="3730"/>
      <c r="AV210" s="3709"/>
      <c r="AW210" s="3709"/>
      <c r="AX210" s="3694"/>
      <c r="AY210" s="3710"/>
      <c r="AZ210" s="3730"/>
      <c r="BA210" s="3698"/>
      <c r="BB210" s="3730"/>
      <c r="BC210" s="3709"/>
      <c r="BD210" s="3709"/>
      <c r="BE210" s="3694"/>
      <c r="BF210" s="3694"/>
      <c r="BG210" s="4089">
        <v>46692</v>
      </c>
      <c r="BH210" s="3706">
        <v>46692</v>
      </c>
      <c r="BI210" s="3706"/>
      <c r="BJ210" s="4089">
        <v>46813</v>
      </c>
      <c r="BK210" s="3706">
        <v>46813</v>
      </c>
      <c r="BL210" s="3711"/>
      <c r="BM210" s="4089">
        <v>46997</v>
      </c>
      <c r="BN210" s="3704">
        <v>46997</v>
      </c>
      <c r="BO210" s="3711"/>
      <c r="BP210" s="4502" t="s">
        <v>2394</v>
      </c>
      <c r="BQ210" s="5407" t="s">
        <v>132</v>
      </c>
      <c r="BR210" s="4503" t="s">
        <v>2395</v>
      </c>
      <c r="BS210" s="3712"/>
      <c r="BT210" s="3716">
        <v>45806</v>
      </c>
      <c r="BU210" s="3716">
        <v>45700</v>
      </c>
      <c r="BV210" s="3696" t="s">
        <v>116</v>
      </c>
      <c r="BW210" s="3716">
        <v>45806</v>
      </c>
      <c r="BX210" s="3716">
        <v>45700</v>
      </c>
      <c r="BY210" s="3716" t="s">
        <v>116</v>
      </c>
      <c r="BZ210" s="3963"/>
      <c r="CA210" s="3716" t="s">
        <v>104</v>
      </c>
      <c r="CB210" s="1409"/>
      <c r="CC210" s="1178"/>
      <c r="CD210" s="1176"/>
      <c r="CE210" s="1176"/>
      <c r="CF210" s="1176"/>
      <c r="CG210" s="1175"/>
    </row>
    <row r="211" spans="1:85" ht="45" customHeight="1" x14ac:dyDescent="0.2">
      <c r="A211" s="3686" t="s">
        <v>2406</v>
      </c>
      <c r="B211" s="3687"/>
      <c r="C211" s="3688" t="s">
        <v>2407</v>
      </c>
      <c r="D211" s="3689" t="s">
        <v>1572</v>
      </c>
      <c r="E211" s="4993" t="s">
        <v>1573</v>
      </c>
      <c r="F211" s="3695">
        <v>2025</v>
      </c>
      <c r="G211" s="3695">
        <v>2045</v>
      </c>
      <c r="H211" s="3692" t="s">
        <v>89</v>
      </c>
      <c r="I211" s="3692" t="s">
        <v>194</v>
      </c>
      <c r="J211" s="3694">
        <v>42089</v>
      </c>
      <c r="K211" s="3694"/>
      <c r="L211" s="1389"/>
      <c r="M211" s="2002"/>
      <c r="N211" s="1389"/>
      <c r="O211" s="1389"/>
      <c r="P211" s="3696"/>
      <c r="Q211" s="3697"/>
      <c r="R211" s="3698"/>
      <c r="S211" s="3698"/>
      <c r="T211" s="3698"/>
      <c r="U211" s="4801"/>
      <c r="V211" s="3727" t="s">
        <v>2408</v>
      </c>
      <c r="W211" s="3700" t="s">
        <v>93</v>
      </c>
      <c r="X211" s="3701" t="s">
        <v>93</v>
      </c>
      <c r="Y211" s="3688" t="s">
        <v>94</v>
      </c>
      <c r="Z211" s="3688"/>
      <c r="AA211" s="3702" t="s">
        <v>1578</v>
      </c>
      <c r="AB211" s="3702" t="s">
        <v>1579</v>
      </c>
      <c r="AC211" s="3706">
        <v>45689</v>
      </c>
      <c r="AD211" s="3704">
        <v>45689</v>
      </c>
      <c r="AE211" s="4145">
        <v>45962</v>
      </c>
      <c r="AF211" s="3705" t="s">
        <v>1415</v>
      </c>
      <c r="AG211" s="3706">
        <v>45962</v>
      </c>
      <c r="AH211" s="3706"/>
      <c r="AI211" s="3706"/>
      <c r="AJ211" s="3713"/>
      <c r="AK211" s="1399"/>
      <c r="AL211" s="4151">
        <v>46204</v>
      </c>
      <c r="AM211" s="3714" t="s">
        <v>1580</v>
      </c>
      <c r="AN211" s="3706">
        <v>46204</v>
      </c>
      <c r="AO211" s="3706"/>
      <c r="AP211" s="3706"/>
      <c r="AQ211" s="3695"/>
      <c r="AR211" s="1400"/>
      <c r="AS211" s="3709"/>
      <c r="AT211" s="3692"/>
      <c r="AU211" s="3709"/>
      <c r="AV211" s="3709"/>
      <c r="AW211" s="3709"/>
      <c r="AX211" s="3692"/>
      <c r="AY211" s="1425"/>
      <c r="AZ211" s="3709"/>
      <c r="BA211" s="3692"/>
      <c r="BB211" s="3709"/>
      <c r="BC211" s="3709"/>
      <c r="BD211" s="3709"/>
      <c r="BE211" s="3692"/>
      <c r="BF211" s="1424"/>
      <c r="BG211" s="4088">
        <v>46478</v>
      </c>
      <c r="BH211" s="3728">
        <v>46478</v>
      </c>
      <c r="BI211" s="3711"/>
      <c r="BJ211" s="4088" t="s">
        <v>1581</v>
      </c>
      <c r="BK211" s="3728">
        <v>46661</v>
      </c>
      <c r="BL211" s="3711"/>
      <c r="BM211" s="4088" t="s">
        <v>1402</v>
      </c>
      <c r="BN211" s="3728">
        <v>46844</v>
      </c>
      <c r="BO211" s="3711"/>
      <c r="BP211" s="3688" t="s">
        <v>1582</v>
      </c>
      <c r="BQ211" s="4182" t="s">
        <v>1583</v>
      </c>
      <c r="BR211" s="1178" t="s">
        <v>2409</v>
      </c>
      <c r="BS211" s="544"/>
      <c r="BT211" s="3716">
        <v>45632</v>
      </c>
      <c r="BU211" s="3716">
        <v>45756</v>
      </c>
      <c r="BV211" s="3695" t="s">
        <v>116</v>
      </c>
      <c r="BW211" s="3716">
        <v>45902</v>
      </c>
      <c r="BX211" s="3716">
        <v>45756</v>
      </c>
      <c r="BY211" s="3695"/>
      <c r="BZ211" s="3716">
        <v>45756</v>
      </c>
      <c r="CA211" s="3716" t="s">
        <v>104</v>
      </c>
      <c r="CB211" s="1409"/>
      <c r="CC211" s="540" t="s">
        <v>579</v>
      </c>
      <c r="CD211" s="12"/>
      <c r="CE211" s="12"/>
      <c r="CF211" s="12"/>
      <c r="CG211" s="18"/>
    </row>
    <row r="212" spans="1:85" ht="45" customHeight="1" x14ac:dyDescent="0.2">
      <c r="A212" s="2150" t="s">
        <v>2410</v>
      </c>
      <c r="B212" s="3306"/>
      <c r="C212" s="2151" t="s">
        <v>2411</v>
      </c>
      <c r="D212" s="2152" t="s">
        <v>2412</v>
      </c>
      <c r="E212" s="7162">
        <v>2297</v>
      </c>
      <c r="F212" s="2155">
        <v>2021</v>
      </c>
      <c r="G212" s="2155">
        <v>2038</v>
      </c>
      <c r="H212" s="2154" t="s">
        <v>89</v>
      </c>
      <c r="I212" s="2181" t="s">
        <v>89</v>
      </c>
      <c r="J212" s="2157">
        <v>43444</v>
      </c>
      <c r="K212" s="2157"/>
      <c r="L212" s="2157"/>
      <c r="M212" s="2182"/>
      <c r="N212" s="2157"/>
      <c r="O212" s="2157"/>
      <c r="P212" s="2156">
        <v>45492</v>
      </c>
      <c r="Q212" s="2158">
        <v>45856</v>
      </c>
      <c r="R212" s="2159"/>
      <c r="S212" s="2159"/>
      <c r="T212" s="2159"/>
      <c r="U212" s="3799"/>
      <c r="V212" s="2161"/>
      <c r="W212" s="2162" t="str">
        <f t="shared" ref="W212:W219" si="10">IF(OR(X212="Yes", Y212="Web-page timetable", Z212="YES"), "Yes")</f>
        <v>Yes</v>
      </c>
      <c r="X212" s="2163" t="s">
        <v>93</v>
      </c>
      <c r="Y212" s="2151" t="s">
        <v>94</v>
      </c>
      <c r="Z212" s="2990"/>
      <c r="AA212" s="2953" t="s">
        <v>2413</v>
      </c>
      <c r="AB212" s="2953" t="s">
        <v>2414</v>
      </c>
      <c r="AC212" s="2929"/>
      <c r="AD212" s="2165">
        <v>45778</v>
      </c>
      <c r="AE212" s="3535">
        <v>44470</v>
      </c>
      <c r="AF212" s="2167" t="s">
        <v>142</v>
      </c>
      <c r="AG212" s="2168">
        <v>44487</v>
      </c>
      <c r="AH212" s="2168">
        <v>44487</v>
      </c>
      <c r="AI212" s="2168">
        <v>44547</v>
      </c>
      <c r="AJ212" s="3011" t="s">
        <v>2415</v>
      </c>
      <c r="AK212" s="2169"/>
      <c r="AL212" s="7117" t="s">
        <v>2416</v>
      </c>
      <c r="AM212" s="7118" t="s">
        <v>158</v>
      </c>
      <c r="AN212" s="2168">
        <v>44927</v>
      </c>
      <c r="AO212" s="2168">
        <v>44935</v>
      </c>
      <c r="AP212" s="2168">
        <v>44977</v>
      </c>
      <c r="AQ212" s="2155" t="s">
        <v>2417</v>
      </c>
      <c r="AR212" s="2170"/>
      <c r="AS212" s="2171"/>
      <c r="AT212" s="2154"/>
      <c r="AU212" s="2171"/>
      <c r="AV212" s="2171"/>
      <c r="AW212" s="2171"/>
      <c r="AX212" s="2154"/>
      <c r="AY212" s="2172"/>
      <c r="AZ212" s="2171"/>
      <c r="BA212" s="2154"/>
      <c r="BB212" s="2171"/>
      <c r="BC212" s="2171"/>
      <c r="BD212" s="2171"/>
      <c r="BE212" s="2154"/>
      <c r="BF212" s="2154"/>
      <c r="BG212" s="4159">
        <v>45444</v>
      </c>
      <c r="BH212" s="2168">
        <v>45444</v>
      </c>
      <c r="BI212" s="2184">
        <v>45492</v>
      </c>
      <c r="BJ212" s="4159">
        <v>45839</v>
      </c>
      <c r="BK212" s="2168">
        <v>45839</v>
      </c>
      <c r="BL212" s="2184">
        <v>45856</v>
      </c>
      <c r="BM212" s="4159">
        <v>46082</v>
      </c>
      <c r="BN212" s="2168">
        <v>46082</v>
      </c>
      <c r="BO212" s="2184"/>
      <c r="BP212" s="2151" t="s">
        <v>2418</v>
      </c>
      <c r="BQ212" s="2990" t="s">
        <v>915</v>
      </c>
      <c r="BR212" s="2151"/>
      <c r="BS212" s="2151"/>
      <c r="BT212" s="2177">
        <v>45399</v>
      </c>
      <c r="BU212" s="2177">
        <v>45806</v>
      </c>
      <c r="BV212" s="2155" t="s">
        <v>116</v>
      </c>
      <c r="BW212" s="2177">
        <v>45440</v>
      </c>
      <c r="BX212" s="2177">
        <v>45806</v>
      </c>
      <c r="BY212" s="2155" t="s">
        <v>116</v>
      </c>
      <c r="BZ212" s="2177">
        <v>45806</v>
      </c>
      <c r="CA212" s="2177" t="s">
        <v>674</v>
      </c>
      <c r="CB212" s="1409"/>
      <c r="CC212" s="544"/>
      <c r="CD212" s="12"/>
      <c r="CE212" s="12"/>
      <c r="CF212" s="12"/>
      <c r="CG212" s="18"/>
    </row>
    <row r="213" spans="1:85" ht="45" customHeight="1" x14ac:dyDescent="0.2">
      <c r="A213" s="3686" t="s">
        <v>2419</v>
      </c>
      <c r="B213" s="3687"/>
      <c r="C213" s="3688" t="s">
        <v>2420</v>
      </c>
      <c r="D213" s="3689" t="s">
        <v>2421</v>
      </c>
      <c r="E213" s="3717"/>
      <c r="F213" s="3691"/>
      <c r="G213" s="3691"/>
      <c r="H213" s="3692" t="s">
        <v>89</v>
      </c>
      <c r="I213" s="3693" t="s">
        <v>194</v>
      </c>
      <c r="J213" s="3694">
        <v>43402</v>
      </c>
      <c r="K213" s="3694"/>
      <c r="L213" s="1389"/>
      <c r="M213" s="2002"/>
      <c r="N213" s="1389"/>
      <c r="O213" s="3694"/>
      <c r="P213" s="3696"/>
      <c r="Q213" s="3697"/>
      <c r="R213" s="3698"/>
      <c r="S213" s="3698"/>
      <c r="T213" s="3698"/>
      <c r="U213" s="3794"/>
      <c r="V213" s="3699"/>
      <c r="W213" s="3700" t="str">
        <f t="shared" si="10"/>
        <v>Yes</v>
      </c>
      <c r="X213" s="3701" t="s">
        <v>93</v>
      </c>
      <c r="Y213" s="3688" t="s">
        <v>94</v>
      </c>
      <c r="Z213" s="3688"/>
      <c r="AA213" s="3657" t="s">
        <v>2422</v>
      </c>
      <c r="AB213" s="3657" t="s">
        <v>2423</v>
      </c>
      <c r="AC213" s="3719"/>
      <c r="AD213" s="3704">
        <v>45717</v>
      </c>
      <c r="AE213" s="4145">
        <v>46054</v>
      </c>
      <c r="AF213" s="3705" t="s">
        <v>1963</v>
      </c>
      <c r="AG213" s="3706">
        <v>46054</v>
      </c>
      <c r="AH213" s="3706"/>
      <c r="AI213" s="3706"/>
      <c r="AJ213" s="3713"/>
      <c r="AK213" s="3707"/>
      <c r="AL213" s="4151"/>
      <c r="AM213" s="3714"/>
      <c r="AN213" s="3706"/>
      <c r="AO213" s="3706"/>
      <c r="AP213" s="3706"/>
      <c r="AQ213" s="3695"/>
      <c r="AR213" s="3708"/>
      <c r="AS213" s="3709"/>
      <c r="AT213" s="3692"/>
      <c r="AU213" s="3709"/>
      <c r="AV213" s="3709"/>
      <c r="AW213" s="3709"/>
      <c r="AX213" s="3692"/>
      <c r="AY213" s="3710"/>
      <c r="AZ213" s="3709"/>
      <c r="BA213" s="3692"/>
      <c r="BB213" s="3709"/>
      <c r="BC213" s="3709"/>
      <c r="BD213" s="3709"/>
      <c r="BE213" s="3692"/>
      <c r="BF213" s="3692"/>
      <c r="BG213" s="4089">
        <v>46722</v>
      </c>
      <c r="BH213" s="3706">
        <v>46722</v>
      </c>
      <c r="BI213" s="3711"/>
      <c r="BJ213" s="4089">
        <v>46753</v>
      </c>
      <c r="BK213" s="3706">
        <v>46753</v>
      </c>
      <c r="BL213" s="3711"/>
      <c r="BM213" s="4089">
        <v>46935</v>
      </c>
      <c r="BN213" s="3706">
        <v>46935</v>
      </c>
      <c r="BO213" s="3711"/>
      <c r="BP213" s="3688" t="s">
        <v>2424</v>
      </c>
      <c r="BQ213" s="4182" t="s">
        <v>2425</v>
      </c>
      <c r="BR213" s="3712" t="s">
        <v>2426</v>
      </c>
      <c r="BS213" s="542"/>
      <c r="BT213" s="3716">
        <v>45320</v>
      </c>
      <c r="BU213" s="3716">
        <v>45806</v>
      </c>
      <c r="BV213" s="3695" t="s">
        <v>116</v>
      </c>
      <c r="BW213" s="3716">
        <v>44270</v>
      </c>
      <c r="BX213" s="3716">
        <v>45806</v>
      </c>
      <c r="BY213" s="3695" t="s">
        <v>116</v>
      </c>
      <c r="BZ213" s="3716">
        <v>45806</v>
      </c>
      <c r="CA213" s="3716" t="s">
        <v>104</v>
      </c>
      <c r="CB213" s="1409"/>
      <c r="CC213" s="540"/>
      <c r="CD213" s="12"/>
      <c r="CE213" s="12"/>
      <c r="CF213" s="12"/>
      <c r="CG213" s="18"/>
    </row>
    <row r="214" spans="1:85" ht="45" customHeight="1" x14ac:dyDescent="0.2">
      <c r="A214" s="1688" t="s">
        <v>2427</v>
      </c>
      <c r="B214" s="3307"/>
      <c r="C214" s="2275" t="s">
        <v>2428</v>
      </c>
      <c r="D214" s="1689" t="s">
        <v>2429</v>
      </c>
      <c r="E214" s="1704"/>
      <c r="F214" s="1665" t="s">
        <v>292</v>
      </c>
      <c r="G214" s="1665" t="s">
        <v>1021</v>
      </c>
      <c r="H214" s="1680"/>
      <c r="I214" s="1666"/>
      <c r="J214" s="1667">
        <v>42384</v>
      </c>
      <c r="K214" s="1667"/>
      <c r="L214" s="1667"/>
      <c r="M214" s="2276"/>
      <c r="N214" s="1667"/>
      <c r="O214" s="1667"/>
      <c r="P214" s="1667"/>
      <c r="Q214" s="1705"/>
      <c r="R214" s="1669"/>
      <c r="S214" s="1669"/>
      <c r="T214" s="1669"/>
      <c r="U214" s="3793"/>
      <c r="V214" s="1671"/>
      <c r="W214" s="1695" t="str">
        <f t="shared" si="10"/>
        <v>Yes</v>
      </c>
      <c r="X214" s="1672" t="s">
        <v>93</v>
      </c>
      <c r="Y214" s="1376" t="s">
        <v>94</v>
      </c>
      <c r="Z214" s="1666"/>
      <c r="AA214" s="2950" t="s">
        <v>2430</v>
      </c>
      <c r="AB214" s="2951" t="s">
        <v>2431</v>
      </c>
      <c r="AC214" s="2950" t="s">
        <v>2432</v>
      </c>
      <c r="AD214" s="1682">
        <v>43617</v>
      </c>
      <c r="AE214" s="4147">
        <v>44075</v>
      </c>
      <c r="AF214" s="1676"/>
      <c r="AG214" s="1674">
        <v>44075</v>
      </c>
      <c r="AH214" s="1674"/>
      <c r="AI214" s="1674"/>
      <c r="AJ214" s="3006"/>
      <c r="AK214" s="1677"/>
      <c r="AL214" s="1679"/>
      <c r="AM214" s="1676"/>
      <c r="AN214" s="1674"/>
      <c r="AO214" s="1674"/>
      <c r="AP214" s="1674"/>
      <c r="AQ214" s="1666"/>
      <c r="AR214" s="1697"/>
      <c r="AS214" s="1679"/>
      <c r="AT214" s="1680"/>
      <c r="AU214" s="1679"/>
      <c r="AV214" s="1679"/>
      <c r="AW214" s="1679"/>
      <c r="AX214" s="1680"/>
      <c r="AY214" s="1698"/>
      <c r="AZ214" s="1679"/>
      <c r="BA214" s="1680"/>
      <c r="BB214" s="1679"/>
      <c r="BC214" s="1679"/>
      <c r="BD214" s="1679"/>
      <c r="BE214" s="1680"/>
      <c r="BF214" s="1680"/>
      <c r="BG214" s="4158">
        <v>44440</v>
      </c>
      <c r="BH214" s="1674">
        <v>44440</v>
      </c>
      <c r="BI214" s="1683"/>
      <c r="BJ214" s="4158">
        <v>44621</v>
      </c>
      <c r="BK214" s="1674">
        <v>44621</v>
      </c>
      <c r="BL214" s="1683"/>
      <c r="BM214" s="4158" t="s">
        <v>316</v>
      </c>
      <c r="BN214" s="1674">
        <v>45017</v>
      </c>
      <c r="BO214" s="1683"/>
      <c r="BP214" s="1376" t="s">
        <v>2433</v>
      </c>
      <c r="BQ214" s="4184"/>
      <c r="BR214" s="1376"/>
      <c r="BS214" s="1376"/>
      <c r="BT214" s="1684">
        <v>43871</v>
      </c>
      <c r="BU214" s="1684"/>
      <c r="BV214" s="1666" t="s">
        <v>116</v>
      </c>
      <c r="BW214" s="1684"/>
      <c r="BX214" s="1684"/>
      <c r="BY214" s="1666"/>
      <c r="BZ214" s="1684"/>
      <c r="CA214" s="2319" t="s">
        <v>117</v>
      </c>
      <c r="CB214" s="1666"/>
      <c r="CC214" s="1376" t="s">
        <v>970</v>
      </c>
      <c r="CD214" s="12"/>
      <c r="CE214" s="12"/>
      <c r="CF214" s="12"/>
      <c r="CG214" s="18"/>
    </row>
    <row r="215" spans="1:85" ht="45" customHeight="1" x14ac:dyDescent="0.2">
      <c r="A215" s="1581" t="s">
        <v>2434</v>
      </c>
      <c r="B215" s="3316"/>
      <c r="C215" s="1426" t="s">
        <v>2435</v>
      </c>
      <c r="D215" s="3747" t="s">
        <v>2436</v>
      </c>
      <c r="E215" s="3748"/>
      <c r="F215" s="1562"/>
      <c r="G215" s="1562"/>
      <c r="H215" s="2471" t="s">
        <v>89</v>
      </c>
      <c r="I215" s="2471" t="s">
        <v>89</v>
      </c>
      <c r="J215" s="1437">
        <v>44529</v>
      </c>
      <c r="K215" s="1437" t="s">
        <v>2438</v>
      </c>
      <c r="L215" s="1437"/>
      <c r="M215" s="2628"/>
      <c r="N215" s="1437"/>
      <c r="O215" s="1437"/>
      <c r="P215" s="1506"/>
      <c r="Q215" s="1632"/>
      <c r="R215" s="1625"/>
      <c r="S215" s="1625"/>
      <c r="T215" s="1625"/>
      <c r="U215" s="3809"/>
      <c r="V215" s="3749"/>
      <c r="W215" s="3750" t="str">
        <f t="shared" si="10"/>
        <v>Yes</v>
      </c>
      <c r="X215" s="3751" t="s">
        <v>93</v>
      </c>
      <c r="Y215" s="1426" t="s">
        <v>94</v>
      </c>
      <c r="Z215" s="1426"/>
      <c r="AA215" s="3752" t="s">
        <v>2439</v>
      </c>
      <c r="AB215" s="3752" t="s">
        <v>2440</v>
      </c>
      <c r="AC215" s="3753"/>
      <c r="AD215" s="3589">
        <v>45597</v>
      </c>
      <c r="AE215" s="4132" t="s">
        <v>2441</v>
      </c>
      <c r="AF215" s="3754" t="s">
        <v>911</v>
      </c>
      <c r="AG215" s="3755">
        <v>45809</v>
      </c>
      <c r="AH215" s="3755"/>
      <c r="AI215" s="3755"/>
      <c r="AJ215" s="3756"/>
      <c r="AK215" s="3757"/>
      <c r="AL215" s="3759"/>
      <c r="AM215" s="3754"/>
      <c r="AN215" s="3755"/>
      <c r="AO215" s="3755"/>
      <c r="AP215" s="3755"/>
      <c r="AQ215" s="1563"/>
      <c r="AR215" s="3758"/>
      <c r="AS215" s="3759"/>
      <c r="AT215" s="2471"/>
      <c r="AU215" s="3759"/>
      <c r="AV215" s="3759"/>
      <c r="AW215" s="3759"/>
      <c r="AX215" s="2471"/>
      <c r="AY215" s="3760"/>
      <c r="AZ215" s="3759"/>
      <c r="BA215" s="2471"/>
      <c r="BB215" s="3759"/>
      <c r="BC215" s="3759"/>
      <c r="BD215" s="3759"/>
      <c r="BE215" s="2471"/>
      <c r="BF215" s="2471"/>
      <c r="BG215" s="4160" t="s">
        <v>1836</v>
      </c>
      <c r="BH215" s="3755">
        <v>46174</v>
      </c>
      <c r="BI215" s="3590"/>
      <c r="BJ215" s="4160">
        <v>46327</v>
      </c>
      <c r="BK215" s="3755">
        <v>46327</v>
      </c>
      <c r="BL215" s="3590"/>
      <c r="BM215" s="4160">
        <v>46874</v>
      </c>
      <c r="BN215" s="3755">
        <v>46874</v>
      </c>
      <c r="BO215" s="3590"/>
      <c r="BP215" s="1426" t="s">
        <v>4608</v>
      </c>
      <c r="BQ215" s="3913" t="s">
        <v>4609</v>
      </c>
      <c r="BR215" s="1426"/>
      <c r="BS215" s="1426"/>
      <c r="BT215" s="3592">
        <v>45315</v>
      </c>
      <c r="BU215" s="3592">
        <v>45678</v>
      </c>
      <c r="BV215" s="1563" t="s">
        <v>116</v>
      </c>
      <c r="BW215" s="3592"/>
      <c r="BX215" s="3592">
        <v>45678</v>
      </c>
      <c r="BY215" s="1563" t="s">
        <v>116</v>
      </c>
      <c r="BZ215" s="3592">
        <v>45678</v>
      </c>
      <c r="CA215" s="3592" t="s">
        <v>566</v>
      </c>
      <c r="CB215" s="1409"/>
      <c r="CC215" s="540"/>
      <c r="CD215" s="12"/>
      <c r="CE215" s="12"/>
      <c r="CF215" s="12"/>
      <c r="CG215" s="18"/>
    </row>
    <row r="216" spans="1:85" ht="45" customHeight="1" x14ac:dyDescent="0.2">
      <c r="A216" s="1412" t="s">
        <v>2445</v>
      </c>
      <c r="B216" s="3304"/>
      <c r="C216" s="1426" t="s">
        <v>2446</v>
      </c>
      <c r="D216" s="1380" t="s">
        <v>4610</v>
      </c>
      <c r="E216" s="7373">
        <v>2339</v>
      </c>
      <c r="F216" s="1387">
        <v>2022</v>
      </c>
      <c r="G216" s="1387">
        <v>2042</v>
      </c>
      <c r="H216" s="1413" t="s">
        <v>89</v>
      </c>
      <c r="I216" s="1387" t="s">
        <v>89</v>
      </c>
      <c r="J216" s="1388">
        <v>43181</v>
      </c>
      <c r="K216" s="1389"/>
      <c r="L216" s="1389"/>
      <c r="M216" s="2003"/>
      <c r="N216" s="1388"/>
      <c r="O216" s="1388"/>
      <c r="P216" s="1388"/>
      <c r="Q216" s="1415"/>
      <c r="R216" s="1416"/>
      <c r="S216" s="1416"/>
      <c r="T216" s="1416"/>
      <c r="U216" s="3792"/>
      <c r="V216" s="1417"/>
      <c r="W216" s="1391" t="str">
        <f t="shared" si="10"/>
        <v>Yes</v>
      </c>
      <c r="X216" s="1392" t="s">
        <v>93</v>
      </c>
      <c r="Y216" s="108" t="s">
        <v>94</v>
      </c>
      <c r="Z216" s="108"/>
      <c r="AA216" s="2761" t="s">
        <v>2448</v>
      </c>
      <c r="AB216" s="2947" t="s">
        <v>2449</v>
      </c>
      <c r="AC216" s="2926"/>
      <c r="AD216" s="1418">
        <v>45717</v>
      </c>
      <c r="AE216" s="1570" t="s">
        <v>326</v>
      </c>
      <c r="AF216" s="1419" t="s">
        <v>2450</v>
      </c>
      <c r="AG216" s="1396">
        <v>45200</v>
      </c>
      <c r="AH216" s="1397">
        <v>45306</v>
      </c>
      <c r="AI216" s="1397">
        <v>45359</v>
      </c>
      <c r="AJ216" s="3007" t="s">
        <v>2451</v>
      </c>
      <c r="AK216" s="1399"/>
      <c r="AL216" s="7368" t="s">
        <v>434</v>
      </c>
      <c r="AM216" s="7369" t="s">
        <v>4611</v>
      </c>
      <c r="AN216" s="1396">
        <v>45931</v>
      </c>
      <c r="AO216" s="1397"/>
      <c r="AP216" s="1397"/>
      <c r="AQ216" s="1398"/>
      <c r="AR216" s="1400"/>
      <c r="AS216" s="1420"/>
      <c r="AT216" s="1421"/>
      <c r="AU216" s="1422"/>
      <c r="AV216" s="1423"/>
      <c r="AW216" s="1423"/>
      <c r="AX216" s="1424"/>
      <c r="AY216" s="1425"/>
      <c r="AZ216" s="1420"/>
      <c r="BA216" s="1421"/>
      <c r="BB216" s="1422"/>
      <c r="BC216" s="1423"/>
      <c r="BD216" s="1423"/>
      <c r="BE216" s="1424"/>
      <c r="BF216" s="1424"/>
      <c r="BG216" s="4085" t="s">
        <v>274</v>
      </c>
      <c r="BH216" s="1396">
        <v>46204</v>
      </c>
      <c r="BI216" s="1408"/>
      <c r="BJ216" s="4085">
        <v>46357</v>
      </c>
      <c r="BK216" s="1396">
        <v>46357</v>
      </c>
      <c r="BL216" s="1408"/>
      <c r="BM216" s="4085" t="s">
        <v>147</v>
      </c>
      <c r="BN216" s="1396">
        <v>46935</v>
      </c>
      <c r="BO216" s="1408"/>
      <c r="BP216" s="540" t="s">
        <v>4612</v>
      </c>
      <c r="BQ216" s="627" t="s">
        <v>355</v>
      </c>
      <c r="BR216" s="540" t="s">
        <v>2455</v>
      </c>
      <c r="BS216" s="540"/>
      <c r="BT216" s="1409">
        <v>45273</v>
      </c>
      <c r="BU216" s="1409">
        <v>45805</v>
      </c>
      <c r="BV216" s="1410" t="s">
        <v>116</v>
      </c>
      <c r="BW216" s="1409">
        <v>45559</v>
      </c>
      <c r="BX216" s="1409">
        <v>45805</v>
      </c>
      <c r="BY216" s="1410" t="s">
        <v>116</v>
      </c>
      <c r="BZ216" s="1409">
        <v>45805</v>
      </c>
      <c r="CA216" s="1409" t="s">
        <v>262</v>
      </c>
      <c r="CB216" s="1409"/>
      <c r="CC216" s="542" t="s">
        <v>105</v>
      </c>
      <c r="CD216" s="12"/>
      <c r="CE216" s="12"/>
      <c r="CF216" s="12"/>
      <c r="CG216" s="18"/>
    </row>
    <row r="217" spans="1:85" ht="45" customHeight="1" x14ac:dyDescent="0.2">
      <c r="A217" s="4461" t="s">
        <v>2456</v>
      </c>
      <c r="B217" s="4129"/>
      <c r="C217" s="3720" t="s">
        <v>2457</v>
      </c>
      <c r="D217" s="4462" t="s">
        <v>2458</v>
      </c>
      <c r="E217" s="4463" t="s">
        <v>193</v>
      </c>
      <c r="F217" s="4789"/>
      <c r="G217" s="3723">
        <v>2041</v>
      </c>
      <c r="H217" s="4466" t="s">
        <v>89</v>
      </c>
      <c r="I217" s="4467" t="s">
        <v>89</v>
      </c>
      <c r="J217" s="4130">
        <v>44873</v>
      </c>
      <c r="K217" s="4130" t="s">
        <v>2459</v>
      </c>
      <c r="L217" s="3694"/>
      <c r="M217" s="3866"/>
      <c r="N217" s="3694"/>
      <c r="O217" s="3694"/>
      <c r="P217" s="4468"/>
      <c r="Q217" s="4470"/>
      <c r="R217" s="4472"/>
      <c r="S217" s="4472"/>
      <c r="T217" s="4472"/>
      <c r="U217" s="4475"/>
      <c r="V217" s="4477"/>
      <c r="W217" s="4323" t="str">
        <f t="shared" si="10"/>
        <v>Yes</v>
      </c>
      <c r="X217" s="4478" t="s">
        <v>93</v>
      </c>
      <c r="Y217" s="3720" t="s">
        <v>94</v>
      </c>
      <c r="Z217" s="3720"/>
      <c r="AA217" s="4576" t="s">
        <v>4613</v>
      </c>
      <c r="AB217" s="3724" t="s">
        <v>2460</v>
      </c>
      <c r="AC217" s="3703"/>
      <c r="AD217" s="5182">
        <v>45597</v>
      </c>
      <c r="AE217" s="4482" t="s">
        <v>2462</v>
      </c>
      <c r="AF217" s="4484" t="s">
        <v>2463</v>
      </c>
      <c r="AG217" s="4485">
        <v>45931</v>
      </c>
      <c r="AH217" s="4485"/>
      <c r="AI217" s="4485"/>
      <c r="AJ217" s="4486"/>
      <c r="AK217" s="3707"/>
      <c r="AL217" s="4488"/>
      <c r="AM217" s="4484"/>
      <c r="AN217" s="4485"/>
      <c r="AO217" s="4485"/>
      <c r="AP217" s="4485"/>
      <c r="AQ217" s="3723"/>
      <c r="AR217" s="3708"/>
      <c r="AS217" s="4488"/>
      <c r="AT217" s="4466"/>
      <c r="AU217" s="4488"/>
      <c r="AV217" s="4488"/>
      <c r="AW217" s="4488"/>
      <c r="AX217" s="4466"/>
      <c r="AY217" s="3710"/>
      <c r="AZ217" s="4488"/>
      <c r="BA217" s="4466"/>
      <c r="BB217" s="4488"/>
      <c r="BC217" s="4488"/>
      <c r="BD217" s="4488"/>
      <c r="BE217" s="4466"/>
      <c r="BF217" s="3692"/>
      <c r="BG217" s="4495" t="s">
        <v>2464</v>
      </c>
      <c r="BH217" s="4485">
        <v>46296</v>
      </c>
      <c r="BI217" s="4496"/>
      <c r="BJ217" s="4495">
        <v>46447</v>
      </c>
      <c r="BK217" s="4485">
        <v>46447</v>
      </c>
      <c r="BL217" s="4496"/>
      <c r="BM217" s="4495">
        <v>46722</v>
      </c>
      <c r="BN217" s="4485">
        <v>46722</v>
      </c>
      <c r="BO217" s="4496"/>
      <c r="BP217" s="3720" t="s">
        <v>2465</v>
      </c>
      <c r="BQ217" s="4190" t="s">
        <v>4614</v>
      </c>
      <c r="BR217" s="3688" t="s">
        <v>2466</v>
      </c>
      <c r="BS217" s="3688"/>
      <c r="BT217" s="4133">
        <v>45674</v>
      </c>
      <c r="BU217" s="4133">
        <v>45805</v>
      </c>
      <c r="BV217" s="3723" t="s">
        <v>116</v>
      </c>
      <c r="BW217" s="4133">
        <v>45453</v>
      </c>
      <c r="BX217" s="4133">
        <v>45805</v>
      </c>
      <c r="BY217" s="3723" t="s">
        <v>116</v>
      </c>
      <c r="BZ217" s="4133">
        <v>45805</v>
      </c>
      <c r="CA217" s="4133" t="s">
        <v>104</v>
      </c>
      <c r="CB217" s="1556"/>
      <c r="CC217" s="542" t="s">
        <v>2467</v>
      </c>
      <c r="CD217" s="12"/>
      <c r="CE217" s="12"/>
      <c r="CF217" s="12"/>
      <c r="CG217" s="18"/>
    </row>
    <row r="218" spans="1:85" ht="45" customHeight="1" x14ac:dyDescent="0.2">
      <c r="A218" s="4593" t="s">
        <v>2468</v>
      </c>
      <c r="B218" s="4596"/>
      <c r="C218" s="4593" t="s">
        <v>2469</v>
      </c>
      <c r="D218" s="4593" t="s">
        <v>2139</v>
      </c>
      <c r="E218" s="4600"/>
      <c r="F218" s="4604"/>
      <c r="G218" s="4604"/>
      <c r="H218" s="4608" t="s">
        <v>89</v>
      </c>
      <c r="I218" s="4608" t="s">
        <v>89</v>
      </c>
      <c r="J218" s="4609">
        <v>45029</v>
      </c>
      <c r="K218" s="4609">
        <v>42849</v>
      </c>
      <c r="L218" s="3694"/>
      <c r="M218" s="3697"/>
      <c r="N218" s="3698"/>
      <c r="O218" s="3698"/>
      <c r="P218" s="4609"/>
      <c r="Q218" s="4616"/>
      <c r="R218" s="4609"/>
      <c r="S218" s="4609"/>
      <c r="T218" s="4621"/>
      <c r="U218" s="4593"/>
      <c r="V218" s="4593"/>
      <c r="W218" s="4609" t="str">
        <f t="shared" si="10"/>
        <v>Yes</v>
      </c>
      <c r="X218" s="4621" t="s">
        <v>93</v>
      </c>
      <c r="Y218" s="4593" t="s">
        <v>94</v>
      </c>
      <c r="Z218" s="4593"/>
      <c r="AA218" s="4563" t="s">
        <v>2140</v>
      </c>
      <c r="AB218" s="5156" t="s">
        <v>2141</v>
      </c>
      <c r="AC218" s="3730"/>
      <c r="AD218" s="4616">
        <v>45717</v>
      </c>
      <c r="AE218" s="4616" t="s">
        <v>1660</v>
      </c>
      <c r="AF218" s="4604" t="s">
        <v>210</v>
      </c>
      <c r="AG218" s="4616">
        <v>46266</v>
      </c>
      <c r="AH218" s="4616"/>
      <c r="AI218" s="4616"/>
      <c r="AJ218" s="4653"/>
      <c r="AK218" s="5222"/>
      <c r="AL218" s="4608"/>
      <c r="AM218" s="4616"/>
      <c r="AN218" s="4616"/>
      <c r="AO218" s="4616"/>
      <c r="AP218" s="4608"/>
      <c r="AQ218" s="4616"/>
      <c r="AR218" s="3731"/>
      <c r="AS218" s="4616"/>
      <c r="AT218" s="4616"/>
      <c r="AU218" s="4616"/>
      <c r="AV218" s="4608"/>
      <c r="AW218" s="4616"/>
      <c r="AX218" s="4608"/>
      <c r="AY218" s="3730"/>
      <c r="AZ218" s="4616"/>
      <c r="BA218" s="4616"/>
      <c r="BB218" s="4608"/>
      <c r="BC218" s="4616"/>
      <c r="BD218" s="4616"/>
      <c r="BE218" s="4608"/>
      <c r="BF218" s="2476"/>
      <c r="BG218" s="4616" t="s">
        <v>2142</v>
      </c>
      <c r="BH218" s="4616">
        <v>46508</v>
      </c>
      <c r="BI218" s="4616"/>
      <c r="BJ218" s="4616">
        <v>46600</v>
      </c>
      <c r="BK218" s="4616">
        <v>46600</v>
      </c>
      <c r="BL218" s="4616"/>
      <c r="BM218" s="4616">
        <v>46844</v>
      </c>
      <c r="BN218" s="4616">
        <v>46844</v>
      </c>
      <c r="BO218" s="4616"/>
      <c r="BP218" s="4593" t="s">
        <v>2143</v>
      </c>
      <c r="BQ218" s="4687" t="s">
        <v>2144</v>
      </c>
      <c r="BR218" s="2122" t="s">
        <v>2145</v>
      </c>
      <c r="BS218" s="3540" t="s">
        <v>2146</v>
      </c>
      <c r="BT218" s="4696">
        <v>44659</v>
      </c>
      <c r="BU218" s="4696">
        <v>45755</v>
      </c>
      <c r="BV218" s="4608" t="s">
        <v>116</v>
      </c>
      <c r="BW218" s="4696">
        <v>44657</v>
      </c>
      <c r="BX218" s="4696">
        <v>45755</v>
      </c>
      <c r="BY218" s="4608" t="s">
        <v>116</v>
      </c>
      <c r="BZ218" s="4696">
        <v>45755</v>
      </c>
      <c r="CA218" s="4696" t="s">
        <v>104</v>
      </c>
      <c r="CB218" s="3251"/>
      <c r="CC218" s="2120" t="s">
        <v>2470</v>
      </c>
      <c r="CD218" s="12"/>
      <c r="CE218" s="12"/>
      <c r="CF218" s="12"/>
      <c r="CG218" s="18"/>
    </row>
    <row r="219" spans="1:85" ht="45" customHeight="1" x14ac:dyDescent="0.2">
      <c r="A219" s="4953"/>
      <c r="B219" s="4953" t="s">
        <v>2471</v>
      </c>
      <c r="C219" s="4979" t="s">
        <v>2472</v>
      </c>
      <c r="D219" s="4987" t="s">
        <v>2473</v>
      </c>
      <c r="E219" s="5002">
        <v>2154</v>
      </c>
      <c r="F219" s="5015">
        <v>2020</v>
      </c>
      <c r="G219" s="5015">
        <v>2038</v>
      </c>
      <c r="H219" s="5020" t="s">
        <v>89</v>
      </c>
      <c r="I219" s="5029" t="s">
        <v>89</v>
      </c>
      <c r="J219" s="5038">
        <v>40722</v>
      </c>
      <c r="K219" s="5038"/>
      <c r="L219" s="3229" t="s">
        <v>90</v>
      </c>
      <c r="M219" s="3436"/>
      <c r="N219" s="3229"/>
      <c r="O219" s="3229"/>
      <c r="P219" s="5064">
        <v>44484</v>
      </c>
      <c r="Q219" s="5072">
        <v>44876</v>
      </c>
      <c r="R219" s="5077"/>
      <c r="S219" s="5080"/>
      <c r="T219" s="5080">
        <v>45569</v>
      </c>
      <c r="U219" s="5087"/>
      <c r="V219" s="5099"/>
      <c r="W219" s="5109" t="str">
        <f t="shared" si="10"/>
        <v>Yes</v>
      </c>
      <c r="X219" s="5118" t="s">
        <v>93</v>
      </c>
      <c r="Y219" s="4979" t="s">
        <v>94</v>
      </c>
      <c r="Z219" s="4979"/>
      <c r="AA219" s="5143" t="s">
        <v>2474</v>
      </c>
      <c r="AB219" s="5163" t="s">
        <v>2475</v>
      </c>
      <c r="AC219" s="3108"/>
      <c r="AD219" s="5186">
        <v>44287</v>
      </c>
      <c r="AE219" s="5194" t="s">
        <v>2476</v>
      </c>
      <c r="AF219" s="5202" t="s">
        <v>2477</v>
      </c>
      <c r="AG219" s="5206">
        <v>42795</v>
      </c>
      <c r="AH219" s="5206">
        <v>42795</v>
      </c>
      <c r="AI219" s="5206">
        <v>42826</v>
      </c>
      <c r="AJ219" s="5217" t="s">
        <v>2478</v>
      </c>
      <c r="AK219" s="3417" t="s">
        <v>2479</v>
      </c>
      <c r="AL219" s="5237" t="s">
        <v>2480</v>
      </c>
      <c r="AM219" s="5202" t="s">
        <v>364</v>
      </c>
      <c r="AN219" s="5206">
        <v>43101</v>
      </c>
      <c r="AO219" s="5206" t="e">
        <v>#N/A</v>
      </c>
      <c r="AP219" s="5206" t="e">
        <v>#N/A</v>
      </c>
      <c r="AQ219" s="5254" t="s">
        <v>2481</v>
      </c>
      <c r="AR219" s="3116" t="e">
        <v>#N/A</v>
      </c>
      <c r="AS219" s="5275" t="s">
        <v>2482</v>
      </c>
      <c r="AT219" s="5285" t="s">
        <v>367</v>
      </c>
      <c r="AU219" s="5237">
        <v>43617</v>
      </c>
      <c r="AV219" s="5237">
        <v>43862</v>
      </c>
      <c r="AW219" s="5237">
        <v>43917</v>
      </c>
      <c r="AX219" s="5300" t="s">
        <v>2483</v>
      </c>
      <c r="AY219" s="3118"/>
      <c r="AZ219" s="5237"/>
      <c r="BA219" s="5020"/>
      <c r="BB219" s="5237"/>
      <c r="BC219" s="5237"/>
      <c r="BD219" s="5237"/>
      <c r="BE219" s="5020"/>
      <c r="BF219" s="3100"/>
      <c r="BG219" s="5329" t="s">
        <v>2484</v>
      </c>
      <c r="BH219" s="5206">
        <v>44317</v>
      </c>
      <c r="BI219" s="5341" t="s">
        <v>2485</v>
      </c>
      <c r="BJ219" s="5329">
        <v>44805</v>
      </c>
      <c r="BK219" s="5237">
        <v>44805</v>
      </c>
      <c r="BL219" s="5341">
        <v>44876</v>
      </c>
      <c r="BM219" s="5329" t="s">
        <v>114</v>
      </c>
      <c r="BN219" s="5237" t="s">
        <v>114</v>
      </c>
      <c r="BO219" s="5341"/>
      <c r="BP219" s="4979" t="s">
        <v>2486</v>
      </c>
      <c r="BQ219" s="5399"/>
      <c r="BR219" s="3107"/>
      <c r="BS219" s="3107"/>
      <c r="BT219" s="5436">
        <v>44217</v>
      </c>
      <c r="BU219" s="5436">
        <v>44328</v>
      </c>
      <c r="BV219" s="5015" t="s">
        <v>116</v>
      </c>
      <c r="BW219" s="5436"/>
      <c r="BX219" s="5436">
        <v>44887</v>
      </c>
      <c r="BY219" s="5015" t="s">
        <v>116</v>
      </c>
      <c r="BZ219" s="5436">
        <v>44887</v>
      </c>
      <c r="CA219" s="5436" t="s">
        <v>2487</v>
      </c>
      <c r="CB219" s="2185"/>
      <c r="CC219" s="2186" t="s">
        <v>2488</v>
      </c>
      <c r="CD219" s="12"/>
      <c r="CE219" s="12"/>
      <c r="CF219" s="12"/>
      <c r="CG219" s="18"/>
    </row>
    <row r="220" spans="1:85" ht="45" customHeight="1" x14ac:dyDescent="0.2">
      <c r="A220" s="1412" t="s">
        <v>2489</v>
      </c>
      <c r="B220" s="3518"/>
      <c r="C220" s="1381" t="s">
        <v>2472</v>
      </c>
      <c r="D220" s="1381" t="s">
        <v>2490</v>
      </c>
      <c r="E220" s="3956" t="s">
        <v>193</v>
      </c>
      <c r="F220" s="1387"/>
      <c r="G220" s="1387"/>
      <c r="H220" s="1385" t="s">
        <v>89</v>
      </c>
      <c r="I220" s="1387" t="s">
        <v>89</v>
      </c>
      <c r="J220" s="1388">
        <v>40722</v>
      </c>
      <c r="K220" s="3523"/>
      <c r="L220" s="1649"/>
      <c r="M220" s="2005"/>
      <c r="N220" s="1649"/>
      <c r="O220" s="1649"/>
      <c r="P220" s="1388"/>
      <c r="Q220" s="1651"/>
      <c r="R220" s="1416"/>
      <c r="S220" s="1628"/>
      <c r="T220" s="1628"/>
      <c r="U220" s="3792"/>
      <c r="V220" s="1652"/>
      <c r="W220" s="1700"/>
      <c r="X220" s="1392"/>
      <c r="Y220" s="108"/>
      <c r="Z220" s="108"/>
      <c r="AA220" s="2761" t="s">
        <v>2474</v>
      </c>
      <c r="AB220" s="3271" t="s">
        <v>4346</v>
      </c>
      <c r="AC220" s="3002"/>
      <c r="AD220" s="1531">
        <v>45689</v>
      </c>
      <c r="AE220" s="1570" t="s">
        <v>434</v>
      </c>
      <c r="AF220" s="1419" t="s">
        <v>1491</v>
      </c>
      <c r="AG220" s="1396">
        <v>45931</v>
      </c>
      <c r="AH220" s="1397"/>
      <c r="AI220" s="1397"/>
      <c r="AJ220" s="3015"/>
      <c r="AK220" s="1654"/>
      <c r="AL220" s="1981"/>
      <c r="AM220" s="1419"/>
      <c r="AN220" s="1396"/>
      <c r="AO220" s="1397"/>
      <c r="AP220" s="1397"/>
      <c r="AQ220" s="1653"/>
      <c r="AR220" s="7111"/>
      <c r="AS220" s="7270"/>
      <c r="AT220" s="1732"/>
      <c r="AU220" s="1432"/>
      <c r="AV220" s="1423"/>
      <c r="AW220" s="1423"/>
      <c r="AX220" s="1450"/>
      <c r="AY220" s="3961"/>
      <c r="AZ220" s="1430"/>
      <c r="BA220" s="3960"/>
      <c r="BB220" s="1432"/>
      <c r="BC220" s="1423"/>
      <c r="BD220" s="1423"/>
      <c r="BE220" s="1450"/>
      <c r="BF220" s="1450"/>
      <c r="BG220" s="4085" t="s">
        <v>3595</v>
      </c>
      <c r="BH220" s="1396">
        <v>46023</v>
      </c>
      <c r="BI220" s="1397"/>
      <c r="BJ220" s="4085" t="s">
        <v>984</v>
      </c>
      <c r="BK220" s="1396">
        <v>46113</v>
      </c>
      <c r="BL220" s="1408"/>
      <c r="BM220" s="4085">
        <v>46447</v>
      </c>
      <c r="BN220" s="1435">
        <v>46447</v>
      </c>
      <c r="BO220" s="1408"/>
      <c r="BP220" s="1178" t="s">
        <v>4615</v>
      </c>
      <c r="BQ220" s="4189" t="s">
        <v>132</v>
      </c>
      <c r="BR220" s="3762"/>
      <c r="BS220" s="3762"/>
      <c r="BT220" s="1556"/>
      <c r="BU220" s="1556">
        <v>45804</v>
      </c>
      <c r="BV220" s="3821" t="s">
        <v>116</v>
      </c>
      <c r="BW220" s="1556"/>
      <c r="BX220" s="5442">
        <v>45804</v>
      </c>
      <c r="BY220" s="1556" t="s">
        <v>116</v>
      </c>
      <c r="BZ220" s="4044">
        <v>45804</v>
      </c>
      <c r="CA220" s="1556" t="s">
        <v>566</v>
      </c>
      <c r="CB220" s="2185"/>
      <c r="CC220" s="1178"/>
      <c r="CD220" s="1176"/>
      <c r="CE220" s="1176"/>
      <c r="CF220" s="1176"/>
      <c r="CG220" s="1175"/>
    </row>
    <row r="221" spans="1:85" ht="45" customHeight="1" x14ac:dyDescent="0.2">
      <c r="A221" s="2195" t="s">
        <v>2492</v>
      </c>
      <c r="B221" s="3321"/>
      <c r="C221" s="2151" t="s">
        <v>2493</v>
      </c>
      <c r="D221" s="2152" t="s">
        <v>2494</v>
      </c>
      <c r="E221" s="7116">
        <v>2122</v>
      </c>
      <c r="F221" s="2153" t="s">
        <v>4235</v>
      </c>
      <c r="G221" s="2153" t="s">
        <v>3616</v>
      </c>
      <c r="H221" s="2154" t="s">
        <v>89</v>
      </c>
      <c r="I221" s="2155" t="s">
        <v>89</v>
      </c>
      <c r="J221" s="2156">
        <v>39715</v>
      </c>
      <c r="K221" s="2156"/>
      <c r="L221" s="2156" t="s">
        <v>90</v>
      </c>
      <c r="M221" s="2200" t="s">
        <v>515</v>
      </c>
      <c r="N221" s="2156"/>
      <c r="O221" s="2156"/>
      <c r="P221" s="2183">
        <v>44578</v>
      </c>
      <c r="Q221" s="2504">
        <v>45057</v>
      </c>
      <c r="R221" s="2159"/>
      <c r="S221" s="2159"/>
      <c r="T221" s="2159"/>
      <c r="U221" s="3799"/>
      <c r="V221" s="2161"/>
      <c r="W221" s="2162" t="str">
        <f t="shared" ref="W221:W242" si="11">IF(OR(X221="Yes", Y221="Web-page timetable", Z221="YES"), "Yes")</f>
        <v>Yes</v>
      </c>
      <c r="X221" s="2163" t="s">
        <v>93</v>
      </c>
      <c r="Y221" s="2151" t="s">
        <v>94</v>
      </c>
      <c r="Z221" s="2151"/>
      <c r="AA221" s="2935" t="s">
        <v>2495</v>
      </c>
      <c r="AB221" s="2953" t="s">
        <v>2496</v>
      </c>
      <c r="AC221" s="2924"/>
      <c r="AD221" s="2165">
        <v>45689</v>
      </c>
      <c r="AE221" s="3535" t="s">
        <v>2497</v>
      </c>
      <c r="AF221" s="2167"/>
      <c r="AG221" s="2168">
        <v>42217</v>
      </c>
      <c r="AH221" s="2168">
        <v>42219</v>
      </c>
      <c r="AI221" s="2168">
        <v>42286</v>
      </c>
      <c r="AJ221" s="3011" t="s">
        <v>2498</v>
      </c>
      <c r="AK221" s="2169" t="s">
        <v>2499</v>
      </c>
      <c r="AL221" s="7160" t="s">
        <v>2500</v>
      </c>
      <c r="AM221" s="7161" t="s">
        <v>2400</v>
      </c>
      <c r="AN221" s="2168">
        <v>43497</v>
      </c>
      <c r="AO221" s="2168">
        <v>43592</v>
      </c>
      <c r="AP221" s="2168">
        <v>43644</v>
      </c>
      <c r="AQ221" s="2155" t="s">
        <v>2501</v>
      </c>
      <c r="AR221" s="2170" t="s">
        <v>2502</v>
      </c>
      <c r="AS221" s="2171"/>
      <c r="AT221" s="2154"/>
      <c r="AU221" s="2171"/>
      <c r="AV221" s="2171"/>
      <c r="AW221" s="2171"/>
      <c r="AX221" s="2154"/>
      <c r="AY221" s="2172"/>
      <c r="AZ221" s="2171"/>
      <c r="BA221" s="2154"/>
      <c r="BB221" s="2171"/>
      <c r="BC221" s="2171"/>
      <c r="BD221" s="2171"/>
      <c r="BE221" s="2154"/>
      <c r="BF221" s="2154"/>
      <c r="BG221" s="4159">
        <v>44562</v>
      </c>
      <c r="BH221" s="2168">
        <v>44562</v>
      </c>
      <c r="BI221" s="2184">
        <v>44578</v>
      </c>
      <c r="BJ221" s="4159" t="s">
        <v>2503</v>
      </c>
      <c r="BK221" s="2168">
        <v>44986</v>
      </c>
      <c r="BL221" s="2174">
        <v>45057</v>
      </c>
      <c r="BM221" s="4159" t="s">
        <v>2504</v>
      </c>
      <c r="BN221" s="2168">
        <v>45901</v>
      </c>
      <c r="BO221" s="2184"/>
      <c r="BP221" s="2176" t="s">
        <v>2505</v>
      </c>
      <c r="BQ221" s="4195" t="s">
        <v>132</v>
      </c>
      <c r="BR221" s="2176"/>
      <c r="BS221" s="2176"/>
      <c r="BT221" s="2177">
        <v>45189</v>
      </c>
      <c r="BU221" s="2177">
        <v>45804</v>
      </c>
      <c r="BV221" s="2155" t="s">
        <v>116</v>
      </c>
      <c r="BW221" s="2177"/>
      <c r="BX221" s="2177">
        <v>45804</v>
      </c>
      <c r="BY221" s="2155" t="s">
        <v>116</v>
      </c>
      <c r="BZ221" s="2177">
        <v>45804</v>
      </c>
      <c r="CA221" s="2185" t="s">
        <v>1956</v>
      </c>
      <c r="CB221" s="2185"/>
      <c r="CC221" s="2186" t="s">
        <v>2506</v>
      </c>
      <c r="CD221" s="12"/>
      <c r="CE221" s="12"/>
      <c r="CF221" s="12"/>
      <c r="CG221" s="18" t="s">
        <v>93</v>
      </c>
    </row>
    <row r="222" spans="1:85" ht="45" customHeight="1" x14ac:dyDescent="0.2">
      <c r="A222" s="1412" t="s">
        <v>2507</v>
      </c>
      <c r="B222" s="3304"/>
      <c r="C222" s="1381" t="s">
        <v>2508</v>
      </c>
      <c r="D222" s="1381" t="s">
        <v>2509</v>
      </c>
      <c r="E222" s="7352">
        <v>2190</v>
      </c>
      <c r="F222" s="1387">
        <v>2021</v>
      </c>
      <c r="G222" s="1387">
        <v>2045</v>
      </c>
      <c r="H222" s="1385" t="s">
        <v>89</v>
      </c>
      <c r="I222" s="1387" t="s">
        <v>89</v>
      </c>
      <c r="J222" s="1388">
        <v>42565</v>
      </c>
      <c r="K222" s="1389"/>
      <c r="L222" s="1389"/>
      <c r="M222" s="2002"/>
      <c r="N222" s="1389"/>
      <c r="O222" s="1389"/>
      <c r="P222" s="1388"/>
      <c r="Q222" s="1416"/>
      <c r="R222" s="1416"/>
      <c r="S222" s="1416"/>
      <c r="T222" s="1416"/>
      <c r="U222" s="3792">
        <v>43647</v>
      </c>
      <c r="V222" s="3527" t="s">
        <v>1022</v>
      </c>
      <c r="W222" s="1391" t="str">
        <f t="shared" si="11"/>
        <v>Yes</v>
      </c>
      <c r="X222" s="1392" t="s">
        <v>93</v>
      </c>
      <c r="Y222" s="108" t="s">
        <v>94</v>
      </c>
      <c r="Z222" s="1442"/>
      <c r="AA222" s="2761" t="s">
        <v>2510</v>
      </c>
      <c r="AB222" s="2761" t="s">
        <v>2511</v>
      </c>
      <c r="AC222" s="2926"/>
      <c r="AD222" s="1531">
        <v>45717</v>
      </c>
      <c r="AE222" s="1570">
        <v>44621</v>
      </c>
      <c r="AF222" s="1419" t="s">
        <v>1024</v>
      </c>
      <c r="AG222" s="1396">
        <v>44621</v>
      </c>
      <c r="AH222" s="1397">
        <v>44648</v>
      </c>
      <c r="AI222" s="1397">
        <v>44704</v>
      </c>
      <c r="AJ222" s="3008" t="s">
        <v>2512</v>
      </c>
      <c r="AK222" s="1399"/>
      <c r="AL222" s="7376" t="s">
        <v>2513</v>
      </c>
      <c r="AM222" s="7369" t="s">
        <v>158</v>
      </c>
      <c r="AN222" s="1396">
        <v>46023</v>
      </c>
      <c r="AO222" s="1397"/>
      <c r="AP222" s="1397"/>
      <c r="AQ222" s="1398"/>
      <c r="AR222" s="1400"/>
      <c r="AS222" s="7363"/>
      <c r="AT222" s="7369"/>
      <c r="AU222" s="7450"/>
      <c r="AV222" s="1423"/>
      <c r="AW222" s="1423"/>
      <c r="AX222" s="1424"/>
      <c r="AY222" s="1425"/>
      <c r="AZ222" s="1420"/>
      <c r="BA222" s="1431"/>
      <c r="BB222" s="1432"/>
      <c r="BC222" s="1423"/>
      <c r="BD222" s="1423"/>
      <c r="BE222" s="1424"/>
      <c r="BF222" s="1424"/>
      <c r="BG222" s="4085" t="s">
        <v>2514</v>
      </c>
      <c r="BH222" s="1396">
        <v>46266</v>
      </c>
      <c r="BI222" s="1397"/>
      <c r="BJ222" s="4085">
        <v>46327</v>
      </c>
      <c r="BK222" s="1396">
        <v>46327</v>
      </c>
      <c r="BL222" s="1408"/>
      <c r="BM222" s="4085">
        <v>46722</v>
      </c>
      <c r="BN222" s="4850">
        <v>46722</v>
      </c>
      <c r="BO222" s="1408"/>
      <c r="BP222" s="540" t="s">
        <v>4348</v>
      </c>
      <c r="BQ222" s="627" t="s">
        <v>355</v>
      </c>
      <c r="BR222" s="540" t="s">
        <v>2516</v>
      </c>
      <c r="BS222" s="542"/>
      <c r="BT222" s="1409">
        <v>45594</v>
      </c>
      <c r="BU222" s="1409">
        <v>45804</v>
      </c>
      <c r="BV222" s="1410" t="s">
        <v>116</v>
      </c>
      <c r="BW222" s="1409">
        <v>45594</v>
      </c>
      <c r="BX222" s="1409">
        <v>45804</v>
      </c>
      <c r="BY222" s="1410" t="s">
        <v>116</v>
      </c>
      <c r="BZ222" s="1409">
        <v>45804</v>
      </c>
      <c r="CA222" s="1409" t="s">
        <v>262</v>
      </c>
      <c r="CB222" s="1409"/>
      <c r="CC222" s="540" t="s">
        <v>105</v>
      </c>
      <c r="CD222" s="12"/>
      <c r="CE222" s="12"/>
      <c r="CF222" s="12"/>
      <c r="CG222" s="18"/>
    </row>
    <row r="223" spans="1:85" ht="45" customHeight="1" x14ac:dyDescent="0.2">
      <c r="A223" s="2287" t="s">
        <v>2518</v>
      </c>
      <c r="B223" s="3325"/>
      <c r="C223" s="1448" t="s">
        <v>2519</v>
      </c>
      <c r="D223" s="2288" t="s">
        <v>4349</v>
      </c>
      <c r="E223" s="7377">
        <v>1873</v>
      </c>
      <c r="F223" s="1575">
        <v>2025</v>
      </c>
      <c r="G223" s="1575">
        <v>2040</v>
      </c>
      <c r="H223" s="3565" t="s">
        <v>89</v>
      </c>
      <c r="I223" s="1441" t="s">
        <v>89</v>
      </c>
      <c r="J223" s="1724">
        <v>42745</v>
      </c>
      <c r="K223" s="1724"/>
      <c r="L223" s="1724" t="s">
        <v>90</v>
      </c>
      <c r="M223" s="2009" t="s">
        <v>2350</v>
      </c>
      <c r="N223" s="1724"/>
      <c r="O223" s="1724"/>
      <c r="P223" s="1559">
        <v>45257</v>
      </c>
      <c r="Q223" s="3559"/>
      <c r="R223" s="3560"/>
      <c r="S223" s="3560"/>
      <c r="T223" s="3560"/>
      <c r="U223" s="3807"/>
      <c r="V223" s="3561"/>
      <c r="W223" s="3562" t="str">
        <f t="shared" si="11"/>
        <v>Yes</v>
      </c>
      <c r="X223" s="3563" t="s">
        <v>93</v>
      </c>
      <c r="Y223" s="1448" t="s">
        <v>94</v>
      </c>
      <c r="Z223" s="1448"/>
      <c r="AA223" s="3574" t="s">
        <v>4350</v>
      </c>
      <c r="AB223" s="4371" t="s">
        <v>4351</v>
      </c>
      <c r="AC223" s="3575"/>
      <c r="AD223" s="3564">
        <v>45689</v>
      </c>
      <c r="AE223" s="4209">
        <v>43891</v>
      </c>
      <c r="AF223" s="3565" t="s">
        <v>2523</v>
      </c>
      <c r="AG223" s="3566">
        <v>43891</v>
      </c>
      <c r="AH223" s="3566">
        <v>43891</v>
      </c>
      <c r="AI223" s="3566">
        <v>43922</v>
      </c>
      <c r="AJ223" s="3567"/>
      <c r="AK223" s="3568"/>
      <c r="AL223" s="3570" t="s">
        <v>1010</v>
      </c>
      <c r="AM223" s="3565" t="s">
        <v>2524</v>
      </c>
      <c r="AN223" s="3566"/>
      <c r="AO223" s="3566">
        <v>44013</v>
      </c>
      <c r="AP223" s="3566">
        <v>44075</v>
      </c>
      <c r="AQ223" s="1575" t="s">
        <v>2525</v>
      </c>
      <c r="AR223" s="3569"/>
      <c r="AS223" s="3570" t="s">
        <v>2526</v>
      </c>
      <c r="AT223" s="3556" t="s">
        <v>2527</v>
      </c>
      <c r="AU223" s="3570">
        <v>44136</v>
      </c>
      <c r="AV223" s="3570">
        <v>44136</v>
      </c>
      <c r="AW223" s="3570">
        <v>44166</v>
      </c>
      <c r="AX223" s="3556" t="s">
        <v>2528</v>
      </c>
      <c r="AY223" s="3571"/>
      <c r="AZ223" s="3570" t="s">
        <v>2529</v>
      </c>
      <c r="BA223" s="3556" t="s">
        <v>367</v>
      </c>
      <c r="BB223" s="3570">
        <v>44621</v>
      </c>
      <c r="BC223" s="3570">
        <v>44621</v>
      </c>
      <c r="BD223" s="3570">
        <v>44652</v>
      </c>
      <c r="BE223" s="3556" t="s">
        <v>2530</v>
      </c>
      <c r="BF223" s="3556"/>
      <c r="BG223" s="4170" t="s">
        <v>2531</v>
      </c>
      <c r="BH223" s="3566" t="s">
        <v>2532</v>
      </c>
      <c r="BI223" s="3572" t="s">
        <v>4352</v>
      </c>
      <c r="BJ223" s="4170">
        <v>45992</v>
      </c>
      <c r="BK223" s="3566">
        <v>45992</v>
      </c>
      <c r="BL223" s="3572"/>
      <c r="BM223" s="4170">
        <v>46327</v>
      </c>
      <c r="BN223" s="3566">
        <v>46327</v>
      </c>
      <c r="BO223" s="3572"/>
      <c r="BP223" s="1448" t="s">
        <v>4353</v>
      </c>
      <c r="BQ223" s="4276" t="s">
        <v>4354</v>
      </c>
      <c r="BR223" s="3948"/>
      <c r="BS223" s="1448"/>
      <c r="BT223" s="3573">
        <v>45932</v>
      </c>
      <c r="BU223" s="3573">
        <v>45804</v>
      </c>
      <c r="BV223" s="1575" t="s">
        <v>116</v>
      </c>
      <c r="BW223" s="3573">
        <v>45215</v>
      </c>
      <c r="BX223" s="3573">
        <v>45804</v>
      </c>
      <c r="BY223" s="1575" t="s">
        <v>116</v>
      </c>
      <c r="BZ223" s="3573">
        <v>45804</v>
      </c>
      <c r="CA223" s="3573" t="s">
        <v>178</v>
      </c>
      <c r="CB223" s="2540"/>
      <c r="CC223" s="2513" t="s">
        <v>105</v>
      </c>
      <c r="CD223" s="1176"/>
      <c r="CE223" s="1176"/>
      <c r="CF223" s="1176"/>
      <c r="CG223" s="1175"/>
    </row>
    <row r="224" spans="1:85" ht="45" customHeight="1" x14ac:dyDescent="0.2">
      <c r="A224" s="3788" t="s">
        <v>2534</v>
      </c>
      <c r="B224" s="3789"/>
      <c r="C224" s="3763" t="s">
        <v>2535</v>
      </c>
      <c r="D224" s="3783" t="s">
        <v>4616</v>
      </c>
      <c r="E224" s="3784" t="s">
        <v>193</v>
      </c>
      <c r="F224" s="3764"/>
      <c r="G224" s="3764"/>
      <c r="H224" s="3779"/>
      <c r="I224" s="3765"/>
      <c r="J224" s="3766">
        <v>42936</v>
      </c>
      <c r="K224" s="3767"/>
      <c r="L224" s="1389"/>
      <c r="M224" s="2002"/>
      <c r="N224" s="1388"/>
      <c r="O224" s="3766"/>
      <c r="P224" s="3766"/>
      <c r="Q224" s="3769"/>
      <c r="R224" s="3770"/>
      <c r="S224" s="3770"/>
      <c r="T224" s="3770"/>
      <c r="U224" s="3795" t="s">
        <v>2537</v>
      </c>
      <c r="V224" s="3785" t="s">
        <v>2538</v>
      </c>
      <c r="W224" s="3771" t="str">
        <f t="shared" si="11"/>
        <v>Yes</v>
      </c>
      <c r="X224" s="3772" t="s">
        <v>93</v>
      </c>
      <c r="Y224" s="3763" t="s">
        <v>94</v>
      </c>
      <c r="Z224" s="3763"/>
      <c r="AA224" s="5144" t="s">
        <v>2539</v>
      </c>
      <c r="AB224" s="5144" t="s">
        <v>2540</v>
      </c>
      <c r="AC224" s="3786" t="s">
        <v>2541</v>
      </c>
      <c r="AD224" s="3787">
        <v>45689</v>
      </c>
      <c r="AE224" s="5195" t="s">
        <v>2542</v>
      </c>
      <c r="AF224" s="3774" t="s">
        <v>142</v>
      </c>
      <c r="AG224" s="3773">
        <v>45839</v>
      </c>
      <c r="AH224" s="3773"/>
      <c r="AI224" s="3773"/>
      <c r="AJ224" s="3775"/>
      <c r="AK224" s="3776"/>
      <c r="AL224" s="5238" t="s">
        <v>255</v>
      </c>
      <c r="AM224" s="3790" t="s">
        <v>701</v>
      </c>
      <c r="AN224" s="3773">
        <v>45962</v>
      </c>
      <c r="AO224" s="3773"/>
      <c r="AP224" s="3773"/>
      <c r="AQ224" s="3765"/>
      <c r="AR224" s="3777"/>
      <c r="AS224" s="3778"/>
      <c r="AT224" s="3779"/>
      <c r="AU224" s="3778"/>
      <c r="AV224" s="3778"/>
      <c r="AW224" s="3778"/>
      <c r="AX224" s="3779"/>
      <c r="AY224" s="3780"/>
      <c r="AZ224" s="3778"/>
      <c r="BA224" s="3779"/>
      <c r="BB224" s="3778"/>
      <c r="BC224" s="3778"/>
      <c r="BD224" s="3778"/>
      <c r="BE224" s="3779"/>
      <c r="BF224" s="3779"/>
      <c r="BG224" s="5330" t="s">
        <v>2545</v>
      </c>
      <c r="BH224" s="3773">
        <v>46204</v>
      </c>
      <c r="BI224" s="3781"/>
      <c r="BJ224" s="5330">
        <v>46357</v>
      </c>
      <c r="BK224" s="3773">
        <v>46357</v>
      </c>
      <c r="BL224" s="3781"/>
      <c r="BM224" s="5348">
        <v>46753</v>
      </c>
      <c r="BN224" s="5353">
        <v>46753</v>
      </c>
      <c r="BO224" s="3781"/>
      <c r="BP224" s="3763" t="s">
        <v>4617</v>
      </c>
      <c r="BQ224" s="5404" t="s">
        <v>132</v>
      </c>
      <c r="BR224" s="3791"/>
      <c r="BS224" s="630"/>
      <c r="BT224" s="3782">
        <v>45594</v>
      </c>
      <c r="BU224" s="3782">
        <v>45804</v>
      </c>
      <c r="BV224" s="3765" t="s">
        <v>116</v>
      </c>
      <c r="BW224" s="3782">
        <v>44806</v>
      </c>
      <c r="BX224" s="3782">
        <v>45804</v>
      </c>
      <c r="BY224" s="3765" t="s">
        <v>116</v>
      </c>
      <c r="BZ224" s="3782">
        <v>45804</v>
      </c>
      <c r="CA224" s="3782" t="s">
        <v>566</v>
      </c>
      <c r="CB224" s="1409"/>
      <c r="CC224" s="540" t="s">
        <v>579</v>
      </c>
      <c r="CD224" s="12"/>
      <c r="CE224" s="12"/>
      <c r="CF224" s="12"/>
      <c r="CG224" s="18"/>
    </row>
    <row r="225" spans="1:85" ht="52.5" customHeight="1" x14ac:dyDescent="0.2">
      <c r="A225" s="1581" t="s">
        <v>2547</v>
      </c>
      <c r="B225" s="3316"/>
      <c r="C225" s="1426" t="s">
        <v>2548</v>
      </c>
      <c r="D225" s="3747" t="s">
        <v>2549</v>
      </c>
      <c r="E225" s="3748" t="s">
        <v>193</v>
      </c>
      <c r="F225" s="1562"/>
      <c r="G225" s="1562"/>
      <c r="H225" s="2471" t="s">
        <v>89</v>
      </c>
      <c r="I225" s="2471" t="s">
        <v>89</v>
      </c>
      <c r="J225" s="1506">
        <v>44468</v>
      </c>
      <c r="K225" s="1437">
        <v>41921</v>
      </c>
      <c r="L225" s="1437"/>
      <c r="M225" s="2628"/>
      <c r="N225" s="1506"/>
      <c r="O225" s="1506"/>
      <c r="P225" s="1506"/>
      <c r="Q225" s="1632"/>
      <c r="R225" s="1625"/>
      <c r="S225" s="1625"/>
      <c r="T225" s="1625"/>
      <c r="U225" s="3802"/>
      <c r="V225" s="2629"/>
      <c r="W225" s="1725" t="str">
        <f t="shared" si="11"/>
        <v>Yes</v>
      </c>
      <c r="X225" s="1726" t="s">
        <v>93</v>
      </c>
      <c r="Y225" s="1727" t="s">
        <v>94</v>
      </c>
      <c r="Z225" s="5122"/>
      <c r="AA225" s="5127" t="s">
        <v>2550</v>
      </c>
      <c r="AB225" s="3271" t="s">
        <v>2551</v>
      </c>
      <c r="AC225" s="5172"/>
      <c r="AD225" s="5181">
        <v>45689</v>
      </c>
      <c r="AE225" s="3759" t="s">
        <v>432</v>
      </c>
      <c r="AF225" s="3754" t="s">
        <v>364</v>
      </c>
      <c r="AG225" s="3755">
        <v>45748</v>
      </c>
      <c r="AH225" s="3755"/>
      <c r="AI225" s="3755"/>
      <c r="AJ225" s="3756"/>
      <c r="AK225" s="3757"/>
      <c r="AL225" s="4132"/>
      <c r="AM225" s="3754"/>
      <c r="AN225" s="3755"/>
      <c r="AO225" s="3755"/>
      <c r="AP225" s="3755"/>
      <c r="AQ225" s="1563"/>
      <c r="AR225" s="3758"/>
      <c r="AS225" s="4132"/>
      <c r="AT225" s="2471"/>
      <c r="AU225" s="3755"/>
      <c r="AV225" s="3759"/>
      <c r="AW225" s="3759"/>
      <c r="AX225" s="2471"/>
      <c r="AY225" s="3760"/>
      <c r="AZ225" s="3759"/>
      <c r="BA225" s="2471"/>
      <c r="BB225" s="3759"/>
      <c r="BC225" s="3759"/>
      <c r="BD225" s="3759"/>
      <c r="BE225" s="2471"/>
      <c r="BF225" s="2471"/>
      <c r="BG225" s="4160" t="s">
        <v>2552</v>
      </c>
      <c r="BH225" s="3755">
        <v>45992</v>
      </c>
      <c r="BI225" s="3590"/>
      <c r="BJ225" s="4160" t="s">
        <v>984</v>
      </c>
      <c r="BK225" s="3755">
        <v>46113</v>
      </c>
      <c r="BL225" s="3590"/>
      <c r="BM225" s="4160" t="s">
        <v>2553</v>
      </c>
      <c r="BN225" s="3755">
        <v>46357</v>
      </c>
      <c r="BO225" s="3590"/>
      <c r="BP225" s="3858" t="s">
        <v>2554</v>
      </c>
      <c r="BQ225" s="3858" t="s">
        <v>132</v>
      </c>
      <c r="BR225" s="3591"/>
      <c r="BS225" s="3858"/>
      <c r="BT225" s="3592">
        <v>45455</v>
      </c>
      <c r="BU225" s="3592">
        <v>45804</v>
      </c>
      <c r="BV225" s="1563" t="s">
        <v>116</v>
      </c>
      <c r="BW225" s="3592"/>
      <c r="BX225" s="3592">
        <v>45804</v>
      </c>
      <c r="BY225" s="1563" t="s">
        <v>116</v>
      </c>
      <c r="BZ225" s="3592">
        <v>45804</v>
      </c>
      <c r="CA225" s="3592" t="s">
        <v>262</v>
      </c>
      <c r="CB225" s="1409"/>
      <c r="CC225" s="540"/>
      <c r="CD225" s="12"/>
      <c r="CE225" s="12"/>
      <c r="CF225" s="12"/>
      <c r="CG225" s="18"/>
    </row>
    <row r="226" spans="1:85" ht="45" customHeight="1" x14ac:dyDescent="0.2">
      <c r="A226" s="1412" t="s">
        <v>2555</v>
      </c>
      <c r="B226" s="3304"/>
      <c r="C226" s="1381" t="s">
        <v>2556</v>
      </c>
      <c r="D226" s="1381" t="s">
        <v>2557</v>
      </c>
      <c r="E226" s="7373">
        <v>2123</v>
      </c>
      <c r="F226" s="1385" t="s">
        <v>297</v>
      </c>
      <c r="G226" s="1562" t="s">
        <v>931</v>
      </c>
      <c r="H226" s="1387" t="s">
        <v>89</v>
      </c>
      <c r="I226" s="1387" t="s">
        <v>89</v>
      </c>
      <c r="J226" s="1388">
        <v>44271</v>
      </c>
      <c r="K226" s="1389"/>
      <c r="L226" s="1389" t="s">
        <v>90</v>
      </c>
      <c r="M226" s="2002" t="s">
        <v>515</v>
      </c>
      <c r="N226" s="1389"/>
      <c r="O226" s="1389" t="s">
        <v>90</v>
      </c>
      <c r="P226" s="1388"/>
      <c r="Q226" s="1415"/>
      <c r="R226" s="1416"/>
      <c r="S226" s="1416"/>
      <c r="T226" s="1416"/>
      <c r="U226" s="3792"/>
      <c r="V226" s="1417"/>
      <c r="W226" s="1391" t="str">
        <f t="shared" si="11"/>
        <v>Yes</v>
      </c>
      <c r="X226" s="1392" t="s">
        <v>93</v>
      </c>
      <c r="Y226" s="108" t="s">
        <v>94</v>
      </c>
      <c r="Z226" s="108"/>
      <c r="AA226" s="2761" t="s">
        <v>2558</v>
      </c>
      <c r="AB226" s="3271" t="s">
        <v>2559</v>
      </c>
      <c r="AC226" s="2926"/>
      <c r="AD226" s="1531">
        <v>45689</v>
      </c>
      <c r="AE226" s="7451">
        <v>44562</v>
      </c>
      <c r="AF226" s="7369" t="s">
        <v>2560</v>
      </c>
      <c r="AG226" s="1396">
        <v>44593</v>
      </c>
      <c r="AH226" s="1397">
        <v>44578</v>
      </c>
      <c r="AI226" s="1397">
        <v>44634</v>
      </c>
      <c r="AJ226" s="3008" t="s">
        <v>2561</v>
      </c>
      <c r="AK226" s="1399"/>
      <c r="AL226" s="1981" t="s">
        <v>2562</v>
      </c>
      <c r="AM226" s="1419" t="s">
        <v>523</v>
      </c>
      <c r="AN226" s="1396">
        <v>45292</v>
      </c>
      <c r="AO226" s="1397">
        <v>45327</v>
      </c>
      <c r="AP226" s="1397">
        <v>45368</v>
      </c>
      <c r="AQ226" s="1398" t="s">
        <v>2561</v>
      </c>
      <c r="AR226" s="1400"/>
      <c r="AS226" s="1570" t="s">
        <v>2563</v>
      </c>
      <c r="AT226" s="1419" t="s">
        <v>2564</v>
      </c>
      <c r="AU226" s="1396">
        <v>45717</v>
      </c>
      <c r="AV226" s="1423">
        <v>45737</v>
      </c>
      <c r="AW226" s="1423">
        <v>45779</v>
      </c>
      <c r="AX226" s="5299" t="s">
        <v>2565</v>
      </c>
      <c r="AY226" s="1425"/>
      <c r="AZ226" s="1420"/>
      <c r="BA226" s="1421"/>
      <c r="BB226" s="1422"/>
      <c r="BC226" s="1423"/>
      <c r="BD226" s="1423"/>
      <c r="BE226" s="1424"/>
      <c r="BF226" s="1424"/>
      <c r="BG226" s="4085" t="s">
        <v>2566</v>
      </c>
      <c r="BH226" s="1396">
        <v>46143</v>
      </c>
      <c r="BI226" s="1397"/>
      <c r="BJ226" s="4085">
        <v>46204</v>
      </c>
      <c r="BK226" s="1396">
        <v>46204</v>
      </c>
      <c r="BL226" s="1408"/>
      <c r="BM226" s="4085" t="s">
        <v>1136</v>
      </c>
      <c r="BN226" s="1435">
        <v>46569</v>
      </c>
      <c r="BO226" s="1408"/>
      <c r="BP226" s="5374" t="s">
        <v>2567</v>
      </c>
      <c r="BQ226" s="5374" t="s">
        <v>132</v>
      </c>
      <c r="BR226" s="540"/>
      <c r="BS226" s="540"/>
      <c r="BT226" s="1409">
        <v>45455</v>
      </c>
      <c r="BU226" s="1409">
        <v>45804</v>
      </c>
      <c r="BV226" s="1410" t="s">
        <v>116</v>
      </c>
      <c r="BW226" s="1409"/>
      <c r="BX226" s="1409">
        <v>45804</v>
      </c>
      <c r="BY226" s="1410" t="s">
        <v>116</v>
      </c>
      <c r="BZ226" s="1409">
        <v>45804</v>
      </c>
      <c r="CA226" s="1409" t="s">
        <v>178</v>
      </c>
      <c r="CB226" s="1409"/>
      <c r="CC226" s="540" t="s">
        <v>105</v>
      </c>
      <c r="CD226" s="12"/>
      <c r="CE226" s="12"/>
      <c r="CF226" s="12"/>
      <c r="CG226" s="18"/>
    </row>
    <row r="227" spans="1:85" ht="45" customHeight="1" x14ac:dyDescent="0.2">
      <c r="A227" s="1412" t="s">
        <v>2568</v>
      </c>
      <c r="B227" s="3304"/>
      <c r="C227" s="1381" t="s">
        <v>2569</v>
      </c>
      <c r="D227" s="1380" t="s">
        <v>4435</v>
      </c>
      <c r="E227" s="7373" t="s">
        <v>193</v>
      </c>
      <c r="F227" s="1385" t="s">
        <v>1211</v>
      </c>
      <c r="G227" s="1385" t="s">
        <v>931</v>
      </c>
      <c r="H227" s="1413" t="s">
        <v>89</v>
      </c>
      <c r="I227" s="1413" t="s">
        <v>89</v>
      </c>
      <c r="J227" s="1388">
        <v>44039</v>
      </c>
      <c r="K227" s="1388"/>
      <c r="L227" s="1388"/>
      <c r="M227" s="2003"/>
      <c r="N227" s="1388"/>
      <c r="O227" s="1388"/>
      <c r="P227" s="1388"/>
      <c r="Q227" s="1415"/>
      <c r="R227" s="1416"/>
      <c r="S227" s="1416"/>
      <c r="T227" s="1416"/>
      <c r="U227" s="3792"/>
      <c r="V227" s="1417"/>
      <c r="W227" s="1391" t="str">
        <f t="shared" si="11"/>
        <v>Yes</v>
      </c>
      <c r="X227" s="1392" t="s">
        <v>93</v>
      </c>
      <c r="Y227" s="108" t="s">
        <v>267</v>
      </c>
      <c r="Z227" s="108"/>
      <c r="AA227" s="3231" t="s">
        <v>2571</v>
      </c>
      <c r="AB227" s="3231" t="s">
        <v>2571</v>
      </c>
      <c r="AC227" s="2926"/>
      <c r="AD227" s="1418">
        <v>45689</v>
      </c>
      <c r="AE227" s="1570">
        <v>45901</v>
      </c>
      <c r="AF227" s="1419" t="s">
        <v>2572</v>
      </c>
      <c r="AG227" s="1396">
        <v>45901</v>
      </c>
      <c r="AH227" s="1397"/>
      <c r="AI227" s="1397"/>
      <c r="AJ227" s="3008"/>
      <c r="AK227" s="1654"/>
      <c r="AL227" s="7368"/>
      <c r="AM227" s="7369"/>
      <c r="AN227" s="1396"/>
      <c r="AO227" s="1397"/>
      <c r="AP227" s="1397"/>
      <c r="AQ227" s="1398"/>
      <c r="AR227" s="1400"/>
      <c r="AS227" s="1420"/>
      <c r="AT227" s="1421"/>
      <c r="AU227" s="1422"/>
      <c r="AV227" s="1423"/>
      <c r="AW227" s="1423"/>
      <c r="AX227" s="1424"/>
      <c r="AY227" s="1425"/>
      <c r="AZ227" s="1420"/>
      <c r="BA227" s="1421"/>
      <c r="BB227" s="1422"/>
      <c r="BC227" s="1423"/>
      <c r="BD227" s="1423"/>
      <c r="BE227" s="1424"/>
      <c r="BF227" s="1424"/>
      <c r="BG227" s="4085">
        <v>46143</v>
      </c>
      <c r="BH227" s="1396">
        <v>46143</v>
      </c>
      <c r="BI227" s="1408"/>
      <c r="BJ227" s="4085">
        <v>46235</v>
      </c>
      <c r="BK227" s="1396">
        <v>46235</v>
      </c>
      <c r="BL227" s="1408"/>
      <c r="BM227" s="4085">
        <v>46478</v>
      </c>
      <c r="BN227" s="1396">
        <v>46478</v>
      </c>
      <c r="BO227" s="1408"/>
      <c r="BP227" s="541"/>
      <c r="BQ227" s="4187" t="s">
        <v>132</v>
      </c>
      <c r="BR227" s="541"/>
      <c r="BS227" s="541"/>
      <c r="BT227" s="1409">
        <v>45804</v>
      </c>
      <c r="BU227" s="1409">
        <v>45700</v>
      </c>
      <c r="BV227" s="1410" t="s">
        <v>116</v>
      </c>
      <c r="BW227" s="1409">
        <v>45804</v>
      </c>
      <c r="BX227" s="1409">
        <v>45700</v>
      </c>
      <c r="BY227" s="1410" t="s">
        <v>116</v>
      </c>
      <c r="BZ227" s="1409">
        <v>45700</v>
      </c>
      <c r="CA227" s="1409" t="s">
        <v>566</v>
      </c>
      <c r="CB227" s="1409"/>
      <c r="CC227" s="540"/>
      <c r="CD227" s="12"/>
      <c r="CE227" s="12"/>
      <c r="CF227" s="12"/>
      <c r="CG227" s="18" t="s">
        <v>93</v>
      </c>
    </row>
    <row r="228" spans="1:85" ht="45" customHeight="1" x14ac:dyDescent="0.2">
      <c r="A228" s="3686" t="s">
        <v>2575</v>
      </c>
      <c r="B228" s="3687"/>
      <c r="C228" s="3688" t="s">
        <v>2576</v>
      </c>
      <c r="D228" s="3689" t="s">
        <v>2577</v>
      </c>
      <c r="E228" s="3717" t="s">
        <v>193</v>
      </c>
      <c r="F228" s="3695">
        <v>2025</v>
      </c>
      <c r="G228" s="3695">
        <v>2045</v>
      </c>
      <c r="H228" s="3692" t="s">
        <v>89</v>
      </c>
      <c r="I228" s="3692" t="s">
        <v>89</v>
      </c>
      <c r="J228" s="3694" t="s">
        <v>459</v>
      </c>
      <c r="K228" s="3694"/>
      <c r="L228" s="1649"/>
      <c r="M228" s="2005"/>
      <c r="N228" s="1649"/>
      <c r="O228" s="3943"/>
      <c r="P228" s="3696"/>
      <c r="Q228" s="3732"/>
      <c r="R228" s="3698"/>
      <c r="S228" s="3733"/>
      <c r="T228" s="3733"/>
      <c r="U228" s="3794"/>
      <c r="V228" s="3734"/>
      <c r="W228" s="3700" t="str">
        <f t="shared" si="11"/>
        <v>Yes</v>
      </c>
      <c r="X228" s="3701" t="s">
        <v>93</v>
      </c>
      <c r="Y228" s="3688" t="s">
        <v>94</v>
      </c>
      <c r="Z228" s="3688"/>
      <c r="AA228" s="3702" t="s">
        <v>2578</v>
      </c>
      <c r="AB228" s="4307" t="s">
        <v>2579</v>
      </c>
      <c r="AC228" s="3729"/>
      <c r="AD228" s="3704">
        <v>45717</v>
      </c>
      <c r="AE228" s="4145" t="s">
        <v>626</v>
      </c>
      <c r="AF228" s="3705" t="s">
        <v>142</v>
      </c>
      <c r="AG228" s="3706">
        <v>45778</v>
      </c>
      <c r="AH228" s="3706">
        <v>45796</v>
      </c>
      <c r="AI228" s="3706">
        <v>45853</v>
      </c>
      <c r="AJ228" s="4815" t="s">
        <v>2578</v>
      </c>
      <c r="AK228" s="3736"/>
      <c r="AL228" s="3909" t="s">
        <v>1776</v>
      </c>
      <c r="AM228" s="3715" t="s">
        <v>367</v>
      </c>
      <c r="AN228" s="3706">
        <v>46327</v>
      </c>
      <c r="AO228" s="3706"/>
      <c r="AP228" s="3706"/>
      <c r="AQ228" s="3695"/>
      <c r="AR228" s="3708"/>
      <c r="AS228" s="3709"/>
      <c r="AT228" s="3692"/>
      <c r="AU228" s="3709"/>
      <c r="AV228" s="3709"/>
      <c r="AW228" s="3709"/>
      <c r="AX228" s="3692"/>
      <c r="AY228" s="3710"/>
      <c r="AZ228" s="3709"/>
      <c r="BA228" s="3692"/>
      <c r="BB228" s="3709"/>
      <c r="BC228" s="3709"/>
      <c r="BD228" s="3709"/>
      <c r="BE228" s="3694"/>
      <c r="BF228" s="3694"/>
      <c r="BG228" s="4089" t="s">
        <v>2580</v>
      </c>
      <c r="BH228" s="3706">
        <v>46692</v>
      </c>
      <c r="BI228" s="3711"/>
      <c r="BJ228" s="4089" t="s">
        <v>902</v>
      </c>
      <c r="BK228" s="3706">
        <v>46966</v>
      </c>
      <c r="BL228" s="3711"/>
      <c r="BM228" s="4088" t="s">
        <v>293</v>
      </c>
      <c r="BN228" s="3728" t="s">
        <v>293</v>
      </c>
      <c r="BO228" s="3711"/>
      <c r="BP228" s="3737" t="s">
        <v>2581</v>
      </c>
      <c r="BQ228" s="4004" t="s">
        <v>355</v>
      </c>
      <c r="BR228" s="3712" t="s">
        <v>2582</v>
      </c>
      <c r="BS228" s="1178"/>
      <c r="BT228" s="3716">
        <v>45539</v>
      </c>
      <c r="BU228" s="3716">
        <v>45804</v>
      </c>
      <c r="BV228" s="3696" t="s">
        <v>116</v>
      </c>
      <c r="BW228" s="3716"/>
      <c r="BX228" s="3716">
        <v>45804</v>
      </c>
      <c r="BY228" s="3716" t="s">
        <v>116</v>
      </c>
      <c r="BZ228" s="3716">
        <v>45804</v>
      </c>
      <c r="CA228" s="3716" t="s">
        <v>104</v>
      </c>
      <c r="CB228" s="1409"/>
      <c r="CC228" s="1178"/>
      <c r="CD228" s="1176"/>
      <c r="CE228" s="1176"/>
      <c r="CF228" s="1176"/>
      <c r="CG228" s="1175"/>
    </row>
    <row r="229" spans="1:85" ht="45" customHeight="1" x14ac:dyDescent="0.2">
      <c r="A229" s="1688" t="s">
        <v>2583</v>
      </c>
      <c r="B229" s="3307"/>
      <c r="C229" s="2275" t="s">
        <v>2584</v>
      </c>
      <c r="D229" s="1689" t="s">
        <v>1157</v>
      </c>
      <c r="E229" s="1704">
        <v>2086</v>
      </c>
      <c r="F229" s="1666">
        <v>2019</v>
      </c>
      <c r="G229" s="1666">
        <v>2050</v>
      </c>
      <c r="H229" s="1680" t="s">
        <v>89</v>
      </c>
      <c r="I229" s="1666" t="s">
        <v>194</v>
      </c>
      <c r="J229" s="1667">
        <v>41988</v>
      </c>
      <c r="K229" s="1668"/>
      <c r="L229" s="1668"/>
      <c r="M229" s="2006"/>
      <c r="N229" s="1667"/>
      <c r="O229" s="1667"/>
      <c r="P229" s="1667"/>
      <c r="Q229" s="1705"/>
      <c r="R229" s="1669"/>
      <c r="S229" s="1669"/>
      <c r="T229" s="1669"/>
      <c r="U229" s="3793">
        <v>43800</v>
      </c>
      <c r="V229" s="2316" t="s">
        <v>1159</v>
      </c>
      <c r="W229" s="1695" t="b">
        <f t="shared" si="11"/>
        <v>0</v>
      </c>
      <c r="X229" s="1672" t="s">
        <v>111</v>
      </c>
      <c r="Y229" s="1376" t="s">
        <v>94</v>
      </c>
      <c r="Z229" s="1666"/>
      <c r="AA229" s="2313" t="s">
        <v>2585</v>
      </c>
      <c r="AB229" s="2313" t="s">
        <v>2586</v>
      </c>
      <c r="AC229" s="2313"/>
      <c r="AD229" s="1682">
        <v>44105</v>
      </c>
      <c r="AE229" s="4147">
        <v>43525</v>
      </c>
      <c r="AF229" s="1676" t="s">
        <v>1163</v>
      </c>
      <c r="AG229" s="1674">
        <v>43525</v>
      </c>
      <c r="AH229" s="1674">
        <v>43682</v>
      </c>
      <c r="AI229" s="1674">
        <v>43749</v>
      </c>
      <c r="AJ229" s="3006" t="s">
        <v>1164</v>
      </c>
      <c r="AK229" s="1677" t="s">
        <v>1165</v>
      </c>
      <c r="AL229" s="7129" t="s">
        <v>1166</v>
      </c>
      <c r="AM229" s="7149" t="s">
        <v>1167</v>
      </c>
      <c r="AN229" s="1674">
        <v>44470</v>
      </c>
      <c r="AO229" s="1674">
        <v>44480</v>
      </c>
      <c r="AP229" s="1674">
        <v>44536</v>
      </c>
      <c r="AQ229" s="1666" t="s">
        <v>1168</v>
      </c>
      <c r="AR229" s="1697"/>
      <c r="AS229" s="1679">
        <v>44713</v>
      </c>
      <c r="AT229" s="1680" t="s">
        <v>270</v>
      </c>
      <c r="AU229" s="1679">
        <v>44713</v>
      </c>
      <c r="AV229" s="1679"/>
      <c r="AW229" s="1679"/>
      <c r="AX229" s="1680"/>
      <c r="AY229" s="1698"/>
      <c r="AZ229" s="1679"/>
      <c r="BA229" s="1680"/>
      <c r="BB229" s="1679"/>
      <c r="BC229" s="1679"/>
      <c r="BD229" s="1679"/>
      <c r="BE229" s="1680"/>
      <c r="BF229" s="1680"/>
      <c r="BG229" s="4158">
        <v>44896</v>
      </c>
      <c r="BH229" s="1674">
        <v>44896</v>
      </c>
      <c r="BI229" s="1683"/>
      <c r="BJ229" s="4158">
        <v>45017</v>
      </c>
      <c r="BK229" s="1674">
        <v>45017</v>
      </c>
      <c r="BL229" s="1683"/>
      <c r="BM229" s="4158">
        <v>45352</v>
      </c>
      <c r="BN229" s="1674">
        <v>45352</v>
      </c>
      <c r="BO229" s="1683"/>
      <c r="BP229" s="1376" t="s">
        <v>2587</v>
      </c>
      <c r="BQ229" s="4184"/>
      <c r="BR229" s="1376" t="s">
        <v>1169</v>
      </c>
      <c r="BS229" s="1376"/>
      <c r="BT229" s="1684">
        <v>44547</v>
      </c>
      <c r="BU229" s="1684">
        <v>44477</v>
      </c>
      <c r="BV229" s="1666" t="s">
        <v>116</v>
      </c>
      <c r="BW229" s="1684">
        <v>44547</v>
      </c>
      <c r="BX229" s="1684">
        <v>44477</v>
      </c>
      <c r="BY229" s="1666" t="s">
        <v>116</v>
      </c>
      <c r="BZ229" s="1684"/>
      <c r="CA229" s="2319" t="s">
        <v>117</v>
      </c>
      <c r="CB229" s="1684"/>
      <c r="CC229" s="1376" t="s">
        <v>1170</v>
      </c>
      <c r="CD229" s="12"/>
      <c r="CE229" s="12" t="s">
        <v>106</v>
      </c>
      <c r="CF229" s="12"/>
      <c r="CG229" s="18"/>
    </row>
    <row r="230" spans="1:85" ht="45" customHeight="1" x14ac:dyDescent="0.2">
      <c r="A230" s="3686" t="s">
        <v>2588</v>
      </c>
      <c r="B230" s="3687"/>
      <c r="C230" s="3688" t="s">
        <v>2589</v>
      </c>
      <c r="D230" s="3689" t="s">
        <v>2590</v>
      </c>
      <c r="E230" s="3718" t="s">
        <v>193</v>
      </c>
      <c r="F230" s="3691" t="s">
        <v>974</v>
      </c>
      <c r="G230" s="3691" t="s">
        <v>1574</v>
      </c>
      <c r="H230" s="3692" t="s">
        <v>89</v>
      </c>
      <c r="I230" s="3692" t="s">
        <v>89</v>
      </c>
      <c r="J230" s="3696">
        <v>44651</v>
      </c>
      <c r="K230" s="3694" t="s">
        <v>554</v>
      </c>
      <c r="L230" s="3694"/>
      <c r="M230" s="3866"/>
      <c r="N230" s="3696"/>
      <c r="O230" s="3696"/>
      <c r="P230" s="3696"/>
      <c r="Q230" s="3697"/>
      <c r="R230" s="3698"/>
      <c r="S230" s="3698"/>
      <c r="T230" s="3698"/>
      <c r="U230" s="3794"/>
      <c r="V230" s="3699"/>
      <c r="W230" s="3700" t="str">
        <f t="shared" si="11"/>
        <v>Yes</v>
      </c>
      <c r="X230" s="4308" t="s">
        <v>93</v>
      </c>
      <c r="Y230" s="3688" t="s">
        <v>94</v>
      </c>
      <c r="Z230" s="3688"/>
      <c r="AA230" s="3703" t="s">
        <v>2591</v>
      </c>
      <c r="AB230" s="4307" t="s">
        <v>2592</v>
      </c>
      <c r="AC230" s="3703"/>
      <c r="AD230" s="3704">
        <v>45717</v>
      </c>
      <c r="AE230" s="4145">
        <v>45962</v>
      </c>
      <c r="AF230" s="3705" t="s">
        <v>603</v>
      </c>
      <c r="AG230" s="3706">
        <v>45962</v>
      </c>
      <c r="AH230" s="3706"/>
      <c r="AI230" s="3706"/>
      <c r="AJ230" s="3713"/>
      <c r="AK230" s="3707"/>
      <c r="AL230" s="3909"/>
      <c r="AM230" s="3714"/>
      <c r="AN230" s="3706"/>
      <c r="AO230" s="3706"/>
      <c r="AP230" s="3706"/>
      <c r="AQ230" s="3695"/>
      <c r="AR230" s="3708"/>
      <c r="AS230" s="3709"/>
      <c r="AT230" s="3692"/>
      <c r="AU230" s="3709"/>
      <c r="AV230" s="3709"/>
      <c r="AW230" s="3709"/>
      <c r="AX230" s="3692"/>
      <c r="AY230" s="3710"/>
      <c r="AZ230" s="3709"/>
      <c r="BA230" s="3692"/>
      <c r="BB230" s="3709"/>
      <c r="BC230" s="3709"/>
      <c r="BD230" s="3709"/>
      <c r="BE230" s="3692"/>
      <c r="BF230" s="3692"/>
      <c r="BG230" s="4089">
        <v>46569</v>
      </c>
      <c r="BH230" s="3706">
        <v>46569</v>
      </c>
      <c r="BI230" s="3711"/>
      <c r="BJ230" s="4089">
        <v>46661</v>
      </c>
      <c r="BK230" s="3706">
        <v>46661</v>
      </c>
      <c r="BL230" s="3711"/>
      <c r="BM230" s="4089">
        <v>46874</v>
      </c>
      <c r="BN230" s="3706">
        <v>46874</v>
      </c>
      <c r="BO230" s="3711"/>
      <c r="BP230" s="3688" t="s">
        <v>2593</v>
      </c>
      <c r="BQ230" s="4182" t="s">
        <v>355</v>
      </c>
      <c r="BR230" s="3688"/>
      <c r="BS230" s="3688"/>
      <c r="BT230" s="3716">
        <v>45320</v>
      </c>
      <c r="BU230" s="3716">
        <v>45804</v>
      </c>
      <c r="BV230" s="3695" t="s">
        <v>116</v>
      </c>
      <c r="BW230" s="3716"/>
      <c r="BX230" s="3716">
        <v>45804</v>
      </c>
      <c r="BY230" s="3695" t="s">
        <v>116</v>
      </c>
      <c r="BZ230" s="3716">
        <v>45804</v>
      </c>
      <c r="CA230" s="3716" t="s">
        <v>104</v>
      </c>
      <c r="CB230" s="2899"/>
      <c r="CC230" s="2900"/>
      <c r="CD230" s="12"/>
      <c r="CE230" s="12"/>
      <c r="CF230" s="12"/>
      <c r="CG230" s="18"/>
    </row>
    <row r="231" spans="1:85" ht="45" customHeight="1" x14ac:dyDescent="0.2">
      <c r="A231" s="3686" t="s">
        <v>2594</v>
      </c>
      <c r="B231" s="3687"/>
      <c r="C231" s="3688" t="s">
        <v>2595</v>
      </c>
      <c r="D231" s="3689" t="s">
        <v>2596</v>
      </c>
      <c r="E231" s="3718" t="s">
        <v>193</v>
      </c>
      <c r="F231" s="3691"/>
      <c r="G231" s="3691"/>
      <c r="H231" s="3692" t="s">
        <v>89</v>
      </c>
      <c r="I231" s="3692" t="s">
        <v>89</v>
      </c>
      <c r="J231" s="3694">
        <v>44027</v>
      </c>
      <c r="K231" s="3694">
        <v>39897</v>
      </c>
      <c r="L231" s="3694"/>
      <c r="M231" s="3866"/>
      <c r="N231" s="3694"/>
      <c r="O231" s="3694"/>
      <c r="P231" s="3696"/>
      <c r="Q231" s="3697"/>
      <c r="R231" s="3698"/>
      <c r="S231" s="3733"/>
      <c r="T231" s="3733"/>
      <c r="U231" s="3876" t="s">
        <v>2597</v>
      </c>
      <c r="V231" s="3699" t="s">
        <v>2598</v>
      </c>
      <c r="W231" s="3700" t="str">
        <f t="shared" si="11"/>
        <v>Yes</v>
      </c>
      <c r="X231" s="3701" t="s">
        <v>93</v>
      </c>
      <c r="Y231" s="3688" t="s">
        <v>94</v>
      </c>
      <c r="Z231" s="3688"/>
      <c r="AA231" s="3724" t="s">
        <v>2599</v>
      </c>
      <c r="AB231" s="4641" t="s">
        <v>2600</v>
      </c>
      <c r="AC231" s="3719"/>
      <c r="AD231" s="3704">
        <v>45717</v>
      </c>
      <c r="AE231" s="4145"/>
      <c r="AF231" s="3705"/>
      <c r="AG231" s="3706"/>
      <c r="AH231" s="3706"/>
      <c r="AI231" s="3706"/>
      <c r="AJ231" s="3713"/>
      <c r="AK231" s="3707"/>
      <c r="AL231" s="3909"/>
      <c r="AM231" s="3714"/>
      <c r="AN231" s="3706"/>
      <c r="AO231" s="3706"/>
      <c r="AP231" s="3706"/>
      <c r="AQ231" s="3695"/>
      <c r="AR231" s="3708"/>
      <c r="AS231" s="3730"/>
      <c r="AT231" s="3731"/>
      <c r="AU231" s="3730"/>
      <c r="AV231" s="3709"/>
      <c r="AW231" s="3709"/>
      <c r="AX231" s="3731"/>
      <c r="AY231" s="3710"/>
      <c r="AZ231" s="3730"/>
      <c r="BA231" s="3731"/>
      <c r="BB231" s="3730"/>
      <c r="BC231" s="3730"/>
      <c r="BD231" s="3730"/>
      <c r="BE231" s="3731"/>
      <c r="BF231" s="3731"/>
      <c r="BG231" s="4089" t="s">
        <v>193</v>
      </c>
      <c r="BH231" s="3706" t="s">
        <v>193</v>
      </c>
      <c r="BI231" s="3711"/>
      <c r="BJ231" s="4089" t="s">
        <v>193</v>
      </c>
      <c r="BK231" s="3706" t="s">
        <v>193</v>
      </c>
      <c r="BL231" s="3711"/>
      <c r="BM231" s="4089" t="s">
        <v>193</v>
      </c>
      <c r="BN231" s="3706" t="s">
        <v>193</v>
      </c>
      <c r="BO231" s="3711"/>
      <c r="BP231" s="3870" t="s">
        <v>2601</v>
      </c>
      <c r="BQ231" s="4193" t="s">
        <v>355</v>
      </c>
      <c r="BR231" s="5419" t="s">
        <v>2602</v>
      </c>
      <c r="BS231" s="3870"/>
      <c r="BT231" s="3716">
        <v>45685</v>
      </c>
      <c r="BU231" s="3716">
        <v>45804</v>
      </c>
      <c r="BV231" s="3695" t="s">
        <v>116</v>
      </c>
      <c r="BW231" s="3716">
        <v>45804</v>
      </c>
      <c r="BX231" s="3716">
        <v>45415</v>
      </c>
      <c r="BY231" s="3695" t="s">
        <v>116</v>
      </c>
      <c r="BZ231" s="3716">
        <v>45804</v>
      </c>
      <c r="CA231" s="3716" t="s">
        <v>104</v>
      </c>
      <c r="CB231" s="1409"/>
      <c r="CC231" s="540"/>
      <c r="CD231" s="12"/>
      <c r="CE231" s="12"/>
      <c r="CF231" s="12"/>
      <c r="CG231" s="18" t="s">
        <v>93</v>
      </c>
    </row>
    <row r="232" spans="1:85" ht="45" customHeight="1" x14ac:dyDescent="0.2">
      <c r="A232" s="3686" t="s">
        <v>2603</v>
      </c>
      <c r="B232" s="3687"/>
      <c r="C232" s="3688" t="s">
        <v>2604</v>
      </c>
      <c r="D232" s="3689" t="s">
        <v>599</v>
      </c>
      <c r="E232" s="4572" t="s">
        <v>193</v>
      </c>
      <c r="F232" s="3691"/>
      <c r="G232" s="3691"/>
      <c r="H232" s="3692" t="s">
        <v>89</v>
      </c>
      <c r="I232" s="3693" t="s">
        <v>194</v>
      </c>
      <c r="J232" s="3694">
        <v>45363</v>
      </c>
      <c r="K232" s="3694">
        <v>41649</v>
      </c>
      <c r="L232" s="3694" t="s">
        <v>90</v>
      </c>
      <c r="M232" s="3866" t="s">
        <v>515</v>
      </c>
      <c r="N232" s="3694"/>
      <c r="O232" s="3694"/>
      <c r="P232" s="3696"/>
      <c r="Q232" s="3697"/>
      <c r="R232" s="3698"/>
      <c r="S232" s="3698"/>
      <c r="T232" s="3698"/>
      <c r="U232" s="3794"/>
      <c r="V232" s="3699"/>
      <c r="W232" s="3700" t="str">
        <f t="shared" si="11"/>
        <v>Yes</v>
      </c>
      <c r="X232" s="3701" t="s">
        <v>93</v>
      </c>
      <c r="Y232" s="3688" t="s">
        <v>94</v>
      </c>
      <c r="Z232" s="3695"/>
      <c r="AA232" s="4310" t="s">
        <v>2605</v>
      </c>
      <c r="AB232" s="5164" t="s">
        <v>601</v>
      </c>
      <c r="AC232" s="3719"/>
      <c r="AD232" s="3704">
        <v>45717</v>
      </c>
      <c r="AE232" s="4145" t="s">
        <v>602</v>
      </c>
      <c r="AF232" s="3705" t="s">
        <v>603</v>
      </c>
      <c r="AG232" s="3706">
        <v>46266</v>
      </c>
      <c r="AH232" s="3706"/>
      <c r="AI232" s="3706"/>
      <c r="AJ232" s="3713"/>
      <c r="AK232" s="3707"/>
      <c r="AL232" s="4151"/>
      <c r="AM232" s="3715"/>
      <c r="AN232" s="3706"/>
      <c r="AO232" s="3706"/>
      <c r="AP232" s="3706"/>
      <c r="AQ232" s="3695"/>
      <c r="AR232" s="4273"/>
      <c r="AS232" s="3709"/>
      <c r="AT232" s="3692"/>
      <c r="AU232" s="3709"/>
      <c r="AV232" s="3709"/>
      <c r="AW232" s="3709"/>
      <c r="AX232" s="3692"/>
      <c r="AY232" s="3710"/>
      <c r="AZ232" s="3709"/>
      <c r="BA232" s="3692"/>
      <c r="BB232" s="3709"/>
      <c r="BC232" s="3709"/>
      <c r="BD232" s="3709"/>
      <c r="BE232" s="3692"/>
      <c r="BF232" s="3692"/>
      <c r="BG232" s="4089" t="s">
        <v>604</v>
      </c>
      <c r="BH232" s="3706">
        <v>46569</v>
      </c>
      <c r="BI232" s="3711"/>
      <c r="BJ232" s="4089">
        <v>46935</v>
      </c>
      <c r="BK232" s="3706">
        <v>46935</v>
      </c>
      <c r="BL232" s="3711"/>
      <c r="BM232" s="4089">
        <v>47178</v>
      </c>
      <c r="BN232" s="3706">
        <v>47178</v>
      </c>
      <c r="BO232" s="3711"/>
      <c r="BP232" s="3688" t="s">
        <v>605</v>
      </c>
      <c r="BQ232" s="4182" t="s">
        <v>355</v>
      </c>
      <c r="BR232" s="3688"/>
      <c r="BS232" s="3688" t="s">
        <v>2606</v>
      </c>
      <c r="BT232" s="3716">
        <v>44547</v>
      </c>
      <c r="BU232" s="3716">
        <v>45804</v>
      </c>
      <c r="BV232" s="3695" t="s">
        <v>116</v>
      </c>
      <c r="BW232" s="3716">
        <v>44362</v>
      </c>
      <c r="BX232" s="3716">
        <v>45804</v>
      </c>
      <c r="BY232" s="3695" t="s">
        <v>116</v>
      </c>
      <c r="BZ232" s="3716">
        <v>45804</v>
      </c>
      <c r="CA232" s="3716" t="s">
        <v>104</v>
      </c>
      <c r="CB232" s="2682"/>
      <c r="CC232" s="2678" t="s">
        <v>606</v>
      </c>
      <c r="CD232" s="12"/>
      <c r="CE232" s="12"/>
      <c r="CF232" s="12"/>
      <c r="CG232" s="18"/>
    </row>
    <row r="233" spans="1:85" ht="45" customHeight="1" x14ac:dyDescent="0.2">
      <c r="A233" s="2512" t="s">
        <v>2612</v>
      </c>
      <c r="B233" s="3309"/>
      <c r="C233" s="2513" t="s">
        <v>2608</v>
      </c>
      <c r="D233" s="4500" t="s">
        <v>656</v>
      </c>
      <c r="E233" s="5001">
        <v>2394</v>
      </c>
      <c r="F233" s="2516">
        <v>2023</v>
      </c>
      <c r="G233" s="2532">
        <v>2041</v>
      </c>
      <c r="H233" s="2516" t="s">
        <v>89</v>
      </c>
      <c r="I233" s="2517" t="s">
        <v>194</v>
      </c>
      <c r="J233" s="2518">
        <v>41899</v>
      </c>
      <c r="K233" s="2518"/>
      <c r="L233" s="1389"/>
      <c r="M233" s="2002"/>
      <c r="N233" s="1389"/>
      <c r="O233" s="2518"/>
      <c r="P233" s="2520" t="s">
        <v>657</v>
      </c>
      <c r="Q233" s="2521"/>
      <c r="R233" s="2522"/>
      <c r="S233" s="2522"/>
      <c r="T233" s="2522"/>
      <c r="U233" s="3803"/>
      <c r="V233" s="2524"/>
      <c r="W233" s="2525" t="str">
        <f t="shared" si="11"/>
        <v>Yes</v>
      </c>
      <c r="X233" s="2526" t="s">
        <v>93</v>
      </c>
      <c r="Y233" s="2513" t="s">
        <v>94</v>
      </c>
      <c r="Z233" s="2532" t="s">
        <v>90</v>
      </c>
      <c r="AA233" s="4305" t="s">
        <v>4263</v>
      </c>
      <c r="AB233" s="2975" t="s">
        <v>2618</v>
      </c>
      <c r="AC233" s="2976"/>
      <c r="AD233" s="2531">
        <v>45689</v>
      </c>
      <c r="AE233" s="3920" t="s">
        <v>660</v>
      </c>
      <c r="AF233" s="2530" t="s">
        <v>2613</v>
      </c>
      <c r="AG233" s="2531">
        <v>44013</v>
      </c>
      <c r="AH233" s="2531">
        <v>44018</v>
      </c>
      <c r="AI233" s="2531">
        <v>44279</v>
      </c>
      <c r="AJ233" s="3009" t="s">
        <v>662</v>
      </c>
      <c r="AK233" s="2533"/>
      <c r="AL233" s="7192" t="s">
        <v>663</v>
      </c>
      <c r="AM233" s="7139" t="s">
        <v>664</v>
      </c>
      <c r="AN233" s="3443">
        <v>44835</v>
      </c>
      <c r="AO233" s="3443">
        <v>44929</v>
      </c>
      <c r="AP233" s="3443">
        <v>44971</v>
      </c>
      <c r="AQ233" s="3444" t="s">
        <v>665</v>
      </c>
      <c r="AR233" s="3445" t="s">
        <v>666</v>
      </c>
      <c r="AS233" s="3446">
        <v>45170</v>
      </c>
      <c r="AT233" s="2516" t="s">
        <v>667</v>
      </c>
      <c r="AU233" s="4564">
        <v>45170</v>
      </c>
      <c r="AV233" s="3446">
        <v>45170</v>
      </c>
      <c r="AW233" s="3446">
        <v>45237</v>
      </c>
      <c r="AX233" s="3447"/>
      <c r="AY233" s="3448"/>
      <c r="AZ233" s="3446"/>
      <c r="BA233" s="3447"/>
      <c r="BB233" s="3446"/>
      <c r="BC233" s="3446"/>
      <c r="BD233" s="3446"/>
      <c r="BE233" s="3447"/>
      <c r="BF233" s="3447"/>
      <c r="BG233" s="4164" t="s">
        <v>668</v>
      </c>
      <c r="BH233" s="2531" t="s">
        <v>669</v>
      </c>
      <c r="BI233" s="2538" t="s">
        <v>670</v>
      </c>
      <c r="BJ233" s="4164">
        <v>45901</v>
      </c>
      <c r="BK233" s="3443">
        <v>45901</v>
      </c>
      <c r="BL233" s="3449"/>
      <c r="BM233" s="4164">
        <v>46266</v>
      </c>
      <c r="BN233" s="3443">
        <v>46266</v>
      </c>
      <c r="BO233" s="3449"/>
      <c r="BP233" s="2513" t="s">
        <v>671</v>
      </c>
      <c r="BQ233" s="4113" t="s">
        <v>672</v>
      </c>
      <c r="BR233" s="2513"/>
      <c r="BS233" s="2540">
        <v>45317</v>
      </c>
      <c r="BT233" s="2540">
        <v>45317</v>
      </c>
      <c r="BU233" s="2540">
        <v>45786</v>
      </c>
      <c r="BV233" s="2532" t="s">
        <v>116</v>
      </c>
      <c r="BW233" s="2540">
        <v>45602</v>
      </c>
      <c r="BX233" s="2540">
        <v>45786</v>
      </c>
      <c r="BY233" s="2532" t="s">
        <v>116</v>
      </c>
      <c r="BZ233" s="2540">
        <v>45786</v>
      </c>
      <c r="CA233" s="2540" t="s">
        <v>4470</v>
      </c>
      <c r="CB233" s="1409"/>
      <c r="CC233" s="629" t="s">
        <v>105</v>
      </c>
      <c r="CD233" s="12"/>
      <c r="CE233" s="12"/>
      <c r="CF233" s="12"/>
      <c r="CG233" s="18"/>
    </row>
    <row r="234" spans="1:85" ht="45" customHeight="1" x14ac:dyDescent="0.2">
      <c r="A234" s="2150" t="s">
        <v>2621</v>
      </c>
      <c r="B234" s="3306"/>
      <c r="C234" s="2151" t="s">
        <v>2615</v>
      </c>
      <c r="D234" s="2152" t="s">
        <v>2616</v>
      </c>
      <c r="E234" s="7211">
        <v>2261</v>
      </c>
      <c r="F234" s="2153" t="s">
        <v>91</v>
      </c>
      <c r="G234" s="2153" t="s">
        <v>931</v>
      </c>
      <c r="H234" s="2154" t="s">
        <v>89</v>
      </c>
      <c r="I234" s="2181" t="s">
        <v>89</v>
      </c>
      <c r="J234" s="2157">
        <v>43627</v>
      </c>
      <c r="K234" s="2157"/>
      <c r="L234" s="2157"/>
      <c r="M234" s="2182"/>
      <c r="N234" s="2157"/>
      <c r="O234" s="2157" t="s">
        <v>90</v>
      </c>
      <c r="P234" s="2506">
        <v>45195</v>
      </c>
      <c r="Q234" s="2158">
        <v>45334</v>
      </c>
      <c r="R234" s="2159"/>
      <c r="S234" s="2159"/>
      <c r="T234" s="2159"/>
      <c r="U234" s="3799" t="s">
        <v>2622</v>
      </c>
      <c r="V234" s="2507"/>
      <c r="W234" s="2162" t="str">
        <f t="shared" si="11"/>
        <v>Yes</v>
      </c>
      <c r="X234" s="2163" t="s">
        <v>93</v>
      </c>
      <c r="Y234" s="2151" t="s">
        <v>94</v>
      </c>
      <c r="Z234" s="2151"/>
      <c r="AA234" s="4631" t="s">
        <v>2617</v>
      </c>
      <c r="AB234" s="4638" t="s">
        <v>2618</v>
      </c>
      <c r="AC234" s="2925"/>
      <c r="AD234" s="2165">
        <v>45689</v>
      </c>
      <c r="AE234" s="3535">
        <v>44317</v>
      </c>
      <c r="AF234" s="2167" t="s">
        <v>142</v>
      </c>
      <c r="AG234" s="2168">
        <v>44317</v>
      </c>
      <c r="AH234" s="2168">
        <v>44317</v>
      </c>
      <c r="AI234" s="2168"/>
      <c r="AJ234" s="3011"/>
      <c r="AK234" s="2169"/>
      <c r="AL234" s="2171">
        <v>44713</v>
      </c>
      <c r="AM234" s="2167" t="s">
        <v>367</v>
      </c>
      <c r="AN234" s="2168">
        <v>44713</v>
      </c>
      <c r="AO234" s="2168">
        <v>44725</v>
      </c>
      <c r="AP234" s="2168">
        <v>44764</v>
      </c>
      <c r="AQ234" s="2155" t="s">
        <v>2623</v>
      </c>
      <c r="AR234" s="2170"/>
      <c r="AS234" s="2171"/>
      <c r="AT234" s="2154"/>
      <c r="AU234" s="2171"/>
      <c r="AV234" s="2171"/>
      <c r="AW234" s="2171"/>
      <c r="AX234" s="2154"/>
      <c r="AY234" s="2172"/>
      <c r="AZ234" s="2171"/>
      <c r="BA234" s="2154"/>
      <c r="BB234" s="2171"/>
      <c r="BC234" s="2171"/>
      <c r="BD234" s="2171"/>
      <c r="BE234" s="2154"/>
      <c r="BF234" s="2154"/>
      <c r="BG234" s="4159">
        <v>45170</v>
      </c>
      <c r="BH234" s="2168">
        <v>45170</v>
      </c>
      <c r="BI234" s="2184">
        <v>45195</v>
      </c>
      <c r="BJ234" s="4159">
        <v>45292</v>
      </c>
      <c r="BK234" s="2168">
        <v>45292</v>
      </c>
      <c r="BL234" s="2184">
        <v>45323</v>
      </c>
      <c r="BM234" s="4159" t="s">
        <v>2624</v>
      </c>
      <c r="BN234" s="2168">
        <v>45778</v>
      </c>
      <c r="BO234" s="2175"/>
      <c r="BP234" s="4941" t="s">
        <v>2625</v>
      </c>
      <c r="BQ234" s="5397" t="s">
        <v>2626</v>
      </c>
      <c r="BR234" s="2151"/>
      <c r="BS234" s="2151"/>
      <c r="BT234" s="2177"/>
      <c r="BU234" s="2177">
        <v>45791</v>
      </c>
      <c r="BV234" s="2155" t="s">
        <v>116</v>
      </c>
      <c r="BW234" s="2177"/>
      <c r="BX234" s="2177">
        <v>45791</v>
      </c>
      <c r="BY234" s="2155" t="s">
        <v>116</v>
      </c>
      <c r="BZ234" s="2177">
        <v>45922</v>
      </c>
      <c r="CA234" s="2177" t="s">
        <v>4618</v>
      </c>
      <c r="CB234" s="2177"/>
      <c r="CC234" s="2151" t="s">
        <v>2628</v>
      </c>
      <c r="CD234" s="12"/>
      <c r="CE234" s="12"/>
      <c r="CF234" s="12"/>
      <c r="CG234" s="18"/>
    </row>
    <row r="235" spans="1:85" ht="45" customHeight="1" x14ac:dyDescent="0.2">
      <c r="A235" s="3686"/>
      <c r="B235" s="3686" t="s">
        <v>2614</v>
      </c>
      <c r="C235" s="3688" t="s">
        <v>2615</v>
      </c>
      <c r="D235" s="3689" t="s">
        <v>2616</v>
      </c>
      <c r="E235" s="4571" t="s">
        <v>193</v>
      </c>
      <c r="F235" s="3691"/>
      <c r="G235" s="3691"/>
      <c r="H235" s="3692" t="s">
        <v>89</v>
      </c>
      <c r="I235" s="3693" t="s">
        <v>89</v>
      </c>
      <c r="J235" s="3694">
        <v>43627</v>
      </c>
      <c r="K235" s="3694"/>
      <c r="L235" s="3694"/>
      <c r="M235" s="3866"/>
      <c r="N235" s="3694"/>
      <c r="O235" s="3694" t="s">
        <v>90</v>
      </c>
      <c r="P235" s="3696"/>
      <c r="Q235" s="3697"/>
      <c r="R235" s="3698"/>
      <c r="S235" s="3698"/>
      <c r="T235" s="3698"/>
      <c r="U235" s="3794"/>
      <c r="V235" s="3727"/>
      <c r="W235" s="3700" t="str">
        <f t="shared" si="11"/>
        <v>Yes</v>
      </c>
      <c r="X235" s="3701" t="s">
        <v>93</v>
      </c>
      <c r="Y235" s="3688" t="s">
        <v>94</v>
      </c>
      <c r="Z235" s="3688"/>
      <c r="AA235" s="3657" t="s">
        <v>2617</v>
      </c>
      <c r="AB235" s="3657" t="s">
        <v>2618</v>
      </c>
      <c r="AC235" s="3703"/>
      <c r="AD235" s="3704">
        <v>45689</v>
      </c>
      <c r="AE235" s="4145">
        <v>46143</v>
      </c>
      <c r="AF235" s="3705" t="s">
        <v>691</v>
      </c>
      <c r="AG235" s="3706">
        <v>46143</v>
      </c>
      <c r="AH235" s="3706"/>
      <c r="AI235" s="3706"/>
      <c r="AJ235" s="3713"/>
      <c r="AK235" s="3707"/>
      <c r="AL235" s="3709">
        <v>46508</v>
      </c>
      <c r="AM235" s="3705" t="s">
        <v>2619</v>
      </c>
      <c r="AN235" s="3706">
        <v>46508</v>
      </c>
      <c r="AO235" s="3706"/>
      <c r="AP235" s="3706"/>
      <c r="AQ235" s="3695"/>
      <c r="AR235" s="3708"/>
      <c r="AS235" s="3709"/>
      <c r="AT235" s="3692"/>
      <c r="AU235" s="3709"/>
      <c r="AV235" s="3709"/>
      <c r="AW235" s="3709"/>
      <c r="AX235" s="3692"/>
      <c r="AY235" s="3710"/>
      <c r="AZ235" s="3709"/>
      <c r="BA235" s="3692"/>
      <c r="BB235" s="3709"/>
      <c r="BC235" s="3709"/>
      <c r="BD235" s="3709"/>
      <c r="BE235" s="3692"/>
      <c r="BF235" s="3692"/>
      <c r="BG235" s="4089">
        <v>46874</v>
      </c>
      <c r="BH235" s="3706">
        <v>46874</v>
      </c>
      <c r="BI235" s="3711"/>
      <c r="BJ235" s="4089">
        <v>47027</v>
      </c>
      <c r="BK235" s="3706">
        <v>47027</v>
      </c>
      <c r="BL235" s="3711"/>
      <c r="BM235" s="4089">
        <v>47574</v>
      </c>
      <c r="BN235" s="3706">
        <v>47574</v>
      </c>
      <c r="BO235" s="4199"/>
      <c r="BP235" s="5369" t="s">
        <v>2620</v>
      </c>
      <c r="BQ235" s="5383" t="s">
        <v>132</v>
      </c>
      <c r="BR235" s="3688"/>
      <c r="BS235" s="3688"/>
      <c r="BT235" s="3716"/>
      <c r="BU235" s="3716">
        <v>45791</v>
      </c>
      <c r="BV235" s="3695" t="s">
        <v>116</v>
      </c>
      <c r="BW235" s="3716"/>
      <c r="BX235" s="3716">
        <v>45791</v>
      </c>
      <c r="BY235" s="3695" t="s">
        <v>116</v>
      </c>
      <c r="BZ235" s="3716">
        <v>45791</v>
      </c>
      <c r="CA235" s="3716" t="s">
        <v>104</v>
      </c>
      <c r="CB235" s="2177"/>
      <c r="CC235" s="1178"/>
      <c r="CD235" s="1176"/>
      <c r="CE235" s="1176"/>
      <c r="CF235" s="1176"/>
      <c r="CG235" s="1175"/>
    </row>
    <row r="236" spans="1:85" ht="45" customHeight="1" x14ac:dyDescent="0.2">
      <c r="A236" s="2512" t="s">
        <v>2629</v>
      </c>
      <c r="B236" s="3309"/>
      <c r="C236" s="2513" t="s">
        <v>2630</v>
      </c>
      <c r="D236" s="2514" t="s">
        <v>2631</v>
      </c>
      <c r="E236" s="7145">
        <v>2187</v>
      </c>
      <c r="F236" s="2515" t="s">
        <v>337</v>
      </c>
      <c r="G236" s="2515" t="s">
        <v>949</v>
      </c>
      <c r="H236" s="2516" t="s">
        <v>89</v>
      </c>
      <c r="I236" s="2532" t="s">
        <v>89</v>
      </c>
      <c r="J236" s="2520">
        <v>43571</v>
      </c>
      <c r="K236" s="2520"/>
      <c r="L236" s="2520" t="s">
        <v>90</v>
      </c>
      <c r="M236" s="3428" t="s">
        <v>2350</v>
      </c>
      <c r="N236" s="2520"/>
      <c r="O236" s="2520" t="s">
        <v>93</v>
      </c>
      <c r="P236" s="2520">
        <v>45667</v>
      </c>
      <c r="Q236" s="2521"/>
      <c r="R236" s="2522"/>
      <c r="S236" s="2522"/>
      <c r="T236" s="2522"/>
      <c r="U236" s="3808" t="s">
        <v>91</v>
      </c>
      <c r="V236" s="3418" t="s">
        <v>2632</v>
      </c>
      <c r="W236" s="2525" t="str">
        <f t="shared" si="11"/>
        <v>Yes</v>
      </c>
      <c r="X236" s="2526" t="s">
        <v>93</v>
      </c>
      <c r="Y236" s="2513" t="s">
        <v>94</v>
      </c>
      <c r="Z236" s="3378"/>
      <c r="AA236" s="2975" t="s">
        <v>2633</v>
      </c>
      <c r="AB236" s="3958"/>
      <c r="AC236" s="4110"/>
      <c r="AD236" s="2528">
        <v>45689</v>
      </c>
      <c r="AE236" s="3920" t="s">
        <v>2634</v>
      </c>
      <c r="AF236" s="2530" t="s">
        <v>364</v>
      </c>
      <c r="AG236" s="2531" t="s">
        <v>2635</v>
      </c>
      <c r="AH236" s="2531">
        <v>44442</v>
      </c>
      <c r="AI236" s="2531">
        <v>44498</v>
      </c>
      <c r="AJ236" s="3009" t="s">
        <v>2636</v>
      </c>
      <c r="AK236" s="2533"/>
      <c r="AL236" s="2535" t="s">
        <v>2637</v>
      </c>
      <c r="AM236" s="2530" t="s">
        <v>367</v>
      </c>
      <c r="AN236" s="2531">
        <v>45383</v>
      </c>
      <c r="AO236" s="2531">
        <v>45385</v>
      </c>
      <c r="AP236" s="2531">
        <v>45427</v>
      </c>
      <c r="AQ236" s="3381" t="s">
        <v>2636</v>
      </c>
      <c r="AR236" s="2534"/>
      <c r="AS236" s="2535"/>
      <c r="AT236" s="2516"/>
      <c r="AU236" s="2535"/>
      <c r="AV236" s="2535"/>
      <c r="AW236" s="2535"/>
      <c r="AX236" s="2516"/>
      <c r="AY236" s="2536"/>
      <c r="AZ236" s="2535"/>
      <c r="BA236" s="2516"/>
      <c r="BB236" s="2535"/>
      <c r="BC236" s="2535"/>
      <c r="BD236" s="2535"/>
      <c r="BE236" s="2516"/>
      <c r="BF236" s="2516"/>
      <c r="BG236" s="4164" t="s">
        <v>2639</v>
      </c>
      <c r="BH236" s="2531" t="s">
        <v>2640</v>
      </c>
      <c r="BI236" s="2531" t="s">
        <v>2641</v>
      </c>
      <c r="BJ236" s="4164">
        <v>46174</v>
      </c>
      <c r="BK236" s="2531">
        <v>46174</v>
      </c>
      <c r="BL236" s="2538"/>
      <c r="BM236" s="4164" t="s">
        <v>2642</v>
      </c>
      <c r="BN236" s="2531">
        <v>46478</v>
      </c>
      <c r="BO236" s="2538"/>
      <c r="BP236" s="4500" t="s">
        <v>2643</v>
      </c>
      <c r="BQ236" s="4838" t="s">
        <v>132</v>
      </c>
      <c r="BR236" s="2513"/>
      <c r="BS236" s="4500"/>
      <c r="BT236" s="2540">
        <v>45791</v>
      </c>
      <c r="BU236" s="2540">
        <v>45700</v>
      </c>
      <c r="BV236" s="2532" t="s">
        <v>116</v>
      </c>
      <c r="BW236" s="2540">
        <v>45791</v>
      </c>
      <c r="BX236" s="2540">
        <v>45700</v>
      </c>
      <c r="BY236" s="2532" t="s">
        <v>116</v>
      </c>
      <c r="BZ236" s="2540">
        <v>45700</v>
      </c>
      <c r="CA236" s="2540" t="s">
        <v>2644</v>
      </c>
      <c r="CB236" s="1409"/>
      <c r="CC236" s="540"/>
      <c r="CD236" s="12"/>
      <c r="CE236" s="12"/>
      <c r="CF236" s="12"/>
      <c r="CG236" s="18"/>
    </row>
    <row r="237" spans="1:85" ht="45" customHeight="1" thickBot="1" x14ac:dyDescent="0.25">
      <c r="A237" s="3686" t="s">
        <v>2645</v>
      </c>
      <c r="B237" s="3687"/>
      <c r="C237" s="3688" t="s">
        <v>2646</v>
      </c>
      <c r="D237" s="3688" t="s">
        <v>205</v>
      </c>
      <c r="E237" s="3718"/>
      <c r="F237" s="3691"/>
      <c r="G237" s="3691"/>
      <c r="H237" s="3695" t="s">
        <v>89</v>
      </c>
      <c r="I237" s="3695" t="s">
        <v>89</v>
      </c>
      <c r="J237" s="4612" t="s">
        <v>2647</v>
      </c>
      <c r="K237" s="4362" t="s">
        <v>2648</v>
      </c>
      <c r="L237" s="3694"/>
      <c r="M237" s="3866"/>
      <c r="N237" s="3694"/>
      <c r="O237" s="3694"/>
      <c r="P237" s="3696"/>
      <c r="Q237" s="3697"/>
      <c r="R237" s="3698"/>
      <c r="S237" s="3698"/>
      <c r="T237" s="3698"/>
      <c r="U237" s="3794"/>
      <c r="V237" s="3699"/>
      <c r="W237" s="3700" t="str">
        <f t="shared" si="11"/>
        <v>Yes</v>
      </c>
      <c r="X237" s="4308" t="s">
        <v>93</v>
      </c>
      <c r="Y237" s="3688" t="s">
        <v>267</v>
      </c>
      <c r="Z237" s="3688"/>
      <c r="AA237" s="4304" t="s">
        <v>2649</v>
      </c>
      <c r="AB237" s="4309"/>
      <c r="AC237" s="3702"/>
      <c r="AD237" s="3706">
        <v>45689</v>
      </c>
      <c r="AE237" s="4145">
        <v>46266</v>
      </c>
      <c r="AF237" s="3705" t="s">
        <v>691</v>
      </c>
      <c r="AG237" s="3706">
        <v>46266</v>
      </c>
      <c r="AH237" s="3706"/>
      <c r="AI237" s="3706"/>
      <c r="AJ237" s="3713"/>
      <c r="AK237" s="3707"/>
      <c r="AL237" s="4098"/>
      <c r="AM237" s="3714"/>
      <c r="AN237" s="3706"/>
      <c r="AO237" s="3706"/>
      <c r="AP237" s="3706"/>
      <c r="AQ237" s="3695"/>
      <c r="AR237" s="4018"/>
      <c r="AS237" s="4022"/>
      <c r="AT237" s="3692"/>
      <c r="AU237" s="3730"/>
      <c r="AV237" s="3709"/>
      <c r="AW237" s="3709"/>
      <c r="AX237" s="3692"/>
      <c r="AY237" s="3731"/>
      <c r="AZ237" s="3730"/>
      <c r="BA237" s="3731"/>
      <c r="BB237" s="3730"/>
      <c r="BC237" s="3709"/>
      <c r="BD237" s="3709"/>
      <c r="BE237" s="3692"/>
      <c r="BF237" s="3692"/>
      <c r="BG237" s="4089">
        <v>46569</v>
      </c>
      <c r="BH237" s="3706">
        <v>46569</v>
      </c>
      <c r="BI237" s="3706"/>
      <c r="BJ237" s="4089">
        <v>46784</v>
      </c>
      <c r="BK237" s="3706">
        <v>46784</v>
      </c>
      <c r="BL237" s="3711"/>
      <c r="BM237" s="4089">
        <v>47027</v>
      </c>
      <c r="BN237" s="3704">
        <v>47027</v>
      </c>
      <c r="BO237" s="3711"/>
      <c r="BP237" s="3869" t="s">
        <v>2650</v>
      </c>
      <c r="BQ237" s="5381" t="s">
        <v>2651</v>
      </c>
      <c r="BR237" s="3688"/>
      <c r="BS237" s="3688"/>
      <c r="BT237" s="3716">
        <v>45141</v>
      </c>
      <c r="BU237" s="3716">
        <v>45791</v>
      </c>
      <c r="BV237" s="3695" t="s">
        <v>116</v>
      </c>
      <c r="BW237" s="3716">
        <v>45141</v>
      </c>
      <c r="BX237" s="3962">
        <v>45791</v>
      </c>
      <c r="BY237" s="3695" t="s">
        <v>116</v>
      </c>
      <c r="BZ237" s="3963">
        <v>45791</v>
      </c>
      <c r="CA237" s="3716" t="s">
        <v>104</v>
      </c>
      <c r="CB237" s="2486"/>
      <c r="CC237" s="2487"/>
      <c r="CD237" s="12"/>
      <c r="CE237" s="12"/>
      <c r="CF237" s="12"/>
      <c r="CG237" s="18"/>
    </row>
    <row r="238" spans="1:85" ht="45" customHeight="1" thickTop="1" x14ac:dyDescent="0.2">
      <c r="A238" s="2121" t="s">
        <v>2652</v>
      </c>
      <c r="B238" s="3308"/>
      <c r="C238" s="2120" t="s">
        <v>2653</v>
      </c>
      <c r="D238" s="2122" t="s">
        <v>421</v>
      </c>
      <c r="E238" s="4999">
        <v>2175</v>
      </c>
      <c r="F238" s="2141">
        <v>2022</v>
      </c>
      <c r="G238" s="2141">
        <v>2039</v>
      </c>
      <c r="H238" s="2139" t="s">
        <v>89</v>
      </c>
      <c r="I238" s="2126" t="s">
        <v>194</v>
      </c>
      <c r="J238" s="2127">
        <v>45372</v>
      </c>
      <c r="K238" s="2127">
        <v>40856</v>
      </c>
      <c r="L238" s="2679"/>
      <c r="M238" s="2680"/>
      <c r="N238" s="2679"/>
      <c r="O238" s="2127"/>
      <c r="P238" s="2129">
        <v>44417</v>
      </c>
      <c r="Q238" s="2130">
        <v>44606</v>
      </c>
      <c r="R238" s="2131">
        <v>45336</v>
      </c>
      <c r="S238" s="2131"/>
      <c r="T238" s="2131"/>
      <c r="U238" s="3796"/>
      <c r="V238" s="2133"/>
      <c r="W238" s="2134" t="str">
        <f t="shared" si="11"/>
        <v>Yes</v>
      </c>
      <c r="X238" s="2135" t="s">
        <v>93</v>
      </c>
      <c r="Y238" s="2120" t="s">
        <v>267</v>
      </c>
      <c r="Z238" s="2120"/>
      <c r="AA238" s="3004" t="s">
        <v>422</v>
      </c>
      <c r="AB238" s="3004"/>
      <c r="AC238" s="2923"/>
      <c r="AD238" s="3273">
        <v>45261</v>
      </c>
      <c r="AE238" s="2145"/>
      <c r="AF238" s="2139"/>
      <c r="AG238" s="2140"/>
      <c r="AH238" s="2140"/>
      <c r="AI238" s="2140"/>
      <c r="AJ238" s="3010"/>
      <c r="AK238" s="2142"/>
      <c r="AL238" s="2145"/>
      <c r="AM238" s="2139"/>
      <c r="AN238" s="2145"/>
      <c r="AO238" s="2145"/>
      <c r="AP238" s="2145"/>
      <c r="AQ238" s="2125"/>
      <c r="AR238" s="2144"/>
      <c r="AS238" s="2145"/>
      <c r="AT238" s="2125"/>
      <c r="AU238" s="2475"/>
      <c r="AV238" s="2145"/>
      <c r="AW238" s="2145"/>
      <c r="AX238" s="2125"/>
      <c r="AY238" s="2146"/>
      <c r="AZ238" s="2145"/>
      <c r="BA238" s="2125"/>
      <c r="BB238" s="2145"/>
      <c r="BC238" s="2145"/>
      <c r="BD238" s="2145"/>
      <c r="BE238" s="2125"/>
      <c r="BF238" s="2125"/>
      <c r="BG238" s="4161"/>
      <c r="BH238" s="2140"/>
      <c r="BI238" s="2148">
        <v>44417</v>
      </c>
      <c r="BJ238" s="4161" t="s">
        <v>424</v>
      </c>
      <c r="BK238" s="2140">
        <v>44562</v>
      </c>
      <c r="BL238" s="2148">
        <v>44606</v>
      </c>
      <c r="BM238" s="4161"/>
      <c r="BN238" s="2140"/>
      <c r="BO238" s="2148">
        <v>45372</v>
      </c>
      <c r="BP238" s="2120" t="s">
        <v>425</v>
      </c>
      <c r="BQ238" s="5391"/>
      <c r="BR238" s="5418" t="s">
        <v>2654</v>
      </c>
      <c r="BS238" s="2120" t="s">
        <v>2655</v>
      </c>
      <c r="BT238" s="2149"/>
      <c r="BU238" s="2149"/>
      <c r="BV238" s="2141"/>
      <c r="BW238" s="2149"/>
      <c r="BX238" s="2149">
        <v>44440</v>
      </c>
      <c r="BY238" s="2149" t="s">
        <v>116</v>
      </c>
      <c r="BZ238" s="2149">
        <v>45279</v>
      </c>
      <c r="CA238" s="2149" t="s">
        <v>427</v>
      </c>
      <c r="CB238" s="2682"/>
      <c r="CC238" s="2678" t="s">
        <v>428</v>
      </c>
      <c r="CD238" s="12"/>
      <c r="CE238" s="12"/>
      <c r="CF238" s="12"/>
      <c r="CG238" s="18"/>
    </row>
    <row r="239" spans="1:85" ht="45" customHeight="1" x14ac:dyDescent="0.2">
      <c r="A239" s="3022"/>
      <c r="B239" s="3307" t="s">
        <v>2661</v>
      </c>
      <c r="C239" s="1376" t="s">
        <v>2662</v>
      </c>
      <c r="D239" s="1376" t="s">
        <v>865</v>
      </c>
      <c r="E239" s="1704">
        <v>2085</v>
      </c>
      <c r="F239" s="1665" t="s">
        <v>337</v>
      </c>
      <c r="G239" s="1665" t="s">
        <v>1158</v>
      </c>
      <c r="H239" s="1680" t="s">
        <v>89</v>
      </c>
      <c r="I239" s="1691" t="s">
        <v>194</v>
      </c>
      <c r="J239" s="1668">
        <v>43990</v>
      </c>
      <c r="K239" s="1668"/>
      <c r="L239" s="1692"/>
      <c r="M239" s="2007"/>
      <c r="N239" s="1692"/>
      <c r="O239" s="1692"/>
      <c r="P239" s="1667"/>
      <c r="Q239" s="1705"/>
      <c r="R239" s="1669"/>
      <c r="S239" s="1669"/>
      <c r="T239" s="1694">
        <v>44774</v>
      </c>
      <c r="U239" s="3793"/>
      <c r="V239" s="1671"/>
      <c r="W239" s="1695" t="str">
        <f t="shared" si="11"/>
        <v>Yes</v>
      </c>
      <c r="X239" s="1672" t="s">
        <v>93</v>
      </c>
      <c r="Y239" s="1376" t="s">
        <v>94</v>
      </c>
      <c r="Z239" s="1376"/>
      <c r="AA239" s="2314" t="s">
        <v>867</v>
      </c>
      <c r="AB239" s="2314" t="s">
        <v>2663</v>
      </c>
      <c r="AC239" s="2313"/>
      <c r="AD239" s="1682">
        <v>44317</v>
      </c>
      <c r="AE239" s="4147" t="s">
        <v>870</v>
      </c>
      <c r="AF239" s="1731" t="s">
        <v>871</v>
      </c>
      <c r="AG239" s="1674">
        <v>43497</v>
      </c>
      <c r="AH239" s="1674">
        <v>43507</v>
      </c>
      <c r="AI239" s="1674">
        <v>43549</v>
      </c>
      <c r="AJ239" s="3014" t="s">
        <v>872</v>
      </c>
      <c r="AK239" s="1677"/>
      <c r="AL239" s="7187" t="s">
        <v>873</v>
      </c>
      <c r="AM239" s="7188" t="s">
        <v>2664</v>
      </c>
      <c r="AN239" s="1674">
        <v>44378</v>
      </c>
      <c r="AO239" s="1674">
        <v>44407</v>
      </c>
      <c r="AP239" s="1674">
        <v>44477</v>
      </c>
      <c r="AQ239" s="1666" t="s">
        <v>875</v>
      </c>
      <c r="AR239" s="1697"/>
      <c r="AS239" s="2295"/>
      <c r="AT239" s="2605"/>
      <c r="AU239" s="5277"/>
      <c r="AV239" s="2295"/>
      <c r="AW239" s="2295"/>
      <c r="AX239" s="2605"/>
      <c r="AY239" s="2606"/>
      <c r="AZ239" s="5277"/>
      <c r="BA239" s="5322"/>
      <c r="BB239" s="5277"/>
      <c r="BC239" s="2295"/>
      <c r="BD239" s="2295"/>
      <c r="BE239" s="2605"/>
      <c r="BF239" s="2605"/>
      <c r="BG239" s="4158">
        <v>45108</v>
      </c>
      <c r="BH239" s="1674">
        <v>45108</v>
      </c>
      <c r="BI239" s="1674"/>
      <c r="BJ239" s="4158">
        <v>45292</v>
      </c>
      <c r="BK239" s="1674">
        <v>45292</v>
      </c>
      <c r="BL239" s="1683"/>
      <c r="BM239" s="4158" t="s">
        <v>114</v>
      </c>
      <c r="BN239" s="2731" t="s">
        <v>114</v>
      </c>
      <c r="BO239" s="1683"/>
      <c r="BP239" s="7189" t="s">
        <v>2665</v>
      </c>
      <c r="BQ239" s="7190"/>
      <c r="BR239" s="7189"/>
      <c r="BS239" s="3202" t="s">
        <v>2666</v>
      </c>
      <c r="BT239" s="1684">
        <v>44256</v>
      </c>
      <c r="BU239" s="1684">
        <v>44483</v>
      </c>
      <c r="BV239" s="1666" t="s">
        <v>116</v>
      </c>
      <c r="BW239" s="1684">
        <v>44427</v>
      </c>
      <c r="BX239" s="1684">
        <v>44764</v>
      </c>
      <c r="BY239" s="1666" t="s">
        <v>116</v>
      </c>
      <c r="BZ239" s="1684">
        <v>44739</v>
      </c>
      <c r="CA239" s="2387" t="s">
        <v>877</v>
      </c>
      <c r="CB239" s="1699"/>
      <c r="CC239" s="1376" t="s">
        <v>105</v>
      </c>
      <c r="CD239" s="12"/>
      <c r="CE239" s="12"/>
      <c r="CF239" s="12"/>
      <c r="CG239" s="18"/>
    </row>
    <row r="240" spans="1:85" ht="53" customHeight="1" x14ac:dyDescent="0.2">
      <c r="A240" s="4005"/>
      <c r="B240" s="3977" t="s">
        <v>2667</v>
      </c>
      <c r="C240" s="3978" t="s">
        <v>2662</v>
      </c>
      <c r="D240" s="4045" t="s">
        <v>2668</v>
      </c>
      <c r="E240" s="3979">
        <v>2132</v>
      </c>
      <c r="F240" s="3980" t="s">
        <v>337</v>
      </c>
      <c r="G240" s="3980" t="s">
        <v>266</v>
      </c>
      <c r="H240" s="3981" t="s">
        <v>89</v>
      </c>
      <c r="I240" s="3982" t="s">
        <v>89</v>
      </c>
      <c r="J240" s="3983">
        <v>43990</v>
      </c>
      <c r="K240" s="3983"/>
      <c r="L240" s="3983"/>
      <c r="M240" s="3984"/>
      <c r="N240" s="3983"/>
      <c r="O240" s="3983"/>
      <c r="P240" s="3985">
        <v>45240</v>
      </c>
      <c r="Q240" s="3986">
        <v>45379</v>
      </c>
      <c r="R240" s="3987"/>
      <c r="S240" s="3988">
        <v>45546</v>
      </c>
      <c r="T240" s="3988">
        <v>45684</v>
      </c>
      <c r="U240" s="3989"/>
      <c r="V240" s="3990"/>
      <c r="W240" s="3991" t="str">
        <f t="shared" si="11"/>
        <v>Yes</v>
      </c>
      <c r="X240" s="3992" t="s">
        <v>93</v>
      </c>
      <c r="Y240" s="3978" t="s">
        <v>94</v>
      </c>
      <c r="Z240" s="3978"/>
      <c r="AA240" s="3993" t="s">
        <v>2669</v>
      </c>
      <c r="AB240" s="3994" t="s">
        <v>2670</v>
      </c>
      <c r="AC240" s="3993"/>
      <c r="AD240" s="3995">
        <v>44927</v>
      </c>
      <c r="AE240" s="4210" t="s">
        <v>363</v>
      </c>
      <c r="AF240" s="4014" t="s">
        <v>2671</v>
      </c>
      <c r="AG240" s="3996">
        <v>44835</v>
      </c>
      <c r="AH240" s="3996">
        <v>44837</v>
      </c>
      <c r="AI240" s="3996">
        <v>44879</v>
      </c>
      <c r="AJ240" s="3997" t="s">
        <v>2672</v>
      </c>
      <c r="AK240" s="3998" t="s">
        <v>2673</v>
      </c>
      <c r="AL240" s="4020">
        <v>44970</v>
      </c>
      <c r="AM240" s="3981" t="s">
        <v>2674</v>
      </c>
      <c r="AN240" s="3996">
        <v>44958</v>
      </c>
      <c r="AO240" s="3996">
        <v>44970</v>
      </c>
      <c r="AP240" s="3996">
        <v>45012</v>
      </c>
      <c r="AQ240" s="3999" t="s">
        <v>2675</v>
      </c>
      <c r="AR240" s="4000"/>
      <c r="AS240" s="4020"/>
      <c r="AT240" s="3983"/>
      <c r="AU240" s="4020"/>
      <c r="AV240" s="4020"/>
      <c r="AW240" s="4020"/>
      <c r="AX240" s="3983"/>
      <c r="AY240" s="4026"/>
      <c r="AZ240" s="4020"/>
      <c r="BA240" s="3981"/>
      <c r="BB240" s="4020"/>
      <c r="BC240" s="4020"/>
      <c r="BD240" s="4020"/>
      <c r="BE240" s="3981"/>
      <c r="BF240" s="3981"/>
      <c r="BG240" s="4169" t="s">
        <v>994</v>
      </c>
      <c r="BH240" s="3996">
        <v>45231</v>
      </c>
      <c r="BI240" s="4001">
        <v>45240</v>
      </c>
      <c r="BJ240" s="4169">
        <v>45352</v>
      </c>
      <c r="BK240" s="3996">
        <v>45352</v>
      </c>
      <c r="BL240" s="4001">
        <v>45352</v>
      </c>
      <c r="BM240" s="4169">
        <v>45809</v>
      </c>
      <c r="BN240" s="3996">
        <v>45809</v>
      </c>
      <c r="BO240" s="4001"/>
      <c r="BP240" s="3978" t="s">
        <v>2676</v>
      </c>
      <c r="BQ240" s="4298" t="s">
        <v>2677</v>
      </c>
      <c r="BR240" s="4033" t="s">
        <v>2678</v>
      </c>
      <c r="BS240" s="3978"/>
      <c r="BT240" s="4002">
        <v>45315</v>
      </c>
      <c r="BU240" s="4002">
        <v>44978</v>
      </c>
      <c r="BV240" s="3999" t="s">
        <v>116</v>
      </c>
      <c r="BW240" s="4002">
        <v>45149</v>
      </c>
      <c r="BX240" s="4002">
        <v>45296</v>
      </c>
      <c r="BY240" s="3999" t="s">
        <v>116</v>
      </c>
      <c r="BZ240" s="4002">
        <v>45296</v>
      </c>
      <c r="CA240" s="4002" t="s">
        <v>2679</v>
      </c>
      <c r="CB240" s="2540"/>
      <c r="CC240" s="2513" t="s">
        <v>2680</v>
      </c>
      <c r="CD240" s="12"/>
      <c r="CE240" s="12"/>
      <c r="CF240" s="12"/>
      <c r="CG240" s="18"/>
    </row>
    <row r="241" spans="1:85" ht="53" customHeight="1" x14ac:dyDescent="0.2">
      <c r="A241" s="4071" t="s">
        <v>2681</v>
      </c>
      <c r="B241" s="4072"/>
      <c r="C241" s="540" t="s">
        <v>2682</v>
      </c>
      <c r="D241" s="540" t="s">
        <v>4619</v>
      </c>
      <c r="E241" s="4997" t="s">
        <v>193</v>
      </c>
      <c r="F241" s="1410">
        <v>2022</v>
      </c>
      <c r="G241" s="1410">
        <v>2042</v>
      </c>
      <c r="H241" s="3213" t="s">
        <v>89</v>
      </c>
      <c r="I241" s="1410" t="s">
        <v>89</v>
      </c>
      <c r="J241" s="1655">
        <v>43990</v>
      </c>
      <c r="K241" s="4073"/>
      <c r="L241" s="4074"/>
      <c r="M241" s="4075"/>
      <c r="N241" s="4074"/>
      <c r="O241" s="4074"/>
      <c r="P241" s="1655"/>
      <c r="Q241" s="4076"/>
      <c r="R241" s="4114"/>
      <c r="S241" s="4077"/>
      <c r="T241" s="4077"/>
      <c r="U241" s="4078"/>
      <c r="V241" s="4079"/>
      <c r="W241" s="4090" t="str">
        <f t="shared" si="11"/>
        <v>Yes</v>
      </c>
      <c r="X241" s="4081" t="s">
        <v>93</v>
      </c>
      <c r="Y241" s="540" t="s">
        <v>94</v>
      </c>
      <c r="Z241" s="540"/>
      <c r="AA241" s="4804"/>
      <c r="AB241" s="4804"/>
      <c r="AC241" s="4082"/>
      <c r="AD241" s="1396">
        <v>45658</v>
      </c>
      <c r="AE241" s="4208" t="s">
        <v>2685</v>
      </c>
      <c r="AF241" s="4062" t="s">
        <v>367</v>
      </c>
      <c r="AG241" s="1396">
        <v>45809</v>
      </c>
      <c r="AH241" s="1396">
        <v>45835</v>
      </c>
      <c r="AI241" s="1396">
        <v>45877</v>
      </c>
      <c r="AJ241" s="4351" t="s">
        <v>2686</v>
      </c>
      <c r="AK241" s="4083"/>
      <c r="AL241" s="1396"/>
      <c r="AM241" s="4062"/>
      <c r="AN241" s="1396"/>
      <c r="AO241" s="1396"/>
      <c r="AP241" s="1396"/>
      <c r="AQ241" s="1655"/>
      <c r="AR241" s="7452"/>
      <c r="AS241" s="7453"/>
      <c r="AT241" s="3974"/>
      <c r="AU241" s="1432"/>
      <c r="AV241" s="1422"/>
      <c r="AW241" s="1422"/>
      <c r="AX241" s="3974"/>
      <c r="AY241" s="4114"/>
      <c r="AZ241" s="1432"/>
      <c r="BA241" s="4114"/>
      <c r="BB241" s="1432"/>
      <c r="BC241" s="1422"/>
      <c r="BD241" s="1422"/>
      <c r="BE241" s="3974"/>
      <c r="BF241" s="3974"/>
      <c r="BG241" s="3353" t="s">
        <v>2813</v>
      </c>
      <c r="BH241" s="1396">
        <v>45962</v>
      </c>
      <c r="BI241" s="1396"/>
      <c r="BJ241" s="3353">
        <v>46113</v>
      </c>
      <c r="BK241" s="1396">
        <v>46113</v>
      </c>
      <c r="BL241" s="4084"/>
      <c r="BM241" s="3353">
        <v>46447</v>
      </c>
      <c r="BN241" s="1435">
        <v>46447</v>
      </c>
      <c r="BO241" s="4084"/>
      <c r="BP241" s="1178" t="s">
        <v>4620</v>
      </c>
      <c r="BQ241" s="4189" t="s">
        <v>409</v>
      </c>
      <c r="BR241" s="1178"/>
      <c r="BS241" s="1178"/>
      <c r="BT241" s="1409"/>
      <c r="BU241" s="1409">
        <v>45700</v>
      </c>
      <c r="BV241" s="1655" t="s">
        <v>116</v>
      </c>
      <c r="BW241" s="1409">
        <v>45791</v>
      </c>
      <c r="BX241" s="1409">
        <v>45700</v>
      </c>
      <c r="BY241" s="1409" t="s">
        <v>116</v>
      </c>
      <c r="BZ241" s="3380"/>
      <c r="CA241" s="1409" t="s">
        <v>566</v>
      </c>
      <c r="CB241" s="2540"/>
      <c r="CC241" s="1178"/>
      <c r="CD241" s="1176"/>
      <c r="CE241" s="1176"/>
      <c r="CF241" s="1176"/>
      <c r="CG241" s="1175"/>
    </row>
    <row r="242" spans="1:85" ht="45" customHeight="1" x14ac:dyDescent="0.2">
      <c r="A242" s="1447" t="s">
        <v>2689</v>
      </c>
      <c r="B242" s="3319"/>
      <c r="C242" s="1381" t="s">
        <v>2690</v>
      </c>
      <c r="D242" s="1380" t="s">
        <v>2691</v>
      </c>
      <c r="E242" s="7352">
        <v>2347</v>
      </c>
      <c r="F242" s="1385"/>
      <c r="G242" s="1385"/>
      <c r="H242" s="1413" t="s">
        <v>89</v>
      </c>
      <c r="I242" s="1414" t="s">
        <v>89</v>
      </c>
      <c r="J242" s="1389">
        <v>40823</v>
      </c>
      <c r="K242" s="1389"/>
      <c r="L242" s="1389"/>
      <c r="M242" s="2002"/>
      <c r="N242" s="1389"/>
      <c r="O242" s="1389"/>
      <c r="P242" s="1388"/>
      <c r="Q242" s="1415"/>
      <c r="R242" s="1416"/>
      <c r="S242" s="1628"/>
      <c r="T242" s="1628"/>
      <c r="U242" s="3792"/>
      <c r="V242" s="1417"/>
      <c r="W242" s="1391" t="str">
        <f t="shared" si="11"/>
        <v>Yes</v>
      </c>
      <c r="X242" s="1392" t="s">
        <v>93</v>
      </c>
      <c r="Y242" s="108" t="s">
        <v>94</v>
      </c>
      <c r="Z242" s="108"/>
      <c r="AA242" s="2761" t="s">
        <v>2692</v>
      </c>
      <c r="AB242" s="2761"/>
      <c r="AC242" s="2967"/>
      <c r="AD242" s="1418">
        <v>45689</v>
      </c>
      <c r="AE242" s="1570" t="s">
        <v>1244</v>
      </c>
      <c r="AF242" s="1419" t="s">
        <v>142</v>
      </c>
      <c r="AG242" s="1396">
        <v>45566</v>
      </c>
      <c r="AH242" s="1397">
        <v>45572</v>
      </c>
      <c r="AI242" s="1397">
        <v>45625</v>
      </c>
      <c r="AJ242" s="3007" t="s">
        <v>2693</v>
      </c>
      <c r="AK242" s="1399"/>
      <c r="AL242" s="7368">
        <v>45962</v>
      </c>
      <c r="AM242" s="7369" t="s">
        <v>911</v>
      </c>
      <c r="AN242" s="1396">
        <v>45962</v>
      </c>
      <c r="AO242" s="1397"/>
      <c r="AP242" s="1397"/>
      <c r="AQ242" s="1398"/>
      <c r="AR242" s="1400"/>
      <c r="AS242" s="7368"/>
      <c r="AT242" s="1421"/>
      <c r="AU242" s="1422"/>
      <c r="AV242" s="1423"/>
      <c r="AW242" s="1423"/>
      <c r="AX242" s="1424"/>
      <c r="AY242" s="1425"/>
      <c r="AZ242" s="1420"/>
      <c r="BA242" s="1421"/>
      <c r="BB242" s="1422"/>
      <c r="BC242" s="1423"/>
      <c r="BD242" s="1423"/>
      <c r="BE242" s="1424"/>
      <c r="BF242" s="1424"/>
      <c r="BG242" s="4085">
        <v>46174</v>
      </c>
      <c r="BH242" s="1547">
        <v>46174</v>
      </c>
      <c r="BI242" s="1408"/>
      <c r="BJ242" s="4085">
        <v>46357</v>
      </c>
      <c r="BK242" s="1396">
        <v>46357</v>
      </c>
      <c r="BL242" s="1408"/>
      <c r="BM242" s="4085">
        <v>46539</v>
      </c>
      <c r="BN242" s="1547">
        <v>46539</v>
      </c>
      <c r="BO242" s="1408"/>
      <c r="BP242" s="540" t="s">
        <v>4357</v>
      </c>
      <c r="BQ242" s="627" t="s">
        <v>132</v>
      </c>
      <c r="BR242" s="540" t="s">
        <v>2696</v>
      </c>
      <c r="BS242" s="540"/>
      <c r="BT242" s="1409">
        <v>45562</v>
      </c>
      <c r="BU242" s="1409">
        <v>45700</v>
      </c>
      <c r="BV242" s="1410" t="s">
        <v>116</v>
      </c>
      <c r="BW242" s="1409">
        <v>45791</v>
      </c>
      <c r="BX242" s="1409">
        <v>45700</v>
      </c>
      <c r="BY242" s="1410" t="s">
        <v>116</v>
      </c>
      <c r="BZ242" s="1409">
        <v>45700</v>
      </c>
      <c r="CA242" s="1409" t="s">
        <v>262</v>
      </c>
      <c r="CB242" s="1409"/>
      <c r="CC242" s="540" t="s">
        <v>105</v>
      </c>
      <c r="CD242" s="12"/>
      <c r="CE242" s="12"/>
      <c r="CF242" s="12"/>
      <c r="CG242" s="18"/>
    </row>
    <row r="243" spans="1:85" ht="45" customHeight="1" x14ac:dyDescent="0.2">
      <c r="A243" s="2150" t="s">
        <v>2697</v>
      </c>
      <c r="B243" s="3306"/>
      <c r="C243" s="2151" t="s">
        <v>2698</v>
      </c>
      <c r="D243" s="2152" t="s">
        <v>2705</v>
      </c>
      <c r="E243" s="4839">
        <v>2276</v>
      </c>
      <c r="F243" s="2619">
        <v>2021</v>
      </c>
      <c r="G243" s="2155">
        <v>2040</v>
      </c>
      <c r="H243" s="2154" t="s">
        <v>89</v>
      </c>
      <c r="I243" s="2181" t="s">
        <v>89</v>
      </c>
      <c r="J243" s="2157">
        <v>42355</v>
      </c>
      <c r="K243" s="2157"/>
      <c r="L243" s="2157" t="s">
        <v>90</v>
      </c>
      <c r="M243" s="2182"/>
      <c r="N243" s="2157"/>
      <c r="O243" s="2157"/>
      <c r="P243" s="2156">
        <v>45590</v>
      </c>
      <c r="Q243" s="2158">
        <v>45706</v>
      </c>
      <c r="R243" s="2159"/>
      <c r="S243" s="2159"/>
      <c r="T243" s="2159"/>
      <c r="U243" s="3799">
        <v>44166</v>
      </c>
      <c r="V243" s="2507" t="s">
        <v>2706</v>
      </c>
      <c r="W243" s="2162" t="s">
        <v>93</v>
      </c>
      <c r="X243" s="2163" t="s">
        <v>93</v>
      </c>
      <c r="Y243" s="2151" t="s">
        <v>94</v>
      </c>
      <c r="Z243" s="2151"/>
      <c r="AA243" s="5140" t="s">
        <v>2700</v>
      </c>
      <c r="AB243" s="4809" t="s">
        <v>2701</v>
      </c>
      <c r="AC243" s="2929"/>
      <c r="AD243" s="2168">
        <v>45717</v>
      </c>
      <c r="AE243" s="3535" t="s">
        <v>2707</v>
      </c>
      <c r="AF243" s="2167" t="s">
        <v>367</v>
      </c>
      <c r="AG243" s="2168">
        <v>45078</v>
      </c>
      <c r="AH243" s="2168">
        <v>45100</v>
      </c>
      <c r="AI243" s="2168">
        <v>45156</v>
      </c>
      <c r="AJ243" s="3336" t="s">
        <v>2708</v>
      </c>
      <c r="AK243" s="2169"/>
      <c r="AL243" s="7160"/>
      <c r="AM243" s="7118"/>
      <c r="AN243" s="2168"/>
      <c r="AO243" s="2168"/>
      <c r="AP243" s="2168"/>
      <c r="AQ243" s="2155"/>
      <c r="AR243" s="2170"/>
      <c r="AS243" s="2171"/>
      <c r="AT243" s="2154"/>
      <c r="AU243" s="2171"/>
      <c r="AV243" s="2171"/>
      <c r="AW243" s="2171"/>
      <c r="AX243" s="2154"/>
      <c r="AY243" s="2172"/>
      <c r="AZ243" s="2171"/>
      <c r="BA243" s="2154"/>
      <c r="BB243" s="2171"/>
      <c r="BC243" s="2171"/>
      <c r="BD243" s="2171"/>
      <c r="BE243" s="2154"/>
      <c r="BF243" s="2154"/>
      <c r="BG243" s="4159" t="s">
        <v>2709</v>
      </c>
      <c r="BH243" s="2168">
        <v>45566</v>
      </c>
      <c r="BI243" s="2184">
        <v>45590</v>
      </c>
      <c r="BJ243" s="4159">
        <v>45689</v>
      </c>
      <c r="BK243" s="2168">
        <v>45689</v>
      </c>
      <c r="BL243" s="2184">
        <v>45689</v>
      </c>
      <c r="BM243" s="4159">
        <v>46357</v>
      </c>
      <c r="BN243" s="2168">
        <v>46357</v>
      </c>
      <c r="BO243" s="4826"/>
      <c r="BP243" s="2151" t="s">
        <v>4621</v>
      </c>
      <c r="BQ243" s="2990" t="s">
        <v>355</v>
      </c>
      <c r="BR243" s="2301"/>
      <c r="BS243" s="2151"/>
      <c r="BT243" s="2177">
        <v>45576</v>
      </c>
      <c r="BU243" s="2177">
        <v>45791</v>
      </c>
      <c r="BV243" s="2155" t="s">
        <v>116</v>
      </c>
      <c r="BW243" s="2177"/>
      <c r="BX243" s="2177">
        <v>45791</v>
      </c>
      <c r="BY243" s="2155" t="s">
        <v>116</v>
      </c>
      <c r="BZ243" s="2177">
        <v>45791</v>
      </c>
      <c r="CA243" s="2177" t="s">
        <v>2405</v>
      </c>
      <c r="CB243" s="1409"/>
      <c r="CC243" s="540" t="s">
        <v>579</v>
      </c>
      <c r="CD243" s="12"/>
      <c r="CE243" s="12"/>
      <c r="CF243" s="12"/>
      <c r="CG243" s="18"/>
    </row>
    <row r="244" spans="1:85" ht="45" customHeight="1" x14ac:dyDescent="0.2">
      <c r="A244" s="3644"/>
      <c r="B244" s="3644" t="s">
        <v>2704</v>
      </c>
      <c r="C244" s="3646" t="s">
        <v>2698</v>
      </c>
      <c r="D244" s="3670" t="s">
        <v>2699</v>
      </c>
      <c r="E244" s="4008" t="s">
        <v>193</v>
      </c>
      <c r="F244" s="3662"/>
      <c r="G244" s="3662"/>
      <c r="H244" s="3648" t="s">
        <v>89</v>
      </c>
      <c r="I244" s="3675" t="s">
        <v>89</v>
      </c>
      <c r="J244" s="3649">
        <v>42355</v>
      </c>
      <c r="K244" s="3649"/>
      <c r="L244" s="3649" t="s">
        <v>90</v>
      </c>
      <c r="M244" s="3863"/>
      <c r="N244" s="3649"/>
      <c r="O244" s="3649"/>
      <c r="P244" s="3650"/>
      <c r="Q244" s="3651"/>
      <c r="R244" s="3652"/>
      <c r="S244" s="3652"/>
      <c r="T244" s="3652"/>
      <c r="U244" s="3798"/>
      <c r="V244" s="4300"/>
      <c r="W244" s="3654" t="s">
        <v>93</v>
      </c>
      <c r="X244" s="3655" t="s">
        <v>93</v>
      </c>
      <c r="Y244" s="3646" t="s">
        <v>94</v>
      </c>
      <c r="Z244" s="3646"/>
      <c r="AA244" s="5137" t="s">
        <v>2700</v>
      </c>
      <c r="AB244" s="4303" t="s">
        <v>2701</v>
      </c>
      <c r="AC244" s="3673"/>
      <c r="AD244" s="3658">
        <v>45717</v>
      </c>
      <c r="AE244" s="4254">
        <v>46054</v>
      </c>
      <c r="AF244" s="3659" t="s">
        <v>641</v>
      </c>
      <c r="AG244" s="3658">
        <v>46054</v>
      </c>
      <c r="AH244" s="3658"/>
      <c r="AI244" s="3658"/>
      <c r="AJ244" s="4261"/>
      <c r="AK244" s="3661"/>
      <c r="AL244" s="5232">
        <v>46388</v>
      </c>
      <c r="AM244" s="5248" t="s">
        <v>2702</v>
      </c>
      <c r="AN244" s="3658">
        <v>46388</v>
      </c>
      <c r="AO244" s="3658"/>
      <c r="AP244" s="3658"/>
      <c r="AQ244" s="3662"/>
      <c r="AR244" s="3663"/>
      <c r="AS244" s="3665"/>
      <c r="AT244" s="3648"/>
      <c r="AU244" s="3665"/>
      <c r="AV244" s="3665"/>
      <c r="AW244" s="3665"/>
      <c r="AX244" s="3648"/>
      <c r="AY244" s="3666"/>
      <c r="AZ244" s="3665"/>
      <c r="BA244" s="3648"/>
      <c r="BB244" s="3665"/>
      <c r="BC244" s="3665"/>
      <c r="BD244" s="3665"/>
      <c r="BE244" s="3648"/>
      <c r="BF244" s="3648"/>
      <c r="BG244" s="4251">
        <v>46692</v>
      </c>
      <c r="BH244" s="3658">
        <v>46692</v>
      </c>
      <c r="BI244" s="3668"/>
      <c r="BJ244" s="4251">
        <v>46813</v>
      </c>
      <c r="BK244" s="3658">
        <v>46813</v>
      </c>
      <c r="BL244" s="3668"/>
      <c r="BM244" s="4251">
        <v>47088</v>
      </c>
      <c r="BN244" s="3658">
        <v>47088</v>
      </c>
      <c r="BO244" s="5358"/>
      <c r="BP244" s="3646" t="s">
        <v>4622</v>
      </c>
      <c r="BQ244" s="4256" t="s">
        <v>355</v>
      </c>
      <c r="BR244" s="3684"/>
      <c r="BS244" s="3646"/>
      <c r="BT244" s="3671"/>
      <c r="BU244" s="3671">
        <v>45791</v>
      </c>
      <c r="BV244" s="3662" t="s">
        <v>116</v>
      </c>
      <c r="BW244" s="3671"/>
      <c r="BX244" s="3671">
        <v>45791</v>
      </c>
      <c r="BY244" s="3662" t="s">
        <v>116</v>
      </c>
      <c r="BZ244" s="3671">
        <v>45791</v>
      </c>
      <c r="CA244" s="3671" t="s">
        <v>104</v>
      </c>
      <c r="CB244" s="1409"/>
      <c r="CC244" s="1178"/>
      <c r="CD244" s="1176"/>
      <c r="CE244" s="1176"/>
      <c r="CF244" s="1176"/>
      <c r="CG244" s="1175"/>
    </row>
    <row r="245" spans="1:85" ht="45" customHeight="1" x14ac:dyDescent="0.2">
      <c r="A245" s="1412" t="s">
        <v>2712</v>
      </c>
      <c r="B245" s="3304"/>
      <c r="C245" s="1381" t="s">
        <v>2713</v>
      </c>
      <c r="D245" s="1380" t="s">
        <v>2714</v>
      </c>
      <c r="E245" s="7352">
        <v>2310</v>
      </c>
      <c r="F245" s="1387">
        <v>2023</v>
      </c>
      <c r="G245" s="1387">
        <v>2044</v>
      </c>
      <c r="H245" s="1413" t="s">
        <v>89</v>
      </c>
      <c r="I245" s="1414" t="s">
        <v>89</v>
      </c>
      <c r="J245" s="1389">
        <v>43670</v>
      </c>
      <c r="K245" s="1389"/>
      <c r="L245" s="1389"/>
      <c r="M245" s="2002"/>
      <c r="N245" s="1389"/>
      <c r="O245" s="1389"/>
      <c r="P245" s="1388"/>
      <c r="Q245" s="1415"/>
      <c r="R245" s="1416"/>
      <c r="S245" s="1416"/>
      <c r="T245" s="1416"/>
      <c r="U245" s="3792"/>
      <c r="V245" s="1417"/>
      <c r="W245" s="1391" t="str">
        <f t="shared" ref="W245:W271" si="12">IF(OR(X245="Yes", Y245="Web-page timetable", Z245="YES"), "Yes")</f>
        <v>Yes</v>
      </c>
      <c r="X245" s="1392" t="s">
        <v>93</v>
      </c>
      <c r="Y245" s="108" t="s">
        <v>94</v>
      </c>
      <c r="Z245" s="108"/>
      <c r="AA245" s="2761" t="s">
        <v>2715</v>
      </c>
      <c r="AB245" s="3271" t="s">
        <v>4358</v>
      </c>
      <c r="AC245" s="2926"/>
      <c r="AD245" s="1418">
        <v>45748</v>
      </c>
      <c r="AE245" s="1570" t="s">
        <v>2717</v>
      </c>
      <c r="AF245" s="1419" t="s">
        <v>142</v>
      </c>
      <c r="AG245" s="1396">
        <v>45108</v>
      </c>
      <c r="AH245" s="1397">
        <v>45108</v>
      </c>
      <c r="AI245" s="1397">
        <v>45184</v>
      </c>
      <c r="AJ245" s="3007" t="s">
        <v>2718</v>
      </c>
      <c r="AK245" s="1399"/>
      <c r="AL245" s="1420" t="s">
        <v>2719</v>
      </c>
      <c r="AM245" s="1419" t="s">
        <v>2720</v>
      </c>
      <c r="AN245" s="1396">
        <v>45748</v>
      </c>
      <c r="AO245" s="1397">
        <v>45758</v>
      </c>
      <c r="AP245" s="1397">
        <v>45806</v>
      </c>
      <c r="AQ245" s="3007" t="s">
        <v>2718</v>
      </c>
      <c r="AR245" s="1400"/>
      <c r="AS245" s="1420"/>
      <c r="AT245" s="1421"/>
      <c r="AU245" s="1422"/>
      <c r="AV245" s="1423"/>
      <c r="AW245" s="1423"/>
      <c r="AX245" s="1424"/>
      <c r="AY245" s="1425"/>
      <c r="AZ245" s="1420"/>
      <c r="BA245" s="1421"/>
      <c r="BB245" s="1422"/>
      <c r="BC245" s="1423"/>
      <c r="BD245" s="1423"/>
      <c r="BE245" s="1424"/>
      <c r="BF245" s="1424"/>
      <c r="BG245" s="4085" t="s">
        <v>368</v>
      </c>
      <c r="BH245" s="1396">
        <v>45962</v>
      </c>
      <c r="BI245" s="1408"/>
      <c r="BJ245" s="4085">
        <v>46082</v>
      </c>
      <c r="BK245" s="1396">
        <v>46082</v>
      </c>
      <c r="BL245" s="1408"/>
      <c r="BM245" s="4085">
        <v>46357</v>
      </c>
      <c r="BN245" s="1396">
        <v>46357</v>
      </c>
      <c r="BO245" s="1408"/>
      <c r="BP245" s="540" t="s">
        <v>4359</v>
      </c>
      <c r="BQ245" s="627" t="s">
        <v>417</v>
      </c>
      <c r="BR245" s="1178"/>
      <c r="BS245" s="2238"/>
      <c r="BT245" s="1409">
        <v>45315</v>
      </c>
      <c r="BU245" s="1409">
        <v>45791</v>
      </c>
      <c r="BV245" s="1410" t="s">
        <v>116</v>
      </c>
      <c r="BW245" s="1409"/>
      <c r="BX245" s="1409">
        <v>45856</v>
      </c>
      <c r="BY245" s="1410" t="s">
        <v>116</v>
      </c>
      <c r="BZ245" s="1409">
        <v>45791</v>
      </c>
      <c r="CA245" s="1409" t="s">
        <v>178</v>
      </c>
      <c r="CB245" s="1409"/>
      <c r="CC245" s="1378"/>
      <c r="CD245" s="12"/>
      <c r="CE245" s="12"/>
      <c r="CF245" s="12"/>
      <c r="CG245" s="18"/>
    </row>
    <row r="246" spans="1:85" ht="45" customHeight="1" x14ac:dyDescent="0.2">
      <c r="A246" s="3686" t="s">
        <v>2721</v>
      </c>
      <c r="B246" s="3687"/>
      <c r="C246" s="3688" t="s">
        <v>2722</v>
      </c>
      <c r="D246" s="3689" t="s">
        <v>2723</v>
      </c>
      <c r="E246" s="3717"/>
      <c r="F246" s="3691"/>
      <c r="G246" s="3691"/>
      <c r="H246" s="3692"/>
      <c r="I246" s="3692"/>
      <c r="J246" s="3694">
        <v>43550</v>
      </c>
      <c r="K246" s="3694"/>
      <c r="L246" s="3694"/>
      <c r="M246" s="3866"/>
      <c r="N246" s="3694"/>
      <c r="O246" s="3694"/>
      <c r="P246" s="3696"/>
      <c r="Q246" s="3697"/>
      <c r="R246" s="3698"/>
      <c r="S246" s="3698"/>
      <c r="T246" s="3698"/>
      <c r="U246" s="3794">
        <v>45352</v>
      </c>
      <c r="V246" s="3699" t="s">
        <v>2724</v>
      </c>
      <c r="W246" s="3700" t="str">
        <f t="shared" si="12"/>
        <v>Yes</v>
      </c>
      <c r="X246" s="3701" t="s">
        <v>93</v>
      </c>
      <c r="Y246" s="3688" t="s">
        <v>94</v>
      </c>
      <c r="Z246" s="3688"/>
      <c r="AA246" s="4306" t="s">
        <v>2725</v>
      </c>
      <c r="AB246" s="4307" t="s">
        <v>2726</v>
      </c>
      <c r="AC246" s="3703"/>
      <c r="AD246" s="3704">
        <v>45689</v>
      </c>
      <c r="AE246" s="4145">
        <v>46204</v>
      </c>
      <c r="AF246" s="3705" t="s">
        <v>691</v>
      </c>
      <c r="AG246" s="3706">
        <v>46204</v>
      </c>
      <c r="AH246" s="3706"/>
      <c r="AI246" s="3706"/>
      <c r="AJ246" s="3713"/>
      <c r="AK246" s="3707"/>
      <c r="AL246" s="3709"/>
      <c r="AM246" s="3705"/>
      <c r="AN246" s="3706"/>
      <c r="AO246" s="3706"/>
      <c r="AP246" s="3706"/>
      <c r="AQ246" s="3695"/>
      <c r="AR246" s="3708"/>
      <c r="AS246" s="3709"/>
      <c r="AT246" s="3692"/>
      <c r="AU246" s="3709"/>
      <c r="AV246" s="3709"/>
      <c r="AW246" s="3709"/>
      <c r="AX246" s="3692"/>
      <c r="AY246" s="3710"/>
      <c r="AZ246" s="3709"/>
      <c r="BA246" s="3692"/>
      <c r="BB246" s="3709"/>
      <c r="BC246" s="3709"/>
      <c r="BD246" s="3709"/>
      <c r="BE246" s="3692"/>
      <c r="BF246" s="3692"/>
      <c r="BG246" s="4089">
        <v>46722</v>
      </c>
      <c r="BH246" s="3706">
        <v>46722</v>
      </c>
      <c r="BI246" s="3711"/>
      <c r="BJ246" s="4089">
        <v>46813</v>
      </c>
      <c r="BK246" s="3706">
        <v>46813</v>
      </c>
      <c r="BL246" s="3711"/>
      <c r="BM246" s="4089">
        <v>47027</v>
      </c>
      <c r="BN246" s="3706">
        <v>47027</v>
      </c>
      <c r="BO246" s="3711"/>
      <c r="BP246" s="3688" t="s">
        <v>2727</v>
      </c>
      <c r="BQ246" s="4182" t="s">
        <v>2206</v>
      </c>
      <c r="BR246" s="4031"/>
      <c r="BS246" s="3688" t="s">
        <v>2728</v>
      </c>
      <c r="BT246" s="3716">
        <v>45791</v>
      </c>
      <c r="BU246" s="3716">
        <v>45700</v>
      </c>
      <c r="BV246" s="3695" t="s">
        <v>116</v>
      </c>
      <c r="BW246" s="3716">
        <v>45791</v>
      </c>
      <c r="BX246" s="3716">
        <v>45700</v>
      </c>
      <c r="BY246" s="3695" t="s">
        <v>116</v>
      </c>
      <c r="BZ246" s="3716">
        <v>45700</v>
      </c>
      <c r="CA246" s="3716" t="s">
        <v>104</v>
      </c>
      <c r="CB246" s="1409"/>
      <c r="CC246" s="540"/>
      <c r="CD246" s="12"/>
      <c r="CE246" s="12"/>
      <c r="CF246" s="12"/>
      <c r="CG246" s="18"/>
    </row>
    <row r="247" spans="1:85" ht="45" customHeight="1" x14ac:dyDescent="0.2">
      <c r="A247" s="1688" t="s">
        <v>2729</v>
      </c>
      <c r="B247" s="3307"/>
      <c r="C247" s="2275" t="s">
        <v>2730</v>
      </c>
      <c r="D247" s="1689" t="s">
        <v>2731</v>
      </c>
      <c r="E247" s="7191"/>
      <c r="F247" s="1665"/>
      <c r="G247" s="1665"/>
      <c r="H247" s="1680"/>
      <c r="I247" s="1691"/>
      <c r="J247" s="1668">
        <v>43417</v>
      </c>
      <c r="K247" s="1668"/>
      <c r="L247" s="1668"/>
      <c r="M247" s="2006"/>
      <c r="N247" s="1668"/>
      <c r="O247" s="1668"/>
      <c r="P247" s="1667"/>
      <c r="Q247" s="1705"/>
      <c r="R247" s="1669"/>
      <c r="S247" s="1669"/>
      <c r="T247" s="1669"/>
      <c r="U247" s="3793"/>
      <c r="V247" s="1671"/>
      <c r="W247" s="1695" t="b">
        <f t="shared" si="12"/>
        <v>0</v>
      </c>
      <c r="X247" s="1672" t="s">
        <v>237</v>
      </c>
      <c r="Y247" s="1376" t="s">
        <v>94</v>
      </c>
      <c r="Z247" s="1376"/>
      <c r="AA247" s="2954" t="s">
        <v>2732</v>
      </c>
      <c r="AB247" s="2312" t="s">
        <v>2733</v>
      </c>
      <c r="AC247" s="2312" t="s">
        <v>2734</v>
      </c>
      <c r="AD247" s="1682">
        <v>42461</v>
      </c>
      <c r="AE247" s="4147"/>
      <c r="AF247" s="1676"/>
      <c r="AG247" s="1674"/>
      <c r="AH247" s="1674"/>
      <c r="AI247" s="1674"/>
      <c r="AJ247" s="3006"/>
      <c r="AK247" s="1677"/>
      <c r="AL247" s="7129"/>
      <c r="AM247" s="7141"/>
      <c r="AN247" s="1674"/>
      <c r="AO247" s="1674"/>
      <c r="AP247" s="1674"/>
      <c r="AQ247" s="1666"/>
      <c r="AR247" s="1697"/>
      <c r="AS247" s="1679"/>
      <c r="AT247" s="1680"/>
      <c r="AU247" s="1679"/>
      <c r="AV247" s="1679"/>
      <c r="AW247" s="1679"/>
      <c r="AX247" s="4669"/>
      <c r="AY247" s="4671"/>
      <c r="AZ247" s="1679"/>
      <c r="BA247" s="1680"/>
      <c r="BB247" s="1679"/>
      <c r="BC247" s="1679"/>
      <c r="BD247" s="1679"/>
      <c r="BE247" s="1680"/>
      <c r="BF247" s="1680"/>
      <c r="BG247" s="4158"/>
      <c r="BH247" s="1674"/>
      <c r="BI247" s="1683"/>
      <c r="BJ247" s="4158"/>
      <c r="BK247" s="1674"/>
      <c r="BL247" s="1683"/>
      <c r="BM247" s="4158"/>
      <c r="BN247" s="1674"/>
      <c r="BO247" s="1683"/>
      <c r="BP247" s="2472" t="s">
        <v>2735</v>
      </c>
      <c r="BQ247" s="4184"/>
      <c r="BR247" s="7176" t="s">
        <v>2736</v>
      </c>
      <c r="BS247" s="1376"/>
      <c r="BT247" s="1684">
        <v>44271</v>
      </c>
      <c r="BU247" s="1684"/>
      <c r="BV247" s="1666" t="s">
        <v>116</v>
      </c>
      <c r="BW247" s="1684">
        <v>44271</v>
      </c>
      <c r="BX247" s="1684"/>
      <c r="BY247" s="1666" t="s">
        <v>116</v>
      </c>
      <c r="BZ247" s="1684"/>
      <c r="CA247" s="2319" t="s">
        <v>117</v>
      </c>
      <c r="CB247" s="1684"/>
      <c r="CC247" s="1376" t="s">
        <v>2737</v>
      </c>
      <c r="CD247" s="12"/>
      <c r="CE247" s="12"/>
      <c r="CF247" s="12"/>
      <c r="CG247" s="18"/>
    </row>
    <row r="248" spans="1:85" ht="45" customHeight="1" x14ac:dyDescent="0.2">
      <c r="A248" s="2512" t="s">
        <v>2738</v>
      </c>
      <c r="B248" s="3309"/>
      <c r="C248" s="2542" t="s">
        <v>2739</v>
      </c>
      <c r="D248" s="2514" t="s">
        <v>2740</v>
      </c>
      <c r="E248" s="7137">
        <v>2120</v>
      </c>
      <c r="F248" s="2515" t="s">
        <v>337</v>
      </c>
      <c r="G248" s="2515" t="s">
        <v>266</v>
      </c>
      <c r="H248" s="2516" t="s">
        <v>89</v>
      </c>
      <c r="I248" s="3373" t="s">
        <v>89</v>
      </c>
      <c r="J248" s="2518">
        <v>40932</v>
      </c>
      <c r="K248" s="2518"/>
      <c r="L248" s="2518" t="s">
        <v>90</v>
      </c>
      <c r="M248" s="3375" t="s">
        <v>169</v>
      </c>
      <c r="N248" s="2518"/>
      <c r="O248" s="2518"/>
      <c r="P248" s="2520">
        <v>45482</v>
      </c>
      <c r="Q248" s="2521"/>
      <c r="R248" s="2522"/>
      <c r="S248" s="2522"/>
      <c r="T248" s="2522"/>
      <c r="U248" s="3803"/>
      <c r="V248" s="2524"/>
      <c r="W248" s="2525" t="str">
        <f t="shared" si="12"/>
        <v>Yes</v>
      </c>
      <c r="X248" s="2526" t="s">
        <v>93</v>
      </c>
      <c r="Y248" s="2513" t="s">
        <v>94</v>
      </c>
      <c r="Z248" s="2513"/>
      <c r="AA248" s="2975" t="s">
        <v>2741</v>
      </c>
      <c r="AB248" s="4305" t="s">
        <v>2742</v>
      </c>
      <c r="AC248" s="2976"/>
      <c r="AD248" s="2528">
        <v>45748</v>
      </c>
      <c r="AE248" s="3920">
        <v>42917</v>
      </c>
      <c r="AF248" s="2530" t="s">
        <v>364</v>
      </c>
      <c r="AG248" s="2531">
        <v>42917</v>
      </c>
      <c r="AH248" s="2531">
        <v>42950</v>
      </c>
      <c r="AI248" s="2531">
        <v>43006</v>
      </c>
      <c r="AJ248" s="3009" t="s">
        <v>2743</v>
      </c>
      <c r="AK248" s="2533" t="s">
        <v>2744</v>
      </c>
      <c r="AL248" s="7192">
        <v>43800</v>
      </c>
      <c r="AM248" s="7193" t="s">
        <v>2745</v>
      </c>
      <c r="AN248" s="2531">
        <v>43800</v>
      </c>
      <c r="AO248" s="2531">
        <v>43507</v>
      </c>
      <c r="AP248" s="2531">
        <v>43549</v>
      </c>
      <c r="AQ248" s="2532" t="s">
        <v>2746</v>
      </c>
      <c r="AR248" s="2534" t="s">
        <v>2747</v>
      </c>
      <c r="AS248" s="2535" t="s">
        <v>873</v>
      </c>
      <c r="AT248" s="2516" t="s">
        <v>2748</v>
      </c>
      <c r="AU248" s="2535">
        <v>44378</v>
      </c>
      <c r="AV248" s="2535">
        <v>44456</v>
      </c>
      <c r="AW248" s="2535">
        <v>44500</v>
      </c>
      <c r="AX248" s="2516" t="s">
        <v>2749</v>
      </c>
      <c r="AY248" s="2536"/>
      <c r="AZ248" s="2535"/>
      <c r="BA248" s="2516"/>
      <c r="BB248" s="2535"/>
      <c r="BC248" s="2535"/>
      <c r="BD248" s="2535"/>
      <c r="BE248" s="2516"/>
      <c r="BF248" s="2516"/>
      <c r="BG248" s="4164" t="s">
        <v>2750</v>
      </c>
      <c r="BH248" s="2531" t="s">
        <v>4360</v>
      </c>
      <c r="BI248" s="2538" t="s">
        <v>4361</v>
      </c>
      <c r="BJ248" s="4164" t="s">
        <v>984</v>
      </c>
      <c r="BK248" s="2531">
        <v>46113</v>
      </c>
      <c r="BL248" s="2538"/>
      <c r="BM248" s="4164" t="s">
        <v>1652</v>
      </c>
      <c r="BN248" s="2531">
        <v>46478</v>
      </c>
      <c r="BO248" s="2538"/>
      <c r="BP248" s="2513" t="s">
        <v>4362</v>
      </c>
      <c r="BQ248" s="4113" t="s">
        <v>417</v>
      </c>
      <c r="BR248" s="2513" t="s">
        <v>2753</v>
      </c>
      <c r="BS248" s="2513"/>
      <c r="BT248" s="2540">
        <v>45674</v>
      </c>
      <c r="BU248" s="2540">
        <v>45790</v>
      </c>
      <c r="BV248" s="2532" t="s">
        <v>116</v>
      </c>
      <c r="BW248" s="2540">
        <v>45632</v>
      </c>
      <c r="BX248" s="2540">
        <v>45790</v>
      </c>
      <c r="BY248" s="2532" t="s">
        <v>116</v>
      </c>
      <c r="BZ248" s="2540">
        <v>45790</v>
      </c>
      <c r="CA248" s="2540" t="s">
        <v>4363</v>
      </c>
      <c r="CB248" s="1409"/>
      <c r="CC248" s="540" t="s">
        <v>579</v>
      </c>
      <c r="CD248" s="12"/>
      <c r="CE248" s="12"/>
      <c r="CF248" s="12"/>
      <c r="CG248" s="18"/>
    </row>
    <row r="249" spans="1:85" ht="45" customHeight="1" x14ac:dyDescent="0.2">
      <c r="A249" s="2150" t="s">
        <v>2754</v>
      </c>
      <c r="B249" s="3306"/>
      <c r="C249" s="2151" t="s">
        <v>2755</v>
      </c>
      <c r="D249" s="2152" t="s">
        <v>948</v>
      </c>
      <c r="E249" s="3228">
        <v>2100</v>
      </c>
      <c r="F249" s="2155">
        <v>2023</v>
      </c>
      <c r="G249" s="2155">
        <v>2041</v>
      </c>
      <c r="H249" s="2154" t="s">
        <v>89</v>
      </c>
      <c r="I249" s="2155" t="s">
        <v>194</v>
      </c>
      <c r="J249" s="2156">
        <v>41108</v>
      </c>
      <c r="K249" s="2156"/>
      <c r="L249" s="1388"/>
      <c r="M249" s="2003"/>
      <c r="N249" s="1388"/>
      <c r="O249" s="2520"/>
      <c r="P249" s="2156">
        <v>45712</v>
      </c>
      <c r="Q249" s="2158">
        <v>45838</v>
      </c>
      <c r="R249" s="2159"/>
      <c r="S249" s="2159"/>
      <c r="T249" s="2159"/>
      <c r="U249" s="3799"/>
      <c r="V249" s="2161"/>
      <c r="W249" s="2162" t="str">
        <f t="shared" si="12"/>
        <v>Yes</v>
      </c>
      <c r="X249" s="2163" t="s">
        <v>93</v>
      </c>
      <c r="Y249" s="2151" t="s">
        <v>94</v>
      </c>
      <c r="Z249" s="2151"/>
      <c r="AA249" s="2924" t="s">
        <v>950</v>
      </c>
      <c r="AB249" s="2924" t="s">
        <v>951</v>
      </c>
      <c r="AC249" s="4110"/>
      <c r="AD249" s="2165" t="s">
        <v>952</v>
      </c>
      <c r="AE249" s="3535" t="s">
        <v>953</v>
      </c>
      <c r="AF249" s="2167" t="s">
        <v>954</v>
      </c>
      <c r="AG249" s="2168">
        <v>43678</v>
      </c>
      <c r="AH249" s="2168">
        <v>43787</v>
      </c>
      <c r="AI249" s="2168">
        <v>43875</v>
      </c>
      <c r="AJ249" s="3011" t="s">
        <v>955</v>
      </c>
      <c r="AK249" s="2533"/>
      <c r="AL249" s="7160">
        <v>44896</v>
      </c>
      <c r="AM249" s="7161" t="s">
        <v>956</v>
      </c>
      <c r="AN249" s="2168">
        <v>44896</v>
      </c>
      <c r="AO249" s="2168">
        <v>44896</v>
      </c>
      <c r="AP249" s="2168">
        <v>44981</v>
      </c>
      <c r="AQ249" s="2155" t="s">
        <v>957</v>
      </c>
      <c r="AR249" s="2534"/>
      <c r="AS249" s="2171">
        <v>45139</v>
      </c>
      <c r="AT249" s="2154" t="s">
        <v>958</v>
      </c>
      <c r="AU249" s="2171">
        <v>45139</v>
      </c>
      <c r="AV249" s="2171">
        <v>45139</v>
      </c>
      <c r="AW249" s="2171">
        <v>45199</v>
      </c>
      <c r="AX249" s="2154"/>
      <c r="AY249" s="2536"/>
      <c r="AZ249" s="2171"/>
      <c r="BA249" s="2154"/>
      <c r="BB249" s="2171"/>
      <c r="BC249" s="2171"/>
      <c r="BD249" s="2171"/>
      <c r="BE249" s="2154"/>
      <c r="BF249" s="2516"/>
      <c r="BG249" s="4159">
        <v>45689</v>
      </c>
      <c r="BH249" s="2168">
        <v>45689</v>
      </c>
      <c r="BI249" s="2184">
        <v>45712</v>
      </c>
      <c r="BJ249" s="4159">
        <v>45809</v>
      </c>
      <c r="BK249" s="2168">
        <v>45809</v>
      </c>
      <c r="BL249" s="2184">
        <v>45838</v>
      </c>
      <c r="BM249" s="4159">
        <v>46357</v>
      </c>
      <c r="BN249" s="2168">
        <v>46357</v>
      </c>
      <c r="BO249" s="2184"/>
      <c r="BP249" s="5360" t="s">
        <v>959</v>
      </c>
      <c r="BQ249" s="5382" t="s">
        <v>960</v>
      </c>
      <c r="BR249" s="2550"/>
      <c r="BS249" s="629" t="s">
        <v>961</v>
      </c>
      <c r="BT249" s="2177">
        <v>45695</v>
      </c>
      <c r="BU249" s="2177">
        <v>45420</v>
      </c>
      <c r="BV249" s="2155" t="s">
        <v>116</v>
      </c>
      <c r="BW249" s="2177">
        <v>45790</v>
      </c>
      <c r="BX249" s="2177">
        <v>45420</v>
      </c>
      <c r="BY249" s="2155" t="s">
        <v>116</v>
      </c>
      <c r="BZ249" s="2177">
        <v>45721</v>
      </c>
      <c r="CA249" s="2177" t="s">
        <v>962</v>
      </c>
      <c r="CB249" s="1409"/>
      <c r="CC249" s="540" t="s">
        <v>579</v>
      </c>
      <c r="CD249" s="12"/>
      <c r="CE249" s="12"/>
      <c r="CF249" s="12"/>
      <c r="CG249" s="18"/>
    </row>
    <row r="250" spans="1:85" ht="45" customHeight="1" x14ac:dyDescent="0.2">
      <c r="A250" s="4944" t="s">
        <v>2756</v>
      </c>
      <c r="B250" s="4961"/>
      <c r="C250" s="1703" t="s">
        <v>2757</v>
      </c>
      <c r="D250" s="4436" t="s">
        <v>2758</v>
      </c>
      <c r="E250" s="4437">
        <v>2016</v>
      </c>
      <c r="F250" s="4438" t="s">
        <v>2759</v>
      </c>
      <c r="G250" s="4438" t="s">
        <v>2760</v>
      </c>
      <c r="H250" s="4360" t="s">
        <v>89</v>
      </c>
      <c r="I250" s="4400" t="s">
        <v>89</v>
      </c>
      <c r="J250" s="4415">
        <v>45491</v>
      </c>
      <c r="K250" s="4439">
        <v>41226</v>
      </c>
      <c r="L250" s="4439" t="s">
        <v>90</v>
      </c>
      <c r="M250" s="4440" t="s">
        <v>169</v>
      </c>
      <c r="N250" s="4439"/>
      <c r="O250" s="4439"/>
      <c r="P250" s="4415">
        <v>43395</v>
      </c>
      <c r="Q250" s="4397">
        <v>43493</v>
      </c>
      <c r="R250" s="2267">
        <v>45419</v>
      </c>
      <c r="S250" s="2267"/>
      <c r="T250" s="2267"/>
      <c r="U250" s="4441"/>
      <c r="V250" s="4442"/>
      <c r="W250" s="4443" t="str">
        <f t="shared" si="12"/>
        <v>Yes</v>
      </c>
      <c r="X250" s="4444" t="s">
        <v>93</v>
      </c>
      <c r="Y250" s="1703" t="s">
        <v>94</v>
      </c>
      <c r="Z250" s="1703"/>
      <c r="AA250" s="4632" t="s">
        <v>2761</v>
      </c>
      <c r="AB250" s="4639" t="s">
        <v>2762</v>
      </c>
      <c r="AC250" s="4445" t="s">
        <v>2763</v>
      </c>
      <c r="AD250" s="4446">
        <v>43132</v>
      </c>
      <c r="AE250" s="4447" t="s">
        <v>2764</v>
      </c>
      <c r="AF250" s="4448" t="s">
        <v>2765</v>
      </c>
      <c r="AG250" s="4449">
        <v>43132</v>
      </c>
      <c r="AH250" s="4449"/>
      <c r="AI250" s="4449"/>
      <c r="AJ250" s="4450"/>
      <c r="AK250" s="4451"/>
      <c r="AL250" s="4452"/>
      <c r="AM250" s="4448"/>
      <c r="AN250" s="4449"/>
      <c r="AO250" s="4449"/>
      <c r="AP250" s="4449"/>
      <c r="AQ250" s="4413"/>
      <c r="AR250" s="4453"/>
      <c r="AS250" s="4452"/>
      <c r="AT250" s="4360"/>
      <c r="AU250" s="4452"/>
      <c r="AV250" s="4452"/>
      <c r="AW250" s="4452"/>
      <c r="AX250" s="4360"/>
      <c r="AY250" s="4454"/>
      <c r="AZ250" s="4452"/>
      <c r="BA250" s="4360"/>
      <c r="BB250" s="4452"/>
      <c r="BC250" s="4452"/>
      <c r="BD250" s="4452"/>
      <c r="BE250" s="4360"/>
      <c r="BF250" s="4360"/>
      <c r="BG250" s="4455" t="s">
        <v>2766</v>
      </c>
      <c r="BH250" s="4449">
        <v>43405</v>
      </c>
      <c r="BI250" s="2277">
        <v>43395</v>
      </c>
      <c r="BJ250" s="4455">
        <v>43497</v>
      </c>
      <c r="BK250" s="4449">
        <v>43497</v>
      </c>
      <c r="BL250" s="2277">
        <v>43493</v>
      </c>
      <c r="BM250" s="4455">
        <v>43709</v>
      </c>
      <c r="BN250" s="4449">
        <v>43709</v>
      </c>
      <c r="BO250" s="2277">
        <v>45491</v>
      </c>
      <c r="BP250" s="1703" t="s">
        <v>2767</v>
      </c>
      <c r="BQ250" s="4183"/>
      <c r="BR250" s="1703"/>
      <c r="BS250" s="1703"/>
      <c r="BT250" s="4435">
        <v>43871</v>
      </c>
      <c r="BU250" s="4435"/>
      <c r="BV250" s="4413" t="s">
        <v>116</v>
      </c>
      <c r="BW250" s="4435"/>
      <c r="BX250" s="4435"/>
      <c r="BY250" s="4413"/>
      <c r="BZ250" s="4435"/>
      <c r="CA250" s="4435" t="s">
        <v>2768</v>
      </c>
      <c r="CB250" s="2177"/>
      <c r="CC250" s="2151" t="s">
        <v>2769</v>
      </c>
      <c r="CD250" s="12"/>
      <c r="CE250" s="12"/>
      <c r="CF250" s="12"/>
      <c r="CG250" s="18"/>
    </row>
    <row r="251" spans="1:85" ht="45" customHeight="1" x14ac:dyDescent="0.2">
      <c r="A251" s="2150" t="s">
        <v>2770</v>
      </c>
      <c r="B251" s="3306"/>
      <c r="C251" s="2151" t="s">
        <v>2771</v>
      </c>
      <c r="D251" s="2152" t="s">
        <v>2772</v>
      </c>
      <c r="E251" s="7162">
        <v>2331</v>
      </c>
      <c r="F251" s="2155">
        <v>2023</v>
      </c>
      <c r="G251" s="2155">
        <v>2041</v>
      </c>
      <c r="H251" s="2154" t="s">
        <v>89</v>
      </c>
      <c r="I251" s="2181" t="s">
        <v>89</v>
      </c>
      <c r="J251" s="2157">
        <v>43773</v>
      </c>
      <c r="K251" s="2157"/>
      <c r="L251" s="2157"/>
      <c r="M251" s="2182"/>
      <c r="N251" s="2157"/>
      <c r="O251" s="2157"/>
      <c r="P251" s="2156">
        <v>45603</v>
      </c>
      <c r="Q251" s="2158">
        <v>45786</v>
      </c>
      <c r="R251" s="2159"/>
      <c r="S251" s="2159"/>
      <c r="T251" s="2159"/>
      <c r="U251" s="4320" t="s">
        <v>2773</v>
      </c>
      <c r="V251" s="2161" t="s">
        <v>2774</v>
      </c>
      <c r="W251" s="2162" t="str">
        <f t="shared" si="12"/>
        <v>Yes</v>
      </c>
      <c r="X251" s="2163" t="s">
        <v>93</v>
      </c>
      <c r="Y251" s="2151" t="s">
        <v>94</v>
      </c>
      <c r="Z251" s="2151"/>
      <c r="AA251" s="5138" t="s">
        <v>2775</v>
      </c>
      <c r="AB251" s="5159" t="s">
        <v>2776</v>
      </c>
      <c r="AC251" s="2929"/>
      <c r="AD251" s="2165">
        <v>45444</v>
      </c>
      <c r="AE251" s="3535" t="s">
        <v>2777</v>
      </c>
      <c r="AF251" s="2167" t="s">
        <v>98</v>
      </c>
      <c r="AG251" s="2168">
        <v>45231</v>
      </c>
      <c r="AH251" s="2168">
        <v>45231</v>
      </c>
      <c r="AI251" s="2168">
        <v>45292</v>
      </c>
      <c r="AJ251" s="3011" t="s">
        <v>2778</v>
      </c>
      <c r="AK251" s="2169"/>
      <c r="AL251" s="2171"/>
      <c r="AM251" s="2167"/>
      <c r="AN251" s="2168"/>
      <c r="AO251" s="2168"/>
      <c r="AP251" s="2168"/>
      <c r="AQ251" s="2155"/>
      <c r="AR251" s="2170"/>
      <c r="AS251" s="2171"/>
      <c r="AT251" s="2154"/>
      <c r="AU251" s="2171"/>
      <c r="AV251" s="2171"/>
      <c r="AW251" s="2171"/>
      <c r="AX251" s="2154"/>
      <c r="AY251" s="2172"/>
      <c r="AZ251" s="2171"/>
      <c r="BA251" s="2154"/>
      <c r="BB251" s="2171"/>
      <c r="BC251" s="2171"/>
      <c r="BD251" s="2171"/>
      <c r="BE251" s="2154"/>
      <c r="BF251" s="2154"/>
      <c r="BG251" s="4159">
        <v>45597</v>
      </c>
      <c r="BH251" s="2168">
        <v>45597</v>
      </c>
      <c r="BI251" s="2184">
        <v>45603</v>
      </c>
      <c r="BJ251" s="4159">
        <v>45689</v>
      </c>
      <c r="BK251" s="2168">
        <v>45689</v>
      </c>
      <c r="BL251" s="2184">
        <v>45786</v>
      </c>
      <c r="BM251" s="4159" t="s">
        <v>2779</v>
      </c>
      <c r="BN251" s="2168">
        <v>45931</v>
      </c>
      <c r="BO251" s="2184"/>
      <c r="BP251" s="2151" t="s">
        <v>4623</v>
      </c>
      <c r="BQ251" s="2990" t="s">
        <v>2781</v>
      </c>
      <c r="BR251" s="2301" t="s">
        <v>2782</v>
      </c>
      <c r="BS251" s="2151"/>
      <c r="BT251" s="2177">
        <v>45790</v>
      </c>
      <c r="BU251" s="2177">
        <v>45595</v>
      </c>
      <c r="BV251" s="2155" t="s">
        <v>116</v>
      </c>
      <c r="BW251" s="2177">
        <v>45790</v>
      </c>
      <c r="BX251" s="2177">
        <v>45687</v>
      </c>
      <c r="BY251" s="2155" t="s">
        <v>116</v>
      </c>
      <c r="BZ251" s="2177">
        <v>45595</v>
      </c>
      <c r="CA251" s="2177" t="s">
        <v>674</v>
      </c>
      <c r="CB251" s="1409"/>
      <c r="CC251" s="540"/>
      <c r="CD251" s="12"/>
      <c r="CE251" s="12"/>
      <c r="CF251" s="12"/>
      <c r="CG251" s="18"/>
    </row>
    <row r="252" spans="1:85" ht="45" customHeight="1" x14ac:dyDescent="0.2">
      <c r="A252" s="3686" t="s">
        <v>2783</v>
      </c>
      <c r="B252" s="3687"/>
      <c r="C252" s="3688" t="s">
        <v>2784</v>
      </c>
      <c r="D252" s="3689" t="s">
        <v>2785</v>
      </c>
      <c r="E252" s="3690" t="s">
        <v>193</v>
      </c>
      <c r="F252" s="3691"/>
      <c r="G252" s="3691"/>
      <c r="H252" s="3692" t="s">
        <v>89</v>
      </c>
      <c r="I252" s="3693" t="s">
        <v>89</v>
      </c>
      <c r="J252" s="3694">
        <v>43174</v>
      </c>
      <c r="K252" s="3694"/>
      <c r="L252" s="3694"/>
      <c r="M252" s="3866"/>
      <c r="N252" s="3694"/>
      <c r="O252" s="3694"/>
      <c r="P252" s="3696"/>
      <c r="Q252" s="3697"/>
      <c r="R252" s="3698"/>
      <c r="S252" s="3698"/>
      <c r="T252" s="3698"/>
      <c r="U252" s="3794"/>
      <c r="V252" s="3699"/>
      <c r="W252" s="3700" t="str">
        <f t="shared" si="12"/>
        <v>Yes</v>
      </c>
      <c r="X252" s="3701" t="s">
        <v>93</v>
      </c>
      <c r="Y252" s="3688" t="s">
        <v>94</v>
      </c>
      <c r="Z252" s="3688"/>
      <c r="AA252" s="3872" t="s">
        <v>2786</v>
      </c>
      <c r="AB252" s="3871" t="s">
        <v>2787</v>
      </c>
      <c r="AC252" s="3719"/>
      <c r="AD252" s="3704">
        <v>45717</v>
      </c>
      <c r="AE252" s="4145" t="s">
        <v>2788</v>
      </c>
      <c r="AF252" s="3705" t="s">
        <v>641</v>
      </c>
      <c r="AG252" s="3706">
        <v>46419</v>
      </c>
      <c r="AH252" s="3706"/>
      <c r="AI252" s="3706"/>
      <c r="AJ252" s="3713"/>
      <c r="AK252" s="3707"/>
      <c r="AL252" s="4149"/>
      <c r="AM252" s="3721"/>
      <c r="AN252" s="3722"/>
      <c r="AO252" s="3722"/>
      <c r="AP252" s="3722"/>
      <c r="AQ252" s="4155"/>
      <c r="AR252" s="5258"/>
      <c r="AS252" s="5269"/>
      <c r="AT252" s="5283"/>
      <c r="AU252" s="5269"/>
      <c r="AV252" s="5269"/>
      <c r="AW252" s="5269"/>
      <c r="AX252" s="5283"/>
      <c r="AY252" s="5308"/>
      <c r="AZ252" s="5269"/>
      <c r="BA252" s="5283"/>
      <c r="BB252" s="5269"/>
      <c r="BC252" s="5269"/>
      <c r="BD252" s="5269"/>
      <c r="BE252" s="5283"/>
      <c r="BF252" s="5283"/>
      <c r="BG252" s="4089" t="s">
        <v>2789</v>
      </c>
      <c r="BH252" s="3706">
        <v>46784</v>
      </c>
      <c r="BI252" s="3711"/>
      <c r="BJ252" s="4089" t="s">
        <v>2790</v>
      </c>
      <c r="BK252" s="3706">
        <v>47058</v>
      </c>
      <c r="BL252" s="3711"/>
      <c r="BM252" s="4089" t="s">
        <v>2791</v>
      </c>
      <c r="BN252" s="3706">
        <v>47150</v>
      </c>
      <c r="BO252" s="3711"/>
      <c r="BP252" s="3688" t="e" vm="2">
        <v>#VALUE!</v>
      </c>
      <c r="BQ252" s="4182" t="s">
        <v>355</v>
      </c>
      <c r="BR252" s="3712"/>
      <c r="BS252" s="3688"/>
      <c r="BT252" s="3716">
        <v>45399</v>
      </c>
      <c r="BU252" s="3716">
        <v>45790</v>
      </c>
      <c r="BV252" s="3695" t="s">
        <v>116</v>
      </c>
      <c r="BW252" s="3716">
        <v>45149</v>
      </c>
      <c r="BX252" s="3716">
        <v>45790</v>
      </c>
      <c r="BY252" s="3695" t="s">
        <v>116</v>
      </c>
      <c r="BZ252" s="3716">
        <v>45790</v>
      </c>
      <c r="CA252" s="3716" t="s">
        <v>104</v>
      </c>
      <c r="CB252" s="1409"/>
      <c r="CC252" s="540"/>
      <c r="CD252" s="12"/>
      <c r="CE252" s="12"/>
      <c r="CF252" s="12"/>
      <c r="CG252" s="18"/>
    </row>
    <row r="253" spans="1:85" ht="45" customHeight="1" x14ac:dyDescent="0.2">
      <c r="A253" s="3686" t="s">
        <v>2792</v>
      </c>
      <c r="B253" s="3687"/>
      <c r="C253" s="3688" t="s">
        <v>2793</v>
      </c>
      <c r="D253" s="3689" t="s">
        <v>121</v>
      </c>
      <c r="E253" s="3690" t="s">
        <v>226</v>
      </c>
      <c r="F253" s="3691"/>
      <c r="G253" s="3691"/>
      <c r="H253" s="3692"/>
      <c r="I253" s="3693"/>
      <c r="J253" s="3694">
        <v>43244</v>
      </c>
      <c r="K253" s="3694"/>
      <c r="L253" s="3694"/>
      <c r="M253" s="3866"/>
      <c r="N253" s="3694"/>
      <c r="O253" s="3694"/>
      <c r="P253" s="3696"/>
      <c r="Q253" s="3697"/>
      <c r="R253" s="3698"/>
      <c r="S253" s="3698"/>
      <c r="T253" s="3698"/>
      <c r="U253" s="3794"/>
      <c r="V253" s="3699"/>
      <c r="W253" s="3700" t="str">
        <f t="shared" si="12"/>
        <v>Yes</v>
      </c>
      <c r="X253" s="3701" t="s">
        <v>93</v>
      </c>
      <c r="Y253" s="3688" t="s">
        <v>94</v>
      </c>
      <c r="Z253" s="3688"/>
      <c r="AA253" s="3871" t="s">
        <v>2794</v>
      </c>
      <c r="AB253" s="4304" t="s">
        <v>2794</v>
      </c>
      <c r="AC253" s="3719"/>
      <c r="AD253" s="3704">
        <v>45717</v>
      </c>
      <c r="AE253" s="4145">
        <v>46204</v>
      </c>
      <c r="AF253" s="3705" t="s">
        <v>2795</v>
      </c>
      <c r="AG253" s="3706">
        <v>46204</v>
      </c>
      <c r="AH253" s="3706"/>
      <c r="AI253" s="3706"/>
      <c r="AJ253" s="3713"/>
      <c r="AK253" s="3707"/>
      <c r="AL253" s="3909"/>
      <c r="AM253" s="3714"/>
      <c r="AN253" s="3706"/>
      <c r="AO253" s="3706"/>
      <c r="AP253" s="3706"/>
      <c r="AQ253" s="3695"/>
      <c r="AR253" s="3708"/>
      <c r="AS253" s="3709"/>
      <c r="AT253" s="3692"/>
      <c r="AU253" s="3709"/>
      <c r="AV253" s="3709"/>
      <c r="AW253" s="3709"/>
      <c r="AX253" s="3692"/>
      <c r="AY253" s="3710"/>
      <c r="AZ253" s="3709"/>
      <c r="BA253" s="3692"/>
      <c r="BB253" s="3709"/>
      <c r="BC253" s="3709"/>
      <c r="BD253" s="3709"/>
      <c r="BE253" s="3692"/>
      <c r="BF253" s="3692"/>
      <c r="BG253" s="4089">
        <v>46357</v>
      </c>
      <c r="BH253" s="3706">
        <v>46357</v>
      </c>
      <c r="BI253" s="3711"/>
      <c r="BJ253" s="4089">
        <v>46631</v>
      </c>
      <c r="BK253" s="3706">
        <v>46631</v>
      </c>
      <c r="BL253" s="3711"/>
      <c r="BM253" s="4089">
        <v>46813</v>
      </c>
      <c r="BN253" s="3706">
        <v>46813</v>
      </c>
      <c r="BO253" s="3711"/>
      <c r="BP253" s="3688" t="s">
        <v>2796</v>
      </c>
      <c r="BQ253" s="4182" t="s">
        <v>355</v>
      </c>
      <c r="BR253" s="3712"/>
      <c r="BS253" s="3688"/>
      <c r="BT253" s="3716">
        <v>45594</v>
      </c>
      <c r="BU253" s="3716">
        <v>45790</v>
      </c>
      <c r="BV253" s="3695" t="s">
        <v>116</v>
      </c>
      <c r="BW253" s="3716">
        <v>45687</v>
      </c>
      <c r="BX253" s="3716">
        <v>45790</v>
      </c>
      <c r="BY253" s="3695" t="s">
        <v>116</v>
      </c>
      <c r="BZ253" s="3716">
        <v>45790</v>
      </c>
      <c r="CA253" s="3716" t="s">
        <v>104</v>
      </c>
      <c r="CB253" s="1409"/>
      <c r="CC253" s="540"/>
      <c r="CD253" s="12"/>
      <c r="CE253" s="12"/>
      <c r="CF253" s="12"/>
      <c r="CG253" s="18"/>
    </row>
    <row r="254" spans="1:85" ht="45" customHeight="1" x14ac:dyDescent="0.2">
      <c r="A254" s="3686" t="s">
        <v>2797</v>
      </c>
      <c r="B254" s="3687"/>
      <c r="C254" s="3688" t="s">
        <v>2798</v>
      </c>
      <c r="D254" s="3689" t="s">
        <v>2799</v>
      </c>
      <c r="E254" s="3690"/>
      <c r="F254" s="3691"/>
      <c r="G254" s="3691"/>
      <c r="H254" s="3692" t="s">
        <v>89</v>
      </c>
      <c r="I254" s="3693" t="s">
        <v>89</v>
      </c>
      <c r="J254" s="3694">
        <v>42765</v>
      </c>
      <c r="K254" s="3694"/>
      <c r="L254" s="1389"/>
      <c r="M254" s="2002"/>
      <c r="N254" s="1389"/>
      <c r="O254" s="3694"/>
      <c r="P254" s="3696"/>
      <c r="Q254" s="3697"/>
      <c r="R254" s="3698"/>
      <c r="S254" s="3698"/>
      <c r="T254" s="3698"/>
      <c r="U254" s="3794"/>
      <c r="V254" s="3699"/>
      <c r="W254" s="3700" t="str">
        <f t="shared" si="12"/>
        <v>Yes</v>
      </c>
      <c r="X254" s="3701" t="s">
        <v>93</v>
      </c>
      <c r="Y254" s="3688" t="s">
        <v>94</v>
      </c>
      <c r="Z254" s="3688"/>
      <c r="AA254" s="4302" t="s">
        <v>2800</v>
      </c>
      <c r="AB254" s="4303" t="s">
        <v>2801</v>
      </c>
      <c r="AC254" s="3719"/>
      <c r="AD254" s="3704">
        <v>45689</v>
      </c>
      <c r="AE254" s="4145" t="s">
        <v>2719</v>
      </c>
      <c r="AF254" s="3705" t="s">
        <v>2802</v>
      </c>
      <c r="AG254" s="3706">
        <v>45748</v>
      </c>
      <c r="AH254" s="3706"/>
      <c r="AI254" s="3706"/>
      <c r="AJ254" s="3713"/>
      <c r="AK254" s="3707"/>
      <c r="AL254" s="3909" t="s">
        <v>2803</v>
      </c>
      <c r="AM254" s="3714" t="s">
        <v>2804</v>
      </c>
      <c r="AN254" s="3706">
        <v>46143</v>
      </c>
      <c r="AO254" s="3706"/>
      <c r="AP254" s="3706"/>
      <c r="AQ254" s="3695"/>
      <c r="AR254" s="3708"/>
      <c r="AS254" s="3709"/>
      <c r="AT254" s="3692"/>
      <c r="AU254" s="3709"/>
      <c r="AV254" s="3709"/>
      <c r="AW254" s="3709"/>
      <c r="AX254" s="3692"/>
      <c r="AY254" s="3710"/>
      <c r="AZ254" s="3709"/>
      <c r="BA254" s="3692"/>
      <c r="BB254" s="3709"/>
      <c r="BC254" s="3709"/>
      <c r="BD254" s="3709"/>
      <c r="BE254" s="3692"/>
      <c r="BF254" s="3692"/>
      <c r="BG254" s="4089" t="s">
        <v>2805</v>
      </c>
      <c r="BH254" s="3706">
        <v>46447</v>
      </c>
      <c r="BI254" s="3711"/>
      <c r="BJ254" s="4089">
        <v>46692</v>
      </c>
      <c r="BK254" s="3706">
        <v>46692</v>
      </c>
      <c r="BL254" s="3711"/>
      <c r="BM254" s="4089">
        <v>46905</v>
      </c>
      <c r="BN254" s="3706">
        <v>46905</v>
      </c>
      <c r="BO254" s="3711"/>
      <c r="BP254" s="3688" t="s">
        <v>2806</v>
      </c>
      <c r="BQ254" s="4182" t="s">
        <v>132</v>
      </c>
      <c r="BR254" s="3688" t="s">
        <v>2807</v>
      </c>
      <c r="BS254" s="540"/>
      <c r="BT254" s="3716">
        <v>45575</v>
      </c>
      <c r="BU254" s="3716">
        <v>45790</v>
      </c>
      <c r="BV254" s="3695" t="s">
        <v>116</v>
      </c>
      <c r="BW254" s="3716">
        <v>45575</v>
      </c>
      <c r="BX254" s="3716">
        <v>45790</v>
      </c>
      <c r="BY254" s="3695" t="s">
        <v>116</v>
      </c>
      <c r="BZ254" s="3716">
        <v>45440</v>
      </c>
      <c r="CA254" s="3716" t="s">
        <v>104</v>
      </c>
      <c r="CB254" s="1409"/>
      <c r="CC254" s="540" t="s">
        <v>105</v>
      </c>
      <c r="CD254" s="12"/>
      <c r="CE254" s="12"/>
      <c r="CF254" s="12"/>
      <c r="CG254" s="18"/>
    </row>
    <row r="255" spans="1:85" ht="45" customHeight="1" x14ac:dyDescent="0.2">
      <c r="A255" s="3738" t="s">
        <v>2808</v>
      </c>
      <c r="B255" s="3739"/>
      <c r="C255" s="3740" t="s">
        <v>2809</v>
      </c>
      <c r="D255" s="3689" t="s">
        <v>2810</v>
      </c>
      <c r="E255" s="3690" t="s">
        <v>226</v>
      </c>
      <c r="F255" s="3695"/>
      <c r="G255" s="3691"/>
      <c r="H255" s="3692" t="s">
        <v>89</v>
      </c>
      <c r="I255" s="3692" t="s">
        <v>89</v>
      </c>
      <c r="J255" s="3694">
        <v>41823</v>
      </c>
      <c r="K255" s="3694"/>
      <c r="L255" s="1389"/>
      <c r="M255" s="2002"/>
      <c r="N255" s="1389"/>
      <c r="O255" s="3694"/>
      <c r="P255" s="3696"/>
      <c r="Q255" s="3697"/>
      <c r="R255" s="3698"/>
      <c r="S255" s="3698"/>
      <c r="T255" s="3698"/>
      <c r="U255" s="3794">
        <v>43647</v>
      </c>
      <c r="V255" s="3727" t="s">
        <v>1577</v>
      </c>
      <c r="W255" s="3700" t="str">
        <f t="shared" si="12"/>
        <v>Yes</v>
      </c>
      <c r="X255" s="3701" t="s">
        <v>93</v>
      </c>
      <c r="Y255" s="3688" t="s">
        <v>94</v>
      </c>
      <c r="Z255" s="3695"/>
      <c r="AA255" s="4131" t="s">
        <v>2811</v>
      </c>
      <c r="AB255" s="4302" t="s">
        <v>2812</v>
      </c>
      <c r="AC255" s="3719"/>
      <c r="AD255" s="3704">
        <v>45717</v>
      </c>
      <c r="AE255" s="4211" t="s">
        <v>2813</v>
      </c>
      <c r="AF255" s="4124" t="s">
        <v>2814</v>
      </c>
      <c r="AG255" s="3706">
        <v>45962</v>
      </c>
      <c r="AH255" s="3706"/>
      <c r="AI255" s="3706"/>
      <c r="AJ255" s="3713"/>
      <c r="AK255" s="3707"/>
      <c r="AL255" s="4151"/>
      <c r="AM255" s="3714"/>
      <c r="AN255" s="3706"/>
      <c r="AO255" s="3706"/>
      <c r="AP255" s="3706"/>
      <c r="AQ255" s="3695"/>
      <c r="AR255" s="3708"/>
      <c r="AS255" s="3709"/>
      <c r="AT255" s="3692"/>
      <c r="AU255" s="3709"/>
      <c r="AV255" s="3709"/>
      <c r="AW255" s="3709"/>
      <c r="AX255" s="3692"/>
      <c r="AY255" s="3710"/>
      <c r="AZ255" s="3709"/>
      <c r="BA255" s="3692"/>
      <c r="BB255" s="3709"/>
      <c r="BC255" s="3709"/>
      <c r="BD255" s="3709"/>
      <c r="BE255" s="3692"/>
      <c r="BF255" s="3692"/>
      <c r="BG255" s="4089" t="s">
        <v>2815</v>
      </c>
      <c r="BH255" s="3706">
        <v>46296</v>
      </c>
      <c r="BI255" s="3711"/>
      <c r="BJ255" s="4089">
        <v>46600</v>
      </c>
      <c r="BK255" s="3706">
        <v>46600</v>
      </c>
      <c r="BL255" s="3711"/>
      <c r="BM255" s="4089">
        <v>46997</v>
      </c>
      <c r="BN255" s="3706">
        <v>46997</v>
      </c>
      <c r="BO255" s="3711"/>
      <c r="BP255" s="3741" t="s">
        <v>2816</v>
      </c>
      <c r="BQ255" s="4196" t="s">
        <v>2817</v>
      </c>
      <c r="BR255" s="3741"/>
      <c r="BS255" s="633"/>
      <c r="BT255" s="3716">
        <v>45632</v>
      </c>
      <c r="BU255" s="3716">
        <v>45790</v>
      </c>
      <c r="BV255" s="3695" t="s">
        <v>116</v>
      </c>
      <c r="BW255" s="3716"/>
      <c r="BX255" s="3716">
        <v>45790</v>
      </c>
      <c r="BY255" s="3695" t="s">
        <v>116</v>
      </c>
      <c r="BZ255" s="3716"/>
      <c r="CA255" s="3716" t="s">
        <v>104</v>
      </c>
      <c r="CB255" s="1409"/>
      <c r="CC255" s="540" t="s">
        <v>105</v>
      </c>
      <c r="CD255" s="12"/>
      <c r="CE255" s="12"/>
      <c r="CF255" s="12"/>
      <c r="CG255" s="18"/>
    </row>
    <row r="256" spans="1:85" ht="45" customHeight="1" x14ac:dyDescent="0.2">
      <c r="A256" s="1412" t="s">
        <v>2818</v>
      </c>
      <c r="B256" s="3304"/>
      <c r="C256" s="1381" t="s">
        <v>2819</v>
      </c>
      <c r="D256" s="1380" t="s">
        <v>2820</v>
      </c>
      <c r="E256" s="7352">
        <v>2280</v>
      </c>
      <c r="F256" s="1385" t="s">
        <v>91</v>
      </c>
      <c r="G256" s="1385" t="s">
        <v>2182</v>
      </c>
      <c r="H256" s="1413" t="s">
        <v>89</v>
      </c>
      <c r="I256" s="1414" t="s">
        <v>89</v>
      </c>
      <c r="J256" s="1389">
        <v>41989</v>
      </c>
      <c r="K256" s="1389"/>
      <c r="L256" s="1389"/>
      <c r="M256" s="2002"/>
      <c r="N256" s="1389"/>
      <c r="O256" s="1389"/>
      <c r="P256" s="1388"/>
      <c r="Q256" s="1415"/>
      <c r="R256" s="1416"/>
      <c r="S256" s="1416"/>
      <c r="T256" s="1416"/>
      <c r="U256" s="3792"/>
      <c r="V256" s="1417"/>
      <c r="W256" s="1391" t="str">
        <f t="shared" si="12"/>
        <v>Yes</v>
      </c>
      <c r="X256" s="1392" t="s">
        <v>93</v>
      </c>
      <c r="Y256" s="108" t="s">
        <v>94</v>
      </c>
      <c r="Z256" s="1442"/>
      <c r="AA256" s="2966" t="s">
        <v>4364</v>
      </c>
      <c r="AB256" s="2966" t="s">
        <v>4365</v>
      </c>
      <c r="AC256" s="2967"/>
      <c r="AD256" s="1418">
        <v>45717</v>
      </c>
      <c r="AE256" s="1570">
        <v>44562</v>
      </c>
      <c r="AF256" s="1419" t="s">
        <v>142</v>
      </c>
      <c r="AG256" s="1396">
        <v>44562</v>
      </c>
      <c r="AH256" s="1397">
        <v>44708</v>
      </c>
      <c r="AI256" s="1397">
        <v>44748</v>
      </c>
      <c r="AJ256" s="3008" t="s">
        <v>2823</v>
      </c>
      <c r="AK256" s="1399"/>
      <c r="AL256" s="4658" t="s">
        <v>434</v>
      </c>
      <c r="AM256" s="4301" t="s">
        <v>4366</v>
      </c>
      <c r="AN256" s="1396">
        <v>45931</v>
      </c>
      <c r="AO256" s="1397"/>
      <c r="AP256" s="1397"/>
      <c r="AQ256" s="1398"/>
      <c r="AR256" s="1400"/>
      <c r="AS256" s="1420"/>
      <c r="AT256" s="1421"/>
      <c r="AU256" s="1422"/>
      <c r="AV256" s="1423"/>
      <c r="AW256" s="1423"/>
      <c r="AX256" s="1424"/>
      <c r="AY256" s="1425"/>
      <c r="AZ256" s="1420"/>
      <c r="BA256" s="1421"/>
      <c r="BB256" s="1422"/>
      <c r="BC256" s="1423"/>
      <c r="BD256" s="1423"/>
      <c r="BE256" s="1424"/>
      <c r="BF256" s="1424"/>
      <c r="BG256" s="4085">
        <v>46023</v>
      </c>
      <c r="BH256" s="1396">
        <v>46023</v>
      </c>
      <c r="BI256" s="1408"/>
      <c r="BJ256" s="4085">
        <v>46143</v>
      </c>
      <c r="BK256" s="1396">
        <v>46143</v>
      </c>
      <c r="BL256" s="1408"/>
      <c r="BM256" s="4085">
        <v>46357</v>
      </c>
      <c r="BN256" s="1396">
        <v>46357</v>
      </c>
      <c r="BO256" s="1408"/>
      <c r="BP256" s="5372" t="s">
        <v>4367</v>
      </c>
      <c r="BQ256" s="5372" t="s">
        <v>355</v>
      </c>
      <c r="BR256" s="631"/>
      <c r="BS256" s="631"/>
      <c r="BT256" s="1409">
        <v>45320</v>
      </c>
      <c r="BU256" s="1409">
        <v>45790</v>
      </c>
      <c r="BV256" s="1410" t="s">
        <v>116</v>
      </c>
      <c r="BW256" s="1409"/>
      <c r="BX256" s="1409">
        <v>45790</v>
      </c>
      <c r="BY256" s="1410" t="s">
        <v>116</v>
      </c>
      <c r="BZ256" s="1409">
        <v>45790</v>
      </c>
      <c r="CA256" s="1409" t="s">
        <v>262</v>
      </c>
      <c r="CB256" s="1409"/>
      <c r="CC256" s="540" t="s">
        <v>105</v>
      </c>
      <c r="CD256" s="12" t="s">
        <v>106</v>
      </c>
      <c r="CE256" s="12"/>
      <c r="CF256" s="12"/>
      <c r="CG256" s="18" t="s">
        <v>93</v>
      </c>
    </row>
    <row r="257" spans="1:85" ht="45" customHeight="1" x14ac:dyDescent="0.2">
      <c r="A257" s="4408" t="s">
        <v>2833</v>
      </c>
      <c r="B257" s="4409"/>
      <c r="C257" s="4410" t="s">
        <v>2834</v>
      </c>
      <c r="D257" s="4787" t="s">
        <v>2835</v>
      </c>
      <c r="E257" s="4603">
        <v>2284</v>
      </c>
      <c r="F257" s="4431">
        <v>2024</v>
      </c>
      <c r="G257" s="4411" t="s">
        <v>931</v>
      </c>
      <c r="H257" s="4412" t="s">
        <v>89</v>
      </c>
      <c r="I257" s="4794" t="s">
        <v>89</v>
      </c>
      <c r="J257" s="4414">
        <v>43284</v>
      </c>
      <c r="K257" s="4414"/>
      <c r="L257" s="4414"/>
      <c r="M257" s="4457"/>
      <c r="N257" s="4414"/>
      <c r="O257" s="4414"/>
      <c r="P257" s="4416">
        <v>45086</v>
      </c>
      <c r="Q257" s="4417">
        <v>45310</v>
      </c>
      <c r="R257" s="4418">
        <v>45888</v>
      </c>
      <c r="S257" s="4418"/>
      <c r="T257" s="4418"/>
      <c r="U257" s="4419"/>
      <c r="V257" s="4420"/>
      <c r="W257" s="4421" t="str">
        <f t="shared" si="12"/>
        <v>Yes</v>
      </c>
      <c r="X257" s="4422" t="s">
        <v>93</v>
      </c>
      <c r="Y257" s="4410" t="s">
        <v>94</v>
      </c>
      <c r="Z257" s="4458"/>
      <c r="AA257" s="4459" t="s">
        <v>2829</v>
      </c>
      <c r="AB257" s="4459" t="s">
        <v>2830</v>
      </c>
      <c r="AC257" s="4460"/>
      <c r="AD257" s="4423">
        <v>45717</v>
      </c>
      <c r="AE257" s="4424" t="s">
        <v>2296</v>
      </c>
      <c r="AF257" s="4425" t="s">
        <v>2836</v>
      </c>
      <c r="AG257" s="4426">
        <v>44287</v>
      </c>
      <c r="AH257" s="4426">
        <v>44540</v>
      </c>
      <c r="AI257" s="4426">
        <v>44592</v>
      </c>
      <c r="AJ257" s="4427" t="s">
        <v>2837</v>
      </c>
      <c r="AK257" s="4428"/>
      <c r="AL257" s="4727"/>
      <c r="AM257" s="4430"/>
      <c r="AN257" s="4426"/>
      <c r="AO257" s="4426"/>
      <c r="AP257" s="4426"/>
      <c r="AQ257" s="4431"/>
      <c r="AR257" s="4728"/>
      <c r="AS257" s="4432"/>
      <c r="AT257" s="4412"/>
      <c r="AU257" s="4432"/>
      <c r="AV257" s="4432"/>
      <c r="AW257" s="4432"/>
      <c r="AX257" s="4412"/>
      <c r="AY257" s="4729"/>
      <c r="AZ257" s="4432"/>
      <c r="BA257" s="4412"/>
      <c r="BB257" s="4432"/>
      <c r="BC257" s="4432"/>
      <c r="BD257" s="4432"/>
      <c r="BE257" s="4412"/>
      <c r="BF257" s="4412"/>
      <c r="BG257" s="4433" t="s">
        <v>2838</v>
      </c>
      <c r="BH257" s="4426">
        <v>44896</v>
      </c>
      <c r="BI257" s="4426">
        <v>45086</v>
      </c>
      <c r="BJ257" s="4433">
        <v>45261</v>
      </c>
      <c r="BK257" s="4426" t="s">
        <v>2839</v>
      </c>
      <c r="BL257" s="4434">
        <v>45292</v>
      </c>
      <c r="BM257" s="4433" t="s">
        <v>467</v>
      </c>
      <c r="BN257" s="4426">
        <v>45839</v>
      </c>
      <c r="BO257" s="4434"/>
      <c r="BP257" s="4410" t="s">
        <v>2840</v>
      </c>
      <c r="BQ257" s="4458" t="s">
        <v>2841</v>
      </c>
      <c r="BR257" s="4410" t="s">
        <v>2842</v>
      </c>
      <c r="BS257" s="5426"/>
      <c r="BT257" s="4352">
        <v>45320</v>
      </c>
      <c r="BU257" s="4352">
        <v>45790</v>
      </c>
      <c r="BV257" s="4431" t="s">
        <v>116</v>
      </c>
      <c r="BW257" s="4352"/>
      <c r="BX257" s="4352">
        <v>45790</v>
      </c>
      <c r="BY257" s="4431" t="s">
        <v>116</v>
      </c>
      <c r="BZ257" s="4352">
        <v>45938</v>
      </c>
      <c r="CA257" s="4352" t="s">
        <v>4624</v>
      </c>
      <c r="CB257" s="2177"/>
      <c r="CC257" s="2151" t="s">
        <v>2844</v>
      </c>
      <c r="CD257" s="12"/>
      <c r="CE257" s="12"/>
      <c r="CF257" s="12"/>
      <c r="CG257" s="18"/>
    </row>
    <row r="258" spans="1:85" ht="45" customHeight="1" thickBot="1" x14ac:dyDescent="0.25">
      <c r="A258" s="3644"/>
      <c r="B258" s="3645" t="s">
        <v>2826</v>
      </c>
      <c r="C258" s="3646" t="s">
        <v>2827</v>
      </c>
      <c r="D258" s="3646" t="s">
        <v>2828</v>
      </c>
      <c r="E258" s="3864" t="s">
        <v>193</v>
      </c>
      <c r="F258" s="3662"/>
      <c r="G258" s="3662"/>
      <c r="H258" s="3647" t="s">
        <v>89</v>
      </c>
      <c r="I258" s="3662" t="s">
        <v>89</v>
      </c>
      <c r="J258" s="3650">
        <v>43284</v>
      </c>
      <c r="K258" s="3649"/>
      <c r="L258" s="3677"/>
      <c r="M258" s="3846"/>
      <c r="N258" s="3677"/>
      <c r="O258" s="3677"/>
      <c r="P258" s="3650"/>
      <c r="Q258" s="3678"/>
      <c r="R258" s="3652"/>
      <c r="S258" s="3679"/>
      <c r="T258" s="3679"/>
      <c r="U258" s="3798"/>
      <c r="V258" s="3680"/>
      <c r="W258" s="3654" t="str">
        <f t="shared" si="12"/>
        <v>Yes</v>
      </c>
      <c r="X258" s="3655" t="s">
        <v>93</v>
      </c>
      <c r="Y258" s="3646" t="s">
        <v>94</v>
      </c>
      <c r="Z258" s="3646"/>
      <c r="AA258" s="4255" t="s">
        <v>2829</v>
      </c>
      <c r="AB258" s="4255" t="s">
        <v>2830</v>
      </c>
      <c r="AC258" s="3681"/>
      <c r="AD258" s="3658">
        <v>45717</v>
      </c>
      <c r="AE258" s="4254">
        <v>46327</v>
      </c>
      <c r="AF258" s="3659" t="s">
        <v>2831</v>
      </c>
      <c r="AG258" s="3658">
        <v>46327</v>
      </c>
      <c r="AH258" s="3658"/>
      <c r="AI258" s="3658"/>
      <c r="AJ258" s="3682"/>
      <c r="AK258" s="3683"/>
      <c r="AL258" s="3658"/>
      <c r="AM258" s="3659"/>
      <c r="AN258" s="3658"/>
      <c r="AO258" s="3658"/>
      <c r="AP258" s="3658"/>
      <c r="AQ258" s="3650"/>
      <c r="AR258" s="5261"/>
      <c r="AS258" s="5272"/>
      <c r="AT258" s="3649"/>
      <c r="AU258" s="3664"/>
      <c r="AV258" s="3665"/>
      <c r="AW258" s="3665"/>
      <c r="AX258" s="3649"/>
      <c r="AY258" s="3652"/>
      <c r="AZ258" s="3664"/>
      <c r="BA258" s="3652"/>
      <c r="BB258" s="3664"/>
      <c r="BC258" s="3665"/>
      <c r="BD258" s="3665"/>
      <c r="BE258" s="3649"/>
      <c r="BF258" s="3649"/>
      <c r="BG258" s="4251">
        <v>46753</v>
      </c>
      <c r="BH258" s="3658">
        <v>46753</v>
      </c>
      <c r="BI258" s="3658"/>
      <c r="BJ258" s="4251">
        <v>47027</v>
      </c>
      <c r="BK258" s="3658">
        <v>47027</v>
      </c>
      <c r="BL258" s="3668"/>
      <c r="BM258" s="4251">
        <v>47209</v>
      </c>
      <c r="BN258" s="3669">
        <v>47209</v>
      </c>
      <c r="BO258" s="3668"/>
      <c r="BP258" s="3684" t="s">
        <v>2832</v>
      </c>
      <c r="BQ258" s="5406" t="s">
        <v>355</v>
      </c>
      <c r="BR258" s="3684"/>
      <c r="BS258" s="3684"/>
      <c r="BT258" s="3671"/>
      <c r="BU258" s="3671">
        <v>45790</v>
      </c>
      <c r="BV258" s="3650" t="s">
        <v>116</v>
      </c>
      <c r="BW258" s="3671"/>
      <c r="BX258" s="5443">
        <v>45790</v>
      </c>
      <c r="BY258" s="3671" t="s">
        <v>116</v>
      </c>
      <c r="BZ258" s="3950">
        <v>45790</v>
      </c>
      <c r="CA258" s="3671" t="s">
        <v>4437</v>
      </c>
      <c r="CB258" s="2177"/>
      <c r="CC258" s="1178"/>
      <c r="CD258" s="1176"/>
      <c r="CE258" s="1176"/>
      <c r="CF258" s="1176"/>
      <c r="CG258" s="1175"/>
    </row>
    <row r="259" spans="1:85" ht="45" customHeight="1" thickTop="1" x14ac:dyDescent="0.2">
      <c r="A259" s="1688" t="s">
        <v>2845</v>
      </c>
      <c r="B259" s="3307"/>
      <c r="C259" s="2275" t="s">
        <v>2846</v>
      </c>
      <c r="D259" s="1689" t="s">
        <v>1062</v>
      </c>
      <c r="E259" s="7113">
        <v>2134</v>
      </c>
      <c r="F259" s="1665" t="s">
        <v>2759</v>
      </c>
      <c r="G259" s="1665" t="s">
        <v>931</v>
      </c>
      <c r="H259" s="1680" t="s">
        <v>89</v>
      </c>
      <c r="I259" s="1691" t="s">
        <v>89</v>
      </c>
      <c r="J259" s="1668">
        <v>41982</v>
      </c>
      <c r="K259" s="1668"/>
      <c r="L259" s="1668" t="s">
        <v>90</v>
      </c>
      <c r="M259" s="2006" t="s">
        <v>515</v>
      </c>
      <c r="N259" s="1668"/>
      <c r="O259" s="1668"/>
      <c r="P259" s="1667"/>
      <c r="Q259" s="1705"/>
      <c r="R259" s="1669"/>
      <c r="S259" s="1669"/>
      <c r="T259" s="1669"/>
      <c r="U259" s="3793"/>
      <c r="V259" s="1671"/>
      <c r="W259" s="1695" t="str">
        <f t="shared" si="12"/>
        <v>Yes</v>
      </c>
      <c r="X259" s="3030" t="s">
        <v>93</v>
      </c>
      <c r="Y259" s="2472" t="s">
        <v>267</v>
      </c>
      <c r="Z259" s="1666"/>
      <c r="AA259" s="2314" t="s">
        <v>2847</v>
      </c>
      <c r="AB259" s="2312" t="s">
        <v>2848</v>
      </c>
      <c r="AC259" s="2312"/>
      <c r="AD259" s="2232" t="s">
        <v>91</v>
      </c>
      <c r="AE259" s="4147">
        <v>43344</v>
      </c>
      <c r="AF259" s="1676" t="s">
        <v>364</v>
      </c>
      <c r="AG259" s="1674">
        <v>43344</v>
      </c>
      <c r="AH259" s="1674">
        <v>43346</v>
      </c>
      <c r="AI259" s="1674">
        <v>43404</v>
      </c>
      <c r="AJ259" s="3006" t="s">
        <v>2849</v>
      </c>
      <c r="AK259" s="1677"/>
      <c r="AL259" s="7129" t="s">
        <v>2850</v>
      </c>
      <c r="AM259" s="7141" t="s">
        <v>367</v>
      </c>
      <c r="AN259" s="1674">
        <v>43922</v>
      </c>
      <c r="AO259" s="1674">
        <v>44344</v>
      </c>
      <c r="AP259" s="1674">
        <v>44400</v>
      </c>
      <c r="AQ259" s="1666" t="s">
        <v>2851</v>
      </c>
      <c r="AR259" s="1697"/>
      <c r="AS259" s="1679">
        <v>44287</v>
      </c>
      <c r="AT259" s="1680" t="s">
        <v>2852</v>
      </c>
      <c r="AU259" s="1679">
        <v>44287</v>
      </c>
      <c r="AV259" s="1679">
        <v>44344</v>
      </c>
      <c r="AW259" s="1679">
        <v>44400</v>
      </c>
      <c r="AX259" s="1680"/>
      <c r="AY259" s="1698"/>
      <c r="AZ259" s="1679"/>
      <c r="BA259" s="1680"/>
      <c r="BB259" s="1679"/>
      <c r="BC259" s="1679"/>
      <c r="BD259" s="1679"/>
      <c r="BE259" s="1680"/>
      <c r="BF259" s="1680"/>
      <c r="BG259" s="4158">
        <v>44927</v>
      </c>
      <c r="BH259" s="1674">
        <v>44927</v>
      </c>
      <c r="BI259" s="1683"/>
      <c r="BJ259" s="4158">
        <v>45108</v>
      </c>
      <c r="BK259" s="1674">
        <v>45108</v>
      </c>
      <c r="BL259" s="1683"/>
      <c r="BM259" s="4158" t="s">
        <v>114</v>
      </c>
      <c r="BN259" s="1674" t="s">
        <v>114</v>
      </c>
      <c r="BO259" s="1683"/>
      <c r="BP259" s="3355" t="s">
        <v>1062</v>
      </c>
      <c r="BQ259" s="4191"/>
      <c r="BR259" s="3355"/>
      <c r="BS259" s="1376"/>
      <c r="BT259" s="1684">
        <v>45022</v>
      </c>
      <c r="BU259" s="1684">
        <v>44480</v>
      </c>
      <c r="BV259" s="1666" t="s">
        <v>116</v>
      </c>
      <c r="BW259" s="1684">
        <v>44827</v>
      </c>
      <c r="BX259" s="1684">
        <v>44797</v>
      </c>
      <c r="BY259" s="1666" t="s">
        <v>116</v>
      </c>
      <c r="BZ259" s="1684">
        <v>45048</v>
      </c>
      <c r="CA259" s="2319" t="s">
        <v>117</v>
      </c>
      <c r="CB259" s="1684"/>
      <c r="CC259" s="1376" t="s">
        <v>970</v>
      </c>
      <c r="CD259" s="12"/>
      <c r="CE259" s="12"/>
      <c r="CF259" s="12"/>
      <c r="CG259" s="18"/>
    </row>
    <row r="260" spans="1:85" ht="45" customHeight="1" x14ac:dyDescent="0.2">
      <c r="A260" s="2121" t="s">
        <v>2860</v>
      </c>
      <c r="B260" s="3308"/>
      <c r="C260" s="2120" t="s">
        <v>2854</v>
      </c>
      <c r="D260" s="2122" t="s">
        <v>421</v>
      </c>
      <c r="E260" s="2318">
        <v>2175</v>
      </c>
      <c r="F260" s="2141">
        <v>2022</v>
      </c>
      <c r="G260" s="2141">
        <v>2039</v>
      </c>
      <c r="H260" s="2139" t="s">
        <v>89</v>
      </c>
      <c r="I260" s="2141" t="s">
        <v>194</v>
      </c>
      <c r="J260" s="2127">
        <v>45372</v>
      </c>
      <c r="K260" s="2129">
        <v>42662</v>
      </c>
      <c r="L260" s="2681"/>
      <c r="M260" s="3357"/>
      <c r="N260" s="2681"/>
      <c r="O260" s="2129"/>
      <c r="P260" s="2129">
        <v>44417</v>
      </c>
      <c r="Q260" s="2130">
        <v>44606</v>
      </c>
      <c r="R260" s="2131">
        <v>45336</v>
      </c>
      <c r="S260" s="2131"/>
      <c r="T260" s="2131"/>
      <c r="U260" s="3796"/>
      <c r="V260" s="2133"/>
      <c r="W260" s="2134" t="str">
        <f t="shared" si="12"/>
        <v>Yes</v>
      </c>
      <c r="X260" s="2135" t="s">
        <v>93</v>
      </c>
      <c r="Y260" s="2120" t="s">
        <v>267</v>
      </c>
      <c r="Z260" s="2120"/>
      <c r="AA260" s="2922" t="s">
        <v>422</v>
      </c>
      <c r="AB260" s="3004"/>
      <c r="AC260" s="2923"/>
      <c r="AD260" s="3273" t="s">
        <v>423</v>
      </c>
      <c r="AE260" s="2485"/>
      <c r="AF260" s="2139"/>
      <c r="AG260" s="2140"/>
      <c r="AH260" s="2140"/>
      <c r="AI260" s="2140"/>
      <c r="AJ260" s="3010"/>
      <c r="AK260" s="2142"/>
      <c r="AL260" s="2145"/>
      <c r="AM260" s="2139"/>
      <c r="AN260" s="2140"/>
      <c r="AO260" s="2140"/>
      <c r="AP260" s="2140"/>
      <c r="AQ260" s="2141"/>
      <c r="AR260" s="2144"/>
      <c r="AS260" s="2145"/>
      <c r="AT260" s="2125"/>
      <c r="AU260" s="2145"/>
      <c r="AV260" s="2145"/>
      <c r="AW260" s="2145"/>
      <c r="AX260" s="2125"/>
      <c r="AY260" s="2146"/>
      <c r="AZ260" s="2145"/>
      <c r="BA260" s="2125"/>
      <c r="BB260" s="2145"/>
      <c r="BC260" s="2145"/>
      <c r="BD260" s="2145"/>
      <c r="BE260" s="2125"/>
      <c r="BF260" s="2125"/>
      <c r="BG260" s="4161"/>
      <c r="BH260" s="2140"/>
      <c r="BI260" s="2148">
        <v>44417</v>
      </c>
      <c r="BJ260" s="4161" t="s">
        <v>424</v>
      </c>
      <c r="BK260" s="2140">
        <v>44562</v>
      </c>
      <c r="BL260" s="2148">
        <v>44606</v>
      </c>
      <c r="BM260" s="4161"/>
      <c r="BN260" s="2140"/>
      <c r="BO260" s="2148">
        <v>45372</v>
      </c>
      <c r="BP260" s="2120" t="s">
        <v>425</v>
      </c>
      <c r="BQ260" s="4185"/>
      <c r="BR260" s="2120"/>
      <c r="BS260" s="3200" t="s">
        <v>2655</v>
      </c>
      <c r="BT260" s="2149"/>
      <c r="BU260" s="2149"/>
      <c r="BV260" s="2141"/>
      <c r="BW260" s="2149"/>
      <c r="BX260" s="2149">
        <v>44440</v>
      </c>
      <c r="BY260" s="2149" t="s">
        <v>116</v>
      </c>
      <c r="BZ260" s="2149">
        <v>45279</v>
      </c>
      <c r="CA260" s="2149" t="s">
        <v>427</v>
      </c>
      <c r="CB260" s="2682"/>
      <c r="CC260" s="2678" t="s">
        <v>428</v>
      </c>
      <c r="CD260" s="12"/>
      <c r="CE260" s="12"/>
      <c r="CF260" s="12"/>
      <c r="CG260" s="18"/>
    </row>
    <row r="261" spans="1:85" ht="45" customHeight="1" x14ac:dyDescent="0.2">
      <c r="A261" s="1412" t="s">
        <v>2861</v>
      </c>
      <c r="B261" s="3304"/>
      <c r="C261" s="1381" t="s">
        <v>2862</v>
      </c>
      <c r="D261" s="1380" t="s">
        <v>2863</v>
      </c>
      <c r="E261" s="7352">
        <v>2130</v>
      </c>
      <c r="F261" s="1385" t="s">
        <v>337</v>
      </c>
      <c r="G261" s="1385" t="s">
        <v>266</v>
      </c>
      <c r="H261" s="1413" t="s">
        <v>89</v>
      </c>
      <c r="I261" s="1656" t="s">
        <v>89</v>
      </c>
      <c r="J261" s="1389">
        <v>40890</v>
      </c>
      <c r="K261" s="1389"/>
      <c r="L261" s="1389" t="s">
        <v>90</v>
      </c>
      <c r="M261" s="2002"/>
      <c r="N261" s="1389"/>
      <c r="O261" s="1389"/>
      <c r="P261" s="1388"/>
      <c r="Q261" s="1415"/>
      <c r="R261" s="1416"/>
      <c r="S261" s="1628"/>
      <c r="T261" s="1628"/>
      <c r="U261" s="3792"/>
      <c r="V261" s="1417"/>
      <c r="W261" s="1391" t="str">
        <f t="shared" si="12"/>
        <v>Yes</v>
      </c>
      <c r="X261" s="1392" t="s">
        <v>93</v>
      </c>
      <c r="Y261" s="108" t="s">
        <v>94</v>
      </c>
      <c r="Z261" s="108"/>
      <c r="AA261" s="82" t="s">
        <v>2864</v>
      </c>
      <c r="AB261" s="216" t="s">
        <v>2865</v>
      </c>
      <c r="AC261" s="2926"/>
      <c r="AD261" s="1418">
        <v>45901</v>
      </c>
      <c r="AE261" s="1570" t="s">
        <v>2866</v>
      </c>
      <c r="AF261" s="1419" t="s">
        <v>364</v>
      </c>
      <c r="AG261" s="1396">
        <v>43070</v>
      </c>
      <c r="AH261" s="1397">
        <v>43082</v>
      </c>
      <c r="AI261" s="1397">
        <v>43166</v>
      </c>
      <c r="AJ261" s="3008" t="s">
        <v>2867</v>
      </c>
      <c r="AK261" s="1399" t="s">
        <v>2868</v>
      </c>
      <c r="AL261" s="7363" t="s">
        <v>2869</v>
      </c>
      <c r="AM261" s="7372" t="s">
        <v>2870</v>
      </c>
      <c r="AN261" s="1396">
        <v>44405</v>
      </c>
      <c r="AO261" s="1397">
        <v>44405</v>
      </c>
      <c r="AP261" s="1397">
        <v>44447</v>
      </c>
      <c r="AQ261" s="1398" t="s">
        <v>2871</v>
      </c>
      <c r="AR261" s="1400"/>
      <c r="AS261" s="1420" t="s">
        <v>1045</v>
      </c>
      <c r="AT261" s="1421" t="s">
        <v>367</v>
      </c>
      <c r="AU261" s="1422">
        <v>46113</v>
      </c>
      <c r="AV261" s="1423"/>
      <c r="AW261" s="1423"/>
      <c r="AX261" s="1424"/>
      <c r="AY261" s="1425"/>
      <c r="AZ261" s="1420"/>
      <c r="BA261" s="1421"/>
      <c r="BB261" s="1422"/>
      <c r="BC261" s="1423"/>
      <c r="BD261" s="1423"/>
      <c r="BE261" s="1424"/>
      <c r="BF261" s="1424"/>
      <c r="BG261" s="4085" t="s">
        <v>912</v>
      </c>
      <c r="BH261" s="1396">
        <v>46296</v>
      </c>
      <c r="BI261" s="1408"/>
      <c r="BJ261" s="4085" t="s">
        <v>275</v>
      </c>
      <c r="BK261" s="1396">
        <v>46388</v>
      </c>
      <c r="BL261" s="1408"/>
      <c r="BM261" s="4085" t="s">
        <v>2872</v>
      </c>
      <c r="BN261" s="1396">
        <v>46753</v>
      </c>
      <c r="BO261" s="1408"/>
      <c r="BP261" s="548" t="s">
        <v>2873</v>
      </c>
      <c r="BQ261" s="548" t="s">
        <v>1059</v>
      </c>
      <c r="BR261" s="548"/>
      <c r="BS261" s="540" t="s">
        <v>2874</v>
      </c>
      <c r="BT261" s="1409">
        <v>45790</v>
      </c>
      <c r="BU261" s="1409">
        <v>45932</v>
      </c>
      <c r="BV261" s="1410" t="s">
        <v>116</v>
      </c>
      <c r="BW261" s="1409">
        <v>45790</v>
      </c>
      <c r="BX261" s="1409">
        <v>45932</v>
      </c>
      <c r="BY261" s="1410" t="s">
        <v>116</v>
      </c>
      <c r="BZ261" s="1409">
        <v>45932</v>
      </c>
      <c r="CA261" s="1409" t="s">
        <v>262</v>
      </c>
      <c r="CB261" s="1409"/>
      <c r="CC261" s="540" t="s">
        <v>105</v>
      </c>
      <c r="CD261" s="12"/>
      <c r="CE261" s="12"/>
      <c r="CF261" s="12"/>
      <c r="CG261" s="18"/>
    </row>
    <row r="262" spans="1:85" ht="45" customHeight="1" x14ac:dyDescent="0.2">
      <c r="A262" s="3686" t="s">
        <v>2875</v>
      </c>
      <c r="B262" s="3687"/>
      <c r="C262" s="3688" t="s">
        <v>2876</v>
      </c>
      <c r="D262" s="3868" t="s">
        <v>2877</v>
      </c>
      <c r="E262" s="3690" t="s">
        <v>193</v>
      </c>
      <c r="F262" s="3691"/>
      <c r="G262" s="3691"/>
      <c r="H262" s="3692" t="s">
        <v>89</v>
      </c>
      <c r="I262" s="3692" t="s">
        <v>89</v>
      </c>
      <c r="J262" s="3694">
        <v>44545</v>
      </c>
      <c r="K262" s="3694">
        <v>40855</v>
      </c>
      <c r="L262" s="3694"/>
      <c r="M262" s="3866"/>
      <c r="N262" s="3694"/>
      <c r="O262" s="3694"/>
      <c r="P262" s="3696"/>
      <c r="Q262" s="3697"/>
      <c r="R262" s="3698"/>
      <c r="S262" s="3733"/>
      <c r="T262" s="3733"/>
      <c r="U262" s="3794"/>
      <c r="V262" s="3699"/>
      <c r="W262" s="3700" t="b">
        <f t="shared" si="12"/>
        <v>0</v>
      </c>
      <c r="X262" s="3701" t="s">
        <v>237</v>
      </c>
      <c r="Y262" s="3688" t="s">
        <v>94</v>
      </c>
      <c r="Z262" s="3688"/>
      <c r="AA262" s="3877" t="s">
        <v>2878</v>
      </c>
      <c r="AB262" s="3719" t="s">
        <v>2879</v>
      </c>
      <c r="AC262" s="3703"/>
      <c r="AD262" s="3706">
        <v>43800</v>
      </c>
      <c r="AE262" s="4145">
        <v>45658</v>
      </c>
      <c r="AF262" s="3705" t="s">
        <v>2880</v>
      </c>
      <c r="AG262" s="3706">
        <v>45658</v>
      </c>
      <c r="AH262" s="3706"/>
      <c r="AI262" s="3706"/>
      <c r="AJ262" s="3713"/>
      <c r="AK262" s="3707"/>
      <c r="AL262" s="3709"/>
      <c r="AM262" s="3705"/>
      <c r="AN262" s="3706"/>
      <c r="AO262" s="3706"/>
      <c r="AP262" s="3706"/>
      <c r="AQ262" s="3695"/>
      <c r="AR262" s="3708"/>
      <c r="AS262" s="3709"/>
      <c r="AT262" s="3692"/>
      <c r="AU262" s="3709"/>
      <c r="AV262" s="3709"/>
      <c r="AW262" s="3709"/>
      <c r="AX262" s="3692"/>
      <c r="AY262" s="3710"/>
      <c r="AZ262" s="3709"/>
      <c r="BA262" s="3692"/>
      <c r="BB262" s="3709"/>
      <c r="BC262" s="3709"/>
      <c r="BD262" s="3709"/>
      <c r="BE262" s="3692"/>
      <c r="BF262" s="3692"/>
      <c r="BG262" s="4089">
        <v>46388</v>
      </c>
      <c r="BH262" s="3706">
        <v>46388</v>
      </c>
      <c r="BI262" s="3711"/>
      <c r="BJ262" s="4089">
        <v>46692</v>
      </c>
      <c r="BK262" s="3706">
        <v>46692</v>
      </c>
      <c r="BL262" s="3711"/>
      <c r="BM262" s="4089">
        <v>46753</v>
      </c>
      <c r="BN262" s="3706">
        <v>46753</v>
      </c>
      <c r="BO262" s="3711"/>
      <c r="BP262" s="3878" t="s">
        <v>2881</v>
      </c>
      <c r="BQ262" s="5383" t="s">
        <v>2882</v>
      </c>
      <c r="BR262" s="3712"/>
      <c r="BS262" s="3878"/>
      <c r="BT262" s="3716">
        <v>45938</v>
      </c>
      <c r="BU262" s="3716"/>
      <c r="BV262" s="3695" t="s">
        <v>116</v>
      </c>
      <c r="BW262" s="3716"/>
      <c r="BX262" s="3716">
        <v>45790</v>
      </c>
      <c r="BY262" s="3695" t="s">
        <v>116</v>
      </c>
      <c r="BZ262" s="3716">
        <v>45790</v>
      </c>
      <c r="CA262" s="3716" t="s">
        <v>104</v>
      </c>
      <c r="CB262" s="1556"/>
      <c r="CC262" s="542"/>
      <c r="CD262" s="12"/>
      <c r="CE262" s="12"/>
      <c r="CF262" s="12"/>
      <c r="CG262" s="18"/>
    </row>
    <row r="263" spans="1:85" ht="45" customHeight="1" x14ac:dyDescent="0.2">
      <c r="A263" s="1412" t="s">
        <v>2883</v>
      </c>
      <c r="B263" s="3304"/>
      <c r="C263" s="1426" t="s">
        <v>2884</v>
      </c>
      <c r="D263" s="1380" t="s">
        <v>2885</v>
      </c>
      <c r="E263" s="7352">
        <v>2340</v>
      </c>
      <c r="F263" s="1387">
        <v>2020</v>
      </c>
      <c r="G263" s="1387">
        <v>2040</v>
      </c>
      <c r="H263" s="1413" t="s">
        <v>89</v>
      </c>
      <c r="I263" s="1441" t="s">
        <v>89</v>
      </c>
      <c r="J263" s="1389">
        <v>41911</v>
      </c>
      <c r="K263" s="1389"/>
      <c r="L263" s="1389" t="s">
        <v>90</v>
      </c>
      <c r="M263" s="2002" t="s">
        <v>2886</v>
      </c>
      <c r="N263" s="1389"/>
      <c r="O263" s="1389"/>
      <c r="P263" s="1388"/>
      <c r="Q263" s="1415"/>
      <c r="R263" s="1416"/>
      <c r="S263" s="1416"/>
      <c r="T263" s="1416"/>
      <c r="U263" s="3792"/>
      <c r="V263" s="1417"/>
      <c r="W263" s="1391" t="str">
        <f t="shared" si="12"/>
        <v>Yes</v>
      </c>
      <c r="X263" s="1392" t="s">
        <v>93</v>
      </c>
      <c r="Y263" s="108" t="s">
        <v>94</v>
      </c>
      <c r="Z263" s="1442"/>
      <c r="AA263" s="2761" t="s">
        <v>2887</v>
      </c>
      <c r="AB263" s="2761" t="s">
        <v>2888</v>
      </c>
      <c r="AC263" s="2967"/>
      <c r="AD263" s="1418">
        <v>45717</v>
      </c>
      <c r="AE263" s="1570" t="s">
        <v>2889</v>
      </c>
      <c r="AF263" s="1419" t="s">
        <v>1491</v>
      </c>
      <c r="AG263" s="1396">
        <v>45413</v>
      </c>
      <c r="AH263" s="1397">
        <v>45412</v>
      </c>
      <c r="AI263" s="1397">
        <v>45496</v>
      </c>
      <c r="AJ263" s="132" t="s">
        <v>2890</v>
      </c>
      <c r="AK263" s="1399"/>
      <c r="AL263" s="7368" t="s">
        <v>2891</v>
      </c>
      <c r="AM263" s="7369" t="s">
        <v>2892</v>
      </c>
      <c r="AN263" s="1396">
        <v>46054</v>
      </c>
      <c r="AO263" s="1397"/>
      <c r="AP263" s="1397"/>
      <c r="AQ263" s="1398"/>
      <c r="AR263" s="1400"/>
      <c r="AS263" s="1420"/>
      <c r="AT263" s="1421"/>
      <c r="AU263" s="1422"/>
      <c r="AV263" s="1423"/>
      <c r="AW263" s="1423"/>
      <c r="AX263" s="1424"/>
      <c r="AY263" s="1425"/>
      <c r="AZ263" s="1420"/>
      <c r="BA263" s="1421"/>
      <c r="BB263" s="1422"/>
      <c r="BC263" s="1423"/>
      <c r="BD263" s="1423"/>
      <c r="BE263" s="1424"/>
      <c r="BF263" s="1424"/>
      <c r="BG263" s="7396" t="s">
        <v>2893</v>
      </c>
      <c r="BH263" s="1396">
        <v>46235</v>
      </c>
      <c r="BI263" s="1408"/>
      <c r="BJ263" s="4085" t="s">
        <v>2894</v>
      </c>
      <c r="BK263" s="1396">
        <v>46327</v>
      </c>
      <c r="BL263" s="1408"/>
      <c r="BM263" s="4085" t="s">
        <v>2895</v>
      </c>
      <c r="BN263" s="1396">
        <v>46692</v>
      </c>
      <c r="BO263" s="1445"/>
      <c r="BP263" s="540" t="s">
        <v>2896</v>
      </c>
      <c r="BQ263" s="627" t="s">
        <v>355</v>
      </c>
      <c r="BR263" s="540"/>
      <c r="BS263" s="540"/>
      <c r="BT263" s="1409">
        <v>45664</v>
      </c>
      <c r="BU263" s="1409">
        <v>45392</v>
      </c>
      <c r="BV263" s="1410" t="s">
        <v>116</v>
      </c>
      <c r="BW263" s="1409">
        <v>45419</v>
      </c>
      <c r="BX263" s="1409">
        <v>45687</v>
      </c>
      <c r="BY263" s="1410" t="s">
        <v>116</v>
      </c>
      <c r="BZ263" s="3380"/>
      <c r="CA263" s="1409" t="s">
        <v>178</v>
      </c>
      <c r="CB263" s="1409"/>
      <c r="CC263" s="540" t="s">
        <v>579</v>
      </c>
      <c r="CD263" s="12"/>
      <c r="CE263" s="12"/>
      <c r="CF263" s="12"/>
      <c r="CG263" s="18"/>
    </row>
    <row r="264" spans="1:85" ht="47" customHeight="1" x14ac:dyDescent="0.2">
      <c r="A264" s="3644" t="s">
        <v>2897</v>
      </c>
      <c r="B264" s="3645"/>
      <c r="C264" s="3646" t="s">
        <v>2898</v>
      </c>
      <c r="D264" s="3670" t="s">
        <v>2899</v>
      </c>
      <c r="E264" s="3672" t="s">
        <v>193</v>
      </c>
      <c r="F264" s="3647"/>
      <c r="G264" s="3647"/>
      <c r="H264" s="3648" t="s">
        <v>89</v>
      </c>
      <c r="I264" s="3662" t="s">
        <v>89</v>
      </c>
      <c r="J264" s="3650">
        <v>41892</v>
      </c>
      <c r="K264" s="3650"/>
      <c r="L264" s="3650"/>
      <c r="M264" s="3682"/>
      <c r="N264" s="3650"/>
      <c r="O264" s="3650"/>
      <c r="P264" s="3650"/>
      <c r="Q264" s="3651"/>
      <c r="R264" s="3652"/>
      <c r="S264" s="3652"/>
      <c r="T264" s="3652"/>
      <c r="U264" s="3798">
        <v>43647</v>
      </c>
      <c r="V264" s="4300" t="s">
        <v>352</v>
      </c>
      <c r="W264" s="3654" t="b">
        <f t="shared" si="12"/>
        <v>0</v>
      </c>
      <c r="X264" s="3655" t="s">
        <v>228</v>
      </c>
      <c r="Y264" s="3646" t="s">
        <v>229</v>
      </c>
      <c r="Z264" s="3662"/>
      <c r="AA264" s="3657"/>
      <c r="AB264" s="3673"/>
      <c r="AC264" s="3673"/>
      <c r="AD264" s="3669"/>
      <c r="AE264" s="4254">
        <v>46388</v>
      </c>
      <c r="AF264" s="3659" t="s">
        <v>2900</v>
      </c>
      <c r="AG264" s="3658">
        <v>46388</v>
      </c>
      <c r="AH264" s="3658"/>
      <c r="AI264" s="3658"/>
      <c r="AJ264" s="3660"/>
      <c r="AK264" s="3661"/>
      <c r="AL264" s="4377"/>
      <c r="AM264" s="3674"/>
      <c r="AN264" s="3658"/>
      <c r="AO264" s="3658"/>
      <c r="AP264" s="3658"/>
      <c r="AQ264" s="3662"/>
      <c r="AR264" s="3663"/>
      <c r="AS264" s="3665"/>
      <c r="AT264" s="3648"/>
      <c r="AU264" s="3665"/>
      <c r="AV264" s="3665"/>
      <c r="AW264" s="3665"/>
      <c r="AX264" s="3648"/>
      <c r="AY264" s="3666"/>
      <c r="AZ264" s="3665"/>
      <c r="BA264" s="3648"/>
      <c r="BB264" s="3665"/>
      <c r="BC264" s="3665"/>
      <c r="BD264" s="3665"/>
      <c r="BE264" s="3648"/>
      <c r="BF264" s="3648"/>
      <c r="BG264" s="4251">
        <v>46753</v>
      </c>
      <c r="BH264" s="3658">
        <v>46753</v>
      </c>
      <c r="BI264" s="3668"/>
      <c r="BJ264" s="4251">
        <v>46753</v>
      </c>
      <c r="BK264" s="3658">
        <v>46753</v>
      </c>
      <c r="BL264" s="3668"/>
      <c r="BM264" s="4251">
        <v>47119</v>
      </c>
      <c r="BN264" s="3658">
        <v>47119</v>
      </c>
      <c r="BO264" s="3668"/>
      <c r="BP264" s="3646" t="s">
        <v>2901</v>
      </c>
      <c r="BQ264" s="4256" t="s">
        <v>2902</v>
      </c>
      <c r="BR264" s="4259" t="s">
        <v>2903</v>
      </c>
      <c r="BS264" s="3646"/>
      <c r="BT264" s="3671"/>
      <c r="BU264" s="3671"/>
      <c r="BV264" s="3662"/>
      <c r="BW264" s="3671"/>
      <c r="BX264" s="3671">
        <v>45786</v>
      </c>
      <c r="BY264" s="3662" t="s">
        <v>116</v>
      </c>
      <c r="BZ264" s="3671">
        <v>45786</v>
      </c>
      <c r="CA264" s="3671" t="s">
        <v>104</v>
      </c>
      <c r="CB264" s="1409"/>
      <c r="CC264" s="540" t="s">
        <v>105</v>
      </c>
      <c r="CD264" s="12"/>
      <c r="CE264" s="12"/>
      <c r="CF264" s="12"/>
      <c r="CG264" s="18"/>
    </row>
    <row r="265" spans="1:85" ht="45" customHeight="1" x14ac:dyDescent="0.2">
      <c r="A265" s="3021" t="s">
        <v>2904</v>
      </c>
      <c r="B265" s="3322"/>
      <c r="C265" s="2281" t="s">
        <v>2905</v>
      </c>
      <c r="D265" s="1381" t="s">
        <v>2906</v>
      </c>
      <c r="E265" s="7352">
        <v>2324</v>
      </c>
      <c r="F265" s="1387">
        <v>2021</v>
      </c>
      <c r="G265" s="1387">
        <v>2041</v>
      </c>
      <c r="H265" s="1413" t="s">
        <v>89</v>
      </c>
      <c r="I265" s="1414" t="s">
        <v>89</v>
      </c>
      <c r="J265" s="1389">
        <v>43620</v>
      </c>
      <c r="K265" s="1389"/>
      <c r="L265" s="1389"/>
      <c r="M265" s="2002"/>
      <c r="N265" s="1389"/>
      <c r="O265" s="1389"/>
      <c r="P265" s="1388"/>
      <c r="Q265" s="1415"/>
      <c r="R265" s="1416"/>
      <c r="S265" s="1416"/>
      <c r="T265" s="1416"/>
      <c r="U265" s="3792"/>
      <c r="V265" s="1417"/>
      <c r="W265" s="1391" t="str">
        <f t="shared" si="12"/>
        <v>Yes</v>
      </c>
      <c r="X265" s="1392" t="s">
        <v>93</v>
      </c>
      <c r="Y265" s="108" t="s">
        <v>94</v>
      </c>
      <c r="Z265" s="108"/>
      <c r="AA265" s="2761" t="s">
        <v>2907</v>
      </c>
      <c r="AB265" s="2761" t="s">
        <v>2908</v>
      </c>
      <c r="AC265" s="2926"/>
      <c r="AD265" s="1418">
        <v>45566</v>
      </c>
      <c r="AE265" s="1570" t="s">
        <v>2909</v>
      </c>
      <c r="AF265" s="1419" t="s">
        <v>364</v>
      </c>
      <c r="AG265" s="1396" t="s">
        <v>2910</v>
      </c>
      <c r="AH265" s="1636" t="s">
        <v>737</v>
      </c>
      <c r="AI265" s="1397">
        <v>45324</v>
      </c>
      <c r="AJ265" s="132" t="s">
        <v>2911</v>
      </c>
      <c r="AK265" s="1399"/>
      <c r="AL265" s="1420">
        <v>45717</v>
      </c>
      <c r="AM265" s="1419" t="s">
        <v>367</v>
      </c>
      <c r="AN265" s="1396">
        <v>45717</v>
      </c>
      <c r="AO265" s="1397">
        <v>45740</v>
      </c>
      <c r="AP265" s="1397">
        <v>45796</v>
      </c>
      <c r="AQ265" s="3007" t="s">
        <v>2912</v>
      </c>
      <c r="AR265" s="1400"/>
      <c r="AS265" s="1420"/>
      <c r="AT265" s="1421"/>
      <c r="AU265" s="1422"/>
      <c r="AV265" s="1423"/>
      <c r="AW265" s="1423"/>
      <c r="AX265" s="1424"/>
      <c r="AY265" s="1425"/>
      <c r="AZ265" s="1420"/>
      <c r="BA265" s="1421"/>
      <c r="BB265" s="1422"/>
      <c r="BC265" s="1423"/>
      <c r="BD265" s="1423"/>
      <c r="BE265" s="1424"/>
      <c r="BF265" s="1424"/>
      <c r="BG265" s="4085">
        <v>46023</v>
      </c>
      <c r="BH265" s="1396">
        <v>46023</v>
      </c>
      <c r="BI265" s="1408"/>
      <c r="BJ265" s="4085">
        <v>46174</v>
      </c>
      <c r="BK265" s="1396">
        <v>46174</v>
      </c>
      <c r="BL265" s="1408"/>
      <c r="BM265" s="4085">
        <v>46539</v>
      </c>
      <c r="BN265" s="1396">
        <v>46539</v>
      </c>
      <c r="BO265" s="1408"/>
      <c r="BP265" s="540" t="s">
        <v>2913</v>
      </c>
      <c r="BQ265" s="627" t="s">
        <v>1332</v>
      </c>
      <c r="BR265" s="540"/>
      <c r="BS265" s="540"/>
      <c r="BT265" s="1409">
        <v>45929</v>
      </c>
      <c r="BU265" s="1409">
        <v>45589</v>
      </c>
      <c r="BV265" s="1410" t="s">
        <v>116</v>
      </c>
      <c r="BW265" s="1409">
        <v>45786</v>
      </c>
      <c r="BX265" s="1409">
        <v>45589</v>
      </c>
      <c r="BY265" s="1410" t="s">
        <v>116</v>
      </c>
      <c r="BZ265" s="1409">
        <v>45589</v>
      </c>
      <c r="CA265" s="1409" t="s">
        <v>178</v>
      </c>
      <c r="CB265" s="1409"/>
      <c r="CC265" s="542" t="s">
        <v>105</v>
      </c>
      <c r="CD265" s="12"/>
      <c r="CE265" s="12"/>
      <c r="CF265" s="12"/>
      <c r="CG265" s="18"/>
    </row>
    <row r="266" spans="1:85" ht="45" customHeight="1" x14ac:dyDescent="0.2">
      <c r="A266" s="4952" t="s">
        <v>2914</v>
      </c>
      <c r="B266" s="4962"/>
      <c r="C266" s="4978" t="s">
        <v>2915</v>
      </c>
      <c r="D266" s="3688" t="s">
        <v>2916</v>
      </c>
      <c r="E266" s="4840"/>
      <c r="F266" s="3692">
        <v>2028</v>
      </c>
      <c r="G266" s="3695">
        <v>2043</v>
      </c>
      <c r="H266" s="3692" t="s">
        <v>89</v>
      </c>
      <c r="I266" s="3692" t="s">
        <v>89</v>
      </c>
      <c r="J266" s="3696">
        <v>44028</v>
      </c>
      <c r="K266" s="3694"/>
      <c r="L266" s="3642" t="s">
        <v>90</v>
      </c>
      <c r="M266" s="3643" t="s">
        <v>2350</v>
      </c>
      <c r="N266" s="3642"/>
      <c r="O266" s="3694" t="s">
        <v>90</v>
      </c>
      <c r="P266" s="3696"/>
      <c r="Q266" s="3697"/>
      <c r="R266" s="3698"/>
      <c r="S266" s="3698"/>
      <c r="T266" s="3698"/>
      <c r="U266" s="3794"/>
      <c r="V266" s="3699"/>
      <c r="W266" s="3700" t="str">
        <f t="shared" si="12"/>
        <v>Yes</v>
      </c>
      <c r="X266" s="3701" t="s">
        <v>90</v>
      </c>
      <c r="Y266" s="3688" t="s">
        <v>94</v>
      </c>
      <c r="Z266" s="3688"/>
      <c r="AA266" s="3742" t="s">
        <v>2917</v>
      </c>
      <c r="AB266" s="3742" t="s">
        <v>2917</v>
      </c>
      <c r="AC266" s="3703"/>
      <c r="AD266" s="3706">
        <v>45566</v>
      </c>
      <c r="AE266" s="4145" t="s">
        <v>1836</v>
      </c>
      <c r="AF266" s="3705" t="s">
        <v>2918</v>
      </c>
      <c r="AG266" s="3706">
        <v>46174</v>
      </c>
      <c r="AH266" s="3706"/>
      <c r="AI266" s="3706"/>
      <c r="AJ266" s="3713"/>
      <c r="AK266" s="3707"/>
      <c r="AL266" s="3706"/>
      <c r="AM266" s="3705"/>
      <c r="AN266" s="3706"/>
      <c r="AO266" s="3706"/>
      <c r="AP266" s="3706"/>
      <c r="AQ266" s="3695"/>
      <c r="AR266" s="3708"/>
      <c r="AS266" s="3709"/>
      <c r="AT266" s="3692"/>
      <c r="AU266" s="3730"/>
      <c r="AV266" s="3709"/>
      <c r="AW266" s="3709"/>
      <c r="AX266" s="3692"/>
      <c r="AY266" s="3710"/>
      <c r="AZ266" s="3709"/>
      <c r="BA266" s="3731"/>
      <c r="BB266" s="3730"/>
      <c r="BC266" s="3709"/>
      <c r="BD266" s="3709"/>
      <c r="BE266" s="3692"/>
      <c r="BF266" s="3692"/>
      <c r="BG266" s="4089">
        <v>46631</v>
      </c>
      <c r="BH266" s="3706">
        <v>46631</v>
      </c>
      <c r="BI266" s="3706"/>
      <c r="BJ266" s="4089">
        <v>46753</v>
      </c>
      <c r="BK266" s="3706">
        <v>46753</v>
      </c>
      <c r="BL266" s="3711"/>
      <c r="BM266" s="4089">
        <v>46966</v>
      </c>
      <c r="BN266" s="3704">
        <v>46966</v>
      </c>
      <c r="BO266" s="3711"/>
      <c r="BP266" s="3688" t="s">
        <v>2919</v>
      </c>
      <c r="BQ266" s="4182" t="s">
        <v>1332</v>
      </c>
      <c r="BR266" s="3688" t="e" vm="1">
        <v>#VALUE!</v>
      </c>
      <c r="BS266" s="1622"/>
      <c r="BT266" s="3716">
        <v>45786</v>
      </c>
      <c r="BU266" s="3716">
        <v>45678</v>
      </c>
      <c r="BV266" s="3695" t="s">
        <v>116</v>
      </c>
      <c r="BW266" s="3716">
        <v>45786</v>
      </c>
      <c r="BX266" s="3716">
        <v>45678</v>
      </c>
      <c r="BY266" s="3695" t="s">
        <v>116</v>
      </c>
      <c r="BZ266" s="3716">
        <v>45678</v>
      </c>
      <c r="CA266" s="3716" t="s">
        <v>104</v>
      </c>
      <c r="CB266" s="1409"/>
      <c r="CC266" s="540" t="s">
        <v>2920</v>
      </c>
      <c r="CD266" s="12"/>
      <c r="CE266" s="12"/>
      <c r="CF266" s="12"/>
      <c r="CG266" s="18"/>
    </row>
    <row r="267" spans="1:85" ht="45" customHeight="1" x14ac:dyDescent="0.2">
      <c r="A267" s="4955" t="s">
        <v>2921</v>
      </c>
      <c r="B267" s="3341"/>
      <c r="C267" s="4980" t="s">
        <v>2922</v>
      </c>
      <c r="D267" s="4500" t="s">
        <v>656</v>
      </c>
      <c r="E267" s="5001">
        <v>2394</v>
      </c>
      <c r="F267" s="2516">
        <v>2023</v>
      </c>
      <c r="G267" s="2532">
        <v>2041</v>
      </c>
      <c r="H267" s="2516" t="s">
        <v>89</v>
      </c>
      <c r="I267" s="2517" t="s">
        <v>194</v>
      </c>
      <c r="J267" s="2518">
        <v>41995</v>
      </c>
      <c r="K267" s="2518"/>
      <c r="L267" s="1389"/>
      <c r="M267" s="2002"/>
      <c r="N267" s="1389"/>
      <c r="O267" s="2518"/>
      <c r="P267" s="2520" t="s">
        <v>657</v>
      </c>
      <c r="Q267" s="2521"/>
      <c r="R267" s="2522"/>
      <c r="S267" s="2522"/>
      <c r="T267" s="2522"/>
      <c r="U267" s="3803"/>
      <c r="V267" s="2524"/>
      <c r="W267" s="2525" t="str">
        <f t="shared" si="12"/>
        <v>Yes</v>
      </c>
      <c r="X267" s="2526" t="s">
        <v>93</v>
      </c>
      <c r="Y267" s="2513" t="s">
        <v>94</v>
      </c>
      <c r="Z267" s="2532" t="s">
        <v>90</v>
      </c>
      <c r="AA267" s="2975" t="s">
        <v>4263</v>
      </c>
      <c r="AB267" s="2975" t="s">
        <v>4263</v>
      </c>
      <c r="AC267" s="2976"/>
      <c r="AD267" s="2531">
        <v>45689</v>
      </c>
      <c r="AE267" s="3920" t="s">
        <v>660</v>
      </c>
      <c r="AF267" s="2530" t="s">
        <v>661</v>
      </c>
      <c r="AG267" s="2531">
        <v>44013</v>
      </c>
      <c r="AH267" s="2531">
        <v>44018</v>
      </c>
      <c r="AI267" s="2531">
        <v>44279</v>
      </c>
      <c r="AJ267" s="3009" t="s">
        <v>662</v>
      </c>
      <c r="AK267" s="2533"/>
      <c r="AL267" s="7192" t="s">
        <v>663</v>
      </c>
      <c r="AM267" s="7139" t="s">
        <v>664</v>
      </c>
      <c r="AN267" s="3443">
        <v>44835</v>
      </c>
      <c r="AO267" s="3443">
        <v>44929</v>
      </c>
      <c r="AP267" s="3443">
        <v>44971</v>
      </c>
      <c r="AQ267" s="3444" t="s">
        <v>665</v>
      </c>
      <c r="AR267" s="3445" t="s">
        <v>666</v>
      </c>
      <c r="AS267" s="3446">
        <v>45170</v>
      </c>
      <c r="AT267" s="2516" t="s">
        <v>667</v>
      </c>
      <c r="AU267" s="4564">
        <v>45170</v>
      </c>
      <c r="AV267" s="3446">
        <v>45170</v>
      </c>
      <c r="AW267" s="3446">
        <v>45237</v>
      </c>
      <c r="AX267" s="3447"/>
      <c r="AY267" s="3448"/>
      <c r="AZ267" s="3446"/>
      <c r="BA267" s="3447"/>
      <c r="BB267" s="3446"/>
      <c r="BC267" s="3446"/>
      <c r="BD267" s="3446"/>
      <c r="BE267" s="3447"/>
      <c r="BF267" s="3447"/>
      <c r="BG267" s="4164" t="s">
        <v>668</v>
      </c>
      <c r="BH267" s="2531" t="s">
        <v>669</v>
      </c>
      <c r="BI267" s="2538" t="s">
        <v>670</v>
      </c>
      <c r="BJ267" s="4164">
        <v>45901</v>
      </c>
      <c r="BK267" s="3443">
        <v>45901</v>
      </c>
      <c r="BL267" s="3449"/>
      <c r="BM267" s="4164">
        <v>46266</v>
      </c>
      <c r="BN267" s="3443">
        <v>46266</v>
      </c>
      <c r="BO267" s="3449"/>
      <c r="BP267" s="2513" t="s">
        <v>671</v>
      </c>
      <c r="BQ267" s="4113" t="s">
        <v>672</v>
      </c>
      <c r="BR267" s="2513"/>
      <c r="BS267" s="2540">
        <v>45317</v>
      </c>
      <c r="BT267" s="2540">
        <v>45317</v>
      </c>
      <c r="BU267" s="2540">
        <v>45786</v>
      </c>
      <c r="BV267" s="2532" t="s">
        <v>116</v>
      </c>
      <c r="BW267" s="2540">
        <v>45602</v>
      </c>
      <c r="BX267" s="2540">
        <v>45786</v>
      </c>
      <c r="BY267" s="2532" t="s">
        <v>116</v>
      </c>
      <c r="BZ267" s="2540">
        <v>45786</v>
      </c>
      <c r="CA267" s="2540" t="s">
        <v>4470</v>
      </c>
      <c r="CB267" s="1409"/>
      <c r="CC267" s="629" t="s">
        <v>105</v>
      </c>
      <c r="CD267" s="12"/>
      <c r="CE267" s="12"/>
      <c r="CF267" s="12"/>
      <c r="CG267" s="18"/>
    </row>
    <row r="268" spans="1:85" ht="45" customHeight="1" x14ac:dyDescent="0.2">
      <c r="A268" s="3686" t="s">
        <v>2925</v>
      </c>
      <c r="B268" s="3687"/>
      <c r="C268" s="3688" t="s">
        <v>2926</v>
      </c>
      <c r="D268" s="3688" t="s">
        <v>2927</v>
      </c>
      <c r="E268" s="4571" t="s">
        <v>193</v>
      </c>
      <c r="F268" s="3691"/>
      <c r="G268" s="3691"/>
      <c r="H268" s="3692"/>
      <c r="I268" s="3692"/>
      <c r="J268" s="3694">
        <v>43517</v>
      </c>
      <c r="K268" s="3694"/>
      <c r="L268" s="4093"/>
      <c r="M268" s="4094"/>
      <c r="N268" s="4093"/>
      <c r="O268" s="3694"/>
      <c r="P268" s="3696"/>
      <c r="Q268" s="3697"/>
      <c r="R268" s="3698"/>
      <c r="S268" s="3698"/>
      <c r="T268" s="3698"/>
      <c r="U268" s="3794"/>
      <c r="V268" s="3699"/>
      <c r="W268" s="3700" t="str">
        <f t="shared" si="12"/>
        <v>Yes</v>
      </c>
      <c r="X268" s="3701" t="s">
        <v>93</v>
      </c>
      <c r="Y268" s="3688" t="s">
        <v>94</v>
      </c>
      <c r="Z268" s="3688"/>
      <c r="AA268" s="3657" t="s">
        <v>2928</v>
      </c>
      <c r="AB268" s="3702" t="s">
        <v>2929</v>
      </c>
      <c r="AC268" s="4095"/>
      <c r="AD268" s="3706">
        <v>45689</v>
      </c>
      <c r="AE268" s="4145">
        <v>46023</v>
      </c>
      <c r="AF268" s="3705" t="s">
        <v>2930</v>
      </c>
      <c r="AG268" s="3706">
        <v>46023</v>
      </c>
      <c r="AH268" s="3706"/>
      <c r="AI268" s="3706"/>
      <c r="AJ268" s="3713"/>
      <c r="AK268" s="3707"/>
      <c r="AL268" s="3706"/>
      <c r="AM268" s="3705"/>
      <c r="AN268" s="3706"/>
      <c r="AO268" s="3706"/>
      <c r="AP268" s="3706"/>
      <c r="AQ268" s="3695"/>
      <c r="AR268" s="3708"/>
      <c r="AS268" s="3730"/>
      <c r="AT268" s="3692"/>
      <c r="AU268" s="3730"/>
      <c r="AV268" s="3709"/>
      <c r="AW268" s="3709"/>
      <c r="AX268" s="3692"/>
      <c r="AY268" s="3710"/>
      <c r="AZ268" s="3730"/>
      <c r="BA268" s="3731"/>
      <c r="BB268" s="3730"/>
      <c r="BC268" s="3709"/>
      <c r="BD268" s="3709"/>
      <c r="BE268" s="3692"/>
      <c r="BF268" s="3692"/>
      <c r="BG268" s="4089">
        <v>46692</v>
      </c>
      <c r="BH268" s="3706">
        <v>46692</v>
      </c>
      <c r="BI268" s="3706"/>
      <c r="BJ268" s="4089">
        <v>46722</v>
      </c>
      <c r="BK268" s="3706">
        <v>46722</v>
      </c>
      <c r="BL268" s="3711"/>
      <c r="BM268" s="4089">
        <v>46935</v>
      </c>
      <c r="BN268" s="3706">
        <v>46935</v>
      </c>
      <c r="BO268" s="3711"/>
      <c r="BP268" s="3688" t="s">
        <v>2931</v>
      </c>
      <c r="BQ268" s="4275" t="s">
        <v>132</v>
      </c>
      <c r="BR268" s="3688" t="s">
        <v>2932</v>
      </c>
      <c r="BS268" s="5431"/>
      <c r="BT268" s="3716">
        <v>45685</v>
      </c>
      <c r="BU268" s="3716">
        <v>45786</v>
      </c>
      <c r="BV268" s="3695" t="s">
        <v>116</v>
      </c>
      <c r="BW268" s="3716"/>
      <c r="BX268" s="3716">
        <v>45786</v>
      </c>
      <c r="BY268" s="3695" t="s">
        <v>116</v>
      </c>
      <c r="BZ268" s="3716">
        <v>45786</v>
      </c>
      <c r="CA268" s="3716" t="s">
        <v>104</v>
      </c>
      <c r="CB268" s="1409"/>
      <c r="CC268" s="540"/>
      <c r="CD268" s="513"/>
      <c r="CE268" s="513"/>
      <c r="CF268" s="513"/>
      <c r="CG268" s="515"/>
    </row>
    <row r="269" spans="1:85" ht="45" customHeight="1" x14ac:dyDescent="0.2">
      <c r="A269" s="2195" t="s">
        <v>2933</v>
      </c>
      <c r="B269" s="3321"/>
      <c r="C269" s="2186" t="s">
        <v>2934</v>
      </c>
      <c r="D269" s="2152" t="s">
        <v>2935</v>
      </c>
      <c r="E269" s="5011">
        <v>2145</v>
      </c>
      <c r="F269" s="2155">
        <v>2026</v>
      </c>
      <c r="G269" s="2155">
        <v>2041</v>
      </c>
      <c r="H269" s="2153" t="s">
        <v>89</v>
      </c>
      <c r="I269" s="2155" t="s">
        <v>89</v>
      </c>
      <c r="J269" s="2156">
        <v>40735</v>
      </c>
      <c r="K269" s="2157"/>
      <c r="L269" s="3970" t="s">
        <v>90</v>
      </c>
      <c r="M269" s="3969" t="s">
        <v>2936</v>
      </c>
      <c r="N269" s="3970"/>
      <c r="O269" s="3970"/>
      <c r="P269" s="2156">
        <v>45586</v>
      </c>
      <c r="Q269" s="3597">
        <v>45716</v>
      </c>
      <c r="R269" s="2159"/>
      <c r="S269" s="2191"/>
      <c r="T269" s="2191"/>
      <c r="U269" s="3799"/>
      <c r="V269" s="3541"/>
      <c r="W269" s="2162" t="str">
        <f t="shared" si="12"/>
        <v>Yes</v>
      </c>
      <c r="X269" s="2163" t="s">
        <v>93</v>
      </c>
      <c r="Y269" s="2151" t="s">
        <v>94</v>
      </c>
      <c r="Z269" s="2151"/>
      <c r="AA269" s="2924" t="s">
        <v>2937</v>
      </c>
      <c r="AB269" s="2924" t="s">
        <v>2938</v>
      </c>
      <c r="AC269" s="3598"/>
      <c r="AD269" s="2165">
        <v>45717</v>
      </c>
      <c r="AE269" s="3535">
        <v>44713</v>
      </c>
      <c r="AF269" s="2167" t="s">
        <v>142</v>
      </c>
      <c r="AG269" s="2168">
        <v>44713</v>
      </c>
      <c r="AH269" s="2168">
        <v>44713</v>
      </c>
      <c r="AI269" s="2168">
        <v>44805</v>
      </c>
      <c r="AJ269" s="2200" t="s">
        <v>2939</v>
      </c>
      <c r="AK269" s="3542"/>
      <c r="AL269" s="2168" t="s">
        <v>1240</v>
      </c>
      <c r="AM269" s="2167" t="s">
        <v>367</v>
      </c>
      <c r="AN269" s="2168">
        <v>45200</v>
      </c>
      <c r="AO269" s="2168">
        <v>45243</v>
      </c>
      <c r="AP269" s="2168">
        <v>45299</v>
      </c>
      <c r="AQ269" s="2155" t="s">
        <v>2940</v>
      </c>
      <c r="AR269" s="2170"/>
      <c r="AS269" s="2171"/>
      <c r="AT269" s="3207"/>
      <c r="AU269" s="2171"/>
      <c r="AV269" s="2171"/>
      <c r="AW269" s="2171"/>
      <c r="AX269" s="2157"/>
      <c r="AY269" s="2172"/>
      <c r="AZ269" s="2171"/>
      <c r="BA269" s="2159"/>
      <c r="BB269" s="2292"/>
      <c r="BC269" s="2171"/>
      <c r="BD269" s="2171"/>
      <c r="BE269" s="2157"/>
      <c r="BF269" s="2157"/>
      <c r="BG269" s="4159" t="s">
        <v>2941</v>
      </c>
      <c r="BH269" s="2168">
        <v>45566</v>
      </c>
      <c r="BI269" s="2184">
        <v>45586</v>
      </c>
      <c r="BJ269" s="4159">
        <v>45689</v>
      </c>
      <c r="BK269" s="2168">
        <v>45689</v>
      </c>
      <c r="BL269" s="2184">
        <v>45689</v>
      </c>
      <c r="BM269" s="4159" t="s">
        <v>114</v>
      </c>
      <c r="BN269" s="2168" t="s">
        <v>114</v>
      </c>
      <c r="BO269" s="2184"/>
      <c r="BP269" s="2301" t="s">
        <v>4368</v>
      </c>
      <c r="BQ269" s="2198" t="s">
        <v>355</v>
      </c>
      <c r="BR269" s="2301"/>
      <c r="BS269" s="2301"/>
      <c r="BT269" s="2177">
        <v>45929</v>
      </c>
      <c r="BU269" s="2177">
        <v>45786</v>
      </c>
      <c r="BV269" s="2156" t="s">
        <v>116</v>
      </c>
      <c r="BW269" s="2177">
        <v>45786</v>
      </c>
      <c r="BX269" s="2177">
        <v>45687</v>
      </c>
      <c r="BY269" s="2177" t="s">
        <v>116</v>
      </c>
      <c r="BZ269" s="2177">
        <v>45786</v>
      </c>
      <c r="CA269" s="2177" t="s">
        <v>1642</v>
      </c>
      <c r="CB269" s="1409"/>
      <c r="CC269" s="542" t="s">
        <v>105</v>
      </c>
      <c r="CD269" s="1176"/>
      <c r="CE269" s="1176"/>
      <c r="CF269" s="1176"/>
      <c r="CG269" s="1175"/>
    </row>
    <row r="270" spans="1:85" ht="45" customHeight="1" x14ac:dyDescent="0.2">
      <c r="A270" s="1688" t="s">
        <v>2942</v>
      </c>
      <c r="B270" s="3307"/>
      <c r="C270" s="2275" t="s">
        <v>2943</v>
      </c>
      <c r="D270" s="1376" t="s">
        <v>1062</v>
      </c>
      <c r="E270" s="7113">
        <v>2182</v>
      </c>
      <c r="F270" s="1666">
        <v>2023</v>
      </c>
      <c r="G270" s="1666">
        <v>2038</v>
      </c>
      <c r="H270" s="1666" t="s">
        <v>89</v>
      </c>
      <c r="I270" s="1666" t="s">
        <v>89</v>
      </c>
      <c r="J270" s="1667">
        <v>41522</v>
      </c>
      <c r="K270" s="1668"/>
      <c r="L270" s="1668"/>
      <c r="M270" s="2006"/>
      <c r="N270" s="1668"/>
      <c r="O270" s="1668"/>
      <c r="P270" s="1667"/>
      <c r="Q270" s="1705"/>
      <c r="R270" s="1669"/>
      <c r="S270" s="1669"/>
      <c r="T270" s="1669"/>
      <c r="U270" s="3793"/>
      <c r="V270" s="1671"/>
      <c r="W270" s="1695" t="str">
        <f t="shared" si="12"/>
        <v>Yes</v>
      </c>
      <c r="X270" s="1672" t="s">
        <v>93</v>
      </c>
      <c r="Y270" s="1376" t="s">
        <v>94</v>
      </c>
      <c r="Z270" s="1376"/>
      <c r="AA270" s="2313" t="s">
        <v>2944</v>
      </c>
      <c r="AB270" s="2314" t="s">
        <v>2945</v>
      </c>
      <c r="AC270" s="2314"/>
      <c r="AD270" s="1674">
        <v>44228</v>
      </c>
      <c r="AE270" s="4147" t="s">
        <v>2946</v>
      </c>
      <c r="AF270" s="1676" t="s">
        <v>2947</v>
      </c>
      <c r="AG270" s="1674">
        <v>44287</v>
      </c>
      <c r="AH270" s="1674">
        <v>44287</v>
      </c>
      <c r="AI270" s="1674">
        <v>44317</v>
      </c>
      <c r="AJ270" s="3006"/>
      <c r="AK270" s="1677"/>
      <c r="AL270" s="7181"/>
      <c r="AM270" s="7141"/>
      <c r="AN270" s="1674"/>
      <c r="AO270" s="1674"/>
      <c r="AP270" s="1674"/>
      <c r="AQ270" s="1666"/>
      <c r="AR270" s="1697"/>
      <c r="AS270" s="1679"/>
      <c r="AT270" s="1680"/>
      <c r="AU270" s="1678"/>
      <c r="AV270" s="1679"/>
      <c r="AW270" s="1679"/>
      <c r="AX270" s="1680"/>
      <c r="AY270" s="1698"/>
      <c r="AZ270" s="1679"/>
      <c r="BA270" s="1721"/>
      <c r="BB270" s="1678"/>
      <c r="BC270" s="1679"/>
      <c r="BD270" s="1679"/>
      <c r="BE270" s="1680"/>
      <c r="BF270" s="1680"/>
      <c r="BG270" s="4158">
        <v>44927</v>
      </c>
      <c r="BH270" s="1674">
        <v>44927</v>
      </c>
      <c r="BI270" s="1674"/>
      <c r="BJ270" s="4158">
        <v>45017</v>
      </c>
      <c r="BK270" s="1674">
        <v>45017</v>
      </c>
      <c r="BL270" s="1683"/>
      <c r="BM270" s="4158" t="s">
        <v>114</v>
      </c>
      <c r="BN270" s="1682" t="s">
        <v>114</v>
      </c>
      <c r="BO270" s="1683"/>
      <c r="BP270" s="1376" t="s">
        <v>1062</v>
      </c>
      <c r="BQ270" s="4184"/>
      <c r="BR270" s="2299"/>
      <c r="BS270" s="1376"/>
      <c r="BT270" s="1684">
        <v>44827</v>
      </c>
      <c r="BU270" s="1684"/>
      <c r="BV270" s="1666" t="s">
        <v>116</v>
      </c>
      <c r="BW270" s="1684">
        <v>44658</v>
      </c>
      <c r="BX270" s="3491">
        <v>44771</v>
      </c>
      <c r="BY270" s="1666" t="s">
        <v>116</v>
      </c>
      <c r="BZ270" s="1684"/>
      <c r="CA270" s="2319" t="s">
        <v>117</v>
      </c>
      <c r="CB270" s="1684"/>
      <c r="CC270" s="1376" t="s">
        <v>970</v>
      </c>
      <c r="CD270" s="12"/>
      <c r="CE270" s="12"/>
      <c r="CF270" s="12"/>
      <c r="CG270" s="18"/>
    </row>
    <row r="271" spans="1:85" ht="45" customHeight="1" x14ac:dyDescent="0.2">
      <c r="A271" s="2121" t="s">
        <v>2954</v>
      </c>
      <c r="B271" s="3308"/>
      <c r="C271" s="2120" t="s">
        <v>2949</v>
      </c>
      <c r="D271" s="2120" t="s">
        <v>421</v>
      </c>
      <c r="E271" s="3964">
        <v>2175</v>
      </c>
      <c r="F271" s="2141">
        <v>2022</v>
      </c>
      <c r="G271" s="2141">
        <v>2039</v>
      </c>
      <c r="H271" s="2124" t="s">
        <v>89</v>
      </c>
      <c r="I271" s="2141" t="s">
        <v>194</v>
      </c>
      <c r="J271" s="2127">
        <v>45372</v>
      </c>
      <c r="K271" s="2129" t="s">
        <v>121</v>
      </c>
      <c r="L271" s="2679"/>
      <c r="M271" s="2680"/>
      <c r="N271" s="2679"/>
      <c r="O271" s="2127"/>
      <c r="P271" s="2129">
        <v>44417</v>
      </c>
      <c r="Q271" s="2130">
        <v>44606</v>
      </c>
      <c r="R271" s="2131">
        <v>45336</v>
      </c>
      <c r="S271" s="2131"/>
      <c r="T271" s="2131"/>
      <c r="U271" s="3796"/>
      <c r="V271" s="2133"/>
      <c r="W271" s="2134" t="str">
        <f t="shared" si="12"/>
        <v>Yes</v>
      </c>
      <c r="X271" s="2135" t="s">
        <v>93</v>
      </c>
      <c r="Y271" s="2120" t="s">
        <v>267</v>
      </c>
      <c r="Z271" s="2120"/>
      <c r="AA271" s="3004" t="s">
        <v>422</v>
      </c>
      <c r="AB271" s="3004"/>
      <c r="AC271" s="2923"/>
      <c r="AD271" s="3273" t="s">
        <v>423</v>
      </c>
      <c r="AE271" s="2485"/>
      <c r="AF271" s="2139"/>
      <c r="AG271" s="2140"/>
      <c r="AH271" s="2140"/>
      <c r="AI271" s="2140"/>
      <c r="AJ271" s="3010"/>
      <c r="AK271" s="2142"/>
      <c r="AL271" s="2140"/>
      <c r="AM271" s="2139"/>
      <c r="AN271" s="2140"/>
      <c r="AO271" s="2140"/>
      <c r="AP271" s="2140"/>
      <c r="AQ271" s="2141"/>
      <c r="AR271" s="2146"/>
      <c r="AS271" s="2475"/>
      <c r="AT271" s="2125"/>
      <c r="AU271" s="2475"/>
      <c r="AV271" s="2145"/>
      <c r="AW271" s="2145"/>
      <c r="AX271" s="2125"/>
      <c r="AY271" s="2146"/>
      <c r="AZ271" s="2475"/>
      <c r="BA271" s="2476"/>
      <c r="BB271" s="2475"/>
      <c r="BC271" s="2145"/>
      <c r="BD271" s="2145"/>
      <c r="BE271" s="2125"/>
      <c r="BF271" s="2125"/>
      <c r="BG271" s="4161"/>
      <c r="BH271" s="2140"/>
      <c r="BI271" s="2140">
        <v>44417</v>
      </c>
      <c r="BJ271" s="4161" t="s">
        <v>424</v>
      </c>
      <c r="BK271" s="2140">
        <v>44562</v>
      </c>
      <c r="BL271" s="2148">
        <v>44606</v>
      </c>
      <c r="BM271" s="4161"/>
      <c r="BN271" s="2137"/>
      <c r="BO271" s="2148">
        <v>45372</v>
      </c>
      <c r="BP271" s="2120" t="s">
        <v>425</v>
      </c>
      <c r="BQ271" s="4185"/>
      <c r="BR271" s="2120"/>
      <c r="BS271" s="2120" t="s">
        <v>2655</v>
      </c>
      <c r="BT271" s="2149"/>
      <c r="BU271" s="2149"/>
      <c r="BV271" s="2141"/>
      <c r="BW271" s="2149"/>
      <c r="BX271" s="2149">
        <v>44440</v>
      </c>
      <c r="BY271" s="2149" t="s">
        <v>116</v>
      </c>
      <c r="BZ271" s="2149">
        <v>45279</v>
      </c>
      <c r="CA271" s="2149" t="s">
        <v>427</v>
      </c>
      <c r="CB271" s="2682"/>
      <c r="CC271" s="2678" t="s">
        <v>428</v>
      </c>
      <c r="CD271" s="12"/>
      <c r="CE271" s="12"/>
      <c r="CF271" s="12"/>
      <c r="CG271" s="18"/>
    </row>
    <row r="272" spans="1:85" ht="45" customHeight="1" x14ac:dyDescent="0.2">
      <c r="A272" s="3616"/>
      <c r="B272" s="3485" t="s">
        <v>2948</v>
      </c>
      <c r="C272" s="3617" t="s">
        <v>2949</v>
      </c>
      <c r="D272" s="3617" t="s">
        <v>4369</v>
      </c>
      <c r="E272" s="4841"/>
      <c r="F272" s="3618"/>
      <c r="G272" s="3618"/>
      <c r="H272" s="5021"/>
      <c r="I272" s="3618"/>
      <c r="J272" s="3619"/>
      <c r="K272" s="4357"/>
      <c r="L272" s="3620"/>
      <c r="M272" s="3621"/>
      <c r="N272" s="3620"/>
      <c r="O272" s="3620"/>
      <c r="P272" s="3619"/>
      <c r="Q272" s="3622"/>
      <c r="R272" s="4115"/>
      <c r="S272" s="3623"/>
      <c r="T272" s="3623"/>
      <c r="U272" s="3810"/>
      <c r="V272" s="3624"/>
      <c r="W272" s="3625"/>
      <c r="X272" s="3626"/>
      <c r="Y272" s="3617"/>
      <c r="Z272" s="3617"/>
      <c r="AA272" s="3627"/>
      <c r="AB272" s="3627"/>
      <c r="AC272" s="3628"/>
      <c r="AD272" s="5188"/>
      <c r="AE272" s="4212"/>
      <c r="AF272" s="3629"/>
      <c r="AG272" s="3630"/>
      <c r="AH272" s="3630"/>
      <c r="AI272" s="3630"/>
      <c r="AJ272" s="3631"/>
      <c r="AK272" s="3632"/>
      <c r="AL272" s="3630"/>
      <c r="AM272" s="3629"/>
      <c r="AN272" s="3630"/>
      <c r="AO272" s="3630"/>
      <c r="AP272" s="3630"/>
      <c r="AQ272" s="3619"/>
      <c r="AR272" s="7454"/>
      <c r="AS272" s="7455"/>
      <c r="AT272" s="3633"/>
      <c r="AU272" s="5294"/>
      <c r="AV272" s="3634"/>
      <c r="AW272" s="3634"/>
      <c r="AX272" s="3633"/>
      <c r="AY272" s="4115"/>
      <c r="AZ272" s="5294"/>
      <c r="BA272" s="4115"/>
      <c r="BB272" s="5294"/>
      <c r="BC272" s="3634"/>
      <c r="BD272" s="3634"/>
      <c r="BE272" s="3633"/>
      <c r="BF272" s="3633"/>
      <c r="BG272" s="4176">
        <v>45931</v>
      </c>
      <c r="BH272" s="3630">
        <v>45931</v>
      </c>
      <c r="BI272" s="3630"/>
      <c r="BJ272" s="4176">
        <v>46054</v>
      </c>
      <c r="BK272" s="3630">
        <v>46054</v>
      </c>
      <c r="BL272" s="3635"/>
      <c r="BM272" s="4176">
        <v>46327</v>
      </c>
      <c r="BN272" s="5354">
        <v>46327</v>
      </c>
      <c r="BO272" s="3635"/>
      <c r="BP272" s="3636"/>
      <c r="BQ272" s="5409"/>
      <c r="BR272" s="3636"/>
      <c r="BS272" s="3636"/>
      <c r="BT272" s="3637"/>
      <c r="BU272" s="3637"/>
      <c r="BV272" s="3619"/>
      <c r="BW272" s="3637"/>
      <c r="BX272" s="3637"/>
      <c r="BY272" s="3637"/>
      <c r="BZ272" s="5450"/>
      <c r="CA272" s="3637" t="s">
        <v>178</v>
      </c>
      <c r="CB272" s="2682"/>
      <c r="CC272" s="1178"/>
      <c r="CD272" s="1176"/>
      <c r="CE272" s="1176"/>
      <c r="CF272" s="1176"/>
      <c r="CG272" s="1175"/>
    </row>
    <row r="273" spans="1:85" ht="45" customHeight="1" x14ac:dyDescent="0.2">
      <c r="A273" s="1688"/>
      <c r="B273" s="3307" t="s">
        <v>2955</v>
      </c>
      <c r="C273" s="1703" t="s">
        <v>2956</v>
      </c>
      <c r="D273" s="1689" t="s">
        <v>1218</v>
      </c>
      <c r="E273" s="1704">
        <v>2044</v>
      </c>
      <c r="F273" s="1665" t="s">
        <v>337</v>
      </c>
      <c r="G273" s="1665" t="s">
        <v>931</v>
      </c>
      <c r="H273" s="1680" t="s">
        <v>89</v>
      </c>
      <c r="I273" s="4361" t="s">
        <v>194</v>
      </c>
      <c r="J273" s="1668">
        <v>40577</v>
      </c>
      <c r="K273" s="1668"/>
      <c r="L273" s="1668" t="s">
        <v>90</v>
      </c>
      <c r="M273" s="2006"/>
      <c r="N273" s="1668" t="s">
        <v>583</v>
      </c>
      <c r="O273" s="1668"/>
      <c r="P273" s="1667"/>
      <c r="Q273" s="1705"/>
      <c r="R273" s="1669"/>
      <c r="S273" s="1706"/>
      <c r="T273" s="4800" t="s">
        <v>2957</v>
      </c>
      <c r="U273" s="3793"/>
      <c r="V273" s="1671"/>
      <c r="W273" s="1695" t="s">
        <v>93</v>
      </c>
      <c r="X273" s="1672" t="s">
        <v>93</v>
      </c>
      <c r="Y273" s="1376" t="s">
        <v>94</v>
      </c>
      <c r="Z273" s="1376"/>
      <c r="AA273" s="2313" t="s">
        <v>2958</v>
      </c>
      <c r="AB273" s="2314" t="s">
        <v>2959</v>
      </c>
      <c r="AC273" s="2314"/>
      <c r="AD273" s="1682">
        <v>44682</v>
      </c>
      <c r="AE273" s="4147" t="s">
        <v>1220</v>
      </c>
      <c r="AF273" s="1676" t="s">
        <v>364</v>
      </c>
      <c r="AG273" s="1674">
        <v>42917</v>
      </c>
      <c r="AH273" s="1674">
        <v>42919</v>
      </c>
      <c r="AI273" s="1674">
        <v>42986</v>
      </c>
      <c r="AJ273" s="3006" t="s">
        <v>1221</v>
      </c>
      <c r="AK273" s="1677" t="s">
        <v>1222</v>
      </c>
      <c r="AL273" s="7165" t="s">
        <v>1223</v>
      </c>
      <c r="AM273" s="7149" t="s">
        <v>1224</v>
      </c>
      <c r="AN273" s="1674">
        <v>44409</v>
      </c>
      <c r="AO273" s="1674">
        <v>44424</v>
      </c>
      <c r="AP273" s="1674">
        <v>44480</v>
      </c>
      <c r="AQ273" s="1666" t="s">
        <v>1225</v>
      </c>
      <c r="AR273" s="1697"/>
      <c r="AS273" s="1679" t="s">
        <v>1226</v>
      </c>
      <c r="AT273" s="1707" t="s">
        <v>1227</v>
      </c>
      <c r="AU273" s="1679">
        <v>44743</v>
      </c>
      <c r="AV273" s="1679"/>
      <c r="AW273" s="1679"/>
      <c r="AX273" s="1680"/>
      <c r="AY273" s="1698"/>
      <c r="AZ273" s="1679"/>
      <c r="BA273" s="1680"/>
      <c r="BB273" s="1679"/>
      <c r="BC273" s="1679"/>
      <c r="BD273" s="1679"/>
      <c r="BE273" s="1680"/>
      <c r="BF273" s="1680"/>
      <c r="BG273" s="4158" t="s">
        <v>1228</v>
      </c>
      <c r="BH273" s="1674">
        <v>44835</v>
      </c>
      <c r="BI273" s="1683"/>
      <c r="BJ273" s="4158" t="s">
        <v>1229</v>
      </c>
      <c r="BK273" s="1674">
        <v>44986</v>
      </c>
      <c r="BL273" s="1683"/>
      <c r="BM273" s="4158" t="s">
        <v>1230</v>
      </c>
      <c r="BN273" s="1674">
        <v>45352</v>
      </c>
      <c r="BO273" s="1683"/>
      <c r="BP273" s="1689" t="s">
        <v>2960</v>
      </c>
      <c r="BQ273" s="4770"/>
      <c r="BR273" s="1376"/>
      <c r="BS273" s="1376" t="s">
        <v>1232</v>
      </c>
      <c r="BT273" s="1684">
        <v>44827</v>
      </c>
      <c r="BU273" s="1684">
        <v>44713</v>
      </c>
      <c r="BV273" s="1666" t="s">
        <v>116</v>
      </c>
      <c r="BW273" s="1684">
        <v>44758</v>
      </c>
      <c r="BX273" s="1684">
        <v>44713</v>
      </c>
      <c r="BY273" s="1666" t="s">
        <v>116</v>
      </c>
      <c r="BZ273" s="1684">
        <v>44741</v>
      </c>
      <c r="CA273" s="2387" t="s">
        <v>1233</v>
      </c>
      <c r="CB273" s="1699"/>
      <c r="CC273" s="1376" t="s">
        <v>105</v>
      </c>
      <c r="CD273" s="12"/>
      <c r="CE273" s="12"/>
      <c r="CF273" s="12"/>
      <c r="CG273" s="18"/>
    </row>
    <row r="274" spans="1:85" ht="45" customHeight="1" x14ac:dyDescent="0.2">
      <c r="A274" s="2150" t="s">
        <v>2961</v>
      </c>
      <c r="B274" s="3306"/>
      <c r="C274" s="2186" t="s">
        <v>2956</v>
      </c>
      <c r="D274" s="2152" t="s">
        <v>2962</v>
      </c>
      <c r="E274" s="3228">
        <v>2410</v>
      </c>
      <c r="F274" s="2155">
        <v>2022</v>
      </c>
      <c r="G274" s="2155">
        <v>2041</v>
      </c>
      <c r="H274" s="2167" t="s">
        <v>89</v>
      </c>
      <c r="I274" s="2181" t="s">
        <v>89</v>
      </c>
      <c r="J274" s="2157">
        <v>40577</v>
      </c>
      <c r="K274" s="2157"/>
      <c r="L274" s="2157" t="s">
        <v>90</v>
      </c>
      <c r="M274" s="3969" t="s">
        <v>2963</v>
      </c>
      <c r="N274" s="3970"/>
      <c r="O274" s="3970"/>
      <c r="P274" s="2156">
        <v>45558</v>
      </c>
      <c r="Q274" s="3597">
        <v>45637</v>
      </c>
      <c r="R274" s="2159"/>
      <c r="S274" s="2191"/>
      <c r="T274" s="2191"/>
      <c r="U274" s="3799"/>
      <c r="V274" s="3541"/>
      <c r="W274" s="2162" t="str">
        <f>IF(OR(X274="Yes", Y274="Web-page timetable", Z274="YES"), "Yes")</f>
        <v>Yes</v>
      </c>
      <c r="X274" s="2163" t="s">
        <v>93</v>
      </c>
      <c r="Y274" s="2151" t="s">
        <v>94</v>
      </c>
      <c r="Z274" s="2151"/>
      <c r="AA274" s="2940" t="s">
        <v>2964</v>
      </c>
      <c r="AB274" s="2924" t="s">
        <v>4625</v>
      </c>
      <c r="AC274" s="3598"/>
      <c r="AD274" s="2165">
        <v>45292</v>
      </c>
      <c r="AE274" s="3535" t="s">
        <v>2965</v>
      </c>
      <c r="AF274" s="2167" t="s">
        <v>364</v>
      </c>
      <c r="AG274" s="2168">
        <v>44958</v>
      </c>
      <c r="AH274" s="2168">
        <v>44958</v>
      </c>
      <c r="AI274" s="2168">
        <v>45005</v>
      </c>
      <c r="AJ274" s="3599" t="s">
        <v>2966</v>
      </c>
      <c r="AK274" s="3542"/>
      <c r="AL274" s="2171" t="s">
        <v>1240</v>
      </c>
      <c r="AM274" s="2167" t="s">
        <v>270</v>
      </c>
      <c r="AN274" s="2168">
        <v>45200</v>
      </c>
      <c r="AO274" s="2168">
        <v>45236</v>
      </c>
      <c r="AP274" s="2168">
        <v>45278</v>
      </c>
      <c r="AQ274" s="2155" t="s">
        <v>2967</v>
      </c>
      <c r="AR274" s="2170"/>
      <c r="AS274" s="2171"/>
      <c r="AT274" s="2154"/>
      <c r="AU274" s="2171"/>
      <c r="AV274" s="2171"/>
      <c r="AW274" s="2171"/>
      <c r="AX274" s="2154"/>
      <c r="AY274" s="2172"/>
      <c r="AZ274" s="2171"/>
      <c r="BA274" s="2154"/>
      <c r="BB274" s="2171"/>
      <c r="BC274" s="2171"/>
      <c r="BD274" s="2171"/>
      <c r="BE274" s="2157"/>
      <c r="BF274" s="2157"/>
      <c r="BG274" s="4159" t="s">
        <v>2968</v>
      </c>
      <c r="BH274" s="2168">
        <v>45597</v>
      </c>
      <c r="BI274" s="2184">
        <v>45558</v>
      </c>
      <c r="BJ274" s="4159" t="s">
        <v>2969</v>
      </c>
      <c r="BK274" s="2168">
        <v>45658</v>
      </c>
      <c r="BL274" s="2184">
        <v>45637</v>
      </c>
      <c r="BM274" s="4159" t="s">
        <v>2970</v>
      </c>
      <c r="BN274" s="2168">
        <v>45992</v>
      </c>
      <c r="BO274" s="2184"/>
      <c r="BP274" s="2301" t="s">
        <v>4626</v>
      </c>
      <c r="BQ274" s="2198" t="s">
        <v>4627</v>
      </c>
      <c r="BR274" s="2301" t="s">
        <v>2972</v>
      </c>
      <c r="BS274" s="2301"/>
      <c r="BT274" s="2177">
        <v>45664</v>
      </c>
      <c r="BU274" s="2177">
        <v>45314</v>
      </c>
      <c r="BV274" s="2156" t="s">
        <v>116</v>
      </c>
      <c r="BW274" s="2177">
        <v>45786</v>
      </c>
      <c r="BX274" s="2177">
        <v>45419</v>
      </c>
      <c r="BY274" s="2177" t="s">
        <v>116</v>
      </c>
      <c r="BZ274" s="2177">
        <v>45632</v>
      </c>
      <c r="CA274" s="2177" t="s">
        <v>2973</v>
      </c>
      <c r="CB274" s="1409"/>
      <c r="CC274" s="1178" t="s">
        <v>105</v>
      </c>
      <c r="CD274" s="1176"/>
      <c r="CE274" s="1176"/>
      <c r="CF274" s="1176"/>
      <c r="CG274" s="1175"/>
    </row>
    <row r="275" spans="1:85" ht="45" customHeight="1" x14ac:dyDescent="0.2">
      <c r="A275" s="1688" t="s">
        <v>2974</v>
      </c>
      <c r="B275" s="3307"/>
      <c r="C275" s="2275" t="s">
        <v>2975</v>
      </c>
      <c r="D275" s="1689" t="s">
        <v>1062</v>
      </c>
      <c r="E275" s="7113">
        <v>2174</v>
      </c>
      <c r="F275" s="1665" t="s">
        <v>297</v>
      </c>
      <c r="G275" s="1665" t="s">
        <v>2182</v>
      </c>
      <c r="H275" s="1680" t="s">
        <v>89</v>
      </c>
      <c r="I275" s="1691" t="s">
        <v>89</v>
      </c>
      <c r="J275" s="1668">
        <v>42919</v>
      </c>
      <c r="K275" s="1668"/>
      <c r="L275" s="1668"/>
      <c r="M275" s="2006"/>
      <c r="N275" s="1668"/>
      <c r="O275" s="1668"/>
      <c r="P275" s="1667"/>
      <c r="Q275" s="1705"/>
      <c r="R275" s="1669"/>
      <c r="S275" s="1669"/>
      <c r="T275" s="1669"/>
      <c r="U275" s="3793"/>
      <c r="V275" s="1671"/>
      <c r="W275" s="1695" t="str">
        <f>IF(OR(X275="Yes", Y275="Web-page timetable", Z275="YES"), "Yes")</f>
        <v>Yes</v>
      </c>
      <c r="X275" s="1672" t="s">
        <v>93</v>
      </c>
      <c r="Y275" s="1376" t="s">
        <v>94</v>
      </c>
      <c r="Z275" s="1376"/>
      <c r="AA275" s="2939" t="s">
        <v>2976</v>
      </c>
      <c r="AB275" s="3036" t="s">
        <v>2977</v>
      </c>
      <c r="AC275" s="2314"/>
      <c r="AD275" s="1682">
        <v>44621</v>
      </c>
      <c r="AE275" s="4147" t="s">
        <v>2978</v>
      </c>
      <c r="AF275" s="1676" t="s">
        <v>142</v>
      </c>
      <c r="AG275" s="1674">
        <v>44075</v>
      </c>
      <c r="AH275" s="1674">
        <v>44044</v>
      </c>
      <c r="AI275" s="1674"/>
      <c r="AJ275" s="3006" t="s">
        <v>2979</v>
      </c>
      <c r="AK275" s="1677"/>
      <c r="AL275" s="7129" t="s">
        <v>2980</v>
      </c>
      <c r="AM275" s="7149" t="s">
        <v>1526</v>
      </c>
      <c r="AN275" s="1674">
        <v>44958</v>
      </c>
      <c r="AO275" s="1674"/>
      <c r="AP275" s="1674"/>
      <c r="AQ275" s="1666"/>
      <c r="AR275" s="1697"/>
      <c r="AS275" s="1679"/>
      <c r="AT275" s="1680"/>
      <c r="AU275" s="1679"/>
      <c r="AV275" s="1679"/>
      <c r="AW275" s="1679"/>
      <c r="AX275" s="1680"/>
      <c r="AY275" s="1698"/>
      <c r="AZ275" s="1679"/>
      <c r="BA275" s="1680"/>
      <c r="BB275" s="1679"/>
      <c r="BC275" s="1679"/>
      <c r="BD275" s="1679"/>
      <c r="BE275" s="1680"/>
      <c r="BF275" s="1680"/>
      <c r="BG275" s="4158" t="s">
        <v>1042</v>
      </c>
      <c r="BH275" s="1674">
        <v>45323</v>
      </c>
      <c r="BI275" s="1683"/>
      <c r="BJ275" s="4158" t="s">
        <v>2981</v>
      </c>
      <c r="BK275" s="1674">
        <v>45413</v>
      </c>
      <c r="BL275" s="1683"/>
      <c r="BM275" s="4158" t="s">
        <v>626</v>
      </c>
      <c r="BN275" s="1674">
        <v>45778</v>
      </c>
      <c r="BO275" s="1683"/>
      <c r="BP275" s="1376" t="s">
        <v>1062</v>
      </c>
      <c r="BQ275" s="4184"/>
      <c r="BR275" s="1376" t="s">
        <v>2982</v>
      </c>
      <c r="BS275" s="1376"/>
      <c r="BT275" s="1684">
        <v>45022</v>
      </c>
      <c r="BU275" s="1684">
        <v>44649</v>
      </c>
      <c r="BV275" s="1666" t="s">
        <v>116</v>
      </c>
      <c r="BW275" s="1684">
        <v>44628</v>
      </c>
      <c r="BX275" s="1684">
        <v>44649</v>
      </c>
      <c r="BY275" s="1666" t="s">
        <v>116</v>
      </c>
      <c r="BZ275" s="1684"/>
      <c r="CA275" s="2319" t="s">
        <v>117</v>
      </c>
      <c r="CB275" s="1684"/>
      <c r="CC275" s="1376" t="s">
        <v>970</v>
      </c>
      <c r="CD275" s="12"/>
      <c r="CE275" s="12"/>
      <c r="CF275" s="12"/>
      <c r="CG275" s="18"/>
    </row>
    <row r="276" spans="1:85" ht="45" customHeight="1" x14ac:dyDescent="0.2">
      <c r="A276" s="1688" t="s">
        <v>2983</v>
      </c>
      <c r="B276" s="3307"/>
      <c r="C276" s="2275" t="s">
        <v>2984</v>
      </c>
      <c r="D276" s="1689"/>
      <c r="E276" s="7113"/>
      <c r="F276" s="1665"/>
      <c r="G276" s="1665"/>
      <c r="H276" s="1666" t="s">
        <v>89</v>
      </c>
      <c r="I276" s="1666" t="s">
        <v>89</v>
      </c>
      <c r="J276" s="1668">
        <v>43516</v>
      </c>
      <c r="K276" s="1668"/>
      <c r="L276" s="1668" t="s">
        <v>90</v>
      </c>
      <c r="M276" s="4842" t="s">
        <v>2985</v>
      </c>
      <c r="N276" s="1668"/>
      <c r="O276" s="1668"/>
      <c r="P276" s="1667"/>
      <c r="Q276" s="1705"/>
      <c r="R276" s="1669"/>
      <c r="S276" s="1669"/>
      <c r="T276" s="1669"/>
      <c r="U276" s="3793"/>
      <c r="V276" s="1671"/>
      <c r="W276" s="1695" t="b">
        <f>IF(OR(X276="Yes", Y276="Web-page timetable", Z276="YES"), "Yes")</f>
        <v>0</v>
      </c>
      <c r="X276" s="1672" t="s">
        <v>228</v>
      </c>
      <c r="Y276" s="1376" t="s">
        <v>229</v>
      </c>
      <c r="Z276" s="1376"/>
      <c r="AA276" s="2314"/>
      <c r="AB276" s="2312"/>
      <c r="AC276" s="2314"/>
      <c r="AD276" s="1674"/>
      <c r="AE276" s="4147"/>
      <c r="AF276" s="1676"/>
      <c r="AG276" s="1674"/>
      <c r="AH276" s="1674"/>
      <c r="AI276" s="1674"/>
      <c r="AJ276" s="3006"/>
      <c r="AK276" s="1677"/>
      <c r="AL276" s="1674"/>
      <c r="AM276" s="1676"/>
      <c r="AN276" s="1674"/>
      <c r="AO276" s="1674"/>
      <c r="AP276" s="1674"/>
      <c r="AQ276" s="1666"/>
      <c r="AR276" s="1697"/>
      <c r="AS276" s="1679"/>
      <c r="AT276" s="1680"/>
      <c r="AU276" s="1678"/>
      <c r="AV276" s="1679"/>
      <c r="AW276" s="1679"/>
      <c r="AX276" s="1680"/>
      <c r="AY276" s="1698"/>
      <c r="AZ276" s="1678"/>
      <c r="BA276" s="1721"/>
      <c r="BB276" s="1678"/>
      <c r="BC276" s="1679"/>
      <c r="BD276" s="1679"/>
      <c r="BE276" s="1680"/>
      <c r="BF276" s="1680"/>
      <c r="BG276" s="4158"/>
      <c r="BH276" s="1674"/>
      <c r="BI276" s="1674"/>
      <c r="BJ276" s="4158"/>
      <c r="BK276" s="1674"/>
      <c r="BL276" s="1683"/>
      <c r="BM276" s="4158"/>
      <c r="BN276" s="1682"/>
      <c r="BO276" s="1683"/>
      <c r="BP276" s="1376" t="s">
        <v>2986</v>
      </c>
      <c r="BQ276" s="4184"/>
      <c r="BR276" s="1376" t="s">
        <v>2987</v>
      </c>
      <c r="BS276" s="1376"/>
      <c r="BT276" s="1684">
        <v>43564</v>
      </c>
      <c r="BU276" s="1684"/>
      <c r="BV276" s="1666" t="s">
        <v>116</v>
      </c>
      <c r="BW276" s="1684"/>
      <c r="BX276" s="1684">
        <v>44672</v>
      </c>
      <c r="BY276" s="1666" t="s">
        <v>116</v>
      </c>
      <c r="BZ276" s="1684">
        <v>45141</v>
      </c>
      <c r="CA276" s="2319" t="s">
        <v>117</v>
      </c>
      <c r="CB276" s="1684"/>
      <c r="CC276" s="1376"/>
      <c r="CD276" s="12"/>
      <c r="CE276" s="12"/>
      <c r="CF276" s="12"/>
      <c r="CG276" s="18"/>
    </row>
    <row r="277" spans="1:85" ht="45" customHeight="1" x14ac:dyDescent="0.2">
      <c r="A277" s="3686" t="s">
        <v>2988</v>
      </c>
      <c r="B277" s="3687"/>
      <c r="C277" s="3688" t="s">
        <v>2989</v>
      </c>
      <c r="D277" s="3689" t="s">
        <v>2990</v>
      </c>
      <c r="E277" s="3690" t="s">
        <v>193</v>
      </c>
      <c r="F277" s="3691"/>
      <c r="G277" s="3691"/>
      <c r="H277" s="3692" t="s">
        <v>89</v>
      </c>
      <c r="I277" s="3692" t="s">
        <v>89</v>
      </c>
      <c r="J277" s="3694">
        <v>42845</v>
      </c>
      <c r="K277" s="3694"/>
      <c r="L277" s="1389"/>
      <c r="M277" s="2002"/>
      <c r="N277" s="1389"/>
      <c r="O277" s="3694"/>
      <c r="P277" s="3696"/>
      <c r="Q277" s="3697"/>
      <c r="R277" s="3698"/>
      <c r="S277" s="3698"/>
      <c r="T277" s="3698"/>
      <c r="U277" s="3794" t="s">
        <v>2991</v>
      </c>
      <c r="V277" s="3699" t="s">
        <v>2992</v>
      </c>
      <c r="W277" s="3700" t="str">
        <f>IF(OR(X277="Yes", Y277="Web-page timetable", Z277="YES"), "Yes")</f>
        <v>Yes</v>
      </c>
      <c r="X277" s="3701" t="s">
        <v>93</v>
      </c>
      <c r="Y277" s="3688" t="s">
        <v>94</v>
      </c>
      <c r="Z277" s="3688"/>
      <c r="AA277" s="3702" t="s">
        <v>2993</v>
      </c>
      <c r="AB277" s="3657" t="s">
        <v>2994</v>
      </c>
      <c r="AC277" s="3719"/>
      <c r="AD277" s="3704">
        <v>45717</v>
      </c>
      <c r="AE277" s="4145" t="s">
        <v>2995</v>
      </c>
      <c r="AF277" s="3705" t="s">
        <v>2996</v>
      </c>
      <c r="AG277" s="3706">
        <v>46539</v>
      </c>
      <c r="AH277" s="3706"/>
      <c r="AI277" s="3706"/>
      <c r="AJ277" s="3713"/>
      <c r="AK277" s="3707"/>
      <c r="AL277" s="3909"/>
      <c r="AM277" s="3714"/>
      <c r="AN277" s="3706"/>
      <c r="AO277" s="3706"/>
      <c r="AP277" s="3706"/>
      <c r="AQ277" s="3695"/>
      <c r="AR277" s="3708"/>
      <c r="AS277" s="3709"/>
      <c r="AT277" s="3692"/>
      <c r="AU277" s="3709"/>
      <c r="AV277" s="3709"/>
      <c r="AW277" s="3709"/>
      <c r="AX277" s="3692"/>
      <c r="AY277" s="3710"/>
      <c r="AZ277" s="3709"/>
      <c r="BA277" s="3692"/>
      <c r="BB277" s="3709"/>
      <c r="BC277" s="3709"/>
      <c r="BD277" s="3709"/>
      <c r="BE277" s="3692"/>
      <c r="BF277" s="3692"/>
      <c r="BG277" s="4089" t="s">
        <v>2997</v>
      </c>
      <c r="BH277" s="3706">
        <v>46905</v>
      </c>
      <c r="BI277" s="3711"/>
      <c r="BJ277" s="4089">
        <v>47027</v>
      </c>
      <c r="BK277" s="3706">
        <v>47027</v>
      </c>
      <c r="BL277" s="3711"/>
      <c r="BM277" s="4089">
        <v>47392</v>
      </c>
      <c r="BN277" s="3706">
        <v>47392</v>
      </c>
      <c r="BO277" s="3711"/>
      <c r="BP277" s="3688" t="s">
        <v>2998</v>
      </c>
      <c r="BQ277" s="4182" t="s">
        <v>355</v>
      </c>
      <c r="BR277" s="3688" t="s">
        <v>2999</v>
      </c>
      <c r="BS277" s="540"/>
      <c r="BT277" s="3716">
        <v>45497</v>
      </c>
      <c r="BU277" s="3716">
        <v>45786</v>
      </c>
      <c r="BV277" s="4043" t="s">
        <v>116</v>
      </c>
      <c r="BW277" s="3716">
        <v>45685</v>
      </c>
      <c r="BX277" s="3716">
        <v>45786</v>
      </c>
      <c r="BY277" s="3695" t="s">
        <v>116</v>
      </c>
      <c r="BZ277" s="3716">
        <v>45786</v>
      </c>
      <c r="CA277" s="3716" t="s">
        <v>104</v>
      </c>
      <c r="CB277" s="1409"/>
      <c r="CC277" s="540" t="s">
        <v>579</v>
      </c>
      <c r="CD277" s="12"/>
      <c r="CE277" s="12"/>
      <c r="CF277" s="12"/>
      <c r="CG277" s="18"/>
    </row>
    <row r="278" spans="1:85" ht="45" customHeight="1" x14ac:dyDescent="0.2">
      <c r="A278" s="4005" t="s">
        <v>3000</v>
      </c>
      <c r="B278" s="3977"/>
      <c r="C278" s="3978" t="s">
        <v>3001</v>
      </c>
      <c r="D278" s="4045" t="s">
        <v>3002</v>
      </c>
      <c r="E278" s="3979">
        <v>2121</v>
      </c>
      <c r="F278" s="3980" t="s">
        <v>297</v>
      </c>
      <c r="G278" s="3980" t="s">
        <v>1420</v>
      </c>
      <c r="H278" s="3981" t="s">
        <v>89</v>
      </c>
      <c r="I278" s="3982" t="s">
        <v>89</v>
      </c>
      <c r="J278" s="3983">
        <v>41569</v>
      </c>
      <c r="K278" s="3983"/>
      <c r="L278" s="3983" t="s">
        <v>90</v>
      </c>
      <c r="M278" s="3984"/>
      <c r="N278" s="3983"/>
      <c r="O278" s="3983"/>
      <c r="P278" s="3985">
        <v>44799</v>
      </c>
      <c r="Q278" s="3986"/>
      <c r="R278" s="3987"/>
      <c r="S278" s="3987"/>
      <c r="T278" s="3987" t="s">
        <v>3003</v>
      </c>
      <c r="U278" s="3989"/>
      <c r="V278" s="3990"/>
      <c r="W278" s="3991" t="str">
        <f>IF(OR(X278="Yes", Y278="Web-page timetable", Z278="YES"), "Yes")</f>
        <v>Yes</v>
      </c>
      <c r="X278" s="3992" t="s">
        <v>93</v>
      </c>
      <c r="Y278" s="3978" t="s">
        <v>94</v>
      </c>
      <c r="Z278" s="3978"/>
      <c r="AA278" s="3993" t="s">
        <v>2578</v>
      </c>
      <c r="AB278" s="3993" t="s">
        <v>3004</v>
      </c>
      <c r="AC278" s="3994"/>
      <c r="AD278" s="3995">
        <v>45323</v>
      </c>
      <c r="AE278" s="4207">
        <v>43617</v>
      </c>
      <c r="AF278" s="4063" t="s">
        <v>364</v>
      </c>
      <c r="AG278" s="3996">
        <v>43617</v>
      </c>
      <c r="AH278" s="3996">
        <v>43854</v>
      </c>
      <c r="AI278" s="3996">
        <v>43896</v>
      </c>
      <c r="AJ278" s="4064" t="s">
        <v>3005</v>
      </c>
      <c r="AK278" s="3998"/>
      <c r="AL278" s="4657">
        <v>43891</v>
      </c>
      <c r="AM278" s="4014" t="s">
        <v>3006</v>
      </c>
      <c r="AN278" s="3996">
        <v>43891</v>
      </c>
      <c r="AO278" s="3996">
        <v>44225</v>
      </c>
      <c r="AP278" s="3996">
        <v>44267</v>
      </c>
      <c r="AQ278" s="3999" t="s">
        <v>3007</v>
      </c>
      <c r="AR278" s="4000"/>
      <c r="AS278" s="4020" t="s">
        <v>3008</v>
      </c>
      <c r="AT278" s="3981" t="s">
        <v>3009</v>
      </c>
      <c r="AU278" s="4020" t="s">
        <v>3008</v>
      </c>
      <c r="AV278" s="4020">
        <v>44411</v>
      </c>
      <c r="AW278" s="4020">
        <v>44452</v>
      </c>
      <c r="AX278" s="3981" t="s">
        <v>3010</v>
      </c>
      <c r="AY278" s="4026"/>
      <c r="AZ278" s="4020" t="s">
        <v>3008</v>
      </c>
      <c r="BA278" s="3981" t="s">
        <v>3011</v>
      </c>
      <c r="BB278" s="4020" t="s">
        <v>3008</v>
      </c>
      <c r="BC278" s="4020">
        <v>44442</v>
      </c>
      <c r="BD278" s="4020">
        <v>44484</v>
      </c>
      <c r="BE278" s="3981" t="s">
        <v>3012</v>
      </c>
      <c r="BF278" s="3981"/>
      <c r="BG278" s="4169" t="s">
        <v>3013</v>
      </c>
      <c r="BH278" s="3996" t="s">
        <v>3014</v>
      </c>
      <c r="BI278" s="4001" t="s">
        <v>3015</v>
      </c>
      <c r="BJ278" s="4169">
        <v>46023</v>
      </c>
      <c r="BK278" s="3996">
        <v>46023</v>
      </c>
      <c r="BL278" s="4001"/>
      <c r="BM278" s="4169" t="s">
        <v>114</v>
      </c>
      <c r="BN278" s="3996" t="s">
        <v>114</v>
      </c>
      <c r="BO278" s="4681"/>
      <c r="BP278" s="4498" t="s">
        <v>3016</v>
      </c>
      <c r="BQ278" s="4498" t="s">
        <v>1192</v>
      </c>
      <c r="BR278" s="4498"/>
      <c r="BS278" s="4498"/>
      <c r="BT278" s="4002">
        <v>45050</v>
      </c>
      <c r="BU278" s="4002">
        <v>45539</v>
      </c>
      <c r="BV278" s="3999" t="s">
        <v>116</v>
      </c>
      <c r="BW278" s="4002">
        <v>44895</v>
      </c>
      <c r="BX278" s="4002">
        <v>45687</v>
      </c>
      <c r="BY278" s="3999" t="s">
        <v>116</v>
      </c>
      <c r="BZ278" s="4002">
        <v>45687</v>
      </c>
      <c r="CA278" s="4002" t="s">
        <v>3017</v>
      </c>
      <c r="CB278" s="2541"/>
      <c r="CC278" s="2542" t="s">
        <v>3018</v>
      </c>
      <c r="CD278" s="12" t="s">
        <v>106</v>
      </c>
      <c r="CE278" s="12"/>
      <c r="CF278" s="12"/>
      <c r="CG278" s="18"/>
    </row>
    <row r="279" spans="1:85" s="713" customFormat="1" ht="45" customHeight="1" x14ac:dyDescent="0.2">
      <c r="A279" s="1581" t="s">
        <v>3019</v>
      </c>
      <c r="B279" s="3316"/>
      <c r="C279" s="1426" t="s">
        <v>3020</v>
      </c>
      <c r="D279" s="1713" t="s">
        <v>3021</v>
      </c>
      <c r="E279" s="7352">
        <v>2293</v>
      </c>
      <c r="F279" s="1387">
        <v>2025</v>
      </c>
      <c r="G279" s="1387">
        <v>2040</v>
      </c>
      <c r="H279" s="1646" t="s">
        <v>89</v>
      </c>
      <c r="I279" s="1387" t="s">
        <v>89</v>
      </c>
      <c r="J279" s="1506">
        <v>40596</v>
      </c>
      <c r="K279" s="1506"/>
      <c r="L279" s="1388" t="s">
        <v>90</v>
      </c>
      <c r="M279" s="3358" t="s">
        <v>3022</v>
      </c>
      <c r="N279" s="1388"/>
      <c r="O279" s="1388"/>
      <c r="P279" s="1388"/>
      <c r="Q279" s="1415"/>
      <c r="R279" s="1416"/>
      <c r="S279" s="1416"/>
      <c r="T279" s="1416"/>
      <c r="U279" s="3792"/>
      <c r="V279" s="1417"/>
      <c r="W279" s="1391" t="s">
        <v>93</v>
      </c>
      <c r="X279" s="1392" t="s">
        <v>93</v>
      </c>
      <c r="Y279" s="108" t="s">
        <v>94</v>
      </c>
      <c r="Z279" s="108"/>
      <c r="AA279" s="2930" t="s">
        <v>3023</v>
      </c>
      <c r="AB279" s="217" t="s">
        <v>3024</v>
      </c>
      <c r="AC279" s="2967"/>
      <c r="AD279" s="1418">
        <v>45689</v>
      </c>
      <c r="AE279" s="1570" t="s">
        <v>663</v>
      </c>
      <c r="AF279" s="1419" t="s">
        <v>3025</v>
      </c>
      <c r="AG279" s="1396">
        <v>44835</v>
      </c>
      <c r="AH279" s="1397">
        <v>44881</v>
      </c>
      <c r="AI279" s="1397">
        <v>44937</v>
      </c>
      <c r="AJ279" s="3008" t="s">
        <v>3026</v>
      </c>
      <c r="AK279" s="1399"/>
      <c r="AL279" s="1420" t="s">
        <v>1240</v>
      </c>
      <c r="AM279" s="1419" t="s">
        <v>3027</v>
      </c>
      <c r="AN279" s="1396">
        <v>45200</v>
      </c>
      <c r="AO279" s="1397">
        <v>45253</v>
      </c>
      <c r="AP279" s="1397">
        <v>45302</v>
      </c>
      <c r="AQ279" s="1398" t="s">
        <v>3028</v>
      </c>
      <c r="AR279" s="1400"/>
      <c r="AS279" s="1420" t="s">
        <v>1858</v>
      </c>
      <c r="AT279" s="1421" t="s">
        <v>100</v>
      </c>
      <c r="AU279" s="1422">
        <v>45931</v>
      </c>
      <c r="AV279" s="1423"/>
      <c r="AW279" s="1423"/>
      <c r="AX279" s="1424"/>
      <c r="AY279" s="1425"/>
      <c r="AZ279" s="1420"/>
      <c r="BA279" s="1421"/>
      <c r="BB279" s="1422"/>
      <c r="BC279" s="1423"/>
      <c r="BD279" s="1423"/>
      <c r="BE279" s="1424"/>
      <c r="BF279" s="1424"/>
      <c r="BG279" s="4085" t="s">
        <v>274</v>
      </c>
      <c r="BH279" s="1396">
        <v>46204</v>
      </c>
      <c r="BI279" s="1408"/>
      <c r="BJ279" s="4085" t="s">
        <v>3029</v>
      </c>
      <c r="BK279" s="1422">
        <v>46357</v>
      </c>
      <c r="BL279" s="1408"/>
      <c r="BM279" s="4085">
        <v>46722</v>
      </c>
      <c r="BN279" s="1396">
        <v>46722</v>
      </c>
      <c r="BO279" s="1408"/>
      <c r="BP279" s="540" t="s">
        <v>3030</v>
      </c>
      <c r="BQ279" s="627" t="s">
        <v>132</v>
      </c>
      <c r="BR279" s="540"/>
      <c r="BS279" s="540"/>
      <c r="BT279" s="1409">
        <v>45589</v>
      </c>
      <c r="BU279" s="1409">
        <v>45720</v>
      </c>
      <c r="BV279" s="1410" t="s">
        <v>116</v>
      </c>
      <c r="BW279" s="1409">
        <v>45022</v>
      </c>
      <c r="BX279" s="1409">
        <v>45720</v>
      </c>
      <c r="BY279" s="1409" t="s">
        <v>116</v>
      </c>
      <c r="BZ279" s="1409">
        <v>45720</v>
      </c>
      <c r="CA279" s="1409" t="s">
        <v>262</v>
      </c>
      <c r="CB279" s="2481"/>
      <c r="CC279" s="540" t="s">
        <v>105</v>
      </c>
      <c r="CD279" s="12"/>
      <c r="CE279" s="12"/>
      <c r="CF279" s="12"/>
      <c r="CG279" s="18"/>
    </row>
    <row r="280" spans="1:85" ht="45" customHeight="1" x14ac:dyDescent="0.2">
      <c r="A280" s="2150" t="s">
        <v>3031</v>
      </c>
      <c r="B280" s="3306"/>
      <c r="C280" s="2197" t="s">
        <v>3032</v>
      </c>
      <c r="D280" s="2152" t="s">
        <v>3033</v>
      </c>
      <c r="E280" s="7116">
        <v>2155</v>
      </c>
      <c r="F280" s="2155">
        <v>2022</v>
      </c>
      <c r="G280" s="2155">
        <v>2039</v>
      </c>
      <c r="H280" s="2154" t="s">
        <v>89</v>
      </c>
      <c r="I280" s="2190" t="s">
        <v>89</v>
      </c>
      <c r="J280" s="2157">
        <v>39876</v>
      </c>
      <c r="K280" s="2157"/>
      <c r="L280" s="2157" t="s">
        <v>90</v>
      </c>
      <c r="M280" s="2182"/>
      <c r="N280" s="2157" t="s">
        <v>583</v>
      </c>
      <c r="O280" s="2157"/>
      <c r="P280" s="2183">
        <v>44935</v>
      </c>
      <c r="Q280" s="2158">
        <v>45205</v>
      </c>
      <c r="R280" s="2159"/>
      <c r="S280" s="2159"/>
      <c r="T280" s="2159"/>
      <c r="U280" s="3799"/>
      <c r="V280" s="2161"/>
      <c r="W280" s="2162" t="str">
        <f>IF(OR(X280="Yes", Y280="Web-page timetable", Z280="YES"), "Yes")</f>
        <v>Yes</v>
      </c>
      <c r="X280" s="2163" t="s">
        <v>93</v>
      </c>
      <c r="Y280" s="2151" t="s">
        <v>94</v>
      </c>
      <c r="Z280" s="3201"/>
      <c r="AA280" s="3033" t="s">
        <v>3034</v>
      </c>
      <c r="AB280" s="2934" t="s">
        <v>3035</v>
      </c>
      <c r="AC280" s="2925"/>
      <c r="AD280" s="2165">
        <v>45717</v>
      </c>
      <c r="AE280" s="3535" t="s">
        <v>3036</v>
      </c>
      <c r="AF280" s="2167" t="s">
        <v>142</v>
      </c>
      <c r="AG280" s="2168">
        <v>42309</v>
      </c>
      <c r="AH280" s="2168">
        <v>42319</v>
      </c>
      <c r="AI280" s="2168">
        <v>42384</v>
      </c>
      <c r="AJ280" s="3011" t="s">
        <v>3037</v>
      </c>
      <c r="AK280" s="2169"/>
      <c r="AL280" s="7117" t="s">
        <v>340</v>
      </c>
      <c r="AM280" s="7161" t="s">
        <v>3038</v>
      </c>
      <c r="AN280" s="2168">
        <v>44044</v>
      </c>
      <c r="AO280" s="2168">
        <v>44075</v>
      </c>
      <c r="AP280" s="2168">
        <v>44117</v>
      </c>
      <c r="AQ280" s="2155" t="s">
        <v>3039</v>
      </c>
      <c r="AR280" s="2170"/>
      <c r="AS280" s="2171"/>
      <c r="AT280" s="2154"/>
      <c r="AU280" s="2171"/>
      <c r="AV280" s="2171"/>
      <c r="AW280" s="2171"/>
      <c r="AX280" s="2154"/>
      <c r="AY280" s="2172"/>
      <c r="AZ280" s="2171"/>
      <c r="BA280" s="2154"/>
      <c r="BB280" s="2171"/>
      <c r="BC280" s="2171"/>
      <c r="BD280" s="2171"/>
      <c r="BE280" s="2154"/>
      <c r="BF280" s="2154"/>
      <c r="BG280" s="4159">
        <v>44927</v>
      </c>
      <c r="BH280" s="2168">
        <v>44927</v>
      </c>
      <c r="BI280" s="2174">
        <v>44935</v>
      </c>
      <c r="BJ280" s="4159">
        <v>45170</v>
      </c>
      <c r="BK280" s="2168">
        <v>45170</v>
      </c>
      <c r="BL280" s="2184">
        <v>45205</v>
      </c>
      <c r="BM280" s="4159">
        <v>46204</v>
      </c>
      <c r="BN280" s="2168">
        <v>46204</v>
      </c>
      <c r="BO280" s="2184"/>
      <c r="BP280" s="2151" t="s">
        <v>3040</v>
      </c>
      <c r="BQ280" s="2990" t="s">
        <v>355</v>
      </c>
      <c r="BR280" s="2151" t="s">
        <v>3041</v>
      </c>
      <c r="BS280" s="2151"/>
      <c r="BT280" s="2177">
        <v>45786</v>
      </c>
      <c r="BU280" s="2177">
        <v>45888</v>
      </c>
      <c r="BV280" s="2155" t="s">
        <v>116</v>
      </c>
      <c r="BW280" s="2177">
        <v>45888</v>
      </c>
      <c r="BX280" s="2177">
        <v>45223</v>
      </c>
      <c r="BY280" s="2155" t="s">
        <v>116</v>
      </c>
      <c r="BZ280" s="2177">
        <v>45888</v>
      </c>
      <c r="CA280" s="2185" t="s">
        <v>3042</v>
      </c>
      <c r="CB280" s="2185"/>
      <c r="CC280" s="2186" t="s">
        <v>3043</v>
      </c>
      <c r="CD280" s="12"/>
      <c r="CE280" s="12"/>
      <c r="CF280" s="12"/>
      <c r="CG280" s="18"/>
    </row>
    <row r="281" spans="1:85" ht="45" customHeight="1" x14ac:dyDescent="0.2">
      <c r="A281" s="4005"/>
      <c r="B281" s="3977" t="s">
        <v>3052</v>
      </c>
      <c r="C281" s="3978" t="s">
        <v>3045</v>
      </c>
      <c r="D281" s="3978" t="s">
        <v>3053</v>
      </c>
      <c r="E281" s="4601">
        <v>2011</v>
      </c>
      <c r="F281" s="3999">
        <v>2016</v>
      </c>
      <c r="G281" s="3999">
        <v>2038</v>
      </c>
      <c r="H281" s="3999" t="s">
        <v>89</v>
      </c>
      <c r="I281" s="3999" t="s">
        <v>89</v>
      </c>
      <c r="J281" s="3985">
        <v>40598</v>
      </c>
      <c r="K281" s="3983"/>
      <c r="L281" s="3983" t="s">
        <v>90</v>
      </c>
      <c r="M281" s="3984" t="s">
        <v>515</v>
      </c>
      <c r="N281" s="3983"/>
      <c r="O281" s="3983"/>
      <c r="P281" s="3985">
        <v>44183</v>
      </c>
      <c r="Q281" s="3986">
        <v>44442</v>
      </c>
      <c r="R281" s="3987"/>
      <c r="S281" s="3988"/>
      <c r="T281" s="3988" t="s">
        <v>3054</v>
      </c>
      <c r="U281" s="3989"/>
      <c r="V281" s="3990"/>
      <c r="W281" s="3991" t="str">
        <f>IF(OR(X281="Yes", Y281="Web-page timetable", Z281="YES"), "Yes")</f>
        <v>Yes</v>
      </c>
      <c r="X281" s="3992" t="s">
        <v>93</v>
      </c>
      <c r="Y281" s="3978" t="s">
        <v>94</v>
      </c>
      <c r="Z281" s="3978"/>
      <c r="AA281" s="4353" t="s">
        <v>3047</v>
      </c>
      <c r="AB281" s="4353" t="s">
        <v>3048</v>
      </c>
      <c r="AC281" s="4354"/>
      <c r="AD281" s="3996">
        <v>45689</v>
      </c>
      <c r="AE281" s="4207">
        <v>42736</v>
      </c>
      <c r="AF281" s="4063"/>
      <c r="AG281" s="3996">
        <v>42736</v>
      </c>
      <c r="AH281" s="3996">
        <v>42758</v>
      </c>
      <c r="AI281" s="3996">
        <v>42814</v>
      </c>
      <c r="AJ281" s="4064" t="s">
        <v>3055</v>
      </c>
      <c r="AK281" s="3998" t="s">
        <v>3056</v>
      </c>
      <c r="AL281" s="4845" t="s">
        <v>3057</v>
      </c>
      <c r="AM281" s="4065" t="s">
        <v>3058</v>
      </c>
      <c r="AN281" s="3996">
        <v>43009</v>
      </c>
      <c r="AO281" s="3996">
        <v>43035</v>
      </c>
      <c r="AP281" s="3996" t="s">
        <v>3059</v>
      </c>
      <c r="AQ281" s="3999" t="s">
        <v>3060</v>
      </c>
      <c r="AR281" s="4000" t="s">
        <v>3061</v>
      </c>
      <c r="AS281" s="4667"/>
      <c r="AT281" s="3981"/>
      <c r="AU281" s="4667"/>
      <c r="AV281" s="4020"/>
      <c r="AW281" s="4020"/>
      <c r="AX281" s="3981"/>
      <c r="AY281" s="4026"/>
      <c r="AZ281" s="4667"/>
      <c r="BA281" s="5323"/>
      <c r="BB281" s="4667"/>
      <c r="BC281" s="4020"/>
      <c r="BD281" s="4020"/>
      <c r="BE281" s="3981"/>
      <c r="BF281" s="3981"/>
      <c r="BG281" s="4169">
        <v>44166</v>
      </c>
      <c r="BH281" s="3996">
        <v>44166</v>
      </c>
      <c r="BI281" s="3996">
        <v>44166</v>
      </c>
      <c r="BJ281" s="4169">
        <v>44378</v>
      </c>
      <c r="BK281" s="3996">
        <v>44378</v>
      </c>
      <c r="BL281" s="4001">
        <v>44442</v>
      </c>
      <c r="BM281" s="4169" t="s">
        <v>274</v>
      </c>
      <c r="BN281" s="3995">
        <v>46204</v>
      </c>
      <c r="BO281" s="4001"/>
      <c r="BP281" s="3978" t="s">
        <v>3062</v>
      </c>
      <c r="BQ281" s="4298" t="s">
        <v>132</v>
      </c>
      <c r="BR281" s="3978" t="s">
        <v>3063</v>
      </c>
      <c r="BS281" s="3978"/>
      <c r="BT281" s="4002">
        <v>45786</v>
      </c>
      <c r="BU281" s="4002">
        <v>45701</v>
      </c>
      <c r="BV281" s="3999" t="s">
        <v>116</v>
      </c>
      <c r="BW281" s="4002">
        <v>45786</v>
      </c>
      <c r="BX281" s="4002">
        <v>45701</v>
      </c>
      <c r="BY281" s="3999" t="s">
        <v>116</v>
      </c>
      <c r="BZ281" s="4002">
        <v>45728</v>
      </c>
      <c r="CA281" s="4002" t="s">
        <v>3064</v>
      </c>
      <c r="CB281" s="2177"/>
      <c r="CC281" s="2151" t="s">
        <v>3065</v>
      </c>
      <c r="CD281" s="12"/>
      <c r="CE281" s="12"/>
      <c r="CF281" s="12"/>
      <c r="CG281" s="18"/>
    </row>
    <row r="282" spans="1:85" ht="45" customHeight="1" x14ac:dyDescent="0.2">
      <c r="A282" s="3686" t="s">
        <v>3044</v>
      </c>
      <c r="B282" s="3687"/>
      <c r="C282" s="3688" t="s">
        <v>3045</v>
      </c>
      <c r="D282" s="3688" t="s">
        <v>3046</v>
      </c>
      <c r="E282" s="3859" t="s">
        <v>193</v>
      </c>
      <c r="F282" s="3695">
        <v>2025</v>
      </c>
      <c r="G282" s="3695">
        <v>2045</v>
      </c>
      <c r="H282" s="3691" t="s">
        <v>89</v>
      </c>
      <c r="I282" s="3695" t="s">
        <v>89</v>
      </c>
      <c r="J282" s="3696">
        <v>40598</v>
      </c>
      <c r="K282" s="3694"/>
      <c r="L282" s="3943"/>
      <c r="M282" s="4091"/>
      <c r="N282" s="3943"/>
      <c r="O282" s="3943"/>
      <c r="P282" s="3696"/>
      <c r="Q282" s="3732"/>
      <c r="R282" s="3698"/>
      <c r="S282" s="3733"/>
      <c r="T282" s="3733"/>
      <c r="U282" s="3794"/>
      <c r="V282" s="3734"/>
      <c r="W282" s="3700" t="str">
        <f>IF(OR(X282="Yes", Y282="Web-page timetable", Z282="YES"), "Yes")</f>
        <v>Yes</v>
      </c>
      <c r="X282" s="3701" t="s">
        <v>93</v>
      </c>
      <c r="Y282" s="3688" t="s">
        <v>94</v>
      </c>
      <c r="Z282" s="3688"/>
      <c r="AA282" s="4096" t="s">
        <v>3047</v>
      </c>
      <c r="AB282" s="4096" t="s">
        <v>3048</v>
      </c>
      <c r="AC282" s="4644"/>
      <c r="AD282" s="3706">
        <v>45689</v>
      </c>
      <c r="AE282" s="4145" t="s">
        <v>1366</v>
      </c>
      <c r="AF282" s="3705" t="s">
        <v>3049</v>
      </c>
      <c r="AG282" s="3706">
        <v>46327</v>
      </c>
      <c r="AH282" s="3706"/>
      <c r="AI282" s="3706"/>
      <c r="AJ282" s="3735"/>
      <c r="AK282" s="3736"/>
      <c r="AL282" s="3706"/>
      <c r="AM282" s="3705"/>
      <c r="AN282" s="3706"/>
      <c r="AO282" s="3706"/>
      <c r="AP282" s="3706"/>
      <c r="AQ282" s="3696"/>
      <c r="AR282" s="5260"/>
      <c r="AS282" s="5271"/>
      <c r="AT282" s="3694"/>
      <c r="AU282" s="3730"/>
      <c r="AV282" s="3709"/>
      <c r="AW282" s="3709"/>
      <c r="AX282" s="3694"/>
      <c r="AY282" s="3698"/>
      <c r="AZ282" s="3730"/>
      <c r="BA282" s="3698"/>
      <c r="BB282" s="3730"/>
      <c r="BC282" s="3709"/>
      <c r="BD282" s="3709"/>
      <c r="BE282" s="3694"/>
      <c r="BF282" s="3694"/>
      <c r="BG282" s="4089" t="s">
        <v>3050</v>
      </c>
      <c r="BH282" s="3706">
        <v>46692</v>
      </c>
      <c r="BI282" s="3706"/>
      <c r="BJ282" s="4089">
        <v>46753</v>
      </c>
      <c r="BK282" s="3706">
        <v>46753</v>
      </c>
      <c r="BL282" s="3711"/>
      <c r="BM282" s="4089">
        <v>46935</v>
      </c>
      <c r="BN282" s="3704">
        <v>46935</v>
      </c>
      <c r="BO282" s="3711"/>
      <c r="BP282" s="3712" t="s">
        <v>3051</v>
      </c>
      <c r="BQ282" s="5383" t="s">
        <v>132</v>
      </c>
      <c r="BR282" s="3712"/>
      <c r="BS282" s="3712"/>
      <c r="BT282" s="3716">
        <v>45786</v>
      </c>
      <c r="BU282" s="3716"/>
      <c r="BV282" s="3696" t="s">
        <v>116</v>
      </c>
      <c r="BW282" s="3716">
        <v>45786</v>
      </c>
      <c r="BX282" s="3716"/>
      <c r="BY282" s="3716" t="s">
        <v>116</v>
      </c>
      <c r="BZ282" s="3963">
        <v>45701</v>
      </c>
      <c r="CA282" s="3716" t="s">
        <v>104</v>
      </c>
      <c r="CB282" s="2177"/>
      <c r="CC282" s="1178"/>
      <c r="CD282" s="1176"/>
      <c r="CE282" s="1176"/>
      <c r="CF282" s="1176"/>
      <c r="CG282" s="1175"/>
    </row>
    <row r="283" spans="1:85" ht="45" customHeight="1" x14ac:dyDescent="0.2">
      <c r="A283" s="3879" t="s">
        <v>3066</v>
      </c>
      <c r="B283" s="4112"/>
      <c r="C283" s="3888" t="s">
        <v>3067</v>
      </c>
      <c r="D283" s="3880" t="s">
        <v>4628</v>
      </c>
      <c r="E283" s="3379">
        <v>2156</v>
      </c>
      <c r="F283" s="3895">
        <v>2016</v>
      </c>
      <c r="G283" s="3895">
        <v>2040</v>
      </c>
      <c r="H283" s="3882" t="s">
        <v>89</v>
      </c>
      <c r="I283" s="3883" t="s">
        <v>89</v>
      </c>
      <c r="J283" s="3884">
        <v>39798</v>
      </c>
      <c r="K283" s="4573"/>
      <c r="L283" s="3884" t="s">
        <v>90</v>
      </c>
      <c r="M283" s="3885" t="s">
        <v>206</v>
      </c>
      <c r="N283" s="3884" t="s">
        <v>583</v>
      </c>
      <c r="O283" s="4573"/>
      <c r="P283" s="4100"/>
      <c r="Q283" s="4101"/>
      <c r="R283" s="4102"/>
      <c r="S283" s="4102"/>
      <c r="T283" s="4102"/>
      <c r="U283" s="4103"/>
      <c r="V283" s="4104"/>
      <c r="W283" s="3886" t="str">
        <f>IF(OR(X283="Yes", Y283="Web-page timetable", Z283="YES"), "Yes")</f>
        <v>Yes</v>
      </c>
      <c r="X283" s="3887" t="s">
        <v>93</v>
      </c>
      <c r="Y283" s="3888" t="s">
        <v>94</v>
      </c>
      <c r="Z283" s="3888"/>
      <c r="AA283" s="4282" t="s">
        <v>4373</v>
      </c>
      <c r="AB283" s="4283" t="s">
        <v>4374</v>
      </c>
      <c r="AC283" s="3889"/>
      <c r="AD283" s="3944">
        <v>45717</v>
      </c>
      <c r="AE283" s="4281">
        <v>42736</v>
      </c>
      <c r="AF283" s="3890"/>
      <c r="AG283" s="3891">
        <v>42736</v>
      </c>
      <c r="AH283" s="3891">
        <v>42751</v>
      </c>
      <c r="AI283" s="3891">
        <v>42793</v>
      </c>
      <c r="AJ283" s="3892" t="s">
        <v>4375</v>
      </c>
      <c r="AK283" s="3893" t="s">
        <v>4376</v>
      </c>
      <c r="AL283" s="4294">
        <v>43862</v>
      </c>
      <c r="AM283" s="3894" t="s">
        <v>4377</v>
      </c>
      <c r="AN283" s="3891">
        <v>43862</v>
      </c>
      <c r="AO283" s="3891">
        <v>44144</v>
      </c>
      <c r="AP283" s="3891">
        <v>44207</v>
      </c>
      <c r="AQ283" s="3895" t="s">
        <v>4378</v>
      </c>
      <c r="AR283" s="3896"/>
      <c r="AS283" s="5276" t="s">
        <v>4379</v>
      </c>
      <c r="AT283" s="5286" t="s">
        <v>4380</v>
      </c>
      <c r="AU283" s="5293">
        <v>44505</v>
      </c>
      <c r="AV283" s="5293">
        <v>44505</v>
      </c>
      <c r="AW283" s="5293">
        <v>44547</v>
      </c>
      <c r="AX283" s="5302" t="s">
        <v>4381</v>
      </c>
      <c r="AY283" s="3897"/>
      <c r="AZ283" s="5293"/>
      <c r="BA283" s="5321"/>
      <c r="BB283" s="5324"/>
      <c r="BC283" s="5324"/>
      <c r="BD283" s="5324"/>
      <c r="BE283" s="5321"/>
      <c r="BF283" s="5321"/>
      <c r="BG283" s="4284">
        <v>46054</v>
      </c>
      <c r="BH283" s="3891">
        <v>46054</v>
      </c>
      <c r="BI283" s="3898"/>
      <c r="BJ283" s="4284">
        <v>46357</v>
      </c>
      <c r="BK283" s="3881" t="s">
        <v>4382</v>
      </c>
      <c r="BL283" s="3898"/>
      <c r="BM283" s="4284" t="s">
        <v>114</v>
      </c>
      <c r="BN283" s="3891" t="s">
        <v>114</v>
      </c>
      <c r="BO283" s="4105"/>
      <c r="BP283" s="5461" t="s">
        <v>4383</v>
      </c>
      <c r="BQ283" s="5462" t="s">
        <v>1153</v>
      </c>
      <c r="BR283" s="3888" t="s">
        <v>4384</v>
      </c>
      <c r="BS283" s="3888"/>
      <c r="BT283" s="3899">
        <v>45932</v>
      </c>
      <c r="BU283" s="3899">
        <v>45783</v>
      </c>
      <c r="BV283" s="3895" t="s">
        <v>116</v>
      </c>
      <c r="BW283" s="3899">
        <v>45932</v>
      </c>
      <c r="BX283" s="3899">
        <v>45783</v>
      </c>
      <c r="BY283" s="3895" t="s">
        <v>116</v>
      </c>
      <c r="BZ283" s="3899">
        <v>45783</v>
      </c>
      <c r="CA283" s="3899" t="s">
        <v>178</v>
      </c>
      <c r="CB283" s="7195"/>
      <c r="CC283" s="540" t="s">
        <v>105</v>
      </c>
      <c r="CD283" s="12" t="s">
        <v>106</v>
      </c>
      <c r="CE283" s="12"/>
      <c r="CF283" s="12"/>
      <c r="CG283" s="18"/>
    </row>
    <row r="284" spans="1:85" ht="45" customHeight="1" x14ac:dyDescent="0.2">
      <c r="A284" s="4005"/>
      <c r="B284" s="3977" t="s">
        <v>3068</v>
      </c>
      <c r="C284" s="3978" t="s">
        <v>3069</v>
      </c>
      <c r="D284" s="4045" t="s">
        <v>3070</v>
      </c>
      <c r="E284" s="4998"/>
      <c r="F284" s="3999">
        <v>2020</v>
      </c>
      <c r="G284" s="3999">
        <v>2037</v>
      </c>
      <c r="H284" s="3981" t="s">
        <v>89</v>
      </c>
      <c r="I284" s="3982" t="s">
        <v>89</v>
      </c>
      <c r="J284" s="3983">
        <v>41611</v>
      </c>
      <c r="K284" s="3983"/>
      <c r="L284" s="3983" t="s">
        <v>90</v>
      </c>
      <c r="M284" s="3984" t="s">
        <v>2350</v>
      </c>
      <c r="N284" s="3983"/>
      <c r="O284" s="3983"/>
      <c r="P284" s="3985">
        <v>44134</v>
      </c>
      <c r="Q284" s="3986">
        <v>44329</v>
      </c>
      <c r="R284" s="3987"/>
      <c r="S284" s="3987"/>
      <c r="T284" s="3987">
        <v>45574</v>
      </c>
      <c r="U284" s="3989"/>
      <c r="V284" s="3990"/>
      <c r="W284" s="3991" t="str">
        <f>IF(OR(X284="Yes", Y284="Web-page timetable", Z284="YES"), "Yes")</f>
        <v>Yes</v>
      </c>
      <c r="X284" s="3992" t="s">
        <v>93</v>
      </c>
      <c r="Y284" s="3978" t="s">
        <v>94</v>
      </c>
      <c r="Z284" s="3978"/>
      <c r="AA284" s="4627" t="s">
        <v>3071</v>
      </c>
      <c r="AB284" s="4107" t="s">
        <v>3072</v>
      </c>
      <c r="AC284" s="3993" t="s">
        <v>3073</v>
      </c>
      <c r="AD284" s="3995">
        <v>43831</v>
      </c>
      <c r="AE284" s="4207" t="s">
        <v>3074</v>
      </c>
      <c r="AF284" s="4063" t="s">
        <v>3075</v>
      </c>
      <c r="AG284" s="3996">
        <v>42309</v>
      </c>
      <c r="AH284" s="3996">
        <v>42338</v>
      </c>
      <c r="AI284" s="3996">
        <v>42391</v>
      </c>
      <c r="AJ284" s="4064" t="e">
        <v>#N/A</v>
      </c>
      <c r="AK284" s="3998" t="e">
        <v>#N/A</v>
      </c>
      <c r="AL284" s="4429" t="s">
        <v>1423</v>
      </c>
      <c r="AM284" s="4014" t="s">
        <v>766</v>
      </c>
      <c r="AN284" s="3996">
        <v>42705</v>
      </c>
      <c r="AO284" s="3996">
        <v>42709</v>
      </c>
      <c r="AP284" s="3996">
        <v>42783</v>
      </c>
      <c r="AQ284" s="3999" t="e">
        <v>#N/A</v>
      </c>
      <c r="AR284" s="4000" t="e">
        <v>#N/A</v>
      </c>
      <c r="AS284" s="4020">
        <v>43466</v>
      </c>
      <c r="AT284" s="3981" t="s">
        <v>3076</v>
      </c>
      <c r="AU284" s="4020">
        <v>43466</v>
      </c>
      <c r="AV284" s="4020">
        <v>43495</v>
      </c>
      <c r="AW284" s="4020">
        <v>43539</v>
      </c>
      <c r="AX284" s="3981" t="s">
        <v>3077</v>
      </c>
      <c r="AY284" s="4026"/>
      <c r="AZ284" s="4020"/>
      <c r="BA284" s="3981"/>
      <c r="BB284" s="4020"/>
      <c r="BC284" s="4020"/>
      <c r="BD284" s="4020"/>
      <c r="BE284" s="3981"/>
      <c r="BF284" s="3981"/>
      <c r="BG284" s="4169" t="s">
        <v>3078</v>
      </c>
      <c r="BH284" s="3996">
        <v>44013</v>
      </c>
      <c r="BI284" s="4001">
        <v>44134</v>
      </c>
      <c r="BJ284" s="4169" t="s">
        <v>3079</v>
      </c>
      <c r="BK284" s="3996">
        <v>44256</v>
      </c>
      <c r="BL284" s="4001">
        <v>44329</v>
      </c>
      <c r="BM284" s="4169" t="s">
        <v>788</v>
      </c>
      <c r="BN284" s="3996">
        <v>44470</v>
      </c>
      <c r="BO284" s="4001"/>
      <c r="BP284" s="4852" t="s">
        <v>3080</v>
      </c>
      <c r="BQ284" s="4856"/>
      <c r="BR284" s="4108" t="s">
        <v>3081</v>
      </c>
      <c r="BS284" s="4108"/>
      <c r="BT284" s="4002">
        <v>44628</v>
      </c>
      <c r="BU284" s="4002"/>
      <c r="BV284" s="3999" t="s">
        <v>116</v>
      </c>
      <c r="BW284" s="4002">
        <v>44628</v>
      </c>
      <c r="BX284" s="4002">
        <v>44336</v>
      </c>
      <c r="BY284" s="3999" t="s">
        <v>116</v>
      </c>
      <c r="BZ284" s="4002">
        <v>45092</v>
      </c>
      <c r="CA284" s="4002" t="s">
        <v>3082</v>
      </c>
      <c r="CB284" s="2177"/>
      <c r="CC284" s="2151" t="s">
        <v>3083</v>
      </c>
      <c r="CD284" s="12"/>
      <c r="CE284" s="12"/>
      <c r="CF284" s="12"/>
      <c r="CG284" s="18" t="s">
        <v>93</v>
      </c>
    </row>
    <row r="285" spans="1:85" ht="45" customHeight="1" x14ac:dyDescent="0.2">
      <c r="A285" s="1412" t="s">
        <v>3084</v>
      </c>
      <c r="B285" s="3518"/>
      <c r="C285" s="1381" t="s">
        <v>3069</v>
      </c>
      <c r="D285" s="1381" t="s">
        <v>3085</v>
      </c>
      <c r="E285" s="3956"/>
      <c r="F285" s="1387"/>
      <c r="G285" s="1387"/>
      <c r="H285" s="1385"/>
      <c r="I285" s="1387"/>
      <c r="J285" s="1388">
        <v>41611</v>
      </c>
      <c r="K285" s="3523"/>
      <c r="L285" s="1649"/>
      <c r="M285" s="2005"/>
      <c r="N285" s="1649"/>
      <c r="O285" s="1649"/>
      <c r="P285" s="1388"/>
      <c r="Q285" s="1651"/>
      <c r="R285" s="1416"/>
      <c r="S285" s="1628"/>
      <c r="T285" s="1628"/>
      <c r="U285" s="3800"/>
      <c r="V285" s="3578"/>
      <c r="W285" s="4106"/>
      <c r="X285" s="3579"/>
      <c r="Y285" s="1381"/>
      <c r="Z285" s="1381"/>
      <c r="AA285" s="3314"/>
      <c r="AB285" s="3314"/>
      <c r="AC285" s="3580"/>
      <c r="AD285" s="3581"/>
      <c r="AE285" s="4037">
        <v>45962</v>
      </c>
      <c r="AF285" s="1646" t="s">
        <v>1596</v>
      </c>
      <c r="AG285" s="3581">
        <v>45962</v>
      </c>
      <c r="AH285" s="3581"/>
      <c r="AI285" s="3581"/>
      <c r="AJ285" s="2003"/>
      <c r="AK285" s="3582"/>
      <c r="AL285" s="3581"/>
      <c r="AM285" s="1646"/>
      <c r="AN285" s="3581"/>
      <c r="AO285" s="3581"/>
      <c r="AP285" s="3581"/>
      <c r="AQ285" s="1388"/>
      <c r="AR285" s="7399"/>
      <c r="AS285" s="7400"/>
      <c r="AT285" s="1389"/>
      <c r="AU285" s="3583"/>
      <c r="AV285" s="3584"/>
      <c r="AW285" s="3584"/>
      <c r="AX285" s="1389"/>
      <c r="AY285" s="1416"/>
      <c r="AZ285" s="3583"/>
      <c r="BA285" s="1416"/>
      <c r="BB285" s="3583"/>
      <c r="BC285" s="3584"/>
      <c r="BD285" s="3584"/>
      <c r="BE285" s="1389"/>
      <c r="BF285" s="1389"/>
      <c r="BG285" s="4177">
        <v>46235</v>
      </c>
      <c r="BH285" s="3581">
        <v>46235</v>
      </c>
      <c r="BI285" s="3581"/>
      <c r="BJ285" s="4177">
        <v>46327</v>
      </c>
      <c r="BK285" s="3581">
        <v>46327</v>
      </c>
      <c r="BL285" s="3585"/>
      <c r="BM285" s="4177">
        <v>46692</v>
      </c>
      <c r="BN285" s="3586">
        <v>46692</v>
      </c>
      <c r="BO285" s="3585"/>
      <c r="BP285" s="1722" t="s">
        <v>4629</v>
      </c>
      <c r="BQ285" s="4830" t="s">
        <v>4630</v>
      </c>
      <c r="BR285" s="1722"/>
      <c r="BS285" s="1722"/>
      <c r="BT285" s="3587"/>
      <c r="BU285" s="3587">
        <v>45783</v>
      </c>
      <c r="BV285" s="1388" t="s">
        <v>116</v>
      </c>
      <c r="BW285" s="3587"/>
      <c r="BX285" s="3587">
        <v>45783</v>
      </c>
      <c r="BY285" s="3587" t="s">
        <v>116</v>
      </c>
      <c r="BZ285" s="5446">
        <v>45783</v>
      </c>
      <c r="CA285" s="3587" t="s">
        <v>566</v>
      </c>
      <c r="CB285" s="2177"/>
      <c r="CC285" s="1178"/>
      <c r="CD285" s="1176"/>
      <c r="CE285" s="1176"/>
      <c r="CF285" s="1176"/>
      <c r="CG285" s="1175"/>
    </row>
    <row r="286" spans="1:85" ht="45" customHeight="1" x14ac:dyDescent="0.2">
      <c r="A286" s="3686" t="s">
        <v>3090</v>
      </c>
      <c r="B286" s="3687"/>
      <c r="C286" s="3688" t="s">
        <v>3091</v>
      </c>
      <c r="D286" s="3689" t="s">
        <v>3092</v>
      </c>
      <c r="E286" s="3717"/>
      <c r="F286" s="3695"/>
      <c r="G286" s="3695">
        <v>2045</v>
      </c>
      <c r="H286" s="3692" t="s">
        <v>89</v>
      </c>
      <c r="I286" s="3695" t="s">
        <v>89</v>
      </c>
      <c r="J286" s="3696" t="s">
        <v>459</v>
      </c>
      <c r="K286" s="3696"/>
      <c r="L286" s="5042"/>
      <c r="M286" s="5051"/>
      <c r="N286" s="5042"/>
      <c r="O286" s="4109"/>
      <c r="P286" s="3696"/>
      <c r="Q286" s="3732"/>
      <c r="R286" s="3698"/>
      <c r="S286" s="3733"/>
      <c r="T286" s="3733"/>
      <c r="U286" s="3794"/>
      <c r="V286" s="3734"/>
      <c r="W286" s="3700" t="str">
        <f t="shared" ref="W286:W327" si="13">IF(OR(X286="Yes", Y286="Web-page timetable", Z286="YES"), "Yes")</f>
        <v>Yes</v>
      </c>
      <c r="X286" s="3701" t="s">
        <v>93</v>
      </c>
      <c r="Y286" s="3688" t="s">
        <v>94</v>
      </c>
      <c r="Z286" s="3688"/>
      <c r="AA286" s="3702" t="s">
        <v>3093</v>
      </c>
      <c r="AB286" s="4280" t="s">
        <v>3094</v>
      </c>
      <c r="AC286" s="3729"/>
      <c r="AD286" s="3704">
        <v>45689</v>
      </c>
      <c r="AE286" s="4145">
        <v>46113</v>
      </c>
      <c r="AF286" s="3705" t="s">
        <v>701</v>
      </c>
      <c r="AG286" s="3706">
        <v>46113</v>
      </c>
      <c r="AH286" s="3706"/>
      <c r="AI286" s="3706"/>
      <c r="AJ286" s="3735"/>
      <c r="AK286" s="3736"/>
      <c r="AL286" s="3709"/>
      <c r="AM286" s="3705"/>
      <c r="AN286" s="3706"/>
      <c r="AO286" s="3706"/>
      <c r="AP286" s="3706"/>
      <c r="AQ286" s="3696"/>
      <c r="AR286" s="3708"/>
      <c r="AS286" s="3709"/>
      <c r="AT286" s="3694"/>
      <c r="AU286" s="3709"/>
      <c r="AV286" s="3709"/>
      <c r="AW286" s="3709"/>
      <c r="AX286" s="3694"/>
      <c r="AY286" s="3710"/>
      <c r="AZ286" s="3709"/>
      <c r="BA286" s="3694"/>
      <c r="BB286" s="3709"/>
      <c r="BC286" s="3709"/>
      <c r="BD286" s="3709"/>
      <c r="BE286" s="3694"/>
      <c r="BF286" s="3694"/>
      <c r="BG286" s="4089">
        <v>46661</v>
      </c>
      <c r="BH286" s="3706">
        <v>46661</v>
      </c>
      <c r="BI286" s="3711"/>
      <c r="BJ286" s="4089">
        <v>46753</v>
      </c>
      <c r="BK286" s="3706">
        <v>46753</v>
      </c>
      <c r="BL286" s="3711"/>
      <c r="BM286" s="4089">
        <v>47178</v>
      </c>
      <c r="BN286" s="3706">
        <v>47178</v>
      </c>
      <c r="BO286" s="3711"/>
      <c r="BP286" s="3737" t="s">
        <v>3095</v>
      </c>
      <c r="BQ286" s="4004" t="s">
        <v>132</v>
      </c>
      <c r="BR286" s="3712" t="s">
        <v>3096</v>
      </c>
      <c r="BS286" s="3405"/>
      <c r="BT286" s="3716">
        <v>45313</v>
      </c>
      <c r="BU286" s="3716">
        <v>45783</v>
      </c>
      <c r="BV286" s="3696" t="s">
        <v>116</v>
      </c>
      <c r="BW286" s="3716">
        <v>45313</v>
      </c>
      <c r="BX286" s="3716">
        <v>45783</v>
      </c>
      <c r="BY286" s="3716" t="s">
        <v>116</v>
      </c>
      <c r="BZ286" s="3716">
        <v>45783</v>
      </c>
      <c r="CA286" s="3716" t="s">
        <v>104</v>
      </c>
      <c r="CB286" s="1409"/>
      <c r="CC286" s="1178"/>
      <c r="CD286" s="1176"/>
      <c r="CE286" s="1176"/>
      <c r="CF286" s="1176"/>
      <c r="CG286" s="1175"/>
    </row>
    <row r="287" spans="1:85" ht="45" customHeight="1" x14ac:dyDescent="0.2">
      <c r="A287" s="1688" t="s">
        <v>3097</v>
      </c>
      <c r="B287" s="3307"/>
      <c r="C287" s="2275" t="s">
        <v>3098</v>
      </c>
      <c r="D287" s="1689" t="s">
        <v>336</v>
      </c>
      <c r="E287" s="7113">
        <v>2119</v>
      </c>
      <c r="F287" s="1666">
        <v>2020</v>
      </c>
      <c r="G287" s="1666">
        <v>2040</v>
      </c>
      <c r="H287" s="1680" t="s">
        <v>89</v>
      </c>
      <c r="I287" s="4360" t="s">
        <v>89</v>
      </c>
      <c r="J287" s="1668"/>
      <c r="K287" s="1668"/>
      <c r="L287" s="1668" t="s">
        <v>90</v>
      </c>
      <c r="M287" s="2284" t="s">
        <v>3099</v>
      </c>
      <c r="N287" s="1668"/>
      <c r="O287" s="1668"/>
      <c r="P287" s="1667"/>
      <c r="Q287" s="1705"/>
      <c r="R287" s="1669"/>
      <c r="S287" s="1669"/>
      <c r="T287" s="1669"/>
      <c r="U287" s="3793"/>
      <c r="V287" s="1671"/>
      <c r="W287" s="1695" t="str">
        <f t="shared" si="13"/>
        <v>Yes</v>
      </c>
      <c r="X287" s="1672" t="s">
        <v>93</v>
      </c>
      <c r="Y287" s="1376" t="s">
        <v>94</v>
      </c>
      <c r="Z287" s="1376"/>
      <c r="AA287" s="2950" t="s">
        <v>3100</v>
      </c>
      <c r="AB287" s="2950" t="s">
        <v>3101</v>
      </c>
      <c r="AC287" s="2312"/>
      <c r="AD287" s="1682">
        <v>43647</v>
      </c>
      <c r="AE287" s="4147" t="s">
        <v>3102</v>
      </c>
      <c r="AF287" s="1676" t="s">
        <v>142</v>
      </c>
      <c r="AG287" s="1674">
        <v>43770</v>
      </c>
      <c r="AH287" s="1674">
        <v>43831</v>
      </c>
      <c r="AI287" s="1674">
        <v>43891</v>
      </c>
      <c r="AJ287" s="3006" t="s">
        <v>3103</v>
      </c>
      <c r="AK287" s="1677"/>
      <c r="AL287" s="1679"/>
      <c r="AM287" s="1676"/>
      <c r="AN287" s="1674"/>
      <c r="AO287" s="1674"/>
      <c r="AP287" s="1674"/>
      <c r="AQ287" s="1666"/>
      <c r="AR287" s="1697"/>
      <c r="AS287" s="1679"/>
      <c r="AT287" s="1680"/>
      <c r="AU287" s="1679"/>
      <c r="AV287" s="1679"/>
      <c r="AW287" s="1679"/>
      <c r="AX287" s="1680"/>
      <c r="AY287" s="1698"/>
      <c r="AZ287" s="1679"/>
      <c r="BA287" s="1680"/>
      <c r="BB287" s="1679"/>
      <c r="BC287" s="1679"/>
      <c r="BD287" s="1679"/>
      <c r="BE287" s="1680"/>
      <c r="BF287" s="1680"/>
      <c r="BG287" s="4158" t="s">
        <v>3104</v>
      </c>
      <c r="BH287" s="1674">
        <v>44044</v>
      </c>
      <c r="BI287" s="1683"/>
      <c r="BJ287" s="4158" t="s">
        <v>3105</v>
      </c>
      <c r="BK287" s="1674">
        <v>44136</v>
      </c>
      <c r="BL287" s="1683"/>
      <c r="BM287" s="4158" t="s">
        <v>3106</v>
      </c>
      <c r="BN287" s="1674">
        <v>44501</v>
      </c>
      <c r="BO287" s="2311"/>
      <c r="BP287" s="1376" t="s">
        <v>3107</v>
      </c>
      <c r="BQ287" s="4184"/>
      <c r="BR287" s="1376" t="s">
        <v>3108</v>
      </c>
      <c r="BS287" s="2275"/>
      <c r="BT287" s="1684">
        <v>44824</v>
      </c>
      <c r="BU287" s="1684"/>
      <c r="BV287" s="1666" t="s">
        <v>116</v>
      </c>
      <c r="BW287" s="1684">
        <v>44414</v>
      </c>
      <c r="BX287" s="1684">
        <v>44672</v>
      </c>
      <c r="BY287" s="1666" t="s">
        <v>116</v>
      </c>
      <c r="BZ287" s="1684"/>
      <c r="CA287" s="2319" t="s">
        <v>117</v>
      </c>
      <c r="CB287" s="1699"/>
      <c r="CC287" s="1376" t="s">
        <v>579</v>
      </c>
      <c r="CD287" s="12"/>
      <c r="CE287" s="12"/>
      <c r="CF287" s="12"/>
      <c r="CG287" s="18"/>
    </row>
    <row r="288" spans="1:85" ht="45" customHeight="1" x14ac:dyDescent="0.2">
      <c r="A288" s="7196" t="s">
        <v>3109</v>
      </c>
      <c r="B288" s="3323"/>
      <c r="C288" s="2611" t="s">
        <v>3110</v>
      </c>
      <c r="D288" s="1689"/>
      <c r="E288" s="4602"/>
      <c r="F288" s="1666"/>
      <c r="G288" s="1666"/>
      <c r="H288" s="1676"/>
      <c r="I288" s="1666"/>
      <c r="J288" s="1668">
        <v>40596</v>
      </c>
      <c r="K288" s="1668"/>
      <c r="L288" s="4834"/>
      <c r="M288" s="4842"/>
      <c r="N288" s="1729"/>
      <c r="O288" s="1729"/>
      <c r="P288" s="1667"/>
      <c r="Q288" s="2608"/>
      <c r="R288" s="1669"/>
      <c r="S288" s="1706"/>
      <c r="T288" s="1706"/>
      <c r="U288" s="3793"/>
      <c r="V288" s="2609"/>
      <c r="W288" s="1695" t="b">
        <f t="shared" si="13"/>
        <v>0</v>
      </c>
      <c r="X288" s="1672"/>
      <c r="Y288" s="1376"/>
      <c r="Z288" s="1376"/>
      <c r="AA288" s="2312"/>
      <c r="AB288" s="2312"/>
      <c r="AC288" s="3001"/>
      <c r="AD288" s="1682"/>
      <c r="AE288" s="4147"/>
      <c r="AF288" s="1676"/>
      <c r="AG288" s="1674"/>
      <c r="AH288" s="1674"/>
      <c r="AI288" s="1674"/>
      <c r="AJ288" s="2276"/>
      <c r="AK288" s="2610"/>
      <c r="AL288" s="1679"/>
      <c r="AM288" s="1676"/>
      <c r="AN288" s="1674"/>
      <c r="AO288" s="1674"/>
      <c r="AP288" s="1674"/>
      <c r="AQ288" s="1667"/>
      <c r="AR288" s="7197"/>
      <c r="AS288" s="7129"/>
      <c r="AT288" s="1668"/>
      <c r="AU288" s="1679"/>
      <c r="AV288" s="1679"/>
      <c r="AW288" s="1679"/>
      <c r="AX288" s="1668"/>
      <c r="AY288" s="3537"/>
      <c r="AZ288" s="1679"/>
      <c r="BA288" s="1668"/>
      <c r="BB288" s="1679"/>
      <c r="BC288" s="1679"/>
      <c r="BD288" s="1679"/>
      <c r="BE288" s="1668"/>
      <c r="BF288" s="1668"/>
      <c r="BG288" s="4158"/>
      <c r="BH288" s="1674"/>
      <c r="BI288" s="1683"/>
      <c r="BJ288" s="4158"/>
      <c r="BK288" s="1674"/>
      <c r="BL288" s="1683"/>
      <c r="BM288" s="4158"/>
      <c r="BN288" s="1674"/>
      <c r="BO288" s="1683"/>
      <c r="BP288" s="2300"/>
      <c r="BQ288" s="4184"/>
      <c r="BR288" s="2300"/>
      <c r="BS288" s="2300"/>
      <c r="BT288" s="1684"/>
      <c r="BU288" s="1684"/>
      <c r="BV288" s="1667"/>
      <c r="BW288" s="1684"/>
      <c r="BX288" s="1684"/>
      <c r="BY288" s="1684"/>
      <c r="BZ288" s="1684"/>
      <c r="CA288" s="2319" t="s">
        <v>117</v>
      </c>
      <c r="CB288" s="1684"/>
      <c r="CC288" s="2300"/>
      <c r="CD288" s="1176"/>
      <c r="CE288" s="1176"/>
      <c r="CF288" s="1176"/>
      <c r="CG288" s="1175"/>
    </row>
    <row r="289" spans="1:85" ht="45" customHeight="1" x14ac:dyDescent="0.2">
      <c r="A289" s="3484" t="s">
        <v>3111</v>
      </c>
      <c r="B289" s="3485"/>
      <c r="C289" s="3457" t="s">
        <v>3112</v>
      </c>
      <c r="D289" s="3458" t="s">
        <v>718</v>
      </c>
      <c r="E289" s="3743">
        <v>2139</v>
      </c>
      <c r="F289" s="3474">
        <v>2021</v>
      </c>
      <c r="G289" s="3474">
        <v>2041</v>
      </c>
      <c r="H289" s="3461" t="s">
        <v>89</v>
      </c>
      <c r="I289" s="3474" t="s">
        <v>194</v>
      </c>
      <c r="J289" s="3464">
        <v>43370</v>
      </c>
      <c r="K289" s="3464"/>
      <c r="L289" s="3464"/>
      <c r="M289" s="5055"/>
      <c r="N289" s="3464"/>
      <c r="O289" s="3464" t="s">
        <v>90</v>
      </c>
      <c r="P289" s="3464"/>
      <c r="Q289" s="3465"/>
      <c r="R289" s="3466"/>
      <c r="S289" s="3466"/>
      <c r="T289" s="3466"/>
      <c r="U289" s="3804"/>
      <c r="V289" s="3467"/>
      <c r="W289" s="3468" t="str">
        <f t="shared" si="13"/>
        <v>Yes</v>
      </c>
      <c r="X289" s="3482" t="s">
        <v>93</v>
      </c>
      <c r="Y289" s="3457" t="s">
        <v>94</v>
      </c>
      <c r="Z289" s="3457"/>
      <c r="AA289" s="3744" t="s">
        <v>4266</v>
      </c>
      <c r="AB289" s="3744" t="s">
        <v>4267</v>
      </c>
      <c r="AC289" s="3469"/>
      <c r="AD289" s="3470">
        <v>45658</v>
      </c>
      <c r="AE289" s="4205">
        <v>43831</v>
      </c>
      <c r="AF289" s="3471" t="s">
        <v>142</v>
      </c>
      <c r="AG289" s="3472">
        <v>43831</v>
      </c>
      <c r="AH289" s="3472">
        <v>43843</v>
      </c>
      <c r="AI289" s="3472">
        <v>43885</v>
      </c>
      <c r="AJ289" s="3641" t="s">
        <v>721</v>
      </c>
      <c r="AK289" s="3473"/>
      <c r="AL289" s="4332" t="s">
        <v>722</v>
      </c>
      <c r="AM289" s="3745" t="s">
        <v>367</v>
      </c>
      <c r="AN289" s="3472">
        <v>44378</v>
      </c>
      <c r="AO289" s="3472">
        <v>44470</v>
      </c>
      <c r="AP289" s="3472">
        <v>44470</v>
      </c>
      <c r="AQ289" s="3474"/>
      <c r="AR289" s="3475"/>
      <c r="AS289" s="3476" t="s">
        <v>4268</v>
      </c>
      <c r="AT289" s="3461" t="s">
        <v>270</v>
      </c>
      <c r="AU289" s="3476">
        <v>45962</v>
      </c>
      <c r="AV289" s="3476"/>
      <c r="AW289" s="3476"/>
      <c r="AX289" s="3461"/>
      <c r="AY289" s="3477"/>
      <c r="AZ289" s="3476"/>
      <c r="BA289" s="3461"/>
      <c r="BB289" s="3476"/>
      <c r="BC289" s="3476"/>
      <c r="BD289" s="3476"/>
      <c r="BE289" s="3461"/>
      <c r="BF289" s="3461"/>
      <c r="BG289" s="4165" t="s">
        <v>725</v>
      </c>
      <c r="BH289" s="3472">
        <v>46235</v>
      </c>
      <c r="BI289" s="3478"/>
      <c r="BJ289" s="4165">
        <v>46357</v>
      </c>
      <c r="BK289" s="3472">
        <v>46357</v>
      </c>
      <c r="BL289" s="3478"/>
      <c r="BM289" s="4165">
        <v>46905</v>
      </c>
      <c r="BN289" s="3472">
        <v>46905</v>
      </c>
      <c r="BO289" s="3478"/>
      <c r="BP289" s="3457" t="s">
        <v>4473</v>
      </c>
      <c r="BQ289" s="3746" t="s">
        <v>4474</v>
      </c>
      <c r="BR289" s="3746" t="s">
        <v>728</v>
      </c>
      <c r="BS289" s="3746" t="s">
        <v>729</v>
      </c>
      <c r="BT289" s="3479">
        <v>45632</v>
      </c>
      <c r="BU289" s="3479">
        <v>45783</v>
      </c>
      <c r="BV289" s="3474" t="s">
        <v>116</v>
      </c>
      <c r="BW289" s="3479">
        <v>45686</v>
      </c>
      <c r="BX289" s="3479">
        <v>45783</v>
      </c>
      <c r="BY289" s="3474" t="s">
        <v>116</v>
      </c>
      <c r="BZ289" s="3479">
        <v>45783</v>
      </c>
      <c r="CA289" s="3479" t="s">
        <v>262</v>
      </c>
      <c r="CB289" s="1409"/>
      <c r="CC289" s="540" t="s">
        <v>730</v>
      </c>
      <c r="CD289" s="12"/>
      <c r="CE289" s="12"/>
      <c r="CF289" s="12"/>
      <c r="CG289" s="18"/>
    </row>
    <row r="290" spans="1:85" ht="45" customHeight="1" x14ac:dyDescent="0.2">
      <c r="A290" s="1412" t="s">
        <v>3113</v>
      </c>
      <c r="B290" s="3304"/>
      <c r="C290" s="1381" t="s">
        <v>3114</v>
      </c>
      <c r="D290" s="1381" t="s">
        <v>3115</v>
      </c>
      <c r="E290" s="7393">
        <v>2313</v>
      </c>
      <c r="F290" s="1387">
        <v>2022</v>
      </c>
      <c r="G290" s="1387">
        <v>2039</v>
      </c>
      <c r="H290" s="1387" t="s">
        <v>89</v>
      </c>
      <c r="I290" s="1387" t="s">
        <v>89</v>
      </c>
      <c r="J290" s="1388">
        <v>42534</v>
      </c>
      <c r="K290" s="1389"/>
      <c r="L290" s="1389"/>
      <c r="M290" s="2002"/>
      <c r="N290" s="1389"/>
      <c r="O290" s="1389"/>
      <c r="P290" s="1388"/>
      <c r="Q290" s="1415"/>
      <c r="R290" s="1416"/>
      <c r="S290" s="1416"/>
      <c r="T290" s="1416"/>
      <c r="U290" s="3792"/>
      <c r="V290" s="1417"/>
      <c r="W290" s="1391" t="str">
        <f t="shared" si="13"/>
        <v>Yes</v>
      </c>
      <c r="X290" s="1392" t="s">
        <v>93</v>
      </c>
      <c r="Y290" s="108" t="s">
        <v>94</v>
      </c>
      <c r="Z290" s="108"/>
      <c r="AA290" s="2967" t="s">
        <v>3116</v>
      </c>
      <c r="AB290" s="3271" t="s">
        <v>3117</v>
      </c>
      <c r="AC290" s="2926"/>
      <c r="AD290" s="2660">
        <v>45689</v>
      </c>
      <c r="AE290" s="1570" t="s">
        <v>1025</v>
      </c>
      <c r="AF290" s="1419" t="s">
        <v>142</v>
      </c>
      <c r="AG290" s="1396">
        <v>44743</v>
      </c>
      <c r="AH290" s="1397">
        <v>44835</v>
      </c>
      <c r="AI290" s="1397">
        <v>44896</v>
      </c>
      <c r="AJ290" s="3008" t="s">
        <v>3118</v>
      </c>
      <c r="AK290" s="1399"/>
      <c r="AL290" s="7401">
        <v>45536</v>
      </c>
      <c r="AM290" s="7372" t="s">
        <v>270</v>
      </c>
      <c r="AN290" s="1396">
        <v>45536</v>
      </c>
      <c r="AO290" s="1397">
        <v>45566</v>
      </c>
      <c r="AP290" s="1397">
        <v>45632</v>
      </c>
      <c r="AQ290" s="132" t="s">
        <v>3119</v>
      </c>
      <c r="AR290" s="1400"/>
      <c r="AS290" s="1420"/>
      <c r="AT290" s="1421"/>
      <c r="AU290" s="1422"/>
      <c r="AV290" s="1423"/>
      <c r="AW290" s="1423"/>
      <c r="AX290" s="1424"/>
      <c r="AY290" s="1400"/>
      <c r="AZ290" s="1430"/>
      <c r="BA290" s="1431"/>
      <c r="BB290" s="1432"/>
      <c r="BC290" s="1423"/>
      <c r="BD290" s="1423"/>
      <c r="BE290" s="1424"/>
      <c r="BF290" s="1424"/>
      <c r="BG290" s="4085">
        <v>45717</v>
      </c>
      <c r="BH290" s="1396">
        <v>45717</v>
      </c>
      <c r="BI290" s="1397"/>
      <c r="BJ290" s="4085" t="s">
        <v>434</v>
      </c>
      <c r="BK290" s="1396">
        <v>45931</v>
      </c>
      <c r="BL290" s="1408"/>
      <c r="BM290" s="4085" t="s">
        <v>984</v>
      </c>
      <c r="BN290" s="1435">
        <v>46113</v>
      </c>
      <c r="BO290" s="1408"/>
      <c r="BP290" s="542" t="s">
        <v>3120</v>
      </c>
      <c r="BQ290" s="4189" t="s">
        <v>132</v>
      </c>
      <c r="BR290" s="542" t="s">
        <v>3121</v>
      </c>
      <c r="BS290" s="544"/>
      <c r="BT290" s="1409">
        <v>45594</v>
      </c>
      <c r="BU290" s="1409">
        <v>45783</v>
      </c>
      <c r="BV290" s="1410" t="s">
        <v>116</v>
      </c>
      <c r="BW290" s="1409"/>
      <c r="BX290" s="1409">
        <v>45783</v>
      </c>
      <c r="BY290" s="1410" t="s">
        <v>116</v>
      </c>
      <c r="BZ290" s="1409">
        <v>45783</v>
      </c>
      <c r="CA290" s="1409" t="s">
        <v>178</v>
      </c>
      <c r="CB290" s="1409"/>
      <c r="CC290" s="540" t="s">
        <v>579</v>
      </c>
      <c r="CD290" s="12"/>
      <c r="CE290" s="12"/>
      <c r="CF290" s="12"/>
      <c r="CG290" s="18"/>
    </row>
    <row r="291" spans="1:85" s="586" customFormat="1" ht="45" customHeight="1" x14ac:dyDescent="0.2">
      <c r="A291" s="1412" t="s">
        <v>3122</v>
      </c>
      <c r="B291" s="3304"/>
      <c r="C291" s="1381" t="s">
        <v>3123</v>
      </c>
      <c r="D291" s="1381" t="s">
        <v>4631</v>
      </c>
      <c r="E291" s="7352">
        <v>2341</v>
      </c>
      <c r="F291" s="1387">
        <v>2027</v>
      </c>
      <c r="G291" s="1387">
        <v>2042</v>
      </c>
      <c r="H291" s="1387" t="s">
        <v>89</v>
      </c>
      <c r="I291" s="1387" t="s">
        <v>89</v>
      </c>
      <c r="J291" s="1388">
        <v>43648</v>
      </c>
      <c r="K291" s="1388"/>
      <c r="L291" s="1388"/>
      <c r="M291" s="2003"/>
      <c r="N291" s="1388"/>
      <c r="O291" s="1388"/>
      <c r="P291" s="1388"/>
      <c r="Q291" s="1415"/>
      <c r="R291" s="1416"/>
      <c r="S291" s="1416"/>
      <c r="T291" s="1416"/>
      <c r="U291" s="3792"/>
      <c r="V291" s="3513"/>
      <c r="W291" s="1391" t="str">
        <f t="shared" si="13"/>
        <v>Yes</v>
      </c>
      <c r="X291" s="7402" t="s">
        <v>93</v>
      </c>
      <c r="Y291" s="108" t="s">
        <v>267</v>
      </c>
      <c r="Z291" s="108"/>
      <c r="AA291" s="2761" t="s">
        <v>3125</v>
      </c>
      <c r="AB291" s="82" t="s">
        <v>3126</v>
      </c>
      <c r="AC291" s="107"/>
      <c r="AD291" s="1531">
        <v>45839</v>
      </c>
      <c r="AE291" s="1570" t="s">
        <v>3127</v>
      </c>
      <c r="AF291" s="1419" t="s">
        <v>98</v>
      </c>
      <c r="AG291" s="1396">
        <v>45689</v>
      </c>
      <c r="AH291" s="1397">
        <v>45677</v>
      </c>
      <c r="AI291" s="1397">
        <v>45733</v>
      </c>
      <c r="AJ291" s="4279" t="s">
        <v>3128</v>
      </c>
      <c r="AK291" s="1399"/>
      <c r="AL291" s="1981"/>
      <c r="AM291" s="1419"/>
      <c r="AN291" s="1396"/>
      <c r="AO291" s="1397"/>
      <c r="AP291" s="1397"/>
      <c r="AQ291" s="1398"/>
      <c r="AR291" s="1400"/>
      <c r="AS291" s="1981"/>
      <c r="AT291" s="1421"/>
      <c r="AU291" s="1396"/>
      <c r="AV291" s="1423"/>
      <c r="AW291" s="1423"/>
      <c r="AX291" s="1424"/>
      <c r="AY291" s="1425"/>
      <c r="AZ291" s="1420"/>
      <c r="BA291" s="1431"/>
      <c r="BB291" s="1432"/>
      <c r="BC291" s="1423"/>
      <c r="BD291" s="1423"/>
      <c r="BE291" s="1424"/>
      <c r="BF291" s="1424"/>
      <c r="BG291" s="4085" t="s">
        <v>331</v>
      </c>
      <c r="BH291" s="1396">
        <v>46143</v>
      </c>
      <c r="BI291" s="1397"/>
      <c r="BJ291" s="4085" t="s">
        <v>912</v>
      </c>
      <c r="BK291" s="1396">
        <v>46296</v>
      </c>
      <c r="BL291" s="1408"/>
      <c r="BM291" s="4173" t="s">
        <v>3129</v>
      </c>
      <c r="BN291" s="4040" t="s">
        <v>3129</v>
      </c>
      <c r="BO291" s="1408"/>
      <c r="BP291" s="540" t="s">
        <v>4632</v>
      </c>
      <c r="BQ291" s="627" t="s">
        <v>4633</v>
      </c>
      <c r="BR291" s="7403" t="s">
        <v>3132</v>
      </c>
      <c r="BS291" s="540"/>
      <c r="BT291" s="1409">
        <v>45932</v>
      </c>
      <c r="BU291" s="1409">
        <v>45881</v>
      </c>
      <c r="BV291" s="1410" t="s">
        <v>116</v>
      </c>
      <c r="BW291" s="1409">
        <v>45783</v>
      </c>
      <c r="BX291" s="1409">
        <v>45881</v>
      </c>
      <c r="BY291" s="1410" t="s">
        <v>116</v>
      </c>
      <c r="BZ291" s="1409">
        <v>45881</v>
      </c>
      <c r="CA291" s="1409" t="s">
        <v>178</v>
      </c>
      <c r="CB291" s="1409"/>
      <c r="CC291" s="540"/>
      <c r="CD291" s="513"/>
      <c r="CE291" s="513"/>
      <c r="CF291" s="513"/>
      <c r="CG291" s="515"/>
    </row>
    <row r="292" spans="1:85" ht="45" customHeight="1" x14ac:dyDescent="0.2">
      <c r="A292" s="1688"/>
      <c r="B292" s="3307" t="s">
        <v>3133</v>
      </c>
      <c r="C292" s="1376" t="s">
        <v>3134</v>
      </c>
      <c r="D292" s="1689" t="s">
        <v>309</v>
      </c>
      <c r="E292" s="7113"/>
      <c r="F292" s="1666">
        <v>2022</v>
      </c>
      <c r="G292" s="1666">
        <v>2042</v>
      </c>
      <c r="H292" s="1676" t="s">
        <v>89</v>
      </c>
      <c r="I292" s="1691" t="s">
        <v>310</v>
      </c>
      <c r="J292" s="1668">
        <v>41619</v>
      </c>
      <c r="K292" s="1668"/>
      <c r="L292" s="1692" t="s">
        <v>90</v>
      </c>
      <c r="M292" s="2007" t="s">
        <v>311</v>
      </c>
      <c r="N292" s="1692"/>
      <c r="O292" s="1692"/>
      <c r="P292" s="1667"/>
      <c r="Q292" s="1705"/>
      <c r="R292" s="1669"/>
      <c r="S292" s="1669"/>
      <c r="T292" s="1669"/>
      <c r="U292" s="3793"/>
      <c r="V292" s="1671"/>
      <c r="W292" s="1695" t="str">
        <f t="shared" si="13"/>
        <v>Yes</v>
      </c>
      <c r="X292" s="1672" t="s">
        <v>93</v>
      </c>
      <c r="Y292" s="1376" t="s">
        <v>94</v>
      </c>
      <c r="Z292" s="1376"/>
      <c r="AA292" s="2312" t="s">
        <v>312</v>
      </c>
      <c r="AB292" s="2313" t="s">
        <v>296</v>
      </c>
      <c r="AC292" s="2314"/>
      <c r="AD292" s="2232">
        <v>44531</v>
      </c>
      <c r="AE292" s="4147" t="s">
        <v>313</v>
      </c>
      <c r="AF292" s="1676" t="s">
        <v>314</v>
      </c>
      <c r="AG292" s="1674">
        <v>44378</v>
      </c>
      <c r="AH292" s="1674"/>
      <c r="AI292" s="1674"/>
      <c r="AJ292" s="3006"/>
      <c r="AK292" s="1677"/>
      <c r="AL292" s="1679"/>
      <c r="AM292" s="1676"/>
      <c r="AN292" s="1674"/>
      <c r="AO292" s="1674"/>
      <c r="AP292" s="1674"/>
      <c r="AQ292" s="1666"/>
      <c r="AR292" s="1697"/>
      <c r="AS292" s="1679"/>
      <c r="AT292" s="1680"/>
      <c r="AU292" s="1679"/>
      <c r="AV292" s="1679"/>
      <c r="AW292" s="1679"/>
      <c r="AX292" s="1680"/>
      <c r="AY292" s="1698"/>
      <c r="AZ292" s="1679"/>
      <c r="BA292" s="1680"/>
      <c r="BB292" s="1679"/>
      <c r="BC292" s="1679"/>
      <c r="BD292" s="1679"/>
      <c r="BE292" s="1680"/>
      <c r="BF292" s="1680"/>
      <c r="BG292" s="4200" t="s">
        <v>315</v>
      </c>
      <c r="BH292" s="2234">
        <v>44652</v>
      </c>
      <c r="BI292" s="2235"/>
      <c r="BJ292" s="4178" t="s">
        <v>316</v>
      </c>
      <c r="BK292" s="2237">
        <v>45017</v>
      </c>
      <c r="BL292" s="1683"/>
      <c r="BM292" s="4158" t="s">
        <v>114</v>
      </c>
      <c r="BN292" s="1674" t="s">
        <v>114</v>
      </c>
      <c r="BO292" s="1683"/>
      <c r="BP292" s="1376" t="s">
        <v>317</v>
      </c>
      <c r="BQ292" s="4767"/>
      <c r="BR292" s="1376"/>
      <c r="BS292" s="1376" t="s">
        <v>318</v>
      </c>
      <c r="BT292" s="1684">
        <v>44628</v>
      </c>
      <c r="BU292" s="1684"/>
      <c r="BV292" s="1666" t="s">
        <v>116</v>
      </c>
      <c r="BW292" s="1684">
        <v>44628</v>
      </c>
      <c r="BX292" s="1684"/>
      <c r="BY292" s="1666" t="s">
        <v>116</v>
      </c>
      <c r="BZ292" s="1684">
        <v>44740</v>
      </c>
      <c r="CA292" s="2387" t="s">
        <v>319</v>
      </c>
      <c r="CB292" s="1699"/>
      <c r="CC292" s="1376" t="s">
        <v>105</v>
      </c>
      <c r="CD292" s="2723"/>
      <c r="CE292" s="2723"/>
      <c r="CF292" s="2723"/>
      <c r="CG292" s="2723"/>
    </row>
    <row r="293" spans="1:85" ht="45" customHeight="1" x14ac:dyDescent="0.2">
      <c r="A293" s="2512" t="s">
        <v>3135</v>
      </c>
      <c r="B293" s="3309"/>
      <c r="C293" s="2513" t="s">
        <v>3134</v>
      </c>
      <c r="D293" s="2513" t="s">
        <v>3136</v>
      </c>
      <c r="E293" s="7395">
        <v>2292</v>
      </c>
      <c r="F293" s="2532">
        <v>2025</v>
      </c>
      <c r="G293" s="2532">
        <v>2042</v>
      </c>
      <c r="H293" s="2516" t="s">
        <v>89</v>
      </c>
      <c r="I293" s="2517" t="s">
        <v>89</v>
      </c>
      <c r="J293" s="2518">
        <v>41619</v>
      </c>
      <c r="K293" s="2518"/>
      <c r="L293" s="2518" t="s">
        <v>90</v>
      </c>
      <c r="M293" s="5054"/>
      <c r="N293" s="5060"/>
      <c r="O293" s="5060"/>
      <c r="P293" s="2520">
        <v>45716</v>
      </c>
      <c r="Q293" s="4119"/>
      <c r="R293" s="4120"/>
      <c r="S293" s="4120"/>
      <c r="T293" s="4120"/>
      <c r="U293" s="4116"/>
      <c r="V293" s="4121"/>
      <c r="W293" s="2525" t="str">
        <f t="shared" si="13"/>
        <v>Yes</v>
      </c>
      <c r="X293" s="2526" t="s">
        <v>93</v>
      </c>
      <c r="Y293" s="2513" t="s">
        <v>94</v>
      </c>
      <c r="Z293" s="2513"/>
      <c r="AA293" s="2975" t="s">
        <v>3137</v>
      </c>
      <c r="AB293" s="2975" t="s">
        <v>3138</v>
      </c>
      <c r="AC293" s="3378"/>
      <c r="AD293" s="2531">
        <v>45689</v>
      </c>
      <c r="AE293" s="4213" t="s">
        <v>3139</v>
      </c>
      <c r="AF293" s="2530" t="s">
        <v>1399</v>
      </c>
      <c r="AG293" s="2531">
        <v>44013</v>
      </c>
      <c r="AH293" s="2531">
        <v>44019</v>
      </c>
      <c r="AI293" s="2531">
        <v>44124</v>
      </c>
      <c r="AJ293" s="3009" t="s">
        <v>3140</v>
      </c>
      <c r="AK293" s="2533"/>
      <c r="AL293" s="2535" t="s">
        <v>3141</v>
      </c>
      <c r="AM293" s="2530" t="s">
        <v>3142</v>
      </c>
      <c r="AN293" s="2531">
        <v>44105</v>
      </c>
      <c r="AO293" s="2531">
        <v>44162</v>
      </c>
      <c r="AP293" s="2531">
        <v>44256</v>
      </c>
      <c r="AQ293" s="2532" t="s">
        <v>3143</v>
      </c>
      <c r="AR293" s="2534"/>
      <c r="AS293" s="2535" t="s">
        <v>3144</v>
      </c>
      <c r="AT293" s="2530" t="s">
        <v>3145</v>
      </c>
      <c r="AU293" s="2535">
        <v>44593</v>
      </c>
      <c r="AV293" s="2535">
        <v>44599</v>
      </c>
      <c r="AW293" s="2535">
        <v>44655</v>
      </c>
      <c r="AX293" s="2516" t="s">
        <v>3146</v>
      </c>
      <c r="AY293" s="2536"/>
      <c r="AZ293" s="2535" t="s">
        <v>3147</v>
      </c>
      <c r="BA293" s="2530" t="s">
        <v>3148</v>
      </c>
      <c r="BB293" s="2535" t="s">
        <v>3149</v>
      </c>
      <c r="BC293" s="2535">
        <v>45266</v>
      </c>
      <c r="BD293" s="2535">
        <v>45329</v>
      </c>
      <c r="BE293" s="2516" t="s">
        <v>3143</v>
      </c>
      <c r="BF293" s="2516"/>
      <c r="BG293" s="4164">
        <v>45689</v>
      </c>
      <c r="BH293" s="2531">
        <v>45689</v>
      </c>
      <c r="BI293" s="2538">
        <v>45716</v>
      </c>
      <c r="BJ293" s="4164">
        <v>45901</v>
      </c>
      <c r="BK293" s="2531">
        <v>45901</v>
      </c>
      <c r="BL293" s="2538"/>
      <c r="BM293" s="4171">
        <v>46357</v>
      </c>
      <c r="BN293" s="3043">
        <v>46357</v>
      </c>
      <c r="BO293" s="2538"/>
      <c r="BP293" s="4113" t="s">
        <v>3150</v>
      </c>
      <c r="BQ293" s="7456" t="s">
        <v>132</v>
      </c>
      <c r="BR293" s="2513"/>
      <c r="BS293" s="2513"/>
      <c r="BT293" s="2540">
        <v>45632</v>
      </c>
      <c r="BU293" s="2540">
        <v>45783</v>
      </c>
      <c r="BV293" s="2532" t="s">
        <v>116</v>
      </c>
      <c r="BW293" s="2540">
        <v>45687</v>
      </c>
      <c r="BX293" s="2540">
        <v>45783</v>
      </c>
      <c r="BY293" s="2532" t="s">
        <v>116</v>
      </c>
      <c r="BZ293" s="2540">
        <v>45783</v>
      </c>
      <c r="CA293" s="2540" t="s">
        <v>742</v>
      </c>
      <c r="CB293" s="1409"/>
      <c r="CC293" s="540" t="s">
        <v>105</v>
      </c>
      <c r="CD293" s="12"/>
      <c r="CE293" s="12"/>
      <c r="CF293" s="12"/>
      <c r="CG293" s="12"/>
    </row>
    <row r="294" spans="1:85" ht="45" customHeight="1" x14ac:dyDescent="0.2">
      <c r="A294" s="3686" t="s">
        <v>3151</v>
      </c>
      <c r="B294" s="3687"/>
      <c r="C294" s="3688" t="s">
        <v>3152</v>
      </c>
      <c r="D294" s="3688" t="s">
        <v>3153</v>
      </c>
      <c r="E294" s="4269" t="s">
        <v>114</v>
      </c>
      <c r="F294" s="3691"/>
      <c r="G294" s="3691"/>
      <c r="H294" s="3692"/>
      <c r="I294" s="3693"/>
      <c r="J294" s="3694">
        <v>43545</v>
      </c>
      <c r="K294" s="3694"/>
      <c r="L294" s="3694"/>
      <c r="M294" s="3866"/>
      <c r="N294" s="3694"/>
      <c r="O294" s="3694"/>
      <c r="P294" s="3696"/>
      <c r="Q294" s="3732"/>
      <c r="R294" s="3698"/>
      <c r="S294" s="3698"/>
      <c r="T294" s="3698"/>
      <c r="U294" s="3794">
        <v>45352</v>
      </c>
      <c r="V294" s="3699" t="s">
        <v>2724</v>
      </c>
      <c r="W294" s="3700" t="str">
        <f t="shared" si="13"/>
        <v>Yes</v>
      </c>
      <c r="X294" s="3701" t="s">
        <v>93</v>
      </c>
      <c r="Y294" s="3688" t="s">
        <v>94</v>
      </c>
      <c r="Z294" s="3688"/>
      <c r="AA294" s="4629" t="s">
        <v>2725</v>
      </c>
      <c r="AB294" s="3702" t="s">
        <v>3154</v>
      </c>
      <c r="AC294" s="3703"/>
      <c r="AD294" s="3704">
        <v>45689</v>
      </c>
      <c r="AE294" s="4145" t="s">
        <v>3155</v>
      </c>
      <c r="AF294" s="3705" t="s">
        <v>3156</v>
      </c>
      <c r="AG294" s="3706">
        <v>46054</v>
      </c>
      <c r="AH294" s="3706"/>
      <c r="AI294" s="3706"/>
      <c r="AJ294" s="3713"/>
      <c r="AK294" s="3707"/>
      <c r="AL294" s="3709"/>
      <c r="AM294" s="3705"/>
      <c r="AN294" s="3706"/>
      <c r="AO294" s="3706"/>
      <c r="AP294" s="3706"/>
      <c r="AQ294" s="3695"/>
      <c r="AR294" s="3708"/>
      <c r="AS294" s="3709"/>
      <c r="AT294" s="3692"/>
      <c r="AU294" s="3709"/>
      <c r="AV294" s="3709"/>
      <c r="AW294" s="3709"/>
      <c r="AX294" s="3692"/>
      <c r="AY294" s="3710"/>
      <c r="AZ294" s="3709"/>
      <c r="BA294" s="3692"/>
      <c r="BB294" s="3709"/>
      <c r="BC294" s="3709"/>
      <c r="BD294" s="3709"/>
      <c r="BE294" s="3692"/>
      <c r="BF294" s="3692"/>
      <c r="BG294" s="4089">
        <v>46508</v>
      </c>
      <c r="BH294" s="3706">
        <v>46508</v>
      </c>
      <c r="BI294" s="3711"/>
      <c r="BJ294" s="4089">
        <v>46692</v>
      </c>
      <c r="BK294" s="3706">
        <v>46692</v>
      </c>
      <c r="BL294" s="3711"/>
      <c r="BM294" s="4089">
        <v>46935</v>
      </c>
      <c r="BN294" s="3706">
        <v>46935</v>
      </c>
      <c r="BO294" s="3711"/>
      <c r="BP294" s="3688" t="s">
        <v>3157</v>
      </c>
      <c r="BQ294" s="4182" t="s">
        <v>3158</v>
      </c>
      <c r="BR294" s="3688" t="s">
        <v>3159</v>
      </c>
      <c r="BS294" s="3688" t="s">
        <v>2728</v>
      </c>
      <c r="BT294" s="3716">
        <v>45562</v>
      </c>
      <c r="BU294" s="3716">
        <v>45779</v>
      </c>
      <c r="BV294" s="3695" t="s">
        <v>116</v>
      </c>
      <c r="BW294" s="3716">
        <v>45562</v>
      </c>
      <c r="BX294" s="3716">
        <v>45779</v>
      </c>
      <c r="BY294" s="3695" t="s">
        <v>116</v>
      </c>
      <c r="BZ294" s="3716">
        <v>45779</v>
      </c>
      <c r="CA294" s="3716" t="s">
        <v>104</v>
      </c>
      <c r="CB294" s="1409"/>
      <c r="CC294" s="540"/>
      <c r="CD294" s="12"/>
      <c r="CE294" s="12"/>
      <c r="CF294" s="12"/>
      <c r="CG294" s="18"/>
    </row>
    <row r="295" spans="1:85" ht="45" customHeight="1" x14ac:dyDescent="0.2">
      <c r="A295" s="3686" t="s">
        <v>3160</v>
      </c>
      <c r="B295" s="3687"/>
      <c r="C295" s="3688" t="s">
        <v>3161</v>
      </c>
      <c r="D295" s="3689" t="s">
        <v>439</v>
      </c>
      <c r="E295" s="3859" t="s">
        <v>114</v>
      </c>
      <c r="F295" s="3691"/>
      <c r="G295" s="3691"/>
      <c r="H295" s="3692"/>
      <c r="I295" s="3693"/>
      <c r="J295" s="3694">
        <v>43532</v>
      </c>
      <c r="K295" s="3694"/>
      <c r="L295" s="3767"/>
      <c r="M295" s="3768"/>
      <c r="N295" s="3767"/>
      <c r="O295" s="3694"/>
      <c r="P295" s="3696"/>
      <c r="Q295" s="3697"/>
      <c r="R295" s="3698"/>
      <c r="S295" s="3698"/>
      <c r="T295" s="3698"/>
      <c r="U295" s="3794">
        <v>45474</v>
      </c>
      <c r="V295" s="3699" t="s">
        <v>440</v>
      </c>
      <c r="W295" s="3700" t="b">
        <f t="shared" si="13"/>
        <v>0</v>
      </c>
      <c r="X295" s="3701" t="s">
        <v>237</v>
      </c>
      <c r="Y295" s="3688" t="s">
        <v>94</v>
      </c>
      <c r="Z295" s="3688"/>
      <c r="AA295" s="3702" t="s">
        <v>3162</v>
      </c>
      <c r="AB295" s="3703" t="s">
        <v>442</v>
      </c>
      <c r="AC295" s="3703"/>
      <c r="AD295" s="3704">
        <v>42887</v>
      </c>
      <c r="AE295" s="4203"/>
      <c r="AF295" s="3705"/>
      <c r="AG295" s="3728"/>
      <c r="AH295" s="3728"/>
      <c r="AI295" s="3728"/>
      <c r="AJ295" s="3713"/>
      <c r="AK295" s="3707"/>
      <c r="AL295" s="3709"/>
      <c r="AM295" s="3705"/>
      <c r="AN295" s="3706"/>
      <c r="AO295" s="3706"/>
      <c r="AP295" s="3706"/>
      <c r="AQ295" s="3695"/>
      <c r="AR295" s="3708"/>
      <c r="AS295" s="3709"/>
      <c r="AT295" s="3705"/>
      <c r="AU295" s="3709"/>
      <c r="AV295" s="3709"/>
      <c r="AW295" s="3709"/>
      <c r="AX295" s="3692"/>
      <c r="AY295" s="3710"/>
      <c r="AZ295" s="3709"/>
      <c r="BA295" s="3692"/>
      <c r="BB295" s="3709"/>
      <c r="BC295" s="3709"/>
      <c r="BD295" s="3709"/>
      <c r="BE295" s="3692"/>
      <c r="BF295" s="3692"/>
      <c r="BG295" s="4089"/>
      <c r="BH295" s="3706"/>
      <c r="BI295" s="3706"/>
      <c r="BJ295" s="4089"/>
      <c r="BK295" s="3706"/>
      <c r="BL295" s="3711"/>
      <c r="BM295" s="4089"/>
      <c r="BN295" s="3900"/>
      <c r="BO295" s="3711"/>
      <c r="BP295" s="3688" t="s">
        <v>443</v>
      </c>
      <c r="BQ295" s="4182"/>
      <c r="BR295" s="3688"/>
      <c r="BS295" s="3763"/>
      <c r="BT295" s="3716">
        <v>45933</v>
      </c>
      <c r="BU295" s="3716"/>
      <c r="BV295" s="3695" t="s">
        <v>116</v>
      </c>
      <c r="BW295" s="3716"/>
      <c r="BX295" s="3716"/>
      <c r="BY295" s="3695"/>
      <c r="BZ295" s="3716"/>
      <c r="CA295" s="3716" t="s">
        <v>444</v>
      </c>
      <c r="CB295" s="1409"/>
      <c r="CC295" s="540"/>
      <c r="CD295" s="12"/>
      <c r="CE295" s="12"/>
      <c r="CF295" s="12"/>
      <c r="CG295" s="18"/>
    </row>
    <row r="296" spans="1:85" ht="45" customHeight="1" x14ac:dyDescent="0.2">
      <c r="A296" s="1412" t="s">
        <v>3163</v>
      </c>
      <c r="B296" s="3304"/>
      <c r="C296" s="1381" t="s">
        <v>3164</v>
      </c>
      <c r="D296" s="1380" t="s">
        <v>3165</v>
      </c>
      <c r="E296" s="7373">
        <v>2263</v>
      </c>
      <c r="F296" s="1385" t="s">
        <v>91</v>
      </c>
      <c r="G296" s="1385" t="s">
        <v>949</v>
      </c>
      <c r="H296" s="1413" t="s">
        <v>89</v>
      </c>
      <c r="I296" s="1414" t="s">
        <v>89</v>
      </c>
      <c r="J296" s="1389">
        <v>43860</v>
      </c>
      <c r="K296" s="1389"/>
      <c r="L296" s="1389"/>
      <c r="M296" s="2002" t="s">
        <v>3166</v>
      </c>
      <c r="N296" s="1389"/>
      <c r="O296" s="1389" t="s">
        <v>90</v>
      </c>
      <c r="P296" s="1388"/>
      <c r="Q296" s="1415"/>
      <c r="R296" s="1416"/>
      <c r="S296" s="1416"/>
      <c r="T296" s="1416"/>
      <c r="U296" s="3792"/>
      <c r="V296" s="1417"/>
      <c r="W296" s="1391" t="str">
        <f t="shared" si="13"/>
        <v>Yes</v>
      </c>
      <c r="X296" s="1392" t="s">
        <v>93</v>
      </c>
      <c r="Y296" s="108" t="s">
        <v>94</v>
      </c>
      <c r="Z296" s="1442"/>
      <c r="AA296" s="2761" t="s">
        <v>3167</v>
      </c>
      <c r="AB296" s="2761" t="s">
        <v>3168</v>
      </c>
      <c r="AC296" s="2926"/>
      <c r="AD296" s="1418">
        <v>45689</v>
      </c>
      <c r="AE296" s="1570">
        <v>44105</v>
      </c>
      <c r="AF296" s="2291" t="s">
        <v>3169</v>
      </c>
      <c r="AG296" s="1396">
        <v>44105</v>
      </c>
      <c r="AH296" s="1397">
        <v>44116</v>
      </c>
      <c r="AI296" s="1397">
        <v>44158</v>
      </c>
      <c r="AJ296" s="3008" t="s">
        <v>3170</v>
      </c>
      <c r="AK296" s="1399"/>
      <c r="AL296" s="1570" t="s">
        <v>3171</v>
      </c>
      <c r="AM296" s="1419" t="s">
        <v>1491</v>
      </c>
      <c r="AN296" s="1396">
        <v>45292</v>
      </c>
      <c r="AO296" s="1397">
        <v>45351</v>
      </c>
      <c r="AP296" s="1397">
        <v>45407</v>
      </c>
      <c r="AQ296" s="132" t="s">
        <v>3172</v>
      </c>
      <c r="AR296" s="1400"/>
      <c r="AS296" s="1420" t="s">
        <v>3173</v>
      </c>
      <c r="AT296" s="1419" t="s">
        <v>3174</v>
      </c>
      <c r="AU296" s="1422">
        <v>45809</v>
      </c>
      <c r="AV296" s="1423">
        <v>45841</v>
      </c>
      <c r="AW296" s="1423">
        <v>45897</v>
      </c>
      <c r="AX296" s="4317" t="s">
        <v>3175</v>
      </c>
      <c r="AY296" s="1425"/>
      <c r="AZ296" s="1420"/>
      <c r="BA296" s="1421"/>
      <c r="BB296" s="1422"/>
      <c r="BC296" s="1423"/>
      <c r="BD296" s="1423"/>
      <c r="BE296" s="1424"/>
      <c r="BF296" s="1424"/>
      <c r="BG296" s="4085" t="s">
        <v>1534</v>
      </c>
      <c r="BH296" s="1396">
        <v>46023</v>
      </c>
      <c r="BI296" s="1397"/>
      <c r="BJ296" s="4085">
        <v>46327</v>
      </c>
      <c r="BK296" s="1396">
        <v>46327</v>
      </c>
      <c r="BL296" s="1408"/>
      <c r="BM296" s="4085">
        <v>46692</v>
      </c>
      <c r="BN296" s="1435">
        <v>46692</v>
      </c>
      <c r="BO296" s="1408"/>
      <c r="BP296" s="5366" t="s">
        <v>3176</v>
      </c>
      <c r="BQ296" s="5390" t="s">
        <v>132</v>
      </c>
      <c r="BR296" s="5417"/>
      <c r="BS296" s="635"/>
      <c r="BT296" s="1436">
        <v>45575</v>
      </c>
      <c r="BU296" s="1409">
        <v>45779</v>
      </c>
      <c r="BV296" s="1410" t="s">
        <v>116</v>
      </c>
      <c r="BW296" s="1409">
        <v>45476</v>
      </c>
      <c r="BX296" s="1409">
        <v>45779</v>
      </c>
      <c r="BY296" s="1410" t="s">
        <v>116</v>
      </c>
      <c r="BZ296" s="1409">
        <v>45779</v>
      </c>
      <c r="CA296" s="1409" t="s">
        <v>262</v>
      </c>
      <c r="CB296" s="1409"/>
      <c r="CC296" s="542" t="s">
        <v>105</v>
      </c>
      <c r="CD296" s="12"/>
      <c r="CE296" s="12"/>
      <c r="CF296" s="12"/>
      <c r="CG296" s="18"/>
    </row>
    <row r="297" spans="1:85" ht="45" customHeight="1" x14ac:dyDescent="0.2">
      <c r="A297" s="1688" t="s">
        <v>3177</v>
      </c>
      <c r="B297" s="3307"/>
      <c r="C297" s="2275" t="s">
        <v>3178</v>
      </c>
      <c r="D297" s="1689" t="s">
        <v>3179</v>
      </c>
      <c r="E297" s="7167">
        <v>2281</v>
      </c>
      <c r="F297" s="1665" t="s">
        <v>337</v>
      </c>
      <c r="G297" s="1665" t="s">
        <v>266</v>
      </c>
      <c r="H297" s="1680" t="s">
        <v>89</v>
      </c>
      <c r="I297" s="1691" t="s">
        <v>89</v>
      </c>
      <c r="J297" s="1668">
        <v>40471</v>
      </c>
      <c r="K297" s="1668"/>
      <c r="L297" s="1668" t="s">
        <v>90</v>
      </c>
      <c r="M297" s="2006" t="s">
        <v>775</v>
      </c>
      <c r="N297" s="1668" t="s">
        <v>583</v>
      </c>
      <c r="O297" s="1668"/>
      <c r="P297" s="1667"/>
      <c r="Q297" s="1705"/>
      <c r="R297" s="1669"/>
      <c r="S297" s="1669"/>
      <c r="T297" s="1669"/>
      <c r="U297" s="3793"/>
      <c r="V297" s="1671"/>
      <c r="W297" s="1695" t="str">
        <f t="shared" si="13"/>
        <v>Yes</v>
      </c>
      <c r="X297" s="1672" t="s">
        <v>93</v>
      </c>
      <c r="Y297" s="1376" t="s">
        <v>94</v>
      </c>
      <c r="Z297" s="1376"/>
      <c r="AA297" s="2956" t="s">
        <v>3180</v>
      </c>
      <c r="AB297" s="2957" t="s">
        <v>3181</v>
      </c>
      <c r="AC297" s="2312"/>
      <c r="AD297" s="1682">
        <v>44348</v>
      </c>
      <c r="AE297" s="4147">
        <v>44348</v>
      </c>
      <c r="AF297" s="1676" t="s">
        <v>3182</v>
      </c>
      <c r="AG297" s="1674">
        <v>44348</v>
      </c>
      <c r="AH297" s="1674">
        <v>44377</v>
      </c>
      <c r="AI297" s="1674">
        <v>44498</v>
      </c>
      <c r="AJ297" s="3014" t="s">
        <v>3183</v>
      </c>
      <c r="AK297" s="1677"/>
      <c r="AL297" s="7129" t="s">
        <v>1025</v>
      </c>
      <c r="AM297" s="7141" t="s">
        <v>158</v>
      </c>
      <c r="AN297" s="1674">
        <v>44743</v>
      </c>
      <c r="AO297" s="1674"/>
      <c r="AP297" s="1674"/>
      <c r="AQ297" s="1666"/>
      <c r="AR297" s="1697"/>
      <c r="AS297" s="1679"/>
      <c r="AT297" s="1680"/>
      <c r="AU297" s="1679"/>
      <c r="AV297" s="1679"/>
      <c r="AW297" s="1679"/>
      <c r="AX297" s="1680"/>
      <c r="AY297" s="1698"/>
      <c r="AZ297" s="1679"/>
      <c r="BA297" s="1680"/>
      <c r="BB297" s="1679"/>
      <c r="BC297" s="1679"/>
      <c r="BD297" s="1679"/>
      <c r="BE297" s="1680"/>
      <c r="BF297" s="1680"/>
      <c r="BG297" s="4178" t="s">
        <v>316</v>
      </c>
      <c r="BH297" s="2237">
        <v>45017</v>
      </c>
      <c r="BI297" s="2311"/>
      <c r="BJ297" s="4178" t="s">
        <v>1240</v>
      </c>
      <c r="BK297" s="2237">
        <v>45108</v>
      </c>
      <c r="BL297" s="2311"/>
      <c r="BM297" s="4178" t="s">
        <v>522</v>
      </c>
      <c r="BN297" s="2237">
        <v>45383</v>
      </c>
      <c r="BO297" s="2311"/>
      <c r="BP297" s="1376" t="s">
        <v>3184</v>
      </c>
      <c r="BQ297" s="4184"/>
      <c r="BR297" s="2300"/>
      <c r="BS297" s="1376"/>
      <c r="BT297" s="1684">
        <v>44798</v>
      </c>
      <c r="BU297" s="1684"/>
      <c r="BV297" s="1666" t="s">
        <v>116</v>
      </c>
      <c r="BW297" s="1684"/>
      <c r="BX297" s="1684">
        <v>44803</v>
      </c>
      <c r="BY297" s="1666" t="s">
        <v>116</v>
      </c>
      <c r="BZ297" s="1684">
        <v>45022</v>
      </c>
      <c r="CA297" s="2319" t="s">
        <v>117</v>
      </c>
      <c r="CB297" s="1684"/>
      <c r="CC297" s="1376" t="s">
        <v>105</v>
      </c>
      <c r="CD297" s="12"/>
      <c r="CE297" s="12"/>
      <c r="CF297" s="12"/>
      <c r="CG297" s="18"/>
    </row>
    <row r="298" spans="1:85" ht="45" customHeight="1" x14ac:dyDescent="0.2">
      <c r="A298" s="3686" t="s">
        <v>3185</v>
      </c>
      <c r="B298" s="3687"/>
      <c r="C298" s="3688" t="s">
        <v>3186</v>
      </c>
      <c r="D298" s="3689" t="s">
        <v>599</v>
      </c>
      <c r="E298" s="3717" t="s">
        <v>193</v>
      </c>
      <c r="F298" s="3691"/>
      <c r="G298" s="3691"/>
      <c r="H298" s="3692" t="s">
        <v>89</v>
      </c>
      <c r="I298" s="3695" t="s">
        <v>194</v>
      </c>
      <c r="J298" s="3696">
        <v>45376</v>
      </c>
      <c r="K298" s="3694">
        <v>41649</v>
      </c>
      <c r="L298" s="3694" t="s">
        <v>90</v>
      </c>
      <c r="M298" s="3866" t="s">
        <v>515</v>
      </c>
      <c r="N298" s="3696"/>
      <c r="O298" s="3696"/>
      <c r="P298" s="3696"/>
      <c r="Q298" s="3697"/>
      <c r="R298" s="3698"/>
      <c r="S298" s="3698"/>
      <c r="T298" s="3698"/>
      <c r="U298" s="3794"/>
      <c r="V298" s="3699"/>
      <c r="W298" s="3700" t="str">
        <f t="shared" si="13"/>
        <v>Yes</v>
      </c>
      <c r="X298" s="3701" t="s">
        <v>93</v>
      </c>
      <c r="Y298" s="3688" t="s">
        <v>94</v>
      </c>
      <c r="Z298" s="3695"/>
      <c r="AA298" s="4278" t="s">
        <v>600</v>
      </c>
      <c r="AB298" s="5164" t="s">
        <v>601</v>
      </c>
      <c r="AC298" s="3704">
        <v>45717</v>
      </c>
      <c r="AD298" s="3704">
        <v>45717</v>
      </c>
      <c r="AE298" s="4145" t="s">
        <v>602</v>
      </c>
      <c r="AF298" s="3705" t="s">
        <v>603</v>
      </c>
      <c r="AG298" s="3706">
        <v>46266</v>
      </c>
      <c r="AH298" s="3706"/>
      <c r="AI298" s="3706"/>
      <c r="AJ298" s="3713"/>
      <c r="AK298" s="3707"/>
      <c r="AL298" s="4151"/>
      <c r="AM298" s="3715"/>
      <c r="AN298" s="3706"/>
      <c r="AO298" s="3706"/>
      <c r="AP298" s="3706"/>
      <c r="AQ298" s="3695"/>
      <c r="AR298" s="3708"/>
      <c r="AS298" s="3709"/>
      <c r="AT298" s="3692"/>
      <c r="AU298" s="3709"/>
      <c r="AV298" s="3709"/>
      <c r="AW298" s="3709"/>
      <c r="AX298" s="3692"/>
      <c r="AY298" s="3710"/>
      <c r="AZ298" s="3709"/>
      <c r="BA298" s="3692"/>
      <c r="BB298" s="3709"/>
      <c r="BC298" s="3709"/>
      <c r="BD298" s="3709"/>
      <c r="BE298" s="3692"/>
      <c r="BF298" s="3692"/>
      <c r="BG298" s="4089" t="s">
        <v>604</v>
      </c>
      <c r="BH298" s="3706">
        <v>46569</v>
      </c>
      <c r="BI298" s="3711"/>
      <c r="BJ298" s="4089">
        <v>46935</v>
      </c>
      <c r="BK298" s="3706">
        <v>46935</v>
      </c>
      <c r="BL298" s="3711"/>
      <c r="BM298" s="4089">
        <v>47178</v>
      </c>
      <c r="BN298" s="3706">
        <v>47178</v>
      </c>
      <c r="BO298" s="3711"/>
      <c r="BP298" s="3688" t="s">
        <v>605</v>
      </c>
      <c r="BQ298" s="4182" t="s">
        <v>355</v>
      </c>
      <c r="BR298" s="3688"/>
      <c r="BS298" s="5429"/>
      <c r="BT298" s="3716">
        <v>44547</v>
      </c>
      <c r="BU298" s="3716">
        <v>45804</v>
      </c>
      <c r="BV298" s="3695" t="s">
        <v>116</v>
      </c>
      <c r="BW298" s="3716">
        <v>44362</v>
      </c>
      <c r="BX298" s="3716">
        <v>45804</v>
      </c>
      <c r="BY298" s="3695" t="s">
        <v>116</v>
      </c>
      <c r="BZ298" s="3716">
        <v>45804</v>
      </c>
      <c r="CA298" s="3716" t="s">
        <v>104</v>
      </c>
      <c r="CB298" s="2682"/>
      <c r="CC298" s="2678" t="s">
        <v>606</v>
      </c>
      <c r="CD298" s="12"/>
      <c r="CE298" s="12"/>
      <c r="CF298" s="12"/>
      <c r="CG298" s="18"/>
    </row>
    <row r="299" spans="1:85" ht="45" customHeight="1" x14ac:dyDescent="0.2">
      <c r="A299" s="1688" t="s">
        <v>3187</v>
      </c>
      <c r="B299" s="3307"/>
      <c r="C299" s="2275" t="s">
        <v>3188</v>
      </c>
      <c r="D299" s="1376" t="s">
        <v>1157</v>
      </c>
      <c r="E299" s="1704">
        <v>2086</v>
      </c>
      <c r="F299" s="1665" t="s">
        <v>1083</v>
      </c>
      <c r="G299" s="1665" t="s">
        <v>1158</v>
      </c>
      <c r="H299" s="1680" t="s">
        <v>89</v>
      </c>
      <c r="I299" s="1691" t="s">
        <v>194</v>
      </c>
      <c r="J299" s="1668">
        <v>41988</v>
      </c>
      <c r="K299" s="1668"/>
      <c r="L299" s="1668"/>
      <c r="M299" s="2006"/>
      <c r="N299" s="1668"/>
      <c r="O299" s="1668"/>
      <c r="P299" s="1667"/>
      <c r="Q299" s="1667"/>
      <c r="R299" s="1669"/>
      <c r="S299" s="1669"/>
      <c r="T299" s="1669"/>
      <c r="U299" s="3793">
        <v>43800</v>
      </c>
      <c r="V299" s="2316" t="s">
        <v>1159</v>
      </c>
      <c r="W299" s="1695" t="str">
        <f t="shared" si="13"/>
        <v>Yes</v>
      </c>
      <c r="X299" s="1672" t="s">
        <v>93</v>
      </c>
      <c r="Y299" s="1376" t="s">
        <v>94</v>
      </c>
      <c r="Z299" s="1666"/>
      <c r="AA299" s="2314" t="s">
        <v>1160</v>
      </c>
      <c r="AB299" s="2314" t="s">
        <v>1161</v>
      </c>
      <c r="AC299" s="2314" t="s">
        <v>1162</v>
      </c>
      <c r="AD299" s="1682">
        <v>43374</v>
      </c>
      <c r="AE299" s="4147">
        <v>43525</v>
      </c>
      <c r="AF299" s="1731" t="s">
        <v>1163</v>
      </c>
      <c r="AG299" s="1674">
        <v>43525</v>
      </c>
      <c r="AH299" s="1674">
        <v>43682</v>
      </c>
      <c r="AI299" s="1674">
        <v>43749</v>
      </c>
      <c r="AJ299" s="3006" t="s">
        <v>1164</v>
      </c>
      <c r="AK299" s="1677" t="s">
        <v>1165</v>
      </c>
      <c r="AL299" s="7129" t="s">
        <v>1166</v>
      </c>
      <c r="AM299" s="7149" t="s">
        <v>1167</v>
      </c>
      <c r="AN299" s="1674">
        <v>44470</v>
      </c>
      <c r="AO299" s="1674">
        <v>44480</v>
      </c>
      <c r="AP299" s="1674">
        <v>44536</v>
      </c>
      <c r="AQ299" s="1666" t="s">
        <v>1168</v>
      </c>
      <c r="AR299" s="1697"/>
      <c r="AS299" s="1679">
        <v>44713</v>
      </c>
      <c r="AT299" s="1680" t="s">
        <v>270</v>
      </c>
      <c r="AU299" s="1679">
        <v>44713</v>
      </c>
      <c r="AV299" s="1679"/>
      <c r="AW299" s="1679"/>
      <c r="AX299" s="1680"/>
      <c r="AY299" s="1698"/>
      <c r="AZ299" s="1679"/>
      <c r="BA299" s="1680"/>
      <c r="BB299" s="1679"/>
      <c r="BC299" s="1679"/>
      <c r="BD299" s="1679"/>
      <c r="BE299" s="1680"/>
      <c r="BF299" s="1680"/>
      <c r="BG299" s="4158">
        <v>44896</v>
      </c>
      <c r="BH299" s="1674">
        <v>44896</v>
      </c>
      <c r="BI299" s="1683"/>
      <c r="BJ299" s="4158">
        <v>45017</v>
      </c>
      <c r="BK299" s="1674">
        <v>45017</v>
      </c>
      <c r="BL299" s="1683"/>
      <c r="BM299" s="4158">
        <v>45352</v>
      </c>
      <c r="BN299" s="1674">
        <v>45352</v>
      </c>
      <c r="BO299" s="1683"/>
      <c r="BP299" s="1376" t="s">
        <v>2587</v>
      </c>
      <c r="BQ299" s="4184"/>
      <c r="BR299" s="1376" t="s">
        <v>1169</v>
      </c>
      <c r="BS299" s="3202"/>
      <c r="BT299" s="1684">
        <v>44547</v>
      </c>
      <c r="BU299" s="1684">
        <v>44477</v>
      </c>
      <c r="BV299" s="1666" t="s">
        <v>116</v>
      </c>
      <c r="BW299" s="1684">
        <v>44547</v>
      </c>
      <c r="BX299" s="1684">
        <v>44477</v>
      </c>
      <c r="BY299" s="1666" t="s">
        <v>116</v>
      </c>
      <c r="BZ299" s="1684"/>
      <c r="CA299" s="2319" t="s">
        <v>117</v>
      </c>
      <c r="CB299" s="1684"/>
      <c r="CC299" s="1376" t="s">
        <v>1170</v>
      </c>
      <c r="CD299" s="12"/>
      <c r="CE299" s="12"/>
      <c r="CF299" s="12"/>
      <c r="CG299" s="18"/>
    </row>
    <row r="300" spans="1:85" ht="45" customHeight="1" x14ac:dyDescent="0.2">
      <c r="A300" s="1688"/>
      <c r="B300" s="3307" t="s">
        <v>3189</v>
      </c>
      <c r="C300" s="1376" t="s">
        <v>3190</v>
      </c>
      <c r="D300" s="1689" t="s">
        <v>865</v>
      </c>
      <c r="E300" s="1704">
        <v>2085</v>
      </c>
      <c r="F300" s="1665" t="s">
        <v>337</v>
      </c>
      <c r="G300" s="1665" t="s">
        <v>1158</v>
      </c>
      <c r="H300" s="1680" t="s">
        <v>89</v>
      </c>
      <c r="I300" s="1691" t="s">
        <v>194</v>
      </c>
      <c r="J300" s="1668">
        <v>44175</v>
      </c>
      <c r="K300" s="1668"/>
      <c r="L300" s="1692"/>
      <c r="M300" s="2007"/>
      <c r="N300" s="1692"/>
      <c r="O300" s="1692"/>
      <c r="P300" s="1667"/>
      <c r="Q300" s="1705"/>
      <c r="R300" s="1669"/>
      <c r="S300" s="1669"/>
      <c r="T300" s="1694">
        <v>44774</v>
      </c>
      <c r="U300" s="3793"/>
      <c r="V300" s="1671"/>
      <c r="W300" s="1695" t="str">
        <f t="shared" si="13"/>
        <v>Yes</v>
      </c>
      <c r="X300" s="1672" t="s">
        <v>93</v>
      </c>
      <c r="Y300" s="1376" t="s">
        <v>94</v>
      </c>
      <c r="Z300" s="1376"/>
      <c r="AA300" s="2314" t="s">
        <v>867</v>
      </c>
      <c r="AB300" s="2314" t="s">
        <v>868</v>
      </c>
      <c r="AC300" s="2313" t="s">
        <v>869</v>
      </c>
      <c r="AD300" s="1682">
        <v>44317</v>
      </c>
      <c r="AE300" s="4147" t="s">
        <v>870</v>
      </c>
      <c r="AF300" s="1676" t="s">
        <v>871</v>
      </c>
      <c r="AG300" s="1674">
        <v>43497</v>
      </c>
      <c r="AH300" s="1674">
        <v>43507</v>
      </c>
      <c r="AI300" s="1674">
        <v>43549</v>
      </c>
      <c r="AJ300" s="3014" t="s">
        <v>872</v>
      </c>
      <c r="AK300" s="1677"/>
      <c r="AL300" s="7165" t="s">
        <v>873</v>
      </c>
      <c r="AM300" s="7149" t="s">
        <v>874</v>
      </c>
      <c r="AN300" s="1674">
        <v>44378</v>
      </c>
      <c r="AO300" s="1674">
        <v>44407</v>
      </c>
      <c r="AP300" s="1674">
        <v>44477</v>
      </c>
      <c r="AQ300" s="1666" t="s">
        <v>875</v>
      </c>
      <c r="AR300" s="1697"/>
      <c r="AS300" s="1679"/>
      <c r="AT300" s="1680"/>
      <c r="AU300" s="1679"/>
      <c r="AV300" s="1679"/>
      <c r="AW300" s="1679"/>
      <c r="AX300" s="1680"/>
      <c r="AY300" s="1698"/>
      <c r="AZ300" s="1679"/>
      <c r="BA300" s="1680"/>
      <c r="BB300" s="1679"/>
      <c r="BC300" s="1679"/>
      <c r="BD300" s="1679"/>
      <c r="BE300" s="1680"/>
      <c r="BF300" s="1680"/>
      <c r="BG300" s="4158">
        <v>45108</v>
      </c>
      <c r="BH300" s="1674">
        <v>45108</v>
      </c>
      <c r="BI300" s="1683"/>
      <c r="BJ300" s="4158">
        <v>45292</v>
      </c>
      <c r="BK300" s="1674">
        <v>45292</v>
      </c>
      <c r="BL300" s="1683"/>
      <c r="BM300" s="4158" t="s">
        <v>114</v>
      </c>
      <c r="BN300" s="1674" t="s">
        <v>114</v>
      </c>
      <c r="BO300" s="1683"/>
      <c r="BP300" s="7151" t="s">
        <v>2665</v>
      </c>
      <c r="BQ300" s="7203"/>
      <c r="BR300" s="7151"/>
      <c r="BS300" s="1376" t="s">
        <v>2666</v>
      </c>
      <c r="BT300" s="1684">
        <v>44256</v>
      </c>
      <c r="BU300" s="1684">
        <v>44483</v>
      </c>
      <c r="BV300" s="1666" t="s">
        <v>116</v>
      </c>
      <c r="BW300" s="1684">
        <v>44427</v>
      </c>
      <c r="BX300" s="1684">
        <v>44764</v>
      </c>
      <c r="BY300" s="1666" t="s">
        <v>116</v>
      </c>
      <c r="BZ300" s="1684">
        <v>44739</v>
      </c>
      <c r="CA300" s="2387" t="s">
        <v>877</v>
      </c>
      <c r="CB300" s="1699"/>
      <c r="CC300" s="1376" t="s">
        <v>105</v>
      </c>
      <c r="CD300" s="12"/>
      <c r="CE300" s="12"/>
      <c r="CF300" s="12"/>
      <c r="CG300" s="18"/>
    </row>
    <row r="301" spans="1:85" ht="45" customHeight="1" x14ac:dyDescent="0.2">
      <c r="A301" s="2150" t="s">
        <v>3191</v>
      </c>
      <c r="B301" s="3306"/>
      <c r="C301" s="2151" t="s">
        <v>3190</v>
      </c>
      <c r="D301" s="2152" t="s">
        <v>3192</v>
      </c>
      <c r="E301" s="3228">
        <v>2168</v>
      </c>
      <c r="F301" s="2155">
        <v>2021</v>
      </c>
      <c r="G301" s="2155">
        <v>2041</v>
      </c>
      <c r="H301" s="2154" t="s">
        <v>89</v>
      </c>
      <c r="I301" s="2181" t="s">
        <v>194</v>
      </c>
      <c r="J301" s="2157">
        <v>44175</v>
      </c>
      <c r="K301" s="2157"/>
      <c r="L301" s="2157" t="s">
        <v>90</v>
      </c>
      <c r="M301" s="2200"/>
      <c r="N301" s="2157"/>
      <c r="O301" s="2157"/>
      <c r="P301" s="2156">
        <v>45566</v>
      </c>
      <c r="Q301" s="2158">
        <v>45635</v>
      </c>
      <c r="R301" s="2159"/>
      <c r="S301" s="2159"/>
      <c r="T301" s="2159"/>
      <c r="U301" s="3799"/>
      <c r="V301" s="2161"/>
      <c r="W301" s="2162" t="str">
        <f t="shared" si="13"/>
        <v>Yes</v>
      </c>
      <c r="X301" s="2163" t="s">
        <v>93</v>
      </c>
      <c r="Y301" s="2151" t="s">
        <v>94</v>
      </c>
      <c r="Z301" s="2151"/>
      <c r="AA301" s="2924" t="s">
        <v>3193</v>
      </c>
      <c r="AB301" s="2924" t="s">
        <v>3194</v>
      </c>
      <c r="AC301" s="2924"/>
      <c r="AD301" s="2165">
        <v>45505</v>
      </c>
      <c r="AE301" s="7204">
        <v>44693</v>
      </c>
      <c r="AF301" s="3600" t="s">
        <v>3195</v>
      </c>
      <c r="AG301" s="2168">
        <v>44735</v>
      </c>
      <c r="AH301" s="2168">
        <v>44693</v>
      </c>
      <c r="AI301" s="2168">
        <v>44735</v>
      </c>
      <c r="AJ301" s="3011" t="s">
        <v>3196</v>
      </c>
      <c r="AK301" s="2169"/>
      <c r="AL301" s="7160" t="s">
        <v>3197</v>
      </c>
      <c r="AM301" s="7161" t="s">
        <v>367</v>
      </c>
      <c r="AN301" s="2168">
        <v>45292</v>
      </c>
      <c r="AO301" s="2171">
        <v>45301</v>
      </c>
      <c r="AP301" s="2171">
        <v>45348</v>
      </c>
      <c r="AQ301" s="4761" t="s">
        <v>3198</v>
      </c>
      <c r="AR301" s="2170"/>
      <c r="AS301" s="2171"/>
      <c r="AT301" s="2154"/>
      <c r="AU301" s="2171"/>
      <c r="AV301" s="2171"/>
      <c r="AW301" s="2171"/>
      <c r="AX301" s="2154"/>
      <c r="AY301" s="2172"/>
      <c r="AZ301" s="2171"/>
      <c r="BA301" s="2154"/>
      <c r="BB301" s="2171"/>
      <c r="BC301" s="2171"/>
      <c r="BD301" s="2171"/>
      <c r="BE301" s="2154"/>
      <c r="BF301" s="2154"/>
      <c r="BG301" s="4159" t="s">
        <v>3199</v>
      </c>
      <c r="BH301" s="2168">
        <v>45566</v>
      </c>
      <c r="BI301" s="2184">
        <v>45566</v>
      </c>
      <c r="BJ301" s="4159">
        <v>45627</v>
      </c>
      <c r="BK301" s="2168">
        <v>45627</v>
      </c>
      <c r="BL301" s="2184">
        <v>45635</v>
      </c>
      <c r="BM301" s="4159">
        <v>45992</v>
      </c>
      <c r="BN301" s="2168">
        <v>45992</v>
      </c>
      <c r="BO301" s="2184"/>
      <c r="BP301" s="2151" t="s">
        <v>4387</v>
      </c>
      <c r="BQ301" s="2168" t="s">
        <v>4388</v>
      </c>
      <c r="BR301" s="2151" t="s">
        <v>3201</v>
      </c>
      <c r="BS301" s="2151"/>
      <c r="BT301" s="2177">
        <v>45320</v>
      </c>
      <c r="BU301" s="2177">
        <v>45589</v>
      </c>
      <c r="BV301" s="2155" t="s">
        <v>116</v>
      </c>
      <c r="BW301" s="2177">
        <v>45680</v>
      </c>
      <c r="BX301" s="2177">
        <v>45589</v>
      </c>
      <c r="BY301" s="2155" t="s">
        <v>116</v>
      </c>
      <c r="BZ301" s="2177">
        <v>45868</v>
      </c>
      <c r="CA301" s="4355" t="s">
        <v>4389</v>
      </c>
      <c r="CB301" s="1409"/>
      <c r="CC301" s="540" t="s">
        <v>105</v>
      </c>
      <c r="CD301" s="12"/>
      <c r="CE301" s="12"/>
      <c r="CF301" s="12"/>
      <c r="CG301" s="18"/>
    </row>
    <row r="302" spans="1:85" ht="45" customHeight="1" x14ac:dyDescent="0.2">
      <c r="A302" s="2150" t="s">
        <v>3202</v>
      </c>
      <c r="B302" s="3306"/>
      <c r="C302" s="2151" t="s">
        <v>3203</v>
      </c>
      <c r="D302" s="2151" t="s">
        <v>948</v>
      </c>
      <c r="E302" s="3519">
        <v>2100</v>
      </c>
      <c r="F302" s="2155">
        <v>2023</v>
      </c>
      <c r="G302" s="2155">
        <v>2041</v>
      </c>
      <c r="H302" s="2155" t="s">
        <v>89</v>
      </c>
      <c r="I302" s="2155" t="s">
        <v>194</v>
      </c>
      <c r="J302" s="2156">
        <v>41108</v>
      </c>
      <c r="K302" s="2157"/>
      <c r="L302" s="1389"/>
      <c r="M302" s="2002"/>
      <c r="N302" s="1389"/>
      <c r="O302" s="2518"/>
      <c r="P302" s="2156">
        <v>45712</v>
      </c>
      <c r="Q302" s="2158">
        <v>45838</v>
      </c>
      <c r="R302" s="2159"/>
      <c r="S302" s="2159"/>
      <c r="T302" s="2159"/>
      <c r="U302" s="3799"/>
      <c r="V302" s="2161"/>
      <c r="W302" s="2162" t="str">
        <f t="shared" si="13"/>
        <v>Yes</v>
      </c>
      <c r="X302" s="2163" t="s">
        <v>93</v>
      </c>
      <c r="Y302" s="2151" t="s">
        <v>94</v>
      </c>
      <c r="Z302" s="2151"/>
      <c r="AA302" s="2924" t="s">
        <v>950</v>
      </c>
      <c r="AB302" s="2924" t="s">
        <v>951</v>
      </c>
      <c r="AC302" s="4110"/>
      <c r="AD302" s="2165" t="s">
        <v>952</v>
      </c>
      <c r="AE302" s="3535" t="s">
        <v>953</v>
      </c>
      <c r="AF302" s="2167" t="s">
        <v>954</v>
      </c>
      <c r="AG302" s="2168">
        <v>43678</v>
      </c>
      <c r="AH302" s="2168">
        <v>43787</v>
      </c>
      <c r="AI302" s="2168">
        <v>43875</v>
      </c>
      <c r="AJ302" s="3011" t="s">
        <v>955</v>
      </c>
      <c r="AK302" s="2533"/>
      <c r="AL302" s="7205">
        <v>44896</v>
      </c>
      <c r="AM302" s="7161" t="s">
        <v>956</v>
      </c>
      <c r="AN302" s="2168">
        <v>44896</v>
      </c>
      <c r="AO302" s="2168">
        <v>44896</v>
      </c>
      <c r="AP302" s="2168">
        <v>44981</v>
      </c>
      <c r="AQ302" s="2155" t="s">
        <v>957</v>
      </c>
      <c r="AR302" s="2534"/>
      <c r="AS302" s="5267">
        <v>45139</v>
      </c>
      <c r="AT302" s="2154" t="s">
        <v>958</v>
      </c>
      <c r="AU302" s="2292">
        <v>45139</v>
      </c>
      <c r="AV302" s="2171">
        <v>45139</v>
      </c>
      <c r="AW302" s="2171">
        <v>45199</v>
      </c>
      <c r="AX302" s="2154"/>
      <c r="AY302" s="2536"/>
      <c r="AZ302" s="2292"/>
      <c r="BA302" s="2320"/>
      <c r="BB302" s="2292"/>
      <c r="BC302" s="2171"/>
      <c r="BD302" s="2171"/>
      <c r="BE302" s="2154"/>
      <c r="BF302" s="2516"/>
      <c r="BG302" s="4159">
        <v>45689</v>
      </c>
      <c r="BH302" s="2168">
        <v>45689</v>
      </c>
      <c r="BI302" s="2184">
        <v>45712</v>
      </c>
      <c r="BJ302" s="4159">
        <v>45809</v>
      </c>
      <c r="BK302" s="2168">
        <v>45809</v>
      </c>
      <c r="BL302" s="2184">
        <v>45838</v>
      </c>
      <c r="BM302" s="4159">
        <v>46357</v>
      </c>
      <c r="BN302" s="2168">
        <v>46357</v>
      </c>
      <c r="BO302" s="2184"/>
      <c r="BP302" s="5360" t="s">
        <v>959</v>
      </c>
      <c r="BQ302" s="5382" t="s">
        <v>960</v>
      </c>
      <c r="BR302" s="2550"/>
      <c r="BS302" s="629" t="s">
        <v>961</v>
      </c>
      <c r="BT302" s="2177">
        <v>45695</v>
      </c>
      <c r="BU302" s="2177">
        <v>45420</v>
      </c>
      <c r="BV302" s="2155" t="s">
        <v>116</v>
      </c>
      <c r="BW302" s="2177">
        <v>45695</v>
      </c>
      <c r="BX302" s="2177">
        <v>45420</v>
      </c>
      <c r="BY302" s="2155" t="s">
        <v>116</v>
      </c>
      <c r="BZ302" s="2177">
        <v>45721</v>
      </c>
      <c r="CA302" s="2177" t="s">
        <v>962</v>
      </c>
      <c r="CB302" s="1409"/>
      <c r="CC302" s="540" t="s">
        <v>579</v>
      </c>
      <c r="CD302" s="12"/>
      <c r="CE302" s="12"/>
      <c r="CF302" s="12"/>
      <c r="CG302" s="18"/>
    </row>
    <row r="303" spans="1:85" ht="45" customHeight="1" x14ac:dyDescent="0.2">
      <c r="A303" s="1688" t="s">
        <v>3204</v>
      </c>
      <c r="B303" s="3307"/>
      <c r="C303" s="2275" t="s">
        <v>3205</v>
      </c>
      <c r="D303" s="1689" t="s">
        <v>3206</v>
      </c>
      <c r="E303" s="7167">
        <v>2158</v>
      </c>
      <c r="F303" s="1666">
        <v>2020</v>
      </c>
      <c r="G303" s="1666">
        <v>2040</v>
      </c>
      <c r="H303" s="1680" t="s">
        <v>89</v>
      </c>
      <c r="I303" s="1691" t="s">
        <v>89</v>
      </c>
      <c r="J303" s="1668">
        <v>42068</v>
      </c>
      <c r="K303" s="1668"/>
      <c r="L303" s="1668" t="s">
        <v>90</v>
      </c>
      <c r="M303" s="2006" t="s">
        <v>2985</v>
      </c>
      <c r="N303" s="1668"/>
      <c r="O303" s="1668"/>
      <c r="P303" s="1667"/>
      <c r="Q303" s="1705"/>
      <c r="R303" s="1669"/>
      <c r="S303" s="1669"/>
      <c r="T303" s="1669"/>
      <c r="U303" s="3793"/>
      <c r="V303" s="1671"/>
      <c r="W303" s="1695" t="str">
        <f t="shared" si="13"/>
        <v>Yes</v>
      </c>
      <c r="X303" s="1672" t="s">
        <v>93</v>
      </c>
      <c r="Y303" s="1376" t="s">
        <v>267</v>
      </c>
      <c r="Z303" s="3208"/>
      <c r="AA303" s="3032" t="s">
        <v>3207</v>
      </c>
      <c r="AB303" s="2313" t="s">
        <v>3207</v>
      </c>
      <c r="AC303" s="2313" t="s">
        <v>3208</v>
      </c>
      <c r="AD303" s="2730">
        <v>44013</v>
      </c>
      <c r="AE303" s="1679" t="s">
        <v>2286</v>
      </c>
      <c r="AF303" s="1676" t="s">
        <v>364</v>
      </c>
      <c r="AG303" s="1674">
        <v>43040</v>
      </c>
      <c r="AH303" s="1674">
        <v>43034</v>
      </c>
      <c r="AI303" s="1674">
        <v>43111</v>
      </c>
      <c r="AJ303" s="3006" t="s">
        <v>3209</v>
      </c>
      <c r="AK303" s="1677" t="s">
        <v>3210</v>
      </c>
      <c r="AL303" s="7129" t="s">
        <v>3211</v>
      </c>
      <c r="AM303" s="7141" t="s">
        <v>367</v>
      </c>
      <c r="AN303" s="1679">
        <v>43617</v>
      </c>
      <c r="AO303" s="1674">
        <v>43644</v>
      </c>
      <c r="AP303" s="1674">
        <v>43726</v>
      </c>
      <c r="AQ303" s="1666" t="s">
        <v>3207</v>
      </c>
      <c r="AR303" s="1697" t="s">
        <v>3212</v>
      </c>
      <c r="AS303" s="1678"/>
      <c r="AT303" s="1680"/>
      <c r="AU303" s="1678"/>
      <c r="AV303" s="1679"/>
      <c r="AW303" s="1679"/>
      <c r="AX303" s="1680"/>
      <c r="AY303" s="1698"/>
      <c r="AZ303" s="1679"/>
      <c r="BA303" s="1680"/>
      <c r="BB303" s="1674"/>
      <c r="BC303" s="1679"/>
      <c r="BD303" s="1679"/>
      <c r="BE303" s="1680"/>
      <c r="BF303" s="1680"/>
      <c r="BG303" s="4158" t="s">
        <v>3213</v>
      </c>
      <c r="BH303" s="1674">
        <v>44713</v>
      </c>
      <c r="BI303" s="1683"/>
      <c r="BJ303" s="4158" t="s">
        <v>3214</v>
      </c>
      <c r="BK303" s="1674">
        <v>44927</v>
      </c>
      <c r="BL303" s="1683"/>
      <c r="BM303" s="4158" t="s">
        <v>114</v>
      </c>
      <c r="BN303" s="1674" t="s">
        <v>114</v>
      </c>
      <c r="BO303" s="1683"/>
      <c r="BP303" s="1376" t="s">
        <v>3107</v>
      </c>
      <c r="BQ303" s="4767"/>
      <c r="BR303" s="3202" t="s">
        <v>3215</v>
      </c>
      <c r="BS303" s="1376"/>
      <c r="BT303" s="1684">
        <v>44684</v>
      </c>
      <c r="BU303" s="1684"/>
      <c r="BV303" s="1666" t="s">
        <v>116</v>
      </c>
      <c r="BW303" s="1684">
        <v>44519</v>
      </c>
      <c r="BX303" s="1684">
        <v>44672</v>
      </c>
      <c r="BY303" s="1666" t="s">
        <v>116</v>
      </c>
      <c r="BZ303" s="1684"/>
      <c r="CA303" s="2319" t="s">
        <v>117</v>
      </c>
      <c r="CB303" s="1684"/>
      <c r="CC303" s="1376" t="s">
        <v>579</v>
      </c>
      <c r="CD303" s="12"/>
      <c r="CE303" s="12"/>
      <c r="CF303" s="12"/>
      <c r="CG303" s="18"/>
    </row>
    <row r="304" spans="1:85" ht="45" customHeight="1" x14ac:dyDescent="0.2">
      <c r="A304" s="2150" t="s">
        <v>3216</v>
      </c>
      <c r="B304" s="3306"/>
      <c r="C304" s="2186" t="s">
        <v>3217</v>
      </c>
      <c r="D304" s="2151" t="s">
        <v>3218</v>
      </c>
      <c r="E304" s="7116">
        <v>2159</v>
      </c>
      <c r="F304" s="2155">
        <v>2018</v>
      </c>
      <c r="G304" s="2155">
        <v>2039</v>
      </c>
      <c r="H304" s="2155" t="s">
        <v>89</v>
      </c>
      <c r="I304" s="2181" t="s">
        <v>89</v>
      </c>
      <c r="J304" s="2157">
        <v>41254</v>
      </c>
      <c r="K304" s="2157"/>
      <c r="L304" s="2157" t="s">
        <v>90</v>
      </c>
      <c r="M304" s="2182" t="s">
        <v>3219</v>
      </c>
      <c r="N304" s="2157"/>
      <c r="O304" s="2157"/>
      <c r="P304" s="2183">
        <v>44874</v>
      </c>
      <c r="Q304" s="2158">
        <v>45637</v>
      </c>
      <c r="R304" s="2159"/>
      <c r="S304" s="2159"/>
      <c r="T304" s="2159"/>
      <c r="U304" s="3799"/>
      <c r="V304" s="2161"/>
      <c r="W304" s="2162" t="str">
        <f t="shared" si="13"/>
        <v>Yes</v>
      </c>
      <c r="X304" s="2163" t="s">
        <v>93</v>
      </c>
      <c r="Y304" s="2151" t="s">
        <v>94</v>
      </c>
      <c r="Z304" s="2151"/>
      <c r="AA304" s="2925" t="s">
        <v>3220</v>
      </c>
      <c r="AB304" s="2924" t="s">
        <v>3221</v>
      </c>
      <c r="AC304" s="2925"/>
      <c r="AD304" s="2165">
        <v>45170</v>
      </c>
      <c r="AE304" s="3535" t="s">
        <v>3222</v>
      </c>
      <c r="AF304" s="2167" t="s">
        <v>364</v>
      </c>
      <c r="AG304" s="2168">
        <v>43374</v>
      </c>
      <c r="AH304" s="2168">
        <v>43381</v>
      </c>
      <c r="AI304" s="2168">
        <v>43434</v>
      </c>
      <c r="AJ304" s="3011" t="s">
        <v>3223</v>
      </c>
      <c r="AK304" s="2169"/>
      <c r="AL304" s="2168" t="s">
        <v>1087</v>
      </c>
      <c r="AM304" s="2167" t="s">
        <v>3224</v>
      </c>
      <c r="AN304" s="2168">
        <v>43739</v>
      </c>
      <c r="AO304" s="2168">
        <v>43739</v>
      </c>
      <c r="AP304" s="2168">
        <v>43800</v>
      </c>
      <c r="AQ304" s="2155"/>
      <c r="AR304" s="2170"/>
      <c r="AS304" s="7117" t="s">
        <v>125</v>
      </c>
      <c r="AT304" s="7161" t="s">
        <v>1844</v>
      </c>
      <c r="AU304" s="2292">
        <v>44409</v>
      </c>
      <c r="AV304" s="2171">
        <v>44501</v>
      </c>
      <c r="AW304" s="2171">
        <v>44543</v>
      </c>
      <c r="AX304" s="2154" t="s">
        <v>3225</v>
      </c>
      <c r="AY304" s="2172"/>
      <c r="AZ304" s="2171"/>
      <c r="BA304" s="2320"/>
      <c r="BB304" s="2292"/>
      <c r="BC304" s="2171"/>
      <c r="BD304" s="2171"/>
      <c r="BE304" s="2154"/>
      <c r="BF304" s="2154"/>
      <c r="BG304" s="4159" t="s">
        <v>3226</v>
      </c>
      <c r="BH304" s="2168">
        <v>44835</v>
      </c>
      <c r="BI304" s="2168" t="s">
        <v>3227</v>
      </c>
      <c r="BJ304" s="4159">
        <v>45658</v>
      </c>
      <c r="BK304" s="2168">
        <v>45658</v>
      </c>
      <c r="BL304" s="2184">
        <v>45637</v>
      </c>
      <c r="BM304" s="4159">
        <v>46023</v>
      </c>
      <c r="BN304" s="2165">
        <v>46023</v>
      </c>
      <c r="BO304" s="2175"/>
      <c r="BP304" s="2186" t="s">
        <v>4634</v>
      </c>
      <c r="BQ304" s="4188" t="s">
        <v>4635</v>
      </c>
      <c r="BR304" s="2186"/>
      <c r="BS304" s="3247"/>
      <c r="BT304" s="2177">
        <v>45681</v>
      </c>
      <c r="BU304" s="2177"/>
      <c r="BV304" s="2155" t="s">
        <v>116</v>
      </c>
      <c r="BW304" s="2177">
        <v>44970</v>
      </c>
      <c r="BX304" s="2177">
        <v>45161</v>
      </c>
      <c r="BY304" s="2155" t="s">
        <v>116</v>
      </c>
      <c r="BZ304" s="2177">
        <v>45161</v>
      </c>
      <c r="CA304" s="2185" t="s">
        <v>2973</v>
      </c>
      <c r="CB304" s="2541"/>
      <c r="CC304" s="2542" t="s">
        <v>3229</v>
      </c>
      <c r="CD304" s="12"/>
      <c r="CE304" s="12"/>
      <c r="CF304" s="12"/>
      <c r="CG304" s="18"/>
    </row>
    <row r="305" spans="1:85" ht="45" customHeight="1" x14ac:dyDescent="0.2">
      <c r="A305" s="2150" t="s">
        <v>3230</v>
      </c>
      <c r="B305" s="3306"/>
      <c r="C305" s="2151" t="s">
        <v>3231</v>
      </c>
      <c r="D305" s="2151" t="s">
        <v>3232</v>
      </c>
      <c r="E305" s="7132">
        <v>2232</v>
      </c>
      <c r="F305" s="2155">
        <v>2023</v>
      </c>
      <c r="G305" s="2155">
        <v>2040</v>
      </c>
      <c r="H305" s="2155" t="s">
        <v>89</v>
      </c>
      <c r="I305" s="2181" t="s">
        <v>89</v>
      </c>
      <c r="J305" s="2157">
        <v>39261</v>
      </c>
      <c r="K305" s="2157"/>
      <c r="L305" s="2157" t="s">
        <v>90</v>
      </c>
      <c r="M305" s="2182"/>
      <c r="N305" s="2157"/>
      <c r="O305" s="2157"/>
      <c r="P305" s="2156">
        <v>45306</v>
      </c>
      <c r="Q305" s="2158">
        <v>45727</v>
      </c>
      <c r="R305" s="2159"/>
      <c r="S305" s="2159"/>
      <c r="T305" s="2159"/>
      <c r="U305" s="3799"/>
      <c r="V305" s="2161"/>
      <c r="W305" s="2162" t="str">
        <f t="shared" si="13"/>
        <v>Yes</v>
      </c>
      <c r="X305" s="2163" t="s">
        <v>93</v>
      </c>
      <c r="Y305" s="2151" t="s">
        <v>94</v>
      </c>
      <c r="Z305" s="2151"/>
      <c r="AA305" s="2924" t="s">
        <v>3233</v>
      </c>
      <c r="AB305" s="2924" t="s">
        <v>4636</v>
      </c>
      <c r="AC305" s="2924"/>
      <c r="AD305" s="2220">
        <v>45352</v>
      </c>
      <c r="AE305" s="3535">
        <v>44713</v>
      </c>
      <c r="AF305" s="2167" t="s">
        <v>270</v>
      </c>
      <c r="AG305" s="2168">
        <v>44713</v>
      </c>
      <c r="AH305" s="2168">
        <v>44732</v>
      </c>
      <c r="AI305" s="2168">
        <v>44787</v>
      </c>
      <c r="AJ305" s="3011" t="s">
        <v>3235</v>
      </c>
      <c r="AK305" s="2169"/>
      <c r="AL305" s="2171"/>
      <c r="AM305" s="2154"/>
      <c r="AN305" s="2168"/>
      <c r="AO305" s="2168"/>
      <c r="AP305" s="2168"/>
      <c r="AQ305" s="2155"/>
      <c r="AR305" s="2170"/>
      <c r="AS305" s="3085"/>
      <c r="AT305" s="2213"/>
      <c r="AU305" s="3085"/>
      <c r="AV305" s="2221"/>
      <c r="AW305" s="2221"/>
      <c r="AX305" s="2213"/>
      <c r="AY305" s="2222"/>
      <c r="AZ305" s="7206"/>
      <c r="BA305" s="7207"/>
      <c r="BB305" s="3085"/>
      <c r="BC305" s="2221"/>
      <c r="BD305" s="2221"/>
      <c r="BE305" s="2213"/>
      <c r="BF305" s="2213"/>
      <c r="BG305" s="4159" t="s">
        <v>1895</v>
      </c>
      <c r="BH305" s="2168">
        <v>45292</v>
      </c>
      <c r="BI305" s="2168">
        <v>45306</v>
      </c>
      <c r="BJ305" s="4159">
        <v>45717</v>
      </c>
      <c r="BK305" s="2168">
        <v>45717</v>
      </c>
      <c r="BL305" s="2184">
        <v>45727</v>
      </c>
      <c r="BM305" s="4159" t="s">
        <v>114</v>
      </c>
      <c r="BN305" s="2220" t="s">
        <v>114</v>
      </c>
      <c r="BO305" s="2184"/>
      <c r="BP305" s="2151" t="s">
        <v>3237</v>
      </c>
      <c r="BQ305" s="5403" t="s">
        <v>4637</v>
      </c>
      <c r="BR305" s="5424" t="s">
        <v>3238</v>
      </c>
      <c r="BS305" s="2151"/>
      <c r="BT305" s="4836">
        <v>45320</v>
      </c>
      <c r="BU305" s="2177">
        <v>45398</v>
      </c>
      <c r="BV305" s="2155" t="s">
        <v>116</v>
      </c>
      <c r="BW305" s="2177">
        <v>44480</v>
      </c>
      <c r="BX305" s="2177">
        <v>45729</v>
      </c>
      <c r="BY305" s="2155" t="s">
        <v>116</v>
      </c>
      <c r="BZ305" s="2177">
        <v>45729</v>
      </c>
      <c r="CA305" s="2177" t="s">
        <v>1468</v>
      </c>
      <c r="CB305" s="2540"/>
      <c r="CC305" s="2513" t="s">
        <v>105</v>
      </c>
      <c r="CD305" s="12"/>
      <c r="CE305" s="12"/>
      <c r="CF305" s="12"/>
      <c r="CG305" s="18"/>
    </row>
    <row r="306" spans="1:85" ht="45" customHeight="1" x14ac:dyDescent="0.2">
      <c r="A306" s="3686" t="s">
        <v>3239</v>
      </c>
      <c r="B306" s="3687"/>
      <c r="C306" s="3688" t="s">
        <v>3240</v>
      </c>
      <c r="D306" s="3689" t="s">
        <v>3241</v>
      </c>
      <c r="E306" s="3690">
        <v>2140</v>
      </c>
      <c r="F306" s="3695">
        <v>2022</v>
      </c>
      <c r="G306" s="3695">
        <v>2040</v>
      </c>
      <c r="H306" s="3695" t="s">
        <v>89</v>
      </c>
      <c r="I306" s="3695" t="s">
        <v>89</v>
      </c>
      <c r="J306" s="3694">
        <v>42081</v>
      </c>
      <c r="K306" s="3694"/>
      <c r="L306" s="3694" t="s">
        <v>90</v>
      </c>
      <c r="M306" s="3866" t="s">
        <v>3242</v>
      </c>
      <c r="N306" s="3694"/>
      <c r="O306" s="3694"/>
      <c r="P306" s="3696"/>
      <c r="Q306" s="3697"/>
      <c r="R306" s="3698"/>
      <c r="S306" s="3698"/>
      <c r="T306" s="3698"/>
      <c r="U306" s="3794"/>
      <c r="V306" s="3699"/>
      <c r="W306" s="3700" t="str">
        <f t="shared" si="13"/>
        <v>Yes</v>
      </c>
      <c r="X306" s="3701" t="s">
        <v>93</v>
      </c>
      <c r="Y306" s="3688" t="s">
        <v>94</v>
      </c>
      <c r="Z306" s="4030"/>
      <c r="AA306" s="3901" t="s">
        <v>3243</v>
      </c>
      <c r="AB306" s="5156" t="s">
        <v>3244</v>
      </c>
      <c r="AC306" s="3702"/>
      <c r="AD306" s="3900">
        <v>45717</v>
      </c>
      <c r="AE306" s="4145" t="s">
        <v>3245</v>
      </c>
      <c r="AF306" s="3902" t="s">
        <v>364</v>
      </c>
      <c r="AG306" s="3706">
        <v>43831</v>
      </c>
      <c r="AH306" s="3706">
        <v>43871</v>
      </c>
      <c r="AI306" s="3706">
        <v>43982</v>
      </c>
      <c r="AJ306" s="3713" t="s">
        <v>3246</v>
      </c>
      <c r="AK306" s="3707"/>
      <c r="AL306" s="4376" t="s">
        <v>1025</v>
      </c>
      <c r="AM306" s="4939" t="s">
        <v>3247</v>
      </c>
      <c r="AN306" s="3706">
        <v>44743</v>
      </c>
      <c r="AO306" s="3706">
        <v>44865</v>
      </c>
      <c r="AP306" s="3706">
        <v>44929</v>
      </c>
      <c r="AQ306" s="3695" t="s">
        <v>3248</v>
      </c>
      <c r="AR306" s="3708"/>
      <c r="AS306" s="3903"/>
      <c r="AT306" s="3904"/>
      <c r="AU306" s="3903"/>
      <c r="AV306" s="3905"/>
      <c r="AW306" s="3905"/>
      <c r="AX306" s="4847"/>
      <c r="AY306" s="3906"/>
      <c r="AZ306" s="3903"/>
      <c r="BA306" s="3907"/>
      <c r="BB306" s="3903"/>
      <c r="BC306" s="3905"/>
      <c r="BD306" s="3905"/>
      <c r="BE306" s="3904"/>
      <c r="BF306" s="3904"/>
      <c r="BG306" s="4089">
        <v>46357</v>
      </c>
      <c r="BH306" s="3706">
        <v>46357</v>
      </c>
      <c r="BI306" s="3711"/>
      <c r="BJ306" s="4089">
        <v>46539</v>
      </c>
      <c r="BK306" s="3706">
        <v>46539</v>
      </c>
      <c r="BL306" s="3711"/>
      <c r="BM306" s="4089">
        <v>46631</v>
      </c>
      <c r="BN306" s="3706">
        <v>46631</v>
      </c>
      <c r="BO306" s="3711"/>
      <c r="BP306" s="3688" t="s">
        <v>3249</v>
      </c>
      <c r="BQ306" s="4190" t="s">
        <v>355</v>
      </c>
      <c r="BR306" s="3688"/>
      <c r="BS306" s="4857"/>
      <c r="BT306" s="3716">
        <v>45632</v>
      </c>
      <c r="BU306" s="3716">
        <v>45763</v>
      </c>
      <c r="BV306" s="3695" t="s">
        <v>116</v>
      </c>
      <c r="BW306" s="3716">
        <v>45632</v>
      </c>
      <c r="BX306" s="3716">
        <v>45763</v>
      </c>
      <c r="BY306" s="3695" t="s">
        <v>116</v>
      </c>
      <c r="BZ306" s="3716">
        <v>45763</v>
      </c>
      <c r="CA306" s="3716" t="s">
        <v>104</v>
      </c>
      <c r="CB306" s="1409"/>
      <c r="CC306" s="540" t="s">
        <v>579</v>
      </c>
      <c r="CD306" s="12"/>
      <c r="CE306" s="12"/>
      <c r="CF306" s="12"/>
      <c r="CG306" s="18"/>
    </row>
    <row r="307" spans="1:85" ht="45" customHeight="1" x14ac:dyDescent="0.2">
      <c r="A307" s="1589" t="s">
        <v>3250</v>
      </c>
      <c r="B307" s="3313"/>
      <c r="C307" s="4982" t="s">
        <v>3251</v>
      </c>
      <c r="D307" s="2640" t="s">
        <v>3252</v>
      </c>
      <c r="E307" s="7404">
        <v>2118</v>
      </c>
      <c r="F307" s="4464">
        <v>2019</v>
      </c>
      <c r="G307" s="4464">
        <v>2039</v>
      </c>
      <c r="H307" s="4465" t="s">
        <v>89</v>
      </c>
      <c r="I307" s="5032" t="s">
        <v>89</v>
      </c>
      <c r="J307" s="1657">
        <v>39429</v>
      </c>
      <c r="K307" s="1657"/>
      <c r="L307" s="1657"/>
      <c r="M307" s="5049"/>
      <c r="N307" s="1657"/>
      <c r="O307" s="1657"/>
      <c r="P307" s="1592"/>
      <c r="Q307" s="4469"/>
      <c r="R307" s="4471"/>
      <c r="S307" s="4471"/>
      <c r="T307" s="4471"/>
      <c r="U307" s="5088"/>
      <c r="V307" s="5103"/>
      <c r="W307" s="1593" t="str">
        <f t="shared" si="13"/>
        <v>Yes</v>
      </c>
      <c r="X307" s="1594" t="s">
        <v>93</v>
      </c>
      <c r="Y307" s="1584" t="s">
        <v>267</v>
      </c>
      <c r="Z307" s="1584"/>
      <c r="AA307" s="5152" t="s">
        <v>3253</v>
      </c>
      <c r="AB307" s="5152" t="s">
        <v>3254</v>
      </c>
      <c r="AC307" s="1595" t="s">
        <v>3255</v>
      </c>
      <c r="AD307" s="5189">
        <v>45658</v>
      </c>
      <c r="AE307" s="4480" t="s">
        <v>3256</v>
      </c>
      <c r="AF307" s="4483" t="s">
        <v>364</v>
      </c>
      <c r="AG307" s="1597">
        <v>43497</v>
      </c>
      <c r="AH307" s="1598">
        <v>43497</v>
      </c>
      <c r="AI307" s="1598">
        <v>43557</v>
      </c>
      <c r="AJ307" s="3354" t="s">
        <v>3257</v>
      </c>
      <c r="AK307" s="1600" t="s">
        <v>3258</v>
      </c>
      <c r="AL307" s="4480" t="s">
        <v>3259</v>
      </c>
      <c r="AM307" s="1660" t="s">
        <v>3260</v>
      </c>
      <c r="AN307" s="1597">
        <v>44409</v>
      </c>
      <c r="AO307" s="1598">
        <v>44440</v>
      </c>
      <c r="AP307" s="1598">
        <v>44495</v>
      </c>
      <c r="AQ307" s="1599" t="s">
        <v>3261</v>
      </c>
      <c r="AR307" s="1601"/>
      <c r="AS307" s="5279" t="s">
        <v>3262</v>
      </c>
      <c r="AT307" s="4493" t="s">
        <v>3263</v>
      </c>
      <c r="AU307" s="4489">
        <v>45839</v>
      </c>
      <c r="AV307" s="4490"/>
      <c r="AW307" s="4490">
        <v>45930</v>
      </c>
      <c r="AX307" s="5305" t="s">
        <v>3264</v>
      </c>
      <c r="AY307" s="5306"/>
      <c r="AZ307" s="4487"/>
      <c r="BA307" s="4493"/>
      <c r="BB307" s="4489"/>
      <c r="BC307" s="4490"/>
      <c r="BD307" s="4490"/>
      <c r="BE307" s="4491"/>
      <c r="BF307" s="4491"/>
      <c r="BG307" s="5331" t="s">
        <v>3265</v>
      </c>
      <c r="BH307" s="1597">
        <v>46204</v>
      </c>
      <c r="BI307" s="1603"/>
      <c r="BJ307" s="5331" t="s">
        <v>1776</v>
      </c>
      <c r="BK307" s="1597">
        <v>46327</v>
      </c>
      <c r="BL307" s="1603"/>
      <c r="BM307" s="4494">
        <v>46569</v>
      </c>
      <c r="BN307" s="1597">
        <v>46569</v>
      </c>
      <c r="BO307" s="1603"/>
      <c r="BP307" s="5380" t="s">
        <v>3266</v>
      </c>
      <c r="BQ307" s="5395" t="s">
        <v>3267</v>
      </c>
      <c r="BR307" s="5425"/>
      <c r="BS307" s="2739" t="s">
        <v>3268</v>
      </c>
      <c r="BT307" s="1604">
        <v>45932</v>
      </c>
      <c r="BU307" s="1604">
        <v>45680</v>
      </c>
      <c r="BV307" s="1587" t="s">
        <v>116</v>
      </c>
      <c r="BW307" s="1604">
        <v>45763</v>
      </c>
      <c r="BX307" s="1604">
        <v>45932</v>
      </c>
      <c r="BY307" s="1587" t="s">
        <v>116</v>
      </c>
      <c r="BZ307" s="1604">
        <v>45932</v>
      </c>
      <c r="CA307" s="1604" t="s">
        <v>4638</v>
      </c>
      <c r="CB307" s="1409"/>
      <c r="CC307" s="540" t="s">
        <v>579</v>
      </c>
      <c r="CD307" s="12"/>
      <c r="CE307" s="12"/>
      <c r="CF307" s="12"/>
      <c r="CG307" s="18"/>
    </row>
    <row r="308" spans="1:85" ht="45" customHeight="1" x14ac:dyDescent="0.2">
      <c r="A308" s="1412" t="s">
        <v>3280</v>
      </c>
      <c r="B308" s="3313"/>
      <c r="C308" s="1381" t="s">
        <v>3270</v>
      </c>
      <c r="D308" s="1381" t="s">
        <v>3281</v>
      </c>
      <c r="E308" s="3956" t="s">
        <v>114</v>
      </c>
      <c r="F308" s="1387"/>
      <c r="G308" s="1387"/>
      <c r="H308" s="1385"/>
      <c r="I308" s="1387"/>
      <c r="J308" s="1388">
        <v>44615</v>
      </c>
      <c r="K308" s="1657"/>
      <c r="L308" s="1649"/>
      <c r="M308" s="2005"/>
      <c r="N308" s="1649"/>
      <c r="O308" s="1649"/>
      <c r="P308" s="1388"/>
      <c r="Q308" s="1651"/>
      <c r="R308" s="1416"/>
      <c r="S308" s="1628"/>
      <c r="T308" s="1628"/>
      <c r="U308" s="3800"/>
      <c r="V308" s="3578"/>
      <c r="W308" s="1593" t="b">
        <f t="shared" si="13"/>
        <v>0</v>
      </c>
      <c r="X308" s="1392" t="s">
        <v>111</v>
      </c>
      <c r="Y308" s="108" t="s">
        <v>94</v>
      </c>
      <c r="Z308" s="2926"/>
      <c r="AA308" s="2930" t="s">
        <v>3273</v>
      </c>
      <c r="AB308" s="2926" t="s">
        <v>3274</v>
      </c>
      <c r="AC308" s="3002"/>
      <c r="AD308" s="1531">
        <v>44593</v>
      </c>
      <c r="AE308" s="1570"/>
      <c r="AF308" s="1419"/>
      <c r="AG308" s="1396"/>
      <c r="AH308" s="1397"/>
      <c r="AI308" s="1397"/>
      <c r="AJ308" s="3015"/>
      <c r="AK308" s="1654"/>
      <c r="AL308" s="1981"/>
      <c r="AM308" s="1419"/>
      <c r="AN308" s="1396"/>
      <c r="AO308" s="1397"/>
      <c r="AP308" s="1397"/>
      <c r="AQ308" s="1653"/>
      <c r="AR308" s="7111"/>
      <c r="AS308" s="7405"/>
      <c r="AT308" s="1732"/>
      <c r="AU308" s="5292"/>
      <c r="AV308" s="1423"/>
      <c r="AW308" s="1423"/>
      <c r="AX308" s="1450"/>
      <c r="AY308" s="3961"/>
      <c r="AZ308" s="1430"/>
      <c r="BA308" s="3960"/>
      <c r="BB308" s="1432"/>
      <c r="BC308" s="1423"/>
      <c r="BD308" s="1423"/>
      <c r="BE308" s="1450"/>
      <c r="BF308" s="1450"/>
      <c r="BG308" s="4173"/>
      <c r="BH308" s="1547"/>
      <c r="BI308" s="1397"/>
      <c r="BJ308" s="4173"/>
      <c r="BK308" s="1547"/>
      <c r="BL308" s="1408"/>
      <c r="BM308" s="4085"/>
      <c r="BN308" s="1435"/>
      <c r="BO308" s="1408"/>
      <c r="BP308" s="1178" t="s">
        <v>4639</v>
      </c>
      <c r="BQ308" s="5395" t="s">
        <v>4640</v>
      </c>
      <c r="BR308" s="1178"/>
      <c r="BS308" s="1178"/>
      <c r="BT308" s="1409">
        <v>45937</v>
      </c>
      <c r="BU308" s="1409"/>
      <c r="BV308" s="1655" t="s">
        <v>116</v>
      </c>
      <c r="BW308" s="1409">
        <v>45763</v>
      </c>
      <c r="BX308" s="1409"/>
      <c r="BY308" s="1409" t="s">
        <v>116</v>
      </c>
      <c r="BZ308" s="3380">
        <v>45763</v>
      </c>
      <c r="CA308" s="1409" t="s">
        <v>566</v>
      </c>
      <c r="CB308" s="1436"/>
      <c r="CC308" s="1178"/>
      <c r="CD308" s="1176"/>
      <c r="CE308" s="1176"/>
      <c r="CF308" s="1176"/>
      <c r="CG308" s="1175"/>
    </row>
    <row r="309" spans="1:85" ht="45" customHeight="1" x14ac:dyDescent="0.2">
      <c r="A309" s="3514"/>
      <c r="B309" s="3529" t="s">
        <v>3269</v>
      </c>
      <c r="C309" s="3514" t="s">
        <v>3270</v>
      </c>
      <c r="D309" s="3514" t="s">
        <v>3271</v>
      </c>
      <c r="E309" s="7406" t="s">
        <v>226</v>
      </c>
      <c r="F309" s="4266"/>
      <c r="G309" s="4266"/>
      <c r="H309" s="3520" t="s">
        <v>89</v>
      </c>
      <c r="I309" s="3520" t="s">
        <v>89</v>
      </c>
      <c r="J309" s="3524">
        <v>44615</v>
      </c>
      <c r="K309" s="3524"/>
      <c r="L309" s="3524"/>
      <c r="M309" s="3533"/>
      <c r="N309" s="3524"/>
      <c r="O309" s="3524" t="s">
        <v>3272</v>
      </c>
      <c r="P309" s="3524"/>
      <c r="Q309" s="5070"/>
      <c r="R309" s="3524"/>
      <c r="S309" s="5070"/>
      <c r="T309" s="5070"/>
      <c r="U309" s="3531"/>
      <c r="V309" s="5070"/>
      <c r="W309" s="3524" t="str">
        <f t="shared" si="13"/>
        <v>Yes</v>
      </c>
      <c r="X309" s="5116" t="s">
        <v>93</v>
      </c>
      <c r="Y309" s="3514" t="s">
        <v>94</v>
      </c>
      <c r="Z309" s="3529"/>
      <c r="AA309" s="4267" t="s">
        <v>3273</v>
      </c>
      <c r="AB309" s="3529" t="s">
        <v>3274</v>
      </c>
      <c r="AC309" s="3530"/>
      <c r="AD309" s="3531">
        <v>44593</v>
      </c>
      <c r="AE309" s="3531" t="s">
        <v>3275</v>
      </c>
      <c r="AF309" s="4266" t="s">
        <v>98</v>
      </c>
      <c r="AG309" s="3531">
        <v>45323</v>
      </c>
      <c r="AH309" s="3531"/>
      <c r="AI309" s="3531"/>
      <c r="AJ309" s="3533"/>
      <c r="AK309" s="3524"/>
      <c r="AL309" s="3531"/>
      <c r="AM309" s="4266"/>
      <c r="AN309" s="3531"/>
      <c r="AO309" s="3531"/>
      <c r="AP309" s="3531"/>
      <c r="AQ309" s="3520"/>
      <c r="AR309" s="3520"/>
      <c r="AS309" s="4396"/>
      <c r="AT309" s="3520"/>
      <c r="AU309" s="4396"/>
      <c r="AV309" s="3531"/>
      <c r="AW309" s="3531"/>
      <c r="AX309" s="3520"/>
      <c r="AY309" s="3520"/>
      <c r="AZ309" s="3531"/>
      <c r="BA309" s="3520"/>
      <c r="BB309" s="3531"/>
      <c r="BC309" s="3531"/>
      <c r="BD309" s="3531"/>
      <c r="BE309" s="3524"/>
      <c r="BF309" s="3524"/>
      <c r="BG309" s="3531" t="s">
        <v>1700</v>
      </c>
      <c r="BH309" s="3531">
        <v>45689</v>
      </c>
      <c r="BI309" s="3531"/>
      <c r="BJ309" s="4396"/>
      <c r="BK309" s="4396"/>
      <c r="BL309" s="3531"/>
      <c r="BM309" s="3531"/>
      <c r="BN309" s="3531"/>
      <c r="BO309" s="3531"/>
      <c r="BP309" s="3539" t="s">
        <v>3276</v>
      </c>
      <c r="BQ309" s="4501"/>
      <c r="BR309" s="3539"/>
      <c r="BS309" s="3539"/>
      <c r="BT309" s="3492">
        <v>45937</v>
      </c>
      <c r="BU309" s="3492">
        <v>45141</v>
      </c>
      <c r="BV309" s="3524" t="s">
        <v>116</v>
      </c>
      <c r="BW309" s="3492">
        <v>45763</v>
      </c>
      <c r="BX309" s="3492">
        <v>45141</v>
      </c>
      <c r="BY309" s="3520" t="s">
        <v>116</v>
      </c>
      <c r="BZ309" s="3492">
        <v>45141</v>
      </c>
      <c r="CA309" s="3492" t="s">
        <v>566</v>
      </c>
      <c r="CB309" s="1436"/>
      <c r="CC309" s="1178"/>
      <c r="CD309" s="1176"/>
      <c r="CE309" s="1176"/>
      <c r="CF309" s="1176"/>
      <c r="CG309" s="1175"/>
    </row>
    <row r="310" spans="1:85" ht="45" customHeight="1" x14ac:dyDescent="0.2">
      <c r="A310" s="3514"/>
      <c r="B310" s="3529" t="s">
        <v>3277</v>
      </c>
      <c r="C310" s="3514" t="s">
        <v>3270</v>
      </c>
      <c r="D310" s="3514" t="s">
        <v>3278</v>
      </c>
      <c r="E310" s="7406" t="s">
        <v>226</v>
      </c>
      <c r="F310" s="4266"/>
      <c r="G310" s="4266"/>
      <c r="H310" s="3520" t="s">
        <v>89</v>
      </c>
      <c r="I310" s="3520" t="s">
        <v>89</v>
      </c>
      <c r="J310" s="3524">
        <v>44615</v>
      </c>
      <c r="K310" s="3524"/>
      <c r="L310" s="3524"/>
      <c r="M310" s="3533"/>
      <c r="N310" s="3524"/>
      <c r="O310" s="3524" t="s">
        <v>3272</v>
      </c>
      <c r="P310" s="3524"/>
      <c r="Q310" s="5070"/>
      <c r="R310" s="3524"/>
      <c r="S310" s="5070"/>
      <c r="T310" s="5070"/>
      <c r="U310" s="3531"/>
      <c r="V310" s="5070"/>
      <c r="W310" s="3524" t="str">
        <f t="shared" si="13"/>
        <v>Yes</v>
      </c>
      <c r="X310" s="5116" t="s">
        <v>93</v>
      </c>
      <c r="Y310" s="3514" t="s">
        <v>94</v>
      </c>
      <c r="Z310" s="3529"/>
      <c r="AA310" s="4267" t="s">
        <v>3273</v>
      </c>
      <c r="AB310" s="3529" t="s">
        <v>3274</v>
      </c>
      <c r="AC310" s="3530"/>
      <c r="AD310" s="3531">
        <v>44593</v>
      </c>
      <c r="AE310" s="3531" t="s">
        <v>3279</v>
      </c>
      <c r="AF310" s="4266" t="s">
        <v>98</v>
      </c>
      <c r="AG310" s="3531">
        <v>45505</v>
      </c>
      <c r="AH310" s="3531"/>
      <c r="AI310" s="3531"/>
      <c r="AJ310" s="3533"/>
      <c r="AK310" s="3524"/>
      <c r="AL310" s="3531"/>
      <c r="AM310" s="4266"/>
      <c r="AN310" s="3531"/>
      <c r="AO310" s="3531"/>
      <c r="AP310" s="3531"/>
      <c r="AQ310" s="3520"/>
      <c r="AR310" s="3520"/>
      <c r="AS310" s="3531"/>
      <c r="AT310" s="3520"/>
      <c r="AU310" s="3531"/>
      <c r="AV310" s="3531"/>
      <c r="AW310" s="3531"/>
      <c r="AX310" s="3520"/>
      <c r="AY310" s="3520"/>
      <c r="AZ310" s="3531"/>
      <c r="BA310" s="3520"/>
      <c r="BB310" s="3531"/>
      <c r="BC310" s="3531"/>
      <c r="BD310" s="3531"/>
      <c r="BE310" s="3524"/>
      <c r="BF310" s="3524"/>
      <c r="BG310" s="3531" t="s">
        <v>1700</v>
      </c>
      <c r="BH310" s="3531">
        <v>45689</v>
      </c>
      <c r="BI310" s="3531"/>
      <c r="BJ310" s="3531"/>
      <c r="BK310" s="3531"/>
      <c r="BL310" s="3531"/>
      <c r="BM310" s="3531"/>
      <c r="BN310" s="3531"/>
      <c r="BO310" s="3531"/>
      <c r="BP310" s="3539" t="s">
        <v>3276</v>
      </c>
      <c r="BQ310" s="4501"/>
      <c r="BR310" s="3539"/>
      <c r="BS310" s="3539"/>
      <c r="BT310" s="3492">
        <v>45937</v>
      </c>
      <c r="BU310" s="3492">
        <v>45141</v>
      </c>
      <c r="BV310" s="3524" t="s">
        <v>116</v>
      </c>
      <c r="BW310" s="3492">
        <v>45763</v>
      </c>
      <c r="BX310" s="3492">
        <v>45141</v>
      </c>
      <c r="BY310" s="3520" t="s">
        <v>116</v>
      </c>
      <c r="BZ310" s="3492">
        <v>45141</v>
      </c>
      <c r="CA310" s="3492" t="s">
        <v>566</v>
      </c>
      <c r="CB310" s="5455"/>
      <c r="CC310" s="2869"/>
      <c r="CD310" s="1176"/>
      <c r="CE310" s="1176"/>
      <c r="CF310" s="1176"/>
      <c r="CG310" s="1175"/>
    </row>
    <row r="311" spans="1:85" ht="45" customHeight="1" x14ac:dyDescent="0.2">
      <c r="A311" s="3223" t="s">
        <v>3285</v>
      </c>
      <c r="B311" s="3312"/>
      <c r="C311" s="4975" t="s">
        <v>3286</v>
      </c>
      <c r="D311" s="2639" t="s">
        <v>3287</v>
      </c>
      <c r="E311" s="7211">
        <v>2141</v>
      </c>
      <c r="F311" s="4606">
        <v>2022</v>
      </c>
      <c r="G311" s="4606">
        <v>2037</v>
      </c>
      <c r="H311" s="4606" t="s">
        <v>89</v>
      </c>
      <c r="I311" s="5027" t="s">
        <v>89</v>
      </c>
      <c r="J311" s="4610">
        <v>39870</v>
      </c>
      <c r="K311" s="3342"/>
      <c r="L311" s="3342"/>
      <c r="M311" s="4614"/>
      <c r="N311" s="3342"/>
      <c r="O311" s="3342"/>
      <c r="P311" s="4615">
        <v>44727</v>
      </c>
      <c r="Q311" s="4617">
        <v>44890</v>
      </c>
      <c r="R311" s="4619"/>
      <c r="S311" s="4619"/>
      <c r="T311" s="4619"/>
      <c r="U311" s="4622"/>
      <c r="V311" s="5095"/>
      <c r="W311" s="3343" t="str">
        <f t="shared" si="13"/>
        <v>Yes</v>
      </c>
      <c r="X311" s="2812" t="s">
        <v>93</v>
      </c>
      <c r="Y311" s="2639" t="s">
        <v>94</v>
      </c>
      <c r="Z311" s="2639"/>
      <c r="AA311" s="5135" t="s">
        <v>3288</v>
      </c>
      <c r="AB311" s="5135" t="s">
        <v>3289</v>
      </c>
      <c r="AC311" s="5175"/>
      <c r="AD311" s="4646">
        <v>45627</v>
      </c>
      <c r="AE311" s="4647" t="s">
        <v>3290</v>
      </c>
      <c r="AF311" s="4650" t="s">
        <v>142</v>
      </c>
      <c r="AG311" s="4646">
        <v>43221</v>
      </c>
      <c r="AH311" s="4646">
        <v>43234</v>
      </c>
      <c r="AI311" s="4646">
        <v>43276</v>
      </c>
      <c r="AJ311" s="4655" t="s">
        <v>3291</v>
      </c>
      <c r="AK311" s="5224"/>
      <c r="AL311" s="7212" t="s">
        <v>3292</v>
      </c>
      <c r="AM311" s="7213" t="s">
        <v>367</v>
      </c>
      <c r="AN311" s="4646">
        <v>43739</v>
      </c>
      <c r="AO311" s="4646">
        <v>43770</v>
      </c>
      <c r="AP311" s="4646">
        <v>43851</v>
      </c>
      <c r="AQ311" s="4606" t="s">
        <v>3293</v>
      </c>
      <c r="AR311" s="4660"/>
      <c r="AS311" s="4662"/>
      <c r="AT311" s="4492"/>
      <c r="AU311" s="5289"/>
      <c r="AV311" s="4662"/>
      <c r="AW311" s="4662"/>
      <c r="AX311" s="4492"/>
      <c r="AY311" s="4582"/>
      <c r="AZ311" s="4662"/>
      <c r="BA311" s="5317"/>
      <c r="BB311" s="5289"/>
      <c r="BC311" s="4662"/>
      <c r="BD311" s="4662"/>
      <c r="BE311" s="4492"/>
      <c r="BF311" s="4492"/>
      <c r="BG311" s="4676">
        <v>44593</v>
      </c>
      <c r="BH311" s="4646">
        <v>44593</v>
      </c>
      <c r="BI311" s="5340">
        <v>44727</v>
      </c>
      <c r="BJ311" s="4676">
        <v>44866</v>
      </c>
      <c r="BK311" s="4646">
        <v>44866</v>
      </c>
      <c r="BL311" s="4679">
        <v>44866</v>
      </c>
      <c r="BM311" s="4676">
        <v>45901</v>
      </c>
      <c r="BN311" s="3344">
        <v>45901</v>
      </c>
      <c r="BO311" s="4679"/>
      <c r="BP311" s="2639" t="s">
        <v>4391</v>
      </c>
      <c r="BQ311" s="4568" t="s">
        <v>2258</v>
      </c>
      <c r="BR311" s="2639"/>
      <c r="BS311" s="2639"/>
      <c r="BT311" s="3345">
        <v>44784</v>
      </c>
      <c r="BU311" s="3345">
        <v>45763</v>
      </c>
      <c r="BV311" s="4606" t="s">
        <v>116</v>
      </c>
      <c r="BW311" s="3345">
        <v>44784</v>
      </c>
      <c r="BX311" s="3345">
        <v>45763</v>
      </c>
      <c r="BY311" s="4606" t="s">
        <v>116</v>
      </c>
      <c r="BZ311" s="3345">
        <v>45763</v>
      </c>
      <c r="CA311" s="3345" t="s">
        <v>4392</v>
      </c>
      <c r="CB311" s="2185"/>
      <c r="CC311" s="2186" t="s">
        <v>3295</v>
      </c>
      <c r="CD311" s="12"/>
      <c r="CE311" s="12" t="s">
        <v>106</v>
      </c>
      <c r="CF311" s="12" t="s">
        <v>3296</v>
      </c>
      <c r="CG311" s="18"/>
    </row>
    <row r="312" spans="1:85" ht="45" customHeight="1" x14ac:dyDescent="0.2">
      <c r="A312" s="1581"/>
      <c r="B312" s="3316" t="s">
        <v>3297</v>
      </c>
      <c r="C312" s="1426" t="s">
        <v>3298</v>
      </c>
      <c r="D312" s="1380" t="s">
        <v>1107</v>
      </c>
      <c r="E312" s="1577">
        <v>2285</v>
      </c>
      <c r="F312" s="1387">
        <v>2025</v>
      </c>
      <c r="G312" s="1387">
        <v>2050</v>
      </c>
      <c r="H312" s="1646" t="s">
        <v>89</v>
      </c>
      <c r="I312" s="1414" t="s">
        <v>194</v>
      </c>
      <c r="J312" s="1389" t="s">
        <v>121</v>
      </c>
      <c r="K312" s="1389" t="s">
        <v>2243</v>
      </c>
      <c r="L312" s="1649"/>
      <c r="M312" s="2005"/>
      <c r="N312" s="1649"/>
      <c r="O312" s="1649"/>
      <c r="P312" s="1388"/>
      <c r="Q312" s="1651"/>
      <c r="R312" s="1416"/>
      <c r="S312" s="1628"/>
      <c r="T312" s="1628"/>
      <c r="U312" s="3792"/>
      <c r="V312" s="1652"/>
      <c r="W312" s="1391" t="str">
        <f t="shared" si="13"/>
        <v>Yes</v>
      </c>
      <c r="X312" s="1392" t="s">
        <v>93</v>
      </c>
      <c r="Y312" s="108" t="s">
        <v>267</v>
      </c>
      <c r="Z312" s="108"/>
      <c r="AA312" s="2761" t="s">
        <v>1108</v>
      </c>
      <c r="AB312" s="2967" t="s">
        <v>1109</v>
      </c>
      <c r="AC312" s="2926"/>
      <c r="AD312" s="1418">
        <v>45047</v>
      </c>
      <c r="AE312" s="1570">
        <v>44805</v>
      </c>
      <c r="AF312" s="1419" t="s">
        <v>1110</v>
      </c>
      <c r="AG312" s="1396">
        <v>44805</v>
      </c>
      <c r="AH312" s="1701">
        <v>44809</v>
      </c>
      <c r="AI312" s="1701">
        <v>44869</v>
      </c>
      <c r="AJ312" s="3008"/>
      <c r="AK312" s="1399"/>
      <c r="AL312" s="1420" t="s">
        <v>1111</v>
      </c>
      <c r="AM312" s="1419" t="s">
        <v>1112</v>
      </c>
      <c r="AN312" s="1396">
        <v>45444</v>
      </c>
      <c r="AO312" s="1398"/>
      <c r="AP312" s="1398"/>
      <c r="AQ312" s="1398"/>
      <c r="AR312" s="1400"/>
      <c r="AS312" s="1421"/>
      <c r="AT312" s="1421"/>
      <c r="AU312" s="1422"/>
      <c r="AV312" s="1424"/>
      <c r="AW312" s="1424"/>
      <c r="AX312" s="1424"/>
      <c r="AY312" s="1425"/>
      <c r="AZ312" s="1420"/>
      <c r="BA312" s="1421"/>
      <c r="BB312" s="1422"/>
      <c r="BC312" s="1424"/>
      <c r="BD312" s="1424"/>
      <c r="BE312" s="1424"/>
      <c r="BF312" s="1424"/>
      <c r="BG312" s="4085">
        <v>45658</v>
      </c>
      <c r="BH312" s="1396">
        <v>45658</v>
      </c>
      <c r="BI312" s="1400"/>
      <c r="BJ312" s="4085">
        <v>45717</v>
      </c>
      <c r="BK312" s="1396">
        <v>45717</v>
      </c>
      <c r="BL312" s="1400"/>
      <c r="BM312" s="4085" t="s">
        <v>114</v>
      </c>
      <c r="BN312" s="1396" t="s">
        <v>114</v>
      </c>
      <c r="BO312" s="1400"/>
      <c r="BP312" s="1178" t="s">
        <v>4510</v>
      </c>
      <c r="BQ312" s="631" t="s">
        <v>4511</v>
      </c>
      <c r="BR312" s="7413" t="s">
        <v>1825</v>
      </c>
      <c r="BS312" s="7413" t="s">
        <v>1116</v>
      </c>
      <c r="BT312" s="1409">
        <v>45468</v>
      </c>
      <c r="BU312" s="1409"/>
      <c r="BV312" s="1655" t="s">
        <v>116</v>
      </c>
      <c r="BW312" s="1409">
        <v>44803</v>
      </c>
      <c r="BX312" s="1409">
        <v>45345</v>
      </c>
      <c r="BY312" s="1409" t="s">
        <v>116</v>
      </c>
      <c r="BZ312" s="1409">
        <v>45399</v>
      </c>
      <c r="CA312" s="1409" t="s">
        <v>262</v>
      </c>
      <c r="CB312" s="1409"/>
      <c r="CC312" s="1178"/>
      <c r="CD312" s="1176"/>
      <c r="CE312" s="1176"/>
      <c r="CF312" s="1176"/>
      <c r="CG312" s="1175"/>
    </row>
    <row r="313" spans="1:85" ht="45" customHeight="1" x14ac:dyDescent="0.2">
      <c r="A313" s="2195" t="s">
        <v>3299</v>
      </c>
      <c r="B313" s="3321"/>
      <c r="C313" s="2186" t="s">
        <v>3298</v>
      </c>
      <c r="D313" s="2152" t="s">
        <v>3300</v>
      </c>
      <c r="E313" s="7116">
        <v>2338</v>
      </c>
      <c r="F313" s="2155">
        <v>2024</v>
      </c>
      <c r="G313" s="2155">
        <v>2041</v>
      </c>
      <c r="H313" s="2167" t="s">
        <v>89</v>
      </c>
      <c r="I313" s="2155" t="s">
        <v>89</v>
      </c>
      <c r="J313" s="2156" t="s">
        <v>121</v>
      </c>
      <c r="K313" s="2156" t="s">
        <v>2243</v>
      </c>
      <c r="L313" s="2156" t="s">
        <v>90</v>
      </c>
      <c r="M313" s="2200" t="s">
        <v>3301</v>
      </c>
      <c r="N313" s="2156"/>
      <c r="O313" s="2156"/>
      <c r="P313" s="2156">
        <v>45561</v>
      </c>
      <c r="Q313" s="2158">
        <v>45625</v>
      </c>
      <c r="R313" s="2159"/>
      <c r="S313" s="2159"/>
      <c r="T313" s="2159"/>
      <c r="U313" s="3799"/>
      <c r="V313" s="2161"/>
      <c r="W313" s="2162" t="str">
        <f t="shared" si="13"/>
        <v>Yes</v>
      </c>
      <c r="X313" s="2163" t="s">
        <v>93</v>
      </c>
      <c r="Y313" s="2151" t="s">
        <v>94</v>
      </c>
      <c r="Z313" s="2151"/>
      <c r="AA313" s="2940" t="s">
        <v>3302</v>
      </c>
      <c r="AB313" s="2929" t="s">
        <v>4641</v>
      </c>
      <c r="AC313" s="2925"/>
      <c r="AD313" s="2165">
        <v>45323</v>
      </c>
      <c r="AE313" s="3535" t="s">
        <v>3304</v>
      </c>
      <c r="AF313" s="2167" t="s">
        <v>98</v>
      </c>
      <c r="AG313" s="2168">
        <v>45108</v>
      </c>
      <c r="AH313" s="2168">
        <v>45119</v>
      </c>
      <c r="AI313" s="2168">
        <v>45194</v>
      </c>
      <c r="AJ313" s="3011" t="s">
        <v>3305</v>
      </c>
      <c r="AK313" s="2169"/>
      <c r="AL313" s="2171"/>
      <c r="AM313" s="2167"/>
      <c r="AN313" s="2168"/>
      <c r="AO313" s="2168"/>
      <c r="AP313" s="2168"/>
      <c r="AQ313" s="2155"/>
      <c r="AR313" s="2170"/>
      <c r="AS313" s="2171"/>
      <c r="AT313" s="2154"/>
      <c r="AU313" s="2171"/>
      <c r="AV313" s="2171"/>
      <c r="AW313" s="2171"/>
      <c r="AX313" s="2154"/>
      <c r="AY313" s="2172"/>
      <c r="AZ313" s="2171"/>
      <c r="BA313" s="2154"/>
      <c r="BB313" s="2171"/>
      <c r="BC313" s="2171"/>
      <c r="BD313" s="2171"/>
      <c r="BE313" s="2154"/>
      <c r="BF313" s="2154"/>
      <c r="BG313" s="4159" t="s">
        <v>3306</v>
      </c>
      <c r="BH313" s="2168">
        <v>45566</v>
      </c>
      <c r="BI313" s="2184">
        <v>45561</v>
      </c>
      <c r="BJ313" s="4159">
        <v>45717</v>
      </c>
      <c r="BK313" s="2168">
        <v>45717</v>
      </c>
      <c r="BL313" s="2184">
        <v>45625</v>
      </c>
      <c r="BM313" s="4159">
        <v>46082</v>
      </c>
      <c r="BN313" s="2168">
        <v>46082</v>
      </c>
      <c r="BO313" s="2184"/>
      <c r="BP313" s="2151" t="s">
        <v>3307</v>
      </c>
      <c r="BQ313" s="2990" t="s">
        <v>4642</v>
      </c>
      <c r="BR313" s="2301"/>
      <c r="BS313" s="7168"/>
      <c r="BT313" s="2177">
        <v>45320</v>
      </c>
      <c r="BU313" s="2177">
        <v>45434</v>
      </c>
      <c r="BV313" s="2155" t="s">
        <v>116</v>
      </c>
      <c r="BW313" s="2177">
        <v>45148</v>
      </c>
      <c r="BX313" s="2177">
        <v>45434</v>
      </c>
      <c r="BY313" s="2177" t="s">
        <v>116</v>
      </c>
      <c r="BZ313" s="2177">
        <v>45434</v>
      </c>
      <c r="CA313" s="2177" t="s">
        <v>756</v>
      </c>
      <c r="CB313" s="1409"/>
      <c r="CC313" s="540"/>
      <c r="CD313" s="12"/>
      <c r="CE313" s="12"/>
      <c r="CF313" s="12"/>
      <c r="CG313" s="18"/>
    </row>
    <row r="314" spans="1:85" ht="45" customHeight="1" x14ac:dyDescent="0.2">
      <c r="A314" s="1688" t="s">
        <v>3308</v>
      </c>
      <c r="B314" s="3307"/>
      <c r="C314" s="2275" t="s">
        <v>3309</v>
      </c>
      <c r="D314" s="1689" t="s">
        <v>1540</v>
      </c>
      <c r="E314" s="7167"/>
      <c r="F314" s="1665"/>
      <c r="G314" s="1665"/>
      <c r="H314" s="1680"/>
      <c r="I314" s="1691"/>
      <c r="J314" s="1668">
        <v>40526</v>
      </c>
      <c r="K314" s="1668"/>
      <c r="L314" s="1668"/>
      <c r="M314" s="2006"/>
      <c r="N314" s="1668"/>
      <c r="O314" s="1668"/>
      <c r="P314" s="1667"/>
      <c r="Q314" s="1705"/>
      <c r="R314" s="1669"/>
      <c r="S314" s="1669"/>
      <c r="T314" s="1669"/>
      <c r="U314" s="3793"/>
      <c r="V314" s="1671"/>
      <c r="W314" s="1695" t="b">
        <f t="shared" si="13"/>
        <v>0</v>
      </c>
      <c r="X314" s="1672"/>
      <c r="Y314" s="1376"/>
      <c r="Z314" s="1376"/>
      <c r="AA314" s="2314"/>
      <c r="AB314" s="2314"/>
      <c r="AC314" s="2313"/>
      <c r="AD314" s="1682"/>
      <c r="AE314" s="4147"/>
      <c r="AF314" s="1676"/>
      <c r="AG314" s="1674"/>
      <c r="AH314" s="1674"/>
      <c r="AI314" s="1674"/>
      <c r="AJ314" s="3006"/>
      <c r="AK314" s="1677"/>
      <c r="AL314" s="7129"/>
      <c r="AM314" s="7141"/>
      <c r="AN314" s="1674"/>
      <c r="AO314" s="1674"/>
      <c r="AP314" s="1674"/>
      <c r="AQ314" s="1666"/>
      <c r="AR314" s="1697"/>
      <c r="AS314" s="1679"/>
      <c r="AT314" s="1680"/>
      <c r="AU314" s="1674"/>
      <c r="AV314" s="1679"/>
      <c r="AW314" s="1679"/>
      <c r="AX314" s="1680"/>
      <c r="AY314" s="1698"/>
      <c r="AZ314" s="1679"/>
      <c r="BA314" s="1680"/>
      <c r="BB314" s="1679"/>
      <c r="BC314" s="1679"/>
      <c r="BD314" s="1679"/>
      <c r="BE314" s="1680"/>
      <c r="BF314" s="1680"/>
      <c r="BG314" s="4158"/>
      <c r="BH314" s="1674"/>
      <c r="BI314" s="1683"/>
      <c r="BJ314" s="4158"/>
      <c r="BK314" s="1674"/>
      <c r="BL314" s="1683"/>
      <c r="BM314" s="4158"/>
      <c r="BN314" s="1674"/>
      <c r="BO314" s="1683"/>
      <c r="BP314" s="1376" t="s">
        <v>3310</v>
      </c>
      <c r="BQ314" s="4184"/>
      <c r="BR314" s="1376"/>
      <c r="BS314" s="1376"/>
      <c r="BT314" s="1684">
        <v>43881</v>
      </c>
      <c r="BU314" s="1684"/>
      <c r="BV314" s="1666" t="s">
        <v>116</v>
      </c>
      <c r="BW314" s="1684"/>
      <c r="BX314" s="1684"/>
      <c r="BY314" s="1666"/>
      <c r="BZ314" s="1684"/>
      <c r="CA314" s="2319" t="s">
        <v>117</v>
      </c>
      <c r="CB314" s="1666"/>
      <c r="CC314" s="1376" t="s">
        <v>970</v>
      </c>
      <c r="CD314" s="12"/>
      <c r="CE314" s="12"/>
      <c r="CF314" s="12"/>
      <c r="CG314" s="18"/>
    </row>
    <row r="315" spans="1:85" ht="45" customHeight="1" x14ac:dyDescent="0.2">
      <c r="A315" s="3686" t="s">
        <v>3311</v>
      </c>
      <c r="B315" s="3687"/>
      <c r="C315" s="3688" t="s">
        <v>3312</v>
      </c>
      <c r="D315" s="4989" t="s">
        <v>3313</v>
      </c>
      <c r="E315" s="3690"/>
      <c r="F315" s="3691"/>
      <c r="G315" s="3691"/>
      <c r="H315" s="3692" t="s">
        <v>89</v>
      </c>
      <c r="I315" s="3693" t="s">
        <v>89</v>
      </c>
      <c r="J315" s="3694">
        <v>44754</v>
      </c>
      <c r="K315" s="3694">
        <v>41213</v>
      </c>
      <c r="L315" s="3694"/>
      <c r="M315" s="3866"/>
      <c r="N315" s="3694"/>
      <c r="O315" s="3694"/>
      <c r="P315" s="3696"/>
      <c r="Q315" s="3697"/>
      <c r="R315" s="3698"/>
      <c r="S315" s="3698"/>
      <c r="T315" s="3698"/>
      <c r="U315" s="3794"/>
      <c r="V315" s="3699"/>
      <c r="W315" s="3700" t="str">
        <f t="shared" si="13"/>
        <v>Yes</v>
      </c>
      <c r="X315" s="3701" t="s">
        <v>93</v>
      </c>
      <c r="Y315" s="3688" t="s">
        <v>94</v>
      </c>
      <c r="Z315" s="3688"/>
      <c r="AA315" s="3702" t="s">
        <v>3314</v>
      </c>
      <c r="AB315" s="3702" t="s">
        <v>3315</v>
      </c>
      <c r="AC315" s="3719"/>
      <c r="AD315" s="3706">
        <v>45689</v>
      </c>
      <c r="AE315" s="4145" t="s">
        <v>3316</v>
      </c>
      <c r="AF315" s="3705" t="s">
        <v>2996</v>
      </c>
      <c r="AG315" s="3706">
        <v>46327</v>
      </c>
      <c r="AH315" s="3706"/>
      <c r="AI315" s="3706"/>
      <c r="AJ315" s="3713"/>
      <c r="AK315" s="3707"/>
      <c r="AL315" s="4098"/>
      <c r="AM315" s="3714"/>
      <c r="AN315" s="3706"/>
      <c r="AO315" s="3706"/>
      <c r="AP315" s="3706"/>
      <c r="AQ315" s="3695"/>
      <c r="AR315" s="3708"/>
      <c r="AS315" s="3709"/>
      <c r="AT315" s="3692"/>
      <c r="AU315" s="3709"/>
      <c r="AV315" s="3709"/>
      <c r="AW315" s="3709"/>
      <c r="AX315" s="3692"/>
      <c r="AY315" s="3710"/>
      <c r="AZ315" s="3709"/>
      <c r="BA315" s="3692"/>
      <c r="BB315" s="3709"/>
      <c r="BC315" s="3709"/>
      <c r="BD315" s="3709"/>
      <c r="BE315" s="3692"/>
      <c r="BF315" s="3692"/>
      <c r="BG315" s="4089" t="s">
        <v>3317</v>
      </c>
      <c r="BH315" s="3706">
        <v>46478</v>
      </c>
      <c r="BI315" s="3706"/>
      <c r="BJ315" s="4089">
        <v>46631</v>
      </c>
      <c r="BK315" s="3706">
        <v>46631</v>
      </c>
      <c r="BL315" s="3711"/>
      <c r="BM315" s="4089" t="s">
        <v>114</v>
      </c>
      <c r="BN315" s="3704" t="s">
        <v>114</v>
      </c>
      <c r="BO315" s="3711"/>
      <c r="BP315" s="3870" t="s">
        <v>3318</v>
      </c>
      <c r="BQ315" s="4193" t="s">
        <v>132</v>
      </c>
      <c r="BR315" s="3870"/>
      <c r="BS315" s="3870"/>
      <c r="BT315" s="3716">
        <v>44116</v>
      </c>
      <c r="BU315" s="3716">
        <v>45763</v>
      </c>
      <c r="BV315" s="3695" t="s">
        <v>116</v>
      </c>
      <c r="BW315" s="3716">
        <v>45635</v>
      </c>
      <c r="BX315" s="3716">
        <v>45763</v>
      </c>
      <c r="BY315" s="3695" t="s">
        <v>116</v>
      </c>
      <c r="BZ315" s="3716">
        <v>45763</v>
      </c>
      <c r="CA315" s="3716" t="s">
        <v>104</v>
      </c>
      <c r="CB315" s="2149"/>
      <c r="CC315" s="2120" t="s">
        <v>3319</v>
      </c>
      <c r="CD315" s="12"/>
      <c r="CE315" s="12"/>
      <c r="CF315" s="12"/>
      <c r="CG315" s="18" t="s">
        <v>93</v>
      </c>
    </row>
    <row r="316" spans="1:85" ht="45" customHeight="1" x14ac:dyDescent="0.2">
      <c r="A316" s="3686" t="s">
        <v>3320</v>
      </c>
      <c r="B316" s="3687"/>
      <c r="C316" s="3688" t="s">
        <v>3321</v>
      </c>
      <c r="D316" s="3689" t="s">
        <v>3322</v>
      </c>
      <c r="E316" s="3690">
        <v>2219</v>
      </c>
      <c r="F316" s="3691" t="s">
        <v>974</v>
      </c>
      <c r="G316" s="3691" t="s">
        <v>1574</v>
      </c>
      <c r="H316" s="3692" t="s">
        <v>89</v>
      </c>
      <c r="I316" s="3695" t="s">
        <v>89</v>
      </c>
      <c r="J316" s="3696">
        <v>41809</v>
      </c>
      <c r="K316" s="3696"/>
      <c r="L316" s="3696" t="s">
        <v>90</v>
      </c>
      <c r="M316" s="3866" t="s">
        <v>3323</v>
      </c>
      <c r="N316" s="3696"/>
      <c r="O316" s="3696"/>
      <c r="P316" s="3696"/>
      <c r="Q316" s="3697"/>
      <c r="R316" s="3698"/>
      <c r="S316" s="3698"/>
      <c r="T316" s="3698"/>
      <c r="U316" s="3794"/>
      <c r="V316" s="3699"/>
      <c r="W316" s="3700" t="str">
        <f t="shared" si="13"/>
        <v>Yes</v>
      </c>
      <c r="X316" s="3701" t="s">
        <v>93</v>
      </c>
      <c r="Y316" s="3688" t="s">
        <v>94</v>
      </c>
      <c r="Z316" s="3695"/>
      <c r="AA316" s="3702" t="s">
        <v>3324</v>
      </c>
      <c r="AB316" s="3742" t="s">
        <v>3325</v>
      </c>
      <c r="AC316" s="3703" t="s">
        <v>3324</v>
      </c>
      <c r="AD316" s="3704">
        <v>45717</v>
      </c>
      <c r="AE316" s="4145" t="s">
        <v>3326</v>
      </c>
      <c r="AF316" s="3705" t="s">
        <v>3327</v>
      </c>
      <c r="AG316" s="3706">
        <v>43282</v>
      </c>
      <c r="AH316" s="3706">
        <v>43299</v>
      </c>
      <c r="AI316" s="3706">
        <v>43361</v>
      </c>
      <c r="AJ316" s="3908" t="s">
        <v>3328</v>
      </c>
      <c r="AK316" s="3707"/>
      <c r="AL316" s="3909">
        <v>43862</v>
      </c>
      <c r="AM316" s="3714" t="s">
        <v>142</v>
      </c>
      <c r="AN316" s="3706">
        <v>43942</v>
      </c>
      <c r="AO316" s="3706">
        <v>43864</v>
      </c>
      <c r="AP316" s="3706">
        <v>43942</v>
      </c>
      <c r="AQ316" s="3695" t="s">
        <v>3329</v>
      </c>
      <c r="AR316" s="3708"/>
      <c r="AS316" s="3909" t="s">
        <v>3330</v>
      </c>
      <c r="AT316" s="3715" t="s">
        <v>367</v>
      </c>
      <c r="AU316" s="3706">
        <v>44835</v>
      </c>
      <c r="AV316" s="3709">
        <v>44858</v>
      </c>
      <c r="AW316" s="3709">
        <v>44907</v>
      </c>
      <c r="AX316" s="3692" t="s">
        <v>3331</v>
      </c>
      <c r="AY316" s="3710"/>
      <c r="AZ316" s="3709" t="s">
        <v>2815</v>
      </c>
      <c r="BA316" s="3692" t="s">
        <v>3332</v>
      </c>
      <c r="BB316" s="3709">
        <v>46296</v>
      </c>
      <c r="BC316" s="3709"/>
      <c r="BD316" s="3709"/>
      <c r="BE316" s="3692"/>
      <c r="BF316" s="3692"/>
      <c r="BG316" s="4089" t="s">
        <v>3333</v>
      </c>
      <c r="BH316" s="3706">
        <v>46388</v>
      </c>
      <c r="BI316" s="3711"/>
      <c r="BJ316" s="4089">
        <v>46478</v>
      </c>
      <c r="BK316" s="3706">
        <v>46478</v>
      </c>
      <c r="BL316" s="3711"/>
      <c r="BM316" s="4089" t="s">
        <v>3334</v>
      </c>
      <c r="BN316" s="3706">
        <v>46692</v>
      </c>
      <c r="BO316" s="3711"/>
      <c r="BP316" s="3688" t="s">
        <v>3335</v>
      </c>
      <c r="BQ316" s="4182" t="s">
        <v>355</v>
      </c>
      <c r="BR316" s="3688"/>
      <c r="BS316" s="3688"/>
      <c r="BT316" s="3716">
        <v>45695</v>
      </c>
      <c r="BU316" s="3716">
        <v>45763</v>
      </c>
      <c r="BV316" s="3695" t="s">
        <v>116</v>
      </c>
      <c r="BW316" s="3716">
        <v>45607</v>
      </c>
      <c r="BX316" s="3716">
        <v>45763</v>
      </c>
      <c r="BY316" s="3695" t="s">
        <v>116</v>
      </c>
      <c r="BZ316" s="3716">
        <v>45763</v>
      </c>
      <c r="CA316" s="3716" t="s">
        <v>4438</v>
      </c>
      <c r="CB316" s="1409"/>
      <c r="CC316" s="540" t="s">
        <v>105</v>
      </c>
      <c r="CD316" s="12"/>
      <c r="CE316" s="12"/>
      <c r="CF316" s="12"/>
      <c r="CG316" s="18"/>
    </row>
    <row r="317" spans="1:85" ht="45" customHeight="1" x14ac:dyDescent="0.2">
      <c r="A317" s="3686" t="s">
        <v>3336</v>
      </c>
      <c r="B317" s="3687"/>
      <c r="C317" s="3688" t="s">
        <v>3337</v>
      </c>
      <c r="D317" s="3688" t="s">
        <v>3338</v>
      </c>
      <c r="E317" s="3690"/>
      <c r="F317" s="3691"/>
      <c r="G317" s="3691"/>
      <c r="H317" s="3692" t="s">
        <v>89</v>
      </c>
      <c r="I317" s="3692" t="s">
        <v>89</v>
      </c>
      <c r="J317" s="3694">
        <v>44083</v>
      </c>
      <c r="K317" s="3694">
        <v>41724</v>
      </c>
      <c r="L317" s="4093"/>
      <c r="M317" s="4094"/>
      <c r="N317" s="4093"/>
      <c r="O317" s="3694"/>
      <c r="P317" s="3696"/>
      <c r="Q317" s="3697"/>
      <c r="R317" s="3698"/>
      <c r="S317" s="3698"/>
      <c r="T317" s="3698"/>
      <c r="U317" s="3794"/>
      <c r="V317" s="3699"/>
      <c r="W317" s="3700" t="str">
        <f t="shared" si="13"/>
        <v>Yes</v>
      </c>
      <c r="X317" s="3701" t="s">
        <v>93</v>
      </c>
      <c r="Y317" s="3688" t="s">
        <v>94</v>
      </c>
      <c r="Z317" s="3695"/>
      <c r="AA317" s="3702" t="s">
        <v>3339</v>
      </c>
      <c r="AB317" s="3702" t="s">
        <v>3340</v>
      </c>
      <c r="AC317" s="3703"/>
      <c r="AD317" s="3704">
        <v>45689</v>
      </c>
      <c r="AE317" s="4145" t="s">
        <v>434</v>
      </c>
      <c r="AF317" s="3705" t="s">
        <v>1202</v>
      </c>
      <c r="AG317" s="3706">
        <v>45931</v>
      </c>
      <c r="AH317" s="3706"/>
      <c r="AI317" s="3706"/>
      <c r="AJ317" s="3713"/>
      <c r="AK317" s="4059"/>
      <c r="AL317" s="3709" t="s">
        <v>912</v>
      </c>
      <c r="AM317" s="3705" t="s">
        <v>367</v>
      </c>
      <c r="AN317" s="3706">
        <v>46296</v>
      </c>
      <c r="AO317" s="3706"/>
      <c r="AP317" s="3706"/>
      <c r="AQ317" s="3695"/>
      <c r="AR317" s="3708"/>
      <c r="AS317" s="3709"/>
      <c r="AT317" s="3692"/>
      <c r="AU317" s="3709"/>
      <c r="AV317" s="3709"/>
      <c r="AW317" s="3709"/>
      <c r="AX317" s="3692"/>
      <c r="AY317" s="3710"/>
      <c r="AZ317" s="3709"/>
      <c r="BA317" s="3692"/>
      <c r="BB317" s="3709"/>
      <c r="BC317" s="3709"/>
      <c r="BD317" s="3709"/>
      <c r="BE317" s="3692"/>
      <c r="BF317" s="3692"/>
      <c r="BG317" s="4089" t="s">
        <v>1136</v>
      </c>
      <c r="BH317" s="3706">
        <v>46569</v>
      </c>
      <c r="BI317" s="3711"/>
      <c r="BJ317" s="4089" t="s">
        <v>573</v>
      </c>
      <c r="BK317" s="3706">
        <v>46661</v>
      </c>
      <c r="BL317" s="3711"/>
      <c r="BM317" s="4089" t="s">
        <v>147</v>
      </c>
      <c r="BN317" s="3706">
        <v>46935</v>
      </c>
      <c r="BO317" s="3711"/>
      <c r="BP317" s="3688" t="s">
        <v>3341</v>
      </c>
      <c r="BQ317" s="4182" t="s">
        <v>132</v>
      </c>
      <c r="BR317" s="3688" t="s">
        <v>3342</v>
      </c>
      <c r="BS317" s="626"/>
      <c r="BT317" s="3716">
        <v>45455</v>
      </c>
      <c r="BU317" s="3716">
        <v>45763</v>
      </c>
      <c r="BV317" s="3695" t="s">
        <v>116</v>
      </c>
      <c r="BW317" s="3716"/>
      <c r="BX317" s="3716">
        <v>45763</v>
      </c>
      <c r="BY317" s="3695" t="s">
        <v>116</v>
      </c>
      <c r="BZ317" s="3716">
        <v>45763</v>
      </c>
      <c r="CA317" s="3716" t="s">
        <v>104</v>
      </c>
      <c r="CB317" s="1409"/>
      <c r="CC317" s="540"/>
      <c r="CD317" s="12"/>
      <c r="CE317" s="12"/>
      <c r="CF317" s="12"/>
      <c r="CG317" s="18"/>
    </row>
    <row r="318" spans="1:85" ht="45" customHeight="1" x14ac:dyDescent="0.2">
      <c r="A318" s="3686" t="s">
        <v>3343</v>
      </c>
      <c r="B318" s="3687"/>
      <c r="C318" s="3688" t="s">
        <v>3344</v>
      </c>
      <c r="D318" s="3689" t="s">
        <v>4643</v>
      </c>
      <c r="E318" s="3690" t="s">
        <v>226</v>
      </c>
      <c r="F318" s="3691"/>
      <c r="G318" s="3691"/>
      <c r="H318" s="3692" t="s">
        <v>89</v>
      </c>
      <c r="I318" s="3693" t="s">
        <v>89</v>
      </c>
      <c r="J318" s="3694">
        <v>43607</v>
      </c>
      <c r="K318" s="3694"/>
      <c r="L318" s="3694"/>
      <c r="M318" s="3866"/>
      <c r="N318" s="3694"/>
      <c r="O318" s="3694"/>
      <c r="P318" s="3696"/>
      <c r="Q318" s="3697"/>
      <c r="R318" s="3698"/>
      <c r="S318" s="3698"/>
      <c r="T318" s="3698"/>
      <c r="U318" s="3794"/>
      <c r="V318" s="3699"/>
      <c r="W318" s="3700" t="str">
        <f t="shared" si="13"/>
        <v>Yes</v>
      </c>
      <c r="X318" s="3701" t="s">
        <v>93</v>
      </c>
      <c r="Y318" s="3688" t="s">
        <v>94</v>
      </c>
      <c r="Z318" s="3688"/>
      <c r="AA318" s="3702" t="s">
        <v>3346</v>
      </c>
      <c r="AB318" s="3742" t="s">
        <v>4644</v>
      </c>
      <c r="AC318" s="3703"/>
      <c r="AD318" s="3706">
        <v>45474</v>
      </c>
      <c r="AE318" s="4145" t="s">
        <v>3316</v>
      </c>
      <c r="AF318" s="3705" t="s">
        <v>1963</v>
      </c>
      <c r="AG318" s="3706">
        <v>46327</v>
      </c>
      <c r="AH318" s="3706"/>
      <c r="AI318" s="3706"/>
      <c r="AJ318" s="3713"/>
      <c r="AK318" s="3707"/>
      <c r="AL318" s="3709"/>
      <c r="AM318" s="3705"/>
      <c r="AN318" s="3706"/>
      <c r="AO318" s="3706"/>
      <c r="AP318" s="3706"/>
      <c r="AQ318" s="3695"/>
      <c r="AR318" s="3708"/>
      <c r="AS318" s="3709"/>
      <c r="AT318" s="3692"/>
      <c r="AU318" s="3709"/>
      <c r="AV318" s="3709"/>
      <c r="AW318" s="3709"/>
      <c r="AX318" s="3692"/>
      <c r="AY318" s="3710"/>
      <c r="AZ318" s="3709"/>
      <c r="BA318" s="3692"/>
      <c r="BB318" s="3709"/>
      <c r="BC318" s="3709"/>
      <c r="BD318" s="3709"/>
      <c r="BE318" s="3692"/>
      <c r="BF318" s="3692"/>
      <c r="BG318" s="4089" t="s">
        <v>3348</v>
      </c>
      <c r="BH318" s="3706">
        <v>46539</v>
      </c>
      <c r="BI318" s="3711"/>
      <c r="BJ318" s="4089" t="s">
        <v>3349</v>
      </c>
      <c r="BK318" s="3706">
        <v>46722</v>
      </c>
      <c r="BL318" s="3711"/>
      <c r="BM318" s="4089" t="s">
        <v>3350</v>
      </c>
      <c r="BN318" s="3706">
        <v>46997</v>
      </c>
      <c r="BO318" s="3711"/>
      <c r="BP318" s="3688" t="s">
        <v>3351</v>
      </c>
      <c r="BQ318" s="4182" t="s">
        <v>2378</v>
      </c>
      <c r="BR318" s="3688" t="s">
        <v>3353</v>
      </c>
      <c r="BS318" s="3688"/>
      <c r="BT318" s="3716">
        <v>45320</v>
      </c>
      <c r="BU318" s="3716">
        <v>45763</v>
      </c>
      <c r="BV318" s="3695" t="s">
        <v>116</v>
      </c>
      <c r="BW318" s="3716">
        <v>45149</v>
      </c>
      <c r="BX318" s="3716">
        <v>45763</v>
      </c>
      <c r="BY318" s="3695" t="s">
        <v>116</v>
      </c>
      <c r="BZ318" s="3716">
        <v>45763</v>
      </c>
      <c r="CA318" s="3716" t="s">
        <v>104</v>
      </c>
      <c r="CB318" s="1409"/>
      <c r="CC318" s="540"/>
      <c r="CD318" s="12"/>
      <c r="CE318" s="12"/>
      <c r="CF318" s="12"/>
      <c r="CG318" s="18"/>
    </row>
    <row r="319" spans="1:85" ht="45" customHeight="1" x14ac:dyDescent="0.2">
      <c r="A319" s="3516"/>
      <c r="B319" s="3517" t="s">
        <v>3354</v>
      </c>
      <c r="C319" s="3514" t="s">
        <v>3344</v>
      </c>
      <c r="D319" s="3514" t="s">
        <v>4645</v>
      </c>
      <c r="E319" s="3965">
        <v>2418</v>
      </c>
      <c r="F319" s="3520"/>
      <c r="G319" s="3520"/>
      <c r="H319" s="4266" t="s">
        <v>89</v>
      </c>
      <c r="I319" s="3520" t="s">
        <v>89</v>
      </c>
      <c r="J319" s="3524">
        <v>43607</v>
      </c>
      <c r="K319" s="3522"/>
      <c r="L319" s="3967"/>
      <c r="M319" s="3968"/>
      <c r="N319" s="3967"/>
      <c r="O319" s="3967"/>
      <c r="P319" s="3524"/>
      <c r="Q319" s="3525"/>
      <c r="R319" s="3513"/>
      <c r="S319" s="3526"/>
      <c r="T319" s="3526"/>
      <c r="U319" s="3792"/>
      <c r="V319" s="1652"/>
      <c r="W319" s="1391" t="str">
        <f t="shared" si="13"/>
        <v>Yes</v>
      </c>
      <c r="X319" s="3528" t="s">
        <v>93</v>
      </c>
      <c r="Y319" s="3514" t="s">
        <v>94</v>
      </c>
      <c r="Z319" s="3514"/>
      <c r="AA319" s="2761" t="s">
        <v>3346</v>
      </c>
      <c r="AB319" s="4808" t="s">
        <v>4644</v>
      </c>
      <c r="AC319" s="2967"/>
      <c r="AD319" s="1531">
        <v>45474</v>
      </c>
      <c r="AE319" s="4214">
        <v>45474</v>
      </c>
      <c r="AF319" s="3532" t="s">
        <v>98</v>
      </c>
      <c r="AG319" s="3531">
        <v>45474</v>
      </c>
      <c r="AH319" s="3531">
        <v>45474</v>
      </c>
      <c r="AI319" s="3531">
        <v>45505</v>
      </c>
      <c r="AJ319" s="3533"/>
      <c r="AK319" s="3534"/>
      <c r="AL319" s="3531"/>
      <c r="AM319" s="3532"/>
      <c r="AN319" s="3531"/>
      <c r="AO319" s="3531"/>
      <c r="AP319" s="3531"/>
      <c r="AQ319" s="3524"/>
      <c r="AR319" s="7457"/>
      <c r="AS319" s="7458"/>
      <c r="AT319" s="3522"/>
      <c r="AU319" s="4902"/>
      <c r="AV319" s="3536"/>
      <c r="AW319" s="3536"/>
      <c r="AX319" s="3522"/>
      <c r="AY319" s="3513"/>
      <c r="AZ319" s="4902"/>
      <c r="BA319" s="3513"/>
      <c r="BB319" s="4902"/>
      <c r="BC319" s="3536"/>
      <c r="BD319" s="3536"/>
      <c r="BE319" s="3522"/>
      <c r="BF319" s="3522"/>
      <c r="BG319" s="4179">
        <v>45597</v>
      </c>
      <c r="BH319" s="3531">
        <v>45597</v>
      </c>
      <c r="BI319" s="3531">
        <v>45597</v>
      </c>
      <c r="BJ319" s="4179" t="s">
        <v>2719</v>
      </c>
      <c r="BK319" s="3531">
        <v>45748</v>
      </c>
      <c r="BL319" s="3538"/>
      <c r="BM319" s="4179" t="s">
        <v>368</v>
      </c>
      <c r="BN319" s="3973">
        <v>45962</v>
      </c>
      <c r="BO319" s="3538"/>
      <c r="BP319" s="3539" t="s">
        <v>4393</v>
      </c>
      <c r="BQ319" s="4197" t="s">
        <v>2378</v>
      </c>
      <c r="BR319" s="3539" t="s">
        <v>3358</v>
      </c>
      <c r="BS319" s="3539"/>
      <c r="BT319" s="3492"/>
      <c r="BU319" s="3492">
        <v>45763</v>
      </c>
      <c r="BV319" s="3524" t="s">
        <v>116</v>
      </c>
      <c r="BW319" s="3492"/>
      <c r="BX319" s="5444">
        <v>45763</v>
      </c>
      <c r="BY319" s="3492" t="s">
        <v>116</v>
      </c>
      <c r="BZ319" s="4906">
        <v>45763</v>
      </c>
      <c r="CA319" s="3492" t="s">
        <v>4394</v>
      </c>
      <c r="CB319" s="1409"/>
      <c r="CC319" s="1178"/>
      <c r="CD319" s="1176"/>
      <c r="CE319" s="1176"/>
      <c r="CF319" s="1176"/>
      <c r="CG319" s="1175"/>
    </row>
    <row r="320" spans="1:85" s="4157" customFormat="1" ht="45" customHeight="1" x14ac:dyDescent="0.2">
      <c r="A320" s="1412" t="s">
        <v>3360</v>
      </c>
      <c r="B320" s="3304"/>
      <c r="C320" s="1381" t="s">
        <v>3361</v>
      </c>
      <c r="D320" s="1380" t="s">
        <v>3362</v>
      </c>
      <c r="E320" s="7373">
        <v>2170</v>
      </c>
      <c r="F320" s="1387">
        <v>2020</v>
      </c>
      <c r="G320" s="1387">
        <v>2035</v>
      </c>
      <c r="H320" s="1646" t="s">
        <v>89</v>
      </c>
      <c r="I320" s="1414" t="s">
        <v>89</v>
      </c>
      <c r="J320" s="1437">
        <v>40619</v>
      </c>
      <c r="K320" s="1437"/>
      <c r="L320" s="1389" t="s">
        <v>90</v>
      </c>
      <c r="M320" s="2002" t="s">
        <v>3363</v>
      </c>
      <c r="N320" s="1389"/>
      <c r="O320" s="1389"/>
      <c r="P320" s="1388"/>
      <c r="Q320" s="1415"/>
      <c r="R320" s="1416"/>
      <c r="S320" s="1416"/>
      <c r="T320" s="1416"/>
      <c r="U320" s="3792"/>
      <c r="V320" s="1417"/>
      <c r="W320" s="1391" t="str">
        <f t="shared" si="13"/>
        <v>Yes</v>
      </c>
      <c r="X320" s="1392" t="s">
        <v>93</v>
      </c>
      <c r="Y320" s="108" t="s">
        <v>94</v>
      </c>
      <c r="Z320" s="108"/>
      <c r="AA320" s="2930" t="s">
        <v>3364</v>
      </c>
      <c r="AB320" s="82" t="s">
        <v>3365</v>
      </c>
      <c r="AC320" s="2967"/>
      <c r="AD320" s="1418">
        <v>45901</v>
      </c>
      <c r="AE320" s="1570" t="s">
        <v>3366</v>
      </c>
      <c r="AF320" s="1419" t="s">
        <v>364</v>
      </c>
      <c r="AG320" s="1396">
        <v>42917</v>
      </c>
      <c r="AH320" s="1397">
        <v>42917</v>
      </c>
      <c r="AI320" s="1397">
        <v>43009</v>
      </c>
      <c r="AJ320" s="3008"/>
      <c r="AK320" s="1399"/>
      <c r="AL320" s="1420" t="s">
        <v>3367</v>
      </c>
      <c r="AM320" s="1419" t="s">
        <v>766</v>
      </c>
      <c r="AN320" s="1396">
        <v>45962</v>
      </c>
      <c r="AO320" s="1397"/>
      <c r="AP320" s="1397"/>
      <c r="AQ320" s="1398"/>
      <c r="AR320" s="1400"/>
      <c r="AS320" s="1420"/>
      <c r="AT320" s="1421"/>
      <c r="AU320" s="1422"/>
      <c r="AV320" s="1423"/>
      <c r="AW320" s="1423"/>
      <c r="AX320" s="1424"/>
      <c r="AY320" s="1425"/>
      <c r="AZ320" s="1420"/>
      <c r="BA320" s="1421"/>
      <c r="BB320" s="1422"/>
      <c r="BC320" s="1423"/>
      <c r="BD320" s="1423"/>
      <c r="BE320" s="1424"/>
      <c r="BF320" s="1992"/>
      <c r="BG320" s="4085" t="s">
        <v>3369</v>
      </c>
      <c r="BH320" s="1396">
        <v>46174</v>
      </c>
      <c r="BI320" s="1408"/>
      <c r="BJ320" s="4085" t="s">
        <v>3370</v>
      </c>
      <c r="BK320" s="1396">
        <v>46327</v>
      </c>
      <c r="BL320" s="1408"/>
      <c r="BM320" s="4085" t="s">
        <v>2825</v>
      </c>
      <c r="BN320" s="1396">
        <v>46753</v>
      </c>
      <c r="BO320" s="1408"/>
      <c r="BP320" s="540" t="s">
        <v>3371</v>
      </c>
      <c r="BQ320" s="627" t="s">
        <v>3372</v>
      </c>
      <c r="BR320" s="3405"/>
      <c r="BS320" s="540"/>
      <c r="BT320" s="1409">
        <v>45763</v>
      </c>
      <c r="BU320" s="1409">
        <v>45932</v>
      </c>
      <c r="BV320" s="1410" t="s">
        <v>116</v>
      </c>
      <c r="BW320" s="1409">
        <v>45763</v>
      </c>
      <c r="BX320" s="1409">
        <v>45932</v>
      </c>
      <c r="BY320" s="1409" t="s">
        <v>116</v>
      </c>
      <c r="BZ320" s="1409">
        <v>45932</v>
      </c>
      <c r="CA320" s="1409" t="s">
        <v>3373</v>
      </c>
      <c r="CB320" s="1409"/>
      <c r="CC320" s="540" t="s">
        <v>3374</v>
      </c>
      <c r="CD320" s="12"/>
      <c r="CE320" s="12"/>
      <c r="CF320" s="12"/>
      <c r="CG320" s="18"/>
    </row>
    <row r="321" spans="1:85" ht="66" customHeight="1" x14ac:dyDescent="0.2">
      <c r="A321" s="3686" t="s">
        <v>3375</v>
      </c>
      <c r="B321" s="3687"/>
      <c r="C321" s="3688" t="s">
        <v>3376</v>
      </c>
      <c r="D321" s="3688" t="s">
        <v>635</v>
      </c>
      <c r="E321" s="3690"/>
      <c r="F321" s="3691"/>
      <c r="G321" s="3691"/>
      <c r="H321" s="3692"/>
      <c r="I321" s="3692"/>
      <c r="J321" s="3696">
        <v>43495</v>
      </c>
      <c r="K321" s="3694"/>
      <c r="L321" s="3694" t="s">
        <v>90</v>
      </c>
      <c r="M321" s="3866" t="s">
        <v>515</v>
      </c>
      <c r="N321" s="3694"/>
      <c r="O321" s="3694"/>
      <c r="P321" s="3696"/>
      <c r="Q321" s="3697"/>
      <c r="R321" s="3698"/>
      <c r="S321" s="3698"/>
      <c r="T321" s="3698"/>
      <c r="U321" s="3794"/>
      <c r="V321" s="3699"/>
      <c r="W321" s="3700" t="b">
        <f t="shared" si="13"/>
        <v>0</v>
      </c>
      <c r="X321" s="3701" t="s">
        <v>237</v>
      </c>
      <c r="Y321" s="3688" t="s">
        <v>94</v>
      </c>
      <c r="Z321" s="3688"/>
      <c r="AA321" s="3702" t="s">
        <v>3377</v>
      </c>
      <c r="AB321" s="3742" t="s">
        <v>3378</v>
      </c>
      <c r="AC321" s="3703"/>
      <c r="AD321" s="3706">
        <v>42552</v>
      </c>
      <c r="AE321" s="4145">
        <v>46266</v>
      </c>
      <c r="AF321" s="3705" t="s">
        <v>219</v>
      </c>
      <c r="AG321" s="3706">
        <v>46266</v>
      </c>
      <c r="AH321" s="3706"/>
      <c r="AI321" s="3706"/>
      <c r="AJ321" s="3713"/>
      <c r="AK321" s="3707"/>
      <c r="AL321" s="3706"/>
      <c r="AM321" s="3705"/>
      <c r="AN321" s="3706"/>
      <c r="AO321" s="3706"/>
      <c r="AP321" s="3706"/>
      <c r="AQ321" s="3695"/>
      <c r="AR321" s="3708"/>
      <c r="AS321" s="3709"/>
      <c r="AT321" s="3692"/>
      <c r="AU321" s="3730"/>
      <c r="AV321" s="3709"/>
      <c r="AW321" s="3709"/>
      <c r="AX321" s="3692"/>
      <c r="AY321" s="3710"/>
      <c r="AZ321" s="3709"/>
      <c r="BA321" s="3692"/>
      <c r="BB321" s="3730"/>
      <c r="BC321" s="3709"/>
      <c r="BD321" s="3709"/>
      <c r="BE321" s="3692"/>
      <c r="BF321" s="3692"/>
      <c r="BG321" s="4089">
        <v>46874</v>
      </c>
      <c r="BH321" s="3706">
        <v>46874</v>
      </c>
      <c r="BI321" s="3706"/>
      <c r="BJ321" s="4089">
        <v>46966</v>
      </c>
      <c r="BK321" s="3706">
        <v>46966</v>
      </c>
      <c r="BL321" s="3711"/>
      <c r="BM321" s="4089">
        <v>47178</v>
      </c>
      <c r="BN321" s="3704">
        <v>47178</v>
      </c>
      <c r="BO321" s="3711"/>
      <c r="BP321" s="3688" t="s">
        <v>3379</v>
      </c>
      <c r="BQ321" s="4182" t="s">
        <v>3380</v>
      </c>
      <c r="BR321" s="3688"/>
      <c r="BS321" s="3688"/>
      <c r="BT321" s="3716">
        <v>45933</v>
      </c>
      <c r="BU321" s="3716"/>
      <c r="BV321" s="3695" t="s">
        <v>116</v>
      </c>
      <c r="BW321" s="3716">
        <v>45933</v>
      </c>
      <c r="BX321" s="3716">
        <v>45763</v>
      </c>
      <c r="BY321" s="3695"/>
      <c r="BZ321" s="3716">
        <v>45933</v>
      </c>
      <c r="CA321" s="3716" t="s">
        <v>104</v>
      </c>
      <c r="CB321" s="4342"/>
      <c r="CC321" s="626"/>
      <c r="CD321" s="38"/>
      <c r="CE321" s="38"/>
      <c r="CF321" s="38"/>
      <c r="CG321" s="4263"/>
    </row>
    <row r="322" spans="1:85" ht="45" customHeight="1" x14ac:dyDescent="0.2">
      <c r="A322" s="1412" t="s">
        <v>3381</v>
      </c>
      <c r="B322" s="3304"/>
      <c r="C322" s="1381" t="s">
        <v>3382</v>
      </c>
      <c r="D322" s="1380" t="s">
        <v>3383</v>
      </c>
      <c r="E322" s="7352">
        <v>2136</v>
      </c>
      <c r="F322" s="1385" t="s">
        <v>337</v>
      </c>
      <c r="G322" s="1385" t="s">
        <v>266</v>
      </c>
      <c r="H322" s="1413" t="s">
        <v>89</v>
      </c>
      <c r="I322" s="1414" t="s">
        <v>89</v>
      </c>
      <c r="J322" s="1389">
        <v>40087</v>
      </c>
      <c r="K322" s="1389"/>
      <c r="L322" s="1389" t="s">
        <v>90</v>
      </c>
      <c r="M322" s="2002" t="s">
        <v>3384</v>
      </c>
      <c r="N322" s="1389"/>
      <c r="O322" s="1389"/>
      <c r="P322" s="1388"/>
      <c r="Q322" s="1415"/>
      <c r="R322" s="1416"/>
      <c r="S322" s="1416"/>
      <c r="T322" s="1416"/>
      <c r="U322" s="3792"/>
      <c r="V322" s="1417"/>
      <c r="W322" s="1391" t="str">
        <f t="shared" si="13"/>
        <v>Yes</v>
      </c>
      <c r="X322" s="1392" t="s">
        <v>93</v>
      </c>
      <c r="Y322" s="108" t="s">
        <v>267</v>
      </c>
      <c r="Z322" s="108"/>
      <c r="AA322" s="2761" t="s">
        <v>3385</v>
      </c>
      <c r="AB322" s="2967"/>
      <c r="AC322" s="2761"/>
      <c r="AD322" s="1418">
        <v>45839</v>
      </c>
      <c r="AE322" s="1570" t="s">
        <v>2296</v>
      </c>
      <c r="AF322" s="1419" t="s">
        <v>142</v>
      </c>
      <c r="AG322" s="1396">
        <v>44287</v>
      </c>
      <c r="AH322" s="1397">
        <v>44326</v>
      </c>
      <c r="AI322" s="1397">
        <v>44368</v>
      </c>
      <c r="AJ322" s="3008" t="s">
        <v>3386</v>
      </c>
      <c r="AK322" s="1399"/>
      <c r="AL322" s="7363" t="s">
        <v>680</v>
      </c>
      <c r="AM322" s="7372" t="s">
        <v>3387</v>
      </c>
      <c r="AN322" s="1396">
        <v>45901</v>
      </c>
      <c r="AO322" s="1397">
        <v>45908</v>
      </c>
      <c r="AP322" s="1397">
        <v>45950</v>
      </c>
      <c r="AQ322" s="132" t="s">
        <v>3388</v>
      </c>
      <c r="AR322" s="1400"/>
      <c r="AS322" s="1420"/>
      <c r="AT322" s="1421"/>
      <c r="AU322" s="1422"/>
      <c r="AV322" s="1423"/>
      <c r="AW322" s="1423"/>
      <c r="AX322" s="1629"/>
      <c r="AY322" s="1425"/>
      <c r="AZ322" s="1420"/>
      <c r="BA322" s="1421"/>
      <c r="BB322" s="1422"/>
      <c r="BC322" s="1423"/>
      <c r="BD322" s="1423"/>
      <c r="BE322" s="1424"/>
      <c r="BF322" s="1424"/>
      <c r="BG322" s="4085" t="s">
        <v>1641</v>
      </c>
      <c r="BH322" s="1396">
        <v>46113</v>
      </c>
      <c r="BI322" s="1408"/>
      <c r="BJ322" s="4085">
        <v>46327</v>
      </c>
      <c r="BK322" s="1396">
        <v>46327</v>
      </c>
      <c r="BL322" s="1408"/>
      <c r="BM322" s="4085">
        <v>46508</v>
      </c>
      <c r="BN322" s="1396">
        <v>46508</v>
      </c>
      <c r="BO322" s="1445"/>
      <c r="BP322" s="542" t="s">
        <v>3389</v>
      </c>
      <c r="BQ322" s="4189" t="s">
        <v>3390</v>
      </c>
      <c r="BR322" s="1178" t="s">
        <v>3391</v>
      </c>
      <c r="BS322" s="542"/>
      <c r="BT322" s="1409">
        <v>45763</v>
      </c>
      <c r="BU322" s="1409">
        <v>45441</v>
      </c>
      <c r="BV322" s="1410" t="s">
        <v>116</v>
      </c>
      <c r="BW322" s="1409">
        <v>45932</v>
      </c>
      <c r="BX322" s="1409">
        <v>45912</v>
      </c>
      <c r="BY322" s="1410" t="s">
        <v>116</v>
      </c>
      <c r="BZ322" s="1409">
        <v>45912</v>
      </c>
      <c r="CA322" s="1409" t="s">
        <v>262</v>
      </c>
      <c r="CB322" s="1409"/>
      <c r="CC322" s="540" t="s">
        <v>2045</v>
      </c>
      <c r="CD322" s="12"/>
      <c r="CE322" s="12"/>
      <c r="CF322" s="12"/>
      <c r="CG322" s="18"/>
    </row>
    <row r="323" spans="1:85" ht="45" customHeight="1" x14ac:dyDescent="0.2">
      <c r="A323" s="1412" t="s">
        <v>3392</v>
      </c>
      <c r="B323" s="3304"/>
      <c r="C323" s="1381" t="s">
        <v>3393</v>
      </c>
      <c r="D323" s="1380" t="s">
        <v>3394</v>
      </c>
      <c r="E323" s="7352">
        <v>2177</v>
      </c>
      <c r="F323" s="1385" t="s">
        <v>91</v>
      </c>
      <c r="G323" s="1385" t="s">
        <v>1158</v>
      </c>
      <c r="H323" s="1413" t="s">
        <v>89</v>
      </c>
      <c r="I323" s="1414" t="s">
        <v>194</v>
      </c>
      <c r="J323" s="1389">
        <v>42562</v>
      </c>
      <c r="K323" s="1389"/>
      <c r="L323" s="1389"/>
      <c r="M323" s="2002"/>
      <c r="N323" s="1389"/>
      <c r="O323" s="1389"/>
      <c r="P323" s="1388"/>
      <c r="Q323" s="1415"/>
      <c r="R323" s="1416"/>
      <c r="S323" s="1416"/>
      <c r="T323" s="1416"/>
      <c r="U323" s="3792"/>
      <c r="V323" s="1417"/>
      <c r="W323" s="1391" t="str">
        <f t="shared" si="13"/>
        <v>Yes</v>
      </c>
      <c r="X323" s="1392" t="s">
        <v>93</v>
      </c>
      <c r="Y323" s="108" t="s">
        <v>94</v>
      </c>
      <c r="Z323" s="108"/>
      <c r="AA323" s="2761" t="s">
        <v>3395</v>
      </c>
      <c r="AB323" s="2761" t="s">
        <v>3396</v>
      </c>
      <c r="AC323" s="1418">
        <v>45717</v>
      </c>
      <c r="AD323" s="1418">
        <v>45717</v>
      </c>
      <c r="AE323" s="1570" t="s">
        <v>3397</v>
      </c>
      <c r="AF323" s="1419" t="s">
        <v>3398</v>
      </c>
      <c r="AG323" s="1396">
        <v>44317</v>
      </c>
      <c r="AH323" s="1397">
        <v>44326</v>
      </c>
      <c r="AI323" s="1397">
        <v>44368</v>
      </c>
      <c r="AJ323" s="3008" t="s">
        <v>3399</v>
      </c>
      <c r="AK323" s="1399"/>
      <c r="AL323" s="7368">
        <v>44927</v>
      </c>
      <c r="AM323" s="7414" t="s">
        <v>142</v>
      </c>
      <c r="AN323" s="1396">
        <v>44927</v>
      </c>
      <c r="AO323" s="1397">
        <v>44927</v>
      </c>
      <c r="AP323" s="1397">
        <v>44986</v>
      </c>
      <c r="AQ323" s="1424"/>
      <c r="AR323" s="1400"/>
      <c r="AS323" s="1420">
        <v>45658</v>
      </c>
      <c r="AT323" s="1421" t="s">
        <v>367</v>
      </c>
      <c r="AU323" s="1422">
        <v>45658</v>
      </c>
      <c r="AV323" s="1397">
        <v>45667</v>
      </c>
      <c r="AW323" s="1397">
        <v>45723</v>
      </c>
      <c r="AX323" s="220" t="s">
        <v>3400</v>
      </c>
      <c r="AY323" s="1425"/>
      <c r="AZ323" s="1420" t="s">
        <v>3401</v>
      </c>
      <c r="BA323" s="1421" t="s">
        <v>3402</v>
      </c>
      <c r="BB323" s="1422">
        <v>45962</v>
      </c>
      <c r="BC323" s="1423"/>
      <c r="BD323" s="1423"/>
      <c r="BE323" s="1424"/>
      <c r="BF323" s="1424"/>
      <c r="BG323" s="4085" t="s">
        <v>3403</v>
      </c>
      <c r="BH323" s="1396">
        <v>46054</v>
      </c>
      <c r="BI323" s="1408"/>
      <c r="BJ323" s="4085" t="s">
        <v>3404</v>
      </c>
      <c r="BK323" s="1396">
        <v>46235</v>
      </c>
      <c r="BL323" s="1408"/>
      <c r="BM323" s="4085" t="s">
        <v>3405</v>
      </c>
      <c r="BN323" s="1396">
        <v>46692</v>
      </c>
      <c r="BO323" s="1445"/>
      <c r="BP323" s="540" t="s">
        <v>3406</v>
      </c>
      <c r="BQ323" s="627" t="s">
        <v>355</v>
      </c>
      <c r="BR323" s="1409">
        <v>45338</v>
      </c>
      <c r="BS323" s="1409">
        <v>45756</v>
      </c>
      <c r="BT323" s="1409">
        <v>45338</v>
      </c>
      <c r="BU323" s="1409">
        <v>45756</v>
      </c>
      <c r="BV323" s="1410" t="s">
        <v>116</v>
      </c>
      <c r="BW323" s="1409"/>
      <c r="BX323" s="1409">
        <v>45756</v>
      </c>
      <c r="BY323" s="1410" t="s">
        <v>116</v>
      </c>
      <c r="BZ323" s="1409">
        <v>45756</v>
      </c>
      <c r="CA323" s="1409" t="s">
        <v>262</v>
      </c>
      <c r="CB323" s="1409"/>
      <c r="CC323" s="540" t="s">
        <v>105</v>
      </c>
      <c r="CD323" s="12"/>
      <c r="CE323" s="12"/>
      <c r="CF323" s="12"/>
      <c r="CG323" s="18"/>
    </row>
    <row r="324" spans="1:85" ht="45" customHeight="1" x14ac:dyDescent="0.2">
      <c r="A324" s="4950" t="s">
        <v>3414</v>
      </c>
      <c r="B324" s="4786"/>
      <c r="C324" s="2709" t="s">
        <v>3408</v>
      </c>
      <c r="D324" s="4529" t="s">
        <v>3415</v>
      </c>
      <c r="E324" s="4530">
        <v>2260</v>
      </c>
      <c r="F324" s="4531">
        <v>2020</v>
      </c>
      <c r="G324" s="4531">
        <v>2040</v>
      </c>
      <c r="H324" s="4532" t="s">
        <v>89</v>
      </c>
      <c r="I324" s="4533" t="s">
        <v>89</v>
      </c>
      <c r="J324" s="4534">
        <v>42327</v>
      </c>
      <c r="K324" s="4534"/>
      <c r="L324" s="4534" t="s">
        <v>90</v>
      </c>
      <c r="M324" s="4535" t="s">
        <v>3416</v>
      </c>
      <c r="N324" s="4534"/>
      <c r="O324" s="4534" t="s">
        <v>90</v>
      </c>
      <c r="P324" s="4536">
        <v>44342</v>
      </c>
      <c r="Q324" s="4537">
        <v>44494</v>
      </c>
      <c r="R324" s="4538"/>
      <c r="S324" s="4538"/>
      <c r="T324" s="4538"/>
      <c r="U324" s="4539"/>
      <c r="V324" s="4540"/>
      <c r="W324" s="4541" t="str">
        <f t="shared" si="13"/>
        <v>Yes</v>
      </c>
      <c r="X324" s="4542" t="s">
        <v>93</v>
      </c>
      <c r="Y324" s="2709" t="s">
        <v>94</v>
      </c>
      <c r="Z324" s="2709"/>
      <c r="AA324" s="4543" t="s">
        <v>3410</v>
      </c>
      <c r="AB324" s="4543" t="s">
        <v>4646</v>
      </c>
      <c r="AC324" s="4543"/>
      <c r="AD324" s="4544">
        <v>44119</v>
      </c>
      <c r="AE324" s="4545" t="s">
        <v>3417</v>
      </c>
      <c r="AF324" s="4546" t="s">
        <v>3418</v>
      </c>
      <c r="AG324" s="4547">
        <v>43009</v>
      </c>
      <c r="AH324" s="4547">
        <v>43019</v>
      </c>
      <c r="AI324" s="4547">
        <v>43074</v>
      </c>
      <c r="AJ324" s="4548" t="s">
        <v>3419</v>
      </c>
      <c r="AK324" s="4549" t="s">
        <v>3420</v>
      </c>
      <c r="AL324" s="4552" t="s">
        <v>3421</v>
      </c>
      <c r="AM324" s="4550" t="s">
        <v>3422</v>
      </c>
      <c r="AN324" s="4547">
        <v>43374</v>
      </c>
      <c r="AO324" s="4547">
        <v>43420</v>
      </c>
      <c r="AP324" s="4547">
        <v>43483</v>
      </c>
      <c r="AQ324" s="4531" t="s">
        <v>3423</v>
      </c>
      <c r="AR324" s="4551"/>
      <c r="AS324" s="4552" t="s">
        <v>1087</v>
      </c>
      <c r="AT324" s="4550" t="s">
        <v>3424</v>
      </c>
      <c r="AU324" s="4547">
        <v>43739</v>
      </c>
      <c r="AV324" s="4547">
        <v>43789</v>
      </c>
      <c r="AW324" s="4547">
        <v>43852</v>
      </c>
      <c r="AX324" s="4531" t="s">
        <v>3425</v>
      </c>
      <c r="AY324" s="4554"/>
      <c r="AZ324" s="4553" t="s">
        <v>2526</v>
      </c>
      <c r="BA324" s="4532" t="s">
        <v>3426</v>
      </c>
      <c r="BB324" s="4553">
        <v>44105</v>
      </c>
      <c r="BC324" s="4553">
        <v>44125</v>
      </c>
      <c r="BD324" s="4553">
        <v>44181</v>
      </c>
      <c r="BE324" s="4532" t="s">
        <v>3427</v>
      </c>
      <c r="BF324" s="4532"/>
      <c r="BG324" s="4555" t="s">
        <v>2296</v>
      </c>
      <c r="BH324" s="4547">
        <v>44287</v>
      </c>
      <c r="BI324" s="4556">
        <v>44342</v>
      </c>
      <c r="BJ324" s="4555" t="s">
        <v>2296</v>
      </c>
      <c r="BK324" s="4547">
        <v>44287</v>
      </c>
      <c r="BL324" s="4556">
        <v>44494</v>
      </c>
      <c r="BM324" s="4555" t="s">
        <v>663</v>
      </c>
      <c r="BN324" s="4547">
        <v>44805</v>
      </c>
      <c r="BO324" s="4556"/>
      <c r="BP324" s="2709" t="s">
        <v>4647</v>
      </c>
      <c r="BQ324" s="4557"/>
      <c r="BR324" s="2709"/>
      <c r="BS324" s="2709"/>
      <c r="BT324" s="4355">
        <v>45170</v>
      </c>
      <c r="BU324" s="4355">
        <v>44287</v>
      </c>
      <c r="BV324" s="4531" t="s">
        <v>116</v>
      </c>
      <c r="BW324" s="4355"/>
      <c r="BX324" s="4355">
        <v>45132</v>
      </c>
      <c r="BY324" s="4531" t="s">
        <v>116</v>
      </c>
      <c r="BZ324" s="4355">
        <v>44417</v>
      </c>
      <c r="CA324" s="4355" t="s">
        <v>4396</v>
      </c>
      <c r="CB324" s="2177"/>
      <c r="CC324" s="2151" t="s">
        <v>3430</v>
      </c>
      <c r="CD324" s="12"/>
      <c r="CE324" s="12"/>
      <c r="CF324" s="12"/>
      <c r="CG324" s="18"/>
    </row>
    <row r="325" spans="1:85" ht="45" customHeight="1" x14ac:dyDescent="0.2">
      <c r="A325" s="1688" t="s">
        <v>3431</v>
      </c>
      <c r="B325" s="3307"/>
      <c r="C325" s="2275" t="s">
        <v>3432</v>
      </c>
      <c r="D325" s="1689" t="s">
        <v>3433</v>
      </c>
      <c r="E325" s="7113">
        <v>1960</v>
      </c>
      <c r="F325" s="1666">
        <v>2018</v>
      </c>
      <c r="G325" s="1666">
        <v>2036</v>
      </c>
      <c r="H325" s="1676" t="s">
        <v>89</v>
      </c>
      <c r="I325" s="1691" t="s">
        <v>89</v>
      </c>
      <c r="J325" s="1668">
        <v>44097</v>
      </c>
      <c r="K325" s="1668"/>
      <c r="L325" s="1668"/>
      <c r="M325" s="2006"/>
      <c r="N325" s="1668"/>
      <c r="O325" s="1668"/>
      <c r="P325" s="1667"/>
      <c r="Q325" s="1705"/>
      <c r="R325" s="1669"/>
      <c r="S325" s="1669"/>
      <c r="T325" s="1669"/>
      <c r="U325" s="3793"/>
      <c r="V325" s="1671"/>
      <c r="W325" s="1695" t="b">
        <f t="shared" si="13"/>
        <v>0</v>
      </c>
      <c r="X325" s="1672"/>
      <c r="Y325" s="1376"/>
      <c r="Z325" s="1376"/>
      <c r="AA325" s="2312"/>
      <c r="AB325" s="2312"/>
      <c r="AC325" s="2314"/>
      <c r="AD325" s="1682"/>
      <c r="AE325" s="4147"/>
      <c r="AF325" s="1676"/>
      <c r="AG325" s="1674"/>
      <c r="AH325" s="1674"/>
      <c r="AI325" s="1674"/>
      <c r="AJ325" s="3006"/>
      <c r="AK325" s="1677"/>
      <c r="AL325" s="1679"/>
      <c r="AM325" s="1676"/>
      <c r="AN325" s="1674"/>
      <c r="AO325" s="1674"/>
      <c r="AP325" s="1674"/>
      <c r="AQ325" s="1666"/>
      <c r="AR325" s="1697"/>
      <c r="AS325" s="1679"/>
      <c r="AT325" s="1680"/>
      <c r="AU325" s="1679"/>
      <c r="AV325" s="1679"/>
      <c r="AW325" s="1679"/>
      <c r="AX325" s="1680"/>
      <c r="AY325" s="1698"/>
      <c r="AZ325" s="1679"/>
      <c r="BA325" s="1680"/>
      <c r="BB325" s="1679"/>
      <c r="BC325" s="1679"/>
      <c r="BD325" s="1679"/>
      <c r="BE325" s="1680"/>
      <c r="BF325" s="1680"/>
      <c r="BG325" s="4158"/>
      <c r="BH325" s="1674"/>
      <c r="BI325" s="1683"/>
      <c r="BJ325" s="4158"/>
      <c r="BK325" s="1674"/>
      <c r="BL325" s="1683"/>
      <c r="BM325" s="4158"/>
      <c r="BN325" s="1674"/>
      <c r="BO325" s="1683"/>
      <c r="BP325" s="1376" t="s">
        <v>3434</v>
      </c>
      <c r="BQ325" s="4184"/>
      <c r="BR325" s="1376"/>
      <c r="BS325" s="1376"/>
      <c r="BT325" s="1684"/>
      <c r="BU325" s="1684"/>
      <c r="BV325" s="1666"/>
      <c r="BW325" s="1684"/>
      <c r="BX325" s="1684"/>
      <c r="BY325" s="1684"/>
      <c r="BZ325" s="1684">
        <v>45377</v>
      </c>
      <c r="CA325" s="2319" t="s">
        <v>117</v>
      </c>
      <c r="CB325" s="1684"/>
      <c r="CC325" s="1376" t="s">
        <v>3435</v>
      </c>
      <c r="CD325" s="12"/>
      <c r="CE325" s="12"/>
      <c r="CF325" s="12"/>
      <c r="CG325" s="18"/>
    </row>
    <row r="326" spans="1:85" ht="45" customHeight="1" x14ac:dyDescent="0.2">
      <c r="A326" s="3686" t="s">
        <v>3436</v>
      </c>
      <c r="B326" s="3687"/>
      <c r="C326" s="3688" t="s">
        <v>3437</v>
      </c>
      <c r="D326" s="3688" t="s">
        <v>3438</v>
      </c>
      <c r="E326" s="3690" t="s">
        <v>1740</v>
      </c>
      <c r="F326" s="3691"/>
      <c r="G326" s="3691"/>
      <c r="H326" s="3692" t="s">
        <v>89</v>
      </c>
      <c r="I326" s="3692" t="s">
        <v>89</v>
      </c>
      <c r="J326" s="3694">
        <v>43860</v>
      </c>
      <c r="K326" s="3694" t="s">
        <v>3439</v>
      </c>
      <c r="L326" s="4574"/>
      <c r="M326" s="4575"/>
      <c r="N326" s="4574"/>
      <c r="O326" s="3694"/>
      <c r="P326" s="3696"/>
      <c r="Q326" s="3697"/>
      <c r="R326" s="3698"/>
      <c r="S326" s="3698"/>
      <c r="T326" s="3698"/>
      <c r="U326" s="3794">
        <v>45627</v>
      </c>
      <c r="V326" s="3699" t="s">
        <v>3440</v>
      </c>
      <c r="W326" s="3700" t="str">
        <f t="shared" si="13"/>
        <v>Yes</v>
      </c>
      <c r="X326" s="3701" t="s">
        <v>93</v>
      </c>
      <c r="Y326" s="3720" t="s">
        <v>94</v>
      </c>
      <c r="Z326" s="3688"/>
      <c r="AA326" s="3702" t="s">
        <v>3441</v>
      </c>
      <c r="AB326" s="3657" t="s">
        <v>3442</v>
      </c>
      <c r="AC326" s="3703"/>
      <c r="AD326" s="3704">
        <v>45717</v>
      </c>
      <c r="AE326" s="4145" t="s">
        <v>725</v>
      </c>
      <c r="AF326" s="3705" t="s">
        <v>1415</v>
      </c>
      <c r="AG326" s="3706">
        <v>46204</v>
      </c>
      <c r="AH326" s="3706"/>
      <c r="AI326" s="3706"/>
      <c r="AJ326" s="3713"/>
      <c r="AK326" s="3707"/>
      <c r="AL326" s="3709"/>
      <c r="AM326" s="3705"/>
      <c r="AN326" s="3706"/>
      <c r="AO326" s="3706"/>
      <c r="AP326" s="3706"/>
      <c r="AQ326" s="3695"/>
      <c r="AR326" s="3708"/>
      <c r="AS326" s="3709"/>
      <c r="AT326" s="3692"/>
      <c r="AU326" s="3709"/>
      <c r="AV326" s="3709"/>
      <c r="AW326" s="3709"/>
      <c r="AX326" s="3692"/>
      <c r="AY326" s="3710"/>
      <c r="AZ326" s="3709"/>
      <c r="BA326" s="3692"/>
      <c r="BB326" s="3709"/>
      <c r="BC326" s="3709"/>
      <c r="BD326" s="3709"/>
      <c r="BE326" s="3692"/>
      <c r="BF326" s="3692"/>
      <c r="BG326" s="4089" t="s">
        <v>1652</v>
      </c>
      <c r="BH326" s="3706">
        <v>46478</v>
      </c>
      <c r="BI326" s="3711"/>
      <c r="BJ326" s="4089" t="s">
        <v>573</v>
      </c>
      <c r="BK326" s="3706">
        <v>46661</v>
      </c>
      <c r="BL326" s="3711"/>
      <c r="BM326" s="4089" t="s">
        <v>1078</v>
      </c>
      <c r="BN326" s="3706">
        <v>47119</v>
      </c>
      <c r="BO326" s="3711"/>
      <c r="BP326" s="3719" t="s">
        <v>3443</v>
      </c>
      <c r="BQ326" s="4182" t="s">
        <v>355</v>
      </c>
      <c r="BR326" s="3688" t="s">
        <v>3444</v>
      </c>
      <c r="BS326" s="4570"/>
      <c r="BT326" s="3716">
        <v>45320</v>
      </c>
      <c r="BU326" s="3716">
        <v>45763</v>
      </c>
      <c r="BV326" s="3695" t="s">
        <v>116</v>
      </c>
      <c r="BW326" s="3716">
        <v>45685</v>
      </c>
      <c r="BX326" s="3716">
        <v>45763</v>
      </c>
      <c r="BY326" s="3695" t="s">
        <v>116</v>
      </c>
      <c r="BZ326" s="3716">
        <v>45763</v>
      </c>
      <c r="CA326" s="3716" t="s">
        <v>104</v>
      </c>
      <c r="CB326" s="1409"/>
      <c r="CC326" s="540"/>
      <c r="CD326" s="12"/>
      <c r="CE326" s="12"/>
      <c r="CF326" s="12"/>
      <c r="CG326" s="18"/>
    </row>
    <row r="327" spans="1:85" ht="45" customHeight="1" x14ac:dyDescent="0.2">
      <c r="A327" s="2150" t="s">
        <v>3445</v>
      </c>
      <c r="B327" s="3306"/>
      <c r="C327" s="2151" t="s">
        <v>3446</v>
      </c>
      <c r="D327" s="2152" t="s">
        <v>3447</v>
      </c>
      <c r="E327" s="7162">
        <v>2160</v>
      </c>
      <c r="F327" s="2155">
        <v>2019</v>
      </c>
      <c r="G327" s="2155">
        <v>2038</v>
      </c>
      <c r="H327" s="2154" t="s">
        <v>89</v>
      </c>
      <c r="I327" s="2181" t="s">
        <v>89</v>
      </c>
      <c r="J327" s="2157">
        <v>40940</v>
      </c>
      <c r="K327" s="2157"/>
      <c r="L327" s="2157" t="s">
        <v>90</v>
      </c>
      <c r="M327" s="2182" t="s">
        <v>3448</v>
      </c>
      <c r="N327" s="2157" t="s">
        <v>583</v>
      </c>
      <c r="O327" s="2157"/>
      <c r="P327" s="2156">
        <v>45511</v>
      </c>
      <c r="Q327" s="2158">
        <v>45636</v>
      </c>
      <c r="R327" s="2159"/>
      <c r="S327" s="2159"/>
      <c r="T327" s="2159"/>
      <c r="U327" s="3799"/>
      <c r="V327" s="2161"/>
      <c r="W327" s="2162" t="str">
        <f t="shared" si="13"/>
        <v>Yes</v>
      </c>
      <c r="X327" s="2163" t="s">
        <v>93</v>
      </c>
      <c r="Y327" s="2151" t="s">
        <v>94</v>
      </c>
      <c r="Z327" s="5123"/>
      <c r="AA327" s="2508" t="s">
        <v>3449</v>
      </c>
      <c r="AB327" s="4260" t="s">
        <v>3450</v>
      </c>
      <c r="AC327" s="2925"/>
      <c r="AD327" s="2694">
        <v>45689</v>
      </c>
      <c r="AE327" s="3535">
        <v>43252</v>
      </c>
      <c r="AF327" s="2167" t="s">
        <v>3451</v>
      </c>
      <c r="AG327" s="2168">
        <v>43252</v>
      </c>
      <c r="AH327" s="2168">
        <v>43255</v>
      </c>
      <c r="AI327" s="2168">
        <v>43311</v>
      </c>
      <c r="AJ327" s="3011" t="s">
        <v>3452</v>
      </c>
      <c r="AK327" s="2169" t="s">
        <v>3453</v>
      </c>
      <c r="AL327" s="7117" t="s">
        <v>1166</v>
      </c>
      <c r="AM327" s="7214" t="s">
        <v>3454</v>
      </c>
      <c r="AN327" s="2168">
        <v>44470</v>
      </c>
      <c r="AO327" s="2168">
        <v>44634</v>
      </c>
      <c r="AP327" s="2168">
        <v>44690</v>
      </c>
      <c r="AQ327" s="2155" t="s">
        <v>3455</v>
      </c>
      <c r="AR327" s="2170"/>
      <c r="AS327" s="2171">
        <v>44774</v>
      </c>
      <c r="AT327" s="2154" t="s">
        <v>3456</v>
      </c>
      <c r="AU327" s="2171">
        <v>44805</v>
      </c>
      <c r="AV327" s="2171">
        <v>44774</v>
      </c>
      <c r="AW327" s="2171">
        <v>44805</v>
      </c>
      <c r="AX327" s="5298" t="s">
        <v>3457</v>
      </c>
      <c r="AY327" s="2172"/>
      <c r="AZ327" s="2171"/>
      <c r="BA327" s="2154"/>
      <c r="BB327" s="2171"/>
      <c r="BC327" s="2171"/>
      <c r="BD327" s="2171"/>
      <c r="BE327" s="2154"/>
      <c r="BF327" s="2154"/>
      <c r="BG327" s="4159" t="s">
        <v>97</v>
      </c>
      <c r="BH327" s="2168">
        <v>45474</v>
      </c>
      <c r="BI327" s="2168">
        <v>45511</v>
      </c>
      <c r="BJ327" s="4159" t="s">
        <v>2098</v>
      </c>
      <c r="BK327" s="2168">
        <v>45658</v>
      </c>
      <c r="BL327" s="2184">
        <v>45636</v>
      </c>
      <c r="BM327" s="4159" t="s">
        <v>434</v>
      </c>
      <c r="BN327" s="2168">
        <v>45931</v>
      </c>
      <c r="BO327" s="2184"/>
      <c r="BP327" s="2198" t="s">
        <v>4397</v>
      </c>
      <c r="BQ327" s="2198" t="s">
        <v>4398</v>
      </c>
      <c r="BR327" s="3593"/>
      <c r="BS327" s="4932"/>
      <c r="BT327" s="2177">
        <v>45932</v>
      </c>
      <c r="BU327" s="2177">
        <v>45762</v>
      </c>
      <c r="BV327" s="2155" t="s">
        <v>116</v>
      </c>
      <c r="BW327" s="2177">
        <v>45932</v>
      </c>
      <c r="BX327" s="2177">
        <v>45391</v>
      </c>
      <c r="BY327" s="2155" t="s">
        <v>116</v>
      </c>
      <c r="BZ327" s="2177">
        <v>45440</v>
      </c>
      <c r="CA327" s="2177" t="s">
        <v>2405</v>
      </c>
      <c r="CB327" s="1409"/>
      <c r="CC327" s="540" t="s">
        <v>105</v>
      </c>
      <c r="CD327" s="12"/>
      <c r="CE327" s="12"/>
      <c r="CF327" s="12"/>
      <c r="CG327" s="18" t="s">
        <v>93</v>
      </c>
    </row>
    <row r="328" spans="1:85" ht="45" customHeight="1" thickBot="1" x14ac:dyDescent="0.25">
      <c r="A328" s="3645" t="s">
        <v>3459</v>
      </c>
      <c r="B328" s="3645" t="s">
        <v>3459</v>
      </c>
      <c r="C328" s="3646" t="s">
        <v>3460</v>
      </c>
      <c r="D328" s="3646" t="s">
        <v>3461</v>
      </c>
      <c r="E328" s="3864"/>
      <c r="F328" s="3662">
        <v>2026</v>
      </c>
      <c r="G328" s="3662">
        <v>2043</v>
      </c>
      <c r="H328" s="3647" t="s">
        <v>89</v>
      </c>
      <c r="I328" s="3662" t="s">
        <v>89</v>
      </c>
      <c r="J328" s="3650">
        <v>40940</v>
      </c>
      <c r="K328" s="3649"/>
      <c r="L328" s="3677"/>
      <c r="M328" s="3846"/>
      <c r="N328" s="3677"/>
      <c r="O328" s="3677"/>
      <c r="P328" s="3650"/>
      <c r="Q328" s="3678"/>
      <c r="R328" s="3652"/>
      <c r="S328" s="3679"/>
      <c r="T328" s="3679"/>
      <c r="U328" s="3798"/>
      <c r="V328" s="3680"/>
      <c r="W328" s="3865"/>
      <c r="X328" s="3655"/>
      <c r="Y328" s="3646"/>
      <c r="Z328" s="4288"/>
      <c r="AA328" s="4257" t="s">
        <v>3449</v>
      </c>
      <c r="AB328" s="4257" t="s">
        <v>3462</v>
      </c>
      <c r="AC328" s="3681"/>
      <c r="AD328" s="3685">
        <v>45689</v>
      </c>
      <c r="AE328" s="4254" t="s">
        <v>3463</v>
      </c>
      <c r="AF328" s="4258" t="s">
        <v>3464</v>
      </c>
      <c r="AG328" s="3658">
        <v>46113</v>
      </c>
      <c r="AH328" s="3658"/>
      <c r="AI328" s="3658"/>
      <c r="AJ328" s="3682"/>
      <c r="AK328" s="3683"/>
      <c r="AL328" s="3658"/>
      <c r="AM328" s="3659"/>
      <c r="AN328" s="3658"/>
      <c r="AO328" s="3658"/>
      <c r="AP328" s="3658"/>
      <c r="AQ328" s="3650"/>
      <c r="AR328" s="5261"/>
      <c r="AS328" s="5272"/>
      <c r="AT328" s="3649"/>
      <c r="AU328" s="3664"/>
      <c r="AV328" s="3665"/>
      <c r="AW328" s="3665"/>
      <c r="AX328" s="3649"/>
      <c r="AY328" s="3652"/>
      <c r="AZ328" s="3664"/>
      <c r="BA328" s="3652"/>
      <c r="BB328" s="3664"/>
      <c r="BC328" s="3665"/>
      <c r="BD328" s="3665"/>
      <c r="BE328" s="3649"/>
      <c r="BF328" s="3649"/>
      <c r="BG328" s="4251" t="s">
        <v>573</v>
      </c>
      <c r="BH328" s="3658">
        <v>46661</v>
      </c>
      <c r="BI328" s="3658"/>
      <c r="BJ328" s="4251" t="s">
        <v>276</v>
      </c>
      <c r="BK328" s="3658">
        <v>46753</v>
      </c>
      <c r="BL328" s="3668"/>
      <c r="BM328" s="4251" t="s">
        <v>1077</v>
      </c>
      <c r="BN328" s="3669">
        <v>47027</v>
      </c>
      <c r="BO328" s="3668"/>
      <c r="BP328" s="4583" t="s">
        <v>3465</v>
      </c>
      <c r="BQ328" s="4259" t="s">
        <v>132</v>
      </c>
      <c r="BR328" s="3684"/>
      <c r="BS328" s="3684"/>
      <c r="BT328" s="3671"/>
      <c r="BU328" s="3671">
        <v>45762</v>
      </c>
      <c r="BV328" s="3650" t="s">
        <v>116</v>
      </c>
      <c r="BW328" s="3671"/>
      <c r="BX328" s="5443">
        <v>45762</v>
      </c>
      <c r="BY328" s="3671" t="s">
        <v>116</v>
      </c>
      <c r="BZ328" s="3950">
        <v>45762</v>
      </c>
      <c r="CA328" s="3671" t="s">
        <v>104</v>
      </c>
      <c r="CB328" s="1409"/>
      <c r="CC328" s="1178"/>
      <c r="CD328" s="1176"/>
      <c r="CE328" s="1176"/>
      <c r="CF328" s="1176"/>
      <c r="CG328" s="1175"/>
    </row>
    <row r="329" spans="1:85" ht="45" customHeight="1" thickTop="1" x14ac:dyDescent="0.2">
      <c r="A329" s="1412" t="s">
        <v>3466</v>
      </c>
      <c r="B329" s="3304"/>
      <c r="C329" s="1381" t="s">
        <v>3467</v>
      </c>
      <c r="D329" s="1380" t="s">
        <v>265</v>
      </c>
      <c r="E329" s="7352">
        <v>2341</v>
      </c>
      <c r="F329" s="1387">
        <v>2024</v>
      </c>
      <c r="G329" s="1387">
        <v>2042</v>
      </c>
      <c r="H329" s="1413" t="s">
        <v>89</v>
      </c>
      <c r="I329" s="1414" t="s">
        <v>89</v>
      </c>
      <c r="J329" s="1389">
        <v>43157</v>
      </c>
      <c r="K329" s="1389"/>
      <c r="L329" s="1389"/>
      <c r="M329" s="2002"/>
      <c r="N329" s="1389"/>
      <c r="O329" s="1389"/>
      <c r="P329" s="1388"/>
      <c r="Q329" s="1415"/>
      <c r="R329" s="1416"/>
      <c r="S329" s="1416"/>
      <c r="T329" s="1416"/>
      <c r="U329" s="3792"/>
      <c r="V329" s="1417"/>
      <c r="W329" s="1391" t="str">
        <f t="shared" ref="W329:W355" si="14">IF(OR(X329="Yes", Y329="Web-page timetable", Z329="YES"), "Yes")</f>
        <v>Yes</v>
      </c>
      <c r="X329" s="1634" t="s">
        <v>93</v>
      </c>
      <c r="Y329" s="1052" t="s">
        <v>94</v>
      </c>
      <c r="Z329" s="2729"/>
      <c r="AA329" s="2761" t="s">
        <v>3468</v>
      </c>
      <c r="AB329" s="2761" t="s">
        <v>4399</v>
      </c>
      <c r="AC329" s="2926"/>
      <c r="AD329" s="1418">
        <v>45717</v>
      </c>
      <c r="AE329" s="1570">
        <v>45474</v>
      </c>
      <c r="AF329" s="1419" t="s">
        <v>2572</v>
      </c>
      <c r="AG329" s="1396">
        <v>45474</v>
      </c>
      <c r="AH329" s="1397">
        <v>45498</v>
      </c>
      <c r="AI329" s="1397">
        <v>45561</v>
      </c>
      <c r="AJ329" s="132" t="s">
        <v>3470</v>
      </c>
      <c r="AK329" s="1399"/>
      <c r="AL329" s="7368"/>
      <c r="AM329" s="7372"/>
      <c r="AN329" s="1396"/>
      <c r="AO329" s="1397"/>
      <c r="AP329" s="1397"/>
      <c r="AQ329" s="1398"/>
      <c r="AR329" s="1400"/>
      <c r="AS329" s="1420"/>
      <c r="AT329" s="1421"/>
      <c r="AU329" s="1422"/>
      <c r="AV329" s="1423"/>
      <c r="AW329" s="1423"/>
      <c r="AX329" s="1424"/>
      <c r="AY329" s="1425"/>
      <c r="AZ329" s="1420"/>
      <c r="BA329" s="1421"/>
      <c r="BB329" s="1422"/>
      <c r="BC329" s="1423"/>
      <c r="BD329" s="1423"/>
      <c r="BE329" s="1424"/>
      <c r="BF329" s="1424"/>
      <c r="BG329" s="4085">
        <v>46054</v>
      </c>
      <c r="BH329" s="1396">
        <v>46054</v>
      </c>
      <c r="BI329" s="1408"/>
      <c r="BJ329" s="4085" t="s">
        <v>2803</v>
      </c>
      <c r="BK329" s="1396">
        <v>46143</v>
      </c>
      <c r="BL329" s="1408"/>
      <c r="BM329" s="4175" t="s">
        <v>175</v>
      </c>
      <c r="BN329" s="1444">
        <v>46235</v>
      </c>
      <c r="BO329" s="1408"/>
      <c r="BP329" s="540" t="s">
        <v>4400</v>
      </c>
      <c r="BQ329" s="627" t="s">
        <v>4401</v>
      </c>
      <c r="BR329" s="540"/>
      <c r="BS329" s="540"/>
      <c r="BT329" s="1409">
        <v>45665</v>
      </c>
      <c r="BU329" s="1409">
        <v>45762</v>
      </c>
      <c r="BV329" s="1410" t="s">
        <v>116</v>
      </c>
      <c r="BW329" s="1409">
        <v>44271</v>
      </c>
      <c r="BX329" s="1409">
        <v>45936</v>
      </c>
      <c r="BY329" s="1410" t="s">
        <v>116</v>
      </c>
      <c r="BZ329" s="1409">
        <v>45936</v>
      </c>
      <c r="CA329" s="1409" t="s">
        <v>178</v>
      </c>
      <c r="CB329" s="1409"/>
      <c r="CC329" s="540" t="s">
        <v>105</v>
      </c>
      <c r="CD329" s="12"/>
      <c r="CE329" s="12"/>
      <c r="CF329" s="12"/>
      <c r="CG329" s="18"/>
    </row>
    <row r="330" spans="1:85" ht="45" customHeight="1" x14ac:dyDescent="0.2">
      <c r="A330" s="1581" t="s">
        <v>3471</v>
      </c>
      <c r="B330" s="3316"/>
      <c r="C330" s="1426" t="s">
        <v>3472</v>
      </c>
      <c r="D330" s="1713" t="s">
        <v>265</v>
      </c>
      <c r="E330" s="3748">
        <v>2257</v>
      </c>
      <c r="F330" s="1563">
        <v>2022</v>
      </c>
      <c r="G330" s="1563">
        <v>2040</v>
      </c>
      <c r="H330" s="2471" t="s">
        <v>89</v>
      </c>
      <c r="I330" s="1656" t="s">
        <v>89</v>
      </c>
      <c r="J330" s="1437">
        <v>42942</v>
      </c>
      <c r="K330" s="1437"/>
      <c r="L330" s="3694" t="s">
        <v>90</v>
      </c>
      <c r="M330" s="3866" t="s">
        <v>169</v>
      </c>
      <c r="N330" s="3694"/>
      <c r="O330" s="1437" t="s">
        <v>3473</v>
      </c>
      <c r="P330" s="1506">
        <v>44235</v>
      </c>
      <c r="Q330" s="1632"/>
      <c r="R330" s="1625"/>
      <c r="S330" s="1625"/>
      <c r="T330" s="1625"/>
      <c r="U330" s="3809"/>
      <c r="V330" s="3749"/>
      <c r="W330" s="3750" t="str">
        <f t="shared" si="14"/>
        <v>Yes</v>
      </c>
      <c r="X330" s="3751" t="s">
        <v>93</v>
      </c>
      <c r="Y330" s="1426" t="s">
        <v>94</v>
      </c>
      <c r="Z330" s="1426"/>
      <c r="AA330" s="3812" t="s">
        <v>3474</v>
      </c>
      <c r="AB330" s="4248" t="s">
        <v>4648</v>
      </c>
      <c r="AC330" s="3812"/>
      <c r="AD330" s="3589">
        <v>45627</v>
      </c>
      <c r="AE330" s="4132" t="s">
        <v>3476</v>
      </c>
      <c r="AF330" s="3754" t="s">
        <v>3477</v>
      </c>
      <c r="AG330" s="3755">
        <v>43252</v>
      </c>
      <c r="AH330" s="3755">
        <v>43217</v>
      </c>
      <c r="AI330" s="3755">
        <v>43259</v>
      </c>
      <c r="AJ330" s="3756" t="s">
        <v>3478</v>
      </c>
      <c r="AK330" s="3757" t="s">
        <v>3479</v>
      </c>
      <c r="AL330" s="4150">
        <v>44498</v>
      </c>
      <c r="AM330" s="3862" t="s">
        <v>3480</v>
      </c>
      <c r="AN330" s="3755">
        <v>44498</v>
      </c>
      <c r="AO330" s="3755">
        <v>44498</v>
      </c>
      <c r="AP330" s="3755">
        <v>44529</v>
      </c>
      <c r="AQ330" s="1563" t="s">
        <v>3481</v>
      </c>
      <c r="AR330" s="3758"/>
      <c r="AS330" s="3759" t="s">
        <v>4649</v>
      </c>
      <c r="AT330" s="2471" t="s">
        <v>3482</v>
      </c>
      <c r="AU330" s="3759">
        <v>45931</v>
      </c>
      <c r="AV330" s="3759"/>
      <c r="AW330" s="3759"/>
      <c r="AX330" s="2471"/>
      <c r="AY330" s="3760"/>
      <c r="AZ330" s="3759"/>
      <c r="BA330" s="2471"/>
      <c r="BB330" s="3759"/>
      <c r="BC330" s="3759"/>
      <c r="BD330" s="3759"/>
      <c r="BE330" s="2471"/>
      <c r="BF330" s="2471"/>
      <c r="BG330" s="4160" t="s">
        <v>4650</v>
      </c>
      <c r="BH330" s="3755">
        <v>46113</v>
      </c>
      <c r="BI330" s="3590"/>
      <c r="BJ330" s="4160" t="s">
        <v>4651</v>
      </c>
      <c r="BK330" s="3755">
        <v>46235</v>
      </c>
      <c r="BL330" s="3590"/>
      <c r="BM330" s="4160" t="s">
        <v>4652</v>
      </c>
      <c r="BN330" s="3755">
        <v>46600</v>
      </c>
      <c r="BO330" s="3590"/>
      <c r="BP330" s="1426" t="s">
        <v>4653</v>
      </c>
      <c r="BQ330" s="3913" t="s">
        <v>2258</v>
      </c>
      <c r="BR330" s="1426" t="s">
        <v>3487</v>
      </c>
      <c r="BS330" s="3688"/>
      <c r="BT330" s="3592">
        <v>45635</v>
      </c>
      <c r="BU330" s="3592">
        <v>45762</v>
      </c>
      <c r="BV330" s="1563" t="s">
        <v>116</v>
      </c>
      <c r="BW330" s="3592">
        <v>45635</v>
      </c>
      <c r="BX330" s="3592">
        <v>45762</v>
      </c>
      <c r="BY330" s="1563" t="s">
        <v>116</v>
      </c>
      <c r="BZ330" s="3592">
        <v>45762</v>
      </c>
      <c r="CA330" s="3592" t="s">
        <v>262</v>
      </c>
      <c r="CB330" s="2540"/>
      <c r="CC330" s="2542" t="s">
        <v>3488</v>
      </c>
      <c r="CD330" s="12"/>
      <c r="CE330" s="12"/>
      <c r="CF330" s="12"/>
      <c r="CG330" s="18"/>
    </row>
    <row r="331" spans="1:85" ht="48.75" customHeight="1" x14ac:dyDescent="0.2">
      <c r="A331" s="1412" t="s">
        <v>3489</v>
      </c>
      <c r="B331" s="3304"/>
      <c r="C331" s="1426" t="s">
        <v>3490</v>
      </c>
      <c r="D331" s="1380" t="s">
        <v>4654</v>
      </c>
      <c r="E331" s="7352">
        <v>2298</v>
      </c>
      <c r="F331" s="1714">
        <v>2016</v>
      </c>
      <c r="G331" s="1714">
        <v>2036</v>
      </c>
      <c r="H331" s="1413" t="s">
        <v>89</v>
      </c>
      <c r="I331" s="1414" t="s">
        <v>89</v>
      </c>
      <c r="J331" s="1389">
        <v>42089</v>
      </c>
      <c r="K331" s="1389"/>
      <c r="L331" s="1389" t="s">
        <v>90</v>
      </c>
      <c r="M331" s="2002" t="s">
        <v>515</v>
      </c>
      <c r="N331" s="1389"/>
      <c r="O331" s="1389"/>
      <c r="P331" s="1506"/>
      <c r="Q331" s="1415"/>
      <c r="R331" s="1416"/>
      <c r="S331" s="1416"/>
      <c r="T331" s="1416"/>
      <c r="U331" s="3792"/>
      <c r="V331" s="1417"/>
      <c r="W331" s="1391" t="str">
        <f t="shared" si="14"/>
        <v>Yes</v>
      </c>
      <c r="X331" s="1392" t="s">
        <v>93</v>
      </c>
      <c r="Y331" s="108" t="s">
        <v>94</v>
      </c>
      <c r="Z331" s="108"/>
      <c r="AA331" s="2761" t="s">
        <v>4655</v>
      </c>
      <c r="AB331" s="2761" t="s">
        <v>4656</v>
      </c>
      <c r="AC331" s="2967"/>
      <c r="AD331" s="1418">
        <v>45717</v>
      </c>
      <c r="AE331" s="1570" t="s">
        <v>3494</v>
      </c>
      <c r="AF331" s="1419" t="s">
        <v>3495</v>
      </c>
      <c r="AG331" s="1396">
        <v>45839</v>
      </c>
      <c r="AH331" s="1397"/>
      <c r="AI331" s="1397"/>
      <c r="AJ331" s="3008"/>
      <c r="AK331" s="1399"/>
      <c r="AL331" s="7368"/>
      <c r="AM331" s="7372"/>
      <c r="AN331" s="1396"/>
      <c r="AO331" s="1397"/>
      <c r="AP331" s="1397"/>
      <c r="AQ331" s="1398"/>
      <c r="AR331" s="1400"/>
      <c r="AS331" s="1420"/>
      <c r="AT331" s="1421"/>
      <c r="AU331" s="1422"/>
      <c r="AV331" s="1423"/>
      <c r="AW331" s="1423"/>
      <c r="AX331" s="1424"/>
      <c r="AY331" s="1425"/>
      <c r="AZ331" s="1420"/>
      <c r="BA331" s="1421"/>
      <c r="BB331" s="1422"/>
      <c r="BC331" s="1423"/>
      <c r="BD331" s="1423"/>
      <c r="BE331" s="1424"/>
      <c r="BF331" s="1424"/>
      <c r="BG331" s="4085" t="s">
        <v>4402</v>
      </c>
      <c r="BH331" s="1396">
        <v>46113</v>
      </c>
      <c r="BI331" s="1438"/>
      <c r="BJ331" s="4085" t="s">
        <v>4403</v>
      </c>
      <c r="BK331" s="1396">
        <v>46296</v>
      </c>
      <c r="BL331" s="1408"/>
      <c r="BM331" s="4085" t="s">
        <v>4404</v>
      </c>
      <c r="BN331" s="1396">
        <v>46722</v>
      </c>
      <c r="BO331" s="1408"/>
      <c r="BP331" s="4249" t="s">
        <v>4405</v>
      </c>
      <c r="BQ331" s="627" t="s">
        <v>355</v>
      </c>
      <c r="BR331" s="540"/>
      <c r="BS331" s="540"/>
      <c r="BT331" s="1409">
        <v>45589</v>
      </c>
      <c r="BU331" s="1409">
        <v>45762</v>
      </c>
      <c r="BV331" s="1410" t="s">
        <v>116</v>
      </c>
      <c r="BW331" s="1409"/>
      <c r="BX331" s="1409">
        <v>45762</v>
      </c>
      <c r="BY331" s="1410" t="s">
        <v>116</v>
      </c>
      <c r="BZ331" s="1409">
        <v>45762</v>
      </c>
      <c r="CA331" s="1409" t="s">
        <v>4657</v>
      </c>
      <c r="CB331" s="1409"/>
      <c r="CC331" s="542" t="s">
        <v>3499</v>
      </c>
      <c r="CD331" s="12"/>
      <c r="CE331" s="12" t="s">
        <v>106</v>
      </c>
      <c r="CF331" s="12" t="s">
        <v>3500</v>
      </c>
      <c r="CG331" s="18"/>
    </row>
    <row r="332" spans="1:85" ht="45" customHeight="1" x14ac:dyDescent="0.2">
      <c r="A332" s="2121" t="s">
        <v>3513</v>
      </c>
      <c r="B332" s="3308"/>
      <c r="C332" s="2120" t="s">
        <v>3502</v>
      </c>
      <c r="D332" s="2122" t="s">
        <v>421</v>
      </c>
      <c r="E332" s="2318">
        <v>2175</v>
      </c>
      <c r="F332" s="2141">
        <v>2022</v>
      </c>
      <c r="G332" s="2141">
        <v>2039</v>
      </c>
      <c r="H332" s="2139" t="s">
        <v>89</v>
      </c>
      <c r="I332" s="2141" t="s">
        <v>194</v>
      </c>
      <c r="J332" s="2127">
        <v>45372</v>
      </c>
      <c r="K332" s="2129" t="s">
        <v>121</v>
      </c>
      <c r="L332" s="2681"/>
      <c r="M332" s="3357"/>
      <c r="N332" s="2681"/>
      <c r="O332" s="2129"/>
      <c r="P332" s="2129">
        <v>44417</v>
      </c>
      <c r="Q332" s="2130">
        <v>44606</v>
      </c>
      <c r="R332" s="2131">
        <v>45336</v>
      </c>
      <c r="S332" s="2131"/>
      <c r="T332" s="2131"/>
      <c r="U332" s="3796"/>
      <c r="V332" s="2133"/>
      <c r="W332" s="2134" t="str">
        <f t="shared" si="14"/>
        <v>Yes</v>
      </c>
      <c r="X332" s="2135" t="s">
        <v>93</v>
      </c>
      <c r="Y332" s="2120" t="s">
        <v>267</v>
      </c>
      <c r="Z332" s="2120"/>
      <c r="AA332" s="3004" t="s">
        <v>422</v>
      </c>
      <c r="AB332" s="3004"/>
      <c r="AC332" s="2923"/>
      <c r="AD332" s="3273">
        <v>45108</v>
      </c>
      <c r="AE332" s="2485"/>
      <c r="AF332" s="2139"/>
      <c r="AG332" s="2140"/>
      <c r="AH332" s="2140"/>
      <c r="AI332" s="2140"/>
      <c r="AJ332" s="3010"/>
      <c r="AK332" s="2142"/>
      <c r="AL332" s="2145"/>
      <c r="AM332" s="2139"/>
      <c r="AN332" s="2140"/>
      <c r="AO332" s="2140"/>
      <c r="AP332" s="2140"/>
      <c r="AQ332" s="2141"/>
      <c r="AR332" s="2144"/>
      <c r="AS332" s="2145"/>
      <c r="AT332" s="2125"/>
      <c r="AU332" s="2145"/>
      <c r="AV332" s="2145"/>
      <c r="AW332" s="2145"/>
      <c r="AX332" s="2125"/>
      <c r="AY332" s="2146"/>
      <c r="AZ332" s="2145"/>
      <c r="BA332" s="2125"/>
      <c r="BB332" s="2145"/>
      <c r="BC332" s="2145"/>
      <c r="BD332" s="2145"/>
      <c r="BE332" s="2125"/>
      <c r="BF332" s="2125"/>
      <c r="BG332" s="4161"/>
      <c r="BH332" s="2140"/>
      <c r="BI332" s="2148">
        <v>44417</v>
      </c>
      <c r="BJ332" s="4161" t="s">
        <v>424</v>
      </c>
      <c r="BK332" s="2140">
        <v>44562</v>
      </c>
      <c r="BL332" s="2148">
        <v>44606</v>
      </c>
      <c r="BM332" s="4161"/>
      <c r="BN332" s="2140"/>
      <c r="BO332" s="2148">
        <v>45372</v>
      </c>
      <c r="BP332" s="2120" t="s">
        <v>425</v>
      </c>
      <c r="BQ332" s="4185"/>
      <c r="BR332" s="2120"/>
      <c r="BS332" s="2120" t="s">
        <v>2655</v>
      </c>
      <c r="BT332" s="2149"/>
      <c r="BU332" s="2149"/>
      <c r="BV332" s="2141"/>
      <c r="BW332" s="2149"/>
      <c r="BX332" s="2149">
        <v>44440</v>
      </c>
      <c r="BY332" s="2149" t="s">
        <v>116</v>
      </c>
      <c r="BZ332" s="2149">
        <v>45279</v>
      </c>
      <c r="CA332" s="2149" t="s">
        <v>427</v>
      </c>
      <c r="CB332" s="2682"/>
      <c r="CC332" s="2678" t="s">
        <v>428</v>
      </c>
      <c r="CD332" s="12"/>
      <c r="CE332" s="12"/>
      <c r="CF332" s="12"/>
      <c r="CG332" s="18"/>
    </row>
    <row r="333" spans="1:85" ht="45" customHeight="1" x14ac:dyDescent="0.2">
      <c r="A333" s="1412" t="s">
        <v>3514</v>
      </c>
      <c r="B333" s="3304"/>
      <c r="C333" s="1381" t="s">
        <v>3515</v>
      </c>
      <c r="D333" s="1380" t="s">
        <v>3516</v>
      </c>
      <c r="E333" s="7352">
        <v>2318</v>
      </c>
      <c r="F333" s="1387">
        <v>2022</v>
      </c>
      <c r="G333" s="1387">
        <v>2043</v>
      </c>
      <c r="H333" s="1413" t="s">
        <v>89</v>
      </c>
      <c r="I333" s="1414" t="s">
        <v>89</v>
      </c>
      <c r="J333" s="1389">
        <v>42423</v>
      </c>
      <c r="K333" s="1389"/>
      <c r="L333" s="1389" t="s">
        <v>90</v>
      </c>
      <c r="M333" s="2002"/>
      <c r="N333" s="1389"/>
      <c r="O333" s="1389"/>
      <c r="P333" s="1388"/>
      <c r="Q333" s="1415"/>
      <c r="R333" s="1416"/>
      <c r="S333" s="1416"/>
      <c r="T333" s="1416"/>
      <c r="U333" s="3792">
        <v>43891</v>
      </c>
      <c r="V333" s="1434" t="s">
        <v>3517</v>
      </c>
      <c r="W333" s="1391" t="str">
        <f t="shared" si="14"/>
        <v>Yes</v>
      </c>
      <c r="X333" s="1392" t="s">
        <v>93</v>
      </c>
      <c r="Y333" s="108" t="s">
        <v>94</v>
      </c>
      <c r="Z333" s="108"/>
      <c r="AA333" s="2761" t="s">
        <v>3518</v>
      </c>
      <c r="AB333" s="2761" t="s">
        <v>3519</v>
      </c>
      <c r="AC333" s="3272"/>
      <c r="AD333" s="1418">
        <v>45689</v>
      </c>
      <c r="AE333" s="1570">
        <v>44805</v>
      </c>
      <c r="AF333" s="1419" t="s">
        <v>364</v>
      </c>
      <c r="AG333" s="1396">
        <v>44805</v>
      </c>
      <c r="AH333" s="1397">
        <v>44805</v>
      </c>
      <c r="AI333" s="1397">
        <v>44879</v>
      </c>
      <c r="AJ333" s="3008" t="s">
        <v>3520</v>
      </c>
      <c r="AK333" s="1399"/>
      <c r="AL333" s="7368"/>
      <c r="AM333" s="7372"/>
      <c r="AN333" s="1396"/>
      <c r="AO333" s="1397"/>
      <c r="AP333" s="1397"/>
      <c r="AQ333" s="1398"/>
      <c r="AR333" s="1400"/>
      <c r="AS333" s="1420"/>
      <c r="AT333" s="1421"/>
      <c r="AU333" s="1422"/>
      <c r="AV333" s="1423"/>
      <c r="AW333" s="1423"/>
      <c r="AX333" s="1424"/>
      <c r="AY333" s="1425"/>
      <c r="AZ333" s="1420"/>
      <c r="BA333" s="1421"/>
      <c r="BB333" s="1422"/>
      <c r="BC333" s="1423"/>
      <c r="BD333" s="1423"/>
      <c r="BE333" s="1424"/>
      <c r="BF333" s="1424"/>
      <c r="BG333" s="4085" t="s">
        <v>3521</v>
      </c>
      <c r="BH333" s="1396">
        <v>46054</v>
      </c>
      <c r="BI333" s="1408"/>
      <c r="BJ333" s="4085" t="s">
        <v>3522</v>
      </c>
      <c r="BK333" s="1396">
        <v>46357</v>
      </c>
      <c r="BL333" s="1408"/>
      <c r="BM333" s="4085"/>
      <c r="BN333" s="1396"/>
      <c r="BO333" s="1408"/>
      <c r="BP333" s="540" t="s">
        <v>3523</v>
      </c>
      <c r="BQ333" s="627" t="s">
        <v>132</v>
      </c>
      <c r="BR333" s="540"/>
      <c r="BS333" s="540"/>
      <c r="BT333" s="1409">
        <v>45320</v>
      </c>
      <c r="BU333" s="1409">
        <v>45762</v>
      </c>
      <c r="BV333" s="1410" t="s">
        <v>116</v>
      </c>
      <c r="BW333" s="1409"/>
      <c r="BX333" s="1409">
        <v>45762</v>
      </c>
      <c r="BY333" s="1410" t="s">
        <v>116</v>
      </c>
      <c r="BZ333" s="1409">
        <v>45762</v>
      </c>
      <c r="CA333" s="1409" t="s">
        <v>3524</v>
      </c>
      <c r="CB333" s="1409"/>
      <c r="CC333" s="540" t="s">
        <v>105</v>
      </c>
      <c r="CD333" s="12"/>
      <c r="CE333" s="12"/>
      <c r="CF333" s="12"/>
      <c r="CG333" s="18"/>
    </row>
    <row r="334" spans="1:85" ht="45" customHeight="1" x14ac:dyDescent="0.2">
      <c r="A334" s="3096"/>
      <c r="B334" s="3324" t="s">
        <v>3535</v>
      </c>
      <c r="C334" s="3097" t="s">
        <v>3526</v>
      </c>
      <c r="D334" s="3098" t="s">
        <v>3536</v>
      </c>
      <c r="E334" s="3136">
        <v>1933</v>
      </c>
      <c r="F334" s="3099" t="s">
        <v>3537</v>
      </c>
      <c r="G334" s="3099" t="s">
        <v>3538</v>
      </c>
      <c r="H334" s="3100" t="s">
        <v>89</v>
      </c>
      <c r="I334" s="5031" t="s">
        <v>89</v>
      </c>
      <c r="J334" s="3229">
        <v>39736</v>
      </c>
      <c r="K334" s="3229"/>
      <c r="L334" s="3229"/>
      <c r="M334" s="3436"/>
      <c r="N334" s="3229"/>
      <c r="O334" s="3229"/>
      <c r="P334" s="3101">
        <v>43311</v>
      </c>
      <c r="Q334" s="3102">
        <v>43483</v>
      </c>
      <c r="R334" s="3103"/>
      <c r="S334" s="3103">
        <v>45336</v>
      </c>
      <c r="T334" s="3103"/>
      <c r="U334" s="3797"/>
      <c r="V334" s="3104"/>
      <c r="W334" s="3105" t="str">
        <f t="shared" si="14"/>
        <v>Yes</v>
      </c>
      <c r="X334" s="3106" t="s">
        <v>93</v>
      </c>
      <c r="Y334" s="3107" t="s">
        <v>94</v>
      </c>
      <c r="Z334" s="3107"/>
      <c r="AA334" s="3233" t="s">
        <v>3539</v>
      </c>
      <c r="AB334" s="3108" t="s">
        <v>3540</v>
      </c>
      <c r="AC334" s="3108"/>
      <c r="AD334" s="3109">
        <v>44713</v>
      </c>
      <c r="AE334" s="4215" t="s">
        <v>3541</v>
      </c>
      <c r="AF334" s="3110" t="s">
        <v>3542</v>
      </c>
      <c r="AG334" s="3111">
        <v>42309</v>
      </c>
      <c r="AH334" s="3111">
        <v>42278</v>
      </c>
      <c r="AI334" s="3111">
        <v>42339</v>
      </c>
      <c r="AJ334" s="3112"/>
      <c r="AK334" s="3113"/>
      <c r="AL334" s="3117" t="s">
        <v>3543</v>
      </c>
      <c r="AM334" s="3114" t="s">
        <v>3544</v>
      </c>
      <c r="AN334" s="3111">
        <v>42675</v>
      </c>
      <c r="AO334" s="3111">
        <v>42644</v>
      </c>
      <c r="AP334" s="3111">
        <v>42705</v>
      </c>
      <c r="AQ334" s="3115"/>
      <c r="AR334" s="3116"/>
      <c r="AS334" s="3117" t="s">
        <v>3545</v>
      </c>
      <c r="AT334" s="3100" t="s">
        <v>3546</v>
      </c>
      <c r="AU334" s="3117">
        <v>42917</v>
      </c>
      <c r="AV334" s="3117">
        <v>42917</v>
      </c>
      <c r="AW334" s="3117">
        <v>42979</v>
      </c>
      <c r="AX334" s="3100"/>
      <c r="AY334" s="3118"/>
      <c r="AZ334" s="3117"/>
      <c r="BA334" s="3100"/>
      <c r="BB334" s="3117"/>
      <c r="BC334" s="3117"/>
      <c r="BD334" s="3117"/>
      <c r="BE334" s="3100"/>
      <c r="BF334" s="3100"/>
      <c r="BG334" s="4174" t="s">
        <v>3547</v>
      </c>
      <c r="BH334" s="3111">
        <v>43313</v>
      </c>
      <c r="BI334" s="3119">
        <f>P334</f>
        <v>43311</v>
      </c>
      <c r="BJ334" s="4174" t="s">
        <v>3548</v>
      </c>
      <c r="BK334" s="3111">
        <v>43405</v>
      </c>
      <c r="BL334" s="3119">
        <f>Q334</f>
        <v>43483</v>
      </c>
      <c r="BM334" s="4174" t="s">
        <v>3549</v>
      </c>
      <c r="BN334" s="3111">
        <v>45231</v>
      </c>
      <c r="BO334" s="3119"/>
      <c r="BP334" s="3107" t="s">
        <v>3550</v>
      </c>
      <c r="BQ334" s="4194"/>
      <c r="BR334" s="3107" t="s">
        <v>3551</v>
      </c>
      <c r="BS334" s="3107"/>
      <c r="BT334" s="3120">
        <v>45170</v>
      </c>
      <c r="BU334" s="3120">
        <v>45160</v>
      </c>
      <c r="BV334" s="3115" t="s">
        <v>116</v>
      </c>
      <c r="BW334" s="3120"/>
      <c r="BX334" s="3120">
        <v>45160</v>
      </c>
      <c r="BY334" s="3115"/>
      <c r="BZ334" s="3120">
        <v>45071</v>
      </c>
      <c r="CA334" s="3120" t="s">
        <v>3552</v>
      </c>
      <c r="CB334" s="3120"/>
      <c r="CC334" s="3107" t="s">
        <v>3553</v>
      </c>
      <c r="CD334" s="12"/>
      <c r="CE334" s="12"/>
      <c r="CF334" s="12"/>
      <c r="CG334" s="18"/>
    </row>
    <row r="335" spans="1:85" ht="45" customHeight="1" x14ac:dyDescent="0.2">
      <c r="A335" s="3644" t="s">
        <v>3525</v>
      </c>
      <c r="B335" s="4595"/>
      <c r="C335" s="3646" t="s">
        <v>3526</v>
      </c>
      <c r="D335" s="3646" t="s">
        <v>3527</v>
      </c>
      <c r="E335" s="3662"/>
      <c r="F335" s="3662"/>
      <c r="G335" s="3662"/>
      <c r="H335" s="3647" t="s">
        <v>89</v>
      </c>
      <c r="I335" s="3662" t="s">
        <v>89</v>
      </c>
      <c r="J335" s="3650">
        <v>39736</v>
      </c>
      <c r="K335" s="3649"/>
      <c r="L335" s="3677"/>
      <c r="M335" s="3846"/>
      <c r="N335" s="3677"/>
      <c r="O335" s="3677"/>
      <c r="P335" s="3650"/>
      <c r="Q335" s="3678"/>
      <c r="R335" s="3652"/>
      <c r="S335" s="3679"/>
      <c r="T335" s="3679"/>
      <c r="U335" s="3798"/>
      <c r="V335" s="3680"/>
      <c r="W335" s="3654" t="str">
        <f t="shared" si="14"/>
        <v>Yes</v>
      </c>
      <c r="X335" s="3655" t="s">
        <v>93</v>
      </c>
      <c r="Y335" s="3646" t="s">
        <v>94</v>
      </c>
      <c r="Z335" s="3646"/>
      <c r="AA335" s="4255" t="s">
        <v>3528</v>
      </c>
      <c r="AB335" s="4257" t="s">
        <v>3529</v>
      </c>
      <c r="AC335" s="3681"/>
      <c r="AD335" s="3658">
        <v>45689</v>
      </c>
      <c r="AE335" s="4254" t="s">
        <v>3530</v>
      </c>
      <c r="AF335" s="4258" t="s">
        <v>3531</v>
      </c>
      <c r="AG335" s="3658">
        <v>46113</v>
      </c>
      <c r="AH335" s="3658"/>
      <c r="AI335" s="3658"/>
      <c r="AJ335" s="3682"/>
      <c r="AK335" s="3683"/>
      <c r="AL335" s="3658"/>
      <c r="AM335" s="3659"/>
      <c r="AN335" s="3658"/>
      <c r="AO335" s="3658"/>
      <c r="AP335" s="3658"/>
      <c r="AQ335" s="3650"/>
      <c r="AR335" s="5261"/>
      <c r="AS335" s="5272"/>
      <c r="AT335" s="3649"/>
      <c r="AU335" s="3664"/>
      <c r="AV335" s="3665"/>
      <c r="AW335" s="3665"/>
      <c r="AX335" s="3649"/>
      <c r="AY335" s="3652"/>
      <c r="AZ335" s="3664"/>
      <c r="BA335" s="3652"/>
      <c r="BB335" s="3664"/>
      <c r="BC335" s="3665"/>
      <c r="BD335" s="3665"/>
      <c r="BE335" s="3649"/>
      <c r="BF335" s="3649"/>
      <c r="BG335" s="4251" t="s">
        <v>3532</v>
      </c>
      <c r="BH335" s="3658">
        <v>46478</v>
      </c>
      <c r="BI335" s="3658"/>
      <c r="BJ335" s="4251" t="s">
        <v>3533</v>
      </c>
      <c r="BK335" s="3658">
        <v>46722</v>
      </c>
      <c r="BL335" s="3668"/>
      <c r="BM335" s="4251">
        <v>46935</v>
      </c>
      <c r="BN335" s="3669">
        <v>46935</v>
      </c>
      <c r="BO335" s="3668"/>
      <c r="BP335" s="3684" t="s">
        <v>3534</v>
      </c>
      <c r="BQ335" s="4256" t="s">
        <v>132</v>
      </c>
      <c r="BR335" s="3684"/>
      <c r="BS335" s="3684"/>
      <c r="BT335" s="3671"/>
      <c r="BU335" s="3671">
        <v>45762</v>
      </c>
      <c r="BV335" s="3650" t="s">
        <v>116</v>
      </c>
      <c r="BW335" s="3671">
        <v>45687</v>
      </c>
      <c r="BX335" s="3671">
        <v>45762</v>
      </c>
      <c r="BY335" s="3671" t="s">
        <v>116</v>
      </c>
      <c r="BZ335" s="3950">
        <v>45762</v>
      </c>
      <c r="CA335" s="3671" t="s">
        <v>104</v>
      </c>
      <c r="CB335" s="3588"/>
      <c r="CC335" s="1722"/>
      <c r="CD335" s="581"/>
      <c r="CE335" s="581"/>
      <c r="CF335" s="581"/>
      <c r="CG335" s="124"/>
    </row>
    <row r="336" spans="1:85" ht="45" customHeight="1" x14ac:dyDescent="0.2">
      <c r="A336" s="1688" t="s">
        <v>3554</v>
      </c>
      <c r="B336" s="3307"/>
      <c r="C336" s="2275" t="s">
        <v>3555</v>
      </c>
      <c r="D336" s="1689"/>
      <c r="E336" s="7113"/>
      <c r="F336" s="1665"/>
      <c r="G336" s="1665"/>
      <c r="H336" s="1680"/>
      <c r="I336" s="4322"/>
      <c r="J336" s="1668">
        <v>41163</v>
      </c>
      <c r="K336" s="1668"/>
      <c r="L336" s="1668"/>
      <c r="M336" s="2006"/>
      <c r="N336" s="1668"/>
      <c r="O336" s="1668"/>
      <c r="P336" s="1667"/>
      <c r="Q336" s="1705"/>
      <c r="R336" s="1669"/>
      <c r="S336" s="1669"/>
      <c r="T336" s="1669"/>
      <c r="U336" s="3793"/>
      <c r="V336" s="1671"/>
      <c r="W336" s="1695" t="str">
        <f t="shared" si="14"/>
        <v>Yes</v>
      </c>
      <c r="X336" s="1672" t="s">
        <v>93</v>
      </c>
      <c r="Y336" s="1376" t="s">
        <v>94</v>
      </c>
      <c r="Z336" s="1376"/>
      <c r="AA336" s="2950" t="s">
        <v>3100</v>
      </c>
      <c r="AB336" s="2950" t="s">
        <v>3101</v>
      </c>
      <c r="AC336" s="2312"/>
      <c r="AD336" s="1682">
        <v>43647</v>
      </c>
      <c r="AE336" s="4147" t="s">
        <v>3102</v>
      </c>
      <c r="AF336" s="1676"/>
      <c r="AG336" s="1674">
        <v>43770</v>
      </c>
      <c r="AH336" s="1674">
        <v>43831</v>
      </c>
      <c r="AI336" s="1674">
        <v>43891</v>
      </c>
      <c r="AJ336" s="3006" t="s">
        <v>3103</v>
      </c>
      <c r="AK336" s="1677"/>
      <c r="AL336" s="1679"/>
      <c r="AM336" s="1676"/>
      <c r="AN336" s="1674"/>
      <c r="AO336" s="1674"/>
      <c r="AP336" s="1674"/>
      <c r="AQ336" s="1666"/>
      <c r="AR336" s="1697"/>
      <c r="AS336" s="1679"/>
      <c r="AT336" s="1680"/>
      <c r="AU336" s="1679"/>
      <c r="AV336" s="1679"/>
      <c r="AW336" s="1679"/>
      <c r="AX336" s="1680"/>
      <c r="AY336" s="1698"/>
      <c r="AZ336" s="1679"/>
      <c r="BA336" s="1680"/>
      <c r="BB336" s="1679"/>
      <c r="BC336" s="1679"/>
      <c r="BD336" s="1679"/>
      <c r="BE336" s="1680"/>
      <c r="BF336" s="1680"/>
      <c r="BG336" s="4158" t="s">
        <v>3104</v>
      </c>
      <c r="BH336" s="1674">
        <v>43678</v>
      </c>
      <c r="BI336" s="1683"/>
      <c r="BJ336" s="4158" t="s">
        <v>3105</v>
      </c>
      <c r="BK336" s="1674">
        <v>44136</v>
      </c>
      <c r="BL336" s="1683"/>
      <c r="BM336" s="4158" t="s">
        <v>3106</v>
      </c>
      <c r="BN336" s="1674">
        <v>44501</v>
      </c>
      <c r="BO336" s="1683"/>
      <c r="BP336" s="1376" t="s">
        <v>3556</v>
      </c>
      <c r="BQ336" s="4184"/>
      <c r="BR336" s="1376"/>
      <c r="BS336" s="1376"/>
      <c r="BT336" s="1684">
        <v>43858</v>
      </c>
      <c r="BU336" s="1684"/>
      <c r="BV336" s="1666" t="s">
        <v>116</v>
      </c>
      <c r="BW336" s="1684"/>
      <c r="BX336" s="1684"/>
      <c r="BY336" s="1666"/>
      <c r="BZ336" s="1684"/>
      <c r="CA336" s="2319" t="s">
        <v>117</v>
      </c>
      <c r="CB336" s="1666"/>
      <c r="CC336" s="1376" t="s">
        <v>970</v>
      </c>
      <c r="CD336" s="12"/>
      <c r="CE336" s="12"/>
      <c r="CF336" s="12"/>
      <c r="CG336" s="18"/>
    </row>
    <row r="337" spans="1:85" ht="45" customHeight="1" x14ac:dyDescent="0.2">
      <c r="A337" s="2150" t="s">
        <v>3557</v>
      </c>
      <c r="B337" s="3306"/>
      <c r="C337" s="2151" t="s">
        <v>3558</v>
      </c>
      <c r="D337" s="2152" t="s">
        <v>3559</v>
      </c>
      <c r="E337" s="7162" t="s">
        <v>3560</v>
      </c>
      <c r="F337" s="2155">
        <v>2020</v>
      </c>
      <c r="G337" s="2155">
        <v>2040</v>
      </c>
      <c r="H337" s="2154" t="s">
        <v>89</v>
      </c>
      <c r="I337" s="2155" t="s">
        <v>89</v>
      </c>
      <c r="J337" s="2156">
        <v>41765</v>
      </c>
      <c r="K337" s="2156"/>
      <c r="L337" s="2156" t="s">
        <v>90</v>
      </c>
      <c r="M337" s="2200" t="s">
        <v>2350</v>
      </c>
      <c r="N337" s="2156"/>
      <c r="O337" s="2156"/>
      <c r="P337" s="2506">
        <v>44949</v>
      </c>
      <c r="Q337" s="3439">
        <v>45365</v>
      </c>
      <c r="R337" s="2159"/>
      <c r="S337" s="2159"/>
      <c r="T337" s="2159"/>
      <c r="U337" s="3799"/>
      <c r="V337" s="2161"/>
      <c r="W337" s="2162" t="str">
        <f t="shared" si="14"/>
        <v>Yes</v>
      </c>
      <c r="X337" s="2163" t="s">
        <v>93</v>
      </c>
      <c r="Y337" s="2151" t="s">
        <v>267</v>
      </c>
      <c r="Z337" s="2155"/>
      <c r="AA337" s="2924" t="s">
        <v>3561</v>
      </c>
      <c r="AB337" s="2924"/>
      <c r="AC337" s="2925"/>
      <c r="AD337" s="2165">
        <v>45689</v>
      </c>
      <c r="AE337" s="3535">
        <v>43221</v>
      </c>
      <c r="AF337" s="2167" t="s">
        <v>3562</v>
      </c>
      <c r="AG337" s="2168">
        <v>43282</v>
      </c>
      <c r="AH337" s="2168">
        <v>43241</v>
      </c>
      <c r="AI337" s="2168">
        <v>43297</v>
      </c>
      <c r="AJ337" s="3011" t="s">
        <v>3563</v>
      </c>
      <c r="AK337" s="2169" t="s">
        <v>3564</v>
      </c>
      <c r="AL337" s="7177">
        <v>43891</v>
      </c>
      <c r="AM337" s="7161" t="s">
        <v>3565</v>
      </c>
      <c r="AN337" s="2168">
        <v>43891</v>
      </c>
      <c r="AO337" s="2168">
        <v>43891</v>
      </c>
      <c r="AP337" s="2168">
        <v>44013</v>
      </c>
      <c r="AQ337" s="2188" t="s">
        <v>3566</v>
      </c>
      <c r="AR337" s="2170"/>
      <c r="AS337" s="2171">
        <v>44317</v>
      </c>
      <c r="AT337" s="2154" t="s">
        <v>3567</v>
      </c>
      <c r="AU337" s="2171">
        <v>44317</v>
      </c>
      <c r="AV337" s="2171">
        <v>44317</v>
      </c>
      <c r="AW337" s="2171"/>
      <c r="AX337" s="2154" t="s">
        <v>3568</v>
      </c>
      <c r="AY337" s="2172"/>
      <c r="AZ337" s="2171">
        <v>44501</v>
      </c>
      <c r="BA337" s="2154" t="s">
        <v>3569</v>
      </c>
      <c r="BB337" s="2171">
        <v>44501</v>
      </c>
      <c r="BC337" s="2171">
        <v>44501</v>
      </c>
      <c r="BD337" s="2171"/>
      <c r="BE337" s="2154"/>
      <c r="BF337" s="2154"/>
      <c r="BG337" s="4159">
        <v>44927</v>
      </c>
      <c r="BH337" s="2168">
        <v>44927</v>
      </c>
      <c r="BI337" s="2174" t="s">
        <v>3570</v>
      </c>
      <c r="BJ337" s="4159">
        <v>45352</v>
      </c>
      <c r="BK337" s="2168">
        <v>45352</v>
      </c>
      <c r="BL337" s="2184">
        <v>45365</v>
      </c>
      <c r="BM337" s="4159">
        <v>45839</v>
      </c>
      <c r="BN337" s="2168">
        <v>45839</v>
      </c>
      <c r="BO337" s="2184"/>
      <c r="BP337" s="2186" t="s">
        <v>4406</v>
      </c>
      <c r="BQ337" s="4188" t="s">
        <v>3571</v>
      </c>
      <c r="BR337" s="2301" t="s">
        <v>3572</v>
      </c>
      <c r="BS337" s="2186"/>
      <c r="BT337" s="2177">
        <v>45454</v>
      </c>
      <c r="BU337" s="2177">
        <v>45762</v>
      </c>
      <c r="BV337" s="2155" t="s">
        <v>116</v>
      </c>
      <c r="BW337" s="2177">
        <v>45576</v>
      </c>
      <c r="BX337" s="2177">
        <v>45762</v>
      </c>
      <c r="BY337" s="2155" t="s">
        <v>116</v>
      </c>
      <c r="BZ337" s="2177">
        <v>45762</v>
      </c>
      <c r="CA337" s="2185" t="s">
        <v>3573</v>
      </c>
      <c r="CB337" s="2185"/>
      <c r="CC337" s="2186" t="s">
        <v>3573</v>
      </c>
      <c r="CD337" s="12"/>
      <c r="CE337" s="12"/>
      <c r="CF337" s="12"/>
      <c r="CG337" s="18"/>
    </row>
    <row r="338" spans="1:85" s="1745" customFormat="1" ht="45" customHeight="1" x14ac:dyDescent="0.2">
      <c r="A338" s="2150" t="s">
        <v>3574</v>
      </c>
      <c r="B338" s="3306"/>
      <c r="C338" s="2151" t="s">
        <v>3575</v>
      </c>
      <c r="D338" s="2152" t="s">
        <v>3576</v>
      </c>
      <c r="E338" s="7116">
        <v>2171</v>
      </c>
      <c r="F338" s="2155">
        <v>2020</v>
      </c>
      <c r="G338" s="2155">
        <v>2040</v>
      </c>
      <c r="H338" s="2154" t="s">
        <v>89</v>
      </c>
      <c r="I338" s="2181" t="s">
        <v>89</v>
      </c>
      <c r="J338" s="2157">
        <v>43111</v>
      </c>
      <c r="K338" s="2157"/>
      <c r="L338" s="2157" t="s">
        <v>90</v>
      </c>
      <c r="M338" s="2182" t="s">
        <v>3577</v>
      </c>
      <c r="N338" s="2157"/>
      <c r="O338" s="2157"/>
      <c r="P338" s="2156">
        <v>45741</v>
      </c>
      <c r="Q338" s="2158">
        <v>45912</v>
      </c>
      <c r="R338" s="2159"/>
      <c r="S338" s="2159"/>
      <c r="T338" s="2159"/>
      <c r="U338" s="3799"/>
      <c r="V338" s="2161"/>
      <c r="W338" s="2162" t="str">
        <f t="shared" si="14"/>
        <v>Yes</v>
      </c>
      <c r="X338" s="2163" t="s">
        <v>93</v>
      </c>
      <c r="Y338" s="2151" t="s">
        <v>94</v>
      </c>
      <c r="Z338" s="2151"/>
      <c r="AA338" s="2924" t="s">
        <v>3578</v>
      </c>
      <c r="AB338" s="2924" t="s">
        <v>3579</v>
      </c>
      <c r="AC338" s="2925"/>
      <c r="AD338" s="2165">
        <v>45717</v>
      </c>
      <c r="AE338" s="3535" t="s">
        <v>3078</v>
      </c>
      <c r="AF338" s="2167" t="s">
        <v>364</v>
      </c>
      <c r="AG338" s="2168">
        <v>44013</v>
      </c>
      <c r="AH338" s="2168">
        <v>44116</v>
      </c>
      <c r="AI338" s="2168">
        <v>44204</v>
      </c>
      <c r="AJ338" s="3011" t="s">
        <v>3580</v>
      </c>
      <c r="AK338" s="2169"/>
      <c r="AL338" s="7163" t="s">
        <v>1025</v>
      </c>
      <c r="AM338" s="7161" t="s">
        <v>3581</v>
      </c>
      <c r="AN338" s="2168">
        <v>44774</v>
      </c>
      <c r="AO338" s="2168">
        <v>44746</v>
      </c>
      <c r="AP338" s="2168">
        <v>44862</v>
      </c>
      <c r="AQ338" s="2155"/>
      <c r="AR338" s="2170"/>
      <c r="AS338" s="2171" t="s">
        <v>3582</v>
      </c>
      <c r="AT338" s="2154" t="s">
        <v>2341</v>
      </c>
      <c r="AU338" s="2168">
        <v>45200</v>
      </c>
      <c r="AV338" s="2171">
        <v>45224</v>
      </c>
      <c r="AW338" s="2171">
        <v>45322</v>
      </c>
      <c r="AX338" s="2154" t="s">
        <v>3583</v>
      </c>
      <c r="AY338" s="2172"/>
      <c r="AZ338" s="2171"/>
      <c r="BA338" s="2154"/>
      <c r="BB338" s="2171"/>
      <c r="BC338" s="2171"/>
      <c r="BD338" s="2171"/>
      <c r="BE338" s="2154"/>
      <c r="BF338" s="2154"/>
      <c r="BG338" s="4159" t="s">
        <v>432</v>
      </c>
      <c r="BH338" s="2168">
        <v>45748</v>
      </c>
      <c r="BI338" s="2184">
        <v>45717</v>
      </c>
      <c r="BJ338" s="4159">
        <v>45778</v>
      </c>
      <c r="BK338" s="2168">
        <v>45778</v>
      </c>
      <c r="BL338" s="2184">
        <v>45912</v>
      </c>
      <c r="BM338" s="4159" t="s">
        <v>114</v>
      </c>
      <c r="BN338" s="2168" t="s">
        <v>114</v>
      </c>
      <c r="BO338" s="2184"/>
      <c r="BP338" s="2644" t="s">
        <v>3584</v>
      </c>
      <c r="BQ338" s="5403" t="s">
        <v>3585</v>
      </c>
      <c r="BR338" s="2151" t="s">
        <v>3586</v>
      </c>
      <c r="BS338" s="2644"/>
      <c r="BT338" s="2177">
        <v>45932</v>
      </c>
      <c r="BU338" s="2177">
        <v>45758</v>
      </c>
      <c r="BV338" s="2155" t="s">
        <v>116</v>
      </c>
      <c r="BW338" s="2177">
        <v>44271</v>
      </c>
      <c r="BX338" s="2177">
        <v>45932</v>
      </c>
      <c r="BY338" s="2155" t="s">
        <v>116</v>
      </c>
      <c r="BZ338" s="2177">
        <v>45932</v>
      </c>
      <c r="CA338" s="2177" t="s">
        <v>3587</v>
      </c>
      <c r="CB338" s="1409"/>
      <c r="CC338" s="543"/>
      <c r="CD338" s="12"/>
      <c r="CE338" s="12"/>
      <c r="CF338" s="12"/>
      <c r="CG338" s="18"/>
    </row>
    <row r="339" spans="1:85" ht="45" customHeight="1" x14ac:dyDescent="0.2">
      <c r="A339" s="1581" t="s">
        <v>3588</v>
      </c>
      <c r="B339" s="3316"/>
      <c r="C339" s="1426" t="s">
        <v>3589</v>
      </c>
      <c r="D339" s="1713" t="s">
        <v>3590</v>
      </c>
      <c r="E339" s="3856" t="s">
        <v>114</v>
      </c>
      <c r="F339" s="1563">
        <v>2013</v>
      </c>
      <c r="G339" s="1563">
        <v>2041</v>
      </c>
      <c r="H339" s="2471" t="s">
        <v>194</v>
      </c>
      <c r="I339" s="1656" t="s">
        <v>89</v>
      </c>
      <c r="J339" s="1437">
        <v>44222</v>
      </c>
      <c r="K339" s="1437"/>
      <c r="L339" s="1437"/>
      <c r="M339" s="2628"/>
      <c r="N339" s="1437"/>
      <c r="O339" s="1437"/>
      <c r="P339" s="1506"/>
      <c r="Q339" s="1632"/>
      <c r="R339" s="1625"/>
      <c r="S339" s="1625"/>
      <c r="T339" s="1625"/>
      <c r="U339" s="3809"/>
      <c r="V339" s="3749"/>
      <c r="W339" s="3750" t="str">
        <f t="shared" si="14"/>
        <v>Yes</v>
      </c>
      <c r="X339" s="3751" t="s">
        <v>93</v>
      </c>
      <c r="Y339" s="1426" t="s">
        <v>94</v>
      </c>
      <c r="Z339" s="1426"/>
      <c r="AA339" s="3812" t="s">
        <v>3591</v>
      </c>
      <c r="AB339" s="3812" t="s">
        <v>3592</v>
      </c>
      <c r="AC339" s="3753"/>
      <c r="AD339" s="3589">
        <v>45689</v>
      </c>
      <c r="AE339" s="4132" t="s">
        <v>432</v>
      </c>
      <c r="AF339" s="3754" t="s">
        <v>142</v>
      </c>
      <c r="AG339" s="3755">
        <v>45748</v>
      </c>
      <c r="AH339" s="3755">
        <v>45719</v>
      </c>
      <c r="AI339" s="3755">
        <v>45761</v>
      </c>
      <c r="AJ339" s="4250" t="s">
        <v>3591</v>
      </c>
      <c r="AK339" s="3757"/>
      <c r="AL339" s="3755" t="s">
        <v>3593</v>
      </c>
      <c r="AM339" s="3754" t="s">
        <v>3594</v>
      </c>
      <c r="AN339" s="3755">
        <v>45901</v>
      </c>
      <c r="AO339" s="3755"/>
      <c r="AP339" s="3755"/>
      <c r="AQ339" s="1563"/>
      <c r="AR339" s="3758"/>
      <c r="AS339" s="3759"/>
      <c r="AT339" s="2471"/>
      <c r="AU339" s="3759"/>
      <c r="AV339" s="3759"/>
      <c r="AW339" s="3759"/>
      <c r="AX339" s="2471"/>
      <c r="AY339" s="3760"/>
      <c r="AZ339" s="3759"/>
      <c r="BA339" s="2471"/>
      <c r="BB339" s="3759"/>
      <c r="BC339" s="3759"/>
      <c r="BD339" s="3759"/>
      <c r="BE339" s="2471"/>
      <c r="BF339" s="2471"/>
      <c r="BG339" s="4160" t="s">
        <v>3595</v>
      </c>
      <c r="BH339" s="3755">
        <v>46023</v>
      </c>
      <c r="BI339" s="3755"/>
      <c r="BJ339" s="4160" t="s">
        <v>3596</v>
      </c>
      <c r="BK339" s="3755">
        <v>46054</v>
      </c>
      <c r="BL339" s="3590"/>
      <c r="BM339" s="4160" t="s">
        <v>725</v>
      </c>
      <c r="BN339" s="3589">
        <v>46296</v>
      </c>
      <c r="BO339" s="3590"/>
      <c r="BP339" s="542" t="s">
        <v>3597</v>
      </c>
      <c r="BQ339" s="4189" t="s">
        <v>132</v>
      </c>
      <c r="BR339" s="542"/>
      <c r="BS339" s="4585"/>
      <c r="BT339" s="1556">
        <v>45455</v>
      </c>
      <c r="BU339" s="1556">
        <v>45758</v>
      </c>
      <c r="BV339" s="1685" t="s">
        <v>116</v>
      </c>
      <c r="BW339" s="1556"/>
      <c r="BX339" s="1556">
        <v>45758</v>
      </c>
      <c r="BY339" s="1685" t="s">
        <v>116</v>
      </c>
      <c r="BZ339" s="1556">
        <v>45758</v>
      </c>
      <c r="CA339" s="1556" t="s">
        <v>262</v>
      </c>
      <c r="CB339" s="1409"/>
      <c r="CC339" s="540"/>
      <c r="CD339" s="12"/>
      <c r="CE339" s="12"/>
      <c r="CF339" s="12"/>
      <c r="CG339" s="18"/>
    </row>
    <row r="340" spans="1:85" ht="45" customHeight="1" x14ac:dyDescent="0.2">
      <c r="A340" s="1412" t="s">
        <v>3598</v>
      </c>
      <c r="B340" s="3304"/>
      <c r="C340" s="1381" t="s">
        <v>3599</v>
      </c>
      <c r="D340" s="1380" t="s">
        <v>336</v>
      </c>
      <c r="E340" s="7352">
        <v>2161</v>
      </c>
      <c r="F340" s="1385" t="s">
        <v>337</v>
      </c>
      <c r="G340" s="1385" t="s">
        <v>266</v>
      </c>
      <c r="H340" s="1387" t="s">
        <v>89</v>
      </c>
      <c r="I340" s="1387" t="s">
        <v>89</v>
      </c>
      <c r="J340" s="1389">
        <v>42396</v>
      </c>
      <c r="K340" s="1389"/>
      <c r="L340" s="1389" t="s">
        <v>90</v>
      </c>
      <c r="M340" s="2002" t="s">
        <v>169</v>
      </c>
      <c r="N340" s="1389"/>
      <c r="O340" s="1389"/>
      <c r="P340" s="1388"/>
      <c r="Q340" s="1415"/>
      <c r="R340" s="1416"/>
      <c r="S340" s="1416"/>
      <c r="T340" s="1416"/>
      <c r="U340" s="3792"/>
      <c r="V340" s="1417"/>
      <c r="W340" s="1391" t="str">
        <f t="shared" si="14"/>
        <v>Yes</v>
      </c>
      <c r="X340" s="1392" t="s">
        <v>93</v>
      </c>
      <c r="Y340" s="108" t="s">
        <v>94</v>
      </c>
      <c r="Z340" s="1449"/>
      <c r="AA340" s="2983" t="s">
        <v>3600</v>
      </c>
      <c r="AB340" s="4636" t="s">
        <v>3601</v>
      </c>
      <c r="AC340" s="2761"/>
      <c r="AD340" s="1393">
        <v>45689</v>
      </c>
      <c r="AE340" s="1570" t="s">
        <v>3602</v>
      </c>
      <c r="AF340" s="1395" t="s">
        <v>364</v>
      </c>
      <c r="AG340" s="1396">
        <v>43405</v>
      </c>
      <c r="AH340" s="1397">
        <v>43287</v>
      </c>
      <c r="AI340" s="1397">
        <v>43357</v>
      </c>
      <c r="AJ340" s="3008" t="s">
        <v>3603</v>
      </c>
      <c r="AK340" s="1399"/>
      <c r="AL340" s="7409" t="s">
        <v>3604</v>
      </c>
      <c r="AM340" s="7410" t="s">
        <v>3605</v>
      </c>
      <c r="AN340" s="1396">
        <v>43862</v>
      </c>
      <c r="AO340" s="1397">
        <v>44020</v>
      </c>
      <c r="AP340" s="1397">
        <v>44071</v>
      </c>
      <c r="AQ340" s="1398" t="s">
        <v>3606</v>
      </c>
      <c r="AR340" s="1400"/>
      <c r="AS340" s="7411" t="s">
        <v>3607</v>
      </c>
      <c r="AT340" s="7410" t="s">
        <v>3608</v>
      </c>
      <c r="AU340" s="1551">
        <v>44593</v>
      </c>
      <c r="AV340" s="1404">
        <v>44603</v>
      </c>
      <c r="AW340" s="1404">
        <v>44659</v>
      </c>
      <c r="AX340" s="1405" t="s">
        <v>3609</v>
      </c>
      <c r="AY340" s="1406"/>
      <c r="AZ340" s="1550" t="s">
        <v>1042</v>
      </c>
      <c r="BA340" s="1552" t="s">
        <v>3610</v>
      </c>
      <c r="BB340" s="1551">
        <v>45323</v>
      </c>
      <c r="BC340" s="1404">
        <v>45328</v>
      </c>
      <c r="BD340" s="1404">
        <v>45384</v>
      </c>
      <c r="BE340" s="2650" t="s">
        <v>3611</v>
      </c>
      <c r="BF340" s="1405"/>
      <c r="BG340" s="4085">
        <v>46174</v>
      </c>
      <c r="BH340" s="1396">
        <v>46174</v>
      </c>
      <c r="BI340" s="1408"/>
      <c r="BJ340" s="4085">
        <v>46266</v>
      </c>
      <c r="BK340" s="1396">
        <v>46266</v>
      </c>
      <c r="BL340" s="1408"/>
      <c r="BM340" s="4085">
        <v>46722</v>
      </c>
      <c r="BN340" s="1396">
        <v>46722</v>
      </c>
      <c r="BO340" s="1408"/>
      <c r="BP340" s="631" t="s">
        <v>3612</v>
      </c>
      <c r="BQ340" s="5396" t="s">
        <v>132</v>
      </c>
      <c r="BR340" s="2297"/>
      <c r="BS340" s="2285"/>
      <c r="BT340" s="1409">
        <v>45575</v>
      </c>
      <c r="BU340" s="1409">
        <v>45758</v>
      </c>
      <c r="BV340" s="1410" t="s">
        <v>116</v>
      </c>
      <c r="BW340" s="1409">
        <v>45687</v>
      </c>
      <c r="BX340" s="1409">
        <v>45758</v>
      </c>
      <c r="BY340" s="1410" t="s">
        <v>116</v>
      </c>
      <c r="BZ340" s="1409">
        <v>45758</v>
      </c>
      <c r="CA340" s="1409" t="s">
        <v>3613</v>
      </c>
      <c r="CB340" s="1409"/>
      <c r="CC340" s="540" t="s">
        <v>105</v>
      </c>
      <c r="CD340" s="12"/>
      <c r="CE340" s="12"/>
      <c r="CF340" s="12"/>
      <c r="CG340" s="18"/>
    </row>
    <row r="341" spans="1:85" ht="45" customHeight="1" x14ac:dyDescent="0.2">
      <c r="A341" s="1412" t="s">
        <v>3614</v>
      </c>
      <c r="B341" s="3304"/>
      <c r="C341" s="1381" t="s">
        <v>3615</v>
      </c>
      <c r="D341" s="3226" t="s">
        <v>849</v>
      </c>
      <c r="E341" s="2289">
        <v>2142</v>
      </c>
      <c r="F341" s="1385" t="s">
        <v>91</v>
      </c>
      <c r="G341" s="1385" t="s">
        <v>3616</v>
      </c>
      <c r="H341" s="1413" t="s">
        <v>89</v>
      </c>
      <c r="I341" s="1387" t="s">
        <v>194</v>
      </c>
      <c r="J341" s="1388">
        <v>43080</v>
      </c>
      <c r="K341" s="1388"/>
      <c r="L341" s="1388"/>
      <c r="M341" s="2003"/>
      <c r="N341" s="1388"/>
      <c r="O341" s="1388" t="s">
        <v>90</v>
      </c>
      <c r="P341" s="1388"/>
      <c r="Q341" s="1415"/>
      <c r="R341" s="1416"/>
      <c r="S341" s="1416"/>
      <c r="T341" s="1416"/>
      <c r="U341" s="3792"/>
      <c r="V341" s="1417"/>
      <c r="W341" s="1391" t="str">
        <f t="shared" si="14"/>
        <v>Yes</v>
      </c>
      <c r="X341" s="1392" t="s">
        <v>93</v>
      </c>
      <c r="Y341" s="108" t="s">
        <v>94</v>
      </c>
      <c r="Z341" s="1442"/>
      <c r="AA341" s="2761" t="s">
        <v>3617</v>
      </c>
      <c r="AB341" s="2761" t="s">
        <v>3618</v>
      </c>
      <c r="AC341" s="2926"/>
      <c r="AD341" s="1393">
        <v>45689</v>
      </c>
      <c r="AE341" s="1570">
        <v>43374</v>
      </c>
      <c r="AF341" s="1419" t="s">
        <v>364</v>
      </c>
      <c r="AG341" s="1396">
        <v>43374</v>
      </c>
      <c r="AH341" s="1397">
        <v>43416</v>
      </c>
      <c r="AI341" s="1397">
        <v>43476</v>
      </c>
      <c r="AJ341" s="3008" t="s">
        <v>852</v>
      </c>
      <c r="AK341" s="1399"/>
      <c r="AL341" s="1570">
        <v>45200</v>
      </c>
      <c r="AM341" s="1395" t="s">
        <v>853</v>
      </c>
      <c r="AN341" s="1396">
        <v>45200</v>
      </c>
      <c r="AO341" s="1397">
        <v>45292</v>
      </c>
      <c r="AP341" s="1397">
        <v>45352</v>
      </c>
      <c r="AQ341" s="1398" t="s">
        <v>854</v>
      </c>
      <c r="AR341" s="1400"/>
      <c r="AS341" s="7434" t="s">
        <v>1503</v>
      </c>
      <c r="AT341" s="5282" t="s">
        <v>4488</v>
      </c>
      <c r="AU341" s="1551">
        <v>46113</v>
      </c>
      <c r="AV341" s="1423"/>
      <c r="AW341" s="1423"/>
      <c r="AX341" s="1424"/>
      <c r="AY341" s="1425"/>
      <c r="AZ341" s="1420"/>
      <c r="BA341" s="1421"/>
      <c r="BB341" s="1422"/>
      <c r="BC341" s="1423"/>
      <c r="BD341" s="1423"/>
      <c r="BE341" s="1424"/>
      <c r="BF341" s="1424"/>
      <c r="BG341" s="4085" t="s">
        <v>857</v>
      </c>
      <c r="BH341" s="1396">
        <v>46235</v>
      </c>
      <c r="BI341" s="1397"/>
      <c r="BJ341" s="4085" t="s">
        <v>858</v>
      </c>
      <c r="BK341" s="1396">
        <v>46296</v>
      </c>
      <c r="BL341" s="1408"/>
      <c r="BM341" s="4085">
        <v>46722</v>
      </c>
      <c r="BN341" s="1455">
        <v>46722</v>
      </c>
      <c r="BO341" s="1408"/>
      <c r="BP341" s="4249" t="s">
        <v>4489</v>
      </c>
      <c r="BQ341" s="627" t="s">
        <v>4490</v>
      </c>
      <c r="BR341" s="3442" t="s">
        <v>3619</v>
      </c>
      <c r="BS341" s="540" t="s">
        <v>862</v>
      </c>
      <c r="BT341" s="1409">
        <v>45589</v>
      </c>
      <c r="BU341" s="1409">
        <v>45758</v>
      </c>
      <c r="BV341" s="1410" t="s">
        <v>116</v>
      </c>
      <c r="BW341" s="1409">
        <v>45678</v>
      </c>
      <c r="BX341" s="1409">
        <v>45758</v>
      </c>
      <c r="BY341" s="1410" t="s">
        <v>116</v>
      </c>
      <c r="BZ341" s="1409">
        <v>45758</v>
      </c>
      <c r="CA341" s="1409" t="s">
        <v>262</v>
      </c>
      <c r="CB341" s="1436"/>
      <c r="CC341" s="3244" t="s">
        <v>105</v>
      </c>
      <c r="CD341" s="12"/>
      <c r="CE341" s="12"/>
      <c r="CF341" s="12"/>
      <c r="CG341" s="18"/>
    </row>
    <row r="342" spans="1:85" ht="45" customHeight="1" x14ac:dyDescent="0.2">
      <c r="A342" s="3686" t="s">
        <v>3620</v>
      </c>
      <c r="B342" s="3687"/>
      <c r="C342" s="3688" t="s">
        <v>3621</v>
      </c>
      <c r="D342" s="3688" t="s">
        <v>3622</v>
      </c>
      <c r="E342" s="3690">
        <v>2188</v>
      </c>
      <c r="F342" s="3691" t="s">
        <v>292</v>
      </c>
      <c r="G342" s="3691" t="s">
        <v>266</v>
      </c>
      <c r="H342" s="3695" t="s">
        <v>89</v>
      </c>
      <c r="I342" s="3693" t="s">
        <v>89</v>
      </c>
      <c r="J342" s="3694">
        <v>44021</v>
      </c>
      <c r="K342" s="3694"/>
      <c r="L342" s="1724"/>
      <c r="M342" s="2009"/>
      <c r="N342" s="1724"/>
      <c r="O342" s="3694" t="s">
        <v>90</v>
      </c>
      <c r="P342" s="3696"/>
      <c r="Q342" s="4036"/>
      <c r="R342" s="3698"/>
      <c r="S342" s="3698"/>
      <c r="T342" s="3698"/>
      <c r="U342" s="3794"/>
      <c r="V342" s="3699"/>
      <c r="W342" s="3700" t="str">
        <f t="shared" si="14"/>
        <v>Yes</v>
      </c>
      <c r="X342" s="3701" t="s">
        <v>93</v>
      </c>
      <c r="Y342" s="3688" t="s">
        <v>94</v>
      </c>
      <c r="Z342" s="3688"/>
      <c r="AA342" s="3703" t="s">
        <v>3623</v>
      </c>
      <c r="AB342" s="3657" t="s">
        <v>3624</v>
      </c>
      <c r="AC342" s="3703"/>
      <c r="AD342" s="3704">
        <v>45689</v>
      </c>
      <c r="AE342" s="4145">
        <v>44501</v>
      </c>
      <c r="AF342" s="3705" t="s">
        <v>3625</v>
      </c>
      <c r="AG342" s="3706">
        <v>44501</v>
      </c>
      <c r="AH342" s="3706">
        <v>44539</v>
      </c>
      <c r="AI342" s="3706">
        <v>44596</v>
      </c>
      <c r="AJ342" s="3713"/>
      <c r="AK342" s="3707"/>
      <c r="AL342" s="3709" t="s">
        <v>2514</v>
      </c>
      <c r="AM342" s="3705" t="s">
        <v>603</v>
      </c>
      <c r="AN342" s="3706">
        <v>46266</v>
      </c>
      <c r="AO342" s="3706"/>
      <c r="AP342" s="3706"/>
      <c r="AQ342" s="3695"/>
      <c r="AR342" s="3708"/>
      <c r="AS342" s="3709"/>
      <c r="AT342" s="3692"/>
      <c r="AU342" s="3709"/>
      <c r="AV342" s="3709"/>
      <c r="AW342" s="3709"/>
      <c r="AX342" s="3692"/>
      <c r="AY342" s="3710"/>
      <c r="AZ342" s="3709"/>
      <c r="BA342" s="3692"/>
      <c r="BB342" s="3709"/>
      <c r="BC342" s="3709"/>
      <c r="BD342" s="3709"/>
      <c r="BE342" s="3692"/>
      <c r="BF342" s="3692"/>
      <c r="BG342" s="4089" t="s">
        <v>3626</v>
      </c>
      <c r="BH342" s="3706">
        <v>46508</v>
      </c>
      <c r="BI342" s="3711"/>
      <c r="BJ342" s="4089" t="s">
        <v>1330</v>
      </c>
      <c r="BK342" s="3706">
        <v>46631</v>
      </c>
      <c r="BL342" s="3711"/>
      <c r="BM342" s="4089">
        <v>46935</v>
      </c>
      <c r="BN342" s="3728">
        <v>46935</v>
      </c>
      <c r="BO342" s="3711"/>
      <c r="BP342" s="3719" t="s">
        <v>3627</v>
      </c>
      <c r="BQ342" s="4782" t="s">
        <v>132</v>
      </c>
      <c r="BR342" s="3688"/>
      <c r="BS342" s="540"/>
      <c r="BT342" s="3716">
        <v>45320</v>
      </c>
      <c r="BU342" s="3716">
        <v>45758</v>
      </c>
      <c r="BV342" s="3695" t="s">
        <v>116</v>
      </c>
      <c r="BW342" s="3716">
        <v>45758</v>
      </c>
      <c r="BX342" s="3716">
        <v>45685</v>
      </c>
      <c r="BY342" s="3695" t="s">
        <v>116</v>
      </c>
      <c r="BZ342" s="3716">
        <v>45758</v>
      </c>
      <c r="CA342" s="3716" t="s">
        <v>104</v>
      </c>
      <c r="CB342" s="1621"/>
      <c r="CC342" s="629" t="s">
        <v>3628</v>
      </c>
      <c r="CD342" s="12"/>
      <c r="CE342" s="12"/>
      <c r="CF342" s="12"/>
      <c r="CG342" s="18"/>
    </row>
    <row r="343" spans="1:85" ht="45" customHeight="1" x14ac:dyDescent="0.2">
      <c r="A343" s="1412"/>
      <c r="B343" s="3304" t="s">
        <v>3629</v>
      </c>
      <c r="C343" s="1426" t="s">
        <v>3630</v>
      </c>
      <c r="D343" s="1380" t="s">
        <v>1107</v>
      </c>
      <c r="E343" s="1577">
        <v>2285</v>
      </c>
      <c r="F343" s="1387">
        <v>2025</v>
      </c>
      <c r="G343" s="1387">
        <v>2050</v>
      </c>
      <c r="H343" s="1385" t="s">
        <v>89</v>
      </c>
      <c r="I343" s="1414" t="s">
        <v>194</v>
      </c>
      <c r="J343" s="1389">
        <v>40833</v>
      </c>
      <c r="K343" s="1389"/>
      <c r="L343" s="1649"/>
      <c r="M343" s="2005"/>
      <c r="N343" s="1649"/>
      <c r="O343" s="1649"/>
      <c r="P343" s="1388"/>
      <c r="Q343" s="5067"/>
      <c r="R343" s="1416"/>
      <c r="S343" s="1628"/>
      <c r="T343" s="1628"/>
      <c r="U343" s="3792"/>
      <c r="V343" s="1652"/>
      <c r="W343" s="1391" t="str">
        <f t="shared" si="14"/>
        <v>Yes</v>
      </c>
      <c r="X343" s="1392" t="s">
        <v>93</v>
      </c>
      <c r="Y343" s="108" t="s">
        <v>267</v>
      </c>
      <c r="Z343" s="108"/>
      <c r="AA343" s="2761" t="s">
        <v>1108</v>
      </c>
      <c r="AB343" s="2967" t="s">
        <v>1109</v>
      </c>
      <c r="AC343" s="2926"/>
      <c r="AD343" s="1393">
        <v>45047</v>
      </c>
      <c r="AE343" s="1570">
        <v>44805</v>
      </c>
      <c r="AF343" s="1419" t="s">
        <v>1110</v>
      </c>
      <c r="AG343" s="1396">
        <v>44805</v>
      </c>
      <c r="AH343" s="1701">
        <v>44809</v>
      </c>
      <c r="AI343" s="1701">
        <v>44869</v>
      </c>
      <c r="AJ343" s="3008"/>
      <c r="AK343" s="1399"/>
      <c r="AL343" s="1570" t="s">
        <v>1111</v>
      </c>
      <c r="AM343" s="1419" t="s">
        <v>1112</v>
      </c>
      <c r="AN343" s="1396">
        <v>45444</v>
      </c>
      <c r="AO343" s="1398"/>
      <c r="AP343" s="1398"/>
      <c r="AQ343" s="1398"/>
      <c r="AR343" s="1400"/>
      <c r="AS343" s="1421"/>
      <c r="AT343" s="1421"/>
      <c r="AU343" s="1396"/>
      <c r="AV343" s="1405"/>
      <c r="AW343" s="1405"/>
      <c r="AX343" s="1405"/>
      <c r="AY343" s="1406"/>
      <c r="AZ343" s="1550"/>
      <c r="BA343" s="1552"/>
      <c r="BB343" s="1551"/>
      <c r="BC343" s="1405"/>
      <c r="BD343" s="1405"/>
      <c r="BE343" s="1405"/>
      <c r="BF343" s="1405"/>
      <c r="BG343" s="4085">
        <v>45658</v>
      </c>
      <c r="BH343" s="1396">
        <v>45658</v>
      </c>
      <c r="BI343" s="1400"/>
      <c r="BJ343" s="4085">
        <v>45717</v>
      </c>
      <c r="BK343" s="1396">
        <v>45717</v>
      </c>
      <c r="BL343" s="1400"/>
      <c r="BM343" s="4085" t="s">
        <v>114</v>
      </c>
      <c r="BN343" s="1396" t="s">
        <v>114</v>
      </c>
      <c r="BO343" s="1400"/>
      <c r="BP343" s="1178" t="s">
        <v>4510</v>
      </c>
      <c r="BQ343" s="631" t="s">
        <v>4511</v>
      </c>
      <c r="BR343" s="7413" t="s">
        <v>1825</v>
      </c>
      <c r="BS343" s="7413" t="s">
        <v>1116</v>
      </c>
      <c r="BT343" s="1409">
        <v>45468</v>
      </c>
      <c r="BU343" s="1409"/>
      <c r="BV343" s="1655" t="s">
        <v>116</v>
      </c>
      <c r="BW343" s="1409">
        <v>44803</v>
      </c>
      <c r="BX343" s="1409">
        <v>45345</v>
      </c>
      <c r="BY343" s="1409" t="s">
        <v>116</v>
      </c>
      <c r="BZ343" s="1409">
        <v>45399</v>
      </c>
      <c r="CA343" s="1409" t="s">
        <v>262</v>
      </c>
      <c r="CB343" s="1409"/>
      <c r="CC343" s="1178"/>
      <c r="CD343" s="1176"/>
      <c r="CE343" s="1176"/>
      <c r="CF343" s="1176"/>
      <c r="CG343" s="1175"/>
    </row>
    <row r="344" spans="1:85" ht="45" customHeight="1" x14ac:dyDescent="0.2">
      <c r="A344" s="1412" t="s">
        <v>3631</v>
      </c>
      <c r="B344" s="3304"/>
      <c r="C344" s="1426" t="s">
        <v>3630</v>
      </c>
      <c r="D344" s="1380" t="s">
        <v>3632</v>
      </c>
      <c r="E344" s="7373">
        <v>1958</v>
      </c>
      <c r="F344" s="1385" t="s">
        <v>423</v>
      </c>
      <c r="G344" s="1385" t="s">
        <v>949</v>
      </c>
      <c r="H344" s="1413" t="s">
        <v>89</v>
      </c>
      <c r="I344" s="1575" t="s">
        <v>89</v>
      </c>
      <c r="J344" s="1388">
        <v>40833</v>
      </c>
      <c r="K344" s="1388"/>
      <c r="L344" s="1388"/>
      <c r="M344" s="2003"/>
      <c r="N344" s="1388"/>
      <c r="O344" s="1388"/>
      <c r="P344" s="1388"/>
      <c r="Q344" s="1415"/>
      <c r="R344" s="1416"/>
      <c r="S344" s="1628"/>
      <c r="T344" s="1628"/>
      <c r="U344" s="3792"/>
      <c r="V344" s="1417"/>
      <c r="W344" s="1391" t="str">
        <f t="shared" si="14"/>
        <v>Yes</v>
      </c>
      <c r="X344" s="1392" t="s">
        <v>93</v>
      </c>
      <c r="Y344" s="108" t="s">
        <v>94</v>
      </c>
      <c r="Z344" s="108"/>
      <c r="AA344" s="2761" t="s">
        <v>3633</v>
      </c>
      <c r="AB344" s="2761" t="s">
        <v>3634</v>
      </c>
      <c r="AC344" s="2967"/>
      <c r="AD344" s="1418">
        <v>45627</v>
      </c>
      <c r="AE344" s="1570" t="s">
        <v>3635</v>
      </c>
      <c r="AF344" s="1419" t="s">
        <v>1596</v>
      </c>
      <c r="AG344" s="1396">
        <v>43405</v>
      </c>
      <c r="AH344" s="1397">
        <v>43399</v>
      </c>
      <c r="AI344" s="1397">
        <v>43455</v>
      </c>
      <c r="AJ344" s="3007" t="s">
        <v>3636</v>
      </c>
      <c r="AK344" s="1399"/>
      <c r="AL344" s="7368" t="s">
        <v>3637</v>
      </c>
      <c r="AM344" s="7369" t="s">
        <v>367</v>
      </c>
      <c r="AN344" s="1396">
        <v>44317</v>
      </c>
      <c r="AO344" s="1397">
        <v>44358</v>
      </c>
      <c r="AP344" s="1397">
        <v>44428</v>
      </c>
      <c r="AQ344" s="1398" t="s">
        <v>3638</v>
      </c>
      <c r="AR344" s="1400"/>
      <c r="AS344" s="1420">
        <v>44927</v>
      </c>
      <c r="AT344" s="1421" t="s">
        <v>3639</v>
      </c>
      <c r="AU344" s="1422">
        <v>44927</v>
      </c>
      <c r="AV344" s="1423">
        <v>44953</v>
      </c>
      <c r="AW344" s="1423">
        <v>44995</v>
      </c>
      <c r="AX344" s="1424" t="s">
        <v>3638</v>
      </c>
      <c r="AY344" s="1425"/>
      <c r="AZ344" s="1420" t="s">
        <v>3640</v>
      </c>
      <c r="BA344" s="1421" t="s">
        <v>3641</v>
      </c>
      <c r="BB344" s="1422">
        <v>45170</v>
      </c>
      <c r="BC344" s="1423">
        <v>45226</v>
      </c>
      <c r="BD344" s="1423">
        <v>45270</v>
      </c>
      <c r="BE344" s="220" t="s">
        <v>3642</v>
      </c>
      <c r="BF344" s="1424"/>
      <c r="BG344" s="4085" t="s">
        <v>3643</v>
      </c>
      <c r="BH344" s="1396">
        <v>46054</v>
      </c>
      <c r="BI344" s="1408"/>
      <c r="BJ344" s="4085" t="s">
        <v>3644</v>
      </c>
      <c r="BK344" s="1396">
        <v>46174</v>
      </c>
      <c r="BL344" s="1408"/>
      <c r="BM344" s="4085" t="s">
        <v>3645</v>
      </c>
      <c r="BN344" s="1396" t="s">
        <v>114</v>
      </c>
      <c r="BO344" s="1408"/>
      <c r="BP344" s="542" t="s">
        <v>2239</v>
      </c>
      <c r="BQ344" s="4189" t="s">
        <v>3646</v>
      </c>
      <c r="BR344" s="1178"/>
      <c r="BS344" s="7413"/>
      <c r="BT344" s="1409">
        <v>45320</v>
      </c>
      <c r="BU344" s="1409">
        <v>45758</v>
      </c>
      <c r="BV344" s="1410" t="s">
        <v>116</v>
      </c>
      <c r="BW344" s="1409"/>
      <c r="BX344" s="1409">
        <v>45758</v>
      </c>
      <c r="BY344" s="1410" t="s">
        <v>116</v>
      </c>
      <c r="BZ344" s="1409">
        <v>45758</v>
      </c>
      <c r="CA344" s="1409" t="s">
        <v>178</v>
      </c>
      <c r="CB344" s="1409"/>
      <c r="CC344" s="540" t="s">
        <v>105</v>
      </c>
      <c r="CD344" s="12"/>
      <c r="CE344" s="12"/>
      <c r="CF344" s="12"/>
      <c r="CG344" s="18"/>
    </row>
    <row r="345" spans="1:85" ht="45" customHeight="1" x14ac:dyDescent="0.2">
      <c r="A345" s="1581" t="s">
        <v>3647</v>
      </c>
      <c r="B345" s="3316"/>
      <c r="C345" s="1426" t="s">
        <v>3648</v>
      </c>
      <c r="D345" s="1713" t="s">
        <v>3649</v>
      </c>
      <c r="E345" s="3748">
        <v>2329</v>
      </c>
      <c r="F345" s="1562" t="s">
        <v>974</v>
      </c>
      <c r="G345" s="1562" t="s">
        <v>266</v>
      </c>
      <c r="H345" s="2471" t="s">
        <v>89</v>
      </c>
      <c r="I345" s="1656" t="s">
        <v>89</v>
      </c>
      <c r="J345" s="1437">
        <v>42032</v>
      </c>
      <c r="K345" s="1437"/>
      <c r="L345" s="1437" t="s">
        <v>90</v>
      </c>
      <c r="M345" s="2628"/>
      <c r="N345" s="3861" t="s">
        <v>583</v>
      </c>
      <c r="O345" s="1437"/>
      <c r="P345" s="1506"/>
      <c r="Q345" s="1632"/>
      <c r="R345" s="1625"/>
      <c r="S345" s="1625"/>
      <c r="T345" s="1625"/>
      <c r="U345" s="3809"/>
      <c r="V345" s="3749"/>
      <c r="W345" s="3750" t="str">
        <f t="shared" si="14"/>
        <v>Yes</v>
      </c>
      <c r="X345" s="3751" t="s">
        <v>93</v>
      </c>
      <c r="Y345" s="1426" t="s">
        <v>94</v>
      </c>
      <c r="Z345" s="1426"/>
      <c r="AA345" s="3753" t="s">
        <v>3650</v>
      </c>
      <c r="AB345" s="4248" t="s">
        <v>3651</v>
      </c>
      <c r="AC345" s="3847"/>
      <c r="AD345" s="3589">
        <v>45717</v>
      </c>
      <c r="AE345" s="4132" t="s">
        <v>3652</v>
      </c>
      <c r="AF345" s="3754" t="s">
        <v>3653</v>
      </c>
      <c r="AG345" s="3755">
        <v>42401</v>
      </c>
      <c r="AH345" s="3755">
        <v>42426</v>
      </c>
      <c r="AI345" s="3755">
        <v>42471</v>
      </c>
      <c r="AJ345" s="3756" t="s">
        <v>3654</v>
      </c>
      <c r="AK345" s="3757" t="s">
        <v>3655</v>
      </c>
      <c r="AL345" s="4150" t="s">
        <v>3656</v>
      </c>
      <c r="AM345" s="3862" t="s">
        <v>3657</v>
      </c>
      <c r="AN345" s="3755">
        <v>42644</v>
      </c>
      <c r="AO345" s="3755">
        <v>43446</v>
      </c>
      <c r="AP345" s="3755">
        <v>43532</v>
      </c>
      <c r="AQ345" s="1563" t="s">
        <v>3659</v>
      </c>
      <c r="AR345" s="3758" t="s">
        <v>3660</v>
      </c>
      <c r="AS345" s="3759" t="s">
        <v>3661</v>
      </c>
      <c r="AT345" s="2471" t="s">
        <v>3662</v>
      </c>
      <c r="AU345" s="3759" t="s">
        <v>3663</v>
      </c>
      <c r="AV345" s="3759">
        <v>45278</v>
      </c>
      <c r="AW345" s="3759">
        <v>45341</v>
      </c>
      <c r="AX345" s="2471" t="s">
        <v>3650</v>
      </c>
      <c r="AY345" s="3760"/>
      <c r="AZ345" s="3759"/>
      <c r="BA345" s="2471"/>
      <c r="BB345" s="3759"/>
      <c r="BC345" s="3759"/>
      <c r="BD345" s="3759"/>
      <c r="BE345" s="2471"/>
      <c r="BF345" s="2471"/>
      <c r="BG345" s="4160" t="s">
        <v>3664</v>
      </c>
      <c r="BH345" s="3755">
        <v>46054</v>
      </c>
      <c r="BI345" s="3590"/>
      <c r="BJ345" s="4160" t="s">
        <v>3665</v>
      </c>
      <c r="BK345" s="3755">
        <v>46235</v>
      </c>
      <c r="BL345" s="3590"/>
      <c r="BM345" s="4160" t="s">
        <v>3666</v>
      </c>
      <c r="BN345" s="3755">
        <v>46784</v>
      </c>
      <c r="BO345" s="3590"/>
      <c r="BP345" s="1426" t="s">
        <v>3667</v>
      </c>
      <c r="BQ345" s="3913" t="s">
        <v>355</v>
      </c>
      <c r="BR345" s="3591"/>
      <c r="BS345" s="1426"/>
      <c r="BT345" s="3592">
        <v>45631</v>
      </c>
      <c r="BU345" s="3592">
        <v>45758</v>
      </c>
      <c r="BV345" s="1563" t="s">
        <v>116</v>
      </c>
      <c r="BW345" s="3592">
        <v>45758</v>
      </c>
      <c r="BX345" s="3592">
        <v>45685</v>
      </c>
      <c r="BY345" s="1563" t="s">
        <v>116</v>
      </c>
      <c r="BZ345" s="3592">
        <v>45758</v>
      </c>
      <c r="CA345" s="3592" t="s">
        <v>178</v>
      </c>
      <c r="CB345" s="1409"/>
      <c r="CC345" s="540" t="s">
        <v>105</v>
      </c>
      <c r="CD345" s="12"/>
      <c r="CE345" s="12"/>
      <c r="CF345" s="12"/>
      <c r="CG345" s="18"/>
    </row>
    <row r="346" spans="1:85" ht="45" customHeight="1" x14ac:dyDescent="0.2">
      <c r="A346" s="1581" t="s">
        <v>3668</v>
      </c>
      <c r="B346" s="3316"/>
      <c r="C346" s="1426" t="s">
        <v>3669</v>
      </c>
      <c r="D346" s="1713" t="s">
        <v>3670</v>
      </c>
      <c r="E346" s="7373">
        <v>2287</v>
      </c>
      <c r="F346" s="1562" t="s">
        <v>974</v>
      </c>
      <c r="G346" s="1562" t="s">
        <v>266</v>
      </c>
      <c r="H346" s="2471" t="s">
        <v>89</v>
      </c>
      <c r="I346" s="1656" t="s">
        <v>89</v>
      </c>
      <c r="J346" s="1437">
        <v>39350</v>
      </c>
      <c r="K346" s="1437"/>
      <c r="L346" s="1437"/>
      <c r="M346" s="2628"/>
      <c r="N346" s="1437"/>
      <c r="O346" s="1437"/>
      <c r="P346" s="1506"/>
      <c r="Q346" s="1632"/>
      <c r="R346" s="1625"/>
      <c r="S346" s="1625"/>
      <c r="T346" s="1625"/>
      <c r="U346" s="3792"/>
      <c r="V346" s="1417"/>
      <c r="W346" s="1725" t="str">
        <f t="shared" si="14"/>
        <v>Yes</v>
      </c>
      <c r="X346" s="1726" t="s">
        <v>93</v>
      </c>
      <c r="Y346" s="1727" t="s">
        <v>94</v>
      </c>
      <c r="Z346" s="1727"/>
      <c r="AA346" s="2761" t="s">
        <v>3671</v>
      </c>
      <c r="AB346" s="107" t="s">
        <v>3672</v>
      </c>
      <c r="AC346" s="2952"/>
      <c r="AD346" s="2474">
        <v>45717</v>
      </c>
      <c r="AE346" s="1570" t="s">
        <v>3673</v>
      </c>
      <c r="AF346" s="1419" t="s">
        <v>98</v>
      </c>
      <c r="AG346" s="1396">
        <v>44774</v>
      </c>
      <c r="AH346" s="1397">
        <v>44826</v>
      </c>
      <c r="AI346" s="1397">
        <v>44837</v>
      </c>
      <c r="AJ346" s="3008" t="s">
        <v>3674</v>
      </c>
      <c r="AK346" s="1399"/>
      <c r="AL346" s="7363" t="s">
        <v>2372</v>
      </c>
      <c r="AM346" s="7369" t="s">
        <v>3675</v>
      </c>
      <c r="AN346" s="1396">
        <v>45931</v>
      </c>
      <c r="AO346" s="1397"/>
      <c r="AP346" s="1397"/>
      <c r="AQ346" s="1398"/>
      <c r="AR346" s="1400"/>
      <c r="AS346" s="1420"/>
      <c r="AT346" s="1421"/>
      <c r="AU346" s="1422"/>
      <c r="AV346" s="1423"/>
      <c r="AW346" s="1423"/>
      <c r="AX346" s="1424"/>
      <c r="AY346" s="1425"/>
      <c r="AZ346" s="1420"/>
      <c r="BA346" s="1421"/>
      <c r="BB346" s="1422"/>
      <c r="BC346" s="1423"/>
      <c r="BD346" s="1423"/>
      <c r="BE346" s="1424"/>
      <c r="BF346" s="1424"/>
      <c r="BG346" s="4085" t="s">
        <v>3677</v>
      </c>
      <c r="BH346" s="1396">
        <v>46235</v>
      </c>
      <c r="BI346" s="1408"/>
      <c r="BJ346" s="4085" t="s">
        <v>3678</v>
      </c>
      <c r="BK346" s="1396">
        <v>46327</v>
      </c>
      <c r="BL346" s="1408"/>
      <c r="BM346" s="4085" t="s">
        <v>3679</v>
      </c>
      <c r="BN346" s="1396">
        <v>46692</v>
      </c>
      <c r="BO346" s="1408"/>
      <c r="BP346" s="5378" t="s">
        <v>4658</v>
      </c>
      <c r="BQ346" s="5408" t="s">
        <v>355</v>
      </c>
      <c r="BR346" s="1178" t="s">
        <v>3680</v>
      </c>
      <c r="BS346" s="651"/>
      <c r="BT346" s="1409">
        <v>45929</v>
      </c>
      <c r="BU346" s="1409">
        <v>45758</v>
      </c>
      <c r="BV346" s="1410" t="s">
        <v>116</v>
      </c>
      <c r="BW346" s="1409"/>
      <c r="BX346" s="1409">
        <v>45758</v>
      </c>
      <c r="BY346" s="1410" t="s">
        <v>116</v>
      </c>
      <c r="BZ346" s="1409">
        <v>45758</v>
      </c>
      <c r="CA346" s="1409" t="s">
        <v>262</v>
      </c>
      <c r="CB346" s="1409"/>
      <c r="CC346" s="542" t="s">
        <v>105</v>
      </c>
      <c r="CD346" s="1176"/>
      <c r="CE346" s="1176"/>
      <c r="CF346" s="1176"/>
      <c r="CG346" s="1175"/>
    </row>
    <row r="347" spans="1:85" ht="61" customHeight="1" x14ac:dyDescent="0.2">
      <c r="A347" s="1412" t="s">
        <v>3681</v>
      </c>
      <c r="B347" s="3304"/>
      <c r="C347" s="1381" t="s">
        <v>3682</v>
      </c>
      <c r="D347" s="1381" t="s">
        <v>3683</v>
      </c>
      <c r="E347" s="7352">
        <v>2314</v>
      </c>
      <c r="F347" s="1385" t="s">
        <v>297</v>
      </c>
      <c r="G347" s="1385" t="s">
        <v>266</v>
      </c>
      <c r="H347" s="1387" t="s">
        <v>89</v>
      </c>
      <c r="I347" s="1387" t="s">
        <v>89</v>
      </c>
      <c r="J347" s="1388">
        <v>42348</v>
      </c>
      <c r="K347" s="1389"/>
      <c r="L347" s="1389"/>
      <c r="M347" s="2002"/>
      <c r="N347" s="1389"/>
      <c r="O347" s="1389"/>
      <c r="P347" s="1388"/>
      <c r="Q347" s="1415"/>
      <c r="R347" s="1416"/>
      <c r="S347" s="1416"/>
      <c r="T347" s="1416"/>
      <c r="U347" s="3792">
        <v>44165</v>
      </c>
      <c r="V347" s="1434" t="s">
        <v>3684</v>
      </c>
      <c r="W347" s="1391" t="str">
        <f t="shared" si="14"/>
        <v>Yes</v>
      </c>
      <c r="X347" s="1392" t="s">
        <v>93</v>
      </c>
      <c r="Y347" s="108" t="s">
        <v>267</v>
      </c>
      <c r="Z347" s="108"/>
      <c r="AA347" s="2761" t="s">
        <v>3685</v>
      </c>
      <c r="AB347" s="2761" t="s">
        <v>3686</v>
      </c>
      <c r="AC347" s="2967"/>
      <c r="AD347" s="1531">
        <v>45717</v>
      </c>
      <c r="AE347" s="1570">
        <v>44562</v>
      </c>
      <c r="AF347" s="1419" t="s">
        <v>661</v>
      </c>
      <c r="AG347" s="1396">
        <v>44593</v>
      </c>
      <c r="AH347" s="1397">
        <v>44571</v>
      </c>
      <c r="AI347" s="1397">
        <v>44620</v>
      </c>
      <c r="AJ347" s="3008" t="s">
        <v>3687</v>
      </c>
      <c r="AK347" s="1399"/>
      <c r="AL347" s="1981">
        <v>44862</v>
      </c>
      <c r="AM347" s="1419" t="s">
        <v>3688</v>
      </c>
      <c r="AN347" s="1396">
        <v>44900</v>
      </c>
      <c r="AO347" s="1397">
        <v>44862</v>
      </c>
      <c r="AP347" s="1397">
        <v>44900</v>
      </c>
      <c r="AQ347" s="1398"/>
      <c r="AR347" s="1400"/>
      <c r="AS347" s="7369" t="s">
        <v>525</v>
      </c>
      <c r="AT347" s="7369" t="s">
        <v>3689</v>
      </c>
      <c r="AU347" s="1432">
        <v>45931</v>
      </c>
      <c r="AV347" s="1423"/>
      <c r="AW347" s="1423"/>
      <c r="AX347" s="1424"/>
      <c r="AY347" s="1425"/>
      <c r="AZ347" s="1420"/>
      <c r="BA347" s="1421"/>
      <c r="BB347" s="1432"/>
      <c r="BC347" s="1423"/>
      <c r="BD347" s="1423"/>
      <c r="BE347" s="1424"/>
      <c r="BF347" s="1424"/>
      <c r="BG347" s="4085">
        <v>46143</v>
      </c>
      <c r="BH347" s="1396">
        <v>46143</v>
      </c>
      <c r="BI347" s="1397"/>
      <c r="BJ347" s="4085">
        <v>46296</v>
      </c>
      <c r="BK347" s="1396">
        <v>46296</v>
      </c>
      <c r="BL347" s="2000"/>
      <c r="BM347" s="4085">
        <v>46478</v>
      </c>
      <c r="BN347" s="1435">
        <v>46478</v>
      </c>
      <c r="BO347" s="1408"/>
      <c r="BP347" s="540" t="s">
        <v>3690</v>
      </c>
      <c r="BQ347" s="627" t="s">
        <v>355</v>
      </c>
      <c r="BR347" s="540"/>
      <c r="BS347" s="540"/>
      <c r="BT347" s="1409">
        <v>45399</v>
      </c>
      <c r="BU347" s="1409">
        <v>45758</v>
      </c>
      <c r="BV347" s="1410" t="s">
        <v>116</v>
      </c>
      <c r="BW347" s="1409">
        <v>45687</v>
      </c>
      <c r="BX347" s="1409">
        <v>45758</v>
      </c>
      <c r="BY347" s="1410" t="s">
        <v>116</v>
      </c>
      <c r="BZ347" s="1409">
        <v>45758</v>
      </c>
      <c r="CA347" s="1409" t="s">
        <v>262</v>
      </c>
      <c r="CB347" s="1409"/>
      <c r="CC347" s="540" t="s">
        <v>3691</v>
      </c>
      <c r="CD347" s="12"/>
      <c r="CE347" s="12"/>
      <c r="CF347" s="12"/>
      <c r="CG347" s="18"/>
    </row>
    <row r="348" spans="1:85" ht="49.5" customHeight="1" x14ac:dyDescent="0.2">
      <c r="A348" s="3951" t="s">
        <v>3692</v>
      </c>
      <c r="B348" s="3687"/>
      <c r="C348" s="3688" t="s">
        <v>3693</v>
      </c>
      <c r="D348" s="3953" t="s">
        <v>2421</v>
      </c>
      <c r="E348" s="3717"/>
      <c r="F348" s="3691"/>
      <c r="G348" s="3691"/>
      <c r="H348" s="3695" t="s">
        <v>89</v>
      </c>
      <c r="I348" s="3695" t="s">
        <v>194</v>
      </c>
      <c r="J348" s="3696">
        <v>43402</v>
      </c>
      <c r="K348" s="3694"/>
      <c r="L348" s="1389"/>
      <c r="M348" s="2002"/>
      <c r="N348" s="1389"/>
      <c r="O348" s="3694"/>
      <c r="P348" s="3696"/>
      <c r="Q348" s="3697"/>
      <c r="R348" s="3698"/>
      <c r="S348" s="3698"/>
      <c r="T348" s="3698"/>
      <c r="U348" s="3794"/>
      <c r="V348" s="3699"/>
      <c r="W348" s="3700" t="b">
        <f t="shared" si="14"/>
        <v>0</v>
      </c>
      <c r="X348" s="3701" t="s">
        <v>237</v>
      </c>
      <c r="Y348" s="3688" t="s">
        <v>94</v>
      </c>
      <c r="Z348" s="3688"/>
      <c r="AA348" s="3657" t="s">
        <v>3694</v>
      </c>
      <c r="AB348" s="3657" t="s">
        <v>3695</v>
      </c>
      <c r="AC348" s="3703"/>
      <c r="AD348" s="3959">
        <v>45717</v>
      </c>
      <c r="AE348" s="3709">
        <v>46054</v>
      </c>
      <c r="AF348" s="3705" t="s">
        <v>1415</v>
      </c>
      <c r="AG348" s="3706">
        <v>46054</v>
      </c>
      <c r="AH348" s="3706"/>
      <c r="AI348" s="3706"/>
      <c r="AJ348" s="3713"/>
      <c r="AK348" s="3707"/>
      <c r="AL348" s="4154"/>
      <c r="AM348" s="3714"/>
      <c r="AN348" s="3706"/>
      <c r="AO348" s="3706"/>
      <c r="AP348" s="3706"/>
      <c r="AQ348" s="3695"/>
      <c r="AR348" s="3708"/>
      <c r="AS348" s="3709"/>
      <c r="AT348" s="3692"/>
      <c r="AU348" s="3730"/>
      <c r="AV348" s="3709"/>
      <c r="AW348" s="3709"/>
      <c r="AX348" s="3692"/>
      <c r="AY348" s="3710"/>
      <c r="AZ348" s="3709"/>
      <c r="BA348" s="3692"/>
      <c r="BB348" s="3730"/>
      <c r="BC348" s="3709"/>
      <c r="BD348" s="3709"/>
      <c r="BE348" s="3692"/>
      <c r="BF348" s="3692"/>
      <c r="BG348" s="4089">
        <v>46722</v>
      </c>
      <c r="BH348" s="3706">
        <v>46722</v>
      </c>
      <c r="BI348" s="3706"/>
      <c r="BJ348" s="4089">
        <v>46753</v>
      </c>
      <c r="BK348" s="3706">
        <v>46753</v>
      </c>
      <c r="BL348" s="3711"/>
      <c r="BM348" s="4089">
        <v>46935</v>
      </c>
      <c r="BN348" s="3704">
        <v>46935</v>
      </c>
      <c r="BO348" s="3711"/>
      <c r="BP348" s="3688" t="s">
        <v>3696</v>
      </c>
      <c r="BQ348" s="4182" t="s">
        <v>355</v>
      </c>
      <c r="BR348" s="3712" t="s">
        <v>2426</v>
      </c>
      <c r="BS348" s="542" t="s">
        <v>3697</v>
      </c>
      <c r="BT348" s="3716">
        <v>45320</v>
      </c>
      <c r="BU348" s="3716">
        <v>45758</v>
      </c>
      <c r="BV348" s="3695" t="s">
        <v>116</v>
      </c>
      <c r="BW348" s="3716">
        <v>44270</v>
      </c>
      <c r="BX348" s="3716">
        <v>45758</v>
      </c>
      <c r="BY348" s="3695" t="s">
        <v>116</v>
      </c>
      <c r="BZ348" s="3716">
        <v>45758</v>
      </c>
      <c r="CA348" s="3716" t="s">
        <v>104</v>
      </c>
      <c r="CB348" s="1409"/>
      <c r="CC348" s="540"/>
      <c r="CD348" s="12"/>
      <c r="CE348" s="2322"/>
      <c r="CF348" s="2323"/>
      <c r="CG348" s="186"/>
    </row>
    <row r="349" spans="1:85" ht="45" customHeight="1" x14ac:dyDescent="0.2">
      <c r="A349" s="2512" t="s">
        <v>3698</v>
      </c>
      <c r="B349" s="3309"/>
      <c r="C349" s="2513" t="s">
        <v>3699</v>
      </c>
      <c r="D349" s="2514" t="s">
        <v>3700</v>
      </c>
      <c r="E349" s="7145">
        <v>2332</v>
      </c>
      <c r="F349" s="2515" t="s">
        <v>423</v>
      </c>
      <c r="G349" s="2515" t="s">
        <v>2182</v>
      </c>
      <c r="H349" s="2516" t="s">
        <v>89</v>
      </c>
      <c r="I349" s="2532" t="s">
        <v>89</v>
      </c>
      <c r="J349" s="2518">
        <v>43845</v>
      </c>
      <c r="K349" s="2518"/>
      <c r="L349" s="2518"/>
      <c r="M349" s="2519"/>
      <c r="N349" s="2520"/>
      <c r="O349" s="2520"/>
      <c r="P349" s="2520" t="s">
        <v>3701</v>
      </c>
      <c r="Q349" s="2521"/>
      <c r="R349" s="2522"/>
      <c r="S349" s="2522"/>
      <c r="T349" s="2522"/>
      <c r="U349" s="3803"/>
      <c r="V349" s="2524"/>
      <c r="W349" s="2525" t="str">
        <f t="shared" si="14"/>
        <v>Yes</v>
      </c>
      <c r="X349" s="2526" t="s">
        <v>93</v>
      </c>
      <c r="Y349" s="2513" t="s">
        <v>1120</v>
      </c>
      <c r="Z349" s="2513"/>
      <c r="AA349" s="2975" t="s">
        <v>3702</v>
      </c>
      <c r="AB349" s="2975" t="s">
        <v>3703</v>
      </c>
      <c r="AC349" s="2976"/>
      <c r="AD349" s="2528">
        <v>45689</v>
      </c>
      <c r="AE349" s="3920" t="s">
        <v>3704</v>
      </c>
      <c r="AF349" s="2530" t="s">
        <v>98</v>
      </c>
      <c r="AG349" s="2531">
        <v>45108</v>
      </c>
      <c r="AH349" s="2531">
        <v>45236</v>
      </c>
      <c r="AI349" s="2531">
        <v>45278</v>
      </c>
      <c r="AJ349" s="3381" t="s">
        <v>3705</v>
      </c>
      <c r="AK349" s="2533"/>
      <c r="AL349" s="2535"/>
      <c r="AM349" s="2530"/>
      <c r="AN349" s="2531"/>
      <c r="AO349" s="2531"/>
      <c r="AP349" s="2531"/>
      <c r="AQ349" s="2532"/>
      <c r="AR349" s="2534"/>
      <c r="AS349" s="2535"/>
      <c r="AT349" s="2516"/>
      <c r="AU349" s="2535"/>
      <c r="AV349" s="2535"/>
      <c r="AW349" s="2535"/>
      <c r="AX349" s="2516"/>
      <c r="AY349" s="2536"/>
      <c r="AZ349" s="2535"/>
      <c r="BA349" s="2516"/>
      <c r="BB349" s="2535"/>
      <c r="BC349" s="2535"/>
      <c r="BD349" s="2535"/>
      <c r="BE349" s="2516"/>
      <c r="BF349" s="2516"/>
      <c r="BG349" s="4164" t="s">
        <v>97</v>
      </c>
      <c r="BH349" s="2531">
        <v>45474</v>
      </c>
      <c r="BI349" s="2531" t="s">
        <v>3706</v>
      </c>
      <c r="BJ349" s="4348" t="s">
        <v>2719</v>
      </c>
      <c r="BK349" s="3191" t="s">
        <v>114</v>
      </c>
      <c r="BL349" s="2544"/>
      <c r="BM349" s="4348" t="s">
        <v>2803</v>
      </c>
      <c r="BN349" s="5349">
        <v>46143</v>
      </c>
      <c r="BO349" s="2538"/>
      <c r="BP349" s="2513" t="s">
        <v>4659</v>
      </c>
      <c r="BQ349" s="4113" t="s">
        <v>132</v>
      </c>
      <c r="BR349" s="2513"/>
      <c r="BS349" s="2513"/>
      <c r="BT349" s="2540">
        <v>45315</v>
      </c>
      <c r="BU349" s="2540">
        <v>45757</v>
      </c>
      <c r="BV349" s="2532" t="s">
        <v>116</v>
      </c>
      <c r="BW349" s="2540">
        <v>45141</v>
      </c>
      <c r="BX349" s="2540">
        <v>45757</v>
      </c>
      <c r="BY349" s="2532" t="s">
        <v>116</v>
      </c>
      <c r="BZ349" s="2540">
        <v>45757</v>
      </c>
      <c r="CA349" s="2540" t="s">
        <v>3709</v>
      </c>
      <c r="CB349" s="1409"/>
      <c r="CC349" s="540"/>
      <c r="CD349" s="12"/>
      <c r="CE349" s="12"/>
      <c r="CF349" s="12"/>
      <c r="CG349" s="18"/>
    </row>
    <row r="350" spans="1:85" ht="45" customHeight="1" x14ac:dyDescent="0.2">
      <c r="A350" s="2121" t="s">
        <v>3722</v>
      </c>
      <c r="B350" s="3308"/>
      <c r="C350" s="2120" t="s">
        <v>3711</v>
      </c>
      <c r="D350" s="2122" t="s">
        <v>421</v>
      </c>
      <c r="E350" s="3964">
        <v>2175</v>
      </c>
      <c r="F350" s="2141">
        <v>2022</v>
      </c>
      <c r="G350" s="2141">
        <v>2039</v>
      </c>
      <c r="H350" s="2125" t="s">
        <v>89</v>
      </c>
      <c r="I350" s="2126" t="s">
        <v>194</v>
      </c>
      <c r="J350" s="2127">
        <v>45372</v>
      </c>
      <c r="K350" s="2127">
        <v>40933</v>
      </c>
      <c r="L350" s="2679"/>
      <c r="M350" s="2680"/>
      <c r="N350" s="2679"/>
      <c r="O350" s="2127"/>
      <c r="P350" s="2129">
        <v>44417</v>
      </c>
      <c r="Q350" s="2130">
        <v>44606</v>
      </c>
      <c r="R350" s="2131">
        <v>45336</v>
      </c>
      <c r="S350" s="2131"/>
      <c r="T350" s="2131"/>
      <c r="U350" s="3796"/>
      <c r="V350" s="2133"/>
      <c r="W350" s="2134" t="str">
        <f t="shared" si="14"/>
        <v>Yes</v>
      </c>
      <c r="X350" s="2135" t="s">
        <v>93</v>
      </c>
      <c r="Y350" s="2120" t="s">
        <v>267</v>
      </c>
      <c r="Z350" s="2120"/>
      <c r="AA350" s="3004" t="s">
        <v>422</v>
      </c>
      <c r="AB350" s="3004"/>
      <c r="AC350" s="2923"/>
      <c r="AD350" s="3273" t="s">
        <v>423</v>
      </c>
      <c r="AE350" s="2485"/>
      <c r="AF350" s="5198"/>
      <c r="AG350" s="2140"/>
      <c r="AH350" s="2140"/>
      <c r="AI350" s="2140"/>
      <c r="AJ350" s="3010"/>
      <c r="AK350" s="2142"/>
      <c r="AL350" s="2485"/>
      <c r="AM350" s="2139"/>
      <c r="AN350" s="2140"/>
      <c r="AO350" s="2140"/>
      <c r="AP350" s="2140"/>
      <c r="AQ350" s="2141"/>
      <c r="AR350" s="2144"/>
      <c r="AS350" s="2145"/>
      <c r="AT350" s="2125"/>
      <c r="AU350" s="2145"/>
      <c r="AV350" s="2145"/>
      <c r="AW350" s="2145"/>
      <c r="AX350" s="2125"/>
      <c r="AY350" s="2146"/>
      <c r="AZ350" s="2145"/>
      <c r="BA350" s="2125"/>
      <c r="BB350" s="2145"/>
      <c r="BC350" s="2145"/>
      <c r="BD350" s="2145"/>
      <c r="BE350" s="2125"/>
      <c r="BF350" s="2125"/>
      <c r="BG350" s="4161"/>
      <c r="BH350" s="2140"/>
      <c r="BI350" s="2140">
        <v>44417</v>
      </c>
      <c r="BJ350" s="4161" t="s">
        <v>424</v>
      </c>
      <c r="BK350" s="2140">
        <v>44562</v>
      </c>
      <c r="BL350" s="2148">
        <v>44606</v>
      </c>
      <c r="BM350" s="4161"/>
      <c r="BN350" s="2137"/>
      <c r="BO350" s="2148">
        <v>45372</v>
      </c>
      <c r="BP350" s="2120" t="s">
        <v>425</v>
      </c>
      <c r="BQ350" s="5384"/>
      <c r="BR350" s="5414"/>
      <c r="BS350" s="2120" t="s">
        <v>2655</v>
      </c>
      <c r="BT350" s="3251"/>
      <c r="BU350" s="2149"/>
      <c r="BV350" s="2141"/>
      <c r="BW350" s="2149"/>
      <c r="BX350" s="2149">
        <v>44440</v>
      </c>
      <c r="BY350" s="2149" t="s">
        <v>116</v>
      </c>
      <c r="BZ350" s="2149">
        <v>45279</v>
      </c>
      <c r="CA350" s="2149" t="s">
        <v>427</v>
      </c>
      <c r="CB350" s="2682"/>
      <c r="CC350" s="2678" t="s">
        <v>428</v>
      </c>
      <c r="CD350" s="12"/>
      <c r="CE350" s="12"/>
      <c r="CF350" s="12"/>
      <c r="CG350" s="18"/>
    </row>
    <row r="351" spans="1:85" ht="45" customHeight="1" x14ac:dyDescent="0.2">
      <c r="A351" s="2150" t="s">
        <v>3723</v>
      </c>
      <c r="B351" s="3306"/>
      <c r="C351" s="2186" t="s">
        <v>3724</v>
      </c>
      <c r="D351" s="2151" t="s">
        <v>3725</v>
      </c>
      <c r="E351" s="7116">
        <v>1964</v>
      </c>
      <c r="F351" s="2153" t="s">
        <v>337</v>
      </c>
      <c r="G351" s="2153" t="s">
        <v>2182</v>
      </c>
      <c r="H351" s="2154" t="s">
        <v>89</v>
      </c>
      <c r="I351" s="2190" t="s">
        <v>89</v>
      </c>
      <c r="J351" s="2157">
        <v>40346</v>
      </c>
      <c r="K351" s="2157"/>
      <c r="L351" s="2157"/>
      <c r="M351" s="2182"/>
      <c r="N351" s="2157"/>
      <c r="O351" s="2157"/>
      <c r="P351" s="2183">
        <v>44281</v>
      </c>
      <c r="Q351" s="2504">
        <v>44501</v>
      </c>
      <c r="R351" s="2159"/>
      <c r="S351" s="2159"/>
      <c r="T351" s="2159"/>
      <c r="U351" s="3799"/>
      <c r="V351" s="2161"/>
      <c r="W351" s="2162" t="str">
        <f t="shared" si="14"/>
        <v>Yes</v>
      </c>
      <c r="X351" s="2163" t="s">
        <v>93</v>
      </c>
      <c r="Y351" s="2151" t="s">
        <v>94</v>
      </c>
      <c r="Z351" s="2151"/>
      <c r="AA351" s="2508" t="s">
        <v>3726</v>
      </c>
      <c r="AB351" s="2508" t="s">
        <v>3727</v>
      </c>
      <c r="AC351" s="2924"/>
      <c r="AD351" s="3239">
        <v>45566</v>
      </c>
      <c r="AE351" s="2171">
        <v>42887</v>
      </c>
      <c r="AF351" s="2199" t="s">
        <v>364</v>
      </c>
      <c r="AG351" s="2168">
        <v>42887</v>
      </c>
      <c r="AH351" s="2168">
        <v>42857</v>
      </c>
      <c r="AI351" s="2168">
        <v>42895</v>
      </c>
      <c r="AJ351" s="3011" t="s">
        <v>3728</v>
      </c>
      <c r="AK351" s="2169"/>
      <c r="AL351" s="7117" t="s">
        <v>3729</v>
      </c>
      <c r="AM351" s="7161" t="s">
        <v>1526</v>
      </c>
      <c r="AN351" s="2168">
        <v>43709</v>
      </c>
      <c r="AO351" s="2168">
        <v>43728</v>
      </c>
      <c r="AP351" s="2168">
        <v>43784</v>
      </c>
      <c r="AQ351" s="2155" t="s">
        <v>3730</v>
      </c>
      <c r="AR351" s="2170"/>
      <c r="AS351" s="2171"/>
      <c r="AT351" s="2154"/>
      <c r="AU351" s="2171"/>
      <c r="AV351" s="2171"/>
      <c r="AW351" s="2171"/>
      <c r="AX351" s="2154"/>
      <c r="AY351" s="2172"/>
      <c r="AZ351" s="2171"/>
      <c r="BA351" s="2154"/>
      <c r="BB351" s="2171"/>
      <c r="BC351" s="2171"/>
      <c r="BD351" s="2171"/>
      <c r="BE351" s="2154"/>
      <c r="BF351" s="2154"/>
      <c r="BG351" s="4159" t="s">
        <v>3731</v>
      </c>
      <c r="BH351" s="2168">
        <v>44256</v>
      </c>
      <c r="BI351" s="2184">
        <v>44281</v>
      </c>
      <c r="BJ351" s="4159">
        <v>44378</v>
      </c>
      <c r="BK351" s="2168">
        <v>44378</v>
      </c>
      <c r="BL351" s="2174">
        <v>44501</v>
      </c>
      <c r="BM351" s="4159" t="s">
        <v>2333</v>
      </c>
      <c r="BN351" s="2168">
        <v>45717</v>
      </c>
      <c r="BO351" s="2184"/>
      <c r="BP351" s="2151" t="s">
        <v>3732</v>
      </c>
      <c r="BQ351" s="4568" t="s">
        <v>1332</v>
      </c>
      <c r="BR351" s="2639"/>
      <c r="BS351" s="2639"/>
      <c r="BT351" s="2177">
        <v>44390</v>
      </c>
      <c r="BU351" s="2177">
        <v>45681</v>
      </c>
      <c r="BV351" s="2155" t="s">
        <v>116</v>
      </c>
      <c r="BW351" s="2177"/>
      <c r="BX351" s="2177">
        <v>44517</v>
      </c>
      <c r="BY351" s="2155" t="s">
        <v>116</v>
      </c>
      <c r="BZ351" s="2185">
        <v>44517</v>
      </c>
      <c r="CA351" s="2177" t="s">
        <v>222</v>
      </c>
      <c r="CB351" s="2185"/>
      <c r="CC351" s="2151" t="s">
        <v>3733</v>
      </c>
      <c r="CD351" s="12"/>
      <c r="CE351" s="12"/>
      <c r="CF351" s="12"/>
      <c r="CG351" s="18"/>
    </row>
    <row r="352" spans="1:85" ht="45" customHeight="1" x14ac:dyDescent="0.2">
      <c r="A352" s="3594" t="s">
        <v>3734</v>
      </c>
      <c r="B352" s="3595"/>
      <c r="C352" s="2197" t="s">
        <v>3735</v>
      </c>
      <c r="D352" s="3596" t="s">
        <v>3736</v>
      </c>
      <c r="E352" s="7162">
        <v>2192</v>
      </c>
      <c r="F352" s="2153" t="s">
        <v>91</v>
      </c>
      <c r="G352" s="2153" t="s">
        <v>949</v>
      </c>
      <c r="H352" s="2154" t="s">
        <v>89</v>
      </c>
      <c r="I352" s="2190" t="s">
        <v>89</v>
      </c>
      <c r="J352" s="2157" t="s">
        <v>121</v>
      </c>
      <c r="K352" s="2157" t="s">
        <v>2243</v>
      </c>
      <c r="L352" s="2157" t="s">
        <v>90</v>
      </c>
      <c r="M352" s="2182" t="s">
        <v>3737</v>
      </c>
      <c r="N352" s="2157"/>
      <c r="O352" s="2157"/>
      <c r="P352" s="2183">
        <v>45512</v>
      </c>
      <c r="Q352" s="2158">
        <v>45644</v>
      </c>
      <c r="R352" s="2159"/>
      <c r="S352" s="2159"/>
      <c r="T352" s="2159"/>
      <c r="U352" s="3799"/>
      <c r="V352" s="2161"/>
      <c r="W352" s="2162" t="str">
        <f t="shared" si="14"/>
        <v>Yes</v>
      </c>
      <c r="X352" s="2163" t="s">
        <v>93</v>
      </c>
      <c r="Y352" s="2151" t="s">
        <v>94</v>
      </c>
      <c r="Z352" s="2151"/>
      <c r="AA352" s="2924" t="s">
        <v>3738</v>
      </c>
      <c r="AB352" s="2924" t="s">
        <v>3739</v>
      </c>
      <c r="AC352" s="2924"/>
      <c r="AD352" s="2165">
        <v>45200</v>
      </c>
      <c r="AE352" s="7177">
        <v>44105</v>
      </c>
      <c r="AF352" s="7161" t="s">
        <v>3740</v>
      </c>
      <c r="AG352" s="2168">
        <v>44105</v>
      </c>
      <c r="AH352" s="2168">
        <v>44866</v>
      </c>
      <c r="AI352" s="2168">
        <v>44287</v>
      </c>
      <c r="AJ352" s="3011" t="s">
        <v>3741</v>
      </c>
      <c r="AK352" s="2169"/>
      <c r="AL352" s="7160">
        <v>45200</v>
      </c>
      <c r="AM352" s="7118" t="s">
        <v>367</v>
      </c>
      <c r="AN352" s="2168" t="s">
        <v>3742</v>
      </c>
      <c r="AO352" s="2168">
        <v>45229</v>
      </c>
      <c r="AP352" s="2168">
        <v>45278</v>
      </c>
      <c r="AQ352" s="2188" t="s">
        <v>3743</v>
      </c>
      <c r="AR352" s="2170"/>
      <c r="AS352" s="2171"/>
      <c r="AT352" s="3207"/>
      <c r="AU352" s="2171"/>
      <c r="AV352" s="2292"/>
      <c r="AW352" s="2292"/>
      <c r="AX352" s="2320"/>
      <c r="AY352" s="2172"/>
      <c r="AZ352" s="2292"/>
      <c r="BA352" s="2320"/>
      <c r="BB352" s="2292"/>
      <c r="BC352" s="2292"/>
      <c r="BD352" s="2292"/>
      <c r="BE352" s="2320"/>
      <c r="BF352" s="2320"/>
      <c r="BG352" s="4159" t="s">
        <v>1874</v>
      </c>
      <c r="BH352" s="2168">
        <v>45444</v>
      </c>
      <c r="BI352" s="2184">
        <v>45512</v>
      </c>
      <c r="BJ352" s="4159">
        <v>45627</v>
      </c>
      <c r="BK352" s="2168">
        <v>45627</v>
      </c>
      <c r="BL352" s="2184">
        <v>45644</v>
      </c>
      <c r="BM352" s="4159" t="s">
        <v>3744</v>
      </c>
      <c r="BN352" s="2168">
        <v>46143</v>
      </c>
      <c r="BO352" s="2184"/>
      <c r="BP352" s="2151" t="s">
        <v>4411</v>
      </c>
      <c r="BQ352" s="2990" t="s">
        <v>4412</v>
      </c>
      <c r="BR352" s="2301"/>
      <c r="BS352" s="2151"/>
      <c r="BT352" s="2177">
        <v>45148</v>
      </c>
      <c r="BU352" s="2177">
        <v>45308</v>
      </c>
      <c r="BV352" s="2155" t="s">
        <v>116</v>
      </c>
      <c r="BW352" s="2177"/>
      <c r="BX352" s="2177">
        <v>45524</v>
      </c>
      <c r="BY352" s="2155" t="s">
        <v>116</v>
      </c>
      <c r="BZ352" s="2177">
        <v>45524</v>
      </c>
      <c r="CA352" s="2177" t="s">
        <v>2973</v>
      </c>
      <c r="CB352" s="1409"/>
      <c r="CC352" s="2465"/>
      <c r="CD352" s="699" t="s">
        <v>3538</v>
      </c>
      <c r="CE352" s="357" t="s">
        <v>89</v>
      </c>
      <c r="CF352" s="357" t="s">
        <v>89</v>
      </c>
      <c r="CG352" s="501" t="s">
        <v>121</v>
      </c>
    </row>
    <row r="353" spans="1:85" ht="45" customHeight="1" x14ac:dyDescent="0.2">
      <c r="A353" s="1688"/>
      <c r="B353" s="3307" t="s">
        <v>3747</v>
      </c>
      <c r="C353" s="1376" t="s">
        <v>3748</v>
      </c>
      <c r="D353" s="1376" t="s">
        <v>865</v>
      </c>
      <c r="E353" s="1690">
        <v>2085</v>
      </c>
      <c r="F353" s="1666">
        <v>2020</v>
      </c>
      <c r="G353" s="1666">
        <v>2050</v>
      </c>
      <c r="H353" s="1666" t="s">
        <v>89</v>
      </c>
      <c r="I353" s="1666" t="s">
        <v>194</v>
      </c>
      <c r="J353" s="2658" t="s">
        <v>3749</v>
      </c>
      <c r="K353" s="2658"/>
      <c r="L353" s="1668" t="s">
        <v>90</v>
      </c>
      <c r="M353" s="2006" t="s">
        <v>2210</v>
      </c>
      <c r="N353" s="1729"/>
      <c r="O353" s="1729"/>
      <c r="P353" s="1667"/>
      <c r="Q353" s="1705"/>
      <c r="R353" s="1669"/>
      <c r="S353" s="1669"/>
      <c r="T353" s="1694">
        <v>44774</v>
      </c>
      <c r="U353" s="3793"/>
      <c r="V353" s="1671"/>
      <c r="W353" s="1695" t="str">
        <f t="shared" si="14"/>
        <v>Yes</v>
      </c>
      <c r="X353" s="1672" t="s">
        <v>93</v>
      </c>
      <c r="Y353" s="1376" t="s">
        <v>94</v>
      </c>
      <c r="Z353" s="1376"/>
      <c r="AA353" s="2314" t="s">
        <v>867</v>
      </c>
      <c r="AB353" s="2314" t="s">
        <v>868</v>
      </c>
      <c r="AC353" s="2313" t="s">
        <v>869</v>
      </c>
      <c r="AD353" s="1674">
        <v>44317</v>
      </c>
      <c r="AE353" s="4147" t="s">
        <v>870</v>
      </c>
      <c r="AF353" s="1676" t="s">
        <v>871</v>
      </c>
      <c r="AG353" s="1674">
        <v>43497</v>
      </c>
      <c r="AH353" s="1674">
        <v>43507</v>
      </c>
      <c r="AI353" s="1674">
        <v>43549</v>
      </c>
      <c r="AJ353" s="3014" t="s">
        <v>872</v>
      </c>
      <c r="AK353" s="1677"/>
      <c r="AL353" s="7148" t="s">
        <v>873</v>
      </c>
      <c r="AM353" s="7149" t="s">
        <v>874</v>
      </c>
      <c r="AN353" s="1674">
        <v>44378</v>
      </c>
      <c r="AO353" s="1674">
        <v>44407</v>
      </c>
      <c r="AP353" s="1674">
        <v>44477</v>
      </c>
      <c r="AQ353" s="1666" t="s">
        <v>875</v>
      </c>
      <c r="AR353" s="1697"/>
      <c r="AS353" s="1679"/>
      <c r="AT353" s="1680"/>
      <c r="AU353" s="1678"/>
      <c r="AV353" s="1679"/>
      <c r="AW353" s="1679"/>
      <c r="AX353" s="1680"/>
      <c r="AY353" s="1698"/>
      <c r="AZ353" s="1679"/>
      <c r="BA353" s="1721"/>
      <c r="BB353" s="1678"/>
      <c r="BC353" s="1679"/>
      <c r="BD353" s="1679"/>
      <c r="BE353" s="1680"/>
      <c r="BF353" s="1680"/>
      <c r="BG353" s="4158">
        <v>45108</v>
      </c>
      <c r="BH353" s="1674">
        <v>45108</v>
      </c>
      <c r="BI353" s="1683"/>
      <c r="BJ353" s="4158">
        <v>45292</v>
      </c>
      <c r="BK353" s="1674">
        <v>45292</v>
      </c>
      <c r="BL353" s="1683"/>
      <c r="BM353" s="4158" t="s">
        <v>114</v>
      </c>
      <c r="BN353" s="1674" t="s">
        <v>114</v>
      </c>
      <c r="BO353" s="1683"/>
      <c r="BP353" s="7151" t="s">
        <v>2665</v>
      </c>
      <c r="BQ353" s="7203"/>
      <c r="BR353" s="7151"/>
      <c r="BS353" s="1376" t="s">
        <v>2666</v>
      </c>
      <c r="BT353" s="1684">
        <v>44256</v>
      </c>
      <c r="BU353" s="1684">
        <v>44483</v>
      </c>
      <c r="BV353" s="1666" t="s">
        <v>116</v>
      </c>
      <c r="BW353" s="1684">
        <v>44427</v>
      </c>
      <c r="BX353" s="1684">
        <v>44764</v>
      </c>
      <c r="BY353" s="1666" t="s">
        <v>116</v>
      </c>
      <c r="BZ353" s="1684">
        <v>44739</v>
      </c>
      <c r="CA353" s="2387" t="s">
        <v>877</v>
      </c>
      <c r="CB353" s="1699"/>
      <c r="CC353" s="1376" t="s">
        <v>105</v>
      </c>
      <c r="CD353" s="12"/>
      <c r="CE353" s="12"/>
      <c r="CF353" s="12"/>
      <c r="CG353" s="18"/>
    </row>
    <row r="354" spans="1:85" ht="45" customHeight="1" x14ac:dyDescent="0.2">
      <c r="A354" s="2150" t="s">
        <v>3750</v>
      </c>
      <c r="B354" s="3306"/>
      <c r="C354" s="2151" t="s">
        <v>3748</v>
      </c>
      <c r="D354" s="2152" t="s">
        <v>3192</v>
      </c>
      <c r="E354" s="3228">
        <v>2168</v>
      </c>
      <c r="F354" s="2155">
        <v>2021</v>
      </c>
      <c r="G354" s="2155">
        <v>2041</v>
      </c>
      <c r="H354" s="2154" t="s">
        <v>89</v>
      </c>
      <c r="I354" s="2181" t="s">
        <v>194</v>
      </c>
      <c r="J354" s="3601" t="s">
        <v>3749</v>
      </c>
      <c r="K354" s="3601"/>
      <c r="L354" s="2157" t="s">
        <v>90</v>
      </c>
      <c r="M354" s="2182" t="s">
        <v>2210</v>
      </c>
      <c r="N354" s="2157"/>
      <c r="O354" s="2157"/>
      <c r="P354" s="2156">
        <v>45566</v>
      </c>
      <c r="Q354" s="2158">
        <v>45635</v>
      </c>
      <c r="R354" s="2159"/>
      <c r="S354" s="2159"/>
      <c r="T354" s="2159"/>
      <c r="U354" s="3799">
        <v>44533</v>
      </c>
      <c r="V354" s="2507" t="s">
        <v>3751</v>
      </c>
      <c r="W354" s="2162" t="str">
        <f t="shared" si="14"/>
        <v>Yes</v>
      </c>
      <c r="X354" s="2163" t="s">
        <v>93</v>
      </c>
      <c r="Y354" s="2151" t="s">
        <v>94</v>
      </c>
      <c r="Z354" s="2151"/>
      <c r="AA354" s="2924" t="s">
        <v>3193</v>
      </c>
      <c r="AB354" s="2924" t="s">
        <v>3194</v>
      </c>
      <c r="AC354" s="2924"/>
      <c r="AD354" s="2165">
        <v>45505</v>
      </c>
      <c r="AE354" s="7204">
        <v>44693</v>
      </c>
      <c r="AF354" s="3600" t="s">
        <v>3195</v>
      </c>
      <c r="AG354" s="2168">
        <v>44735</v>
      </c>
      <c r="AH354" s="2168">
        <v>44693</v>
      </c>
      <c r="AI354" s="2168">
        <v>44735</v>
      </c>
      <c r="AJ354" s="3011" t="s">
        <v>3196</v>
      </c>
      <c r="AK354" s="2169"/>
      <c r="AL354" s="7160" t="s">
        <v>3197</v>
      </c>
      <c r="AM354" s="7161" t="s">
        <v>367</v>
      </c>
      <c r="AN354" s="2168" t="s">
        <v>3752</v>
      </c>
      <c r="AO354" s="2168">
        <v>45301</v>
      </c>
      <c r="AP354" s="2168">
        <v>45348</v>
      </c>
      <c r="AQ354" s="2155" t="s">
        <v>3198</v>
      </c>
      <c r="AR354" s="2170"/>
      <c r="AS354" s="2171"/>
      <c r="AT354" s="2154"/>
      <c r="AU354" s="2171"/>
      <c r="AV354" s="2171"/>
      <c r="AW354" s="2171"/>
      <c r="AX354" s="2154"/>
      <c r="AY354" s="2172"/>
      <c r="AZ354" s="2171"/>
      <c r="BA354" s="2154"/>
      <c r="BB354" s="2171"/>
      <c r="BC354" s="2171"/>
      <c r="BD354" s="2171"/>
      <c r="BE354" s="2154"/>
      <c r="BF354" s="2154"/>
      <c r="BG354" s="4159" t="s">
        <v>3199</v>
      </c>
      <c r="BH354" s="2168">
        <v>45566</v>
      </c>
      <c r="BI354" s="2184">
        <v>45566</v>
      </c>
      <c r="BJ354" s="4159">
        <v>45627</v>
      </c>
      <c r="BK354" s="2168">
        <v>45627</v>
      </c>
      <c r="BL354" s="2184">
        <v>45635</v>
      </c>
      <c r="BM354" s="4159">
        <v>45992</v>
      </c>
      <c r="BN354" s="2168">
        <v>45992</v>
      </c>
      <c r="BO354" s="2184"/>
      <c r="BP354" s="2151" t="s">
        <v>4387</v>
      </c>
      <c r="BQ354" s="4771" t="s">
        <v>4388</v>
      </c>
      <c r="BR354" s="2151" t="s">
        <v>3201</v>
      </c>
      <c r="BS354" s="2151"/>
      <c r="BT354" s="2177">
        <v>45468</v>
      </c>
      <c r="BU354" s="2177">
        <v>45589</v>
      </c>
      <c r="BV354" s="2155" t="s">
        <v>116</v>
      </c>
      <c r="BW354" s="2177">
        <v>45680</v>
      </c>
      <c r="BX354" s="3345" t="s">
        <v>3753</v>
      </c>
      <c r="BY354" s="2155" t="s">
        <v>116</v>
      </c>
      <c r="BZ354" s="2177">
        <v>45868</v>
      </c>
      <c r="CA354" s="4355" t="s">
        <v>4389</v>
      </c>
      <c r="CB354" s="2643"/>
      <c r="CC354" s="540" t="s">
        <v>105</v>
      </c>
      <c r="CD354" s="12"/>
      <c r="CE354" s="12"/>
      <c r="CF354" s="12"/>
      <c r="CG354" s="18"/>
    </row>
    <row r="355" spans="1:85" ht="45" customHeight="1" x14ac:dyDescent="0.2">
      <c r="A355" s="3686" t="s">
        <v>3754</v>
      </c>
      <c r="B355" s="3687"/>
      <c r="C355" s="3688" t="s">
        <v>3755</v>
      </c>
      <c r="D355" s="3689" t="s">
        <v>3756</v>
      </c>
      <c r="E355" s="3690" t="s">
        <v>193</v>
      </c>
      <c r="F355" s="3695"/>
      <c r="G355" s="3695"/>
      <c r="H355" s="3692" t="s">
        <v>89</v>
      </c>
      <c r="I355" s="3693" t="s">
        <v>89</v>
      </c>
      <c r="J355" s="3694">
        <v>45315</v>
      </c>
      <c r="K355" s="3694">
        <v>39918</v>
      </c>
      <c r="L355" s="3694" t="s">
        <v>90</v>
      </c>
      <c r="M355" s="3866" t="s">
        <v>3577</v>
      </c>
      <c r="N355" s="3694"/>
      <c r="O355" s="3694"/>
      <c r="P355" s="3696"/>
      <c r="Q355" s="3697"/>
      <c r="R355" s="3698"/>
      <c r="S355" s="3698"/>
      <c r="T355" s="3698"/>
      <c r="U355" s="3794"/>
      <c r="V355" s="3699"/>
      <c r="W355" s="3700" t="b">
        <f t="shared" si="14"/>
        <v>0</v>
      </c>
      <c r="X355" s="3701" t="s">
        <v>111</v>
      </c>
      <c r="Y355" s="3688" t="s">
        <v>94</v>
      </c>
      <c r="Z355" s="3688" t="s">
        <v>3757</v>
      </c>
      <c r="AA355" s="3657" t="s">
        <v>3758</v>
      </c>
      <c r="AB355" s="3657" t="s">
        <v>3759</v>
      </c>
      <c r="AC355" s="3703" t="s">
        <v>3760</v>
      </c>
      <c r="AD355" s="3704">
        <v>45839</v>
      </c>
      <c r="AE355" s="4145"/>
      <c r="AF355" s="3705"/>
      <c r="AG355" s="3706"/>
      <c r="AH355" s="3706"/>
      <c r="AI355" s="3706"/>
      <c r="AJ355" s="3713"/>
      <c r="AK355" s="3707"/>
      <c r="AL355" s="4151"/>
      <c r="AM355" s="3714"/>
      <c r="AN355" s="3706"/>
      <c r="AO355" s="3706"/>
      <c r="AP355" s="3706"/>
      <c r="AQ355" s="4087"/>
      <c r="AR355" s="3707"/>
      <c r="AS355" s="3730"/>
      <c r="AT355" s="4018"/>
      <c r="AU355" s="3730"/>
      <c r="AV355" s="3730"/>
      <c r="AW355" s="3730"/>
      <c r="AX355" s="3731"/>
      <c r="AY355" s="3710"/>
      <c r="AZ355" s="3730"/>
      <c r="BA355" s="3731"/>
      <c r="BB355" s="3730"/>
      <c r="BC355" s="3730"/>
      <c r="BD355" s="3730"/>
      <c r="BE355" s="3731"/>
      <c r="BF355" s="3731"/>
      <c r="BG355" s="4089"/>
      <c r="BH355" s="3706"/>
      <c r="BI355" s="3711"/>
      <c r="BJ355" s="4089"/>
      <c r="BK355" s="3706"/>
      <c r="BL355" s="3711"/>
      <c r="BM355" s="4089"/>
      <c r="BN355" s="3706"/>
      <c r="BO355" s="3711"/>
      <c r="BP355" s="3741" t="s">
        <v>3761</v>
      </c>
      <c r="BQ355" s="4196" t="s">
        <v>1988</v>
      </c>
      <c r="BR355" s="3688" t="s">
        <v>3762</v>
      </c>
      <c r="BS355" s="3688"/>
      <c r="BT355" s="3716">
        <v>44684</v>
      </c>
      <c r="BU355" s="3716">
        <v>45888</v>
      </c>
      <c r="BV355" s="3695" t="s">
        <v>116</v>
      </c>
      <c r="BW355" s="3716">
        <v>45888</v>
      </c>
      <c r="BX355" s="3716">
        <v>44519</v>
      </c>
      <c r="BY355" s="3695" t="s">
        <v>116</v>
      </c>
      <c r="BZ355" s="3716">
        <v>45888</v>
      </c>
      <c r="CA355" s="3716" t="s">
        <v>3763</v>
      </c>
      <c r="CB355" s="2149"/>
      <c r="CC355" s="2120" t="s">
        <v>403</v>
      </c>
      <c r="CD355" s="12"/>
      <c r="CE355" s="12"/>
      <c r="CF355" s="12"/>
      <c r="CG355" s="18"/>
    </row>
    <row r="356" spans="1:85" ht="45" customHeight="1" x14ac:dyDescent="0.2">
      <c r="A356" s="1688"/>
      <c r="B356" s="3307" t="s">
        <v>3764</v>
      </c>
      <c r="C356" s="1703" t="s">
        <v>3765</v>
      </c>
      <c r="D356" s="1689" t="s">
        <v>1218</v>
      </c>
      <c r="E356" s="7167">
        <v>2044</v>
      </c>
      <c r="F356" s="1665" t="s">
        <v>337</v>
      </c>
      <c r="G356" s="1665" t="s">
        <v>931</v>
      </c>
      <c r="H356" s="1680" t="s">
        <v>89</v>
      </c>
      <c r="I356" s="4361" t="s">
        <v>194</v>
      </c>
      <c r="J356" s="1668">
        <v>40577</v>
      </c>
      <c r="K356" s="1668"/>
      <c r="L356" s="1668" t="s">
        <v>90</v>
      </c>
      <c r="M356" s="2006"/>
      <c r="N356" s="1668" t="s">
        <v>583</v>
      </c>
      <c r="O356" s="1668"/>
      <c r="P356" s="1667"/>
      <c r="Q356" s="1705"/>
      <c r="R356" s="1669"/>
      <c r="S356" s="1706"/>
      <c r="T356" s="1706"/>
      <c r="U356" s="3793"/>
      <c r="V356" s="1671"/>
      <c r="W356" s="1695" t="s">
        <v>93</v>
      </c>
      <c r="X356" s="1672" t="s">
        <v>93</v>
      </c>
      <c r="Y356" s="1376" t="s">
        <v>267</v>
      </c>
      <c r="Z356" s="1376"/>
      <c r="AA356" s="2313" t="s">
        <v>1219</v>
      </c>
      <c r="AB356" s="2314" t="s">
        <v>1219</v>
      </c>
      <c r="AC356" s="2314"/>
      <c r="AD356" s="1682">
        <v>44682</v>
      </c>
      <c r="AE356" s="4147" t="s">
        <v>1220</v>
      </c>
      <c r="AF356" s="1676" t="s">
        <v>364</v>
      </c>
      <c r="AG356" s="1674">
        <v>42917</v>
      </c>
      <c r="AH356" s="1674">
        <v>42919</v>
      </c>
      <c r="AI356" s="1674">
        <v>42986</v>
      </c>
      <c r="AJ356" s="3006" t="s">
        <v>1221</v>
      </c>
      <c r="AK356" s="1677" t="s">
        <v>1222</v>
      </c>
      <c r="AL356" s="7165" t="s">
        <v>1223</v>
      </c>
      <c r="AM356" s="7149" t="s">
        <v>1224</v>
      </c>
      <c r="AN356" s="1674">
        <v>44409</v>
      </c>
      <c r="AO356" s="1674">
        <v>44424</v>
      </c>
      <c r="AP356" s="1674">
        <v>44480</v>
      </c>
      <c r="AQ356" s="1666" t="s">
        <v>1225</v>
      </c>
      <c r="AR356" s="1697"/>
      <c r="AS356" s="1679" t="s">
        <v>1226</v>
      </c>
      <c r="AT356" s="1707" t="s">
        <v>1227</v>
      </c>
      <c r="AU356" s="1679">
        <v>44743</v>
      </c>
      <c r="AV356" s="1679"/>
      <c r="AW356" s="1679"/>
      <c r="AX356" s="1680"/>
      <c r="AY356" s="1698"/>
      <c r="AZ356" s="1679"/>
      <c r="BA356" s="1680"/>
      <c r="BB356" s="1679"/>
      <c r="BC356" s="1679"/>
      <c r="BD356" s="1679"/>
      <c r="BE356" s="1680"/>
      <c r="BF356" s="1680"/>
      <c r="BG356" s="4158" t="s">
        <v>1228</v>
      </c>
      <c r="BH356" s="1674">
        <v>44835</v>
      </c>
      <c r="BI356" s="1683"/>
      <c r="BJ356" s="4158" t="s">
        <v>1229</v>
      </c>
      <c r="BK356" s="1674">
        <v>44986</v>
      </c>
      <c r="BL356" s="1683"/>
      <c r="BM356" s="4158" t="s">
        <v>1230</v>
      </c>
      <c r="BN356" s="1674">
        <v>45352</v>
      </c>
      <c r="BO356" s="1683"/>
      <c r="BP356" s="1376" t="s">
        <v>2960</v>
      </c>
      <c r="BQ356" s="4184"/>
      <c r="BR356" s="1376" t="s">
        <v>3766</v>
      </c>
      <c r="BS356" s="1376" t="s">
        <v>1232</v>
      </c>
      <c r="BT356" s="1684">
        <v>44672</v>
      </c>
      <c r="BU356" s="1684">
        <v>44713</v>
      </c>
      <c r="BV356" s="1666" t="s">
        <v>116</v>
      </c>
      <c r="BW356" s="1684">
        <v>44758</v>
      </c>
      <c r="BX356" s="1684">
        <v>44713</v>
      </c>
      <c r="BY356" s="1666" t="s">
        <v>116</v>
      </c>
      <c r="BZ356" s="1684">
        <v>44741</v>
      </c>
      <c r="CA356" s="2387" t="s">
        <v>1233</v>
      </c>
      <c r="CB356" s="1699"/>
      <c r="CC356" s="1376" t="s">
        <v>3767</v>
      </c>
      <c r="CD356" s="12"/>
      <c r="CE356" s="12"/>
      <c r="CF356" s="12"/>
      <c r="CG356" s="18"/>
    </row>
    <row r="357" spans="1:85" ht="51.75" customHeight="1" x14ac:dyDescent="0.2">
      <c r="A357" s="1581" t="s">
        <v>3768</v>
      </c>
      <c r="B357" s="3316"/>
      <c r="C357" s="1426" t="s">
        <v>3765</v>
      </c>
      <c r="D357" s="1713" t="s">
        <v>3769</v>
      </c>
      <c r="E357" s="3748"/>
      <c r="F357" s="1563"/>
      <c r="G357" s="1563"/>
      <c r="H357" s="3754" t="s">
        <v>89</v>
      </c>
      <c r="I357" s="1563" t="s">
        <v>89</v>
      </c>
      <c r="J357" s="1506">
        <v>40577</v>
      </c>
      <c r="K357" s="1506"/>
      <c r="L357" s="5044" t="s">
        <v>90</v>
      </c>
      <c r="M357" s="5057" t="s">
        <v>3770</v>
      </c>
      <c r="N357" s="5044"/>
      <c r="O357" s="5044"/>
      <c r="P357" s="1506"/>
      <c r="Q357" s="3815"/>
      <c r="R357" s="1625"/>
      <c r="S357" s="3816"/>
      <c r="T357" s="3816"/>
      <c r="U357" s="3822"/>
      <c r="V357" s="3823"/>
      <c r="W357" s="3824" t="str">
        <f>IF(OR(X357="Yes", Y357="Web-page timetable", Z357="YES"), "Yes")</f>
        <v>Yes</v>
      </c>
      <c r="X357" s="3825" t="s">
        <v>93</v>
      </c>
      <c r="Y357" s="542" t="s">
        <v>94</v>
      </c>
      <c r="Z357" s="542"/>
      <c r="AA357" s="3826" t="s">
        <v>3771</v>
      </c>
      <c r="AB357" s="3826" t="s">
        <v>3772</v>
      </c>
      <c r="AC357" s="3827"/>
      <c r="AD357" s="3828">
        <v>45658</v>
      </c>
      <c r="AE357" s="4152" t="s">
        <v>434</v>
      </c>
      <c r="AF357" s="3818" t="s">
        <v>367</v>
      </c>
      <c r="AG357" s="3829">
        <v>45931</v>
      </c>
      <c r="AH357" s="3829"/>
      <c r="AI357" s="3829"/>
      <c r="AJ357" s="3830"/>
      <c r="AK357" s="3831"/>
      <c r="AL357" s="3833"/>
      <c r="AM357" s="3818"/>
      <c r="AN357" s="3829"/>
      <c r="AO357" s="3829"/>
      <c r="AP357" s="3829"/>
      <c r="AQ357" s="3821"/>
      <c r="AR357" s="3832"/>
      <c r="AS357" s="3833"/>
      <c r="AT357" s="3819"/>
      <c r="AU357" s="3833"/>
      <c r="AV357" s="3833"/>
      <c r="AW357" s="3833"/>
      <c r="AX357" s="3819"/>
      <c r="AY357" s="3834"/>
      <c r="AZ357" s="3833"/>
      <c r="BA357" s="3819"/>
      <c r="BB357" s="3833"/>
      <c r="BC357" s="3833"/>
      <c r="BD357" s="3833"/>
      <c r="BE357" s="3819"/>
      <c r="BF357" s="3819"/>
      <c r="BG357" s="4166" t="s">
        <v>274</v>
      </c>
      <c r="BH357" s="3829">
        <v>46204</v>
      </c>
      <c r="BI357" s="3836"/>
      <c r="BJ357" s="4166">
        <v>46357</v>
      </c>
      <c r="BK357" s="3829">
        <v>46357</v>
      </c>
      <c r="BL357" s="3836"/>
      <c r="BM357" s="4166">
        <v>47088</v>
      </c>
      <c r="BN357" s="3829">
        <v>47088</v>
      </c>
      <c r="BO357" s="3836"/>
      <c r="BP357" s="3762" t="s">
        <v>4660</v>
      </c>
      <c r="BQ357" s="4341" t="s">
        <v>409</v>
      </c>
      <c r="BR357" s="3762"/>
      <c r="BS357" s="3762"/>
      <c r="BT357" s="1556">
        <v>45929</v>
      </c>
      <c r="BU357" s="1556">
        <v>45678</v>
      </c>
      <c r="BV357" s="3821" t="s">
        <v>116</v>
      </c>
      <c r="BW357" s="1556">
        <v>45149</v>
      </c>
      <c r="BX357" s="1556">
        <v>45678</v>
      </c>
      <c r="BY357" s="1556" t="s">
        <v>116</v>
      </c>
      <c r="BZ357" s="1556">
        <v>45678</v>
      </c>
      <c r="CA357" s="1556" t="s">
        <v>566</v>
      </c>
      <c r="CB357" s="1409"/>
      <c r="CC357" s="542" t="s">
        <v>105</v>
      </c>
      <c r="CD357" s="1176"/>
      <c r="CE357" s="1176"/>
      <c r="CF357" s="1176"/>
      <c r="CG357" s="1175"/>
    </row>
    <row r="358" spans="1:85" ht="45" customHeight="1" x14ac:dyDescent="0.2">
      <c r="A358" s="3686" t="s">
        <v>3777</v>
      </c>
      <c r="B358" s="3687"/>
      <c r="C358" s="3688" t="s">
        <v>3778</v>
      </c>
      <c r="D358" s="3689"/>
      <c r="E358" s="3690">
        <v>1977</v>
      </c>
      <c r="F358" s="3691"/>
      <c r="G358" s="3691"/>
      <c r="H358" s="3695" t="s">
        <v>89</v>
      </c>
      <c r="I358" s="3695" t="s">
        <v>89</v>
      </c>
      <c r="J358" s="3694">
        <v>45351</v>
      </c>
      <c r="K358" s="3694">
        <v>40969</v>
      </c>
      <c r="L358" s="3694" t="s">
        <v>90</v>
      </c>
      <c r="M358" s="3866" t="s">
        <v>3779</v>
      </c>
      <c r="N358" s="3694"/>
      <c r="O358" s="3694"/>
      <c r="P358" s="3696"/>
      <c r="Q358" s="3697"/>
      <c r="R358" s="3698"/>
      <c r="S358" s="3698"/>
      <c r="T358" s="3698"/>
      <c r="U358" s="3794"/>
      <c r="V358" s="3699"/>
      <c r="W358" s="3700" t="b">
        <f>IF(OR(X358="Yes", Y358="Web-page timetable", Z358="YES"), "Yes")</f>
        <v>0</v>
      </c>
      <c r="X358" s="3701" t="s">
        <v>228</v>
      </c>
      <c r="Y358" s="3688" t="s">
        <v>229</v>
      </c>
      <c r="Z358" s="4030" t="s">
        <v>3757</v>
      </c>
      <c r="AA358" s="4563" t="s">
        <v>3780</v>
      </c>
      <c r="AB358" s="4563"/>
      <c r="AC358" s="3702"/>
      <c r="AD358" s="3900"/>
      <c r="AE358" s="4145">
        <v>46174</v>
      </c>
      <c r="AF358" s="3902" t="s">
        <v>1415</v>
      </c>
      <c r="AG358" s="3706">
        <v>46174</v>
      </c>
      <c r="AH358" s="3706"/>
      <c r="AI358" s="3706"/>
      <c r="AJ358" s="3713"/>
      <c r="AK358" s="3707"/>
      <c r="AL358" s="4376"/>
      <c r="AM358" s="4939"/>
      <c r="AN358" s="3706"/>
      <c r="AO358" s="3706"/>
      <c r="AP358" s="3706"/>
      <c r="AQ358" s="3695"/>
      <c r="AR358" s="4273" t="s">
        <v>3781</v>
      </c>
      <c r="AS358" s="3903"/>
      <c r="AT358" s="5284"/>
      <c r="AU358" s="3903"/>
      <c r="AV358" s="3905"/>
      <c r="AW358" s="3905"/>
      <c r="AX358" s="3904"/>
      <c r="AY358" s="3906"/>
      <c r="AZ358" s="3903"/>
      <c r="BA358" s="3907"/>
      <c r="BB358" s="3903"/>
      <c r="BC358" s="3905"/>
      <c r="BD358" s="3905"/>
      <c r="BE358" s="3904"/>
      <c r="BF358" s="3904"/>
      <c r="BG358" s="4089">
        <v>46692</v>
      </c>
      <c r="BH358" s="3706">
        <v>46692</v>
      </c>
      <c r="BI358" s="3711"/>
      <c r="BJ358" s="4089">
        <v>46844</v>
      </c>
      <c r="BK358" s="3706">
        <v>46844</v>
      </c>
      <c r="BL358" s="3711"/>
      <c r="BM358" s="4089">
        <v>47150</v>
      </c>
      <c r="BN358" s="3706">
        <v>47150</v>
      </c>
      <c r="BO358" s="3711"/>
      <c r="BP358" s="3870" t="s">
        <v>3782</v>
      </c>
      <c r="BQ358" s="4854" t="s">
        <v>1417</v>
      </c>
      <c r="BR358" s="3870"/>
      <c r="BS358" s="5427"/>
      <c r="BT358" s="3716">
        <v>45757</v>
      </c>
      <c r="BU358" s="3716"/>
      <c r="BV358" s="3695" t="s">
        <v>116</v>
      </c>
      <c r="BW358" s="3716"/>
      <c r="BX358" s="3716"/>
      <c r="BY358" s="3695"/>
      <c r="BZ358" s="3716"/>
      <c r="CA358" s="3716" t="s">
        <v>104</v>
      </c>
      <c r="CB358" s="2149"/>
      <c r="CC358" s="2120" t="s">
        <v>3783</v>
      </c>
      <c r="CD358" s="12"/>
      <c r="CE358" s="12"/>
      <c r="CF358" s="12"/>
      <c r="CG358" s="18" t="s">
        <v>93</v>
      </c>
    </row>
    <row r="359" spans="1:85" ht="45" customHeight="1" x14ac:dyDescent="0.2">
      <c r="A359" s="3686" t="s">
        <v>3784</v>
      </c>
      <c r="B359" s="3687"/>
      <c r="C359" s="3688" t="s">
        <v>3785</v>
      </c>
      <c r="D359" s="3689" t="s">
        <v>3786</v>
      </c>
      <c r="E359" s="3690"/>
      <c r="F359" s="3691"/>
      <c r="G359" s="3691"/>
      <c r="H359" s="3692" t="s">
        <v>89</v>
      </c>
      <c r="I359" s="3693" t="s">
        <v>89</v>
      </c>
      <c r="J359" s="3694">
        <v>45126</v>
      </c>
      <c r="K359" s="3694">
        <v>42438</v>
      </c>
      <c r="L359" s="3694"/>
      <c r="M359" s="3866"/>
      <c r="N359" s="3694"/>
      <c r="O359" s="3694"/>
      <c r="P359" s="3696"/>
      <c r="Q359" s="3697"/>
      <c r="R359" s="3698"/>
      <c r="S359" s="3698"/>
      <c r="T359" s="3698"/>
      <c r="U359" s="3794"/>
      <c r="V359" s="3699"/>
      <c r="W359" s="3700" t="b">
        <f>IF(OR(X359="Yes", Y359="Web-page timetable", Z359="YES"), "Yes")</f>
        <v>0</v>
      </c>
      <c r="X359" s="3701" t="s">
        <v>237</v>
      </c>
      <c r="Y359" s="3688" t="s">
        <v>1120</v>
      </c>
      <c r="Z359" s="3688" t="s">
        <v>3757</v>
      </c>
      <c r="AA359" s="4577" t="s">
        <v>4413</v>
      </c>
      <c r="AB359" s="3702" t="s">
        <v>4414</v>
      </c>
      <c r="AC359" s="3703"/>
      <c r="AD359" s="3704">
        <v>44593</v>
      </c>
      <c r="AE359" s="4145">
        <v>46266</v>
      </c>
      <c r="AF359" s="3705" t="s">
        <v>1415</v>
      </c>
      <c r="AG359" s="3706">
        <v>46266</v>
      </c>
      <c r="AH359" s="3706"/>
      <c r="AI359" s="3706"/>
      <c r="AJ359" s="3713"/>
      <c r="AK359" s="3707"/>
      <c r="AL359" s="3909"/>
      <c r="AM359" s="3715"/>
      <c r="AN359" s="3706"/>
      <c r="AO359" s="3706"/>
      <c r="AP359" s="3706"/>
      <c r="AQ359" s="3695"/>
      <c r="AR359" s="3708"/>
      <c r="AS359" s="3709"/>
      <c r="AT359" s="3692"/>
      <c r="AU359" s="3709"/>
      <c r="AV359" s="3709"/>
      <c r="AW359" s="3709"/>
      <c r="AX359" s="3692"/>
      <c r="AY359" s="3710"/>
      <c r="AZ359" s="3709"/>
      <c r="BA359" s="3692"/>
      <c r="BB359" s="3709"/>
      <c r="BC359" s="3709"/>
      <c r="BD359" s="3709"/>
      <c r="BE359" s="3692"/>
      <c r="BF359" s="3692"/>
      <c r="BG359" s="4089">
        <v>46631</v>
      </c>
      <c r="BH359" s="3706">
        <v>46631</v>
      </c>
      <c r="BI359" s="3711"/>
      <c r="BJ359" s="4089">
        <v>46722</v>
      </c>
      <c r="BK359" s="3706">
        <v>46722</v>
      </c>
      <c r="BL359" s="3711"/>
      <c r="BM359" s="4089">
        <v>46905</v>
      </c>
      <c r="BN359" s="3706">
        <v>46905</v>
      </c>
      <c r="BO359" s="3711"/>
      <c r="BP359" s="4003" t="s">
        <v>3788</v>
      </c>
      <c r="BQ359" s="5398"/>
      <c r="BR359" s="3712"/>
      <c r="BS359" s="3947"/>
      <c r="BT359" s="3716">
        <v>45938</v>
      </c>
      <c r="BU359" s="3716"/>
      <c r="BV359" s="3695" t="s">
        <v>116</v>
      </c>
      <c r="BW359" s="3716"/>
      <c r="BX359" s="3716">
        <v>45756</v>
      </c>
      <c r="BY359" s="3695" t="s">
        <v>116</v>
      </c>
      <c r="BZ359" s="3716"/>
      <c r="CA359" s="3716" t="s">
        <v>104</v>
      </c>
      <c r="CB359" s="2149"/>
      <c r="CC359" s="2120" t="s">
        <v>3789</v>
      </c>
      <c r="CD359" s="12"/>
      <c r="CE359" s="12"/>
      <c r="CF359" s="12"/>
      <c r="CG359" s="18"/>
    </row>
    <row r="360" spans="1:85" ht="45" customHeight="1" thickBot="1" x14ac:dyDescent="0.25">
      <c r="A360" s="3938"/>
      <c r="B360" s="3939" t="s">
        <v>3790</v>
      </c>
      <c r="C360" s="2900" t="s">
        <v>3785</v>
      </c>
      <c r="D360" s="2900" t="s">
        <v>3791</v>
      </c>
      <c r="E360" s="4359"/>
      <c r="F360" s="2902"/>
      <c r="G360" s="2902"/>
      <c r="H360" s="2893" t="s">
        <v>89</v>
      </c>
      <c r="I360" s="2902" t="s">
        <v>89</v>
      </c>
      <c r="J360" s="2894">
        <v>45126</v>
      </c>
      <c r="K360" s="3940"/>
      <c r="L360" s="4363"/>
      <c r="M360" s="4364"/>
      <c r="N360" s="4363"/>
      <c r="O360" s="4363"/>
      <c r="P360" s="2894">
        <v>45670</v>
      </c>
      <c r="Q360" s="4271">
        <v>45777</v>
      </c>
      <c r="R360" s="2903"/>
      <c r="S360" s="4365"/>
      <c r="T360" s="4365"/>
      <c r="U360" s="3917"/>
      <c r="V360" s="4366"/>
      <c r="W360" s="4367"/>
      <c r="X360" s="2905"/>
      <c r="Y360" s="2900"/>
      <c r="Z360" s="2900"/>
      <c r="AA360" s="4369"/>
      <c r="AB360" s="4369"/>
      <c r="AC360" s="4372"/>
      <c r="AD360" s="3922"/>
      <c r="AE360" s="4202"/>
      <c r="AF360" s="3921"/>
      <c r="AG360" s="3922"/>
      <c r="AH360" s="3922"/>
      <c r="AI360" s="3922"/>
      <c r="AJ360" s="4373"/>
      <c r="AK360" s="4375"/>
      <c r="AL360" s="3922"/>
      <c r="AM360" s="3921"/>
      <c r="AN360" s="3922"/>
      <c r="AO360" s="3922"/>
      <c r="AP360" s="3922"/>
      <c r="AQ360" s="2894"/>
      <c r="AR360" s="5259"/>
      <c r="AS360" s="4733"/>
      <c r="AT360" s="3940"/>
      <c r="AU360" s="4381"/>
      <c r="AV360" s="3927"/>
      <c r="AW360" s="3927"/>
      <c r="AX360" s="3940"/>
      <c r="AY360" s="2903"/>
      <c r="AZ360" s="4381"/>
      <c r="BA360" s="2903"/>
      <c r="BB360" s="4381"/>
      <c r="BC360" s="3927"/>
      <c r="BD360" s="3927"/>
      <c r="BE360" s="3940"/>
      <c r="BF360" s="3940"/>
      <c r="BG360" s="4162">
        <v>45670</v>
      </c>
      <c r="BH360" s="3922">
        <v>45658</v>
      </c>
      <c r="BI360" s="3922">
        <v>45658</v>
      </c>
      <c r="BJ360" s="4162">
        <v>45748</v>
      </c>
      <c r="BK360" s="3922">
        <v>45748</v>
      </c>
      <c r="BL360" s="3930">
        <v>45777</v>
      </c>
      <c r="BM360" s="4162"/>
      <c r="BN360" s="4382"/>
      <c r="BO360" s="3930"/>
      <c r="BP360" s="3933" t="s">
        <v>3792</v>
      </c>
      <c r="BQ360" s="5392" t="s">
        <v>3793</v>
      </c>
      <c r="BR360" s="3933"/>
      <c r="BS360" s="3933"/>
      <c r="BT360" s="2899"/>
      <c r="BU360" s="2899"/>
      <c r="BV360" s="2894"/>
      <c r="BW360" s="2899"/>
      <c r="BX360" s="5440">
        <v>45784</v>
      </c>
      <c r="BY360" s="2899" t="s">
        <v>116</v>
      </c>
      <c r="BZ360" s="5447"/>
      <c r="CA360" s="2899" t="s">
        <v>3794</v>
      </c>
      <c r="CB360" s="2149"/>
      <c r="CC360" s="1178"/>
      <c r="CD360" s="1176"/>
      <c r="CE360" s="1176"/>
      <c r="CF360" s="1176"/>
      <c r="CG360" s="1175"/>
    </row>
    <row r="361" spans="1:85" ht="45" customHeight="1" thickTop="1" x14ac:dyDescent="0.2">
      <c r="A361" s="2121" t="s">
        <v>3795</v>
      </c>
      <c r="B361" s="3308"/>
      <c r="C361" s="2120" t="s">
        <v>3796</v>
      </c>
      <c r="D361" s="2120" t="s">
        <v>3797</v>
      </c>
      <c r="E361" s="3134">
        <v>2092</v>
      </c>
      <c r="F361" s="2124" t="s">
        <v>91</v>
      </c>
      <c r="G361" s="2124" t="s">
        <v>931</v>
      </c>
      <c r="H361" s="2141" t="s">
        <v>89</v>
      </c>
      <c r="I361" s="2141" t="s">
        <v>89</v>
      </c>
      <c r="J361" s="2129">
        <v>45264</v>
      </c>
      <c r="K361" s="2127">
        <v>41841</v>
      </c>
      <c r="L361" s="2127" t="s">
        <v>90</v>
      </c>
      <c r="M361" s="2128" t="s">
        <v>3798</v>
      </c>
      <c r="N361" s="2127"/>
      <c r="O361" s="2127"/>
      <c r="P361" s="2129">
        <v>43580</v>
      </c>
      <c r="Q361" s="2130">
        <v>44673</v>
      </c>
      <c r="R361" s="2131">
        <v>45222</v>
      </c>
      <c r="S361" s="2131"/>
      <c r="T361" s="2131"/>
      <c r="U361" s="3796"/>
      <c r="V361" s="2133"/>
      <c r="W361" s="2134" t="b">
        <f t="shared" ref="W361:W384" si="15">IF(OR(X361="Yes", Y361="Web-page timetable", Z361="YES"), "Yes")</f>
        <v>0</v>
      </c>
      <c r="X361" s="2135" t="s">
        <v>237</v>
      </c>
      <c r="Y361" s="2120" t="s">
        <v>94</v>
      </c>
      <c r="Z361" s="2141"/>
      <c r="AA361" s="2556" t="s">
        <v>3799</v>
      </c>
      <c r="AB361" s="2923" t="s">
        <v>3800</v>
      </c>
      <c r="AC361" s="2923"/>
      <c r="AD361" s="2140">
        <v>44440</v>
      </c>
      <c r="AE361" s="2485" t="s">
        <v>3543</v>
      </c>
      <c r="AF361" s="2139" t="s">
        <v>4661</v>
      </c>
      <c r="AG361" s="2140">
        <v>42675</v>
      </c>
      <c r="AH361" s="2140">
        <v>42644</v>
      </c>
      <c r="AI361" s="2140">
        <v>42705</v>
      </c>
      <c r="AJ361" s="3010"/>
      <c r="AK361" s="2142"/>
      <c r="AL361" s="4146" t="s">
        <v>4662</v>
      </c>
      <c r="AM361" s="2310" t="s">
        <v>4663</v>
      </c>
      <c r="AN361" s="2140">
        <v>42917</v>
      </c>
      <c r="AO361" s="2140">
        <v>42887</v>
      </c>
      <c r="AP361" s="2140">
        <v>42979</v>
      </c>
      <c r="AQ361" s="2141"/>
      <c r="AR361" s="3204"/>
      <c r="AS361" s="4021"/>
      <c r="AT361" s="2125"/>
      <c r="AU361" s="2475"/>
      <c r="AV361" s="2145"/>
      <c r="AW361" s="2145"/>
      <c r="AX361" s="2125"/>
      <c r="AY361" s="2476"/>
      <c r="AZ361" s="2475"/>
      <c r="BA361" s="2476"/>
      <c r="BB361" s="2475"/>
      <c r="BC361" s="2145"/>
      <c r="BD361" s="2145"/>
      <c r="BE361" s="2125"/>
      <c r="BF361" s="2125"/>
      <c r="BG361" s="4161"/>
      <c r="BH361" s="2140"/>
      <c r="BI361" s="2124"/>
      <c r="BJ361" s="4161"/>
      <c r="BK361" s="2124"/>
      <c r="BL361" s="2148"/>
      <c r="BM361" s="4161"/>
      <c r="BN361" s="2137"/>
      <c r="BO361" s="2148"/>
      <c r="BP361" s="2489" t="s">
        <v>4664</v>
      </c>
      <c r="BQ361" s="4684"/>
      <c r="BR361" s="2304" t="s">
        <v>3803</v>
      </c>
      <c r="BS361" s="3761"/>
      <c r="BT361" s="2149">
        <v>45938</v>
      </c>
      <c r="BU361" s="2149">
        <v>45160</v>
      </c>
      <c r="BV361" s="2141" t="s">
        <v>116</v>
      </c>
      <c r="BW361" s="2149"/>
      <c r="BX361" s="2149">
        <v>45160</v>
      </c>
      <c r="BY361" s="2141" t="s">
        <v>116</v>
      </c>
      <c r="BZ361" s="3849">
        <v>44516</v>
      </c>
      <c r="CA361" s="2149" t="s">
        <v>4665</v>
      </c>
      <c r="CB361" s="2149"/>
      <c r="CC361" s="2120" t="s">
        <v>3804</v>
      </c>
      <c r="CD361" s="12"/>
      <c r="CE361" s="12" t="s">
        <v>106</v>
      </c>
      <c r="CF361" s="12" t="s">
        <v>3296</v>
      </c>
      <c r="CG361" s="18" t="s">
        <v>93</v>
      </c>
    </row>
    <row r="362" spans="1:85" ht="45" customHeight="1" x14ac:dyDescent="0.2">
      <c r="A362" s="1412" t="s">
        <v>3805</v>
      </c>
      <c r="B362" s="3304"/>
      <c r="C362" s="1381" t="s">
        <v>3806</v>
      </c>
      <c r="D362" s="1380" t="s">
        <v>3394</v>
      </c>
      <c r="E362" s="7352">
        <v>2177</v>
      </c>
      <c r="F362" s="1385" t="s">
        <v>91</v>
      </c>
      <c r="G362" s="1385" t="s">
        <v>1158</v>
      </c>
      <c r="H362" s="1413" t="s">
        <v>89</v>
      </c>
      <c r="I362" s="1414" t="s">
        <v>194</v>
      </c>
      <c r="J362" s="1389">
        <v>42999</v>
      </c>
      <c r="K362" s="1389"/>
      <c r="L362" s="1389"/>
      <c r="M362" s="2002"/>
      <c r="N362" s="1389"/>
      <c r="O362" s="1389"/>
      <c r="P362" s="1388"/>
      <c r="Q362" s="1415"/>
      <c r="R362" s="1416"/>
      <c r="S362" s="1416"/>
      <c r="T362" s="1416"/>
      <c r="U362" s="3792"/>
      <c r="V362" s="1417"/>
      <c r="W362" s="1391" t="str">
        <f t="shared" si="15"/>
        <v>Yes</v>
      </c>
      <c r="X362" s="1392" t="s">
        <v>93</v>
      </c>
      <c r="Y362" s="108" t="s">
        <v>94</v>
      </c>
      <c r="Z362" s="108"/>
      <c r="AA362" s="2761" t="s">
        <v>3395</v>
      </c>
      <c r="AB362" s="2761" t="s">
        <v>3396</v>
      </c>
      <c r="AC362" s="2926"/>
      <c r="AD362" s="1418">
        <v>45717</v>
      </c>
      <c r="AE362" s="1570" t="s">
        <v>3397</v>
      </c>
      <c r="AF362" s="1419" t="s">
        <v>3398</v>
      </c>
      <c r="AG362" s="1396">
        <v>44317</v>
      </c>
      <c r="AH362" s="1397">
        <v>44326</v>
      </c>
      <c r="AI362" s="1397">
        <v>44368</v>
      </c>
      <c r="AJ362" s="3008" t="s">
        <v>3399</v>
      </c>
      <c r="AK362" s="1399"/>
      <c r="AL362" s="7368">
        <v>44927</v>
      </c>
      <c r="AM362" s="7414" t="s">
        <v>142</v>
      </c>
      <c r="AN362" s="1396">
        <v>44927</v>
      </c>
      <c r="AO362" s="1397">
        <v>44927</v>
      </c>
      <c r="AP362" s="1397">
        <v>44986</v>
      </c>
      <c r="AQ362" s="1398"/>
      <c r="AR362" s="1400"/>
      <c r="AS362" s="1420">
        <v>45658</v>
      </c>
      <c r="AT362" s="1421" t="s">
        <v>367</v>
      </c>
      <c r="AU362" s="1422">
        <v>45658</v>
      </c>
      <c r="AV362" s="1397">
        <v>45667</v>
      </c>
      <c r="AW362" s="1397">
        <v>45723</v>
      </c>
      <c r="AX362" s="220" t="s">
        <v>3400</v>
      </c>
      <c r="AY362" s="1425"/>
      <c r="AZ362" s="1420" t="s">
        <v>3401</v>
      </c>
      <c r="BA362" s="1421" t="s">
        <v>3402</v>
      </c>
      <c r="BB362" s="1422">
        <v>45962</v>
      </c>
      <c r="BC362" s="1423"/>
      <c r="BD362" s="1423"/>
      <c r="BE362" s="1424"/>
      <c r="BF362" s="1424"/>
      <c r="BG362" s="4085" t="s">
        <v>3403</v>
      </c>
      <c r="BH362" s="1396">
        <v>46054</v>
      </c>
      <c r="BI362" s="1408"/>
      <c r="BJ362" s="4085" t="s">
        <v>3404</v>
      </c>
      <c r="BK362" s="1396">
        <v>46235</v>
      </c>
      <c r="BL362" s="1408"/>
      <c r="BM362" s="4085" t="s">
        <v>3405</v>
      </c>
      <c r="BN362" s="1396">
        <v>46692</v>
      </c>
      <c r="BO362" s="1445"/>
      <c r="BP362" s="540" t="s">
        <v>3406</v>
      </c>
      <c r="BQ362" s="627" t="s">
        <v>355</v>
      </c>
      <c r="BR362" s="540"/>
      <c r="BS362" s="540" t="s">
        <v>3807</v>
      </c>
      <c r="BT362" s="1409">
        <v>45338</v>
      </c>
      <c r="BU362" s="1409">
        <v>45756</v>
      </c>
      <c r="BV362" s="1410" t="s">
        <v>116</v>
      </c>
      <c r="BW362" s="1409"/>
      <c r="BX362" s="1409">
        <v>45756</v>
      </c>
      <c r="BY362" s="1410" t="s">
        <v>116</v>
      </c>
      <c r="BZ362" s="1409">
        <v>45756</v>
      </c>
      <c r="CA362" s="1409" t="s">
        <v>262</v>
      </c>
      <c r="CB362" s="1409"/>
      <c r="CC362" s="540" t="s">
        <v>105</v>
      </c>
      <c r="CD362" s="12"/>
      <c r="CE362" s="12"/>
      <c r="CF362" s="12"/>
      <c r="CG362" s="18"/>
    </row>
    <row r="363" spans="1:85" ht="45" customHeight="1" x14ac:dyDescent="0.2">
      <c r="A363" s="1412"/>
      <c r="B363" s="3304" t="s">
        <v>3815</v>
      </c>
      <c r="C363" s="1448" t="s">
        <v>3809</v>
      </c>
      <c r="D363" s="1380" t="s">
        <v>1107</v>
      </c>
      <c r="E363" s="1428">
        <v>2285</v>
      </c>
      <c r="F363" s="1387">
        <v>2025</v>
      </c>
      <c r="G363" s="1387">
        <v>2050</v>
      </c>
      <c r="H363" s="1646" t="s">
        <v>89</v>
      </c>
      <c r="I363" s="1414" t="s">
        <v>194</v>
      </c>
      <c r="J363" s="1389">
        <v>44851</v>
      </c>
      <c r="K363" s="1389">
        <v>41304</v>
      </c>
      <c r="L363" s="1649"/>
      <c r="M363" s="2005"/>
      <c r="N363" s="1649"/>
      <c r="O363" s="1649"/>
      <c r="P363" s="1388"/>
      <c r="Q363" s="1651"/>
      <c r="R363" s="1416"/>
      <c r="S363" s="1628"/>
      <c r="T363" s="1628"/>
      <c r="U363" s="3792"/>
      <c r="V363" s="1652"/>
      <c r="W363" s="1391" t="str">
        <f t="shared" si="15"/>
        <v>Yes</v>
      </c>
      <c r="X363" s="1392" t="s">
        <v>93</v>
      </c>
      <c r="Y363" s="108" t="s">
        <v>267</v>
      </c>
      <c r="Z363" s="108"/>
      <c r="AA363" s="2761" t="s">
        <v>1108</v>
      </c>
      <c r="AB363" s="2967" t="s">
        <v>1109</v>
      </c>
      <c r="AC363" s="2926"/>
      <c r="AD363" s="1418">
        <v>45047</v>
      </c>
      <c r="AE363" s="1570">
        <v>44805</v>
      </c>
      <c r="AF363" s="1419" t="s">
        <v>1110</v>
      </c>
      <c r="AG363" s="1396">
        <v>44805</v>
      </c>
      <c r="AH363" s="1701">
        <v>44809</v>
      </c>
      <c r="AI363" s="1701">
        <v>44869</v>
      </c>
      <c r="AJ363" s="3008"/>
      <c r="AK363" s="1399"/>
      <c r="AL363" s="1420" t="s">
        <v>1111</v>
      </c>
      <c r="AM363" s="1419" t="s">
        <v>1112</v>
      </c>
      <c r="AN363" s="1396">
        <v>45444</v>
      </c>
      <c r="AO363" s="1398"/>
      <c r="AP363" s="1398"/>
      <c r="AQ363" s="1398"/>
      <c r="AR363" s="1400"/>
      <c r="AS363" s="1421"/>
      <c r="AT363" s="1421"/>
      <c r="AU363" s="1422"/>
      <c r="AV363" s="1424"/>
      <c r="AW363" s="1424"/>
      <c r="AX363" s="1424"/>
      <c r="AY363" s="1425"/>
      <c r="AZ363" s="1420"/>
      <c r="BA363" s="1421"/>
      <c r="BB363" s="1422"/>
      <c r="BC363" s="1424"/>
      <c r="BD363" s="1424"/>
      <c r="BE363" s="1424"/>
      <c r="BF363" s="1424"/>
      <c r="BG363" s="4085">
        <v>45658</v>
      </c>
      <c r="BH363" s="1396">
        <v>45658</v>
      </c>
      <c r="BI363" s="1400"/>
      <c r="BJ363" s="4085">
        <v>45717</v>
      </c>
      <c r="BK363" s="1396">
        <v>45717</v>
      </c>
      <c r="BL363" s="1400"/>
      <c r="BM363" s="4085" t="s">
        <v>114</v>
      </c>
      <c r="BN363" s="1396" t="s">
        <v>114</v>
      </c>
      <c r="BO363" s="1400"/>
      <c r="BP363" s="1178" t="s">
        <v>4510</v>
      </c>
      <c r="BQ363" s="631" t="s">
        <v>4511</v>
      </c>
      <c r="BR363" s="7413" t="s">
        <v>1825</v>
      </c>
      <c r="BS363" s="7413" t="s">
        <v>1116</v>
      </c>
      <c r="BT363" s="1409">
        <v>45468</v>
      </c>
      <c r="BU363" s="1409"/>
      <c r="BV363" s="1655" t="s">
        <v>116</v>
      </c>
      <c r="BW363" s="1409">
        <v>44803</v>
      </c>
      <c r="BX363" s="1409">
        <v>45345</v>
      </c>
      <c r="BY363" s="1409" t="s">
        <v>116</v>
      </c>
      <c r="BZ363" s="1409">
        <v>45399</v>
      </c>
      <c r="CA363" s="1409" t="s">
        <v>262</v>
      </c>
      <c r="CB363" s="1409"/>
      <c r="CC363" s="1178"/>
      <c r="CD363" s="1176"/>
      <c r="CE363" s="1176"/>
      <c r="CF363" s="1176"/>
      <c r="CG363" s="1175"/>
    </row>
    <row r="364" spans="1:85" ht="45" customHeight="1" x14ac:dyDescent="0.2">
      <c r="A364" s="1581" t="s">
        <v>3808</v>
      </c>
      <c r="B364" s="3316"/>
      <c r="C364" s="1426" t="s">
        <v>3809</v>
      </c>
      <c r="D364" s="1713"/>
      <c r="E364" s="5005"/>
      <c r="F364" s="1562"/>
      <c r="G364" s="1562"/>
      <c r="H364" s="1563" t="s">
        <v>89</v>
      </c>
      <c r="I364" s="1563" t="s">
        <v>89</v>
      </c>
      <c r="J364" s="1506">
        <v>44851</v>
      </c>
      <c r="K364" s="1437"/>
      <c r="L364" s="1437" t="s">
        <v>90</v>
      </c>
      <c r="M364" s="2628" t="s">
        <v>3577</v>
      </c>
      <c r="N364" s="1437"/>
      <c r="O364" s="1437"/>
      <c r="P364" s="1506"/>
      <c r="Q364" s="1632"/>
      <c r="R364" s="1625"/>
      <c r="S364" s="1625"/>
      <c r="T364" s="1625"/>
      <c r="U364" s="3809"/>
      <c r="V364" s="3749"/>
      <c r="W364" s="3750" t="b">
        <f t="shared" si="15"/>
        <v>0</v>
      </c>
      <c r="X364" s="3751" t="s">
        <v>237</v>
      </c>
      <c r="Y364" s="1426" t="s">
        <v>94</v>
      </c>
      <c r="Z364" s="1563"/>
      <c r="AA364" s="3910" t="s">
        <v>3810</v>
      </c>
      <c r="AB364" s="3910" t="s">
        <v>3811</v>
      </c>
      <c r="AC364" s="3753"/>
      <c r="AD364" s="4123">
        <v>44378</v>
      </c>
      <c r="AE364" s="4132"/>
      <c r="AF364" s="3754"/>
      <c r="AG364" s="3755"/>
      <c r="AH364" s="3755"/>
      <c r="AI364" s="3755"/>
      <c r="AJ364" s="3848"/>
      <c r="AK364" s="3757"/>
      <c r="AL364" s="4931"/>
      <c r="AM364" s="3813"/>
      <c r="AN364" s="3755"/>
      <c r="AO364" s="3755"/>
      <c r="AP364" s="3755"/>
      <c r="AQ364" s="1563"/>
      <c r="AR364" s="3758"/>
      <c r="AS364" s="3759"/>
      <c r="AT364" s="2471"/>
      <c r="AU364" s="3855"/>
      <c r="AV364" s="3759"/>
      <c r="AW364" s="3759"/>
      <c r="AX364" s="2471"/>
      <c r="AY364" s="3760"/>
      <c r="AZ364" s="3759"/>
      <c r="BA364" s="3857"/>
      <c r="BB364" s="3855"/>
      <c r="BC364" s="3759"/>
      <c r="BD364" s="3759"/>
      <c r="BE364" s="2471"/>
      <c r="BF364" s="2471"/>
      <c r="BG364" s="4160"/>
      <c r="BH364" s="3755"/>
      <c r="BI364" s="3755"/>
      <c r="BJ364" s="4160">
        <v>46357</v>
      </c>
      <c r="BK364" s="3755">
        <v>46357</v>
      </c>
      <c r="BL364" s="3590"/>
      <c r="BM364" s="4160"/>
      <c r="BN364" s="3589"/>
      <c r="BO364" s="3590"/>
      <c r="BP364" s="4499" t="s">
        <v>3812</v>
      </c>
      <c r="BQ364" s="3858" t="s">
        <v>1192</v>
      </c>
      <c r="BR364" s="3591"/>
      <c r="BS364" s="3911" t="s">
        <v>1116</v>
      </c>
      <c r="BT364" s="3592">
        <v>45938</v>
      </c>
      <c r="BU364" s="3592"/>
      <c r="BV364" s="1563"/>
      <c r="BW364" s="3592"/>
      <c r="BX364" s="3592">
        <v>45687</v>
      </c>
      <c r="BY364" s="1563"/>
      <c r="BZ364" s="3592"/>
      <c r="CA364" s="3592" t="s">
        <v>3813</v>
      </c>
      <c r="CB364" s="2149"/>
      <c r="CC364" s="2120" t="s">
        <v>3814</v>
      </c>
      <c r="CD364" s="38"/>
      <c r="CE364" s="12"/>
      <c r="CF364" s="12"/>
      <c r="CG364" s="18"/>
    </row>
    <row r="365" spans="1:85" ht="45" customHeight="1" x14ac:dyDescent="0.2">
      <c r="A365" s="1688" t="s">
        <v>3816</v>
      </c>
      <c r="B365" s="3307"/>
      <c r="C365" s="2275" t="s">
        <v>3817</v>
      </c>
      <c r="D365" s="1689" t="s">
        <v>3818</v>
      </c>
      <c r="E365" s="7113">
        <v>1908</v>
      </c>
      <c r="F365" s="1665" t="s">
        <v>3819</v>
      </c>
      <c r="G365" s="1665" t="s">
        <v>3616</v>
      </c>
      <c r="H365" s="1680"/>
      <c r="I365" s="1691"/>
      <c r="J365" s="1668">
        <v>43544</v>
      </c>
      <c r="K365" s="1668"/>
      <c r="L365" s="1668"/>
      <c r="M365" s="2006"/>
      <c r="N365" s="1668"/>
      <c r="O365" s="1668"/>
      <c r="P365" s="1667"/>
      <c r="Q365" s="1705"/>
      <c r="R365" s="1669"/>
      <c r="S365" s="1669"/>
      <c r="T365" s="1669"/>
      <c r="U365" s="3793">
        <v>45356</v>
      </c>
      <c r="V365" s="1671" t="s">
        <v>1374</v>
      </c>
      <c r="W365" s="1695" t="b">
        <f t="shared" si="15"/>
        <v>0</v>
      </c>
      <c r="X365" s="1672"/>
      <c r="Y365" s="1376"/>
      <c r="Z365" s="1376"/>
      <c r="AA365" s="2312"/>
      <c r="AB365" s="2312"/>
      <c r="AC365" s="2312"/>
      <c r="AD365" s="1682"/>
      <c r="AE365" s="4147"/>
      <c r="AF365" s="1676"/>
      <c r="AG365" s="1674"/>
      <c r="AH365" s="1674"/>
      <c r="AI365" s="1674"/>
      <c r="AJ365" s="3006"/>
      <c r="AK365" s="1677"/>
      <c r="AL365" s="1679"/>
      <c r="AM365" s="1676"/>
      <c r="AN365" s="1674"/>
      <c r="AO365" s="1674"/>
      <c r="AP365" s="1674"/>
      <c r="AQ365" s="1666"/>
      <c r="AR365" s="1697"/>
      <c r="AS365" s="1679"/>
      <c r="AT365" s="1680"/>
      <c r="AU365" s="1679"/>
      <c r="AV365" s="1679"/>
      <c r="AW365" s="1679"/>
      <c r="AX365" s="1680"/>
      <c r="AY365" s="1698"/>
      <c r="AZ365" s="1679"/>
      <c r="BA365" s="1680"/>
      <c r="BB365" s="1679"/>
      <c r="BC365" s="1679"/>
      <c r="BD365" s="1679"/>
      <c r="BE365" s="1680"/>
      <c r="BF365" s="1680"/>
      <c r="BG365" s="4158"/>
      <c r="BH365" s="1674"/>
      <c r="BI365" s="1683"/>
      <c r="BJ365" s="4158"/>
      <c r="BK365" s="1674"/>
      <c r="BL365" s="1683"/>
      <c r="BM365" s="4158"/>
      <c r="BN365" s="1674"/>
      <c r="BO365" s="1683"/>
      <c r="BP365" s="4274" t="s">
        <v>3820</v>
      </c>
      <c r="BQ365" s="4827"/>
      <c r="BR365" s="2275"/>
      <c r="BS365" s="2275"/>
      <c r="BT365" s="1684">
        <v>43874</v>
      </c>
      <c r="BU365" s="1684"/>
      <c r="BV365" s="1666" t="s">
        <v>116</v>
      </c>
      <c r="BW365" s="1684"/>
      <c r="BX365" s="1684"/>
      <c r="BY365" s="1666"/>
      <c r="BZ365" s="1684">
        <v>45377</v>
      </c>
      <c r="CA365" s="2319" t="s">
        <v>3821</v>
      </c>
      <c r="CB365" s="1684"/>
      <c r="CC365" s="1376" t="s">
        <v>3822</v>
      </c>
      <c r="CD365" s="12"/>
      <c r="CE365" s="12"/>
      <c r="CF365" s="12"/>
      <c r="CG365" s="18"/>
    </row>
    <row r="366" spans="1:85" ht="45" customHeight="1" x14ac:dyDescent="0.2">
      <c r="A366" s="3686" t="s">
        <v>3823</v>
      </c>
      <c r="B366" s="3687"/>
      <c r="C366" s="3688" t="s">
        <v>3824</v>
      </c>
      <c r="D366" s="3689" t="s">
        <v>3825</v>
      </c>
      <c r="E366" s="3690" t="s">
        <v>566</v>
      </c>
      <c r="F366" s="3691" t="s">
        <v>423</v>
      </c>
      <c r="G366" s="3691" t="s">
        <v>281</v>
      </c>
      <c r="H366" s="3692" t="s">
        <v>89</v>
      </c>
      <c r="I366" s="3692" t="s">
        <v>89</v>
      </c>
      <c r="J366" s="3696">
        <v>43151</v>
      </c>
      <c r="K366" s="3696"/>
      <c r="L366" s="3696"/>
      <c r="M366" s="3735"/>
      <c r="N366" s="3696"/>
      <c r="O366" s="3696"/>
      <c r="P366" s="3696"/>
      <c r="Q366" s="3697"/>
      <c r="R366" s="3698"/>
      <c r="S366" s="3698"/>
      <c r="T366" s="3698"/>
      <c r="U366" s="3794">
        <v>43709</v>
      </c>
      <c r="V366" s="3727" t="s">
        <v>3826</v>
      </c>
      <c r="W366" s="3700" t="str">
        <f t="shared" si="15"/>
        <v>Yes</v>
      </c>
      <c r="X366" s="3701" t="s">
        <v>93</v>
      </c>
      <c r="Y366" s="3688" t="s">
        <v>94</v>
      </c>
      <c r="Z366" s="3688"/>
      <c r="AA366" s="3702" t="s">
        <v>3827</v>
      </c>
      <c r="AB366" s="3657" t="s">
        <v>3828</v>
      </c>
      <c r="AC366" s="3719"/>
      <c r="AD366" s="3704">
        <v>45717</v>
      </c>
      <c r="AE366" s="4145" t="s">
        <v>1366</v>
      </c>
      <c r="AF366" s="3705" t="s">
        <v>367</v>
      </c>
      <c r="AG366" s="3706">
        <v>46327</v>
      </c>
      <c r="AH366" s="3706"/>
      <c r="AI366" s="3706"/>
      <c r="AJ366" s="3713"/>
      <c r="AK366" s="3707"/>
      <c r="AL366" s="3909"/>
      <c r="AM366" s="3714"/>
      <c r="AN366" s="3706"/>
      <c r="AO366" s="3706"/>
      <c r="AP366" s="3706"/>
      <c r="AQ366" s="3695"/>
      <c r="AR366" s="3708"/>
      <c r="AS366" s="3709"/>
      <c r="AT366" s="3692"/>
      <c r="AU366" s="3709"/>
      <c r="AV366" s="3709"/>
      <c r="AW366" s="3709"/>
      <c r="AX366" s="3692"/>
      <c r="AY366" s="3710"/>
      <c r="AZ366" s="3709"/>
      <c r="BA366" s="3692"/>
      <c r="BB366" s="3709"/>
      <c r="BC366" s="3709"/>
      <c r="BD366" s="3709"/>
      <c r="BE366" s="3692"/>
      <c r="BF366" s="3692"/>
      <c r="BG366" s="4089" t="s">
        <v>3829</v>
      </c>
      <c r="BH366" s="3706">
        <v>46600</v>
      </c>
      <c r="BI366" s="3711"/>
      <c r="BJ366" s="4089">
        <v>46722</v>
      </c>
      <c r="BK366" s="3706">
        <v>46722</v>
      </c>
      <c r="BL366" s="3711"/>
      <c r="BM366" s="4089">
        <v>46935</v>
      </c>
      <c r="BN366" s="3706">
        <v>46935</v>
      </c>
      <c r="BO366" s="3711"/>
      <c r="BP366" s="3688" t="s">
        <v>3830</v>
      </c>
      <c r="BQ366" s="4182" t="s">
        <v>355</v>
      </c>
      <c r="BR366" s="3712"/>
      <c r="BS366" s="3688"/>
      <c r="BT366" s="3716">
        <v>45595</v>
      </c>
      <c r="BU366" s="3716">
        <v>45756</v>
      </c>
      <c r="BV366" s="3695" t="s">
        <v>116</v>
      </c>
      <c r="BW366" s="3716">
        <v>44271</v>
      </c>
      <c r="BX366" s="3716">
        <v>45756</v>
      </c>
      <c r="BY366" s="3695" t="s">
        <v>116</v>
      </c>
      <c r="BZ366" s="3716">
        <v>45756</v>
      </c>
      <c r="CA366" s="3716" t="s">
        <v>104</v>
      </c>
      <c r="CB366" s="1409"/>
      <c r="CC366" s="540"/>
      <c r="CD366" s="12"/>
      <c r="CE366" s="12"/>
      <c r="CF366" s="12"/>
      <c r="CG366" s="18"/>
    </row>
    <row r="367" spans="1:85" ht="45" customHeight="1" x14ac:dyDescent="0.2">
      <c r="A367" s="1581" t="s">
        <v>3831</v>
      </c>
      <c r="B367" s="3316"/>
      <c r="C367" s="1426" t="s">
        <v>3832</v>
      </c>
      <c r="D367" s="1380" t="s">
        <v>3833</v>
      </c>
      <c r="E367" s="7352">
        <v>1948</v>
      </c>
      <c r="F367" s="1387"/>
      <c r="G367" s="1387">
        <v>2042</v>
      </c>
      <c r="H367" s="1646" t="s">
        <v>89</v>
      </c>
      <c r="I367" s="1414" t="s">
        <v>89</v>
      </c>
      <c r="J367" s="1389">
        <v>41324</v>
      </c>
      <c r="K367" s="1389"/>
      <c r="L367" s="1389" t="s">
        <v>90</v>
      </c>
      <c r="M367" s="2002" t="s">
        <v>3834</v>
      </c>
      <c r="N367" s="1389"/>
      <c r="O367" s="1389"/>
      <c r="P367" s="1388"/>
      <c r="Q367" s="1415"/>
      <c r="R367" s="1416"/>
      <c r="S367" s="1416"/>
      <c r="T367" s="1416"/>
      <c r="U367" s="3792"/>
      <c r="V367" s="1417"/>
      <c r="W367" s="1391" t="str">
        <f t="shared" si="15"/>
        <v>Yes</v>
      </c>
      <c r="X367" s="1392" t="s">
        <v>93</v>
      </c>
      <c r="Y367" s="108" t="s">
        <v>94</v>
      </c>
      <c r="Z367" s="108"/>
      <c r="AA367" s="2930" t="s">
        <v>3835</v>
      </c>
      <c r="AB367" s="2761" t="s">
        <v>3836</v>
      </c>
      <c r="AC367" s="2967"/>
      <c r="AD367" s="1418">
        <v>45717</v>
      </c>
      <c r="AE367" s="1570" t="s">
        <v>3837</v>
      </c>
      <c r="AF367" s="1419" t="s">
        <v>270</v>
      </c>
      <c r="AG367" s="1396">
        <v>45352</v>
      </c>
      <c r="AH367" s="1397"/>
      <c r="AI367" s="1397">
        <v>45413</v>
      </c>
      <c r="AJ367" s="5215" t="s">
        <v>3838</v>
      </c>
      <c r="AK367" s="1399"/>
      <c r="AL367" s="1420" t="s">
        <v>2372</v>
      </c>
      <c r="AM367" s="1419" t="s">
        <v>3840</v>
      </c>
      <c r="AN367" s="1396">
        <v>45962</v>
      </c>
      <c r="AO367" s="1397"/>
      <c r="AP367" s="1397"/>
      <c r="AQ367" s="1398"/>
      <c r="AR367" s="1400"/>
      <c r="AS367" s="1420"/>
      <c r="AT367" s="1421"/>
      <c r="AU367" s="1422"/>
      <c r="AV367" s="1423"/>
      <c r="AW367" s="1423"/>
      <c r="AX367" s="1424"/>
      <c r="AY367" s="1425"/>
      <c r="AZ367" s="1420"/>
      <c r="BA367" s="1421"/>
      <c r="BB367" s="1422"/>
      <c r="BC367" s="1423"/>
      <c r="BD367" s="1423"/>
      <c r="BE367" s="1424"/>
      <c r="BF367" s="1424"/>
      <c r="BG367" s="4085" t="s">
        <v>3841</v>
      </c>
      <c r="BH367" s="1396">
        <v>46143</v>
      </c>
      <c r="BI367" s="1408"/>
      <c r="BJ367" s="4085" t="s">
        <v>3677</v>
      </c>
      <c r="BK367" s="1396">
        <v>46235</v>
      </c>
      <c r="BL367" s="1445"/>
      <c r="BM367" s="4085" t="s">
        <v>3842</v>
      </c>
      <c r="BN367" s="1396">
        <v>46508</v>
      </c>
      <c r="BO367" s="1445"/>
      <c r="BP367" s="540" t="s">
        <v>4415</v>
      </c>
      <c r="BQ367" s="627" t="s">
        <v>355</v>
      </c>
      <c r="BR367" s="540" t="s">
        <v>3844</v>
      </c>
      <c r="BS367" s="540"/>
      <c r="BT367" s="1409">
        <v>45320</v>
      </c>
      <c r="BU367" s="1409">
        <v>45755</v>
      </c>
      <c r="BV367" s="1410" t="s">
        <v>116</v>
      </c>
      <c r="BW367" s="1409">
        <v>44797</v>
      </c>
      <c r="BX367" s="1409">
        <v>45755</v>
      </c>
      <c r="BY367" s="1409" t="s">
        <v>116</v>
      </c>
      <c r="BZ367" s="1409">
        <v>45785</v>
      </c>
      <c r="CA367" s="1409" t="s">
        <v>262</v>
      </c>
      <c r="CB367" s="1409"/>
      <c r="CC367" s="540" t="s">
        <v>105</v>
      </c>
      <c r="CD367" s="12"/>
      <c r="CE367" s="12"/>
      <c r="CF367" s="12"/>
      <c r="CG367" s="18"/>
    </row>
    <row r="368" spans="1:85" ht="45" customHeight="1" x14ac:dyDescent="0.2">
      <c r="A368" s="1688" t="s">
        <v>3846</v>
      </c>
      <c r="B368" s="3307"/>
      <c r="C368" s="2275" t="s">
        <v>3847</v>
      </c>
      <c r="D368" s="1689" t="s">
        <v>1020</v>
      </c>
      <c r="E368" s="1704">
        <v>1367</v>
      </c>
      <c r="F368" s="1665" t="s">
        <v>292</v>
      </c>
      <c r="G368" s="1665" t="s">
        <v>1021</v>
      </c>
      <c r="H368" s="1680" t="s">
        <v>89</v>
      </c>
      <c r="I368" s="1691" t="s">
        <v>194</v>
      </c>
      <c r="J368" s="1668">
        <v>42565</v>
      </c>
      <c r="K368" s="1668"/>
      <c r="L368" s="1668"/>
      <c r="M368" s="2006"/>
      <c r="N368" s="1668"/>
      <c r="O368" s="1668"/>
      <c r="P368" s="1667"/>
      <c r="Q368" s="1705"/>
      <c r="R368" s="1669"/>
      <c r="S368" s="1669"/>
      <c r="T368" s="1669"/>
      <c r="U368" s="3793">
        <v>43647</v>
      </c>
      <c r="V368" s="2316" t="s">
        <v>1022</v>
      </c>
      <c r="W368" s="1695" t="str">
        <f t="shared" si="15"/>
        <v>Yes</v>
      </c>
      <c r="X368" s="1672" t="s">
        <v>93</v>
      </c>
      <c r="Y368" s="1376" t="s">
        <v>267</v>
      </c>
      <c r="Z368" s="1666"/>
      <c r="AA368" s="2312" t="s">
        <v>1023</v>
      </c>
      <c r="AB368" s="2312"/>
      <c r="AC368" s="2312"/>
      <c r="AD368" s="1674">
        <v>43678</v>
      </c>
      <c r="AE368" s="4147" t="s">
        <v>873</v>
      </c>
      <c r="AF368" s="1676" t="s">
        <v>1024</v>
      </c>
      <c r="AG368" s="1674">
        <v>44378</v>
      </c>
      <c r="AH368" s="1674"/>
      <c r="AI368" s="1674"/>
      <c r="AJ368" s="3006"/>
      <c r="AK368" s="1677"/>
      <c r="AL368" s="7165"/>
      <c r="AM368" s="7141"/>
      <c r="AN368" s="1674"/>
      <c r="AO368" s="1674"/>
      <c r="AP368" s="1674"/>
      <c r="AQ368" s="1666"/>
      <c r="AR368" s="1697"/>
      <c r="AS368" s="1679"/>
      <c r="AT368" s="1680"/>
      <c r="AU368" s="1679"/>
      <c r="AV368" s="1679"/>
      <c r="AW368" s="1679"/>
      <c r="AX368" s="1680"/>
      <c r="AY368" s="1698"/>
      <c r="AZ368" s="1679"/>
      <c r="BA368" s="1680"/>
      <c r="BB368" s="1679"/>
      <c r="BC368" s="1679"/>
      <c r="BD368" s="1679"/>
      <c r="BE368" s="1680"/>
      <c r="BF368" s="1680"/>
      <c r="BG368" s="4158" t="s">
        <v>1025</v>
      </c>
      <c r="BH368" s="1674">
        <v>44743</v>
      </c>
      <c r="BI368" s="1674"/>
      <c r="BJ368" s="4158" t="s">
        <v>316</v>
      </c>
      <c r="BK368" s="1674">
        <v>45017</v>
      </c>
      <c r="BL368" s="1683"/>
      <c r="BM368" s="4158" t="s">
        <v>1026</v>
      </c>
      <c r="BN368" s="1682">
        <v>45292</v>
      </c>
      <c r="BO368" s="1683"/>
      <c r="BP368" s="1376" t="s">
        <v>1027</v>
      </c>
      <c r="BQ368" s="4184"/>
      <c r="BR368" s="2300"/>
      <c r="BS368" s="1703"/>
      <c r="BT368" s="1684">
        <v>44547</v>
      </c>
      <c r="BU368" s="1684"/>
      <c r="BV368" s="1666" t="s">
        <v>116</v>
      </c>
      <c r="BW368" s="1684">
        <v>44547</v>
      </c>
      <c r="BX368" s="1684">
        <v>44278</v>
      </c>
      <c r="BY368" s="1666" t="s">
        <v>116</v>
      </c>
      <c r="BZ368" s="1684"/>
      <c r="CA368" s="2319" t="s">
        <v>117</v>
      </c>
      <c r="CB368" s="1684"/>
      <c r="CC368" s="1376" t="s">
        <v>105</v>
      </c>
      <c r="CD368" s="12"/>
      <c r="CE368" s="12"/>
      <c r="CF368" s="12"/>
      <c r="CG368" s="18"/>
    </row>
    <row r="369" spans="1:85" ht="45" customHeight="1" x14ac:dyDescent="0.2">
      <c r="A369" s="3874" t="s">
        <v>3848</v>
      </c>
      <c r="B369" s="3875"/>
      <c r="C369" s="542" t="s">
        <v>3849</v>
      </c>
      <c r="D369" s="3515" t="s">
        <v>3850</v>
      </c>
      <c r="E369" s="4788"/>
      <c r="F369" s="3838"/>
      <c r="G369" s="3838"/>
      <c r="H369" s="3835" t="s">
        <v>89</v>
      </c>
      <c r="I369" s="3245" t="s">
        <v>89</v>
      </c>
      <c r="J369" s="3819">
        <v>45211</v>
      </c>
      <c r="K369" s="3819" t="s">
        <v>3851</v>
      </c>
      <c r="L369" s="3819"/>
      <c r="M369" s="3873"/>
      <c r="N369" s="3819"/>
      <c r="O369" s="3819"/>
      <c r="P369" s="3821"/>
      <c r="Q369" s="3839"/>
      <c r="R369" s="3840"/>
      <c r="S369" s="3840"/>
      <c r="T369" s="3840"/>
      <c r="U369" s="3822"/>
      <c r="V369" s="3841"/>
      <c r="W369" s="3824" t="str">
        <f t="shared" si="15"/>
        <v>Yes</v>
      </c>
      <c r="X369" s="3825" t="s">
        <v>93</v>
      </c>
      <c r="Y369" s="542" t="s">
        <v>94</v>
      </c>
      <c r="Z369" s="542"/>
      <c r="AA369" s="3843" t="s">
        <v>4666</v>
      </c>
      <c r="AB369" s="3842"/>
      <c r="AC369" s="3842"/>
      <c r="AD369" s="3828">
        <v>45689</v>
      </c>
      <c r="AE369" s="4152" t="s">
        <v>467</v>
      </c>
      <c r="AF369" s="3818" t="s">
        <v>3854</v>
      </c>
      <c r="AG369" s="3829">
        <v>45839</v>
      </c>
      <c r="AH369" s="3829"/>
      <c r="AI369" s="3829"/>
      <c r="AJ369" s="3844"/>
      <c r="AK369" s="3845"/>
      <c r="AL369" s="3833"/>
      <c r="AM369" s="3818"/>
      <c r="AN369" s="3829"/>
      <c r="AO369" s="3829"/>
      <c r="AP369" s="3829"/>
      <c r="AQ369" s="1685"/>
      <c r="AR369" s="3832"/>
      <c r="AS369" s="3833"/>
      <c r="AT369" s="3835"/>
      <c r="AU369" s="3833"/>
      <c r="AV369" s="3833"/>
      <c r="AW369" s="3833"/>
      <c r="AX369" s="3835"/>
      <c r="AY369" s="3834"/>
      <c r="AZ369" s="3833"/>
      <c r="BA369" s="3835"/>
      <c r="BB369" s="3833"/>
      <c r="BC369" s="3833"/>
      <c r="BD369" s="3833"/>
      <c r="BE369" s="3835"/>
      <c r="BF369" s="3835"/>
      <c r="BG369" s="4166" t="s">
        <v>984</v>
      </c>
      <c r="BH369" s="3829">
        <v>46113</v>
      </c>
      <c r="BI369" s="3836"/>
      <c r="BJ369" s="4166">
        <v>46296</v>
      </c>
      <c r="BK369" s="3829">
        <v>46296</v>
      </c>
      <c r="BL369" s="3836"/>
      <c r="BM369" s="4166">
        <v>46539</v>
      </c>
      <c r="BN369" s="3829">
        <v>46539</v>
      </c>
      <c r="BO369" s="3836"/>
      <c r="BP369" s="692" t="s">
        <v>4667</v>
      </c>
      <c r="BQ369" s="5394" t="s">
        <v>132</v>
      </c>
      <c r="BR369" s="542"/>
      <c r="BS369" s="542"/>
      <c r="BT369" s="1556">
        <v>44309</v>
      </c>
      <c r="BU369" s="1556">
        <v>45700</v>
      </c>
      <c r="BV369" s="1685" t="s">
        <v>116</v>
      </c>
      <c r="BW369" s="1556">
        <v>44309</v>
      </c>
      <c r="BX369" s="1556">
        <v>45700</v>
      </c>
      <c r="BY369" s="1685" t="s">
        <v>116</v>
      </c>
      <c r="BZ369" s="1556">
        <v>45700</v>
      </c>
      <c r="CA369" s="1556" t="s">
        <v>566</v>
      </c>
      <c r="CB369" s="2149"/>
      <c r="CC369" s="2120" t="s">
        <v>3856</v>
      </c>
      <c r="CD369" s="12"/>
      <c r="CE369" s="12"/>
      <c r="CF369" s="12"/>
      <c r="CG369" s="18"/>
    </row>
    <row r="370" spans="1:85" ht="45" customHeight="1" x14ac:dyDescent="0.2">
      <c r="A370" s="4225" t="s">
        <v>3857</v>
      </c>
      <c r="B370" s="4321"/>
      <c r="C370" s="2487" t="s">
        <v>3858</v>
      </c>
      <c r="D370" s="4224" t="s">
        <v>3859</v>
      </c>
      <c r="E370" s="4358">
        <v>2162</v>
      </c>
      <c r="F370" s="4343" t="s">
        <v>423</v>
      </c>
      <c r="G370" s="4343" t="s">
        <v>949</v>
      </c>
      <c r="H370" s="4226" t="s">
        <v>89</v>
      </c>
      <c r="I370" s="4793" t="s">
        <v>89</v>
      </c>
      <c r="J370" s="4229">
        <v>45818</v>
      </c>
      <c r="K370" s="4229">
        <v>41106</v>
      </c>
      <c r="L370" s="4227" t="s">
        <v>90</v>
      </c>
      <c r="M370" s="4228" t="s">
        <v>3860</v>
      </c>
      <c r="N370" s="4227"/>
      <c r="O370" s="4227"/>
      <c r="P370" s="4229">
        <v>44946</v>
      </c>
      <c r="Q370" s="4230">
        <v>45016</v>
      </c>
      <c r="R370" s="4231">
        <v>45755</v>
      </c>
      <c r="S370" s="4231"/>
      <c r="T370" s="4231"/>
      <c r="U370" s="4232"/>
      <c r="V370" s="4233"/>
      <c r="W370" s="4234" t="str">
        <f t="shared" si="15"/>
        <v>Yes</v>
      </c>
      <c r="X370" s="4235" t="s">
        <v>93</v>
      </c>
      <c r="Y370" s="2487" t="s">
        <v>94</v>
      </c>
      <c r="Z370" s="4783"/>
      <c r="AA370" s="4784" t="s">
        <v>3861</v>
      </c>
      <c r="AB370" s="4784" t="s">
        <v>3862</v>
      </c>
      <c r="AC370" s="4344"/>
      <c r="AD370" s="4237">
        <v>45778</v>
      </c>
      <c r="AE370" s="4238" t="s">
        <v>3863</v>
      </c>
      <c r="AF370" s="4239" t="s">
        <v>3864</v>
      </c>
      <c r="AG370" s="4240"/>
      <c r="AH370" s="4240">
        <v>43143</v>
      </c>
      <c r="AI370" s="4240">
        <v>43185</v>
      </c>
      <c r="AJ370" s="4345" t="s">
        <v>3865</v>
      </c>
      <c r="AK370" s="4242"/>
      <c r="AL370" s="4346"/>
      <c r="AM370" s="4347" t="s">
        <v>3866</v>
      </c>
      <c r="AN370" s="4240"/>
      <c r="AO370" s="4240">
        <v>43413</v>
      </c>
      <c r="AP370" s="4240">
        <v>43455</v>
      </c>
      <c r="AQ370" s="4218" t="s">
        <v>3867</v>
      </c>
      <c r="AR370" s="4296"/>
      <c r="AS370" s="4243">
        <v>44176</v>
      </c>
      <c r="AT370" s="4226" t="s">
        <v>3868</v>
      </c>
      <c r="AU370" s="4243">
        <v>44166</v>
      </c>
      <c r="AV370" s="4243">
        <v>44176</v>
      </c>
      <c r="AW370" s="4243">
        <v>44232</v>
      </c>
      <c r="AX370" s="4226" t="s">
        <v>3869</v>
      </c>
      <c r="AY370" s="4336"/>
      <c r="AZ370" s="4243"/>
      <c r="BA370" s="4226"/>
      <c r="BB370" s="4243"/>
      <c r="BC370" s="4243"/>
      <c r="BD370" s="4243"/>
      <c r="BE370" s="4226"/>
      <c r="BF370" s="4226"/>
      <c r="BG370" s="4245">
        <v>44896</v>
      </c>
      <c r="BH370" s="4240">
        <v>44896</v>
      </c>
      <c r="BI370" s="4246">
        <v>44932</v>
      </c>
      <c r="BJ370" s="4245">
        <v>44986</v>
      </c>
      <c r="BK370" s="4240">
        <v>44986</v>
      </c>
      <c r="BL370" s="4246">
        <v>44986</v>
      </c>
      <c r="BM370" s="4245">
        <v>45778</v>
      </c>
      <c r="BN370" s="4240">
        <v>45778</v>
      </c>
      <c r="BO370" s="4246">
        <v>45818</v>
      </c>
      <c r="BP370" s="2487" t="s">
        <v>3870</v>
      </c>
      <c r="BQ370" s="4247" t="s">
        <v>915</v>
      </c>
      <c r="BR370" s="2487"/>
      <c r="BS370" s="2487"/>
      <c r="BT370" s="2486">
        <v>45315</v>
      </c>
      <c r="BU370" s="2486">
        <v>45938</v>
      </c>
      <c r="BV370" s="4218" t="s">
        <v>116</v>
      </c>
      <c r="BW370" s="2486">
        <v>45938</v>
      </c>
      <c r="BX370" s="2486">
        <v>45022</v>
      </c>
      <c r="BY370" s="4218" t="s">
        <v>116</v>
      </c>
      <c r="BZ370" s="2486">
        <v>45755</v>
      </c>
      <c r="CA370" s="2486" t="s">
        <v>3871</v>
      </c>
      <c r="CB370" s="2185"/>
      <c r="CC370" s="2151" t="s">
        <v>3872</v>
      </c>
      <c r="CD370" s="12"/>
      <c r="CE370" s="12"/>
      <c r="CF370" s="12"/>
      <c r="CG370" s="18"/>
    </row>
    <row r="371" spans="1:85" ht="45" customHeight="1" x14ac:dyDescent="0.2">
      <c r="A371" s="3686" t="s">
        <v>3873</v>
      </c>
      <c r="B371" s="3687"/>
      <c r="C371" s="3688" t="s">
        <v>3874</v>
      </c>
      <c r="D371" s="3689" t="s">
        <v>3875</v>
      </c>
      <c r="E371" s="3717"/>
      <c r="F371" s="3691"/>
      <c r="G371" s="3691"/>
      <c r="H371" s="3692" t="s">
        <v>89</v>
      </c>
      <c r="I371" s="3692" t="s">
        <v>89</v>
      </c>
      <c r="J371" s="3694">
        <v>43550</v>
      </c>
      <c r="K371" s="3694"/>
      <c r="L371" s="3694"/>
      <c r="M371" s="3866"/>
      <c r="N371" s="3694"/>
      <c r="O371" s="3694"/>
      <c r="P371" s="3696"/>
      <c r="Q371" s="3697"/>
      <c r="R371" s="3698"/>
      <c r="S371" s="3698"/>
      <c r="T371" s="3698"/>
      <c r="U371" s="3794">
        <v>45352</v>
      </c>
      <c r="V371" s="3699" t="s">
        <v>2724</v>
      </c>
      <c r="W371" s="3700" t="str">
        <f t="shared" si="15"/>
        <v>Yes</v>
      </c>
      <c r="X371" s="3701" t="s">
        <v>93</v>
      </c>
      <c r="Y371" s="3688" t="s">
        <v>267</v>
      </c>
      <c r="Z371" s="3688"/>
      <c r="AA371" s="4272" t="s">
        <v>3876</v>
      </c>
      <c r="AB371" s="4272" t="s">
        <v>3877</v>
      </c>
      <c r="AC371" s="3703"/>
      <c r="AD371" s="3704">
        <v>45689</v>
      </c>
      <c r="AE371" s="4145">
        <v>46054</v>
      </c>
      <c r="AF371" s="3705" t="s">
        <v>210</v>
      </c>
      <c r="AG371" s="3706">
        <v>46054</v>
      </c>
      <c r="AH371" s="3706"/>
      <c r="AI371" s="3706"/>
      <c r="AJ371" s="3713"/>
      <c r="AK371" s="3707"/>
      <c r="AL371" s="3709"/>
      <c r="AM371" s="3705"/>
      <c r="AN371" s="3706"/>
      <c r="AO371" s="3706"/>
      <c r="AP371" s="3706"/>
      <c r="AQ371" s="3695"/>
      <c r="AR371" s="3708"/>
      <c r="AS371" s="3709"/>
      <c r="AT371" s="3692"/>
      <c r="AU371" s="3709"/>
      <c r="AV371" s="3709"/>
      <c r="AW371" s="3709"/>
      <c r="AX371" s="3692"/>
      <c r="AY371" s="3710"/>
      <c r="AZ371" s="3709"/>
      <c r="BA371" s="3692"/>
      <c r="BB371" s="3709"/>
      <c r="BC371" s="3709"/>
      <c r="BD371" s="3709"/>
      <c r="BE371" s="3692"/>
      <c r="BF371" s="3692"/>
      <c r="BG371" s="4089">
        <v>46508</v>
      </c>
      <c r="BH371" s="3706">
        <v>46508</v>
      </c>
      <c r="BI371" s="3711"/>
      <c r="BJ371" s="4089">
        <v>46722</v>
      </c>
      <c r="BK371" s="3706">
        <v>46722</v>
      </c>
      <c r="BL371" s="3711"/>
      <c r="BM371" s="4089">
        <v>46935</v>
      </c>
      <c r="BN371" s="3706">
        <v>46935</v>
      </c>
      <c r="BO371" s="3711"/>
      <c r="BP371" s="3688" t="s">
        <v>3878</v>
      </c>
      <c r="BQ371" s="4182" t="s">
        <v>3879</v>
      </c>
      <c r="BR371" s="3688" t="s">
        <v>3159</v>
      </c>
      <c r="BS371" s="3688" t="s">
        <v>2728</v>
      </c>
      <c r="BT371" s="3716">
        <v>45562</v>
      </c>
      <c r="BU371" s="3716">
        <v>45755</v>
      </c>
      <c r="BV371" s="3695" t="s">
        <v>116</v>
      </c>
      <c r="BW371" s="3716">
        <v>45562</v>
      </c>
      <c r="BX371" s="3716">
        <v>45755</v>
      </c>
      <c r="BY371" s="3695" t="s">
        <v>116</v>
      </c>
      <c r="BZ371" s="3716">
        <v>45755</v>
      </c>
      <c r="CA371" s="3716" t="s">
        <v>104</v>
      </c>
      <c r="CB371" s="1409"/>
      <c r="CC371" s="540"/>
      <c r="CD371" s="12"/>
      <c r="CE371" s="12"/>
      <c r="CF371" s="12"/>
      <c r="CG371" s="18"/>
    </row>
    <row r="372" spans="1:85" ht="45" customHeight="1" x14ac:dyDescent="0.2">
      <c r="A372" s="1688" t="s">
        <v>3880</v>
      </c>
      <c r="B372" s="3307"/>
      <c r="C372" s="2275" t="s">
        <v>3881</v>
      </c>
      <c r="D372" s="1689" t="s">
        <v>2429</v>
      </c>
      <c r="E372" s="7167"/>
      <c r="F372" s="1665"/>
      <c r="G372" s="1665"/>
      <c r="H372" s="1680"/>
      <c r="I372" s="1691"/>
      <c r="J372" s="1668">
        <v>42292</v>
      </c>
      <c r="K372" s="1668"/>
      <c r="L372" s="1668"/>
      <c r="M372" s="2006"/>
      <c r="N372" s="1668"/>
      <c r="O372" s="1668"/>
      <c r="P372" s="1667"/>
      <c r="Q372" s="1705"/>
      <c r="R372" s="1669"/>
      <c r="S372" s="1669"/>
      <c r="T372" s="1669"/>
      <c r="U372" s="3793"/>
      <c r="V372" s="1671"/>
      <c r="W372" s="1695" t="str">
        <f t="shared" si="15"/>
        <v>Yes</v>
      </c>
      <c r="X372" s="1672" t="s">
        <v>93</v>
      </c>
      <c r="Y372" s="1376" t="s">
        <v>94</v>
      </c>
      <c r="Z372" s="1376"/>
      <c r="AA372" s="2314" t="s">
        <v>1302</v>
      </c>
      <c r="AB372" s="2314" t="s">
        <v>3882</v>
      </c>
      <c r="AC372" s="2314" t="s">
        <v>3883</v>
      </c>
      <c r="AD372" s="1682">
        <v>42461</v>
      </c>
      <c r="AE372" s="4147"/>
      <c r="AF372" s="1676"/>
      <c r="AG372" s="1674"/>
      <c r="AH372" s="1674"/>
      <c r="AI372" s="1674"/>
      <c r="AJ372" s="3006"/>
      <c r="AK372" s="1677"/>
      <c r="AL372" s="7129"/>
      <c r="AM372" s="7141"/>
      <c r="AN372" s="1674"/>
      <c r="AO372" s="1674"/>
      <c r="AP372" s="1674"/>
      <c r="AQ372" s="1666"/>
      <c r="AR372" s="1697"/>
      <c r="AS372" s="1679"/>
      <c r="AT372" s="1680"/>
      <c r="AU372" s="1679"/>
      <c r="AV372" s="1679"/>
      <c r="AW372" s="1679"/>
      <c r="AX372" s="1680"/>
      <c r="AY372" s="1698"/>
      <c r="AZ372" s="1679"/>
      <c r="BA372" s="1680"/>
      <c r="BB372" s="1679"/>
      <c r="BC372" s="1679"/>
      <c r="BD372" s="1679"/>
      <c r="BE372" s="1680"/>
      <c r="BF372" s="1680"/>
      <c r="BG372" s="4158">
        <v>42917</v>
      </c>
      <c r="BH372" s="1674">
        <v>42917</v>
      </c>
      <c r="BI372" s="1683"/>
      <c r="BJ372" s="4158">
        <v>43101</v>
      </c>
      <c r="BK372" s="1674">
        <v>43101</v>
      </c>
      <c r="BL372" s="1683"/>
      <c r="BM372" s="4158">
        <v>43405</v>
      </c>
      <c r="BN372" s="1674">
        <v>43405</v>
      </c>
      <c r="BO372" s="1683"/>
      <c r="BP372" s="2275" t="s">
        <v>3884</v>
      </c>
      <c r="BQ372" s="4192"/>
      <c r="BR372" s="2300"/>
      <c r="BS372" s="2275"/>
      <c r="BT372" s="1684">
        <v>43871</v>
      </c>
      <c r="BU372" s="1684"/>
      <c r="BV372" s="1666" t="s">
        <v>116</v>
      </c>
      <c r="BW372" s="1684"/>
      <c r="BX372" s="1684"/>
      <c r="BY372" s="1666"/>
      <c r="BZ372" s="1684"/>
      <c r="CA372" s="2319" t="s">
        <v>117</v>
      </c>
      <c r="CB372" s="1666"/>
      <c r="CC372" s="1376" t="s">
        <v>970</v>
      </c>
      <c r="CD372" s="12"/>
      <c r="CE372" s="12"/>
      <c r="CF372" s="12"/>
      <c r="CG372" s="18"/>
    </row>
    <row r="373" spans="1:85" ht="45" customHeight="1" x14ac:dyDescent="0.2">
      <c r="A373" s="4461" t="s">
        <v>3885</v>
      </c>
      <c r="B373" s="4129"/>
      <c r="C373" s="3720" t="s">
        <v>3886</v>
      </c>
      <c r="D373" s="3720" t="s">
        <v>3887</v>
      </c>
      <c r="E373" s="4992">
        <v>2282</v>
      </c>
      <c r="F373" s="4789" t="s">
        <v>423</v>
      </c>
      <c r="G373" s="4789" t="s">
        <v>266</v>
      </c>
      <c r="H373" s="4466" t="s">
        <v>89</v>
      </c>
      <c r="I373" s="4467" t="s">
        <v>89</v>
      </c>
      <c r="J373" s="4130">
        <v>41563</v>
      </c>
      <c r="K373" s="4130"/>
      <c r="L373" s="3694" t="s">
        <v>90</v>
      </c>
      <c r="M373" s="3866" t="s">
        <v>3888</v>
      </c>
      <c r="N373" s="3694"/>
      <c r="O373" s="3694"/>
      <c r="P373" s="4468"/>
      <c r="Q373" s="4470"/>
      <c r="R373" s="4472"/>
      <c r="S373" s="4472"/>
      <c r="T373" s="4472"/>
      <c r="U373" s="4475"/>
      <c r="V373" s="4477"/>
      <c r="W373" s="4323" t="str">
        <f t="shared" si="15"/>
        <v>Yes</v>
      </c>
      <c r="X373" s="4478" t="s">
        <v>93</v>
      </c>
      <c r="Y373" s="3720" t="s">
        <v>94</v>
      </c>
      <c r="Z373" s="3720"/>
      <c r="AA373" s="5128" t="s">
        <v>3889</v>
      </c>
      <c r="AB373" s="5128" t="s">
        <v>3890</v>
      </c>
      <c r="AC373" s="4221"/>
      <c r="AD373" s="5182">
        <v>45717</v>
      </c>
      <c r="AE373" s="4482" t="s">
        <v>3891</v>
      </c>
      <c r="AF373" s="5199" t="s">
        <v>3075</v>
      </c>
      <c r="AG373" s="4485">
        <v>44501</v>
      </c>
      <c r="AH373" s="4485">
        <v>44501</v>
      </c>
      <c r="AI373" s="4485">
        <v>44562</v>
      </c>
      <c r="AJ373" s="4486" t="s">
        <v>3889</v>
      </c>
      <c r="AK373" s="3707"/>
      <c r="AL373" s="5229" t="s">
        <v>557</v>
      </c>
      <c r="AM373" s="5246" t="s">
        <v>1401</v>
      </c>
      <c r="AN373" s="4485">
        <v>46143</v>
      </c>
      <c r="AO373" s="4485"/>
      <c r="AP373" s="4485"/>
      <c r="AQ373" s="3723"/>
      <c r="AR373" s="3708"/>
      <c r="AS373" s="4488"/>
      <c r="AT373" s="4466"/>
      <c r="AU373" s="4488"/>
      <c r="AV373" s="4488"/>
      <c r="AW373" s="4488"/>
      <c r="AX373" s="4466"/>
      <c r="AY373" s="3710"/>
      <c r="AZ373" s="4488"/>
      <c r="BA373" s="4466"/>
      <c r="BB373" s="4488"/>
      <c r="BC373" s="4488"/>
      <c r="BD373" s="4488"/>
      <c r="BE373" s="4466"/>
      <c r="BF373" s="3692"/>
      <c r="BG373" s="4495" t="s">
        <v>559</v>
      </c>
      <c r="BH373" s="4485">
        <v>46508</v>
      </c>
      <c r="BI373" s="5336"/>
      <c r="BJ373" s="4495" t="s">
        <v>2580</v>
      </c>
      <c r="BK373" s="4485">
        <v>46692</v>
      </c>
      <c r="BL373" s="4496"/>
      <c r="BM373" s="4495" t="s">
        <v>3892</v>
      </c>
      <c r="BN373" s="4497">
        <v>47058</v>
      </c>
      <c r="BO373" s="4496"/>
      <c r="BP373" s="5362" t="s">
        <v>3893</v>
      </c>
      <c r="BQ373" s="5385" t="s">
        <v>355</v>
      </c>
      <c r="BR373" s="3688"/>
      <c r="BS373" s="3688"/>
      <c r="BT373" s="4133">
        <v>45320</v>
      </c>
      <c r="BU373" s="4133">
        <v>45755</v>
      </c>
      <c r="BV373" s="3723" t="s">
        <v>116</v>
      </c>
      <c r="BW373" s="4133"/>
      <c r="BX373" s="4133">
        <v>45755</v>
      </c>
      <c r="BY373" s="3723" t="s">
        <v>116</v>
      </c>
      <c r="BZ373" s="4133">
        <v>45755</v>
      </c>
      <c r="CA373" s="4133" t="s">
        <v>104</v>
      </c>
      <c r="CB373" s="1409"/>
      <c r="CC373" s="540" t="s">
        <v>105</v>
      </c>
      <c r="CD373" s="12"/>
      <c r="CE373" s="12"/>
      <c r="CF373" s="12"/>
      <c r="CG373" s="18"/>
    </row>
    <row r="374" spans="1:85" ht="45" customHeight="1" x14ac:dyDescent="0.2">
      <c r="A374" s="4593" t="s">
        <v>3894</v>
      </c>
      <c r="B374" s="4596"/>
      <c r="C374" s="4593" t="s">
        <v>3895</v>
      </c>
      <c r="D374" s="4593" t="s">
        <v>2139</v>
      </c>
      <c r="E374" s="4600"/>
      <c r="F374" s="4604"/>
      <c r="G374" s="4604"/>
      <c r="H374" s="4608" t="s">
        <v>89</v>
      </c>
      <c r="I374" s="4608" t="s">
        <v>89</v>
      </c>
      <c r="J374" s="4609">
        <v>45029</v>
      </c>
      <c r="K374" s="4609">
        <v>42849</v>
      </c>
      <c r="L374" s="3694" t="s">
        <v>90</v>
      </c>
      <c r="M374" s="3866"/>
      <c r="N374" s="3694"/>
      <c r="O374" s="3698"/>
      <c r="P374" s="4609"/>
      <c r="Q374" s="4609"/>
      <c r="R374" s="4609"/>
      <c r="S374" s="4609"/>
      <c r="T374" s="4609"/>
      <c r="U374" s="4616"/>
      <c r="V374" s="4609"/>
      <c r="W374" s="4609" t="str">
        <f t="shared" si="15"/>
        <v>Yes</v>
      </c>
      <c r="X374" s="4621" t="s">
        <v>93</v>
      </c>
      <c r="Y374" s="4593" t="s">
        <v>94</v>
      </c>
      <c r="Z374" s="4593"/>
      <c r="AA374" s="4563" t="s">
        <v>2140</v>
      </c>
      <c r="AB374" s="5156" t="s">
        <v>2141</v>
      </c>
      <c r="AC374" s="4645"/>
      <c r="AD374" s="4616">
        <v>45717</v>
      </c>
      <c r="AE374" s="4616" t="s">
        <v>1660</v>
      </c>
      <c r="AF374" s="4604" t="s">
        <v>210</v>
      </c>
      <c r="AG374" s="4616">
        <v>46266</v>
      </c>
      <c r="AH374" s="4616"/>
      <c r="AI374" s="4616"/>
      <c r="AJ374" s="4653"/>
      <c r="AK374" s="3731"/>
      <c r="AL374" s="5235"/>
      <c r="AM374" s="4608"/>
      <c r="AN374" s="4616"/>
      <c r="AO374" s="4616"/>
      <c r="AP374" s="4616"/>
      <c r="AQ374" s="4608"/>
      <c r="AR374" s="4018"/>
      <c r="AS374" s="4616"/>
      <c r="AT374" s="4608"/>
      <c r="AU374" s="4616"/>
      <c r="AV374" s="4616"/>
      <c r="AW374" s="4616"/>
      <c r="AX374" s="4608"/>
      <c r="AY374" s="3731"/>
      <c r="AZ374" s="4616"/>
      <c r="BA374" s="4608"/>
      <c r="BB374" s="4616"/>
      <c r="BC374" s="4616"/>
      <c r="BD374" s="4616"/>
      <c r="BE374" s="4608"/>
      <c r="BF374" s="3731"/>
      <c r="BG374" s="4616" t="s">
        <v>2142</v>
      </c>
      <c r="BH374" s="4616">
        <v>46508</v>
      </c>
      <c r="BI374" s="4616"/>
      <c r="BJ374" s="4616">
        <v>46600</v>
      </c>
      <c r="BK374" s="4616">
        <v>46600</v>
      </c>
      <c r="BL374" s="4616"/>
      <c r="BM374" s="4616">
        <v>46844</v>
      </c>
      <c r="BN374" s="4616">
        <v>46844</v>
      </c>
      <c r="BO374" s="4616"/>
      <c r="BP374" s="4593" t="s">
        <v>2143</v>
      </c>
      <c r="BQ374" s="4687" t="s">
        <v>2144</v>
      </c>
      <c r="BR374" s="3689" t="s">
        <v>2145</v>
      </c>
      <c r="BS374" s="3741" t="s">
        <v>2146</v>
      </c>
      <c r="BT374" s="4696">
        <v>44659</v>
      </c>
      <c r="BU374" s="4696">
        <v>45755</v>
      </c>
      <c r="BV374" s="4608" t="s">
        <v>116</v>
      </c>
      <c r="BW374" s="4696">
        <v>44657</v>
      </c>
      <c r="BX374" s="4696">
        <v>45755</v>
      </c>
      <c r="BY374" s="4608" t="s">
        <v>116</v>
      </c>
      <c r="BZ374" s="4696">
        <v>45755</v>
      </c>
      <c r="CA374" s="4696" t="s">
        <v>104</v>
      </c>
      <c r="CB374" s="3251"/>
      <c r="CC374" s="2120" t="s">
        <v>2147</v>
      </c>
      <c r="CD374" s="12"/>
      <c r="CE374" s="12"/>
      <c r="CF374" s="12"/>
      <c r="CG374" s="18"/>
    </row>
    <row r="375" spans="1:85" ht="79" customHeight="1" x14ac:dyDescent="0.2">
      <c r="A375" s="1720" t="s">
        <v>3896</v>
      </c>
      <c r="B375" s="3317"/>
      <c r="C375" s="2180" t="s">
        <v>3897</v>
      </c>
      <c r="D375" s="2891" t="s">
        <v>3898</v>
      </c>
      <c r="E375" s="7415">
        <v>2086</v>
      </c>
      <c r="F375" s="4791" t="s">
        <v>423</v>
      </c>
      <c r="G375" s="4791" t="s">
        <v>949</v>
      </c>
      <c r="H375" s="4832" t="s">
        <v>89</v>
      </c>
      <c r="I375" s="4796" t="s">
        <v>89</v>
      </c>
      <c r="J375" s="4052">
        <v>41988</v>
      </c>
      <c r="K375" s="4052"/>
      <c r="L375" s="1389"/>
      <c r="M375" s="2002"/>
      <c r="N375" s="1389"/>
      <c r="O375" s="1389"/>
      <c r="P375" s="4798"/>
      <c r="Q375" s="4833"/>
      <c r="R375" s="4799"/>
      <c r="S375" s="4799"/>
      <c r="T375" s="4799"/>
      <c r="U375" s="4802">
        <v>43800</v>
      </c>
      <c r="V375" s="5100" t="s">
        <v>1159</v>
      </c>
      <c r="W375" s="4803" t="str">
        <f t="shared" si="15"/>
        <v>Yes</v>
      </c>
      <c r="X375" s="1634" t="s">
        <v>93</v>
      </c>
      <c r="Y375" s="1052" t="s">
        <v>94</v>
      </c>
      <c r="Z375" s="5125"/>
      <c r="AA375" s="2921" t="s">
        <v>3899</v>
      </c>
      <c r="AB375" s="2921" t="s">
        <v>3900</v>
      </c>
      <c r="AC375" s="2967"/>
      <c r="AD375" s="4810">
        <v>45717</v>
      </c>
      <c r="AE375" s="4811">
        <v>43525</v>
      </c>
      <c r="AF375" s="4812" t="s">
        <v>1163</v>
      </c>
      <c r="AG375" s="4813">
        <v>43525</v>
      </c>
      <c r="AH375" s="4814">
        <v>43682</v>
      </c>
      <c r="AI375" s="4814">
        <v>43749</v>
      </c>
      <c r="AJ375" s="4816" t="s">
        <v>1164</v>
      </c>
      <c r="AK375" s="1399" t="s">
        <v>1165</v>
      </c>
      <c r="AL375" s="7387" t="s">
        <v>1166</v>
      </c>
      <c r="AM375" s="7416" t="s">
        <v>1167</v>
      </c>
      <c r="AN375" s="4813">
        <v>44470</v>
      </c>
      <c r="AO375" s="4814">
        <v>44480</v>
      </c>
      <c r="AP375" s="4814">
        <v>44536</v>
      </c>
      <c r="AQ375" s="4818" t="s">
        <v>1168</v>
      </c>
      <c r="AR375" s="1400"/>
      <c r="AS375" s="4817" t="s">
        <v>3901</v>
      </c>
      <c r="AT375" s="4819" t="s">
        <v>270</v>
      </c>
      <c r="AU375" s="1618">
        <v>45383</v>
      </c>
      <c r="AV375" s="4821">
        <v>45390</v>
      </c>
      <c r="AW375" s="4821">
        <v>45445</v>
      </c>
      <c r="AX375" s="5301" t="s">
        <v>3899</v>
      </c>
      <c r="AY375" s="1425"/>
      <c r="AZ375" s="4817">
        <v>45931</v>
      </c>
      <c r="BA375" s="4819" t="s">
        <v>343</v>
      </c>
      <c r="BB375" s="1618">
        <v>45931</v>
      </c>
      <c r="BC375" s="4821"/>
      <c r="BD375" s="4821"/>
      <c r="BE375" s="3430"/>
      <c r="BF375" s="1424"/>
      <c r="BG375" s="4822">
        <v>46204</v>
      </c>
      <c r="BH375" s="4813">
        <v>46204</v>
      </c>
      <c r="BI375" s="4825"/>
      <c r="BJ375" s="4822">
        <v>46296</v>
      </c>
      <c r="BK375" s="4813">
        <v>46296</v>
      </c>
      <c r="BL375" s="4825"/>
      <c r="BM375" s="4822">
        <v>46692</v>
      </c>
      <c r="BN375" s="4813">
        <v>46692</v>
      </c>
      <c r="BO375" s="4825"/>
      <c r="BP375" s="1059" t="s">
        <v>3902</v>
      </c>
      <c r="BQ375" s="4220" t="s">
        <v>355</v>
      </c>
      <c r="BR375" s="3405" t="s">
        <v>3903</v>
      </c>
      <c r="BS375" s="540"/>
      <c r="BT375" s="1621">
        <v>45607</v>
      </c>
      <c r="BU375" s="1621">
        <v>45755</v>
      </c>
      <c r="BV375" s="3932" t="s">
        <v>116</v>
      </c>
      <c r="BW375" s="1621">
        <v>45607</v>
      </c>
      <c r="BX375" s="1621">
        <v>45755</v>
      </c>
      <c r="BY375" s="3932" t="s">
        <v>116</v>
      </c>
      <c r="BZ375" s="1621">
        <v>45755</v>
      </c>
      <c r="CA375" s="1621" t="s">
        <v>262</v>
      </c>
      <c r="CB375" s="1409"/>
      <c r="CC375" s="540" t="s">
        <v>1170</v>
      </c>
      <c r="CD375" s="12"/>
      <c r="CE375" s="12"/>
      <c r="CF375" s="12"/>
      <c r="CG375" s="18"/>
    </row>
    <row r="376" spans="1:85" ht="45" customHeight="1" x14ac:dyDescent="0.2">
      <c r="A376" s="1688"/>
      <c r="B376" s="3307" t="s">
        <v>3904</v>
      </c>
      <c r="C376" s="1376" t="s">
        <v>3905</v>
      </c>
      <c r="D376" s="1689" t="s">
        <v>865</v>
      </c>
      <c r="E376" s="1690">
        <v>2085</v>
      </c>
      <c r="F376" s="1666">
        <v>2020</v>
      </c>
      <c r="G376" s="1666">
        <v>2050</v>
      </c>
      <c r="H376" s="1680" t="s">
        <v>89</v>
      </c>
      <c r="I376" s="1691" t="s">
        <v>194</v>
      </c>
      <c r="J376" s="1668">
        <v>43370</v>
      </c>
      <c r="K376" s="1668"/>
      <c r="L376" s="1692"/>
      <c r="M376" s="2007"/>
      <c r="N376" s="1692"/>
      <c r="O376" s="1692"/>
      <c r="P376" s="1667"/>
      <c r="Q376" s="1705"/>
      <c r="R376" s="1669"/>
      <c r="S376" s="1669"/>
      <c r="T376" s="1694">
        <v>44774</v>
      </c>
      <c r="U376" s="3793"/>
      <c r="V376" s="1671"/>
      <c r="W376" s="1695" t="str">
        <f t="shared" si="15"/>
        <v>Yes</v>
      </c>
      <c r="X376" s="1672" t="s">
        <v>93</v>
      </c>
      <c r="Y376" s="1376" t="s">
        <v>94</v>
      </c>
      <c r="Z376" s="1376"/>
      <c r="AA376" s="2314" t="s">
        <v>867</v>
      </c>
      <c r="AB376" s="2314" t="s">
        <v>868</v>
      </c>
      <c r="AC376" s="2313" t="s">
        <v>869</v>
      </c>
      <c r="AD376" s="1682">
        <v>44317</v>
      </c>
      <c r="AE376" s="4147" t="s">
        <v>870</v>
      </c>
      <c r="AF376" s="1676" t="s">
        <v>871</v>
      </c>
      <c r="AG376" s="1674">
        <v>43497</v>
      </c>
      <c r="AH376" s="1674">
        <v>43507</v>
      </c>
      <c r="AI376" s="1674">
        <v>43549</v>
      </c>
      <c r="AJ376" s="3014" t="s">
        <v>872</v>
      </c>
      <c r="AK376" s="1677"/>
      <c r="AL376" s="7165" t="s">
        <v>873</v>
      </c>
      <c r="AM376" s="7149" t="s">
        <v>874</v>
      </c>
      <c r="AN376" s="1674">
        <v>44378</v>
      </c>
      <c r="AO376" s="1674">
        <v>44407</v>
      </c>
      <c r="AP376" s="1674">
        <v>44477</v>
      </c>
      <c r="AQ376" s="1666" t="s">
        <v>875</v>
      </c>
      <c r="AR376" s="1697"/>
      <c r="AS376" s="1679"/>
      <c r="AT376" s="1680"/>
      <c r="AU376" s="1679"/>
      <c r="AV376" s="1679"/>
      <c r="AW376" s="1679"/>
      <c r="AX376" s="1680"/>
      <c r="AY376" s="1698"/>
      <c r="AZ376" s="1679"/>
      <c r="BA376" s="1680"/>
      <c r="BB376" s="1679"/>
      <c r="BC376" s="1679"/>
      <c r="BD376" s="1679"/>
      <c r="BE376" s="1680"/>
      <c r="BF376" s="1680"/>
      <c r="BG376" s="4158">
        <v>45108</v>
      </c>
      <c r="BH376" s="1674">
        <v>45108</v>
      </c>
      <c r="BI376" s="1683"/>
      <c r="BJ376" s="4158">
        <v>45292</v>
      </c>
      <c r="BK376" s="1674">
        <v>45292</v>
      </c>
      <c r="BL376" s="1683"/>
      <c r="BM376" s="4158" t="s">
        <v>114</v>
      </c>
      <c r="BN376" s="1674" t="s">
        <v>114</v>
      </c>
      <c r="BO376" s="1683"/>
      <c r="BP376" s="7151" t="s">
        <v>2665</v>
      </c>
      <c r="BQ376" s="7226"/>
      <c r="BR376" s="7151"/>
      <c r="BS376" s="1376" t="s">
        <v>2666</v>
      </c>
      <c r="BT376" s="1684">
        <v>44256</v>
      </c>
      <c r="BU376" s="1684">
        <v>44483</v>
      </c>
      <c r="BV376" s="1666" t="s">
        <v>116</v>
      </c>
      <c r="BW376" s="1684">
        <v>44427</v>
      </c>
      <c r="BX376" s="1684">
        <v>44764</v>
      </c>
      <c r="BY376" s="1666" t="s">
        <v>116</v>
      </c>
      <c r="BZ376" s="1684">
        <v>44739</v>
      </c>
      <c r="CA376" s="2387" t="s">
        <v>877</v>
      </c>
      <c r="CB376" s="1699"/>
      <c r="CC376" s="1376"/>
      <c r="CD376" s="12"/>
      <c r="CE376" s="12"/>
      <c r="CF376" s="12"/>
      <c r="CG376" s="18"/>
    </row>
    <row r="377" spans="1:85" s="3397" customFormat="1" ht="45" customHeight="1" x14ac:dyDescent="0.2">
      <c r="A377" s="1412" t="s">
        <v>3906</v>
      </c>
      <c r="B377" s="3304"/>
      <c r="C377" s="1381" t="s">
        <v>3905</v>
      </c>
      <c r="D377" s="1381" t="s">
        <v>3907</v>
      </c>
      <c r="E377" s="1428">
        <v>2286</v>
      </c>
      <c r="F377" s="1387">
        <v>2021</v>
      </c>
      <c r="G377" s="1387">
        <v>2041</v>
      </c>
      <c r="H377" s="1387" t="s">
        <v>89</v>
      </c>
      <c r="I377" s="1387" t="s">
        <v>89</v>
      </c>
      <c r="J377" s="1388">
        <v>43370</v>
      </c>
      <c r="K377" s="1389"/>
      <c r="L377" s="1389"/>
      <c r="M377" s="2002"/>
      <c r="N377" s="1389"/>
      <c r="O377" s="1389"/>
      <c r="P377" s="1388"/>
      <c r="Q377" s="1415"/>
      <c r="R377" s="1416"/>
      <c r="S377" s="1416"/>
      <c r="T377" s="1416"/>
      <c r="U377" s="3792"/>
      <c r="V377" s="1417"/>
      <c r="W377" s="1391" t="str">
        <f t="shared" si="15"/>
        <v>Yes</v>
      </c>
      <c r="X377" s="1392" t="s">
        <v>93</v>
      </c>
      <c r="Y377" s="108" t="s">
        <v>94</v>
      </c>
      <c r="Z377" s="108"/>
      <c r="AA377" s="2761" t="s">
        <v>3908</v>
      </c>
      <c r="AB377" s="2761" t="s">
        <v>4416</v>
      </c>
      <c r="AC377" s="2967"/>
      <c r="AD377" s="1531">
        <v>45717</v>
      </c>
      <c r="AE377" s="1570" t="s">
        <v>3910</v>
      </c>
      <c r="AF377" s="1419" t="s">
        <v>3911</v>
      </c>
      <c r="AG377" s="1396">
        <v>44797</v>
      </c>
      <c r="AH377" s="1397">
        <v>44797</v>
      </c>
      <c r="AI377" s="1397">
        <v>44839</v>
      </c>
      <c r="AJ377" s="3008" t="s">
        <v>3912</v>
      </c>
      <c r="AK377" s="1399"/>
      <c r="AL377" s="7401">
        <v>45139</v>
      </c>
      <c r="AM377" s="7369" t="s">
        <v>3913</v>
      </c>
      <c r="AN377" s="1396" t="s">
        <v>3914</v>
      </c>
      <c r="AO377" s="1397">
        <v>45139</v>
      </c>
      <c r="AP377" s="1397">
        <v>45200</v>
      </c>
      <c r="AQ377" s="1398" t="s">
        <v>3912</v>
      </c>
      <c r="AR377" s="1400"/>
      <c r="AS377" s="1420">
        <v>45778</v>
      </c>
      <c r="AT377" s="1421" t="s">
        <v>4417</v>
      </c>
      <c r="AU377" s="1432">
        <v>45778</v>
      </c>
      <c r="AV377" s="1423">
        <v>45809</v>
      </c>
      <c r="AW377" s="1423">
        <v>45877</v>
      </c>
      <c r="AX377" s="4317" t="s">
        <v>3916</v>
      </c>
      <c r="AY377" s="1425"/>
      <c r="AZ377" s="1420"/>
      <c r="BA377" s="1431"/>
      <c r="BB377" s="1432"/>
      <c r="BC377" s="1423"/>
      <c r="BD377" s="1423"/>
      <c r="BE377" s="1424"/>
      <c r="BF377" s="1424"/>
      <c r="BG377" s="4085">
        <v>45931</v>
      </c>
      <c r="BH377" s="1396">
        <v>45931</v>
      </c>
      <c r="BI377" s="1397"/>
      <c r="BJ377" s="4085">
        <v>46082</v>
      </c>
      <c r="BK377" s="1396">
        <v>46082</v>
      </c>
      <c r="BL377" s="1408"/>
      <c r="BM377" s="4173">
        <v>2026</v>
      </c>
      <c r="BN377" s="4040">
        <v>2026</v>
      </c>
      <c r="BO377" s="1408"/>
      <c r="BP377" s="540" t="s">
        <v>4418</v>
      </c>
      <c r="BQ377" s="627" t="s">
        <v>4419</v>
      </c>
      <c r="BR377" s="7417"/>
      <c r="BS377" s="540"/>
      <c r="BT377" s="1409">
        <v>45594</v>
      </c>
      <c r="BU377" s="1409">
        <v>45755</v>
      </c>
      <c r="BV377" s="1410" t="s">
        <v>116</v>
      </c>
      <c r="BW377" s="1409">
        <v>45594</v>
      </c>
      <c r="BX377" s="1409">
        <v>45755</v>
      </c>
      <c r="BY377" s="1410" t="s">
        <v>116</v>
      </c>
      <c r="BZ377" s="1409">
        <v>45755</v>
      </c>
      <c r="CA377" s="1409" t="s">
        <v>262</v>
      </c>
      <c r="CB377" s="1409"/>
      <c r="CC377" s="540" t="s">
        <v>105</v>
      </c>
      <c r="CD377" s="12"/>
      <c r="CE377" s="12"/>
      <c r="CF377" s="12"/>
      <c r="CG377" s="18"/>
    </row>
    <row r="378" spans="1:85" ht="66.5" customHeight="1" x14ac:dyDescent="0.2">
      <c r="A378" s="1688" t="s">
        <v>3920</v>
      </c>
      <c r="B378" s="3307"/>
      <c r="C378" s="2275" t="s">
        <v>3921</v>
      </c>
      <c r="D378" s="1689"/>
      <c r="E378" s="1690"/>
      <c r="F378" s="1666">
        <v>2012</v>
      </c>
      <c r="G378" s="1666">
        <v>2032</v>
      </c>
      <c r="H378" s="1680"/>
      <c r="I378" s="1666"/>
      <c r="J378" s="1667">
        <v>42697</v>
      </c>
      <c r="K378" s="1667"/>
      <c r="L378" s="1667"/>
      <c r="M378" s="2276"/>
      <c r="N378" s="1667"/>
      <c r="O378" s="1667"/>
      <c r="P378" s="1667"/>
      <c r="Q378" s="1705"/>
      <c r="R378" s="1669"/>
      <c r="S378" s="1669"/>
      <c r="T378" s="1669"/>
      <c r="U378" s="3793"/>
      <c r="V378" s="1671"/>
      <c r="W378" s="1695" t="str">
        <f t="shared" si="15"/>
        <v>Yes</v>
      </c>
      <c r="X378" s="1672" t="s">
        <v>93</v>
      </c>
      <c r="Y378" s="1376" t="s">
        <v>94</v>
      </c>
      <c r="Z378" s="1376"/>
      <c r="AA378" s="2950" t="s">
        <v>3100</v>
      </c>
      <c r="AB378" s="2950" t="s">
        <v>3101</v>
      </c>
      <c r="AC378" s="2312"/>
      <c r="AD378" s="1682">
        <v>43647</v>
      </c>
      <c r="AE378" s="4147" t="s">
        <v>3102</v>
      </c>
      <c r="AF378" s="1676"/>
      <c r="AG378" s="1674">
        <v>43770</v>
      </c>
      <c r="AH378" s="1674">
        <v>43831</v>
      </c>
      <c r="AI378" s="1674">
        <v>43891</v>
      </c>
      <c r="AJ378" s="3006" t="s">
        <v>3103</v>
      </c>
      <c r="AK378" s="1677"/>
      <c r="AL378" s="1679"/>
      <c r="AM378" s="1676"/>
      <c r="AN378" s="1674"/>
      <c r="AO378" s="1674"/>
      <c r="AP378" s="1674"/>
      <c r="AQ378" s="1666"/>
      <c r="AR378" s="1697"/>
      <c r="AS378" s="1679"/>
      <c r="AT378" s="1680"/>
      <c r="AU378" s="1679"/>
      <c r="AV378" s="1679"/>
      <c r="AW378" s="1679"/>
      <c r="AX378" s="1680"/>
      <c r="AY378" s="1698"/>
      <c r="AZ378" s="1679"/>
      <c r="BA378" s="1680"/>
      <c r="BB378" s="1679"/>
      <c r="BC378" s="1679"/>
      <c r="BD378" s="1679"/>
      <c r="BE378" s="1680"/>
      <c r="BF378" s="1680"/>
      <c r="BG378" s="4158" t="s">
        <v>3104</v>
      </c>
      <c r="BH378" s="1674">
        <v>43678</v>
      </c>
      <c r="BI378" s="1683"/>
      <c r="BJ378" s="4158" t="s">
        <v>3105</v>
      </c>
      <c r="BK378" s="1674">
        <v>44136</v>
      </c>
      <c r="BL378" s="1683"/>
      <c r="BM378" s="4158" t="s">
        <v>3106</v>
      </c>
      <c r="BN378" s="1674">
        <v>44501</v>
      </c>
      <c r="BO378" s="1683"/>
      <c r="BP378" s="3209" t="s">
        <v>3922</v>
      </c>
      <c r="BQ378" s="5386"/>
      <c r="BR378" s="3209"/>
      <c r="BS378" s="3209"/>
      <c r="BT378" s="1684">
        <v>43879</v>
      </c>
      <c r="BU378" s="1684"/>
      <c r="BV378" s="1666" t="s">
        <v>116</v>
      </c>
      <c r="BW378" s="1684"/>
      <c r="BX378" s="1684"/>
      <c r="BY378" s="1666"/>
      <c r="BZ378" s="1684"/>
      <c r="CA378" s="2319" t="s">
        <v>117</v>
      </c>
      <c r="CB378" s="1666"/>
      <c r="CC378" s="1376" t="s">
        <v>970</v>
      </c>
      <c r="CD378" s="12"/>
      <c r="CE378" s="12"/>
      <c r="CF378" s="12"/>
      <c r="CG378" s="18"/>
    </row>
    <row r="379" spans="1:85" ht="45" customHeight="1" x14ac:dyDescent="0.2">
      <c r="A379" s="2121" t="s">
        <v>3923</v>
      </c>
      <c r="B379" s="3308"/>
      <c r="C379" s="4185" t="s">
        <v>3924</v>
      </c>
      <c r="D379" s="2122" t="s">
        <v>3925</v>
      </c>
      <c r="E379" s="3964">
        <v>2172</v>
      </c>
      <c r="F379" s="2141">
        <v>2024</v>
      </c>
      <c r="G379" s="2141">
        <v>2041</v>
      </c>
      <c r="H379" s="2125" t="s">
        <v>89</v>
      </c>
      <c r="I379" s="2126" t="s">
        <v>89</v>
      </c>
      <c r="J379" s="2127">
        <v>45853</v>
      </c>
      <c r="K379" s="2127" t="s">
        <v>3926</v>
      </c>
      <c r="L379" s="2127" t="s">
        <v>90</v>
      </c>
      <c r="M379" s="2128" t="s">
        <v>3927</v>
      </c>
      <c r="N379" s="2127"/>
      <c r="O379" s="2127"/>
      <c r="P379" s="2129">
        <v>45321</v>
      </c>
      <c r="Q379" s="2130">
        <v>45440</v>
      </c>
      <c r="R379" s="2131">
        <v>45839</v>
      </c>
      <c r="S379" s="2131"/>
      <c r="T379" s="2131"/>
      <c r="U379" s="3796"/>
      <c r="V379" s="2133"/>
      <c r="W379" s="2134" t="str">
        <f t="shared" si="15"/>
        <v>Yes</v>
      </c>
      <c r="X379" s="2135" t="s">
        <v>93</v>
      </c>
      <c r="Y379" s="2120" t="s">
        <v>267</v>
      </c>
      <c r="Z379" s="2141"/>
      <c r="AA379" s="4289" t="s">
        <v>3928</v>
      </c>
      <c r="AB379" s="4456" t="s">
        <v>3929</v>
      </c>
      <c r="AC379" s="4289"/>
      <c r="AD379" s="2137">
        <v>45078</v>
      </c>
      <c r="AE379" s="2485" t="s">
        <v>1710</v>
      </c>
      <c r="AF379" s="2139" t="s">
        <v>364</v>
      </c>
      <c r="AG379" s="2140">
        <v>44136</v>
      </c>
      <c r="AH379" s="2140">
        <v>44105</v>
      </c>
      <c r="AI379" s="2140">
        <v>44166</v>
      </c>
      <c r="AJ379" s="3010" t="s">
        <v>3930</v>
      </c>
      <c r="AK379" s="2142"/>
      <c r="AL379" s="2145" t="s">
        <v>3931</v>
      </c>
      <c r="AM379" s="2139" t="s">
        <v>1844</v>
      </c>
      <c r="AN379" s="2140">
        <v>44621</v>
      </c>
      <c r="AO379" s="2140">
        <v>44707</v>
      </c>
      <c r="AP379" s="2140">
        <v>44768</v>
      </c>
      <c r="AQ379" s="2141" t="s">
        <v>3930</v>
      </c>
      <c r="AR379" s="2144"/>
      <c r="AS379" s="2145"/>
      <c r="AT379" s="2125"/>
      <c r="AU379" s="2145"/>
      <c r="AV379" s="2145"/>
      <c r="AW379" s="2145"/>
      <c r="AX379" s="2125"/>
      <c r="AY379" s="2146"/>
      <c r="AZ379" s="2145"/>
      <c r="BA379" s="2125"/>
      <c r="BB379" s="2145"/>
      <c r="BC379" s="2145"/>
      <c r="BD379" s="2145"/>
      <c r="BE379" s="2125"/>
      <c r="BF379" s="2125"/>
      <c r="BG379" s="4161">
        <v>45292</v>
      </c>
      <c r="BH379" s="2140">
        <v>45292</v>
      </c>
      <c r="BI379" s="2140">
        <v>45321</v>
      </c>
      <c r="BJ379" s="4161" t="s">
        <v>522</v>
      </c>
      <c r="BK379" s="2140" t="s">
        <v>3932</v>
      </c>
      <c r="BL379" s="2148">
        <v>45440</v>
      </c>
      <c r="BM379" s="4161" t="s">
        <v>434</v>
      </c>
      <c r="BN379" s="2140">
        <v>45931</v>
      </c>
      <c r="BO379" s="2148">
        <v>45853</v>
      </c>
      <c r="BP379" s="2120" t="s">
        <v>2119</v>
      </c>
      <c r="BQ379" s="4185" t="s">
        <v>3933</v>
      </c>
      <c r="BR379" s="2304"/>
      <c r="BS379" s="3540"/>
      <c r="BT379" s="2149">
        <v>45475</v>
      </c>
      <c r="BU379" s="2149">
        <v>45562</v>
      </c>
      <c r="BV379" s="2141" t="s">
        <v>116</v>
      </c>
      <c r="BW379" s="2149">
        <v>45475</v>
      </c>
      <c r="BX379" s="2149">
        <v>45562</v>
      </c>
      <c r="BY379" s="2141" t="s">
        <v>116</v>
      </c>
      <c r="BZ379" s="2149">
        <v>45148</v>
      </c>
      <c r="CA379" s="2149" t="s">
        <v>2119</v>
      </c>
      <c r="CB379" s="2540"/>
      <c r="CC379" s="2513" t="s">
        <v>105</v>
      </c>
      <c r="CD379" s="12"/>
      <c r="CE379" s="12"/>
      <c r="CF379" s="12"/>
      <c r="CG379" s="18"/>
    </row>
    <row r="380" spans="1:85" ht="45" customHeight="1" x14ac:dyDescent="0.2">
      <c r="A380" s="2868"/>
      <c r="B380" s="2868" t="s">
        <v>3944</v>
      </c>
      <c r="C380" s="2869" t="s">
        <v>3935</v>
      </c>
      <c r="D380" s="2870" t="s">
        <v>4668</v>
      </c>
      <c r="E380" s="3486">
        <v>2404</v>
      </c>
      <c r="F380" s="2883">
        <v>2019</v>
      </c>
      <c r="G380" s="2883">
        <v>2040</v>
      </c>
      <c r="H380" s="2872" t="s">
        <v>89</v>
      </c>
      <c r="I380" s="2873" t="s">
        <v>89</v>
      </c>
      <c r="J380" s="2874">
        <v>44307</v>
      </c>
      <c r="K380" s="2874"/>
      <c r="L380" s="2874"/>
      <c r="M380" s="2875"/>
      <c r="N380" s="2874"/>
      <c r="O380" s="2874"/>
      <c r="P380" s="2882">
        <v>45365</v>
      </c>
      <c r="Q380" s="2895">
        <v>45624</v>
      </c>
      <c r="R380" s="2896"/>
      <c r="S380" s="2896"/>
      <c r="T380" s="2896"/>
      <c r="U380" s="3801"/>
      <c r="V380" s="2897"/>
      <c r="W380" s="2877" t="str">
        <f t="shared" si="15"/>
        <v>Yes</v>
      </c>
      <c r="X380" s="2878" t="s">
        <v>93</v>
      </c>
      <c r="Y380" s="2869" t="s">
        <v>94</v>
      </c>
      <c r="Z380" s="2869"/>
      <c r="AA380" s="2931" t="s">
        <v>3937</v>
      </c>
      <c r="AB380" s="2931" t="s">
        <v>4669</v>
      </c>
      <c r="AC380" s="2932"/>
      <c r="AD380" s="2888">
        <v>45597</v>
      </c>
      <c r="AE380" s="4204" t="s">
        <v>663</v>
      </c>
      <c r="AF380" s="2881" t="s">
        <v>98</v>
      </c>
      <c r="AG380" s="2879">
        <v>44835</v>
      </c>
      <c r="AH380" s="2879">
        <v>44841</v>
      </c>
      <c r="AI380" s="2879">
        <v>44883</v>
      </c>
      <c r="AJ380" s="3019" t="s">
        <v>3946</v>
      </c>
      <c r="AK380" s="2898"/>
      <c r="AL380" s="7228"/>
      <c r="AM380" s="7229"/>
      <c r="AN380" s="7230"/>
      <c r="AO380" s="2879"/>
      <c r="AP380" s="2879"/>
      <c r="AQ380" s="2883"/>
      <c r="AR380" s="2884"/>
      <c r="AS380" s="2885"/>
      <c r="AT380" s="2872"/>
      <c r="AU380" s="2885"/>
      <c r="AV380" s="2885"/>
      <c r="AW380" s="2885"/>
      <c r="AX380" s="2872"/>
      <c r="AY380" s="2892"/>
      <c r="AZ380" s="2885"/>
      <c r="BA380" s="2872"/>
      <c r="BB380" s="2885"/>
      <c r="BC380" s="2885"/>
      <c r="BD380" s="2885"/>
      <c r="BE380" s="2872"/>
      <c r="BF380" s="2872"/>
      <c r="BG380" s="4163" t="s">
        <v>1293</v>
      </c>
      <c r="BH380" s="2879">
        <v>45352</v>
      </c>
      <c r="BI380" s="2887">
        <v>45352</v>
      </c>
      <c r="BJ380" s="4163">
        <v>45597</v>
      </c>
      <c r="BK380" s="2879">
        <v>45597</v>
      </c>
      <c r="BL380" s="2887">
        <v>45624</v>
      </c>
      <c r="BM380" s="4163">
        <v>45901</v>
      </c>
      <c r="BN380" s="2879">
        <v>45901</v>
      </c>
      <c r="BO380" s="2887"/>
      <c r="BP380" s="7231" t="s">
        <v>4670</v>
      </c>
      <c r="BQ380" s="7232" t="s">
        <v>4614</v>
      </c>
      <c r="BR380" s="2889" t="s">
        <v>3948</v>
      </c>
      <c r="BS380" s="7231"/>
      <c r="BT380" s="2890">
        <v>45320</v>
      </c>
      <c r="BU380" s="2890">
        <v>45323</v>
      </c>
      <c r="BV380" s="2883" t="s">
        <v>116</v>
      </c>
      <c r="BW380" s="2890">
        <v>45149</v>
      </c>
      <c r="BX380" s="2890">
        <v>45755</v>
      </c>
      <c r="BY380" s="2883" t="s">
        <v>116</v>
      </c>
      <c r="BZ380" s="2890">
        <v>45415</v>
      </c>
      <c r="CA380" s="2890" t="s">
        <v>674</v>
      </c>
      <c r="CB380" s="2890"/>
      <c r="CC380" s="2869"/>
      <c r="CD380" s="12"/>
      <c r="CE380" s="12"/>
      <c r="CF380" s="12"/>
      <c r="CG380" s="18" t="s">
        <v>93</v>
      </c>
    </row>
    <row r="381" spans="1:85" ht="49" customHeight="1" x14ac:dyDescent="0.2">
      <c r="A381" s="3686" t="s">
        <v>3934</v>
      </c>
      <c r="B381" s="3686"/>
      <c r="C381" s="3688" t="s">
        <v>3935</v>
      </c>
      <c r="D381" s="3689" t="s">
        <v>3936</v>
      </c>
      <c r="E381" s="3717"/>
      <c r="F381" s="3695"/>
      <c r="G381" s="3695"/>
      <c r="H381" s="3692"/>
      <c r="I381" s="3693"/>
      <c r="J381" s="3694">
        <v>44307</v>
      </c>
      <c r="K381" s="3694"/>
      <c r="L381" s="3694"/>
      <c r="M381" s="3866"/>
      <c r="N381" s="3694"/>
      <c r="O381" s="3694"/>
      <c r="P381" s="3696"/>
      <c r="Q381" s="3697"/>
      <c r="R381" s="3698"/>
      <c r="S381" s="3698"/>
      <c r="T381" s="3698"/>
      <c r="U381" s="3794"/>
      <c r="V381" s="3699"/>
      <c r="W381" s="3700" t="str">
        <f t="shared" si="15"/>
        <v>Yes</v>
      </c>
      <c r="X381" s="3701" t="s">
        <v>93</v>
      </c>
      <c r="Y381" s="3688" t="s">
        <v>94</v>
      </c>
      <c r="Z381" s="3688"/>
      <c r="AA381" s="3702" t="s">
        <v>3937</v>
      </c>
      <c r="AB381" s="3702" t="s">
        <v>4669</v>
      </c>
      <c r="AC381" s="3703"/>
      <c r="AD381" s="3704">
        <v>45597</v>
      </c>
      <c r="AE381" s="4145" t="s">
        <v>984</v>
      </c>
      <c r="AF381" s="3705" t="s">
        <v>98</v>
      </c>
      <c r="AG381" s="3706">
        <v>46113</v>
      </c>
      <c r="AH381" s="3706"/>
      <c r="AI381" s="3706"/>
      <c r="AJ381" s="4097"/>
      <c r="AK381" s="3707"/>
      <c r="AL381" s="4376"/>
      <c r="AM381" s="3714"/>
      <c r="AN381" s="4098"/>
      <c r="AO381" s="3706"/>
      <c r="AP381" s="3706"/>
      <c r="AQ381" s="3695"/>
      <c r="AR381" s="3708"/>
      <c r="AS381" s="3709"/>
      <c r="AT381" s="3692"/>
      <c r="AU381" s="3709"/>
      <c r="AV381" s="3709"/>
      <c r="AW381" s="3709"/>
      <c r="AX381" s="3692"/>
      <c r="AY381" s="3710"/>
      <c r="AZ381" s="3709"/>
      <c r="BA381" s="3692"/>
      <c r="BB381" s="3709"/>
      <c r="BC381" s="3709"/>
      <c r="BD381" s="3709"/>
      <c r="BE381" s="3692"/>
      <c r="BF381" s="3692"/>
      <c r="BG381" s="4089" t="s">
        <v>1652</v>
      </c>
      <c r="BH381" s="3706">
        <v>46478</v>
      </c>
      <c r="BI381" s="3711"/>
      <c r="BJ381" s="4089" t="s">
        <v>4671</v>
      </c>
      <c r="BK381" s="3706">
        <v>46753</v>
      </c>
      <c r="BL381" s="3711"/>
      <c r="BM381" s="4089" t="s">
        <v>147</v>
      </c>
      <c r="BN381" s="3706">
        <v>46935</v>
      </c>
      <c r="BO381" s="3711"/>
      <c r="BP381" s="3878" t="s">
        <v>4672</v>
      </c>
      <c r="BQ381" s="4198" t="s">
        <v>4614</v>
      </c>
      <c r="BR381" s="3712" t="s">
        <v>3943</v>
      </c>
      <c r="BS381" s="3878"/>
      <c r="BT381" s="3716"/>
      <c r="BU381" s="3716">
        <v>45629</v>
      </c>
      <c r="BV381" s="3695" t="s">
        <v>116</v>
      </c>
      <c r="BW381" s="3716"/>
      <c r="BX381" s="3716">
        <v>45629</v>
      </c>
      <c r="BY381" s="3695" t="s">
        <v>116</v>
      </c>
      <c r="BZ381" s="3716">
        <v>45629</v>
      </c>
      <c r="CA381" s="3716" t="s">
        <v>104</v>
      </c>
      <c r="CB381" s="1409"/>
      <c r="CC381" s="540"/>
      <c r="CD381" s="12"/>
      <c r="CE381" s="12"/>
      <c r="CF381" s="12"/>
      <c r="CG381" s="18" t="s">
        <v>93</v>
      </c>
    </row>
    <row r="382" spans="1:85" ht="58.5" customHeight="1" x14ac:dyDescent="0.2">
      <c r="A382" s="3686" t="s">
        <v>3950</v>
      </c>
      <c r="B382" s="3687"/>
      <c r="C382" s="3688" t="s">
        <v>3951</v>
      </c>
      <c r="D382" s="3689"/>
      <c r="E382" s="3717"/>
      <c r="F382" s="3695">
        <v>2028</v>
      </c>
      <c r="G382" s="3695">
        <v>2043</v>
      </c>
      <c r="H382" s="3692" t="s">
        <v>89</v>
      </c>
      <c r="I382" s="3692" t="s">
        <v>89</v>
      </c>
      <c r="J382" s="3694" t="s">
        <v>459</v>
      </c>
      <c r="K382" s="3694"/>
      <c r="L382" s="3943"/>
      <c r="M382" s="4091"/>
      <c r="N382" s="3943"/>
      <c r="O382" s="3943"/>
      <c r="P382" s="3696"/>
      <c r="Q382" s="3732"/>
      <c r="R382" s="3698"/>
      <c r="S382" s="3733"/>
      <c r="T382" s="3733"/>
      <c r="U382" s="3794"/>
      <c r="V382" s="3734"/>
      <c r="W382" s="3700" t="str">
        <f t="shared" si="15"/>
        <v>Yes</v>
      </c>
      <c r="X382" s="3701" t="s">
        <v>93</v>
      </c>
      <c r="Y382" s="3688" t="s">
        <v>94</v>
      </c>
      <c r="Z382" s="3688"/>
      <c r="AA382" s="3912" t="s">
        <v>3952</v>
      </c>
      <c r="AB382" s="3912" t="s">
        <v>3952</v>
      </c>
      <c r="AC382" s="3729"/>
      <c r="AD382" s="3704">
        <v>45689</v>
      </c>
      <c r="AE382" s="4145" t="s">
        <v>3953</v>
      </c>
      <c r="AF382" s="3705" t="s">
        <v>3954</v>
      </c>
      <c r="AG382" s="3706">
        <v>45962</v>
      </c>
      <c r="AH382" s="3706"/>
      <c r="AI382" s="3706"/>
      <c r="AJ382" s="3735"/>
      <c r="AK382" s="3736"/>
      <c r="AL382" s="3709"/>
      <c r="AM382" s="3705"/>
      <c r="AN382" s="3706"/>
      <c r="AO382" s="3706"/>
      <c r="AP382" s="3706"/>
      <c r="AQ382" s="3696"/>
      <c r="AR382" s="3708"/>
      <c r="AS382" s="3709"/>
      <c r="AT382" s="3694"/>
      <c r="AU382" s="3709"/>
      <c r="AV382" s="3709"/>
      <c r="AW382" s="3709"/>
      <c r="AX382" s="3694"/>
      <c r="AY382" s="3710"/>
      <c r="AZ382" s="3709"/>
      <c r="BA382" s="3694"/>
      <c r="BB382" s="3709"/>
      <c r="BC382" s="3709"/>
      <c r="BD382" s="3709"/>
      <c r="BE382" s="3694"/>
      <c r="BF382" s="3694"/>
      <c r="BG382" s="4089" t="s">
        <v>3955</v>
      </c>
      <c r="BH382" s="3706">
        <v>46419</v>
      </c>
      <c r="BI382" s="3711"/>
      <c r="BJ382" s="4089" t="s">
        <v>3956</v>
      </c>
      <c r="BK382" s="3706">
        <v>46600</v>
      </c>
      <c r="BL382" s="3711"/>
      <c r="BM382" s="4089">
        <v>46844</v>
      </c>
      <c r="BN382" s="3706">
        <v>46844</v>
      </c>
      <c r="BO382" s="3711"/>
      <c r="BP382" s="5367" t="s">
        <v>3957</v>
      </c>
      <c r="BQ382" s="4003" t="s">
        <v>221</v>
      </c>
      <c r="BR382" s="3712"/>
      <c r="BS382" s="3712"/>
      <c r="BT382" s="3716"/>
      <c r="BU382" s="3716">
        <v>45754</v>
      </c>
      <c r="BV382" s="3696" t="s">
        <v>116</v>
      </c>
      <c r="BW382" s="3716" t="s">
        <v>3958</v>
      </c>
      <c r="BX382" s="3716">
        <v>45754</v>
      </c>
      <c r="BY382" s="3716" t="s">
        <v>116</v>
      </c>
      <c r="BZ382" s="3716">
        <v>45754</v>
      </c>
      <c r="CA382" s="3716" t="s">
        <v>104</v>
      </c>
      <c r="CB382" s="1409"/>
      <c r="CC382" s="1178"/>
      <c r="CD382" s="1176"/>
      <c r="CE382" s="1176"/>
      <c r="CF382" s="1176"/>
      <c r="CG382" s="1175"/>
    </row>
    <row r="383" spans="1:85" ht="45" customHeight="1" x14ac:dyDescent="0.2">
      <c r="A383" s="1688" t="s">
        <v>3959</v>
      </c>
      <c r="B383" s="3307"/>
      <c r="C383" s="2275" t="s">
        <v>3960</v>
      </c>
      <c r="D383" s="1689"/>
      <c r="E383" s="1704"/>
      <c r="F383" s="1665"/>
      <c r="G383" s="1665"/>
      <c r="H383" s="1680"/>
      <c r="I383" s="1666"/>
      <c r="J383" s="1667">
        <v>42292</v>
      </c>
      <c r="K383" s="1667"/>
      <c r="L383" s="1667"/>
      <c r="M383" s="2276"/>
      <c r="N383" s="1667"/>
      <c r="O383" s="1667"/>
      <c r="P383" s="1667"/>
      <c r="Q383" s="1705"/>
      <c r="R383" s="1669"/>
      <c r="S383" s="1669"/>
      <c r="T383" s="1669"/>
      <c r="U383" s="3793"/>
      <c r="V383" s="1671"/>
      <c r="W383" s="1695" t="str">
        <f t="shared" si="15"/>
        <v>Yes</v>
      </c>
      <c r="X383" s="1672" t="s">
        <v>93</v>
      </c>
      <c r="Y383" s="1376" t="s">
        <v>94</v>
      </c>
      <c r="Z383" s="1666"/>
      <c r="AA383" s="2950" t="s">
        <v>2430</v>
      </c>
      <c r="AB383" s="2951" t="s">
        <v>2431</v>
      </c>
      <c r="AC383" s="2950" t="s">
        <v>2432</v>
      </c>
      <c r="AD383" s="1682">
        <v>43617</v>
      </c>
      <c r="AE383" s="4147">
        <v>44075</v>
      </c>
      <c r="AF383" s="1676"/>
      <c r="AG383" s="1674">
        <v>44075</v>
      </c>
      <c r="AH383" s="1674"/>
      <c r="AI383" s="1674"/>
      <c r="AJ383" s="3006"/>
      <c r="AK383" s="1677"/>
      <c r="AL383" s="1679"/>
      <c r="AM383" s="1676"/>
      <c r="AN383" s="1674"/>
      <c r="AO383" s="1674"/>
      <c r="AP383" s="1674"/>
      <c r="AQ383" s="1666"/>
      <c r="AR383" s="1697"/>
      <c r="AS383" s="1679"/>
      <c r="AT383" s="1680"/>
      <c r="AU383" s="1679"/>
      <c r="AV383" s="1679"/>
      <c r="AW383" s="1679"/>
      <c r="AX383" s="1680"/>
      <c r="AY383" s="1698"/>
      <c r="AZ383" s="1679"/>
      <c r="BA383" s="1680"/>
      <c r="BB383" s="1679"/>
      <c r="BC383" s="1679"/>
      <c r="BD383" s="1679"/>
      <c r="BE383" s="1680"/>
      <c r="BF383" s="1680"/>
      <c r="BG383" s="4158">
        <v>44440</v>
      </c>
      <c r="BH383" s="1674">
        <v>44440</v>
      </c>
      <c r="BI383" s="1683"/>
      <c r="BJ383" s="4158">
        <v>44621</v>
      </c>
      <c r="BK383" s="1674">
        <v>44621</v>
      </c>
      <c r="BL383" s="1683"/>
      <c r="BM383" s="4158" t="s">
        <v>316</v>
      </c>
      <c r="BN383" s="1674">
        <v>45017</v>
      </c>
      <c r="BO383" s="1683"/>
      <c r="BP383" s="2275" t="s">
        <v>3961</v>
      </c>
      <c r="BQ383" s="4192"/>
      <c r="BR383" s="2275"/>
      <c r="BS383" s="2275"/>
      <c r="BT383" s="1684">
        <v>43871</v>
      </c>
      <c r="BU383" s="1684"/>
      <c r="BV383" s="1666" t="s">
        <v>116</v>
      </c>
      <c r="BW383" s="1684"/>
      <c r="BX383" s="1684"/>
      <c r="BY383" s="1666"/>
      <c r="BZ383" s="1684"/>
      <c r="CA383" s="2319" t="s">
        <v>117</v>
      </c>
      <c r="CB383" s="1666"/>
      <c r="CC383" s="1376" t="s">
        <v>970</v>
      </c>
      <c r="CD383" s="12"/>
      <c r="CE383" s="12"/>
      <c r="CF383" s="12"/>
      <c r="CG383" s="18"/>
    </row>
    <row r="384" spans="1:85" ht="45" customHeight="1" x14ac:dyDescent="0.2">
      <c r="A384" s="2121" t="s">
        <v>3962</v>
      </c>
      <c r="B384" s="3308"/>
      <c r="C384" s="2120" t="s">
        <v>3963</v>
      </c>
      <c r="D384" s="2122" t="s">
        <v>421</v>
      </c>
      <c r="E384" s="2318">
        <v>2175</v>
      </c>
      <c r="F384" s="2141">
        <v>2022</v>
      </c>
      <c r="G384" s="2141">
        <v>2039</v>
      </c>
      <c r="H384" s="2139" t="s">
        <v>89</v>
      </c>
      <c r="I384" s="2126" t="s">
        <v>194</v>
      </c>
      <c r="J384" s="2127">
        <v>45372</v>
      </c>
      <c r="K384" s="2127">
        <v>41528</v>
      </c>
      <c r="L384" s="2679"/>
      <c r="M384" s="2680"/>
      <c r="N384" s="2679"/>
      <c r="O384" s="2127"/>
      <c r="P384" s="2129">
        <v>44417</v>
      </c>
      <c r="Q384" s="2130">
        <v>44606</v>
      </c>
      <c r="R384" s="2131">
        <v>45336</v>
      </c>
      <c r="S384" s="2131"/>
      <c r="T384" s="2131"/>
      <c r="U384" s="3796"/>
      <c r="V384" s="2133"/>
      <c r="W384" s="2134" t="str">
        <f t="shared" si="15"/>
        <v>Yes</v>
      </c>
      <c r="X384" s="2135" t="s">
        <v>93</v>
      </c>
      <c r="Y384" s="2120" t="s">
        <v>267</v>
      </c>
      <c r="Z384" s="2120"/>
      <c r="AA384" s="3004" t="s">
        <v>422</v>
      </c>
      <c r="AB384" s="3004"/>
      <c r="AC384" s="2923"/>
      <c r="AD384" s="3273" t="s">
        <v>423</v>
      </c>
      <c r="AE384" s="2485"/>
      <c r="AF384" s="2139"/>
      <c r="AG384" s="2140"/>
      <c r="AH384" s="2140"/>
      <c r="AI384" s="2140"/>
      <c r="AJ384" s="3010"/>
      <c r="AK384" s="2142"/>
      <c r="AL384" s="2145"/>
      <c r="AM384" s="2139"/>
      <c r="AN384" s="2140"/>
      <c r="AO384" s="2140"/>
      <c r="AP384" s="2140"/>
      <c r="AQ384" s="2141"/>
      <c r="AR384" s="2144"/>
      <c r="AS384" s="2145"/>
      <c r="AT384" s="2125"/>
      <c r="AU384" s="2145"/>
      <c r="AV384" s="2145"/>
      <c r="AW384" s="2145"/>
      <c r="AX384" s="2125"/>
      <c r="AY384" s="2146"/>
      <c r="AZ384" s="2145"/>
      <c r="BA384" s="2125"/>
      <c r="BB384" s="2145"/>
      <c r="BC384" s="2145"/>
      <c r="BD384" s="2145"/>
      <c r="BE384" s="2125"/>
      <c r="BF384" s="2125"/>
      <c r="BG384" s="4161"/>
      <c r="BH384" s="2140"/>
      <c r="BI384" s="2148">
        <v>44417</v>
      </c>
      <c r="BJ384" s="4161" t="s">
        <v>424</v>
      </c>
      <c r="BK384" s="2140">
        <v>44562</v>
      </c>
      <c r="BL384" s="2148">
        <v>44606</v>
      </c>
      <c r="BM384" s="4161"/>
      <c r="BN384" s="2140"/>
      <c r="BO384" s="2148">
        <v>45372</v>
      </c>
      <c r="BP384" s="2120" t="s">
        <v>425</v>
      </c>
      <c r="BQ384" s="4185"/>
      <c r="BR384" s="2120"/>
      <c r="BS384" s="2120" t="s">
        <v>2655</v>
      </c>
      <c r="BT384" s="2149"/>
      <c r="BU384" s="2149"/>
      <c r="BV384" s="2141"/>
      <c r="BW384" s="2149"/>
      <c r="BX384" s="2149">
        <v>44440</v>
      </c>
      <c r="BY384" s="2149" t="s">
        <v>116</v>
      </c>
      <c r="BZ384" s="2149">
        <v>45279</v>
      </c>
      <c r="CA384" s="2149" t="s">
        <v>427</v>
      </c>
      <c r="CB384" s="2682"/>
      <c r="CC384" s="2678" t="s">
        <v>428</v>
      </c>
      <c r="CD384" s="12"/>
      <c r="CE384" s="12"/>
      <c r="CF384" s="12"/>
      <c r="CG384" s="18"/>
    </row>
    <row r="385" spans="1:85" ht="45" customHeight="1" x14ac:dyDescent="0.2">
      <c r="A385" s="1412"/>
      <c r="B385" s="3316" t="s">
        <v>3964</v>
      </c>
      <c r="C385" s="1381" t="s">
        <v>3965</v>
      </c>
      <c r="D385" s="1381" t="s">
        <v>3966</v>
      </c>
      <c r="E385" s="3956"/>
      <c r="F385" s="1387">
        <v>2023</v>
      </c>
      <c r="G385" s="1387">
        <v>2040</v>
      </c>
      <c r="H385" s="1385" t="s">
        <v>89</v>
      </c>
      <c r="I385" s="1387" t="s">
        <v>89</v>
      </c>
      <c r="J385" s="1388">
        <v>45372</v>
      </c>
      <c r="K385" s="1388"/>
      <c r="L385" s="1649"/>
      <c r="M385" s="2005"/>
      <c r="N385" s="1649"/>
      <c r="O385" s="1649"/>
      <c r="P385" s="1388"/>
      <c r="Q385" s="1651"/>
      <c r="R385" s="1416"/>
      <c r="S385" s="1628"/>
      <c r="T385" s="1628"/>
      <c r="U385" s="3792"/>
      <c r="V385" s="1652"/>
      <c r="W385" s="1700"/>
      <c r="X385" s="1392"/>
      <c r="Y385" s="108"/>
      <c r="Z385" s="108"/>
      <c r="AA385" s="2926"/>
      <c r="AB385" s="2926"/>
      <c r="AC385" s="3002"/>
      <c r="AD385" s="2660"/>
      <c r="AE385" s="1570">
        <v>44835</v>
      </c>
      <c r="AF385" s="1419" t="s">
        <v>3969</v>
      </c>
      <c r="AG385" s="1396">
        <v>44835</v>
      </c>
      <c r="AH385" s="1397">
        <v>44835</v>
      </c>
      <c r="AI385" s="1397">
        <v>44896</v>
      </c>
      <c r="AJ385" s="3360" t="s">
        <v>3970</v>
      </c>
      <c r="AK385" s="1654"/>
      <c r="AL385" s="1981">
        <v>45200</v>
      </c>
      <c r="AM385" s="1419" t="s">
        <v>3510</v>
      </c>
      <c r="AN385" s="1396">
        <v>45200</v>
      </c>
      <c r="AO385" s="1397">
        <v>45200</v>
      </c>
      <c r="AP385" s="1397">
        <v>45278</v>
      </c>
      <c r="AQ385" s="3360" t="s">
        <v>3970</v>
      </c>
      <c r="AR385" s="7111"/>
      <c r="AS385" s="7270" t="s">
        <v>3971</v>
      </c>
      <c r="AT385" s="1732" t="s">
        <v>3972</v>
      </c>
      <c r="AU385" s="1432">
        <v>45717</v>
      </c>
      <c r="AV385" s="1423"/>
      <c r="AW385" s="1423"/>
      <c r="AX385" s="4334" t="s">
        <v>3973</v>
      </c>
      <c r="AY385" s="3961"/>
      <c r="AZ385" s="1430"/>
      <c r="BA385" s="3960"/>
      <c r="BB385" s="1432"/>
      <c r="BC385" s="1423"/>
      <c r="BD385" s="1423"/>
      <c r="BE385" s="1450"/>
      <c r="BF385" s="1450"/>
      <c r="BG385" s="4085">
        <v>46023</v>
      </c>
      <c r="BH385" s="1396">
        <v>46023</v>
      </c>
      <c r="BI385" s="1397"/>
      <c r="BJ385" s="4085">
        <v>46143</v>
      </c>
      <c r="BK385" s="1396">
        <v>46143</v>
      </c>
      <c r="BL385" s="1408"/>
      <c r="BM385" s="4085">
        <v>46388</v>
      </c>
      <c r="BN385" s="1435">
        <v>46388</v>
      </c>
      <c r="BO385" s="1408"/>
      <c r="BP385" s="1178" t="s">
        <v>4673</v>
      </c>
      <c r="BQ385" s="5388" t="s">
        <v>2354</v>
      </c>
      <c r="BR385" s="1178"/>
      <c r="BS385" s="1178"/>
      <c r="BT385" s="1409"/>
      <c r="BU385" s="1409"/>
      <c r="BV385" s="1655"/>
      <c r="BW385" s="1409"/>
      <c r="BX385" s="1409">
        <v>45754</v>
      </c>
      <c r="BY385" s="1410" t="s">
        <v>116</v>
      </c>
      <c r="BZ385" s="1409">
        <v>45754</v>
      </c>
      <c r="CA385" s="1409" t="s">
        <v>262</v>
      </c>
      <c r="CB385" s="2682"/>
      <c r="CC385" s="1178"/>
      <c r="CD385" s="1176"/>
      <c r="CE385" s="1176"/>
      <c r="CF385" s="1176"/>
      <c r="CG385" s="1175"/>
    </row>
    <row r="386" spans="1:85" ht="45" customHeight="1" x14ac:dyDescent="0.2">
      <c r="A386" s="2150" t="s">
        <v>3977</v>
      </c>
      <c r="B386" s="3306"/>
      <c r="C386" s="2151" t="s">
        <v>3978</v>
      </c>
      <c r="D386" s="2152" t="s">
        <v>3979</v>
      </c>
      <c r="E386" s="7116">
        <v>2413</v>
      </c>
      <c r="F386" s="2153" t="s">
        <v>337</v>
      </c>
      <c r="G386" s="2153" t="s">
        <v>2182</v>
      </c>
      <c r="H386" s="2154" t="s">
        <v>89</v>
      </c>
      <c r="I386" s="2181" t="s">
        <v>89</v>
      </c>
      <c r="J386" s="2157">
        <v>42024</v>
      </c>
      <c r="K386" s="2157"/>
      <c r="L386" s="2157" t="s">
        <v>90</v>
      </c>
      <c r="M386" s="2182" t="s">
        <v>169</v>
      </c>
      <c r="N386" s="2157"/>
      <c r="O386" s="2157"/>
      <c r="P386" s="2506">
        <v>45196</v>
      </c>
      <c r="Q386" s="2158">
        <v>45624</v>
      </c>
      <c r="R386" s="2159"/>
      <c r="S386" s="2159"/>
      <c r="T386" s="2159"/>
      <c r="U386" s="3799"/>
      <c r="V386" s="2161"/>
      <c r="W386" s="2162" t="str">
        <f t="shared" ref="W386:W391" si="16">IF(OR(X386="Yes", Y386="Web-page timetable", Z386="YES"), "Yes")</f>
        <v>Yes</v>
      </c>
      <c r="X386" s="2163" t="s">
        <v>93</v>
      </c>
      <c r="Y386" s="2151" t="s">
        <v>94</v>
      </c>
      <c r="Z386" s="2151"/>
      <c r="AA386" s="2924" t="s">
        <v>3980</v>
      </c>
      <c r="AB386" s="2508" t="s">
        <v>3981</v>
      </c>
      <c r="AC386" s="2924"/>
      <c r="AD386" s="2165">
        <v>45901</v>
      </c>
      <c r="AE386" s="3535">
        <v>43040</v>
      </c>
      <c r="AF386" s="2167" t="s">
        <v>364</v>
      </c>
      <c r="AG386" s="2168">
        <v>43040</v>
      </c>
      <c r="AH386" s="2168">
        <v>43046</v>
      </c>
      <c r="AI386" s="2168">
        <v>43088</v>
      </c>
      <c r="AJ386" s="3011" t="s">
        <v>3982</v>
      </c>
      <c r="AK386" s="2169"/>
      <c r="AL386" s="2171" t="s">
        <v>3983</v>
      </c>
      <c r="AM386" s="2167" t="s">
        <v>3984</v>
      </c>
      <c r="AN386" s="2168">
        <v>44166</v>
      </c>
      <c r="AO386" s="2168">
        <v>44209</v>
      </c>
      <c r="AP386" s="2168">
        <v>44264</v>
      </c>
      <c r="AQ386" s="2155" t="s">
        <v>3985</v>
      </c>
      <c r="AR386" s="2170"/>
      <c r="AS386" s="2171"/>
      <c r="AT386" s="2154"/>
      <c r="AU386" s="2171"/>
      <c r="AV386" s="2171"/>
      <c r="AW386" s="2171"/>
      <c r="AX386" s="2154"/>
      <c r="AY386" s="2172"/>
      <c r="AZ386" s="2171"/>
      <c r="BA386" s="2154"/>
      <c r="BB386" s="2171"/>
      <c r="BC386" s="2171"/>
      <c r="BD386" s="2171"/>
      <c r="BE386" s="2154"/>
      <c r="BF386" s="2154"/>
      <c r="BG386" s="4159" t="s">
        <v>1240</v>
      </c>
      <c r="BH386" s="2168">
        <v>45170</v>
      </c>
      <c r="BI386" s="2184">
        <v>45197</v>
      </c>
      <c r="BJ386" s="4159" t="s">
        <v>3986</v>
      </c>
      <c r="BK386" s="2168">
        <v>45597</v>
      </c>
      <c r="BL386" s="2184">
        <v>45624</v>
      </c>
      <c r="BM386" s="4159" t="s">
        <v>3987</v>
      </c>
      <c r="BN386" s="2168">
        <v>46143</v>
      </c>
      <c r="BO386" s="2184"/>
      <c r="BP386" s="2151" t="s">
        <v>4674</v>
      </c>
      <c r="BQ386" s="2990" t="s">
        <v>1059</v>
      </c>
      <c r="BR386" s="2151" t="s">
        <v>3989</v>
      </c>
      <c r="BS386" s="2301"/>
      <c r="BT386" s="2177">
        <v>45664</v>
      </c>
      <c r="BU386" s="2177">
        <v>45932</v>
      </c>
      <c r="BV386" s="2155" t="s">
        <v>116</v>
      </c>
      <c r="BW386" s="2177">
        <v>45589</v>
      </c>
      <c r="BX386" s="2177">
        <v>45932</v>
      </c>
      <c r="BY386" s="2155" t="s">
        <v>116</v>
      </c>
      <c r="BZ386" s="2177">
        <v>45197</v>
      </c>
      <c r="CA386" s="2177" t="s">
        <v>756</v>
      </c>
      <c r="CB386" s="2540"/>
      <c r="CC386" s="2513" t="s">
        <v>3991</v>
      </c>
      <c r="CD386" s="12"/>
      <c r="CE386" s="12"/>
      <c r="CF386" s="12"/>
      <c r="CG386" s="18"/>
    </row>
    <row r="387" spans="1:85" ht="45" customHeight="1" x14ac:dyDescent="0.2">
      <c r="A387" s="2150" t="s">
        <v>3999</v>
      </c>
      <c r="B387" s="3306"/>
      <c r="C387" s="2151" t="s">
        <v>3993</v>
      </c>
      <c r="D387" s="2152" t="s">
        <v>4000</v>
      </c>
      <c r="E387" s="7116">
        <v>2163</v>
      </c>
      <c r="F387" s="2153" t="s">
        <v>337</v>
      </c>
      <c r="G387" s="2153" t="s">
        <v>266</v>
      </c>
      <c r="H387" s="2154" t="s">
        <v>89</v>
      </c>
      <c r="I387" s="2181" t="s">
        <v>89</v>
      </c>
      <c r="J387" s="2157">
        <v>41353</v>
      </c>
      <c r="K387" s="2157"/>
      <c r="L387" s="2157" t="s">
        <v>90</v>
      </c>
      <c r="M387" s="2182" t="s">
        <v>4001</v>
      </c>
      <c r="N387" s="2157"/>
      <c r="O387" s="2157"/>
      <c r="P387" s="2156">
        <v>45532</v>
      </c>
      <c r="Q387" s="2158">
        <v>45611</v>
      </c>
      <c r="R387" s="2159"/>
      <c r="S387" s="2159"/>
      <c r="T387" s="2159"/>
      <c r="U387" s="3799"/>
      <c r="V387" s="2161"/>
      <c r="W387" s="2162" t="str">
        <f t="shared" si="16"/>
        <v>Yes</v>
      </c>
      <c r="X387" s="2163" t="s">
        <v>93</v>
      </c>
      <c r="Y387" s="2151" t="s">
        <v>94</v>
      </c>
      <c r="Z387" s="2151"/>
      <c r="AA387" s="2924" t="s">
        <v>3994</v>
      </c>
      <c r="AB387" s="2924" t="s">
        <v>4675</v>
      </c>
      <c r="AC387" s="2925"/>
      <c r="AD387" s="2165">
        <v>45139</v>
      </c>
      <c r="AE387" s="3535" t="s">
        <v>4002</v>
      </c>
      <c r="AF387" s="2167" t="s">
        <v>4003</v>
      </c>
      <c r="AG387" s="2168">
        <v>43435</v>
      </c>
      <c r="AH387" s="2168">
        <v>43322</v>
      </c>
      <c r="AI387" s="2168">
        <v>43364</v>
      </c>
      <c r="AJ387" s="3336" t="s">
        <v>4004</v>
      </c>
      <c r="AK387" s="2169"/>
      <c r="AL387" s="7117" t="s">
        <v>4005</v>
      </c>
      <c r="AM387" s="7161" t="s">
        <v>4006</v>
      </c>
      <c r="AN387" s="2168">
        <v>44256</v>
      </c>
      <c r="AO387" s="2168">
        <v>44242</v>
      </c>
      <c r="AP387" s="2168">
        <v>44298</v>
      </c>
      <c r="AQ387" s="2155" t="s">
        <v>4007</v>
      </c>
      <c r="AR387" s="2170"/>
      <c r="AS387" s="3535" t="s">
        <v>4008</v>
      </c>
      <c r="AT387" s="2154" t="s">
        <v>4009</v>
      </c>
      <c r="AU387" s="2168">
        <v>44866</v>
      </c>
      <c r="AV387" s="2171">
        <v>44867</v>
      </c>
      <c r="AW387" s="2171">
        <v>44909</v>
      </c>
      <c r="AX387" s="2154" t="s">
        <v>4010</v>
      </c>
      <c r="AY387" s="2172"/>
      <c r="AZ387" s="2171"/>
      <c r="BA387" s="2154"/>
      <c r="BB387" s="2171"/>
      <c r="BC387" s="2171"/>
      <c r="BD387" s="2171"/>
      <c r="BE387" s="2154"/>
      <c r="BF387" s="2154"/>
      <c r="BG387" s="4159">
        <v>45566</v>
      </c>
      <c r="BH387" s="2168">
        <v>45566</v>
      </c>
      <c r="BI387" s="2184">
        <v>45532</v>
      </c>
      <c r="BJ387" s="4159" t="s">
        <v>4011</v>
      </c>
      <c r="BK387" s="2168">
        <v>45597</v>
      </c>
      <c r="BL387" s="2184">
        <v>45611</v>
      </c>
      <c r="BM387" s="4159" t="s">
        <v>4012</v>
      </c>
      <c r="BN387" s="2168">
        <v>45962</v>
      </c>
      <c r="BO387" s="2184"/>
      <c r="BP387" s="2186" t="s">
        <v>4676</v>
      </c>
      <c r="BQ387" s="4188" t="s">
        <v>4677</v>
      </c>
      <c r="BR387" s="2301"/>
      <c r="BS387" s="2709"/>
      <c r="BT387" s="2177">
        <v>45392</v>
      </c>
      <c r="BU387" s="2177">
        <v>45398</v>
      </c>
      <c r="BV387" s="2155" t="s">
        <v>116</v>
      </c>
      <c r="BW387" s="2177">
        <v>45932</v>
      </c>
      <c r="BX387" s="3249">
        <v>45539</v>
      </c>
      <c r="BY387" s="2155" t="s">
        <v>116</v>
      </c>
      <c r="BZ387" s="2177">
        <v>45932</v>
      </c>
      <c r="CA387" s="2177" t="s">
        <v>756</v>
      </c>
      <c r="CB387" s="1409"/>
      <c r="CC387" s="540" t="s">
        <v>3691</v>
      </c>
      <c r="CD387" s="12"/>
      <c r="CE387" s="12"/>
      <c r="CF387" s="12"/>
      <c r="CG387" s="18"/>
    </row>
    <row r="388" spans="1:85" ht="45" customHeight="1" x14ac:dyDescent="0.2">
      <c r="A388" s="3686" t="s">
        <v>4015</v>
      </c>
      <c r="B388" s="3687"/>
      <c r="C388" s="3688" t="s">
        <v>4016</v>
      </c>
      <c r="D388" s="3689" t="s">
        <v>4017</v>
      </c>
      <c r="E388" s="3718"/>
      <c r="F388" s="3691"/>
      <c r="G388" s="3691"/>
      <c r="H388" s="3692" t="s">
        <v>89</v>
      </c>
      <c r="I388" s="3693" t="s">
        <v>89</v>
      </c>
      <c r="J388" s="3694">
        <v>44600</v>
      </c>
      <c r="K388" s="3694" t="s">
        <v>4018</v>
      </c>
      <c r="L388" s="3694"/>
      <c r="M388" s="3866"/>
      <c r="N388" s="3694"/>
      <c r="O388" s="3694"/>
      <c r="P388" s="3696"/>
      <c r="Q388" s="3697"/>
      <c r="R388" s="3698"/>
      <c r="S388" s="3698"/>
      <c r="T388" s="3698"/>
      <c r="U388" s="3794"/>
      <c r="V388" s="3699"/>
      <c r="W388" s="3700" t="str">
        <f t="shared" si="16"/>
        <v>Yes</v>
      </c>
      <c r="X388" s="3701" t="s">
        <v>93</v>
      </c>
      <c r="Y388" s="3688" t="s">
        <v>94</v>
      </c>
      <c r="Z388" s="3688"/>
      <c r="AA388" s="3702" t="s">
        <v>4019</v>
      </c>
      <c r="AB388" s="3702" t="s">
        <v>4020</v>
      </c>
      <c r="AC388" s="3703"/>
      <c r="AD388" s="3704">
        <v>45717</v>
      </c>
      <c r="AE388" s="4145">
        <v>46023</v>
      </c>
      <c r="AF388" s="3705" t="s">
        <v>1415</v>
      </c>
      <c r="AG388" s="3706">
        <v>46023</v>
      </c>
      <c r="AH388" s="3706"/>
      <c r="AI388" s="3706"/>
      <c r="AJ388" s="3713"/>
      <c r="AK388" s="3707"/>
      <c r="AL388" s="3709"/>
      <c r="AM388" s="3705"/>
      <c r="AN388" s="3706"/>
      <c r="AO388" s="3706"/>
      <c r="AP388" s="3706"/>
      <c r="AQ388" s="3695"/>
      <c r="AR388" s="3708"/>
      <c r="AS388" s="3709"/>
      <c r="AT388" s="4018"/>
      <c r="AU388" s="3709"/>
      <c r="AV388" s="3709"/>
      <c r="AW388" s="3709"/>
      <c r="AX388" s="3692"/>
      <c r="AY388" s="3710"/>
      <c r="AZ388" s="3709"/>
      <c r="BA388" s="3692"/>
      <c r="BB388" s="3709"/>
      <c r="BC388" s="3709"/>
      <c r="BD388" s="3709"/>
      <c r="BE388" s="3692"/>
      <c r="BF388" s="3692"/>
      <c r="BG388" s="4089">
        <v>46631</v>
      </c>
      <c r="BH388" s="3706">
        <v>46631</v>
      </c>
      <c r="BI388" s="3711"/>
      <c r="BJ388" s="4089">
        <v>46844</v>
      </c>
      <c r="BK388" s="3706">
        <v>46844</v>
      </c>
      <c r="BL388" s="3711"/>
      <c r="BM388" s="4089">
        <v>47027</v>
      </c>
      <c r="BN388" s="3706">
        <v>47027</v>
      </c>
      <c r="BO388" s="3711"/>
      <c r="BP388" s="3688" t="s">
        <v>4021</v>
      </c>
      <c r="BQ388" s="4182" t="s">
        <v>132</v>
      </c>
      <c r="BR388" s="3688"/>
      <c r="BS388" s="3688"/>
      <c r="BT388" s="3716">
        <v>45315</v>
      </c>
      <c r="BU388" s="3716">
        <v>45755</v>
      </c>
      <c r="BV388" s="3695" t="s">
        <v>116</v>
      </c>
      <c r="BW388" s="3716"/>
      <c r="BX388" s="3976">
        <v>45755</v>
      </c>
      <c r="BY388" s="3695" t="s">
        <v>116</v>
      </c>
      <c r="BZ388" s="3716">
        <v>45755</v>
      </c>
      <c r="CA388" s="3716" t="s">
        <v>104</v>
      </c>
      <c r="CB388" s="2149"/>
      <c r="CC388" s="2120"/>
      <c r="CD388" s="12"/>
      <c r="CE388" s="12"/>
      <c r="CF388" s="12"/>
      <c r="CG388" s="18"/>
    </row>
    <row r="389" spans="1:85" ht="45" customHeight="1" x14ac:dyDescent="0.2">
      <c r="A389" s="4225" t="s">
        <v>4022</v>
      </c>
      <c r="B389" s="4321"/>
      <c r="C389" s="2487" t="s">
        <v>4023</v>
      </c>
      <c r="D389" s="2487" t="s">
        <v>4024</v>
      </c>
      <c r="E389" s="4358">
        <v>2025</v>
      </c>
      <c r="F389" s="4343" t="s">
        <v>91</v>
      </c>
      <c r="G389" s="4343" t="s">
        <v>1420</v>
      </c>
      <c r="H389" s="4218" t="s">
        <v>89</v>
      </c>
      <c r="I389" s="4218" t="s">
        <v>89</v>
      </c>
      <c r="J389" s="4229">
        <v>45747</v>
      </c>
      <c r="K389" s="4227"/>
      <c r="L389" s="4227" t="s">
        <v>90</v>
      </c>
      <c r="M389" s="4228" t="s">
        <v>3577</v>
      </c>
      <c r="N389" s="4227"/>
      <c r="O389" s="4227"/>
      <c r="P389" s="4229">
        <v>44690</v>
      </c>
      <c r="Q389" s="4230">
        <v>44860</v>
      </c>
      <c r="R389" s="4231">
        <v>45729</v>
      </c>
      <c r="S389" s="4231"/>
      <c r="T389" s="4231"/>
      <c r="U389" s="4232"/>
      <c r="V389" s="4233"/>
      <c r="W389" s="4234" t="str">
        <f t="shared" si="16"/>
        <v>Yes</v>
      </c>
      <c r="X389" s="4235" t="s">
        <v>93</v>
      </c>
      <c r="Y389" s="2487" t="s">
        <v>94</v>
      </c>
      <c r="Z389" s="2487"/>
      <c r="AA389" s="4344" t="s">
        <v>4025</v>
      </c>
      <c r="AB389" s="4236" t="s">
        <v>4026</v>
      </c>
      <c r="AC389" s="4344"/>
      <c r="AD389" s="4240">
        <v>45689</v>
      </c>
      <c r="AE389" s="4238">
        <v>40179</v>
      </c>
      <c r="AF389" s="4239" t="s">
        <v>2870</v>
      </c>
      <c r="AG389" s="4240">
        <v>40179</v>
      </c>
      <c r="AH389" s="4240">
        <v>40189</v>
      </c>
      <c r="AI389" s="4240">
        <v>40242</v>
      </c>
      <c r="AJ389" s="4356" t="s">
        <v>4027</v>
      </c>
      <c r="AK389" s="4242" t="s">
        <v>4028</v>
      </c>
      <c r="AL389" s="5241">
        <v>40909</v>
      </c>
      <c r="AM389" s="4244" t="s">
        <v>4029</v>
      </c>
      <c r="AN389" s="4240">
        <v>40909</v>
      </c>
      <c r="AO389" s="4240">
        <v>40932</v>
      </c>
      <c r="AP389" s="4240">
        <v>40980</v>
      </c>
      <c r="AQ389" s="4218" t="s">
        <v>4030</v>
      </c>
      <c r="AR389" s="4296" t="s">
        <v>4031</v>
      </c>
      <c r="AS389" s="4243" t="s">
        <v>1623</v>
      </c>
      <c r="AT389" s="4226" t="s">
        <v>4032</v>
      </c>
      <c r="AU389" s="4666">
        <v>43831</v>
      </c>
      <c r="AV389" s="4243">
        <v>43857</v>
      </c>
      <c r="AW389" s="4243">
        <v>43948</v>
      </c>
      <c r="AX389" s="4226" t="s">
        <v>4033</v>
      </c>
      <c r="AY389" s="4336"/>
      <c r="AZ389" s="4243"/>
      <c r="BA389" s="4672"/>
      <c r="BB389" s="4666"/>
      <c r="BC389" s="4243"/>
      <c r="BD389" s="4243"/>
      <c r="BE389" s="4226"/>
      <c r="BF389" s="4226"/>
      <c r="BG389" s="4245" t="s">
        <v>4034</v>
      </c>
      <c r="BH389" s="4240">
        <v>44621</v>
      </c>
      <c r="BI389" s="4240">
        <v>44690</v>
      </c>
      <c r="BJ389" s="4245" t="s">
        <v>4035</v>
      </c>
      <c r="BK389" s="4240">
        <v>44835</v>
      </c>
      <c r="BL389" s="4246">
        <v>44860</v>
      </c>
      <c r="BM389" s="4245" t="s">
        <v>432</v>
      </c>
      <c r="BN389" s="4237">
        <v>45748</v>
      </c>
      <c r="BO389" s="4246">
        <v>45747</v>
      </c>
      <c r="BP389" s="2487" t="s">
        <v>4036</v>
      </c>
      <c r="BQ389" s="4247" t="s">
        <v>4037</v>
      </c>
      <c r="BR389" s="2487"/>
      <c r="BS389" s="2487"/>
      <c r="BT389" s="2486">
        <v>45317</v>
      </c>
      <c r="BU389" s="2486">
        <v>45700</v>
      </c>
      <c r="BV389" s="4218" t="s">
        <v>116</v>
      </c>
      <c r="BW389" s="4699"/>
      <c r="BX389" s="5445">
        <v>45700</v>
      </c>
      <c r="BY389" s="4226" t="s">
        <v>116</v>
      </c>
      <c r="BZ389" s="2486">
        <v>45743</v>
      </c>
      <c r="CA389" s="2486" t="s">
        <v>4036</v>
      </c>
      <c r="CB389" s="2549"/>
      <c r="CC389" s="2550" t="s">
        <v>4038</v>
      </c>
      <c r="CD389" s="12"/>
      <c r="CE389" s="12"/>
      <c r="CF389" s="12"/>
      <c r="CG389" s="18"/>
    </row>
    <row r="390" spans="1:85" ht="45" customHeight="1" x14ac:dyDescent="0.2">
      <c r="A390" s="3686" t="s">
        <v>4039</v>
      </c>
      <c r="B390" s="3687"/>
      <c r="C390" s="3688" t="s">
        <v>4040</v>
      </c>
      <c r="D390" s="3689" t="s">
        <v>4041</v>
      </c>
      <c r="E390" s="3718" t="s">
        <v>226</v>
      </c>
      <c r="F390" s="3691" t="s">
        <v>3129</v>
      </c>
      <c r="G390" s="3691" t="s">
        <v>2437</v>
      </c>
      <c r="H390" s="3692" t="s">
        <v>89</v>
      </c>
      <c r="I390" s="3693" t="s">
        <v>89</v>
      </c>
      <c r="J390" s="3694">
        <v>41207</v>
      </c>
      <c r="K390" s="3694"/>
      <c r="L390" s="3694"/>
      <c r="M390" s="3866"/>
      <c r="N390" s="3694"/>
      <c r="O390" s="3694"/>
      <c r="P390" s="3696"/>
      <c r="Q390" s="3697"/>
      <c r="R390" s="3698"/>
      <c r="S390" s="3698"/>
      <c r="T390" s="3698"/>
      <c r="U390" s="3794">
        <v>43374</v>
      </c>
      <c r="V390" s="3727" t="s">
        <v>4042</v>
      </c>
      <c r="W390" s="3700" t="str">
        <f t="shared" si="16"/>
        <v>Yes</v>
      </c>
      <c r="X390" s="3701" t="s">
        <v>93</v>
      </c>
      <c r="Y390" s="3688" t="s">
        <v>94</v>
      </c>
      <c r="Z390" s="3688"/>
      <c r="AA390" s="4807" t="s">
        <v>4043</v>
      </c>
      <c r="AB390" s="3860" t="s">
        <v>4044</v>
      </c>
      <c r="AC390" s="3719" t="s">
        <v>4045</v>
      </c>
      <c r="AD390" s="3704">
        <v>45627</v>
      </c>
      <c r="AE390" s="4145" t="s">
        <v>4046</v>
      </c>
      <c r="AF390" s="3705" t="s">
        <v>4047</v>
      </c>
      <c r="AG390" s="3706">
        <v>45778</v>
      </c>
      <c r="AH390" s="3706"/>
      <c r="AI390" s="3706"/>
      <c r="AJ390" s="3713"/>
      <c r="AK390" s="3707"/>
      <c r="AL390" s="3909" t="s">
        <v>4048</v>
      </c>
      <c r="AM390" s="3715" t="s">
        <v>4049</v>
      </c>
      <c r="AN390" s="3706">
        <v>46054</v>
      </c>
      <c r="AO390" s="3706"/>
      <c r="AP390" s="3706"/>
      <c r="AQ390" s="3695"/>
      <c r="AR390" s="3708"/>
      <c r="AS390" s="3709"/>
      <c r="AT390" s="3692"/>
      <c r="AU390" s="3709"/>
      <c r="AV390" s="3709"/>
      <c r="AW390" s="3709"/>
      <c r="AX390" s="3692"/>
      <c r="AY390" s="3710"/>
      <c r="AZ390" s="3709"/>
      <c r="BA390" s="3692"/>
      <c r="BB390" s="3709"/>
      <c r="BC390" s="3709"/>
      <c r="BD390" s="3709"/>
      <c r="BE390" s="3692"/>
      <c r="BF390" s="3692"/>
      <c r="BG390" s="4089" t="s">
        <v>858</v>
      </c>
      <c r="BH390" s="3706">
        <v>46296</v>
      </c>
      <c r="BI390" s="3711"/>
      <c r="BJ390" s="4089" t="s">
        <v>4050</v>
      </c>
      <c r="BK390" s="3706">
        <v>46419</v>
      </c>
      <c r="BL390" s="3711"/>
      <c r="BM390" s="4089" t="s">
        <v>4051</v>
      </c>
      <c r="BN390" s="3706">
        <v>46905</v>
      </c>
      <c r="BO390" s="3711"/>
      <c r="BP390" s="3688" t="s">
        <v>4439</v>
      </c>
      <c r="BQ390" s="4182" t="s">
        <v>4053</v>
      </c>
      <c r="BR390" s="3688"/>
      <c r="BS390" s="3688"/>
      <c r="BT390" s="3716">
        <v>45594</v>
      </c>
      <c r="BU390" s="3716">
        <v>45882</v>
      </c>
      <c r="BV390" s="3695" t="s">
        <v>116</v>
      </c>
      <c r="BW390" s="3716">
        <v>44967</v>
      </c>
      <c r="BX390" s="3716">
        <v>45882</v>
      </c>
      <c r="BY390" s="3695" t="s">
        <v>116</v>
      </c>
      <c r="BZ390" s="3716">
        <v>45882</v>
      </c>
      <c r="CA390" s="3716" t="s">
        <v>4440</v>
      </c>
      <c r="CB390" s="1409"/>
      <c r="CC390" s="540" t="s">
        <v>105</v>
      </c>
      <c r="CD390" s="12"/>
      <c r="CE390" s="12"/>
      <c r="CF390" s="12"/>
      <c r="CG390" s="18"/>
    </row>
    <row r="391" spans="1:85" ht="45" customHeight="1" x14ac:dyDescent="0.2">
      <c r="A391" s="2150" t="s">
        <v>4055</v>
      </c>
      <c r="B391" s="3306"/>
      <c r="C391" s="2151" t="s">
        <v>4056</v>
      </c>
      <c r="D391" s="2152" t="s">
        <v>4057</v>
      </c>
      <c r="E391" s="7116">
        <v>1932</v>
      </c>
      <c r="F391" s="2153" t="s">
        <v>2759</v>
      </c>
      <c r="G391" s="2153" t="s">
        <v>2182</v>
      </c>
      <c r="H391" s="2154" t="s">
        <v>89</v>
      </c>
      <c r="I391" s="4061" t="s">
        <v>89</v>
      </c>
      <c r="J391" s="2157">
        <v>40207</v>
      </c>
      <c r="K391" s="2157"/>
      <c r="L391" s="2157" t="s">
        <v>90</v>
      </c>
      <c r="M391" s="2182" t="s">
        <v>4058</v>
      </c>
      <c r="N391" s="2157" t="s">
        <v>583</v>
      </c>
      <c r="O391" s="2157"/>
      <c r="P391" s="2156">
        <v>45565</v>
      </c>
      <c r="Q391" s="2158">
        <v>45716</v>
      </c>
      <c r="R391" s="2159"/>
      <c r="S391" s="2159"/>
      <c r="T391" s="2159"/>
      <c r="U391" s="3799"/>
      <c r="V391" s="2161"/>
      <c r="W391" s="2162" t="str">
        <f t="shared" si="16"/>
        <v>Yes</v>
      </c>
      <c r="X391" s="2163" t="s">
        <v>93</v>
      </c>
      <c r="Y391" s="2151" t="s">
        <v>94</v>
      </c>
      <c r="Z391" s="2151"/>
      <c r="AA391" s="2924" t="s">
        <v>4059</v>
      </c>
      <c r="AB391" s="2924" t="s">
        <v>4060</v>
      </c>
      <c r="AC391" s="2924"/>
      <c r="AD391" s="2165">
        <v>45536</v>
      </c>
      <c r="AE391" s="3535">
        <v>42583</v>
      </c>
      <c r="AF391" s="2167" t="s">
        <v>364</v>
      </c>
      <c r="AG391" s="2168">
        <v>42583</v>
      </c>
      <c r="AH391" s="2168">
        <v>42586</v>
      </c>
      <c r="AI391" s="2168">
        <v>42643</v>
      </c>
      <c r="AJ391" s="3011" t="s">
        <v>4061</v>
      </c>
      <c r="AK391" s="2169"/>
      <c r="AL391" s="7117">
        <v>43405</v>
      </c>
      <c r="AM391" s="7161" t="s">
        <v>4062</v>
      </c>
      <c r="AN391" s="2168">
        <v>43405</v>
      </c>
      <c r="AO391" s="2168">
        <v>43416</v>
      </c>
      <c r="AP391" s="2168">
        <v>43518</v>
      </c>
      <c r="AQ391" s="2155" t="s">
        <v>4063</v>
      </c>
      <c r="AR391" s="2170"/>
      <c r="AS391" s="2171" t="s">
        <v>4064</v>
      </c>
      <c r="AT391" s="2167" t="s">
        <v>343</v>
      </c>
      <c r="AU391" s="2171">
        <v>43862</v>
      </c>
      <c r="AV391" s="2171">
        <v>43864</v>
      </c>
      <c r="AW391" s="2171">
        <v>43924</v>
      </c>
      <c r="AX391" s="2154" t="s">
        <v>4065</v>
      </c>
      <c r="AY391" s="2172"/>
      <c r="AZ391" s="2171">
        <v>44501</v>
      </c>
      <c r="BA391" s="2154" t="s">
        <v>4066</v>
      </c>
      <c r="BB391" s="2171">
        <v>44501</v>
      </c>
      <c r="BC391" s="2171">
        <v>44522</v>
      </c>
      <c r="BD391" s="2171">
        <v>44585</v>
      </c>
      <c r="BE391" s="2154" t="s">
        <v>4067</v>
      </c>
      <c r="BF391" s="2154"/>
      <c r="BG391" s="4159" t="s">
        <v>4068</v>
      </c>
      <c r="BH391" s="2168">
        <v>45536</v>
      </c>
      <c r="BI391" s="2184">
        <v>45565</v>
      </c>
      <c r="BJ391" s="4159">
        <v>45689</v>
      </c>
      <c r="BK391" s="2168">
        <v>45689</v>
      </c>
      <c r="BL391" s="2184">
        <v>45689</v>
      </c>
      <c r="BM391" s="4159">
        <v>46143</v>
      </c>
      <c r="BN391" s="2168">
        <v>46143</v>
      </c>
      <c r="BO391" s="2184"/>
      <c r="BP391" s="2151" t="s">
        <v>4069</v>
      </c>
      <c r="BQ391" s="2990" t="s">
        <v>960</v>
      </c>
      <c r="BR391" s="2151"/>
      <c r="BS391" s="2151"/>
      <c r="BT391" s="2177">
        <v>45674</v>
      </c>
      <c r="BU391" s="2177">
        <v>45576</v>
      </c>
      <c r="BV391" s="2155" t="s">
        <v>116</v>
      </c>
      <c r="BW391" s="2177"/>
      <c r="BX391" s="2177">
        <v>45687</v>
      </c>
      <c r="BY391" s="2155" t="s">
        <v>116</v>
      </c>
      <c r="BZ391" s="2177">
        <v>45721</v>
      </c>
      <c r="CA391" s="2177" t="s">
        <v>1642</v>
      </c>
      <c r="CB391" s="1409"/>
      <c r="CC391" s="540" t="s">
        <v>105</v>
      </c>
      <c r="CD391" s="12"/>
      <c r="CE391" s="12"/>
      <c r="CF391" s="12"/>
      <c r="CG391" s="18"/>
    </row>
    <row r="392" spans="1:85" ht="45" customHeight="1" x14ac:dyDescent="0.2">
      <c r="A392" s="1688"/>
      <c r="B392" s="3307" t="s">
        <v>4070</v>
      </c>
      <c r="C392" s="1703" t="s">
        <v>4071</v>
      </c>
      <c r="D392" s="1689" t="s">
        <v>1218</v>
      </c>
      <c r="E392" s="7167">
        <v>2044</v>
      </c>
      <c r="F392" s="1665" t="s">
        <v>337</v>
      </c>
      <c r="G392" s="1665" t="s">
        <v>931</v>
      </c>
      <c r="H392" s="1680" t="s">
        <v>89</v>
      </c>
      <c r="I392" s="1691" t="s">
        <v>194</v>
      </c>
      <c r="J392" s="1668">
        <v>40577</v>
      </c>
      <c r="K392" s="1668"/>
      <c r="L392" s="1668" t="s">
        <v>90</v>
      </c>
      <c r="M392" s="2006"/>
      <c r="N392" s="1668" t="s">
        <v>583</v>
      </c>
      <c r="O392" s="1668"/>
      <c r="P392" s="1667"/>
      <c r="Q392" s="1705"/>
      <c r="R392" s="1669"/>
      <c r="S392" s="1706"/>
      <c r="T392" s="1706"/>
      <c r="U392" s="3793"/>
      <c r="V392" s="1671"/>
      <c r="W392" s="1695" t="s">
        <v>93</v>
      </c>
      <c r="X392" s="1672" t="s">
        <v>93</v>
      </c>
      <c r="Y392" s="1376" t="s">
        <v>267</v>
      </c>
      <c r="Z392" s="1376"/>
      <c r="AA392" s="2313" t="s">
        <v>1219</v>
      </c>
      <c r="AB392" s="2314" t="s">
        <v>1219</v>
      </c>
      <c r="AC392" s="2314"/>
      <c r="AD392" s="1682">
        <v>44682</v>
      </c>
      <c r="AE392" s="4147" t="s">
        <v>1220</v>
      </c>
      <c r="AF392" s="1676" t="s">
        <v>364</v>
      </c>
      <c r="AG392" s="1674">
        <v>42917</v>
      </c>
      <c r="AH392" s="1674">
        <v>42919</v>
      </c>
      <c r="AI392" s="1674">
        <v>42986</v>
      </c>
      <c r="AJ392" s="3006" t="s">
        <v>1221</v>
      </c>
      <c r="AK392" s="1677" t="s">
        <v>1222</v>
      </c>
      <c r="AL392" s="7165" t="s">
        <v>1223</v>
      </c>
      <c r="AM392" s="7149" t="s">
        <v>1224</v>
      </c>
      <c r="AN392" s="1674">
        <v>44409</v>
      </c>
      <c r="AO392" s="1674">
        <v>44424</v>
      </c>
      <c r="AP392" s="1674">
        <v>44480</v>
      </c>
      <c r="AQ392" s="1666" t="s">
        <v>1225</v>
      </c>
      <c r="AR392" s="1697"/>
      <c r="AS392" s="1679" t="s">
        <v>1226</v>
      </c>
      <c r="AT392" s="1707" t="s">
        <v>1227</v>
      </c>
      <c r="AU392" s="1679">
        <v>44743</v>
      </c>
      <c r="AV392" s="1679"/>
      <c r="AW392" s="1679"/>
      <c r="AX392" s="1680"/>
      <c r="AY392" s="1698"/>
      <c r="AZ392" s="1679"/>
      <c r="BA392" s="1680"/>
      <c r="BB392" s="1679"/>
      <c r="BC392" s="1679"/>
      <c r="BD392" s="1679"/>
      <c r="BE392" s="1680"/>
      <c r="BF392" s="1680"/>
      <c r="BG392" s="4158" t="s">
        <v>1228</v>
      </c>
      <c r="BH392" s="1674">
        <v>44835</v>
      </c>
      <c r="BI392" s="1683"/>
      <c r="BJ392" s="4158" t="s">
        <v>1229</v>
      </c>
      <c r="BK392" s="1674">
        <v>44986</v>
      </c>
      <c r="BL392" s="1683"/>
      <c r="BM392" s="4158" t="s">
        <v>1230</v>
      </c>
      <c r="BN392" s="1674">
        <v>45352</v>
      </c>
      <c r="BO392" s="1683"/>
      <c r="BP392" s="1376" t="s">
        <v>2960</v>
      </c>
      <c r="BQ392" s="4184"/>
      <c r="BR392" s="1376"/>
      <c r="BS392" s="1376" t="s">
        <v>1232</v>
      </c>
      <c r="BT392" s="1684">
        <v>44672</v>
      </c>
      <c r="BU392" s="1684">
        <v>44713</v>
      </c>
      <c r="BV392" s="1666" t="s">
        <v>116</v>
      </c>
      <c r="BW392" s="1684">
        <v>44758</v>
      </c>
      <c r="BX392" s="1684">
        <v>44713</v>
      </c>
      <c r="BY392" s="1666" t="s">
        <v>116</v>
      </c>
      <c r="BZ392" s="1684">
        <v>44741</v>
      </c>
      <c r="CA392" s="2387" t="s">
        <v>1233</v>
      </c>
      <c r="CB392" s="1699"/>
      <c r="CC392" s="1376" t="s">
        <v>3767</v>
      </c>
      <c r="CD392" s="12"/>
      <c r="CE392" s="12"/>
      <c r="CF392" s="12"/>
      <c r="CG392" s="18"/>
    </row>
    <row r="393" spans="1:85" ht="45" customHeight="1" x14ac:dyDescent="0.2">
      <c r="A393" s="2150" t="s">
        <v>4072</v>
      </c>
      <c r="B393" s="3306"/>
      <c r="C393" s="2186" t="s">
        <v>4071</v>
      </c>
      <c r="D393" s="2152" t="s">
        <v>4073</v>
      </c>
      <c r="E393" s="7116">
        <v>2326</v>
      </c>
      <c r="F393" s="2155">
        <v>2024</v>
      </c>
      <c r="G393" s="2155">
        <v>2042</v>
      </c>
      <c r="H393" s="2154" t="s">
        <v>89</v>
      </c>
      <c r="I393" s="2154" t="s">
        <v>89</v>
      </c>
      <c r="J393" s="2157">
        <v>40577</v>
      </c>
      <c r="K393" s="2157"/>
      <c r="L393" s="3970" t="s">
        <v>90</v>
      </c>
      <c r="M393" s="3969" t="s">
        <v>4074</v>
      </c>
      <c r="N393" s="3970"/>
      <c r="O393" s="3970"/>
      <c r="P393" s="2156">
        <v>45621</v>
      </c>
      <c r="Q393" s="3597">
        <v>45723</v>
      </c>
      <c r="R393" s="2159"/>
      <c r="S393" s="2191"/>
      <c r="T393" s="2191"/>
      <c r="U393" s="3799"/>
      <c r="V393" s="3541"/>
      <c r="W393" s="2162" t="str">
        <f>IF(OR(X393="Yes", Y393="Web-page timetable", Z393="YES"), "Yes")</f>
        <v>Yes</v>
      </c>
      <c r="X393" s="2163" t="s">
        <v>93</v>
      </c>
      <c r="Y393" s="2151" t="s">
        <v>94</v>
      </c>
      <c r="Z393" s="2151"/>
      <c r="AA393" s="2924" t="s">
        <v>4075</v>
      </c>
      <c r="AB393" s="2929" t="s">
        <v>4678</v>
      </c>
      <c r="AC393" s="3598"/>
      <c r="AD393" s="2165">
        <v>45597</v>
      </c>
      <c r="AE393" s="3535" t="s">
        <v>4077</v>
      </c>
      <c r="AF393" s="2167" t="s">
        <v>4078</v>
      </c>
      <c r="AG393" s="2168">
        <v>45323</v>
      </c>
      <c r="AH393" s="2168">
        <v>45348</v>
      </c>
      <c r="AI393" s="2168">
        <v>45392</v>
      </c>
      <c r="AJ393" s="3599" t="s">
        <v>4079</v>
      </c>
      <c r="AK393" s="3542"/>
      <c r="AL393" s="2171"/>
      <c r="AM393" s="2167"/>
      <c r="AN393" s="2168"/>
      <c r="AO393" s="2168"/>
      <c r="AP393" s="2168"/>
      <c r="AQ393" s="2156"/>
      <c r="AR393" s="2170"/>
      <c r="AS393" s="2157"/>
      <c r="AT393" s="2157"/>
      <c r="AU393" s="2171"/>
      <c r="AV393" s="2171"/>
      <c r="AW393" s="2171"/>
      <c r="AX393" s="2157"/>
      <c r="AY393" s="2172"/>
      <c r="AZ393" s="2171"/>
      <c r="BA393" s="2157"/>
      <c r="BB393" s="2171"/>
      <c r="BC393" s="2171"/>
      <c r="BD393" s="2171"/>
      <c r="BE393" s="2157"/>
      <c r="BF393" s="2157"/>
      <c r="BG393" s="4159" t="s">
        <v>4080</v>
      </c>
      <c r="BH393" s="2168">
        <v>45627</v>
      </c>
      <c r="BI393" s="2184">
        <v>45621</v>
      </c>
      <c r="BJ393" s="4159">
        <v>45717</v>
      </c>
      <c r="BK393" s="2168">
        <v>45717</v>
      </c>
      <c r="BL393" s="2184">
        <v>45723</v>
      </c>
      <c r="BM393" s="4159" t="s">
        <v>4679</v>
      </c>
      <c r="BN393" s="2168">
        <v>46174</v>
      </c>
      <c r="BO393" s="2184"/>
      <c r="BP393" s="2198" t="s">
        <v>4081</v>
      </c>
      <c r="BQ393" s="2198" t="s">
        <v>1192</v>
      </c>
      <c r="BR393" s="2301"/>
      <c r="BS393" s="2301"/>
      <c r="BT393" s="2177">
        <v>45589</v>
      </c>
      <c r="BU393" s="2177">
        <v>45350</v>
      </c>
      <c r="BV393" s="2156" t="s">
        <v>116</v>
      </c>
      <c r="BW393" s="2177"/>
      <c r="BX393" s="2177">
        <v>45729</v>
      </c>
      <c r="BY393" s="2177" t="s">
        <v>116</v>
      </c>
      <c r="BZ393" s="2177">
        <v>45729</v>
      </c>
      <c r="CA393" s="2177" t="s">
        <v>1468</v>
      </c>
      <c r="CB393" s="1409"/>
      <c r="CC393" s="542" t="s">
        <v>105</v>
      </c>
      <c r="CD393" s="1176"/>
      <c r="CE393" s="1176"/>
      <c r="CF393" s="1176"/>
      <c r="CG393" s="1175"/>
    </row>
    <row r="394" spans="1:85" ht="45" customHeight="1" x14ac:dyDescent="0.2">
      <c r="A394" s="2150" t="s">
        <v>4082</v>
      </c>
      <c r="B394" s="3306"/>
      <c r="C394" s="2151" t="s">
        <v>4083</v>
      </c>
      <c r="D394" s="2152" t="s">
        <v>2209</v>
      </c>
      <c r="E394" s="3228">
        <v>2137</v>
      </c>
      <c r="F394" s="2155">
        <v>2016</v>
      </c>
      <c r="G394" s="2155">
        <v>2041</v>
      </c>
      <c r="H394" s="2154" t="s">
        <v>89</v>
      </c>
      <c r="I394" s="2181" t="s">
        <v>194</v>
      </c>
      <c r="J394" s="2157">
        <v>42425</v>
      </c>
      <c r="K394" s="2157"/>
      <c r="L394" s="2157" t="s">
        <v>90</v>
      </c>
      <c r="M394" s="2182" t="s">
        <v>389</v>
      </c>
      <c r="N394" s="2157"/>
      <c r="O394" s="2157"/>
      <c r="P394" s="2156">
        <v>44866</v>
      </c>
      <c r="Q394" s="2504">
        <v>45196</v>
      </c>
      <c r="R394" s="2159"/>
      <c r="S394" s="2159"/>
      <c r="T394" s="2159"/>
      <c r="U394" s="3799"/>
      <c r="V394" s="2161"/>
      <c r="W394" s="2162" t="str">
        <f>IF(OR(X394="Yes", Y394="Web-page timetable", Z394="YES"), "Yes")</f>
        <v>Yes</v>
      </c>
      <c r="X394" s="2163" t="s">
        <v>93</v>
      </c>
      <c r="Y394" s="2151" t="s">
        <v>94</v>
      </c>
      <c r="Z394" s="2151"/>
      <c r="AA394" s="2925" t="s">
        <v>2211</v>
      </c>
      <c r="AB394" s="2924" t="s">
        <v>4600</v>
      </c>
      <c r="AC394" s="2929"/>
      <c r="AD394" s="2165">
        <v>45170</v>
      </c>
      <c r="AE394" s="3535" t="s">
        <v>2213</v>
      </c>
      <c r="AF394" s="2167" t="s">
        <v>364</v>
      </c>
      <c r="AG394" s="2168">
        <v>43405</v>
      </c>
      <c r="AH394" s="2168">
        <v>43409</v>
      </c>
      <c r="AI394" s="2168">
        <v>43451</v>
      </c>
      <c r="AJ394" s="3011" t="s">
        <v>2214</v>
      </c>
      <c r="AK394" s="2169" t="s">
        <v>2215</v>
      </c>
      <c r="AL394" s="7205" t="s">
        <v>2216</v>
      </c>
      <c r="AM394" s="7118" t="s">
        <v>367</v>
      </c>
      <c r="AN394" s="2168">
        <v>43770</v>
      </c>
      <c r="AO394" s="2168">
        <v>43773</v>
      </c>
      <c r="AP394" s="2168">
        <v>43815</v>
      </c>
      <c r="AQ394" s="2155" t="s">
        <v>2214</v>
      </c>
      <c r="AR394" s="2170"/>
      <c r="AS394" s="2171" t="s">
        <v>2217</v>
      </c>
      <c r="AT394" s="2154" t="s">
        <v>369</v>
      </c>
      <c r="AU394" s="2292">
        <v>44256</v>
      </c>
      <c r="AV394" s="2171">
        <v>44256</v>
      </c>
      <c r="AW394" s="2171">
        <v>44305</v>
      </c>
      <c r="AX394" s="2154" t="s">
        <v>2218</v>
      </c>
      <c r="AY394" s="2172"/>
      <c r="AZ394" s="2171"/>
      <c r="BA394" s="2320"/>
      <c r="BB394" s="2292"/>
      <c r="BC394" s="2171"/>
      <c r="BD394" s="2171"/>
      <c r="BE394" s="2154"/>
      <c r="BF394" s="2154"/>
      <c r="BG394" s="4159" t="s">
        <v>2219</v>
      </c>
      <c r="BH394" s="2168">
        <v>44866</v>
      </c>
      <c r="BI394" s="2168">
        <v>44866</v>
      </c>
      <c r="BJ394" s="4159">
        <v>45170</v>
      </c>
      <c r="BK394" s="2168">
        <v>45170</v>
      </c>
      <c r="BL394" s="2184">
        <v>45195</v>
      </c>
      <c r="BM394" s="2171">
        <v>45627</v>
      </c>
      <c r="BN394" s="2168">
        <v>45627</v>
      </c>
      <c r="BO394" s="2184"/>
      <c r="BP394" s="2186" t="s">
        <v>4601</v>
      </c>
      <c r="BQ394" s="5402"/>
      <c r="BR394" s="3024" t="s">
        <v>2221</v>
      </c>
      <c r="BS394" s="2709"/>
      <c r="BT394" s="2177">
        <v>44873</v>
      </c>
      <c r="BU394" s="2177">
        <v>45902</v>
      </c>
      <c r="BV394" s="2155" t="s">
        <v>116</v>
      </c>
      <c r="BW394" s="2177"/>
      <c r="BX394" s="2177">
        <v>45125</v>
      </c>
      <c r="BY394" s="2155" t="s">
        <v>116</v>
      </c>
      <c r="BZ394" s="2177">
        <v>44889</v>
      </c>
      <c r="CA394" s="2185" t="s">
        <v>2222</v>
      </c>
      <c r="CB394" s="2177"/>
      <c r="CC394" s="2186" t="s">
        <v>2223</v>
      </c>
      <c r="CD394" s="12"/>
      <c r="CE394" s="12"/>
      <c r="CF394" s="12"/>
      <c r="CG394" s="18"/>
    </row>
    <row r="395" spans="1:85" ht="45" customHeight="1" thickBot="1" x14ac:dyDescent="0.25">
      <c r="A395" s="3686" t="s">
        <v>4084</v>
      </c>
      <c r="B395" s="3687"/>
      <c r="C395" s="3688" t="s">
        <v>4085</v>
      </c>
      <c r="D395" s="3688" t="s">
        <v>4086</v>
      </c>
      <c r="E395" s="3718" t="s">
        <v>193</v>
      </c>
      <c r="F395" s="3691"/>
      <c r="G395" s="3691"/>
      <c r="H395" s="3695" t="s">
        <v>89</v>
      </c>
      <c r="I395" s="3695" t="s">
        <v>89</v>
      </c>
      <c r="J395" s="3696">
        <v>45013</v>
      </c>
      <c r="K395" s="4468">
        <v>40645</v>
      </c>
      <c r="L395" s="3694" t="s">
        <v>90</v>
      </c>
      <c r="M395" s="3866" t="s">
        <v>3577</v>
      </c>
      <c r="N395" s="3694"/>
      <c r="O395" s="3694"/>
      <c r="P395" s="3696"/>
      <c r="Q395" s="3697"/>
      <c r="R395" s="3698"/>
      <c r="S395" s="3733"/>
      <c r="T395" s="3733"/>
      <c r="U395" s="3794"/>
      <c r="V395" s="3699"/>
      <c r="W395" s="3700" t="str">
        <f>IF(OR(X395="Yes", Y395="Web-page timetable", Z395="YES"), "Yes")</f>
        <v>Yes</v>
      </c>
      <c r="X395" s="3701" t="s">
        <v>93</v>
      </c>
      <c r="Y395" s="3688" t="s">
        <v>94</v>
      </c>
      <c r="Z395" s="3688"/>
      <c r="AA395" s="3703" t="s">
        <v>4087</v>
      </c>
      <c r="AB395" s="3860" t="s">
        <v>4088</v>
      </c>
      <c r="AC395" s="3703"/>
      <c r="AD395" s="3706">
        <v>45717</v>
      </c>
      <c r="AE395" s="4145" t="s">
        <v>4089</v>
      </c>
      <c r="AF395" s="3705" t="s">
        <v>4090</v>
      </c>
      <c r="AG395" s="3706">
        <v>47239</v>
      </c>
      <c r="AH395" s="3706"/>
      <c r="AI395" s="3706"/>
      <c r="AJ395" s="3713"/>
      <c r="AK395" s="3707"/>
      <c r="AL395" s="4098"/>
      <c r="AM395" s="3714"/>
      <c r="AN395" s="3706"/>
      <c r="AO395" s="3706"/>
      <c r="AP395" s="3706"/>
      <c r="AQ395" s="3695"/>
      <c r="AR395" s="4018"/>
      <c r="AS395" s="4022"/>
      <c r="AT395" s="3692"/>
      <c r="AU395" s="3730"/>
      <c r="AV395" s="3709"/>
      <c r="AW395" s="3709"/>
      <c r="AX395" s="3692"/>
      <c r="AY395" s="3731"/>
      <c r="AZ395" s="3730"/>
      <c r="BA395" s="3731"/>
      <c r="BB395" s="3730"/>
      <c r="BC395" s="3709"/>
      <c r="BD395" s="3709"/>
      <c r="BE395" s="3692"/>
      <c r="BF395" s="3692"/>
      <c r="BG395" s="4089">
        <v>47515</v>
      </c>
      <c r="BH395" s="3706">
        <v>47515</v>
      </c>
      <c r="BI395" s="3706"/>
      <c r="BJ395" s="4089">
        <v>47635</v>
      </c>
      <c r="BK395" s="3706">
        <v>47635</v>
      </c>
      <c r="BL395" s="3711"/>
      <c r="BM395" s="4089">
        <v>47818</v>
      </c>
      <c r="BN395" s="3704">
        <v>47818</v>
      </c>
      <c r="BO395" s="3711"/>
      <c r="BP395" s="3870" t="s">
        <v>4091</v>
      </c>
      <c r="BQ395" s="4193" t="s">
        <v>409</v>
      </c>
      <c r="BR395" s="3870"/>
      <c r="BS395" s="3870"/>
      <c r="BT395" s="3716">
        <v>45888</v>
      </c>
      <c r="BU395" s="3716"/>
      <c r="BV395" s="3695" t="s">
        <v>116</v>
      </c>
      <c r="BW395" s="3716"/>
      <c r="BX395" s="3962">
        <v>45888</v>
      </c>
      <c r="BY395" s="3695" t="s">
        <v>116</v>
      </c>
      <c r="BZ395" s="3963">
        <v>45888</v>
      </c>
      <c r="CA395" s="3716" t="s">
        <v>104</v>
      </c>
      <c r="CB395" s="2804"/>
      <c r="CC395" s="2120" t="s">
        <v>4092</v>
      </c>
      <c r="CD395" s="12" t="s">
        <v>106</v>
      </c>
      <c r="CE395" s="12"/>
      <c r="CF395" s="12"/>
      <c r="CG395" s="18" t="s">
        <v>93</v>
      </c>
    </row>
    <row r="396" spans="1:85" ht="45" customHeight="1" thickTop="1" x14ac:dyDescent="0.2">
      <c r="A396" s="3222" t="s">
        <v>4093</v>
      </c>
      <c r="B396" s="3326"/>
      <c r="C396" s="3025" t="s">
        <v>4094</v>
      </c>
      <c r="D396" s="3026" t="s">
        <v>2209</v>
      </c>
      <c r="E396" s="4995">
        <v>2137</v>
      </c>
      <c r="F396" s="3521">
        <v>2016</v>
      </c>
      <c r="G396" s="3521">
        <v>2041</v>
      </c>
      <c r="H396" s="4893" t="s">
        <v>89</v>
      </c>
      <c r="I396" s="3521" t="s">
        <v>194</v>
      </c>
      <c r="J396" s="3028">
        <v>42425</v>
      </c>
      <c r="K396" s="3028"/>
      <c r="L396" s="3028" t="s">
        <v>90</v>
      </c>
      <c r="M396" s="4933" t="s">
        <v>389</v>
      </c>
      <c r="N396" s="3028"/>
      <c r="O396" s="3028"/>
      <c r="P396" s="2156">
        <v>44866</v>
      </c>
      <c r="Q396" s="2504">
        <v>45196</v>
      </c>
      <c r="R396" s="4896"/>
      <c r="S396" s="4896"/>
      <c r="T396" s="4896"/>
      <c r="U396" s="4897"/>
      <c r="V396" s="5093"/>
      <c r="W396" s="3029" t="str">
        <f>IF(OR(X396="Yes", Y396="Web-page timetable", Z396="YES"), "Yes")</f>
        <v>Yes</v>
      </c>
      <c r="X396" s="3031" t="s">
        <v>93</v>
      </c>
      <c r="Y396" s="3025" t="s">
        <v>94</v>
      </c>
      <c r="Z396" s="3025"/>
      <c r="AA396" s="3034" t="s">
        <v>2211</v>
      </c>
      <c r="AB396" s="3034" t="s">
        <v>4600</v>
      </c>
      <c r="AC396" s="5174"/>
      <c r="AD396" s="3037">
        <v>45170</v>
      </c>
      <c r="AE396" s="3535" t="s">
        <v>2213</v>
      </c>
      <c r="AF396" s="2167" t="s">
        <v>364</v>
      </c>
      <c r="AG396" s="2168">
        <v>43405</v>
      </c>
      <c r="AH396" s="4898">
        <v>43409</v>
      </c>
      <c r="AI396" s="4898">
        <v>43451</v>
      </c>
      <c r="AJ396" s="4899" t="s">
        <v>2214</v>
      </c>
      <c r="AK396" s="4937" t="s">
        <v>2215</v>
      </c>
      <c r="AL396" s="7459" t="s">
        <v>2216</v>
      </c>
      <c r="AM396" s="7460" t="s">
        <v>367</v>
      </c>
      <c r="AN396" s="4898">
        <v>43770</v>
      </c>
      <c r="AO396" s="4898">
        <v>43773</v>
      </c>
      <c r="AP396" s="4898">
        <v>43815</v>
      </c>
      <c r="AQ396" s="3521" t="s">
        <v>2214</v>
      </c>
      <c r="AR396" s="4901"/>
      <c r="AS396" s="4900" t="s">
        <v>2217</v>
      </c>
      <c r="AT396" s="4893" t="s">
        <v>369</v>
      </c>
      <c r="AU396" s="4900">
        <v>44256</v>
      </c>
      <c r="AV396" s="4900">
        <v>44256</v>
      </c>
      <c r="AW396" s="4900">
        <v>44305</v>
      </c>
      <c r="AX396" s="4893" t="s">
        <v>2218</v>
      </c>
      <c r="AY396" s="4903"/>
      <c r="AZ396" s="4900"/>
      <c r="BA396" s="4893"/>
      <c r="BB396" s="4900"/>
      <c r="BC396" s="4900"/>
      <c r="BD396" s="4900"/>
      <c r="BE396" s="4893"/>
      <c r="BF396" s="4893"/>
      <c r="BG396" s="4904" t="s">
        <v>2219</v>
      </c>
      <c r="BH396" s="4898">
        <v>44866</v>
      </c>
      <c r="BI396" s="4905">
        <v>44866</v>
      </c>
      <c r="BJ396" s="4159">
        <v>45170</v>
      </c>
      <c r="BK396" s="4898">
        <v>45170</v>
      </c>
      <c r="BL396" s="2184">
        <v>45195</v>
      </c>
      <c r="BM396" s="4904">
        <v>45627</v>
      </c>
      <c r="BN396" s="4898">
        <v>45627</v>
      </c>
      <c r="BO396" s="4905"/>
      <c r="BP396" s="5364" t="s">
        <v>4601</v>
      </c>
      <c r="BQ396" s="4188"/>
      <c r="BR396" s="5364" t="s">
        <v>2221</v>
      </c>
      <c r="BS396" s="3247"/>
      <c r="BT396" s="3249">
        <v>44873</v>
      </c>
      <c r="BU396" s="3249">
        <v>45902</v>
      </c>
      <c r="BV396" s="3521" t="s">
        <v>116</v>
      </c>
      <c r="BW396" s="3249"/>
      <c r="BX396" s="3249">
        <v>45125</v>
      </c>
      <c r="BY396" s="3521" t="s">
        <v>116</v>
      </c>
      <c r="BZ396" s="3249">
        <v>44889</v>
      </c>
      <c r="CA396" s="2185" t="s">
        <v>2222</v>
      </c>
      <c r="CB396" s="3249"/>
      <c r="CC396" s="2186" t="s">
        <v>2223</v>
      </c>
      <c r="CD396" s="12"/>
      <c r="CE396" s="12"/>
      <c r="CF396" s="12"/>
      <c r="CG396" s="18"/>
    </row>
    <row r="397" spans="1:85" ht="45" customHeight="1" x14ac:dyDescent="0.2">
      <c r="A397" s="1376" t="s">
        <v>4095</v>
      </c>
      <c r="B397" s="2312"/>
      <c r="C397" s="2275" t="s">
        <v>4096</v>
      </c>
      <c r="D397" s="1376"/>
      <c r="E397" s="7191"/>
      <c r="F397" s="1665"/>
      <c r="G397" s="1665"/>
      <c r="H397" s="1666"/>
      <c r="I397" s="1666"/>
      <c r="J397" s="1667">
        <v>43696</v>
      </c>
      <c r="K397" s="1667"/>
      <c r="L397" s="1667"/>
      <c r="M397" s="2276"/>
      <c r="N397" s="1667"/>
      <c r="O397" s="1667"/>
      <c r="P397" s="1667"/>
      <c r="Q397" s="1667"/>
      <c r="R397" s="1667"/>
      <c r="S397" s="1667"/>
      <c r="T397" s="2610"/>
      <c r="U397" s="1679"/>
      <c r="V397" s="2610"/>
      <c r="W397" s="2727" t="b">
        <f>IF(OR(X397="Yes", Y397="Web-page timetable", Z397="YES"), "Yes")</f>
        <v>0</v>
      </c>
      <c r="X397" s="2728" t="s">
        <v>228</v>
      </c>
      <c r="Y397" s="1376" t="s">
        <v>229</v>
      </c>
      <c r="Z397" s="1376"/>
      <c r="AA397" s="2313"/>
      <c r="AB397" s="2314"/>
      <c r="AC397" s="2314"/>
      <c r="AD397" s="2730"/>
      <c r="AE397" s="1679"/>
      <c r="AF397" s="1665"/>
      <c r="AG397" s="1674"/>
      <c r="AH397" s="1674"/>
      <c r="AI397" s="1674"/>
      <c r="AJ397" s="3006"/>
      <c r="AK397" s="1677"/>
      <c r="AL397" s="1679"/>
      <c r="AM397" s="1665"/>
      <c r="AN397" s="1674"/>
      <c r="AO397" s="1674"/>
      <c r="AP397" s="1674"/>
      <c r="AQ397" s="1666"/>
      <c r="AR397" s="1677"/>
      <c r="AS397" s="1679"/>
      <c r="AT397" s="1666"/>
      <c r="AU397" s="1674"/>
      <c r="AV397" s="1674"/>
      <c r="AW397" s="1674"/>
      <c r="AX397" s="1666"/>
      <c r="AY397" s="1677"/>
      <c r="AZ397" s="1679"/>
      <c r="BA397" s="1666"/>
      <c r="BB397" s="1674"/>
      <c r="BC397" s="1674"/>
      <c r="BD397" s="1674"/>
      <c r="BE397" s="1666"/>
      <c r="BF397" s="1677"/>
      <c r="BG397" s="1679"/>
      <c r="BH397" s="1674"/>
      <c r="BI397" s="2730"/>
      <c r="BJ397" s="1679"/>
      <c r="BK397" s="1674"/>
      <c r="BL397" s="2730"/>
      <c r="BM397" s="1679"/>
      <c r="BN397" s="1674"/>
      <c r="BO397" s="2730"/>
      <c r="BP397" s="1689" t="s">
        <v>4097</v>
      </c>
      <c r="BQ397" s="4184"/>
      <c r="BR397" s="1376" t="s">
        <v>4097</v>
      </c>
      <c r="BS397" s="1376"/>
      <c r="BT397" s="1684">
        <v>43553</v>
      </c>
      <c r="BU397" s="1684"/>
      <c r="BV397" s="1666" t="s">
        <v>116</v>
      </c>
      <c r="BW397" s="1684"/>
      <c r="BX397" s="1684"/>
      <c r="BY397" s="1666"/>
      <c r="BZ397" s="1684">
        <v>45141</v>
      </c>
      <c r="CA397" s="2319" t="s">
        <v>117</v>
      </c>
      <c r="CB397" s="1684"/>
      <c r="CC397" s="1376"/>
      <c r="CD397" s="39"/>
      <c r="CE397" s="39"/>
      <c r="CF397" s="39"/>
      <c r="CG397" s="47"/>
    </row>
    <row r="398" spans="1:85" ht="45" customHeight="1" x14ac:dyDescent="0.2">
      <c r="A398" s="3686" t="s">
        <v>4098</v>
      </c>
      <c r="B398" s="4962"/>
      <c r="C398" s="3688" t="s">
        <v>4099</v>
      </c>
      <c r="D398" s="3688" t="s">
        <v>4100</v>
      </c>
      <c r="E398" s="3718" t="s">
        <v>566</v>
      </c>
      <c r="F398" s="3691"/>
      <c r="G398" s="3691"/>
      <c r="H398" s="3695" t="s">
        <v>89</v>
      </c>
      <c r="I398" s="3695" t="s">
        <v>89</v>
      </c>
      <c r="J398" s="3696">
        <v>44952</v>
      </c>
      <c r="K398" s="4009"/>
      <c r="L398" s="3694"/>
      <c r="M398" s="3866"/>
      <c r="N398" s="3694"/>
      <c r="O398" s="3694"/>
      <c r="P398" s="3696"/>
      <c r="Q398" s="3697"/>
      <c r="R398" s="3698"/>
      <c r="S398" s="3698"/>
      <c r="T398" s="3698"/>
      <c r="U398" s="3794"/>
      <c r="V398" s="3699"/>
      <c r="W398" s="3700" t="s">
        <v>93</v>
      </c>
      <c r="X398" s="3701" t="s">
        <v>93</v>
      </c>
      <c r="Y398" s="3688" t="s">
        <v>94</v>
      </c>
      <c r="Z398" s="3688"/>
      <c r="AA398" s="3702" t="s">
        <v>4101</v>
      </c>
      <c r="AB398" s="3912" t="s">
        <v>4102</v>
      </c>
      <c r="AC398" s="3703"/>
      <c r="AD398" s="3706">
        <v>45689</v>
      </c>
      <c r="AE398" s="4145" t="s">
        <v>97</v>
      </c>
      <c r="AF398" s="3705" t="s">
        <v>142</v>
      </c>
      <c r="AG398" s="3706">
        <v>45474</v>
      </c>
      <c r="AH398" s="3706">
        <v>45502</v>
      </c>
      <c r="AI398" s="3706">
        <v>45545</v>
      </c>
      <c r="AJ398" s="4217" t="s">
        <v>4103</v>
      </c>
      <c r="AK398" s="3707"/>
      <c r="AL398" s="3706" t="s">
        <v>4104</v>
      </c>
      <c r="AM398" s="3705" t="s">
        <v>367</v>
      </c>
      <c r="AN398" s="3706">
        <v>46023</v>
      </c>
      <c r="AO398" s="3706"/>
      <c r="AP398" s="3706"/>
      <c r="AQ398" s="3695"/>
      <c r="AR398" s="3707"/>
      <c r="AS398" s="4022"/>
      <c r="AT398" s="3692"/>
      <c r="AU398" s="3730"/>
      <c r="AV398" s="3709"/>
      <c r="AW398" s="3709"/>
      <c r="AX398" s="3692"/>
      <c r="AY398" s="3707"/>
      <c r="AZ398" s="3730"/>
      <c r="BA398" s="3731"/>
      <c r="BB398" s="3730"/>
      <c r="BC398" s="3709"/>
      <c r="BD398" s="3709"/>
      <c r="BE398" s="3692"/>
      <c r="BF398" s="3692"/>
      <c r="BG398" s="4089" t="s">
        <v>571</v>
      </c>
      <c r="BH398" s="3706">
        <v>46204</v>
      </c>
      <c r="BI398" s="4824"/>
      <c r="BJ398" s="4089" t="s">
        <v>4105</v>
      </c>
      <c r="BK398" s="3706">
        <v>46388</v>
      </c>
      <c r="BL398" s="3711"/>
      <c r="BM398" s="4089" t="s">
        <v>3484</v>
      </c>
      <c r="BN398" s="3704">
        <v>46661</v>
      </c>
      <c r="BO398" s="3711"/>
      <c r="BP398" s="3688" t="s">
        <v>4106</v>
      </c>
      <c r="BQ398" s="4692" t="s">
        <v>132</v>
      </c>
      <c r="BR398" s="4004"/>
      <c r="BS398" s="3688"/>
      <c r="BT398" s="3716">
        <v>45595</v>
      </c>
      <c r="BU398" s="3716">
        <v>45754</v>
      </c>
      <c r="BV398" s="3695" t="s">
        <v>116</v>
      </c>
      <c r="BW398" s="3716">
        <v>44685</v>
      </c>
      <c r="BX398" s="4133">
        <v>45754</v>
      </c>
      <c r="BY398" s="4133" t="s">
        <v>116</v>
      </c>
      <c r="BZ398" s="4863">
        <v>45754</v>
      </c>
      <c r="CA398" s="3716" t="s">
        <v>104</v>
      </c>
      <c r="CB398" s="3250"/>
      <c r="CC398" s="544"/>
      <c r="CD398" s="12"/>
      <c r="CE398" s="12"/>
      <c r="CF398" s="12"/>
      <c r="CG398" s="18"/>
    </row>
    <row r="399" spans="1:85" ht="45" customHeight="1" x14ac:dyDescent="0.2">
      <c r="A399" s="3947" t="s">
        <v>4107</v>
      </c>
      <c r="B399" s="3952"/>
      <c r="C399" s="3947" t="s">
        <v>4108</v>
      </c>
      <c r="D399" s="3688" t="s">
        <v>4109</v>
      </c>
      <c r="E399" s="3718"/>
      <c r="F399" s="3691"/>
      <c r="G399" s="3691"/>
      <c r="H399" s="3692" t="s">
        <v>89</v>
      </c>
      <c r="I399" s="3693" t="s">
        <v>89</v>
      </c>
      <c r="J399" s="3696">
        <v>44677</v>
      </c>
      <c r="K399" s="4009">
        <v>40521</v>
      </c>
      <c r="L399" s="3694"/>
      <c r="M399" s="3866"/>
      <c r="N399" s="3694"/>
      <c r="O399" s="3694"/>
      <c r="P399" s="3696"/>
      <c r="Q399" s="3697"/>
      <c r="R399" s="3698"/>
      <c r="S399" s="3698"/>
      <c r="T399" s="3698"/>
      <c r="U399" s="3794"/>
      <c r="V399" s="3699"/>
      <c r="W399" s="3700" t="str">
        <f>IF(OR(X399="Yes", Y399="Web-page timetable", Z399="YES"), "Yes")</f>
        <v>Yes</v>
      </c>
      <c r="X399" s="3701" t="s">
        <v>93</v>
      </c>
      <c r="Y399" s="3688" t="s">
        <v>267</v>
      </c>
      <c r="Z399" s="3688"/>
      <c r="AA399" s="4577"/>
      <c r="AB399" s="4303" t="s">
        <v>4110</v>
      </c>
      <c r="AC399" s="3703" t="s">
        <v>4111</v>
      </c>
      <c r="AD399" s="3706">
        <v>45717</v>
      </c>
      <c r="AE399" s="4145">
        <v>46174</v>
      </c>
      <c r="AF399" s="3705" t="s">
        <v>1415</v>
      </c>
      <c r="AG399" s="3706">
        <v>46174</v>
      </c>
      <c r="AH399" s="3706"/>
      <c r="AI399" s="3706"/>
      <c r="AJ399" s="3713"/>
      <c r="AK399" s="3707"/>
      <c r="AL399" s="4098"/>
      <c r="AM399" s="3714"/>
      <c r="AN399" s="3706"/>
      <c r="AO399" s="3706"/>
      <c r="AP399" s="3706"/>
      <c r="AQ399" s="3695"/>
      <c r="AR399" s="3707"/>
      <c r="AS399" s="3709"/>
      <c r="AT399" s="3692"/>
      <c r="AU399" s="3730"/>
      <c r="AV399" s="3709"/>
      <c r="AW399" s="3709"/>
      <c r="AX399" s="3692"/>
      <c r="AY399" s="3707"/>
      <c r="AZ399" s="3730"/>
      <c r="BA399" s="3731"/>
      <c r="BB399" s="3730"/>
      <c r="BC399" s="3709"/>
      <c r="BD399" s="3709"/>
      <c r="BE399" s="3692"/>
      <c r="BF399" s="3692"/>
      <c r="BG399" s="4180"/>
      <c r="BH399" s="3722"/>
      <c r="BI399" s="3706"/>
      <c r="BJ399" s="4089"/>
      <c r="BK399" s="3706"/>
      <c r="BL399" s="3711"/>
      <c r="BM399" s="4089"/>
      <c r="BN399" s="3704"/>
      <c r="BO399" s="3711"/>
      <c r="BP399" s="3870" t="s">
        <v>4112</v>
      </c>
      <c r="BQ399" s="4828" t="s">
        <v>4113</v>
      </c>
      <c r="BR399" s="3712"/>
      <c r="BS399" s="3870"/>
      <c r="BT399" s="3716">
        <v>45755</v>
      </c>
      <c r="BU399" s="3716">
        <v>45882</v>
      </c>
      <c r="BV399" s="3695" t="s">
        <v>116</v>
      </c>
      <c r="BW399" s="3716">
        <v>45635</v>
      </c>
      <c r="BX399" s="3716">
        <v>45882</v>
      </c>
      <c r="BY399" s="3695" t="s">
        <v>116</v>
      </c>
      <c r="BZ399" s="3716">
        <v>45932</v>
      </c>
      <c r="CA399" s="3716" t="s">
        <v>104</v>
      </c>
      <c r="CB399" s="2149"/>
      <c r="CC399" s="2120" t="s">
        <v>4114</v>
      </c>
      <c r="CD399" s="12"/>
      <c r="CE399" s="12"/>
      <c r="CF399" s="12"/>
      <c r="CG399" s="18" t="s">
        <v>93</v>
      </c>
    </row>
    <row r="400" spans="1:85" ht="45" customHeight="1" x14ac:dyDescent="0.2">
      <c r="A400" s="3947" t="s">
        <v>4115</v>
      </c>
      <c r="B400" s="3952"/>
      <c r="C400" s="3947" t="s">
        <v>4116</v>
      </c>
      <c r="D400" s="3688" t="s">
        <v>4117</v>
      </c>
      <c r="E400" s="3718" t="s">
        <v>193</v>
      </c>
      <c r="F400" s="3691"/>
      <c r="G400" s="3691"/>
      <c r="H400" s="3695" t="s">
        <v>89</v>
      </c>
      <c r="I400" s="3695" t="s">
        <v>89</v>
      </c>
      <c r="J400" s="3696">
        <v>45715</v>
      </c>
      <c r="K400" s="4009" t="s">
        <v>4118</v>
      </c>
      <c r="L400" s="3694"/>
      <c r="M400" s="3866"/>
      <c r="N400" s="3694"/>
      <c r="O400" s="3694"/>
      <c r="P400" s="3696"/>
      <c r="Q400" s="3697"/>
      <c r="R400" s="3698"/>
      <c r="S400" s="3698"/>
      <c r="T400" s="3698"/>
      <c r="U400" s="3794"/>
      <c r="V400" s="3699"/>
      <c r="W400" s="3700" t="str">
        <f>IF(OR(X400="Yes", Y400="Web-page timetable", Z400="YES"), "Yes")</f>
        <v>Yes</v>
      </c>
      <c r="X400" s="4308" t="s">
        <v>93</v>
      </c>
      <c r="Y400" s="3688" t="s">
        <v>94</v>
      </c>
      <c r="Z400" s="3688"/>
      <c r="AA400" s="3703"/>
      <c r="AB400" s="4303" t="s">
        <v>4119</v>
      </c>
      <c r="AC400" s="3703"/>
      <c r="AD400" s="3706">
        <v>45748</v>
      </c>
      <c r="AE400" s="4145" t="s">
        <v>2142</v>
      </c>
      <c r="AF400" s="3705" t="s">
        <v>691</v>
      </c>
      <c r="AG400" s="3706">
        <v>46508</v>
      </c>
      <c r="AH400" s="3706"/>
      <c r="AI400" s="3706"/>
      <c r="AJ400" s="3713"/>
      <c r="AK400" s="3707"/>
      <c r="AL400" s="3706"/>
      <c r="AM400" s="3705"/>
      <c r="AN400" s="3706"/>
      <c r="AO400" s="3706"/>
      <c r="AP400" s="3706"/>
      <c r="AQ400" s="3695"/>
      <c r="AR400" s="3707"/>
      <c r="AS400" s="3709"/>
      <c r="AT400" s="3692"/>
      <c r="AU400" s="3730"/>
      <c r="AV400" s="3709"/>
      <c r="AW400" s="3709"/>
      <c r="AX400" s="3692"/>
      <c r="AY400" s="3707"/>
      <c r="AZ400" s="3730"/>
      <c r="BA400" s="3731"/>
      <c r="BB400" s="3730"/>
      <c r="BC400" s="3709"/>
      <c r="BD400" s="3709"/>
      <c r="BE400" s="3692"/>
      <c r="BF400" s="3692"/>
      <c r="BG400" s="4089">
        <v>46874</v>
      </c>
      <c r="BH400" s="3706">
        <v>46874</v>
      </c>
      <c r="BI400" s="3706"/>
      <c r="BJ400" s="4089">
        <v>46997</v>
      </c>
      <c r="BK400" s="3706">
        <v>46997</v>
      </c>
      <c r="BL400" s="3711"/>
      <c r="BM400" s="4089" t="s">
        <v>3941</v>
      </c>
      <c r="BN400" s="3704">
        <v>47088</v>
      </c>
      <c r="BO400" s="3711"/>
      <c r="BP400" s="3688" t="s">
        <v>4120</v>
      </c>
      <c r="BQ400" s="4692"/>
      <c r="BR400" s="3688"/>
      <c r="BS400" s="3688"/>
      <c r="BT400" s="3716">
        <v>45399</v>
      </c>
      <c r="BU400" s="3716">
        <v>45938</v>
      </c>
      <c r="BV400" s="3695" t="s">
        <v>116</v>
      </c>
      <c r="BW400" s="3716"/>
      <c r="BX400" s="3716">
        <v>45938</v>
      </c>
      <c r="BY400" s="3695" t="s">
        <v>116</v>
      </c>
      <c r="BZ400" s="3716">
        <v>45938</v>
      </c>
      <c r="CA400" s="3716" t="s">
        <v>104</v>
      </c>
      <c r="CB400" s="2177"/>
      <c r="CC400" s="2151" t="s">
        <v>4121</v>
      </c>
      <c r="CD400" s="12"/>
      <c r="CE400" s="12"/>
      <c r="CF400" s="12"/>
      <c r="CG400" s="18"/>
    </row>
    <row r="401" spans="1:85" ht="45" customHeight="1" thickBot="1" x14ac:dyDescent="0.25">
      <c r="A401" s="3686"/>
      <c r="B401" s="3952" t="s">
        <v>4680</v>
      </c>
      <c r="C401" s="3688" t="s">
        <v>4116</v>
      </c>
      <c r="D401" s="3688" t="s">
        <v>4017</v>
      </c>
      <c r="E401" s="3859"/>
      <c r="F401" s="3695"/>
      <c r="G401" s="3695"/>
      <c r="H401" s="3691"/>
      <c r="I401" s="3695"/>
      <c r="J401" s="3696">
        <v>45715</v>
      </c>
      <c r="K401" s="4009"/>
      <c r="L401" s="3943"/>
      <c r="M401" s="4091"/>
      <c r="N401" s="3943"/>
      <c r="O401" s="3943"/>
      <c r="P401" s="3696"/>
      <c r="Q401" s="3732"/>
      <c r="R401" s="3698"/>
      <c r="S401" s="3733"/>
      <c r="T401" s="3733"/>
      <c r="U401" s="3794"/>
      <c r="V401" s="3734"/>
      <c r="W401" s="4092"/>
      <c r="X401" s="3701"/>
      <c r="Y401" s="3688"/>
      <c r="Z401" s="3688"/>
      <c r="AA401" s="3719"/>
      <c r="AB401" s="3719"/>
      <c r="AC401" s="3729"/>
      <c r="AD401" s="3706"/>
      <c r="AE401" s="4145"/>
      <c r="AF401" s="3705"/>
      <c r="AG401" s="3706"/>
      <c r="AH401" s="3706"/>
      <c r="AI401" s="3706"/>
      <c r="AJ401" s="3735"/>
      <c r="AK401" s="3736"/>
      <c r="AL401" s="3706"/>
      <c r="AM401" s="3705"/>
      <c r="AN401" s="3706"/>
      <c r="AO401" s="3706"/>
      <c r="AP401" s="3706"/>
      <c r="AQ401" s="3696"/>
      <c r="AR401" s="5260"/>
      <c r="AS401" s="5271"/>
      <c r="AT401" s="3694"/>
      <c r="AU401" s="3730"/>
      <c r="AV401" s="3709"/>
      <c r="AW401" s="3709"/>
      <c r="AX401" s="3694"/>
      <c r="AY401" s="3698"/>
      <c r="AZ401" s="3730"/>
      <c r="BA401" s="3698"/>
      <c r="BB401" s="3730"/>
      <c r="BC401" s="3709"/>
      <c r="BD401" s="3709"/>
      <c r="BE401" s="3694"/>
      <c r="BF401" s="3694"/>
      <c r="BG401" s="4089"/>
      <c r="BH401" s="3706"/>
      <c r="BI401" s="3706"/>
      <c r="BJ401" s="4089"/>
      <c r="BK401" s="3706"/>
      <c r="BL401" s="3711"/>
      <c r="BM401" s="4089"/>
      <c r="BN401" s="3704"/>
      <c r="BO401" s="3711"/>
      <c r="BP401" s="3712" t="s">
        <v>4681</v>
      </c>
      <c r="BQ401" s="4692"/>
      <c r="BR401" s="3712"/>
      <c r="BS401" s="3712"/>
      <c r="BT401" s="3716"/>
      <c r="BU401" s="3716"/>
      <c r="BV401" s="3696"/>
      <c r="BW401" s="3716"/>
      <c r="BX401" s="3962">
        <v>45706</v>
      </c>
      <c r="BY401" s="3716" t="s">
        <v>116</v>
      </c>
      <c r="BZ401" s="3963"/>
      <c r="CA401" s="3716" t="s">
        <v>104</v>
      </c>
      <c r="CB401" s="2177"/>
      <c r="CC401" s="1178"/>
      <c r="CD401" s="1176"/>
      <c r="CE401" s="1176"/>
      <c r="CF401" s="1176"/>
      <c r="CG401" s="1175"/>
    </row>
    <row r="402" spans="1:85" ht="45" customHeight="1" thickTop="1" x14ac:dyDescent="0.2">
      <c r="A402" s="7461" t="s">
        <v>4122</v>
      </c>
      <c r="B402" s="4966"/>
      <c r="C402" s="2691" t="s">
        <v>4123</v>
      </c>
      <c r="D402" s="4986" t="s">
        <v>4124</v>
      </c>
      <c r="E402" s="7462">
        <v>2129</v>
      </c>
      <c r="F402" s="5014">
        <v>2025</v>
      </c>
      <c r="G402" s="5014">
        <v>2040</v>
      </c>
      <c r="H402" s="5014" t="s">
        <v>89</v>
      </c>
      <c r="I402" s="5014" t="s">
        <v>89</v>
      </c>
      <c r="J402" s="5037">
        <v>42724</v>
      </c>
      <c r="K402" s="5041"/>
      <c r="L402" s="5041" t="s">
        <v>90</v>
      </c>
      <c r="M402" s="5050"/>
      <c r="N402" s="5041"/>
      <c r="O402" s="5041"/>
      <c r="P402" s="5037">
        <v>45736</v>
      </c>
      <c r="Q402" s="5071"/>
      <c r="R402" s="4042"/>
      <c r="S402" s="4042"/>
      <c r="T402" s="4042"/>
      <c r="U402" s="5085"/>
      <c r="V402" s="5096"/>
      <c r="W402" s="5107" t="str">
        <f>IF(OR(X402="Yes", Y402="Web-page timetable", Z402="YES"), "Yes")</f>
        <v>Yes</v>
      </c>
      <c r="X402" s="5117" t="s">
        <v>93</v>
      </c>
      <c r="Y402" s="2513" t="s">
        <v>94</v>
      </c>
      <c r="Z402" s="4986"/>
      <c r="AA402" s="5136" t="s">
        <v>4125</v>
      </c>
      <c r="AB402" s="5136" t="s">
        <v>4126</v>
      </c>
      <c r="AC402" s="5176"/>
      <c r="AD402" s="5185">
        <v>45627</v>
      </c>
      <c r="AE402" s="5193" t="s">
        <v>4127</v>
      </c>
      <c r="AF402" s="5201" t="s">
        <v>4128</v>
      </c>
      <c r="AG402" s="5185">
        <v>43800</v>
      </c>
      <c r="AH402" s="5185">
        <v>43466</v>
      </c>
      <c r="AI402" s="5185">
        <v>43862</v>
      </c>
      <c r="AJ402" s="5214" t="s">
        <v>4129</v>
      </c>
      <c r="AK402" s="5226"/>
      <c r="AL402" s="7463" t="s">
        <v>4130</v>
      </c>
      <c r="AM402" s="5201" t="s">
        <v>4131</v>
      </c>
      <c r="AN402" s="5185">
        <v>44044</v>
      </c>
      <c r="AO402" s="5185">
        <v>44044</v>
      </c>
      <c r="AP402" s="5185">
        <v>44099</v>
      </c>
      <c r="AQ402" s="5014" t="s">
        <v>4132</v>
      </c>
      <c r="AR402" s="2533"/>
      <c r="AS402" s="2535" t="s">
        <v>4133</v>
      </c>
      <c r="AT402" s="5201" t="s">
        <v>4134</v>
      </c>
      <c r="AU402" s="5291">
        <v>44197</v>
      </c>
      <c r="AV402" s="5296">
        <v>44197</v>
      </c>
      <c r="AW402" s="5296">
        <v>44253</v>
      </c>
      <c r="AX402" s="5297" t="s">
        <v>4135</v>
      </c>
      <c r="AY402" s="5309"/>
      <c r="AZ402" s="5291"/>
      <c r="BA402" s="3210" t="s">
        <v>4136</v>
      </c>
      <c r="BB402" s="5291"/>
      <c r="BC402" s="5296"/>
      <c r="BD402" s="5296">
        <v>44459</v>
      </c>
      <c r="BE402" s="5297" t="s">
        <v>4137</v>
      </c>
      <c r="BF402" s="5297"/>
      <c r="BG402" s="5328" t="s">
        <v>4138</v>
      </c>
      <c r="BH402" s="5185">
        <v>45717</v>
      </c>
      <c r="BI402" s="5185">
        <v>45736</v>
      </c>
      <c r="BJ402" s="5328">
        <v>45839</v>
      </c>
      <c r="BK402" s="5185">
        <v>45839</v>
      </c>
      <c r="BL402" s="5347"/>
      <c r="BM402" s="5328">
        <v>46082</v>
      </c>
      <c r="BN402" s="5351">
        <v>46082</v>
      </c>
      <c r="BO402" s="5357"/>
      <c r="BP402" s="5368" t="s">
        <v>4139</v>
      </c>
      <c r="BQ402" s="5368" t="s">
        <v>4140</v>
      </c>
      <c r="BR402" s="4986"/>
      <c r="BS402" s="4986"/>
      <c r="BT402" s="5435">
        <v>45678</v>
      </c>
      <c r="BU402" s="5435">
        <v>45070</v>
      </c>
      <c r="BV402" s="5014" t="s">
        <v>116</v>
      </c>
      <c r="BW402" s="5435">
        <v>45754</v>
      </c>
      <c r="BX402" s="2540">
        <v>45695</v>
      </c>
      <c r="BY402" s="2532" t="s">
        <v>116</v>
      </c>
      <c r="BZ402" s="2540">
        <v>45632</v>
      </c>
      <c r="CA402" s="2540" t="s">
        <v>4682</v>
      </c>
      <c r="CB402" s="1409"/>
      <c r="CC402" s="3246" t="s">
        <v>579</v>
      </c>
      <c r="CD402" s="39"/>
      <c r="CE402" s="39"/>
      <c r="CF402" s="39"/>
      <c r="CG402" s="47"/>
    </row>
    <row r="403" spans="1:85" ht="45" customHeight="1" x14ac:dyDescent="0.2">
      <c r="A403" s="7237" t="s">
        <v>4141</v>
      </c>
      <c r="B403" s="3327"/>
      <c r="C403" s="7238"/>
      <c r="D403" s="7239"/>
      <c r="E403" s="7198"/>
      <c r="F403" s="7240"/>
      <c r="G403" s="7240"/>
      <c r="H403" s="7240"/>
      <c r="I403" s="7239"/>
      <c r="J403" s="7241"/>
      <c r="K403" s="7241"/>
      <c r="L403" s="7242"/>
      <c r="M403" s="2010"/>
      <c r="N403" s="7242"/>
      <c r="O403" s="7242"/>
      <c r="P403" s="7241"/>
      <c r="Q403" s="7241"/>
      <c r="R403" s="7241"/>
      <c r="S403" s="7242"/>
      <c r="T403" s="7239"/>
      <c r="U403" s="7244"/>
      <c r="V403" s="7245"/>
      <c r="W403" s="7246"/>
      <c r="X403" s="7246"/>
      <c r="Y403" s="7195"/>
      <c r="Z403" s="7239"/>
      <c r="AA403" s="2958"/>
      <c r="AB403" s="2958"/>
      <c r="AC403" s="2958"/>
      <c r="AD403" s="7247"/>
      <c r="AE403" s="7247"/>
      <c r="AF403" s="7239"/>
      <c r="AG403" s="7247"/>
      <c r="AH403" s="7175"/>
      <c r="AI403" s="7175"/>
      <c r="AJ403" s="2958"/>
      <c r="AK403" s="7239"/>
      <c r="AL403" s="7248"/>
      <c r="AM403" s="7239"/>
      <c r="AN403" s="7247"/>
      <c r="AO403" s="7249"/>
      <c r="AP403" s="7247"/>
      <c r="AQ403" s="7239"/>
      <c r="AR403" s="7246"/>
      <c r="AS403" s="7247"/>
      <c r="AT403" s="7239"/>
      <c r="AU403" s="7247"/>
      <c r="AV403" s="7247"/>
      <c r="AW403" s="7249"/>
      <c r="AX403" s="7239"/>
      <c r="AY403" s="7239"/>
      <c r="AZ403" s="7175"/>
      <c r="BA403" s="7250"/>
      <c r="BB403" s="7251"/>
      <c r="BC403" s="7244"/>
      <c r="BD403" s="7252"/>
      <c r="BE403" s="7253"/>
      <c r="BF403" s="7254" t="s">
        <v>4142</v>
      </c>
      <c r="BG403" s="7244"/>
      <c r="BH403" s="7244"/>
      <c r="BI403" s="7255"/>
      <c r="BJ403" s="7244"/>
      <c r="BK403" s="7256"/>
      <c r="BL403" s="7256"/>
      <c r="BM403" s="7256"/>
      <c r="BN403" s="7256"/>
      <c r="BO403" s="7256"/>
      <c r="BP403" s="7111"/>
      <c r="BQ403" s="7112"/>
      <c r="BR403" s="7257"/>
      <c r="BS403" s="7258"/>
      <c r="BT403" s="7259"/>
      <c r="BU403" s="7259"/>
      <c r="BV403" s="7259"/>
      <c r="BW403" s="7259"/>
      <c r="BX403" s="7260"/>
      <c r="BY403" s="7259"/>
      <c r="BZ403" s="7259"/>
      <c r="CA403" s="7110"/>
      <c r="CB403" s="7110"/>
      <c r="CC403" s="7110"/>
    </row>
    <row r="404" spans="1:85" ht="50" customHeight="1" x14ac:dyDescent="0.2">
      <c r="A404" s="7261"/>
      <c r="B404" s="3328" t="s">
        <v>4143</v>
      </c>
      <c r="C404" s="7262"/>
      <c r="D404" s="3352"/>
      <c r="E404" s="7198"/>
      <c r="F404" s="7263"/>
      <c r="G404" s="7263"/>
      <c r="H404" s="7263"/>
      <c r="I404" s="7264"/>
      <c r="J404" s="7265"/>
      <c r="K404" s="7265"/>
      <c r="L404" s="7266"/>
      <c r="M404" s="2011"/>
      <c r="N404" s="7266"/>
      <c r="O404" s="7266"/>
      <c r="P404" s="7265"/>
      <c r="Q404" s="7265"/>
      <c r="R404" s="7265"/>
      <c r="S404" s="7266"/>
      <c r="T404" s="7264"/>
      <c r="U404" s="7256"/>
      <c r="V404" s="7268"/>
      <c r="W404" s="7108"/>
      <c r="X404" s="7108"/>
      <c r="Y404" s="7109"/>
      <c r="Z404" s="7110"/>
      <c r="AD404" s="7269"/>
      <c r="AE404" s="7269"/>
      <c r="AF404" s="7110"/>
      <c r="AG404" s="7269"/>
      <c r="AH404" s="7270"/>
      <c r="AI404" s="7270"/>
      <c r="AK404" s="7110"/>
      <c r="AL404" s="7271"/>
      <c r="AM404" s="7110"/>
      <c r="AN404" s="7272"/>
      <c r="AO404" s="7269"/>
      <c r="AP404" s="7269"/>
      <c r="AQ404" s="7110"/>
      <c r="AR404" s="7108"/>
      <c r="AS404" s="7269"/>
      <c r="AT404" s="7110"/>
      <c r="AU404" s="7269"/>
      <c r="AV404" s="7269"/>
      <c r="AW404" s="7273"/>
      <c r="AX404" s="7110"/>
      <c r="AY404" s="7110"/>
      <c r="AZ404" s="7270"/>
      <c r="BA404" s="7259"/>
      <c r="BB404" s="7256"/>
      <c r="BC404" s="7274"/>
      <c r="BD404" s="7275"/>
      <c r="BE404" s="7276"/>
      <c r="BF404" s="7259"/>
      <c r="BG404" s="7275"/>
      <c r="BH404" s="7256"/>
      <c r="BI404" s="7277"/>
      <c r="BJ404" s="7256"/>
      <c r="BK404" s="7256"/>
      <c r="BL404" s="7256"/>
      <c r="BM404" s="7256"/>
      <c r="BN404" s="7256"/>
      <c r="BO404" s="7256"/>
      <c r="BP404" s="7111"/>
      <c r="BQ404" s="7112"/>
      <c r="BR404" s="7257"/>
      <c r="BS404" s="7278"/>
      <c r="BT404" s="7259"/>
      <c r="BU404" s="7259"/>
      <c r="BV404" s="7259"/>
      <c r="BW404" s="7259"/>
      <c r="BX404" s="7279"/>
      <c r="BY404" s="7259"/>
      <c r="BZ404" s="7259"/>
      <c r="CA404" s="7110" t="s">
        <v>4142</v>
      </c>
      <c r="CB404" s="7110"/>
      <c r="CC404" s="7110"/>
    </row>
    <row r="405" spans="1:85" ht="42.5" customHeight="1" x14ac:dyDescent="0.2">
      <c r="A405" s="7261"/>
      <c r="B405" s="2811" t="s">
        <v>4143</v>
      </c>
      <c r="C405" s="7280" t="s">
        <v>4144</v>
      </c>
      <c r="D405" s="3352"/>
      <c r="E405" s="7198"/>
      <c r="F405" s="7263"/>
      <c r="G405" s="7263"/>
      <c r="H405" s="7263"/>
      <c r="I405" s="7264"/>
      <c r="J405" s="7265"/>
      <c r="K405" s="7265"/>
      <c r="L405" s="7266"/>
      <c r="M405" s="2011"/>
      <c r="N405" s="7266"/>
      <c r="O405" s="7266"/>
      <c r="P405" s="7265"/>
      <c r="Q405" s="7265"/>
      <c r="R405" s="7265"/>
      <c r="S405" s="7266"/>
      <c r="T405" s="7264"/>
      <c r="U405" s="7256"/>
      <c r="V405" s="7268"/>
      <c r="W405" s="7108" t="s">
        <v>4142</v>
      </c>
      <c r="X405" s="7108"/>
      <c r="Y405" s="7109"/>
      <c r="Z405" s="7110"/>
      <c r="AD405" s="7269"/>
      <c r="AE405" s="7269"/>
      <c r="AF405" s="7110"/>
      <c r="AG405" s="7269"/>
      <c r="AH405" s="7270"/>
      <c r="AI405" s="7270"/>
      <c r="AK405" s="7110"/>
      <c r="AL405" s="7271"/>
      <c r="AM405" s="7110"/>
      <c r="AN405" s="7272"/>
      <c r="AO405" s="7269"/>
      <c r="AP405" s="7269"/>
      <c r="AQ405" s="7110"/>
      <c r="AR405" s="7108"/>
      <c r="AS405" s="7269"/>
      <c r="AT405" s="7110"/>
      <c r="AU405" s="7269"/>
      <c r="AV405" s="7269"/>
      <c r="AW405" s="7273"/>
      <c r="AX405" s="7110"/>
      <c r="AY405" s="7110"/>
      <c r="AZ405" s="7270"/>
      <c r="BA405" s="7259"/>
      <c r="BB405" s="7256"/>
      <c r="BC405" s="7274"/>
      <c r="BD405" s="7275"/>
      <c r="BE405" s="7276"/>
      <c r="BF405" s="7259"/>
      <c r="BG405" s="7275"/>
      <c r="BH405" s="7256"/>
      <c r="BI405" s="7277"/>
      <c r="BJ405" s="7256"/>
      <c r="BK405" s="7256"/>
      <c r="BL405" s="7256"/>
      <c r="BM405" s="7256"/>
      <c r="BN405" s="7256"/>
      <c r="BO405" s="7256"/>
      <c r="BP405" s="7111"/>
      <c r="BQ405" s="7112"/>
      <c r="BR405" s="7257"/>
      <c r="BS405" s="7278"/>
      <c r="BT405" s="7259"/>
      <c r="BU405" s="7259"/>
      <c r="BV405" s="7259"/>
      <c r="BW405" s="7259"/>
      <c r="BX405" s="7279"/>
      <c r="BY405" s="7259"/>
      <c r="BZ405" s="7259"/>
      <c r="CA405" s="7110"/>
      <c r="CB405" s="7110"/>
      <c r="CC405" s="7110"/>
    </row>
    <row r="406" spans="1:85" ht="35" customHeight="1" x14ac:dyDescent="0.2">
      <c r="A406" s="7281"/>
      <c r="B406" s="4143" t="s">
        <v>4143</v>
      </c>
      <c r="C406" s="7282" t="s">
        <v>1143</v>
      </c>
      <c r="D406" s="7264"/>
      <c r="E406" s="7283"/>
      <c r="F406" s="7284"/>
      <c r="G406" s="7111"/>
      <c r="H406" s="7111"/>
      <c r="I406" s="7110"/>
      <c r="J406" s="7265"/>
      <c r="K406" s="7265"/>
      <c r="L406" s="7266"/>
      <c r="M406" s="2011"/>
      <c r="N406" s="7266"/>
      <c r="O406" s="7266"/>
      <c r="P406" s="7265"/>
      <c r="Q406" s="7265"/>
      <c r="R406" s="7265"/>
      <c r="S406" s="7266"/>
      <c r="T406" s="7264"/>
      <c r="U406" s="7256"/>
      <c r="V406" s="7268"/>
      <c r="W406" s="7108"/>
      <c r="X406" s="7108"/>
      <c r="Y406" s="7109"/>
      <c r="Z406" s="7110"/>
      <c r="AD406" s="7269"/>
      <c r="AE406" s="7269"/>
      <c r="AF406" s="7110"/>
      <c r="AG406" s="7269"/>
      <c r="AH406" s="7270"/>
      <c r="AI406" s="7270"/>
      <c r="AK406" s="7110"/>
      <c r="AL406" s="7271"/>
      <c r="AM406" s="7110"/>
      <c r="AN406" s="7272"/>
      <c r="AO406" s="7269"/>
      <c r="AP406" s="7269"/>
      <c r="AQ406" s="7110"/>
      <c r="AR406" s="7108"/>
      <c r="AS406" s="7269"/>
      <c r="AT406" s="7110"/>
      <c r="AU406" s="7269"/>
      <c r="AV406" s="7269"/>
      <c r="AW406" s="7273"/>
      <c r="AX406" s="7110"/>
      <c r="AY406" s="7110"/>
      <c r="AZ406" s="7270"/>
      <c r="BA406" s="7259"/>
      <c r="BB406" s="7256"/>
      <c r="BC406" s="7274"/>
      <c r="BD406" s="7275"/>
      <c r="BE406" s="7276"/>
      <c r="BF406" s="7259"/>
      <c r="BG406" s="7275"/>
      <c r="BH406" s="7256"/>
      <c r="BI406" s="7277"/>
      <c r="BJ406" s="7256"/>
      <c r="BK406" s="7256"/>
      <c r="BL406" s="7256"/>
      <c r="BM406" s="7256"/>
      <c r="BN406" s="7256"/>
      <c r="BO406" s="7256"/>
      <c r="BP406" s="7111"/>
      <c r="BQ406" s="7112"/>
      <c r="BR406" s="7257"/>
      <c r="BS406" s="7278"/>
      <c r="BT406" s="7259"/>
      <c r="BU406" s="7259"/>
      <c r="BV406" s="7259"/>
      <c r="BW406" s="7259"/>
      <c r="BX406" s="7279"/>
      <c r="BY406" s="7259"/>
      <c r="BZ406" s="7259"/>
      <c r="CA406" s="7110"/>
      <c r="CB406" s="7110"/>
      <c r="CC406" s="7110"/>
    </row>
    <row r="407" spans="1:85" ht="35" customHeight="1" x14ac:dyDescent="0.2">
      <c r="A407" s="7281"/>
      <c r="B407" s="2151" t="s">
        <v>4143</v>
      </c>
      <c r="C407" s="7282" t="s">
        <v>674</v>
      </c>
      <c r="D407" s="7264"/>
      <c r="E407" s="7285"/>
      <c r="F407" s="7111"/>
      <c r="G407" s="7111"/>
      <c r="H407" s="7111"/>
      <c r="I407" s="7110"/>
      <c r="J407" s="7265"/>
      <c r="K407" s="7265"/>
      <c r="L407" s="7266"/>
      <c r="M407" s="2011"/>
      <c r="N407" s="7266"/>
      <c r="O407" s="7266"/>
      <c r="P407" s="7265"/>
      <c r="Q407" s="7265"/>
      <c r="R407" s="7265"/>
      <c r="S407" s="7266"/>
      <c r="T407" s="7264"/>
      <c r="U407" s="7256"/>
      <c r="V407" s="7268"/>
      <c r="W407" s="7108"/>
      <c r="X407" s="7108"/>
      <c r="Y407" s="7109"/>
      <c r="Z407" s="7110"/>
      <c r="AD407" s="7269"/>
      <c r="AE407" s="7269"/>
      <c r="AF407" s="7110"/>
      <c r="AG407" s="7269"/>
      <c r="AH407" s="7270"/>
      <c r="AI407" s="7270"/>
      <c r="AK407" s="7110"/>
      <c r="AL407" s="7271"/>
      <c r="AM407" s="7110"/>
      <c r="AN407" s="7272"/>
      <c r="AO407" s="7269"/>
      <c r="AP407" s="7269"/>
      <c r="AQ407" s="7110"/>
      <c r="AR407" s="7108"/>
      <c r="AS407" s="7269"/>
      <c r="AT407" s="7110"/>
      <c r="AU407" s="7269"/>
      <c r="AV407" s="7269"/>
      <c r="AW407" s="7273"/>
      <c r="AX407" s="7110"/>
      <c r="AY407" s="7110"/>
      <c r="AZ407" s="7270"/>
      <c r="BA407" s="7259"/>
      <c r="BB407" s="7256"/>
      <c r="BC407" s="7274"/>
      <c r="BD407" s="7275"/>
      <c r="BE407" s="7276"/>
      <c r="BF407" s="7259"/>
      <c r="BG407" s="7275"/>
      <c r="BH407" s="7256"/>
      <c r="BI407" s="7277"/>
      <c r="BJ407" s="7256"/>
      <c r="BK407" s="7256"/>
      <c r="BL407" s="7256"/>
      <c r="BM407" s="7256"/>
      <c r="BN407" s="7256"/>
      <c r="BO407" s="7256"/>
      <c r="BP407" s="7111"/>
      <c r="BQ407" s="7286"/>
      <c r="BR407" s="7257"/>
      <c r="BS407" s="7278"/>
      <c r="BT407" s="7259"/>
      <c r="BU407" s="7259"/>
      <c r="BV407" s="7259"/>
      <c r="BW407" s="7259"/>
      <c r="BX407" s="7279"/>
      <c r="BY407" s="4142"/>
      <c r="BZ407" s="7259"/>
      <c r="CA407" s="7110"/>
      <c r="CB407" s="7110"/>
      <c r="CC407" s="7110"/>
    </row>
    <row r="408" spans="1:85" ht="35" customHeight="1" x14ac:dyDescent="0.2">
      <c r="A408" s="7281"/>
      <c r="B408" s="2513" t="s">
        <v>4143</v>
      </c>
      <c r="C408" s="7282" t="s">
        <v>742</v>
      </c>
      <c r="D408" s="7264"/>
      <c r="E408" s="7285"/>
      <c r="F408" s="7111"/>
      <c r="G408" s="7111"/>
      <c r="H408" s="7111"/>
      <c r="I408" s="7110"/>
      <c r="J408" s="7265"/>
      <c r="K408" s="7265"/>
      <c r="L408" s="7266"/>
      <c r="M408" s="2011"/>
      <c r="N408" s="7266"/>
      <c r="O408" s="7266"/>
      <c r="P408" s="7265"/>
      <c r="Q408" s="7265"/>
      <c r="R408" s="7265"/>
      <c r="S408" s="7266"/>
      <c r="T408" s="7264"/>
      <c r="U408" s="7256"/>
      <c r="V408" s="7268"/>
      <c r="W408" s="7108"/>
      <c r="X408" s="7108"/>
      <c r="Y408" s="7109"/>
      <c r="Z408" s="7110"/>
      <c r="AD408" s="7269"/>
      <c r="AE408" s="7269"/>
      <c r="AF408" s="7110"/>
      <c r="AG408" s="7269"/>
      <c r="AH408" s="7270"/>
      <c r="AI408" s="7270"/>
      <c r="AK408" s="7110"/>
      <c r="AL408" s="7271"/>
      <c r="AM408" s="7110"/>
      <c r="AN408" s="7272"/>
      <c r="AO408" s="7269"/>
      <c r="AP408" s="7269"/>
      <c r="AQ408" s="7110"/>
      <c r="AR408" s="7108"/>
      <c r="AS408" s="7269"/>
      <c r="AT408" s="7110"/>
      <c r="AU408" s="7269"/>
      <c r="AV408" s="7269"/>
      <c r="AW408" s="7273"/>
      <c r="AX408" s="7110"/>
      <c r="AY408" s="7110"/>
      <c r="AZ408" s="7270"/>
      <c r="BA408" s="7259"/>
      <c r="BB408" s="7256"/>
      <c r="BC408" s="7274"/>
      <c r="BD408" s="7275"/>
      <c r="BE408" s="7276"/>
      <c r="BF408" s="7259"/>
      <c r="BG408" s="7275"/>
      <c r="BH408" s="7256"/>
      <c r="BI408" s="7277"/>
      <c r="BJ408" s="7256"/>
      <c r="BK408" s="7256"/>
      <c r="BL408" s="7256"/>
      <c r="BM408" s="7256"/>
      <c r="BN408" s="7256"/>
      <c r="BO408" s="7256"/>
      <c r="BP408" s="7111"/>
      <c r="BQ408" s="7112"/>
      <c r="BR408" s="7257"/>
      <c r="BS408" s="7278"/>
      <c r="BT408" s="7259"/>
      <c r="BU408" s="7259"/>
      <c r="BV408" s="7259"/>
      <c r="BW408" s="7259"/>
      <c r="BX408" s="7279"/>
      <c r="BY408" s="7259"/>
      <c r="BZ408" s="7259"/>
      <c r="CA408" s="7110"/>
      <c r="CB408" s="7110"/>
      <c r="CC408" s="7110"/>
    </row>
    <row r="409" spans="1:85" ht="35" customHeight="1" x14ac:dyDescent="0.2">
      <c r="A409" s="7281"/>
      <c r="B409" s="2275" t="s">
        <v>4143</v>
      </c>
      <c r="C409" s="7282" t="s">
        <v>4145</v>
      </c>
      <c r="D409" s="7264"/>
      <c r="E409" s="7285"/>
      <c r="F409" s="7111"/>
      <c r="G409" s="7111"/>
      <c r="H409" s="7111"/>
      <c r="I409" s="7110"/>
      <c r="J409" s="7265"/>
      <c r="K409" s="7265"/>
      <c r="L409" s="7266"/>
      <c r="M409" s="2011"/>
      <c r="N409" s="7266"/>
      <c r="O409" s="7266"/>
      <c r="P409" s="7265"/>
      <c r="Q409" s="7265"/>
      <c r="R409" s="7265"/>
      <c r="S409" s="7266"/>
      <c r="T409" s="7264"/>
      <c r="U409" s="7256"/>
      <c r="V409" s="7268"/>
      <c r="W409" s="7108"/>
      <c r="X409" s="7108"/>
      <c r="Y409" s="7109"/>
      <c r="Z409" s="7110"/>
      <c r="AD409" s="7269"/>
      <c r="AE409" s="7269"/>
      <c r="AF409" s="7110"/>
      <c r="AG409" s="7269"/>
      <c r="AH409" s="7270"/>
      <c r="AI409" s="7270"/>
      <c r="AK409" s="7110"/>
      <c r="AL409" s="7271"/>
      <c r="AM409" s="7110"/>
      <c r="AN409" s="7272"/>
      <c r="AO409" s="7269"/>
      <c r="AP409" s="7269"/>
      <c r="AQ409" s="7110"/>
      <c r="AR409" s="7108"/>
      <c r="AS409" s="7269"/>
      <c r="AT409" s="7110"/>
      <c r="AU409" s="7269"/>
      <c r="AV409" s="7269"/>
      <c r="AW409" s="7273"/>
      <c r="AX409" s="7110"/>
      <c r="AY409" s="7110"/>
      <c r="AZ409" s="7270"/>
      <c r="BA409" s="7259"/>
      <c r="BB409" s="7256"/>
      <c r="BC409" s="7274"/>
      <c r="BD409" s="7275"/>
      <c r="BE409" s="7276"/>
      <c r="BF409" s="7259"/>
      <c r="BG409" s="7275"/>
      <c r="BH409" s="7256"/>
      <c r="BI409" s="7277"/>
      <c r="BJ409" s="7256"/>
      <c r="BK409" s="7256"/>
      <c r="BL409" s="7256"/>
      <c r="BM409" s="7256"/>
      <c r="BN409" s="7256"/>
      <c r="BO409" s="7256"/>
      <c r="BP409" s="7111"/>
      <c r="BQ409" s="7112"/>
      <c r="BR409" s="7257"/>
      <c r="BS409" s="7278"/>
      <c r="BT409" s="7259"/>
      <c r="BU409" s="7259"/>
      <c r="BV409" s="7259"/>
      <c r="BW409" s="7259"/>
      <c r="BX409" s="7279"/>
      <c r="BY409" s="7259"/>
      <c r="BZ409" s="7259"/>
      <c r="CA409" s="7110"/>
      <c r="CB409" s="7110"/>
      <c r="CC409" s="7110"/>
    </row>
    <row r="410" spans="1:85" ht="35" customHeight="1" x14ac:dyDescent="0.2">
      <c r="A410" s="7281"/>
      <c r="B410" s="2900" t="s">
        <v>4143</v>
      </c>
      <c r="C410" s="7287" t="s">
        <v>4146</v>
      </c>
      <c r="D410" s="7264"/>
      <c r="E410" s="7285"/>
      <c r="F410" s="7111"/>
      <c r="G410" s="7111"/>
      <c r="H410" s="7111"/>
      <c r="I410" s="7110"/>
      <c r="J410" s="7265"/>
      <c r="K410" s="7265"/>
      <c r="L410" s="7266"/>
      <c r="M410" s="2011"/>
      <c r="N410" s="7266"/>
      <c r="O410" s="7266"/>
      <c r="P410" s="7265"/>
      <c r="Q410" s="7265"/>
      <c r="R410" s="7265"/>
      <c r="S410" s="7266"/>
      <c r="T410" s="7264"/>
      <c r="U410" s="7256"/>
      <c r="V410" s="7268"/>
      <c r="W410" s="7108"/>
      <c r="X410" s="7108"/>
      <c r="Y410" s="7109"/>
      <c r="Z410" s="7110"/>
      <c r="AD410" s="7269"/>
      <c r="AE410" s="7269"/>
      <c r="AF410" s="7110"/>
      <c r="AG410" s="7269"/>
      <c r="AH410" s="7270"/>
      <c r="AI410" s="7270"/>
      <c r="AK410" s="7110"/>
      <c r="AL410" s="7271"/>
      <c r="AM410" s="7110"/>
      <c r="AN410" s="7272"/>
      <c r="AO410" s="7269"/>
      <c r="AP410" s="7269"/>
      <c r="AQ410" s="7110"/>
      <c r="AR410" s="7108"/>
      <c r="AS410" s="7269"/>
      <c r="AT410" s="7110"/>
      <c r="AU410" s="7269"/>
      <c r="AV410" s="7269"/>
      <c r="AW410" s="7273"/>
      <c r="AX410" s="7110"/>
      <c r="AY410" s="7110"/>
      <c r="AZ410" s="7270"/>
      <c r="BA410" s="7259"/>
      <c r="BB410" s="7256"/>
      <c r="BC410" s="7274"/>
      <c r="BD410" s="7275"/>
      <c r="BE410" s="7276"/>
      <c r="BF410" s="7259"/>
      <c r="BG410" s="7275"/>
      <c r="BH410" s="7256"/>
      <c r="BI410" s="7277"/>
      <c r="BJ410" s="7256"/>
      <c r="BK410" s="7256"/>
      <c r="BL410" s="7256"/>
      <c r="BM410" s="7256"/>
      <c r="BN410" s="7256"/>
      <c r="BO410" s="7256"/>
      <c r="BP410" s="7111"/>
      <c r="BQ410" s="7112"/>
      <c r="BR410" s="7257"/>
      <c r="BS410" s="7278"/>
      <c r="BT410" s="7259"/>
      <c r="BU410" s="7259"/>
      <c r="BV410" s="7259"/>
      <c r="BW410" s="7259"/>
      <c r="BX410" s="7279"/>
      <c r="BY410" s="7259"/>
      <c r="BZ410" s="7259"/>
      <c r="CA410" s="7110"/>
      <c r="CB410" s="7110"/>
      <c r="CC410" s="7110"/>
    </row>
    <row r="411" spans="1:85" ht="36.5" customHeight="1" x14ac:dyDescent="0.2">
      <c r="A411" s="7259"/>
      <c r="B411" s="3978" t="s">
        <v>4143</v>
      </c>
      <c r="C411" s="7282" t="s">
        <v>4147</v>
      </c>
      <c r="D411" s="7264"/>
      <c r="E411" s="7285"/>
      <c r="F411" s="7111"/>
      <c r="G411" s="7111"/>
      <c r="H411" s="7111"/>
      <c r="I411" s="7110"/>
      <c r="J411" s="7265"/>
      <c r="K411" s="7265"/>
      <c r="L411" s="7266"/>
      <c r="M411" s="2011"/>
      <c r="N411" s="7266"/>
      <c r="O411" s="7266"/>
      <c r="P411" s="7288"/>
      <c r="Q411" s="7265"/>
      <c r="R411" s="7265"/>
      <c r="S411" s="7266"/>
      <c r="T411" s="7264"/>
      <c r="U411" s="7256"/>
      <c r="V411" s="7268"/>
      <c r="W411" s="7108"/>
      <c r="X411" s="7108"/>
      <c r="Y411" s="7109"/>
      <c r="Z411" s="7110"/>
      <c r="AD411" s="7269"/>
      <c r="AE411" s="7269"/>
      <c r="AF411" s="7110"/>
      <c r="AG411" s="7269"/>
      <c r="AH411" s="7270"/>
      <c r="AI411" s="7270"/>
      <c r="AK411" s="7110"/>
      <c r="AL411" s="7271"/>
      <c r="AM411" s="7110"/>
      <c r="AN411" s="7272"/>
      <c r="AO411" s="7269"/>
      <c r="AP411" s="7269"/>
      <c r="AQ411" s="7110"/>
      <c r="AR411" s="7108"/>
      <c r="AS411" s="7269"/>
      <c r="AT411" s="7110"/>
      <c r="AU411" s="7269"/>
      <c r="AV411" s="7269"/>
      <c r="AW411" s="7273"/>
      <c r="AX411" s="7110"/>
      <c r="AY411" s="7110"/>
      <c r="AZ411" s="7270"/>
      <c r="BA411" s="7259"/>
      <c r="BB411" s="7256"/>
      <c r="BC411" s="7289"/>
      <c r="BD411" s="7290"/>
      <c r="BE411" s="7291"/>
      <c r="BF411" s="7259"/>
      <c r="BG411" s="7275"/>
      <c r="BH411" s="7256"/>
      <c r="BI411" s="7277"/>
      <c r="BJ411" s="7256"/>
      <c r="BK411" s="7256"/>
      <c r="BL411" s="7256"/>
      <c r="BM411" s="7256"/>
      <c r="BN411" s="7256"/>
      <c r="BO411" s="7256"/>
      <c r="BP411" s="7111"/>
      <c r="BQ411" s="7112"/>
      <c r="BR411" s="7257"/>
      <c r="BS411" s="7278"/>
      <c r="BT411" s="7259"/>
      <c r="BU411" s="7259"/>
      <c r="BV411" s="7259"/>
      <c r="BW411" s="7259"/>
      <c r="BX411" s="7279"/>
      <c r="BY411" s="7259"/>
      <c r="BZ411" s="7259"/>
      <c r="CA411" s="7110"/>
      <c r="CB411" s="7110"/>
      <c r="CC411" s="7110"/>
    </row>
    <row r="412" spans="1:85" ht="50" customHeight="1" x14ac:dyDescent="0.25">
      <c r="B412" s="3688" t="s">
        <v>4143</v>
      </c>
      <c r="C412" s="7278" t="s">
        <v>4148</v>
      </c>
      <c r="P412" s="4138"/>
      <c r="Q412" s="4140"/>
      <c r="R412" s="4140"/>
      <c r="S412" s="4141"/>
      <c r="X412" s="7108"/>
      <c r="Y412" s="7109"/>
      <c r="AK412" s="7110"/>
      <c r="BC412" s="4222"/>
      <c r="BD412" s="4222"/>
      <c r="BE412" s="4223"/>
      <c r="BP412" s="7111"/>
      <c r="BQ412" s="7112"/>
    </row>
    <row r="413" spans="1:85" ht="50" customHeight="1" x14ac:dyDescent="0.25">
      <c r="P413" s="4138"/>
      <c r="Q413" s="4138"/>
      <c r="R413" s="4138"/>
      <c r="S413" s="4139"/>
      <c r="X413" s="7108"/>
      <c r="Y413" s="7109"/>
      <c r="AK413" s="7110"/>
      <c r="BC413" s="4222"/>
      <c r="BD413" s="4222"/>
      <c r="BE413" s="4223"/>
      <c r="BP413" s="7111"/>
      <c r="BQ413" s="7112"/>
    </row>
    <row r="414" spans="1:85" ht="50" customHeight="1" x14ac:dyDescent="0.2">
      <c r="A414" s="7625" t="s">
        <v>4683</v>
      </c>
      <c r="B414" s="7626"/>
      <c r="C414" s="7626"/>
      <c r="D414" s="7626"/>
      <c r="E414" s="7626"/>
      <c r="F414" s="7626"/>
      <c r="G414" s="7626"/>
      <c r="H414" s="7626"/>
      <c r="I414" s="7626"/>
      <c r="J414" s="7626"/>
      <c r="K414" s="7626"/>
      <c r="L414" s="7626"/>
      <c r="M414" s="7626"/>
      <c r="N414" s="7626"/>
      <c r="O414" s="7626"/>
      <c r="P414" s="7626"/>
      <c r="Q414" s="7627"/>
      <c r="R414" s="4138"/>
      <c r="S414" s="4139"/>
      <c r="X414" s="7108"/>
      <c r="Y414" s="7109"/>
      <c r="AK414" s="7110"/>
      <c r="BC414" s="4222"/>
      <c r="BD414" s="4222"/>
      <c r="BE414" s="4223"/>
      <c r="BP414" s="7111"/>
      <c r="BQ414" s="7112"/>
    </row>
    <row r="415" spans="1:85" ht="50" customHeight="1" x14ac:dyDescent="0.2">
      <c r="A415" s="7626"/>
      <c r="B415" s="7626"/>
      <c r="C415" s="7626"/>
      <c r="D415" s="7626"/>
      <c r="E415" s="7626"/>
      <c r="F415" s="7626"/>
      <c r="G415" s="7626"/>
      <c r="H415" s="7626"/>
      <c r="I415" s="7626"/>
      <c r="J415" s="7626"/>
      <c r="K415" s="7626"/>
      <c r="L415" s="7626"/>
      <c r="M415" s="7626"/>
      <c r="N415" s="7626"/>
      <c r="O415" s="7626"/>
      <c r="P415" s="7626"/>
      <c r="Q415" s="7627"/>
      <c r="R415" s="4138"/>
      <c r="S415" s="4139"/>
      <c r="X415" s="7108"/>
      <c r="Y415" s="7109"/>
      <c r="AK415" s="7110"/>
      <c r="BC415" s="4222"/>
      <c r="BD415" s="4222"/>
      <c r="BE415" s="4223"/>
      <c r="BP415" s="7111"/>
      <c r="BQ415" s="7112"/>
    </row>
    <row r="416" spans="1:85" ht="50" customHeight="1" x14ac:dyDescent="0.2">
      <c r="A416" s="7626"/>
      <c r="B416" s="7626"/>
      <c r="C416" s="7626"/>
      <c r="D416" s="7626"/>
      <c r="E416" s="7626"/>
      <c r="F416" s="7626"/>
      <c r="G416" s="7626"/>
      <c r="H416" s="7626"/>
      <c r="I416" s="7626"/>
      <c r="J416" s="7626"/>
      <c r="K416" s="7626"/>
      <c r="L416" s="7626"/>
      <c r="M416" s="7626"/>
      <c r="N416" s="7626"/>
      <c r="O416" s="7626"/>
      <c r="P416" s="7626"/>
      <c r="Q416" s="7627"/>
      <c r="R416" s="4138"/>
      <c r="S416" s="4139"/>
      <c r="X416" s="7108"/>
      <c r="Y416" s="7109"/>
      <c r="AK416" s="7110"/>
      <c r="BC416" s="4222"/>
      <c r="BD416" s="4222"/>
      <c r="BE416" s="4223"/>
      <c r="BP416" s="7111"/>
      <c r="BQ416" s="7112"/>
    </row>
  </sheetData>
  <sheetProtection selectLockedCells="1" selectUnlockedCells="1"/>
  <dataConsolidate/>
  <mergeCells count="1">
    <mergeCell ref="A414:Q416"/>
  </mergeCells>
  <phoneticPr fontId="45" type="noConversion"/>
  <dataValidations xWindow="1171" yWindow="1078" count="5">
    <dataValidation allowBlank="1" showInputMessage="1" showErrorMessage="1" promptTitle="hyperlink" prompt="Input URL as hyperlink" sqref="AB104:AC104 AA106:AC107 AA110:AC110 AB119:AC122 AB125:AC127 AB273 AB134:AC135 AA139 AB139:AC140 AB144:AC144 AB157:AC157 AA181:AC181 AA167:AC167 AB325:AC325 AA152:AC154 AA213:AC213 AA81:AA82 AA189:AC190 AA329:AC329 AB214:AB216 AA188 AA274:AC279 AB327:AC328 AB44:AC44 AC369:AC371 AA211:AA212 AA261 AB83 AA131:AC131 AC95:AC98 AA19 AA386:AC394 AA95:AB95 AA84:AC94 AB280:AC283 AA29:AC43 AA286:AA289 AC211 AA283 AA284:AC285 AA97:AC97 AA99:AC102 AB18:AC20 AC262 AC162 AA160:AC160 AA161:AB162 AA194:AC198 AA245:AC256 AB176:AC176 AA239:AC242 AA143:AC143 AA362:AA367 AB362:AC368 AA292 AB59:AC82 AB259:AC259 AA52:AC53 AA331:AC331 AA237:AC237 AA351:AC360 AA21:AC27 AA369:AB370 AA55:AA79 AA218:AB218 AA322:AA328 AA51 AC3:AC9 AC11:AC18 AB46:AC48 AB322:AB324 AA3:AB18 AB212:AC212 AB286:AC292 AB166:AC166 AA219:AC230 AA214:AA217 AA186:AB186 AA372:AC383 AA263:AC270 AB243:AC244 AA200 AC324 AB199:AC200 AB54:AB57 AA183:AC185 AB187:AC188 AC214:AC217 AA333:AC349 AC202:AC209 AA304:AB320 AC304:AC322 AB233:AB235 AA233:AA236 AC233:AC236 AA45:AA48 AA294:AA302 AB294:AB297 AC293:AC297 AB299:AC303 AC55:AC57 AA201:AB210" xr:uid="{65EAAEEF-378C-4710-B67E-D38ED14AC8AC}"/>
    <dataValidation allowBlank="1" showInputMessage="1" showErrorMessage="1" prompt="Insert screenshot link" sqref="AB228:AC228 AB329 AB83 AA170:AB171 AB256 AB219:AB220 AB161 AA51 AB36:AB37 AA10 AC59:AC82 AC3:AC9 AC299:AC322 AA201 AB345 F395:G395 D395 AC219:AC227 AA267 AA233 AC187:AC200 AC162:AC185 AC324:AC395 AC211:AC217 AC202:AC209 AC46:AC57 AC11:AC44 AC229:AC297 AC84:AC160" xr:uid="{69068D9A-2F89-44FA-9147-7113ADF2FBCB}"/>
    <dataValidation allowBlank="1" showErrorMessage="1" prompt="Insert screenshot link" sqref="AB326:AC328 F4:H8 E10 E42 E77 E91 E97 E102 E107 D126:E126 E129:E131 E169 E199 D54:D125 E216 E227 E230:E231 E247 D269:E270 D337:E337 E344 E327:E328 D352:E352 E363:E364 E369:E370 E320 D257:E258 E72:E73 E284:E285 E208 D238:E238 E303 E288:E290 E346 E305 E30 D53:E53 E19 E75 E293:E297 E65:E67 CE348:CE350 D349:E350 D372:E373 D388:E388 E390 D389:D394 F394:H394 E190:E191 E314 BP140:BQ140 BP81:BQ82 BP145:BQ145 BP256:BQ256 H395:H401 BP273:BQ273 I130 I140 I143 I149 I153 I157:I158 I168 I174 I176:I177 I189 I206 I208 I211 I215 I225 I227:I228 I230:I231 I246 I255 I262 I266 I268 I277 I287 I317 I321 I326 I366 I371 I382 I393 E183:E184 E374:E379 BQ268 E236:E237 D338:D387 E186 D4:D52 E218 D127:D237 E243:E244 D239:D256 D259:D336 H9:H393 E211:E212" xr:uid="{FCE06E93-0307-4B0F-9A21-BF573D85DEED}"/>
    <dataValidation type="textLength" allowBlank="1" showErrorMessage="1" prompt="Insert screenshot link" sqref="CD348:CD350 E335 F9:G394" xr:uid="{0655505D-EECA-477A-8A40-4C66C61A3200}">
      <formula1>4</formula1>
      <formula2>4</formula2>
    </dataValidation>
    <dataValidation type="list" allowBlank="1" showInputMessage="1" showErrorMessage="1" sqref="CG349:CG401 CG292:CG347 CG3:CG290" xr:uid="{E8BFD09B-DEB3-4DA0-88D2-F8C40725F646}"/>
  </dataValidations>
  <hyperlinks>
    <hyperlink ref="AA390" r:id="rId1" xr:uid="{482870CF-0BE8-4D9A-8920-549010C9D4D5}"/>
    <hyperlink ref="AA395" r:id="rId2" xr:uid="{FB44362D-E278-4F6F-9801-EA9E254F5583}"/>
    <hyperlink ref="AC399" r:id="rId3" xr:uid="{32F7B025-EB34-43B3-9DD4-9B506DD3E02D}"/>
    <hyperlink ref="AA389" r:id="rId4" xr:uid="{B2B243FB-4B0F-4537-90D7-3DD1B3A69902}"/>
    <hyperlink ref="AJ387" r:id="rId5" xr:uid="{26AE78F3-5BEF-467B-9558-2538517CF1B0}"/>
    <hyperlink ref="AA24" r:id="rId6" xr:uid="{4ACFE4BA-4956-4B2E-8C16-354B42BC9CA7}"/>
    <hyperlink ref="AA304" r:id="rId7" xr:uid="{7D5C05A1-125B-45D9-BD8A-12D413416811}"/>
    <hyperlink ref="AB295" r:id="rId8" xr:uid="{2617F89A-0DBD-4FAB-A6B9-9DB1C1E1934A}"/>
    <hyperlink ref="AA290" r:id="rId9" xr:uid="{453BD575-7A1B-4EDC-BF11-775F7D0E295B}"/>
    <hyperlink ref="AC355" r:id="rId10" location="/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display="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xr:uid="{FEE6ABD5-4FD1-4133-80FF-9D9FC57756D9}"/>
    <hyperlink ref="AA358" r:id="rId11" xr:uid="{09FF6297-8FD9-400C-8D9E-D6A334C2105A}"/>
    <hyperlink ref="AB14" r:id="rId12" xr:uid="{E97ECC20-EC98-405E-886C-89EDF15401B4}"/>
    <hyperlink ref="AA14" r:id="rId13" xr:uid="{EBD56FBF-6E10-40D2-AFC9-89C78F042F41}"/>
    <hyperlink ref="AC14" r:id="rId14" location="/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display="https://teams.microsoft.com/_#/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xr:uid="{69FE62D4-80F2-4087-94F7-7D555A409D11}"/>
    <hyperlink ref="AA120" r:id="rId15" xr:uid="{D7D792E6-0AEB-4A25-AAD0-7DB941A86B60}"/>
    <hyperlink ref="AB120" r:id="rId16" xr:uid="{61A3ABD6-64ED-44B9-B9F2-F8233CE8E3AD}"/>
    <hyperlink ref="AC120" r:id="rId1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xr:uid="{DA7FCAC9-C6C2-4D55-ACE1-2EEDA5D442E4}"/>
    <hyperlink ref="AA147" r:id="rId18" xr:uid="{0073B71D-FD33-4409-B1C1-28EC01112F38}"/>
    <hyperlink ref="AA153" r:id="rId19" xr:uid="{0F03A674-8034-4C6C-B6F5-C0A36161FFCB}"/>
    <hyperlink ref="AA160" r:id="rId20" xr:uid="{2C98F4A4-3318-4374-B30D-2EA68F7DACA5}"/>
    <hyperlink ref="AA169" r:id="rId21" xr:uid="{5F521B0E-0073-4DD4-89EF-BBCEA841CE31}"/>
    <hyperlink ref="AA221" r:id="rId22" xr:uid="{6E902433-05E4-444C-A7BE-61EE44BA193A}"/>
    <hyperlink ref="AA317" r:id="rId23" xr:uid="{3A47792A-0988-449E-824F-F631A2D9D410}"/>
    <hyperlink ref="AA262" r:id="rId24" xr:uid="{8B6165A3-4053-469A-B3BA-8DCFCA31B14E}"/>
    <hyperlink ref="AA207" r:id="rId25" xr:uid="{6ACFFA9E-C44C-4DF4-AB8D-9BFC1D8BF5A4}"/>
    <hyperlink ref="AB299" r:id="rId26" location="42277797" xr:uid="{7844500C-B477-4A87-AF92-149C6200A0E8}"/>
    <hyperlink ref="AA303" r:id="rId27" xr:uid="{00ED9703-4166-47E0-95E4-29DDF680E47A}"/>
    <hyperlink ref="AA324" r:id="rId28" xr:uid="{CF95E005-D9C2-4240-800B-0DE639B1F3EE}"/>
    <hyperlink ref="AB29" r:id="rId29" xr:uid="{671F16F1-8CA5-4ED3-8D45-39DF0117B421}"/>
    <hyperlink ref="AA284" r:id="rId30" xr:uid="{C091A095-64BA-41D9-806D-6310761D2373}"/>
    <hyperlink ref="AA217" r:id="rId31" xr:uid="{3530F358-3938-48DA-9317-143AE9DAC002}"/>
    <hyperlink ref="AA230" r:id="rId32" xr:uid="{3035C4DB-E4EF-4A52-8F79-7FD4609CF113}"/>
    <hyperlink ref="AA297" r:id="rId33" xr:uid="{E6286A8C-CF18-4264-8A54-D81C1ADED549}"/>
    <hyperlink ref="AA12" r:id="rId34" xr:uid="{24983F76-C971-48DF-8894-822CFF529966}"/>
    <hyperlink ref="AA33" r:id="rId35" xr:uid="{EB9B2E2F-1CA8-4D50-B65F-44A150D2FBF4}"/>
    <hyperlink ref="AA188" r:id="rId36" xr:uid="{894F5305-5610-4F2D-97AA-1E8E1ECB5EF1}"/>
    <hyperlink ref="AB188" r:id="rId37" xr:uid="{9C76FB36-8142-4C8E-AB0D-4E3C320F925B}"/>
    <hyperlink ref="AA345" r:id="rId38" xr:uid="{56A54EF4-EA4A-4364-B756-1594150A931B}"/>
    <hyperlink ref="AA224" r:id="rId39" xr:uid="{4D54A84F-4A7D-4350-891C-58EA6E35C43C}"/>
    <hyperlink ref="AA372" r:id="rId40" xr:uid="{F20C6879-0354-4AC6-8426-8EA656686724}"/>
    <hyperlink ref="AB372" r:id="rId41" xr:uid="{D2E0BBFD-9935-476A-99FA-706D3E6E6288}"/>
    <hyperlink ref="AC372" r:id="rId42" xr:uid="{E4AFDA53-6796-449E-96BD-4A45BB26AADB}"/>
    <hyperlink ref="AA374" r:id="rId43" xr:uid="{8E0A2859-1E92-4772-8A80-83969A5453EA}"/>
    <hyperlink ref="AA247" r:id="rId44" xr:uid="{4EA97546-BD18-4EC0-A368-A49D6837DA12}"/>
    <hyperlink ref="AA252" r:id="rId45" xr:uid="{B1196CB8-9A47-4F6C-954F-6145648B4FE4}"/>
    <hyperlink ref="AA182" r:id="rId46" xr:uid="{CF500860-5AE6-4E91-8732-5447FAAD77A5}"/>
    <hyperlink ref="AC150" r:id="rId47" xr:uid="{0DA1C524-DE9C-4B61-B766-457C39859664}"/>
    <hyperlink ref="AA145" r:id="rId48" xr:uid="{959D95B0-207D-445E-A3BC-3E43D4DB6D2E}"/>
    <hyperlink ref="AA143" r:id="rId49" xr:uid="{37379967-6AC3-40D4-98A8-E731CD808218}"/>
    <hyperlink ref="AA124" r:id="rId50" xr:uid="{C7910173-7047-4576-899B-86E02AD926AD}"/>
    <hyperlink ref="AA110" r:id="rId51" xr:uid="{77B84DA3-42F5-4F0B-9C9C-FBC2E1B62A26}"/>
    <hyperlink ref="AA107" r:id="rId52" xr:uid="{EBDD9D0E-8FC5-440C-A8E3-A0045F0A7156}"/>
    <hyperlink ref="AB105" r:id="rId53" xr:uid="{08933972-2DD1-47C4-8C12-609F10F3507A}"/>
    <hyperlink ref="AC105" r:id="rId54" xr:uid="{6829FA59-A779-4CE4-9293-79C5B1BD490E}"/>
    <hyperlink ref="AA93" r:id="rId55" xr:uid="{1F5EA928-B21D-4CCF-B675-983B880672DE}"/>
    <hyperlink ref="AC188" r:id="rId56" display="https://mhclg.sharepoint.com/:i:/r/sites/DevelopmentPlans/Shared%20Documents/Data%20and%20Analysis/Planning%20Data%20Unit/Data%20Project/Short-term%20Solution/LDS%20Approach/LDS%20screen%20captures/LLE17%20-%20London%20Legacy%20LDS%202017.PNG?csf=1&amp;e=QRcea9" xr:uid="{44EC2390-E1CD-4482-B40C-7CB90AFEB203}"/>
    <hyperlink ref="AA106" r:id="rId57" xr:uid="{54DF5EFA-1784-4D86-9485-CB64D4C43B60}"/>
    <hyperlink ref="AA138" r:id="rId58" xr:uid="{1F7730A2-D926-44E5-AE9D-740575A0492E}"/>
    <hyperlink ref="AB199" r:id="rId59" xr:uid="{D4A20FBB-22C2-4B9F-A369-5DEFED37400B}"/>
    <hyperlink ref="AC199" r:id="rId60" xr:uid="{71904AF4-E590-4E47-8561-69101587EBA6}"/>
    <hyperlink ref="AA299" r:id="rId61" xr:uid="{4C8E7B9D-7237-4948-A62B-17C34A5727C9}"/>
    <hyperlink ref="AC299" r:id="rId62" xr:uid="{C5D1DD1E-57E5-4D7E-89F8-5FF2DB650A12}"/>
    <hyperlink ref="AC93" r:id="rId63" xr:uid="{36DE9418-D410-4C4D-8375-4132F96380EA}"/>
    <hyperlink ref="AC250" r:id="rId64" xr:uid="{64B0D5AD-68F1-4287-9656-182FD3939C12}"/>
    <hyperlink ref="AA280" r:id="rId65" xr:uid="{95589C09-B564-41B0-9BA8-0674ECADB5F4}"/>
    <hyperlink ref="AJ344" r:id="rId66" xr:uid="{465EDC49-10A5-4219-A65F-8438ED285161}"/>
    <hyperlink ref="AQ219" r:id="rId67" xr:uid="{C72BCC15-D0FF-4E94-9068-858E030E973E}"/>
    <hyperlink ref="AK219" r:id="rId68" xr:uid="{7E588E6C-292E-4BC2-99A3-B185FF483F89}"/>
    <hyperlink ref="AC12" r:id="rId69" xr:uid="{A264D0BF-D570-41BD-B32B-9F744F5D4120}"/>
    <hyperlink ref="AC60" r:id="rId70" xr:uid="{7CDA7C47-7633-471E-836E-BACE1773CC37}"/>
    <hyperlink ref="AR64" r:id="rId71" xr:uid="{D9B7070B-7EF1-4A81-98C2-A77BB67C9B12}"/>
    <hyperlink ref="AQ64" r:id="rId72" xr:uid="{180E8FC7-6004-4CC4-9414-E4102EA3F77C}"/>
    <hyperlink ref="AA158" r:id="rId73" xr:uid="{1D1D59D0-673A-45BE-8DD7-CF48923B58A6}"/>
    <hyperlink ref="AJ58" r:id="rId74" xr:uid="{AF7B0820-B90C-4AE8-94B5-FE5290B8F76F}"/>
    <hyperlink ref="AQ58" r:id="rId75" xr:uid="{9FE7C540-CD01-4C16-B345-D19ABF6AB58D}"/>
    <hyperlink ref="AJ183" r:id="rId76" xr:uid="{7F2FE42A-D597-4D28-B86F-DC0059E882AE}"/>
    <hyperlink ref="AB287" r:id="rId77" xr:uid="{657AEF39-FB90-4D43-B4EE-153458EEF81D}"/>
    <hyperlink ref="AC284" r:id="rId78" xr:uid="{092054BB-4E54-4125-A1D0-0DD98910DEDB}"/>
    <hyperlink ref="AR358" r:id="rId79" xr:uid="{C7AD897A-AB06-4B86-9ECB-876F5276541D}"/>
    <hyperlink ref="AA68" r:id="rId80" xr:uid="{3F894B1A-B07E-4BC8-B9CF-2729655A7184}"/>
    <hyperlink ref="AA200" r:id="rId81" xr:uid="{3691A5FD-CA93-48E6-ADF5-DBB822D8AF5E}"/>
    <hyperlink ref="AA231" r:id="rId82" xr:uid="{FE2A263D-1597-4277-B272-201CB55A1E80}"/>
    <hyperlink ref="AK89" r:id="rId83" xr:uid="{205F5970-7771-4EBE-9737-E1A14D68A390}"/>
    <hyperlink ref="AJ181" r:id="rId84" xr:uid="{3F1C5DB9-482C-45BB-BFFB-B65AEE9A406D}"/>
    <hyperlink ref="AQ181" r:id="rId85" xr:uid="{A48A21D9-31E8-4916-9F8F-AEB52C260FAA}"/>
    <hyperlink ref="AA184" r:id="rId86" xr:uid="{7419FCA9-228C-4A0A-B6EA-B9A09ABF763A}"/>
    <hyperlink ref="AA259" r:id="rId87" xr:uid="{122B74D2-ADBC-4E40-9884-3263C31F0E66}"/>
    <hyperlink ref="AA199" r:id="rId88" xr:uid="{4397A7FA-FE0A-4EBD-BC1D-8FE473B13556}"/>
    <hyperlink ref="AJ110" r:id="rId89" xr:uid="{3645192E-9EA0-4240-BEC9-51FF1EA48511}"/>
    <hyperlink ref="AA287" r:id="rId90" xr:uid="{F8829AEE-E7A8-47A2-99E2-122C0D6B3B97}"/>
    <hyperlink ref="AQ155" r:id="rId91" xr:uid="{D8B9BCA0-F132-406C-A696-E86C0C831493}"/>
    <hyperlink ref="AX155" r:id="rId92" xr:uid="{73A71DEE-0FD1-4CFE-8C6A-1B06A37F78FE}"/>
    <hyperlink ref="AA219" r:id="rId93" xr:uid="{E9F2CC70-63E9-4F5B-A0F8-88919FD9658C}"/>
    <hyperlink ref="AA5" r:id="rId94" xr:uid="{0CE270D2-B40C-42A5-A9B0-F168AE7ED88E}"/>
    <hyperlink ref="AX181" r:id="rId95" xr:uid="{A15CD21C-D801-4ED1-8B50-4F2B5814CB37}"/>
    <hyperlink ref="AA232" r:id="rId96" xr:uid="{4F972B86-3252-4066-AC6B-223555C3376B}"/>
    <hyperlink ref="AA99" r:id="rId97" xr:uid="{FB01CE57-E629-464B-BB8D-9C2B4AF9F3EB}"/>
    <hyperlink ref="AA60" r:id="rId98" xr:uid="{9A63844C-7694-4E54-98F2-38EF81297C7B}"/>
    <hyperlink ref="AB60" r:id="rId99" xr:uid="{C698C0D0-81A9-41CB-B6B1-648DEE1122F9}"/>
    <hyperlink ref="AA84" r:id="rId100" xr:uid="{051E7472-672D-4CAC-913A-F168FBF32290}"/>
    <hyperlink ref="AA75" r:id="rId101" xr:uid="{E7D572A3-E685-4E42-80E5-5CBFFA041944}"/>
    <hyperlink ref="AB75" r:id="rId102" xr:uid="{776D5C14-1241-4C9D-9CD7-C0157BFB2D18}"/>
    <hyperlink ref="AC214" r:id="rId103" xr:uid="{220A9AFC-B76B-4780-8A7B-81FAA5E55C46}"/>
    <hyperlink ref="AB336" r:id="rId104" xr:uid="{7D9E5ECF-1608-4BB4-9405-BAF7C187EED7}"/>
    <hyperlink ref="AA336" r:id="rId105" xr:uid="{AF817751-AA0E-4CA5-9C77-C1D4553E84F6}"/>
    <hyperlink ref="AC383" r:id="rId106" xr:uid="{06455B62-0A36-4D06-8E69-EF6AD6F2C0C2}"/>
    <hyperlink ref="AJ239" r:id="rId107" xr:uid="{ADBC9240-049F-4C6E-A0E3-BB46FD9F325C}"/>
    <hyperlink ref="AJ78" r:id="rId108" xr:uid="{4A4815F3-0163-4A7D-8815-7F363BDB10AC}"/>
    <hyperlink ref="AA125" r:id="rId109" xr:uid="{4AFD4832-3FD1-481C-9A23-0F31344BD4E4}"/>
    <hyperlink ref="AX219" r:id="rId110" xr:uid="{5EE89B6B-09EF-42E7-9BA5-5AB350839409}"/>
    <hyperlink ref="AB198" r:id="rId111" location=":~:text=The%20Local%20Development%20Scheme%20(LDS,Cabinet%20on%206th%20July%202020." xr:uid="{C12DE9E7-DF39-421C-949B-EC114C9A713E}"/>
    <hyperlink ref="AB378" r:id="rId112" xr:uid="{ECA9B999-8D20-4FF1-B3B4-78E8E61501C9}"/>
    <hyperlink ref="AA378" r:id="rId113" xr:uid="{60ABE34C-8389-42F8-AE09-9C9DD330FAC7}"/>
    <hyperlink ref="AB303" r:id="rId114" xr:uid="{F206CD3A-1AC3-4EEC-91F0-3797BF995DC2}"/>
    <hyperlink ref="AC303" r:id="rId115" xr:uid="{39EF171B-200E-46DD-BE46-63ADC579A66E}"/>
    <hyperlink ref="AA79" r:id="rId116" xr:uid="{8C42C824-E911-41AE-AF19-C91DA08B111A}"/>
    <hyperlink ref="AQ136" r:id="rId117" location="_ga=2.8487669.116773669.1603733659-628715772.1602077392" xr:uid="{70DE2EC3-2568-4929-941D-2765F2BE4B3E}"/>
    <hyperlink ref="AJ67" r:id="rId118" xr:uid="{17311559-1BA8-491E-915E-9B45A0FFF2F0}"/>
    <hyperlink ref="AC67" r:id="rId119" xr:uid="{CBC6F3C4-BC32-4A56-A705-22292E329F4D}"/>
    <hyperlink ref="AJ300" r:id="rId120" xr:uid="{AD90A68F-D4D9-4FB4-BED7-7CA8005A5C81}"/>
    <hyperlink ref="AC300" r:id="rId121" xr:uid="{EB01E7E7-1FA6-4838-AADE-4A893461D706}"/>
    <hyperlink ref="AJ353" r:id="rId122" xr:uid="{A9FDB094-103B-49BF-9498-5559CA87A5D0}"/>
    <hyperlink ref="AC353" r:id="rId123" xr:uid="{9116C654-B04D-4C9D-84FC-3A6C08707FCD}"/>
    <hyperlink ref="AJ376" r:id="rId124" xr:uid="{095E080D-7486-4DB9-BE37-37E448E67432}"/>
    <hyperlink ref="AC376" r:id="rId125" xr:uid="{B39F89EB-A793-464A-9CEF-F709B12B4912}"/>
    <hyperlink ref="AA190" r:id="rId126" xr:uid="{A5DC42E7-AB7D-4538-93F2-183FA8AA6E48}"/>
    <hyperlink ref="AJ316" r:id="rId127" xr:uid="{0445DE49-8FA6-463F-85D6-ADB36F3D71CE}"/>
    <hyperlink ref="AB284" r:id="rId128" xr:uid="{68235C54-6B81-4CFF-959F-9AA8E368BD9F}"/>
    <hyperlink ref="AA191" r:id="rId129" xr:uid="{B9BA64FE-FC28-4C95-AD00-E174BCD2CE38}"/>
    <hyperlink ref="AJ51" r:id="rId130" xr:uid="{3A306889-2837-4EA6-8BDF-26B0D84C4AD0}"/>
    <hyperlink ref="AA198" r:id="rId131" xr:uid="{E316726B-C7E3-41BA-BFBD-7A25CDFA4B77}"/>
    <hyperlink ref="AA52" r:id="rId132" xr:uid="{9E15C6D9-9A2F-4066-9413-C1101A631CDF}"/>
    <hyperlink ref="AQ35" r:id="rId133" xr:uid="{4EAD11C6-EF2E-4878-82B9-67D31F44DAA4}"/>
    <hyperlink ref="AA95" r:id="rId134" xr:uid="{626DCCBB-BA8A-40C5-82FE-40DB2A4BBE7D}"/>
    <hyperlink ref="AA322" r:id="rId135" xr:uid="{F9A84996-DFE5-4BA5-AB9F-3DD245A3B2D1}"/>
    <hyperlink ref="AA131" r:id="rId136" xr:uid="{1060FDFD-120B-4078-BA0E-26C6A716872B}"/>
    <hyperlink ref="AQ165" r:id="rId137" xr:uid="{B9F31421-4127-4048-9BAA-0AC55FA9B471}"/>
    <hyperlink ref="AA64" r:id="rId138" xr:uid="{BD0A182D-6502-4D5F-B3C8-6F2A57D0A90C}"/>
    <hyperlink ref="AB122" r:id="rId139" xr:uid="{F7C6FC3E-4F10-4EE8-BCC3-AA0D5CF67A29}"/>
    <hyperlink ref="AK99" r:id="rId140" xr:uid="{8155E56A-A09B-4111-8451-8BB73C68C5D8}"/>
    <hyperlink ref="AA208" r:id="rId141" xr:uid="{E1294853-AA89-4383-B890-F0242D7F1008}"/>
    <hyperlink ref="AA25" r:id="rId142" xr:uid="{70A8DE12-BBCB-447D-A863-9BE72241CD33}"/>
    <hyperlink ref="AA19" r:id="rId143" xr:uid="{5176892E-45F6-4538-8569-772D53ECF775}"/>
    <hyperlink ref="AA367" r:id="rId144" xr:uid="{91BD5E69-0458-4B0F-9C75-F7D6288EE89B}"/>
    <hyperlink ref="AA275" r:id="rId145" xr:uid="{49607E8C-3737-4A98-8F17-6FB2C8C06149}"/>
    <hyperlink ref="AA387" r:id="rId146" xr:uid="{BCCFA12D-200A-4B1B-8329-8E1F70417E14}"/>
    <hyperlink ref="AA85" r:id="rId147" location=":~:text=Self%20build%20register-,Local%20Development%20Scheme,timetable%20is%20currently%20being%20reviewed." xr:uid="{87B959DD-7577-413E-88F4-6030A02F744A}"/>
    <hyperlink ref="AA122" r:id="rId148" xr:uid="{7E25FD1A-3E6E-418D-9B77-A4404E1B578A}"/>
    <hyperlink ref="AA37" r:id="rId149" xr:uid="{EE5C6A6E-B45F-47E0-A5CE-7B6475DC4C5A}"/>
    <hyperlink ref="AA183" r:id="rId150" xr:uid="{3049533C-7907-4642-81E2-00D868777EE1}"/>
    <hyperlink ref="AA18" r:id="rId151" xr:uid="{AFD33872-11A1-4C3E-B74D-2B4BED5DC8F3}"/>
    <hyperlink ref="AA356" r:id="rId152" xr:uid="{85FAB494-8EE5-4C88-89B2-5806AA8AE3E9}"/>
    <hyperlink ref="AA392" r:id="rId153" xr:uid="{3DCFA9F4-AFD2-4274-89A3-64853BB1784E}"/>
    <hyperlink ref="AA4" r:id="rId154" xr:uid="{5205E6BB-CCBF-4A2E-9128-B55D8709D459}"/>
    <hyperlink ref="AA161" r:id="rId155" xr:uid="{14F8AB3E-DB48-4DF4-B32E-53B614CDCA6E}"/>
    <hyperlink ref="AA306" r:id="rId156" xr:uid="{2D34CA81-366C-4E5A-9D73-799CA5723BD9}"/>
    <hyperlink ref="AA342" r:id="rId157" xr:uid="{882BD3A2-B59B-4263-9CCC-D1EB6196B6AF}"/>
    <hyperlink ref="AJ5" r:id="rId158" xr:uid="{83D60133-7ED9-456B-A9D7-795F1E6AA3B1}"/>
    <hyperlink ref="AA82" r:id="rId159" xr:uid="{B6177E87-CA70-4C29-BA67-9A262F9B5B5C}"/>
    <hyperlink ref="AA346" r:id="rId160" xr:uid="{A4D9B9A3-65FE-4330-A88A-64D668000B78}"/>
    <hyperlink ref="AA155" r:id="rId161" xr:uid="{1462A8C6-272C-4B4A-B8C5-3DB20BCDFE5E}"/>
    <hyperlink ref="AJ297" r:id="rId162" xr:uid="{1427CF16-A009-49C6-A41D-C157EC0A7154}"/>
    <hyperlink ref="AA104" r:id="rId163" xr:uid="{CDD033E1-AD3E-4468-9A4C-E338F970D70B}"/>
    <hyperlink ref="AA102" r:id="rId164" xr:uid="{43C9E586-B951-4D95-9524-9EC4337F7942}"/>
    <hyperlink ref="AA270" r:id="rId165" xr:uid="{CBB28A41-1B3D-4A10-A8D0-F44064FF5DC6}"/>
    <hyperlink ref="AJ32" r:id="rId166" xr:uid="{3D795F00-6F66-43F4-BC61-CF2E3FC40DB5}"/>
    <hyperlink ref="AA17" r:id="rId167" xr:uid="{2B5C8DED-BA6A-4494-90F5-B00845238B34}"/>
    <hyperlink ref="AA23" r:id="rId168" xr:uid="{977971B1-C175-4F7F-8574-1A76C5640BEE}"/>
    <hyperlink ref="AJ108" r:id="rId169" xr:uid="{065E2CEF-96D0-46B7-A77F-78E45862E9EA}"/>
    <hyperlink ref="AA248" r:id="rId170" xr:uid="{B0C36AAE-2C18-477C-9C8F-6C0D8304FD7B}"/>
    <hyperlink ref="AA98" r:id="rId171" xr:uid="{1ADCD608-2090-4926-83C1-98E277AB7691}"/>
    <hyperlink ref="AA216" r:id="rId172" xr:uid="{4C7C1A88-118D-467A-A2B3-09F1FAEAD470}"/>
    <hyperlink ref="AJ274" r:id="rId173" xr:uid="{00364CDE-CA89-49B9-8056-C386FA77DBA5}"/>
    <hyperlink ref="AJ202" r:id="rId174" xr:uid="{A2144528-6E08-4F24-8477-97C134BC434C}"/>
    <hyperlink ref="AA62" r:id="rId175" xr:uid="{534726C1-3B34-417A-A604-D503746FA377}"/>
    <hyperlink ref="AA40" r:id="rId176" xr:uid="{66ADBD9F-2275-4463-B9EF-F8ED54375770}"/>
    <hyperlink ref="AA146" r:id="rId177" xr:uid="{1E36C6D2-157B-42A2-BCDC-DA4EE453CD3A}"/>
    <hyperlink ref="AA116" r:id="rId178" xr:uid="{2F0EE047-D63A-44E0-B50D-6385C2465B1C}"/>
    <hyperlink ref="AA97" r:id="rId179" location="adopted-development-plan-documents" xr:uid="{0B7068AF-21E0-42FA-A6CE-39D63127C3F3}"/>
    <hyperlink ref="AA263" r:id="rId180" xr:uid="{62F1C871-2FEF-4878-8114-3C9A87069CB0}"/>
    <hyperlink ref="AA7" r:id="rId181" xr:uid="{1BC9DCF2-7DDD-4AFE-80A3-D6EE71B4E29E}"/>
    <hyperlink ref="AA38" r:id="rId182" xr:uid="{642AED87-E818-4E73-8C03-54A3D298F127}"/>
    <hyperlink ref="AJ47" r:id="rId183" xr:uid="{6A971279-71E7-4C42-9710-732A3C34063D}"/>
    <hyperlink ref="AA327" r:id="rId184" xr:uid="{2C7861A1-51BC-4408-8036-C733E39E6556}"/>
    <hyperlink ref="AC9" r:id="rId185" location="/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display="https://teams.microsoft.com/_#/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xr:uid="{FBCD4D82-0450-41BC-9F9D-C7D8F5C7362A}"/>
    <hyperlink ref="AB9" r:id="rId186" xr:uid="{A97EA19B-405B-4FB7-A273-A757B097B0F5}"/>
    <hyperlink ref="AA9" r:id="rId187" xr:uid="{03E6B054-1B3E-41B3-A9D3-E269D57227D8}"/>
    <hyperlink ref="AA121" r:id="rId188" xr:uid="{A7B646B2-8F7A-4D1B-AAA3-83D687D3FBA0}"/>
    <hyperlink ref="AA39" r:id="rId189" xr:uid="{0EBD542E-0F51-46E3-8252-52E33C4DCCED}"/>
    <hyperlink ref="AA226" r:id="rId190" xr:uid="{6CA47DEA-4C1A-46D2-B5CA-39F009ED325B}"/>
    <hyperlink ref="AA78" r:id="rId191" xr:uid="{A25F9F8B-1E24-4EE9-9C44-92C99D3EFC23}"/>
    <hyperlink ref="AA113" r:id="rId192" xr:uid="{3ED69A80-AFA1-4B0D-AC3E-9A2587C02753}"/>
    <hyperlink ref="AA130" r:id="rId193" xr:uid="{4FADEF84-F1BE-4E42-93EB-ACC7A6CBB1E4}"/>
    <hyperlink ref="AA379" r:id="rId194" xr:uid="{446266CE-FC01-485C-871D-B59F4F9CA13D}"/>
    <hyperlink ref="AA366" r:id="rId195" xr:uid="{F911BF02-EEC0-4B8A-A950-C160671F7A0B}"/>
    <hyperlink ref="AA344" r:id="rId196" xr:uid="{EDDD0CDD-1169-4D18-90FA-4F2A3148BB2E}"/>
    <hyperlink ref="AJ240" r:id="rId197" xr:uid="{137D3624-BDD0-4EDC-872B-FC018CB35CE9}"/>
    <hyperlink ref="AA202" r:id="rId198" xr:uid="{199364C7-DB1A-44B1-AEC0-322BA3F4250A}"/>
    <hyperlink ref="AA242" r:id="rId199" xr:uid="{9D1567EF-895F-4716-81DD-D7F66A36C1F1}"/>
    <hyperlink ref="AB348" r:id="rId200" xr:uid="{F1681710-AC8C-4334-A67B-B6536420A73E}"/>
    <hyperlink ref="AA108" r:id="rId201" xr:uid="{B45CC545-73D9-4D5D-8331-FC0DA85FD1D0}"/>
    <hyperlink ref="AA234" r:id="rId202" xr:uid="{0D143C99-25C3-4DA0-9A19-6FDAFD60408F}"/>
    <hyperlink ref="AA225" r:id="rId203" xr:uid="{EF1E7505-603B-4778-B7CA-858BD161AB86}"/>
    <hyperlink ref="AA326" r:id="rId204" xr:uid="{A59C0D80-6437-46B6-969F-437CA18EBE65}"/>
    <hyperlink ref="AA65" r:id="rId205" xr:uid="{A9165BE2-B680-4EC2-A9D6-391F541FD9E6}"/>
    <hyperlink ref="AA245" r:id="rId206" location=":~:text=A%20new%20Local%20Development%20Scheme,new%20Local%20Plan%20for%20Peterborough." xr:uid="{5F8663D4-E977-4750-8220-33E865E86A39}"/>
    <hyperlink ref="AJ245" r:id="rId207" location="consultation---issues-and-options-4-0" xr:uid="{E17DA9EC-A56C-4D8E-8C7D-D6F80CF89818}"/>
    <hyperlink ref="AA164" r:id="rId208" xr:uid="{4C8A8F59-14AA-4594-AFCE-9769462C2154}"/>
    <hyperlink ref="AA47" r:id="rId209" xr:uid="{272F6792-0623-42C4-8602-DE87046AB66B}"/>
    <hyperlink ref="AA256" r:id="rId210" xr:uid="{FA7D2191-DA6A-4BB8-8CD1-78D16E67DCEF}"/>
    <hyperlink ref="AA251" r:id="rId211" xr:uid="{2BC477B5-7028-4099-8D4E-05E05B12AF9A}"/>
    <hyperlink ref="AA197" r:id="rId212" xr:uid="{F2509C1A-F139-431C-BA1F-A1E28B5B1DA2}"/>
    <hyperlink ref="AA194" r:id="rId213" xr:uid="{20B4D2E6-B857-4A73-B018-66CBF0F32C35}"/>
    <hyperlink ref="AA168" r:id="rId214" xr:uid="{E6F8B258-1A66-4A5E-B86A-FEA85BC42196}"/>
    <hyperlink ref="AA253" r:id="rId215" xr:uid="{FF791AA6-5833-4F4D-9FE5-F27978DA75B5}"/>
    <hyperlink ref="AA321" r:id="rId216" xr:uid="{C56032F5-D527-4DDF-A94C-57440FC16230}"/>
    <hyperlink ref="AA53" r:id="rId217" xr:uid="{4C4CA8F4-66A4-4731-A82B-3FDD43215BCE}"/>
    <hyperlink ref="AA69" r:id="rId218" xr:uid="{52B0B2C5-ADEE-4E5C-BD94-7721E56D7D74}"/>
    <hyperlink ref="AA177" r:id="rId219" location=":~:text=Local%20Development%20Scheme-,Lambeth%20Local%20Development%20Scheme,LDS%20on%2027%20October%202021." xr:uid="{5210E337-5AA8-49BE-BB2C-0D232BF69BE2}"/>
    <hyperlink ref="AA154" r:id="rId220" xr:uid="{93B19156-B0AC-4C2F-950F-04672F7EFF5B}"/>
    <hyperlink ref="AA223" r:id="rId221" xr:uid="{59F346AC-D49F-413B-818A-DE97D5C9691B}"/>
    <hyperlink ref="AA6" r:id="rId222" xr:uid="{DB55F659-827C-4F41-80CA-B86D88F7DF49}"/>
    <hyperlink ref="AA88" r:id="rId223" xr:uid="{F0772E36-E64D-4B99-8AE9-5D7A16721620}"/>
    <hyperlink ref="AA362" r:id="rId224" xr:uid="{2DD73237-1EF7-4176-8D59-1B50A7E904F6}"/>
    <hyperlink ref="AA136" r:id="rId225" xr:uid="{8FF6A80D-19C4-4A06-8B42-73C6BBDC6E2B}"/>
    <hyperlink ref="AA135" r:id="rId226" xr:uid="{66FE4ED8-356E-4B37-8A15-4D15A0615A08}"/>
    <hyperlink ref="AA129" r:id="rId227" xr:uid="{09E48466-2C99-463D-84DF-2EAE102F86F9}"/>
    <hyperlink ref="AA139" r:id="rId228" xr:uid="{F3A8099E-767E-4108-A7FF-3BEA0DE5EDE8}"/>
    <hyperlink ref="AA137" r:id="rId229" xr:uid="{6B4300D1-A5AC-460D-99B1-4624EBC7337E}"/>
    <hyperlink ref="AA126" r:id="rId230" xr:uid="{B21970E0-020A-4C61-8D71-635E1BB969C9}"/>
    <hyperlink ref="AA305" r:id="rId231" xr:uid="{7858EBD9-CFBB-4344-A9E1-8C5FEB20D5F7}"/>
    <hyperlink ref="AA16" r:id="rId232" xr:uid="{39124EA9-CAED-4F9F-BA77-E766FD0AFE65}"/>
    <hyperlink ref="AA209" r:id="rId233" xr:uid="{4480C4F7-777A-4C04-8D7D-4020547630F5}"/>
    <hyperlink ref="AA117" r:id="rId234" xr:uid="{7B264EB5-42C9-4440-BE8D-64E0E715B58B}"/>
    <hyperlink ref="AA63" r:id="rId235" xr:uid="{7C348EAB-A92A-4C0B-8A37-AE2A1EA28BAC}"/>
    <hyperlink ref="AA71" r:id="rId236" xr:uid="{1DAA700C-0E56-4BD7-9E53-DEC19599E45F}"/>
    <hyperlink ref="AA11" r:id="rId237" xr:uid="{21433D80-6397-4F9A-BA01-FD67A9D9025F}"/>
    <hyperlink ref="AA334" r:id="rId238" xr:uid="{F31091D1-1A18-458F-B9BE-DBF92CAD938E}"/>
    <hyperlink ref="AA162" r:id="rId239" xr:uid="{1FDA3ED9-2F6B-4097-9CA3-36739A4DA440}"/>
    <hyperlink ref="AA274" r:id="rId240" xr:uid="{214C033E-2ACB-442B-979E-1B4853F48CE4}"/>
    <hyperlink ref="AA286" r:id="rId241" xr:uid="{6EC5FCD6-27E2-427C-8AEE-AA528C18EF2A}"/>
    <hyperlink ref="AB286" r:id="rId242" xr:uid="{BE288A5C-814C-4E4F-BF3E-926FE20BA691}"/>
    <hyperlink ref="AB6" r:id="rId243" xr:uid="{855DB3EC-52E8-4F48-AAC4-4A4CE5DD7C74}"/>
    <hyperlink ref="AJ38" r:id="rId244" xr:uid="{1EDE7085-430E-41FF-A3B5-E86B0AEDB35B}"/>
    <hyperlink ref="AQ38" r:id="rId245" xr:uid="{3DFE5A79-7565-454C-BC10-AACCB8558065}"/>
    <hyperlink ref="AA293" r:id="rId246" xr:uid="{DF6B7F82-7C1E-4546-ABC4-628BEF8A48CD}"/>
    <hyperlink ref="AA388" r:id="rId247" xr:uid="{D4D7B65B-A02D-4980-996F-900C90A49F91}"/>
    <hyperlink ref="AA349" r:id="rId248" xr:uid="{C508CAD2-A104-49F5-AA19-163C27ED6594}"/>
    <hyperlink ref="AA240" r:id="rId249" xr:uid="{B184D768-EBDD-41C2-B9CE-C638AE76D7F9}"/>
    <hyperlink ref="AA43" r:id="rId250" xr:uid="{1E40CBF5-37A8-4BD9-B5C0-AF21F37331F3}"/>
    <hyperlink ref="AA279" r:id="rId251" xr:uid="{C56751A8-59C6-4ECD-89FB-B39C090BA991}"/>
    <hyperlink ref="AA29" r:id="rId252" xr:uid="{EDC7FDDE-7166-40C1-B3AD-A7F4407C2B8A}"/>
    <hyperlink ref="AA49" r:id="rId253" xr:uid="{9A5C2D3A-1941-465D-BE42-872DCDA976F6}"/>
    <hyperlink ref="AA77" r:id="rId254" xr:uid="{BA2CED3E-6502-4B23-96E3-1BA883B8CE39}"/>
    <hyperlink ref="AA86" r:id="rId255" xr:uid="{DF7501BD-B1A9-4390-B252-3104025AD3F4}"/>
    <hyperlink ref="AA133" r:id="rId256" xr:uid="{92CE4BCC-489C-476F-A53C-3B203807119E}"/>
    <hyperlink ref="AA140" r:id="rId257" xr:uid="{E6DF5862-7E3B-4755-9820-1F2A55774843}"/>
    <hyperlink ref="AA150" r:id="rId258" xr:uid="{D62C0DD2-A425-463B-B43F-69ADB7BDDC1A}"/>
    <hyperlink ref="AA212" r:id="rId259" xr:uid="{5960DD11-E753-48E9-B626-A3C5D756EEFD}"/>
    <hyperlink ref="AB252" r:id="rId260" xr:uid="{C4BC8D23-FD61-4554-AADD-4F6AD02F93A5}"/>
    <hyperlink ref="AA295" r:id="rId261" xr:uid="{A1115DA3-7FDA-4707-BD74-10569420FC8C}"/>
    <hyperlink ref="AA312" r:id="rId262" xr:uid="{55E3B428-211F-4F17-9F67-FC3D26FCE973}"/>
    <hyperlink ref="AA318" r:id="rId263" xr:uid="{9A44CF74-F325-45B3-908C-1150F26D0E9C}"/>
    <hyperlink ref="AA348" r:id="rId264" xr:uid="{FBC9E278-0800-4048-BA1F-6AC280763415}"/>
    <hyperlink ref="AA371" r:id="rId265" xr:uid="{2735534E-AD2D-4887-A7E9-15E94788AF2C}"/>
    <hyperlink ref="AA352" r:id="rId266" xr:uid="{C8D9B0B2-B90E-4A1E-B6B6-819AAF23A5CF}"/>
    <hyperlink ref="AA381" r:id="rId267" xr:uid="{AD8C4878-23F5-451A-88BE-A1EF3E329D7A}"/>
    <hyperlink ref="AA81" r:id="rId268" xr:uid="{18C423D3-89EF-4439-B206-36091D28FFB6}"/>
    <hyperlink ref="AQ82" r:id="rId269" xr:uid="{D66336AF-5D92-42B9-8AE3-E0B1B4D649AC}"/>
    <hyperlink ref="AA316" r:id="rId270" xr:uid="{6DB75F1B-565D-47C0-B581-6D40388B32CC}"/>
    <hyperlink ref="AA66" r:id="rId271" xr:uid="{EDA18444-7EEA-4EDA-889A-9631CF2C9ED9}"/>
    <hyperlink ref="AA148" r:id="rId272" xr:uid="{C568B08B-5334-4BE2-87EB-6F5E124F751E}"/>
    <hyperlink ref="AJ59" r:id="rId273" xr:uid="{F106B123-9AC2-4B46-899B-B591757E34CF}"/>
    <hyperlink ref="AA59" r:id="rId274" xr:uid="{70C45891-A6D9-41D5-B6B1-F1DA6433F89D}"/>
    <hyperlink ref="AJ138" r:id="rId275" xr:uid="{E07DAD5B-AAC1-48B1-893D-402741CE6A8B}"/>
    <hyperlink ref="AJ265" r:id="rId276" xr:uid="{3B62E556-42A2-42A2-BDC1-CA18B138EC5B}"/>
    <hyperlink ref="AA243" r:id="rId277" xr:uid="{D52A9B0A-ADA9-4E34-A77E-9DD09DECAB55}"/>
    <hyperlink ref="AJ243" r:id="rId278" xr:uid="{E7546037-3B75-40E3-8D7F-8C5D0EC4006B}"/>
    <hyperlink ref="AA70" r:id="rId279" xr:uid="{0F682F94-93B6-4B59-959F-B0B4B19733F6}"/>
    <hyperlink ref="AX327" r:id="rId280" xr:uid="{49F1E387-12EB-4FB4-9987-A6019095E1D7}"/>
    <hyperlink ref="AA373" r:id="rId281" xr:uid="{3961CC7A-86C1-4687-A9C3-EA3B743D279F}"/>
    <hyperlink ref="AB373" r:id="rId282" xr:uid="{8DD5D71C-FA6A-4258-9F68-6DC2BC523CFA}"/>
    <hyperlink ref="AA375" r:id="rId283" xr:uid="{58EE17B3-1F34-4CF9-BBB0-E534D1F5AF65}"/>
    <hyperlink ref="AX137" r:id="rId284" xr:uid="{7E44A0F2-BE0A-4FE8-94AF-22900C76EC33}"/>
    <hyperlink ref="AX375" r:id="rId285" xr:uid="{A09C97F6-9FF7-48CA-A628-DFAC4E8D5D7F}"/>
    <hyperlink ref="AQ20" r:id="rId286" xr:uid="{72E0E476-1E2B-488C-B0A8-E3BC4E897F8C}"/>
    <hyperlink ref="AB305" r:id="rId287" xr:uid="{9A91DB23-99CE-47D9-9B75-A9DD5D896300}"/>
    <hyperlink ref="AB168" r:id="rId288" xr:uid="{FC27E6B4-4AA0-43D0-8FEA-746AE6214C5A}"/>
    <hyperlink ref="AJ77" r:id="rId289" xr:uid="{E24581E6-B997-4595-BE73-18D9BA2AA9BF}"/>
    <hyperlink ref="AA341" r:id="rId290" xr:uid="{DFDA896A-CDA5-40D4-997C-96D95725AF3B}"/>
    <hyperlink ref="AB74" r:id="rId291" xr:uid="{FCEB5A0C-C7A1-4FC2-AF87-43B62DCD356A}"/>
    <hyperlink ref="AA74" r:id="rId292" xr:uid="{EB4A9E4D-1F74-4E47-9647-9B8E69F3A694}"/>
    <hyperlink ref="AB249" r:id="rId293" xr:uid="{97837323-A870-4576-8588-E060281E97F7}"/>
    <hyperlink ref="AA249" r:id="rId294" xr:uid="{64A46760-94FD-4E01-B5CD-35BFE5B714D5}"/>
    <hyperlink ref="AB302" r:id="rId295" xr:uid="{F07E8EAC-D3AA-4F3E-8422-775A3CD5D0D9}"/>
    <hyperlink ref="AA302" r:id="rId296" xr:uid="{41F9DD07-D4DD-47D5-886F-D06DB1A21A1A}"/>
    <hyperlink ref="AQ43" r:id="rId297" xr:uid="{27EC611D-B1E6-41FD-9654-3AD094D7D62F}"/>
    <hyperlink ref="BE344" r:id="rId298" xr:uid="{699DB110-3A8C-495E-A28D-080BC3561948}"/>
    <hyperlink ref="BE340" r:id="rId299" xr:uid="{B89B8517-03B8-4719-B61C-7A82E529E48E}"/>
    <hyperlink ref="BE155" r:id="rId300" xr:uid="{DC4C01ED-A988-4F0B-B531-150EE956BDE1}"/>
    <hyperlink ref="AQ65" r:id="rId301" xr:uid="{795D4DBB-B099-45EF-AEEF-C3F6BFEECAE0}"/>
    <hyperlink ref="AJ393" r:id="rId302" xr:uid="{3390BC54-1C52-46A1-8A5A-9F5806763E48}"/>
    <hyperlink ref="AQ301" r:id="rId303" xr:uid="{1F091E90-1EEF-4832-AE12-7DF7137A5E5B}"/>
    <hyperlink ref="AJ6" r:id="rId304" xr:uid="{E5C9FA7F-DC67-46EC-8452-30B1815AA65B}"/>
    <hyperlink ref="AJ349" r:id="rId305" xr:uid="{B2B9D484-B826-42A9-8726-46D6CF5ED78D}"/>
    <hyperlink ref="AQ159" r:id="rId306" xr:uid="{97828158-73E4-4E4C-9DE0-86BFED808B91}"/>
    <hyperlink ref="AA174" r:id="rId307" xr:uid="{DEC903E2-7CDD-42EA-8D26-6921148E8878}"/>
    <hyperlink ref="AA313" r:id="rId308" xr:uid="{2514F410-DB5F-46B0-A539-A08AB3B5828E}"/>
    <hyperlink ref="AJ216" r:id="rId309" xr:uid="{1955D254-1BD2-4160-A667-5BCB897B840B}"/>
    <hyperlink ref="AJ263" r:id="rId310" xr:uid="{1575DD12-0CEB-4258-B8FE-2A1DEE3C9B6A}"/>
    <hyperlink ref="AB126" r:id="rId311" xr:uid="{5A722CA2-A833-4A7D-9883-6EED3AC98DC5}"/>
    <hyperlink ref="AB327" r:id="rId312" xr:uid="{513B88C8-434C-4DCA-9884-EE1C575F3BCA}"/>
    <hyperlink ref="AA172" r:id="rId313" xr:uid="{38D88E0B-BCD9-4843-AA87-999026A35789}"/>
    <hyperlink ref="AA21" r:id="rId314" xr:uid="{AA3DF072-105C-41EB-BB5E-BA8948BF5A29}"/>
    <hyperlink ref="AB21" r:id="rId315" xr:uid="{30BE1AFA-35FE-4D09-8BCF-F5B391878F51}"/>
    <hyperlink ref="AB163" r:id="rId316" xr:uid="{58F85796-50BD-4354-BC29-CFB29696ABA6}"/>
    <hyperlink ref="AA163" r:id="rId317" xr:uid="{C442EF85-14E7-4C06-9333-66846E3016C8}"/>
    <hyperlink ref="AA386" r:id="rId318" xr:uid="{70CA5C4F-AA28-4A76-8C3E-426EF1EB91FB}"/>
    <hyperlink ref="AA46" r:id="rId319" xr:uid="{E3ECC1BC-8B77-41DD-824D-519D753B42A9}"/>
    <hyperlink ref="AQ46" r:id="rId320" xr:uid="{EDD74CDB-F762-43D8-A144-FC387A96CD31}"/>
    <hyperlink ref="AA156" r:id="rId321" xr:uid="{E2D857ED-58D3-42CD-8227-A935190DFBBC}"/>
    <hyperlink ref="AA20" r:id="rId322" xr:uid="{A7682378-1C0C-4D81-A59F-C3214050D080}"/>
    <hyperlink ref="AX68" r:id="rId323" xr:uid="{6856B8BC-B34E-4F60-A686-659EF6818EC1}"/>
    <hyperlink ref="AQ162" r:id="rId324" xr:uid="{03E8B305-E807-4A8E-9529-645EB510CC8D}"/>
    <hyperlink ref="BE129" r:id="rId325" xr:uid="{681E27A6-42A8-4283-88AD-6080DE8BB263}"/>
    <hyperlink ref="AA333" r:id="rId326" xr:uid="{045CB8CB-4422-4430-9F8D-C82289072DA5}"/>
    <hyperlink ref="AQ236" r:id="rId327" xr:uid="{6244C5E9-E469-43D7-AAF4-A6530206C493}"/>
    <hyperlink ref="AX38" r:id="rId328" xr:uid="{F3A914E9-8D5A-4946-96E4-CFE471BB52D6}"/>
    <hyperlink ref="AX104" r:id="rId329" xr:uid="{D23D5890-DFBD-4161-8E58-20541FBBB645}"/>
    <hyperlink ref="AA291" r:id="rId330" xr:uid="{B18BC4E3-A896-4FEA-8F1C-A06079E3C8F0}"/>
    <hyperlink ref="AA296" r:id="rId331" xr:uid="{EF837D64-C2A5-4772-A94E-B607D61D788B}"/>
    <hyperlink ref="AQ296" r:id="rId332" xr:uid="{53B73095-BF0E-4CD5-8627-5122B553BFFB}"/>
    <hyperlink ref="AQ137" r:id="rId333" xr:uid="{AB3A6C1D-489B-42E3-93D5-2472724EC5B6}"/>
    <hyperlink ref="AB137" r:id="rId334" xr:uid="{37B3F478-A3D2-4B96-A7B7-AB1C4EF916E1}"/>
    <hyperlink ref="AA42" r:id="rId335" xr:uid="{13364573-7081-477E-81D5-633C90DBD574}"/>
    <hyperlink ref="AA159" r:id="rId336" xr:uid="{CD20FD84-7575-4DC4-A216-0F1118039970}"/>
    <hyperlink ref="AA278" r:id="rId337" xr:uid="{65EA09BD-1873-4107-9943-F658748C3A89}"/>
    <hyperlink ref="AA203" r:id="rId338" xr:uid="{015C4353-6843-43B2-B97F-9CA4CC877FD6}"/>
    <hyperlink ref="BE160" r:id="rId339" xr:uid="{297EF5AC-FD64-4082-B0D8-9E053F4A04F2}"/>
    <hyperlink ref="AB330" r:id="rId340" xr:uid="{3E05370F-72F1-4B2B-BBD1-7BD969A3DDED}"/>
    <hyperlink ref="AA330" r:id="rId341" xr:uid="{B2C4F6D1-4EED-4ED0-AFCE-287961DDD422}"/>
    <hyperlink ref="AB387" r:id="rId342" xr:uid="{E2614A74-68A2-4E9C-8A9E-0B9D17AF075F}"/>
    <hyperlink ref="AB278" r:id="rId343" xr:uid="{440EF5F3-24C3-4E0C-AFB5-6EC6A2D976D0}"/>
    <hyperlink ref="AA87" r:id="rId344" xr:uid="{E4CEDDDA-0932-4C59-A10F-6EAB641F90E7}"/>
    <hyperlink ref="AA228" r:id="rId345" xr:uid="{A64E2AD8-8CC2-46A2-AE65-2EB5F4A98471}"/>
    <hyperlink ref="AA338" r:id="rId346" xr:uid="{266FDD21-BD6F-43E8-B254-A5C53F47927C}"/>
    <hyperlink ref="AA236" r:id="rId347" xr:uid="{814EF2B1-C7A6-4627-838A-FCBDD6BAC4DD}"/>
    <hyperlink ref="AA8" r:id="rId348" xr:uid="{E4580E67-62C3-4B31-9224-C84E9243EC17}"/>
    <hyperlink ref="AB8" r:id="rId349" xr:uid="{180A374C-9CA5-4F0E-8095-5B9D909498E8}"/>
    <hyperlink ref="AA48" r:id="rId350" xr:uid="{90C57250-6A3C-4330-B322-534BBE71D181}"/>
    <hyperlink ref="AA36" r:id="rId351" xr:uid="{8AF153EC-F4B6-4E84-83AE-54B7BFFF79DB}"/>
    <hyperlink ref="AA340" r:id="rId352" xr:uid="{76FA0DA5-1ABE-4FCC-AFA3-B7E512A617DA}"/>
    <hyperlink ref="AA377" r:id="rId353" xr:uid="{E5C7041C-56BB-427C-96A3-425037D5FEC9}"/>
    <hyperlink ref="AB377" r:id="rId354" xr:uid="{57C55B80-3CF1-40BA-92EC-F02880ECD456}"/>
    <hyperlink ref="AA329" r:id="rId355" xr:uid="{81153703-5815-4FFA-A8D8-339E3722D5DB}"/>
    <hyperlink ref="AJ329" r:id="rId356" xr:uid="{A2AD2157-A93F-49F4-ACB9-8FB47E91BB28}"/>
    <hyperlink ref="AB277" r:id="rId357" xr:uid="{C77372DA-A397-48E7-B899-F896B388DF47}"/>
    <hyperlink ref="AA277" r:id="rId358" xr:uid="{C8D89E7D-D5B0-41ED-B7C8-8F7764BBC314}"/>
    <hyperlink ref="AQ337" r:id="rId359" xr:uid="{5BC41475-728E-41C7-A327-4D5BF37C2744}"/>
    <hyperlink ref="AA337" r:id="rId360" xr:uid="{990377D9-5AA8-4AA1-8EBC-BC5C328C1061}"/>
    <hyperlink ref="AB391" r:id="rId361" xr:uid="{D885EA06-775A-4E0C-A766-7397CD9F1417}"/>
    <hyperlink ref="AA391" r:id="rId362" xr:uid="{CA8C866B-945F-4FF1-8376-D2ED6CCDFDCC}"/>
    <hyperlink ref="AA269" r:id="rId363" xr:uid="{57F41EE3-D547-4FF2-85C0-BE2CEFCBEB77}"/>
    <hyperlink ref="AA123" r:id="rId364" xr:uid="{79766C46-1E9F-4465-9153-381ABE297294}"/>
    <hyperlink ref="AB123" r:id="rId365" xr:uid="{83AFBAA0-734D-4353-A617-216E259EA515}"/>
    <hyperlink ref="AA354" r:id="rId366" xr:uid="{32129C55-02B9-420D-ADE3-73765020CAC6}"/>
    <hyperlink ref="AB354" r:id="rId367" xr:uid="{02275633-C07E-4A59-BCEE-7960E05F380A}"/>
    <hyperlink ref="AA301" r:id="rId368" xr:uid="{78050A11-5503-4905-AE29-1A2A95FD9384}"/>
    <hyperlink ref="AB301" r:id="rId369" xr:uid="{78BADCEA-2F6E-46DB-B378-A03FDDD86581}"/>
    <hyperlink ref="AA265" r:id="rId370" xr:uid="{ECB4E25F-5033-4B54-BAE2-6265370065AA}"/>
    <hyperlink ref="AB265" r:id="rId371" xr:uid="{6C6BFC5F-0FF1-4F98-9141-F107A09EBE80}"/>
    <hyperlink ref="AA173" r:id="rId372" xr:uid="{5A7A0E63-A7BD-4D36-9DAC-97266D140492}"/>
    <hyperlink ref="AB77" r:id="rId373" xr:uid="{66C2D405-C655-4CC3-8FBB-67736E53916A}"/>
    <hyperlink ref="AA222" r:id="rId374" xr:uid="{E52AFF78-D4D2-40EF-96FB-89ECC6F7EFD9}"/>
    <hyperlink ref="AB143" r:id="rId375" xr:uid="{9FCF6035-A45E-4B43-ABF3-7E97794C5AA1}"/>
    <hyperlink ref="AA255" r:id="rId376" xr:uid="{76307571-81DD-4AC6-9E9D-F0A4EEE4A9B8}"/>
    <hyperlink ref="AA180" r:id="rId377" xr:uid="{92562344-6DD4-4BF4-8032-E96F17468DF0}"/>
    <hyperlink ref="AB251" r:id="rId378" xr:uid="{EA3C1A2D-6146-4CEC-9A08-CE33D30EF054}"/>
    <hyperlink ref="AB52" r:id="rId379" xr:uid="{7BB5E891-8E23-4CC4-968B-1A1EA3045E08}"/>
    <hyperlink ref="AB94" r:id="rId380" xr:uid="{68DAA0C6-AC11-4F5B-81F3-0521FDA9538B}"/>
    <hyperlink ref="AA94" r:id="rId381" xr:uid="{E7DA901A-ABB9-4F03-815C-E48BACD3C947}"/>
    <hyperlink ref="AA398" r:id="rId382" xr:uid="{63CBC204-B60A-4ABB-B074-7E07C2E8C10C}"/>
    <hyperlink ref="AB58" r:id="rId383" xr:uid="{25FC11CF-CDF5-4CC6-8386-2949ECD162BB}"/>
    <hyperlink ref="AA58" r:id="rId384" xr:uid="{6E7C1503-1A6B-415F-94EA-6C541DA78845}"/>
    <hyperlink ref="AA369" r:id="rId385" xr:uid="{A5287234-4E28-43FC-B320-4E216D8023B5}"/>
    <hyperlink ref="AQ290" r:id="rId386" xr:uid="{BB63AFBC-C92F-46D6-AA7E-102737E825EF}"/>
    <hyperlink ref="AB3" r:id="rId387" xr:uid="{D28CCECB-A4C8-42C2-A5EB-BBD4B38A9252}"/>
    <hyperlink ref="AA3" r:id="rId388" location="adur-lds" xr:uid="{C1224E21-E044-4496-866D-F68CBE79FA12}"/>
    <hyperlink ref="AJ3" r:id="rId389" xr:uid="{DD5B8208-FB73-46D9-87C6-085CA0480235}"/>
    <hyperlink ref="BR111" r:id="rId390" xr:uid="{A75A9EDD-EC03-404E-AD6D-600EECD4A963}"/>
    <hyperlink ref="AJ187" r:id="rId391" xr:uid="{0F205534-E301-46BA-8155-61CE00574376}"/>
    <hyperlink ref="AA115" r:id="rId392" xr:uid="{0B74E223-0D0E-476D-BED5-A44504AA4463}"/>
    <hyperlink ref="AQ115" r:id="rId393" xr:uid="{C629E555-67CE-49A3-AB19-727DE2F967B1}"/>
    <hyperlink ref="AA380" r:id="rId394" xr:uid="{1ECA34ED-E64A-43FE-8182-38CEF1C502E4}"/>
    <hyperlink ref="AA393" r:id="rId395" xr:uid="{4B5A55EE-0024-4C9C-8F50-A2F6E200B7E6}"/>
    <hyperlink ref="AB65" r:id="rId396" xr:uid="{E7AA2F53-28D6-490D-B5E8-4A34A3CAEF3E}"/>
    <hyperlink ref="AJ182" r:id="rId397" xr:uid="{C65F1835-A932-43A6-BC6F-911702F36FBD}"/>
    <hyperlink ref="AB306" r:id="rId398" xr:uid="{0BF85996-0D74-4FA9-BAD5-B13B60FD1D5C}"/>
    <hyperlink ref="AB402" r:id="rId399" xr:uid="{427D0F81-03B2-4E8D-A42B-4BF88E9B3555}"/>
    <hyperlink ref="AA100" r:id="rId400" xr:uid="{4455204F-BC54-4DDC-A31E-8CD0298FF08C}"/>
    <hyperlink ref="AB100" r:id="rId401" xr:uid="{616305F1-0CB2-4C15-A3BC-07D7B181B8F1}"/>
    <hyperlink ref="AA57" r:id="rId402" location="aqbw" xr:uid="{41645702-8B93-4ACB-9314-9F71448876A3}"/>
    <hyperlink ref="AB57" r:id="rId403" xr:uid="{218EF709-B94B-4E3F-8837-EF0A23C32E3F}"/>
    <hyperlink ref="AA315" r:id="rId404" xr:uid="{387CD461-92CF-4181-B339-7864EB7D351E}"/>
    <hyperlink ref="AA90" r:id="rId405" xr:uid="{938056D4-E67F-4E52-9846-C305F960E204}"/>
    <hyperlink ref="AJ185" r:id="rId406" xr:uid="{FEC301F1-A62B-4B9A-848A-EFBB5B5E5BC8}"/>
    <hyperlink ref="AA185" r:id="rId407" xr:uid="{773ADE1E-45D7-45A1-A73F-33FAD2C29FEF}"/>
    <hyperlink ref="AJ179" r:id="rId408" xr:uid="{1C1CC0CA-41A4-41FF-909B-B5B7F92573D9}"/>
    <hyperlink ref="AA179" r:id="rId409" xr:uid="{23D5CEC1-77B4-48BC-AD66-07DC23ABE993}"/>
    <hyperlink ref="AA56" r:id="rId410" xr:uid="{AE9DC140-6486-4E4B-AE19-18EFA6F75575}"/>
    <hyperlink ref="AA206" r:id="rId411" xr:uid="{687DC441-A98B-4958-9E0E-56625FB73982}"/>
    <hyperlink ref="AB206" r:id="rId412" xr:uid="{57C246B7-6FFF-4717-AD9B-38CF034D9346}"/>
    <hyperlink ref="AX323" r:id="rId413" xr:uid="{8387AF07-1D57-4B0A-B1E7-55EDF8259878}"/>
    <hyperlink ref="AX362" r:id="rId414" xr:uid="{8CD36D0B-C9EC-4F01-AE99-DE4D0545D822}"/>
    <hyperlink ref="AA83" r:id="rId415" xr:uid="{7B4D2C24-E022-408C-983A-123D5D0D11D6}"/>
    <hyperlink ref="AB83" r:id="rId416" xr:uid="{967C9696-C585-47C2-BF40-AF67F02754C1}"/>
    <hyperlink ref="AJ42" r:id="rId417" xr:uid="{E246787A-7431-431C-BB52-6D9A3A0C853F}"/>
    <hyperlink ref="AB68" r:id="rId418" xr:uid="{BB459D7C-4FEC-472A-975E-966CF9FC3B65}"/>
    <hyperlink ref="AJ242" r:id="rId419" xr:uid="{BDDBBF74-0987-4FB9-9D51-967CB52C885E}"/>
    <hyperlink ref="AB121" r:id="rId420" xr:uid="{0B3824DC-B035-423F-B259-48E0BA93D7D1}"/>
    <hyperlink ref="AA167" r:id="rId421" xr:uid="{C339A01C-1951-467E-8FA7-99AF708A21C6}"/>
    <hyperlink ref="AB167" r:id="rId422" xr:uid="{8184291D-91E6-453E-B5B0-6382C24CDFD0}"/>
    <hyperlink ref="AA402" r:id="rId423" xr:uid="{CBDD110B-27FC-43FB-9885-F5C53C238DEF}"/>
    <hyperlink ref="AA195" r:id="rId424" xr:uid="{FEEF4267-4E3B-432C-B4CF-B3814B6D995F}"/>
    <hyperlink ref="AB195" r:id="rId425" xr:uid="{F1664A5F-95B1-424A-9B37-07BD2C398FA3}"/>
    <hyperlink ref="AB103" r:id="rId426" xr:uid="{185C9834-E32B-455D-89FE-F161910EED8D}"/>
    <hyperlink ref="AB304" r:id="rId427" xr:uid="{A1C318D8-0CFF-49B9-9E5A-D385525C62AD}"/>
    <hyperlink ref="AB207" r:id="rId428" xr:uid="{9C27171C-1B10-4985-B5F7-B24BC7A37154}"/>
    <hyperlink ref="AB266" r:id="rId429" xr:uid="{6ED6204E-F76A-4560-B36E-C3F3833385A1}"/>
    <hyperlink ref="AA266" r:id="rId430" xr:uid="{A03DD7ED-ED27-402E-A746-4BB11B47B18C}"/>
    <hyperlink ref="AA320" r:id="rId431" xr:uid="{A6C32228-B00C-4F40-8292-59F6EC048773}"/>
    <hyperlink ref="AA357" r:id="rId432" xr:uid="{327D8BE7-543C-4C7D-B189-AE3E950D752E}"/>
    <hyperlink ref="AB357" r:id="rId433" xr:uid="{F8CBD5DA-37A3-40FC-944B-B475C090C489}"/>
    <hyperlink ref="AA80" r:id="rId434" xr:uid="{6F0A35DD-6A0F-48C4-997F-956737857C66}"/>
    <hyperlink ref="AB80" r:id="rId435" xr:uid="{2B9412B6-2A6E-45B3-8B84-6FD2EB02EC72}"/>
    <hyperlink ref="AA215" r:id="rId436" xr:uid="{F8FD2A11-E2FF-4A42-930D-88E4E502103E}"/>
    <hyperlink ref="AB215" r:id="rId437" xr:uid="{0D393D3B-E301-434D-B5AD-71A7DFA04CE3}"/>
    <hyperlink ref="AB203" r:id="rId438" xr:uid="{EF5FCBBC-C1AF-4275-B2D4-9D563984F013}"/>
    <hyperlink ref="AB321" r:id="rId439" xr:uid="{C926FF4E-511F-44B9-9871-8326844D319B}"/>
    <hyperlink ref="AA55" r:id="rId440" xr:uid="{7ACD978C-0C17-4666-8EC2-00EB938CB442}"/>
    <hyperlink ref="AB55" r:id="rId441" xr:uid="{3C5E526D-0903-4A4F-B4BB-3C027CA1AA2E}"/>
    <hyperlink ref="AA307" r:id="rId442" xr:uid="{9FF9EF82-8D16-4298-A5DF-F1475DC1EEA1}"/>
    <hyperlink ref="AB307" r:id="rId443" xr:uid="{641D6558-4E89-44FF-977D-BC6D3D53AACD}"/>
    <hyperlink ref="AB64" r:id="rId444" xr:uid="{FD2169BD-4F40-46F9-ADDD-42A0D44195B3}"/>
    <hyperlink ref="AB255" r:id="rId445" xr:uid="{94458ADC-FA45-4345-A974-142EE3720C9F}"/>
    <hyperlink ref="AA351" r:id="rId446" xr:uid="{157981EE-5233-4CC9-8BFC-4A56FC922DD4}"/>
    <hyperlink ref="AB351" r:id="rId447" xr:uid="{20974C15-DE53-49D3-8EC4-AEAC49E87BF0}"/>
    <hyperlink ref="AB47" r:id="rId448" xr:uid="{5BEF05D8-C2A1-4FDA-82A0-8F0E99B53A3F}"/>
    <hyperlink ref="AB25" r:id="rId449" xr:uid="{048100A1-D6BA-459E-9A7F-EC64A472D7D6}"/>
    <hyperlink ref="AB56" r:id="rId450" xr:uid="{9F4A93D9-37CC-4928-A637-E340B88977A3}"/>
    <hyperlink ref="AA289" r:id="rId451" xr:uid="{281283D9-0D0F-426F-9C7D-B0A649B321BE}"/>
    <hyperlink ref="AB289" r:id="rId452" xr:uid="{7A551AB4-5CFE-437E-8F08-1F0066A62F15}"/>
    <hyperlink ref="AB107" r:id="rId453" xr:uid="{DD8384AF-18EB-4D5D-8240-1F0ADA3A6DDC}"/>
    <hyperlink ref="AA112" r:id="rId454" xr:uid="{60D59A34-25CC-40E9-924A-FBF3EDA61B64}"/>
    <hyperlink ref="AA166" r:id="rId455" xr:uid="{282E03C7-01F3-4DC5-A5BC-A3F85F4AA240}"/>
    <hyperlink ref="AA237" r:id="rId456" xr:uid="{B98E612C-E5B9-4872-B300-A7C8039F0B78}"/>
    <hyperlink ref="AA361" r:id="rId457" xr:uid="{BAF8B559-767F-4ED3-8403-11C5E099D0BD}"/>
    <hyperlink ref="AA364" r:id="rId458" xr:uid="{1D5D7AEC-AAFE-483B-A48B-FAA5AEFC231C}"/>
    <hyperlink ref="AA10" r:id="rId459" xr:uid="{81195177-948F-4D61-8F88-695FDE9DC14A}"/>
    <hyperlink ref="AC307" r:id="rId460" xr:uid="{63A105FD-4C6F-4DA8-8178-801139D8C714}"/>
    <hyperlink ref="BR210" r:id="rId461" xr:uid="{D3183E0E-3784-4202-ACEE-7AB375A3E5DE}"/>
    <hyperlink ref="AB95" r:id="rId462" xr:uid="{33488C18-61EB-4BFA-BA0A-7CEAAA4959A2}"/>
    <hyperlink ref="AA246" r:id="rId463" xr:uid="{00F5BB14-3317-46D8-92F7-D81F1E96110A}"/>
    <hyperlink ref="AB246" r:id="rId464" xr:uid="{2FD17D5F-0C53-465F-8F27-2FFAFDA4E00B}"/>
    <hyperlink ref="AB227" r:id="rId465" xr:uid="{37AF7E45-0EEF-47D7-BEF2-2280AD4DC4E1}"/>
    <hyperlink ref="AB20" r:id="rId466" xr:uid="{D82EA0CE-66D5-4490-AB97-ECB18A7491D5}"/>
    <hyperlink ref="AB16" r:id="rId467" xr:uid="{A1983161-5B96-4826-93B4-7F5104DD2219}"/>
    <hyperlink ref="AB90" r:id="rId468" xr:uid="{C8379A5E-273A-4B3C-B911-66CACBA1B7CE}"/>
    <hyperlink ref="AB138" r:id="rId469" xr:uid="{EDDB3A67-87A7-41E5-838A-85B5AF67CE67}"/>
    <hyperlink ref="AA282" r:id="rId470" xr:uid="{23A52888-CA4A-464A-BBD0-890854103D34}"/>
    <hyperlink ref="AB282" r:id="rId471" xr:uid="{003A6234-C232-475F-A93F-2ADCDB09C1FF}"/>
    <hyperlink ref="AA281" r:id="rId472" xr:uid="{CF0D754C-DAB0-42F2-9CCA-805C810EB7B1}"/>
    <hyperlink ref="AB281" r:id="rId473" xr:uid="{B3E6D729-F9FC-4310-A3AC-41B9849D0015}"/>
    <hyperlink ref="AJ367" r:id="rId474" xr:uid="{63724C02-A756-4519-BDFE-8206B41E3863}"/>
    <hyperlink ref="AJ95" r:id="rId475" xr:uid="{0AC6E628-5FB7-4709-8631-3CB69D0EA87C}"/>
    <hyperlink ref="AX173" r:id="rId476" xr:uid="{EE1A66B2-2DC7-446A-AE01-0D1CBEB4E170}"/>
    <hyperlink ref="AQ173" r:id="rId477" xr:uid="{5F1E687B-B1CE-4C59-B854-65E367FFF519}"/>
    <hyperlink ref="AB51" r:id="rId478" xr:uid="{4493C8D7-1C88-489A-AEE9-7B6B81E2DF9D}"/>
    <hyperlink ref="AB233" r:id="rId479" xr:uid="{DCF28811-3615-4C00-80B7-85713044E72F}"/>
    <hyperlink ref="AB267" r:id="rId480" xr:uid="{1BFBEB5C-20BA-4049-8207-6C2CB63D538F}"/>
    <hyperlink ref="AA267" r:id="rId481" xr:uid="{153EFFE6-EA05-4830-9454-B30F5AC0B3B0}"/>
    <hyperlink ref="AB279" r:id="rId482" xr:uid="{95394C2A-D348-4267-90E3-2DBF08870397}"/>
    <hyperlink ref="AB106" r:id="rId483" xr:uid="{689526EE-9A3D-4291-B69B-F48B6BB42A40}"/>
    <hyperlink ref="AA15" r:id="rId484" xr:uid="{55BB1C8E-4454-4F4A-93F7-CE470A24C4DB}"/>
    <hyperlink ref="AQ15" r:id="rId485" xr:uid="{4B55ABD1-C935-469B-B1A5-A40987325BBE}"/>
    <hyperlink ref="AB15" r:id="rId486" xr:uid="{911E1495-4A66-4A11-A0DB-82183ABE68F2}"/>
    <hyperlink ref="AB5" r:id="rId487" xr:uid="{491DAAE9-C383-411F-AFC6-856084764EFD}"/>
    <hyperlink ref="AB7" r:id="rId488" xr:uid="{C216647A-F4B6-4E62-B147-E82718734C09}"/>
    <hyperlink ref="AB10" r:id="rId489" xr:uid="{B3D4D669-DE9A-4321-9CC9-6DD8637CCB7A}"/>
    <hyperlink ref="AA201" r:id="rId490" xr:uid="{982059FC-A8B9-4923-A6D9-814845DF7A47}"/>
    <hyperlink ref="AB201" r:id="rId491" xr:uid="{E9513BBF-E237-43F8-8403-A255B8B4ABC1}"/>
    <hyperlink ref="AB11" r:id="rId492" xr:uid="{674B9FB2-0FE7-4DB6-AD95-EC6072EB6730}"/>
    <hyperlink ref="AB12" r:id="rId493" xr:uid="{EA161F6B-D270-4F9D-B949-984E8FE1CD0E}"/>
    <hyperlink ref="AB17" r:id="rId494" xr:uid="{3B21A20A-8EF9-4D3A-BB7E-D28845A3A815}"/>
    <hyperlink ref="AJ398" r:id="rId495" xr:uid="{B7E8BAB8-11C7-4E67-8948-D3BDA7C01299}"/>
    <hyperlink ref="AB398" r:id="rId496" xr:uid="{45A11964-173B-4436-B90F-D5350FC999FE}"/>
    <hyperlink ref="AJ385" r:id="rId497" xr:uid="{7F4DD0FD-A2BE-42A2-927A-D695862CC70C}"/>
    <hyperlink ref="AQ385" r:id="rId498" xr:uid="{0CD93F38-6C31-4E93-B1B7-68F733FA462E}"/>
    <hyperlink ref="AX385" r:id="rId499" xr:uid="{AB4933FF-681F-4890-B06A-5A5EC44ECA84}"/>
    <hyperlink ref="AA382" r:id="rId500" xr:uid="{61DE7BAB-47D8-4782-840D-054F743E1BB6}"/>
    <hyperlink ref="AB382" r:id="rId501" xr:uid="{EAC820BF-DDD6-4F63-B6C5-6CB0B39D92FA}"/>
    <hyperlink ref="AB388" r:id="rId502" xr:uid="{088992BD-6C5B-4E75-A1A2-91CE904EC395}"/>
    <hyperlink ref="AB375" r:id="rId503" xr:uid="{9E79B552-000D-4347-9E0A-7712956EF713}"/>
    <hyperlink ref="AB374" r:id="rId504" xr:uid="{B39DE7D8-C1AC-4645-A7D0-3CC8C1280A95}"/>
    <hyperlink ref="AA186" r:id="rId505" xr:uid="{DC15C6D7-8B8D-4FBB-9DAB-937FE69D0FB2}"/>
    <hyperlink ref="AB186" r:id="rId506" xr:uid="{DD67D51F-12A3-4037-8666-03B2A30A4CAF}"/>
    <hyperlink ref="AA218" r:id="rId507" xr:uid="{9E11B736-8DE3-4EDD-9D01-4ADA687ED080}"/>
    <hyperlink ref="AB218" r:id="rId508" xr:uid="{28C37B69-6FF2-4EB2-9F7D-50924B351250}"/>
    <hyperlink ref="AB371" r:id="rId509" xr:uid="{7E540FBA-6882-4EF4-8D7F-B60F742873D7}"/>
    <hyperlink ref="AB367" r:id="rId510" xr:uid="{FB21D5CA-35C1-4BD5-82FF-541405C5151C}"/>
    <hyperlink ref="AB366" r:id="rId511" xr:uid="{F5A04033-50F9-4291-945E-034FFBCBC5CA}"/>
    <hyperlink ref="AB362" r:id="rId512" xr:uid="{006E61E7-D6D8-416F-87DA-390C076D5D61}"/>
    <hyperlink ref="AA323" r:id="rId513" xr:uid="{7BC26F06-4C27-4BDF-BBC5-3E4D78806A03}"/>
    <hyperlink ref="AB323" r:id="rId514" xr:uid="{17A1AAA5-F95C-4AB3-B21C-96F454109072}"/>
    <hyperlink ref="AA359" r:id="rId515" xr:uid="{A665AFB0-A6B0-4E72-91B6-80CBA4403D1C}"/>
    <hyperlink ref="AB131" r:id="rId516" xr:uid="{764DA541-F62F-48D4-A2CC-3643FAB88D48}"/>
    <hyperlink ref="AA211" r:id="rId517" xr:uid="{3D66E852-849E-4E3F-934C-85A110201E05}"/>
    <hyperlink ref="AB211" r:id="rId518" xr:uid="{66733080-A18A-4FE6-8CE9-FCF2CBC46BA1}"/>
    <hyperlink ref="AA355" r:id="rId519" xr:uid="{2415F3E7-1201-4209-9426-C076884D1490}"/>
    <hyperlink ref="AB349" r:id="rId520" xr:uid="{43602349-7742-45FA-A9DC-FF9B5AA3C0C0}"/>
    <hyperlink ref="AA347" r:id="rId521" xr:uid="{1FFD6255-6D95-47A9-89AA-10A5FCB2BA1C}"/>
    <hyperlink ref="AB346" r:id="rId522" xr:uid="{A6D3F7F3-9243-4081-8AF7-EF2DCA1ED988}"/>
    <hyperlink ref="AB345" r:id="rId523" xr:uid="{3DF9A897-80A8-4AF4-96C8-F4BD4F355B8C}"/>
    <hyperlink ref="AB344" r:id="rId524" xr:uid="{299E5968-3027-45FF-A2CF-FBC13915EB08}"/>
    <hyperlink ref="AB341" r:id="rId525" xr:uid="{BB2C17B8-044A-4BCD-AA85-B9E0220BA95E}"/>
    <hyperlink ref="AB342" r:id="rId526" xr:uid="{11774ACD-5AA0-415A-B0C2-A35926C41A89}"/>
    <hyperlink ref="AB134" r:id="rId527" xr:uid="{1DE1A8FA-73BC-4341-94B8-195C591BF633}"/>
    <hyperlink ref="AB66" r:id="rId528" xr:uid="{ACDA19B1-78B2-4E99-A979-0707D6E3DF6C}"/>
    <hyperlink ref="AB340" r:id="rId529" xr:uid="{EA58202E-69F2-4026-B604-A2E17C4BCD23}"/>
    <hyperlink ref="AA339" r:id="rId530" xr:uid="{172F90D8-E999-4120-9CA1-07F59ABB729C}"/>
    <hyperlink ref="AB339" r:id="rId531" xr:uid="{5D44C771-9BF2-4C2B-A797-61C6DA3F414E}"/>
    <hyperlink ref="AJ339" r:id="rId532" xr:uid="{75999317-2994-4DFA-9769-2D07EA375F49}"/>
    <hyperlink ref="AB338" r:id="rId533" xr:uid="{2D368188-273A-42EA-821A-7ADC52C2EC71}"/>
    <hyperlink ref="AA335" r:id="rId534" xr:uid="{A97D291A-F484-4974-BD52-61EE6EF28D36}"/>
    <hyperlink ref="AB335" r:id="rId535" xr:uid="{E5425403-9B3F-4488-B3EE-1B40F6A9362D}"/>
    <hyperlink ref="AB333" r:id="rId536" xr:uid="{3F01C760-9AFD-4BD9-85EC-953CE338AB15}"/>
    <hyperlink ref="AA331" r:id="rId537" xr:uid="{00CDAC3F-AFED-43D0-AA16-D6F862607E4A}"/>
    <hyperlink ref="AB331" r:id="rId538" xr:uid="{A6ECDC32-58ED-4F3F-8086-8272685D6E9E}"/>
    <hyperlink ref="AB329" r:id="rId539" xr:uid="{7095907D-953A-48BD-89B6-31EE0812A5E6}"/>
    <hyperlink ref="AA328" r:id="rId540" xr:uid="{9DC797F5-47D2-4F54-921B-E17F88F36E41}"/>
    <hyperlink ref="AB328" r:id="rId541" xr:uid="{AD69D6F0-03FF-4824-99BA-3BAAE98C5A41}"/>
    <hyperlink ref="AA27" r:id="rId542" xr:uid="{50C184B3-60D3-433D-9F14-F432799DB649}"/>
    <hyperlink ref="AA319" r:id="rId543" xr:uid="{746781B4-C0B0-4EC1-8864-4EA9ACBFA755}"/>
    <hyperlink ref="AB319" r:id="rId544" xr:uid="{AE91FF2A-5902-4C60-BDCB-2FBD3C30EC2E}"/>
    <hyperlink ref="AB318" r:id="rId545" xr:uid="{27206574-DB78-42F7-A780-1404F2ECD10F}"/>
    <hyperlink ref="AB317" r:id="rId546" xr:uid="{053BE364-5A17-4D02-B32D-D5BBB37E5BD8}"/>
    <hyperlink ref="AB316" r:id="rId547" xr:uid="{079CA09C-9F12-4BDC-8AD9-BB08379C53FD}"/>
    <hyperlink ref="AB315" r:id="rId548" xr:uid="{AFB028FE-AA09-4DE3-900C-A6818955BBD0}"/>
    <hyperlink ref="AA311" r:id="rId549" xr:uid="{CEEC639A-F6A4-49EC-8F45-A5BBDC830063}"/>
    <hyperlink ref="AB311" r:id="rId550" xr:uid="{144E97F5-32AC-4A18-8BEF-F10EF28E604F}"/>
    <hyperlink ref="AA35" r:id="rId551" xr:uid="{811158F5-3323-47BD-85BA-00002695AC2D}"/>
    <hyperlink ref="AB38" r:id="rId552" xr:uid="{B3E9B015-07F3-4EA7-BE1A-C283D6636E34}"/>
    <hyperlink ref="AB41" r:id="rId553" xr:uid="{50E98E95-5CF2-4E1D-8D87-489D5555B5FA}"/>
    <hyperlink ref="AA41" r:id="rId554" xr:uid="{B573BEDF-22B9-4E74-8E31-160132AA6745}"/>
    <hyperlink ref="AA310" r:id="rId555" xr:uid="{0BEFF27C-0157-47BD-8DB5-210F3E9F0E30}"/>
    <hyperlink ref="AA309" r:id="rId556" xr:uid="{D710D256-9EFB-44FA-A91E-F1BB415E2537}"/>
    <hyperlink ref="AA308" r:id="rId557" xr:uid="{5D98C811-E86F-4652-8C52-1E89FA0A5EF0}"/>
    <hyperlink ref="AB326" r:id="rId558" xr:uid="{DBF26B02-1563-4128-828C-9C2C7A7E1446}"/>
    <hyperlink ref="AB154" r:id="rId559" xr:uid="{92EE59A8-3003-41D0-A091-F9C8762B5B5C}"/>
    <hyperlink ref="AA157" r:id="rId560" xr:uid="{A90E91AA-9DA2-4681-B773-F3502B8E7047}"/>
    <hyperlink ref="AX154" r:id="rId561" xr:uid="{57A7C018-BBB1-4B88-86EF-5A16B8C0AFB3}"/>
    <hyperlink ref="AB157" r:id="rId562" xr:uid="{50F51EAA-1CDE-4F83-A5EB-1EBBDFB304F4}"/>
    <hyperlink ref="AA298" r:id="rId563" xr:uid="{848D5580-15B7-4BD1-85D8-89162C432478}"/>
    <hyperlink ref="AB296" r:id="rId564" xr:uid="{7F4B218E-02B7-4F9A-8217-1BC3DA9815AF}"/>
    <hyperlink ref="AA45" r:id="rId565" xr:uid="{288437FE-CABE-4FA6-B5AF-1B0089A30216}"/>
    <hyperlink ref="AA294" r:id="rId566" xr:uid="{2051EF04-4395-4606-85A6-707DF3A8AB99}"/>
    <hyperlink ref="AB294" r:id="rId567" location="lgd-guides__title#lgd-guides__title" xr:uid="{656933D2-37B5-4CD1-8B02-98725B695933}"/>
    <hyperlink ref="AB293" r:id="rId568" xr:uid="{4FED9C3C-BFCC-4FE2-922D-6BD4E9575545}"/>
    <hyperlink ref="AJ291" r:id="rId569" xr:uid="{4A2A85F8-90A0-40A4-87B9-E93FA1403E81}"/>
    <hyperlink ref="AB290" r:id="rId570" display="https://www.google.co.uk/url?sa=t&amp;rct=j&amp;q=&amp;esrc=s&amp;source=web&amp;cd=&amp;ved=2ahUKEwik_f2f0Y6NAxVHWEEAHdQZFucQFnoECA8QAQ&amp;url=https%3A%2F%2Fwww.southderbyshire.gov.uk%2Fassets%2Fattach%2F10807%2FLocal-Development-Scheme-2022-to-2025.pdf&amp;usg=AOvVaw0yVFfo_oIjAoVE989nxxvI&amp;opi=89978449" xr:uid="{E6B42CFA-FFB6-4245-AE96-3ED4D4663585}"/>
    <hyperlink ref="AB283" r:id="rId571" xr:uid="{2A0ECC3E-A9A9-4242-9639-6460D2F0EAA8}"/>
    <hyperlink ref="AA283" r:id="rId572" xr:uid="{7EDB8625-A020-4E04-8564-416639064C5C}"/>
    <hyperlink ref="AB269" r:id="rId573" xr:uid="{3B24034A-52F4-4D21-9F37-07713F51F83E}"/>
    <hyperlink ref="AA268" r:id="rId574" xr:uid="{A87EA9AA-C80B-4C76-8E1B-F1CF9C578E42}"/>
    <hyperlink ref="AB263" r:id="rId575" xr:uid="{03F978C6-53C9-4D44-9390-617B922747E4}"/>
    <hyperlink ref="AA260" r:id="rId576" xr:uid="{892A39F5-8BDF-4675-91FC-00F13F771794}"/>
    <hyperlink ref="AB258" r:id="rId577" xr:uid="{35AEF959-E883-4D8A-8459-5645EE54F1EE}"/>
    <hyperlink ref="AA258" r:id="rId578" xr:uid="{392E0AD8-4DBD-4CD1-8025-DF718C6EF6E3}"/>
    <hyperlink ref="AB257" r:id="rId579" xr:uid="{B9481B65-1A5F-486C-8B18-19EAC9784EDE}"/>
    <hyperlink ref="AA257" r:id="rId580" xr:uid="{B39A82C1-4758-4015-B541-C75DE0D7AE82}"/>
    <hyperlink ref="AB256" r:id="rId581" xr:uid="{58BF9B45-7675-47D9-A9B3-F568CDF81B53}"/>
    <hyperlink ref="AA254" r:id="rId582" xr:uid="{E29FC899-2A27-4CE1-9A01-8C4597B4AA1D}"/>
    <hyperlink ref="AB254" r:id="rId583" xr:uid="{60766AD0-49A3-493B-B362-94DA1FD45F28}"/>
    <hyperlink ref="AB253" r:id="rId584" xr:uid="{EAC9EBE6-156C-4103-B463-A73485D4E674}"/>
    <hyperlink ref="AB248" r:id="rId585" xr:uid="{ACD2E179-169F-4063-AC51-9A2818ED13BA}"/>
    <hyperlink ref="AB245" r:id="rId586" xr:uid="{34740380-647D-4F12-8A1C-55ED08C8C712}"/>
    <hyperlink ref="AB244" r:id="rId587" xr:uid="{03D456F5-D607-4DF1-89AE-A03E05FC842D}"/>
    <hyperlink ref="AA244" r:id="rId588" xr:uid="{926FB60E-EFEE-47A9-ABC2-E1D7E963CBC0}"/>
    <hyperlink ref="AB243" r:id="rId589" xr:uid="{F57F6A00-475C-499F-8852-1351D3EDF8E6}"/>
    <hyperlink ref="AA235" r:id="rId590" xr:uid="{8886C68A-16E2-49A9-99D7-0F3D91C67CF7}"/>
    <hyperlink ref="AA233" r:id="rId591" xr:uid="{A313E074-3DB3-4F89-A543-CC6C7F74E544}"/>
    <hyperlink ref="AB234" r:id="rId592" xr:uid="{525B28ED-058A-4A97-9C25-6F65E8860ECE}"/>
    <hyperlink ref="AB235" r:id="rId593" xr:uid="{83BB5012-F1F9-4119-9074-462AADD4B770}"/>
    <hyperlink ref="AB232" r:id="rId594" xr:uid="{78359930-0425-4901-8C0F-46351B5D1283}"/>
    <hyperlink ref="AB231" r:id="rId595" xr:uid="{F5F3F008-800B-440C-BE4B-65CE0A09E3A8}"/>
    <hyperlink ref="AB298" r:id="rId596" xr:uid="{E95EBD8A-293D-423D-8877-55FEAFC58717}"/>
    <hyperlink ref="AB45" r:id="rId597" xr:uid="{8EB1924E-FA14-4F20-B796-F92007349D84}"/>
    <hyperlink ref="AB230" r:id="rId598" xr:uid="{CBB2CF75-161C-4F48-A4D6-95DBD5BC38A8}"/>
    <hyperlink ref="AA227" r:id="rId599" xr:uid="{66F81509-D4A5-495D-8045-69581286BC6B}"/>
    <hyperlink ref="AJ228" r:id="rId600" xr:uid="{5CE4C622-9264-41E6-BDAD-0A7465B76A66}"/>
    <hyperlink ref="AB228" r:id="rId601" xr:uid="{08C39435-1488-4806-8F83-5F221DF0B918}"/>
    <hyperlink ref="AB226" r:id="rId602" xr:uid="{A5397333-3451-4B75-A8FA-B427817B9A72}"/>
    <hyperlink ref="AX226" r:id="rId603" xr:uid="{5ADAB494-90AC-40FF-A6E5-6DB4C47EB468}"/>
    <hyperlink ref="AB225" r:id="rId604" xr:uid="{0F5FC0D9-4A69-4866-9CE0-4367EA8BBCBF}"/>
    <hyperlink ref="AB224" r:id="rId605" xr:uid="{393D36CB-29FA-4885-9A13-E6ABF0149906}"/>
    <hyperlink ref="AB222" r:id="rId606" xr:uid="{93897A18-2E27-4BF0-90FD-4785F8C85737}"/>
    <hyperlink ref="AB223" r:id="rId607" xr:uid="{1615D035-053C-45A8-9F8F-1BB900F509BA}"/>
    <hyperlink ref="AB221" r:id="rId608" xr:uid="{E58CEC1D-5B4D-469B-93BC-95E898F69C53}"/>
    <hyperlink ref="AA220" r:id="rId609" xr:uid="{058F863D-5C75-4E43-ACF9-1DCDC946AE76}"/>
    <hyperlink ref="AB220" r:id="rId610" xr:uid="{79A387F7-99F9-48D5-AD86-4F57C60884D2}"/>
    <hyperlink ref="AB217" r:id="rId611" xr:uid="{6C338F40-7A8C-443D-A57A-41ABC0E0D1BE}"/>
    <hyperlink ref="AB216" r:id="rId612" xr:uid="{7A7DD81D-4994-4B2A-89CB-61593D47D378}"/>
    <hyperlink ref="AA213" r:id="rId613" xr:uid="{665530C3-73AE-41C1-ABCD-A12A621A9388}"/>
    <hyperlink ref="AB213" r:id="rId614" xr:uid="{CF31A33F-CAE1-437D-B72D-8603E1F46F67}"/>
    <hyperlink ref="AB212" r:id="rId615" xr:uid="{6E3E7A1A-D612-4D18-8BF1-3452D7E1E82E}"/>
    <hyperlink ref="AB208" r:id="rId616" xr:uid="{E733BFDB-D0CC-456E-8934-CE1923341C1F}"/>
    <hyperlink ref="AJ206" r:id="rId617" xr:uid="{56A846A1-01FB-4934-AD94-010C3F6AEF77}"/>
    <hyperlink ref="AA205" r:id="rId618" xr:uid="{5286FAD8-FB48-4CD5-9B5A-EE0CA32B932F}"/>
    <hyperlink ref="AB205" r:id="rId619" xr:uid="{F205BB8C-C499-4532-B482-28CFBCC4EB60}"/>
    <hyperlink ref="AA204" r:id="rId620" xr:uid="{3991CB5A-E490-45D4-B188-42C68FA1125A}"/>
    <hyperlink ref="AB204" r:id="rId621" xr:uid="{9C2F1851-0862-4718-8806-E28A78467FB6}"/>
    <hyperlink ref="AB200" r:id="rId622" xr:uid="{3FE17D31-1EA3-4510-88C6-FC47FFFCFD85}"/>
    <hyperlink ref="AB197" r:id="rId623" xr:uid="{291E3606-8FCC-4F2B-8F60-C5E5D17979FC}"/>
    <hyperlink ref="AJ197" r:id="rId624" xr:uid="{DC59EEF9-7D05-45D1-9CCB-D0A976450B36}"/>
    <hyperlink ref="AA196" r:id="rId625" xr:uid="{BEFC59B8-3FC3-4086-927E-A28CFC555F62}"/>
    <hyperlink ref="AB196" r:id="rId626" xr:uid="{64E04E83-0D65-4734-A553-A8B680D0D4CC}"/>
    <hyperlink ref="AB194" r:id="rId627" xr:uid="{80A0BD2F-C9A3-45B5-8794-1F5568F73801}"/>
    <hyperlink ref="AB191" r:id="rId628" xr:uid="{B5439C87-5091-4E0A-A3C4-9147630CC5A0}"/>
    <hyperlink ref="AB190" r:id="rId629" display="https://gbr01.safelinks.protection.outlook.com/?url=https%3A%2F%2Fdrive.google.com%2Ffile%2Fd%2F1ULPlwlcFdwA2n51DvkIZYoqIrf4CQ4bG%2Fview&amp;data=05%7C02%7CLocalPlans%40communities.gov.uk%7C53827984ea72425cf06f08dd565301f8%7Cbf3468109c7d43dea87224a2ef3995a8%7C0%7C0%7C638761636723190011%7CUnknown%7CTWFpbGZsb3d8eyJFbXB0eU1hcGkiOnRydWUsIlYiOiIwLjAuMDAwMCIsIlAiOiJXaW4zMiIsIkFOIjoiTWFpbCIsIldUIjoyfQ%3D%3D%7C0%7C%7C%7C&amp;sdata=5LHWsQIJN3JVdxAN4ahia%2BNfvENQakN8OyIavPJgRuA%3D&amp;reserved=0" xr:uid="{00750CA8-760A-45FD-B1FF-209955D23A0F}"/>
    <hyperlink ref="AB185" r:id="rId630" xr:uid="{ECE92B78-76F3-4028-8AFA-482D0B52BA31}"/>
    <hyperlink ref="AB183" r:id="rId631" xr:uid="{8E0BA719-500C-4C5D-86F2-F525B584E64A}"/>
    <hyperlink ref="AB182" r:id="rId632" xr:uid="{A7F12FDC-ABDD-4862-A5C8-5D5B22911995}"/>
    <hyperlink ref="AA181" r:id="rId633" xr:uid="{5CDF3433-583D-485E-B924-822FBD695AB5}"/>
    <hyperlink ref="AB181" r:id="rId634" xr:uid="{4156FC03-94A8-4C7D-8235-A8B2AEC16F32}"/>
    <hyperlink ref="BP179" r:id="rId635" location="cre8vjxzt_x000a_Submission exp. Nov 2027" xr:uid="{FBE71959-CECD-4A00-BB1B-1987DB7307A4}"/>
    <hyperlink ref="AB179" r:id="rId636" xr:uid="{D8C55CAF-2666-468B-B682-8DB04F8437EF}"/>
    <hyperlink ref="AB177" r:id="rId637" xr:uid="{4D53774D-A801-4BBB-969E-459B291F47AC}"/>
    <hyperlink ref="AB176" r:id="rId638" xr:uid="{880994DB-0E35-4250-A2C2-E8AA0955190F}"/>
    <hyperlink ref="AA175" r:id="rId639" xr:uid="{250F22F1-2DDC-4E7B-9B17-7109BC918E20}"/>
    <hyperlink ref="AB175" r:id="rId640" xr:uid="{319BBBB0-FCC6-44A9-8A9C-AECBA42A88DA}"/>
    <hyperlink ref="AB174" r:id="rId641" xr:uid="{031ADDF4-C7B4-4243-B878-4A5D1DBDD943}"/>
    <hyperlink ref="AB173" r:id="rId642" xr:uid="{9AA1FCF7-F8A1-48B0-829B-64AC4C00257A}"/>
    <hyperlink ref="AB172" r:id="rId643" xr:uid="{42340DA0-924E-4C17-A5C2-F10FB5E3DBC6}"/>
    <hyperlink ref="AA170" r:id="rId644" xr:uid="{F63F9DEA-5791-4147-9CC4-7A2F2B1054C3}"/>
    <hyperlink ref="AB166" r:id="rId645" xr:uid="{779325F2-60D2-47E1-B88F-ABB469C1672B}"/>
    <hyperlink ref="AA165" r:id="rId646" xr:uid="{A924222C-1406-4150-8443-E8F0AA692853}"/>
    <hyperlink ref="AB165" r:id="rId647" xr:uid="{584A6CEE-020E-44A1-85E3-EFD09A589692}"/>
    <hyperlink ref="AB164" r:id="rId648" xr:uid="{71D74BC2-2BBA-46BD-9EDD-69582BA2DAA2}"/>
    <hyperlink ref="AB162" r:id="rId649" xr:uid="{6DD804DE-FB9B-4B95-9C3A-1FB41A81CACD}"/>
    <hyperlink ref="AB160" r:id="rId650" xr:uid="{8B0977E3-795C-4796-9DD4-33715193A9D0}"/>
    <hyperlink ref="AB159" r:id="rId651" xr:uid="{C6E67FDF-D52E-4FFB-A11A-32E2E5D10830}"/>
    <hyperlink ref="AB158" r:id="rId652" xr:uid="{975B830C-ECD2-403C-AB63-D43A1AEB18E7}"/>
    <hyperlink ref="AB145" r:id="rId653" xr:uid="{43381707-D647-429B-A375-EFED86E81B0B}"/>
    <hyperlink ref="AB153" r:id="rId654" xr:uid="{5969396C-38BD-4110-9BD8-B9F946EAF774}"/>
    <hyperlink ref="AX15" r:id="rId655" xr:uid="{AE23E68E-5BD8-46C3-A246-78640ECB1E0C}"/>
    <hyperlink ref="AB53" r:id="rId656" xr:uid="{B06A3C74-AF9E-4BD4-AC17-FF5A67728EB2}"/>
    <hyperlink ref="AB62" r:id="rId657" xr:uid="{A0758306-E096-4A06-A528-B11E713CEF70}"/>
    <hyperlink ref="AB71" r:id="rId658" xr:uid="{50C56ABE-ED63-449B-9582-AF514A811515}"/>
    <hyperlink ref="AJ71" r:id="rId659" xr:uid="{680EF3A7-3ED6-4568-9EB3-4E64E65F4173}"/>
    <hyperlink ref="AB124" r:id="rId660" xr:uid="{67CFD0B7-6BC8-453F-B9D4-1A7CA253C80F}"/>
    <hyperlink ref="AB140" r:id="rId661" xr:uid="{37954738-9D0A-482D-BB9C-0753EC1B3D49}"/>
    <hyperlink ref="AJ241" r:id="rId662" xr:uid="{09730075-4DA8-417E-AE26-9D25CD6A6995}"/>
    <hyperlink ref="AQ245" r:id="rId663" location="consultation---issues-and-options-4-0" xr:uid="{C2902076-4E4F-458F-9393-12C58E5F21F1}"/>
    <hyperlink ref="AQ265" r:id="rId664" xr:uid="{C2977C34-436F-4622-8968-3795F39BCAB6}"/>
    <hyperlink ref="AX296" r:id="rId665" xr:uid="{093AE4F1-45AE-4552-A468-2027034E62AC}"/>
    <hyperlink ref="AX377" r:id="rId666" xr:uid="{3B299C6C-C1D3-4852-81AB-39CF68ECA657}"/>
    <hyperlink ref="AB150" r:id="rId667" xr:uid="{D5E78C60-E838-458C-A7E4-220A9062B2C6}"/>
    <hyperlink ref="AB136" r:id="rId668" xr:uid="{10D93DFB-0CB9-42C7-A4C2-C495127CF89C}"/>
    <hyperlink ref="AB135" r:id="rId669" xr:uid="{FC9CC5B3-DDB0-4271-B892-4BEEF174DFA9}"/>
    <hyperlink ref="AB81" r:id="rId670" xr:uid="{FFF8C867-3DE9-4E5C-8653-A8D54F48530B}"/>
    <hyperlink ref="AB82" r:id="rId671" xr:uid="{8F005768-0D16-49E0-872E-424D9B67517B}"/>
    <hyperlink ref="AA144" r:id="rId672" xr:uid="{03F64D1B-0316-4319-9969-EE10BD3AF9A3}"/>
    <hyperlink ref="AB144" r:id="rId673" xr:uid="{FAE4E58F-BA69-430E-9C66-31DDDBAC49F4}"/>
    <hyperlink ref="AB113" r:id="rId674" xr:uid="{41991E72-BCA5-459E-8B27-7262AF13B213}"/>
    <hyperlink ref="AB24" r:id="rId675" xr:uid="{9569E539-D342-4504-A041-D8071BAB0821}"/>
    <hyperlink ref="AJ389" r:id="rId676" display="https://www.wirral.gov.uk/sites/default/files/all/planning%20and%20building/Local%20plans%20and%20planning%20policy/Local%20plans/Core%20strategy%20local%20plan/Consultation%20on%20Spatial%20Options/Wirral%20Core%20Strategy%20Spatial%20Options%20Consultation%20Letter.pdf" xr:uid="{9AE68F55-DA23-441D-AA76-A1DD45E4F090}"/>
    <hyperlink ref="AB291" r:id="rId677" xr:uid="{4AE26660-F594-4DDC-ACFA-EC7C2FC269FC}"/>
    <hyperlink ref="AJ204" r:id="rId678" xr:uid="{427FA06D-0DEE-400F-8A39-E92B0CCD2069}"/>
    <hyperlink ref="AB111" r:id="rId679" xr:uid="{81F65136-B8FE-4986-9A26-24219F4F23CC}"/>
    <hyperlink ref="AA111" r:id="rId680" xr:uid="{DE24E2C2-923E-4ABB-8550-E84E41EA9E95}"/>
    <hyperlink ref="AA250" r:id="rId681" xr:uid="{DDAA496B-85AA-4227-99B0-78096F2A04EE}"/>
    <hyperlink ref="AB390" r:id="rId682" xr:uid="{C13F20BF-D881-4FA4-A1FF-A0F5EC9CA266}"/>
    <hyperlink ref="AB399" r:id="rId683" xr:uid="{362DBAD2-F0CB-44CC-8232-3D2197F58DAE}"/>
    <hyperlink ref="AA141" r:id="rId684" xr:uid="{08F27DDB-BF18-4719-A891-1402914A0F77}"/>
    <hyperlink ref="AB141" r:id="rId685" xr:uid="{8274B3DB-9641-4E6A-A387-2C774884631B}"/>
    <hyperlink ref="AA127" r:id="rId686" xr:uid="{86485C59-9E69-4492-A887-B24E3F2769C5}"/>
    <hyperlink ref="AB130" r:id="rId687" xr:uid="{4ECF94EF-3C3A-4101-B406-3B8C158EFA1C}"/>
    <hyperlink ref="AB395" r:id="rId688" xr:uid="{9EE4D501-05D6-4CC6-A79C-CA949FDD085A}"/>
    <hyperlink ref="AB22" r:id="rId689" xr:uid="{0400A831-B9CF-4CFC-AF24-389776FF9B49}"/>
    <hyperlink ref="AB33" r:id="rId690" xr:uid="{150058A7-26CA-4EBE-9022-209BD238B509}"/>
    <hyperlink ref="AB125" r:id="rId691" xr:uid="{6DCFAC1E-9CF7-4CEB-B1EB-33ABFBF99A3D}"/>
    <hyperlink ref="AB39" r:id="rId692" xr:uid="{867CF46C-AAFE-4B77-89D1-63FB044BE7D6}"/>
    <hyperlink ref="AB48" r:id="rId693" xr:uid="{5BDB153F-5F56-4880-8A09-914DAE036C6C}"/>
    <hyperlink ref="AB355" r:id="rId694" xr:uid="{D9DDE5C0-657E-40E3-B936-3329D350A51B}"/>
    <hyperlink ref="AB280" r:id="rId695" xr:uid="{AE5F2154-CB95-4E06-98F7-BEF44F98B6C1}"/>
    <hyperlink ref="AB139" r:id="rId696" xr:uid="{9D10DDD6-9F10-404B-B187-7D61E4E26106}"/>
    <hyperlink ref="AQ97" r:id="rId697" xr:uid="{D5C5574D-7025-4727-B38D-789D0A73FB5E}"/>
    <hyperlink ref="AA114" r:id="rId698" xr:uid="{6BE985E5-4E08-41A8-B261-FD78AE4900B2}"/>
    <hyperlink ref="AB114" r:id="rId699" xr:uid="{74AEF5C1-5668-43F7-B66D-88C80A2CD148}"/>
    <hyperlink ref="AB127" r:id="rId700" xr:uid="{3115001C-CBCC-48F3-82DE-A258E05FA5B2}"/>
    <hyperlink ref="AA192" r:id="rId701" xr:uid="{4A9ABE5F-9A69-485D-8D44-9F25A808F8BC}"/>
    <hyperlink ref="AB192" r:id="rId702" xr:uid="{574EC66E-6C0D-42D4-A9F6-C66AA8BCE4A9}"/>
    <hyperlink ref="AB394" r:id="rId703" xr:uid="{DE088FE3-E511-4798-B926-6BABE4B46114}"/>
    <hyperlink ref="AB396" r:id="rId704" xr:uid="{05D20BDA-FBA8-42CF-9DAB-4DB3B5C05E28}"/>
    <hyperlink ref="AB40" r:id="rId705" xr:uid="{38079C20-296B-4BC2-A70B-1DC7039D1BD8}"/>
    <hyperlink ref="AA178" r:id="rId706" xr:uid="{E77FA87E-2DE9-49B2-A1F4-45BE440AEFBB}"/>
    <hyperlink ref="AB42" r:id="rId707" xr:uid="{1A539DC3-A952-47B9-9DF5-436E52BC1905}"/>
    <hyperlink ref="AB146" r:id="rId708" xr:uid="{C6D79892-398F-42E1-89CA-2D66974CF4B1}"/>
    <hyperlink ref="BP146" r:id="rId709" xr:uid="{B73A5DFF-B58C-44D4-AAE1-CFC24C068DB6}"/>
    <hyperlink ref="AB169" r:id="rId710" xr:uid="{ECE47947-D0AB-4B0D-803B-E8FE38304036}"/>
    <hyperlink ref="AB115" r:id="rId711" xr:uid="{1759A259-6181-4C3F-9FF6-00C9952F672E}"/>
    <hyperlink ref="AA152" r:id="rId712" xr:uid="{54A1E994-3465-4808-A18E-324424FB12B9}"/>
    <hyperlink ref="AA210" r:id="rId713" xr:uid="{5D7F2CF6-E488-4123-B08C-EAF54820B543}"/>
    <hyperlink ref="AA189" r:id="rId714" xr:uid="{65CC3593-9EA9-4950-9D5B-B8129FD68049}"/>
    <hyperlink ref="AB189" r:id="rId715" xr:uid="{E40C635F-A38D-4F8F-827D-30CCD33371AE}"/>
    <hyperlink ref="AB70" r:id="rId716" xr:uid="{E599F7E9-65C9-4A02-9F9E-7C945EC2D4B1}"/>
    <hyperlink ref="AA54" r:id="rId717" xr:uid="{8F4BF5CC-41AB-4EE8-9343-F3FC8E833DB0}"/>
    <hyperlink ref="AB85" r:id="rId718" xr:uid="{59C7E6DC-B593-4F7B-B0FE-CF8CE04EC912}"/>
    <hyperlink ref="AB92" r:id="rId719" xr:uid="{2FC8DD2B-C8F1-49ED-BF34-97657B3DBBC7}"/>
    <hyperlink ref="AA92" r:id="rId720" xr:uid="{CF714D83-37FC-4F18-8031-E95F55F77659}"/>
    <hyperlink ref="AB152" r:id="rId721" xr:uid="{7F451E84-7DC1-4FE9-8E22-6851C76B8840}"/>
    <hyperlink ref="AJ8" r:id="rId722" xr:uid="{5473F5F4-0F08-48B1-A69D-6172A9BA9078}"/>
    <hyperlink ref="AB320" r:id="rId723" xr:uid="{1013C329-B785-422A-82F6-070B5DEC3481}"/>
    <hyperlink ref="AJ87" r:id="rId724" xr:uid="{FEE2C431-EF14-4B9F-87F1-6276FCD3D2D5}"/>
    <hyperlink ref="AQ322" r:id="rId725" xr:uid="{BCC31156-38B3-4DE8-A84B-021CD5BBC8B3}"/>
    <hyperlink ref="AA31" r:id="rId726" xr:uid="{32EA1625-EC48-4684-AEF3-743E89739939}"/>
    <hyperlink ref="AB31" r:id="rId727" xr:uid="{E3C54C9A-7109-4AAD-BB91-F9AF9BAF3746}"/>
    <hyperlink ref="AB36" r:id="rId728" xr:uid="{7C65C10E-296D-408A-B57D-F8A08B87BB37}"/>
    <hyperlink ref="AJ132" r:id="rId729" xr:uid="{2E62DAB0-2000-4EC0-B3FA-01616BDF1304}"/>
    <hyperlink ref="AA132" r:id="rId730" xr:uid="{88931EFC-02EF-4130-8D8B-1425E0401464}"/>
    <hyperlink ref="AB132" r:id="rId731" xr:uid="{53E4F6C0-2A92-4A69-98D5-B819EA6AA0DD}"/>
    <hyperlink ref="AX307" r:id="rId732" xr:uid="{BD77A080-67DD-43AB-A57E-F31CA6F11174}"/>
    <hyperlink ref="AB97" r:id="rId733" xr:uid="{5D9857B0-A1D6-4254-A159-1EC0677AC364}"/>
    <hyperlink ref="AB112" r:id="rId734" xr:uid="{D36C849F-6573-4AF9-BAA0-86DC62893BE5}"/>
    <hyperlink ref="AA261" r:id="rId735" xr:uid="{21C90844-B609-48F1-8550-39BA5E2D458D}"/>
    <hyperlink ref="AB261" r:id="rId736" xr:uid="{A600D44B-6D1F-4BB4-B325-7D1DA1E88368}"/>
    <hyperlink ref="AB386" r:id="rId737" xr:uid="{996D574C-4C53-4C17-A77B-9A2A9C1A621F}"/>
    <hyperlink ref="AA151" r:id="rId738" xr:uid="{031DFE5A-77A1-474A-9171-20A95878BB1B}"/>
    <hyperlink ref="AB151" r:id="rId739" xr:uid="{05FD9D73-9FD2-40F0-AFF8-4D8409ABE3AD}"/>
    <hyperlink ref="AA149" r:id="rId740" xr:uid="{3E5D4D86-6B8C-4B81-A635-6E88B58CB09F}"/>
    <hyperlink ref="AB149" r:id="rId741" xr:uid="{AA975745-784E-45F0-9D14-1C635877D42D}"/>
    <hyperlink ref="AB98" r:id="rId742" xr:uid="{C73CF159-BDC7-4E18-8647-7D99BF66BB7C}"/>
    <hyperlink ref="AA101" r:id="rId743" xr:uid="{5A159257-CCF4-4105-8740-A57708BA0084}"/>
    <hyperlink ref="AB101" r:id="rId744" xr:uid="{A8A75DAA-C1DA-4536-BD6C-1BB7BE872E58}"/>
    <hyperlink ref="AB76" r:id="rId745" xr:uid="{BD8BFA36-09E6-4C1F-A9CC-072EE8783C89}"/>
    <hyperlink ref="AA76" r:id="rId746" xr:uid="{83FBFEC2-BE85-4D13-8633-64970A23E5D2}"/>
    <hyperlink ref="AB400" r:id="rId747" xr:uid="{7E522401-E0D3-4CCF-8EEA-A14C85844B47}"/>
    <hyperlink ref="AA370" r:id="rId748" xr:uid="{EA3EB2DD-129F-4F2A-9CEB-A06DC390547F}"/>
    <hyperlink ref="AB370" r:id="rId749" xr:uid="{69AAE099-2B4F-4FE3-992D-781DCDCD3B14}"/>
    <hyperlink ref="AB86" r:id="rId750" xr:uid="{1F3D475C-F6E0-4F44-8E0C-F62FFD029A7B}"/>
    <hyperlink ref="AA119" r:id="rId751" xr:uid="{068E6084-0377-41EE-A39A-50BE150BA233}"/>
  </hyperlinks>
  <pageMargins left="0.7" right="0.7" top="0.75" bottom="0.75" header="0.3" footer="0.3"/>
  <pageSetup paperSize="9" orientation="portrait" horizontalDpi="300" verticalDpi="300" r:id="rId752"/>
  <headerFooter>
    <oddHeader>&amp;C&amp;"Calibri"&amp;10&amp;K000000 OFFICIAL&amp;1#_x000D_</oddHeader>
    <oddFooter>&amp;C_x000D_&amp;1#&amp;"Calibri"&amp;10&amp;K000000 OFFICIAL</oddFooter>
  </headerFooter>
  <tableParts count="1">
    <tablePart r:id="rId753"/>
  </tableParts>
  <extLst>
    <ext xmlns:x14="http://schemas.microsoft.com/office/spreadsheetml/2009/9/main" uri="{CCE6A557-97BC-4b89-ADB6-D9C93CAAB3DF}">
      <x14:dataValidations xmlns:xm="http://schemas.microsoft.com/office/excel/2006/main" xWindow="1171" yWindow="1078" count="6">
        <x14:dataValidation type="list" allowBlank="1" showInputMessage="1" showErrorMessage="1" xr:uid="{0FF87F11-B247-4013-B669-6C82C65CAD68}">
          <x14:formula1>
            <xm:f>LISTS!$C$37:$C$38</xm:f>
          </x14:formula1>
          <xm:sqref>Z72 Z355:Z360 Z53:Z54 Z45:Z48 Z60 Z191 Z193 Z312:Z350 Z3:Z43 Z218 Z275:Z288 Z290:Z298 Z240:Z273 Z362:Z401 Z201 V186 V218 Z186 Z300:Z308 Z233:Z238</xm:sqref>
        </x14:dataValidation>
        <x14:dataValidation type="list" allowBlank="1" showInputMessage="1" showErrorMessage="1" xr:uid="{DC7EF1B0-C037-463F-BECF-1CE0A2D8DE90}">
          <x14:formula1>
            <xm:f>LISTS!$G$4:$G$7</xm:f>
          </x14:formula1>
          <xm:sqref>Y352 Y240:Y298 Y354:Y402 U186 U218 Y300:Y350 Y3:Y238</xm:sqref>
        </x14:dataValidation>
        <x14:dataValidation type="list" allowBlank="1" showInputMessage="1" showErrorMessage="1" xr:uid="{B1027CFC-1F06-4DED-94E6-5BFAB801DCF4}">
          <x14:formula1>
            <xm:f>LISTS!$G$4:$G$5</xm:f>
          </x14:formula1>
          <xm:sqref>Y373:Z373 Z358 Y66:Z66 Y351:Z353 Y239:Z239 Y299:Z299 Z86 Z155 Z306 Z340 Z361</xm:sqref>
        </x14:dataValidation>
        <x14:dataValidation type="list" allowBlank="1" showInputMessage="1" showErrorMessage="1" xr:uid="{468389F0-ABC6-483B-827B-8A826D209B35}">
          <x14:formula1>
            <xm:f>LISTS!$C$37:$C$39</xm:f>
          </x14:formula1>
          <xm:sqref>Z295 Z309:Z311 Z44 Z269:Z270 Z274 Z354 Z388 Z61:Z71 Z352 Z55:Z59 Z49:Z53 Z192 Z289 Z202:Z217 Z187:Z190 Z194:Z200 Z156:Z185 Z219:Z232 Z73:Z154</xm:sqref>
        </x14:dataValidation>
        <x14:dataValidation type="list" allowBlank="1" showInputMessage="1" showErrorMessage="1" xr:uid="{A8861408-6FA9-4437-BA38-7F56E9DA5FD2}">
          <x14:formula1>
            <xm:f>LISTS!$C$13:$C$25</xm:f>
          </x14:formula1>
          <xm:sqref>BY3:BY4 CD132:CD133 BV52:BV232 BV3:BV50 BY6:BY50 BV268:BV402 BY52:BY232 BY234:BY266 BV234:BV266 BY268:BY401</xm:sqref>
        </x14:dataValidation>
        <x14:dataValidation type="list" allowBlank="1" showInputMessage="1" showErrorMessage="1" xr:uid="{2AC1B2B4-D0BF-4D1F-8AA8-0BE9C7D410C5}">
          <x14:formula1>
            <xm:f>LISTS!$C$4:$C$8</xm:f>
          </x14:formula1>
          <xm:sqref>T186 T218 X3:X402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D1BB-296E-4A73-8881-E85DF520C3C5}">
  <sheetPr codeName="Sheet3"/>
  <dimension ref="A1:BY36"/>
  <sheetViews>
    <sheetView workbookViewId="0"/>
  </sheetViews>
  <sheetFormatPr baseColWidth="10" defaultColWidth="8.83203125" defaultRowHeight="15" x14ac:dyDescent="0.2"/>
  <cols>
    <col min="1" max="1" width="14.5" style="732" customWidth="1"/>
    <col min="2" max="2" width="31.5" style="732" customWidth="1"/>
    <col min="3" max="3" width="33.83203125" style="732" customWidth="1"/>
    <col min="4" max="6" width="19.5" style="732" customWidth="1"/>
    <col min="7" max="9" width="19.5" style="734" customWidth="1"/>
    <col min="10" max="17" width="19.5" style="732" customWidth="1"/>
    <col min="18" max="18" width="19.5" style="1063" customWidth="1"/>
    <col min="19" max="26" width="19.5" style="732" customWidth="1"/>
    <col min="27" max="27" width="23.5" style="732" customWidth="1"/>
    <col min="28" max="28" width="19.5" style="880" customWidth="1"/>
    <col min="29" max="30" width="19.5" style="732" customWidth="1"/>
    <col min="31" max="33" width="19.5" style="880" customWidth="1"/>
    <col min="34" max="37" width="19.5" style="732" customWidth="1"/>
    <col min="38" max="40" width="19.5" style="880" customWidth="1"/>
    <col min="41" max="42" width="19.5" style="732" customWidth="1"/>
    <col min="43" max="43" width="19.5" style="880" customWidth="1"/>
    <col min="44" max="44" width="19.5" style="732" customWidth="1"/>
    <col min="45" max="47" width="19.5" style="880" customWidth="1"/>
    <col min="48" max="57" width="19.5" style="732" customWidth="1"/>
    <col min="58" max="59" width="19.5" style="880" customWidth="1"/>
    <col min="60" max="60" width="19.5" style="732" customWidth="1"/>
    <col min="61" max="62" width="19.5" style="880" customWidth="1"/>
    <col min="63" max="63" width="19.5" style="732" customWidth="1"/>
    <col min="64" max="64" width="19.5" style="880" customWidth="1"/>
    <col min="65" max="65" width="19.5" style="732" customWidth="1"/>
    <col min="66" max="66" width="77.5" style="732" customWidth="1"/>
    <col min="67" max="75" width="19.5" style="732" customWidth="1"/>
    <col min="76" max="76" width="19.5" style="733" customWidth="1"/>
    <col min="77" max="77" width="33.1640625" style="732" customWidth="1"/>
  </cols>
  <sheetData>
    <row r="1" spans="1:77" ht="74" customHeight="1" x14ac:dyDescent="0.2">
      <c r="A1" s="1065" t="s">
        <v>1</v>
      </c>
      <c r="B1" s="1066" t="s">
        <v>3</v>
      </c>
      <c r="C1" s="1067" t="s">
        <v>4</v>
      </c>
      <c r="D1" s="1068" t="s">
        <v>5</v>
      </c>
      <c r="E1" s="1069" t="s">
        <v>6</v>
      </c>
      <c r="F1" s="1069" t="s">
        <v>7</v>
      </c>
      <c r="G1" s="1069" t="s">
        <v>8</v>
      </c>
      <c r="H1" s="1069" t="s">
        <v>9</v>
      </c>
      <c r="I1" s="1069" t="s">
        <v>4156</v>
      </c>
      <c r="J1" s="1069" t="s">
        <v>12</v>
      </c>
      <c r="K1" s="1069" t="s">
        <v>13</v>
      </c>
      <c r="L1" s="1069" t="s">
        <v>14</v>
      </c>
      <c r="M1" s="1069" t="s">
        <v>15</v>
      </c>
      <c r="N1" s="1070" t="s">
        <v>16</v>
      </c>
      <c r="O1" s="1070" t="s">
        <v>17</v>
      </c>
      <c r="P1" s="1070" t="s">
        <v>18</v>
      </c>
      <c r="Q1" s="1070" t="s">
        <v>19</v>
      </c>
      <c r="R1" s="1071" t="s">
        <v>20</v>
      </c>
      <c r="S1" s="1069" t="s">
        <v>21</v>
      </c>
      <c r="T1" s="1069" t="s">
        <v>22</v>
      </c>
      <c r="U1" s="1069" t="s">
        <v>23</v>
      </c>
      <c r="V1" s="1069" t="s">
        <v>24</v>
      </c>
      <c r="W1" s="1069" t="s">
        <v>25</v>
      </c>
      <c r="X1" s="1069" t="s">
        <v>26</v>
      </c>
      <c r="Y1" s="1069" t="s">
        <v>27</v>
      </c>
      <c r="Z1" s="1069" t="s">
        <v>28</v>
      </c>
      <c r="AA1" s="1069" t="s">
        <v>29</v>
      </c>
      <c r="AB1" s="1072" t="s">
        <v>30</v>
      </c>
      <c r="AC1" s="1069" t="s">
        <v>31</v>
      </c>
      <c r="AD1" s="1069" t="s">
        <v>32</v>
      </c>
      <c r="AE1" s="1072" t="s">
        <v>33</v>
      </c>
      <c r="AF1" s="1073" t="s">
        <v>34</v>
      </c>
      <c r="AG1" s="1073" t="s">
        <v>35</v>
      </c>
      <c r="AH1" s="1074" t="s">
        <v>36</v>
      </c>
      <c r="AI1" s="1075" t="s">
        <v>37</v>
      </c>
      <c r="AJ1" s="1069" t="s">
        <v>38</v>
      </c>
      <c r="AK1" s="1069" t="s">
        <v>39</v>
      </c>
      <c r="AL1" s="1072" t="s">
        <v>40</v>
      </c>
      <c r="AM1" s="1076" t="s">
        <v>41</v>
      </c>
      <c r="AN1" s="1076" t="s">
        <v>42</v>
      </c>
      <c r="AO1" s="1077" t="s">
        <v>43</v>
      </c>
      <c r="AP1" s="1077" t="s">
        <v>44</v>
      </c>
      <c r="AQ1" s="1072" t="s">
        <v>45</v>
      </c>
      <c r="AR1" s="1069" t="s">
        <v>46</v>
      </c>
      <c r="AS1" s="1072" t="s">
        <v>47</v>
      </c>
      <c r="AT1" s="1076" t="s">
        <v>48</v>
      </c>
      <c r="AU1" s="1076" t="s">
        <v>49</v>
      </c>
      <c r="AV1" s="1077" t="s">
        <v>50</v>
      </c>
      <c r="AW1" s="1077" t="s">
        <v>51</v>
      </c>
      <c r="AX1" s="1078" t="s">
        <v>52</v>
      </c>
      <c r="AY1" s="1078" t="s">
        <v>53</v>
      </c>
      <c r="AZ1" s="1078" t="s">
        <v>54</v>
      </c>
      <c r="BA1" s="1079" t="s">
        <v>55</v>
      </c>
      <c r="BB1" s="1079" t="s">
        <v>56</v>
      </c>
      <c r="BC1" s="1079" t="s">
        <v>57</v>
      </c>
      <c r="BD1" s="1079" t="s">
        <v>58</v>
      </c>
      <c r="BE1" s="1069" t="s">
        <v>59</v>
      </c>
      <c r="BF1" s="1072" t="s">
        <v>60</v>
      </c>
      <c r="BG1" s="1072" t="s">
        <v>61</v>
      </c>
      <c r="BH1" s="1069" t="s">
        <v>62</v>
      </c>
      <c r="BI1" s="1072" t="s">
        <v>63</v>
      </c>
      <c r="BJ1" s="1072" t="s">
        <v>4684</v>
      </c>
      <c r="BK1" s="1069" t="s">
        <v>65</v>
      </c>
      <c r="BL1" s="1072" t="s">
        <v>66</v>
      </c>
      <c r="BM1" s="1069" t="s">
        <v>67</v>
      </c>
      <c r="BN1" s="1069" t="s">
        <v>4685</v>
      </c>
      <c r="BO1" s="1069" t="s">
        <v>4686</v>
      </c>
      <c r="BP1" s="1069" t="s">
        <v>71</v>
      </c>
      <c r="BQ1" s="1069" t="s">
        <v>4687</v>
      </c>
      <c r="BR1" s="1069" t="s">
        <v>73</v>
      </c>
      <c r="BS1" s="1069" t="s">
        <v>74</v>
      </c>
      <c r="BT1" s="1069" t="s">
        <v>4688</v>
      </c>
      <c r="BU1" s="1069" t="s">
        <v>4689</v>
      </c>
      <c r="BV1" s="1069" t="s">
        <v>4690</v>
      </c>
      <c r="BW1" s="1080" t="s">
        <v>78</v>
      </c>
      <c r="BX1" s="1080" t="s">
        <v>79</v>
      </c>
      <c r="BY1" s="1069" t="s">
        <v>81</v>
      </c>
    </row>
    <row r="2" spans="1:77" ht="25" customHeight="1" x14ac:dyDescent="0.2">
      <c r="A2" s="1081" t="s">
        <v>118</v>
      </c>
      <c r="B2" s="1081" t="s">
        <v>119</v>
      </c>
      <c r="C2" s="1082" t="s">
        <v>4691</v>
      </c>
      <c r="D2" s="1083">
        <v>1864</v>
      </c>
      <c r="E2" s="1084" t="s">
        <v>292</v>
      </c>
      <c r="F2" s="1084" t="s">
        <v>209</v>
      </c>
      <c r="G2" s="1085" t="s">
        <v>89</v>
      </c>
      <c r="H2" s="1085" t="s">
        <v>89</v>
      </c>
      <c r="I2" s="1085" t="s">
        <v>121</v>
      </c>
      <c r="J2" s="1086"/>
      <c r="K2" s="1086"/>
      <c r="L2" s="1086"/>
      <c r="M2" s="1086"/>
      <c r="N2" s="1087"/>
      <c r="O2" s="1086"/>
      <c r="P2" s="1086"/>
      <c r="Q2" s="1086"/>
      <c r="R2" s="1088">
        <v>43609</v>
      </c>
      <c r="S2" s="1089"/>
      <c r="T2" s="1086"/>
      <c r="U2" s="1087"/>
      <c r="V2" s="1086"/>
      <c r="W2" s="1086"/>
      <c r="X2" s="1086"/>
      <c r="Y2" s="1090"/>
      <c r="Z2" s="1086"/>
      <c r="AA2" s="1090"/>
      <c r="AB2" s="1091"/>
      <c r="AC2" s="1084"/>
      <c r="AD2" s="1086"/>
      <c r="AE2" s="1092"/>
      <c r="AF2" s="1092"/>
      <c r="AG2" s="1092"/>
      <c r="AH2" s="1089"/>
      <c r="AI2" s="1089"/>
      <c r="AJ2" s="1086"/>
      <c r="AK2" s="1086"/>
      <c r="AL2" s="1092"/>
      <c r="AM2" s="1092"/>
      <c r="AN2" s="1092"/>
      <c r="AO2" s="1089"/>
      <c r="AP2" s="1089"/>
      <c r="AQ2" s="1091"/>
      <c r="AR2" s="1086"/>
      <c r="AS2" s="1091"/>
      <c r="AT2" s="1091"/>
      <c r="AU2" s="1091"/>
      <c r="AV2" s="1086"/>
      <c r="AW2" s="1086"/>
      <c r="AX2" s="1086"/>
      <c r="AY2" s="1086"/>
      <c r="AZ2" s="1086"/>
      <c r="BA2" s="1086"/>
      <c r="BB2" s="1086"/>
      <c r="BC2" s="1086"/>
      <c r="BD2" s="1086"/>
      <c r="BE2" s="1084"/>
      <c r="BF2" s="1092"/>
      <c r="BG2" s="1091"/>
      <c r="BH2" s="1084"/>
      <c r="BI2" s="1092"/>
      <c r="BJ2" s="1092"/>
      <c r="BK2" s="1084"/>
      <c r="BL2" s="1091"/>
      <c r="BM2" s="1089"/>
      <c r="BN2" s="1086"/>
      <c r="BO2" s="1086"/>
      <c r="BP2" s="1086"/>
      <c r="BQ2" s="1093"/>
      <c r="BR2" s="1093"/>
      <c r="BS2" s="1089"/>
      <c r="BT2" s="1093"/>
      <c r="BU2" s="1093"/>
      <c r="BV2" s="1086"/>
      <c r="BW2" s="1086"/>
      <c r="BX2" s="1093"/>
      <c r="BY2" s="1081"/>
    </row>
    <row r="3" spans="1:77" ht="25" customHeight="1" x14ac:dyDescent="0.2">
      <c r="A3" s="1081" t="s">
        <v>242</v>
      </c>
      <c r="B3" s="1081" t="s">
        <v>243</v>
      </c>
      <c r="C3" s="1081" t="s">
        <v>4692</v>
      </c>
      <c r="D3" s="1094">
        <v>1917</v>
      </c>
      <c r="E3" s="1084" t="s">
        <v>3819</v>
      </c>
      <c r="F3" s="1084" t="s">
        <v>2760</v>
      </c>
      <c r="G3" s="1089" t="s">
        <v>89</v>
      </c>
      <c r="H3" s="1089" t="s">
        <v>89</v>
      </c>
      <c r="I3" s="1087" t="s">
        <v>121</v>
      </c>
      <c r="J3" s="1087" t="s">
        <v>90</v>
      </c>
      <c r="K3" s="1087" t="s">
        <v>4693</v>
      </c>
      <c r="L3" s="1087"/>
      <c r="M3" s="1087"/>
      <c r="N3" s="1087">
        <v>43405</v>
      </c>
      <c r="O3" s="1087">
        <v>43552</v>
      </c>
      <c r="P3" s="1087"/>
      <c r="Q3" s="1087"/>
      <c r="R3" s="1087">
        <v>44623</v>
      </c>
      <c r="S3" s="1089"/>
      <c r="T3" s="1087"/>
      <c r="U3" s="1087" t="s">
        <v>93</v>
      </c>
      <c r="V3" s="1095" t="s">
        <v>93</v>
      </c>
      <c r="W3" s="1081" t="s">
        <v>94</v>
      </c>
      <c r="X3" s="1081"/>
      <c r="Y3" s="1090" t="s">
        <v>246</v>
      </c>
      <c r="Z3" s="1090" t="s">
        <v>4694</v>
      </c>
      <c r="AA3" s="1090" t="s">
        <v>4695</v>
      </c>
      <c r="AB3" s="1092">
        <v>43282</v>
      </c>
      <c r="AC3" s="1084"/>
      <c r="AD3" s="1084"/>
      <c r="AE3" s="1092"/>
      <c r="AF3" s="1092"/>
      <c r="AG3" s="1092"/>
      <c r="AH3" s="1089"/>
      <c r="AI3" s="1089"/>
      <c r="AJ3" s="1084"/>
      <c r="AK3" s="1084"/>
      <c r="AL3" s="1092"/>
      <c r="AM3" s="1092"/>
      <c r="AN3" s="1092"/>
      <c r="AO3" s="1089"/>
      <c r="AP3" s="1089"/>
      <c r="AQ3" s="1092"/>
      <c r="AR3" s="1089"/>
      <c r="AS3" s="1092"/>
      <c r="AT3" s="1092"/>
      <c r="AU3" s="1092"/>
      <c r="AV3" s="1089"/>
      <c r="AW3" s="1089"/>
      <c r="AX3" s="1089"/>
      <c r="AY3" s="1089"/>
      <c r="AZ3" s="1089"/>
      <c r="BA3" s="1089"/>
      <c r="BB3" s="1089"/>
      <c r="BC3" s="1089"/>
      <c r="BD3" s="1089"/>
      <c r="BE3" s="1084" t="s">
        <v>4696</v>
      </c>
      <c r="BF3" s="1092">
        <v>43405</v>
      </c>
      <c r="BG3" s="1092">
        <v>43405</v>
      </c>
      <c r="BH3" s="1084" t="s">
        <v>4697</v>
      </c>
      <c r="BI3" s="1092">
        <v>43497</v>
      </c>
      <c r="BJ3" s="1092">
        <v>43552</v>
      </c>
      <c r="BK3" s="1084" t="s">
        <v>4698</v>
      </c>
      <c r="BL3" s="1092">
        <v>43678</v>
      </c>
      <c r="BM3" s="1089"/>
      <c r="BN3" s="1081" t="s">
        <v>4699</v>
      </c>
      <c r="BO3" s="1081"/>
      <c r="BP3" s="1081"/>
      <c r="BQ3" s="1093">
        <v>43549</v>
      </c>
      <c r="BR3" s="1093"/>
      <c r="BS3" s="1089" t="s">
        <v>4700</v>
      </c>
      <c r="BT3" s="1093"/>
      <c r="BU3" s="1093"/>
      <c r="BV3" s="1089"/>
      <c r="BW3" s="1093">
        <v>44645</v>
      </c>
      <c r="BX3" s="1093" t="s">
        <v>4701</v>
      </c>
      <c r="BY3" s="1081" t="s">
        <v>4702</v>
      </c>
    </row>
    <row r="4" spans="1:77" ht="25" customHeight="1" x14ac:dyDescent="0.2">
      <c r="A4" s="1081" t="s">
        <v>320</v>
      </c>
      <c r="B4" s="1081" t="s">
        <v>290</v>
      </c>
      <c r="C4" s="1081" t="s">
        <v>4703</v>
      </c>
      <c r="D4" s="1083"/>
      <c r="E4" s="1089">
        <v>2016</v>
      </c>
      <c r="F4" s="1089">
        <v>2036</v>
      </c>
      <c r="G4" s="1084" t="s">
        <v>89</v>
      </c>
      <c r="H4" s="1089" t="s">
        <v>89</v>
      </c>
      <c r="I4" s="1087">
        <v>41830</v>
      </c>
      <c r="J4" s="1087"/>
      <c r="K4" s="1087"/>
      <c r="L4" s="1087"/>
      <c r="M4" s="1087"/>
      <c r="N4" s="1087"/>
      <c r="O4" s="1087"/>
      <c r="P4" s="1087"/>
      <c r="Q4" s="1087"/>
      <c r="R4" s="1171" t="s">
        <v>4704</v>
      </c>
      <c r="S4" s="1089"/>
      <c r="T4" s="1087"/>
      <c r="U4" s="1087" t="b">
        <f t="shared" ref="U4:U14" si="0">IF(OR(V4="Yes", W4="Web-page timetable", X4="YES"), "Yes")</f>
        <v>0</v>
      </c>
      <c r="V4" s="1095" t="s">
        <v>228</v>
      </c>
      <c r="W4" s="1081" t="s">
        <v>229</v>
      </c>
      <c r="X4" s="1081" t="s">
        <v>228</v>
      </c>
      <c r="Y4" s="1081"/>
      <c r="Z4" s="1096" t="s">
        <v>4705</v>
      </c>
      <c r="AA4" s="1090"/>
      <c r="AB4" s="1092">
        <v>43922</v>
      </c>
      <c r="AC4" s="1084" t="s">
        <v>4706</v>
      </c>
      <c r="AD4" s="1084" t="s">
        <v>4707</v>
      </c>
      <c r="AE4" s="1092">
        <v>43466</v>
      </c>
      <c r="AF4" s="1092"/>
      <c r="AG4" s="1092"/>
      <c r="AH4" s="1089" t="s">
        <v>4708</v>
      </c>
      <c r="AI4" s="1089"/>
      <c r="AJ4" s="1084"/>
      <c r="AK4" s="1084"/>
      <c r="AL4" s="1092"/>
      <c r="AM4" s="1092"/>
      <c r="AN4" s="1092"/>
      <c r="AO4" s="1089"/>
      <c r="AP4" s="1089"/>
      <c r="AQ4" s="1092"/>
      <c r="AR4" s="1089"/>
      <c r="AS4" s="1092"/>
      <c r="AT4" s="1092"/>
      <c r="AU4" s="1092"/>
      <c r="AV4" s="1089"/>
      <c r="AW4" s="1089"/>
      <c r="AX4" s="1089"/>
      <c r="AY4" s="1089"/>
      <c r="AZ4" s="1089"/>
      <c r="BA4" s="1089"/>
      <c r="BB4" s="1089"/>
      <c r="BC4" s="1089"/>
      <c r="BD4" s="1089"/>
      <c r="BE4" s="1084"/>
      <c r="BF4" s="1092"/>
      <c r="BG4" s="1092"/>
      <c r="BH4" s="1084"/>
      <c r="BI4" s="1092"/>
      <c r="BJ4" s="1092"/>
      <c r="BK4" s="1084"/>
      <c r="BL4" s="1092"/>
      <c r="BM4" s="1089"/>
      <c r="BN4" s="1081" t="s">
        <v>4709</v>
      </c>
      <c r="BO4" s="1081"/>
      <c r="BP4" s="1081"/>
      <c r="BQ4" s="1093">
        <v>44021</v>
      </c>
      <c r="BR4" s="1093"/>
      <c r="BS4" s="1089" t="s">
        <v>116</v>
      </c>
      <c r="BT4" s="1093"/>
      <c r="BU4" s="1093"/>
      <c r="BV4" s="1089"/>
      <c r="BW4" s="1093"/>
      <c r="BX4" s="1093" t="s">
        <v>4701</v>
      </c>
      <c r="BY4" s="1081" t="s">
        <v>105</v>
      </c>
    </row>
    <row r="5" spans="1:77" ht="25" customHeight="1" x14ac:dyDescent="0.2">
      <c r="A5" s="1081" t="s">
        <v>320</v>
      </c>
      <c r="B5" s="1081" t="s">
        <v>290</v>
      </c>
      <c r="C5" s="1081" t="s">
        <v>4710</v>
      </c>
      <c r="D5" s="1083">
        <v>1873</v>
      </c>
      <c r="E5" s="1084" t="s">
        <v>4235</v>
      </c>
      <c r="F5" s="1084" t="s">
        <v>3616</v>
      </c>
      <c r="G5" s="1089" t="s">
        <v>89</v>
      </c>
      <c r="H5" s="1089" t="s">
        <v>194</v>
      </c>
      <c r="I5" s="1087">
        <v>41830</v>
      </c>
      <c r="J5" s="1087"/>
      <c r="K5" s="1087"/>
      <c r="L5" s="1087"/>
      <c r="M5" s="1087"/>
      <c r="N5" s="1087">
        <v>43061</v>
      </c>
      <c r="O5" s="1087">
        <v>43203</v>
      </c>
      <c r="P5" s="1087"/>
      <c r="Q5" s="1087"/>
      <c r="R5" s="1087">
        <v>43928</v>
      </c>
      <c r="S5" s="1089"/>
      <c r="T5" s="1087"/>
      <c r="U5" s="1087" t="str">
        <f t="shared" si="0"/>
        <v>Yes</v>
      </c>
      <c r="V5" s="1095" t="s">
        <v>93</v>
      </c>
      <c r="W5" s="1081" t="s">
        <v>94</v>
      </c>
      <c r="X5" s="1089"/>
      <c r="Y5" s="1090" t="s">
        <v>4711</v>
      </c>
      <c r="Z5" s="1090" t="s">
        <v>4712</v>
      </c>
      <c r="AA5" s="1096" t="s">
        <v>4713</v>
      </c>
      <c r="AB5" s="1092">
        <v>43556</v>
      </c>
      <c r="AC5" s="1084" t="s">
        <v>4714</v>
      </c>
      <c r="AD5" s="1084" t="s">
        <v>2523</v>
      </c>
      <c r="AE5" s="1092">
        <v>41974</v>
      </c>
      <c r="AF5" s="1092">
        <v>41974</v>
      </c>
      <c r="AG5" s="1092"/>
      <c r="AH5" s="1089"/>
      <c r="AI5" s="1089"/>
      <c r="AJ5" s="1084" t="s">
        <v>4715</v>
      </c>
      <c r="AK5" s="1084" t="s">
        <v>4716</v>
      </c>
      <c r="AL5" s="1092">
        <v>42309</v>
      </c>
      <c r="AM5" s="1092">
        <v>42309</v>
      </c>
      <c r="AN5" s="1092">
        <v>42370</v>
      </c>
      <c r="AO5" s="1089"/>
      <c r="AP5" s="1089"/>
      <c r="AQ5" s="1092" t="s">
        <v>4717</v>
      </c>
      <c r="AR5" s="1084" t="s">
        <v>4718</v>
      </c>
      <c r="AS5" s="1092">
        <v>42675</v>
      </c>
      <c r="AT5" s="1092">
        <v>42675</v>
      </c>
      <c r="AU5" s="1092">
        <v>42705</v>
      </c>
      <c r="AV5" s="1089"/>
      <c r="AW5" s="1089"/>
      <c r="AX5" s="1089"/>
      <c r="AY5" s="1089"/>
      <c r="AZ5" s="1089"/>
      <c r="BA5" s="1089"/>
      <c r="BB5" s="1089"/>
      <c r="BC5" s="1089"/>
      <c r="BD5" s="1089"/>
      <c r="BE5" s="1084" t="s">
        <v>4719</v>
      </c>
      <c r="BF5" s="1092">
        <v>43040</v>
      </c>
      <c r="BG5" s="1092">
        <v>43061</v>
      </c>
      <c r="BH5" s="1084" t="s">
        <v>4720</v>
      </c>
      <c r="BI5" s="1092">
        <v>43191</v>
      </c>
      <c r="BJ5" s="1092">
        <v>43203</v>
      </c>
      <c r="BK5" s="1084" t="s">
        <v>4721</v>
      </c>
      <c r="BL5" s="1092">
        <v>43770</v>
      </c>
      <c r="BM5" s="1089"/>
      <c r="BN5" s="1081" t="s">
        <v>4722</v>
      </c>
      <c r="BO5" s="1081"/>
      <c r="BP5" s="1081"/>
      <c r="BQ5" s="1093">
        <v>44001</v>
      </c>
      <c r="BR5" s="1093"/>
      <c r="BS5" s="1089" t="s">
        <v>116</v>
      </c>
      <c r="BT5" s="1093"/>
      <c r="BU5" s="1093"/>
      <c r="BV5" s="1089"/>
      <c r="BW5" s="1093"/>
      <c r="BX5" s="1093" t="s">
        <v>4701</v>
      </c>
      <c r="BY5" s="1081" t="s">
        <v>4723</v>
      </c>
    </row>
    <row r="6" spans="1:77" ht="25" customHeight="1" x14ac:dyDescent="0.2">
      <c r="A6" s="1081" t="s">
        <v>419</v>
      </c>
      <c r="B6" s="1081" t="s">
        <v>420</v>
      </c>
      <c r="C6" s="1081" t="s">
        <v>4724</v>
      </c>
      <c r="D6" s="1083">
        <v>1990</v>
      </c>
      <c r="E6" s="1084" t="s">
        <v>2759</v>
      </c>
      <c r="F6" s="1084" t="s">
        <v>1420</v>
      </c>
      <c r="G6" s="1089" t="s">
        <v>89</v>
      </c>
      <c r="H6" s="1089" t="s">
        <v>194</v>
      </c>
      <c r="I6" s="1087">
        <v>40604</v>
      </c>
      <c r="J6" s="1087"/>
      <c r="K6" s="1087"/>
      <c r="L6" s="1087"/>
      <c r="M6" s="1087"/>
      <c r="N6" s="1097"/>
      <c r="O6" s="1097"/>
      <c r="P6" s="1097"/>
      <c r="Q6" s="1097"/>
      <c r="R6" s="1087">
        <v>44228</v>
      </c>
      <c r="S6" s="1089"/>
      <c r="T6" s="1087"/>
      <c r="U6" s="1087" t="str">
        <f t="shared" si="0"/>
        <v>Yes</v>
      </c>
      <c r="V6" s="1095" t="s">
        <v>228</v>
      </c>
      <c r="W6" s="1081" t="s">
        <v>267</v>
      </c>
      <c r="X6" s="1089"/>
      <c r="Y6" s="1090" t="s">
        <v>4725</v>
      </c>
      <c r="Z6" s="1081"/>
      <c r="AA6" s="1090" t="s">
        <v>4726</v>
      </c>
      <c r="AB6" s="1092"/>
      <c r="AC6" s="1084" t="s">
        <v>4727</v>
      </c>
      <c r="AD6" s="1084" t="s">
        <v>4728</v>
      </c>
      <c r="AE6" s="1092">
        <v>43497</v>
      </c>
      <c r="AF6" s="1092">
        <v>43486</v>
      </c>
      <c r="AG6" s="1092">
        <v>43542</v>
      </c>
      <c r="AH6" s="1089" t="s">
        <v>4729</v>
      </c>
      <c r="AI6" s="1089" t="s">
        <v>4730</v>
      </c>
      <c r="AJ6" s="1098"/>
      <c r="AK6" s="1098"/>
      <c r="AL6" s="1092"/>
      <c r="AM6" s="1092"/>
      <c r="AN6" s="1092"/>
      <c r="AO6" s="1089"/>
      <c r="AP6" s="1089"/>
      <c r="AQ6" s="1092"/>
      <c r="AR6" s="1089"/>
      <c r="AS6" s="1092"/>
      <c r="AT6" s="1092"/>
      <c r="AU6" s="1092"/>
      <c r="AV6" s="1089"/>
      <c r="AW6" s="1089"/>
      <c r="AX6" s="1089"/>
      <c r="AY6" s="1089"/>
      <c r="AZ6" s="1089"/>
      <c r="BA6" s="1089"/>
      <c r="BB6" s="1089"/>
      <c r="BC6" s="1089"/>
      <c r="BD6" s="1089"/>
      <c r="BE6" s="1084" t="s">
        <v>4731</v>
      </c>
      <c r="BF6" s="1092">
        <v>44136</v>
      </c>
      <c r="BG6" s="1092"/>
      <c r="BH6" s="1084" t="s">
        <v>873</v>
      </c>
      <c r="BI6" s="1092">
        <v>44378</v>
      </c>
      <c r="BJ6" s="1092"/>
      <c r="BK6" s="1084" t="s">
        <v>4732</v>
      </c>
      <c r="BL6" s="1092">
        <v>44743</v>
      </c>
      <c r="BM6" s="1089"/>
      <c r="BN6" s="1081" t="s">
        <v>4733</v>
      </c>
      <c r="BO6" s="1081"/>
      <c r="BP6" s="1081"/>
      <c r="BQ6" s="1093">
        <v>44225</v>
      </c>
      <c r="BR6" s="1093"/>
      <c r="BS6" s="1089" t="s">
        <v>116</v>
      </c>
      <c r="BT6" s="1093"/>
      <c r="BU6" s="1093"/>
      <c r="BV6" s="1089"/>
      <c r="BW6" s="1093">
        <v>44316</v>
      </c>
      <c r="BX6" s="1093" t="s">
        <v>4701</v>
      </c>
      <c r="BY6" s="1081" t="s">
        <v>4734</v>
      </c>
    </row>
    <row r="7" spans="1:77" ht="25" customHeight="1" x14ac:dyDescent="0.2">
      <c r="A7" s="1081" t="s">
        <v>580</v>
      </c>
      <c r="B7" s="1081" t="s">
        <v>581</v>
      </c>
      <c r="C7" s="1081" t="s">
        <v>4710</v>
      </c>
      <c r="D7" s="1083">
        <v>1873</v>
      </c>
      <c r="E7" s="1084" t="s">
        <v>4235</v>
      </c>
      <c r="F7" s="1084" t="s">
        <v>3616</v>
      </c>
      <c r="G7" s="1089" t="s">
        <v>89</v>
      </c>
      <c r="H7" s="1089" t="s">
        <v>194</v>
      </c>
      <c r="I7" s="1087">
        <v>40715</v>
      </c>
      <c r="J7" s="1087"/>
      <c r="K7" s="1087"/>
      <c r="L7" s="1087"/>
      <c r="M7" s="1087"/>
      <c r="N7" s="1097">
        <v>43061</v>
      </c>
      <c r="O7" s="1097">
        <v>43203</v>
      </c>
      <c r="P7" s="1097"/>
      <c r="Q7" s="1097"/>
      <c r="R7" s="1087">
        <v>43928</v>
      </c>
      <c r="S7" s="1089"/>
      <c r="T7" s="1087"/>
      <c r="U7" s="1087" t="str">
        <f t="shared" si="0"/>
        <v>Yes</v>
      </c>
      <c r="V7" s="1095" t="s">
        <v>93</v>
      </c>
      <c r="W7" s="1081" t="s">
        <v>94</v>
      </c>
      <c r="X7" s="1081"/>
      <c r="Y7" s="1090" t="s">
        <v>4735</v>
      </c>
      <c r="Z7" s="1090" t="s">
        <v>4736</v>
      </c>
      <c r="AA7" s="1090" t="s">
        <v>4737</v>
      </c>
      <c r="AB7" s="1092">
        <v>43466</v>
      </c>
      <c r="AC7" s="1084" t="s">
        <v>4714</v>
      </c>
      <c r="AD7" s="1084" t="s">
        <v>2523</v>
      </c>
      <c r="AE7" s="1092">
        <v>41974</v>
      </c>
      <c r="AF7" s="1092">
        <v>41974</v>
      </c>
      <c r="AG7" s="1092"/>
      <c r="AH7" s="1089"/>
      <c r="AI7" s="1089"/>
      <c r="AJ7" s="1084" t="s">
        <v>4715</v>
      </c>
      <c r="AK7" s="1084" t="s">
        <v>4716</v>
      </c>
      <c r="AL7" s="1092">
        <v>42309</v>
      </c>
      <c r="AM7" s="1092">
        <v>42309</v>
      </c>
      <c r="AN7" s="1092">
        <v>42370</v>
      </c>
      <c r="AO7" s="1089"/>
      <c r="AP7" s="1089"/>
      <c r="AQ7" s="1092" t="s">
        <v>4717</v>
      </c>
      <c r="AR7" s="1084" t="s">
        <v>4718</v>
      </c>
      <c r="AS7" s="1092">
        <v>42675</v>
      </c>
      <c r="AT7" s="1092">
        <v>42675</v>
      </c>
      <c r="AU7" s="1092">
        <v>42705</v>
      </c>
      <c r="AV7" s="1089"/>
      <c r="AW7" s="1089"/>
      <c r="AX7" s="1089"/>
      <c r="AY7" s="1089"/>
      <c r="AZ7" s="1089"/>
      <c r="BA7" s="1089"/>
      <c r="BB7" s="1089"/>
      <c r="BC7" s="1089"/>
      <c r="BD7" s="1089"/>
      <c r="BE7" s="1084" t="s">
        <v>4719</v>
      </c>
      <c r="BF7" s="1092">
        <v>43040</v>
      </c>
      <c r="BG7" s="1092">
        <v>43061</v>
      </c>
      <c r="BH7" s="1084" t="s">
        <v>4720</v>
      </c>
      <c r="BI7" s="1092">
        <v>43191</v>
      </c>
      <c r="BJ7" s="1092">
        <v>43203</v>
      </c>
      <c r="BK7" s="1084" t="s">
        <v>4721</v>
      </c>
      <c r="BL7" s="1092">
        <v>43770</v>
      </c>
      <c r="BM7" s="1089"/>
      <c r="BN7" s="1081" t="s">
        <v>4738</v>
      </c>
      <c r="BO7" s="1081"/>
      <c r="BP7" s="1081"/>
      <c r="BQ7" s="1093">
        <v>44000</v>
      </c>
      <c r="BR7" s="1093"/>
      <c r="BS7" s="1089" t="s">
        <v>116</v>
      </c>
      <c r="BT7" s="1093"/>
      <c r="BU7" s="1093"/>
      <c r="BV7" s="1089"/>
      <c r="BW7" s="1093"/>
      <c r="BX7" s="1093" t="s">
        <v>4701</v>
      </c>
      <c r="BY7" s="1081" t="s">
        <v>4723</v>
      </c>
    </row>
    <row r="8" spans="1:77" ht="25" customHeight="1" x14ac:dyDescent="0.2">
      <c r="A8" s="1081" t="s">
        <v>705</v>
      </c>
      <c r="B8" s="1081" t="s">
        <v>695</v>
      </c>
      <c r="C8" s="1081" t="s">
        <v>4724</v>
      </c>
      <c r="D8" s="1083">
        <v>1990</v>
      </c>
      <c r="E8" s="1084" t="s">
        <v>2759</v>
      </c>
      <c r="F8" s="1084" t="s">
        <v>1420</v>
      </c>
      <c r="G8" s="1089" t="s">
        <v>89</v>
      </c>
      <c r="H8" s="1089" t="s">
        <v>194</v>
      </c>
      <c r="I8" s="1087" t="s">
        <v>121</v>
      </c>
      <c r="J8" s="1087"/>
      <c r="K8" s="1087"/>
      <c r="L8" s="1087"/>
      <c r="M8" s="1087"/>
      <c r="N8" s="1087"/>
      <c r="O8" s="1087"/>
      <c r="P8" s="1087"/>
      <c r="Q8" s="1087"/>
      <c r="R8" s="1087">
        <v>44228</v>
      </c>
      <c r="S8" s="1089"/>
      <c r="T8" s="1087"/>
      <c r="U8" s="1087" t="str">
        <f t="shared" si="0"/>
        <v>Yes</v>
      </c>
      <c r="V8" s="1095" t="s">
        <v>228</v>
      </c>
      <c r="W8" s="1081" t="s">
        <v>267</v>
      </c>
      <c r="X8" s="1089"/>
      <c r="Y8" s="1090" t="s">
        <v>4725</v>
      </c>
      <c r="Z8" s="1081"/>
      <c r="AA8" s="1096" t="s">
        <v>4726</v>
      </c>
      <c r="AB8" s="1092"/>
      <c r="AC8" s="1084" t="s">
        <v>4727</v>
      </c>
      <c r="AD8" s="1084" t="s">
        <v>4728</v>
      </c>
      <c r="AE8" s="1092">
        <v>43497</v>
      </c>
      <c r="AF8" s="1092">
        <v>43486</v>
      </c>
      <c r="AG8" s="1092">
        <v>43542</v>
      </c>
      <c r="AH8" s="1089" t="s">
        <v>4729</v>
      </c>
      <c r="AI8" s="1089" t="s">
        <v>4730</v>
      </c>
      <c r="AJ8" s="1098"/>
      <c r="AK8" s="1098"/>
      <c r="AL8" s="1092"/>
      <c r="AM8" s="1092"/>
      <c r="AN8" s="1092"/>
      <c r="AO8" s="1089"/>
      <c r="AP8" s="1089"/>
      <c r="AQ8" s="1092"/>
      <c r="AR8" s="1089"/>
      <c r="AS8" s="1092"/>
      <c r="AT8" s="1092"/>
      <c r="AU8" s="1092"/>
      <c r="AV8" s="1089"/>
      <c r="AW8" s="1089"/>
      <c r="AX8" s="1089"/>
      <c r="AY8" s="1089"/>
      <c r="AZ8" s="1089"/>
      <c r="BA8" s="1089"/>
      <c r="BB8" s="1089"/>
      <c r="BC8" s="1089"/>
      <c r="BD8" s="1089"/>
      <c r="BE8" s="1084" t="s">
        <v>4731</v>
      </c>
      <c r="BF8" s="1092">
        <v>44136</v>
      </c>
      <c r="BG8" s="1092"/>
      <c r="BH8" s="1084" t="s">
        <v>873</v>
      </c>
      <c r="BI8" s="1092">
        <v>44378</v>
      </c>
      <c r="BJ8" s="1092"/>
      <c r="BK8" s="1084" t="s">
        <v>4732</v>
      </c>
      <c r="BL8" s="1092">
        <v>44743</v>
      </c>
      <c r="BM8" s="1089"/>
      <c r="BN8" s="1081" t="s">
        <v>4733</v>
      </c>
      <c r="BO8" s="1081"/>
      <c r="BP8" s="1081"/>
      <c r="BQ8" s="1093">
        <v>44225</v>
      </c>
      <c r="BR8" s="1093"/>
      <c r="BS8" s="1089" t="s">
        <v>116</v>
      </c>
      <c r="BT8" s="1093"/>
      <c r="BU8" s="1093"/>
      <c r="BV8" s="1089"/>
      <c r="BW8" s="1093">
        <v>44316</v>
      </c>
      <c r="BX8" s="1093" t="s">
        <v>4701</v>
      </c>
      <c r="BY8" s="1081" t="s">
        <v>4734</v>
      </c>
    </row>
    <row r="9" spans="1:77" ht="25" customHeight="1" x14ac:dyDescent="0.2">
      <c r="A9" s="1106" t="s">
        <v>792</v>
      </c>
      <c r="B9" s="1081" t="s">
        <v>781</v>
      </c>
      <c r="C9" s="1106" t="s">
        <v>782</v>
      </c>
      <c r="D9" s="1107">
        <v>2233</v>
      </c>
      <c r="E9" s="1108" t="s">
        <v>2759</v>
      </c>
      <c r="F9" s="1108" t="s">
        <v>3538</v>
      </c>
      <c r="G9" s="1109" t="s">
        <v>89</v>
      </c>
      <c r="H9" s="1089" t="s">
        <v>89</v>
      </c>
      <c r="I9" s="1110" t="s">
        <v>121</v>
      </c>
      <c r="J9" s="1110"/>
      <c r="K9" s="1110"/>
      <c r="L9" s="1110"/>
      <c r="M9" s="1110"/>
      <c r="N9" s="1110">
        <v>43815</v>
      </c>
      <c r="O9" s="1087">
        <v>44106</v>
      </c>
      <c r="P9" s="1110">
        <v>44623</v>
      </c>
      <c r="Q9" s="1110"/>
      <c r="R9" s="1110">
        <v>44727</v>
      </c>
      <c r="S9" s="1109"/>
      <c r="T9" s="1110"/>
      <c r="U9" s="1110" t="str">
        <f t="shared" si="0"/>
        <v>Yes</v>
      </c>
      <c r="V9" s="1111" t="s">
        <v>93</v>
      </c>
      <c r="W9" s="1106" t="s">
        <v>94</v>
      </c>
      <c r="X9" s="1106"/>
      <c r="Y9" s="1112" t="s">
        <v>783</v>
      </c>
      <c r="Z9" s="1113" t="s">
        <v>784</v>
      </c>
      <c r="AA9" s="1112"/>
      <c r="AB9" s="1114">
        <v>44136</v>
      </c>
      <c r="AC9" s="1108" t="s">
        <v>4739</v>
      </c>
      <c r="AD9" s="1108" t="s">
        <v>785</v>
      </c>
      <c r="AE9" s="1114">
        <v>43282</v>
      </c>
      <c r="AF9" s="1114">
        <v>43285</v>
      </c>
      <c r="AG9" s="1114">
        <v>43327</v>
      </c>
      <c r="AH9" s="1109" t="s">
        <v>786</v>
      </c>
      <c r="AI9" s="1109" t="s">
        <v>787</v>
      </c>
      <c r="AJ9" s="1115"/>
      <c r="AK9" s="1115"/>
      <c r="AL9" s="1114"/>
      <c r="AM9" s="1114"/>
      <c r="AN9" s="1114"/>
      <c r="AO9" s="1109"/>
      <c r="AP9" s="1109"/>
      <c r="AQ9" s="1114"/>
      <c r="AR9" s="1109"/>
      <c r="AS9" s="1114"/>
      <c r="AT9" s="1114"/>
      <c r="AU9" s="1114"/>
      <c r="AV9" s="1109"/>
      <c r="AW9" s="1109"/>
      <c r="AX9" s="1109"/>
      <c r="AY9" s="1109"/>
      <c r="AZ9" s="1114"/>
      <c r="BA9" s="1114"/>
      <c r="BB9" s="1114"/>
      <c r="BC9" s="1109"/>
      <c r="BD9" s="1109"/>
      <c r="BE9" s="1108" t="s">
        <v>4740</v>
      </c>
      <c r="BF9" s="1114">
        <v>43800</v>
      </c>
      <c r="BG9" s="1114">
        <v>43815</v>
      </c>
      <c r="BH9" s="1108" t="s">
        <v>4741</v>
      </c>
      <c r="BI9" s="1114">
        <v>43983</v>
      </c>
      <c r="BJ9" s="1092">
        <v>44106</v>
      </c>
      <c r="BK9" s="1108" t="s">
        <v>788</v>
      </c>
      <c r="BL9" s="1114">
        <v>44440</v>
      </c>
      <c r="BM9" s="1114"/>
      <c r="BN9" s="1116" t="s">
        <v>4742</v>
      </c>
      <c r="BO9" s="1106" t="s">
        <v>4743</v>
      </c>
      <c r="BP9" s="1106"/>
      <c r="BQ9" s="1117">
        <v>44658</v>
      </c>
      <c r="BR9" s="1117"/>
      <c r="BS9" s="1109" t="s">
        <v>116</v>
      </c>
      <c r="BT9" s="1117"/>
      <c r="BU9" s="1117"/>
      <c r="BV9" s="1109"/>
      <c r="BW9" s="1117">
        <v>44740</v>
      </c>
      <c r="BX9" s="1117" t="s">
        <v>4701</v>
      </c>
      <c r="BY9" s="1106" t="s">
        <v>791</v>
      </c>
    </row>
    <row r="10" spans="1:77" ht="25" customHeight="1" x14ac:dyDescent="0.2">
      <c r="A10" s="1081" t="s">
        <v>944</v>
      </c>
      <c r="B10" s="1081" t="s">
        <v>4744</v>
      </c>
      <c r="C10" s="1081" t="s">
        <v>4745</v>
      </c>
      <c r="D10" s="1083">
        <v>1940</v>
      </c>
      <c r="E10" s="1084" t="s">
        <v>3819</v>
      </c>
      <c r="F10" s="1084" t="s">
        <v>3616</v>
      </c>
      <c r="G10" s="1089" t="s">
        <v>89</v>
      </c>
      <c r="H10" s="1089" t="s">
        <v>194</v>
      </c>
      <c r="I10" s="1087">
        <v>40862</v>
      </c>
      <c r="J10" s="1087" t="s">
        <v>90</v>
      </c>
      <c r="K10" s="1087"/>
      <c r="L10" s="1087" t="s">
        <v>583</v>
      </c>
      <c r="M10" s="1087"/>
      <c r="N10" s="1097">
        <v>43623</v>
      </c>
      <c r="O10" s="1097">
        <v>43734</v>
      </c>
      <c r="P10" s="1097"/>
      <c r="Q10" s="1097"/>
      <c r="R10" s="1087">
        <v>44125</v>
      </c>
      <c r="S10" s="1089"/>
      <c r="T10" s="1087"/>
      <c r="U10" s="1087" t="str">
        <f t="shared" si="0"/>
        <v>Yes</v>
      </c>
      <c r="V10" s="1095" t="s">
        <v>93</v>
      </c>
      <c r="W10" s="1081" t="s">
        <v>94</v>
      </c>
      <c r="X10" s="1081"/>
      <c r="Y10" s="1090" t="s">
        <v>4746</v>
      </c>
      <c r="Z10" s="1090" t="s">
        <v>4747</v>
      </c>
      <c r="AA10" s="1096" t="s">
        <v>4748</v>
      </c>
      <c r="AB10" s="1092">
        <v>43556</v>
      </c>
      <c r="AC10" s="1084" t="s">
        <v>4749</v>
      </c>
      <c r="AD10" s="1084"/>
      <c r="AE10" s="1092">
        <v>42370</v>
      </c>
      <c r="AF10" s="1092"/>
      <c r="AG10" s="1092"/>
      <c r="AH10" s="1089"/>
      <c r="AI10" s="1089"/>
      <c r="AJ10" s="1098" t="s">
        <v>4750</v>
      </c>
      <c r="AK10" s="1098"/>
      <c r="AL10" s="1092">
        <v>42644</v>
      </c>
      <c r="AM10" s="1092"/>
      <c r="AN10" s="1092"/>
      <c r="AO10" s="1089"/>
      <c r="AP10" s="1089"/>
      <c r="AQ10" s="1092"/>
      <c r="AR10" s="1089"/>
      <c r="AS10" s="1092"/>
      <c r="AT10" s="1092"/>
      <c r="AU10" s="1092"/>
      <c r="AV10" s="1089"/>
      <c r="AW10" s="1089"/>
      <c r="AX10" s="1089"/>
      <c r="AY10" s="1089"/>
      <c r="AZ10" s="1089"/>
      <c r="BA10" s="1089"/>
      <c r="BB10" s="1089"/>
      <c r="BC10" s="1089"/>
      <c r="BD10" s="1089"/>
      <c r="BE10" s="1084" t="s">
        <v>4751</v>
      </c>
      <c r="BF10" s="1092">
        <v>43617</v>
      </c>
      <c r="BG10" s="1092">
        <v>43623</v>
      </c>
      <c r="BH10" s="1084" t="s">
        <v>4752</v>
      </c>
      <c r="BI10" s="1092">
        <v>43709</v>
      </c>
      <c r="BJ10" s="1092">
        <v>43734</v>
      </c>
      <c r="BK10" s="1084" t="s">
        <v>4753</v>
      </c>
      <c r="BL10" s="1092">
        <v>44166</v>
      </c>
      <c r="BM10" s="1089"/>
      <c r="BN10" s="1081" t="s">
        <v>4754</v>
      </c>
      <c r="BO10" s="1081"/>
      <c r="BP10" s="1081"/>
      <c r="BQ10" s="1093">
        <v>44145</v>
      </c>
      <c r="BR10" s="1093"/>
      <c r="BS10" s="1089" t="s">
        <v>116</v>
      </c>
      <c r="BT10" s="1093"/>
      <c r="BU10" s="1093"/>
      <c r="BV10" s="1089"/>
      <c r="BW10" s="1093"/>
      <c r="BX10" s="1093" t="s">
        <v>4701</v>
      </c>
      <c r="BY10" s="1081" t="s">
        <v>4755</v>
      </c>
    </row>
    <row r="11" spans="1:77" ht="25" customHeight="1" x14ac:dyDescent="0.2">
      <c r="A11" s="1081" t="s">
        <v>1285</v>
      </c>
      <c r="B11" s="1081" t="s">
        <v>1286</v>
      </c>
      <c r="C11" s="1081" t="s">
        <v>4756</v>
      </c>
      <c r="D11" s="1083">
        <v>2039</v>
      </c>
      <c r="E11" s="1084" t="s">
        <v>337</v>
      </c>
      <c r="F11" s="1084" t="s">
        <v>266</v>
      </c>
      <c r="G11" s="1089" t="s">
        <v>89</v>
      </c>
      <c r="H11" s="1089" t="s">
        <v>194</v>
      </c>
      <c r="I11" s="1087">
        <v>42397</v>
      </c>
      <c r="J11" s="1087"/>
      <c r="K11" s="1087"/>
      <c r="L11" s="1087"/>
      <c r="M11" s="1087"/>
      <c r="N11" s="1087"/>
      <c r="O11" s="1087"/>
      <c r="P11" s="1087"/>
      <c r="Q11" s="1087"/>
      <c r="R11" s="1087" t="s">
        <v>4757</v>
      </c>
      <c r="S11" s="1089"/>
      <c r="T11" s="1087"/>
      <c r="U11" s="1087" t="str">
        <f t="shared" si="0"/>
        <v>Yes</v>
      </c>
      <c r="V11" s="1095" t="s">
        <v>93</v>
      </c>
      <c r="W11" s="1081" t="s">
        <v>94</v>
      </c>
      <c r="X11" s="1081"/>
      <c r="Y11" s="1090" t="s">
        <v>4758</v>
      </c>
      <c r="Z11" s="1090" t="s">
        <v>4759</v>
      </c>
      <c r="AA11" s="1090" t="s">
        <v>4760</v>
      </c>
      <c r="AB11" s="1092">
        <v>43586</v>
      </c>
      <c r="AC11" s="1084" t="s">
        <v>4761</v>
      </c>
      <c r="AD11" s="1084" t="s">
        <v>4762</v>
      </c>
      <c r="AE11" s="1092">
        <v>42767</v>
      </c>
      <c r="AF11" s="1092">
        <v>42793</v>
      </c>
      <c r="AG11" s="1092">
        <v>42835</v>
      </c>
      <c r="AH11" s="1089" t="s">
        <v>4763</v>
      </c>
      <c r="AI11" s="1089" t="s">
        <v>4764</v>
      </c>
      <c r="AJ11" s="1098" t="s">
        <v>4741</v>
      </c>
      <c r="AK11" s="1098" t="s">
        <v>4765</v>
      </c>
      <c r="AL11" s="1092">
        <v>43983</v>
      </c>
      <c r="AM11" s="1092" t="s">
        <v>4766</v>
      </c>
      <c r="AN11" s="1092"/>
      <c r="AO11" s="1089" t="s">
        <v>4759</v>
      </c>
      <c r="AP11" s="1089"/>
      <c r="AQ11" s="1092">
        <v>44136</v>
      </c>
      <c r="AR11" s="1089" t="s">
        <v>270</v>
      </c>
      <c r="AS11" s="1092">
        <v>44136</v>
      </c>
      <c r="AT11" s="1092"/>
      <c r="AU11" s="1092"/>
      <c r="AV11" s="1089"/>
      <c r="AW11" s="1089"/>
      <c r="AX11" s="1089"/>
      <c r="AY11" s="1089"/>
      <c r="AZ11" s="1089"/>
      <c r="BA11" s="1089"/>
      <c r="BB11" s="1089"/>
      <c r="BC11" s="1089"/>
      <c r="BD11" s="1089"/>
      <c r="BE11" s="1084" t="s">
        <v>4767</v>
      </c>
      <c r="BF11" s="1092">
        <v>44593</v>
      </c>
      <c r="BG11" s="1092"/>
      <c r="BH11" s="1084" t="s">
        <v>4768</v>
      </c>
      <c r="BI11" s="1092">
        <v>44743</v>
      </c>
      <c r="BJ11" s="1092"/>
      <c r="BK11" s="1084" t="s">
        <v>4769</v>
      </c>
      <c r="BL11" s="1092">
        <v>45017</v>
      </c>
      <c r="BM11" s="1089"/>
      <c r="BN11" s="1081" t="s">
        <v>4770</v>
      </c>
      <c r="BO11" s="1081"/>
      <c r="BP11" s="1081"/>
      <c r="BQ11" s="1093">
        <v>44187</v>
      </c>
      <c r="BR11" s="1093"/>
      <c r="BS11" s="1089" t="s">
        <v>116</v>
      </c>
      <c r="BT11" s="1093"/>
      <c r="BU11" s="1093"/>
      <c r="BV11" s="1089"/>
      <c r="BW11" s="1093"/>
      <c r="BX11" s="1093" t="s">
        <v>4701</v>
      </c>
      <c r="BY11" s="1081" t="s">
        <v>105</v>
      </c>
    </row>
    <row r="12" spans="1:77" ht="25" customHeight="1" x14ac:dyDescent="0.2">
      <c r="A12" s="1081" t="s">
        <v>1481</v>
      </c>
      <c r="B12" s="1081" t="s">
        <v>1482</v>
      </c>
      <c r="C12" s="1081" t="s">
        <v>4771</v>
      </c>
      <c r="D12" s="1083">
        <v>2039</v>
      </c>
      <c r="E12" s="1084" t="s">
        <v>337</v>
      </c>
      <c r="F12" s="1084" t="s">
        <v>266</v>
      </c>
      <c r="G12" s="1089" t="s">
        <v>89</v>
      </c>
      <c r="H12" s="1089" t="s">
        <v>194</v>
      </c>
      <c r="I12" s="1087">
        <v>40960</v>
      </c>
      <c r="J12" s="1087" t="s">
        <v>90</v>
      </c>
      <c r="K12" s="1087"/>
      <c r="L12" s="1087" t="s">
        <v>583</v>
      </c>
      <c r="M12" s="1087"/>
      <c r="N12" s="1087"/>
      <c r="O12" s="1087"/>
      <c r="P12" s="1087"/>
      <c r="Q12" s="1087"/>
      <c r="R12" s="1087" t="s">
        <v>4772</v>
      </c>
      <c r="S12" s="1089"/>
      <c r="T12" s="1087"/>
      <c r="U12" s="1087" t="str">
        <f t="shared" si="0"/>
        <v>Yes</v>
      </c>
      <c r="V12" s="1095" t="s">
        <v>93</v>
      </c>
      <c r="W12" s="1081" t="s">
        <v>94</v>
      </c>
      <c r="X12" s="1081"/>
      <c r="Y12" s="1090" t="s">
        <v>4773</v>
      </c>
      <c r="Z12" s="1090" t="s">
        <v>4759</v>
      </c>
      <c r="AA12" s="1090" t="s">
        <v>4760</v>
      </c>
      <c r="AB12" s="1092">
        <v>43586</v>
      </c>
      <c r="AC12" s="1084" t="s">
        <v>4761</v>
      </c>
      <c r="AD12" s="1084" t="s">
        <v>4762</v>
      </c>
      <c r="AE12" s="1092">
        <v>42767</v>
      </c>
      <c r="AF12" s="1092">
        <v>42793</v>
      </c>
      <c r="AG12" s="1092">
        <v>42835</v>
      </c>
      <c r="AH12" s="1089" t="s">
        <v>4763</v>
      </c>
      <c r="AI12" s="1089" t="s">
        <v>4774</v>
      </c>
      <c r="AJ12" s="1098" t="s">
        <v>4741</v>
      </c>
      <c r="AK12" s="1098" t="s">
        <v>4765</v>
      </c>
      <c r="AL12" s="1092">
        <v>43983</v>
      </c>
      <c r="AM12" s="1092" t="s">
        <v>4766</v>
      </c>
      <c r="AN12" s="1092"/>
      <c r="AO12" s="1089" t="s">
        <v>4759</v>
      </c>
      <c r="AP12" s="1089"/>
      <c r="AQ12" s="1092">
        <v>44136</v>
      </c>
      <c r="AR12" s="1089" t="s">
        <v>270</v>
      </c>
      <c r="AS12" s="1092">
        <v>44136</v>
      </c>
      <c r="AT12" s="1092"/>
      <c r="AU12" s="1092"/>
      <c r="AV12" s="1089"/>
      <c r="AW12" s="1089"/>
      <c r="AX12" s="1089"/>
      <c r="AY12" s="1089"/>
      <c r="AZ12" s="1089"/>
      <c r="BA12" s="1089"/>
      <c r="BB12" s="1089"/>
      <c r="BC12" s="1089"/>
      <c r="BD12" s="1089"/>
      <c r="BE12" s="1084" t="s">
        <v>4767</v>
      </c>
      <c r="BF12" s="1092">
        <v>44593</v>
      </c>
      <c r="BG12" s="1092"/>
      <c r="BH12" s="1084" t="s">
        <v>4768</v>
      </c>
      <c r="BI12" s="1092">
        <v>44743</v>
      </c>
      <c r="BJ12" s="1092"/>
      <c r="BK12" s="1084" t="s">
        <v>4769</v>
      </c>
      <c r="BL12" s="1092">
        <v>45017</v>
      </c>
      <c r="BM12" s="1089"/>
      <c r="BN12" s="1081" t="s">
        <v>4775</v>
      </c>
      <c r="BO12" s="1081"/>
      <c r="BP12" s="1081"/>
      <c r="BQ12" s="1093">
        <v>44256</v>
      </c>
      <c r="BR12" s="1093"/>
      <c r="BS12" s="1089" t="s">
        <v>116</v>
      </c>
      <c r="BT12" s="1093">
        <v>44313</v>
      </c>
      <c r="BU12" s="1093"/>
      <c r="BV12" s="1089"/>
      <c r="BW12" s="1093"/>
      <c r="BX12" s="1093" t="s">
        <v>4701</v>
      </c>
      <c r="BY12" s="1081" t="s">
        <v>579</v>
      </c>
    </row>
    <row r="13" spans="1:77" ht="25" customHeight="1" x14ac:dyDescent="0.2">
      <c r="A13" s="1106" t="s">
        <v>1764</v>
      </c>
      <c r="B13" s="1106" t="s">
        <v>1765</v>
      </c>
      <c r="C13" s="1106" t="s">
        <v>4776</v>
      </c>
      <c r="D13" s="1107">
        <v>1374</v>
      </c>
      <c r="E13" s="1108" t="s">
        <v>4235</v>
      </c>
      <c r="F13" s="1108" t="s">
        <v>3616</v>
      </c>
      <c r="G13" s="1109" t="s">
        <v>89</v>
      </c>
      <c r="H13" s="1109" t="s">
        <v>89</v>
      </c>
      <c r="I13" s="1110">
        <v>40603</v>
      </c>
      <c r="J13" s="1110" t="s">
        <v>90</v>
      </c>
      <c r="K13" s="1110" t="s">
        <v>4777</v>
      </c>
      <c r="L13" s="1110"/>
      <c r="M13" s="1110"/>
      <c r="N13" s="1110">
        <v>43500</v>
      </c>
      <c r="O13" s="1087">
        <v>44239</v>
      </c>
      <c r="P13" s="1110"/>
      <c r="Q13" s="1118"/>
      <c r="R13" s="1119" t="s">
        <v>4778</v>
      </c>
      <c r="S13" s="1109"/>
      <c r="T13" s="1110"/>
      <c r="U13" s="1110" t="str">
        <f t="shared" si="0"/>
        <v>Yes</v>
      </c>
      <c r="V13" s="1111" t="s">
        <v>93</v>
      </c>
      <c r="W13" s="1106" t="s">
        <v>94</v>
      </c>
      <c r="X13" s="1106"/>
      <c r="Y13" s="1112" t="s">
        <v>4779</v>
      </c>
      <c r="Z13" s="1113" t="s">
        <v>4780</v>
      </c>
      <c r="AA13" s="1112" t="s">
        <v>4781</v>
      </c>
      <c r="AB13" s="1114">
        <v>44136</v>
      </c>
      <c r="AC13" s="1108" t="s">
        <v>4782</v>
      </c>
      <c r="AD13" s="1108" t="s">
        <v>4783</v>
      </c>
      <c r="AE13" s="1114">
        <v>43132</v>
      </c>
      <c r="AF13" s="1114">
        <v>43108</v>
      </c>
      <c r="AG13" s="1114">
        <v>43137</v>
      </c>
      <c r="AH13" s="1109" t="s">
        <v>4784</v>
      </c>
      <c r="AI13" s="1109"/>
      <c r="AJ13" s="1120"/>
      <c r="AK13" s="1120"/>
      <c r="AL13" s="1114"/>
      <c r="AM13" s="1114"/>
      <c r="AN13" s="1114"/>
      <c r="AO13" s="1109"/>
      <c r="AP13" s="1109"/>
      <c r="AQ13" s="1114"/>
      <c r="AR13" s="1109"/>
      <c r="AS13" s="1114"/>
      <c r="AT13" s="1114"/>
      <c r="AU13" s="1114"/>
      <c r="AV13" s="1109"/>
      <c r="AW13" s="1109"/>
      <c r="AX13" s="1109"/>
      <c r="AY13" s="1109"/>
      <c r="AZ13" s="1114"/>
      <c r="BA13" s="1114"/>
      <c r="BB13" s="1114"/>
      <c r="BC13" s="1109"/>
      <c r="BD13" s="1109"/>
      <c r="BE13" s="1108" t="s">
        <v>4785</v>
      </c>
      <c r="BF13" s="1114">
        <v>44136</v>
      </c>
      <c r="BG13" s="1114">
        <v>44138</v>
      </c>
      <c r="BH13" s="1108" t="s">
        <v>4786</v>
      </c>
      <c r="BI13" s="1114">
        <v>44228</v>
      </c>
      <c r="BJ13" s="1092">
        <v>44239</v>
      </c>
      <c r="BK13" s="1108" t="s">
        <v>4787</v>
      </c>
      <c r="BL13" s="1114">
        <v>44501</v>
      </c>
      <c r="BM13" s="1114"/>
      <c r="BN13" s="1121" t="s">
        <v>4788</v>
      </c>
      <c r="BO13" s="1122"/>
      <c r="BP13" s="1122"/>
      <c r="BQ13" s="1117">
        <v>44249</v>
      </c>
      <c r="BR13" s="1117"/>
      <c r="BS13" s="1109" t="s">
        <v>116</v>
      </c>
      <c r="BT13" s="1117"/>
      <c r="BU13" s="1117"/>
      <c r="BV13" s="1109"/>
      <c r="BW13" s="1117">
        <v>44628</v>
      </c>
      <c r="BX13" s="1117" t="s">
        <v>4701</v>
      </c>
      <c r="BY13" s="1081" t="s">
        <v>4789</v>
      </c>
    </row>
    <row r="14" spans="1:77" ht="25" customHeight="1" x14ac:dyDescent="0.2">
      <c r="A14" s="3544" t="s">
        <v>1900</v>
      </c>
      <c r="B14" s="3544" t="s">
        <v>1901</v>
      </c>
      <c r="C14" s="1081" t="s">
        <v>4790</v>
      </c>
      <c r="D14" s="1083">
        <v>1866</v>
      </c>
      <c r="E14" s="1084" t="s">
        <v>1083</v>
      </c>
      <c r="F14" s="1084" t="s">
        <v>2760</v>
      </c>
      <c r="G14" s="1089" t="s">
        <v>89</v>
      </c>
      <c r="H14" s="1089" t="s">
        <v>89</v>
      </c>
      <c r="I14" s="1087">
        <v>42262</v>
      </c>
      <c r="J14" s="1087"/>
      <c r="K14" s="1087"/>
      <c r="L14" s="1087"/>
      <c r="M14" s="1087"/>
      <c r="N14" s="1087">
        <v>43672</v>
      </c>
      <c r="O14" s="1087">
        <v>44179</v>
      </c>
      <c r="P14" s="1087"/>
      <c r="Q14" s="1087"/>
      <c r="R14" s="1087">
        <v>45064</v>
      </c>
      <c r="S14" s="1087"/>
      <c r="T14" s="1097"/>
      <c r="U14" s="1097" t="str">
        <f t="shared" si="0"/>
        <v>Yes</v>
      </c>
      <c r="V14" s="1095" t="s">
        <v>93</v>
      </c>
      <c r="W14" s="1081" t="s">
        <v>94</v>
      </c>
      <c r="X14" s="1090"/>
      <c r="Y14" s="1090" t="s">
        <v>1904</v>
      </c>
      <c r="Z14" s="3548" t="s">
        <v>4791</v>
      </c>
      <c r="AA14" s="3548"/>
      <c r="AB14" s="1092">
        <v>45017</v>
      </c>
      <c r="AC14" s="1084" t="s">
        <v>4792</v>
      </c>
      <c r="AD14" s="1092" t="s">
        <v>1906</v>
      </c>
      <c r="AE14" s="1092">
        <v>43070</v>
      </c>
      <c r="AF14" s="1092">
        <v>43009</v>
      </c>
      <c r="AG14" s="1092">
        <v>43070</v>
      </c>
      <c r="AH14" s="1087"/>
      <c r="AI14" s="1087"/>
      <c r="AJ14" s="1098"/>
      <c r="AK14" s="1092"/>
      <c r="AL14" s="1092"/>
      <c r="AM14" s="1092"/>
      <c r="AN14" s="1092"/>
      <c r="AO14" s="1087"/>
      <c r="AP14" s="1087"/>
      <c r="AQ14" s="1092"/>
      <c r="AR14" s="1092"/>
      <c r="AS14" s="1092"/>
      <c r="AT14" s="1092"/>
      <c r="AU14" s="1092"/>
      <c r="AV14" s="1089"/>
      <c r="AW14" s="1089"/>
      <c r="AX14" s="1089"/>
      <c r="AY14" s="1089"/>
      <c r="AZ14" s="1092"/>
      <c r="BA14" s="1092"/>
      <c r="BB14" s="1092"/>
      <c r="BC14" s="1089"/>
      <c r="BD14" s="1084"/>
      <c r="BE14" s="1084" t="s">
        <v>4793</v>
      </c>
      <c r="BF14" s="1092" t="s">
        <v>4794</v>
      </c>
      <c r="BG14" s="1092" t="s">
        <v>4795</v>
      </c>
      <c r="BH14" s="1084" t="s">
        <v>4796</v>
      </c>
      <c r="BI14" s="1092" t="s">
        <v>4797</v>
      </c>
      <c r="BJ14" s="1092" t="s">
        <v>4798</v>
      </c>
      <c r="BK14" s="3549" t="s">
        <v>974</v>
      </c>
      <c r="BL14" s="3550" t="s">
        <v>974</v>
      </c>
      <c r="BM14" s="1087"/>
      <c r="BN14" s="1122" t="s">
        <v>4799</v>
      </c>
      <c r="BO14" s="3551"/>
      <c r="BP14" s="1093"/>
      <c r="BQ14" s="1093">
        <v>45170</v>
      </c>
      <c r="BR14" s="1093"/>
      <c r="BS14" s="1087" t="s">
        <v>116</v>
      </c>
      <c r="BT14" s="1093"/>
      <c r="BU14" s="1093">
        <v>45174</v>
      </c>
      <c r="BV14" s="1093" t="s">
        <v>116</v>
      </c>
      <c r="BW14" s="1093">
        <v>45174</v>
      </c>
      <c r="BX14" s="1093" t="s">
        <v>4701</v>
      </c>
      <c r="BY14" s="1093" t="s">
        <v>4800</v>
      </c>
    </row>
    <row r="15" spans="1:77" ht="25" customHeight="1" x14ac:dyDescent="0.2">
      <c r="A15" s="1086" t="s">
        <v>4801</v>
      </c>
      <c r="B15" s="1081" t="s">
        <v>2122</v>
      </c>
      <c r="C15" s="1086" t="s">
        <v>4802</v>
      </c>
      <c r="D15" s="1083" t="s">
        <v>4803</v>
      </c>
      <c r="E15" s="1084" t="s">
        <v>4803</v>
      </c>
      <c r="F15" s="1084" t="s">
        <v>4803</v>
      </c>
      <c r="G15" s="1085" t="s">
        <v>106</v>
      </c>
      <c r="H15" s="1085" t="s">
        <v>106</v>
      </c>
      <c r="I15" s="1085" t="s">
        <v>4804</v>
      </c>
      <c r="J15" s="1086"/>
      <c r="K15" s="1086"/>
      <c r="L15" s="1086"/>
      <c r="M15" s="1086"/>
      <c r="N15" s="1097"/>
      <c r="O15" s="1086"/>
      <c r="P15" s="1086"/>
      <c r="Q15" s="1086"/>
      <c r="R15" s="3547">
        <v>45216</v>
      </c>
      <c r="S15" s="1087"/>
      <c r="T15" s="1086"/>
      <c r="U15" s="1097"/>
      <c r="V15" s="1086"/>
      <c r="W15" s="1086"/>
      <c r="X15" s="1086"/>
      <c r="Y15" s="1090"/>
      <c r="Z15" s="1086"/>
      <c r="AA15" s="3548"/>
      <c r="AB15" s="1091"/>
      <c r="AC15" s="1084"/>
      <c r="AD15" s="1086"/>
      <c r="AE15" s="1092"/>
      <c r="AF15" s="1092"/>
      <c r="AG15" s="1092"/>
      <c r="AH15" s="1087"/>
      <c r="AI15" s="1087"/>
      <c r="AJ15" s="1086"/>
      <c r="AK15" s="1086"/>
      <c r="AL15" s="1092"/>
      <c r="AM15" s="1092"/>
      <c r="AN15" s="1092"/>
      <c r="AO15" s="1087"/>
      <c r="AP15" s="1087"/>
      <c r="AQ15" s="1091"/>
      <c r="AR15" s="1086"/>
      <c r="AS15" s="1091"/>
      <c r="AT15" s="1091"/>
      <c r="AU15" s="1091"/>
      <c r="AV15" s="1086"/>
      <c r="AW15" s="1086"/>
      <c r="AX15" s="1086"/>
      <c r="AY15" s="1086"/>
      <c r="AZ15" s="1086"/>
      <c r="BA15" s="1086"/>
      <c r="BB15" s="1086"/>
      <c r="BC15" s="1086"/>
      <c r="BD15" s="1086"/>
      <c r="BE15" s="1084"/>
      <c r="BF15" s="1092"/>
      <c r="BG15" s="1091"/>
      <c r="BH15" s="1084"/>
      <c r="BI15" s="1092"/>
      <c r="BJ15" s="1092"/>
      <c r="BK15" s="1084"/>
      <c r="BL15" s="1091"/>
      <c r="BM15" s="1087"/>
      <c r="BN15" s="1086"/>
      <c r="BO15" s="1086"/>
      <c r="BP15" s="1086"/>
      <c r="BQ15" s="1093"/>
      <c r="BR15" s="1093"/>
      <c r="BS15" s="1087"/>
      <c r="BT15" s="1093"/>
      <c r="BU15" s="1093"/>
      <c r="BV15" s="1086"/>
      <c r="BW15" s="1086"/>
      <c r="BX15" s="1093" t="s">
        <v>4701</v>
      </c>
      <c r="BY15" s="3552" t="s">
        <v>4805</v>
      </c>
    </row>
    <row r="16" spans="1:77" ht="25" customHeight="1" x14ac:dyDescent="0.2">
      <c r="A16" s="1081" t="s">
        <v>2229</v>
      </c>
      <c r="B16" s="1081" t="s">
        <v>2225</v>
      </c>
      <c r="C16" s="1081" t="s">
        <v>4724</v>
      </c>
      <c r="D16" s="1083">
        <v>1990</v>
      </c>
      <c r="E16" s="1084" t="s">
        <v>2759</v>
      </c>
      <c r="F16" s="1084" t="s">
        <v>1420</v>
      </c>
      <c r="G16" s="1089" t="s">
        <v>89</v>
      </c>
      <c r="H16" s="1089" t="s">
        <v>194</v>
      </c>
      <c r="I16" s="1087">
        <v>41101</v>
      </c>
      <c r="J16" s="1087"/>
      <c r="K16" s="1087"/>
      <c r="L16" s="1087"/>
      <c r="M16" s="1087"/>
      <c r="N16" s="1087"/>
      <c r="O16" s="1087"/>
      <c r="P16" s="1087"/>
      <c r="Q16" s="1087"/>
      <c r="R16" s="1087">
        <v>44228</v>
      </c>
      <c r="S16" s="1089"/>
      <c r="T16" s="1087"/>
      <c r="U16" s="1087" t="str">
        <f t="shared" ref="U16:U21" si="1">IF(OR(V16="Yes", W16="Web-page timetable", X16="YES"), "Yes")</f>
        <v>Yes</v>
      </c>
      <c r="V16" s="1095" t="s">
        <v>228</v>
      </c>
      <c r="W16" s="1081" t="s">
        <v>267</v>
      </c>
      <c r="X16" s="1089"/>
      <c r="Y16" s="1090" t="s">
        <v>4725</v>
      </c>
      <c r="Z16" s="1081"/>
      <c r="AA16" s="1090" t="s">
        <v>4726</v>
      </c>
      <c r="AB16" s="1092"/>
      <c r="AC16" s="1084" t="s">
        <v>4727</v>
      </c>
      <c r="AD16" s="1084" t="s">
        <v>4728</v>
      </c>
      <c r="AE16" s="1092">
        <v>43497</v>
      </c>
      <c r="AF16" s="1092">
        <v>43486</v>
      </c>
      <c r="AG16" s="1092">
        <v>43542</v>
      </c>
      <c r="AH16" s="1089" t="s">
        <v>4729</v>
      </c>
      <c r="AI16" s="1089" t="s">
        <v>4730</v>
      </c>
      <c r="AJ16" s="1098"/>
      <c r="AK16" s="1098"/>
      <c r="AL16" s="1092"/>
      <c r="AM16" s="1092"/>
      <c r="AN16" s="1092"/>
      <c r="AO16" s="1089"/>
      <c r="AP16" s="1089"/>
      <c r="AQ16" s="1092"/>
      <c r="AR16" s="1089"/>
      <c r="AS16" s="1092"/>
      <c r="AT16" s="1092"/>
      <c r="AU16" s="1092"/>
      <c r="AV16" s="1089"/>
      <c r="AW16" s="1089"/>
      <c r="AX16" s="1089"/>
      <c r="AY16" s="1089"/>
      <c r="AZ16" s="1089"/>
      <c r="BA16" s="1089"/>
      <c r="BB16" s="1089"/>
      <c r="BC16" s="1089"/>
      <c r="BD16" s="1089"/>
      <c r="BE16" s="1084" t="s">
        <v>4731</v>
      </c>
      <c r="BF16" s="1092">
        <v>44136</v>
      </c>
      <c r="BG16" s="1092"/>
      <c r="BH16" s="1084" t="s">
        <v>873</v>
      </c>
      <c r="BI16" s="1092">
        <v>44378</v>
      </c>
      <c r="BJ16" s="1092"/>
      <c r="BK16" s="1084" t="s">
        <v>4732</v>
      </c>
      <c r="BL16" s="1092">
        <v>44743</v>
      </c>
      <c r="BM16" s="1089"/>
      <c r="BN16" s="1081" t="s">
        <v>4733</v>
      </c>
      <c r="BO16" s="1081"/>
      <c r="BP16" s="1081"/>
      <c r="BQ16" s="1093">
        <v>44225</v>
      </c>
      <c r="BR16" s="1093"/>
      <c r="BS16" s="1089" t="s">
        <v>116</v>
      </c>
      <c r="BT16" s="1093"/>
      <c r="BU16" s="1093"/>
      <c r="BV16" s="1089"/>
      <c r="BW16" s="1093">
        <v>44316</v>
      </c>
      <c r="BX16" s="1093" t="s">
        <v>4701</v>
      </c>
      <c r="BY16" s="1081" t="s">
        <v>4734</v>
      </c>
    </row>
    <row r="17" spans="1:77" ht="25" customHeight="1" x14ac:dyDescent="0.2">
      <c r="A17" s="1081" t="s">
        <v>2302</v>
      </c>
      <c r="B17" s="1081" t="s">
        <v>2303</v>
      </c>
      <c r="C17" s="1081" t="s">
        <v>4771</v>
      </c>
      <c r="D17" s="1083">
        <v>2039</v>
      </c>
      <c r="E17" s="1084" t="s">
        <v>337</v>
      </c>
      <c r="F17" s="1084" t="s">
        <v>266</v>
      </c>
      <c r="G17" s="1089" t="s">
        <v>89</v>
      </c>
      <c r="H17" s="1089" t="s">
        <v>194</v>
      </c>
      <c r="I17" s="1087">
        <v>44041</v>
      </c>
      <c r="J17" s="1087"/>
      <c r="K17" s="1087"/>
      <c r="L17" s="1087"/>
      <c r="M17" s="1087"/>
      <c r="N17" s="1087"/>
      <c r="O17" s="1087"/>
      <c r="P17" s="1087"/>
      <c r="Q17" s="1087"/>
      <c r="R17" s="1087" t="s">
        <v>4772</v>
      </c>
      <c r="S17" s="1089"/>
      <c r="T17" s="1087"/>
      <c r="U17" s="1087" t="str">
        <f t="shared" si="1"/>
        <v>Yes</v>
      </c>
      <c r="V17" s="1095" t="s">
        <v>93</v>
      </c>
      <c r="W17" s="1081" t="s">
        <v>94</v>
      </c>
      <c r="X17" s="1081"/>
      <c r="Y17" s="1090" t="s">
        <v>4773</v>
      </c>
      <c r="Z17" s="1090" t="s">
        <v>4759</v>
      </c>
      <c r="AA17" s="1090" t="s">
        <v>4760</v>
      </c>
      <c r="AB17" s="1092">
        <v>43586</v>
      </c>
      <c r="AC17" s="1084" t="s">
        <v>4761</v>
      </c>
      <c r="AD17" s="1084" t="s">
        <v>4762</v>
      </c>
      <c r="AE17" s="1092">
        <v>42767</v>
      </c>
      <c r="AF17" s="1092">
        <v>42793</v>
      </c>
      <c r="AG17" s="1092">
        <v>42835</v>
      </c>
      <c r="AH17" s="1089" t="s">
        <v>4763</v>
      </c>
      <c r="AI17" s="1089" t="s">
        <v>4774</v>
      </c>
      <c r="AJ17" s="1098" t="s">
        <v>4741</v>
      </c>
      <c r="AK17" s="1098" t="s">
        <v>4765</v>
      </c>
      <c r="AL17" s="1092">
        <v>43983</v>
      </c>
      <c r="AM17" s="1092" t="s">
        <v>4766</v>
      </c>
      <c r="AN17" s="1092"/>
      <c r="AO17" s="1089" t="s">
        <v>4759</v>
      </c>
      <c r="AP17" s="1089"/>
      <c r="AQ17" s="1092">
        <v>44136</v>
      </c>
      <c r="AR17" s="1089" t="s">
        <v>270</v>
      </c>
      <c r="AS17" s="1092">
        <v>44136</v>
      </c>
      <c r="AT17" s="1092"/>
      <c r="AU17" s="1092"/>
      <c r="AV17" s="1089"/>
      <c r="AW17" s="1089"/>
      <c r="AX17" s="1089"/>
      <c r="AY17" s="1089"/>
      <c r="AZ17" s="1089"/>
      <c r="BA17" s="1089"/>
      <c r="BB17" s="1089"/>
      <c r="BC17" s="1089"/>
      <c r="BD17" s="1089"/>
      <c r="BE17" s="1084" t="s">
        <v>4767</v>
      </c>
      <c r="BF17" s="1092">
        <v>44593</v>
      </c>
      <c r="BG17" s="1092"/>
      <c r="BH17" s="1084" t="s">
        <v>4768</v>
      </c>
      <c r="BI17" s="1092">
        <v>44743</v>
      </c>
      <c r="BJ17" s="1092"/>
      <c r="BK17" s="1084" t="s">
        <v>4769</v>
      </c>
      <c r="BL17" s="1092">
        <v>45017</v>
      </c>
      <c r="BM17" s="1089"/>
      <c r="BN17" s="1081" t="s">
        <v>4806</v>
      </c>
      <c r="BO17" s="1081"/>
      <c r="BP17" s="1081"/>
      <c r="BQ17" s="1093">
        <v>44256</v>
      </c>
      <c r="BR17" s="1093"/>
      <c r="BS17" s="1089" t="s">
        <v>116</v>
      </c>
      <c r="BT17" s="1093">
        <v>44313</v>
      </c>
      <c r="BU17" s="1093"/>
      <c r="BV17" s="1089"/>
      <c r="BW17" s="1093"/>
      <c r="BX17" s="1093" t="s">
        <v>4701</v>
      </c>
      <c r="BY17" s="1081" t="s">
        <v>105</v>
      </c>
    </row>
    <row r="18" spans="1:77" ht="25" customHeight="1" x14ac:dyDescent="0.2">
      <c r="A18" s="1081" t="s">
        <v>2396</v>
      </c>
      <c r="B18" s="1081" t="s">
        <v>4233</v>
      </c>
      <c r="C18" s="1081" t="s">
        <v>4807</v>
      </c>
      <c r="D18" s="1083"/>
      <c r="E18" s="1084" t="s">
        <v>3537</v>
      </c>
      <c r="F18" s="1084" t="s">
        <v>3538</v>
      </c>
      <c r="G18" s="1089" t="s">
        <v>89</v>
      </c>
      <c r="H18" s="1089" t="s">
        <v>194</v>
      </c>
      <c r="I18" s="1087">
        <v>40087</v>
      </c>
      <c r="J18" s="1087" t="s">
        <v>90</v>
      </c>
      <c r="K18" s="1087" t="s">
        <v>389</v>
      </c>
      <c r="L18" s="1087"/>
      <c r="M18" s="1087"/>
      <c r="N18" s="1087"/>
      <c r="O18" s="1087"/>
      <c r="P18" s="1087"/>
      <c r="Q18" s="1087"/>
      <c r="R18" s="1087">
        <v>44209</v>
      </c>
      <c r="S18" s="1089"/>
      <c r="T18" s="1087"/>
      <c r="U18" s="1087" t="str">
        <f t="shared" si="1"/>
        <v>Yes</v>
      </c>
      <c r="V18" s="1095" t="s">
        <v>93</v>
      </c>
      <c r="W18" s="1081" t="s">
        <v>94</v>
      </c>
      <c r="X18" s="1081"/>
      <c r="Y18" s="1099" t="s">
        <v>4808</v>
      </c>
      <c r="Z18" s="1099" t="s">
        <v>4809</v>
      </c>
      <c r="AA18" s="1081" t="s">
        <v>4810</v>
      </c>
      <c r="AB18" s="1092">
        <v>43374</v>
      </c>
      <c r="AC18" s="1084" t="s">
        <v>4811</v>
      </c>
      <c r="AD18" s="1084"/>
      <c r="AE18" s="1092">
        <v>42917</v>
      </c>
      <c r="AF18" s="1092">
        <v>42933</v>
      </c>
      <c r="AG18" s="1092">
        <v>42969</v>
      </c>
      <c r="AH18" s="1089" t="s">
        <v>4812</v>
      </c>
      <c r="AI18" s="1089" t="s">
        <v>4813</v>
      </c>
      <c r="AJ18" s="1098" t="s">
        <v>4814</v>
      </c>
      <c r="AK18" s="1098" t="s">
        <v>367</v>
      </c>
      <c r="AL18" s="1092">
        <v>43132</v>
      </c>
      <c r="AM18" s="1092">
        <v>43132</v>
      </c>
      <c r="AN18" s="1092">
        <v>43160</v>
      </c>
      <c r="AO18" s="1089" t="s">
        <v>4815</v>
      </c>
      <c r="AP18" s="1089" t="s">
        <v>4816</v>
      </c>
      <c r="AQ18" s="1092" t="s">
        <v>2850</v>
      </c>
      <c r="AR18" s="1089" t="s">
        <v>4817</v>
      </c>
      <c r="AS18" s="1092">
        <v>43952</v>
      </c>
      <c r="AT18" s="1092"/>
      <c r="AU18" s="1092"/>
      <c r="AV18" s="1100" t="s">
        <v>4809</v>
      </c>
      <c r="AW18" s="1089"/>
      <c r="AX18" s="1089"/>
      <c r="AY18" s="1089"/>
      <c r="AZ18" s="1089"/>
      <c r="BA18" s="1089"/>
      <c r="BB18" s="1089"/>
      <c r="BC18" s="1089"/>
      <c r="BD18" s="1089"/>
      <c r="BE18" s="1084" t="s">
        <v>4818</v>
      </c>
      <c r="BF18" s="1092">
        <v>44044</v>
      </c>
      <c r="BG18" s="1092"/>
      <c r="BH18" s="1084" t="s">
        <v>4819</v>
      </c>
      <c r="BI18" s="1092">
        <v>44166</v>
      </c>
      <c r="BJ18" s="1092"/>
      <c r="BK18" s="1084" t="s">
        <v>4820</v>
      </c>
      <c r="BL18" s="1092"/>
      <c r="BM18" s="1089"/>
      <c r="BN18" s="1081" t="s">
        <v>4821</v>
      </c>
      <c r="BO18" s="1081"/>
      <c r="BP18" s="1081"/>
      <c r="BQ18" s="1093">
        <v>44225</v>
      </c>
      <c r="BR18" s="1093"/>
      <c r="BS18" s="1089" t="s">
        <v>116</v>
      </c>
      <c r="BT18" s="1093"/>
      <c r="BU18" s="1093"/>
      <c r="BV18" s="1089"/>
      <c r="BW18" s="1093"/>
      <c r="BX18" s="1093" t="s">
        <v>4701</v>
      </c>
      <c r="BY18" s="1081" t="s">
        <v>4822</v>
      </c>
    </row>
    <row r="19" spans="1:77" ht="25" customHeight="1" x14ac:dyDescent="0.2">
      <c r="A19" s="1081" t="s">
        <v>2518</v>
      </c>
      <c r="B19" s="1081" t="s">
        <v>2519</v>
      </c>
      <c r="C19" s="1081" t="s">
        <v>4710</v>
      </c>
      <c r="D19" s="1083">
        <v>1873</v>
      </c>
      <c r="E19" s="1084" t="s">
        <v>4235</v>
      </c>
      <c r="F19" s="1084" t="s">
        <v>3616</v>
      </c>
      <c r="G19" s="1089" t="s">
        <v>89</v>
      </c>
      <c r="H19" s="1089" t="s">
        <v>194</v>
      </c>
      <c r="I19" s="1087" t="s">
        <v>4823</v>
      </c>
      <c r="J19" s="1087"/>
      <c r="K19" s="1087"/>
      <c r="L19" s="1087"/>
      <c r="M19" s="1087"/>
      <c r="N19" s="1087">
        <v>43061</v>
      </c>
      <c r="O19" s="1087">
        <v>43203</v>
      </c>
      <c r="P19" s="1087"/>
      <c r="Q19" s="1087"/>
      <c r="R19" s="1087">
        <v>43928</v>
      </c>
      <c r="S19" s="1089"/>
      <c r="T19" s="1087"/>
      <c r="U19" s="1087" t="str">
        <f t="shared" si="1"/>
        <v>Yes</v>
      </c>
      <c r="V19" s="1095" t="s">
        <v>93</v>
      </c>
      <c r="W19" s="1081" t="s">
        <v>94</v>
      </c>
      <c r="X19" s="1081"/>
      <c r="Y19" s="1090" t="s">
        <v>4824</v>
      </c>
      <c r="Z19" s="1090" t="s">
        <v>4825</v>
      </c>
      <c r="AA19" s="1081" t="s">
        <v>4826</v>
      </c>
      <c r="AB19" s="1092">
        <v>43435</v>
      </c>
      <c r="AC19" s="1084" t="s">
        <v>4714</v>
      </c>
      <c r="AD19" s="1084" t="s">
        <v>2523</v>
      </c>
      <c r="AE19" s="1092">
        <v>41974</v>
      </c>
      <c r="AF19" s="1092">
        <v>41974</v>
      </c>
      <c r="AG19" s="1092"/>
      <c r="AH19" s="1089"/>
      <c r="AI19" s="1089"/>
      <c r="AJ19" s="1084" t="s">
        <v>4715</v>
      </c>
      <c r="AK19" s="1084" t="s">
        <v>4716</v>
      </c>
      <c r="AL19" s="1092">
        <v>42309</v>
      </c>
      <c r="AM19" s="1092">
        <v>42309</v>
      </c>
      <c r="AN19" s="1092">
        <v>42370</v>
      </c>
      <c r="AO19" s="1089"/>
      <c r="AP19" s="1089"/>
      <c r="AQ19" s="1092" t="s">
        <v>4717</v>
      </c>
      <c r="AR19" s="1084" t="s">
        <v>4718</v>
      </c>
      <c r="AS19" s="1092">
        <v>42675</v>
      </c>
      <c r="AT19" s="1092">
        <v>42675</v>
      </c>
      <c r="AU19" s="1092">
        <v>42705</v>
      </c>
      <c r="AV19" s="1089"/>
      <c r="AW19" s="1089"/>
      <c r="AX19" s="1089"/>
      <c r="AY19" s="1089"/>
      <c r="AZ19" s="1089"/>
      <c r="BA19" s="1089"/>
      <c r="BB19" s="1089"/>
      <c r="BC19" s="1089"/>
      <c r="BD19" s="1089"/>
      <c r="BE19" s="1084" t="s">
        <v>4719</v>
      </c>
      <c r="BF19" s="1092">
        <v>43040</v>
      </c>
      <c r="BG19" s="1092">
        <v>43061</v>
      </c>
      <c r="BH19" s="1084" t="s">
        <v>4720</v>
      </c>
      <c r="BI19" s="1092">
        <v>43191</v>
      </c>
      <c r="BJ19" s="1092">
        <v>43203</v>
      </c>
      <c r="BK19" s="1084" t="s">
        <v>4721</v>
      </c>
      <c r="BL19" s="1092">
        <v>43770</v>
      </c>
      <c r="BM19" s="1089"/>
      <c r="BN19" s="1081" t="s">
        <v>4738</v>
      </c>
      <c r="BO19" s="1081"/>
      <c r="BP19" s="1081"/>
      <c r="BQ19" s="1093">
        <v>44000</v>
      </c>
      <c r="BR19" s="1093"/>
      <c r="BS19" s="1089" t="s">
        <v>116</v>
      </c>
      <c r="BT19" s="1093"/>
      <c r="BU19" s="1093"/>
      <c r="BV19" s="1089"/>
      <c r="BW19" s="1093"/>
      <c r="BX19" s="1093" t="s">
        <v>4701</v>
      </c>
      <c r="BY19" s="1081" t="s">
        <v>4723</v>
      </c>
    </row>
    <row r="20" spans="1:77" ht="25" customHeight="1" x14ac:dyDescent="0.2">
      <c r="A20" s="1081" t="s">
        <v>2652</v>
      </c>
      <c r="B20" s="1081" t="s">
        <v>2653</v>
      </c>
      <c r="C20" s="1081" t="s">
        <v>4724</v>
      </c>
      <c r="D20" s="1083">
        <v>1990</v>
      </c>
      <c r="E20" s="1084" t="s">
        <v>2759</v>
      </c>
      <c r="F20" s="1084" t="s">
        <v>1420</v>
      </c>
      <c r="G20" s="1089" t="s">
        <v>89</v>
      </c>
      <c r="H20" s="1089" t="s">
        <v>194</v>
      </c>
      <c r="I20" s="1087">
        <v>40856</v>
      </c>
      <c r="J20" s="1087"/>
      <c r="K20" s="1087"/>
      <c r="L20" s="1087"/>
      <c r="M20" s="1087"/>
      <c r="N20" s="1087"/>
      <c r="O20" s="1097"/>
      <c r="P20" s="1097"/>
      <c r="Q20" s="1087"/>
      <c r="R20" s="1087">
        <v>44228</v>
      </c>
      <c r="S20" s="1089"/>
      <c r="T20" s="1087"/>
      <c r="U20" s="1087" t="str">
        <f t="shared" si="1"/>
        <v>Yes</v>
      </c>
      <c r="V20" s="1095" t="s">
        <v>228</v>
      </c>
      <c r="W20" s="1081" t="s">
        <v>267</v>
      </c>
      <c r="X20" s="1089"/>
      <c r="Y20" s="1090" t="s">
        <v>4725</v>
      </c>
      <c r="Z20" s="1081"/>
      <c r="AA20" s="1090" t="s">
        <v>4726</v>
      </c>
      <c r="AB20" s="1092"/>
      <c r="AC20" s="1084" t="s">
        <v>4727</v>
      </c>
      <c r="AD20" s="1084" t="s">
        <v>4728</v>
      </c>
      <c r="AE20" s="1092">
        <v>43497</v>
      </c>
      <c r="AF20" s="1092">
        <v>43486</v>
      </c>
      <c r="AG20" s="1092">
        <v>43542</v>
      </c>
      <c r="AH20" s="1089" t="s">
        <v>4729</v>
      </c>
      <c r="AI20" s="1089" t="s">
        <v>4730</v>
      </c>
      <c r="AJ20" s="1098"/>
      <c r="AK20" s="1098"/>
      <c r="AL20" s="1092"/>
      <c r="AM20" s="1092"/>
      <c r="AN20" s="1092"/>
      <c r="AO20" s="1089"/>
      <c r="AP20" s="1089"/>
      <c r="AQ20" s="1092"/>
      <c r="AR20" s="1089"/>
      <c r="AS20" s="1092"/>
      <c r="AT20" s="1092"/>
      <c r="AU20" s="1092"/>
      <c r="AV20" s="1089"/>
      <c r="AW20" s="1089"/>
      <c r="AX20" s="1089"/>
      <c r="AY20" s="1089"/>
      <c r="AZ20" s="1089"/>
      <c r="BA20" s="1089"/>
      <c r="BB20" s="1089"/>
      <c r="BC20" s="1089"/>
      <c r="BD20" s="1089"/>
      <c r="BE20" s="1084" t="s">
        <v>4731</v>
      </c>
      <c r="BF20" s="1092">
        <v>44136</v>
      </c>
      <c r="BG20" s="1092"/>
      <c r="BH20" s="1084" t="s">
        <v>873</v>
      </c>
      <c r="BI20" s="1092">
        <v>44378</v>
      </c>
      <c r="BJ20" s="1092"/>
      <c r="BK20" s="1084" t="s">
        <v>4732</v>
      </c>
      <c r="BL20" s="1092">
        <v>44743</v>
      </c>
      <c r="BM20" s="1089"/>
      <c r="BN20" s="1081" t="s">
        <v>4733</v>
      </c>
      <c r="BO20" s="1081"/>
      <c r="BP20" s="1081"/>
      <c r="BQ20" s="1093">
        <v>44225</v>
      </c>
      <c r="BR20" s="1093"/>
      <c r="BS20" s="1089" t="s">
        <v>116</v>
      </c>
      <c r="BT20" s="1093"/>
      <c r="BU20" s="1093"/>
      <c r="BV20" s="1089"/>
      <c r="BW20" s="1093">
        <v>44316</v>
      </c>
      <c r="BX20" s="1093" t="s">
        <v>4701</v>
      </c>
      <c r="BY20" s="1081" t="s">
        <v>4734</v>
      </c>
    </row>
    <row r="21" spans="1:77" ht="25" customHeight="1" x14ac:dyDescent="0.2">
      <c r="A21" s="1081" t="s">
        <v>2860</v>
      </c>
      <c r="B21" s="1081" t="s">
        <v>2854</v>
      </c>
      <c r="C21" s="1081" t="s">
        <v>4724</v>
      </c>
      <c r="D21" s="1083">
        <v>1990</v>
      </c>
      <c r="E21" s="1084" t="s">
        <v>2759</v>
      </c>
      <c r="F21" s="1084" t="s">
        <v>1420</v>
      </c>
      <c r="G21" s="1089" t="s">
        <v>89</v>
      </c>
      <c r="H21" s="1089" t="s">
        <v>194</v>
      </c>
      <c r="I21" s="1087">
        <v>42662</v>
      </c>
      <c r="J21" s="1087"/>
      <c r="K21" s="1087"/>
      <c r="L21" s="1087"/>
      <c r="M21" s="1087"/>
      <c r="N21" s="1087"/>
      <c r="O21" s="1087"/>
      <c r="P21" s="1087"/>
      <c r="Q21" s="1087"/>
      <c r="R21" s="1087">
        <v>44228</v>
      </c>
      <c r="S21" s="1089"/>
      <c r="T21" s="1087"/>
      <c r="U21" s="1087" t="str">
        <f t="shared" si="1"/>
        <v>Yes</v>
      </c>
      <c r="V21" s="1095" t="s">
        <v>228</v>
      </c>
      <c r="W21" s="1081" t="s">
        <v>267</v>
      </c>
      <c r="X21" s="1089"/>
      <c r="Y21" s="1090" t="s">
        <v>4725</v>
      </c>
      <c r="Z21" s="1081"/>
      <c r="AA21" s="1090" t="s">
        <v>4726</v>
      </c>
      <c r="AB21" s="1092"/>
      <c r="AC21" s="1084" t="s">
        <v>4727</v>
      </c>
      <c r="AD21" s="1084" t="s">
        <v>4728</v>
      </c>
      <c r="AE21" s="1092">
        <v>43497</v>
      </c>
      <c r="AF21" s="1092">
        <v>43486</v>
      </c>
      <c r="AG21" s="1092">
        <v>43542</v>
      </c>
      <c r="AH21" s="1089" t="s">
        <v>4729</v>
      </c>
      <c r="AI21" s="1089" t="s">
        <v>4730</v>
      </c>
      <c r="AJ21" s="1098"/>
      <c r="AK21" s="1098"/>
      <c r="AL21" s="1092"/>
      <c r="AM21" s="1092"/>
      <c r="AN21" s="1092"/>
      <c r="AO21" s="1089"/>
      <c r="AP21" s="1089"/>
      <c r="AQ21" s="1092"/>
      <c r="AR21" s="1089"/>
      <c r="AS21" s="1092"/>
      <c r="AT21" s="1092"/>
      <c r="AU21" s="1092"/>
      <c r="AV21" s="1089"/>
      <c r="AW21" s="1089"/>
      <c r="AX21" s="1089"/>
      <c r="AY21" s="1089"/>
      <c r="AZ21" s="1089"/>
      <c r="BA21" s="1089"/>
      <c r="BB21" s="1089"/>
      <c r="BC21" s="1089"/>
      <c r="BD21" s="1089"/>
      <c r="BE21" s="1084" t="s">
        <v>4731</v>
      </c>
      <c r="BF21" s="1092">
        <v>44136</v>
      </c>
      <c r="BG21" s="1092"/>
      <c r="BH21" s="1084" t="s">
        <v>873</v>
      </c>
      <c r="BI21" s="1092">
        <v>44378</v>
      </c>
      <c r="BJ21" s="1092"/>
      <c r="BK21" s="1084" t="s">
        <v>4732</v>
      </c>
      <c r="BL21" s="1092">
        <v>44743</v>
      </c>
      <c r="BM21" s="1089"/>
      <c r="BN21" s="1081" t="s">
        <v>4733</v>
      </c>
      <c r="BO21" s="1081"/>
      <c r="BP21" s="1081"/>
      <c r="BQ21" s="1093">
        <v>44225</v>
      </c>
      <c r="BR21" s="1093"/>
      <c r="BS21" s="1089" t="s">
        <v>116</v>
      </c>
      <c r="BT21" s="1093"/>
      <c r="BU21" s="1093"/>
      <c r="BV21" s="1089"/>
      <c r="BW21" s="1093">
        <v>44316</v>
      </c>
      <c r="BX21" s="1093" t="s">
        <v>4701</v>
      </c>
      <c r="BY21" s="1081" t="s">
        <v>4734</v>
      </c>
    </row>
    <row r="22" spans="1:77" ht="25" customHeight="1" x14ac:dyDescent="0.2">
      <c r="A22" s="1081" t="s">
        <v>2933</v>
      </c>
      <c r="B22" s="1081" t="s">
        <v>2934</v>
      </c>
      <c r="C22" s="1081" t="s">
        <v>4827</v>
      </c>
      <c r="D22" s="1094">
        <v>1963</v>
      </c>
      <c r="E22" s="1084" t="s">
        <v>2759</v>
      </c>
      <c r="F22" s="1084" t="s">
        <v>3616</v>
      </c>
      <c r="G22" s="1089" t="s">
        <v>89</v>
      </c>
      <c r="H22" s="1089" t="s">
        <v>89</v>
      </c>
      <c r="I22" s="1087">
        <v>40735</v>
      </c>
      <c r="J22" s="1087"/>
      <c r="K22" s="1087"/>
      <c r="L22" s="1087"/>
      <c r="M22" s="1087"/>
      <c r="N22" s="1097">
        <v>44070</v>
      </c>
      <c r="O22" s="1097">
        <v>44230</v>
      </c>
      <c r="P22" s="1097"/>
      <c r="Q22" s="1097"/>
      <c r="R22" s="1087">
        <v>44440</v>
      </c>
      <c r="S22" s="1089"/>
      <c r="T22" s="1087"/>
      <c r="U22" s="1087" t="s">
        <v>93</v>
      </c>
      <c r="V22" s="1095" t="s">
        <v>93</v>
      </c>
      <c r="W22" s="1081" t="s">
        <v>94</v>
      </c>
      <c r="X22" s="1081"/>
      <c r="Y22" s="1101" t="s">
        <v>4828</v>
      </c>
      <c r="Z22" s="1102" t="s">
        <v>4829</v>
      </c>
      <c r="AA22" s="1081"/>
      <c r="AB22" s="1092">
        <v>43983</v>
      </c>
      <c r="AC22" s="1084" t="s">
        <v>4830</v>
      </c>
      <c r="AD22" s="1084" t="s">
        <v>364</v>
      </c>
      <c r="AE22" s="1092">
        <v>42309</v>
      </c>
      <c r="AF22" s="1092">
        <v>42318</v>
      </c>
      <c r="AG22" s="1092">
        <v>42381</v>
      </c>
      <c r="AH22" s="1089" t="s">
        <v>4831</v>
      </c>
      <c r="AI22" s="1089"/>
      <c r="AJ22" s="1103" t="s">
        <v>4832</v>
      </c>
      <c r="AK22" s="1103" t="s">
        <v>4833</v>
      </c>
      <c r="AL22" s="1104">
        <v>42948</v>
      </c>
      <c r="AM22" s="1104">
        <v>42917</v>
      </c>
      <c r="AN22" s="1104">
        <v>42979</v>
      </c>
      <c r="AO22" s="1103" t="s">
        <v>4834</v>
      </c>
      <c r="AP22" s="1089"/>
      <c r="AQ22" s="1104" t="s">
        <v>2186</v>
      </c>
      <c r="AR22" s="1103" t="s">
        <v>4835</v>
      </c>
      <c r="AS22" s="1104">
        <v>43282</v>
      </c>
      <c r="AT22" s="1104">
        <v>43313</v>
      </c>
      <c r="AU22" s="1104">
        <v>43344</v>
      </c>
      <c r="AV22" s="1103" t="s">
        <v>4836</v>
      </c>
      <c r="AW22" s="1089"/>
      <c r="AX22" s="1089"/>
      <c r="AY22" s="1089"/>
      <c r="AZ22" s="1089"/>
      <c r="BA22" s="1089"/>
      <c r="BB22" s="1089"/>
      <c r="BC22" s="1089"/>
      <c r="BD22" s="1089"/>
      <c r="BE22" s="1084" t="s">
        <v>3078</v>
      </c>
      <c r="BF22" s="1092">
        <v>44013</v>
      </c>
      <c r="BG22" s="1092">
        <v>44070</v>
      </c>
      <c r="BH22" s="1084" t="s">
        <v>4819</v>
      </c>
      <c r="BI22" s="1092">
        <v>44166</v>
      </c>
      <c r="BJ22" s="1092">
        <v>44230</v>
      </c>
      <c r="BK22" s="1084" t="s">
        <v>193</v>
      </c>
      <c r="BL22" s="1092"/>
      <c r="BM22" s="1089"/>
      <c r="BN22" s="1105" t="s">
        <v>4837</v>
      </c>
      <c r="BO22" s="1105"/>
      <c r="BP22" s="1105"/>
      <c r="BQ22" s="1093">
        <v>44112</v>
      </c>
      <c r="BR22" s="1093"/>
      <c r="BS22" s="1089" t="s">
        <v>116</v>
      </c>
      <c r="BT22" s="1093">
        <v>44257</v>
      </c>
      <c r="BU22" s="1093"/>
      <c r="BV22" s="1089"/>
      <c r="BW22" s="1093">
        <v>44445</v>
      </c>
      <c r="BX22" s="1093" t="s">
        <v>4701</v>
      </c>
      <c r="BY22" s="1081" t="s">
        <v>4838</v>
      </c>
    </row>
    <row r="23" spans="1:77" ht="25" customHeight="1" x14ac:dyDescent="0.2">
      <c r="A23" s="1081" t="s">
        <v>2954</v>
      </c>
      <c r="B23" s="1081" t="s">
        <v>2949</v>
      </c>
      <c r="C23" s="1081" t="s">
        <v>4724</v>
      </c>
      <c r="D23" s="1083">
        <v>1990</v>
      </c>
      <c r="E23" s="1084" t="s">
        <v>2759</v>
      </c>
      <c r="F23" s="1084" t="s">
        <v>1420</v>
      </c>
      <c r="G23" s="1089" t="s">
        <v>89</v>
      </c>
      <c r="H23" s="1089" t="s">
        <v>194</v>
      </c>
      <c r="I23" s="1087" t="s">
        <v>121</v>
      </c>
      <c r="J23" s="1087"/>
      <c r="K23" s="1087"/>
      <c r="L23" s="1087"/>
      <c r="M23" s="1087"/>
      <c r="N23" s="1087"/>
      <c r="O23" s="1087"/>
      <c r="P23" s="1087"/>
      <c r="Q23" s="1087"/>
      <c r="R23" s="1087">
        <v>44228</v>
      </c>
      <c r="S23" s="1089"/>
      <c r="T23" s="1087"/>
      <c r="U23" s="1087" t="str">
        <f t="shared" ref="U23:U36" si="2">IF(OR(V23="Yes", W23="Web-page timetable", X23="YES"), "Yes")</f>
        <v>Yes</v>
      </c>
      <c r="V23" s="1095" t="s">
        <v>228</v>
      </c>
      <c r="W23" s="1081" t="s">
        <v>267</v>
      </c>
      <c r="X23" s="1089"/>
      <c r="Y23" s="1090" t="s">
        <v>4725</v>
      </c>
      <c r="Z23" s="1081"/>
      <c r="AA23" s="1090" t="s">
        <v>4726</v>
      </c>
      <c r="AB23" s="1092"/>
      <c r="AC23" s="1084" t="s">
        <v>4727</v>
      </c>
      <c r="AD23" s="1084" t="s">
        <v>4728</v>
      </c>
      <c r="AE23" s="1092">
        <v>43497</v>
      </c>
      <c r="AF23" s="1092">
        <v>43486</v>
      </c>
      <c r="AG23" s="1092">
        <v>43542</v>
      </c>
      <c r="AH23" s="1089" t="s">
        <v>4729</v>
      </c>
      <c r="AI23" s="1089" t="s">
        <v>4730</v>
      </c>
      <c r="AJ23" s="1098"/>
      <c r="AK23" s="1098"/>
      <c r="AL23" s="1092"/>
      <c r="AM23" s="1092"/>
      <c r="AN23" s="1092"/>
      <c r="AO23" s="1089"/>
      <c r="AP23" s="1089"/>
      <c r="AQ23" s="1092"/>
      <c r="AR23" s="1089"/>
      <c r="AS23" s="1092"/>
      <c r="AT23" s="1092"/>
      <c r="AU23" s="1092"/>
      <c r="AV23" s="1089"/>
      <c r="AW23" s="1089"/>
      <c r="AX23" s="1089"/>
      <c r="AY23" s="1089"/>
      <c r="AZ23" s="1089"/>
      <c r="BA23" s="1089"/>
      <c r="BB23" s="1089"/>
      <c r="BC23" s="1089"/>
      <c r="BD23" s="1089"/>
      <c r="BE23" s="1084" t="s">
        <v>4731</v>
      </c>
      <c r="BF23" s="1092">
        <v>44136</v>
      </c>
      <c r="BG23" s="1092"/>
      <c r="BH23" s="1084" t="s">
        <v>873</v>
      </c>
      <c r="BI23" s="1092">
        <v>44378</v>
      </c>
      <c r="BJ23" s="1092"/>
      <c r="BK23" s="1084" t="s">
        <v>4732</v>
      </c>
      <c r="BL23" s="1092">
        <v>44743</v>
      </c>
      <c r="BM23" s="1089"/>
      <c r="BN23" s="1081" t="s">
        <v>4733</v>
      </c>
      <c r="BO23" s="1081"/>
      <c r="BP23" s="1081"/>
      <c r="BQ23" s="1093">
        <v>44225</v>
      </c>
      <c r="BR23" s="1093"/>
      <c r="BS23" s="1089" t="s">
        <v>116</v>
      </c>
      <c r="BT23" s="1093"/>
      <c r="BU23" s="1093"/>
      <c r="BV23" s="1089"/>
      <c r="BW23" s="1093">
        <v>44316</v>
      </c>
      <c r="BX23" s="1093" t="s">
        <v>4701</v>
      </c>
      <c r="BY23" s="1081" t="s">
        <v>4734</v>
      </c>
    </row>
    <row r="24" spans="1:77" ht="25" customHeight="1" x14ac:dyDescent="0.2">
      <c r="A24" s="1081" t="s">
        <v>3019</v>
      </c>
      <c r="B24" s="1081" t="s">
        <v>3020</v>
      </c>
      <c r="C24" s="1081" t="s">
        <v>4839</v>
      </c>
      <c r="D24" s="1094">
        <v>1930</v>
      </c>
      <c r="E24" s="1084" t="s">
        <v>4840</v>
      </c>
      <c r="F24" s="1084" t="s">
        <v>4841</v>
      </c>
      <c r="G24" s="1089" t="s">
        <v>89</v>
      </c>
      <c r="H24" s="1089" t="s">
        <v>89</v>
      </c>
      <c r="I24" s="1087">
        <v>40596</v>
      </c>
      <c r="J24" s="1087" t="s">
        <v>90</v>
      </c>
      <c r="K24" s="1087"/>
      <c r="L24" s="1087" t="s">
        <v>583</v>
      </c>
      <c r="M24" s="1087"/>
      <c r="N24" s="1087">
        <v>43452</v>
      </c>
      <c r="O24" s="1087">
        <v>43585</v>
      </c>
      <c r="P24" s="1087"/>
      <c r="Q24" s="1097">
        <v>43892</v>
      </c>
      <c r="R24" s="1087"/>
      <c r="S24" s="1089"/>
      <c r="T24" s="1087"/>
      <c r="U24" s="1087" t="str">
        <f t="shared" si="2"/>
        <v>Yes</v>
      </c>
      <c r="V24" s="1095" t="s">
        <v>93</v>
      </c>
      <c r="W24" s="1081" t="s">
        <v>94</v>
      </c>
      <c r="X24" s="1081"/>
      <c r="Y24" s="1090" t="s">
        <v>3023</v>
      </c>
      <c r="Z24" s="1081" t="s">
        <v>4842</v>
      </c>
      <c r="AA24" s="1081" t="s">
        <v>4843</v>
      </c>
      <c r="AB24" s="1092">
        <v>43282</v>
      </c>
      <c r="AC24" s="1084" t="s">
        <v>2186</v>
      </c>
      <c r="AD24" s="1084"/>
      <c r="AE24" s="1092">
        <v>43282</v>
      </c>
      <c r="AF24" s="1092"/>
      <c r="AG24" s="1092"/>
      <c r="AH24" s="1089"/>
      <c r="AI24" s="1089"/>
      <c r="AJ24" s="1084"/>
      <c r="AK24" s="1084"/>
      <c r="AL24" s="1092"/>
      <c r="AM24" s="1092"/>
      <c r="AN24" s="1092"/>
      <c r="AO24" s="1089"/>
      <c r="AP24" s="1089"/>
      <c r="AQ24" s="1092"/>
      <c r="AR24" s="1089"/>
      <c r="AS24" s="1092"/>
      <c r="AT24" s="1092"/>
      <c r="AU24" s="1092"/>
      <c r="AV24" s="1089"/>
      <c r="AW24" s="1089"/>
      <c r="AX24" s="1089"/>
      <c r="AY24" s="1089"/>
      <c r="AZ24" s="1089"/>
      <c r="BA24" s="1089"/>
      <c r="BB24" s="1089"/>
      <c r="BC24" s="1089"/>
      <c r="BD24" s="1089"/>
      <c r="BE24" s="1084" t="s">
        <v>4844</v>
      </c>
      <c r="BF24" s="1092">
        <v>43435</v>
      </c>
      <c r="BG24" s="1092">
        <v>43452</v>
      </c>
      <c r="BH24" s="1084" t="s">
        <v>4845</v>
      </c>
      <c r="BI24" s="1092">
        <v>43497</v>
      </c>
      <c r="BJ24" s="1092">
        <v>43585</v>
      </c>
      <c r="BK24" s="1084" t="s">
        <v>4846</v>
      </c>
      <c r="BL24" s="1092">
        <v>43709</v>
      </c>
      <c r="BM24" s="1089"/>
      <c r="BN24" s="1081" t="s">
        <v>4847</v>
      </c>
      <c r="BO24" s="1081"/>
      <c r="BP24" s="1081"/>
      <c r="BQ24" s="1093">
        <v>44221</v>
      </c>
      <c r="BR24" s="1093"/>
      <c r="BS24" s="1089" t="s">
        <v>116</v>
      </c>
      <c r="BT24" s="1093"/>
      <c r="BU24" s="1093"/>
      <c r="BV24" s="1089"/>
      <c r="BW24" s="1093"/>
      <c r="BX24" s="1093" t="s">
        <v>4848</v>
      </c>
      <c r="BY24" s="1081" t="s">
        <v>4849</v>
      </c>
    </row>
    <row r="25" spans="1:77" ht="25" customHeight="1" x14ac:dyDescent="0.2">
      <c r="A25" s="1081" t="s">
        <v>3109</v>
      </c>
      <c r="B25" s="1081" t="s">
        <v>4850</v>
      </c>
      <c r="C25" s="1081" t="s">
        <v>4745</v>
      </c>
      <c r="D25" s="1083">
        <v>1940</v>
      </c>
      <c r="E25" s="1084" t="s">
        <v>3819</v>
      </c>
      <c r="F25" s="1084" t="s">
        <v>3616</v>
      </c>
      <c r="G25" s="1089" t="s">
        <v>89</v>
      </c>
      <c r="H25" s="1089" t="s">
        <v>194</v>
      </c>
      <c r="I25" s="1087">
        <v>40596</v>
      </c>
      <c r="J25" s="1087" t="s">
        <v>90</v>
      </c>
      <c r="K25" s="1087"/>
      <c r="L25" s="1087" t="s">
        <v>583</v>
      </c>
      <c r="M25" s="1087"/>
      <c r="N25" s="1097">
        <v>43623</v>
      </c>
      <c r="O25" s="1097">
        <v>43734</v>
      </c>
      <c r="P25" s="1097"/>
      <c r="Q25" s="1097"/>
      <c r="R25" s="1087">
        <v>44125</v>
      </c>
      <c r="S25" s="1089"/>
      <c r="T25" s="1087"/>
      <c r="U25" s="1087" t="str">
        <f t="shared" si="2"/>
        <v>Yes</v>
      </c>
      <c r="V25" s="1095" t="s">
        <v>93</v>
      </c>
      <c r="W25" s="1081" t="s">
        <v>94</v>
      </c>
      <c r="X25" s="1081"/>
      <c r="Y25" s="1090" t="s">
        <v>4746</v>
      </c>
      <c r="Z25" s="1090" t="s">
        <v>4747</v>
      </c>
      <c r="AA25" s="1090" t="s">
        <v>4748</v>
      </c>
      <c r="AB25" s="1092">
        <v>43556</v>
      </c>
      <c r="AC25" s="1084" t="s">
        <v>4749</v>
      </c>
      <c r="AD25" s="1084"/>
      <c r="AE25" s="1092">
        <v>42370</v>
      </c>
      <c r="AF25" s="1092"/>
      <c r="AG25" s="1092"/>
      <c r="AH25" s="1089"/>
      <c r="AI25" s="1089"/>
      <c r="AJ25" s="1098" t="s">
        <v>4750</v>
      </c>
      <c r="AK25" s="1098"/>
      <c r="AL25" s="1092">
        <v>42644</v>
      </c>
      <c r="AM25" s="1092"/>
      <c r="AN25" s="1092"/>
      <c r="AO25" s="1089"/>
      <c r="AP25" s="1089"/>
      <c r="AQ25" s="1092"/>
      <c r="AR25" s="1089"/>
      <c r="AS25" s="1092"/>
      <c r="AT25" s="1092"/>
      <c r="AU25" s="1092"/>
      <c r="AV25" s="1089"/>
      <c r="AW25" s="1089"/>
      <c r="AX25" s="1089"/>
      <c r="AY25" s="1089"/>
      <c r="AZ25" s="1089"/>
      <c r="BA25" s="1089"/>
      <c r="BB25" s="1089"/>
      <c r="BC25" s="1089"/>
      <c r="BD25" s="1089"/>
      <c r="BE25" s="1084" t="s">
        <v>4751</v>
      </c>
      <c r="BF25" s="1092">
        <v>43617</v>
      </c>
      <c r="BG25" s="1092">
        <v>43623</v>
      </c>
      <c r="BH25" s="1084" t="s">
        <v>4752</v>
      </c>
      <c r="BI25" s="1092">
        <v>43709</v>
      </c>
      <c r="BJ25" s="1092">
        <v>43734</v>
      </c>
      <c r="BK25" s="1084" t="s">
        <v>4753</v>
      </c>
      <c r="BL25" s="1092">
        <v>44166</v>
      </c>
      <c r="BM25" s="1089"/>
      <c r="BN25" s="1081" t="s">
        <v>4851</v>
      </c>
      <c r="BO25" s="1081"/>
      <c r="BP25" s="1081"/>
      <c r="BQ25" s="1093">
        <v>44145</v>
      </c>
      <c r="BR25" s="1093"/>
      <c r="BS25" s="1089" t="s">
        <v>116</v>
      </c>
      <c r="BT25" s="1093"/>
      <c r="BU25" s="1093"/>
      <c r="BV25" s="1089"/>
      <c r="BW25" s="1093"/>
      <c r="BX25" s="1093" t="s">
        <v>4701</v>
      </c>
      <c r="BY25" s="1081" t="s">
        <v>4852</v>
      </c>
    </row>
    <row r="26" spans="1:77" ht="25" customHeight="1" x14ac:dyDescent="0.2">
      <c r="A26" s="1081" t="s">
        <v>3135</v>
      </c>
      <c r="B26" s="1081" t="s">
        <v>3134</v>
      </c>
      <c r="C26" s="1081" t="s">
        <v>4710</v>
      </c>
      <c r="D26" s="1083">
        <v>1873</v>
      </c>
      <c r="E26" s="1084" t="s">
        <v>4235</v>
      </c>
      <c r="F26" s="1084" t="s">
        <v>3616</v>
      </c>
      <c r="G26" s="1089" t="s">
        <v>89</v>
      </c>
      <c r="H26" s="1089" t="s">
        <v>194</v>
      </c>
      <c r="I26" s="1087">
        <v>41619</v>
      </c>
      <c r="J26" s="1087"/>
      <c r="K26" s="1087"/>
      <c r="L26" s="1087"/>
      <c r="M26" s="1087"/>
      <c r="N26" s="1087">
        <v>43061</v>
      </c>
      <c r="O26" s="1087">
        <v>43203</v>
      </c>
      <c r="P26" s="1087"/>
      <c r="Q26" s="1087"/>
      <c r="R26" s="1087">
        <v>43928</v>
      </c>
      <c r="S26" s="1089"/>
      <c r="T26" s="1087"/>
      <c r="U26" s="1087" t="str">
        <f t="shared" si="2"/>
        <v>Yes</v>
      </c>
      <c r="V26" s="1095" t="s">
        <v>93</v>
      </c>
      <c r="W26" s="1081" t="s">
        <v>94</v>
      </c>
      <c r="X26" s="1081"/>
      <c r="Y26" s="1099" t="s">
        <v>4853</v>
      </c>
      <c r="Z26" s="1090" t="s">
        <v>4854</v>
      </c>
      <c r="AA26" s="1081" t="s">
        <v>4855</v>
      </c>
      <c r="AB26" s="1092">
        <v>43525</v>
      </c>
      <c r="AC26" s="1084" t="s">
        <v>4714</v>
      </c>
      <c r="AD26" s="1084" t="s">
        <v>2523</v>
      </c>
      <c r="AE26" s="1092">
        <v>41974</v>
      </c>
      <c r="AF26" s="1092">
        <v>41974</v>
      </c>
      <c r="AG26" s="1092"/>
      <c r="AH26" s="1089"/>
      <c r="AI26" s="1089"/>
      <c r="AJ26" s="1084" t="s">
        <v>4715</v>
      </c>
      <c r="AK26" s="1084" t="s">
        <v>4716</v>
      </c>
      <c r="AL26" s="1092">
        <v>42309</v>
      </c>
      <c r="AM26" s="1092">
        <v>42309</v>
      </c>
      <c r="AN26" s="1092">
        <v>42370</v>
      </c>
      <c r="AO26" s="1089"/>
      <c r="AP26" s="1089"/>
      <c r="AQ26" s="1092" t="s">
        <v>4717</v>
      </c>
      <c r="AR26" s="1084" t="s">
        <v>4718</v>
      </c>
      <c r="AS26" s="1092">
        <v>42675</v>
      </c>
      <c r="AT26" s="1092">
        <v>42675</v>
      </c>
      <c r="AU26" s="1092">
        <v>42705</v>
      </c>
      <c r="AV26" s="1089"/>
      <c r="AW26" s="1089"/>
      <c r="AX26" s="1089"/>
      <c r="AY26" s="1089"/>
      <c r="AZ26" s="1089"/>
      <c r="BA26" s="1089"/>
      <c r="BB26" s="1089"/>
      <c r="BC26" s="1089"/>
      <c r="BD26" s="1089"/>
      <c r="BE26" s="1084" t="s">
        <v>4719</v>
      </c>
      <c r="BF26" s="1092">
        <v>43040</v>
      </c>
      <c r="BG26" s="1092">
        <v>43061</v>
      </c>
      <c r="BH26" s="1084" t="s">
        <v>4720</v>
      </c>
      <c r="BI26" s="1092">
        <v>43191</v>
      </c>
      <c r="BJ26" s="1092">
        <v>43203</v>
      </c>
      <c r="BK26" s="1084" t="s">
        <v>4721</v>
      </c>
      <c r="BL26" s="1092">
        <v>43770</v>
      </c>
      <c r="BM26" s="1089"/>
      <c r="BN26" s="1081" t="s">
        <v>4738</v>
      </c>
      <c r="BO26" s="1081"/>
      <c r="BP26" s="1081"/>
      <c r="BQ26" s="1093">
        <v>44000</v>
      </c>
      <c r="BR26" s="1093"/>
      <c r="BS26" s="1089" t="s">
        <v>116</v>
      </c>
      <c r="BT26" s="1093"/>
      <c r="BU26" s="1093"/>
      <c r="BV26" s="1089"/>
      <c r="BW26" s="1093"/>
      <c r="BX26" s="1093" t="s">
        <v>4701</v>
      </c>
      <c r="BY26" s="1081" t="s">
        <v>4723</v>
      </c>
    </row>
    <row r="27" spans="1:77" ht="25" customHeight="1" x14ac:dyDescent="0.2">
      <c r="A27" s="1081" t="s">
        <v>3299</v>
      </c>
      <c r="B27" s="1081" t="s">
        <v>3298</v>
      </c>
      <c r="C27" s="1081" t="s">
        <v>4856</v>
      </c>
      <c r="D27" s="1083"/>
      <c r="E27" s="1084" t="s">
        <v>337</v>
      </c>
      <c r="F27" s="1084" t="s">
        <v>3616</v>
      </c>
      <c r="G27" s="1089" t="s">
        <v>89</v>
      </c>
      <c r="H27" s="1089" t="s">
        <v>89</v>
      </c>
      <c r="I27" s="1087" t="s">
        <v>121</v>
      </c>
      <c r="J27" s="1087"/>
      <c r="K27" s="1087"/>
      <c r="L27" s="1087"/>
      <c r="M27" s="1087"/>
      <c r="N27" s="1087">
        <v>43347</v>
      </c>
      <c r="O27" s="1087">
        <v>43553</v>
      </c>
      <c r="P27" s="1087"/>
      <c r="Q27" s="1087"/>
      <c r="R27" s="1087">
        <v>44158</v>
      </c>
      <c r="S27" s="1089"/>
      <c r="T27" s="1087"/>
      <c r="U27" s="1087" t="str">
        <f t="shared" si="2"/>
        <v>Yes</v>
      </c>
      <c r="V27" s="1095" t="s">
        <v>93</v>
      </c>
      <c r="W27" s="1081" t="s">
        <v>94</v>
      </c>
      <c r="X27" s="1081"/>
      <c r="Y27" s="1090" t="s">
        <v>4857</v>
      </c>
      <c r="Z27" s="1090" t="s">
        <v>4858</v>
      </c>
      <c r="AA27" s="1090" t="s">
        <v>4859</v>
      </c>
      <c r="AB27" s="1092">
        <v>43040</v>
      </c>
      <c r="AC27" s="1084" t="s">
        <v>2480</v>
      </c>
      <c r="AD27" s="1084"/>
      <c r="AE27" s="1092">
        <v>43101</v>
      </c>
      <c r="AF27" s="1092"/>
      <c r="AG27" s="1092"/>
      <c r="AH27" s="1089"/>
      <c r="AI27" s="1089"/>
      <c r="AJ27" s="1084"/>
      <c r="AK27" s="1084"/>
      <c r="AL27" s="1092"/>
      <c r="AM27" s="1092"/>
      <c r="AN27" s="1092"/>
      <c r="AO27" s="1089"/>
      <c r="AP27" s="1089"/>
      <c r="AQ27" s="1092"/>
      <c r="AR27" s="1089"/>
      <c r="AS27" s="1092"/>
      <c r="AT27" s="1092"/>
      <c r="AU27" s="1092"/>
      <c r="AV27" s="1089"/>
      <c r="AW27" s="1089"/>
      <c r="AX27" s="1089"/>
      <c r="AY27" s="1089"/>
      <c r="AZ27" s="1089"/>
      <c r="BA27" s="1089"/>
      <c r="BB27" s="1089"/>
      <c r="BC27" s="1089"/>
      <c r="BD27" s="1089"/>
      <c r="BE27" s="1084" t="s">
        <v>4860</v>
      </c>
      <c r="BF27" s="1092">
        <v>43344</v>
      </c>
      <c r="BG27" s="1092">
        <f>N27</f>
        <v>43347</v>
      </c>
      <c r="BH27" s="1084" t="s">
        <v>4861</v>
      </c>
      <c r="BI27" s="1092">
        <v>43525</v>
      </c>
      <c r="BJ27" s="1092">
        <f>O27</f>
        <v>43553</v>
      </c>
      <c r="BK27" s="1084" t="s">
        <v>2850</v>
      </c>
      <c r="BL27" s="1092">
        <v>43922</v>
      </c>
      <c r="BM27" s="1089"/>
      <c r="BN27" s="1081" t="s">
        <v>4862</v>
      </c>
      <c r="BO27" s="1081"/>
      <c r="BP27" s="1081"/>
      <c r="BQ27" s="1093">
        <v>44109</v>
      </c>
      <c r="BR27" s="1093"/>
      <c r="BS27" s="1089" t="s">
        <v>116</v>
      </c>
      <c r="BT27" s="1093"/>
      <c r="BU27" s="1093"/>
      <c r="BV27" s="1089"/>
      <c r="BW27" s="1093"/>
      <c r="BX27" s="1093" t="s">
        <v>4701</v>
      </c>
      <c r="BY27" s="1081" t="s">
        <v>4863</v>
      </c>
    </row>
    <row r="28" spans="1:77" ht="25" customHeight="1" x14ac:dyDescent="0.2">
      <c r="A28" s="1081" t="s">
        <v>3360</v>
      </c>
      <c r="B28" s="1081" t="s">
        <v>3361</v>
      </c>
      <c r="C28" s="1081" t="s">
        <v>4864</v>
      </c>
      <c r="D28" s="1083">
        <v>1990</v>
      </c>
      <c r="E28" s="1084" t="s">
        <v>2759</v>
      </c>
      <c r="F28" s="1084" t="s">
        <v>1420</v>
      </c>
      <c r="G28" s="1089" t="s">
        <v>89</v>
      </c>
      <c r="H28" s="1089" t="s">
        <v>194</v>
      </c>
      <c r="I28" s="1087">
        <v>40619</v>
      </c>
      <c r="J28" s="1087"/>
      <c r="K28" s="1087"/>
      <c r="L28" s="1087"/>
      <c r="M28" s="1087"/>
      <c r="N28" s="1097"/>
      <c r="O28" s="1097"/>
      <c r="P28" s="1097"/>
      <c r="Q28" s="1097"/>
      <c r="R28" s="1087">
        <v>44531</v>
      </c>
      <c r="S28" s="1089"/>
      <c r="T28" s="1087"/>
      <c r="U28" s="1087" t="str">
        <f t="shared" si="2"/>
        <v>Yes</v>
      </c>
      <c r="V28" s="1095" t="s">
        <v>228</v>
      </c>
      <c r="W28" s="1081" t="s">
        <v>267</v>
      </c>
      <c r="X28" s="1089"/>
      <c r="Y28" s="1090" t="s">
        <v>4725</v>
      </c>
      <c r="Z28" s="1081"/>
      <c r="AA28" s="1090" t="s">
        <v>4726</v>
      </c>
      <c r="AB28" s="1092"/>
      <c r="AC28" s="1084" t="s">
        <v>4727</v>
      </c>
      <c r="AD28" s="1084" t="s">
        <v>4728</v>
      </c>
      <c r="AE28" s="1092">
        <v>43497</v>
      </c>
      <c r="AF28" s="1092">
        <v>43486</v>
      </c>
      <c r="AG28" s="1092">
        <v>43542</v>
      </c>
      <c r="AH28" s="1089" t="s">
        <v>4729</v>
      </c>
      <c r="AI28" s="1089" t="s">
        <v>4730</v>
      </c>
      <c r="AJ28" s="1098"/>
      <c r="AK28" s="1098"/>
      <c r="AL28" s="1092"/>
      <c r="AM28" s="1092"/>
      <c r="AN28" s="1092"/>
      <c r="AO28" s="1089"/>
      <c r="AP28" s="1089"/>
      <c r="AQ28" s="1092"/>
      <c r="AR28" s="1089"/>
      <c r="AS28" s="1092"/>
      <c r="AT28" s="1092"/>
      <c r="AU28" s="1092"/>
      <c r="AV28" s="1089"/>
      <c r="AW28" s="1089"/>
      <c r="AX28" s="1089"/>
      <c r="AY28" s="1089"/>
      <c r="AZ28" s="1089"/>
      <c r="BA28" s="1089"/>
      <c r="BB28" s="1089"/>
      <c r="BC28" s="1089"/>
      <c r="BD28" s="1089"/>
      <c r="BE28" s="1084" t="s">
        <v>4731</v>
      </c>
      <c r="BF28" s="1092">
        <v>44136</v>
      </c>
      <c r="BG28" s="1092"/>
      <c r="BH28" s="1084" t="s">
        <v>873</v>
      </c>
      <c r="BI28" s="1092">
        <v>44378</v>
      </c>
      <c r="BJ28" s="1092"/>
      <c r="BK28" s="1084" t="s">
        <v>4732</v>
      </c>
      <c r="BL28" s="1092">
        <v>44743</v>
      </c>
      <c r="BM28" s="1089"/>
      <c r="BN28" s="1081" t="s">
        <v>4865</v>
      </c>
      <c r="BO28" s="1081"/>
      <c r="BP28" s="1081"/>
      <c r="BQ28" s="1093">
        <v>44225</v>
      </c>
      <c r="BR28" s="1093"/>
      <c r="BS28" s="1089" t="s">
        <v>116</v>
      </c>
      <c r="BT28" s="1093"/>
      <c r="BU28" s="1093"/>
      <c r="BV28" s="1089"/>
      <c r="BW28" s="1093">
        <v>44316</v>
      </c>
      <c r="BX28" s="1093" t="s">
        <v>4701</v>
      </c>
      <c r="BY28" s="1081" t="s">
        <v>4866</v>
      </c>
    </row>
    <row r="29" spans="1:77" s="713" customFormat="1" ht="25" customHeight="1" x14ac:dyDescent="0.2">
      <c r="A29" s="1081" t="s">
        <v>3381</v>
      </c>
      <c r="B29" s="1081" t="s">
        <v>3382</v>
      </c>
      <c r="C29" s="1081" t="s">
        <v>4867</v>
      </c>
      <c r="D29" s="1083" t="s">
        <v>226</v>
      </c>
      <c r="E29" s="1084" t="s">
        <v>3537</v>
      </c>
      <c r="F29" s="1084" t="s">
        <v>3538</v>
      </c>
      <c r="G29" s="1089" t="s">
        <v>89</v>
      </c>
      <c r="H29" s="1089" t="s">
        <v>194</v>
      </c>
      <c r="I29" s="1087">
        <v>40087</v>
      </c>
      <c r="J29" s="1087" t="s">
        <v>90</v>
      </c>
      <c r="K29" s="1087" t="s">
        <v>389</v>
      </c>
      <c r="L29" s="1087"/>
      <c r="M29" s="1087"/>
      <c r="N29" s="1087"/>
      <c r="O29" s="1087"/>
      <c r="P29" s="1087"/>
      <c r="Q29" s="1087"/>
      <c r="R29" s="1087">
        <v>44209</v>
      </c>
      <c r="S29" s="1089"/>
      <c r="T29" s="1087"/>
      <c r="U29" s="1087" t="str">
        <f t="shared" si="2"/>
        <v>Yes</v>
      </c>
      <c r="V29" s="1095" t="s">
        <v>93</v>
      </c>
      <c r="W29" s="1081" t="s">
        <v>94</v>
      </c>
      <c r="X29" s="1081"/>
      <c r="Y29" s="1090" t="s">
        <v>4868</v>
      </c>
      <c r="Z29" s="1090" t="s">
        <v>4809</v>
      </c>
      <c r="AA29" s="1090" t="s">
        <v>4869</v>
      </c>
      <c r="AB29" s="1092">
        <v>43374</v>
      </c>
      <c r="AC29" s="1084" t="s">
        <v>4870</v>
      </c>
      <c r="AD29" s="1084"/>
      <c r="AE29" s="1092">
        <v>42917</v>
      </c>
      <c r="AF29" s="1092">
        <v>42933</v>
      </c>
      <c r="AG29" s="1092">
        <v>42969</v>
      </c>
      <c r="AH29" s="1089" t="s">
        <v>4812</v>
      </c>
      <c r="AI29" s="1089" t="s">
        <v>4813</v>
      </c>
      <c r="AJ29" s="1098" t="s">
        <v>4814</v>
      </c>
      <c r="AK29" s="1098" t="s">
        <v>367</v>
      </c>
      <c r="AL29" s="1092">
        <v>43132</v>
      </c>
      <c r="AM29" s="1092">
        <v>43132</v>
      </c>
      <c r="AN29" s="1092">
        <v>43160</v>
      </c>
      <c r="AO29" s="1089" t="s">
        <v>4815</v>
      </c>
      <c r="AP29" s="1089" t="s">
        <v>4816</v>
      </c>
      <c r="AQ29" s="1092" t="s">
        <v>2850</v>
      </c>
      <c r="AR29" s="1089" t="s">
        <v>4817</v>
      </c>
      <c r="AS29" s="1092">
        <v>43952</v>
      </c>
      <c r="AT29" s="1092"/>
      <c r="AU29" s="1092"/>
      <c r="AV29" s="1100" t="s">
        <v>4809</v>
      </c>
      <c r="AW29" s="1089"/>
      <c r="AX29" s="1089"/>
      <c r="AY29" s="1089"/>
      <c r="AZ29" s="1089"/>
      <c r="BA29" s="1089"/>
      <c r="BB29" s="1089"/>
      <c r="BC29" s="1089"/>
      <c r="BD29" s="1089"/>
      <c r="BE29" s="1084" t="s">
        <v>4871</v>
      </c>
      <c r="BF29" s="1092">
        <v>44044</v>
      </c>
      <c r="BG29" s="1092"/>
      <c r="BH29" s="1084" t="s">
        <v>4819</v>
      </c>
      <c r="BI29" s="1092">
        <v>44166</v>
      </c>
      <c r="BJ29" s="1092"/>
      <c r="BK29" s="1084" t="s">
        <v>4820</v>
      </c>
      <c r="BL29" s="1092"/>
      <c r="BM29" s="1089"/>
      <c r="BN29" s="1081" t="s">
        <v>4872</v>
      </c>
      <c r="BO29" s="1081"/>
      <c r="BP29" s="1081"/>
      <c r="BQ29" s="1093">
        <v>44225</v>
      </c>
      <c r="BR29" s="1093"/>
      <c r="BS29" s="1089" t="s">
        <v>116</v>
      </c>
      <c r="BT29" s="1093"/>
      <c r="BU29" s="1093"/>
      <c r="BV29" s="1089"/>
      <c r="BW29" s="1093"/>
      <c r="BX29" s="1093" t="s">
        <v>4701</v>
      </c>
      <c r="BY29" s="1081" t="s">
        <v>4822</v>
      </c>
    </row>
    <row r="30" spans="1:77" s="176" customFormat="1" ht="41" customHeight="1" x14ac:dyDescent="0.2">
      <c r="A30" s="1081" t="s">
        <v>3513</v>
      </c>
      <c r="B30" s="1081" t="s">
        <v>3502</v>
      </c>
      <c r="C30" s="1081" t="s">
        <v>4724</v>
      </c>
      <c r="D30" s="1083">
        <v>1990</v>
      </c>
      <c r="E30" s="1084" t="s">
        <v>2759</v>
      </c>
      <c r="F30" s="1084" t="s">
        <v>1420</v>
      </c>
      <c r="G30" s="1089" t="s">
        <v>89</v>
      </c>
      <c r="H30" s="1089" t="s">
        <v>194</v>
      </c>
      <c r="I30" s="1087" t="s">
        <v>121</v>
      </c>
      <c r="J30" s="1087"/>
      <c r="K30" s="1087"/>
      <c r="L30" s="1087"/>
      <c r="M30" s="1087"/>
      <c r="N30" s="1087"/>
      <c r="O30" s="1087"/>
      <c r="P30" s="1087"/>
      <c r="Q30" s="1087"/>
      <c r="R30" s="1087">
        <v>44228</v>
      </c>
      <c r="S30" s="1089"/>
      <c r="T30" s="1087"/>
      <c r="U30" s="1087" t="str">
        <f t="shared" si="2"/>
        <v>Yes</v>
      </c>
      <c r="V30" s="1095" t="s">
        <v>228</v>
      </c>
      <c r="W30" s="1081" t="s">
        <v>267</v>
      </c>
      <c r="X30" s="1089"/>
      <c r="Y30" s="1090" t="s">
        <v>4725</v>
      </c>
      <c r="Z30" s="1081"/>
      <c r="AA30" s="1090" t="s">
        <v>4726</v>
      </c>
      <c r="AB30" s="1092"/>
      <c r="AC30" s="1084" t="s">
        <v>4727</v>
      </c>
      <c r="AD30" s="1084" t="s">
        <v>4728</v>
      </c>
      <c r="AE30" s="1092">
        <v>43497</v>
      </c>
      <c r="AF30" s="1092">
        <v>43486</v>
      </c>
      <c r="AG30" s="1092">
        <v>43542</v>
      </c>
      <c r="AH30" s="1089" t="s">
        <v>4729</v>
      </c>
      <c r="AI30" s="1089" t="s">
        <v>4730</v>
      </c>
      <c r="AJ30" s="1098"/>
      <c r="AK30" s="1098"/>
      <c r="AL30" s="1092"/>
      <c r="AM30" s="1092"/>
      <c r="AN30" s="1092"/>
      <c r="AO30" s="1089"/>
      <c r="AP30" s="1089"/>
      <c r="AQ30" s="1092"/>
      <c r="AR30" s="1089"/>
      <c r="AS30" s="1092"/>
      <c r="AT30" s="1092"/>
      <c r="AU30" s="1092"/>
      <c r="AV30" s="1089"/>
      <c r="AW30" s="1089"/>
      <c r="AX30" s="1089"/>
      <c r="AY30" s="1089"/>
      <c r="AZ30" s="1089"/>
      <c r="BA30" s="1089"/>
      <c r="BB30" s="1089"/>
      <c r="BC30" s="1089"/>
      <c r="BD30" s="1089"/>
      <c r="BE30" s="1084" t="s">
        <v>4731</v>
      </c>
      <c r="BF30" s="1092">
        <v>44136</v>
      </c>
      <c r="BG30" s="1092"/>
      <c r="BH30" s="1084" t="s">
        <v>873</v>
      </c>
      <c r="BI30" s="1092">
        <v>44378</v>
      </c>
      <c r="BJ30" s="1092"/>
      <c r="BK30" s="1084" t="s">
        <v>4732</v>
      </c>
      <c r="BL30" s="1092">
        <v>44743</v>
      </c>
      <c r="BM30" s="1089"/>
      <c r="BN30" s="1081" t="s">
        <v>4733</v>
      </c>
      <c r="BO30" s="1081"/>
      <c r="BP30" s="1081"/>
      <c r="BQ30" s="1093">
        <v>44225</v>
      </c>
      <c r="BR30" s="1093"/>
      <c r="BS30" s="1089" t="s">
        <v>116</v>
      </c>
      <c r="BT30" s="1093"/>
      <c r="BU30" s="1093"/>
      <c r="BV30" s="1089"/>
      <c r="BW30" s="1093">
        <v>44316</v>
      </c>
      <c r="BX30" s="1093" t="s">
        <v>4701</v>
      </c>
      <c r="BY30" s="1081" t="s">
        <v>4734</v>
      </c>
    </row>
    <row r="31" spans="1:77" s="176" customFormat="1" ht="26.5" customHeight="1" x14ac:dyDescent="0.2">
      <c r="A31" s="1081" t="s">
        <v>3557</v>
      </c>
      <c r="B31" s="1081" t="s">
        <v>3558</v>
      </c>
      <c r="C31" s="1081" t="s">
        <v>4771</v>
      </c>
      <c r="D31" s="1083">
        <v>2039</v>
      </c>
      <c r="E31" s="1084" t="s">
        <v>337</v>
      </c>
      <c r="F31" s="1084" t="s">
        <v>266</v>
      </c>
      <c r="G31" s="1089" t="s">
        <v>89</v>
      </c>
      <c r="H31" s="1089" t="s">
        <v>194</v>
      </c>
      <c r="I31" s="1087">
        <v>41765</v>
      </c>
      <c r="J31" s="1087"/>
      <c r="K31" s="1087"/>
      <c r="L31" s="1087"/>
      <c r="M31" s="1087"/>
      <c r="N31" s="1087"/>
      <c r="O31" s="1087"/>
      <c r="P31" s="1087"/>
      <c r="Q31" s="1087"/>
      <c r="R31" s="1087" t="s">
        <v>4772</v>
      </c>
      <c r="S31" s="1089"/>
      <c r="T31" s="1087"/>
      <c r="U31" s="1087" t="str">
        <f t="shared" si="2"/>
        <v>Yes</v>
      </c>
      <c r="V31" s="1095" t="s">
        <v>93</v>
      </c>
      <c r="W31" s="1081" t="s">
        <v>94</v>
      </c>
      <c r="X31" s="1081"/>
      <c r="Y31" s="1090" t="s">
        <v>3568</v>
      </c>
      <c r="Z31" s="1090" t="s">
        <v>4759</v>
      </c>
      <c r="AA31" s="1090" t="s">
        <v>4760</v>
      </c>
      <c r="AB31" s="1092">
        <v>43586</v>
      </c>
      <c r="AC31" s="1084" t="s">
        <v>4761</v>
      </c>
      <c r="AD31" s="1084" t="s">
        <v>4762</v>
      </c>
      <c r="AE31" s="1092">
        <v>42767</v>
      </c>
      <c r="AF31" s="1092">
        <v>42793</v>
      </c>
      <c r="AG31" s="1092">
        <v>42835</v>
      </c>
      <c r="AH31" s="1089" t="s">
        <v>4763</v>
      </c>
      <c r="AI31" s="1089" t="s">
        <v>4774</v>
      </c>
      <c r="AJ31" s="1098" t="s">
        <v>4741</v>
      </c>
      <c r="AK31" s="1098" t="s">
        <v>4765</v>
      </c>
      <c r="AL31" s="1092">
        <v>43983</v>
      </c>
      <c r="AM31" s="1092" t="s">
        <v>4766</v>
      </c>
      <c r="AN31" s="1092"/>
      <c r="AO31" s="1089" t="s">
        <v>4759</v>
      </c>
      <c r="AP31" s="1089"/>
      <c r="AQ31" s="1092">
        <v>44136</v>
      </c>
      <c r="AR31" s="1089" t="s">
        <v>270</v>
      </c>
      <c r="AS31" s="1092">
        <v>44136</v>
      </c>
      <c r="AT31" s="1092"/>
      <c r="AU31" s="1092"/>
      <c r="AV31" s="1089"/>
      <c r="AW31" s="1089"/>
      <c r="AX31" s="1089"/>
      <c r="AY31" s="1089"/>
      <c r="AZ31" s="1089"/>
      <c r="BA31" s="1089"/>
      <c r="BB31" s="1089"/>
      <c r="BC31" s="1089"/>
      <c r="BD31" s="1089"/>
      <c r="BE31" s="1084" t="s">
        <v>4767</v>
      </c>
      <c r="BF31" s="1092">
        <v>44593</v>
      </c>
      <c r="BG31" s="1092"/>
      <c r="BH31" s="1084" t="s">
        <v>4768</v>
      </c>
      <c r="BI31" s="1092">
        <v>44743</v>
      </c>
      <c r="BJ31" s="1092"/>
      <c r="BK31" s="1084" t="s">
        <v>4769</v>
      </c>
      <c r="BL31" s="1092">
        <v>45017</v>
      </c>
      <c r="BM31" s="1089"/>
      <c r="BN31" s="1081" t="s">
        <v>4775</v>
      </c>
      <c r="BO31" s="1081"/>
      <c r="BP31" s="1081"/>
      <c r="BQ31" s="1093">
        <v>44256</v>
      </c>
      <c r="BR31" s="1093"/>
      <c r="BS31" s="1089" t="s">
        <v>116</v>
      </c>
      <c r="BT31" s="1093">
        <v>44313</v>
      </c>
      <c r="BU31" s="1093"/>
      <c r="BV31" s="1089"/>
      <c r="BW31" s="1093"/>
      <c r="BX31" s="1093" t="s">
        <v>4701</v>
      </c>
      <c r="BY31" s="1081" t="s">
        <v>105</v>
      </c>
    </row>
    <row r="32" spans="1:77" s="713" customFormat="1" ht="25" customHeight="1" x14ac:dyDescent="0.2">
      <c r="A32" s="1081" t="s">
        <v>3668</v>
      </c>
      <c r="B32" s="1081" t="s">
        <v>3669</v>
      </c>
      <c r="C32" s="1081" t="s">
        <v>4873</v>
      </c>
      <c r="D32" s="1094">
        <v>1469</v>
      </c>
      <c r="E32" s="1084"/>
      <c r="F32" s="1084" t="s">
        <v>1021</v>
      </c>
      <c r="G32" s="1089" t="s">
        <v>89</v>
      </c>
      <c r="H32" s="1089" t="s">
        <v>89</v>
      </c>
      <c r="I32" s="1087">
        <v>39350</v>
      </c>
      <c r="J32" s="1087"/>
      <c r="K32" s="1087"/>
      <c r="L32" s="1087"/>
      <c r="M32" s="1087"/>
      <c r="N32" s="1087" t="s">
        <v>4874</v>
      </c>
      <c r="O32" s="1087" t="s">
        <v>4875</v>
      </c>
      <c r="P32" s="1087"/>
      <c r="Q32" s="1087">
        <v>44323</v>
      </c>
      <c r="R32" s="1087"/>
      <c r="S32" s="1089"/>
      <c r="T32" s="1087"/>
      <c r="U32" s="1087" t="str">
        <f t="shared" si="2"/>
        <v>Yes</v>
      </c>
      <c r="V32" s="1095" t="s">
        <v>93</v>
      </c>
      <c r="W32" s="1081" t="s">
        <v>94</v>
      </c>
      <c r="X32" s="1081"/>
      <c r="Y32" s="1090" t="s">
        <v>4876</v>
      </c>
      <c r="Z32" s="1090" t="s">
        <v>4877</v>
      </c>
      <c r="AA32" s="1090" t="s">
        <v>4878</v>
      </c>
      <c r="AB32" s="1092">
        <v>43160</v>
      </c>
      <c r="AC32" s="1084"/>
      <c r="AD32" s="1084"/>
      <c r="AE32" s="1092"/>
      <c r="AF32" s="1092"/>
      <c r="AG32" s="1092"/>
      <c r="AH32" s="1089"/>
      <c r="AI32" s="1089"/>
      <c r="AJ32" s="1084"/>
      <c r="AK32" s="1084"/>
      <c r="AL32" s="1092"/>
      <c r="AM32" s="1092"/>
      <c r="AN32" s="1092"/>
      <c r="AO32" s="1089"/>
      <c r="AP32" s="1089"/>
      <c r="AQ32" s="1092"/>
      <c r="AR32" s="1089"/>
      <c r="AS32" s="1092"/>
      <c r="AT32" s="1092"/>
      <c r="AU32" s="1092"/>
      <c r="AV32" s="1089"/>
      <c r="AW32" s="1089"/>
      <c r="AX32" s="1089"/>
      <c r="AY32" s="1089"/>
      <c r="AZ32" s="1089"/>
      <c r="BA32" s="1089"/>
      <c r="BB32" s="1089"/>
      <c r="BC32" s="1089"/>
      <c r="BD32" s="1089"/>
      <c r="BE32" s="1084" t="s">
        <v>4879</v>
      </c>
      <c r="BF32" s="1092">
        <v>43374</v>
      </c>
      <c r="BG32" s="1092">
        <v>43378</v>
      </c>
      <c r="BH32" s="1084" t="s">
        <v>4880</v>
      </c>
      <c r="BI32" s="1092">
        <v>43435</v>
      </c>
      <c r="BJ32" s="1092">
        <v>43488</v>
      </c>
      <c r="BK32" s="1084" t="s">
        <v>4881</v>
      </c>
      <c r="BL32" s="1092">
        <v>43800</v>
      </c>
      <c r="BM32" s="1089"/>
      <c r="BN32" s="1081" t="s">
        <v>4882</v>
      </c>
      <c r="BO32" s="1081"/>
      <c r="BP32" s="1081"/>
      <c r="BQ32" s="1093">
        <v>43552</v>
      </c>
      <c r="BR32" s="1093"/>
      <c r="BS32" s="1089" t="s">
        <v>116</v>
      </c>
      <c r="BT32" s="1093"/>
      <c r="BU32" s="1093"/>
      <c r="BV32" s="1089"/>
      <c r="BW32" s="1093">
        <v>44316</v>
      </c>
      <c r="BX32" s="1093" t="s">
        <v>4848</v>
      </c>
      <c r="BY32" s="1081" t="s">
        <v>4883</v>
      </c>
    </row>
    <row r="33" spans="1:77" ht="25" customHeight="1" x14ac:dyDescent="0.2">
      <c r="A33" s="1081" t="s">
        <v>3722</v>
      </c>
      <c r="B33" s="1081" t="s">
        <v>3711</v>
      </c>
      <c r="C33" s="1081" t="s">
        <v>4724</v>
      </c>
      <c r="D33" s="1083">
        <v>1990</v>
      </c>
      <c r="E33" s="1084" t="s">
        <v>2759</v>
      </c>
      <c r="F33" s="1084" t="s">
        <v>1420</v>
      </c>
      <c r="G33" s="1089" t="s">
        <v>89</v>
      </c>
      <c r="H33" s="1089" t="s">
        <v>194</v>
      </c>
      <c r="I33" s="1087">
        <v>40933</v>
      </c>
      <c r="J33" s="1087"/>
      <c r="K33" s="1087"/>
      <c r="L33" s="1087"/>
      <c r="M33" s="1087"/>
      <c r="N33" s="1087"/>
      <c r="O33" s="1087"/>
      <c r="P33" s="1087"/>
      <c r="Q33" s="1087"/>
      <c r="R33" s="1087">
        <v>44228</v>
      </c>
      <c r="S33" s="1089"/>
      <c r="T33" s="1087"/>
      <c r="U33" s="1087" t="str">
        <f t="shared" si="2"/>
        <v>Yes</v>
      </c>
      <c r="V33" s="1095" t="s">
        <v>228</v>
      </c>
      <c r="W33" s="1081" t="s">
        <v>267</v>
      </c>
      <c r="X33" s="1089"/>
      <c r="Y33" s="1090" t="s">
        <v>4725</v>
      </c>
      <c r="Z33" s="1081"/>
      <c r="AA33" s="1090" t="s">
        <v>4726</v>
      </c>
      <c r="AB33" s="1092"/>
      <c r="AC33" s="1084" t="s">
        <v>4727</v>
      </c>
      <c r="AD33" s="1084" t="s">
        <v>4728</v>
      </c>
      <c r="AE33" s="1092">
        <v>43497</v>
      </c>
      <c r="AF33" s="1092">
        <v>43486</v>
      </c>
      <c r="AG33" s="1092">
        <v>43542</v>
      </c>
      <c r="AH33" s="1089" t="s">
        <v>4729</v>
      </c>
      <c r="AI33" s="1089" t="s">
        <v>4730</v>
      </c>
      <c r="AJ33" s="1098"/>
      <c r="AK33" s="1098"/>
      <c r="AL33" s="1092"/>
      <c r="AM33" s="1092"/>
      <c r="AN33" s="1092"/>
      <c r="AO33" s="1089"/>
      <c r="AP33" s="1089"/>
      <c r="AQ33" s="1092"/>
      <c r="AR33" s="1089"/>
      <c r="AS33" s="1092"/>
      <c r="AT33" s="1092"/>
      <c r="AU33" s="1092"/>
      <c r="AV33" s="1089"/>
      <c r="AW33" s="1089"/>
      <c r="AX33" s="1089"/>
      <c r="AY33" s="1089"/>
      <c r="AZ33" s="1089"/>
      <c r="BA33" s="1089"/>
      <c r="BB33" s="1089"/>
      <c r="BC33" s="1089"/>
      <c r="BD33" s="1089"/>
      <c r="BE33" s="1084" t="s">
        <v>4731</v>
      </c>
      <c r="BF33" s="1092">
        <v>44136</v>
      </c>
      <c r="BG33" s="1092"/>
      <c r="BH33" s="1084" t="s">
        <v>873</v>
      </c>
      <c r="BI33" s="1092">
        <v>44378</v>
      </c>
      <c r="BJ33" s="1092"/>
      <c r="BK33" s="1084" t="s">
        <v>4884</v>
      </c>
      <c r="BL33" s="1092">
        <v>44743</v>
      </c>
      <c r="BM33" s="1089"/>
      <c r="BN33" s="1081" t="s">
        <v>4733</v>
      </c>
      <c r="BO33" s="1081"/>
      <c r="BP33" s="1081"/>
      <c r="BQ33" s="1093">
        <v>44225</v>
      </c>
      <c r="BR33" s="1093"/>
      <c r="BS33" s="1089" t="s">
        <v>116</v>
      </c>
      <c r="BT33" s="1093"/>
      <c r="BU33" s="1093"/>
      <c r="BV33" s="1089"/>
      <c r="BW33" s="1093">
        <v>44316</v>
      </c>
      <c r="BX33" s="1093" t="s">
        <v>4701</v>
      </c>
      <c r="BY33" s="1081" t="s">
        <v>4734</v>
      </c>
    </row>
    <row r="34" spans="1:77" ht="25" customHeight="1" x14ac:dyDescent="0.2">
      <c r="A34" s="1081" t="s">
        <v>3734</v>
      </c>
      <c r="B34" s="1081" t="s">
        <v>3735</v>
      </c>
      <c r="C34" s="1081" t="s">
        <v>4885</v>
      </c>
      <c r="D34" s="1083"/>
      <c r="E34" s="1084" t="s">
        <v>292</v>
      </c>
      <c r="F34" s="1084" t="s">
        <v>3538</v>
      </c>
      <c r="G34" s="1089" t="s">
        <v>89</v>
      </c>
      <c r="H34" s="1089" t="s">
        <v>89</v>
      </c>
      <c r="I34" s="1087" t="s">
        <v>121</v>
      </c>
      <c r="J34" s="1087"/>
      <c r="K34" s="1087"/>
      <c r="L34" s="1087"/>
      <c r="M34" s="1087"/>
      <c r="N34" s="1087">
        <v>43266</v>
      </c>
      <c r="O34" s="1087">
        <v>43483</v>
      </c>
      <c r="P34" s="1087"/>
      <c r="Q34" s="1087"/>
      <c r="R34" s="1087">
        <v>43951</v>
      </c>
      <c r="S34" s="1089"/>
      <c r="T34" s="1087"/>
      <c r="U34" s="1087" t="str">
        <f t="shared" si="2"/>
        <v>Yes</v>
      </c>
      <c r="V34" s="1095" t="s">
        <v>93</v>
      </c>
      <c r="W34" s="1081" t="s">
        <v>94</v>
      </c>
      <c r="X34" s="1081"/>
      <c r="Y34" s="1090" t="s">
        <v>4886</v>
      </c>
      <c r="Z34" s="1090" t="s">
        <v>4887</v>
      </c>
      <c r="AA34" s="1090" t="s">
        <v>4888</v>
      </c>
      <c r="AB34" s="1092">
        <v>43374</v>
      </c>
      <c r="AC34" s="1084" t="s">
        <v>3541</v>
      </c>
      <c r="AD34" s="1084"/>
      <c r="AE34" s="1092">
        <v>42309</v>
      </c>
      <c r="AF34" s="1092"/>
      <c r="AG34" s="1092"/>
      <c r="AH34" s="1089"/>
      <c r="AI34" s="1089"/>
      <c r="AJ34" s="1084" t="s">
        <v>4889</v>
      </c>
      <c r="AK34" s="1084"/>
      <c r="AL34" s="1092">
        <v>42948</v>
      </c>
      <c r="AM34" s="1092"/>
      <c r="AN34" s="1092"/>
      <c r="AO34" s="1089"/>
      <c r="AP34" s="1089"/>
      <c r="AQ34" s="1092"/>
      <c r="AR34" s="1089"/>
      <c r="AS34" s="1092"/>
      <c r="AT34" s="1092"/>
      <c r="AU34" s="1092"/>
      <c r="AV34" s="1089"/>
      <c r="AW34" s="1089"/>
      <c r="AX34" s="1089"/>
      <c r="AY34" s="1089"/>
      <c r="AZ34" s="1089"/>
      <c r="BA34" s="1089"/>
      <c r="BB34" s="1089"/>
      <c r="BC34" s="1089"/>
      <c r="BD34" s="1089"/>
      <c r="BE34" s="1084" t="s">
        <v>4890</v>
      </c>
      <c r="BF34" s="1092">
        <v>43282</v>
      </c>
      <c r="BG34" s="1092">
        <f>N34</f>
        <v>43266</v>
      </c>
      <c r="BH34" s="1084" t="s">
        <v>4891</v>
      </c>
      <c r="BI34" s="1092">
        <v>43466</v>
      </c>
      <c r="BJ34" s="1092">
        <f>O34</f>
        <v>43483</v>
      </c>
      <c r="BK34" s="1084" t="s">
        <v>4892</v>
      </c>
      <c r="BL34" s="1092">
        <v>43831</v>
      </c>
      <c r="BM34" s="1089"/>
      <c r="BN34" s="1081" t="s">
        <v>4893</v>
      </c>
      <c r="BO34" s="1081"/>
      <c r="BP34" s="1081"/>
      <c r="BQ34" s="1093">
        <v>43998</v>
      </c>
      <c r="BR34" s="1093"/>
      <c r="BS34" s="1089" t="s">
        <v>116</v>
      </c>
      <c r="BT34" s="1093"/>
      <c r="BU34" s="1093"/>
      <c r="BV34" s="1089"/>
      <c r="BW34" s="1093"/>
      <c r="BX34" s="1093" t="s">
        <v>4701</v>
      </c>
      <c r="BY34" s="1081" t="s">
        <v>4894</v>
      </c>
    </row>
    <row r="35" spans="1:77" ht="23.5" customHeight="1" x14ac:dyDescent="0.2">
      <c r="A35" s="3545" t="s">
        <v>3831</v>
      </c>
      <c r="B35" s="3546" t="s">
        <v>3832</v>
      </c>
      <c r="C35" s="2711" t="s">
        <v>4895</v>
      </c>
      <c r="D35" s="2712"/>
      <c r="E35" s="2713" t="s">
        <v>3537</v>
      </c>
      <c r="F35" s="2713" t="s">
        <v>209</v>
      </c>
      <c r="G35" s="2719" t="s">
        <v>89</v>
      </c>
      <c r="H35" s="2719" t="s">
        <v>89</v>
      </c>
      <c r="I35" s="2714">
        <v>41241</v>
      </c>
      <c r="J35" s="2714"/>
      <c r="K35" s="2714"/>
      <c r="L35" s="2714"/>
      <c r="M35" s="2714"/>
      <c r="N35" s="2714">
        <v>43325</v>
      </c>
      <c r="O35" s="2714">
        <v>43483</v>
      </c>
      <c r="P35" s="2714"/>
      <c r="Q35" s="2714"/>
      <c r="R35" s="2714">
        <v>43880</v>
      </c>
      <c r="S35" s="2719"/>
      <c r="T35" s="2714"/>
      <c r="U35" s="2714" t="str">
        <f t="shared" si="2"/>
        <v>Yes</v>
      </c>
      <c r="V35" s="2720" t="s">
        <v>93</v>
      </c>
      <c r="W35" s="2711" t="s">
        <v>94</v>
      </c>
      <c r="X35" s="2711"/>
      <c r="Y35" s="2715" t="s">
        <v>4896</v>
      </c>
      <c r="Z35" s="2715" t="s">
        <v>4897</v>
      </c>
      <c r="AA35" s="2715" t="s">
        <v>4898</v>
      </c>
      <c r="AB35" s="2716">
        <v>43525</v>
      </c>
      <c r="AC35" s="2713" t="s">
        <v>4899</v>
      </c>
      <c r="AD35" s="2713"/>
      <c r="AE35" s="2716">
        <v>42278</v>
      </c>
      <c r="AF35" s="2716"/>
      <c r="AG35" s="2716"/>
      <c r="AH35" s="2719"/>
      <c r="AI35" s="2719"/>
      <c r="AJ35" s="2713"/>
      <c r="AK35" s="2713"/>
      <c r="AL35" s="2716"/>
      <c r="AM35" s="2716"/>
      <c r="AN35" s="2716"/>
      <c r="AO35" s="2719"/>
      <c r="AP35" s="2719"/>
      <c r="AQ35" s="2716"/>
      <c r="AR35" s="2719"/>
      <c r="AS35" s="2716"/>
      <c r="AT35" s="2716"/>
      <c r="AU35" s="2716"/>
      <c r="AV35" s="2719"/>
      <c r="AW35" s="2719"/>
      <c r="AX35" s="2719"/>
      <c r="AY35" s="2719"/>
      <c r="AZ35" s="2719"/>
      <c r="BA35" s="2719"/>
      <c r="BB35" s="2719"/>
      <c r="BC35" s="2719"/>
      <c r="BD35" s="2719"/>
      <c r="BE35" s="2713" t="s">
        <v>4900</v>
      </c>
      <c r="BF35" s="2716">
        <v>43344</v>
      </c>
      <c r="BG35" s="2716">
        <f>N35</f>
        <v>43325</v>
      </c>
      <c r="BH35" s="2713" t="s">
        <v>4891</v>
      </c>
      <c r="BI35" s="2716">
        <v>43466</v>
      </c>
      <c r="BJ35" s="2716">
        <f>O35</f>
        <v>43483</v>
      </c>
      <c r="BK35" s="2713" t="s">
        <v>1083</v>
      </c>
      <c r="BL35" s="2716"/>
      <c r="BM35" s="2719"/>
      <c r="BN35" s="2711" t="s">
        <v>4901</v>
      </c>
      <c r="BO35" s="2711"/>
      <c r="BP35" s="2711"/>
      <c r="BQ35" s="2717">
        <v>43998</v>
      </c>
      <c r="BR35" s="2717"/>
      <c r="BS35" s="2719" t="s">
        <v>116</v>
      </c>
      <c r="BT35" s="2717"/>
      <c r="BU35" s="2717"/>
      <c r="BV35" s="2719"/>
      <c r="BW35" s="2717"/>
      <c r="BX35" s="2717" t="s">
        <v>4701</v>
      </c>
      <c r="BY35" s="2711" t="s">
        <v>4902</v>
      </c>
    </row>
    <row r="36" spans="1:77" ht="160" x14ac:dyDescent="0.2">
      <c r="A36" s="3543" t="s">
        <v>3962</v>
      </c>
      <c r="B36" s="2711" t="s">
        <v>3963</v>
      </c>
      <c r="C36" s="2711" t="s">
        <v>4724</v>
      </c>
      <c r="D36" s="2712">
        <v>1990</v>
      </c>
      <c r="E36" s="2713" t="s">
        <v>2759</v>
      </c>
      <c r="F36" s="2713" t="s">
        <v>1420</v>
      </c>
      <c r="G36" s="2719" t="s">
        <v>89</v>
      </c>
      <c r="H36" s="2719" t="s">
        <v>194</v>
      </c>
      <c r="I36" s="2714">
        <v>41528</v>
      </c>
      <c r="J36" s="2714"/>
      <c r="K36" s="2714"/>
      <c r="L36" s="2714"/>
      <c r="M36" s="2714"/>
      <c r="N36" s="2714"/>
      <c r="O36" s="2714"/>
      <c r="P36" s="2714"/>
      <c r="Q36" s="2714"/>
      <c r="R36" s="2714">
        <v>44228</v>
      </c>
      <c r="S36" s="2719"/>
      <c r="T36" s="2714"/>
      <c r="U36" s="2714" t="str">
        <f t="shared" si="2"/>
        <v>Yes</v>
      </c>
      <c r="V36" s="2720" t="s">
        <v>228</v>
      </c>
      <c r="W36" s="2711" t="s">
        <v>267</v>
      </c>
      <c r="X36" s="2719"/>
      <c r="Y36" s="2715" t="s">
        <v>4725</v>
      </c>
      <c r="Z36" s="2711"/>
      <c r="AA36" s="2715" t="s">
        <v>4726</v>
      </c>
      <c r="AB36" s="2716"/>
      <c r="AC36" s="2713" t="s">
        <v>4727</v>
      </c>
      <c r="AD36" s="2713" t="s">
        <v>4728</v>
      </c>
      <c r="AE36" s="2716">
        <v>43497</v>
      </c>
      <c r="AF36" s="2716">
        <v>43486</v>
      </c>
      <c r="AG36" s="2716">
        <v>43542</v>
      </c>
      <c r="AH36" s="2719" t="s">
        <v>4729</v>
      </c>
      <c r="AI36" s="2719" t="s">
        <v>4730</v>
      </c>
      <c r="AJ36" s="2721"/>
      <c r="AK36" s="2721"/>
      <c r="AL36" s="2716"/>
      <c r="AM36" s="2716"/>
      <c r="AN36" s="2716"/>
      <c r="AO36" s="2719"/>
      <c r="AP36" s="2719"/>
      <c r="AQ36" s="2716"/>
      <c r="AR36" s="2719"/>
      <c r="AS36" s="2716"/>
      <c r="AT36" s="2716"/>
      <c r="AU36" s="2716"/>
      <c r="AV36" s="2719"/>
      <c r="AW36" s="2719"/>
      <c r="AX36" s="2719"/>
      <c r="AY36" s="2719"/>
      <c r="AZ36" s="2719"/>
      <c r="BA36" s="2719"/>
      <c r="BB36" s="2719"/>
      <c r="BC36" s="2719"/>
      <c r="BD36" s="2719"/>
      <c r="BE36" s="2713" t="s">
        <v>4731</v>
      </c>
      <c r="BF36" s="2716">
        <v>44136</v>
      </c>
      <c r="BG36" s="2716"/>
      <c r="BH36" s="2713" t="s">
        <v>873</v>
      </c>
      <c r="BI36" s="2716">
        <v>44378</v>
      </c>
      <c r="BJ36" s="2716"/>
      <c r="BK36" s="2713" t="s">
        <v>4732</v>
      </c>
      <c r="BL36" s="2716">
        <v>44743</v>
      </c>
      <c r="BM36" s="2719"/>
      <c r="BN36" s="2711" t="s">
        <v>4733</v>
      </c>
      <c r="BO36" s="2711"/>
      <c r="BP36" s="2711"/>
      <c r="BQ36" s="2717">
        <v>44225</v>
      </c>
      <c r="BR36" s="2717"/>
      <c r="BS36" s="2719" t="s">
        <v>116</v>
      </c>
      <c r="BT36" s="2717"/>
      <c r="BU36" s="2717"/>
      <c r="BV36" s="2719"/>
      <c r="BW36" s="2717">
        <v>44316</v>
      </c>
      <c r="BX36" s="2717" t="s">
        <v>4701</v>
      </c>
      <c r="BY36" s="3553" t="s">
        <v>4734</v>
      </c>
    </row>
  </sheetData>
  <phoneticPr fontId="45" type="noConversion"/>
  <dataValidations count="4">
    <dataValidation allowBlank="1" showErrorMessage="1" prompt="Insert screenshot link" sqref="C2:D3 D7 D9 D12:D13 D17 D21 D23 D25 D33 C4:C33 C35 G2:G35" xr:uid="{A998D7F3-C974-40EB-A50A-0E2F6B07D1C7}"/>
    <dataValidation allowBlank="1" showInputMessage="1" showErrorMessage="1" prompt="Insert screenshot link" sqref="AA2:AA33 AA35" xr:uid="{037D4745-C604-4FE9-8415-2002FDDC925F}"/>
    <dataValidation allowBlank="1" showInputMessage="1" showErrorMessage="1" promptTitle="hyperlink" prompt="Input URL as hyperlink" sqref="Z2:AA3 Z5:AA5 Y6:AA8 Y11:AA12 Y14:AA15 Y17:AA26 Z27:AA27 Y28:AA33 Y35:AA35" xr:uid="{AD6E68D3-6D50-4FCE-B73A-00B73290B498}"/>
    <dataValidation type="textLength" allowBlank="1" showErrorMessage="1" prompt="Insert screenshot link" sqref="E2:F35" xr:uid="{CFB14518-CA6C-4283-A1C0-B3A201122F90}">
      <formula1>4</formula1>
      <formula2>4</formula2>
    </dataValidation>
  </dataValidations>
  <hyperlinks>
    <hyperlink ref="Y5" r:id="rId1" xr:uid="{BADD0982-FC4C-4038-874A-48B94A0B94C7}"/>
    <hyperlink ref="AA5" r:id="rId2" display="https://mhclg.sharepoint.com/sites/DevelopmentPlans/Shared%20Documents/Data%20and%20Analysis/Planning%20Data%20Unit/Data%20Project/Short-term%20Solution/LDS%20Approach/LDS%20screen%20captures/WoEJSP19%20-%20West%20of%20England%20JSP%20LDS%20April%202019.PNG" xr:uid="{3EC59304-CEC4-43A1-9243-7C9D3E607E64}"/>
    <hyperlink ref="Z4" r:id="rId3" xr:uid="{CFB2251D-7DC7-4414-9D50-C98A57618528}"/>
    <hyperlink ref="Y6" r:id="rId4" xr:uid="{C371692B-0B5D-425F-BC72-79036E4E371D}"/>
    <hyperlink ref="Y7" r:id="rId5" xr:uid="{E4AED15C-5B47-446F-A34D-EECF727B53B3}"/>
    <hyperlink ref="Z7" r:id="rId6" xr:uid="{539D51FB-6B25-41F5-83EF-3C7AA4C57451}"/>
    <hyperlink ref="AA7" r:id="rId7" xr:uid="{1F783413-9A27-4586-BAF3-FCE279C51BFB}"/>
    <hyperlink ref="Y8" r:id="rId8" xr:uid="{72379A70-CD18-4CCC-868B-14CE12590198}"/>
    <hyperlink ref="AA8" r:id="rId9" xr:uid="{4A4E6019-E504-4E83-9288-46CEC79E0526}"/>
    <hyperlink ref="Y10" r:id="rId10" xr:uid="{A2452D65-6ADD-4169-9A3B-41797C4B28FF}"/>
    <hyperlink ref="AA10" r:id="rId11" xr:uid="{FF751A88-504B-481C-8373-E17381B199BF}"/>
    <hyperlink ref="Y11" r:id="rId12" xr:uid="{C908C1CE-0E47-48DD-9BD7-ABB16290F0EB}"/>
    <hyperlink ref="AA11" r:id="rId13" display="https://mhclg.sharepoint.com/sites/DevelopmentPlans/Shared%20Documents/Data%20and%20Analysis/Planning%20Data%20Unit/Data%20Project/Short-term%20Solution/LDS%20Approach/LDS%20screen%20captures/GESP19%20revised%20TT%20Greater%20Exteter%20Strategic%20Plan%20May%202019.PNG" xr:uid="{A6383DD2-7E71-483B-B107-CCEE27F0A7EB}"/>
    <hyperlink ref="Y12" r:id="rId14" xr:uid="{29DF59A5-ABC3-428F-A571-C45D4ED11C1A}"/>
    <hyperlink ref="AA12" r:id="rId15" display="https://mhclg.sharepoint.com/sites/DevelopmentPlans/Shared%20Documents/Data%20and%20Analysis/Planning%20Data%20Unit/Data%20Project/Short-term%20Solution/LDS%20Approach/LDS%20screen%20captures/GESP19%20revised%20TT%20Greater%20Exteter%20Strategic%20Plan%20May%202019.PNG" xr:uid="{01E16F77-D5A0-4156-8A5D-386D046C278D}"/>
    <hyperlink ref="Y16" r:id="rId16" xr:uid="{F2181C61-C251-486A-9D40-13893C854018}"/>
    <hyperlink ref="Y17" r:id="rId17" xr:uid="{4AE36F39-0B01-49CA-A2FD-26EE2009162F}"/>
    <hyperlink ref="AA17" r:id="rId18" display="https://mhclg.sharepoint.com/sites/DevelopmentPlans/Shared%20Documents/Data%20and%20Analysis/Planning%20Data%20Unit/Data%20Project/Short-term%20Solution/LDS%20Approach/LDS%20screen%20captures/GESP19%20revised%20TT%20Greater%20Exteter%20Strategic%20Plan%20May%202019.PNG" xr:uid="{ACFCBE80-B942-494D-9464-BAC99C77A484}"/>
    <hyperlink ref="Y18" r:id="rId19" xr:uid="{37AC9186-6816-4318-AB5C-FF21B41F0633}"/>
    <hyperlink ref="Z18" r:id="rId20" display="https://www.newcastle-staffs.gov.uk/sites/default/files/IMCE/Planning/Planning_Policy/DevelopmentPlan/JLP Timetable.pdf" xr:uid="{6F8B1A09-68AE-462C-A4F4-79AD6313D436}"/>
    <hyperlink ref="AV18" r:id="rId21" xr:uid="{E33F0E14-0CC0-4B23-B16A-E44C9369B992}"/>
    <hyperlink ref="Y19" r:id="rId22" xr:uid="{5138F6FE-C5CB-4025-ACB0-07983F80EA84}"/>
    <hyperlink ref="Z19" r:id="rId23" xr:uid="{B91600E3-77AB-4367-B9AB-F8935868E426}"/>
    <hyperlink ref="Y20" r:id="rId24" xr:uid="{92F3D212-3B5D-464F-A406-5E91D27BF59F}"/>
    <hyperlink ref="Y21" r:id="rId25" xr:uid="{9028D30B-5C40-4EAA-B72D-BD3013CA1615}"/>
    <hyperlink ref="Y23" r:id="rId26" xr:uid="{E4442FC5-633B-4DE0-A22E-0D21596E5E36}"/>
    <hyperlink ref="Y25" r:id="rId27" xr:uid="{F8C54635-D87F-48A6-81A7-ADE029DB63F6}"/>
    <hyperlink ref="AA25" r:id="rId28" xr:uid="{AEB00FF5-5592-4ED7-8148-44DA81346F2B}"/>
    <hyperlink ref="Y26" r:id="rId29" xr:uid="{342EAF3A-9C55-4D5D-8D3B-0E054C9A5391}"/>
    <hyperlink ref="Z26" r:id="rId30" display="http://www.southglos.gov.uk/documents/LPDP-March-2019.pdf" xr:uid="{A5ED4F7D-1055-41EE-B82F-0C2A0D11F672}"/>
    <hyperlink ref="Z27" r:id="rId31" xr:uid="{28C9A53E-CEE5-402F-AB60-C140B7688BDB}"/>
    <hyperlink ref="Y27" r:id="rId32" xr:uid="{9147671B-4FA6-4AB6-BC73-662DF9BABF74}"/>
    <hyperlink ref="AA27" r:id="rId33" xr:uid="{98862F98-3580-4730-9601-F1B939DD279D}"/>
    <hyperlink ref="Y28" r:id="rId34" xr:uid="{67FC2DD5-C8B1-4232-8EA9-E3CB62FC7EAA}"/>
    <hyperlink ref="AA29" r:id="rId35" xr:uid="{F2BE3163-939B-4E59-A9D5-D1F4F7220790}"/>
    <hyperlink ref="Z29" r:id="rId36" xr:uid="{D6E33430-ED19-47D4-9A9F-4D16AEA313B0}"/>
    <hyperlink ref="Y29" r:id="rId37" xr:uid="{A3543FCF-A99D-42D2-82BD-678E36526D4E}"/>
    <hyperlink ref="AV29" r:id="rId38" xr:uid="{36CB9657-0784-4273-B682-4A0E485ECFDB}"/>
    <hyperlink ref="Y30" r:id="rId39" xr:uid="{9665FFA5-CB5C-4138-BCE7-00393FCE6D0A}"/>
    <hyperlink ref="Y31" r:id="rId40" xr:uid="{8D53DD1E-A6EF-45AE-BE9B-9FBE8B137440}"/>
    <hyperlink ref="AA31" r:id="rId41" display="https://mhclg.sharepoint.com/sites/DevelopmentPlans/Shared%20Documents/Data%20and%20Analysis/Planning%20Data%20Unit/Data%20Project/Short-term%20Solution/LDS%20Approach/LDS%20screen%20captures/GESP19%20revised%20TT%20Greater%20Exteter%20Strategic%20Plan%20May%202019.PNG" xr:uid="{FB26E4D2-6EDA-4A88-A463-6C332F3D24D4}"/>
    <hyperlink ref="Y33" r:id="rId42" xr:uid="{5E6D0EB9-5093-4049-81C8-9BC35F407222}"/>
    <hyperlink ref="Y34" r:id="rId43" xr:uid="{49D1EBB1-7B61-4CC6-91B2-58B97C63DAD9}"/>
    <hyperlink ref="Z34" r:id="rId44" xr:uid="{0BC09C0B-8079-4FEF-BD76-E343E26CEE7F}"/>
    <hyperlink ref="AA34" r:id="rId45" xr:uid="{D4B0216E-6101-4C3C-9468-1AB641A25C1A}"/>
    <hyperlink ref="Y35" r:id="rId46" xr:uid="{D53F5C2C-A908-4EA1-94CD-CD9FE4609572}"/>
    <hyperlink ref="Z35" r:id="rId47" xr:uid="{25FD1B3E-7078-496D-838C-7979224A23A0}"/>
    <hyperlink ref="AA35" r:id="rId48" xr:uid="{CD961BC3-8C63-455B-86A2-25069018377A}"/>
    <hyperlink ref="Y36" r:id="rId49" xr:uid="{843DF3FE-509F-4146-B628-1111BE0A672F}"/>
    <hyperlink ref="Y22" r:id="rId50" xr:uid="{5696DC1A-131B-48F3-9DF5-5A92F69D5E92}"/>
    <hyperlink ref="Y32" r:id="rId51" xr:uid="{FF944787-161B-4190-A997-7AB1F3BBD7DB}"/>
    <hyperlink ref="Z32" r:id="rId52" xr:uid="{4CE36683-9F84-4DD8-8310-E9D3A89AF66A}"/>
    <hyperlink ref="AA32" r:id="rId53" xr:uid="{E33C28D0-B15D-4BEC-86FE-B692BBD9FCB5}"/>
    <hyperlink ref="Y24" r:id="rId54" xr:uid="{4D1BBA32-AF33-4457-87B3-9E3471EB8F57}"/>
    <hyperlink ref="Y3" r:id="rId55" xr:uid="{75CB1BF0-56E1-4F90-9388-6B1915F7F825}"/>
    <hyperlink ref="Z3" r:id="rId56" xr:uid="{4B28F78B-BDB2-47CE-9C99-2A3C85EF3E2B}"/>
    <hyperlink ref="AA3" r:id="rId5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AS18%20-%20Basildon%20LDS%202018%2EPNG&amp;parent=%2Fsites%2FDevelopmentPlans%2FShared%20Documents%2FData%20and%20Analysis%2FPlanning%20Data%20Unit%2FData%20Project%2FShort-term%20Solution%2FLDS%20Approach%2FLDS%20screen%20captures" xr:uid="{7A3AC441-5EFD-4153-B465-3546FBBA5D27}"/>
    <hyperlink ref="Y13" r:id="rId58" xr:uid="{903866BA-76B4-4F28-890D-182FCF1A294A}"/>
    <hyperlink ref="AA13" r:id="rId59" xr:uid="{817D89A7-5299-45D8-AC2D-59F52CE62DB0}"/>
    <hyperlink ref="Y14" r:id="rId60" xr:uid="{E8FCA655-14D2-491E-A106-517F1989E601}"/>
  </hyperlinks>
  <pageMargins left="0.7" right="0.7" top="0.75" bottom="0.75" header="0.3" footer="0.3"/>
  <pageSetup paperSize="9" orientation="portrait" horizontalDpi="1200" verticalDpi="1200" r:id="rId61"/>
  <headerFooter>
    <oddHeader>&amp;C&amp;"Calibri"&amp;10&amp;K000000 OFFICIAL&amp;1#_x000D_</oddHeader>
    <oddFooter>&amp;C_x000D_&amp;1#&amp;"Calibri"&amp;10&amp;K000000 OFFICIAL</oddFooter>
  </headerFooter>
  <tableParts count="1">
    <tablePart r:id="rId62"/>
  </tableParts>
  <extLst>
    <ext xmlns:x14="http://schemas.microsoft.com/office/spreadsheetml/2009/9/main" uri="{CCE6A557-97BC-4b89-ADB6-D9C93CAAB3DF}">
      <x14:dataValidations xmlns:xm="http://schemas.microsoft.com/office/excel/2006/main" count="5">
        <x14:dataValidation type="list" allowBlank="1" showInputMessage="1" showErrorMessage="1" xr:uid="{F8F255E1-B896-473C-BD08-64D378DFCACF}">
          <x14:formula1>
            <xm:f>LISTS!$C$37:$C$39</xm:f>
          </x14:formula1>
          <xm:sqref>X6:X9 X11:X13 X30 X35</xm:sqref>
        </x14:dataValidation>
        <x14:dataValidation type="list" allowBlank="1" showInputMessage="1" showErrorMessage="1" xr:uid="{41A51A80-C06E-4203-8AE7-FA65BC4B8741}">
          <x14:formula1>
            <xm:f>LISTS!$C$37:$C$38</xm:f>
          </x14:formula1>
          <xm:sqref>X2:X5 X10 X14:X33</xm:sqref>
        </x14:dataValidation>
        <x14:dataValidation type="list" allowBlank="1" showInputMessage="1" showErrorMessage="1" xr:uid="{4395B7F2-3028-45EB-9257-C465DE28CE76}">
          <x14:formula1>
            <xm:f>LISTS!$C$13:$C$25</xm:f>
          </x14:formula1>
          <xm:sqref>BS2:BS35 BV2:BV35</xm:sqref>
        </x14:dataValidation>
        <x14:dataValidation type="list" allowBlank="1" showInputMessage="1" showErrorMessage="1" xr:uid="{E2BF5ECD-1B6A-4F74-843E-1A9CAAAA999B}">
          <x14:formula1>
            <xm:f>LISTS!$C$4:$C$8</xm:f>
          </x14:formula1>
          <xm:sqref>V2:V35</xm:sqref>
        </x14:dataValidation>
        <x14:dataValidation type="list" allowBlank="1" showInputMessage="1" showErrorMessage="1" xr:uid="{E47A1C04-74AF-4533-9F17-4F86CE5A222D}">
          <x14:formula1>
            <xm:f>LISTS!$G$4:$G$7</xm:f>
          </x14:formula1>
          <xm:sqref>W2:W35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D987-39C5-414D-AB48-1E76FDFDF5D5}">
  <sheetPr codeName="Sheet9">
    <tabColor theme="0" tint="-0.14999847407452621"/>
  </sheetPr>
  <dimension ref="A1:BP386"/>
  <sheetViews>
    <sheetView workbookViewId="0"/>
  </sheetViews>
  <sheetFormatPr baseColWidth="10" defaultColWidth="8.5" defaultRowHeight="120" customHeight="1" x14ac:dyDescent="0.25"/>
  <cols>
    <col min="1" max="1" width="11.5" style="1" customWidth="1"/>
    <col min="2" max="2" width="21.5" style="70" customWidth="1"/>
    <col min="3" max="3" width="17.5" style="251" customWidth="1"/>
    <col min="4" max="4" width="15.5" style="2" customWidth="1"/>
    <col min="5" max="5" width="15.1640625" style="273" customWidth="1"/>
    <col min="6" max="6" width="16.83203125" style="273" customWidth="1"/>
    <col min="7" max="7" width="20.1640625" style="2" customWidth="1"/>
    <col min="8" max="8" width="19.5" style="332" customWidth="1"/>
    <col min="9" max="9" width="23.5" style="333" customWidth="1"/>
    <col min="10" max="12" width="20.83203125" style="333" customWidth="1"/>
    <col min="13" max="13" width="15.1640625" style="2" customWidth="1"/>
    <col min="14" max="14" width="31.5" style="1" customWidth="1"/>
    <col min="15" max="15" width="18" style="1" customWidth="1"/>
    <col min="16" max="16" width="16.5" style="36" customWidth="1"/>
    <col min="17" max="17" width="17.5" style="85" customWidth="1"/>
    <col min="18" max="18" width="21.1640625" style="319" customWidth="1"/>
    <col min="19" max="19" width="27.5" style="2" customWidth="1"/>
    <col min="20" max="20" width="26.1640625" style="2" customWidth="1"/>
    <col min="21" max="21" width="26.5" style="2" customWidth="1"/>
    <col min="22" max="22" width="19.5" style="2" customWidth="1"/>
    <col min="23" max="23" width="20.5" style="2" customWidth="1"/>
    <col min="24" max="24" width="19.1640625" style="2" customWidth="1"/>
    <col min="25" max="25" width="24" style="2" customWidth="1"/>
    <col min="26" max="26" width="26.1640625" style="843" customWidth="1"/>
    <col min="27" max="27" width="26.1640625" style="29" customWidth="1"/>
    <col min="28" max="28" width="27.1640625" style="2" customWidth="1"/>
    <col min="29" max="29" width="27.83203125" style="2" customWidth="1"/>
    <col min="30" max="30" width="20.5" style="2" customWidth="1"/>
    <col min="31" max="31" width="21" style="2" customWidth="1"/>
    <col min="32" max="32" width="24.5" style="2" customWidth="1"/>
    <col min="33" max="33" width="19.83203125" style="853" customWidth="1"/>
    <col min="34" max="34" width="19.1640625" style="2" customWidth="1"/>
    <col min="35" max="35" width="23.5" style="2" customWidth="1"/>
    <col min="36" max="36" width="19.83203125" style="2" customWidth="1"/>
    <col min="37" max="37" width="21.1640625" style="2" customWidth="1"/>
    <col min="38" max="38" width="18.83203125" style="2" customWidth="1"/>
    <col min="39" max="39" width="20.5" style="2" customWidth="1"/>
    <col min="40" max="40" width="27.83203125" style="843" customWidth="1"/>
    <col min="41" max="41" width="24.83203125" style="165" customWidth="1"/>
    <col min="42" max="42" width="24.5" style="2" customWidth="1"/>
    <col min="43" max="43" width="21.1640625" style="2" customWidth="1"/>
    <col min="44" max="44" width="23.5" style="2" customWidth="1"/>
    <col min="45" max="45" width="25.5" style="29" customWidth="1"/>
    <col min="46" max="46" width="26.5" style="1" customWidth="1"/>
    <col min="47" max="47" width="23.1640625" style="830" customWidth="1"/>
    <col min="48" max="48" width="17.5" style="40" customWidth="1"/>
    <col min="49" max="49" width="31.83203125" style="40" customWidth="1"/>
    <col min="50" max="50" width="21.1640625" style="40" customWidth="1"/>
    <col min="51" max="51" width="22.83203125" style="1" customWidth="1"/>
    <col min="52" max="52" width="21.83203125" style="58" customWidth="1"/>
    <col min="53" max="53" width="18.5" style="830" customWidth="1"/>
    <col min="54" max="54" width="19.83203125" style="46" customWidth="1"/>
    <col min="55" max="55" width="18.5" style="1" customWidth="1"/>
    <col min="56" max="56" width="21.5" style="830" customWidth="1"/>
    <col min="57" max="57" width="23.5" style="1" customWidth="1"/>
    <col min="58" max="58" width="20.1640625" style="1" customWidth="1"/>
    <col min="59" max="59" width="22" style="830" customWidth="1"/>
    <col min="60" max="60" width="22.5" style="1" customWidth="1"/>
    <col min="61" max="61" width="57.5" style="2" customWidth="1"/>
    <col min="62" max="62" width="22.5" style="2" customWidth="1"/>
    <col min="63" max="63" width="23.83203125" style="1" customWidth="1"/>
    <col min="64" max="64" width="22.5" style="1" customWidth="1"/>
    <col min="65" max="65" width="18.83203125" style="1" hidden="1" customWidth="1"/>
    <col min="66" max="66" width="13.5" style="1" hidden="1" customWidth="1"/>
    <col min="67" max="67" width="18.5" style="1" hidden="1" customWidth="1"/>
    <col min="68" max="68" width="32.83203125" style="1" hidden="1" customWidth="1"/>
    <col min="69" max="16384" width="8.5" style="1"/>
  </cols>
  <sheetData>
    <row r="1" spans="1:68" s="5" customFormat="1" ht="120" customHeight="1" x14ac:dyDescent="0.2">
      <c r="A1" s="83" t="s">
        <v>1</v>
      </c>
      <c r="B1" s="245" t="s">
        <v>4151</v>
      </c>
      <c r="C1" s="245" t="s">
        <v>4903</v>
      </c>
      <c r="D1" s="246" t="s">
        <v>6</v>
      </c>
      <c r="E1" s="246" t="s">
        <v>7</v>
      </c>
      <c r="F1" s="246" t="s">
        <v>8</v>
      </c>
      <c r="G1" s="337" t="s">
        <v>9</v>
      </c>
      <c r="H1" s="457" t="s">
        <v>4156</v>
      </c>
      <c r="I1" s="322" t="s">
        <v>16</v>
      </c>
      <c r="J1" s="322" t="s">
        <v>17</v>
      </c>
      <c r="K1" s="322" t="s">
        <v>18</v>
      </c>
      <c r="L1" s="322" t="s">
        <v>4904</v>
      </c>
      <c r="M1" s="322" t="s">
        <v>4905</v>
      </c>
      <c r="N1" s="84" t="s">
        <v>21</v>
      </c>
      <c r="O1" s="84" t="s">
        <v>22</v>
      </c>
      <c r="P1" s="84" t="s">
        <v>23</v>
      </c>
      <c r="Q1" s="84" t="s">
        <v>24</v>
      </c>
      <c r="R1" s="285" t="s">
        <v>25</v>
      </c>
      <c r="S1" s="285" t="s">
        <v>26</v>
      </c>
      <c r="T1" s="84" t="s">
        <v>27</v>
      </c>
      <c r="U1" s="84" t="s">
        <v>28</v>
      </c>
      <c r="V1" s="84" t="s">
        <v>29</v>
      </c>
      <c r="W1" s="84" t="s">
        <v>30</v>
      </c>
      <c r="X1" s="151" t="s">
        <v>31</v>
      </c>
      <c r="Y1" s="151" t="s">
        <v>32</v>
      </c>
      <c r="Z1" s="844" t="s">
        <v>33</v>
      </c>
      <c r="AA1" s="152" t="s">
        <v>34</v>
      </c>
      <c r="AB1" s="152" t="s">
        <v>35</v>
      </c>
      <c r="AC1" s="152" t="s">
        <v>36</v>
      </c>
      <c r="AD1" s="153" t="s">
        <v>37</v>
      </c>
      <c r="AE1" s="154" t="s">
        <v>38</v>
      </c>
      <c r="AF1" s="154" t="s">
        <v>39</v>
      </c>
      <c r="AG1" s="850" t="s">
        <v>40</v>
      </c>
      <c r="AH1" s="155" t="s">
        <v>41</v>
      </c>
      <c r="AI1" s="155" t="s">
        <v>42</v>
      </c>
      <c r="AJ1" s="155" t="s">
        <v>43</v>
      </c>
      <c r="AK1" s="166" t="s">
        <v>44</v>
      </c>
      <c r="AL1" s="205" t="s">
        <v>45</v>
      </c>
      <c r="AM1" s="205" t="s">
        <v>46</v>
      </c>
      <c r="AN1" s="854" t="s">
        <v>47</v>
      </c>
      <c r="AO1" s="206" t="s">
        <v>48</v>
      </c>
      <c r="AP1" s="206" t="s">
        <v>49</v>
      </c>
      <c r="AQ1" s="206" t="s">
        <v>50</v>
      </c>
      <c r="AR1" s="207" t="s">
        <v>51</v>
      </c>
      <c r="AS1" s="208" t="s">
        <v>52</v>
      </c>
      <c r="AT1" s="202" t="s">
        <v>53</v>
      </c>
      <c r="AU1" s="859" t="s">
        <v>54</v>
      </c>
      <c r="AV1" s="203" t="s">
        <v>55</v>
      </c>
      <c r="AW1" s="203" t="s">
        <v>56</v>
      </c>
      <c r="AX1" s="203" t="s">
        <v>57</v>
      </c>
      <c r="AY1" s="204" t="s">
        <v>58</v>
      </c>
      <c r="AZ1" s="156" t="s">
        <v>59</v>
      </c>
      <c r="BA1" s="1014" t="s">
        <v>60</v>
      </c>
      <c r="BB1" s="156" t="s">
        <v>61</v>
      </c>
      <c r="BC1" s="157" t="s">
        <v>62</v>
      </c>
      <c r="BD1" s="831" t="s">
        <v>63</v>
      </c>
      <c r="BE1" s="157" t="s">
        <v>4684</v>
      </c>
      <c r="BF1" s="158" t="s">
        <v>65</v>
      </c>
      <c r="BG1" s="872" t="s">
        <v>66</v>
      </c>
      <c r="BH1" s="177" t="s">
        <v>67</v>
      </c>
      <c r="BI1" s="84" t="s">
        <v>4906</v>
      </c>
      <c r="BJ1" s="84" t="s">
        <v>4907</v>
      </c>
      <c r="BK1" s="84" t="s">
        <v>4908</v>
      </c>
      <c r="BL1" s="84" t="s">
        <v>81</v>
      </c>
      <c r="BM1" s="34" t="s">
        <v>82</v>
      </c>
      <c r="BN1" s="34" t="s">
        <v>83</v>
      </c>
      <c r="BO1" s="34" t="s">
        <v>84</v>
      </c>
      <c r="BP1" s="49" t="s">
        <v>85</v>
      </c>
    </row>
    <row r="2" spans="1:68" ht="120" hidden="1" customHeight="1" thickTop="1" x14ac:dyDescent="0.2">
      <c r="A2" s="22" t="s">
        <v>86</v>
      </c>
      <c r="B2" s="65" t="s">
        <v>87</v>
      </c>
      <c r="C2" s="283" t="s">
        <v>4909</v>
      </c>
      <c r="D2" s="266">
        <v>2011</v>
      </c>
      <c r="E2" s="266">
        <v>2032</v>
      </c>
      <c r="F2" s="173" t="s">
        <v>89</v>
      </c>
      <c r="G2" s="338" t="s">
        <v>89</v>
      </c>
      <c r="H2" s="348">
        <v>43083</v>
      </c>
      <c r="I2" s="62"/>
      <c r="J2" s="124"/>
      <c r="K2" s="452"/>
      <c r="L2" s="452"/>
      <c r="M2" s="452"/>
      <c r="N2" s="128"/>
      <c r="O2" s="313"/>
      <c r="P2" s="316" t="b">
        <f t="shared" ref="P2:P65" si="0">IF(OR(Q2="Yes", R2="Web-page timetable", S2="YES"), "Yes")</f>
        <v>0</v>
      </c>
      <c r="Q2" s="115" t="s">
        <v>111</v>
      </c>
      <c r="R2" s="116" t="s">
        <v>94</v>
      </c>
      <c r="S2" s="116"/>
      <c r="T2" s="289" t="s">
        <v>4910</v>
      </c>
      <c r="U2" s="289" t="s">
        <v>4911</v>
      </c>
      <c r="V2" s="117" t="s">
        <v>4912</v>
      </c>
      <c r="W2" s="133">
        <v>43191</v>
      </c>
      <c r="X2" s="213"/>
      <c r="Y2" s="212"/>
      <c r="Z2" s="50"/>
      <c r="AA2" s="141"/>
      <c r="AB2" s="141"/>
      <c r="AC2" s="141"/>
      <c r="AD2" s="142"/>
      <c r="AE2" s="291"/>
      <c r="AF2" s="292"/>
      <c r="AG2" s="50"/>
      <c r="AH2" s="64"/>
      <c r="AI2" s="64"/>
      <c r="AJ2" s="64"/>
      <c r="AK2" s="94"/>
      <c r="AL2" s="214"/>
      <c r="AM2" s="214"/>
      <c r="AN2" s="91"/>
      <c r="AO2" s="160"/>
      <c r="AP2" s="160"/>
      <c r="AQ2" s="160"/>
      <c r="AR2" s="94"/>
      <c r="AS2" s="167"/>
      <c r="AT2" s="167"/>
      <c r="AU2" s="170"/>
      <c r="AV2" s="160"/>
      <c r="AW2" s="160"/>
      <c r="AX2" s="160"/>
      <c r="AY2" s="160"/>
      <c r="AZ2" s="90"/>
      <c r="BA2" s="192"/>
      <c r="BB2" s="193"/>
      <c r="BC2" s="90"/>
      <c r="BD2" s="91"/>
      <c r="BE2" s="92"/>
      <c r="BF2" s="90"/>
      <c r="BG2" s="91"/>
      <c r="BH2" s="178"/>
      <c r="BI2" s="54" t="s">
        <v>4913</v>
      </c>
      <c r="BJ2" s="18" t="s">
        <v>4914</v>
      </c>
      <c r="BK2" s="261">
        <v>44026</v>
      </c>
      <c r="BL2" s="293" t="s">
        <v>105</v>
      </c>
      <c r="BM2" s="33" t="s">
        <v>106</v>
      </c>
      <c r="BN2" s="33"/>
      <c r="BO2" s="33"/>
      <c r="BP2" s="50"/>
    </row>
    <row r="3" spans="1:68" ht="120" hidden="1" customHeight="1" x14ac:dyDescent="0.2">
      <c r="A3" s="22" t="s">
        <v>107</v>
      </c>
      <c r="B3" s="65" t="s">
        <v>4915</v>
      </c>
      <c r="C3" s="255" t="s">
        <v>109</v>
      </c>
      <c r="D3" s="287">
        <v>2011</v>
      </c>
      <c r="E3" s="287">
        <v>2029</v>
      </c>
      <c r="F3" s="268" t="s">
        <v>89</v>
      </c>
      <c r="G3" s="338" t="s">
        <v>89</v>
      </c>
      <c r="H3" s="348">
        <v>41836</v>
      </c>
      <c r="I3" s="62"/>
      <c r="J3" s="124"/>
      <c r="K3" s="453"/>
      <c r="L3" s="453"/>
      <c r="M3" s="453"/>
      <c r="N3" s="129"/>
      <c r="O3" s="314"/>
      <c r="P3" s="316" t="str">
        <f t="shared" si="0"/>
        <v>Yes</v>
      </c>
      <c r="Q3" s="118" t="s">
        <v>93</v>
      </c>
      <c r="R3" s="71" t="s">
        <v>94</v>
      </c>
      <c r="S3" s="281"/>
      <c r="T3" s="82" t="s">
        <v>112</v>
      </c>
      <c r="U3" s="72" t="s">
        <v>4916</v>
      </c>
      <c r="V3" s="106" t="s">
        <v>4917</v>
      </c>
      <c r="W3" s="112">
        <v>43344</v>
      </c>
      <c r="X3" s="143" t="s">
        <v>4819</v>
      </c>
      <c r="Y3" s="86" t="s">
        <v>4918</v>
      </c>
      <c r="Z3" s="18">
        <v>44166</v>
      </c>
      <c r="AA3" s="64"/>
      <c r="AB3" s="64"/>
      <c r="AC3" s="64"/>
      <c r="AD3" s="144"/>
      <c r="AE3" s="135"/>
      <c r="AF3" s="135"/>
      <c r="AG3" s="18"/>
      <c r="AH3" s="64"/>
      <c r="AI3" s="64"/>
      <c r="AJ3" s="64"/>
      <c r="AK3" s="94"/>
      <c r="AL3" s="168"/>
      <c r="AM3" s="168"/>
      <c r="AN3" s="18"/>
      <c r="AO3" s="161"/>
      <c r="AP3" s="161"/>
      <c r="AQ3" s="161"/>
      <c r="AR3" s="209"/>
      <c r="AS3" s="168"/>
      <c r="AT3" s="168"/>
      <c r="AU3" s="171"/>
      <c r="AV3" s="161"/>
      <c r="AW3" s="161"/>
      <c r="AX3" s="161"/>
      <c r="AY3" s="161"/>
      <c r="AZ3" s="93" t="s">
        <v>4919</v>
      </c>
      <c r="BA3" s="18">
        <v>44531</v>
      </c>
      <c r="BB3" s="94"/>
      <c r="BC3" s="93" t="s">
        <v>4920</v>
      </c>
      <c r="BD3" s="18">
        <v>44621</v>
      </c>
      <c r="BE3" s="94"/>
      <c r="BF3" s="93" t="s">
        <v>4921</v>
      </c>
      <c r="BG3" s="18">
        <v>44805</v>
      </c>
      <c r="BH3" s="94"/>
      <c r="BI3" s="12" t="s">
        <v>4922</v>
      </c>
      <c r="BJ3" s="18" t="s">
        <v>116</v>
      </c>
      <c r="BK3" s="261">
        <v>44042</v>
      </c>
      <c r="BL3" s="31" t="s">
        <v>105</v>
      </c>
      <c r="BM3" s="12"/>
      <c r="BN3" s="12"/>
      <c r="BO3" s="12"/>
      <c r="BP3" s="18"/>
    </row>
    <row r="4" spans="1:68" ht="120" hidden="1" customHeight="1" x14ac:dyDescent="0.2">
      <c r="A4" s="22" t="s">
        <v>118</v>
      </c>
      <c r="B4" s="65" t="s">
        <v>119</v>
      </c>
      <c r="C4" s="255" t="s">
        <v>1695</v>
      </c>
      <c r="D4" s="363"/>
      <c r="E4" s="287">
        <v>2038</v>
      </c>
      <c r="F4" s="268" t="s">
        <v>89</v>
      </c>
      <c r="G4" s="338" t="s">
        <v>89</v>
      </c>
      <c r="H4" s="348" t="s">
        <v>121</v>
      </c>
      <c r="I4" s="62"/>
      <c r="J4" s="124"/>
      <c r="K4" s="453"/>
      <c r="L4" s="453"/>
      <c r="M4" s="453"/>
      <c r="N4" s="129"/>
      <c r="O4" s="314"/>
      <c r="P4" s="316" t="str">
        <f t="shared" si="0"/>
        <v>Yes</v>
      </c>
      <c r="Q4" s="118" t="s">
        <v>93</v>
      </c>
      <c r="R4" s="71" t="s">
        <v>94</v>
      </c>
      <c r="S4" s="71"/>
      <c r="T4" s="72" t="s">
        <v>123</v>
      </c>
      <c r="U4" s="72" t="s">
        <v>4923</v>
      </c>
      <c r="V4" s="82" t="s">
        <v>4924</v>
      </c>
      <c r="W4" s="112">
        <v>43862</v>
      </c>
      <c r="X4" s="143" t="s">
        <v>4925</v>
      </c>
      <c r="Y4" s="86" t="s">
        <v>4926</v>
      </c>
      <c r="Z4" s="18">
        <v>42795</v>
      </c>
      <c r="AA4" s="64"/>
      <c r="AB4" s="64"/>
      <c r="AC4" s="64"/>
      <c r="AD4" s="144"/>
      <c r="AE4" s="86" t="s">
        <v>4927</v>
      </c>
      <c r="AF4" s="86" t="s">
        <v>4928</v>
      </c>
      <c r="AG4" s="18">
        <v>44105</v>
      </c>
      <c r="AH4" s="64"/>
      <c r="AI4" s="64"/>
      <c r="AJ4" s="64"/>
      <c r="AK4" s="94"/>
      <c r="AL4" s="168">
        <v>44256</v>
      </c>
      <c r="AM4" s="168" t="s">
        <v>1526</v>
      </c>
      <c r="AN4" s="171">
        <v>44256</v>
      </c>
      <c r="AO4" s="161"/>
      <c r="AP4" s="161"/>
      <c r="AQ4" s="161"/>
      <c r="AR4" s="209"/>
      <c r="AS4" s="168"/>
      <c r="AT4" s="168"/>
      <c r="AU4" s="171"/>
      <c r="AV4" s="161"/>
      <c r="AW4" s="161"/>
      <c r="AX4" s="161"/>
      <c r="AY4" s="161"/>
      <c r="AZ4" s="93" t="s">
        <v>4929</v>
      </c>
      <c r="BA4" s="18">
        <v>44501</v>
      </c>
      <c r="BB4" s="94"/>
      <c r="BC4" s="93" t="s">
        <v>4930</v>
      </c>
      <c r="BD4" s="18">
        <v>44652</v>
      </c>
      <c r="BE4" s="94"/>
      <c r="BF4" s="93" t="s">
        <v>4931</v>
      </c>
      <c r="BG4" s="18">
        <v>44986</v>
      </c>
      <c r="BH4" s="94"/>
      <c r="BI4" s="12" t="s">
        <v>4932</v>
      </c>
      <c r="BJ4" s="18" t="s">
        <v>4914</v>
      </c>
      <c r="BK4" s="11">
        <v>44026</v>
      </c>
      <c r="BL4" s="31" t="s">
        <v>105</v>
      </c>
      <c r="BM4" s="12"/>
      <c r="BN4" s="12"/>
      <c r="BO4" s="12"/>
      <c r="BP4" s="18"/>
    </row>
    <row r="5" spans="1:68" ht="120" hidden="1" customHeight="1" x14ac:dyDescent="0.2">
      <c r="A5" s="22" t="s">
        <v>118</v>
      </c>
      <c r="B5" s="65" t="s">
        <v>119</v>
      </c>
      <c r="C5" s="255" t="s">
        <v>4933</v>
      </c>
      <c r="D5" s="363"/>
      <c r="E5" s="287">
        <v>2038</v>
      </c>
      <c r="F5" s="268" t="s">
        <v>89</v>
      </c>
      <c r="G5" s="338" t="s">
        <v>89</v>
      </c>
      <c r="H5" s="348" t="s">
        <v>121</v>
      </c>
      <c r="I5" s="62"/>
      <c r="J5" s="124"/>
      <c r="K5" s="453"/>
      <c r="L5" s="453"/>
      <c r="M5" s="453">
        <v>43609</v>
      </c>
      <c r="N5" s="129"/>
      <c r="O5" s="314"/>
      <c r="P5" s="316" t="b">
        <f t="shared" si="0"/>
        <v>0</v>
      </c>
      <c r="Q5" s="118"/>
      <c r="R5" s="71"/>
      <c r="S5" s="71"/>
      <c r="T5" s="72"/>
      <c r="U5" s="72"/>
      <c r="V5" s="82"/>
      <c r="W5" s="112"/>
      <c r="X5" s="143" t="s">
        <v>4925</v>
      </c>
      <c r="Y5" s="86" t="s">
        <v>4934</v>
      </c>
      <c r="Z5" s="18">
        <v>42795</v>
      </c>
      <c r="AA5" s="64"/>
      <c r="AB5" s="64"/>
      <c r="AC5" s="64"/>
      <c r="AD5" s="144"/>
      <c r="AE5" s="86"/>
      <c r="AF5" s="86"/>
      <c r="AG5" s="18"/>
      <c r="AH5" s="64"/>
      <c r="AI5" s="64"/>
      <c r="AJ5" s="64"/>
      <c r="AK5" s="94"/>
      <c r="AL5" s="168"/>
      <c r="AM5" s="168"/>
      <c r="AN5" s="171"/>
      <c r="AO5" s="161"/>
      <c r="AP5" s="161"/>
      <c r="AQ5" s="161"/>
      <c r="AR5" s="209"/>
      <c r="AS5" s="168"/>
      <c r="AT5" s="168"/>
      <c r="AU5" s="171"/>
      <c r="AV5" s="161"/>
      <c r="AW5" s="161"/>
      <c r="AX5" s="161"/>
      <c r="AY5" s="161"/>
      <c r="AZ5" s="93"/>
      <c r="BA5" s="18"/>
      <c r="BB5" s="94"/>
      <c r="BC5" s="93"/>
      <c r="BD5" s="18"/>
      <c r="BE5" s="94"/>
      <c r="BF5" s="93"/>
      <c r="BG5" s="18"/>
      <c r="BH5" s="94"/>
      <c r="BI5" s="12" t="s">
        <v>4932</v>
      </c>
      <c r="BJ5" s="18" t="s">
        <v>116</v>
      </c>
      <c r="BK5" s="11">
        <v>44061</v>
      </c>
      <c r="BL5" s="31" t="s">
        <v>105</v>
      </c>
      <c r="BM5" s="12"/>
      <c r="BN5" s="12"/>
      <c r="BO5" s="12"/>
      <c r="BP5" s="18"/>
    </row>
    <row r="6" spans="1:68" ht="120" hidden="1" customHeight="1" x14ac:dyDescent="0.2">
      <c r="A6" s="22" t="s">
        <v>135</v>
      </c>
      <c r="B6" s="65" t="s">
        <v>136</v>
      </c>
      <c r="C6" s="255" t="s">
        <v>1307</v>
      </c>
      <c r="D6" s="287">
        <v>2011</v>
      </c>
      <c r="E6" s="287">
        <v>2031</v>
      </c>
      <c r="F6" s="268" t="s">
        <v>89</v>
      </c>
      <c r="G6" s="338" t="s">
        <v>89</v>
      </c>
      <c r="H6" s="348">
        <v>43299</v>
      </c>
      <c r="I6" s="62"/>
      <c r="J6" s="124"/>
      <c r="K6" s="453"/>
      <c r="L6" s="453"/>
      <c r="M6" s="453"/>
      <c r="N6" s="129"/>
      <c r="O6" s="314"/>
      <c r="P6" s="316" t="b">
        <f t="shared" si="0"/>
        <v>0</v>
      </c>
      <c r="Q6" s="118" t="s">
        <v>237</v>
      </c>
      <c r="R6" s="71" t="s">
        <v>94</v>
      </c>
      <c r="S6" s="71"/>
      <c r="T6" s="72" t="s">
        <v>139</v>
      </c>
      <c r="U6" s="72" t="s">
        <v>4935</v>
      </c>
      <c r="V6" s="106" t="s">
        <v>4936</v>
      </c>
      <c r="W6" s="112"/>
      <c r="X6" s="93"/>
      <c r="Y6" s="86"/>
      <c r="Z6" s="18"/>
      <c r="AA6" s="64"/>
      <c r="AB6" s="64"/>
      <c r="AC6" s="64"/>
      <c r="AD6" s="144"/>
      <c r="AE6" s="27"/>
      <c r="AF6" s="135"/>
      <c r="AG6" s="18"/>
      <c r="AH6" s="64"/>
      <c r="AI6" s="64"/>
      <c r="AJ6" s="64"/>
      <c r="AK6" s="94"/>
      <c r="AL6" s="168"/>
      <c r="AM6" s="168"/>
      <c r="AN6" s="171"/>
      <c r="AO6" s="161"/>
      <c r="AP6" s="161"/>
      <c r="AQ6" s="161"/>
      <c r="AR6" s="209"/>
      <c r="AS6" s="168"/>
      <c r="AT6" s="168"/>
      <c r="AU6" s="171"/>
      <c r="AV6" s="161"/>
      <c r="AW6" s="161"/>
      <c r="AX6" s="161"/>
      <c r="AY6" s="161"/>
      <c r="AZ6" s="93"/>
      <c r="BA6" s="18"/>
      <c r="BB6" s="94">
        <v>41942</v>
      </c>
      <c r="BC6" s="93"/>
      <c r="BD6" s="18"/>
      <c r="BE6" s="94">
        <v>42034</v>
      </c>
      <c r="BF6" s="93" t="s">
        <v>4739</v>
      </c>
      <c r="BG6" s="18">
        <v>43282</v>
      </c>
      <c r="BH6" s="94">
        <f>H6</f>
        <v>43299</v>
      </c>
      <c r="BI6" s="12" t="s">
        <v>4937</v>
      </c>
      <c r="BJ6" s="18" t="s">
        <v>116</v>
      </c>
      <c r="BK6" s="261">
        <v>43676</v>
      </c>
      <c r="BL6" s="54" t="s">
        <v>4938</v>
      </c>
      <c r="BM6" s="12"/>
      <c r="BN6" s="12"/>
      <c r="BO6" s="12"/>
      <c r="BP6" s="18"/>
    </row>
    <row r="7" spans="1:68" ht="120" hidden="1" customHeight="1" x14ac:dyDescent="0.2">
      <c r="A7" s="22" t="s">
        <v>151</v>
      </c>
      <c r="B7" s="65" t="s">
        <v>152</v>
      </c>
      <c r="C7" s="255" t="s">
        <v>4939</v>
      </c>
      <c r="D7" s="287">
        <v>2018</v>
      </c>
      <c r="E7" s="287">
        <v>2037</v>
      </c>
      <c r="F7" s="268" t="s">
        <v>89</v>
      </c>
      <c r="G7" s="338" t="s">
        <v>89</v>
      </c>
      <c r="H7" s="348" t="s">
        <v>121</v>
      </c>
      <c r="I7" s="62"/>
      <c r="J7" s="124"/>
      <c r="K7" s="453"/>
      <c r="L7" s="453"/>
      <c r="M7" s="453"/>
      <c r="N7" s="129"/>
      <c r="O7" s="314"/>
      <c r="P7" s="316" t="str">
        <f t="shared" si="0"/>
        <v>Yes</v>
      </c>
      <c r="Q7" s="118" t="s">
        <v>93</v>
      </c>
      <c r="R7" s="71" t="s">
        <v>94</v>
      </c>
      <c r="S7" s="71"/>
      <c r="T7" s="82" t="s">
        <v>4940</v>
      </c>
      <c r="U7" s="72" t="s">
        <v>4941</v>
      </c>
      <c r="V7" s="106" t="s">
        <v>4942</v>
      </c>
      <c r="W7" s="112">
        <v>43344</v>
      </c>
      <c r="X7" s="143" t="s">
        <v>157</v>
      </c>
      <c r="Y7" s="86"/>
      <c r="Z7" s="18">
        <v>43831</v>
      </c>
      <c r="AA7" s="64"/>
      <c r="AB7" s="64"/>
      <c r="AC7" s="64"/>
      <c r="AD7" s="144"/>
      <c r="AE7" s="87"/>
      <c r="AF7" s="87"/>
      <c r="AG7" s="18"/>
      <c r="AH7" s="64"/>
      <c r="AI7" s="64"/>
      <c r="AJ7" s="64"/>
      <c r="AK7" s="94"/>
      <c r="AL7" s="168"/>
      <c r="AM7" s="168"/>
      <c r="AN7" s="171"/>
      <c r="AO7" s="161"/>
      <c r="AP7" s="161"/>
      <c r="AQ7" s="161"/>
      <c r="AR7" s="209"/>
      <c r="AS7" s="168"/>
      <c r="AT7" s="168"/>
      <c r="AU7" s="171"/>
      <c r="AV7" s="161"/>
      <c r="AW7" s="161"/>
      <c r="AX7" s="161"/>
      <c r="AY7" s="161"/>
      <c r="AZ7" s="93" t="s">
        <v>4943</v>
      </c>
      <c r="BA7" s="18">
        <v>44136</v>
      </c>
      <c r="BB7" s="94"/>
      <c r="BC7" s="93" t="s">
        <v>4944</v>
      </c>
      <c r="BD7" s="18">
        <v>44228</v>
      </c>
      <c r="BE7" s="94"/>
      <c r="BF7" s="93" t="s">
        <v>4768</v>
      </c>
      <c r="BG7" s="18">
        <v>44743</v>
      </c>
      <c r="BH7" s="94"/>
      <c r="BI7" s="12"/>
      <c r="BJ7" s="18" t="s">
        <v>116</v>
      </c>
      <c r="BK7" s="261">
        <v>44061</v>
      </c>
      <c r="BL7" s="31" t="s">
        <v>579</v>
      </c>
      <c r="BM7" s="12"/>
      <c r="BN7" s="12"/>
      <c r="BO7" s="12"/>
      <c r="BP7" s="18"/>
    </row>
    <row r="8" spans="1:68" ht="120" hidden="1" customHeight="1" x14ac:dyDescent="0.2">
      <c r="A8" s="22" t="s">
        <v>166</v>
      </c>
      <c r="B8" s="65" t="s">
        <v>167</v>
      </c>
      <c r="C8" s="255" t="s">
        <v>4945</v>
      </c>
      <c r="D8" s="287">
        <v>2011</v>
      </c>
      <c r="E8" s="364">
        <v>2030</v>
      </c>
      <c r="F8" s="268" t="s">
        <v>89</v>
      </c>
      <c r="G8" s="338" t="s">
        <v>89</v>
      </c>
      <c r="H8" s="348">
        <v>43517</v>
      </c>
      <c r="I8" s="62"/>
      <c r="J8" s="124"/>
      <c r="K8" s="453"/>
      <c r="L8" s="453"/>
      <c r="M8" s="453"/>
      <c r="N8" s="129"/>
      <c r="O8" s="314"/>
      <c r="P8" s="316" t="b">
        <f t="shared" si="0"/>
        <v>0</v>
      </c>
      <c r="Q8" s="118" t="s">
        <v>111</v>
      </c>
      <c r="R8" s="71" t="s">
        <v>94</v>
      </c>
      <c r="S8" s="318"/>
      <c r="T8" s="265" t="s">
        <v>4946</v>
      </c>
      <c r="U8" s="72" t="s">
        <v>4947</v>
      </c>
      <c r="V8" s="82" t="s">
        <v>4948</v>
      </c>
      <c r="W8" s="112">
        <v>43525</v>
      </c>
      <c r="X8" s="143"/>
      <c r="Y8" s="86"/>
      <c r="Z8" s="18"/>
      <c r="AA8" s="64"/>
      <c r="AB8" s="64"/>
      <c r="AC8" s="64"/>
      <c r="AD8" s="144"/>
      <c r="AE8" s="86"/>
      <c r="AF8" s="86"/>
      <c r="AG8" s="18"/>
      <c r="AH8" s="64"/>
      <c r="AI8" s="64"/>
      <c r="AJ8" s="64"/>
      <c r="AK8" s="94"/>
      <c r="AL8" s="168"/>
      <c r="AM8" s="168"/>
      <c r="AN8" s="171"/>
      <c r="AO8" s="161"/>
      <c r="AP8" s="161"/>
      <c r="AQ8" s="161"/>
      <c r="AR8" s="209"/>
      <c r="AS8" s="168"/>
      <c r="AT8" s="168"/>
      <c r="AU8" s="171"/>
      <c r="AV8" s="161"/>
      <c r="AW8" s="161"/>
      <c r="AX8" s="161"/>
      <c r="AY8" s="161"/>
      <c r="AZ8" s="93"/>
      <c r="BA8" s="18"/>
      <c r="BB8" s="94">
        <v>42536</v>
      </c>
      <c r="BC8" s="93"/>
      <c r="BD8" s="18"/>
      <c r="BE8" s="94">
        <v>43090</v>
      </c>
      <c r="BF8" s="93"/>
      <c r="BG8" s="18"/>
      <c r="BH8" s="94">
        <v>43517</v>
      </c>
      <c r="BI8" s="12" t="s">
        <v>4949</v>
      </c>
      <c r="BJ8" s="18" t="s">
        <v>116</v>
      </c>
      <c r="BK8" s="261">
        <v>43676</v>
      </c>
      <c r="BL8" s="12" t="s">
        <v>4950</v>
      </c>
      <c r="BM8" s="12"/>
      <c r="BN8" s="12"/>
      <c r="BO8" s="12"/>
      <c r="BP8" s="18"/>
    </row>
    <row r="9" spans="1:68" ht="120" hidden="1" customHeight="1" x14ac:dyDescent="0.2">
      <c r="A9" s="22" t="s">
        <v>179</v>
      </c>
      <c r="B9" s="65" t="s">
        <v>4951</v>
      </c>
      <c r="C9" s="255" t="s">
        <v>181</v>
      </c>
      <c r="D9" s="256" t="s">
        <v>3537</v>
      </c>
      <c r="E9" s="256" t="s">
        <v>3538</v>
      </c>
      <c r="F9" s="268" t="s">
        <v>89</v>
      </c>
      <c r="G9" s="173" t="s">
        <v>89</v>
      </c>
      <c r="H9" s="62" t="s">
        <v>121</v>
      </c>
      <c r="I9" s="62">
        <v>43041</v>
      </c>
      <c r="J9" s="124">
        <v>43159</v>
      </c>
      <c r="K9" s="453"/>
      <c r="L9" s="453"/>
      <c r="M9" s="453"/>
      <c r="N9" s="129"/>
      <c r="O9" s="314"/>
      <c r="P9" s="316" t="str">
        <f t="shared" si="0"/>
        <v>Yes</v>
      </c>
      <c r="Q9" s="118" t="s">
        <v>93</v>
      </c>
      <c r="R9" s="71" t="s">
        <v>94</v>
      </c>
      <c r="S9" s="71"/>
      <c r="T9" s="72" t="s">
        <v>183</v>
      </c>
      <c r="U9" s="72" t="s">
        <v>184</v>
      </c>
      <c r="V9" s="106" t="s">
        <v>185</v>
      </c>
      <c r="W9" s="112">
        <v>43101</v>
      </c>
      <c r="X9" s="143" t="s">
        <v>186</v>
      </c>
      <c r="Y9" s="86"/>
      <c r="Z9" s="18">
        <v>42309</v>
      </c>
      <c r="AA9" s="64"/>
      <c r="AB9" s="64"/>
      <c r="AC9" s="64"/>
      <c r="AD9" s="144"/>
      <c r="AE9" s="86" t="s">
        <v>187</v>
      </c>
      <c r="AF9" s="86"/>
      <c r="AG9" s="18">
        <v>42583</v>
      </c>
      <c r="AH9" s="64"/>
      <c r="AI9" s="64"/>
      <c r="AJ9" s="64"/>
      <c r="AK9" s="94"/>
      <c r="AL9" s="168"/>
      <c r="AM9" s="168"/>
      <c r="AN9" s="171"/>
      <c r="AO9" s="161"/>
      <c r="AP9" s="161"/>
      <c r="AQ9" s="161"/>
      <c r="AR9" s="209"/>
      <c r="AS9" s="168"/>
      <c r="AT9" s="168"/>
      <c r="AU9" s="171"/>
      <c r="AV9" s="161"/>
      <c r="AW9" s="161"/>
      <c r="AX9" s="161"/>
      <c r="AY9" s="161"/>
      <c r="AZ9" s="93" t="s">
        <v>188</v>
      </c>
      <c r="BA9" s="18">
        <v>43040</v>
      </c>
      <c r="BB9" s="94">
        <f>I9</f>
        <v>43041</v>
      </c>
      <c r="BC9" s="93" t="s">
        <v>4814</v>
      </c>
      <c r="BD9" s="18">
        <v>43132</v>
      </c>
      <c r="BE9" s="94">
        <f>J9</f>
        <v>43159</v>
      </c>
      <c r="BF9" s="93" t="s">
        <v>4891</v>
      </c>
      <c r="BG9" s="18">
        <v>43466</v>
      </c>
      <c r="BH9" s="94"/>
      <c r="BI9" s="12" t="s">
        <v>4952</v>
      </c>
      <c r="BJ9" s="18" t="s">
        <v>116</v>
      </c>
      <c r="BK9" s="261">
        <v>43676</v>
      </c>
      <c r="BL9" s="54" t="s">
        <v>4953</v>
      </c>
      <c r="BM9" s="12"/>
      <c r="BN9" s="12"/>
      <c r="BO9" s="12"/>
      <c r="BP9" s="18"/>
    </row>
    <row r="10" spans="1:68" ht="120" hidden="1" customHeight="1" x14ac:dyDescent="0.2">
      <c r="A10" s="22" t="s">
        <v>190</v>
      </c>
      <c r="B10" s="65" t="s">
        <v>191</v>
      </c>
      <c r="C10" s="255" t="s">
        <v>192</v>
      </c>
      <c r="D10" s="256" t="s">
        <v>3819</v>
      </c>
      <c r="E10" s="256" t="s">
        <v>3616</v>
      </c>
      <c r="F10" s="268" t="s">
        <v>89</v>
      </c>
      <c r="G10" s="338" t="s">
        <v>194</v>
      </c>
      <c r="H10" s="348">
        <v>41695</v>
      </c>
      <c r="I10" s="62"/>
      <c r="J10" s="124"/>
      <c r="K10" s="453"/>
      <c r="L10" s="453"/>
      <c r="M10" s="453"/>
      <c r="N10" s="129"/>
      <c r="O10" s="314"/>
      <c r="P10" s="316" t="str">
        <f t="shared" si="0"/>
        <v>Yes</v>
      </c>
      <c r="Q10" s="118" t="s">
        <v>93</v>
      </c>
      <c r="R10" s="71" t="s">
        <v>94</v>
      </c>
      <c r="S10" s="281"/>
      <c r="T10" s="82" t="s">
        <v>4954</v>
      </c>
      <c r="U10" s="72" t="s">
        <v>4955</v>
      </c>
      <c r="V10" s="82" t="s">
        <v>4956</v>
      </c>
      <c r="W10" s="112">
        <v>44035</v>
      </c>
      <c r="X10" s="143" t="s">
        <v>4957</v>
      </c>
      <c r="Y10" s="86" t="s">
        <v>364</v>
      </c>
      <c r="Z10" s="18">
        <v>42979</v>
      </c>
      <c r="AA10" s="64">
        <v>42968</v>
      </c>
      <c r="AB10" s="64">
        <v>43049</v>
      </c>
      <c r="AC10" s="64" t="s">
        <v>4958</v>
      </c>
      <c r="AD10" s="189" t="s">
        <v>4959</v>
      </c>
      <c r="AE10" s="136" t="s">
        <v>4960</v>
      </c>
      <c r="AF10" s="139" t="s">
        <v>367</v>
      </c>
      <c r="AG10" s="18">
        <v>43435</v>
      </c>
      <c r="AH10" s="64">
        <v>43668</v>
      </c>
      <c r="AI10" s="64">
        <v>43738</v>
      </c>
      <c r="AJ10" s="64" t="s">
        <v>4961</v>
      </c>
      <c r="AK10" s="144" t="s">
        <v>4962</v>
      </c>
      <c r="AL10" s="168"/>
      <c r="AM10" s="168"/>
      <c r="AN10" s="171"/>
      <c r="AO10" s="161"/>
      <c r="AP10" s="161"/>
      <c r="AQ10" s="161"/>
      <c r="AR10" s="209"/>
      <c r="AS10" s="168"/>
      <c r="AT10" s="168"/>
      <c r="AU10" s="171"/>
      <c r="AV10" s="161"/>
      <c r="AW10" s="161"/>
      <c r="AX10" s="161"/>
      <c r="AY10" s="161"/>
      <c r="AZ10" s="93" t="s">
        <v>2526</v>
      </c>
      <c r="BA10" s="18">
        <v>44105</v>
      </c>
      <c r="BB10" s="94"/>
      <c r="BC10" s="93" t="s">
        <v>4963</v>
      </c>
      <c r="BD10" s="18">
        <v>44197</v>
      </c>
      <c r="BE10" s="94"/>
      <c r="BF10" s="93" t="s">
        <v>4964</v>
      </c>
      <c r="BG10" s="18">
        <v>44562</v>
      </c>
      <c r="BH10" s="94"/>
      <c r="BI10" s="55"/>
      <c r="BJ10" s="18" t="s">
        <v>116</v>
      </c>
      <c r="BK10" s="261">
        <v>44049</v>
      </c>
      <c r="BL10" s="12" t="s">
        <v>1170</v>
      </c>
      <c r="BM10" s="12"/>
      <c r="BN10" s="12"/>
      <c r="BO10" s="12"/>
      <c r="BP10" s="18" t="s">
        <v>93</v>
      </c>
    </row>
    <row r="11" spans="1:68" ht="120" hidden="1" customHeight="1" x14ac:dyDescent="0.2">
      <c r="A11" s="22" t="s">
        <v>203</v>
      </c>
      <c r="B11" s="65" t="s">
        <v>204</v>
      </c>
      <c r="C11" s="255" t="s">
        <v>205</v>
      </c>
      <c r="D11" s="256" t="s">
        <v>1083</v>
      </c>
      <c r="E11" s="256" t="s">
        <v>2760</v>
      </c>
      <c r="F11" s="268" t="s">
        <v>89</v>
      </c>
      <c r="G11" s="338" t="s">
        <v>89</v>
      </c>
      <c r="H11" s="348">
        <v>40380</v>
      </c>
      <c r="I11" s="62"/>
      <c r="J11" s="124"/>
      <c r="K11" s="453"/>
      <c r="L11" s="453"/>
      <c r="M11" s="453"/>
      <c r="N11" s="129"/>
      <c r="O11" s="314"/>
      <c r="P11" s="316" t="str">
        <f t="shared" si="0"/>
        <v>Yes</v>
      </c>
      <c r="Q11" s="118" t="s">
        <v>93</v>
      </c>
      <c r="R11" s="71" t="s">
        <v>94</v>
      </c>
      <c r="S11" s="71"/>
      <c r="T11" s="72" t="s">
        <v>4965</v>
      </c>
      <c r="U11" s="82" t="s">
        <v>4966</v>
      </c>
      <c r="V11" s="107" t="s">
        <v>4967</v>
      </c>
      <c r="W11" s="112">
        <v>43739</v>
      </c>
      <c r="X11" s="143" t="s">
        <v>4968</v>
      </c>
      <c r="Y11" s="86" t="s">
        <v>364</v>
      </c>
      <c r="Z11" s="18">
        <v>42370</v>
      </c>
      <c r="AA11" s="64">
        <v>42186</v>
      </c>
      <c r="AB11" s="64">
        <v>42354</v>
      </c>
      <c r="AC11" s="132" t="s">
        <v>4969</v>
      </c>
      <c r="AD11" s="144" t="s">
        <v>4970</v>
      </c>
      <c r="AE11" s="137" t="s">
        <v>4971</v>
      </c>
      <c r="AF11" s="137" t="s">
        <v>270</v>
      </c>
      <c r="AG11" s="18">
        <v>43800</v>
      </c>
      <c r="AH11" s="64">
        <v>43798</v>
      </c>
      <c r="AI11" s="64">
        <v>43890</v>
      </c>
      <c r="AJ11" s="132" t="s">
        <v>4972</v>
      </c>
      <c r="AK11" s="215" t="s">
        <v>4973</v>
      </c>
      <c r="AL11" s="168"/>
      <c r="AM11" s="168"/>
      <c r="AN11" s="171"/>
      <c r="AO11" s="161"/>
      <c r="AP11" s="161"/>
      <c r="AQ11" s="161"/>
      <c r="AR11" s="209"/>
      <c r="AS11" s="168"/>
      <c r="AT11" s="168"/>
      <c r="AU11" s="171"/>
      <c r="AV11" s="161"/>
      <c r="AW11" s="161"/>
      <c r="AX11" s="161"/>
      <c r="AY11" s="161"/>
      <c r="AZ11" s="93" t="s">
        <v>4974</v>
      </c>
      <c r="BA11" s="18">
        <v>43983</v>
      </c>
      <c r="BB11" s="94"/>
      <c r="BC11" s="93" t="s">
        <v>4975</v>
      </c>
      <c r="BD11" s="18">
        <v>44044</v>
      </c>
      <c r="BE11" s="94"/>
      <c r="BF11" s="93" t="s">
        <v>4976</v>
      </c>
      <c r="BG11" s="18">
        <v>44228</v>
      </c>
      <c r="BH11" s="94"/>
      <c r="BI11" s="12" t="s">
        <v>4977</v>
      </c>
      <c r="BJ11" s="18" t="s">
        <v>116</v>
      </c>
      <c r="BK11" s="261">
        <v>44035</v>
      </c>
      <c r="BL11" s="12" t="s">
        <v>105</v>
      </c>
      <c r="BM11" s="12"/>
      <c r="BN11" s="12"/>
      <c r="BO11" s="12"/>
      <c r="BP11" s="18"/>
    </row>
    <row r="12" spans="1:68" ht="120" hidden="1" customHeight="1" x14ac:dyDescent="0.2">
      <c r="A12" s="22" t="s">
        <v>213</v>
      </c>
      <c r="B12" s="65" t="s">
        <v>214</v>
      </c>
      <c r="C12" s="255" t="s">
        <v>4978</v>
      </c>
      <c r="D12" s="256" t="s">
        <v>4235</v>
      </c>
      <c r="E12" s="256" t="s">
        <v>3616</v>
      </c>
      <c r="F12" s="268" t="s">
        <v>89</v>
      </c>
      <c r="G12" s="338" t="s">
        <v>89</v>
      </c>
      <c r="H12" s="348">
        <v>41163</v>
      </c>
      <c r="I12" s="62"/>
      <c r="J12" s="124"/>
      <c r="K12" s="453"/>
      <c r="L12" s="453"/>
      <c r="M12" s="453"/>
      <c r="N12" s="129"/>
      <c r="O12" s="314"/>
      <c r="P12" s="316" t="str">
        <f t="shared" si="0"/>
        <v>Yes</v>
      </c>
      <c r="Q12" s="118" t="s">
        <v>93</v>
      </c>
      <c r="R12" s="71" t="s">
        <v>94</v>
      </c>
      <c r="S12" s="71"/>
      <c r="T12" s="82" t="s">
        <v>216</v>
      </c>
      <c r="U12" s="72" t="s">
        <v>4979</v>
      </c>
      <c r="V12" s="82" t="s">
        <v>218</v>
      </c>
      <c r="W12" s="112">
        <v>43831</v>
      </c>
      <c r="X12" s="143" t="s">
        <v>4980</v>
      </c>
      <c r="Y12" s="86" t="s">
        <v>4981</v>
      </c>
      <c r="Z12" s="18">
        <v>43831</v>
      </c>
      <c r="AA12" s="64">
        <v>43857</v>
      </c>
      <c r="AB12" s="64">
        <v>43906</v>
      </c>
      <c r="AC12" s="64" t="s">
        <v>4982</v>
      </c>
      <c r="AD12" s="144"/>
      <c r="AE12" s="87"/>
      <c r="AF12" s="87"/>
      <c r="AG12" s="18"/>
      <c r="AH12" s="64"/>
      <c r="AI12" s="64"/>
      <c r="AJ12" s="64"/>
      <c r="AK12" s="94"/>
      <c r="AL12" s="168"/>
      <c r="AM12" s="168"/>
      <c r="AN12" s="171"/>
      <c r="AO12" s="161"/>
      <c r="AP12" s="161"/>
      <c r="AQ12" s="161"/>
      <c r="AR12" s="209"/>
      <c r="AS12" s="168"/>
      <c r="AT12" s="168"/>
      <c r="AU12" s="171"/>
      <c r="AV12" s="161"/>
      <c r="AW12" s="161"/>
      <c r="AX12" s="161"/>
      <c r="AY12" s="161"/>
      <c r="AZ12" s="93" t="s">
        <v>4963</v>
      </c>
      <c r="BA12" s="18">
        <v>44197</v>
      </c>
      <c r="BB12" s="94"/>
      <c r="BC12" s="93" t="s">
        <v>2296</v>
      </c>
      <c r="BD12" s="18">
        <v>44287</v>
      </c>
      <c r="BE12" s="94"/>
      <c r="BF12" s="93" t="s">
        <v>315</v>
      </c>
      <c r="BG12" s="18">
        <v>44652</v>
      </c>
      <c r="BH12" s="94"/>
      <c r="BI12" s="12" t="s">
        <v>4983</v>
      </c>
      <c r="BJ12" s="18" t="s">
        <v>116</v>
      </c>
      <c r="BK12" s="261">
        <v>44061</v>
      </c>
      <c r="BL12" s="12" t="s">
        <v>105</v>
      </c>
      <c r="BM12" s="12"/>
      <c r="BN12" s="12"/>
      <c r="BO12" s="12"/>
      <c r="BP12" s="18"/>
    </row>
    <row r="13" spans="1:68" ht="120" hidden="1" customHeight="1" x14ac:dyDescent="0.2">
      <c r="A13" s="22" t="s">
        <v>223</v>
      </c>
      <c r="B13" s="65" t="s">
        <v>224</v>
      </c>
      <c r="C13" s="252" t="s">
        <v>4984</v>
      </c>
      <c r="D13" s="256" t="s">
        <v>3819</v>
      </c>
      <c r="E13" s="256" t="s">
        <v>3538</v>
      </c>
      <c r="F13" s="268" t="s">
        <v>89</v>
      </c>
      <c r="G13" s="338" t="s">
        <v>89</v>
      </c>
      <c r="H13" s="348">
        <v>43468</v>
      </c>
      <c r="I13" s="62"/>
      <c r="J13" s="124"/>
      <c r="K13" s="453"/>
      <c r="L13" s="453"/>
      <c r="M13" s="453"/>
      <c r="N13" s="129"/>
      <c r="O13" s="314"/>
      <c r="P13" s="316" t="b">
        <f t="shared" si="0"/>
        <v>0</v>
      </c>
      <c r="Q13" s="118" t="s">
        <v>237</v>
      </c>
      <c r="R13" s="71" t="s">
        <v>94</v>
      </c>
      <c r="S13" s="71"/>
      <c r="T13" s="71"/>
      <c r="U13" s="82" t="s">
        <v>4985</v>
      </c>
      <c r="V13" s="108"/>
      <c r="W13" s="112" t="s">
        <v>4986</v>
      </c>
      <c r="X13" s="143"/>
      <c r="Y13" s="86"/>
      <c r="Z13" s="18"/>
      <c r="AA13" s="64"/>
      <c r="AB13" s="64"/>
      <c r="AC13" s="64"/>
      <c r="AD13" s="144"/>
      <c r="AE13" s="86"/>
      <c r="AF13" s="86"/>
      <c r="AG13" s="18"/>
      <c r="AH13" s="64"/>
      <c r="AI13" s="64"/>
      <c r="AJ13" s="64"/>
      <c r="AK13" s="94"/>
      <c r="AL13" s="168"/>
      <c r="AM13" s="168"/>
      <c r="AN13" s="18"/>
      <c r="AO13" s="161"/>
      <c r="AP13" s="161"/>
      <c r="AQ13" s="161"/>
      <c r="AR13" s="209"/>
      <c r="AS13" s="168"/>
      <c r="AT13" s="168"/>
      <c r="AU13" s="171"/>
      <c r="AV13" s="161"/>
      <c r="AW13" s="161"/>
      <c r="AX13" s="161"/>
      <c r="AY13" s="161"/>
      <c r="AZ13" s="93" t="s">
        <v>4987</v>
      </c>
      <c r="BA13" s="18">
        <v>42522</v>
      </c>
      <c r="BB13" s="94">
        <v>42545</v>
      </c>
      <c r="BC13" s="93" t="s">
        <v>4988</v>
      </c>
      <c r="BD13" s="18">
        <v>42705</v>
      </c>
      <c r="BE13" s="94">
        <v>42727</v>
      </c>
      <c r="BF13" s="93" t="s">
        <v>4989</v>
      </c>
      <c r="BG13" s="18">
        <v>43191</v>
      </c>
      <c r="BH13" s="94">
        <v>43468</v>
      </c>
      <c r="BI13" s="12" t="s">
        <v>4990</v>
      </c>
      <c r="BJ13" s="18" t="s">
        <v>4914</v>
      </c>
      <c r="BK13" s="261">
        <v>44026</v>
      </c>
      <c r="BL13" s="54" t="s">
        <v>4991</v>
      </c>
      <c r="BM13" s="12"/>
      <c r="BN13" s="12"/>
      <c r="BO13" s="12"/>
      <c r="BP13" s="18"/>
    </row>
    <row r="14" spans="1:68" ht="120" hidden="1" customHeight="1" x14ac:dyDescent="0.2">
      <c r="A14" s="22" t="s">
        <v>234</v>
      </c>
      <c r="B14" s="65" t="s">
        <v>4992</v>
      </c>
      <c r="C14" s="252" t="s">
        <v>236</v>
      </c>
      <c r="D14" s="256" t="s">
        <v>4235</v>
      </c>
      <c r="E14" s="256" t="s">
        <v>1021</v>
      </c>
      <c r="F14" s="268" t="s">
        <v>89</v>
      </c>
      <c r="G14" s="338" t="s">
        <v>89</v>
      </c>
      <c r="H14" s="348">
        <v>43620</v>
      </c>
      <c r="I14" s="62"/>
      <c r="J14" s="124"/>
      <c r="K14" s="453"/>
      <c r="L14" s="453"/>
      <c r="M14" s="453"/>
      <c r="N14" s="129"/>
      <c r="O14" s="314"/>
      <c r="P14" s="316" t="b">
        <f t="shared" si="0"/>
        <v>0</v>
      </c>
      <c r="Q14" s="118" t="s">
        <v>237</v>
      </c>
      <c r="R14" s="71" t="s">
        <v>94</v>
      </c>
      <c r="S14" s="71"/>
      <c r="T14" s="72" t="s">
        <v>238</v>
      </c>
      <c r="U14" s="72" t="s">
        <v>239</v>
      </c>
      <c r="V14" s="106" t="s">
        <v>240</v>
      </c>
      <c r="W14" s="112">
        <v>42522</v>
      </c>
      <c r="X14" s="143"/>
      <c r="Y14" s="86"/>
      <c r="Z14" s="18"/>
      <c r="AA14" s="64"/>
      <c r="AB14" s="64"/>
      <c r="AC14" s="64"/>
      <c r="AD14" s="144"/>
      <c r="AE14" s="86"/>
      <c r="AF14" s="86"/>
      <c r="AG14" s="18"/>
      <c r="AH14" s="64"/>
      <c r="AI14" s="64"/>
      <c r="AJ14" s="64"/>
      <c r="AK14" s="94"/>
      <c r="AL14" s="86"/>
      <c r="AM14" s="86"/>
      <c r="AN14" s="171"/>
      <c r="AO14" s="161"/>
      <c r="AP14" s="161"/>
      <c r="AQ14" s="161"/>
      <c r="AR14" s="209"/>
      <c r="AS14" s="168"/>
      <c r="AT14" s="168"/>
      <c r="AU14" s="171"/>
      <c r="AV14" s="161"/>
      <c r="AW14" s="161"/>
      <c r="AX14" s="161"/>
      <c r="AY14" s="161"/>
      <c r="AZ14" s="93" t="s">
        <v>2476</v>
      </c>
      <c r="BA14" s="18">
        <v>42795</v>
      </c>
      <c r="BB14" s="94">
        <v>43077</v>
      </c>
      <c r="BC14" s="93" t="s">
        <v>4993</v>
      </c>
      <c r="BD14" s="18">
        <v>42826</v>
      </c>
      <c r="BE14" s="94">
        <v>43133</v>
      </c>
      <c r="BF14" s="93" t="s">
        <v>4994</v>
      </c>
      <c r="BG14" s="18">
        <v>43040</v>
      </c>
      <c r="BH14" s="94">
        <v>43620</v>
      </c>
      <c r="BI14" s="12" t="s">
        <v>4995</v>
      </c>
      <c r="BJ14" s="18" t="s">
        <v>4914</v>
      </c>
      <c r="BK14" s="261">
        <v>44026</v>
      </c>
      <c r="BL14" s="12" t="s">
        <v>4996</v>
      </c>
      <c r="BM14" s="12"/>
      <c r="BN14" s="12"/>
      <c r="BO14" s="12"/>
      <c r="BP14" s="18"/>
    </row>
    <row r="15" spans="1:68" ht="120" hidden="1" customHeight="1" x14ac:dyDescent="0.2">
      <c r="A15" s="22" t="s">
        <v>242</v>
      </c>
      <c r="B15" s="125" t="s">
        <v>243</v>
      </c>
      <c r="C15" s="252" t="s">
        <v>4692</v>
      </c>
      <c r="D15" s="256" t="s">
        <v>3819</v>
      </c>
      <c r="E15" s="256" t="s">
        <v>2760</v>
      </c>
      <c r="F15" s="268" t="s">
        <v>89</v>
      </c>
      <c r="G15" s="269" t="s">
        <v>89</v>
      </c>
      <c r="H15" s="62" t="s">
        <v>121</v>
      </c>
      <c r="I15" s="62">
        <v>43405</v>
      </c>
      <c r="J15" s="124">
        <v>43552</v>
      </c>
      <c r="K15" s="453"/>
      <c r="L15" s="453"/>
      <c r="M15" s="453"/>
      <c r="N15" s="129"/>
      <c r="O15" s="314"/>
      <c r="P15" s="316" t="str">
        <f t="shared" si="0"/>
        <v>Yes</v>
      </c>
      <c r="Q15" s="118" t="s">
        <v>93</v>
      </c>
      <c r="R15" s="71" t="s">
        <v>94</v>
      </c>
      <c r="S15" s="71"/>
      <c r="T15" s="72" t="s">
        <v>246</v>
      </c>
      <c r="U15" s="72" t="s">
        <v>4694</v>
      </c>
      <c r="V15" s="106" t="s">
        <v>4695</v>
      </c>
      <c r="W15" s="112">
        <v>43282</v>
      </c>
      <c r="X15" s="143"/>
      <c r="Y15" s="86"/>
      <c r="Z15" s="18"/>
      <c r="AA15" s="64"/>
      <c r="AB15" s="64"/>
      <c r="AC15" s="64"/>
      <c r="AD15" s="144"/>
      <c r="AE15" s="86"/>
      <c r="AF15" s="86"/>
      <c r="AG15" s="18"/>
      <c r="AH15" s="64"/>
      <c r="AI15" s="64"/>
      <c r="AJ15" s="64"/>
      <c r="AK15" s="94"/>
      <c r="AL15" s="168"/>
      <c r="AM15" s="168"/>
      <c r="AN15" s="171"/>
      <c r="AO15" s="161"/>
      <c r="AP15" s="161"/>
      <c r="AQ15" s="161"/>
      <c r="AR15" s="209"/>
      <c r="AS15" s="168"/>
      <c r="AT15" s="168"/>
      <c r="AU15" s="171"/>
      <c r="AV15" s="161"/>
      <c r="AW15" s="161"/>
      <c r="AX15" s="161"/>
      <c r="AY15" s="161"/>
      <c r="AZ15" s="93" t="s">
        <v>4696</v>
      </c>
      <c r="BA15" s="18">
        <v>43405</v>
      </c>
      <c r="BB15" s="94">
        <f>I15</f>
        <v>43405</v>
      </c>
      <c r="BC15" s="93" t="s">
        <v>4697</v>
      </c>
      <c r="BD15" s="18">
        <v>43497</v>
      </c>
      <c r="BE15" s="94">
        <f>J15</f>
        <v>43552</v>
      </c>
      <c r="BF15" s="93" t="s">
        <v>4698</v>
      </c>
      <c r="BG15" s="18">
        <v>43678</v>
      </c>
      <c r="BH15" s="94"/>
      <c r="BI15" s="12" t="s">
        <v>4997</v>
      </c>
      <c r="BJ15" s="18" t="s">
        <v>4700</v>
      </c>
      <c r="BK15" s="261">
        <v>43549</v>
      </c>
      <c r="BL15" s="12" t="s">
        <v>4998</v>
      </c>
      <c r="BM15" s="12"/>
      <c r="BN15" s="12"/>
      <c r="BO15" s="12"/>
      <c r="BP15" s="18"/>
    </row>
    <row r="16" spans="1:68" ht="120" hidden="1" customHeight="1" x14ac:dyDescent="0.2">
      <c r="A16" s="22" t="s">
        <v>242</v>
      </c>
      <c r="B16" s="125" t="s">
        <v>243</v>
      </c>
      <c r="C16" s="6" t="s">
        <v>4999</v>
      </c>
      <c r="D16" s="254"/>
      <c r="E16" s="267">
        <v>2038</v>
      </c>
      <c r="F16" s="288" t="s">
        <v>89</v>
      </c>
      <c r="G16" s="338" t="s">
        <v>194</v>
      </c>
      <c r="H16" s="349" t="s">
        <v>121</v>
      </c>
      <c r="I16" s="62"/>
      <c r="J16" s="244"/>
      <c r="K16" s="453"/>
      <c r="L16" s="453"/>
      <c r="M16" s="453"/>
      <c r="N16" s="129"/>
      <c r="O16" s="314"/>
      <c r="P16" s="316" t="b">
        <f t="shared" si="0"/>
        <v>0</v>
      </c>
      <c r="Q16" s="118" t="s">
        <v>228</v>
      </c>
      <c r="R16" s="71" t="s">
        <v>229</v>
      </c>
      <c r="S16" s="71"/>
      <c r="T16" s="82" t="s">
        <v>5000</v>
      </c>
      <c r="U16" s="72"/>
      <c r="V16" s="108"/>
      <c r="W16" s="182"/>
      <c r="X16" s="143" t="s">
        <v>2526</v>
      </c>
      <c r="Y16" s="183" t="s">
        <v>3562</v>
      </c>
      <c r="Z16" s="18">
        <v>44105</v>
      </c>
      <c r="AA16" s="64"/>
      <c r="AB16" s="64"/>
      <c r="AC16" s="64"/>
      <c r="AD16" s="144"/>
      <c r="AE16" s="17" t="s">
        <v>5001</v>
      </c>
      <c r="AF16" s="183" t="s">
        <v>367</v>
      </c>
      <c r="AG16" s="18">
        <v>44440</v>
      </c>
      <c r="AH16" s="64"/>
      <c r="AI16" s="64"/>
      <c r="AJ16" s="64"/>
      <c r="AK16" s="94"/>
      <c r="AL16" s="274"/>
      <c r="AM16" s="185"/>
      <c r="AN16" s="275"/>
      <c r="AO16" s="187"/>
      <c r="AP16" s="187"/>
      <c r="AQ16" s="187"/>
      <c r="AR16" s="276"/>
      <c r="AS16" s="274"/>
      <c r="AT16" s="274"/>
      <c r="AU16" s="275"/>
      <c r="AV16" s="187"/>
      <c r="AW16" s="187"/>
      <c r="AX16" s="187"/>
      <c r="AY16" s="187"/>
      <c r="AZ16" s="93"/>
      <c r="BA16" s="18"/>
      <c r="BB16" s="64"/>
      <c r="BC16" s="93"/>
      <c r="BD16" s="18"/>
      <c r="BE16" s="94"/>
      <c r="BF16" s="93" t="s">
        <v>423</v>
      </c>
      <c r="BG16" s="188"/>
      <c r="BH16" s="94"/>
      <c r="BI16" s="12" t="s">
        <v>5002</v>
      </c>
      <c r="BJ16" s="18" t="s">
        <v>116</v>
      </c>
      <c r="BK16" s="261">
        <v>44056</v>
      </c>
      <c r="BL16" s="12" t="s">
        <v>105</v>
      </c>
      <c r="BM16" s="12"/>
      <c r="BN16" s="12"/>
      <c r="BO16" s="12"/>
      <c r="BP16" s="18"/>
    </row>
    <row r="17" spans="1:68" ht="120" hidden="1" customHeight="1" x14ac:dyDescent="0.2">
      <c r="A17" s="22" t="s">
        <v>263</v>
      </c>
      <c r="B17" s="65" t="s">
        <v>264</v>
      </c>
      <c r="C17" s="252" t="s">
        <v>265</v>
      </c>
      <c r="D17" s="256"/>
      <c r="E17" s="256"/>
      <c r="F17" s="268" t="s">
        <v>89</v>
      </c>
      <c r="G17" s="338" t="s">
        <v>89</v>
      </c>
      <c r="H17" s="348">
        <v>42516</v>
      </c>
      <c r="I17" s="62"/>
      <c r="J17" s="124"/>
      <c r="K17" s="453"/>
      <c r="L17" s="453"/>
      <c r="M17" s="453"/>
      <c r="N17" s="129"/>
      <c r="O17" s="314"/>
      <c r="P17" s="316" t="str">
        <f t="shared" si="0"/>
        <v>Yes</v>
      </c>
      <c r="Q17" s="118" t="s">
        <v>93</v>
      </c>
      <c r="R17" s="71" t="s">
        <v>267</v>
      </c>
      <c r="S17" s="71"/>
      <c r="T17" s="82" t="s">
        <v>268</v>
      </c>
      <c r="U17" s="72" t="s">
        <v>268</v>
      </c>
      <c r="V17" s="106"/>
      <c r="W17" s="389" t="s">
        <v>5003</v>
      </c>
      <c r="X17" s="294" t="s">
        <v>2526</v>
      </c>
      <c r="Y17" s="135" t="s">
        <v>364</v>
      </c>
      <c r="Z17" s="18">
        <v>44105</v>
      </c>
      <c r="AA17" s="64"/>
      <c r="AB17" s="64"/>
      <c r="AC17" s="64"/>
      <c r="AD17" s="144"/>
      <c r="AE17" s="135" t="s">
        <v>5004</v>
      </c>
      <c r="AF17" s="135" t="s">
        <v>270</v>
      </c>
      <c r="AG17" s="18">
        <v>44287</v>
      </c>
      <c r="AH17" s="64"/>
      <c r="AI17" s="64"/>
      <c r="AJ17" s="64"/>
      <c r="AK17" s="94"/>
      <c r="AL17" s="168"/>
      <c r="AM17" s="168"/>
      <c r="AN17" s="171"/>
      <c r="AO17" s="161"/>
      <c r="AP17" s="161"/>
      <c r="AQ17" s="161"/>
      <c r="AR17" s="209"/>
      <c r="AS17" s="168"/>
      <c r="AT17" s="168"/>
      <c r="AU17" s="171"/>
      <c r="AV17" s="161"/>
      <c r="AW17" s="161"/>
      <c r="AX17" s="161"/>
      <c r="AY17" s="161"/>
      <c r="AZ17" s="93" t="s">
        <v>5005</v>
      </c>
      <c r="BA17" s="18">
        <v>44652</v>
      </c>
      <c r="BB17" s="94"/>
      <c r="BC17" s="93" t="s">
        <v>1025</v>
      </c>
      <c r="BD17" s="18">
        <v>44743</v>
      </c>
      <c r="BE17" s="94"/>
      <c r="BF17" s="93" t="s">
        <v>399</v>
      </c>
      <c r="BG17" s="18">
        <v>45108</v>
      </c>
      <c r="BH17" s="94"/>
      <c r="BI17" s="12" t="s">
        <v>5006</v>
      </c>
      <c r="BJ17" s="18" t="s">
        <v>116</v>
      </c>
      <c r="BK17" s="261">
        <v>44057</v>
      </c>
      <c r="BL17" s="12" t="s">
        <v>105</v>
      </c>
      <c r="BM17" s="12"/>
      <c r="BN17" s="12"/>
      <c r="BO17" s="12"/>
      <c r="BP17" s="18"/>
    </row>
    <row r="18" spans="1:68" ht="120" hidden="1" customHeight="1" x14ac:dyDescent="0.2">
      <c r="A18" s="22" t="s">
        <v>278</v>
      </c>
      <c r="B18" s="65" t="s">
        <v>279</v>
      </c>
      <c r="C18" s="252" t="s">
        <v>5007</v>
      </c>
      <c r="D18" s="256" t="s">
        <v>2759</v>
      </c>
      <c r="E18" s="256" t="s">
        <v>1420</v>
      </c>
      <c r="F18" s="268" t="s">
        <v>89</v>
      </c>
      <c r="G18" s="338" t="s">
        <v>89</v>
      </c>
      <c r="H18" s="348">
        <v>40899</v>
      </c>
      <c r="I18" s="321"/>
      <c r="J18" s="323"/>
      <c r="K18" s="454"/>
      <c r="L18" s="454"/>
      <c r="M18" s="454"/>
      <c r="N18" s="129"/>
      <c r="O18" s="314"/>
      <c r="P18" s="316" t="str">
        <f t="shared" si="0"/>
        <v>Yes</v>
      </c>
      <c r="Q18" s="118" t="s">
        <v>93</v>
      </c>
      <c r="R18" s="71" t="s">
        <v>94</v>
      </c>
      <c r="S18" s="71"/>
      <c r="T18" s="82" t="s">
        <v>282</v>
      </c>
      <c r="U18" s="82" t="s">
        <v>5008</v>
      </c>
      <c r="V18" s="106"/>
      <c r="W18" s="112">
        <v>43711</v>
      </c>
      <c r="X18" s="143" t="s">
        <v>3543</v>
      </c>
      <c r="Y18" s="86"/>
      <c r="Z18" s="18"/>
      <c r="AA18" s="64">
        <v>42644</v>
      </c>
      <c r="AB18" s="64">
        <v>42705</v>
      </c>
      <c r="AC18" s="132" t="s">
        <v>5009</v>
      </c>
      <c r="AD18" s="144"/>
      <c r="AE18" s="135" t="s">
        <v>5010</v>
      </c>
      <c r="AF18" s="135"/>
      <c r="AG18" s="18"/>
      <c r="AH18" s="64">
        <v>43466</v>
      </c>
      <c r="AI18" s="64">
        <v>43497</v>
      </c>
      <c r="AJ18" s="132" t="s">
        <v>5011</v>
      </c>
      <c r="AK18" s="94"/>
      <c r="AL18" s="168" t="s">
        <v>5012</v>
      </c>
      <c r="AM18" s="168"/>
      <c r="AN18" s="171"/>
      <c r="AO18" s="161">
        <v>43845</v>
      </c>
      <c r="AP18" s="161">
        <v>43887</v>
      </c>
      <c r="AQ18" s="220" t="s">
        <v>5013</v>
      </c>
      <c r="AR18" s="209"/>
      <c r="AS18" s="168"/>
      <c r="AT18" s="168"/>
      <c r="AU18" s="171"/>
      <c r="AV18" s="161"/>
      <c r="AW18" s="161"/>
      <c r="AX18" s="161"/>
      <c r="AY18" s="161"/>
      <c r="AZ18" s="93" t="s">
        <v>5014</v>
      </c>
      <c r="BA18" s="18">
        <v>44044</v>
      </c>
      <c r="BB18" s="94"/>
      <c r="BC18" s="93" t="s">
        <v>4819</v>
      </c>
      <c r="BD18" s="18">
        <v>44166</v>
      </c>
      <c r="BE18" s="94"/>
      <c r="BF18" s="93" t="s">
        <v>5015</v>
      </c>
      <c r="BG18" s="18">
        <v>44470</v>
      </c>
      <c r="BH18" s="94"/>
      <c r="BI18" s="12"/>
      <c r="BJ18" s="18" t="s">
        <v>116</v>
      </c>
      <c r="BK18" s="261">
        <v>44021</v>
      </c>
      <c r="BL18" s="32" t="s">
        <v>105</v>
      </c>
      <c r="BM18" s="12"/>
      <c r="BN18" s="12"/>
      <c r="BO18" s="12"/>
      <c r="BP18" s="18"/>
    </row>
    <row r="19" spans="1:68" ht="120" hidden="1" customHeight="1" x14ac:dyDescent="0.2">
      <c r="A19" s="22" t="s">
        <v>320</v>
      </c>
      <c r="B19" s="65" t="s">
        <v>290</v>
      </c>
      <c r="C19" s="252" t="s">
        <v>5016</v>
      </c>
      <c r="D19" s="256" t="s">
        <v>4235</v>
      </c>
      <c r="E19" s="256" t="s">
        <v>3616</v>
      </c>
      <c r="F19" s="268" t="s">
        <v>89</v>
      </c>
      <c r="G19" s="173" t="s">
        <v>194</v>
      </c>
      <c r="H19" s="62">
        <v>41830</v>
      </c>
      <c r="I19" s="62">
        <v>43061</v>
      </c>
      <c r="J19" s="124">
        <v>43203</v>
      </c>
      <c r="K19" s="453"/>
      <c r="L19" s="453"/>
      <c r="M19" s="453">
        <v>43928</v>
      </c>
      <c r="N19" s="129"/>
      <c r="O19" s="314"/>
      <c r="P19" s="316" t="str">
        <f t="shared" si="0"/>
        <v>Yes</v>
      </c>
      <c r="Q19" s="118" t="s">
        <v>93</v>
      </c>
      <c r="R19" s="71" t="s">
        <v>94</v>
      </c>
      <c r="S19" s="281"/>
      <c r="T19" s="72" t="s">
        <v>4711</v>
      </c>
      <c r="U19" s="72" t="s">
        <v>4712</v>
      </c>
      <c r="V19" s="82" t="s">
        <v>4713</v>
      </c>
      <c r="W19" s="112">
        <v>43556</v>
      </c>
      <c r="X19" s="143" t="s">
        <v>4714</v>
      </c>
      <c r="Y19" s="86" t="s">
        <v>2523</v>
      </c>
      <c r="Z19" s="18">
        <v>41974</v>
      </c>
      <c r="AA19" s="64">
        <v>41974</v>
      </c>
      <c r="AB19" s="64"/>
      <c r="AC19" s="64"/>
      <c r="AD19" s="144"/>
      <c r="AE19" s="143" t="s">
        <v>4715</v>
      </c>
      <c r="AF19" s="86" t="s">
        <v>4716</v>
      </c>
      <c r="AG19" s="18">
        <v>42309</v>
      </c>
      <c r="AH19" s="64">
        <v>42309</v>
      </c>
      <c r="AI19" s="64">
        <v>42370</v>
      </c>
      <c r="AJ19" s="64"/>
      <c r="AK19" s="94"/>
      <c r="AL19" s="86" t="s">
        <v>4717</v>
      </c>
      <c r="AM19" s="86" t="s">
        <v>4718</v>
      </c>
      <c r="AN19" s="171">
        <v>42675</v>
      </c>
      <c r="AO19" s="161">
        <v>42675</v>
      </c>
      <c r="AP19" s="161">
        <v>42705</v>
      </c>
      <c r="AQ19" s="161"/>
      <c r="AR19" s="209"/>
      <c r="AS19" s="168"/>
      <c r="AT19" s="168"/>
      <c r="AU19" s="171"/>
      <c r="AV19" s="161"/>
      <c r="AW19" s="161"/>
      <c r="AX19" s="161"/>
      <c r="AY19" s="161"/>
      <c r="AZ19" s="93" t="s">
        <v>4719</v>
      </c>
      <c r="BA19" s="18">
        <v>43040</v>
      </c>
      <c r="BB19" s="94">
        <v>43061</v>
      </c>
      <c r="BC19" s="93" t="s">
        <v>4720</v>
      </c>
      <c r="BD19" s="18">
        <v>43191</v>
      </c>
      <c r="BE19" s="94">
        <v>43203</v>
      </c>
      <c r="BF19" s="93" t="s">
        <v>4721</v>
      </c>
      <c r="BG19" s="18">
        <v>43770</v>
      </c>
      <c r="BH19" s="94"/>
      <c r="BI19" s="12" t="s">
        <v>4722</v>
      </c>
      <c r="BJ19" s="18" t="s">
        <v>116</v>
      </c>
      <c r="BK19" s="261">
        <v>44001</v>
      </c>
      <c r="BL19" s="12" t="s">
        <v>5017</v>
      </c>
      <c r="BM19" s="12" t="s">
        <v>106</v>
      </c>
      <c r="BN19" s="12"/>
      <c r="BO19" s="12"/>
      <c r="BP19" s="18"/>
    </row>
    <row r="20" spans="1:68" ht="120" hidden="1" customHeight="1" x14ac:dyDescent="0.2">
      <c r="A20" s="22" t="s">
        <v>320</v>
      </c>
      <c r="B20" s="65" t="s">
        <v>290</v>
      </c>
      <c r="C20" s="255" t="s">
        <v>5018</v>
      </c>
      <c r="D20" s="267">
        <v>2016</v>
      </c>
      <c r="E20" s="267">
        <v>2036</v>
      </c>
      <c r="F20" s="280" t="s">
        <v>89</v>
      </c>
      <c r="G20" s="173" t="s">
        <v>89</v>
      </c>
      <c r="H20" s="62">
        <v>41830</v>
      </c>
      <c r="I20" s="62"/>
      <c r="J20" s="124"/>
      <c r="K20" s="453"/>
      <c r="L20" s="453"/>
      <c r="M20" s="453"/>
      <c r="N20" s="129"/>
      <c r="O20" s="314"/>
      <c r="P20" s="316" t="b">
        <f t="shared" si="0"/>
        <v>0</v>
      </c>
      <c r="Q20" s="118" t="s">
        <v>228</v>
      </c>
      <c r="R20" s="71" t="s">
        <v>229</v>
      </c>
      <c r="S20" s="71" t="s">
        <v>228</v>
      </c>
      <c r="T20" s="77"/>
      <c r="U20" s="82" t="s">
        <v>4705</v>
      </c>
      <c r="V20" s="106"/>
      <c r="W20" s="112">
        <v>43922</v>
      </c>
      <c r="X20" s="143" t="s">
        <v>4706</v>
      </c>
      <c r="Y20" s="86" t="s">
        <v>4707</v>
      </c>
      <c r="Z20" s="18">
        <v>43466</v>
      </c>
      <c r="AA20" s="64"/>
      <c r="AB20" s="64"/>
      <c r="AC20" s="64" t="s">
        <v>4708</v>
      </c>
      <c r="AD20" s="144"/>
      <c r="AE20" s="86"/>
      <c r="AF20" s="86"/>
      <c r="AG20" s="18"/>
      <c r="AH20" s="64"/>
      <c r="AI20" s="64"/>
      <c r="AJ20" s="64"/>
      <c r="AK20" s="94"/>
      <c r="AL20" s="86"/>
      <c r="AM20" s="168"/>
      <c r="AN20" s="171"/>
      <c r="AO20" s="161"/>
      <c r="AP20" s="161"/>
      <c r="AQ20" s="161"/>
      <c r="AR20" s="209"/>
      <c r="AS20" s="168"/>
      <c r="AT20" s="168"/>
      <c r="AU20" s="171"/>
      <c r="AV20" s="161"/>
      <c r="AW20" s="161"/>
      <c r="AX20" s="161"/>
      <c r="AY20" s="161"/>
      <c r="AZ20" s="93"/>
      <c r="BA20" s="18"/>
      <c r="BB20" s="94"/>
      <c r="BC20" s="93"/>
      <c r="BD20" s="18"/>
      <c r="BE20" s="94"/>
      <c r="BF20" s="93"/>
      <c r="BG20" s="18"/>
      <c r="BH20" s="94"/>
      <c r="BI20" s="466" t="s">
        <v>4709</v>
      </c>
      <c r="BJ20" s="18" t="s">
        <v>116</v>
      </c>
      <c r="BK20" s="261">
        <v>44021</v>
      </c>
      <c r="BL20" s="12" t="s">
        <v>105</v>
      </c>
      <c r="BM20" s="12"/>
      <c r="BN20" s="12"/>
      <c r="BO20" s="12"/>
      <c r="BP20" s="18"/>
    </row>
    <row r="21" spans="1:68" ht="120" hidden="1" customHeight="1" x14ac:dyDescent="0.2">
      <c r="A21" s="22" t="s">
        <v>320</v>
      </c>
      <c r="B21" s="65" t="s">
        <v>290</v>
      </c>
      <c r="C21" s="283" t="s">
        <v>309</v>
      </c>
      <c r="D21" s="254"/>
      <c r="E21" s="254"/>
      <c r="F21" s="288"/>
      <c r="G21" s="173"/>
      <c r="H21" s="467">
        <v>41830</v>
      </c>
      <c r="I21" s="62"/>
      <c r="J21" s="124"/>
      <c r="K21" s="453"/>
      <c r="L21" s="453"/>
      <c r="M21" s="453"/>
      <c r="N21" s="129"/>
      <c r="O21" s="458"/>
      <c r="P21" s="316" t="b">
        <f t="shared" si="0"/>
        <v>0</v>
      </c>
      <c r="Q21" s="118" t="s">
        <v>228</v>
      </c>
      <c r="R21" s="71" t="s">
        <v>229</v>
      </c>
      <c r="S21" s="71" t="s">
        <v>228</v>
      </c>
      <c r="T21" s="71"/>
      <c r="U21" s="71"/>
      <c r="V21" s="106"/>
      <c r="W21" s="281"/>
      <c r="X21" s="143"/>
      <c r="Y21" s="86"/>
      <c r="Z21" s="18"/>
      <c r="AA21" s="64"/>
      <c r="AB21" s="64"/>
      <c r="AC21" s="64"/>
      <c r="AD21" s="144"/>
      <c r="AE21" s="17"/>
      <c r="AF21" s="86"/>
      <c r="AG21" s="18"/>
      <c r="AH21" s="64"/>
      <c r="AI21" s="64"/>
      <c r="AJ21" s="64"/>
      <c r="AK21" s="94"/>
      <c r="AL21" s="86"/>
      <c r="AM21" s="168"/>
      <c r="AN21" s="172"/>
      <c r="AO21" s="161"/>
      <c r="AP21" s="161"/>
      <c r="AQ21" s="161"/>
      <c r="AR21" s="209"/>
      <c r="AS21" s="168"/>
      <c r="AT21" s="169"/>
      <c r="AU21" s="172"/>
      <c r="AV21" s="161"/>
      <c r="AW21" s="161"/>
      <c r="AX21" s="161"/>
      <c r="AY21" s="161"/>
      <c r="AZ21" s="93"/>
      <c r="BA21" s="18"/>
      <c r="BB21" s="64"/>
      <c r="BC21" s="93"/>
      <c r="BD21" s="18"/>
      <c r="BE21" s="94"/>
      <c r="BF21" s="93"/>
      <c r="BG21" s="131"/>
      <c r="BH21" s="94"/>
      <c r="BI21" s="12" t="s">
        <v>5019</v>
      </c>
      <c r="BJ21" s="18" t="s">
        <v>116</v>
      </c>
      <c r="BK21" s="261">
        <v>44053</v>
      </c>
      <c r="BL21" s="12"/>
      <c r="BM21" s="12"/>
      <c r="BN21" s="12"/>
      <c r="BO21" s="12"/>
      <c r="BP21" s="18"/>
    </row>
    <row r="22" spans="1:68" ht="120" hidden="1" customHeight="1" x14ac:dyDescent="0.2">
      <c r="A22" s="22" t="s">
        <v>320</v>
      </c>
      <c r="B22" s="65" t="s">
        <v>290</v>
      </c>
      <c r="C22" s="6" t="s">
        <v>5020</v>
      </c>
      <c r="D22" s="256" t="s">
        <v>292</v>
      </c>
      <c r="E22" s="256" t="s">
        <v>293</v>
      </c>
      <c r="F22" s="173" t="s">
        <v>89</v>
      </c>
      <c r="G22" s="173" t="s">
        <v>89</v>
      </c>
      <c r="H22" s="62">
        <v>41830</v>
      </c>
      <c r="I22" s="62"/>
      <c r="J22" s="124"/>
      <c r="K22" s="453"/>
      <c r="L22" s="453"/>
      <c r="M22" s="453"/>
      <c r="N22" s="129"/>
      <c r="O22" s="458"/>
      <c r="P22" s="316" t="str">
        <f t="shared" si="0"/>
        <v>Yes</v>
      </c>
      <c r="Q22" s="118" t="s">
        <v>93</v>
      </c>
      <c r="R22" s="71" t="s">
        <v>94</v>
      </c>
      <c r="S22" s="281"/>
      <c r="T22" s="37" t="s">
        <v>295</v>
      </c>
      <c r="U22" s="82" t="s">
        <v>4705</v>
      </c>
      <c r="V22" s="82" t="s">
        <v>5021</v>
      </c>
      <c r="W22" s="281">
        <v>43927</v>
      </c>
      <c r="X22" s="143" t="s">
        <v>298</v>
      </c>
      <c r="Y22" s="86" t="s">
        <v>5022</v>
      </c>
      <c r="Z22" s="18">
        <v>43922</v>
      </c>
      <c r="AA22" s="64">
        <v>43927</v>
      </c>
      <c r="AB22" s="64">
        <v>43983</v>
      </c>
      <c r="AC22" s="64" t="s">
        <v>300</v>
      </c>
      <c r="AD22" s="144"/>
      <c r="AE22" s="17" t="s">
        <v>301</v>
      </c>
      <c r="AF22" s="86" t="s">
        <v>302</v>
      </c>
      <c r="AG22" s="18">
        <v>44136</v>
      </c>
      <c r="AH22" s="64"/>
      <c r="AI22" s="64"/>
      <c r="AJ22" s="64"/>
      <c r="AK22" s="94"/>
      <c r="AL22" s="86"/>
      <c r="AM22" s="86"/>
      <c r="AN22" s="172"/>
      <c r="AO22" s="161"/>
      <c r="AP22" s="161"/>
      <c r="AQ22" s="161"/>
      <c r="AR22" s="162"/>
      <c r="AS22" s="169"/>
      <c r="AT22" s="169"/>
      <c r="AU22" s="172"/>
      <c r="AV22" s="161"/>
      <c r="AW22" s="161"/>
      <c r="AX22" s="161"/>
      <c r="AY22" s="161"/>
      <c r="AZ22" s="93" t="s">
        <v>5023</v>
      </c>
      <c r="BA22" s="18">
        <v>44348</v>
      </c>
      <c r="BB22" s="64"/>
      <c r="BC22" s="93" t="s">
        <v>5024</v>
      </c>
      <c r="BD22" s="18">
        <v>44440</v>
      </c>
      <c r="BE22" s="94"/>
      <c r="BF22" s="93" t="s">
        <v>4930</v>
      </c>
      <c r="BG22" s="131">
        <v>44652</v>
      </c>
      <c r="BH22" s="94"/>
      <c r="BI22" s="12" t="s">
        <v>5025</v>
      </c>
      <c r="BJ22" s="18" t="s">
        <v>116</v>
      </c>
      <c r="BK22" s="261">
        <v>44057</v>
      </c>
      <c r="BL22" s="12" t="s">
        <v>105</v>
      </c>
      <c r="BM22" s="12"/>
      <c r="BN22" s="12"/>
      <c r="BO22" s="12"/>
      <c r="BP22" s="18"/>
    </row>
    <row r="23" spans="1:68" ht="120" hidden="1" customHeight="1" x14ac:dyDescent="0.2">
      <c r="A23" s="22" t="s">
        <v>334</v>
      </c>
      <c r="B23" s="65" t="s">
        <v>335</v>
      </c>
      <c r="C23" s="252" t="s">
        <v>5026</v>
      </c>
      <c r="D23" s="256" t="s">
        <v>4840</v>
      </c>
      <c r="E23" s="256" t="s">
        <v>5027</v>
      </c>
      <c r="F23" s="268" t="s">
        <v>89</v>
      </c>
      <c r="G23" s="338" t="s">
        <v>89</v>
      </c>
      <c r="H23" s="348">
        <v>43845</v>
      </c>
      <c r="I23" s="62"/>
      <c r="J23" s="124"/>
      <c r="K23" s="453"/>
      <c r="L23" s="453"/>
      <c r="M23" s="453"/>
      <c r="N23" s="129"/>
      <c r="O23" s="314"/>
      <c r="P23" s="316" t="b">
        <f t="shared" si="0"/>
        <v>0</v>
      </c>
      <c r="Q23" s="118" t="s">
        <v>237</v>
      </c>
      <c r="R23" s="71" t="s">
        <v>94</v>
      </c>
      <c r="S23" s="71"/>
      <c r="T23" s="72" t="s">
        <v>5028</v>
      </c>
      <c r="U23" s="72" t="s">
        <v>5029</v>
      </c>
      <c r="V23" s="106" t="s">
        <v>5030</v>
      </c>
      <c r="W23" s="112">
        <v>43221</v>
      </c>
      <c r="X23" s="143"/>
      <c r="Y23" s="86"/>
      <c r="Z23" s="18"/>
      <c r="AA23" s="64"/>
      <c r="AB23" s="64"/>
      <c r="AC23" s="64"/>
      <c r="AD23" s="144"/>
      <c r="AE23" s="86"/>
      <c r="AF23" s="86"/>
      <c r="AG23" s="18"/>
      <c r="AH23" s="64"/>
      <c r="AI23" s="64"/>
      <c r="AJ23" s="64"/>
      <c r="AK23" s="94"/>
      <c r="AL23" s="168"/>
      <c r="AM23" s="168"/>
      <c r="AN23" s="171"/>
      <c r="AO23" s="161"/>
      <c r="AP23" s="161"/>
      <c r="AQ23" s="161"/>
      <c r="AR23" s="209"/>
      <c r="AS23" s="168"/>
      <c r="AT23" s="168"/>
      <c r="AU23" s="171"/>
      <c r="AV23" s="161"/>
      <c r="AW23" s="161"/>
      <c r="AX23" s="161"/>
      <c r="AY23" s="161"/>
      <c r="AZ23" s="93" t="s">
        <v>5031</v>
      </c>
      <c r="BA23" s="18">
        <v>43344</v>
      </c>
      <c r="BB23" s="94">
        <v>43361</v>
      </c>
      <c r="BC23" s="93" t="s">
        <v>5032</v>
      </c>
      <c r="BD23" s="18">
        <v>43435</v>
      </c>
      <c r="BE23" s="94">
        <v>43448</v>
      </c>
      <c r="BF23" s="93" t="s">
        <v>1087</v>
      </c>
      <c r="BG23" s="18">
        <v>43739</v>
      </c>
      <c r="BH23" s="94">
        <v>43845</v>
      </c>
      <c r="BI23" s="12" t="s">
        <v>5033</v>
      </c>
      <c r="BJ23" s="18" t="s">
        <v>116</v>
      </c>
      <c r="BK23" s="261">
        <v>43885</v>
      </c>
      <c r="BL23" s="12" t="s">
        <v>5034</v>
      </c>
      <c r="BM23" s="12"/>
      <c r="BN23" s="12"/>
      <c r="BO23" s="12"/>
      <c r="BP23" s="18"/>
    </row>
    <row r="24" spans="1:68" ht="120" hidden="1" customHeight="1" x14ac:dyDescent="0.2">
      <c r="A24" s="22" t="s">
        <v>348</v>
      </c>
      <c r="B24" s="66" t="s">
        <v>349</v>
      </c>
      <c r="C24" s="252" t="s">
        <v>350</v>
      </c>
      <c r="D24" s="256"/>
      <c r="E24" s="256"/>
      <c r="F24" s="268" t="s">
        <v>89</v>
      </c>
      <c r="G24" s="339" t="s">
        <v>89</v>
      </c>
      <c r="H24" s="348">
        <v>40961</v>
      </c>
      <c r="I24" s="62"/>
      <c r="J24" s="124"/>
      <c r="K24" s="453"/>
      <c r="L24" s="453"/>
      <c r="M24" s="453"/>
      <c r="N24" s="450" t="s">
        <v>351</v>
      </c>
      <c r="O24" s="314" t="s">
        <v>352</v>
      </c>
      <c r="P24" s="316" t="str">
        <f t="shared" si="0"/>
        <v>Yes</v>
      </c>
      <c r="Q24" s="118" t="s">
        <v>93</v>
      </c>
      <c r="R24" s="71" t="s">
        <v>94</v>
      </c>
      <c r="S24" s="71"/>
      <c r="T24" s="72" t="s">
        <v>5035</v>
      </c>
      <c r="U24" s="72" t="s">
        <v>5036</v>
      </c>
      <c r="V24" s="82" t="s">
        <v>5037</v>
      </c>
      <c r="W24" s="112">
        <v>43983</v>
      </c>
      <c r="X24" s="143" t="s">
        <v>5038</v>
      </c>
      <c r="Y24" s="86" t="s">
        <v>664</v>
      </c>
      <c r="Z24" s="18">
        <v>43525</v>
      </c>
      <c r="AA24" s="64">
        <v>43497</v>
      </c>
      <c r="AB24" s="64">
        <v>43562</v>
      </c>
      <c r="AC24" s="64" t="s">
        <v>5039</v>
      </c>
      <c r="AD24" s="144" t="s">
        <v>4970</v>
      </c>
      <c r="AE24" s="135"/>
      <c r="AF24" s="135"/>
      <c r="AG24" s="18"/>
      <c r="AH24" s="64"/>
      <c r="AI24" s="64"/>
      <c r="AJ24" s="64"/>
      <c r="AK24" s="94"/>
      <c r="AL24" s="168"/>
      <c r="AM24" s="168"/>
      <c r="AN24" s="171"/>
      <c r="AO24" s="161"/>
      <c r="AP24" s="161"/>
      <c r="AQ24" s="161"/>
      <c r="AR24" s="209"/>
      <c r="AS24" s="168"/>
      <c r="AT24" s="168"/>
      <c r="AU24" s="171"/>
      <c r="AV24" s="161"/>
      <c r="AW24" s="161"/>
      <c r="AX24" s="161"/>
      <c r="AY24" s="161"/>
      <c r="AZ24" s="93" t="s">
        <v>5040</v>
      </c>
      <c r="BA24" s="18">
        <v>44136</v>
      </c>
      <c r="BB24" s="94"/>
      <c r="BC24" s="93" t="s">
        <v>5041</v>
      </c>
      <c r="BD24" s="18">
        <v>44378</v>
      </c>
      <c r="BE24" s="94"/>
      <c r="BF24" s="93" t="s">
        <v>4920</v>
      </c>
      <c r="BG24" s="18">
        <v>44621</v>
      </c>
      <c r="BH24" s="94"/>
      <c r="BI24" s="12" t="s">
        <v>5042</v>
      </c>
      <c r="BJ24" s="18" t="s">
        <v>116</v>
      </c>
      <c r="BK24" s="261">
        <v>44049</v>
      </c>
      <c r="BL24" s="12" t="s">
        <v>105</v>
      </c>
      <c r="BM24" s="12"/>
      <c r="BN24" s="12"/>
      <c r="BO24" s="12"/>
      <c r="BP24" s="18"/>
    </row>
    <row r="25" spans="1:68" ht="120" hidden="1" customHeight="1" x14ac:dyDescent="0.2">
      <c r="A25" s="22" t="s">
        <v>357</v>
      </c>
      <c r="B25" s="65" t="s">
        <v>358</v>
      </c>
      <c r="C25" s="252" t="s">
        <v>635</v>
      </c>
      <c r="D25" s="256"/>
      <c r="E25" s="256"/>
      <c r="F25" s="268" t="s">
        <v>89</v>
      </c>
      <c r="G25" s="338" t="s">
        <v>89</v>
      </c>
      <c r="H25" s="348">
        <v>42745</v>
      </c>
      <c r="I25" s="62"/>
      <c r="J25" s="124"/>
      <c r="K25" s="453"/>
      <c r="L25" s="453"/>
      <c r="M25" s="453"/>
      <c r="N25" s="129"/>
      <c r="O25" s="314"/>
      <c r="P25" s="316" t="b">
        <f t="shared" si="0"/>
        <v>0</v>
      </c>
      <c r="Q25" s="118" t="s">
        <v>111</v>
      </c>
      <c r="R25" s="71" t="s">
        <v>94</v>
      </c>
      <c r="S25" s="71"/>
      <c r="T25" s="82" t="s">
        <v>5043</v>
      </c>
      <c r="U25" s="82" t="s">
        <v>5044</v>
      </c>
      <c r="V25" s="108"/>
      <c r="W25" s="112">
        <v>43800</v>
      </c>
      <c r="X25" s="143"/>
      <c r="Y25" s="86"/>
      <c r="Z25" s="18"/>
      <c r="AA25" s="64"/>
      <c r="AB25" s="64"/>
      <c r="AC25" s="64"/>
      <c r="AD25" s="144"/>
      <c r="AE25" s="135"/>
      <c r="AF25" s="135"/>
      <c r="AG25" s="18"/>
      <c r="AH25" s="64"/>
      <c r="AI25" s="64"/>
      <c r="AJ25" s="64"/>
      <c r="AK25" s="94"/>
      <c r="AL25" s="168"/>
      <c r="AM25" s="168"/>
      <c r="AN25" s="171"/>
      <c r="AO25" s="161"/>
      <c r="AP25" s="161"/>
      <c r="AQ25" s="161"/>
      <c r="AR25" s="209"/>
      <c r="AS25" s="168"/>
      <c r="AT25" s="168"/>
      <c r="AU25" s="171"/>
      <c r="AV25" s="161"/>
      <c r="AW25" s="161"/>
      <c r="AX25" s="161"/>
      <c r="AY25" s="161"/>
      <c r="AZ25" s="93"/>
      <c r="BA25" s="18"/>
      <c r="BB25" s="94"/>
      <c r="BC25" s="93"/>
      <c r="BD25" s="18"/>
      <c r="BE25" s="94"/>
      <c r="BF25" s="93"/>
      <c r="BG25" s="18"/>
      <c r="BH25" s="94"/>
      <c r="BI25" s="12" t="s">
        <v>5045</v>
      </c>
      <c r="BJ25" s="18" t="s">
        <v>116</v>
      </c>
      <c r="BK25" s="261">
        <v>44047</v>
      </c>
      <c r="BL25" s="12" t="s">
        <v>105</v>
      </c>
      <c r="BM25" s="12"/>
      <c r="BN25" s="12"/>
      <c r="BO25" s="12"/>
      <c r="BP25" s="18"/>
    </row>
    <row r="26" spans="1:68" ht="120" hidden="1" customHeight="1" x14ac:dyDescent="0.2">
      <c r="A26" s="22" t="s">
        <v>372</v>
      </c>
      <c r="B26" s="65" t="s">
        <v>373</v>
      </c>
      <c r="C26" s="252" t="s">
        <v>5046</v>
      </c>
      <c r="D26" s="256"/>
      <c r="E26" s="256"/>
      <c r="F26" s="268" t="s">
        <v>89</v>
      </c>
      <c r="G26" s="338" t="s">
        <v>89</v>
      </c>
      <c r="H26" s="348">
        <v>41326</v>
      </c>
      <c r="I26" s="62"/>
      <c r="J26" s="124"/>
      <c r="K26" s="453"/>
      <c r="L26" s="453"/>
      <c r="M26" s="453"/>
      <c r="N26" s="129"/>
      <c r="O26" s="314"/>
      <c r="P26" s="316" t="str">
        <f t="shared" si="0"/>
        <v>Yes</v>
      </c>
      <c r="Q26" s="118" t="s">
        <v>93</v>
      </c>
      <c r="R26" s="71" t="s">
        <v>94</v>
      </c>
      <c r="S26" s="71"/>
      <c r="T26" s="82" t="s">
        <v>375</v>
      </c>
      <c r="U26" s="72" t="s">
        <v>5047</v>
      </c>
      <c r="V26" s="106" t="s">
        <v>5048</v>
      </c>
      <c r="W26" s="112">
        <v>43500</v>
      </c>
      <c r="X26" s="143" t="s">
        <v>377</v>
      </c>
      <c r="Y26" s="86" t="s">
        <v>142</v>
      </c>
      <c r="Z26" s="18">
        <v>43647</v>
      </c>
      <c r="AA26" s="64">
        <v>43647</v>
      </c>
      <c r="AB26" s="64">
        <v>43738</v>
      </c>
      <c r="AC26" s="64" t="s">
        <v>378</v>
      </c>
      <c r="AD26" s="144" t="s">
        <v>379</v>
      </c>
      <c r="AE26" s="137" t="s">
        <v>226</v>
      </c>
      <c r="AF26" s="137"/>
      <c r="AG26" s="18"/>
      <c r="AH26" s="64"/>
      <c r="AI26" s="64"/>
      <c r="AJ26" s="64"/>
      <c r="AK26" s="94"/>
      <c r="AL26" s="168"/>
      <c r="AM26" s="168"/>
      <c r="AN26" s="171"/>
      <c r="AO26" s="161"/>
      <c r="AP26" s="161"/>
      <c r="AQ26" s="161"/>
      <c r="AR26" s="209"/>
      <c r="AS26" s="168"/>
      <c r="AT26" s="168"/>
      <c r="AU26" s="171"/>
      <c r="AV26" s="161"/>
      <c r="AW26" s="161"/>
      <c r="AX26" s="161"/>
      <c r="AY26" s="161"/>
      <c r="AZ26" s="93" t="s">
        <v>5049</v>
      </c>
      <c r="BA26" s="18">
        <v>44075</v>
      </c>
      <c r="BB26" s="94"/>
      <c r="BC26" s="93" t="s">
        <v>5050</v>
      </c>
      <c r="BD26" s="18">
        <v>44256</v>
      </c>
      <c r="BE26" s="94"/>
      <c r="BF26" s="93" t="s">
        <v>4920</v>
      </c>
      <c r="BG26" s="18">
        <v>44621</v>
      </c>
      <c r="BH26" s="94"/>
      <c r="BI26" s="12" t="s">
        <v>5051</v>
      </c>
      <c r="BJ26" s="18" t="s">
        <v>116</v>
      </c>
      <c r="BK26" s="261">
        <v>44061</v>
      </c>
      <c r="BL26" s="12" t="s">
        <v>105</v>
      </c>
      <c r="BM26" s="12"/>
      <c r="BN26" s="12"/>
      <c r="BO26" s="12"/>
      <c r="BP26" s="18"/>
    </row>
    <row r="27" spans="1:68" ht="120" hidden="1" customHeight="1" x14ac:dyDescent="0.2">
      <c r="A27" s="22" t="s">
        <v>386</v>
      </c>
      <c r="B27" s="65" t="s">
        <v>387</v>
      </c>
      <c r="C27" s="252" t="s">
        <v>5052</v>
      </c>
      <c r="D27" s="256" t="s">
        <v>2759</v>
      </c>
      <c r="E27" s="256" t="s">
        <v>1420</v>
      </c>
      <c r="F27" s="268" t="s">
        <v>89</v>
      </c>
      <c r="G27" s="338" t="s">
        <v>89</v>
      </c>
      <c r="H27" s="348">
        <v>40570</v>
      </c>
      <c r="I27" s="321"/>
      <c r="J27" s="323"/>
      <c r="K27" s="454"/>
      <c r="L27" s="454"/>
      <c r="M27" s="454"/>
      <c r="N27" s="129"/>
      <c r="O27" s="314"/>
      <c r="P27" s="316" t="str">
        <f t="shared" si="0"/>
        <v>Yes</v>
      </c>
      <c r="Q27" s="118" t="s">
        <v>228</v>
      </c>
      <c r="R27" s="71" t="s">
        <v>267</v>
      </c>
      <c r="S27" s="281"/>
      <c r="T27" s="72" t="s">
        <v>5053</v>
      </c>
      <c r="U27" s="72" t="s">
        <v>393</v>
      </c>
      <c r="V27" s="106" t="s">
        <v>5054</v>
      </c>
      <c r="W27" s="112">
        <v>43739</v>
      </c>
      <c r="X27" s="143" t="s">
        <v>392</v>
      </c>
      <c r="Y27" s="86" t="s">
        <v>364</v>
      </c>
      <c r="Z27" s="18">
        <v>43525</v>
      </c>
      <c r="AA27" s="64">
        <v>43507</v>
      </c>
      <c r="AB27" s="64">
        <v>43556</v>
      </c>
      <c r="AC27" s="64" t="s">
        <v>393</v>
      </c>
      <c r="AD27" s="144" t="s">
        <v>394</v>
      </c>
      <c r="AE27" s="137" t="s">
        <v>3078</v>
      </c>
      <c r="AF27" s="198" t="s">
        <v>395</v>
      </c>
      <c r="AG27" s="18">
        <v>44013</v>
      </c>
      <c r="AH27" s="64" t="s">
        <v>5055</v>
      </c>
      <c r="AI27" s="64"/>
      <c r="AJ27" s="64"/>
      <c r="AK27" s="94"/>
      <c r="AL27" s="168"/>
      <c r="AM27" s="168"/>
      <c r="AN27" s="171"/>
      <c r="AO27" s="161"/>
      <c r="AP27" s="161"/>
      <c r="AQ27" s="161"/>
      <c r="AR27" s="209"/>
      <c r="AS27" s="168"/>
      <c r="AT27" s="168"/>
      <c r="AU27" s="171"/>
      <c r="AV27" s="161"/>
      <c r="AW27" s="161"/>
      <c r="AX27" s="161"/>
      <c r="AY27" s="161"/>
      <c r="AZ27" s="93" t="s">
        <v>5056</v>
      </c>
      <c r="BA27" s="18">
        <v>44166</v>
      </c>
      <c r="BB27" s="94"/>
      <c r="BC27" s="93" t="s">
        <v>5057</v>
      </c>
      <c r="BD27" s="18">
        <v>44197</v>
      </c>
      <c r="BE27" s="94"/>
      <c r="BF27" s="93"/>
      <c r="BG27" s="18"/>
      <c r="BH27" s="94"/>
      <c r="BI27" s="519" t="s">
        <v>5058</v>
      </c>
      <c r="BJ27" s="18" t="s">
        <v>116</v>
      </c>
      <c r="BK27" s="261">
        <v>44056</v>
      </c>
      <c r="BL27" s="31"/>
      <c r="BM27" s="12"/>
      <c r="BN27" s="12"/>
      <c r="BO27" s="12"/>
      <c r="BP27" s="18"/>
    </row>
    <row r="28" spans="1:68" ht="120" hidden="1" customHeight="1" x14ac:dyDescent="0.2">
      <c r="A28" s="22" t="s">
        <v>404</v>
      </c>
      <c r="B28" s="65" t="s">
        <v>405</v>
      </c>
      <c r="C28" s="252" t="s">
        <v>5059</v>
      </c>
      <c r="D28" s="256" t="s">
        <v>1063</v>
      </c>
      <c r="E28" s="256" t="s">
        <v>3129</v>
      </c>
      <c r="F28" s="268" t="s">
        <v>89</v>
      </c>
      <c r="G28" s="338" t="s">
        <v>89</v>
      </c>
      <c r="H28" s="348">
        <v>42389</v>
      </c>
      <c r="I28" s="62"/>
      <c r="J28" s="124"/>
      <c r="K28" s="453"/>
      <c r="L28" s="453"/>
      <c r="M28" s="453"/>
      <c r="N28" s="129"/>
      <c r="O28" s="314"/>
      <c r="P28" s="316" t="b">
        <f t="shared" si="0"/>
        <v>0</v>
      </c>
      <c r="Q28" s="118" t="s">
        <v>237</v>
      </c>
      <c r="R28" s="71" t="s">
        <v>94</v>
      </c>
      <c r="S28" s="71"/>
      <c r="T28" s="72" t="s">
        <v>5060</v>
      </c>
      <c r="U28" s="72" t="s">
        <v>5061</v>
      </c>
      <c r="V28" s="106" t="s">
        <v>5062</v>
      </c>
      <c r="W28" s="112">
        <v>41791</v>
      </c>
      <c r="X28" s="143"/>
      <c r="Y28" s="86"/>
      <c r="Z28" s="18"/>
      <c r="AA28" s="64"/>
      <c r="AB28" s="64"/>
      <c r="AC28" s="64"/>
      <c r="AD28" s="144"/>
      <c r="AE28" s="135"/>
      <c r="AF28" s="135"/>
      <c r="AG28" s="18"/>
      <c r="AH28" s="64"/>
      <c r="AI28" s="64"/>
      <c r="AJ28" s="64"/>
      <c r="AK28" s="94"/>
      <c r="AL28" s="168"/>
      <c r="AM28" s="168"/>
      <c r="AN28" s="171"/>
      <c r="AO28" s="161"/>
      <c r="AP28" s="161"/>
      <c r="AQ28" s="161"/>
      <c r="AR28" s="209"/>
      <c r="AS28" s="168"/>
      <c r="AT28" s="168"/>
      <c r="AU28" s="171"/>
      <c r="AV28" s="161"/>
      <c r="AW28" s="161"/>
      <c r="AX28" s="161"/>
      <c r="AY28" s="161"/>
      <c r="AZ28" s="93" t="s">
        <v>5063</v>
      </c>
      <c r="BA28" s="18">
        <v>41821</v>
      </c>
      <c r="BB28" s="94">
        <v>41821</v>
      </c>
      <c r="BC28" s="93" t="s">
        <v>5064</v>
      </c>
      <c r="BD28" s="18">
        <v>41974</v>
      </c>
      <c r="BE28" s="94">
        <v>41991</v>
      </c>
      <c r="BF28" s="93" t="s">
        <v>5065</v>
      </c>
      <c r="BG28" s="18">
        <v>42248</v>
      </c>
      <c r="BH28" s="94">
        <v>42370</v>
      </c>
      <c r="BI28" s="12" t="s">
        <v>5066</v>
      </c>
      <c r="BJ28" s="18" t="s">
        <v>116</v>
      </c>
      <c r="BK28" s="261">
        <v>44047</v>
      </c>
      <c r="BL28" s="31" t="s">
        <v>105</v>
      </c>
      <c r="BM28" s="12"/>
      <c r="BN28" s="12"/>
      <c r="BO28" s="12"/>
      <c r="BP28" s="18"/>
    </row>
    <row r="29" spans="1:68" ht="120" hidden="1" customHeight="1" x14ac:dyDescent="0.2">
      <c r="A29" s="22" t="s">
        <v>411</v>
      </c>
      <c r="B29" s="125" t="s">
        <v>412</v>
      </c>
      <c r="C29" s="252" t="s">
        <v>413</v>
      </c>
      <c r="D29" s="256" t="s">
        <v>3819</v>
      </c>
      <c r="E29" s="256" t="s">
        <v>3538</v>
      </c>
      <c r="F29" s="268" t="s">
        <v>89</v>
      </c>
      <c r="G29" s="269" t="s">
        <v>89</v>
      </c>
      <c r="H29" s="62">
        <v>43894</v>
      </c>
      <c r="I29" s="62"/>
      <c r="J29" s="124"/>
      <c r="K29" s="453"/>
      <c r="L29" s="453"/>
      <c r="M29" s="453"/>
      <c r="N29" s="129"/>
      <c r="O29" s="314"/>
      <c r="P29" s="316" t="b">
        <f t="shared" si="0"/>
        <v>0</v>
      </c>
      <c r="Q29" s="118" t="s">
        <v>237</v>
      </c>
      <c r="R29" s="71" t="s">
        <v>94</v>
      </c>
      <c r="S29" s="71"/>
      <c r="T29" s="72" t="s">
        <v>5067</v>
      </c>
      <c r="U29" s="72" t="s">
        <v>5068</v>
      </c>
      <c r="V29" s="106" t="s">
        <v>5069</v>
      </c>
      <c r="W29" s="112">
        <v>43160</v>
      </c>
      <c r="X29" s="143" t="s">
        <v>5070</v>
      </c>
      <c r="Y29" s="86"/>
      <c r="Z29" s="18">
        <v>42278</v>
      </c>
      <c r="AA29" s="64"/>
      <c r="AB29" s="64"/>
      <c r="AC29" s="64"/>
      <c r="AD29" s="144"/>
      <c r="AE29" s="86" t="s">
        <v>5071</v>
      </c>
      <c r="AF29" s="86"/>
      <c r="AG29" s="18">
        <v>42675</v>
      </c>
      <c r="AH29" s="64"/>
      <c r="AI29" s="64"/>
      <c r="AJ29" s="64"/>
      <c r="AK29" s="94"/>
      <c r="AL29" s="168"/>
      <c r="AM29" s="168"/>
      <c r="AN29" s="171"/>
      <c r="AO29" s="161"/>
      <c r="AP29" s="161"/>
      <c r="AQ29" s="161"/>
      <c r="AR29" s="209"/>
      <c r="AS29" s="168"/>
      <c r="AT29" s="168"/>
      <c r="AU29" s="171"/>
      <c r="AV29" s="161"/>
      <c r="AW29" s="161"/>
      <c r="AX29" s="161"/>
      <c r="AY29" s="161"/>
      <c r="AZ29" s="93" t="s">
        <v>5072</v>
      </c>
      <c r="BA29" s="18">
        <v>43221</v>
      </c>
      <c r="BB29" s="94">
        <v>43222</v>
      </c>
      <c r="BC29" s="93" t="s">
        <v>4739</v>
      </c>
      <c r="BD29" s="18">
        <v>43282</v>
      </c>
      <c r="BE29" s="94">
        <v>43343</v>
      </c>
      <c r="BF29" s="93" t="s">
        <v>4846</v>
      </c>
      <c r="BG29" s="18">
        <v>43709</v>
      </c>
      <c r="BH29" s="94">
        <v>43894</v>
      </c>
      <c r="BI29" s="12" t="s">
        <v>5073</v>
      </c>
      <c r="BJ29" s="18" t="s">
        <v>116</v>
      </c>
      <c r="BK29" s="261">
        <v>43972</v>
      </c>
      <c r="BL29" s="54" t="s">
        <v>5074</v>
      </c>
      <c r="BM29" s="12"/>
      <c r="BN29" s="12"/>
      <c r="BO29" s="12"/>
      <c r="BP29" s="18"/>
    </row>
    <row r="30" spans="1:68" ht="120" hidden="1" customHeight="1" x14ac:dyDescent="0.2">
      <c r="A30" s="22" t="s">
        <v>419</v>
      </c>
      <c r="B30" s="65" t="s">
        <v>420</v>
      </c>
      <c r="C30" s="252" t="s">
        <v>4724</v>
      </c>
      <c r="D30" s="256" t="s">
        <v>2759</v>
      </c>
      <c r="E30" s="256" t="s">
        <v>1420</v>
      </c>
      <c r="F30" s="268" t="s">
        <v>89</v>
      </c>
      <c r="G30" s="338" t="s">
        <v>194</v>
      </c>
      <c r="H30" s="348">
        <v>40604</v>
      </c>
      <c r="I30" s="321"/>
      <c r="J30" s="323"/>
      <c r="K30" s="454"/>
      <c r="L30" s="454"/>
      <c r="M30" s="454"/>
      <c r="N30" s="129"/>
      <c r="O30" s="314"/>
      <c r="P30" s="316" t="str">
        <f t="shared" si="0"/>
        <v>Yes</v>
      </c>
      <c r="Q30" s="118" t="s">
        <v>228</v>
      </c>
      <c r="R30" s="71" t="s">
        <v>267</v>
      </c>
      <c r="S30" s="281"/>
      <c r="T30" s="72" t="s">
        <v>4725</v>
      </c>
      <c r="U30" s="71"/>
      <c r="V30" s="106" t="s">
        <v>4726</v>
      </c>
      <c r="W30" s="112"/>
      <c r="X30" s="143" t="s">
        <v>4727</v>
      </c>
      <c r="Y30" s="86" t="s">
        <v>4728</v>
      </c>
      <c r="Z30" s="18">
        <v>43497</v>
      </c>
      <c r="AA30" s="64">
        <v>43486</v>
      </c>
      <c r="AB30" s="64">
        <v>43542</v>
      </c>
      <c r="AC30" s="64" t="s">
        <v>4729</v>
      </c>
      <c r="AD30" s="144" t="s">
        <v>4730</v>
      </c>
      <c r="AE30" s="87"/>
      <c r="AF30" s="139"/>
      <c r="AG30" s="18"/>
      <c r="AH30" s="64"/>
      <c r="AI30" s="64"/>
      <c r="AJ30" s="64"/>
      <c r="AK30" s="94"/>
      <c r="AL30" s="168"/>
      <c r="AM30" s="168"/>
      <c r="AN30" s="171"/>
      <c r="AO30" s="161"/>
      <c r="AP30" s="161"/>
      <c r="AQ30" s="161"/>
      <c r="AR30" s="209"/>
      <c r="AS30" s="168"/>
      <c r="AT30" s="168"/>
      <c r="AU30" s="171"/>
      <c r="AV30" s="161"/>
      <c r="AW30" s="161"/>
      <c r="AX30" s="161"/>
      <c r="AY30" s="161"/>
      <c r="AZ30" s="93" t="s">
        <v>4731</v>
      </c>
      <c r="BA30" s="18">
        <v>44136</v>
      </c>
      <c r="BB30" s="94"/>
      <c r="BC30" s="93" t="s">
        <v>873</v>
      </c>
      <c r="BD30" s="18">
        <v>44378</v>
      </c>
      <c r="BE30" s="94"/>
      <c r="BF30" s="93" t="s">
        <v>4732</v>
      </c>
      <c r="BG30" s="18">
        <v>44743</v>
      </c>
      <c r="BH30" s="94"/>
      <c r="BI30" s="31" t="s">
        <v>5075</v>
      </c>
      <c r="BJ30" s="18" t="s">
        <v>116</v>
      </c>
      <c r="BK30" s="261">
        <v>44034</v>
      </c>
      <c r="BL30" s="31" t="s">
        <v>105</v>
      </c>
      <c r="BM30" s="12"/>
      <c r="BN30" s="12"/>
      <c r="BO30" s="12"/>
      <c r="BP30" s="18"/>
    </row>
    <row r="31" spans="1:68" ht="120" hidden="1" customHeight="1" x14ac:dyDescent="0.2">
      <c r="A31" s="22" t="s">
        <v>437</v>
      </c>
      <c r="B31" s="65" t="s">
        <v>438</v>
      </c>
      <c r="C31" s="252" t="s">
        <v>5076</v>
      </c>
      <c r="D31" s="256" t="s">
        <v>292</v>
      </c>
      <c r="E31" s="256" t="s">
        <v>3616</v>
      </c>
      <c r="F31" s="268" t="s">
        <v>89</v>
      </c>
      <c r="G31" s="338" t="s">
        <v>194</v>
      </c>
      <c r="H31" s="348">
        <v>43532</v>
      </c>
      <c r="I31" s="62"/>
      <c r="J31" s="124"/>
      <c r="K31" s="453"/>
      <c r="L31" s="453"/>
      <c r="M31" s="453"/>
      <c r="N31" s="129"/>
      <c r="O31" s="314"/>
      <c r="P31" s="316" t="b">
        <f t="shared" si="0"/>
        <v>0</v>
      </c>
      <c r="Q31" s="118" t="s">
        <v>237</v>
      </c>
      <c r="R31" s="71" t="s">
        <v>94</v>
      </c>
      <c r="S31" s="71"/>
      <c r="T31" s="72" t="s">
        <v>5077</v>
      </c>
      <c r="U31" s="72" t="s">
        <v>442</v>
      </c>
      <c r="V31" s="106" t="s">
        <v>5078</v>
      </c>
      <c r="W31" s="112">
        <v>42887</v>
      </c>
      <c r="X31" s="143" t="s">
        <v>5079</v>
      </c>
      <c r="Y31" s="86"/>
      <c r="Z31" s="18">
        <v>40940</v>
      </c>
      <c r="AA31" s="64">
        <v>40909</v>
      </c>
      <c r="AB31" s="64">
        <v>40940</v>
      </c>
      <c r="AC31" s="64"/>
      <c r="AD31" s="144"/>
      <c r="AE31" s="86" t="s">
        <v>5080</v>
      </c>
      <c r="AF31" s="86"/>
      <c r="AG31" s="18">
        <v>41395</v>
      </c>
      <c r="AH31" s="64"/>
      <c r="AI31" s="64"/>
      <c r="AJ31" s="64"/>
      <c r="AK31" s="94"/>
      <c r="AL31" s="86" t="s">
        <v>5081</v>
      </c>
      <c r="AM31" s="86"/>
      <c r="AN31" s="171">
        <v>42370</v>
      </c>
      <c r="AO31" s="161">
        <v>42377</v>
      </c>
      <c r="AP31" s="161">
        <v>42419</v>
      </c>
      <c r="AQ31" s="161"/>
      <c r="AR31" s="209"/>
      <c r="AS31" s="168"/>
      <c r="AT31" s="168"/>
      <c r="AU31" s="171"/>
      <c r="AV31" s="161"/>
      <c r="AW31" s="161"/>
      <c r="AX31" s="161"/>
      <c r="AY31" s="161"/>
      <c r="AZ31" s="93" t="s">
        <v>5082</v>
      </c>
      <c r="BA31" s="18">
        <v>42826</v>
      </c>
      <c r="BB31" s="94">
        <v>42835</v>
      </c>
      <c r="BC31" s="93" t="s">
        <v>5083</v>
      </c>
      <c r="BD31" s="18">
        <v>42887</v>
      </c>
      <c r="BE31" s="94">
        <v>42909</v>
      </c>
      <c r="BF31" s="93" t="s">
        <v>4720</v>
      </c>
      <c r="BG31" s="18">
        <v>43191</v>
      </c>
      <c r="BH31" s="94">
        <v>43532</v>
      </c>
      <c r="BI31" s="12" t="s">
        <v>5084</v>
      </c>
      <c r="BJ31" s="18" t="s">
        <v>4914</v>
      </c>
      <c r="BK31" s="261">
        <v>44026</v>
      </c>
      <c r="BL31" s="12" t="s">
        <v>3822</v>
      </c>
      <c r="BM31" s="12"/>
      <c r="BN31" s="12"/>
      <c r="BO31" s="12"/>
      <c r="BP31" s="18"/>
    </row>
    <row r="32" spans="1:68" ht="120" hidden="1" customHeight="1" x14ac:dyDescent="0.2">
      <c r="A32" s="22" t="s">
        <v>445</v>
      </c>
      <c r="B32" s="65" t="s">
        <v>5085</v>
      </c>
      <c r="C32" s="252" t="s">
        <v>5086</v>
      </c>
      <c r="D32" s="256"/>
      <c r="E32" s="256"/>
      <c r="F32" s="268"/>
      <c r="G32" s="338"/>
      <c r="H32" s="348">
        <v>41212</v>
      </c>
      <c r="I32" s="62"/>
      <c r="J32" s="124"/>
      <c r="K32" s="453"/>
      <c r="L32" s="453"/>
      <c r="M32" s="453"/>
      <c r="N32" s="129"/>
      <c r="O32" s="314"/>
      <c r="P32" s="316" t="str">
        <f t="shared" si="0"/>
        <v>Yes</v>
      </c>
      <c r="Q32" s="118" t="s">
        <v>93</v>
      </c>
      <c r="R32" s="71" t="s">
        <v>94</v>
      </c>
      <c r="S32" s="71"/>
      <c r="T32" s="82" t="s">
        <v>5087</v>
      </c>
      <c r="U32" s="72" t="s">
        <v>5088</v>
      </c>
      <c r="V32" s="106" t="s">
        <v>5089</v>
      </c>
      <c r="W32" s="112">
        <v>43101</v>
      </c>
      <c r="X32" s="143" t="s">
        <v>5090</v>
      </c>
      <c r="Y32" s="86"/>
      <c r="Z32" s="18">
        <v>43009</v>
      </c>
      <c r="AA32" s="64">
        <v>42993</v>
      </c>
      <c r="AB32" s="64">
        <v>43049</v>
      </c>
      <c r="AC32" s="64" t="s">
        <v>5091</v>
      </c>
      <c r="AD32" s="144" t="s">
        <v>5092</v>
      </c>
      <c r="AE32" s="135" t="s">
        <v>5093</v>
      </c>
      <c r="AF32" s="135"/>
      <c r="AG32" s="18">
        <v>43282</v>
      </c>
      <c r="AH32" s="64"/>
      <c r="AI32" s="64"/>
      <c r="AJ32" s="64"/>
      <c r="AK32" s="94"/>
      <c r="AL32" s="168"/>
      <c r="AM32" s="168"/>
      <c r="AN32" s="171"/>
      <c r="AO32" s="161"/>
      <c r="AP32" s="161"/>
      <c r="AQ32" s="161"/>
      <c r="AR32" s="209"/>
      <c r="AS32" s="168"/>
      <c r="AT32" s="168"/>
      <c r="AU32" s="171"/>
      <c r="AV32" s="161"/>
      <c r="AW32" s="161"/>
      <c r="AX32" s="161"/>
      <c r="AY32" s="161"/>
      <c r="AZ32" s="93" t="s">
        <v>5094</v>
      </c>
      <c r="BA32" s="18">
        <v>43556</v>
      </c>
      <c r="BB32" s="94"/>
      <c r="BC32" s="93" t="s">
        <v>826</v>
      </c>
      <c r="BD32" s="18">
        <v>43647</v>
      </c>
      <c r="BE32" s="94"/>
      <c r="BF32" s="93" t="s">
        <v>5095</v>
      </c>
      <c r="BG32" s="18">
        <v>43891</v>
      </c>
      <c r="BH32" s="94"/>
      <c r="BI32" s="48" t="s">
        <v>5096</v>
      </c>
      <c r="BJ32" s="18" t="s">
        <v>116</v>
      </c>
      <c r="BK32" s="261">
        <v>44060</v>
      </c>
      <c r="BL32" s="12" t="s">
        <v>970</v>
      </c>
      <c r="BM32" s="12"/>
      <c r="BN32" s="12"/>
      <c r="BO32" s="12"/>
      <c r="BP32" s="18" t="s">
        <v>93</v>
      </c>
    </row>
    <row r="33" spans="1:68" ht="120" hidden="1" customHeight="1" x14ac:dyDescent="0.2">
      <c r="A33" s="22" t="s">
        <v>447</v>
      </c>
      <c r="B33" s="263" t="s">
        <v>448</v>
      </c>
      <c r="C33" s="252" t="s">
        <v>449</v>
      </c>
      <c r="D33" s="256"/>
      <c r="E33" s="256"/>
      <c r="F33" s="268" t="s">
        <v>89</v>
      </c>
      <c r="G33" s="340" t="s">
        <v>89</v>
      </c>
      <c r="H33" s="348" t="s">
        <v>459</v>
      </c>
      <c r="I33" s="62"/>
      <c r="J33" s="124"/>
      <c r="K33" s="453"/>
      <c r="L33" s="453"/>
      <c r="M33" s="453"/>
      <c r="N33" s="129"/>
      <c r="O33" s="314"/>
      <c r="P33" s="316" t="str">
        <f t="shared" si="0"/>
        <v>Yes</v>
      </c>
      <c r="Q33" s="118" t="s">
        <v>93</v>
      </c>
      <c r="R33" s="71" t="s">
        <v>94</v>
      </c>
      <c r="S33" s="71"/>
      <c r="T33" s="217" t="s">
        <v>965</v>
      </c>
      <c r="U33" s="217" t="s">
        <v>966</v>
      </c>
      <c r="V33" s="108"/>
      <c r="W33" s="112">
        <v>43709</v>
      </c>
      <c r="X33" s="143" t="s">
        <v>462</v>
      </c>
      <c r="Y33" s="86" t="s">
        <v>5097</v>
      </c>
      <c r="Z33" s="18">
        <v>43739</v>
      </c>
      <c r="AA33" s="64">
        <v>43745</v>
      </c>
      <c r="AB33" s="64">
        <v>43787</v>
      </c>
      <c r="AC33" s="64" t="s">
        <v>464</v>
      </c>
      <c r="AD33" s="144"/>
      <c r="AE33" s="86" t="s">
        <v>465</v>
      </c>
      <c r="AF33" s="86" t="s">
        <v>364</v>
      </c>
      <c r="AG33" s="18">
        <v>44075</v>
      </c>
      <c r="AH33" s="64"/>
      <c r="AI33" s="64"/>
      <c r="AJ33" s="64"/>
      <c r="AK33" s="94"/>
      <c r="AL33" s="168"/>
      <c r="AM33" s="168"/>
      <c r="AN33" s="171"/>
      <c r="AO33" s="161"/>
      <c r="AP33" s="161"/>
      <c r="AQ33" s="161"/>
      <c r="AR33" s="209"/>
      <c r="AS33" s="168"/>
      <c r="AT33" s="168"/>
      <c r="AU33" s="171"/>
      <c r="AV33" s="161"/>
      <c r="AW33" s="161"/>
      <c r="AX33" s="161"/>
      <c r="AY33" s="161"/>
      <c r="AZ33" s="93" t="s">
        <v>968</v>
      </c>
      <c r="BA33" s="18">
        <v>44440</v>
      </c>
      <c r="BB33" s="94"/>
      <c r="BC33" s="93" t="s">
        <v>4929</v>
      </c>
      <c r="BD33" s="18">
        <v>44501</v>
      </c>
      <c r="BE33" s="94"/>
      <c r="BF33" s="93" t="s">
        <v>5098</v>
      </c>
      <c r="BG33" s="18">
        <v>44866</v>
      </c>
      <c r="BH33" s="94"/>
      <c r="BI33" s="12" t="s">
        <v>5099</v>
      </c>
      <c r="BJ33" s="18" t="s">
        <v>116</v>
      </c>
      <c r="BK33" s="261">
        <v>44053</v>
      </c>
      <c r="BL33" s="12" t="s">
        <v>105</v>
      </c>
      <c r="BM33" s="12"/>
      <c r="BN33" s="12"/>
      <c r="BO33" s="12"/>
      <c r="BP33" s="18"/>
    </row>
    <row r="34" spans="1:68" ht="120" hidden="1" customHeight="1" x14ac:dyDescent="0.2">
      <c r="A34" s="22" t="s">
        <v>472</v>
      </c>
      <c r="B34" s="65" t="s">
        <v>473</v>
      </c>
      <c r="C34" s="252" t="s">
        <v>474</v>
      </c>
      <c r="D34" s="256"/>
      <c r="E34" s="256" t="s">
        <v>3616</v>
      </c>
      <c r="F34" s="268" t="s">
        <v>89</v>
      </c>
      <c r="G34" s="338" t="s">
        <v>89</v>
      </c>
      <c r="H34" s="348">
        <v>39485</v>
      </c>
      <c r="I34" s="62"/>
      <c r="J34" s="124"/>
      <c r="K34" s="453"/>
      <c r="L34" s="453"/>
      <c r="M34" s="453"/>
      <c r="N34" s="129"/>
      <c r="O34" s="314"/>
      <c r="P34" s="316" t="str">
        <f t="shared" si="0"/>
        <v>Yes</v>
      </c>
      <c r="Q34" s="118" t="s">
        <v>93</v>
      </c>
      <c r="R34" s="71" t="s">
        <v>94</v>
      </c>
      <c r="S34" s="71"/>
      <c r="T34" s="72" t="s">
        <v>475</v>
      </c>
      <c r="U34" s="72" t="s">
        <v>5100</v>
      </c>
      <c r="V34" s="106" t="s">
        <v>5101</v>
      </c>
      <c r="W34" s="112">
        <v>43497</v>
      </c>
      <c r="X34" s="143" t="s">
        <v>5102</v>
      </c>
      <c r="Y34" s="86" t="s">
        <v>364</v>
      </c>
      <c r="Z34" s="18"/>
      <c r="AA34" s="64">
        <v>42534</v>
      </c>
      <c r="AB34" s="64">
        <v>42576</v>
      </c>
      <c r="AC34" s="64"/>
      <c r="AD34" s="144"/>
      <c r="AE34" s="17" t="s">
        <v>5103</v>
      </c>
      <c r="AF34" s="86" t="s">
        <v>5104</v>
      </c>
      <c r="AG34" s="18">
        <v>43132</v>
      </c>
      <c r="AH34" s="64">
        <v>43139</v>
      </c>
      <c r="AI34" s="64">
        <v>43185</v>
      </c>
      <c r="AJ34" s="64" t="s">
        <v>5105</v>
      </c>
      <c r="AK34" s="210"/>
      <c r="AL34" s="377" t="s">
        <v>5106</v>
      </c>
      <c r="AM34" s="198" t="s">
        <v>5107</v>
      </c>
      <c r="AN34" s="18">
        <v>43344</v>
      </c>
      <c r="AO34" s="161">
        <v>43346</v>
      </c>
      <c r="AP34" s="161">
        <v>43367</v>
      </c>
      <c r="AQ34" s="161" t="s">
        <v>5108</v>
      </c>
      <c r="AR34" s="144"/>
      <c r="AS34" s="137" t="s">
        <v>4752</v>
      </c>
      <c r="AT34" s="198" t="s">
        <v>4066</v>
      </c>
      <c r="AU34" s="18">
        <v>43709</v>
      </c>
      <c r="AV34" s="64">
        <v>43763</v>
      </c>
      <c r="AW34" s="64">
        <v>43805</v>
      </c>
      <c r="AX34" s="64" t="s">
        <v>5109</v>
      </c>
      <c r="AY34" s="94"/>
      <c r="AZ34" s="93" t="s">
        <v>5110</v>
      </c>
      <c r="BA34" s="18">
        <v>43862</v>
      </c>
      <c r="BB34" s="94"/>
      <c r="BC34" s="93" t="s">
        <v>5111</v>
      </c>
      <c r="BD34" s="18">
        <v>44013</v>
      </c>
      <c r="BE34" s="94"/>
      <c r="BF34" s="93" t="s">
        <v>5112</v>
      </c>
      <c r="BG34" s="18">
        <v>44197</v>
      </c>
      <c r="BH34" s="94"/>
      <c r="BI34" s="12" t="s">
        <v>5113</v>
      </c>
      <c r="BJ34" s="18" t="s">
        <v>116</v>
      </c>
      <c r="BK34" s="261">
        <v>44056</v>
      </c>
      <c r="BL34" s="31"/>
      <c r="BM34" s="12"/>
      <c r="BN34" s="12"/>
      <c r="BO34" s="12"/>
      <c r="BP34" s="18"/>
    </row>
    <row r="35" spans="1:68" ht="120" hidden="1" customHeight="1" x14ac:dyDescent="0.2">
      <c r="A35" s="22" t="s">
        <v>484</v>
      </c>
      <c r="B35" s="65" t="s">
        <v>485</v>
      </c>
      <c r="C35" s="252" t="s">
        <v>5114</v>
      </c>
      <c r="D35" s="256"/>
      <c r="E35" s="256" t="s">
        <v>4841</v>
      </c>
      <c r="F35" s="268" t="s">
        <v>89</v>
      </c>
      <c r="G35" s="338" t="s">
        <v>89</v>
      </c>
      <c r="H35" s="348">
        <v>42934</v>
      </c>
      <c r="I35" s="62"/>
      <c r="J35" s="124"/>
      <c r="K35" s="453"/>
      <c r="L35" s="453"/>
      <c r="M35" s="453"/>
      <c r="N35" s="129"/>
      <c r="O35" s="314"/>
      <c r="P35" s="316" t="str">
        <f t="shared" si="0"/>
        <v>Yes</v>
      </c>
      <c r="Q35" s="118" t="s">
        <v>93</v>
      </c>
      <c r="R35" s="71" t="s">
        <v>94</v>
      </c>
      <c r="S35" s="71"/>
      <c r="T35" s="72" t="s">
        <v>489</v>
      </c>
      <c r="U35" s="72" t="s">
        <v>5115</v>
      </c>
      <c r="V35" s="106" t="s">
        <v>5116</v>
      </c>
      <c r="W35" s="112">
        <v>43282</v>
      </c>
      <c r="X35" s="143" t="s">
        <v>5117</v>
      </c>
      <c r="Y35" s="86" t="s">
        <v>364</v>
      </c>
      <c r="Z35" s="18">
        <v>43405</v>
      </c>
      <c r="AA35" s="64">
        <v>43476</v>
      </c>
      <c r="AB35" s="64">
        <v>43518</v>
      </c>
      <c r="AC35" s="64" t="s">
        <v>492</v>
      </c>
      <c r="AD35" s="144" t="s">
        <v>493</v>
      </c>
      <c r="AE35" s="135" t="s">
        <v>5118</v>
      </c>
      <c r="AF35" s="137" t="s">
        <v>5119</v>
      </c>
      <c r="AG35" s="18">
        <v>43586</v>
      </c>
      <c r="AH35" s="64">
        <v>43676</v>
      </c>
      <c r="AI35" s="64">
        <v>43732</v>
      </c>
      <c r="AJ35" s="64"/>
      <c r="AK35" s="94"/>
      <c r="AL35" s="168">
        <v>43983</v>
      </c>
      <c r="AM35" s="168" t="s">
        <v>5120</v>
      </c>
      <c r="AN35" s="171">
        <v>43983</v>
      </c>
      <c r="AO35" s="161"/>
      <c r="AP35" s="161"/>
      <c r="AQ35" s="161"/>
      <c r="AR35" s="209"/>
      <c r="AS35" s="168"/>
      <c r="AT35" s="168"/>
      <c r="AU35" s="171"/>
      <c r="AV35" s="161"/>
      <c r="AW35" s="161"/>
      <c r="AX35" s="161"/>
      <c r="AY35" s="161"/>
      <c r="AZ35" s="93" t="s">
        <v>5121</v>
      </c>
      <c r="BA35" s="18">
        <v>43831</v>
      </c>
      <c r="BB35" s="94"/>
      <c r="BC35" s="93" t="s">
        <v>5122</v>
      </c>
      <c r="BD35" s="18">
        <v>44013</v>
      </c>
      <c r="BE35" s="94"/>
      <c r="BF35" s="93" t="s">
        <v>5123</v>
      </c>
      <c r="BG35" s="18">
        <v>44531</v>
      </c>
      <c r="BH35" s="94"/>
      <c r="BI35" s="12" t="s">
        <v>5124</v>
      </c>
      <c r="BJ35" s="18" t="s">
        <v>4914</v>
      </c>
      <c r="BK35" s="261">
        <v>44026</v>
      </c>
      <c r="BL35" s="12" t="s">
        <v>3767</v>
      </c>
      <c r="BM35" s="12"/>
      <c r="BN35" s="12"/>
      <c r="BO35" s="12"/>
      <c r="BP35" s="18"/>
    </row>
    <row r="36" spans="1:68" ht="120" hidden="1" customHeight="1" x14ac:dyDescent="0.2">
      <c r="A36" s="22" t="s">
        <v>501</v>
      </c>
      <c r="B36" s="65" t="s">
        <v>502</v>
      </c>
      <c r="C36" s="252" t="s">
        <v>5125</v>
      </c>
      <c r="D36" s="256" t="s">
        <v>3537</v>
      </c>
      <c r="E36" s="256" t="s">
        <v>3538</v>
      </c>
      <c r="F36" s="268" t="s">
        <v>194</v>
      </c>
      <c r="G36" s="173" t="s">
        <v>89</v>
      </c>
      <c r="H36" s="62">
        <v>40805</v>
      </c>
      <c r="I36" s="321">
        <v>42902</v>
      </c>
      <c r="J36" s="323">
        <v>43017</v>
      </c>
      <c r="K36" s="454"/>
      <c r="L36" s="454"/>
      <c r="M36" s="454"/>
      <c r="N36" s="129"/>
      <c r="O36" s="314"/>
      <c r="P36" s="316" t="str">
        <f t="shared" si="0"/>
        <v>Yes</v>
      </c>
      <c r="Q36" s="118" t="s">
        <v>93</v>
      </c>
      <c r="R36" s="71" t="s">
        <v>94</v>
      </c>
      <c r="S36" s="71"/>
      <c r="T36" s="82" t="s">
        <v>5126</v>
      </c>
      <c r="U36" s="72" t="s">
        <v>5127</v>
      </c>
      <c r="V36" s="106" t="s">
        <v>5128</v>
      </c>
      <c r="W36" s="112">
        <v>43466</v>
      </c>
      <c r="X36" s="143" t="s">
        <v>5129</v>
      </c>
      <c r="Y36" s="86"/>
      <c r="Z36" s="18">
        <v>42005</v>
      </c>
      <c r="AA36" s="64"/>
      <c r="AB36" s="64"/>
      <c r="AC36" s="64"/>
      <c r="AD36" s="144"/>
      <c r="AE36" s="86" t="s">
        <v>5130</v>
      </c>
      <c r="AF36" s="86"/>
      <c r="AG36" s="18">
        <v>42552</v>
      </c>
      <c r="AH36" s="64"/>
      <c r="AI36" s="64"/>
      <c r="AJ36" s="64"/>
      <c r="AK36" s="94"/>
      <c r="AL36" s="168"/>
      <c r="AM36" s="168"/>
      <c r="AN36" s="171"/>
      <c r="AO36" s="161"/>
      <c r="AP36" s="161"/>
      <c r="AQ36" s="161"/>
      <c r="AR36" s="209"/>
      <c r="AS36" s="168"/>
      <c r="AT36" s="168"/>
      <c r="AU36" s="171"/>
      <c r="AV36" s="161"/>
      <c r="AW36" s="161"/>
      <c r="AX36" s="161"/>
      <c r="AY36" s="161"/>
      <c r="AZ36" s="93" t="s">
        <v>5131</v>
      </c>
      <c r="BA36" s="18">
        <v>42917</v>
      </c>
      <c r="BB36" s="94">
        <v>42902</v>
      </c>
      <c r="BC36" s="93" t="s">
        <v>4792</v>
      </c>
      <c r="BD36" s="18">
        <v>43009</v>
      </c>
      <c r="BE36" s="94">
        <v>43017</v>
      </c>
      <c r="BF36" s="93" t="s">
        <v>2850</v>
      </c>
      <c r="BG36" s="18">
        <v>43922</v>
      </c>
      <c r="BH36" s="94"/>
      <c r="BI36" s="12" t="s">
        <v>5132</v>
      </c>
      <c r="BJ36" s="18" t="s">
        <v>116</v>
      </c>
      <c r="BK36" s="261">
        <v>44007</v>
      </c>
      <c r="BL36" s="12" t="s">
        <v>5133</v>
      </c>
      <c r="BM36" s="12"/>
      <c r="BN36" s="12"/>
      <c r="BO36" s="12"/>
      <c r="BP36" s="18"/>
    </row>
    <row r="37" spans="1:68" ht="120" hidden="1" customHeight="1" x14ac:dyDescent="0.2">
      <c r="A37" s="23" t="s">
        <v>511</v>
      </c>
      <c r="B37" s="65" t="s">
        <v>512</v>
      </c>
      <c r="C37" s="252" t="s">
        <v>5134</v>
      </c>
      <c r="D37" s="256" t="s">
        <v>292</v>
      </c>
      <c r="E37" s="256" t="s">
        <v>3616</v>
      </c>
      <c r="F37" s="268" t="s">
        <v>89</v>
      </c>
      <c r="G37" s="338" t="s">
        <v>89</v>
      </c>
      <c r="H37" s="348">
        <v>43797</v>
      </c>
      <c r="I37" s="62"/>
      <c r="J37" s="124"/>
      <c r="K37" s="453"/>
      <c r="L37" s="453"/>
      <c r="M37" s="453"/>
      <c r="N37" s="129"/>
      <c r="O37" s="314"/>
      <c r="P37" s="316" t="b">
        <f t="shared" si="0"/>
        <v>0</v>
      </c>
      <c r="Q37" s="118" t="s">
        <v>237</v>
      </c>
      <c r="R37" s="71" t="s">
        <v>94</v>
      </c>
      <c r="S37" s="71"/>
      <c r="T37" s="82" t="s">
        <v>5135</v>
      </c>
      <c r="U37" s="72" t="s">
        <v>5136</v>
      </c>
      <c r="V37" s="106" t="s">
        <v>5137</v>
      </c>
      <c r="W37" s="112">
        <v>43344</v>
      </c>
      <c r="X37" s="143" t="s">
        <v>5138</v>
      </c>
      <c r="Y37" s="86" t="s">
        <v>364</v>
      </c>
      <c r="Z37" s="18">
        <v>41944</v>
      </c>
      <c r="AA37" s="64">
        <v>41960</v>
      </c>
      <c r="AB37" s="64">
        <v>42013</v>
      </c>
      <c r="AC37" s="64" t="s">
        <v>5139</v>
      </c>
      <c r="AD37" s="144"/>
      <c r="AE37" s="86" t="s">
        <v>5140</v>
      </c>
      <c r="AF37" s="86" t="s">
        <v>5141</v>
      </c>
      <c r="AG37" s="18">
        <v>42370</v>
      </c>
      <c r="AH37" s="64">
        <v>42380</v>
      </c>
      <c r="AI37" s="64">
        <v>42422</v>
      </c>
      <c r="AJ37" s="64" t="s">
        <v>5142</v>
      </c>
      <c r="AK37" s="94"/>
      <c r="AL37" s="168" t="s">
        <v>5143</v>
      </c>
      <c r="AM37" s="168" t="s">
        <v>5144</v>
      </c>
      <c r="AN37" s="171">
        <v>42614</v>
      </c>
      <c r="AO37" s="161">
        <v>42632</v>
      </c>
      <c r="AP37" s="161">
        <v>42674</v>
      </c>
      <c r="AQ37" s="161" t="s">
        <v>5145</v>
      </c>
      <c r="AR37" s="209"/>
      <c r="AS37" s="168"/>
      <c r="AT37" s="168"/>
      <c r="AU37" s="171"/>
      <c r="AV37" s="161"/>
      <c r="AW37" s="161"/>
      <c r="AX37" s="161"/>
      <c r="AY37" s="161"/>
      <c r="AZ37" s="93" t="s">
        <v>5146</v>
      </c>
      <c r="BA37" s="18">
        <v>42948</v>
      </c>
      <c r="BB37" s="94">
        <v>42968</v>
      </c>
      <c r="BC37" s="93" t="s">
        <v>5147</v>
      </c>
      <c r="BD37" s="18">
        <v>43040</v>
      </c>
      <c r="BE37" s="94">
        <v>43069</v>
      </c>
      <c r="BF37" s="93" t="s">
        <v>4861</v>
      </c>
      <c r="BG37" s="18">
        <v>43525</v>
      </c>
      <c r="BH37" s="94">
        <v>43797</v>
      </c>
      <c r="BI37" s="12"/>
      <c r="BJ37" s="18" t="s">
        <v>116</v>
      </c>
      <c r="BK37" s="261">
        <v>44007</v>
      </c>
      <c r="BL37" s="12" t="s">
        <v>5148</v>
      </c>
      <c r="BM37" s="12"/>
      <c r="BN37" s="12"/>
      <c r="BO37" s="12"/>
      <c r="BP37" s="18"/>
    </row>
    <row r="38" spans="1:68" ht="120" hidden="1" customHeight="1" x14ac:dyDescent="0.2">
      <c r="A38" s="24" t="s">
        <v>543</v>
      </c>
      <c r="B38" s="65" t="s">
        <v>544</v>
      </c>
      <c r="C38" s="252" t="s">
        <v>545</v>
      </c>
      <c r="D38" s="256" t="s">
        <v>337</v>
      </c>
      <c r="E38" s="256" t="s">
        <v>949</v>
      </c>
      <c r="F38" s="268" t="s">
        <v>89</v>
      </c>
      <c r="G38" s="338" t="s">
        <v>89</v>
      </c>
      <c r="H38" s="348">
        <v>40371</v>
      </c>
      <c r="I38" s="62">
        <v>43762</v>
      </c>
      <c r="J38" s="124">
        <v>43907</v>
      </c>
      <c r="K38" s="453"/>
      <c r="L38" s="453"/>
      <c r="M38" s="453"/>
      <c r="N38" s="129"/>
      <c r="O38" s="314"/>
      <c r="P38" s="316" t="str">
        <f t="shared" si="0"/>
        <v>Yes</v>
      </c>
      <c r="Q38" s="118" t="s">
        <v>93</v>
      </c>
      <c r="R38" s="71" t="s">
        <v>94</v>
      </c>
      <c r="S38" s="71"/>
      <c r="T38" s="82" t="s">
        <v>5149</v>
      </c>
      <c r="U38" s="72" t="s">
        <v>5150</v>
      </c>
      <c r="V38" s="82" t="s">
        <v>5151</v>
      </c>
      <c r="W38" s="112">
        <v>43739</v>
      </c>
      <c r="X38" s="143" t="s">
        <v>5152</v>
      </c>
      <c r="Y38" s="86"/>
      <c r="Z38" s="18">
        <v>42736</v>
      </c>
      <c r="AA38" s="64">
        <v>43412</v>
      </c>
      <c r="AB38" s="64">
        <v>43468</v>
      </c>
      <c r="AC38" s="64" t="s">
        <v>5153</v>
      </c>
      <c r="AD38" s="144"/>
      <c r="AE38" s="87"/>
      <c r="AF38" s="87"/>
      <c r="AG38" s="18"/>
      <c r="AH38" s="64"/>
      <c r="AI38" s="64"/>
      <c r="AJ38" s="64"/>
      <c r="AK38" s="94"/>
      <c r="AL38" s="168"/>
      <c r="AM38" s="168"/>
      <c r="AN38" s="171"/>
      <c r="AO38" s="161"/>
      <c r="AP38" s="161"/>
      <c r="AQ38" s="161"/>
      <c r="AR38" s="209"/>
      <c r="AS38" s="168"/>
      <c r="AT38" s="168"/>
      <c r="AU38" s="171"/>
      <c r="AV38" s="161"/>
      <c r="AW38" s="161"/>
      <c r="AX38" s="161"/>
      <c r="AY38" s="161"/>
      <c r="AZ38" s="93" t="s">
        <v>5154</v>
      </c>
      <c r="BA38" s="18">
        <v>43739</v>
      </c>
      <c r="BB38" s="94">
        <v>43762</v>
      </c>
      <c r="BC38" s="93" t="s">
        <v>5155</v>
      </c>
      <c r="BD38" s="18">
        <v>43525</v>
      </c>
      <c r="BE38" s="94">
        <v>43907</v>
      </c>
      <c r="BF38" s="93" t="s">
        <v>4753</v>
      </c>
      <c r="BG38" s="18">
        <v>44166</v>
      </c>
      <c r="BH38" s="94"/>
      <c r="BI38" s="12" t="s">
        <v>5156</v>
      </c>
      <c r="BJ38" s="18" t="s">
        <v>116</v>
      </c>
      <c r="BK38" s="261">
        <v>44056</v>
      </c>
      <c r="BL38" s="54" t="s">
        <v>5157</v>
      </c>
      <c r="BM38" s="12"/>
      <c r="BN38" s="12"/>
      <c r="BO38" s="12"/>
      <c r="BP38" s="18"/>
    </row>
    <row r="39" spans="1:68" ht="120" hidden="1" customHeight="1" x14ac:dyDescent="0.2">
      <c r="A39" s="24" t="s">
        <v>551</v>
      </c>
      <c r="B39" s="125" t="s">
        <v>552</v>
      </c>
      <c r="C39" s="252" t="s">
        <v>553</v>
      </c>
      <c r="D39" s="256" t="s">
        <v>4235</v>
      </c>
      <c r="E39" s="256" t="s">
        <v>3538</v>
      </c>
      <c r="F39" s="268" t="s">
        <v>89</v>
      </c>
      <c r="G39" s="269" t="s">
        <v>89</v>
      </c>
      <c r="H39" s="62" t="s">
        <v>121</v>
      </c>
      <c r="I39" s="62">
        <v>43501</v>
      </c>
      <c r="J39" s="124">
        <v>43878</v>
      </c>
      <c r="K39" s="453"/>
      <c r="L39" s="453"/>
      <c r="M39" s="453"/>
      <c r="N39" s="129"/>
      <c r="O39" s="314"/>
      <c r="P39" s="316" t="str">
        <f t="shared" si="0"/>
        <v>Yes</v>
      </c>
      <c r="Q39" s="118" t="s">
        <v>93</v>
      </c>
      <c r="R39" s="71" t="s">
        <v>94</v>
      </c>
      <c r="S39" s="71"/>
      <c r="T39" s="72" t="s">
        <v>5158</v>
      </c>
      <c r="U39" s="72" t="s">
        <v>5159</v>
      </c>
      <c r="V39" s="106" t="s">
        <v>5160</v>
      </c>
      <c r="W39" s="112">
        <v>43374</v>
      </c>
      <c r="X39" s="143" t="s">
        <v>5161</v>
      </c>
      <c r="Y39" s="86"/>
      <c r="Z39" s="18">
        <v>42401</v>
      </c>
      <c r="AA39" s="64"/>
      <c r="AB39" s="64"/>
      <c r="AC39" s="64"/>
      <c r="AD39" s="144"/>
      <c r="AE39" s="135" t="s">
        <v>5162</v>
      </c>
      <c r="AF39" s="135"/>
      <c r="AG39" s="18">
        <v>43132</v>
      </c>
      <c r="AH39" s="64"/>
      <c r="AI39" s="64"/>
      <c r="AJ39" s="64"/>
      <c r="AK39" s="94"/>
      <c r="AL39" s="168"/>
      <c r="AM39" s="168"/>
      <c r="AN39" s="171"/>
      <c r="AO39" s="161"/>
      <c r="AP39" s="161"/>
      <c r="AQ39" s="161"/>
      <c r="AR39" s="209"/>
      <c r="AS39" s="168"/>
      <c r="AT39" s="168"/>
      <c r="AU39" s="171"/>
      <c r="AV39" s="161"/>
      <c r="AW39" s="161"/>
      <c r="AX39" s="161"/>
      <c r="AY39" s="161"/>
      <c r="AZ39" s="93" t="s">
        <v>4696</v>
      </c>
      <c r="BA39" s="18">
        <v>43405</v>
      </c>
      <c r="BB39" s="94">
        <f>I39</f>
        <v>43501</v>
      </c>
      <c r="BC39" s="93" t="s">
        <v>4697</v>
      </c>
      <c r="BD39" s="18">
        <v>43497</v>
      </c>
      <c r="BE39" s="94">
        <f>J39</f>
        <v>43878</v>
      </c>
      <c r="BF39" s="93" t="s">
        <v>4698</v>
      </c>
      <c r="BG39" s="18">
        <v>43678</v>
      </c>
      <c r="BH39" s="94"/>
      <c r="BI39" s="48" t="s">
        <v>5163</v>
      </c>
      <c r="BJ39" s="18" t="s">
        <v>116</v>
      </c>
      <c r="BK39" s="261">
        <v>43643</v>
      </c>
      <c r="BL39" s="54" t="s">
        <v>5164</v>
      </c>
      <c r="BM39" s="12"/>
      <c r="BN39" s="12"/>
      <c r="BO39" s="12"/>
      <c r="BP39" s="18" t="s">
        <v>93</v>
      </c>
    </row>
    <row r="40" spans="1:68" ht="120" hidden="1" customHeight="1" x14ac:dyDescent="0.2">
      <c r="A40" s="24" t="s">
        <v>551</v>
      </c>
      <c r="B40" s="125" t="s">
        <v>552</v>
      </c>
      <c r="C40" s="6" t="s">
        <v>4999</v>
      </c>
      <c r="D40" s="254"/>
      <c r="E40" s="267">
        <v>2038</v>
      </c>
      <c r="F40" s="288" t="s">
        <v>89</v>
      </c>
      <c r="G40" s="338" t="s">
        <v>194</v>
      </c>
      <c r="H40" s="349" t="s">
        <v>121</v>
      </c>
      <c r="I40" s="62"/>
      <c r="J40" s="124"/>
      <c r="K40" s="453"/>
      <c r="L40" s="453"/>
      <c r="M40" s="453"/>
      <c r="N40" s="129"/>
      <c r="O40" s="314"/>
      <c r="P40" s="316" t="b">
        <f t="shared" si="0"/>
        <v>0</v>
      </c>
      <c r="Q40" s="118" t="s">
        <v>228</v>
      </c>
      <c r="R40" s="71" t="s">
        <v>229</v>
      </c>
      <c r="S40" s="71"/>
      <c r="T40" s="82" t="s">
        <v>5000</v>
      </c>
      <c r="U40" s="72"/>
      <c r="V40" s="108"/>
      <c r="W40" s="112"/>
      <c r="X40" s="143" t="s">
        <v>2526</v>
      </c>
      <c r="Y40" s="183" t="s">
        <v>3562</v>
      </c>
      <c r="Z40" s="18">
        <v>44105</v>
      </c>
      <c r="AA40" s="64"/>
      <c r="AB40" s="64"/>
      <c r="AC40" s="64"/>
      <c r="AD40" s="144"/>
      <c r="AE40" s="17" t="s">
        <v>5001</v>
      </c>
      <c r="AF40" s="183" t="s">
        <v>367</v>
      </c>
      <c r="AG40" s="18">
        <v>44440</v>
      </c>
      <c r="AH40" s="64"/>
      <c r="AI40" s="64"/>
      <c r="AJ40" s="64"/>
      <c r="AK40" s="94"/>
      <c r="AL40" s="274"/>
      <c r="AM40" s="185"/>
      <c r="AN40" s="275"/>
      <c r="AO40" s="187"/>
      <c r="AP40" s="187"/>
      <c r="AQ40" s="187"/>
      <c r="AR40" s="276"/>
      <c r="AS40" s="274"/>
      <c r="AT40" s="274"/>
      <c r="AU40" s="275"/>
      <c r="AV40" s="187"/>
      <c r="AW40" s="187"/>
      <c r="AX40" s="187"/>
      <c r="AY40" s="187"/>
      <c r="AZ40" s="93"/>
      <c r="BA40" s="18"/>
      <c r="BB40" s="64"/>
      <c r="BC40" s="93"/>
      <c r="BD40" s="18"/>
      <c r="BE40" s="94"/>
      <c r="BF40" s="93" t="s">
        <v>423</v>
      </c>
      <c r="BG40" s="188"/>
      <c r="BH40" s="94"/>
      <c r="BI40" s="12" t="s">
        <v>5002</v>
      </c>
      <c r="BJ40" s="18" t="s">
        <v>116</v>
      </c>
      <c r="BK40" s="261">
        <v>44056</v>
      </c>
      <c r="BL40" s="12" t="s">
        <v>105</v>
      </c>
      <c r="BM40" s="12"/>
      <c r="BN40" s="12"/>
      <c r="BO40" s="12"/>
      <c r="BP40" s="18"/>
    </row>
    <row r="41" spans="1:68" ht="120" hidden="1" customHeight="1" x14ac:dyDescent="0.2">
      <c r="A41" s="25" t="s">
        <v>563</v>
      </c>
      <c r="B41" s="67" t="s">
        <v>564</v>
      </c>
      <c r="C41" s="252" t="s">
        <v>5165</v>
      </c>
      <c r="D41" s="256"/>
      <c r="E41" s="256"/>
      <c r="F41" s="268" t="s">
        <v>89</v>
      </c>
      <c r="G41" s="339" t="s">
        <v>89</v>
      </c>
      <c r="H41" s="348">
        <v>42453</v>
      </c>
      <c r="I41" s="62"/>
      <c r="J41" s="124"/>
      <c r="K41" s="453"/>
      <c r="L41" s="453"/>
      <c r="M41" s="453"/>
      <c r="N41" s="129"/>
      <c r="O41" s="314"/>
      <c r="P41" s="316" t="b">
        <f t="shared" si="0"/>
        <v>0</v>
      </c>
      <c r="Q41" s="119" t="s">
        <v>111</v>
      </c>
      <c r="R41" s="74" t="s">
        <v>94</v>
      </c>
      <c r="S41" s="74"/>
      <c r="T41" s="75" t="s">
        <v>5166</v>
      </c>
      <c r="U41" s="72" t="s">
        <v>5167</v>
      </c>
      <c r="V41" s="109"/>
      <c r="W41" s="113">
        <v>42979</v>
      </c>
      <c r="X41" s="145"/>
      <c r="Y41" s="175"/>
      <c r="Z41" s="19"/>
      <c r="AA41" s="64"/>
      <c r="AB41" s="64"/>
      <c r="AC41" s="64"/>
      <c r="AD41" s="144"/>
      <c r="AE41" s="86"/>
      <c r="AF41" s="86"/>
      <c r="AG41" s="19"/>
      <c r="AH41" s="64"/>
      <c r="AI41" s="64"/>
      <c r="AJ41" s="64"/>
      <c r="AK41" s="94"/>
      <c r="AL41" s="168"/>
      <c r="AM41" s="168"/>
      <c r="AN41" s="171"/>
      <c r="AO41" s="161"/>
      <c r="AP41" s="161"/>
      <c r="AQ41" s="161"/>
      <c r="AR41" s="209"/>
      <c r="AS41" s="168"/>
      <c r="AT41" s="168"/>
      <c r="AU41" s="171"/>
      <c r="AV41" s="161"/>
      <c r="AW41" s="161"/>
      <c r="AX41" s="161"/>
      <c r="AY41" s="161"/>
      <c r="AZ41" s="95"/>
      <c r="BA41" s="19"/>
      <c r="BB41" s="101"/>
      <c r="BC41" s="95"/>
      <c r="BD41" s="19"/>
      <c r="BE41" s="101"/>
      <c r="BF41" s="95"/>
      <c r="BG41" s="19"/>
      <c r="BH41" s="94"/>
      <c r="BI41" s="10" t="s">
        <v>5168</v>
      </c>
      <c r="BJ41" s="18" t="s">
        <v>116</v>
      </c>
      <c r="BK41" s="262">
        <v>44060</v>
      </c>
      <c r="BL41" s="12" t="s">
        <v>579</v>
      </c>
      <c r="BM41" s="12"/>
      <c r="BN41" s="12"/>
      <c r="BO41" s="12"/>
      <c r="BP41" s="18"/>
    </row>
    <row r="42" spans="1:68" ht="120" hidden="1" customHeight="1" x14ac:dyDescent="0.2">
      <c r="A42" s="24" t="s">
        <v>580</v>
      </c>
      <c r="B42" s="65" t="s">
        <v>581</v>
      </c>
      <c r="C42" s="6" t="s">
        <v>5016</v>
      </c>
      <c r="D42" s="256" t="s">
        <v>4235</v>
      </c>
      <c r="E42" s="256" t="s">
        <v>3616</v>
      </c>
      <c r="F42" s="173" t="s">
        <v>89</v>
      </c>
      <c r="G42" s="173" t="s">
        <v>194</v>
      </c>
      <c r="H42" s="62">
        <v>40715</v>
      </c>
      <c r="I42" s="321">
        <v>43061</v>
      </c>
      <c r="J42" s="323">
        <v>43203</v>
      </c>
      <c r="K42" s="454"/>
      <c r="L42" s="454"/>
      <c r="M42" s="453">
        <v>43928</v>
      </c>
      <c r="N42" s="129"/>
      <c r="O42" s="314"/>
      <c r="P42" s="316" t="str">
        <f t="shared" si="0"/>
        <v>Yes</v>
      </c>
      <c r="Q42" s="118" t="s">
        <v>93</v>
      </c>
      <c r="R42" s="71" t="s">
        <v>94</v>
      </c>
      <c r="S42" s="71"/>
      <c r="T42" s="72" t="s">
        <v>4735</v>
      </c>
      <c r="U42" s="72" t="s">
        <v>4736</v>
      </c>
      <c r="V42" s="106" t="s">
        <v>4737</v>
      </c>
      <c r="W42" s="281">
        <v>43466</v>
      </c>
      <c r="X42" s="143" t="s">
        <v>4714</v>
      </c>
      <c r="Y42" s="86" t="s">
        <v>2523</v>
      </c>
      <c r="Z42" s="18">
        <v>41974</v>
      </c>
      <c r="AA42" s="64">
        <v>41974</v>
      </c>
      <c r="AB42" s="64"/>
      <c r="AC42" s="64"/>
      <c r="AD42" s="144"/>
      <c r="AE42" s="17" t="s">
        <v>4715</v>
      </c>
      <c r="AF42" s="86" t="s">
        <v>4716</v>
      </c>
      <c r="AG42" s="18">
        <v>42309</v>
      </c>
      <c r="AH42" s="64">
        <v>42309</v>
      </c>
      <c r="AI42" s="64">
        <v>42370</v>
      </c>
      <c r="AJ42" s="64"/>
      <c r="AK42" s="94"/>
      <c r="AL42" s="486" t="s">
        <v>4717</v>
      </c>
      <c r="AM42" s="86" t="s">
        <v>4718</v>
      </c>
      <c r="AN42" s="172">
        <v>42675</v>
      </c>
      <c r="AO42" s="161">
        <v>42675</v>
      </c>
      <c r="AP42" s="161">
        <v>42705</v>
      </c>
      <c r="AQ42" s="161"/>
      <c r="AR42" s="209"/>
      <c r="AS42" s="169"/>
      <c r="AT42" s="169"/>
      <c r="AU42" s="172"/>
      <c r="AV42" s="161"/>
      <c r="AW42" s="161"/>
      <c r="AX42" s="161"/>
      <c r="AY42" s="161"/>
      <c r="AZ42" s="93" t="s">
        <v>4719</v>
      </c>
      <c r="BA42" s="18">
        <v>43040</v>
      </c>
      <c r="BB42" s="64">
        <v>43061</v>
      </c>
      <c r="BC42" s="93" t="s">
        <v>4720</v>
      </c>
      <c r="BD42" s="18">
        <v>43191</v>
      </c>
      <c r="BE42" s="94">
        <v>43203</v>
      </c>
      <c r="BF42" s="93" t="s">
        <v>4721</v>
      </c>
      <c r="BG42" s="131">
        <v>43770</v>
      </c>
      <c r="BH42" s="94"/>
      <c r="BI42" s="12" t="s">
        <v>4738</v>
      </c>
      <c r="BJ42" s="18" t="s">
        <v>116</v>
      </c>
      <c r="BK42" s="261">
        <v>44000</v>
      </c>
      <c r="BL42" s="12" t="s">
        <v>5017</v>
      </c>
      <c r="BM42" s="12"/>
      <c r="BN42" s="12"/>
      <c r="BO42" s="12"/>
      <c r="BP42" s="18"/>
    </row>
    <row r="43" spans="1:68" ht="120" hidden="1" customHeight="1" x14ac:dyDescent="0.2">
      <c r="A43" s="24" t="s">
        <v>580</v>
      </c>
      <c r="B43" s="65" t="s">
        <v>581</v>
      </c>
      <c r="C43" s="255" t="s">
        <v>635</v>
      </c>
      <c r="D43" s="266">
        <v>2016</v>
      </c>
      <c r="E43" s="266">
        <v>2036</v>
      </c>
      <c r="F43" s="280" t="s">
        <v>89</v>
      </c>
      <c r="G43" s="338" t="s">
        <v>89</v>
      </c>
      <c r="H43" s="348">
        <v>40715</v>
      </c>
      <c r="I43" s="321"/>
      <c r="J43" s="124"/>
      <c r="K43" s="453"/>
      <c r="L43" s="454"/>
      <c r="M43" s="454"/>
      <c r="N43" s="129"/>
      <c r="O43" s="314"/>
      <c r="P43" s="316" t="str">
        <f t="shared" si="0"/>
        <v>Yes</v>
      </c>
      <c r="Q43" s="118" t="s">
        <v>93</v>
      </c>
      <c r="R43" s="71" t="s">
        <v>267</v>
      </c>
      <c r="S43" s="281" t="s">
        <v>90</v>
      </c>
      <c r="T43" s="217" t="s">
        <v>5169</v>
      </c>
      <c r="U43" s="71"/>
      <c r="V43" s="106"/>
      <c r="W43" s="112"/>
      <c r="X43" s="143" t="s">
        <v>586</v>
      </c>
      <c r="Y43" s="86" t="s">
        <v>587</v>
      </c>
      <c r="Z43" s="18">
        <v>43556</v>
      </c>
      <c r="AA43" s="64">
        <v>43542</v>
      </c>
      <c r="AB43" s="64">
        <v>43609</v>
      </c>
      <c r="AC43" s="64" t="s">
        <v>588</v>
      </c>
      <c r="AD43" s="144"/>
      <c r="AE43" s="143" t="s">
        <v>91</v>
      </c>
      <c r="AF43" s="86"/>
      <c r="AG43" s="18"/>
      <c r="AH43" s="64"/>
      <c r="AI43" s="64"/>
      <c r="AJ43" s="64"/>
      <c r="AK43" s="94"/>
      <c r="AL43" s="168"/>
      <c r="AM43" s="168"/>
      <c r="AN43" s="18"/>
      <c r="AO43" s="64"/>
      <c r="AP43" s="64"/>
      <c r="AQ43" s="161"/>
      <c r="AR43" s="209"/>
      <c r="AS43" s="168"/>
      <c r="AT43" s="168"/>
      <c r="AU43" s="171"/>
      <c r="AV43" s="161"/>
      <c r="AW43" s="161"/>
      <c r="AX43" s="161"/>
      <c r="AY43" s="161"/>
      <c r="AZ43" s="93" t="s">
        <v>297</v>
      </c>
      <c r="BA43" s="18"/>
      <c r="BB43" s="94"/>
      <c r="BC43" s="93" t="s">
        <v>226</v>
      </c>
      <c r="BD43" s="18"/>
      <c r="BE43" s="94"/>
      <c r="BF43" s="93" t="s">
        <v>1240</v>
      </c>
      <c r="BG43" s="18">
        <v>45200</v>
      </c>
      <c r="BH43" s="94"/>
      <c r="BI43" s="466" t="s">
        <v>5170</v>
      </c>
      <c r="BJ43" s="18" t="s">
        <v>116</v>
      </c>
      <c r="BK43" s="261">
        <v>44050</v>
      </c>
      <c r="BL43" s="12"/>
      <c r="BM43" s="12"/>
      <c r="BN43" s="12"/>
      <c r="BO43" s="12"/>
      <c r="BP43" s="18"/>
    </row>
    <row r="44" spans="1:68" ht="120" hidden="1" customHeight="1" x14ac:dyDescent="0.2">
      <c r="A44" s="24" t="s">
        <v>580</v>
      </c>
      <c r="B44" s="65" t="s">
        <v>581</v>
      </c>
      <c r="C44" s="283" t="s">
        <v>309</v>
      </c>
      <c r="D44" s="254"/>
      <c r="E44" s="254"/>
      <c r="F44" s="288"/>
      <c r="G44" s="173"/>
      <c r="H44" s="467">
        <v>40715</v>
      </c>
      <c r="I44" s="62"/>
      <c r="J44" s="124"/>
      <c r="K44" s="453"/>
      <c r="L44" s="453"/>
      <c r="M44" s="453"/>
      <c r="N44" s="129"/>
      <c r="O44" s="458"/>
      <c r="P44" s="316" t="b">
        <f t="shared" si="0"/>
        <v>0</v>
      </c>
      <c r="Q44" s="118" t="s">
        <v>228</v>
      </c>
      <c r="R44" s="71" t="s">
        <v>229</v>
      </c>
      <c r="S44" s="71" t="s">
        <v>228</v>
      </c>
      <c r="T44" s="71"/>
      <c r="U44" s="71"/>
      <c r="V44" s="106"/>
      <c r="W44" s="281"/>
      <c r="X44" s="143"/>
      <c r="Y44" s="86"/>
      <c r="Z44" s="18"/>
      <c r="AA44" s="64"/>
      <c r="AB44" s="64"/>
      <c r="AC44" s="64"/>
      <c r="AD44" s="144"/>
      <c r="AE44" s="17"/>
      <c r="AF44" s="86"/>
      <c r="AG44" s="18"/>
      <c r="AH44" s="64"/>
      <c r="AI44" s="64"/>
      <c r="AJ44" s="64"/>
      <c r="AK44" s="94"/>
      <c r="AL44" s="86"/>
      <c r="AM44" s="168"/>
      <c r="AN44" s="172"/>
      <c r="AO44" s="161"/>
      <c r="AP44" s="161"/>
      <c r="AQ44" s="161"/>
      <c r="AR44" s="162"/>
      <c r="AS44" s="169"/>
      <c r="AT44" s="169"/>
      <c r="AU44" s="172"/>
      <c r="AV44" s="161"/>
      <c r="AW44" s="161"/>
      <c r="AX44" s="161"/>
      <c r="AY44" s="161"/>
      <c r="AZ44" s="93"/>
      <c r="BA44" s="18"/>
      <c r="BB44" s="64"/>
      <c r="BC44" s="93"/>
      <c r="BD44" s="18"/>
      <c r="BE44" s="94"/>
      <c r="BF44" s="93"/>
      <c r="BG44" s="131"/>
      <c r="BH44" s="94"/>
      <c r="BI44" s="12" t="s">
        <v>5019</v>
      </c>
      <c r="BJ44" s="18" t="s">
        <v>116</v>
      </c>
      <c r="BK44" s="261">
        <v>44053</v>
      </c>
      <c r="BL44" s="12"/>
      <c r="BM44" s="12"/>
      <c r="BN44" s="12"/>
      <c r="BO44" s="12"/>
      <c r="BP44" s="18"/>
    </row>
    <row r="45" spans="1:68" ht="120" hidden="1" customHeight="1" x14ac:dyDescent="0.2">
      <c r="A45" s="24" t="s">
        <v>597</v>
      </c>
      <c r="B45" s="65" t="s">
        <v>598</v>
      </c>
      <c r="C45" s="252" t="s">
        <v>5171</v>
      </c>
      <c r="D45" s="256" t="s">
        <v>2759</v>
      </c>
      <c r="E45" s="256" t="s">
        <v>2182</v>
      </c>
      <c r="F45" s="268" t="s">
        <v>89</v>
      </c>
      <c r="G45" s="338" t="s">
        <v>194</v>
      </c>
      <c r="H45" s="348">
        <v>41649</v>
      </c>
      <c r="I45" s="62"/>
      <c r="J45" s="124"/>
      <c r="K45" s="453"/>
      <c r="L45" s="453"/>
      <c r="M45" s="453"/>
      <c r="N45" s="129"/>
      <c r="O45" s="314"/>
      <c r="P45" s="316" t="str">
        <f t="shared" si="0"/>
        <v>Yes</v>
      </c>
      <c r="Q45" s="118" t="s">
        <v>93</v>
      </c>
      <c r="R45" s="71" t="s">
        <v>94</v>
      </c>
      <c r="S45" s="281"/>
      <c r="T45" s="385" t="s">
        <v>2605</v>
      </c>
      <c r="U45" s="282" t="s">
        <v>5172</v>
      </c>
      <c r="V45" s="108"/>
      <c r="W45" s="112">
        <v>43983</v>
      </c>
      <c r="X45" s="143" t="s">
        <v>5173</v>
      </c>
      <c r="Y45" s="86" t="s">
        <v>5174</v>
      </c>
      <c r="Z45" s="18">
        <v>43132</v>
      </c>
      <c r="AA45" s="64">
        <v>43108</v>
      </c>
      <c r="AB45" s="64">
        <v>43181</v>
      </c>
      <c r="AC45" s="64" t="s">
        <v>5175</v>
      </c>
      <c r="AD45" s="144" t="s">
        <v>5176</v>
      </c>
      <c r="AE45" s="191" t="s">
        <v>3635</v>
      </c>
      <c r="AF45" s="219" t="s">
        <v>5177</v>
      </c>
      <c r="AG45" s="18">
        <v>43374</v>
      </c>
      <c r="AH45" s="64">
        <v>43402</v>
      </c>
      <c r="AI45" s="64">
        <v>43448</v>
      </c>
      <c r="AJ45" s="64" t="s">
        <v>5175</v>
      </c>
      <c r="AK45" s="215" t="s">
        <v>5178</v>
      </c>
      <c r="AL45" s="169" t="s">
        <v>1425</v>
      </c>
      <c r="AM45" s="169" t="s">
        <v>270</v>
      </c>
      <c r="AN45" s="172">
        <v>43831</v>
      </c>
      <c r="AO45" s="161">
        <v>43859</v>
      </c>
      <c r="AP45" s="161">
        <v>43906</v>
      </c>
      <c r="AQ45" s="220" t="s">
        <v>5179</v>
      </c>
      <c r="AR45" s="209"/>
      <c r="AS45" s="169"/>
      <c r="AT45" s="169"/>
      <c r="AU45" s="172"/>
      <c r="AV45" s="162"/>
      <c r="AW45" s="162"/>
      <c r="AX45" s="162"/>
      <c r="AY45" s="162"/>
      <c r="AZ45" s="93" t="s">
        <v>5180</v>
      </c>
      <c r="BA45" s="18">
        <v>44197</v>
      </c>
      <c r="BB45" s="94"/>
      <c r="BC45" s="93" t="s">
        <v>5181</v>
      </c>
      <c r="BD45" s="18">
        <v>44348</v>
      </c>
      <c r="BE45" s="94"/>
      <c r="BF45" s="93" t="s">
        <v>5182</v>
      </c>
      <c r="BG45" s="18">
        <v>44774</v>
      </c>
      <c r="BH45" s="94"/>
      <c r="BI45" s="12" t="s">
        <v>5183</v>
      </c>
      <c r="BJ45" s="18" t="s">
        <v>116</v>
      </c>
      <c r="BK45" s="261">
        <v>44043</v>
      </c>
      <c r="BL45" s="31" t="s">
        <v>105</v>
      </c>
      <c r="BM45" s="12"/>
      <c r="BN45" s="12"/>
      <c r="BO45" s="12"/>
      <c r="BP45" s="18"/>
    </row>
    <row r="46" spans="1:68" ht="120" hidden="1" customHeight="1" x14ac:dyDescent="0.2">
      <c r="A46" s="24" t="s">
        <v>607</v>
      </c>
      <c r="B46" s="65" t="s">
        <v>608</v>
      </c>
      <c r="C46" s="252" t="s">
        <v>5184</v>
      </c>
      <c r="D46" s="256" t="s">
        <v>4840</v>
      </c>
      <c r="E46" s="256" t="s">
        <v>3616</v>
      </c>
      <c r="F46" s="268" t="s">
        <v>89</v>
      </c>
      <c r="G46" s="338" t="s">
        <v>89</v>
      </c>
      <c r="H46" s="348">
        <v>43602</v>
      </c>
      <c r="I46" s="62"/>
      <c r="J46" s="124"/>
      <c r="K46" s="453"/>
      <c r="L46" s="453"/>
      <c r="M46" s="453"/>
      <c r="N46" s="129"/>
      <c r="O46" s="314"/>
      <c r="P46" s="316" t="b">
        <f t="shared" si="0"/>
        <v>0</v>
      </c>
      <c r="Q46" s="118" t="s">
        <v>237</v>
      </c>
      <c r="R46" s="71" t="s">
        <v>94</v>
      </c>
      <c r="S46" s="71"/>
      <c r="T46" s="72" t="s">
        <v>5185</v>
      </c>
      <c r="U46" s="72" t="s">
        <v>5186</v>
      </c>
      <c r="V46" s="106" t="s">
        <v>5187</v>
      </c>
      <c r="W46" s="112">
        <v>42948</v>
      </c>
      <c r="X46" s="143" t="s">
        <v>5188</v>
      </c>
      <c r="Y46" s="86"/>
      <c r="Z46" s="18">
        <v>42401</v>
      </c>
      <c r="AA46" s="64"/>
      <c r="AB46" s="64"/>
      <c r="AC46" s="64"/>
      <c r="AD46" s="144"/>
      <c r="AE46" s="86" t="s">
        <v>5189</v>
      </c>
      <c r="AF46" s="86"/>
      <c r="AG46" s="18">
        <v>42675</v>
      </c>
      <c r="AH46" s="64"/>
      <c r="AI46" s="64"/>
      <c r="AJ46" s="64"/>
      <c r="AK46" s="94"/>
      <c r="AL46" s="168"/>
      <c r="AM46" s="168"/>
      <c r="AN46" s="171"/>
      <c r="AO46" s="161"/>
      <c r="AP46" s="161"/>
      <c r="AQ46" s="161"/>
      <c r="AR46" s="209"/>
      <c r="AS46" s="168"/>
      <c r="AT46" s="168"/>
      <c r="AU46" s="171"/>
      <c r="AV46" s="161"/>
      <c r="AW46" s="161"/>
      <c r="AX46" s="161"/>
      <c r="AY46" s="161"/>
      <c r="AZ46" s="93" t="s">
        <v>5190</v>
      </c>
      <c r="BA46" s="18">
        <v>43009</v>
      </c>
      <c r="BB46" s="94">
        <v>43048</v>
      </c>
      <c r="BC46" s="93" t="s">
        <v>5191</v>
      </c>
      <c r="BD46" s="18">
        <v>43132</v>
      </c>
      <c r="BE46" s="94">
        <v>43179</v>
      </c>
      <c r="BF46" s="93" t="s">
        <v>5192</v>
      </c>
      <c r="BG46" s="18">
        <v>43282</v>
      </c>
      <c r="BH46" s="94">
        <v>43602</v>
      </c>
      <c r="BI46" s="31" t="s">
        <v>5193</v>
      </c>
      <c r="BJ46" s="18" t="s">
        <v>5194</v>
      </c>
      <c r="BK46" s="261">
        <v>43556</v>
      </c>
      <c r="BL46" s="12" t="s">
        <v>5195</v>
      </c>
      <c r="BM46" s="12"/>
      <c r="BN46" s="12"/>
      <c r="BO46" s="12"/>
      <c r="BP46" s="18"/>
    </row>
    <row r="47" spans="1:68" ht="120" hidden="1" customHeight="1" x14ac:dyDescent="0.2">
      <c r="A47" s="24" t="s">
        <v>618</v>
      </c>
      <c r="B47" s="65" t="s">
        <v>619</v>
      </c>
      <c r="C47" s="252" t="s">
        <v>265</v>
      </c>
      <c r="D47" s="256" t="s">
        <v>4840</v>
      </c>
      <c r="E47" s="256" t="s">
        <v>5027</v>
      </c>
      <c r="F47" s="268" t="s">
        <v>89</v>
      </c>
      <c r="G47" s="338" t="s">
        <v>89</v>
      </c>
      <c r="H47" s="348">
        <v>43481</v>
      </c>
      <c r="I47" s="62"/>
      <c r="J47" s="124"/>
      <c r="K47" s="453"/>
      <c r="L47" s="453"/>
      <c r="M47" s="453"/>
      <c r="N47" s="129"/>
      <c r="O47" s="314"/>
      <c r="P47" s="316" t="b">
        <f t="shared" si="0"/>
        <v>0</v>
      </c>
      <c r="Q47" s="118" t="s">
        <v>237</v>
      </c>
      <c r="R47" s="71" t="s">
        <v>94</v>
      </c>
      <c r="S47" s="71"/>
      <c r="T47" s="72" t="s">
        <v>5196</v>
      </c>
      <c r="U47" s="72" t="s">
        <v>5197</v>
      </c>
      <c r="V47" s="106" t="s">
        <v>5198</v>
      </c>
      <c r="W47" s="112">
        <v>42979</v>
      </c>
      <c r="X47" s="143" t="s">
        <v>5199</v>
      </c>
      <c r="Y47" s="86" t="s">
        <v>5200</v>
      </c>
      <c r="Z47" s="18">
        <v>42248</v>
      </c>
      <c r="AA47" s="64"/>
      <c r="AB47" s="64"/>
      <c r="AC47" s="64"/>
      <c r="AD47" s="144"/>
      <c r="AE47" s="86" t="s">
        <v>5201</v>
      </c>
      <c r="AF47" s="86" t="s">
        <v>5202</v>
      </c>
      <c r="AG47" s="18">
        <v>42401</v>
      </c>
      <c r="AH47" s="64"/>
      <c r="AI47" s="64"/>
      <c r="AJ47" s="64"/>
      <c r="AK47" s="94"/>
      <c r="AL47" s="168"/>
      <c r="AM47" s="168"/>
      <c r="AN47" s="171"/>
      <c r="AO47" s="161"/>
      <c r="AP47" s="161"/>
      <c r="AQ47" s="161"/>
      <c r="AR47" s="209"/>
      <c r="AS47" s="168"/>
      <c r="AT47" s="168"/>
      <c r="AU47" s="171"/>
      <c r="AV47" s="161"/>
      <c r="AW47" s="161"/>
      <c r="AX47" s="161"/>
      <c r="AY47" s="161"/>
      <c r="AZ47" s="93" t="s">
        <v>5203</v>
      </c>
      <c r="BA47" s="18">
        <v>42675</v>
      </c>
      <c r="BB47" s="94">
        <v>42688</v>
      </c>
      <c r="BC47" s="93" t="s">
        <v>5204</v>
      </c>
      <c r="BD47" s="18">
        <v>42948</v>
      </c>
      <c r="BE47" s="94">
        <v>42958</v>
      </c>
      <c r="BF47" s="93" t="s">
        <v>5205</v>
      </c>
      <c r="BG47" s="18">
        <v>43282</v>
      </c>
      <c r="BH47" s="94">
        <v>43481</v>
      </c>
      <c r="BI47" s="12" t="s">
        <v>5206</v>
      </c>
      <c r="BJ47" s="18" t="s">
        <v>4914</v>
      </c>
      <c r="BK47" s="261">
        <v>44028</v>
      </c>
      <c r="BL47" s="12" t="s">
        <v>4991</v>
      </c>
      <c r="BM47" s="12"/>
      <c r="BN47" s="12"/>
      <c r="BO47" s="12"/>
      <c r="BP47" s="18"/>
    </row>
    <row r="48" spans="1:68" ht="120" hidden="1" customHeight="1" x14ac:dyDescent="0.2">
      <c r="A48" s="24" t="s">
        <v>633</v>
      </c>
      <c r="B48" s="65" t="s">
        <v>634</v>
      </c>
      <c r="C48" s="252" t="s">
        <v>635</v>
      </c>
      <c r="D48" s="256"/>
      <c r="E48" s="256" t="s">
        <v>5027</v>
      </c>
      <c r="F48" s="268" t="s">
        <v>89</v>
      </c>
      <c r="G48" s="338" t="s">
        <v>89</v>
      </c>
      <c r="H48" s="348">
        <v>42760</v>
      </c>
      <c r="I48" s="62"/>
      <c r="J48" s="124"/>
      <c r="K48" s="453"/>
      <c r="L48" s="453"/>
      <c r="M48" s="453"/>
      <c r="N48" s="129"/>
      <c r="O48" s="314"/>
      <c r="P48" s="316" t="str">
        <f t="shared" si="0"/>
        <v>Yes</v>
      </c>
      <c r="Q48" s="118" t="s">
        <v>93</v>
      </c>
      <c r="R48" s="71" t="s">
        <v>94</v>
      </c>
      <c r="S48" s="71"/>
      <c r="T48" s="82" t="s">
        <v>5207</v>
      </c>
      <c r="U48" s="82" t="s">
        <v>5208</v>
      </c>
      <c r="V48" s="106" t="s">
        <v>5209</v>
      </c>
      <c r="W48" s="112">
        <v>43739</v>
      </c>
      <c r="X48" s="143" t="s">
        <v>5210</v>
      </c>
      <c r="Y48" s="86" t="s">
        <v>142</v>
      </c>
      <c r="Z48" s="18">
        <v>43739</v>
      </c>
      <c r="AA48" s="64">
        <v>43367</v>
      </c>
      <c r="AB48" s="64">
        <v>43423</v>
      </c>
      <c r="AC48" s="64" t="s">
        <v>5211</v>
      </c>
      <c r="AD48" s="144" t="s">
        <v>5212</v>
      </c>
      <c r="AE48" s="87" t="s">
        <v>4752</v>
      </c>
      <c r="AF48" s="139" t="s">
        <v>5213</v>
      </c>
      <c r="AG48" s="18">
        <v>43709</v>
      </c>
      <c r="AH48" s="64">
        <v>43738</v>
      </c>
      <c r="AI48" s="64">
        <v>43780</v>
      </c>
      <c r="AJ48" s="64"/>
      <c r="AK48" s="94"/>
      <c r="AL48" s="168" t="s">
        <v>380</v>
      </c>
      <c r="AM48" s="168" t="s">
        <v>367</v>
      </c>
      <c r="AN48" s="171">
        <v>44197</v>
      </c>
      <c r="AO48" s="161"/>
      <c r="AP48" s="161"/>
      <c r="AQ48" s="161"/>
      <c r="AR48" s="209"/>
      <c r="AS48" s="168"/>
      <c r="AT48" s="168"/>
      <c r="AU48" s="171"/>
      <c r="AV48" s="161"/>
      <c r="AW48" s="161"/>
      <c r="AX48" s="161"/>
      <c r="AY48" s="161"/>
      <c r="AZ48" s="93" t="s">
        <v>5214</v>
      </c>
      <c r="BA48" s="18">
        <v>44470</v>
      </c>
      <c r="BB48" s="94"/>
      <c r="BC48" s="93" t="s">
        <v>5215</v>
      </c>
      <c r="BD48" s="18">
        <v>44562</v>
      </c>
      <c r="BE48" s="94"/>
      <c r="BF48" s="93" t="s">
        <v>5098</v>
      </c>
      <c r="BG48" s="18">
        <v>44866</v>
      </c>
      <c r="BH48" s="94"/>
      <c r="BI48" s="12"/>
      <c r="BJ48" s="18" t="s">
        <v>116</v>
      </c>
      <c r="BK48" s="261">
        <v>44057</v>
      </c>
      <c r="BL48" s="31"/>
      <c r="BM48" s="12"/>
      <c r="BN48" s="12"/>
      <c r="BO48" s="12"/>
      <c r="BP48" s="18"/>
    </row>
    <row r="49" spans="1:68" ht="120" hidden="1" customHeight="1" x14ac:dyDescent="0.2">
      <c r="A49" s="24" t="s">
        <v>645</v>
      </c>
      <c r="B49" s="65" t="s">
        <v>646</v>
      </c>
      <c r="C49" s="252" t="s">
        <v>5216</v>
      </c>
      <c r="D49" s="256" t="s">
        <v>4235</v>
      </c>
      <c r="E49" s="256" t="s">
        <v>3538</v>
      </c>
      <c r="F49" s="268" t="s">
        <v>89</v>
      </c>
      <c r="G49" s="173" t="s">
        <v>89</v>
      </c>
      <c r="H49" s="62">
        <v>44006</v>
      </c>
      <c r="I49" s="62"/>
      <c r="J49" s="124"/>
      <c r="K49" s="453"/>
      <c r="L49" s="453"/>
      <c r="M49" s="453"/>
      <c r="N49" s="129"/>
      <c r="O49" s="314"/>
      <c r="P49" s="316" t="b">
        <f t="shared" si="0"/>
        <v>0</v>
      </c>
      <c r="Q49" s="118" t="s">
        <v>237</v>
      </c>
      <c r="R49" s="71" t="s">
        <v>94</v>
      </c>
      <c r="S49" s="71"/>
      <c r="T49" s="72" t="s">
        <v>5217</v>
      </c>
      <c r="U49" s="72" t="s">
        <v>5218</v>
      </c>
      <c r="V49" s="106" t="s">
        <v>5219</v>
      </c>
      <c r="W49" s="112">
        <v>42887</v>
      </c>
      <c r="X49" s="143"/>
      <c r="Y49" s="86"/>
      <c r="Z49" s="18"/>
      <c r="AA49" s="64"/>
      <c r="AB49" s="64"/>
      <c r="AC49" s="64"/>
      <c r="AD49" s="144"/>
      <c r="AE49" s="86"/>
      <c r="AF49" s="86"/>
      <c r="AG49" s="18"/>
      <c r="AH49" s="64"/>
      <c r="AI49" s="64"/>
      <c r="AJ49" s="64"/>
      <c r="AK49" s="94"/>
      <c r="AL49" s="168"/>
      <c r="AM49" s="168"/>
      <c r="AN49" s="171"/>
      <c r="AO49" s="161"/>
      <c r="AP49" s="161"/>
      <c r="AQ49" s="161"/>
      <c r="AR49" s="209"/>
      <c r="AS49" s="168"/>
      <c r="AT49" s="168"/>
      <c r="AU49" s="171"/>
      <c r="AV49" s="161"/>
      <c r="AW49" s="161"/>
      <c r="AX49" s="161"/>
      <c r="AY49" s="161"/>
      <c r="AZ49" s="93" t="s">
        <v>5220</v>
      </c>
      <c r="BA49" s="18">
        <v>43009</v>
      </c>
      <c r="BB49" s="94">
        <v>43048</v>
      </c>
      <c r="BC49" s="93" t="s">
        <v>5221</v>
      </c>
      <c r="BD49" s="18">
        <v>43160</v>
      </c>
      <c r="BE49" s="94">
        <v>43174</v>
      </c>
      <c r="BF49" s="93" t="s">
        <v>5117</v>
      </c>
      <c r="BG49" s="18">
        <v>43405</v>
      </c>
      <c r="BH49" s="94">
        <v>44006</v>
      </c>
      <c r="BI49" s="54" t="s">
        <v>5222</v>
      </c>
      <c r="BJ49" s="18" t="s">
        <v>116</v>
      </c>
      <c r="BK49" s="261">
        <v>44013</v>
      </c>
      <c r="BL49" s="12" t="s">
        <v>5223</v>
      </c>
      <c r="BM49" s="12"/>
      <c r="BN49" s="12"/>
      <c r="BO49" s="12"/>
      <c r="BP49" s="18"/>
    </row>
    <row r="50" spans="1:68" ht="120" hidden="1" customHeight="1" x14ac:dyDescent="0.2">
      <c r="A50" s="24" t="s">
        <v>654</v>
      </c>
      <c r="B50" s="65" t="s">
        <v>655</v>
      </c>
      <c r="C50" s="252" t="s">
        <v>5224</v>
      </c>
      <c r="D50" s="256"/>
      <c r="E50" s="256"/>
      <c r="F50" s="268" t="s">
        <v>194</v>
      </c>
      <c r="G50" s="338" t="s">
        <v>89</v>
      </c>
      <c r="H50" s="348">
        <v>41899</v>
      </c>
      <c r="I50" s="62"/>
      <c r="J50" s="124"/>
      <c r="K50" s="453"/>
      <c r="L50" s="453"/>
      <c r="M50" s="453"/>
      <c r="N50" s="129"/>
      <c r="O50" s="314"/>
      <c r="P50" s="316" t="str">
        <f t="shared" si="0"/>
        <v>Yes</v>
      </c>
      <c r="Q50" s="118" t="s">
        <v>93</v>
      </c>
      <c r="R50" s="71" t="s">
        <v>94</v>
      </c>
      <c r="S50" s="281" t="s">
        <v>90</v>
      </c>
      <c r="T50" s="217" t="s">
        <v>5225</v>
      </c>
      <c r="U50" s="76"/>
      <c r="V50" s="106"/>
      <c r="W50" s="112">
        <v>44000</v>
      </c>
      <c r="X50" s="143" t="s">
        <v>660</v>
      </c>
      <c r="Y50" s="86" t="s">
        <v>661</v>
      </c>
      <c r="Z50" s="18">
        <v>44013</v>
      </c>
      <c r="AA50" s="64">
        <v>44018</v>
      </c>
      <c r="AB50" s="64">
        <v>44088</v>
      </c>
      <c r="AC50" s="64" t="s">
        <v>662</v>
      </c>
      <c r="AD50" s="144"/>
      <c r="AE50" s="462" t="s">
        <v>5095</v>
      </c>
      <c r="AF50" s="463" t="s">
        <v>5226</v>
      </c>
      <c r="AG50" s="464">
        <v>43891</v>
      </c>
      <c r="AH50" s="64"/>
      <c r="AI50" s="64"/>
      <c r="AJ50" s="64"/>
      <c r="AK50" s="94"/>
      <c r="AL50" s="168"/>
      <c r="AM50" s="168"/>
      <c r="AN50" s="171"/>
      <c r="AO50" s="161"/>
      <c r="AP50" s="161"/>
      <c r="AQ50" s="161"/>
      <c r="AR50" s="209"/>
      <c r="AS50" s="168"/>
      <c r="AT50" s="168"/>
      <c r="AU50" s="171"/>
      <c r="AV50" s="161"/>
      <c r="AW50" s="161"/>
      <c r="AX50" s="161"/>
      <c r="AY50" s="161"/>
      <c r="AZ50" s="465" t="s">
        <v>5227</v>
      </c>
      <c r="BA50" s="464">
        <v>44075</v>
      </c>
      <c r="BB50" s="94"/>
      <c r="BC50" s="465" t="s">
        <v>5228</v>
      </c>
      <c r="BD50" s="464">
        <v>44197</v>
      </c>
      <c r="BE50" s="94"/>
      <c r="BF50" s="465" t="s">
        <v>5123</v>
      </c>
      <c r="BG50" s="464">
        <v>44531</v>
      </c>
      <c r="BH50" s="94"/>
      <c r="BI50" s="12" t="s">
        <v>5229</v>
      </c>
      <c r="BJ50" s="18" t="s">
        <v>116</v>
      </c>
      <c r="BK50" s="261">
        <v>44056</v>
      </c>
      <c r="BL50" s="381" t="s">
        <v>5230</v>
      </c>
      <c r="BM50" s="12"/>
      <c r="BN50" s="12"/>
      <c r="BO50" s="12"/>
      <c r="BP50" s="18"/>
    </row>
    <row r="51" spans="1:68" ht="120" hidden="1" customHeight="1" x14ac:dyDescent="0.2">
      <c r="A51" s="24" t="s">
        <v>685</v>
      </c>
      <c r="B51" s="65" t="s">
        <v>686</v>
      </c>
      <c r="C51" s="252" t="s">
        <v>265</v>
      </c>
      <c r="D51" s="256" t="s">
        <v>1063</v>
      </c>
      <c r="E51" s="256" t="s">
        <v>1064</v>
      </c>
      <c r="F51" s="268" t="s">
        <v>89</v>
      </c>
      <c r="G51" s="338" t="s">
        <v>89</v>
      </c>
      <c r="H51" s="348">
        <v>43312</v>
      </c>
      <c r="I51" s="62"/>
      <c r="J51" s="124"/>
      <c r="K51" s="453"/>
      <c r="L51" s="453"/>
      <c r="M51" s="453"/>
      <c r="N51" s="129"/>
      <c r="O51" s="314"/>
      <c r="P51" s="316" t="b">
        <f t="shared" si="0"/>
        <v>0</v>
      </c>
      <c r="Q51" s="118" t="s">
        <v>237</v>
      </c>
      <c r="R51" s="71" t="s">
        <v>94</v>
      </c>
      <c r="S51" s="71"/>
      <c r="T51" s="72" t="s">
        <v>689</v>
      </c>
      <c r="U51" s="72" t="s">
        <v>5231</v>
      </c>
      <c r="V51" s="110" t="s">
        <v>5232</v>
      </c>
      <c r="W51" s="112">
        <v>43101</v>
      </c>
      <c r="X51" s="191" t="s">
        <v>5233</v>
      </c>
      <c r="Y51" s="139" t="s">
        <v>5234</v>
      </c>
      <c r="Z51" s="18">
        <v>42552</v>
      </c>
      <c r="AA51" s="64">
        <v>42566</v>
      </c>
      <c r="AB51" s="64">
        <v>42608</v>
      </c>
      <c r="AC51" s="64"/>
      <c r="AD51" s="144"/>
      <c r="AE51" s="86"/>
      <c r="AF51" s="86"/>
      <c r="AG51" s="18"/>
      <c r="AH51" s="64"/>
      <c r="AI51" s="64"/>
      <c r="AJ51" s="64"/>
      <c r="AK51" s="94"/>
      <c r="AL51" s="168"/>
      <c r="AM51" s="168"/>
      <c r="AN51" s="171"/>
      <c r="AO51" s="161"/>
      <c r="AP51" s="161"/>
      <c r="AQ51" s="161"/>
      <c r="AR51" s="209"/>
      <c r="AS51" s="168"/>
      <c r="AT51" s="168"/>
      <c r="AU51" s="171"/>
      <c r="AV51" s="161"/>
      <c r="AW51" s="161"/>
      <c r="AX51" s="161"/>
      <c r="AY51" s="161"/>
      <c r="AZ51" s="93" t="s">
        <v>5235</v>
      </c>
      <c r="BA51" s="18">
        <v>42826</v>
      </c>
      <c r="BB51" s="94">
        <v>42837</v>
      </c>
      <c r="BC51" s="93" t="s">
        <v>4870</v>
      </c>
      <c r="BD51" s="18">
        <v>42917</v>
      </c>
      <c r="BE51" s="94">
        <v>42936</v>
      </c>
      <c r="BF51" s="93" t="s">
        <v>5236</v>
      </c>
      <c r="BG51" s="18">
        <v>43252</v>
      </c>
      <c r="BH51" s="94">
        <v>43312</v>
      </c>
      <c r="BI51" s="12" t="s">
        <v>5237</v>
      </c>
      <c r="BJ51" s="18" t="s">
        <v>4914</v>
      </c>
      <c r="BK51" s="261">
        <v>44028</v>
      </c>
      <c r="BL51" s="12" t="s">
        <v>4938</v>
      </c>
      <c r="BM51" s="12"/>
      <c r="BN51" s="12"/>
      <c r="BO51" s="12"/>
      <c r="BP51" s="18"/>
    </row>
    <row r="52" spans="1:68" ht="120" hidden="1" customHeight="1" x14ac:dyDescent="0.2">
      <c r="A52" s="24" t="s">
        <v>705</v>
      </c>
      <c r="B52" s="65" t="s">
        <v>695</v>
      </c>
      <c r="C52" s="252" t="s">
        <v>4724</v>
      </c>
      <c r="D52" s="256" t="s">
        <v>2759</v>
      </c>
      <c r="E52" s="256" t="s">
        <v>1420</v>
      </c>
      <c r="F52" s="268" t="s">
        <v>89</v>
      </c>
      <c r="G52" s="338" t="s">
        <v>194</v>
      </c>
      <c r="H52" s="348" t="s">
        <v>121</v>
      </c>
      <c r="I52" s="62"/>
      <c r="J52" s="124"/>
      <c r="K52" s="453"/>
      <c r="L52" s="453"/>
      <c r="M52" s="453"/>
      <c r="N52" s="129"/>
      <c r="O52" s="314"/>
      <c r="P52" s="316" t="str">
        <f t="shared" si="0"/>
        <v>Yes</v>
      </c>
      <c r="Q52" s="118" t="s">
        <v>228</v>
      </c>
      <c r="R52" s="71" t="s">
        <v>267</v>
      </c>
      <c r="S52" s="281"/>
      <c r="T52" s="72" t="s">
        <v>4725</v>
      </c>
      <c r="U52" s="71"/>
      <c r="V52" s="82" t="s">
        <v>4726</v>
      </c>
      <c r="W52" s="112"/>
      <c r="X52" s="143" t="s">
        <v>4727</v>
      </c>
      <c r="Y52" s="86" t="s">
        <v>4728</v>
      </c>
      <c r="Z52" s="18">
        <v>43497</v>
      </c>
      <c r="AA52" s="64">
        <v>43486</v>
      </c>
      <c r="AB52" s="64">
        <v>43542</v>
      </c>
      <c r="AC52" s="64" t="s">
        <v>4729</v>
      </c>
      <c r="AD52" s="144" t="s">
        <v>4730</v>
      </c>
      <c r="AE52" s="195"/>
      <c r="AF52" s="139"/>
      <c r="AG52" s="18"/>
      <c r="AH52" s="64"/>
      <c r="AI52" s="64"/>
      <c r="AJ52" s="64"/>
      <c r="AK52" s="94"/>
      <c r="AL52" s="168"/>
      <c r="AM52" s="168"/>
      <c r="AN52" s="171"/>
      <c r="AO52" s="161"/>
      <c r="AP52" s="161"/>
      <c r="AQ52" s="161"/>
      <c r="AR52" s="209"/>
      <c r="AS52" s="168"/>
      <c r="AT52" s="168"/>
      <c r="AU52" s="171"/>
      <c r="AV52" s="161"/>
      <c r="AW52" s="161"/>
      <c r="AX52" s="161"/>
      <c r="AY52" s="161"/>
      <c r="AZ52" s="93" t="s">
        <v>4731</v>
      </c>
      <c r="BA52" s="18">
        <v>44136</v>
      </c>
      <c r="BB52" s="94"/>
      <c r="BC52" s="93" t="s">
        <v>873</v>
      </c>
      <c r="BD52" s="18">
        <v>44378</v>
      </c>
      <c r="BE52" s="94"/>
      <c r="BF52" s="93" t="s">
        <v>4732</v>
      </c>
      <c r="BG52" s="18">
        <v>44743</v>
      </c>
      <c r="BH52" s="94"/>
      <c r="BI52" s="31" t="s">
        <v>5075</v>
      </c>
      <c r="BJ52" s="18" t="s">
        <v>116</v>
      </c>
      <c r="BK52" s="261">
        <v>44034</v>
      </c>
      <c r="BL52" s="31" t="s">
        <v>105</v>
      </c>
      <c r="BM52" s="12"/>
      <c r="BN52" s="12"/>
      <c r="BO52" s="12"/>
      <c r="BP52" s="18"/>
    </row>
    <row r="53" spans="1:68" ht="120" hidden="1" customHeight="1" x14ac:dyDescent="0.2">
      <c r="A53" s="24" t="s">
        <v>706</v>
      </c>
      <c r="B53" s="125" t="s">
        <v>707</v>
      </c>
      <c r="C53" s="252" t="s">
        <v>5238</v>
      </c>
      <c r="D53" s="256" t="s">
        <v>2759</v>
      </c>
      <c r="E53" s="256" t="s">
        <v>3538</v>
      </c>
      <c r="F53" s="268" t="s">
        <v>89</v>
      </c>
      <c r="G53" s="269" t="s">
        <v>89</v>
      </c>
      <c r="H53" s="62" t="s">
        <v>121</v>
      </c>
      <c r="I53" s="62">
        <v>43322</v>
      </c>
      <c r="J53" s="124">
        <v>43476</v>
      </c>
      <c r="K53" s="453"/>
      <c r="L53" s="453"/>
      <c r="M53" s="453"/>
      <c r="N53" s="129"/>
      <c r="O53" s="314"/>
      <c r="P53" s="316" t="str">
        <f t="shared" si="0"/>
        <v>Yes</v>
      </c>
      <c r="Q53" s="118" t="s">
        <v>93</v>
      </c>
      <c r="R53" s="71" t="s">
        <v>94</v>
      </c>
      <c r="S53" s="71"/>
      <c r="T53" s="72" t="s">
        <v>5239</v>
      </c>
      <c r="U53" s="72" t="s">
        <v>5240</v>
      </c>
      <c r="V53" s="106" t="s">
        <v>5241</v>
      </c>
      <c r="W53" s="112">
        <v>43252</v>
      </c>
      <c r="X53" s="143" t="s">
        <v>5242</v>
      </c>
      <c r="Y53" s="86"/>
      <c r="Z53" s="18">
        <v>42979</v>
      </c>
      <c r="AA53" s="64"/>
      <c r="AB53" s="64"/>
      <c r="AC53" s="64"/>
      <c r="AD53" s="144"/>
      <c r="AE53" s="87"/>
      <c r="AF53" s="87"/>
      <c r="AG53" s="18"/>
      <c r="AH53" s="64"/>
      <c r="AI53" s="64"/>
      <c r="AJ53" s="64"/>
      <c r="AK53" s="94"/>
      <c r="AL53" s="168"/>
      <c r="AM53" s="168"/>
      <c r="AN53" s="171"/>
      <c r="AO53" s="161"/>
      <c r="AP53" s="161"/>
      <c r="AQ53" s="161"/>
      <c r="AR53" s="209"/>
      <c r="AS53" s="168"/>
      <c r="AT53" s="168"/>
      <c r="AU53" s="171"/>
      <c r="AV53" s="161"/>
      <c r="AW53" s="161"/>
      <c r="AX53" s="161"/>
      <c r="AY53" s="161"/>
      <c r="AZ53" s="93" t="s">
        <v>5243</v>
      </c>
      <c r="BA53" s="18">
        <v>43313</v>
      </c>
      <c r="BB53" s="94">
        <f>I53</f>
        <v>43322</v>
      </c>
      <c r="BC53" s="93" t="s">
        <v>5244</v>
      </c>
      <c r="BD53" s="18">
        <v>43405</v>
      </c>
      <c r="BE53" s="94">
        <f>J53</f>
        <v>43476</v>
      </c>
      <c r="BF53" s="93" t="s">
        <v>5245</v>
      </c>
      <c r="BG53" s="18">
        <v>43831</v>
      </c>
      <c r="BH53" s="94"/>
      <c r="BI53" s="12"/>
      <c r="BJ53" s="18" t="s">
        <v>4700</v>
      </c>
      <c r="BK53" s="261">
        <v>43549</v>
      </c>
      <c r="BL53" s="12" t="s">
        <v>5246</v>
      </c>
      <c r="BM53" s="12"/>
      <c r="BN53" s="12"/>
      <c r="BO53" s="12"/>
      <c r="BP53" s="18"/>
    </row>
    <row r="54" spans="1:68" ht="120" hidden="1" customHeight="1" x14ac:dyDescent="0.2">
      <c r="A54" s="24" t="s">
        <v>716</v>
      </c>
      <c r="B54" s="65" t="s">
        <v>717</v>
      </c>
      <c r="C54" s="252" t="s">
        <v>718</v>
      </c>
      <c r="D54" s="256"/>
      <c r="E54" s="256"/>
      <c r="F54" s="268" t="s">
        <v>89</v>
      </c>
      <c r="G54" s="338" t="s">
        <v>194</v>
      </c>
      <c r="H54" s="348">
        <v>43391</v>
      </c>
      <c r="I54" s="62"/>
      <c r="J54" s="124"/>
      <c r="K54" s="453"/>
      <c r="L54" s="453"/>
      <c r="M54" s="453"/>
      <c r="N54" s="129"/>
      <c r="O54" s="314"/>
      <c r="P54" s="316" t="str">
        <f t="shared" si="0"/>
        <v>Yes</v>
      </c>
      <c r="Q54" s="118" t="s">
        <v>93</v>
      </c>
      <c r="R54" s="71" t="s">
        <v>94</v>
      </c>
      <c r="S54" s="71"/>
      <c r="T54" s="72" t="s">
        <v>5247</v>
      </c>
      <c r="U54" s="82" t="s">
        <v>5248</v>
      </c>
      <c r="V54" s="106" t="s">
        <v>5249</v>
      </c>
      <c r="W54" s="112">
        <v>44013</v>
      </c>
      <c r="X54" s="143" t="s">
        <v>5250</v>
      </c>
      <c r="Y54" s="86" t="s">
        <v>142</v>
      </c>
      <c r="Z54" s="18">
        <v>43831</v>
      </c>
      <c r="AA54" s="64">
        <v>43843</v>
      </c>
      <c r="AB54" s="64">
        <v>43885</v>
      </c>
      <c r="AC54" s="277" t="s">
        <v>721</v>
      </c>
      <c r="AD54" s="144"/>
      <c r="AE54" s="136" t="s">
        <v>788</v>
      </c>
      <c r="AF54" s="136"/>
      <c r="AG54" s="18">
        <v>44470</v>
      </c>
      <c r="AH54" s="64"/>
      <c r="AI54" s="64"/>
      <c r="AJ54" s="64"/>
      <c r="AK54" s="94"/>
      <c r="AL54" s="168" t="s">
        <v>1025</v>
      </c>
      <c r="AM54" s="168"/>
      <c r="AN54" s="171"/>
      <c r="AO54" s="161"/>
      <c r="AP54" s="161"/>
      <c r="AQ54" s="161"/>
      <c r="AR54" s="209"/>
      <c r="AS54" s="168"/>
      <c r="AT54" s="168"/>
      <c r="AU54" s="171"/>
      <c r="AV54" s="161"/>
      <c r="AW54" s="161"/>
      <c r="AX54" s="161"/>
      <c r="AY54" s="161"/>
      <c r="AZ54" s="93" t="s">
        <v>788</v>
      </c>
      <c r="BA54" s="18">
        <v>44470</v>
      </c>
      <c r="BB54" s="94"/>
      <c r="BC54" s="93" t="s">
        <v>1025</v>
      </c>
      <c r="BD54" s="18">
        <v>44743</v>
      </c>
      <c r="BE54" s="94"/>
      <c r="BF54" s="93" t="s">
        <v>399</v>
      </c>
      <c r="BG54" s="18">
        <v>45108</v>
      </c>
      <c r="BH54" s="94"/>
      <c r="BI54" s="12" t="s">
        <v>5251</v>
      </c>
      <c r="BJ54" s="18" t="s">
        <v>4914</v>
      </c>
      <c r="BK54" s="261">
        <v>44028</v>
      </c>
      <c r="BL54" s="12" t="s">
        <v>1333</v>
      </c>
      <c r="BM54" s="12"/>
      <c r="BN54" s="12"/>
      <c r="BO54" s="12"/>
      <c r="BP54" s="18"/>
    </row>
    <row r="55" spans="1:68" ht="120" hidden="1" customHeight="1" x14ac:dyDescent="0.2">
      <c r="A55" s="24" t="s">
        <v>731</v>
      </c>
      <c r="B55" s="65" t="s">
        <v>732</v>
      </c>
      <c r="C55" s="252"/>
      <c r="D55" s="256"/>
      <c r="E55" s="256"/>
      <c r="F55" s="268" t="s">
        <v>89</v>
      </c>
      <c r="G55" s="338" t="s">
        <v>89</v>
      </c>
      <c r="H55" s="348">
        <v>42919</v>
      </c>
      <c r="I55" s="62"/>
      <c r="J55" s="124"/>
      <c r="K55" s="453"/>
      <c r="L55" s="453"/>
      <c r="M55" s="453"/>
      <c r="N55" s="129"/>
      <c r="O55" s="314"/>
      <c r="P55" s="316" t="b">
        <f t="shared" si="0"/>
        <v>0</v>
      </c>
      <c r="Q55" s="118" t="s">
        <v>111</v>
      </c>
      <c r="R55" s="71" t="s">
        <v>94</v>
      </c>
      <c r="S55" s="71"/>
      <c r="T55" s="82" t="s">
        <v>5252</v>
      </c>
      <c r="U55" s="82" t="s">
        <v>5253</v>
      </c>
      <c r="V55" s="82" t="s">
        <v>5254</v>
      </c>
      <c r="W55" s="112">
        <v>43862</v>
      </c>
      <c r="X55" s="143"/>
      <c r="Y55" s="86"/>
      <c r="Z55" s="18"/>
      <c r="AA55" s="64"/>
      <c r="AB55" s="64"/>
      <c r="AC55" s="64"/>
      <c r="AD55" s="144"/>
      <c r="AE55" s="136"/>
      <c r="AF55" s="136"/>
      <c r="AG55" s="18"/>
      <c r="AH55" s="64"/>
      <c r="AI55" s="64"/>
      <c r="AJ55" s="64"/>
      <c r="AK55" s="94"/>
      <c r="AL55" s="168"/>
      <c r="AM55" s="168"/>
      <c r="AN55" s="171"/>
      <c r="AO55" s="161"/>
      <c r="AP55" s="161"/>
      <c r="AQ55" s="161"/>
      <c r="AR55" s="209"/>
      <c r="AS55" s="168"/>
      <c r="AT55" s="168"/>
      <c r="AU55" s="171"/>
      <c r="AV55" s="161"/>
      <c r="AW55" s="161"/>
      <c r="AX55" s="161"/>
      <c r="AY55" s="161"/>
      <c r="AZ55" s="93"/>
      <c r="BA55" s="18"/>
      <c r="BB55" s="279"/>
      <c r="BC55" s="93"/>
      <c r="BD55" s="18"/>
      <c r="BE55" s="94"/>
      <c r="BF55" s="93"/>
      <c r="BG55" s="18"/>
      <c r="BH55" s="94"/>
      <c r="BI55" s="12" t="s">
        <v>5255</v>
      </c>
      <c r="BJ55" s="18" t="s">
        <v>116</v>
      </c>
      <c r="BK55" s="261">
        <v>44057</v>
      </c>
      <c r="BL55" s="494"/>
      <c r="BM55" s="12"/>
      <c r="BN55" s="12"/>
      <c r="BO55" s="12"/>
      <c r="BP55" s="18"/>
    </row>
    <row r="56" spans="1:68" ht="120" hidden="1" customHeight="1" x14ac:dyDescent="0.2">
      <c r="A56" s="24" t="s">
        <v>743</v>
      </c>
      <c r="B56" s="65" t="s">
        <v>744</v>
      </c>
      <c r="C56" s="252" t="s">
        <v>5256</v>
      </c>
      <c r="D56" s="256"/>
      <c r="E56" s="256" t="s">
        <v>3616</v>
      </c>
      <c r="F56" s="268" t="s">
        <v>89</v>
      </c>
      <c r="G56" s="338" t="s">
        <v>89</v>
      </c>
      <c r="H56" s="348">
        <v>41801</v>
      </c>
      <c r="I56" s="62"/>
      <c r="J56" s="124"/>
      <c r="K56" s="453"/>
      <c r="L56" s="453"/>
      <c r="M56" s="453"/>
      <c r="N56" s="129"/>
      <c r="O56" s="314"/>
      <c r="P56" s="316" t="str">
        <f t="shared" si="0"/>
        <v>Yes</v>
      </c>
      <c r="Q56" s="118" t="s">
        <v>93</v>
      </c>
      <c r="R56" s="71" t="s">
        <v>94</v>
      </c>
      <c r="S56" s="281"/>
      <c r="T56" s="72" t="s">
        <v>5257</v>
      </c>
      <c r="U56" s="82" t="s">
        <v>5258</v>
      </c>
      <c r="V56" s="106"/>
      <c r="W56" s="112">
        <v>43772</v>
      </c>
      <c r="X56" s="143" t="s">
        <v>749</v>
      </c>
      <c r="Y56" s="86" t="s">
        <v>750</v>
      </c>
      <c r="Z56" s="18">
        <v>43497</v>
      </c>
      <c r="AA56" s="64">
        <v>43252</v>
      </c>
      <c r="AB56" s="64">
        <v>43282</v>
      </c>
      <c r="AC56" s="132" t="s">
        <v>751</v>
      </c>
      <c r="AD56" s="144"/>
      <c r="AE56" s="136" t="s">
        <v>752</v>
      </c>
      <c r="AF56" s="136" t="s">
        <v>364</v>
      </c>
      <c r="AG56" s="18">
        <v>43586</v>
      </c>
      <c r="AH56" s="64">
        <v>43598</v>
      </c>
      <c r="AI56" s="64">
        <v>43654</v>
      </c>
      <c r="AJ56" s="132" t="s">
        <v>751</v>
      </c>
      <c r="AK56" s="94"/>
      <c r="AL56" s="168" t="s">
        <v>753</v>
      </c>
      <c r="AM56" s="168" t="s">
        <v>367</v>
      </c>
      <c r="AN56" s="171">
        <v>44013</v>
      </c>
      <c r="AO56" s="161"/>
      <c r="AP56" s="161"/>
      <c r="AQ56" s="161"/>
      <c r="AR56" s="209"/>
      <c r="AS56" s="168"/>
      <c r="AT56" s="168"/>
      <c r="AU56" s="171"/>
      <c r="AV56" s="161"/>
      <c r="AW56" s="161"/>
      <c r="AX56" s="161"/>
      <c r="AY56" s="161"/>
      <c r="AZ56" s="93" t="s">
        <v>5259</v>
      </c>
      <c r="BA56" s="18">
        <v>44228</v>
      </c>
      <c r="BB56" s="94"/>
      <c r="BC56" s="93" t="s">
        <v>5260</v>
      </c>
      <c r="BD56" s="18">
        <v>44409</v>
      </c>
      <c r="BE56" s="94"/>
      <c r="BF56" s="93" t="s">
        <v>4768</v>
      </c>
      <c r="BG56" s="18">
        <v>44743</v>
      </c>
      <c r="BH56" s="94"/>
      <c r="BI56" s="12" t="s">
        <v>5261</v>
      </c>
      <c r="BJ56" s="18" t="s">
        <v>4914</v>
      </c>
      <c r="BK56" s="261">
        <v>44055</v>
      </c>
      <c r="BL56" s="12" t="s">
        <v>105</v>
      </c>
      <c r="BM56" s="12"/>
      <c r="BN56" s="12"/>
      <c r="BO56" s="12"/>
      <c r="BP56" s="18"/>
    </row>
    <row r="57" spans="1:68" ht="120" hidden="1" customHeight="1" x14ac:dyDescent="0.2">
      <c r="A57" s="24" t="s">
        <v>757</v>
      </c>
      <c r="B57" s="65" t="s">
        <v>758</v>
      </c>
      <c r="C57" s="252" t="s">
        <v>5262</v>
      </c>
      <c r="D57" s="256"/>
      <c r="E57" s="256" t="s">
        <v>266</v>
      </c>
      <c r="F57" s="268" t="s">
        <v>89</v>
      </c>
      <c r="G57" s="338" t="s">
        <v>89</v>
      </c>
      <c r="H57" s="348">
        <v>42929</v>
      </c>
      <c r="I57" s="62"/>
      <c r="J57" s="124"/>
      <c r="K57" s="453"/>
      <c r="L57" s="453"/>
      <c r="M57" s="453"/>
      <c r="N57" s="129"/>
      <c r="O57" s="314"/>
      <c r="P57" s="316" t="str">
        <f t="shared" si="0"/>
        <v>Yes</v>
      </c>
      <c r="Q57" s="118" t="s">
        <v>93</v>
      </c>
      <c r="R57" s="71" t="s">
        <v>94</v>
      </c>
      <c r="S57" s="71"/>
      <c r="T57" s="71" t="s">
        <v>5263</v>
      </c>
      <c r="U57" s="72" t="s">
        <v>5264</v>
      </c>
      <c r="V57" s="106" t="s">
        <v>5265</v>
      </c>
      <c r="W57" s="112">
        <v>43739</v>
      </c>
      <c r="X57" s="143" t="s">
        <v>5266</v>
      </c>
      <c r="Y57" s="86" t="s">
        <v>763</v>
      </c>
      <c r="Z57" s="18">
        <v>43739</v>
      </c>
      <c r="AA57" s="64"/>
      <c r="AB57" s="64"/>
      <c r="AC57" s="64"/>
      <c r="AD57" s="144"/>
      <c r="AE57" s="136"/>
      <c r="AF57" s="136"/>
      <c r="AG57" s="18"/>
      <c r="AH57" s="64"/>
      <c r="AI57" s="64"/>
      <c r="AJ57" s="64"/>
      <c r="AK57" s="94"/>
      <c r="AL57" s="168"/>
      <c r="AM57" s="168"/>
      <c r="AN57" s="171"/>
      <c r="AO57" s="161"/>
      <c r="AP57" s="161"/>
      <c r="AQ57" s="161"/>
      <c r="AR57" s="209"/>
      <c r="AS57" s="168"/>
      <c r="AT57" s="168"/>
      <c r="AU57" s="171"/>
      <c r="AV57" s="161"/>
      <c r="AW57" s="161"/>
      <c r="AX57" s="161"/>
      <c r="AY57" s="161"/>
      <c r="AZ57" s="93" t="s">
        <v>5267</v>
      </c>
      <c r="BA57" s="18">
        <v>44287</v>
      </c>
      <c r="BB57" s="94"/>
      <c r="BC57" s="93" t="s">
        <v>5268</v>
      </c>
      <c r="BD57" s="18">
        <v>44470</v>
      </c>
      <c r="BE57" s="94"/>
      <c r="BF57" s="93" t="s">
        <v>4768</v>
      </c>
      <c r="BG57" s="18">
        <v>44743</v>
      </c>
      <c r="BH57" s="94"/>
      <c r="BI57" s="12" t="s">
        <v>5269</v>
      </c>
      <c r="BJ57" s="18" t="s">
        <v>116</v>
      </c>
      <c r="BK57" s="261">
        <v>44057</v>
      </c>
      <c r="BL57" s="12"/>
      <c r="BM57" s="12"/>
      <c r="BN57" s="12"/>
      <c r="BO57" s="12"/>
      <c r="BP57" s="18"/>
    </row>
    <row r="58" spans="1:68" ht="120" hidden="1" customHeight="1" x14ac:dyDescent="0.2">
      <c r="A58" s="24" t="s">
        <v>772</v>
      </c>
      <c r="B58" s="65" t="s">
        <v>5270</v>
      </c>
      <c r="C58" s="252" t="s">
        <v>774</v>
      </c>
      <c r="D58" s="256" t="s">
        <v>4840</v>
      </c>
      <c r="E58" s="256" t="s">
        <v>5027</v>
      </c>
      <c r="F58" s="268" t="s">
        <v>89</v>
      </c>
      <c r="G58" s="338" t="s">
        <v>89</v>
      </c>
      <c r="H58" s="348">
        <v>42682</v>
      </c>
      <c r="I58" s="62"/>
      <c r="J58" s="124"/>
      <c r="K58" s="453"/>
      <c r="L58" s="453"/>
      <c r="M58" s="453"/>
      <c r="N58" s="129"/>
      <c r="O58" s="314"/>
      <c r="P58" s="316" t="str">
        <f t="shared" si="0"/>
        <v>Yes</v>
      </c>
      <c r="Q58" s="118" t="s">
        <v>93</v>
      </c>
      <c r="R58" s="71" t="s">
        <v>94</v>
      </c>
      <c r="S58" s="71"/>
      <c r="T58" s="82" t="s">
        <v>776</v>
      </c>
      <c r="U58" s="82" t="s">
        <v>777</v>
      </c>
      <c r="V58" s="82" t="s">
        <v>778</v>
      </c>
      <c r="W58" s="112">
        <v>43617</v>
      </c>
      <c r="X58" s="143"/>
      <c r="Y58" s="86"/>
      <c r="Z58" s="18"/>
      <c r="AA58" s="64"/>
      <c r="AB58" s="64"/>
      <c r="AC58" s="64"/>
      <c r="AD58" s="144"/>
      <c r="AE58" s="136"/>
      <c r="AF58" s="136"/>
      <c r="AG58" s="18"/>
      <c r="AH58" s="64"/>
      <c r="AI58" s="64"/>
      <c r="AJ58" s="64"/>
      <c r="AK58" s="94"/>
      <c r="AL58" s="168"/>
      <c r="AM58" s="168"/>
      <c r="AN58" s="171"/>
      <c r="AO58" s="161"/>
      <c r="AP58" s="161"/>
      <c r="AQ58" s="161"/>
      <c r="AR58" s="209"/>
      <c r="AS58" s="168"/>
      <c r="AT58" s="168"/>
      <c r="AU58" s="171"/>
      <c r="AV58" s="161"/>
      <c r="AW58" s="161"/>
      <c r="AX58" s="161"/>
      <c r="AY58" s="161"/>
      <c r="AZ58" s="93"/>
      <c r="BA58" s="18"/>
      <c r="BB58" s="94"/>
      <c r="BC58" s="93"/>
      <c r="BD58" s="18"/>
      <c r="BE58" s="94"/>
      <c r="BF58" s="93"/>
      <c r="BG58" s="18"/>
      <c r="BH58" s="94"/>
      <c r="BI58" s="12" t="s">
        <v>5271</v>
      </c>
      <c r="BJ58" s="18" t="s">
        <v>4914</v>
      </c>
      <c r="BK58" s="261">
        <v>44036</v>
      </c>
      <c r="BL58" s="12" t="s">
        <v>579</v>
      </c>
      <c r="BM58" s="12"/>
      <c r="BN58" s="12"/>
      <c r="BO58" s="12"/>
      <c r="BP58" s="18"/>
    </row>
    <row r="59" spans="1:68" ht="120" hidden="1" customHeight="1" x14ac:dyDescent="0.2">
      <c r="A59" s="24" t="s">
        <v>792</v>
      </c>
      <c r="B59" s="125" t="s">
        <v>781</v>
      </c>
      <c r="C59" s="252" t="s">
        <v>5272</v>
      </c>
      <c r="D59" s="256" t="s">
        <v>2759</v>
      </c>
      <c r="E59" s="256" t="s">
        <v>3538</v>
      </c>
      <c r="F59" s="268" t="s">
        <v>89</v>
      </c>
      <c r="G59" s="269" t="s">
        <v>89</v>
      </c>
      <c r="H59" s="62" t="s">
        <v>121</v>
      </c>
      <c r="I59" s="63">
        <v>43815</v>
      </c>
      <c r="J59" s="124"/>
      <c r="K59" s="453"/>
      <c r="L59" s="453"/>
      <c r="M59" s="453"/>
      <c r="N59" s="129"/>
      <c r="O59" s="314"/>
      <c r="P59" s="316" t="str">
        <f t="shared" si="0"/>
        <v>Yes</v>
      </c>
      <c r="Q59" s="118" t="s">
        <v>93</v>
      </c>
      <c r="R59" s="71" t="s">
        <v>94</v>
      </c>
      <c r="S59" s="71"/>
      <c r="T59" s="82" t="s">
        <v>783</v>
      </c>
      <c r="U59" s="72" t="s">
        <v>5273</v>
      </c>
      <c r="V59" s="82" t="s">
        <v>5274</v>
      </c>
      <c r="W59" s="112">
        <v>43739</v>
      </c>
      <c r="X59" s="143" t="s">
        <v>4739</v>
      </c>
      <c r="Y59" s="183"/>
      <c r="Z59" s="18">
        <v>43282</v>
      </c>
      <c r="AA59" s="64">
        <v>43285</v>
      </c>
      <c r="AB59" s="64">
        <v>43327</v>
      </c>
      <c r="AC59" s="64" t="s">
        <v>786</v>
      </c>
      <c r="AD59" s="144" t="s">
        <v>787</v>
      </c>
      <c r="AE59" s="20"/>
      <c r="AF59" s="184"/>
      <c r="AG59" s="18"/>
      <c r="AH59" s="64"/>
      <c r="AI59" s="64"/>
      <c r="AJ59" s="64"/>
      <c r="AK59" s="94"/>
      <c r="AL59" s="274"/>
      <c r="AM59" s="185"/>
      <c r="AN59" s="275"/>
      <c r="AO59" s="187"/>
      <c r="AP59" s="187"/>
      <c r="AQ59" s="187"/>
      <c r="AR59" s="276"/>
      <c r="AS59" s="274"/>
      <c r="AT59" s="274"/>
      <c r="AU59" s="275"/>
      <c r="AV59" s="187"/>
      <c r="AW59" s="187"/>
      <c r="AX59" s="187"/>
      <c r="AY59" s="187"/>
      <c r="AZ59" s="93" t="s">
        <v>4740</v>
      </c>
      <c r="BA59" s="18">
        <v>43800</v>
      </c>
      <c r="BB59" s="64">
        <v>43815</v>
      </c>
      <c r="BC59" s="93" t="s">
        <v>4741</v>
      </c>
      <c r="BD59" s="18">
        <v>43983</v>
      </c>
      <c r="BE59" s="94"/>
      <c r="BF59" s="93"/>
      <c r="BG59" s="188"/>
      <c r="BH59" s="94"/>
      <c r="BI59" s="12" t="s">
        <v>5275</v>
      </c>
      <c r="BJ59" s="18" t="s">
        <v>116</v>
      </c>
      <c r="BK59" s="261">
        <v>44027</v>
      </c>
      <c r="BL59" s="12" t="s">
        <v>105</v>
      </c>
      <c r="BM59" s="12"/>
      <c r="BN59" s="12"/>
      <c r="BO59" s="12"/>
      <c r="BP59" s="18"/>
    </row>
    <row r="60" spans="1:68" ht="120" hidden="1" customHeight="1" x14ac:dyDescent="0.2">
      <c r="A60" s="24" t="s">
        <v>792</v>
      </c>
      <c r="B60" s="125" t="s">
        <v>781</v>
      </c>
      <c r="C60" s="6" t="s">
        <v>4999</v>
      </c>
      <c r="D60" s="254"/>
      <c r="E60" s="267">
        <v>2038</v>
      </c>
      <c r="F60" s="288" t="s">
        <v>89</v>
      </c>
      <c r="G60" s="338" t="s">
        <v>194</v>
      </c>
      <c r="H60" s="366" t="s">
        <v>121</v>
      </c>
      <c r="I60" s="358"/>
      <c r="J60" s="359"/>
      <c r="K60" s="453"/>
      <c r="L60" s="453"/>
      <c r="M60" s="453"/>
      <c r="N60" s="129"/>
      <c r="O60" s="314"/>
      <c r="P60" s="316" t="b">
        <f t="shared" si="0"/>
        <v>0</v>
      </c>
      <c r="Q60" s="118" t="s">
        <v>228</v>
      </c>
      <c r="R60" s="71" t="s">
        <v>229</v>
      </c>
      <c r="S60" s="71"/>
      <c r="T60" s="82" t="s">
        <v>5000</v>
      </c>
      <c r="U60" s="72"/>
      <c r="V60" s="108"/>
      <c r="W60" s="112"/>
      <c r="X60" s="143" t="s">
        <v>2526</v>
      </c>
      <c r="Y60" s="183" t="s">
        <v>3562</v>
      </c>
      <c r="Z60" s="18">
        <v>44105</v>
      </c>
      <c r="AA60" s="64"/>
      <c r="AB60" s="64"/>
      <c r="AC60" s="64"/>
      <c r="AD60" s="144"/>
      <c r="AE60" s="17" t="s">
        <v>5001</v>
      </c>
      <c r="AF60" s="183" t="s">
        <v>367</v>
      </c>
      <c r="AG60" s="18">
        <v>44440</v>
      </c>
      <c r="AH60" s="64"/>
      <c r="AI60" s="64"/>
      <c r="AJ60" s="64"/>
      <c r="AK60" s="94"/>
      <c r="AL60" s="274"/>
      <c r="AM60" s="185"/>
      <c r="AN60" s="275"/>
      <c r="AO60" s="187"/>
      <c r="AP60" s="187"/>
      <c r="AQ60" s="187"/>
      <c r="AR60" s="276"/>
      <c r="AS60" s="274"/>
      <c r="AT60" s="274"/>
      <c r="AU60" s="275"/>
      <c r="AV60" s="187"/>
      <c r="AW60" s="187"/>
      <c r="AX60" s="187"/>
      <c r="AY60" s="187"/>
      <c r="AZ60" s="93"/>
      <c r="BA60" s="18"/>
      <c r="BB60" s="64"/>
      <c r="BC60" s="93"/>
      <c r="BD60" s="18"/>
      <c r="BE60" s="94"/>
      <c r="BF60" s="93" t="s">
        <v>423</v>
      </c>
      <c r="BG60" s="188"/>
      <c r="BH60" s="94"/>
      <c r="BI60" s="12" t="s">
        <v>5002</v>
      </c>
      <c r="BJ60" s="18" t="s">
        <v>116</v>
      </c>
      <c r="BK60" s="261">
        <v>44056</v>
      </c>
      <c r="BL60" s="12" t="s">
        <v>105</v>
      </c>
      <c r="BM60" s="12"/>
      <c r="BN60" s="12"/>
      <c r="BO60" s="12"/>
      <c r="BP60" s="18"/>
    </row>
    <row r="61" spans="1:68" ht="120" hidden="1" customHeight="1" x14ac:dyDescent="0.2">
      <c r="A61" s="24" t="s">
        <v>806</v>
      </c>
      <c r="B61" s="65" t="s">
        <v>807</v>
      </c>
      <c r="C61" s="252" t="s">
        <v>5276</v>
      </c>
      <c r="D61" s="256" t="s">
        <v>4840</v>
      </c>
      <c r="E61" s="256" t="s">
        <v>4841</v>
      </c>
      <c r="F61" s="268" t="s">
        <v>89</v>
      </c>
      <c r="G61" s="173" t="s">
        <v>89</v>
      </c>
      <c r="H61" s="62">
        <v>40136</v>
      </c>
      <c r="I61" s="336">
        <v>43111</v>
      </c>
      <c r="J61" s="124">
        <v>43220</v>
      </c>
      <c r="K61" s="453"/>
      <c r="L61" s="453"/>
      <c r="M61" s="453"/>
      <c r="N61" s="129"/>
      <c r="O61" s="314"/>
      <c r="P61" s="316" t="str">
        <f t="shared" si="0"/>
        <v>Yes</v>
      </c>
      <c r="Q61" s="118" t="s">
        <v>93</v>
      </c>
      <c r="R61" s="71" t="s">
        <v>94</v>
      </c>
      <c r="S61" s="71"/>
      <c r="T61" s="72" t="s">
        <v>5277</v>
      </c>
      <c r="U61" s="72" t="s">
        <v>5278</v>
      </c>
      <c r="V61" s="106" t="s">
        <v>5279</v>
      </c>
      <c r="W61" s="112">
        <v>43160</v>
      </c>
      <c r="X61" s="143" t="s">
        <v>5280</v>
      </c>
      <c r="Y61" s="86"/>
      <c r="Z61" s="18">
        <v>42917</v>
      </c>
      <c r="AA61" s="64"/>
      <c r="AB61" s="64"/>
      <c r="AC61" s="64"/>
      <c r="AD61" s="144"/>
      <c r="AE61" s="86"/>
      <c r="AF61" s="86"/>
      <c r="AG61" s="18"/>
      <c r="AH61" s="64"/>
      <c r="AI61" s="64"/>
      <c r="AJ61" s="64"/>
      <c r="AK61" s="94"/>
      <c r="AL61" s="168"/>
      <c r="AM61" s="168"/>
      <c r="AN61" s="171"/>
      <c r="AO61" s="161"/>
      <c r="AP61" s="161"/>
      <c r="AQ61" s="161"/>
      <c r="AR61" s="209"/>
      <c r="AS61" s="168"/>
      <c r="AT61" s="168"/>
      <c r="AU61" s="171"/>
      <c r="AV61" s="161"/>
      <c r="AW61" s="161"/>
      <c r="AX61" s="161"/>
      <c r="AY61" s="161"/>
      <c r="AZ61" s="93" t="s">
        <v>1865</v>
      </c>
      <c r="BA61" s="18">
        <v>43101</v>
      </c>
      <c r="BB61" s="94">
        <f>I61</f>
        <v>43111</v>
      </c>
      <c r="BC61" s="93" t="s">
        <v>5281</v>
      </c>
      <c r="BD61" s="18">
        <v>43191</v>
      </c>
      <c r="BE61" s="94">
        <f>J61</f>
        <v>43220</v>
      </c>
      <c r="BF61" s="93"/>
      <c r="BG61" s="18">
        <v>43435</v>
      </c>
      <c r="BH61" s="94"/>
      <c r="BI61" s="12" t="s">
        <v>5282</v>
      </c>
      <c r="BJ61" s="18" t="s">
        <v>116</v>
      </c>
      <c r="BK61" s="261">
        <v>44000</v>
      </c>
      <c r="BL61" s="12" t="s">
        <v>5017</v>
      </c>
      <c r="BM61" s="12"/>
      <c r="BN61" s="12"/>
      <c r="BO61" s="12"/>
      <c r="BP61" s="18"/>
    </row>
    <row r="62" spans="1:68" ht="144.75" hidden="1" customHeight="1" x14ac:dyDescent="0.2">
      <c r="A62" s="24" t="s">
        <v>816</v>
      </c>
      <c r="B62" s="65" t="s">
        <v>817</v>
      </c>
      <c r="C62" s="252" t="s">
        <v>5283</v>
      </c>
      <c r="D62" s="256" t="s">
        <v>1083</v>
      </c>
      <c r="E62" s="256" t="s">
        <v>3616</v>
      </c>
      <c r="F62" s="268" t="s">
        <v>89</v>
      </c>
      <c r="G62" s="338" t="s">
        <v>89</v>
      </c>
      <c r="H62" s="348">
        <v>42317</v>
      </c>
      <c r="I62" s="62"/>
      <c r="J62" s="124"/>
      <c r="K62" s="453"/>
      <c r="L62" s="453"/>
      <c r="M62" s="453"/>
      <c r="N62" s="129"/>
      <c r="O62" s="314"/>
      <c r="P62" s="316" t="str">
        <f t="shared" si="0"/>
        <v>Yes</v>
      </c>
      <c r="Q62" s="118" t="s">
        <v>93</v>
      </c>
      <c r="R62" s="71" t="s">
        <v>94</v>
      </c>
      <c r="S62" s="71"/>
      <c r="T62" s="72" t="s">
        <v>819</v>
      </c>
      <c r="U62" s="72" t="s">
        <v>5284</v>
      </c>
      <c r="V62" s="82" t="s">
        <v>5285</v>
      </c>
      <c r="W62" s="112">
        <v>43922</v>
      </c>
      <c r="X62" s="143" t="s">
        <v>5286</v>
      </c>
      <c r="Y62" s="86" t="s">
        <v>821</v>
      </c>
      <c r="Z62" s="18">
        <v>42552</v>
      </c>
      <c r="AA62" s="64">
        <v>42563</v>
      </c>
      <c r="AB62" s="64">
        <v>42605</v>
      </c>
      <c r="AC62" s="64" t="s">
        <v>822</v>
      </c>
      <c r="AD62" s="144"/>
      <c r="AE62" s="17" t="s">
        <v>4720</v>
      </c>
      <c r="AF62" s="86" t="s">
        <v>823</v>
      </c>
      <c r="AG62" s="18">
        <v>43191</v>
      </c>
      <c r="AH62" s="64">
        <v>43216</v>
      </c>
      <c r="AI62" s="64">
        <v>43258</v>
      </c>
      <c r="AJ62" s="132" t="s">
        <v>824</v>
      </c>
      <c r="AK62" s="189" t="s">
        <v>825</v>
      </c>
      <c r="AL62" s="143" t="s">
        <v>826</v>
      </c>
      <c r="AM62" s="168" t="s">
        <v>827</v>
      </c>
      <c r="AN62" s="171">
        <v>43647</v>
      </c>
      <c r="AO62" s="161">
        <v>43773</v>
      </c>
      <c r="AP62" s="161">
        <v>43815</v>
      </c>
      <c r="AQ62" s="161" t="s">
        <v>828</v>
      </c>
      <c r="AR62" s="209"/>
      <c r="AS62" s="168"/>
      <c r="AT62" s="168"/>
      <c r="AU62" s="171"/>
      <c r="AV62" s="161"/>
      <c r="AW62" s="161"/>
      <c r="AX62" s="161"/>
      <c r="AY62" s="161"/>
      <c r="AZ62" s="93" t="s">
        <v>5287</v>
      </c>
      <c r="BA62" s="18">
        <v>44105</v>
      </c>
      <c r="BB62" s="94"/>
      <c r="BC62" s="93" t="s">
        <v>5228</v>
      </c>
      <c r="BD62" s="18">
        <v>44197</v>
      </c>
      <c r="BE62" s="94"/>
      <c r="BF62" s="93" t="s">
        <v>5215</v>
      </c>
      <c r="BG62" s="18">
        <v>44562</v>
      </c>
      <c r="BH62" s="94"/>
      <c r="BI62" s="12" t="s">
        <v>5288</v>
      </c>
      <c r="BJ62" s="18" t="s">
        <v>116</v>
      </c>
      <c r="BK62" s="261">
        <v>44064</v>
      </c>
      <c r="BL62" s="12" t="s">
        <v>105</v>
      </c>
      <c r="BM62" s="12"/>
      <c r="BN62" s="12"/>
      <c r="BO62" s="12"/>
      <c r="BP62" s="18"/>
    </row>
    <row r="63" spans="1:68" ht="120" hidden="1" customHeight="1" x14ac:dyDescent="0.2">
      <c r="A63" s="24" t="s">
        <v>832</v>
      </c>
      <c r="B63" s="65" t="s">
        <v>833</v>
      </c>
      <c r="C63" s="252" t="s">
        <v>834</v>
      </c>
      <c r="D63" s="256" t="s">
        <v>3537</v>
      </c>
      <c r="E63" s="256" t="s">
        <v>3616</v>
      </c>
      <c r="F63" s="268" t="s">
        <v>89</v>
      </c>
      <c r="G63" s="173" t="s">
        <v>89</v>
      </c>
      <c r="H63" s="62">
        <v>43978</v>
      </c>
      <c r="I63" s="62"/>
      <c r="J63" s="124"/>
      <c r="K63" s="453"/>
      <c r="L63" s="453"/>
      <c r="M63" s="453"/>
      <c r="N63" s="129"/>
      <c r="O63" s="314"/>
      <c r="P63" s="316" t="b">
        <f t="shared" si="0"/>
        <v>0</v>
      </c>
      <c r="Q63" s="118" t="s">
        <v>237</v>
      </c>
      <c r="R63" s="71" t="s">
        <v>94</v>
      </c>
      <c r="S63" s="71"/>
      <c r="T63" s="72" t="s">
        <v>5289</v>
      </c>
      <c r="U63" s="72" t="s">
        <v>5290</v>
      </c>
      <c r="V63" s="106" t="s">
        <v>5291</v>
      </c>
      <c r="W63" s="112">
        <v>43191</v>
      </c>
      <c r="X63" s="143" t="s">
        <v>5292</v>
      </c>
      <c r="Y63" s="86"/>
      <c r="Z63" s="18">
        <v>42309</v>
      </c>
      <c r="AA63" s="64"/>
      <c r="AB63" s="64"/>
      <c r="AC63" s="64"/>
      <c r="AD63" s="144"/>
      <c r="AE63" s="86" t="s">
        <v>5293</v>
      </c>
      <c r="AF63" s="86"/>
      <c r="AG63" s="18">
        <v>42795</v>
      </c>
      <c r="AH63" s="64"/>
      <c r="AI63" s="64"/>
      <c r="AJ63" s="64"/>
      <c r="AK63" s="94"/>
      <c r="AL63" s="168"/>
      <c r="AM63" s="168"/>
      <c r="AN63" s="171"/>
      <c r="AO63" s="161"/>
      <c r="AP63" s="161"/>
      <c r="AQ63" s="161"/>
      <c r="AR63" s="209"/>
      <c r="AS63" s="168"/>
      <c r="AT63" s="168"/>
      <c r="AU63" s="171"/>
      <c r="AV63" s="161"/>
      <c r="AW63" s="161"/>
      <c r="AX63" s="161"/>
      <c r="AY63" s="161"/>
      <c r="AZ63" s="93" t="s">
        <v>5191</v>
      </c>
      <c r="BA63" s="18">
        <v>43101</v>
      </c>
      <c r="BB63" s="94">
        <v>43131</v>
      </c>
      <c r="BC63" s="93" t="s">
        <v>5236</v>
      </c>
      <c r="BD63" s="18">
        <v>43252</v>
      </c>
      <c r="BE63" s="94">
        <v>43280</v>
      </c>
      <c r="BF63" s="93" t="s">
        <v>4880</v>
      </c>
      <c r="BG63" s="18">
        <v>43435</v>
      </c>
      <c r="BH63" s="94">
        <v>43978</v>
      </c>
      <c r="BI63" s="387" t="s">
        <v>5294</v>
      </c>
      <c r="BJ63" s="18" t="s">
        <v>116</v>
      </c>
      <c r="BK63" s="261">
        <v>43984</v>
      </c>
      <c r="BL63" s="12" t="s">
        <v>5295</v>
      </c>
      <c r="BM63" s="12"/>
      <c r="BN63" s="12"/>
      <c r="BO63" s="12"/>
      <c r="BP63" s="18"/>
    </row>
    <row r="64" spans="1:68" ht="120" hidden="1" customHeight="1" x14ac:dyDescent="0.2">
      <c r="A64" s="24" t="s">
        <v>847</v>
      </c>
      <c r="B64" s="65" t="s">
        <v>848</v>
      </c>
      <c r="C64" s="284" t="s">
        <v>5296</v>
      </c>
      <c r="D64" s="256" t="s">
        <v>91</v>
      </c>
      <c r="E64" s="256" t="s">
        <v>3616</v>
      </c>
      <c r="F64" s="173" t="s">
        <v>89</v>
      </c>
      <c r="G64" s="338" t="s">
        <v>194</v>
      </c>
      <c r="H64" s="348">
        <v>43080</v>
      </c>
      <c r="I64" s="62"/>
      <c r="J64" s="124"/>
      <c r="K64" s="453"/>
      <c r="L64" s="453"/>
      <c r="M64" s="453"/>
      <c r="N64" s="129"/>
      <c r="O64" s="314"/>
      <c r="P64" s="316" t="str">
        <f t="shared" si="0"/>
        <v>Yes</v>
      </c>
      <c r="Q64" s="118" t="s">
        <v>228</v>
      </c>
      <c r="R64" s="71" t="s">
        <v>267</v>
      </c>
      <c r="S64" s="281"/>
      <c r="T64" s="82" t="s">
        <v>5297</v>
      </c>
      <c r="U64" s="82"/>
      <c r="V64" s="108"/>
      <c r="W64" s="112"/>
      <c r="X64" s="143" t="s">
        <v>4879</v>
      </c>
      <c r="Y64" s="86" t="s">
        <v>364</v>
      </c>
      <c r="Z64" s="18">
        <v>43374</v>
      </c>
      <c r="AA64" s="64">
        <v>43416</v>
      </c>
      <c r="AB64" s="64">
        <v>43476</v>
      </c>
      <c r="AC64" s="64" t="s">
        <v>852</v>
      </c>
      <c r="AD64" s="144"/>
      <c r="AE64" s="26" t="s">
        <v>1087</v>
      </c>
      <c r="AF64" s="136" t="s">
        <v>5298</v>
      </c>
      <c r="AG64" s="18"/>
      <c r="AH64" s="64"/>
      <c r="AI64" s="64"/>
      <c r="AJ64" s="64"/>
      <c r="AK64" s="94"/>
      <c r="AL64" s="169"/>
      <c r="AM64" s="168"/>
      <c r="AN64" s="172"/>
      <c r="AO64" s="161"/>
      <c r="AP64" s="161"/>
      <c r="AQ64" s="161"/>
      <c r="AR64" s="94"/>
      <c r="AS64" s="169"/>
      <c r="AT64" s="169"/>
      <c r="AU64" s="172"/>
      <c r="AV64" s="161"/>
      <c r="AW64" s="161"/>
      <c r="AX64" s="161"/>
      <c r="AY64" s="161"/>
      <c r="AZ64" s="93" t="s">
        <v>3078</v>
      </c>
      <c r="BA64" s="18">
        <v>44013</v>
      </c>
      <c r="BB64" s="64"/>
      <c r="BC64" s="93" t="s">
        <v>2526</v>
      </c>
      <c r="BD64" s="18">
        <v>44105</v>
      </c>
      <c r="BE64" s="94"/>
      <c r="BF64" s="93" t="s">
        <v>5299</v>
      </c>
      <c r="BG64" s="131">
        <v>44562</v>
      </c>
      <c r="BH64" s="94"/>
      <c r="BI64" s="12" t="s">
        <v>5300</v>
      </c>
      <c r="BJ64" s="18" t="s">
        <v>4914</v>
      </c>
      <c r="BK64" s="261">
        <v>44036</v>
      </c>
      <c r="BL64" s="12"/>
      <c r="BM64" s="12"/>
      <c r="BN64" s="12"/>
      <c r="BO64" s="12"/>
      <c r="BP64" s="18"/>
    </row>
    <row r="65" spans="1:68" ht="120" hidden="1" customHeight="1" x14ac:dyDescent="0.2">
      <c r="A65" s="24" t="s">
        <v>878</v>
      </c>
      <c r="B65" s="65" t="s">
        <v>864</v>
      </c>
      <c r="C65" s="252" t="s">
        <v>5301</v>
      </c>
      <c r="D65" s="256" t="s">
        <v>292</v>
      </c>
      <c r="E65" s="256" t="s">
        <v>1021</v>
      </c>
      <c r="F65" s="268" t="s">
        <v>89</v>
      </c>
      <c r="G65" s="173" t="s">
        <v>89</v>
      </c>
      <c r="H65" s="62">
        <v>42205</v>
      </c>
      <c r="I65" s="62">
        <v>42933</v>
      </c>
      <c r="J65" s="124">
        <v>43164</v>
      </c>
      <c r="K65" s="498">
        <v>44049</v>
      </c>
      <c r="L65" s="453"/>
      <c r="M65" s="453"/>
      <c r="N65" s="129"/>
      <c r="O65" s="314"/>
      <c r="P65" s="316" t="str">
        <f t="shared" si="0"/>
        <v>Yes</v>
      </c>
      <c r="Q65" s="118" t="s">
        <v>93</v>
      </c>
      <c r="R65" s="71" t="s">
        <v>94</v>
      </c>
      <c r="S65" s="71"/>
      <c r="T65" s="82" t="s">
        <v>881</v>
      </c>
      <c r="U65" s="72" t="s">
        <v>5302</v>
      </c>
      <c r="V65" s="106"/>
      <c r="W65" s="112">
        <v>43891</v>
      </c>
      <c r="X65" s="143" t="s">
        <v>5303</v>
      </c>
      <c r="Y65" s="86" t="s">
        <v>5304</v>
      </c>
      <c r="Z65" s="18">
        <v>42370</v>
      </c>
      <c r="AA65" s="64">
        <v>42398</v>
      </c>
      <c r="AB65" s="64">
        <v>42440</v>
      </c>
      <c r="AC65" s="64"/>
      <c r="AD65" s="144"/>
      <c r="AE65" s="86" t="s">
        <v>5305</v>
      </c>
      <c r="AF65" s="86" t="s">
        <v>5306</v>
      </c>
      <c r="AG65" s="18"/>
      <c r="AH65" s="64">
        <v>42688</v>
      </c>
      <c r="AI65" s="64">
        <v>42744</v>
      </c>
      <c r="AJ65" s="64"/>
      <c r="AK65" s="94"/>
      <c r="AL65" s="168"/>
      <c r="AM65" s="168"/>
      <c r="AN65" s="171"/>
      <c r="AO65" s="161"/>
      <c r="AP65" s="161"/>
      <c r="AQ65" s="161"/>
      <c r="AR65" s="209"/>
      <c r="AS65" s="168"/>
      <c r="AT65" s="168"/>
      <c r="AU65" s="171"/>
      <c r="AV65" s="161"/>
      <c r="AW65" s="161"/>
      <c r="AX65" s="161"/>
      <c r="AY65" s="161"/>
      <c r="AZ65" s="93" t="s">
        <v>4870</v>
      </c>
      <c r="BA65" s="18">
        <v>42917</v>
      </c>
      <c r="BB65" s="94">
        <v>42933</v>
      </c>
      <c r="BC65" s="93" t="s">
        <v>5221</v>
      </c>
      <c r="BD65" s="18">
        <v>43160</v>
      </c>
      <c r="BE65" s="94">
        <v>43164</v>
      </c>
      <c r="BF65" s="93" t="s">
        <v>5307</v>
      </c>
      <c r="BG65" s="18">
        <v>43952</v>
      </c>
      <c r="BH65" s="94"/>
      <c r="BI65" s="12" t="s">
        <v>5308</v>
      </c>
      <c r="BJ65" s="18" t="s">
        <v>116</v>
      </c>
      <c r="BK65" s="261">
        <v>44049</v>
      </c>
      <c r="BL65" s="30" t="s">
        <v>5309</v>
      </c>
      <c r="BM65" s="12"/>
      <c r="BN65" s="12"/>
      <c r="BO65" s="12"/>
      <c r="BP65" s="18"/>
    </row>
    <row r="66" spans="1:68" ht="120" hidden="1" customHeight="1" x14ac:dyDescent="0.2">
      <c r="A66" s="24" t="s">
        <v>878</v>
      </c>
      <c r="B66" s="65" t="s">
        <v>864</v>
      </c>
      <c r="C66" s="6" t="s">
        <v>5310</v>
      </c>
      <c r="D66" s="256"/>
      <c r="E66" s="256" t="s">
        <v>1158</v>
      </c>
      <c r="F66" s="268" t="s">
        <v>89</v>
      </c>
      <c r="G66" s="338" t="s">
        <v>194</v>
      </c>
      <c r="H66" s="350">
        <v>42205</v>
      </c>
      <c r="I66" s="62"/>
      <c r="J66" s="181"/>
      <c r="K66" s="453"/>
      <c r="L66" s="453"/>
      <c r="M66" s="453"/>
      <c r="N66" s="129"/>
      <c r="O66" s="314"/>
      <c r="P66" s="316" t="str">
        <f t="shared" ref="P66:P98" si="1">IF(OR(Q66="Yes", R66="Web-page timetable", S66="YES"), "Yes")</f>
        <v>Yes</v>
      </c>
      <c r="Q66" s="118" t="s">
        <v>93</v>
      </c>
      <c r="R66" s="71" t="s">
        <v>94</v>
      </c>
      <c r="S66" s="71"/>
      <c r="T66" s="72" t="s">
        <v>5311</v>
      </c>
      <c r="U66" s="72" t="s">
        <v>5312</v>
      </c>
      <c r="V66" s="106"/>
      <c r="W66" s="112">
        <v>43891</v>
      </c>
      <c r="X66" s="143" t="s">
        <v>870</v>
      </c>
      <c r="Y66" s="86" t="s">
        <v>871</v>
      </c>
      <c r="Z66" s="18">
        <v>43497</v>
      </c>
      <c r="AA66" s="64">
        <v>43507</v>
      </c>
      <c r="AB66" s="64">
        <v>43549</v>
      </c>
      <c r="AC66" s="64" t="s">
        <v>872</v>
      </c>
      <c r="AD66" s="144"/>
      <c r="AE66" s="20" t="s">
        <v>5313</v>
      </c>
      <c r="AF66" s="87" t="s">
        <v>2203</v>
      </c>
      <c r="AG66" s="18">
        <v>43983</v>
      </c>
      <c r="AH66" s="64"/>
      <c r="AI66" s="64"/>
      <c r="AJ66" s="64"/>
      <c r="AK66" s="94"/>
      <c r="AL66" s="168"/>
      <c r="AM66" s="168"/>
      <c r="AN66" s="171"/>
      <c r="AO66" s="161"/>
      <c r="AP66" s="161"/>
      <c r="AQ66" s="161"/>
      <c r="AR66" s="209"/>
      <c r="AS66" s="168"/>
      <c r="AT66" s="168"/>
      <c r="AU66" s="172"/>
      <c r="AV66" s="161"/>
      <c r="AW66" s="161"/>
      <c r="AX66" s="161"/>
      <c r="AY66" s="161"/>
      <c r="AZ66" s="93" t="s">
        <v>5314</v>
      </c>
      <c r="BA66" s="18">
        <v>44136</v>
      </c>
      <c r="BB66" s="64"/>
      <c r="BC66" s="93" t="s">
        <v>5050</v>
      </c>
      <c r="BD66" s="18">
        <v>44256</v>
      </c>
      <c r="BE66" s="94"/>
      <c r="BF66" s="93" t="s">
        <v>4920</v>
      </c>
      <c r="BG66" s="131">
        <v>44621</v>
      </c>
      <c r="BH66" s="94"/>
      <c r="BI66" s="12"/>
      <c r="BJ66" s="18" t="s">
        <v>116</v>
      </c>
      <c r="BK66" s="261">
        <v>44057</v>
      </c>
      <c r="BL66" s="12" t="s">
        <v>105</v>
      </c>
      <c r="BM66" s="12"/>
      <c r="BN66" s="12"/>
      <c r="BO66" s="12"/>
      <c r="BP66" s="18"/>
    </row>
    <row r="67" spans="1:68" ht="120" hidden="1" customHeight="1" x14ac:dyDescent="0.2">
      <c r="A67" s="24" t="s">
        <v>878</v>
      </c>
      <c r="B67" s="65" t="s">
        <v>864</v>
      </c>
      <c r="C67" s="6" t="s">
        <v>1050</v>
      </c>
      <c r="D67" s="256"/>
      <c r="E67" s="256" t="s">
        <v>266</v>
      </c>
      <c r="F67" s="268" t="s">
        <v>89</v>
      </c>
      <c r="G67" s="338" t="s">
        <v>89</v>
      </c>
      <c r="H67" s="348">
        <v>42205</v>
      </c>
      <c r="I67" s="62"/>
      <c r="J67" s="181"/>
      <c r="K67" s="453"/>
      <c r="L67" s="453"/>
      <c r="M67" s="453"/>
      <c r="N67" s="129"/>
      <c r="O67" s="314"/>
      <c r="P67" s="316" t="str">
        <f t="shared" si="1"/>
        <v>Yes</v>
      </c>
      <c r="Q67" s="118" t="s">
        <v>93</v>
      </c>
      <c r="R67" s="71" t="s">
        <v>94</v>
      </c>
      <c r="S67" s="71"/>
      <c r="T67" s="82" t="s">
        <v>881</v>
      </c>
      <c r="U67" s="72" t="s">
        <v>5302</v>
      </c>
      <c r="V67" s="106"/>
      <c r="W67" s="182">
        <v>43891</v>
      </c>
      <c r="X67" s="143" t="s">
        <v>883</v>
      </c>
      <c r="Y67" s="183" t="s">
        <v>5304</v>
      </c>
      <c r="Z67" s="18">
        <v>44013</v>
      </c>
      <c r="AA67" s="64"/>
      <c r="AB67" s="64"/>
      <c r="AC67" s="64"/>
      <c r="AD67" s="144"/>
      <c r="AE67" s="183" t="s">
        <v>5315</v>
      </c>
      <c r="AF67" s="183" t="s">
        <v>5306</v>
      </c>
      <c r="AG67" s="18">
        <v>44228</v>
      </c>
      <c r="AH67" s="64"/>
      <c r="AI67" s="64"/>
      <c r="AJ67" s="64"/>
      <c r="AK67" s="94"/>
      <c r="AL67" s="274" t="s">
        <v>886</v>
      </c>
      <c r="AM67" s="185" t="s">
        <v>270</v>
      </c>
      <c r="AN67" s="275">
        <v>44470</v>
      </c>
      <c r="AO67" s="187"/>
      <c r="AP67" s="187"/>
      <c r="AQ67" s="187"/>
      <c r="AR67" s="276"/>
      <c r="AS67" s="274"/>
      <c r="AT67" s="274"/>
      <c r="AU67" s="275"/>
      <c r="AV67" s="187"/>
      <c r="AW67" s="187"/>
      <c r="AX67" s="187"/>
      <c r="AY67" s="187"/>
      <c r="AZ67" s="93" t="s">
        <v>128</v>
      </c>
      <c r="BA67" s="18">
        <v>44743</v>
      </c>
      <c r="BB67" s="64"/>
      <c r="BC67" s="93" t="s">
        <v>5098</v>
      </c>
      <c r="BD67" s="18">
        <v>44866</v>
      </c>
      <c r="BE67" s="94"/>
      <c r="BF67" s="93" t="s">
        <v>5316</v>
      </c>
      <c r="BG67" s="188">
        <v>45108</v>
      </c>
      <c r="BH67" s="94"/>
      <c r="BI67" s="12" t="s">
        <v>5317</v>
      </c>
      <c r="BJ67" s="18" t="s">
        <v>116</v>
      </c>
      <c r="BK67" s="261">
        <v>44057</v>
      </c>
      <c r="BL67" s="12"/>
      <c r="BM67" s="12"/>
      <c r="BN67" s="12"/>
      <c r="BO67" s="12"/>
      <c r="BP67" s="18"/>
    </row>
    <row r="68" spans="1:68" ht="120" hidden="1" customHeight="1" x14ac:dyDescent="0.2">
      <c r="A68" s="24" t="s">
        <v>896</v>
      </c>
      <c r="B68" s="65" t="s">
        <v>897</v>
      </c>
      <c r="C68" s="252" t="s">
        <v>5318</v>
      </c>
      <c r="D68" s="256" t="s">
        <v>5319</v>
      </c>
      <c r="E68" s="256" t="s">
        <v>5027</v>
      </c>
      <c r="F68" s="268" t="s">
        <v>89</v>
      </c>
      <c r="G68" s="338" t="s">
        <v>89</v>
      </c>
      <c r="H68" s="348">
        <v>42943</v>
      </c>
      <c r="I68" s="62"/>
      <c r="J68" s="124"/>
      <c r="K68" s="453"/>
      <c r="L68" s="453"/>
      <c r="M68" s="453"/>
      <c r="N68" s="129"/>
      <c r="O68" s="314"/>
      <c r="P68" s="316" t="b">
        <f t="shared" si="1"/>
        <v>0</v>
      </c>
      <c r="Q68" s="118" t="s">
        <v>237</v>
      </c>
      <c r="R68" s="71" t="s">
        <v>94</v>
      </c>
      <c r="S68" s="71"/>
      <c r="T68" s="82" t="s">
        <v>5320</v>
      </c>
      <c r="U68" s="72" t="s">
        <v>5321</v>
      </c>
      <c r="V68" s="106" t="s">
        <v>5322</v>
      </c>
      <c r="W68" s="112">
        <v>43374</v>
      </c>
      <c r="X68" s="143" t="s">
        <v>5323</v>
      </c>
      <c r="Y68" s="86"/>
      <c r="Z68" s="18">
        <v>40695</v>
      </c>
      <c r="AA68" s="64"/>
      <c r="AB68" s="64"/>
      <c r="AC68" s="64"/>
      <c r="AD68" s="144"/>
      <c r="AE68" s="136"/>
      <c r="AF68" s="136"/>
      <c r="AG68" s="18"/>
      <c r="AH68" s="64"/>
      <c r="AI68" s="64"/>
      <c r="AJ68" s="64"/>
      <c r="AK68" s="94"/>
      <c r="AL68" s="168"/>
      <c r="AM68" s="168"/>
      <c r="AN68" s="171"/>
      <c r="AO68" s="161"/>
      <c r="AP68" s="161"/>
      <c r="AQ68" s="161"/>
      <c r="AR68" s="209"/>
      <c r="AS68" s="168"/>
      <c r="AT68" s="168"/>
      <c r="AU68" s="171"/>
      <c r="AV68" s="161"/>
      <c r="AW68" s="161"/>
      <c r="AX68" s="161"/>
      <c r="AY68" s="161"/>
      <c r="AZ68" s="93" t="s">
        <v>5324</v>
      </c>
      <c r="BA68" s="18">
        <v>41699</v>
      </c>
      <c r="BB68" s="94">
        <v>41712</v>
      </c>
      <c r="BC68" s="93" t="s">
        <v>5325</v>
      </c>
      <c r="BD68" s="18">
        <v>41760</v>
      </c>
      <c r="BE68" s="94">
        <v>41778</v>
      </c>
      <c r="BF68" s="93" t="s">
        <v>4870</v>
      </c>
      <c r="BG68" s="18">
        <v>42917</v>
      </c>
      <c r="BH68" s="94">
        <v>42943</v>
      </c>
      <c r="BI68" s="12" t="s">
        <v>5326</v>
      </c>
      <c r="BJ68" s="18" t="s">
        <v>116</v>
      </c>
      <c r="BK68" s="261">
        <v>44062</v>
      </c>
      <c r="BL68" s="12" t="s">
        <v>579</v>
      </c>
      <c r="BM68" s="12"/>
      <c r="BN68" s="12"/>
      <c r="BO68" s="12"/>
      <c r="BP68" s="18"/>
    </row>
    <row r="69" spans="1:68" ht="202" hidden="1" customHeight="1" x14ac:dyDescent="0.2">
      <c r="A69" s="24" t="s">
        <v>904</v>
      </c>
      <c r="B69" s="65" t="s">
        <v>905</v>
      </c>
      <c r="C69" s="252"/>
      <c r="D69" s="256"/>
      <c r="E69" s="256"/>
      <c r="F69" s="268" t="s">
        <v>89</v>
      </c>
      <c r="G69" s="338" t="s">
        <v>89</v>
      </c>
      <c r="H69" s="348">
        <v>42033</v>
      </c>
      <c r="I69" s="62"/>
      <c r="J69" s="124"/>
      <c r="K69" s="453"/>
      <c r="L69" s="453"/>
      <c r="M69" s="453"/>
      <c r="N69" s="129"/>
      <c r="O69" s="314"/>
      <c r="P69" s="316" t="b">
        <f t="shared" si="1"/>
        <v>0</v>
      </c>
      <c r="Q69" s="118" t="s">
        <v>111</v>
      </c>
      <c r="R69" s="71" t="s">
        <v>94</v>
      </c>
      <c r="S69" s="71"/>
      <c r="T69" s="72" t="s">
        <v>5327</v>
      </c>
      <c r="U69" s="72" t="s">
        <v>5328</v>
      </c>
      <c r="V69" s="108"/>
      <c r="W69" s="112">
        <v>43040</v>
      </c>
      <c r="X69" s="143"/>
      <c r="Y69" s="86"/>
      <c r="Z69" s="18"/>
      <c r="AA69" s="64"/>
      <c r="AB69" s="64"/>
      <c r="AC69" s="64"/>
      <c r="AD69" s="144"/>
      <c r="AE69" s="136"/>
      <c r="AF69" s="136"/>
      <c r="AG69" s="18"/>
      <c r="AH69" s="64"/>
      <c r="AI69" s="64"/>
      <c r="AJ69" s="64"/>
      <c r="AK69" s="94"/>
      <c r="AL69" s="168"/>
      <c r="AM69" s="168"/>
      <c r="AN69" s="171"/>
      <c r="AO69" s="161"/>
      <c r="AP69" s="161"/>
      <c r="AQ69" s="161"/>
      <c r="AR69" s="209"/>
      <c r="AS69" s="168"/>
      <c r="AT69" s="168"/>
      <c r="AU69" s="171"/>
      <c r="AV69" s="161"/>
      <c r="AW69" s="161"/>
      <c r="AX69" s="161"/>
      <c r="AY69" s="161"/>
      <c r="AZ69" s="93"/>
      <c r="BA69" s="18"/>
      <c r="BB69" s="279"/>
      <c r="BC69" s="93"/>
      <c r="BD69" s="18"/>
      <c r="BE69" s="94"/>
      <c r="BF69" s="93"/>
      <c r="BG69" s="18"/>
      <c r="BH69" s="94"/>
      <c r="BI69" s="12" t="s">
        <v>5329</v>
      </c>
      <c r="BJ69" s="18" t="s">
        <v>4914</v>
      </c>
      <c r="BK69" s="261">
        <v>44036</v>
      </c>
      <c r="BL69" s="12" t="s">
        <v>105</v>
      </c>
      <c r="BM69" s="12"/>
      <c r="BN69" s="12"/>
      <c r="BO69" s="12"/>
      <c r="BP69" s="18"/>
    </row>
    <row r="70" spans="1:68" ht="120" hidden="1" customHeight="1" x14ac:dyDescent="0.2">
      <c r="A70" s="24" t="s">
        <v>918</v>
      </c>
      <c r="B70" s="65" t="s">
        <v>919</v>
      </c>
      <c r="C70" s="252" t="s">
        <v>5330</v>
      </c>
      <c r="D70" s="256" t="s">
        <v>2759</v>
      </c>
      <c r="E70" s="256" t="s">
        <v>4841</v>
      </c>
      <c r="F70" s="268" t="s">
        <v>89</v>
      </c>
      <c r="G70" s="173" t="s">
        <v>89</v>
      </c>
      <c r="H70" s="62">
        <v>44027</v>
      </c>
      <c r="I70" s="62"/>
      <c r="J70" s="124"/>
      <c r="K70" s="453"/>
      <c r="L70" s="453"/>
      <c r="M70" s="453"/>
      <c r="N70" s="129"/>
      <c r="O70" s="314"/>
      <c r="P70" s="316" t="b">
        <f t="shared" si="1"/>
        <v>0</v>
      </c>
      <c r="Q70" s="118" t="s">
        <v>237</v>
      </c>
      <c r="R70" s="71" t="s">
        <v>94</v>
      </c>
      <c r="S70" s="71"/>
      <c r="T70" s="72" t="s">
        <v>921</v>
      </c>
      <c r="U70" s="72" t="s">
        <v>5331</v>
      </c>
      <c r="V70" s="106" t="s">
        <v>5332</v>
      </c>
      <c r="W70" s="112">
        <v>43191</v>
      </c>
      <c r="X70" s="143" t="s">
        <v>5152</v>
      </c>
      <c r="Y70" s="86"/>
      <c r="Z70" s="18">
        <v>42736</v>
      </c>
      <c r="AA70" s="64"/>
      <c r="AB70" s="64"/>
      <c r="AC70" s="64"/>
      <c r="AD70" s="144"/>
      <c r="AE70" s="136" t="s">
        <v>5103</v>
      </c>
      <c r="AF70" s="136"/>
      <c r="AG70" s="18">
        <v>43132</v>
      </c>
      <c r="AH70" s="64"/>
      <c r="AI70" s="64"/>
      <c r="AJ70" s="64"/>
      <c r="AK70" s="94"/>
      <c r="AL70" s="168"/>
      <c r="AM70" s="168"/>
      <c r="AN70" s="171"/>
      <c r="AO70" s="161"/>
      <c r="AP70" s="161"/>
      <c r="AQ70" s="161"/>
      <c r="AR70" s="209"/>
      <c r="AS70" s="168"/>
      <c r="AT70" s="168"/>
      <c r="AU70" s="171"/>
      <c r="AV70" s="161"/>
      <c r="AW70" s="161"/>
      <c r="AX70" s="161"/>
      <c r="AY70" s="161"/>
      <c r="AZ70" s="93" t="s">
        <v>4880</v>
      </c>
      <c r="BA70" s="18">
        <v>43435</v>
      </c>
      <c r="BB70" s="94">
        <v>43479</v>
      </c>
      <c r="BC70" s="93" t="s">
        <v>5333</v>
      </c>
      <c r="BD70" s="18">
        <v>43466</v>
      </c>
      <c r="BE70" s="94">
        <v>43644</v>
      </c>
      <c r="BF70" s="93" t="s">
        <v>5334</v>
      </c>
      <c r="BG70" s="18">
        <v>43800</v>
      </c>
      <c r="BH70" s="94">
        <v>44027</v>
      </c>
      <c r="BI70" s="201" t="s">
        <v>5335</v>
      </c>
      <c r="BJ70" s="18" t="s">
        <v>116</v>
      </c>
      <c r="BK70" s="261">
        <v>44049</v>
      </c>
      <c r="BL70" s="12" t="s">
        <v>2168</v>
      </c>
      <c r="BM70" s="12"/>
      <c r="BN70" s="12"/>
      <c r="BO70" s="12"/>
      <c r="BP70" s="18" t="s">
        <v>93</v>
      </c>
    </row>
    <row r="71" spans="1:68" ht="120" hidden="1" customHeight="1" x14ac:dyDescent="0.2">
      <c r="A71" s="24" t="s">
        <v>928</v>
      </c>
      <c r="B71" s="65" t="s">
        <v>929</v>
      </c>
      <c r="C71" s="252" t="s">
        <v>635</v>
      </c>
      <c r="D71" s="256" t="s">
        <v>4235</v>
      </c>
      <c r="E71" s="256" t="s">
        <v>4841</v>
      </c>
      <c r="F71" s="268" t="s">
        <v>89</v>
      </c>
      <c r="G71" s="338" t="s">
        <v>89</v>
      </c>
      <c r="H71" s="348">
        <v>42199</v>
      </c>
      <c r="I71" s="62"/>
      <c r="J71" s="124"/>
      <c r="K71" s="453"/>
      <c r="L71" s="453"/>
      <c r="M71" s="453"/>
      <c r="N71" s="129"/>
      <c r="O71" s="314"/>
      <c r="P71" s="316" t="str">
        <f t="shared" si="1"/>
        <v>Yes</v>
      </c>
      <c r="Q71" s="118" t="s">
        <v>93</v>
      </c>
      <c r="R71" s="71" t="s">
        <v>94</v>
      </c>
      <c r="S71" s="71"/>
      <c r="T71" s="72" t="s">
        <v>5336</v>
      </c>
      <c r="U71" s="72" t="s">
        <v>5337</v>
      </c>
      <c r="V71" s="106" t="s">
        <v>5338</v>
      </c>
      <c r="W71" s="112">
        <v>43709</v>
      </c>
      <c r="X71" s="143" t="s">
        <v>933</v>
      </c>
      <c r="Y71" s="86" t="s">
        <v>364</v>
      </c>
      <c r="Z71" s="18">
        <v>42917</v>
      </c>
      <c r="AA71" s="64">
        <v>42908</v>
      </c>
      <c r="AB71" s="64">
        <v>42950</v>
      </c>
      <c r="AC71" s="64" t="s">
        <v>934</v>
      </c>
      <c r="AD71" s="144" t="s">
        <v>935</v>
      </c>
      <c r="AE71" s="136" t="s">
        <v>936</v>
      </c>
      <c r="AF71" s="136" t="s">
        <v>664</v>
      </c>
      <c r="AG71" s="18">
        <v>43466</v>
      </c>
      <c r="AH71" s="64">
        <v>43447</v>
      </c>
      <c r="AI71" s="64">
        <v>43503</v>
      </c>
      <c r="AJ71" s="64" t="s">
        <v>937</v>
      </c>
      <c r="AK71" s="94"/>
      <c r="AL71" s="168"/>
      <c r="AM71" s="168"/>
      <c r="AN71" s="171"/>
      <c r="AO71" s="161"/>
      <c r="AP71" s="161"/>
      <c r="AQ71" s="161"/>
      <c r="AR71" s="209"/>
      <c r="AS71" s="168"/>
      <c r="AT71" s="168"/>
      <c r="AU71" s="171"/>
      <c r="AV71" s="161"/>
      <c r="AW71" s="161"/>
      <c r="AX71" s="161"/>
      <c r="AY71" s="161"/>
      <c r="AZ71" s="93" t="s">
        <v>5339</v>
      </c>
      <c r="BA71" s="18">
        <v>44287</v>
      </c>
      <c r="BB71" s="94"/>
      <c r="BC71" s="93" t="s">
        <v>5340</v>
      </c>
      <c r="BD71" s="18">
        <v>44317</v>
      </c>
      <c r="BE71" s="94"/>
      <c r="BF71" s="103"/>
      <c r="BG71" s="57"/>
      <c r="BH71" s="94"/>
      <c r="BI71" s="483" t="s">
        <v>5341</v>
      </c>
      <c r="BJ71" s="18" t="s">
        <v>116</v>
      </c>
      <c r="BK71" s="261">
        <v>44056</v>
      </c>
      <c r="BL71" s="12" t="s">
        <v>105</v>
      </c>
      <c r="BM71" s="12"/>
      <c r="BN71" s="12"/>
      <c r="BO71" s="12"/>
      <c r="BP71" s="18" t="s">
        <v>93</v>
      </c>
    </row>
    <row r="72" spans="1:68" ht="120" hidden="1" customHeight="1" x14ac:dyDescent="0.2">
      <c r="A72" s="24" t="s">
        <v>944</v>
      </c>
      <c r="B72" s="65" t="s">
        <v>4744</v>
      </c>
      <c r="C72" s="252" t="s">
        <v>4745</v>
      </c>
      <c r="D72" s="256" t="s">
        <v>3819</v>
      </c>
      <c r="E72" s="256" t="s">
        <v>3616</v>
      </c>
      <c r="F72" s="268" t="s">
        <v>89</v>
      </c>
      <c r="G72" s="173" t="s">
        <v>194</v>
      </c>
      <c r="H72" s="62">
        <v>40862</v>
      </c>
      <c r="I72" s="321">
        <v>43623</v>
      </c>
      <c r="J72" s="323">
        <v>43734</v>
      </c>
      <c r="K72" s="454"/>
      <c r="L72" s="454"/>
      <c r="M72" s="454"/>
      <c r="N72" s="129"/>
      <c r="O72" s="314"/>
      <c r="P72" s="316" t="str">
        <f t="shared" si="1"/>
        <v>Yes</v>
      </c>
      <c r="Q72" s="118" t="s">
        <v>93</v>
      </c>
      <c r="R72" s="71" t="s">
        <v>94</v>
      </c>
      <c r="S72" s="71"/>
      <c r="T72" s="72" t="s">
        <v>4746</v>
      </c>
      <c r="U72" s="72" t="s">
        <v>4747</v>
      </c>
      <c r="V72" s="82" t="s">
        <v>4748</v>
      </c>
      <c r="W72" s="112">
        <v>43556</v>
      </c>
      <c r="X72" s="143" t="s">
        <v>4749</v>
      </c>
      <c r="Y72" s="86"/>
      <c r="Z72" s="18">
        <v>42370</v>
      </c>
      <c r="AA72" s="64"/>
      <c r="AB72" s="64"/>
      <c r="AC72" s="64"/>
      <c r="AD72" s="144"/>
      <c r="AE72" s="136" t="s">
        <v>4750</v>
      </c>
      <c r="AF72" s="136"/>
      <c r="AG72" s="18">
        <v>42644</v>
      </c>
      <c r="AH72" s="64"/>
      <c r="AI72" s="64"/>
      <c r="AJ72" s="64"/>
      <c r="AK72" s="94"/>
      <c r="AL72" s="168"/>
      <c r="AM72" s="168"/>
      <c r="AN72" s="171"/>
      <c r="AO72" s="161"/>
      <c r="AP72" s="161"/>
      <c r="AQ72" s="161"/>
      <c r="AR72" s="209"/>
      <c r="AS72" s="168"/>
      <c r="AT72" s="168"/>
      <c r="AU72" s="171"/>
      <c r="AV72" s="161"/>
      <c r="AW72" s="161"/>
      <c r="AX72" s="161"/>
      <c r="AY72" s="161"/>
      <c r="AZ72" s="93" t="s">
        <v>4751</v>
      </c>
      <c r="BA72" s="18">
        <v>43617</v>
      </c>
      <c r="BB72" s="94">
        <v>43623</v>
      </c>
      <c r="BC72" s="93" t="s">
        <v>4752</v>
      </c>
      <c r="BD72" s="18">
        <v>43709</v>
      </c>
      <c r="BE72" s="94">
        <v>43734</v>
      </c>
      <c r="BF72" s="93" t="s">
        <v>4753</v>
      </c>
      <c r="BG72" s="18">
        <v>44166</v>
      </c>
      <c r="BH72" s="94"/>
      <c r="BI72" s="12" t="s">
        <v>5342</v>
      </c>
      <c r="BJ72" s="18" t="s">
        <v>116</v>
      </c>
      <c r="BK72" s="261">
        <v>43643</v>
      </c>
      <c r="BL72" s="12" t="s">
        <v>5343</v>
      </c>
      <c r="BM72" s="12"/>
      <c r="BN72" s="12"/>
      <c r="BO72" s="12"/>
      <c r="BP72" s="18"/>
    </row>
    <row r="73" spans="1:68" ht="120" hidden="1" customHeight="1" x14ac:dyDescent="0.2">
      <c r="A73" s="24" t="s">
        <v>946</v>
      </c>
      <c r="B73" s="65" t="s">
        <v>947</v>
      </c>
      <c r="C73" s="252" t="s">
        <v>948</v>
      </c>
      <c r="D73" s="256" t="s">
        <v>91</v>
      </c>
      <c r="E73" s="256" t="s">
        <v>3616</v>
      </c>
      <c r="F73" s="268" t="s">
        <v>89</v>
      </c>
      <c r="G73" s="338" t="s">
        <v>194</v>
      </c>
      <c r="H73" s="348">
        <v>41108</v>
      </c>
      <c r="I73" s="62"/>
      <c r="J73" s="124"/>
      <c r="K73" s="453"/>
      <c r="L73" s="453"/>
      <c r="M73" s="453"/>
      <c r="N73" s="129"/>
      <c r="O73" s="314"/>
      <c r="P73" s="316" t="str">
        <f t="shared" si="1"/>
        <v>Yes</v>
      </c>
      <c r="Q73" s="118" t="s">
        <v>93</v>
      </c>
      <c r="R73" s="71" t="s">
        <v>94</v>
      </c>
      <c r="S73" s="71"/>
      <c r="T73" s="72" t="s">
        <v>5344</v>
      </c>
      <c r="U73" s="72" t="s">
        <v>5345</v>
      </c>
      <c r="V73" s="106"/>
      <c r="W73" s="112">
        <v>43862</v>
      </c>
      <c r="X73" s="143" t="s">
        <v>953</v>
      </c>
      <c r="Y73" s="86" t="s">
        <v>954</v>
      </c>
      <c r="Z73" s="18">
        <v>43678</v>
      </c>
      <c r="AA73" s="64">
        <v>43787</v>
      </c>
      <c r="AB73" s="64">
        <v>43875</v>
      </c>
      <c r="AC73" s="64" t="s">
        <v>955</v>
      </c>
      <c r="AD73" s="144"/>
      <c r="AE73" s="87" t="s">
        <v>5346</v>
      </c>
      <c r="AF73" s="139" t="s">
        <v>5347</v>
      </c>
      <c r="AG73" s="18">
        <v>44348</v>
      </c>
      <c r="AH73" s="64"/>
      <c r="AI73" s="64"/>
      <c r="AJ73" s="64"/>
      <c r="AK73" s="94"/>
      <c r="AL73" s="168"/>
      <c r="AM73" s="168"/>
      <c r="AN73" s="171"/>
      <c r="AO73" s="161"/>
      <c r="AP73" s="161"/>
      <c r="AQ73" s="161"/>
      <c r="AR73" s="209"/>
      <c r="AS73" s="168"/>
      <c r="AT73" s="168"/>
      <c r="AU73" s="171"/>
      <c r="AV73" s="161"/>
      <c r="AW73" s="161"/>
      <c r="AX73" s="161"/>
      <c r="AY73" s="161"/>
      <c r="AZ73" s="93" t="s">
        <v>5348</v>
      </c>
      <c r="BA73" s="18">
        <v>44835</v>
      </c>
      <c r="BB73" s="94"/>
      <c r="BC73" s="93" t="s">
        <v>2773</v>
      </c>
      <c r="BD73" s="18">
        <v>44986</v>
      </c>
      <c r="BE73" s="94"/>
      <c r="BF73" s="93" t="s">
        <v>5349</v>
      </c>
      <c r="BG73" s="18">
        <v>45231</v>
      </c>
      <c r="BH73" s="94"/>
      <c r="BI73" s="32" t="s">
        <v>5350</v>
      </c>
      <c r="BJ73" s="18" t="s">
        <v>116</v>
      </c>
      <c r="BK73" s="261">
        <v>44013</v>
      </c>
      <c r="BL73" s="12" t="s">
        <v>105</v>
      </c>
      <c r="BM73" s="12"/>
      <c r="BN73" s="12"/>
      <c r="BO73" s="12"/>
      <c r="BP73" s="18"/>
    </row>
    <row r="74" spans="1:68" ht="120" hidden="1" customHeight="1" x14ac:dyDescent="0.2">
      <c r="A74" s="24" t="s">
        <v>963</v>
      </c>
      <c r="B74" s="65" t="s">
        <v>5351</v>
      </c>
      <c r="C74" s="252"/>
      <c r="D74" s="256"/>
      <c r="E74" s="256"/>
      <c r="F74" s="268"/>
      <c r="G74" s="338"/>
      <c r="H74" s="348">
        <v>41757</v>
      </c>
      <c r="I74" s="62"/>
      <c r="J74" s="124"/>
      <c r="K74" s="453"/>
      <c r="L74" s="453"/>
      <c r="M74" s="453"/>
      <c r="N74" s="129"/>
      <c r="O74" s="314"/>
      <c r="P74" s="316" t="str">
        <f t="shared" si="1"/>
        <v>Yes</v>
      </c>
      <c r="Q74" s="118" t="s">
        <v>93</v>
      </c>
      <c r="R74" s="71" t="s">
        <v>94</v>
      </c>
      <c r="S74" s="71"/>
      <c r="T74" s="82" t="s">
        <v>965</v>
      </c>
      <c r="U74" s="82" t="s">
        <v>966</v>
      </c>
      <c r="V74" s="108"/>
      <c r="W74" s="112">
        <v>43709</v>
      </c>
      <c r="X74" s="143" t="s">
        <v>462</v>
      </c>
      <c r="Y74" s="86" t="s">
        <v>967</v>
      </c>
      <c r="Z74" s="18">
        <v>43739</v>
      </c>
      <c r="AA74" s="64"/>
      <c r="AB74" s="64"/>
      <c r="AC74" s="64"/>
      <c r="AD74" s="144"/>
      <c r="AE74" s="86" t="s">
        <v>465</v>
      </c>
      <c r="AF74" s="86" t="s">
        <v>364</v>
      </c>
      <c r="AG74" s="18">
        <v>44075</v>
      </c>
      <c r="AH74" s="64"/>
      <c r="AI74" s="64"/>
      <c r="AJ74" s="64"/>
      <c r="AK74" s="94"/>
      <c r="AL74" s="168"/>
      <c r="AM74" s="168"/>
      <c r="AN74" s="171"/>
      <c r="AO74" s="161"/>
      <c r="AP74" s="161"/>
      <c r="AQ74" s="161"/>
      <c r="AR74" s="209"/>
      <c r="AS74" s="168"/>
      <c r="AT74" s="168"/>
      <c r="AU74" s="171"/>
      <c r="AV74" s="161"/>
      <c r="AW74" s="161"/>
      <c r="AX74" s="161"/>
      <c r="AY74" s="161"/>
      <c r="AZ74" s="93" t="s">
        <v>968</v>
      </c>
      <c r="BA74" s="18">
        <v>44440</v>
      </c>
      <c r="BB74" s="94"/>
      <c r="BC74" s="93" t="s">
        <v>4929</v>
      </c>
      <c r="BD74" s="18">
        <v>44501</v>
      </c>
      <c r="BE74" s="94"/>
      <c r="BF74" s="93" t="s">
        <v>5098</v>
      </c>
      <c r="BG74" s="18">
        <v>44866</v>
      </c>
      <c r="BH74" s="94"/>
      <c r="BI74" s="48" t="s">
        <v>5352</v>
      </c>
      <c r="BJ74" s="18" t="s">
        <v>116</v>
      </c>
      <c r="BK74" s="261">
        <v>44061</v>
      </c>
      <c r="BL74" s="12" t="s">
        <v>970</v>
      </c>
      <c r="BM74" s="12"/>
      <c r="BN74" s="12"/>
      <c r="BO74" s="12"/>
      <c r="BP74" s="18" t="s">
        <v>93</v>
      </c>
    </row>
    <row r="75" spans="1:68" ht="120" hidden="1" customHeight="1" x14ac:dyDescent="0.2">
      <c r="A75" s="24" t="s">
        <v>971</v>
      </c>
      <c r="B75" s="65" t="s">
        <v>972</v>
      </c>
      <c r="C75" s="252" t="s">
        <v>635</v>
      </c>
      <c r="D75" s="256"/>
      <c r="E75" s="256" t="s">
        <v>3616</v>
      </c>
      <c r="F75" s="268" t="s">
        <v>89</v>
      </c>
      <c r="G75" s="338" t="s">
        <v>89</v>
      </c>
      <c r="H75" s="348">
        <v>42019</v>
      </c>
      <c r="I75" s="62"/>
      <c r="J75" s="124"/>
      <c r="K75" s="453"/>
      <c r="L75" s="453"/>
      <c r="M75" s="453"/>
      <c r="N75" s="129"/>
      <c r="O75" s="314"/>
      <c r="P75" s="316" t="str">
        <f t="shared" si="1"/>
        <v>Yes</v>
      </c>
      <c r="Q75" s="118" t="s">
        <v>93</v>
      </c>
      <c r="R75" s="71" t="s">
        <v>267</v>
      </c>
      <c r="S75" s="71"/>
      <c r="T75" s="72" t="s">
        <v>5353</v>
      </c>
      <c r="U75" s="72"/>
      <c r="V75" s="106"/>
      <c r="W75" s="112">
        <v>43983</v>
      </c>
      <c r="X75" s="143" t="s">
        <v>977</v>
      </c>
      <c r="Y75" s="86" t="s">
        <v>364</v>
      </c>
      <c r="Z75" s="18">
        <v>42644</v>
      </c>
      <c r="AA75" s="64">
        <v>42632</v>
      </c>
      <c r="AB75" s="64">
        <v>42674</v>
      </c>
      <c r="AC75" s="64" t="s">
        <v>978</v>
      </c>
      <c r="AD75" s="144" t="s">
        <v>979</v>
      </c>
      <c r="AE75" s="136" t="s">
        <v>980</v>
      </c>
      <c r="AF75" s="136" t="s">
        <v>981</v>
      </c>
      <c r="AG75" s="18">
        <v>43101</v>
      </c>
      <c r="AH75" s="64">
        <v>43405</v>
      </c>
      <c r="AI75" s="64">
        <v>43524</v>
      </c>
      <c r="AJ75" s="64" t="s">
        <v>982</v>
      </c>
      <c r="AK75" s="94"/>
      <c r="AL75" s="169"/>
      <c r="AM75" s="169"/>
      <c r="AN75" s="172"/>
      <c r="AO75" s="162"/>
      <c r="AP75" s="162"/>
      <c r="AQ75" s="162"/>
      <c r="AR75" s="209"/>
      <c r="AS75" s="169"/>
      <c r="AT75" s="169"/>
      <c r="AU75" s="172"/>
      <c r="AV75" s="162"/>
      <c r="AW75" s="162"/>
      <c r="AX75" s="162"/>
      <c r="AY75" s="162"/>
      <c r="AZ75" s="93" t="s">
        <v>2526</v>
      </c>
      <c r="BA75" s="18">
        <v>44105</v>
      </c>
      <c r="BB75" s="94"/>
      <c r="BC75" s="93"/>
      <c r="BD75" s="18"/>
      <c r="BE75" s="94"/>
      <c r="BF75" s="93" t="s">
        <v>91</v>
      </c>
      <c r="BG75" s="18"/>
      <c r="BH75" s="94"/>
      <c r="BI75" s="55" t="s">
        <v>5354</v>
      </c>
      <c r="BJ75" s="18" t="s">
        <v>116</v>
      </c>
      <c r="BK75" s="261">
        <v>44021</v>
      </c>
      <c r="BL75" s="12" t="s">
        <v>105</v>
      </c>
      <c r="BM75" s="12"/>
      <c r="BN75" s="12"/>
      <c r="BO75" s="12"/>
      <c r="BP75" s="18" t="s">
        <v>93</v>
      </c>
    </row>
    <row r="76" spans="1:68" ht="120" hidden="1" customHeight="1" x14ac:dyDescent="0.2">
      <c r="A76" s="24" t="s">
        <v>988</v>
      </c>
      <c r="B76" s="65" t="s">
        <v>989</v>
      </c>
      <c r="C76" s="252" t="s">
        <v>5355</v>
      </c>
      <c r="D76" s="256" t="s">
        <v>3537</v>
      </c>
      <c r="E76" s="256" t="s">
        <v>3538</v>
      </c>
      <c r="F76" s="268" t="s">
        <v>194</v>
      </c>
      <c r="G76" s="173" t="s">
        <v>89</v>
      </c>
      <c r="H76" s="62">
        <v>41836</v>
      </c>
      <c r="I76" s="62">
        <v>42902</v>
      </c>
      <c r="J76" s="124">
        <v>43017</v>
      </c>
      <c r="K76" s="453"/>
      <c r="L76" s="453"/>
      <c r="M76" s="453"/>
      <c r="N76" s="129"/>
      <c r="O76" s="314"/>
      <c r="P76" s="316" t="str">
        <f t="shared" si="1"/>
        <v>Yes</v>
      </c>
      <c r="Q76" s="118" t="s">
        <v>93</v>
      </c>
      <c r="R76" s="71" t="s">
        <v>94</v>
      </c>
      <c r="S76" s="71"/>
      <c r="T76" s="82" t="s">
        <v>5356</v>
      </c>
      <c r="U76" s="72" t="s">
        <v>5357</v>
      </c>
      <c r="V76" s="106" t="s">
        <v>5358</v>
      </c>
      <c r="W76" s="112">
        <v>43497</v>
      </c>
      <c r="X76" s="143" t="s">
        <v>5359</v>
      </c>
      <c r="Y76" s="86" t="s">
        <v>142</v>
      </c>
      <c r="Z76" s="18">
        <v>42583</v>
      </c>
      <c r="AA76" s="64">
        <v>42005</v>
      </c>
      <c r="AB76" s="64">
        <v>42036</v>
      </c>
      <c r="AC76" s="64" t="s">
        <v>5360</v>
      </c>
      <c r="AD76" s="144"/>
      <c r="AE76" s="86"/>
      <c r="AF76" s="86" t="s">
        <v>367</v>
      </c>
      <c r="AG76" s="18"/>
      <c r="AH76" s="64">
        <v>42560</v>
      </c>
      <c r="AI76" s="64">
        <v>42629</v>
      </c>
      <c r="AJ76" s="64" t="s">
        <v>5361</v>
      </c>
      <c r="AK76" s="94"/>
      <c r="AL76" s="168"/>
      <c r="AM76" s="168"/>
      <c r="AN76" s="171"/>
      <c r="AO76" s="161"/>
      <c r="AP76" s="161"/>
      <c r="AQ76" s="161"/>
      <c r="AR76" s="209"/>
      <c r="AS76" s="168"/>
      <c r="AT76" s="168"/>
      <c r="AU76" s="171"/>
      <c r="AV76" s="161"/>
      <c r="AW76" s="161"/>
      <c r="AX76" s="161"/>
      <c r="AY76" s="161"/>
      <c r="AZ76" s="93" t="s">
        <v>5362</v>
      </c>
      <c r="BA76" s="18">
        <v>42917</v>
      </c>
      <c r="BB76" s="94">
        <v>42887</v>
      </c>
      <c r="BC76" s="93" t="s">
        <v>4792</v>
      </c>
      <c r="BD76" s="18">
        <v>43009</v>
      </c>
      <c r="BE76" s="94">
        <v>43009</v>
      </c>
      <c r="BF76" s="93" t="s">
        <v>2850</v>
      </c>
      <c r="BG76" s="18">
        <v>43922</v>
      </c>
      <c r="BH76" s="94"/>
      <c r="BI76" s="12" t="s">
        <v>5363</v>
      </c>
      <c r="BJ76" s="18" t="s">
        <v>116</v>
      </c>
      <c r="BK76" s="261">
        <v>44025</v>
      </c>
      <c r="BL76" s="12" t="s">
        <v>105</v>
      </c>
      <c r="BM76" s="12"/>
      <c r="BN76" s="12"/>
      <c r="BO76" s="12"/>
      <c r="BP76" s="18"/>
    </row>
    <row r="77" spans="1:68" ht="120" hidden="1" customHeight="1" x14ac:dyDescent="0.2">
      <c r="A77" s="24" t="s">
        <v>1003</v>
      </c>
      <c r="B77" s="65" t="s">
        <v>5364</v>
      </c>
      <c r="C77" s="252" t="s">
        <v>5365</v>
      </c>
      <c r="D77" s="256" t="s">
        <v>351</v>
      </c>
      <c r="E77" s="256" t="s">
        <v>4841</v>
      </c>
      <c r="F77" s="268" t="s">
        <v>89</v>
      </c>
      <c r="G77" s="338" t="s">
        <v>89</v>
      </c>
      <c r="H77" s="348">
        <v>41613</v>
      </c>
      <c r="I77" s="62"/>
      <c r="J77" s="124"/>
      <c r="K77" s="453"/>
      <c r="L77" s="453"/>
      <c r="M77" s="453"/>
      <c r="N77" s="129"/>
      <c r="O77" s="314"/>
      <c r="P77" s="316" t="str">
        <f t="shared" si="1"/>
        <v>Yes</v>
      </c>
      <c r="Q77" s="118" t="s">
        <v>93</v>
      </c>
      <c r="R77" s="71" t="s">
        <v>94</v>
      </c>
      <c r="S77" s="71"/>
      <c r="T77" s="82" t="s">
        <v>1009</v>
      </c>
      <c r="U77" s="72" t="s">
        <v>5366</v>
      </c>
      <c r="V77" s="106"/>
      <c r="W77" s="112">
        <v>43770</v>
      </c>
      <c r="X77" s="143" t="s">
        <v>1008</v>
      </c>
      <c r="Y77" s="86" t="s">
        <v>364</v>
      </c>
      <c r="Z77" s="18">
        <v>43770</v>
      </c>
      <c r="AA77" s="64">
        <v>43794</v>
      </c>
      <c r="AB77" s="64">
        <v>43850</v>
      </c>
      <c r="AC77" s="132" t="s">
        <v>1009</v>
      </c>
      <c r="AD77" s="144"/>
      <c r="AE77" s="87" t="s">
        <v>1010</v>
      </c>
      <c r="AF77" s="87" t="s">
        <v>367</v>
      </c>
      <c r="AG77" s="18">
        <v>43952</v>
      </c>
      <c r="AH77" s="64"/>
      <c r="AI77" s="64"/>
      <c r="AJ77" s="64"/>
      <c r="AK77" s="94"/>
      <c r="AL77" s="168"/>
      <c r="AM77" s="168"/>
      <c r="AN77" s="171"/>
      <c r="AO77" s="161"/>
      <c r="AP77" s="161"/>
      <c r="AQ77" s="161"/>
      <c r="AR77" s="209"/>
      <c r="AS77" s="168"/>
      <c r="AT77" s="168"/>
      <c r="AU77" s="171"/>
      <c r="AV77" s="161"/>
      <c r="AW77" s="161"/>
      <c r="AX77" s="161"/>
      <c r="AY77" s="161"/>
      <c r="AZ77" s="93" t="s">
        <v>5367</v>
      </c>
      <c r="BA77" s="18">
        <v>44166</v>
      </c>
      <c r="BB77" s="94"/>
      <c r="BC77" s="93" t="s">
        <v>5050</v>
      </c>
      <c r="BD77" s="18">
        <v>44256</v>
      </c>
      <c r="BE77" s="94"/>
      <c r="BF77" s="93" t="s">
        <v>4919</v>
      </c>
      <c r="BG77" s="18">
        <v>44531</v>
      </c>
      <c r="BH77" s="94"/>
      <c r="BI77" s="221" t="s">
        <v>5368</v>
      </c>
      <c r="BJ77" s="18" t="s">
        <v>116</v>
      </c>
      <c r="BK77" s="261">
        <v>44061</v>
      </c>
      <c r="BL77" s="12" t="s">
        <v>579</v>
      </c>
      <c r="BM77" s="12"/>
      <c r="BN77" s="12"/>
      <c r="BO77" s="12"/>
      <c r="BP77" s="18"/>
    </row>
    <row r="78" spans="1:68" ht="120" hidden="1" customHeight="1" x14ac:dyDescent="0.2">
      <c r="A78" s="24" t="s">
        <v>1018</v>
      </c>
      <c r="B78" s="65" t="s">
        <v>5369</v>
      </c>
      <c r="C78" s="252" t="s">
        <v>1020</v>
      </c>
      <c r="D78" s="256" t="s">
        <v>292</v>
      </c>
      <c r="E78" s="256" t="s">
        <v>1021</v>
      </c>
      <c r="F78" s="268" t="s">
        <v>89</v>
      </c>
      <c r="G78" s="338" t="s">
        <v>194</v>
      </c>
      <c r="H78" s="348">
        <v>42565</v>
      </c>
      <c r="I78" s="62"/>
      <c r="J78" s="124"/>
      <c r="K78" s="453"/>
      <c r="L78" s="453"/>
      <c r="M78" s="453"/>
      <c r="N78" s="129">
        <v>43647</v>
      </c>
      <c r="O78" s="314" t="s">
        <v>5370</v>
      </c>
      <c r="P78" s="316" t="str">
        <f t="shared" si="1"/>
        <v>Yes</v>
      </c>
      <c r="Q78" s="118" t="s">
        <v>228</v>
      </c>
      <c r="R78" s="71" t="s">
        <v>267</v>
      </c>
      <c r="S78" s="281"/>
      <c r="T78" s="71" t="s">
        <v>1023</v>
      </c>
      <c r="U78" s="71"/>
      <c r="V78" s="108"/>
      <c r="W78" s="112">
        <v>43678</v>
      </c>
      <c r="X78" s="143" t="s">
        <v>873</v>
      </c>
      <c r="Y78" s="86" t="s">
        <v>1024</v>
      </c>
      <c r="Z78" s="18">
        <v>44378</v>
      </c>
      <c r="AA78" s="64"/>
      <c r="AB78" s="64"/>
      <c r="AC78" s="64"/>
      <c r="AD78" s="144"/>
      <c r="AE78" s="136"/>
      <c r="AF78" s="136"/>
      <c r="AG78" s="18"/>
      <c r="AH78" s="64"/>
      <c r="AI78" s="64"/>
      <c r="AJ78" s="64"/>
      <c r="AK78" s="94"/>
      <c r="AL78" s="168"/>
      <c r="AM78" s="168"/>
      <c r="AN78" s="171"/>
      <c r="AO78" s="161"/>
      <c r="AP78" s="161"/>
      <c r="AQ78" s="161"/>
      <c r="AR78" s="209"/>
      <c r="AS78" s="168"/>
      <c r="AT78" s="168"/>
      <c r="AU78" s="171"/>
      <c r="AV78" s="161"/>
      <c r="AW78" s="161"/>
      <c r="AX78" s="161"/>
      <c r="AY78" s="161"/>
      <c r="AZ78" s="93" t="s">
        <v>1025</v>
      </c>
      <c r="BA78" s="18">
        <v>44743</v>
      </c>
      <c r="BB78" s="94"/>
      <c r="BC78" s="93" t="s">
        <v>316</v>
      </c>
      <c r="BD78" s="18">
        <v>45017</v>
      </c>
      <c r="BE78" s="94"/>
      <c r="BF78" s="93" t="s">
        <v>1026</v>
      </c>
      <c r="BG78" s="18">
        <v>45292</v>
      </c>
      <c r="BH78" s="94"/>
      <c r="BI78" s="12" t="s">
        <v>5371</v>
      </c>
      <c r="BJ78" s="18" t="s">
        <v>4914</v>
      </c>
      <c r="BK78" s="261">
        <v>44036</v>
      </c>
      <c r="BL78" s="12"/>
      <c r="BM78" s="12"/>
      <c r="BN78" s="12"/>
      <c r="BO78" s="12"/>
      <c r="BP78" s="18"/>
    </row>
    <row r="79" spans="1:68" ht="120" hidden="1" customHeight="1" x14ac:dyDescent="0.2">
      <c r="A79" s="24" t="s">
        <v>1028</v>
      </c>
      <c r="B79" s="65" t="s">
        <v>1029</v>
      </c>
      <c r="C79" s="252" t="s">
        <v>5372</v>
      </c>
      <c r="D79" s="256"/>
      <c r="E79" s="256"/>
      <c r="F79" s="268" t="s">
        <v>89</v>
      </c>
      <c r="G79" s="338" t="s">
        <v>89</v>
      </c>
      <c r="H79" s="348">
        <v>42696</v>
      </c>
      <c r="I79" s="62"/>
      <c r="J79" s="124"/>
      <c r="K79" s="453"/>
      <c r="L79" s="453"/>
      <c r="M79" s="453"/>
      <c r="N79" s="129"/>
      <c r="O79" s="314"/>
      <c r="P79" s="316" t="str">
        <f t="shared" si="1"/>
        <v>Yes</v>
      </c>
      <c r="Q79" s="118" t="s">
        <v>93</v>
      </c>
      <c r="R79" s="71" t="s">
        <v>94</v>
      </c>
      <c r="S79" s="71"/>
      <c r="T79" s="82" t="s">
        <v>5373</v>
      </c>
      <c r="U79" s="72" t="s">
        <v>5374</v>
      </c>
      <c r="V79" s="108" t="s">
        <v>5375</v>
      </c>
      <c r="W79" s="112">
        <v>43800</v>
      </c>
      <c r="X79" s="143" t="s">
        <v>3078</v>
      </c>
      <c r="Y79" s="86" t="s">
        <v>1201</v>
      </c>
      <c r="Z79" s="18">
        <v>43983</v>
      </c>
      <c r="AA79" s="64"/>
      <c r="AB79" s="64"/>
      <c r="AC79" s="64"/>
      <c r="AD79" s="144"/>
      <c r="AE79" s="136"/>
      <c r="AF79" s="136"/>
      <c r="AG79" s="18"/>
      <c r="AH79" s="64"/>
      <c r="AI79" s="64"/>
      <c r="AJ79" s="64"/>
      <c r="AK79" s="94"/>
      <c r="AL79" s="168"/>
      <c r="AM79" s="168"/>
      <c r="AN79" s="171"/>
      <c r="AO79" s="161"/>
      <c r="AP79" s="161"/>
      <c r="AQ79" s="161"/>
      <c r="AR79" s="209"/>
      <c r="AS79" s="168"/>
      <c r="AT79" s="168"/>
      <c r="AU79" s="171"/>
      <c r="AV79" s="161"/>
      <c r="AW79" s="161"/>
      <c r="AX79" s="161"/>
      <c r="AY79" s="161"/>
      <c r="AZ79" s="93" t="s">
        <v>788</v>
      </c>
      <c r="BA79" s="18">
        <v>44470</v>
      </c>
      <c r="BB79" s="94"/>
      <c r="BC79" s="93" t="s">
        <v>1025</v>
      </c>
      <c r="BD79" s="18">
        <v>44743</v>
      </c>
      <c r="BE79" s="94"/>
      <c r="BF79" s="93" t="s">
        <v>316</v>
      </c>
      <c r="BG79" s="18">
        <v>45017</v>
      </c>
      <c r="BH79" s="94"/>
      <c r="BI79" s="12" t="s">
        <v>5376</v>
      </c>
      <c r="BJ79" s="18" t="s">
        <v>4914</v>
      </c>
      <c r="BK79" s="261">
        <v>44036</v>
      </c>
      <c r="BL79" s="12" t="s">
        <v>579</v>
      </c>
      <c r="BM79" s="12"/>
      <c r="BN79" s="12"/>
      <c r="BO79" s="12"/>
      <c r="BP79" s="18"/>
    </row>
    <row r="80" spans="1:68" ht="120" hidden="1" customHeight="1" x14ac:dyDescent="0.2">
      <c r="A80" s="24" t="s">
        <v>1036</v>
      </c>
      <c r="B80" s="65" t="s">
        <v>1037</v>
      </c>
      <c r="C80" s="252" t="s">
        <v>5377</v>
      </c>
      <c r="D80" s="256" t="s">
        <v>292</v>
      </c>
      <c r="E80" s="256" t="s">
        <v>1021</v>
      </c>
      <c r="F80" s="268" t="s">
        <v>89</v>
      </c>
      <c r="G80" s="338" t="s">
        <v>89</v>
      </c>
      <c r="H80" s="348">
        <v>43315</v>
      </c>
      <c r="I80" s="62"/>
      <c r="J80" s="124"/>
      <c r="K80" s="453"/>
      <c r="L80" s="453"/>
      <c r="M80" s="453"/>
      <c r="N80" s="129"/>
      <c r="O80" s="314"/>
      <c r="P80" s="316" t="b">
        <f t="shared" si="1"/>
        <v>0</v>
      </c>
      <c r="Q80" s="118" t="s">
        <v>237</v>
      </c>
      <c r="R80" s="71" t="s">
        <v>94</v>
      </c>
      <c r="S80" s="71"/>
      <c r="T80" s="71"/>
      <c r="U80" s="71"/>
      <c r="V80" s="108"/>
      <c r="W80" s="112"/>
      <c r="X80" s="143"/>
      <c r="Y80" s="86"/>
      <c r="Z80" s="18"/>
      <c r="AA80" s="64"/>
      <c r="AB80" s="64"/>
      <c r="AC80" s="64"/>
      <c r="AD80" s="144"/>
      <c r="AE80" s="136"/>
      <c r="AF80" s="136"/>
      <c r="AG80" s="18"/>
      <c r="AH80" s="64"/>
      <c r="AI80" s="64"/>
      <c r="AJ80" s="64"/>
      <c r="AK80" s="94"/>
      <c r="AL80" s="168"/>
      <c r="AM80" s="168"/>
      <c r="AN80" s="171"/>
      <c r="AO80" s="161"/>
      <c r="AP80" s="161"/>
      <c r="AQ80" s="161"/>
      <c r="AR80" s="209"/>
      <c r="AS80" s="168"/>
      <c r="AT80" s="168"/>
      <c r="AU80" s="171"/>
      <c r="AV80" s="161"/>
      <c r="AW80" s="161"/>
      <c r="AX80" s="161"/>
      <c r="AY80" s="161"/>
      <c r="AZ80" s="93"/>
      <c r="BA80" s="18"/>
      <c r="BB80" s="279">
        <v>42548</v>
      </c>
      <c r="BC80" s="93"/>
      <c r="BD80" s="18"/>
      <c r="BE80" s="94">
        <v>42923</v>
      </c>
      <c r="BF80" s="93"/>
      <c r="BG80" s="18"/>
      <c r="BH80" s="94">
        <v>43315</v>
      </c>
      <c r="BI80" s="12" t="s">
        <v>5378</v>
      </c>
      <c r="BJ80" s="18" t="s">
        <v>4700</v>
      </c>
      <c r="BK80" s="261">
        <v>43570</v>
      </c>
      <c r="BL80" s="12" t="s">
        <v>5379</v>
      </c>
      <c r="BM80" s="12"/>
      <c r="BN80" s="12"/>
      <c r="BO80" s="12"/>
      <c r="BP80" s="18"/>
    </row>
    <row r="81" spans="1:68" ht="120" hidden="1" customHeight="1" x14ac:dyDescent="0.2">
      <c r="A81" s="24" t="s">
        <v>1048</v>
      </c>
      <c r="B81" s="65" t="s">
        <v>1049</v>
      </c>
      <c r="C81" s="252" t="s">
        <v>265</v>
      </c>
      <c r="D81" s="256" t="s">
        <v>292</v>
      </c>
      <c r="E81" s="256" t="s">
        <v>1021</v>
      </c>
      <c r="F81" s="268" t="s">
        <v>89</v>
      </c>
      <c r="G81" s="338" t="s">
        <v>89</v>
      </c>
      <c r="H81" s="348">
        <v>43075</v>
      </c>
      <c r="I81" s="62"/>
      <c r="J81" s="124"/>
      <c r="K81" s="453"/>
      <c r="L81" s="453"/>
      <c r="M81" s="453"/>
      <c r="N81" s="129"/>
      <c r="O81" s="314"/>
      <c r="P81" s="316" t="b">
        <f t="shared" si="1"/>
        <v>0</v>
      </c>
      <c r="Q81" s="118" t="s">
        <v>237</v>
      </c>
      <c r="R81" s="71" t="s">
        <v>94</v>
      </c>
      <c r="S81" s="71"/>
      <c r="T81" s="72" t="s">
        <v>5380</v>
      </c>
      <c r="U81" s="72" t="s">
        <v>5381</v>
      </c>
      <c r="V81" s="106" t="s">
        <v>5382</v>
      </c>
      <c r="W81" s="112">
        <v>42156</v>
      </c>
      <c r="X81" s="143"/>
      <c r="Y81" s="86"/>
      <c r="Z81" s="18"/>
      <c r="AA81" s="64"/>
      <c r="AB81" s="64"/>
      <c r="AC81" s="64"/>
      <c r="AD81" s="144"/>
      <c r="AE81" s="136"/>
      <c r="AF81" s="136"/>
      <c r="AG81" s="18"/>
      <c r="AH81" s="64"/>
      <c r="AI81" s="64"/>
      <c r="AJ81" s="64"/>
      <c r="AK81" s="94"/>
      <c r="AL81" s="168"/>
      <c r="AM81" s="168"/>
      <c r="AN81" s="171"/>
      <c r="AO81" s="161"/>
      <c r="AP81" s="161"/>
      <c r="AQ81" s="161"/>
      <c r="AR81" s="209"/>
      <c r="AS81" s="168"/>
      <c r="AT81" s="168"/>
      <c r="AU81" s="171"/>
      <c r="AV81" s="161"/>
      <c r="AW81" s="161"/>
      <c r="AX81" s="161"/>
      <c r="AY81" s="161"/>
      <c r="AZ81" s="93" t="s">
        <v>5081</v>
      </c>
      <c r="BA81" s="18">
        <v>42370</v>
      </c>
      <c r="BB81" s="94">
        <v>42387</v>
      </c>
      <c r="BC81" s="93" t="s">
        <v>5383</v>
      </c>
      <c r="BD81" s="18">
        <v>42430</v>
      </c>
      <c r="BE81" s="94">
        <v>42461</v>
      </c>
      <c r="BF81" s="93" t="s">
        <v>5384</v>
      </c>
      <c r="BG81" s="18">
        <v>42705</v>
      </c>
      <c r="BH81" s="94">
        <v>43075</v>
      </c>
      <c r="BI81" s="12" t="s">
        <v>5385</v>
      </c>
      <c r="BJ81" s="18" t="s">
        <v>116</v>
      </c>
      <c r="BK81" s="261">
        <v>44055</v>
      </c>
      <c r="BL81" s="12" t="s">
        <v>105</v>
      </c>
      <c r="BM81" s="12"/>
      <c r="BN81" s="12"/>
      <c r="BO81" s="12"/>
      <c r="BP81" s="18"/>
    </row>
    <row r="82" spans="1:68" ht="120" hidden="1" customHeight="1" x14ac:dyDescent="0.2">
      <c r="A82" s="24" t="s">
        <v>1060</v>
      </c>
      <c r="B82" s="65" t="s">
        <v>5386</v>
      </c>
      <c r="C82" s="252" t="s">
        <v>5387</v>
      </c>
      <c r="D82" s="256" t="s">
        <v>1063</v>
      </c>
      <c r="E82" s="256" t="s">
        <v>1064</v>
      </c>
      <c r="F82" s="268" t="s">
        <v>89</v>
      </c>
      <c r="G82" s="338" t="s">
        <v>89</v>
      </c>
      <c r="H82" s="348">
        <v>43781</v>
      </c>
      <c r="I82" s="62"/>
      <c r="J82" s="124"/>
      <c r="K82" s="453"/>
      <c r="L82" s="453"/>
      <c r="M82" s="453"/>
      <c r="N82" s="129"/>
      <c r="O82" s="314"/>
      <c r="P82" s="316" t="b">
        <f t="shared" si="1"/>
        <v>0</v>
      </c>
      <c r="Q82" s="118" t="s">
        <v>237</v>
      </c>
      <c r="R82" s="71" t="s">
        <v>94</v>
      </c>
      <c r="S82" s="71"/>
      <c r="T82" s="504" t="s">
        <v>1065</v>
      </c>
      <c r="U82" s="72" t="s">
        <v>5388</v>
      </c>
      <c r="V82" s="106" t="s">
        <v>5389</v>
      </c>
      <c r="W82" s="112">
        <v>43070</v>
      </c>
      <c r="X82" s="143" t="s">
        <v>5390</v>
      </c>
      <c r="Y82" s="86"/>
      <c r="Z82" s="18">
        <v>42887</v>
      </c>
      <c r="AA82" s="64"/>
      <c r="AB82" s="64"/>
      <c r="AC82" s="64"/>
      <c r="AD82" s="144"/>
      <c r="AE82" s="86"/>
      <c r="AF82" s="86"/>
      <c r="AG82" s="18"/>
      <c r="AH82" s="64"/>
      <c r="AI82" s="64"/>
      <c r="AJ82" s="64"/>
      <c r="AK82" s="94"/>
      <c r="AL82" s="168"/>
      <c r="AM82" s="168"/>
      <c r="AN82" s="171"/>
      <c r="AO82" s="161"/>
      <c r="AP82" s="161"/>
      <c r="AQ82" s="161"/>
      <c r="AR82" s="209"/>
      <c r="AS82" s="168"/>
      <c r="AT82" s="168"/>
      <c r="AU82" s="171"/>
      <c r="AV82" s="161"/>
      <c r="AW82" s="161"/>
      <c r="AX82" s="161"/>
      <c r="AY82" s="161"/>
      <c r="AZ82" s="93" t="s">
        <v>5162</v>
      </c>
      <c r="BA82" s="18">
        <v>43132</v>
      </c>
      <c r="BB82" s="94">
        <v>43102</v>
      </c>
      <c r="BC82" s="93" t="s">
        <v>5221</v>
      </c>
      <c r="BD82" s="18">
        <v>43160</v>
      </c>
      <c r="BE82" s="94">
        <v>43186</v>
      </c>
      <c r="BF82" s="93" t="s">
        <v>4861</v>
      </c>
      <c r="BG82" s="18">
        <v>43525</v>
      </c>
      <c r="BH82" s="94">
        <v>43781</v>
      </c>
      <c r="BI82" s="12"/>
      <c r="BJ82" s="18" t="s">
        <v>4914</v>
      </c>
      <c r="BK82" s="261">
        <v>44039</v>
      </c>
      <c r="BL82" s="12" t="s">
        <v>5148</v>
      </c>
      <c r="BM82" s="12"/>
      <c r="BN82" s="12"/>
      <c r="BO82" s="12"/>
      <c r="BP82" s="18"/>
    </row>
    <row r="83" spans="1:68" ht="120" hidden="1" customHeight="1" x14ac:dyDescent="0.2">
      <c r="A83" s="24" t="s">
        <v>1068</v>
      </c>
      <c r="B83" s="65" t="s">
        <v>1069</v>
      </c>
      <c r="C83" s="252" t="s">
        <v>635</v>
      </c>
      <c r="D83" s="256" t="s">
        <v>337</v>
      </c>
      <c r="E83" s="256" t="s">
        <v>4841</v>
      </c>
      <c r="F83" s="268" t="s">
        <v>89</v>
      </c>
      <c r="G83" s="338" t="s">
        <v>89</v>
      </c>
      <c r="H83" s="348">
        <v>42354</v>
      </c>
      <c r="I83" s="62">
        <v>43850</v>
      </c>
      <c r="J83" s="124"/>
      <c r="K83" s="453"/>
      <c r="L83" s="453"/>
      <c r="M83" s="453"/>
      <c r="N83" s="129"/>
      <c r="O83" s="314"/>
      <c r="P83" s="316" t="str">
        <f t="shared" si="1"/>
        <v>Yes</v>
      </c>
      <c r="Q83" s="118" t="s">
        <v>93</v>
      </c>
      <c r="R83" s="71" t="s">
        <v>94</v>
      </c>
      <c r="S83" s="71"/>
      <c r="T83" s="82" t="s">
        <v>1072</v>
      </c>
      <c r="U83" s="82" t="s">
        <v>5391</v>
      </c>
      <c r="V83" s="106" t="s">
        <v>5392</v>
      </c>
      <c r="W83" s="389">
        <v>43862</v>
      </c>
      <c r="X83" s="143" t="s">
        <v>5393</v>
      </c>
      <c r="Y83" s="86" t="s">
        <v>5394</v>
      </c>
      <c r="Z83" s="18">
        <v>43647</v>
      </c>
      <c r="AA83" s="64">
        <v>43661</v>
      </c>
      <c r="AB83" s="64">
        <v>43724</v>
      </c>
      <c r="AC83" s="64" t="s">
        <v>5395</v>
      </c>
      <c r="AD83" s="144" t="s">
        <v>1076</v>
      </c>
      <c r="AE83" s="136"/>
      <c r="AF83" s="136"/>
      <c r="AG83" s="18"/>
      <c r="AH83" s="64"/>
      <c r="AI83" s="64"/>
      <c r="AJ83" s="64"/>
      <c r="AK83" s="94"/>
      <c r="AL83" s="168"/>
      <c r="AM83" s="168"/>
      <c r="AN83" s="171"/>
      <c r="AO83" s="161"/>
      <c r="AP83" s="161"/>
      <c r="AQ83" s="161"/>
      <c r="AR83" s="209"/>
      <c r="AS83" s="168"/>
      <c r="AT83" s="168"/>
      <c r="AU83" s="171"/>
      <c r="AV83" s="161"/>
      <c r="AW83" s="161"/>
      <c r="AX83" s="161"/>
      <c r="AY83" s="161"/>
      <c r="AZ83" s="93" t="s">
        <v>5396</v>
      </c>
      <c r="BA83" s="18">
        <v>43862</v>
      </c>
      <c r="BB83" s="94">
        <v>43850</v>
      </c>
      <c r="BC83" s="93" t="s">
        <v>5397</v>
      </c>
      <c r="BD83" s="18">
        <v>43922</v>
      </c>
      <c r="BE83" s="94"/>
      <c r="BF83" s="93" t="s">
        <v>4753</v>
      </c>
      <c r="BG83" s="18">
        <v>44166</v>
      </c>
      <c r="BH83" s="94"/>
      <c r="BI83" s="12" t="s">
        <v>5398</v>
      </c>
      <c r="BJ83" s="18" t="s">
        <v>116</v>
      </c>
      <c r="BK83" s="261">
        <v>44061</v>
      </c>
      <c r="BL83" s="12" t="s">
        <v>5399</v>
      </c>
      <c r="BM83" s="12"/>
      <c r="BN83" s="12"/>
      <c r="BO83" s="12"/>
      <c r="BP83" s="18"/>
    </row>
    <row r="84" spans="1:68" ht="120" hidden="1" customHeight="1" x14ac:dyDescent="0.2">
      <c r="A84" s="24" t="s">
        <v>1080</v>
      </c>
      <c r="B84" s="65" t="s">
        <v>1081</v>
      </c>
      <c r="C84" s="252" t="s">
        <v>5400</v>
      </c>
      <c r="D84" s="256"/>
      <c r="E84" s="256"/>
      <c r="F84" s="268" t="s">
        <v>89</v>
      </c>
      <c r="G84" s="338" t="s">
        <v>89</v>
      </c>
      <c r="H84" s="348">
        <v>43158</v>
      </c>
      <c r="I84" s="62"/>
      <c r="J84" s="124"/>
      <c r="K84" s="453"/>
      <c r="L84" s="453"/>
      <c r="M84" s="453"/>
      <c r="N84" s="129"/>
      <c r="O84" s="314"/>
      <c r="P84" s="316" t="str">
        <f t="shared" si="1"/>
        <v>Yes</v>
      </c>
      <c r="Q84" s="118" t="s">
        <v>228</v>
      </c>
      <c r="R84" s="71" t="s">
        <v>267</v>
      </c>
      <c r="S84" s="281"/>
      <c r="T84" s="504" t="s">
        <v>5401</v>
      </c>
      <c r="U84" s="71"/>
      <c r="V84" s="106" t="s">
        <v>5402</v>
      </c>
      <c r="W84" s="112" t="s">
        <v>5403</v>
      </c>
      <c r="X84" s="143" t="s">
        <v>1087</v>
      </c>
      <c r="Y84" s="86"/>
      <c r="Z84" s="18">
        <v>43739</v>
      </c>
      <c r="AA84" s="64"/>
      <c r="AB84" s="64"/>
      <c r="AC84" s="64"/>
      <c r="AD84" s="144"/>
      <c r="AE84" s="87" t="s">
        <v>2526</v>
      </c>
      <c r="AF84" s="87"/>
      <c r="AG84" s="18">
        <v>44105</v>
      </c>
      <c r="AH84" s="64"/>
      <c r="AI84" s="64"/>
      <c r="AJ84" s="64"/>
      <c r="AK84" s="94"/>
      <c r="AL84" s="168"/>
      <c r="AM84" s="168"/>
      <c r="AN84" s="171"/>
      <c r="AO84" s="161"/>
      <c r="AP84" s="161"/>
      <c r="AQ84" s="161"/>
      <c r="AR84" s="209"/>
      <c r="AS84" s="168"/>
      <c r="AT84" s="168"/>
      <c r="AU84" s="171"/>
      <c r="AV84" s="161"/>
      <c r="AW84" s="161"/>
      <c r="AX84" s="161"/>
      <c r="AY84" s="161"/>
      <c r="AZ84" s="93"/>
      <c r="BA84" s="18"/>
      <c r="BB84" s="94"/>
      <c r="BC84" s="93"/>
      <c r="BD84" s="18"/>
      <c r="BE84" s="94"/>
      <c r="BF84" s="93" t="s">
        <v>424</v>
      </c>
      <c r="BG84" s="18">
        <v>44593</v>
      </c>
      <c r="BH84" s="94"/>
      <c r="BI84" s="12" t="s">
        <v>5404</v>
      </c>
      <c r="BJ84" s="18" t="s">
        <v>4914</v>
      </c>
      <c r="BK84" s="261">
        <v>44039</v>
      </c>
      <c r="BL84" s="12" t="s">
        <v>5405</v>
      </c>
      <c r="BM84" s="12" t="s">
        <v>106</v>
      </c>
      <c r="BN84" s="12"/>
      <c r="BO84" s="12"/>
      <c r="BP84" s="18"/>
    </row>
    <row r="85" spans="1:68" ht="65" customHeight="1" x14ac:dyDescent="0.2">
      <c r="A85" s="24" t="s">
        <v>1118</v>
      </c>
      <c r="B85" s="126" t="s">
        <v>1106</v>
      </c>
      <c r="C85" s="252" t="s">
        <v>5406</v>
      </c>
      <c r="D85" s="256"/>
      <c r="E85" s="256" t="s">
        <v>1158</v>
      </c>
      <c r="F85" s="268" t="s">
        <v>89</v>
      </c>
      <c r="G85" s="340" t="s">
        <v>194</v>
      </c>
      <c r="H85" s="348">
        <v>41542</v>
      </c>
      <c r="I85" s="62"/>
      <c r="J85" s="323"/>
      <c r="K85" s="453"/>
      <c r="L85" s="453"/>
      <c r="M85" s="453"/>
      <c r="N85" s="129"/>
      <c r="O85" s="314"/>
      <c r="P85" s="316" t="b">
        <f t="shared" si="1"/>
        <v>0</v>
      </c>
      <c r="Q85" s="118" t="s">
        <v>228</v>
      </c>
      <c r="R85" s="71" t="s">
        <v>229</v>
      </c>
      <c r="S85" s="77"/>
      <c r="T85" s="469" t="s">
        <v>1108</v>
      </c>
      <c r="U85" s="476" t="s">
        <v>1109</v>
      </c>
      <c r="V85" s="108"/>
      <c r="W85" s="182"/>
      <c r="X85" s="143" t="s">
        <v>4921</v>
      </c>
      <c r="Y85" s="183" t="s">
        <v>1596</v>
      </c>
      <c r="Z85" s="828">
        <v>44805</v>
      </c>
      <c r="AA85" s="64"/>
      <c r="AB85" s="64"/>
      <c r="AC85" s="64"/>
      <c r="AD85" s="144"/>
      <c r="AE85" s="143"/>
      <c r="AF85" s="183"/>
      <c r="AG85" s="828"/>
      <c r="AH85" s="64"/>
      <c r="AI85" s="64"/>
      <c r="AJ85" s="64"/>
      <c r="AK85" s="94"/>
      <c r="AL85" s="274"/>
      <c r="AM85" s="185"/>
      <c r="AN85" s="856"/>
      <c r="AO85" s="187"/>
      <c r="AP85" s="187"/>
      <c r="AQ85" s="187"/>
      <c r="AR85" s="276"/>
      <c r="AS85" s="274"/>
      <c r="AT85" s="274"/>
      <c r="AU85" s="856"/>
      <c r="AV85" s="187"/>
      <c r="AW85" s="187"/>
      <c r="AX85" s="187"/>
      <c r="AY85" s="187"/>
      <c r="AZ85" s="93"/>
      <c r="BA85" s="828"/>
      <c r="BB85" s="94"/>
      <c r="BC85" s="93"/>
      <c r="BD85" s="828"/>
      <c r="BE85" s="94"/>
      <c r="BF85" s="93"/>
      <c r="BG85" s="828"/>
      <c r="BH85" s="94"/>
      <c r="BI85" s="12" t="s">
        <v>5407</v>
      </c>
      <c r="BJ85" s="18" t="s">
        <v>116</v>
      </c>
      <c r="BK85" s="261">
        <v>44758</v>
      </c>
      <c r="BL85" s="12" t="s">
        <v>105</v>
      </c>
      <c r="BM85" s="12"/>
      <c r="BN85" s="12"/>
      <c r="BO85" s="12"/>
      <c r="BP85" s="18"/>
    </row>
    <row r="86" spans="1:68" ht="120" hidden="1" customHeight="1" x14ac:dyDescent="0.2">
      <c r="A86" s="24" t="s">
        <v>1118</v>
      </c>
      <c r="B86" s="126" t="s">
        <v>1106</v>
      </c>
      <c r="C86" s="252" t="s">
        <v>5408</v>
      </c>
      <c r="D86" s="256" t="s">
        <v>337</v>
      </c>
      <c r="E86" s="256" t="s">
        <v>1420</v>
      </c>
      <c r="F86" s="268" t="s">
        <v>89</v>
      </c>
      <c r="G86" s="340" t="s">
        <v>89</v>
      </c>
      <c r="H86" s="348">
        <v>41542</v>
      </c>
      <c r="I86" s="62"/>
      <c r="J86" s="124"/>
      <c r="K86" s="453"/>
      <c r="L86" s="453"/>
      <c r="M86" s="453"/>
      <c r="N86" s="129"/>
      <c r="O86" s="314"/>
      <c r="P86" s="316" t="str">
        <f t="shared" si="1"/>
        <v>Yes</v>
      </c>
      <c r="Q86" s="118" t="s">
        <v>93</v>
      </c>
      <c r="R86" s="71" t="s">
        <v>94</v>
      </c>
      <c r="S86" s="71"/>
      <c r="T86" s="82" t="s">
        <v>5409</v>
      </c>
      <c r="U86" s="72" t="s">
        <v>5410</v>
      </c>
      <c r="V86" s="82"/>
      <c r="W86" s="281" t="s">
        <v>5411</v>
      </c>
      <c r="X86" s="143" t="s">
        <v>188</v>
      </c>
      <c r="Y86" s="86" t="s">
        <v>364</v>
      </c>
      <c r="Z86" s="18">
        <v>43040</v>
      </c>
      <c r="AA86" s="64">
        <v>43040</v>
      </c>
      <c r="AB86" s="64">
        <v>43082</v>
      </c>
      <c r="AC86" s="64" t="s">
        <v>1123</v>
      </c>
      <c r="AD86" s="189" t="s">
        <v>1124</v>
      </c>
      <c r="AE86" s="26" t="s">
        <v>5412</v>
      </c>
      <c r="AF86" s="219" t="s">
        <v>5413</v>
      </c>
      <c r="AG86" s="18">
        <v>44136</v>
      </c>
      <c r="AH86" s="64"/>
      <c r="AI86" s="64"/>
      <c r="AJ86" s="64"/>
      <c r="AK86" s="94"/>
      <c r="AL86" s="169"/>
      <c r="AM86" s="168"/>
      <c r="AN86" s="172"/>
      <c r="AO86" s="161"/>
      <c r="AP86" s="161"/>
      <c r="AQ86" s="161"/>
      <c r="AR86" s="94"/>
      <c r="AS86" s="169"/>
      <c r="AT86" s="169"/>
      <c r="AU86" s="172"/>
      <c r="AV86" s="161"/>
      <c r="AW86" s="161"/>
      <c r="AX86" s="161"/>
      <c r="AY86" s="161"/>
      <c r="AZ86" s="93" t="s">
        <v>5181</v>
      </c>
      <c r="BA86" s="18">
        <v>44348</v>
      </c>
      <c r="BB86" s="64"/>
      <c r="BC86" s="93" t="s">
        <v>5414</v>
      </c>
      <c r="BD86" s="18">
        <v>44470</v>
      </c>
      <c r="BE86" s="94"/>
      <c r="BF86" s="93" t="s">
        <v>5098</v>
      </c>
      <c r="BG86" s="131">
        <v>44866</v>
      </c>
      <c r="BH86" s="94"/>
      <c r="BI86" s="201" t="s">
        <v>5415</v>
      </c>
      <c r="BJ86" s="18" t="s">
        <v>116</v>
      </c>
      <c r="BK86" s="261">
        <v>44057</v>
      </c>
      <c r="BL86" s="12" t="s">
        <v>105</v>
      </c>
      <c r="BM86" s="12"/>
      <c r="BN86" s="12"/>
      <c r="BO86" s="12"/>
      <c r="BP86" s="18" t="s">
        <v>93</v>
      </c>
    </row>
    <row r="87" spans="1:68" ht="120" hidden="1" customHeight="1" x14ac:dyDescent="0.2">
      <c r="A87" s="24" t="s">
        <v>1130</v>
      </c>
      <c r="B87" s="65" t="s">
        <v>1131</v>
      </c>
      <c r="C87" s="252" t="s">
        <v>5416</v>
      </c>
      <c r="D87" s="256" t="s">
        <v>4235</v>
      </c>
      <c r="E87" s="256" t="s">
        <v>3616</v>
      </c>
      <c r="F87" s="268" t="s">
        <v>89</v>
      </c>
      <c r="G87" s="338" t="s">
        <v>89</v>
      </c>
      <c r="H87" s="348">
        <v>40669</v>
      </c>
      <c r="I87" s="516">
        <v>44049</v>
      </c>
      <c r="J87" s="323"/>
      <c r="K87" s="454"/>
      <c r="L87" s="454"/>
      <c r="M87" s="454"/>
      <c r="N87" s="129"/>
      <c r="O87" s="314"/>
      <c r="P87" s="316" t="str">
        <f t="shared" si="1"/>
        <v>Yes</v>
      </c>
      <c r="Q87" s="118" t="s">
        <v>93</v>
      </c>
      <c r="R87" s="71" t="s">
        <v>94</v>
      </c>
      <c r="S87" s="71"/>
      <c r="T87" s="82" t="s">
        <v>4515</v>
      </c>
      <c r="U87" s="72" t="s">
        <v>5417</v>
      </c>
      <c r="V87" s="106"/>
      <c r="W87" s="112">
        <v>43862</v>
      </c>
      <c r="X87" s="143" t="s">
        <v>5418</v>
      </c>
      <c r="Y87" s="86" t="s">
        <v>364</v>
      </c>
      <c r="Z87" s="18">
        <v>42461</v>
      </c>
      <c r="AA87" s="64">
        <v>42491</v>
      </c>
      <c r="AB87" s="64">
        <v>42597</v>
      </c>
      <c r="AC87" s="64" t="s">
        <v>5419</v>
      </c>
      <c r="AD87" s="144" t="s">
        <v>5420</v>
      </c>
      <c r="AE87" s="136" t="s">
        <v>5421</v>
      </c>
      <c r="AF87" s="136" t="s">
        <v>766</v>
      </c>
      <c r="AG87" s="18">
        <v>43221</v>
      </c>
      <c r="AH87" s="64">
        <v>43272</v>
      </c>
      <c r="AI87" s="64">
        <v>43314</v>
      </c>
      <c r="AJ87" s="64" t="s">
        <v>5422</v>
      </c>
      <c r="AK87" s="94" t="s">
        <v>5423</v>
      </c>
      <c r="AL87" s="168"/>
      <c r="AM87" s="168"/>
      <c r="AN87" s="171"/>
      <c r="AO87" s="161"/>
      <c r="AP87" s="161"/>
      <c r="AQ87" s="161"/>
      <c r="AR87" s="209"/>
      <c r="AS87" s="168"/>
      <c r="AT87" s="168"/>
      <c r="AU87" s="171"/>
      <c r="AV87" s="161"/>
      <c r="AW87" s="161"/>
      <c r="AX87" s="161"/>
      <c r="AY87" s="161"/>
      <c r="AZ87" s="93" t="s">
        <v>5397</v>
      </c>
      <c r="BA87" s="18">
        <v>43922</v>
      </c>
      <c r="BB87" s="517">
        <v>44049</v>
      </c>
      <c r="BC87" s="93" t="s">
        <v>5424</v>
      </c>
      <c r="BD87" s="18">
        <v>44044</v>
      </c>
      <c r="BE87" s="94"/>
      <c r="BF87" s="93" t="s">
        <v>5425</v>
      </c>
      <c r="BG87" s="18">
        <v>44287</v>
      </c>
      <c r="BH87" s="94"/>
      <c r="BI87" s="493" t="s">
        <v>5426</v>
      </c>
      <c r="BJ87" s="18" t="s">
        <v>116</v>
      </c>
      <c r="BK87" s="261">
        <v>44057</v>
      </c>
      <c r="BL87" s="12" t="s">
        <v>105</v>
      </c>
      <c r="BM87" s="12"/>
      <c r="BN87" s="12"/>
      <c r="BO87" s="12"/>
      <c r="BP87" s="18" t="s">
        <v>93</v>
      </c>
    </row>
    <row r="88" spans="1:68" ht="134.5" hidden="1" customHeight="1" x14ac:dyDescent="0.2">
      <c r="A88" s="24" t="s">
        <v>1139</v>
      </c>
      <c r="B88" s="65" t="s">
        <v>1140</v>
      </c>
      <c r="C88" s="252" t="s">
        <v>205</v>
      </c>
      <c r="D88" s="256"/>
      <c r="E88" s="256" t="s">
        <v>3616</v>
      </c>
      <c r="F88" s="268" t="s">
        <v>89</v>
      </c>
      <c r="G88" s="338" t="s">
        <v>89</v>
      </c>
      <c r="H88" s="348">
        <v>40812</v>
      </c>
      <c r="I88" s="321"/>
      <c r="J88" s="323"/>
      <c r="K88" s="454"/>
      <c r="L88" s="454"/>
      <c r="M88" s="454"/>
      <c r="N88" s="129"/>
      <c r="O88" s="314"/>
      <c r="P88" s="316" t="str">
        <f t="shared" si="1"/>
        <v>Yes</v>
      </c>
      <c r="Q88" s="118" t="s">
        <v>93</v>
      </c>
      <c r="R88" s="71" t="s">
        <v>94</v>
      </c>
      <c r="S88" s="71"/>
      <c r="T88" s="82" t="s">
        <v>5427</v>
      </c>
      <c r="U88" s="72" t="s">
        <v>5428</v>
      </c>
      <c r="V88" s="106" t="s">
        <v>5429</v>
      </c>
      <c r="W88" s="112">
        <v>43101</v>
      </c>
      <c r="X88" s="143" t="s">
        <v>5430</v>
      </c>
      <c r="Y88" s="86" t="s">
        <v>5431</v>
      </c>
      <c r="Z88" s="18">
        <v>43282</v>
      </c>
      <c r="AA88" s="64">
        <v>43252</v>
      </c>
      <c r="AB88" s="64">
        <v>43282</v>
      </c>
      <c r="AC88" s="64" t="s">
        <v>5432</v>
      </c>
      <c r="AD88" s="144"/>
      <c r="AE88" s="87" t="s">
        <v>5433</v>
      </c>
      <c r="AF88" s="139" t="s">
        <v>367</v>
      </c>
      <c r="AG88" s="18">
        <v>43770</v>
      </c>
      <c r="AH88" s="64">
        <v>43840</v>
      </c>
      <c r="AI88" s="64">
        <v>43882</v>
      </c>
      <c r="AJ88" s="132" t="s">
        <v>5434</v>
      </c>
      <c r="AK88" s="94"/>
      <c r="AL88" s="168"/>
      <c r="AM88" s="168"/>
      <c r="AN88" s="171"/>
      <c r="AO88" s="161"/>
      <c r="AP88" s="161"/>
      <c r="AQ88" s="161"/>
      <c r="AR88" s="209"/>
      <c r="AS88" s="168"/>
      <c r="AT88" s="168"/>
      <c r="AU88" s="171"/>
      <c r="AV88" s="161"/>
      <c r="AW88" s="161"/>
      <c r="AX88" s="161"/>
      <c r="AY88" s="161"/>
      <c r="AZ88" s="93" t="s">
        <v>2850</v>
      </c>
      <c r="BA88" s="18">
        <v>43922</v>
      </c>
      <c r="BB88" s="94"/>
      <c r="BC88" s="93" t="s">
        <v>2526</v>
      </c>
      <c r="BD88" s="18">
        <v>44105</v>
      </c>
      <c r="BE88" s="94"/>
      <c r="BF88" s="93" t="s">
        <v>5435</v>
      </c>
      <c r="BG88" s="18">
        <v>44166</v>
      </c>
      <c r="BH88" s="94"/>
      <c r="BI88" s="12" t="s">
        <v>5436</v>
      </c>
      <c r="BJ88" s="18" t="s">
        <v>116</v>
      </c>
      <c r="BK88" s="261">
        <v>44062</v>
      </c>
      <c r="BL88" s="12" t="s">
        <v>105</v>
      </c>
      <c r="BM88" s="12"/>
      <c r="BN88" s="12"/>
      <c r="BO88" s="12"/>
      <c r="BP88" s="18"/>
    </row>
    <row r="89" spans="1:68" ht="120" hidden="1" customHeight="1" x14ac:dyDescent="0.2">
      <c r="A89" s="24" t="s">
        <v>1144</v>
      </c>
      <c r="B89" s="65" t="s">
        <v>5437</v>
      </c>
      <c r="C89" s="252" t="s">
        <v>5438</v>
      </c>
      <c r="D89" s="256" t="s">
        <v>2759</v>
      </c>
      <c r="E89" s="256" t="s">
        <v>3538</v>
      </c>
      <c r="F89" s="268" t="s">
        <v>89</v>
      </c>
      <c r="G89" s="173" t="s">
        <v>89</v>
      </c>
      <c r="H89" s="62">
        <v>39542</v>
      </c>
      <c r="I89" s="62" t="s">
        <v>5439</v>
      </c>
      <c r="J89" s="124"/>
      <c r="K89" s="453"/>
      <c r="L89" s="453"/>
      <c r="M89" s="453"/>
      <c r="N89" s="129"/>
      <c r="O89" s="314"/>
      <c r="P89" s="316" t="str">
        <f t="shared" si="1"/>
        <v>Yes</v>
      </c>
      <c r="Q89" s="118" t="s">
        <v>93</v>
      </c>
      <c r="R89" s="71" t="s">
        <v>94</v>
      </c>
      <c r="S89" s="71"/>
      <c r="T89" s="72" t="s">
        <v>5440</v>
      </c>
      <c r="U89" s="72" t="s">
        <v>5441</v>
      </c>
      <c r="V89" s="106" t="s">
        <v>5442</v>
      </c>
      <c r="W89" s="112">
        <v>43405</v>
      </c>
      <c r="X89" s="143" t="s">
        <v>5443</v>
      </c>
      <c r="Y89" s="86"/>
      <c r="Z89" s="18">
        <v>43466</v>
      </c>
      <c r="AA89" s="64">
        <v>43437</v>
      </c>
      <c r="AB89" s="64">
        <v>43500</v>
      </c>
      <c r="AC89" s="64" t="s">
        <v>1147</v>
      </c>
      <c r="AD89" s="144" t="s">
        <v>5444</v>
      </c>
      <c r="AE89" s="87"/>
      <c r="AF89" s="87"/>
      <c r="AG89" s="18"/>
      <c r="AH89" s="64"/>
      <c r="AI89" s="64"/>
      <c r="AJ89" s="64"/>
      <c r="AK89" s="94"/>
      <c r="AL89" s="168"/>
      <c r="AM89" s="168"/>
      <c r="AN89" s="171"/>
      <c r="AO89" s="161"/>
      <c r="AP89" s="161"/>
      <c r="AQ89" s="161"/>
      <c r="AR89" s="209"/>
      <c r="AS89" s="168"/>
      <c r="AT89" s="168"/>
      <c r="AU89" s="171"/>
      <c r="AV89" s="161"/>
      <c r="AW89" s="161"/>
      <c r="AX89" s="161"/>
      <c r="AY89" s="161"/>
      <c r="AZ89" s="93" t="s">
        <v>5445</v>
      </c>
      <c r="BA89" s="18">
        <v>43800</v>
      </c>
      <c r="BB89" s="94"/>
      <c r="BC89" s="93" t="s">
        <v>5446</v>
      </c>
      <c r="BD89" s="18">
        <v>43891</v>
      </c>
      <c r="BE89" s="94"/>
      <c r="BF89" s="93" t="s">
        <v>5447</v>
      </c>
      <c r="BG89" s="18">
        <v>44256</v>
      </c>
      <c r="BH89" s="94"/>
      <c r="BI89" s="12"/>
      <c r="BJ89" s="18" t="s">
        <v>116</v>
      </c>
      <c r="BK89" s="261">
        <v>44034</v>
      </c>
      <c r="BL89" s="12" t="s">
        <v>5448</v>
      </c>
      <c r="BM89" s="12"/>
      <c r="BN89" s="12"/>
      <c r="BO89" s="12"/>
      <c r="BP89" s="18"/>
    </row>
    <row r="90" spans="1:68" ht="132.75" hidden="1" customHeight="1" x14ac:dyDescent="0.2">
      <c r="A90" s="24" t="s">
        <v>1155</v>
      </c>
      <c r="B90" s="65" t="s">
        <v>5449</v>
      </c>
      <c r="C90" s="252" t="s">
        <v>5450</v>
      </c>
      <c r="D90" s="256" t="s">
        <v>1083</v>
      </c>
      <c r="E90" s="256" t="s">
        <v>949</v>
      </c>
      <c r="F90" s="268" t="s">
        <v>89</v>
      </c>
      <c r="G90" s="338" t="s">
        <v>194</v>
      </c>
      <c r="H90" s="348">
        <v>41988</v>
      </c>
      <c r="I90" s="62"/>
      <c r="J90" s="124"/>
      <c r="K90" s="453"/>
      <c r="L90" s="453"/>
      <c r="M90" s="453"/>
      <c r="N90" s="129">
        <v>43800</v>
      </c>
      <c r="O90" s="495" t="s">
        <v>1159</v>
      </c>
      <c r="P90" s="316" t="str">
        <f t="shared" si="1"/>
        <v>Yes</v>
      </c>
      <c r="Q90" s="118" t="s">
        <v>93</v>
      </c>
      <c r="R90" s="71" t="s">
        <v>94</v>
      </c>
      <c r="S90" s="281"/>
      <c r="T90" s="72" t="s">
        <v>1160</v>
      </c>
      <c r="U90" s="72" t="s">
        <v>1161</v>
      </c>
      <c r="V90" s="106" t="s">
        <v>1162</v>
      </c>
      <c r="W90" s="112">
        <v>43374</v>
      </c>
      <c r="X90" s="143" t="s">
        <v>4861</v>
      </c>
      <c r="Y90" s="86" t="s">
        <v>1163</v>
      </c>
      <c r="Z90" s="18">
        <v>43525</v>
      </c>
      <c r="AA90" s="64">
        <v>43682</v>
      </c>
      <c r="AB90" s="64">
        <v>43749</v>
      </c>
      <c r="AC90" s="64" t="s">
        <v>1164</v>
      </c>
      <c r="AD90" s="144" t="s">
        <v>1165</v>
      </c>
      <c r="AE90" s="87" t="s">
        <v>4846</v>
      </c>
      <c r="AF90" s="139" t="s">
        <v>5451</v>
      </c>
      <c r="AG90" s="18">
        <v>43709</v>
      </c>
      <c r="AH90" s="64">
        <v>43874</v>
      </c>
      <c r="AI90" s="64">
        <v>43917</v>
      </c>
      <c r="AJ90" s="64" t="s">
        <v>5452</v>
      </c>
      <c r="AK90" s="94"/>
      <c r="AL90" s="168">
        <v>43983</v>
      </c>
      <c r="AM90" s="168" t="s">
        <v>5453</v>
      </c>
      <c r="AN90" s="171">
        <v>43983</v>
      </c>
      <c r="AO90" s="161"/>
      <c r="AP90" s="161"/>
      <c r="AQ90" s="161"/>
      <c r="AR90" s="209"/>
      <c r="AS90" s="168"/>
      <c r="AT90" s="168"/>
      <c r="AU90" s="171"/>
      <c r="AV90" s="161"/>
      <c r="AW90" s="161"/>
      <c r="AX90" s="161"/>
      <c r="AY90" s="161"/>
      <c r="AZ90" s="93" t="s">
        <v>4819</v>
      </c>
      <c r="BA90" s="18">
        <v>44166</v>
      </c>
      <c r="BB90" s="94"/>
      <c r="BC90" s="93" t="s">
        <v>5425</v>
      </c>
      <c r="BD90" s="18">
        <v>44287</v>
      </c>
      <c r="BE90" s="94"/>
      <c r="BF90" s="93" t="s">
        <v>5454</v>
      </c>
      <c r="BG90" s="18">
        <v>44562</v>
      </c>
      <c r="BH90" s="94"/>
      <c r="BI90" s="12" t="s">
        <v>5455</v>
      </c>
      <c r="BJ90" s="18" t="s">
        <v>116</v>
      </c>
      <c r="BK90" s="261">
        <v>44062</v>
      </c>
      <c r="BL90" s="12" t="s">
        <v>1170</v>
      </c>
      <c r="BM90" s="12"/>
      <c r="BN90" s="12"/>
      <c r="BO90" s="12"/>
      <c r="BP90" s="18"/>
    </row>
    <row r="91" spans="1:68" ht="120" hidden="1" customHeight="1" x14ac:dyDescent="0.2">
      <c r="A91" s="24" t="s">
        <v>1171</v>
      </c>
      <c r="B91" s="65" t="s">
        <v>1172</v>
      </c>
      <c r="C91" s="252"/>
      <c r="D91" s="256"/>
      <c r="E91" s="256"/>
      <c r="F91" s="268" t="s">
        <v>89</v>
      </c>
      <c r="G91" s="338" t="s">
        <v>89</v>
      </c>
      <c r="H91" s="348">
        <v>42760</v>
      </c>
      <c r="I91" s="62"/>
      <c r="J91" s="124"/>
      <c r="K91" s="453"/>
      <c r="L91" s="453"/>
      <c r="M91" s="453"/>
      <c r="N91" s="129"/>
      <c r="O91" s="314"/>
      <c r="P91" s="316" t="b">
        <f t="shared" si="1"/>
        <v>0</v>
      </c>
      <c r="Q91" s="118" t="s">
        <v>111</v>
      </c>
      <c r="R91" s="71" t="s">
        <v>94</v>
      </c>
      <c r="S91" s="71"/>
      <c r="T91" s="72" t="s">
        <v>5456</v>
      </c>
      <c r="U91" s="72" t="s">
        <v>5457</v>
      </c>
      <c r="V91" s="108"/>
      <c r="W91" s="112">
        <v>43070</v>
      </c>
      <c r="X91" s="143"/>
      <c r="Y91" s="86"/>
      <c r="Z91" s="18"/>
      <c r="AA91" s="64"/>
      <c r="AB91" s="64"/>
      <c r="AC91" s="64"/>
      <c r="AD91" s="144"/>
      <c r="AE91" s="136"/>
      <c r="AF91" s="136"/>
      <c r="AG91" s="18"/>
      <c r="AH91" s="64"/>
      <c r="AI91" s="64"/>
      <c r="AJ91" s="64"/>
      <c r="AK91" s="94"/>
      <c r="AL91" s="168"/>
      <c r="AM91" s="168"/>
      <c r="AN91" s="171"/>
      <c r="AO91" s="161"/>
      <c r="AP91" s="161"/>
      <c r="AQ91" s="161"/>
      <c r="AR91" s="209"/>
      <c r="AS91" s="168"/>
      <c r="AT91" s="168"/>
      <c r="AU91" s="171"/>
      <c r="AV91" s="161"/>
      <c r="AW91" s="161"/>
      <c r="AX91" s="161"/>
      <c r="AY91" s="161"/>
      <c r="AZ91" s="93"/>
      <c r="BA91" s="18"/>
      <c r="BB91" s="279"/>
      <c r="BC91" s="93"/>
      <c r="BD91" s="18"/>
      <c r="BE91" s="94"/>
      <c r="BF91" s="93"/>
      <c r="BG91" s="18"/>
      <c r="BH91" s="94"/>
      <c r="BI91" s="12" t="s">
        <v>5458</v>
      </c>
      <c r="BJ91" s="18" t="s">
        <v>116</v>
      </c>
      <c r="BK91" s="261">
        <v>44062</v>
      </c>
      <c r="BL91" s="12" t="s">
        <v>579</v>
      </c>
      <c r="BM91" s="12"/>
      <c r="BN91" s="12"/>
      <c r="BO91" s="12"/>
      <c r="BP91" s="18"/>
    </row>
    <row r="92" spans="1:68" ht="120" hidden="1" customHeight="1" x14ac:dyDescent="0.2">
      <c r="A92" s="24" t="s">
        <v>1178</v>
      </c>
      <c r="B92" s="65" t="s">
        <v>1179</v>
      </c>
      <c r="C92" s="252" t="s">
        <v>1307</v>
      </c>
      <c r="D92" s="256" t="s">
        <v>3537</v>
      </c>
      <c r="E92" s="256" t="s">
        <v>3538</v>
      </c>
      <c r="F92" s="268" t="s">
        <v>89</v>
      </c>
      <c r="G92" s="338" t="s">
        <v>89</v>
      </c>
      <c r="H92" s="348">
        <v>43076</v>
      </c>
      <c r="I92" s="62"/>
      <c r="J92" s="124"/>
      <c r="K92" s="453"/>
      <c r="L92" s="453"/>
      <c r="M92" s="453"/>
      <c r="N92" s="129"/>
      <c r="O92" s="314"/>
      <c r="P92" s="316" t="b">
        <f t="shared" si="1"/>
        <v>0</v>
      </c>
      <c r="Q92" s="118" t="s">
        <v>228</v>
      </c>
      <c r="R92" s="71" t="s">
        <v>94</v>
      </c>
      <c r="S92" s="71"/>
      <c r="T92" s="82" t="s">
        <v>1182</v>
      </c>
      <c r="U92" s="72" t="s">
        <v>5459</v>
      </c>
      <c r="V92" s="106" t="s">
        <v>5460</v>
      </c>
      <c r="W92" s="112">
        <v>43344</v>
      </c>
      <c r="X92" s="143"/>
      <c r="Y92" s="86"/>
      <c r="Z92" s="18"/>
      <c r="AA92" s="64"/>
      <c r="AB92" s="64"/>
      <c r="AC92" s="64"/>
      <c r="AD92" s="144"/>
      <c r="AE92" s="86"/>
      <c r="AF92" s="86"/>
      <c r="AG92" s="18"/>
      <c r="AH92" s="64"/>
      <c r="AI92" s="64"/>
      <c r="AJ92" s="64"/>
      <c r="AK92" s="94"/>
      <c r="AL92" s="168"/>
      <c r="AM92" s="168"/>
      <c r="AN92" s="171"/>
      <c r="AO92" s="161"/>
      <c r="AP92" s="161"/>
      <c r="AQ92" s="161"/>
      <c r="AR92" s="209"/>
      <c r="AS92" s="168"/>
      <c r="AT92" s="168"/>
      <c r="AU92" s="171"/>
      <c r="AV92" s="161"/>
      <c r="AW92" s="161"/>
      <c r="AX92" s="161"/>
      <c r="AY92" s="161"/>
      <c r="AZ92" s="93"/>
      <c r="BA92" s="18"/>
      <c r="BB92" s="94"/>
      <c r="BC92" s="93"/>
      <c r="BD92" s="18"/>
      <c r="BE92" s="94"/>
      <c r="BF92" s="93"/>
      <c r="BG92" s="18"/>
      <c r="BH92" s="94"/>
      <c r="BI92" s="31" t="s">
        <v>5461</v>
      </c>
      <c r="BJ92" s="18" t="s">
        <v>116</v>
      </c>
      <c r="BK92" s="261">
        <v>44062</v>
      </c>
      <c r="BL92" s="12" t="s">
        <v>105</v>
      </c>
      <c r="BM92" s="12"/>
      <c r="BN92" s="12"/>
      <c r="BO92" s="12"/>
      <c r="BP92" s="18"/>
    </row>
    <row r="93" spans="1:68" ht="120" hidden="1" customHeight="1" x14ac:dyDescent="0.2">
      <c r="A93" s="24" t="s">
        <v>1188</v>
      </c>
      <c r="B93" s="65" t="s">
        <v>1189</v>
      </c>
      <c r="C93" s="252" t="s">
        <v>5462</v>
      </c>
      <c r="D93" s="256" t="s">
        <v>4840</v>
      </c>
      <c r="E93" s="256" t="s">
        <v>1064</v>
      </c>
      <c r="F93" s="268" t="s">
        <v>89</v>
      </c>
      <c r="G93" s="173" t="s">
        <v>89</v>
      </c>
      <c r="H93" s="62">
        <v>41047</v>
      </c>
      <c r="I93" s="321">
        <v>43689</v>
      </c>
      <c r="J93" s="124">
        <v>43894</v>
      </c>
      <c r="K93" s="453"/>
      <c r="L93" s="453"/>
      <c r="M93" s="453"/>
      <c r="N93" s="129"/>
      <c r="O93" s="314"/>
      <c r="P93" s="316" t="str">
        <f t="shared" si="1"/>
        <v>Yes</v>
      </c>
      <c r="Q93" s="118" t="s">
        <v>93</v>
      </c>
      <c r="R93" s="71" t="s">
        <v>94</v>
      </c>
      <c r="S93" s="71"/>
      <c r="T93" s="72" t="s">
        <v>5463</v>
      </c>
      <c r="U93" s="82" t="s">
        <v>5464</v>
      </c>
      <c r="V93" s="106" t="s">
        <v>5465</v>
      </c>
      <c r="W93" s="112">
        <v>43525</v>
      </c>
      <c r="X93" s="143" t="s">
        <v>5466</v>
      </c>
      <c r="Y93" s="86"/>
      <c r="Z93" s="18">
        <v>42186</v>
      </c>
      <c r="AA93" s="64">
        <v>42198</v>
      </c>
      <c r="AB93" s="64">
        <v>42254</v>
      </c>
      <c r="AC93" s="64" t="s">
        <v>5467</v>
      </c>
      <c r="AD93" s="144" t="s">
        <v>5468</v>
      </c>
      <c r="AE93" s="136"/>
      <c r="AF93" s="136"/>
      <c r="AG93" s="18"/>
      <c r="AH93" s="64"/>
      <c r="AI93" s="64"/>
      <c r="AJ93" s="64"/>
      <c r="AK93" s="94"/>
      <c r="AL93" s="168"/>
      <c r="AM93" s="168"/>
      <c r="AN93" s="171"/>
      <c r="AO93" s="161"/>
      <c r="AP93" s="161"/>
      <c r="AQ93" s="161"/>
      <c r="AR93" s="209"/>
      <c r="AS93" s="168"/>
      <c r="AT93" s="168"/>
      <c r="AU93" s="171"/>
      <c r="AV93" s="161"/>
      <c r="AW93" s="161"/>
      <c r="AX93" s="161"/>
      <c r="AY93" s="161"/>
      <c r="AZ93" s="93" t="s">
        <v>5469</v>
      </c>
      <c r="BA93" s="18">
        <v>43617</v>
      </c>
      <c r="BB93" s="94">
        <f>I93</f>
        <v>43689</v>
      </c>
      <c r="BC93" s="93" t="s">
        <v>5470</v>
      </c>
      <c r="BD93" s="18">
        <v>43770</v>
      </c>
      <c r="BE93" s="94">
        <v>43894</v>
      </c>
      <c r="BF93" s="93" t="s">
        <v>3078</v>
      </c>
      <c r="BG93" s="18">
        <v>44013</v>
      </c>
      <c r="BH93" s="94"/>
      <c r="BI93" s="48" t="s">
        <v>5471</v>
      </c>
      <c r="BJ93" s="18" t="s">
        <v>116</v>
      </c>
      <c r="BK93" s="261">
        <v>43972</v>
      </c>
      <c r="BL93" s="12" t="s">
        <v>5472</v>
      </c>
      <c r="BM93" s="12"/>
      <c r="BN93" s="12"/>
      <c r="BO93" s="12"/>
      <c r="BP93" s="18" t="s">
        <v>93</v>
      </c>
    </row>
    <row r="94" spans="1:68" ht="120" hidden="1" customHeight="1" x14ac:dyDescent="0.2">
      <c r="A94" s="24" t="s">
        <v>1195</v>
      </c>
      <c r="B94" s="264" t="s">
        <v>1196</v>
      </c>
      <c r="C94" s="252" t="s">
        <v>1197</v>
      </c>
      <c r="D94" s="256"/>
      <c r="E94" s="256" t="s">
        <v>2182</v>
      </c>
      <c r="F94" s="268" t="s">
        <v>89</v>
      </c>
      <c r="G94" s="338" t="s">
        <v>89</v>
      </c>
      <c r="H94" s="348" t="s">
        <v>459</v>
      </c>
      <c r="I94" s="62"/>
      <c r="J94" s="124"/>
      <c r="K94" s="453"/>
      <c r="L94" s="453"/>
      <c r="M94" s="453"/>
      <c r="N94" s="129"/>
      <c r="O94" s="314"/>
      <c r="P94" s="316" t="str">
        <f t="shared" si="1"/>
        <v>Yes</v>
      </c>
      <c r="Q94" s="118" t="s">
        <v>93</v>
      </c>
      <c r="R94" s="71" t="s">
        <v>94</v>
      </c>
      <c r="S94" s="281"/>
      <c r="T94" s="217" t="s">
        <v>2430</v>
      </c>
      <c r="U94" s="73" t="s">
        <v>2431</v>
      </c>
      <c r="V94" s="217" t="s">
        <v>2432</v>
      </c>
      <c r="W94" s="112">
        <v>43617</v>
      </c>
      <c r="X94" s="143" t="s">
        <v>5473</v>
      </c>
      <c r="Y94" s="86"/>
      <c r="Z94" s="18">
        <v>44075</v>
      </c>
      <c r="AA94" s="64"/>
      <c r="AB94" s="64"/>
      <c r="AC94" s="64"/>
      <c r="AD94" s="144"/>
      <c r="AE94" s="86"/>
      <c r="AF94" s="86"/>
      <c r="AG94" s="18"/>
      <c r="AH94" s="64"/>
      <c r="AI94" s="64"/>
      <c r="AJ94" s="64"/>
      <c r="AK94" s="94"/>
      <c r="AL94" s="168"/>
      <c r="AM94" s="168"/>
      <c r="AN94" s="171"/>
      <c r="AO94" s="161"/>
      <c r="AP94" s="161"/>
      <c r="AQ94" s="161"/>
      <c r="AR94" s="209"/>
      <c r="AS94" s="168"/>
      <c r="AT94" s="168"/>
      <c r="AU94" s="171"/>
      <c r="AV94" s="161"/>
      <c r="AW94" s="161"/>
      <c r="AX94" s="161"/>
      <c r="AY94" s="161"/>
      <c r="AZ94" s="93" t="s">
        <v>5474</v>
      </c>
      <c r="BA94" s="18">
        <v>44440</v>
      </c>
      <c r="BB94" s="94"/>
      <c r="BC94" s="93" t="s">
        <v>4920</v>
      </c>
      <c r="BD94" s="18">
        <v>44621</v>
      </c>
      <c r="BE94" s="94"/>
      <c r="BF94" s="93" t="s">
        <v>316</v>
      </c>
      <c r="BG94" s="18">
        <v>45017</v>
      </c>
      <c r="BH94" s="94"/>
      <c r="BI94" s="12" t="s">
        <v>5475</v>
      </c>
      <c r="BJ94" s="18" t="s">
        <v>116</v>
      </c>
      <c r="BK94" s="261">
        <v>44060</v>
      </c>
      <c r="BL94" s="12" t="s">
        <v>105</v>
      </c>
      <c r="BM94" s="12"/>
      <c r="BN94" s="12"/>
      <c r="BO94" s="12"/>
      <c r="BP94" s="18"/>
    </row>
    <row r="95" spans="1:68" ht="120" hidden="1" customHeight="1" x14ac:dyDescent="0.2">
      <c r="A95" s="24" t="s">
        <v>1205</v>
      </c>
      <c r="B95" s="65" t="s">
        <v>1206</v>
      </c>
      <c r="C95" s="252" t="s">
        <v>635</v>
      </c>
      <c r="D95" s="256" t="s">
        <v>2759</v>
      </c>
      <c r="E95" s="256" t="s">
        <v>2182</v>
      </c>
      <c r="F95" s="268" t="s">
        <v>89</v>
      </c>
      <c r="G95" s="338" t="s">
        <v>89</v>
      </c>
      <c r="H95" s="348">
        <v>40233</v>
      </c>
      <c r="I95" s="62"/>
      <c r="J95" s="124"/>
      <c r="K95" s="453"/>
      <c r="L95" s="453"/>
      <c r="M95" s="453"/>
      <c r="N95" s="129"/>
      <c r="O95" s="314"/>
      <c r="P95" s="316" t="str">
        <f t="shared" si="1"/>
        <v>Yes</v>
      </c>
      <c r="Q95" s="118" t="s">
        <v>93</v>
      </c>
      <c r="R95" s="71" t="s">
        <v>94</v>
      </c>
      <c r="S95" s="77"/>
      <c r="T95" s="367" t="s">
        <v>1209</v>
      </c>
      <c r="U95" s="72" t="s">
        <v>5476</v>
      </c>
      <c r="V95" s="107" t="s">
        <v>5477</v>
      </c>
      <c r="W95" s="112">
        <v>43952</v>
      </c>
      <c r="X95" s="143" t="s">
        <v>5313</v>
      </c>
      <c r="Y95" s="86" t="s">
        <v>5478</v>
      </c>
      <c r="Z95" s="18">
        <v>43983</v>
      </c>
      <c r="AA95" s="64" t="s">
        <v>5479</v>
      </c>
      <c r="AB95" s="64"/>
      <c r="AC95" s="132" t="s">
        <v>1209</v>
      </c>
      <c r="AD95" s="144"/>
      <c r="AE95" s="87"/>
      <c r="AF95" s="87"/>
      <c r="AG95" s="18"/>
      <c r="AH95" s="64"/>
      <c r="AI95" s="64"/>
      <c r="AJ95" s="64"/>
      <c r="AK95" s="94"/>
      <c r="AL95" s="168"/>
      <c r="AM95" s="168"/>
      <c r="AN95" s="171"/>
      <c r="AO95" s="161"/>
      <c r="AP95" s="161"/>
      <c r="AQ95" s="161"/>
      <c r="AR95" s="209"/>
      <c r="AS95" s="168"/>
      <c r="AT95" s="168"/>
      <c r="AU95" s="171"/>
      <c r="AV95" s="161"/>
      <c r="AW95" s="161"/>
      <c r="AX95" s="161"/>
      <c r="AY95" s="161"/>
      <c r="AZ95" s="93" t="s">
        <v>4976</v>
      </c>
      <c r="BA95" s="18">
        <v>44228</v>
      </c>
      <c r="BB95" s="94"/>
      <c r="BC95" s="93"/>
      <c r="BD95" s="18"/>
      <c r="BE95" s="94"/>
      <c r="BF95" s="93" t="s">
        <v>5215</v>
      </c>
      <c r="BG95" s="18">
        <v>44562</v>
      </c>
      <c r="BH95" s="94"/>
      <c r="BI95" s="12" t="s">
        <v>5480</v>
      </c>
      <c r="BJ95" s="18" t="s">
        <v>116</v>
      </c>
      <c r="BK95" s="261">
        <v>44057</v>
      </c>
      <c r="BL95" s="12" t="s">
        <v>1170</v>
      </c>
      <c r="BM95" s="12"/>
      <c r="BN95" s="12"/>
      <c r="BO95" s="12"/>
      <c r="BP95" s="18"/>
    </row>
    <row r="96" spans="1:68" ht="120" hidden="1" customHeight="1" x14ac:dyDescent="0.2">
      <c r="A96" s="24" t="s">
        <v>1235</v>
      </c>
      <c r="B96" s="65" t="s">
        <v>5481</v>
      </c>
      <c r="C96" s="252" t="s">
        <v>5482</v>
      </c>
      <c r="D96" s="256" t="s">
        <v>3819</v>
      </c>
      <c r="E96" s="256" t="s">
        <v>931</v>
      </c>
      <c r="F96" s="268" t="s">
        <v>89</v>
      </c>
      <c r="G96" s="338" t="s">
        <v>194</v>
      </c>
      <c r="H96" s="348">
        <v>40577</v>
      </c>
      <c r="I96" s="321"/>
      <c r="J96" s="323"/>
      <c r="K96" s="454"/>
      <c r="L96" s="454"/>
      <c r="M96" s="454"/>
      <c r="N96" s="129"/>
      <c r="O96" s="314"/>
      <c r="P96" s="316" t="str">
        <f t="shared" si="1"/>
        <v>Yes</v>
      </c>
      <c r="Q96" s="118" t="s">
        <v>93</v>
      </c>
      <c r="R96" s="71" t="s">
        <v>267</v>
      </c>
      <c r="S96" s="71"/>
      <c r="T96" s="82" t="s">
        <v>1219</v>
      </c>
      <c r="U96" s="72"/>
      <c r="V96" s="106"/>
      <c r="W96" s="112">
        <v>44013</v>
      </c>
      <c r="X96" s="143" t="s">
        <v>1220</v>
      </c>
      <c r="Y96" s="86" t="s">
        <v>364</v>
      </c>
      <c r="Z96" s="18">
        <v>42917</v>
      </c>
      <c r="AA96" s="64">
        <v>42917</v>
      </c>
      <c r="AB96" s="64">
        <v>42979</v>
      </c>
      <c r="AC96" s="64" t="s">
        <v>1221</v>
      </c>
      <c r="AD96" s="144" t="s">
        <v>1222</v>
      </c>
      <c r="AE96" s="219" t="s">
        <v>1223</v>
      </c>
      <c r="AF96" s="219" t="s">
        <v>1224</v>
      </c>
      <c r="AG96" s="18">
        <v>44409</v>
      </c>
      <c r="AH96" s="64"/>
      <c r="AI96" s="64"/>
      <c r="AJ96" s="64"/>
      <c r="AK96" s="94"/>
      <c r="AL96" s="168"/>
      <c r="AM96" s="168"/>
      <c r="AN96" s="171"/>
      <c r="AO96" s="161"/>
      <c r="AP96" s="161"/>
      <c r="AQ96" s="161"/>
      <c r="AR96" s="209"/>
      <c r="AS96" s="168"/>
      <c r="AT96" s="168"/>
      <c r="AU96" s="171"/>
      <c r="AV96" s="161"/>
      <c r="AW96" s="161"/>
      <c r="AX96" s="161"/>
      <c r="AY96" s="161"/>
      <c r="AZ96" s="93" t="s">
        <v>5483</v>
      </c>
      <c r="BA96" s="18">
        <v>44774</v>
      </c>
      <c r="BB96" s="94"/>
      <c r="BC96" s="93" t="s">
        <v>2773</v>
      </c>
      <c r="BD96" s="18">
        <v>44986</v>
      </c>
      <c r="BE96" s="94"/>
      <c r="BF96" s="93" t="s">
        <v>5484</v>
      </c>
      <c r="BG96" s="18">
        <v>45383</v>
      </c>
      <c r="BH96" s="94"/>
      <c r="BI96" s="12" t="s">
        <v>5485</v>
      </c>
      <c r="BJ96" s="18" t="s">
        <v>116</v>
      </c>
      <c r="BK96" s="261">
        <v>44064</v>
      </c>
      <c r="BL96" s="12" t="s">
        <v>3767</v>
      </c>
      <c r="BM96" s="12"/>
      <c r="BN96" s="12"/>
      <c r="BO96" s="12"/>
      <c r="BP96" s="18"/>
    </row>
    <row r="97" spans="1:68" ht="120" hidden="1" customHeight="1" x14ac:dyDescent="0.2">
      <c r="A97" s="24" t="s">
        <v>1248</v>
      </c>
      <c r="B97" s="65" t="s">
        <v>1249</v>
      </c>
      <c r="C97" s="252" t="s">
        <v>5486</v>
      </c>
      <c r="D97" s="256"/>
      <c r="E97" s="256" t="s">
        <v>4841</v>
      </c>
      <c r="F97" s="268" t="s">
        <v>89</v>
      </c>
      <c r="G97" s="173" t="s">
        <v>89</v>
      </c>
      <c r="H97" s="62" t="s">
        <v>121</v>
      </c>
      <c r="I97" s="62" t="s">
        <v>5487</v>
      </c>
      <c r="J97" s="124" t="s">
        <v>5488</v>
      </c>
      <c r="K97" s="453"/>
      <c r="L97" s="453"/>
      <c r="M97" s="453"/>
      <c r="N97" s="129"/>
      <c r="O97" s="314"/>
      <c r="P97" s="316" t="str">
        <f t="shared" si="1"/>
        <v>Yes</v>
      </c>
      <c r="Q97" s="120" t="s">
        <v>93</v>
      </c>
      <c r="R97" s="71" t="s">
        <v>94</v>
      </c>
      <c r="S97" s="71"/>
      <c r="T97" s="72" t="s">
        <v>5489</v>
      </c>
      <c r="U97" s="72" t="s">
        <v>5490</v>
      </c>
      <c r="V97" s="106" t="s">
        <v>5491</v>
      </c>
      <c r="W97" s="112">
        <v>43617</v>
      </c>
      <c r="X97" s="143" t="s">
        <v>5102</v>
      </c>
      <c r="Y97" s="86" t="s">
        <v>142</v>
      </c>
      <c r="Z97" s="18">
        <v>42522</v>
      </c>
      <c r="AA97" s="64">
        <v>42545</v>
      </c>
      <c r="AB97" s="64">
        <v>42587</v>
      </c>
      <c r="AC97" s="64" t="s">
        <v>5492</v>
      </c>
      <c r="AD97" s="144"/>
      <c r="AE97" s="86" t="s">
        <v>5493</v>
      </c>
      <c r="AF97" s="86" t="s">
        <v>367</v>
      </c>
      <c r="AG97" s="18">
        <v>43252</v>
      </c>
      <c r="AH97" s="64">
        <v>43273</v>
      </c>
      <c r="AI97" s="64">
        <v>43315</v>
      </c>
      <c r="AJ97" s="197" t="s">
        <v>5494</v>
      </c>
      <c r="AK97" s="94"/>
      <c r="AL97" s="168"/>
      <c r="AM97" s="168"/>
      <c r="AN97" s="171"/>
      <c r="AO97" s="161"/>
      <c r="AP97" s="161"/>
      <c r="AQ97" s="161"/>
      <c r="AR97" s="209"/>
      <c r="AS97" s="168"/>
      <c r="AT97" s="168"/>
      <c r="AU97" s="171"/>
      <c r="AV97" s="161"/>
      <c r="AW97" s="161"/>
      <c r="AX97" s="161"/>
      <c r="AY97" s="161"/>
      <c r="AZ97" s="93" t="s">
        <v>5495</v>
      </c>
      <c r="BA97" s="18">
        <v>43466</v>
      </c>
      <c r="BB97" s="94">
        <v>43490</v>
      </c>
      <c r="BC97" s="93" t="s">
        <v>5496</v>
      </c>
      <c r="BD97" s="18">
        <v>43617</v>
      </c>
      <c r="BE97" s="94">
        <v>43644</v>
      </c>
      <c r="BF97" s="93" t="s">
        <v>5095</v>
      </c>
      <c r="BG97" s="18">
        <v>43891</v>
      </c>
      <c r="BH97" s="94"/>
      <c r="BI97" s="201" t="s">
        <v>5497</v>
      </c>
      <c r="BJ97" s="18" t="s">
        <v>116</v>
      </c>
      <c r="BK97" s="261">
        <v>43979</v>
      </c>
      <c r="BL97" s="12" t="s">
        <v>5498</v>
      </c>
      <c r="BM97" s="12"/>
      <c r="BN97" s="12"/>
      <c r="BO97" s="12"/>
      <c r="BP97" s="18" t="s">
        <v>93</v>
      </c>
    </row>
    <row r="98" spans="1:68" ht="120" hidden="1" customHeight="1" x14ac:dyDescent="0.2">
      <c r="A98" s="24" t="s">
        <v>1257</v>
      </c>
      <c r="B98" s="65" t="s">
        <v>1258</v>
      </c>
      <c r="C98" s="252" t="s">
        <v>5499</v>
      </c>
      <c r="D98" s="256" t="s">
        <v>292</v>
      </c>
      <c r="E98" s="256" t="s">
        <v>5500</v>
      </c>
      <c r="F98" s="268" t="s">
        <v>89</v>
      </c>
      <c r="G98" s="338" t="s">
        <v>89</v>
      </c>
      <c r="H98" s="348">
        <v>41002</v>
      </c>
      <c r="I98" s="62"/>
      <c r="J98" s="124"/>
      <c r="K98" s="453"/>
      <c r="L98" s="453"/>
      <c r="M98" s="453"/>
      <c r="N98" s="129"/>
      <c r="O98" s="314"/>
      <c r="P98" s="316" t="b">
        <f t="shared" si="1"/>
        <v>0</v>
      </c>
      <c r="Q98" s="118" t="s">
        <v>237</v>
      </c>
      <c r="R98" s="71" t="s">
        <v>94</v>
      </c>
      <c r="S98" s="71"/>
      <c r="T98" s="72" t="s">
        <v>1259</v>
      </c>
      <c r="U98" s="72" t="s">
        <v>5501</v>
      </c>
      <c r="V98" s="106" t="s">
        <v>5502</v>
      </c>
      <c r="W98" s="112">
        <v>42186</v>
      </c>
      <c r="X98" s="143"/>
      <c r="Y98" s="86"/>
      <c r="Z98" s="18"/>
      <c r="AA98" s="64"/>
      <c r="AB98" s="64"/>
      <c r="AC98" s="64"/>
      <c r="AD98" s="144"/>
      <c r="AE98" s="87"/>
      <c r="AF98" s="87"/>
      <c r="AG98" s="18"/>
      <c r="AH98" s="64"/>
      <c r="AI98" s="64"/>
      <c r="AJ98" s="64"/>
      <c r="AK98" s="94"/>
      <c r="AL98" s="168"/>
      <c r="AM98" s="168"/>
      <c r="AN98" s="171"/>
      <c r="AO98" s="161"/>
      <c r="AP98" s="161"/>
      <c r="AQ98" s="161"/>
      <c r="AR98" s="209"/>
      <c r="AS98" s="168"/>
      <c r="AT98" s="168"/>
      <c r="AU98" s="171"/>
      <c r="AV98" s="161"/>
      <c r="AW98" s="161"/>
      <c r="AX98" s="161"/>
      <c r="AY98" s="161"/>
      <c r="AZ98" s="93"/>
      <c r="BA98" s="18"/>
      <c r="BB98" s="194"/>
      <c r="BC98" s="93"/>
      <c r="BD98" s="18"/>
      <c r="BE98" s="94"/>
      <c r="BF98" s="93"/>
      <c r="BG98" s="18"/>
      <c r="BH98" s="94"/>
      <c r="BI98" s="12" t="s">
        <v>5503</v>
      </c>
      <c r="BJ98" s="18" t="s">
        <v>4914</v>
      </c>
      <c r="BK98" s="261">
        <v>44039</v>
      </c>
      <c r="BL98" s="12"/>
      <c r="BM98" s="12"/>
      <c r="BN98" s="12"/>
      <c r="BO98" s="12"/>
      <c r="BP98" s="18"/>
    </row>
    <row r="99" spans="1:68" ht="120" hidden="1" customHeight="1" x14ac:dyDescent="0.2">
      <c r="A99" s="24" t="s">
        <v>1270</v>
      </c>
      <c r="B99" s="65" t="s">
        <v>1271</v>
      </c>
      <c r="C99" s="252" t="s">
        <v>5504</v>
      </c>
      <c r="D99" s="256"/>
      <c r="E99" s="256"/>
      <c r="F99" s="268" t="s">
        <v>89</v>
      </c>
      <c r="G99" s="338" t="s">
        <v>89</v>
      </c>
      <c r="H99" s="348">
        <v>42115</v>
      </c>
      <c r="I99" s="62">
        <v>43047</v>
      </c>
      <c r="J99" s="124">
        <v>43147</v>
      </c>
      <c r="K99" s="453"/>
      <c r="L99" s="453"/>
      <c r="M99" s="453">
        <v>43517</v>
      </c>
      <c r="N99" s="129"/>
      <c r="O99" s="314"/>
      <c r="P99" s="316" t="b">
        <v>0</v>
      </c>
      <c r="Q99" s="118" t="s">
        <v>111</v>
      </c>
      <c r="R99" s="71" t="s">
        <v>229</v>
      </c>
      <c r="S99" s="71"/>
      <c r="T99" s="82" t="s">
        <v>5505</v>
      </c>
      <c r="U99" s="82" t="s">
        <v>5506</v>
      </c>
      <c r="V99" s="106" t="s">
        <v>5375</v>
      </c>
      <c r="W99" s="112">
        <v>43739</v>
      </c>
      <c r="X99" s="143"/>
      <c r="Y99" s="86"/>
      <c r="Z99" s="18"/>
      <c r="AA99" s="64"/>
      <c r="AB99" s="64"/>
      <c r="AC99" s="64"/>
      <c r="AD99" s="144"/>
      <c r="AE99" s="86"/>
      <c r="AF99" s="86"/>
      <c r="AG99" s="18"/>
      <c r="AH99" s="64"/>
      <c r="AI99" s="64"/>
      <c r="AJ99" s="64"/>
      <c r="AK99" s="94"/>
      <c r="AL99" s="168"/>
      <c r="AM99" s="168"/>
      <c r="AN99" s="171"/>
      <c r="AO99" s="161"/>
      <c r="AP99" s="161"/>
      <c r="AQ99" s="161"/>
      <c r="AR99" s="209"/>
      <c r="AS99" s="168"/>
      <c r="AT99" s="168"/>
      <c r="AU99" s="171"/>
      <c r="AV99" s="161"/>
      <c r="AW99" s="161"/>
      <c r="AX99" s="161"/>
      <c r="AY99" s="161"/>
      <c r="AZ99" s="93"/>
      <c r="BA99" s="18"/>
      <c r="BB99" s="94"/>
      <c r="BC99" s="93"/>
      <c r="BD99" s="18"/>
      <c r="BE99" s="94"/>
      <c r="BF99" s="93"/>
      <c r="BG99" s="18"/>
      <c r="BH99" s="94"/>
      <c r="BI99" s="31" t="s">
        <v>5507</v>
      </c>
      <c r="BJ99" s="18" t="s">
        <v>116</v>
      </c>
      <c r="BK99" s="261">
        <v>43991</v>
      </c>
      <c r="BL99" s="12" t="s">
        <v>5508</v>
      </c>
      <c r="BM99" s="12"/>
      <c r="BN99" s="12"/>
      <c r="BO99" s="12"/>
      <c r="BP99" s="18"/>
    </row>
    <row r="100" spans="1:68" ht="120" hidden="1" customHeight="1" x14ac:dyDescent="0.2">
      <c r="A100" s="24" t="s">
        <v>1285</v>
      </c>
      <c r="B100" s="65" t="s">
        <v>1286</v>
      </c>
      <c r="C100" s="255" t="s">
        <v>4771</v>
      </c>
      <c r="D100" s="256" t="s">
        <v>337</v>
      </c>
      <c r="E100" s="256" t="s">
        <v>266</v>
      </c>
      <c r="F100" s="268" t="s">
        <v>89</v>
      </c>
      <c r="G100" s="338" t="s">
        <v>194</v>
      </c>
      <c r="H100" s="348">
        <v>42397</v>
      </c>
      <c r="I100" s="62"/>
      <c r="J100" s="124"/>
      <c r="K100" s="453"/>
      <c r="L100" s="453"/>
      <c r="M100" s="453"/>
      <c r="N100" s="129"/>
      <c r="O100" s="314"/>
      <c r="P100" s="316" t="str">
        <f t="shared" ref="P100:P162" si="2">IF(OR(Q100="Yes", R100="Web-page timetable", S100="YES"), "Yes")</f>
        <v>Yes</v>
      </c>
      <c r="Q100" s="118" t="s">
        <v>93</v>
      </c>
      <c r="R100" s="71" t="s">
        <v>94</v>
      </c>
      <c r="S100" s="71"/>
      <c r="T100" s="72" t="s">
        <v>4758</v>
      </c>
      <c r="U100" s="72" t="s">
        <v>4759</v>
      </c>
      <c r="V100" s="106" t="s">
        <v>4760</v>
      </c>
      <c r="W100" s="112">
        <v>43586</v>
      </c>
      <c r="X100" s="143" t="s">
        <v>4761</v>
      </c>
      <c r="Y100" s="86" t="s">
        <v>4762</v>
      </c>
      <c r="Z100" s="18">
        <v>42767</v>
      </c>
      <c r="AA100" s="64">
        <v>42793</v>
      </c>
      <c r="AB100" s="64">
        <v>42835</v>
      </c>
      <c r="AC100" s="64" t="s">
        <v>4763</v>
      </c>
      <c r="AD100" s="144" t="s">
        <v>4764</v>
      </c>
      <c r="AE100" s="87" t="s">
        <v>4741</v>
      </c>
      <c r="AF100" s="139" t="s">
        <v>5509</v>
      </c>
      <c r="AG100" s="18">
        <v>43983</v>
      </c>
      <c r="AH100" s="64">
        <v>44075</v>
      </c>
      <c r="AI100" s="64"/>
      <c r="AJ100" s="64" t="s">
        <v>4759</v>
      </c>
      <c r="AK100" s="94"/>
      <c r="AL100" s="168">
        <v>44136</v>
      </c>
      <c r="AM100" s="168" t="s">
        <v>270</v>
      </c>
      <c r="AN100" s="171">
        <v>44136</v>
      </c>
      <c r="AO100" s="161"/>
      <c r="AP100" s="161"/>
      <c r="AQ100" s="161"/>
      <c r="AR100" s="209"/>
      <c r="AS100" s="168"/>
      <c r="AT100" s="168"/>
      <c r="AU100" s="171"/>
      <c r="AV100" s="161"/>
      <c r="AW100" s="161"/>
      <c r="AX100" s="161"/>
      <c r="AY100" s="161"/>
      <c r="AZ100" s="93" t="s">
        <v>4767</v>
      </c>
      <c r="BA100" s="18">
        <v>44593</v>
      </c>
      <c r="BB100" s="94"/>
      <c r="BC100" s="93" t="s">
        <v>4768</v>
      </c>
      <c r="BD100" s="18">
        <v>44743</v>
      </c>
      <c r="BE100" s="94"/>
      <c r="BF100" s="93" t="s">
        <v>4769</v>
      </c>
      <c r="BG100" s="18">
        <v>45017</v>
      </c>
      <c r="BH100" s="94"/>
      <c r="BI100" s="31" t="s">
        <v>5510</v>
      </c>
      <c r="BJ100" s="18" t="s">
        <v>116</v>
      </c>
      <c r="BK100" s="261">
        <v>44061</v>
      </c>
      <c r="BL100" s="12" t="s">
        <v>105</v>
      </c>
      <c r="BM100" s="12"/>
      <c r="BN100" s="12"/>
      <c r="BO100" s="12"/>
      <c r="BP100" s="18"/>
    </row>
    <row r="101" spans="1:68" ht="120" hidden="1" customHeight="1" x14ac:dyDescent="0.2">
      <c r="A101" s="24" t="s">
        <v>1299</v>
      </c>
      <c r="B101" s="218" t="s">
        <v>5511</v>
      </c>
      <c r="C101" s="252" t="s">
        <v>1301</v>
      </c>
      <c r="D101" s="256" t="s">
        <v>3537</v>
      </c>
      <c r="E101" s="256" t="s">
        <v>209</v>
      </c>
      <c r="F101" s="268"/>
      <c r="G101" s="341"/>
      <c r="H101" s="348">
        <v>41757</v>
      </c>
      <c r="I101" s="62"/>
      <c r="J101" s="124"/>
      <c r="K101" s="453"/>
      <c r="L101" s="453"/>
      <c r="M101" s="453"/>
      <c r="N101" s="129"/>
      <c r="O101" s="314"/>
      <c r="P101" s="316" t="str">
        <f t="shared" si="2"/>
        <v>Yes</v>
      </c>
      <c r="Q101" s="118" t="s">
        <v>93</v>
      </c>
      <c r="R101" s="71" t="s">
        <v>94</v>
      </c>
      <c r="S101" s="281"/>
      <c r="T101" s="71" t="s">
        <v>1302</v>
      </c>
      <c r="U101" s="72" t="s">
        <v>1303</v>
      </c>
      <c r="V101" s="106" t="s">
        <v>1304</v>
      </c>
      <c r="W101" s="112">
        <v>41883</v>
      </c>
      <c r="X101" s="143"/>
      <c r="Y101" s="86"/>
      <c r="Z101" s="18"/>
      <c r="AA101" s="64"/>
      <c r="AB101" s="64"/>
      <c r="AC101" s="64"/>
      <c r="AD101" s="144"/>
      <c r="AE101" s="136"/>
      <c r="AF101" s="136"/>
      <c r="AG101" s="18"/>
      <c r="AH101" s="64"/>
      <c r="AI101" s="64"/>
      <c r="AJ101" s="64"/>
      <c r="AK101" s="94"/>
      <c r="AL101" s="168"/>
      <c r="AM101" s="168"/>
      <c r="AN101" s="171"/>
      <c r="AO101" s="161"/>
      <c r="AP101" s="161"/>
      <c r="AQ101" s="161"/>
      <c r="AR101" s="209"/>
      <c r="AS101" s="168"/>
      <c r="AT101" s="168"/>
      <c r="AU101" s="171"/>
      <c r="AV101" s="161"/>
      <c r="AW101" s="161"/>
      <c r="AX101" s="161"/>
      <c r="AY101" s="161"/>
      <c r="AZ101" s="93"/>
      <c r="BA101" s="18"/>
      <c r="BB101" s="94"/>
      <c r="BC101" s="93"/>
      <c r="BD101" s="18"/>
      <c r="BE101" s="94"/>
      <c r="BF101" s="93" t="s">
        <v>5512</v>
      </c>
      <c r="BG101" s="18">
        <v>41730</v>
      </c>
      <c r="BH101" s="94">
        <v>41757</v>
      </c>
      <c r="BI101" s="31" t="s">
        <v>5513</v>
      </c>
      <c r="BJ101" s="18" t="s">
        <v>116</v>
      </c>
      <c r="BK101" s="261">
        <v>43851</v>
      </c>
      <c r="BL101" s="12" t="s">
        <v>970</v>
      </c>
      <c r="BM101" s="12"/>
      <c r="BN101" s="12"/>
      <c r="BO101" s="12"/>
      <c r="BP101" s="18"/>
    </row>
    <row r="102" spans="1:68" ht="120" hidden="1" customHeight="1" x14ac:dyDescent="0.2">
      <c r="A102" s="24" t="s">
        <v>1305</v>
      </c>
      <c r="B102" s="65" t="s">
        <v>1306</v>
      </c>
      <c r="C102" s="252" t="s">
        <v>5514</v>
      </c>
      <c r="D102" s="256" t="s">
        <v>351</v>
      </c>
      <c r="E102" s="256" t="s">
        <v>3616</v>
      </c>
      <c r="F102" s="268" t="s">
        <v>89</v>
      </c>
      <c r="G102" s="338" t="s">
        <v>89</v>
      </c>
      <c r="H102" s="348">
        <v>41767</v>
      </c>
      <c r="I102" s="62"/>
      <c r="J102" s="124"/>
      <c r="K102" s="453"/>
      <c r="L102" s="453"/>
      <c r="M102" s="453"/>
      <c r="N102" s="129"/>
      <c r="O102" s="314"/>
      <c r="P102" s="316" t="str">
        <f t="shared" si="2"/>
        <v>Yes</v>
      </c>
      <c r="Q102" s="118" t="s">
        <v>93</v>
      </c>
      <c r="R102" s="71" t="s">
        <v>94</v>
      </c>
      <c r="S102" s="320"/>
      <c r="T102" s="76" t="s">
        <v>1309</v>
      </c>
      <c r="U102" s="76" t="s">
        <v>5515</v>
      </c>
      <c r="V102" s="82" t="s">
        <v>5516</v>
      </c>
      <c r="W102" s="112">
        <v>43709</v>
      </c>
      <c r="X102" s="143" t="s">
        <v>4891</v>
      </c>
      <c r="Y102" s="86"/>
      <c r="Z102" s="18">
        <v>43466</v>
      </c>
      <c r="AA102" s="64">
        <v>43501</v>
      </c>
      <c r="AB102" s="64">
        <v>43543</v>
      </c>
      <c r="AC102" s="64" t="s">
        <v>1311</v>
      </c>
      <c r="AD102" s="144" t="s">
        <v>1312</v>
      </c>
      <c r="AE102" s="87" t="s">
        <v>4752</v>
      </c>
      <c r="AF102" s="87"/>
      <c r="AG102" s="18">
        <v>43709</v>
      </c>
      <c r="AH102" s="64">
        <v>43711</v>
      </c>
      <c r="AI102" s="64">
        <v>43753</v>
      </c>
      <c r="AJ102" s="64" t="s">
        <v>1314</v>
      </c>
      <c r="AK102" s="94" t="s">
        <v>1315</v>
      </c>
      <c r="AL102" s="168"/>
      <c r="AM102" s="168"/>
      <c r="AN102" s="171"/>
      <c r="AO102" s="161"/>
      <c r="AP102" s="161"/>
      <c r="AQ102" s="161"/>
      <c r="AR102" s="209"/>
      <c r="AS102" s="168"/>
      <c r="AT102" s="168"/>
      <c r="AU102" s="171"/>
      <c r="AV102" s="161"/>
      <c r="AW102" s="161"/>
      <c r="AX102" s="161"/>
      <c r="AY102" s="161"/>
      <c r="AZ102" s="93" t="s">
        <v>4741</v>
      </c>
      <c r="BA102" s="18">
        <v>43983</v>
      </c>
      <c r="BB102" s="94"/>
      <c r="BC102" s="93" t="s">
        <v>5227</v>
      </c>
      <c r="BD102" s="18">
        <v>44075</v>
      </c>
      <c r="BE102" s="94"/>
      <c r="BF102" s="93" t="s">
        <v>5181</v>
      </c>
      <c r="BG102" s="18">
        <v>44348</v>
      </c>
      <c r="BH102" s="94"/>
      <c r="BI102" s="54" t="s">
        <v>5517</v>
      </c>
      <c r="BJ102" s="18" t="s">
        <v>116</v>
      </c>
      <c r="BK102" s="261">
        <v>44057</v>
      </c>
      <c r="BL102" s="381" t="s">
        <v>5230</v>
      </c>
      <c r="BM102" s="12"/>
      <c r="BN102" s="12"/>
      <c r="BO102" s="12"/>
      <c r="BP102" s="18"/>
    </row>
    <row r="103" spans="1:68" ht="120" hidden="1" customHeight="1" x14ac:dyDescent="0.2">
      <c r="A103" s="24" t="s">
        <v>1325</v>
      </c>
      <c r="B103" s="65" t="s">
        <v>1326</v>
      </c>
      <c r="C103" s="252" t="s">
        <v>5518</v>
      </c>
      <c r="D103" s="256" t="s">
        <v>292</v>
      </c>
      <c r="E103" s="256" t="s">
        <v>3538</v>
      </c>
      <c r="F103" s="268" t="s">
        <v>89</v>
      </c>
      <c r="G103" s="338" t="s">
        <v>89</v>
      </c>
      <c r="H103" s="348">
        <v>43396</v>
      </c>
      <c r="I103" s="62"/>
      <c r="J103" s="124"/>
      <c r="K103" s="453"/>
      <c r="L103" s="453"/>
      <c r="M103" s="453"/>
      <c r="N103" s="129"/>
      <c r="O103" s="314"/>
      <c r="P103" s="316" t="b">
        <f t="shared" si="2"/>
        <v>0</v>
      </c>
      <c r="Q103" s="118" t="s">
        <v>111</v>
      </c>
      <c r="R103" s="71" t="s">
        <v>94</v>
      </c>
      <c r="S103" s="77"/>
      <c r="T103" s="76" t="s">
        <v>1327</v>
      </c>
      <c r="U103" s="72" t="s">
        <v>5519</v>
      </c>
      <c r="V103" s="106" t="s">
        <v>5520</v>
      </c>
      <c r="W103" s="112">
        <v>43525</v>
      </c>
      <c r="X103" s="143"/>
      <c r="Y103" s="86"/>
      <c r="Z103" s="18"/>
      <c r="AA103" s="64"/>
      <c r="AB103" s="64"/>
      <c r="AC103" s="64"/>
      <c r="AD103" s="144"/>
      <c r="AE103" s="136"/>
      <c r="AF103" s="136"/>
      <c r="AG103" s="18"/>
      <c r="AH103" s="64"/>
      <c r="AI103" s="64"/>
      <c r="AJ103" s="64"/>
      <c r="AK103" s="94"/>
      <c r="AL103" s="168"/>
      <c r="AM103" s="168"/>
      <c r="AN103" s="171"/>
      <c r="AO103" s="161"/>
      <c r="AP103" s="161"/>
      <c r="AQ103" s="161"/>
      <c r="AR103" s="209"/>
      <c r="AS103" s="168"/>
      <c r="AT103" s="168"/>
      <c r="AU103" s="171"/>
      <c r="AV103" s="161"/>
      <c r="AW103" s="161"/>
      <c r="AX103" s="161"/>
      <c r="AY103" s="161"/>
      <c r="AZ103" s="93"/>
      <c r="BA103" s="18"/>
      <c r="BB103" s="94">
        <v>42677</v>
      </c>
      <c r="BC103" s="93"/>
      <c r="BD103" s="18"/>
      <c r="BE103" s="94">
        <v>42825</v>
      </c>
      <c r="BF103" s="93"/>
      <c r="BG103" s="18"/>
      <c r="BH103" s="94">
        <v>43396</v>
      </c>
      <c r="BI103" s="12" t="s">
        <v>5521</v>
      </c>
      <c r="BJ103" s="18" t="s">
        <v>116</v>
      </c>
      <c r="BK103" s="261">
        <v>43564</v>
      </c>
      <c r="BL103" s="12" t="s">
        <v>1333</v>
      </c>
      <c r="BM103" s="12"/>
      <c r="BN103" s="12"/>
      <c r="BO103" s="12"/>
      <c r="BP103" s="18"/>
    </row>
    <row r="104" spans="1:68" ht="120" hidden="1" customHeight="1" x14ac:dyDescent="0.2">
      <c r="A104" s="24" t="s">
        <v>1334</v>
      </c>
      <c r="B104" s="65" t="s">
        <v>1335</v>
      </c>
      <c r="C104" s="252" t="s">
        <v>5522</v>
      </c>
      <c r="D104" s="256" t="s">
        <v>351</v>
      </c>
      <c r="E104" s="256" t="s">
        <v>1021</v>
      </c>
      <c r="F104" s="268" t="s">
        <v>89</v>
      </c>
      <c r="G104" s="338" t="s">
        <v>89</v>
      </c>
      <c r="H104" s="348">
        <v>43299</v>
      </c>
      <c r="I104" s="62"/>
      <c r="J104" s="124"/>
      <c r="K104" s="453"/>
      <c r="L104" s="453"/>
      <c r="M104" s="453"/>
      <c r="N104" s="129"/>
      <c r="O104" s="314"/>
      <c r="P104" s="316" t="b">
        <f t="shared" si="2"/>
        <v>0</v>
      </c>
      <c r="Q104" s="118" t="s">
        <v>237</v>
      </c>
      <c r="R104" s="71" t="s">
        <v>94</v>
      </c>
      <c r="S104" s="77"/>
      <c r="T104" s="76" t="s">
        <v>1338</v>
      </c>
      <c r="U104" s="76" t="s">
        <v>5523</v>
      </c>
      <c r="V104" s="106" t="s">
        <v>5524</v>
      </c>
      <c r="W104" s="112">
        <v>42430</v>
      </c>
      <c r="X104" s="143" t="s">
        <v>5525</v>
      </c>
      <c r="Y104" s="86"/>
      <c r="Z104" s="18">
        <v>42552</v>
      </c>
      <c r="AA104" s="64"/>
      <c r="AB104" s="64"/>
      <c r="AC104" s="64"/>
      <c r="AD104" s="144"/>
      <c r="AE104" s="136"/>
      <c r="AF104" s="136"/>
      <c r="AG104" s="18"/>
      <c r="AH104" s="64"/>
      <c r="AI104" s="64"/>
      <c r="AJ104" s="64"/>
      <c r="AK104" s="94"/>
      <c r="AL104" s="168"/>
      <c r="AM104" s="168"/>
      <c r="AN104" s="171"/>
      <c r="AO104" s="161"/>
      <c r="AP104" s="161"/>
      <c r="AQ104" s="161"/>
      <c r="AR104" s="209"/>
      <c r="AS104" s="168"/>
      <c r="AT104" s="168"/>
      <c r="AU104" s="171"/>
      <c r="AV104" s="161"/>
      <c r="AW104" s="161"/>
      <c r="AX104" s="161"/>
      <c r="AY104" s="161"/>
      <c r="AZ104" s="93" t="s">
        <v>5526</v>
      </c>
      <c r="BA104" s="18">
        <v>42705</v>
      </c>
      <c r="BB104" s="94">
        <v>42704</v>
      </c>
      <c r="BC104" s="93" t="s">
        <v>4925</v>
      </c>
      <c r="BD104" s="18">
        <v>42795</v>
      </c>
      <c r="BE104" s="94">
        <v>42843</v>
      </c>
      <c r="BF104" s="93" t="s">
        <v>5527</v>
      </c>
      <c r="BG104" s="18">
        <v>43101</v>
      </c>
      <c r="BH104" s="94">
        <v>43299</v>
      </c>
      <c r="BI104" s="12" t="s">
        <v>5528</v>
      </c>
      <c r="BJ104" s="18" t="s">
        <v>116</v>
      </c>
      <c r="BK104" s="261">
        <v>43564</v>
      </c>
      <c r="BL104" s="12" t="s">
        <v>4938</v>
      </c>
      <c r="BM104" s="12"/>
      <c r="BN104" s="12"/>
      <c r="BO104" s="12"/>
      <c r="BP104" s="18"/>
    </row>
    <row r="105" spans="1:68" ht="120" hidden="1" customHeight="1" x14ac:dyDescent="0.2">
      <c r="A105" s="24" t="s">
        <v>1344</v>
      </c>
      <c r="B105" s="65" t="s">
        <v>5529</v>
      </c>
      <c r="C105" s="252" t="s">
        <v>1020</v>
      </c>
      <c r="D105" s="256" t="s">
        <v>292</v>
      </c>
      <c r="E105" s="256" t="s">
        <v>1021</v>
      </c>
      <c r="F105" s="268" t="s">
        <v>89</v>
      </c>
      <c r="G105" s="338" t="s">
        <v>194</v>
      </c>
      <c r="H105" s="348">
        <v>42565</v>
      </c>
      <c r="I105" s="62"/>
      <c r="J105" s="124"/>
      <c r="K105" s="453"/>
      <c r="L105" s="453"/>
      <c r="M105" s="453"/>
      <c r="N105" s="129">
        <v>43647</v>
      </c>
      <c r="O105" s="314" t="s">
        <v>5370</v>
      </c>
      <c r="P105" s="316" t="str">
        <f t="shared" si="2"/>
        <v>Yes</v>
      </c>
      <c r="Q105" s="118" t="s">
        <v>228</v>
      </c>
      <c r="R105" s="71" t="s">
        <v>267</v>
      </c>
      <c r="S105" s="281"/>
      <c r="T105" s="71" t="s">
        <v>1023</v>
      </c>
      <c r="U105" s="71"/>
      <c r="V105" s="108"/>
      <c r="W105" s="112">
        <v>43678</v>
      </c>
      <c r="X105" s="143" t="s">
        <v>873</v>
      </c>
      <c r="Y105" s="86" t="s">
        <v>1024</v>
      </c>
      <c r="Z105" s="18">
        <v>44378</v>
      </c>
      <c r="AA105" s="64"/>
      <c r="AB105" s="64"/>
      <c r="AC105" s="64"/>
      <c r="AD105" s="144"/>
      <c r="AE105" s="136"/>
      <c r="AF105" s="136"/>
      <c r="AG105" s="18"/>
      <c r="AH105" s="64"/>
      <c r="AI105" s="64"/>
      <c r="AJ105" s="64"/>
      <c r="AK105" s="94"/>
      <c r="AL105" s="168"/>
      <c r="AM105" s="168"/>
      <c r="AN105" s="171"/>
      <c r="AO105" s="161"/>
      <c r="AP105" s="161"/>
      <c r="AQ105" s="161"/>
      <c r="AR105" s="209"/>
      <c r="AS105" s="168"/>
      <c r="AT105" s="168"/>
      <c r="AU105" s="171"/>
      <c r="AV105" s="161"/>
      <c r="AW105" s="161"/>
      <c r="AX105" s="161"/>
      <c r="AY105" s="161"/>
      <c r="AZ105" s="93" t="s">
        <v>1025</v>
      </c>
      <c r="BA105" s="18">
        <v>44743</v>
      </c>
      <c r="BB105" s="94"/>
      <c r="BC105" s="93" t="s">
        <v>316</v>
      </c>
      <c r="BD105" s="18">
        <v>45017</v>
      </c>
      <c r="BE105" s="94"/>
      <c r="BF105" s="93" t="s">
        <v>1026</v>
      </c>
      <c r="BG105" s="18">
        <v>45292</v>
      </c>
      <c r="BH105" s="94"/>
      <c r="BI105" s="54" t="s">
        <v>5530</v>
      </c>
      <c r="BJ105" s="18" t="s">
        <v>116</v>
      </c>
      <c r="BK105" s="261">
        <v>44039</v>
      </c>
      <c r="BL105" s="12"/>
      <c r="BM105" s="12"/>
      <c r="BN105" s="12"/>
      <c r="BO105" s="12"/>
      <c r="BP105" s="18"/>
    </row>
    <row r="106" spans="1:68" ht="120" hidden="1" customHeight="1" x14ac:dyDescent="0.2">
      <c r="A106" s="24" t="s">
        <v>1346</v>
      </c>
      <c r="B106" s="65" t="s">
        <v>1347</v>
      </c>
      <c r="C106" s="252" t="s">
        <v>5531</v>
      </c>
      <c r="D106" s="256" t="s">
        <v>1063</v>
      </c>
      <c r="E106" s="256" t="s">
        <v>293</v>
      </c>
      <c r="F106" s="268" t="s">
        <v>89</v>
      </c>
      <c r="G106" s="338" t="s">
        <v>89</v>
      </c>
      <c r="H106" s="348">
        <v>42466</v>
      </c>
      <c r="I106" s="62"/>
      <c r="J106" s="124"/>
      <c r="K106" s="453"/>
      <c r="L106" s="453"/>
      <c r="M106" s="453"/>
      <c r="N106" s="129"/>
      <c r="O106" s="314"/>
      <c r="P106" s="316" t="str">
        <f t="shared" si="2"/>
        <v>Yes</v>
      </c>
      <c r="Q106" s="118" t="s">
        <v>93</v>
      </c>
      <c r="R106" s="71" t="s">
        <v>94</v>
      </c>
      <c r="S106" s="77"/>
      <c r="T106" s="76" t="s">
        <v>4531</v>
      </c>
      <c r="U106" s="76" t="s">
        <v>5532</v>
      </c>
      <c r="V106" s="106"/>
      <c r="W106" s="112">
        <v>43770</v>
      </c>
      <c r="X106" s="143" t="s">
        <v>5533</v>
      </c>
      <c r="Y106" s="86" t="s">
        <v>327</v>
      </c>
      <c r="Z106" s="18">
        <v>43405</v>
      </c>
      <c r="AA106" s="64">
        <v>43405</v>
      </c>
      <c r="AB106" s="64">
        <v>43455</v>
      </c>
      <c r="AC106" s="132" t="s">
        <v>1352</v>
      </c>
      <c r="AD106" s="144" t="s">
        <v>1353</v>
      </c>
      <c r="AE106" s="143" t="s">
        <v>1354</v>
      </c>
      <c r="AF106" s="87" t="s">
        <v>270</v>
      </c>
      <c r="AG106" s="18">
        <v>44075</v>
      </c>
      <c r="AH106" s="64"/>
      <c r="AI106" s="64"/>
      <c r="AJ106" s="64"/>
      <c r="AK106" s="94"/>
      <c r="AL106" s="168"/>
      <c r="AM106" s="168"/>
      <c r="AN106" s="171"/>
      <c r="AO106" s="161"/>
      <c r="AP106" s="161"/>
      <c r="AQ106" s="161"/>
      <c r="AR106" s="209"/>
      <c r="AS106" s="168"/>
      <c r="AT106" s="168"/>
      <c r="AU106" s="171"/>
      <c r="AV106" s="161"/>
      <c r="AW106" s="161"/>
      <c r="AX106" s="161"/>
      <c r="AY106" s="161"/>
      <c r="AZ106" s="93" t="s">
        <v>1975</v>
      </c>
      <c r="BA106" s="18">
        <v>44197</v>
      </c>
      <c r="BB106" s="94"/>
      <c r="BC106" s="93" t="s">
        <v>5534</v>
      </c>
      <c r="BD106" s="18">
        <v>44317</v>
      </c>
      <c r="BE106" s="94"/>
      <c r="BF106" s="93" t="s">
        <v>5535</v>
      </c>
      <c r="BG106" s="18">
        <v>44593</v>
      </c>
      <c r="BH106" s="94"/>
      <c r="BI106" s="12" t="s">
        <v>5536</v>
      </c>
      <c r="BJ106" s="18" t="s">
        <v>116</v>
      </c>
      <c r="BK106" s="261">
        <v>44061</v>
      </c>
      <c r="BL106" s="12" t="s">
        <v>105</v>
      </c>
      <c r="BM106" s="12"/>
      <c r="BN106" s="12"/>
      <c r="BO106" s="12"/>
      <c r="BP106" s="18"/>
    </row>
    <row r="107" spans="1:68" ht="120" hidden="1" customHeight="1" x14ac:dyDescent="0.2">
      <c r="A107" s="24" t="s">
        <v>1359</v>
      </c>
      <c r="B107" s="65" t="s">
        <v>1360</v>
      </c>
      <c r="C107" s="252" t="s">
        <v>5537</v>
      </c>
      <c r="D107" s="256" t="s">
        <v>1063</v>
      </c>
      <c r="E107" s="256" t="s">
        <v>1021</v>
      </c>
      <c r="F107" s="268" t="s">
        <v>89</v>
      </c>
      <c r="G107" s="338" t="s">
        <v>89</v>
      </c>
      <c r="H107" s="348">
        <v>42292</v>
      </c>
      <c r="I107" s="62"/>
      <c r="J107" s="124"/>
      <c r="K107" s="453"/>
      <c r="L107" s="453"/>
      <c r="M107" s="453"/>
      <c r="N107" s="129"/>
      <c r="O107" s="314"/>
      <c r="P107" s="316" t="b">
        <f t="shared" si="2"/>
        <v>0</v>
      </c>
      <c r="Q107" s="118" t="s">
        <v>237</v>
      </c>
      <c r="R107" s="71" t="s">
        <v>94</v>
      </c>
      <c r="S107" s="77"/>
      <c r="T107" s="216" t="s">
        <v>5538</v>
      </c>
      <c r="U107" s="76" t="s">
        <v>5539</v>
      </c>
      <c r="V107" s="106" t="s">
        <v>5540</v>
      </c>
      <c r="W107" s="112">
        <v>42156</v>
      </c>
      <c r="X107" s="143"/>
      <c r="Y107" s="86"/>
      <c r="Z107" s="18"/>
      <c r="AA107" s="64"/>
      <c r="AB107" s="64"/>
      <c r="AC107" s="64"/>
      <c r="AD107" s="144"/>
      <c r="AE107" s="191"/>
      <c r="AF107" s="136"/>
      <c r="AG107" s="18"/>
      <c r="AH107" s="64"/>
      <c r="AI107" s="64"/>
      <c r="AJ107" s="64"/>
      <c r="AK107" s="144"/>
      <c r="AL107" s="168"/>
      <c r="AM107" s="168"/>
      <c r="AN107" s="18"/>
      <c r="AO107" s="161"/>
      <c r="AP107" s="161"/>
      <c r="AQ107" s="161"/>
      <c r="AR107" s="209"/>
      <c r="AS107" s="168"/>
      <c r="AT107" s="168"/>
      <c r="AU107" s="171"/>
      <c r="AV107" s="161"/>
      <c r="AW107" s="161"/>
      <c r="AX107" s="161"/>
      <c r="AY107" s="161"/>
      <c r="AZ107" s="93"/>
      <c r="BA107" s="18"/>
      <c r="BB107" s="94"/>
      <c r="BC107" s="93"/>
      <c r="BD107" s="18"/>
      <c r="BE107" s="94"/>
      <c r="BF107" s="93"/>
      <c r="BG107" s="18"/>
      <c r="BH107" s="94">
        <v>42292</v>
      </c>
      <c r="BI107" s="12" t="s">
        <v>5541</v>
      </c>
      <c r="BJ107" s="18" t="s">
        <v>116</v>
      </c>
      <c r="BK107" s="261">
        <v>44061</v>
      </c>
      <c r="BL107" s="12" t="s">
        <v>579</v>
      </c>
      <c r="BM107" s="12"/>
      <c r="BN107" s="12"/>
      <c r="BO107" s="12"/>
      <c r="BP107" s="18"/>
    </row>
    <row r="108" spans="1:68" ht="120" hidden="1" customHeight="1" x14ac:dyDescent="0.2">
      <c r="A108" s="24" t="s">
        <v>1370</v>
      </c>
      <c r="B108" s="264" t="s">
        <v>5542</v>
      </c>
      <c r="C108" s="252" t="s">
        <v>5543</v>
      </c>
      <c r="D108" s="256" t="s">
        <v>2759</v>
      </c>
      <c r="E108" s="256" t="s">
        <v>3616</v>
      </c>
      <c r="F108" s="268" t="s">
        <v>89</v>
      </c>
      <c r="G108" s="338" t="s">
        <v>89</v>
      </c>
      <c r="H108" s="348">
        <v>41460</v>
      </c>
      <c r="I108" s="62">
        <v>43479</v>
      </c>
      <c r="J108" s="124">
        <v>43553</v>
      </c>
      <c r="K108" s="453"/>
      <c r="L108" s="453"/>
      <c r="M108" s="453"/>
      <c r="N108" s="129"/>
      <c r="O108" s="314"/>
      <c r="P108" s="316" t="str">
        <f t="shared" si="2"/>
        <v>Yes</v>
      </c>
      <c r="Q108" s="118" t="s">
        <v>228</v>
      </c>
      <c r="R108" s="71" t="s">
        <v>267</v>
      </c>
      <c r="S108" s="281"/>
      <c r="T108" s="217" t="s">
        <v>5544</v>
      </c>
      <c r="U108" s="71"/>
      <c r="V108" s="108"/>
      <c r="W108" s="112">
        <v>43862</v>
      </c>
      <c r="X108" s="143" t="s">
        <v>5545</v>
      </c>
      <c r="Y108" s="86" t="s">
        <v>364</v>
      </c>
      <c r="Z108" s="18">
        <v>43009</v>
      </c>
      <c r="AA108" s="64">
        <v>42948</v>
      </c>
      <c r="AB108" s="64">
        <v>43009</v>
      </c>
      <c r="AC108" s="64" t="s">
        <v>5546</v>
      </c>
      <c r="AD108" s="144"/>
      <c r="AE108" s="86"/>
      <c r="AF108" s="86"/>
      <c r="AG108" s="18"/>
      <c r="AH108" s="64"/>
      <c r="AI108" s="64"/>
      <c r="AJ108" s="64"/>
      <c r="AK108" s="94"/>
      <c r="AL108" s="168"/>
      <c r="AM108" s="168"/>
      <c r="AN108" s="171"/>
      <c r="AO108" s="161"/>
      <c r="AP108" s="161"/>
      <c r="AQ108" s="161"/>
      <c r="AR108" s="209"/>
      <c r="AS108" s="168"/>
      <c r="AT108" s="168"/>
      <c r="AU108" s="171"/>
      <c r="AV108" s="161"/>
      <c r="AW108" s="161"/>
      <c r="AX108" s="161"/>
      <c r="AY108" s="161"/>
      <c r="AZ108" s="93" t="s">
        <v>5547</v>
      </c>
      <c r="BA108" s="18">
        <v>43313</v>
      </c>
      <c r="BB108" s="94">
        <v>43466</v>
      </c>
      <c r="BC108" s="93" t="s">
        <v>4861</v>
      </c>
      <c r="BD108" s="18">
        <v>43525</v>
      </c>
      <c r="BE108" s="94">
        <v>43525</v>
      </c>
      <c r="BF108" s="93" t="s">
        <v>2850</v>
      </c>
      <c r="BG108" s="18">
        <v>43922</v>
      </c>
      <c r="BH108" s="94"/>
      <c r="BI108" s="12" t="s">
        <v>5548</v>
      </c>
      <c r="BJ108" s="18" t="s">
        <v>116</v>
      </c>
      <c r="BK108" s="261">
        <v>43994</v>
      </c>
      <c r="BL108" s="12" t="s">
        <v>4998</v>
      </c>
      <c r="BM108" s="12"/>
      <c r="BN108" s="12"/>
      <c r="BO108" s="12"/>
      <c r="BP108" s="18"/>
    </row>
    <row r="109" spans="1:68" ht="120" hidden="1" customHeight="1" x14ac:dyDescent="0.2">
      <c r="A109" s="24" t="s">
        <v>1388</v>
      </c>
      <c r="B109" s="126" t="s">
        <v>1381</v>
      </c>
      <c r="C109" s="252" t="s">
        <v>5549</v>
      </c>
      <c r="D109" s="256" t="s">
        <v>2759</v>
      </c>
      <c r="E109" s="256" t="s">
        <v>2182</v>
      </c>
      <c r="F109" s="268" t="s">
        <v>89</v>
      </c>
      <c r="G109" s="340" t="s">
        <v>89</v>
      </c>
      <c r="H109" s="348">
        <v>41325</v>
      </c>
      <c r="I109" s="62"/>
      <c r="J109" s="124"/>
      <c r="K109" s="453"/>
      <c r="L109" s="453"/>
      <c r="M109" s="453"/>
      <c r="N109" s="129"/>
      <c r="O109" s="314"/>
      <c r="P109" s="316" t="str">
        <f t="shared" si="2"/>
        <v>Yes</v>
      </c>
      <c r="Q109" s="118" t="s">
        <v>93</v>
      </c>
      <c r="R109" s="71" t="s">
        <v>94</v>
      </c>
      <c r="S109" s="71"/>
      <c r="T109" s="72" t="s">
        <v>1382</v>
      </c>
      <c r="U109" s="72" t="s">
        <v>5550</v>
      </c>
      <c r="V109" s="106" t="s">
        <v>5551</v>
      </c>
      <c r="W109" s="112">
        <v>43497</v>
      </c>
      <c r="X109" s="143" t="s">
        <v>2216</v>
      </c>
      <c r="Y109" s="86" t="s">
        <v>364</v>
      </c>
      <c r="Z109" s="18">
        <v>43770</v>
      </c>
      <c r="AA109" s="64">
        <v>43770</v>
      </c>
      <c r="AB109" s="64">
        <v>43854</v>
      </c>
      <c r="AC109" s="64" t="s">
        <v>5552</v>
      </c>
      <c r="AD109" s="144"/>
      <c r="AE109" s="87"/>
      <c r="AF109" s="87"/>
      <c r="AG109" s="18"/>
      <c r="AH109" s="64"/>
      <c r="AI109" s="64"/>
      <c r="AJ109" s="64"/>
      <c r="AK109" s="94"/>
      <c r="AL109" s="168"/>
      <c r="AM109" s="168"/>
      <c r="AN109" s="171"/>
      <c r="AO109" s="161"/>
      <c r="AP109" s="161"/>
      <c r="AQ109" s="161"/>
      <c r="AR109" s="209"/>
      <c r="AS109" s="168"/>
      <c r="AT109" s="168"/>
      <c r="AU109" s="171"/>
      <c r="AV109" s="161"/>
      <c r="AW109" s="161"/>
      <c r="AX109" s="161"/>
      <c r="AY109" s="161"/>
      <c r="AZ109" s="93" t="s">
        <v>5553</v>
      </c>
      <c r="BA109" s="18">
        <v>44136</v>
      </c>
      <c r="BB109" s="94"/>
      <c r="BC109" s="93" t="s">
        <v>4944</v>
      </c>
      <c r="BD109" s="18">
        <v>44228</v>
      </c>
      <c r="BE109" s="94"/>
      <c r="BF109" s="93" t="s">
        <v>5554</v>
      </c>
      <c r="BG109" s="18">
        <v>44501</v>
      </c>
      <c r="BH109" s="94"/>
      <c r="BI109" s="12" t="s">
        <v>5555</v>
      </c>
      <c r="BJ109" s="18" t="s">
        <v>116</v>
      </c>
      <c r="BK109" s="261">
        <v>44061</v>
      </c>
      <c r="BL109" s="12" t="s">
        <v>105</v>
      </c>
      <c r="BM109" s="12"/>
      <c r="BN109" s="12"/>
      <c r="BO109" s="12"/>
      <c r="BP109" s="18"/>
    </row>
    <row r="110" spans="1:68" ht="120" hidden="1" customHeight="1" x14ac:dyDescent="0.2">
      <c r="A110" s="24" t="s">
        <v>1393</v>
      </c>
      <c r="B110" s="125" t="s">
        <v>1394</v>
      </c>
      <c r="C110" s="252" t="s">
        <v>5556</v>
      </c>
      <c r="D110" s="256" t="s">
        <v>4235</v>
      </c>
      <c r="E110" s="256" t="s">
        <v>3616</v>
      </c>
      <c r="F110" s="268" t="s">
        <v>89</v>
      </c>
      <c r="G110" s="365" t="s">
        <v>89</v>
      </c>
      <c r="H110" s="62" t="s">
        <v>121</v>
      </c>
      <c r="I110" s="62">
        <v>43276</v>
      </c>
      <c r="J110" s="124">
        <v>43404</v>
      </c>
      <c r="K110" s="453"/>
      <c r="L110" s="453"/>
      <c r="M110" s="453"/>
      <c r="N110" s="129"/>
      <c r="O110" s="314"/>
      <c r="P110" s="316" t="str">
        <f t="shared" si="2"/>
        <v>Yes</v>
      </c>
      <c r="Q110" s="118" t="s">
        <v>93</v>
      </c>
      <c r="R110" s="71" t="s">
        <v>94</v>
      </c>
      <c r="S110" s="77"/>
      <c r="T110" s="76" t="s">
        <v>5557</v>
      </c>
      <c r="U110" s="76" t="s">
        <v>5558</v>
      </c>
      <c r="V110" s="106" t="s">
        <v>5559</v>
      </c>
      <c r="W110" s="112">
        <v>43070</v>
      </c>
      <c r="X110" s="143" t="s">
        <v>5560</v>
      </c>
      <c r="Y110" s="86"/>
      <c r="Z110" s="18">
        <v>42370</v>
      </c>
      <c r="AA110" s="64"/>
      <c r="AB110" s="64"/>
      <c r="AC110" s="64"/>
      <c r="AD110" s="144" t="s">
        <v>3658</v>
      </c>
      <c r="AE110" s="86" t="s">
        <v>5220</v>
      </c>
      <c r="AF110" s="86"/>
      <c r="AG110" s="18">
        <v>43009</v>
      </c>
      <c r="AH110" s="64"/>
      <c r="AI110" s="64"/>
      <c r="AJ110" s="64"/>
      <c r="AK110" s="94"/>
      <c r="AL110" s="168"/>
      <c r="AM110" s="168"/>
      <c r="AN110" s="171"/>
      <c r="AO110" s="161"/>
      <c r="AP110" s="161"/>
      <c r="AQ110" s="161"/>
      <c r="AR110" s="209"/>
      <c r="AS110" s="168"/>
      <c r="AT110" s="168"/>
      <c r="AU110" s="171"/>
      <c r="AV110" s="161"/>
      <c r="AW110" s="161"/>
      <c r="AX110" s="161"/>
      <c r="AY110" s="161"/>
      <c r="AZ110" s="93" t="s">
        <v>4989</v>
      </c>
      <c r="BA110" s="18">
        <v>43191</v>
      </c>
      <c r="BB110" s="94">
        <f>I110</f>
        <v>43276</v>
      </c>
      <c r="BC110" s="93" t="s">
        <v>5430</v>
      </c>
      <c r="BD110" s="18">
        <v>43282</v>
      </c>
      <c r="BE110" s="94">
        <f>J110</f>
        <v>43404</v>
      </c>
      <c r="BF110" s="93" t="s">
        <v>5561</v>
      </c>
      <c r="BG110" s="18">
        <v>43556</v>
      </c>
      <c r="BH110" s="94"/>
      <c r="BI110" s="12"/>
      <c r="BJ110" s="18" t="s">
        <v>4700</v>
      </c>
      <c r="BK110" s="261">
        <v>43549</v>
      </c>
      <c r="BL110" s="12" t="s">
        <v>5562</v>
      </c>
      <c r="BM110" s="12"/>
      <c r="BN110" s="12"/>
      <c r="BO110" s="12"/>
      <c r="BP110" s="18"/>
    </row>
    <row r="111" spans="1:68" ht="120" hidden="1" customHeight="1" x14ac:dyDescent="0.2">
      <c r="A111" s="24" t="s">
        <v>1405</v>
      </c>
      <c r="B111" s="65" t="s">
        <v>5563</v>
      </c>
      <c r="C111" s="252" t="s">
        <v>5564</v>
      </c>
      <c r="D111" s="256" t="s">
        <v>3819</v>
      </c>
      <c r="E111" s="256" t="s">
        <v>1064</v>
      </c>
      <c r="F111" s="268" t="s">
        <v>89</v>
      </c>
      <c r="G111" s="338" t="s">
        <v>89</v>
      </c>
      <c r="H111" s="348">
        <v>43384</v>
      </c>
      <c r="I111" s="62"/>
      <c r="J111" s="124"/>
      <c r="K111" s="453"/>
      <c r="L111" s="453"/>
      <c r="M111" s="453"/>
      <c r="N111" s="129"/>
      <c r="O111" s="314"/>
      <c r="P111" s="316" t="b">
        <f t="shared" si="2"/>
        <v>0</v>
      </c>
      <c r="Q111" s="118" t="s">
        <v>237</v>
      </c>
      <c r="R111" s="71" t="s">
        <v>94</v>
      </c>
      <c r="S111" s="77"/>
      <c r="T111" s="216" t="s">
        <v>5565</v>
      </c>
      <c r="U111" s="76" t="s">
        <v>5566</v>
      </c>
      <c r="V111" s="106" t="s">
        <v>5567</v>
      </c>
      <c r="W111" s="112">
        <v>41609</v>
      </c>
      <c r="X111" s="143" t="s">
        <v>5512</v>
      </c>
      <c r="Y111" s="86"/>
      <c r="Z111" s="18">
        <v>41730</v>
      </c>
      <c r="AA111" s="64"/>
      <c r="AB111" s="64"/>
      <c r="AC111" s="64"/>
      <c r="AD111" s="144"/>
      <c r="AE111" s="136"/>
      <c r="AF111" s="136"/>
      <c r="AG111" s="18"/>
      <c r="AH111" s="64"/>
      <c r="AI111" s="64"/>
      <c r="AJ111" s="64"/>
      <c r="AK111" s="94"/>
      <c r="AL111" s="168"/>
      <c r="AM111" s="168"/>
      <c r="AN111" s="171"/>
      <c r="AO111" s="161"/>
      <c r="AP111" s="161"/>
      <c r="AQ111" s="161"/>
      <c r="AR111" s="209"/>
      <c r="AS111" s="168"/>
      <c r="AT111" s="168"/>
      <c r="AU111" s="171"/>
      <c r="AV111" s="161"/>
      <c r="AW111" s="161"/>
      <c r="AX111" s="161"/>
      <c r="AY111" s="161"/>
      <c r="AZ111" s="93" t="s">
        <v>5568</v>
      </c>
      <c r="BA111" s="18">
        <v>42005</v>
      </c>
      <c r="BB111" s="94">
        <v>42283</v>
      </c>
      <c r="BC111" s="93" t="s">
        <v>5569</v>
      </c>
      <c r="BD111" s="18">
        <v>42064</v>
      </c>
      <c r="BE111" s="94">
        <v>42361</v>
      </c>
      <c r="BF111" s="93" t="s">
        <v>4715</v>
      </c>
      <c r="BG111" s="18">
        <v>42309</v>
      </c>
      <c r="BH111" s="94">
        <v>43384</v>
      </c>
      <c r="BI111" s="12" t="s">
        <v>5570</v>
      </c>
      <c r="BJ111" s="18" t="s">
        <v>4914</v>
      </c>
      <c r="BK111" s="261">
        <v>44039</v>
      </c>
      <c r="BL111" s="12" t="s">
        <v>1333</v>
      </c>
      <c r="BM111" s="12"/>
      <c r="BN111" s="12"/>
      <c r="BO111" s="12"/>
      <c r="BP111" s="18"/>
    </row>
    <row r="112" spans="1:68" ht="120" hidden="1" customHeight="1" x14ac:dyDescent="0.2">
      <c r="A112" s="24" t="s">
        <v>1413</v>
      </c>
      <c r="B112" s="126" t="s">
        <v>1414</v>
      </c>
      <c r="C112" s="252" t="s">
        <v>5571</v>
      </c>
      <c r="D112" s="256" t="s">
        <v>337</v>
      </c>
      <c r="E112" s="256" t="s">
        <v>3616</v>
      </c>
      <c r="F112" s="268" t="s">
        <v>89</v>
      </c>
      <c r="G112" s="340" t="s">
        <v>89</v>
      </c>
      <c r="H112" s="348">
        <v>40744</v>
      </c>
      <c r="I112" s="321"/>
      <c r="J112" s="323"/>
      <c r="K112" s="454"/>
      <c r="L112" s="454"/>
      <c r="M112" s="454"/>
      <c r="N112" s="129"/>
      <c r="O112" s="314"/>
      <c r="P112" s="316" t="str">
        <f t="shared" si="2"/>
        <v>Yes</v>
      </c>
      <c r="Q112" s="118" t="s">
        <v>93</v>
      </c>
      <c r="R112" s="71" t="s">
        <v>94</v>
      </c>
      <c r="S112" s="77"/>
      <c r="T112" s="216" t="s">
        <v>5572</v>
      </c>
      <c r="U112" s="76" t="s">
        <v>5573</v>
      </c>
      <c r="V112" s="82" t="s">
        <v>5574</v>
      </c>
      <c r="W112" s="112">
        <v>43800</v>
      </c>
      <c r="X112" s="143" t="s">
        <v>1423</v>
      </c>
      <c r="Y112" s="86"/>
      <c r="Z112" s="18">
        <v>42736</v>
      </c>
      <c r="AA112" s="64">
        <v>42720</v>
      </c>
      <c r="AB112" s="64">
        <v>42790</v>
      </c>
      <c r="AC112" s="64" t="s">
        <v>5575</v>
      </c>
      <c r="AD112" s="144" t="s">
        <v>5576</v>
      </c>
      <c r="AE112" s="87" t="s">
        <v>1424</v>
      </c>
      <c r="AF112" s="87" t="s">
        <v>327</v>
      </c>
      <c r="AG112" s="18">
        <v>43678</v>
      </c>
      <c r="AH112" s="64">
        <v>43696</v>
      </c>
      <c r="AI112" s="64">
        <v>43738</v>
      </c>
      <c r="AJ112" s="64" t="s">
        <v>5572</v>
      </c>
      <c r="AK112" s="94"/>
      <c r="AL112" s="169" t="s">
        <v>1425</v>
      </c>
      <c r="AM112" s="169" t="s">
        <v>1426</v>
      </c>
      <c r="AN112" s="172">
        <v>43831</v>
      </c>
      <c r="AO112" s="162">
        <v>43857</v>
      </c>
      <c r="AP112" s="162">
        <v>43899</v>
      </c>
      <c r="AQ112" s="162" t="s">
        <v>1427</v>
      </c>
      <c r="AR112" s="209"/>
      <c r="AS112" s="169"/>
      <c r="AT112" s="169"/>
      <c r="AU112" s="172"/>
      <c r="AV112" s="162"/>
      <c r="AW112" s="162"/>
      <c r="AX112" s="162"/>
      <c r="AY112" s="162"/>
      <c r="AZ112" s="93" t="s">
        <v>465</v>
      </c>
      <c r="BA112" s="18">
        <v>44075</v>
      </c>
      <c r="BB112" s="94"/>
      <c r="BC112" s="93" t="s">
        <v>4819</v>
      </c>
      <c r="BD112" s="18">
        <v>44166</v>
      </c>
      <c r="BE112" s="94"/>
      <c r="BF112" s="93" t="s">
        <v>788</v>
      </c>
      <c r="BG112" s="18">
        <v>44470</v>
      </c>
      <c r="BH112" s="94"/>
      <c r="BI112" s="12" t="s">
        <v>5577</v>
      </c>
      <c r="BJ112" s="18" t="s">
        <v>116</v>
      </c>
      <c r="BK112" s="261">
        <v>44061</v>
      </c>
      <c r="BL112" s="12" t="s">
        <v>105</v>
      </c>
      <c r="BM112" s="12"/>
      <c r="BN112" s="12"/>
      <c r="BO112" s="12"/>
      <c r="BP112" s="18"/>
    </row>
    <row r="113" spans="1:68" ht="120" hidden="1" customHeight="1" x14ac:dyDescent="0.2">
      <c r="A113" s="24" t="s">
        <v>1432</v>
      </c>
      <c r="B113" s="65" t="s">
        <v>1433</v>
      </c>
      <c r="C113" s="252" t="s">
        <v>5578</v>
      </c>
      <c r="D113" s="256" t="s">
        <v>2759</v>
      </c>
      <c r="E113" s="256" t="s">
        <v>3616</v>
      </c>
      <c r="F113" s="268" t="s">
        <v>89</v>
      </c>
      <c r="G113" s="338" t="s">
        <v>89</v>
      </c>
      <c r="H113" s="348">
        <v>40492</v>
      </c>
      <c r="I113" s="62"/>
      <c r="J113" s="124"/>
      <c r="K113" s="453"/>
      <c r="L113" s="453"/>
      <c r="M113" s="453"/>
      <c r="N113" s="129"/>
      <c r="O113" s="314"/>
      <c r="P113" s="316" t="str">
        <f t="shared" si="2"/>
        <v>Yes</v>
      </c>
      <c r="Q113" s="118" t="s">
        <v>93</v>
      </c>
      <c r="R113" s="71" t="s">
        <v>94</v>
      </c>
      <c r="S113" s="77"/>
      <c r="T113" s="216" t="s">
        <v>5579</v>
      </c>
      <c r="U113" s="76" t="s">
        <v>5580</v>
      </c>
      <c r="V113" s="106" t="s">
        <v>5375</v>
      </c>
      <c r="W113" s="112">
        <v>43556</v>
      </c>
      <c r="X113" s="143" t="s">
        <v>936</v>
      </c>
      <c r="Y113" s="86" t="s">
        <v>364</v>
      </c>
      <c r="Z113" s="18">
        <v>43466</v>
      </c>
      <c r="AA113" s="64">
        <v>43439</v>
      </c>
      <c r="AB113" s="64">
        <v>43524</v>
      </c>
      <c r="AC113" s="64" t="s">
        <v>1439</v>
      </c>
      <c r="AD113" s="144" t="s">
        <v>1440</v>
      </c>
      <c r="AE113" s="87"/>
      <c r="AF113" s="87"/>
      <c r="AG113" s="18"/>
      <c r="AH113" s="64"/>
      <c r="AI113" s="64"/>
      <c r="AJ113" s="64"/>
      <c r="AK113" s="94"/>
      <c r="AL113" s="168"/>
      <c r="AM113" s="168"/>
      <c r="AN113" s="171"/>
      <c r="AO113" s="161"/>
      <c r="AP113" s="161"/>
      <c r="AQ113" s="161"/>
      <c r="AR113" s="209"/>
      <c r="AS113" s="168"/>
      <c r="AT113" s="168"/>
      <c r="AU113" s="171"/>
      <c r="AV113" s="161"/>
      <c r="AW113" s="161"/>
      <c r="AX113" s="161"/>
      <c r="AY113" s="161"/>
      <c r="AZ113" s="93" t="s">
        <v>337</v>
      </c>
      <c r="BA113" s="18">
        <v>43831</v>
      </c>
      <c r="BB113" s="94"/>
      <c r="BC113" s="93" t="s">
        <v>91</v>
      </c>
      <c r="BD113" s="18">
        <v>44197</v>
      </c>
      <c r="BE113" s="94"/>
      <c r="BF113" s="93" t="s">
        <v>91</v>
      </c>
      <c r="BG113" s="18">
        <v>44531</v>
      </c>
      <c r="BH113" s="94"/>
      <c r="BI113" s="12" t="s">
        <v>5581</v>
      </c>
      <c r="BJ113" s="18" t="s">
        <v>116</v>
      </c>
      <c r="BK113" s="261">
        <v>44060</v>
      </c>
      <c r="BL113" s="12" t="s">
        <v>579</v>
      </c>
      <c r="BM113" s="12" t="s">
        <v>106</v>
      </c>
      <c r="BN113" s="12"/>
      <c r="BO113" s="12"/>
      <c r="BP113" s="18"/>
    </row>
    <row r="114" spans="1:68" ht="120" hidden="1" customHeight="1" x14ac:dyDescent="0.2">
      <c r="A114" s="24" t="s">
        <v>1445</v>
      </c>
      <c r="B114" s="65" t="s">
        <v>1446</v>
      </c>
      <c r="C114" s="252" t="s">
        <v>5582</v>
      </c>
      <c r="D114" s="256" t="s">
        <v>292</v>
      </c>
      <c r="E114" s="256" t="s">
        <v>3538</v>
      </c>
      <c r="F114" s="268" t="s">
        <v>89</v>
      </c>
      <c r="G114" s="173" t="s">
        <v>89</v>
      </c>
      <c r="H114" s="62" t="s">
        <v>121</v>
      </c>
      <c r="I114" s="62">
        <v>43087</v>
      </c>
      <c r="J114" s="124">
        <v>43364</v>
      </c>
      <c r="K114" s="453"/>
      <c r="L114" s="453"/>
      <c r="M114" s="453"/>
      <c r="N114" s="129"/>
      <c r="O114" s="314"/>
      <c r="P114" s="316" t="str">
        <f t="shared" si="2"/>
        <v>Yes</v>
      </c>
      <c r="Q114" s="118" t="s">
        <v>93</v>
      </c>
      <c r="R114" s="71" t="s">
        <v>94</v>
      </c>
      <c r="S114" s="77"/>
      <c r="T114" s="76" t="s">
        <v>5583</v>
      </c>
      <c r="U114" s="76" t="s">
        <v>5584</v>
      </c>
      <c r="V114" s="106" t="s">
        <v>1450</v>
      </c>
      <c r="W114" s="112">
        <v>43405</v>
      </c>
      <c r="X114" s="143" t="s">
        <v>5585</v>
      </c>
      <c r="Y114" s="86"/>
      <c r="Z114" s="18">
        <v>41153</v>
      </c>
      <c r="AA114" s="64"/>
      <c r="AB114" s="64"/>
      <c r="AC114" s="64"/>
      <c r="AD114" s="144"/>
      <c r="AE114" s="86" t="s">
        <v>5586</v>
      </c>
      <c r="AF114" s="86"/>
      <c r="AG114" s="18">
        <v>42675</v>
      </c>
      <c r="AH114" s="64"/>
      <c r="AI114" s="64"/>
      <c r="AJ114" s="64"/>
      <c r="AK114" s="94"/>
      <c r="AL114" s="168"/>
      <c r="AM114" s="168"/>
      <c r="AN114" s="171"/>
      <c r="AO114" s="161"/>
      <c r="AP114" s="161"/>
      <c r="AQ114" s="161"/>
      <c r="AR114" s="209"/>
      <c r="AS114" s="168"/>
      <c r="AT114" s="168"/>
      <c r="AU114" s="171"/>
      <c r="AV114" s="161"/>
      <c r="AW114" s="161"/>
      <c r="AX114" s="161"/>
      <c r="AY114" s="161"/>
      <c r="AZ114" s="93" t="s">
        <v>5587</v>
      </c>
      <c r="BA114" s="18">
        <v>43070</v>
      </c>
      <c r="BB114" s="94">
        <f>I114</f>
        <v>43087</v>
      </c>
      <c r="BC114" s="93" t="s">
        <v>5031</v>
      </c>
      <c r="BD114" s="18">
        <v>43344</v>
      </c>
      <c r="BE114" s="94">
        <f>J114</f>
        <v>43364</v>
      </c>
      <c r="BF114" s="93" t="s">
        <v>5588</v>
      </c>
      <c r="BG114" s="18">
        <v>43739</v>
      </c>
      <c r="BH114" s="94"/>
      <c r="BI114" s="12"/>
      <c r="BJ114" s="18" t="s">
        <v>4700</v>
      </c>
      <c r="BK114" s="261">
        <v>43549</v>
      </c>
      <c r="BL114" s="12" t="s">
        <v>5589</v>
      </c>
      <c r="BM114" s="12"/>
      <c r="BN114" s="12"/>
      <c r="BO114" s="12"/>
      <c r="BP114" s="18"/>
    </row>
    <row r="115" spans="1:68" ht="154" hidden="1" customHeight="1" x14ac:dyDescent="0.2">
      <c r="A115" s="25" t="s">
        <v>1457</v>
      </c>
      <c r="B115" s="67" t="s">
        <v>1458</v>
      </c>
      <c r="C115" s="252" t="s">
        <v>5590</v>
      </c>
      <c r="D115" s="256" t="s">
        <v>351</v>
      </c>
      <c r="E115" s="256" t="s">
        <v>2760</v>
      </c>
      <c r="F115" s="268" t="s">
        <v>89</v>
      </c>
      <c r="G115" s="339" t="s">
        <v>89</v>
      </c>
      <c r="H115" s="348">
        <v>39287</v>
      </c>
      <c r="I115" s="62"/>
      <c r="J115" s="124"/>
      <c r="K115" s="453"/>
      <c r="L115" s="453"/>
      <c r="M115" s="453"/>
      <c r="N115" s="129"/>
      <c r="O115" s="314"/>
      <c r="P115" s="316" t="str">
        <f t="shared" si="2"/>
        <v>Yes</v>
      </c>
      <c r="Q115" s="118" t="s">
        <v>93</v>
      </c>
      <c r="R115" s="71" t="s">
        <v>94</v>
      </c>
      <c r="S115" s="77"/>
      <c r="T115" s="385" t="s">
        <v>5591</v>
      </c>
      <c r="U115" s="76" t="s">
        <v>5592</v>
      </c>
      <c r="V115" s="106" t="s">
        <v>5593</v>
      </c>
      <c r="W115" s="112">
        <v>43831</v>
      </c>
      <c r="X115" s="145" t="s">
        <v>5594</v>
      </c>
      <c r="Y115" s="175"/>
      <c r="Z115" s="18">
        <v>43009</v>
      </c>
      <c r="AA115" s="64">
        <v>43003</v>
      </c>
      <c r="AB115" s="64">
        <v>43045</v>
      </c>
      <c r="AC115" s="64" t="s">
        <v>5595</v>
      </c>
      <c r="AD115" s="144"/>
      <c r="AE115" s="87" t="s">
        <v>1010</v>
      </c>
      <c r="AF115" s="87" t="s">
        <v>5596</v>
      </c>
      <c r="AG115" s="18">
        <v>43952</v>
      </c>
      <c r="AH115" s="64"/>
      <c r="AI115" s="64"/>
      <c r="AJ115" s="64"/>
      <c r="AK115" s="94"/>
      <c r="AL115" s="168"/>
      <c r="AM115" s="168"/>
      <c r="AN115" s="171"/>
      <c r="AO115" s="161"/>
      <c r="AP115" s="161"/>
      <c r="AQ115" s="161"/>
      <c r="AR115" s="209"/>
      <c r="AS115" s="168"/>
      <c r="AT115" s="168"/>
      <c r="AU115" s="171"/>
      <c r="AV115" s="161"/>
      <c r="AW115" s="161"/>
      <c r="AX115" s="161"/>
      <c r="AY115" s="161"/>
      <c r="AZ115" s="93" t="s">
        <v>5597</v>
      </c>
      <c r="BA115" s="18">
        <v>44378</v>
      </c>
      <c r="BB115" s="94"/>
      <c r="BC115" s="93" t="s">
        <v>5015</v>
      </c>
      <c r="BD115" s="18">
        <v>44470</v>
      </c>
      <c r="BE115" s="94"/>
      <c r="BF115" s="93" t="s">
        <v>5598</v>
      </c>
      <c r="BG115" s="18">
        <v>44896</v>
      </c>
      <c r="BH115" s="94"/>
      <c r="BI115" s="12" t="s">
        <v>5599</v>
      </c>
      <c r="BJ115" s="18" t="s">
        <v>116</v>
      </c>
      <c r="BK115" s="261">
        <v>44061</v>
      </c>
      <c r="BL115" s="12" t="s">
        <v>579</v>
      </c>
      <c r="BM115" s="12"/>
      <c r="BN115" s="12"/>
      <c r="BO115" s="12"/>
      <c r="BP115" s="18"/>
    </row>
    <row r="116" spans="1:68" ht="160" hidden="1" customHeight="1" x14ac:dyDescent="0.2">
      <c r="A116" s="24" t="s">
        <v>1469</v>
      </c>
      <c r="B116" s="65" t="s">
        <v>1470</v>
      </c>
      <c r="C116" s="252" t="s">
        <v>4232</v>
      </c>
      <c r="D116" s="256" t="s">
        <v>337</v>
      </c>
      <c r="E116" s="256" t="s">
        <v>1420</v>
      </c>
      <c r="F116" s="268" t="s">
        <v>89</v>
      </c>
      <c r="G116" s="338" t="s">
        <v>89</v>
      </c>
      <c r="H116" s="348">
        <v>41704</v>
      </c>
      <c r="I116" s="62"/>
      <c r="J116" s="124"/>
      <c r="K116" s="453"/>
      <c r="L116" s="453"/>
      <c r="M116" s="453"/>
      <c r="N116" s="129"/>
      <c r="O116" s="314"/>
      <c r="P116" s="316" t="str">
        <f t="shared" si="2"/>
        <v>Yes</v>
      </c>
      <c r="Q116" s="118" t="s">
        <v>93</v>
      </c>
      <c r="R116" s="71" t="s">
        <v>94</v>
      </c>
      <c r="S116" s="320"/>
      <c r="T116" s="76" t="s">
        <v>5600</v>
      </c>
      <c r="U116" s="72" t="s">
        <v>5601</v>
      </c>
      <c r="V116" s="106" t="s">
        <v>5602</v>
      </c>
      <c r="W116" s="112">
        <v>43252</v>
      </c>
      <c r="X116" s="143" t="s">
        <v>5603</v>
      </c>
      <c r="Y116" s="86" t="s">
        <v>661</v>
      </c>
      <c r="Z116" s="18">
        <v>43709</v>
      </c>
      <c r="AA116" s="64">
        <v>43831</v>
      </c>
      <c r="AB116" s="64">
        <v>44032</v>
      </c>
      <c r="AC116" s="64" t="s">
        <v>1475</v>
      </c>
      <c r="AD116" s="144"/>
      <c r="AE116" s="136" t="s">
        <v>5095</v>
      </c>
      <c r="AF116" s="219" t="s">
        <v>5226</v>
      </c>
      <c r="AG116" s="18"/>
      <c r="AH116" s="64"/>
      <c r="AI116" s="64"/>
      <c r="AJ116" s="64"/>
      <c r="AK116" s="94"/>
      <c r="AL116" s="168"/>
      <c r="AM116" s="168"/>
      <c r="AN116" s="171"/>
      <c r="AO116" s="161"/>
      <c r="AP116" s="161"/>
      <c r="AQ116" s="161"/>
      <c r="AR116" s="209"/>
      <c r="AS116" s="168"/>
      <c r="AT116" s="168"/>
      <c r="AU116" s="171"/>
      <c r="AV116" s="161"/>
      <c r="AW116" s="161"/>
      <c r="AX116" s="161"/>
      <c r="AY116" s="161"/>
      <c r="AZ116" s="93" t="s">
        <v>5049</v>
      </c>
      <c r="BA116" s="18">
        <v>44075</v>
      </c>
      <c r="BB116" s="94"/>
      <c r="BC116" s="93" t="s">
        <v>5112</v>
      </c>
      <c r="BD116" s="18">
        <v>44197</v>
      </c>
      <c r="BE116" s="94"/>
      <c r="BF116" s="93" t="s">
        <v>4919</v>
      </c>
      <c r="BG116" s="18">
        <v>44531</v>
      </c>
      <c r="BH116" s="94"/>
      <c r="BI116" s="12" t="s">
        <v>5604</v>
      </c>
      <c r="BJ116" s="18" t="s">
        <v>116</v>
      </c>
      <c r="BK116" s="261">
        <v>44061</v>
      </c>
      <c r="BL116" s="12" t="s">
        <v>579</v>
      </c>
      <c r="BM116" s="12"/>
      <c r="BN116" s="12"/>
      <c r="BO116" s="12"/>
      <c r="BP116" s="18"/>
    </row>
    <row r="117" spans="1:68" ht="145.5" hidden="1" customHeight="1" x14ac:dyDescent="0.2">
      <c r="A117" s="24" t="s">
        <v>1481</v>
      </c>
      <c r="B117" s="65" t="s">
        <v>1482</v>
      </c>
      <c r="C117" s="255" t="s">
        <v>4771</v>
      </c>
      <c r="D117" s="256" t="s">
        <v>337</v>
      </c>
      <c r="E117" s="256" t="s">
        <v>266</v>
      </c>
      <c r="F117" s="268" t="s">
        <v>89</v>
      </c>
      <c r="G117" s="338" t="s">
        <v>194</v>
      </c>
      <c r="H117" s="348">
        <v>40960</v>
      </c>
      <c r="I117" s="62"/>
      <c r="J117" s="124"/>
      <c r="K117" s="453"/>
      <c r="L117" s="453"/>
      <c r="M117" s="453"/>
      <c r="N117" s="129"/>
      <c r="O117" s="314"/>
      <c r="P117" s="316" t="str">
        <f t="shared" si="2"/>
        <v>Yes</v>
      </c>
      <c r="Q117" s="118" t="s">
        <v>93</v>
      </c>
      <c r="R117" s="71" t="s">
        <v>94</v>
      </c>
      <c r="S117" s="77"/>
      <c r="T117" s="76" t="s">
        <v>4773</v>
      </c>
      <c r="U117" s="72" t="s">
        <v>4759</v>
      </c>
      <c r="V117" s="106" t="s">
        <v>4760</v>
      </c>
      <c r="W117" s="112">
        <v>43586</v>
      </c>
      <c r="X117" s="143" t="s">
        <v>4761</v>
      </c>
      <c r="Y117" s="86" t="s">
        <v>4762</v>
      </c>
      <c r="Z117" s="18">
        <v>42767</v>
      </c>
      <c r="AA117" s="64">
        <v>42793</v>
      </c>
      <c r="AB117" s="64">
        <v>42835</v>
      </c>
      <c r="AC117" s="64" t="s">
        <v>4763</v>
      </c>
      <c r="AD117" s="144" t="s">
        <v>4774</v>
      </c>
      <c r="AE117" s="87" t="s">
        <v>4741</v>
      </c>
      <c r="AF117" s="139" t="s">
        <v>5509</v>
      </c>
      <c r="AG117" s="18">
        <v>43983</v>
      </c>
      <c r="AH117" s="64">
        <v>44075</v>
      </c>
      <c r="AI117" s="64"/>
      <c r="AJ117" s="64" t="s">
        <v>4759</v>
      </c>
      <c r="AK117" s="94"/>
      <c r="AL117" s="168">
        <v>44136</v>
      </c>
      <c r="AM117" s="168" t="s">
        <v>270</v>
      </c>
      <c r="AN117" s="171">
        <v>44136</v>
      </c>
      <c r="AO117" s="161"/>
      <c r="AP117" s="161"/>
      <c r="AQ117" s="161"/>
      <c r="AR117" s="209"/>
      <c r="AS117" s="168"/>
      <c r="AT117" s="168"/>
      <c r="AU117" s="171"/>
      <c r="AV117" s="161"/>
      <c r="AW117" s="161"/>
      <c r="AX117" s="161"/>
      <c r="AY117" s="161"/>
      <c r="AZ117" s="93" t="s">
        <v>4767</v>
      </c>
      <c r="BA117" s="18">
        <v>44593</v>
      </c>
      <c r="BB117" s="94"/>
      <c r="BC117" s="93" t="s">
        <v>4768</v>
      </c>
      <c r="BD117" s="18">
        <v>44743</v>
      </c>
      <c r="BE117" s="94"/>
      <c r="BF117" s="93" t="s">
        <v>4769</v>
      </c>
      <c r="BG117" s="18">
        <v>45017</v>
      </c>
      <c r="BH117" s="94"/>
      <c r="BI117" s="31" t="s">
        <v>5605</v>
      </c>
      <c r="BJ117" s="18" t="s">
        <v>116</v>
      </c>
      <c r="BK117" s="261">
        <v>44061</v>
      </c>
      <c r="BL117" s="12" t="s">
        <v>579</v>
      </c>
      <c r="BM117" s="12"/>
      <c r="BN117" s="12"/>
      <c r="BO117" s="12"/>
      <c r="BP117" s="18"/>
    </row>
    <row r="118" spans="1:68" ht="133.5" hidden="1" customHeight="1" x14ac:dyDescent="0.2">
      <c r="A118" s="24" t="s">
        <v>1496</v>
      </c>
      <c r="B118" s="65" t="s">
        <v>1497</v>
      </c>
      <c r="C118" s="252" t="s">
        <v>5606</v>
      </c>
      <c r="D118" s="256" t="s">
        <v>292</v>
      </c>
      <c r="E118" s="256" t="s">
        <v>1021</v>
      </c>
      <c r="F118" s="268" t="s">
        <v>89</v>
      </c>
      <c r="G118" s="338" t="s">
        <v>89</v>
      </c>
      <c r="H118" s="348">
        <v>42920</v>
      </c>
      <c r="I118" s="62"/>
      <c r="J118" s="124"/>
      <c r="K118" s="453"/>
      <c r="L118" s="453"/>
      <c r="M118" s="453"/>
      <c r="N118" s="129"/>
      <c r="O118" s="314"/>
      <c r="P118" s="316" t="str">
        <f t="shared" si="2"/>
        <v>Yes</v>
      </c>
      <c r="Q118" s="118" t="s">
        <v>93</v>
      </c>
      <c r="R118" s="71" t="s">
        <v>94</v>
      </c>
      <c r="S118" s="77"/>
      <c r="T118" s="76" t="s">
        <v>1500</v>
      </c>
      <c r="U118" s="76" t="s">
        <v>5607</v>
      </c>
      <c r="V118" s="106"/>
      <c r="W118" s="112">
        <v>43800</v>
      </c>
      <c r="X118" s="143"/>
      <c r="Y118" s="86"/>
      <c r="Z118" s="18"/>
      <c r="AA118" s="64"/>
      <c r="AB118" s="64"/>
      <c r="AC118" s="64"/>
      <c r="AD118" s="144"/>
      <c r="AE118" s="87"/>
      <c r="AF118" s="87"/>
      <c r="AG118" s="18"/>
      <c r="AH118" s="64"/>
      <c r="AI118" s="64"/>
      <c r="AJ118" s="64"/>
      <c r="AK118" s="94"/>
      <c r="AL118" s="168"/>
      <c r="AM118" s="168"/>
      <c r="AN118" s="171"/>
      <c r="AO118" s="161"/>
      <c r="AP118" s="161"/>
      <c r="AQ118" s="161"/>
      <c r="AR118" s="209"/>
      <c r="AS118" s="168"/>
      <c r="AT118" s="168"/>
      <c r="AU118" s="171"/>
      <c r="AV118" s="161"/>
      <c r="AW118" s="161"/>
      <c r="AX118" s="161"/>
      <c r="AY118" s="161"/>
      <c r="AZ118" s="93"/>
      <c r="BA118" s="18"/>
      <c r="BB118" s="94"/>
      <c r="BC118" s="93"/>
      <c r="BD118" s="18"/>
      <c r="BE118" s="94"/>
      <c r="BF118" s="93"/>
      <c r="BG118" s="18"/>
      <c r="BH118" s="94"/>
      <c r="BI118" s="12" t="s">
        <v>5608</v>
      </c>
      <c r="BJ118" s="18" t="s">
        <v>116</v>
      </c>
      <c r="BK118" s="261">
        <v>44061</v>
      </c>
      <c r="BL118" s="12" t="s">
        <v>105</v>
      </c>
      <c r="BM118" s="12"/>
      <c r="BN118" s="12"/>
      <c r="BO118" s="12"/>
      <c r="BP118" s="18"/>
    </row>
    <row r="119" spans="1:68" ht="120" hidden="1" customHeight="1" x14ac:dyDescent="0.2">
      <c r="A119" s="24" t="s">
        <v>1508</v>
      </c>
      <c r="B119" s="65" t="s">
        <v>1509</v>
      </c>
      <c r="C119" s="252" t="s">
        <v>5609</v>
      </c>
      <c r="D119" s="256" t="s">
        <v>292</v>
      </c>
      <c r="E119" s="256" t="s">
        <v>3616</v>
      </c>
      <c r="F119" s="268" t="s">
        <v>89</v>
      </c>
      <c r="G119" s="338" t="s">
        <v>89</v>
      </c>
      <c r="H119" s="348">
        <v>40759</v>
      </c>
      <c r="I119" s="321"/>
      <c r="J119" s="323"/>
      <c r="K119" s="454"/>
      <c r="L119" s="454"/>
      <c r="M119" s="454"/>
      <c r="N119" s="129"/>
      <c r="O119" s="314"/>
      <c r="P119" s="316" t="str">
        <f t="shared" si="2"/>
        <v>Yes</v>
      </c>
      <c r="Q119" s="118" t="s">
        <v>93</v>
      </c>
      <c r="R119" s="71" t="s">
        <v>94</v>
      </c>
      <c r="S119" s="77"/>
      <c r="T119" s="216" t="s">
        <v>1513</v>
      </c>
      <c r="U119" s="72" t="s">
        <v>5610</v>
      </c>
      <c r="V119" s="106" t="s">
        <v>5611</v>
      </c>
      <c r="W119" s="112">
        <v>43525</v>
      </c>
      <c r="X119" s="143" t="s">
        <v>5561</v>
      </c>
      <c r="Y119" s="86"/>
      <c r="Z119" s="18">
        <v>43556</v>
      </c>
      <c r="AA119" s="64">
        <v>43626</v>
      </c>
      <c r="AB119" s="64">
        <v>43672</v>
      </c>
      <c r="AC119" s="64" t="s">
        <v>5612</v>
      </c>
      <c r="AD119" s="144" t="s">
        <v>5613</v>
      </c>
      <c r="AE119" s="87" t="s">
        <v>5445</v>
      </c>
      <c r="AF119" s="87"/>
      <c r="AG119" s="18">
        <v>43739</v>
      </c>
      <c r="AH119" s="64"/>
      <c r="AI119" s="64"/>
      <c r="AJ119" s="64"/>
      <c r="AK119" s="94"/>
      <c r="AL119" s="168"/>
      <c r="AM119" s="168"/>
      <c r="AN119" s="171"/>
      <c r="AO119" s="161"/>
      <c r="AP119" s="161"/>
      <c r="AQ119" s="161"/>
      <c r="AR119" s="209"/>
      <c r="AS119" s="168"/>
      <c r="AT119" s="168"/>
      <c r="AU119" s="171"/>
      <c r="AV119" s="161"/>
      <c r="AW119" s="161"/>
      <c r="AX119" s="161"/>
      <c r="AY119" s="161"/>
      <c r="AZ119" s="93" t="s">
        <v>2850</v>
      </c>
      <c r="BA119" s="18">
        <v>43922</v>
      </c>
      <c r="BB119" s="94"/>
      <c r="BC119" s="93" t="s">
        <v>3078</v>
      </c>
      <c r="BD119" s="18">
        <v>44013</v>
      </c>
      <c r="BE119" s="94"/>
      <c r="BF119" s="93" t="s">
        <v>5057</v>
      </c>
      <c r="BG119" s="18">
        <v>44228</v>
      </c>
      <c r="BH119" s="94"/>
      <c r="BI119" s="12" t="s">
        <v>5614</v>
      </c>
      <c r="BJ119" s="18" t="s">
        <v>116</v>
      </c>
      <c r="BK119" s="261">
        <v>44060</v>
      </c>
      <c r="BL119" s="12" t="s">
        <v>579</v>
      </c>
      <c r="BM119" s="12"/>
      <c r="BN119" s="12"/>
      <c r="BO119" s="12"/>
      <c r="BP119" s="18"/>
    </row>
    <row r="120" spans="1:68" ht="120" hidden="1" customHeight="1" x14ac:dyDescent="0.2">
      <c r="A120" s="24" t="s">
        <v>1517</v>
      </c>
      <c r="B120" s="65" t="s">
        <v>1518</v>
      </c>
      <c r="C120" s="252" t="s">
        <v>1521</v>
      </c>
      <c r="D120" s="256"/>
      <c r="E120" s="256" t="s">
        <v>266</v>
      </c>
      <c r="F120" s="268" t="s">
        <v>89</v>
      </c>
      <c r="G120" s="338" t="s">
        <v>89</v>
      </c>
      <c r="H120" s="350">
        <v>41767</v>
      </c>
      <c r="I120" s="62"/>
      <c r="J120" s="124"/>
      <c r="K120" s="453"/>
      <c r="L120" s="453"/>
      <c r="M120" s="453"/>
      <c r="N120" s="129"/>
      <c r="O120" s="314"/>
      <c r="P120" s="316" t="str">
        <f t="shared" si="2"/>
        <v>Yes</v>
      </c>
      <c r="Q120" s="118" t="s">
        <v>93</v>
      </c>
      <c r="R120" s="71" t="s">
        <v>94</v>
      </c>
      <c r="S120" s="77"/>
      <c r="T120" s="76" t="s">
        <v>5615</v>
      </c>
      <c r="U120" s="384" t="s">
        <v>5616</v>
      </c>
      <c r="V120" s="106" t="s">
        <v>5617</v>
      </c>
      <c r="W120" s="112">
        <v>44013</v>
      </c>
      <c r="X120" s="143" t="s">
        <v>462</v>
      </c>
      <c r="Y120" s="86" t="s">
        <v>1524</v>
      </c>
      <c r="Z120" s="18">
        <v>43739</v>
      </c>
      <c r="AA120" s="64">
        <v>43749</v>
      </c>
      <c r="AB120" s="64">
        <v>43790</v>
      </c>
      <c r="AC120" s="64" t="s">
        <v>1525</v>
      </c>
      <c r="AD120" s="144"/>
      <c r="AE120" s="139" t="s">
        <v>5618</v>
      </c>
      <c r="AF120" s="139" t="s">
        <v>5619</v>
      </c>
      <c r="AG120" s="18">
        <v>44228</v>
      </c>
      <c r="AH120" s="64"/>
      <c r="AI120" s="64"/>
      <c r="AJ120" s="64"/>
      <c r="AK120" s="94"/>
      <c r="AL120" s="168"/>
      <c r="AM120" s="168"/>
      <c r="AN120" s="171"/>
      <c r="AO120" s="161"/>
      <c r="AP120" s="161"/>
      <c r="AQ120" s="161"/>
      <c r="AR120" s="209"/>
      <c r="AS120" s="168"/>
      <c r="AT120" s="168"/>
      <c r="AU120" s="171"/>
      <c r="AV120" s="161"/>
      <c r="AW120" s="161"/>
      <c r="AX120" s="161"/>
      <c r="AY120" s="161"/>
      <c r="AZ120" s="93" t="s">
        <v>5414</v>
      </c>
      <c r="BA120" s="18">
        <v>44470</v>
      </c>
      <c r="BB120" s="94"/>
      <c r="BC120" s="93" t="s">
        <v>5215</v>
      </c>
      <c r="BD120" s="18">
        <v>44562</v>
      </c>
      <c r="BE120" s="94"/>
      <c r="BF120" s="93" t="s">
        <v>5098</v>
      </c>
      <c r="BG120" s="18">
        <v>44866</v>
      </c>
      <c r="BH120" s="94"/>
      <c r="BI120" s="12" t="s">
        <v>5620</v>
      </c>
      <c r="BJ120" s="18" t="s">
        <v>116</v>
      </c>
      <c r="BK120" s="261">
        <v>44047</v>
      </c>
      <c r="BL120" s="12" t="s">
        <v>105</v>
      </c>
      <c r="BM120" s="12"/>
      <c r="BN120" s="12"/>
      <c r="BO120" s="12"/>
      <c r="BP120" s="18"/>
    </row>
    <row r="121" spans="1:68" ht="120" hidden="1" customHeight="1" x14ac:dyDescent="0.2">
      <c r="A121" s="24" t="s">
        <v>1529</v>
      </c>
      <c r="B121" s="65" t="s">
        <v>1530</v>
      </c>
      <c r="C121" s="252" t="s">
        <v>5621</v>
      </c>
      <c r="D121" s="256" t="s">
        <v>2759</v>
      </c>
      <c r="E121" s="256" t="s">
        <v>1420</v>
      </c>
      <c r="F121" s="268" t="s">
        <v>89</v>
      </c>
      <c r="G121" s="173" t="s">
        <v>89</v>
      </c>
      <c r="H121" s="321">
        <v>41535</v>
      </c>
      <c r="I121" s="62">
        <v>43490</v>
      </c>
      <c r="J121" s="124">
        <v>43900</v>
      </c>
      <c r="K121" s="453"/>
      <c r="L121" s="453"/>
      <c r="M121" s="453"/>
      <c r="N121" s="129"/>
      <c r="O121" s="314"/>
      <c r="P121" s="316" t="str">
        <f t="shared" si="2"/>
        <v>Yes</v>
      </c>
      <c r="Q121" s="118" t="s">
        <v>93</v>
      </c>
      <c r="R121" s="71" t="s">
        <v>94</v>
      </c>
      <c r="S121" s="77"/>
      <c r="T121" s="76" t="s">
        <v>5622</v>
      </c>
      <c r="U121" s="76" t="s">
        <v>5623</v>
      </c>
      <c r="V121" s="110" t="s">
        <v>5624</v>
      </c>
      <c r="W121" s="112">
        <v>43466</v>
      </c>
      <c r="X121" s="143" t="s">
        <v>5625</v>
      </c>
      <c r="Y121" s="86"/>
      <c r="Z121" s="18">
        <v>43191</v>
      </c>
      <c r="AA121" s="64"/>
      <c r="AB121" s="64"/>
      <c r="AC121" s="64"/>
      <c r="AD121" s="144"/>
      <c r="AE121" s="136"/>
      <c r="AF121" s="136"/>
      <c r="AG121" s="18"/>
      <c r="AH121" s="64"/>
      <c r="AI121" s="64"/>
      <c r="AJ121" s="64"/>
      <c r="AK121" s="94"/>
      <c r="AL121" s="168"/>
      <c r="AM121" s="168"/>
      <c r="AN121" s="171"/>
      <c r="AO121" s="161"/>
      <c r="AP121" s="161"/>
      <c r="AQ121" s="161"/>
      <c r="AR121" s="209"/>
      <c r="AS121" s="168"/>
      <c r="AT121" s="168"/>
      <c r="AU121" s="171"/>
      <c r="AV121" s="161"/>
      <c r="AW121" s="161"/>
      <c r="AX121" s="161"/>
      <c r="AY121" s="161"/>
      <c r="AZ121" s="93" t="s">
        <v>5626</v>
      </c>
      <c r="BA121" s="18">
        <v>43497</v>
      </c>
      <c r="BB121" s="94">
        <f>I121</f>
        <v>43490</v>
      </c>
      <c r="BC121" s="93" t="s">
        <v>5627</v>
      </c>
      <c r="BD121" s="18">
        <v>43556</v>
      </c>
      <c r="BE121" s="94">
        <v>43900</v>
      </c>
      <c r="BF121" s="93" t="s">
        <v>4721</v>
      </c>
      <c r="BG121" s="18">
        <v>43770</v>
      </c>
      <c r="BH121" s="94"/>
      <c r="BI121" s="459" t="s">
        <v>5628</v>
      </c>
      <c r="BJ121" s="18" t="s">
        <v>116</v>
      </c>
      <c r="BK121" s="261">
        <v>44006</v>
      </c>
      <c r="BL121" s="12" t="s">
        <v>5157</v>
      </c>
      <c r="BM121" s="12"/>
      <c r="BN121" s="12"/>
      <c r="BO121" s="12"/>
      <c r="BP121" s="18" t="s">
        <v>93</v>
      </c>
    </row>
    <row r="122" spans="1:68" ht="120" hidden="1" customHeight="1" x14ac:dyDescent="0.2">
      <c r="A122" s="24" t="s">
        <v>1538</v>
      </c>
      <c r="B122" s="65" t="s">
        <v>5629</v>
      </c>
      <c r="C122" s="252" t="s">
        <v>5630</v>
      </c>
      <c r="D122" s="256" t="s">
        <v>292</v>
      </c>
      <c r="E122" s="256" t="s">
        <v>1021</v>
      </c>
      <c r="F122" s="268" t="s">
        <v>89</v>
      </c>
      <c r="G122" s="338" t="s">
        <v>89</v>
      </c>
      <c r="H122" s="348">
        <v>43727</v>
      </c>
      <c r="I122" s="62"/>
      <c r="J122" s="124"/>
      <c r="K122" s="453"/>
      <c r="L122" s="453"/>
      <c r="M122" s="453"/>
      <c r="N122" s="129"/>
      <c r="O122" s="314"/>
      <c r="P122" s="316" t="b">
        <f t="shared" si="2"/>
        <v>0</v>
      </c>
      <c r="Q122" s="118"/>
      <c r="R122" s="71"/>
      <c r="S122" s="71"/>
      <c r="T122" s="72"/>
      <c r="U122" s="72"/>
      <c r="V122" s="107"/>
      <c r="W122" s="112"/>
      <c r="X122" s="143"/>
      <c r="Y122" s="86"/>
      <c r="Z122" s="18"/>
      <c r="AA122" s="64"/>
      <c r="AB122" s="64"/>
      <c r="AC122" s="64"/>
      <c r="AD122" s="144"/>
      <c r="AE122" s="87"/>
      <c r="AF122" s="87"/>
      <c r="AG122" s="18"/>
      <c r="AH122" s="64"/>
      <c r="AI122" s="64"/>
      <c r="AJ122" s="64"/>
      <c r="AK122" s="94"/>
      <c r="AL122" s="168"/>
      <c r="AM122" s="168"/>
      <c r="AN122" s="171"/>
      <c r="AO122" s="161"/>
      <c r="AP122" s="161"/>
      <c r="AQ122" s="161"/>
      <c r="AR122" s="209"/>
      <c r="AS122" s="168"/>
      <c r="AT122" s="168"/>
      <c r="AU122" s="171"/>
      <c r="AV122" s="161"/>
      <c r="AW122" s="161"/>
      <c r="AX122" s="161"/>
      <c r="AY122" s="161"/>
      <c r="AZ122" s="93"/>
      <c r="BA122" s="18"/>
      <c r="BB122" s="94"/>
      <c r="BC122" s="93"/>
      <c r="BD122" s="18"/>
      <c r="BE122" s="94"/>
      <c r="BF122" s="93"/>
      <c r="BG122" s="18"/>
      <c r="BH122" s="94">
        <v>43727</v>
      </c>
      <c r="BI122" s="12" t="s">
        <v>1541</v>
      </c>
      <c r="BJ122" s="18" t="s">
        <v>116</v>
      </c>
      <c r="BK122" s="261">
        <v>43881</v>
      </c>
      <c r="BL122" s="12" t="s">
        <v>5631</v>
      </c>
      <c r="BM122" s="12"/>
      <c r="BN122" s="12"/>
      <c r="BO122" s="12"/>
      <c r="BP122" s="18"/>
    </row>
    <row r="123" spans="1:68" ht="120" hidden="1" customHeight="1" x14ac:dyDescent="0.2">
      <c r="A123" s="24" t="s">
        <v>1542</v>
      </c>
      <c r="B123" s="65" t="s">
        <v>1543</v>
      </c>
      <c r="C123" s="252" t="s">
        <v>1544</v>
      </c>
      <c r="D123" s="256" t="s">
        <v>91</v>
      </c>
      <c r="E123" s="256" t="s">
        <v>949</v>
      </c>
      <c r="F123" s="268" t="s">
        <v>89</v>
      </c>
      <c r="G123" s="338" t="s">
        <v>5632</v>
      </c>
      <c r="H123" s="348">
        <v>40962</v>
      </c>
      <c r="I123" s="62"/>
      <c r="J123" s="124"/>
      <c r="K123" s="453"/>
      <c r="L123" s="453"/>
      <c r="M123" s="453"/>
      <c r="N123" s="129"/>
      <c r="O123" s="314"/>
      <c r="P123" s="316" t="str">
        <f t="shared" si="2"/>
        <v>Yes</v>
      </c>
      <c r="Q123" s="118" t="s">
        <v>228</v>
      </c>
      <c r="R123" s="71" t="s">
        <v>267</v>
      </c>
      <c r="S123" s="320"/>
      <c r="T123" s="76" t="s">
        <v>5633</v>
      </c>
      <c r="U123" s="72" t="s">
        <v>5633</v>
      </c>
      <c r="V123" s="106" t="s">
        <v>5634</v>
      </c>
      <c r="W123" s="112">
        <v>43739</v>
      </c>
      <c r="X123" s="143" t="s">
        <v>1547</v>
      </c>
      <c r="Y123" s="86" t="s">
        <v>364</v>
      </c>
      <c r="Z123" s="18"/>
      <c r="AA123" s="64">
        <v>43725</v>
      </c>
      <c r="AB123" s="64">
        <v>43769</v>
      </c>
      <c r="AC123" s="64" t="s">
        <v>1548</v>
      </c>
      <c r="AD123" s="144"/>
      <c r="AE123" s="139" t="s">
        <v>1549</v>
      </c>
      <c r="AF123" s="87" t="s">
        <v>158</v>
      </c>
      <c r="AG123" s="18">
        <v>44136</v>
      </c>
      <c r="AH123" s="64"/>
      <c r="AI123" s="64"/>
      <c r="AJ123" s="64"/>
      <c r="AK123" s="94"/>
      <c r="AL123" s="168"/>
      <c r="AM123" s="168"/>
      <c r="AN123" s="171"/>
      <c r="AO123" s="161"/>
      <c r="AP123" s="161"/>
      <c r="AQ123" s="161"/>
      <c r="AR123" s="209"/>
      <c r="AS123" s="168"/>
      <c r="AT123" s="168"/>
      <c r="AU123" s="171"/>
      <c r="AV123" s="161"/>
      <c r="AW123" s="161"/>
      <c r="AX123" s="161"/>
      <c r="AY123" s="161"/>
      <c r="AZ123" s="93" t="s">
        <v>873</v>
      </c>
      <c r="BA123" s="18">
        <v>44378</v>
      </c>
      <c r="BB123" s="94"/>
      <c r="BC123" s="93" t="s">
        <v>5635</v>
      </c>
      <c r="BD123" s="18">
        <v>44501</v>
      </c>
      <c r="BE123" s="94"/>
      <c r="BF123" s="93" t="s">
        <v>423</v>
      </c>
      <c r="BG123" s="18">
        <v>44927</v>
      </c>
      <c r="BH123" s="94"/>
      <c r="BI123" s="12" t="s">
        <v>5636</v>
      </c>
      <c r="BJ123" s="18" t="s">
        <v>116</v>
      </c>
      <c r="BK123" s="261">
        <v>44061</v>
      </c>
      <c r="BL123" s="12"/>
      <c r="BM123" s="12"/>
      <c r="BN123" s="12"/>
      <c r="BO123" s="12"/>
      <c r="BP123" s="18"/>
    </row>
    <row r="124" spans="1:68" ht="120" hidden="1" customHeight="1" x14ac:dyDescent="0.2">
      <c r="A124" s="24" t="s">
        <v>1560</v>
      </c>
      <c r="B124" s="65" t="s">
        <v>1561</v>
      </c>
      <c r="C124" s="252" t="s">
        <v>5637</v>
      </c>
      <c r="D124" s="256" t="s">
        <v>292</v>
      </c>
      <c r="E124" s="256" t="s">
        <v>1064</v>
      </c>
      <c r="F124" s="268" t="s">
        <v>89</v>
      </c>
      <c r="G124" s="338" t="s">
        <v>89</v>
      </c>
      <c r="H124" s="348">
        <v>43395</v>
      </c>
      <c r="I124" s="62">
        <v>44035</v>
      </c>
      <c r="J124" s="124"/>
      <c r="K124" s="453"/>
      <c r="L124" s="453"/>
      <c r="M124" s="453"/>
      <c r="N124" s="129"/>
      <c r="O124" s="314"/>
      <c r="P124" s="316" t="str">
        <f t="shared" si="2"/>
        <v>Yes</v>
      </c>
      <c r="Q124" s="118" t="s">
        <v>93</v>
      </c>
      <c r="R124" s="71" t="s">
        <v>94</v>
      </c>
      <c r="S124" s="77"/>
      <c r="T124" s="216" t="s">
        <v>1563</v>
      </c>
      <c r="U124" s="72" t="s">
        <v>5638</v>
      </c>
      <c r="V124" s="82" t="s">
        <v>5639</v>
      </c>
      <c r="W124" s="112">
        <v>43770</v>
      </c>
      <c r="X124" s="143" t="s">
        <v>5640</v>
      </c>
      <c r="Y124" s="86" t="s">
        <v>5641</v>
      </c>
      <c r="Z124" s="18">
        <v>43556</v>
      </c>
      <c r="AA124" s="64">
        <v>43580</v>
      </c>
      <c r="AB124" s="64">
        <v>43622</v>
      </c>
      <c r="AC124" s="64" t="s">
        <v>5642</v>
      </c>
      <c r="AD124" s="144"/>
      <c r="AE124" s="139"/>
      <c r="AF124" s="139" t="s">
        <v>5643</v>
      </c>
      <c r="AG124" s="18"/>
      <c r="AH124" s="64">
        <v>44035</v>
      </c>
      <c r="AI124" s="64">
        <v>44077</v>
      </c>
      <c r="AJ124" s="64" t="s">
        <v>5644</v>
      </c>
      <c r="AK124" s="94"/>
      <c r="AL124" s="168"/>
      <c r="AM124" s="168"/>
      <c r="AN124" s="171"/>
      <c r="AO124" s="161"/>
      <c r="AP124" s="161"/>
      <c r="AQ124" s="161"/>
      <c r="AR124" s="209"/>
      <c r="AS124" s="168"/>
      <c r="AT124" s="168"/>
      <c r="AU124" s="171"/>
      <c r="AV124" s="161"/>
      <c r="AW124" s="161"/>
      <c r="AX124" s="161"/>
      <c r="AY124" s="161"/>
      <c r="AZ124" s="93" t="s">
        <v>5095</v>
      </c>
      <c r="BA124" s="18">
        <v>43891</v>
      </c>
      <c r="BB124" s="94">
        <v>44035</v>
      </c>
      <c r="BC124" s="93" t="s">
        <v>5307</v>
      </c>
      <c r="BD124" s="18">
        <v>43952</v>
      </c>
      <c r="BE124" s="94"/>
      <c r="BF124" s="93" t="s">
        <v>5227</v>
      </c>
      <c r="BG124" s="18">
        <v>44075</v>
      </c>
      <c r="BH124" s="94"/>
      <c r="BI124" s="12" t="s">
        <v>5645</v>
      </c>
      <c r="BJ124" s="18" t="s">
        <v>116</v>
      </c>
      <c r="BK124" s="261">
        <v>44054</v>
      </c>
      <c r="BL124" s="12" t="s">
        <v>5646</v>
      </c>
      <c r="BM124" s="12"/>
      <c r="BN124" s="12"/>
      <c r="BO124" s="12"/>
      <c r="BP124" s="18"/>
    </row>
    <row r="125" spans="1:68" ht="120" hidden="1" customHeight="1" x14ac:dyDescent="0.2">
      <c r="A125" s="24" t="s">
        <v>1570</v>
      </c>
      <c r="B125" s="65" t="s">
        <v>1571</v>
      </c>
      <c r="C125" s="252" t="s">
        <v>5647</v>
      </c>
      <c r="D125" s="256" t="s">
        <v>5319</v>
      </c>
      <c r="E125" s="256" t="s">
        <v>5027</v>
      </c>
      <c r="F125" s="268" t="s">
        <v>89</v>
      </c>
      <c r="G125" s="338" t="s">
        <v>194</v>
      </c>
      <c r="H125" s="348">
        <v>42089</v>
      </c>
      <c r="I125" s="62"/>
      <c r="J125" s="124"/>
      <c r="K125" s="453"/>
      <c r="L125" s="453"/>
      <c r="M125" s="453"/>
      <c r="N125" s="129">
        <v>43891</v>
      </c>
      <c r="O125" s="314" t="s">
        <v>1577</v>
      </c>
      <c r="P125" s="316" t="b">
        <f t="shared" si="2"/>
        <v>0</v>
      </c>
      <c r="Q125" s="118" t="s">
        <v>111</v>
      </c>
      <c r="R125" s="71" t="s">
        <v>94</v>
      </c>
      <c r="S125" s="77"/>
      <c r="T125" s="76"/>
      <c r="U125" s="76"/>
      <c r="V125" s="106"/>
      <c r="W125" s="112">
        <v>43009</v>
      </c>
      <c r="X125" s="143"/>
      <c r="Y125" s="86"/>
      <c r="Z125" s="18"/>
      <c r="AA125" s="64"/>
      <c r="AB125" s="64"/>
      <c r="AC125" s="64"/>
      <c r="AD125" s="144"/>
      <c r="AE125" s="87"/>
      <c r="AF125" s="87"/>
      <c r="AG125" s="18"/>
      <c r="AH125" s="64"/>
      <c r="AI125" s="64"/>
      <c r="AJ125" s="64"/>
      <c r="AK125" s="94"/>
      <c r="AL125" s="168"/>
      <c r="AM125" s="168"/>
      <c r="AN125" s="171"/>
      <c r="AO125" s="161"/>
      <c r="AP125" s="161"/>
      <c r="AQ125" s="161"/>
      <c r="AR125" s="209"/>
      <c r="AS125" s="168"/>
      <c r="AT125" s="168"/>
      <c r="AU125" s="171"/>
      <c r="AV125" s="161"/>
      <c r="AW125" s="161"/>
      <c r="AX125" s="161"/>
      <c r="AY125" s="161"/>
      <c r="AZ125" s="93"/>
      <c r="BA125" s="18"/>
      <c r="BB125" s="94"/>
      <c r="BC125" s="93"/>
      <c r="BD125" s="18"/>
      <c r="BE125" s="94"/>
      <c r="BF125" s="93"/>
      <c r="BG125" s="18"/>
      <c r="BH125" s="94"/>
      <c r="BI125" s="31" t="s">
        <v>5648</v>
      </c>
      <c r="BJ125" s="18" t="s">
        <v>116</v>
      </c>
      <c r="BK125" s="261">
        <v>44061</v>
      </c>
      <c r="BL125" s="12" t="s">
        <v>105</v>
      </c>
      <c r="BM125" s="12"/>
      <c r="BN125" s="12"/>
      <c r="BO125" s="12"/>
      <c r="BP125" s="18"/>
    </row>
    <row r="126" spans="1:68" ht="120" hidden="1" customHeight="1" x14ac:dyDescent="0.2">
      <c r="A126" s="24" t="s">
        <v>1592</v>
      </c>
      <c r="B126" s="65" t="s">
        <v>1585</v>
      </c>
      <c r="C126" s="252" t="s">
        <v>5224</v>
      </c>
      <c r="D126" s="256"/>
      <c r="E126" s="256"/>
      <c r="F126" s="268" t="s">
        <v>194</v>
      </c>
      <c r="G126" s="338" t="s">
        <v>89</v>
      </c>
      <c r="H126" s="348">
        <v>41899</v>
      </c>
      <c r="I126" s="62"/>
      <c r="J126" s="124"/>
      <c r="K126" s="453"/>
      <c r="L126" s="453"/>
      <c r="M126" s="453"/>
      <c r="N126" s="129"/>
      <c r="O126" s="314"/>
      <c r="P126" s="316" t="str">
        <f t="shared" si="2"/>
        <v>Yes</v>
      </c>
      <c r="Q126" s="118" t="s">
        <v>93</v>
      </c>
      <c r="R126" s="71" t="s">
        <v>94</v>
      </c>
      <c r="S126" s="281" t="s">
        <v>90</v>
      </c>
      <c r="T126" s="217" t="s">
        <v>5225</v>
      </c>
      <c r="U126" s="76"/>
      <c r="V126" s="106"/>
      <c r="W126" s="112">
        <v>44000</v>
      </c>
      <c r="X126" s="143" t="s">
        <v>660</v>
      </c>
      <c r="Y126" s="86" t="s">
        <v>661</v>
      </c>
      <c r="Z126" s="18">
        <v>44013</v>
      </c>
      <c r="AA126" s="64">
        <v>44018</v>
      </c>
      <c r="AB126" s="64">
        <v>44088</v>
      </c>
      <c r="AC126" s="64" t="s">
        <v>662</v>
      </c>
      <c r="AD126" s="144"/>
      <c r="AE126" s="462" t="s">
        <v>5095</v>
      </c>
      <c r="AF126" s="463" t="s">
        <v>5226</v>
      </c>
      <c r="AG126" s="464">
        <v>43891</v>
      </c>
      <c r="AH126" s="64"/>
      <c r="AI126" s="64"/>
      <c r="AJ126" s="64"/>
      <c r="AK126" s="94"/>
      <c r="AL126" s="168"/>
      <c r="AM126" s="168"/>
      <c r="AN126" s="171"/>
      <c r="AO126" s="161"/>
      <c r="AP126" s="161"/>
      <c r="AQ126" s="161"/>
      <c r="AR126" s="209"/>
      <c r="AS126" s="168"/>
      <c r="AT126" s="168"/>
      <c r="AU126" s="171"/>
      <c r="AV126" s="161"/>
      <c r="AW126" s="161"/>
      <c r="AX126" s="161"/>
      <c r="AY126" s="161"/>
      <c r="AZ126" s="465" t="s">
        <v>5227</v>
      </c>
      <c r="BA126" s="464">
        <v>44075</v>
      </c>
      <c r="BB126" s="94"/>
      <c r="BC126" s="465" t="s">
        <v>5228</v>
      </c>
      <c r="BD126" s="464">
        <v>44197</v>
      </c>
      <c r="BE126" s="94"/>
      <c r="BF126" s="465" t="s">
        <v>5123</v>
      </c>
      <c r="BG126" s="464">
        <v>44531</v>
      </c>
      <c r="BH126" s="94"/>
      <c r="BI126" s="12" t="s">
        <v>5229</v>
      </c>
      <c r="BJ126" s="18" t="s">
        <v>116</v>
      </c>
      <c r="BK126" s="261">
        <v>44056</v>
      </c>
      <c r="BL126" s="12" t="s">
        <v>579</v>
      </c>
      <c r="BM126" s="12"/>
      <c r="BN126" s="12"/>
      <c r="BO126" s="12"/>
      <c r="BP126" s="18"/>
    </row>
    <row r="127" spans="1:68" ht="120" hidden="1" customHeight="1" x14ac:dyDescent="0.2">
      <c r="A127" s="24" t="s">
        <v>1599</v>
      </c>
      <c r="B127" s="65" t="s">
        <v>1600</v>
      </c>
      <c r="C127" s="284" t="s">
        <v>5296</v>
      </c>
      <c r="D127" s="256" t="s">
        <v>91</v>
      </c>
      <c r="E127" s="256" t="s">
        <v>3616</v>
      </c>
      <c r="F127" s="268" t="s">
        <v>89</v>
      </c>
      <c r="G127" s="338" t="s">
        <v>194</v>
      </c>
      <c r="H127" s="348">
        <v>43080</v>
      </c>
      <c r="I127" s="62"/>
      <c r="J127" s="124"/>
      <c r="K127" s="453"/>
      <c r="L127" s="453"/>
      <c r="M127" s="453"/>
      <c r="N127" s="129"/>
      <c r="O127" s="314"/>
      <c r="P127" s="316" t="str">
        <f t="shared" si="2"/>
        <v>Yes</v>
      </c>
      <c r="Q127" s="118" t="s">
        <v>228</v>
      </c>
      <c r="R127" s="71" t="s">
        <v>267</v>
      </c>
      <c r="S127" s="281"/>
      <c r="T127" s="82" t="s">
        <v>5297</v>
      </c>
      <c r="U127" s="82"/>
      <c r="V127" s="108"/>
      <c r="W127" s="112"/>
      <c r="X127" s="143" t="s">
        <v>4879</v>
      </c>
      <c r="Y127" s="86" t="s">
        <v>364</v>
      </c>
      <c r="Z127" s="18">
        <v>43374</v>
      </c>
      <c r="AA127" s="64">
        <v>43416</v>
      </c>
      <c r="AB127" s="64">
        <v>43476</v>
      </c>
      <c r="AC127" s="64" t="s">
        <v>852</v>
      </c>
      <c r="AD127" s="144"/>
      <c r="AE127" s="26" t="s">
        <v>1087</v>
      </c>
      <c r="AF127" s="136" t="s">
        <v>5298</v>
      </c>
      <c r="AG127" s="18"/>
      <c r="AH127" s="64"/>
      <c r="AI127" s="64"/>
      <c r="AJ127" s="64"/>
      <c r="AK127" s="94"/>
      <c r="AL127" s="168"/>
      <c r="AM127" s="168"/>
      <c r="AN127" s="171"/>
      <c r="AO127" s="161"/>
      <c r="AP127" s="161"/>
      <c r="AQ127" s="161"/>
      <c r="AR127" s="209"/>
      <c r="AS127" s="168"/>
      <c r="AT127" s="168"/>
      <c r="AU127" s="171"/>
      <c r="AV127" s="161"/>
      <c r="AW127" s="161"/>
      <c r="AX127" s="161"/>
      <c r="AY127" s="161"/>
      <c r="AZ127" s="93" t="s">
        <v>3078</v>
      </c>
      <c r="BA127" s="18">
        <v>44013</v>
      </c>
      <c r="BB127" s="64"/>
      <c r="BC127" s="93" t="s">
        <v>2526</v>
      </c>
      <c r="BD127" s="18">
        <v>44105</v>
      </c>
      <c r="BE127" s="94"/>
      <c r="BF127" s="93" t="s">
        <v>5299</v>
      </c>
      <c r="BG127" s="131">
        <v>44562</v>
      </c>
      <c r="BH127" s="94"/>
      <c r="BI127" s="12" t="s">
        <v>5300</v>
      </c>
      <c r="BJ127" s="18" t="s">
        <v>5649</v>
      </c>
      <c r="BK127" s="261">
        <v>44061</v>
      </c>
      <c r="BL127" s="12" t="s">
        <v>105</v>
      </c>
      <c r="BM127" s="12"/>
      <c r="BN127" s="12"/>
      <c r="BO127" s="12"/>
      <c r="BP127" s="18"/>
    </row>
    <row r="128" spans="1:68" ht="120" hidden="1" customHeight="1" x14ac:dyDescent="0.2">
      <c r="A128" s="24" t="s">
        <v>1603</v>
      </c>
      <c r="B128" s="65" t="s">
        <v>1604</v>
      </c>
      <c r="C128" s="252" t="s">
        <v>5650</v>
      </c>
      <c r="D128" s="256"/>
      <c r="E128" s="256" t="s">
        <v>3616</v>
      </c>
      <c r="F128" s="268" t="s">
        <v>89</v>
      </c>
      <c r="G128" s="338" t="s">
        <v>89</v>
      </c>
      <c r="H128" s="348">
        <v>42278</v>
      </c>
      <c r="I128" s="62"/>
      <c r="J128" s="124"/>
      <c r="K128" s="453"/>
      <c r="L128" s="453"/>
      <c r="M128" s="453"/>
      <c r="N128" s="129"/>
      <c r="O128" s="314"/>
      <c r="P128" s="316" t="str">
        <f t="shared" si="2"/>
        <v>Yes</v>
      </c>
      <c r="Q128" s="118" t="s">
        <v>93</v>
      </c>
      <c r="R128" s="71" t="s">
        <v>94</v>
      </c>
      <c r="S128" s="71"/>
      <c r="T128" s="82" t="s">
        <v>1607</v>
      </c>
      <c r="U128" s="72" t="s">
        <v>5651</v>
      </c>
      <c r="V128" s="106" t="s">
        <v>5652</v>
      </c>
      <c r="W128" s="112">
        <v>43405</v>
      </c>
      <c r="X128" s="143" t="s">
        <v>4127</v>
      </c>
      <c r="Y128" s="86"/>
      <c r="Z128" s="18">
        <v>43831</v>
      </c>
      <c r="AA128" s="64"/>
      <c r="AB128" s="64"/>
      <c r="AC128" s="64"/>
      <c r="AD128" s="144"/>
      <c r="AE128" s="87"/>
      <c r="AF128" s="87"/>
      <c r="AG128" s="18"/>
      <c r="AH128" s="64"/>
      <c r="AI128" s="64"/>
      <c r="AJ128" s="64"/>
      <c r="AK128" s="94"/>
      <c r="AL128" s="168"/>
      <c r="AM128" s="168"/>
      <c r="AN128" s="171"/>
      <c r="AO128" s="161"/>
      <c r="AP128" s="161"/>
      <c r="AQ128" s="161"/>
      <c r="AR128" s="209"/>
      <c r="AS128" s="168"/>
      <c r="AT128" s="168"/>
      <c r="AU128" s="171"/>
      <c r="AV128" s="161"/>
      <c r="AW128" s="161"/>
      <c r="AX128" s="161"/>
      <c r="AY128" s="161"/>
      <c r="AZ128" s="93" t="s">
        <v>5653</v>
      </c>
      <c r="BA128" s="18">
        <v>44105</v>
      </c>
      <c r="BB128" s="94"/>
      <c r="BC128" s="93" t="s">
        <v>5228</v>
      </c>
      <c r="BD128" s="18">
        <v>44197</v>
      </c>
      <c r="BE128" s="94"/>
      <c r="BF128" s="93" t="s">
        <v>5654</v>
      </c>
      <c r="BG128" s="18">
        <v>44409</v>
      </c>
      <c r="BH128" s="94"/>
      <c r="BI128" s="12" t="s">
        <v>5655</v>
      </c>
      <c r="BJ128" s="18" t="s">
        <v>116</v>
      </c>
      <c r="BK128" s="261">
        <v>44061</v>
      </c>
      <c r="BL128" s="12" t="s">
        <v>105</v>
      </c>
      <c r="BM128" s="12"/>
      <c r="BN128" s="12"/>
      <c r="BO128" s="12"/>
      <c r="BP128" s="18"/>
    </row>
    <row r="129" spans="1:68" ht="120" hidden="1" customHeight="1" x14ac:dyDescent="0.2">
      <c r="A129" s="24" t="s">
        <v>1615</v>
      </c>
      <c r="B129" s="127" t="s">
        <v>1616</v>
      </c>
      <c r="C129" s="252" t="s">
        <v>1617</v>
      </c>
      <c r="D129" s="256" t="s">
        <v>292</v>
      </c>
      <c r="E129" s="256" t="s">
        <v>209</v>
      </c>
      <c r="F129" s="268" t="s">
        <v>89</v>
      </c>
      <c r="G129" s="342" t="s">
        <v>89</v>
      </c>
      <c r="H129" s="348">
        <v>41912</v>
      </c>
      <c r="I129" s="62"/>
      <c r="J129" s="124"/>
      <c r="K129" s="453"/>
      <c r="L129" s="453"/>
      <c r="M129" s="453"/>
      <c r="N129" s="129">
        <v>43709</v>
      </c>
      <c r="O129" s="314" t="s">
        <v>1618</v>
      </c>
      <c r="P129" s="316" t="str">
        <f t="shared" si="2"/>
        <v>Yes</v>
      </c>
      <c r="Q129" s="118" t="s">
        <v>93</v>
      </c>
      <c r="R129" s="71" t="s">
        <v>94</v>
      </c>
      <c r="S129" s="320"/>
      <c r="T129" s="76" t="s">
        <v>5656</v>
      </c>
      <c r="U129" s="76" t="s">
        <v>5657</v>
      </c>
      <c r="V129" s="106" t="s">
        <v>5658</v>
      </c>
      <c r="W129" s="112">
        <v>43739</v>
      </c>
      <c r="X129" s="143" t="s">
        <v>1621</v>
      </c>
      <c r="Y129" s="86" t="s">
        <v>364</v>
      </c>
      <c r="Z129" s="18">
        <v>43221</v>
      </c>
      <c r="AA129" s="64">
        <v>43215</v>
      </c>
      <c r="AB129" s="64">
        <v>43292</v>
      </c>
      <c r="AC129" s="64"/>
      <c r="AD129" s="144"/>
      <c r="AE129" s="87" t="s">
        <v>1623</v>
      </c>
      <c r="AF129" s="87" t="s">
        <v>367</v>
      </c>
      <c r="AG129" s="18">
        <v>43831</v>
      </c>
      <c r="AH129" s="64"/>
      <c r="AI129" s="64"/>
      <c r="AJ129" s="64"/>
      <c r="AK129" s="94"/>
      <c r="AL129" s="168"/>
      <c r="AM129" s="168"/>
      <c r="AN129" s="171"/>
      <c r="AO129" s="161"/>
      <c r="AP129" s="161"/>
      <c r="AQ129" s="161"/>
      <c r="AR129" s="209"/>
      <c r="AS129" s="168"/>
      <c r="AT129" s="168"/>
      <c r="AU129" s="171"/>
      <c r="AV129" s="161"/>
      <c r="AW129" s="161"/>
      <c r="AX129" s="161"/>
      <c r="AY129" s="161"/>
      <c r="AZ129" s="93" t="s">
        <v>5659</v>
      </c>
      <c r="BA129" s="18">
        <v>44075</v>
      </c>
      <c r="BB129" s="94"/>
      <c r="BC129" s="93" t="s">
        <v>5618</v>
      </c>
      <c r="BD129" s="18">
        <v>44228</v>
      </c>
      <c r="BE129" s="94"/>
      <c r="BF129" s="93" t="s">
        <v>5123</v>
      </c>
      <c r="BG129" s="18">
        <v>44531</v>
      </c>
      <c r="BH129" s="94"/>
      <c r="BI129" s="12" t="s">
        <v>5660</v>
      </c>
      <c r="BJ129" s="18" t="s">
        <v>116</v>
      </c>
      <c r="BK129" s="261">
        <v>44061</v>
      </c>
      <c r="BL129" s="12" t="s">
        <v>5661</v>
      </c>
      <c r="BM129" s="12"/>
      <c r="BN129" s="12"/>
      <c r="BO129" s="12"/>
      <c r="BP129" s="18"/>
    </row>
    <row r="130" spans="1:68" ht="120" hidden="1" customHeight="1" x14ac:dyDescent="0.2">
      <c r="A130" s="24" t="s">
        <v>1627</v>
      </c>
      <c r="B130" s="65" t="s">
        <v>1628</v>
      </c>
      <c r="C130" s="252" t="s">
        <v>5662</v>
      </c>
      <c r="D130" s="256" t="s">
        <v>91</v>
      </c>
      <c r="E130" s="256" t="s">
        <v>949</v>
      </c>
      <c r="F130" s="268" t="s">
        <v>89</v>
      </c>
      <c r="G130" s="338" t="s">
        <v>89</v>
      </c>
      <c r="H130" s="348">
        <v>42359</v>
      </c>
      <c r="I130" s="62"/>
      <c r="J130" s="124"/>
      <c r="K130" s="453"/>
      <c r="L130" s="453"/>
      <c r="M130" s="453"/>
      <c r="N130" s="129"/>
      <c r="O130" s="314"/>
      <c r="P130" s="316" t="str">
        <f t="shared" si="2"/>
        <v>Yes</v>
      </c>
      <c r="Q130" s="118" t="s">
        <v>93</v>
      </c>
      <c r="R130" s="71" t="s">
        <v>94</v>
      </c>
      <c r="S130" s="77"/>
      <c r="T130" s="361" t="s">
        <v>5663</v>
      </c>
      <c r="U130" s="72" t="s">
        <v>5664</v>
      </c>
      <c r="V130" s="107" t="s">
        <v>5665</v>
      </c>
      <c r="W130" s="112">
        <v>43831</v>
      </c>
      <c r="X130" s="143" t="s">
        <v>788</v>
      </c>
      <c r="Y130" s="86" t="s">
        <v>302</v>
      </c>
      <c r="Z130" s="18">
        <v>44470</v>
      </c>
      <c r="AA130" s="64"/>
      <c r="AB130" s="64"/>
      <c r="AC130" s="64"/>
      <c r="AD130" s="144"/>
      <c r="AE130" s="87" t="s">
        <v>315</v>
      </c>
      <c r="AF130" s="139" t="s">
        <v>2400</v>
      </c>
      <c r="AG130" s="18">
        <v>44652</v>
      </c>
      <c r="AH130" s="64"/>
      <c r="AI130" s="64"/>
      <c r="AJ130" s="64"/>
      <c r="AK130" s="94"/>
      <c r="AL130" s="168"/>
      <c r="AM130" s="168"/>
      <c r="AN130" s="171"/>
      <c r="AO130" s="161"/>
      <c r="AP130" s="161"/>
      <c r="AQ130" s="161"/>
      <c r="AR130" s="209"/>
      <c r="AS130" s="168"/>
      <c r="AT130" s="168"/>
      <c r="AU130" s="171"/>
      <c r="AV130" s="161"/>
      <c r="AW130" s="161"/>
      <c r="AX130" s="161"/>
      <c r="AY130" s="161"/>
      <c r="AZ130" s="93" t="s">
        <v>5666</v>
      </c>
      <c r="BA130" s="18">
        <v>44927</v>
      </c>
      <c r="BB130" s="94"/>
      <c r="BC130" s="93" t="s">
        <v>316</v>
      </c>
      <c r="BD130" s="18">
        <v>45017</v>
      </c>
      <c r="BE130" s="94"/>
      <c r="BF130" s="93" t="s">
        <v>5667</v>
      </c>
      <c r="BG130" s="18">
        <v>45261</v>
      </c>
      <c r="BH130" s="94"/>
      <c r="BI130" s="12" t="s">
        <v>5668</v>
      </c>
      <c r="BJ130" s="18" t="s">
        <v>116</v>
      </c>
      <c r="BK130" s="261">
        <v>44050</v>
      </c>
      <c r="BL130" s="12" t="s">
        <v>105</v>
      </c>
      <c r="BM130" s="12"/>
      <c r="BN130" s="12"/>
      <c r="BO130" s="12"/>
      <c r="BP130" s="18"/>
    </row>
    <row r="131" spans="1:68" ht="120" hidden="1" customHeight="1" x14ac:dyDescent="0.2">
      <c r="A131" s="24" t="s">
        <v>1643</v>
      </c>
      <c r="B131" s="65" t="s">
        <v>1644</v>
      </c>
      <c r="C131" s="252" t="s">
        <v>5669</v>
      </c>
      <c r="D131" s="256" t="s">
        <v>3537</v>
      </c>
      <c r="E131" s="256" t="s">
        <v>209</v>
      </c>
      <c r="F131" s="268" t="s">
        <v>89</v>
      </c>
      <c r="G131" s="338" t="s">
        <v>89</v>
      </c>
      <c r="H131" s="348">
        <v>41850</v>
      </c>
      <c r="I131" s="62"/>
      <c r="J131" s="124"/>
      <c r="K131" s="453"/>
      <c r="L131" s="453"/>
      <c r="M131" s="453"/>
      <c r="N131" s="129"/>
      <c r="O131" s="314"/>
      <c r="P131" s="316" t="str">
        <f t="shared" si="2"/>
        <v>Yes</v>
      </c>
      <c r="Q131" s="118" t="s">
        <v>93</v>
      </c>
      <c r="R131" s="71" t="s">
        <v>94</v>
      </c>
      <c r="S131" s="320"/>
      <c r="T131" s="76" t="s">
        <v>5670</v>
      </c>
      <c r="U131" s="72" t="s">
        <v>5671</v>
      </c>
      <c r="V131" s="106" t="s">
        <v>5672</v>
      </c>
      <c r="W131" s="112">
        <v>43678</v>
      </c>
      <c r="X131" s="143" t="s">
        <v>5673</v>
      </c>
      <c r="Y131" s="86" t="s">
        <v>5674</v>
      </c>
      <c r="Z131" s="18">
        <v>44136</v>
      </c>
      <c r="AA131" s="64"/>
      <c r="AB131" s="64"/>
      <c r="AC131" s="64"/>
      <c r="AD131" s="144"/>
      <c r="AE131" s="87"/>
      <c r="AF131" s="87"/>
      <c r="AG131" s="18"/>
      <c r="AH131" s="64"/>
      <c r="AI131" s="64"/>
      <c r="AJ131" s="64"/>
      <c r="AK131" s="94"/>
      <c r="AL131" s="168"/>
      <c r="AM131" s="168"/>
      <c r="AN131" s="171"/>
      <c r="AO131" s="161"/>
      <c r="AP131" s="161"/>
      <c r="AQ131" s="161"/>
      <c r="AR131" s="209"/>
      <c r="AS131" s="168"/>
      <c r="AT131" s="168"/>
      <c r="AU131" s="171"/>
      <c r="AV131" s="161"/>
      <c r="AW131" s="161"/>
      <c r="AX131" s="161"/>
      <c r="AY131" s="161"/>
      <c r="AZ131" s="93" t="s">
        <v>5299</v>
      </c>
      <c r="BA131" s="18">
        <v>44501</v>
      </c>
      <c r="BB131" s="94"/>
      <c r="BC131" s="93" t="s">
        <v>315</v>
      </c>
      <c r="BD131" s="18">
        <v>44652</v>
      </c>
      <c r="BE131" s="94"/>
      <c r="BF131" s="93" t="s">
        <v>5675</v>
      </c>
      <c r="BG131" s="18">
        <v>44927</v>
      </c>
      <c r="BH131" s="94"/>
      <c r="BI131" s="12" t="s">
        <v>5676</v>
      </c>
      <c r="BJ131" s="18" t="s">
        <v>116</v>
      </c>
      <c r="BK131" s="261">
        <v>44061</v>
      </c>
      <c r="BL131" s="12" t="s">
        <v>105</v>
      </c>
      <c r="BM131" s="12"/>
      <c r="BN131" s="12"/>
      <c r="BO131" s="12"/>
      <c r="BP131" s="18"/>
    </row>
    <row r="132" spans="1:68" ht="120" hidden="1" customHeight="1" x14ac:dyDescent="0.2">
      <c r="A132" s="24" t="s">
        <v>1655</v>
      </c>
      <c r="B132" s="65" t="s">
        <v>1656</v>
      </c>
      <c r="C132" s="252" t="s">
        <v>5677</v>
      </c>
      <c r="D132" s="256" t="s">
        <v>4840</v>
      </c>
      <c r="E132" s="256" t="s">
        <v>2760</v>
      </c>
      <c r="F132" s="268" t="s">
        <v>89</v>
      </c>
      <c r="G132" s="338" t="s">
        <v>89</v>
      </c>
      <c r="H132" s="348">
        <v>43580</v>
      </c>
      <c r="I132" s="62"/>
      <c r="J132" s="124"/>
      <c r="K132" s="453"/>
      <c r="L132" s="453"/>
      <c r="M132" s="453"/>
      <c r="N132" s="129"/>
      <c r="O132" s="314"/>
      <c r="P132" s="316" t="b">
        <f t="shared" si="2"/>
        <v>0</v>
      </c>
      <c r="Q132" s="118" t="s">
        <v>111</v>
      </c>
      <c r="R132" s="71" t="s">
        <v>94</v>
      </c>
      <c r="S132" s="77"/>
      <c r="T132" s="76" t="s">
        <v>5678</v>
      </c>
      <c r="U132" s="76" t="s">
        <v>5679</v>
      </c>
      <c r="V132" s="106" t="s">
        <v>5680</v>
      </c>
      <c r="W132" s="112">
        <v>43344</v>
      </c>
      <c r="X132" s="143"/>
      <c r="Y132" s="86"/>
      <c r="Z132" s="18"/>
      <c r="AA132" s="64"/>
      <c r="AB132" s="64"/>
      <c r="AC132" s="64"/>
      <c r="AD132" s="144"/>
      <c r="AE132" s="86"/>
      <c r="AF132" s="86"/>
      <c r="AG132" s="18"/>
      <c r="AH132" s="64"/>
      <c r="AI132" s="64"/>
      <c r="AJ132" s="64"/>
      <c r="AK132" s="94"/>
      <c r="AL132" s="168"/>
      <c r="AM132" s="168"/>
      <c r="AN132" s="171"/>
      <c r="AO132" s="161"/>
      <c r="AP132" s="161"/>
      <c r="AQ132" s="161"/>
      <c r="AR132" s="209"/>
      <c r="AS132" s="168"/>
      <c r="AT132" s="168"/>
      <c r="AU132" s="171"/>
      <c r="AV132" s="161"/>
      <c r="AW132" s="161"/>
      <c r="AX132" s="161"/>
      <c r="AY132" s="161"/>
      <c r="AZ132" s="93"/>
      <c r="BA132" s="18"/>
      <c r="BB132" s="94"/>
      <c r="BC132" s="93"/>
      <c r="BD132" s="18"/>
      <c r="BE132" s="94"/>
      <c r="BF132" s="93"/>
      <c r="BG132" s="18"/>
      <c r="BH132" s="94"/>
      <c r="BI132" s="12" t="s">
        <v>5681</v>
      </c>
      <c r="BJ132" s="18" t="s">
        <v>5194</v>
      </c>
      <c r="BK132" s="261">
        <v>43550</v>
      </c>
      <c r="BL132" s="12" t="s">
        <v>5682</v>
      </c>
      <c r="BM132" s="12"/>
      <c r="BN132" s="12"/>
      <c r="BO132" s="12"/>
      <c r="BP132" s="18"/>
    </row>
    <row r="133" spans="1:68" ht="120" hidden="1" customHeight="1" x14ac:dyDescent="0.2">
      <c r="A133" s="24" t="s">
        <v>1664</v>
      </c>
      <c r="B133" s="65" t="s">
        <v>1665</v>
      </c>
      <c r="C133" s="252" t="s">
        <v>5683</v>
      </c>
      <c r="D133" s="256" t="s">
        <v>2759</v>
      </c>
      <c r="E133" s="256" t="s">
        <v>3538</v>
      </c>
      <c r="F133" s="268" t="s">
        <v>89</v>
      </c>
      <c r="G133" s="173" t="s">
        <v>89</v>
      </c>
      <c r="H133" s="501">
        <v>44034</v>
      </c>
      <c r="I133" s="62"/>
      <c r="J133" s="124"/>
      <c r="K133" s="453"/>
      <c r="L133" s="461"/>
      <c r="M133" s="461"/>
      <c r="N133" s="129"/>
      <c r="O133" s="314"/>
      <c r="P133" s="316" t="b">
        <f t="shared" si="2"/>
        <v>0</v>
      </c>
      <c r="Q133" s="118" t="s">
        <v>237</v>
      </c>
      <c r="R133" s="71" t="s">
        <v>94</v>
      </c>
      <c r="S133" s="77"/>
      <c r="T133" s="76" t="s">
        <v>5684</v>
      </c>
      <c r="U133" s="76" t="s">
        <v>5684</v>
      </c>
      <c r="V133" s="106" t="s">
        <v>5685</v>
      </c>
      <c r="W133" s="112"/>
      <c r="X133" s="143"/>
      <c r="Y133" s="86"/>
      <c r="Z133" s="18"/>
      <c r="AA133" s="64"/>
      <c r="AB133" s="64"/>
      <c r="AC133" s="64"/>
      <c r="AD133" s="144"/>
      <c r="AE133" s="86"/>
      <c r="AF133" s="86"/>
      <c r="AG133" s="18"/>
      <c r="AH133" s="64"/>
      <c r="AI133" s="64"/>
      <c r="AJ133" s="64"/>
      <c r="AK133" s="94"/>
      <c r="AL133" s="168"/>
      <c r="AM133" s="168"/>
      <c r="AN133" s="171"/>
      <c r="AO133" s="161"/>
      <c r="AP133" s="161"/>
      <c r="AQ133" s="161"/>
      <c r="AR133" s="209"/>
      <c r="AS133" s="168"/>
      <c r="AT133" s="168"/>
      <c r="AU133" s="171"/>
      <c r="AV133" s="161"/>
      <c r="AW133" s="161"/>
      <c r="AX133" s="161"/>
      <c r="AY133" s="161"/>
      <c r="AZ133" s="93" t="s">
        <v>5686</v>
      </c>
      <c r="BA133" s="18">
        <v>43435</v>
      </c>
      <c r="BB133" s="94">
        <v>43423</v>
      </c>
      <c r="BC133" s="93" t="s">
        <v>4891</v>
      </c>
      <c r="BD133" s="18">
        <v>43466</v>
      </c>
      <c r="BE133" s="94">
        <v>43488</v>
      </c>
      <c r="BF133" s="93" t="s">
        <v>5687</v>
      </c>
      <c r="BG133" s="18" t="s">
        <v>5688</v>
      </c>
      <c r="BH133" s="94">
        <v>44034</v>
      </c>
      <c r="BI133" s="32" t="s">
        <v>5689</v>
      </c>
      <c r="BJ133" s="18" t="s">
        <v>116</v>
      </c>
      <c r="BK133" s="261">
        <v>44043</v>
      </c>
      <c r="BL133" s="12" t="s">
        <v>2168</v>
      </c>
      <c r="BM133" s="12"/>
      <c r="BN133" s="12"/>
      <c r="BO133" s="12"/>
      <c r="BP133" s="18"/>
    </row>
    <row r="134" spans="1:68" ht="120" hidden="1" customHeight="1" x14ac:dyDescent="0.2">
      <c r="A134" s="24" t="s">
        <v>1674</v>
      </c>
      <c r="B134" s="65" t="s">
        <v>1675</v>
      </c>
      <c r="C134" s="252" t="s">
        <v>5690</v>
      </c>
      <c r="D134" s="256" t="s">
        <v>3819</v>
      </c>
      <c r="E134" s="256" t="s">
        <v>1420</v>
      </c>
      <c r="F134" s="268" t="s">
        <v>89</v>
      </c>
      <c r="G134" s="173" t="s">
        <v>89</v>
      </c>
      <c r="H134" s="62">
        <v>41381</v>
      </c>
      <c r="I134" s="62">
        <v>43671</v>
      </c>
      <c r="J134" s="124">
        <v>43895</v>
      </c>
      <c r="K134" s="453"/>
      <c r="L134" s="453"/>
      <c r="M134" s="453"/>
      <c r="N134" s="129"/>
      <c r="O134" s="314"/>
      <c r="P134" s="316" t="str">
        <f t="shared" si="2"/>
        <v>Yes</v>
      </c>
      <c r="Q134" s="118" t="s">
        <v>93</v>
      </c>
      <c r="R134" s="71" t="s">
        <v>94</v>
      </c>
      <c r="S134" s="77"/>
      <c r="T134" s="76" t="s">
        <v>1677</v>
      </c>
      <c r="U134" s="76" t="s">
        <v>5691</v>
      </c>
      <c r="V134" s="106" t="s">
        <v>5692</v>
      </c>
      <c r="W134" s="112">
        <v>42887</v>
      </c>
      <c r="X134" s="143" t="s">
        <v>5693</v>
      </c>
      <c r="Y134" s="86"/>
      <c r="Z134" s="18">
        <v>41640</v>
      </c>
      <c r="AA134" s="64">
        <v>41680</v>
      </c>
      <c r="AB134" s="64">
        <v>41723</v>
      </c>
      <c r="AC134" s="64" t="s">
        <v>5694</v>
      </c>
      <c r="AD134" s="144" t="s">
        <v>5695</v>
      </c>
      <c r="AE134" s="136" t="s">
        <v>5696</v>
      </c>
      <c r="AF134" s="136"/>
      <c r="AG134" s="18">
        <v>42370</v>
      </c>
      <c r="AH134" s="64">
        <v>42397</v>
      </c>
      <c r="AI134" s="64">
        <v>42439</v>
      </c>
      <c r="AJ134" s="64" t="s">
        <v>5694</v>
      </c>
      <c r="AK134" s="94" t="s">
        <v>5695</v>
      </c>
      <c r="AL134" s="168"/>
      <c r="AM134" s="168"/>
      <c r="AN134" s="171"/>
      <c r="AO134" s="161"/>
      <c r="AP134" s="161"/>
      <c r="AQ134" s="161"/>
      <c r="AR134" s="209"/>
      <c r="AS134" s="168"/>
      <c r="AT134" s="168"/>
      <c r="AU134" s="171"/>
      <c r="AV134" s="161"/>
      <c r="AW134" s="161"/>
      <c r="AX134" s="161"/>
      <c r="AY134" s="161"/>
      <c r="AZ134" s="93" t="s">
        <v>5697</v>
      </c>
      <c r="BA134" s="18">
        <v>43132</v>
      </c>
      <c r="BB134" s="94">
        <f>I134</f>
        <v>43671</v>
      </c>
      <c r="BC134" s="93" t="s">
        <v>5698</v>
      </c>
      <c r="BD134" s="18">
        <v>43678</v>
      </c>
      <c r="BE134" s="94">
        <v>43895</v>
      </c>
      <c r="BF134" s="93" t="s">
        <v>5699</v>
      </c>
      <c r="BG134" s="18">
        <v>44136</v>
      </c>
      <c r="BH134" s="94"/>
      <c r="BI134" s="12"/>
      <c r="BJ134" s="18" t="s">
        <v>116</v>
      </c>
      <c r="BK134" s="261">
        <v>43972</v>
      </c>
      <c r="BL134" s="12" t="s">
        <v>5157</v>
      </c>
      <c r="BM134" s="12"/>
      <c r="BN134" s="12"/>
      <c r="BO134" s="12"/>
      <c r="BP134" s="18"/>
    </row>
    <row r="135" spans="1:68" ht="120" hidden="1" customHeight="1" x14ac:dyDescent="0.2">
      <c r="A135" s="24" t="s">
        <v>1681</v>
      </c>
      <c r="B135" s="218" t="s">
        <v>5700</v>
      </c>
      <c r="C135" s="252" t="s">
        <v>1307</v>
      </c>
      <c r="D135" s="256" t="s">
        <v>3819</v>
      </c>
      <c r="E135" s="256" t="s">
        <v>4841</v>
      </c>
      <c r="F135" s="268" t="s">
        <v>89</v>
      </c>
      <c r="G135" s="173" t="s">
        <v>89</v>
      </c>
      <c r="H135" s="62">
        <v>39175</v>
      </c>
      <c r="I135" s="62" t="s">
        <v>5701</v>
      </c>
      <c r="J135" s="124"/>
      <c r="K135" s="453"/>
      <c r="L135" s="453"/>
      <c r="M135" s="453"/>
      <c r="N135" s="129"/>
      <c r="O135" s="314"/>
      <c r="P135" s="316" t="str">
        <f t="shared" si="2"/>
        <v>Yes</v>
      </c>
      <c r="Q135" s="118" t="s">
        <v>93</v>
      </c>
      <c r="R135" s="71" t="s">
        <v>94</v>
      </c>
      <c r="S135" s="71"/>
      <c r="T135" s="72" t="s">
        <v>5702</v>
      </c>
      <c r="U135" s="72" t="s">
        <v>5703</v>
      </c>
      <c r="V135" s="106" t="s">
        <v>5704</v>
      </c>
      <c r="W135" s="112">
        <v>43800</v>
      </c>
      <c r="X135" s="143" t="s">
        <v>5705</v>
      </c>
      <c r="Y135" s="86" t="s">
        <v>364</v>
      </c>
      <c r="Z135" s="18">
        <v>42370</v>
      </c>
      <c r="AA135" s="64">
        <v>42380</v>
      </c>
      <c r="AB135" s="64">
        <v>42419</v>
      </c>
      <c r="AC135" s="64" t="s">
        <v>5706</v>
      </c>
      <c r="AD135" s="144"/>
      <c r="AE135" s="136" t="s">
        <v>5707</v>
      </c>
      <c r="AF135" s="87" t="s">
        <v>367</v>
      </c>
      <c r="AG135" s="18">
        <v>42675</v>
      </c>
      <c r="AH135" s="64">
        <v>42674</v>
      </c>
      <c r="AI135" s="64">
        <v>42716</v>
      </c>
      <c r="AJ135" s="64" t="s">
        <v>5708</v>
      </c>
      <c r="AK135" s="94"/>
      <c r="AL135" s="168" t="s">
        <v>5709</v>
      </c>
      <c r="AM135" s="168" t="s">
        <v>5710</v>
      </c>
      <c r="AN135" s="171"/>
      <c r="AO135" s="161">
        <v>42846</v>
      </c>
      <c r="AP135" s="161">
        <v>42888</v>
      </c>
      <c r="AQ135" s="161" t="s">
        <v>5711</v>
      </c>
      <c r="AR135" s="209"/>
      <c r="AS135" s="168"/>
      <c r="AT135" s="168"/>
      <c r="AU135" s="171"/>
      <c r="AV135" s="161"/>
      <c r="AW135" s="161"/>
      <c r="AX135" s="161"/>
      <c r="AY135" s="161"/>
      <c r="AZ135" s="93" t="s">
        <v>826</v>
      </c>
      <c r="BA135" s="18">
        <v>43647</v>
      </c>
      <c r="BB135" s="94">
        <v>43676</v>
      </c>
      <c r="BC135" s="93" t="s">
        <v>4721</v>
      </c>
      <c r="BD135" s="18">
        <v>43770</v>
      </c>
      <c r="BE135" s="94"/>
      <c r="BF135" s="93" t="s">
        <v>4819</v>
      </c>
      <c r="BG135" s="18">
        <v>44166</v>
      </c>
      <c r="BH135" s="94"/>
      <c r="BI135" s="48" t="s">
        <v>5712</v>
      </c>
      <c r="BJ135" s="18" t="s">
        <v>116</v>
      </c>
      <c r="BK135" s="262">
        <v>43843</v>
      </c>
      <c r="BL135" s="12" t="s">
        <v>5157</v>
      </c>
      <c r="BM135" s="12"/>
      <c r="BN135" s="12"/>
      <c r="BO135" s="12"/>
      <c r="BP135" s="18" t="s">
        <v>93</v>
      </c>
    </row>
    <row r="136" spans="1:68" ht="120" hidden="1" customHeight="1" x14ac:dyDescent="0.2">
      <c r="A136" s="24" t="s">
        <v>1683</v>
      </c>
      <c r="B136" s="65" t="s">
        <v>1684</v>
      </c>
      <c r="C136" s="252" t="s">
        <v>5713</v>
      </c>
      <c r="D136" s="256" t="s">
        <v>4235</v>
      </c>
      <c r="E136" s="256" t="s">
        <v>4841</v>
      </c>
      <c r="F136" s="268" t="s">
        <v>89</v>
      </c>
      <c r="G136" s="338" t="s">
        <v>89</v>
      </c>
      <c r="H136" s="348">
        <v>43159</v>
      </c>
      <c r="I136" s="62"/>
      <c r="J136" s="124"/>
      <c r="K136" s="453"/>
      <c r="L136" s="453"/>
      <c r="M136" s="453"/>
      <c r="N136" s="129"/>
      <c r="O136" s="314"/>
      <c r="P136" s="316" t="b">
        <f t="shared" si="2"/>
        <v>0</v>
      </c>
      <c r="Q136" s="118" t="s">
        <v>237</v>
      </c>
      <c r="R136" s="71" t="s">
        <v>94</v>
      </c>
      <c r="S136" s="77"/>
      <c r="T136" s="76" t="s">
        <v>1686</v>
      </c>
      <c r="U136" s="72" t="s">
        <v>5714</v>
      </c>
      <c r="V136" s="106" t="s">
        <v>5715</v>
      </c>
      <c r="W136" s="112">
        <v>42491</v>
      </c>
      <c r="X136" s="143" t="s">
        <v>5716</v>
      </c>
      <c r="Y136" s="86"/>
      <c r="Z136" s="18">
        <v>42005</v>
      </c>
      <c r="AA136" s="64"/>
      <c r="AB136" s="64"/>
      <c r="AC136" s="64"/>
      <c r="AD136" s="144"/>
      <c r="AE136" s="136"/>
      <c r="AF136" s="136"/>
      <c r="AG136" s="18"/>
      <c r="AH136" s="64"/>
      <c r="AI136" s="64"/>
      <c r="AJ136" s="64"/>
      <c r="AK136" s="94"/>
      <c r="AL136" s="168"/>
      <c r="AM136" s="168"/>
      <c r="AN136" s="171"/>
      <c r="AO136" s="161"/>
      <c r="AP136" s="161"/>
      <c r="AQ136" s="161"/>
      <c r="AR136" s="209"/>
      <c r="AS136" s="168"/>
      <c r="AT136" s="168"/>
      <c r="AU136" s="171"/>
      <c r="AV136" s="161"/>
      <c r="AW136" s="161"/>
      <c r="AX136" s="161"/>
      <c r="AY136" s="161"/>
      <c r="AZ136" s="93" t="s">
        <v>5130</v>
      </c>
      <c r="BA136" s="18">
        <v>42552</v>
      </c>
      <c r="BB136" s="94">
        <v>42628</v>
      </c>
      <c r="BC136" s="93"/>
      <c r="BD136" s="18"/>
      <c r="BE136" s="94">
        <v>42794</v>
      </c>
      <c r="BF136" s="93" t="s">
        <v>5131</v>
      </c>
      <c r="BG136" s="18">
        <v>42917</v>
      </c>
      <c r="BH136" s="94">
        <v>43159</v>
      </c>
      <c r="BI136" s="12" t="s">
        <v>5717</v>
      </c>
      <c r="BJ136" s="18" t="s">
        <v>116</v>
      </c>
      <c r="BK136" s="261">
        <v>43563</v>
      </c>
      <c r="BL136" s="12" t="s">
        <v>5405</v>
      </c>
      <c r="BM136" s="12"/>
      <c r="BN136" s="12"/>
      <c r="BO136" s="12"/>
      <c r="BP136" s="18"/>
    </row>
    <row r="137" spans="1:68" ht="120" hidden="1" customHeight="1" x14ac:dyDescent="0.2">
      <c r="A137" s="24" t="s">
        <v>1693</v>
      </c>
      <c r="B137" s="65" t="s">
        <v>1694</v>
      </c>
      <c r="C137" s="252" t="s">
        <v>1695</v>
      </c>
      <c r="D137" s="256" t="s">
        <v>292</v>
      </c>
      <c r="E137" s="256" t="s">
        <v>1021</v>
      </c>
      <c r="F137" s="268" t="s">
        <v>89</v>
      </c>
      <c r="G137" s="338" t="s">
        <v>89</v>
      </c>
      <c r="H137" s="348">
        <v>43585</v>
      </c>
      <c r="I137" s="62"/>
      <c r="J137" s="124"/>
      <c r="K137" s="453"/>
      <c r="L137" s="453"/>
      <c r="M137" s="453"/>
      <c r="N137" s="129"/>
      <c r="O137" s="314"/>
      <c r="P137" s="316" t="b">
        <f t="shared" si="2"/>
        <v>0</v>
      </c>
      <c r="Q137" s="118" t="s">
        <v>237</v>
      </c>
      <c r="R137" s="71" t="s">
        <v>94</v>
      </c>
      <c r="S137" s="77"/>
      <c r="T137" s="76" t="s">
        <v>5718</v>
      </c>
      <c r="U137" s="76" t="s">
        <v>5719</v>
      </c>
      <c r="V137" s="106" t="s">
        <v>5720</v>
      </c>
      <c r="W137" s="112">
        <v>43070</v>
      </c>
      <c r="X137" s="143" t="s">
        <v>5721</v>
      </c>
      <c r="Y137" s="86"/>
      <c r="Z137" s="18">
        <v>42278</v>
      </c>
      <c r="AA137" s="64"/>
      <c r="AB137" s="64"/>
      <c r="AC137" s="64"/>
      <c r="AD137" s="144"/>
      <c r="AE137" s="86"/>
      <c r="AF137" s="86"/>
      <c r="AG137" s="18"/>
      <c r="AH137" s="64"/>
      <c r="AI137" s="64"/>
      <c r="AJ137" s="64"/>
      <c r="AK137" s="94"/>
      <c r="AL137" s="168"/>
      <c r="AM137" s="168"/>
      <c r="AN137" s="171"/>
      <c r="AO137" s="161"/>
      <c r="AP137" s="161"/>
      <c r="AQ137" s="161"/>
      <c r="AR137" s="209"/>
      <c r="AS137" s="168"/>
      <c r="AT137" s="168"/>
      <c r="AU137" s="171"/>
      <c r="AV137" s="161"/>
      <c r="AW137" s="161"/>
      <c r="AX137" s="161"/>
      <c r="AY137" s="161"/>
      <c r="AZ137" s="93" t="s">
        <v>5722</v>
      </c>
      <c r="BA137" s="18">
        <v>43009</v>
      </c>
      <c r="BB137" s="94">
        <v>42980</v>
      </c>
      <c r="BC137" s="93" t="s">
        <v>5221</v>
      </c>
      <c r="BD137" s="18">
        <v>43160</v>
      </c>
      <c r="BE137" s="94">
        <v>43175</v>
      </c>
      <c r="BF137" s="93" t="s">
        <v>5723</v>
      </c>
      <c r="BG137" s="18">
        <v>43405</v>
      </c>
      <c r="BH137" s="94">
        <v>43585</v>
      </c>
      <c r="BI137" s="12" t="s">
        <v>5724</v>
      </c>
      <c r="BJ137" s="18" t="s">
        <v>116</v>
      </c>
      <c r="BK137" s="261">
        <v>44042</v>
      </c>
      <c r="BL137" s="12" t="s">
        <v>5682</v>
      </c>
      <c r="BM137" s="12"/>
      <c r="BN137" s="12"/>
      <c r="BO137" s="12"/>
      <c r="BP137" s="18"/>
    </row>
    <row r="138" spans="1:68" ht="120" hidden="1" customHeight="1" x14ac:dyDescent="0.2">
      <c r="A138" s="24" t="s">
        <v>1705</v>
      </c>
      <c r="B138" s="65" t="s">
        <v>1706</v>
      </c>
      <c r="C138" s="252" t="s">
        <v>5725</v>
      </c>
      <c r="D138" s="256"/>
      <c r="E138" s="256"/>
      <c r="F138" s="268" t="s">
        <v>89</v>
      </c>
      <c r="G138" s="338" t="s">
        <v>89</v>
      </c>
      <c r="H138" s="348">
        <v>42940</v>
      </c>
      <c r="I138" s="62"/>
      <c r="J138" s="124"/>
      <c r="K138" s="453"/>
      <c r="L138" s="453"/>
      <c r="M138" s="453"/>
      <c r="N138" s="129"/>
      <c r="O138" s="314"/>
      <c r="P138" s="316" t="str">
        <f t="shared" si="2"/>
        <v>Yes</v>
      </c>
      <c r="Q138" s="118" t="s">
        <v>93</v>
      </c>
      <c r="R138" s="71" t="s">
        <v>94</v>
      </c>
      <c r="S138" s="77"/>
      <c r="T138" s="76" t="s">
        <v>1708</v>
      </c>
      <c r="U138" s="76" t="s">
        <v>5726</v>
      </c>
      <c r="V138" s="106"/>
      <c r="W138" s="112">
        <v>43770</v>
      </c>
      <c r="X138" s="143" t="s">
        <v>1710</v>
      </c>
      <c r="Y138" s="86" t="s">
        <v>766</v>
      </c>
      <c r="Z138" s="18">
        <v>44136</v>
      </c>
      <c r="AA138" s="64"/>
      <c r="AB138" s="64"/>
      <c r="AC138" s="64"/>
      <c r="AD138" s="144"/>
      <c r="AE138" s="136"/>
      <c r="AF138" s="136"/>
      <c r="AG138" s="18"/>
      <c r="AH138" s="64"/>
      <c r="AI138" s="64"/>
      <c r="AJ138" s="64"/>
      <c r="AK138" s="94"/>
      <c r="AL138" s="168"/>
      <c r="AM138" s="168"/>
      <c r="AN138" s="171"/>
      <c r="AO138" s="161"/>
      <c r="AP138" s="161"/>
      <c r="AQ138" s="161"/>
      <c r="AR138" s="209"/>
      <c r="AS138" s="168"/>
      <c r="AT138" s="168"/>
      <c r="AU138" s="171"/>
      <c r="AV138" s="161"/>
      <c r="AW138" s="161"/>
      <c r="AX138" s="161"/>
      <c r="AY138" s="161"/>
      <c r="AZ138" s="93" t="s">
        <v>5727</v>
      </c>
      <c r="BA138" s="18">
        <v>44317</v>
      </c>
      <c r="BB138" s="94"/>
      <c r="BC138" s="93" t="s">
        <v>5041</v>
      </c>
      <c r="BD138" s="18">
        <v>44378</v>
      </c>
      <c r="BE138" s="94"/>
      <c r="BF138" s="93" t="s">
        <v>4767</v>
      </c>
      <c r="BG138" s="18">
        <v>44593</v>
      </c>
      <c r="BH138" s="94"/>
      <c r="BI138" s="12" t="s">
        <v>5728</v>
      </c>
      <c r="BJ138" s="18" t="s">
        <v>116</v>
      </c>
      <c r="BK138" s="261">
        <v>44061</v>
      </c>
      <c r="BL138" s="12" t="s">
        <v>105</v>
      </c>
      <c r="BM138" s="12"/>
      <c r="BN138" s="12"/>
      <c r="BO138" s="12"/>
      <c r="BP138" s="18"/>
    </row>
    <row r="139" spans="1:68" ht="120" hidden="1" customHeight="1" x14ac:dyDescent="0.2">
      <c r="A139" s="24" t="s">
        <v>1716</v>
      </c>
      <c r="B139" s="65" t="s">
        <v>1717</v>
      </c>
      <c r="C139" s="252" t="s">
        <v>5729</v>
      </c>
      <c r="D139" s="256"/>
      <c r="E139" s="256" t="s">
        <v>3538</v>
      </c>
      <c r="F139" s="268" t="s">
        <v>89</v>
      </c>
      <c r="G139" s="173" t="s">
        <v>89</v>
      </c>
      <c r="H139" s="62" t="s">
        <v>121</v>
      </c>
      <c r="I139" s="62">
        <v>43244</v>
      </c>
      <c r="J139" s="124">
        <v>43392</v>
      </c>
      <c r="K139" s="453"/>
      <c r="L139" s="453"/>
      <c r="M139" s="453"/>
      <c r="N139" s="129"/>
      <c r="O139" s="314"/>
      <c r="P139" s="316" t="str">
        <f t="shared" si="2"/>
        <v>Yes</v>
      </c>
      <c r="Q139" s="118" t="s">
        <v>93</v>
      </c>
      <c r="R139" s="71" t="s">
        <v>94</v>
      </c>
      <c r="S139" s="77"/>
      <c r="T139" s="76" t="s">
        <v>5730</v>
      </c>
      <c r="U139" s="76" t="s">
        <v>5731</v>
      </c>
      <c r="V139" s="106" t="s">
        <v>5732</v>
      </c>
      <c r="W139" s="112">
        <v>43160</v>
      </c>
      <c r="X139" s="143" t="s">
        <v>5733</v>
      </c>
      <c r="Y139" s="86"/>
      <c r="Z139" s="18">
        <v>40483</v>
      </c>
      <c r="AA139" s="64"/>
      <c r="AB139" s="64"/>
      <c r="AC139" s="64"/>
      <c r="AD139" s="144"/>
      <c r="AE139" s="86" t="s">
        <v>5734</v>
      </c>
      <c r="AF139" s="86"/>
      <c r="AG139" s="18">
        <v>41730</v>
      </c>
      <c r="AH139" s="64"/>
      <c r="AI139" s="64"/>
      <c r="AJ139" s="64"/>
      <c r="AK139" s="94"/>
      <c r="AL139" s="168"/>
      <c r="AM139" s="168"/>
      <c r="AN139" s="171"/>
      <c r="AO139" s="161"/>
      <c r="AP139" s="161"/>
      <c r="AQ139" s="161"/>
      <c r="AR139" s="209"/>
      <c r="AS139" s="168"/>
      <c r="AT139" s="168"/>
      <c r="AU139" s="171"/>
      <c r="AV139" s="161"/>
      <c r="AW139" s="161"/>
      <c r="AX139" s="161"/>
      <c r="AY139" s="161"/>
      <c r="AZ139" s="93" t="s">
        <v>5421</v>
      </c>
      <c r="BA139" s="18">
        <v>43221</v>
      </c>
      <c r="BB139" s="94">
        <v>43244</v>
      </c>
      <c r="BC139" s="93" t="s">
        <v>5031</v>
      </c>
      <c r="BD139" s="18">
        <v>43344</v>
      </c>
      <c r="BE139" s="94">
        <v>43392</v>
      </c>
      <c r="BF139" s="93" t="s">
        <v>5627</v>
      </c>
      <c r="BG139" s="18">
        <v>43556</v>
      </c>
      <c r="BH139" s="94"/>
      <c r="BI139" s="12"/>
      <c r="BJ139" s="18" t="s">
        <v>5194</v>
      </c>
      <c r="BK139" s="261">
        <v>43550</v>
      </c>
      <c r="BL139" s="12" t="s">
        <v>5562</v>
      </c>
      <c r="BM139" s="12"/>
      <c r="BN139" s="12"/>
      <c r="BO139" s="12"/>
      <c r="BP139" s="18"/>
    </row>
    <row r="140" spans="1:68" ht="120" hidden="1" customHeight="1" x14ac:dyDescent="0.2">
      <c r="A140" s="24" t="s">
        <v>1722</v>
      </c>
      <c r="B140" s="65" t="s">
        <v>5735</v>
      </c>
      <c r="C140" s="252" t="s">
        <v>5736</v>
      </c>
      <c r="D140" s="256" t="s">
        <v>3819</v>
      </c>
      <c r="E140" s="256" t="s">
        <v>4841</v>
      </c>
      <c r="F140" s="268" t="s">
        <v>89</v>
      </c>
      <c r="G140" s="173" t="s">
        <v>89</v>
      </c>
      <c r="H140" s="62">
        <v>43894</v>
      </c>
      <c r="I140" s="62" t="s">
        <v>5737</v>
      </c>
      <c r="J140" s="124" t="s">
        <v>5738</v>
      </c>
      <c r="K140" s="453"/>
      <c r="L140" s="453"/>
      <c r="M140" s="453"/>
      <c r="N140" s="129"/>
      <c r="O140" s="314"/>
      <c r="P140" s="316" t="str">
        <f t="shared" si="2"/>
        <v>Yes</v>
      </c>
      <c r="Q140" s="118" t="s">
        <v>228</v>
      </c>
      <c r="R140" s="71" t="s">
        <v>267</v>
      </c>
      <c r="S140" s="320"/>
      <c r="T140" s="76" t="s">
        <v>1724</v>
      </c>
      <c r="U140" s="72" t="s">
        <v>5739</v>
      </c>
      <c r="V140" s="106" t="s">
        <v>5740</v>
      </c>
      <c r="W140" s="112">
        <v>43313</v>
      </c>
      <c r="X140" s="143" t="s">
        <v>5741</v>
      </c>
      <c r="Y140" s="86"/>
      <c r="Z140" s="18">
        <v>42186</v>
      </c>
      <c r="AA140" s="64"/>
      <c r="AB140" s="64"/>
      <c r="AC140" s="64"/>
      <c r="AD140" s="144"/>
      <c r="AE140" s="86" t="s">
        <v>5742</v>
      </c>
      <c r="AF140" s="86"/>
      <c r="AG140" s="18">
        <v>42675</v>
      </c>
      <c r="AH140" s="64"/>
      <c r="AI140" s="64"/>
      <c r="AJ140" s="64"/>
      <c r="AK140" s="94"/>
      <c r="AL140" s="168"/>
      <c r="AM140" s="168"/>
      <c r="AN140" s="171"/>
      <c r="AO140" s="161"/>
      <c r="AP140" s="161"/>
      <c r="AQ140" s="161"/>
      <c r="AR140" s="209"/>
      <c r="AS140" s="168"/>
      <c r="AT140" s="168"/>
      <c r="AU140" s="171"/>
      <c r="AV140" s="161"/>
      <c r="AW140" s="161"/>
      <c r="AX140" s="161"/>
      <c r="AY140" s="161"/>
      <c r="AZ140" s="93" t="s">
        <v>5743</v>
      </c>
      <c r="BA140" s="18">
        <v>43070</v>
      </c>
      <c r="BB140" s="94">
        <v>43126</v>
      </c>
      <c r="BC140" s="93" t="s">
        <v>5430</v>
      </c>
      <c r="BD140" s="18">
        <v>43282</v>
      </c>
      <c r="BE140" s="94">
        <v>43343</v>
      </c>
      <c r="BF140" s="93" t="s">
        <v>5561</v>
      </c>
      <c r="BG140" s="18">
        <v>43556</v>
      </c>
      <c r="BH140" s="94">
        <v>43894</v>
      </c>
      <c r="BI140" s="12"/>
      <c r="BJ140" s="18" t="s">
        <v>116</v>
      </c>
      <c r="BK140" s="261">
        <v>43972</v>
      </c>
      <c r="BL140" s="12" t="s">
        <v>5074</v>
      </c>
      <c r="BM140" s="12"/>
      <c r="BN140" s="12"/>
      <c r="BO140" s="12"/>
      <c r="BP140" s="18"/>
    </row>
    <row r="141" spans="1:68" ht="120" hidden="1" customHeight="1" x14ac:dyDescent="0.2">
      <c r="A141" s="24" t="s">
        <v>1727</v>
      </c>
      <c r="B141" s="65" t="s">
        <v>1728</v>
      </c>
      <c r="C141" s="252" t="s">
        <v>5744</v>
      </c>
      <c r="D141" s="256"/>
      <c r="E141" s="256" t="s">
        <v>949</v>
      </c>
      <c r="F141" s="268" t="s">
        <v>89</v>
      </c>
      <c r="G141" s="338" t="s">
        <v>89</v>
      </c>
      <c r="H141" s="348">
        <v>40955</v>
      </c>
      <c r="I141" s="62"/>
      <c r="J141" s="124"/>
      <c r="K141" s="453"/>
      <c r="L141" s="453"/>
      <c r="M141" s="453"/>
      <c r="N141" s="129"/>
      <c r="O141" s="314"/>
      <c r="P141" s="316" t="str">
        <f t="shared" si="2"/>
        <v>Yes</v>
      </c>
      <c r="Q141" s="118" t="s">
        <v>93</v>
      </c>
      <c r="R141" s="71" t="s">
        <v>94</v>
      </c>
      <c r="S141" s="77"/>
      <c r="T141" s="216" t="s">
        <v>1730</v>
      </c>
      <c r="U141" s="76" t="s">
        <v>5745</v>
      </c>
      <c r="V141" s="106"/>
      <c r="W141" s="112">
        <v>43770</v>
      </c>
      <c r="X141" s="143" t="s">
        <v>5746</v>
      </c>
      <c r="Y141" s="86" t="s">
        <v>364</v>
      </c>
      <c r="Z141" s="18">
        <v>43922</v>
      </c>
      <c r="AA141" s="64"/>
      <c r="AB141" s="64"/>
      <c r="AC141" s="64"/>
      <c r="AD141" s="144"/>
      <c r="AE141" s="87" t="s">
        <v>2296</v>
      </c>
      <c r="AF141" s="139" t="s">
        <v>5747</v>
      </c>
      <c r="AG141" s="18">
        <v>44287</v>
      </c>
      <c r="AH141" s="64"/>
      <c r="AI141" s="64"/>
      <c r="AJ141" s="64"/>
      <c r="AK141" s="94"/>
      <c r="AL141" s="168"/>
      <c r="AM141" s="168"/>
      <c r="AN141" s="171"/>
      <c r="AO141" s="161"/>
      <c r="AP141" s="161"/>
      <c r="AQ141" s="161"/>
      <c r="AR141" s="209"/>
      <c r="AS141" s="168"/>
      <c r="AT141" s="168"/>
      <c r="AU141" s="171"/>
      <c r="AV141" s="161"/>
      <c r="AW141" s="161"/>
      <c r="AX141" s="161"/>
      <c r="AY141" s="161"/>
      <c r="AZ141" s="93" t="s">
        <v>315</v>
      </c>
      <c r="BA141" s="18">
        <v>44652</v>
      </c>
      <c r="BB141" s="94"/>
      <c r="BC141" s="93" t="s">
        <v>663</v>
      </c>
      <c r="BD141" s="18">
        <v>44835</v>
      </c>
      <c r="BE141" s="94"/>
      <c r="BF141" s="93" t="s">
        <v>316</v>
      </c>
      <c r="BG141" s="18">
        <v>45017</v>
      </c>
      <c r="BH141" s="94"/>
      <c r="BI141" s="12"/>
      <c r="BJ141" s="18" t="s">
        <v>116</v>
      </c>
      <c r="BK141" s="261">
        <v>44061</v>
      </c>
      <c r="BL141" s="12" t="s">
        <v>105</v>
      </c>
      <c r="BM141" s="12"/>
      <c r="BN141" s="12"/>
      <c r="BO141" s="12"/>
      <c r="BP141" s="18"/>
    </row>
    <row r="142" spans="1:68" ht="120" hidden="1" customHeight="1" x14ac:dyDescent="0.2">
      <c r="A142" s="24" t="s">
        <v>1737</v>
      </c>
      <c r="B142" s="65" t="s">
        <v>1738</v>
      </c>
      <c r="C142" s="252" t="s">
        <v>5748</v>
      </c>
      <c r="D142" s="256" t="s">
        <v>4235</v>
      </c>
      <c r="E142" s="256" t="s">
        <v>1064</v>
      </c>
      <c r="F142" s="268" t="s">
        <v>89</v>
      </c>
      <c r="G142" s="173" t="s">
        <v>89</v>
      </c>
      <c r="H142" s="62">
        <v>43951</v>
      </c>
      <c r="I142" s="62">
        <v>43140</v>
      </c>
      <c r="J142" s="124">
        <v>43269</v>
      </c>
      <c r="K142" s="453"/>
      <c r="L142" s="453"/>
      <c r="M142" s="453"/>
      <c r="N142" s="129"/>
      <c r="O142" s="314"/>
      <c r="P142" s="316" t="b">
        <f t="shared" si="2"/>
        <v>0</v>
      </c>
      <c r="Q142" s="118" t="s">
        <v>237</v>
      </c>
      <c r="R142" s="71" t="s">
        <v>94</v>
      </c>
      <c r="S142" s="77"/>
      <c r="T142" s="77"/>
      <c r="U142" s="76" t="s">
        <v>5749</v>
      </c>
      <c r="V142" s="106" t="s">
        <v>5750</v>
      </c>
      <c r="W142" s="112">
        <v>43132</v>
      </c>
      <c r="X142" s="143" t="s">
        <v>5751</v>
      </c>
      <c r="Y142" s="86"/>
      <c r="Z142" s="18">
        <v>42826</v>
      </c>
      <c r="AA142" s="64"/>
      <c r="AB142" s="64"/>
      <c r="AC142" s="64"/>
      <c r="AD142" s="144"/>
      <c r="AE142" s="86"/>
      <c r="AF142" s="86"/>
      <c r="AG142" s="18"/>
      <c r="AH142" s="64"/>
      <c r="AI142" s="64"/>
      <c r="AJ142" s="64"/>
      <c r="AK142" s="94"/>
      <c r="AL142" s="168"/>
      <c r="AM142" s="168"/>
      <c r="AN142" s="171"/>
      <c r="AO142" s="161"/>
      <c r="AP142" s="161"/>
      <c r="AQ142" s="161"/>
      <c r="AR142" s="209"/>
      <c r="AS142" s="168"/>
      <c r="AT142" s="168"/>
      <c r="AU142" s="171"/>
      <c r="AV142" s="161"/>
      <c r="AW142" s="161"/>
      <c r="AX142" s="161"/>
      <c r="AY142" s="161"/>
      <c r="AZ142" s="93" t="s">
        <v>4814</v>
      </c>
      <c r="BA142" s="18">
        <v>43132</v>
      </c>
      <c r="BB142" s="94">
        <f>I142</f>
        <v>43140</v>
      </c>
      <c r="BC142" s="93" t="s">
        <v>4989</v>
      </c>
      <c r="BD142" s="18">
        <v>43191</v>
      </c>
      <c r="BE142" s="94">
        <f>J142</f>
        <v>43269</v>
      </c>
      <c r="BF142" s="93" t="s">
        <v>4706</v>
      </c>
      <c r="BG142" s="18">
        <v>43466</v>
      </c>
      <c r="BH142" s="94">
        <v>43951</v>
      </c>
      <c r="BI142" s="12" t="s">
        <v>5752</v>
      </c>
      <c r="BJ142" s="18" t="s">
        <v>116</v>
      </c>
      <c r="BK142" s="261">
        <v>43972</v>
      </c>
      <c r="BL142" s="12" t="s">
        <v>5753</v>
      </c>
      <c r="BM142" s="12"/>
      <c r="BN142" s="12"/>
      <c r="BO142" s="12"/>
      <c r="BP142" s="18"/>
    </row>
    <row r="143" spans="1:68" ht="120" hidden="1" customHeight="1" x14ac:dyDescent="0.2">
      <c r="A143" s="24" t="s">
        <v>1748</v>
      </c>
      <c r="B143" s="65" t="s">
        <v>1749</v>
      </c>
      <c r="C143" s="252" t="s">
        <v>1750</v>
      </c>
      <c r="D143" s="256" t="s">
        <v>4235</v>
      </c>
      <c r="E143" s="256" t="s">
        <v>1021</v>
      </c>
      <c r="F143" s="268" t="s">
        <v>89</v>
      </c>
      <c r="G143" s="338" t="s">
        <v>89</v>
      </c>
      <c r="H143" s="348">
        <v>43242</v>
      </c>
      <c r="I143" s="62"/>
      <c r="J143" s="124"/>
      <c r="K143" s="453"/>
      <c r="L143" s="453"/>
      <c r="M143" s="453"/>
      <c r="N143" s="129"/>
      <c r="O143" s="314"/>
      <c r="P143" s="316" t="b">
        <f t="shared" si="2"/>
        <v>0</v>
      </c>
      <c r="Q143" s="118" t="s">
        <v>237</v>
      </c>
      <c r="R143" s="71" t="s">
        <v>94</v>
      </c>
      <c r="S143" s="77"/>
      <c r="T143" s="77"/>
      <c r="U143" s="76" t="s">
        <v>5754</v>
      </c>
      <c r="V143" s="106" t="s">
        <v>1753</v>
      </c>
      <c r="W143" s="112">
        <v>43070</v>
      </c>
      <c r="X143" s="143" t="s">
        <v>5755</v>
      </c>
      <c r="Y143" s="86"/>
      <c r="Z143" s="18"/>
      <c r="AA143" s="64"/>
      <c r="AB143" s="64"/>
      <c r="AC143" s="64"/>
      <c r="AD143" s="144"/>
      <c r="AE143" s="87" t="s">
        <v>5756</v>
      </c>
      <c r="AF143" s="87"/>
      <c r="AG143" s="18"/>
      <c r="AH143" s="64"/>
      <c r="AI143" s="64"/>
      <c r="AJ143" s="64"/>
      <c r="AK143" s="94"/>
      <c r="AL143" s="168"/>
      <c r="AM143" s="168"/>
      <c r="AN143" s="171"/>
      <c r="AO143" s="161"/>
      <c r="AP143" s="161"/>
      <c r="AQ143" s="161"/>
      <c r="AR143" s="209"/>
      <c r="AS143" s="168"/>
      <c r="AT143" s="168"/>
      <c r="AU143" s="171"/>
      <c r="AV143" s="161"/>
      <c r="AW143" s="161"/>
      <c r="AX143" s="161"/>
      <c r="AY143" s="161"/>
      <c r="AZ143" s="93" t="s">
        <v>1423</v>
      </c>
      <c r="BA143" s="18">
        <v>42736</v>
      </c>
      <c r="BB143" s="94">
        <v>42713</v>
      </c>
      <c r="BC143" s="93" t="s">
        <v>4925</v>
      </c>
      <c r="BD143" s="18">
        <v>42795</v>
      </c>
      <c r="BE143" s="94">
        <v>42817</v>
      </c>
      <c r="BF143" s="93" t="s">
        <v>4720</v>
      </c>
      <c r="BG143" s="18">
        <v>43191</v>
      </c>
      <c r="BH143" s="94">
        <v>43242</v>
      </c>
      <c r="BI143" s="12" t="s">
        <v>5757</v>
      </c>
      <c r="BJ143" s="18" t="s">
        <v>116</v>
      </c>
      <c r="BK143" s="261">
        <v>43563</v>
      </c>
      <c r="BL143" s="12" t="s">
        <v>5758</v>
      </c>
      <c r="BM143" s="12"/>
      <c r="BN143" s="12"/>
      <c r="BO143" s="12"/>
      <c r="BP143" s="18"/>
    </row>
    <row r="144" spans="1:68" ht="120" hidden="1" customHeight="1" x14ac:dyDescent="0.2">
      <c r="A144" s="24" t="s">
        <v>1758</v>
      </c>
      <c r="B144" s="65" t="s">
        <v>1759</v>
      </c>
      <c r="C144" s="252" t="s">
        <v>5759</v>
      </c>
      <c r="D144" s="256" t="s">
        <v>1083</v>
      </c>
      <c r="E144" s="256" t="s">
        <v>931</v>
      </c>
      <c r="F144" s="268" t="s">
        <v>89</v>
      </c>
      <c r="G144" s="338" t="s">
        <v>89</v>
      </c>
      <c r="H144" s="348">
        <v>41689</v>
      </c>
      <c r="I144" s="62"/>
      <c r="J144" s="124"/>
      <c r="K144" s="453"/>
      <c r="L144" s="453"/>
      <c r="M144" s="453"/>
      <c r="N144" s="129"/>
      <c r="O144" s="314"/>
      <c r="P144" s="316" t="str">
        <f t="shared" si="2"/>
        <v>Yes</v>
      </c>
      <c r="Q144" s="118" t="s">
        <v>93</v>
      </c>
      <c r="R144" s="71" t="s">
        <v>94</v>
      </c>
      <c r="S144" s="320"/>
      <c r="T144" s="76" t="s">
        <v>5760</v>
      </c>
      <c r="U144" s="76" t="s">
        <v>5761</v>
      </c>
      <c r="V144" s="106"/>
      <c r="W144" s="112">
        <v>43891</v>
      </c>
      <c r="X144" s="143" t="s">
        <v>5762</v>
      </c>
      <c r="Y144" s="86"/>
      <c r="Z144" s="18">
        <v>44044</v>
      </c>
      <c r="AA144" s="64"/>
      <c r="AB144" s="64"/>
      <c r="AC144" s="64"/>
      <c r="AD144" s="144"/>
      <c r="AE144" s="87"/>
      <c r="AF144" s="87"/>
      <c r="AG144" s="18"/>
      <c r="AH144" s="64"/>
      <c r="AI144" s="64"/>
      <c r="AJ144" s="64"/>
      <c r="AK144" s="94"/>
      <c r="AL144" s="168"/>
      <c r="AM144" s="168"/>
      <c r="AN144" s="171"/>
      <c r="AO144" s="161"/>
      <c r="AP144" s="161"/>
      <c r="AQ144" s="161"/>
      <c r="AR144" s="209"/>
      <c r="AS144" s="168"/>
      <c r="AT144" s="168"/>
      <c r="AU144" s="171"/>
      <c r="AV144" s="161"/>
      <c r="AW144" s="161"/>
      <c r="AX144" s="161"/>
      <c r="AY144" s="161"/>
      <c r="AZ144" s="93" t="s">
        <v>5763</v>
      </c>
      <c r="BA144" s="18">
        <v>44256</v>
      </c>
      <c r="BB144" s="94"/>
      <c r="BC144" s="93"/>
      <c r="BD144" s="18"/>
      <c r="BE144" s="94"/>
      <c r="BF144" s="93" t="s">
        <v>5764</v>
      </c>
      <c r="BG144" s="18">
        <v>44470</v>
      </c>
      <c r="BH144" s="94"/>
      <c r="BI144" s="12" t="s">
        <v>5765</v>
      </c>
      <c r="BJ144" s="18" t="s">
        <v>116</v>
      </c>
      <c r="BK144" s="261">
        <v>44060</v>
      </c>
      <c r="BL144" s="12"/>
      <c r="BM144" s="12"/>
      <c r="BN144" s="12"/>
      <c r="BO144" s="12"/>
      <c r="BP144" s="18"/>
    </row>
    <row r="145" spans="1:68" ht="120" hidden="1" customHeight="1" x14ac:dyDescent="0.2">
      <c r="A145" s="24" t="s">
        <v>1764</v>
      </c>
      <c r="B145" s="65" t="s">
        <v>1765</v>
      </c>
      <c r="C145" s="252" t="s">
        <v>4776</v>
      </c>
      <c r="D145" s="256" t="s">
        <v>4235</v>
      </c>
      <c r="E145" s="256" t="s">
        <v>3616</v>
      </c>
      <c r="F145" s="268" t="s">
        <v>89</v>
      </c>
      <c r="G145" s="338" t="s">
        <v>89</v>
      </c>
      <c r="H145" s="348">
        <v>40603</v>
      </c>
      <c r="I145" s="321">
        <v>43500</v>
      </c>
      <c r="J145" s="323"/>
      <c r="K145" s="454"/>
      <c r="L145" s="454"/>
      <c r="M145" s="454"/>
      <c r="N145" s="129"/>
      <c r="O145" s="314"/>
      <c r="P145" s="316" t="str">
        <f t="shared" si="2"/>
        <v>Yes</v>
      </c>
      <c r="Q145" s="118" t="s">
        <v>93</v>
      </c>
      <c r="R145" s="71" t="s">
        <v>94</v>
      </c>
      <c r="S145" s="77"/>
      <c r="T145" s="76" t="s">
        <v>4779</v>
      </c>
      <c r="U145" s="76" t="s">
        <v>5766</v>
      </c>
      <c r="V145" s="106" t="s">
        <v>5767</v>
      </c>
      <c r="W145" s="112">
        <v>43466</v>
      </c>
      <c r="X145" s="143" t="s">
        <v>4782</v>
      </c>
      <c r="Y145" s="86" t="s">
        <v>4783</v>
      </c>
      <c r="Z145" s="18">
        <v>43132</v>
      </c>
      <c r="AA145" s="64">
        <v>43108</v>
      </c>
      <c r="AB145" s="64">
        <v>43137</v>
      </c>
      <c r="AC145" s="64" t="s">
        <v>4784</v>
      </c>
      <c r="AD145" s="144"/>
      <c r="AE145" s="136"/>
      <c r="AF145" s="136"/>
      <c r="AG145" s="18"/>
      <c r="AH145" s="64"/>
      <c r="AI145" s="64"/>
      <c r="AJ145" s="64"/>
      <c r="AK145" s="94"/>
      <c r="AL145" s="168"/>
      <c r="AM145" s="168"/>
      <c r="AN145" s="171"/>
      <c r="AO145" s="161"/>
      <c r="AP145" s="161"/>
      <c r="AQ145" s="161"/>
      <c r="AR145" s="209"/>
      <c r="AS145" s="168"/>
      <c r="AT145" s="168"/>
      <c r="AU145" s="171"/>
      <c r="AV145" s="161"/>
      <c r="AW145" s="161"/>
      <c r="AX145" s="161"/>
      <c r="AY145" s="161"/>
      <c r="AZ145" s="93" t="s">
        <v>5768</v>
      </c>
      <c r="BA145" s="18">
        <v>43497</v>
      </c>
      <c r="BB145" s="94">
        <v>43500</v>
      </c>
      <c r="BC145" s="93" t="s">
        <v>5769</v>
      </c>
      <c r="BD145" s="18">
        <v>43678</v>
      </c>
      <c r="BE145" s="94"/>
      <c r="BF145" s="93" t="s">
        <v>5770</v>
      </c>
      <c r="BG145" s="18">
        <v>43952</v>
      </c>
      <c r="BH145" s="94"/>
      <c r="BI145" s="201" t="s">
        <v>5771</v>
      </c>
      <c r="BJ145" s="18" t="s">
        <v>116</v>
      </c>
      <c r="BK145" s="261">
        <v>43910</v>
      </c>
      <c r="BL145" s="12" t="s">
        <v>5772</v>
      </c>
      <c r="BM145" s="12"/>
      <c r="BN145" s="12"/>
      <c r="BO145" s="12"/>
      <c r="BP145" s="18" t="s">
        <v>93</v>
      </c>
    </row>
    <row r="146" spans="1:68" ht="120" hidden="1" customHeight="1" x14ac:dyDescent="0.2">
      <c r="A146" s="24" t="s">
        <v>1780</v>
      </c>
      <c r="B146" s="65" t="s">
        <v>1781</v>
      </c>
      <c r="C146" s="252" t="s">
        <v>1307</v>
      </c>
      <c r="D146" s="256"/>
      <c r="E146" s="256" t="s">
        <v>1021</v>
      </c>
      <c r="F146" s="268" t="s">
        <v>89</v>
      </c>
      <c r="G146" s="173" t="s">
        <v>89</v>
      </c>
      <c r="H146" s="62">
        <v>39652</v>
      </c>
      <c r="I146" s="62" t="s">
        <v>5773</v>
      </c>
      <c r="J146" s="124" t="s">
        <v>5774</v>
      </c>
      <c r="K146" s="453"/>
      <c r="L146" s="453"/>
      <c r="M146" s="453"/>
      <c r="N146" s="129"/>
      <c r="O146" s="314"/>
      <c r="P146" s="316" t="str">
        <f t="shared" si="2"/>
        <v>Yes</v>
      </c>
      <c r="Q146" s="118" t="s">
        <v>93</v>
      </c>
      <c r="R146" s="71" t="s">
        <v>94</v>
      </c>
      <c r="S146" s="77"/>
      <c r="T146" s="76" t="s">
        <v>4559</v>
      </c>
      <c r="U146" s="76" t="s">
        <v>5775</v>
      </c>
      <c r="V146" s="106" t="s">
        <v>5776</v>
      </c>
      <c r="W146" s="112">
        <v>42917</v>
      </c>
      <c r="X146" s="143" t="s">
        <v>5777</v>
      </c>
      <c r="Y146" s="86"/>
      <c r="Z146" s="18">
        <v>42095</v>
      </c>
      <c r="AA146" s="64"/>
      <c r="AB146" s="64"/>
      <c r="AC146" s="64"/>
      <c r="AD146" s="144"/>
      <c r="AE146" s="86"/>
      <c r="AF146" s="86"/>
      <c r="AG146" s="18"/>
      <c r="AH146" s="64"/>
      <c r="AI146" s="64"/>
      <c r="AJ146" s="64"/>
      <c r="AK146" s="94"/>
      <c r="AL146" s="168"/>
      <c r="AM146" s="168"/>
      <c r="AN146" s="171"/>
      <c r="AO146" s="161"/>
      <c r="AP146" s="161"/>
      <c r="AQ146" s="161"/>
      <c r="AR146" s="209"/>
      <c r="AS146" s="168"/>
      <c r="AT146" s="168"/>
      <c r="AU146" s="171"/>
      <c r="AV146" s="161"/>
      <c r="AW146" s="161"/>
      <c r="AX146" s="161"/>
      <c r="AY146" s="161"/>
      <c r="AZ146" s="93" t="s">
        <v>5131</v>
      </c>
      <c r="BA146" s="18">
        <v>42917</v>
      </c>
      <c r="BB146" s="94">
        <v>42954</v>
      </c>
      <c r="BC146" s="93" t="s">
        <v>5778</v>
      </c>
      <c r="BD146" s="18">
        <v>43101</v>
      </c>
      <c r="BE146" s="94">
        <v>43187</v>
      </c>
      <c r="BF146" s="93" t="s">
        <v>4989</v>
      </c>
      <c r="BG146" s="18">
        <v>43191</v>
      </c>
      <c r="BH146" s="94"/>
      <c r="BI146" s="12"/>
      <c r="BJ146" s="18" t="s">
        <v>116</v>
      </c>
      <c r="BK146" s="261">
        <v>44034</v>
      </c>
      <c r="BL146" s="12" t="s">
        <v>5779</v>
      </c>
      <c r="BM146" s="12"/>
      <c r="BN146" s="12"/>
      <c r="BO146" s="12"/>
      <c r="BP146" s="18"/>
    </row>
    <row r="147" spans="1:68" ht="120" hidden="1" customHeight="1" x14ac:dyDescent="0.2">
      <c r="A147" s="24" t="s">
        <v>1788</v>
      </c>
      <c r="B147" s="65" t="s">
        <v>1789</v>
      </c>
      <c r="C147" s="252" t="s">
        <v>5780</v>
      </c>
      <c r="D147" s="256" t="s">
        <v>292</v>
      </c>
      <c r="E147" s="256" t="s">
        <v>1021</v>
      </c>
      <c r="F147" s="268" t="s">
        <v>89</v>
      </c>
      <c r="G147" s="338" t="s">
        <v>89</v>
      </c>
      <c r="H147" s="348">
        <v>42293</v>
      </c>
      <c r="I147" s="62"/>
      <c r="J147" s="124"/>
      <c r="K147" s="453"/>
      <c r="L147" s="453"/>
      <c r="M147" s="453"/>
      <c r="N147" s="129"/>
      <c r="O147" s="314"/>
      <c r="P147" s="316" t="str">
        <f t="shared" si="2"/>
        <v>Yes</v>
      </c>
      <c r="Q147" s="118" t="s">
        <v>93</v>
      </c>
      <c r="R147" s="71" t="s">
        <v>94</v>
      </c>
      <c r="S147" s="77"/>
      <c r="T147" s="76" t="s">
        <v>5781</v>
      </c>
      <c r="U147" s="76" t="s">
        <v>5782</v>
      </c>
      <c r="V147" s="106" t="s">
        <v>5783</v>
      </c>
      <c r="W147" s="112">
        <v>43313</v>
      </c>
      <c r="X147" s="143" t="s">
        <v>1791</v>
      </c>
      <c r="Y147" s="86"/>
      <c r="Z147" s="18">
        <v>43647</v>
      </c>
      <c r="AA147" s="64"/>
      <c r="AB147" s="64"/>
      <c r="AC147" s="64"/>
      <c r="AD147" s="144"/>
      <c r="AE147" s="136" t="s">
        <v>4706</v>
      </c>
      <c r="AF147" s="136"/>
      <c r="AG147" s="18">
        <v>43435</v>
      </c>
      <c r="AH147" s="64"/>
      <c r="AI147" s="64"/>
      <c r="AJ147" s="64"/>
      <c r="AK147" s="94"/>
      <c r="AL147" s="168"/>
      <c r="AM147" s="168"/>
      <c r="AN147" s="171"/>
      <c r="AO147" s="161"/>
      <c r="AP147" s="161"/>
      <c r="AQ147" s="161"/>
      <c r="AR147" s="209"/>
      <c r="AS147" s="168"/>
      <c r="AT147" s="168"/>
      <c r="AU147" s="171"/>
      <c r="AV147" s="161"/>
      <c r="AW147" s="161"/>
      <c r="AX147" s="161"/>
      <c r="AY147" s="161"/>
      <c r="AZ147" s="93" t="s">
        <v>5561</v>
      </c>
      <c r="BA147" s="18">
        <v>43556</v>
      </c>
      <c r="BB147" s="94"/>
      <c r="BC147" s="93" t="s">
        <v>1791</v>
      </c>
      <c r="BD147" s="18">
        <v>43647</v>
      </c>
      <c r="BE147" s="94"/>
      <c r="BF147" s="93" t="s">
        <v>2850</v>
      </c>
      <c r="BG147" s="18">
        <v>43922</v>
      </c>
      <c r="BH147" s="94"/>
      <c r="BI147" s="12" t="s">
        <v>5784</v>
      </c>
      <c r="BJ147" s="18" t="s">
        <v>116</v>
      </c>
      <c r="BK147" s="261">
        <v>44061</v>
      </c>
      <c r="BL147" s="12" t="s">
        <v>579</v>
      </c>
      <c r="BM147" s="12"/>
      <c r="BN147" s="12"/>
      <c r="BO147" s="12"/>
      <c r="BP147" s="18"/>
    </row>
    <row r="148" spans="1:68" ht="60" customHeight="1" x14ac:dyDescent="0.2">
      <c r="A148" s="24" t="s">
        <v>1826</v>
      </c>
      <c r="B148" s="126" t="s">
        <v>1807</v>
      </c>
      <c r="C148" s="252" t="s">
        <v>5406</v>
      </c>
      <c r="D148" s="256"/>
      <c r="E148" s="256" t="s">
        <v>1158</v>
      </c>
      <c r="F148" s="268" t="s">
        <v>89</v>
      </c>
      <c r="G148" s="340" t="s">
        <v>194</v>
      </c>
      <c r="H148" s="348">
        <v>41290</v>
      </c>
      <c r="I148" s="62"/>
      <c r="J148" s="124"/>
      <c r="K148" s="453"/>
      <c r="L148" s="453"/>
      <c r="M148" s="453"/>
      <c r="N148" s="129"/>
      <c r="O148" s="314"/>
      <c r="P148" s="316" t="b">
        <f t="shared" si="2"/>
        <v>0</v>
      </c>
      <c r="Q148" s="118" t="s">
        <v>228</v>
      </c>
      <c r="R148" s="71" t="s">
        <v>229</v>
      </c>
      <c r="S148" s="77"/>
      <c r="T148" s="469" t="s">
        <v>1108</v>
      </c>
      <c r="U148" s="469" t="s">
        <v>1109</v>
      </c>
      <c r="V148" s="108"/>
      <c r="W148" s="112"/>
      <c r="X148" s="143" t="s">
        <v>4921</v>
      </c>
      <c r="Y148" s="183" t="s">
        <v>1596</v>
      </c>
      <c r="Z148" s="828">
        <v>44805</v>
      </c>
      <c r="AA148" s="64"/>
      <c r="AB148" s="64"/>
      <c r="AC148" s="64"/>
      <c r="AD148" s="144"/>
      <c r="AE148" s="143"/>
      <c r="AF148" s="86"/>
      <c r="AG148" s="828"/>
      <c r="AH148" s="64"/>
      <c r="AI148" s="64"/>
      <c r="AJ148" s="64"/>
      <c r="AK148" s="94"/>
      <c r="AL148" s="168"/>
      <c r="AM148" s="168"/>
      <c r="AN148" s="851"/>
      <c r="AO148" s="161"/>
      <c r="AP148" s="161"/>
      <c r="AQ148" s="161"/>
      <c r="AR148" s="209"/>
      <c r="AS148" s="168"/>
      <c r="AT148" s="168"/>
      <c r="AU148" s="851"/>
      <c r="AV148" s="161"/>
      <c r="AW148" s="161"/>
      <c r="AX148" s="161"/>
      <c r="AY148" s="161"/>
      <c r="AZ148" s="93"/>
      <c r="BA148" s="828"/>
      <c r="BB148" s="94"/>
      <c r="BC148" s="93"/>
      <c r="BD148" s="828"/>
      <c r="BE148" s="94"/>
      <c r="BF148" s="93"/>
      <c r="BG148" s="828"/>
      <c r="BH148" s="94"/>
      <c r="BI148" s="12" t="s">
        <v>5407</v>
      </c>
      <c r="BJ148" s="18" t="s">
        <v>116</v>
      </c>
      <c r="BK148" s="261">
        <v>44758</v>
      </c>
      <c r="BL148" s="12" t="s">
        <v>105</v>
      </c>
      <c r="BM148" s="12"/>
      <c r="BN148" s="12"/>
      <c r="BO148" s="12"/>
      <c r="BP148" s="18"/>
    </row>
    <row r="149" spans="1:68" ht="120" hidden="1" customHeight="1" x14ac:dyDescent="0.2">
      <c r="A149" s="24" t="s">
        <v>1839</v>
      </c>
      <c r="B149" s="65" t="s">
        <v>1840</v>
      </c>
      <c r="C149" s="252" t="s">
        <v>5785</v>
      </c>
      <c r="D149" s="256" t="s">
        <v>292</v>
      </c>
      <c r="E149" s="256" t="s">
        <v>1021</v>
      </c>
      <c r="F149" s="268" t="s">
        <v>89</v>
      </c>
      <c r="G149" s="338" t="s">
        <v>89</v>
      </c>
      <c r="H149" s="348">
        <v>42474</v>
      </c>
      <c r="I149" s="62"/>
      <c r="J149" s="124"/>
      <c r="K149" s="453"/>
      <c r="L149" s="453"/>
      <c r="M149" s="453"/>
      <c r="N149" s="129"/>
      <c r="O149" s="314"/>
      <c r="P149" s="316" t="b">
        <f t="shared" si="2"/>
        <v>0</v>
      </c>
      <c r="Q149" s="118" t="s">
        <v>111</v>
      </c>
      <c r="R149" s="71" t="s">
        <v>94</v>
      </c>
      <c r="S149" s="77"/>
      <c r="T149" s="369" t="s">
        <v>1842</v>
      </c>
      <c r="U149" s="76" t="s">
        <v>5786</v>
      </c>
      <c r="V149" s="106" t="s">
        <v>5787</v>
      </c>
      <c r="W149" s="112">
        <v>41730</v>
      </c>
      <c r="X149" s="143"/>
      <c r="Y149" s="86"/>
      <c r="Z149" s="18"/>
      <c r="AA149" s="64"/>
      <c r="AB149" s="64"/>
      <c r="AC149" s="64"/>
      <c r="AD149" s="144"/>
      <c r="AE149" s="136"/>
      <c r="AF149" s="136"/>
      <c r="AG149" s="18"/>
      <c r="AH149" s="64"/>
      <c r="AI149" s="64"/>
      <c r="AJ149" s="64"/>
      <c r="AK149" s="94"/>
      <c r="AL149" s="168"/>
      <c r="AM149" s="168"/>
      <c r="AN149" s="171"/>
      <c r="AO149" s="161"/>
      <c r="AP149" s="161"/>
      <c r="AQ149" s="161"/>
      <c r="AR149" s="209"/>
      <c r="AS149" s="168"/>
      <c r="AT149" s="168"/>
      <c r="AU149" s="171"/>
      <c r="AV149" s="161"/>
      <c r="AW149" s="161"/>
      <c r="AX149" s="161"/>
      <c r="AY149" s="161"/>
      <c r="AZ149" s="93"/>
      <c r="BA149" s="18"/>
      <c r="BB149" s="94"/>
      <c r="BC149" s="93"/>
      <c r="BD149" s="18"/>
      <c r="BE149" s="94"/>
      <c r="BF149" s="93"/>
      <c r="BG149" s="18"/>
      <c r="BH149" s="94"/>
      <c r="BI149" s="12" t="s">
        <v>5788</v>
      </c>
      <c r="BJ149" s="18" t="s">
        <v>116</v>
      </c>
      <c r="BK149" s="261">
        <v>44061</v>
      </c>
      <c r="BL149" s="12" t="s">
        <v>105</v>
      </c>
      <c r="BM149" s="12"/>
      <c r="BN149" s="12"/>
      <c r="BO149" s="12"/>
      <c r="BP149" s="18"/>
    </row>
    <row r="150" spans="1:68" ht="120" hidden="1" customHeight="1" x14ac:dyDescent="0.2">
      <c r="A150" s="24" t="s">
        <v>1848</v>
      </c>
      <c r="B150" s="65" t="s">
        <v>1849</v>
      </c>
      <c r="C150" s="252" t="s">
        <v>5789</v>
      </c>
      <c r="D150" s="256"/>
      <c r="E150" s="256" t="s">
        <v>5500</v>
      </c>
      <c r="F150" s="268" t="s">
        <v>89</v>
      </c>
      <c r="G150" s="338" t="s">
        <v>89</v>
      </c>
      <c r="H150" s="348">
        <v>41221</v>
      </c>
      <c r="I150" s="62"/>
      <c r="J150" s="124"/>
      <c r="K150" s="453"/>
      <c r="L150" s="453"/>
      <c r="M150" s="453"/>
      <c r="N150" s="129"/>
      <c r="O150" s="314"/>
      <c r="P150" s="316" t="str">
        <f t="shared" si="2"/>
        <v>Yes</v>
      </c>
      <c r="Q150" s="118" t="s">
        <v>93</v>
      </c>
      <c r="R150" s="71" t="s">
        <v>94</v>
      </c>
      <c r="S150" s="77"/>
      <c r="T150" s="76" t="s">
        <v>5790</v>
      </c>
      <c r="U150" s="76" t="s">
        <v>5790</v>
      </c>
      <c r="V150" s="106" t="s">
        <v>5791</v>
      </c>
      <c r="W150" s="112">
        <v>43282</v>
      </c>
      <c r="X150" s="143" t="s">
        <v>5792</v>
      </c>
      <c r="Y150" s="86"/>
      <c r="Z150" s="18">
        <v>44166</v>
      </c>
      <c r="AA150" s="64"/>
      <c r="AB150" s="64"/>
      <c r="AC150" s="64"/>
      <c r="AD150" s="144"/>
      <c r="AE150" s="136"/>
      <c r="AF150" s="136"/>
      <c r="AG150" s="18"/>
      <c r="AH150" s="64"/>
      <c r="AI150" s="64"/>
      <c r="AJ150" s="64"/>
      <c r="AK150" s="94"/>
      <c r="AL150" s="168"/>
      <c r="AM150" s="168"/>
      <c r="AN150" s="171"/>
      <c r="AO150" s="161"/>
      <c r="AP150" s="161"/>
      <c r="AQ150" s="161"/>
      <c r="AR150" s="209"/>
      <c r="AS150" s="168"/>
      <c r="AT150" s="168"/>
      <c r="AU150" s="171"/>
      <c r="AV150" s="161"/>
      <c r="AW150" s="161"/>
      <c r="AX150" s="161"/>
      <c r="AY150" s="161"/>
      <c r="AZ150" s="93" t="s">
        <v>5792</v>
      </c>
      <c r="BA150" s="18">
        <v>44166</v>
      </c>
      <c r="BB150" s="94"/>
      <c r="BC150" s="93" t="s">
        <v>5793</v>
      </c>
      <c r="BD150" s="18">
        <v>44228</v>
      </c>
      <c r="BE150" s="94"/>
      <c r="BF150" s="93" t="s">
        <v>5794</v>
      </c>
      <c r="BG150" s="18">
        <v>44593</v>
      </c>
      <c r="BH150" s="94"/>
      <c r="BI150" s="12" t="s">
        <v>5795</v>
      </c>
      <c r="BJ150" s="18" t="s">
        <v>116</v>
      </c>
      <c r="BK150" s="261">
        <v>44060</v>
      </c>
      <c r="BL150" s="12"/>
      <c r="BM150" s="12"/>
      <c r="BN150" s="12"/>
      <c r="BO150" s="12"/>
      <c r="BP150" s="18"/>
    </row>
    <row r="151" spans="1:68" ht="120" hidden="1" customHeight="1" x14ac:dyDescent="0.2">
      <c r="A151" s="24" t="s">
        <v>1861</v>
      </c>
      <c r="B151" s="65" t="s">
        <v>1862</v>
      </c>
      <c r="C151" s="252" t="s">
        <v>635</v>
      </c>
      <c r="D151" s="256" t="s">
        <v>337</v>
      </c>
      <c r="E151" s="256" t="s">
        <v>931</v>
      </c>
      <c r="F151" s="268" t="s">
        <v>89</v>
      </c>
      <c r="G151" s="338" t="s">
        <v>89</v>
      </c>
      <c r="H151" s="348">
        <v>40162</v>
      </c>
      <c r="I151" s="62"/>
      <c r="J151" s="124"/>
      <c r="K151" s="453"/>
      <c r="L151" s="453"/>
      <c r="M151" s="453"/>
      <c r="N151" s="129"/>
      <c r="O151" s="314"/>
      <c r="P151" s="316" t="str">
        <f t="shared" si="2"/>
        <v>Yes</v>
      </c>
      <c r="Q151" s="118" t="s">
        <v>93</v>
      </c>
      <c r="R151" s="71" t="s">
        <v>94</v>
      </c>
      <c r="S151" s="77"/>
      <c r="T151" s="76" t="s">
        <v>1863</v>
      </c>
      <c r="U151" s="72" t="s">
        <v>5796</v>
      </c>
      <c r="V151" s="106"/>
      <c r="W151" s="112">
        <v>44013</v>
      </c>
      <c r="X151" s="143" t="s">
        <v>1865</v>
      </c>
      <c r="Y151" s="86" t="s">
        <v>1866</v>
      </c>
      <c r="Z151" s="18">
        <v>43101</v>
      </c>
      <c r="AA151" s="64">
        <v>43106</v>
      </c>
      <c r="AB151" s="64">
        <v>43163</v>
      </c>
      <c r="AC151" s="64" t="s">
        <v>1867</v>
      </c>
      <c r="AD151" s="144" t="s">
        <v>1868</v>
      </c>
      <c r="AE151" s="17" t="s">
        <v>1869</v>
      </c>
      <c r="AF151" s="86" t="s">
        <v>1870</v>
      </c>
      <c r="AG151" s="18">
        <v>43466</v>
      </c>
      <c r="AH151" s="64">
        <v>43472</v>
      </c>
      <c r="AI151" s="64">
        <v>43527</v>
      </c>
      <c r="AJ151" s="64" t="s">
        <v>1871</v>
      </c>
      <c r="AK151" s="94"/>
      <c r="AL151" s="87"/>
      <c r="AM151" s="139"/>
      <c r="AN151" s="18"/>
      <c r="AO151" s="161"/>
      <c r="AP151" s="161"/>
      <c r="AQ151" s="220"/>
      <c r="AR151" s="209"/>
      <c r="AS151" s="168"/>
      <c r="AT151" s="168"/>
      <c r="AU151" s="171"/>
      <c r="AV151" s="161"/>
      <c r="AW151" s="161"/>
      <c r="AX151" s="161"/>
      <c r="AY151" s="161"/>
      <c r="AZ151" s="93" t="s">
        <v>5425</v>
      </c>
      <c r="BA151" s="18">
        <v>44287</v>
      </c>
      <c r="BB151" s="94"/>
      <c r="BC151" s="93" t="s">
        <v>5024</v>
      </c>
      <c r="BD151" s="18">
        <v>44440</v>
      </c>
      <c r="BE151" s="94"/>
      <c r="BF151" s="93" t="s">
        <v>2957</v>
      </c>
      <c r="BG151" s="18">
        <v>44835</v>
      </c>
      <c r="BH151" s="94"/>
      <c r="BI151" s="12" t="s">
        <v>5797</v>
      </c>
      <c r="BJ151" s="18" t="s">
        <v>116</v>
      </c>
      <c r="BK151" s="261">
        <v>44061</v>
      </c>
      <c r="BL151" s="12"/>
      <c r="BM151" s="12"/>
      <c r="BN151" s="12"/>
      <c r="BO151" s="12"/>
      <c r="BP151" s="18"/>
    </row>
    <row r="152" spans="1:68" ht="120" hidden="1" customHeight="1" x14ac:dyDescent="0.2">
      <c r="A152" s="24" t="s">
        <v>1885</v>
      </c>
      <c r="B152" s="65" t="s">
        <v>1886</v>
      </c>
      <c r="C152" s="252" t="s">
        <v>1887</v>
      </c>
      <c r="D152" s="256" t="s">
        <v>2759</v>
      </c>
      <c r="E152" s="256" t="s">
        <v>3616</v>
      </c>
      <c r="F152" s="268" t="s">
        <v>89</v>
      </c>
      <c r="G152" s="338" t="s">
        <v>89</v>
      </c>
      <c r="H152" s="348">
        <v>42335</v>
      </c>
      <c r="I152" s="62"/>
      <c r="J152" s="124"/>
      <c r="K152" s="453"/>
      <c r="L152" s="453"/>
      <c r="M152" s="453"/>
      <c r="N152" s="129"/>
      <c r="O152" s="314"/>
      <c r="P152" s="316" t="str">
        <f t="shared" si="2"/>
        <v>Yes</v>
      </c>
      <c r="Q152" s="118" t="s">
        <v>93</v>
      </c>
      <c r="R152" s="71" t="s">
        <v>94</v>
      </c>
      <c r="S152" s="77"/>
      <c r="T152" s="216" t="s">
        <v>1889</v>
      </c>
      <c r="U152" s="216" t="s">
        <v>5798</v>
      </c>
      <c r="V152" s="106" t="s">
        <v>5799</v>
      </c>
      <c r="W152" s="112">
        <v>43466</v>
      </c>
      <c r="X152" s="143"/>
      <c r="Y152" s="86"/>
      <c r="Z152" s="18"/>
      <c r="AA152" s="64">
        <v>43196</v>
      </c>
      <c r="AB152" s="64">
        <v>43245</v>
      </c>
      <c r="AC152" s="64" t="s">
        <v>1891</v>
      </c>
      <c r="AD152" s="144" t="s">
        <v>1892</v>
      </c>
      <c r="AE152" s="87" t="s">
        <v>1893</v>
      </c>
      <c r="AF152" s="87" t="s">
        <v>766</v>
      </c>
      <c r="AG152" s="18">
        <v>43862</v>
      </c>
      <c r="AH152" s="64">
        <v>43878</v>
      </c>
      <c r="AI152" s="64">
        <v>43920</v>
      </c>
      <c r="AJ152" s="64" t="s">
        <v>1894</v>
      </c>
      <c r="AK152" s="94"/>
      <c r="AL152" s="168"/>
      <c r="AM152" s="168"/>
      <c r="AN152" s="171"/>
      <c r="AO152" s="161"/>
      <c r="AP152" s="161"/>
      <c r="AQ152" s="161"/>
      <c r="AR152" s="209"/>
      <c r="AS152" s="168"/>
      <c r="AT152" s="168"/>
      <c r="AU152" s="171"/>
      <c r="AV152" s="161"/>
      <c r="AW152" s="161"/>
      <c r="AX152" s="161"/>
      <c r="AY152" s="161"/>
      <c r="AZ152" s="93" t="s">
        <v>5800</v>
      </c>
      <c r="BA152" s="18" t="s">
        <v>5801</v>
      </c>
      <c r="BB152" s="94"/>
      <c r="BC152" s="93" t="s">
        <v>5802</v>
      </c>
      <c r="BD152" s="18" t="s">
        <v>5803</v>
      </c>
      <c r="BE152" s="94"/>
      <c r="BF152" s="93" t="s">
        <v>5804</v>
      </c>
      <c r="BG152" s="18" t="s">
        <v>5805</v>
      </c>
      <c r="BH152" s="94"/>
      <c r="BI152" s="12" t="s">
        <v>5806</v>
      </c>
      <c r="BJ152" s="18" t="s">
        <v>116</v>
      </c>
      <c r="BK152" s="261">
        <v>44029</v>
      </c>
      <c r="BL152" s="12" t="s">
        <v>105</v>
      </c>
      <c r="BM152" s="12"/>
      <c r="BN152" s="12"/>
      <c r="BO152" s="12"/>
      <c r="BP152" s="18"/>
    </row>
    <row r="153" spans="1:68" ht="120" hidden="1" customHeight="1" x14ac:dyDescent="0.2">
      <c r="A153" s="24" t="s">
        <v>1900</v>
      </c>
      <c r="B153" s="65" t="s">
        <v>1901</v>
      </c>
      <c r="C153" s="487" t="s">
        <v>635</v>
      </c>
      <c r="D153" s="256" t="s">
        <v>1083</v>
      </c>
      <c r="E153" s="256" t="s">
        <v>2760</v>
      </c>
      <c r="F153" s="268" t="s">
        <v>89</v>
      </c>
      <c r="G153" s="173" t="s">
        <v>89</v>
      </c>
      <c r="H153" s="62">
        <v>42262</v>
      </c>
      <c r="I153" s="62">
        <v>43672</v>
      </c>
      <c r="J153" s="124"/>
      <c r="K153" s="453"/>
      <c r="L153" s="453"/>
      <c r="M153" s="453"/>
      <c r="N153" s="129"/>
      <c r="O153" s="314"/>
      <c r="P153" s="316" t="str">
        <f t="shared" si="2"/>
        <v>Yes</v>
      </c>
      <c r="Q153" s="118" t="s">
        <v>93</v>
      </c>
      <c r="R153" s="71" t="s">
        <v>94</v>
      </c>
      <c r="S153" s="77"/>
      <c r="T153" s="76" t="s">
        <v>5807</v>
      </c>
      <c r="U153" s="76" t="s">
        <v>5808</v>
      </c>
      <c r="V153" s="108"/>
      <c r="W153" s="112">
        <v>43009</v>
      </c>
      <c r="X153" s="143" t="s">
        <v>4792</v>
      </c>
      <c r="Y153" s="86" t="s">
        <v>1906</v>
      </c>
      <c r="Z153" s="18">
        <v>43070</v>
      </c>
      <c r="AA153" s="64">
        <v>43009</v>
      </c>
      <c r="AB153" s="64">
        <v>43070</v>
      </c>
      <c r="AC153" s="64"/>
      <c r="AD153" s="144"/>
      <c r="AE153" s="136"/>
      <c r="AF153" s="136"/>
      <c r="AG153" s="18"/>
      <c r="AH153" s="64"/>
      <c r="AI153" s="64"/>
      <c r="AJ153" s="64"/>
      <c r="AK153" s="94"/>
      <c r="AL153" s="168"/>
      <c r="AM153" s="168"/>
      <c r="AN153" s="171"/>
      <c r="AO153" s="161"/>
      <c r="AP153" s="161"/>
      <c r="AQ153" s="161"/>
      <c r="AR153" s="209"/>
      <c r="AS153" s="168"/>
      <c r="AT153" s="168"/>
      <c r="AU153" s="171"/>
      <c r="AV153" s="161"/>
      <c r="AW153" s="161"/>
      <c r="AX153" s="161"/>
      <c r="AY153" s="161"/>
      <c r="AZ153" s="93" t="s">
        <v>5430</v>
      </c>
      <c r="BA153" s="18">
        <v>43282</v>
      </c>
      <c r="BB153" s="94">
        <f>I153</f>
        <v>43672</v>
      </c>
      <c r="BC153" s="93" t="s">
        <v>4706</v>
      </c>
      <c r="BD153" s="18">
        <v>43466</v>
      </c>
      <c r="BE153" s="94"/>
      <c r="BF153" s="93" t="s">
        <v>1791</v>
      </c>
      <c r="BG153" s="18">
        <v>43647</v>
      </c>
      <c r="BH153" s="94"/>
      <c r="BI153" s="48" t="s">
        <v>5809</v>
      </c>
      <c r="BJ153" s="18" t="s">
        <v>116</v>
      </c>
      <c r="BK153" s="261">
        <v>44034</v>
      </c>
      <c r="BL153" s="12" t="s">
        <v>5810</v>
      </c>
      <c r="BM153" s="12"/>
      <c r="BN153" s="12"/>
      <c r="BO153" s="12"/>
      <c r="BP153" s="18" t="s">
        <v>93</v>
      </c>
    </row>
    <row r="154" spans="1:68" ht="120" hidden="1" customHeight="1" x14ac:dyDescent="0.2">
      <c r="A154" s="24" t="s">
        <v>1912</v>
      </c>
      <c r="B154" s="65" t="s">
        <v>1913</v>
      </c>
      <c r="C154" s="252" t="s">
        <v>5811</v>
      </c>
      <c r="D154" s="256" t="s">
        <v>4235</v>
      </c>
      <c r="E154" s="256" t="s">
        <v>1064</v>
      </c>
      <c r="F154" s="268" t="s">
        <v>89</v>
      </c>
      <c r="G154" s="338" t="s">
        <v>89</v>
      </c>
      <c r="H154" s="348">
        <v>43062</v>
      </c>
      <c r="I154" s="62"/>
      <c r="J154" s="124"/>
      <c r="K154" s="453"/>
      <c r="L154" s="453"/>
      <c r="M154" s="453"/>
      <c r="N154" s="129"/>
      <c r="O154" s="314"/>
      <c r="P154" s="316" t="b">
        <f t="shared" si="2"/>
        <v>0</v>
      </c>
      <c r="Q154" s="118" t="s">
        <v>111</v>
      </c>
      <c r="R154" s="71" t="s">
        <v>94</v>
      </c>
      <c r="S154" s="71"/>
      <c r="T154" s="82" t="s">
        <v>5812</v>
      </c>
      <c r="U154" s="72" t="s">
        <v>5813</v>
      </c>
      <c r="V154" s="108"/>
      <c r="W154" s="112">
        <v>43252</v>
      </c>
      <c r="X154" s="143"/>
      <c r="Y154" s="86"/>
      <c r="Z154" s="18"/>
      <c r="AA154" s="64"/>
      <c r="AB154" s="64"/>
      <c r="AC154" s="64"/>
      <c r="AD154" s="144"/>
      <c r="AE154" s="136"/>
      <c r="AF154" s="136"/>
      <c r="AG154" s="18"/>
      <c r="AH154" s="64"/>
      <c r="AI154" s="64"/>
      <c r="AJ154" s="64"/>
      <c r="AK154" s="94"/>
      <c r="AL154" s="168"/>
      <c r="AM154" s="168"/>
      <c r="AN154" s="171"/>
      <c r="AO154" s="161"/>
      <c r="AP154" s="161"/>
      <c r="AQ154" s="161"/>
      <c r="AR154" s="209"/>
      <c r="AS154" s="168"/>
      <c r="AT154" s="168"/>
      <c r="AU154" s="171"/>
      <c r="AV154" s="161"/>
      <c r="AW154" s="161"/>
      <c r="AX154" s="161"/>
      <c r="AY154" s="161"/>
      <c r="AZ154" s="93"/>
      <c r="BA154" s="18"/>
      <c r="BB154" s="94"/>
      <c r="BC154" s="93"/>
      <c r="BD154" s="18"/>
      <c r="BE154" s="94"/>
      <c r="BF154" s="93"/>
      <c r="BG154" s="18"/>
      <c r="BH154" s="94"/>
      <c r="BI154" s="12" t="s">
        <v>5814</v>
      </c>
      <c r="BJ154" s="18" t="s">
        <v>116</v>
      </c>
      <c r="BK154" s="261">
        <v>44054</v>
      </c>
      <c r="BL154" s="12" t="s">
        <v>105</v>
      </c>
      <c r="BM154" s="12"/>
      <c r="BN154" s="12"/>
      <c r="BO154" s="12"/>
      <c r="BP154" s="18"/>
    </row>
    <row r="155" spans="1:68" ht="120" hidden="1" customHeight="1" x14ac:dyDescent="0.2">
      <c r="A155" s="24" t="s">
        <v>1926</v>
      </c>
      <c r="B155" s="65" t="s">
        <v>1927</v>
      </c>
      <c r="C155" s="252" t="s">
        <v>1307</v>
      </c>
      <c r="D155" s="256" t="s">
        <v>292</v>
      </c>
      <c r="E155" s="256" t="s">
        <v>3616</v>
      </c>
      <c r="F155" s="268" t="s">
        <v>89</v>
      </c>
      <c r="G155" s="338" t="s">
        <v>89</v>
      </c>
      <c r="H155" s="348">
        <v>43600</v>
      </c>
      <c r="I155" s="62"/>
      <c r="J155" s="124"/>
      <c r="K155" s="453"/>
      <c r="L155" s="453"/>
      <c r="M155" s="453"/>
      <c r="N155" s="129"/>
      <c r="O155" s="314"/>
      <c r="P155" s="316" t="b">
        <f t="shared" si="2"/>
        <v>0</v>
      </c>
      <c r="Q155" s="118" t="s">
        <v>237</v>
      </c>
      <c r="R155" s="71" t="s">
        <v>94</v>
      </c>
      <c r="S155" s="71"/>
      <c r="T155" s="72" t="s">
        <v>5815</v>
      </c>
      <c r="U155" s="72" t="s">
        <v>5816</v>
      </c>
      <c r="V155" s="106" t="s">
        <v>5817</v>
      </c>
      <c r="W155" s="112">
        <v>43070</v>
      </c>
      <c r="X155" s="143" t="s">
        <v>5818</v>
      </c>
      <c r="Y155" s="86"/>
      <c r="Z155" s="18">
        <v>42036</v>
      </c>
      <c r="AA155" s="64"/>
      <c r="AB155" s="64"/>
      <c r="AC155" s="64"/>
      <c r="AD155" s="144"/>
      <c r="AE155" s="86" t="s">
        <v>5819</v>
      </c>
      <c r="AF155" s="86"/>
      <c r="AG155" s="18">
        <v>42917</v>
      </c>
      <c r="AH155" s="64"/>
      <c r="AI155" s="64"/>
      <c r="AJ155" s="64"/>
      <c r="AK155" s="94"/>
      <c r="AL155" s="168"/>
      <c r="AM155" s="168"/>
      <c r="AN155" s="171"/>
      <c r="AO155" s="161"/>
      <c r="AP155" s="161"/>
      <c r="AQ155" s="161"/>
      <c r="AR155" s="209"/>
      <c r="AS155" s="168"/>
      <c r="AT155" s="168"/>
      <c r="AU155" s="171"/>
      <c r="AV155" s="161"/>
      <c r="AW155" s="161"/>
      <c r="AX155" s="161"/>
      <c r="AY155" s="161"/>
      <c r="AZ155" s="93" t="s">
        <v>5820</v>
      </c>
      <c r="BA155" s="18">
        <v>43070</v>
      </c>
      <c r="BB155" s="94">
        <v>43087</v>
      </c>
      <c r="BC155" s="93" t="s">
        <v>5821</v>
      </c>
      <c r="BD155" s="18">
        <v>43160</v>
      </c>
      <c r="BE155" s="94">
        <v>43187</v>
      </c>
      <c r="BF155" s="93" t="s">
        <v>4846</v>
      </c>
      <c r="BG155" s="18">
        <v>43709</v>
      </c>
      <c r="BH155" s="94">
        <v>43600</v>
      </c>
      <c r="BI155" s="12"/>
      <c r="BJ155" s="18" t="s">
        <v>4700</v>
      </c>
      <c r="BK155" s="261">
        <v>43550</v>
      </c>
      <c r="BL155" s="12" t="s">
        <v>5195</v>
      </c>
      <c r="BM155" s="12"/>
      <c r="BN155" s="12"/>
      <c r="BO155" s="12"/>
      <c r="BP155" s="18"/>
    </row>
    <row r="156" spans="1:68" ht="120" hidden="1" customHeight="1" x14ac:dyDescent="0.2">
      <c r="A156" s="24" t="s">
        <v>1938</v>
      </c>
      <c r="B156" s="65" t="s">
        <v>1939</v>
      </c>
      <c r="C156" s="252" t="s">
        <v>5822</v>
      </c>
      <c r="D156" s="256" t="s">
        <v>4235</v>
      </c>
      <c r="E156" s="256" t="s">
        <v>3616</v>
      </c>
      <c r="F156" s="268" t="s">
        <v>89</v>
      </c>
      <c r="G156" s="173" t="s">
        <v>89</v>
      </c>
      <c r="H156" s="62">
        <v>40927</v>
      </c>
      <c r="I156" s="62"/>
      <c r="J156" s="124"/>
      <c r="K156" s="453"/>
      <c r="L156" s="453"/>
      <c r="M156" s="453"/>
      <c r="N156" s="129"/>
      <c r="O156" s="314"/>
      <c r="P156" s="316" t="str">
        <f t="shared" si="2"/>
        <v>Yes</v>
      </c>
      <c r="Q156" s="118" t="s">
        <v>93</v>
      </c>
      <c r="R156" s="71" t="s">
        <v>94</v>
      </c>
      <c r="S156" s="71"/>
      <c r="T156" s="72" t="s">
        <v>1942</v>
      </c>
      <c r="U156" s="72" t="s">
        <v>5823</v>
      </c>
      <c r="V156" s="106" t="s">
        <v>5824</v>
      </c>
      <c r="W156" s="112">
        <v>43252</v>
      </c>
      <c r="X156" s="143" t="s">
        <v>392</v>
      </c>
      <c r="Y156" s="86" t="s">
        <v>1946</v>
      </c>
      <c r="Z156" s="18">
        <v>43525</v>
      </c>
      <c r="AA156" s="64">
        <v>43522</v>
      </c>
      <c r="AB156" s="64">
        <v>43563</v>
      </c>
      <c r="AC156" s="132" t="s">
        <v>1947</v>
      </c>
      <c r="AD156" s="144" t="s">
        <v>1948</v>
      </c>
      <c r="AE156" s="136" t="s">
        <v>1949</v>
      </c>
      <c r="AF156" s="219" t="s">
        <v>1950</v>
      </c>
      <c r="AG156" s="18">
        <v>43800</v>
      </c>
      <c r="AH156" s="64">
        <v>43800</v>
      </c>
      <c r="AI156" s="64">
        <v>43831</v>
      </c>
      <c r="AJ156" s="64" t="s">
        <v>1951</v>
      </c>
      <c r="AK156" s="94"/>
      <c r="AL156" s="168"/>
      <c r="AM156" s="168"/>
      <c r="AN156" s="171"/>
      <c r="AO156" s="161"/>
      <c r="AP156" s="161"/>
      <c r="AQ156" s="161"/>
      <c r="AR156" s="209"/>
      <c r="AS156" s="168"/>
      <c r="AT156" s="168"/>
      <c r="AU156" s="171"/>
      <c r="AV156" s="161"/>
      <c r="AW156" s="161"/>
      <c r="AX156" s="161"/>
      <c r="AY156" s="161"/>
      <c r="AZ156" s="93" t="s">
        <v>5825</v>
      </c>
      <c r="BA156" s="18">
        <v>43891</v>
      </c>
      <c r="BB156" s="94"/>
      <c r="BC156" s="93" t="s">
        <v>5122</v>
      </c>
      <c r="BD156" s="18">
        <v>44013</v>
      </c>
      <c r="BE156" s="94"/>
      <c r="BF156" s="93" t="s">
        <v>5826</v>
      </c>
      <c r="BG156" s="18">
        <v>44378</v>
      </c>
      <c r="BH156" s="94"/>
      <c r="BI156" s="12" t="s">
        <v>5827</v>
      </c>
      <c r="BJ156" s="18" t="s">
        <v>116</v>
      </c>
      <c r="BK156" s="261">
        <v>44061</v>
      </c>
      <c r="BL156" s="12"/>
      <c r="BM156" s="12"/>
      <c r="BN156" s="12"/>
      <c r="BO156" s="12"/>
      <c r="BP156" s="18"/>
    </row>
    <row r="157" spans="1:68" ht="120" hidden="1" customHeight="1" x14ac:dyDescent="0.2">
      <c r="A157" s="24" t="s">
        <v>1958</v>
      </c>
      <c r="B157" s="65" t="s">
        <v>1959</v>
      </c>
      <c r="C157" s="252" t="s">
        <v>5828</v>
      </c>
      <c r="D157" s="258" t="s">
        <v>2759</v>
      </c>
      <c r="E157" s="258" t="s">
        <v>3616</v>
      </c>
      <c r="F157" s="268" t="s">
        <v>89</v>
      </c>
      <c r="G157" s="338" t="s">
        <v>89</v>
      </c>
      <c r="H157" s="348">
        <v>42788</v>
      </c>
      <c r="I157" s="62">
        <v>43845</v>
      </c>
      <c r="J157" s="477">
        <v>43992</v>
      </c>
      <c r="K157" s="453"/>
      <c r="L157" s="453"/>
      <c r="M157" s="453"/>
      <c r="N157" s="129"/>
      <c r="O157" s="314"/>
      <c r="P157" s="316" t="str">
        <f t="shared" si="2"/>
        <v>Yes</v>
      </c>
      <c r="Q157" s="118" t="s">
        <v>93</v>
      </c>
      <c r="R157" s="71" t="s">
        <v>94</v>
      </c>
      <c r="S157" s="77"/>
      <c r="T157" s="76" t="s">
        <v>5829</v>
      </c>
      <c r="U157" s="76" t="s">
        <v>5830</v>
      </c>
      <c r="V157" s="106" t="s">
        <v>5831</v>
      </c>
      <c r="W157" s="112">
        <v>43497</v>
      </c>
      <c r="X157" s="143" t="s">
        <v>5832</v>
      </c>
      <c r="Y157" s="86" t="s">
        <v>364</v>
      </c>
      <c r="Z157" s="18">
        <v>42979</v>
      </c>
      <c r="AA157" s="64">
        <v>42965</v>
      </c>
      <c r="AB157" s="64">
        <v>43038</v>
      </c>
      <c r="AC157" s="64" t="s">
        <v>5833</v>
      </c>
      <c r="AD157" s="144" t="s">
        <v>5834</v>
      </c>
      <c r="AE157" s="87" t="s">
        <v>5835</v>
      </c>
      <c r="AF157" s="87" t="s">
        <v>367</v>
      </c>
      <c r="AG157" s="18">
        <v>43497</v>
      </c>
      <c r="AH157" s="64">
        <v>43481</v>
      </c>
      <c r="AI157" s="64">
        <v>43537</v>
      </c>
      <c r="AJ157" s="132" t="s">
        <v>5836</v>
      </c>
      <c r="AK157" s="94"/>
      <c r="AL157" s="168"/>
      <c r="AM157" s="168"/>
      <c r="AN157" s="171"/>
      <c r="AO157" s="161"/>
      <c r="AP157" s="161"/>
      <c r="AQ157" s="161"/>
      <c r="AR157" s="209"/>
      <c r="AS157" s="168"/>
      <c r="AT157" s="168"/>
      <c r="AU157" s="171"/>
      <c r="AV157" s="161"/>
      <c r="AW157" s="161"/>
      <c r="AX157" s="161"/>
      <c r="AY157" s="161"/>
      <c r="AZ157" s="93" t="s">
        <v>5837</v>
      </c>
      <c r="BA157" s="18">
        <v>43709</v>
      </c>
      <c r="BB157" s="94">
        <v>43845</v>
      </c>
      <c r="BC157" s="93" t="s">
        <v>5838</v>
      </c>
      <c r="BD157" s="18">
        <v>43862</v>
      </c>
      <c r="BE157" s="94">
        <v>44000</v>
      </c>
      <c r="BF157" s="93" t="s">
        <v>5412</v>
      </c>
      <c r="BG157" s="18">
        <v>44136</v>
      </c>
      <c r="BH157" s="94"/>
      <c r="BI157" s="32" t="s">
        <v>5839</v>
      </c>
      <c r="BJ157" s="18" t="s">
        <v>116</v>
      </c>
      <c r="BK157" s="261">
        <v>44000</v>
      </c>
      <c r="BL157" s="12" t="s">
        <v>5840</v>
      </c>
      <c r="BM157" s="12"/>
      <c r="BN157" s="12"/>
      <c r="BO157" s="12"/>
      <c r="BP157" s="18"/>
    </row>
    <row r="158" spans="1:68" ht="120" hidden="1" customHeight="1" x14ac:dyDescent="0.2">
      <c r="A158" s="24" t="s">
        <v>1967</v>
      </c>
      <c r="B158" s="65" t="s">
        <v>1968</v>
      </c>
      <c r="C158" s="252" t="s">
        <v>1969</v>
      </c>
      <c r="D158" s="256" t="s">
        <v>337</v>
      </c>
      <c r="E158" s="256" t="s">
        <v>4841</v>
      </c>
      <c r="F158" s="268" t="s">
        <v>89</v>
      </c>
      <c r="G158" s="173" t="s">
        <v>89</v>
      </c>
      <c r="H158" s="62">
        <v>40989</v>
      </c>
      <c r="I158" s="62"/>
      <c r="J158" s="124"/>
      <c r="K158" s="453"/>
      <c r="L158" s="453"/>
      <c r="M158" s="453"/>
      <c r="N158" s="129"/>
      <c r="O158" s="314"/>
      <c r="P158" s="316" t="str">
        <f t="shared" si="2"/>
        <v>Yes</v>
      </c>
      <c r="Q158" s="118" t="s">
        <v>93</v>
      </c>
      <c r="R158" s="71" t="s">
        <v>94</v>
      </c>
      <c r="S158" s="77"/>
      <c r="T158" s="76" t="s">
        <v>5841</v>
      </c>
      <c r="U158" s="76" t="s">
        <v>5842</v>
      </c>
      <c r="V158" s="106"/>
      <c r="W158" s="112">
        <v>43862</v>
      </c>
      <c r="X158" s="143" t="s">
        <v>5843</v>
      </c>
      <c r="Y158" s="86"/>
      <c r="Z158" s="18">
        <v>43374</v>
      </c>
      <c r="AA158" s="64">
        <v>43437</v>
      </c>
      <c r="AB158" s="64">
        <v>43521</v>
      </c>
      <c r="AC158" s="64" t="s">
        <v>1973</v>
      </c>
      <c r="AD158" s="144" t="s">
        <v>1974</v>
      </c>
      <c r="AE158" s="87" t="s">
        <v>5844</v>
      </c>
      <c r="AF158" s="87" t="s">
        <v>5845</v>
      </c>
      <c r="AG158" s="18">
        <v>44105</v>
      </c>
      <c r="AH158" s="64"/>
      <c r="AI158" s="64"/>
      <c r="AJ158" s="64"/>
      <c r="AK158" s="94"/>
      <c r="AL158" s="168"/>
      <c r="AM158" s="168"/>
      <c r="AN158" s="171"/>
      <c r="AO158" s="161"/>
      <c r="AP158" s="161"/>
      <c r="AQ158" s="161"/>
      <c r="AR158" s="209"/>
      <c r="AS158" s="168"/>
      <c r="AT158" s="168"/>
      <c r="AU158" s="171"/>
      <c r="AV158" s="161"/>
      <c r="AW158" s="161"/>
      <c r="AX158" s="161"/>
      <c r="AY158" s="161"/>
      <c r="AZ158" s="93" t="s">
        <v>5181</v>
      </c>
      <c r="BA158" s="18">
        <v>44348</v>
      </c>
      <c r="BB158" s="94"/>
      <c r="BC158" s="93" t="s">
        <v>5554</v>
      </c>
      <c r="BD158" s="18">
        <v>44501</v>
      </c>
      <c r="BE158" s="94"/>
      <c r="BF158" s="93" t="s">
        <v>4921</v>
      </c>
      <c r="BG158" s="18">
        <v>44805</v>
      </c>
      <c r="BH158" s="94"/>
      <c r="BI158" s="55"/>
      <c r="BJ158" s="18" t="s">
        <v>116</v>
      </c>
      <c r="BK158" s="261">
        <v>44061</v>
      </c>
      <c r="BL158" s="12" t="s">
        <v>105</v>
      </c>
      <c r="BM158" s="12"/>
      <c r="BN158" s="12"/>
      <c r="BO158" s="12"/>
      <c r="BP158" s="18" t="s">
        <v>93</v>
      </c>
    </row>
    <row r="159" spans="1:68" ht="120" hidden="1" customHeight="1" x14ac:dyDescent="0.2">
      <c r="A159" s="24" t="s">
        <v>1980</v>
      </c>
      <c r="B159" s="65" t="s">
        <v>1981</v>
      </c>
      <c r="C159" s="252" t="s">
        <v>5846</v>
      </c>
      <c r="D159" s="256" t="s">
        <v>4840</v>
      </c>
      <c r="E159" s="256" t="s">
        <v>5027</v>
      </c>
      <c r="F159" s="268" t="s">
        <v>89</v>
      </c>
      <c r="G159" s="173" t="s">
        <v>89</v>
      </c>
      <c r="H159" s="62" t="s">
        <v>121</v>
      </c>
      <c r="I159" s="62">
        <v>43518</v>
      </c>
      <c r="J159" s="124">
        <v>43738</v>
      </c>
      <c r="K159" s="453"/>
      <c r="L159" s="453"/>
      <c r="M159" s="453"/>
      <c r="N159" s="129"/>
      <c r="O159" s="314"/>
      <c r="P159" s="316" t="str">
        <f t="shared" si="2"/>
        <v>Yes</v>
      </c>
      <c r="Q159" s="118" t="s">
        <v>93</v>
      </c>
      <c r="R159" s="71" t="s">
        <v>94</v>
      </c>
      <c r="S159" s="77"/>
      <c r="T159" s="76" t="s">
        <v>5847</v>
      </c>
      <c r="U159" s="76" t="s">
        <v>5848</v>
      </c>
      <c r="V159" s="106" t="s">
        <v>5849</v>
      </c>
      <c r="W159" s="112">
        <v>43617</v>
      </c>
      <c r="X159" s="143" t="s">
        <v>5850</v>
      </c>
      <c r="Y159" s="86"/>
      <c r="Z159" s="18">
        <v>42156</v>
      </c>
      <c r="AA159" s="64"/>
      <c r="AB159" s="64"/>
      <c r="AC159" s="64"/>
      <c r="AD159" s="144"/>
      <c r="AE159" s="87" t="s">
        <v>5851</v>
      </c>
      <c r="AF159" s="87"/>
      <c r="AG159" s="18">
        <v>43160</v>
      </c>
      <c r="AH159" s="64"/>
      <c r="AI159" s="64"/>
      <c r="AJ159" s="64"/>
      <c r="AK159" s="94"/>
      <c r="AL159" s="168"/>
      <c r="AM159" s="168"/>
      <c r="AN159" s="171"/>
      <c r="AO159" s="161"/>
      <c r="AP159" s="161"/>
      <c r="AQ159" s="161"/>
      <c r="AR159" s="209"/>
      <c r="AS159" s="168"/>
      <c r="AT159" s="168"/>
      <c r="AU159" s="171"/>
      <c r="AV159" s="161"/>
      <c r="AW159" s="161"/>
      <c r="AX159" s="161"/>
      <c r="AY159" s="161"/>
      <c r="AZ159" s="93" t="s">
        <v>5852</v>
      </c>
      <c r="BA159" s="18">
        <v>43497</v>
      </c>
      <c r="BB159" s="94">
        <f>I159</f>
        <v>43518</v>
      </c>
      <c r="BC159" s="93" t="s">
        <v>5853</v>
      </c>
      <c r="BD159" s="18">
        <v>43678</v>
      </c>
      <c r="BE159" s="94">
        <f>J159</f>
        <v>43738</v>
      </c>
      <c r="BF159" s="93" t="s">
        <v>5854</v>
      </c>
      <c r="BG159" s="18">
        <v>43922</v>
      </c>
      <c r="BH159" s="94"/>
      <c r="BI159" s="48" t="s">
        <v>5855</v>
      </c>
      <c r="BJ159" s="18" t="s">
        <v>116</v>
      </c>
      <c r="BK159" s="261">
        <v>43643</v>
      </c>
      <c r="BL159" s="12" t="s">
        <v>5343</v>
      </c>
      <c r="BM159" s="12"/>
      <c r="BN159" s="12"/>
      <c r="BO159" s="12"/>
      <c r="BP159" s="18" t="s">
        <v>93</v>
      </c>
    </row>
    <row r="160" spans="1:68" ht="120" hidden="1" customHeight="1" x14ac:dyDescent="0.2">
      <c r="A160" s="24" t="s">
        <v>1990</v>
      </c>
      <c r="B160" s="65" t="s">
        <v>1991</v>
      </c>
      <c r="C160" s="252" t="s">
        <v>5621</v>
      </c>
      <c r="D160" s="256"/>
      <c r="E160" s="256" t="s">
        <v>3538</v>
      </c>
      <c r="F160" s="268" t="s">
        <v>89</v>
      </c>
      <c r="G160" s="338" t="s">
        <v>89</v>
      </c>
      <c r="H160" s="348">
        <v>40591</v>
      </c>
      <c r="I160" s="321">
        <v>43713</v>
      </c>
      <c r="J160" s="323">
        <v>43873</v>
      </c>
      <c r="K160" s="454"/>
      <c r="L160" s="454"/>
      <c r="M160" s="454"/>
      <c r="N160" s="129"/>
      <c r="O160" s="314"/>
      <c r="P160" s="316" t="str">
        <f t="shared" si="2"/>
        <v>Yes</v>
      </c>
      <c r="Q160" s="118" t="s">
        <v>93</v>
      </c>
      <c r="R160" s="71" t="s">
        <v>94</v>
      </c>
      <c r="S160" s="77"/>
      <c r="T160" s="76" t="s">
        <v>1992</v>
      </c>
      <c r="U160" s="72" t="s">
        <v>5856</v>
      </c>
      <c r="V160" s="106" t="s">
        <v>5857</v>
      </c>
      <c r="W160" s="112">
        <v>42461</v>
      </c>
      <c r="X160" s="143" t="s">
        <v>5858</v>
      </c>
      <c r="Y160" s="86"/>
      <c r="Z160" s="18">
        <v>42675</v>
      </c>
      <c r="AA160" s="64">
        <v>43424</v>
      </c>
      <c r="AB160" s="64">
        <v>43479</v>
      </c>
      <c r="AC160" s="64" t="s">
        <v>5859</v>
      </c>
      <c r="AD160" s="144" t="s">
        <v>5860</v>
      </c>
      <c r="AE160" s="87"/>
      <c r="AF160" s="87"/>
      <c r="AG160" s="18"/>
      <c r="AH160" s="64"/>
      <c r="AI160" s="64"/>
      <c r="AJ160" s="64"/>
      <c r="AK160" s="94"/>
      <c r="AL160" s="168"/>
      <c r="AM160" s="168"/>
      <c r="AN160" s="171"/>
      <c r="AO160" s="161"/>
      <c r="AP160" s="161"/>
      <c r="AQ160" s="161"/>
      <c r="AR160" s="209"/>
      <c r="AS160" s="168"/>
      <c r="AT160" s="168"/>
      <c r="AU160" s="171"/>
      <c r="AV160" s="161"/>
      <c r="AW160" s="161"/>
      <c r="AX160" s="161"/>
      <c r="AY160" s="161"/>
      <c r="AZ160" s="93" t="s">
        <v>5861</v>
      </c>
      <c r="BA160" s="18">
        <v>42887</v>
      </c>
      <c r="BB160" s="94">
        <v>43713</v>
      </c>
      <c r="BC160" s="93" t="s">
        <v>5527</v>
      </c>
      <c r="BD160" s="18">
        <v>43101</v>
      </c>
      <c r="BE160" s="94">
        <f>J160</f>
        <v>43873</v>
      </c>
      <c r="BF160" s="93" t="s">
        <v>5862</v>
      </c>
      <c r="BG160" s="18">
        <v>43435</v>
      </c>
      <c r="BH160" s="94"/>
      <c r="BI160" s="55" t="s">
        <v>5863</v>
      </c>
      <c r="BJ160" s="18" t="s">
        <v>116</v>
      </c>
      <c r="BK160" s="261">
        <v>43644</v>
      </c>
      <c r="BL160" s="12" t="s">
        <v>5164</v>
      </c>
      <c r="BM160" s="12"/>
      <c r="BN160" s="12"/>
      <c r="BO160" s="12"/>
      <c r="BP160" s="18" t="s">
        <v>93</v>
      </c>
    </row>
    <row r="161" spans="1:68" ht="120" hidden="1" customHeight="1" x14ac:dyDescent="0.2">
      <c r="A161" s="24" t="s">
        <v>1995</v>
      </c>
      <c r="B161" s="65" t="s">
        <v>1996</v>
      </c>
      <c r="C161" s="252" t="s">
        <v>5864</v>
      </c>
      <c r="D161" s="256"/>
      <c r="E161" s="256" t="s">
        <v>209</v>
      </c>
      <c r="F161" s="268" t="s">
        <v>89</v>
      </c>
      <c r="G161" s="338" t="s">
        <v>89</v>
      </c>
      <c r="H161" s="348">
        <v>43719</v>
      </c>
      <c r="I161" s="62"/>
      <c r="J161" s="124"/>
      <c r="K161" s="453"/>
      <c r="L161" s="453"/>
      <c r="M161" s="453"/>
      <c r="N161" s="129"/>
      <c r="O161" s="314"/>
      <c r="P161" s="316" t="b">
        <f t="shared" si="2"/>
        <v>0</v>
      </c>
      <c r="Q161" s="118" t="s">
        <v>237</v>
      </c>
      <c r="R161" s="71" t="s">
        <v>94</v>
      </c>
      <c r="S161" s="71"/>
      <c r="T161" s="72" t="s">
        <v>5865</v>
      </c>
      <c r="U161" s="72" t="s">
        <v>5866</v>
      </c>
      <c r="V161" s="106" t="s">
        <v>5867</v>
      </c>
      <c r="W161" s="112">
        <v>42856</v>
      </c>
      <c r="X161" s="143" t="s">
        <v>3543</v>
      </c>
      <c r="Y161" s="86"/>
      <c r="Z161" s="18">
        <v>42675</v>
      </c>
      <c r="AA161" s="64"/>
      <c r="AB161" s="64"/>
      <c r="AC161" s="64"/>
      <c r="AD161" s="144"/>
      <c r="AE161" s="86"/>
      <c r="AF161" s="86"/>
      <c r="AG161" s="18"/>
      <c r="AH161" s="64"/>
      <c r="AI161" s="64"/>
      <c r="AJ161" s="64"/>
      <c r="AK161" s="94"/>
      <c r="AL161" s="168"/>
      <c r="AM161" s="168"/>
      <c r="AN161" s="171"/>
      <c r="AO161" s="161"/>
      <c r="AP161" s="161"/>
      <c r="AQ161" s="161"/>
      <c r="AR161" s="209"/>
      <c r="AS161" s="168"/>
      <c r="AT161" s="168"/>
      <c r="AU161" s="171"/>
      <c r="AV161" s="161"/>
      <c r="AW161" s="161"/>
      <c r="AX161" s="161"/>
      <c r="AY161" s="161"/>
      <c r="AZ161" s="93" t="s">
        <v>5868</v>
      </c>
      <c r="BA161" s="18">
        <v>42767</v>
      </c>
      <c r="BB161" s="94">
        <v>42768</v>
      </c>
      <c r="BC161" s="93" t="s">
        <v>5869</v>
      </c>
      <c r="BD161" s="18">
        <v>42856</v>
      </c>
      <c r="BE161" s="94">
        <v>42860</v>
      </c>
      <c r="BF161" s="93" t="s">
        <v>5820</v>
      </c>
      <c r="BG161" s="18">
        <v>43070</v>
      </c>
      <c r="BH161" s="94">
        <v>43719</v>
      </c>
      <c r="BI161" s="12"/>
      <c r="BJ161" s="18" t="s">
        <v>4700</v>
      </c>
      <c r="BK161" s="261">
        <v>43550</v>
      </c>
      <c r="BL161" s="12" t="s">
        <v>5870</v>
      </c>
      <c r="BM161" s="12"/>
      <c r="BN161" s="12"/>
      <c r="BO161" s="12"/>
      <c r="BP161" s="18"/>
    </row>
    <row r="162" spans="1:68" ht="120" hidden="1" customHeight="1" x14ac:dyDescent="0.2">
      <c r="A162" s="24" t="s">
        <v>2000</v>
      </c>
      <c r="B162" s="65" t="s">
        <v>5871</v>
      </c>
      <c r="C162" s="252" t="s">
        <v>1020</v>
      </c>
      <c r="D162" s="256" t="s">
        <v>292</v>
      </c>
      <c r="E162" s="256" t="s">
        <v>1021</v>
      </c>
      <c r="F162" s="268" t="s">
        <v>89</v>
      </c>
      <c r="G162" s="338" t="s">
        <v>194</v>
      </c>
      <c r="H162" s="348">
        <v>42565</v>
      </c>
      <c r="I162" s="62"/>
      <c r="J162" s="124"/>
      <c r="K162" s="453"/>
      <c r="L162" s="453"/>
      <c r="M162" s="453"/>
      <c r="N162" s="129">
        <v>43647</v>
      </c>
      <c r="O162" s="314" t="s">
        <v>5370</v>
      </c>
      <c r="P162" s="316" t="str">
        <f t="shared" si="2"/>
        <v>Yes</v>
      </c>
      <c r="Q162" s="118" t="s">
        <v>228</v>
      </c>
      <c r="R162" s="71" t="s">
        <v>267</v>
      </c>
      <c r="S162" s="320"/>
      <c r="T162" s="77" t="s">
        <v>1023</v>
      </c>
      <c r="U162" s="77"/>
      <c r="V162" s="108"/>
      <c r="W162" s="112">
        <v>43678</v>
      </c>
      <c r="X162" s="143" t="s">
        <v>873</v>
      </c>
      <c r="Y162" s="86" t="s">
        <v>1024</v>
      </c>
      <c r="Z162" s="18">
        <v>44378</v>
      </c>
      <c r="AA162" s="64"/>
      <c r="AB162" s="64"/>
      <c r="AC162" s="64"/>
      <c r="AD162" s="144"/>
      <c r="AE162" s="136"/>
      <c r="AF162" s="136"/>
      <c r="AG162" s="18"/>
      <c r="AH162" s="64"/>
      <c r="AI162" s="64"/>
      <c r="AJ162" s="64"/>
      <c r="AK162" s="94"/>
      <c r="AL162" s="168"/>
      <c r="AM162" s="168"/>
      <c r="AN162" s="171"/>
      <c r="AO162" s="161"/>
      <c r="AP162" s="161"/>
      <c r="AQ162" s="161"/>
      <c r="AR162" s="209"/>
      <c r="AS162" s="168"/>
      <c r="AT162" s="168"/>
      <c r="AU162" s="171"/>
      <c r="AV162" s="161"/>
      <c r="AW162" s="161"/>
      <c r="AX162" s="161"/>
      <c r="AY162" s="161"/>
      <c r="AZ162" s="93" t="s">
        <v>1025</v>
      </c>
      <c r="BA162" s="18">
        <v>44743</v>
      </c>
      <c r="BB162" s="94"/>
      <c r="BC162" s="93" t="s">
        <v>316</v>
      </c>
      <c r="BD162" s="18">
        <v>45017</v>
      </c>
      <c r="BE162" s="94"/>
      <c r="BF162" s="93" t="s">
        <v>1026</v>
      </c>
      <c r="BG162" s="18">
        <v>45292</v>
      </c>
      <c r="BH162" s="94"/>
      <c r="BI162" s="54" t="s">
        <v>5530</v>
      </c>
      <c r="BJ162" s="18" t="s">
        <v>116</v>
      </c>
      <c r="BK162" s="261">
        <v>44061</v>
      </c>
      <c r="BL162" s="12"/>
      <c r="BM162" s="12"/>
      <c r="BN162" s="12"/>
      <c r="BO162" s="12"/>
      <c r="BP162" s="18"/>
    </row>
    <row r="163" spans="1:68" ht="120" hidden="1" customHeight="1" x14ac:dyDescent="0.2">
      <c r="A163" s="24" t="s">
        <v>2002</v>
      </c>
      <c r="B163" s="65" t="s">
        <v>2003</v>
      </c>
      <c r="C163" s="252" t="s">
        <v>635</v>
      </c>
      <c r="D163" s="256" t="s">
        <v>4235</v>
      </c>
      <c r="E163" s="256" t="s">
        <v>3616</v>
      </c>
      <c r="F163" s="268" t="s">
        <v>89</v>
      </c>
      <c r="G163" s="338" t="s">
        <v>89</v>
      </c>
      <c r="H163" s="348">
        <v>40752</v>
      </c>
      <c r="I163" s="321"/>
      <c r="J163" s="323"/>
      <c r="K163" s="454"/>
      <c r="L163" s="454"/>
      <c r="M163" s="454"/>
      <c r="N163" s="129"/>
      <c r="O163" s="314"/>
      <c r="P163" s="316" t="str">
        <f t="shared" ref="P163:P226" si="3">IF(OR(Q163="Yes", R163="Web-page timetable", S163="YES"), "Yes")</f>
        <v>Yes</v>
      </c>
      <c r="Q163" s="118" t="s">
        <v>93</v>
      </c>
      <c r="R163" s="71" t="s">
        <v>94</v>
      </c>
      <c r="S163" s="77"/>
      <c r="T163" s="216" t="s">
        <v>2005</v>
      </c>
      <c r="U163" s="76" t="s">
        <v>5872</v>
      </c>
      <c r="V163" s="106"/>
      <c r="W163" s="112">
        <v>43862</v>
      </c>
      <c r="X163" s="143" t="s">
        <v>5873</v>
      </c>
      <c r="Y163" s="86" t="s">
        <v>5874</v>
      </c>
      <c r="Z163" s="18">
        <v>43525</v>
      </c>
      <c r="AA163" s="64">
        <v>43528</v>
      </c>
      <c r="AB163" s="64">
        <v>43584</v>
      </c>
      <c r="AC163" s="132" t="s">
        <v>5875</v>
      </c>
      <c r="AD163" s="144" t="s">
        <v>5876</v>
      </c>
      <c r="AE163" s="136"/>
      <c r="AF163" s="136"/>
      <c r="AG163" s="18"/>
      <c r="AH163" s="64"/>
      <c r="AI163" s="64"/>
      <c r="AJ163" s="64"/>
      <c r="AK163" s="94"/>
      <c r="AL163" s="168"/>
      <c r="AM163" s="168"/>
      <c r="AN163" s="171"/>
      <c r="AO163" s="161"/>
      <c r="AP163" s="161"/>
      <c r="AQ163" s="161"/>
      <c r="AR163" s="209"/>
      <c r="AS163" s="168"/>
      <c r="AT163" s="168"/>
      <c r="AU163" s="171"/>
      <c r="AV163" s="161"/>
      <c r="AW163" s="161"/>
      <c r="AX163" s="161"/>
      <c r="AY163" s="161"/>
      <c r="AZ163" s="93" t="s">
        <v>1710</v>
      </c>
      <c r="BA163" s="18">
        <v>44136</v>
      </c>
      <c r="BB163" s="94"/>
      <c r="BC163" s="93" t="s">
        <v>4976</v>
      </c>
      <c r="BD163" s="18">
        <v>44228</v>
      </c>
      <c r="BE163" s="94"/>
      <c r="BF163" s="93" t="s">
        <v>5877</v>
      </c>
      <c r="BG163" s="18">
        <v>44682</v>
      </c>
      <c r="BH163" s="94"/>
      <c r="BI163" s="12"/>
      <c r="BJ163" s="18" t="s">
        <v>116</v>
      </c>
      <c r="BK163" s="261">
        <v>44062</v>
      </c>
      <c r="BL163" s="12" t="s">
        <v>579</v>
      </c>
      <c r="BM163" s="12"/>
      <c r="BN163" s="12"/>
      <c r="BO163" s="12"/>
      <c r="BP163" s="18"/>
    </row>
    <row r="164" spans="1:68" ht="120" hidden="1" customHeight="1" x14ac:dyDescent="0.2">
      <c r="A164" s="24" t="s">
        <v>2010</v>
      </c>
      <c r="B164" s="65" t="s">
        <v>2011</v>
      </c>
      <c r="C164" s="252" t="s">
        <v>265</v>
      </c>
      <c r="D164" s="256" t="s">
        <v>1083</v>
      </c>
      <c r="E164" s="256" t="s">
        <v>949</v>
      </c>
      <c r="F164" s="268" t="s">
        <v>89</v>
      </c>
      <c r="G164" s="338" t="s">
        <v>89</v>
      </c>
      <c r="H164" s="348">
        <v>41016</v>
      </c>
      <c r="I164" s="62"/>
      <c r="J164" s="124"/>
      <c r="K164" s="453"/>
      <c r="L164" s="453"/>
      <c r="M164" s="453"/>
      <c r="N164" s="129"/>
      <c r="O164" s="314"/>
      <c r="P164" s="316" t="str">
        <f t="shared" si="3"/>
        <v>Yes</v>
      </c>
      <c r="Q164" s="118" t="s">
        <v>93</v>
      </c>
      <c r="R164" s="71" t="s">
        <v>94</v>
      </c>
      <c r="S164" s="77"/>
      <c r="T164" s="216" t="s">
        <v>2016</v>
      </c>
      <c r="U164" s="76" t="s">
        <v>5878</v>
      </c>
      <c r="V164" s="106" t="s">
        <v>5879</v>
      </c>
      <c r="W164" s="112">
        <v>43525</v>
      </c>
      <c r="X164" s="143" t="s">
        <v>2014</v>
      </c>
      <c r="Y164" s="86" t="s">
        <v>2015</v>
      </c>
      <c r="Z164" s="18">
        <v>43617</v>
      </c>
      <c r="AA164" s="64">
        <v>43586</v>
      </c>
      <c r="AB164" s="64">
        <v>43677</v>
      </c>
      <c r="AC164" s="64" t="s">
        <v>2016</v>
      </c>
      <c r="AD164" s="144" t="s">
        <v>2017</v>
      </c>
      <c r="AE164" s="87" t="s">
        <v>5880</v>
      </c>
      <c r="AF164" s="87" t="s">
        <v>5881</v>
      </c>
      <c r="AG164" s="18">
        <v>43831</v>
      </c>
      <c r="AH164" s="64"/>
      <c r="AI164" s="64"/>
      <c r="AJ164" s="64"/>
      <c r="AK164" s="94"/>
      <c r="AL164" s="168"/>
      <c r="AM164" s="168"/>
      <c r="AN164" s="171"/>
      <c r="AO164" s="161"/>
      <c r="AP164" s="161"/>
      <c r="AQ164" s="161"/>
      <c r="AR164" s="209"/>
      <c r="AS164" s="168"/>
      <c r="AT164" s="168"/>
      <c r="AU164" s="171"/>
      <c r="AV164" s="161"/>
      <c r="AW164" s="161"/>
      <c r="AX164" s="161"/>
      <c r="AY164" s="161"/>
      <c r="AZ164" s="93" t="s">
        <v>2850</v>
      </c>
      <c r="BA164" s="18">
        <v>43922</v>
      </c>
      <c r="BB164" s="94"/>
      <c r="BC164" s="93" t="s">
        <v>3078</v>
      </c>
      <c r="BD164" s="18">
        <v>44013</v>
      </c>
      <c r="BE164" s="94"/>
      <c r="BF164" s="93" t="s">
        <v>4964</v>
      </c>
      <c r="BG164" s="18">
        <v>44562</v>
      </c>
      <c r="BH164" s="94"/>
      <c r="BI164" s="12"/>
      <c r="BJ164" s="18" t="s">
        <v>116</v>
      </c>
      <c r="BK164" s="261">
        <v>44062</v>
      </c>
      <c r="BL164" s="12" t="s">
        <v>579</v>
      </c>
      <c r="BM164" s="12"/>
      <c r="BN164" s="12"/>
      <c r="BO164" s="12"/>
      <c r="BP164" s="18"/>
    </row>
    <row r="165" spans="1:68" ht="120" hidden="1" customHeight="1" x14ac:dyDescent="0.2">
      <c r="A165" s="24" t="s">
        <v>2029</v>
      </c>
      <c r="B165" s="65" t="s">
        <v>2030</v>
      </c>
      <c r="C165" s="252" t="s">
        <v>5882</v>
      </c>
      <c r="D165" s="256" t="s">
        <v>3537</v>
      </c>
      <c r="E165" s="256" t="s">
        <v>1021</v>
      </c>
      <c r="F165" s="268" t="s">
        <v>89</v>
      </c>
      <c r="G165" s="338" t="s">
        <v>89</v>
      </c>
      <c r="H165" s="348">
        <v>43523</v>
      </c>
      <c r="I165" s="62"/>
      <c r="J165" s="124"/>
      <c r="K165" s="453"/>
      <c r="L165" s="453"/>
      <c r="M165" s="453"/>
      <c r="N165" s="129"/>
      <c r="O165" s="314"/>
      <c r="P165" s="316" t="b">
        <f t="shared" si="3"/>
        <v>0</v>
      </c>
      <c r="Q165" s="118" t="s">
        <v>237</v>
      </c>
      <c r="R165" s="71" t="s">
        <v>94</v>
      </c>
      <c r="S165" s="77"/>
      <c r="T165" s="77"/>
      <c r="U165" s="76" t="s">
        <v>5883</v>
      </c>
      <c r="V165" s="106" t="s">
        <v>5884</v>
      </c>
      <c r="W165" s="112"/>
      <c r="X165" s="143" t="s">
        <v>5885</v>
      </c>
      <c r="Y165" s="86"/>
      <c r="Z165" s="18"/>
      <c r="AA165" s="64"/>
      <c r="AB165" s="64"/>
      <c r="AC165" s="64"/>
      <c r="AD165" s="144"/>
      <c r="AE165" s="86"/>
      <c r="AF165" s="86"/>
      <c r="AG165" s="18"/>
      <c r="AH165" s="64"/>
      <c r="AI165" s="64"/>
      <c r="AJ165" s="64"/>
      <c r="AK165" s="94"/>
      <c r="AL165" s="168"/>
      <c r="AM165" s="168"/>
      <c r="AN165" s="171"/>
      <c r="AO165" s="161"/>
      <c r="AP165" s="161"/>
      <c r="AQ165" s="161"/>
      <c r="AR165" s="209"/>
      <c r="AS165" s="168"/>
      <c r="AT165" s="168"/>
      <c r="AU165" s="171"/>
      <c r="AV165" s="161"/>
      <c r="AW165" s="161"/>
      <c r="AX165" s="161"/>
      <c r="AY165" s="161"/>
      <c r="AZ165" s="93" t="s">
        <v>4717</v>
      </c>
      <c r="BA165" s="18">
        <v>42675</v>
      </c>
      <c r="BB165" s="94">
        <v>42681</v>
      </c>
      <c r="BC165" s="93" t="s">
        <v>4993</v>
      </c>
      <c r="BD165" s="18">
        <v>42826</v>
      </c>
      <c r="BE165" s="94">
        <v>42849</v>
      </c>
      <c r="BF165" s="93" t="s">
        <v>2759</v>
      </c>
      <c r="BG165" s="18">
        <v>43101</v>
      </c>
      <c r="BH165" s="94">
        <f>H165</f>
        <v>43523</v>
      </c>
      <c r="BI165" s="12" t="s">
        <v>5886</v>
      </c>
      <c r="BJ165" s="18" t="s">
        <v>116</v>
      </c>
      <c r="BK165" s="261">
        <v>43563</v>
      </c>
      <c r="BL165" s="12" t="s">
        <v>4950</v>
      </c>
      <c r="BM165" s="12"/>
      <c r="BN165" s="12"/>
      <c r="BO165" s="12"/>
      <c r="BP165" s="18"/>
    </row>
    <row r="166" spans="1:68" ht="120" hidden="1" customHeight="1" x14ac:dyDescent="0.2">
      <c r="A166" s="24" t="s">
        <v>2038</v>
      </c>
      <c r="B166" s="65" t="s">
        <v>2039</v>
      </c>
      <c r="C166" s="252" t="s">
        <v>5887</v>
      </c>
      <c r="D166" s="256" t="s">
        <v>5319</v>
      </c>
      <c r="E166" s="256" t="s">
        <v>209</v>
      </c>
      <c r="F166" s="268" t="s">
        <v>89</v>
      </c>
      <c r="G166" s="338" t="s">
        <v>89</v>
      </c>
      <c r="H166" s="348">
        <v>42375</v>
      </c>
      <c r="I166" s="62"/>
      <c r="J166" s="124"/>
      <c r="K166" s="453"/>
      <c r="L166" s="453"/>
      <c r="M166" s="453"/>
      <c r="N166" s="129"/>
      <c r="O166" s="314"/>
      <c r="P166" s="316" t="b">
        <f t="shared" si="3"/>
        <v>0</v>
      </c>
      <c r="Q166" s="118" t="s">
        <v>237</v>
      </c>
      <c r="R166" s="71" t="s">
        <v>94</v>
      </c>
      <c r="S166" s="77"/>
      <c r="T166" s="76" t="s">
        <v>5888</v>
      </c>
      <c r="U166" s="76" t="s">
        <v>5889</v>
      </c>
      <c r="V166" s="106" t="s">
        <v>5890</v>
      </c>
      <c r="W166" s="112">
        <v>41456</v>
      </c>
      <c r="X166" s="143"/>
      <c r="Y166" s="86"/>
      <c r="Z166" s="18"/>
      <c r="AA166" s="64"/>
      <c r="AB166" s="64"/>
      <c r="AC166" s="64"/>
      <c r="AD166" s="144"/>
      <c r="AE166" s="87"/>
      <c r="AF166" s="87"/>
      <c r="AG166" s="18"/>
      <c r="AH166" s="64"/>
      <c r="AI166" s="64"/>
      <c r="AJ166" s="64"/>
      <c r="AK166" s="94"/>
      <c r="AL166" s="168"/>
      <c r="AM166" s="168"/>
      <c r="AN166" s="171"/>
      <c r="AO166" s="161"/>
      <c r="AP166" s="161"/>
      <c r="AQ166" s="161"/>
      <c r="AR166" s="209"/>
      <c r="AS166" s="168"/>
      <c r="AT166" s="168"/>
      <c r="AU166" s="171"/>
      <c r="AV166" s="161"/>
      <c r="AW166" s="161"/>
      <c r="AX166" s="161"/>
      <c r="AY166" s="161"/>
      <c r="AZ166" s="93"/>
      <c r="BA166" s="18"/>
      <c r="BB166" s="94"/>
      <c r="BC166" s="93"/>
      <c r="BD166" s="18"/>
      <c r="BE166" s="94"/>
      <c r="BF166" s="93"/>
      <c r="BG166" s="18"/>
      <c r="BH166" s="94"/>
      <c r="BI166" s="12" t="s">
        <v>5891</v>
      </c>
      <c r="BJ166" s="18" t="s">
        <v>116</v>
      </c>
      <c r="BK166" s="261">
        <v>44047</v>
      </c>
      <c r="BL166" s="12" t="s">
        <v>2045</v>
      </c>
      <c r="BM166" s="12"/>
      <c r="BN166" s="12"/>
      <c r="BO166" s="12"/>
      <c r="BP166" s="18"/>
    </row>
    <row r="167" spans="1:68" ht="120" hidden="1" customHeight="1" x14ac:dyDescent="0.2">
      <c r="A167" s="24" t="s">
        <v>2046</v>
      </c>
      <c r="B167" s="65" t="s">
        <v>2047</v>
      </c>
      <c r="C167" s="257" t="s">
        <v>5892</v>
      </c>
      <c r="D167" s="256" t="s">
        <v>337</v>
      </c>
      <c r="E167" s="256" t="s">
        <v>4841</v>
      </c>
      <c r="F167" s="268" t="s">
        <v>89</v>
      </c>
      <c r="G167" s="173" t="s">
        <v>89</v>
      </c>
      <c r="H167" s="62">
        <v>40471</v>
      </c>
      <c r="I167" s="62" t="s">
        <v>5893</v>
      </c>
      <c r="J167" s="124" t="s">
        <v>5894</v>
      </c>
      <c r="K167" s="453"/>
      <c r="L167" s="453"/>
      <c r="M167" s="453"/>
      <c r="N167" s="129"/>
      <c r="O167" s="314"/>
      <c r="P167" s="316" t="str">
        <f t="shared" si="3"/>
        <v>Yes</v>
      </c>
      <c r="Q167" s="118" t="s">
        <v>93</v>
      </c>
      <c r="R167" s="71" t="s">
        <v>94</v>
      </c>
      <c r="S167" s="77"/>
      <c r="T167" s="76" t="s">
        <v>5895</v>
      </c>
      <c r="U167" s="76" t="s">
        <v>5896</v>
      </c>
      <c r="V167" s="106" t="s">
        <v>5897</v>
      </c>
      <c r="W167" s="112">
        <v>43374</v>
      </c>
      <c r="X167" s="143" t="s">
        <v>5898</v>
      </c>
      <c r="Y167" s="86"/>
      <c r="Z167" s="18">
        <v>43221</v>
      </c>
      <c r="AA167" s="64"/>
      <c r="AB167" s="64"/>
      <c r="AC167" s="64"/>
      <c r="AD167" s="144"/>
      <c r="AE167" s="87"/>
      <c r="AF167" s="87"/>
      <c r="AG167" s="18"/>
      <c r="AH167" s="64"/>
      <c r="AI167" s="64"/>
      <c r="AJ167" s="64"/>
      <c r="AK167" s="94"/>
      <c r="AL167" s="168"/>
      <c r="AM167" s="168"/>
      <c r="AN167" s="171"/>
      <c r="AO167" s="161"/>
      <c r="AP167" s="161"/>
      <c r="AQ167" s="161"/>
      <c r="AR167" s="209"/>
      <c r="AS167" s="168"/>
      <c r="AT167" s="168"/>
      <c r="AU167" s="171"/>
      <c r="AV167" s="161"/>
      <c r="AW167" s="161"/>
      <c r="AX167" s="161"/>
      <c r="AY167" s="161"/>
      <c r="AZ167" s="93" t="s">
        <v>5899</v>
      </c>
      <c r="BA167" s="18">
        <v>43586</v>
      </c>
      <c r="BB167" s="94">
        <v>43563</v>
      </c>
      <c r="BC167" s="93" t="s">
        <v>5900</v>
      </c>
      <c r="BD167" s="18">
        <v>43678</v>
      </c>
      <c r="BE167" s="94">
        <v>43678</v>
      </c>
      <c r="BF167" s="93" t="s">
        <v>5307</v>
      </c>
      <c r="BG167" s="18">
        <v>43952</v>
      </c>
      <c r="BH167" s="94"/>
      <c r="BI167" s="48" t="s">
        <v>5901</v>
      </c>
      <c r="BJ167" s="18" t="s">
        <v>116</v>
      </c>
      <c r="BK167" s="261">
        <v>43643</v>
      </c>
      <c r="BL167" s="12" t="s">
        <v>5902</v>
      </c>
      <c r="BM167" s="12"/>
      <c r="BN167" s="12"/>
      <c r="BO167" s="12"/>
      <c r="BP167" s="18" t="s">
        <v>93</v>
      </c>
    </row>
    <row r="168" spans="1:68" ht="120" hidden="1" customHeight="1" x14ac:dyDescent="0.2">
      <c r="A168" s="24" t="s">
        <v>2051</v>
      </c>
      <c r="B168" s="65" t="s">
        <v>2052</v>
      </c>
      <c r="C168" s="252" t="s">
        <v>5903</v>
      </c>
      <c r="D168" s="256" t="s">
        <v>1083</v>
      </c>
      <c r="E168" s="256" t="s">
        <v>293</v>
      </c>
      <c r="F168" s="268" t="s">
        <v>89</v>
      </c>
      <c r="G168" s="338" t="s">
        <v>89</v>
      </c>
      <c r="H168" s="348">
        <v>42270</v>
      </c>
      <c r="I168" s="62">
        <v>43861</v>
      </c>
      <c r="J168" s="124">
        <v>43973</v>
      </c>
      <c r="K168" s="453"/>
      <c r="L168" s="453"/>
      <c r="M168" s="453"/>
      <c r="N168" s="129"/>
      <c r="O168" s="314"/>
      <c r="P168" s="316" t="str">
        <f t="shared" si="3"/>
        <v>Yes</v>
      </c>
      <c r="Q168" s="118" t="s">
        <v>93</v>
      </c>
      <c r="R168" s="71" t="s">
        <v>94</v>
      </c>
      <c r="S168" s="77"/>
      <c r="T168" s="76" t="s">
        <v>5904</v>
      </c>
      <c r="U168" s="76" t="s">
        <v>5905</v>
      </c>
      <c r="V168" s="106" t="s">
        <v>5375</v>
      </c>
      <c r="W168" s="112">
        <v>43739</v>
      </c>
      <c r="X168" s="143" t="s">
        <v>5906</v>
      </c>
      <c r="Y168" s="86"/>
      <c r="Z168" s="18">
        <v>43405</v>
      </c>
      <c r="AA168" s="64">
        <v>43382</v>
      </c>
      <c r="AB168" s="64">
        <v>43451</v>
      </c>
      <c r="AC168" s="64" t="s">
        <v>5907</v>
      </c>
      <c r="AD168" s="144" t="s">
        <v>5908</v>
      </c>
      <c r="AE168" s="136"/>
      <c r="AF168" s="136"/>
      <c r="AG168" s="18"/>
      <c r="AH168" s="64"/>
      <c r="AI168" s="64"/>
      <c r="AJ168" s="64"/>
      <c r="AK168" s="94"/>
      <c r="AL168" s="168"/>
      <c r="AM168" s="168"/>
      <c r="AN168" s="171"/>
      <c r="AO168" s="161"/>
      <c r="AP168" s="161"/>
      <c r="AQ168" s="161"/>
      <c r="AR168" s="209"/>
      <c r="AS168" s="168"/>
      <c r="AT168" s="168"/>
      <c r="AU168" s="171"/>
      <c r="AV168" s="161"/>
      <c r="AW168" s="161"/>
      <c r="AX168" s="161"/>
      <c r="AY168" s="161"/>
      <c r="AZ168" s="93" t="s">
        <v>1425</v>
      </c>
      <c r="BA168" s="18">
        <v>43862</v>
      </c>
      <c r="BB168" s="94">
        <v>43861</v>
      </c>
      <c r="BC168" s="93" t="s">
        <v>5909</v>
      </c>
      <c r="BD168" s="18">
        <v>43952</v>
      </c>
      <c r="BE168" s="94">
        <v>43973</v>
      </c>
      <c r="BF168" s="93" t="s">
        <v>5910</v>
      </c>
      <c r="BG168" s="18">
        <v>44228</v>
      </c>
      <c r="BH168" s="94"/>
      <c r="BI168" s="12" t="s">
        <v>5911</v>
      </c>
      <c r="BJ168" s="18" t="s">
        <v>116</v>
      </c>
      <c r="BK168" s="261">
        <v>44001</v>
      </c>
      <c r="BL168" s="12" t="s">
        <v>5912</v>
      </c>
      <c r="BM168" s="12"/>
      <c r="BN168" s="12"/>
      <c r="BO168" s="12"/>
      <c r="BP168" s="18"/>
    </row>
    <row r="169" spans="1:68" ht="120" hidden="1" customHeight="1" x14ac:dyDescent="0.2">
      <c r="A169" s="24" t="s">
        <v>2060</v>
      </c>
      <c r="B169" s="65" t="s">
        <v>2061</v>
      </c>
      <c r="C169" s="252" t="s">
        <v>5913</v>
      </c>
      <c r="D169" s="256" t="s">
        <v>292</v>
      </c>
      <c r="E169" s="256" t="s">
        <v>2760</v>
      </c>
      <c r="F169" s="268" t="s">
        <v>89</v>
      </c>
      <c r="G169" s="173" t="s">
        <v>89</v>
      </c>
      <c r="H169" s="62">
        <v>44042</v>
      </c>
      <c r="I169" s="62"/>
      <c r="J169" s="124"/>
      <c r="K169" s="453"/>
      <c r="L169" s="453"/>
      <c r="M169" s="453"/>
      <c r="N169" s="129"/>
      <c r="O169" s="314"/>
      <c r="P169" s="316" t="b">
        <f t="shared" si="3"/>
        <v>0</v>
      </c>
      <c r="Q169" s="118" t="s">
        <v>237</v>
      </c>
      <c r="R169" s="71" t="s">
        <v>94</v>
      </c>
      <c r="S169" s="77"/>
      <c r="T169" s="76" t="s">
        <v>5914</v>
      </c>
      <c r="U169" s="76" t="s">
        <v>5914</v>
      </c>
      <c r="V169" s="106" t="s">
        <v>5915</v>
      </c>
      <c r="W169" s="112">
        <v>43466</v>
      </c>
      <c r="X169" s="143" t="s">
        <v>5916</v>
      </c>
      <c r="Y169" s="86"/>
      <c r="Z169" s="18">
        <v>42767</v>
      </c>
      <c r="AA169" s="64">
        <v>42762</v>
      </c>
      <c r="AB169" s="64">
        <v>42818</v>
      </c>
      <c r="AC169" s="64" t="s">
        <v>5917</v>
      </c>
      <c r="AD169" s="144" t="s">
        <v>5918</v>
      </c>
      <c r="AE169" s="87"/>
      <c r="AF169" s="87"/>
      <c r="AG169" s="18"/>
      <c r="AH169" s="64"/>
      <c r="AI169" s="64"/>
      <c r="AJ169" s="64"/>
      <c r="AK169" s="94"/>
      <c r="AL169" s="168"/>
      <c r="AM169" s="168"/>
      <c r="AN169" s="171"/>
      <c r="AO169" s="161"/>
      <c r="AP169" s="161"/>
      <c r="AQ169" s="161"/>
      <c r="AR169" s="209"/>
      <c r="AS169" s="168"/>
      <c r="AT169" s="168"/>
      <c r="AU169" s="171"/>
      <c r="AV169" s="161"/>
      <c r="AW169" s="161"/>
      <c r="AX169" s="161"/>
      <c r="AY169" s="161"/>
      <c r="AZ169" s="93" t="s">
        <v>5919</v>
      </c>
      <c r="BA169" s="18">
        <v>43160</v>
      </c>
      <c r="BB169" s="94">
        <v>43140</v>
      </c>
      <c r="BC169" s="93" t="s">
        <v>5421</v>
      </c>
      <c r="BD169" s="18">
        <v>43221</v>
      </c>
      <c r="BE169" s="94">
        <v>43235</v>
      </c>
      <c r="BF169" s="93" t="s">
        <v>5588</v>
      </c>
      <c r="BG169" s="18">
        <v>43739</v>
      </c>
      <c r="BH169" s="94">
        <v>44042</v>
      </c>
      <c r="BI169" s="12" t="s">
        <v>5920</v>
      </c>
      <c r="BJ169" s="18" t="s">
        <v>116</v>
      </c>
      <c r="BK169" s="261">
        <v>44049</v>
      </c>
      <c r="BL169" s="12" t="s">
        <v>2168</v>
      </c>
      <c r="BM169" s="12"/>
      <c r="BN169" s="12"/>
      <c r="BO169" s="12"/>
      <c r="BP169" s="18"/>
    </row>
    <row r="170" spans="1:68" ht="120" hidden="1" customHeight="1" x14ac:dyDescent="0.2">
      <c r="A170" s="24" t="s">
        <v>2067</v>
      </c>
      <c r="B170" s="65" t="s">
        <v>2068</v>
      </c>
      <c r="C170" s="252" t="s">
        <v>5921</v>
      </c>
      <c r="D170" s="256" t="s">
        <v>351</v>
      </c>
      <c r="E170" s="256" t="s">
        <v>3538</v>
      </c>
      <c r="F170" s="268" t="s">
        <v>89</v>
      </c>
      <c r="G170" s="338" t="s">
        <v>89</v>
      </c>
      <c r="H170" s="348">
        <v>43719</v>
      </c>
      <c r="I170" s="62"/>
      <c r="J170" s="124"/>
      <c r="K170" s="453"/>
      <c r="L170" s="453"/>
      <c r="M170" s="453"/>
      <c r="N170" s="129"/>
      <c r="O170" s="314"/>
      <c r="P170" s="316" t="b">
        <f t="shared" si="3"/>
        <v>0</v>
      </c>
      <c r="Q170" s="118" t="s">
        <v>237</v>
      </c>
      <c r="R170" s="71" t="s">
        <v>94</v>
      </c>
      <c r="S170" s="77"/>
      <c r="T170" s="76" t="s">
        <v>2071</v>
      </c>
      <c r="U170" s="72" t="s">
        <v>5922</v>
      </c>
      <c r="V170" s="106" t="s">
        <v>5923</v>
      </c>
      <c r="W170" s="112">
        <v>43160</v>
      </c>
      <c r="X170" s="143" t="s">
        <v>5861</v>
      </c>
      <c r="Y170" s="86"/>
      <c r="Z170" s="18">
        <v>42887</v>
      </c>
      <c r="AA170" s="64"/>
      <c r="AB170" s="64"/>
      <c r="AC170" s="64"/>
      <c r="AD170" s="144"/>
      <c r="AE170" s="86"/>
      <c r="AF170" s="86"/>
      <c r="AG170" s="18"/>
      <c r="AH170" s="64"/>
      <c r="AI170" s="64"/>
      <c r="AJ170" s="64"/>
      <c r="AK170" s="94"/>
      <c r="AL170" s="168"/>
      <c r="AM170" s="168"/>
      <c r="AN170" s="18"/>
      <c r="AO170" s="161"/>
      <c r="AP170" s="161"/>
      <c r="AQ170" s="161"/>
      <c r="AR170" s="209"/>
      <c r="AS170" s="168"/>
      <c r="AT170" s="168"/>
      <c r="AU170" s="171"/>
      <c r="AV170" s="161"/>
      <c r="AW170" s="161"/>
      <c r="AX170" s="161"/>
      <c r="AY170" s="161"/>
      <c r="AZ170" s="93" t="s">
        <v>5924</v>
      </c>
      <c r="BA170" s="18">
        <v>43132</v>
      </c>
      <c r="BB170" s="94">
        <v>43140</v>
      </c>
      <c r="BC170" s="93" t="s">
        <v>5430</v>
      </c>
      <c r="BD170" s="18">
        <v>43282</v>
      </c>
      <c r="BE170" s="94">
        <v>43321</v>
      </c>
      <c r="BF170" s="93" t="s">
        <v>4706</v>
      </c>
      <c r="BG170" s="18">
        <v>43466</v>
      </c>
      <c r="BH170" s="94">
        <v>43719</v>
      </c>
      <c r="BI170" s="12"/>
      <c r="BJ170" s="18" t="s">
        <v>116</v>
      </c>
      <c r="BK170" s="261">
        <v>43887</v>
      </c>
      <c r="BL170" s="12" t="s">
        <v>5925</v>
      </c>
      <c r="BM170" s="12"/>
      <c r="BN170" s="12"/>
      <c r="BO170" s="12"/>
      <c r="BP170" s="18"/>
    </row>
    <row r="171" spans="1:68" ht="120" hidden="1" customHeight="1" x14ac:dyDescent="0.2">
      <c r="A171" s="24" t="s">
        <v>2077</v>
      </c>
      <c r="B171" s="126" t="s">
        <v>2078</v>
      </c>
      <c r="C171" s="259" t="s">
        <v>5926</v>
      </c>
      <c r="D171" s="256" t="s">
        <v>337</v>
      </c>
      <c r="E171" s="256" t="s">
        <v>3616</v>
      </c>
      <c r="F171" s="268" t="s">
        <v>89</v>
      </c>
      <c r="G171" s="340" t="s">
        <v>89</v>
      </c>
      <c r="H171" s="348">
        <v>41809</v>
      </c>
      <c r="I171" s="62"/>
      <c r="J171" s="124"/>
      <c r="K171" s="453"/>
      <c r="L171" s="453"/>
      <c r="M171" s="453"/>
      <c r="N171" s="129"/>
      <c r="O171" s="314"/>
      <c r="P171" s="316" t="str">
        <f t="shared" si="3"/>
        <v>Yes</v>
      </c>
      <c r="Q171" s="118" t="s">
        <v>93</v>
      </c>
      <c r="R171" s="71" t="s">
        <v>94</v>
      </c>
      <c r="S171" s="320"/>
      <c r="T171" s="76" t="s">
        <v>2081</v>
      </c>
      <c r="U171" s="216" t="s">
        <v>5927</v>
      </c>
      <c r="V171" s="106" t="s">
        <v>5928</v>
      </c>
      <c r="W171" s="112">
        <v>43647</v>
      </c>
      <c r="X171" s="143" t="s">
        <v>2083</v>
      </c>
      <c r="Y171" s="86" t="s">
        <v>142</v>
      </c>
      <c r="Z171" s="18">
        <v>41913</v>
      </c>
      <c r="AA171" s="64">
        <v>41927</v>
      </c>
      <c r="AB171" s="64">
        <v>42035</v>
      </c>
      <c r="AC171" s="132" t="s">
        <v>2084</v>
      </c>
      <c r="AD171" s="144" t="s">
        <v>2085</v>
      </c>
      <c r="AE171" s="139" t="s">
        <v>2086</v>
      </c>
      <c r="AF171" s="87" t="s">
        <v>2087</v>
      </c>
      <c r="AG171" s="18">
        <v>42917</v>
      </c>
      <c r="AH171" s="64">
        <v>42942</v>
      </c>
      <c r="AI171" s="64">
        <v>43086</v>
      </c>
      <c r="AJ171" s="132" t="s">
        <v>2088</v>
      </c>
      <c r="AK171" s="94"/>
      <c r="AL171" s="168" t="s">
        <v>1008</v>
      </c>
      <c r="AM171" s="168" t="s">
        <v>5929</v>
      </c>
      <c r="AN171" s="171">
        <v>43770</v>
      </c>
      <c r="AO171" s="161"/>
      <c r="AP171" s="161"/>
      <c r="AQ171" s="161"/>
      <c r="AR171" s="209"/>
      <c r="AS171" s="168" t="s">
        <v>5930</v>
      </c>
      <c r="AT171" s="168" t="s">
        <v>5931</v>
      </c>
      <c r="AU171" s="171" t="s">
        <v>5932</v>
      </c>
      <c r="AV171" s="161"/>
      <c r="AW171" s="161"/>
      <c r="AX171" s="220" t="s">
        <v>2090</v>
      </c>
      <c r="AY171" s="161"/>
      <c r="AZ171" s="93" t="s">
        <v>5313</v>
      </c>
      <c r="BA171" s="18">
        <v>44013</v>
      </c>
      <c r="BB171" s="94"/>
      <c r="BC171" s="93" t="s">
        <v>5473</v>
      </c>
      <c r="BD171" s="18">
        <v>44075</v>
      </c>
      <c r="BE171" s="94"/>
      <c r="BF171" s="93" t="s">
        <v>5181</v>
      </c>
      <c r="BG171" s="18">
        <v>44348</v>
      </c>
      <c r="BH171" s="94"/>
      <c r="BI171" s="12" t="s">
        <v>5933</v>
      </c>
      <c r="BJ171" s="18" t="s">
        <v>116</v>
      </c>
      <c r="BK171" s="261">
        <v>44049</v>
      </c>
      <c r="BL171" s="12" t="s">
        <v>105</v>
      </c>
      <c r="BM171" s="12"/>
      <c r="BN171" s="12"/>
      <c r="BO171" s="12"/>
      <c r="BP171" s="18"/>
    </row>
    <row r="172" spans="1:68" ht="120" hidden="1" customHeight="1" x14ac:dyDescent="0.2">
      <c r="A172" s="25" t="s">
        <v>2094</v>
      </c>
      <c r="B172" s="67" t="s">
        <v>2095</v>
      </c>
      <c r="C172" s="252" t="s">
        <v>5934</v>
      </c>
      <c r="D172" s="256" t="s">
        <v>5319</v>
      </c>
      <c r="E172" s="256" t="s">
        <v>5027</v>
      </c>
      <c r="F172" s="268" t="s">
        <v>89</v>
      </c>
      <c r="G172" s="339" t="s">
        <v>89</v>
      </c>
      <c r="H172" s="348">
        <v>42501</v>
      </c>
      <c r="I172" s="62"/>
      <c r="J172" s="124"/>
      <c r="K172" s="453"/>
      <c r="L172" s="453"/>
      <c r="M172" s="453"/>
      <c r="N172" s="129"/>
      <c r="O172" s="314"/>
      <c r="P172" s="316" t="str">
        <f t="shared" si="3"/>
        <v>Yes</v>
      </c>
      <c r="Q172" s="118" t="s">
        <v>93</v>
      </c>
      <c r="R172" s="71" t="s">
        <v>94</v>
      </c>
      <c r="S172" s="77"/>
      <c r="T172" s="384" t="s">
        <v>1382</v>
      </c>
      <c r="U172" s="76" t="s">
        <v>5935</v>
      </c>
      <c r="V172" s="106"/>
      <c r="W172" s="112">
        <v>44013</v>
      </c>
      <c r="X172" s="145" t="s">
        <v>2296</v>
      </c>
      <c r="Y172" s="175" t="s">
        <v>364</v>
      </c>
      <c r="Z172" s="18">
        <v>44287</v>
      </c>
      <c r="AA172" s="64"/>
      <c r="AB172" s="64"/>
      <c r="AC172" s="64"/>
      <c r="AD172" s="144"/>
      <c r="AE172" s="136" t="s">
        <v>788</v>
      </c>
      <c r="AF172" s="136" t="s">
        <v>367</v>
      </c>
      <c r="AG172" s="18">
        <v>44470</v>
      </c>
      <c r="AH172" s="64"/>
      <c r="AI172" s="64"/>
      <c r="AJ172" s="64"/>
      <c r="AK172" s="94"/>
      <c r="AL172" s="168"/>
      <c r="AM172" s="168"/>
      <c r="AN172" s="171"/>
      <c r="AO172" s="161"/>
      <c r="AP172" s="161"/>
      <c r="AQ172" s="161"/>
      <c r="AR172" s="209"/>
      <c r="AS172" s="168"/>
      <c r="AT172" s="168"/>
      <c r="AU172" s="171"/>
      <c r="AV172" s="161"/>
      <c r="AW172" s="161"/>
      <c r="AX172" s="161"/>
      <c r="AY172" s="161"/>
      <c r="AZ172" s="93" t="s">
        <v>663</v>
      </c>
      <c r="BA172" s="18">
        <v>44805</v>
      </c>
      <c r="BB172" s="94"/>
      <c r="BC172" s="93" t="s">
        <v>5936</v>
      </c>
      <c r="BD172" s="18" t="s">
        <v>5937</v>
      </c>
      <c r="BE172" s="94"/>
      <c r="BF172" s="93" t="s">
        <v>5936</v>
      </c>
      <c r="BG172" s="18" t="s">
        <v>5937</v>
      </c>
      <c r="BH172" s="94"/>
      <c r="BI172" s="12"/>
      <c r="BJ172" s="18" t="s">
        <v>116</v>
      </c>
      <c r="BK172" s="261">
        <v>44061</v>
      </c>
      <c r="BL172" s="12" t="s">
        <v>105</v>
      </c>
      <c r="BM172" s="12"/>
      <c r="BN172" s="12"/>
      <c r="BO172" s="12"/>
      <c r="BP172" s="18"/>
    </row>
    <row r="173" spans="1:68" ht="120" hidden="1" customHeight="1" x14ac:dyDescent="0.2">
      <c r="A173" s="24" t="s">
        <v>2104</v>
      </c>
      <c r="B173" s="65" t="s">
        <v>2105</v>
      </c>
      <c r="C173" s="252" t="s">
        <v>265</v>
      </c>
      <c r="D173" s="256" t="s">
        <v>337</v>
      </c>
      <c r="E173" s="256" t="s">
        <v>266</v>
      </c>
      <c r="F173" s="268" t="s">
        <v>89</v>
      </c>
      <c r="G173" s="338" t="s">
        <v>89</v>
      </c>
      <c r="H173" s="348">
        <v>40723</v>
      </c>
      <c r="I173" s="321"/>
      <c r="J173" s="323"/>
      <c r="K173" s="454"/>
      <c r="L173" s="454"/>
      <c r="M173" s="454"/>
      <c r="N173" s="129"/>
      <c r="O173" s="314"/>
      <c r="P173" s="316" t="str">
        <f t="shared" si="3"/>
        <v>Yes</v>
      </c>
      <c r="Q173" s="118" t="s">
        <v>93</v>
      </c>
      <c r="R173" s="71" t="s">
        <v>94</v>
      </c>
      <c r="S173" s="77"/>
      <c r="T173" s="76" t="s">
        <v>5938</v>
      </c>
      <c r="U173" s="76" t="s">
        <v>5938</v>
      </c>
      <c r="V173" s="106" t="s">
        <v>5939</v>
      </c>
      <c r="W173" s="112">
        <v>43101</v>
      </c>
      <c r="X173" s="143"/>
      <c r="Y173" s="86" t="s">
        <v>2111</v>
      </c>
      <c r="Z173" s="18"/>
      <c r="AA173" s="64">
        <v>42286</v>
      </c>
      <c r="AB173" s="64">
        <v>42328</v>
      </c>
      <c r="AC173" s="132" t="s">
        <v>2112</v>
      </c>
      <c r="AD173" s="144" t="s">
        <v>2113</v>
      </c>
      <c r="AE173" s="143" t="s">
        <v>4696</v>
      </c>
      <c r="AF173" s="86" t="s">
        <v>5234</v>
      </c>
      <c r="AG173" s="18">
        <v>43405</v>
      </c>
      <c r="AH173" s="64"/>
      <c r="AI173" s="64"/>
      <c r="AJ173" s="64"/>
      <c r="AK173" s="94"/>
      <c r="AL173" s="168"/>
      <c r="AM173" s="168"/>
      <c r="AN173" s="171"/>
      <c r="AO173" s="161"/>
      <c r="AP173" s="161"/>
      <c r="AQ173" s="161"/>
      <c r="AR173" s="209"/>
      <c r="AS173" s="168"/>
      <c r="AT173" s="168"/>
      <c r="AU173" s="171"/>
      <c r="AV173" s="161"/>
      <c r="AW173" s="161"/>
      <c r="AX173" s="161"/>
      <c r="AY173" s="161"/>
      <c r="AZ173" s="93" t="s">
        <v>5940</v>
      </c>
      <c r="BA173" s="18">
        <v>43586</v>
      </c>
      <c r="BB173" s="94"/>
      <c r="BC173" s="93" t="s">
        <v>4698</v>
      </c>
      <c r="BD173" s="18">
        <v>43678</v>
      </c>
      <c r="BE173" s="94"/>
      <c r="BF173" s="93" t="s">
        <v>5941</v>
      </c>
      <c r="BG173" s="18">
        <v>44136</v>
      </c>
      <c r="BH173" s="94"/>
      <c r="BI173" s="12" t="s">
        <v>5942</v>
      </c>
      <c r="BJ173" s="18" t="s">
        <v>116</v>
      </c>
      <c r="BK173" s="261">
        <v>44061</v>
      </c>
      <c r="BL173" s="12" t="s">
        <v>579</v>
      </c>
      <c r="BM173" s="12"/>
      <c r="BN173" s="12"/>
      <c r="BO173" s="12"/>
      <c r="BP173" s="18"/>
    </row>
    <row r="174" spans="1:68" ht="120" hidden="1" customHeight="1" x14ac:dyDescent="0.2">
      <c r="A174" s="24" t="s">
        <v>2131</v>
      </c>
      <c r="B174" s="65" t="s">
        <v>2122</v>
      </c>
      <c r="C174" s="252" t="s">
        <v>635</v>
      </c>
      <c r="D174" s="256" t="s">
        <v>2759</v>
      </c>
      <c r="E174" s="256" t="s">
        <v>266</v>
      </c>
      <c r="F174" s="268" t="s">
        <v>89</v>
      </c>
      <c r="G174" s="338" t="s">
        <v>89</v>
      </c>
      <c r="H174" s="348">
        <v>42052</v>
      </c>
      <c r="I174" s="62"/>
      <c r="J174" s="124"/>
      <c r="K174" s="453"/>
      <c r="L174" s="453"/>
      <c r="M174" s="453"/>
      <c r="N174" s="129"/>
      <c r="O174" s="314"/>
      <c r="P174" s="316" t="str">
        <f t="shared" si="3"/>
        <v>Yes</v>
      </c>
      <c r="Q174" s="118" t="s">
        <v>93</v>
      </c>
      <c r="R174" s="71" t="s">
        <v>94</v>
      </c>
      <c r="S174" s="77"/>
      <c r="T174" s="216" t="s">
        <v>2124</v>
      </c>
      <c r="U174" s="72" t="s">
        <v>5943</v>
      </c>
      <c r="V174" s="82" t="s">
        <v>5944</v>
      </c>
      <c r="W174" s="112">
        <v>43770</v>
      </c>
      <c r="X174" s="143" t="s">
        <v>4720</v>
      </c>
      <c r="Y174" s="86" t="s">
        <v>2126</v>
      </c>
      <c r="Z174" s="18">
        <v>43191</v>
      </c>
      <c r="AA174" s="64">
        <v>43220</v>
      </c>
      <c r="AB174" s="64">
        <v>43262</v>
      </c>
      <c r="AC174" s="64" t="s">
        <v>5945</v>
      </c>
      <c r="AD174" s="144" t="s">
        <v>5946</v>
      </c>
      <c r="AE174" s="87" t="s">
        <v>5333</v>
      </c>
      <c r="AF174" s="139" t="s">
        <v>2127</v>
      </c>
      <c r="AG174" s="18">
        <v>43466</v>
      </c>
      <c r="AH174" s="64">
        <v>43493</v>
      </c>
      <c r="AI174" s="64">
        <v>43542</v>
      </c>
      <c r="AJ174" s="64" t="s">
        <v>5947</v>
      </c>
      <c r="AK174" s="94" t="s">
        <v>5948</v>
      </c>
      <c r="AL174" s="168">
        <v>43798</v>
      </c>
      <c r="AM174" s="168" t="s">
        <v>367</v>
      </c>
      <c r="AN174" s="171">
        <v>43770</v>
      </c>
      <c r="AO174" s="161">
        <v>43798</v>
      </c>
      <c r="AP174" s="161">
        <v>43854</v>
      </c>
      <c r="AQ174" s="161" t="s">
        <v>2128</v>
      </c>
      <c r="AR174" s="209"/>
      <c r="AS174" s="168"/>
      <c r="AT174" s="168"/>
      <c r="AU174" s="171"/>
      <c r="AV174" s="161"/>
      <c r="AW174" s="161"/>
      <c r="AX174" s="161"/>
      <c r="AY174" s="161"/>
      <c r="AZ174" s="93" t="s">
        <v>5307</v>
      </c>
      <c r="BA174" s="18">
        <v>43952</v>
      </c>
      <c r="BB174" s="94"/>
      <c r="BC174" s="93" t="s">
        <v>5228</v>
      </c>
      <c r="BD174" s="18">
        <v>44197</v>
      </c>
      <c r="BE174" s="94"/>
      <c r="BF174" s="93" t="s">
        <v>4767</v>
      </c>
      <c r="BG174" s="18">
        <v>44593</v>
      </c>
      <c r="BH174" s="94"/>
      <c r="BI174" s="12" t="s">
        <v>5949</v>
      </c>
      <c r="BJ174" s="18" t="s">
        <v>116</v>
      </c>
      <c r="BK174" s="261">
        <v>44061</v>
      </c>
      <c r="BL174" s="381" t="s">
        <v>5230</v>
      </c>
      <c r="BM174" s="12"/>
      <c r="BN174" s="12"/>
      <c r="BO174" s="12"/>
      <c r="BP174" s="18"/>
    </row>
    <row r="175" spans="1:68" ht="120" hidden="1" customHeight="1" x14ac:dyDescent="0.2">
      <c r="A175" s="24" t="s">
        <v>2137</v>
      </c>
      <c r="B175" s="65" t="s">
        <v>2138</v>
      </c>
      <c r="C175" s="252" t="s">
        <v>5950</v>
      </c>
      <c r="D175" s="256" t="s">
        <v>1063</v>
      </c>
      <c r="E175" s="256" t="s">
        <v>3616</v>
      </c>
      <c r="F175" s="268" t="s">
        <v>89</v>
      </c>
      <c r="G175" s="338" t="s">
        <v>194</v>
      </c>
      <c r="H175" s="348">
        <v>42849</v>
      </c>
      <c r="I175" s="62"/>
      <c r="J175" s="124"/>
      <c r="K175" s="453"/>
      <c r="L175" s="453"/>
      <c r="M175" s="453"/>
      <c r="N175" s="129"/>
      <c r="O175" s="314"/>
      <c r="P175" s="316" t="str">
        <f t="shared" si="3"/>
        <v>Yes</v>
      </c>
      <c r="Q175" s="118" t="s">
        <v>93</v>
      </c>
      <c r="R175" s="71" t="s">
        <v>94</v>
      </c>
      <c r="S175" s="77"/>
      <c r="T175" s="76" t="s">
        <v>2140</v>
      </c>
      <c r="U175" s="76" t="s">
        <v>5951</v>
      </c>
      <c r="V175" s="108" t="s">
        <v>5952</v>
      </c>
      <c r="W175" s="112">
        <v>43983</v>
      </c>
      <c r="X175" s="143" t="s">
        <v>5953</v>
      </c>
      <c r="Y175" s="86" t="s">
        <v>364</v>
      </c>
      <c r="Z175" s="18">
        <v>43617</v>
      </c>
      <c r="AA175" s="64">
        <v>43622</v>
      </c>
      <c r="AB175" s="64">
        <v>43664</v>
      </c>
      <c r="AC175" s="64" t="s">
        <v>5954</v>
      </c>
      <c r="AD175" s="144" t="s">
        <v>5955</v>
      </c>
      <c r="AE175" s="139" t="s">
        <v>4963</v>
      </c>
      <c r="AF175" s="168" t="s">
        <v>5956</v>
      </c>
      <c r="AG175" s="18">
        <v>44197</v>
      </c>
      <c r="AH175" s="64"/>
      <c r="AI175" s="64"/>
      <c r="AJ175" s="64"/>
      <c r="AK175" s="94"/>
      <c r="AL175" s="168"/>
      <c r="AM175" s="168"/>
      <c r="AN175" s="171"/>
      <c r="AO175" s="161"/>
      <c r="AP175" s="161"/>
      <c r="AQ175" s="161"/>
      <c r="AR175" s="209"/>
      <c r="AS175" s="168"/>
      <c r="AT175" s="168"/>
      <c r="AU175" s="171"/>
      <c r="AV175" s="161"/>
      <c r="AW175" s="161"/>
      <c r="AX175" s="161"/>
      <c r="AY175" s="161"/>
      <c r="AZ175" s="93" t="s">
        <v>5957</v>
      </c>
      <c r="BA175" s="18">
        <v>44105</v>
      </c>
      <c r="BB175" s="94"/>
      <c r="BC175" s="93" t="s">
        <v>4819</v>
      </c>
      <c r="BD175" s="18">
        <v>44166</v>
      </c>
      <c r="BE175" s="94"/>
      <c r="BF175" s="93" t="s">
        <v>5474</v>
      </c>
      <c r="BG175" s="18">
        <v>44440</v>
      </c>
      <c r="BH175" s="94"/>
      <c r="BI175" s="12" t="s">
        <v>5958</v>
      </c>
      <c r="BJ175" s="18" t="s">
        <v>116</v>
      </c>
      <c r="BK175" s="261">
        <v>44056</v>
      </c>
      <c r="BL175" s="12" t="s">
        <v>579</v>
      </c>
      <c r="BM175" s="12"/>
      <c r="BN175" s="12"/>
      <c r="BO175" s="12"/>
      <c r="BP175" s="18"/>
    </row>
    <row r="176" spans="1:68" ht="120" hidden="1" customHeight="1" x14ac:dyDescent="0.2">
      <c r="A176" s="24" t="s">
        <v>2148</v>
      </c>
      <c r="B176" s="125" t="s">
        <v>2149</v>
      </c>
      <c r="C176" s="252" t="s">
        <v>5959</v>
      </c>
      <c r="D176" s="256" t="s">
        <v>3537</v>
      </c>
      <c r="E176" s="256" t="s">
        <v>3538</v>
      </c>
      <c r="F176" s="268" t="s">
        <v>89</v>
      </c>
      <c r="G176" s="269" t="s">
        <v>89</v>
      </c>
      <c r="H176" s="62" t="s">
        <v>121</v>
      </c>
      <c r="I176" s="62">
        <v>43126</v>
      </c>
      <c r="J176" s="124">
        <v>43238</v>
      </c>
      <c r="K176" s="453"/>
      <c r="L176" s="453"/>
      <c r="M176" s="453"/>
      <c r="N176" s="129"/>
      <c r="O176" s="314"/>
      <c r="P176" s="316" t="str">
        <f t="shared" si="3"/>
        <v>Yes</v>
      </c>
      <c r="Q176" s="121" t="s">
        <v>93</v>
      </c>
      <c r="R176" s="71" t="s">
        <v>94</v>
      </c>
      <c r="S176" s="71"/>
      <c r="T176" s="72" t="s">
        <v>5960</v>
      </c>
      <c r="U176" s="72" t="s">
        <v>5961</v>
      </c>
      <c r="V176" s="106" t="s">
        <v>5962</v>
      </c>
      <c r="W176" s="112">
        <v>43101</v>
      </c>
      <c r="X176" s="143" t="s">
        <v>5963</v>
      </c>
      <c r="Y176" s="86"/>
      <c r="Z176" s="18">
        <v>41609</v>
      </c>
      <c r="AA176" s="64"/>
      <c r="AB176" s="64"/>
      <c r="AC176" s="64"/>
      <c r="AD176" s="144"/>
      <c r="AE176" s="86" t="s">
        <v>5964</v>
      </c>
      <c r="AF176" s="86"/>
      <c r="AG176" s="18">
        <v>42614</v>
      </c>
      <c r="AH176" s="64"/>
      <c r="AI176" s="64"/>
      <c r="AJ176" s="64"/>
      <c r="AK176" s="94"/>
      <c r="AL176" s="168"/>
      <c r="AM176" s="168"/>
      <c r="AN176" s="171"/>
      <c r="AO176" s="161"/>
      <c r="AP176" s="161"/>
      <c r="AQ176" s="161"/>
      <c r="AR176" s="209"/>
      <c r="AS176" s="168"/>
      <c r="AT176" s="168"/>
      <c r="AU176" s="171"/>
      <c r="AV176" s="161"/>
      <c r="AW176" s="161"/>
      <c r="AX176" s="161"/>
      <c r="AY176" s="161"/>
      <c r="AZ176" s="93" t="s">
        <v>5965</v>
      </c>
      <c r="BA176" s="18">
        <v>43101</v>
      </c>
      <c r="BB176" s="94">
        <f>I176</f>
        <v>43126</v>
      </c>
      <c r="BC176" s="93" t="s">
        <v>5421</v>
      </c>
      <c r="BD176" s="18">
        <v>43221</v>
      </c>
      <c r="BE176" s="94">
        <f>J176</f>
        <v>43238</v>
      </c>
      <c r="BF176" s="93" t="s">
        <v>5495</v>
      </c>
      <c r="BG176" s="18">
        <v>43466</v>
      </c>
      <c r="BH176" s="94"/>
      <c r="BI176" s="12"/>
      <c r="BJ176" s="18" t="s">
        <v>5194</v>
      </c>
      <c r="BK176" s="261">
        <v>43550</v>
      </c>
      <c r="BL176" s="12" t="s">
        <v>4121</v>
      </c>
      <c r="BM176" s="12"/>
      <c r="BN176" s="12"/>
      <c r="BO176" s="12"/>
      <c r="BP176" s="18"/>
    </row>
    <row r="177" spans="1:68" ht="120" hidden="1" customHeight="1" x14ac:dyDescent="0.2">
      <c r="A177" s="24" t="s">
        <v>2159</v>
      </c>
      <c r="B177" s="65" t="s">
        <v>2160</v>
      </c>
      <c r="C177" s="252" t="s">
        <v>2161</v>
      </c>
      <c r="D177" s="256" t="s">
        <v>337</v>
      </c>
      <c r="E177" s="256" t="s">
        <v>3616</v>
      </c>
      <c r="F177" s="268" t="s">
        <v>89</v>
      </c>
      <c r="G177" s="173" t="s">
        <v>89</v>
      </c>
      <c r="H177" s="62">
        <v>44033</v>
      </c>
      <c r="I177" s="62"/>
      <c r="J177" s="124"/>
      <c r="K177" s="453"/>
      <c r="L177" s="453"/>
      <c r="M177" s="453"/>
      <c r="N177" s="129"/>
      <c r="O177" s="314"/>
      <c r="P177" s="316" t="b">
        <f t="shared" si="3"/>
        <v>0</v>
      </c>
      <c r="Q177" s="118" t="s">
        <v>237</v>
      </c>
      <c r="R177" s="71" t="s">
        <v>94</v>
      </c>
      <c r="S177" s="71"/>
      <c r="T177" s="78" t="s">
        <v>2162</v>
      </c>
      <c r="U177" s="78" t="s">
        <v>2163</v>
      </c>
      <c r="V177" s="106" t="s">
        <v>2164</v>
      </c>
      <c r="W177" s="112">
        <v>42767</v>
      </c>
      <c r="X177" s="143" t="s">
        <v>5966</v>
      </c>
      <c r="Y177" s="86"/>
      <c r="Z177" s="18">
        <v>42767</v>
      </c>
      <c r="AA177" s="64"/>
      <c r="AB177" s="64"/>
      <c r="AC177" s="64"/>
      <c r="AD177" s="144"/>
      <c r="AE177" s="86" t="s">
        <v>5221</v>
      </c>
      <c r="AF177" s="86"/>
      <c r="AG177" s="18">
        <v>43160</v>
      </c>
      <c r="AH177" s="64"/>
      <c r="AI177" s="64"/>
      <c r="AJ177" s="64"/>
      <c r="AK177" s="94"/>
      <c r="AL177" s="168"/>
      <c r="AM177" s="168"/>
      <c r="AN177" s="171"/>
      <c r="AO177" s="161"/>
      <c r="AP177" s="161"/>
      <c r="AQ177" s="161"/>
      <c r="AR177" s="209"/>
      <c r="AS177" s="168"/>
      <c r="AT177" s="168"/>
      <c r="AU177" s="171"/>
      <c r="AV177" s="161"/>
      <c r="AW177" s="161"/>
      <c r="AX177" s="161"/>
      <c r="AY177" s="161"/>
      <c r="AZ177" s="93" t="s">
        <v>5967</v>
      </c>
      <c r="BA177" s="18">
        <v>43221</v>
      </c>
      <c r="BB177" s="94">
        <v>43409</v>
      </c>
      <c r="BC177" s="93" t="s">
        <v>5117</v>
      </c>
      <c r="BD177" s="18">
        <v>43405</v>
      </c>
      <c r="BE177" s="94">
        <v>43532</v>
      </c>
      <c r="BF177" s="93" t="s">
        <v>5588</v>
      </c>
      <c r="BG177" s="18">
        <v>43739</v>
      </c>
      <c r="BH177" s="94">
        <v>44033</v>
      </c>
      <c r="BI177" s="12" t="s">
        <v>2165</v>
      </c>
      <c r="BJ177" s="18" t="s">
        <v>116</v>
      </c>
      <c r="BK177" s="261">
        <v>44049</v>
      </c>
      <c r="BL177" s="12" t="s">
        <v>2168</v>
      </c>
      <c r="BM177" s="12"/>
      <c r="BN177" s="12"/>
      <c r="BO177" s="12"/>
      <c r="BP177" s="18"/>
    </row>
    <row r="178" spans="1:68" ht="120" hidden="1" customHeight="1" x14ac:dyDescent="0.2">
      <c r="A178" s="24" t="s">
        <v>2169</v>
      </c>
      <c r="B178" s="65" t="s">
        <v>2170</v>
      </c>
      <c r="C178" s="252" t="s">
        <v>5968</v>
      </c>
      <c r="D178" s="256" t="s">
        <v>292</v>
      </c>
      <c r="E178" s="256" t="s">
        <v>1021</v>
      </c>
      <c r="F178" s="268" t="s">
        <v>89</v>
      </c>
      <c r="G178" s="338" t="s">
        <v>89</v>
      </c>
      <c r="H178" s="348">
        <v>43046</v>
      </c>
      <c r="I178" s="62"/>
      <c r="J178" s="124"/>
      <c r="K178" s="453"/>
      <c r="L178" s="453"/>
      <c r="M178" s="453"/>
      <c r="N178" s="129"/>
      <c r="O178" s="314"/>
      <c r="P178" s="316" t="b">
        <f t="shared" si="3"/>
        <v>0</v>
      </c>
      <c r="Q178" s="118" t="s">
        <v>237</v>
      </c>
      <c r="R178" s="71" t="s">
        <v>94</v>
      </c>
      <c r="S178" s="71"/>
      <c r="T178" s="451" t="s">
        <v>5969</v>
      </c>
      <c r="U178" s="78" t="s">
        <v>5970</v>
      </c>
      <c r="V178" s="108" t="s">
        <v>5971</v>
      </c>
      <c r="W178" s="112">
        <v>42736</v>
      </c>
      <c r="X178" s="143"/>
      <c r="Y178" s="86"/>
      <c r="Z178" s="18"/>
      <c r="AA178" s="64"/>
      <c r="AB178" s="64"/>
      <c r="AC178" s="64"/>
      <c r="AD178" s="144"/>
      <c r="AE178" s="136"/>
      <c r="AF178" s="136"/>
      <c r="AG178" s="18"/>
      <c r="AH178" s="64"/>
      <c r="AI178" s="64"/>
      <c r="AJ178" s="64"/>
      <c r="AK178" s="94"/>
      <c r="AL178" s="168"/>
      <c r="AM178" s="168"/>
      <c r="AN178" s="171"/>
      <c r="AO178" s="161"/>
      <c r="AP178" s="161"/>
      <c r="AQ178" s="161"/>
      <c r="AR178" s="209"/>
      <c r="AS178" s="168"/>
      <c r="AT178" s="168"/>
      <c r="AU178" s="171"/>
      <c r="AV178" s="161"/>
      <c r="AW178" s="161"/>
      <c r="AX178" s="161"/>
      <c r="AY178" s="161"/>
      <c r="AZ178" s="93" t="s">
        <v>5721</v>
      </c>
      <c r="BA178" s="18">
        <v>42278</v>
      </c>
      <c r="BB178" s="94">
        <v>42303</v>
      </c>
      <c r="BC178" s="93" t="s">
        <v>5972</v>
      </c>
      <c r="BD178" s="18">
        <v>42461</v>
      </c>
      <c r="BE178" s="94">
        <v>42482</v>
      </c>
      <c r="BF178" s="93" t="s">
        <v>4870</v>
      </c>
      <c r="BG178" s="18">
        <v>42917</v>
      </c>
      <c r="BH178" s="94">
        <v>43046</v>
      </c>
      <c r="BI178" s="12" t="s">
        <v>5973</v>
      </c>
      <c r="BJ178" s="18" t="s">
        <v>116</v>
      </c>
      <c r="BK178" s="261">
        <v>44061</v>
      </c>
      <c r="BL178" s="12" t="s">
        <v>105</v>
      </c>
      <c r="BM178" s="12"/>
      <c r="BN178" s="12"/>
      <c r="BO178" s="12"/>
      <c r="BP178" s="18"/>
    </row>
    <row r="179" spans="1:68" ht="120" hidden="1" customHeight="1" x14ac:dyDescent="0.2">
      <c r="A179" s="24" t="s">
        <v>2179</v>
      </c>
      <c r="B179" s="65" t="s">
        <v>2180</v>
      </c>
      <c r="C179" s="252" t="s">
        <v>2181</v>
      </c>
      <c r="D179" s="256"/>
      <c r="E179" s="256"/>
      <c r="F179" s="268" t="s">
        <v>89</v>
      </c>
      <c r="G179" s="338" t="s">
        <v>89</v>
      </c>
      <c r="H179" s="348">
        <v>43033</v>
      </c>
      <c r="I179" s="62"/>
      <c r="J179" s="124"/>
      <c r="K179" s="453"/>
      <c r="L179" s="453"/>
      <c r="M179" s="453"/>
      <c r="N179" s="129"/>
      <c r="O179" s="314"/>
      <c r="P179" s="316" t="str">
        <f t="shared" si="3"/>
        <v>Yes</v>
      </c>
      <c r="Q179" s="118" t="s">
        <v>93</v>
      </c>
      <c r="R179" s="71" t="s">
        <v>94</v>
      </c>
      <c r="S179" s="71"/>
      <c r="T179" s="490" t="s">
        <v>5974</v>
      </c>
      <c r="U179" s="78" t="s">
        <v>5975</v>
      </c>
      <c r="V179" s="82" t="s">
        <v>5976</v>
      </c>
      <c r="W179" s="112">
        <v>43891</v>
      </c>
      <c r="X179" s="143" t="s">
        <v>2186</v>
      </c>
      <c r="Y179" s="86" t="s">
        <v>2187</v>
      </c>
      <c r="Z179" s="18">
        <v>43282</v>
      </c>
      <c r="AA179" s="64">
        <v>43665</v>
      </c>
      <c r="AB179" s="64">
        <v>43738</v>
      </c>
      <c r="AC179" s="64" t="s">
        <v>2188</v>
      </c>
      <c r="AD179" s="144" t="s">
        <v>2189</v>
      </c>
      <c r="AE179" s="87" t="s">
        <v>5977</v>
      </c>
      <c r="AF179" s="139" t="s">
        <v>5978</v>
      </c>
      <c r="AG179" s="18">
        <v>44105</v>
      </c>
      <c r="AH179" s="64"/>
      <c r="AI179" s="64"/>
      <c r="AJ179" s="64"/>
      <c r="AK179" s="94"/>
      <c r="AL179" s="168">
        <v>44228</v>
      </c>
      <c r="AM179" s="168" t="s">
        <v>5979</v>
      </c>
      <c r="AN179" s="171">
        <v>44228</v>
      </c>
      <c r="AO179" s="161"/>
      <c r="AP179" s="161"/>
      <c r="AQ179" s="161"/>
      <c r="AR179" s="209"/>
      <c r="AS179" s="168"/>
      <c r="AT179" s="168"/>
      <c r="AU179" s="171"/>
      <c r="AV179" s="161"/>
      <c r="AW179" s="161"/>
      <c r="AX179" s="161"/>
      <c r="AY179" s="161"/>
      <c r="AZ179" s="93" t="s">
        <v>5123</v>
      </c>
      <c r="BA179" s="18">
        <v>44531</v>
      </c>
      <c r="BB179" s="94"/>
      <c r="BC179" s="93"/>
      <c r="BD179" s="18"/>
      <c r="BE179" s="94"/>
      <c r="BF179" s="93" t="s">
        <v>5980</v>
      </c>
      <c r="BG179" s="18">
        <v>44835</v>
      </c>
      <c r="BH179" s="94"/>
      <c r="BI179" s="12" t="s">
        <v>5981</v>
      </c>
      <c r="BJ179" s="18" t="s">
        <v>116</v>
      </c>
      <c r="BK179" s="261">
        <v>44061</v>
      </c>
      <c r="BL179" s="12" t="s">
        <v>579</v>
      </c>
      <c r="BM179" s="12"/>
      <c r="BN179" s="12"/>
      <c r="BO179" s="12"/>
      <c r="BP179" s="18"/>
    </row>
    <row r="180" spans="1:68" ht="120" hidden="1" customHeight="1" x14ac:dyDescent="0.2">
      <c r="A180" s="24" t="s">
        <v>2197</v>
      </c>
      <c r="B180" s="65" t="s">
        <v>2198</v>
      </c>
      <c r="C180" s="252"/>
      <c r="D180" s="256"/>
      <c r="E180" s="256"/>
      <c r="F180" s="268" t="s">
        <v>89</v>
      </c>
      <c r="G180" s="338" t="s">
        <v>89</v>
      </c>
      <c r="H180" s="348">
        <v>42937</v>
      </c>
      <c r="I180" s="62"/>
      <c r="J180" s="124"/>
      <c r="K180" s="453"/>
      <c r="L180" s="453"/>
      <c r="M180" s="453"/>
      <c r="N180" s="129"/>
      <c r="O180" s="314"/>
      <c r="P180" s="316" t="b">
        <f t="shared" si="3"/>
        <v>0</v>
      </c>
      <c r="Q180" s="118" t="s">
        <v>111</v>
      </c>
      <c r="R180" s="71" t="s">
        <v>94</v>
      </c>
      <c r="S180" s="71"/>
      <c r="T180" s="278" t="s">
        <v>2200</v>
      </c>
      <c r="U180" s="82" t="s">
        <v>5982</v>
      </c>
      <c r="V180" s="108"/>
      <c r="W180" s="112">
        <v>43831</v>
      </c>
      <c r="X180" s="143"/>
      <c r="Y180" s="86"/>
      <c r="Z180" s="18"/>
      <c r="AA180" s="64"/>
      <c r="AB180" s="64"/>
      <c r="AC180" s="64"/>
      <c r="AD180" s="144"/>
      <c r="AE180" s="136"/>
      <c r="AF180" s="136"/>
      <c r="AG180" s="18"/>
      <c r="AH180" s="64"/>
      <c r="AI180" s="64"/>
      <c r="AJ180" s="64"/>
      <c r="AK180" s="94"/>
      <c r="AL180" s="168"/>
      <c r="AM180" s="168"/>
      <c r="AN180" s="171"/>
      <c r="AO180" s="161"/>
      <c r="AP180" s="161"/>
      <c r="AQ180" s="161"/>
      <c r="AR180" s="209"/>
      <c r="AS180" s="168"/>
      <c r="AT180" s="168"/>
      <c r="AU180" s="171"/>
      <c r="AV180" s="161"/>
      <c r="AW180" s="161"/>
      <c r="AX180" s="161"/>
      <c r="AY180" s="161"/>
      <c r="AZ180" s="93"/>
      <c r="BA180" s="18"/>
      <c r="BB180" s="279"/>
      <c r="BC180" s="93"/>
      <c r="BD180" s="18"/>
      <c r="BE180" s="94"/>
      <c r="BF180" s="93"/>
      <c r="BG180" s="18"/>
      <c r="BH180" s="94"/>
      <c r="BI180" s="12" t="s">
        <v>5983</v>
      </c>
      <c r="BJ180" s="18" t="s">
        <v>116</v>
      </c>
      <c r="BK180" s="261">
        <v>44061</v>
      </c>
      <c r="BL180" s="12" t="s">
        <v>105</v>
      </c>
      <c r="BM180" s="12"/>
      <c r="BN180" s="12"/>
      <c r="BO180" s="12"/>
      <c r="BP180" s="18"/>
    </row>
    <row r="181" spans="1:68" ht="120" hidden="1" customHeight="1" x14ac:dyDescent="0.2">
      <c r="A181" s="24" t="s">
        <v>2207</v>
      </c>
      <c r="B181" s="65" t="s">
        <v>2208</v>
      </c>
      <c r="C181" s="252" t="s">
        <v>2209</v>
      </c>
      <c r="D181" s="256" t="s">
        <v>5984</v>
      </c>
      <c r="E181" s="256" t="s">
        <v>949</v>
      </c>
      <c r="F181" s="268" t="s">
        <v>89</v>
      </c>
      <c r="G181" s="338" t="s">
        <v>194</v>
      </c>
      <c r="H181" s="348">
        <v>42425</v>
      </c>
      <c r="I181" s="62"/>
      <c r="J181" s="124"/>
      <c r="K181" s="453"/>
      <c r="L181" s="453"/>
      <c r="M181" s="453"/>
      <c r="N181" s="129"/>
      <c r="O181" s="314"/>
      <c r="P181" s="316" t="str">
        <f t="shared" si="3"/>
        <v>Yes</v>
      </c>
      <c r="Q181" s="118" t="s">
        <v>93</v>
      </c>
      <c r="R181" s="71" t="s">
        <v>94</v>
      </c>
      <c r="S181" s="71"/>
      <c r="T181" s="72" t="s">
        <v>5985</v>
      </c>
      <c r="U181" s="72" t="s">
        <v>5986</v>
      </c>
      <c r="V181" s="108"/>
      <c r="W181" s="112">
        <v>43739</v>
      </c>
      <c r="X181" s="143" t="s">
        <v>5987</v>
      </c>
      <c r="Y181" s="86" t="s">
        <v>364</v>
      </c>
      <c r="Z181" s="18">
        <v>43405</v>
      </c>
      <c r="AA181" s="64">
        <v>43409</v>
      </c>
      <c r="AB181" s="64">
        <v>43451</v>
      </c>
      <c r="AC181" s="64" t="s">
        <v>2214</v>
      </c>
      <c r="AD181" s="144" t="s">
        <v>2215</v>
      </c>
      <c r="AE181" s="139" t="s">
        <v>5988</v>
      </c>
      <c r="AF181" s="87" t="s">
        <v>367</v>
      </c>
      <c r="AG181" s="18">
        <v>43770</v>
      </c>
      <c r="AH181" s="64">
        <v>43773</v>
      </c>
      <c r="AI181" s="64">
        <v>43815</v>
      </c>
      <c r="AJ181" s="64" t="s">
        <v>2214</v>
      </c>
      <c r="AK181" s="94"/>
      <c r="AL181" s="168"/>
      <c r="AM181" s="168"/>
      <c r="AN181" s="171"/>
      <c r="AO181" s="161"/>
      <c r="AP181" s="161"/>
      <c r="AQ181" s="161"/>
      <c r="AR181" s="209"/>
      <c r="AS181" s="168"/>
      <c r="AT181" s="168"/>
      <c r="AU181" s="171"/>
      <c r="AV181" s="161"/>
      <c r="AW181" s="161"/>
      <c r="AX181" s="161"/>
      <c r="AY181" s="161"/>
      <c r="AZ181" s="93" t="s">
        <v>5989</v>
      </c>
      <c r="BA181" s="18">
        <v>44105</v>
      </c>
      <c r="BB181" s="94"/>
      <c r="BC181" s="93" t="s">
        <v>4944</v>
      </c>
      <c r="BD181" s="18">
        <v>44228</v>
      </c>
      <c r="BE181" s="94"/>
      <c r="BF181" s="93" t="s">
        <v>5554</v>
      </c>
      <c r="BG181" s="18">
        <v>44501</v>
      </c>
      <c r="BH181" s="94"/>
      <c r="BI181" s="31" t="s">
        <v>5990</v>
      </c>
      <c r="BJ181" s="18" t="s">
        <v>116</v>
      </c>
      <c r="BK181" s="261">
        <v>44056</v>
      </c>
      <c r="BL181" s="31" t="s">
        <v>579</v>
      </c>
      <c r="BM181" s="12"/>
      <c r="BN181" s="12"/>
      <c r="BO181" s="12"/>
      <c r="BP181" s="18"/>
    </row>
    <row r="182" spans="1:68" ht="120" hidden="1" customHeight="1" x14ac:dyDescent="0.2">
      <c r="A182" s="24" t="s">
        <v>2229</v>
      </c>
      <c r="B182" s="65" t="s">
        <v>2225</v>
      </c>
      <c r="C182" s="252" t="s">
        <v>4724</v>
      </c>
      <c r="D182" s="256" t="s">
        <v>2759</v>
      </c>
      <c r="E182" s="256" t="s">
        <v>1420</v>
      </c>
      <c r="F182" s="268" t="s">
        <v>89</v>
      </c>
      <c r="G182" s="338" t="s">
        <v>194</v>
      </c>
      <c r="H182" s="348">
        <v>41101</v>
      </c>
      <c r="I182" s="62"/>
      <c r="J182" s="124"/>
      <c r="K182" s="453"/>
      <c r="L182" s="453"/>
      <c r="M182" s="453"/>
      <c r="N182" s="129"/>
      <c r="O182" s="314"/>
      <c r="P182" s="316" t="str">
        <f t="shared" si="3"/>
        <v>Yes</v>
      </c>
      <c r="Q182" s="118" t="s">
        <v>228</v>
      </c>
      <c r="R182" s="71" t="s">
        <v>267</v>
      </c>
      <c r="S182" s="281"/>
      <c r="T182" s="72" t="s">
        <v>4725</v>
      </c>
      <c r="U182" s="71"/>
      <c r="V182" s="106" t="s">
        <v>4726</v>
      </c>
      <c r="W182" s="112"/>
      <c r="X182" s="143" t="s">
        <v>4727</v>
      </c>
      <c r="Y182" s="86" t="s">
        <v>4728</v>
      </c>
      <c r="Z182" s="18">
        <v>43497</v>
      </c>
      <c r="AA182" s="64">
        <v>43486</v>
      </c>
      <c r="AB182" s="64">
        <v>43542</v>
      </c>
      <c r="AC182" s="64" t="s">
        <v>4729</v>
      </c>
      <c r="AD182" s="144" t="s">
        <v>4730</v>
      </c>
      <c r="AE182" s="87"/>
      <c r="AF182" s="139"/>
      <c r="AG182" s="18"/>
      <c r="AH182" s="64"/>
      <c r="AI182" s="64"/>
      <c r="AJ182" s="64"/>
      <c r="AK182" s="94"/>
      <c r="AL182" s="168"/>
      <c r="AM182" s="168"/>
      <c r="AN182" s="171"/>
      <c r="AO182" s="161"/>
      <c r="AP182" s="161"/>
      <c r="AQ182" s="161"/>
      <c r="AR182" s="209"/>
      <c r="AS182" s="168"/>
      <c r="AT182" s="168"/>
      <c r="AU182" s="171"/>
      <c r="AV182" s="161"/>
      <c r="AW182" s="161"/>
      <c r="AX182" s="161"/>
      <c r="AY182" s="161"/>
      <c r="AZ182" s="93" t="s">
        <v>4731</v>
      </c>
      <c r="BA182" s="18">
        <v>44136</v>
      </c>
      <c r="BB182" s="94"/>
      <c r="BC182" s="93" t="s">
        <v>873</v>
      </c>
      <c r="BD182" s="18">
        <v>44378</v>
      </c>
      <c r="BE182" s="94"/>
      <c r="BF182" s="93" t="s">
        <v>4732</v>
      </c>
      <c r="BG182" s="18">
        <v>44743</v>
      </c>
      <c r="BH182" s="94"/>
      <c r="BI182" s="31" t="s">
        <v>5075</v>
      </c>
      <c r="BJ182" s="18" t="s">
        <v>116</v>
      </c>
      <c r="BK182" s="261">
        <v>44034</v>
      </c>
      <c r="BL182" s="31" t="s">
        <v>105</v>
      </c>
      <c r="BM182" s="12"/>
      <c r="BN182" s="12"/>
      <c r="BO182" s="12"/>
      <c r="BP182" s="18"/>
    </row>
    <row r="183" spans="1:68" ht="120" hidden="1" customHeight="1" x14ac:dyDescent="0.2">
      <c r="A183" s="24" t="s">
        <v>2229</v>
      </c>
      <c r="B183" s="65" t="s">
        <v>2225</v>
      </c>
      <c r="C183" s="252" t="s">
        <v>5991</v>
      </c>
      <c r="D183" s="256"/>
      <c r="E183" s="256"/>
      <c r="F183" s="268" t="s">
        <v>89</v>
      </c>
      <c r="G183" s="338" t="s">
        <v>89</v>
      </c>
      <c r="H183" s="348">
        <v>41101</v>
      </c>
      <c r="I183" s="62"/>
      <c r="J183" s="124"/>
      <c r="K183" s="453"/>
      <c r="L183" s="453"/>
      <c r="M183" s="453"/>
      <c r="N183" s="129"/>
      <c r="O183" s="314"/>
      <c r="P183" s="316" t="str">
        <f t="shared" si="3"/>
        <v>Yes</v>
      </c>
      <c r="Q183" s="118" t="s">
        <v>228</v>
      </c>
      <c r="R183" s="71"/>
      <c r="S183" s="281" t="s">
        <v>90</v>
      </c>
      <c r="T183" s="82" t="s">
        <v>5992</v>
      </c>
      <c r="U183" s="72"/>
      <c r="V183" s="108"/>
      <c r="W183" s="112"/>
      <c r="X183" s="143" t="s">
        <v>5838</v>
      </c>
      <c r="Y183" s="86" t="s">
        <v>2477</v>
      </c>
      <c r="Z183" s="18">
        <v>43862</v>
      </c>
      <c r="AA183" s="64">
        <v>43868</v>
      </c>
      <c r="AB183" s="64">
        <v>43952</v>
      </c>
      <c r="AC183" s="64" t="s">
        <v>5993</v>
      </c>
      <c r="AD183" s="144"/>
      <c r="AE183" s="87" t="s">
        <v>4963</v>
      </c>
      <c r="AF183" s="139" t="s">
        <v>1491</v>
      </c>
      <c r="AG183" s="18">
        <v>44197</v>
      </c>
      <c r="AH183" s="64"/>
      <c r="AI183" s="64"/>
      <c r="AJ183" s="64"/>
      <c r="AK183" s="94"/>
      <c r="AL183" s="168"/>
      <c r="AM183" s="168"/>
      <c r="AN183" s="171"/>
      <c r="AO183" s="161"/>
      <c r="AP183" s="161"/>
      <c r="AQ183" s="161"/>
      <c r="AR183" s="209"/>
      <c r="AS183" s="168"/>
      <c r="AT183" s="168"/>
      <c r="AU183" s="171"/>
      <c r="AV183" s="161"/>
      <c r="AW183" s="161"/>
      <c r="AX183" s="161"/>
      <c r="AY183" s="161"/>
      <c r="AZ183" s="93" t="s">
        <v>722</v>
      </c>
      <c r="BA183" s="18">
        <v>44409</v>
      </c>
      <c r="BB183" s="94"/>
      <c r="BC183" s="93"/>
      <c r="BD183" s="18"/>
      <c r="BE183" s="94"/>
      <c r="BF183" s="93"/>
      <c r="BG183" s="18"/>
      <c r="BH183" s="94"/>
      <c r="BI183" s="54" t="s">
        <v>5994</v>
      </c>
      <c r="BJ183" s="18" t="s">
        <v>116</v>
      </c>
      <c r="BK183" s="261">
        <v>44061</v>
      </c>
      <c r="BL183" s="12" t="s">
        <v>579</v>
      </c>
      <c r="BM183" s="12"/>
      <c r="BN183" s="12"/>
      <c r="BO183" s="12"/>
      <c r="BP183" s="18"/>
    </row>
    <row r="184" spans="1:68" ht="120" hidden="1" customHeight="1" x14ac:dyDescent="0.2">
      <c r="A184" s="24" t="s">
        <v>2230</v>
      </c>
      <c r="B184" s="125" t="s">
        <v>2231</v>
      </c>
      <c r="C184" s="252" t="s">
        <v>5995</v>
      </c>
      <c r="D184" s="256" t="s">
        <v>3537</v>
      </c>
      <c r="E184" s="256" t="s">
        <v>3538</v>
      </c>
      <c r="F184" s="268" t="s">
        <v>89</v>
      </c>
      <c r="G184" s="269" t="s">
        <v>89</v>
      </c>
      <c r="H184" s="62" t="s">
        <v>121</v>
      </c>
      <c r="I184" s="62">
        <v>43363</v>
      </c>
      <c r="J184" s="124">
        <v>43455</v>
      </c>
      <c r="K184" s="453">
        <v>43921</v>
      </c>
      <c r="L184" s="453"/>
      <c r="M184" s="453"/>
      <c r="N184" s="129"/>
      <c r="O184" s="314"/>
      <c r="P184" s="316" t="str">
        <f t="shared" si="3"/>
        <v>Yes</v>
      </c>
      <c r="Q184" s="118" t="s">
        <v>93</v>
      </c>
      <c r="R184" s="71" t="s">
        <v>94</v>
      </c>
      <c r="S184" s="71"/>
      <c r="T184" s="72" t="s">
        <v>5996</v>
      </c>
      <c r="U184" s="82" t="s">
        <v>5997</v>
      </c>
      <c r="V184" s="106" t="s">
        <v>5998</v>
      </c>
      <c r="W184" s="112">
        <v>43647</v>
      </c>
      <c r="X184" s="143" t="s">
        <v>5999</v>
      </c>
      <c r="Y184" s="86" t="s">
        <v>6000</v>
      </c>
      <c r="Z184" s="18">
        <v>42461</v>
      </c>
      <c r="AA184" s="64">
        <v>42380</v>
      </c>
      <c r="AB184" s="64">
        <v>42422</v>
      </c>
      <c r="AC184" s="64" t="s">
        <v>6001</v>
      </c>
      <c r="AD184" s="144"/>
      <c r="AE184" s="17" t="s">
        <v>5130</v>
      </c>
      <c r="AF184" s="86" t="s">
        <v>6002</v>
      </c>
      <c r="AG184" s="18"/>
      <c r="AH184" s="64">
        <v>42585</v>
      </c>
      <c r="AI184" s="64">
        <v>42627</v>
      </c>
      <c r="AJ184" s="64" t="s">
        <v>6001</v>
      </c>
      <c r="AK184" s="94"/>
      <c r="AL184" s="86" t="s">
        <v>3417</v>
      </c>
      <c r="AM184" s="86" t="s">
        <v>367</v>
      </c>
      <c r="AN184" s="18">
        <v>43010</v>
      </c>
      <c r="AO184" s="161">
        <v>43010</v>
      </c>
      <c r="AP184" s="161">
        <v>43049</v>
      </c>
      <c r="AQ184" s="161" t="s">
        <v>6003</v>
      </c>
      <c r="AR184" s="209"/>
      <c r="AS184" s="168"/>
      <c r="AT184" s="168"/>
      <c r="AU184" s="171"/>
      <c r="AV184" s="161"/>
      <c r="AW184" s="161"/>
      <c r="AX184" s="161"/>
      <c r="AY184" s="161"/>
      <c r="AZ184" s="93" t="s">
        <v>6004</v>
      </c>
      <c r="BA184" s="18">
        <v>43344</v>
      </c>
      <c r="BB184" s="94">
        <v>43363</v>
      </c>
      <c r="BC184" s="93" t="s">
        <v>5987</v>
      </c>
      <c r="BD184" s="18">
        <v>43435</v>
      </c>
      <c r="BE184" s="94">
        <v>43455</v>
      </c>
      <c r="BF184" s="93" t="s">
        <v>6005</v>
      </c>
      <c r="BG184" s="18"/>
      <c r="BH184" s="94"/>
      <c r="BI184" s="12" t="s">
        <v>6006</v>
      </c>
      <c r="BJ184" s="18" t="s">
        <v>116</v>
      </c>
      <c r="BK184" s="261">
        <v>43972</v>
      </c>
      <c r="BL184" s="12" t="s">
        <v>6007</v>
      </c>
      <c r="BM184" s="12"/>
      <c r="BN184" s="12"/>
      <c r="BO184" s="12"/>
      <c r="BP184" s="18"/>
    </row>
    <row r="185" spans="1:68" ht="120" hidden="1" customHeight="1" x14ac:dyDescent="0.2">
      <c r="A185" s="24" t="s">
        <v>2240</v>
      </c>
      <c r="B185" s="126" t="s">
        <v>2241</v>
      </c>
      <c r="C185" s="252" t="s">
        <v>2242</v>
      </c>
      <c r="D185" s="256" t="s">
        <v>1083</v>
      </c>
      <c r="E185" s="256" t="s">
        <v>1420</v>
      </c>
      <c r="F185" s="268" t="s">
        <v>89</v>
      </c>
      <c r="G185" s="340" t="s">
        <v>89</v>
      </c>
      <c r="H185" s="348" t="s">
        <v>121</v>
      </c>
      <c r="I185" s="62"/>
      <c r="J185" s="124"/>
      <c r="K185" s="453"/>
      <c r="L185" s="453"/>
      <c r="M185" s="453"/>
      <c r="N185" s="129"/>
      <c r="O185" s="314"/>
      <c r="P185" s="316" t="str">
        <f t="shared" si="3"/>
        <v>Yes</v>
      </c>
      <c r="Q185" s="118" t="s">
        <v>93</v>
      </c>
      <c r="R185" s="71" t="s">
        <v>94</v>
      </c>
      <c r="S185" s="71"/>
      <c r="T185" s="72" t="s">
        <v>6008</v>
      </c>
      <c r="U185" s="71" t="s">
        <v>6009</v>
      </c>
      <c r="V185" s="82" t="s">
        <v>6010</v>
      </c>
      <c r="W185" s="112">
        <v>43800</v>
      </c>
      <c r="X185" s="143" t="s">
        <v>5081</v>
      </c>
      <c r="Y185" s="86" t="s">
        <v>364</v>
      </c>
      <c r="Z185" s="18">
        <v>42370</v>
      </c>
      <c r="AA185" s="64">
        <v>42373</v>
      </c>
      <c r="AB185" s="64">
        <v>42401</v>
      </c>
      <c r="AC185" s="64" t="s">
        <v>6011</v>
      </c>
      <c r="AD185" s="144"/>
      <c r="AE185" s="143" t="s">
        <v>2246</v>
      </c>
      <c r="AF185" s="86" t="s">
        <v>2247</v>
      </c>
      <c r="AG185" s="18">
        <v>42736</v>
      </c>
      <c r="AH185" s="64">
        <v>42751</v>
      </c>
      <c r="AI185" s="64">
        <v>42885</v>
      </c>
      <c r="AJ185" s="64" t="s">
        <v>2248</v>
      </c>
      <c r="AK185" s="144" t="s">
        <v>2249</v>
      </c>
      <c r="AL185" s="87" t="s">
        <v>2250</v>
      </c>
      <c r="AM185" s="139" t="s">
        <v>2251</v>
      </c>
      <c r="AN185" s="18">
        <v>43160</v>
      </c>
      <c r="AO185" s="64">
        <v>43175</v>
      </c>
      <c r="AP185" s="64">
        <v>43276</v>
      </c>
      <c r="AQ185" s="64" t="s">
        <v>2252</v>
      </c>
      <c r="AR185" s="94" t="s">
        <v>2253</v>
      </c>
      <c r="AS185" s="169"/>
      <c r="AT185" s="169"/>
      <c r="AU185" s="172"/>
      <c r="AV185" s="162"/>
      <c r="AW185" s="162"/>
      <c r="AX185" s="162"/>
      <c r="AY185" s="162"/>
      <c r="AZ185" s="93" t="s">
        <v>6012</v>
      </c>
      <c r="BA185" s="18">
        <v>43800</v>
      </c>
      <c r="BB185" s="94"/>
      <c r="BC185" s="93" t="s">
        <v>2526</v>
      </c>
      <c r="BD185" s="18">
        <v>44105</v>
      </c>
      <c r="BE185" s="94"/>
      <c r="BF185" s="93" t="s">
        <v>91</v>
      </c>
      <c r="BG185" s="18">
        <v>44197</v>
      </c>
      <c r="BH185" s="94"/>
      <c r="BI185" s="12" t="s">
        <v>6013</v>
      </c>
      <c r="BJ185" s="18" t="s">
        <v>116</v>
      </c>
      <c r="BK185" s="261">
        <v>44053</v>
      </c>
      <c r="BL185" s="12"/>
      <c r="BM185" s="12"/>
      <c r="BN185" s="12"/>
      <c r="BO185" s="12"/>
      <c r="BP185" s="18"/>
    </row>
    <row r="186" spans="1:68" ht="120" hidden="1" customHeight="1" x14ac:dyDescent="0.2">
      <c r="A186" s="24" t="s">
        <v>2259</v>
      </c>
      <c r="B186" s="65" t="s">
        <v>2260</v>
      </c>
      <c r="C186" s="252" t="s">
        <v>265</v>
      </c>
      <c r="D186" s="256" t="s">
        <v>292</v>
      </c>
      <c r="E186" s="256" t="s">
        <v>3616</v>
      </c>
      <c r="F186" s="268" t="s">
        <v>89</v>
      </c>
      <c r="G186" s="338" t="s">
        <v>89</v>
      </c>
      <c r="H186" s="348">
        <v>43383</v>
      </c>
      <c r="I186" s="62"/>
      <c r="J186" s="124"/>
      <c r="K186" s="453"/>
      <c r="L186" s="453"/>
      <c r="M186" s="453"/>
      <c r="N186" s="129"/>
      <c r="O186" s="314"/>
      <c r="P186" s="316" t="str">
        <f t="shared" si="3"/>
        <v>Yes</v>
      </c>
      <c r="Q186" s="118" t="s">
        <v>228</v>
      </c>
      <c r="R186" s="71" t="s">
        <v>267</v>
      </c>
      <c r="S186" s="281"/>
      <c r="T186" s="72" t="s">
        <v>6014</v>
      </c>
      <c r="U186" s="71"/>
      <c r="V186" s="106" t="s">
        <v>6015</v>
      </c>
      <c r="W186" s="112"/>
      <c r="X186" s="143" t="s">
        <v>6016</v>
      </c>
      <c r="Y186" s="86"/>
      <c r="Z186" s="18">
        <v>42401</v>
      </c>
      <c r="AA186" s="64"/>
      <c r="AB186" s="64"/>
      <c r="AC186" s="64"/>
      <c r="AD186" s="144"/>
      <c r="AE186" s="136"/>
      <c r="AF186" s="136"/>
      <c r="AG186" s="18"/>
      <c r="AH186" s="64"/>
      <c r="AI186" s="64"/>
      <c r="AJ186" s="64"/>
      <c r="AK186" s="94"/>
      <c r="AL186" s="168"/>
      <c r="AM186" s="168"/>
      <c r="AN186" s="171"/>
      <c r="AO186" s="161"/>
      <c r="AP186" s="161"/>
      <c r="AQ186" s="161"/>
      <c r="AR186" s="209"/>
      <c r="AS186" s="168"/>
      <c r="AT186" s="168"/>
      <c r="AU186" s="171"/>
      <c r="AV186" s="161"/>
      <c r="AW186" s="161"/>
      <c r="AX186" s="161"/>
      <c r="AY186" s="161"/>
      <c r="AZ186" s="93" t="s">
        <v>6017</v>
      </c>
      <c r="BA186" s="18">
        <v>42675</v>
      </c>
      <c r="BB186" s="94">
        <v>42682</v>
      </c>
      <c r="BC186" s="93" t="s">
        <v>4761</v>
      </c>
      <c r="BD186" s="18">
        <v>42767</v>
      </c>
      <c r="BE186" s="94">
        <v>43012</v>
      </c>
      <c r="BF186" s="93"/>
      <c r="BG186" s="18"/>
      <c r="BH186" s="94">
        <v>43383</v>
      </c>
      <c r="BI186" s="12" t="s">
        <v>6018</v>
      </c>
      <c r="BJ186" s="18" t="s">
        <v>4700</v>
      </c>
      <c r="BK186" s="261">
        <v>43552</v>
      </c>
      <c r="BL186" s="12" t="s">
        <v>6019</v>
      </c>
      <c r="BM186" s="12"/>
      <c r="BN186" s="12"/>
      <c r="BO186" s="12"/>
      <c r="BP186" s="18"/>
    </row>
    <row r="187" spans="1:68" ht="120" hidden="1" customHeight="1" x14ac:dyDescent="0.2">
      <c r="A187" s="24" t="s">
        <v>2271</v>
      </c>
      <c r="B187" s="65" t="s">
        <v>6020</v>
      </c>
      <c r="C187" s="252" t="s">
        <v>6021</v>
      </c>
      <c r="D187" s="256" t="s">
        <v>337</v>
      </c>
      <c r="E187" s="256" t="s">
        <v>266</v>
      </c>
      <c r="F187" s="268" t="s">
        <v>89</v>
      </c>
      <c r="G187" s="338" t="s">
        <v>89</v>
      </c>
      <c r="H187" s="348">
        <v>41988</v>
      </c>
      <c r="I187" s="62"/>
      <c r="J187" s="124"/>
      <c r="K187" s="453"/>
      <c r="L187" s="453"/>
      <c r="M187" s="453"/>
      <c r="N187" s="129"/>
      <c r="O187" s="314"/>
      <c r="P187" s="316" t="b">
        <f t="shared" si="3"/>
        <v>0</v>
      </c>
      <c r="Q187" s="118" t="s">
        <v>228</v>
      </c>
      <c r="R187" s="71" t="s">
        <v>229</v>
      </c>
      <c r="S187" s="281" t="s">
        <v>228</v>
      </c>
      <c r="T187" s="75" t="s">
        <v>2275</v>
      </c>
      <c r="U187" s="290" t="s">
        <v>6022</v>
      </c>
      <c r="V187" s="106"/>
      <c r="W187" s="112"/>
      <c r="X187" s="143"/>
      <c r="Y187" s="86"/>
      <c r="Z187" s="18"/>
      <c r="AA187" s="64"/>
      <c r="AB187" s="64"/>
      <c r="AC187" s="64"/>
      <c r="AD187" s="144"/>
      <c r="AE187" s="87"/>
      <c r="AF187" s="87"/>
      <c r="AG187" s="18"/>
      <c r="AH187" s="64"/>
      <c r="AI187" s="64"/>
      <c r="AJ187" s="64"/>
      <c r="AK187" s="94"/>
      <c r="AL187" s="168"/>
      <c r="AM187" s="168"/>
      <c r="AN187" s="171"/>
      <c r="AO187" s="161"/>
      <c r="AP187" s="161"/>
      <c r="AQ187" s="161"/>
      <c r="AR187" s="209"/>
      <c r="AS187" s="168"/>
      <c r="AT187" s="168"/>
      <c r="AU187" s="171"/>
      <c r="AV187" s="161"/>
      <c r="AW187" s="161"/>
      <c r="AX187" s="161"/>
      <c r="AY187" s="161"/>
      <c r="AZ187" s="93"/>
      <c r="BA187" s="18"/>
      <c r="BB187" s="94"/>
      <c r="BC187" s="93"/>
      <c r="BD187" s="18"/>
      <c r="BE187" s="94"/>
      <c r="BF187" s="93"/>
      <c r="BG187" s="18"/>
      <c r="BH187" s="94"/>
      <c r="BI187" s="201" t="s">
        <v>6023</v>
      </c>
      <c r="BJ187" s="18" t="s">
        <v>116</v>
      </c>
      <c r="BK187" s="261">
        <v>44062</v>
      </c>
      <c r="BL187" s="12" t="s">
        <v>105</v>
      </c>
      <c r="BM187" s="12"/>
      <c r="BN187" s="12"/>
      <c r="BO187" s="12"/>
      <c r="BP187" s="18" t="s">
        <v>93</v>
      </c>
    </row>
    <row r="188" spans="1:68" ht="120" hidden="1" customHeight="1" x14ac:dyDescent="0.2">
      <c r="A188" s="24" t="s">
        <v>2280</v>
      </c>
      <c r="B188" s="65" t="s">
        <v>2281</v>
      </c>
      <c r="C188" s="252" t="s">
        <v>6024</v>
      </c>
      <c r="D188" s="256" t="s">
        <v>337</v>
      </c>
      <c r="E188" s="256" t="s">
        <v>4841</v>
      </c>
      <c r="F188" s="268" t="s">
        <v>89</v>
      </c>
      <c r="G188" s="338" t="s">
        <v>89</v>
      </c>
      <c r="H188" s="348">
        <v>40737</v>
      </c>
      <c r="I188" s="321"/>
      <c r="J188" s="323"/>
      <c r="K188" s="454"/>
      <c r="L188" s="454"/>
      <c r="M188" s="454"/>
      <c r="N188" s="129"/>
      <c r="O188" s="314"/>
      <c r="P188" s="316" t="str">
        <f t="shared" si="3"/>
        <v>Yes</v>
      </c>
      <c r="Q188" s="118" t="s">
        <v>93</v>
      </c>
      <c r="R188" s="71" t="s">
        <v>94</v>
      </c>
      <c r="S188" s="71"/>
      <c r="T188" s="72" t="s">
        <v>2283</v>
      </c>
      <c r="U188" s="72" t="s">
        <v>2284</v>
      </c>
      <c r="V188" s="106" t="s">
        <v>2285</v>
      </c>
      <c r="W188" s="112">
        <v>43647</v>
      </c>
      <c r="X188" s="143" t="s">
        <v>2286</v>
      </c>
      <c r="Y188" s="86" t="s">
        <v>2287</v>
      </c>
      <c r="Z188" s="18">
        <v>43009</v>
      </c>
      <c r="AA188" s="64">
        <v>43009</v>
      </c>
      <c r="AB188" s="64">
        <v>43101</v>
      </c>
      <c r="AC188" s="64" t="s">
        <v>2288</v>
      </c>
      <c r="AD188" s="144" t="s">
        <v>2289</v>
      </c>
      <c r="AE188" s="87" t="s">
        <v>2290</v>
      </c>
      <c r="AF188" s="87" t="s">
        <v>2291</v>
      </c>
      <c r="AG188" s="18">
        <v>43739</v>
      </c>
      <c r="AH188" s="64">
        <v>43404</v>
      </c>
      <c r="AI188" s="64">
        <v>43493</v>
      </c>
      <c r="AJ188" s="64" t="s">
        <v>2292</v>
      </c>
      <c r="AK188" s="94" t="s">
        <v>2293</v>
      </c>
      <c r="AL188" s="168" t="s">
        <v>6025</v>
      </c>
      <c r="AM188" s="168" t="s">
        <v>6026</v>
      </c>
      <c r="AN188" s="171">
        <v>44075</v>
      </c>
      <c r="AO188" s="161"/>
      <c r="AP188" s="161"/>
      <c r="AQ188" s="161"/>
      <c r="AR188" s="209"/>
      <c r="AS188" s="168"/>
      <c r="AT188" s="168"/>
      <c r="AU188" s="171"/>
      <c r="AV188" s="161"/>
      <c r="AW188" s="161"/>
      <c r="AX188" s="161"/>
      <c r="AY188" s="161"/>
      <c r="AZ188" s="93" t="s">
        <v>2296</v>
      </c>
      <c r="BA188" s="18">
        <v>44317</v>
      </c>
      <c r="BB188" s="94"/>
      <c r="BC188" s="93" t="s">
        <v>873</v>
      </c>
      <c r="BD188" s="18">
        <v>44378</v>
      </c>
      <c r="BE188" s="94"/>
      <c r="BF188" s="93" t="s">
        <v>5299</v>
      </c>
      <c r="BG188" s="18">
        <v>44501</v>
      </c>
      <c r="BH188" s="94"/>
      <c r="BI188" s="12"/>
      <c r="BJ188" s="18" t="s">
        <v>116</v>
      </c>
      <c r="BK188" s="261">
        <v>44061</v>
      </c>
      <c r="BL188" s="12" t="s">
        <v>105</v>
      </c>
      <c r="BM188" s="12"/>
      <c r="BN188" s="12"/>
      <c r="BO188" s="12"/>
      <c r="BP188" s="18"/>
    </row>
    <row r="189" spans="1:68" ht="120" hidden="1" customHeight="1" x14ac:dyDescent="0.2">
      <c r="A189" s="24" t="s">
        <v>2302</v>
      </c>
      <c r="B189" s="65" t="s">
        <v>2303</v>
      </c>
      <c r="C189" s="252" t="s">
        <v>635</v>
      </c>
      <c r="D189" s="256" t="s">
        <v>3537</v>
      </c>
      <c r="E189" s="256" t="s">
        <v>3538</v>
      </c>
      <c r="F189" s="268" t="s">
        <v>89</v>
      </c>
      <c r="G189" s="173" t="s">
        <v>89</v>
      </c>
      <c r="H189" s="348">
        <v>44041</v>
      </c>
      <c r="I189" s="62"/>
      <c r="J189" s="124"/>
      <c r="K189" s="453"/>
      <c r="L189" s="453"/>
      <c r="M189" s="453"/>
      <c r="N189" s="129"/>
      <c r="O189" s="314"/>
      <c r="P189" s="316" t="b">
        <f t="shared" si="3"/>
        <v>0</v>
      </c>
      <c r="Q189" s="118" t="s">
        <v>237</v>
      </c>
      <c r="R189" s="71" t="s">
        <v>94</v>
      </c>
      <c r="S189" s="71"/>
      <c r="T189" s="72" t="s">
        <v>2305</v>
      </c>
      <c r="U189" s="72" t="s">
        <v>2305</v>
      </c>
      <c r="V189" s="106"/>
      <c r="W189" s="112">
        <v>43770</v>
      </c>
      <c r="X189" s="143" t="s">
        <v>6027</v>
      </c>
      <c r="Y189" s="86" t="s">
        <v>6028</v>
      </c>
      <c r="Z189" s="18">
        <v>41640</v>
      </c>
      <c r="AA189" s="64"/>
      <c r="AB189" s="64"/>
      <c r="AC189" s="64"/>
      <c r="AD189" s="144"/>
      <c r="AE189" s="87"/>
      <c r="AF189" s="87"/>
      <c r="AG189" s="18"/>
      <c r="AH189" s="64"/>
      <c r="AI189" s="64"/>
      <c r="AJ189" s="64"/>
      <c r="AK189" s="94"/>
      <c r="AL189" s="168"/>
      <c r="AM189" s="168"/>
      <c r="AN189" s="171"/>
      <c r="AO189" s="161"/>
      <c r="AP189" s="161"/>
      <c r="AQ189" s="161"/>
      <c r="AR189" s="209"/>
      <c r="AS189" s="168"/>
      <c r="AT189" s="168"/>
      <c r="AU189" s="171"/>
      <c r="AV189" s="161"/>
      <c r="AW189" s="161"/>
      <c r="AX189" s="161"/>
      <c r="AY189" s="161"/>
      <c r="AZ189" s="93" t="s">
        <v>6029</v>
      </c>
      <c r="BA189" s="18">
        <v>42036</v>
      </c>
      <c r="BB189" s="94">
        <v>42044</v>
      </c>
      <c r="BC189" s="93" t="s">
        <v>4925</v>
      </c>
      <c r="BD189" s="18">
        <v>42795</v>
      </c>
      <c r="BE189" s="94">
        <v>42825</v>
      </c>
      <c r="BF189" s="93" t="s">
        <v>5397</v>
      </c>
      <c r="BG189" s="18">
        <v>43922</v>
      </c>
      <c r="BH189" s="94">
        <v>44041</v>
      </c>
      <c r="BI189" s="32"/>
      <c r="BJ189" s="18" t="s">
        <v>116</v>
      </c>
      <c r="BK189" s="261">
        <v>44049</v>
      </c>
      <c r="BL189" s="12" t="s">
        <v>2168</v>
      </c>
      <c r="BM189" s="12"/>
      <c r="BN189" s="12"/>
      <c r="BO189" s="12"/>
      <c r="BP189" s="18"/>
    </row>
    <row r="190" spans="1:68" ht="120" hidden="1" customHeight="1" x14ac:dyDescent="0.2">
      <c r="A190" s="24" t="s">
        <v>2302</v>
      </c>
      <c r="B190" s="65" t="s">
        <v>2303</v>
      </c>
      <c r="C190" s="283" t="s">
        <v>4771</v>
      </c>
      <c r="D190" s="256" t="s">
        <v>337</v>
      </c>
      <c r="E190" s="256" t="s">
        <v>266</v>
      </c>
      <c r="F190" s="173" t="s">
        <v>89</v>
      </c>
      <c r="G190" s="338" t="s">
        <v>194</v>
      </c>
      <c r="H190" s="348">
        <v>39274</v>
      </c>
      <c r="I190" s="62"/>
      <c r="J190" s="181"/>
      <c r="K190" s="453"/>
      <c r="L190" s="453"/>
      <c r="M190" s="453"/>
      <c r="N190" s="129"/>
      <c r="O190" s="314"/>
      <c r="P190" s="316" t="str">
        <f t="shared" si="3"/>
        <v>Yes</v>
      </c>
      <c r="Q190" s="118" t="s">
        <v>93</v>
      </c>
      <c r="R190" s="71" t="s">
        <v>94</v>
      </c>
      <c r="S190" s="71"/>
      <c r="T190" s="72" t="s">
        <v>4773</v>
      </c>
      <c r="U190" s="72" t="s">
        <v>4759</v>
      </c>
      <c r="V190" s="106" t="s">
        <v>4760</v>
      </c>
      <c r="W190" s="112">
        <v>43586</v>
      </c>
      <c r="X190" s="143" t="s">
        <v>4761</v>
      </c>
      <c r="Y190" s="86" t="s">
        <v>4762</v>
      </c>
      <c r="Z190" s="18">
        <v>42767</v>
      </c>
      <c r="AA190" s="64">
        <v>42793</v>
      </c>
      <c r="AB190" s="64">
        <v>42835</v>
      </c>
      <c r="AC190" s="64" t="s">
        <v>4763</v>
      </c>
      <c r="AD190" s="144" t="s">
        <v>4774</v>
      </c>
      <c r="AE190" s="20" t="s">
        <v>4741</v>
      </c>
      <c r="AF190" s="139" t="s">
        <v>5509</v>
      </c>
      <c r="AG190" s="18">
        <v>43983</v>
      </c>
      <c r="AH190" s="64">
        <v>44075</v>
      </c>
      <c r="AI190" s="64"/>
      <c r="AJ190" s="64" t="s">
        <v>4759</v>
      </c>
      <c r="AK190" s="94"/>
      <c r="AL190" s="169">
        <v>44136</v>
      </c>
      <c r="AM190" s="168" t="s">
        <v>270</v>
      </c>
      <c r="AN190" s="172">
        <v>44136</v>
      </c>
      <c r="AO190" s="161"/>
      <c r="AP190" s="161"/>
      <c r="AQ190" s="161"/>
      <c r="AR190" s="209"/>
      <c r="AS190" s="169"/>
      <c r="AT190" s="169"/>
      <c r="AU190" s="172"/>
      <c r="AV190" s="161"/>
      <c r="AW190" s="161"/>
      <c r="AX190" s="161"/>
      <c r="AY190" s="161"/>
      <c r="AZ190" s="93" t="s">
        <v>4767</v>
      </c>
      <c r="BA190" s="18">
        <v>44593</v>
      </c>
      <c r="BB190" s="64"/>
      <c r="BC190" s="93" t="s">
        <v>4768</v>
      </c>
      <c r="BD190" s="18">
        <v>44743</v>
      </c>
      <c r="BE190" s="94"/>
      <c r="BF190" s="93" t="s">
        <v>4769</v>
      </c>
      <c r="BG190" s="131">
        <v>45017</v>
      </c>
      <c r="BH190" s="94"/>
      <c r="BI190" s="31" t="s">
        <v>6030</v>
      </c>
      <c r="BJ190" s="18" t="s">
        <v>116</v>
      </c>
      <c r="BK190" s="261">
        <v>44061</v>
      </c>
      <c r="BL190" s="12" t="s">
        <v>105</v>
      </c>
      <c r="BM190" s="12"/>
      <c r="BN190" s="12"/>
      <c r="BO190" s="12"/>
      <c r="BP190" s="18"/>
    </row>
    <row r="191" spans="1:68" ht="120" hidden="1" customHeight="1" x14ac:dyDescent="0.2">
      <c r="A191" s="24" t="s">
        <v>2302</v>
      </c>
      <c r="B191" s="65" t="s">
        <v>2303</v>
      </c>
      <c r="C191" s="6" t="s">
        <v>205</v>
      </c>
      <c r="D191" s="266"/>
      <c r="E191" s="266"/>
      <c r="F191" s="280" t="s">
        <v>89</v>
      </c>
      <c r="G191" s="338" t="s">
        <v>89</v>
      </c>
      <c r="H191" s="351">
        <v>39274</v>
      </c>
      <c r="I191" s="62"/>
      <c r="J191" s="181"/>
      <c r="K191" s="453"/>
      <c r="L191" s="453"/>
      <c r="M191" s="453"/>
      <c r="N191" s="129"/>
      <c r="O191" s="314"/>
      <c r="P191" s="316" t="str">
        <f t="shared" si="3"/>
        <v>Yes</v>
      </c>
      <c r="Q191" s="118" t="s">
        <v>93</v>
      </c>
      <c r="R191" s="71" t="s">
        <v>94</v>
      </c>
      <c r="S191" s="77"/>
      <c r="T191" s="76" t="s">
        <v>2305</v>
      </c>
      <c r="U191" s="72" t="s">
        <v>2305</v>
      </c>
      <c r="V191" s="106"/>
      <c r="W191" s="112">
        <v>43770</v>
      </c>
      <c r="X191" s="143" t="s">
        <v>5412</v>
      </c>
      <c r="Y191" s="86" t="s">
        <v>6031</v>
      </c>
      <c r="Z191" s="18">
        <v>44136</v>
      </c>
      <c r="AA191" s="64"/>
      <c r="AB191" s="64"/>
      <c r="AC191" s="64"/>
      <c r="AD191" s="144"/>
      <c r="AE191" s="86" t="s">
        <v>4929</v>
      </c>
      <c r="AF191" s="86" t="s">
        <v>343</v>
      </c>
      <c r="AG191" s="18">
        <v>44501</v>
      </c>
      <c r="AH191" s="64"/>
      <c r="AI191" s="64"/>
      <c r="AJ191" s="64"/>
      <c r="AK191" s="94"/>
      <c r="AL191" s="168"/>
      <c r="AM191" s="168"/>
      <c r="AN191" s="171"/>
      <c r="AO191" s="161"/>
      <c r="AP191" s="161"/>
      <c r="AQ191" s="161"/>
      <c r="AR191" s="209"/>
      <c r="AS191" s="168"/>
      <c r="AT191" s="168"/>
      <c r="AU191" s="171"/>
      <c r="AV191" s="161"/>
      <c r="AW191" s="161"/>
      <c r="AX191" s="161"/>
      <c r="AY191" s="161"/>
      <c r="AZ191" s="93" t="s">
        <v>6032</v>
      </c>
      <c r="BA191" s="18">
        <v>44866</v>
      </c>
      <c r="BB191" s="94"/>
      <c r="BC191" s="93" t="s">
        <v>6033</v>
      </c>
      <c r="BD191" s="18">
        <v>44958</v>
      </c>
      <c r="BE191" s="94"/>
      <c r="BF191" s="93" t="s">
        <v>6034</v>
      </c>
      <c r="BG191" s="18">
        <v>45323</v>
      </c>
      <c r="BH191" s="94"/>
      <c r="BI191" s="12" t="s">
        <v>6035</v>
      </c>
      <c r="BJ191" s="18" t="s">
        <v>116</v>
      </c>
      <c r="BK191" s="261">
        <v>44061</v>
      </c>
      <c r="BL191" s="12"/>
      <c r="BM191" s="12"/>
      <c r="BN191" s="12"/>
      <c r="BO191" s="12"/>
      <c r="BP191" s="18"/>
    </row>
    <row r="192" spans="1:68" ht="120" hidden="1" customHeight="1" x14ac:dyDescent="0.2">
      <c r="A192" s="24" t="s">
        <v>2309</v>
      </c>
      <c r="B192" s="65" t="s">
        <v>2310</v>
      </c>
      <c r="C192" s="252" t="s">
        <v>192</v>
      </c>
      <c r="D192" s="256" t="s">
        <v>3819</v>
      </c>
      <c r="E192" s="256" t="s">
        <v>3616</v>
      </c>
      <c r="F192" s="268" t="s">
        <v>89</v>
      </c>
      <c r="G192" s="338" t="s">
        <v>194</v>
      </c>
      <c r="H192" s="348">
        <v>41263</v>
      </c>
      <c r="I192" s="62"/>
      <c r="J192" s="124"/>
      <c r="K192" s="453"/>
      <c r="L192" s="453"/>
      <c r="M192" s="453"/>
      <c r="N192" s="129"/>
      <c r="O192" s="314"/>
      <c r="P192" s="316" t="str">
        <f t="shared" si="3"/>
        <v>Yes</v>
      </c>
      <c r="Q192" s="118" t="s">
        <v>93</v>
      </c>
      <c r="R192" s="71" t="s">
        <v>94</v>
      </c>
      <c r="S192" s="71"/>
      <c r="T192" s="72" t="s">
        <v>6036</v>
      </c>
      <c r="U192" s="72" t="s">
        <v>6037</v>
      </c>
      <c r="V192" s="82" t="s">
        <v>4956</v>
      </c>
      <c r="W192" s="112">
        <v>44013</v>
      </c>
      <c r="X192" s="143" t="s">
        <v>4957</v>
      </c>
      <c r="Y192" s="86" t="s">
        <v>364</v>
      </c>
      <c r="Z192" s="18">
        <v>42979</v>
      </c>
      <c r="AA192" s="64">
        <v>42968</v>
      </c>
      <c r="AB192" s="64">
        <v>43049</v>
      </c>
      <c r="AC192" s="64" t="s">
        <v>4958</v>
      </c>
      <c r="AD192" s="189" t="s">
        <v>4959</v>
      </c>
      <c r="AE192" s="136" t="s">
        <v>4960</v>
      </c>
      <c r="AF192" s="136" t="s">
        <v>367</v>
      </c>
      <c r="AG192" s="18">
        <v>43435</v>
      </c>
      <c r="AH192" s="64">
        <v>43668</v>
      </c>
      <c r="AI192" s="64">
        <v>43738</v>
      </c>
      <c r="AJ192" s="64" t="s">
        <v>4961</v>
      </c>
      <c r="AK192" s="144" t="s">
        <v>4962</v>
      </c>
      <c r="AL192" s="168"/>
      <c r="AM192" s="168"/>
      <c r="AN192" s="171"/>
      <c r="AO192" s="161"/>
      <c r="AP192" s="161"/>
      <c r="AQ192" s="161"/>
      <c r="AR192" s="209"/>
      <c r="AS192" s="168"/>
      <c r="AT192" s="168"/>
      <c r="AU192" s="171"/>
      <c r="AV192" s="161"/>
      <c r="AW192" s="161"/>
      <c r="AX192" s="161"/>
      <c r="AY192" s="161"/>
      <c r="AZ192" s="93" t="s">
        <v>2526</v>
      </c>
      <c r="BA192" s="18">
        <v>44105</v>
      </c>
      <c r="BB192" s="94"/>
      <c r="BC192" s="93" t="s">
        <v>4963</v>
      </c>
      <c r="BD192" s="18">
        <v>44197</v>
      </c>
      <c r="BE192" s="94"/>
      <c r="BF192" s="93" t="s">
        <v>4964</v>
      </c>
      <c r="BG192" s="18">
        <v>44562</v>
      </c>
      <c r="BH192" s="94"/>
      <c r="BI192" s="55"/>
      <c r="BJ192" s="18" t="s">
        <v>116</v>
      </c>
      <c r="BK192" s="261">
        <v>44049</v>
      </c>
      <c r="BL192" s="12" t="s">
        <v>1170</v>
      </c>
      <c r="BM192" s="12"/>
      <c r="BN192" s="12"/>
      <c r="BO192" s="12"/>
      <c r="BP192" s="18" t="s">
        <v>93</v>
      </c>
    </row>
    <row r="193" spans="1:68" ht="120" hidden="1" customHeight="1" x14ac:dyDescent="0.2">
      <c r="A193" s="24" t="s">
        <v>2312</v>
      </c>
      <c r="B193" s="65" t="s">
        <v>2313</v>
      </c>
      <c r="C193" s="252" t="s">
        <v>6038</v>
      </c>
      <c r="D193" s="256" t="s">
        <v>3819</v>
      </c>
      <c r="E193" s="256" t="s">
        <v>1021</v>
      </c>
      <c r="F193" s="268" t="s">
        <v>89</v>
      </c>
      <c r="G193" s="338" t="s">
        <v>89</v>
      </c>
      <c r="H193" s="348">
        <v>43187</v>
      </c>
      <c r="I193" s="62"/>
      <c r="J193" s="124"/>
      <c r="K193" s="453"/>
      <c r="L193" s="453"/>
      <c r="M193" s="453"/>
      <c r="N193" s="129"/>
      <c r="O193" s="314"/>
      <c r="P193" s="316" t="b">
        <f t="shared" si="3"/>
        <v>0</v>
      </c>
      <c r="Q193" s="118" t="s">
        <v>111</v>
      </c>
      <c r="R193" s="71" t="s">
        <v>94</v>
      </c>
      <c r="S193" s="71"/>
      <c r="T193" s="80" t="s">
        <v>2316</v>
      </c>
      <c r="U193" s="80" t="s">
        <v>6039</v>
      </c>
      <c r="V193" s="106"/>
      <c r="W193" s="112">
        <v>43617</v>
      </c>
      <c r="X193" s="143"/>
      <c r="Y193" s="86"/>
      <c r="Z193" s="18"/>
      <c r="AA193" s="64"/>
      <c r="AB193" s="64"/>
      <c r="AC193" s="64"/>
      <c r="AD193" s="144"/>
      <c r="AE193" s="87"/>
      <c r="AF193" s="87"/>
      <c r="AG193" s="18"/>
      <c r="AH193" s="64"/>
      <c r="AI193" s="64"/>
      <c r="AJ193" s="64"/>
      <c r="AK193" s="94"/>
      <c r="AL193" s="168"/>
      <c r="AM193" s="168"/>
      <c r="AN193" s="171"/>
      <c r="AO193" s="161"/>
      <c r="AP193" s="161"/>
      <c r="AQ193" s="161"/>
      <c r="AR193" s="209"/>
      <c r="AS193" s="168"/>
      <c r="AT193" s="168"/>
      <c r="AU193" s="171"/>
      <c r="AV193" s="161"/>
      <c r="AW193" s="161"/>
      <c r="AX193" s="161"/>
      <c r="AY193" s="161"/>
      <c r="AZ193" s="93"/>
      <c r="BA193" s="18"/>
      <c r="BB193" s="94"/>
      <c r="BC193" s="93"/>
      <c r="BD193" s="18"/>
      <c r="BE193" s="94"/>
      <c r="BF193" s="93"/>
      <c r="BG193" s="18"/>
      <c r="BH193" s="94"/>
      <c r="BI193" s="12" t="s">
        <v>6040</v>
      </c>
      <c r="BJ193" s="18" t="s">
        <v>116</v>
      </c>
      <c r="BK193" s="261">
        <v>43731</v>
      </c>
      <c r="BL193" s="12" t="s">
        <v>6041</v>
      </c>
      <c r="BM193" s="12"/>
      <c r="BN193" s="12"/>
      <c r="BO193" s="12"/>
      <c r="BP193" s="18"/>
    </row>
    <row r="194" spans="1:68" ht="120" hidden="1" customHeight="1" x14ac:dyDescent="0.2">
      <c r="A194" s="24" t="s">
        <v>2321</v>
      </c>
      <c r="B194" s="65" t="s">
        <v>2322</v>
      </c>
      <c r="C194" s="252" t="s">
        <v>6042</v>
      </c>
      <c r="D194" s="256" t="s">
        <v>4235</v>
      </c>
      <c r="E194" s="256" t="s">
        <v>2760</v>
      </c>
      <c r="F194" s="268" t="s">
        <v>89</v>
      </c>
      <c r="G194" s="173" t="s">
        <v>89</v>
      </c>
      <c r="H194" s="62">
        <v>41969</v>
      </c>
      <c r="I194" s="62">
        <v>43413</v>
      </c>
      <c r="J194" s="124"/>
      <c r="K194" s="453"/>
      <c r="L194" s="453"/>
      <c r="M194" s="453"/>
      <c r="N194" s="129"/>
      <c r="O194" s="314"/>
      <c r="P194" s="316" t="str">
        <f t="shared" si="3"/>
        <v>Yes</v>
      </c>
      <c r="Q194" s="118" t="s">
        <v>228</v>
      </c>
      <c r="R194" s="71" t="s">
        <v>267</v>
      </c>
      <c r="S194" s="281"/>
      <c r="T194" s="290" t="s">
        <v>6043</v>
      </c>
      <c r="U194" s="290" t="s">
        <v>6043</v>
      </c>
      <c r="V194" s="106" t="s">
        <v>6044</v>
      </c>
      <c r="W194" s="112">
        <v>43739</v>
      </c>
      <c r="X194" s="143" t="s">
        <v>3078</v>
      </c>
      <c r="Y194" s="86"/>
      <c r="Z194" s="18">
        <v>44013</v>
      </c>
      <c r="AA194" s="64"/>
      <c r="AB194" s="64"/>
      <c r="AC194" s="64"/>
      <c r="AD194" s="144"/>
      <c r="AE194" s="86"/>
      <c r="AF194" s="86"/>
      <c r="AG194" s="18"/>
      <c r="AH194" s="64"/>
      <c r="AI194" s="64"/>
      <c r="AJ194" s="64"/>
      <c r="AK194" s="94"/>
      <c r="AL194" s="168"/>
      <c r="AM194" s="168"/>
      <c r="AN194" s="171"/>
      <c r="AO194" s="161"/>
      <c r="AP194" s="161"/>
      <c r="AQ194" s="161"/>
      <c r="AR194" s="209"/>
      <c r="AS194" s="168"/>
      <c r="AT194" s="168"/>
      <c r="AU194" s="171"/>
      <c r="AV194" s="161"/>
      <c r="AW194" s="161"/>
      <c r="AX194" s="161"/>
      <c r="AY194" s="161"/>
      <c r="AZ194" s="93" t="s">
        <v>6045</v>
      </c>
      <c r="BA194" s="18">
        <v>44136</v>
      </c>
      <c r="BB194" s="94"/>
      <c r="BC194" s="93" t="s">
        <v>5673</v>
      </c>
      <c r="BD194" s="18">
        <v>44197</v>
      </c>
      <c r="BE194" s="94"/>
      <c r="BF194" s="93" t="s">
        <v>2296</v>
      </c>
      <c r="BG194" s="18">
        <v>44287</v>
      </c>
      <c r="BH194" s="94"/>
      <c r="BI194" s="55" t="s">
        <v>6046</v>
      </c>
      <c r="BJ194" s="18" t="s">
        <v>116</v>
      </c>
      <c r="BK194" s="261">
        <v>44061</v>
      </c>
      <c r="BL194" s="12"/>
      <c r="BM194" s="12"/>
      <c r="BN194" s="12"/>
      <c r="BO194" s="12"/>
      <c r="BP194" s="18" t="s">
        <v>93</v>
      </c>
    </row>
    <row r="195" spans="1:68" ht="120" hidden="1" customHeight="1" x14ac:dyDescent="0.2">
      <c r="A195" s="24" t="s">
        <v>2335</v>
      </c>
      <c r="B195" s="65" t="s">
        <v>2336</v>
      </c>
      <c r="C195" s="252" t="s">
        <v>6047</v>
      </c>
      <c r="D195" s="256" t="s">
        <v>4235</v>
      </c>
      <c r="E195" s="256" t="s">
        <v>1021</v>
      </c>
      <c r="F195" s="268" t="s">
        <v>89</v>
      </c>
      <c r="G195" s="338" t="s">
        <v>89</v>
      </c>
      <c r="H195" s="348">
        <v>43544</v>
      </c>
      <c r="I195" s="62"/>
      <c r="J195" s="124"/>
      <c r="K195" s="453"/>
      <c r="L195" s="453"/>
      <c r="M195" s="453"/>
      <c r="N195" s="129"/>
      <c r="O195" s="314"/>
      <c r="P195" s="316" t="b">
        <f t="shared" si="3"/>
        <v>0</v>
      </c>
      <c r="Q195" s="118" t="s">
        <v>237</v>
      </c>
      <c r="R195" s="71" t="s">
        <v>94</v>
      </c>
      <c r="S195" s="71"/>
      <c r="T195" s="72" t="s">
        <v>6048</v>
      </c>
      <c r="U195" s="72" t="s">
        <v>6048</v>
      </c>
      <c r="V195" s="106" t="s">
        <v>6049</v>
      </c>
      <c r="W195" s="112">
        <v>43282</v>
      </c>
      <c r="X195" s="143" t="s">
        <v>6016</v>
      </c>
      <c r="Y195" s="86"/>
      <c r="Z195" s="18">
        <v>42401</v>
      </c>
      <c r="AA195" s="64"/>
      <c r="AB195" s="64"/>
      <c r="AC195" s="64"/>
      <c r="AD195" s="144"/>
      <c r="AE195" s="86" t="s">
        <v>6050</v>
      </c>
      <c r="AF195" s="86"/>
      <c r="AG195" s="18">
        <v>42826</v>
      </c>
      <c r="AH195" s="64"/>
      <c r="AI195" s="64"/>
      <c r="AJ195" s="64"/>
      <c r="AK195" s="94"/>
      <c r="AL195" s="168"/>
      <c r="AM195" s="168"/>
      <c r="AN195" s="171"/>
      <c r="AO195" s="161"/>
      <c r="AP195" s="161"/>
      <c r="AQ195" s="161"/>
      <c r="AR195" s="209"/>
      <c r="AS195" s="168"/>
      <c r="AT195" s="168"/>
      <c r="AU195" s="171"/>
      <c r="AV195" s="161"/>
      <c r="AW195" s="161"/>
      <c r="AX195" s="161"/>
      <c r="AY195" s="161"/>
      <c r="AZ195" s="93" t="s">
        <v>6051</v>
      </c>
      <c r="BA195" s="18">
        <v>43009</v>
      </c>
      <c r="BB195" s="94">
        <v>43047</v>
      </c>
      <c r="BC195" s="93" t="s">
        <v>4989</v>
      </c>
      <c r="BD195" s="18">
        <v>43191</v>
      </c>
      <c r="BE195" s="94">
        <v>43188</v>
      </c>
      <c r="BF195" s="93" t="s">
        <v>6052</v>
      </c>
      <c r="BG195" s="18">
        <v>43435</v>
      </c>
      <c r="BH195" s="94">
        <v>43544</v>
      </c>
      <c r="BI195" s="12"/>
      <c r="BJ195" s="18" t="s">
        <v>4700</v>
      </c>
      <c r="BK195" s="261">
        <v>43552</v>
      </c>
      <c r="BL195" s="12" t="s">
        <v>3822</v>
      </c>
      <c r="BM195" s="12"/>
      <c r="BN195" s="12"/>
      <c r="BO195" s="12"/>
      <c r="BP195" s="18"/>
    </row>
    <row r="196" spans="1:68" ht="120" hidden="1" customHeight="1" x14ac:dyDescent="0.2">
      <c r="A196" s="25" t="s">
        <v>2347</v>
      </c>
      <c r="B196" s="67" t="s">
        <v>2348</v>
      </c>
      <c r="C196" s="252" t="s">
        <v>2349</v>
      </c>
      <c r="D196" s="256" t="s">
        <v>337</v>
      </c>
      <c r="E196" s="256" t="s">
        <v>1420</v>
      </c>
      <c r="F196" s="268" t="s">
        <v>89</v>
      </c>
      <c r="G196" s="339" t="s">
        <v>89</v>
      </c>
      <c r="H196" s="348">
        <v>40087</v>
      </c>
      <c r="I196" s="62"/>
      <c r="J196" s="124"/>
      <c r="K196" s="453"/>
      <c r="L196" s="453"/>
      <c r="M196" s="453"/>
      <c r="N196" s="129"/>
      <c r="O196" s="314"/>
      <c r="P196" s="316" t="str">
        <f t="shared" si="3"/>
        <v>Yes</v>
      </c>
      <c r="Q196" s="118" t="s">
        <v>93</v>
      </c>
      <c r="R196" s="71" t="s">
        <v>94</v>
      </c>
      <c r="S196" s="71"/>
      <c r="T196" s="75" t="s">
        <v>6053</v>
      </c>
      <c r="U196" s="72" t="s">
        <v>6054</v>
      </c>
      <c r="V196" s="371" t="s">
        <v>6055</v>
      </c>
      <c r="W196" s="112">
        <v>43709</v>
      </c>
      <c r="X196" s="146" t="s">
        <v>5131</v>
      </c>
      <c r="Y196" s="179" t="s">
        <v>364</v>
      </c>
      <c r="Z196" s="56">
        <v>42917</v>
      </c>
      <c r="AA196" s="64">
        <v>42917</v>
      </c>
      <c r="AB196" s="64">
        <v>42979</v>
      </c>
      <c r="AC196" s="64" t="s">
        <v>6056</v>
      </c>
      <c r="AD196" s="144" t="s">
        <v>6057</v>
      </c>
      <c r="AE196" s="138" t="s">
        <v>4064</v>
      </c>
      <c r="AF196" s="138" t="s">
        <v>6058</v>
      </c>
      <c r="AG196" s="56">
        <v>43862</v>
      </c>
      <c r="AH196" s="64">
        <v>43864</v>
      </c>
      <c r="AI196" s="64">
        <v>43913</v>
      </c>
      <c r="AJ196" s="132" t="s">
        <v>6059</v>
      </c>
      <c r="AK196" s="94"/>
      <c r="AL196" s="168"/>
      <c r="AM196" s="168"/>
      <c r="AN196" s="171"/>
      <c r="AO196" s="161"/>
      <c r="AP196" s="161"/>
      <c r="AQ196" s="161"/>
      <c r="AR196" s="209"/>
      <c r="AS196" s="168"/>
      <c r="AT196" s="168"/>
      <c r="AU196" s="171"/>
      <c r="AV196" s="161"/>
      <c r="AW196" s="161"/>
      <c r="AX196" s="161"/>
      <c r="AY196" s="161"/>
      <c r="AZ196" s="99" t="s">
        <v>2526</v>
      </c>
      <c r="BA196" s="56">
        <v>44105</v>
      </c>
      <c r="BB196" s="102"/>
      <c r="BC196" s="99" t="s">
        <v>5673</v>
      </c>
      <c r="BD196" s="56">
        <v>44197</v>
      </c>
      <c r="BE196" s="102"/>
      <c r="BF196" s="99" t="s">
        <v>5299</v>
      </c>
      <c r="BG196" s="56">
        <v>44562</v>
      </c>
      <c r="BH196" s="94"/>
      <c r="BI196" s="12" t="s">
        <v>6060</v>
      </c>
      <c r="BJ196" s="18" t="s">
        <v>116</v>
      </c>
      <c r="BK196" s="261">
        <v>44061</v>
      </c>
      <c r="BL196" s="12" t="s">
        <v>105</v>
      </c>
      <c r="BM196" s="12"/>
      <c r="BN196" s="12"/>
      <c r="BO196" s="12"/>
      <c r="BP196" s="18"/>
    </row>
    <row r="197" spans="1:68" ht="120" hidden="1" customHeight="1" x14ac:dyDescent="0.2">
      <c r="A197" s="24" t="s">
        <v>2356</v>
      </c>
      <c r="B197" s="65" t="s">
        <v>2357</v>
      </c>
      <c r="C197" s="252" t="s">
        <v>6061</v>
      </c>
      <c r="D197" s="256" t="s">
        <v>4235</v>
      </c>
      <c r="E197" s="256" t="s">
        <v>3616</v>
      </c>
      <c r="F197" s="268" t="s">
        <v>89</v>
      </c>
      <c r="G197" s="173" t="s">
        <v>89</v>
      </c>
      <c r="H197" s="62">
        <v>44018</v>
      </c>
      <c r="I197" s="62"/>
      <c r="J197" s="124"/>
      <c r="K197" s="453"/>
      <c r="L197" s="453"/>
      <c r="M197" s="453"/>
      <c r="N197" s="129"/>
      <c r="O197" s="314"/>
      <c r="P197" s="316" t="b">
        <f t="shared" si="3"/>
        <v>0</v>
      </c>
      <c r="Q197" s="118" t="s">
        <v>237</v>
      </c>
      <c r="R197" s="71" t="s">
        <v>94</v>
      </c>
      <c r="S197" s="71"/>
      <c r="T197" s="72" t="s">
        <v>6062</v>
      </c>
      <c r="U197" s="72" t="s">
        <v>6063</v>
      </c>
      <c r="V197" s="106" t="s">
        <v>6064</v>
      </c>
      <c r="W197" s="112">
        <v>43374</v>
      </c>
      <c r="X197" s="143"/>
      <c r="Y197" s="86" t="s">
        <v>6065</v>
      </c>
      <c r="Z197" s="18"/>
      <c r="AA197" s="64">
        <v>42566</v>
      </c>
      <c r="AB197" s="64">
        <v>42629</v>
      </c>
      <c r="AC197" s="64"/>
      <c r="AD197" s="144"/>
      <c r="AE197" s="86"/>
      <c r="AF197" s="86"/>
      <c r="AG197" s="18"/>
      <c r="AH197" s="64"/>
      <c r="AI197" s="64"/>
      <c r="AJ197" s="64"/>
      <c r="AK197" s="94"/>
      <c r="AL197" s="168"/>
      <c r="AM197" s="168"/>
      <c r="AN197" s="171"/>
      <c r="AO197" s="161"/>
      <c r="AP197" s="161"/>
      <c r="AQ197" s="161"/>
      <c r="AR197" s="209"/>
      <c r="AS197" s="168"/>
      <c r="AT197" s="168"/>
      <c r="AU197" s="171"/>
      <c r="AV197" s="161"/>
      <c r="AW197" s="161"/>
      <c r="AX197" s="161"/>
      <c r="AY197" s="161"/>
      <c r="AZ197" s="93" t="s">
        <v>5236</v>
      </c>
      <c r="BA197" s="18">
        <v>43252</v>
      </c>
      <c r="BB197" s="94">
        <v>43280</v>
      </c>
      <c r="BC197" s="93" t="s">
        <v>5533</v>
      </c>
      <c r="BD197" s="18">
        <v>43405</v>
      </c>
      <c r="BE197" s="94">
        <v>43405</v>
      </c>
      <c r="BF197" s="93" t="s">
        <v>5095</v>
      </c>
      <c r="BG197" s="18">
        <v>43891</v>
      </c>
      <c r="BH197" s="94">
        <v>44018</v>
      </c>
      <c r="BI197" s="12" t="s">
        <v>6066</v>
      </c>
      <c r="BJ197" s="18" t="s">
        <v>116</v>
      </c>
      <c r="BK197" s="261">
        <v>44049</v>
      </c>
      <c r="BL197" s="12" t="s">
        <v>2168</v>
      </c>
      <c r="BM197" s="12"/>
      <c r="BN197" s="12"/>
      <c r="BO197" s="12"/>
      <c r="BP197" s="18"/>
    </row>
    <row r="198" spans="1:68" ht="120" hidden="1" customHeight="1" x14ac:dyDescent="0.2">
      <c r="A198" s="24" t="s">
        <v>2367</v>
      </c>
      <c r="B198" s="65" t="s">
        <v>2368</v>
      </c>
      <c r="C198" s="252" t="s">
        <v>635</v>
      </c>
      <c r="D198" s="256" t="s">
        <v>4235</v>
      </c>
      <c r="E198" s="256" t="s">
        <v>3616</v>
      </c>
      <c r="F198" s="268" t="s">
        <v>89</v>
      </c>
      <c r="G198" s="338" t="s">
        <v>89</v>
      </c>
      <c r="H198" s="348">
        <v>43706</v>
      </c>
      <c r="I198" s="62"/>
      <c r="J198" s="124"/>
      <c r="K198" s="453"/>
      <c r="L198" s="453"/>
      <c r="M198" s="453"/>
      <c r="N198" s="129"/>
      <c r="O198" s="314"/>
      <c r="P198" s="316" t="b">
        <f t="shared" si="3"/>
        <v>0</v>
      </c>
      <c r="Q198" s="118" t="s">
        <v>237</v>
      </c>
      <c r="R198" s="71" t="s">
        <v>94</v>
      </c>
      <c r="S198" s="71"/>
      <c r="T198" s="72" t="s">
        <v>2369</v>
      </c>
      <c r="U198" s="72" t="s">
        <v>6067</v>
      </c>
      <c r="V198" s="106" t="s">
        <v>6068</v>
      </c>
      <c r="W198" s="112">
        <v>43009</v>
      </c>
      <c r="X198" s="143"/>
      <c r="Y198" s="86"/>
      <c r="Z198" s="18"/>
      <c r="AA198" s="64"/>
      <c r="AB198" s="64"/>
      <c r="AC198" s="64"/>
      <c r="AD198" s="144"/>
      <c r="AE198" s="86"/>
      <c r="AF198" s="86"/>
      <c r="AG198" s="18"/>
      <c r="AH198" s="64"/>
      <c r="AI198" s="64"/>
      <c r="AJ198" s="64"/>
      <c r="AK198" s="94"/>
      <c r="AL198" s="168"/>
      <c r="AM198" s="168"/>
      <c r="AN198" s="171"/>
      <c r="AO198" s="161"/>
      <c r="AP198" s="161"/>
      <c r="AQ198" s="161"/>
      <c r="AR198" s="209"/>
      <c r="AS198" s="168"/>
      <c r="AT198" s="168"/>
      <c r="AU198" s="171"/>
      <c r="AV198" s="161"/>
      <c r="AW198" s="161"/>
      <c r="AX198" s="161"/>
      <c r="AY198" s="161"/>
      <c r="AZ198" s="93" t="s">
        <v>2764</v>
      </c>
      <c r="BA198" s="18">
        <v>43132</v>
      </c>
      <c r="BB198" s="94">
        <v>43117</v>
      </c>
      <c r="BC198" s="93" t="s">
        <v>6069</v>
      </c>
      <c r="BD198" s="18">
        <v>43221</v>
      </c>
      <c r="BE198" s="94">
        <v>43234</v>
      </c>
      <c r="BF198" s="93" t="s">
        <v>3548</v>
      </c>
      <c r="BG198" s="18">
        <v>43405</v>
      </c>
      <c r="BH198" s="94">
        <v>43706</v>
      </c>
      <c r="BI198" s="12"/>
      <c r="BJ198" s="18" t="s">
        <v>116</v>
      </c>
      <c r="BK198" s="261">
        <v>43833</v>
      </c>
      <c r="BL198" s="12" t="s">
        <v>2379</v>
      </c>
      <c r="BM198" s="12"/>
      <c r="BN198" s="12"/>
      <c r="BO198" s="12"/>
      <c r="BP198" s="18"/>
    </row>
    <row r="199" spans="1:68" ht="120" hidden="1" customHeight="1" x14ac:dyDescent="0.2">
      <c r="A199" s="24" t="s">
        <v>2380</v>
      </c>
      <c r="B199" s="65" t="s">
        <v>2381</v>
      </c>
      <c r="C199" s="252" t="s">
        <v>6070</v>
      </c>
      <c r="D199" s="256" t="s">
        <v>3537</v>
      </c>
      <c r="E199" s="256" t="s">
        <v>3538</v>
      </c>
      <c r="F199" s="268" t="s">
        <v>89</v>
      </c>
      <c r="G199" s="338" t="s">
        <v>89</v>
      </c>
      <c r="H199" s="348">
        <v>43531</v>
      </c>
      <c r="I199" s="62"/>
      <c r="J199" s="124"/>
      <c r="K199" s="453"/>
      <c r="L199" s="453"/>
      <c r="M199" s="453"/>
      <c r="N199" s="129"/>
      <c r="O199" s="314"/>
      <c r="P199" s="316" t="b">
        <f t="shared" si="3"/>
        <v>0</v>
      </c>
      <c r="Q199" s="118" t="s">
        <v>237</v>
      </c>
      <c r="R199" s="71" t="s">
        <v>94</v>
      </c>
      <c r="S199" s="71"/>
      <c r="T199" s="282" t="s">
        <v>2383</v>
      </c>
      <c r="U199" s="282" t="s">
        <v>6071</v>
      </c>
      <c r="V199" s="106" t="s">
        <v>6072</v>
      </c>
      <c r="W199" s="112">
        <v>43344</v>
      </c>
      <c r="X199" s="143" t="s">
        <v>5070</v>
      </c>
      <c r="Y199" s="86"/>
      <c r="Z199" s="18">
        <v>42278</v>
      </c>
      <c r="AA199" s="64"/>
      <c r="AB199" s="64"/>
      <c r="AC199" s="64"/>
      <c r="AD199" s="144"/>
      <c r="AE199" s="86" t="s">
        <v>6073</v>
      </c>
      <c r="AF199" s="86"/>
      <c r="AG199" s="18">
        <v>42552</v>
      </c>
      <c r="AH199" s="64"/>
      <c r="AI199" s="64"/>
      <c r="AJ199" s="64"/>
      <c r="AK199" s="94"/>
      <c r="AL199" s="168"/>
      <c r="AM199" s="168"/>
      <c r="AN199" s="171"/>
      <c r="AO199" s="161"/>
      <c r="AP199" s="161"/>
      <c r="AQ199" s="161"/>
      <c r="AR199" s="209"/>
      <c r="AS199" s="168"/>
      <c r="AT199" s="168"/>
      <c r="AU199" s="171"/>
      <c r="AV199" s="161"/>
      <c r="AW199" s="161"/>
      <c r="AX199" s="161"/>
      <c r="AY199" s="161"/>
      <c r="AZ199" s="93" t="s">
        <v>4811</v>
      </c>
      <c r="BA199" s="18">
        <v>42917</v>
      </c>
      <c r="BB199" s="94">
        <v>42933</v>
      </c>
      <c r="BC199" s="93" t="s">
        <v>6074</v>
      </c>
      <c r="BD199" s="18">
        <v>42979</v>
      </c>
      <c r="BE199" s="94">
        <v>43007</v>
      </c>
      <c r="BF199" s="93" t="s">
        <v>5032</v>
      </c>
      <c r="BG199" s="18">
        <v>43435</v>
      </c>
      <c r="BH199" s="94">
        <v>43531</v>
      </c>
      <c r="BI199" s="12" t="s">
        <v>6075</v>
      </c>
      <c r="BJ199" s="18" t="s">
        <v>6076</v>
      </c>
      <c r="BK199" s="261">
        <v>43552</v>
      </c>
      <c r="BL199" s="12" t="s">
        <v>3822</v>
      </c>
      <c r="BM199" s="12"/>
      <c r="BN199" s="12"/>
      <c r="BO199" s="12"/>
      <c r="BP199" s="18"/>
    </row>
    <row r="200" spans="1:68" ht="120" hidden="1" customHeight="1" x14ac:dyDescent="0.2">
      <c r="A200" s="24" t="s">
        <v>2396</v>
      </c>
      <c r="B200" s="65" t="s">
        <v>4233</v>
      </c>
      <c r="C200" s="252" t="s">
        <v>4807</v>
      </c>
      <c r="D200" s="256" t="s">
        <v>3537</v>
      </c>
      <c r="E200" s="256" t="s">
        <v>1420</v>
      </c>
      <c r="F200" s="268" t="s">
        <v>89</v>
      </c>
      <c r="G200" s="338" t="s">
        <v>194</v>
      </c>
      <c r="H200" s="348">
        <v>40087</v>
      </c>
      <c r="I200" s="62"/>
      <c r="J200" s="124"/>
      <c r="K200" s="453"/>
      <c r="L200" s="453"/>
      <c r="M200" s="453"/>
      <c r="N200" s="129"/>
      <c r="O200" s="314"/>
      <c r="P200" s="316" t="str">
        <f t="shared" si="3"/>
        <v>Yes</v>
      </c>
      <c r="Q200" s="118" t="s">
        <v>93</v>
      </c>
      <c r="R200" s="71" t="s">
        <v>94</v>
      </c>
      <c r="S200" s="71"/>
      <c r="T200" s="211" t="s">
        <v>4808</v>
      </c>
      <c r="U200" s="211" t="s">
        <v>4809</v>
      </c>
      <c r="V200" s="108" t="s">
        <v>4810</v>
      </c>
      <c r="W200" s="112">
        <v>43374</v>
      </c>
      <c r="X200" s="143" t="s">
        <v>4811</v>
      </c>
      <c r="Y200" s="86"/>
      <c r="Z200" s="18">
        <v>42917</v>
      </c>
      <c r="AA200" s="64">
        <v>42933</v>
      </c>
      <c r="AB200" s="64">
        <v>42969</v>
      </c>
      <c r="AC200" s="64" t="s">
        <v>4812</v>
      </c>
      <c r="AD200" s="144" t="s">
        <v>4813</v>
      </c>
      <c r="AE200" s="136" t="s">
        <v>4814</v>
      </c>
      <c r="AF200" s="136" t="s">
        <v>367</v>
      </c>
      <c r="AG200" s="18">
        <v>43132</v>
      </c>
      <c r="AH200" s="64">
        <v>43132</v>
      </c>
      <c r="AI200" s="64">
        <v>43160</v>
      </c>
      <c r="AJ200" s="64" t="s">
        <v>4815</v>
      </c>
      <c r="AK200" s="94" t="s">
        <v>4816</v>
      </c>
      <c r="AL200" s="168" t="s">
        <v>2850</v>
      </c>
      <c r="AM200" s="168" t="s">
        <v>4817</v>
      </c>
      <c r="AN200" s="171">
        <v>43952</v>
      </c>
      <c r="AO200" s="161"/>
      <c r="AP200" s="161"/>
      <c r="AQ200" s="220" t="s">
        <v>4809</v>
      </c>
      <c r="AR200" s="209"/>
      <c r="AS200" s="168"/>
      <c r="AT200" s="168"/>
      <c r="AU200" s="171"/>
      <c r="AV200" s="161"/>
      <c r="AW200" s="161"/>
      <c r="AX200" s="161"/>
      <c r="AY200" s="161"/>
      <c r="AZ200" s="93" t="s">
        <v>4818</v>
      </c>
      <c r="BA200" s="18">
        <v>44044</v>
      </c>
      <c r="BB200" s="94"/>
      <c r="BC200" s="93" t="s">
        <v>4819</v>
      </c>
      <c r="BD200" s="18">
        <v>44166</v>
      </c>
      <c r="BE200" s="94"/>
      <c r="BF200" s="93" t="s">
        <v>4820</v>
      </c>
      <c r="BG200" s="18"/>
      <c r="BH200" s="94"/>
      <c r="BI200" s="31" t="s">
        <v>6077</v>
      </c>
      <c r="BJ200" s="18" t="s">
        <v>116</v>
      </c>
      <c r="BK200" s="261">
        <v>44061</v>
      </c>
      <c r="BL200" s="12" t="s">
        <v>6078</v>
      </c>
      <c r="BM200" s="12"/>
      <c r="BN200" s="12"/>
      <c r="BO200" s="12"/>
      <c r="BP200" s="18"/>
    </row>
    <row r="201" spans="1:68" ht="120" hidden="1" customHeight="1" x14ac:dyDescent="0.2">
      <c r="A201" s="24" t="s">
        <v>2406</v>
      </c>
      <c r="B201" s="65" t="s">
        <v>4198</v>
      </c>
      <c r="C201" s="252" t="s">
        <v>5647</v>
      </c>
      <c r="D201" s="256" t="s">
        <v>5319</v>
      </c>
      <c r="E201" s="256" t="s">
        <v>5027</v>
      </c>
      <c r="F201" s="268" t="s">
        <v>89</v>
      </c>
      <c r="G201" s="338" t="s">
        <v>194</v>
      </c>
      <c r="H201" s="348">
        <v>42089</v>
      </c>
      <c r="I201" s="62"/>
      <c r="J201" s="124"/>
      <c r="K201" s="453"/>
      <c r="L201" s="453"/>
      <c r="M201" s="453"/>
      <c r="N201" s="129">
        <v>43891</v>
      </c>
      <c r="O201" s="314" t="s">
        <v>1577</v>
      </c>
      <c r="P201" s="316" t="b">
        <f t="shared" si="3"/>
        <v>0</v>
      </c>
      <c r="Q201" s="118" t="s">
        <v>228</v>
      </c>
      <c r="R201" s="71" t="s">
        <v>229</v>
      </c>
      <c r="S201" s="71"/>
      <c r="T201" s="75"/>
      <c r="U201" s="75"/>
      <c r="V201" s="108"/>
      <c r="W201" s="112"/>
      <c r="X201" s="143"/>
      <c r="Y201" s="86"/>
      <c r="Z201" s="18"/>
      <c r="AA201" s="64"/>
      <c r="AB201" s="64"/>
      <c r="AC201" s="64"/>
      <c r="AD201" s="144"/>
      <c r="AE201" s="87"/>
      <c r="AF201" s="87"/>
      <c r="AG201" s="18"/>
      <c r="AH201" s="64"/>
      <c r="AI201" s="64"/>
      <c r="AJ201" s="64"/>
      <c r="AK201" s="94"/>
      <c r="AL201" s="168"/>
      <c r="AM201" s="168"/>
      <c r="AN201" s="171"/>
      <c r="AO201" s="161"/>
      <c r="AP201" s="161"/>
      <c r="AQ201" s="161"/>
      <c r="AR201" s="209"/>
      <c r="AS201" s="168"/>
      <c r="AT201" s="168"/>
      <c r="AU201" s="171"/>
      <c r="AV201" s="161"/>
      <c r="AW201" s="161"/>
      <c r="AX201" s="161"/>
      <c r="AY201" s="161"/>
      <c r="AZ201" s="93"/>
      <c r="BA201" s="18"/>
      <c r="BB201" s="94"/>
      <c r="BC201" s="93"/>
      <c r="BD201" s="18"/>
      <c r="BE201" s="94"/>
      <c r="BF201" s="93"/>
      <c r="BG201" s="18"/>
      <c r="BH201" s="94"/>
      <c r="BI201" s="31" t="s">
        <v>5648</v>
      </c>
      <c r="BJ201" s="18" t="s">
        <v>116</v>
      </c>
      <c r="BK201" s="261">
        <v>44062</v>
      </c>
      <c r="BL201" s="12" t="s">
        <v>579</v>
      </c>
      <c r="BM201" s="12"/>
      <c r="BN201" s="12"/>
      <c r="BO201" s="12"/>
      <c r="BP201" s="18"/>
    </row>
    <row r="202" spans="1:68" ht="120" hidden="1" customHeight="1" x14ac:dyDescent="0.2">
      <c r="A202" s="24" t="s">
        <v>2410</v>
      </c>
      <c r="B202" s="65" t="s">
        <v>2411</v>
      </c>
      <c r="C202" s="252" t="s">
        <v>6079</v>
      </c>
      <c r="D202" s="256" t="s">
        <v>2759</v>
      </c>
      <c r="E202" s="256" t="s">
        <v>3538</v>
      </c>
      <c r="F202" s="268" t="s">
        <v>89</v>
      </c>
      <c r="G202" s="338" t="s">
        <v>89</v>
      </c>
      <c r="H202" s="348">
        <v>43444</v>
      </c>
      <c r="I202" s="62"/>
      <c r="J202" s="124"/>
      <c r="K202" s="453"/>
      <c r="L202" s="453"/>
      <c r="M202" s="453"/>
      <c r="N202" s="129"/>
      <c r="O202" s="314"/>
      <c r="P202" s="316" t="b">
        <f t="shared" si="3"/>
        <v>0</v>
      </c>
      <c r="Q202" s="118" t="s">
        <v>237</v>
      </c>
      <c r="R202" s="71" t="s">
        <v>94</v>
      </c>
      <c r="S202" s="71"/>
      <c r="T202" s="78" t="s">
        <v>6080</v>
      </c>
      <c r="U202" s="78" t="s">
        <v>6081</v>
      </c>
      <c r="V202" s="108" t="s">
        <v>6082</v>
      </c>
      <c r="W202" s="112">
        <v>43040</v>
      </c>
      <c r="X202" s="143" t="s">
        <v>6083</v>
      </c>
      <c r="Y202" s="86"/>
      <c r="Z202" s="18">
        <v>42736</v>
      </c>
      <c r="AA202" s="64"/>
      <c r="AB202" s="64"/>
      <c r="AC202" s="64"/>
      <c r="AD202" s="144"/>
      <c r="AE202" s="136"/>
      <c r="AF202" s="136"/>
      <c r="AG202" s="18"/>
      <c r="AH202" s="64"/>
      <c r="AI202" s="64"/>
      <c r="AJ202" s="64"/>
      <c r="AK202" s="94"/>
      <c r="AL202" s="168"/>
      <c r="AM202" s="168"/>
      <c r="AN202" s="171"/>
      <c r="AO202" s="161"/>
      <c r="AP202" s="161"/>
      <c r="AQ202" s="161"/>
      <c r="AR202" s="209"/>
      <c r="AS202" s="168"/>
      <c r="AT202" s="168"/>
      <c r="AU202" s="171"/>
      <c r="AV202" s="161"/>
      <c r="AW202" s="161"/>
      <c r="AX202" s="161"/>
      <c r="AY202" s="161"/>
      <c r="AZ202" s="93" t="s">
        <v>6084</v>
      </c>
      <c r="BA202" s="18">
        <v>43040</v>
      </c>
      <c r="BB202" s="94">
        <v>43067</v>
      </c>
      <c r="BC202" s="93" t="s">
        <v>4814</v>
      </c>
      <c r="BD202" s="18">
        <v>43132</v>
      </c>
      <c r="BE202" s="94">
        <v>43159</v>
      </c>
      <c r="BF202" s="93" t="s">
        <v>5032</v>
      </c>
      <c r="BG202" s="18">
        <v>43435</v>
      </c>
      <c r="BH202" s="94">
        <v>43444</v>
      </c>
      <c r="BI202" s="12"/>
      <c r="BJ202" s="18" t="s">
        <v>6076</v>
      </c>
      <c r="BK202" s="261">
        <v>43558</v>
      </c>
      <c r="BL202" s="12" t="s">
        <v>6085</v>
      </c>
      <c r="BM202" s="12"/>
      <c r="BN202" s="12"/>
      <c r="BO202" s="12"/>
      <c r="BP202" s="18"/>
    </row>
    <row r="203" spans="1:68" ht="120" hidden="1" customHeight="1" x14ac:dyDescent="0.2">
      <c r="A203" s="24" t="s">
        <v>2419</v>
      </c>
      <c r="B203" s="65" t="s">
        <v>2420</v>
      </c>
      <c r="C203" s="252" t="s">
        <v>6086</v>
      </c>
      <c r="D203" s="256" t="s">
        <v>292</v>
      </c>
      <c r="E203" s="256" t="s">
        <v>1021</v>
      </c>
      <c r="F203" s="268" t="s">
        <v>89</v>
      </c>
      <c r="G203" s="338" t="s">
        <v>194</v>
      </c>
      <c r="H203" s="348">
        <v>43402</v>
      </c>
      <c r="I203" s="62"/>
      <c r="J203" s="124"/>
      <c r="K203" s="453"/>
      <c r="L203" s="453"/>
      <c r="M203" s="453"/>
      <c r="N203" s="129"/>
      <c r="O203" s="314"/>
      <c r="P203" s="316" t="b">
        <f t="shared" si="3"/>
        <v>0</v>
      </c>
      <c r="Q203" s="118" t="s">
        <v>237</v>
      </c>
      <c r="R203" s="71" t="s">
        <v>94</v>
      </c>
      <c r="S203" s="71"/>
      <c r="T203" s="78" t="s">
        <v>6087</v>
      </c>
      <c r="U203" s="78" t="s">
        <v>6088</v>
      </c>
      <c r="V203" s="108" t="s">
        <v>6089</v>
      </c>
      <c r="W203" s="112">
        <v>42491</v>
      </c>
      <c r="X203" s="143" t="s">
        <v>6090</v>
      </c>
      <c r="Y203" s="86"/>
      <c r="Z203" s="18">
        <v>41275</v>
      </c>
      <c r="AA203" s="64"/>
      <c r="AB203" s="64"/>
      <c r="AC203" s="64"/>
      <c r="AD203" s="144"/>
      <c r="AE203" s="136"/>
      <c r="AF203" s="136"/>
      <c r="AG203" s="18"/>
      <c r="AH203" s="64"/>
      <c r="AI203" s="64"/>
      <c r="AJ203" s="64"/>
      <c r="AK203" s="94"/>
      <c r="AL203" s="168"/>
      <c r="AM203" s="168"/>
      <c r="AN203" s="171"/>
      <c r="AO203" s="161"/>
      <c r="AP203" s="161"/>
      <c r="AQ203" s="161"/>
      <c r="AR203" s="209"/>
      <c r="AS203" s="168"/>
      <c r="AT203" s="168"/>
      <c r="AU203" s="171"/>
      <c r="AV203" s="161"/>
      <c r="AW203" s="161"/>
      <c r="AX203" s="161"/>
      <c r="AY203" s="161"/>
      <c r="AZ203" s="93" t="s">
        <v>6091</v>
      </c>
      <c r="BA203" s="18">
        <v>42064</v>
      </c>
      <c r="BB203" s="94">
        <v>41816</v>
      </c>
      <c r="BC203" s="93" t="s">
        <v>6092</v>
      </c>
      <c r="BD203" s="18">
        <v>42491</v>
      </c>
      <c r="BE203" s="94">
        <v>42531</v>
      </c>
      <c r="BF203" s="93" t="s">
        <v>4993</v>
      </c>
      <c r="BG203" s="18">
        <v>42826</v>
      </c>
      <c r="BH203" s="94">
        <v>43402</v>
      </c>
      <c r="BI203" s="31" t="s">
        <v>6093</v>
      </c>
      <c r="BJ203" s="18" t="s">
        <v>6076</v>
      </c>
      <c r="BK203" s="261">
        <v>43558</v>
      </c>
      <c r="BL203" s="12" t="s">
        <v>1333</v>
      </c>
      <c r="BM203" s="12"/>
      <c r="BN203" s="12"/>
      <c r="BO203" s="12"/>
      <c r="BP203" s="18"/>
    </row>
    <row r="204" spans="1:68" ht="120" hidden="1" customHeight="1" x14ac:dyDescent="0.2">
      <c r="A204" s="24" t="s">
        <v>2427</v>
      </c>
      <c r="B204" s="65" t="s">
        <v>6094</v>
      </c>
      <c r="C204" s="252" t="s">
        <v>2429</v>
      </c>
      <c r="D204" s="256" t="s">
        <v>292</v>
      </c>
      <c r="E204" s="256" t="s">
        <v>1021</v>
      </c>
      <c r="F204" s="268"/>
      <c r="G204" s="338"/>
      <c r="H204" s="348">
        <v>42384</v>
      </c>
      <c r="I204" s="62"/>
      <c r="J204" s="124"/>
      <c r="K204" s="453"/>
      <c r="L204" s="453"/>
      <c r="M204" s="453"/>
      <c r="N204" s="129"/>
      <c r="O204" s="314"/>
      <c r="P204" s="316" t="str">
        <f t="shared" si="3"/>
        <v>Yes</v>
      </c>
      <c r="Q204" s="118" t="s">
        <v>93</v>
      </c>
      <c r="R204" s="71" t="s">
        <v>94</v>
      </c>
      <c r="S204" s="281"/>
      <c r="T204" s="217" t="s">
        <v>2430</v>
      </c>
      <c r="U204" s="73" t="s">
        <v>2431</v>
      </c>
      <c r="V204" s="217" t="s">
        <v>2432</v>
      </c>
      <c r="W204" s="112">
        <v>43617</v>
      </c>
      <c r="X204" s="143" t="s">
        <v>5473</v>
      </c>
      <c r="Y204" s="86"/>
      <c r="Z204" s="18">
        <v>44075</v>
      </c>
      <c r="AA204" s="64"/>
      <c r="AB204" s="64"/>
      <c r="AC204" s="64"/>
      <c r="AD204" s="144"/>
      <c r="AE204" s="86"/>
      <c r="AF204" s="86"/>
      <c r="AG204" s="18"/>
      <c r="AH204" s="64"/>
      <c r="AI204" s="64"/>
      <c r="AJ204" s="64"/>
      <c r="AK204" s="94"/>
      <c r="AL204" s="168"/>
      <c r="AM204" s="168"/>
      <c r="AN204" s="171"/>
      <c r="AO204" s="161"/>
      <c r="AP204" s="161"/>
      <c r="AQ204" s="161"/>
      <c r="AR204" s="209"/>
      <c r="AS204" s="168"/>
      <c r="AT204" s="168"/>
      <c r="AU204" s="171"/>
      <c r="AV204" s="161"/>
      <c r="AW204" s="161"/>
      <c r="AX204" s="161"/>
      <c r="AY204" s="161"/>
      <c r="AZ204" s="93" t="s">
        <v>5474</v>
      </c>
      <c r="BA204" s="18">
        <v>44440</v>
      </c>
      <c r="BB204" s="94"/>
      <c r="BC204" s="93" t="s">
        <v>4920</v>
      </c>
      <c r="BD204" s="18">
        <v>44621</v>
      </c>
      <c r="BE204" s="94"/>
      <c r="BF204" s="93" t="s">
        <v>316</v>
      </c>
      <c r="BG204" s="18">
        <v>45017</v>
      </c>
      <c r="BH204" s="94"/>
      <c r="BI204" s="12" t="s">
        <v>2433</v>
      </c>
      <c r="BJ204" s="18" t="s">
        <v>116</v>
      </c>
      <c r="BK204" s="261">
        <v>43871</v>
      </c>
      <c r="BL204" s="12" t="s">
        <v>970</v>
      </c>
      <c r="BM204" s="12"/>
      <c r="BN204" s="12"/>
      <c r="BO204" s="12"/>
      <c r="BP204" s="18"/>
    </row>
    <row r="205" spans="1:68" ht="120" hidden="1" customHeight="1" x14ac:dyDescent="0.2">
      <c r="A205" s="24" t="s">
        <v>2434</v>
      </c>
      <c r="B205" s="125" t="s">
        <v>2435</v>
      </c>
      <c r="C205" s="252" t="s">
        <v>6095</v>
      </c>
      <c r="D205" s="256" t="s">
        <v>3819</v>
      </c>
      <c r="E205" s="256" t="s">
        <v>2760</v>
      </c>
      <c r="F205" s="268" t="s">
        <v>89</v>
      </c>
      <c r="G205" s="269" t="s">
        <v>89</v>
      </c>
      <c r="H205" s="62" t="s">
        <v>121</v>
      </c>
      <c r="I205" s="62">
        <v>43152</v>
      </c>
      <c r="J205" s="124">
        <v>43244</v>
      </c>
      <c r="K205" s="453"/>
      <c r="L205" s="453"/>
      <c r="M205" s="453"/>
      <c r="N205" s="129"/>
      <c r="O205" s="314"/>
      <c r="P205" s="316" t="str">
        <f t="shared" si="3"/>
        <v>Yes</v>
      </c>
      <c r="Q205" s="118" t="s">
        <v>93</v>
      </c>
      <c r="R205" s="71" t="s">
        <v>94</v>
      </c>
      <c r="S205" s="71"/>
      <c r="T205" s="72" t="s">
        <v>6096</v>
      </c>
      <c r="U205" s="72" t="s">
        <v>6097</v>
      </c>
      <c r="V205" s="106" t="s">
        <v>6098</v>
      </c>
      <c r="W205" s="112">
        <v>43344</v>
      </c>
      <c r="X205" s="143" t="s">
        <v>6099</v>
      </c>
      <c r="Y205" s="86"/>
      <c r="Z205" s="18">
        <v>42767</v>
      </c>
      <c r="AA205" s="64"/>
      <c r="AB205" s="64"/>
      <c r="AC205" s="64"/>
      <c r="AD205" s="144"/>
      <c r="AE205" s="86"/>
      <c r="AF205" s="86"/>
      <c r="AG205" s="18"/>
      <c r="AH205" s="64"/>
      <c r="AI205" s="64"/>
      <c r="AJ205" s="64"/>
      <c r="AK205" s="94"/>
      <c r="AL205" s="168"/>
      <c r="AM205" s="168"/>
      <c r="AN205" s="171"/>
      <c r="AO205" s="161"/>
      <c r="AP205" s="161"/>
      <c r="AQ205" s="161"/>
      <c r="AR205" s="209"/>
      <c r="AS205" s="168"/>
      <c r="AT205" s="168"/>
      <c r="AU205" s="171"/>
      <c r="AV205" s="161"/>
      <c r="AW205" s="161"/>
      <c r="AX205" s="161"/>
      <c r="AY205" s="161"/>
      <c r="AZ205" s="93" t="s">
        <v>6100</v>
      </c>
      <c r="BA205" s="18">
        <v>43132</v>
      </c>
      <c r="BB205" s="94">
        <f>I205</f>
        <v>43152</v>
      </c>
      <c r="BC205" s="93" t="s">
        <v>5421</v>
      </c>
      <c r="BD205" s="18">
        <v>43221</v>
      </c>
      <c r="BE205" s="94">
        <f>J205</f>
        <v>43244</v>
      </c>
      <c r="BF205" s="93" t="s">
        <v>114</v>
      </c>
      <c r="BG205" s="18"/>
      <c r="BH205" s="94"/>
      <c r="BI205" s="12" t="s">
        <v>6101</v>
      </c>
      <c r="BJ205" s="18" t="s">
        <v>5194</v>
      </c>
      <c r="BK205" s="261">
        <v>43550</v>
      </c>
      <c r="BL205" s="12" t="s">
        <v>4121</v>
      </c>
      <c r="BM205" s="12"/>
      <c r="BN205" s="12"/>
      <c r="BO205" s="12"/>
      <c r="BP205" s="18"/>
    </row>
    <row r="206" spans="1:68" ht="120" hidden="1" customHeight="1" x14ac:dyDescent="0.2">
      <c r="A206" s="24" t="s">
        <v>2445</v>
      </c>
      <c r="B206" s="65" t="s">
        <v>2446</v>
      </c>
      <c r="C206" s="252" t="s">
        <v>6102</v>
      </c>
      <c r="D206" s="256" t="s">
        <v>3537</v>
      </c>
      <c r="E206" s="256" t="s">
        <v>1064</v>
      </c>
      <c r="F206" s="268" t="s">
        <v>89</v>
      </c>
      <c r="G206" s="338" t="s">
        <v>89</v>
      </c>
      <c r="H206" s="348">
        <v>43181</v>
      </c>
      <c r="I206" s="62"/>
      <c r="J206" s="124"/>
      <c r="K206" s="453"/>
      <c r="L206" s="453"/>
      <c r="M206" s="453"/>
      <c r="N206" s="129"/>
      <c r="O206" s="314"/>
      <c r="P206" s="316" t="b">
        <f t="shared" si="3"/>
        <v>0</v>
      </c>
      <c r="Q206" s="118" t="s">
        <v>237</v>
      </c>
      <c r="R206" s="71" t="s">
        <v>94</v>
      </c>
      <c r="S206" s="71"/>
      <c r="T206" s="78" t="s">
        <v>6103</v>
      </c>
      <c r="U206" s="78" t="s">
        <v>6104</v>
      </c>
      <c r="V206" s="108" t="s">
        <v>6105</v>
      </c>
      <c r="W206" s="112">
        <v>42614</v>
      </c>
      <c r="X206" s="143"/>
      <c r="Y206" s="86"/>
      <c r="Z206" s="18"/>
      <c r="AA206" s="64"/>
      <c r="AB206" s="64"/>
      <c r="AC206" s="64"/>
      <c r="AD206" s="144"/>
      <c r="AE206" s="136"/>
      <c r="AF206" s="136"/>
      <c r="AG206" s="18"/>
      <c r="AH206" s="64"/>
      <c r="AI206" s="64"/>
      <c r="AJ206" s="64"/>
      <c r="AK206" s="94"/>
      <c r="AL206" s="168"/>
      <c r="AM206" s="168"/>
      <c r="AN206" s="171"/>
      <c r="AO206" s="161"/>
      <c r="AP206" s="161"/>
      <c r="AQ206" s="161"/>
      <c r="AR206" s="209"/>
      <c r="AS206" s="168"/>
      <c r="AT206" s="168"/>
      <c r="AU206" s="171"/>
      <c r="AV206" s="161"/>
      <c r="AW206" s="161"/>
      <c r="AX206" s="161"/>
      <c r="AY206" s="161"/>
      <c r="AZ206" s="93" t="s">
        <v>6106</v>
      </c>
      <c r="BA206" s="18">
        <v>42401</v>
      </c>
      <c r="BB206" s="94">
        <v>42429</v>
      </c>
      <c r="BC206" s="93" t="s">
        <v>6107</v>
      </c>
      <c r="BD206" s="18">
        <v>42705</v>
      </c>
      <c r="BE206" s="94">
        <v>42725</v>
      </c>
      <c r="BF206" s="93" t="s">
        <v>6108</v>
      </c>
      <c r="BG206" s="18">
        <v>43070</v>
      </c>
      <c r="BH206" s="94">
        <v>43181</v>
      </c>
      <c r="BI206" s="12" t="s">
        <v>6075</v>
      </c>
      <c r="BJ206" s="18" t="s">
        <v>116</v>
      </c>
      <c r="BK206" s="261">
        <v>43648</v>
      </c>
      <c r="BL206" s="12" t="s">
        <v>6041</v>
      </c>
      <c r="BM206" s="12"/>
      <c r="BN206" s="12"/>
      <c r="BO206" s="12"/>
      <c r="BP206" s="18"/>
    </row>
    <row r="207" spans="1:68" ht="120" hidden="1" customHeight="1" x14ac:dyDescent="0.2">
      <c r="A207" s="24" t="s">
        <v>2456</v>
      </c>
      <c r="B207" s="65" t="s">
        <v>2457</v>
      </c>
      <c r="C207" s="252" t="s">
        <v>265</v>
      </c>
      <c r="D207" s="256" t="s">
        <v>292</v>
      </c>
      <c r="E207" s="256" t="s">
        <v>1021</v>
      </c>
      <c r="F207" s="268" t="s">
        <v>89</v>
      </c>
      <c r="G207" s="173" t="s">
        <v>89</v>
      </c>
      <c r="H207" s="62" t="s">
        <v>121</v>
      </c>
      <c r="I207" s="62">
        <v>42662</v>
      </c>
      <c r="J207" s="124">
        <v>42895</v>
      </c>
      <c r="K207" s="453"/>
      <c r="L207" s="453"/>
      <c r="M207" s="453"/>
      <c r="N207" s="129"/>
      <c r="O207" s="314"/>
      <c r="P207" s="316" t="str">
        <f t="shared" si="3"/>
        <v>Yes</v>
      </c>
      <c r="Q207" s="118" t="s">
        <v>93</v>
      </c>
      <c r="R207" s="71" t="s">
        <v>94</v>
      </c>
      <c r="S207" s="71"/>
      <c r="T207" s="72" t="s">
        <v>6109</v>
      </c>
      <c r="U207" s="72" t="s">
        <v>6110</v>
      </c>
      <c r="V207" s="106" t="s">
        <v>6111</v>
      </c>
      <c r="W207" s="112">
        <v>42826</v>
      </c>
      <c r="X207" s="143" t="s">
        <v>6112</v>
      </c>
      <c r="Y207" s="86" t="s">
        <v>6113</v>
      </c>
      <c r="Z207" s="18">
        <v>41306</v>
      </c>
      <c r="AA207" s="64">
        <v>41316</v>
      </c>
      <c r="AB207" s="64">
        <v>41361</v>
      </c>
      <c r="AC207" s="64" t="s">
        <v>6114</v>
      </c>
      <c r="AD207" s="144"/>
      <c r="AE207" s="86" t="s">
        <v>6115</v>
      </c>
      <c r="AF207" s="86" t="s">
        <v>6116</v>
      </c>
      <c r="AG207" s="18">
        <v>41456</v>
      </c>
      <c r="AH207" s="64">
        <v>41460</v>
      </c>
      <c r="AI207" s="64">
        <v>41488</v>
      </c>
      <c r="AJ207" s="64" t="s">
        <v>6114</v>
      </c>
      <c r="AK207" s="94"/>
      <c r="AL207" s="168">
        <v>41974</v>
      </c>
      <c r="AM207" s="168" t="s">
        <v>367</v>
      </c>
      <c r="AN207" s="171">
        <v>41974</v>
      </c>
      <c r="AO207" s="161">
        <v>41991</v>
      </c>
      <c r="AP207" s="161">
        <v>42041</v>
      </c>
      <c r="AQ207" s="161" t="s">
        <v>6114</v>
      </c>
      <c r="AR207" s="209"/>
      <c r="AS207" s="168"/>
      <c r="AT207" s="168"/>
      <c r="AU207" s="171"/>
      <c r="AV207" s="161"/>
      <c r="AW207" s="161"/>
      <c r="AX207" s="161"/>
      <c r="AY207" s="161"/>
      <c r="AZ207" s="93" t="s">
        <v>6117</v>
      </c>
      <c r="BA207" s="18">
        <v>42644</v>
      </c>
      <c r="BB207" s="94">
        <v>42662</v>
      </c>
      <c r="BC207" s="93" t="s">
        <v>6118</v>
      </c>
      <c r="BD207" s="18">
        <v>42856</v>
      </c>
      <c r="BE207" s="94">
        <v>42895</v>
      </c>
      <c r="BF207" s="93" t="s">
        <v>5236</v>
      </c>
      <c r="BG207" s="18">
        <v>43252</v>
      </c>
      <c r="BH207" s="94"/>
      <c r="BI207" s="12" t="s">
        <v>6119</v>
      </c>
      <c r="BJ207" s="18" t="s">
        <v>116</v>
      </c>
      <c r="BK207" s="261">
        <v>44042</v>
      </c>
      <c r="BL207" s="12" t="s">
        <v>105</v>
      </c>
      <c r="BM207" s="12"/>
      <c r="BN207" s="12"/>
      <c r="BO207" s="12"/>
      <c r="BP207" s="18"/>
    </row>
    <row r="208" spans="1:68" ht="120" hidden="1" customHeight="1" x14ac:dyDescent="0.2">
      <c r="A208" s="24" t="s">
        <v>2468</v>
      </c>
      <c r="B208" s="65" t="s">
        <v>2469</v>
      </c>
      <c r="C208" s="252" t="s">
        <v>5950</v>
      </c>
      <c r="D208" s="256" t="s">
        <v>1063</v>
      </c>
      <c r="E208" s="256" t="s">
        <v>3616</v>
      </c>
      <c r="F208" s="268" t="s">
        <v>89</v>
      </c>
      <c r="G208" s="338" t="s">
        <v>194</v>
      </c>
      <c r="H208" s="348">
        <v>42849</v>
      </c>
      <c r="I208" s="62"/>
      <c r="J208" s="124"/>
      <c r="K208" s="453"/>
      <c r="L208" s="453"/>
      <c r="M208" s="453"/>
      <c r="N208" s="129"/>
      <c r="O208" s="314"/>
      <c r="P208" s="316" t="str">
        <f t="shared" si="3"/>
        <v>Yes</v>
      </c>
      <c r="Q208" s="118" t="s">
        <v>93</v>
      </c>
      <c r="R208" s="71" t="s">
        <v>94</v>
      </c>
      <c r="S208" s="71"/>
      <c r="T208" s="72" t="s">
        <v>6120</v>
      </c>
      <c r="U208" s="82" t="s">
        <v>5951</v>
      </c>
      <c r="V208" s="108" t="s">
        <v>6121</v>
      </c>
      <c r="W208" s="112">
        <v>43983</v>
      </c>
      <c r="X208" s="143" t="s">
        <v>5953</v>
      </c>
      <c r="Y208" s="86" t="s">
        <v>142</v>
      </c>
      <c r="Z208" s="18">
        <v>43617</v>
      </c>
      <c r="AA208" s="64">
        <v>43622</v>
      </c>
      <c r="AB208" s="64">
        <v>43664</v>
      </c>
      <c r="AC208" s="64" t="s">
        <v>5954</v>
      </c>
      <c r="AD208" s="144" t="s">
        <v>5955</v>
      </c>
      <c r="AE208" s="136" t="s">
        <v>4963</v>
      </c>
      <c r="AF208" s="168" t="s">
        <v>5956</v>
      </c>
      <c r="AG208" s="18">
        <v>44197</v>
      </c>
      <c r="AH208" s="64"/>
      <c r="AI208" s="64"/>
      <c r="AJ208" s="64"/>
      <c r="AK208" s="94"/>
      <c r="AL208" s="168"/>
      <c r="AM208" s="168"/>
      <c r="AN208" s="171"/>
      <c r="AO208" s="161"/>
      <c r="AP208" s="161"/>
      <c r="AQ208" s="161"/>
      <c r="AR208" s="209"/>
      <c r="AS208" s="168"/>
      <c r="AT208" s="168"/>
      <c r="AU208" s="171"/>
      <c r="AV208" s="161"/>
      <c r="AW208" s="161"/>
      <c r="AX208" s="161"/>
      <c r="AY208" s="161"/>
      <c r="AZ208" s="93" t="s">
        <v>5957</v>
      </c>
      <c r="BA208" s="18">
        <v>44105</v>
      </c>
      <c r="BB208" s="94"/>
      <c r="BC208" s="93" t="s">
        <v>4819</v>
      </c>
      <c r="BD208" s="18">
        <v>44166</v>
      </c>
      <c r="BE208" s="94"/>
      <c r="BF208" s="93" t="s">
        <v>5474</v>
      </c>
      <c r="BG208" s="18">
        <v>44440</v>
      </c>
      <c r="BH208" s="94"/>
      <c r="BI208" s="12" t="s">
        <v>5958</v>
      </c>
      <c r="BJ208" s="18" t="s">
        <v>116</v>
      </c>
      <c r="BK208" s="261">
        <v>44056</v>
      </c>
      <c r="BL208" s="31" t="s">
        <v>105</v>
      </c>
      <c r="BM208" s="12"/>
      <c r="BN208" s="12"/>
      <c r="BO208" s="12"/>
      <c r="BP208" s="18"/>
    </row>
    <row r="209" spans="1:68" ht="120" hidden="1" customHeight="1" x14ac:dyDescent="0.2">
      <c r="A209" s="24" t="s">
        <v>2489</v>
      </c>
      <c r="B209" s="65" t="s">
        <v>2472</v>
      </c>
      <c r="C209" s="252" t="s">
        <v>4231</v>
      </c>
      <c r="D209" s="256" t="s">
        <v>351</v>
      </c>
      <c r="E209" s="256" t="s">
        <v>3616</v>
      </c>
      <c r="F209" s="268" t="s">
        <v>89</v>
      </c>
      <c r="G209" s="338" t="s">
        <v>89</v>
      </c>
      <c r="H209" s="348">
        <v>40722</v>
      </c>
      <c r="I209" s="321"/>
      <c r="J209" s="323"/>
      <c r="K209" s="454"/>
      <c r="L209" s="454"/>
      <c r="M209" s="454"/>
      <c r="N209" s="129"/>
      <c r="O209" s="314"/>
      <c r="P209" s="316" t="str">
        <f t="shared" si="3"/>
        <v>Yes</v>
      </c>
      <c r="Q209" s="118" t="s">
        <v>93</v>
      </c>
      <c r="R209" s="71" t="s">
        <v>94</v>
      </c>
      <c r="S209" s="71"/>
      <c r="T209" s="82" t="s">
        <v>2474</v>
      </c>
      <c r="U209" s="72" t="s">
        <v>6122</v>
      </c>
      <c r="V209" s="106" t="s">
        <v>6123</v>
      </c>
      <c r="W209" s="112">
        <v>43040</v>
      </c>
      <c r="X209" s="143" t="s">
        <v>2476</v>
      </c>
      <c r="Y209" s="86" t="s">
        <v>2477</v>
      </c>
      <c r="Z209" s="18">
        <v>42795</v>
      </c>
      <c r="AA209" s="64">
        <v>42795</v>
      </c>
      <c r="AB209" s="64">
        <v>42826</v>
      </c>
      <c r="AC209" s="64" t="s">
        <v>2478</v>
      </c>
      <c r="AD209" s="189" t="s">
        <v>2479</v>
      </c>
      <c r="AE209" s="86" t="s">
        <v>2480</v>
      </c>
      <c r="AF209" s="86" t="s">
        <v>364</v>
      </c>
      <c r="AG209" s="18">
        <v>43101</v>
      </c>
      <c r="AH209" s="64">
        <v>43101</v>
      </c>
      <c r="AI209" s="64">
        <v>43171</v>
      </c>
      <c r="AJ209" s="132" t="s">
        <v>2481</v>
      </c>
      <c r="AK209" s="94" t="s">
        <v>6124</v>
      </c>
      <c r="AL209" s="87" t="s">
        <v>2482</v>
      </c>
      <c r="AM209" s="87" t="s">
        <v>367</v>
      </c>
      <c r="AN209" s="171">
        <v>43617</v>
      </c>
      <c r="AO209" s="161"/>
      <c r="AP209" s="161">
        <v>43917</v>
      </c>
      <c r="AQ209" s="220" t="s">
        <v>2483</v>
      </c>
      <c r="AR209" s="209"/>
      <c r="AS209" s="168"/>
      <c r="AT209" s="168"/>
      <c r="AU209" s="171"/>
      <c r="AV209" s="161"/>
      <c r="AW209" s="161"/>
      <c r="AX209" s="161"/>
      <c r="AY209" s="161"/>
      <c r="AZ209" s="93" t="s">
        <v>6125</v>
      </c>
      <c r="BA209" s="18">
        <v>43770</v>
      </c>
      <c r="BB209" s="94"/>
      <c r="BC209" s="93" t="s">
        <v>5250</v>
      </c>
      <c r="BD209" s="18">
        <v>43831</v>
      </c>
      <c r="BE209" s="94"/>
      <c r="BF209" s="93" t="s">
        <v>5473</v>
      </c>
      <c r="BG209" s="18">
        <v>44075</v>
      </c>
      <c r="BH209" s="94"/>
      <c r="BI209" s="12" t="s">
        <v>6126</v>
      </c>
      <c r="BJ209" s="18" t="s">
        <v>116</v>
      </c>
      <c r="BK209" s="261">
        <v>44061</v>
      </c>
      <c r="BL209" s="12" t="s">
        <v>105</v>
      </c>
      <c r="BM209" s="12"/>
      <c r="BN209" s="12"/>
      <c r="BO209" s="12"/>
      <c r="BP209" s="18"/>
    </row>
    <row r="210" spans="1:68" ht="120" hidden="1" customHeight="1" x14ac:dyDescent="0.2">
      <c r="A210" s="24" t="s">
        <v>2492</v>
      </c>
      <c r="B210" s="65" t="s">
        <v>2493</v>
      </c>
      <c r="C210" s="252" t="s">
        <v>2494</v>
      </c>
      <c r="D210" s="256" t="s">
        <v>4235</v>
      </c>
      <c r="E210" s="256" t="s">
        <v>3616</v>
      </c>
      <c r="F210" s="268" t="s">
        <v>89</v>
      </c>
      <c r="G210" s="338" t="s">
        <v>89</v>
      </c>
      <c r="H210" s="348">
        <v>39715</v>
      </c>
      <c r="I210" s="62"/>
      <c r="J210" s="124"/>
      <c r="K210" s="453"/>
      <c r="L210" s="453"/>
      <c r="M210" s="453"/>
      <c r="N210" s="129"/>
      <c r="O210" s="314"/>
      <c r="P210" s="316" t="str">
        <f t="shared" si="3"/>
        <v>Yes</v>
      </c>
      <c r="Q210" s="118" t="s">
        <v>93</v>
      </c>
      <c r="R210" s="71" t="s">
        <v>94</v>
      </c>
      <c r="S210" s="71"/>
      <c r="T210" s="282" t="s">
        <v>2495</v>
      </c>
      <c r="U210" s="278" t="s">
        <v>6127</v>
      </c>
      <c r="V210" s="82" t="s">
        <v>6128</v>
      </c>
      <c r="W210" s="112">
        <v>43952</v>
      </c>
      <c r="X210" s="143" t="s">
        <v>2497</v>
      </c>
      <c r="Y210" s="86"/>
      <c r="Z210" s="18">
        <v>42217</v>
      </c>
      <c r="AA210" s="64">
        <v>42219</v>
      </c>
      <c r="AB210" s="64">
        <v>42286</v>
      </c>
      <c r="AC210" s="64" t="s">
        <v>2498</v>
      </c>
      <c r="AD210" s="144" t="s">
        <v>2499</v>
      </c>
      <c r="AE210" s="139" t="s">
        <v>2500</v>
      </c>
      <c r="AF210" s="139" t="s">
        <v>2400</v>
      </c>
      <c r="AG210" s="18">
        <v>43497</v>
      </c>
      <c r="AH210" s="64">
        <v>43592</v>
      </c>
      <c r="AI210" s="64">
        <v>43644</v>
      </c>
      <c r="AJ210" s="64" t="s">
        <v>2501</v>
      </c>
      <c r="AK210" s="94" t="s">
        <v>2502</v>
      </c>
      <c r="AL210" s="169"/>
      <c r="AM210" s="169"/>
      <c r="AN210" s="172"/>
      <c r="AO210" s="162"/>
      <c r="AP210" s="162"/>
      <c r="AQ210" s="162"/>
      <c r="AR210" s="209"/>
      <c r="AS210" s="169"/>
      <c r="AT210" s="169"/>
      <c r="AU210" s="172"/>
      <c r="AV210" s="162"/>
      <c r="AW210" s="162"/>
      <c r="AX210" s="162"/>
      <c r="AY210" s="162"/>
      <c r="AZ210" s="93" t="s">
        <v>1975</v>
      </c>
      <c r="BA210" s="18">
        <v>44348</v>
      </c>
      <c r="BB210" s="94"/>
      <c r="BC210" s="93" t="s">
        <v>6129</v>
      </c>
      <c r="BD210" s="18">
        <v>44440</v>
      </c>
      <c r="BE210" s="94"/>
      <c r="BF210" s="93" t="s">
        <v>6130</v>
      </c>
      <c r="BG210" s="18">
        <v>44774</v>
      </c>
      <c r="BH210" s="94"/>
      <c r="BI210" s="201" t="s">
        <v>6131</v>
      </c>
      <c r="BJ210" s="18" t="s">
        <v>116</v>
      </c>
      <c r="BK210" s="261">
        <v>44054</v>
      </c>
      <c r="BL210" s="12" t="s">
        <v>105</v>
      </c>
      <c r="BM210" s="12"/>
      <c r="BN210" s="12"/>
      <c r="BO210" s="12"/>
      <c r="BP210" s="18" t="s">
        <v>93</v>
      </c>
    </row>
    <row r="211" spans="1:68" ht="120" hidden="1" customHeight="1" x14ac:dyDescent="0.2">
      <c r="A211" s="24" t="s">
        <v>2518</v>
      </c>
      <c r="B211" s="65" t="s">
        <v>2519</v>
      </c>
      <c r="C211" s="252" t="s">
        <v>5016</v>
      </c>
      <c r="D211" s="256" t="s">
        <v>4235</v>
      </c>
      <c r="E211" s="256" t="s">
        <v>3616</v>
      </c>
      <c r="F211" s="268" t="s">
        <v>89</v>
      </c>
      <c r="G211" s="173" t="s">
        <v>194</v>
      </c>
      <c r="H211" s="62">
        <v>42265</v>
      </c>
      <c r="I211" s="62">
        <v>43061</v>
      </c>
      <c r="J211" s="124">
        <v>43203</v>
      </c>
      <c r="K211" s="453"/>
      <c r="L211" s="453"/>
      <c r="M211" s="453">
        <v>43928</v>
      </c>
      <c r="N211" s="129"/>
      <c r="O211" s="314"/>
      <c r="P211" s="316" t="str">
        <f t="shared" si="3"/>
        <v>Yes</v>
      </c>
      <c r="Q211" s="118" t="s">
        <v>93</v>
      </c>
      <c r="R211" s="71" t="s">
        <v>94</v>
      </c>
      <c r="S211" s="71"/>
      <c r="T211" s="72" t="s">
        <v>4824</v>
      </c>
      <c r="U211" s="72" t="s">
        <v>4825</v>
      </c>
      <c r="V211" s="108" t="s">
        <v>4826</v>
      </c>
      <c r="W211" s="112">
        <v>43435</v>
      </c>
      <c r="X211" s="143" t="s">
        <v>4714</v>
      </c>
      <c r="Y211" s="86" t="s">
        <v>2523</v>
      </c>
      <c r="Z211" s="18">
        <v>41974</v>
      </c>
      <c r="AA211" s="64">
        <v>41974</v>
      </c>
      <c r="AB211" s="64"/>
      <c r="AC211" s="64"/>
      <c r="AD211" s="144"/>
      <c r="AE211" s="86" t="s">
        <v>4715</v>
      </c>
      <c r="AF211" s="86" t="s">
        <v>4716</v>
      </c>
      <c r="AG211" s="18">
        <v>42309</v>
      </c>
      <c r="AH211" s="64">
        <v>42309</v>
      </c>
      <c r="AI211" s="64">
        <v>42370</v>
      </c>
      <c r="AJ211" s="64"/>
      <c r="AK211" s="94"/>
      <c r="AL211" s="86" t="s">
        <v>4717</v>
      </c>
      <c r="AM211" s="86" t="s">
        <v>4718</v>
      </c>
      <c r="AN211" s="171">
        <v>42675</v>
      </c>
      <c r="AO211" s="161">
        <v>42675</v>
      </c>
      <c r="AP211" s="161">
        <v>42705</v>
      </c>
      <c r="AQ211" s="161"/>
      <c r="AR211" s="209"/>
      <c r="AS211" s="168"/>
      <c r="AT211" s="168"/>
      <c r="AU211" s="171"/>
      <c r="AV211" s="161"/>
      <c r="AW211" s="161"/>
      <c r="AX211" s="161"/>
      <c r="AY211" s="161"/>
      <c r="AZ211" s="93" t="s">
        <v>4719</v>
      </c>
      <c r="BA211" s="18">
        <v>43040</v>
      </c>
      <c r="BB211" s="94">
        <v>43061</v>
      </c>
      <c r="BC211" s="93" t="s">
        <v>4720</v>
      </c>
      <c r="BD211" s="18">
        <v>43191</v>
      </c>
      <c r="BE211" s="94">
        <v>43203</v>
      </c>
      <c r="BF211" s="93" t="s">
        <v>4721</v>
      </c>
      <c r="BG211" s="18">
        <v>43770</v>
      </c>
      <c r="BH211" s="94"/>
      <c r="BI211" s="12" t="s">
        <v>4738</v>
      </c>
      <c r="BJ211" s="18" t="s">
        <v>116</v>
      </c>
      <c r="BK211" s="261">
        <v>44000</v>
      </c>
      <c r="BL211" s="12" t="s">
        <v>5017</v>
      </c>
      <c r="BM211" s="12"/>
      <c r="BN211" s="12"/>
      <c r="BO211" s="12"/>
      <c r="BP211" s="18"/>
    </row>
    <row r="212" spans="1:68" ht="120" hidden="1" customHeight="1" x14ac:dyDescent="0.2">
      <c r="A212" s="24" t="s">
        <v>2534</v>
      </c>
      <c r="B212" s="65" t="s">
        <v>2535</v>
      </c>
      <c r="C212" s="252" t="s">
        <v>4616</v>
      </c>
      <c r="D212" s="256" t="s">
        <v>351</v>
      </c>
      <c r="E212" s="256" t="s">
        <v>1064</v>
      </c>
      <c r="F212" s="268" t="s">
        <v>89</v>
      </c>
      <c r="G212" s="338" t="s">
        <v>89</v>
      </c>
      <c r="H212" s="348">
        <v>42936</v>
      </c>
      <c r="I212" s="62"/>
      <c r="J212" s="124"/>
      <c r="K212" s="453"/>
      <c r="L212" s="453"/>
      <c r="M212" s="453"/>
      <c r="N212" s="129"/>
      <c r="O212" s="314"/>
      <c r="P212" s="316" t="b">
        <f t="shared" si="3"/>
        <v>0</v>
      </c>
      <c r="Q212" s="118" t="s">
        <v>237</v>
      </c>
      <c r="R212" s="71" t="s">
        <v>94</v>
      </c>
      <c r="S212" s="71"/>
      <c r="T212" s="72" t="s">
        <v>2539</v>
      </c>
      <c r="U212" s="72" t="s">
        <v>6132</v>
      </c>
      <c r="V212" s="108" t="s">
        <v>2541</v>
      </c>
      <c r="W212" s="112">
        <v>42644</v>
      </c>
      <c r="X212" s="143" t="s">
        <v>6133</v>
      </c>
      <c r="Y212" s="86" t="s">
        <v>6134</v>
      </c>
      <c r="Z212" s="18">
        <v>41579</v>
      </c>
      <c r="AA212" s="64"/>
      <c r="AB212" s="64"/>
      <c r="AC212" s="64"/>
      <c r="AD212" s="144"/>
      <c r="AE212" s="136" t="s">
        <v>6135</v>
      </c>
      <c r="AF212" s="219" t="s">
        <v>6136</v>
      </c>
      <c r="AG212" s="18">
        <v>42036</v>
      </c>
      <c r="AH212" s="64"/>
      <c r="AI212" s="64"/>
      <c r="AJ212" s="64"/>
      <c r="AK212" s="94"/>
      <c r="AL212" s="168"/>
      <c r="AM212" s="168"/>
      <c r="AN212" s="171"/>
      <c r="AO212" s="161"/>
      <c r="AP212" s="161"/>
      <c r="AQ212" s="161"/>
      <c r="AR212" s="209"/>
      <c r="AS212" s="168"/>
      <c r="AT212" s="168"/>
      <c r="AU212" s="171"/>
      <c r="AV212" s="161"/>
      <c r="AW212" s="161"/>
      <c r="AX212" s="161"/>
      <c r="AY212" s="161"/>
      <c r="AZ212" s="93" t="s">
        <v>6137</v>
      </c>
      <c r="BA212" s="18">
        <v>42309</v>
      </c>
      <c r="BB212" s="94">
        <v>42310</v>
      </c>
      <c r="BC212" s="93" t="s">
        <v>4987</v>
      </c>
      <c r="BD212" s="18">
        <v>42522</v>
      </c>
      <c r="BE212" s="94">
        <v>42551</v>
      </c>
      <c r="BF212" s="93" t="s">
        <v>4925</v>
      </c>
      <c r="BG212" s="18">
        <v>42795</v>
      </c>
      <c r="BH212" s="94">
        <v>42936</v>
      </c>
      <c r="BI212" s="12" t="s">
        <v>6138</v>
      </c>
      <c r="BJ212" s="18" t="s">
        <v>116</v>
      </c>
      <c r="BK212" s="261">
        <v>44061</v>
      </c>
      <c r="BL212" s="12" t="s">
        <v>579</v>
      </c>
      <c r="BM212" s="12"/>
      <c r="BN212" s="12"/>
      <c r="BO212" s="12"/>
      <c r="BP212" s="18"/>
    </row>
    <row r="213" spans="1:68" ht="120" hidden="1" customHeight="1" x14ac:dyDescent="0.2">
      <c r="A213" s="24" t="s">
        <v>2547</v>
      </c>
      <c r="B213" s="65" t="s">
        <v>2548</v>
      </c>
      <c r="C213" s="252" t="s">
        <v>6139</v>
      </c>
      <c r="D213" s="256" t="s">
        <v>292</v>
      </c>
      <c r="E213" s="256" t="s">
        <v>3538</v>
      </c>
      <c r="F213" s="268" t="s">
        <v>89</v>
      </c>
      <c r="G213" s="173" t="s">
        <v>89</v>
      </c>
      <c r="H213" s="62">
        <v>41921</v>
      </c>
      <c r="I213" s="62">
        <v>43049</v>
      </c>
      <c r="J213" s="124">
        <v>43186</v>
      </c>
      <c r="K213" s="453"/>
      <c r="L213" s="453"/>
      <c r="M213" s="453"/>
      <c r="N213" s="129"/>
      <c r="O213" s="314"/>
      <c r="P213" s="316" t="str">
        <f t="shared" si="3"/>
        <v>Yes</v>
      </c>
      <c r="Q213" s="118" t="s">
        <v>228</v>
      </c>
      <c r="R213" s="71" t="s">
        <v>229</v>
      </c>
      <c r="S213" s="281" t="s">
        <v>90</v>
      </c>
      <c r="T213" s="72"/>
      <c r="U213" s="72"/>
      <c r="V213" s="108"/>
      <c r="W213" s="112"/>
      <c r="X213" s="143"/>
      <c r="Y213" s="86"/>
      <c r="Z213" s="18"/>
      <c r="AA213" s="64"/>
      <c r="AB213" s="64"/>
      <c r="AC213" s="64"/>
      <c r="AD213" s="144"/>
      <c r="AE213" s="86"/>
      <c r="AF213" s="86"/>
      <c r="AG213" s="18"/>
      <c r="AH213" s="64"/>
      <c r="AI213" s="64"/>
      <c r="AJ213" s="64"/>
      <c r="AK213" s="94"/>
      <c r="AL213" s="168"/>
      <c r="AM213" s="168"/>
      <c r="AN213" s="171"/>
      <c r="AO213" s="161"/>
      <c r="AP213" s="161"/>
      <c r="AQ213" s="161"/>
      <c r="AR213" s="209"/>
      <c r="AS213" s="168"/>
      <c r="AT213" s="168"/>
      <c r="AU213" s="171"/>
      <c r="AV213" s="161"/>
      <c r="AW213" s="161"/>
      <c r="AX213" s="161"/>
      <c r="AY213" s="161"/>
      <c r="AZ213" s="93"/>
      <c r="BA213" s="18"/>
      <c r="BB213" s="94">
        <f>I213</f>
        <v>43049</v>
      </c>
      <c r="BC213" s="93"/>
      <c r="BD213" s="18"/>
      <c r="BE213" s="94">
        <f>J213</f>
        <v>43186</v>
      </c>
      <c r="BF213" s="93"/>
      <c r="BG213" s="18"/>
      <c r="BH213" s="94"/>
      <c r="BI213" s="12"/>
      <c r="BJ213" s="18" t="s">
        <v>116</v>
      </c>
      <c r="BK213" s="261">
        <v>43893</v>
      </c>
      <c r="BL213" s="12" t="s">
        <v>5779</v>
      </c>
      <c r="BM213" s="12"/>
      <c r="BN213" s="12"/>
      <c r="BO213" s="12"/>
      <c r="BP213" s="18"/>
    </row>
    <row r="214" spans="1:68" ht="120" hidden="1" customHeight="1" x14ac:dyDescent="0.2">
      <c r="A214" s="24" t="s">
        <v>2555</v>
      </c>
      <c r="B214" s="65" t="s">
        <v>2556</v>
      </c>
      <c r="C214" s="252" t="s">
        <v>2557</v>
      </c>
      <c r="D214" s="256" t="s">
        <v>292</v>
      </c>
      <c r="E214" s="256" t="s">
        <v>3616</v>
      </c>
      <c r="F214" s="268" t="s">
        <v>89</v>
      </c>
      <c r="G214" s="173" t="s">
        <v>89</v>
      </c>
      <c r="H214" s="62">
        <v>43060</v>
      </c>
      <c r="I214" s="62"/>
      <c r="J214" s="124"/>
      <c r="K214" s="453"/>
      <c r="L214" s="453"/>
      <c r="M214" s="453"/>
      <c r="N214" s="129"/>
      <c r="O214" s="314"/>
      <c r="P214" s="316" t="str">
        <f t="shared" si="3"/>
        <v>Yes</v>
      </c>
      <c r="Q214" s="118" t="s">
        <v>93</v>
      </c>
      <c r="R214" s="71" t="s">
        <v>267</v>
      </c>
      <c r="S214" s="71"/>
      <c r="T214" s="72"/>
      <c r="U214" s="72"/>
      <c r="V214" s="108"/>
      <c r="W214" s="112">
        <v>43952</v>
      </c>
      <c r="X214" s="510" t="s">
        <v>5987</v>
      </c>
      <c r="Y214" s="136" t="s">
        <v>6140</v>
      </c>
      <c r="Z214" s="18">
        <v>43405</v>
      </c>
      <c r="AA214" s="64">
        <v>43416</v>
      </c>
      <c r="AB214" s="64">
        <v>43476</v>
      </c>
      <c r="AC214" s="64" t="s">
        <v>6141</v>
      </c>
      <c r="AD214" s="144" t="s">
        <v>6142</v>
      </c>
      <c r="AE214" s="86" t="s">
        <v>3078</v>
      </c>
      <c r="AF214" s="86" t="s">
        <v>6143</v>
      </c>
      <c r="AG214" s="18">
        <v>44013</v>
      </c>
      <c r="AH214" s="64"/>
      <c r="AI214" s="64"/>
      <c r="AJ214" s="64"/>
      <c r="AK214" s="94"/>
      <c r="AL214" s="86"/>
      <c r="AM214" s="86"/>
      <c r="AN214" s="171"/>
      <c r="AO214" s="161"/>
      <c r="AP214" s="161"/>
      <c r="AQ214" s="161"/>
      <c r="AR214" s="209"/>
      <c r="AS214" s="168"/>
      <c r="AT214" s="168"/>
      <c r="AU214" s="171"/>
      <c r="AV214" s="161"/>
      <c r="AW214" s="161"/>
      <c r="AX214" s="161"/>
      <c r="AY214" s="161"/>
      <c r="AZ214" s="93" t="s">
        <v>2296</v>
      </c>
      <c r="BA214" s="18">
        <v>44287</v>
      </c>
      <c r="BB214" s="94"/>
      <c r="BC214" s="93" t="s">
        <v>788</v>
      </c>
      <c r="BD214" s="18">
        <v>44470</v>
      </c>
      <c r="BE214" s="94"/>
      <c r="BF214" s="93" t="s">
        <v>663</v>
      </c>
      <c r="BG214" s="18">
        <v>44835</v>
      </c>
      <c r="BH214" s="94"/>
      <c r="BI214" s="12" t="s">
        <v>6144</v>
      </c>
      <c r="BJ214" s="18" t="s">
        <v>116</v>
      </c>
      <c r="BK214" s="261">
        <v>44028</v>
      </c>
      <c r="BL214" s="12"/>
      <c r="BM214" s="12"/>
      <c r="BN214" s="12"/>
      <c r="BO214" s="12"/>
      <c r="BP214" s="18"/>
    </row>
    <row r="215" spans="1:68" ht="120" hidden="1" customHeight="1" x14ac:dyDescent="0.2">
      <c r="A215" s="24" t="s">
        <v>2555</v>
      </c>
      <c r="B215" s="65" t="s">
        <v>2556</v>
      </c>
      <c r="C215" s="252" t="s">
        <v>6145</v>
      </c>
      <c r="D215" s="256" t="s">
        <v>292</v>
      </c>
      <c r="E215" s="256" t="s">
        <v>1021</v>
      </c>
      <c r="F215" s="268" t="s">
        <v>89</v>
      </c>
      <c r="G215" s="173" t="s">
        <v>89</v>
      </c>
      <c r="H215" s="62">
        <v>43060</v>
      </c>
      <c r="I215" s="62">
        <v>43789</v>
      </c>
      <c r="J215" s="124">
        <v>43879</v>
      </c>
      <c r="K215" s="453"/>
      <c r="L215" s="453"/>
      <c r="M215" s="453"/>
      <c r="N215" s="129"/>
      <c r="O215" s="314"/>
      <c r="P215" s="316" t="str">
        <f t="shared" si="3"/>
        <v>Yes</v>
      </c>
      <c r="Q215" s="118" t="s">
        <v>93</v>
      </c>
      <c r="R215" s="71" t="s">
        <v>94</v>
      </c>
      <c r="S215" s="71"/>
      <c r="T215" s="72" t="s">
        <v>2558</v>
      </c>
      <c r="U215" s="72" t="s">
        <v>6146</v>
      </c>
      <c r="V215" s="108" t="s">
        <v>6147</v>
      </c>
      <c r="W215" s="112">
        <v>43770</v>
      </c>
      <c r="X215" s="86" t="s">
        <v>6148</v>
      </c>
      <c r="Y215" s="86" t="s">
        <v>5864</v>
      </c>
      <c r="Z215" s="18">
        <v>43132</v>
      </c>
      <c r="AA215" s="64">
        <v>43152</v>
      </c>
      <c r="AB215" s="64">
        <v>43194</v>
      </c>
      <c r="AC215" s="64" t="s">
        <v>6149</v>
      </c>
      <c r="AD215" s="94" t="s">
        <v>6150</v>
      </c>
      <c r="AE215" s="510" t="s">
        <v>5987</v>
      </c>
      <c r="AF215" s="136" t="s">
        <v>6140</v>
      </c>
      <c r="AG215" s="18">
        <v>43405</v>
      </c>
      <c r="AH215" s="64">
        <v>43416</v>
      </c>
      <c r="AI215" s="64">
        <v>43476</v>
      </c>
      <c r="AJ215" s="64" t="s">
        <v>6141</v>
      </c>
      <c r="AK215" s="94" t="s">
        <v>6142</v>
      </c>
      <c r="AL215" s="512"/>
      <c r="AM215" s="168"/>
      <c r="AN215" s="18"/>
      <c r="AO215" s="161"/>
      <c r="AP215" s="161"/>
      <c r="AQ215" s="161"/>
      <c r="AR215" s="209"/>
      <c r="AS215" s="168"/>
      <c r="AT215" s="168"/>
      <c r="AU215" s="171"/>
      <c r="AV215" s="161"/>
      <c r="AW215" s="161"/>
      <c r="AX215" s="161"/>
      <c r="AY215" s="161"/>
      <c r="AZ215" s="93" t="s">
        <v>6151</v>
      </c>
      <c r="BA215" s="18">
        <v>43770</v>
      </c>
      <c r="BB215" s="94">
        <f>I215</f>
        <v>43789</v>
      </c>
      <c r="BC215" s="93" t="s">
        <v>6152</v>
      </c>
      <c r="BD215" s="18">
        <v>43862</v>
      </c>
      <c r="BE215" s="94">
        <f>J215</f>
        <v>43879</v>
      </c>
      <c r="BF215" s="93" t="s">
        <v>5977</v>
      </c>
      <c r="BG215" s="18">
        <v>44105</v>
      </c>
      <c r="BH215" s="94"/>
      <c r="BI215" s="12" t="s">
        <v>6153</v>
      </c>
      <c r="BJ215" s="18" t="s">
        <v>116</v>
      </c>
      <c r="BK215" s="261">
        <v>43819</v>
      </c>
      <c r="BL215" s="12" t="s">
        <v>5164</v>
      </c>
      <c r="BM215" s="12"/>
      <c r="BN215" s="12"/>
      <c r="BO215" s="12"/>
      <c r="BP215" s="18"/>
    </row>
    <row r="216" spans="1:68" ht="120" hidden="1" customHeight="1" x14ac:dyDescent="0.2">
      <c r="A216" s="24" t="s">
        <v>2568</v>
      </c>
      <c r="B216" s="65" t="s">
        <v>2569</v>
      </c>
      <c r="C216" s="252" t="s">
        <v>6154</v>
      </c>
      <c r="D216" s="256" t="s">
        <v>4235</v>
      </c>
      <c r="E216" s="256" t="s">
        <v>4841</v>
      </c>
      <c r="F216" s="268" t="s">
        <v>89</v>
      </c>
      <c r="G216" s="173" t="s">
        <v>89</v>
      </c>
      <c r="H216" s="62">
        <v>44039</v>
      </c>
      <c r="I216" s="62"/>
      <c r="J216" s="124"/>
      <c r="K216" s="453"/>
      <c r="L216" s="453"/>
      <c r="M216" s="453"/>
      <c r="N216" s="129"/>
      <c r="O216" s="314"/>
      <c r="P216" s="316" t="b">
        <f t="shared" si="3"/>
        <v>0</v>
      </c>
      <c r="Q216" s="118" t="s">
        <v>237</v>
      </c>
      <c r="R216" s="71" t="s">
        <v>94</v>
      </c>
      <c r="S216" s="71"/>
      <c r="T216" s="80" t="s">
        <v>6155</v>
      </c>
      <c r="U216" s="80" t="s">
        <v>6156</v>
      </c>
      <c r="V216" s="108" t="s">
        <v>6157</v>
      </c>
      <c r="W216" s="112">
        <v>43282</v>
      </c>
      <c r="X216" s="143" t="s">
        <v>6158</v>
      </c>
      <c r="Y216" s="86"/>
      <c r="Z216" s="18">
        <v>42614</v>
      </c>
      <c r="AA216" s="64"/>
      <c r="AB216" s="64"/>
      <c r="AC216" s="64"/>
      <c r="AD216" s="144"/>
      <c r="AE216" s="136" t="s">
        <v>4739</v>
      </c>
      <c r="AF216" s="136"/>
      <c r="AG216" s="18">
        <v>43282</v>
      </c>
      <c r="AH216" s="64"/>
      <c r="AI216" s="64"/>
      <c r="AJ216" s="64"/>
      <c r="AK216" s="94"/>
      <c r="AL216" s="168"/>
      <c r="AM216" s="168"/>
      <c r="AN216" s="171"/>
      <c r="AO216" s="161"/>
      <c r="AP216" s="161"/>
      <c r="AQ216" s="161"/>
      <c r="AR216" s="209"/>
      <c r="AS216" s="168"/>
      <c r="AT216" s="168"/>
      <c r="AU216" s="171"/>
      <c r="AV216" s="161"/>
      <c r="AW216" s="161"/>
      <c r="AX216" s="161"/>
      <c r="AY216" s="161"/>
      <c r="AZ216" s="93" t="s">
        <v>4845</v>
      </c>
      <c r="BA216" s="18">
        <v>43497</v>
      </c>
      <c r="BB216" s="94">
        <v>43565</v>
      </c>
      <c r="BC216" s="93" t="s">
        <v>5118</v>
      </c>
      <c r="BD216" s="18">
        <v>43586</v>
      </c>
      <c r="BE216" s="94">
        <v>43648</v>
      </c>
      <c r="BF216" s="93" t="s">
        <v>5121</v>
      </c>
      <c r="BG216" s="18">
        <v>43831</v>
      </c>
      <c r="BH216" s="94">
        <v>44039</v>
      </c>
      <c r="BI216" s="201" t="s">
        <v>6159</v>
      </c>
      <c r="BJ216" s="18" t="s">
        <v>116</v>
      </c>
      <c r="BK216" s="261">
        <v>44049</v>
      </c>
      <c r="BL216" s="12" t="s">
        <v>2168</v>
      </c>
      <c r="BM216" s="12"/>
      <c r="BN216" s="12"/>
      <c r="BO216" s="12"/>
      <c r="BP216" s="18" t="s">
        <v>93</v>
      </c>
    </row>
    <row r="217" spans="1:68" ht="120" hidden="1" customHeight="1" x14ac:dyDescent="0.2">
      <c r="A217" s="24" t="s">
        <v>2583</v>
      </c>
      <c r="B217" s="65" t="s">
        <v>6160</v>
      </c>
      <c r="C217" s="252" t="s">
        <v>5450</v>
      </c>
      <c r="D217" s="256" t="s">
        <v>1083</v>
      </c>
      <c r="E217" s="256" t="s">
        <v>293</v>
      </c>
      <c r="F217" s="268" t="s">
        <v>89</v>
      </c>
      <c r="G217" s="338" t="s">
        <v>194</v>
      </c>
      <c r="H217" s="348">
        <v>41988</v>
      </c>
      <c r="I217" s="62"/>
      <c r="J217" s="124"/>
      <c r="K217" s="453"/>
      <c r="L217" s="453"/>
      <c r="M217" s="453"/>
      <c r="N217" s="129">
        <v>43800</v>
      </c>
      <c r="O217" s="495" t="s">
        <v>1159</v>
      </c>
      <c r="P217" s="316" t="str">
        <f t="shared" si="3"/>
        <v>Yes</v>
      </c>
      <c r="Q217" s="118" t="s">
        <v>93</v>
      </c>
      <c r="R217" s="71" t="s">
        <v>94</v>
      </c>
      <c r="S217" s="281"/>
      <c r="T217" s="72" t="s">
        <v>1160</v>
      </c>
      <c r="U217" s="72" t="s">
        <v>6161</v>
      </c>
      <c r="V217" s="82" t="s">
        <v>6162</v>
      </c>
      <c r="W217" s="112">
        <v>43374</v>
      </c>
      <c r="X217" s="143" t="s">
        <v>4861</v>
      </c>
      <c r="Y217" s="86" t="s">
        <v>1163</v>
      </c>
      <c r="Z217" s="18">
        <v>43525</v>
      </c>
      <c r="AA217" s="64">
        <v>43682</v>
      </c>
      <c r="AB217" s="64">
        <v>43749</v>
      </c>
      <c r="AC217" s="64" t="s">
        <v>1164</v>
      </c>
      <c r="AD217" s="144" t="s">
        <v>1165</v>
      </c>
      <c r="AE217" s="87" t="s">
        <v>4846</v>
      </c>
      <c r="AF217" s="139" t="s">
        <v>5451</v>
      </c>
      <c r="AG217" s="18">
        <v>43709</v>
      </c>
      <c r="AH217" s="64">
        <v>43874</v>
      </c>
      <c r="AI217" s="64">
        <v>43917</v>
      </c>
      <c r="AJ217" s="132" t="s">
        <v>5452</v>
      </c>
      <c r="AK217" s="94"/>
      <c r="AL217" s="168">
        <v>43983</v>
      </c>
      <c r="AM217" s="168" t="s">
        <v>5453</v>
      </c>
      <c r="AN217" s="171">
        <v>43983</v>
      </c>
      <c r="AO217" s="161"/>
      <c r="AP217" s="161"/>
      <c r="AQ217" s="161"/>
      <c r="AR217" s="209"/>
      <c r="AS217" s="168"/>
      <c r="AT217" s="168"/>
      <c r="AU217" s="171"/>
      <c r="AV217" s="161"/>
      <c r="AW217" s="161"/>
      <c r="AX217" s="161"/>
      <c r="AY217" s="161"/>
      <c r="AZ217" s="93" t="s">
        <v>4819</v>
      </c>
      <c r="BA217" s="18">
        <v>44166</v>
      </c>
      <c r="BB217" s="94"/>
      <c r="BC217" s="93" t="s">
        <v>5425</v>
      </c>
      <c r="BD217" s="18">
        <v>44287</v>
      </c>
      <c r="BE217" s="94"/>
      <c r="BF217" s="93" t="s">
        <v>5454</v>
      </c>
      <c r="BG217" s="18">
        <v>44562</v>
      </c>
      <c r="BH217" s="94"/>
      <c r="BI217" s="12" t="s">
        <v>6163</v>
      </c>
      <c r="BJ217" s="18" t="s">
        <v>116</v>
      </c>
      <c r="BK217" s="261">
        <v>44042</v>
      </c>
      <c r="BL217" s="12" t="s">
        <v>1170</v>
      </c>
      <c r="BM217" s="12"/>
      <c r="BN217" s="12" t="s">
        <v>106</v>
      </c>
      <c r="BO217" s="12"/>
      <c r="BP217" s="18"/>
    </row>
    <row r="218" spans="1:68" ht="120" hidden="1" customHeight="1" x14ac:dyDescent="0.2">
      <c r="A218" s="24" t="s">
        <v>2588</v>
      </c>
      <c r="B218" s="125" t="s">
        <v>2589</v>
      </c>
      <c r="C218" s="252" t="s">
        <v>2590</v>
      </c>
      <c r="D218" s="256" t="s">
        <v>4235</v>
      </c>
      <c r="E218" s="256" t="s">
        <v>3616</v>
      </c>
      <c r="F218" s="268" t="s">
        <v>89</v>
      </c>
      <c r="G218" s="365" t="s">
        <v>89</v>
      </c>
      <c r="H218" s="62" t="s">
        <v>121</v>
      </c>
      <c r="I218" s="62">
        <v>43495</v>
      </c>
      <c r="J218" s="124">
        <v>43614</v>
      </c>
      <c r="K218" s="453"/>
      <c r="L218" s="453"/>
      <c r="M218" s="453"/>
      <c r="N218" s="129"/>
      <c r="O218" s="314"/>
      <c r="P218" s="316" t="str">
        <f t="shared" si="3"/>
        <v>Yes</v>
      </c>
      <c r="Q218" s="120" t="s">
        <v>93</v>
      </c>
      <c r="R218" s="71" t="s">
        <v>94</v>
      </c>
      <c r="S218" s="71"/>
      <c r="T218" s="72" t="s">
        <v>2591</v>
      </c>
      <c r="U218" s="72" t="s">
        <v>6164</v>
      </c>
      <c r="V218" s="106" t="s">
        <v>6165</v>
      </c>
      <c r="W218" s="112">
        <v>43191</v>
      </c>
      <c r="X218" s="143" t="s">
        <v>6166</v>
      </c>
      <c r="Y218" s="86"/>
      <c r="Z218" s="18">
        <v>43160</v>
      </c>
      <c r="AA218" s="64"/>
      <c r="AB218" s="64"/>
      <c r="AC218" s="64"/>
      <c r="AD218" s="144"/>
      <c r="AE218" s="136" t="s">
        <v>2186</v>
      </c>
      <c r="AF218" s="136"/>
      <c r="AG218" s="18">
        <v>43282</v>
      </c>
      <c r="AH218" s="64"/>
      <c r="AI218" s="64"/>
      <c r="AJ218" s="64"/>
      <c r="AK218" s="94"/>
      <c r="AL218" s="168"/>
      <c r="AM218" s="168"/>
      <c r="AN218" s="171"/>
      <c r="AO218" s="161"/>
      <c r="AP218" s="161"/>
      <c r="AQ218" s="161"/>
      <c r="AR218" s="209"/>
      <c r="AS218" s="168"/>
      <c r="AT218" s="168"/>
      <c r="AU218" s="171"/>
      <c r="AV218" s="161"/>
      <c r="AW218" s="161"/>
      <c r="AX218" s="161"/>
      <c r="AY218" s="161"/>
      <c r="AZ218" s="93" t="s">
        <v>4891</v>
      </c>
      <c r="BA218" s="18">
        <v>43466</v>
      </c>
      <c r="BB218" s="94">
        <f>I218</f>
        <v>43495</v>
      </c>
      <c r="BC218" s="93" t="s">
        <v>5118</v>
      </c>
      <c r="BD218" s="18">
        <v>43586</v>
      </c>
      <c r="BE218" s="94">
        <f>J218</f>
        <v>43614</v>
      </c>
      <c r="BF218" s="93" t="s">
        <v>5095</v>
      </c>
      <c r="BG218" s="18">
        <v>43891</v>
      </c>
      <c r="BH218" s="94"/>
      <c r="BI218" s="12"/>
      <c r="BJ218" s="18" t="s">
        <v>5194</v>
      </c>
      <c r="BK218" s="261">
        <v>43556</v>
      </c>
      <c r="BL218" s="12" t="s">
        <v>6167</v>
      </c>
      <c r="BM218" s="12"/>
      <c r="BN218" s="12"/>
      <c r="BO218" s="12"/>
      <c r="BP218" s="18"/>
    </row>
    <row r="219" spans="1:68" ht="120" hidden="1" customHeight="1" x14ac:dyDescent="0.2">
      <c r="A219" s="24" t="s">
        <v>2689</v>
      </c>
      <c r="B219" s="65" t="s">
        <v>2595</v>
      </c>
      <c r="C219" s="252"/>
      <c r="D219" s="256" t="s">
        <v>351</v>
      </c>
      <c r="E219" s="256" t="s">
        <v>1420</v>
      </c>
      <c r="F219" s="268" t="s">
        <v>89</v>
      </c>
      <c r="G219" s="173" t="s">
        <v>89</v>
      </c>
      <c r="H219" s="62">
        <v>44027</v>
      </c>
      <c r="I219" s="321"/>
      <c r="J219" s="323"/>
      <c r="K219" s="454"/>
      <c r="L219" s="454"/>
      <c r="M219" s="454"/>
      <c r="N219" s="129"/>
      <c r="O219" s="314"/>
      <c r="P219" s="316" t="b">
        <f t="shared" si="3"/>
        <v>0</v>
      </c>
      <c r="Q219" s="118" t="s">
        <v>237</v>
      </c>
      <c r="R219" s="71" t="s">
        <v>94</v>
      </c>
      <c r="S219" s="71"/>
      <c r="T219" s="82" t="s">
        <v>2599</v>
      </c>
      <c r="U219" s="72" t="s">
        <v>6168</v>
      </c>
      <c r="V219" s="108"/>
      <c r="W219" s="112">
        <v>43160</v>
      </c>
      <c r="X219" s="143" t="s">
        <v>6169</v>
      </c>
      <c r="Y219" s="86"/>
      <c r="Z219" s="18">
        <v>43282</v>
      </c>
      <c r="AA219" s="64">
        <v>43285</v>
      </c>
      <c r="AB219" s="64">
        <v>43327</v>
      </c>
      <c r="AC219" s="64" t="s">
        <v>6170</v>
      </c>
      <c r="AD219" s="144" t="s">
        <v>6171</v>
      </c>
      <c r="AE219" s="136"/>
      <c r="AF219" s="136"/>
      <c r="AG219" s="18"/>
      <c r="AH219" s="64"/>
      <c r="AI219" s="64"/>
      <c r="AJ219" s="64"/>
      <c r="AK219" s="94"/>
      <c r="AL219" s="168"/>
      <c r="AM219" s="168"/>
      <c r="AN219" s="171"/>
      <c r="AO219" s="161"/>
      <c r="AP219" s="161"/>
      <c r="AQ219" s="161"/>
      <c r="AR219" s="209"/>
      <c r="AS219" s="168"/>
      <c r="AT219" s="168"/>
      <c r="AU219" s="171"/>
      <c r="AV219" s="161"/>
      <c r="AW219" s="161"/>
      <c r="AX219" s="161"/>
      <c r="AY219" s="161"/>
      <c r="AZ219" s="93" t="s">
        <v>586</v>
      </c>
      <c r="BA219" s="18">
        <v>43556</v>
      </c>
      <c r="BB219" s="279">
        <v>43616</v>
      </c>
      <c r="BC219" s="93" t="s">
        <v>6172</v>
      </c>
      <c r="BD219" s="18">
        <v>43647</v>
      </c>
      <c r="BE219" s="94">
        <v>43738</v>
      </c>
      <c r="BF219" s="93" t="s">
        <v>4740</v>
      </c>
      <c r="BG219" s="18">
        <v>43800</v>
      </c>
      <c r="BH219" s="94">
        <v>44027</v>
      </c>
      <c r="BI219" s="55" t="s">
        <v>6173</v>
      </c>
      <c r="BJ219" s="18" t="s">
        <v>116</v>
      </c>
      <c r="BK219" s="261">
        <v>44049</v>
      </c>
      <c r="BL219" s="12" t="s">
        <v>2168</v>
      </c>
      <c r="BM219" s="12"/>
      <c r="BN219" s="12"/>
      <c r="BO219" s="12"/>
      <c r="BP219" s="18" t="s">
        <v>93</v>
      </c>
    </row>
    <row r="220" spans="1:68" ht="120" hidden="1" customHeight="1" x14ac:dyDescent="0.2">
      <c r="A220" s="24" t="s">
        <v>2603</v>
      </c>
      <c r="B220" s="65" t="s">
        <v>2604</v>
      </c>
      <c r="C220" s="252" t="s">
        <v>5171</v>
      </c>
      <c r="D220" s="256" t="s">
        <v>2759</v>
      </c>
      <c r="E220" s="256" t="s">
        <v>2182</v>
      </c>
      <c r="F220" s="268" t="s">
        <v>89</v>
      </c>
      <c r="G220" s="338" t="s">
        <v>194</v>
      </c>
      <c r="H220" s="348">
        <v>41649</v>
      </c>
      <c r="I220" s="62"/>
      <c r="J220" s="124"/>
      <c r="K220" s="453"/>
      <c r="L220" s="453"/>
      <c r="M220" s="453"/>
      <c r="N220" s="129"/>
      <c r="O220" s="314"/>
      <c r="P220" s="316" t="str">
        <f t="shared" si="3"/>
        <v>Yes</v>
      </c>
      <c r="Q220" s="118" t="s">
        <v>93</v>
      </c>
      <c r="R220" s="71" t="s">
        <v>94</v>
      </c>
      <c r="S220" s="281"/>
      <c r="T220" s="385" t="s">
        <v>2605</v>
      </c>
      <c r="U220" s="282" t="s">
        <v>5172</v>
      </c>
      <c r="V220" s="108"/>
      <c r="W220" s="112">
        <v>43983</v>
      </c>
      <c r="X220" s="143" t="s">
        <v>5173</v>
      </c>
      <c r="Y220" s="86" t="s">
        <v>5174</v>
      </c>
      <c r="Z220" s="18">
        <v>43132</v>
      </c>
      <c r="AA220" s="64">
        <v>43108</v>
      </c>
      <c r="AB220" s="64">
        <v>43181</v>
      </c>
      <c r="AC220" s="64" t="s">
        <v>5175</v>
      </c>
      <c r="AD220" s="144" t="s">
        <v>5176</v>
      </c>
      <c r="AE220" s="136" t="s">
        <v>3635</v>
      </c>
      <c r="AF220" s="219" t="s">
        <v>5177</v>
      </c>
      <c r="AG220" s="18">
        <v>43374</v>
      </c>
      <c r="AH220" s="64">
        <v>43402</v>
      </c>
      <c r="AI220" s="64">
        <v>43448</v>
      </c>
      <c r="AJ220" s="64" t="s">
        <v>6174</v>
      </c>
      <c r="AK220" s="215" t="s">
        <v>5178</v>
      </c>
      <c r="AL220" s="169" t="s">
        <v>1425</v>
      </c>
      <c r="AM220" s="169" t="s">
        <v>270</v>
      </c>
      <c r="AN220" s="172">
        <v>43831</v>
      </c>
      <c r="AO220" s="161">
        <v>43859</v>
      </c>
      <c r="AP220" s="161">
        <v>43906</v>
      </c>
      <c r="AQ220" s="162" t="s">
        <v>5179</v>
      </c>
      <c r="AR220" s="209"/>
      <c r="AS220" s="169"/>
      <c r="AT220" s="169"/>
      <c r="AU220" s="172"/>
      <c r="AV220" s="162"/>
      <c r="AW220" s="162"/>
      <c r="AX220" s="162"/>
      <c r="AY220" s="162"/>
      <c r="AZ220" s="93" t="s">
        <v>5180</v>
      </c>
      <c r="BA220" s="18">
        <v>44197</v>
      </c>
      <c r="BB220" s="94"/>
      <c r="BC220" s="93" t="s">
        <v>5181</v>
      </c>
      <c r="BD220" s="18">
        <v>44348</v>
      </c>
      <c r="BE220" s="94"/>
      <c r="BF220" s="93" t="s">
        <v>5182</v>
      </c>
      <c r="BG220" s="18">
        <v>44774</v>
      </c>
      <c r="BH220" s="94"/>
      <c r="BI220" s="12" t="s">
        <v>5183</v>
      </c>
      <c r="BJ220" s="18" t="s">
        <v>116</v>
      </c>
      <c r="BK220" s="261">
        <v>44043</v>
      </c>
      <c r="BL220" s="31" t="s">
        <v>105</v>
      </c>
      <c r="BM220" s="12"/>
      <c r="BN220" s="12"/>
      <c r="BO220" s="12"/>
      <c r="BP220" s="18"/>
    </row>
    <row r="221" spans="1:68" ht="120" hidden="1" customHeight="1" x14ac:dyDescent="0.2">
      <c r="A221" s="24" t="s">
        <v>2612</v>
      </c>
      <c r="B221" s="65" t="s">
        <v>2608</v>
      </c>
      <c r="C221" s="252" t="s">
        <v>5224</v>
      </c>
      <c r="D221" s="256"/>
      <c r="E221" s="256"/>
      <c r="F221" s="268" t="s">
        <v>194</v>
      </c>
      <c r="G221" s="338" t="s">
        <v>89</v>
      </c>
      <c r="H221" s="348">
        <v>41899</v>
      </c>
      <c r="I221" s="62"/>
      <c r="J221" s="124"/>
      <c r="K221" s="453"/>
      <c r="L221" s="453"/>
      <c r="M221" s="453"/>
      <c r="N221" s="129"/>
      <c r="O221" s="314"/>
      <c r="P221" s="316" t="str">
        <f t="shared" si="3"/>
        <v>Yes</v>
      </c>
      <c r="Q221" s="118" t="s">
        <v>93</v>
      </c>
      <c r="R221" s="71" t="s">
        <v>94</v>
      </c>
      <c r="S221" s="281" t="s">
        <v>90</v>
      </c>
      <c r="T221" s="217" t="s">
        <v>5225</v>
      </c>
      <c r="U221" s="76"/>
      <c r="V221" s="106"/>
      <c r="W221" s="112">
        <v>44000</v>
      </c>
      <c r="X221" s="143" t="s">
        <v>660</v>
      </c>
      <c r="Y221" s="86" t="s">
        <v>661</v>
      </c>
      <c r="Z221" s="18">
        <v>44013</v>
      </c>
      <c r="AA221" s="64">
        <v>44018</v>
      </c>
      <c r="AB221" s="64">
        <v>44088</v>
      </c>
      <c r="AC221" s="64" t="s">
        <v>662</v>
      </c>
      <c r="AD221" s="144"/>
      <c r="AE221" s="462" t="s">
        <v>5095</v>
      </c>
      <c r="AF221" s="463" t="s">
        <v>5226</v>
      </c>
      <c r="AG221" s="464">
        <v>43891</v>
      </c>
      <c r="AH221" s="64"/>
      <c r="AI221" s="64"/>
      <c r="AJ221" s="64"/>
      <c r="AK221" s="94"/>
      <c r="AL221" s="168"/>
      <c r="AM221" s="168"/>
      <c r="AN221" s="171"/>
      <c r="AO221" s="161"/>
      <c r="AP221" s="161"/>
      <c r="AQ221" s="161"/>
      <c r="AR221" s="209"/>
      <c r="AS221" s="168"/>
      <c r="AT221" s="168"/>
      <c r="AU221" s="171"/>
      <c r="AV221" s="161"/>
      <c r="AW221" s="161"/>
      <c r="AX221" s="161"/>
      <c r="AY221" s="161"/>
      <c r="AZ221" s="465" t="s">
        <v>5227</v>
      </c>
      <c r="BA221" s="464">
        <v>44075</v>
      </c>
      <c r="BB221" s="94"/>
      <c r="BC221" s="465" t="s">
        <v>5228</v>
      </c>
      <c r="BD221" s="464">
        <v>44197</v>
      </c>
      <c r="BE221" s="94"/>
      <c r="BF221" s="465" t="s">
        <v>5123</v>
      </c>
      <c r="BG221" s="464">
        <v>44531</v>
      </c>
      <c r="BH221" s="94"/>
      <c r="BI221" s="12" t="s">
        <v>5229</v>
      </c>
      <c r="BJ221" s="18" t="s">
        <v>116</v>
      </c>
      <c r="BK221" s="261">
        <v>44056</v>
      </c>
      <c r="BL221" s="12" t="s">
        <v>105</v>
      </c>
      <c r="BM221" s="12"/>
      <c r="BN221" s="12"/>
      <c r="BO221" s="12"/>
      <c r="BP221" s="18"/>
    </row>
    <row r="222" spans="1:68" ht="120" hidden="1" customHeight="1" x14ac:dyDescent="0.2">
      <c r="A222" s="24" t="s">
        <v>2621</v>
      </c>
      <c r="B222" s="65" t="s">
        <v>2615</v>
      </c>
      <c r="C222" s="252" t="s">
        <v>6175</v>
      </c>
      <c r="D222" s="256" t="s">
        <v>292</v>
      </c>
      <c r="E222" s="256" t="s">
        <v>1021</v>
      </c>
      <c r="F222" s="268" t="s">
        <v>89</v>
      </c>
      <c r="G222" s="338" t="s">
        <v>89</v>
      </c>
      <c r="H222" s="348">
        <v>43627</v>
      </c>
      <c r="I222" s="62"/>
      <c r="J222" s="124"/>
      <c r="K222" s="453"/>
      <c r="L222" s="453"/>
      <c r="M222" s="453"/>
      <c r="N222" s="129" t="s">
        <v>2622</v>
      </c>
      <c r="O222" s="314"/>
      <c r="P222" s="316" t="str">
        <f t="shared" si="3"/>
        <v>Yes</v>
      </c>
      <c r="Q222" s="118" t="s">
        <v>93</v>
      </c>
      <c r="R222" s="71" t="s">
        <v>94</v>
      </c>
      <c r="S222" s="71"/>
      <c r="T222" s="72" t="s">
        <v>6176</v>
      </c>
      <c r="U222" s="72" t="s">
        <v>6177</v>
      </c>
      <c r="V222" s="106" t="s">
        <v>6178</v>
      </c>
      <c r="W222" s="112">
        <v>43374</v>
      </c>
      <c r="X222" s="143" t="s">
        <v>6179</v>
      </c>
      <c r="Y222" s="86" t="s">
        <v>364</v>
      </c>
      <c r="Z222" s="18">
        <v>39995</v>
      </c>
      <c r="AA222" s="64">
        <v>39972</v>
      </c>
      <c r="AB222" s="64">
        <v>40039</v>
      </c>
      <c r="AC222" s="64" t="s">
        <v>6180</v>
      </c>
      <c r="AD222" s="144"/>
      <c r="AE222" s="86" t="s">
        <v>6181</v>
      </c>
      <c r="AF222" s="86" t="s">
        <v>367</v>
      </c>
      <c r="AG222" s="18">
        <v>41456</v>
      </c>
      <c r="AH222" s="64">
        <v>41460</v>
      </c>
      <c r="AI222" s="64">
        <v>41516</v>
      </c>
      <c r="AJ222" s="64" t="s">
        <v>6182</v>
      </c>
      <c r="AK222" s="94"/>
      <c r="AL222" s="168"/>
      <c r="AM222" s="168"/>
      <c r="AN222" s="171"/>
      <c r="AO222" s="161"/>
      <c r="AP222" s="161"/>
      <c r="AQ222" s="161"/>
      <c r="AR222" s="209"/>
      <c r="AS222" s="168"/>
      <c r="AT222" s="168"/>
      <c r="AU222" s="171"/>
      <c r="AV222" s="161"/>
      <c r="AW222" s="161"/>
      <c r="AX222" s="161"/>
      <c r="AY222" s="161"/>
      <c r="AZ222" s="93" t="s">
        <v>6183</v>
      </c>
      <c r="BA222" s="18">
        <v>42401</v>
      </c>
      <c r="BB222" s="94">
        <v>42765</v>
      </c>
      <c r="BC222" s="93" t="s">
        <v>4870</v>
      </c>
      <c r="BD222" s="18">
        <v>42917</v>
      </c>
      <c r="BE222" s="94">
        <v>42892</v>
      </c>
      <c r="BF222" s="93" t="s">
        <v>5627</v>
      </c>
      <c r="BG222" s="18">
        <v>43556</v>
      </c>
      <c r="BH222" s="94">
        <v>43627</v>
      </c>
      <c r="BI222" s="12" t="s">
        <v>6184</v>
      </c>
      <c r="BJ222" s="18" t="s">
        <v>116</v>
      </c>
      <c r="BK222" s="261">
        <v>43844</v>
      </c>
      <c r="BL222" s="12" t="s">
        <v>4996</v>
      </c>
      <c r="BM222" s="12"/>
      <c r="BN222" s="12"/>
      <c r="BO222" s="12"/>
      <c r="BP222" s="18"/>
    </row>
    <row r="223" spans="1:68" ht="120" hidden="1" customHeight="1" x14ac:dyDescent="0.2">
      <c r="A223" s="24" t="s">
        <v>2629</v>
      </c>
      <c r="B223" s="65" t="s">
        <v>2630</v>
      </c>
      <c r="C223" s="252" t="s">
        <v>6185</v>
      </c>
      <c r="D223" s="256" t="s">
        <v>292</v>
      </c>
      <c r="E223" s="256" t="s">
        <v>1021</v>
      </c>
      <c r="F223" s="268" t="s">
        <v>89</v>
      </c>
      <c r="G223" s="338" t="s">
        <v>89</v>
      </c>
      <c r="H223" s="348">
        <v>43571</v>
      </c>
      <c r="I223" s="62"/>
      <c r="J223" s="124"/>
      <c r="K223" s="453"/>
      <c r="L223" s="453"/>
      <c r="M223" s="453"/>
      <c r="N223" s="129"/>
      <c r="O223" s="314"/>
      <c r="P223" s="316" t="b">
        <f t="shared" si="3"/>
        <v>0</v>
      </c>
      <c r="Q223" s="118" t="s">
        <v>237</v>
      </c>
      <c r="R223" s="71" t="s">
        <v>94</v>
      </c>
      <c r="S223" s="71"/>
      <c r="T223" s="78" t="s">
        <v>6186</v>
      </c>
      <c r="U223" s="78" t="s">
        <v>6187</v>
      </c>
      <c r="V223" s="106" t="s">
        <v>6188</v>
      </c>
      <c r="W223" s="112">
        <v>42767</v>
      </c>
      <c r="X223" s="143" t="s">
        <v>6189</v>
      </c>
      <c r="Y223" s="86"/>
      <c r="Z223" s="18">
        <v>42278</v>
      </c>
      <c r="AA223" s="64"/>
      <c r="AB223" s="64"/>
      <c r="AC223" s="64"/>
      <c r="AD223" s="144"/>
      <c r="AE223" s="86" t="s">
        <v>6190</v>
      </c>
      <c r="AF223" s="86"/>
      <c r="AG223" s="18">
        <v>42675</v>
      </c>
      <c r="AH223" s="64"/>
      <c r="AI223" s="64"/>
      <c r="AJ223" s="64"/>
      <c r="AK223" s="94"/>
      <c r="AL223" s="168"/>
      <c r="AM223" s="168"/>
      <c r="AN223" s="171"/>
      <c r="AO223" s="161"/>
      <c r="AP223" s="161"/>
      <c r="AQ223" s="161"/>
      <c r="AR223" s="209"/>
      <c r="AS223" s="168"/>
      <c r="AT223" s="168"/>
      <c r="AU223" s="171"/>
      <c r="AV223" s="161"/>
      <c r="AW223" s="161"/>
      <c r="AX223" s="161"/>
      <c r="AY223" s="161"/>
      <c r="AZ223" s="93" t="s">
        <v>6191</v>
      </c>
      <c r="BA223" s="18">
        <v>42948</v>
      </c>
      <c r="BB223" s="94">
        <v>43045</v>
      </c>
      <c r="BC223" s="93" t="s">
        <v>6192</v>
      </c>
      <c r="BD223" s="18">
        <v>43070</v>
      </c>
      <c r="BE223" s="94">
        <v>43129</v>
      </c>
      <c r="BF223" s="93" t="s">
        <v>5236</v>
      </c>
      <c r="BG223" s="18">
        <v>43252</v>
      </c>
      <c r="BH223" s="94">
        <v>43571</v>
      </c>
      <c r="BI223" s="12"/>
      <c r="BJ223" s="18" t="s">
        <v>6076</v>
      </c>
      <c r="BK223" s="261">
        <v>43552</v>
      </c>
      <c r="BL223" s="12" t="s">
        <v>5682</v>
      </c>
      <c r="BM223" s="12"/>
      <c r="BN223" s="12"/>
      <c r="BO223" s="12"/>
      <c r="BP223" s="18"/>
    </row>
    <row r="224" spans="1:68" ht="120" hidden="1" customHeight="1" x14ac:dyDescent="0.2">
      <c r="A224" s="24" t="s">
        <v>2645</v>
      </c>
      <c r="B224" s="65" t="s">
        <v>2646</v>
      </c>
      <c r="C224" s="252" t="s">
        <v>6193</v>
      </c>
      <c r="D224" s="256" t="s">
        <v>2759</v>
      </c>
      <c r="E224" s="256" t="s">
        <v>2182</v>
      </c>
      <c r="F224" s="268" t="s">
        <v>89</v>
      </c>
      <c r="G224" s="173" t="s">
        <v>89</v>
      </c>
      <c r="H224" s="62" t="s">
        <v>121</v>
      </c>
      <c r="I224" s="62">
        <v>43265</v>
      </c>
      <c r="J224" s="124">
        <v>43377</v>
      </c>
      <c r="K224" s="453"/>
      <c r="L224" s="453"/>
      <c r="M224" s="453"/>
      <c r="N224" s="129"/>
      <c r="O224" s="314"/>
      <c r="P224" s="316" t="str">
        <f t="shared" si="3"/>
        <v>Yes</v>
      </c>
      <c r="Q224" s="120" t="s">
        <v>93</v>
      </c>
      <c r="R224" s="71" t="s">
        <v>94</v>
      </c>
      <c r="S224" s="71"/>
      <c r="T224" s="78" t="s">
        <v>6194</v>
      </c>
      <c r="U224" s="78" t="s">
        <v>6195</v>
      </c>
      <c r="V224" s="82" t="s">
        <v>6196</v>
      </c>
      <c r="W224" s="112">
        <v>43252</v>
      </c>
      <c r="X224" s="143" t="s">
        <v>6100</v>
      </c>
      <c r="Y224" s="86"/>
      <c r="Z224" s="18">
        <v>43132</v>
      </c>
      <c r="AA224" s="64"/>
      <c r="AB224" s="64"/>
      <c r="AC224" s="64"/>
      <c r="AD224" s="144"/>
      <c r="AE224" s="87"/>
      <c r="AF224" s="87"/>
      <c r="AG224" s="18"/>
      <c r="AH224" s="64"/>
      <c r="AI224" s="64"/>
      <c r="AJ224" s="64"/>
      <c r="AK224" s="94"/>
      <c r="AL224" s="168"/>
      <c r="AM224" s="168"/>
      <c r="AN224" s="171"/>
      <c r="AO224" s="161"/>
      <c r="AP224" s="161"/>
      <c r="AQ224" s="161"/>
      <c r="AR224" s="209"/>
      <c r="AS224" s="168"/>
      <c r="AT224" s="168"/>
      <c r="AU224" s="171"/>
      <c r="AV224" s="161"/>
      <c r="AW224" s="161"/>
      <c r="AX224" s="161"/>
      <c r="AY224" s="161"/>
      <c r="AZ224" s="93" t="s">
        <v>6197</v>
      </c>
      <c r="BA224" s="18">
        <v>42887</v>
      </c>
      <c r="BB224" s="94">
        <v>43265</v>
      </c>
      <c r="BC224" s="93" t="s">
        <v>5843</v>
      </c>
      <c r="BD224" s="18">
        <v>43374</v>
      </c>
      <c r="BE224" s="94">
        <v>43377</v>
      </c>
      <c r="BF224" s="93" t="s">
        <v>5627</v>
      </c>
      <c r="BG224" s="18">
        <v>43556</v>
      </c>
      <c r="BH224" s="94"/>
      <c r="BI224" s="12"/>
      <c r="BJ224" s="18" t="s">
        <v>6076</v>
      </c>
      <c r="BK224" s="261">
        <v>43563</v>
      </c>
      <c r="BL224" s="12" t="s">
        <v>5562</v>
      </c>
      <c r="BM224" s="12"/>
      <c r="BN224" s="12"/>
      <c r="BO224" s="12"/>
      <c r="BP224" s="18"/>
    </row>
    <row r="225" spans="1:68" ht="120" hidden="1" customHeight="1" x14ac:dyDescent="0.2">
      <c r="A225" s="24" t="s">
        <v>2652</v>
      </c>
      <c r="B225" s="65" t="s">
        <v>2653</v>
      </c>
      <c r="C225" s="6" t="s">
        <v>4724</v>
      </c>
      <c r="D225" s="256" t="s">
        <v>2759</v>
      </c>
      <c r="E225" s="256" t="s">
        <v>1420</v>
      </c>
      <c r="F225" s="173" t="s">
        <v>89</v>
      </c>
      <c r="G225" s="338" t="s">
        <v>194</v>
      </c>
      <c r="H225" s="348">
        <v>40856</v>
      </c>
      <c r="I225" s="62"/>
      <c r="J225" s="244"/>
      <c r="K225" s="453"/>
      <c r="L225" s="453"/>
      <c r="M225" s="453"/>
      <c r="N225" s="129"/>
      <c r="O225" s="314"/>
      <c r="P225" s="316" t="str">
        <f t="shared" si="3"/>
        <v>Yes</v>
      </c>
      <c r="Q225" s="118" t="s">
        <v>228</v>
      </c>
      <c r="R225" s="71" t="s">
        <v>267</v>
      </c>
      <c r="S225" s="281"/>
      <c r="T225" s="72" t="s">
        <v>4725</v>
      </c>
      <c r="U225" s="71"/>
      <c r="V225" s="106" t="s">
        <v>4726</v>
      </c>
      <c r="W225" s="281"/>
      <c r="X225" s="143" t="s">
        <v>4727</v>
      </c>
      <c r="Y225" s="86" t="s">
        <v>4728</v>
      </c>
      <c r="Z225" s="18">
        <v>43497</v>
      </c>
      <c r="AA225" s="64">
        <v>43486</v>
      </c>
      <c r="AB225" s="64">
        <v>43542</v>
      </c>
      <c r="AC225" s="64" t="s">
        <v>4729</v>
      </c>
      <c r="AD225" s="144" t="s">
        <v>4730</v>
      </c>
      <c r="AE225" s="20"/>
      <c r="AF225" s="139"/>
      <c r="AG225" s="18"/>
      <c r="AH225" s="64"/>
      <c r="AI225" s="64"/>
      <c r="AJ225" s="64"/>
      <c r="AK225" s="94"/>
      <c r="AL225" s="169"/>
      <c r="AM225" s="168"/>
      <c r="AN225" s="172"/>
      <c r="AO225" s="161"/>
      <c r="AP225" s="161"/>
      <c r="AQ225" s="161"/>
      <c r="AR225" s="209"/>
      <c r="AS225" s="169"/>
      <c r="AT225" s="169"/>
      <c r="AU225" s="172"/>
      <c r="AV225" s="161"/>
      <c r="AW225" s="161"/>
      <c r="AX225" s="161"/>
      <c r="AY225" s="161"/>
      <c r="AZ225" s="93" t="s">
        <v>4731</v>
      </c>
      <c r="BA225" s="18">
        <v>44136</v>
      </c>
      <c r="BB225" s="64"/>
      <c r="BC225" s="93" t="s">
        <v>873</v>
      </c>
      <c r="BD225" s="18">
        <v>44378</v>
      </c>
      <c r="BE225" s="94"/>
      <c r="BF225" s="93" t="s">
        <v>4732</v>
      </c>
      <c r="BG225" s="131">
        <v>44743</v>
      </c>
      <c r="BH225" s="94"/>
      <c r="BI225" s="31" t="s">
        <v>5075</v>
      </c>
      <c r="BJ225" s="18" t="s">
        <v>116</v>
      </c>
      <c r="BK225" s="261">
        <v>44034</v>
      </c>
      <c r="BL225" s="31" t="s">
        <v>105</v>
      </c>
      <c r="BM225" s="12"/>
      <c r="BN225" s="12"/>
      <c r="BO225" s="12"/>
      <c r="BP225" s="18" t="s">
        <v>93</v>
      </c>
    </row>
    <row r="226" spans="1:68" ht="120" hidden="1" customHeight="1" x14ac:dyDescent="0.2">
      <c r="A226" s="24" t="s">
        <v>2652</v>
      </c>
      <c r="B226" s="65" t="s">
        <v>2653</v>
      </c>
      <c r="C226" s="255" t="s">
        <v>6198</v>
      </c>
      <c r="D226" s="254"/>
      <c r="E226" s="254"/>
      <c r="F226" s="280" t="s">
        <v>89</v>
      </c>
      <c r="G226" s="338" t="s">
        <v>89</v>
      </c>
      <c r="H226" s="348">
        <v>40856</v>
      </c>
      <c r="I226" s="321"/>
      <c r="J226" s="323"/>
      <c r="K226" s="454"/>
      <c r="L226" s="454"/>
      <c r="M226" s="454"/>
      <c r="N226" s="129"/>
      <c r="O226" s="314"/>
      <c r="P226" s="316" t="str">
        <f t="shared" si="3"/>
        <v>Yes</v>
      </c>
      <c r="Q226" s="118" t="s">
        <v>93</v>
      </c>
      <c r="R226" s="71" t="s">
        <v>94</v>
      </c>
      <c r="S226" s="71"/>
      <c r="T226" s="217" t="s">
        <v>6199</v>
      </c>
      <c r="U226" s="217" t="s">
        <v>6200</v>
      </c>
      <c r="V226" s="106"/>
      <c r="W226" s="112">
        <v>43831</v>
      </c>
      <c r="X226" s="143" t="s">
        <v>6201</v>
      </c>
      <c r="Y226" s="86" t="s">
        <v>6202</v>
      </c>
      <c r="Z226" s="18">
        <v>42926</v>
      </c>
      <c r="AA226" s="64">
        <v>42926</v>
      </c>
      <c r="AB226" s="64">
        <v>42968</v>
      </c>
      <c r="AC226" s="64" t="s">
        <v>6203</v>
      </c>
      <c r="AD226" s="144"/>
      <c r="AE226" s="86" t="s">
        <v>3078</v>
      </c>
      <c r="AF226" s="86" t="s">
        <v>364</v>
      </c>
      <c r="AG226" s="18">
        <v>44013</v>
      </c>
      <c r="AH226" s="64"/>
      <c r="AI226" s="64"/>
      <c r="AJ226" s="64"/>
      <c r="AK226" s="94"/>
      <c r="AL226" s="168" t="s">
        <v>5004</v>
      </c>
      <c r="AM226" s="168" t="s">
        <v>270</v>
      </c>
      <c r="AN226" s="171">
        <v>44287</v>
      </c>
      <c r="AO226" s="161"/>
      <c r="AP226" s="161"/>
      <c r="AQ226" s="161"/>
      <c r="AR226" s="209"/>
      <c r="AS226" s="168"/>
      <c r="AT226" s="168"/>
      <c r="AU226" s="171"/>
      <c r="AV226" s="161"/>
      <c r="AW226" s="161"/>
      <c r="AX226" s="161"/>
      <c r="AY226" s="161"/>
      <c r="AZ226" s="93" t="s">
        <v>397</v>
      </c>
      <c r="BA226" s="18">
        <v>44562</v>
      </c>
      <c r="BB226" s="94"/>
      <c r="BC226" s="93" t="s">
        <v>5005</v>
      </c>
      <c r="BD226" s="18">
        <v>44652</v>
      </c>
      <c r="BE226" s="94"/>
      <c r="BF226" s="93" t="s">
        <v>5666</v>
      </c>
      <c r="BG226" s="18">
        <v>44927</v>
      </c>
      <c r="BH226" s="94"/>
      <c r="BI226" s="12" t="s">
        <v>6204</v>
      </c>
      <c r="BJ226" s="18" t="s">
        <v>116</v>
      </c>
      <c r="BK226" s="261">
        <v>44061</v>
      </c>
      <c r="BL226" s="12"/>
      <c r="BM226" s="12"/>
      <c r="BN226" s="12"/>
      <c r="BO226" s="12"/>
      <c r="BP226" s="18"/>
    </row>
    <row r="227" spans="1:68" ht="120" hidden="1" customHeight="1" x14ac:dyDescent="0.2">
      <c r="A227" s="24" t="s">
        <v>2681</v>
      </c>
      <c r="B227" s="65" t="s">
        <v>2662</v>
      </c>
      <c r="C227" s="252" t="s">
        <v>5310</v>
      </c>
      <c r="D227" s="256"/>
      <c r="E227" s="256" t="s">
        <v>1158</v>
      </c>
      <c r="F227" s="268" t="s">
        <v>89</v>
      </c>
      <c r="G227" s="173" t="s">
        <v>194</v>
      </c>
      <c r="H227" s="467">
        <v>43990</v>
      </c>
      <c r="I227" s="62"/>
      <c r="J227" s="124"/>
      <c r="K227" s="453"/>
      <c r="L227" s="453"/>
      <c r="M227" s="453"/>
      <c r="N227" s="129"/>
      <c r="O227" s="314"/>
      <c r="P227" s="316" t="str">
        <f t="shared" ref="P227:P259" si="4">IF(OR(Q227="Yes", R227="Web-page timetable", S227="YES"), "Yes")</f>
        <v>Yes</v>
      </c>
      <c r="Q227" s="118" t="s">
        <v>93</v>
      </c>
      <c r="R227" s="71" t="s">
        <v>94</v>
      </c>
      <c r="S227" s="71"/>
      <c r="T227" s="72" t="s">
        <v>5311</v>
      </c>
      <c r="U227" s="72" t="s">
        <v>5312</v>
      </c>
      <c r="V227" s="106"/>
      <c r="W227" s="112">
        <v>43862</v>
      </c>
      <c r="X227" s="143" t="s">
        <v>870</v>
      </c>
      <c r="Y227" s="86" t="s">
        <v>871</v>
      </c>
      <c r="Z227" s="18">
        <v>43497</v>
      </c>
      <c r="AA227" s="64">
        <v>43507</v>
      </c>
      <c r="AB227" s="64">
        <v>43549</v>
      </c>
      <c r="AC227" s="132" t="s">
        <v>872</v>
      </c>
      <c r="AD227" s="144"/>
      <c r="AE227" s="87" t="s">
        <v>5313</v>
      </c>
      <c r="AF227" s="87" t="s">
        <v>2203</v>
      </c>
      <c r="AG227" s="18">
        <v>43983</v>
      </c>
      <c r="AH227" s="64"/>
      <c r="AI227" s="64"/>
      <c r="AJ227" s="64"/>
      <c r="AK227" s="94"/>
      <c r="AL227" s="168"/>
      <c r="AM227" s="168"/>
      <c r="AN227" s="171"/>
      <c r="AO227" s="161"/>
      <c r="AP227" s="161"/>
      <c r="AQ227" s="161"/>
      <c r="AR227" s="209"/>
      <c r="AS227" s="168"/>
      <c r="AT227" s="168"/>
      <c r="AU227" s="171"/>
      <c r="AV227" s="161"/>
      <c r="AW227" s="161"/>
      <c r="AX227" s="161"/>
      <c r="AY227" s="161"/>
      <c r="AZ227" s="93" t="s">
        <v>5314</v>
      </c>
      <c r="BA227" s="18">
        <v>44136</v>
      </c>
      <c r="BB227" s="94"/>
      <c r="BC227" s="93" t="s">
        <v>5050</v>
      </c>
      <c r="BD227" s="18">
        <v>44256</v>
      </c>
      <c r="BE227" s="94"/>
      <c r="BF227" s="93" t="s">
        <v>4920</v>
      </c>
      <c r="BG227" s="18">
        <v>44621</v>
      </c>
      <c r="BH227" s="94"/>
      <c r="BI227" s="12"/>
      <c r="BJ227" s="18" t="s">
        <v>116</v>
      </c>
      <c r="BK227" s="261">
        <v>43917</v>
      </c>
      <c r="BL227" s="12" t="s">
        <v>6205</v>
      </c>
      <c r="BM227" s="12"/>
      <c r="BN227" s="12"/>
      <c r="BO227" s="12"/>
      <c r="BP227" s="18"/>
    </row>
    <row r="228" spans="1:68" ht="120" hidden="1" customHeight="1" x14ac:dyDescent="0.2">
      <c r="A228" s="24" t="s">
        <v>2681</v>
      </c>
      <c r="B228" s="65" t="s">
        <v>2662</v>
      </c>
      <c r="C228" s="6" t="s">
        <v>6206</v>
      </c>
      <c r="D228" s="256" t="s">
        <v>4235</v>
      </c>
      <c r="E228" s="256" t="s">
        <v>3616</v>
      </c>
      <c r="F228" s="268" t="s">
        <v>89</v>
      </c>
      <c r="G228" s="338" t="s">
        <v>89</v>
      </c>
      <c r="H228" s="348">
        <v>43990</v>
      </c>
      <c r="I228" s="321"/>
      <c r="J228" s="324"/>
      <c r="K228" s="454"/>
      <c r="L228" s="454"/>
      <c r="M228" s="454"/>
      <c r="N228" s="129"/>
      <c r="O228" s="314"/>
      <c r="P228" s="316" t="str">
        <f t="shared" si="4"/>
        <v>Yes</v>
      </c>
      <c r="Q228" s="118" t="s">
        <v>93</v>
      </c>
      <c r="R228" s="71" t="s">
        <v>94</v>
      </c>
      <c r="S228" s="71"/>
      <c r="T228" s="72" t="s">
        <v>2669</v>
      </c>
      <c r="U228" s="72" t="s">
        <v>6207</v>
      </c>
      <c r="V228" s="106"/>
      <c r="W228" s="182">
        <v>43770</v>
      </c>
      <c r="X228" s="143" t="s">
        <v>6208</v>
      </c>
      <c r="Y228" s="183"/>
      <c r="Z228" s="18">
        <v>42887</v>
      </c>
      <c r="AA228" s="64"/>
      <c r="AB228" s="64"/>
      <c r="AC228" s="64"/>
      <c r="AD228" s="144"/>
      <c r="AE228" s="470"/>
      <c r="AF228" s="470"/>
      <c r="AG228" s="18"/>
      <c r="AH228" s="64"/>
      <c r="AI228" s="64"/>
      <c r="AJ228" s="64"/>
      <c r="AK228" s="94"/>
      <c r="AL228" s="274"/>
      <c r="AM228" s="185"/>
      <c r="AN228" s="275"/>
      <c r="AO228" s="187"/>
      <c r="AP228" s="187"/>
      <c r="AQ228" s="187"/>
      <c r="AR228" s="276"/>
      <c r="AS228" s="274"/>
      <c r="AT228" s="274"/>
      <c r="AU228" s="275"/>
      <c r="AV228" s="187"/>
      <c r="AW228" s="187"/>
      <c r="AX228" s="187"/>
      <c r="AY228" s="187"/>
      <c r="AZ228" s="93" t="s">
        <v>5117</v>
      </c>
      <c r="BA228" s="18">
        <v>43405</v>
      </c>
      <c r="BB228" s="64">
        <v>43405</v>
      </c>
      <c r="BC228" s="93" t="s">
        <v>4861</v>
      </c>
      <c r="BD228" s="18">
        <v>43525</v>
      </c>
      <c r="BE228" s="94">
        <v>43546</v>
      </c>
      <c r="BF228" s="93" t="s">
        <v>5473</v>
      </c>
      <c r="BG228" s="188">
        <v>44075</v>
      </c>
      <c r="BH228" s="94">
        <v>43990</v>
      </c>
      <c r="BI228" s="12" t="s">
        <v>6209</v>
      </c>
      <c r="BJ228" s="18" t="s">
        <v>116</v>
      </c>
      <c r="BK228" s="261">
        <v>43994</v>
      </c>
      <c r="BL228" s="12" t="s">
        <v>5223</v>
      </c>
      <c r="BM228" s="12"/>
      <c r="BN228" s="12"/>
      <c r="BO228" s="12"/>
      <c r="BP228" s="18"/>
    </row>
    <row r="229" spans="1:68" ht="120" hidden="1" customHeight="1" x14ac:dyDescent="0.2">
      <c r="A229" s="24" t="s">
        <v>607</v>
      </c>
      <c r="B229" s="65" t="s">
        <v>4204</v>
      </c>
      <c r="C229" s="252" t="s">
        <v>2691</v>
      </c>
      <c r="D229" s="256" t="s">
        <v>292</v>
      </c>
      <c r="E229" s="256" t="s">
        <v>5500</v>
      </c>
      <c r="F229" s="268" t="s">
        <v>89</v>
      </c>
      <c r="G229" s="338" t="s">
        <v>89</v>
      </c>
      <c r="H229" s="348">
        <v>40823</v>
      </c>
      <c r="I229" s="321"/>
      <c r="J229" s="323"/>
      <c r="K229" s="454"/>
      <c r="L229" s="454"/>
      <c r="M229" s="454"/>
      <c r="N229" s="129"/>
      <c r="O229" s="314"/>
      <c r="P229" s="316" t="str">
        <f t="shared" si="4"/>
        <v>Yes</v>
      </c>
      <c r="Q229" s="118" t="s">
        <v>93</v>
      </c>
      <c r="R229" s="71" t="s">
        <v>94</v>
      </c>
      <c r="S229" s="71"/>
      <c r="T229" s="72" t="s">
        <v>6210</v>
      </c>
      <c r="U229" s="72" t="s">
        <v>6211</v>
      </c>
      <c r="V229" s="106" t="s">
        <v>6212</v>
      </c>
      <c r="W229" s="112">
        <v>42644</v>
      </c>
      <c r="X229" s="143" t="s">
        <v>6213</v>
      </c>
      <c r="Y229" s="86"/>
      <c r="Z229" s="18"/>
      <c r="AA229" s="64"/>
      <c r="AB229" s="64"/>
      <c r="AC229" s="64"/>
      <c r="AD229" s="144"/>
      <c r="AE229" s="87"/>
      <c r="AF229" s="87"/>
      <c r="AG229" s="18"/>
      <c r="AH229" s="64"/>
      <c r="AI229" s="64"/>
      <c r="AJ229" s="64"/>
      <c r="AK229" s="94"/>
      <c r="AL229" s="168"/>
      <c r="AM229" s="168"/>
      <c r="AN229" s="171"/>
      <c r="AO229" s="161"/>
      <c r="AP229" s="161"/>
      <c r="AQ229" s="161"/>
      <c r="AR229" s="209"/>
      <c r="AS229" s="168"/>
      <c r="AT229" s="168"/>
      <c r="AU229" s="171"/>
      <c r="AV229" s="161"/>
      <c r="AW229" s="161"/>
      <c r="AX229" s="161"/>
      <c r="AY229" s="161"/>
      <c r="AZ229" s="93" t="s">
        <v>5227</v>
      </c>
      <c r="BA229" s="18">
        <v>44075</v>
      </c>
      <c r="BB229" s="94"/>
      <c r="BC229" s="93" t="s">
        <v>5228</v>
      </c>
      <c r="BD229" s="18">
        <v>44197</v>
      </c>
      <c r="BE229" s="94"/>
      <c r="BF229" s="93" t="s">
        <v>5041</v>
      </c>
      <c r="BG229" s="18">
        <v>44378</v>
      </c>
      <c r="BH229" s="94"/>
      <c r="BI229" s="12" t="s">
        <v>6214</v>
      </c>
      <c r="BJ229" s="18" t="s">
        <v>116</v>
      </c>
      <c r="BK229" s="261">
        <v>44061</v>
      </c>
      <c r="BL229" s="12"/>
      <c r="BM229" s="12"/>
      <c r="BN229" s="12"/>
      <c r="BO229" s="12"/>
      <c r="BP229" s="18"/>
    </row>
    <row r="230" spans="1:68" ht="120" hidden="1" customHeight="1" x14ac:dyDescent="0.2">
      <c r="A230" s="24" t="s">
        <v>2697</v>
      </c>
      <c r="B230" s="65" t="s">
        <v>2698</v>
      </c>
      <c r="C230" s="252" t="s">
        <v>6215</v>
      </c>
      <c r="D230" s="256" t="s">
        <v>292</v>
      </c>
      <c r="E230" s="256" t="s">
        <v>5027</v>
      </c>
      <c r="F230" s="268" t="s">
        <v>89</v>
      </c>
      <c r="G230" s="338" t="s">
        <v>89</v>
      </c>
      <c r="H230" s="348">
        <v>42355</v>
      </c>
      <c r="I230" s="62"/>
      <c r="J230" s="124"/>
      <c r="K230" s="453"/>
      <c r="L230" s="453"/>
      <c r="M230" s="453"/>
      <c r="N230" s="129"/>
      <c r="O230" s="314"/>
      <c r="P230" s="316" t="b">
        <f t="shared" si="4"/>
        <v>0</v>
      </c>
      <c r="Q230" s="118" t="s">
        <v>237</v>
      </c>
      <c r="R230" s="71" t="s">
        <v>94</v>
      </c>
      <c r="S230" s="71"/>
      <c r="T230" s="72" t="s">
        <v>2700</v>
      </c>
      <c r="U230" s="72" t="s">
        <v>6216</v>
      </c>
      <c r="V230" s="108" t="s">
        <v>6217</v>
      </c>
      <c r="W230" s="112">
        <v>41791</v>
      </c>
      <c r="X230" s="143"/>
      <c r="Y230" s="86"/>
      <c r="Z230" s="18"/>
      <c r="AA230" s="64"/>
      <c r="AB230" s="64"/>
      <c r="AC230" s="64"/>
      <c r="AD230" s="144"/>
      <c r="AE230" s="139"/>
      <c r="AF230" s="87"/>
      <c r="AG230" s="18"/>
      <c r="AH230" s="64"/>
      <c r="AI230" s="64"/>
      <c r="AJ230" s="64"/>
      <c r="AK230" s="94"/>
      <c r="AL230" s="168"/>
      <c r="AM230" s="168"/>
      <c r="AN230" s="171"/>
      <c r="AO230" s="161"/>
      <c r="AP230" s="161"/>
      <c r="AQ230" s="161"/>
      <c r="AR230" s="209"/>
      <c r="AS230" s="168"/>
      <c r="AT230" s="168"/>
      <c r="AU230" s="171"/>
      <c r="AV230" s="161"/>
      <c r="AW230" s="161"/>
      <c r="AX230" s="161"/>
      <c r="AY230" s="161"/>
      <c r="AZ230" s="93" t="s">
        <v>6218</v>
      </c>
      <c r="BA230" s="18">
        <v>41913</v>
      </c>
      <c r="BB230" s="94">
        <v>41913</v>
      </c>
      <c r="BC230" s="93" t="s">
        <v>5064</v>
      </c>
      <c r="BD230" s="18">
        <v>41974</v>
      </c>
      <c r="BE230" s="94">
        <v>41992</v>
      </c>
      <c r="BF230" s="93" t="s">
        <v>6219</v>
      </c>
      <c r="BG230" s="18">
        <v>42248</v>
      </c>
      <c r="BH230" s="94">
        <v>42355</v>
      </c>
      <c r="BI230" s="12" t="s">
        <v>6220</v>
      </c>
      <c r="BJ230" s="18" t="s">
        <v>116</v>
      </c>
      <c r="BK230" s="261">
        <v>44061</v>
      </c>
      <c r="BL230" s="12" t="s">
        <v>579</v>
      </c>
      <c r="BM230" s="12"/>
      <c r="BN230" s="12"/>
      <c r="BO230" s="12"/>
      <c r="BP230" s="18"/>
    </row>
    <row r="231" spans="1:68" ht="120" hidden="1" customHeight="1" x14ac:dyDescent="0.2">
      <c r="A231" s="24" t="s">
        <v>2712</v>
      </c>
      <c r="B231" s="65" t="s">
        <v>2713</v>
      </c>
      <c r="C231" s="252" t="s">
        <v>6221</v>
      </c>
      <c r="D231" s="256" t="s">
        <v>4235</v>
      </c>
      <c r="E231" s="256" t="s">
        <v>3616</v>
      </c>
      <c r="F231" s="268" t="s">
        <v>89</v>
      </c>
      <c r="G231" s="338" t="s">
        <v>89</v>
      </c>
      <c r="H231" s="348">
        <v>43670</v>
      </c>
      <c r="I231" s="62"/>
      <c r="J231" s="124"/>
      <c r="K231" s="453"/>
      <c r="L231" s="453"/>
      <c r="M231" s="453"/>
      <c r="N231" s="129"/>
      <c r="O231" s="314"/>
      <c r="P231" s="316" t="b">
        <f t="shared" si="4"/>
        <v>0</v>
      </c>
      <c r="Q231" s="118" t="s">
        <v>237</v>
      </c>
      <c r="R231" s="71" t="s">
        <v>94</v>
      </c>
      <c r="S231" s="71"/>
      <c r="T231" s="72" t="s">
        <v>6222</v>
      </c>
      <c r="U231" s="72" t="s">
        <v>6223</v>
      </c>
      <c r="V231" s="108" t="s">
        <v>6224</v>
      </c>
      <c r="W231" s="112">
        <v>42948</v>
      </c>
      <c r="X231" s="143"/>
      <c r="Y231" s="86"/>
      <c r="Z231" s="18"/>
      <c r="AA231" s="64"/>
      <c r="AB231" s="64"/>
      <c r="AC231" s="64"/>
      <c r="AD231" s="144"/>
      <c r="AE231" s="86" t="s">
        <v>6225</v>
      </c>
      <c r="AF231" s="86"/>
      <c r="AG231" s="18">
        <v>42736</v>
      </c>
      <c r="AH231" s="64"/>
      <c r="AI231" s="64"/>
      <c r="AJ231" s="64"/>
      <c r="AK231" s="94"/>
      <c r="AL231" s="168"/>
      <c r="AM231" s="168"/>
      <c r="AN231" s="171"/>
      <c r="AO231" s="161"/>
      <c r="AP231" s="161"/>
      <c r="AQ231" s="161"/>
      <c r="AR231" s="209"/>
      <c r="AS231" s="168"/>
      <c r="AT231" s="168"/>
      <c r="AU231" s="171"/>
      <c r="AV231" s="161"/>
      <c r="AW231" s="161"/>
      <c r="AX231" s="161"/>
      <c r="AY231" s="161"/>
      <c r="AZ231" s="93" t="s">
        <v>188</v>
      </c>
      <c r="BA231" s="18">
        <v>43040</v>
      </c>
      <c r="BB231" s="94">
        <v>43108</v>
      </c>
      <c r="BC231" s="93" t="s">
        <v>4814</v>
      </c>
      <c r="BD231" s="18">
        <v>43132</v>
      </c>
      <c r="BE231" s="94">
        <v>43185</v>
      </c>
      <c r="BF231" s="93" t="s">
        <v>5031</v>
      </c>
      <c r="BG231" s="18">
        <v>43344</v>
      </c>
      <c r="BH231" s="94">
        <v>43670</v>
      </c>
      <c r="BI231" s="12"/>
      <c r="BJ231" s="18" t="s">
        <v>6076</v>
      </c>
      <c r="BK231" s="261">
        <v>43552</v>
      </c>
      <c r="BL231" s="12" t="s">
        <v>6226</v>
      </c>
      <c r="BM231" s="12"/>
      <c r="BN231" s="12"/>
      <c r="BO231" s="12"/>
      <c r="BP231" s="18"/>
    </row>
    <row r="232" spans="1:68" ht="120" hidden="1" customHeight="1" x14ac:dyDescent="0.2">
      <c r="A232" s="24" t="s">
        <v>2721</v>
      </c>
      <c r="B232" s="65" t="s">
        <v>2722</v>
      </c>
      <c r="C232" s="252" t="s">
        <v>6227</v>
      </c>
      <c r="D232" s="256" t="s">
        <v>3819</v>
      </c>
      <c r="E232" s="256" t="s">
        <v>2760</v>
      </c>
      <c r="F232" s="268" t="s">
        <v>89</v>
      </c>
      <c r="G232" s="338" t="s">
        <v>194</v>
      </c>
      <c r="H232" s="348">
        <v>43550</v>
      </c>
      <c r="I232" s="62"/>
      <c r="J232" s="124"/>
      <c r="K232" s="453"/>
      <c r="L232" s="453"/>
      <c r="M232" s="453"/>
      <c r="N232" s="129"/>
      <c r="O232" s="314"/>
      <c r="P232" s="316" t="b">
        <f t="shared" si="4"/>
        <v>0</v>
      </c>
      <c r="Q232" s="118" t="s">
        <v>237</v>
      </c>
      <c r="R232" s="71" t="s">
        <v>94</v>
      </c>
      <c r="S232" s="71"/>
      <c r="T232" s="78" t="s">
        <v>6228</v>
      </c>
      <c r="U232" s="78" t="s">
        <v>6229</v>
      </c>
      <c r="V232" s="106" t="s">
        <v>6230</v>
      </c>
      <c r="W232" s="112">
        <v>42705</v>
      </c>
      <c r="X232" s="143" t="s">
        <v>6231</v>
      </c>
      <c r="Y232" s="86"/>
      <c r="Z232" s="18">
        <v>42552</v>
      </c>
      <c r="AA232" s="64"/>
      <c r="AB232" s="64"/>
      <c r="AC232" s="64"/>
      <c r="AD232" s="144"/>
      <c r="AE232" s="86" t="s">
        <v>6232</v>
      </c>
      <c r="AF232" s="86"/>
      <c r="AG232" s="18">
        <v>42675</v>
      </c>
      <c r="AH232" s="64"/>
      <c r="AI232" s="64"/>
      <c r="AJ232" s="64"/>
      <c r="AK232" s="94"/>
      <c r="AL232" s="168"/>
      <c r="AM232" s="168"/>
      <c r="AN232" s="171"/>
      <c r="AO232" s="161"/>
      <c r="AP232" s="161"/>
      <c r="AQ232" s="161"/>
      <c r="AR232" s="209"/>
      <c r="AS232" s="168"/>
      <c r="AT232" s="168"/>
      <c r="AU232" s="171"/>
      <c r="AV232" s="161"/>
      <c r="AW232" s="161"/>
      <c r="AX232" s="161"/>
      <c r="AY232" s="161"/>
      <c r="AZ232" s="93" t="s">
        <v>6233</v>
      </c>
      <c r="BA232" s="18">
        <v>42795</v>
      </c>
      <c r="BB232" s="94">
        <v>42809</v>
      </c>
      <c r="BC232" s="93" t="s">
        <v>6234</v>
      </c>
      <c r="BD232" s="18">
        <v>42856</v>
      </c>
      <c r="BE232" s="94">
        <v>42947</v>
      </c>
      <c r="BF232" s="93" t="s">
        <v>5778</v>
      </c>
      <c r="BG232" s="18">
        <v>43101</v>
      </c>
      <c r="BH232" s="94">
        <v>43550</v>
      </c>
      <c r="BI232" s="31" t="s">
        <v>6235</v>
      </c>
      <c r="BJ232" s="18" t="s">
        <v>116</v>
      </c>
      <c r="BK232" s="261">
        <v>43592</v>
      </c>
      <c r="BL232" s="12" t="s">
        <v>3822</v>
      </c>
      <c r="BM232" s="12"/>
      <c r="BN232" s="12"/>
      <c r="BO232" s="12"/>
      <c r="BP232" s="18"/>
    </row>
    <row r="233" spans="1:68" ht="120" hidden="1" customHeight="1" x14ac:dyDescent="0.2">
      <c r="A233" s="24" t="s">
        <v>2729</v>
      </c>
      <c r="B233" s="65" t="s">
        <v>6236</v>
      </c>
      <c r="C233" s="252" t="s">
        <v>6237</v>
      </c>
      <c r="D233" s="256" t="s">
        <v>3537</v>
      </c>
      <c r="E233" s="256" t="s">
        <v>3538</v>
      </c>
      <c r="F233" s="268" t="s">
        <v>89</v>
      </c>
      <c r="G233" s="338" t="s">
        <v>89</v>
      </c>
      <c r="H233" s="348">
        <v>43417</v>
      </c>
      <c r="I233" s="62"/>
      <c r="J233" s="124"/>
      <c r="K233" s="453"/>
      <c r="L233" s="453"/>
      <c r="M233" s="453"/>
      <c r="N233" s="129"/>
      <c r="O233" s="314"/>
      <c r="P233" s="316" t="b">
        <f t="shared" si="4"/>
        <v>0</v>
      </c>
      <c r="Q233" s="118" t="s">
        <v>237</v>
      </c>
      <c r="R233" s="71" t="s">
        <v>94</v>
      </c>
      <c r="S233" s="71"/>
      <c r="T233" s="78" t="s">
        <v>2732</v>
      </c>
      <c r="U233" s="71" t="s">
        <v>2733</v>
      </c>
      <c r="V233" s="108" t="s">
        <v>2734</v>
      </c>
      <c r="W233" s="112">
        <v>42461</v>
      </c>
      <c r="X233" s="143" t="s">
        <v>6135</v>
      </c>
      <c r="Y233" s="86"/>
      <c r="Z233" s="18">
        <v>42036</v>
      </c>
      <c r="AA233" s="64"/>
      <c r="AB233" s="64"/>
      <c r="AC233" s="64"/>
      <c r="AD233" s="144"/>
      <c r="AE233" s="87" t="s">
        <v>5130</v>
      </c>
      <c r="AF233" s="87"/>
      <c r="AG233" s="18">
        <v>42522</v>
      </c>
      <c r="AH233" s="64"/>
      <c r="AI233" s="64"/>
      <c r="AJ233" s="64"/>
      <c r="AK233" s="94"/>
      <c r="AL233" s="168"/>
      <c r="AM233" s="168"/>
      <c r="AN233" s="171"/>
      <c r="AO233" s="161"/>
      <c r="AP233" s="161"/>
      <c r="AQ233" s="161"/>
      <c r="AR233" s="209"/>
      <c r="AS233" s="168"/>
      <c r="AT233" s="168"/>
      <c r="AU233" s="171"/>
      <c r="AV233" s="161"/>
      <c r="AW233" s="161"/>
      <c r="AX233" s="161"/>
      <c r="AY233" s="161"/>
      <c r="AZ233" s="93" t="s">
        <v>6234</v>
      </c>
      <c r="BA233" s="18">
        <v>42856</v>
      </c>
      <c r="BB233" s="94">
        <v>42947</v>
      </c>
      <c r="BC233" s="93" t="s">
        <v>6238</v>
      </c>
      <c r="BD233" s="18">
        <v>42979</v>
      </c>
      <c r="BE233" s="94">
        <v>43063</v>
      </c>
      <c r="BF233" s="93" t="s">
        <v>4989</v>
      </c>
      <c r="BG233" s="18">
        <v>43191</v>
      </c>
      <c r="BH233" s="94">
        <v>43417</v>
      </c>
      <c r="BI233" s="12"/>
      <c r="BJ233" s="18" t="s">
        <v>6076</v>
      </c>
      <c r="BK233" s="261">
        <v>43563</v>
      </c>
      <c r="BL233" s="12" t="s">
        <v>2737</v>
      </c>
      <c r="BM233" s="12"/>
      <c r="BN233" s="12"/>
      <c r="BO233" s="12"/>
      <c r="BP233" s="18"/>
    </row>
    <row r="234" spans="1:68" ht="120" hidden="1" customHeight="1" x14ac:dyDescent="0.2">
      <c r="A234" s="24" t="s">
        <v>2738</v>
      </c>
      <c r="B234" s="126" t="s">
        <v>2739</v>
      </c>
      <c r="C234" s="252" t="s">
        <v>6239</v>
      </c>
      <c r="D234" s="256" t="s">
        <v>4235</v>
      </c>
      <c r="E234" s="256" t="s">
        <v>3616</v>
      </c>
      <c r="F234" s="268" t="s">
        <v>89</v>
      </c>
      <c r="G234" s="340" t="s">
        <v>89</v>
      </c>
      <c r="H234" s="348">
        <v>40932</v>
      </c>
      <c r="I234" s="62"/>
      <c r="J234" s="124"/>
      <c r="K234" s="453"/>
      <c r="L234" s="453"/>
      <c r="M234" s="453"/>
      <c r="N234" s="129"/>
      <c r="O234" s="314"/>
      <c r="P234" s="316" t="str">
        <f t="shared" si="4"/>
        <v>Yes</v>
      </c>
      <c r="Q234" s="118" t="s">
        <v>93</v>
      </c>
      <c r="R234" s="71" t="s">
        <v>94</v>
      </c>
      <c r="S234" s="71"/>
      <c r="T234" s="72" t="s">
        <v>6240</v>
      </c>
      <c r="U234" s="72" t="s">
        <v>6241</v>
      </c>
      <c r="V234" s="106"/>
      <c r="W234" s="112">
        <v>43770</v>
      </c>
      <c r="X234" s="143" t="s">
        <v>4870</v>
      </c>
      <c r="Y234" s="86" t="s">
        <v>364</v>
      </c>
      <c r="Z234" s="18">
        <v>42917</v>
      </c>
      <c r="AA234" s="64">
        <v>42950</v>
      </c>
      <c r="AB234" s="64">
        <v>43006</v>
      </c>
      <c r="AC234" s="64" t="s">
        <v>2743</v>
      </c>
      <c r="AD234" s="144" t="s">
        <v>2744</v>
      </c>
      <c r="AE234" s="87" t="s">
        <v>4881</v>
      </c>
      <c r="AF234" s="139" t="s">
        <v>2745</v>
      </c>
      <c r="AG234" s="18">
        <v>43800</v>
      </c>
      <c r="AH234" s="64">
        <v>43507</v>
      </c>
      <c r="AI234" s="64">
        <v>43549</v>
      </c>
      <c r="AJ234" s="64" t="s">
        <v>2746</v>
      </c>
      <c r="AK234" s="94" t="s">
        <v>2747</v>
      </c>
      <c r="AL234" s="169">
        <v>43983</v>
      </c>
      <c r="AM234" s="169" t="s">
        <v>2748</v>
      </c>
      <c r="AN234" s="172">
        <v>43983</v>
      </c>
      <c r="AO234" s="162"/>
      <c r="AP234" s="162"/>
      <c r="AQ234" s="162"/>
      <c r="AR234" s="209"/>
      <c r="AS234" s="169"/>
      <c r="AT234" s="169"/>
      <c r="AU234" s="172"/>
      <c r="AV234" s="162"/>
      <c r="AW234" s="162"/>
      <c r="AX234" s="162"/>
      <c r="AY234" s="162"/>
      <c r="AZ234" s="93" t="s">
        <v>5553</v>
      </c>
      <c r="BA234" s="18">
        <v>44136</v>
      </c>
      <c r="BB234" s="94"/>
      <c r="BC234" s="93" t="s">
        <v>4944</v>
      </c>
      <c r="BD234" s="18">
        <v>44228</v>
      </c>
      <c r="BE234" s="94"/>
      <c r="BF234" s="93" t="s">
        <v>5299</v>
      </c>
      <c r="BG234" s="18">
        <v>44562</v>
      </c>
      <c r="BH234" s="94"/>
      <c r="BI234" s="12"/>
      <c r="BJ234" s="18" t="s">
        <v>116</v>
      </c>
      <c r="BK234" s="261">
        <v>44061</v>
      </c>
      <c r="BL234" s="12" t="s">
        <v>579</v>
      </c>
      <c r="BM234" s="12"/>
      <c r="BN234" s="12"/>
      <c r="BO234" s="12"/>
      <c r="BP234" s="18"/>
    </row>
    <row r="235" spans="1:68" ht="120" hidden="1" customHeight="1" x14ac:dyDescent="0.2">
      <c r="A235" s="24" t="s">
        <v>2754</v>
      </c>
      <c r="B235" s="65" t="s">
        <v>2755</v>
      </c>
      <c r="C235" s="252" t="s">
        <v>948</v>
      </c>
      <c r="D235" s="256" t="s">
        <v>91</v>
      </c>
      <c r="E235" s="256" t="s">
        <v>3616</v>
      </c>
      <c r="F235" s="268" t="s">
        <v>89</v>
      </c>
      <c r="G235" s="338" t="s">
        <v>194</v>
      </c>
      <c r="H235" s="348">
        <v>41108</v>
      </c>
      <c r="I235" s="62"/>
      <c r="J235" s="124"/>
      <c r="K235" s="453"/>
      <c r="L235" s="453"/>
      <c r="M235" s="453"/>
      <c r="N235" s="129"/>
      <c r="O235" s="314"/>
      <c r="P235" s="316" t="str">
        <f t="shared" si="4"/>
        <v>Yes</v>
      </c>
      <c r="Q235" s="118" t="s">
        <v>93</v>
      </c>
      <c r="R235" s="71" t="s">
        <v>94</v>
      </c>
      <c r="S235" s="71"/>
      <c r="T235" s="72" t="s">
        <v>5344</v>
      </c>
      <c r="U235" s="72" t="s">
        <v>5345</v>
      </c>
      <c r="V235" s="106"/>
      <c r="W235" s="112">
        <v>43862</v>
      </c>
      <c r="X235" s="143" t="s">
        <v>953</v>
      </c>
      <c r="Y235" s="86" t="s">
        <v>954</v>
      </c>
      <c r="Z235" s="18">
        <v>43678</v>
      </c>
      <c r="AA235" s="64">
        <v>43787</v>
      </c>
      <c r="AB235" s="64">
        <v>43875</v>
      </c>
      <c r="AC235" s="64" t="s">
        <v>955</v>
      </c>
      <c r="AD235" s="144"/>
      <c r="AE235" s="87" t="s">
        <v>5346</v>
      </c>
      <c r="AF235" s="139" t="s">
        <v>5347</v>
      </c>
      <c r="AG235" s="18">
        <v>44348</v>
      </c>
      <c r="AH235" s="64"/>
      <c r="AI235" s="64"/>
      <c r="AJ235" s="64"/>
      <c r="AK235" s="94"/>
      <c r="AL235" s="168"/>
      <c r="AM235" s="168"/>
      <c r="AN235" s="171"/>
      <c r="AO235" s="161"/>
      <c r="AP235" s="161"/>
      <c r="AQ235" s="161"/>
      <c r="AR235" s="209"/>
      <c r="AS235" s="168"/>
      <c r="AT235" s="168"/>
      <c r="AU235" s="171"/>
      <c r="AV235" s="161"/>
      <c r="AW235" s="161"/>
      <c r="AX235" s="161"/>
      <c r="AY235" s="161"/>
      <c r="AZ235" s="93" t="s">
        <v>5348</v>
      </c>
      <c r="BA235" s="18">
        <v>44835</v>
      </c>
      <c r="BB235" s="94"/>
      <c r="BC235" s="93" t="s">
        <v>2773</v>
      </c>
      <c r="BD235" s="18">
        <v>44986</v>
      </c>
      <c r="BE235" s="94"/>
      <c r="BF235" s="93" t="s">
        <v>5349</v>
      </c>
      <c r="BG235" s="18">
        <v>45231</v>
      </c>
      <c r="BH235" s="94"/>
      <c r="BI235" s="32" t="s">
        <v>5350</v>
      </c>
      <c r="BJ235" s="18" t="s">
        <v>116</v>
      </c>
      <c r="BK235" s="261">
        <v>44013</v>
      </c>
      <c r="BL235" s="12" t="s">
        <v>579</v>
      </c>
      <c r="BM235" s="12"/>
      <c r="BN235" s="12"/>
      <c r="BO235" s="12"/>
      <c r="BP235" s="18"/>
    </row>
    <row r="236" spans="1:68" ht="120" hidden="1" customHeight="1" x14ac:dyDescent="0.2">
      <c r="A236" s="24" t="s">
        <v>2756</v>
      </c>
      <c r="B236" s="65" t="s">
        <v>6242</v>
      </c>
      <c r="C236" s="252" t="s">
        <v>6243</v>
      </c>
      <c r="D236" s="256" t="s">
        <v>2759</v>
      </c>
      <c r="E236" s="256" t="s">
        <v>2760</v>
      </c>
      <c r="F236" s="268"/>
      <c r="G236" s="173"/>
      <c r="H236" s="62">
        <v>41226</v>
      </c>
      <c r="I236" s="62">
        <v>43395</v>
      </c>
      <c r="J236" s="124">
        <v>43493</v>
      </c>
      <c r="K236" s="453"/>
      <c r="L236" s="453"/>
      <c r="M236" s="453"/>
      <c r="N236" s="129"/>
      <c r="O236" s="314"/>
      <c r="P236" s="316" t="str">
        <f t="shared" si="4"/>
        <v>Yes</v>
      </c>
      <c r="Q236" s="118" t="s">
        <v>93</v>
      </c>
      <c r="R236" s="71" t="s">
        <v>94</v>
      </c>
      <c r="S236" s="71"/>
      <c r="T236" s="78" t="s">
        <v>2761</v>
      </c>
      <c r="U236" s="78" t="s">
        <v>2762</v>
      </c>
      <c r="V236" s="82" t="s">
        <v>2763</v>
      </c>
      <c r="W236" s="112">
        <v>43132</v>
      </c>
      <c r="X236" s="143" t="s">
        <v>2764</v>
      </c>
      <c r="Y236" s="86" t="s">
        <v>2765</v>
      </c>
      <c r="Z236" s="18">
        <v>43132</v>
      </c>
      <c r="AA236" s="64"/>
      <c r="AB236" s="64"/>
      <c r="AC236" s="64"/>
      <c r="AD236" s="144"/>
      <c r="AE236" s="86"/>
      <c r="AF236" s="86"/>
      <c r="AG236" s="18"/>
      <c r="AH236" s="64"/>
      <c r="AI236" s="64"/>
      <c r="AJ236" s="64"/>
      <c r="AK236" s="94"/>
      <c r="AL236" s="168"/>
      <c r="AM236" s="168"/>
      <c r="AN236" s="171"/>
      <c r="AO236" s="161"/>
      <c r="AP236" s="161"/>
      <c r="AQ236" s="161"/>
      <c r="AR236" s="209"/>
      <c r="AS236" s="168"/>
      <c r="AT236" s="168"/>
      <c r="AU236" s="171"/>
      <c r="AV236" s="161"/>
      <c r="AW236" s="161"/>
      <c r="AX236" s="161"/>
      <c r="AY236" s="161"/>
      <c r="AZ236" s="93" t="s">
        <v>2766</v>
      </c>
      <c r="BA236" s="18">
        <v>43405</v>
      </c>
      <c r="BB236" s="94">
        <v>43395</v>
      </c>
      <c r="BC236" s="93" t="s">
        <v>6244</v>
      </c>
      <c r="BD236" s="18">
        <v>43497</v>
      </c>
      <c r="BE236" s="94">
        <v>43493</v>
      </c>
      <c r="BF236" s="93" t="s">
        <v>5603</v>
      </c>
      <c r="BG236" s="18">
        <v>43709</v>
      </c>
      <c r="BH236" s="94"/>
      <c r="BI236" s="12" t="s">
        <v>6245</v>
      </c>
      <c r="BJ236" s="18" t="s">
        <v>116</v>
      </c>
      <c r="BK236" s="261">
        <v>43871</v>
      </c>
      <c r="BL236" s="12" t="s">
        <v>2769</v>
      </c>
      <c r="BM236" s="12"/>
      <c r="BN236" s="12"/>
      <c r="BO236" s="12"/>
      <c r="BP236" s="18"/>
    </row>
    <row r="237" spans="1:68" ht="120" hidden="1" customHeight="1" x14ac:dyDescent="0.2">
      <c r="A237" s="24" t="s">
        <v>2770</v>
      </c>
      <c r="B237" s="65" t="s">
        <v>2771</v>
      </c>
      <c r="C237" s="252" t="s">
        <v>6246</v>
      </c>
      <c r="D237" s="256" t="s">
        <v>3537</v>
      </c>
      <c r="E237" s="256" t="s">
        <v>3616</v>
      </c>
      <c r="F237" s="268" t="s">
        <v>89</v>
      </c>
      <c r="G237" s="338" t="s">
        <v>89</v>
      </c>
      <c r="H237" s="348">
        <v>43773</v>
      </c>
      <c r="I237" s="62"/>
      <c r="J237" s="124"/>
      <c r="K237" s="453"/>
      <c r="L237" s="453"/>
      <c r="M237" s="453"/>
      <c r="N237" s="129"/>
      <c r="O237" s="314"/>
      <c r="P237" s="316" t="b">
        <f t="shared" si="4"/>
        <v>0</v>
      </c>
      <c r="Q237" s="118" t="s">
        <v>237</v>
      </c>
      <c r="R237" s="71" t="s">
        <v>94</v>
      </c>
      <c r="S237" s="71"/>
      <c r="T237" s="362" t="s">
        <v>6247</v>
      </c>
      <c r="U237" s="78" t="s">
        <v>6248</v>
      </c>
      <c r="V237" s="108" t="s">
        <v>6249</v>
      </c>
      <c r="W237" s="112">
        <v>42675</v>
      </c>
      <c r="X237" s="143" t="s">
        <v>5696</v>
      </c>
      <c r="Y237" s="86"/>
      <c r="Z237" s="18">
        <v>42370</v>
      </c>
      <c r="AA237" s="64"/>
      <c r="AB237" s="64"/>
      <c r="AC237" s="64"/>
      <c r="AD237" s="144"/>
      <c r="AE237" s="86" t="s">
        <v>4993</v>
      </c>
      <c r="AF237" s="86"/>
      <c r="AG237" s="18">
        <v>42826</v>
      </c>
      <c r="AH237" s="64"/>
      <c r="AI237" s="64"/>
      <c r="AJ237" s="64"/>
      <c r="AK237" s="94"/>
      <c r="AL237" s="168"/>
      <c r="AM237" s="168"/>
      <c r="AN237" s="171"/>
      <c r="AO237" s="161"/>
      <c r="AP237" s="161"/>
      <c r="AQ237" s="161"/>
      <c r="AR237" s="209"/>
      <c r="AS237" s="168"/>
      <c r="AT237" s="168"/>
      <c r="AU237" s="171"/>
      <c r="AV237" s="161"/>
      <c r="AW237" s="161"/>
      <c r="AX237" s="161"/>
      <c r="AY237" s="161"/>
      <c r="AZ237" s="93" t="s">
        <v>4994</v>
      </c>
      <c r="BA237" s="18">
        <v>43040</v>
      </c>
      <c r="BB237" s="94">
        <v>43069</v>
      </c>
      <c r="BC237" s="93" t="s">
        <v>4814</v>
      </c>
      <c r="BD237" s="18">
        <v>43132</v>
      </c>
      <c r="BE237" s="94">
        <v>43188</v>
      </c>
      <c r="BF237" s="93" t="s">
        <v>4891</v>
      </c>
      <c r="BG237" s="18">
        <v>43466</v>
      </c>
      <c r="BH237" s="94">
        <v>43773</v>
      </c>
      <c r="BI237" s="12"/>
      <c r="BJ237" s="18" t="s">
        <v>6076</v>
      </c>
      <c r="BK237" s="261">
        <v>43556</v>
      </c>
      <c r="BL237" s="12" t="s">
        <v>5148</v>
      </c>
      <c r="BM237" s="12"/>
      <c r="BN237" s="12"/>
      <c r="BO237" s="12"/>
      <c r="BP237" s="18"/>
    </row>
    <row r="238" spans="1:68" ht="120" hidden="1" customHeight="1" x14ac:dyDescent="0.2">
      <c r="A238" s="24" t="s">
        <v>2783</v>
      </c>
      <c r="B238" s="65" t="s">
        <v>2784</v>
      </c>
      <c r="C238" s="252" t="s">
        <v>6250</v>
      </c>
      <c r="D238" s="256" t="s">
        <v>4840</v>
      </c>
      <c r="E238" s="256" t="s">
        <v>5027</v>
      </c>
      <c r="F238" s="268" t="s">
        <v>89</v>
      </c>
      <c r="G238" s="338" t="s">
        <v>89</v>
      </c>
      <c r="H238" s="348">
        <v>43174</v>
      </c>
      <c r="I238" s="62"/>
      <c r="J238" s="124"/>
      <c r="K238" s="453"/>
      <c r="L238" s="453"/>
      <c r="M238" s="453"/>
      <c r="N238" s="129"/>
      <c r="O238" s="314"/>
      <c r="P238" s="316" t="b">
        <f t="shared" si="4"/>
        <v>0</v>
      </c>
      <c r="Q238" s="118" t="s">
        <v>237</v>
      </c>
      <c r="R238" s="71" t="s">
        <v>94</v>
      </c>
      <c r="S238" s="71"/>
      <c r="T238" s="78" t="s">
        <v>2786</v>
      </c>
      <c r="U238" s="78" t="s">
        <v>6251</v>
      </c>
      <c r="V238" s="108" t="s">
        <v>6252</v>
      </c>
      <c r="W238" s="112">
        <v>42767</v>
      </c>
      <c r="X238" s="143" t="s">
        <v>6253</v>
      </c>
      <c r="Y238" s="86"/>
      <c r="Z238" s="18">
        <v>41275</v>
      </c>
      <c r="AA238" s="64"/>
      <c r="AB238" s="64"/>
      <c r="AC238" s="64"/>
      <c r="AD238" s="144"/>
      <c r="AE238" s="87" t="s">
        <v>6254</v>
      </c>
      <c r="AF238" s="87"/>
      <c r="AG238" s="18">
        <v>41944</v>
      </c>
      <c r="AH238" s="64"/>
      <c r="AI238" s="64"/>
      <c r="AJ238" s="64"/>
      <c r="AK238" s="94"/>
      <c r="AL238" s="168"/>
      <c r="AM238" s="168"/>
      <c r="AN238" s="171"/>
      <c r="AO238" s="161"/>
      <c r="AP238" s="161"/>
      <c r="AQ238" s="161"/>
      <c r="AR238" s="209"/>
      <c r="AS238" s="168"/>
      <c r="AT238" s="168"/>
      <c r="AU238" s="171"/>
      <c r="AV238" s="161"/>
      <c r="AW238" s="161"/>
      <c r="AX238" s="161"/>
      <c r="AY238" s="161"/>
      <c r="AZ238" s="93" t="s">
        <v>6255</v>
      </c>
      <c r="BA238" s="18">
        <v>42552</v>
      </c>
      <c r="BB238" s="94">
        <v>42579</v>
      </c>
      <c r="BC238" s="93" t="s">
        <v>4925</v>
      </c>
      <c r="BD238" s="18">
        <v>42795</v>
      </c>
      <c r="BE238" s="94">
        <v>42797</v>
      </c>
      <c r="BF238" s="93" t="s">
        <v>5220</v>
      </c>
      <c r="BG238" s="18">
        <v>43009</v>
      </c>
      <c r="BH238" s="94">
        <v>43174</v>
      </c>
      <c r="BI238" s="12"/>
      <c r="BJ238" s="18" t="s">
        <v>6076</v>
      </c>
      <c r="BK238" s="261">
        <v>43563</v>
      </c>
      <c r="BL238" s="12" t="s">
        <v>5758</v>
      </c>
      <c r="BM238" s="12"/>
      <c r="BN238" s="12"/>
      <c r="BO238" s="12"/>
      <c r="BP238" s="18"/>
    </row>
    <row r="239" spans="1:68" ht="120" hidden="1" customHeight="1" x14ac:dyDescent="0.2">
      <c r="A239" s="24" t="s">
        <v>2792</v>
      </c>
      <c r="B239" s="65" t="s">
        <v>2793</v>
      </c>
      <c r="C239" s="252" t="s">
        <v>6256</v>
      </c>
      <c r="D239" s="256" t="s">
        <v>4235</v>
      </c>
      <c r="E239" s="256" t="s">
        <v>1064</v>
      </c>
      <c r="F239" s="268" t="s">
        <v>89</v>
      </c>
      <c r="G239" s="338" t="s">
        <v>89</v>
      </c>
      <c r="H239" s="348">
        <v>43244</v>
      </c>
      <c r="I239" s="62"/>
      <c r="J239" s="124"/>
      <c r="K239" s="453"/>
      <c r="L239" s="453"/>
      <c r="M239" s="453"/>
      <c r="N239" s="129"/>
      <c r="O239" s="314"/>
      <c r="P239" s="316" t="b">
        <f t="shared" si="4"/>
        <v>0</v>
      </c>
      <c r="Q239" s="118" t="s">
        <v>237</v>
      </c>
      <c r="R239" s="71" t="s">
        <v>94</v>
      </c>
      <c r="S239" s="71"/>
      <c r="T239" s="78" t="s">
        <v>6257</v>
      </c>
      <c r="U239" s="78" t="s">
        <v>6258</v>
      </c>
      <c r="V239" s="108" t="s">
        <v>6259</v>
      </c>
      <c r="W239" s="112">
        <v>42036</v>
      </c>
      <c r="X239" s="143" t="s">
        <v>6092</v>
      </c>
      <c r="Y239" s="86"/>
      <c r="Z239" s="18">
        <v>42491</v>
      </c>
      <c r="AA239" s="64"/>
      <c r="AB239" s="64"/>
      <c r="AC239" s="64"/>
      <c r="AD239" s="144"/>
      <c r="AE239" s="136"/>
      <c r="AF239" s="136"/>
      <c r="AG239" s="18"/>
      <c r="AH239" s="64"/>
      <c r="AI239" s="64"/>
      <c r="AJ239" s="64"/>
      <c r="AK239" s="94"/>
      <c r="AL239" s="168"/>
      <c r="AM239" s="168"/>
      <c r="AN239" s="171"/>
      <c r="AO239" s="161"/>
      <c r="AP239" s="161"/>
      <c r="AQ239" s="161"/>
      <c r="AR239" s="209"/>
      <c r="AS239" s="168"/>
      <c r="AT239" s="168"/>
      <c r="AU239" s="171"/>
      <c r="AV239" s="161"/>
      <c r="AW239" s="161"/>
      <c r="AX239" s="161"/>
      <c r="AY239" s="161"/>
      <c r="AZ239" s="93" t="s">
        <v>6107</v>
      </c>
      <c r="BA239" s="18">
        <v>42705</v>
      </c>
      <c r="BB239" s="94">
        <v>42710</v>
      </c>
      <c r="BC239" s="93" t="s">
        <v>2476</v>
      </c>
      <c r="BD239" s="18">
        <v>42795</v>
      </c>
      <c r="BE239" s="94">
        <v>42843</v>
      </c>
      <c r="BF239" s="93" t="s">
        <v>6260</v>
      </c>
      <c r="BG239" s="18">
        <v>42948</v>
      </c>
      <c r="BH239" s="94">
        <v>43244</v>
      </c>
      <c r="BI239" s="12"/>
      <c r="BJ239" s="18" t="s">
        <v>6076</v>
      </c>
      <c r="BK239" s="261">
        <v>43563</v>
      </c>
      <c r="BL239" s="12" t="s">
        <v>5758</v>
      </c>
      <c r="BM239" s="12"/>
      <c r="BN239" s="12"/>
      <c r="BO239" s="12"/>
      <c r="BP239" s="18"/>
    </row>
    <row r="240" spans="1:68" ht="120" hidden="1" customHeight="1" x14ac:dyDescent="0.2">
      <c r="A240" s="24" t="s">
        <v>2797</v>
      </c>
      <c r="B240" s="65" t="s">
        <v>2798</v>
      </c>
      <c r="C240" s="252" t="s">
        <v>6261</v>
      </c>
      <c r="D240" s="256" t="s">
        <v>292</v>
      </c>
      <c r="E240" s="256" t="s">
        <v>5027</v>
      </c>
      <c r="F240" s="268" t="s">
        <v>89</v>
      </c>
      <c r="G240" s="338" t="s">
        <v>89</v>
      </c>
      <c r="H240" s="348">
        <v>42765</v>
      </c>
      <c r="I240" s="62"/>
      <c r="J240" s="124"/>
      <c r="K240" s="453"/>
      <c r="L240" s="453"/>
      <c r="M240" s="453"/>
      <c r="N240" s="129"/>
      <c r="O240" s="314"/>
      <c r="P240" s="316" t="b">
        <f t="shared" si="4"/>
        <v>0</v>
      </c>
      <c r="Q240" s="118" t="s">
        <v>237</v>
      </c>
      <c r="R240" s="71" t="s">
        <v>94</v>
      </c>
      <c r="S240" s="71"/>
      <c r="T240" s="78" t="s">
        <v>6262</v>
      </c>
      <c r="U240" s="72" t="s">
        <v>6263</v>
      </c>
      <c r="V240" s="108" t="s">
        <v>6264</v>
      </c>
      <c r="W240" s="112">
        <v>42552</v>
      </c>
      <c r="X240" s="143"/>
      <c r="Y240" s="86"/>
      <c r="Z240" s="18"/>
      <c r="AA240" s="64"/>
      <c r="AB240" s="64"/>
      <c r="AC240" s="64"/>
      <c r="AD240" s="144"/>
      <c r="AE240" s="136"/>
      <c r="AF240" s="136"/>
      <c r="AG240" s="18"/>
      <c r="AH240" s="64"/>
      <c r="AI240" s="64"/>
      <c r="AJ240" s="64"/>
      <c r="AK240" s="94"/>
      <c r="AL240" s="168"/>
      <c r="AM240" s="168"/>
      <c r="AN240" s="171"/>
      <c r="AO240" s="161"/>
      <c r="AP240" s="161"/>
      <c r="AQ240" s="161"/>
      <c r="AR240" s="209"/>
      <c r="AS240" s="168"/>
      <c r="AT240" s="168"/>
      <c r="AU240" s="171"/>
      <c r="AV240" s="161"/>
      <c r="AW240" s="161"/>
      <c r="AX240" s="161"/>
      <c r="AY240" s="161"/>
      <c r="AZ240" s="93"/>
      <c r="BA240" s="18"/>
      <c r="BB240" s="94">
        <v>41547</v>
      </c>
      <c r="BC240" s="93"/>
      <c r="BD240" s="18"/>
      <c r="BE240" s="94">
        <v>41710</v>
      </c>
      <c r="BF240" s="93" t="s">
        <v>6265</v>
      </c>
      <c r="BG240" s="18">
        <v>42705</v>
      </c>
      <c r="BH240" s="94">
        <v>42765</v>
      </c>
      <c r="BI240" s="12" t="s">
        <v>6266</v>
      </c>
      <c r="BJ240" s="18" t="s">
        <v>116</v>
      </c>
      <c r="BK240" s="261">
        <v>44061</v>
      </c>
      <c r="BL240" s="12"/>
      <c r="BM240" s="12"/>
      <c r="BN240" s="12"/>
      <c r="BO240" s="12"/>
      <c r="BP240" s="18"/>
    </row>
    <row r="241" spans="1:68" ht="120" hidden="1" customHeight="1" x14ac:dyDescent="0.2">
      <c r="A241" s="25" t="s">
        <v>2808</v>
      </c>
      <c r="B241" s="127" t="s">
        <v>2809</v>
      </c>
      <c r="C241" s="252" t="s">
        <v>6267</v>
      </c>
      <c r="D241" s="256" t="s">
        <v>1063</v>
      </c>
      <c r="E241" s="256" t="s">
        <v>3129</v>
      </c>
      <c r="F241" s="268" t="s">
        <v>89</v>
      </c>
      <c r="G241" s="342" t="s">
        <v>89</v>
      </c>
      <c r="H241" s="348">
        <v>41823</v>
      </c>
      <c r="I241" s="62"/>
      <c r="J241" s="124"/>
      <c r="K241" s="453"/>
      <c r="L241" s="453"/>
      <c r="M241" s="453"/>
      <c r="N241" s="129">
        <v>43647</v>
      </c>
      <c r="O241" s="314" t="s">
        <v>1577</v>
      </c>
      <c r="P241" s="316" t="b">
        <f t="shared" si="4"/>
        <v>0</v>
      </c>
      <c r="Q241" s="118" t="s">
        <v>228</v>
      </c>
      <c r="R241" s="71" t="s">
        <v>229</v>
      </c>
      <c r="S241" s="281"/>
      <c r="T241" s="282"/>
      <c r="U241" s="282"/>
      <c r="V241" s="108"/>
      <c r="W241" s="112"/>
      <c r="X241" s="145"/>
      <c r="Y241" s="175"/>
      <c r="Z241" s="18"/>
      <c r="AA241" s="64"/>
      <c r="AB241" s="64"/>
      <c r="AC241" s="64"/>
      <c r="AD241" s="144"/>
      <c r="AE241" s="219"/>
      <c r="AF241" s="136"/>
      <c r="AG241" s="18"/>
      <c r="AH241" s="64"/>
      <c r="AI241" s="64"/>
      <c r="AJ241" s="64"/>
      <c r="AK241" s="94"/>
      <c r="AL241" s="168"/>
      <c r="AM241" s="168"/>
      <c r="AN241" s="171"/>
      <c r="AO241" s="161"/>
      <c r="AP241" s="161"/>
      <c r="AQ241" s="161"/>
      <c r="AR241" s="209"/>
      <c r="AS241" s="168"/>
      <c r="AT241" s="168"/>
      <c r="AU241" s="171"/>
      <c r="AV241" s="161"/>
      <c r="AW241" s="161"/>
      <c r="AX241" s="161"/>
      <c r="AY241" s="161"/>
      <c r="AZ241" s="93"/>
      <c r="BA241" s="18"/>
      <c r="BB241" s="94"/>
      <c r="BC241" s="93"/>
      <c r="BD241" s="18"/>
      <c r="BE241" s="94"/>
      <c r="BF241" s="93"/>
      <c r="BG241" s="18"/>
      <c r="BH241" s="94"/>
      <c r="BI241" s="12" t="s">
        <v>6268</v>
      </c>
      <c r="BJ241" s="18" t="s">
        <v>116</v>
      </c>
      <c r="BK241" s="261">
        <v>44062</v>
      </c>
      <c r="BL241" s="12" t="s">
        <v>105</v>
      </c>
      <c r="BM241" s="12"/>
      <c r="BN241" s="12"/>
      <c r="BO241" s="12"/>
      <c r="BP241" s="18"/>
    </row>
    <row r="242" spans="1:68" ht="120" hidden="1" customHeight="1" x14ac:dyDescent="0.2">
      <c r="A242" s="24" t="s">
        <v>2818</v>
      </c>
      <c r="B242" s="65" t="s">
        <v>2819</v>
      </c>
      <c r="C242" s="252" t="s">
        <v>6269</v>
      </c>
      <c r="D242" s="256"/>
      <c r="E242" s="256"/>
      <c r="F242" s="268" t="s">
        <v>89</v>
      </c>
      <c r="G242" s="338" t="s">
        <v>89</v>
      </c>
      <c r="H242" s="348">
        <v>41989</v>
      </c>
      <c r="I242" s="62"/>
      <c r="J242" s="124"/>
      <c r="K242" s="453"/>
      <c r="L242" s="453"/>
      <c r="M242" s="453"/>
      <c r="N242" s="129"/>
      <c r="O242" s="314"/>
      <c r="P242" s="316" t="str">
        <f t="shared" si="4"/>
        <v>Yes</v>
      </c>
      <c r="Q242" s="118" t="s">
        <v>93</v>
      </c>
      <c r="R242" s="71" t="s">
        <v>94</v>
      </c>
      <c r="S242" s="281"/>
      <c r="T242" s="360" t="s">
        <v>6270</v>
      </c>
      <c r="U242" s="75" t="s">
        <v>6271</v>
      </c>
      <c r="V242" s="106" t="s">
        <v>6272</v>
      </c>
      <c r="W242" s="112">
        <v>43739</v>
      </c>
      <c r="X242" s="143" t="s">
        <v>6025</v>
      </c>
      <c r="Y242" s="86"/>
      <c r="Z242" s="18">
        <v>44075</v>
      </c>
      <c r="AA242" s="64"/>
      <c r="AB242" s="64"/>
      <c r="AC242" s="64"/>
      <c r="AD242" s="144"/>
      <c r="AE242" s="140"/>
      <c r="AF242" s="140"/>
      <c r="AG242" s="18"/>
      <c r="AH242" s="64"/>
      <c r="AI242" s="64"/>
      <c r="AJ242" s="64"/>
      <c r="AK242" s="94"/>
      <c r="AL242" s="168"/>
      <c r="AM242" s="168"/>
      <c r="AN242" s="171"/>
      <c r="AO242" s="161"/>
      <c r="AP242" s="161"/>
      <c r="AQ242" s="161"/>
      <c r="AR242" s="209"/>
      <c r="AS242" s="168"/>
      <c r="AT242" s="168"/>
      <c r="AU242" s="171"/>
      <c r="AV242" s="161"/>
      <c r="AW242" s="161"/>
      <c r="AX242" s="161"/>
      <c r="AY242" s="161"/>
      <c r="AZ242" s="93" t="s">
        <v>6273</v>
      </c>
      <c r="BA242" s="18">
        <v>44256</v>
      </c>
      <c r="BB242" s="94"/>
      <c r="BC242" s="93" t="s">
        <v>5534</v>
      </c>
      <c r="BD242" s="18">
        <v>44317</v>
      </c>
      <c r="BE242" s="94"/>
      <c r="BF242" s="93" t="s">
        <v>4920</v>
      </c>
      <c r="BG242" s="18">
        <v>44621</v>
      </c>
      <c r="BH242" s="94"/>
      <c r="BI242" s="55"/>
      <c r="BJ242" s="18" t="s">
        <v>4914</v>
      </c>
      <c r="BK242" s="261">
        <v>44061</v>
      </c>
      <c r="BL242" s="12" t="s">
        <v>105</v>
      </c>
      <c r="BM242" s="12" t="s">
        <v>106</v>
      </c>
      <c r="BN242" s="12"/>
      <c r="BO242" s="12"/>
      <c r="BP242" s="18" t="s">
        <v>93</v>
      </c>
    </row>
    <row r="243" spans="1:68" ht="120" hidden="1" customHeight="1" x14ac:dyDescent="0.2">
      <c r="A243" s="24" t="s">
        <v>2833</v>
      </c>
      <c r="B243" s="65" t="s">
        <v>2834</v>
      </c>
      <c r="C243" s="252" t="s">
        <v>6274</v>
      </c>
      <c r="D243" s="256" t="s">
        <v>2759</v>
      </c>
      <c r="E243" s="256" t="s">
        <v>3538</v>
      </c>
      <c r="F243" s="268" t="s">
        <v>89</v>
      </c>
      <c r="G243" s="338" t="s">
        <v>89</v>
      </c>
      <c r="H243" s="348">
        <v>43284</v>
      </c>
      <c r="I243" s="62"/>
      <c r="J243" s="124"/>
      <c r="K243" s="453"/>
      <c r="L243" s="453"/>
      <c r="M243" s="453"/>
      <c r="N243" s="129"/>
      <c r="O243" s="314"/>
      <c r="P243" s="316" t="b">
        <f t="shared" si="4"/>
        <v>0</v>
      </c>
      <c r="Q243" s="118" t="s">
        <v>237</v>
      </c>
      <c r="R243" s="71" t="s">
        <v>94</v>
      </c>
      <c r="S243" s="71"/>
      <c r="T243" s="78" t="s">
        <v>6275</v>
      </c>
      <c r="U243" s="78" t="s">
        <v>6276</v>
      </c>
      <c r="V243" s="108" t="s">
        <v>6277</v>
      </c>
      <c r="W243" s="112">
        <v>42736</v>
      </c>
      <c r="X243" s="143" t="s">
        <v>6278</v>
      </c>
      <c r="Y243" s="86"/>
      <c r="Z243" s="18">
        <v>42370</v>
      </c>
      <c r="AA243" s="64"/>
      <c r="AB243" s="64"/>
      <c r="AC243" s="64"/>
      <c r="AD243" s="144"/>
      <c r="AE243" s="87" t="s">
        <v>6279</v>
      </c>
      <c r="AF243" s="87"/>
      <c r="AG243" s="18">
        <v>42552</v>
      </c>
      <c r="AH243" s="64"/>
      <c r="AI243" s="64"/>
      <c r="AJ243" s="64"/>
      <c r="AK243" s="94"/>
      <c r="AL243" s="168"/>
      <c r="AM243" s="168"/>
      <c r="AN243" s="171"/>
      <c r="AO243" s="161"/>
      <c r="AP243" s="161"/>
      <c r="AQ243" s="161"/>
      <c r="AR243" s="209"/>
      <c r="AS243" s="168"/>
      <c r="AT243" s="168"/>
      <c r="AU243" s="171"/>
      <c r="AV243" s="161"/>
      <c r="AW243" s="161"/>
      <c r="AX243" s="161"/>
      <c r="AY243" s="161"/>
      <c r="AZ243" s="93" t="s">
        <v>6280</v>
      </c>
      <c r="BA243" s="18">
        <v>42736</v>
      </c>
      <c r="BB243" s="94">
        <v>42739</v>
      </c>
      <c r="BC243" s="93" t="s">
        <v>6281</v>
      </c>
      <c r="BD243" s="18">
        <v>42856</v>
      </c>
      <c r="BE243" s="94">
        <v>42874</v>
      </c>
      <c r="BF243" s="93" t="s">
        <v>6282</v>
      </c>
      <c r="BG243" s="18">
        <v>43160</v>
      </c>
      <c r="BH243" s="94">
        <v>43284</v>
      </c>
      <c r="BI243" s="12"/>
      <c r="BJ243" s="18" t="s">
        <v>6076</v>
      </c>
      <c r="BK243" s="261">
        <v>43564</v>
      </c>
      <c r="BL243" s="12" t="s">
        <v>4938</v>
      </c>
      <c r="BM243" s="12"/>
      <c r="BN243" s="12"/>
      <c r="BO243" s="12"/>
      <c r="BP243" s="18"/>
    </row>
    <row r="244" spans="1:68" ht="120" hidden="1" customHeight="1" x14ac:dyDescent="0.2">
      <c r="A244" s="24" t="s">
        <v>2845</v>
      </c>
      <c r="B244" s="65" t="s">
        <v>6283</v>
      </c>
      <c r="C244" s="252" t="s">
        <v>6284</v>
      </c>
      <c r="D244" s="256" t="s">
        <v>2759</v>
      </c>
      <c r="E244" s="256" t="s">
        <v>4841</v>
      </c>
      <c r="F244" s="268" t="s">
        <v>89</v>
      </c>
      <c r="G244" s="338" t="s">
        <v>89</v>
      </c>
      <c r="H244" s="348">
        <v>41982</v>
      </c>
      <c r="I244" s="62"/>
      <c r="J244" s="124"/>
      <c r="K244" s="453"/>
      <c r="L244" s="453"/>
      <c r="M244" s="453"/>
      <c r="N244" s="129"/>
      <c r="O244" s="314"/>
      <c r="P244" s="316" t="str">
        <f t="shared" si="4"/>
        <v>Yes</v>
      </c>
      <c r="Q244" s="118" t="s">
        <v>93</v>
      </c>
      <c r="R244" s="71" t="s">
        <v>94</v>
      </c>
      <c r="S244" s="281"/>
      <c r="T244" s="72" t="s">
        <v>2847</v>
      </c>
      <c r="U244" s="72" t="s">
        <v>6285</v>
      </c>
      <c r="V244" s="108"/>
      <c r="W244" s="112">
        <v>43862</v>
      </c>
      <c r="X244" s="143" t="s">
        <v>5031</v>
      </c>
      <c r="Y244" s="86" t="s">
        <v>364</v>
      </c>
      <c r="Z244" s="18">
        <v>43344</v>
      </c>
      <c r="AA244" s="64">
        <v>43346</v>
      </c>
      <c r="AB244" s="64">
        <v>43404</v>
      </c>
      <c r="AC244" s="64" t="s">
        <v>2849</v>
      </c>
      <c r="AD244" s="144"/>
      <c r="AE244" s="87" t="s">
        <v>2850</v>
      </c>
      <c r="AF244" s="87" t="s">
        <v>6286</v>
      </c>
      <c r="AG244" s="18">
        <v>43922</v>
      </c>
      <c r="AH244" s="64"/>
      <c r="AI244" s="64"/>
      <c r="AJ244" s="64"/>
      <c r="AK244" s="94"/>
      <c r="AL244" s="168"/>
      <c r="AM244" s="168"/>
      <c r="AN244" s="171"/>
      <c r="AO244" s="161"/>
      <c r="AP244" s="161"/>
      <c r="AQ244" s="161"/>
      <c r="AR244" s="209"/>
      <c r="AS244" s="168"/>
      <c r="AT244" s="168"/>
      <c r="AU244" s="171"/>
      <c r="AV244" s="161"/>
      <c r="AW244" s="161"/>
      <c r="AX244" s="161"/>
      <c r="AY244" s="161"/>
      <c r="AZ244" s="93"/>
      <c r="BA244" s="18"/>
      <c r="BB244" s="94"/>
      <c r="BC244" s="93" t="s">
        <v>2526</v>
      </c>
      <c r="BD244" s="18">
        <v>44105</v>
      </c>
      <c r="BE244" s="94"/>
      <c r="BF244" s="93" t="s">
        <v>5299</v>
      </c>
      <c r="BG244" s="18">
        <v>44562</v>
      </c>
      <c r="BH244" s="94"/>
      <c r="BI244" s="12" t="s">
        <v>5765</v>
      </c>
      <c r="BJ244" s="18" t="s">
        <v>116</v>
      </c>
      <c r="BK244" s="261">
        <v>44062</v>
      </c>
      <c r="BL244" s="12" t="s">
        <v>579</v>
      </c>
      <c r="BM244" s="12"/>
      <c r="BN244" s="12"/>
      <c r="BO244" s="12"/>
      <c r="BP244" s="18"/>
    </row>
    <row r="245" spans="1:68" ht="120" hidden="1" customHeight="1" x14ac:dyDescent="0.2">
      <c r="A245" s="24" t="s">
        <v>2860</v>
      </c>
      <c r="B245" s="65" t="s">
        <v>2854</v>
      </c>
      <c r="C245" s="252" t="s">
        <v>4724</v>
      </c>
      <c r="D245" s="256" t="s">
        <v>2759</v>
      </c>
      <c r="E245" s="256" t="s">
        <v>1420</v>
      </c>
      <c r="F245" s="268" t="s">
        <v>89</v>
      </c>
      <c r="G245" s="338" t="s">
        <v>194</v>
      </c>
      <c r="H245" s="348">
        <v>42662</v>
      </c>
      <c r="I245" s="62"/>
      <c r="J245" s="124"/>
      <c r="K245" s="453"/>
      <c r="L245" s="453"/>
      <c r="M245" s="453"/>
      <c r="N245" s="129"/>
      <c r="O245" s="314"/>
      <c r="P245" s="316" t="str">
        <f t="shared" si="4"/>
        <v>Yes</v>
      </c>
      <c r="Q245" s="118" t="s">
        <v>228</v>
      </c>
      <c r="R245" s="71" t="s">
        <v>267</v>
      </c>
      <c r="S245" s="281"/>
      <c r="T245" s="72" t="s">
        <v>4725</v>
      </c>
      <c r="U245" s="71"/>
      <c r="V245" s="106" t="s">
        <v>4726</v>
      </c>
      <c r="W245" s="112"/>
      <c r="X245" s="143" t="s">
        <v>4727</v>
      </c>
      <c r="Y245" s="86" t="s">
        <v>4728</v>
      </c>
      <c r="Z245" s="18">
        <v>43497</v>
      </c>
      <c r="AA245" s="64">
        <v>43486</v>
      </c>
      <c r="AB245" s="64">
        <v>43542</v>
      </c>
      <c r="AC245" s="64" t="s">
        <v>4729</v>
      </c>
      <c r="AD245" s="144" t="s">
        <v>4730</v>
      </c>
      <c r="AE245" s="87"/>
      <c r="AF245" s="139"/>
      <c r="AG245" s="18"/>
      <c r="AH245" s="64"/>
      <c r="AI245" s="64"/>
      <c r="AJ245" s="64"/>
      <c r="AK245" s="94"/>
      <c r="AL245" s="168"/>
      <c r="AM245" s="168"/>
      <c r="AN245" s="171"/>
      <c r="AO245" s="161"/>
      <c r="AP245" s="161"/>
      <c r="AQ245" s="161"/>
      <c r="AR245" s="209"/>
      <c r="AS245" s="168"/>
      <c r="AT245" s="168"/>
      <c r="AU245" s="171"/>
      <c r="AV245" s="161"/>
      <c r="AW245" s="161"/>
      <c r="AX245" s="161"/>
      <c r="AY245" s="161"/>
      <c r="AZ245" s="93" t="s">
        <v>4731</v>
      </c>
      <c r="BA245" s="18">
        <v>44136</v>
      </c>
      <c r="BB245" s="94"/>
      <c r="BC245" s="93" t="s">
        <v>873</v>
      </c>
      <c r="BD245" s="18">
        <v>44378</v>
      </c>
      <c r="BE245" s="94"/>
      <c r="BF245" s="93" t="s">
        <v>4732</v>
      </c>
      <c r="BG245" s="18">
        <v>44743</v>
      </c>
      <c r="BH245" s="94"/>
      <c r="BI245" s="31" t="s">
        <v>5075</v>
      </c>
      <c r="BJ245" s="18" t="s">
        <v>116</v>
      </c>
      <c r="BK245" s="261">
        <v>44034</v>
      </c>
      <c r="BL245" s="31" t="s">
        <v>105</v>
      </c>
      <c r="BM245" s="12"/>
      <c r="BN245" s="12"/>
      <c r="BO245" s="12"/>
      <c r="BP245" s="18"/>
    </row>
    <row r="246" spans="1:68" ht="120" hidden="1" customHeight="1" x14ac:dyDescent="0.2">
      <c r="A246" s="24" t="s">
        <v>2861</v>
      </c>
      <c r="B246" s="65" t="s">
        <v>2862</v>
      </c>
      <c r="C246" s="252" t="s">
        <v>4999</v>
      </c>
      <c r="D246" s="254"/>
      <c r="E246" s="267">
        <v>2038</v>
      </c>
      <c r="F246" s="280" t="s">
        <v>89</v>
      </c>
      <c r="G246" s="338" t="s">
        <v>194</v>
      </c>
      <c r="H246" s="350">
        <v>40890</v>
      </c>
      <c r="I246" s="62"/>
      <c r="J246" s="124"/>
      <c r="K246" s="453"/>
      <c r="L246" s="453"/>
      <c r="M246" s="453"/>
      <c r="N246" s="129"/>
      <c r="O246" s="314"/>
      <c r="P246" s="316" t="b">
        <f t="shared" si="4"/>
        <v>0</v>
      </c>
      <c r="Q246" s="118" t="s">
        <v>228</v>
      </c>
      <c r="R246" s="71" t="s">
        <v>229</v>
      </c>
      <c r="S246" s="71"/>
      <c r="T246" s="82" t="s">
        <v>5000</v>
      </c>
      <c r="U246" s="72"/>
      <c r="V246" s="108"/>
      <c r="W246" s="112"/>
      <c r="X246" s="143" t="s">
        <v>2526</v>
      </c>
      <c r="Y246" s="86" t="s">
        <v>3562</v>
      </c>
      <c r="Z246" s="18">
        <v>44105</v>
      </c>
      <c r="AA246" s="64"/>
      <c r="AB246" s="64"/>
      <c r="AC246" s="64"/>
      <c r="AD246" s="144"/>
      <c r="AE246" s="86" t="s">
        <v>5001</v>
      </c>
      <c r="AF246" s="86" t="s">
        <v>367</v>
      </c>
      <c r="AG246" s="18">
        <v>44440</v>
      </c>
      <c r="AH246" s="64"/>
      <c r="AI246" s="64"/>
      <c r="AJ246" s="64"/>
      <c r="AK246" s="94"/>
      <c r="AL246" s="168"/>
      <c r="AM246" s="168"/>
      <c r="AN246" s="171"/>
      <c r="AO246" s="161"/>
      <c r="AP246" s="161"/>
      <c r="AQ246" s="161"/>
      <c r="AR246" s="209"/>
      <c r="AS246" s="168"/>
      <c r="AT246" s="168"/>
      <c r="AU246" s="171"/>
      <c r="AV246" s="161"/>
      <c r="AW246" s="161"/>
      <c r="AX246" s="161"/>
      <c r="AY246" s="161"/>
      <c r="AZ246" s="93"/>
      <c r="BA246" s="18"/>
      <c r="BB246" s="94"/>
      <c r="BC246" s="93"/>
      <c r="BD246" s="18"/>
      <c r="BE246" s="94"/>
      <c r="BF246" s="93" t="s">
        <v>423</v>
      </c>
      <c r="BG246" s="18"/>
      <c r="BH246" s="94"/>
      <c r="BI246" s="12" t="s">
        <v>5002</v>
      </c>
      <c r="BJ246" s="18" t="s">
        <v>116</v>
      </c>
      <c r="BK246" s="261">
        <v>44056</v>
      </c>
      <c r="BL246" s="12" t="s">
        <v>105</v>
      </c>
      <c r="BM246" s="12"/>
      <c r="BN246" s="12"/>
      <c r="BO246" s="12"/>
      <c r="BP246" s="18"/>
    </row>
    <row r="247" spans="1:68" ht="120" hidden="1" customHeight="1" x14ac:dyDescent="0.2">
      <c r="A247" s="24" t="s">
        <v>2861</v>
      </c>
      <c r="B247" s="65" t="s">
        <v>2862</v>
      </c>
      <c r="C247" s="6" t="s">
        <v>6287</v>
      </c>
      <c r="D247" s="256" t="s">
        <v>974</v>
      </c>
      <c r="E247" s="256"/>
      <c r="F247" s="173" t="s">
        <v>89</v>
      </c>
      <c r="G247" s="343" t="s">
        <v>89</v>
      </c>
      <c r="H247" s="348">
        <v>40890</v>
      </c>
      <c r="I247" s="321"/>
      <c r="J247" s="324"/>
      <c r="K247" s="454"/>
      <c r="L247" s="454"/>
      <c r="M247" s="454"/>
      <c r="N247" s="129"/>
      <c r="O247" s="314"/>
      <c r="P247" s="316" t="str">
        <f t="shared" si="4"/>
        <v>Yes</v>
      </c>
      <c r="Q247" s="118" t="s">
        <v>93</v>
      </c>
      <c r="R247" s="71" t="s">
        <v>94</v>
      </c>
      <c r="S247" s="71"/>
      <c r="T247" s="82" t="s">
        <v>6288</v>
      </c>
      <c r="U247" s="72" t="s">
        <v>6289</v>
      </c>
      <c r="V247" s="108" t="s">
        <v>6290</v>
      </c>
      <c r="W247" s="112">
        <v>43497</v>
      </c>
      <c r="X247" s="143" t="s">
        <v>2866</v>
      </c>
      <c r="Y247" s="183"/>
      <c r="Z247" s="18">
        <v>43070</v>
      </c>
      <c r="AA247" s="64">
        <v>43082</v>
      </c>
      <c r="AB247" s="64">
        <v>43166</v>
      </c>
      <c r="AC247" s="64" t="s">
        <v>2867</v>
      </c>
      <c r="AD247" s="144" t="s">
        <v>2868</v>
      </c>
      <c r="AE247" s="52" t="s">
        <v>6291</v>
      </c>
      <c r="AF247" s="184"/>
      <c r="AG247" s="18">
        <v>43739</v>
      </c>
      <c r="AH247" s="64"/>
      <c r="AI247" s="64"/>
      <c r="AJ247" s="64"/>
      <c r="AK247" s="94"/>
      <c r="AL247" s="274"/>
      <c r="AM247" s="185"/>
      <c r="AN247" s="275"/>
      <c r="AO247" s="187"/>
      <c r="AP247" s="187"/>
      <c r="AQ247" s="187"/>
      <c r="AR247" s="276"/>
      <c r="AS247" s="274"/>
      <c r="AT247" s="274"/>
      <c r="AU247" s="275"/>
      <c r="AV247" s="187"/>
      <c r="AW247" s="187"/>
      <c r="AX247" s="187"/>
      <c r="AY247" s="187"/>
      <c r="AZ247" s="93" t="s">
        <v>5989</v>
      </c>
      <c r="BA247" s="18">
        <v>44105</v>
      </c>
      <c r="BB247" s="64"/>
      <c r="BC247" s="93" t="s">
        <v>5673</v>
      </c>
      <c r="BD247" s="18">
        <v>44197</v>
      </c>
      <c r="BE247" s="94"/>
      <c r="BF247" s="93" t="s">
        <v>873</v>
      </c>
      <c r="BG247" s="188">
        <v>44348</v>
      </c>
      <c r="BH247" s="94"/>
      <c r="BI247" s="12" t="s">
        <v>6292</v>
      </c>
      <c r="BJ247" s="18" t="s">
        <v>116</v>
      </c>
      <c r="BK247" s="261">
        <v>44061</v>
      </c>
      <c r="BL247" s="12" t="s">
        <v>105</v>
      </c>
      <c r="BM247" s="12"/>
      <c r="BN247" s="12"/>
      <c r="BO247" s="12"/>
      <c r="BP247" s="18"/>
    </row>
    <row r="248" spans="1:68" ht="120" hidden="1" customHeight="1" x14ac:dyDescent="0.2">
      <c r="A248" s="24" t="s">
        <v>2875</v>
      </c>
      <c r="B248" s="65" t="s">
        <v>2876</v>
      </c>
      <c r="C248" s="252" t="s">
        <v>2877</v>
      </c>
      <c r="D248" s="256" t="s">
        <v>1083</v>
      </c>
      <c r="E248" s="256" t="s">
        <v>2760</v>
      </c>
      <c r="F248" s="268" t="s">
        <v>89</v>
      </c>
      <c r="G248" s="173" t="s">
        <v>89</v>
      </c>
      <c r="H248" s="62">
        <v>40855</v>
      </c>
      <c r="I248" s="321">
        <v>43335</v>
      </c>
      <c r="J248" s="323">
        <v>43549</v>
      </c>
      <c r="K248" s="454"/>
      <c r="L248" s="454"/>
      <c r="M248" s="454"/>
      <c r="N248" s="129"/>
      <c r="O248" s="314"/>
      <c r="P248" s="316" t="str">
        <f t="shared" si="4"/>
        <v>Yes</v>
      </c>
      <c r="Q248" s="118" t="s">
        <v>93</v>
      </c>
      <c r="R248" s="71" t="s">
        <v>94</v>
      </c>
      <c r="S248" s="71"/>
      <c r="T248" s="79" t="s">
        <v>2878</v>
      </c>
      <c r="U248" s="71" t="s">
        <v>2879</v>
      </c>
      <c r="V248" s="106" t="s">
        <v>6293</v>
      </c>
      <c r="W248" s="112">
        <v>43435</v>
      </c>
      <c r="X248" s="143"/>
      <c r="Y248" s="86"/>
      <c r="Z248" s="18"/>
      <c r="AA248" s="64"/>
      <c r="AB248" s="64"/>
      <c r="AC248" s="64"/>
      <c r="AD248" s="144"/>
      <c r="AE248" s="86" t="s">
        <v>4870</v>
      </c>
      <c r="AF248" s="86"/>
      <c r="AG248" s="18">
        <v>42917</v>
      </c>
      <c r="AH248" s="64"/>
      <c r="AI248" s="64"/>
      <c r="AJ248" s="64"/>
      <c r="AK248" s="94"/>
      <c r="AL248" s="168"/>
      <c r="AM248" s="168"/>
      <c r="AN248" s="171"/>
      <c r="AO248" s="161"/>
      <c r="AP248" s="161"/>
      <c r="AQ248" s="161"/>
      <c r="AR248" s="209"/>
      <c r="AS248" s="168"/>
      <c r="AT248" s="168"/>
      <c r="AU248" s="171"/>
      <c r="AV248" s="161"/>
      <c r="AW248" s="161"/>
      <c r="AX248" s="161"/>
      <c r="AY248" s="161"/>
      <c r="AZ248" s="93" t="s">
        <v>4739</v>
      </c>
      <c r="BA248" s="18">
        <v>43282</v>
      </c>
      <c r="BB248" s="94">
        <v>43335</v>
      </c>
      <c r="BC248" s="93" t="s">
        <v>4845</v>
      </c>
      <c r="BD248" s="18">
        <v>43497</v>
      </c>
      <c r="BE248" s="94">
        <v>43549</v>
      </c>
      <c r="BF248" s="93" t="s">
        <v>5095</v>
      </c>
      <c r="BG248" s="18">
        <v>43891</v>
      </c>
      <c r="BH248" s="94"/>
      <c r="BI248" s="12"/>
      <c r="BJ248" s="18" t="s">
        <v>6076</v>
      </c>
      <c r="BK248" s="261">
        <v>43556</v>
      </c>
      <c r="BL248" s="12" t="s">
        <v>4998</v>
      </c>
      <c r="BM248" s="12"/>
      <c r="BN248" s="12"/>
      <c r="BO248" s="12"/>
      <c r="BP248" s="18"/>
    </row>
    <row r="249" spans="1:68" ht="120" hidden="1" customHeight="1" x14ac:dyDescent="0.2">
      <c r="A249" s="24" t="s">
        <v>2883</v>
      </c>
      <c r="B249" s="126" t="s">
        <v>2884</v>
      </c>
      <c r="C249" s="252" t="s">
        <v>6294</v>
      </c>
      <c r="D249" s="256" t="s">
        <v>292</v>
      </c>
      <c r="E249" s="256" t="s">
        <v>209</v>
      </c>
      <c r="F249" s="268" t="s">
        <v>89</v>
      </c>
      <c r="G249" s="340" t="s">
        <v>89</v>
      </c>
      <c r="H249" s="348">
        <v>41911</v>
      </c>
      <c r="I249" s="62"/>
      <c r="J249" s="124"/>
      <c r="K249" s="453"/>
      <c r="L249" s="453"/>
      <c r="M249" s="453"/>
      <c r="N249" s="129"/>
      <c r="O249" s="314"/>
      <c r="P249" s="316" t="str">
        <f t="shared" si="4"/>
        <v>Yes</v>
      </c>
      <c r="Q249" s="118" t="s">
        <v>93</v>
      </c>
      <c r="R249" s="71" t="s">
        <v>94</v>
      </c>
      <c r="S249" s="281"/>
      <c r="T249" s="334" t="s">
        <v>6295</v>
      </c>
      <c r="U249" s="370" t="s">
        <v>6296</v>
      </c>
      <c r="V249" s="106" t="s">
        <v>6297</v>
      </c>
      <c r="W249" s="112">
        <v>43647</v>
      </c>
      <c r="X249" s="143" t="s">
        <v>1949</v>
      </c>
      <c r="Y249" s="86"/>
      <c r="Z249" s="18">
        <v>43831</v>
      </c>
      <c r="AA249" s="64"/>
      <c r="AB249" s="64"/>
      <c r="AC249" s="64"/>
      <c r="AD249" s="144"/>
      <c r="AE249" s="87" t="s">
        <v>1010</v>
      </c>
      <c r="AF249" s="87"/>
      <c r="AG249" s="18">
        <v>43952</v>
      </c>
      <c r="AH249" s="64"/>
      <c r="AI249" s="64"/>
      <c r="AJ249" s="64"/>
      <c r="AK249" s="94"/>
      <c r="AL249" s="168"/>
      <c r="AM249" s="168"/>
      <c r="AN249" s="171"/>
      <c r="AO249" s="161"/>
      <c r="AP249" s="161"/>
      <c r="AQ249" s="161"/>
      <c r="AR249" s="209"/>
      <c r="AS249" s="168"/>
      <c r="AT249" s="168"/>
      <c r="AU249" s="171"/>
      <c r="AV249" s="161"/>
      <c r="AW249" s="161"/>
      <c r="AX249" s="161"/>
      <c r="AY249" s="161"/>
      <c r="AZ249" s="100" t="s">
        <v>5313</v>
      </c>
      <c r="BA249" s="18">
        <v>44013</v>
      </c>
      <c r="BB249" s="94"/>
      <c r="BC249" s="93" t="s">
        <v>5424</v>
      </c>
      <c r="BD249" s="18">
        <v>44044</v>
      </c>
      <c r="BE249" s="94"/>
      <c r="BF249" s="93" t="s">
        <v>5112</v>
      </c>
      <c r="BG249" s="18">
        <v>44197</v>
      </c>
      <c r="BH249" s="94"/>
      <c r="BI249" s="12"/>
      <c r="BJ249" s="18" t="s">
        <v>116</v>
      </c>
      <c r="BK249" s="261">
        <v>44062</v>
      </c>
      <c r="BL249" s="12" t="s">
        <v>579</v>
      </c>
      <c r="BM249" s="12"/>
      <c r="BN249" s="12"/>
      <c r="BO249" s="12"/>
      <c r="BP249" s="18"/>
    </row>
    <row r="250" spans="1:68" ht="120" hidden="1" customHeight="1" x14ac:dyDescent="0.2">
      <c r="A250" s="24" t="s">
        <v>2897</v>
      </c>
      <c r="B250" s="65" t="s">
        <v>2898</v>
      </c>
      <c r="C250" s="252" t="s">
        <v>6298</v>
      </c>
      <c r="D250" s="256" t="s">
        <v>3537</v>
      </c>
      <c r="E250" s="256" t="s">
        <v>209</v>
      </c>
      <c r="F250" s="268" t="s">
        <v>89</v>
      </c>
      <c r="G250" s="338" t="s">
        <v>89</v>
      </c>
      <c r="H250" s="348">
        <v>41892</v>
      </c>
      <c r="I250" s="62"/>
      <c r="J250" s="124"/>
      <c r="K250" s="453"/>
      <c r="L250" s="453"/>
      <c r="M250" s="453"/>
      <c r="N250" s="129">
        <v>43647</v>
      </c>
      <c r="O250" s="314" t="s">
        <v>352</v>
      </c>
      <c r="P250" s="316" t="str">
        <f t="shared" si="4"/>
        <v>Yes</v>
      </c>
      <c r="Q250" s="118" t="s">
        <v>93</v>
      </c>
      <c r="R250" s="71" t="s">
        <v>94</v>
      </c>
      <c r="S250" s="281"/>
      <c r="T250" s="82" t="s">
        <v>6299</v>
      </c>
      <c r="U250" s="71" t="s">
        <v>6300</v>
      </c>
      <c r="V250" s="108"/>
      <c r="W250" s="112">
        <v>43831</v>
      </c>
      <c r="X250" s="143" t="s">
        <v>6301</v>
      </c>
      <c r="Y250" s="86" t="s">
        <v>2900</v>
      </c>
      <c r="Z250" s="18">
        <v>44470</v>
      </c>
      <c r="AA250" s="64"/>
      <c r="AB250" s="64"/>
      <c r="AC250" s="64"/>
      <c r="AD250" s="144"/>
      <c r="AE250" s="136"/>
      <c r="AF250" s="136"/>
      <c r="AG250" s="18"/>
      <c r="AH250" s="64"/>
      <c r="AI250" s="64"/>
      <c r="AJ250" s="64"/>
      <c r="AK250" s="94"/>
      <c r="AL250" s="168"/>
      <c r="AM250" s="168"/>
      <c r="AN250" s="171"/>
      <c r="AO250" s="161"/>
      <c r="AP250" s="161"/>
      <c r="AQ250" s="161"/>
      <c r="AR250" s="209"/>
      <c r="AS250" s="168"/>
      <c r="AT250" s="168"/>
      <c r="AU250" s="171"/>
      <c r="AV250" s="161"/>
      <c r="AW250" s="161"/>
      <c r="AX250" s="161"/>
      <c r="AY250" s="161"/>
      <c r="AZ250" s="93" t="s">
        <v>6302</v>
      </c>
      <c r="BA250" s="18">
        <v>44743</v>
      </c>
      <c r="BB250" s="94"/>
      <c r="BC250" s="93" t="s">
        <v>6303</v>
      </c>
      <c r="BD250" s="18">
        <v>44958</v>
      </c>
      <c r="BE250" s="94"/>
      <c r="BF250" s="93" t="s">
        <v>6304</v>
      </c>
      <c r="BG250" s="18">
        <v>45658</v>
      </c>
      <c r="BH250" s="94"/>
      <c r="BI250" s="12"/>
      <c r="BJ250" s="18" t="s">
        <v>116</v>
      </c>
      <c r="BK250" s="261">
        <v>44021</v>
      </c>
      <c r="BL250" s="12" t="s">
        <v>105</v>
      </c>
      <c r="BM250" s="12"/>
      <c r="BN250" s="12"/>
      <c r="BO250" s="12"/>
      <c r="BP250" s="18"/>
    </row>
    <row r="251" spans="1:68" ht="120" hidden="1" customHeight="1" x14ac:dyDescent="0.2">
      <c r="A251" s="24" t="s">
        <v>2904</v>
      </c>
      <c r="B251" s="65" t="s">
        <v>2905</v>
      </c>
      <c r="C251" s="252" t="s">
        <v>6305</v>
      </c>
      <c r="D251" s="256" t="s">
        <v>292</v>
      </c>
      <c r="E251" s="256" t="s">
        <v>1021</v>
      </c>
      <c r="F251" s="268" t="s">
        <v>89</v>
      </c>
      <c r="G251" s="338" t="s">
        <v>89</v>
      </c>
      <c r="H251" s="348">
        <v>43620</v>
      </c>
      <c r="I251" s="62"/>
      <c r="J251" s="124"/>
      <c r="K251" s="453"/>
      <c r="L251" s="453"/>
      <c r="M251" s="453"/>
      <c r="N251" s="129"/>
      <c r="O251" s="314"/>
      <c r="P251" s="316" t="b">
        <f t="shared" si="4"/>
        <v>0</v>
      </c>
      <c r="Q251" s="118" t="s">
        <v>237</v>
      </c>
      <c r="R251" s="71" t="s">
        <v>94</v>
      </c>
      <c r="S251" s="71"/>
      <c r="T251" s="72" t="s">
        <v>6306</v>
      </c>
      <c r="U251" s="72" t="s">
        <v>6307</v>
      </c>
      <c r="V251" s="108" t="s">
        <v>6308</v>
      </c>
      <c r="W251" s="112">
        <v>42887</v>
      </c>
      <c r="X251" s="143" t="s">
        <v>6309</v>
      </c>
      <c r="Y251" s="86"/>
      <c r="Z251" s="18">
        <v>41821</v>
      </c>
      <c r="AA251" s="64"/>
      <c r="AB251" s="64"/>
      <c r="AC251" s="64"/>
      <c r="AD251" s="144"/>
      <c r="AE251" s="86" t="s">
        <v>6310</v>
      </c>
      <c r="AF251" s="86"/>
      <c r="AG251" s="18">
        <v>43070</v>
      </c>
      <c r="AH251" s="64"/>
      <c r="AI251" s="64"/>
      <c r="AJ251" s="64"/>
      <c r="AK251" s="94"/>
      <c r="AL251" s="168"/>
      <c r="AM251" s="168"/>
      <c r="AN251" s="171"/>
      <c r="AO251" s="161"/>
      <c r="AP251" s="161"/>
      <c r="AQ251" s="161"/>
      <c r="AR251" s="209"/>
      <c r="AS251" s="168"/>
      <c r="AT251" s="168"/>
      <c r="AU251" s="171"/>
      <c r="AV251" s="161"/>
      <c r="AW251" s="161"/>
      <c r="AX251" s="161"/>
      <c r="AY251" s="161"/>
      <c r="AZ251" s="93" t="s">
        <v>6225</v>
      </c>
      <c r="BA251" s="18">
        <v>42736</v>
      </c>
      <c r="BB251" s="94">
        <v>42639</v>
      </c>
      <c r="BC251" s="93" t="s">
        <v>4870</v>
      </c>
      <c r="BD251" s="18">
        <v>42917</v>
      </c>
      <c r="BE251" s="94">
        <v>42930</v>
      </c>
      <c r="BF251" s="93" t="s">
        <v>5221</v>
      </c>
      <c r="BG251" s="18">
        <v>43160</v>
      </c>
      <c r="BH251" s="94">
        <v>43620</v>
      </c>
      <c r="BI251" s="12"/>
      <c r="BJ251" s="18" t="s">
        <v>6076</v>
      </c>
      <c r="BK251" s="261">
        <v>43556</v>
      </c>
      <c r="BL251" s="12" t="s">
        <v>4996</v>
      </c>
      <c r="BM251" s="12"/>
      <c r="BN251" s="12"/>
      <c r="BO251" s="12"/>
      <c r="BP251" s="18"/>
    </row>
    <row r="252" spans="1:68" ht="120" hidden="1" customHeight="1" x14ac:dyDescent="0.2">
      <c r="A252" s="24" t="s">
        <v>2914</v>
      </c>
      <c r="B252" s="125" t="s">
        <v>2915</v>
      </c>
      <c r="C252" s="252" t="s">
        <v>6311</v>
      </c>
      <c r="D252" s="256" t="s">
        <v>4840</v>
      </c>
      <c r="E252" s="256" t="s">
        <v>5027</v>
      </c>
      <c r="F252" s="268" t="s">
        <v>89</v>
      </c>
      <c r="G252" s="365" t="s">
        <v>89</v>
      </c>
      <c r="H252" s="62">
        <v>44028</v>
      </c>
      <c r="I252" s="62"/>
      <c r="J252" s="124"/>
      <c r="K252" s="453"/>
      <c r="L252" s="453"/>
      <c r="M252" s="453"/>
      <c r="N252" s="129" t="s">
        <v>5057</v>
      </c>
      <c r="O252" s="314"/>
      <c r="P252" s="316" t="b">
        <f t="shared" si="4"/>
        <v>0</v>
      </c>
      <c r="Q252" s="118" t="s">
        <v>237</v>
      </c>
      <c r="R252" s="71" t="s">
        <v>94</v>
      </c>
      <c r="S252" s="71"/>
      <c r="T252" s="72" t="s">
        <v>6312</v>
      </c>
      <c r="U252" s="72" t="s">
        <v>6313</v>
      </c>
      <c r="V252" s="106" t="s">
        <v>6314</v>
      </c>
      <c r="W252" s="112">
        <v>43160</v>
      </c>
      <c r="X252" s="143" t="s">
        <v>6315</v>
      </c>
      <c r="Y252" s="86"/>
      <c r="Z252" s="18">
        <v>42522</v>
      </c>
      <c r="AA252" s="64"/>
      <c r="AB252" s="64"/>
      <c r="AC252" s="64"/>
      <c r="AD252" s="144"/>
      <c r="AE252" s="86" t="s">
        <v>6316</v>
      </c>
      <c r="AF252" s="86"/>
      <c r="AG252" s="18">
        <v>42856</v>
      </c>
      <c r="AH252" s="64"/>
      <c r="AI252" s="64"/>
      <c r="AJ252" s="64"/>
      <c r="AK252" s="94"/>
      <c r="AL252" s="168"/>
      <c r="AM252" s="168"/>
      <c r="AN252" s="171"/>
      <c r="AO252" s="161"/>
      <c r="AP252" s="161"/>
      <c r="AQ252" s="161"/>
      <c r="AR252" s="209"/>
      <c r="AS252" s="168"/>
      <c r="AT252" s="168"/>
      <c r="AU252" s="171"/>
      <c r="AV252" s="161"/>
      <c r="AW252" s="161"/>
      <c r="AX252" s="161"/>
      <c r="AY252" s="161"/>
      <c r="AZ252" s="93" t="s">
        <v>1865</v>
      </c>
      <c r="BA252" s="18">
        <v>43101</v>
      </c>
      <c r="BB252" s="94">
        <v>43238</v>
      </c>
      <c r="BC252" s="93" t="s">
        <v>4739</v>
      </c>
      <c r="BD252" s="18">
        <v>43282</v>
      </c>
      <c r="BE252" s="94">
        <v>43312</v>
      </c>
      <c r="BF252" s="93" t="s">
        <v>6317</v>
      </c>
      <c r="BG252" s="18">
        <v>43466</v>
      </c>
      <c r="BH252" s="94">
        <v>44028</v>
      </c>
      <c r="BI252" s="12" t="s">
        <v>6318</v>
      </c>
      <c r="BJ252" s="18" t="s">
        <v>116</v>
      </c>
      <c r="BK252" s="261">
        <v>44049</v>
      </c>
      <c r="BL252" s="12" t="s">
        <v>2168</v>
      </c>
      <c r="BM252" s="12"/>
      <c r="BN252" s="12"/>
      <c r="BO252" s="12"/>
      <c r="BP252" s="18"/>
    </row>
    <row r="253" spans="1:68" ht="120" hidden="1" customHeight="1" x14ac:dyDescent="0.2">
      <c r="A253" s="24" t="s">
        <v>2921</v>
      </c>
      <c r="B253" s="65" t="s">
        <v>2922</v>
      </c>
      <c r="C253" s="252" t="s">
        <v>5224</v>
      </c>
      <c r="D253" s="256"/>
      <c r="E253" s="256"/>
      <c r="F253" s="268" t="s">
        <v>194</v>
      </c>
      <c r="G253" s="338" t="s">
        <v>89</v>
      </c>
      <c r="H253" s="348">
        <v>41995</v>
      </c>
      <c r="I253" s="62"/>
      <c r="J253" s="124"/>
      <c r="K253" s="453"/>
      <c r="L253" s="453"/>
      <c r="M253" s="453"/>
      <c r="N253" s="129"/>
      <c r="O253" s="314"/>
      <c r="P253" s="316" t="str">
        <f t="shared" si="4"/>
        <v>Yes</v>
      </c>
      <c r="Q253" s="118" t="s">
        <v>93</v>
      </c>
      <c r="R253" s="71" t="s">
        <v>94</v>
      </c>
      <c r="S253" s="281" t="s">
        <v>90</v>
      </c>
      <c r="T253" s="217" t="s">
        <v>5225</v>
      </c>
      <c r="U253" s="76"/>
      <c r="V253" s="106"/>
      <c r="W253" s="112">
        <v>44000</v>
      </c>
      <c r="X253" s="143" t="s">
        <v>660</v>
      </c>
      <c r="Y253" s="86" t="s">
        <v>661</v>
      </c>
      <c r="Z253" s="18">
        <v>44013</v>
      </c>
      <c r="AA253" s="64">
        <v>44018</v>
      </c>
      <c r="AB253" s="64">
        <v>44088</v>
      </c>
      <c r="AC253" s="64" t="s">
        <v>662</v>
      </c>
      <c r="AD253" s="144"/>
      <c r="AE253" s="462" t="s">
        <v>5095</v>
      </c>
      <c r="AF253" s="463" t="s">
        <v>5226</v>
      </c>
      <c r="AG253" s="464">
        <v>43891</v>
      </c>
      <c r="AH253" s="64"/>
      <c r="AI253" s="64"/>
      <c r="AJ253" s="64"/>
      <c r="AK253" s="94"/>
      <c r="AL253" s="168"/>
      <c r="AM253" s="168"/>
      <c r="AN253" s="171"/>
      <c r="AO253" s="161"/>
      <c r="AP253" s="161"/>
      <c r="AQ253" s="161"/>
      <c r="AR253" s="209"/>
      <c r="AS253" s="168"/>
      <c r="AT253" s="168"/>
      <c r="AU253" s="171"/>
      <c r="AV253" s="161"/>
      <c r="AW253" s="161"/>
      <c r="AX253" s="161"/>
      <c r="AY253" s="161"/>
      <c r="AZ253" s="465" t="s">
        <v>5227</v>
      </c>
      <c r="BA253" s="464">
        <v>44075</v>
      </c>
      <c r="BB253" s="94"/>
      <c r="BC253" s="465" t="s">
        <v>5228</v>
      </c>
      <c r="BD253" s="464">
        <v>44197</v>
      </c>
      <c r="BE253" s="94"/>
      <c r="BF253" s="465" t="s">
        <v>5123</v>
      </c>
      <c r="BG253" s="464">
        <v>44531</v>
      </c>
      <c r="BH253" s="94"/>
      <c r="BI253" s="12" t="s">
        <v>5229</v>
      </c>
      <c r="BJ253" s="18" t="s">
        <v>116</v>
      </c>
      <c r="BK253" s="261">
        <v>44056</v>
      </c>
      <c r="BL253" s="12" t="s">
        <v>579</v>
      </c>
      <c r="BM253" s="12"/>
      <c r="BN253" s="12"/>
      <c r="BO253" s="12"/>
      <c r="BP253" s="18"/>
    </row>
    <row r="254" spans="1:68" ht="120" hidden="1" customHeight="1" x14ac:dyDescent="0.2">
      <c r="A254" s="24" t="s">
        <v>2925</v>
      </c>
      <c r="B254" s="65" t="s">
        <v>2926</v>
      </c>
      <c r="C254" s="252" t="s">
        <v>6319</v>
      </c>
      <c r="D254" s="256" t="s">
        <v>3819</v>
      </c>
      <c r="E254" s="256" t="s">
        <v>1064</v>
      </c>
      <c r="F254" s="268" t="s">
        <v>89</v>
      </c>
      <c r="G254" s="338" t="s">
        <v>89</v>
      </c>
      <c r="H254" s="348">
        <v>43517</v>
      </c>
      <c r="I254" s="62"/>
      <c r="J254" s="124"/>
      <c r="K254" s="453"/>
      <c r="L254" s="453"/>
      <c r="M254" s="453"/>
      <c r="N254" s="129"/>
      <c r="O254" s="314"/>
      <c r="P254" s="316" t="b">
        <f t="shared" si="4"/>
        <v>0</v>
      </c>
      <c r="Q254" s="118" t="s">
        <v>237</v>
      </c>
      <c r="R254" s="71" t="s">
        <v>94</v>
      </c>
      <c r="S254" s="71"/>
      <c r="T254" s="72" t="s">
        <v>6320</v>
      </c>
      <c r="U254" s="72" t="s">
        <v>6320</v>
      </c>
      <c r="V254" s="106" t="s">
        <v>6321</v>
      </c>
      <c r="W254" s="112">
        <v>43009</v>
      </c>
      <c r="X254" s="143"/>
      <c r="Y254" s="86"/>
      <c r="Z254" s="18"/>
      <c r="AA254" s="64"/>
      <c r="AB254" s="64"/>
      <c r="AC254" s="64"/>
      <c r="AD254" s="144"/>
      <c r="AE254" s="86"/>
      <c r="AF254" s="86"/>
      <c r="AG254" s="18"/>
      <c r="AH254" s="64"/>
      <c r="AI254" s="64"/>
      <c r="AJ254" s="64"/>
      <c r="AK254" s="94"/>
      <c r="AL254" s="168"/>
      <c r="AM254" s="168"/>
      <c r="AN254" s="171"/>
      <c r="AO254" s="161"/>
      <c r="AP254" s="161"/>
      <c r="AQ254" s="161"/>
      <c r="AR254" s="209"/>
      <c r="AS254" s="168"/>
      <c r="AT254" s="168"/>
      <c r="AU254" s="171"/>
      <c r="AV254" s="161"/>
      <c r="AW254" s="161"/>
      <c r="AX254" s="161"/>
      <c r="AY254" s="161"/>
      <c r="AZ254" s="93" t="s">
        <v>6208</v>
      </c>
      <c r="BA254" s="18">
        <v>42887</v>
      </c>
      <c r="BB254" s="94">
        <v>42895</v>
      </c>
      <c r="BC254" s="93" t="s">
        <v>6322</v>
      </c>
      <c r="BD254" s="18">
        <v>43132</v>
      </c>
      <c r="BE254" s="94">
        <v>43133</v>
      </c>
      <c r="BF254" s="93" t="s">
        <v>4845</v>
      </c>
      <c r="BG254" s="18">
        <v>43497</v>
      </c>
      <c r="BH254" s="94">
        <v>43517</v>
      </c>
      <c r="BI254" s="12"/>
      <c r="BJ254" s="18" t="s">
        <v>6076</v>
      </c>
      <c r="BK254" s="261">
        <v>43564</v>
      </c>
      <c r="BL254" s="12" t="s">
        <v>4950</v>
      </c>
      <c r="BM254" s="12"/>
      <c r="BN254" s="12"/>
      <c r="BO254" s="12"/>
      <c r="BP254" s="18"/>
    </row>
    <row r="255" spans="1:68" ht="120" hidden="1" customHeight="1" x14ac:dyDescent="0.2">
      <c r="A255" s="24" t="s">
        <v>2933</v>
      </c>
      <c r="B255" s="65" t="s">
        <v>2934</v>
      </c>
      <c r="C255" s="252" t="s">
        <v>4827</v>
      </c>
      <c r="D255" s="460" t="s">
        <v>2759</v>
      </c>
      <c r="E255" s="256" t="s">
        <v>3616</v>
      </c>
      <c r="F255" s="268" t="s">
        <v>89</v>
      </c>
      <c r="G255" s="338" t="s">
        <v>89</v>
      </c>
      <c r="H255" s="348">
        <v>40735</v>
      </c>
      <c r="I255" s="321"/>
      <c r="J255" s="323"/>
      <c r="K255" s="454"/>
      <c r="L255" s="454"/>
      <c r="M255" s="454"/>
      <c r="N255" s="129"/>
      <c r="O255" s="314"/>
      <c r="P255" s="316" t="str">
        <f t="shared" si="4"/>
        <v>Yes</v>
      </c>
      <c r="Q255" s="118" t="s">
        <v>93</v>
      </c>
      <c r="R255" s="71" t="s">
        <v>94</v>
      </c>
      <c r="S255" s="71"/>
      <c r="T255" s="81" t="s">
        <v>4828</v>
      </c>
      <c r="U255" s="75" t="s">
        <v>4829</v>
      </c>
      <c r="V255" s="108"/>
      <c r="W255" s="112">
        <v>43983</v>
      </c>
      <c r="X255" s="143" t="s">
        <v>4830</v>
      </c>
      <c r="Y255" s="86" t="s">
        <v>364</v>
      </c>
      <c r="Z255" s="18">
        <v>42309</v>
      </c>
      <c r="AA255" s="64">
        <v>42318</v>
      </c>
      <c r="AB255" s="64">
        <v>42381</v>
      </c>
      <c r="AC255" s="64" t="s">
        <v>4831</v>
      </c>
      <c r="AD255" s="144"/>
      <c r="AE255" s="372" t="s">
        <v>4832</v>
      </c>
      <c r="AF255" s="373" t="s">
        <v>4833</v>
      </c>
      <c r="AG255" s="374">
        <v>42948</v>
      </c>
      <c r="AH255" s="375">
        <v>42917</v>
      </c>
      <c r="AI255" s="375">
        <v>42979</v>
      </c>
      <c r="AJ255" s="376" t="s">
        <v>4834</v>
      </c>
      <c r="AK255" s="94"/>
      <c r="AL255" s="378" t="s">
        <v>2186</v>
      </c>
      <c r="AM255" s="373" t="s">
        <v>4835</v>
      </c>
      <c r="AN255" s="379">
        <v>43282</v>
      </c>
      <c r="AO255" s="375">
        <v>43313</v>
      </c>
      <c r="AP255" s="375">
        <v>43344</v>
      </c>
      <c r="AQ255" s="376" t="s">
        <v>4836</v>
      </c>
      <c r="AR255" s="209"/>
      <c r="AS255" s="169"/>
      <c r="AT255" s="169"/>
      <c r="AU255" s="172"/>
      <c r="AV255" s="162"/>
      <c r="AW255" s="162"/>
      <c r="AX255" s="162"/>
      <c r="AY255" s="162"/>
      <c r="AZ255" s="93" t="s">
        <v>3078</v>
      </c>
      <c r="BA255" s="18">
        <v>44013</v>
      </c>
      <c r="BB255" s="94"/>
      <c r="BC255" s="93" t="s">
        <v>4819</v>
      </c>
      <c r="BD255" s="18">
        <v>44166</v>
      </c>
      <c r="BE255" s="94"/>
      <c r="BF255" s="93" t="s">
        <v>193</v>
      </c>
      <c r="BG255" s="18" t="s">
        <v>193</v>
      </c>
      <c r="BH255" s="94"/>
      <c r="BI255" s="51"/>
      <c r="BJ255" s="18" t="s">
        <v>116</v>
      </c>
      <c r="BK255" s="261">
        <v>44062</v>
      </c>
      <c r="BL255" s="12" t="s">
        <v>105</v>
      </c>
      <c r="BM255" s="12"/>
      <c r="BN255" s="12"/>
      <c r="BO255" s="12"/>
      <c r="BP255" s="18" t="s">
        <v>93</v>
      </c>
    </row>
    <row r="256" spans="1:68" ht="120" hidden="1" customHeight="1" x14ac:dyDescent="0.2">
      <c r="A256" s="24" t="s">
        <v>2942</v>
      </c>
      <c r="B256" s="65" t="s">
        <v>6323</v>
      </c>
      <c r="C256" s="252" t="s">
        <v>6324</v>
      </c>
      <c r="D256" s="256" t="s">
        <v>1063</v>
      </c>
      <c r="E256" s="256" t="s">
        <v>3129</v>
      </c>
      <c r="F256" s="268" t="s">
        <v>89</v>
      </c>
      <c r="G256" s="338" t="s">
        <v>89</v>
      </c>
      <c r="H256" s="348">
        <v>41522</v>
      </c>
      <c r="I256" s="62"/>
      <c r="J256" s="124"/>
      <c r="K256" s="453"/>
      <c r="L256" s="453"/>
      <c r="M256" s="453"/>
      <c r="N256" s="129"/>
      <c r="O256" s="314"/>
      <c r="P256" s="316" t="b">
        <f t="shared" si="4"/>
        <v>0</v>
      </c>
      <c r="Q256" s="118" t="s">
        <v>237</v>
      </c>
      <c r="R256" s="71" t="s">
        <v>94</v>
      </c>
      <c r="S256" s="71"/>
      <c r="T256" s="82" t="s">
        <v>6325</v>
      </c>
      <c r="U256" s="72" t="s">
        <v>6326</v>
      </c>
      <c r="V256" s="106" t="s">
        <v>6327</v>
      </c>
      <c r="W256" s="112">
        <v>43009</v>
      </c>
      <c r="X256" s="143"/>
      <c r="Y256" s="86"/>
      <c r="Z256" s="18"/>
      <c r="AA256" s="64"/>
      <c r="AB256" s="64"/>
      <c r="AC256" s="64"/>
      <c r="AD256" s="144"/>
      <c r="AE256" s="136"/>
      <c r="AF256" s="136"/>
      <c r="AG256" s="18"/>
      <c r="AH256" s="64"/>
      <c r="AI256" s="64"/>
      <c r="AJ256" s="64"/>
      <c r="AK256" s="94"/>
      <c r="AL256" s="168"/>
      <c r="AM256" s="168"/>
      <c r="AN256" s="171"/>
      <c r="AO256" s="161"/>
      <c r="AP256" s="161"/>
      <c r="AQ256" s="161"/>
      <c r="AR256" s="209"/>
      <c r="AS256" s="168"/>
      <c r="AT256" s="168"/>
      <c r="AU256" s="171"/>
      <c r="AV256" s="161"/>
      <c r="AW256" s="161"/>
      <c r="AX256" s="161"/>
      <c r="AY256" s="161"/>
      <c r="AZ256" s="93" t="s">
        <v>6328</v>
      </c>
      <c r="BA256" s="18">
        <v>40909</v>
      </c>
      <c r="BB256" s="94">
        <v>40933</v>
      </c>
      <c r="BC256" s="93" t="s">
        <v>6329</v>
      </c>
      <c r="BD256" s="18">
        <v>41030</v>
      </c>
      <c r="BE256" s="94">
        <v>41050</v>
      </c>
      <c r="BF256" s="93" t="s">
        <v>6330</v>
      </c>
      <c r="BG256" s="18">
        <v>41518</v>
      </c>
      <c r="BH256" s="94">
        <v>41522</v>
      </c>
      <c r="BI256" s="12" t="s">
        <v>6331</v>
      </c>
      <c r="BJ256" s="18" t="s">
        <v>116</v>
      </c>
      <c r="BK256" s="261">
        <v>44061</v>
      </c>
      <c r="BL256" s="12" t="s">
        <v>105</v>
      </c>
      <c r="BM256" s="12"/>
      <c r="BN256" s="12"/>
      <c r="BO256" s="12"/>
      <c r="BP256" s="18"/>
    </row>
    <row r="257" spans="1:68" ht="120" hidden="1" customHeight="1" x14ac:dyDescent="0.2">
      <c r="A257" s="24" t="s">
        <v>2954</v>
      </c>
      <c r="B257" s="65" t="s">
        <v>2949</v>
      </c>
      <c r="C257" s="6" t="s">
        <v>4724</v>
      </c>
      <c r="D257" s="256" t="s">
        <v>2759</v>
      </c>
      <c r="E257" s="256" t="s">
        <v>1420</v>
      </c>
      <c r="F257" s="173" t="s">
        <v>89</v>
      </c>
      <c r="G257" s="338" t="s">
        <v>194</v>
      </c>
      <c r="H257" s="348" t="s">
        <v>121</v>
      </c>
      <c r="I257" s="62"/>
      <c r="J257" s="244"/>
      <c r="K257" s="453"/>
      <c r="L257" s="453"/>
      <c r="M257" s="453"/>
      <c r="N257" s="129"/>
      <c r="O257" s="314"/>
      <c r="P257" s="316" t="str">
        <f t="shared" si="4"/>
        <v>Yes</v>
      </c>
      <c r="Q257" s="118" t="s">
        <v>228</v>
      </c>
      <c r="R257" s="71" t="s">
        <v>267</v>
      </c>
      <c r="S257" s="281"/>
      <c r="T257" s="72" t="s">
        <v>4725</v>
      </c>
      <c r="U257" s="71"/>
      <c r="V257" s="106" t="s">
        <v>4726</v>
      </c>
      <c r="W257" s="281"/>
      <c r="X257" s="143" t="s">
        <v>4727</v>
      </c>
      <c r="Y257" s="86" t="s">
        <v>4728</v>
      </c>
      <c r="Z257" s="18">
        <v>43497</v>
      </c>
      <c r="AA257" s="64">
        <v>43486</v>
      </c>
      <c r="AB257" s="64">
        <v>43542</v>
      </c>
      <c r="AC257" s="64" t="s">
        <v>4729</v>
      </c>
      <c r="AD257" s="144" t="s">
        <v>4730</v>
      </c>
      <c r="AE257" s="20"/>
      <c r="AF257" s="139"/>
      <c r="AG257" s="18"/>
      <c r="AH257" s="64"/>
      <c r="AI257" s="64"/>
      <c r="AJ257" s="64"/>
      <c r="AK257" s="94"/>
      <c r="AL257" s="169"/>
      <c r="AM257" s="168"/>
      <c r="AN257" s="172"/>
      <c r="AO257" s="161"/>
      <c r="AP257" s="161"/>
      <c r="AQ257" s="161"/>
      <c r="AR257" s="209"/>
      <c r="AS257" s="169"/>
      <c r="AT257" s="169"/>
      <c r="AU257" s="172"/>
      <c r="AV257" s="161"/>
      <c r="AW257" s="161"/>
      <c r="AX257" s="161"/>
      <c r="AY257" s="161"/>
      <c r="AZ257" s="93" t="s">
        <v>4731</v>
      </c>
      <c r="BA257" s="18">
        <v>44136</v>
      </c>
      <c r="BB257" s="64"/>
      <c r="BC257" s="93" t="s">
        <v>873</v>
      </c>
      <c r="BD257" s="18">
        <v>44378</v>
      </c>
      <c r="BE257" s="94"/>
      <c r="BF257" s="93" t="s">
        <v>4732</v>
      </c>
      <c r="BG257" s="131">
        <v>44743</v>
      </c>
      <c r="BH257" s="94"/>
      <c r="BI257" s="31" t="s">
        <v>5075</v>
      </c>
      <c r="BJ257" s="18" t="s">
        <v>116</v>
      </c>
      <c r="BK257" s="261">
        <v>44034</v>
      </c>
      <c r="BL257" s="31" t="s">
        <v>105</v>
      </c>
      <c r="BM257" s="12"/>
      <c r="BN257" s="12"/>
      <c r="BO257" s="12"/>
      <c r="BP257" s="18"/>
    </row>
    <row r="258" spans="1:68" ht="120" hidden="1" customHeight="1" x14ac:dyDescent="0.2">
      <c r="A258" s="24" t="s">
        <v>2954</v>
      </c>
      <c r="B258" s="65" t="s">
        <v>2949</v>
      </c>
      <c r="C258" s="283" t="s">
        <v>6332</v>
      </c>
      <c r="D258" s="254"/>
      <c r="E258" s="266">
        <v>2024</v>
      </c>
      <c r="F258" s="288" t="s">
        <v>89</v>
      </c>
      <c r="G258" s="173" t="s">
        <v>89</v>
      </c>
      <c r="H258" s="60" t="s">
        <v>121</v>
      </c>
      <c r="I258" s="62"/>
      <c r="J258" s="244"/>
      <c r="K258" s="453"/>
      <c r="L258" s="453"/>
      <c r="M258" s="453"/>
      <c r="N258" s="129"/>
      <c r="O258" s="314"/>
      <c r="P258" s="316" t="str">
        <f t="shared" si="4"/>
        <v>Yes</v>
      </c>
      <c r="Q258" s="118" t="s">
        <v>93</v>
      </c>
      <c r="R258" s="71" t="s">
        <v>94</v>
      </c>
      <c r="S258" s="71"/>
      <c r="T258" s="71" t="s">
        <v>2951</v>
      </c>
      <c r="U258" s="71" t="s">
        <v>6333</v>
      </c>
      <c r="V258" s="106"/>
      <c r="W258" s="281">
        <v>43739</v>
      </c>
      <c r="X258" s="143" t="s">
        <v>6334</v>
      </c>
      <c r="Y258" s="86" t="s">
        <v>6335</v>
      </c>
      <c r="Z258" s="18">
        <v>44348</v>
      </c>
      <c r="AA258" s="64"/>
      <c r="AB258" s="64"/>
      <c r="AC258" s="64"/>
      <c r="AD258" s="144"/>
      <c r="AE258" s="17" t="s">
        <v>6336</v>
      </c>
      <c r="AF258" s="17" t="s">
        <v>1491</v>
      </c>
      <c r="AG258" s="18"/>
      <c r="AH258" s="64"/>
      <c r="AI258" s="64"/>
      <c r="AJ258" s="64"/>
      <c r="AK258" s="209"/>
      <c r="AL258" s="169"/>
      <c r="AM258" s="168"/>
      <c r="AN258" s="172"/>
      <c r="AO258" s="161"/>
      <c r="AP258" s="161"/>
      <c r="AQ258" s="161"/>
      <c r="AR258" s="209"/>
      <c r="AS258" s="169"/>
      <c r="AT258" s="169"/>
      <c r="AU258" s="172"/>
      <c r="AV258" s="161"/>
      <c r="AW258" s="161"/>
      <c r="AX258" s="161"/>
      <c r="AY258" s="161"/>
      <c r="AZ258" s="93" t="s">
        <v>663</v>
      </c>
      <c r="BA258" s="18"/>
      <c r="BB258" s="64"/>
      <c r="BC258" s="93" t="s">
        <v>5675</v>
      </c>
      <c r="BD258" s="18"/>
      <c r="BE258" s="94"/>
      <c r="BF258" s="93" t="s">
        <v>522</v>
      </c>
      <c r="BG258" s="131"/>
      <c r="BH258" s="94"/>
      <c r="BI258" s="12" t="s">
        <v>6337</v>
      </c>
      <c r="BJ258" s="18" t="s">
        <v>116</v>
      </c>
      <c r="BK258" s="261">
        <v>44061</v>
      </c>
      <c r="BL258" s="12"/>
      <c r="BM258" s="12"/>
      <c r="BN258" s="12"/>
      <c r="BO258" s="12"/>
      <c r="BP258" s="18"/>
    </row>
    <row r="259" spans="1:68" ht="120" hidden="1" customHeight="1" x14ac:dyDescent="0.2">
      <c r="A259" s="24" t="s">
        <v>2954</v>
      </c>
      <c r="B259" s="65" t="s">
        <v>2949</v>
      </c>
      <c r="C259" s="255" t="s">
        <v>6338</v>
      </c>
      <c r="D259" s="266">
        <v>2018</v>
      </c>
      <c r="E259" s="266">
        <v>2037</v>
      </c>
      <c r="F259" s="280" t="s">
        <v>89</v>
      </c>
      <c r="G259" s="338" t="s">
        <v>89</v>
      </c>
      <c r="H259" s="349" t="s">
        <v>121</v>
      </c>
      <c r="I259" s="62">
        <v>43857</v>
      </c>
      <c r="J259" s="124"/>
      <c r="K259" s="453"/>
      <c r="L259" s="453"/>
      <c r="M259" s="453"/>
      <c r="N259" s="129"/>
      <c r="O259" s="314"/>
      <c r="P259" s="316" t="str">
        <f t="shared" si="4"/>
        <v>Yes</v>
      </c>
      <c r="Q259" s="118" t="s">
        <v>93</v>
      </c>
      <c r="R259" s="71" t="s">
        <v>94</v>
      </c>
      <c r="S259" s="71"/>
      <c r="T259" s="71" t="s">
        <v>2951</v>
      </c>
      <c r="U259" s="71" t="s">
        <v>6333</v>
      </c>
      <c r="V259" s="106"/>
      <c r="W259" s="112">
        <v>43739</v>
      </c>
      <c r="X259" s="143" t="s">
        <v>5305</v>
      </c>
      <c r="Y259" s="86" t="s">
        <v>523</v>
      </c>
      <c r="Z259" s="18">
        <v>42751</v>
      </c>
      <c r="AA259" s="64">
        <v>42682</v>
      </c>
      <c r="AB259" s="64">
        <v>42751</v>
      </c>
      <c r="AC259" s="64" t="s">
        <v>6339</v>
      </c>
      <c r="AD259" s="144"/>
      <c r="AE259" s="86" t="s">
        <v>5835</v>
      </c>
      <c r="AF259" s="168" t="s">
        <v>6340</v>
      </c>
      <c r="AG259" s="18">
        <v>43497</v>
      </c>
      <c r="AH259" s="64">
        <v>43490</v>
      </c>
      <c r="AI259" s="64">
        <v>43546</v>
      </c>
      <c r="AJ259" s="64" t="s">
        <v>6341</v>
      </c>
      <c r="AK259" s="94"/>
      <c r="AL259" s="168"/>
      <c r="AM259" s="168"/>
      <c r="AN259" s="171"/>
      <c r="AO259" s="161"/>
      <c r="AP259" s="161"/>
      <c r="AQ259" s="161"/>
      <c r="AR259" s="209"/>
      <c r="AS259" s="168"/>
      <c r="AT259" s="168"/>
      <c r="AU259" s="171"/>
      <c r="AV259" s="161"/>
      <c r="AW259" s="161"/>
      <c r="AX259" s="161"/>
      <c r="AY259" s="161"/>
      <c r="AZ259" s="93" t="s">
        <v>5250</v>
      </c>
      <c r="BA259" s="18">
        <v>43831</v>
      </c>
      <c r="BB259" s="94">
        <f>I259</f>
        <v>43857</v>
      </c>
      <c r="BC259" s="93" t="s">
        <v>5307</v>
      </c>
      <c r="BD259" s="18">
        <v>43952</v>
      </c>
      <c r="BE259" s="94"/>
      <c r="BF259" s="93" t="s">
        <v>5534</v>
      </c>
      <c r="BG259" s="18">
        <v>44317</v>
      </c>
      <c r="BH259" s="94"/>
      <c r="BI259" s="12" t="s">
        <v>6342</v>
      </c>
      <c r="BJ259" s="18" t="s">
        <v>116</v>
      </c>
      <c r="BK259" s="261">
        <v>43885</v>
      </c>
      <c r="BL259" s="12" t="s">
        <v>5399</v>
      </c>
      <c r="BM259" s="12"/>
      <c r="BN259" s="12"/>
      <c r="BO259" s="12"/>
      <c r="BP259" s="18"/>
    </row>
    <row r="260" spans="1:68" ht="120" hidden="1" customHeight="1" x14ac:dyDescent="0.2">
      <c r="A260" s="24" t="s">
        <v>2961</v>
      </c>
      <c r="B260" s="126" t="s">
        <v>2956</v>
      </c>
      <c r="C260" s="252" t="s">
        <v>5482</v>
      </c>
      <c r="D260" s="256" t="s">
        <v>3819</v>
      </c>
      <c r="E260" s="256" t="s">
        <v>931</v>
      </c>
      <c r="F260" s="268" t="s">
        <v>89</v>
      </c>
      <c r="G260" s="340" t="s">
        <v>194</v>
      </c>
      <c r="H260" s="348">
        <v>40577</v>
      </c>
      <c r="I260" s="321"/>
      <c r="J260" s="323"/>
      <c r="K260" s="454"/>
      <c r="L260" s="454"/>
      <c r="M260" s="454"/>
      <c r="N260" s="129"/>
      <c r="O260" s="314"/>
      <c r="P260" s="316" t="s">
        <v>93</v>
      </c>
      <c r="Q260" s="118" t="s">
        <v>93</v>
      </c>
      <c r="R260" s="71" t="s">
        <v>267</v>
      </c>
      <c r="S260" s="71"/>
      <c r="T260" s="72" t="s">
        <v>1219</v>
      </c>
      <c r="U260" s="72"/>
      <c r="V260" s="106"/>
      <c r="W260" s="112">
        <v>44013</v>
      </c>
      <c r="X260" s="143" t="s">
        <v>1220</v>
      </c>
      <c r="Y260" s="86" t="s">
        <v>364</v>
      </c>
      <c r="Z260" s="18">
        <v>42917</v>
      </c>
      <c r="AA260" s="64">
        <v>42919</v>
      </c>
      <c r="AB260" s="64">
        <v>42986</v>
      </c>
      <c r="AC260" s="64" t="s">
        <v>1221</v>
      </c>
      <c r="AD260" s="144" t="s">
        <v>1222</v>
      </c>
      <c r="AE260" s="219" t="s">
        <v>1223</v>
      </c>
      <c r="AF260" s="219" t="s">
        <v>1224</v>
      </c>
      <c r="AG260" s="18">
        <v>44409</v>
      </c>
      <c r="AH260" s="64"/>
      <c r="AI260" s="64"/>
      <c r="AJ260" s="64"/>
      <c r="AK260" s="94"/>
      <c r="AL260" s="168"/>
      <c r="AM260" s="168"/>
      <c r="AN260" s="171"/>
      <c r="AO260" s="161"/>
      <c r="AP260" s="161"/>
      <c r="AQ260" s="161"/>
      <c r="AR260" s="209"/>
      <c r="AS260" s="168"/>
      <c r="AT260" s="168"/>
      <c r="AU260" s="171"/>
      <c r="AV260" s="161"/>
      <c r="AW260" s="161"/>
      <c r="AX260" s="161"/>
      <c r="AY260" s="161"/>
      <c r="AZ260" s="93" t="s">
        <v>5483</v>
      </c>
      <c r="BA260" s="18">
        <v>44774</v>
      </c>
      <c r="BB260" s="94"/>
      <c r="BC260" s="93" t="s">
        <v>2773</v>
      </c>
      <c r="BD260" s="18">
        <v>44986</v>
      </c>
      <c r="BE260" s="94"/>
      <c r="BF260" s="93" t="s">
        <v>5484</v>
      </c>
      <c r="BG260" s="18">
        <v>45383</v>
      </c>
      <c r="BH260" s="94"/>
      <c r="BI260" s="12" t="s">
        <v>5485</v>
      </c>
      <c r="BJ260" s="18" t="s">
        <v>116</v>
      </c>
      <c r="BK260" s="261">
        <v>44025</v>
      </c>
      <c r="BL260" s="12" t="s">
        <v>3767</v>
      </c>
      <c r="BM260" s="12"/>
      <c r="BN260" s="12"/>
      <c r="BO260" s="12"/>
      <c r="BP260" s="18"/>
    </row>
    <row r="261" spans="1:68" ht="120" hidden="1" customHeight="1" x14ac:dyDescent="0.2">
      <c r="A261" s="24" t="s">
        <v>2974</v>
      </c>
      <c r="B261" s="65" t="s">
        <v>6343</v>
      </c>
      <c r="C261" s="252" t="s">
        <v>6344</v>
      </c>
      <c r="D261" s="256"/>
      <c r="E261" s="256"/>
      <c r="F261" s="268" t="s">
        <v>89</v>
      </c>
      <c r="G261" s="338" t="s">
        <v>89</v>
      </c>
      <c r="H261" s="348">
        <v>42919</v>
      </c>
      <c r="I261" s="62"/>
      <c r="J261" s="124"/>
      <c r="K261" s="453"/>
      <c r="L261" s="453"/>
      <c r="M261" s="453"/>
      <c r="N261" s="129"/>
      <c r="O261" s="314"/>
      <c r="P261" s="316" t="str">
        <f t="shared" ref="P261:P274" si="5">IF(OR(Q261="Yes", R261="Web-page timetable", S261="YES"), "Yes")</f>
        <v>Yes</v>
      </c>
      <c r="Q261" s="118" t="s">
        <v>93</v>
      </c>
      <c r="R261" s="71" t="s">
        <v>94</v>
      </c>
      <c r="S261" s="71"/>
      <c r="T261" s="360" t="s">
        <v>6345</v>
      </c>
      <c r="U261" s="75" t="s">
        <v>6346</v>
      </c>
      <c r="V261" s="106" t="s">
        <v>6347</v>
      </c>
      <c r="W261" s="112">
        <v>43831</v>
      </c>
      <c r="X261" s="143" t="s">
        <v>6348</v>
      </c>
      <c r="Y261" s="86" t="s">
        <v>142</v>
      </c>
      <c r="Z261" s="18">
        <v>44075</v>
      </c>
      <c r="AA261" s="64"/>
      <c r="AB261" s="64"/>
      <c r="AC261" s="64"/>
      <c r="AD261" s="144"/>
      <c r="AE261" s="87" t="s">
        <v>3259</v>
      </c>
      <c r="AF261" s="87" t="s">
        <v>1526</v>
      </c>
      <c r="AG261" s="18">
        <v>44440</v>
      </c>
      <c r="AH261" s="64"/>
      <c r="AI261" s="64"/>
      <c r="AJ261" s="64"/>
      <c r="AK261" s="94"/>
      <c r="AL261" s="168"/>
      <c r="AM261" s="168"/>
      <c r="AN261" s="171"/>
      <c r="AO261" s="161"/>
      <c r="AP261" s="161"/>
      <c r="AQ261" s="161"/>
      <c r="AR261" s="209"/>
      <c r="AS261" s="168"/>
      <c r="AT261" s="168"/>
      <c r="AU261" s="171"/>
      <c r="AV261" s="161"/>
      <c r="AW261" s="161"/>
      <c r="AX261" s="161"/>
      <c r="AY261" s="161"/>
      <c r="AZ261" s="93" t="s">
        <v>6349</v>
      </c>
      <c r="BA261" s="18">
        <v>44805</v>
      </c>
      <c r="BB261" s="94"/>
      <c r="BC261" s="93" t="s">
        <v>6350</v>
      </c>
      <c r="BD261" s="18">
        <v>45047</v>
      </c>
      <c r="BE261" s="94"/>
      <c r="BF261" s="93" t="s">
        <v>6351</v>
      </c>
      <c r="BG261" s="18">
        <v>45231</v>
      </c>
      <c r="BH261" s="94"/>
      <c r="BI261" s="12" t="s">
        <v>6352</v>
      </c>
      <c r="BJ261" s="18" t="s">
        <v>116</v>
      </c>
      <c r="BK261" s="261">
        <v>44047</v>
      </c>
      <c r="BL261" s="12" t="s">
        <v>105</v>
      </c>
      <c r="BM261" s="12"/>
      <c r="BN261" s="12"/>
      <c r="BO261" s="12"/>
      <c r="BP261" s="18"/>
    </row>
    <row r="262" spans="1:68" ht="120" hidden="1" customHeight="1" x14ac:dyDescent="0.2">
      <c r="A262" s="24" t="s">
        <v>2983</v>
      </c>
      <c r="B262" s="65" t="s">
        <v>6353</v>
      </c>
      <c r="C262" s="252" t="s">
        <v>6354</v>
      </c>
      <c r="D262" s="256" t="s">
        <v>292</v>
      </c>
      <c r="E262" s="256" t="s">
        <v>1064</v>
      </c>
      <c r="F262" s="268" t="s">
        <v>89</v>
      </c>
      <c r="G262" s="338" t="s">
        <v>89</v>
      </c>
      <c r="H262" s="348">
        <v>43516</v>
      </c>
      <c r="I262" s="62"/>
      <c r="J262" s="124"/>
      <c r="K262" s="453"/>
      <c r="L262" s="453"/>
      <c r="M262" s="453"/>
      <c r="N262" s="129"/>
      <c r="O262" s="314"/>
      <c r="P262" s="316" t="b">
        <f t="shared" si="5"/>
        <v>0</v>
      </c>
      <c r="Q262" s="118" t="s">
        <v>237</v>
      </c>
      <c r="R262" s="71" t="s">
        <v>94</v>
      </c>
      <c r="S262" s="71"/>
      <c r="T262" s="72" t="s">
        <v>6355</v>
      </c>
      <c r="U262" s="71" t="s">
        <v>6356</v>
      </c>
      <c r="V262" s="106" t="s">
        <v>6357</v>
      </c>
      <c r="W262" s="112">
        <v>43374</v>
      </c>
      <c r="X262" s="143" t="s">
        <v>6358</v>
      </c>
      <c r="Y262" s="86"/>
      <c r="Z262" s="18">
        <v>42278</v>
      </c>
      <c r="AA262" s="64"/>
      <c r="AB262" s="64"/>
      <c r="AC262" s="64"/>
      <c r="AD262" s="144"/>
      <c r="AE262" s="86"/>
      <c r="AF262" s="86"/>
      <c r="AG262" s="18"/>
      <c r="AH262" s="64"/>
      <c r="AI262" s="64"/>
      <c r="AJ262" s="64"/>
      <c r="AK262" s="94"/>
      <c r="AL262" s="168"/>
      <c r="AM262" s="168"/>
      <c r="AN262" s="171"/>
      <c r="AO262" s="161"/>
      <c r="AP262" s="161"/>
      <c r="AQ262" s="161"/>
      <c r="AR262" s="209"/>
      <c r="AS262" s="168"/>
      <c r="AT262" s="168"/>
      <c r="AU262" s="171"/>
      <c r="AV262" s="161"/>
      <c r="AW262" s="161"/>
      <c r="AX262" s="161"/>
      <c r="AY262" s="161"/>
      <c r="AZ262" s="93" t="s">
        <v>6225</v>
      </c>
      <c r="BA262" s="18">
        <v>42736</v>
      </c>
      <c r="BB262" s="94">
        <v>42765</v>
      </c>
      <c r="BC262" s="93" t="s">
        <v>6260</v>
      </c>
      <c r="BD262" s="18">
        <v>42948</v>
      </c>
      <c r="BE262" s="94">
        <v>42948</v>
      </c>
      <c r="BF262" s="93" t="s">
        <v>6359</v>
      </c>
      <c r="BG262" s="18">
        <v>43466</v>
      </c>
      <c r="BH262" s="94">
        <v>43516</v>
      </c>
      <c r="BI262" s="12"/>
      <c r="BJ262" s="18" t="s">
        <v>6076</v>
      </c>
      <c r="BK262" s="261">
        <v>43564</v>
      </c>
      <c r="BL262" s="12" t="s">
        <v>4950</v>
      </c>
      <c r="BM262" s="12"/>
      <c r="BN262" s="12"/>
      <c r="BO262" s="12"/>
      <c r="BP262" s="18"/>
    </row>
    <row r="263" spans="1:68" ht="120" hidden="1" customHeight="1" x14ac:dyDescent="0.2">
      <c r="A263" s="24" t="s">
        <v>2988</v>
      </c>
      <c r="B263" s="65" t="s">
        <v>2989</v>
      </c>
      <c r="C263" s="252" t="s">
        <v>6360</v>
      </c>
      <c r="D263" s="256" t="s">
        <v>1063</v>
      </c>
      <c r="E263" s="256" t="s">
        <v>5027</v>
      </c>
      <c r="F263" s="268" t="s">
        <v>89</v>
      </c>
      <c r="G263" s="338" t="s">
        <v>89</v>
      </c>
      <c r="H263" s="348">
        <v>42845</v>
      </c>
      <c r="I263" s="62"/>
      <c r="J263" s="124"/>
      <c r="K263" s="453"/>
      <c r="L263" s="453"/>
      <c r="M263" s="453"/>
      <c r="N263" s="129"/>
      <c r="O263" s="314"/>
      <c r="P263" s="316" t="b">
        <f t="shared" si="5"/>
        <v>0</v>
      </c>
      <c r="Q263" s="118" t="s">
        <v>111</v>
      </c>
      <c r="R263" s="71" t="s">
        <v>94</v>
      </c>
      <c r="S263" s="71"/>
      <c r="T263" s="72" t="s">
        <v>6361</v>
      </c>
      <c r="U263" s="72" t="s">
        <v>6362</v>
      </c>
      <c r="V263" s="108"/>
      <c r="W263" s="112" t="s">
        <v>6363</v>
      </c>
      <c r="X263" s="143"/>
      <c r="Y263" s="86"/>
      <c r="Z263" s="18"/>
      <c r="AA263" s="64"/>
      <c r="AB263" s="64"/>
      <c r="AC263" s="64"/>
      <c r="AD263" s="144"/>
      <c r="AE263" s="136"/>
      <c r="AF263" s="136"/>
      <c r="AG263" s="18"/>
      <c r="AH263" s="64"/>
      <c r="AI263" s="64"/>
      <c r="AJ263" s="64"/>
      <c r="AK263" s="94"/>
      <c r="AL263" s="168"/>
      <c r="AM263" s="168"/>
      <c r="AN263" s="171"/>
      <c r="AO263" s="161"/>
      <c r="AP263" s="161"/>
      <c r="AQ263" s="161"/>
      <c r="AR263" s="209"/>
      <c r="AS263" s="168"/>
      <c r="AT263" s="168"/>
      <c r="AU263" s="171"/>
      <c r="AV263" s="161"/>
      <c r="AW263" s="161"/>
      <c r="AX263" s="161"/>
      <c r="AY263" s="161"/>
      <c r="AZ263" s="93"/>
      <c r="BA263" s="18"/>
      <c r="BB263" s="94"/>
      <c r="BC263" s="93"/>
      <c r="BD263" s="18"/>
      <c r="BE263" s="94"/>
      <c r="BF263" s="93"/>
      <c r="BG263" s="18"/>
      <c r="BH263" s="94"/>
      <c r="BI263" s="12" t="s">
        <v>6364</v>
      </c>
      <c r="BJ263" s="18" t="s">
        <v>116</v>
      </c>
      <c r="BK263" s="261">
        <v>44021</v>
      </c>
      <c r="BL263" s="12" t="s">
        <v>579</v>
      </c>
      <c r="BM263" s="12"/>
      <c r="BN263" s="12"/>
      <c r="BO263" s="12"/>
      <c r="BP263" s="18"/>
    </row>
    <row r="264" spans="1:68" ht="120" hidden="1" customHeight="1" x14ac:dyDescent="0.2">
      <c r="A264" s="24" t="s">
        <v>3000</v>
      </c>
      <c r="B264" s="65" t="s">
        <v>6365</v>
      </c>
      <c r="C264" s="252" t="s">
        <v>6366</v>
      </c>
      <c r="D264" s="256"/>
      <c r="E264" s="256"/>
      <c r="F264" s="268" t="s">
        <v>89</v>
      </c>
      <c r="G264" s="338" t="s">
        <v>89</v>
      </c>
      <c r="H264" s="348">
        <v>41569</v>
      </c>
      <c r="I264" s="62"/>
      <c r="J264" s="124"/>
      <c r="K264" s="453"/>
      <c r="L264" s="453"/>
      <c r="M264" s="453"/>
      <c r="N264" s="129"/>
      <c r="O264" s="314"/>
      <c r="P264" s="316" t="str">
        <f t="shared" si="5"/>
        <v>Yes</v>
      </c>
      <c r="Q264" s="118" t="s">
        <v>93</v>
      </c>
      <c r="R264" s="71" t="s">
        <v>94</v>
      </c>
      <c r="S264" s="71"/>
      <c r="T264" s="72" t="s">
        <v>6367</v>
      </c>
      <c r="U264" s="72" t="s">
        <v>6368</v>
      </c>
      <c r="V264" s="106" t="s">
        <v>6369</v>
      </c>
      <c r="W264" s="112">
        <v>43709</v>
      </c>
      <c r="X264" s="143" t="s">
        <v>1623</v>
      </c>
      <c r="Y264" s="86" t="s">
        <v>364</v>
      </c>
      <c r="Z264" s="18">
        <v>43831</v>
      </c>
      <c r="AA264" s="64">
        <v>43854</v>
      </c>
      <c r="AB264" s="64">
        <v>43896</v>
      </c>
      <c r="AC264" s="64" t="s">
        <v>3005</v>
      </c>
      <c r="AD264" s="144"/>
      <c r="AE264" s="87"/>
      <c r="AF264" s="87"/>
      <c r="AG264" s="18"/>
      <c r="AH264" s="64"/>
      <c r="AI264" s="64"/>
      <c r="AJ264" s="64"/>
      <c r="AK264" s="94"/>
      <c r="AL264" s="168"/>
      <c r="AM264" s="168"/>
      <c r="AN264" s="171"/>
      <c r="AO264" s="161"/>
      <c r="AP264" s="161"/>
      <c r="AQ264" s="161"/>
      <c r="AR264" s="209"/>
      <c r="AS264" s="168"/>
      <c r="AT264" s="168"/>
      <c r="AU264" s="171"/>
      <c r="AV264" s="161"/>
      <c r="AW264" s="161"/>
      <c r="AX264" s="161"/>
      <c r="AY264" s="161"/>
      <c r="AZ264" s="93" t="s">
        <v>397</v>
      </c>
      <c r="BA264" s="18">
        <v>44562</v>
      </c>
      <c r="BB264" s="94"/>
      <c r="BC264" s="93" t="s">
        <v>6370</v>
      </c>
      <c r="BD264" s="18">
        <v>44713</v>
      </c>
      <c r="BE264" s="94"/>
      <c r="BF264" s="93" t="s">
        <v>6371</v>
      </c>
      <c r="BG264" s="18">
        <v>45047</v>
      </c>
      <c r="BH264" s="94"/>
      <c r="BI264" s="12"/>
      <c r="BJ264" s="18" t="s">
        <v>116</v>
      </c>
      <c r="BK264" s="261">
        <v>44061</v>
      </c>
      <c r="BL264" s="12" t="s">
        <v>579</v>
      </c>
      <c r="BM264" s="12" t="s">
        <v>106</v>
      </c>
      <c r="BN264" s="12"/>
      <c r="BO264" s="12"/>
      <c r="BP264" s="18"/>
    </row>
    <row r="265" spans="1:68" ht="120" hidden="1" customHeight="1" x14ac:dyDescent="0.2">
      <c r="A265" s="24" t="s">
        <v>3019</v>
      </c>
      <c r="B265" s="65" t="s">
        <v>3020</v>
      </c>
      <c r="C265" s="252" t="s">
        <v>4839</v>
      </c>
      <c r="D265" s="256" t="s">
        <v>4840</v>
      </c>
      <c r="E265" s="256" t="s">
        <v>4841</v>
      </c>
      <c r="F265" s="268" t="s">
        <v>89</v>
      </c>
      <c r="G265" s="173" t="s">
        <v>89</v>
      </c>
      <c r="H265" s="62">
        <v>40596</v>
      </c>
      <c r="I265" s="321">
        <v>43452</v>
      </c>
      <c r="J265" s="323">
        <v>43585</v>
      </c>
      <c r="K265" s="454"/>
      <c r="L265" s="454">
        <v>43892</v>
      </c>
      <c r="M265" s="454"/>
      <c r="N265" s="129"/>
      <c r="O265" s="314"/>
      <c r="P265" s="316" t="str">
        <f t="shared" si="5"/>
        <v>Yes</v>
      </c>
      <c r="Q265" s="118" t="s">
        <v>93</v>
      </c>
      <c r="R265" s="71" t="s">
        <v>94</v>
      </c>
      <c r="S265" s="71"/>
      <c r="T265" s="334" t="s">
        <v>3023</v>
      </c>
      <c r="U265" s="71" t="s">
        <v>4842</v>
      </c>
      <c r="V265" s="108" t="s">
        <v>4843</v>
      </c>
      <c r="W265" s="112">
        <v>43282</v>
      </c>
      <c r="X265" s="143" t="s">
        <v>2186</v>
      </c>
      <c r="Y265" s="86"/>
      <c r="Z265" s="18">
        <v>43282</v>
      </c>
      <c r="AA265" s="64"/>
      <c r="AB265" s="64"/>
      <c r="AC265" s="64"/>
      <c r="AD265" s="144"/>
      <c r="AE265" s="86"/>
      <c r="AF265" s="86"/>
      <c r="AG265" s="18"/>
      <c r="AH265" s="64"/>
      <c r="AI265" s="64"/>
      <c r="AJ265" s="64"/>
      <c r="AK265" s="94"/>
      <c r="AL265" s="168"/>
      <c r="AM265" s="168"/>
      <c r="AN265" s="171"/>
      <c r="AO265" s="161"/>
      <c r="AP265" s="161"/>
      <c r="AQ265" s="161"/>
      <c r="AR265" s="209"/>
      <c r="AS265" s="168"/>
      <c r="AT265" s="168"/>
      <c r="AU265" s="171"/>
      <c r="AV265" s="161"/>
      <c r="AW265" s="161"/>
      <c r="AX265" s="161"/>
      <c r="AY265" s="161"/>
      <c r="AZ265" s="93" t="s">
        <v>4844</v>
      </c>
      <c r="BA265" s="18">
        <v>43435</v>
      </c>
      <c r="BB265" s="94">
        <v>43452</v>
      </c>
      <c r="BC265" s="93" t="s">
        <v>4845</v>
      </c>
      <c r="BD265" s="18">
        <v>43497</v>
      </c>
      <c r="BE265" s="94">
        <v>43585</v>
      </c>
      <c r="BF265" s="93" t="s">
        <v>4846</v>
      </c>
      <c r="BG265" s="18">
        <v>43709</v>
      </c>
      <c r="BH265" s="94"/>
      <c r="BI265" s="466" t="s">
        <v>6372</v>
      </c>
      <c r="BJ265" s="18" t="s">
        <v>116</v>
      </c>
      <c r="BK265" s="261">
        <v>43972</v>
      </c>
      <c r="BL265" s="12" t="s">
        <v>6373</v>
      </c>
      <c r="BM265" s="12"/>
      <c r="BN265" s="12"/>
      <c r="BO265" s="12"/>
      <c r="BP265" s="18"/>
    </row>
    <row r="266" spans="1:68" ht="120" hidden="1" customHeight="1" x14ac:dyDescent="0.2">
      <c r="A266" s="24" t="s">
        <v>3031</v>
      </c>
      <c r="B266" s="126" t="s">
        <v>3032</v>
      </c>
      <c r="C266" s="252" t="s">
        <v>6374</v>
      </c>
      <c r="D266" s="256" t="s">
        <v>2759</v>
      </c>
      <c r="E266" s="256" t="s">
        <v>2760</v>
      </c>
      <c r="F266" s="268" t="s">
        <v>89</v>
      </c>
      <c r="G266" s="340" t="s">
        <v>89</v>
      </c>
      <c r="H266" s="348">
        <v>39876</v>
      </c>
      <c r="I266" s="62"/>
      <c r="J266" s="124"/>
      <c r="K266" s="453"/>
      <c r="L266" s="453"/>
      <c r="M266" s="453"/>
      <c r="N266" s="129"/>
      <c r="O266" s="314"/>
      <c r="P266" s="316" t="str">
        <f t="shared" si="5"/>
        <v>Yes</v>
      </c>
      <c r="Q266" s="118" t="s">
        <v>93</v>
      </c>
      <c r="R266" s="71" t="s">
        <v>94</v>
      </c>
      <c r="S266" s="77"/>
      <c r="T266" s="385" t="s">
        <v>3034</v>
      </c>
      <c r="U266" s="360" t="s">
        <v>6375</v>
      </c>
      <c r="V266" s="106" t="s">
        <v>6376</v>
      </c>
      <c r="W266" s="112">
        <v>43770</v>
      </c>
      <c r="X266" s="143" t="s">
        <v>3036</v>
      </c>
      <c r="Y266" s="86"/>
      <c r="Z266" s="18">
        <v>42309</v>
      </c>
      <c r="AA266" s="64">
        <v>42319</v>
      </c>
      <c r="AB266" s="64">
        <v>42384</v>
      </c>
      <c r="AC266" s="64" t="s">
        <v>3037</v>
      </c>
      <c r="AD266" s="144"/>
      <c r="AE266" s="87" t="s">
        <v>340</v>
      </c>
      <c r="AF266" s="87"/>
      <c r="AG266" s="18">
        <v>44044</v>
      </c>
      <c r="AH266" s="64"/>
      <c r="AI266" s="64"/>
      <c r="AJ266" s="64"/>
      <c r="AK266" s="94"/>
      <c r="AL266" s="168" t="s">
        <v>6025</v>
      </c>
      <c r="AM266" s="168" t="s">
        <v>3038</v>
      </c>
      <c r="AN266" s="171"/>
      <c r="AO266" s="161"/>
      <c r="AP266" s="161"/>
      <c r="AQ266" s="161"/>
      <c r="AR266" s="209"/>
      <c r="AS266" s="168"/>
      <c r="AT266" s="168"/>
      <c r="AU266" s="171"/>
      <c r="AV266" s="161"/>
      <c r="AW266" s="161"/>
      <c r="AX266" s="161"/>
      <c r="AY266" s="161"/>
      <c r="AZ266" s="93" t="s">
        <v>342</v>
      </c>
      <c r="BA266" s="18">
        <v>44409</v>
      </c>
      <c r="BB266" s="94"/>
      <c r="BC266" s="93" t="s">
        <v>5215</v>
      </c>
      <c r="BD266" s="18">
        <v>44562</v>
      </c>
      <c r="BE266" s="94"/>
      <c r="BF266" s="93" t="s">
        <v>6377</v>
      </c>
      <c r="BG266" s="18">
        <v>45170</v>
      </c>
      <c r="BH266" s="94"/>
      <c r="BI266" s="12" t="s">
        <v>6378</v>
      </c>
      <c r="BJ266" s="18" t="s">
        <v>116</v>
      </c>
      <c r="BK266" s="261">
        <v>44061</v>
      </c>
      <c r="BL266" s="12" t="s">
        <v>579</v>
      </c>
      <c r="BM266" s="12"/>
      <c r="BN266" s="12"/>
      <c r="BO266" s="12"/>
      <c r="BP266" s="18"/>
    </row>
    <row r="267" spans="1:68" ht="120" hidden="1" customHeight="1" x14ac:dyDescent="0.2">
      <c r="A267" s="24" t="s">
        <v>3044</v>
      </c>
      <c r="B267" s="65" t="s">
        <v>3045</v>
      </c>
      <c r="C267" s="252" t="s">
        <v>6379</v>
      </c>
      <c r="D267" s="256" t="s">
        <v>4235</v>
      </c>
      <c r="E267" s="256" t="s">
        <v>3616</v>
      </c>
      <c r="F267" s="268" t="s">
        <v>89</v>
      </c>
      <c r="G267" s="338" t="s">
        <v>89</v>
      </c>
      <c r="H267" s="348">
        <v>40598</v>
      </c>
      <c r="I267" s="321"/>
      <c r="J267" s="323"/>
      <c r="K267" s="454"/>
      <c r="L267" s="454"/>
      <c r="M267" s="454"/>
      <c r="N267" s="129"/>
      <c r="O267" s="314"/>
      <c r="P267" s="316" t="str">
        <f t="shared" si="5"/>
        <v>Yes</v>
      </c>
      <c r="Q267" s="118" t="s">
        <v>93</v>
      </c>
      <c r="R267" s="71" t="s">
        <v>94</v>
      </c>
      <c r="S267" s="71"/>
      <c r="T267" s="75" t="s">
        <v>6380</v>
      </c>
      <c r="U267" s="75" t="s">
        <v>6381</v>
      </c>
      <c r="V267" s="106" t="s">
        <v>6382</v>
      </c>
      <c r="W267" s="112">
        <v>43617</v>
      </c>
      <c r="X267" s="143" t="s">
        <v>6225</v>
      </c>
      <c r="Y267" s="86"/>
      <c r="Z267" s="18">
        <v>42736</v>
      </c>
      <c r="AA267" s="64">
        <v>42758</v>
      </c>
      <c r="AB267" s="64">
        <v>42814</v>
      </c>
      <c r="AC267" s="64" t="s">
        <v>3055</v>
      </c>
      <c r="AD267" s="144" t="s">
        <v>3056</v>
      </c>
      <c r="AE267" s="139" t="s">
        <v>3057</v>
      </c>
      <c r="AF267" s="87" t="s">
        <v>3058</v>
      </c>
      <c r="AG267" s="18">
        <v>43009</v>
      </c>
      <c r="AH267" s="64">
        <v>43035</v>
      </c>
      <c r="AI267" s="64" t="s">
        <v>3059</v>
      </c>
      <c r="AJ267" s="64" t="s">
        <v>3060</v>
      </c>
      <c r="AK267" s="94" t="s">
        <v>3061</v>
      </c>
      <c r="AL267" s="169"/>
      <c r="AM267" s="169"/>
      <c r="AN267" s="172"/>
      <c r="AO267" s="162"/>
      <c r="AP267" s="162"/>
      <c r="AQ267" s="162"/>
      <c r="AR267" s="209"/>
      <c r="AS267" s="169"/>
      <c r="AT267" s="169"/>
      <c r="AU267" s="172"/>
      <c r="AV267" s="162"/>
      <c r="AW267" s="162"/>
      <c r="AX267" s="162"/>
      <c r="AY267" s="162"/>
      <c r="AZ267" s="93" t="s">
        <v>5095</v>
      </c>
      <c r="BA267" s="18">
        <v>43891</v>
      </c>
      <c r="BB267" s="94"/>
      <c r="BC267" s="93" t="s">
        <v>4741</v>
      </c>
      <c r="BD267" s="18">
        <v>43983</v>
      </c>
      <c r="BE267" s="94"/>
      <c r="BF267" s="93" t="s">
        <v>5015</v>
      </c>
      <c r="BG267" s="18">
        <v>44470</v>
      </c>
      <c r="BH267" s="94"/>
      <c r="BI267" s="30" t="s">
        <v>6383</v>
      </c>
      <c r="BJ267" s="18" t="s">
        <v>116</v>
      </c>
      <c r="BK267" s="261">
        <v>44061</v>
      </c>
      <c r="BL267" s="12" t="s">
        <v>579</v>
      </c>
      <c r="BM267" s="12"/>
      <c r="BN267" s="12"/>
      <c r="BO267" s="12"/>
      <c r="BP267" s="18"/>
    </row>
    <row r="268" spans="1:68" ht="120" hidden="1" customHeight="1" x14ac:dyDescent="0.2">
      <c r="A268" s="24" t="s">
        <v>3066</v>
      </c>
      <c r="B268" s="126" t="s">
        <v>3067</v>
      </c>
      <c r="C268" s="252" t="s">
        <v>6384</v>
      </c>
      <c r="D268" s="256" t="s">
        <v>4235</v>
      </c>
      <c r="E268" s="256" t="s">
        <v>3616</v>
      </c>
      <c r="F268" s="268" t="s">
        <v>89</v>
      </c>
      <c r="G268" s="340" t="s">
        <v>89</v>
      </c>
      <c r="H268" s="348">
        <v>39798</v>
      </c>
      <c r="I268" s="62"/>
      <c r="J268" s="124"/>
      <c r="K268" s="453"/>
      <c r="L268" s="453"/>
      <c r="M268" s="453"/>
      <c r="N268" s="129"/>
      <c r="O268" s="314"/>
      <c r="P268" s="316" t="str">
        <f t="shared" si="5"/>
        <v>Yes</v>
      </c>
      <c r="Q268" s="118" t="s">
        <v>93</v>
      </c>
      <c r="R268" s="71" t="s">
        <v>94</v>
      </c>
      <c r="S268" s="71"/>
      <c r="T268" s="82" t="s">
        <v>6385</v>
      </c>
      <c r="U268" s="72" t="s">
        <v>6386</v>
      </c>
      <c r="V268" s="82" t="s">
        <v>6387</v>
      </c>
      <c r="W268" s="112">
        <v>43556</v>
      </c>
      <c r="X268" s="143" t="s">
        <v>5152</v>
      </c>
      <c r="Y268" s="86"/>
      <c r="Z268" s="18">
        <v>42736</v>
      </c>
      <c r="AA268" s="64">
        <v>42751</v>
      </c>
      <c r="AB268" s="64">
        <v>42793</v>
      </c>
      <c r="AC268" s="64" t="s">
        <v>4375</v>
      </c>
      <c r="AD268" s="144" t="s">
        <v>4376</v>
      </c>
      <c r="AE268" s="87" t="s">
        <v>5122</v>
      </c>
      <c r="AF268" s="87" t="s">
        <v>367</v>
      </c>
      <c r="AG268" s="18">
        <v>44013</v>
      </c>
      <c r="AH268" s="64"/>
      <c r="AI268" s="64"/>
      <c r="AJ268" s="64"/>
      <c r="AK268" s="94"/>
      <c r="AL268" s="168"/>
      <c r="AM268" s="168"/>
      <c r="AN268" s="171"/>
      <c r="AO268" s="161"/>
      <c r="AP268" s="161"/>
      <c r="AQ268" s="161"/>
      <c r="AR268" s="209"/>
      <c r="AS268" s="168"/>
      <c r="AT268" s="168"/>
      <c r="AU268" s="171"/>
      <c r="AV268" s="161"/>
      <c r="AW268" s="161"/>
      <c r="AX268" s="161"/>
      <c r="AY268" s="161"/>
      <c r="AZ268" s="93" t="s">
        <v>873</v>
      </c>
      <c r="BA268" s="18">
        <v>44378</v>
      </c>
      <c r="BB268" s="94"/>
      <c r="BC268" s="93" t="s">
        <v>5299</v>
      </c>
      <c r="BD268" s="18">
        <v>44501</v>
      </c>
      <c r="BE268" s="94"/>
      <c r="BF268" s="93" t="s">
        <v>1025</v>
      </c>
      <c r="BG268" s="18">
        <v>44743</v>
      </c>
      <c r="BH268" s="94"/>
      <c r="BI268" s="31" t="s">
        <v>6388</v>
      </c>
      <c r="BJ268" s="18" t="s">
        <v>116</v>
      </c>
      <c r="BK268" s="261">
        <v>44062</v>
      </c>
      <c r="BL268" s="12" t="s">
        <v>105</v>
      </c>
      <c r="BM268" s="12" t="s">
        <v>106</v>
      </c>
      <c r="BN268" s="12"/>
      <c r="BO268" s="12"/>
      <c r="BP268" s="18"/>
    </row>
    <row r="269" spans="1:68" ht="120" hidden="1" customHeight="1" x14ac:dyDescent="0.2">
      <c r="A269" s="24" t="s">
        <v>3084</v>
      </c>
      <c r="B269" s="126" t="s">
        <v>3069</v>
      </c>
      <c r="C269" s="252" t="s">
        <v>6389</v>
      </c>
      <c r="D269" s="256" t="s">
        <v>2759</v>
      </c>
      <c r="E269" s="256" t="s">
        <v>4841</v>
      </c>
      <c r="F269" s="268" t="s">
        <v>89</v>
      </c>
      <c r="G269" s="340" t="s">
        <v>89</v>
      </c>
      <c r="H269" s="348">
        <v>41611</v>
      </c>
      <c r="I269" s="62"/>
      <c r="J269" s="124"/>
      <c r="K269" s="453"/>
      <c r="L269" s="453"/>
      <c r="M269" s="453"/>
      <c r="N269" s="129"/>
      <c r="O269" s="314"/>
      <c r="P269" s="316" t="str">
        <f t="shared" si="5"/>
        <v>Yes</v>
      </c>
      <c r="Q269" s="118" t="s">
        <v>93</v>
      </c>
      <c r="R269" s="71" t="s">
        <v>94</v>
      </c>
      <c r="S269" s="71"/>
      <c r="T269" s="80" t="s">
        <v>3071</v>
      </c>
      <c r="U269" s="80" t="s">
        <v>3072</v>
      </c>
      <c r="V269" s="82" t="s">
        <v>3073</v>
      </c>
      <c r="W269" s="112">
        <v>43831</v>
      </c>
      <c r="X269" s="143" t="s">
        <v>3074</v>
      </c>
      <c r="Y269" s="86" t="s">
        <v>3075</v>
      </c>
      <c r="Z269" s="18">
        <v>42309</v>
      </c>
      <c r="AA269" s="64">
        <v>42338</v>
      </c>
      <c r="AB269" s="64">
        <v>42391</v>
      </c>
      <c r="AC269" s="64" t="s">
        <v>6390</v>
      </c>
      <c r="AD269" s="144" t="s">
        <v>6391</v>
      </c>
      <c r="AE269" s="139" t="s">
        <v>1423</v>
      </c>
      <c r="AF269" s="139" t="s">
        <v>766</v>
      </c>
      <c r="AG269" s="18">
        <v>42705</v>
      </c>
      <c r="AH269" s="64">
        <v>42709</v>
      </c>
      <c r="AI269" s="64">
        <v>42783</v>
      </c>
      <c r="AJ269" s="64" t="s">
        <v>6392</v>
      </c>
      <c r="AK269" s="94" t="s">
        <v>6393</v>
      </c>
      <c r="AL269" s="168">
        <v>43466</v>
      </c>
      <c r="AM269" s="168" t="s">
        <v>3076</v>
      </c>
      <c r="AN269" s="171">
        <v>43466</v>
      </c>
      <c r="AO269" s="161">
        <v>43495</v>
      </c>
      <c r="AP269" s="161">
        <v>43539</v>
      </c>
      <c r="AQ269" s="161" t="s">
        <v>3077</v>
      </c>
      <c r="AR269" s="209"/>
      <c r="AS269" s="168"/>
      <c r="AT269" s="168"/>
      <c r="AU269" s="171"/>
      <c r="AV269" s="161"/>
      <c r="AW269" s="161"/>
      <c r="AX269" s="161"/>
      <c r="AY269" s="161"/>
      <c r="AZ269" s="93" t="s">
        <v>3078</v>
      </c>
      <c r="BA269" s="18">
        <v>44013</v>
      </c>
      <c r="BB269" s="94"/>
      <c r="BC269" s="93" t="s">
        <v>2526</v>
      </c>
      <c r="BD269" s="18">
        <v>44075</v>
      </c>
      <c r="BE269" s="94"/>
      <c r="BF269" s="93" t="s">
        <v>1089</v>
      </c>
      <c r="BG269" s="18">
        <v>44317</v>
      </c>
      <c r="BH269" s="94"/>
      <c r="BI269" s="201"/>
      <c r="BJ269" s="18" t="s">
        <v>116</v>
      </c>
      <c r="BK269" s="261">
        <v>44061</v>
      </c>
      <c r="BL269" s="12" t="s">
        <v>3767</v>
      </c>
      <c r="BM269" s="12"/>
      <c r="BN269" s="12"/>
      <c r="BO269" s="12"/>
      <c r="BP269" s="18" t="s">
        <v>93</v>
      </c>
    </row>
    <row r="270" spans="1:68" ht="120" hidden="1" customHeight="1" x14ac:dyDescent="0.2">
      <c r="A270" s="24" t="s">
        <v>3097</v>
      </c>
      <c r="B270" s="264" t="s">
        <v>6394</v>
      </c>
      <c r="C270" s="252" t="s">
        <v>6395</v>
      </c>
      <c r="D270" s="256"/>
      <c r="E270" s="256"/>
      <c r="F270" s="268" t="s">
        <v>89</v>
      </c>
      <c r="G270" s="343" t="s">
        <v>89</v>
      </c>
      <c r="H270" s="348" t="s">
        <v>459</v>
      </c>
      <c r="I270" s="62"/>
      <c r="J270" s="124"/>
      <c r="K270" s="453"/>
      <c r="L270" s="453"/>
      <c r="M270" s="453"/>
      <c r="N270" s="129"/>
      <c r="O270" s="314"/>
      <c r="P270" s="316" t="str">
        <f t="shared" si="5"/>
        <v>Yes</v>
      </c>
      <c r="Q270" s="118" t="s">
        <v>93</v>
      </c>
      <c r="R270" s="71" t="s">
        <v>94</v>
      </c>
      <c r="S270" s="71"/>
      <c r="T270" s="217" t="s">
        <v>3100</v>
      </c>
      <c r="U270" s="217" t="s">
        <v>3101</v>
      </c>
      <c r="V270" s="108"/>
      <c r="W270" s="112">
        <v>43647</v>
      </c>
      <c r="X270" s="143" t="s">
        <v>3102</v>
      </c>
      <c r="Y270" s="86"/>
      <c r="Z270" s="18">
        <v>43770</v>
      </c>
      <c r="AA270" s="64">
        <v>43831</v>
      </c>
      <c r="AB270" s="64">
        <v>43891</v>
      </c>
      <c r="AC270" s="64" t="s">
        <v>3103</v>
      </c>
      <c r="AD270" s="144"/>
      <c r="AE270" s="86"/>
      <c r="AF270" s="86"/>
      <c r="AG270" s="18"/>
      <c r="AH270" s="64"/>
      <c r="AI270" s="64"/>
      <c r="AJ270" s="64"/>
      <c r="AK270" s="94"/>
      <c r="AL270" s="168"/>
      <c r="AM270" s="168"/>
      <c r="AN270" s="171"/>
      <c r="AO270" s="161"/>
      <c r="AP270" s="161"/>
      <c r="AQ270" s="161"/>
      <c r="AR270" s="209"/>
      <c r="AS270" s="168"/>
      <c r="AT270" s="168"/>
      <c r="AU270" s="171"/>
      <c r="AV270" s="161"/>
      <c r="AW270" s="161"/>
      <c r="AX270" s="161"/>
      <c r="AY270" s="161"/>
      <c r="AZ270" s="93" t="s">
        <v>3104</v>
      </c>
      <c r="BA270" s="18">
        <v>44013</v>
      </c>
      <c r="BB270" s="94"/>
      <c r="BC270" s="93" t="s">
        <v>3105</v>
      </c>
      <c r="BD270" s="18">
        <v>44105</v>
      </c>
      <c r="BE270" s="94"/>
      <c r="BF270" s="93" t="s">
        <v>3106</v>
      </c>
      <c r="BG270" s="18">
        <v>44470</v>
      </c>
      <c r="BH270" s="94"/>
      <c r="BI270" s="12" t="s">
        <v>6396</v>
      </c>
      <c r="BJ270" s="18" t="s">
        <v>116</v>
      </c>
      <c r="BK270" s="261">
        <v>44062</v>
      </c>
      <c r="BL270" s="12" t="s">
        <v>579</v>
      </c>
      <c r="BM270" s="12"/>
      <c r="BN270" s="12"/>
      <c r="BO270" s="12"/>
      <c r="BP270" s="18"/>
    </row>
    <row r="271" spans="1:68" ht="78.75" hidden="1" customHeight="1" x14ac:dyDescent="0.2">
      <c r="A271" s="24" t="s">
        <v>3109</v>
      </c>
      <c r="B271" s="65" t="s">
        <v>4850</v>
      </c>
      <c r="C271" s="252" t="s">
        <v>4745</v>
      </c>
      <c r="D271" s="256" t="s">
        <v>3819</v>
      </c>
      <c r="E271" s="256" t="s">
        <v>3616</v>
      </c>
      <c r="F271" s="268" t="s">
        <v>89</v>
      </c>
      <c r="G271" s="173" t="s">
        <v>194</v>
      </c>
      <c r="H271" s="62">
        <v>40596</v>
      </c>
      <c r="I271" s="321">
        <v>43623</v>
      </c>
      <c r="J271" s="323">
        <v>43734</v>
      </c>
      <c r="K271" s="454"/>
      <c r="L271" s="454"/>
      <c r="M271" s="454"/>
      <c r="N271" s="129"/>
      <c r="O271" s="314"/>
      <c r="P271" s="316" t="str">
        <f t="shared" si="5"/>
        <v>Yes</v>
      </c>
      <c r="Q271" s="118" t="s">
        <v>93</v>
      </c>
      <c r="R271" s="71" t="s">
        <v>94</v>
      </c>
      <c r="S271" s="71"/>
      <c r="T271" s="72" t="s">
        <v>4746</v>
      </c>
      <c r="U271" s="72" t="s">
        <v>4747</v>
      </c>
      <c r="V271" s="106" t="s">
        <v>4748</v>
      </c>
      <c r="W271" s="112">
        <v>43556</v>
      </c>
      <c r="X271" s="143" t="s">
        <v>4749</v>
      </c>
      <c r="Y271" s="86"/>
      <c r="Z271" s="18">
        <v>42370</v>
      </c>
      <c r="AA271" s="64"/>
      <c r="AB271" s="64"/>
      <c r="AC271" s="64"/>
      <c r="AD271" s="144"/>
      <c r="AE271" s="136" t="s">
        <v>4750</v>
      </c>
      <c r="AF271" s="136"/>
      <c r="AG271" s="18">
        <v>42644</v>
      </c>
      <c r="AH271" s="64"/>
      <c r="AI271" s="64"/>
      <c r="AJ271" s="64"/>
      <c r="AK271" s="94"/>
      <c r="AL271" s="168"/>
      <c r="AM271" s="168"/>
      <c r="AN271" s="171"/>
      <c r="AO271" s="161"/>
      <c r="AP271" s="161"/>
      <c r="AQ271" s="161"/>
      <c r="AR271" s="209"/>
      <c r="AS271" s="168"/>
      <c r="AT271" s="168"/>
      <c r="AU271" s="171"/>
      <c r="AV271" s="161"/>
      <c r="AW271" s="161"/>
      <c r="AX271" s="161"/>
      <c r="AY271" s="161"/>
      <c r="AZ271" s="93" t="s">
        <v>4751</v>
      </c>
      <c r="BA271" s="18">
        <v>43617</v>
      </c>
      <c r="BB271" s="94">
        <v>43623</v>
      </c>
      <c r="BC271" s="93" t="s">
        <v>4752</v>
      </c>
      <c r="BD271" s="18">
        <v>43709</v>
      </c>
      <c r="BE271" s="94">
        <v>43734</v>
      </c>
      <c r="BF271" s="93" t="s">
        <v>4753</v>
      </c>
      <c r="BG271" s="18">
        <v>44166</v>
      </c>
      <c r="BH271" s="94"/>
      <c r="BI271" s="12" t="s">
        <v>6397</v>
      </c>
      <c r="BJ271" s="18" t="s">
        <v>116</v>
      </c>
      <c r="BK271" s="261">
        <v>43670</v>
      </c>
      <c r="BL271" s="12" t="s">
        <v>5343</v>
      </c>
      <c r="BM271" s="12"/>
      <c r="BN271" s="12"/>
      <c r="BO271" s="12"/>
      <c r="BP271" s="18"/>
    </row>
    <row r="272" spans="1:68" ht="62.5" hidden="1" customHeight="1" x14ac:dyDescent="0.2">
      <c r="A272" s="24" t="s">
        <v>3111</v>
      </c>
      <c r="B272" s="65" t="s">
        <v>3112</v>
      </c>
      <c r="C272" s="252" t="s">
        <v>718</v>
      </c>
      <c r="D272" s="256"/>
      <c r="E272" s="256"/>
      <c r="F272" s="268" t="s">
        <v>89</v>
      </c>
      <c r="G272" s="338" t="s">
        <v>194</v>
      </c>
      <c r="H272" s="348">
        <v>43370</v>
      </c>
      <c r="I272" s="62"/>
      <c r="J272" s="124"/>
      <c r="K272" s="453"/>
      <c r="L272" s="453"/>
      <c r="M272" s="453"/>
      <c r="N272" s="129"/>
      <c r="O272" s="314"/>
      <c r="P272" s="316" t="str">
        <f t="shared" si="5"/>
        <v>Yes</v>
      </c>
      <c r="Q272" s="118" t="s">
        <v>93</v>
      </c>
      <c r="R272" s="71" t="s">
        <v>94</v>
      </c>
      <c r="S272" s="71"/>
      <c r="T272" s="72" t="s">
        <v>5247</v>
      </c>
      <c r="U272" s="72" t="s">
        <v>6398</v>
      </c>
      <c r="V272" s="106" t="s">
        <v>6399</v>
      </c>
      <c r="W272" s="112">
        <v>43770</v>
      </c>
      <c r="X272" s="143" t="s">
        <v>5250</v>
      </c>
      <c r="Y272" s="86" t="s">
        <v>142</v>
      </c>
      <c r="Z272" s="18">
        <v>43831</v>
      </c>
      <c r="AA272" s="64">
        <v>43843</v>
      </c>
      <c r="AB272" s="64">
        <v>43885</v>
      </c>
      <c r="AC272" s="277" t="s">
        <v>721</v>
      </c>
      <c r="AD272" s="144"/>
      <c r="AE272" s="87" t="s">
        <v>2526</v>
      </c>
      <c r="AF272" s="87"/>
      <c r="AG272" s="18">
        <v>44105</v>
      </c>
      <c r="AH272" s="64"/>
      <c r="AI272" s="64"/>
      <c r="AJ272" s="64"/>
      <c r="AK272" s="94"/>
      <c r="AL272" s="168"/>
      <c r="AM272" s="168"/>
      <c r="AN272" s="171"/>
      <c r="AO272" s="161"/>
      <c r="AP272" s="161"/>
      <c r="AQ272" s="161"/>
      <c r="AR272" s="209"/>
      <c r="AS272" s="168"/>
      <c r="AT272" s="168"/>
      <c r="AU272" s="171"/>
      <c r="AV272" s="161"/>
      <c r="AW272" s="161"/>
      <c r="AX272" s="161"/>
      <c r="AY272" s="161"/>
      <c r="AZ272" s="93" t="s">
        <v>788</v>
      </c>
      <c r="BA272" s="18">
        <v>44470</v>
      </c>
      <c r="BB272" s="94"/>
      <c r="BC272" s="93" t="s">
        <v>1025</v>
      </c>
      <c r="BD272" s="18">
        <v>44743</v>
      </c>
      <c r="BE272" s="94"/>
      <c r="BF272" s="93" t="s">
        <v>399</v>
      </c>
      <c r="BG272" s="18">
        <v>45108</v>
      </c>
      <c r="BH272" s="94"/>
      <c r="BI272" s="12" t="s">
        <v>6400</v>
      </c>
      <c r="BJ272" s="18" t="s">
        <v>116</v>
      </c>
      <c r="BK272" s="261">
        <v>43833</v>
      </c>
      <c r="BL272" s="12" t="s">
        <v>6401</v>
      </c>
      <c r="BM272" s="12"/>
      <c r="BN272" s="12"/>
      <c r="BO272" s="12"/>
      <c r="BP272" s="18"/>
    </row>
    <row r="273" spans="1:68" ht="120" hidden="1" customHeight="1" x14ac:dyDescent="0.2">
      <c r="A273" s="24" t="s">
        <v>3113</v>
      </c>
      <c r="B273" s="65" t="s">
        <v>3114</v>
      </c>
      <c r="C273" s="252" t="s">
        <v>6402</v>
      </c>
      <c r="D273" s="256" t="s">
        <v>292</v>
      </c>
      <c r="E273" s="256" t="s">
        <v>209</v>
      </c>
      <c r="F273" s="268" t="s">
        <v>89</v>
      </c>
      <c r="G273" s="338" t="s">
        <v>89</v>
      </c>
      <c r="H273" s="348">
        <v>42534</v>
      </c>
      <c r="I273" s="62"/>
      <c r="J273" s="124"/>
      <c r="K273" s="453"/>
      <c r="L273" s="453"/>
      <c r="M273" s="453"/>
      <c r="N273" s="129"/>
      <c r="O273" s="314"/>
      <c r="P273" s="316" t="b">
        <f t="shared" si="5"/>
        <v>0</v>
      </c>
      <c r="Q273" s="118" t="s">
        <v>111</v>
      </c>
      <c r="R273" s="71" t="s">
        <v>94</v>
      </c>
      <c r="S273" s="71"/>
      <c r="T273" s="72" t="s">
        <v>3116</v>
      </c>
      <c r="U273" s="72" t="s">
        <v>6403</v>
      </c>
      <c r="V273" s="108"/>
      <c r="W273" s="112">
        <v>43221</v>
      </c>
      <c r="X273" s="143"/>
      <c r="Y273" s="86"/>
      <c r="Z273" s="18"/>
      <c r="AA273" s="64"/>
      <c r="AB273" s="64"/>
      <c r="AC273" s="64"/>
      <c r="AD273" s="144"/>
      <c r="AE273" s="136"/>
      <c r="AF273" s="136"/>
      <c r="AG273" s="18"/>
      <c r="AH273" s="64"/>
      <c r="AI273" s="64"/>
      <c r="AJ273" s="64"/>
      <c r="AK273" s="94"/>
      <c r="AL273" s="168"/>
      <c r="AM273" s="168"/>
      <c r="AN273" s="171"/>
      <c r="AO273" s="161"/>
      <c r="AP273" s="161"/>
      <c r="AQ273" s="161"/>
      <c r="AR273" s="209"/>
      <c r="AS273" s="168"/>
      <c r="AT273" s="168"/>
      <c r="AU273" s="171"/>
      <c r="AV273" s="161"/>
      <c r="AW273" s="161"/>
      <c r="AX273" s="161"/>
      <c r="AY273" s="161"/>
      <c r="AZ273" s="93"/>
      <c r="BA273" s="18"/>
      <c r="BB273" s="94"/>
      <c r="BC273" s="93"/>
      <c r="BD273" s="18"/>
      <c r="BE273" s="94"/>
      <c r="BF273" s="93"/>
      <c r="BG273" s="18"/>
      <c r="BH273" s="94"/>
      <c r="BI273" s="31" t="s">
        <v>6404</v>
      </c>
      <c r="BJ273" s="18" t="s">
        <v>116</v>
      </c>
      <c r="BK273" s="261">
        <v>44062</v>
      </c>
      <c r="BL273" s="12" t="s">
        <v>579</v>
      </c>
      <c r="BM273" s="12"/>
      <c r="BN273" s="12"/>
      <c r="BO273" s="12"/>
      <c r="BP273" s="18"/>
    </row>
    <row r="274" spans="1:68" ht="120" hidden="1" customHeight="1" x14ac:dyDescent="0.2">
      <c r="A274" s="24" t="s">
        <v>3122</v>
      </c>
      <c r="B274" s="65" t="s">
        <v>3123</v>
      </c>
      <c r="C274" s="252" t="s">
        <v>6405</v>
      </c>
      <c r="D274" s="256" t="s">
        <v>3819</v>
      </c>
      <c r="E274" s="256" t="s">
        <v>3538</v>
      </c>
      <c r="F274" s="268" t="s">
        <v>89</v>
      </c>
      <c r="G274" s="338" t="s">
        <v>89</v>
      </c>
      <c r="H274" s="348">
        <v>43648</v>
      </c>
      <c r="I274" s="62"/>
      <c r="J274" s="124"/>
      <c r="K274" s="453"/>
      <c r="L274" s="453"/>
      <c r="M274" s="453"/>
      <c r="N274" s="129"/>
      <c r="O274" s="314"/>
      <c r="P274" s="316" t="b">
        <f t="shared" si="5"/>
        <v>0</v>
      </c>
      <c r="Q274" s="286" t="s">
        <v>237</v>
      </c>
      <c r="R274" s="71" t="s">
        <v>94</v>
      </c>
      <c r="S274" s="71"/>
      <c r="T274" s="72" t="s">
        <v>6406</v>
      </c>
      <c r="U274" s="72" t="s">
        <v>6407</v>
      </c>
      <c r="V274" s="106" t="s">
        <v>6408</v>
      </c>
      <c r="W274" s="112">
        <v>43374</v>
      </c>
      <c r="X274" s="143"/>
      <c r="Y274" s="86"/>
      <c r="Z274" s="18"/>
      <c r="AA274" s="64"/>
      <c r="AB274" s="64"/>
      <c r="AC274" s="64"/>
      <c r="AD274" s="144"/>
      <c r="AE274" s="86"/>
      <c r="AF274" s="86"/>
      <c r="AG274" s="18"/>
      <c r="AH274" s="64"/>
      <c r="AI274" s="64"/>
      <c r="AJ274" s="64"/>
      <c r="AK274" s="94"/>
      <c r="AL274" s="168"/>
      <c r="AM274" s="168"/>
      <c r="AN274" s="171"/>
      <c r="AO274" s="161"/>
      <c r="AP274" s="161"/>
      <c r="AQ274" s="161"/>
      <c r="AR274" s="209"/>
      <c r="AS274" s="168"/>
      <c r="AT274" s="168"/>
      <c r="AU274" s="171"/>
      <c r="AV274" s="161"/>
      <c r="AW274" s="161"/>
      <c r="AX274" s="161"/>
      <c r="AY274" s="161"/>
      <c r="AZ274" s="93"/>
      <c r="BA274" s="18"/>
      <c r="BB274" s="94">
        <v>43004</v>
      </c>
      <c r="BC274" s="93" t="s">
        <v>4720</v>
      </c>
      <c r="BD274" s="18">
        <v>43191</v>
      </c>
      <c r="BE274" s="94">
        <v>43217</v>
      </c>
      <c r="BF274" s="93" t="s">
        <v>5118</v>
      </c>
      <c r="BG274" s="18">
        <v>43586</v>
      </c>
      <c r="BH274" s="94">
        <v>43648</v>
      </c>
      <c r="BI274" s="12" t="s">
        <v>6409</v>
      </c>
      <c r="BJ274" s="18" t="s">
        <v>5194</v>
      </c>
      <c r="BK274" s="261">
        <v>43556</v>
      </c>
      <c r="BL274" s="12" t="s">
        <v>6226</v>
      </c>
      <c r="BM274" s="12"/>
      <c r="BN274" s="12"/>
      <c r="BO274" s="12"/>
      <c r="BP274" s="18"/>
    </row>
    <row r="275" spans="1:68" ht="120" hidden="1" customHeight="1" x14ac:dyDescent="0.2">
      <c r="A275" s="24" t="s">
        <v>3135</v>
      </c>
      <c r="B275" s="65" t="s">
        <v>3134</v>
      </c>
      <c r="C275" s="255" t="s">
        <v>309</v>
      </c>
      <c r="D275" s="254"/>
      <c r="E275" s="254"/>
      <c r="F275" s="280"/>
      <c r="G275" s="173"/>
      <c r="H275" s="467">
        <v>41619</v>
      </c>
      <c r="I275" s="62"/>
      <c r="J275" s="124"/>
      <c r="K275" s="453"/>
      <c r="L275" s="453"/>
      <c r="M275" s="453"/>
      <c r="N275" s="129"/>
      <c r="O275" s="314"/>
      <c r="P275" s="316" t="b">
        <v>0</v>
      </c>
      <c r="Q275" s="118" t="s">
        <v>228</v>
      </c>
      <c r="R275" s="71" t="s">
        <v>229</v>
      </c>
      <c r="S275" s="71" t="s">
        <v>228</v>
      </c>
      <c r="T275" s="71"/>
      <c r="U275" s="71"/>
      <c r="V275" s="106"/>
      <c r="W275" s="112"/>
      <c r="X275" s="143"/>
      <c r="Y275" s="86"/>
      <c r="Z275" s="18"/>
      <c r="AA275" s="64"/>
      <c r="AB275" s="64"/>
      <c r="AC275" s="64"/>
      <c r="AD275" s="144"/>
      <c r="AE275" s="86"/>
      <c r="AF275" s="86"/>
      <c r="AG275" s="18"/>
      <c r="AH275" s="64"/>
      <c r="AI275" s="64"/>
      <c r="AJ275" s="64"/>
      <c r="AK275" s="94"/>
      <c r="AL275" s="86"/>
      <c r="AM275" s="168"/>
      <c r="AN275" s="171"/>
      <c r="AO275" s="161"/>
      <c r="AP275" s="161"/>
      <c r="AQ275" s="161"/>
      <c r="AR275" s="209"/>
      <c r="AS275" s="168"/>
      <c r="AT275" s="168"/>
      <c r="AU275" s="171"/>
      <c r="AV275" s="161"/>
      <c r="AW275" s="161"/>
      <c r="AX275" s="161"/>
      <c r="AY275" s="161"/>
      <c r="AZ275" s="93"/>
      <c r="BA275" s="18"/>
      <c r="BB275" s="94"/>
      <c r="BC275" s="93"/>
      <c r="BD275" s="18"/>
      <c r="BE275" s="94"/>
      <c r="BF275" s="93"/>
      <c r="BG275" s="18"/>
      <c r="BH275" s="94"/>
      <c r="BI275" s="12" t="s">
        <v>5019</v>
      </c>
      <c r="BJ275" s="18" t="s">
        <v>116</v>
      </c>
      <c r="BK275" s="261">
        <v>44053</v>
      </c>
      <c r="BL275" s="12"/>
      <c r="BM275" s="514"/>
      <c r="BN275" s="514"/>
      <c r="BO275" s="514"/>
      <c r="BP275" s="514"/>
    </row>
    <row r="276" spans="1:68" ht="120" hidden="1" customHeight="1" x14ac:dyDescent="0.2">
      <c r="A276" s="24" t="s">
        <v>3135</v>
      </c>
      <c r="B276" s="65" t="s">
        <v>3134</v>
      </c>
      <c r="C276" s="252" t="s">
        <v>5016</v>
      </c>
      <c r="D276" s="256" t="s">
        <v>4235</v>
      </c>
      <c r="E276" s="256" t="s">
        <v>3616</v>
      </c>
      <c r="F276" s="268" t="s">
        <v>89</v>
      </c>
      <c r="G276" s="173" t="s">
        <v>194</v>
      </c>
      <c r="H276" s="62">
        <v>41619</v>
      </c>
      <c r="I276" s="62">
        <v>43061</v>
      </c>
      <c r="J276" s="124">
        <v>43203</v>
      </c>
      <c r="K276" s="453"/>
      <c r="L276" s="453"/>
      <c r="M276" s="453">
        <v>43928</v>
      </c>
      <c r="N276" s="129"/>
      <c r="O276" s="314"/>
      <c r="P276" s="316" t="str">
        <f t="shared" ref="P276:P336" si="6">IF(OR(Q276="Yes", R276="Web-page timetable", S276="YES"), "Yes")</f>
        <v>Yes</v>
      </c>
      <c r="Q276" s="118" t="s">
        <v>93</v>
      </c>
      <c r="R276" s="71" t="s">
        <v>94</v>
      </c>
      <c r="S276" s="71"/>
      <c r="T276" s="211" t="s">
        <v>4853</v>
      </c>
      <c r="U276" s="72" t="s">
        <v>4854</v>
      </c>
      <c r="V276" s="108" t="s">
        <v>4855</v>
      </c>
      <c r="W276" s="112">
        <v>43525</v>
      </c>
      <c r="X276" s="143" t="s">
        <v>4714</v>
      </c>
      <c r="Y276" s="86" t="s">
        <v>2523</v>
      </c>
      <c r="Z276" s="18">
        <v>41974</v>
      </c>
      <c r="AA276" s="64">
        <v>41974</v>
      </c>
      <c r="AB276" s="64"/>
      <c r="AC276" s="64"/>
      <c r="AD276" s="144"/>
      <c r="AE276" s="86" t="s">
        <v>4715</v>
      </c>
      <c r="AF276" s="86" t="s">
        <v>4716</v>
      </c>
      <c r="AG276" s="18">
        <v>42309</v>
      </c>
      <c r="AH276" s="64">
        <v>42309</v>
      </c>
      <c r="AI276" s="64">
        <v>42370</v>
      </c>
      <c r="AJ276" s="64"/>
      <c r="AK276" s="94"/>
      <c r="AL276" s="86" t="s">
        <v>4717</v>
      </c>
      <c r="AM276" s="86" t="s">
        <v>4718</v>
      </c>
      <c r="AN276" s="18">
        <v>42675</v>
      </c>
      <c r="AO276" s="161">
        <v>42675</v>
      </c>
      <c r="AP276" s="161">
        <v>42705</v>
      </c>
      <c r="AQ276" s="161"/>
      <c r="AR276" s="209"/>
      <c r="AS276" s="168"/>
      <c r="AT276" s="168"/>
      <c r="AU276" s="171"/>
      <c r="AV276" s="161"/>
      <c r="AW276" s="161"/>
      <c r="AX276" s="161"/>
      <c r="AY276" s="161"/>
      <c r="AZ276" s="93" t="s">
        <v>4719</v>
      </c>
      <c r="BA276" s="18">
        <v>43040</v>
      </c>
      <c r="BB276" s="94">
        <v>43061</v>
      </c>
      <c r="BC276" s="93" t="s">
        <v>4720</v>
      </c>
      <c r="BD276" s="18">
        <v>43191</v>
      </c>
      <c r="BE276" s="94">
        <v>43203</v>
      </c>
      <c r="BF276" s="93" t="s">
        <v>4721</v>
      </c>
      <c r="BG276" s="18">
        <v>43770</v>
      </c>
      <c r="BH276" s="94"/>
      <c r="BI276" s="12" t="s">
        <v>4738</v>
      </c>
      <c r="BJ276" s="18" t="s">
        <v>116</v>
      </c>
      <c r="BK276" s="261">
        <v>44000</v>
      </c>
      <c r="BL276" s="12" t="s">
        <v>5017</v>
      </c>
      <c r="BM276" s="12"/>
      <c r="BN276" s="12"/>
      <c r="BO276" s="12"/>
      <c r="BP276" s="18"/>
    </row>
    <row r="277" spans="1:68" ht="120" hidden="1" customHeight="1" x14ac:dyDescent="0.2">
      <c r="A277" s="24" t="s">
        <v>3135</v>
      </c>
      <c r="B277" s="65" t="s">
        <v>3134</v>
      </c>
      <c r="C277" s="6" t="s">
        <v>3136</v>
      </c>
      <c r="D277" s="256"/>
      <c r="E277" s="256"/>
      <c r="F277" s="173" t="s">
        <v>89</v>
      </c>
      <c r="G277" s="173" t="s">
        <v>89</v>
      </c>
      <c r="H277" s="62">
        <v>41619</v>
      </c>
      <c r="I277" s="62"/>
      <c r="J277" s="124"/>
      <c r="K277" s="453"/>
      <c r="L277" s="453"/>
      <c r="M277" s="453"/>
      <c r="N277" s="129"/>
      <c r="O277" s="458"/>
      <c r="P277" s="316" t="str">
        <f t="shared" si="6"/>
        <v>Yes</v>
      </c>
      <c r="Q277" s="118" t="s">
        <v>93</v>
      </c>
      <c r="R277" s="71" t="s">
        <v>94</v>
      </c>
      <c r="S277" s="71"/>
      <c r="T277" s="211"/>
      <c r="U277" s="211"/>
      <c r="V277" s="108"/>
      <c r="W277" s="281">
        <v>43922</v>
      </c>
      <c r="X277" s="143" t="s">
        <v>6410</v>
      </c>
      <c r="Y277" s="86" t="s">
        <v>1399</v>
      </c>
      <c r="Z277" s="18">
        <v>44013</v>
      </c>
      <c r="AA277" s="64"/>
      <c r="AB277" s="64"/>
      <c r="AC277" s="64"/>
      <c r="AD277" s="144"/>
      <c r="AE277" s="17" t="s">
        <v>3141</v>
      </c>
      <c r="AF277" s="86" t="s">
        <v>6411</v>
      </c>
      <c r="AG277" s="18">
        <v>44105</v>
      </c>
      <c r="AH277" s="64"/>
      <c r="AI277" s="64"/>
      <c r="AJ277" s="64"/>
      <c r="AK277" s="94"/>
      <c r="AL277" s="86" t="s">
        <v>6412</v>
      </c>
      <c r="AM277" s="86" t="s">
        <v>3145</v>
      </c>
      <c r="AN277" s="172">
        <v>44470</v>
      </c>
      <c r="AO277" s="161"/>
      <c r="AP277" s="161"/>
      <c r="AQ277" s="161"/>
      <c r="AR277" s="162"/>
      <c r="AS277" s="169"/>
      <c r="AT277" s="169"/>
      <c r="AU277" s="172"/>
      <c r="AV277" s="161"/>
      <c r="AW277" s="161"/>
      <c r="AX277" s="161"/>
      <c r="AY277" s="161"/>
      <c r="AZ277" s="93" t="s">
        <v>6413</v>
      </c>
      <c r="BA277" s="18">
        <v>44805</v>
      </c>
      <c r="BB277" s="64"/>
      <c r="BC277" s="93" t="s">
        <v>2773</v>
      </c>
      <c r="BD277" s="18">
        <v>44986</v>
      </c>
      <c r="BE277" s="94"/>
      <c r="BF277" s="93" t="s">
        <v>6414</v>
      </c>
      <c r="BG277" s="131">
        <v>45261</v>
      </c>
      <c r="BH277" s="94"/>
      <c r="BI277" s="12"/>
      <c r="BJ277" s="18" t="s">
        <v>116</v>
      </c>
      <c r="BK277" s="261">
        <v>44062</v>
      </c>
      <c r="BL277" s="12"/>
      <c r="BM277" s="513"/>
      <c r="BN277" s="513"/>
      <c r="BO277" s="513"/>
      <c r="BP277" s="515"/>
    </row>
    <row r="278" spans="1:68" ht="120" hidden="1" customHeight="1" x14ac:dyDescent="0.2">
      <c r="A278" s="24" t="s">
        <v>3151</v>
      </c>
      <c r="B278" s="65" t="s">
        <v>3152</v>
      </c>
      <c r="C278" s="252" t="s">
        <v>6227</v>
      </c>
      <c r="D278" s="256" t="s">
        <v>3819</v>
      </c>
      <c r="E278" s="256" t="s">
        <v>2760</v>
      </c>
      <c r="F278" s="268" t="s">
        <v>89</v>
      </c>
      <c r="G278" s="338" t="s">
        <v>194</v>
      </c>
      <c r="H278" s="348">
        <v>43545</v>
      </c>
      <c r="I278" s="62"/>
      <c r="J278" s="124"/>
      <c r="K278" s="453"/>
      <c r="L278" s="453"/>
      <c r="M278" s="453"/>
      <c r="N278" s="129"/>
      <c r="O278" s="314"/>
      <c r="P278" s="316" t="b">
        <f t="shared" si="6"/>
        <v>0</v>
      </c>
      <c r="Q278" s="118" t="s">
        <v>237</v>
      </c>
      <c r="R278" s="71" t="s">
        <v>94</v>
      </c>
      <c r="S278" s="71"/>
      <c r="T278" s="78" t="s">
        <v>6415</v>
      </c>
      <c r="U278" s="72" t="s">
        <v>6416</v>
      </c>
      <c r="V278" s="106" t="s">
        <v>6417</v>
      </c>
      <c r="W278" s="112">
        <v>42705</v>
      </c>
      <c r="X278" s="143" t="s">
        <v>6231</v>
      </c>
      <c r="Y278" s="86"/>
      <c r="Z278" s="18">
        <v>42552</v>
      </c>
      <c r="AA278" s="64"/>
      <c r="AB278" s="64"/>
      <c r="AC278" s="64"/>
      <c r="AD278" s="144"/>
      <c r="AE278" s="86" t="s">
        <v>6232</v>
      </c>
      <c r="AF278" s="86"/>
      <c r="AG278" s="18">
        <v>42675</v>
      </c>
      <c r="AH278" s="64"/>
      <c r="AI278" s="64"/>
      <c r="AJ278" s="64"/>
      <c r="AK278" s="94"/>
      <c r="AL278" s="168"/>
      <c r="AM278" s="168"/>
      <c r="AN278" s="171"/>
      <c r="AO278" s="161"/>
      <c r="AP278" s="161"/>
      <c r="AQ278" s="161"/>
      <c r="AR278" s="209"/>
      <c r="AS278" s="168"/>
      <c r="AT278" s="168"/>
      <c r="AU278" s="171"/>
      <c r="AV278" s="161"/>
      <c r="AW278" s="161"/>
      <c r="AX278" s="161"/>
      <c r="AY278" s="161"/>
      <c r="AZ278" s="93" t="s">
        <v>6233</v>
      </c>
      <c r="BA278" s="18">
        <v>42795</v>
      </c>
      <c r="BB278" s="94">
        <v>42809</v>
      </c>
      <c r="BC278" s="93" t="s">
        <v>6234</v>
      </c>
      <c r="BD278" s="18">
        <v>42856</v>
      </c>
      <c r="BE278" s="94">
        <v>42947</v>
      </c>
      <c r="BF278" s="93" t="s">
        <v>5778</v>
      </c>
      <c r="BG278" s="18">
        <v>43070</v>
      </c>
      <c r="BH278" s="94">
        <v>43545</v>
      </c>
      <c r="BI278" s="31" t="s">
        <v>6235</v>
      </c>
      <c r="BJ278" s="18" t="s">
        <v>116</v>
      </c>
      <c r="BK278" s="261">
        <v>43676</v>
      </c>
      <c r="BL278" s="12" t="s">
        <v>3822</v>
      </c>
      <c r="BM278" s="12"/>
      <c r="BN278" s="12"/>
      <c r="BO278" s="12"/>
      <c r="BP278" s="18"/>
    </row>
    <row r="279" spans="1:68" ht="120" hidden="1" customHeight="1" x14ac:dyDescent="0.2">
      <c r="A279" s="24" t="s">
        <v>3160</v>
      </c>
      <c r="B279" s="65" t="s">
        <v>3161</v>
      </c>
      <c r="C279" s="252" t="s">
        <v>5076</v>
      </c>
      <c r="D279" s="256" t="s">
        <v>292</v>
      </c>
      <c r="E279" s="256" t="s">
        <v>3616</v>
      </c>
      <c r="F279" s="268" t="s">
        <v>89</v>
      </c>
      <c r="G279" s="338" t="s">
        <v>194</v>
      </c>
      <c r="H279" s="348">
        <v>43532</v>
      </c>
      <c r="I279" s="62"/>
      <c r="J279" s="124"/>
      <c r="K279" s="453"/>
      <c r="L279" s="453"/>
      <c r="M279" s="453"/>
      <c r="N279" s="129"/>
      <c r="O279" s="314"/>
      <c r="P279" s="316" t="b">
        <f t="shared" si="6"/>
        <v>0</v>
      </c>
      <c r="Q279" s="118" t="s">
        <v>237</v>
      </c>
      <c r="R279" s="71" t="s">
        <v>94</v>
      </c>
      <c r="S279" s="71"/>
      <c r="T279" s="72" t="s">
        <v>3162</v>
      </c>
      <c r="U279" s="72" t="s">
        <v>442</v>
      </c>
      <c r="V279" s="106" t="s">
        <v>6418</v>
      </c>
      <c r="W279" s="112">
        <v>42887</v>
      </c>
      <c r="X279" s="143" t="s">
        <v>6419</v>
      </c>
      <c r="Y279" s="86"/>
      <c r="Z279" s="18">
        <v>40909</v>
      </c>
      <c r="AA279" s="64">
        <v>40909</v>
      </c>
      <c r="AB279" s="64">
        <v>40940</v>
      </c>
      <c r="AC279" s="64"/>
      <c r="AD279" s="144"/>
      <c r="AE279" s="86" t="s">
        <v>5080</v>
      </c>
      <c r="AF279" s="86"/>
      <c r="AG279" s="18">
        <v>41395</v>
      </c>
      <c r="AH279" s="64"/>
      <c r="AI279" s="64"/>
      <c r="AJ279" s="64"/>
      <c r="AK279" s="94"/>
      <c r="AL279" s="86" t="s">
        <v>5081</v>
      </c>
      <c r="AM279" s="86"/>
      <c r="AN279" s="171">
        <v>42370</v>
      </c>
      <c r="AO279" s="161">
        <v>42377</v>
      </c>
      <c r="AP279" s="161">
        <v>42419</v>
      </c>
      <c r="AQ279" s="161"/>
      <c r="AR279" s="209"/>
      <c r="AS279" s="168"/>
      <c r="AT279" s="168"/>
      <c r="AU279" s="171"/>
      <c r="AV279" s="161"/>
      <c r="AW279" s="161"/>
      <c r="AX279" s="161"/>
      <c r="AY279" s="161"/>
      <c r="AZ279" s="93" t="s">
        <v>6420</v>
      </c>
      <c r="BA279" s="18">
        <v>42826</v>
      </c>
      <c r="BB279" s="94">
        <v>42835</v>
      </c>
      <c r="BC279" s="93" t="s">
        <v>6421</v>
      </c>
      <c r="BD279" s="18">
        <v>42887</v>
      </c>
      <c r="BE279" s="94">
        <v>42909</v>
      </c>
      <c r="BF279" s="93" t="s">
        <v>4720</v>
      </c>
      <c r="BG279" s="18">
        <v>43191</v>
      </c>
      <c r="BH279" s="94">
        <v>43532</v>
      </c>
      <c r="BI279" s="12" t="s">
        <v>5084</v>
      </c>
      <c r="BJ279" s="18" t="s">
        <v>116</v>
      </c>
      <c r="BK279" s="261">
        <v>43833</v>
      </c>
      <c r="BL279" s="12" t="s">
        <v>3822</v>
      </c>
      <c r="BM279" s="12"/>
      <c r="BN279" s="12"/>
      <c r="BO279" s="12"/>
      <c r="BP279" s="18"/>
    </row>
    <row r="280" spans="1:68" ht="120" hidden="1" customHeight="1" x14ac:dyDescent="0.2">
      <c r="A280" s="24" t="s">
        <v>3163</v>
      </c>
      <c r="B280" s="65" t="s">
        <v>3164</v>
      </c>
      <c r="C280" s="252" t="s">
        <v>6422</v>
      </c>
      <c r="D280" s="256" t="s">
        <v>292</v>
      </c>
      <c r="E280" s="256" t="s">
        <v>3616</v>
      </c>
      <c r="F280" s="268" t="s">
        <v>89</v>
      </c>
      <c r="G280" s="338" t="s">
        <v>89</v>
      </c>
      <c r="H280" s="348">
        <v>43860</v>
      </c>
      <c r="I280" s="62"/>
      <c r="J280" s="124"/>
      <c r="K280" s="453"/>
      <c r="L280" s="453"/>
      <c r="M280" s="453"/>
      <c r="N280" s="129"/>
      <c r="O280" s="314"/>
      <c r="P280" s="316" t="b">
        <f t="shared" si="6"/>
        <v>0</v>
      </c>
      <c r="Q280" s="118" t="s">
        <v>228</v>
      </c>
      <c r="R280" s="71"/>
      <c r="S280" s="281"/>
      <c r="T280" s="79" t="s">
        <v>6423</v>
      </c>
      <c r="U280" s="71"/>
      <c r="V280" s="108" t="s">
        <v>6424</v>
      </c>
      <c r="W280" s="112"/>
      <c r="X280" s="143" t="s">
        <v>6425</v>
      </c>
      <c r="Y280" s="86"/>
      <c r="Z280" s="18">
        <v>42005</v>
      </c>
      <c r="AA280" s="64"/>
      <c r="AB280" s="64"/>
      <c r="AC280" s="64"/>
      <c r="AD280" s="144"/>
      <c r="AE280" s="86"/>
      <c r="AF280" s="86"/>
      <c r="AG280" s="18"/>
      <c r="AH280" s="64"/>
      <c r="AI280" s="64"/>
      <c r="AJ280" s="64"/>
      <c r="AK280" s="94"/>
      <c r="AL280" s="168"/>
      <c r="AM280" s="168"/>
      <c r="AN280" s="171"/>
      <c r="AO280" s="161"/>
      <c r="AP280" s="161"/>
      <c r="AQ280" s="161"/>
      <c r="AR280" s="209"/>
      <c r="AS280" s="168"/>
      <c r="AT280" s="168"/>
      <c r="AU280" s="171"/>
      <c r="AV280" s="161"/>
      <c r="AW280" s="161"/>
      <c r="AX280" s="161"/>
      <c r="AY280" s="161"/>
      <c r="AZ280" s="93" t="s">
        <v>749</v>
      </c>
      <c r="BA280" s="18">
        <v>43252</v>
      </c>
      <c r="BB280" s="94">
        <v>43262</v>
      </c>
      <c r="BC280" s="93" t="s">
        <v>6426</v>
      </c>
      <c r="BD280" s="18">
        <v>43466</v>
      </c>
      <c r="BE280" s="94">
        <v>43479</v>
      </c>
      <c r="BF280" s="93" t="s">
        <v>6427</v>
      </c>
      <c r="BG280" s="18"/>
      <c r="BH280" s="94">
        <v>43860</v>
      </c>
      <c r="BI280" s="12" t="s">
        <v>6428</v>
      </c>
      <c r="BJ280" s="18" t="s">
        <v>6076</v>
      </c>
      <c r="BK280" s="261">
        <v>43556</v>
      </c>
      <c r="BL280" s="12" t="s">
        <v>5034</v>
      </c>
      <c r="BM280" s="12"/>
      <c r="BN280" s="12"/>
      <c r="BO280" s="12"/>
      <c r="BP280" s="18"/>
    </row>
    <row r="281" spans="1:68" ht="120" hidden="1" customHeight="1" x14ac:dyDescent="0.2">
      <c r="A281" s="24" t="s">
        <v>3177</v>
      </c>
      <c r="B281" s="65" t="s">
        <v>6429</v>
      </c>
      <c r="C281" s="252" t="s">
        <v>3179</v>
      </c>
      <c r="D281" s="256" t="s">
        <v>4235</v>
      </c>
      <c r="E281" s="256" t="s">
        <v>3616</v>
      </c>
      <c r="F281" s="268" t="s">
        <v>89</v>
      </c>
      <c r="G281" s="338" t="s">
        <v>89</v>
      </c>
      <c r="H281" s="348">
        <v>40471</v>
      </c>
      <c r="I281" s="62"/>
      <c r="J281" s="124"/>
      <c r="K281" s="453"/>
      <c r="L281" s="453"/>
      <c r="M281" s="453"/>
      <c r="N281" s="129"/>
      <c r="O281" s="314"/>
      <c r="P281" s="316" t="str">
        <f t="shared" si="6"/>
        <v>Yes</v>
      </c>
      <c r="Q281" s="118" t="s">
        <v>93</v>
      </c>
      <c r="R281" s="71" t="s">
        <v>94</v>
      </c>
      <c r="S281" s="71"/>
      <c r="T281" s="211" t="s">
        <v>3180</v>
      </c>
      <c r="U281" s="211" t="s">
        <v>6430</v>
      </c>
      <c r="V281" s="108" t="s">
        <v>6431</v>
      </c>
      <c r="W281" s="112">
        <v>43374</v>
      </c>
      <c r="X281" s="143"/>
      <c r="Y281" s="86"/>
      <c r="Z281" s="18"/>
      <c r="AA281" s="64"/>
      <c r="AB281" s="64"/>
      <c r="AC281" s="64"/>
      <c r="AD281" s="144"/>
      <c r="AE281" s="87"/>
      <c r="AF281" s="87"/>
      <c r="AG281" s="18"/>
      <c r="AH281" s="64"/>
      <c r="AI281" s="64"/>
      <c r="AJ281" s="64"/>
      <c r="AK281" s="94"/>
      <c r="AL281" s="168"/>
      <c r="AM281" s="168"/>
      <c r="AN281" s="171"/>
      <c r="AO281" s="161"/>
      <c r="AP281" s="161"/>
      <c r="AQ281" s="161"/>
      <c r="AR281" s="209"/>
      <c r="AS281" s="168"/>
      <c r="AT281" s="168"/>
      <c r="AU281" s="171"/>
      <c r="AV281" s="161"/>
      <c r="AW281" s="161"/>
      <c r="AX281" s="161"/>
      <c r="AY281" s="161"/>
      <c r="AZ281" s="93" t="s">
        <v>5112</v>
      </c>
      <c r="BA281" s="18">
        <v>44197</v>
      </c>
      <c r="BB281" s="94"/>
      <c r="BC281" s="93" t="s">
        <v>5534</v>
      </c>
      <c r="BD281" s="18">
        <v>44317</v>
      </c>
      <c r="BE281" s="94"/>
      <c r="BF281" s="93" t="s">
        <v>4919</v>
      </c>
      <c r="BG281" s="18">
        <v>44531</v>
      </c>
      <c r="BH281" s="94"/>
      <c r="BI281" s="12" t="s">
        <v>6432</v>
      </c>
      <c r="BJ281" s="18" t="s">
        <v>116</v>
      </c>
      <c r="BK281" s="261">
        <v>44061</v>
      </c>
      <c r="BL281" s="12" t="s">
        <v>105</v>
      </c>
      <c r="BM281" s="12"/>
      <c r="BN281" s="12"/>
      <c r="BO281" s="12"/>
      <c r="BP281" s="18"/>
    </row>
    <row r="282" spans="1:68" ht="120" hidden="1" customHeight="1" x14ac:dyDescent="0.2">
      <c r="A282" s="24" t="s">
        <v>3185</v>
      </c>
      <c r="B282" s="65" t="s">
        <v>3186</v>
      </c>
      <c r="C282" s="252" t="s">
        <v>5171</v>
      </c>
      <c r="D282" s="256" t="s">
        <v>2759</v>
      </c>
      <c r="E282" s="256" t="s">
        <v>2182</v>
      </c>
      <c r="F282" s="268" t="s">
        <v>89</v>
      </c>
      <c r="G282" s="338" t="s">
        <v>194</v>
      </c>
      <c r="H282" s="348">
        <v>41649</v>
      </c>
      <c r="I282" s="62"/>
      <c r="J282" s="124"/>
      <c r="K282" s="453"/>
      <c r="L282" s="453"/>
      <c r="M282" s="453"/>
      <c r="N282" s="129"/>
      <c r="O282" s="314"/>
      <c r="P282" s="316" t="str">
        <f t="shared" si="6"/>
        <v>Yes</v>
      </c>
      <c r="Q282" s="118" t="s">
        <v>93</v>
      </c>
      <c r="R282" s="71" t="s">
        <v>94</v>
      </c>
      <c r="S282" s="281"/>
      <c r="T282" s="385" t="s">
        <v>2605</v>
      </c>
      <c r="U282" s="282" t="s">
        <v>5172</v>
      </c>
      <c r="V282" s="108"/>
      <c r="W282" s="112">
        <v>43983</v>
      </c>
      <c r="X282" s="143" t="s">
        <v>5173</v>
      </c>
      <c r="Y282" s="86" t="s">
        <v>5174</v>
      </c>
      <c r="Z282" s="18">
        <v>43132</v>
      </c>
      <c r="AA282" s="64">
        <v>43108</v>
      </c>
      <c r="AB282" s="64">
        <v>43181</v>
      </c>
      <c r="AC282" s="64" t="s">
        <v>5175</v>
      </c>
      <c r="AD282" s="144" t="s">
        <v>5176</v>
      </c>
      <c r="AE282" s="136" t="s">
        <v>3635</v>
      </c>
      <c r="AF282" s="219" t="s">
        <v>5177</v>
      </c>
      <c r="AG282" s="18">
        <v>43374</v>
      </c>
      <c r="AH282" s="64">
        <v>43402</v>
      </c>
      <c r="AI282" s="64">
        <v>43448</v>
      </c>
      <c r="AJ282" s="64" t="s">
        <v>5175</v>
      </c>
      <c r="AK282" s="94" t="s">
        <v>5178</v>
      </c>
      <c r="AL282" s="169" t="s">
        <v>1425</v>
      </c>
      <c r="AM282" s="169" t="s">
        <v>270</v>
      </c>
      <c r="AN282" s="172">
        <v>43831</v>
      </c>
      <c r="AO282" s="161">
        <v>43859</v>
      </c>
      <c r="AP282" s="161">
        <v>43906</v>
      </c>
      <c r="AQ282" s="162" t="s">
        <v>5179</v>
      </c>
      <c r="AR282" s="209"/>
      <c r="AS282" s="169"/>
      <c r="AT282" s="169"/>
      <c r="AU282" s="172"/>
      <c r="AV282" s="162"/>
      <c r="AW282" s="162"/>
      <c r="AX282" s="162"/>
      <c r="AY282" s="162"/>
      <c r="AZ282" s="93" t="s">
        <v>5180</v>
      </c>
      <c r="BA282" s="18">
        <v>44197</v>
      </c>
      <c r="BB282" s="94"/>
      <c r="BC282" s="93" t="s">
        <v>5181</v>
      </c>
      <c r="BD282" s="18">
        <v>44348</v>
      </c>
      <c r="BE282" s="94"/>
      <c r="BF282" s="93" t="s">
        <v>5182</v>
      </c>
      <c r="BG282" s="18">
        <v>44774</v>
      </c>
      <c r="BH282" s="94"/>
      <c r="BI282" s="12" t="s">
        <v>5183</v>
      </c>
      <c r="BJ282" s="18" t="s">
        <v>116</v>
      </c>
      <c r="BK282" s="261">
        <v>44043</v>
      </c>
      <c r="BL282" s="31" t="s">
        <v>105</v>
      </c>
      <c r="BM282" s="12"/>
      <c r="BN282" s="12"/>
      <c r="BO282" s="12"/>
      <c r="BP282" s="18"/>
    </row>
    <row r="283" spans="1:68" ht="120" hidden="1" customHeight="1" x14ac:dyDescent="0.2">
      <c r="A283" s="24" t="s">
        <v>3187</v>
      </c>
      <c r="B283" s="65" t="s">
        <v>6433</v>
      </c>
      <c r="C283" s="252" t="s">
        <v>5450</v>
      </c>
      <c r="D283" s="256" t="s">
        <v>1083</v>
      </c>
      <c r="E283" s="256" t="s">
        <v>949</v>
      </c>
      <c r="F283" s="268" t="s">
        <v>89</v>
      </c>
      <c r="G283" s="338" t="s">
        <v>194</v>
      </c>
      <c r="H283" s="348">
        <v>41988</v>
      </c>
      <c r="I283" s="62"/>
      <c r="J283" s="124"/>
      <c r="K283" s="453"/>
      <c r="L283" s="453"/>
      <c r="M283" s="453"/>
      <c r="N283" s="129">
        <v>43800</v>
      </c>
      <c r="O283" s="495" t="s">
        <v>1159</v>
      </c>
      <c r="P283" s="316" t="str">
        <f t="shared" si="6"/>
        <v>Yes</v>
      </c>
      <c r="Q283" s="118" t="s">
        <v>93</v>
      </c>
      <c r="R283" s="71" t="s">
        <v>94</v>
      </c>
      <c r="S283" s="281"/>
      <c r="T283" s="72" t="s">
        <v>1160</v>
      </c>
      <c r="U283" s="72" t="s">
        <v>1161</v>
      </c>
      <c r="V283" s="106" t="s">
        <v>1162</v>
      </c>
      <c r="W283" s="112">
        <v>43374</v>
      </c>
      <c r="X283" s="143" t="s">
        <v>4861</v>
      </c>
      <c r="Y283" s="86" t="s">
        <v>1163</v>
      </c>
      <c r="Z283" s="18">
        <v>43525</v>
      </c>
      <c r="AA283" s="64">
        <v>43682</v>
      </c>
      <c r="AB283" s="64">
        <v>43749</v>
      </c>
      <c r="AC283" s="64" t="s">
        <v>1164</v>
      </c>
      <c r="AD283" s="144" t="s">
        <v>1165</v>
      </c>
      <c r="AE283" s="136" t="s">
        <v>4846</v>
      </c>
      <c r="AF283" s="139" t="s">
        <v>5451</v>
      </c>
      <c r="AG283" s="18">
        <v>43709</v>
      </c>
      <c r="AH283" s="64">
        <v>43874</v>
      </c>
      <c r="AI283" s="64">
        <v>43917</v>
      </c>
      <c r="AJ283" s="64" t="s">
        <v>5452</v>
      </c>
      <c r="AK283" s="94"/>
      <c r="AL283" s="168">
        <v>43983</v>
      </c>
      <c r="AM283" s="168" t="s">
        <v>5453</v>
      </c>
      <c r="AN283" s="171">
        <v>43983</v>
      </c>
      <c r="AO283" s="161"/>
      <c r="AP283" s="161"/>
      <c r="AQ283" s="161"/>
      <c r="AR283" s="209"/>
      <c r="AS283" s="168"/>
      <c r="AT283" s="168"/>
      <c r="AU283" s="171"/>
      <c r="AV283" s="161"/>
      <c r="AW283" s="161"/>
      <c r="AX283" s="161"/>
      <c r="AY283" s="161"/>
      <c r="AZ283" s="93" t="s">
        <v>4819</v>
      </c>
      <c r="BA283" s="18">
        <v>44166</v>
      </c>
      <c r="BB283" s="94"/>
      <c r="BC283" s="93" t="s">
        <v>5425</v>
      </c>
      <c r="BD283" s="18">
        <v>44287</v>
      </c>
      <c r="BE283" s="94"/>
      <c r="BF283" s="93" t="s">
        <v>5454</v>
      </c>
      <c r="BG283" s="18">
        <v>44562</v>
      </c>
      <c r="BH283" s="94"/>
      <c r="BI283" s="12" t="s">
        <v>5455</v>
      </c>
      <c r="BJ283" s="18" t="s">
        <v>116</v>
      </c>
      <c r="BK283" s="261">
        <v>44042</v>
      </c>
      <c r="BL283" s="12" t="s">
        <v>1170</v>
      </c>
      <c r="BM283" s="12"/>
      <c r="BN283" s="12"/>
      <c r="BO283" s="12"/>
      <c r="BP283" s="18"/>
    </row>
    <row r="284" spans="1:68" ht="120" hidden="1" customHeight="1" x14ac:dyDescent="0.2">
      <c r="A284" s="24" t="s">
        <v>3191</v>
      </c>
      <c r="B284" s="65" t="s">
        <v>3190</v>
      </c>
      <c r="C284" s="252" t="s">
        <v>5310</v>
      </c>
      <c r="D284" s="256"/>
      <c r="E284" s="256" t="s">
        <v>1158</v>
      </c>
      <c r="F284" s="268" t="s">
        <v>89</v>
      </c>
      <c r="G284" s="173" t="s">
        <v>194</v>
      </c>
      <c r="H284" s="467">
        <v>41256</v>
      </c>
      <c r="I284" s="62"/>
      <c r="J284" s="124"/>
      <c r="K284" s="453"/>
      <c r="L284" s="453"/>
      <c r="M284" s="453"/>
      <c r="N284" s="129"/>
      <c r="O284" s="314"/>
      <c r="P284" s="316" t="str">
        <f t="shared" si="6"/>
        <v>Yes</v>
      </c>
      <c r="Q284" s="118" t="s">
        <v>93</v>
      </c>
      <c r="R284" s="71" t="s">
        <v>94</v>
      </c>
      <c r="S284" s="71"/>
      <c r="T284" s="72" t="s">
        <v>5311</v>
      </c>
      <c r="U284" s="72" t="s">
        <v>5312</v>
      </c>
      <c r="V284" s="106"/>
      <c r="W284" s="112">
        <v>43862</v>
      </c>
      <c r="X284" s="143" t="s">
        <v>870</v>
      </c>
      <c r="Y284" s="86" t="s">
        <v>871</v>
      </c>
      <c r="Z284" s="18">
        <v>43497</v>
      </c>
      <c r="AA284" s="64">
        <v>43507</v>
      </c>
      <c r="AB284" s="64">
        <v>43549</v>
      </c>
      <c r="AC284" s="64" t="s">
        <v>872</v>
      </c>
      <c r="AD284" s="144"/>
      <c r="AE284" s="87" t="s">
        <v>5313</v>
      </c>
      <c r="AF284" s="87" t="s">
        <v>2203</v>
      </c>
      <c r="AG284" s="18">
        <v>43983</v>
      </c>
      <c r="AH284" s="64"/>
      <c r="AI284" s="64"/>
      <c r="AJ284" s="64"/>
      <c r="AK284" s="94"/>
      <c r="AL284" s="168"/>
      <c r="AM284" s="168"/>
      <c r="AN284" s="171"/>
      <c r="AO284" s="161"/>
      <c r="AP284" s="161"/>
      <c r="AQ284" s="161"/>
      <c r="AR284" s="209"/>
      <c r="AS284" s="168"/>
      <c r="AT284" s="168"/>
      <c r="AU284" s="171"/>
      <c r="AV284" s="161"/>
      <c r="AW284" s="161"/>
      <c r="AX284" s="161"/>
      <c r="AY284" s="161"/>
      <c r="AZ284" s="93" t="s">
        <v>5314</v>
      </c>
      <c r="BA284" s="18">
        <v>44136</v>
      </c>
      <c r="BB284" s="94"/>
      <c r="BC284" s="93" t="s">
        <v>5050</v>
      </c>
      <c r="BD284" s="18">
        <v>44256</v>
      </c>
      <c r="BE284" s="94"/>
      <c r="BF284" s="93" t="s">
        <v>4920</v>
      </c>
      <c r="BG284" s="18">
        <v>44621</v>
      </c>
      <c r="BH284" s="94"/>
      <c r="BI284" s="12"/>
      <c r="BJ284" s="18" t="s">
        <v>116</v>
      </c>
      <c r="BK284" s="261">
        <v>44061</v>
      </c>
      <c r="BL284" s="12" t="s">
        <v>105</v>
      </c>
      <c r="BM284" s="12"/>
      <c r="BN284" s="12"/>
      <c r="BO284" s="12"/>
      <c r="BP284" s="18"/>
    </row>
    <row r="285" spans="1:68" ht="120" hidden="1" customHeight="1" x14ac:dyDescent="0.2">
      <c r="A285" s="24" t="s">
        <v>3191</v>
      </c>
      <c r="B285" s="65" t="s">
        <v>3190</v>
      </c>
      <c r="C285" s="6" t="s">
        <v>6434</v>
      </c>
      <c r="D285" s="256" t="s">
        <v>292</v>
      </c>
      <c r="E285" s="256" t="s">
        <v>2760</v>
      </c>
      <c r="F285" s="268" t="s">
        <v>89</v>
      </c>
      <c r="G285" s="338" t="s">
        <v>89</v>
      </c>
      <c r="H285" s="348">
        <v>41256</v>
      </c>
      <c r="I285" s="62">
        <v>43472</v>
      </c>
      <c r="J285" s="244">
        <v>43553</v>
      </c>
      <c r="K285" s="453"/>
      <c r="L285" s="453"/>
      <c r="M285" s="453"/>
      <c r="N285" s="129"/>
      <c r="O285" s="314"/>
      <c r="P285" s="316" t="str">
        <f t="shared" si="6"/>
        <v>Yes</v>
      </c>
      <c r="Q285" s="118" t="s">
        <v>93</v>
      </c>
      <c r="R285" s="71" t="s">
        <v>94</v>
      </c>
      <c r="S285" s="71"/>
      <c r="T285" s="80" t="s">
        <v>6435</v>
      </c>
      <c r="U285" s="196" t="s">
        <v>6436</v>
      </c>
      <c r="V285" s="106" t="s">
        <v>6437</v>
      </c>
      <c r="W285" s="112">
        <v>43525</v>
      </c>
      <c r="X285" s="143" t="s">
        <v>6438</v>
      </c>
      <c r="Y285" s="183" t="s">
        <v>750</v>
      </c>
      <c r="Z285" s="18">
        <v>41791</v>
      </c>
      <c r="AA285" s="64">
        <v>41801</v>
      </c>
      <c r="AB285" s="64">
        <v>41843</v>
      </c>
      <c r="AC285" s="64" t="s">
        <v>6439</v>
      </c>
      <c r="AD285" s="144"/>
      <c r="AE285" s="183" t="s">
        <v>6440</v>
      </c>
      <c r="AF285" s="183" t="s">
        <v>6441</v>
      </c>
      <c r="AG285" s="18">
        <v>42036</v>
      </c>
      <c r="AH285" s="64">
        <v>42054</v>
      </c>
      <c r="AI285" s="64">
        <v>42096</v>
      </c>
      <c r="AJ285" s="64" t="s">
        <v>6442</v>
      </c>
      <c r="AK285" s="94"/>
      <c r="AL285" s="274">
        <v>42522</v>
      </c>
      <c r="AM285" s="185" t="s">
        <v>367</v>
      </c>
      <c r="AN285" s="275">
        <v>42522</v>
      </c>
      <c r="AO285" s="187">
        <v>42548</v>
      </c>
      <c r="AP285" s="187">
        <v>42601</v>
      </c>
      <c r="AQ285" s="187" t="s">
        <v>6443</v>
      </c>
      <c r="AR285" s="276"/>
      <c r="AS285" s="274">
        <v>42795</v>
      </c>
      <c r="AT285" s="274" t="s">
        <v>6444</v>
      </c>
      <c r="AU285" s="275">
        <v>42795</v>
      </c>
      <c r="AV285" s="187">
        <v>42823</v>
      </c>
      <c r="AW285" s="187">
        <v>42872</v>
      </c>
      <c r="AX285" s="187" t="s">
        <v>6445</v>
      </c>
      <c r="AY285" s="187"/>
      <c r="AZ285" s="93" t="s">
        <v>5220</v>
      </c>
      <c r="BA285" s="18">
        <v>43009</v>
      </c>
      <c r="BB285" s="64" t="s">
        <v>6446</v>
      </c>
      <c r="BC285" s="93" t="s">
        <v>4861</v>
      </c>
      <c r="BD285" s="18">
        <v>43525</v>
      </c>
      <c r="BE285" s="94">
        <v>43553</v>
      </c>
      <c r="BF285" s="93" t="s">
        <v>4721</v>
      </c>
      <c r="BG285" s="188">
        <v>43770</v>
      </c>
      <c r="BH285" s="94"/>
      <c r="BI285" s="12" t="s">
        <v>6447</v>
      </c>
      <c r="BJ285" s="18" t="s">
        <v>116</v>
      </c>
      <c r="BK285" s="261">
        <v>43837</v>
      </c>
      <c r="BL285" s="12" t="s">
        <v>4998</v>
      </c>
      <c r="BM285" s="12"/>
      <c r="BN285" s="12"/>
      <c r="BO285" s="12"/>
      <c r="BP285" s="18"/>
    </row>
    <row r="286" spans="1:68" ht="120" hidden="1" customHeight="1" x14ac:dyDescent="0.2">
      <c r="A286" s="24" t="s">
        <v>3202</v>
      </c>
      <c r="B286" s="65" t="s">
        <v>3203</v>
      </c>
      <c r="C286" s="252" t="s">
        <v>948</v>
      </c>
      <c r="D286" s="256" t="s">
        <v>91</v>
      </c>
      <c r="E286" s="256" t="s">
        <v>3616</v>
      </c>
      <c r="F286" s="268" t="s">
        <v>89</v>
      </c>
      <c r="G286" s="338" t="s">
        <v>194</v>
      </c>
      <c r="H286" s="348">
        <v>41108</v>
      </c>
      <c r="I286" s="62"/>
      <c r="J286" s="124"/>
      <c r="K286" s="453"/>
      <c r="L286" s="453"/>
      <c r="M286" s="453"/>
      <c r="N286" s="129"/>
      <c r="O286" s="314"/>
      <c r="P286" s="316" t="str">
        <f t="shared" si="6"/>
        <v>Yes</v>
      </c>
      <c r="Q286" s="118" t="s">
        <v>93</v>
      </c>
      <c r="R286" s="71" t="s">
        <v>94</v>
      </c>
      <c r="S286" s="71"/>
      <c r="T286" s="72" t="s">
        <v>5344</v>
      </c>
      <c r="U286" s="72" t="s">
        <v>5345</v>
      </c>
      <c r="V286" s="106"/>
      <c r="W286" s="112">
        <v>43862</v>
      </c>
      <c r="X286" s="143" t="s">
        <v>953</v>
      </c>
      <c r="Y286" s="86" t="s">
        <v>954</v>
      </c>
      <c r="Z286" s="18">
        <v>43678</v>
      </c>
      <c r="AA286" s="64">
        <v>43787</v>
      </c>
      <c r="AB286" s="64">
        <v>43875</v>
      </c>
      <c r="AC286" s="64" t="s">
        <v>955</v>
      </c>
      <c r="AD286" s="144"/>
      <c r="AE286" s="87" t="s">
        <v>5346</v>
      </c>
      <c r="AF286" s="139" t="s">
        <v>5347</v>
      </c>
      <c r="AG286" s="18">
        <v>44348</v>
      </c>
      <c r="AH286" s="64"/>
      <c r="AI286" s="64"/>
      <c r="AJ286" s="64"/>
      <c r="AK286" s="94"/>
      <c r="AL286" s="168"/>
      <c r="AM286" s="168"/>
      <c r="AN286" s="171"/>
      <c r="AO286" s="161"/>
      <c r="AP286" s="161"/>
      <c r="AQ286" s="161"/>
      <c r="AR286" s="209"/>
      <c r="AS286" s="168"/>
      <c r="AT286" s="168"/>
      <c r="AU286" s="171"/>
      <c r="AV286" s="161"/>
      <c r="AW286" s="161"/>
      <c r="AX286" s="161"/>
      <c r="AY286" s="161"/>
      <c r="AZ286" s="93" t="s">
        <v>5348</v>
      </c>
      <c r="BA286" s="18">
        <v>44835</v>
      </c>
      <c r="BB286" s="94"/>
      <c r="BC286" s="93" t="s">
        <v>2773</v>
      </c>
      <c r="BD286" s="18">
        <v>44986</v>
      </c>
      <c r="BE286" s="94"/>
      <c r="BF286" s="93" t="s">
        <v>5349</v>
      </c>
      <c r="BG286" s="18">
        <v>45231</v>
      </c>
      <c r="BH286" s="94"/>
      <c r="BI286" s="32" t="s">
        <v>5350</v>
      </c>
      <c r="BJ286" s="18" t="s">
        <v>116</v>
      </c>
      <c r="BK286" s="261">
        <v>44013</v>
      </c>
      <c r="BL286" s="12" t="s">
        <v>579</v>
      </c>
      <c r="BM286" s="12"/>
      <c r="BN286" s="12"/>
      <c r="BO286" s="12"/>
      <c r="BP286" s="18"/>
    </row>
    <row r="287" spans="1:68" ht="120" hidden="1" customHeight="1" x14ac:dyDescent="0.2">
      <c r="A287" s="24" t="s">
        <v>3204</v>
      </c>
      <c r="B287" s="65" t="s">
        <v>6448</v>
      </c>
      <c r="C287" s="252" t="s">
        <v>6449</v>
      </c>
      <c r="D287" s="256" t="s">
        <v>4235</v>
      </c>
      <c r="E287" s="256" t="s">
        <v>3616</v>
      </c>
      <c r="F287" s="268" t="s">
        <v>89</v>
      </c>
      <c r="G287" s="338" t="s">
        <v>89</v>
      </c>
      <c r="H287" s="348">
        <v>42068</v>
      </c>
      <c r="I287" s="62"/>
      <c r="J287" s="124"/>
      <c r="K287" s="453"/>
      <c r="L287" s="453"/>
      <c r="M287" s="453"/>
      <c r="N287" s="129"/>
      <c r="O287" s="314"/>
      <c r="P287" s="316" t="str">
        <f t="shared" si="6"/>
        <v>Yes</v>
      </c>
      <c r="Q287" s="118" t="s">
        <v>93</v>
      </c>
      <c r="R287" s="71" t="s">
        <v>267</v>
      </c>
      <c r="S287" s="281"/>
      <c r="T287" s="72" t="s">
        <v>3207</v>
      </c>
      <c r="U287" s="71" t="s">
        <v>6450</v>
      </c>
      <c r="V287" s="82" t="s">
        <v>6451</v>
      </c>
      <c r="W287" s="112">
        <v>42826</v>
      </c>
      <c r="X287" s="143" t="s">
        <v>2286</v>
      </c>
      <c r="Y287" s="86" t="s">
        <v>364</v>
      </c>
      <c r="Z287" s="18">
        <v>43040</v>
      </c>
      <c r="AA287" s="64">
        <v>43034</v>
      </c>
      <c r="AB287" s="64">
        <v>43111</v>
      </c>
      <c r="AC287" s="64" t="s">
        <v>3209</v>
      </c>
      <c r="AD287" s="144" t="s">
        <v>3210</v>
      </c>
      <c r="AE287" s="136" t="s">
        <v>3211</v>
      </c>
      <c r="AF287" s="136" t="s">
        <v>367</v>
      </c>
      <c r="AG287" s="18">
        <v>43617</v>
      </c>
      <c r="AH287" s="64">
        <v>43644</v>
      </c>
      <c r="AI287" s="64">
        <v>43726</v>
      </c>
      <c r="AJ287" s="64" t="s">
        <v>3207</v>
      </c>
      <c r="AK287" s="94" t="s">
        <v>3212</v>
      </c>
      <c r="AL287" s="168"/>
      <c r="AM287" s="168"/>
      <c r="AN287" s="171"/>
      <c r="AO287" s="161"/>
      <c r="AP287" s="161"/>
      <c r="AQ287" s="161"/>
      <c r="AR287" s="209"/>
      <c r="AS287" s="168"/>
      <c r="AT287" s="168"/>
      <c r="AU287" s="171"/>
      <c r="AV287" s="161"/>
      <c r="AW287" s="161"/>
      <c r="AX287" s="161"/>
      <c r="AY287" s="161"/>
      <c r="AZ287" s="93" t="s">
        <v>6452</v>
      </c>
      <c r="BA287" s="18">
        <v>44228</v>
      </c>
      <c r="BB287" s="94"/>
      <c r="BC287" s="93" t="s">
        <v>6453</v>
      </c>
      <c r="BD287" s="18">
        <v>44501</v>
      </c>
      <c r="BE287" s="94"/>
      <c r="BF287" s="93"/>
      <c r="BG287" s="18"/>
      <c r="BH287" s="94"/>
      <c r="BI287" s="12" t="s">
        <v>6454</v>
      </c>
      <c r="BJ287" s="18" t="s">
        <v>116</v>
      </c>
      <c r="BK287" s="261">
        <v>44062</v>
      </c>
      <c r="BL287" s="12" t="s">
        <v>579</v>
      </c>
      <c r="BM287" s="12"/>
      <c r="BN287" s="12"/>
      <c r="BO287" s="12"/>
      <c r="BP287" s="18"/>
    </row>
    <row r="288" spans="1:68" ht="120" hidden="1" customHeight="1" x14ac:dyDescent="0.2">
      <c r="A288" s="24" t="s">
        <v>3216</v>
      </c>
      <c r="B288" s="65" t="s">
        <v>3217</v>
      </c>
      <c r="C288" s="252" t="s">
        <v>3218</v>
      </c>
      <c r="D288" s="256" t="s">
        <v>2759</v>
      </c>
      <c r="E288" s="256" t="s">
        <v>2182</v>
      </c>
      <c r="F288" s="268" t="s">
        <v>89</v>
      </c>
      <c r="G288" s="338" t="s">
        <v>89</v>
      </c>
      <c r="H288" s="348">
        <v>41254</v>
      </c>
      <c r="I288" s="62"/>
      <c r="J288" s="124"/>
      <c r="K288" s="453"/>
      <c r="L288" s="453"/>
      <c r="M288" s="453"/>
      <c r="N288" s="129"/>
      <c r="O288" s="314"/>
      <c r="P288" s="316" t="str">
        <f t="shared" si="6"/>
        <v>Yes</v>
      </c>
      <c r="Q288" s="118" t="s">
        <v>93</v>
      </c>
      <c r="R288" s="71" t="s">
        <v>94</v>
      </c>
      <c r="S288" s="71"/>
      <c r="T288" s="72" t="s">
        <v>3220</v>
      </c>
      <c r="U288" s="72" t="s">
        <v>6455</v>
      </c>
      <c r="V288" s="106"/>
      <c r="W288" s="112">
        <v>43983</v>
      </c>
      <c r="X288" s="143" t="s">
        <v>3222</v>
      </c>
      <c r="Y288" s="86" t="s">
        <v>364</v>
      </c>
      <c r="Z288" s="18">
        <v>43374</v>
      </c>
      <c r="AA288" s="64">
        <v>43381</v>
      </c>
      <c r="AB288" s="64">
        <v>43434</v>
      </c>
      <c r="AC288" s="64" t="s">
        <v>3223</v>
      </c>
      <c r="AD288" s="144"/>
      <c r="AE288" s="17" t="s">
        <v>1087</v>
      </c>
      <c r="AF288" s="86" t="s">
        <v>3224</v>
      </c>
      <c r="AG288" s="18">
        <v>43739</v>
      </c>
      <c r="AH288" s="64">
        <v>43739</v>
      </c>
      <c r="AI288" s="64">
        <v>43800</v>
      </c>
      <c r="AJ288" s="64"/>
      <c r="AK288" s="94"/>
      <c r="AL288" s="87" t="s">
        <v>125</v>
      </c>
      <c r="AM288" s="139" t="s">
        <v>1844</v>
      </c>
      <c r="AN288" s="18">
        <v>44409</v>
      </c>
      <c r="AO288" s="161"/>
      <c r="AP288" s="161"/>
      <c r="AQ288" s="161"/>
      <c r="AR288" s="209"/>
      <c r="AS288" s="168"/>
      <c r="AT288" s="168"/>
      <c r="AU288" s="171"/>
      <c r="AV288" s="161"/>
      <c r="AW288" s="161"/>
      <c r="AX288" s="161"/>
      <c r="AY288" s="161"/>
      <c r="AZ288" s="93" t="s">
        <v>128</v>
      </c>
      <c r="BA288" s="18">
        <v>44743</v>
      </c>
      <c r="BB288" s="94"/>
      <c r="BC288" s="93" t="s">
        <v>6456</v>
      </c>
      <c r="BD288" s="18">
        <v>44896</v>
      </c>
      <c r="BE288" s="94"/>
      <c r="BF288" s="93" t="s">
        <v>6414</v>
      </c>
      <c r="BG288" s="18">
        <v>45261</v>
      </c>
      <c r="BH288" s="94"/>
      <c r="BI288" s="30" t="s">
        <v>6457</v>
      </c>
      <c r="BJ288" s="18" t="s">
        <v>116</v>
      </c>
      <c r="BK288" s="261">
        <v>44062</v>
      </c>
      <c r="BL288" s="12" t="s">
        <v>1234</v>
      </c>
      <c r="BM288" s="12"/>
      <c r="BN288" s="12"/>
      <c r="BO288" s="12"/>
      <c r="BP288" s="18"/>
    </row>
    <row r="289" spans="1:68" ht="120" hidden="1" customHeight="1" x14ac:dyDescent="0.2">
      <c r="A289" s="24" t="s">
        <v>3230</v>
      </c>
      <c r="B289" s="65" t="s">
        <v>3231</v>
      </c>
      <c r="C289" s="252" t="s">
        <v>3232</v>
      </c>
      <c r="D289" s="256"/>
      <c r="E289" s="256" t="s">
        <v>3616</v>
      </c>
      <c r="F289" s="268" t="s">
        <v>89</v>
      </c>
      <c r="G289" s="338" t="s">
        <v>89</v>
      </c>
      <c r="H289" s="348">
        <v>39261</v>
      </c>
      <c r="I289" s="62"/>
      <c r="J289" s="124"/>
      <c r="K289" s="453"/>
      <c r="L289" s="453"/>
      <c r="M289" s="453"/>
      <c r="N289" s="129"/>
      <c r="O289" s="314"/>
      <c r="P289" s="316" t="str">
        <f t="shared" si="6"/>
        <v>Yes</v>
      </c>
      <c r="Q289" s="118" t="s">
        <v>93</v>
      </c>
      <c r="R289" s="71" t="s">
        <v>94</v>
      </c>
      <c r="S289" s="77"/>
      <c r="T289" s="368" t="s">
        <v>6458</v>
      </c>
      <c r="U289" s="82" t="s">
        <v>6459</v>
      </c>
      <c r="V289" s="107" t="s">
        <v>6460</v>
      </c>
      <c r="W289" s="112">
        <v>43586</v>
      </c>
      <c r="X289" s="17" t="s">
        <v>6461</v>
      </c>
      <c r="Y289" s="86" t="s">
        <v>6462</v>
      </c>
      <c r="Z289" s="18">
        <v>41306</v>
      </c>
      <c r="AA289" s="64"/>
      <c r="AB289" s="64"/>
      <c r="AC289" s="64"/>
      <c r="AD289" s="144"/>
      <c r="AE289" s="168" t="s">
        <v>6463</v>
      </c>
      <c r="AF289" s="168" t="s">
        <v>6464</v>
      </c>
      <c r="AG289" s="171">
        <v>42156</v>
      </c>
      <c r="AH289" s="64"/>
      <c r="AI289" s="64"/>
      <c r="AJ289" s="64"/>
      <c r="AK289" s="94"/>
      <c r="AL289" s="169" t="s">
        <v>6465</v>
      </c>
      <c r="AM289" s="168" t="s">
        <v>6466</v>
      </c>
      <c r="AN289" s="172">
        <v>42491</v>
      </c>
      <c r="AO289" s="161"/>
      <c r="AP289" s="161"/>
      <c r="AQ289" s="161"/>
      <c r="AR289" s="209"/>
      <c r="AS289" s="87" t="s">
        <v>6467</v>
      </c>
      <c r="AT289" s="139" t="s">
        <v>6468</v>
      </c>
      <c r="AU289" s="18">
        <v>43647</v>
      </c>
      <c r="AV289" s="161">
        <v>43647</v>
      </c>
      <c r="AW289" s="161">
        <v>43678</v>
      </c>
      <c r="AX289" s="161" t="s">
        <v>6469</v>
      </c>
      <c r="AY289" s="161"/>
      <c r="AZ289" s="93" t="s">
        <v>4064</v>
      </c>
      <c r="BA289" s="18">
        <v>43862</v>
      </c>
      <c r="BB289" s="94"/>
      <c r="BC289" s="93" t="s">
        <v>5122</v>
      </c>
      <c r="BD289" s="18">
        <v>44013</v>
      </c>
      <c r="BE289" s="94"/>
      <c r="BF289" s="93" t="s">
        <v>5181</v>
      </c>
      <c r="BG289" s="18">
        <v>44348</v>
      </c>
      <c r="BH289" s="94"/>
      <c r="BI289" s="12" t="s">
        <v>6470</v>
      </c>
      <c r="BJ289" s="18" t="s">
        <v>116</v>
      </c>
      <c r="BK289" s="261">
        <v>44062</v>
      </c>
      <c r="BL289" s="12" t="s">
        <v>105</v>
      </c>
      <c r="BM289" s="12"/>
      <c r="BN289" s="12"/>
      <c r="BO289" s="12"/>
      <c r="BP289" s="18"/>
    </row>
    <row r="290" spans="1:68" ht="120" hidden="1" customHeight="1" x14ac:dyDescent="0.2">
      <c r="A290" s="24" t="s">
        <v>3239</v>
      </c>
      <c r="B290" s="65" t="s">
        <v>3240</v>
      </c>
      <c r="C290" s="252" t="s">
        <v>6471</v>
      </c>
      <c r="D290" s="256" t="s">
        <v>4235</v>
      </c>
      <c r="E290" s="256" t="s">
        <v>3616</v>
      </c>
      <c r="F290" s="268" t="s">
        <v>89</v>
      </c>
      <c r="G290" s="338" t="s">
        <v>89</v>
      </c>
      <c r="H290" s="348">
        <v>42081</v>
      </c>
      <c r="I290" s="62"/>
      <c r="J290" s="124"/>
      <c r="K290" s="453"/>
      <c r="L290" s="453"/>
      <c r="M290" s="453"/>
      <c r="N290" s="129"/>
      <c r="O290" s="314"/>
      <c r="P290" s="316" t="str">
        <f t="shared" si="6"/>
        <v>Yes</v>
      </c>
      <c r="Q290" s="118" t="s">
        <v>93</v>
      </c>
      <c r="R290" s="71" t="s">
        <v>94</v>
      </c>
      <c r="S290" s="71"/>
      <c r="T290" s="82" t="s">
        <v>6472</v>
      </c>
      <c r="U290" s="72" t="s">
        <v>6473</v>
      </c>
      <c r="V290" s="82" t="s">
        <v>6474</v>
      </c>
      <c r="W290" s="112">
        <v>43800</v>
      </c>
      <c r="X290" s="143" t="s">
        <v>3245</v>
      </c>
      <c r="Y290" s="86" t="s">
        <v>364</v>
      </c>
      <c r="Z290" s="18">
        <v>43831</v>
      </c>
      <c r="AA290" s="64">
        <v>43871</v>
      </c>
      <c r="AB290" s="64">
        <v>43940</v>
      </c>
      <c r="AC290" s="64" t="s">
        <v>3246</v>
      </c>
      <c r="AD290" s="144"/>
      <c r="AE290" s="136" t="s">
        <v>5844</v>
      </c>
      <c r="AF290" s="136" t="s">
        <v>367</v>
      </c>
      <c r="AG290" s="18">
        <v>44105</v>
      </c>
      <c r="AH290" s="64"/>
      <c r="AI290" s="64"/>
      <c r="AJ290" s="64"/>
      <c r="AK290" s="94"/>
      <c r="AL290" s="168"/>
      <c r="AM290" s="168"/>
      <c r="AN290" s="171"/>
      <c r="AO290" s="161"/>
      <c r="AP290" s="161"/>
      <c r="AQ290" s="161"/>
      <c r="AR290" s="209"/>
      <c r="AS290" s="168"/>
      <c r="AT290" s="168"/>
      <c r="AU290" s="171"/>
      <c r="AV290" s="161"/>
      <c r="AW290" s="161"/>
      <c r="AX290" s="161"/>
      <c r="AY290" s="161"/>
      <c r="AZ290" s="93" t="s">
        <v>5024</v>
      </c>
      <c r="BA290" s="18">
        <v>44440</v>
      </c>
      <c r="BB290" s="94"/>
      <c r="BC290" s="93" t="s">
        <v>5123</v>
      </c>
      <c r="BD290" s="18">
        <v>44531</v>
      </c>
      <c r="BE290" s="94"/>
      <c r="BF290" s="93" t="s">
        <v>6456</v>
      </c>
      <c r="BG290" s="18">
        <v>44896</v>
      </c>
      <c r="BH290" s="94"/>
      <c r="BI290" s="12" t="s">
        <v>6475</v>
      </c>
      <c r="BJ290" s="18" t="s">
        <v>116</v>
      </c>
      <c r="BK290" s="261">
        <v>44062</v>
      </c>
      <c r="BL290" s="12" t="s">
        <v>579</v>
      </c>
      <c r="BM290" s="12"/>
      <c r="BN290" s="12"/>
      <c r="BO290" s="12"/>
      <c r="BP290" s="18"/>
    </row>
    <row r="291" spans="1:68" ht="120" hidden="1" customHeight="1" x14ac:dyDescent="0.2">
      <c r="A291" s="24" t="s">
        <v>3250</v>
      </c>
      <c r="B291" s="126" t="s">
        <v>3251</v>
      </c>
      <c r="C291" s="6" t="s">
        <v>4999</v>
      </c>
      <c r="D291" s="254"/>
      <c r="E291" s="267">
        <v>2038</v>
      </c>
      <c r="F291" s="280" t="s">
        <v>89</v>
      </c>
      <c r="G291" s="338" t="s">
        <v>194</v>
      </c>
      <c r="H291" s="348">
        <v>39429</v>
      </c>
      <c r="I291" s="62"/>
      <c r="J291" s="124"/>
      <c r="K291" s="453"/>
      <c r="L291" s="453"/>
      <c r="M291" s="453"/>
      <c r="N291" s="129"/>
      <c r="O291" s="314"/>
      <c r="P291" s="316" t="b">
        <f t="shared" si="6"/>
        <v>0</v>
      </c>
      <c r="Q291" s="118" t="s">
        <v>228</v>
      </c>
      <c r="R291" s="71" t="s">
        <v>229</v>
      </c>
      <c r="S291" s="71"/>
      <c r="T291" s="82" t="s">
        <v>5000</v>
      </c>
      <c r="U291" s="72"/>
      <c r="V291" s="108"/>
      <c r="W291" s="112"/>
      <c r="X291" s="143" t="s">
        <v>2526</v>
      </c>
      <c r="Y291" s="183" t="s">
        <v>3562</v>
      </c>
      <c r="Z291" s="18">
        <v>44105</v>
      </c>
      <c r="AA291" s="64"/>
      <c r="AB291" s="64"/>
      <c r="AC291" s="64"/>
      <c r="AD291" s="144"/>
      <c r="AE291" s="17" t="s">
        <v>5001</v>
      </c>
      <c r="AF291" s="183" t="s">
        <v>367</v>
      </c>
      <c r="AG291" s="18">
        <v>44440</v>
      </c>
      <c r="AH291" s="64"/>
      <c r="AI291" s="64"/>
      <c r="AJ291" s="64"/>
      <c r="AK291" s="94"/>
      <c r="AL291" s="274"/>
      <c r="AM291" s="185"/>
      <c r="AN291" s="275"/>
      <c r="AO291" s="187"/>
      <c r="AP291" s="187"/>
      <c r="AQ291" s="187"/>
      <c r="AR291" s="276"/>
      <c r="AS291" s="274"/>
      <c r="AT291" s="274"/>
      <c r="AU291" s="275"/>
      <c r="AV291" s="187"/>
      <c r="AW291" s="187"/>
      <c r="AX291" s="187"/>
      <c r="AY291" s="187"/>
      <c r="AZ291" s="93"/>
      <c r="BA291" s="18"/>
      <c r="BB291" s="64"/>
      <c r="BC291" s="93"/>
      <c r="BD291" s="18"/>
      <c r="BE291" s="94"/>
      <c r="BF291" s="93" t="s">
        <v>423</v>
      </c>
      <c r="BG291" s="188"/>
      <c r="BH291" s="94"/>
      <c r="BI291" s="12" t="s">
        <v>5002</v>
      </c>
      <c r="BJ291" s="18" t="s">
        <v>116</v>
      </c>
      <c r="BK291" s="261">
        <v>44056</v>
      </c>
      <c r="BL291" s="12" t="s">
        <v>105</v>
      </c>
      <c r="BM291" s="12"/>
      <c r="BN291" s="12"/>
      <c r="BO291" s="12"/>
      <c r="BP291" s="18"/>
    </row>
    <row r="292" spans="1:68" ht="120" hidden="1" customHeight="1" x14ac:dyDescent="0.2">
      <c r="A292" s="24" t="s">
        <v>3250</v>
      </c>
      <c r="B292" s="126" t="s">
        <v>3251</v>
      </c>
      <c r="C292" s="6" t="s">
        <v>3252</v>
      </c>
      <c r="D292" s="256"/>
      <c r="E292" s="256"/>
      <c r="F292" s="173" t="s">
        <v>89</v>
      </c>
      <c r="G292" s="340" t="s">
        <v>89</v>
      </c>
      <c r="H292" s="348">
        <v>39429</v>
      </c>
      <c r="I292" s="62"/>
      <c r="J292" s="244"/>
      <c r="K292" s="453"/>
      <c r="L292" s="453"/>
      <c r="M292" s="453"/>
      <c r="N292" s="129"/>
      <c r="O292" s="314"/>
      <c r="P292" s="316" t="str">
        <f t="shared" si="6"/>
        <v>Yes</v>
      </c>
      <c r="Q292" s="118" t="s">
        <v>93</v>
      </c>
      <c r="R292" s="71" t="s">
        <v>94</v>
      </c>
      <c r="S292" s="71"/>
      <c r="T292" s="82" t="s">
        <v>6476</v>
      </c>
      <c r="U292" s="72" t="s">
        <v>6477</v>
      </c>
      <c r="V292" s="106" t="s">
        <v>6478</v>
      </c>
      <c r="W292" s="112">
        <v>43466</v>
      </c>
      <c r="X292" s="143" t="s">
        <v>3256</v>
      </c>
      <c r="Y292" s="86" t="s">
        <v>364</v>
      </c>
      <c r="Z292" s="18">
        <v>43497</v>
      </c>
      <c r="AA292" s="64">
        <v>43497</v>
      </c>
      <c r="AB292" s="64">
        <v>43557</v>
      </c>
      <c r="AC292" s="64" t="s">
        <v>3257</v>
      </c>
      <c r="AD292" s="144" t="s">
        <v>3258</v>
      </c>
      <c r="AE292" s="17" t="s">
        <v>5880</v>
      </c>
      <c r="AF292" s="86"/>
      <c r="AG292" s="18">
        <v>43831</v>
      </c>
      <c r="AH292" s="64"/>
      <c r="AI292" s="64"/>
      <c r="AJ292" s="64"/>
      <c r="AK292" s="210"/>
      <c r="AL292" s="169"/>
      <c r="AM292" s="168"/>
      <c r="AN292" s="172"/>
      <c r="AO292" s="161"/>
      <c r="AP292" s="161"/>
      <c r="AQ292" s="161"/>
      <c r="AR292" s="162"/>
      <c r="AS292" s="169"/>
      <c r="AT292" s="169"/>
      <c r="AU292" s="172"/>
      <c r="AV292" s="161"/>
      <c r="AW292" s="161"/>
      <c r="AX292" s="161"/>
      <c r="AY292" s="161"/>
      <c r="AZ292" s="93" t="s">
        <v>4963</v>
      </c>
      <c r="BA292" s="18">
        <v>44197</v>
      </c>
      <c r="BB292" s="64"/>
      <c r="BC292" s="93" t="s">
        <v>1089</v>
      </c>
      <c r="BD292" s="18">
        <v>44317</v>
      </c>
      <c r="BE292" s="94"/>
      <c r="BF292" s="93"/>
      <c r="BG292" s="131"/>
      <c r="BH292" s="94"/>
      <c r="BI292" s="31" t="s">
        <v>6479</v>
      </c>
      <c r="BJ292" s="18" t="s">
        <v>116</v>
      </c>
      <c r="BK292" s="261">
        <v>44062</v>
      </c>
      <c r="BL292" s="12" t="s">
        <v>579</v>
      </c>
      <c r="BM292" s="12"/>
      <c r="BN292" s="12"/>
      <c r="BO292" s="12"/>
      <c r="BP292" s="18"/>
    </row>
    <row r="293" spans="1:68" ht="120" hidden="1" customHeight="1" x14ac:dyDescent="0.2">
      <c r="A293" s="24" t="s">
        <v>3280</v>
      </c>
      <c r="B293" s="65" t="s">
        <v>3270</v>
      </c>
      <c r="C293" s="252" t="s">
        <v>6480</v>
      </c>
      <c r="D293" s="256" t="s">
        <v>4840</v>
      </c>
      <c r="E293" s="256" t="s">
        <v>974</v>
      </c>
      <c r="F293" s="268" t="s">
        <v>89</v>
      </c>
      <c r="G293" s="173" t="s">
        <v>89</v>
      </c>
      <c r="H293" s="62">
        <v>40639</v>
      </c>
      <c r="I293" s="321">
        <v>43102</v>
      </c>
      <c r="J293" s="323">
        <v>43846</v>
      </c>
      <c r="K293" s="454"/>
      <c r="L293" s="454"/>
      <c r="M293" s="454"/>
      <c r="N293" s="129"/>
      <c r="O293" s="314"/>
      <c r="P293" s="316" t="str">
        <f t="shared" si="6"/>
        <v>Yes</v>
      </c>
      <c r="Q293" s="118" t="s">
        <v>93</v>
      </c>
      <c r="R293" s="71" t="s">
        <v>94</v>
      </c>
      <c r="S293" s="71"/>
      <c r="T293" s="72" t="s">
        <v>6481</v>
      </c>
      <c r="U293" s="72" t="s">
        <v>6482</v>
      </c>
      <c r="V293" s="106" t="s">
        <v>6483</v>
      </c>
      <c r="W293" s="112">
        <v>43374</v>
      </c>
      <c r="X293" s="143"/>
      <c r="Y293" s="86"/>
      <c r="Z293" s="18"/>
      <c r="AA293" s="64"/>
      <c r="AB293" s="64"/>
      <c r="AC293" s="64"/>
      <c r="AD293" s="144"/>
      <c r="AE293" s="87"/>
      <c r="AF293" s="87"/>
      <c r="AG293" s="18"/>
      <c r="AH293" s="64"/>
      <c r="AI293" s="64"/>
      <c r="AJ293" s="64"/>
      <c r="AK293" s="94"/>
      <c r="AL293" s="168"/>
      <c r="AM293" s="168"/>
      <c r="AN293" s="171"/>
      <c r="AO293" s="161"/>
      <c r="AP293" s="161"/>
      <c r="AQ293" s="161"/>
      <c r="AR293" s="209"/>
      <c r="AS293" s="168"/>
      <c r="AT293" s="168"/>
      <c r="AU293" s="171"/>
      <c r="AV293" s="161"/>
      <c r="AW293" s="161"/>
      <c r="AX293" s="161"/>
      <c r="AY293" s="161"/>
      <c r="AZ293" s="93" t="s">
        <v>586</v>
      </c>
      <c r="BA293" s="18">
        <v>43556</v>
      </c>
      <c r="BB293" s="94">
        <f>I293</f>
        <v>43102</v>
      </c>
      <c r="BC293" s="93" t="s">
        <v>826</v>
      </c>
      <c r="BD293" s="18">
        <v>43647</v>
      </c>
      <c r="BE293" s="94">
        <f>J293</f>
        <v>43846</v>
      </c>
      <c r="BF293" s="93" t="s">
        <v>5095</v>
      </c>
      <c r="BG293" s="18">
        <v>43891</v>
      </c>
      <c r="BH293" s="94"/>
      <c r="BI293" s="48" t="s">
        <v>6484</v>
      </c>
      <c r="BJ293" s="18" t="s">
        <v>116</v>
      </c>
      <c r="BK293" s="261">
        <v>43644</v>
      </c>
      <c r="BL293" s="12" t="s">
        <v>6485</v>
      </c>
      <c r="BM293" s="12"/>
      <c r="BN293" s="12"/>
      <c r="BO293" s="12"/>
      <c r="BP293" s="18" t="s">
        <v>93</v>
      </c>
    </row>
    <row r="294" spans="1:68" ht="120" hidden="1" customHeight="1" x14ac:dyDescent="0.2">
      <c r="A294" s="24" t="s">
        <v>3285</v>
      </c>
      <c r="B294" s="126" t="s">
        <v>3286</v>
      </c>
      <c r="C294" s="252" t="s">
        <v>3287</v>
      </c>
      <c r="D294" s="256" t="s">
        <v>337</v>
      </c>
      <c r="E294" s="256" t="s">
        <v>4841</v>
      </c>
      <c r="F294" s="268" t="s">
        <v>89</v>
      </c>
      <c r="G294" s="340" t="s">
        <v>89</v>
      </c>
      <c r="H294" s="348">
        <v>39870</v>
      </c>
      <c r="I294" s="62"/>
      <c r="J294" s="124"/>
      <c r="K294" s="453"/>
      <c r="L294" s="453"/>
      <c r="M294" s="453"/>
      <c r="N294" s="129"/>
      <c r="O294" s="314"/>
      <c r="P294" s="316" t="str">
        <f t="shared" si="6"/>
        <v>Yes</v>
      </c>
      <c r="Q294" s="118" t="s">
        <v>93</v>
      </c>
      <c r="R294" s="71" t="s">
        <v>94</v>
      </c>
      <c r="S294" s="71"/>
      <c r="T294" s="72" t="s">
        <v>3293</v>
      </c>
      <c r="U294" s="72" t="s">
        <v>6486</v>
      </c>
      <c r="V294" s="106"/>
      <c r="W294" s="112">
        <v>43891</v>
      </c>
      <c r="X294" s="143" t="s">
        <v>3290</v>
      </c>
      <c r="Y294" s="86" t="s">
        <v>142</v>
      </c>
      <c r="Z294" s="18">
        <v>43221</v>
      </c>
      <c r="AA294" s="64">
        <v>43234</v>
      </c>
      <c r="AB294" s="64">
        <v>43276</v>
      </c>
      <c r="AC294" s="64" t="s">
        <v>3291</v>
      </c>
      <c r="AD294" s="144"/>
      <c r="AE294" s="139" t="s">
        <v>3292</v>
      </c>
      <c r="AF294" s="87" t="s">
        <v>367</v>
      </c>
      <c r="AG294" s="18">
        <v>43739</v>
      </c>
      <c r="AH294" s="64">
        <v>43770</v>
      </c>
      <c r="AI294" s="64">
        <v>43851</v>
      </c>
      <c r="AJ294" s="64" t="s">
        <v>3293</v>
      </c>
      <c r="AK294" s="94"/>
      <c r="AL294" s="168"/>
      <c r="AM294" s="168"/>
      <c r="AN294" s="171"/>
      <c r="AO294" s="161"/>
      <c r="AP294" s="161"/>
      <c r="AQ294" s="161"/>
      <c r="AR294" s="209"/>
      <c r="AS294" s="168"/>
      <c r="AT294" s="168"/>
      <c r="AU294" s="171"/>
      <c r="AV294" s="161"/>
      <c r="AW294" s="161"/>
      <c r="AX294" s="161"/>
      <c r="AY294" s="161"/>
      <c r="AZ294" s="93" t="s">
        <v>5180</v>
      </c>
      <c r="BA294" s="18">
        <v>44197</v>
      </c>
      <c r="BB294" s="94"/>
      <c r="BC294" s="93" t="s">
        <v>5425</v>
      </c>
      <c r="BD294" s="18">
        <v>44287</v>
      </c>
      <c r="BE294" s="94"/>
      <c r="BF294" s="93" t="s">
        <v>4920</v>
      </c>
      <c r="BG294" s="18">
        <v>44621</v>
      </c>
      <c r="BH294" s="94"/>
      <c r="BI294" s="12" t="s">
        <v>6487</v>
      </c>
      <c r="BJ294" s="18" t="s">
        <v>116</v>
      </c>
      <c r="BK294" s="261">
        <v>44062</v>
      </c>
      <c r="BL294" s="12" t="s">
        <v>105</v>
      </c>
      <c r="BM294" s="12"/>
      <c r="BN294" s="12" t="s">
        <v>106</v>
      </c>
      <c r="BO294" s="12" t="s">
        <v>3296</v>
      </c>
      <c r="BP294" s="18"/>
    </row>
    <row r="295" spans="1:68" ht="49" customHeight="1" x14ac:dyDescent="0.2">
      <c r="A295" s="24" t="s">
        <v>3299</v>
      </c>
      <c r="B295" s="125" t="s">
        <v>3298</v>
      </c>
      <c r="C295" s="252" t="s">
        <v>5406</v>
      </c>
      <c r="D295" s="256"/>
      <c r="E295" s="256" t="s">
        <v>1158</v>
      </c>
      <c r="F295" s="268" t="s">
        <v>89</v>
      </c>
      <c r="G295" s="357" t="s">
        <v>194</v>
      </c>
      <c r="H295" s="60" t="s">
        <v>121</v>
      </c>
      <c r="I295" s="62"/>
      <c r="J295" s="124"/>
      <c r="K295" s="453"/>
      <c r="L295" s="453"/>
      <c r="M295" s="453"/>
      <c r="N295" s="129"/>
      <c r="O295" s="314"/>
      <c r="P295" s="316" t="b">
        <f t="shared" si="6"/>
        <v>0</v>
      </c>
      <c r="Q295" s="118" t="s">
        <v>228</v>
      </c>
      <c r="R295" s="71" t="s">
        <v>229</v>
      </c>
      <c r="S295" s="77"/>
      <c r="T295" s="469" t="s">
        <v>1108</v>
      </c>
      <c r="U295" s="476" t="s">
        <v>1109</v>
      </c>
      <c r="V295" s="108"/>
      <c r="W295" s="182"/>
      <c r="X295" s="143" t="s">
        <v>4921</v>
      </c>
      <c r="Y295" s="183" t="s">
        <v>1596</v>
      </c>
      <c r="Z295" s="828">
        <v>44805</v>
      </c>
      <c r="AA295" s="64"/>
      <c r="AB295" s="64"/>
      <c r="AC295" s="64"/>
      <c r="AD295" s="144"/>
      <c r="AE295" s="143"/>
      <c r="AF295" s="183"/>
      <c r="AG295" s="828"/>
      <c r="AH295" s="64"/>
      <c r="AI295" s="64"/>
      <c r="AJ295" s="64"/>
      <c r="AK295" s="94"/>
      <c r="AL295" s="274"/>
      <c r="AM295" s="185"/>
      <c r="AN295" s="856"/>
      <c r="AO295" s="187"/>
      <c r="AP295" s="187"/>
      <c r="AQ295" s="187"/>
      <c r="AR295" s="276"/>
      <c r="AS295" s="274"/>
      <c r="AT295" s="274"/>
      <c r="AU295" s="856"/>
      <c r="AV295" s="187"/>
      <c r="AW295" s="187"/>
      <c r="AX295" s="187"/>
      <c r="AY295" s="187"/>
      <c r="AZ295" s="93"/>
      <c r="BA295" s="828"/>
      <c r="BB295" s="94"/>
      <c r="BC295" s="93"/>
      <c r="BD295" s="828"/>
      <c r="BE295" s="94"/>
      <c r="BF295" s="93"/>
      <c r="BG295" s="828"/>
      <c r="BH295" s="94"/>
      <c r="BI295" s="12" t="s">
        <v>5407</v>
      </c>
      <c r="BJ295" s="18" t="s">
        <v>116</v>
      </c>
      <c r="BK295" s="261">
        <v>44758</v>
      </c>
      <c r="BL295" s="12" t="s">
        <v>105</v>
      </c>
      <c r="BM295" s="12"/>
      <c r="BN295" s="12"/>
      <c r="BO295" s="12"/>
      <c r="BP295" s="18"/>
    </row>
    <row r="296" spans="1:68" ht="120" hidden="1" customHeight="1" x14ac:dyDescent="0.2">
      <c r="A296" s="24" t="s">
        <v>3299</v>
      </c>
      <c r="B296" s="125" t="s">
        <v>3298</v>
      </c>
      <c r="C296" s="252" t="s">
        <v>4856</v>
      </c>
      <c r="D296" s="256" t="s">
        <v>337</v>
      </c>
      <c r="E296" s="256" t="s">
        <v>3616</v>
      </c>
      <c r="F296" s="268" t="s">
        <v>89</v>
      </c>
      <c r="G296" s="344" t="s">
        <v>89</v>
      </c>
      <c r="H296" s="348" t="s">
        <v>121</v>
      </c>
      <c r="I296" s="62">
        <v>43347</v>
      </c>
      <c r="J296" s="124">
        <v>43553</v>
      </c>
      <c r="K296" s="453"/>
      <c r="L296" s="453"/>
      <c r="M296" s="453"/>
      <c r="N296" s="129"/>
      <c r="O296" s="314"/>
      <c r="P296" s="316" t="str">
        <f t="shared" si="6"/>
        <v>Yes</v>
      </c>
      <c r="Q296" s="118" t="s">
        <v>93</v>
      </c>
      <c r="R296" s="71" t="s">
        <v>94</v>
      </c>
      <c r="S296" s="71"/>
      <c r="T296" s="72" t="s">
        <v>4857</v>
      </c>
      <c r="U296" s="72" t="s">
        <v>4858</v>
      </c>
      <c r="V296" s="106" t="s">
        <v>4859</v>
      </c>
      <c r="W296" s="281">
        <v>43040</v>
      </c>
      <c r="X296" s="143" t="s">
        <v>2480</v>
      </c>
      <c r="Y296" s="86"/>
      <c r="Z296" s="18">
        <v>43101</v>
      </c>
      <c r="AA296" s="64"/>
      <c r="AB296" s="64"/>
      <c r="AC296" s="64"/>
      <c r="AD296" s="144"/>
      <c r="AE296" s="17"/>
      <c r="AF296" s="86"/>
      <c r="AG296" s="18"/>
      <c r="AH296" s="64"/>
      <c r="AI296" s="64"/>
      <c r="AJ296" s="64"/>
      <c r="AK296" s="94"/>
      <c r="AL296" s="169"/>
      <c r="AM296" s="168"/>
      <c r="AN296" s="172"/>
      <c r="AO296" s="161"/>
      <c r="AP296" s="161"/>
      <c r="AQ296" s="161"/>
      <c r="AR296" s="94"/>
      <c r="AS296" s="169"/>
      <c r="AT296" s="169"/>
      <c r="AU296" s="172"/>
      <c r="AV296" s="161"/>
      <c r="AW296" s="161"/>
      <c r="AX296" s="161"/>
      <c r="AY296" s="161"/>
      <c r="AZ296" s="93" t="s">
        <v>4860</v>
      </c>
      <c r="BA296" s="18">
        <v>43344</v>
      </c>
      <c r="BB296" s="64">
        <f>I296</f>
        <v>43347</v>
      </c>
      <c r="BC296" s="93" t="s">
        <v>4861</v>
      </c>
      <c r="BD296" s="18">
        <v>43525</v>
      </c>
      <c r="BE296" s="94">
        <f>J296</f>
        <v>43553</v>
      </c>
      <c r="BF296" s="93" t="s">
        <v>2850</v>
      </c>
      <c r="BG296" s="131">
        <v>43922</v>
      </c>
      <c r="BH296" s="94"/>
      <c r="BI296" s="12"/>
      <c r="BJ296" s="18" t="s">
        <v>116</v>
      </c>
      <c r="BK296" s="261">
        <v>43550</v>
      </c>
      <c r="BL296" s="12" t="s">
        <v>4998</v>
      </c>
      <c r="BM296" s="12"/>
      <c r="BN296" s="12"/>
      <c r="BO296" s="12"/>
      <c r="BP296" s="18"/>
    </row>
    <row r="297" spans="1:68" ht="120" hidden="1" customHeight="1" x14ac:dyDescent="0.2">
      <c r="A297" s="24" t="s">
        <v>3308</v>
      </c>
      <c r="B297" s="65" t="s">
        <v>6488</v>
      </c>
      <c r="C297" s="252" t="s">
        <v>1540</v>
      </c>
      <c r="D297" s="256"/>
      <c r="E297" s="256"/>
      <c r="F297" s="268"/>
      <c r="G297" s="338"/>
      <c r="H297" s="348">
        <v>40526</v>
      </c>
      <c r="I297" s="62"/>
      <c r="J297" s="124"/>
      <c r="K297" s="453"/>
      <c r="L297" s="453"/>
      <c r="M297" s="453"/>
      <c r="N297" s="129"/>
      <c r="O297" s="314"/>
      <c r="P297" s="316" t="b">
        <f t="shared" si="6"/>
        <v>0</v>
      </c>
      <c r="Q297" s="118"/>
      <c r="R297" s="71"/>
      <c r="S297" s="71"/>
      <c r="T297" s="72"/>
      <c r="U297" s="72"/>
      <c r="V297" s="107"/>
      <c r="W297" s="112"/>
      <c r="X297" s="143"/>
      <c r="Y297" s="86"/>
      <c r="Z297" s="18"/>
      <c r="AA297" s="64"/>
      <c r="AB297" s="64"/>
      <c r="AC297" s="64"/>
      <c r="AD297" s="144"/>
      <c r="AE297" s="87"/>
      <c r="AF297" s="87"/>
      <c r="AG297" s="18"/>
      <c r="AH297" s="64"/>
      <c r="AI297" s="64"/>
      <c r="AJ297" s="64"/>
      <c r="AK297" s="94"/>
      <c r="AL297" s="168"/>
      <c r="AM297" s="168"/>
      <c r="AN297" s="171"/>
      <c r="AO297" s="161"/>
      <c r="AP297" s="161"/>
      <c r="AQ297" s="161"/>
      <c r="AR297" s="209"/>
      <c r="AS297" s="168"/>
      <c r="AT297" s="168"/>
      <c r="AU297" s="171"/>
      <c r="AV297" s="161"/>
      <c r="AW297" s="161"/>
      <c r="AX297" s="161"/>
      <c r="AY297" s="161"/>
      <c r="AZ297" s="93"/>
      <c r="BA297" s="18"/>
      <c r="BB297" s="94"/>
      <c r="BC297" s="93"/>
      <c r="BD297" s="18"/>
      <c r="BE297" s="94"/>
      <c r="BF297" s="93"/>
      <c r="BG297" s="18"/>
      <c r="BH297" s="94"/>
      <c r="BI297" s="12" t="s">
        <v>3310</v>
      </c>
      <c r="BJ297" s="18" t="s">
        <v>116</v>
      </c>
      <c r="BK297" s="261">
        <v>43881</v>
      </c>
      <c r="BL297" s="12" t="s">
        <v>970</v>
      </c>
      <c r="BM297" s="12"/>
      <c r="BN297" s="12"/>
      <c r="BO297" s="12"/>
      <c r="BP297" s="18"/>
    </row>
    <row r="298" spans="1:68" ht="120" hidden="1" customHeight="1" x14ac:dyDescent="0.2">
      <c r="A298" s="24" t="s">
        <v>3311</v>
      </c>
      <c r="B298" s="65" t="s">
        <v>3312</v>
      </c>
      <c r="C298" s="260" t="s">
        <v>6489</v>
      </c>
      <c r="D298" s="256" t="s">
        <v>4235</v>
      </c>
      <c r="E298" s="256" t="s">
        <v>4841</v>
      </c>
      <c r="F298" s="268" t="s">
        <v>89</v>
      </c>
      <c r="G298" s="173" t="s">
        <v>89</v>
      </c>
      <c r="H298" s="62">
        <v>41213</v>
      </c>
      <c r="I298" s="62">
        <v>43482</v>
      </c>
      <c r="J298" s="124"/>
      <c r="K298" s="453"/>
      <c r="L298" s="453"/>
      <c r="M298" s="453"/>
      <c r="N298" s="129"/>
      <c r="O298" s="314"/>
      <c r="P298" s="316" t="str">
        <f t="shared" si="6"/>
        <v>Yes</v>
      </c>
      <c r="Q298" s="118" t="s">
        <v>93</v>
      </c>
      <c r="R298" s="71" t="s">
        <v>94</v>
      </c>
      <c r="S298" s="71"/>
      <c r="T298" s="72" t="s">
        <v>6490</v>
      </c>
      <c r="U298" s="72" t="s">
        <v>6491</v>
      </c>
      <c r="V298" s="108" t="s">
        <v>6492</v>
      </c>
      <c r="W298" s="112">
        <v>43435</v>
      </c>
      <c r="X298" s="143"/>
      <c r="Y298" s="86"/>
      <c r="Z298" s="18"/>
      <c r="AA298" s="64"/>
      <c r="AB298" s="64"/>
      <c r="AC298" s="64"/>
      <c r="AD298" s="144"/>
      <c r="AE298" s="136"/>
      <c r="AF298" s="136"/>
      <c r="AG298" s="18"/>
      <c r="AH298" s="64"/>
      <c r="AI298" s="64"/>
      <c r="AJ298" s="64"/>
      <c r="AK298" s="94"/>
      <c r="AL298" s="168"/>
      <c r="AM298" s="168"/>
      <c r="AN298" s="171"/>
      <c r="AO298" s="161"/>
      <c r="AP298" s="161"/>
      <c r="AQ298" s="161"/>
      <c r="AR298" s="209"/>
      <c r="AS298" s="168"/>
      <c r="AT298" s="168"/>
      <c r="AU298" s="171"/>
      <c r="AV298" s="161"/>
      <c r="AW298" s="161"/>
      <c r="AX298" s="161"/>
      <c r="AY298" s="161"/>
      <c r="AZ298" s="93" t="s">
        <v>4891</v>
      </c>
      <c r="BA298" s="18">
        <v>43466</v>
      </c>
      <c r="BB298" s="94">
        <f>I298</f>
        <v>43482</v>
      </c>
      <c r="BC298" s="93" t="s">
        <v>826</v>
      </c>
      <c r="BD298" s="18">
        <v>43647</v>
      </c>
      <c r="BE298" s="94">
        <v>43466</v>
      </c>
      <c r="BF298" s="93" t="s">
        <v>6493</v>
      </c>
      <c r="BG298" s="18">
        <v>43983</v>
      </c>
      <c r="BH298" s="94"/>
      <c r="BI298" s="48" t="s">
        <v>6494</v>
      </c>
      <c r="BJ298" s="18" t="s">
        <v>116</v>
      </c>
      <c r="BK298" s="261">
        <v>43644</v>
      </c>
      <c r="BL298" s="12" t="s">
        <v>2769</v>
      </c>
      <c r="BM298" s="12"/>
      <c r="BN298" s="12"/>
      <c r="BO298" s="12"/>
      <c r="BP298" s="18" t="s">
        <v>93</v>
      </c>
    </row>
    <row r="299" spans="1:68" ht="120" hidden="1" customHeight="1" x14ac:dyDescent="0.2">
      <c r="A299" s="24" t="s">
        <v>3320</v>
      </c>
      <c r="B299" s="65" t="s">
        <v>3321</v>
      </c>
      <c r="C299" s="252" t="s">
        <v>6495</v>
      </c>
      <c r="D299" s="256" t="s">
        <v>337</v>
      </c>
      <c r="E299" s="256" t="s">
        <v>266</v>
      </c>
      <c r="F299" s="268" t="s">
        <v>89</v>
      </c>
      <c r="G299" s="338" t="s">
        <v>89</v>
      </c>
      <c r="H299" s="348">
        <v>41809</v>
      </c>
      <c r="I299" s="62"/>
      <c r="J299" s="124"/>
      <c r="K299" s="453"/>
      <c r="L299" s="453"/>
      <c r="M299" s="453"/>
      <c r="N299" s="129"/>
      <c r="O299" s="314"/>
      <c r="P299" s="316" t="str">
        <f t="shared" si="6"/>
        <v>Yes</v>
      </c>
      <c r="Q299" s="118" t="s">
        <v>93</v>
      </c>
      <c r="R299" s="71" t="s">
        <v>94</v>
      </c>
      <c r="S299" s="281"/>
      <c r="T299" s="72" t="s">
        <v>3324</v>
      </c>
      <c r="U299" s="72" t="s">
        <v>6496</v>
      </c>
      <c r="V299" s="106"/>
      <c r="W299" s="112">
        <v>43709</v>
      </c>
      <c r="X299" s="143" t="s">
        <v>3326</v>
      </c>
      <c r="Y299" s="86" t="s">
        <v>364</v>
      </c>
      <c r="Z299" s="18">
        <v>43282</v>
      </c>
      <c r="AA299" s="64">
        <v>43299</v>
      </c>
      <c r="AB299" s="64">
        <v>43361</v>
      </c>
      <c r="AC299" s="64" t="s">
        <v>3328</v>
      </c>
      <c r="AD299" s="144"/>
      <c r="AE299" s="136" t="s">
        <v>5228</v>
      </c>
      <c r="AF299" s="136"/>
      <c r="AG299" s="18">
        <v>44197</v>
      </c>
      <c r="AH299" s="64"/>
      <c r="AI299" s="64"/>
      <c r="AJ299" s="64"/>
      <c r="AK299" s="94"/>
      <c r="AL299" s="168"/>
      <c r="AM299" s="168"/>
      <c r="AN299" s="171"/>
      <c r="AO299" s="161"/>
      <c r="AP299" s="161"/>
      <c r="AQ299" s="161"/>
      <c r="AR299" s="209"/>
      <c r="AS299" s="168"/>
      <c r="AT299" s="168"/>
      <c r="AU299" s="171"/>
      <c r="AV299" s="161"/>
      <c r="AW299" s="161"/>
      <c r="AX299" s="161"/>
      <c r="AY299" s="161"/>
      <c r="AZ299" s="93" t="s">
        <v>5181</v>
      </c>
      <c r="BA299" s="18">
        <v>44348</v>
      </c>
      <c r="BB299" s="94"/>
      <c r="BC299" s="93" t="s">
        <v>5123</v>
      </c>
      <c r="BD299" s="18">
        <v>44531</v>
      </c>
      <c r="BE299" s="94"/>
      <c r="BF299" s="93" t="s">
        <v>2957</v>
      </c>
      <c r="BG299" s="18">
        <v>44835</v>
      </c>
      <c r="BH299" s="94"/>
      <c r="BI299" s="12" t="s">
        <v>6497</v>
      </c>
      <c r="BJ299" s="18" t="s">
        <v>116</v>
      </c>
      <c r="BK299" s="261">
        <v>44062</v>
      </c>
      <c r="BL299" s="12" t="s">
        <v>105</v>
      </c>
      <c r="BM299" s="12"/>
      <c r="BN299" s="12"/>
      <c r="BO299" s="12"/>
      <c r="BP299" s="18"/>
    </row>
    <row r="300" spans="1:68" ht="120" hidden="1" customHeight="1" x14ac:dyDescent="0.2">
      <c r="A300" s="24" t="s">
        <v>3336</v>
      </c>
      <c r="B300" s="65" t="s">
        <v>3337</v>
      </c>
      <c r="C300" s="252" t="s">
        <v>3338</v>
      </c>
      <c r="D300" s="258" t="s">
        <v>3819</v>
      </c>
      <c r="E300" s="258" t="s">
        <v>3538</v>
      </c>
      <c r="F300" s="268" t="s">
        <v>89</v>
      </c>
      <c r="G300" s="173" t="s">
        <v>89</v>
      </c>
      <c r="H300" s="62">
        <v>41724</v>
      </c>
      <c r="I300" s="62">
        <v>43158</v>
      </c>
      <c r="J300" s="124">
        <v>43280</v>
      </c>
      <c r="K300" s="478">
        <v>44000</v>
      </c>
      <c r="L300" s="453"/>
      <c r="M300" s="453"/>
      <c r="N300" s="129"/>
      <c r="O300" s="314"/>
      <c r="P300" s="316" t="str">
        <f t="shared" si="6"/>
        <v>Yes</v>
      </c>
      <c r="Q300" s="118" t="s">
        <v>93</v>
      </c>
      <c r="R300" s="71" t="s">
        <v>94</v>
      </c>
      <c r="S300" s="281"/>
      <c r="T300" s="72" t="s">
        <v>3339</v>
      </c>
      <c r="U300" s="72" t="s">
        <v>6498</v>
      </c>
      <c r="V300" s="106" t="s">
        <v>6499</v>
      </c>
      <c r="W300" s="112">
        <v>43132</v>
      </c>
      <c r="X300" s="143" t="s">
        <v>5741</v>
      </c>
      <c r="Y300" s="86"/>
      <c r="Z300" s="18">
        <v>42186</v>
      </c>
      <c r="AA300" s="64"/>
      <c r="AB300" s="64"/>
      <c r="AC300" s="64"/>
      <c r="AD300" s="144"/>
      <c r="AE300" s="86" t="s">
        <v>4870</v>
      </c>
      <c r="AF300" s="86"/>
      <c r="AG300" s="18">
        <v>42917</v>
      </c>
      <c r="AH300" s="64"/>
      <c r="AI300" s="64"/>
      <c r="AJ300" s="64"/>
      <c r="AK300" s="94"/>
      <c r="AL300" s="168"/>
      <c r="AM300" s="168"/>
      <c r="AN300" s="18"/>
      <c r="AO300" s="161"/>
      <c r="AP300" s="161"/>
      <c r="AQ300" s="161"/>
      <c r="AR300" s="209"/>
      <c r="AS300" s="168"/>
      <c r="AT300" s="168"/>
      <c r="AU300" s="171"/>
      <c r="AV300" s="161"/>
      <c r="AW300" s="161"/>
      <c r="AX300" s="161"/>
      <c r="AY300" s="161"/>
      <c r="AZ300" s="93" t="s">
        <v>5103</v>
      </c>
      <c r="BA300" s="18">
        <v>43132</v>
      </c>
      <c r="BB300" s="94">
        <f>I300</f>
        <v>43158</v>
      </c>
      <c r="BC300" s="93" t="s">
        <v>5236</v>
      </c>
      <c r="BD300" s="18">
        <v>43252</v>
      </c>
      <c r="BE300" s="94">
        <f>J300</f>
        <v>43280</v>
      </c>
      <c r="BF300" s="93" t="s">
        <v>6500</v>
      </c>
      <c r="BG300" s="18">
        <v>43525</v>
      </c>
      <c r="BH300" s="94"/>
      <c r="BI300" s="12" t="s">
        <v>6501</v>
      </c>
      <c r="BJ300" s="18" t="s">
        <v>116</v>
      </c>
      <c r="BK300" s="261">
        <v>44000</v>
      </c>
      <c r="BL300" s="12" t="s">
        <v>6502</v>
      </c>
      <c r="BM300" s="12"/>
      <c r="BN300" s="12"/>
      <c r="BO300" s="12"/>
      <c r="BP300" s="18"/>
    </row>
    <row r="301" spans="1:68" ht="120" hidden="1" customHeight="1" x14ac:dyDescent="0.2">
      <c r="A301" s="24" t="s">
        <v>3343</v>
      </c>
      <c r="B301" s="65" t="s">
        <v>3344</v>
      </c>
      <c r="C301" s="252" t="s">
        <v>6503</v>
      </c>
      <c r="D301" s="256" t="s">
        <v>292</v>
      </c>
      <c r="E301" s="256" t="s">
        <v>1021</v>
      </c>
      <c r="F301" s="268" t="s">
        <v>89</v>
      </c>
      <c r="G301" s="338" t="s">
        <v>89</v>
      </c>
      <c r="H301" s="348">
        <v>43607</v>
      </c>
      <c r="I301" s="62"/>
      <c r="J301" s="124"/>
      <c r="K301" s="453"/>
      <c r="L301" s="453"/>
      <c r="M301" s="453"/>
      <c r="N301" s="129"/>
      <c r="O301" s="314"/>
      <c r="P301" s="316" t="b">
        <f t="shared" si="6"/>
        <v>0</v>
      </c>
      <c r="Q301" s="118" t="s">
        <v>237</v>
      </c>
      <c r="R301" s="71" t="s">
        <v>94</v>
      </c>
      <c r="S301" s="71"/>
      <c r="T301" s="72" t="s">
        <v>6504</v>
      </c>
      <c r="U301" s="72" t="s">
        <v>6505</v>
      </c>
      <c r="V301" s="106" t="s">
        <v>6506</v>
      </c>
      <c r="W301" s="112">
        <v>42522</v>
      </c>
      <c r="X301" s="143" t="s">
        <v>6507</v>
      </c>
      <c r="Y301" s="86"/>
      <c r="Z301" s="18">
        <v>41426</v>
      </c>
      <c r="AA301" s="64"/>
      <c r="AB301" s="64"/>
      <c r="AC301" s="64"/>
      <c r="AD301" s="144"/>
      <c r="AE301" s="86" t="s">
        <v>6463</v>
      </c>
      <c r="AF301" s="86"/>
      <c r="AG301" s="18">
        <v>42156</v>
      </c>
      <c r="AH301" s="64"/>
      <c r="AI301" s="64"/>
      <c r="AJ301" s="64"/>
      <c r="AK301" s="94"/>
      <c r="AL301" s="168"/>
      <c r="AM301" s="168"/>
      <c r="AN301" s="171"/>
      <c r="AO301" s="161"/>
      <c r="AP301" s="161"/>
      <c r="AQ301" s="161"/>
      <c r="AR301" s="209"/>
      <c r="AS301" s="168"/>
      <c r="AT301" s="168"/>
      <c r="AU301" s="171"/>
      <c r="AV301" s="161"/>
      <c r="AW301" s="161"/>
      <c r="AX301" s="161"/>
      <c r="AY301" s="161"/>
      <c r="AZ301" s="93" t="s">
        <v>6508</v>
      </c>
      <c r="BA301" s="18">
        <v>42370</v>
      </c>
      <c r="BB301" s="94">
        <v>42527</v>
      </c>
      <c r="BC301" s="93" t="s">
        <v>5286</v>
      </c>
      <c r="BD301" s="18">
        <v>42552</v>
      </c>
      <c r="BE301" s="94">
        <v>42573</v>
      </c>
      <c r="BF301" s="93" t="s">
        <v>6509</v>
      </c>
      <c r="BG301" s="18">
        <v>42826</v>
      </c>
      <c r="BH301" s="94">
        <v>43607</v>
      </c>
      <c r="BI301" s="12"/>
      <c r="BJ301" s="18" t="s">
        <v>116</v>
      </c>
      <c r="BK301" s="261">
        <v>43550</v>
      </c>
      <c r="BL301" s="12" t="s">
        <v>5195</v>
      </c>
      <c r="BM301" s="12"/>
      <c r="BN301" s="12"/>
      <c r="BO301" s="12"/>
      <c r="BP301" s="18"/>
    </row>
    <row r="302" spans="1:68" ht="120" hidden="1" customHeight="1" x14ac:dyDescent="0.2">
      <c r="A302" s="24" t="s">
        <v>3360</v>
      </c>
      <c r="B302" s="65" t="s">
        <v>3361</v>
      </c>
      <c r="C302" s="252" t="s">
        <v>4724</v>
      </c>
      <c r="D302" s="256" t="s">
        <v>2759</v>
      </c>
      <c r="E302" s="256" t="s">
        <v>1420</v>
      </c>
      <c r="F302" s="268" t="s">
        <v>89</v>
      </c>
      <c r="G302" s="338" t="s">
        <v>194</v>
      </c>
      <c r="H302" s="348">
        <v>40619</v>
      </c>
      <c r="I302" s="321"/>
      <c r="J302" s="323"/>
      <c r="K302" s="454"/>
      <c r="L302" s="454"/>
      <c r="M302" s="454"/>
      <c r="N302" s="129"/>
      <c r="O302" s="314"/>
      <c r="P302" s="316" t="str">
        <f t="shared" si="6"/>
        <v>Yes</v>
      </c>
      <c r="Q302" s="118" t="s">
        <v>228</v>
      </c>
      <c r="R302" s="71" t="s">
        <v>267</v>
      </c>
      <c r="S302" s="281"/>
      <c r="T302" s="72" t="s">
        <v>4725</v>
      </c>
      <c r="U302" s="71"/>
      <c r="V302" s="106" t="s">
        <v>4726</v>
      </c>
      <c r="W302" s="112"/>
      <c r="X302" s="143" t="s">
        <v>4727</v>
      </c>
      <c r="Y302" s="86" t="s">
        <v>4728</v>
      </c>
      <c r="Z302" s="18">
        <v>43497</v>
      </c>
      <c r="AA302" s="64">
        <v>43486</v>
      </c>
      <c r="AB302" s="64">
        <v>43542</v>
      </c>
      <c r="AC302" s="64" t="s">
        <v>4729</v>
      </c>
      <c r="AD302" s="144" t="s">
        <v>4730</v>
      </c>
      <c r="AE302" s="87"/>
      <c r="AF302" s="139"/>
      <c r="AG302" s="18"/>
      <c r="AH302" s="64"/>
      <c r="AI302" s="64"/>
      <c r="AJ302" s="64"/>
      <c r="AK302" s="94"/>
      <c r="AL302" s="168"/>
      <c r="AM302" s="168"/>
      <c r="AN302" s="171"/>
      <c r="AO302" s="161"/>
      <c r="AP302" s="161"/>
      <c r="AQ302" s="161"/>
      <c r="AR302" s="209"/>
      <c r="AS302" s="168"/>
      <c r="AT302" s="168"/>
      <c r="AU302" s="171"/>
      <c r="AV302" s="161"/>
      <c r="AW302" s="161"/>
      <c r="AX302" s="161"/>
      <c r="AY302" s="161"/>
      <c r="AZ302" s="93" t="s">
        <v>4731</v>
      </c>
      <c r="BA302" s="18">
        <v>44136</v>
      </c>
      <c r="BB302" s="94"/>
      <c r="BC302" s="93" t="s">
        <v>873</v>
      </c>
      <c r="BD302" s="18">
        <v>44378</v>
      </c>
      <c r="BE302" s="94"/>
      <c r="BF302" s="93" t="s">
        <v>4732</v>
      </c>
      <c r="BG302" s="18">
        <v>44743</v>
      </c>
      <c r="BH302" s="94"/>
      <c r="BI302" s="31" t="s">
        <v>5075</v>
      </c>
      <c r="BJ302" s="18" t="s">
        <v>116</v>
      </c>
      <c r="BK302" s="261">
        <v>44034</v>
      </c>
      <c r="BL302" s="31" t="s">
        <v>105</v>
      </c>
      <c r="BM302" s="12"/>
      <c r="BN302" s="12"/>
      <c r="BO302" s="12"/>
      <c r="BP302" s="18"/>
    </row>
    <row r="303" spans="1:68" ht="120" hidden="1" customHeight="1" x14ac:dyDescent="0.2">
      <c r="A303" s="24" t="s">
        <v>3375</v>
      </c>
      <c r="B303" s="65" t="s">
        <v>3376</v>
      </c>
      <c r="C303" s="252" t="s">
        <v>6510</v>
      </c>
      <c r="D303" s="256" t="s">
        <v>351</v>
      </c>
      <c r="E303" s="256" t="s">
        <v>1064</v>
      </c>
      <c r="F303" s="268" t="s">
        <v>89</v>
      </c>
      <c r="G303" s="338" t="s">
        <v>89</v>
      </c>
      <c r="H303" s="348">
        <v>43495</v>
      </c>
      <c r="I303" s="62"/>
      <c r="J303" s="124"/>
      <c r="K303" s="453"/>
      <c r="L303" s="453"/>
      <c r="M303" s="453"/>
      <c r="N303" s="129"/>
      <c r="O303" s="314"/>
      <c r="P303" s="316" t="b">
        <f t="shared" si="6"/>
        <v>0</v>
      </c>
      <c r="Q303" s="118" t="s">
        <v>237</v>
      </c>
      <c r="R303" s="71" t="s">
        <v>94</v>
      </c>
      <c r="S303" s="71"/>
      <c r="T303" s="71"/>
      <c r="U303" s="72" t="s">
        <v>6511</v>
      </c>
      <c r="V303" s="106" t="s">
        <v>6512</v>
      </c>
      <c r="W303" s="112">
        <v>42552</v>
      </c>
      <c r="X303" s="143" t="s">
        <v>6513</v>
      </c>
      <c r="Y303" s="86"/>
      <c r="Z303" s="18">
        <v>42644</v>
      </c>
      <c r="AA303" s="64"/>
      <c r="AB303" s="64"/>
      <c r="AC303" s="64"/>
      <c r="AD303" s="144"/>
      <c r="AE303" s="86"/>
      <c r="AF303" s="86"/>
      <c r="AG303" s="18"/>
      <c r="AH303" s="64"/>
      <c r="AI303" s="64"/>
      <c r="AJ303" s="64"/>
      <c r="AK303" s="94"/>
      <c r="AL303" s="168"/>
      <c r="AM303" s="168"/>
      <c r="AN303" s="171"/>
      <c r="AO303" s="161"/>
      <c r="AP303" s="161"/>
      <c r="AQ303" s="161"/>
      <c r="AR303" s="209"/>
      <c r="AS303" s="168"/>
      <c r="AT303" s="168"/>
      <c r="AU303" s="171"/>
      <c r="AV303" s="161"/>
      <c r="AW303" s="161"/>
      <c r="AX303" s="161"/>
      <c r="AY303" s="161"/>
      <c r="AZ303" s="93" t="s">
        <v>5131</v>
      </c>
      <c r="BA303" s="18">
        <v>42917</v>
      </c>
      <c r="BB303" s="94">
        <v>43003</v>
      </c>
      <c r="BC303" s="93" t="s">
        <v>3417</v>
      </c>
      <c r="BD303" s="18">
        <v>43009</v>
      </c>
      <c r="BE303" s="94">
        <v>43090</v>
      </c>
      <c r="BF303" s="93" t="s">
        <v>5430</v>
      </c>
      <c r="BG303" s="18">
        <v>43282</v>
      </c>
      <c r="BH303" s="94">
        <v>43495</v>
      </c>
      <c r="BI303" s="30" t="s">
        <v>6514</v>
      </c>
      <c r="BJ303" s="18" t="s">
        <v>116</v>
      </c>
      <c r="BK303" s="261">
        <v>43556</v>
      </c>
      <c r="BL303" s="12" t="s">
        <v>4991</v>
      </c>
      <c r="BM303" s="12"/>
      <c r="BN303" s="12"/>
      <c r="BO303" s="12"/>
      <c r="BP303" s="18"/>
    </row>
    <row r="304" spans="1:68" ht="120" hidden="1" customHeight="1" x14ac:dyDescent="0.2">
      <c r="A304" s="24" t="s">
        <v>3381</v>
      </c>
      <c r="B304" s="65" t="s">
        <v>3382</v>
      </c>
      <c r="C304" s="252" t="s">
        <v>4807</v>
      </c>
      <c r="D304" s="256" t="s">
        <v>3537</v>
      </c>
      <c r="E304" s="256" t="s">
        <v>3538</v>
      </c>
      <c r="F304" s="268" t="s">
        <v>89</v>
      </c>
      <c r="G304" s="338" t="s">
        <v>194</v>
      </c>
      <c r="H304" s="348">
        <v>40087</v>
      </c>
      <c r="I304" s="62"/>
      <c r="J304" s="124"/>
      <c r="K304" s="453"/>
      <c r="L304" s="453"/>
      <c r="M304" s="453"/>
      <c r="N304" s="129"/>
      <c r="O304" s="314"/>
      <c r="P304" s="316" t="str">
        <f t="shared" si="6"/>
        <v>Yes</v>
      </c>
      <c r="Q304" s="118" t="s">
        <v>93</v>
      </c>
      <c r="R304" s="71" t="s">
        <v>94</v>
      </c>
      <c r="S304" s="71"/>
      <c r="T304" s="72" t="s">
        <v>4868</v>
      </c>
      <c r="U304" s="72" t="s">
        <v>4809</v>
      </c>
      <c r="V304" s="106" t="s">
        <v>4869</v>
      </c>
      <c r="W304" s="112">
        <v>43374</v>
      </c>
      <c r="X304" s="143" t="s">
        <v>4870</v>
      </c>
      <c r="Y304" s="86"/>
      <c r="Z304" s="18">
        <v>42917</v>
      </c>
      <c r="AA304" s="64">
        <v>42933</v>
      </c>
      <c r="AB304" s="64">
        <v>42969</v>
      </c>
      <c r="AC304" s="64" t="s">
        <v>4812</v>
      </c>
      <c r="AD304" s="144" t="s">
        <v>4813</v>
      </c>
      <c r="AE304" s="87" t="s">
        <v>4814</v>
      </c>
      <c r="AF304" s="87" t="s">
        <v>367</v>
      </c>
      <c r="AG304" s="18">
        <v>43132</v>
      </c>
      <c r="AH304" s="64">
        <v>43132</v>
      </c>
      <c r="AI304" s="64">
        <v>43160</v>
      </c>
      <c r="AJ304" s="64" t="s">
        <v>4815</v>
      </c>
      <c r="AK304" s="94" t="s">
        <v>4816</v>
      </c>
      <c r="AL304" s="168" t="s">
        <v>2850</v>
      </c>
      <c r="AM304" s="168" t="s">
        <v>4817</v>
      </c>
      <c r="AN304" s="171">
        <v>43952</v>
      </c>
      <c r="AO304" s="161"/>
      <c r="AP304" s="161"/>
      <c r="AQ304" s="220" t="s">
        <v>4809</v>
      </c>
      <c r="AR304" s="209"/>
      <c r="AS304" s="168"/>
      <c r="AT304" s="168"/>
      <c r="AU304" s="171"/>
      <c r="AV304" s="161"/>
      <c r="AW304" s="161"/>
      <c r="AX304" s="161"/>
      <c r="AY304" s="161"/>
      <c r="AZ304" s="93" t="s">
        <v>4871</v>
      </c>
      <c r="BA304" s="18">
        <v>44044</v>
      </c>
      <c r="BB304" s="94"/>
      <c r="BC304" s="93" t="s">
        <v>4819</v>
      </c>
      <c r="BD304" s="18">
        <v>44166</v>
      </c>
      <c r="BE304" s="94"/>
      <c r="BF304" s="93" t="s">
        <v>4820</v>
      </c>
      <c r="BG304" s="18"/>
      <c r="BH304" s="94"/>
      <c r="BI304" s="31" t="s">
        <v>6077</v>
      </c>
      <c r="BJ304" s="18" t="s">
        <v>116</v>
      </c>
      <c r="BK304" s="261">
        <v>44061</v>
      </c>
      <c r="BL304" s="12" t="s">
        <v>105</v>
      </c>
      <c r="BM304" s="12"/>
      <c r="BN304" s="12"/>
      <c r="BO304" s="12"/>
      <c r="BP304" s="18"/>
    </row>
    <row r="305" spans="1:68" ht="120" hidden="1" customHeight="1" x14ac:dyDescent="0.2">
      <c r="A305" s="24" t="s">
        <v>3392</v>
      </c>
      <c r="B305" s="65" t="s">
        <v>3393</v>
      </c>
      <c r="C305" s="252" t="s">
        <v>5621</v>
      </c>
      <c r="D305" s="256" t="s">
        <v>5500</v>
      </c>
      <c r="E305" s="256" t="s">
        <v>1158</v>
      </c>
      <c r="F305" s="268" t="s">
        <v>89</v>
      </c>
      <c r="G305" s="338" t="s">
        <v>89</v>
      </c>
      <c r="H305" s="348">
        <v>42562</v>
      </c>
      <c r="I305" s="62"/>
      <c r="J305" s="124"/>
      <c r="K305" s="453"/>
      <c r="L305" s="453"/>
      <c r="M305" s="453"/>
      <c r="N305" s="129"/>
      <c r="O305" s="314"/>
      <c r="P305" s="316" t="str">
        <f t="shared" si="6"/>
        <v>Yes</v>
      </c>
      <c r="Q305" s="118" t="s">
        <v>93</v>
      </c>
      <c r="R305" s="71" t="s">
        <v>94</v>
      </c>
      <c r="S305" s="71"/>
      <c r="T305" s="72" t="s">
        <v>6515</v>
      </c>
      <c r="U305" s="72" t="s">
        <v>6516</v>
      </c>
      <c r="V305" s="82" t="s">
        <v>6517</v>
      </c>
      <c r="W305" s="112">
        <v>43922</v>
      </c>
      <c r="X305" s="143" t="s">
        <v>5180</v>
      </c>
      <c r="Y305" s="86" t="s">
        <v>142</v>
      </c>
      <c r="Z305" s="18">
        <v>44197</v>
      </c>
      <c r="AA305" s="64"/>
      <c r="AB305" s="64"/>
      <c r="AC305" s="64"/>
      <c r="AD305" s="144"/>
      <c r="AE305" s="136" t="s">
        <v>397</v>
      </c>
      <c r="AF305" s="136" t="s">
        <v>5119</v>
      </c>
      <c r="AG305" s="18">
        <v>44562</v>
      </c>
      <c r="AH305" s="64"/>
      <c r="AI305" s="64"/>
      <c r="AJ305" s="64"/>
      <c r="AK305" s="94"/>
      <c r="AL305" s="168"/>
      <c r="AM305" s="168"/>
      <c r="AN305" s="171"/>
      <c r="AO305" s="161"/>
      <c r="AP305" s="161"/>
      <c r="AQ305" s="161"/>
      <c r="AR305" s="209"/>
      <c r="AS305" s="168"/>
      <c r="AT305" s="168"/>
      <c r="AU305" s="171"/>
      <c r="AV305" s="161"/>
      <c r="AW305" s="161"/>
      <c r="AX305" s="161"/>
      <c r="AY305" s="161"/>
      <c r="AZ305" s="93" t="s">
        <v>6518</v>
      </c>
      <c r="BA305" s="18">
        <v>44866</v>
      </c>
      <c r="BB305" s="94"/>
      <c r="BC305" s="93" t="s">
        <v>114</v>
      </c>
      <c r="BD305" s="18" t="s">
        <v>114</v>
      </c>
      <c r="BE305" s="94"/>
      <c r="BF305" s="93" t="s">
        <v>114</v>
      </c>
      <c r="BG305" s="18" t="s">
        <v>114</v>
      </c>
      <c r="BH305" s="94"/>
      <c r="BI305" s="32" t="s">
        <v>6519</v>
      </c>
      <c r="BJ305" s="18" t="s">
        <v>116</v>
      </c>
      <c r="BK305" s="261">
        <v>44061</v>
      </c>
      <c r="BL305" s="12" t="s">
        <v>105</v>
      </c>
      <c r="BM305" s="12"/>
      <c r="BN305" s="12"/>
      <c r="BO305" s="12"/>
      <c r="BP305" s="18"/>
    </row>
    <row r="306" spans="1:68" ht="120" hidden="1" customHeight="1" x14ac:dyDescent="0.2">
      <c r="A306" s="24" t="s">
        <v>3414</v>
      </c>
      <c r="B306" s="65" t="s">
        <v>3408</v>
      </c>
      <c r="C306" s="252" t="s">
        <v>3415</v>
      </c>
      <c r="D306" s="256" t="s">
        <v>337</v>
      </c>
      <c r="E306" s="256" t="s">
        <v>266</v>
      </c>
      <c r="F306" s="268" t="s">
        <v>89</v>
      </c>
      <c r="G306" s="338" t="s">
        <v>89</v>
      </c>
      <c r="H306" s="348">
        <v>42327</v>
      </c>
      <c r="I306" s="62"/>
      <c r="J306" s="124"/>
      <c r="K306" s="453"/>
      <c r="L306" s="453"/>
      <c r="M306" s="453"/>
      <c r="N306" s="129"/>
      <c r="O306" s="314"/>
      <c r="P306" s="316" t="str">
        <f t="shared" si="6"/>
        <v>Yes</v>
      </c>
      <c r="Q306" s="118" t="s">
        <v>93</v>
      </c>
      <c r="R306" s="71" t="s">
        <v>94</v>
      </c>
      <c r="S306" s="71"/>
      <c r="T306" s="72" t="s">
        <v>3410</v>
      </c>
      <c r="U306" s="72" t="s">
        <v>6520</v>
      </c>
      <c r="V306" s="106" t="s">
        <v>6521</v>
      </c>
      <c r="W306" s="112">
        <v>42979</v>
      </c>
      <c r="X306" s="143" t="s">
        <v>3417</v>
      </c>
      <c r="Y306" s="86"/>
      <c r="Z306" s="18">
        <v>43009</v>
      </c>
      <c r="AA306" s="64">
        <v>43019</v>
      </c>
      <c r="AB306" s="64">
        <v>43074</v>
      </c>
      <c r="AC306" s="64" t="s">
        <v>3419</v>
      </c>
      <c r="AD306" s="144" t="s">
        <v>3420</v>
      </c>
      <c r="AE306" s="136" t="s">
        <v>1087</v>
      </c>
      <c r="AF306" s="219" t="s">
        <v>6522</v>
      </c>
      <c r="AG306" s="18">
        <v>43739</v>
      </c>
      <c r="AH306" s="64">
        <v>43789</v>
      </c>
      <c r="AI306" s="64">
        <v>43852</v>
      </c>
      <c r="AJ306" s="64" t="s">
        <v>3425</v>
      </c>
      <c r="AK306" s="94"/>
      <c r="AL306" s="168"/>
      <c r="AM306" s="168"/>
      <c r="AN306" s="171"/>
      <c r="AO306" s="161"/>
      <c r="AP306" s="161"/>
      <c r="AQ306" s="161"/>
      <c r="AR306" s="209"/>
      <c r="AS306" s="168"/>
      <c r="AT306" s="168"/>
      <c r="AU306" s="171"/>
      <c r="AV306" s="161"/>
      <c r="AW306" s="161"/>
      <c r="AX306" s="161"/>
      <c r="AY306" s="161"/>
      <c r="AZ306" s="93" t="s">
        <v>2526</v>
      </c>
      <c r="BA306" s="18">
        <v>44105</v>
      </c>
      <c r="BB306" s="94"/>
      <c r="BC306" s="93" t="s">
        <v>6523</v>
      </c>
      <c r="BD306" s="18">
        <v>44197</v>
      </c>
      <c r="BE306" s="94"/>
      <c r="BF306" s="93" t="s">
        <v>6524</v>
      </c>
      <c r="BG306" s="18">
        <v>44562</v>
      </c>
      <c r="BH306" s="94"/>
      <c r="BI306" s="12" t="s">
        <v>6525</v>
      </c>
      <c r="BJ306" s="18" t="s">
        <v>116</v>
      </c>
      <c r="BK306" s="261">
        <v>44062</v>
      </c>
      <c r="BL306" s="12" t="s">
        <v>105</v>
      </c>
      <c r="BM306" s="12"/>
      <c r="BN306" s="12"/>
      <c r="BO306" s="12"/>
      <c r="BP306" s="18"/>
    </row>
    <row r="307" spans="1:68" ht="120" hidden="1" customHeight="1" x14ac:dyDescent="0.2">
      <c r="A307" s="24" t="s">
        <v>3436</v>
      </c>
      <c r="B307" s="65" t="s">
        <v>3437</v>
      </c>
      <c r="C307" s="252" t="s">
        <v>6526</v>
      </c>
      <c r="D307" s="256" t="s">
        <v>4840</v>
      </c>
      <c r="E307" s="256" t="s">
        <v>3538</v>
      </c>
      <c r="F307" s="268" t="s">
        <v>89</v>
      </c>
      <c r="G307" s="338" t="s">
        <v>89</v>
      </c>
      <c r="H307" s="348">
        <v>43860</v>
      </c>
      <c r="I307" s="62"/>
      <c r="J307" s="124"/>
      <c r="K307" s="453"/>
      <c r="L307" s="453"/>
      <c r="M307" s="453"/>
      <c r="N307" s="129"/>
      <c r="O307" s="314"/>
      <c r="P307" s="316" t="b">
        <f t="shared" si="6"/>
        <v>0</v>
      </c>
      <c r="Q307" s="118" t="s">
        <v>237</v>
      </c>
      <c r="R307" s="71" t="s">
        <v>94</v>
      </c>
      <c r="S307" s="71"/>
      <c r="T307" s="72" t="s">
        <v>6527</v>
      </c>
      <c r="U307" s="72" t="s">
        <v>6528</v>
      </c>
      <c r="V307" s="106" t="s">
        <v>6529</v>
      </c>
      <c r="W307" s="112">
        <v>43435</v>
      </c>
      <c r="X307" s="143" t="s">
        <v>5131</v>
      </c>
      <c r="Y307" s="86"/>
      <c r="Z307" s="18">
        <v>42917</v>
      </c>
      <c r="AA307" s="64"/>
      <c r="AB307" s="64"/>
      <c r="AC307" s="64"/>
      <c r="AD307" s="144"/>
      <c r="AE307" s="86"/>
      <c r="AF307" s="86"/>
      <c r="AG307" s="18"/>
      <c r="AH307" s="64"/>
      <c r="AI307" s="64"/>
      <c r="AJ307" s="64"/>
      <c r="AK307" s="94"/>
      <c r="AL307" s="168"/>
      <c r="AM307" s="168"/>
      <c r="AN307" s="171"/>
      <c r="AO307" s="161"/>
      <c r="AP307" s="161"/>
      <c r="AQ307" s="161"/>
      <c r="AR307" s="209"/>
      <c r="AS307" s="168"/>
      <c r="AT307" s="168"/>
      <c r="AU307" s="171"/>
      <c r="AV307" s="161"/>
      <c r="AW307" s="161"/>
      <c r="AX307" s="161"/>
      <c r="AY307" s="161"/>
      <c r="AZ307" s="93" t="s">
        <v>5430</v>
      </c>
      <c r="BA307" s="18">
        <v>43282</v>
      </c>
      <c r="BB307" s="94">
        <v>43266</v>
      </c>
      <c r="BC307" s="93" t="s">
        <v>4706</v>
      </c>
      <c r="BD307" s="18">
        <v>43466</v>
      </c>
      <c r="BE307" s="94">
        <v>43455</v>
      </c>
      <c r="BF307" s="93" t="s">
        <v>1083</v>
      </c>
      <c r="BG307" s="388" t="s">
        <v>1083</v>
      </c>
      <c r="BH307" s="94">
        <v>43860</v>
      </c>
      <c r="BI307" s="12"/>
      <c r="BJ307" s="18" t="s">
        <v>116</v>
      </c>
      <c r="BK307" s="261">
        <v>43676</v>
      </c>
      <c r="BL307" s="12" t="s">
        <v>5034</v>
      </c>
      <c r="BM307" s="12"/>
      <c r="BN307" s="12"/>
      <c r="BO307" s="12"/>
      <c r="BP307" s="18"/>
    </row>
    <row r="308" spans="1:68" ht="120" hidden="1" customHeight="1" x14ac:dyDescent="0.2">
      <c r="A308" s="24" t="s">
        <v>3445</v>
      </c>
      <c r="B308" s="65" t="s">
        <v>3446</v>
      </c>
      <c r="C308" s="252" t="s">
        <v>3447</v>
      </c>
      <c r="D308" s="256" t="s">
        <v>4235</v>
      </c>
      <c r="E308" s="256" t="s">
        <v>1064</v>
      </c>
      <c r="F308" s="268" t="s">
        <v>89</v>
      </c>
      <c r="G308" s="338" t="s">
        <v>89</v>
      </c>
      <c r="H308" s="348">
        <v>40940</v>
      </c>
      <c r="I308" s="62"/>
      <c r="J308" s="124"/>
      <c r="K308" s="453"/>
      <c r="L308" s="453"/>
      <c r="M308" s="453"/>
      <c r="N308" s="129"/>
      <c r="O308" s="314"/>
      <c r="P308" s="316" t="str">
        <f t="shared" si="6"/>
        <v>Yes</v>
      </c>
      <c r="Q308" s="118" t="s">
        <v>93</v>
      </c>
      <c r="R308" s="71" t="s">
        <v>94</v>
      </c>
      <c r="S308" s="71"/>
      <c r="T308" s="72" t="s">
        <v>6530</v>
      </c>
      <c r="U308" s="72" t="s">
        <v>6531</v>
      </c>
      <c r="V308" s="106" t="s">
        <v>6532</v>
      </c>
      <c r="W308" s="112" t="s">
        <v>6533</v>
      </c>
      <c r="X308" s="143" t="s">
        <v>5236</v>
      </c>
      <c r="Y308" s="86"/>
      <c r="Z308" s="18">
        <v>43252</v>
      </c>
      <c r="AA308" s="64">
        <v>43255</v>
      </c>
      <c r="AB308" s="64">
        <v>43311</v>
      </c>
      <c r="AC308" s="64" t="s">
        <v>3452</v>
      </c>
      <c r="AD308" s="144" t="s">
        <v>3453</v>
      </c>
      <c r="AE308" s="136"/>
      <c r="AF308" s="136"/>
      <c r="AG308" s="18"/>
      <c r="AH308" s="64"/>
      <c r="AI308" s="64"/>
      <c r="AJ308" s="64"/>
      <c r="AK308" s="94"/>
      <c r="AL308" s="168"/>
      <c r="AM308" s="168"/>
      <c r="AN308" s="171"/>
      <c r="AO308" s="161"/>
      <c r="AP308" s="161"/>
      <c r="AQ308" s="161"/>
      <c r="AR308" s="209"/>
      <c r="AS308" s="168"/>
      <c r="AT308" s="168"/>
      <c r="AU308" s="171"/>
      <c r="AV308" s="161"/>
      <c r="AW308" s="161"/>
      <c r="AX308" s="161"/>
      <c r="AY308" s="161"/>
      <c r="AZ308" s="93" t="s">
        <v>5496</v>
      </c>
      <c r="BA308" s="18">
        <v>43617</v>
      </c>
      <c r="BB308" s="94"/>
      <c r="BC308" s="93" t="s">
        <v>4846</v>
      </c>
      <c r="BD308" s="18">
        <v>43709</v>
      </c>
      <c r="BE308" s="94"/>
      <c r="BF308" s="93" t="s">
        <v>5095</v>
      </c>
      <c r="BG308" s="18">
        <v>43891</v>
      </c>
      <c r="BH308" s="94"/>
      <c r="BI308" s="518" t="s">
        <v>6534</v>
      </c>
      <c r="BJ308" s="18" t="s">
        <v>116</v>
      </c>
      <c r="BK308" s="261">
        <v>44062</v>
      </c>
      <c r="BL308" s="12" t="s">
        <v>105</v>
      </c>
      <c r="BM308" s="12"/>
      <c r="BN308" s="12"/>
      <c r="BO308" s="12"/>
      <c r="BP308" s="18" t="s">
        <v>93</v>
      </c>
    </row>
    <row r="309" spans="1:68" ht="120" hidden="1" customHeight="1" x14ac:dyDescent="0.2">
      <c r="A309" s="24" t="s">
        <v>3466</v>
      </c>
      <c r="B309" s="65" t="s">
        <v>3467</v>
      </c>
      <c r="C309" s="252" t="s">
        <v>265</v>
      </c>
      <c r="D309" s="256" t="s">
        <v>4235</v>
      </c>
      <c r="E309" s="256" t="s">
        <v>1021</v>
      </c>
      <c r="F309" s="268" t="s">
        <v>89</v>
      </c>
      <c r="G309" s="338" t="s">
        <v>89</v>
      </c>
      <c r="H309" s="348">
        <v>43157</v>
      </c>
      <c r="I309" s="62"/>
      <c r="J309" s="124"/>
      <c r="K309" s="453"/>
      <c r="L309" s="453"/>
      <c r="M309" s="453"/>
      <c r="N309" s="129"/>
      <c r="O309" s="314"/>
      <c r="P309" s="316" t="b">
        <f t="shared" si="6"/>
        <v>0</v>
      </c>
      <c r="Q309" s="118" t="s">
        <v>111</v>
      </c>
      <c r="R309" s="71" t="s">
        <v>94</v>
      </c>
      <c r="S309" s="71"/>
      <c r="T309" s="72" t="s">
        <v>6535</v>
      </c>
      <c r="U309" s="72" t="s">
        <v>6536</v>
      </c>
      <c r="V309" s="108"/>
      <c r="W309" s="112">
        <v>43132</v>
      </c>
      <c r="X309" s="143"/>
      <c r="Y309" s="86"/>
      <c r="Z309" s="18"/>
      <c r="AA309" s="64"/>
      <c r="AB309" s="64"/>
      <c r="AC309" s="64"/>
      <c r="AD309" s="144"/>
      <c r="AE309" s="136"/>
      <c r="AF309" s="136"/>
      <c r="AG309" s="18"/>
      <c r="AH309" s="64"/>
      <c r="AI309" s="64"/>
      <c r="AJ309" s="64"/>
      <c r="AK309" s="94"/>
      <c r="AL309" s="168"/>
      <c r="AM309" s="168"/>
      <c r="AN309" s="171"/>
      <c r="AO309" s="161"/>
      <c r="AP309" s="161"/>
      <c r="AQ309" s="161"/>
      <c r="AR309" s="209"/>
      <c r="AS309" s="168"/>
      <c r="AT309" s="168"/>
      <c r="AU309" s="171"/>
      <c r="AV309" s="161"/>
      <c r="AW309" s="161"/>
      <c r="AX309" s="161"/>
      <c r="AY309" s="161"/>
      <c r="AZ309" s="93"/>
      <c r="BA309" s="18"/>
      <c r="BB309" s="94"/>
      <c r="BC309" s="93"/>
      <c r="BD309" s="18"/>
      <c r="BE309" s="94"/>
      <c r="BF309" s="93"/>
      <c r="BG309" s="18"/>
      <c r="BH309" s="94"/>
      <c r="BI309" s="12" t="s">
        <v>6537</v>
      </c>
      <c r="BJ309" s="18" t="s">
        <v>116</v>
      </c>
      <c r="BK309" s="261">
        <v>43993</v>
      </c>
      <c r="BL309" s="12" t="s">
        <v>5405</v>
      </c>
      <c r="BM309" s="12"/>
      <c r="BN309" s="12"/>
      <c r="BO309" s="12"/>
      <c r="BP309" s="18"/>
    </row>
    <row r="310" spans="1:68" ht="120" hidden="1" customHeight="1" x14ac:dyDescent="0.2">
      <c r="A310" s="24" t="s">
        <v>3471</v>
      </c>
      <c r="B310" s="65" t="s">
        <v>3472</v>
      </c>
      <c r="C310" s="252" t="s">
        <v>265</v>
      </c>
      <c r="D310" s="256" t="s">
        <v>297</v>
      </c>
      <c r="E310" s="256" t="s">
        <v>2182</v>
      </c>
      <c r="F310" s="268" t="s">
        <v>89</v>
      </c>
      <c r="G310" s="338" t="s">
        <v>89</v>
      </c>
      <c r="H310" s="348">
        <v>42942</v>
      </c>
      <c r="I310" s="62"/>
      <c r="J310" s="124"/>
      <c r="K310" s="453"/>
      <c r="L310" s="453"/>
      <c r="M310" s="453"/>
      <c r="N310" s="129"/>
      <c r="O310" s="314"/>
      <c r="P310" s="316" t="str">
        <f t="shared" si="6"/>
        <v>Yes</v>
      </c>
      <c r="Q310" s="118" t="s">
        <v>93</v>
      </c>
      <c r="R310" s="71" t="s">
        <v>94</v>
      </c>
      <c r="S310" s="71"/>
      <c r="T310" s="82" t="s">
        <v>6538</v>
      </c>
      <c r="U310" s="72" t="s">
        <v>6539</v>
      </c>
      <c r="V310" s="82" t="s">
        <v>6540</v>
      </c>
      <c r="W310" s="112">
        <v>43891</v>
      </c>
      <c r="X310" s="143" t="s">
        <v>3476</v>
      </c>
      <c r="Y310" s="86" t="s">
        <v>3477</v>
      </c>
      <c r="Z310" s="18">
        <v>43252</v>
      </c>
      <c r="AA310" s="64">
        <v>43217</v>
      </c>
      <c r="AB310" s="64">
        <v>43259</v>
      </c>
      <c r="AC310" s="64" t="s">
        <v>3478</v>
      </c>
      <c r="AD310" s="144" t="s">
        <v>3479</v>
      </c>
      <c r="AE310" s="87"/>
      <c r="AF310" s="139"/>
      <c r="AG310" s="18"/>
      <c r="AH310" s="64"/>
      <c r="AI310" s="64"/>
      <c r="AJ310" s="64"/>
      <c r="AK310" s="94"/>
      <c r="AL310" s="168"/>
      <c r="AM310" s="168"/>
      <c r="AN310" s="171"/>
      <c r="AO310" s="161"/>
      <c r="AP310" s="161"/>
      <c r="AQ310" s="161"/>
      <c r="AR310" s="209"/>
      <c r="AS310" s="168"/>
      <c r="AT310" s="168"/>
      <c r="AU310" s="171"/>
      <c r="AV310" s="161"/>
      <c r="AW310" s="161"/>
      <c r="AX310" s="161"/>
      <c r="AY310" s="161"/>
      <c r="AZ310" s="93" t="s">
        <v>4976</v>
      </c>
      <c r="BA310" s="18">
        <v>44228</v>
      </c>
      <c r="BB310" s="94"/>
      <c r="BC310" s="93" t="s">
        <v>5260</v>
      </c>
      <c r="BD310" s="18">
        <v>44409</v>
      </c>
      <c r="BE310" s="94"/>
      <c r="BF310" s="93" t="s">
        <v>316</v>
      </c>
      <c r="BG310" s="18">
        <v>45017</v>
      </c>
      <c r="BH310" s="94"/>
      <c r="BI310" s="31" t="s">
        <v>6541</v>
      </c>
      <c r="BJ310" s="18" t="s">
        <v>116</v>
      </c>
      <c r="BK310" s="261">
        <v>44055</v>
      </c>
      <c r="BL310" s="12" t="s">
        <v>105</v>
      </c>
      <c r="BM310" s="12"/>
      <c r="BN310" s="12"/>
      <c r="BO310" s="12"/>
      <c r="BP310" s="18"/>
    </row>
    <row r="311" spans="1:68" ht="120" hidden="1" customHeight="1" x14ac:dyDescent="0.2">
      <c r="A311" s="24" t="s">
        <v>3489</v>
      </c>
      <c r="B311" s="264" t="s">
        <v>3490</v>
      </c>
      <c r="C311" s="252" t="s">
        <v>6542</v>
      </c>
      <c r="D311" s="256" t="s">
        <v>297</v>
      </c>
      <c r="E311" s="256" t="s">
        <v>2182</v>
      </c>
      <c r="F311" s="268" t="s">
        <v>89</v>
      </c>
      <c r="G311" s="338" t="s">
        <v>89</v>
      </c>
      <c r="H311" s="348">
        <v>42089</v>
      </c>
      <c r="I311" s="62"/>
      <c r="J311" s="124"/>
      <c r="K311" s="453"/>
      <c r="L311" s="453"/>
      <c r="M311" s="453"/>
      <c r="N311" s="129"/>
      <c r="O311" s="314"/>
      <c r="P311" s="316" t="str">
        <f t="shared" si="6"/>
        <v>Yes</v>
      </c>
      <c r="Q311" s="118" t="s">
        <v>93</v>
      </c>
      <c r="R311" s="71" t="s">
        <v>94</v>
      </c>
      <c r="S311" s="71"/>
      <c r="T311" s="72" t="s">
        <v>6543</v>
      </c>
      <c r="U311" s="72" t="s">
        <v>6544</v>
      </c>
      <c r="V311" s="106" t="s">
        <v>6545</v>
      </c>
      <c r="W311" s="112">
        <v>43556</v>
      </c>
      <c r="X311" s="143" t="s">
        <v>5147</v>
      </c>
      <c r="Y311" s="86" t="s">
        <v>6546</v>
      </c>
      <c r="Z311" s="18">
        <v>43040</v>
      </c>
      <c r="AA311" s="64">
        <v>43046</v>
      </c>
      <c r="AB311" s="64">
        <v>43088</v>
      </c>
      <c r="AC311" s="64" t="s">
        <v>6547</v>
      </c>
      <c r="AD311" s="144"/>
      <c r="AE311" s="87" t="s">
        <v>1791</v>
      </c>
      <c r="AF311" s="87" t="s">
        <v>367</v>
      </c>
      <c r="AG311" s="18">
        <v>43647</v>
      </c>
      <c r="AH311" s="64"/>
      <c r="AI311" s="64"/>
      <c r="AJ311" s="64"/>
      <c r="AK311" s="94"/>
      <c r="AL311" s="168"/>
      <c r="AM311" s="168"/>
      <c r="AN311" s="171"/>
      <c r="AO311" s="161"/>
      <c r="AP311" s="161"/>
      <c r="AQ311" s="161"/>
      <c r="AR311" s="209"/>
      <c r="AS311" s="168"/>
      <c r="AT311" s="168"/>
      <c r="AU311" s="171"/>
      <c r="AV311" s="161"/>
      <c r="AW311" s="161"/>
      <c r="AX311" s="161"/>
      <c r="AY311" s="161"/>
      <c r="AZ311" s="93" t="s">
        <v>5880</v>
      </c>
      <c r="BA311" s="18">
        <v>43831</v>
      </c>
      <c r="BB311" s="94" t="s">
        <v>6548</v>
      </c>
      <c r="BC311" s="93" t="s">
        <v>6549</v>
      </c>
      <c r="BD311" s="18">
        <v>43952</v>
      </c>
      <c r="BE311" s="94"/>
      <c r="BF311" s="93" t="s">
        <v>6550</v>
      </c>
      <c r="BG311" s="18">
        <v>44228</v>
      </c>
      <c r="BH311" s="94"/>
      <c r="BI311" s="12" t="s">
        <v>6551</v>
      </c>
      <c r="BJ311" s="18" t="s">
        <v>116</v>
      </c>
      <c r="BK311" s="261">
        <v>44062</v>
      </c>
      <c r="BL311" s="12" t="s">
        <v>105</v>
      </c>
      <c r="BM311" s="12"/>
      <c r="BN311" s="12" t="s">
        <v>106</v>
      </c>
      <c r="BO311" s="12" t="s">
        <v>3500</v>
      </c>
      <c r="BP311" s="18"/>
    </row>
    <row r="312" spans="1:68" ht="120" hidden="1" customHeight="1" x14ac:dyDescent="0.2">
      <c r="A312" s="24" t="s">
        <v>3513</v>
      </c>
      <c r="B312" s="65" t="s">
        <v>3502</v>
      </c>
      <c r="C312" s="252" t="s">
        <v>4724</v>
      </c>
      <c r="D312" s="256" t="s">
        <v>2759</v>
      </c>
      <c r="E312" s="256" t="s">
        <v>1420</v>
      </c>
      <c r="F312" s="268" t="s">
        <v>89</v>
      </c>
      <c r="G312" s="338" t="s">
        <v>194</v>
      </c>
      <c r="H312" s="348" t="s">
        <v>121</v>
      </c>
      <c r="I312" s="62"/>
      <c r="J312" s="124"/>
      <c r="K312" s="453"/>
      <c r="L312" s="453"/>
      <c r="M312" s="453"/>
      <c r="N312" s="129"/>
      <c r="O312" s="314"/>
      <c r="P312" s="316" t="str">
        <f t="shared" si="6"/>
        <v>Yes</v>
      </c>
      <c r="Q312" s="118" t="s">
        <v>228</v>
      </c>
      <c r="R312" s="71" t="s">
        <v>267</v>
      </c>
      <c r="S312" s="281"/>
      <c r="T312" s="72" t="s">
        <v>4725</v>
      </c>
      <c r="U312" s="71"/>
      <c r="V312" s="106" t="s">
        <v>4726</v>
      </c>
      <c r="W312" s="112"/>
      <c r="X312" s="143" t="s">
        <v>4727</v>
      </c>
      <c r="Y312" s="86" t="s">
        <v>4728</v>
      </c>
      <c r="Z312" s="18">
        <v>43497</v>
      </c>
      <c r="AA312" s="64">
        <v>43486</v>
      </c>
      <c r="AB312" s="64">
        <v>43542</v>
      </c>
      <c r="AC312" s="64" t="s">
        <v>4729</v>
      </c>
      <c r="AD312" s="144" t="s">
        <v>4730</v>
      </c>
      <c r="AE312" s="87"/>
      <c r="AF312" s="139"/>
      <c r="AG312" s="18"/>
      <c r="AH312" s="64"/>
      <c r="AI312" s="64"/>
      <c r="AJ312" s="64"/>
      <c r="AK312" s="94"/>
      <c r="AL312" s="168"/>
      <c r="AM312" s="168"/>
      <c r="AN312" s="171"/>
      <c r="AO312" s="161"/>
      <c r="AP312" s="161"/>
      <c r="AQ312" s="161"/>
      <c r="AR312" s="209"/>
      <c r="AS312" s="168"/>
      <c r="AT312" s="168"/>
      <c r="AU312" s="171"/>
      <c r="AV312" s="161"/>
      <c r="AW312" s="161"/>
      <c r="AX312" s="161"/>
      <c r="AY312" s="161"/>
      <c r="AZ312" s="93" t="s">
        <v>4731</v>
      </c>
      <c r="BA312" s="18">
        <v>44136</v>
      </c>
      <c r="BB312" s="94"/>
      <c r="BC312" s="93" t="s">
        <v>873</v>
      </c>
      <c r="BD312" s="18">
        <v>44378</v>
      </c>
      <c r="BE312" s="94"/>
      <c r="BF312" s="93" t="s">
        <v>4732</v>
      </c>
      <c r="BG312" s="18">
        <v>44743</v>
      </c>
      <c r="BH312" s="94"/>
      <c r="BI312" s="31" t="s">
        <v>5075</v>
      </c>
      <c r="BJ312" s="18" t="s">
        <v>116</v>
      </c>
      <c r="BK312" s="261">
        <v>44034</v>
      </c>
      <c r="BL312" s="31" t="s">
        <v>105</v>
      </c>
      <c r="BM312" s="12"/>
      <c r="BN312" s="12"/>
      <c r="BO312" s="12"/>
      <c r="BP312" s="18"/>
    </row>
    <row r="313" spans="1:68" ht="120" hidden="1" customHeight="1" x14ac:dyDescent="0.2">
      <c r="A313" s="24" t="s">
        <v>3514</v>
      </c>
      <c r="B313" s="65" t="s">
        <v>3515</v>
      </c>
      <c r="C313" s="252" t="s">
        <v>6552</v>
      </c>
      <c r="D313" s="256" t="s">
        <v>5984</v>
      </c>
      <c r="E313" s="256" t="s">
        <v>1021</v>
      </c>
      <c r="F313" s="268" t="s">
        <v>89</v>
      </c>
      <c r="G313" s="338" t="s">
        <v>89</v>
      </c>
      <c r="H313" s="348">
        <v>42423</v>
      </c>
      <c r="I313" s="62"/>
      <c r="J313" s="124"/>
      <c r="K313" s="453"/>
      <c r="L313" s="453"/>
      <c r="M313" s="453"/>
      <c r="N313" s="129"/>
      <c r="O313" s="314"/>
      <c r="P313" s="316" t="str">
        <f t="shared" si="6"/>
        <v>Yes</v>
      </c>
      <c r="Q313" s="118" t="s">
        <v>93</v>
      </c>
      <c r="R313" s="71" t="s">
        <v>94</v>
      </c>
      <c r="S313" s="71"/>
      <c r="T313" s="72" t="s">
        <v>6553</v>
      </c>
      <c r="U313" s="72" t="s">
        <v>6554</v>
      </c>
      <c r="V313" s="106" t="s">
        <v>6555</v>
      </c>
      <c r="W313" s="112">
        <v>43405</v>
      </c>
      <c r="X313" s="143" t="s">
        <v>6556</v>
      </c>
      <c r="Y313" s="86"/>
      <c r="Z313" s="18">
        <v>43586</v>
      </c>
      <c r="AA313" s="64"/>
      <c r="AB313" s="64"/>
      <c r="AC313" s="64"/>
      <c r="AD313" s="144"/>
      <c r="AE313" s="136"/>
      <c r="AF313" s="136"/>
      <c r="AG313" s="18"/>
      <c r="AH313" s="64"/>
      <c r="AI313" s="64"/>
      <c r="AJ313" s="64"/>
      <c r="AK313" s="94"/>
      <c r="AL313" s="168"/>
      <c r="AM313" s="168"/>
      <c r="AN313" s="171"/>
      <c r="AO313" s="161"/>
      <c r="AP313" s="161"/>
      <c r="AQ313" s="161"/>
      <c r="AR313" s="209"/>
      <c r="AS313" s="168"/>
      <c r="AT313" s="168"/>
      <c r="AU313" s="171"/>
      <c r="AV313" s="161"/>
      <c r="AW313" s="161"/>
      <c r="AX313" s="161"/>
      <c r="AY313" s="161"/>
      <c r="AZ313" s="93" t="s">
        <v>5012</v>
      </c>
      <c r="BA313" s="18">
        <v>43831</v>
      </c>
      <c r="BB313" s="94"/>
      <c r="BC313" s="93" t="s">
        <v>5307</v>
      </c>
      <c r="BD313" s="18">
        <v>43952</v>
      </c>
      <c r="BE313" s="94"/>
      <c r="BF313" s="93" t="s">
        <v>5228</v>
      </c>
      <c r="BG313" s="18">
        <v>44197</v>
      </c>
      <c r="BH313" s="94"/>
      <c r="BI313" s="12" t="s">
        <v>6557</v>
      </c>
      <c r="BJ313" s="18" t="s">
        <v>116</v>
      </c>
      <c r="BK313" s="261">
        <v>44062</v>
      </c>
      <c r="BL313" s="12" t="s">
        <v>105</v>
      </c>
      <c r="BM313" s="12"/>
      <c r="BN313" s="12"/>
      <c r="BO313" s="12"/>
      <c r="BP313" s="18"/>
    </row>
    <row r="314" spans="1:68" ht="120" hidden="1" customHeight="1" x14ac:dyDescent="0.2">
      <c r="A314" s="25" t="s">
        <v>3525</v>
      </c>
      <c r="B314" s="67" t="s">
        <v>3526</v>
      </c>
      <c r="C314" s="252" t="s">
        <v>3527</v>
      </c>
      <c r="D314" s="256" t="s">
        <v>3537</v>
      </c>
      <c r="E314" s="256" t="s">
        <v>3538</v>
      </c>
      <c r="F314" s="268" t="s">
        <v>89</v>
      </c>
      <c r="G314" s="174" t="s">
        <v>89</v>
      </c>
      <c r="H314" s="62">
        <v>39736</v>
      </c>
      <c r="I314" s="62">
        <v>43311</v>
      </c>
      <c r="J314" s="124">
        <v>43483</v>
      </c>
      <c r="K314" s="453"/>
      <c r="L314" s="453"/>
      <c r="M314" s="453"/>
      <c r="N314" s="129"/>
      <c r="O314" s="314"/>
      <c r="P314" s="316" t="str">
        <f t="shared" si="6"/>
        <v>Yes</v>
      </c>
      <c r="Q314" s="118" t="s">
        <v>93</v>
      </c>
      <c r="R314" s="71" t="s">
        <v>94</v>
      </c>
      <c r="S314" s="71"/>
      <c r="T314" s="74"/>
      <c r="U314" s="72" t="s">
        <v>6558</v>
      </c>
      <c r="V314" s="106" t="s">
        <v>6559</v>
      </c>
      <c r="W314" s="112">
        <v>43160</v>
      </c>
      <c r="X314" s="145" t="s">
        <v>3541</v>
      </c>
      <c r="Y314" s="175"/>
      <c r="Z314" s="18">
        <v>42309</v>
      </c>
      <c r="AA314" s="64"/>
      <c r="AB314" s="64"/>
      <c r="AC314" s="64"/>
      <c r="AD314" s="144"/>
      <c r="AE314" s="86" t="s">
        <v>3543</v>
      </c>
      <c r="AF314" s="86"/>
      <c r="AG314" s="18">
        <v>42675</v>
      </c>
      <c r="AH314" s="64"/>
      <c r="AI314" s="64"/>
      <c r="AJ314" s="64"/>
      <c r="AK314" s="94"/>
      <c r="AL314" s="168"/>
      <c r="AM314" s="168"/>
      <c r="AN314" s="171"/>
      <c r="AO314" s="161"/>
      <c r="AP314" s="161"/>
      <c r="AQ314" s="161"/>
      <c r="AR314" s="209"/>
      <c r="AS314" s="168"/>
      <c r="AT314" s="168"/>
      <c r="AU314" s="171"/>
      <c r="AV314" s="161"/>
      <c r="AW314" s="161"/>
      <c r="AX314" s="161"/>
      <c r="AY314" s="161"/>
      <c r="AZ314" s="93" t="s">
        <v>3547</v>
      </c>
      <c r="BA314" s="18">
        <v>43313</v>
      </c>
      <c r="BB314" s="94">
        <f>I314</f>
        <v>43311</v>
      </c>
      <c r="BC314" s="93" t="s">
        <v>3548</v>
      </c>
      <c r="BD314" s="18">
        <v>43405</v>
      </c>
      <c r="BE314" s="94">
        <f>J314</f>
        <v>43483</v>
      </c>
      <c r="BF314" s="93" t="s">
        <v>6560</v>
      </c>
      <c r="BG314" s="18">
        <v>43770</v>
      </c>
      <c r="BH314" s="94"/>
      <c r="BI314" s="12" t="s">
        <v>6561</v>
      </c>
      <c r="BJ314" s="18" t="s">
        <v>116</v>
      </c>
      <c r="BK314" s="261">
        <v>44006</v>
      </c>
      <c r="BL314" s="12" t="s">
        <v>2769</v>
      </c>
      <c r="BM314" s="12"/>
      <c r="BN314" s="12"/>
      <c r="BO314" s="12"/>
      <c r="BP314" s="18"/>
    </row>
    <row r="315" spans="1:68" ht="120" hidden="1" customHeight="1" x14ac:dyDescent="0.2">
      <c r="A315" s="24" t="s">
        <v>3554</v>
      </c>
      <c r="B315" s="218" t="s">
        <v>6562</v>
      </c>
      <c r="C315" s="252"/>
      <c r="D315" s="256"/>
      <c r="E315" s="256"/>
      <c r="F315" s="268"/>
      <c r="G315" s="341"/>
      <c r="H315" s="348">
        <v>41163</v>
      </c>
      <c r="I315" s="62"/>
      <c r="J315" s="124"/>
      <c r="K315" s="453"/>
      <c r="L315" s="453"/>
      <c r="M315" s="453"/>
      <c r="N315" s="129"/>
      <c r="O315" s="314"/>
      <c r="P315" s="316" t="str">
        <f t="shared" si="6"/>
        <v>Yes</v>
      </c>
      <c r="Q315" s="118" t="s">
        <v>93</v>
      </c>
      <c r="R315" s="71" t="s">
        <v>94</v>
      </c>
      <c r="S315" s="71"/>
      <c r="T315" s="217" t="s">
        <v>3100</v>
      </c>
      <c r="U315" s="217" t="s">
        <v>3101</v>
      </c>
      <c r="V315" s="108"/>
      <c r="W315" s="112">
        <v>43647</v>
      </c>
      <c r="X315" s="143" t="s">
        <v>3102</v>
      </c>
      <c r="Y315" s="86"/>
      <c r="Z315" s="18">
        <v>43770</v>
      </c>
      <c r="AA315" s="64">
        <v>43831</v>
      </c>
      <c r="AB315" s="64">
        <v>43891</v>
      </c>
      <c r="AC315" s="64" t="s">
        <v>3103</v>
      </c>
      <c r="AD315" s="144"/>
      <c r="AE315" s="86"/>
      <c r="AF315" s="86"/>
      <c r="AG315" s="18"/>
      <c r="AH315" s="64"/>
      <c r="AI315" s="64"/>
      <c r="AJ315" s="64"/>
      <c r="AK315" s="94"/>
      <c r="AL315" s="168"/>
      <c r="AM315" s="168"/>
      <c r="AN315" s="171"/>
      <c r="AO315" s="161"/>
      <c r="AP315" s="161"/>
      <c r="AQ315" s="161"/>
      <c r="AR315" s="209"/>
      <c r="AS315" s="168"/>
      <c r="AT315" s="168"/>
      <c r="AU315" s="171"/>
      <c r="AV315" s="161"/>
      <c r="AW315" s="161"/>
      <c r="AX315" s="161"/>
      <c r="AY315" s="161"/>
      <c r="AZ315" s="93" t="s">
        <v>3104</v>
      </c>
      <c r="BA315" s="18">
        <v>43678</v>
      </c>
      <c r="BB315" s="94"/>
      <c r="BC315" s="93" t="s">
        <v>3105</v>
      </c>
      <c r="BD315" s="18">
        <v>44136</v>
      </c>
      <c r="BE315" s="94"/>
      <c r="BF315" s="93" t="s">
        <v>3106</v>
      </c>
      <c r="BG315" s="18">
        <v>44501</v>
      </c>
      <c r="BH315" s="94"/>
      <c r="BI315" s="12" t="s">
        <v>3556</v>
      </c>
      <c r="BJ315" s="18" t="s">
        <v>116</v>
      </c>
      <c r="BK315" s="261">
        <v>43858</v>
      </c>
      <c r="BL315" s="12" t="s">
        <v>970</v>
      </c>
      <c r="BM315" s="12"/>
      <c r="BN315" s="12"/>
      <c r="BO315" s="12"/>
      <c r="BP315" s="18"/>
    </row>
    <row r="316" spans="1:68" ht="150.75" hidden="1" customHeight="1" x14ac:dyDescent="0.2">
      <c r="A316" s="24" t="s">
        <v>3557</v>
      </c>
      <c r="B316" s="65" t="s">
        <v>3558</v>
      </c>
      <c r="C316" s="252" t="s">
        <v>6563</v>
      </c>
      <c r="D316" s="256" t="s">
        <v>337</v>
      </c>
      <c r="E316" s="256" t="s">
        <v>266</v>
      </c>
      <c r="F316" s="268" t="s">
        <v>89</v>
      </c>
      <c r="G316" s="338" t="s">
        <v>89</v>
      </c>
      <c r="H316" s="348">
        <v>41765</v>
      </c>
      <c r="I316" s="62"/>
      <c r="J316" s="124"/>
      <c r="K316" s="453"/>
      <c r="L316" s="453"/>
      <c r="M316" s="453"/>
      <c r="N316" s="129"/>
      <c r="O316" s="314"/>
      <c r="P316" s="316" t="str">
        <f t="shared" si="6"/>
        <v>Yes</v>
      </c>
      <c r="Q316" s="118" t="s">
        <v>228</v>
      </c>
      <c r="R316" s="71" t="s">
        <v>267</v>
      </c>
      <c r="S316" s="281"/>
      <c r="T316" s="72" t="s">
        <v>3568</v>
      </c>
      <c r="U316" s="82" t="s">
        <v>3566</v>
      </c>
      <c r="V316" s="106"/>
      <c r="W316" s="112">
        <v>44013</v>
      </c>
      <c r="X316" s="143" t="s">
        <v>5421</v>
      </c>
      <c r="Y316" s="86" t="s">
        <v>3562</v>
      </c>
      <c r="Z316" s="18">
        <v>43282</v>
      </c>
      <c r="AA316" s="64">
        <v>43241</v>
      </c>
      <c r="AB316" s="64">
        <v>43297</v>
      </c>
      <c r="AC316" s="64" t="s">
        <v>3563</v>
      </c>
      <c r="AD316" s="144" t="s">
        <v>3564</v>
      </c>
      <c r="AE316" s="87" t="s">
        <v>5095</v>
      </c>
      <c r="AF316" s="139" t="s">
        <v>3565</v>
      </c>
      <c r="AG316" s="18">
        <v>43891</v>
      </c>
      <c r="AH316" s="64">
        <v>43891</v>
      </c>
      <c r="AI316" s="64">
        <v>44013</v>
      </c>
      <c r="AJ316" s="64" t="s">
        <v>3566</v>
      </c>
      <c r="AK316" s="94"/>
      <c r="AL316" s="168"/>
      <c r="AM316" s="168"/>
      <c r="AN316" s="171"/>
      <c r="AO316" s="161"/>
      <c r="AP316" s="161"/>
      <c r="AQ316" s="161"/>
      <c r="AR316" s="209"/>
      <c r="AS316" s="168"/>
      <c r="AT316" s="168"/>
      <c r="AU316" s="171"/>
      <c r="AV316" s="161"/>
      <c r="AW316" s="161"/>
      <c r="AX316" s="161"/>
      <c r="AY316" s="161"/>
      <c r="AZ316" s="93" t="s">
        <v>5425</v>
      </c>
      <c r="BA316" s="18">
        <v>44287</v>
      </c>
      <c r="BB316" s="94"/>
      <c r="BC316" s="93" t="s">
        <v>4920</v>
      </c>
      <c r="BD316" s="18">
        <v>44621</v>
      </c>
      <c r="BE316" s="94"/>
      <c r="BF316" s="93" t="s">
        <v>6456</v>
      </c>
      <c r="BG316" s="18">
        <v>44896</v>
      </c>
      <c r="BH316" s="94"/>
      <c r="BI316" s="31" t="s">
        <v>6564</v>
      </c>
      <c r="BJ316" s="18" t="s">
        <v>116</v>
      </c>
      <c r="BK316" s="261">
        <v>44061</v>
      </c>
      <c r="BL316" s="12"/>
      <c r="BM316" s="12"/>
      <c r="BN316" s="12"/>
      <c r="BO316" s="12"/>
      <c r="BP316" s="18"/>
    </row>
    <row r="317" spans="1:68" ht="120" hidden="1" customHeight="1" x14ac:dyDescent="0.2">
      <c r="A317" s="24" t="s">
        <v>3557</v>
      </c>
      <c r="B317" s="65" t="s">
        <v>3558</v>
      </c>
      <c r="C317" s="255" t="s">
        <v>4771</v>
      </c>
      <c r="D317" s="256" t="s">
        <v>337</v>
      </c>
      <c r="E317" s="256" t="s">
        <v>266</v>
      </c>
      <c r="F317" s="268" t="s">
        <v>89</v>
      </c>
      <c r="G317" s="338" t="s">
        <v>194</v>
      </c>
      <c r="H317" s="348">
        <v>41765</v>
      </c>
      <c r="I317" s="62"/>
      <c r="J317" s="124"/>
      <c r="K317" s="453"/>
      <c r="L317" s="453"/>
      <c r="M317" s="453"/>
      <c r="N317" s="129"/>
      <c r="O317" s="314"/>
      <c r="P317" s="316" t="str">
        <f t="shared" si="6"/>
        <v>Yes</v>
      </c>
      <c r="Q317" s="118" t="s">
        <v>93</v>
      </c>
      <c r="R317" s="71" t="s">
        <v>94</v>
      </c>
      <c r="S317" s="71"/>
      <c r="T317" s="72" t="s">
        <v>3568</v>
      </c>
      <c r="U317" s="72" t="s">
        <v>4759</v>
      </c>
      <c r="V317" s="106" t="s">
        <v>4760</v>
      </c>
      <c r="W317" s="112">
        <v>43586</v>
      </c>
      <c r="X317" s="143" t="s">
        <v>4761</v>
      </c>
      <c r="Y317" s="86" t="s">
        <v>4762</v>
      </c>
      <c r="Z317" s="18">
        <v>42767</v>
      </c>
      <c r="AA317" s="64">
        <v>42793</v>
      </c>
      <c r="AB317" s="64">
        <v>42835</v>
      </c>
      <c r="AC317" s="64" t="s">
        <v>4763</v>
      </c>
      <c r="AD317" s="144" t="s">
        <v>4774</v>
      </c>
      <c r="AE317" s="87" t="s">
        <v>4741</v>
      </c>
      <c r="AF317" s="139" t="s">
        <v>5509</v>
      </c>
      <c r="AG317" s="18">
        <v>43983</v>
      </c>
      <c r="AH317" s="64">
        <v>44075</v>
      </c>
      <c r="AI317" s="64"/>
      <c r="AJ317" s="64" t="s">
        <v>4759</v>
      </c>
      <c r="AK317" s="94"/>
      <c r="AL317" s="168">
        <v>44136</v>
      </c>
      <c r="AM317" s="168" t="s">
        <v>270</v>
      </c>
      <c r="AN317" s="171">
        <v>44136</v>
      </c>
      <c r="AO317" s="161"/>
      <c r="AP317" s="161"/>
      <c r="AQ317" s="161"/>
      <c r="AR317" s="209"/>
      <c r="AS317" s="168"/>
      <c r="AT317" s="168"/>
      <c r="AU317" s="171"/>
      <c r="AV317" s="161"/>
      <c r="AW317" s="161"/>
      <c r="AX317" s="161"/>
      <c r="AY317" s="161"/>
      <c r="AZ317" s="93" t="s">
        <v>4767</v>
      </c>
      <c r="BA317" s="18">
        <v>44593</v>
      </c>
      <c r="BB317" s="94"/>
      <c r="BC317" s="93" t="s">
        <v>4768</v>
      </c>
      <c r="BD317" s="18">
        <v>44743</v>
      </c>
      <c r="BE317" s="94"/>
      <c r="BF317" s="93" t="s">
        <v>4769</v>
      </c>
      <c r="BG317" s="18">
        <v>45017</v>
      </c>
      <c r="BH317" s="94"/>
      <c r="BI317" s="31" t="s">
        <v>6030</v>
      </c>
      <c r="BJ317" s="18" t="s">
        <v>116</v>
      </c>
      <c r="BK317" s="261">
        <v>44061</v>
      </c>
      <c r="BL317" s="12" t="s">
        <v>105</v>
      </c>
      <c r="BM317" s="12"/>
      <c r="BN317" s="12"/>
      <c r="BO317" s="12"/>
      <c r="BP317" s="18"/>
    </row>
    <row r="318" spans="1:68" ht="120" hidden="1" customHeight="1" x14ac:dyDescent="0.2">
      <c r="A318" s="24" t="s">
        <v>3574</v>
      </c>
      <c r="B318" s="65" t="s">
        <v>3575</v>
      </c>
      <c r="C318" s="252" t="s">
        <v>6565</v>
      </c>
      <c r="D318" s="256" t="s">
        <v>292</v>
      </c>
      <c r="E318" s="256" t="s">
        <v>1021</v>
      </c>
      <c r="F318" s="268" t="s">
        <v>89</v>
      </c>
      <c r="G318" s="338" t="s">
        <v>89</v>
      </c>
      <c r="H318" s="348">
        <v>43111</v>
      </c>
      <c r="I318" s="62"/>
      <c r="J318" s="124"/>
      <c r="K318" s="453"/>
      <c r="L318" s="453"/>
      <c r="M318" s="453"/>
      <c r="N318" s="129"/>
      <c r="O318" s="314"/>
      <c r="P318" s="316" t="b">
        <f t="shared" si="6"/>
        <v>0</v>
      </c>
      <c r="Q318" s="118" t="s">
        <v>237</v>
      </c>
      <c r="R318" s="71" t="s">
        <v>94</v>
      </c>
      <c r="S318" s="71"/>
      <c r="T318" s="72" t="s">
        <v>6566</v>
      </c>
      <c r="U318" s="72" t="s">
        <v>6567</v>
      </c>
      <c r="V318" s="106" t="s">
        <v>6568</v>
      </c>
      <c r="W318" s="112" t="s">
        <v>4986</v>
      </c>
      <c r="X318" s="143" t="s">
        <v>6569</v>
      </c>
      <c r="Y318" s="86"/>
      <c r="Z318" s="18">
        <v>42217</v>
      </c>
      <c r="AA318" s="64"/>
      <c r="AB318" s="64"/>
      <c r="AC318" s="64"/>
      <c r="AD318" s="144"/>
      <c r="AE318" s="136"/>
      <c r="AF318" s="136"/>
      <c r="AG318" s="18"/>
      <c r="AH318" s="64"/>
      <c r="AI318" s="64"/>
      <c r="AJ318" s="64"/>
      <c r="AK318" s="94"/>
      <c r="AL318" s="168"/>
      <c r="AM318" s="168"/>
      <c r="AN318" s="171"/>
      <c r="AO318" s="161"/>
      <c r="AP318" s="161"/>
      <c r="AQ318" s="161"/>
      <c r="AR318" s="209"/>
      <c r="AS318" s="168"/>
      <c r="AT318" s="168"/>
      <c r="AU318" s="171"/>
      <c r="AV318" s="161"/>
      <c r="AW318" s="161"/>
      <c r="AX318" s="161"/>
      <c r="AY318" s="161"/>
      <c r="AZ318" s="93" t="s">
        <v>6570</v>
      </c>
      <c r="BA318" s="18">
        <v>42370</v>
      </c>
      <c r="BB318" s="94">
        <v>42401</v>
      </c>
      <c r="BC318" s="93" t="s">
        <v>5972</v>
      </c>
      <c r="BD318" s="18">
        <v>42461</v>
      </c>
      <c r="BE318" s="94">
        <v>42551</v>
      </c>
      <c r="BF318" s="93" t="s">
        <v>4988</v>
      </c>
      <c r="BG318" s="18">
        <v>42705</v>
      </c>
      <c r="BH318" s="94">
        <v>43111</v>
      </c>
      <c r="BI318" s="12" t="s">
        <v>6571</v>
      </c>
      <c r="BJ318" s="18" t="s">
        <v>116</v>
      </c>
      <c r="BK318" s="261">
        <v>43557</v>
      </c>
      <c r="BL318" s="12" t="s">
        <v>6572</v>
      </c>
      <c r="BM318" s="12"/>
      <c r="BN318" s="12"/>
      <c r="BO318" s="12"/>
      <c r="BP318" s="18"/>
    </row>
    <row r="319" spans="1:68" ht="120" hidden="1" customHeight="1" x14ac:dyDescent="0.2">
      <c r="A319" s="24" t="s">
        <v>3588</v>
      </c>
      <c r="B319" s="65" t="s">
        <v>3589</v>
      </c>
      <c r="C319" s="252" t="s">
        <v>6573</v>
      </c>
      <c r="D319" s="256" t="s">
        <v>3537</v>
      </c>
      <c r="E319" s="256" t="s">
        <v>3538</v>
      </c>
      <c r="F319" s="268" t="s">
        <v>194</v>
      </c>
      <c r="G319" s="173" t="s">
        <v>89</v>
      </c>
      <c r="H319" s="62" t="s">
        <v>121</v>
      </c>
      <c r="I319" s="62">
        <v>42902</v>
      </c>
      <c r="J319" s="124">
        <v>43017</v>
      </c>
      <c r="K319" s="453"/>
      <c r="L319" s="453"/>
      <c r="M319" s="453"/>
      <c r="N319" s="129"/>
      <c r="O319" s="314"/>
      <c r="P319" s="316" t="str">
        <f t="shared" si="6"/>
        <v>Yes</v>
      </c>
      <c r="Q319" s="118" t="s">
        <v>93</v>
      </c>
      <c r="R319" s="71" t="s">
        <v>94</v>
      </c>
      <c r="S319" s="71"/>
      <c r="T319" s="72" t="s">
        <v>6574</v>
      </c>
      <c r="U319" s="72" t="s">
        <v>6575</v>
      </c>
      <c r="V319" s="106" t="s">
        <v>6576</v>
      </c>
      <c r="W319" s="112">
        <v>43466</v>
      </c>
      <c r="X319" s="143" t="s">
        <v>6577</v>
      </c>
      <c r="Y319" s="86" t="s">
        <v>364</v>
      </c>
      <c r="Z319" s="18">
        <v>42248</v>
      </c>
      <c r="AA319" s="64">
        <v>42248</v>
      </c>
      <c r="AB319" s="64">
        <v>42290</v>
      </c>
      <c r="AC319" s="64" t="s">
        <v>6575</v>
      </c>
      <c r="AD319" s="144"/>
      <c r="AE319" s="143" t="s">
        <v>6578</v>
      </c>
      <c r="AF319" s="86" t="s">
        <v>5234</v>
      </c>
      <c r="AG319" s="18">
        <v>42583</v>
      </c>
      <c r="AH319" s="64">
        <v>42565</v>
      </c>
      <c r="AI319" s="64">
        <v>42621</v>
      </c>
      <c r="AJ319" s="64" t="s">
        <v>6575</v>
      </c>
      <c r="AK319" s="94"/>
      <c r="AL319" s="168"/>
      <c r="AM319" s="168"/>
      <c r="AN319" s="171"/>
      <c r="AO319" s="161"/>
      <c r="AP319" s="161"/>
      <c r="AQ319" s="161"/>
      <c r="AR319" s="209"/>
      <c r="AS319" s="168"/>
      <c r="AT319" s="168"/>
      <c r="AU319" s="171"/>
      <c r="AV319" s="161"/>
      <c r="AW319" s="161"/>
      <c r="AX319" s="161"/>
      <c r="AY319" s="161"/>
      <c r="AZ319" s="93" t="s">
        <v>5861</v>
      </c>
      <c r="BA319" s="18">
        <v>42887</v>
      </c>
      <c r="BB319" s="94">
        <f>I319</f>
        <v>42902</v>
      </c>
      <c r="BC319" s="93" t="s">
        <v>4792</v>
      </c>
      <c r="BD319" s="18">
        <v>43009</v>
      </c>
      <c r="BE319" s="94">
        <f>J319</f>
        <v>43017</v>
      </c>
      <c r="BF319" s="93" t="s">
        <v>2850</v>
      </c>
      <c r="BG319" s="18">
        <v>43922</v>
      </c>
      <c r="BH319" s="94"/>
      <c r="BI319" s="12" t="s">
        <v>5132</v>
      </c>
      <c r="BJ319" s="18" t="s">
        <v>116</v>
      </c>
      <c r="BK319" s="261">
        <v>44061</v>
      </c>
      <c r="BL319" s="12" t="s">
        <v>105</v>
      </c>
      <c r="BM319" s="12"/>
      <c r="BN319" s="12"/>
      <c r="BO319" s="12"/>
      <c r="BP319" s="18"/>
    </row>
    <row r="320" spans="1:68" ht="120" hidden="1" customHeight="1" x14ac:dyDescent="0.2">
      <c r="A320" s="24" t="s">
        <v>3598</v>
      </c>
      <c r="B320" s="65" t="s">
        <v>3599</v>
      </c>
      <c r="C320" s="252" t="s">
        <v>6579</v>
      </c>
      <c r="D320" s="256" t="s">
        <v>351</v>
      </c>
      <c r="E320" s="256" t="s">
        <v>3616</v>
      </c>
      <c r="F320" s="268" t="s">
        <v>89</v>
      </c>
      <c r="G320" s="338" t="s">
        <v>89</v>
      </c>
      <c r="H320" s="348">
        <v>42396</v>
      </c>
      <c r="I320" s="62"/>
      <c r="J320" s="124"/>
      <c r="K320" s="453"/>
      <c r="L320" s="453"/>
      <c r="M320" s="453"/>
      <c r="N320" s="129"/>
      <c r="O320" s="314"/>
      <c r="P320" s="316" t="str">
        <f t="shared" si="6"/>
        <v>Yes</v>
      </c>
      <c r="Q320" s="118" t="s">
        <v>93</v>
      </c>
      <c r="R320" s="71" t="s">
        <v>94</v>
      </c>
      <c r="S320" s="71"/>
      <c r="T320" s="72" t="s">
        <v>6580</v>
      </c>
      <c r="U320" s="72" t="s">
        <v>6581</v>
      </c>
      <c r="V320" s="106"/>
      <c r="W320" s="112">
        <v>43831</v>
      </c>
      <c r="X320" s="143" t="s">
        <v>3602</v>
      </c>
      <c r="Y320" s="86" t="s">
        <v>364</v>
      </c>
      <c r="Z320" s="18">
        <v>43405</v>
      </c>
      <c r="AA320" s="64">
        <v>43287</v>
      </c>
      <c r="AB320" s="64">
        <v>43357</v>
      </c>
      <c r="AC320" s="64" t="s">
        <v>3603</v>
      </c>
      <c r="AD320" s="144"/>
      <c r="AE320" s="136" t="s">
        <v>6550</v>
      </c>
      <c r="AF320" s="219" t="s">
        <v>6582</v>
      </c>
      <c r="AG320" s="18">
        <v>44228</v>
      </c>
      <c r="AH320" s="64"/>
      <c r="AI320" s="64"/>
      <c r="AJ320" s="64"/>
      <c r="AK320" s="94"/>
      <c r="AL320" s="168"/>
      <c r="AM320" s="168"/>
      <c r="AN320" s="171"/>
      <c r="AO320" s="161"/>
      <c r="AP320" s="161"/>
      <c r="AQ320" s="161"/>
      <c r="AR320" s="209"/>
      <c r="AS320" s="168"/>
      <c r="AT320" s="168"/>
      <c r="AU320" s="171"/>
      <c r="AV320" s="161"/>
      <c r="AW320" s="161"/>
      <c r="AX320" s="161"/>
      <c r="AY320" s="161"/>
      <c r="AZ320" s="93" t="s">
        <v>6583</v>
      </c>
      <c r="BA320" s="18">
        <v>44774</v>
      </c>
      <c r="BB320" s="94"/>
      <c r="BC320" s="93" t="s">
        <v>6584</v>
      </c>
      <c r="BD320" s="18">
        <v>45139</v>
      </c>
      <c r="BE320" s="94"/>
      <c r="BF320" s="93" t="s">
        <v>6585</v>
      </c>
      <c r="BG320" s="18">
        <v>45505</v>
      </c>
      <c r="BH320" s="94"/>
      <c r="BI320" s="12" t="s">
        <v>6586</v>
      </c>
      <c r="BJ320" s="18" t="s">
        <v>116</v>
      </c>
      <c r="BK320" s="261">
        <v>44062</v>
      </c>
      <c r="BL320" s="12" t="s">
        <v>105</v>
      </c>
      <c r="BM320" s="12"/>
      <c r="BN320" s="12"/>
      <c r="BO320" s="12"/>
      <c r="BP320" s="18"/>
    </row>
    <row r="321" spans="1:68" ht="120" hidden="1" customHeight="1" x14ac:dyDescent="0.2">
      <c r="A321" s="24" t="s">
        <v>3614</v>
      </c>
      <c r="B321" s="65" t="s">
        <v>3615</v>
      </c>
      <c r="C321" s="284" t="s">
        <v>5296</v>
      </c>
      <c r="D321" s="256" t="s">
        <v>91</v>
      </c>
      <c r="E321" s="256" t="s">
        <v>3616</v>
      </c>
      <c r="F321" s="268" t="s">
        <v>89</v>
      </c>
      <c r="G321" s="338" t="s">
        <v>194</v>
      </c>
      <c r="H321" s="348">
        <v>43080</v>
      </c>
      <c r="I321" s="62"/>
      <c r="J321" s="124"/>
      <c r="K321" s="453"/>
      <c r="L321" s="453"/>
      <c r="M321" s="453"/>
      <c r="N321" s="129"/>
      <c r="O321" s="314"/>
      <c r="P321" s="316" t="b">
        <f t="shared" si="6"/>
        <v>0</v>
      </c>
      <c r="Q321" s="118" t="s">
        <v>237</v>
      </c>
      <c r="R321" s="71" t="s">
        <v>94</v>
      </c>
      <c r="S321" s="281"/>
      <c r="T321" s="82" t="s">
        <v>6587</v>
      </c>
      <c r="U321" s="82" t="s">
        <v>6588</v>
      </c>
      <c r="V321" s="108"/>
      <c r="W321" s="112">
        <v>43009</v>
      </c>
      <c r="X321" s="143" t="s">
        <v>4879</v>
      </c>
      <c r="Y321" s="86" t="s">
        <v>364</v>
      </c>
      <c r="Z321" s="18">
        <v>43374</v>
      </c>
      <c r="AA321" s="64">
        <v>43416</v>
      </c>
      <c r="AB321" s="64">
        <v>43476</v>
      </c>
      <c r="AC321" s="64" t="s">
        <v>852</v>
      </c>
      <c r="AD321" s="144"/>
      <c r="AE321" s="26" t="s">
        <v>1087</v>
      </c>
      <c r="AF321" s="136" t="s">
        <v>5298</v>
      </c>
      <c r="AG321" s="18"/>
      <c r="AH321" s="64"/>
      <c r="AI321" s="64"/>
      <c r="AJ321" s="64"/>
      <c r="AK321" s="94"/>
      <c r="AL321" s="168"/>
      <c r="AM321" s="168"/>
      <c r="AN321" s="171"/>
      <c r="AO321" s="161"/>
      <c r="AP321" s="161"/>
      <c r="AQ321" s="161"/>
      <c r="AR321" s="209"/>
      <c r="AS321" s="168"/>
      <c r="AT321" s="168"/>
      <c r="AU321" s="171"/>
      <c r="AV321" s="161"/>
      <c r="AW321" s="161"/>
      <c r="AX321" s="161"/>
      <c r="AY321" s="161"/>
      <c r="AZ321" s="93" t="s">
        <v>3078</v>
      </c>
      <c r="BA321" s="18">
        <v>44013</v>
      </c>
      <c r="BB321" s="64"/>
      <c r="BC321" s="93" t="s">
        <v>2526</v>
      </c>
      <c r="BD321" s="18">
        <v>44105</v>
      </c>
      <c r="BE321" s="94"/>
      <c r="BF321" s="93" t="s">
        <v>5299</v>
      </c>
      <c r="BG321" s="131">
        <v>44562</v>
      </c>
      <c r="BH321" s="94"/>
      <c r="BI321" s="12" t="s">
        <v>6589</v>
      </c>
      <c r="BJ321" s="18" t="s">
        <v>116</v>
      </c>
      <c r="BK321" s="261">
        <v>44062</v>
      </c>
      <c r="BL321" s="12" t="s">
        <v>105</v>
      </c>
      <c r="BM321" s="12"/>
      <c r="BN321" s="12"/>
      <c r="BO321" s="12"/>
      <c r="BP321" s="18"/>
    </row>
    <row r="322" spans="1:68" ht="52" hidden="1" customHeight="1" x14ac:dyDescent="0.2">
      <c r="A322" s="24" t="s">
        <v>3620</v>
      </c>
      <c r="B322" s="125" t="s">
        <v>3621</v>
      </c>
      <c r="C322" s="252" t="s">
        <v>6590</v>
      </c>
      <c r="D322" s="256" t="s">
        <v>292</v>
      </c>
      <c r="E322" s="256" t="s">
        <v>1021</v>
      </c>
      <c r="F322" s="268" t="s">
        <v>89</v>
      </c>
      <c r="G322" s="269" t="s">
        <v>89</v>
      </c>
      <c r="H322" s="502">
        <v>44021</v>
      </c>
      <c r="I322" s="62"/>
      <c r="J322" s="124"/>
      <c r="K322" s="453"/>
      <c r="L322" s="453"/>
      <c r="M322" s="453"/>
      <c r="N322" s="129"/>
      <c r="O322" s="314"/>
      <c r="P322" s="316" t="b">
        <f t="shared" si="6"/>
        <v>0</v>
      </c>
      <c r="Q322" s="118" t="s">
        <v>237</v>
      </c>
      <c r="R322" s="71" t="s">
        <v>94</v>
      </c>
      <c r="S322" s="71"/>
      <c r="T322" s="72" t="s">
        <v>3623</v>
      </c>
      <c r="U322" s="72" t="s">
        <v>6591</v>
      </c>
      <c r="V322" s="106" t="s">
        <v>6592</v>
      </c>
      <c r="W322" s="112">
        <v>43525</v>
      </c>
      <c r="X322" s="143"/>
      <c r="Y322" s="86"/>
      <c r="Z322" s="18"/>
      <c r="AA322" s="64"/>
      <c r="AB322" s="64"/>
      <c r="AC322" s="64"/>
      <c r="AD322" s="144"/>
      <c r="AE322" s="86"/>
      <c r="AF322" s="86"/>
      <c r="AG322" s="18"/>
      <c r="AH322" s="64"/>
      <c r="AI322" s="64"/>
      <c r="AJ322" s="64"/>
      <c r="AK322" s="94"/>
      <c r="AL322" s="168"/>
      <c r="AM322" s="168"/>
      <c r="AN322" s="171"/>
      <c r="AO322" s="161"/>
      <c r="AP322" s="161"/>
      <c r="AQ322" s="161"/>
      <c r="AR322" s="209"/>
      <c r="AS322" s="168"/>
      <c r="AT322" s="168"/>
      <c r="AU322" s="171"/>
      <c r="AV322" s="161"/>
      <c r="AW322" s="161"/>
      <c r="AX322" s="161"/>
      <c r="AY322" s="161"/>
      <c r="AZ322" s="93" t="s">
        <v>6593</v>
      </c>
      <c r="BA322" s="18">
        <v>43313</v>
      </c>
      <c r="BB322" s="94">
        <v>43335</v>
      </c>
      <c r="BC322" s="93" t="s">
        <v>6594</v>
      </c>
      <c r="BD322" s="18">
        <v>43374</v>
      </c>
      <c r="BE322" s="94">
        <v>43404</v>
      </c>
      <c r="BF322" s="93" t="s">
        <v>2850</v>
      </c>
      <c r="BG322" s="18">
        <v>43922</v>
      </c>
      <c r="BH322" s="94">
        <v>44021</v>
      </c>
      <c r="BI322" s="12" t="s">
        <v>6595</v>
      </c>
      <c r="BJ322" s="18" t="s">
        <v>116</v>
      </c>
      <c r="BK322" s="261">
        <v>44049</v>
      </c>
      <c r="BL322" s="32" t="s">
        <v>2168</v>
      </c>
      <c r="BM322" s="12"/>
      <c r="BN322" s="12"/>
      <c r="BO322" s="12"/>
      <c r="BP322" s="18"/>
    </row>
    <row r="323" spans="1:68" ht="50.5" customHeight="1" x14ac:dyDescent="0.2">
      <c r="A323" s="24" t="s">
        <v>3631</v>
      </c>
      <c r="B323" s="126" t="s">
        <v>3630</v>
      </c>
      <c r="C323" s="252" t="s">
        <v>5406</v>
      </c>
      <c r="D323" s="256"/>
      <c r="E323" s="256" t="s">
        <v>1158</v>
      </c>
      <c r="F323" s="268" t="s">
        <v>89</v>
      </c>
      <c r="G323" s="340" t="s">
        <v>194</v>
      </c>
      <c r="H323" s="350">
        <v>40833</v>
      </c>
      <c r="I323" s="62"/>
      <c r="J323" s="124"/>
      <c r="K323" s="453"/>
      <c r="L323" s="453"/>
      <c r="M323" s="453"/>
      <c r="N323" s="129"/>
      <c r="O323" s="314"/>
      <c r="P323" s="316" t="b">
        <f t="shared" si="6"/>
        <v>0</v>
      </c>
      <c r="Q323" s="118" t="s">
        <v>228</v>
      </c>
      <c r="R323" s="71" t="s">
        <v>229</v>
      </c>
      <c r="S323" s="71"/>
      <c r="T323" s="469" t="s">
        <v>1108</v>
      </c>
      <c r="U323" s="476" t="s">
        <v>1109</v>
      </c>
      <c r="V323" s="108"/>
      <c r="W323" s="281"/>
      <c r="X323" s="143" t="s">
        <v>4921</v>
      </c>
      <c r="Y323" s="183" t="s">
        <v>1596</v>
      </c>
      <c r="Z323" s="828">
        <v>44805</v>
      </c>
      <c r="AA323" s="64"/>
      <c r="AB323" s="64"/>
      <c r="AC323" s="64"/>
      <c r="AD323" s="144"/>
      <c r="AE323" s="17"/>
      <c r="AF323" s="86"/>
      <c r="AG323" s="828"/>
      <c r="AH323" s="64"/>
      <c r="AI323" s="64"/>
      <c r="AJ323" s="64"/>
      <c r="AK323" s="94"/>
      <c r="AL323" s="169"/>
      <c r="AM323" s="168"/>
      <c r="AN323" s="852"/>
      <c r="AO323" s="161"/>
      <c r="AP323" s="161"/>
      <c r="AQ323" s="161"/>
      <c r="AR323" s="94"/>
      <c r="AS323" s="169"/>
      <c r="AT323" s="169"/>
      <c r="AU323" s="852"/>
      <c r="AV323" s="161"/>
      <c r="AW323" s="161"/>
      <c r="AX323" s="161"/>
      <c r="AY323" s="161"/>
      <c r="AZ323" s="93"/>
      <c r="BA323" s="828"/>
      <c r="BB323" s="64"/>
      <c r="BC323" s="93"/>
      <c r="BD323" s="828"/>
      <c r="BE323" s="94"/>
      <c r="BF323" s="93"/>
      <c r="BG323" s="873"/>
      <c r="BH323" s="94"/>
      <c r="BI323" s="12" t="s">
        <v>5407</v>
      </c>
      <c r="BJ323" s="18" t="s">
        <v>116</v>
      </c>
      <c r="BK323" s="261">
        <v>44758</v>
      </c>
      <c r="BL323" s="12" t="s">
        <v>105</v>
      </c>
      <c r="BM323" s="12"/>
      <c r="BN323" s="12"/>
      <c r="BO323" s="12"/>
      <c r="BP323" s="18"/>
    </row>
    <row r="324" spans="1:68" ht="120" hidden="1" customHeight="1" x14ac:dyDescent="0.2">
      <c r="A324" s="24" t="s">
        <v>3631</v>
      </c>
      <c r="B324" s="126" t="s">
        <v>3630</v>
      </c>
      <c r="C324" s="252" t="s">
        <v>3632</v>
      </c>
      <c r="D324" s="256" t="s">
        <v>337</v>
      </c>
      <c r="E324" s="256" t="s">
        <v>3616</v>
      </c>
      <c r="F324" s="268" t="s">
        <v>89</v>
      </c>
      <c r="G324" s="340" t="s">
        <v>89</v>
      </c>
      <c r="H324" s="348">
        <v>40833</v>
      </c>
      <c r="I324" s="321"/>
      <c r="J324" s="324"/>
      <c r="K324" s="454"/>
      <c r="L324" s="454"/>
      <c r="M324" s="454"/>
      <c r="N324" s="129"/>
      <c r="O324" s="314"/>
      <c r="P324" s="316" t="str">
        <f t="shared" si="6"/>
        <v>Yes</v>
      </c>
      <c r="Q324" s="118" t="s">
        <v>93</v>
      </c>
      <c r="R324" s="71" t="s">
        <v>94</v>
      </c>
      <c r="S324" s="71"/>
      <c r="T324" s="72" t="s">
        <v>6596</v>
      </c>
      <c r="U324" s="72" t="s">
        <v>6597</v>
      </c>
      <c r="V324" s="106"/>
      <c r="W324" s="281">
        <v>43862</v>
      </c>
      <c r="X324" s="143" t="s">
        <v>3635</v>
      </c>
      <c r="Y324" s="86"/>
      <c r="Z324" s="18">
        <v>43405</v>
      </c>
      <c r="AA324" s="64">
        <v>43399</v>
      </c>
      <c r="AB324" s="64">
        <v>43455</v>
      </c>
      <c r="AC324" s="132" t="s">
        <v>3636</v>
      </c>
      <c r="AD324" s="144"/>
      <c r="AE324" s="20"/>
      <c r="AF324" s="87"/>
      <c r="AG324" s="18"/>
      <c r="AH324" s="64"/>
      <c r="AI324" s="64"/>
      <c r="AJ324" s="64"/>
      <c r="AK324" s="210"/>
      <c r="AL324" s="169"/>
      <c r="AM324" s="168"/>
      <c r="AN324" s="172"/>
      <c r="AO324" s="161"/>
      <c r="AP324" s="161"/>
      <c r="AQ324" s="161"/>
      <c r="AR324" s="162"/>
      <c r="AS324" s="169"/>
      <c r="AT324" s="169"/>
      <c r="AU324" s="172"/>
      <c r="AV324" s="161"/>
      <c r="AW324" s="161"/>
      <c r="AX324" s="161"/>
      <c r="AY324" s="161"/>
      <c r="AZ324" s="93" t="s">
        <v>6598</v>
      </c>
      <c r="BA324" s="18">
        <v>44197</v>
      </c>
      <c r="BB324" s="64"/>
      <c r="BC324" s="93" t="s">
        <v>2869</v>
      </c>
      <c r="BD324" s="18">
        <v>44378</v>
      </c>
      <c r="BE324" s="94"/>
      <c r="BF324" s="93" t="s">
        <v>4920</v>
      </c>
      <c r="BG324" s="131">
        <v>44621</v>
      </c>
      <c r="BH324" s="94"/>
      <c r="BI324" s="54" t="s">
        <v>6599</v>
      </c>
      <c r="BJ324" s="18" t="s">
        <v>116</v>
      </c>
      <c r="BK324" s="261">
        <v>44062</v>
      </c>
      <c r="BL324" s="12" t="s">
        <v>105</v>
      </c>
      <c r="BM324" s="12"/>
      <c r="BN324" s="12"/>
      <c r="BO324" s="12"/>
      <c r="BP324" s="18"/>
    </row>
    <row r="325" spans="1:68" ht="120" hidden="1" customHeight="1" x14ac:dyDescent="0.2">
      <c r="A325" s="24" t="s">
        <v>3647</v>
      </c>
      <c r="B325" s="65" t="s">
        <v>3648</v>
      </c>
      <c r="C325" s="6" t="s">
        <v>4999</v>
      </c>
      <c r="D325" s="254"/>
      <c r="E325" s="267">
        <v>2038</v>
      </c>
      <c r="F325" s="280" t="s">
        <v>89</v>
      </c>
      <c r="G325" s="338" t="s">
        <v>194</v>
      </c>
      <c r="H325" s="350">
        <v>42032</v>
      </c>
      <c r="I325" s="62"/>
      <c r="J325" s="124"/>
      <c r="K325" s="453"/>
      <c r="L325" s="453"/>
      <c r="M325" s="453"/>
      <c r="N325" s="129"/>
      <c r="O325" s="314"/>
      <c r="P325" s="316" t="b">
        <f t="shared" si="6"/>
        <v>0</v>
      </c>
      <c r="Q325" s="118" t="s">
        <v>228</v>
      </c>
      <c r="R325" s="71" t="s">
        <v>229</v>
      </c>
      <c r="S325" s="71"/>
      <c r="T325" s="82" t="s">
        <v>5000</v>
      </c>
      <c r="U325" s="72"/>
      <c r="V325" s="108"/>
      <c r="W325" s="112"/>
      <c r="X325" s="143" t="s">
        <v>2526</v>
      </c>
      <c r="Y325" s="183" t="s">
        <v>3562</v>
      </c>
      <c r="Z325" s="18">
        <v>44105</v>
      </c>
      <c r="AA325" s="64"/>
      <c r="AB325" s="64"/>
      <c r="AC325" s="64"/>
      <c r="AD325" s="144"/>
      <c r="AE325" s="17" t="s">
        <v>5001</v>
      </c>
      <c r="AF325" s="183" t="s">
        <v>367</v>
      </c>
      <c r="AG325" s="18">
        <v>44440</v>
      </c>
      <c r="AH325" s="64"/>
      <c r="AI325" s="64"/>
      <c r="AJ325" s="64"/>
      <c r="AK325" s="94"/>
      <c r="AL325" s="274"/>
      <c r="AM325" s="185"/>
      <c r="AN325" s="275"/>
      <c r="AO325" s="187"/>
      <c r="AP325" s="187"/>
      <c r="AQ325" s="187"/>
      <c r="AR325" s="276"/>
      <c r="AS325" s="274"/>
      <c r="AT325" s="274"/>
      <c r="AU325" s="275"/>
      <c r="AV325" s="187"/>
      <c r="AW325" s="187"/>
      <c r="AX325" s="187"/>
      <c r="AY325" s="187"/>
      <c r="AZ325" s="93"/>
      <c r="BA325" s="18"/>
      <c r="BB325" s="64"/>
      <c r="BC325" s="93"/>
      <c r="BD325" s="18"/>
      <c r="BE325" s="94"/>
      <c r="BF325" s="93" t="s">
        <v>423</v>
      </c>
      <c r="BG325" s="188"/>
      <c r="BH325" s="94"/>
      <c r="BI325" s="12" t="s">
        <v>5002</v>
      </c>
      <c r="BJ325" s="18" t="s">
        <v>116</v>
      </c>
      <c r="BK325" s="261">
        <v>44056</v>
      </c>
      <c r="BL325" s="12" t="s">
        <v>105</v>
      </c>
      <c r="BM325" s="12"/>
      <c r="BN325" s="12"/>
      <c r="BO325" s="12"/>
      <c r="BP325" s="18"/>
    </row>
    <row r="326" spans="1:68" ht="120" hidden="1" customHeight="1" x14ac:dyDescent="0.2">
      <c r="A326" s="24" t="s">
        <v>3647</v>
      </c>
      <c r="B326" s="65" t="s">
        <v>3648</v>
      </c>
      <c r="C326" s="6" t="s">
        <v>6600</v>
      </c>
      <c r="D326" s="256" t="s">
        <v>3819</v>
      </c>
      <c r="E326" s="256" t="s">
        <v>1420</v>
      </c>
      <c r="F326" s="173" t="s">
        <v>89</v>
      </c>
      <c r="G326" s="338" t="s">
        <v>89</v>
      </c>
      <c r="H326" s="348">
        <v>42032</v>
      </c>
      <c r="I326" s="62"/>
      <c r="J326" s="244"/>
      <c r="K326" s="453"/>
      <c r="L326" s="453"/>
      <c r="M326" s="453"/>
      <c r="N326" s="129"/>
      <c r="O326" s="314"/>
      <c r="P326" s="316" t="str">
        <f t="shared" si="6"/>
        <v>Yes</v>
      </c>
      <c r="Q326" s="118" t="s">
        <v>93</v>
      </c>
      <c r="R326" s="71" t="s">
        <v>94</v>
      </c>
      <c r="S326" s="71"/>
      <c r="T326" s="72" t="s">
        <v>3650</v>
      </c>
      <c r="U326" s="72" t="s">
        <v>6601</v>
      </c>
      <c r="V326" s="106" t="s">
        <v>6602</v>
      </c>
      <c r="W326" s="112">
        <v>42339</v>
      </c>
      <c r="X326" s="143" t="s">
        <v>3652</v>
      </c>
      <c r="Y326" s="183" t="s">
        <v>3653</v>
      </c>
      <c r="Z326" s="18">
        <v>42401</v>
      </c>
      <c r="AA326" s="64">
        <v>42426</v>
      </c>
      <c r="AB326" s="64">
        <v>42471</v>
      </c>
      <c r="AC326" s="64" t="s">
        <v>3654</v>
      </c>
      <c r="AD326" s="144" t="s">
        <v>3655</v>
      </c>
      <c r="AE326" s="26" t="s">
        <v>3656</v>
      </c>
      <c r="AF326" s="492" t="s">
        <v>3657</v>
      </c>
      <c r="AG326" s="18">
        <v>42644</v>
      </c>
      <c r="AH326" s="64">
        <v>43446</v>
      </c>
      <c r="AI326" s="64">
        <v>43532</v>
      </c>
      <c r="AJ326" s="64" t="s">
        <v>3659</v>
      </c>
      <c r="AK326" s="94" t="s">
        <v>3660</v>
      </c>
      <c r="AL326" s="274" t="s">
        <v>6603</v>
      </c>
      <c r="AM326" s="185" t="s">
        <v>766</v>
      </c>
      <c r="AN326" s="275">
        <v>43009</v>
      </c>
      <c r="AO326" s="187"/>
      <c r="AP326" s="187"/>
      <c r="AQ326" s="187"/>
      <c r="AR326" s="276"/>
      <c r="AS326" s="274"/>
      <c r="AT326" s="274"/>
      <c r="AU326" s="275"/>
      <c r="AV326" s="187"/>
      <c r="AW326" s="187"/>
      <c r="AX326" s="187"/>
      <c r="AY326" s="187"/>
      <c r="AZ326" s="93" t="s">
        <v>3222</v>
      </c>
      <c r="BA326" s="18">
        <v>43374</v>
      </c>
      <c r="BB326" s="64"/>
      <c r="BC326" s="93" t="s">
        <v>4861</v>
      </c>
      <c r="BD326" s="18">
        <v>43525</v>
      </c>
      <c r="BE326" s="94"/>
      <c r="BF326" s="93" t="s">
        <v>5977</v>
      </c>
      <c r="BG326" s="188">
        <v>44105</v>
      </c>
      <c r="BH326" s="94"/>
      <c r="BI326" s="12" t="s">
        <v>6604</v>
      </c>
      <c r="BJ326" s="18" t="s">
        <v>116</v>
      </c>
      <c r="BK326" s="261">
        <v>44062</v>
      </c>
      <c r="BL326" s="12" t="s">
        <v>105</v>
      </c>
      <c r="BM326" s="12"/>
      <c r="BN326" s="12"/>
      <c r="BO326" s="12"/>
      <c r="BP326" s="18"/>
    </row>
    <row r="327" spans="1:68" ht="120" hidden="1" customHeight="1" x14ac:dyDescent="0.2">
      <c r="A327" s="24" t="s">
        <v>3668</v>
      </c>
      <c r="B327" s="65" t="s">
        <v>3669</v>
      </c>
      <c r="C327" s="252" t="s">
        <v>4873</v>
      </c>
      <c r="D327" s="256"/>
      <c r="E327" s="256" t="s">
        <v>1021</v>
      </c>
      <c r="F327" s="268" t="s">
        <v>89</v>
      </c>
      <c r="G327" s="173" t="s">
        <v>89</v>
      </c>
      <c r="H327" s="62">
        <v>39350</v>
      </c>
      <c r="I327" s="62" t="s">
        <v>4874</v>
      </c>
      <c r="J327" s="124" t="s">
        <v>4875</v>
      </c>
      <c r="K327" s="453"/>
      <c r="L327" s="453"/>
      <c r="M327" s="453"/>
      <c r="N327" s="129"/>
      <c r="O327" s="314"/>
      <c r="P327" s="316" t="str">
        <f t="shared" si="6"/>
        <v>Yes</v>
      </c>
      <c r="Q327" s="118" t="s">
        <v>93</v>
      </c>
      <c r="R327" s="71" t="s">
        <v>94</v>
      </c>
      <c r="S327" s="71"/>
      <c r="T327" s="72" t="s">
        <v>4876</v>
      </c>
      <c r="U327" s="72" t="s">
        <v>4877</v>
      </c>
      <c r="V327" s="106" t="s">
        <v>4878</v>
      </c>
      <c r="W327" s="112">
        <v>43160</v>
      </c>
      <c r="X327" s="143"/>
      <c r="Y327" s="86"/>
      <c r="Z327" s="18"/>
      <c r="AA327" s="64"/>
      <c r="AB327" s="64"/>
      <c r="AC327" s="64"/>
      <c r="AD327" s="144"/>
      <c r="AE327" s="86"/>
      <c r="AF327" s="86"/>
      <c r="AG327" s="18"/>
      <c r="AH327" s="64"/>
      <c r="AI327" s="64"/>
      <c r="AJ327" s="64"/>
      <c r="AK327" s="94"/>
      <c r="AL327" s="168"/>
      <c r="AM327" s="168"/>
      <c r="AN327" s="171"/>
      <c r="AO327" s="161"/>
      <c r="AP327" s="161"/>
      <c r="AQ327" s="161"/>
      <c r="AR327" s="209"/>
      <c r="AS327" s="168"/>
      <c r="AT327" s="168"/>
      <c r="AU327" s="171"/>
      <c r="AV327" s="161"/>
      <c r="AW327" s="161"/>
      <c r="AX327" s="161"/>
      <c r="AY327" s="161"/>
      <c r="AZ327" s="93" t="s">
        <v>4879</v>
      </c>
      <c r="BA327" s="18">
        <v>43374</v>
      </c>
      <c r="BB327" s="94">
        <v>43378</v>
      </c>
      <c r="BC327" s="93" t="s">
        <v>4880</v>
      </c>
      <c r="BD327" s="18">
        <v>43435</v>
      </c>
      <c r="BE327" s="94">
        <v>43488</v>
      </c>
      <c r="BF327" s="93" t="s">
        <v>4881</v>
      </c>
      <c r="BG327" s="18">
        <v>43800</v>
      </c>
      <c r="BH327" s="94"/>
      <c r="BI327" s="12"/>
      <c r="BJ327" s="18" t="s">
        <v>116</v>
      </c>
      <c r="BK327" s="261">
        <v>43552</v>
      </c>
      <c r="BL327" s="12" t="s">
        <v>2769</v>
      </c>
      <c r="BM327" s="12"/>
      <c r="BN327" s="12"/>
      <c r="BO327" s="12"/>
      <c r="BP327" s="18"/>
    </row>
    <row r="328" spans="1:68" ht="120" hidden="1" customHeight="1" x14ac:dyDescent="0.2">
      <c r="A328" s="24" t="s">
        <v>3681</v>
      </c>
      <c r="B328" s="65" t="s">
        <v>3682</v>
      </c>
      <c r="C328" s="252" t="s">
        <v>6605</v>
      </c>
      <c r="D328" s="256" t="s">
        <v>1063</v>
      </c>
      <c r="E328" s="256" t="s">
        <v>5027</v>
      </c>
      <c r="F328" s="268" t="s">
        <v>89</v>
      </c>
      <c r="G328" s="338" t="s">
        <v>89</v>
      </c>
      <c r="H328" s="348">
        <v>42348</v>
      </c>
      <c r="I328" s="62"/>
      <c r="J328" s="124"/>
      <c r="K328" s="453"/>
      <c r="L328" s="453"/>
      <c r="M328" s="453"/>
      <c r="N328" s="129" t="s">
        <v>6606</v>
      </c>
      <c r="O328" s="314"/>
      <c r="P328" s="316" t="b">
        <f t="shared" si="6"/>
        <v>0</v>
      </c>
      <c r="Q328" s="118" t="s">
        <v>237</v>
      </c>
      <c r="R328" s="71" t="s">
        <v>94</v>
      </c>
      <c r="S328" s="71"/>
      <c r="T328" s="72" t="s">
        <v>3685</v>
      </c>
      <c r="U328" s="72" t="s">
        <v>6607</v>
      </c>
      <c r="V328" s="106" t="s">
        <v>6608</v>
      </c>
      <c r="W328" s="112">
        <v>42795</v>
      </c>
      <c r="X328" s="143" t="s">
        <v>6609</v>
      </c>
      <c r="Y328" s="86"/>
      <c r="Z328" s="18">
        <v>41183</v>
      </c>
      <c r="AA328" s="64"/>
      <c r="AB328" s="64"/>
      <c r="AC328" s="64"/>
      <c r="AD328" s="144"/>
      <c r="AE328" s="136"/>
      <c r="AF328" s="136"/>
      <c r="AG328" s="18"/>
      <c r="AH328" s="64"/>
      <c r="AI328" s="64"/>
      <c r="AJ328" s="64"/>
      <c r="AK328" s="94"/>
      <c r="AL328" s="168"/>
      <c r="AM328" s="168"/>
      <c r="AN328" s="171"/>
      <c r="AO328" s="161"/>
      <c r="AP328" s="161"/>
      <c r="AQ328" s="161"/>
      <c r="AR328" s="209"/>
      <c r="AS328" s="168"/>
      <c r="AT328" s="168"/>
      <c r="AU328" s="171"/>
      <c r="AV328" s="161"/>
      <c r="AW328" s="161"/>
      <c r="AX328" s="161"/>
      <c r="AY328" s="161"/>
      <c r="AZ328" s="93" t="s">
        <v>6610</v>
      </c>
      <c r="BA328" s="18">
        <v>41699</v>
      </c>
      <c r="BB328" s="94"/>
      <c r="BC328" s="93" t="s">
        <v>6611</v>
      </c>
      <c r="BD328" s="18">
        <v>41821</v>
      </c>
      <c r="BE328" s="94"/>
      <c r="BF328" s="93" t="s">
        <v>6612</v>
      </c>
      <c r="BG328" s="18">
        <v>42339</v>
      </c>
      <c r="BH328" s="94">
        <v>42339</v>
      </c>
      <c r="BI328" s="12" t="s">
        <v>6613</v>
      </c>
      <c r="BJ328" s="18" t="s">
        <v>116</v>
      </c>
      <c r="BK328" s="261">
        <v>44061</v>
      </c>
      <c r="BL328" s="12" t="s">
        <v>105</v>
      </c>
      <c r="BM328" s="12"/>
      <c r="BN328" s="12"/>
      <c r="BO328" s="12"/>
      <c r="BP328" s="18"/>
    </row>
    <row r="329" spans="1:68" ht="120" hidden="1" customHeight="1" x14ac:dyDescent="0.2">
      <c r="A329" s="24" t="s">
        <v>3692</v>
      </c>
      <c r="B329" s="65" t="s">
        <v>3693</v>
      </c>
      <c r="C329" s="252" t="s">
        <v>6086</v>
      </c>
      <c r="D329" s="256" t="s">
        <v>292</v>
      </c>
      <c r="E329" s="256" t="s">
        <v>1021</v>
      </c>
      <c r="F329" s="268" t="s">
        <v>89</v>
      </c>
      <c r="G329" s="338" t="s">
        <v>194</v>
      </c>
      <c r="H329" s="348">
        <v>43402</v>
      </c>
      <c r="I329" s="62"/>
      <c r="J329" s="124"/>
      <c r="K329" s="453"/>
      <c r="L329" s="453"/>
      <c r="M329" s="453"/>
      <c r="N329" s="129"/>
      <c r="O329" s="314"/>
      <c r="P329" s="316" t="b">
        <f t="shared" si="6"/>
        <v>0</v>
      </c>
      <c r="Q329" s="118" t="s">
        <v>237</v>
      </c>
      <c r="R329" s="71" t="s">
        <v>94</v>
      </c>
      <c r="S329" s="71"/>
      <c r="T329" s="72" t="s">
        <v>6614</v>
      </c>
      <c r="U329" s="72" t="s">
        <v>6615</v>
      </c>
      <c r="V329" s="106" t="s">
        <v>6616</v>
      </c>
      <c r="W329" s="112">
        <v>42491</v>
      </c>
      <c r="X329" s="143" t="s">
        <v>6617</v>
      </c>
      <c r="Y329" s="86"/>
      <c r="Z329" s="18">
        <v>41334</v>
      </c>
      <c r="AA329" s="64"/>
      <c r="AB329" s="64"/>
      <c r="AC329" s="64"/>
      <c r="AD329" s="144"/>
      <c r="AE329" s="136"/>
      <c r="AF329" s="136"/>
      <c r="AG329" s="18"/>
      <c r="AH329" s="64"/>
      <c r="AI329" s="64"/>
      <c r="AJ329" s="64"/>
      <c r="AK329" s="94"/>
      <c r="AL329" s="168"/>
      <c r="AM329" s="168"/>
      <c r="AN329" s="171"/>
      <c r="AO329" s="161"/>
      <c r="AP329" s="161"/>
      <c r="AQ329" s="161"/>
      <c r="AR329" s="209"/>
      <c r="AS329" s="168"/>
      <c r="AT329" s="168"/>
      <c r="AU329" s="171"/>
      <c r="AV329" s="161"/>
      <c r="AW329" s="161"/>
      <c r="AX329" s="161"/>
      <c r="AY329" s="161"/>
      <c r="AZ329" s="93" t="s">
        <v>6618</v>
      </c>
      <c r="BA329" s="18">
        <v>41821</v>
      </c>
      <c r="BB329" s="94">
        <v>41816</v>
      </c>
      <c r="BC329" s="93" t="s">
        <v>6092</v>
      </c>
      <c r="BD329" s="18">
        <v>42491</v>
      </c>
      <c r="BE329" s="94">
        <v>42531</v>
      </c>
      <c r="BF329" s="93" t="s">
        <v>4761</v>
      </c>
      <c r="BG329" s="18">
        <v>42767</v>
      </c>
      <c r="BH329" s="94">
        <v>43402</v>
      </c>
      <c r="BI329" s="31" t="s">
        <v>6093</v>
      </c>
      <c r="BJ329" s="18" t="s">
        <v>116</v>
      </c>
      <c r="BK329" s="261">
        <v>43557</v>
      </c>
      <c r="BL329" s="12" t="s">
        <v>1333</v>
      </c>
      <c r="BM329" s="12"/>
      <c r="BN329" s="12"/>
      <c r="BO329" s="12"/>
      <c r="BP329" s="18"/>
    </row>
    <row r="330" spans="1:68" ht="120" hidden="1" customHeight="1" x14ac:dyDescent="0.2">
      <c r="A330" s="24" t="s">
        <v>3698</v>
      </c>
      <c r="B330" s="65" t="s">
        <v>3699</v>
      </c>
      <c r="C330" s="252" t="s">
        <v>6619</v>
      </c>
      <c r="D330" s="256" t="s">
        <v>4235</v>
      </c>
      <c r="E330" s="256" t="s">
        <v>1021</v>
      </c>
      <c r="F330" s="268" t="s">
        <v>89</v>
      </c>
      <c r="G330" s="338" t="s">
        <v>89</v>
      </c>
      <c r="H330" s="348">
        <v>43845</v>
      </c>
      <c r="I330" s="62"/>
      <c r="J330" s="124"/>
      <c r="K330" s="453"/>
      <c r="L330" s="453"/>
      <c r="M330" s="453"/>
      <c r="N330" s="129"/>
      <c r="O330" s="314"/>
      <c r="P330" s="316" t="b">
        <f t="shared" si="6"/>
        <v>0</v>
      </c>
      <c r="Q330" s="118" t="s">
        <v>237</v>
      </c>
      <c r="R330" s="71" t="s">
        <v>94</v>
      </c>
      <c r="S330" s="71"/>
      <c r="T330" s="72" t="s">
        <v>3702</v>
      </c>
      <c r="U330" s="72" t="s">
        <v>6620</v>
      </c>
      <c r="V330" s="106" t="s">
        <v>6621</v>
      </c>
      <c r="W330" s="112">
        <v>42856</v>
      </c>
      <c r="X330" s="143" t="s">
        <v>5305</v>
      </c>
      <c r="Y330" s="86"/>
      <c r="Z330" s="18">
        <v>42705</v>
      </c>
      <c r="AA330" s="64"/>
      <c r="AB330" s="64"/>
      <c r="AC330" s="64"/>
      <c r="AD330" s="144"/>
      <c r="AE330" s="86"/>
      <c r="AF330" s="86"/>
      <c r="AG330" s="18"/>
      <c r="AH330" s="64"/>
      <c r="AI330" s="64"/>
      <c r="AJ330" s="64"/>
      <c r="AK330" s="94"/>
      <c r="AL330" s="168"/>
      <c r="AM330" s="168"/>
      <c r="AN330" s="171"/>
      <c r="AO330" s="161"/>
      <c r="AP330" s="161"/>
      <c r="AQ330" s="161"/>
      <c r="AR330" s="209"/>
      <c r="AS330" s="168"/>
      <c r="AT330" s="168"/>
      <c r="AU330" s="171"/>
      <c r="AV330" s="161"/>
      <c r="AW330" s="161"/>
      <c r="AX330" s="161"/>
      <c r="AY330" s="161"/>
      <c r="AZ330" s="93" t="s">
        <v>6603</v>
      </c>
      <c r="BA330" s="18">
        <v>43009</v>
      </c>
      <c r="BB330" s="94">
        <v>43010</v>
      </c>
      <c r="BC330" s="93" t="s">
        <v>6622</v>
      </c>
      <c r="BD330" s="18">
        <v>43070</v>
      </c>
      <c r="BE330" s="94">
        <v>43159</v>
      </c>
      <c r="BF330" s="93" t="s">
        <v>6623</v>
      </c>
      <c r="BG330" s="18">
        <v>43252</v>
      </c>
      <c r="BH330" s="94">
        <v>43845</v>
      </c>
      <c r="BI330" s="12"/>
      <c r="BJ330" s="18" t="s">
        <v>116</v>
      </c>
      <c r="BK330" s="261">
        <v>43552</v>
      </c>
      <c r="BL330" s="12" t="s">
        <v>5034</v>
      </c>
      <c r="BM330" s="12"/>
      <c r="BN330" s="12"/>
      <c r="BO330" s="12"/>
      <c r="BP330" s="18"/>
    </row>
    <row r="331" spans="1:68" ht="120" hidden="1" customHeight="1" x14ac:dyDescent="0.2">
      <c r="A331" s="24" t="s">
        <v>3722</v>
      </c>
      <c r="B331" s="65" t="s">
        <v>3711</v>
      </c>
      <c r="C331" s="252" t="s">
        <v>4724</v>
      </c>
      <c r="D331" s="256" t="s">
        <v>2759</v>
      </c>
      <c r="E331" s="256" t="s">
        <v>1420</v>
      </c>
      <c r="F331" s="268" t="s">
        <v>89</v>
      </c>
      <c r="G331" s="338" t="s">
        <v>194</v>
      </c>
      <c r="H331" s="348">
        <v>40933</v>
      </c>
      <c r="I331" s="62"/>
      <c r="J331" s="124"/>
      <c r="K331" s="453"/>
      <c r="L331" s="453"/>
      <c r="M331" s="453"/>
      <c r="N331" s="129"/>
      <c r="O331" s="314"/>
      <c r="P331" s="316" t="str">
        <f t="shared" si="6"/>
        <v>Yes</v>
      </c>
      <c r="Q331" s="118" t="s">
        <v>228</v>
      </c>
      <c r="R331" s="71" t="s">
        <v>267</v>
      </c>
      <c r="S331" s="281"/>
      <c r="T331" s="72" t="s">
        <v>4725</v>
      </c>
      <c r="U331" s="71"/>
      <c r="V331" s="106" t="s">
        <v>4726</v>
      </c>
      <c r="W331" s="112"/>
      <c r="X331" s="143" t="s">
        <v>4727</v>
      </c>
      <c r="Y331" s="86" t="s">
        <v>4728</v>
      </c>
      <c r="Z331" s="18">
        <v>43497</v>
      </c>
      <c r="AA331" s="64">
        <v>43486</v>
      </c>
      <c r="AB331" s="64">
        <v>43542</v>
      </c>
      <c r="AC331" s="64" t="s">
        <v>4729</v>
      </c>
      <c r="AD331" s="144" t="s">
        <v>4730</v>
      </c>
      <c r="AE331" s="136"/>
      <c r="AF331" s="219"/>
      <c r="AG331" s="18"/>
      <c r="AH331" s="64"/>
      <c r="AI331" s="64"/>
      <c r="AJ331" s="64"/>
      <c r="AK331" s="94"/>
      <c r="AL331" s="168"/>
      <c r="AM331" s="168"/>
      <c r="AN331" s="171"/>
      <c r="AO331" s="161"/>
      <c r="AP331" s="161"/>
      <c r="AQ331" s="161"/>
      <c r="AR331" s="209"/>
      <c r="AS331" s="168"/>
      <c r="AT331" s="168"/>
      <c r="AU331" s="171"/>
      <c r="AV331" s="161"/>
      <c r="AW331" s="161"/>
      <c r="AX331" s="161"/>
      <c r="AY331" s="161"/>
      <c r="AZ331" s="93" t="s">
        <v>4731</v>
      </c>
      <c r="BA331" s="18">
        <v>44136</v>
      </c>
      <c r="BB331" s="94"/>
      <c r="BC331" s="93" t="s">
        <v>873</v>
      </c>
      <c r="BD331" s="18">
        <v>44378</v>
      </c>
      <c r="BE331" s="94"/>
      <c r="BF331" s="93" t="s">
        <v>4732</v>
      </c>
      <c r="BG331" s="18">
        <v>44743</v>
      </c>
      <c r="BH331" s="94"/>
      <c r="BI331" s="31" t="s">
        <v>5075</v>
      </c>
      <c r="BJ331" s="18" t="s">
        <v>116</v>
      </c>
      <c r="BK331" s="261">
        <v>44034</v>
      </c>
      <c r="BL331" s="31" t="s">
        <v>105</v>
      </c>
      <c r="BM331" s="12"/>
      <c r="BN331" s="12"/>
      <c r="BO331" s="12"/>
      <c r="BP331" s="18"/>
    </row>
    <row r="332" spans="1:68" ht="120" hidden="1" customHeight="1" x14ac:dyDescent="0.2">
      <c r="A332" s="24" t="s">
        <v>3723</v>
      </c>
      <c r="B332" s="126" t="s">
        <v>3724</v>
      </c>
      <c r="C332" s="252" t="s">
        <v>3725</v>
      </c>
      <c r="D332" s="256" t="s">
        <v>4235</v>
      </c>
      <c r="E332" s="256" t="s">
        <v>3616</v>
      </c>
      <c r="F332" s="268" t="s">
        <v>89</v>
      </c>
      <c r="G332" s="340" t="s">
        <v>89</v>
      </c>
      <c r="H332" s="348">
        <v>40346</v>
      </c>
      <c r="I332" s="62"/>
      <c r="J332" s="124"/>
      <c r="K332" s="453"/>
      <c r="L332" s="453"/>
      <c r="M332" s="453"/>
      <c r="N332" s="129"/>
      <c r="O332" s="314"/>
      <c r="P332" s="316" t="str">
        <f t="shared" si="6"/>
        <v>Yes</v>
      </c>
      <c r="Q332" s="118" t="s">
        <v>93</v>
      </c>
      <c r="R332" s="71" t="s">
        <v>94</v>
      </c>
      <c r="S332" s="71"/>
      <c r="T332" s="82" t="s">
        <v>6624</v>
      </c>
      <c r="U332" s="72" t="s">
        <v>6625</v>
      </c>
      <c r="V332" s="107"/>
      <c r="W332" s="112">
        <v>43983</v>
      </c>
      <c r="X332" s="143" t="s">
        <v>5083</v>
      </c>
      <c r="Y332" s="86" t="s">
        <v>364</v>
      </c>
      <c r="Z332" s="18">
        <v>42887</v>
      </c>
      <c r="AA332" s="64">
        <v>42857</v>
      </c>
      <c r="AB332" s="64">
        <v>42895</v>
      </c>
      <c r="AC332" s="64" t="s">
        <v>3728</v>
      </c>
      <c r="AD332" s="144"/>
      <c r="AE332" s="87" t="s">
        <v>3729</v>
      </c>
      <c r="AF332" s="87" t="s">
        <v>1526</v>
      </c>
      <c r="AG332" s="18">
        <v>43709</v>
      </c>
      <c r="AH332" s="64">
        <v>43728</v>
      </c>
      <c r="AI332" s="64">
        <v>43784</v>
      </c>
      <c r="AJ332" s="64" t="s">
        <v>3730</v>
      </c>
      <c r="AK332" s="94"/>
      <c r="AL332" s="168"/>
      <c r="AM332" s="168"/>
      <c r="AN332" s="171"/>
      <c r="AO332" s="161"/>
      <c r="AP332" s="161"/>
      <c r="AQ332" s="161"/>
      <c r="AR332" s="209"/>
      <c r="AS332" s="168"/>
      <c r="AT332" s="168"/>
      <c r="AU332" s="171"/>
      <c r="AV332" s="161"/>
      <c r="AW332" s="161"/>
      <c r="AX332" s="161"/>
      <c r="AY332" s="161"/>
      <c r="AZ332" s="93" t="s">
        <v>5050</v>
      </c>
      <c r="BA332" s="18">
        <v>44256</v>
      </c>
      <c r="BB332" s="94"/>
      <c r="BC332" s="93" t="s">
        <v>5041</v>
      </c>
      <c r="BD332" s="18">
        <v>44378</v>
      </c>
      <c r="BE332" s="94"/>
      <c r="BF332" s="93" t="s">
        <v>6370</v>
      </c>
      <c r="BG332" s="18">
        <v>44713</v>
      </c>
      <c r="BH332" s="94"/>
      <c r="BI332" s="12"/>
      <c r="BJ332" s="18" t="s">
        <v>116</v>
      </c>
      <c r="BK332" s="261">
        <v>44025</v>
      </c>
      <c r="BL332" s="12" t="s">
        <v>105</v>
      </c>
      <c r="BM332" s="12"/>
      <c r="BN332" s="12"/>
      <c r="BO332" s="12"/>
      <c r="BP332" s="18"/>
    </row>
    <row r="333" spans="1:68" ht="120" hidden="1" customHeight="1" x14ac:dyDescent="0.2">
      <c r="A333" s="24" t="s">
        <v>3734</v>
      </c>
      <c r="B333" s="65" t="s">
        <v>3735</v>
      </c>
      <c r="C333" s="252" t="s">
        <v>6626</v>
      </c>
      <c r="D333" s="256" t="s">
        <v>292</v>
      </c>
      <c r="E333" s="256" t="s">
        <v>3538</v>
      </c>
      <c r="F333" s="268" t="s">
        <v>89</v>
      </c>
      <c r="G333" s="173" t="s">
        <v>89</v>
      </c>
      <c r="H333" s="62" t="s">
        <v>121</v>
      </c>
      <c r="I333" s="62">
        <v>43266</v>
      </c>
      <c r="J333" s="124">
        <v>43483</v>
      </c>
      <c r="K333" s="453"/>
      <c r="L333" s="453"/>
      <c r="M333" s="453">
        <v>43951</v>
      </c>
      <c r="N333" s="129"/>
      <c r="O333" s="314"/>
      <c r="P333" s="316" t="str">
        <f t="shared" si="6"/>
        <v>Yes</v>
      </c>
      <c r="Q333" s="118" t="s">
        <v>93</v>
      </c>
      <c r="R333" s="71" t="s">
        <v>94</v>
      </c>
      <c r="S333" s="71"/>
      <c r="T333" s="72" t="s">
        <v>4886</v>
      </c>
      <c r="U333" s="72" t="s">
        <v>4887</v>
      </c>
      <c r="V333" s="106" t="s">
        <v>4888</v>
      </c>
      <c r="W333" s="112">
        <v>43374</v>
      </c>
      <c r="X333" s="143" t="s">
        <v>3541</v>
      </c>
      <c r="Y333" s="86"/>
      <c r="Z333" s="18">
        <v>42309</v>
      </c>
      <c r="AA333" s="64"/>
      <c r="AB333" s="64"/>
      <c r="AC333" s="64"/>
      <c r="AD333" s="144"/>
      <c r="AE333" s="86" t="s">
        <v>4889</v>
      </c>
      <c r="AF333" s="86"/>
      <c r="AG333" s="18">
        <v>42948</v>
      </c>
      <c r="AH333" s="64"/>
      <c r="AI333" s="64"/>
      <c r="AJ333" s="64"/>
      <c r="AK333" s="94"/>
      <c r="AL333" s="168"/>
      <c r="AM333" s="168"/>
      <c r="AN333" s="171"/>
      <c r="AO333" s="161"/>
      <c r="AP333" s="161"/>
      <c r="AQ333" s="161"/>
      <c r="AR333" s="209"/>
      <c r="AS333" s="168"/>
      <c r="AT333" s="168"/>
      <c r="AU333" s="171"/>
      <c r="AV333" s="161"/>
      <c r="AW333" s="161"/>
      <c r="AX333" s="161"/>
      <c r="AY333" s="161"/>
      <c r="AZ333" s="93" t="s">
        <v>4890</v>
      </c>
      <c r="BA333" s="18">
        <v>43282</v>
      </c>
      <c r="BB333" s="94">
        <f>I333</f>
        <v>43266</v>
      </c>
      <c r="BC333" s="93" t="s">
        <v>4891</v>
      </c>
      <c r="BD333" s="18">
        <v>43466</v>
      </c>
      <c r="BE333" s="94">
        <f>J333</f>
        <v>43483</v>
      </c>
      <c r="BF333" s="93" t="s">
        <v>4892</v>
      </c>
      <c r="BG333" s="18">
        <v>43831</v>
      </c>
      <c r="BH333" s="94"/>
      <c r="BI333" s="12" t="s">
        <v>6627</v>
      </c>
      <c r="BJ333" s="18" t="s">
        <v>116</v>
      </c>
      <c r="BK333" s="261">
        <v>43998</v>
      </c>
      <c r="BL333" s="12" t="s">
        <v>2769</v>
      </c>
      <c r="BM333" s="12"/>
      <c r="BN333" s="12"/>
      <c r="BO333" s="12"/>
      <c r="BP333" s="18"/>
    </row>
    <row r="334" spans="1:68" ht="120" hidden="1" customHeight="1" x14ac:dyDescent="0.2">
      <c r="A334" s="24" t="s">
        <v>3750</v>
      </c>
      <c r="B334" s="65" t="s">
        <v>3748</v>
      </c>
      <c r="C334" s="252" t="s">
        <v>5310</v>
      </c>
      <c r="D334" s="256"/>
      <c r="E334" s="256" t="s">
        <v>1158</v>
      </c>
      <c r="F334" s="268" t="s">
        <v>89</v>
      </c>
      <c r="G334" s="338" t="s">
        <v>194</v>
      </c>
      <c r="H334" s="351">
        <v>42718</v>
      </c>
      <c r="I334" s="62"/>
      <c r="J334" s="124"/>
      <c r="K334" s="453"/>
      <c r="L334" s="453"/>
      <c r="M334" s="453"/>
      <c r="N334" s="129"/>
      <c r="O334" s="314"/>
      <c r="P334" s="316" t="str">
        <f t="shared" si="6"/>
        <v>Yes</v>
      </c>
      <c r="Q334" s="118" t="s">
        <v>93</v>
      </c>
      <c r="R334" s="71" t="s">
        <v>94</v>
      </c>
      <c r="S334" s="71"/>
      <c r="T334" s="72" t="s">
        <v>5311</v>
      </c>
      <c r="U334" s="72" t="s">
        <v>5312</v>
      </c>
      <c r="V334" s="106"/>
      <c r="W334" s="112">
        <v>43862</v>
      </c>
      <c r="X334" s="143" t="s">
        <v>870</v>
      </c>
      <c r="Y334" s="86" t="s">
        <v>871</v>
      </c>
      <c r="Z334" s="18">
        <v>43497</v>
      </c>
      <c r="AA334" s="64">
        <v>43507</v>
      </c>
      <c r="AB334" s="64">
        <v>43549</v>
      </c>
      <c r="AC334" s="64" t="s">
        <v>872</v>
      </c>
      <c r="AD334" s="144"/>
      <c r="AE334" s="87" t="s">
        <v>5313</v>
      </c>
      <c r="AF334" s="87" t="s">
        <v>2203</v>
      </c>
      <c r="AG334" s="18">
        <v>43983</v>
      </c>
      <c r="AH334" s="64"/>
      <c r="AI334" s="64"/>
      <c r="AJ334" s="64"/>
      <c r="AK334" s="94"/>
      <c r="AL334" s="168"/>
      <c r="AM334" s="168"/>
      <c r="AN334" s="171"/>
      <c r="AO334" s="161"/>
      <c r="AP334" s="161"/>
      <c r="AQ334" s="161"/>
      <c r="AR334" s="209"/>
      <c r="AS334" s="168"/>
      <c r="AT334" s="168"/>
      <c r="AU334" s="171"/>
      <c r="AV334" s="161"/>
      <c r="AW334" s="161"/>
      <c r="AX334" s="161"/>
      <c r="AY334" s="161"/>
      <c r="AZ334" s="93" t="s">
        <v>5314</v>
      </c>
      <c r="BA334" s="18">
        <v>44136</v>
      </c>
      <c r="BB334" s="94"/>
      <c r="BC334" s="93" t="s">
        <v>5050</v>
      </c>
      <c r="BD334" s="18">
        <v>44256</v>
      </c>
      <c r="BE334" s="94"/>
      <c r="BF334" s="93" t="s">
        <v>4920</v>
      </c>
      <c r="BG334" s="18">
        <v>44621</v>
      </c>
      <c r="BH334" s="94"/>
      <c r="BI334" s="12"/>
      <c r="BJ334" s="18" t="s">
        <v>116</v>
      </c>
      <c r="BK334" s="261">
        <v>44061</v>
      </c>
      <c r="BL334" s="12" t="s">
        <v>105</v>
      </c>
      <c r="BM334" s="12"/>
      <c r="BN334" s="12"/>
      <c r="BO334" s="12"/>
      <c r="BP334" s="18"/>
    </row>
    <row r="335" spans="1:68" ht="120" hidden="1" customHeight="1" x14ac:dyDescent="0.2">
      <c r="A335" s="24" t="s">
        <v>3750</v>
      </c>
      <c r="B335" s="65" t="s">
        <v>3748</v>
      </c>
      <c r="C335" s="6" t="s">
        <v>635</v>
      </c>
      <c r="D335" s="256" t="s">
        <v>91</v>
      </c>
      <c r="E335" s="256" t="s">
        <v>949</v>
      </c>
      <c r="F335" s="268" t="s">
        <v>89</v>
      </c>
      <c r="G335" s="338" t="s">
        <v>89</v>
      </c>
      <c r="H335" s="348">
        <v>42718</v>
      </c>
      <c r="I335" s="62"/>
      <c r="J335" s="244"/>
      <c r="K335" s="453"/>
      <c r="L335" s="453"/>
      <c r="M335" s="453"/>
      <c r="N335" s="129"/>
      <c r="O335" s="314"/>
      <c r="P335" s="316" t="str">
        <f t="shared" si="6"/>
        <v>Yes</v>
      </c>
      <c r="Q335" s="118" t="s">
        <v>93</v>
      </c>
      <c r="R335" s="71" t="s">
        <v>94</v>
      </c>
      <c r="S335" s="71"/>
      <c r="T335" s="72" t="s">
        <v>5311</v>
      </c>
      <c r="U335" s="72" t="s">
        <v>5312</v>
      </c>
      <c r="V335" s="82" t="s">
        <v>6628</v>
      </c>
      <c r="W335" s="182">
        <v>43862</v>
      </c>
      <c r="X335" s="470" t="s">
        <v>5425</v>
      </c>
      <c r="Y335" s="470" t="s">
        <v>367</v>
      </c>
      <c r="Z335" s="18">
        <v>44287</v>
      </c>
      <c r="AA335" s="64"/>
      <c r="AB335" s="64"/>
      <c r="AC335" s="64"/>
      <c r="AD335" s="144"/>
      <c r="AE335" s="470"/>
      <c r="AF335" s="470"/>
      <c r="AG335" s="18"/>
      <c r="AH335" s="64"/>
      <c r="AI335" s="64"/>
      <c r="AJ335" s="64"/>
      <c r="AK335" s="94"/>
      <c r="AL335" s="274"/>
      <c r="AM335" s="185"/>
      <c r="AN335" s="275"/>
      <c r="AO335" s="187"/>
      <c r="AP335" s="187"/>
      <c r="AQ335" s="187"/>
      <c r="AR335" s="276"/>
      <c r="AS335" s="274"/>
      <c r="AT335" s="274"/>
      <c r="AU335" s="275"/>
      <c r="AV335" s="187"/>
      <c r="AW335" s="187"/>
      <c r="AX335" s="187"/>
      <c r="AY335" s="187"/>
      <c r="AZ335" s="93" t="s">
        <v>4930</v>
      </c>
      <c r="BA335" s="18">
        <v>44652</v>
      </c>
      <c r="BB335" s="64"/>
      <c r="BC335" s="93" t="s">
        <v>2957</v>
      </c>
      <c r="BD335" s="18">
        <v>44835</v>
      </c>
      <c r="BE335" s="94"/>
      <c r="BF335" s="93" t="s">
        <v>5316</v>
      </c>
      <c r="BG335" s="188">
        <v>45108</v>
      </c>
      <c r="BH335" s="94"/>
      <c r="BI335" s="12" t="s">
        <v>6629</v>
      </c>
      <c r="BJ335" s="18" t="s">
        <v>116</v>
      </c>
      <c r="BK335" s="261">
        <v>44061</v>
      </c>
      <c r="BL335" s="12" t="s">
        <v>105</v>
      </c>
      <c r="BM335" s="12"/>
      <c r="BN335" s="12"/>
      <c r="BO335" s="12"/>
      <c r="BP335" s="18"/>
    </row>
    <row r="336" spans="1:68" ht="120" hidden="1" customHeight="1" x14ac:dyDescent="0.2">
      <c r="A336" s="24" t="s">
        <v>3754</v>
      </c>
      <c r="B336" s="65" t="s">
        <v>3755</v>
      </c>
      <c r="C336" s="252" t="s">
        <v>6630</v>
      </c>
      <c r="D336" s="256"/>
      <c r="E336" s="256" t="s">
        <v>3616</v>
      </c>
      <c r="F336" s="268" t="s">
        <v>89</v>
      </c>
      <c r="G336" s="338" t="s">
        <v>89</v>
      </c>
      <c r="H336" s="348">
        <v>39918</v>
      </c>
      <c r="I336" s="62"/>
      <c r="J336" s="124"/>
      <c r="K336" s="453"/>
      <c r="L336" s="453"/>
      <c r="M336" s="453"/>
      <c r="N336" s="129"/>
      <c r="O336" s="314"/>
      <c r="P336" s="316" t="str">
        <f t="shared" si="6"/>
        <v>Yes</v>
      </c>
      <c r="Q336" s="118" t="s">
        <v>93</v>
      </c>
      <c r="R336" s="71" t="s">
        <v>94</v>
      </c>
      <c r="S336" s="71"/>
      <c r="T336" s="72" t="s">
        <v>6631</v>
      </c>
      <c r="U336" s="72" t="s">
        <v>6632</v>
      </c>
      <c r="V336" s="106" t="s">
        <v>3760</v>
      </c>
      <c r="W336" s="112">
        <v>42917</v>
      </c>
      <c r="X336" s="143" t="s">
        <v>6633</v>
      </c>
      <c r="Y336" s="86"/>
      <c r="Z336" s="18">
        <v>42979</v>
      </c>
      <c r="AA336" s="64">
        <v>43034</v>
      </c>
      <c r="AB336" s="64">
        <v>43075</v>
      </c>
      <c r="AC336" s="64" t="s">
        <v>6634</v>
      </c>
      <c r="AD336" s="144"/>
      <c r="AE336" s="136" t="s">
        <v>6635</v>
      </c>
      <c r="AF336" s="136"/>
      <c r="AG336" s="18">
        <v>43344</v>
      </c>
      <c r="AH336" s="64">
        <v>43475</v>
      </c>
      <c r="AI336" s="64">
        <v>43516</v>
      </c>
      <c r="AJ336" s="64" t="s">
        <v>6636</v>
      </c>
      <c r="AK336" s="94"/>
      <c r="AL336" s="169"/>
      <c r="AM336" s="169"/>
      <c r="AN336" s="172"/>
      <c r="AO336" s="162"/>
      <c r="AP336" s="162"/>
      <c r="AQ336" s="162"/>
      <c r="AR336" s="209"/>
      <c r="AS336" s="169"/>
      <c r="AT336" s="169"/>
      <c r="AU336" s="172"/>
      <c r="AV336" s="162"/>
      <c r="AW336" s="162"/>
      <c r="AX336" s="162"/>
      <c r="AY336" s="162"/>
      <c r="AZ336" s="93" t="s">
        <v>6637</v>
      </c>
      <c r="BA336" s="18">
        <v>43647</v>
      </c>
      <c r="BB336" s="94"/>
      <c r="BC336" s="93" t="s">
        <v>4721</v>
      </c>
      <c r="BD336" s="18">
        <v>43770</v>
      </c>
      <c r="BE336" s="94"/>
      <c r="BF336" s="93" t="s">
        <v>5112</v>
      </c>
      <c r="BG336" s="18">
        <v>44197</v>
      </c>
      <c r="BH336" s="94"/>
      <c r="BI336" s="12" t="s">
        <v>6638</v>
      </c>
      <c r="BJ336" s="18" t="s">
        <v>116</v>
      </c>
      <c r="BK336" s="261">
        <v>44062</v>
      </c>
      <c r="BL336" s="12" t="s">
        <v>105</v>
      </c>
      <c r="BM336" s="12"/>
      <c r="BN336" s="12"/>
      <c r="BO336" s="12"/>
      <c r="BP336" s="18"/>
    </row>
    <row r="337" spans="1:68" ht="120" hidden="1" customHeight="1" x14ac:dyDescent="0.2">
      <c r="A337" s="24" t="s">
        <v>3768</v>
      </c>
      <c r="B337" s="126" t="s">
        <v>3765</v>
      </c>
      <c r="C337" s="252" t="s">
        <v>5482</v>
      </c>
      <c r="D337" s="256" t="s">
        <v>3819</v>
      </c>
      <c r="E337" s="256" t="s">
        <v>931</v>
      </c>
      <c r="F337" s="268" t="s">
        <v>89</v>
      </c>
      <c r="G337" s="340" t="s">
        <v>194</v>
      </c>
      <c r="H337" s="348">
        <v>40577</v>
      </c>
      <c r="I337" s="321"/>
      <c r="J337" s="323"/>
      <c r="K337" s="454"/>
      <c r="L337" s="454"/>
      <c r="M337" s="454"/>
      <c r="N337" s="129"/>
      <c r="O337" s="314"/>
      <c r="P337" s="316" t="s">
        <v>93</v>
      </c>
      <c r="Q337" s="118" t="s">
        <v>93</v>
      </c>
      <c r="R337" s="71" t="s">
        <v>267</v>
      </c>
      <c r="S337" s="71"/>
      <c r="T337" s="72" t="s">
        <v>1219</v>
      </c>
      <c r="U337" s="72"/>
      <c r="V337" s="106"/>
      <c r="W337" s="112">
        <v>44013</v>
      </c>
      <c r="X337" s="143" t="s">
        <v>1220</v>
      </c>
      <c r="Y337" s="86" t="s">
        <v>364</v>
      </c>
      <c r="Z337" s="18">
        <v>42917</v>
      </c>
      <c r="AA337" s="64">
        <v>42919</v>
      </c>
      <c r="AB337" s="64">
        <v>42986</v>
      </c>
      <c r="AC337" s="64" t="s">
        <v>1221</v>
      </c>
      <c r="AD337" s="144" t="s">
        <v>1222</v>
      </c>
      <c r="AE337" s="219" t="s">
        <v>1223</v>
      </c>
      <c r="AF337" s="219" t="s">
        <v>1224</v>
      </c>
      <c r="AG337" s="18">
        <v>44409</v>
      </c>
      <c r="AH337" s="64"/>
      <c r="AI337" s="64"/>
      <c r="AJ337" s="64"/>
      <c r="AK337" s="94"/>
      <c r="AL337" s="168"/>
      <c r="AM337" s="168"/>
      <c r="AN337" s="171"/>
      <c r="AO337" s="161"/>
      <c r="AP337" s="161"/>
      <c r="AQ337" s="161"/>
      <c r="AR337" s="209"/>
      <c r="AS337" s="168"/>
      <c r="AT337" s="168"/>
      <c r="AU337" s="171"/>
      <c r="AV337" s="161"/>
      <c r="AW337" s="161"/>
      <c r="AX337" s="161"/>
      <c r="AY337" s="161"/>
      <c r="AZ337" s="93" t="s">
        <v>5483</v>
      </c>
      <c r="BA337" s="18">
        <v>44774</v>
      </c>
      <c r="BB337" s="94"/>
      <c r="BC337" s="93" t="s">
        <v>2773</v>
      </c>
      <c r="BD337" s="18">
        <v>44986</v>
      </c>
      <c r="BE337" s="94"/>
      <c r="BF337" s="93" t="s">
        <v>5484</v>
      </c>
      <c r="BG337" s="18">
        <v>45383</v>
      </c>
      <c r="BH337" s="94"/>
      <c r="BI337" s="12" t="s">
        <v>5485</v>
      </c>
      <c r="BJ337" s="18" t="s">
        <v>116</v>
      </c>
      <c r="BK337" s="261">
        <v>44025</v>
      </c>
      <c r="BL337" s="12" t="s">
        <v>3767</v>
      </c>
      <c r="BM337" s="12"/>
      <c r="BN337" s="12"/>
      <c r="BO337" s="12"/>
      <c r="BP337" s="18"/>
    </row>
    <row r="338" spans="1:68" ht="120" hidden="1" customHeight="1" x14ac:dyDescent="0.2">
      <c r="A338" s="24" t="s">
        <v>3777</v>
      </c>
      <c r="B338" s="65" t="s">
        <v>3778</v>
      </c>
      <c r="C338" s="252" t="s">
        <v>6639</v>
      </c>
      <c r="D338" s="256" t="s">
        <v>337</v>
      </c>
      <c r="E338" s="256" t="s">
        <v>4841</v>
      </c>
      <c r="F338" s="268" t="s">
        <v>89</v>
      </c>
      <c r="G338" s="338" t="s">
        <v>89</v>
      </c>
      <c r="H338" s="348">
        <v>40969</v>
      </c>
      <c r="I338" s="62"/>
      <c r="J338" s="124"/>
      <c r="K338" s="453"/>
      <c r="L338" s="453"/>
      <c r="M338" s="453"/>
      <c r="N338" s="129"/>
      <c r="O338" s="314"/>
      <c r="P338" s="316" t="str">
        <f t="shared" ref="P338:P366" si="7">IF(OR(Q338="Yes", R338="Web-page timetable", S338="YES"), "Yes")</f>
        <v>Yes</v>
      </c>
      <c r="Q338" s="118" t="s">
        <v>93</v>
      </c>
      <c r="R338" s="71" t="s">
        <v>94</v>
      </c>
      <c r="S338" s="71"/>
      <c r="T338" s="72" t="s">
        <v>3780</v>
      </c>
      <c r="U338" s="72" t="s">
        <v>6640</v>
      </c>
      <c r="V338" s="82" t="s">
        <v>6641</v>
      </c>
      <c r="W338" s="243">
        <v>43800</v>
      </c>
      <c r="X338" s="143" t="s">
        <v>3417</v>
      </c>
      <c r="Y338" s="86" t="s">
        <v>6642</v>
      </c>
      <c r="Z338" s="18">
        <v>43009</v>
      </c>
      <c r="AA338" s="64">
        <v>43047</v>
      </c>
      <c r="AB338" s="64">
        <v>43091</v>
      </c>
      <c r="AC338" s="64" t="s">
        <v>6643</v>
      </c>
      <c r="AD338" s="144"/>
      <c r="AE338" s="136" t="s">
        <v>5430</v>
      </c>
      <c r="AF338" s="219" t="s">
        <v>395</v>
      </c>
      <c r="AG338" s="18">
        <v>43282</v>
      </c>
      <c r="AH338" s="64">
        <v>43668</v>
      </c>
      <c r="AI338" s="64">
        <v>43738</v>
      </c>
      <c r="AJ338" s="64" t="s">
        <v>6644</v>
      </c>
      <c r="AK338" s="189" t="s">
        <v>3781</v>
      </c>
      <c r="AL338" s="169"/>
      <c r="AM338" s="169"/>
      <c r="AN338" s="172"/>
      <c r="AO338" s="162"/>
      <c r="AP338" s="162"/>
      <c r="AQ338" s="162"/>
      <c r="AR338" s="209"/>
      <c r="AS338" s="169"/>
      <c r="AT338" s="169"/>
      <c r="AU338" s="172"/>
      <c r="AV338" s="162"/>
      <c r="AW338" s="162"/>
      <c r="AX338" s="162"/>
      <c r="AY338" s="162"/>
      <c r="AZ338" s="93" t="s">
        <v>3078</v>
      </c>
      <c r="BA338" s="18">
        <v>44013</v>
      </c>
      <c r="BB338" s="94"/>
      <c r="BC338" s="93" t="s">
        <v>6645</v>
      </c>
      <c r="BD338" s="18">
        <v>44197</v>
      </c>
      <c r="BE338" s="104"/>
      <c r="BF338" s="93" t="s">
        <v>6646</v>
      </c>
      <c r="BG338" s="18">
        <v>44743</v>
      </c>
      <c r="BH338" s="94"/>
      <c r="BI338" s="201" t="s">
        <v>6647</v>
      </c>
      <c r="BJ338" s="18" t="s">
        <v>116</v>
      </c>
      <c r="BK338" s="261">
        <v>44062</v>
      </c>
      <c r="BL338" s="12" t="s">
        <v>105</v>
      </c>
      <c r="BM338" s="12"/>
      <c r="BN338" s="12"/>
      <c r="BO338" s="12"/>
      <c r="BP338" s="18" t="s">
        <v>93</v>
      </c>
    </row>
    <row r="339" spans="1:68" ht="120" hidden="1" customHeight="1" x14ac:dyDescent="0.2">
      <c r="A339" s="24" t="s">
        <v>3784</v>
      </c>
      <c r="B339" s="65" t="s">
        <v>3785</v>
      </c>
      <c r="C339" s="252" t="s">
        <v>635</v>
      </c>
      <c r="D339" s="256" t="s">
        <v>4840</v>
      </c>
      <c r="E339" s="256" t="s">
        <v>5027</v>
      </c>
      <c r="F339" s="268" t="s">
        <v>89</v>
      </c>
      <c r="G339" s="338" t="s">
        <v>89</v>
      </c>
      <c r="H339" s="348">
        <v>42438</v>
      </c>
      <c r="I339" s="62"/>
      <c r="J339" s="124"/>
      <c r="K339" s="453"/>
      <c r="L339" s="453"/>
      <c r="M339" s="453"/>
      <c r="N339" s="129"/>
      <c r="O339" s="314"/>
      <c r="P339" s="316" t="str">
        <f t="shared" si="7"/>
        <v>Yes</v>
      </c>
      <c r="Q339" s="118" t="s">
        <v>93</v>
      </c>
      <c r="R339" s="71" t="s">
        <v>94</v>
      </c>
      <c r="S339" s="71"/>
      <c r="T339" s="82" t="s">
        <v>6648</v>
      </c>
      <c r="U339" s="72" t="s">
        <v>6649</v>
      </c>
      <c r="V339" s="106"/>
      <c r="W339" s="112">
        <v>43709</v>
      </c>
      <c r="X339" s="143" t="s">
        <v>5430</v>
      </c>
      <c r="Y339" s="86" t="s">
        <v>6031</v>
      </c>
      <c r="Z339" s="18">
        <v>43282</v>
      </c>
      <c r="AA339" s="64">
        <v>43445</v>
      </c>
      <c r="AB339" s="64">
        <v>43502</v>
      </c>
      <c r="AC339" s="64" t="s">
        <v>6650</v>
      </c>
      <c r="AD339" s="144" t="s">
        <v>6651</v>
      </c>
      <c r="AE339" s="136" t="s">
        <v>3078</v>
      </c>
      <c r="AF339" s="136" t="s">
        <v>6652</v>
      </c>
      <c r="AG339" s="18">
        <v>44013</v>
      </c>
      <c r="AH339" s="64"/>
      <c r="AI339" s="64"/>
      <c r="AJ339" s="64"/>
      <c r="AK339" s="94"/>
      <c r="AL339" s="168"/>
      <c r="AM339" s="168"/>
      <c r="AN339" s="171"/>
      <c r="AO339" s="161"/>
      <c r="AP339" s="161"/>
      <c r="AQ339" s="161"/>
      <c r="AR339" s="209"/>
      <c r="AS339" s="168"/>
      <c r="AT339" s="168"/>
      <c r="AU339" s="171"/>
      <c r="AV339" s="161"/>
      <c r="AW339" s="161"/>
      <c r="AX339" s="161"/>
      <c r="AY339" s="161"/>
      <c r="AZ339" s="93" t="s">
        <v>2296</v>
      </c>
      <c r="BA339" s="18">
        <v>44287</v>
      </c>
      <c r="BB339" s="94"/>
      <c r="BC339" s="93" t="s">
        <v>873</v>
      </c>
      <c r="BD339" s="18">
        <v>44378</v>
      </c>
      <c r="BE339" s="94"/>
      <c r="BF339" s="93" t="s">
        <v>663</v>
      </c>
      <c r="BG339" s="18">
        <v>44835</v>
      </c>
      <c r="BH339" s="94"/>
      <c r="BI339" s="12" t="s">
        <v>6653</v>
      </c>
      <c r="BJ339" s="18" t="s">
        <v>116</v>
      </c>
      <c r="BK339" s="261">
        <v>44062</v>
      </c>
      <c r="BL339" s="12" t="s">
        <v>105</v>
      </c>
      <c r="BM339" s="12"/>
      <c r="BN339" s="12"/>
      <c r="BO339" s="12"/>
      <c r="BP339" s="18"/>
    </row>
    <row r="340" spans="1:68" ht="120" hidden="1" customHeight="1" x14ac:dyDescent="0.2">
      <c r="A340" s="24" t="s">
        <v>3795</v>
      </c>
      <c r="B340" s="65" t="s">
        <v>3796</v>
      </c>
      <c r="C340" s="252" t="s">
        <v>3797</v>
      </c>
      <c r="D340" s="256" t="s">
        <v>351</v>
      </c>
      <c r="E340" s="256" t="s">
        <v>1420</v>
      </c>
      <c r="F340" s="268" t="s">
        <v>89</v>
      </c>
      <c r="G340" s="173" t="s">
        <v>89</v>
      </c>
      <c r="H340" s="62">
        <v>41841</v>
      </c>
      <c r="I340" s="62">
        <v>43580</v>
      </c>
      <c r="J340" s="124"/>
      <c r="K340" s="453"/>
      <c r="L340" s="453"/>
      <c r="M340" s="453"/>
      <c r="N340" s="129"/>
      <c r="O340" s="314"/>
      <c r="P340" s="316" t="str">
        <f t="shared" si="7"/>
        <v>Yes</v>
      </c>
      <c r="Q340" s="118" t="s">
        <v>93</v>
      </c>
      <c r="R340" s="71" t="s">
        <v>94</v>
      </c>
      <c r="S340" s="281"/>
      <c r="T340" s="72" t="s">
        <v>6654</v>
      </c>
      <c r="U340" s="72" t="s">
        <v>6655</v>
      </c>
      <c r="V340" s="106" t="s">
        <v>6656</v>
      </c>
      <c r="W340" s="112">
        <v>43525</v>
      </c>
      <c r="X340" s="143" t="s">
        <v>3543</v>
      </c>
      <c r="Y340" s="86"/>
      <c r="Z340" s="18">
        <v>42675</v>
      </c>
      <c r="AA340" s="64"/>
      <c r="AB340" s="64"/>
      <c r="AC340" s="64"/>
      <c r="AD340" s="144"/>
      <c r="AE340" s="87" t="s">
        <v>4662</v>
      </c>
      <c r="AF340" s="87"/>
      <c r="AG340" s="18">
        <v>42917</v>
      </c>
      <c r="AH340" s="64"/>
      <c r="AI340" s="64"/>
      <c r="AJ340" s="64"/>
      <c r="AK340" s="94"/>
      <c r="AL340" s="168"/>
      <c r="AM340" s="168"/>
      <c r="AN340" s="171"/>
      <c r="AO340" s="161"/>
      <c r="AP340" s="161"/>
      <c r="AQ340" s="161"/>
      <c r="AR340" s="209"/>
      <c r="AS340" s="168"/>
      <c r="AT340" s="168"/>
      <c r="AU340" s="171"/>
      <c r="AV340" s="161"/>
      <c r="AW340" s="161"/>
      <c r="AX340" s="161"/>
      <c r="AY340" s="161"/>
      <c r="AZ340" s="93" t="s">
        <v>5627</v>
      </c>
      <c r="BA340" s="18">
        <v>43556</v>
      </c>
      <c r="BB340" s="94">
        <f>I340</f>
        <v>43580</v>
      </c>
      <c r="BC340" s="93" t="s">
        <v>5588</v>
      </c>
      <c r="BD340" s="18">
        <v>43739</v>
      </c>
      <c r="BE340" s="94"/>
      <c r="BF340" s="93" t="s">
        <v>4819</v>
      </c>
      <c r="BG340" s="18">
        <v>44166</v>
      </c>
      <c r="BH340" s="94"/>
      <c r="BI340" s="48" t="s">
        <v>6657</v>
      </c>
      <c r="BJ340" s="18" t="s">
        <v>116</v>
      </c>
      <c r="BK340" s="261">
        <v>43644</v>
      </c>
      <c r="BL340" s="12" t="s">
        <v>6658</v>
      </c>
      <c r="BM340" s="12"/>
      <c r="BN340" s="12" t="s">
        <v>106</v>
      </c>
      <c r="BO340" s="12" t="s">
        <v>3296</v>
      </c>
      <c r="BP340" s="18" t="s">
        <v>93</v>
      </c>
    </row>
    <row r="341" spans="1:68" ht="120" hidden="1" customHeight="1" x14ac:dyDescent="0.2">
      <c r="A341" s="24" t="s">
        <v>3805</v>
      </c>
      <c r="B341" s="65" t="s">
        <v>3806</v>
      </c>
      <c r="C341" s="252" t="s">
        <v>6659</v>
      </c>
      <c r="D341" s="256" t="s">
        <v>292</v>
      </c>
      <c r="E341" s="256" t="s">
        <v>293</v>
      </c>
      <c r="F341" s="268" t="s">
        <v>89</v>
      </c>
      <c r="G341" s="338" t="s">
        <v>89</v>
      </c>
      <c r="H341" s="348">
        <v>42999</v>
      </c>
      <c r="I341" s="62"/>
      <c r="J341" s="124"/>
      <c r="K341" s="453"/>
      <c r="L341" s="453"/>
      <c r="M341" s="453"/>
      <c r="N341" s="129"/>
      <c r="O341" s="314"/>
      <c r="P341" s="316" t="str">
        <f t="shared" si="7"/>
        <v>Yes</v>
      </c>
      <c r="Q341" s="118" t="s">
        <v>93</v>
      </c>
      <c r="R341" s="71" t="s">
        <v>94</v>
      </c>
      <c r="S341" s="71"/>
      <c r="T341" s="72" t="s">
        <v>3395</v>
      </c>
      <c r="U341" s="72" t="s">
        <v>6660</v>
      </c>
      <c r="V341" s="108"/>
      <c r="W341" s="112">
        <v>43891</v>
      </c>
      <c r="X341" s="143"/>
      <c r="Y341" s="86"/>
      <c r="Z341" s="18"/>
      <c r="AA341" s="64"/>
      <c r="AB341" s="64"/>
      <c r="AC341" s="64"/>
      <c r="AD341" s="144"/>
      <c r="AE341" s="136"/>
      <c r="AF341" s="136"/>
      <c r="AG341" s="18"/>
      <c r="AH341" s="64"/>
      <c r="AI341" s="64"/>
      <c r="AJ341" s="64"/>
      <c r="AK341" s="94"/>
      <c r="AL341" s="168"/>
      <c r="AM341" s="168"/>
      <c r="AN341" s="171"/>
      <c r="AO341" s="161"/>
      <c r="AP341" s="161"/>
      <c r="AQ341" s="161"/>
      <c r="AR341" s="209"/>
      <c r="AS341" s="168"/>
      <c r="AT341" s="168"/>
      <c r="AU341" s="171"/>
      <c r="AV341" s="161"/>
      <c r="AW341" s="161"/>
      <c r="AX341" s="161"/>
      <c r="AY341" s="161"/>
      <c r="AZ341" s="93"/>
      <c r="BA341" s="18"/>
      <c r="BB341" s="94"/>
      <c r="BC341" s="93"/>
      <c r="BD341" s="18"/>
      <c r="BE341" s="94"/>
      <c r="BF341" s="93"/>
      <c r="BG341" s="18"/>
      <c r="BH341" s="94"/>
      <c r="BI341" s="12" t="s">
        <v>6661</v>
      </c>
      <c r="BJ341" s="18" t="s">
        <v>116</v>
      </c>
      <c r="BK341" s="261">
        <v>44062</v>
      </c>
      <c r="BL341" s="12" t="s">
        <v>105</v>
      </c>
      <c r="BM341" s="12"/>
      <c r="BN341" s="12"/>
      <c r="BO341" s="12"/>
      <c r="BP341" s="18"/>
    </row>
    <row r="342" spans="1:68" ht="56" customHeight="1" thickBot="1" x14ac:dyDescent="0.25">
      <c r="A342" s="24" t="s">
        <v>3808</v>
      </c>
      <c r="B342" s="126" t="s">
        <v>3809</v>
      </c>
      <c r="C342" s="252" t="s">
        <v>5406</v>
      </c>
      <c r="D342" s="256"/>
      <c r="E342" s="256" t="s">
        <v>1158</v>
      </c>
      <c r="F342" s="268" t="s">
        <v>89</v>
      </c>
      <c r="G342" s="340" t="s">
        <v>194</v>
      </c>
      <c r="H342" s="348">
        <v>41304</v>
      </c>
      <c r="I342" s="62"/>
      <c r="J342" s="124"/>
      <c r="K342" s="453"/>
      <c r="L342" s="453"/>
      <c r="M342" s="453"/>
      <c r="N342" s="129"/>
      <c r="O342" s="314"/>
      <c r="P342" s="316" t="b">
        <f t="shared" si="7"/>
        <v>0</v>
      </c>
      <c r="Q342" s="118" t="s">
        <v>228</v>
      </c>
      <c r="R342" s="71" t="s">
        <v>229</v>
      </c>
      <c r="S342" s="71"/>
      <c r="T342" s="469" t="s">
        <v>1108</v>
      </c>
      <c r="U342" s="476" t="s">
        <v>1109</v>
      </c>
      <c r="V342" s="108"/>
      <c r="W342" s="281"/>
      <c r="X342" s="143" t="s">
        <v>4921</v>
      </c>
      <c r="Y342" s="183" t="s">
        <v>1596</v>
      </c>
      <c r="Z342" s="828">
        <v>44805</v>
      </c>
      <c r="AA342" s="64"/>
      <c r="AB342" s="64"/>
      <c r="AC342" s="64"/>
      <c r="AD342" s="144"/>
      <c r="AE342" s="17"/>
      <c r="AF342" s="86"/>
      <c r="AG342" s="828"/>
      <c r="AH342" s="64"/>
      <c r="AI342" s="64"/>
      <c r="AJ342" s="64"/>
      <c r="AK342" s="94"/>
      <c r="AL342" s="169"/>
      <c r="AM342" s="168"/>
      <c r="AN342" s="852"/>
      <c r="AO342" s="161"/>
      <c r="AP342" s="161"/>
      <c r="AQ342" s="161"/>
      <c r="AR342" s="94"/>
      <c r="AS342" s="169"/>
      <c r="AT342" s="169"/>
      <c r="AU342" s="852"/>
      <c r="AV342" s="161"/>
      <c r="AW342" s="161"/>
      <c r="AX342" s="161"/>
      <c r="AY342" s="161"/>
      <c r="AZ342" s="93"/>
      <c r="BA342" s="828"/>
      <c r="BB342" s="64"/>
      <c r="BC342" s="93"/>
      <c r="BD342" s="828"/>
      <c r="BE342" s="94"/>
      <c r="BF342" s="93"/>
      <c r="BG342" s="873"/>
      <c r="BH342" s="94"/>
      <c r="BI342" s="12" t="s">
        <v>5407</v>
      </c>
      <c r="BJ342" s="18" t="s">
        <v>116</v>
      </c>
      <c r="BK342" s="261">
        <v>44758</v>
      </c>
      <c r="BL342" s="12" t="s">
        <v>105</v>
      </c>
      <c r="BM342" s="12"/>
      <c r="BN342" s="12"/>
      <c r="BO342" s="12"/>
      <c r="BP342" s="18"/>
    </row>
    <row r="343" spans="1:68" ht="120" hidden="1" customHeight="1" x14ac:dyDescent="0.2">
      <c r="A343" s="24" t="s">
        <v>3808</v>
      </c>
      <c r="B343" s="126" t="s">
        <v>3809</v>
      </c>
      <c r="C343" s="252" t="s">
        <v>6662</v>
      </c>
      <c r="D343" s="256" t="s">
        <v>337</v>
      </c>
      <c r="E343" s="256" t="s">
        <v>3616</v>
      </c>
      <c r="F343" s="268" t="s">
        <v>89</v>
      </c>
      <c r="G343" s="340" t="s">
        <v>89</v>
      </c>
      <c r="H343" s="348">
        <v>41304</v>
      </c>
      <c r="I343" s="62"/>
      <c r="J343" s="124"/>
      <c r="K343" s="453"/>
      <c r="L343" s="453"/>
      <c r="M343" s="453"/>
      <c r="N343" s="129"/>
      <c r="O343" s="314"/>
      <c r="P343" s="316" t="str">
        <f t="shared" si="7"/>
        <v>Yes</v>
      </c>
      <c r="Q343" s="118" t="s">
        <v>93</v>
      </c>
      <c r="R343" s="71" t="s">
        <v>94</v>
      </c>
      <c r="S343" s="320"/>
      <c r="T343" s="489" t="s">
        <v>3810</v>
      </c>
      <c r="U343" s="489" t="s">
        <v>6663</v>
      </c>
      <c r="V343" s="106" t="s">
        <v>6664</v>
      </c>
      <c r="W343" s="497" t="s">
        <v>1083</v>
      </c>
      <c r="X343" s="143" t="s">
        <v>6665</v>
      </c>
      <c r="Y343" s="183" t="s">
        <v>364</v>
      </c>
      <c r="Z343" s="18">
        <v>43344</v>
      </c>
      <c r="AA343" s="64">
        <v>43350</v>
      </c>
      <c r="AB343" s="64">
        <v>43392</v>
      </c>
      <c r="AC343" s="132" t="s">
        <v>6666</v>
      </c>
      <c r="AD343" s="144"/>
      <c r="AE343" s="473" t="s">
        <v>6667</v>
      </c>
      <c r="AF343" s="184" t="s">
        <v>367</v>
      </c>
      <c r="AG343" s="18">
        <v>43709</v>
      </c>
      <c r="AH343" s="64">
        <v>43735</v>
      </c>
      <c r="AI343" s="64">
        <v>43777</v>
      </c>
      <c r="AJ343" s="64" t="s">
        <v>6668</v>
      </c>
      <c r="AK343" s="94"/>
      <c r="AL343" s="274"/>
      <c r="AM343" s="185"/>
      <c r="AN343" s="275"/>
      <c r="AO343" s="187"/>
      <c r="AP343" s="187"/>
      <c r="AQ343" s="187"/>
      <c r="AR343" s="276"/>
      <c r="AS343" s="274"/>
      <c r="AT343" s="274"/>
      <c r="AU343" s="275"/>
      <c r="AV343" s="187"/>
      <c r="AW343" s="187"/>
      <c r="AX343" s="187"/>
      <c r="AY343" s="187"/>
      <c r="AZ343" s="93" t="s">
        <v>5307</v>
      </c>
      <c r="BA343" s="18">
        <v>43952</v>
      </c>
      <c r="BB343" s="94"/>
      <c r="BC343" s="93" t="s">
        <v>5473</v>
      </c>
      <c r="BD343" s="18">
        <v>44075</v>
      </c>
      <c r="BE343" s="94"/>
      <c r="BF343" s="93" t="s">
        <v>5534</v>
      </c>
      <c r="BG343" s="18">
        <v>44317</v>
      </c>
      <c r="BH343" s="94"/>
      <c r="BI343" s="505" t="s">
        <v>6669</v>
      </c>
      <c r="BJ343" s="18" t="s">
        <v>116</v>
      </c>
      <c r="BK343" s="261">
        <v>44048</v>
      </c>
      <c r="BL343" s="12" t="s">
        <v>105</v>
      </c>
      <c r="BM343" s="38"/>
      <c r="BN343" s="12"/>
      <c r="BO343" s="12"/>
      <c r="BP343" s="18"/>
    </row>
    <row r="344" spans="1:68" ht="120" hidden="1" customHeight="1" x14ac:dyDescent="0.2">
      <c r="A344" s="24" t="s">
        <v>3816</v>
      </c>
      <c r="B344" s="65" t="s">
        <v>6670</v>
      </c>
      <c r="C344" s="252" t="s">
        <v>6671</v>
      </c>
      <c r="D344" s="256" t="s">
        <v>3819</v>
      </c>
      <c r="E344" s="256" t="s">
        <v>3616</v>
      </c>
      <c r="F344" s="268"/>
      <c r="G344" s="338"/>
      <c r="H344" s="348">
        <v>43544</v>
      </c>
      <c r="I344" s="62"/>
      <c r="J344" s="124"/>
      <c r="K344" s="453"/>
      <c r="L344" s="453"/>
      <c r="M344" s="453"/>
      <c r="N344" s="129"/>
      <c r="O344" s="314"/>
      <c r="P344" s="316" t="b">
        <f t="shared" si="7"/>
        <v>0</v>
      </c>
      <c r="Q344" s="118"/>
      <c r="R344" s="71"/>
      <c r="S344" s="71"/>
      <c r="T344" s="71"/>
      <c r="U344" s="71"/>
      <c r="V344" s="108"/>
      <c r="W344" s="112"/>
      <c r="X344" s="143"/>
      <c r="Y344" s="86"/>
      <c r="Z344" s="18"/>
      <c r="AA344" s="64"/>
      <c r="AB344" s="64"/>
      <c r="AC344" s="64"/>
      <c r="AD344" s="144"/>
      <c r="AE344" s="86"/>
      <c r="AF344" s="86"/>
      <c r="AG344" s="18"/>
      <c r="AH344" s="64"/>
      <c r="AI344" s="64"/>
      <c r="AJ344" s="64"/>
      <c r="AK344" s="94"/>
      <c r="AL344" s="168"/>
      <c r="AM344" s="168"/>
      <c r="AN344" s="171"/>
      <c r="AO344" s="161"/>
      <c r="AP344" s="161"/>
      <c r="AQ344" s="161"/>
      <c r="AR344" s="209"/>
      <c r="AS344" s="168"/>
      <c r="AT344" s="168"/>
      <c r="AU344" s="171"/>
      <c r="AV344" s="161"/>
      <c r="AW344" s="161"/>
      <c r="AX344" s="161"/>
      <c r="AY344" s="161"/>
      <c r="AZ344" s="93"/>
      <c r="BA344" s="18"/>
      <c r="BB344" s="94"/>
      <c r="BC344" s="93"/>
      <c r="BD344" s="18"/>
      <c r="BE344" s="94"/>
      <c r="BF344" s="93"/>
      <c r="BG344" s="18"/>
      <c r="BH344" s="94">
        <v>43544</v>
      </c>
      <c r="BI344" s="31" t="s">
        <v>6672</v>
      </c>
      <c r="BJ344" s="18" t="s">
        <v>116</v>
      </c>
      <c r="BK344" s="261">
        <v>43874</v>
      </c>
      <c r="BL344" s="12" t="s">
        <v>3822</v>
      </c>
      <c r="BM344" s="12"/>
      <c r="BN344" s="12"/>
      <c r="BO344" s="12"/>
      <c r="BP344" s="18"/>
    </row>
    <row r="345" spans="1:68" ht="1.5" hidden="1" customHeight="1" x14ac:dyDescent="0.2">
      <c r="A345" s="24" t="s">
        <v>3823</v>
      </c>
      <c r="B345" s="65" t="s">
        <v>3824</v>
      </c>
      <c r="C345" s="252" t="s">
        <v>6673</v>
      </c>
      <c r="D345" s="256" t="s">
        <v>3537</v>
      </c>
      <c r="E345" s="256" t="s">
        <v>1064</v>
      </c>
      <c r="F345" s="268" t="s">
        <v>89</v>
      </c>
      <c r="G345" s="338" t="s">
        <v>89</v>
      </c>
      <c r="H345" s="348">
        <v>43151</v>
      </c>
      <c r="I345" s="62"/>
      <c r="J345" s="124"/>
      <c r="K345" s="453"/>
      <c r="L345" s="453"/>
      <c r="M345" s="453"/>
      <c r="N345" s="129">
        <v>43709</v>
      </c>
      <c r="O345" s="314" t="s">
        <v>3826</v>
      </c>
      <c r="P345" s="316" t="b">
        <f t="shared" si="7"/>
        <v>0</v>
      </c>
      <c r="Q345" s="118" t="s">
        <v>111</v>
      </c>
      <c r="R345" s="71" t="s">
        <v>94</v>
      </c>
      <c r="S345" s="71"/>
      <c r="T345" s="72" t="s">
        <v>6674</v>
      </c>
      <c r="U345" s="72" t="s">
        <v>6675</v>
      </c>
      <c r="V345" s="108"/>
      <c r="W345" s="112">
        <v>43221</v>
      </c>
      <c r="X345" s="143"/>
      <c r="Y345" s="86"/>
      <c r="Z345" s="18"/>
      <c r="AA345" s="64"/>
      <c r="AB345" s="64"/>
      <c r="AC345" s="64"/>
      <c r="AD345" s="144"/>
      <c r="AE345" s="136"/>
      <c r="AF345" s="136"/>
      <c r="AG345" s="18"/>
      <c r="AH345" s="64"/>
      <c r="AI345" s="64"/>
      <c r="AJ345" s="64"/>
      <c r="AK345" s="94"/>
      <c r="AL345" s="168"/>
      <c r="AM345" s="168"/>
      <c r="AN345" s="171"/>
      <c r="AO345" s="161"/>
      <c r="AP345" s="161"/>
      <c r="AQ345" s="161"/>
      <c r="AR345" s="209"/>
      <c r="AS345" s="168"/>
      <c r="AT345" s="168"/>
      <c r="AU345" s="171"/>
      <c r="AV345" s="161"/>
      <c r="AW345" s="161"/>
      <c r="AX345" s="161"/>
      <c r="AY345" s="161"/>
      <c r="AZ345" s="93"/>
      <c r="BA345" s="18"/>
      <c r="BB345" s="94"/>
      <c r="BC345" s="93"/>
      <c r="BD345" s="18"/>
      <c r="BE345" s="94"/>
      <c r="BF345" s="93"/>
      <c r="BG345" s="18"/>
      <c r="BH345" s="94"/>
      <c r="BI345" s="12" t="s">
        <v>6676</v>
      </c>
      <c r="BJ345" s="18" t="s">
        <v>116</v>
      </c>
      <c r="BK345" s="261">
        <v>43560</v>
      </c>
      <c r="BL345" s="12" t="s">
        <v>5405</v>
      </c>
      <c r="BM345" s="12"/>
      <c r="BN345" s="12"/>
      <c r="BO345" s="12"/>
      <c r="BP345" s="18"/>
    </row>
    <row r="346" spans="1:68" ht="133.5" hidden="1" customHeight="1" x14ac:dyDescent="0.2">
      <c r="A346" s="24" t="s">
        <v>3831</v>
      </c>
      <c r="B346" s="65" t="s">
        <v>3832</v>
      </c>
      <c r="C346" s="252" t="s">
        <v>6677</v>
      </c>
      <c r="D346" s="256" t="s">
        <v>3537</v>
      </c>
      <c r="E346" s="256" t="s">
        <v>209</v>
      </c>
      <c r="F346" s="268" t="s">
        <v>89</v>
      </c>
      <c r="G346" s="173" t="s">
        <v>89</v>
      </c>
      <c r="H346" s="62">
        <v>41241</v>
      </c>
      <c r="I346" s="62">
        <v>43325</v>
      </c>
      <c r="J346" s="124">
        <v>43483</v>
      </c>
      <c r="K346" s="453"/>
      <c r="L346" s="453"/>
      <c r="M346" s="453">
        <v>43880</v>
      </c>
      <c r="N346" s="129"/>
      <c r="O346" s="314"/>
      <c r="P346" s="316" t="str">
        <f t="shared" si="7"/>
        <v>Yes</v>
      </c>
      <c r="Q346" s="118" t="s">
        <v>93</v>
      </c>
      <c r="R346" s="71" t="s">
        <v>94</v>
      </c>
      <c r="S346" s="71"/>
      <c r="T346" s="72" t="s">
        <v>4896</v>
      </c>
      <c r="U346" s="72" t="s">
        <v>4897</v>
      </c>
      <c r="V346" s="106" t="s">
        <v>4898</v>
      </c>
      <c r="W346" s="112">
        <v>43525</v>
      </c>
      <c r="X346" s="143" t="s">
        <v>4899</v>
      </c>
      <c r="Y346" s="86"/>
      <c r="Z346" s="18">
        <v>42278</v>
      </c>
      <c r="AA346" s="64"/>
      <c r="AB346" s="64"/>
      <c r="AC346" s="64"/>
      <c r="AD346" s="144"/>
      <c r="AE346" s="86"/>
      <c r="AF346" s="86"/>
      <c r="AG346" s="18"/>
      <c r="AH346" s="64"/>
      <c r="AI346" s="64"/>
      <c r="AJ346" s="64"/>
      <c r="AK346" s="94"/>
      <c r="AL346" s="168"/>
      <c r="AM346" s="168"/>
      <c r="AN346" s="171"/>
      <c r="AO346" s="161"/>
      <c r="AP346" s="161"/>
      <c r="AQ346" s="161"/>
      <c r="AR346" s="209"/>
      <c r="AS346" s="168"/>
      <c r="AT346" s="168"/>
      <c r="AU346" s="171"/>
      <c r="AV346" s="161"/>
      <c r="AW346" s="161"/>
      <c r="AX346" s="161"/>
      <c r="AY346" s="161"/>
      <c r="AZ346" s="93" t="s">
        <v>4900</v>
      </c>
      <c r="BA346" s="18">
        <v>43344</v>
      </c>
      <c r="BB346" s="94">
        <f>I346</f>
        <v>43325</v>
      </c>
      <c r="BC346" s="93" t="s">
        <v>4891</v>
      </c>
      <c r="BD346" s="18">
        <v>43466</v>
      </c>
      <c r="BE346" s="94">
        <f>J346</f>
        <v>43483</v>
      </c>
      <c r="BF346" s="93" t="s">
        <v>1083</v>
      </c>
      <c r="BG346" s="18" t="s">
        <v>5403</v>
      </c>
      <c r="BH346" s="94"/>
      <c r="BI346" s="381" t="s">
        <v>4901</v>
      </c>
      <c r="BJ346" s="18" t="s">
        <v>116</v>
      </c>
      <c r="BK346" s="261">
        <v>43998</v>
      </c>
      <c r="BL346" s="12" t="s">
        <v>2769</v>
      </c>
      <c r="BM346" s="12"/>
      <c r="BN346" s="12"/>
      <c r="BO346" s="12"/>
      <c r="BP346" s="18"/>
    </row>
    <row r="347" spans="1:68" ht="120" hidden="1" customHeight="1" x14ac:dyDescent="0.2">
      <c r="A347" s="24" t="s">
        <v>3846</v>
      </c>
      <c r="B347" s="65" t="s">
        <v>6678</v>
      </c>
      <c r="C347" s="252" t="s">
        <v>1020</v>
      </c>
      <c r="D347" s="256" t="s">
        <v>292</v>
      </c>
      <c r="E347" s="256" t="s">
        <v>1021</v>
      </c>
      <c r="F347" s="268" t="s">
        <v>89</v>
      </c>
      <c r="G347" s="338" t="s">
        <v>194</v>
      </c>
      <c r="H347" s="348">
        <v>42565</v>
      </c>
      <c r="I347" s="62"/>
      <c r="J347" s="124"/>
      <c r="K347" s="453"/>
      <c r="L347" s="453"/>
      <c r="M347" s="453"/>
      <c r="N347" s="129">
        <v>43647</v>
      </c>
      <c r="O347" s="314" t="s">
        <v>5370</v>
      </c>
      <c r="P347" s="316" t="str">
        <f t="shared" si="7"/>
        <v>Yes</v>
      </c>
      <c r="Q347" s="118" t="s">
        <v>228</v>
      </c>
      <c r="R347" s="71" t="s">
        <v>267</v>
      </c>
      <c r="S347" s="281"/>
      <c r="T347" s="71" t="s">
        <v>1023</v>
      </c>
      <c r="U347" s="71"/>
      <c r="V347" s="108"/>
      <c r="W347" s="112">
        <v>43678</v>
      </c>
      <c r="X347" s="143" t="s">
        <v>873</v>
      </c>
      <c r="Y347" s="86" t="s">
        <v>1024</v>
      </c>
      <c r="Z347" s="18">
        <v>44378</v>
      </c>
      <c r="AA347" s="64"/>
      <c r="AB347" s="64"/>
      <c r="AC347" s="64"/>
      <c r="AD347" s="144"/>
      <c r="AE347" s="136"/>
      <c r="AF347" s="136"/>
      <c r="AG347" s="18"/>
      <c r="AH347" s="64"/>
      <c r="AI347" s="64"/>
      <c r="AJ347" s="64"/>
      <c r="AK347" s="94"/>
      <c r="AL347" s="168"/>
      <c r="AM347" s="168"/>
      <c r="AN347" s="171"/>
      <c r="AO347" s="161"/>
      <c r="AP347" s="161"/>
      <c r="AQ347" s="161"/>
      <c r="AR347" s="209"/>
      <c r="AS347" s="168"/>
      <c r="AT347" s="168"/>
      <c r="AU347" s="171"/>
      <c r="AV347" s="161"/>
      <c r="AW347" s="161"/>
      <c r="AX347" s="161"/>
      <c r="AY347" s="161"/>
      <c r="AZ347" s="93" t="s">
        <v>1025</v>
      </c>
      <c r="BA347" s="18">
        <v>44743</v>
      </c>
      <c r="BB347" s="94"/>
      <c r="BC347" s="93" t="s">
        <v>316</v>
      </c>
      <c r="BD347" s="18">
        <v>45017</v>
      </c>
      <c r="BE347" s="94"/>
      <c r="BF347" s="93" t="s">
        <v>1026</v>
      </c>
      <c r="BG347" s="18">
        <v>45292</v>
      </c>
      <c r="BH347" s="94"/>
      <c r="BI347" s="54" t="s">
        <v>5530</v>
      </c>
      <c r="BJ347" s="18" t="s">
        <v>116</v>
      </c>
      <c r="BK347" s="261">
        <v>44061</v>
      </c>
      <c r="BL347" s="12"/>
      <c r="BM347" s="12"/>
      <c r="BN347" s="12"/>
      <c r="BO347" s="12"/>
      <c r="BP347" s="18"/>
    </row>
    <row r="348" spans="1:68" ht="120" hidden="1" customHeight="1" x14ac:dyDescent="0.2">
      <c r="A348" s="24" t="s">
        <v>3848</v>
      </c>
      <c r="B348" s="65" t="s">
        <v>3849</v>
      </c>
      <c r="C348" s="252" t="s">
        <v>6679</v>
      </c>
      <c r="D348" s="256" t="s">
        <v>3537</v>
      </c>
      <c r="E348" s="256" t="s">
        <v>1064</v>
      </c>
      <c r="F348" s="268" t="s">
        <v>89</v>
      </c>
      <c r="G348" s="173" t="s">
        <v>89</v>
      </c>
      <c r="H348" s="62" t="s">
        <v>121</v>
      </c>
      <c r="I348" s="62">
        <v>42612</v>
      </c>
      <c r="J348" s="124">
        <v>42870</v>
      </c>
      <c r="K348" s="453"/>
      <c r="L348" s="453"/>
      <c r="M348" s="453"/>
      <c r="N348" s="129"/>
      <c r="O348" s="314"/>
      <c r="P348" s="316" t="str">
        <f t="shared" si="7"/>
        <v>Yes</v>
      </c>
      <c r="Q348" s="118" t="s">
        <v>93</v>
      </c>
      <c r="R348" s="71" t="s">
        <v>94</v>
      </c>
      <c r="S348" s="71"/>
      <c r="T348" s="72" t="s">
        <v>6680</v>
      </c>
      <c r="U348" s="72" t="s">
        <v>6681</v>
      </c>
      <c r="V348" s="106" t="s">
        <v>6682</v>
      </c>
      <c r="W348" s="112">
        <v>42826</v>
      </c>
      <c r="X348" s="143" t="s">
        <v>6683</v>
      </c>
      <c r="Y348" s="86" t="s">
        <v>364</v>
      </c>
      <c r="Z348" s="18">
        <v>39904</v>
      </c>
      <c r="AA348" s="64">
        <v>39876</v>
      </c>
      <c r="AB348" s="64">
        <v>39944</v>
      </c>
      <c r="AC348" s="64" t="s">
        <v>6684</v>
      </c>
      <c r="AD348" s="144"/>
      <c r="AE348" s="86" t="s">
        <v>6685</v>
      </c>
      <c r="AF348" s="86" t="s">
        <v>6686</v>
      </c>
      <c r="AG348" s="18">
        <v>41244</v>
      </c>
      <c r="AH348" s="64">
        <v>41225</v>
      </c>
      <c r="AI348" s="64">
        <v>41306</v>
      </c>
      <c r="AJ348" s="64" t="s">
        <v>6687</v>
      </c>
      <c r="AK348" s="94"/>
      <c r="AL348" s="168"/>
      <c r="AM348" s="168"/>
      <c r="AN348" s="171"/>
      <c r="AO348" s="161"/>
      <c r="AP348" s="161"/>
      <c r="AQ348" s="161"/>
      <c r="AR348" s="209"/>
      <c r="AS348" s="168"/>
      <c r="AT348" s="168"/>
      <c r="AU348" s="171"/>
      <c r="AV348" s="161"/>
      <c r="AW348" s="161"/>
      <c r="AX348" s="161"/>
      <c r="AY348" s="161"/>
      <c r="AZ348" s="93" t="s">
        <v>6688</v>
      </c>
      <c r="BA348" s="18">
        <v>42583</v>
      </c>
      <c r="BB348" s="94">
        <v>42612</v>
      </c>
      <c r="BC348" s="93" t="s">
        <v>5709</v>
      </c>
      <c r="BD348" s="18">
        <v>42856</v>
      </c>
      <c r="BE348" s="94">
        <v>42856</v>
      </c>
      <c r="BF348" s="93" t="s">
        <v>2764</v>
      </c>
      <c r="BG348" s="18">
        <v>43132</v>
      </c>
      <c r="BH348" s="94"/>
      <c r="BI348" s="12"/>
      <c r="BJ348" s="18" t="s">
        <v>116</v>
      </c>
      <c r="BK348" s="261">
        <v>44062</v>
      </c>
      <c r="BL348" s="12" t="s">
        <v>105</v>
      </c>
      <c r="BM348" s="12"/>
      <c r="BN348" s="12"/>
      <c r="BO348" s="12"/>
      <c r="BP348" s="18"/>
    </row>
    <row r="349" spans="1:68" ht="120" hidden="1" customHeight="1" x14ac:dyDescent="0.2">
      <c r="A349" s="24" t="s">
        <v>3857</v>
      </c>
      <c r="B349" s="65" t="s">
        <v>3858</v>
      </c>
      <c r="C349" s="252" t="s">
        <v>6689</v>
      </c>
      <c r="D349" s="256" t="s">
        <v>2759</v>
      </c>
      <c r="E349" s="256" t="s">
        <v>3616</v>
      </c>
      <c r="F349" s="268" t="s">
        <v>89</v>
      </c>
      <c r="G349" s="338" t="s">
        <v>89</v>
      </c>
      <c r="H349" s="348">
        <v>41106</v>
      </c>
      <c r="I349" s="62"/>
      <c r="J349" s="124"/>
      <c r="K349" s="453"/>
      <c r="L349" s="453"/>
      <c r="M349" s="453"/>
      <c r="N349" s="129"/>
      <c r="O349" s="314"/>
      <c r="P349" s="316" t="str">
        <f t="shared" si="7"/>
        <v>Yes</v>
      </c>
      <c r="Q349" s="118" t="s">
        <v>93</v>
      </c>
      <c r="R349" s="71" t="s">
        <v>94</v>
      </c>
      <c r="S349" s="71"/>
      <c r="T349" s="72" t="s">
        <v>6690</v>
      </c>
      <c r="U349" s="72" t="s">
        <v>6691</v>
      </c>
      <c r="V349" s="82" t="s">
        <v>6692</v>
      </c>
      <c r="W349" s="112">
        <v>43922</v>
      </c>
      <c r="X349" s="143" t="s">
        <v>3863</v>
      </c>
      <c r="Y349" s="86" t="s">
        <v>3864</v>
      </c>
      <c r="Z349" s="18"/>
      <c r="AA349" s="64">
        <v>43143</v>
      </c>
      <c r="AB349" s="64">
        <v>43185</v>
      </c>
      <c r="AC349" s="64" t="s">
        <v>3865</v>
      </c>
      <c r="AD349" s="144"/>
      <c r="AE349" s="87"/>
      <c r="AF349" s="139" t="s">
        <v>3866</v>
      </c>
      <c r="AG349" s="18"/>
      <c r="AH349" s="64">
        <v>43413</v>
      </c>
      <c r="AI349" s="64">
        <v>43455</v>
      </c>
      <c r="AJ349" s="64" t="s">
        <v>3867</v>
      </c>
      <c r="AK349" s="94"/>
      <c r="AL349" s="168" t="s">
        <v>6693</v>
      </c>
      <c r="AM349" s="168" t="s">
        <v>6694</v>
      </c>
      <c r="AN349" s="171">
        <v>43647</v>
      </c>
      <c r="AO349" s="161">
        <v>43831</v>
      </c>
      <c r="AP349" s="161"/>
      <c r="AQ349" s="161"/>
      <c r="AR349" s="209"/>
      <c r="AS349" s="168"/>
      <c r="AT349" s="168"/>
      <c r="AU349" s="171"/>
      <c r="AV349" s="161"/>
      <c r="AW349" s="161"/>
      <c r="AX349" s="161"/>
      <c r="AY349" s="161"/>
      <c r="AZ349" s="93" t="s">
        <v>5534</v>
      </c>
      <c r="BA349" s="18">
        <v>44317</v>
      </c>
      <c r="BB349" s="94"/>
      <c r="BC349" s="93" t="s">
        <v>5414</v>
      </c>
      <c r="BD349" s="18">
        <v>44470</v>
      </c>
      <c r="BE349" s="94"/>
      <c r="BF349" s="93" t="s">
        <v>6456</v>
      </c>
      <c r="BG349" s="18">
        <v>44896</v>
      </c>
      <c r="BH349" s="94"/>
      <c r="BI349" s="12" t="s">
        <v>6695</v>
      </c>
      <c r="BJ349" s="18" t="s">
        <v>116</v>
      </c>
      <c r="BK349" s="261">
        <v>44062</v>
      </c>
      <c r="BL349" s="12" t="s">
        <v>105</v>
      </c>
      <c r="BM349" s="12"/>
      <c r="BN349" s="12"/>
      <c r="BO349" s="12"/>
      <c r="BP349" s="18"/>
    </row>
    <row r="350" spans="1:68" ht="120" hidden="1" customHeight="1" x14ac:dyDescent="0.2">
      <c r="A350" s="24" t="s">
        <v>3873</v>
      </c>
      <c r="B350" s="65" t="s">
        <v>3874</v>
      </c>
      <c r="C350" s="252" t="s">
        <v>6227</v>
      </c>
      <c r="D350" s="256" t="s">
        <v>3819</v>
      </c>
      <c r="E350" s="256" t="s">
        <v>2760</v>
      </c>
      <c r="F350" s="268" t="s">
        <v>89</v>
      </c>
      <c r="G350" s="338" t="s">
        <v>194</v>
      </c>
      <c r="H350" s="348">
        <v>43550</v>
      </c>
      <c r="I350" s="62"/>
      <c r="J350" s="124"/>
      <c r="K350" s="453"/>
      <c r="L350" s="453"/>
      <c r="M350" s="453"/>
      <c r="N350" s="129"/>
      <c r="O350" s="314"/>
      <c r="P350" s="316" t="b">
        <f t="shared" si="7"/>
        <v>0</v>
      </c>
      <c r="Q350" s="118" t="s">
        <v>228</v>
      </c>
      <c r="R350" s="71" t="s">
        <v>229</v>
      </c>
      <c r="S350" s="281"/>
      <c r="T350" s="82" t="s">
        <v>6696</v>
      </c>
      <c r="U350" s="71"/>
      <c r="V350" s="108"/>
      <c r="W350" s="112"/>
      <c r="X350" s="143"/>
      <c r="Y350" s="86"/>
      <c r="Z350" s="18"/>
      <c r="AA350" s="64"/>
      <c r="AB350" s="64"/>
      <c r="AC350" s="64"/>
      <c r="AD350" s="144"/>
      <c r="AE350" s="86"/>
      <c r="AF350" s="86"/>
      <c r="AG350" s="18"/>
      <c r="AH350" s="64"/>
      <c r="AI350" s="64"/>
      <c r="AJ350" s="64"/>
      <c r="AK350" s="94"/>
      <c r="AL350" s="168"/>
      <c r="AM350" s="168"/>
      <c r="AN350" s="171"/>
      <c r="AO350" s="161"/>
      <c r="AP350" s="161"/>
      <c r="AQ350" s="161"/>
      <c r="AR350" s="209"/>
      <c r="AS350" s="168"/>
      <c r="AT350" s="168"/>
      <c r="AU350" s="171"/>
      <c r="AV350" s="161"/>
      <c r="AW350" s="161"/>
      <c r="AX350" s="161"/>
      <c r="AY350" s="161"/>
      <c r="AZ350" s="93"/>
      <c r="BA350" s="18"/>
      <c r="BB350" s="94">
        <v>42809</v>
      </c>
      <c r="BC350" s="93" t="s">
        <v>6118</v>
      </c>
      <c r="BD350" s="18">
        <v>42856</v>
      </c>
      <c r="BE350" s="94">
        <v>42947</v>
      </c>
      <c r="BF350" s="93"/>
      <c r="BG350" s="18"/>
      <c r="BH350" s="94">
        <v>43550</v>
      </c>
      <c r="BI350" s="31" t="s">
        <v>6235</v>
      </c>
      <c r="BJ350" s="18" t="s">
        <v>116</v>
      </c>
      <c r="BK350" s="261">
        <v>43553</v>
      </c>
      <c r="BL350" s="12" t="s">
        <v>3822</v>
      </c>
      <c r="BM350" s="12"/>
      <c r="BN350" s="12"/>
      <c r="BO350" s="12"/>
      <c r="BP350" s="18"/>
    </row>
    <row r="351" spans="1:68" ht="120" hidden="1" customHeight="1" x14ac:dyDescent="0.2">
      <c r="A351" s="24" t="s">
        <v>3880</v>
      </c>
      <c r="B351" s="65" t="s">
        <v>6697</v>
      </c>
      <c r="C351" s="252" t="s">
        <v>2429</v>
      </c>
      <c r="D351" s="256" t="s">
        <v>292</v>
      </c>
      <c r="E351" s="256" t="s">
        <v>1021</v>
      </c>
      <c r="F351" s="268"/>
      <c r="G351" s="338"/>
      <c r="H351" s="348">
        <v>42292</v>
      </c>
      <c r="I351" s="62"/>
      <c r="J351" s="124"/>
      <c r="K351" s="453"/>
      <c r="L351" s="453"/>
      <c r="M351" s="453"/>
      <c r="N351" s="129"/>
      <c r="O351" s="314"/>
      <c r="P351" s="316" t="str">
        <f t="shared" si="7"/>
        <v>Yes</v>
      </c>
      <c r="Q351" s="118" t="s">
        <v>93</v>
      </c>
      <c r="R351" s="71" t="s">
        <v>94</v>
      </c>
      <c r="S351" s="71"/>
      <c r="T351" s="72" t="s">
        <v>1302</v>
      </c>
      <c r="U351" s="72" t="s">
        <v>3882</v>
      </c>
      <c r="V351" s="106" t="s">
        <v>3883</v>
      </c>
      <c r="W351" s="112">
        <v>42461</v>
      </c>
      <c r="X351" s="143"/>
      <c r="Y351" s="86"/>
      <c r="Z351" s="18"/>
      <c r="AA351" s="64"/>
      <c r="AB351" s="64"/>
      <c r="AC351" s="64"/>
      <c r="AD351" s="144"/>
      <c r="AE351" s="136"/>
      <c r="AF351" s="136"/>
      <c r="AG351" s="18"/>
      <c r="AH351" s="64"/>
      <c r="AI351" s="64"/>
      <c r="AJ351" s="64"/>
      <c r="AK351" s="94"/>
      <c r="AL351" s="168"/>
      <c r="AM351" s="168"/>
      <c r="AN351" s="171"/>
      <c r="AO351" s="161"/>
      <c r="AP351" s="161"/>
      <c r="AQ351" s="161"/>
      <c r="AR351" s="209"/>
      <c r="AS351" s="168"/>
      <c r="AT351" s="168"/>
      <c r="AU351" s="171"/>
      <c r="AV351" s="161"/>
      <c r="AW351" s="161"/>
      <c r="AX351" s="161"/>
      <c r="AY351" s="161"/>
      <c r="AZ351" s="93" t="s">
        <v>4870</v>
      </c>
      <c r="BA351" s="18">
        <v>42917</v>
      </c>
      <c r="BB351" s="94"/>
      <c r="BC351" s="93" t="s">
        <v>5527</v>
      </c>
      <c r="BD351" s="18">
        <v>43101</v>
      </c>
      <c r="BE351" s="94"/>
      <c r="BF351" s="93" t="s">
        <v>5117</v>
      </c>
      <c r="BG351" s="18">
        <v>43405</v>
      </c>
      <c r="BH351" s="94"/>
      <c r="BI351" s="31" t="s">
        <v>3884</v>
      </c>
      <c r="BJ351" s="18" t="s">
        <v>116</v>
      </c>
      <c r="BK351" s="261">
        <v>43871</v>
      </c>
      <c r="BL351" s="12" t="s">
        <v>970</v>
      </c>
      <c r="BM351" s="12"/>
      <c r="BN351" s="12"/>
      <c r="BO351" s="12"/>
      <c r="BP351" s="18"/>
    </row>
    <row r="352" spans="1:68" ht="120" hidden="1" customHeight="1" x14ac:dyDescent="0.2">
      <c r="A352" s="24" t="s">
        <v>3885</v>
      </c>
      <c r="B352" s="65" t="s">
        <v>3886</v>
      </c>
      <c r="C352" s="252" t="s">
        <v>6698</v>
      </c>
      <c r="D352" s="256" t="s">
        <v>423</v>
      </c>
      <c r="E352" s="256" t="s">
        <v>2182</v>
      </c>
      <c r="F352" s="268" t="s">
        <v>89</v>
      </c>
      <c r="G352" s="338" t="s">
        <v>89</v>
      </c>
      <c r="H352" s="348">
        <v>41563</v>
      </c>
      <c r="I352" s="62"/>
      <c r="J352" s="124"/>
      <c r="K352" s="453"/>
      <c r="L352" s="453"/>
      <c r="M352" s="453"/>
      <c r="N352" s="129"/>
      <c r="O352" s="314" t="s">
        <v>6699</v>
      </c>
      <c r="P352" s="316" t="str">
        <f t="shared" si="7"/>
        <v>Yes</v>
      </c>
      <c r="Q352" s="118" t="s">
        <v>93</v>
      </c>
      <c r="R352" s="71" t="s">
        <v>94</v>
      </c>
      <c r="S352" s="71"/>
      <c r="T352" s="72" t="s">
        <v>6700</v>
      </c>
      <c r="U352" s="72" t="s">
        <v>6701</v>
      </c>
      <c r="V352" s="106"/>
      <c r="W352" s="112">
        <v>43831</v>
      </c>
      <c r="X352" s="143" t="s">
        <v>5941</v>
      </c>
      <c r="Y352" s="86" t="s">
        <v>6702</v>
      </c>
      <c r="Z352" s="18">
        <v>44136</v>
      </c>
      <c r="AA352" s="64"/>
      <c r="AB352" s="64"/>
      <c r="AC352" s="64"/>
      <c r="AD352" s="144"/>
      <c r="AE352" s="87"/>
      <c r="AF352" s="87"/>
      <c r="AG352" s="18"/>
      <c r="AH352" s="64"/>
      <c r="AI352" s="64"/>
      <c r="AJ352" s="64"/>
      <c r="AK352" s="94"/>
      <c r="AL352" s="168"/>
      <c r="AM352" s="168"/>
      <c r="AN352" s="171"/>
      <c r="AO352" s="161"/>
      <c r="AP352" s="161"/>
      <c r="AQ352" s="161"/>
      <c r="AR352" s="209"/>
      <c r="AS352" s="168"/>
      <c r="AT352" s="168"/>
      <c r="AU352" s="171"/>
      <c r="AV352" s="161"/>
      <c r="AW352" s="161"/>
      <c r="AX352" s="161"/>
      <c r="AY352" s="161"/>
      <c r="AZ352" s="93" t="s">
        <v>3891</v>
      </c>
      <c r="BA352" s="18">
        <v>44501</v>
      </c>
      <c r="BB352" s="94"/>
      <c r="BC352" s="93" t="s">
        <v>3607</v>
      </c>
      <c r="BD352" s="18">
        <v>44593</v>
      </c>
      <c r="BE352" s="94"/>
      <c r="BF352" s="93" t="s">
        <v>2980</v>
      </c>
      <c r="BG352" s="18">
        <v>44958</v>
      </c>
      <c r="BH352" s="94"/>
      <c r="BI352" s="12" t="s">
        <v>6703</v>
      </c>
      <c r="BJ352" s="18" t="s">
        <v>116</v>
      </c>
      <c r="BK352" s="261">
        <v>44061</v>
      </c>
      <c r="BL352" s="12" t="s">
        <v>105</v>
      </c>
      <c r="BM352" s="12"/>
      <c r="BN352" s="12"/>
      <c r="BO352" s="12"/>
      <c r="BP352" s="18"/>
    </row>
    <row r="353" spans="1:68" ht="120" hidden="1" customHeight="1" x14ac:dyDescent="0.2">
      <c r="A353" s="24" t="s">
        <v>3894</v>
      </c>
      <c r="B353" s="65" t="s">
        <v>3895</v>
      </c>
      <c r="C353" s="252" t="s">
        <v>5950</v>
      </c>
      <c r="D353" s="256" t="s">
        <v>1063</v>
      </c>
      <c r="E353" s="256" t="s">
        <v>3616</v>
      </c>
      <c r="F353" s="268" t="s">
        <v>89</v>
      </c>
      <c r="G353" s="338" t="s">
        <v>194</v>
      </c>
      <c r="H353" s="348">
        <v>42849</v>
      </c>
      <c r="I353" s="62"/>
      <c r="J353" s="124"/>
      <c r="K353" s="453"/>
      <c r="L353" s="453"/>
      <c r="M353" s="453"/>
      <c r="N353" s="129"/>
      <c r="O353" s="314"/>
      <c r="P353" s="316" t="str">
        <f t="shared" si="7"/>
        <v>Yes</v>
      </c>
      <c r="Q353" s="118" t="s">
        <v>93</v>
      </c>
      <c r="R353" s="71" t="s">
        <v>94</v>
      </c>
      <c r="S353" s="71"/>
      <c r="T353" s="72" t="s">
        <v>2140</v>
      </c>
      <c r="U353" s="72" t="s">
        <v>5951</v>
      </c>
      <c r="V353" s="106" t="s">
        <v>6704</v>
      </c>
      <c r="W353" s="112">
        <v>43983</v>
      </c>
      <c r="X353" s="143" t="s">
        <v>2482</v>
      </c>
      <c r="Y353" s="86" t="s">
        <v>364</v>
      </c>
      <c r="Z353" s="18">
        <v>43617</v>
      </c>
      <c r="AA353" s="64">
        <v>43622</v>
      </c>
      <c r="AB353" s="64">
        <v>43664</v>
      </c>
      <c r="AC353" s="64" t="s">
        <v>5954</v>
      </c>
      <c r="AD353" s="144" t="s">
        <v>5955</v>
      </c>
      <c r="AE353" s="87" t="s">
        <v>4963</v>
      </c>
      <c r="AF353" s="168" t="s">
        <v>5956</v>
      </c>
      <c r="AG353" s="18">
        <v>44197</v>
      </c>
      <c r="AH353" s="64"/>
      <c r="AI353" s="64"/>
      <c r="AJ353" s="64"/>
      <c r="AK353" s="94"/>
      <c r="AL353" s="168"/>
      <c r="AM353" s="168"/>
      <c r="AN353" s="171"/>
      <c r="AO353" s="161"/>
      <c r="AP353" s="161"/>
      <c r="AQ353" s="161"/>
      <c r="AR353" s="209"/>
      <c r="AS353" s="168"/>
      <c r="AT353" s="168"/>
      <c r="AU353" s="171"/>
      <c r="AV353" s="161"/>
      <c r="AW353" s="161"/>
      <c r="AX353" s="161"/>
      <c r="AY353" s="161"/>
      <c r="AZ353" s="93" t="s">
        <v>6705</v>
      </c>
      <c r="BA353" s="18">
        <v>44105</v>
      </c>
      <c r="BB353" s="94"/>
      <c r="BC353" s="93" t="s">
        <v>4819</v>
      </c>
      <c r="BD353" s="18">
        <v>44166</v>
      </c>
      <c r="BE353" s="94"/>
      <c r="BF353" s="93" t="s">
        <v>5474</v>
      </c>
      <c r="BG353" s="18">
        <v>44440</v>
      </c>
      <c r="BH353" s="94"/>
      <c r="BI353" s="12" t="s">
        <v>5958</v>
      </c>
      <c r="BJ353" s="18" t="s">
        <v>116</v>
      </c>
      <c r="BK353" s="261">
        <v>44056</v>
      </c>
      <c r="BL353" s="12" t="s">
        <v>105</v>
      </c>
      <c r="BM353" s="12"/>
      <c r="BN353" s="12"/>
      <c r="BO353" s="12"/>
      <c r="BP353" s="18"/>
    </row>
    <row r="354" spans="1:68" ht="120" hidden="1" customHeight="1" x14ac:dyDescent="0.2">
      <c r="A354" s="24" t="s">
        <v>3906</v>
      </c>
      <c r="B354" s="65" t="s">
        <v>3905</v>
      </c>
      <c r="C354" s="6" t="s">
        <v>6706</v>
      </c>
      <c r="D354" s="256" t="s">
        <v>292</v>
      </c>
      <c r="E354" s="256" t="s">
        <v>1021</v>
      </c>
      <c r="F354" s="268" t="s">
        <v>89</v>
      </c>
      <c r="G354" s="338" t="s">
        <v>89</v>
      </c>
      <c r="H354" s="348">
        <v>43370</v>
      </c>
      <c r="I354" s="62"/>
      <c r="J354" s="124"/>
      <c r="K354" s="453"/>
      <c r="L354" s="453"/>
      <c r="M354" s="453"/>
      <c r="N354" s="129"/>
      <c r="O354" s="314"/>
      <c r="P354" s="316" t="str">
        <f t="shared" si="7"/>
        <v>Yes</v>
      </c>
      <c r="Q354" s="118" t="s">
        <v>93</v>
      </c>
      <c r="R354" s="71" t="s">
        <v>94</v>
      </c>
      <c r="S354" s="71"/>
      <c r="T354" s="72" t="s">
        <v>6707</v>
      </c>
      <c r="U354" s="72" t="s">
        <v>6708</v>
      </c>
      <c r="V354" s="106"/>
      <c r="W354" s="182">
        <v>43800</v>
      </c>
      <c r="X354" s="143"/>
      <c r="Y354" s="183"/>
      <c r="Z354" s="18"/>
      <c r="AA354" s="64"/>
      <c r="AB354" s="64"/>
      <c r="AC354" s="64"/>
      <c r="AD354" s="144"/>
      <c r="AE354" s="184"/>
      <c r="AF354" s="184"/>
      <c r="AG354" s="18"/>
      <c r="AH354" s="64"/>
      <c r="AI354" s="64"/>
      <c r="AJ354" s="64"/>
      <c r="AK354" s="94"/>
      <c r="AL354" s="274"/>
      <c r="AM354" s="185"/>
      <c r="AN354" s="275"/>
      <c r="AO354" s="187"/>
      <c r="AP354" s="187"/>
      <c r="AQ354" s="187"/>
      <c r="AR354" s="276"/>
      <c r="AS354" s="274"/>
      <c r="AT354" s="274"/>
      <c r="AU354" s="275"/>
      <c r="AV354" s="187"/>
      <c r="AW354" s="187"/>
      <c r="AX354" s="187"/>
      <c r="AY354" s="187"/>
      <c r="AZ354" s="93"/>
      <c r="BA354" s="18"/>
      <c r="BB354" s="64"/>
      <c r="BC354" s="93"/>
      <c r="BD354" s="18"/>
      <c r="BE354" s="94"/>
      <c r="BF354" s="93"/>
      <c r="BG354" s="188"/>
      <c r="BH354" s="94"/>
      <c r="BI354" s="12" t="s">
        <v>6709</v>
      </c>
      <c r="BJ354" s="18" t="s">
        <v>116</v>
      </c>
      <c r="BK354" s="261">
        <v>43879</v>
      </c>
      <c r="BL354" s="12" t="s">
        <v>6401</v>
      </c>
      <c r="BM354" s="12"/>
      <c r="BN354" s="12"/>
      <c r="BO354" s="12"/>
      <c r="BP354" s="18"/>
    </row>
    <row r="355" spans="1:68" ht="120" hidden="1" customHeight="1" x14ac:dyDescent="0.2">
      <c r="A355" s="24" t="s">
        <v>3906</v>
      </c>
      <c r="B355" s="65" t="s">
        <v>3905</v>
      </c>
      <c r="C355" s="6" t="s">
        <v>5310</v>
      </c>
      <c r="D355" s="256"/>
      <c r="E355" s="256" t="s">
        <v>1158</v>
      </c>
      <c r="F355" s="268" t="s">
        <v>89</v>
      </c>
      <c r="G355" s="338" t="s">
        <v>194</v>
      </c>
      <c r="H355" s="350">
        <v>43370</v>
      </c>
      <c r="I355" s="62"/>
      <c r="J355" s="244"/>
      <c r="K355" s="453"/>
      <c r="L355" s="453"/>
      <c r="M355" s="453"/>
      <c r="N355" s="129"/>
      <c r="O355" s="314"/>
      <c r="P355" s="316" t="str">
        <f t="shared" si="7"/>
        <v>Yes</v>
      </c>
      <c r="Q355" s="118" t="s">
        <v>93</v>
      </c>
      <c r="R355" s="71" t="s">
        <v>94</v>
      </c>
      <c r="S355" s="71"/>
      <c r="T355" s="72" t="s">
        <v>5311</v>
      </c>
      <c r="U355" s="72" t="s">
        <v>5312</v>
      </c>
      <c r="V355" s="106"/>
      <c r="W355" s="112">
        <v>43862</v>
      </c>
      <c r="X355" s="143" t="s">
        <v>870</v>
      </c>
      <c r="Y355" s="86" t="s">
        <v>871</v>
      </c>
      <c r="Z355" s="18">
        <v>43497</v>
      </c>
      <c r="AA355" s="64">
        <v>43507</v>
      </c>
      <c r="AB355" s="64">
        <v>43549</v>
      </c>
      <c r="AC355" s="64" t="s">
        <v>872</v>
      </c>
      <c r="AD355" s="144"/>
      <c r="AE355" s="87" t="s">
        <v>5313</v>
      </c>
      <c r="AF355" s="87" t="s">
        <v>2203</v>
      </c>
      <c r="AG355" s="18">
        <v>43983</v>
      </c>
      <c r="AH355" s="64"/>
      <c r="AI355" s="64"/>
      <c r="AJ355" s="64"/>
      <c r="AK355" s="94"/>
      <c r="AL355" s="169"/>
      <c r="AM355" s="168"/>
      <c r="AN355" s="172"/>
      <c r="AO355" s="161"/>
      <c r="AP355" s="161"/>
      <c r="AQ355" s="161"/>
      <c r="AR355" s="209"/>
      <c r="AS355" s="169"/>
      <c r="AT355" s="169"/>
      <c r="AU355" s="172"/>
      <c r="AV355" s="161"/>
      <c r="AW355" s="161"/>
      <c r="AX355" s="161"/>
      <c r="AY355" s="161"/>
      <c r="AZ355" s="93" t="s">
        <v>5314</v>
      </c>
      <c r="BA355" s="18">
        <v>44136</v>
      </c>
      <c r="BB355" s="64"/>
      <c r="BC355" s="93" t="s">
        <v>5050</v>
      </c>
      <c r="BD355" s="18">
        <v>44256</v>
      </c>
      <c r="BE355" s="94"/>
      <c r="BF355" s="93" t="s">
        <v>4920</v>
      </c>
      <c r="BG355" s="131">
        <v>44621</v>
      </c>
      <c r="BH355" s="94"/>
      <c r="BI355" s="12"/>
      <c r="BJ355" s="18" t="s">
        <v>116</v>
      </c>
      <c r="BK355" s="261">
        <v>43917</v>
      </c>
      <c r="BL355" s="12" t="s">
        <v>6401</v>
      </c>
      <c r="BM355" s="12"/>
      <c r="BN355" s="12"/>
      <c r="BO355" s="12"/>
      <c r="BP355" s="18"/>
    </row>
    <row r="356" spans="1:68" ht="120" hidden="1" customHeight="1" x14ac:dyDescent="0.2">
      <c r="A356" s="24" t="s">
        <v>3920</v>
      </c>
      <c r="B356" s="65" t="s">
        <v>6710</v>
      </c>
      <c r="C356" s="252"/>
      <c r="D356" s="256" t="s">
        <v>1063</v>
      </c>
      <c r="E356" s="256" t="s">
        <v>1064</v>
      </c>
      <c r="F356" s="268"/>
      <c r="G356" s="338"/>
      <c r="H356" s="348">
        <v>42697</v>
      </c>
      <c r="I356" s="62"/>
      <c r="J356" s="124"/>
      <c r="K356" s="453"/>
      <c r="L356" s="453"/>
      <c r="M356" s="453"/>
      <c r="N356" s="129"/>
      <c r="O356" s="314"/>
      <c r="P356" s="316" t="b">
        <f t="shared" si="7"/>
        <v>0</v>
      </c>
      <c r="Q356" s="118"/>
      <c r="R356" s="71"/>
      <c r="S356" s="71"/>
      <c r="T356" s="71"/>
      <c r="U356" s="71"/>
      <c r="V356" s="108"/>
      <c r="W356" s="112"/>
      <c r="X356" s="143"/>
      <c r="Y356" s="86"/>
      <c r="Z356" s="18"/>
      <c r="AA356" s="64"/>
      <c r="AB356" s="64"/>
      <c r="AC356" s="64"/>
      <c r="AD356" s="144"/>
      <c r="AE356" s="136"/>
      <c r="AF356" s="136"/>
      <c r="AG356" s="18"/>
      <c r="AH356" s="64"/>
      <c r="AI356" s="64"/>
      <c r="AJ356" s="64"/>
      <c r="AK356" s="94"/>
      <c r="AL356" s="168"/>
      <c r="AM356" s="168"/>
      <c r="AN356" s="171"/>
      <c r="AO356" s="161"/>
      <c r="AP356" s="161"/>
      <c r="AQ356" s="161"/>
      <c r="AR356" s="209"/>
      <c r="AS356" s="168"/>
      <c r="AT356" s="168"/>
      <c r="AU356" s="171"/>
      <c r="AV356" s="161"/>
      <c r="AW356" s="161"/>
      <c r="AX356" s="161"/>
      <c r="AY356" s="161"/>
      <c r="AZ356" s="93"/>
      <c r="BA356" s="18"/>
      <c r="BB356" s="94"/>
      <c r="BC356" s="93"/>
      <c r="BD356" s="18"/>
      <c r="BE356" s="94"/>
      <c r="BF356" s="93"/>
      <c r="BG356" s="18"/>
      <c r="BH356" s="94"/>
      <c r="BI356" s="31" t="s">
        <v>3922</v>
      </c>
      <c r="BJ356" s="18" t="s">
        <v>116</v>
      </c>
      <c r="BK356" s="261">
        <v>43879</v>
      </c>
      <c r="BL356" s="12" t="s">
        <v>970</v>
      </c>
      <c r="BM356" s="12"/>
      <c r="BN356" s="12"/>
      <c r="BO356" s="12"/>
      <c r="BP356" s="18"/>
    </row>
    <row r="357" spans="1:68" ht="120" hidden="1" customHeight="1" x14ac:dyDescent="0.2">
      <c r="A357" s="24" t="s">
        <v>3923</v>
      </c>
      <c r="B357" s="218" t="s">
        <v>3924</v>
      </c>
      <c r="C357" s="252" t="s">
        <v>6711</v>
      </c>
      <c r="D357" s="256"/>
      <c r="E357" s="256" t="s">
        <v>949</v>
      </c>
      <c r="F357" s="268" t="s">
        <v>89</v>
      </c>
      <c r="G357" s="338" t="s">
        <v>89</v>
      </c>
      <c r="H357" s="348" t="s">
        <v>459</v>
      </c>
      <c r="I357" s="62"/>
      <c r="J357" s="124"/>
      <c r="K357" s="453"/>
      <c r="L357" s="453"/>
      <c r="M357" s="453"/>
      <c r="N357" s="129"/>
      <c r="O357" s="314"/>
      <c r="P357" s="316" t="str">
        <f t="shared" si="7"/>
        <v>Yes</v>
      </c>
      <c r="Q357" s="118" t="s">
        <v>93</v>
      </c>
      <c r="R357" s="71" t="s">
        <v>94</v>
      </c>
      <c r="S357" s="281"/>
      <c r="T357" s="73" t="s">
        <v>6712</v>
      </c>
      <c r="U357" s="73" t="s">
        <v>6713</v>
      </c>
      <c r="V357" s="217" t="s">
        <v>6714</v>
      </c>
      <c r="W357" s="112">
        <v>43983</v>
      </c>
      <c r="X357" s="143" t="s">
        <v>1710</v>
      </c>
      <c r="Y357" s="86" t="s">
        <v>364</v>
      </c>
      <c r="Z357" s="18">
        <v>44136</v>
      </c>
      <c r="AA357" s="64"/>
      <c r="AB357" s="64"/>
      <c r="AC357" s="64"/>
      <c r="AD357" s="144"/>
      <c r="AE357" s="86" t="s">
        <v>6715</v>
      </c>
      <c r="AF357" s="86" t="s">
        <v>1844</v>
      </c>
      <c r="AG357" s="18">
        <v>44470</v>
      </c>
      <c r="AH357" s="64"/>
      <c r="AI357" s="64"/>
      <c r="AJ357" s="64"/>
      <c r="AK357" s="94"/>
      <c r="AL357" s="168"/>
      <c r="AM357" s="168"/>
      <c r="AN357" s="171"/>
      <c r="AO357" s="161"/>
      <c r="AP357" s="161"/>
      <c r="AQ357" s="161"/>
      <c r="AR357" s="209"/>
      <c r="AS357" s="168"/>
      <c r="AT357" s="168"/>
      <c r="AU357" s="171"/>
      <c r="AV357" s="161"/>
      <c r="AW357" s="161"/>
      <c r="AX357" s="161"/>
      <c r="AY357" s="161"/>
      <c r="AZ357" s="93" t="s">
        <v>6370</v>
      </c>
      <c r="BA357" s="18">
        <v>44713</v>
      </c>
      <c r="BB357" s="94"/>
      <c r="BC357" s="93" t="s">
        <v>5098</v>
      </c>
      <c r="BD357" s="18">
        <v>44866</v>
      </c>
      <c r="BE357" s="94"/>
      <c r="BF357" s="93" t="s">
        <v>6716</v>
      </c>
      <c r="BG357" s="18">
        <v>45474</v>
      </c>
      <c r="BH357" s="94"/>
      <c r="BI357" s="12" t="s">
        <v>6717</v>
      </c>
      <c r="BJ357" s="18" t="s">
        <v>116</v>
      </c>
      <c r="BK357" s="261">
        <v>44049</v>
      </c>
      <c r="BL357" s="12" t="s">
        <v>105</v>
      </c>
      <c r="BM357" s="12"/>
      <c r="BN357" s="12"/>
      <c r="BO357" s="12"/>
      <c r="BP357" s="18"/>
    </row>
    <row r="358" spans="1:68" ht="120" hidden="1" customHeight="1" x14ac:dyDescent="0.2">
      <c r="A358" s="24" t="s">
        <v>3934</v>
      </c>
      <c r="B358" s="65" t="s">
        <v>3935</v>
      </c>
      <c r="C358" s="252" t="s">
        <v>6718</v>
      </c>
      <c r="D358" s="256" t="s">
        <v>1083</v>
      </c>
      <c r="E358" s="256" t="s">
        <v>266</v>
      </c>
      <c r="F358" s="268" t="s">
        <v>89</v>
      </c>
      <c r="G358" s="173" t="s">
        <v>89</v>
      </c>
      <c r="H358" s="62">
        <v>41591</v>
      </c>
      <c r="I358" s="62">
        <v>43635</v>
      </c>
      <c r="J358" s="124">
        <v>43788</v>
      </c>
      <c r="K358" s="453"/>
      <c r="L358" s="453"/>
      <c r="M358" s="453"/>
      <c r="N358" s="129"/>
      <c r="O358" s="314"/>
      <c r="P358" s="316" t="str">
        <f t="shared" si="7"/>
        <v>Yes</v>
      </c>
      <c r="Q358" s="118" t="s">
        <v>93</v>
      </c>
      <c r="R358" s="71" t="s">
        <v>94</v>
      </c>
      <c r="S358" s="71"/>
      <c r="T358" s="72" t="s">
        <v>6719</v>
      </c>
      <c r="U358" s="72" t="s">
        <v>6720</v>
      </c>
      <c r="V358" s="106" t="s">
        <v>6721</v>
      </c>
      <c r="W358" s="112">
        <v>43617</v>
      </c>
      <c r="X358" s="143" t="s">
        <v>5861</v>
      </c>
      <c r="Y358" s="86"/>
      <c r="Z358" s="44" t="s">
        <v>5083</v>
      </c>
      <c r="AA358" s="64"/>
      <c r="AB358" s="64"/>
      <c r="AC358" s="64"/>
      <c r="AD358" s="144"/>
      <c r="AE358" s="87"/>
      <c r="AF358" s="87"/>
      <c r="AG358" s="43"/>
      <c r="AH358" s="64"/>
      <c r="AI358" s="64"/>
      <c r="AJ358" s="64"/>
      <c r="AK358" s="94"/>
      <c r="AL358" s="168"/>
      <c r="AM358" s="168"/>
      <c r="AN358" s="171"/>
      <c r="AO358" s="161"/>
      <c r="AP358" s="161"/>
      <c r="AQ358" s="161"/>
      <c r="AR358" s="209"/>
      <c r="AS358" s="168"/>
      <c r="AT358" s="168"/>
      <c r="AU358" s="171"/>
      <c r="AV358" s="161"/>
      <c r="AW358" s="161"/>
      <c r="AX358" s="161"/>
      <c r="AY358" s="161"/>
      <c r="AZ358" s="93" t="s">
        <v>2482</v>
      </c>
      <c r="BA358" s="18">
        <v>43617</v>
      </c>
      <c r="BB358" s="94">
        <f>I358</f>
        <v>43635</v>
      </c>
      <c r="BC358" s="93" t="s">
        <v>1087</v>
      </c>
      <c r="BD358" s="18">
        <v>43739</v>
      </c>
      <c r="BE358" s="94">
        <f>J358</f>
        <v>43788</v>
      </c>
      <c r="BF358" s="93" t="s">
        <v>2850</v>
      </c>
      <c r="BG358" s="18">
        <v>43922</v>
      </c>
      <c r="BH358" s="94"/>
      <c r="BI358" s="48" t="s">
        <v>6722</v>
      </c>
      <c r="BJ358" s="18" t="s">
        <v>116</v>
      </c>
      <c r="BK358" s="261">
        <v>43644</v>
      </c>
      <c r="BL358" s="12" t="s">
        <v>6723</v>
      </c>
      <c r="BM358" s="12"/>
      <c r="BN358" s="12"/>
      <c r="BO358" s="12"/>
      <c r="BP358" s="18" t="s">
        <v>93</v>
      </c>
    </row>
    <row r="359" spans="1:68" ht="120" hidden="1" customHeight="1" x14ac:dyDescent="0.2">
      <c r="A359" s="24" t="s">
        <v>3959</v>
      </c>
      <c r="B359" s="65" t="s">
        <v>6724</v>
      </c>
      <c r="C359" s="252"/>
      <c r="D359" s="256" t="s">
        <v>292</v>
      </c>
      <c r="E359" s="256" t="s">
        <v>1021</v>
      </c>
      <c r="F359" s="268"/>
      <c r="G359" s="338"/>
      <c r="H359" s="348">
        <v>42292</v>
      </c>
      <c r="I359" s="62"/>
      <c r="J359" s="124"/>
      <c r="K359" s="453"/>
      <c r="L359" s="453"/>
      <c r="M359" s="453"/>
      <c r="N359" s="129"/>
      <c r="O359" s="314"/>
      <c r="P359" s="316" t="str">
        <f t="shared" si="7"/>
        <v>Yes</v>
      </c>
      <c r="Q359" s="118" t="s">
        <v>93</v>
      </c>
      <c r="R359" s="71" t="s">
        <v>94</v>
      </c>
      <c r="S359" s="281"/>
      <c r="T359" s="217" t="s">
        <v>2430</v>
      </c>
      <c r="U359" s="73" t="s">
        <v>2431</v>
      </c>
      <c r="V359" s="217" t="s">
        <v>2432</v>
      </c>
      <c r="W359" s="112">
        <v>43617</v>
      </c>
      <c r="X359" s="143" t="s">
        <v>5473</v>
      </c>
      <c r="Y359" s="86"/>
      <c r="Z359" s="18">
        <v>44075</v>
      </c>
      <c r="AA359" s="64"/>
      <c r="AB359" s="64"/>
      <c r="AC359" s="64"/>
      <c r="AD359" s="144"/>
      <c r="AE359" s="86"/>
      <c r="AF359" s="86"/>
      <c r="AG359" s="18"/>
      <c r="AH359" s="64"/>
      <c r="AI359" s="64"/>
      <c r="AJ359" s="64"/>
      <c r="AK359" s="94"/>
      <c r="AL359" s="168"/>
      <c r="AM359" s="168"/>
      <c r="AN359" s="171"/>
      <c r="AO359" s="161"/>
      <c r="AP359" s="161"/>
      <c r="AQ359" s="161"/>
      <c r="AR359" s="209"/>
      <c r="AS359" s="168"/>
      <c r="AT359" s="168"/>
      <c r="AU359" s="171"/>
      <c r="AV359" s="161"/>
      <c r="AW359" s="161"/>
      <c r="AX359" s="161"/>
      <c r="AY359" s="161"/>
      <c r="AZ359" s="93" t="s">
        <v>5474</v>
      </c>
      <c r="BA359" s="18">
        <v>44440</v>
      </c>
      <c r="BB359" s="94"/>
      <c r="BC359" s="93" t="s">
        <v>4920</v>
      </c>
      <c r="BD359" s="18">
        <v>44621</v>
      </c>
      <c r="BE359" s="94"/>
      <c r="BF359" s="93" t="s">
        <v>316</v>
      </c>
      <c r="BG359" s="18">
        <v>45017</v>
      </c>
      <c r="BH359" s="94"/>
      <c r="BI359" s="31" t="s">
        <v>3961</v>
      </c>
      <c r="BJ359" s="18" t="s">
        <v>116</v>
      </c>
      <c r="BK359" s="261">
        <v>43871</v>
      </c>
      <c r="BL359" s="12" t="s">
        <v>970</v>
      </c>
      <c r="BM359" s="12"/>
      <c r="BN359" s="12"/>
      <c r="BO359" s="12"/>
      <c r="BP359" s="18"/>
    </row>
    <row r="360" spans="1:68" ht="120" hidden="1" customHeight="1" x14ac:dyDescent="0.2">
      <c r="A360" s="24" t="s">
        <v>3962</v>
      </c>
      <c r="B360" s="65" t="s">
        <v>3963</v>
      </c>
      <c r="C360" s="252" t="s">
        <v>4724</v>
      </c>
      <c r="D360" s="256" t="s">
        <v>2759</v>
      </c>
      <c r="E360" s="256" t="s">
        <v>1420</v>
      </c>
      <c r="F360" s="268" t="s">
        <v>89</v>
      </c>
      <c r="G360" s="338" t="s">
        <v>194</v>
      </c>
      <c r="H360" s="348">
        <v>41528</v>
      </c>
      <c r="I360" s="62"/>
      <c r="J360" s="124"/>
      <c r="K360" s="453"/>
      <c r="L360" s="453"/>
      <c r="M360" s="453"/>
      <c r="N360" s="129"/>
      <c r="O360" s="314"/>
      <c r="P360" s="316" t="str">
        <f t="shared" si="7"/>
        <v>Yes</v>
      </c>
      <c r="Q360" s="118" t="s">
        <v>228</v>
      </c>
      <c r="R360" s="71" t="s">
        <v>267</v>
      </c>
      <c r="S360" s="281"/>
      <c r="T360" s="72" t="s">
        <v>4725</v>
      </c>
      <c r="U360" s="71"/>
      <c r="V360" s="106" t="s">
        <v>4726</v>
      </c>
      <c r="W360" s="112"/>
      <c r="X360" s="143" t="s">
        <v>4727</v>
      </c>
      <c r="Y360" s="86" t="s">
        <v>4728</v>
      </c>
      <c r="Z360" s="18">
        <v>43497</v>
      </c>
      <c r="AA360" s="64">
        <v>43486</v>
      </c>
      <c r="AB360" s="64">
        <v>43542</v>
      </c>
      <c r="AC360" s="64" t="s">
        <v>4729</v>
      </c>
      <c r="AD360" s="144" t="s">
        <v>4730</v>
      </c>
      <c r="AE360" s="87"/>
      <c r="AF360" s="139"/>
      <c r="AG360" s="18"/>
      <c r="AH360" s="64"/>
      <c r="AI360" s="64"/>
      <c r="AJ360" s="64"/>
      <c r="AK360" s="94"/>
      <c r="AL360" s="168"/>
      <c r="AM360" s="168"/>
      <c r="AN360" s="171"/>
      <c r="AO360" s="161"/>
      <c r="AP360" s="161"/>
      <c r="AQ360" s="161"/>
      <c r="AR360" s="209"/>
      <c r="AS360" s="168"/>
      <c r="AT360" s="168"/>
      <c r="AU360" s="171"/>
      <c r="AV360" s="161"/>
      <c r="AW360" s="161"/>
      <c r="AX360" s="161"/>
      <c r="AY360" s="161"/>
      <c r="AZ360" s="93" t="s">
        <v>4731</v>
      </c>
      <c r="BA360" s="18">
        <v>44136</v>
      </c>
      <c r="BB360" s="94"/>
      <c r="BC360" s="93" t="s">
        <v>873</v>
      </c>
      <c r="BD360" s="18">
        <v>44378</v>
      </c>
      <c r="BE360" s="94"/>
      <c r="BF360" s="93" t="s">
        <v>4732</v>
      </c>
      <c r="BG360" s="18">
        <v>44743</v>
      </c>
      <c r="BH360" s="94"/>
      <c r="BI360" s="31" t="s">
        <v>5075</v>
      </c>
      <c r="BJ360" s="18" t="s">
        <v>116</v>
      </c>
      <c r="BK360" s="261">
        <v>44034</v>
      </c>
      <c r="BL360" s="31" t="s">
        <v>105</v>
      </c>
      <c r="BM360" s="12"/>
      <c r="BN360" s="12"/>
      <c r="BO360" s="12"/>
      <c r="BP360" s="18"/>
    </row>
    <row r="361" spans="1:68" ht="72" hidden="1" customHeight="1" x14ac:dyDescent="0.2">
      <c r="A361" s="24" t="s">
        <v>3977</v>
      </c>
      <c r="B361" s="65" t="s">
        <v>3978</v>
      </c>
      <c r="C361" s="252" t="s">
        <v>3979</v>
      </c>
      <c r="D361" s="256" t="s">
        <v>4235</v>
      </c>
      <c r="E361" s="256" t="s">
        <v>3616</v>
      </c>
      <c r="F361" s="268" t="s">
        <v>89</v>
      </c>
      <c r="G361" s="338" t="s">
        <v>89</v>
      </c>
      <c r="H361" s="348">
        <v>42024</v>
      </c>
      <c r="I361" s="62"/>
      <c r="J361" s="124"/>
      <c r="K361" s="453"/>
      <c r="L361" s="453"/>
      <c r="M361" s="453"/>
      <c r="N361" s="129"/>
      <c r="O361" s="314"/>
      <c r="P361" s="316" t="str">
        <f t="shared" si="7"/>
        <v>Yes</v>
      </c>
      <c r="Q361" s="118" t="s">
        <v>93</v>
      </c>
      <c r="R361" s="71" t="s">
        <v>94</v>
      </c>
      <c r="S361" s="71"/>
      <c r="T361" s="72" t="s">
        <v>6725</v>
      </c>
      <c r="U361" s="72" t="s">
        <v>6726</v>
      </c>
      <c r="V361" s="82" t="s">
        <v>6727</v>
      </c>
      <c r="W361" s="112">
        <v>43891</v>
      </c>
      <c r="X361" s="143" t="s">
        <v>5147</v>
      </c>
      <c r="Y361" s="86" t="s">
        <v>364</v>
      </c>
      <c r="Z361" s="18">
        <v>43040</v>
      </c>
      <c r="AA361" s="64">
        <v>43046</v>
      </c>
      <c r="AB361" s="64">
        <v>43078</v>
      </c>
      <c r="AC361" s="64" t="s">
        <v>3982</v>
      </c>
      <c r="AD361" s="144"/>
      <c r="AE361" s="143" t="s">
        <v>2014</v>
      </c>
      <c r="AF361" s="86" t="s">
        <v>6728</v>
      </c>
      <c r="AG361" s="18">
        <v>43617</v>
      </c>
      <c r="AH361" s="64"/>
      <c r="AI361" s="64"/>
      <c r="AJ361" s="64"/>
      <c r="AK361" s="94"/>
      <c r="AL361" s="168" t="s">
        <v>6729</v>
      </c>
      <c r="AM361" s="168" t="s">
        <v>6730</v>
      </c>
      <c r="AN361" s="171">
        <v>44044</v>
      </c>
      <c r="AO361" s="161"/>
      <c r="AP361" s="161"/>
      <c r="AQ361" s="161"/>
      <c r="AR361" s="209"/>
      <c r="AS361" s="168"/>
      <c r="AT361" s="168"/>
      <c r="AU361" s="171"/>
      <c r="AV361" s="161"/>
      <c r="AW361" s="161"/>
      <c r="AX361" s="161"/>
      <c r="AY361" s="161"/>
      <c r="AZ361" s="93" t="s">
        <v>6731</v>
      </c>
      <c r="BA361" s="18">
        <v>44409</v>
      </c>
      <c r="BB361" s="94"/>
      <c r="BC361" s="93" t="s">
        <v>6732</v>
      </c>
      <c r="BD361" s="18">
        <v>44682</v>
      </c>
      <c r="BE361" s="94"/>
      <c r="BF361" s="93" t="s">
        <v>6733</v>
      </c>
      <c r="BG361" s="18">
        <v>44958</v>
      </c>
      <c r="BH361" s="94"/>
      <c r="BI361" s="12" t="s">
        <v>6734</v>
      </c>
      <c r="BJ361" s="18" t="s">
        <v>116</v>
      </c>
      <c r="BK361" s="261">
        <v>44050</v>
      </c>
      <c r="BL361" s="12" t="s">
        <v>105</v>
      </c>
      <c r="BM361" s="12"/>
      <c r="BN361" s="12"/>
      <c r="BO361" s="12"/>
      <c r="BP361" s="18"/>
    </row>
    <row r="362" spans="1:68" ht="86.5" hidden="1" customHeight="1" x14ac:dyDescent="0.2">
      <c r="A362" s="24" t="s">
        <v>3999</v>
      </c>
      <c r="B362" s="65" t="s">
        <v>3993</v>
      </c>
      <c r="C362" s="252" t="s">
        <v>6735</v>
      </c>
      <c r="D362" s="256" t="s">
        <v>2759</v>
      </c>
      <c r="E362" s="256" t="s">
        <v>2182</v>
      </c>
      <c r="F362" s="268" t="s">
        <v>89</v>
      </c>
      <c r="G362" s="338" t="s">
        <v>89</v>
      </c>
      <c r="H362" s="348">
        <v>41353</v>
      </c>
      <c r="I362" s="62"/>
      <c r="J362" s="124"/>
      <c r="K362" s="453"/>
      <c r="L362" s="453"/>
      <c r="M362" s="453"/>
      <c r="N362" s="129"/>
      <c r="O362" s="314"/>
      <c r="P362" s="316" t="str">
        <f t="shared" si="7"/>
        <v>Yes</v>
      </c>
      <c r="Q362" s="118" t="s">
        <v>93</v>
      </c>
      <c r="R362" s="71" t="s">
        <v>94</v>
      </c>
      <c r="S362" s="71"/>
      <c r="T362" s="82" t="s">
        <v>6736</v>
      </c>
      <c r="U362" s="72" t="s">
        <v>6737</v>
      </c>
      <c r="V362" s="106"/>
      <c r="W362" s="112">
        <v>43891</v>
      </c>
      <c r="X362" s="143" t="s">
        <v>4002</v>
      </c>
      <c r="Y362" s="86" t="s">
        <v>4003</v>
      </c>
      <c r="Z362" s="18">
        <v>43435</v>
      </c>
      <c r="AA362" s="64">
        <v>43322</v>
      </c>
      <c r="AB362" s="64">
        <v>43364</v>
      </c>
      <c r="AC362" s="132" t="s">
        <v>4004</v>
      </c>
      <c r="AD362" s="144"/>
      <c r="AE362" s="87" t="s">
        <v>4005</v>
      </c>
      <c r="AF362" s="139" t="s">
        <v>6738</v>
      </c>
      <c r="AG362" s="18">
        <v>44256</v>
      </c>
      <c r="AH362" s="64"/>
      <c r="AI362" s="64"/>
      <c r="AJ362" s="64"/>
      <c r="AK362" s="94"/>
      <c r="AL362" s="168"/>
      <c r="AM362" s="168"/>
      <c r="AN362" s="171"/>
      <c r="AO362" s="161"/>
      <c r="AP362" s="161"/>
      <c r="AQ362" s="161"/>
      <c r="AR362" s="209"/>
      <c r="AS362" s="168"/>
      <c r="AT362" s="168"/>
      <c r="AU362" s="171"/>
      <c r="AV362" s="161"/>
      <c r="AW362" s="161"/>
      <c r="AX362" s="161"/>
      <c r="AY362" s="161"/>
      <c r="AZ362" s="93" t="s">
        <v>4919</v>
      </c>
      <c r="BA362" s="18">
        <v>44531</v>
      </c>
      <c r="BB362" s="94"/>
      <c r="BC362" s="93" t="s">
        <v>6739</v>
      </c>
      <c r="BD362" s="18">
        <v>44682</v>
      </c>
      <c r="BE362" s="94"/>
      <c r="BF362" s="93" t="s">
        <v>6740</v>
      </c>
      <c r="BG362" s="18">
        <v>44927</v>
      </c>
      <c r="BH362" s="94"/>
      <c r="BI362" s="12"/>
      <c r="BJ362" s="18" t="s">
        <v>116</v>
      </c>
      <c r="BK362" s="261">
        <v>44062</v>
      </c>
      <c r="BL362" s="12" t="s">
        <v>105</v>
      </c>
      <c r="BM362" s="12"/>
      <c r="BN362" s="12"/>
      <c r="BO362" s="12"/>
      <c r="BP362" s="18"/>
    </row>
    <row r="363" spans="1:68" ht="120" hidden="1" customHeight="1" x14ac:dyDescent="0.2">
      <c r="A363" s="24" t="s">
        <v>4015</v>
      </c>
      <c r="B363" s="65" t="s">
        <v>4016</v>
      </c>
      <c r="C363" s="252" t="s">
        <v>6741</v>
      </c>
      <c r="D363" s="256" t="s">
        <v>3537</v>
      </c>
      <c r="E363" s="256" t="s">
        <v>3538</v>
      </c>
      <c r="F363" s="268" t="s">
        <v>89</v>
      </c>
      <c r="G363" s="173" t="s">
        <v>89</v>
      </c>
      <c r="H363" s="62" t="s">
        <v>121</v>
      </c>
      <c r="I363" s="62">
        <v>42916</v>
      </c>
      <c r="J363" s="124">
        <v>43131</v>
      </c>
      <c r="K363" s="453"/>
      <c r="L363" s="453"/>
      <c r="M363" s="453"/>
      <c r="N363" s="129"/>
      <c r="O363" s="314"/>
      <c r="P363" s="316" t="str">
        <f t="shared" si="7"/>
        <v>Yes</v>
      </c>
      <c r="Q363" s="118" t="s">
        <v>93</v>
      </c>
      <c r="R363" s="71" t="s">
        <v>94</v>
      </c>
      <c r="S363" s="71"/>
      <c r="T363" s="72" t="s">
        <v>6742</v>
      </c>
      <c r="U363" s="72" t="s">
        <v>6743</v>
      </c>
      <c r="V363" s="106" t="s">
        <v>6744</v>
      </c>
      <c r="W363" s="112">
        <v>43252</v>
      </c>
      <c r="X363" s="143" t="s">
        <v>3819</v>
      </c>
      <c r="Y363" s="86"/>
      <c r="Z363" s="18">
        <v>41640</v>
      </c>
      <c r="AA363" s="64"/>
      <c r="AB363" s="64"/>
      <c r="AC363" s="64"/>
      <c r="AD363" s="144"/>
      <c r="AE363" s="86" t="s">
        <v>6745</v>
      </c>
      <c r="AF363" s="86"/>
      <c r="AG363" s="18">
        <v>43070</v>
      </c>
      <c r="AH363" s="64"/>
      <c r="AI363" s="64"/>
      <c r="AJ363" s="64"/>
      <c r="AK363" s="94"/>
      <c r="AL363" s="168"/>
      <c r="AM363" s="168"/>
      <c r="AN363" s="171"/>
      <c r="AO363" s="161"/>
      <c r="AP363" s="161"/>
      <c r="AQ363" s="161"/>
      <c r="AR363" s="209"/>
      <c r="AS363" s="168"/>
      <c r="AT363" s="168"/>
      <c r="AU363" s="171"/>
      <c r="AV363" s="161"/>
      <c r="AW363" s="161"/>
      <c r="AX363" s="161"/>
      <c r="AY363" s="161"/>
      <c r="AZ363" s="93" t="s">
        <v>5083</v>
      </c>
      <c r="BA363" s="18">
        <v>42887</v>
      </c>
      <c r="BB363" s="94">
        <v>42916</v>
      </c>
      <c r="BC363" s="93" t="s">
        <v>6746</v>
      </c>
      <c r="BD363" s="18">
        <v>43101</v>
      </c>
      <c r="BE363" s="94">
        <v>43131</v>
      </c>
      <c r="BF363" s="93" t="s">
        <v>1083</v>
      </c>
      <c r="BG363" s="18">
        <v>43466</v>
      </c>
      <c r="BH363" s="94"/>
      <c r="BI363" s="12"/>
      <c r="BJ363" s="18" t="s">
        <v>116</v>
      </c>
      <c r="BK363" s="261">
        <v>43551</v>
      </c>
      <c r="BL363" s="12" t="s">
        <v>6747</v>
      </c>
      <c r="BM363" s="12"/>
      <c r="BN363" s="12"/>
      <c r="BO363" s="12"/>
      <c r="BP363" s="18"/>
    </row>
    <row r="364" spans="1:68" ht="120" hidden="1" customHeight="1" x14ac:dyDescent="0.2">
      <c r="A364" s="24" t="s">
        <v>4022</v>
      </c>
      <c r="B364" s="125" t="s">
        <v>4023</v>
      </c>
      <c r="C364" s="252" t="s">
        <v>6748</v>
      </c>
      <c r="D364" s="256" t="s">
        <v>337</v>
      </c>
      <c r="E364" s="256" t="s">
        <v>4841</v>
      </c>
      <c r="F364" s="268" t="s">
        <v>89</v>
      </c>
      <c r="G364" s="344" t="s">
        <v>89</v>
      </c>
      <c r="H364" s="348" t="s">
        <v>121</v>
      </c>
      <c r="I364" s="62"/>
      <c r="J364" s="124"/>
      <c r="K364" s="453"/>
      <c r="L364" s="453"/>
      <c r="M364" s="453"/>
      <c r="N364" s="129"/>
      <c r="O364" s="314"/>
      <c r="P364" s="316" t="str">
        <f t="shared" si="7"/>
        <v>Yes</v>
      </c>
      <c r="Q364" s="118" t="s">
        <v>93</v>
      </c>
      <c r="R364" s="71" t="s">
        <v>94</v>
      </c>
      <c r="S364" s="71"/>
      <c r="T364" s="82" t="s">
        <v>4025</v>
      </c>
      <c r="U364" s="72" t="s">
        <v>6749</v>
      </c>
      <c r="V364" s="82" t="s">
        <v>6750</v>
      </c>
      <c r="W364" s="112">
        <v>43739</v>
      </c>
      <c r="X364" s="143" t="s">
        <v>6751</v>
      </c>
      <c r="Y364" s="86" t="s">
        <v>2870</v>
      </c>
      <c r="Z364" s="18">
        <v>40179</v>
      </c>
      <c r="AA364" s="64">
        <v>40189</v>
      </c>
      <c r="AB364" s="64">
        <v>40242</v>
      </c>
      <c r="AC364" s="64" t="s">
        <v>4027</v>
      </c>
      <c r="AD364" s="144" t="s">
        <v>4028</v>
      </c>
      <c r="AE364" s="87" t="s">
        <v>6752</v>
      </c>
      <c r="AF364" s="87" t="s">
        <v>4029</v>
      </c>
      <c r="AG364" s="18">
        <v>40909</v>
      </c>
      <c r="AH364" s="64">
        <v>40932</v>
      </c>
      <c r="AI364" s="64">
        <v>40980</v>
      </c>
      <c r="AJ364" s="64" t="s">
        <v>4030</v>
      </c>
      <c r="AK364" s="94" t="s">
        <v>4031</v>
      </c>
      <c r="AL364" s="168" t="s">
        <v>1623</v>
      </c>
      <c r="AM364" s="168" t="s">
        <v>364</v>
      </c>
      <c r="AN364" s="171">
        <v>43831</v>
      </c>
      <c r="AO364" s="161">
        <v>43857</v>
      </c>
      <c r="AP364" s="161">
        <v>43948</v>
      </c>
      <c r="AQ364" s="161" t="s">
        <v>4033</v>
      </c>
      <c r="AR364" s="209"/>
      <c r="AS364" s="168"/>
      <c r="AT364" s="168"/>
      <c r="AU364" s="171"/>
      <c r="AV364" s="161"/>
      <c r="AW364" s="161"/>
      <c r="AX364" s="161"/>
      <c r="AY364" s="161"/>
      <c r="AZ364" s="93" t="s">
        <v>340</v>
      </c>
      <c r="BA364" s="18">
        <v>44044</v>
      </c>
      <c r="BB364" s="94"/>
      <c r="BC364" s="93" t="s">
        <v>5412</v>
      </c>
      <c r="BD364" s="18">
        <v>44136</v>
      </c>
      <c r="BE364" s="94"/>
      <c r="BF364" s="93" t="s">
        <v>4919</v>
      </c>
      <c r="BG364" s="18">
        <v>44531</v>
      </c>
      <c r="BH364" s="94"/>
      <c r="BI364" s="12" t="s">
        <v>6753</v>
      </c>
      <c r="BJ364" s="18" t="s">
        <v>116</v>
      </c>
      <c r="BK364" s="261">
        <v>44046</v>
      </c>
      <c r="BL364" s="12" t="s">
        <v>105</v>
      </c>
      <c r="BM364" s="12"/>
      <c r="BN364" s="12"/>
      <c r="BO364" s="12"/>
      <c r="BP364" s="18"/>
    </row>
    <row r="365" spans="1:68" ht="120" hidden="1" customHeight="1" x14ac:dyDescent="0.2">
      <c r="A365" s="24" t="s">
        <v>4039</v>
      </c>
      <c r="B365" s="65" t="s">
        <v>4040</v>
      </c>
      <c r="C365" s="252" t="s">
        <v>6754</v>
      </c>
      <c r="D365" s="256" t="s">
        <v>5319</v>
      </c>
      <c r="E365" s="256" t="s">
        <v>3129</v>
      </c>
      <c r="F365" s="268" t="s">
        <v>89</v>
      </c>
      <c r="G365" s="343" t="s">
        <v>89</v>
      </c>
      <c r="H365" s="348">
        <v>41207</v>
      </c>
      <c r="I365" s="62"/>
      <c r="J365" s="124"/>
      <c r="K365" s="453"/>
      <c r="L365" s="453"/>
      <c r="M365" s="453"/>
      <c r="N365" s="129">
        <v>43374</v>
      </c>
      <c r="O365" s="314" t="s">
        <v>4042</v>
      </c>
      <c r="P365" s="316" t="b">
        <f t="shared" si="7"/>
        <v>0</v>
      </c>
      <c r="Q365" s="118" t="s">
        <v>111</v>
      </c>
      <c r="R365" s="71" t="s">
        <v>94</v>
      </c>
      <c r="S365" s="71"/>
      <c r="T365" s="75" t="s">
        <v>4043</v>
      </c>
      <c r="U365" s="72" t="s">
        <v>4043</v>
      </c>
      <c r="V365" s="108" t="s">
        <v>4045</v>
      </c>
      <c r="W365" s="112">
        <v>43374</v>
      </c>
      <c r="X365" s="143"/>
      <c r="Y365" s="86"/>
      <c r="Z365" s="18"/>
      <c r="AA365" s="64"/>
      <c r="AB365" s="64"/>
      <c r="AC365" s="64"/>
      <c r="AD365" s="144"/>
      <c r="AE365" s="87"/>
      <c r="AF365" s="87"/>
      <c r="AG365" s="18"/>
      <c r="AH365" s="64"/>
      <c r="AI365" s="64"/>
      <c r="AJ365" s="64"/>
      <c r="AK365" s="94"/>
      <c r="AL365" s="168"/>
      <c r="AM365" s="168"/>
      <c r="AN365" s="171"/>
      <c r="AO365" s="161"/>
      <c r="AP365" s="161"/>
      <c r="AQ365" s="161"/>
      <c r="AR365" s="209"/>
      <c r="AS365" s="168"/>
      <c r="AT365" s="168"/>
      <c r="AU365" s="171"/>
      <c r="AV365" s="161"/>
      <c r="AW365" s="161"/>
      <c r="AX365" s="161"/>
      <c r="AY365" s="161"/>
      <c r="AZ365" s="93"/>
      <c r="BA365" s="18"/>
      <c r="BB365" s="94"/>
      <c r="BC365" s="93"/>
      <c r="BD365" s="18"/>
      <c r="BE365" s="94"/>
      <c r="BF365" s="93"/>
      <c r="BG365" s="18"/>
      <c r="BH365" s="94"/>
      <c r="BI365" s="12" t="s">
        <v>6755</v>
      </c>
      <c r="BJ365" s="18" t="s">
        <v>116</v>
      </c>
      <c r="BK365" s="261">
        <v>44061</v>
      </c>
      <c r="BL365" s="12" t="s">
        <v>105</v>
      </c>
      <c r="BM365" s="12"/>
      <c r="BN365" s="12"/>
      <c r="BO365" s="12"/>
      <c r="BP365" s="18"/>
    </row>
    <row r="366" spans="1:68" ht="120" hidden="1" customHeight="1" x14ac:dyDescent="0.2">
      <c r="A366" s="24" t="s">
        <v>4055</v>
      </c>
      <c r="B366" s="65" t="s">
        <v>4056</v>
      </c>
      <c r="C366" s="252" t="s">
        <v>4057</v>
      </c>
      <c r="D366" s="256"/>
      <c r="E366" s="256" t="s">
        <v>3616</v>
      </c>
      <c r="F366" s="268" t="s">
        <v>89</v>
      </c>
      <c r="G366" s="343" t="s">
        <v>89</v>
      </c>
      <c r="H366" s="348">
        <v>40207</v>
      </c>
      <c r="I366" s="62"/>
      <c r="J366" s="124"/>
      <c r="K366" s="453"/>
      <c r="L366" s="453"/>
      <c r="M366" s="453"/>
      <c r="N366" s="129"/>
      <c r="O366" s="314"/>
      <c r="P366" s="316" t="str">
        <f t="shared" si="7"/>
        <v>Yes</v>
      </c>
      <c r="Q366" s="118" t="s">
        <v>93</v>
      </c>
      <c r="R366" s="71" t="s">
        <v>94</v>
      </c>
      <c r="S366" s="71"/>
      <c r="T366" s="82" t="s">
        <v>4067</v>
      </c>
      <c r="U366" s="72" t="s">
        <v>6756</v>
      </c>
      <c r="V366" s="82" t="s">
        <v>6757</v>
      </c>
      <c r="W366" s="112">
        <v>43831</v>
      </c>
      <c r="X366" s="143" t="s">
        <v>6758</v>
      </c>
      <c r="Y366" s="86" t="s">
        <v>364</v>
      </c>
      <c r="Z366" s="18">
        <v>42583</v>
      </c>
      <c r="AA366" s="64">
        <v>42586</v>
      </c>
      <c r="AB366" s="64">
        <v>42643</v>
      </c>
      <c r="AC366" s="64" t="s">
        <v>4061</v>
      </c>
      <c r="AD366" s="144"/>
      <c r="AE366" s="87" t="s">
        <v>5533</v>
      </c>
      <c r="AF366" s="139" t="s">
        <v>4062</v>
      </c>
      <c r="AG366" s="18">
        <v>43405</v>
      </c>
      <c r="AH366" s="64">
        <v>43416</v>
      </c>
      <c r="AI366" s="64">
        <v>43518</v>
      </c>
      <c r="AJ366" s="64" t="s">
        <v>4063</v>
      </c>
      <c r="AK366" s="94"/>
      <c r="AL366" s="143" t="s">
        <v>4064</v>
      </c>
      <c r="AM366" s="86" t="s">
        <v>343</v>
      </c>
      <c r="AN366" s="18">
        <v>43862</v>
      </c>
      <c r="AO366" s="161">
        <v>43864</v>
      </c>
      <c r="AP366" s="161">
        <v>43924</v>
      </c>
      <c r="AQ366" s="161" t="s">
        <v>4065</v>
      </c>
      <c r="AR366" s="209"/>
      <c r="AS366" s="168"/>
      <c r="AT366" s="168"/>
      <c r="AU366" s="171"/>
      <c r="AV366" s="161"/>
      <c r="AW366" s="161"/>
      <c r="AX366" s="161"/>
      <c r="AY366" s="161"/>
      <c r="AZ366" s="93" t="s">
        <v>6025</v>
      </c>
      <c r="BA366" s="18">
        <v>44075</v>
      </c>
      <c r="BB366" s="94"/>
      <c r="BC366" s="93" t="s">
        <v>5673</v>
      </c>
      <c r="BD366" s="18">
        <v>44197</v>
      </c>
      <c r="BE366" s="94"/>
      <c r="BF366" s="93" t="s">
        <v>5299</v>
      </c>
      <c r="BG366" s="18">
        <v>44562</v>
      </c>
      <c r="BH366" s="94"/>
      <c r="BI366" s="12"/>
      <c r="BJ366" s="18" t="s">
        <v>116</v>
      </c>
      <c r="BK366" s="261">
        <v>44062</v>
      </c>
      <c r="BL366" s="12" t="s">
        <v>105</v>
      </c>
      <c r="BM366" s="12"/>
      <c r="BN366" s="12"/>
      <c r="BO366" s="12"/>
      <c r="BP366" s="18"/>
    </row>
    <row r="367" spans="1:68" ht="120" hidden="1" customHeight="1" x14ac:dyDescent="0.2">
      <c r="A367" s="24" t="s">
        <v>4072</v>
      </c>
      <c r="B367" s="65" t="s">
        <v>4071</v>
      </c>
      <c r="C367" s="252" t="s">
        <v>5482</v>
      </c>
      <c r="D367" s="256" t="s">
        <v>3819</v>
      </c>
      <c r="E367" s="256" t="s">
        <v>931</v>
      </c>
      <c r="F367" s="268" t="s">
        <v>89</v>
      </c>
      <c r="G367" s="338" t="s">
        <v>194</v>
      </c>
      <c r="H367" s="348">
        <v>40577</v>
      </c>
      <c r="I367" s="321"/>
      <c r="J367" s="323"/>
      <c r="K367" s="454"/>
      <c r="L367" s="454"/>
      <c r="M367" s="454"/>
      <c r="N367" s="129"/>
      <c r="O367" s="314"/>
      <c r="P367" s="316" t="s">
        <v>93</v>
      </c>
      <c r="Q367" s="118" t="s">
        <v>93</v>
      </c>
      <c r="R367" s="71" t="s">
        <v>267</v>
      </c>
      <c r="S367" s="71"/>
      <c r="T367" s="72" t="s">
        <v>1219</v>
      </c>
      <c r="U367" s="72"/>
      <c r="V367" s="106"/>
      <c r="W367" s="112">
        <v>44013</v>
      </c>
      <c r="X367" s="143" t="s">
        <v>1220</v>
      </c>
      <c r="Y367" s="86" t="s">
        <v>364</v>
      </c>
      <c r="Z367" s="18">
        <v>42917</v>
      </c>
      <c r="AA367" s="64">
        <v>42919</v>
      </c>
      <c r="AB367" s="64">
        <v>42986</v>
      </c>
      <c r="AC367" s="64" t="s">
        <v>1221</v>
      </c>
      <c r="AD367" s="144" t="s">
        <v>1222</v>
      </c>
      <c r="AE367" s="219" t="s">
        <v>1223</v>
      </c>
      <c r="AF367" s="219" t="s">
        <v>1224</v>
      </c>
      <c r="AG367" s="18">
        <v>44409</v>
      </c>
      <c r="AH367" s="64"/>
      <c r="AI367" s="64"/>
      <c r="AJ367" s="64"/>
      <c r="AK367" s="94"/>
      <c r="AL367" s="168"/>
      <c r="AM367" s="168"/>
      <c r="AN367" s="171"/>
      <c r="AO367" s="161"/>
      <c r="AP367" s="161"/>
      <c r="AQ367" s="161"/>
      <c r="AR367" s="209"/>
      <c r="AS367" s="168"/>
      <c r="AT367" s="168"/>
      <c r="AU367" s="171"/>
      <c r="AV367" s="161"/>
      <c r="AW367" s="161"/>
      <c r="AX367" s="161"/>
      <c r="AY367" s="161"/>
      <c r="AZ367" s="93" t="s">
        <v>5483</v>
      </c>
      <c r="BA367" s="18">
        <v>44774</v>
      </c>
      <c r="BB367" s="94"/>
      <c r="BC367" s="93" t="s">
        <v>2773</v>
      </c>
      <c r="BD367" s="18">
        <v>44986</v>
      </c>
      <c r="BE367" s="94"/>
      <c r="BF367" s="93" t="s">
        <v>5484</v>
      </c>
      <c r="BG367" s="18">
        <v>45383</v>
      </c>
      <c r="BH367" s="94"/>
      <c r="BI367" s="12" t="s">
        <v>5485</v>
      </c>
      <c r="BJ367" s="18" t="s">
        <v>116</v>
      </c>
      <c r="BK367" s="261">
        <v>44025</v>
      </c>
      <c r="BL367" s="12" t="s">
        <v>3767</v>
      </c>
      <c r="BM367" s="12"/>
      <c r="BN367" s="12"/>
      <c r="BO367" s="12"/>
      <c r="BP367" s="18"/>
    </row>
    <row r="368" spans="1:68" ht="120" hidden="1" customHeight="1" x14ac:dyDescent="0.2">
      <c r="A368" s="24" t="s">
        <v>4082</v>
      </c>
      <c r="B368" s="65" t="s">
        <v>4083</v>
      </c>
      <c r="C368" s="252" t="s">
        <v>2209</v>
      </c>
      <c r="D368" s="256" t="s">
        <v>5984</v>
      </c>
      <c r="E368" s="256" t="s">
        <v>949</v>
      </c>
      <c r="F368" s="268" t="s">
        <v>89</v>
      </c>
      <c r="G368" s="338" t="s">
        <v>194</v>
      </c>
      <c r="H368" s="348">
        <v>42425</v>
      </c>
      <c r="I368" s="62"/>
      <c r="J368" s="124"/>
      <c r="K368" s="453"/>
      <c r="L368" s="453"/>
      <c r="M368" s="453"/>
      <c r="N368" s="129"/>
      <c r="O368" s="314"/>
      <c r="P368" s="316" t="str">
        <f t="shared" ref="P368:P375" si="8">IF(OR(Q368="Yes", R368="Web-page timetable", S368="YES"), "Yes")</f>
        <v>Yes</v>
      </c>
      <c r="Q368" s="118" t="s">
        <v>93</v>
      </c>
      <c r="R368" s="71" t="s">
        <v>94</v>
      </c>
      <c r="S368" s="71"/>
      <c r="T368" s="72" t="s">
        <v>5985</v>
      </c>
      <c r="U368" s="72" t="s">
        <v>5986</v>
      </c>
      <c r="V368" s="108"/>
      <c r="W368" s="112">
        <v>43739</v>
      </c>
      <c r="X368" s="143" t="s">
        <v>2213</v>
      </c>
      <c r="Y368" s="86" t="s">
        <v>364</v>
      </c>
      <c r="Z368" s="18">
        <v>43405</v>
      </c>
      <c r="AA368" s="64">
        <v>43409</v>
      </c>
      <c r="AB368" s="64">
        <v>43451</v>
      </c>
      <c r="AC368" s="64" t="s">
        <v>2214</v>
      </c>
      <c r="AD368" s="144" t="s">
        <v>2215</v>
      </c>
      <c r="AE368" s="87" t="s">
        <v>2216</v>
      </c>
      <c r="AF368" s="87" t="s">
        <v>367</v>
      </c>
      <c r="AG368" s="18">
        <v>43770</v>
      </c>
      <c r="AH368" s="64">
        <v>43773</v>
      </c>
      <c r="AI368" s="64">
        <v>43815</v>
      </c>
      <c r="AJ368" s="64" t="s">
        <v>2214</v>
      </c>
      <c r="AK368" s="94"/>
      <c r="AL368" s="168"/>
      <c r="AM368" s="168"/>
      <c r="AN368" s="171"/>
      <c r="AO368" s="161"/>
      <c r="AP368" s="161"/>
      <c r="AQ368" s="161"/>
      <c r="AR368" s="209"/>
      <c r="AS368" s="168"/>
      <c r="AT368" s="168"/>
      <c r="AU368" s="171"/>
      <c r="AV368" s="161"/>
      <c r="AW368" s="161"/>
      <c r="AX368" s="161"/>
      <c r="AY368" s="161"/>
      <c r="AZ368" s="93" t="s">
        <v>5844</v>
      </c>
      <c r="BA368" s="18">
        <v>44105</v>
      </c>
      <c r="BB368" s="94"/>
      <c r="BC368" s="93" t="s">
        <v>5618</v>
      </c>
      <c r="BD368" s="18">
        <v>44228</v>
      </c>
      <c r="BE368" s="94"/>
      <c r="BF368" s="93" t="s">
        <v>4929</v>
      </c>
      <c r="BG368" s="18">
        <v>44501</v>
      </c>
      <c r="BH368" s="94"/>
      <c r="BI368" s="31" t="s">
        <v>5990</v>
      </c>
      <c r="BJ368" s="18" t="s">
        <v>116</v>
      </c>
      <c r="BK368" s="261">
        <v>44056</v>
      </c>
      <c r="BL368" s="31" t="s">
        <v>579</v>
      </c>
      <c r="BM368" s="12"/>
      <c r="BN368" s="12"/>
      <c r="BO368" s="12"/>
      <c r="BP368" s="18"/>
    </row>
    <row r="369" spans="1:68" ht="120" hidden="1" customHeight="1" x14ac:dyDescent="0.2">
      <c r="A369" s="24" t="s">
        <v>4084</v>
      </c>
      <c r="B369" s="126" t="s">
        <v>4085</v>
      </c>
      <c r="C369" s="252" t="s">
        <v>4086</v>
      </c>
      <c r="D369" s="256" t="s">
        <v>4235</v>
      </c>
      <c r="E369" s="256" t="s">
        <v>3538</v>
      </c>
      <c r="F369" s="268" t="s">
        <v>89</v>
      </c>
      <c r="G369" s="340" t="s">
        <v>89</v>
      </c>
      <c r="H369" s="348">
        <v>40645</v>
      </c>
      <c r="I369" s="321"/>
      <c r="J369" s="323"/>
      <c r="K369" s="454"/>
      <c r="L369" s="454"/>
      <c r="M369" s="454"/>
      <c r="N369" s="129"/>
      <c r="O369" s="314"/>
      <c r="P369" s="316" t="str">
        <f t="shared" si="8"/>
        <v>Yes</v>
      </c>
      <c r="Q369" s="118" t="s">
        <v>93</v>
      </c>
      <c r="R369" s="71" t="s">
        <v>94</v>
      </c>
      <c r="S369" s="71"/>
      <c r="T369" s="72" t="s">
        <v>4087</v>
      </c>
      <c r="U369" s="72" t="s">
        <v>6759</v>
      </c>
      <c r="V369" s="106" t="s">
        <v>6760</v>
      </c>
      <c r="W369" s="112">
        <v>43556</v>
      </c>
      <c r="X369" s="143" t="s">
        <v>6761</v>
      </c>
      <c r="Y369" s="86" t="s">
        <v>367</v>
      </c>
      <c r="Z369" s="18">
        <v>43374</v>
      </c>
      <c r="AA369" s="64">
        <v>43404</v>
      </c>
      <c r="AB369" s="64">
        <v>43446</v>
      </c>
      <c r="AC369" s="64" t="s">
        <v>6762</v>
      </c>
      <c r="AD369" s="144"/>
      <c r="AE369" s="87"/>
      <c r="AF369" s="87"/>
      <c r="AG369" s="18"/>
      <c r="AH369" s="64"/>
      <c r="AI369" s="64"/>
      <c r="AJ369" s="64"/>
      <c r="AK369" s="94"/>
      <c r="AL369" s="168"/>
      <c r="AM369" s="168"/>
      <c r="AN369" s="171"/>
      <c r="AO369" s="161"/>
      <c r="AP369" s="161"/>
      <c r="AQ369" s="161"/>
      <c r="AR369" s="209"/>
      <c r="AS369" s="168"/>
      <c r="AT369" s="168"/>
      <c r="AU369" s="171"/>
      <c r="AV369" s="161"/>
      <c r="AW369" s="161"/>
      <c r="AX369" s="161"/>
      <c r="AY369" s="161"/>
      <c r="AZ369" s="93" t="s">
        <v>2850</v>
      </c>
      <c r="BA369" s="18">
        <v>43922</v>
      </c>
      <c r="BB369" s="94"/>
      <c r="BC369" s="93" t="s">
        <v>2526</v>
      </c>
      <c r="BD369" s="18">
        <v>44105</v>
      </c>
      <c r="BE369" s="94"/>
      <c r="BF369" s="93" t="s">
        <v>873</v>
      </c>
      <c r="BG369" s="18">
        <v>44378</v>
      </c>
      <c r="BH369" s="94"/>
      <c r="BI369" s="201" t="s">
        <v>6763</v>
      </c>
      <c r="BJ369" s="18" t="s">
        <v>116</v>
      </c>
      <c r="BK369" s="261">
        <v>44050</v>
      </c>
      <c r="BL369" s="12" t="s">
        <v>105</v>
      </c>
      <c r="BM369" s="12" t="s">
        <v>106</v>
      </c>
      <c r="BN369" s="12"/>
      <c r="BO369" s="12"/>
      <c r="BP369" s="18" t="s">
        <v>93</v>
      </c>
    </row>
    <row r="370" spans="1:68" ht="120" hidden="1" customHeight="1" x14ac:dyDescent="0.2">
      <c r="A370" s="24" t="s">
        <v>4093</v>
      </c>
      <c r="B370" s="65" t="s">
        <v>4094</v>
      </c>
      <c r="C370" s="252" t="s">
        <v>2209</v>
      </c>
      <c r="D370" s="256" t="s">
        <v>6764</v>
      </c>
      <c r="E370" s="256" t="s">
        <v>949</v>
      </c>
      <c r="F370" s="268" t="s">
        <v>89</v>
      </c>
      <c r="G370" s="338" t="s">
        <v>194</v>
      </c>
      <c r="H370" s="348">
        <v>42425</v>
      </c>
      <c r="I370" s="62"/>
      <c r="J370" s="124"/>
      <c r="K370" s="453"/>
      <c r="L370" s="453"/>
      <c r="M370" s="453"/>
      <c r="N370" s="129"/>
      <c r="O370" s="314"/>
      <c r="P370" s="316" t="str">
        <f t="shared" si="8"/>
        <v>Yes</v>
      </c>
      <c r="Q370" s="118" t="s">
        <v>93</v>
      </c>
      <c r="R370" s="71" t="s">
        <v>94</v>
      </c>
      <c r="S370" s="71"/>
      <c r="T370" s="72" t="s">
        <v>5985</v>
      </c>
      <c r="U370" s="72" t="s">
        <v>5986</v>
      </c>
      <c r="V370" s="108"/>
      <c r="W370" s="112">
        <v>43739</v>
      </c>
      <c r="X370" s="143" t="s">
        <v>2213</v>
      </c>
      <c r="Y370" s="86" t="s">
        <v>364</v>
      </c>
      <c r="Z370" s="18">
        <v>43405</v>
      </c>
      <c r="AA370" s="64">
        <v>43409</v>
      </c>
      <c r="AB370" s="64">
        <v>43451</v>
      </c>
      <c r="AC370" s="64" t="s">
        <v>2214</v>
      </c>
      <c r="AD370" s="144" t="s">
        <v>2215</v>
      </c>
      <c r="AE370" s="87" t="s">
        <v>2216</v>
      </c>
      <c r="AF370" s="87" t="s">
        <v>367</v>
      </c>
      <c r="AG370" s="18">
        <v>43770</v>
      </c>
      <c r="AH370" s="64">
        <v>43773</v>
      </c>
      <c r="AI370" s="64">
        <v>43815</v>
      </c>
      <c r="AJ370" s="64" t="s">
        <v>2214</v>
      </c>
      <c r="AK370" s="94"/>
      <c r="AL370" s="168"/>
      <c r="AM370" s="168"/>
      <c r="AN370" s="171"/>
      <c r="AO370" s="161"/>
      <c r="AP370" s="161"/>
      <c r="AQ370" s="161"/>
      <c r="AR370" s="209"/>
      <c r="AS370" s="168"/>
      <c r="AT370" s="168"/>
      <c r="AU370" s="171"/>
      <c r="AV370" s="161"/>
      <c r="AW370" s="161"/>
      <c r="AX370" s="161"/>
      <c r="AY370" s="161"/>
      <c r="AZ370" s="93" t="s">
        <v>5844</v>
      </c>
      <c r="BA370" s="18">
        <v>44105</v>
      </c>
      <c r="BB370" s="94"/>
      <c r="BC370" s="93" t="s">
        <v>5618</v>
      </c>
      <c r="BD370" s="18">
        <v>44228</v>
      </c>
      <c r="BE370" s="94"/>
      <c r="BF370" s="93" t="s">
        <v>4929</v>
      </c>
      <c r="BG370" s="18">
        <v>44501</v>
      </c>
      <c r="BH370" s="94"/>
      <c r="BI370" s="31" t="s">
        <v>5990</v>
      </c>
      <c r="BJ370" s="18" t="s">
        <v>116</v>
      </c>
      <c r="BK370" s="261">
        <v>44056</v>
      </c>
      <c r="BL370" s="12"/>
      <c r="BM370" s="12"/>
      <c r="BN370" s="12"/>
      <c r="BO370" s="12"/>
      <c r="BP370" s="18"/>
    </row>
    <row r="371" spans="1:68" ht="120" hidden="1" customHeight="1" x14ac:dyDescent="0.2">
      <c r="A371" s="24" t="s">
        <v>4095</v>
      </c>
      <c r="B371" s="65" t="s">
        <v>6765</v>
      </c>
      <c r="C371" s="252" t="s">
        <v>6766</v>
      </c>
      <c r="D371" s="256" t="s">
        <v>3537</v>
      </c>
      <c r="E371" s="256" t="s">
        <v>3538</v>
      </c>
      <c r="F371" s="268" t="s">
        <v>89</v>
      </c>
      <c r="G371" s="338" t="s">
        <v>89</v>
      </c>
      <c r="H371" s="348">
        <v>43696</v>
      </c>
      <c r="I371" s="62"/>
      <c r="J371" s="124"/>
      <c r="K371" s="453"/>
      <c r="L371" s="453"/>
      <c r="M371" s="453"/>
      <c r="N371" s="129"/>
      <c r="O371" s="314"/>
      <c r="P371" s="316" t="b">
        <f t="shared" si="8"/>
        <v>0</v>
      </c>
      <c r="Q371" s="118" t="s">
        <v>237</v>
      </c>
      <c r="R371" s="71" t="s">
        <v>94</v>
      </c>
      <c r="S371" s="71"/>
      <c r="T371" s="72" t="s">
        <v>6767</v>
      </c>
      <c r="U371" s="72" t="s">
        <v>6768</v>
      </c>
      <c r="V371" s="106" t="s">
        <v>6769</v>
      </c>
      <c r="W371" s="112">
        <v>42948</v>
      </c>
      <c r="X371" s="143" t="s">
        <v>6770</v>
      </c>
      <c r="Y371" s="86"/>
      <c r="Z371" s="18">
        <v>41699</v>
      </c>
      <c r="AA371" s="64"/>
      <c r="AB371" s="64"/>
      <c r="AC371" s="64"/>
      <c r="AD371" s="144"/>
      <c r="AE371" s="86" t="s">
        <v>6771</v>
      </c>
      <c r="AF371" s="86"/>
      <c r="AG371" s="18">
        <v>42552</v>
      </c>
      <c r="AH371" s="64"/>
      <c r="AI371" s="64"/>
      <c r="AJ371" s="64"/>
      <c r="AK371" s="94"/>
      <c r="AL371" s="168"/>
      <c r="AM371" s="168"/>
      <c r="AN371" s="171"/>
      <c r="AO371" s="161"/>
      <c r="AP371" s="161"/>
      <c r="AQ371" s="161"/>
      <c r="AR371" s="209"/>
      <c r="AS371" s="168"/>
      <c r="AT371" s="168"/>
      <c r="AU371" s="171"/>
      <c r="AV371" s="161"/>
      <c r="AW371" s="161"/>
      <c r="AX371" s="161"/>
      <c r="AY371" s="161"/>
      <c r="AZ371" s="93" t="s">
        <v>5090</v>
      </c>
      <c r="BA371" s="18">
        <v>43009</v>
      </c>
      <c r="BB371" s="94">
        <v>43024</v>
      </c>
      <c r="BC371" s="93" t="s">
        <v>5221</v>
      </c>
      <c r="BD371" s="18">
        <v>43160</v>
      </c>
      <c r="BE371" s="94">
        <v>43187</v>
      </c>
      <c r="BF371" s="93" t="s">
        <v>6244</v>
      </c>
      <c r="BG371" s="18">
        <v>43497</v>
      </c>
      <c r="BH371" s="94">
        <v>43696</v>
      </c>
      <c r="BI371" s="12"/>
      <c r="BJ371" s="18" t="s">
        <v>116</v>
      </c>
      <c r="BK371" s="261">
        <v>43553</v>
      </c>
      <c r="BL371" s="12" t="s">
        <v>2379</v>
      </c>
      <c r="BM371" s="12"/>
      <c r="BN371" s="12"/>
      <c r="BO371" s="12"/>
      <c r="BP371" s="18"/>
    </row>
    <row r="372" spans="1:68" ht="120" hidden="1" customHeight="1" x14ac:dyDescent="0.2">
      <c r="A372" s="24" t="s">
        <v>4098</v>
      </c>
      <c r="B372" s="65" t="s">
        <v>4099</v>
      </c>
      <c r="C372" s="252" t="s">
        <v>6772</v>
      </c>
      <c r="D372" s="256" t="s">
        <v>292</v>
      </c>
      <c r="E372" s="256" t="s">
        <v>1021</v>
      </c>
      <c r="F372" s="268" t="s">
        <v>89</v>
      </c>
      <c r="G372" s="338" t="s">
        <v>89</v>
      </c>
      <c r="H372" s="348">
        <v>43524</v>
      </c>
      <c r="I372" s="62"/>
      <c r="J372" s="124"/>
      <c r="K372" s="453"/>
      <c r="L372" s="453"/>
      <c r="M372" s="453"/>
      <c r="N372" s="129"/>
      <c r="O372" s="314"/>
      <c r="P372" s="316" t="str">
        <f t="shared" si="8"/>
        <v>Yes</v>
      </c>
      <c r="Q372" s="118" t="s">
        <v>93</v>
      </c>
      <c r="R372" s="71" t="s">
        <v>94</v>
      </c>
      <c r="S372" s="71" t="s">
        <v>93</v>
      </c>
      <c r="T372" s="72" t="s">
        <v>6773</v>
      </c>
      <c r="U372" s="72" t="s">
        <v>6774</v>
      </c>
      <c r="V372" s="106"/>
      <c r="W372" s="112">
        <v>43862</v>
      </c>
      <c r="X372" s="143" t="s">
        <v>6775</v>
      </c>
      <c r="Y372" s="86" t="s">
        <v>6776</v>
      </c>
      <c r="Z372" s="18">
        <v>43862</v>
      </c>
      <c r="AA372" s="64">
        <v>43889</v>
      </c>
      <c r="AB372" s="64">
        <v>43935</v>
      </c>
      <c r="AC372" s="64"/>
      <c r="AD372" s="144"/>
      <c r="AE372" s="86"/>
      <c r="AF372" s="86"/>
      <c r="AG372" s="18"/>
      <c r="AH372" s="64"/>
      <c r="AI372" s="64"/>
      <c r="AJ372" s="64"/>
      <c r="AK372" s="94"/>
      <c r="AL372" s="168"/>
      <c r="AM372" s="168"/>
      <c r="AN372" s="171"/>
      <c r="AO372" s="161"/>
      <c r="AP372" s="161"/>
      <c r="AQ372" s="161"/>
      <c r="AR372" s="209"/>
      <c r="AS372" s="168"/>
      <c r="AT372" s="168"/>
      <c r="AU372" s="171"/>
      <c r="AV372" s="161"/>
      <c r="AW372" s="161"/>
      <c r="AX372" s="161"/>
      <c r="AY372" s="161"/>
      <c r="AZ372" s="93" t="s">
        <v>6777</v>
      </c>
      <c r="BA372" s="18">
        <v>44105</v>
      </c>
      <c r="BB372" s="94"/>
      <c r="BC372" s="93" t="s">
        <v>5215</v>
      </c>
      <c r="BD372" s="18">
        <v>44562</v>
      </c>
      <c r="BE372" s="94"/>
      <c r="BF372" s="93" t="s">
        <v>6740</v>
      </c>
      <c r="BG372" s="18">
        <v>44927</v>
      </c>
      <c r="BH372" s="94"/>
      <c r="BI372" s="30" t="s">
        <v>6778</v>
      </c>
      <c r="BJ372" s="18" t="s">
        <v>116</v>
      </c>
      <c r="BK372" s="261">
        <v>43909</v>
      </c>
      <c r="BL372" s="12" t="s">
        <v>6779</v>
      </c>
      <c r="BM372" s="12"/>
      <c r="BN372" s="12"/>
      <c r="BO372" s="12"/>
      <c r="BP372" s="18"/>
    </row>
    <row r="373" spans="1:68" ht="120" hidden="1" customHeight="1" x14ac:dyDescent="0.2">
      <c r="A373" s="24" t="s">
        <v>4107</v>
      </c>
      <c r="B373" s="65" t="s">
        <v>4108</v>
      </c>
      <c r="C373" s="252" t="s">
        <v>635</v>
      </c>
      <c r="D373" s="256" t="s">
        <v>4235</v>
      </c>
      <c r="E373" s="256" t="s">
        <v>3616</v>
      </c>
      <c r="F373" s="268" t="s">
        <v>89</v>
      </c>
      <c r="G373" s="173" t="s">
        <v>89</v>
      </c>
      <c r="H373" s="62">
        <v>40521</v>
      </c>
      <c r="I373" s="62" t="s">
        <v>6780</v>
      </c>
      <c r="J373" s="124">
        <v>43951</v>
      </c>
      <c r="K373" s="453"/>
      <c r="L373" s="453"/>
      <c r="M373" s="453"/>
      <c r="N373" s="129"/>
      <c r="O373" s="314"/>
      <c r="P373" s="316" t="str">
        <f t="shared" si="8"/>
        <v>Yes</v>
      </c>
      <c r="Q373" s="118" t="s">
        <v>93</v>
      </c>
      <c r="R373" s="71" t="s">
        <v>94</v>
      </c>
      <c r="S373" s="71"/>
      <c r="T373" s="72" t="s">
        <v>6781</v>
      </c>
      <c r="U373" s="72" t="s">
        <v>6782</v>
      </c>
      <c r="V373" s="106" t="s">
        <v>4111</v>
      </c>
      <c r="W373" s="112">
        <v>43617</v>
      </c>
      <c r="X373" s="143"/>
      <c r="Y373" s="86"/>
      <c r="Z373" s="18"/>
      <c r="AA373" s="64"/>
      <c r="AB373" s="64"/>
      <c r="AC373" s="64"/>
      <c r="AD373" s="144"/>
      <c r="AE373" s="87"/>
      <c r="AF373" s="87"/>
      <c r="AG373" s="18"/>
      <c r="AH373" s="64"/>
      <c r="AI373" s="64"/>
      <c r="AJ373" s="64"/>
      <c r="AK373" s="94"/>
      <c r="AL373" s="168"/>
      <c r="AM373" s="168"/>
      <c r="AN373" s="171"/>
      <c r="AO373" s="161"/>
      <c r="AP373" s="161"/>
      <c r="AQ373" s="161"/>
      <c r="AR373" s="209"/>
      <c r="AS373" s="168"/>
      <c r="AT373" s="168"/>
      <c r="AU373" s="171"/>
      <c r="AV373" s="161"/>
      <c r="AW373" s="161"/>
      <c r="AX373" s="161"/>
      <c r="AY373" s="161"/>
      <c r="AZ373" s="295" t="s">
        <v>6783</v>
      </c>
      <c r="BA373" s="296">
        <v>43709</v>
      </c>
      <c r="BB373" s="94">
        <v>43709</v>
      </c>
      <c r="BC373" s="93" t="s">
        <v>5095</v>
      </c>
      <c r="BD373" s="18">
        <v>43891</v>
      </c>
      <c r="BE373" s="94">
        <v>43951</v>
      </c>
      <c r="BF373" s="93" t="s">
        <v>5049</v>
      </c>
      <c r="BG373" s="18">
        <v>44075</v>
      </c>
      <c r="BH373" s="94"/>
      <c r="BI373" s="48" t="s">
        <v>6784</v>
      </c>
      <c r="BJ373" s="18" t="s">
        <v>116</v>
      </c>
      <c r="BK373" s="261">
        <v>43755</v>
      </c>
      <c r="BL373" s="12" t="s">
        <v>6785</v>
      </c>
      <c r="BM373" s="12"/>
      <c r="BN373" s="12"/>
      <c r="BO373" s="12"/>
      <c r="BP373" s="18" t="s">
        <v>93</v>
      </c>
    </row>
    <row r="374" spans="1:68" ht="120" hidden="1" customHeight="1" x14ac:dyDescent="0.2">
      <c r="A374" s="24" t="s">
        <v>4115</v>
      </c>
      <c r="B374" s="125" t="s">
        <v>4116</v>
      </c>
      <c r="C374" s="252" t="s">
        <v>4117</v>
      </c>
      <c r="D374" s="256" t="s">
        <v>1063</v>
      </c>
      <c r="E374" s="256" t="s">
        <v>3538</v>
      </c>
      <c r="F374" s="268" t="s">
        <v>89</v>
      </c>
      <c r="G374" s="365" t="s">
        <v>89</v>
      </c>
      <c r="H374" s="62" t="s">
        <v>121</v>
      </c>
      <c r="I374" s="62">
        <v>43152</v>
      </c>
      <c r="J374" s="124">
        <v>43245</v>
      </c>
      <c r="K374" s="453"/>
      <c r="L374" s="453"/>
      <c r="M374" s="453"/>
      <c r="N374" s="129"/>
      <c r="O374" s="314"/>
      <c r="P374" s="316" t="str">
        <f t="shared" si="8"/>
        <v>Yes</v>
      </c>
      <c r="Q374" s="120" t="s">
        <v>93</v>
      </c>
      <c r="R374" s="71" t="s">
        <v>94</v>
      </c>
      <c r="S374" s="71"/>
      <c r="T374" s="72" t="s">
        <v>6786</v>
      </c>
      <c r="U374" s="72" t="s">
        <v>6787</v>
      </c>
      <c r="V374" s="106" t="s">
        <v>6788</v>
      </c>
      <c r="W374" s="112">
        <v>43040</v>
      </c>
      <c r="X374" s="143" t="s">
        <v>6789</v>
      </c>
      <c r="Y374" s="86"/>
      <c r="Z374" s="18">
        <v>43070</v>
      </c>
      <c r="AA374" s="64"/>
      <c r="AB374" s="64"/>
      <c r="AC374" s="64"/>
      <c r="AD374" s="144"/>
      <c r="AE374" s="86"/>
      <c r="AF374" s="86"/>
      <c r="AG374" s="18"/>
      <c r="AH374" s="64"/>
      <c r="AI374" s="64"/>
      <c r="AJ374" s="64"/>
      <c r="AK374" s="94"/>
      <c r="AL374" s="168"/>
      <c r="AM374" s="168"/>
      <c r="AN374" s="171"/>
      <c r="AO374" s="161"/>
      <c r="AP374" s="161"/>
      <c r="AQ374" s="161"/>
      <c r="AR374" s="209"/>
      <c r="AS374" s="168"/>
      <c r="AT374" s="168"/>
      <c r="AU374" s="171"/>
      <c r="AV374" s="161"/>
      <c r="AW374" s="161"/>
      <c r="AX374" s="161"/>
      <c r="AY374" s="161"/>
      <c r="AZ374" s="93" t="s">
        <v>5924</v>
      </c>
      <c r="BA374" s="18">
        <v>43132</v>
      </c>
      <c r="BB374" s="94" t="s">
        <v>2225</v>
      </c>
      <c r="BC374" s="93" t="s">
        <v>5421</v>
      </c>
      <c r="BD374" s="18">
        <v>43221</v>
      </c>
      <c r="BE374" s="94">
        <v>43245</v>
      </c>
      <c r="BF374" s="93" t="s">
        <v>6244</v>
      </c>
      <c r="BG374" s="18">
        <v>43497</v>
      </c>
      <c r="BH374" s="94"/>
      <c r="BI374" s="12" t="s">
        <v>6790</v>
      </c>
      <c r="BJ374" s="18" t="s">
        <v>116</v>
      </c>
      <c r="BK374" s="261">
        <v>43551</v>
      </c>
      <c r="BL374" s="12" t="s">
        <v>4121</v>
      </c>
      <c r="BM374" s="12"/>
      <c r="BN374" s="12"/>
      <c r="BO374" s="12"/>
      <c r="BP374" s="18"/>
    </row>
    <row r="375" spans="1:68" ht="120" hidden="1" customHeight="1" thickBot="1" x14ac:dyDescent="0.25">
      <c r="A375" s="383" t="s">
        <v>4122</v>
      </c>
      <c r="B375" s="299" t="s">
        <v>4123</v>
      </c>
      <c r="C375" s="300" t="s">
        <v>5926</v>
      </c>
      <c r="D375" s="301" t="s">
        <v>423</v>
      </c>
      <c r="E375" s="301" t="s">
        <v>266</v>
      </c>
      <c r="F375" s="302" t="s">
        <v>89</v>
      </c>
      <c r="G375" s="345" t="s">
        <v>89</v>
      </c>
      <c r="H375" s="352">
        <v>42724</v>
      </c>
      <c r="I375" s="298"/>
      <c r="J375" s="297"/>
      <c r="K375" s="455"/>
      <c r="L375" s="455"/>
      <c r="M375" s="455"/>
      <c r="N375" s="130"/>
      <c r="O375" s="315"/>
      <c r="P375" s="316" t="str">
        <f t="shared" si="8"/>
        <v>Yes</v>
      </c>
      <c r="Q375" s="122" t="s">
        <v>93</v>
      </c>
      <c r="R375" s="123" t="s">
        <v>94</v>
      </c>
      <c r="S375" s="123"/>
      <c r="T375" s="491" t="s">
        <v>6791</v>
      </c>
      <c r="U375" s="190" t="s">
        <v>6792</v>
      </c>
      <c r="V375" s="199" t="s">
        <v>6793</v>
      </c>
      <c r="W375" s="134">
        <v>43525</v>
      </c>
      <c r="X375" s="147" t="s">
        <v>1623</v>
      </c>
      <c r="Y375" s="180" t="s">
        <v>6794</v>
      </c>
      <c r="Z375" s="148">
        <v>43831</v>
      </c>
      <c r="AA375" s="149">
        <v>43831</v>
      </c>
      <c r="AB375" s="149">
        <v>43862</v>
      </c>
      <c r="AC375" s="149"/>
      <c r="AD375" s="150"/>
      <c r="AE375" s="200"/>
      <c r="AF375" s="386" t="s">
        <v>6795</v>
      </c>
      <c r="AG375" s="97"/>
      <c r="AH375" s="303"/>
      <c r="AI375" s="303">
        <v>44075</v>
      </c>
      <c r="AJ375" s="303"/>
      <c r="AK375" s="304"/>
      <c r="AL375" s="305"/>
      <c r="AM375" s="306"/>
      <c r="AN375" s="307"/>
      <c r="AO375" s="308"/>
      <c r="AP375" s="303"/>
      <c r="AQ375" s="308"/>
      <c r="AR375" s="309"/>
      <c r="AS375" s="310"/>
      <c r="AT375" s="310"/>
      <c r="AU375" s="307"/>
      <c r="AV375" s="308"/>
      <c r="AW375" s="303"/>
      <c r="AX375" s="308"/>
      <c r="AY375" s="309"/>
      <c r="AZ375" s="96" t="s">
        <v>6796</v>
      </c>
      <c r="BA375" s="97">
        <v>44501</v>
      </c>
      <c r="BB375" s="98"/>
      <c r="BC375" s="96" t="s">
        <v>4930</v>
      </c>
      <c r="BD375" s="97">
        <v>44652</v>
      </c>
      <c r="BE375" s="98"/>
      <c r="BF375" s="96" t="s">
        <v>6797</v>
      </c>
      <c r="BG375" s="97">
        <v>45078</v>
      </c>
      <c r="BH375" s="304"/>
      <c r="BI375" s="380" t="s">
        <v>6798</v>
      </c>
      <c r="BJ375" s="307" t="s">
        <v>116</v>
      </c>
      <c r="BK375" s="311">
        <v>44043</v>
      </c>
      <c r="BL375" s="12" t="s">
        <v>579</v>
      </c>
      <c r="BM375" s="39"/>
      <c r="BN375" s="39"/>
      <c r="BO375" s="39"/>
      <c r="BP375" s="47"/>
    </row>
    <row r="376" spans="1:68" ht="120" customHeight="1" thickTop="1" x14ac:dyDescent="0.2">
      <c r="A376" s="222" t="s">
        <v>6799</v>
      </c>
      <c r="B376" s="223"/>
      <c r="C376" s="223"/>
      <c r="D376" s="247"/>
      <c r="E376" s="247"/>
      <c r="F376" s="247"/>
      <c r="G376" s="346"/>
      <c r="H376" s="353"/>
      <c r="I376" s="325"/>
      <c r="J376" s="326"/>
      <c r="K376" s="326"/>
      <c r="L376" s="326"/>
      <c r="M376" s="326"/>
      <c r="N376" s="224"/>
      <c r="O376" s="317"/>
      <c r="P376" s="225"/>
      <c r="Q376" s="226"/>
      <c r="R376" s="227"/>
      <c r="S376" s="229"/>
      <c r="T376" s="227"/>
      <c r="U376" s="227"/>
      <c r="V376" s="228"/>
      <c r="W376" s="229"/>
      <c r="X376" s="230"/>
      <c r="Y376" s="231"/>
      <c r="Z376" s="1011"/>
      <c r="AA376" s="233"/>
      <c r="AB376" s="233"/>
      <c r="AC376" s="233"/>
      <c r="AD376" s="234"/>
      <c r="AE376" s="235"/>
      <c r="AF376" s="231"/>
      <c r="AG376" s="1011"/>
      <c r="AH376" s="233"/>
      <c r="AI376" s="233"/>
      <c r="AJ376" s="233"/>
      <c r="AK376" s="236"/>
      <c r="AL376" s="237"/>
      <c r="AM376" s="231"/>
      <c r="AN376" s="1013"/>
      <c r="AO376" s="238"/>
      <c r="AP376" s="238"/>
      <c r="AQ376" s="238"/>
      <c r="AR376" s="239"/>
      <c r="AS376" s="237"/>
      <c r="AT376" s="237"/>
      <c r="AU376" s="1013"/>
      <c r="AV376" s="238"/>
      <c r="AW376" s="238"/>
      <c r="AX376" s="238"/>
      <c r="AY376" s="238"/>
      <c r="AZ376" s="240"/>
      <c r="BA376" s="1011"/>
      <c r="BB376" s="233"/>
      <c r="BC376" s="240"/>
      <c r="BD376" s="1011"/>
      <c r="BE376" s="241"/>
      <c r="BF376" s="240"/>
      <c r="BG376" s="1015"/>
      <c r="BH376" s="241"/>
      <c r="BI376" s="242"/>
      <c r="BJ376" s="232"/>
      <c r="BK376" s="232"/>
      <c r="BL376" s="242"/>
      <c r="BM376" s="242"/>
      <c r="BN376" s="242"/>
      <c r="BO376" s="242"/>
      <c r="BP376" s="232">
        <f>SUBTOTAL(103,Table113[PINS Intel Received? (Y/N)])</f>
        <v>0</v>
      </c>
    </row>
    <row r="377" spans="1:68" ht="120" customHeight="1" x14ac:dyDescent="0.25">
      <c r="A377" s="13"/>
      <c r="B377" s="68"/>
      <c r="C377" s="248"/>
      <c r="D377" s="4"/>
      <c r="E377" s="270"/>
      <c r="F377" s="335"/>
      <c r="G377" s="163"/>
      <c r="H377" s="327"/>
      <c r="I377" s="328"/>
      <c r="J377" s="456"/>
      <c r="K377" s="456"/>
      <c r="L377" s="456"/>
      <c r="M377" s="88"/>
      <c r="N377" s="105"/>
      <c r="O377" s="105"/>
      <c r="P377" s="114"/>
      <c r="Q377" s="7464"/>
      <c r="R377" s="7465"/>
      <c r="S377" s="88"/>
      <c r="T377" s="88"/>
      <c r="U377" s="88"/>
      <c r="V377" s="88"/>
      <c r="W377" s="88"/>
      <c r="X377" s="88"/>
      <c r="Y377" s="88"/>
      <c r="Z377" s="1012"/>
      <c r="AA377" s="89"/>
      <c r="AB377" s="88"/>
      <c r="AC377" s="88"/>
      <c r="AD377" s="88"/>
      <c r="AE377" s="88"/>
      <c r="AF377" s="88"/>
      <c r="AG377" s="1012"/>
      <c r="AH377" s="163"/>
      <c r="AI377" s="88"/>
      <c r="AJ377" s="88"/>
      <c r="AK377" s="88"/>
      <c r="AL377" s="88"/>
      <c r="AM377" s="88"/>
      <c r="AN377" s="1012"/>
      <c r="AO377" s="88"/>
      <c r="AP377" s="163"/>
      <c r="AQ377" s="88"/>
      <c r="AR377" s="88"/>
      <c r="AS377" s="89"/>
      <c r="AT377" s="3"/>
      <c r="AU377" s="869"/>
      <c r="AV377" s="3"/>
      <c r="AW377" s="59"/>
      <c r="AX377" s="59"/>
      <c r="AY377" s="59"/>
      <c r="AZ377" s="3"/>
      <c r="BA377" s="829"/>
      <c r="BB377" s="45"/>
      <c r="BC377" s="3"/>
    </row>
    <row r="378" spans="1:68" ht="120" customHeight="1" x14ac:dyDescent="0.25">
      <c r="A378" s="13"/>
      <c r="B378" s="68"/>
      <c r="C378" s="248"/>
      <c r="D378" s="4"/>
      <c r="E378" s="270"/>
      <c r="F378" s="335"/>
      <c r="G378" s="164"/>
      <c r="H378" s="329"/>
      <c r="I378" s="328"/>
      <c r="J378" s="328"/>
      <c r="K378" s="328"/>
      <c r="L378" s="328"/>
      <c r="M378" s="4"/>
      <c r="N378" s="3"/>
      <c r="O378" s="3"/>
      <c r="P378" s="35"/>
      <c r="Q378" s="7246"/>
      <c r="R378" s="7195"/>
      <c r="S378" s="4"/>
      <c r="T378" s="4"/>
      <c r="U378" s="4"/>
      <c r="V378" s="4"/>
      <c r="W378" s="4"/>
      <c r="X378" s="4"/>
      <c r="Y378" s="4"/>
      <c r="Z378" s="842"/>
      <c r="AA378" s="28"/>
      <c r="AB378" s="4"/>
      <c r="AC378" s="4"/>
      <c r="AD378" s="4"/>
      <c r="AE378" s="4"/>
      <c r="AF378" s="4"/>
      <c r="AG378" s="842"/>
      <c r="AH378" s="164"/>
      <c r="AI378" s="4"/>
      <c r="AJ378" s="4"/>
      <c r="AK378" s="4"/>
      <c r="AL378" s="4"/>
      <c r="AM378" s="4"/>
      <c r="AN378" s="842"/>
      <c r="AO378" s="4"/>
      <c r="AP378" s="164"/>
      <c r="AQ378" s="4"/>
      <c r="AR378" s="4"/>
      <c r="AS378" s="28"/>
      <c r="AT378" s="3"/>
      <c r="AU378" s="869"/>
      <c r="AV378" s="3"/>
      <c r="AW378" s="59"/>
      <c r="AX378" s="59"/>
      <c r="AY378" s="59"/>
      <c r="AZ378" s="3"/>
      <c r="BA378" s="829"/>
      <c r="BB378" s="45"/>
      <c r="BC378" s="3"/>
    </row>
    <row r="379" spans="1:68" ht="120" customHeight="1" x14ac:dyDescent="0.25">
      <c r="A379" s="13"/>
      <c r="B379" s="68"/>
      <c r="C379" s="248"/>
      <c r="D379" s="4"/>
      <c r="E379" s="270"/>
      <c r="F379" s="335"/>
      <c r="G379" s="164"/>
      <c r="H379" s="329"/>
      <c r="I379" s="328"/>
      <c r="J379" s="328"/>
      <c r="K379" s="328"/>
      <c r="L379" s="328"/>
      <c r="M379" s="4"/>
      <c r="N379" s="3"/>
      <c r="O379" s="3"/>
      <c r="P379" s="35"/>
      <c r="Q379" s="7246"/>
      <c r="R379" s="7195"/>
      <c r="S379" s="4"/>
      <c r="T379" s="4"/>
      <c r="U379" s="4"/>
      <c r="V379" s="4"/>
      <c r="W379" s="4"/>
      <c r="X379" s="4"/>
      <c r="Y379" s="4"/>
      <c r="Z379" s="842"/>
      <c r="AA379" s="28"/>
      <c r="AB379" s="4"/>
      <c r="AC379" s="4"/>
      <c r="AD379" s="4"/>
      <c r="AE379" s="4"/>
      <c r="AF379" s="4"/>
      <c r="AG379" s="842"/>
      <c r="AH379" s="164"/>
      <c r="AI379" s="4"/>
      <c r="AJ379" s="4"/>
      <c r="AK379" s="4"/>
      <c r="AL379" s="4"/>
      <c r="AM379" s="4"/>
      <c r="AN379" s="842"/>
      <c r="AO379" s="4"/>
      <c r="AP379" s="164"/>
      <c r="AQ379" s="4"/>
      <c r="AR379" s="4"/>
      <c r="AS379" s="28"/>
      <c r="AT379" s="3"/>
      <c r="AU379" s="869"/>
      <c r="AV379" s="3"/>
      <c r="AW379" s="59"/>
      <c r="AX379" s="59"/>
      <c r="AY379" s="59"/>
      <c r="AZ379" s="3"/>
      <c r="BA379" s="829"/>
      <c r="BB379" s="45"/>
      <c r="BC379" s="3"/>
    </row>
    <row r="380" spans="1:68" ht="120" customHeight="1" x14ac:dyDescent="0.25">
      <c r="A380" s="13"/>
      <c r="B380" s="68"/>
      <c r="C380" s="248"/>
      <c r="D380" s="4"/>
      <c r="E380" s="270"/>
      <c r="F380" s="335"/>
      <c r="G380" s="163"/>
      <c r="H380" s="329"/>
      <c r="I380" s="328"/>
      <c r="J380" s="328"/>
      <c r="K380" s="328"/>
      <c r="L380" s="328"/>
      <c r="M380" s="4"/>
      <c r="N380" s="3"/>
      <c r="O380" s="3"/>
      <c r="P380" s="35"/>
      <c r="Q380" s="7246"/>
      <c r="R380" s="7195"/>
      <c r="S380" s="4"/>
      <c r="T380" s="4"/>
      <c r="U380" s="4"/>
      <c r="V380" s="4"/>
      <c r="W380" s="4"/>
      <c r="X380" s="4"/>
      <c r="Y380" s="4"/>
      <c r="Z380" s="842"/>
      <c r="AA380" s="28"/>
      <c r="AB380" s="4"/>
      <c r="AC380" s="4"/>
      <c r="AD380" s="4"/>
      <c r="AE380" s="4"/>
      <c r="AF380" s="4"/>
      <c r="AG380" s="842"/>
      <c r="AH380" s="164"/>
      <c r="AI380" s="4"/>
      <c r="AJ380" s="4"/>
      <c r="AK380" s="4"/>
      <c r="AL380" s="4"/>
      <c r="AM380" s="4"/>
      <c r="AN380" s="842"/>
      <c r="AO380" s="4"/>
      <c r="AP380" s="164"/>
      <c r="AQ380" s="4"/>
      <c r="AR380" s="4"/>
      <c r="AS380" s="28"/>
      <c r="AT380" s="3"/>
      <c r="AU380" s="869"/>
      <c r="AV380" s="3"/>
      <c r="AW380" s="59"/>
      <c r="AX380" s="59"/>
      <c r="AY380" s="59"/>
      <c r="AZ380" s="3"/>
      <c r="BA380" s="829"/>
      <c r="BB380" s="45"/>
      <c r="BC380" s="3"/>
    </row>
    <row r="381" spans="1:68" ht="120" customHeight="1" x14ac:dyDescent="0.25">
      <c r="A381" s="13"/>
      <c r="B381" s="68"/>
      <c r="C381" s="248"/>
      <c r="D381" s="4"/>
      <c r="E381" s="270"/>
      <c r="F381" s="335"/>
      <c r="G381" s="164"/>
      <c r="H381" s="329"/>
      <c r="I381" s="328"/>
      <c r="J381" s="328"/>
      <c r="K381" s="328"/>
      <c r="L381" s="328"/>
      <c r="M381" s="4"/>
      <c r="N381" s="3"/>
      <c r="O381" s="3"/>
      <c r="P381" s="35"/>
      <c r="Q381" s="7246"/>
      <c r="R381" s="7195"/>
      <c r="S381" s="4"/>
      <c r="T381" s="4"/>
      <c r="U381" s="4"/>
      <c r="V381" s="4"/>
      <c r="W381" s="4"/>
      <c r="X381" s="4"/>
      <c r="Y381" s="4"/>
      <c r="Z381" s="842"/>
      <c r="AA381" s="28"/>
      <c r="AB381" s="4"/>
      <c r="AC381" s="4"/>
      <c r="AD381" s="4"/>
      <c r="AE381" s="4"/>
      <c r="AF381" s="4"/>
      <c r="AG381" s="842"/>
      <c r="AH381" s="164"/>
      <c r="AI381" s="4"/>
      <c r="AJ381" s="4"/>
      <c r="AK381" s="4"/>
      <c r="AL381" s="4"/>
      <c r="AM381" s="4"/>
      <c r="AN381" s="842"/>
      <c r="AO381" s="4"/>
      <c r="AP381" s="164"/>
      <c r="AQ381" s="4"/>
      <c r="AR381" s="4"/>
      <c r="AS381" s="28"/>
      <c r="AT381" s="3"/>
      <c r="AU381" s="869"/>
      <c r="AV381" s="3"/>
      <c r="AW381" s="59"/>
      <c r="AX381" s="59"/>
      <c r="AY381" s="59"/>
      <c r="AZ381" s="3"/>
      <c r="BA381" s="829"/>
      <c r="BB381" s="45"/>
      <c r="BC381" s="3"/>
    </row>
    <row r="382" spans="1:68" ht="120" customHeight="1" x14ac:dyDescent="0.25">
      <c r="A382" s="14" t="s">
        <v>6800</v>
      </c>
      <c r="B382" s="69"/>
      <c r="C382" s="249"/>
      <c r="D382" s="61"/>
      <c r="E382" s="271"/>
      <c r="F382" s="347"/>
      <c r="G382" s="354"/>
      <c r="H382" s="330"/>
      <c r="I382" s="328"/>
      <c r="J382" s="328"/>
      <c r="K382" s="328"/>
      <c r="L382" s="328"/>
      <c r="M382" s="7"/>
      <c r="N382" s="3"/>
      <c r="O382" s="3"/>
      <c r="P382" s="35"/>
      <c r="Q382" s="7246"/>
      <c r="R382" s="7195"/>
      <c r="S382" s="4"/>
      <c r="T382" s="4"/>
      <c r="U382" s="4"/>
      <c r="V382" s="4"/>
      <c r="W382" s="4"/>
      <c r="X382" s="4"/>
      <c r="Y382" s="4"/>
      <c r="Z382" s="842"/>
      <c r="AA382" s="28"/>
      <c r="AB382" s="4"/>
      <c r="AC382" s="4"/>
      <c r="AD382" s="4"/>
      <c r="AE382" s="4"/>
      <c r="AF382" s="4"/>
      <c r="AG382" s="842"/>
      <c r="AH382" s="164"/>
      <c r="AI382" s="4"/>
      <c r="AJ382" s="4"/>
      <c r="AK382" s="4"/>
      <c r="AL382" s="4"/>
      <c r="AM382" s="4"/>
      <c r="AN382" s="842"/>
      <c r="AO382" s="312"/>
      <c r="AP382" s="4"/>
      <c r="AQ382" s="164"/>
      <c r="AR382" s="4"/>
      <c r="AS382" s="28"/>
      <c r="AT382" s="3"/>
      <c r="AU382" s="869"/>
      <c r="AV382" s="3"/>
      <c r="AW382" s="59"/>
      <c r="AX382" s="59"/>
      <c r="AY382" s="59"/>
      <c r="AZ382" s="3"/>
      <c r="BA382" s="829"/>
      <c r="BB382" s="45"/>
      <c r="BC382" s="3"/>
    </row>
    <row r="383" spans="1:68" ht="120" customHeight="1" x14ac:dyDescent="0.25">
      <c r="A383" s="13"/>
      <c r="B383" s="68"/>
      <c r="C383" s="248"/>
      <c r="D383" s="4"/>
      <c r="E383" s="270"/>
      <c r="F383" s="335"/>
      <c r="G383" s="164"/>
      <c r="H383" s="329"/>
      <c r="I383" s="328"/>
      <c r="J383" s="328"/>
      <c r="K383" s="328"/>
      <c r="L383" s="328"/>
      <c r="M383" s="4"/>
      <c r="N383" s="3"/>
      <c r="O383" s="3"/>
      <c r="P383" s="35"/>
      <c r="Q383" s="7246"/>
      <c r="R383" s="7195"/>
      <c r="S383" s="4"/>
      <c r="T383" s="4"/>
      <c r="U383" s="4"/>
      <c r="V383" s="4"/>
      <c r="W383" s="4"/>
      <c r="X383" s="4"/>
      <c r="Y383" s="4"/>
      <c r="Z383" s="842"/>
      <c r="AA383" s="28"/>
      <c r="AB383" s="4"/>
      <c r="AC383" s="4"/>
      <c r="AD383" s="4"/>
      <c r="AE383" s="4"/>
      <c r="AF383" s="4"/>
      <c r="AG383" s="842"/>
      <c r="AH383" s="164"/>
      <c r="AI383" s="4"/>
      <c r="AJ383" s="4"/>
      <c r="AK383" s="4"/>
      <c r="AL383" s="4"/>
      <c r="AM383" s="4"/>
      <c r="AN383" s="842"/>
      <c r="AO383" s="312"/>
      <c r="AP383" s="4"/>
      <c r="AQ383" s="164"/>
      <c r="AR383" s="4"/>
      <c r="AS383" s="28"/>
      <c r="AT383" s="3"/>
      <c r="AU383" s="869"/>
      <c r="AV383" s="3"/>
      <c r="AW383" s="59"/>
      <c r="AX383" s="59"/>
      <c r="AY383" s="59"/>
      <c r="AZ383" s="3"/>
      <c r="BA383" s="829"/>
      <c r="BB383" s="45"/>
      <c r="BC383" s="3"/>
    </row>
    <row r="384" spans="1:68" ht="120" customHeight="1" x14ac:dyDescent="0.25">
      <c r="A384" s="15"/>
      <c r="B384" s="670" t="s">
        <v>6801</v>
      </c>
      <c r="C384" s="250"/>
      <c r="D384" s="253"/>
      <c r="E384" s="272"/>
      <c r="F384" s="272"/>
      <c r="G384" s="355"/>
      <c r="H384" s="331"/>
      <c r="I384" s="328"/>
      <c r="J384" s="328"/>
      <c r="K384" s="328"/>
      <c r="L384" s="328"/>
      <c r="M384" s="4"/>
      <c r="N384" s="3"/>
      <c r="O384" s="3"/>
      <c r="P384" s="35"/>
      <c r="Q384" s="7246"/>
      <c r="R384" s="7195"/>
      <c r="S384" s="4"/>
      <c r="T384" s="4"/>
      <c r="U384" s="4"/>
      <c r="V384" s="4"/>
      <c r="W384" s="4"/>
      <c r="X384" s="4"/>
      <c r="Y384" s="4"/>
      <c r="Z384" s="842"/>
      <c r="AA384" s="28"/>
      <c r="AB384" s="4"/>
      <c r="AC384" s="4"/>
      <c r="AD384" s="4"/>
      <c r="AE384" s="4"/>
      <c r="AF384" s="4"/>
      <c r="AG384" s="842"/>
      <c r="AH384" s="164"/>
      <c r="AI384" s="4"/>
      <c r="AJ384" s="4"/>
      <c r="AK384" s="4"/>
      <c r="AL384" s="4"/>
      <c r="AM384" s="4"/>
      <c r="AN384" s="842"/>
      <c r="AO384" s="312"/>
      <c r="AP384" s="4"/>
      <c r="AQ384" s="164"/>
      <c r="AR384" s="4"/>
      <c r="AS384" s="28"/>
      <c r="AT384" s="3"/>
      <c r="AU384" s="869"/>
      <c r="AV384" s="3"/>
      <c r="AW384" s="59"/>
      <c r="AX384" s="59"/>
      <c r="AY384" s="59"/>
      <c r="AZ384" s="3"/>
      <c r="BA384" s="829"/>
      <c r="BB384" s="45"/>
      <c r="BC384" s="3"/>
    </row>
    <row r="385" spans="1:2" ht="120" customHeight="1" x14ac:dyDescent="0.25">
      <c r="A385" s="21" t="s">
        <v>6802</v>
      </c>
      <c r="B385" s="68" t="s">
        <v>6803</v>
      </c>
    </row>
    <row r="386" spans="1:2" ht="120" customHeight="1" x14ac:dyDescent="0.25">
      <c r="A386" s="16" t="s">
        <v>6804</v>
      </c>
      <c r="B386" s="68" t="s">
        <v>6803</v>
      </c>
    </row>
  </sheetData>
  <dataConsolidate/>
  <dataValidations count="5">
    <dataValidation type="textLength" allowBlank="1" showErrorMessage="1" prompt="Insert screenshot link" sqref="AU385:AU386 D9:E371" xr:uid="{54D696BE-4952-46E3-9648-09FCFEA66AB1}">
      <formula1>4</formula1>
      <formula2>4</formula2>
    </dataValidation>
    <dataValidation allowBlank="1" showErrorMessage="1" prompt="Insert screenshot link" sqref="AT385:AT386 U308:V308 D372:E372 D3:F8 F9:F375 C3:C372" xr:uid="{1F70FA97-1225-4BD0-B8BD-62AB48388031}"/>
    <dataValidation allowBlank="1" showInputMessage="1" showErrorMessage="1" prompt="Insert screenshot link" sqref="AS385:AS386 C373:E373 V2:V373" xr:uid="{7A593F09-A953-4658-8F37-2C141102CFDB}"/>
    <dataValidation allowBlank="1" showInputMessage="1" showErrorMessage="1" promptTitle="hyperlink" prompt="Input URL as hyperlink" sqref="U309:V311 U103:V103 T105:V106 T109:V109 U116:V117 U119:V119 U122:V124 T127:V128 U130:V131 T135 U135:V136 U140:V140 U151:V151 T154:V156 U160:V160 U170:V170 U174:V174 P385:R386 T296:V306 T283:T284 T260:V260 T227:V244 T161:V161 U307:V307 T286:T288 U246:V248 T180:T182 T254:V258 T184:V190 T86:V101 T285:V285 T307:T311 T31:V43 U286:V294 T204:V204 T222:V225 T23:T29 U205:V220 T2:T19 T290:T294 U176:V182 T176:T178 T361:V371 T246:T252 U250:V252 T261:T265 U75:V84 T46:V49 T75:T81 T83 T51:V74 T278:T281 T192:T203 T205:T219 T344:V359 U191:V203 U2:V29 U44:V45 U261:V284 T267:T276 V313:V342 T313:U322 T324:U341" xr:uid="{4F46507A-544C-4035-978F-585AB2054776}"/>
    <dataValidation type="list" allowBlank="1" showInputMessage="1" showErrorMessage="1" sqref="BP278:BP375 BP2:BP276" xr:uid="{3A736C1D-A9EA-4186-BEF1-022305639859}"/>
  </dataValidations>
  <hyperlinks>
    <hyperlink ref="U26" r:id="rId1" xr:uid="{4349B3F0-D527-4F80-968F-40CB2F683457}"/>
    <hyperlink ref="T26" r:id="rId2" xr:uid="{E044E80F-DE99-4EED-8DCE-5858D05F9ABF}"/>
    <hyperlink ref="T27" r:id="rId3" xr:uid="{13597E59-B1D2-4561-81BE-CB2EFB5FCFE8}"/>
    <hyperlink ref="T98" r:id="rId4" xr:uid="{B75180A5-5C82-4C8C-A497-C91566403957}"/>
    <hyperlink ref="T123" r:id="rId5" xr:uid="{B0D3A4AB-2F1E-4667-8834-8DD476696D01}"/>
    <hyperlink ref="V123" r:id="rId6" xr:uid="{FA3630FA-7C05-4B7C-BEFD-484864CBBC86}"/>
    <hyperlink ref="T144" r:id="rId7" xr:uid="{58EF2009-1ADB-4FC7-8641-E83C2764C653}"/>
    <hyperlink ref="T158" r:id="rId8" xr:uid="{6B912D57-5135-4430-A83B-64A3CECBB901}"/>
    <hyperlink ref="U209" r:id="rId9" xr:uid="{FC874B27-089F-46FF-B35C-9E3B9D81E4E0}"/>
    <hyperlink ref="U229" r:id="rId10" xr:uid="{2C6306F0-97F3-4B24-BFE7-7D7D2A1FD755}"/>
    <hyperlink ref="T229" r:id="rId11" xr:uid="{42DA2649-E2DB-4095-996E-26A30DFFB9D8}"/>
    <hyperlink ref="T234" r:id="rId12" xr:uid="{F38272E6-5F15-42B4-A430-6F6F7BD6F96B}"/>
    <hyperlink ref="U256" r:id="rId13" xr:uid="{4F7F95E3-150F-4A05-B5D2-5CDD6FAE6DA3}"/>
    <hyperlink ref="T264" r:id="rId14" xr:uid="{A4B1EA3E-0005-4226-827B-0E8361653BD6}"/>
    <hyperlink ref="T288" r:id="rId15" xr:uid="{1AF05142-5434-46EA-A20C-BE8D23071AD0}"/>
    <hyperlink ref="U279" r:id="rId16" xr:uid="{06635451-E80F-4C2A-A9A5-24AC6C606114}"/>
    <hyperlink ref="U272" r:id="rId17" xr:uid="{95571D72-6D5A-431D-BF11-8C65E4848EC3}"/>
    <hyperlink ref="V272" r:id="rId18" xr:uid="{78F28D04-0A1D-4A7A-B092-1EDDAF974F52}"/>
    <hyperlink ref="V279" r:id="rId19" xr:uid="{27525862-1C12-4A19-A6E9-911538DA245D}"/>
    <hyperlink ref="T273" r:id="rId20" xr:uid="{505C7099-A401-4610-93CD-A3749575B04B}"/>
    <hyperlink ref="U273" r:id="rId21" xr:uid="{67AF2837-27CC-4D57-BF12-F83EC0765618}"/>
    <hyperlink ref="U296" r:id="rId22" xr:uid="{FC4612D7-92FE-413B-B2EA-453FB897761A}"/>
    <hyperlink ref="T296" r:id="rId23" xr:uid="{E6B0DCBA-AA58-4E99-900C-DE9C278611D6}"/>
    <hyperlink ref="T301" r:id="rId24" xr:uid="{B49D1CD6-5611-4DA3-B8EA-AB67F3F332E9}"/>
    <hyperlink ref="U301" r:id="rId25" xr:uid="{AECBA580-0F67-49C1-A6E5-83AAD08CDEEF}"/>
    <hyperlink ref="T307" r:id="rId26" xr:uid="{668F51CC-9D58-4908-8532-CE9727F55EF2}"/>
    <hyperlink ref="U307" r:id="rId27" xr:uid="{F574A943-B502-413A-8AEF-E0D51ECD12ED}"/>
    <hyperlink ref="T336" r:id="rId28" xr:uid="{FCE59020-4D06-426B-801E-5006F0279223}"/>
    <hyperlink ref="U336" r:id="rId29" xr:uid="{6E586E61-DC0E-4DCD-953D-621CEB69E657}"/>
    <hyperlink ref="V336" r:id="rId30" location="/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display="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xr:uid="{46872500-2660-43CE-84A2-8E7C5D0043F8}"/>
    <hyperlink ref="T338" r:id="rId31" xr:uid="{0C8E2AFB-2B84-41E3-977B-5D72B3F2669B}"/>
    <hyperlink ref="T319" r:id="rId32" xr:uid="{C780C465-3C4D-46EC-846B-F60EABE3C11E}"/>
    <hyperlink ref="U319" r:id="rId33" xr:uid="{8DA3708C-D809-4246-BF0A-649CCDFE4C2C}"/>
    <hyperlink ref="V319" r:id="rId34" xr:uid="{0CEA19C5-ED75-4D9F-8044-1EBCCB15CC41}"/>
    <hyperlink ref="T322" r:id="rId35" xr:uid="{FC2AB087-DCD3-4A3D-B8C2-4068D3783021}"/>
    <hyperlink ref="U322" r:id="rId36" xr:uid="{136604C3-8F18-4574-81B8-8A7F53BF8D5F}"/>
    <hyperlink ref="V322" r:id="rId37" xr:uid="{355AD91E-8074-41EB-B1B7-BF2F4602BED4}"/>
    <hyperlink ref="T333" r:id="rId38" xr:uid="{F4F21D61-0FDB-4E74-824B-9E913F8CF98C}"/>
    <hyperlink ref="U333" r:id="rId39" xr:uid="{543279DE-109F-47EC-A04F-DE4B6311D623}"/>
    <hyperlink ref="V333" r:id="rId40" xr:uid="{0492EFAE-9DA2-4EF9-BB49-E11CD64E8476}"/>
    <hyperlink ref="V348" r:id="rId41" xr:uid="{E2A7FE1B-8B22-4B00-B6BC-8E64ED1D7A42}"/>
    <hyperlink ref="T363" r:id="rId42" xr:uid="{D2D72649-DBAB-4EB8-9895-D5DFC529F309}"/>
    <hyperlink ref="U363" r:id="rId43" xr:uid="{32CCFCB6-39B0-4603-8306-E4F342278C58}"/>
    <hyperlink ref="T348" r:id="rId44" xr:uid="{5E2A1169-C845-4A08-8137-2E8E0F1215D4}"/>
    <hyperlink ref="U348" r:id="rId45" xr:uid="{5CC6D85A-7D57-430E-A458-AD9A170C3EE3}"/>
    <hyperlink ref="V363" r:id="rId46" xr:uid="{F18DBD24-1562-437B-847F-1A1BB053BEAA}"/>
    <hyperlink ref="T374" r:id="rId47" xr:uid="{D5869F58-50AB-46FD-83E3-3E452E88963E}"/>
    <hyperlink ref="U374" r:id="rId48" xr:uid="{685D7C79-69C3-48B7-9327-279BE6BEA0B8}"/>
    <hyperlink ref="T7" r:id="rId49" xr:uid="{B31C7AB2-5EC5-4B00-85D6-352A84B5812E}"/>
    <hyperlink ref="U7" r:id="rId50" xr:uid="{09EFD121-390A-4190-832B-E8FC3B22006C}"/>
    <hyperlink ref="V374" r:id="rId51" xr:uid="{06D94A96-21A8-4A85-B0F0-DC9A53A518F7}"/>
    <hyperlink ref="V7" r:id="rId52" location="/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 display="https://teams.microsoft.com/_#/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 xr:uid="{D69C25D2-0267-42C0-B7E3-6F1338063CA6}"/>
    <hyperlink ref="V292" r:id="rId53" xr:uid="{1415494C-7FC0-4484-90B0-C95C099F2E59}"/>
    <hyperlink ref="T9" r:id="rId54" xr:uid="{26CE729A-A2D2-4365-A4BA-C5009EBAFA63}"/>
    <hyperlink ref="U9" r:id="rId55" xr:uid="{40F8B283-1989-4360-8B7B-733FDD2FBCE1}"/>
    <hyperlink ref="T293" r:id="rId56" xr:uid="{A9C21C53-F11B-4209-B10C-124DD8CE8C3E}"/>
    <hyperlink ref="U293" r:id="rId57" xr:uid="{5EF5C709-D486-4069-A566-16CBA6C60F6D}"/>
    <hyperlink ref="V293" r:id="rId58" xr:uid="{2F29D08D-BF48-4DD5-B742-22B8D32AD256}"/>
    <hyperlink ref="T294" r:id="rId59" xr:uid="{A6455F91-8685-4BD3-83A9-A05CEADE0807}"/>
    <hyperlink ref="V9" r:id="rId60" location="/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display="https://teams.microsoft.com/_#/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xr:uid="{C8D04C58-84D2-465F-9490-5D5FE292CEE9}"/>
    <hyperlink ref="U14" r:id="rId61" xr:uid="{C3D8CF6B-88AB-43CE-BC3F-5944F036EE09}"/>
    <hyperlink ref="T14" r:id="rId62" xr:uid="{8161C289-FDB4-4EA0-89A4-FF1299A57DC9}"/>
    <hyperlink ref="V14" r:id="rId63" location="/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display="https://teams.microsoft.com/_#/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xr:uid="{05DEA249-3EC1-4CB0-A08C-59A831034165}"/>
    <hyperlink ref="T15" r:id="rId64" xr:uid="{4C73F90C-B88C-4298-BCC2-02415A532E0D}"/>
    <hyperlink ref="U15" r:id="rId65" xr:uid="{01142279-624F-47F8-B506-D53182EF5A1E}"/>
    <hyperlink ref="V304" r:id="rId66" xr:uid="{E5137614-84C5-4305-86B7-452B06FDEC15}"/>
    <hyperlink ref="U304" r:id="rId67" xr:uid="{4413A9F6-D1D1-446D-A0DB-85011AF42D56}"/>
    <hyperlink ref="U314" r:id="rId68" xr:uid="{2DA562FF-E6E0-4982-A97F-13B2DDD8B45E}"/>
    <hyperlink ref="V314" r:id="rId69" xr:uid="{B87BF91F-E8A3-49A2-88DD-E105E804D0E9}"/>
    <hyperlink ref="T29" r:id="rId70" xr:uid="{871A48B4-BE94-4B43-A110-45E164296BA0}"/>
    <hyperlink ref="U29" r:id="rId71" xr:uid="{B5DABD5E-7ABD-44FA-AB91-3CB75B8975D2}"/>
    <hyperlink ref="V29" r:id="rId72" location="/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 display="https://teams.microsoft.com/_#/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 xr:uid="{70EC7CF7-D899-49A2-99A5-0BDC444FE18E}"/>
    <hyperlink ref="T39" r:id="rId73" xr:uid="{402EC33E-D02F-45EF-82C6-15305BAA9978}"/>
    <hyperlink ref="U39" r:id="rId74" xr:uid="{B2DEF723-F0B3-48E2-91EC-731304A981E3}"/>
    <hyperlink ref="V39" r:id="rId75" location="/png/viewer/teams/https:~2F~2Fmhclg.sharepoint.com~2Fsites~2FDevelopmentPlans~2FShared%20Documents~2FData%20and%20Analysis~2FPlanning%20Data%20Unit~2FData%20Project~2FShort-term%20Solution~2FLDS%20Approach~2FLDS%20screen%20captures~2FBRE18%20-%20Brentwood%20LDS%202018.PNG?threadId=19:02cfc1d922c64c5584e5731b4a607ece@thread.skype&amp;baseUrl=https:~2F~2Fmhclg.sharepoint.com~2Fsites~2FDevelopmentPlans&amp;fileId=FB8B4EA3-4EC8-4F2E-B80B-AEAA66BBE17A&amp;ctx=files&amp;viewerAction=view" display="https://teams.microsoft.com/_#/png/viewer/teams/https:~2F~2Fmhclg.sharepoint.com~2Fsites~2FDevelopmentPlans~2FShared%20Documents~2FData%20and%20Analysis~2FPlanning%20Data%20Unit~2FData%20Project~2FShort-term%20Solution~2FLDS%20Approach~2FLDS%20screen%20captures~2FBRE18%20-%20Brentwood%20LDS%202018.PNG?threadId=19:02cfc1d922c64c5584e5731b4a607ece@thread.skype&amp;baseUrl=https:~2F~2Fmhclg.sharepoint.com~2Fsites~2FDevelopmentPlans&amp;fileId=FB8B4EA3-4EC8-4F2E-B80B-AEAA66BBE17A&amp;ctx=files&amp;viewerAction=view" xr:uid="{5D696E72-4943-47DD-A7BB-0377359EC8CA}"/>
    <hyperlink ref="T49" r:id="rId76" xr:uid="{687B73F4-A760-44FA-B2D8-655CD103508A}"/>
    <hyperlink ref="U49" r:id="rId77" xr:uid="{777036E5-958F-4A90-A581-2E356E4CD506}"/>
    <hyperlink ref="V49" r:id="rId78" location="/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 display="https://teams.microsoft.com/_#/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 xr:uid="{1D4A17D9-AC48-40CB-85D0-EC66F973B9FF}"/>
    <hyperlink ref="T53" r:id="rId79" location="submission" xr:uid="{83270342-1F5B-46FF-9DE5-1610BF0BC71B}"/>
    <hyperlink ref="U53" r:id="rId80" xr:uid="{4F30BF50-A0CB-428F-8547-BEBC319D2F8C}"/>
    <hyperlink ref="V53" r:id="rId8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L18%20-%20Calderdale%20LDS%202018%2EPNG&amp;parent=%2Fsites%2FDevelopmentPlans%2FShared%20Documents%2FData%20and%20Analysis%2FPlanning%20Data%20Unit%2FData%20Project%2FShort-term%20Solution%2FLDS%20Approach%2FLDS%20screen%20captures" xr:uid="{7E7DE9F1-6CA3-48B9-912B-5826829C7AE7}"/>
    <hyperlink ref="U82" r:id="rId82" xr:uid="{C4563037-7D9F-45B3-9A82-0FAA560DB2C1}"/>
    <hyperlink ref="V82" r:id="rId8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RA17%20-%20Craven%20LDS%202017%2EPNG&amp;parent=%2Fsites%2FDevelopmentPlans%2FShared%20Documents%2FData%20and%20Analysis%2FPlanning%20Data%20Unit%2FData%20Project%2FShort-term%20Solution%2FLDS%20Approach%2FLDS%20screen%20captures" xr:uid="{6B1CA246-C674-4A4C-8F65-B9D09399A1E6}"/>
    <hyperlink ref="T97" r:id="rId84" xr:uid="{A0BFD36B-18C8-4023-BDBF-F941A0760718}"/>
    <hyperlink ref="U97" r:id="rId85" xr:uid="{B93978B6-D156-4EB5-AEB9-9BECE34FCBB3}"/>
    <hyperlink ref="V97" r:id="rId8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xr:uid="{5B1C9E47-02F8-4C36-91D2-277B6DC9B012}"/>
    <hyperlink ref="T110" r:id="rId87" xr:uid="{761A1C97-5360-4924-9D74-EA0AE2BF9B2A}"/>
    <hyperlink ref="U110" r:id="rId88" xr:uid="{D73581B0-AEE2-43F5-8F18-F59FC144EBEE}"/>
    <hyperlink ref="V110" r:id="rId8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xr:uid="{67BAEE34-F15B-42D0-9735-0DA3B3E3172C}"/>
    <hyperlink ref="T114" r:id="rId90" xr:uid="{737EB0BF-2907-4D1E-8D4C-2786F057879D}"/>
    <hyperlink ref="U114" r:id="rId91" xr:uid="{B04AA66E-F92B-43A2-B33E-BAE77059949A}"/>
    <hyperlink ref="V114" r:id="rId9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xr:uid="{65BD8E38-57DA-4A10-B299-BFE683431CEC}"/>
    <hyperlink ref="T121" r:id="rId93" xr:uid="{0F1CC545-7D38-4277-91FD-2E5715B21355}"/>
    <hyperlink ref="U121" r:id="rId94" xr:uid="{6C08D9FF-2A83-451A-9D79-647C8B03A31E}"/>
    <hyperlink ref="V121" r:id="rId9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xr:uid="{0D249044-B148-4496-A3FE-E0F3BE584FCA}"/>
    <hyperlink ref="T133" r:id="rId96" xr:uid="{67970850-F15A-43F9-B67A-D2DC181AE2D1}"/>
    <hyperlink ref="U133" r:id="rId97" xr:uid="{D8965598-7F0C-4F4A-BD5E-2B941CEFFFBA}"/>
    <hyperlink ref="V133" r:id="rId9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 xr:uid="{39E6AD06-B70F-47C2-A1EE-788752801758}"/>
    <hyperlink ref="U98" r:id="rId99" xr:uid="{9A208D45-B31F-45C2-85BF-A01053C87810}"/>
    <hyperlink ref="U123" r:id="rId100" xr:uid="{8E72745F-0B03-49B6-B9F7-034B0FB88454}"/>
    <hyperlink ref="U298" r:id="rId101" xr:uid="{DF06480C-BDD9-4A4C-B064-4CFB471D8BB1}"/>
    <hyperlink ref="T298" r:id="rId102" xr:uid="{1EFC020D-2FF2-4AF0-9B55-34D395832861}"/>
    <hyperlink ref="T304" r:id="rId103" xr:uid="{ACF0BA12-645F-4988-BAC7-F28967FC9F31}"/>
    <hyperlink ref="T308" r:id="rId104" xr:uid="{F4406F11-12E2-419E-B000-B7BD36EF7668}"/>
    <hyperlink ref="U308" r:id="rId105" xr:uid="{5E953D7D-7731-4AFA-95AC-18FE799E187E}"/>
    <hyperlink ref="T134" r:id="rId106" xr:uid="{29F14AC2-A316-4B34-BDCF-74ECFBC9BFDE}"/>
    <hyperlink ref="U134" r:id="rId107" xr:uid="{EE89CA31-3891-4F24-A1BB-769B1D9EBEB6}"/>
    <hyperlink ref="V134" r:id="rId10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 xr:uid="{D0841F22-E0E7-44B5-9443-AA694062D18A}"/>
    <hyperlink ref="T137" r:id="rId109" xr:uid="{3CD88A5C-915E-449D-B72B-B31977A1555D}"/>
    <hyperlink ref="U137" r:id="rId110" xr:uid="{8262F5C6-EE6E-456F-80F5-12CC21840EAE}"/>
    <hyperlink ref="V137" r:id="rId11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7%20-%20Harborough%20LDS%202017%2EPNG&amp;parent=%2Fsites%2FDevelopmentPlans%2FShared%20Documents%2FData%20and%20Analysis%2FPlanning%20Data%20Unit%2FData%20Project%2FShort-term%20Solution%2FLDS%20Approach%2FLDS%20screen%20captures" xr:uid="{B90AADBD-6B50-4033-8BBE-22F8D4C6BE00}"/>
    <hyperlink ref="T140" r:id="rId112" xr:uid="{F6A6F319-43D1-4BBE-8280-26C158ED2022}"/>
    <hyperlink ref="U140" r:id="rId113" xr:uid="{21DB489A-1EB1-4CFD-8A82-7D6068084142}"/>
    <hyperlink ref="V140" r:id="rId114"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xr:uid="{87426DF6-F29F-476E-BAD7-8B8359768CFB}"/>
    <hyperlink ref="T145" r:id="rId115" xr:uid="{E7693370-8D67-4FAC-AB80-40407A59F4BB}"/>
    <hyperlink ref="U145" r:id="rId116" xr:uid="{F142D3E3-C91C-49D7-B4A8-B9984E548EA1}"/>
    <hyperlink ref="V145" r:id="rId11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9%20-%20Havant%20LDS%202019%2EPNG&amp;parent=%2Fsites%2FDevelopmentPlans%2FShared%20Documents%2FData%20and%20Analysis%2FPlanning%20Data%20Unit%2FData%20Project%2FShort-term%20Solution%2FLDS%20Approach%2FLDS%20screen%20captures" xr:uid="{96CBC718-6E43-4E03-A8AA-F7CEF38242CD}"/>
    <hyperlink ref="T146" r:id="rId118" xr:uid="{09DCC9D8-1518-467F-96DE-CA634227E0FB}"/>
    <hyperlink ref="U146" r:id="rId119" xr:uid="{DE4E0A75-8EBC-4951-AA11-E8820192F65F}"/>
    <hyperlink ref="V146" r:id="rId12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 xr:uid="{273EDBFC-6106-47EF-A6E6-3DF9513DB4F3}"/>
    <hyperlink ref="T150" r:id="rId121" xr:uid="{2C88A38E-818E-4777-B7B8-1A93EC53B4F8}"/>
    <hyperlink ref="U150" r:id="rId122" xr:uid="{432E7F9B-78DA-4494-BBE0-E9943AFFCAE7}"/>
    <hyperlink ref="T132" r:id="rId123" xr:uid="{A8E92E13-84E3-404A-B548-63261D89515D}"/>
    <hyperlink ref="U132" r:id="rId124" xr:uid="{3C5675C3-353A-4AD6-AEAC-6CAF19E40745}"/>
    <hyperlink ref="V132" r:id="rId125" xr:uid="{DF2429EC-E443-4CC3-B3B0-DDFD90C0A4D5}"/>
    <hyperlink ref="V150" r:id="rId12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IL18%20-%20Hillingdon%20LDS%202018%2EPNG&amp;parent=%2Fsites%2FDevelopmentPlans%2FShared%20Documents%2FData%20and%20Analysis%2FPlanning%20Data%20Unit%2FData%20Project%2FShort-term%20Solution%2FLDS%20Approach%2FLDS%20screen%20captures" xr:uid="{150F8D25-AB66-43A9-8BE6-72169D57A9A1}"/>
    <hyperlink ref="T139" r:id="rId127" xr:uid="{FB1E6E8B-03D7-488E-83E9-FFDE9B990A75}"/>
    <hyperlink ref="T151" r:id="rId128" xr:uid="{FCB484E7-882E-43F6-9A7F-46A21061907A}"/>
    <hyperlink ref="U139" r:id="rId129" xr:uid="{FEBE75DE-7B12-4154-8C5E-2F7200951440}"/>
    <hyperlink ref="V139" r:id="rId130" xr:uid="{8B05C936-2D3D-4B4A-905C-32D2EDC5C48A}"/>
    <hyperlink ref="T155" r:id="rId131" xr:uid="{EACA249C-2BBB-4964-BCC2-13CA7EB47BE3}"/>
    <hyperlink ref="U155" r:id="rId132" xr:uid="{A2A8EC8B-2CC5-451E-9C11-6E8E67A90957}"/>
    <hyperlink ref="U142" r:id="rId133" xr:uid="{33807E00-5DB1-494B-88E3-E9F75530D749}"/>
    <hyperlink ref="V142" r:id="rId134" xr:uid="{A8D2E8EF-5E97-4236-9C79-A79BBBEDB6F4}"/>
    <hyperlink ref="V155" r:id="rId13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 xr:uid="{E560B328-BC51-4D71-8A35-FD679DBEE0EE}"/>
    <hyperlink ref="T159" r:id="rId136" xr:uid="{6CC7469D-AD68-447C-9464-EBC000F7F21E}"/>
    <hyperlink ref="T176" r:id="rId137" xr:uid="{D4DD33C4-84E7-41A3-8323-5CCB7F9A421F}"/>
    <hyperlink ref="U176" r:id="rId138" xr:uid="{EBCC46B0-D0E9-4158-B186-BAE0E580DCB1}"/>
    <hyperlink ref="T184" r:id="rId139" xr:uid="{B92D00C6-06C4-44C4-BE96-6B43478ABAE7}"/>
    <hyperlink ref="V176" r:id="rId140" xr:uid="{6112F301-0993-4A12-B66D-F21D1C97BC80}"/>
    <hyperlink ref="V184" r:id="rId141" xr:uid="{FCBEAEB4-489D-45F2-A7E1-92D01B1C9EF6}"/>
    <hyperlink ref="T156" r:id="rId142" xr:uid="{E07BB391-9D94-44B2-AB26-D20C1E371635}"/>
    <hyperlink ref="U156" r:id="rId143" xr:uid="{15320FEC-2F8E-433E-8C1B-BA49DC837D6A}"/>
    <hyperlink ref="V156" r:id="rId144"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YN18%20-%20Hyndburn%20LDS%202018%2EPNG&amp;parent=%2Fsites%2FDevelopmentPlans%2FShared%20Documents%2FData%20and%20Analysis%2FPlanning%20Data%20Unit%2FData%20Project%2FShort-term%20Solution%2FLDS%20Approach%2FLDS%20screen%20captures" xr:uid="{41C20CEE-4B29-4AB9-91D1-875E016C7DD9}"/>
    <hyperlink ref="T160" r:id="rId145" xr:uid="{E38FE713-7DA2-4853-A430-A2BA8951B3F4}"/>
    <hyperlink ref="U160" r:id="rId146" xr:uid="{07D4C285-EC97-4E32-9580-16FF0733004F}"/>
    <hyperlink ref="V160" r:id="rId14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ISL16%20-%20Islington%20LDS%202016%2EPNG&amp;parent=%2Fsites%2FDevelopmentPlans%2FShared%20Documents%2FData%20and%20Analysis%2FPlanning%20Data%20Unit%2FData%20Project%2FShort-term%20Solution%2FLDS%20Approach%2FLDS%20screen%20captures" xr:uid="{39C7057F-9D2A-41A3-A17C-4C83DA3B065C}"/>
    <hyperlink ref="T161" r:id="rId148" xr:uid="{F3855BC0-20A6-4779-82EC-36C3613D23D6}"/>
    <hyperlink ref="U161" r:id="rId149" xr:uid="{180DEA4F-D801-4FBC-88A1-6E05D568CC29}"/>
    <hyperlink ref="T205" r:id="rId150" xr:uid="{A9D8562B-F245-4302-8BDC-838D0951C843}"/>
    <hyperlink ref="U205" r:id="rId151" xr:uid="{B4D19677-3ADB-4BE3-AC2A-E657C71A9FB3}"/>
    <hyperlink ref="V161" r:id="rId15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KEN17%20-%20RBKC%20LDS%202017%2EPNG&amp;parent=%2Fsites%2FDevelopmentPlans%2FShared%20Documents%2FData%20and%20Analysis%2FPlanning%20Data%20Unit%2FData%20Project%2FShort-term%20Solution%2FLDS%20Approach%2FLDS%20screen%20captures" xr:uid="{655A0FA5-4C04-4AC3-9D0E-5740468D534E}"/>
    <hyperlink ref="V205" r:id="rId153" xr:uid="{1431C9DD-E54B-4F88-8F5B-745D4FFE1BC0}"/>
    <hyperlink ref="U167" r:id="rId154" xr:uid="{A4BBB99F-3854-4948-8286-0013CB643321}"/>
    <hyperlink ref="V167" r:id="rId15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xr:uid="{2CE591D8-923E-4EB9-A295-CAAF3F8FC1E3}"/>
    <hyperlink ref="T169" r:id="rId156" xr:uid="{3627E2A4-8BB3-46C3-B7D6-D3B4DB765A3C}"/>
    <hyperlink ref="U169" r:id="rId157" xr:uid="{35649C09-6013-4CDE-8930-27F26CAFA3C8}"/>
    <hyperlink ref="V169" r:id="rId15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 xr:uid="{354FB3C5-1C59-4571-A58F-2B7D422D2E61}"/>
    <hyperlink ref="T173" r:id="rId159" xr:uid="{B6F6FB36-6E5A-4C30-A32E-0118576AA4DB}"/>
    <hyperlink ref="U173" r:id="rId160" xr:uid="{FB473321-0B3B-4CC7-BA6C-B2CBB1ED6F74}"/>
    <hyperlink ref="V173" r:id="rId16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EW18%20-%20Lewisham%20LDS%202018%2EPNG&amp;parent=%2Fsites%2FDevelopmentPlans%2FShared%20Documents%2FData%20and%20Analysis%2FPlanning%20Data%20Unit%2FData%20Project%2FShort-term%20Solution%2FLDS%20Approach%2FLDS%20screen%20captures" xr:uid="{4124B358-A944-4F00-9EF1-6AE5AFDFECB9}"/>
    <hyperlink ref="T358" r:id="rId162" xr:uid="{A458A875-AD72-457E-91CA-05FBA945C230}"/>
    <hyperlink ref="V15" r:id="rId16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AS18%20-%20Basildon%20LDS%202018%2EPNG&amp;parent=%2Fsites%2FDevelopmentPlans%2FShared%20Documents%2FData%20and%20Analysis%2FPlanning%20Data%20Unit%2FData%20Project%2FShort-term%20Solution%2FLDS%20Approach%2FLDS%20screen%20captures" xr:uid="{FE7534FF-35CB-4FAE-8258-0E3CF6A2E5EC}"/>
    <hyperlink ref="T186" r:id="rId164" xr:uid="{94BBB5FE-4C63-4265-9205-696AFD0FD027}"/>
    <hyperlink ref="V186" r:id="rId16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EL%20-%20Melton%20LDS%2EPNG&amp;parent=%2Fsites%2FDevelopmentPlans%2FShared%20Documents%2FData%20and%20Analysis%2FPlanning%20Data%20Unit%2FData%20Project%2FShort-term%20Solution%2FLDS%20Approach%2FLDS%20screen%20captures" xr:uid="{85C45BDF-F75C-4366-9378-805A04978F67}"/>
    <hyperlink ref="T189" r:id="rId166" xr:uid="{F18546E6-5DDE-47CE-95A1-96065BF5A2D1}"/>
    <hyperlink ref="T192" r:id="rId167" xr:uid="{2BD03122-B81D-459A-A2A9-1DD4D40F5639}"/>
    <hyperlink ref="T365" r:id="rId168" xr:uid="{8D09BEE3-CEB8-4A0A-BAE0-CCBA1195176F}"/>
    <hyperlink ref="T195" r:id="rId169" xr:uid="{BC7609DF-75F7-4434-8118-3C6603DC9583}"/>
    <hyperlink ref="U195" r:id="rId170" xr:uid="{34A2A389-D542-455F-A8DB-DA704CBC9810}"/>
    <hyperlink ref="V195" r:id="rId17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 xr:uid="{AAE10256-0790-48AE-8D8F-B9790D195DC5}"/>
    <hyperlink ref="T324" r:id="rId172" xr:uid="{205C5358-D2B1-4A56-AA10-DF3870A56F4D}"/>
    <hyperlink ref="T327" r:id="rId173" xr:uid="{974F074B-9879-41DF-8C58-2CA41B925EA4}"/>
    <hyperlink ref="U327" r:id="rId174" xr:uid="{D893727C-4590-4A72-8CDA-245583E52197}"/>
    <hyperlink ref="V327" r:id="rId175" xr:uid="{9B012993-B427-4D03-9FBF-F601FA471EFB}"/>
    <hyperlink ref="U330" r:id="rId176" xr:uid="{D5BDF008-8226-4999-B562-00E6A60A8B7A}"/>
    <hyperlink ref="T330" r:id="rId177" xr:uid="{172B0526-D43C-4BAB-AAF4-FBD161B9262C}"/>
    <hyperlink ref="V330" r:id="rId178" xr:uid="{B243C8A0-70A6-4A67-B236-E6E7C9BDF50B}"/>
    <hyperlink ref="T331" r:id="rId179" xr:uid="{4BC9FB1F-767E-4B43-B42F-108553B90E3E}"/>
    <hyperlink ref="T312" r:id="rId180" xr:uid="{7DB61D59-EFCB-4A1F-A146-6B08D7482FBA}"/>
    <hyperlink ref="T199" r:id="rId181" xr:uid="{34B2F8FC-1824-4A0D-B123-6ABEF8A90D8B}"/>
    <hyperlink ref="U199" r:id="rId182" display="https://www.newark-sherwooddc.gov.uk/media/newarkandsherwood/imagesandfiles/planningpolicy/pdfs/lds/LDS-Sept 2018.pdf" xr:uid="{C476E327-AF3A-4092-9446-5CD743E8D269}"/>
    <hyperlink ref="T200" r:id="rId183" xr:uid="{B5677183-DC4C-4B4F-8592-85C687DD14D2}"/>
    <hyperlink ref="U200" r:id="rId184" display="https://www.newcastle-staffs.gov.uk/sites/default/files/IMCE/Planning/Planning_Policy/DevelopmentPlan/JLP Timetable.pdf" xr:uid="{A3767F24-E1E8-41B5-A97F-4B9E33633AE1}"/>
    <hyperlink ref="T346" r:id="rId185" xr:uid="{7F9B55B7-42B2-46A2-8C52-9F124DB1C6B4}"/>
    <hyperlink ref="U346" r:id="rId186" xr:uid="{91EF407B-C451-413D-9D39-B15098DA1C32}"/>
    <hyperlink ref="V346" r:id="rId187" xr:uid="{91C76A01-0820-4332-9889-B035998CA356}"/>
    <hyperlink ref="T210" r:id="rId188" xr:uid="{5F646CA3-166F-4778-B252-2F8FCA1E855F}"/>
    <hyperlink ref="T349" r:id="rId189" xr:uid="{AC84CED5-E1ED-410E-8D69-866A3056B152}"/>
    <hyperlink ref="T216" r:id="rId190" xr:uid="{8E752AAA-A349-4290-96C5-1D95F49923E8}"/>
    <hyperlink ref="U216" r:id="rId191" xr:uid="{B7899681-5DA8-419B-A2E8-064E60A3460B}"/>
    <hyperlink ref="T223" r:id="rId192" xr:uid="{03299193-6A18-4CC7-9E02-4E0C4FAAAB4E}"/>
    <hyperlink ref="U223" r:id="rId193" display="https://www.oadby-wigston.gov.uk/files/documents/local_development_scheme_20172/LP6.22 Local Development Scheme 2017.pdf" xr:uid="{D73B26F4-0549-4619-9C06-B00664B0A566}"/>
    <hyperlink ref="T369" r:id="rId194" xr:uid="{8E14DC8E-D3C0-4F4B-B8DD-3C69EF4811BD}"/>
    <hyperlink ref="T228" r:id="rId195" xr:uid="{32886C11-B17A-45BD-B35D-EEE8195CC03F}"/>
    <hyperlink ref="T231" r:id="rId196" xr:uid="{41EBDC6F-DA26-4E6E-940A-0D125AE02951}"/>
    <hyperlink ref="U231" r:id="rId197" xr:uid="{98B81315-B06D-4C20-A815-F286F6592FB7}"/>
    <hyperlink ref="T232" r:id="rId198" xr:uid="{FE17ACFF-7013-47D3-A392-CE77367DC570}"/>
    <hyperlink ref="U232" r:id="rId199" xr:uid="{75697D51-CAC7-436B-BFA9-745FF806969A}"/>
    <hyperlink ref="T371" r:id="rId200" xr:uid="{926571F7-673F-4EE3-BB26-F3F128284AD4}"/>
    <hyperlink ref="T372" r:id="rId201" xr:uid="{D9D4F635-D3A6-4A84-AAD0-5492537C43F3}"/>
    <hyperlink ref="U371" r:id="rId202" xr:uid="{FE46CB01-FE83-4232-9162-3AD25D4B81B9}"/>
    <hyperlink ref="U300" r:id="rId203" xr:uid="{A0BDEA72-F60D-4DC4-9A0F-02B2E5EEFCC5}"/>
    <hyperlink ref="T300" r:id="rId204" xr:uid="{B0419899-04E4-4009-AB2B-B21677E8A9AF}"/>
    <hyperlink ref="T237" r:id="rId205" xr:uid="{DAEB47D2-6FF9-4054-A7F8-1DD607FD4642}"/>
    <hyperlink ref="U237" r:id="rId206" xr:uid="{29074527-C600-4455-BD8A-46A46FD30895}"/>
    <hyperlink ref="T247" r:id="rId207" xr:uid="{44A16F69-5058-4B4B-A83B-B13ACFDAE64D}"/>
    <hyperlink ref="U247" r:id="rId208" xr:uid="{323C1C28-AB54-4E7A-8008-B0A73CA720A7}"/>
    <hyperlink ref="T197" r:id="rId209" xr:uid="{3C34DCC8-5560-4EF4-8121-8FEDE5506803}"/>
    <hyperlink ref="U197" r:id="rId210" xr:uid="{39517CA3-0221-4DC4-B5A4-FD462159CABF}"/>
    <hyperlink ref="T248" r:id="rId211" xr:uid="{B9C7473F-7CCB-4637-8079-B56F5E82DE38}"/>
    <hyperlink ref="V197" r:id="rId21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xr:uid="{59016C69-5AEA-418B-BDDA-300EFBA6DE92}"/>
    <hyperlink ref="T251" r:id="rId213" xr:uid="{968AC22E-A68F-49DC-8F84-42E65B2461E1}"/>
    <hyperlink ref="U251" r:id="rId214" display="https://mhclg.sharepoint.com/sites/DevelopmentPlans/Downloads/Local_Development_Scheme_2017.pdf" xr:uid="{A8677A4B-13D2-4427-9275-AC8F841C75C8}"/>
    <hyperlink ref="T198" r:id="rId215" xr:uid="{9C05F73B-4D76-4F0B-85B8-BF30158940B7}"/>
    <hyperlink ref="V300" r:id="rId216" display="https://mhclg.sharepoint.com/:i:/r/sites/DevelopmentPlans/Shared%20Documents/Data%20and%20Analysis/Planning%20Data%20Unit/Data%20Project/Short-term%20Solution/LDS%20Approach/LDS%20screen%20captures/STM18%20-%20Staffordshire%20Moorlands%20LDS%202018.PNG?csf=1&amp;e=0hEf3o" xr:uid="{B5872B52-AE2D-416A-AB37-20697FDDB1DE}"/>
    <hyperlink ref="U198" r:id="rId217" xr:uid="{98FA2D39-B423-47D8-AD26-901E0B1C7D28}"/>
    <hyperlink ref="V198" r:id="rId21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 xr:uid="{4ED28628-2973-4BC3-8850-0794C6B5C63D}"/>
    <hyperlink ref="U283" r:id="rId219" location="42277797" xr:uid="{038745CB-79E7-4CEB-9BA0-F300F1D51EB7}"/>
    <hyperlink ref="T3" r:id="rId220" xr:uid="{A12B765E-47D2-4EB9-BF69-E1EB7CA11564}"/>
    <hyperlink ref="U3" r:id="rId221" xr:uid="{4C0C882C-9B36-4349-B02F-F047FC01557F}"/>
    <hyperlink ref="V3" r:id="rId22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ALL18%20-%20Allerdale%20LDS%202018%2EPNG&amp;parent=%2Fsites%2FDevelopmentPlans%2FShared%20Documents%2FData%20and%20Analysis%2FPlanning%20Data%20Unit%2FData%20Project%2FShort-term%20Solution%2FLDS%20Approach%2FLDS%20screen%20captures" xr:uid="{250DE3A5-F7DC-4387-8504-8FEDBA79F415}"/>
    <hyperlink ref="T255" r:id="rId223" xr:uid="{991D2B25-6168-4E8E-8A1F-424ECEC4115D}"/>
    <hyperlink ref="T6" r:id="rId224" xr:uid="{3C088EB5-F913-43B0-8BBF-C63FBBE392B5}"/>
    <hyperlink ref="U6" r:id="rId225" xr:uid="{9CEDE9D4-530A-42B4-9B05-FE40AE152BF9}"/>
    <hyperlink ref="V6" r:id="rId22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ARU18%20Arun%20LDS%202018%2EPNG&amp;parent=%2Fsites%2FDevelopmentPlans%2FShared%20Documents%2FData%20and%20Analysis%2FPlanning%20Data%20Unit%2FData%20Project%2FShort-term%20Solution%2FLDS%20Approach%2FLDS%20screen%20captures" xr:uid="{5D07006F-A225-4A10-99E0-763B237D32DD}"/>
    <hyperlink ref="T8" r:id="rId227" xr:uid="{748777B0-3265-4639-98D4-B734EC29FECD}"/>
    <hyperlink ref="T287" r:id="rId228" xr:uid="{7B925BB3-8D0F-4529-B722-994BA3A923D5}"/>
    <hyperlink ref="T299" r:id="rId229" xr:uid="{B536CA56-3113-47D2-8EDA-BB33FF9FF129}"/>
    <hyperlink ref="V371" r:id="rId230" xr:uid="{43C44D3F-9EEF-4894-8767-623BCFDA4F21}"/>
    <hyperlink ref="T265" r:id="rId231" xr:uid="{035707E9-83C3-4770-A20B-498784F1FC41}"/>
    <hyperlink ref="V303" r:id="rId232" xr:uid="{172C9364-3D0D-4D1E-A9BD-C968EA7D7AEE}"/>
    <hyperlink ref="U303" r:id="rId233" xr:uid="{8425A5E7-548E-44FC-B3DF-CBAB3FBEE6A5}"/>
    <hyperlink ref="T305" r:id="rId234" xr:uid="{E46783F1-21AF-43A8-841E-54AF7D27AB9B}"/>
    <hyperlink ref="T25" r:id="rId235" xr:uid="{6671A946-66C2-44DA-8AC3-EA771AAF48C4}"/>
    <hyperlink ref="U25" r:id="rId236" xr:uid="{1C5E0D3C-0432-4C20-AC9D-384E55E82097}"/>
    <hyperlink ref="V28" r:id="rId23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LA14%20-%20Blackpool%20LDS%202014%2EPNG&amp;parent=%2Fsites%2FDevelopmentPlans%2FShared%20Documents%2FData%20and%20Analysis%2FPlanning%20Data%20Unit%2FData%20Project%2FShort-term%20Solution%2FLDS%20Approach%2FLDS%20screen%20captures" xr:uid="{F15A085B-0FEE-489E-8FCC-3DC4260E0649}"/>
    <hyperlink ref="U306" r:id="rId238" xr:uid="{14E96532-237A-4E75-9F3F-322694BD601D}"/>
    <hyperlink ref="T267" r:id="rId239" xr:uid="{1EC228E0-0AED-4E6D-BD6A-0BE5AEF019F4}"/>
    <hyperlink ref="T306" r:id="rId240" xr:uid="{DEC47CB1-D5EB-4B61-9F38-76674272BC70}"/>
    <hyperlink ref="V306" r:id="rId241" xr:uid="{6448156C-104D-4DF2-BA9B-0A433A02E8EC}"/>
    <hyperlink ref="T31" r:id="rId242" xr:uid="{C1F41213-2A0A-45E7-8B66-F9E7EB736451}"/>
    <hyperlink ref="U31" r:id="rId243" xr:uid="{985B82A8-0887-410D-ABFD-E160B76A0AE3}"/>
    <hyperlink ref="T309" r:id="rId244" xr:uid="{2961B011-2EBF-447C-B5E4-013F2EA457EC}"/>
    <hyperlink ref="U309" r:id="rId245" xr:uid="{48560975-3FDD-4D8A-A00E-CC3E0F670F7A}"/>
    <hyperlink ref="T269" r:id="rId246" xr:uid="{A5F3674E-8F04-4D78-8188-58EAF4E146A6}"/>
    <hyperlink ref="V31" r:id="rId24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OS17%20-%20Boston%20LDS%202017%2EPNG&amp;parent=%2Fsites%2FDevelopmentPlans%2FShared%20Documents%2FData%20and%20Analysis%2FPlanning%20Data%20Unit%2FData%20Project%2FShort-term%20Solution%2FLDS%20Approach%2FLDS%20screen%20captures" xr:uid="{161061B0-463D-45B4-8FB1-0815DDE83DEB}"/>
    <hyperlink ref="T35" r:id="rId248" xr:uid="{DA35039B-1941-4545-8650-D7CDCC49D3CB}"/>
    <hyperlink ref="U35" r:id="rId249" xr:uid="{D402F1CD-22AD-4E10-A98B-48D44CE83A20}"/>
    <hyperlink ref="V35" r:id="rId25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 xr:uid="{F14825F3-9056-47E7-BFE3-A6F3D1EE88AE}"/>
    <hyperlink ref="T41" r:id="rId251" xr:uid="{36B849F7-6B22-4B77-9CFA-DD1DF0924BC2}"/>
    <hyperlink ref="U41" r:id="rId252" xr:uid="{770D3AD5-5EC9-4537-A077-80A1E88AB42E}"/>
    <hyperlink ref="T47" r:id="rId253" xr:uid="{9A85461A-A118-4797-9F89-CA3398E17797}"/>
    <hyperlink ref="U47" r:id="rId254" xr:uid="{138FC9AB-B113-4B8F-979B-8A4B0E333786}"/>
    <hyperlink ref="V47" r:id="rId25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 xr:uid="{B2BD39D1-652A-4887-B974-3776D4B2AABE}"/>
    <hyperlink ref="T51" r:id="rId256" xr:uid="{23136BC1-5EDE-43B3-9C5E-5F000F728D47}"/>
    <hyperlink ref="U51" r:id="rId257" xr:uid="{8D7F9D03-D512-44D3-A0DD-4A8EE1E8ED95}"/>
    <hyperlink ref="V51" r:id="rId25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UR18%20-%20Burnley%20LDS%202018%2EPNG&amp;parent=%2Fsites%2FDevelopmentPlans%2FShared%20Documents%2FData%20and%20Analysis%2FPlanning%20Data%20Unit%2FData%20Project%2FShort-term%20Solution%2FLDS%20Approach%2FLDS%20screen%20captures" xr:uid="{0E9B7CE0-FDDC-4338-A99F-0AD788FF56FB}"/>
    <hyperlink ref="T54" r:id="rId259" xr:uid="{F1EA89C1-6C5F-4F4A-BC72-E6BBFA70D5BE}"/>
    <hyperlink ref="V54" r:id="rId26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M18%20-%20Cambridge%20LDS%202018%2EPNG&amp;parent=%2Fsites%2FDevelopmentPlans%2FShared%20Documents%2FData%20and%20Analysis%2FPlanning%20Data%20Unit%2FData%20Project%2FShort-term%20Solution%2FLDS%20Approach%2FLDS%20screen%20captures" xr:uid="{E6FE751F-DE47-422C-9A4D-DBC2F1739EDE}"/>
    <hyperlink ref="T207" r:id="rId261" xr:uid="{FAD2DA4E-B1DF-4A1D-B649-A9192865ED6E}"/>
    <hyperlink ref="U207" r:id="rId262" xr:uid="{21B869D4-8734-4C31-868E-41AB6B055F87}"/>
    <hyperlink ref="T218" r:id="rId263" xr:uid="{694AF122-3D0F-469D-9438-C4710CA94DCF}"/>
    <hyperlink ref="U218" r:id="rId264" xr:uid="{A1C54CC9-804A-40F7-B7CD-57FA6430D8F3}"/>
    <hyperlink ref="T222" r:id="rId265" xr:uid="{28E3C7C7-8BA7-4120-918A-D52647079221}"/>
    <hyperlink ref="U222" r:id="rId266" xr:uid="{39D472E9-A27A-4073-A0D2-A4437EB17619}"/>
    <hyperlink ref="T276" r:id="rId267" xr:uid="{0CAA67EA-9E8E-4A2A-8E9E-608C219D532F}"/>
    <hyperlink ref="U276" r:id="rId268" display="http://www.southglos.gov.uk/documents/LPDP-March-2019.pdf" xr:uid="{DE1A54DB-E503-4A2E-917A-923F75C2BFCF}"/>
    <hyperlink ref="T278" r:id="rId269" xr:uid="{5D2CC01C-3B78-41FC-82C7-044ECA5918C1}"/>
    <hyperlink ref="T280" r:id="rId270" xr:uid="{2C4A8AEE-D9D2-4908-ACDA-B62E7B923E92}"/>
    <hyperlink ref="T252" r:id="rId271" xr:uid="{5B19B7C3-4AD7-45A6-B92D-8925DEBD8FB2}"/>
    <hyperlink ref="U252" r:id="rId272" xr:uid="{B9B59921-14A6-4EF9-AEE5-3A659523F32B}"/>
    <hyperlink ref="T281" r:id="rId273" xr:uid="{249A5A42-0937-4DE9-B9EF-CB70B096370A}"/>
    <hyperlink ref="U281" r:id="rId274" xr:uid="{8A49003C-5C91-4516-9AEA-978C472C80C8}"/>
    <hyperlink ref="U274" r:id="rId275" xr:uid="{A28A172B-F833-43FF-A75A-D2E56FD52F6E}"/>
    <hyperlink ref="T274" r:id="rId276" xr:uid="{F8B56061-0830-42F6-BC6A-9DD3EDCD6D76}"/>
    <hyperlink ref="T10" r:id="rId277" xr:uid="{02B30A0E-A860-4869-AF4A-99D9775E73BD}"/>
    <hyperlink ref="T11" r:id="rId278" xr:uid="{EE10C228-5396-4BEA-8E4A-8B7C761BCF59}"/>
    <hyperlink ref="T12" r:id="rId279" xr:uid="{F8AE50D5-FCAC-4BD5-9E1B-1648E6B450B0}"/>
    <hyperlink ref="T18" r:id="rId280" xr:uid="{581C44FC-D034-4938-A6EE-BE20180B80D8}"/>
    <hyperlink ref="T23" r:id="rId281" xr:uid="{3D8388DD-CD40-4109-9489-2B62C8C8496D}"/>
    <hyperlink ref="U23" r:id="rId282" xr:uid="{A7550F11-4655-47E2-BDB7-38E37897618C}"/>
    <hyperlink ref="T24" r:id="rId283" xr:uid="{6002A3FD-D691-4BDC-900D-B8262DA49276}"/>
    <hyperlink ref="T32" r:id="rId284" xr:uid="{8407F3C4-E329-4B24-9A7A-B020B4B6E8F5}"/>
    <hyperlink ref="U32" r:id="rId285" xr:uid="{CD696F7A-456C-4BF5-8AD0-64AF646CF980}"/>
    <hyperlink ref="T34" r:id="rId286" xr:uid="{4D2974FE-1EB5-4A9D-819B-A496BB21D4EF}"/>
    <hyperlink ref="U34" r:id="rId287" xr:uid="{BD8564C7-B7C0-4633-801E-73CCC969C574}"/>
    <hyperlink ref="T36" r:id="rId288" xr:uid="{DB262583-F9D9-4A8F-A3D2-E639B6E03215}"/>
    <hyperlink ref="U37" r:id="rId289" xr:uid="{952D51CD-A90E-42E1-86F3-461E357BEA9A}"/>
    <hyperlink ref="T42" r:id="rId290" xr:uid="{E584E742-9366-4FCA-AE1B-346FEFD30857}"/>
    <hyperlink ref="U42" r:id="rId291" xr:uid="{FAD71A5B-BF52-4140-B1EC-FE7B425DB968}"/>
    <hyperlink ref="U46" r:id="rId292" xr:uid="{BE541647-7C57-4196-8779-18CAA78B563D}"/>
    <hyperlink ref="T46" r:id="rId293" xr:uid="{8FD20458-61C1-41CA-AF4E-A07FF0D70386}"/>
    <hyperlink ref="T61" r:id="rId294" xr:uid="{C0ABE741-608F-466B-93A3-CA3C0A17BB3A}"/>
    <hyperlink ref="U61" r:id="rId295" xr:uid="{8A0AC9DA-A2A9-469C-8606-7BFCCE9940D3}"/>
    <hyperlink ref="T63" r:id="rId296" xr:uid="{AAD49625-97BA-493B-974D-520A1E6B65AE}"/>
    <hyperlink ref="U63" r:id="rId297" xr:uid="{01FFD444-3897-4B41-9C60-03AFC97F5781}"/>
    <hyperlink ref="T70" r:id="rId298" xr:uid="{A5F27C8F-D907-49A1-B267-7CCAB4E04225}"/>
    <hyperlink ref="U70" r:id="rId299" xr:uid="{05798F1E-94E3-4A10-9B6D-0B6F61096C59}"/>
    <hyperlink ref="T175" r:id="rId300" xr:uid="{E27CE1A0-C45C-4702-B34A-552BB7787423}"/>
    <hyperlink ref="T177" r:id="rId301" xr:uid="{8B31B363-E835-4C46-9463-7EF50476BAA5}"/>
    <hyperlink ref="U177" r:id="rId302" xr:uid="{36B52B99-BFEB-4EAB-9670-8005CF52AC54}"/>
    <hyperlink ref="T313" r:id="rId303" xr:uid="{48163D39-C8D5-460F-8060-959673C7141C}"/>
    <hyperlink ref="U313" r:id="rId304" xr:uid="{C9CDD7CC-A911-43F3-9D93-5591ABDCB138}"/>
    <hyperlink ref="V313" r:id="rId305" xr:uid="{1A897FE1-B7C7-493B-94B8-B53607D1FDBA}"/>
    <hyperlink ref="T316" r:id="rId306" xr:uid="{C2944E89-1B40-417D-BD6E-75DDCA042CF1}"/>
    <hyperlink ref="T318" r:id="rId307" xr:uid="{3FD5D3B9-838C-4397-B12B-AC04C344ABD6}"/>
    <hyperlink ref="U318" r:id="rId308" xr:uid="{6659ECD8-8C39-4B95-A8E0-6CA8D48E365F}"/>
    <hyperlink ref="U178" r:id="rId309" xr:uid="{99DA75A7-99DE-4C11-B2DB-D6C64A16FD2C}"/>
    <hyperlink ref="V318" r:id="rId310" xr:uid="{34EF3020-A344-4246-8691-4166D2A1B7F0}"/>
    <hyperlink ref="T320" r:id="rId311" xr:uid="{19632132-3013-4E71-AC38-0B3955F04054}"/>
    <hyperlink ref="T326" r:id="rId312" xr:uid="{0DB707E1-4BC9-48F2-A902-98879BF72906}"/>
    <hyperlink ref="U326" r:id="rId313" xr:uid="{4575ADCA-9716-4988-9629-1544E31D0E08}"/>
    <hyperlink ref="V326" r:id="rId314" xr:uid="{9A1F8F75-E946-44AE-B663-EE3DFB6A1420}"/>
    <hyperlink ref="T328" r:id="rId315" xr:uid="{E30EC4A0-AA66-488E-8DB0-75A43BF97A27}"/>
    <hyperlink ref="U328" r:id="rId316" xr:uid="{44ED9A18-F6B7-4CF9-8B60-C2EFDC7BF7B9}"/>
    <hyperlink ref="V328" r:id="rId317" xr:uid="{D61E4615-FBFA-431D-8C04-DBBA742EFC46}"/>
    <hyperlink ref="T329" r:id="rId318" xr:uid="{F2804DD7-B169-49C3-B449-47173D6F8958}"/>
    <hyperlink ref="U329" r:id="rId319" xr:uid="{487E0900-CFDF-417D-8D72-DE61558914C1}"/>
    <hyperlink ref="V329" r:id="rId320" xr:uid="{F74B3765-CE40-451A-AF81-E9B4EFB57B72}"/>
    <hyperlink ref="T335" r:id="rId321" xr:uid="{C38A2F0C-8DA9-4645-97E6-E1D0E75BEB46}"/>
    <hyperlink ref="T194" r:id="rId322" xr:uid="{9F9B42A7-B502-48A3-931E-94CCFFE975DF}"/>
    <hyperlink ref="T202" r:id="rId323" xr:uid="{8036E190-5AFD-4DF2-B42D-708E5A3870B3}"/>
    <hyperlink ref="U202" r:id="rId324" display="https://www.newham.gov.uk/Documents/Environment and planning/LocalDevelopmentScheme.pdf" xr:uid="{50E84909-ADDD-48D1-A4BA-011DF2C2174F}"/>
    <hyperlink ref="T203" r:id="rId325" xr:uid="{D92201F7-6E5C-494D-9933-C9484DD2AC6B}"/>
    <hyperlink ref="U203" r:id="rId326" xr:uid="{F55AAED8-4883-4971-880D-BDE723FB6EF8}"/>
    <hyperlink ref="T206" r:id="rId327" xr:uid="{21A09091-3770-42FD-9AF9-724FE500FCB9}"/>
    <hyperlink ref="U206" r:id="rId328" xr:uid="{EDB13BB6-2EF5-48A2-816F-422077BF8664}"/>
    <hyperlink ref="T208" r:id="rId329" xr:uid="{584A9500-528C-44CF-8A1E-F95A1044FC3C}"/>
    <hyperlink ref="T211" r:id="rId330" xr:uid="{B62EA148-5CDA-4B56-AB90-3153B26A0A30}"/>
    <hyperlink ref="U211" r:id="rId331" xr:uid="{4FC8991C-08ED-498D-A6FC-B14656710694}"/>
    <hyperlink ref="T212" r:id="rId332" xr:uid="{142B7F00-BF93-4EA8-80BB-933BF36091C2}"/>
    <hyperlink ref="U212" r:id="rId333" xr:uid="{539C3072-141B-46C7-80AB-2E1FE403FE92}"/>
    <hyperlink ref="T215" r:id="rId334" xr:uid="{75297EFC-CCE5-4F88-A492-6D947B208CC9}"/>
    <hyperlink ref="T340" r:id="rId335" xr:uid="{DC095D67-CAB4-4BF7-8880-F8296FEF7C59}"/>
    <hyperlink ref="T341" r:id="rId336" xr:uid="{DE27B103-01D6-4F68-949E-7ED20FCA0C81}"/>
    <hyperlink ref="T345" r:id="rId337" xr:uid="{828598F5-0072-4852-8550-A24331059FB1}"/>
    <hyperlink ref="U345" r:id="rId338" xr:uid="{3D8A4629-E5AA-43C2-AD5A-3CE3C7BB7232}"/>
    <hyperlink ref="T351" r:id="rId339" xr:uid="{DCE85C9C-9A48-4DB0-BDF3-19E6F14D2583}"/>
    <hyperlink ref="U351" r:id="rId340" xr:uid="{318F0503-BCCB-45D9-9915-6356D875B660}"/>
    <hyperlink ref="V351" r:id="rId341" xr:uid="{D100A322-1CCD-457B-9DFB-C6BF4BF2FB81}"/>
    <hyperlink ref="T353" r:id="rId342" xr:uid="{EEA4CCBB-363C-469D-A5F4-5FE48C459FA6}"/>
    <hyperlink ref="V353" r:id="rId343" xr:uid="{D37B0140-F993-4E86-B49E-609AF860DC77}"/>
    <hyperlink ref="T354" r:id="rId344" xr:uid="{8F48A58F-91C5-453B-870B-2840BB9763B3}"/>
    <hyperlink ref="T361" r:id="rId345" xr:uid="{3D7ECD36-F647-442C-818E-1969942C0049}"/>
    <hyperlink ref="T373" r:id="rId346" xr:uid="{CDE9E08C-8A9E-4A24-935E-0B27C9BD1499}"/>
    <hyperlink ref="V375" r:id="rId347" xr:uid="{B298DAC0-FB8C-4B59-BE9A-9844AACF1EF7}"/>
    <hyperlink ref="T224" r:id="rId348" xr:uid="{B3714001-9C87-404B-9F3E-1BAFBF748F4F}"/>
    <hyperlink ref="U224" r:id="rId349" xr:uid="{3C41F8F3-060C-4642-8880-C269A6758076}"/>
    <hyperlink ref="T230" r:id="rId350" xr:uid="{B7DAE307-BF52-4606-AC2D-9384C4C50799}"/>
    <hyperlink ref="U230" r:id="rId351" xr:uid="{59F9C01E-A0B1-4AF8-92B9-D1C3358DBB1E}"/>
    <hyperlink ref="T233" r:id="rId352" xr:uid="{DCB86F0E-E501-4931-AFBA-5B66E426FCA0}"/>
    <hyperlink ref="T238" r:id="rId353" xr:uid="{3F44F37B-4D38-41EC-8022-471C7A6EDCAB}"/>
    <hyperlink ref="U238" r:id="rId354" xr:uid="{9A0FD25B-90C8-4254-BDDF-8926E5C7D8CF}"/>
    <hyperlink ref="T239" r:id="rId355" display="https://www.redcar-cleveland.gov.uk/resident/planning-and-building/strategic planning/Pages/local-development-scheme.aspx" xr:uid="{10142087-EAE5-46F9-91B0-A5D8079A250C}"/>
    <hyperlink ref="U239" r:id="rId356" display="https://www.redcar-cleveland.gov.uk/resident/planning-and-building/strategic planning/Documents/Local Development Scheme Nov 2016-2019.pdf" xr:uid="{37E9C313-010B-4AA0-8439-ED4388C84AF1}"/>
    <hyperlink ref="T172" r:id="rId357" xr:uid="{26B0AB30-F117-46E7-8CFC-75D4550CC0E2}"/>
    <hyperlink ref="T171" r:id="rId358" xr:uid="{970BD61C-AF4B-490F-AA6C-869E6F6FF3BC}"/>
    <hyperlink ref="T170" r:id="rId359" xr:uid="{9B3F0D09-64B6-4509-AE49-AE0D05DC264B}"/>
    <hyperlink ref="U170" r:id="rId360" xr:uid="{A61EE999-A6F7-4AA7-BB61-0463A28559D8}"/>
    <hyperlink ref="V170" r:id="rId361" xr:uid="{39E09FBA-A30C-45A6-A347-0DB2205313DC}"/>
    <hyperlink ref="T166" r:id="rId362" xr:uid="{FCDE96CC-82CB-4EDC-8387-DC1343D787C1}"/>
    <hyperlink ref="U166" r:id="rId363" xr:uid="{DF12B7BD-A24E-45F3-9E4A-EE9EB07791EE}"/>
    <hyperlink ref="V166" r:id="rId364" xr:uid="{5E4CC1D3-DD19-421B-926B-E986E31E0BEB}"/>
    <hyperlink ref="V165" r:id="rId365" xr:uid="{80E10799-A7E0-4F3B-B756-03556D27857C}"/>
    <hyperlink ref="U165" r:id="rId366" xr:uid="{08E9C063-7037-44FA-B3E7-60ABCFA4EDEF}"/>
    <hyperlink ref="U154" r:id="rId367" xr:uid="{9B6C7D5F-9950-41CB-AA7A-DA59DBF59D0B}"/>
    <hyperlink ref="T154" r:id="rId368" xr:uid="{26F8E5FD-0FBB-4681-807F-F9D83758DE86}"/>
    <hyperlink ref="T157" r:id="rId369" xr:uid="{A34EE79F-F01F-4CAE-8EE5-BA1E6613B6D1}"/>
    <hyperlink ref="U157" r:id="rId370" xr:uid="{8FD958FE-B8B9-40F1-B99D-672949DE63BD}"/>
    <hyperlink ref="V157" r:id="rId371" xr:uid="{C900C3B2-4556-4295-8148-8A85E10F2652}"/>
    <hyperlink ref="V152" r:id="rId372" xr:uid="{F9F679CC-914D-4854-9C62-3142847C3B64}"/>
    <hyperlink ref="T240" r:id="rId373" xr:uid="{FC1466B2-07E4-4A06-99F0-BDA3B872E893}"/>
    <hyperlink ref="U240" r:id="rId374" xr:uid="{9419D409-C1D8-41B5-8E80-5AF095394E06}"/>
    <hyperlink ref="U149" r:id="rId375" xr:uid="{F344077D-2F73-4DD6-BC54-47ABDD7A8834}"/>
    <hyperlink ref="V149" r:id="rId376" xr:uid="{50912E9F-9CBB-4645-A1C7-14FD4DB01685}"/>
    <hyperlink ref="T147" r:id="rId377" xr:uid="{0E8E784F-EB86-488D-99B6-4098D40DB919}"/>
    <hyperlink ref="U147" r:id="rId378" xr:uid="{45BE4D68-ED95-4F64-ACBA-D04A1EBF1BA4}"/>
    <hyperlink ref="V147" r:id="rId379" xr:uid="{1DCAC4CB-6382-44DF-BB26-5949310878BA}"/>
    <hyperlink ref="U143" r:id="rId380" xr:uid="{4670E1A8-6B0A-4F3C-9ADF-2F5CAF705499}"/>
    <hyperlink ref="V143" r:id="rId381" xr:uid="{2DAB3FF0-0B71-4DF5-84F9-55B2E9642744}"/>
    <hyperlink ref="T138" r:id="rId382" xr:uid="{1401B717-8A7F-4264-B8E8-F7E7309964DE}"/>
    <hyperlink ref="T136" r:id="rId383" xr:uid="{1B98AFB0-AF56-4CE1-8412-9DAB37EE3476}"/>
    <hyperlink ref="U136" r:id="rId384" xr:uid="{898D4C31-34CA-4B7C-83B8-4FE1831C737E}"/>
    <hyperlink ref="V136" r:id="rId385" xr:uid="{17C339A9-0B64-4823-8301-D14716B54294}"/>
    <hyperlink ref="U131" r:id="rId386" xr:uid="{F4CECF34-6220-4A31-B53D-8F9399837DE6}"/>
    <hyperlink ref="U130" r:id="rId387" xr:uid="{0B58C293-E0BA-4F6B-83E3-42184EC447FB}"/>
    <hyperlink ref="T129" r:id="rId388" xr:uid="{B2DA476E-3CCF-4EFD-B9B3-D1902217F1B6}"/>
    <hyperlink ref="V128" r:id="rId389" xr:uid="{6095975D-3309-4BA6-BE43-D5D502209789}"/>
    <hyperlink ref="T243" r:id="rId390" xr:uid="{3FE45D92-6559-4ECA-9EF7-49F93A5329FB}"/>
    <hyperlink ref="U243" r:id="rId391" xr:uid="{5447E89E-F1F1-44A1-A911-BC62B2C1641B}"/>
    <hyperlink ref="T249" r:id="rId392" xr:uid="{36E2A863-BEB6-423B-9AA4-1020C7ABC223}"/>
    <hyperlink ref="T120" r:id="rId393" xr:uid="{6CAB896F-7811-4FCE-BDD5-3FAA1DB44C95}"/>
    <hyperlink ref="V120" r:id="rId394" xr:uid="{10284C40-CEFB-462E-A513-B6A34A86613B}"/>
    <hyperlink ref="T118" r:id="rId395" xr:uid="{45228EBD-5749-436A-A060-2296C1F50EFD}"/>
    <hyperlink ref="T116" r:id="rId396" xr:uid="{0E7D6D32-CC48-4F98-9574-65F03E6E00F4}"/>
    <hyperlink ref="U116" r:id="rId397" xr:uid="{D5330176-3D0E-48A2-8352-1E3B21FD8693}"/>
    <hyperlink ref="V116" r:id="rId398" xr:uid="{4D0704CF-145D-4BEF-9020-ECF8A7A79FE8}"/>
    <hyperlink ref="V107" r:id="rId399" xr:uid="{5154AA83-7BCD-4CCB-8D8F-AC46803C4355}"/>
    <hyperlink ref="T106" r:id="rId400" xr:uid="{90CDE178-9319-40E9-A68F-BB1CCA3C95F8}"/>
    <hyperlink ref="U106" r:id="rId401" xr:uid="{DB9E0153-71A1-4368-9C39-1CDB6A28C8AF}"/>
    <hyperlink ref="T104" r:id="rId402" xr:uid="{E4D893B5-B692-4832-8B3B-C1DDEF9DD722}"/>
    <hyperlink ref="U104" r:id="rId403" xr:uid="{1F70799E-EB8E-4A24-8C3A-B16A6DF068AA}"/>
    <hyperlink ref="T103" r:id="rId404" xr:uid="{D7C07363-1691-47C8-809F-9D4ED94BE21B}"/>
    <hyperlink ref="U103" r:id="rId405" xr:uid="{29B8727A-44F3-4CDA-9536-43E82B2DBA3F}"/>
    <hyperlink ref="T254" r:id="rId406" xr:uid="{7B05F643-FD0B-4B2B-AECA-24DBC6333D06}"/>
    <hyperlink ref="U254" r:id="rId407" xr:uid="{723BF064-065B-4250-9F24-2E988AC36E65}"/>
    <hyperlink ref="V104" r:id="rId408" xr:uid="{11F230D8-BE74-41BA-A572-7483CC967112}"/>
    <hyperlink ref="V103" r:id="rId409" xr:uid="{A0F330E6-B764-4556-A351-CAD7B3E67C81}"/>
    <hyperlink ref="U101" r:id="rId410" xr:uid="{A1F8D896-B5DD-48DA-ADA6-361103FDFBD7}"/>
    <hyperlink ref="T100" r:id="rId411" xr:uid="{4D99CFBE-D8C0-4334-869F-5F4BBC82DF48}"/>
    <hyperlink ref="V101" r:id="rId412" xr:uid="{BA59E6E7-6A1F-4F59-BD30-14581B9CCDEF}"/>
    <hyperlink ref="T88" r:id="rId413" xr:uid="{CEA678CE-D7B7-4C83-9E14-889F825293F3}"/>
    <hyperlink ref="U88" r:id="rId414" xr:uid="{A337C32B-7A81-4C50-AEA6-7E263C7F11E7}"/>
    <hyperlink ref="V88" r:id="rId415" xr:uid="{58523A33-41CA-42F7-84FC-6B46234691C5}"/>
    <hyperlink ref="T89" r:id="rId416" xr:uid="{077819CC-8293-4E75-B6BA-B0C5255D688D}"/>
    <hyperlink ref="U89" r:id="rId417" xr:uid="{19694DFF-325B-4DA7-A706-B31791F34814}"/>
    <hyperlink ref="T93" r:id="rId418" xr:uid="{521559F4-1913-47CC-9089-63A8F413A7D4}"/>
    <hyperlink ref="U93" r:id="rId419" xr:uid="{EBEDE0DE-637D-48D8-A235-F110D73D74C1}"/>
    <hyperlink ref="V89" r:id="rId420" xr:uid="{CEFC588F-A623-463C-8F29-920BA46A5339}"/>
    <hyperlink ref="V93" r:id="rId421" xr:uid="{C6B51A72-E223-410A-830E-B054650F043C}"/>
    <hyperlink ref="V92" r:id="rId422" xr:uid="{1DEEA3F1-40E0-47AB-B1A3-669DA47B1E88}"/>
    <hyperlink ref="T117" r:id="rId423" xr:uid="{36143964-B6BB-4F1F-A3CF-9259B35202CE}"/>
    <hyperlink ref="T262" r:id="rId424" xr:uid="{81C887BA-B65E-4E5E-93DC-04758CFA8D6F}"/>
    <hyperlink ref="T263" r:id="rId425" xr:uid="{B946AFF3-8E1F-4EBB-BB2D-E9DD417FE9E5}"/>
    <hyperlink ref="U263" r:id="rId426" xr:uid="{04CB9449-9012-42B9-A1D3-CFA547A23379}"/>
    <hyperlink ref="T109" r:id="rId427" xr:uid="{3DDADFEA-E3B7-4126-B7E5-A2E4716607FF}"/>
    <hyperlink ref="U109" r:id="rId428" xr:uid="{546D7252-BA03-474E-A472-E32A00A1AE14}"/>
    <hyperlink ref="V109" r:id="rId429" xr:uid="{1493A4BF-FF5C-4520-951C-BEE25EBFAE72}"/>
    <hyperlink ref="T56" r:id="rId430" xr:uid="{726760CD-652B-40A5-AEE9-354604FD56B6}"/>
    <hyperlink ref="T62" r:id="rId431" xr:uid="{422DC15D-05B3-4740-A96F-FFD2B8C7C885}"/>
    <hyperlink ref="T65" r:id="rId432" xr:uid="{60A3FDF9-E868-433D-8B8B-698A7F1B703A}"/>
    <hyperlink ref="V68" r:id="rId433"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HE18%20-%20Cheshire%20East%20LDS%202018%2EPNG&amp;parent=%2Fsites%2FDevelopmentPlans%2FShared%20Documents%2FData%20and%20Analysis%2FPlanning%20Data%20Unit%2FData%20Project%2FShort-term%20Solution%2FLDS%20Approach%2FLDS%20screen%20captures" xr:uid="{6DF5DB5B-5A84-4D33-8F88-27C81AF79DF2}"/>
    <hyperlink ref="T69" r:id="rId434" xr:uid="{4C1C7C74-9E86-45D4-9F52-4C4F79295C30}"/>
    <hyperlink ref="U69" r:id="rId435" xr:uid="{DA242DDB-DA14-4EBC-B23D-8A7609698C27}"/>
    <hyperlink ref="T71" r:id="rId436" xr:uid="{171CB38F-38B7-4D2D-BD34-A25F769C181F}"/>
    <hyperlink ref="V76" r:id="rId437"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 xr:uid="{E7DE8922-9616-40AA-B1AB-0EB6594B6BCB}"/>
    <hyperlink ref="U81" r:id="rId438" xr:uid="{2FE72561-C4C4-4BCE-B515-B361EE846567}"/>
    <hyperlink ref="V81" r:id="rId439"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V15%20-%20Coventry%20LDS%202015%2EPNG&amp;parent=%2Fsites%2FDevelopmentPlans%2FShared%20Documents%2FData%20and%20Analysis%2FPlanning%20Data%20Unit%2FData%20Project%2FShort-term%20Solution%2FLDS%20Approach%2FLDS%20screen%20captures" xr:uid="{CAC7A7E9-665C-4274-9EE4-2603B8AC129A}"/>
    <hyperlink ref="V83" r:id="rId440"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RA19%20-%20Crawley%20LDS%202019%2EPNG&amp;parent=%2Fsites%2FDevelopmentPlans%2FShared%20Documents%2FData%20and%20Analysis%2FPlanning%20Data%20Unit%2FData%20Project%2FShort-term%20Solution%2FLDS%20Approach%2FLDS%20screen%20captures" xr:uid="{5A6DE07E-ACAA-4E46-B17E-A675AA2DFA72}"/>
    <hyperlink ref="T90" r:id="rId441" xr:uid="{4B111E45-AC6E-4017-96CC-736653058E93}"/>
    <hyperlink ref="T91" r:id="rId442" location="what-is-the-local-development-scheme" xr:uid="{5F1D9492-677C-4792-910A-AE1BB54E66F7}"/>
    <hyperlink ref="U91" r:id="rId443" xr:uid="{D5CA9077-EEAA-4013-B489-8B32D13486A9}"/>
    <hyperlink ref="V207" r:id="rId444" xr:uid="{C4571B26-2127-4011-8A96-3AB4FDFCB114}"/>
    <hyperlink ref="V218" r:id="rId445" xr:uid="{C53D6A56-C75B-4AC8-9E9D-D3DB8F62DF40}"/>
    <hyperlink ref="V222" r:id="rId446" xr:uid="{B98D0B10-EB1C-4BE3-B744-513E73423CFB}"/>
    <hyperlink ref="V252" r:id="rId447" xr:uid="{B522A7F6-C7BE-4C76-AF29-FCB9A31763CB}"/>
    <hyperlink ref="V274" r:id="rId448" xr:uid="{E8E33C68-F14F-445F-BE93-D91CC5C4C63E}"/>
    <hyperlink ref="V23" r:id="rId449" xr:uid="{80A0EB30-A9CF-4785-8272-2A2F71B0EC7B}"/>
    <hyperlink ref="V32" r:id="rId450" xr:uid="{C366CA7A-4CED-4364-814E-09CD0B235FE3}"/>
    <hyperlink ref="V34" r:id="rId451" xr:uid="{CD45EB2F-406B-4CE0-AA0F-A4AE55C1BB71}"/>
    <hyperlink ref="V36" r:id="rId452" xr:uid="{2B599A26-F03C-410A-96B0-20D52174DDEA}"/>
    <hyperlink ref="V37" r:id="rId453" xr:uid="{44F65E67-F32E-4D13-8A1D-364F6EEA04E8}"/>
    <hyperlink ref="V42" r:id="rId454" xr:uid="{FE12CF5C-664F-4247-B3AE-1C276C99C275}"/>
    <hyperlink ref="V46" r:id="rId455" xr:uid="{3B80005C-36ED-4C7A-BC86-5B39B38F9C4C}"/>
    <hyperlink ref="V61" r:id="rId456" xr:uid="{1FD8BFE9-A684-41AA-8518-9077738EB0D2}"/>
    <hyperlink ref="V63" r:id="rId457" xr:uid="{A1AE4EBE-F17E-49DF-BDF1-4CF446A2BA13}"/>
    <hyperlink ref="V70" r:id="rId458" xr:uid="{C8417F7B-2FBF-4257-B583-EDB72A3C1824}"/>
    <hyperlink ref="T111" r:id="rId459" xr:uid="{43252161-7F4D-405A-BE48-15586D7D0939}"/>
    <hyperlink ref="U111" r:id="rId460" xr:uid="{0521221A-89A1-4ED3-A0CD-05D3DD8EA387}"/>
    <hyperlink ref="V369" r:id="rId461" xr:uid="{B6EFA00A-CD21-4E1B-8E06-320B629F7D87}"/>
    <hyperlink ref="T19" r:id="rId462" xr:uid="{A26264A1-8D33-453F-9A20-DB03C103132D}"/>
    <hyperlink ref="V19" r:id="rId463" display="https://mhclg.sharepoint.com/sites/DevelopmentPlans/Shared%20Documents/Data%20and%20Analysis/Planning%20Data%20Unit/Data%20Project/Short-term%20Solution/LDS%20Approach/LDS%20screen%20captures/WoEJSP19%20-%20West%20of%20England%20JSP%20LDS%20April%202019.PNG" xr:uid="{EA325E0E-D58B-4FD8-B055-674C937081C0}"/>
    <hyperlink ref="V2" r:id="rId464" xr:uid="{5B9D224B-9E29-4BA7-A997-598ED208AF73}"/>
    <hyperlink ref="T72" r:id="rId465" xr:uid="{B489E915-F408-4080-A71A-B943EA0EEB82}"/>
    <hyperlink ref="T271" r:id="rId466" xr:uid="{5DD7CC1B-7A75-4A41-AF35-51C2B2F391E4}"/>
    <hyperlink ref="T357" r:id="rId467" xr:uid="{2213F2BD-0EFC-4817-8D9F-FBF5E750A4B4}"/>
    <hyperlink ref="V177" r:id="rId468" display="https://mhclg.sharepoint.com/:i:/r/sites/DevelopmentPlans/Shared%20Documents/Data%20and%20Analysis/Planning%20Data%20Unit/Data%20Project/Short-term%20Solution/LDS%20Approach/LDS%20screen%20captures/LLE17%20-%20London%20Legacy%20LDS%202017.PNG?csf=1&amp;e=QRcea9" xr:uid="{93A8591B-88ED-4764-BC52-1C9BC0878F63}"/>
    <hyperlink ref="V199" r:id="rId469" xr:uid="{83C8B619-D96A-4EA5-AAEF-BB38AE98BDCF}"/>
    <hyperlink ref="V223" r:id="rId470" display="https://mhclg.sharepoint.com/:i:/r/sites/DevelopmentPlans/Shared%20Documents/Data%20and%20Analysis/Planning%20Data%20Unit/Data%20Project/Short-term%20Solution/LDS%20Approach/LDS%20screen%20captures/OAW17-%20Oadby%20and%20Wigston%20LDS%202017.PNG?csf=1&amp;e=DYWeCx" xr:uid="{64AD9381-8178-4864-8F64-051861A810CA}"/>
    <hyperlink ref="V232" r:id="rId471" xr:uid="{03908F4A-D85A-43A1-8FEF-48FCA6E120F1}"/>
    <hyperlink ref="V248" r:id="rId472" xr:uid="{78A729A4-1EE1-4B36-A31D-0E915C159BF2}"/>
    <hyperlink ref="V254" r:id="rId473" xr:uid="{1B0D7CBD-19A3-4EDB-B111-97C2AF51B2B8}"/>
    <hyperlink ref="V262" r:id="rId474" xr:uid="{97546130-2535-40F3-9673-1CD177A0750C}"/>
    <hyperlink ref="V278" r:id="rId475" xr:uid="{656BCA47-F411-4D4F-9F4E-9EF7933329F9}"/>
    <hyperlink ref="V296" r:id="rId476" xr:uid="{71C1D3B8-B0DD-4A2E-A0BE-54D0A2906475}"/>
    <hyperlink ref="V267" r:id="rId477" xr:uid="{21C7B4A5-0C27-4AA4-8DAB-0806B287D451}"/>
    <hyperlink ref="T102" r:id="rId478" xr:uid="{E9F5FE0B-03B9-48D1-B57D-DB32CC3104BD}"/>
    <hyperlink ref="V115" r:id="rId479" xr:uid="{EB7EA7B4-9002-4691-BBDA-72025A038B8A}"/>
    <hyperlink ref="T153" r:id="rId480" xr:uid="{BBB00165-892E-498D-8B8E-823936A02CB6}"/>
    <hyperlink ref="U153" r:id="rId481" xr:uid="{58A6EBFF-D099-4E94-8FBD-A3AF3B44EC13}"/>
    <hyperlink ref="V159" r:id="rId482" xr:uid="{EFC8B105-2FFC-4922-917E-AF745D2094BF}"/>
    <hyperlink ref="T193" r:id="rId483" xr:uid="{227C801A-73E8-4959-A12F-2F9D764BF2F5}"/>
    <hyperlink ref="V308" r:id="rId484" xr:uid="{8D6E3CD2-B297-4C97-82BE-543AC09AC753}"/>
    <hyperlink ref="V340" r:id="rId485" xr:uid="{FEBE9F82-F6A3-4541-8929-31D96E669437}"/>
    <hyperlink ref="V358" r:id="rId486" xr:uid="{3CA25B09-A7B6-4298-A60C-78688D2AA37E}"/>
    <hyperlink ref="V311" r:id="rId487" xr:uid="{5A3420AD-7AC5-4BCD-82DB-481C13E14323}"/>
    <hyperlink ref="V285" r:id="rId488" xr:uid="{D643ADE8-E395-4EA5-A234-A0A893668019}"/>
    <hyperlink ref="T311" r:id="rId489" xr:uid="{74987AB1-950B-496C-B651-C8D153C25B3D}"/>
    <hyperlink ref="V271" r:id="rId490" xr:uid="{2CD368D5-B9F1-4319-A68D-CFCCB1456793}"/>
    <hyperlink ref="T95" r:id="rId491" xr:uid="{4A378F90-21DD-40A1-805B-4F0AE9E6670E}"/>
    <hyperlink ref="V164" r:id="rId492" xr:uid="{D3EC38D0-DCE8-47F0-8AC5-4F5A219D13B4}"/>
    <hyperlink ref="U267" r:id="rId493" xr:uid="{6979F539-F0EB-4B52-91D9-D0E0F3E29954}"/>
    <hyperlink ref="U278" r:id="rId494" xr:uid="{2DA7A04D-068E-47C1-8514-59665F51BAE6}"/>
    <hyperlink ref="T131" r:id="rId495" xr:uid="{0A60D4A8-F1AD-478C-9624-5A6CF939DA69}"/>
    <hyperlink ref="V171" r:id="rId496" xr:uid="{2A995E2F-DC52-477E-90E5-B39B26EB9898}"/>
    <hyperlink ref="U249" r:id="rId497" xr:uid="{C0C43243-B5DC-4EBB-B9B3-5C1048CC1778}"/>
    <hyperlink ref="V249" r:id="rId498" xr:uid="{B3671A63-FB61-4275-AADD-59196232DF44}"/>
    <hyperlink ref="T285" r:id="rId499" xr:uid="{B91F17D7-ADD3-4BEC-A0E1-2739693A9553}"/>
    <hyperlink ref="V84" r:id="rId500" xr:uid="{9FF559B3-1E0D-4C3A-9E42-FA1E77AA8FC5}"/>
    <hyperlink ref="T187" r:id="rId501" xr:uid="{CCA3F3AD-4AC7-4338-A38D-8FB91BA8E9AE}"/>
    <hyperlink ref="U188" r:id="rId502" xr:uid="{4BEDE8E6-35B0-4213-90CF-8CA27AAE9614}"/>
    <hyperlink ref="V188" r:id="rId503" xr:uid="{8021C3E8-CFD0-4BF5-B86C-1F041D5AF0D5}"/>
    <hyperlink ref="T217" r:id="rId504" xr:uid="{4431BE7B-1C68-42C0-BC95-1D22B77D4678}"/>
    <hyperlink ref="T283" r:id="rId505" xr:uid="{C391933D-E374-495D-9F12-E209FBF5EE95}"/>
    <hyperlink ref="V283" r:id="rId506" xr:uid="{BC674512-C3D5-4A5A-892C-0CA65DEBB7DD}"/>
    <hyperlink ref="V90" r:id="rId507" xr:uid="{8DBC6957-FE5D-4745-BB2D-556F1B4065C5}"/>
    <hyperlink ref="U242" r:id="rId508" xr:uid="{F63BFEDC-1095-4455-B88E-48ACAF3828CB}"/>
    <hyperlink ref="V242" r:id="rId509" xr:uid="{C1120765-65D2-4B7C-A75B-5E9545CC10DA}"/>
    <hyperlink ref="V264" r:id="rId510" xr:uid="{7CBC5FE2-5232-4C5C-A047-E7A2A7ACA95A}"/>
    <hyperlink ref="T2" r:id="rId511" xr:uid="{9FB876D3-C995-4F0D-B73D-E7A054DDBE31}"/>
    <hyperlink ref="V196" r:id="rId512" xr:uid="{58C9A043-A3BE-4397-A2AE-8A51A1406596}"/>
    <hyperlink ref="V71" r:id="rId513" xr:uid="{2D147F12-D053-4DB6-946B-849D2F1EEA49}"/>
    <hyperlink ref="U194" r:id="rId514" xr:uid="{775AB484-B47D-454C-B623-A118D8B77DCE}"/>
    <hyperlink ref="V194" r:id="rId515" xr:uid="{A06F2CC2-9EE5-4939-A39C-BD1C998D6268}"/>
    <hyperlink ref="U365" r:id="rId516" xr:uid="{B0F457DB-56C1-41AA-B36D-E92EBEFB1394}"/>
    <hyperlink ref="V236" r:id="rId517" xr:uid="{E692BB29-D4A1-48CD-A5A6-ACD7CB67F7CE}"/>
    <hyperlink ref="V373" r:id="rId518" xr:uid="{7EEB8D6B-8CCD-4235-A4F7-3EA9F5470880}"/>
    <hyperlink ref="T167" r:id="rId519" xr:uid="{C63E13E1-8EE9-44C3-8F60-24C6A043FD7F}"/>
    <hyperlink ref="V129" r:id="rId520" xr:uid="{7ED95D38-0886-41AD-8C2E-8D50F6FD7CD8}"/>
    <hyperlink ref="V131" r:id="rId521" xr:uid="{E541452D-BEA0-4208-989B-D4515F14C76D}"/>
    <hyperlink ref="V27" r:id="rId522" display="https://mhclg.sharepoint.com/sites/DevelopmentPlans/Shared%20Documents/Data%20and%20Analysis/Planning%20Data%20Unit/Data%20Project/Short-term%20Solution/LDS%20Approach/LDS%20screen%20captures/BWD19%20-%20Balckburn%20with%20Darwen%20web%20TT%20Oct%202019.PNG" xr:uid="{BE118B45-164D-4C3C-8C12-B24286605968}"/>
    <hyperlink ref="U28" r:id="rId523" xr:uid="{C30750AE-43D9-4F23-9B83-ADE1B52017CF}"/>
    <hyperlink ref="T28" r:id="rId524" xr:uid="{7C67AB0F-6B72-48A5-83EA-050A284F6414}"/>
    <hyperlink ref="V48" r:id="rId525" xr:uid="{2F1A06F0-CF49-463D-9F7D-D849623C4A28}"/>
    <hyperlink ref="U57" r:id="rId526" xr:uid="{D256D118-70F7-4D5D-ACEF-EA880FD222FA}"/>
    <hyperlink ref="V57" r:id="rId527" display="https://mhclg.sharepoint.com/sites/DevelopmentPlans/Shared%20Documents/Data%20and%20Analysis/Planning%20Data%20Unit/Data%20Project/Short-term%20Solution/LDS%20Approach/LDS%20screen%20captures/CANT19%20-%20Canterbury%20indicative%20LDS%20timetable%20Oct%202019.PNG" xr:uid="{DDDB2F1A-F150-4921-B13C-3737B0006B2F}"/>
    <hyperlink ref="V100" r:id="rId528" display="https://mhclg.sharepoint.com/sites/DevelopmentPlans/Shared%20Documents/Data%20and%20Analysis/Planning%20Data%20Unit/Data%20Project/Short-term%20Solution/LDS%20Approach/LDS%20screen%20captures/GESP19%20revised%20TT%20Greater%20Exteter%20Strategic%20Plan%20May%202019.PNG" xr:uid="{875F6D0D-0FA7-41FD-9C30-5E7C54B9236A}"/>
    <hyperlink ref="V117" r:id="rId529" display="https://mhclg.sharepoint.com/sites/DevelopmentPlans/Shared%20Documents/Data%20and%20Analysis/Planning%20Data%20Unit/Data%20Project/Short-term%20Solution/LDS%20Approach/LDS%20screen%20captures/GESP19%20revised%20TT%20Greater%20Exteter%20Strategic%20Plan%20May%202019.PNG" xr:uid="{416AA7D2-C24B-4500-B8F2-74F1850AA782}"/>
    <hyperlink ref="T266" r:id="rId530" xr:uid="{901BBA91-8566-4756-BF0D-B4FD607941A2}"/>
    <hyperlink ref="V266" r:id="rId531" xr:uid="{1FF54E1B-5468-4653-80DB-0A9C236892F3}"/>
    <hyperlink ref="V11" r:id="rId532" xr:uid="{98F76F7C-2389-4CF2-85D2-8F2BBEEA4DC1}"/>
    <hyperlink ref="V95" r:id="rId533" xr:uid="{9C72A9A1-37FD-4D13-8611-5401B1337062}"/>
    <hyperlink ref="U289" r:id="rId534" xr:uid="{B86E1820-AF14-444D-99BD-9DE0508265CD}"/>
    <hyperlink ref="V289" r:id="rId535" xr:uid="{4B2B4907-637B-485A-B87E-B8048B619494}"/>
    <hyperlink ref="V130" r:id="rId536" xr:uid="{305A9F4D-FAC7-4DE4-A92D-8E6845B3156E}"/>
    <hyperlink ref="AC324" r:id="rId537" xr:uid="{D68B2959-75F7-453C-B0F7-16A22CC09D26}"/>
    <hyperlink ref="V55" r:id="rId538" xr:uid="{158F8C62-E70D-4B3B-AE0C-32E3AC804C7D}"/>
    <hyperlink ref="AJ209" r:id="rId539" xr:uid="{5DA3A63E-C3F6-4BB5-AD42-C9BDD83CDF57}"/>
    <hyperlink ref="AD209" r:id="rId540" xr:uid="{29812C96-FC62-43FE-8687-6E9EB0E7E318}"/>
    <hyperlink ref="V102" r:id="rId541" xr:uid="{EDA619ED-09E7-443E-975E-A73E017D2C86}"/>
    <hyperlink ref="V174" r:id="rId542" xr:uid="{D96B326F-F4D8-4D0D-B18E-ED2BD91E37DE}"/>
    <hyperlink ref="V364" r:id="rId543" xr:uid="{B36F3CB7-6739-48D2-940C-1CF6F1D3C266}"/>
    <hyperlink ref="T272" r:id="rId544" xr:uid="{7216DA16-7519-4E43-BD96-04CE13503B6D}"/>
    <hyperlink ref="AC156" r:id="rId545" xr:uid="{F2DAB70B-CEE9-42A2-87EA-E9D7C4629FE4}"/>
    <hyperlink ref="U184" r:id="rId546" xr:uid="{207EA0E1-F398-4A7D-B213-4F124F7E8E9B}"/>
    <hyperlink ref="U285" r:id="rId547" xr:uid="{5635AF40-AEE1-4874-A4FD-5B69591FC2D2}"/>
    <hyperlink ref="V12" r:id="rId548" xr:uid="{F11220D4-53E8-4E01-8869-724B9B139849}"/>
    <hyperlink ref="AD10" r:id="rId549" xr:uid="{96E15E3F-3A36-4BDB-92DA-ED4841114507}"/>
    <hyperlink ref="U266" r:id="rId550" xr:uid="{3503FB4F-BF4F-4373-9600-62644625E143}"/>
    <hyperlink ref="AK45" r:id="rId551" xr:uid="{0CA1A187-4F7A-45AD-A240-FB8606FA0E16}"/>
    <hyperlink ref="V59" r:id="rId552" xr:uid="{EDA6E36D-2AB5-40AD-8DB2-11ACC906D38D}"/>
    <hyperlink ref="V58" r:id="rId553" xr:uid="{F432C90B-F62C-4F8A-921B-AC4692E85C68}"/>
    <hyperlink ref="V8" r:id="rId554" xr:uid="{F6A5D301-1275-467E-910A-1107A5506228}"/>
    <hyperlink ref="AJ157" r:id="rId555" xr:uid="{DAE49658-5C78-4C88-8650-578DB4E9C8B6}"/>
    <hyperlink ref="AK62" r:id="rId556" xr:uid="{3B115AE2-2C44-48EE-A0C1-D6E599BEC9A2}"/>
    <hyperlink ref="AJ62" r:id="rId557" xr:uid="{6A005CAB-0350-4919-B361-EC7C5F0C0882}"/>
    <hyperlink ref="U171" r:id="rId558" xr:uid="{5C6A8624-3A55-41C3-9A35-E9EDBB67904D}"/>
    <hyperlink ref="T37" r:id="rId559" xr:uid="{5C47AAA6-4523-4AA8-A94E-4D935369E001}"/>
    <hyperlink ref="T59" r:id="rId560" xr:uid="{98346178-338D-44F8-80CF-E0EF863BB383}"/>
    <hyperlink ref="U2" r:id="rId561" xr:uid="{FD8C2384-2923-49A5-8513-A1E164036F8B}"/>
    <hyperlink ref="T149" r:id="rId562" xr:uid="{9CCC1D99-1892-4179-9CFC-8380A66BE80D}"/>
    <hyperlink ref="U36" r:id="rId563" xr:uid="{5C73DEB2-6907-41DB-B44C-0EFE8A64E2E1}"/>
    <hyperlink ref="U18" r:id="rId564" xr:uid="{8CD9F5B8-4857-45C5-8FF5-F856E7AC658D}"/>
    <hyperlink ref="AC18" r:id="rId565" xr:uid="{52E61997-D315-4F2D-A734-832E9C4864A8}"/>
    <hyperlink ref="AJ18" r:id="rId566" xr:uid="{F7510615-807E-4109-A166-4E88D0C0E090}"/>
    <hyperlink ref="AQ18" r:id="rId567" xr:uid="{268115DF-AC7F-4BC3-B756-10D99983ABC3}"/>
    <hyperlink ref="U56" r:id="rId568" xr:uid="{A5B3C98F-0AD6-4AC3-B2E5-6D368EC1176F}"/>
    <hyperlink ref="AC56" r:id="rId569" xr:uid="{CF534CA6-148E-406C-AFCB-1604E5B4F9E9}"/>
    <hyperlink ref="AJ56" r:id="rId570" xr:uid="{BA4D444D-53C1-43AC-9049-FC0FCB23B150}"/>
    <hyperlink ref="AC173" r:id="rId571" xr:uid="{BF4DE321-95AE-4EE6-BAB7-85C56C4B7F34}"/>
    <hyperlink ref="U11" r:id="rId572" xr:uid="{A9827224-6BE4-4892-BA92-EB618A41F7F7}"/>
    <hyperlink ref="AC11" r:id="rId573" xr:uid="{82242809-3441-45F7-8800-6E990D3DD748}"/>
    <hyperlink ref="U152" r:id="rId574" xr:uid="{CF295035-F041-4182-8DE2-59B5E048F613}"/>
    <hyperlink ref="V261" r:id="rId575" xr:uid="{7E4A53C8-52F7-41BE-B195-EBA8661F7A9D}"/>
    <hyperlink ref="T181" r:id="rId576" xr:uid="{DC1527D2-6DC1-404A-8A74-D6A14D88A65E}"/>
    <hyperlink ref="U181" r:id="rId577" xr:uid="{F47C7425-07A0-410F-AD52-F9FC554B8D84}"/>
    <hyperlink ref="T368" r:id="rId578" xr:uid="{53C4A5D6-B3A6-4EE4-9A26-DCD6F1DF2DC8}"/>
    <hyperlink ref="U368" r:id="rId579" xr:uid="{6C9C7B50-414F-4F89-A4A3-406C42F079A5}"/>
    <hyperlink ref="T370" r:id="rId580" xr:uid="{80851B4E-BAD7-4658-ADF5-F174FCE7AA2F}"/>
    <hyperlink ref="U370" r:id="rId581" xr:uid="{DD36AC9E-C4B2-4B75-ABCD-78EED755B519}"/>
    <hyperlink ref="U13" r:id="rId582" xr:uid="{7566B776-2BF4-4E31-93BB-1DBAB87A65C2}"/>
    <hyperlink ref="V290" r:id="rId583" xr:uid="{CC994AE4-1961-467E-917B-14D52E8E841A}"/>
    <hyperlink ref="AK220" r:id="rId584" xr:uid="{FD6CEA6D-213E-47D1-84F1-7FBE0E520B32}"/>
    <hyperlink ref="U270" r:id="rId585" xr:uid="{02892063-FA7B-4477-BA2E-16D1C0771B88}"/>
    <hyperlink ref="V269" r:id="rId586" xr:uid="{12E77935-DFEF-4439-B006-C399E9EB180F}"/>
    <hyperlink ref="V268" r:id="rId587" xr:uid="{2CDC4D5B-E48B-4BFF-8F3D-06E23593006C}"/>
    <hyperlink ref="T360" r:id="rId588" xr:uid="{7363C0C8-08BF-49F5-9CDA-564449EAB560}"/>
    <hyperlink ref="T245" r:id="rId589" xr:uid="{17275BF1-58B6-447A-AEA6-E3B27A6095BC}"/>
    <hyperlink ref="T52" r:id="rId590" xr:uid="{92FD15E1-6BE0-451A-A4FE-891687D48BE3}"/>
    <hyperlink ref="T30" r:id="rId591" xr:uid="{F7B584BF-015D-4BD6-9CB6-A44DBE537EF8}"/>
    <hyperlink ref="T302" r:id="rId592" xr:uid="{D5BFE846-08D6-485A-8697-0F883F57F73E}"/>
    <hyperlink ref="T257" r:id="rId593" xr:uid="{FAC34118-1964-4CBA-AD9D-45F25C682012}"/>
    <hyperlink ref="T225" r:id="rId594" xr:uid="{FF33F159-0587-46C4-8517-0CBA115A1A08}"/>
    <hyperlink ref="T182" r:id="rId595" xr:uid="{7EC79A8F-1300-409A-ADDC-E6E097AF424C}"/>
    <hyperlink ref="AD192" r:id="rId596" xr:uid="{B422ECF6-B5DE-45FF-A93C-6C6C79D53796}"/>
    <hyperlink ref="AC343" r:id="rId597" xr:uid="{D0F8B758-3956-4E00-B46F-C4B7AE692D35}"/>
    <hyperlink ref="AK338" r:id="rId598" xr:uid="{8BCE8E1A-943F-4C0E-AB3D-08D36C026382}"/>
    <hyperlink ref="T67" r:id="rId599" xr:uid="{20E79C94-A46A-4D0E-AADF-0AE37AE26BEC}"/>
    <hyperlink ref="V287" r:id="rId600" xr:uid="{3B1E754F-1E16-48AB-903D-466859E1A02E}"/>
    <hyperlink ref="T112" r:id="rId601" xr:uid="{FE38F6AD-7901-4051-99A1-250626467A11}"/>
    <hyperlink ref="T113" r:id="rId602" location="7" xr:uid="{8CF6A324-BF5F-458C-8454-80CCA3CC7E90}"/>
    <hyperlink ref="T292" r:id="rId603" xr:uid="{DED16010-994B-4289-9823-7CB321D0BCF8}"/>
    <hyperlink ref="T43" r:id="rId604" xr:uid="{5DCEA95C-AF7F-4349-BC4C-F80C75855A8E}"/>
    <hyperlink ref="T317" r:id="rId605" xr:uid="{CD4A9921-49F2-4441-B180-A8FA9C66564A}"/>
    <hyperlink ref="V317" r:id="rId606" display="https://mhclg.sharepoint.com/sites/DevelopmentPlans/Shared%20Documents/Data%20and%20Analysis/Planning%20Data%20Unit/Data%20Project/Short-term%20Solution/LDS%20Approach/LDS%20screen%20captures/GESP19%20revised%20TT%20Greater%20Exteter%20Strategic%20Plan%20May%202019.PNG" xr:uid="{D325E26E-D944-46EC-BE33-E77A89649226}"/>
    <hyperlink ref="T190" r:id="rId607" xr:uid="{10664711-58D8-4BF1-8E7A-11FAFDDF9FAF}"/>
    <hyperlink ref="V190" r:id="rId608" display="https://mhclg.sharepoint.com/sites/DevelopmentPlans/Shared%20Documents/Data%20and%20Analysis/Planning%20Data%20Unit/Data%20Project/Short-term%20Solution/LDS%20Approach/LDS%20screen%20captures/GESP19%20revised%20TT%20Greater%20Exteter%20Strategic%20Plan%20May%202019.PNG" xr:uid="{133CC442-D078-462E-B2D3-C00D22FBDB61}"/>
    <hyperlink ref="T191" r:id="rId609" xr:uid="{8F37B206-6DC9-4C1E-A811-2476C14A6DB9}"/>
    <hyperlink ref="T219" r:id="rId610" xr:uid="{D56B0E47-79DE-4D5B-9FEB-C48AAB8BF56C}"/>
    <hyperlink ref="T226" r:id="rId611" xr:uid="{8124747B-0831-4F9B-89B5-0AADF87128CF}"/>
    <hyperlink ref="U226" r:id="rId612" xr:uid="{D584198E-C84C-445B-8816-E77F4511FD02}"/>
    <hyperlink ref="V224" r:id="rId613" display="https://mhclg.sharepoint.com/:i:/r/sites/DevelopmentPlans/Shared%20Documents/Data%20and%20Analysis/Planning%20Data%20Unit/Data%20Project/Short-term%20Solution/LDS%20Approach/LDS%20screen%20captures/OLD18%20-%20Old%20Oak%20%26%20Park%20Royal%20LDS%202018.PNG?csf=1&amp;e=oDxgkY" xr:uid="{189D8B54-936F-4862-934A-C7FBAA9A817C}"/>
    <hyperlink ref="T350" r:id="rId614" xr:uid="{F3BFAE5E-45FC-4AF4-A344-9DC6199EA755}"/>
    <hyperlink ref="T183" r:id="rId615" xr:uid="{C7C42919-1965-42F5-B54D-954936591B83}"/>
    <hyperlink ref="AD86" r:id="rId616" xr:uid="{E4E34E3D-8A7B-40AA-B3D0-3BEDA467D820}"/>
    <hyperlink ref="T99" r:id="rId617" xr:uid="{31AE9DEC-A157-4801-BFBD-C8C20335D442}"/>
    <hyperlink ref="T115" r:id="rId618" xr:uid="{DA708515-B1A5-48EE-BCFA-372D73A74C41}"/>
    <hyperlink ref="T107" r:id="rId619" xr:uid="{826B2CA5-907F-4073-BFC5-7A21E75F7AAD}"/>
    <hyperlink ref="AJ11" r:id="rId620" xr:uid="{BFB79CFC-8671-450F-891E-5AC46FDD1872}"/>
    <hyperlink ref="T130" r:id="rId621" xr:uid="{40284A13-B321-4527-9930-9E0026B156C5}"/>
    <hyperlink ref="T17" r:id="rId622" xr:uid="{96BBD979-4E37-4669-BDB3-8C2C905F2AD8}"/>
    <hyperlink ref="AC171" r:id="rId623" xr:uid="{D8D52FC6-A153-49E1-BAE0-9986CAB1C045}"/>
    <hyperlink ref="AJ171" r:id="rId624" xr:uid="{F0A51C4C-CF77-4AC9-A4A1-D216AAD3ACE2}"/>
    <hyperlink ref="T174" r:id="rId625" xr:uid="{F24178DE-5D04-4A11-8480-2583F9E8E8DC}"/>
    <hyperlink ref="AJ196" r:id="rId626" xr:uid="{FE1A76AE-79A1-4265-B653-1A7B0CC3B72E}"/>
    <hyperlink ref="AQ200" r:id="rId627" xr:uid="{80A21C64-1E47-4A31-AA0A-1DB2F585B674}"/>
    <hyperlink ref="V217" r:id="rId628" xr:uid="{45B31A74-732C-4A83-80D9-9B2F7480B067}"/>
    <hyperlink ref="T364" r:id="rId629" xr:uid="{FB5C08ED-64F3-4987-BB8F-81DAE10F5019}"/>
    <hyperlink ref="T339" r:id="rId630" location="timetable" xr:uid="{6B25D080-2A66-4903-B741-100762F0E412}"/>
    <hyperlink ref="T332" r:id="rId631" xr:uid="{D6969655-ECA2-4FDD-BAC7-7F0C68A431BD}"/>
    <hyperlink ref="T242" r:id="rId632" xr:uid="{BDE5416E-74B3-4E89-BF68-379A1C45F952}"/>
    <hyperlink ref="AQ304" r:id="rId633" xr:uid="{3CDAB1A3-9221-484D-BFAE-B38CCB8381EE}"/>
    <hyperlink ref="T256" r:id="rId634" xr:uid="{AE320C12-DF1D-4183-A372-8654FEBCA440}"/>
    <hyperlink ref="T128" r:id="rId635" xr:uid="{740AB2CA-7763-47CD-B570-161703F692F9}"/>
    <hyperlink ref="T33" r:id="rId636" xr:uid="{84570D69-4749-4D63-BB44-A28A7AC522BE}"/>
    <hyperlink ref="U33" r:id="rId637" xr:uid="{F49F6D03-906B-46D0-B1E4-E8D4B3634C30}"/>
    <hyperlink ref="T244" r:id="rId638" xr:uid="{0F36F9FD-5732-4017-A596-F88A93D19A61}"/>
    <hyperlink ref="T64" r:id="rId639" xr:uid="{9985DEFF-0679-4990-A793-B14F63BEDEE3}"/>
    <hyperlink ref="T188" r:id="rId640" xr:uid="{62A54043-0A3B-4238-A26E-AE115B1B0BAD}"/>
    <hyperlink ref="T152" r:id="rId641" xr:uid="{F9396C96-2CAA-42AA-BEC6-6CF9DF9C794E}"/>
    <hyperlink ref="T268" r:id="rId642" xr:uid="{165D1990-CB72-4235-ACA3-1B997592BEFB}"/>
    <hyperlink ref="T76" r:id="rId643" xr:uid="{77A85645-68F8-4F63-9CAE-92ABEEE00F86}"/>
    <hyperlink ref="T310" r:id="rId644" xr:uid="{8829669B-27B4-4681-B5D4-D364AD4E7FF3}"/>
    <hyperlink ref="V310" r:id="rId645" xr:uid="{0CE335BC-E466-4BA2-8C46-B5E870D49FF8}"/>
    <hyperlink ref="T261" r:id="rId646" xr:uid="{A7C2B768-8965-465C-9633-D6E36D4E8746}"/>
    <hyperlink ref="V305" r:id="rId647" xr:uid="{73366DBC-2390-480C-BF01-3A608F7E81BD}"/>
    <hyperlink ref="T79" r:id="rId648" xr:uid="{644253FD-4947-43E4-A88A-8A3F438174AA}"/>
    <hyperlink ref="U99" r:id="rId649" xr:uid="{A9293839-1D2D-43EE-8FA4-361FDF71622E}"/>
    <hyperlink ref="AC106" r:id="rId650" xr:uid="{50489511-1C9E-42B4-ABA3-BB91B5CEB236}"/>
    <hyperlink ref="AC362" r:id="rId651" xr:uid="{A0634C02-DCBF-4CF2-8B97-B420E18530AD}"/>
    <hyperlink ref="T250" r:id="rId652" xr:uid="{2ECCBDD1-B933-4A0E-AE5C-F0E9FC2A6618}"/>
    <hyperlink ref="T86" r:id="rId653" xr:uid="{9FFBE9C1-9066-4DA3-AA20-8DC09AAD4CCC}"/>
    <hyperlink ref="AC95" r:id="rId654" xr:uid="{22BCA2BB-841C-456C-BE23-7126D15D572C}"/>
    <hyperlink ref="T270" r:id="rId655" xr:uid="{F92283CB-5EB4-4633-92CB-FD67F01B4B42}"/>
    <hyperlink ref="T108" r:id="rId656" xr:uid="{07B4911D-D91B-4A64-904A-03EA1A8B5F1E}"/>
    <hyperlink ref="V94" r:id="rId657" xr:uid="{183098CE-655F-4814-AC39-6781DFAEFCDA}"/>
    <hyperlink ref="V38" r:id="rId658" xr:uid="{FC458418-06C6-4319-90F9-2B5F74004D81}"/>
    <hyperlink ref="T22" r:id="rId659" xr:uid="{CC663CEF-EA2E-4F84-B3C5-09BCDD991A24}"/>
    <hyperlink ref="T163" r:id="rId660" xr:uid="{4EBFA056-AA0B-4BEA-B3D6-18028C78B3C9}"/>
    <hyperlink ref="AC163" r:id="rId661" xr:uid="{B1A29DFF-1CF1-44FF-9561-BD79D6679737}"/>
    <hyperlink ref="T68" r:id="rId662" xr:uid="{0B3765B0-01D0-4144-86A6-F69F94BAC1A6}"/>
    <hyperlink ref="U343" r:id="rId663" xr:uid="{140AC69E-D11C-4914-B39A-92C21A168FD7}"/>
    <hyperlink ref="T343" r:id="rId664" xr:uid="{6177E0E4-E53A-47A6-B2D2-9541D1A370DE}"/>
    <hyperlink ref="T290" r:id="rId665" xr:uid="{3471EB86-8BDD-4FE3-8872-7560FBEAD79A}"/>
    <hyperlink ref="T289" r:id="rId666" xr:uid="{B0EEDBAC-6DC5-45B5-A76C-E17C5C7DD8CE}"/>
    <hyperlink ref="T366" r:id="rId667" xr:uid="{5104CF8B-BCFB-4B63-BC9D-22C3338E6536}"/>
    <hyperlink ref="V366" r:id="rId668" xr:uid="{1B48E6E0-17CE-4DD2-976C-3B07D0D0D563}"/>
    <hyperlink ref="T209" r:id="rId669" xr:uid="{AB46A938-FBFE-472F-AFD3-C70920D9B431}"/>
    <hyperlink ref="V124" r:id="rId670" xr:uid="{F1FDD02D-8D00-4CCB-81F5-872C84327E60}"/>
    <hyperlink ref="T178" r:id="rId671" xr:uid="{4F8DDB19-7512-4B81-838B-2484A44D33B4}"/>
    <hyperlink ref="U83" r:id="rId672" xr:uid="{E7B6A858-DEEE-4A3A-8848-8F6FF38E6E82}"/>
    <hyperlink ref="T38" r:id="rId673" xr:uid="{A3FC344E-7D2F-4785-A89D-D0F7C14585FA}"/>
    <hyperlink ref="T246" r:id="rId674" xr:uid="{4D8F535F-D5DE-4CFA-8F0E-958F285FD6E5}"/>
    <hyperlink ref="T16" r:id="rId675" xr:uid="{181A7EAB-8E00-4F6C-B5C6-1E4514BD1E28}"/>
    <hyperlink ref="T40" r:id="rId676" xr:uid="{EDFAC515-C4D5-410F-B196-F80DE6D45CFA}"/>
    <hyperlink ref="T60" r:id="rId677" xr:uid="{0E8B12D6-A8DC-4526-8E20-2F5D356F4066}"/>
    <hyperlink ref="T291" r:id="rId678" xr:uid="{BEECED29-2CCB-4813-9066-4D603A63DF06}"/>
    <hyperlink ref="T325" r:id="rId679" xr:uid="{68DAC5BE-07EA-4B0E-A5CB-0069280C1E97}"/>
    <hyperlink ref="T179" r:id="rId680" xr:uid="{71CF2FB3-E065-4F70-95E9-595BB4B4A0FB}"/>
    <hyperlink ref="T4" r:id="rId681" xr:uid="{826AD652-CCFD-4654-8A16-E8354071E0AE}"/>
    <hyperlink ref="V4" r:id="rId682" xr:uid="{5DE5D7C1-673F-4BA4-B31B-47D1481E3082}"/>
    <hyperlink ref="T334" r:id="rId683" xr:uid="{F76FF8C1-9E27-4EB7-AC55-1908041AEF61}"/>
    <hyperlink ref="T227" r:id="rId684" xr:uid="{A2605737-A086-4BCD-BE08-581219082EA9}"/>
    <hyperlink ref="T284" r:id="rId685" xr:uid="{5F1705F8-8C8A-42C6-B6CD-F5E54C352994}"/>
    <hyperlink ref="T355" r:id="rId686" xr:uid="{624D35CA-E0E3-4904-AFCD-F315F99EA1FD}"/>
    <hyperlink ref="T66" r:id="rId687" xr:uid="{5F14BE8D-43CD-4D20-9084-33E38F0B80C4}"/>
    <hyperlink ref="T73" r:id="rId688" xr:uid="{F42EA3FA-C333-4440-8782-EB4EC77AFF31}"/>
    <hyperlink ref="T235" r:id="rId689" xr:uid="{AC793D27-703E-4491-8DCD-F57335CA5842}"/>
    <hyperlink ref="T286" r:id="rId690" xr:uid="{D133D82E-A458-4361-B092-7B6C5DF76686}"/>
    <hyperlink ref="V349" r:id="rId691" xr:uid="{2A2B0B42-59DF-4726-95E4-E8F0952E14C3}"/>
    <hyperlink ref="V179" r:id="rId692" xr:uid="{87863DC5-310C-479F-A1D1-4142AD8236E3}"/>
    <hyperlink ref="V62" r:id="rId693" xr:uid="{A62CC4EF-D8DD-4DC3-8356-989B3579C50D}"/>
    <hyperlink ref="V22" r:id="rId694" xr:uid="{A42F6A23-1BD3-41B1-A7C9-A6EC66F4383B}"/>
    <hyperlink ref="T92" r:id="rId695" xr:uid="{23CCB72F-4D1A-479F-BE73-84D7E532586C}"/>
    <hyperlink ref="V135" r:id="rId696" xr:uid="{0D569C49-639A-4122-911B-57FB780EACE3}"/>
    <hyperlink ref="AK11" r:id="rId697" xr:uid="{55008167-9D33-40B8-81A9-15E4AB1453A1}"/>
    <hyperlink ref="V112" r:id="rId698" xr:uid="{28139F37-EB25-4089-A866-161EC799E00F}"/>
    <hyperlink ref="AX171" r:id="rId699" xr:uid="{13918051-B445-4E25-8828-ECB3AF45FEAA}"/>
    <hyperlink ref="T48" r:id="rId700" xr:uid="{3051C495-0808-411F-B101-B0E33C61BB1C}"/>
    <hyperlink ref="U48" r:id="rId701" xr:uid="{53046B4A-9937-4930-B6C2-EEA227263067}"/>
    <hyperlink ref="V52" r:id="rId702" xr:uid="{FA186894-332F-4DD4-AAB5-3FB627909BBF}"/>
    <hyperlink ref="U54" r:id="rId703" xr:uid="{08839E2D-0421-4A25-9A95-38F3F8A62844}"/>
    <hyperlink ref="T87" r:id="rId704" xr:uid="{BE0047ED-9B17-401C-BDD3-E10DB8496213}"/>
    <hyperlink ref="AQ45" r:id="rId705" xr:uid="{7BB1135B-3AB3-49AA-A404-9650CA8B2CAF}"/>
    <hyperlink ref="T220" r:id="rId706" xr:uid="{7CDF1024-258A-4DC1-947E-7164C440F98F}"/>
    <hyperlink ref="T45" r:id="rId707" xr:uid="{71112FBD-F39B-442C-A296-B9CC211E03C9}"/>
    <hyperlink ref="T282" r:id="rId708" xr:uid="{2DA70367-7FB1-45A5-A224-EF4640288442}"/>
    <hyperlink ref="T96" r:id="rId709" xr:uid="{80F5A0DB-4389-4539-BF3F-C98E385BAA60}"/>
    <hyperlink ref="T321" r:id="rId710" xr:uid="{8CCDB7DA-7E96-415C-841D-2938F8950ADF}"/>
    <hyperlink ref="U321" r:id="rId711" xr:uid="{80E48FF2-E2F1-42D7-8FC3-62DBC3425E42}"/>
    <hyperlink ref="U55" r:id="rId712" xr:uid="{7D268FD6-15B2-4318-A6F3-B47D297D74ED}"/>
    <hyperlink ref="T58" r:id="rId713" xr:uid="{430389D0-0858-4E80-9E31-4D68729BFD19}"/>
    <hyperlink ref="U58" r:id="rId714" xr:uid="{5C155832-DA02-491E-A46B-68A8FD57C472}"/>
    <hyperlink ref="V72" r:id="rId715" xr:uid="{78B8C3BA-2807-4D33-B487-B11C6B9660B9}"/>
    <hyperlink ref="T82" r:id="rId716" xr:uid="{3532E94D-F655-4F61-A6AE-EF1FD371AC58}"/>
    <hyperlink ref="T84" r:id="rId717" xr:uid="{621D4FDF-5785-4D35-88CD-01EC2FE3492A}"/>
    <hyperlink ref="AJ217" r:id="rId718" xr:uid="{873DB70A-B38C-4501-9EB0-5458276566DF}"/>
    <hyperlink ref="T74" r:id="rId719" xr:uid="{57276723-7AB0-4E08-B2D0-3B81ADAEBD93}"/>
    <hyperlink ref="U74" r:id="rId720" xr:uid="{864D07DD-B1F2-4D60-9E99-1610800F0892}"/>
    <hyperlink ref="V204" r:id="rId721" xr:uid="{5913D4C3-0B33-4E4A-AE56-A88B9F96811C}"/>
    <hyperlink ref="U315" r:id="rId722" xr:uid="{4314BA31-CE65-470D-9C43-102D391749A4}"/>
    <hyperlink ref="T315" r:id="rId723" xr:uid="{4BF3E3F4-0779-4137-8C3C-4F8ECE9AC602}"/>
    <hyperlink ref="V359" r:id="rId724" xr:uid="{220DFA3C-48FF-49B8-ABD7-BF461CCFDB38}"/>
    <hyperlink ref="V10" r:id="rId725" xr:uid="{DA844858-F089-42FA-BC12-EEDCC82068EF}"/>
    <hyperlink ref="V192" r:id="rId726" xr:uid="{CE5B697E-2C6D-487D-9F9B-3C1B73C3C775}"/>
    <hyperlink ref="V357" r:id="rId727" xr:uid="{49FA78E2-60D5-4CE7-B34E-3C5F675AF07C}"/>
    <hyperlink ref="V24" r:id="rId728" xr:uid="{3F463A5B-4FEC-424D-BB72-875AB295805D}"/>
    <hyperlink ref="T50" r:id="rId729" xr:uid="{B62CE429-0FE6-490D-9772-905367463FF9}"/>
    <hyperlink ref="V361" r:id="rId730" xr:uid="{F05B6449-3EB7-494A-851D-4E21107F0A5B}"/>
    <hyperlink ref="V185" r:id="rId731" xr:uid="{7734F0A4-9444-4E3E-847B-BECA725B3A9A}"/>
    <hyperlink ref="U20" r:id="rId732" xr:uid="{B1C8E7D2-8C75-4A8C-BFF1-3DC244D8C358}"/>
    <hyperlink ref="V210" r:id="rId733" xr:uid="{E8FCBB4E-99D4-439B-B73D-AC9D48BAF1C4}"/>
    <hyperlink ref="U210" r:id="rId734" xr:uid="{45E5F2D4-F133-4B00-8865-3962F9815FCA}"/>
    <hyperlink ref="T55" r:id="rId735" display="https://www.camden.gov.uk/search?p_p_id=com_liferay_portal_search_web_portlet_SearchPortlet&amp;p_p_lifecycle=0&amp;p_p_mode=view&amp;p_p_state=maximized&amp;_com_liferay_portal_search_web_portlet_SearchPortlet_redirect=https%3A%2F%2Fwww.camden.gov.uk%2Fsearch%3Fp_p_id%3Dcom_liferay_portal_search_web_portlet_SearchPortlet%26p_p_lifecycle%3D0%26p_p_mode%3Dview%26p_p_state%3Dnormal&amp;_com_liferay_portal_search_web_portlet_SearchPortlet_mvcPath=%2Fsearch.jsp&amp;_com_liferay_portal_search_web_portlet_SearchPortlet_keywords=local%20development%20scheme&amp;_com_liferay_portal_search_web_portlet_SearchPortlet_entryClassName=com.liferay.document.library.kernel.model.DLFileEntry" xr:uid="{E7183417-53F3-48EB-BB41-FF9A85ACD000}"/>
    <hyperlink ref="T127" r:id="rId736" xr:uid="{69EB88A5-7C52-4E2C-AC67-22BE48627B64}"/>
    <hyperlink ref="AC227" r:id="rId737" xr:uid="{C6AE0626-9B3F-416B-9B6C-9B6014574364}"/>
    <hyperlink ref="U22" r:id="rId738" xr:uid="{2C9D2CFB-C46F-4DED-B9C7-63193CAD2DDC}"/>
    <hyperlink ref="AC77" r:id="rId739" xr:uid="{70EAFFFB-5A6D-40D1-93F8-93A13DC824A5}"/>
    <hyperlink ref="AJ88" r:id="rId740" xr:uid="{8B0C96EB-925B-4769-9808-799E9D16F7E7}"/>
    <hyperlink ref="T94" r:id="rId741" xr:uid="{A7AE98BE-B7DE-4F73-83E5-EB80F8D22E50}"/>
    <hyperlink ref="T375" r:id="rId742" xr:uid="{BDAADDC5-4799-4099-A25D-C18B66B34907}"/>
    <hyperlink ref="T119" r:id="rId743" xr:uid="{535D8DB5-E383-4457-9FE3-A66A2B5D2D5D}"/>
    <hyperlink ref="T141" r:id="rId744" xr:uid="{8373F1DD-A6F8-4C60-8F6E-12CF8C8E9920}"/>
    <hyperlink ref="T164" r:id="rId745" xr:uid="{BFE3C90C-ACA9-4644-B880-39CA617DA085}"/>
    <hyperlink ref="V335" r:id="rId746" xr:uid="{467DC1AE-CC0D-4F94-A084-BB5F3749B388}"/>
    <hyperlink ref="AQ209" r:id="rId747" xr:uid="{A033F154-796F-4D53-AB52-1BF707A14016}"/>
    <hyperlink ref="U316" r:id="rId748" xr:uid="{1B6EB83C-BBD1-4C3A-B30C-F7FE1E4129E0}"/>
    <hyperlink ref="V338" r:id="rId749" xr:uid="{F96F2983-C324-495D-801D-3569D49CF76E}"/>
    <hyperlink ref="U148" r:id="rId750" xr:uid="{4AF00A1E-12DF-4196-AA3C-F65A731EC6AA}"/>
  </hyperlinks>
  <pageMargins left="0.7" right="0.7" top="0.75" bottom="0.75" header="0.3" footer="0.3"/>
  <pageSetup paperSize="9" orientation="portrait" horizontalDpi="300" verticalDpi="300" r:id="rId751"/>
  <headerFooter>
    <oddHeader>&amp;C&amp;"Calibri"&amp;10&amp;K000000 OFFICIAL&amp;1#_x000D_</oddHeader>
    <oddFooter>&amp;C_x000D_&amp;1#&amp;"Calibri"&amp;10&amp;K000000 OFFICIAL</oddFooter>
  </headerFooter>
  <tableParts count="1">
    <tablePart r:id="rId752"/>
  </tableParts>
  <extLst>
    <ext xmlns:x14="http://schemas.microsoft.com/office/spreadsheetml/2009/9/main" uri="{CCE6A557-97BC-4b89-ADB6-D9C93CAAB3DF}">
      <x14:dataValidations xmlns:xm="http://schemas.microsoft.com/office/excel/2006/main" count="7">
        <x14:dataValidation type="list" allowBlank="1" showInputMessage="1" showErrorMessage="1" xr:uid="{6C0DE585-11BF-4C98-B8B7-22D329597761}">
          <x14:formula1>
            <xm:f>LISTS!$C$37:$C$39</xm:f>
          </x14:formula1>
          <xm:sqref>S282 S86:S221 S342 S323 S296 S359 S68:S73 S45 S75:S84 S337 S260 S253 S367 S50:S66</xm:sqref>
        </x14:dataValidation>
        <x14:dataValidation type="list" allowBlank="1" showInputMessage="1" showErrorMessage="1" xr:uid="{7E60E3B8-4C9F-41C9-AF88-C5247D41391F}">
          <x14:formula1>
            <xm:f>LISTS!$G$4:$G$5</xm:f>
          </x14:formula1>
          <xm:sqref>S295 R354:S354 R343:S343 S85 R67:S67 R335:S335 R228:S228 R285:S285</xm:sqref>
        </x14:dataValidation>
        <x14:dataValidation type="list" allowBlank="1" showInputMessage="1" showErrorMessage="1" xr:uid="{A830831B-6E53-4D26-B9BD-1B2669003022}">
          <x14:formula1>
            <xm:f>LISTS!$G$4:$G$7</xm:f>
          </x14:formula1>
          <xm:sqref>R355:R375 R68:R227 R229:R284 R2:R66 R336:R342 R344:R353 R286:R334</xm:sqref>
        </x14:dataValidation>
        <x14:dataValidation type="list" allowBlank="1" showInputMessage="1" showErrorMessage="1" xr:uid="{19C3B307-DBFB-4832-B4FD-E7C6DAB2091C}">
          <x14:formula1>
            <xm:f>LISTS!$C$37:$C$38</xm:f>
          </x14:formula1>
          <xm:sqref>S286:S294 S261:S281 S2:S44 S338:S341 S355:S358 S283:S284 S360:S366 S336 S254:S259 S229:S252 S344:S353 S297:S322 S222:S227 S324:S334 S74 S46:S49 S368:S375</xm:sqref>
        </x14:dataValidation>
        <x14:dataValidation type="list" allowBlank="1" showInputMessage="1" showErrorMessage="1" xr:uid="{99046330-93B0-4EE2-8EB2-F8917DC3BF88}">
          <x14:formula1>
            <xm:f>LISTS!#REF!</xm:f>
          </x14:formula1>
          <xm:sqref>BA385:BA386 M385:O386 BC385:BC386</xm:sqref>
        </x14:dataValidation>
        <x14:dataValidation type="list" allowBlank="1" showInputMessage="1" showErrorMessage="1" xr:uid="{0E6AC0AB-B6FD-4F9E-A4BD-031666032B41}">
          <x14:formula1>
            <xm:f>LISTS!$C$4:$C$8</xm:f>
          </x14:formula1>
          <xm:sqref>Q2:Q375</xm:sqref>
        </x14:dataValidation>
        <x14:dataValidation type="list" allowBlank="1" showInputMessage="1" showErrorMessage="1" xr:uid="{4D1F86C3-648B-4152-AB14-0DA9DA24475D}">
          <x14:formula1>
            <xm:f>LISTS!$C$13:$C$25</xm:f>
          </x14:formula1>
          <xm:sqref>BJ2:BJ375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81DF-9573-43F0-98AD-9959124D4DD9}">
  <sheetPr>
    <tabColor rgb="FF7030A0"/>
  </sheetPr>
  <dimension ref="A1:CC334"/>
  <sheetViews>
    <sheetView workbookViewId="0"/>
  </sheetViews>
  <sheetFormatPr baseColWidth="10" defaultColWidth="8.83203125" defaultRowHeight="15" x14ac:dyDescent="0.2"/>
  <cols>
    <col min="1" max="2" width="12" customWidth="1"/>
    <col min="3" max="3" width="14.1640625" customWidth="1"/>
    <col min="4" max="4" width="19.83203125" customWidth="1"/>
    <col min="5" max="5" width="16.1640625" customWidth="1"/>
    <col min="6" max="6" width="9" bestFit="1" customWidth="1"/>
    <col min="7" max="8" width="8.5" bestFit="1" customWidth="1"/>
    <col min="9" max="9" width="17.83203125" customWidth="1"/>
    <col min="10" max="10" width="18.5" customWidth="1"/>
    <col min="11" max="11" width="14.5" customWidth="1"/>
    <col min="12" max="12" width="8.1640625" bestFit="1" customWidth="1"/>
    <col min="13" max="13" width="6.83203125" bestFit="1" customWidth="1"/>
    <col min="14" max="14" width="7.1640625" bestFit="1" customWidth="1"/>
    <col min="15" max="15" width="15.1640625" bestFit="1" customWidth="1"/>
    <col min="16" max="16" width="18.1640625" customWidth="1"/>
    <col min="17" max="17" width="16.5" customWidth="1"/>
    <col min="18" max="18" width="16.1640625" bestFit="1" customWidth="1"/>
    <col min="19" max="19" width="11.83203125" bestFit="1" customWidth="1"/>
    <col min="20" max="20" width="6.5" bestFit="1" customWidth="1"/>
    <col min="21" max="21" width="17.5" customWidth="1"/>
    <col min="22" max="22" width="10.5" bestFit="1" customWidth="1"/>
    <col min="23" max="24" width="8.5" bestFit="1" customWidth="1"/>
    <col min="25" max="25" width="18.5" bestFit="1" customWidth="1"/>
    <col min="26" max="26" width="9.83203125" bestFit="1" customWidth="1"/>
    <col min="28" max="28" width="9.5" bestFit="1" customWidth="1"/>
    <col min="29" max="29" width="14.83203125" bestFit="1" customWidth="1"/>
    <col min="30" max="30" width="21.5" bestFit="1" customWidth="1"/>
    <col min="31" max="31" width="11.1640625" bestFit="1" customWidth="1"/>
    <col min="32" max="32" width="20.83203125" bestFit="1" customWidth="1"/>
    <col min="33" max="34" width="14.83203125" bestFit="1" customWidth="1"/>
    <col min="35" max="35" width="16.1640625" customWidth="1"/>
    <col min="36" max="36" width="19.5" customWidth="1"/>
    <col min="37" max="37" width="21.5" bestFit="1" customWidth="1"/>
    <col min="38" max="38" width="14.83203125" bestFit="1" customWidth="1"/>
    <col min="39" max="39" width="20.83203125" bestFit="1" customWidth="1"/>
    <col min="40" max="40" width="15.5" bestFit="1" customWidth="1"/>
    <col min="41" max="41" width="15" bestFit="1" customWidth="1"/>
    <col min="43" max="43" width="9.5" bestFit="1" customWidth="1"/>
    <col min="44" max="44" width="21.5" bestFit="1" customWidth="1"/>
    <col min="45" max="45" width="12.5" bestFit="1" customWidth="1"/>
    <col min="46" max="46" width="20.83203125" bestFit="1" customWidth="1"/>
    <col min="47" max="47" width="15.5" bestFit="1" customWidth="1"/>
    <col min="48" max="48" width="15" bestFit="1" customWidth="1"/>
    <col min="49" max="49" width="8" bestFit="1" customWidth="1"/>
    <col min="50" max="50" width="8.5" bestFit="1" customWidth="1"/>
    <col min="51" max="51" width="22.5" bestFit="1" customWidth="1"/>
    <col min="52" max="52" width="12.5" bestFit="1" customWidth="1"/>
    <col min="53" max="53" width="21.5" bestFit="1" customWidth="1"/>
    <col min="54" max="54" width="16.5" bestFit="1" customWidth="1"/>
    <col min="55" max="55" width="15.5" bestFit="1" customWidth="1"/>
    <col min="56" max="56" width="6.5" bestFit="1" customWidth="1"/>
    <col min="57" max="57" width="9.5" bestFit="1" customWidth="1"/>
    <col min="58" max="58" width="14" bestFit="1" customWidth="1"/>
    <col min="59" max="59" width="12.5" bestFit="1" customWidth="1"/>
    <col min="60" max="60" width="9.5" bestFit="1" customWidth="1"/>
    <col min="61" max="61" width="14" bestFit="1" customWidth="1"/>
    <col min="62" max="62" width="12.5" bestFit="1" customWidth="1"/>
    <col min="63" max="63" width="9.5" bestFit="1" customWidth="1"/>
    <col min="64" max="65" width="12.5" bestFit="1" customWidth="1"/>
    <col min="66" max="66" width="8.5" bestFit="1" customWidth="1"/>
    <col min="67" max="67" width="10.5" bestFit="1" customWidth="1"/>
    <col min="68" max="68" width="12.1640625" bestFit="1" customWidth="1"/>
    <col min="69" max="69" width="19.83203125" bestFit="1" customWidth="1"/>
    <col min="70" max="70" width="9.83203125" bestFit="1" customWidth="1"/>
    <col min="71" max="71" width="11.5" bestFit="1" customWidth="1"/>
    <col min="72" max="72" width="12.5" customWidth="1"/>
    <col min="73" max="73" width="18.5" bestFit="1" customWidth="1"/>
    <col min="74" max="74" width="19.5" bestFit="1" customWidth="1"/>
    <col min="75" max="75" width="14.5" bestFit="1" customWidth="1"/>
    <col min="76" max="76" width="17.33203125" customWidth="1"/>
    <col min="77" max="77" width="19.5" customWidth="1"/>
    <col min="78" max="78" width="21.5" customWidth="1"/>
    <col min="79" max="79" width="28.5" customWidth="1"/>
    <col min="80" max="80" width="14.5" customWidth="1"/>
  </cols>
  <sheetData>
    <row r="1" spans="1:79" ht="40" customHeight="1" thickBot="1" x14ac:dyDescent="0.25">
      <c r="A1" s="2326" t="s">
        <v>1</v>
      </c>
      <c r="B1" s="2327" t="s">
        <v>3</v>
      </c>
      <c r="C1" s="2327" t="s">
        <v>4</v>
      </c>
      <c r="D1" s="2328" t="s">
        <v>5</v>
      </c>
      <c r="E1" s="2329" t="s">
        <v>6</v>
      </c>
      <c r="F1" s="2329" t="s">
        <v>7</v>
      </c>
      <c r="G1" s="2329" t="s">
        <v>8</v>
      </c>
      <c r="H1" s="2330" t="s">
        <v>9</v>
      </c>
      <c r="I1" s="2331" t="s">
        <v>4156</v>
      </c>
      <c r="J1" s="2332" t="s">
        <v>6805</v>
      </c>
      <c r="K1" s="2333" t="s">
        <v>12</v>
      </c>
      <c r="L1" s="2333" t="s">
        <v>13</v>
      </c>
      <c r="M1" s="2333" t="s">
        <v>14</v>
      </c>
      <c r="N1" s="2334" t="s">
        <v>15</v>
      </c>
      <c r="O1" s="2335" t="s">
        <v>16</v>
      </c>
      <c r="P1" s="2336" t="s">
        <v>17</v>
      </c>
      <c r="Q1" s="2336" t="s">
        <v>18</v>
      </c>
      <c r="R1" s="2337" t="s">
        <v>19</v>
      </c>
      <c r="S1" s="2337" t="s">
        <v>20</v>
      </c>
      <c r="T1" s="2336" t="s">
        <v>21</v>
      </c>
      <c r="U1" s="2338" t="s">
        <v>22</v>
      </c>
      <c r="V1" s="2339" t="s">
        <v>23</v>
      </c>
      <c r="W1" s="2339" t="s">
        <v>24</v>
      </c>
      <c r="X1" s="2339" t="s">
        <v>25</v>
      </c>
      <c r="Y1" s="2339" t="s">
        <v>26</v>
      </c>
      <c r="Z1" s="2339" t="s">
        <v>27</v>
      </c>
      <c r="AA1" s="2339" t="s">
        <v>28</v>
      </c>
      <c r="AB1" s="2339" t="s">
        <v>29</v>
      </c>
      <c r="AC1" s="2340" t="s">
        <v>30</v>
      </c>
      <c r="AD1" s="2341" t="s">
        <v>31</v>
      </c>
      <c r="AE1" s="2341" t="s">
        <v>32</v>
      </c>
      <c r="AF1" s="2342" t="s">
        <v>33</v>
      </c>
      <c r="AG1" s="2343" t="s">
        <v>34</v>
      </c>
      <c r="AH1" s="2343" t="s">
        <v>35</v>
      </c>
      <c r="AI1" s="2344" t="s">
        <v>36</v>
      </c>
      <c r="AJ1" s="2345" t="s">
        <v>37</v>
      </c>
      <c r="AK1" s="2346" t="s">
        <v>38</v>
      </c>
      <c r="AL1" s="2346" t="s">
        <v>39</v>
      </c>
      <c r="AM1" s="2347" t="s">
        <v>40</v>
      </c>
      <c r="AN1" s="2348" t="s">
        <v>41</v>
      </c>
      <c r="AO1" s="2348" t="s">
        <v>42</v>
      </c>
      <c r="AP1" s="2349" t="s">
        <v>43</v>
      </c>
      <c r="AQ1" s="2350" t="s">
        <v>44</v>
      </c>
      <c r="AR1" s="2351" t="s">
        <v>45</v>
      </c>
      <c r="AS1" s="2352" t="s">
        <v>46</v>
      </c>
      <c r="AT1" s="2351" t="s">
        <v>47</v>
      </c>
      <c r="AU1" s="2353" t="s">
        <v>48</v>
      </c>
      <c r="AV1" s="2353" t="s">
        <v>49</v>
      </c>
      <c r="AW1" s="2354" t="s">
        <v>50</v>
      </c>
      <c r="AX1" s="2355" t="s">
        <v>51</v>
      </c>
      <c r="AY1" s="2356" t="s">
        <v>52</v>
      </c>
      <c r="AZ1" s="2357" t="s">
        <v>53</v>
      </c>
      <c r="BA1" s="2358" t="s">
        <v>54</v>
      </c>
      <c r="BB1" s="2359" t="s">
        <v>55</v>
      </c>
      <c r="BC1" s="2359" t="s">
        <v>56</v>
      </c>
      <c r="BD1" s="2360" t="s">
        <v>57</v>
      </c>
      <c r="BE1" s="2361" t="s">
        <v>58</v>
      </c>
      <c r="BF1" s="2362" t="s">
        <v>59</v>
      </c>
      <c r="BG1" s="2363" t="s">
        <v>60</v>
      </c>
      <c r="BH1" s="2363" t="s">
        <v>61</v>
      </c>
      <c r="BI1" s="2364" t="s">
        <v>62</v>
      </c>
      <c r="BJ1" s="2365" t="s">
        <v>63</v>
      </c>
      <c r="BK1" s="2365" t="s">
        <v>4684</v>
      </c>
      <c r="BL1" s="2366" t="s">
        <v>65</v>
      </c>
      <c r="BM1" s="2367" t="s">
        <v>66</v>
      </c>
      <c r="BN1" s="2367" t="s">
        <v>67</v>
      </c>
      <c r="BO1" s="2339" t="s">
        <v>68</v>
      </c>
      <c r="BP1" s="2339" t="s">
        <v>70</v>
      </c>
      <c r="BQ1" s="2368" t="s">
        <v>71</v>
      </c>
      <c r="BR1" s="2369" t="s">
        <v>72</v>
      </c>
      <c r="BS1" s="2369" t="s">
        <v>73</v>
      </c>
      <c r="BT1" s="2369" t="s">
        <v>74</v>
      </c>
      <c r="BU1" s="2370" t="s">
        <v>6806</v>
      </c>
      <c r="BV1" s="2370" t="s">
        <v>6807</v>
      </c>
      <c r="BW1" s="2370" t="s">
        <v>6808</v>
      </c>
      <c r="BX1" s="2371" t="s">
        <v>78</v>
      </c>
      <c r="BY1" s="2371" t="s">
        <v>79</v>
      </c>
      <c r="BZ1" s="2372" t="s">
        <v>80</v>
      </c>
      <c r="CA1" s="2339" t="s">
        <v>81</v>
      </c>
    </row>
    <row r="2" spans="1:79" ht="40" customHeight="1" thickTop="1" x14ac:dyDescent="0.2">
      <c r="A2" s="1384" t="s">
        <v>2555</v>
      </c>
      <c r="B2" s="1381" t="s">
        <v>2556</v>
      </c>
      <c r="C2" s="1382" t="s">
        <v>6809</v>
      </c>
      <c r="D2" s="7466">
        <v>1770</v>
      </c>
      <c r="E2" s="1385" t="s">
        <v>292</v>
      </c>
      <c r="F2" s="1385" t="s">
        <v>1021</v>
      </c>
      <c r="G2" s="1386" t="s">
        <v>89</v>
      </c>
      <c r="H2" s="1387" t="s">
        <v>89</v>
      </c>
      <c r="I2" s="1388">
        <v>43060</v>
      </c>
      <c r="J2" s="2029"/>
      <c r="K2" s="2029" t="s">
        <v>90</v>
      </c>
      <c r="L2" s="2030" t="s">
        <v>515</v>
      </c>
      <c r="M2" s="1388"/>
      <c r="N2" s="1388" t="s">
        <v>90</v>
      </c>
      <c r="O2" s="1388">
        <v>43789</v>
      </c>
      <c r="P2" s="1687">
        <v>43879</v>
      </c>
      <c r="Q2" s="2274">
        <v>44244</v>
      </c>
      <c r="R2" s="1702"/>
      <c r="S2" s="1702"/>
      <c r="T2" s="1390"/>
      <c r="U2" s="2031"/>
      <c r="V2" s="1391" t="str">
        <f t="shared" ref="V2:V5" si="0">IF(OR(W2="Yes", X2="Web-page timetable", Y2="YES"), "Yes")</f>
        <v>Yes</v>
      </c>
      <c r="W2" s="1392" t="s">
        <v>93</v>
      </c>
      <c r="X2" s="108" t="s">
        <v>94</v>
      </c>
      <c r="Y2" s="108"/>
      <c r="Z2" s="106" t="s">
        <v>2558</v>
      </c>
      <c r="AA2" s="106" t="s">
        <v>6146</v>
      </c>
      <c r="AB2" s="108" t="s">
        <v>6147</v>
      </c>
      <c r="AC2" s="1393">
        <v>43770</v>
      </c>
      <c r="AD2" s="1394" t="s">
        <v>6148</v>
      </c>
      <c r="AE2" s="1395" t="s">
        <v>5864</v>
      </c>
      <c r="AF2" s="1396">
        <v>43132</v>
      </c>
      <c r="AG2" s="1397">
        <v>43152</v>
      </c>
      <c r="AH2" s="1397">
        <v>43194</v>
      </c>
      <c r="AI2" s="1398" t="s">
        <v>6149</v>
      </c>
      <c r="AJ2" s="1399" t="s">
        <v>6150</v>
      </c>
      <c r="AK2" s="7410" t="s">
        <v>5987</v>
      </c>
      <c r="AL2" s="7467" t="s">
        <v>6140</v>
      </c>
      <c r="AM2" s="1396">
        <v>43405</v>
      </c>
      <c r="AN2" s="1397">
        <v>43416</v>
      </c>
      <c r="AO2" s="1397">
        <v>43476</v>
      </c>
      <c r="AP2" s="1398" t="s">
        <v>6141</v>
      </c>
      <c r="AQ2" s="1400" t="s">
        <v>6142</v>
      </c>
      <c r="AR2" s="1401"/>
      <c r="AS2" s="1402"/>
      <c r="AT2" s="1403"/>
      <c r="AU2" s="1404"/>
      <c r="AV2" s="1404"/>
      <c r="AW2" s="1405"/>
      <c r="AX2" s="1406"/>
      <c r="AY2" s="1402"/>
      <c r="AZ2" s="1402"/>
      <c r="BA2" s="1403"/>
      <c r="BB2" s="1404"/>
      <c r="BC2" s="1404"/>
      <c r="BD2" s="1405"/>
      <c r="BE2" s="1405"/>
      <c r="BF2" s="1407" t="s">
        <v>6151</v>
      </c>
      <c r="BG2" s="1396">
        <v>43770</v>
      </c>
      <c r="BH2" s="1408">
        <f>O2</f>
        <v>43789</v>
      </c>
      <c r="BI2" s="1407" t="s">
        <v>6152</v>
      </c>
      <c r="BJ2" s="1396">
        <v>43862</v>
      </c>
      <c r="BK2" s="1408">
        <f>P2</f>
        <v>43879</v>
      </c>
      <c r="BL2" s="1407" t="s">
        <v>5977</v>
      </c>
      <c r="BM2" s="1396">
        <v>44105</v>
      </c>
      <c r="BN2" s="1438">
        <v>44271</v>
      </c>
      <c r="BO2" s="540"/>
      <c r="BP2" s="540"/>
      <c r="BQ2" s="540"/>
      <c r="BR2" s="1409">
        <v>44256</v>
      </c>
      <c r="BS2" s="1409"/>
      <c r="BT2" s="1410" t="s">
        <v>116</v>
      </c>
      <c r="BU2" s="1409"/>
      <c r="BV2" s="1409"/>
      <c r="BW2" s="1410"/>
      <c r="BX2" s="1409">
        <v>44384</v>
      </c>
      <c r="BY2" s="1409" t="s">
        <v>6810</v>
      </c>
      <c r="BZ2" s="1409"/>
      <c r="CA2" s="542" t="s">
        <v>6811</v>
      </c>
    </row>
    <row r="3" spans="1:79" ht="40" customHeight="1" x14ac:dyDescent="0.2">
      <c r="A3" s="1384" t="s">
        <v>2568</v>
      </c>
      <c r="B3" s="1381" t="s">
        <v>2569</v>
      </c>
      <c r="C3" s="1382" t="s">
        <v>6154</v>
      </c>
      <c r="D3" s="7466">
        <v>2015</v>
      </c>
      <c r="E3" s="1385" t="s">
        <v>4235</v>
      </c>
      <c r="F3" s="1385" t="s">
        <v>4841</v>
      </c>
      <c r="G3" s="1386" t="s">
        <v>89</v>
      </c>
      <c r="H3" s="1387" t="s">
        <v>89</v>
      </c>
      <c r="I3" s="1388">
        <v>44039</v>
      </c>
      <c r="J3" s="2029"/>
      <c r="K3" s="2029" t="s">
        <v>90</v>
      </c>
      <c r="L3" s="2030" t="s">
        <v>515</v>
      </c>
      <c r="M3" s="1388"/>
      <c r="N3" s="1388" t="s">
        <v>90</v>
      </c>
      <c r="O3" s="1388"/>
      <c r="P3" s="1687"/>
      <c r="Q3" s="1702"/>
      <c r="R3" s="1702"/>
      <c r="S3" s="1702"/>
      <c r="T3" s="1390"/>
      <c r="U3" s="2031"/>
      <c r="V3" s="1391" t="b">
        <f t="shared" si="0"/>
        <v>0</v>
      </c>
      <c r="W3" s="1392" t="s">
        <v>237</v>
      </c>
      <c r="X3" s="108" t="s">
        <v>94</v>
      </c>
      <c r="Y3" s="108"/>
      <c r="Z3" s="1568" t="s">
        <v>6155</v>
      </c>
      <c r="AA3" s="1568" t="s">
        <v>6156</v>
      </c>
      <c r="AB3" s="108" t="s">
        <v>6157</v>
      </c>
      <c r="AC3" s="1569">
        <v>43282</v>
      </c>
      <c r="AD3" s="1395" t="s">
        <v>6158</v>
      </c>
      <c r="AE3" s="1395"/>
      <c r="AF3" s="1396">
        <v>42614</v>
      </c>
      <c r="AG3" s="1397"/>
      <c r="AH3" s="1397"/>
      <c r="AI3" s="1398"/>
      <c r="AJ3" s="1400"/>
      <c r="AK3" s="7468" t="s">
        <v>4739</v>
      </c>
      <c r="AL3" s="7467"/>
      <c r="AM3" s="1396">
        <v>43282</v>
      </c>
      <c r="AN3" s="1397"/>
      <c r="AO3" s="1397"/>
      <c r="AP3" s="1398"/>
      <c r="AQ3" s="1400"/>
      <c r="AR3" s="1570"/>
      <c r="AS3" s="1402"/>
      <c r="AT3" s="1396"/>
      <c r="AU3" s="1404"/>
      <c r="AV3" s="1404"/>
      <c r="AW3" s="1405"/>
      <c r="AX3" s="1406"/>
      <c r="AY3" s="1402"/>
      <c r="AZ3" s="1402"/>
      <c r="BA3" s="1403"/>
      <c r="BB3" s="1404"/>
      <c r="BC3" s="1404"/>
      <c r="BD3" s="1405"/>
      <c r="BE3" s="1405"/>
      <c r="BF3" s="1407" t="s">
        <v>4845</v>
      </c>
      <c r="BG3" s="1396">
        <v>43497</v>
      </c>
      <c r="BH3" s="1408">
        <v>43565</v>
      </c>
      <c r="BI3" s="1407" t="s">
        <v>5118</v>
      </c>
      <c r="BJ3" s="1396">
        <v>43586</v>
      </c>
      <c r="BK3" s="1408">
        <v>43648</v>
      </c>
      <c r="BL3" s="1407" t="s">
        <v>5121</v>
      </c>
      <c r="BM3" s="1396">
        <v>43831</v>
      </c>
      <c r="BN3" s="1408">
        <v>44039</v>
      </c>
      <c r="BO3" s="541"/>
      <c r="BP3" s="541"/>
      <c r="BQ3" s="541"/>
      <c r="BR3" s="1409">
        <v>44104</v>
      </c>
      <c r="BS3" s="1409"/>
      <c r="BT3" s="1410" t="s">
        <v>116</v>
      </c>
      <c r="BU3" s="1409"/>
      <c r="BV3" s="1409"/>
      <c r="BW3" s="1410"/>
      <c r="BX3" s="1409"/>
      <c r="BY3" s="1409" t="s">
        <v>6810</v>
      </c>
      <c r="BZ3" s="1409"/>
      <c r="CA3" s="540" t="s">
        <v>2168</v>
      </c>
    </row>
    <row r="4" spans="1:79" ht="40" customHeight="1" x14ac:dyDescent="0.2">
      <c r="A4" s="1384" t="s">
        <v>2588</v>
      </c>
      <c r="B4" s="1426" t="s">
        <v>2589</v>
      </c>
      <c r="C4" s="1382" t="s">
        <v>2590</v>
      </c>
      <c r="D4" s="7466">
        <v>2068</v>
      </c>
      <c r="E4" s="1385" t="s">
        <v>4235</v>
      </c>
      <c r="F4" s="1385" t="s">
        <v>3616</v>
      </c>
      <c r="G4" s="1386" t="s">
        <v>89</v>
      </c>
      <c r="H4" s="2376" t="s">
        <v>89</v>
      </c>
      <c r="I4" s="2029">
        <v>44651</v>
      </c>
      <c r="J4" s="2029" t="s">
        <v>6812</v>
      </c>
      <c r="K4" s="2029" t="s">
        <v>90</v>
      </c>
      <c r="L4" s="2030" t="s">
        <v>515</v>
      </c>
      <c r="M4" s="2029"/>
      <c r="N4" s="2029"/>
      <c r="O4" s="1388">
        <v>43495</v>
      </c>
      <c r="P4" s="1687">
        <v>43614</v>
      </c>
      <c r="Q4" s="2274">
        <v>44587</v>
      </c>
      <c r="R4" s="1702"/>
      <c r="S4" s="1702"/>
      <c r="T4" s="1390"/>
      <c r="U4" s="2031"/>
      <c r="V4" s="1391" t="str">
        <f t="shared" si="0"/>
        <v>Yes</v>
      </c>
      <c r="W4" s="7469" t="s">
        <v>93</v>
      </c>
      <c r="X4" s="108" t="s">
        <v>94</v>
      </c>
      <c r="Y4" s="108"/>
      <c r="Z4" s="106" t="s">
        <v>2591</v>
      </c>
      <c r="AA4" s="106" t="s">
        <v>6164</v>
      </c>
      <c r="AB4" s="106" t="s">
        <v>6165</v>
      </c>
      <c r="AC4" s="1393">
        <v>43191</v>
      </c>
      <c r="AD4" s="1394" t="s">
        <v>6166</v>
      </c>
      <c r="AE4" s="1395"/>
      <c r="AF4" s="1396">
        <v>43160</v>
      </c>
      <c r="AG4" s="1397"/>
      <c r="AH4" s="1397"/>
      <c r="AI4" s="1398"/>
      <c r="AJ4" s="1399"/>
      <c r="AK4" s="7467" t="s">
        <v>2186</v>
      </c>
      <c r="AL4" s="7467"/>
      <c r="AM4" s="1396">
        <v>43282</v>
      </c>
      <c r="AN4" s="1397"/>
      <c r="AO4" s="1397"/>
      <c r="AP4" s="1398"/>
      <c r="AQ4" s="1400"/>
      <c r="AR4" s="1401"/>
      <c r="AS4" s="1402"/>
      <c r="AT4" s="1403"/>
      <c r="AU4" s="1404"/>
      <c r="AV4" s="1404"/>
      <c r="AW4" s="1405"/>
      <c r="AX4" s="1406"/>
      <c r="AY4" s="1402"/>
      <c r="AZ4" s="1402"/>
      <c r="BA4" s="1403"/>
      <c r="BB4" s="1404"/>
      <c r="BC4" s="1404"/>
      <c r="BD4" s="1405"/>
      <c r="BE4" s="1405"/>
      <c r="BF4" s="1407" t="s">
        <v>4891</v>
      </c>
      <c r="BG4" s="1396">
        <v>43466</v>
      </c>
      <c r="BH4" s="1408">
        <f>O4</f>
        <v>43495</v>
      </c>
      <c r="BI4" s="1407" t="s">
        <v>5118</v>
      </c>
      <c r="BJ4" s="1396">
        <v>43586</v>
      </c>
      <c r="BK4" s="1408">
        <f>P4</f>
        <v>43614</v>
      </c>
      <c r="BL4" s="1407" t="s">
        <v>5095</v>
      </c>
      <c r="BM4" s="1396">
        <v>43891</v>
      </c>
      <c r="BN4" s="1408">
        <v>44621</v>
      </c>
      <c r="BO4" s="540"/>
      <c r="BP4" s="540"/>
      <c r="BQ4" s="540"/>
      <c r="BR4" s="1409">
        <v>44116</v>
      </c>
      <c r="BS4" s="1409"/>
      <c r="BT4" s="1410" t="s">
        <v>116</v>
      </c>
      <c r="BU4" s="1409"/>
      <c r="BV4" s="1409"/>
      <c r="BW4" s="1410"/>
      <c r="BX4" s="1409">
        <v>44589</v>
      </c>
      <c r="BY4" s="1556" t="s">
        <v>6810</v>
      </c>
      <c r="BZ4" s="1556"/>
      <c r="CA4" s="542" t="s">
        <v>6813</v>
      </c>
    </row>
    <row r="5" spans="1:79" ht="40" customHeight="1" x14ac:dyDescent="0.2">
      <c r="A5" s="1384" t="s">
        <v>2594</v>
      </c>
      <c r="B5" s="1381" t="s">
        <v>2595</v>
      </c>
      <c r="C5" s="1382"/>
      <c r="D5" s="7466">
        <v>2095</v>
      </c>
      <c r="E5" s="1385" t="s">
        <v>351</v>
      </c>
      <c r="F5" s="1385" t="s">
        <v>1420</v>
      </c>
      <c r="G5" s="1386" t="s">
        <v>89</v>
      </c>
      <c r="H5" s="1387" t="s">
        <v>89</v>
      </c>
      <c r="I5" s="1388">
        <v>44027</v>
      </c>
      <c r="J5" s="2029"/>
      <c r="K5" s="2029" t="s">
        <v>90</v>
      </c>
      <c r="L5" s="2030" t="s">
        <v>515</v>
      </c>
      <c r="M5" s="1388"/>
      <c r="N5" s="1388"/>
      <c r="O5" s="1388"/>
      <c r="P5" s="1687"/>
      <c r="Q5" s="1702"/>
      <c r="R5" s="2102"/>
      <c r="S5" s="2102"/>
      <c r="T5" s="1390"/>
      <c r="U5" s="2031"/>
      <c r="V5" s="1391" t="b">
        <f t="shared" si="0"/>
        <v>0</v>
      </c>
      <c r="W5" s="1392" t="s">
        <v>237</v>
      </c>
      <c r="X5" s="108" t="s">
        <v>94</v>
      </c>
      <c r="Y5" s="108"/>
      <c r="Z5" s="107" t="s">
        <v>2599</v>
      </c>
      <c r="AA5" s="106" t="s">
        <v>6168</v>
      </c>
      <c r="AB5" s="108"/>
      <c r="AC5" s="1393">
        <v>43160</v>
      </c>
      <c r="AD5" s="1394" t="s">
        <v>6169</v>
      </c>
      <c r="AE5" s="1395"/>
      <c r="AF5" s="1396">
        <v>43282</v>
      </c>
      <c r="AG5" s="1397" t="e">
        <v>#N/A</v>
      </c>
      <c r="AH5" s="1397" t="e">
        <v>#N/A</v>
      </c>
      <c r="AI5" s="1398" t="e">
        <v>#N/A</v>
      </c>
      <c r="AJ5" s="1399" t="e">
        <v>#N/A</v>
      </c>
      <c r="AK5" s="7467"/>
      <c r="AL5" s="7467"/>
      <c r="AM5" s="1396"/>
      <c r="AN5" s="1397"/>
      <c r="AO5" s="1397"/>
      <c r="AP5" s="1398"/>
      <c r="AQ5" s="1400"/>
      <c r="AR5" s="1401"/>
      <c r="AS5" s="1402"/>
      <c r="AT5" s="1403"/>
      <c r="AU5" s="1404"/>
      <c r="AV5" s="1404"/>
      <c r="AW5" s="1405"/>
      <c r="AX5" s="1406"/>
      <c r="AY5" s="1402"/>
      <c r="AZ5" s="1402"/>
      <c r="BA5" s="1403"/>
      <c r="BB5" s="1404"/>
      <c r="BC5" s="1404"/>
      <c r="BD5" s="1405"/>
      <c r="BE5" s="1405"/>
      <c r="BF5" s="1407" t="s">
        <v>586</v>
      </c>
      <c r="BG5" s="1396">
        <v>43556</v>
      </c>
      <c r="BH5" s="1408">
        <v>43616</v>
      </c>
      <c r="BI5" s="1407" t="s">
        <v>6172</v>
      </c>
      <c r="BJ5" s="1396">
        <v>43647</v>
      </c>
      <c r="BK5" s="1408">
        <v>43738</v>
      </c>
      <c r="BL5" s="1407" t="s">
        <v>4740</v>
      </c>
      <c r="BM5" s="1396">
        <v>43800</v>
      </c>
      <c r="BN5" s="1408">
        <v>44027</v>
      </c>
      <c r="BO5" s="2377" t="s">
        <v>6814</v>
      </c>
      <c r="BP5" s="547"/>
      <c r="BQ5" s="547"/>
      <c r="BR5" s="1409">
        <v>44049</v>
      </c>
      <c r="BS5" s="1409"/>
      <c r="BT5" s="1410" t="s">
        <v>116</v>
      </c>
      <c r="BU5" s="1409"/>
      <c r="BV5" s="1409"/>
      <c r="BW5" s="1410"/>
      <c r="BX5" s="1409"/>
      <c r="BY5" s="1409" t="s">
        <v>6810</v>
      </c>
      <c r="BZ5" s="1409"/>
      <c r="CA5" s="540" t="s">
        <v>2168</v>
      </c>
    </row>
    <row r="6" spans="1:79" s="1" customFormat="1" ht="40" customHeight="1" x14ac:dyDescent="0.2">
      <c r="A6" s="1384" t="s">
        <v>3336</v>
      </c>
      <c r="B6" s="1381" t="s">
        <v>3337</v>
      </c>
      <c r="C6" s="1382" t="s">
        <v>3338</v>
      </c>
      <c r="D6" s="7470">
        <v>1902</v>
      </c>
      <c r="E6" s="1562" t="s">
        <v>1063</v>
      </c>
      <c r="F6" s="1562" t="s">
        <v>1021</v>
      </c>
      <c r="G6" s="1386" t="s">
        <v>89</v>
      </c>
      <c r="H6" s="2033" t="s">
        <v>89</v>
      </c>
      <c r="I6" s="2029">
        <v>44083</v>
      </c>
      <c r="J6" s="2029">
        <v>41724</v>
      </c>
      <c r="K6" s="2029"/>
      <c r="L6" s="2030"/>
      <c r="M6" s="2029"/>
      <c r="N6" s="2029"/>
      <c r="O6" s="1388">
        <v>43158</v>
      </c>
      <c r="P6" s="1687">
        <v>43280</v>
      </c>
      <c r="Q6" s="2274">
        <v>44000</v>
      </c>
      <c r="R6" s="1702"/>
      <c r="S6" s="1702"/>
      <c r="T6" s="1390"/>
      <c r="U6" s="2031"/>
      <c r="V6" s="1391" t="str">
        <f>IF(OR(W6="Yes", X6="Web-page timetable", Y6="YES"), "Yes")</f>
        <v>Yes</v>
      </c>
      <c r="W6" s="1392" t="s">
        <v>93</v>
      </c>
      <c r="X6" s="108" t="s">
        <v>94</v>
      </c>
      <c r="Y6" s="1442"/>
      <c r="Z6" s="106" t="s">
        <v>3339</v>
      </c>
      <c r="AA6" s="106" t="s">
        <v>6498</v>
      </c>
      <c r="AB6" s="106" t="s">
        <v>6499</v>
      </c>
      <c r="AC6" s="1393">
        <v>43132</v>
      </c>
      <c r="AD6" s="1394" t="s">
        <v>5741</v>
      </c>
      <c r="AE6" s="1395"/>
      <c r="AF6" s="1396">
        <v>42186</v>
      </c>
      <c r="AG6" s="1397"/>
      <c r="AH6" s="1397"/>
      <c r="AI6" s="1398"/>
      <c r="AJ6" s="1399"/>
      <c r="AK6" s="1395" t="s">
        <v>4870</v>
      </c>
      <c r="AL6" s="1395"/>
      <c r="AM6" s="1396">
        <v>42917</v>
      </c>
      <c r="AN6" s="1397"/>
      <c r="AO6" s="1397"/>
      <c r="AP6" s="1398"/>
      <c r="AQ6" s="1400"/>
      <c r="AR6" s="1401"/>
      <c r="AS6" s="1402"/>
      <c r="AT6" s="1396"/>
      <c r="AU6" s="1404"/>
      <c r="AV6" s="1404"/>
      <c r="AW6" s="1405"/>
      <c r="AX6" s="1406"/>
      <c r="AY6" s="1402"/>
      <c r="AZ6" s="1402"/>
      <c r="BA6" s="1403"/>
      <c r="BB6" s="1404"/>
      <c r="BC6" s="1404"/>
      <c r="BD6" s="1405"/>
      <c r="BE6" s="1405"/>
      <c r="BF6" s="1407" t="s">
        <v>5103</v>
      </c>
      <c r="BG6" s="1396">
        <v>43132</v>
      </c>
      <c r="BH6" s="1408">
        <f>O6</f>
        <v>43158</v>
      </c>
      <c r="BI6" s="1407" t="s">
        <v>5236</v>
      </c>
      <c r="BJ6" s="1396">
        <v>43252</v>
      </c>
      <c r="BK6" s="1408">
        <f>P6</f>
        <v>43280</v>
      </c>
      <c r="BL6" s="1407" t="s">
        <v>6500</v>
      </c>
      <c r="BM6" s="1396">
        <v>43525</v>
      </c>
      <c r="BN6" s="1408">
        <v>44083</v>
      </c>
      <c r="BO6" s="540"/>
      <c r="BP6" s="540"/>
      <c r="BQ6" s="540"/>
      <c r="BR6" s="1409">
        <v>44112</v>
      </c>
      <c r="BS6" s="1409"/>
      <c r="BT6" s="1410" t="s">
        <v>116</v>
      </c>
      <c r="BU6" s="1409"/>
      <c r="BV6" s="1409"/>
      <c r="BW6" s="1410"/>
      <c r="BX6" s="1409"/>
      <c r="BY6" s="1409" t="s">
        <v>6810</v>
      </c>
      <c r="BZ6" s="1409"/>
      <c r="CA6" s="540" t="s">
        <v>6815</v>
      </c>
    </row>
    <row r="7" spans="1:79" ht="40" customHeight="1" x14ac:dyDescent="0.2">
      <c r="A7" s="2392" t="s">
        <v>1003</v>
      </c>
      <c r="B7" s="2393" t="s">
        <v>5364</v>
      </c>
      <c r="C7" s="2394" t="s">
        <v>5365</v>
      </c>
      <c r="D7" s="7471">
        <v>2008</v>
      </c>
      <c r="E7" s="2106" t="s">
        <v>91</v>
      </c>
      <c r="F7" s="2106" t="s">
        <v>2182</v>
      </c>
      <c r="G7" s="2395" t="s">
        <v>89</v>
      </c>
      <c r="H7" s="2396" t="s">
        <v>89</v>
      </c>
      <c r="I7" s="2397">
        <v>41613</v>
      </c>
      <c r="J7" s="2397"/>
      <c r="K7" s="2397" t="s">
        <v>90</v>
      </c>
      <c r="L7" s="2398" t="s">
        <v>110</v>
      </c>
      <c r="M7" s="2397"/>
      <c r="N7" s="2397"/>
      <c r="O7" s="2107">
        <v>44571</v>
      </c>
      <c r="P7" s="2194">
        <v>44820</v>
      </c>
      <c r="Q7" s="2399"/>
      <c r="R7" s="2399"/>
      <c r="S7" s="2399"/>
      <c r="T7" s="2108"/>
      <c r="U7" s="2400"/>
      <c r="V7" s="2109" t="str">
        <f>IF(OR(W7="Yes", X7="Web-page timetable", Y7="YES"), "Yes")</f>
        <v>Yes</v>
      </c>
      <c r="W7" s="2110" t="s">
        <v>93</v>
      </c>
      <c r="X7" s="2393" t="s">
        <v>94</v>
      </c>
      <c r="Y7" s="2393"/>
      <c r="Z7" s="2401" t="s">
        <v>1006</v>
      </c>
      <c r="AA7" s="2111" t="s">
        <v>6816</v>
      </c>
      <c r="AB7" s="2112"/>
      <c r="AC7" s="2290">
        <v>44075</v>
      </c>
      <c r="AD7" s="2113" t="s">
        <v>1008</v>
      </c>
      <c r="AE7" s="2196" t="s">
        <v>364</v>
      </c>
      <c r="AF7" s="2114">
        <v>43770</v>
      </c>
      <c r="AG7" s="2114">
        <v>43794</v>
      </c>
      <c r="AH7" s="2114">
        <v>43850</v>
      </c>
      <c r="AI7" s="2118" t="s">
        <v>1009</v>
      </c>
      <c r="AJ7" s="2402"/>
      <c r="AK7" s="7472" t="s">
        <v>1010</v>
      </c>
      <c r="AL7" s="7472" t="s">
        <v>367</v>
      </c>
      <c r="AM7" s="2114">
        <v>43952</v>
      </c>
      <c r="AN7" s="2114">
        <v>44095</v>
      </c>
      <c r="AO7" s="2114">
        <v>44150</v>
      </c>
      <c r="AP7" s="2403" t="s">
        <v>1011</v>
      </c>
      <c r="AQ7" s="2404"/>
      <c r="AR7" s="2294"/>
      <c r="AS7" s="2395"/>
      <c r="AT7" s="2294"/>
      <c r="AU7" s="2294"/>
      <c r="AV7" s="2294"/>
      <c r="AW7" s="2395"/>
      <c r="AX7" s="2405"/>
      <c r="AY7" s="2395"/>
      <c r="AZ7" s="2395"/>
      <c r="BA7" s="2294"/>
      <c r="BB7" s="2294"/>
      <c r="BC7" s="2294"/>
      <c r="BD7" s="2395"/>
      <c r="BE7" s="2395"/>
      <c r="BF7" s="2115" t="s">
        <v>6817</v>
      </c>
      <c r="BG7" s="2114" t="s">
        <v>6818</v>
      </c>
      <c r="BH7" s="2116" t="s">
        <v>1013</v>
      </c>
      <c r="BI7" s="2115" t="s">
        <v>6129</v>
      </c>
      <c r="BJ7" s="2114">
        <v>44440</v>
      </c>
      <c r="BK7" s="2116">
        <v>44820</v>
      </c>
      <c r="BL7" s="2115" t="s">
        <v>114</v>
      </c>
      <c r="BM7" s="2114" t="s">
        <v>114</v>
      </c>
      <c r="BN7" s="2116"/>
      <c r="BO7" s="2406" t="s">
        <v>6819</v>
      </c>
      <c r="BP7" s="2406"/>
      <c r="BQ7" s="2407"/>
      <c r="BR7" s="2117">
        <v>44106</v>
      </c>
      <c r="BS7" s="2117">
        <v>44468</v>
      </c>
      <c r="BT7" s="2403" t="s">
        <v>116</v>
      </c>
      <c r="BU7" s="2117"/>
      <c r="BV7" s="2117">
        <v>44320</v>
      </c>
      <c r="BW7" s="2403" t="s">
        <v>116</v>
      </c>
      <c r="BX7" s="2117">
        <v>44783</v>
      </c>
      <c r="BY7" s="2119" t="s">
        <v>674</v>
      </c>
      <c r="BZ7" s="2119"/>
      <c r="CA7" s="2406" t="s">
        <v>6820</v>
      </c>
    </row>
    <row r="8" spans="1:79" ht="40" customHeight="1" x14ac:dyDescent="0.2">
      <c r="A8" s="1384" t="s">
        <v>1388</v>
      </c>
      <c r="B8" s="1426" t="s">
        <v>1381</v>
      </c>
      <c r="C8" s="1382" t="s">
        <v>6821</v>
      </c>
      <c r="D8" s="7466">
        <v>1928</v>
      </c>
      <c r="E8" s="1385" t="s">
        <v>1083</v>
      </c>
      <c r="F8" s="1385" t="s">
        <v>931</v>
      </c>
      <c r="G8" s="1386" t="s">
        <v>89</v>
      </c>
      <c r="H8" s="1575" t="s">
        <v>89</v>
      </c>
      <c r="I8" s="1388">
        <v>41325</v>
      </c>
      <c r="J8" s="1388"/>
      <c r="K8" s="1388"/>
      <c r="L8" s="2003"/>
      <c r="M8" s="1388"/>
      <c r="N8" s="1388"/>
      <c r="O8" s="1388"/>
      <c r="P8" s="1687"/>
      <c r="Q8" s="1702"/>
      <c r="R8" s="1702"/>
      <c r="S8" s="1702"/>
      <c r="T8" s="1390"/>
      <c r="U8" s="2031"/>
      <c r="V8" s="1391" t="str">
        <f>IF(OR(W8="Yes", X8="Web-page timetable", Y8="YES"), "Yes")</f>
        <v>Yes</v>
      </c>
      <c r="W8" s="1392" t="s">
        <v>93</v>
      </c>
      <c r="X8" s="108" t="s">
        <v>94</v>
      </c>
      <c r="Y8" s="1557"/>
      <c r="Z8" s="1273" t="s">
        <v>1382</v>
      </c>
      <c r="AA8" s="1273" t="s">
        <v>6822</v>
      </c>
      <c r="AB8" s="106"/>
      <c r="AC8" s="1393">
        <v>44866</v>
      </c>
      <c r="AD8" s="1394" t="s">
        <v>2216</v>
      </c>
      <c r="AE8" s="1395" t="s">
        <v>364</v>
      </c>
      <c r="AF8" s="1396">
        <v>43770</v>
      </c>
      <c r="AG8" s="1397">
        <v>43770</v>
      </c>
      <c r="AH8" s="1397">
        <v>43854</v>
      </c>
      <c r="AI8" s="1398" t="s">
        <v>5552</v>
      </c>
      <c r="AJ8" s="1399"/>
      <c r="AK8" s="7467" t="s">
        <v>6823</v>
      </c>
      <c r="AL8" s="7410" t="s">
        <v>6824</v>
      </c>
      <c r="AM8" s="1396">
        <v>44866</v>
      </c>
      <c r="AN8" s="1397">
        <v>44876</v>
      </c>
      <c r="AO8" s="1397">
        <v>44946</v>
      </c>
      <c r="AP8" s="1398" t="s">
        <v>6825</v>
      </c>
      <c r="AQ8" s="1400"/>
      <c r="AR8" s="1401"/>
      <c r="AS8" s="1402"/>
      <c r="AT8" s="1403"/>
      <c r="AU8" s="1404"/>
      <c r="AV8" s="1404"/>
      <c r="AW8" s="1405"/>
      <c r="AX8" s="1406"/>
      <c r="AY8" s="1402"/>
      <c r="AZ8" s="1402"/>
      <c r="BA8" s="1403"/>
      <c r="BB8" s="1404"/>
      <c r="BC8" s="1404"/>
      <c r="BD8" s="1405"/>
      <c r="BE8" s="1405"/>
      <c r="BF8" s="1407" t="s">
        <v>6826</v>
      </c>
      <c r="BG8" s="1396">
        <v>45292</v>
      </c>
      <c r="BH8" s="1408"/>
      <c r="BI8" s="1407" t="s">
        <v>5484</v>
      </c>
      <c r="BJ8" s="1396">
        <v>45383</v>
      </c>
      <c r="BK8" s="1408"/>
      <c r="BL8" s="1407" t="s">
        <v>114</v>
      </c>
      <c r="BM8" s="1396" t="s">
        <v>114</v>
      </c>
      <c r="BN8" s="1408"/>
      <c r="BO8" s="540" t="s">
        <v>6827</v>
      </c>
      <c r="BP8" s="1178"/>
      <c r="BQ8" s="1178"/>
      <c r="BR8" s="1409">
        <v>44480</v>
      </c>
      <c r="BS8" s="1409">
        <v>44873</v>
      </c>
      <c r="BT8" s="1410" t="s">
        <v>116</v>
      </c>
      <c r="BU8" s="1409">
        <v>45139</v>
      </c>
      <c r="BV8" s="1409">
        <v>45037</v>
      </c>
      <c r="BW8" s="1410" t="s">
        <v>116</v>
      </c>
      <c r="BX8" s="1409">
        <v>45037</v>
      </c>
      <c r="BY8" s="1409" t="s">
        <v>6828</v>
      </c>
      <c r="BZ8" s="1409"/>
      <c r="CA8" s="540" t="s">
        <v>105</v>
      </c>
    </row>
    <row r="9" spans="1:79" ht="40" customHeight="1" x14ac:dyDescent="0.2">
      <c r="A9" s="1384" t="s">
        <v>1560</v>
      </c>
      <c r="B9" s="1381" t="s">
        <v>1561</v>
      </c>
      <c r="C9" s="1382" t="s">
        <v>6829</v>
      </c>
      <c r="D9" s="7466">
        <v>2240</v>
      </c>
      <c r="E9" s="1385" t="s">
        <v>1083</v>
      </c>
      <c r="F9" s="1385" t="s">
        <v>1064</v>
      </c>
      <c r="G9" s="1386" t="s">
        <v>89</v>
      </c>
      <c r="H9" s="2033" t="s">
        <v>89</v>
      </c>
      <c r="I9" s="2029">
        <v>43395</v>
      </c>
      <c r="J9" s="2029"/>
      <c r="K9" s="2029" t="s">
        <v>90</v>
      </c>
      <c r="L9" s="2030" t="s">
        <v>389</v>
      </c>
      <c r="M9" s="2029" t="s">
        <v>6830</v>
      </c>
      <c r="N9" s="2029"/>
      <c r="O9" s="1388">
        <v>44035</v>
      </c>
      <c r="P9" s="1687">
        <v>44125</v>
      </c>
      <c r="Q9" s="2274">
        <v>44490</v>
      </c>
      <c r="R9" s="1702"/>
      <c r="S9" s="1702"/>
      <c r="T9" s="1390"/>
      <c r="U9" s="2031"/>
      <c r="V9" s="1391" t="str">
        <f t="shared" ref="V9" si="1">IF(OR(W9="Yes", X9="Web-page timetable", Y9="YES"), "Yes")</f>
        <v>Yes</v>
      </c>
      <c r="W9" s="1392" t="s">
        <v>93</v>
      </c>
      <c r="X9" s="108" t="s">
        <v>94</v>
      </c>
      <c r="Y9" s="1557"/>
      <c r="Z9" s="1558" t="s">
        <v>1563</v>
      </c>
      <c r="AA9" s="1273" t="s">
        <v>6831</v>
      </c>
      <c r="AB9" s="107"/>
      <c r="AC9" s="1393">
        <v>44105</v>
      </c>
      <c r="AD9" s="1394" t="s">
        <v>5640</v>
      </c>
      <c r="AE9" s="1395" t="s">
        <v>5641</v>
      </c>
      <c r="AF9" s="1396">
        <v>43556</v>
      </c>
      <c r="AG9" s="1397">
        <v>43580</v>
      </c>
      <c r="AH9" s="1397">
        <v>43622</v>
      </c>
      <c r="AI9" s="1398" t="s">
        <v>5642</v>
      </c>
      <c r="AJ9" s="1399"/>
      <c r="AK9" s="7410"/>
      <c r="AL9" s="7410" t="s">
        <v>5643</v>
      </c>
      <c r="AM9" s="1396"/>
      <c r="AN9" s="1397">
        <v>44035</v>
      </c>
      <c r="AO9" s="1397">
        <v>44077</v>
      </c>
      <c r="AP9" s="1398" t="s">
        <v>5644</v>
      </c>
      <c r="AQ9" s="1400"/>
      <c r="AR9" s="1401"/>
      <c r="AS9" s="1402"/>
      <c r="AT9" s="1403"/>
      <c r="AU9" s="1404"/>
      <c r="AV9" s="1404"/>
      <c r="AW9" s="1405"/>
      <c r="AX9" s="1406"/>
      <c r="AY9" s="1402"/>
      <c r="AZ9" s="1402"/>
      <c r="BA9" s="1403"/>
      <c r="BB9" s="1404"/>
      <c r="BC9" s="1404"/>
      <c r="BD9" s="1405"/>
      <c r="BE9" s="1405"/>
      <c r="BF9" s="1407" t="s">
        <v>5095</v>
      </c>
      <c r="BG9" s="1396">
        <v>43891</v>
      </c>
      <c r="BH9" s="1408">
        <v>44035</v>
      </c>
      <c r="BI9" s="1407" t="s">
        <v>5307</v>
      </c>
      <c r="BJ9" s="1396">
        <v>43952</v>
      </c>
      <c r="BK9" s="1408">
        <v>44125</v>
      </c>
      <c r="BL9" s="1407" t="s">
        <v>5041</v>
      </c>
      <c r="BM9" s="1396">
        <v>44378</v>
      </c>
      <c r="BN9" s="1408">
        <v>44536</v>
      </c>
      <c r="BO9" s="540" t="s">
        <v>6832</v>
      </c>
      <c r="BP9" s="540"/>
      <c r="BQ9" s="540"/>
      <c r="BR9" s="1409">
        <v>45014</v>
      </c>
      <c r="BS9" s="1409"/>
      <c r="BT9" s="1410" t="s">
        <v>116</v>
      </c>
      <c r="BU9" s="1409"/>
      <c r="BV9" s="1409"/>
      <c r="BW9" s="1410"/>
      <c r="BX9" s="1409"/>
      <c r="BY9" s="1409" t="s">
        <v>6810</v>
      </c>
      <c r="BZ9" s="1409"/>
      <c r="CA9" s="540" t="s">
        <v>6833</v>
      </c>
    </row>
    <row r="10" spans="1:79" ht="40" customHeight="1" x14ac:dyDescent="0.2">
      <c r="A10" s="2038" t="s">
        <v>437</v>
      </c>
      <c r="B10" s="1381" t="s">
        <v>438</v>
      </c>
      <c r="C10" s="1382" t="s">
        <v>439</v>
      </c>
      <c r="D10" s="2083" t="s">
        <v>193</v>
      </c>
      <c r="E10" s="1385"/>
      <c r="F10" s="1385"/>
      <c r="G10" s="1386" t="s">
        <v>89</v>
      </c>
      <c r="H10" s="2033" t="s">
        <v>194</v>
      </c>
      <c r="I10" s="2029">
        <v>43532</v>
      </c>
      <c r="J10" s="2029"/>
      <c r="K10" s="2029"/>
      <c r="L10" s="2030"/>
      <c r="M10" s="2029"/>
      <c r="N10" s="2029"/>
      <c r="O10" s="1388"/>
      <c r="P10" s="1687"/>
      <c r="Q10" s="1702"/>
      <c r="R10" s="1702"/>
      <c r="S10" s="1702"/>
      <c r="T10" s="1390"/>
      <c r="U10" s="2031"/>
      <c r="V10" s="1391" t="b">
        <v>0</v>
      </c>
      <c r="W10" s="1392" t="s">
        <v>237</v>
      </c>
      <c r="X10" s="108" t="s">
        <v>94</v>
      </c>
      <c r="Y10" s="108"/>
      <c r="Z10" s="106" t="s">
        <v>5077</v>
      </c>
      <c r="AA10" s="106" t="s">
        <v>442</v>
      </c>
      <c r="AB10" s="106" t="s">
        <v>5078</v>
      </c>
      <c r="AC10" s="1393">
        <v>42887</v>
      </c>
      <c r="AD10" s="1635" t="s">
        <v>1083</v>
      </c>
      <c r="AE10" s="1395" t="s">
        <v>142</v>
      </c>
      <c r="AF10" s="1547" t="s">
        <v>1083</v>
      </c>
      <c r="AG10" s="1636" t="s">
        <v>1083</v>
      </c>
      <c r="AH10" s="1636" t="s">
        <v>1083</v>
      </c>
      <c r="AI10" s="1398"/>
      <c r="AJ10" s="1399"/>
      <c r="AK10" s="1394" t="s">
        <v>6834</v>
      </c>
      <c r="AL10" s="1395" t="s">
        <v>6835</v>
      </c>
      <c r="AM10" s="1396">
        <v>44432</v>
      </c>
      <c r="AN10" s="1397">
        <v>44377</v>
      </c>
      <c r="AO10" s="1397">
        <v>44409</v>
      </c>
      <c r="AP10" s="1398"/>
      <c r="AQ10" s="1400"/>
      <c r="AR10" s="1401"/>
      <c r="AS10" s="1395"/>
      <c r="AT10" s="1403"/>
      <c r="AU10" s="1404"/>
      <c r="AV10" s="1404"/>
      <c r="AW10" s="1405"/>
      <c r="AX10" s="1406"/>
      <c r="AY10" s="1402"/>
      <c r="AZ10" s="1402"/>
      <c r="BA10" s="1403"/>
      <c r="BB10" s="1404"/>
      <c r="BC10" s="1404"/>
      <c r="BD10" s="1405"/>
      <c r="BE10" s="1405"/>
      <c r="BF10" s="1407"/>
      <c r="BG10" s="1396"/>
      <c r="BH10" s="1408"/>
      <c r="BI10" s="1407"/>
      <c r="BJ10" s="1396"/>
      <c r="BK10" s="1408"/>
      <c r="BL10" s="1407"/>
      <c r="BM10" s="1396"/>
      <c r="BN10" s="1408"/>
      <c r="BO10" s="540" t="s">
        <v>6836</v>
      </c>
      <c r="BP10" s="540"/>
      <c r="BQ10" s="540"/>
      <c r="BR10" s="1409">
        <v>44959</v>
      </c>
      <c r="BS10" s="1409"/>
      <c r="BT10" s="1410" t="s">
        <v>116</v>
      </c>
      <c r="BU10" s="1409"/>
      <c r="BV10" s="1409"/>
      <c r="BW10" s="1410"/>
      <c r="BX10" s="1409"/>
      <c r="BY10" s="1409" t="s">
        <v>6810</v>
      </c>
      <c r="BZ10" s="1409"/>
      <c r="CA10" s="540" t="s">
        <v>3822</v>
      </c>
    </row>
    <row r="11" spans="1:79" ht="40" customHeight="1" x14ac:dyDescent="0.2">
      <c r="A11" s="1384" t="s">
        <v>1560</v>
      </c>
      <c r="B11" s="1381" t="s">
        <v>1561</v>
      </c>
      <c r="C11" s="1382" t="s">
        <v>6829</v>
      </c>
      <c r="D11" s="7466">
        <v>2240</v>
      </c>
      <c r="E11" s="1385" t="s">
        <v>1083</v>
      </c>
      <c r="F11" s="1385" t="s">
        <v>1064</v>
      </c>
      <c r="G11" s="1386" t="s">
        <v>89</v>
      </c>
      <c r="H11" s="2033" t="s">
        <v>89</v>
      </c>
      <c r="I11" s="2029">
        <v>43395</v>
      </c>
      <c r="J11" s="2029"/>
      <c r="K11" s="2029" t="s">
        <v>90</v>
      </c>
      <c r="L11" s="2030" t="s">
        <v>389</v>
      </c>
      <c r="M11" s="2029" t="s">
        <v>6830</v>
      </c>
      <c r="N11" s="2029"/>
      <c r="O11" s="1388">
        <v>44035</v>
      </c>
      <c r="P11" s="1687">
        <v>44125</v>
      </c>
      <c r="Q11" s="2274">
        <v>44490</v>
      </c>
      <c r="R11" s="1702"/>
      <c r="S11" s="1702"/>
      <c r="T11" s="1390"/>
      <c r="U11" s="2031"/>
      <c r="V11" s="1391" t="s">
        <v>93</v>
      </c>
      <c r="W11" s="1392" t="s">
        <v>93</v>
      </c>
      <c r="X11" s="108" t="s">
        <v>94</v>
      </c>
      <c r="Y11" s="1557"/>
      <c r="Z11" s="1558" t="s">
        <v>1563</v>
      </c>
      <c r="AA11" s="1273" t="s">
        <v>6831</v>
      </c>
      <c r="AB11" s="107"/>
      <c r="AC11" s="1393">
        <v>44105</v>
      </c>
      <c r="AD11" s="1394" t="s">
        <v>5640</v>
      </c>
      <c r="AE11" s="1395" t="s">
        <v>5641</v>
      </c>
      <c r="AF11" s="1396">
        <v>43556</v>
      </c>
      <c r="AG11" s="1397">
        <v>43580</v>
      </c>
      <c r="AH11" s="1397">
        <v>43622</v>
      </c>
      <c r="AI11" s="1398" t="s">
        <v>5642</v>
      </c>
      <c r="AJ11" s="1399"/>
      <c r="AK11" s="7410"/>
      <c r="AL11" s="7410" t="s">
        <v>5643</v>
      </c>
      <c r="AM11" s="1396"/>
      <c r="AN11" s="1397">
        <v>44035</v>
      </c>
      <c r="AO11" s="1397">
        <v>44077</v>
      </c>
      <c r="AP11" s="1398" t="s">
        <v>5644</v>
      </c>
      <c r="AQ11" s="1400"/>
      <c r="AR11" s="1401"/>
      <c r="AS11" s="1402"/>
      <c r="AT11" s="1403"/>
      <c r="AU11" s="1404"/>
      <c r="AV11" s="1404"/>
      <c r="AW11" s="1405"/>
      <c r="AX11" s="1406"/>
      <c r="AY11" s="1402"/>
      <c r="AZ11" s="1402"/>
      <c r="BA11" s="1403"/>
      <c r="BB11" s="1404"/>
      <c r="BC11" s="1404"/>
      <c r="BD11" s="1405"/>
      <c r="BE11" s="1405"/>
      <c r="BF11" s="1407" t="s">
        <v>5095</v>
      </c>
      <c r="BG11" s="1396">
        <v>43891</v>
      </c>
      <c r="BH11" s="1408">
        <v>44035</v>
      </c>
      <c r="BI11" s="1407" t="s">
        <v>5307</v>
      </c>
      <c r="BJ11" s="1396">
        <v>43952</v>
      </c>
      <c r="BK11" s="1408">
        <v>44125</v>
      </c>
      <c r="BL11" s="1407" t="s">
        <v>5041</v>
      </c>
      <c r="BM11" s="1396">
        <v>44378</v>
      </c>
      <c r="BN11" s="1408">
        <v>44536</v>
      </c>
      <c r="BO11" s="540" t="s">
        <v>6832</v>
      </c>
      <c r="BP11" s="540"/>
      <c r="BQ11" s="540"/>
      <c r="BR11" s="1409">
        <v>45014</v>
      </c>
      <c r="BS11" s="1409"/>
      <c r="BT11" s="1410" t="s">
        <v>116</v>
      </c>
      <c r="BU11" s="1409"/>
      <c r="BV11" s="1409"/>
      <c r="BW11" s="1410"/>
      <c r="BX11" s="1409"/>
      <c r="BY11" s="1409" t="s">
        <v>6810</v>
      </c>
      <c r="BZ11" s="1409"/>
      <c r="CA11" s="540" t="s">
        <v>6833</v>
      </c>
    </row>
    <row r="12" spans="1:79" ht="40" customHeight="1" x14ac:dyDescent="0.2">
      <c r="A12" s="1384" t="s">
        <v>1737</v>
      </c>
      <c r="B12" s="1381" t="s">
        <v>1738</v>
      </c>
      <c r="C12" s="1382" t="s">
        <v>5748</v>
      </c>
      <c r="D12" s="7466">
        <v>1904</v>
      </c>
      <c r="E12" s="1385" t="s">
        <v>4235</v>
      </c>
      <c r="F12" s="1385" t="s">
        <v>1064</v>
      </c>
      <c r="G12" s="1386" t="s">
        <v>89</v>
      </c>
      <c r="H12" s="2033" t="s">
        <v>89</v>
      </c>
      <c r="I12" s="2029">
        <v>43951</v>
      </c>
      <c r="J12" s="2029"/>
      <c r="K12" s="2029"/>
      <c r="L12" s="2030"/>
      <c r="M12" s="2029"/>
      <c r="N12" s="2029"/>
      <c r="O12" s="1388">
        <v>43140</v>
      </c>
      <c r="P12" s="1687">
        <v>43269</v>
      </c>
      <c r="Q12" s="1702"/>
      <c r="R12" s="1702"/>
      <c r="S12" s="1702"/>
      <c r="T12" s="1390"/>
      <c r="U12" s="2031"/>
      <c r="V12" s="1391" t="b">
        <v>0</v>
      </c>
      <c r="W12" s="1392" t="s">
        <v>237</v>
      </c>
      <c r="X12" s="108" t="s">
        <v>94</v>
      </c>
      <c r="Y12" s="1557"/>
      <c r="Z12" s="1557"/>
      <c r="AA12" s="1273" t="s">
        <v>5749</v>
      </c>
      <c r="AB12" s="106" t="s">
        <v>5750</v>
      </c>
      <c r="AC12" s="1393">
        <v>43132</v>
      </c>
      <c r="AD12" s="1394" t="s">
        <v>5751</v>
      </c>
      <c r="AE12" s="1395"/>
      <c r="AF12" s="1396">
        <v>42826</v>
      </c>
      <c r="AG12" s="1397"/>
      <c r="AH12" s="1397"/>
      <c r="AI12" s="1398"/>
      <c r="AJ12" s="1399"/>
      <c r="AK12" s="1395"/>
      <c r="AL12" s="1395"/>
      <c r="AM12" s="1396"/>
      <c r="AN12" s="1397"/>
      <c r="AO12" s="1397"/>
      <c r="AP12" s="1398"/>
      <c r="AQ12" s="1400"/>
      <c r="AR12" s="1401"/>
      <c r="AS12" s="1402"/>
      <c r="AT12" s="1403"/>
      <c r="AU12" s="1404"/>
      <c r="AV12" s="1404"/>
      <c r="AW12" s="1405"/>
      <c r="AX12" s="1406"/>
      <c r="AY12" s="1402"/>
      <c r="AZ12" s="1402"/>
      <c r="BA12" s="1403"/>
      <c r="BB12" s="1404"/>
      <c r="BC12" s="1404"/>
      <c r="BD12" s="1405"/>
      <c r="BE12" s="1405"/>
      <c r="BF12" s="1407" t="s">
        <v>4814</v>
      </c>
      <c r="BG12" s="1396">
        <v>43132</v>
      </c>
      <c r="BH12" s="1408">
        <v>43140</v>
      </c>
      <c r="BI12" s="1407" t="s">
        <v>4989</v>
      </c>
      <c r="BJ12" s="1396">
        <v>43191</v>
      </c>
      <c r="BK12" s="1408">
        <v>43269</v>
      </c>
      <c r="BL12" s="1407" t="s">
        <v>4706</v>
      </c>
      <c r="BM12" s="1396">
        <v>43466</v>
      </c>
      <c r="BN12" s="1408">
        <v>43951</v>
      </c>
      <c r="BO12" s="540" t="s">
        <v>5752</v>
      </c>
      <c r="BP12" s="540"/>
      <c r="BQ12" s="540"/>
      <c r="BR12" s="1409">
        <v>43972</v>
      </c>
      <c r="BS12" s="1409"/>
      <c r="BT12" s="1410" t="s">
        <v>116</v>
      </c>
      <c r="BU12" s="1409"/>
      <c r="BV12" s="1409"/>
      <c r="BW12" s="1410"/>
      <c r="BX12" s="1409"/>
      <c r="BY12" s="1409" t="s">
        <v>6810</v>
      </c>
      <c r="BZ12" s="1409"/>
      <c r="CA12" s="540" t="s">
        <v>5753</v>
      </c>
    </row>
    <row r="13" spans="1:79" ht="40" customHeight="1" x14ac:dyDescent="0.2">
      <c r="A13" s="1384" t="s">
        <v>1780</v>
      </c>
      <c r="B13" s="1381" t="s">
        <v>1781</v>
      </c>
      <c r="C13" s="1382" t="s">
        <v>1782</v>
      </c>
      <c r="D13" s="7466"/>
      <c r="E13" s="1385"/>
      <c r="F13" s="1385"/>
      <c r="G13" s="1386"/>
      <c r="H13" s="2033"/>
      <c r="I13" s="2029">
        <v>44517</v>
      </c>
      <c r="J13" s="2029">
        <v>39652</v>
      </c>
      <c r="K13" s="2029"/>
      <c r="L13" s="2030"/>
      <c r="M13" s="2029"/>
      <c r="N13" s="2029"/>
      <c r="O13" s="1388"/>
      <c r="P13" s="1687"/>
      <c r="Q13" s="1702"/>
      <c r="R13" s="1702"/>
      <c r="S13" s="1702"/>
      <c r="T13" s="1390"/>
      <c r="U13" s="2031"/>
      <c r="V13" s="1391" t="s">
        <v>93</v>
      </c>
      <c r="W13" s="1392" t="s">
        <v>93</v>
      </c>
      <c r="X13" s="108" t="s">
        <v>94</v>
      </c>
      <c r="Y13" s="1557"/>
      <c r="Z13" s="1273" t="s">
        <v>4559</v>
      </c>
      <c r="AA13" s="1273" t="s">
        <v>6837</v>
      </c>
      <c r="AB13" s="106"/>
      <c r="AC13" s="1393">
        <v>44986</v>
      </c>
      <c r="AD13" s="1394" t="s">
        <v>1240</v>
      </c>
      <c r="AE13" s="1395" t="s">
        <v>98</v>
      </c>
      <c r="AF13" s="1396">
        <v>45200</v>
      </c>
      <c r="AG13" s="1397"/>
      <c r="AH13" s="1397"/>
      <c r="AI13" s="1398"/>
      <c r="AJ13" s="1399"/>
      <c r="AK13" s="1395"/>
      <c r="AL13" s="1395"/>
      <c r="AM13" s="1396"/>
      <c r="AN13" s="1397"/>
      <c r="AO13" s="1397"/>
      <c r="AP13" s="1398"/>
      <c r="AQ13" s="1400"/>
      <c r="AR13" s="1401"/>
      <c r="AS13" s="1402"/>
      <c r="AT13" s="1403"/>
      <c r="AU13" s="1404"/>
      <c r="AV13" s="1404"/>
      <c r="AW13" s="1405"/>
      <c r="AX13" s="1406"/>
      <c r="AY13" s="1402"/>
      <c r="AZ13" s="1402"/>
      <c r="BA13" s="1403"/>
      <c r="BB13" s="1404"/>
      <c r="BC13" s="1404"/>
      <c r="BD13" s="1405"/>
      <c r="BE13" s="1405"/>
      <c r="BF13" s="1407" t="s">
        <v>522</v>
      </c>
      <c r="BG13" s="1396">
        <v>45413</v>
      </c>
      <c r="BH13" s="1408"/>
      <c r="BI13" s="1407" t="s">
        <v>97</v>
      </c>
      <c r="BJ13" s="1396">
        <v>45474</v>
      </c>
      <c r="BK13" s="1408"/>
      <c r="BL13" s="1407" t="s">
        <v>114</v>
      </c>
      <c r="BM13" s="1396" t="s">
        <v>114</v>
      </c>
      <c r="BN13" s="1408"/>
      <c r="BO13" s="540" t="s">
        <v>6838</v>
      </c>
      <c r="BP13" s="1178"/>
      <c r="BQ13" s="540"/>
      <c r="BR13" s="1409">
        <v>44034</v>
      </c>
      <c r="BS13" s="1409">
        <v>45015</v>
      </c>
      <c r="BT13" s="1410" t="s">
        <v>116</v>
      </c>
      <c r="BU13" s="1409"/>
      <c r="BV13" s="1409">
        <v>45015</v>
      </c>
      <c r="BW13" s="1410" t="s">
        <v>116</v>
      </c>
      <c r="BX13" s="1409"/>
      <c r="BY13" s="1409"/>
      <c r="BZ13" s="1409"/>
      <c r="CA13" s="540"/>
    </row>
    <row r="14" spans="1:79" ht="40" customHeight="1" x14ac:dyDescent="0.2">
      <c r="A14" s="1384" t="s">
        <v>1788</v>
      </c>
      <c r="B14" s="1381" t="s">
        <v>1789</v>
      </c>
      <c r="C14" s="1382" t="s">
        <v>1790</v>
      </c>
      <c r="D14" s="7466">
        <v>2189</v>
      </c>
      <c r="E14" s="1385" t="s">
        <v>91</v>
      </c>
      <c r="F14" s="1385" t="s">
        <v>949</v>
      </c>
      <c r="G14" s="1386" t="s">
        <v>89</v>
      </c>
      <c r="H14" s="2033" t="s">
        <v>89</v>
      </c>
      <c r="I14" s="2029">
        <v>42293</v>
      </c>
      <c r="J14" s="2029"/>
      <c r="K14" s="2029" t="s">
        <v>90</v>
      </c>
      <c r="L14" s="2030" t="s">
        <v>169</v>
      </c>
      <c r="M14" s="2029"/>
      <c r="N14" s="2029"/>
      <c r="O14" s="1388"/>
      <c r="P14" s="1687"/>
      <c r="Q14" s="1702"/>
      <c r="R14" s="1702"/>
      <c r="S14" s="1702"/>
      <c r="T14" s="1390" t="s">
        <v>1791</v>
      </c>
      <c r="U14" s="1554" t="s">
        <v>1792</v>
      </c>
      <c r="V14" s="1391" t="s">
        <v>93</v>
      </c>
      <c r="W14" s="1392" t="s">
        <v>93</v>
      </c>
      <c r="X14" s="108" t="s">
        <v>94</v>
      </c>
      <c r="Y14" s="108"/>
      <c r="Z14" s="106" t="s">
        <v>1793</v>
      </c>
      <c r="AA14" s="106" t="s">
        <v>6839</v>
      </c>
      <c r="AB14" s="106"/>
      <c r="AC14" s="1531">
        <v>44593</v>
      </c>
      <c r="AD14" s="1394" t="s">
        <v>4767</v>
      </c>
      <c r="AE14" s="1395" t="s">
        <v>6840</v>
      </c>
      <c r="AF14" s="1396">
        <v>44593</v>
      </c>
      <c r="AG14" s="1397"/>
      <c r="AH14" s="1397"/>
      <c r="AI14" s="1398"/>
      <c r="AJ14" s="1399"/>
      <c r="AK14" s="7473" t="s">
        <v>1796</v>
      </c>
      <c r="AL14" s="7467" t="s">
        <v>6841</v>
      </c>
      <c r="AM14" s="1396">
        <v>44652</v>
      </c>
      <c r="AN14" s="1397">
        <v>44655</v>
      </c>
      <c r="AO14" s="1397">
        <v>44697</v>
      </c>
      <c r="AP14" s="1398" t="s">
        <v>1798</v>
      </c>
      <c r="AQ14" s="1400"/>
      <c r="AR14" s="1550" t="s">
        <v>6842</v>
      </c>
      <c r="AS14" s="1402" t="s">
        <v>98</v>
      </c>
      <c r="AT14" s="1551">
        <v>45170</v>
      </c>
      <c r="AU14" s="1404"/>
      <c r="AV14" s="1404"/>
      <c r="AW14" s="1405"/>
      <c r="AX14" s="1400"/>
      <c r="AY14" s="1552"/>
      <c r="AZ14" s="1552"/>
      <c r="BA14" s="1551"/>
      <c r="BB14" s="1404"/>
      <c r="BC14" s="1404"/>
      <c r="BD14" s="1405"/>
      <c r="BE14" s="1405"/>
      <c r="BF14" s="1407" t="s">
        <v>97</v>
      </c>
      <c r="BG14" s="1396">
        <v>45474</v>
      </c>
      <c r="BH14" s="1397"/>
      <c r="BI14" s="1407" t="s">
        <v>1244</v>
      </c>
      <c r="BJ14" s="1396">
        <v>45566</v>
      </c>
      <c r="BK14" s="1408"/>
      <c r="BL14" s="1407" t="s">
        <v>434</v>
      </c>
      <c r="BM14" s="1455">
        <v>45931</v>
      </c>
      <c r="BN14" s="1408"/>
      <c r="BO14" s="540" t="s">
        <v>6843</v>
      </c>
      <c r="BP14" s="540"/>
      <c r="BQ14" s="540"/>
      <c r="BR14" s="1409">
        <v>44480</v>
      </c>
      <c r="BS14" s="1409">
        <v>44673</v>
      </c>
      <c r="BT14" s="1410" t="s">
        <v>116</v>
      </c>
      <c r="BU14" s="1409">
        <v>44274</v>
      </c>
      <c r="BV14" s="1409">
        <v>45099</v>
      </c>
      <c r="BW14" s="1410" t="s">
        <v>116</v>
      </c>
      <c r="BX14" s="1409">
        <v>45099</v>
      </c>
      <c r="BY14" s="1409"/>
      <c r="BZ14" s="1409"/>
      <c r="CA14" s="540" t="s">
        <v>579</v>
      </c>
    </row>
    <row r="15" spans="1:79" ht="40" customHeight="1" x14ac:dyDescent="0.2">
      <c r="A15" s="1384" t="s">
        <v>1826</v>
      </c>
      <c r="B15" s="1426" t="s">
        <v>1807</v>
      </c>
      <c r="C15" s="1382" t="s">
        <v>6844</v>
      </c>
      <c r="D15" s="7466"/>
      <c r="E15" s="1385" t="s">
        <v>297</v>
      </c>
      <c r="F15" s="1385" t="s">
        <v>2182</v>
      </c>
      <c r="G15" s="1386" t="s">
        <v>89</v>
      </c>
      <c r="H15" s="2028" t="s">
        <v>89</v>
      </c>
      <c r="I15" s="2029">
        <v>41290</v>
      </c>
      <c r="J15" s="2029"/>
      <c r="K15" s="2029" t="s">
        <v>90</v>
      </c>
      <c r="L15" s="2030" t="s">
        <v>389</v>
      </c>
      <c r="M15" s="2202"/>
      <c r="N15" s="2202"/>
      <c r="O15" s="1650"/>
      <c r="P15" s="2203"/>
      <c r="Q15" s="2102"/>
      <c r="R15" s="2102"/>
      <c r="S15" s="2102"/>
      <c r="T15" s="1390"/>
      <c r="U15" s="2204"/>
      <c r="V15" s="1700"/>
      <c r="W15" s="1392"/>
      <c r="X15" s="108"/>
      <c r="Y15" s="1557"/>
      <c r="Z15" s="1557"/>
      <c r="AA15" s="1557"/>
      <c r="AB15" s="1177"/>
      <c r="AC15" s="1393"/>
      <c r="AD15" s="1394"/>
      <c r="AE15" s="1395"/>
      <c r="AF15" s="1396"/>
      <c r="AG15" s="1397"/>
      <c r="AH15" s="1397"/>
      <c r="AI15" s="1653"/>
      <c r="AJ15" s="1654"/>
      <c r="AK15" s="1395"/>
      <c r="AL15" s="1395"/>
      <c r="AM15" s="1396"/>
      <c r="AN15" s="1397"/>
      <c r="AO15" s="1397"/>
      <c r="AP15" s="1398"/>
      <c r="AQ15" s="1400"/>
      <c r="AR15" s="1401"/>
      <c r="AS15" s="1402"/>
      <c r="AT15" s="1403"/>
      <c r="AU15" s="1404"/>
      <c r="AV15" s="1404"/>
      <c r="AW15" s="1405"/>
      <c r="AX15" s="1406"/>
      <c r="AY15" s="1402"/>
      <c r="AZ15" s="1402"/>
      <c r="BA15" s="1403"/>
      <c r="BB15" s="1404"/>
      <c r="BC15" s="1404"/>
      <c r="BD15" s="2207"/>
      <c r="BE15" s="2207"/>
      <c r="BF15" s="1407"/>
      <c r="BG15" s="1396"/>
      <c r="BH15" s="1408"/>
      <c r="BI15" s="1407"/>
      <c r="BJ15" s="1396"/>
      <c r="BK15" s="1408"/>
      <c r="BL15" s="1407"/>
      <c r="BM15" s="1396"/>
      <c r="BN15" s="1408"/>
      <c r="BO15" s="1178" t="s">
        <v>6845</v>
      </c>
      <c r="BP15" s="1178"/>
      <c r="BQ15" s="2297"/>
      <c r="BR15" s="1409"/>
      <c r="BS15" s="1409"/>
      <c r="BT15" s="1655"/>
      <c r="BU15" s="1409"/>
      <c r="BV15" s="1409"/>
      <c r="BW15" s="1409"/>
      <c r="BX15" s="1409"/>
      <c r="BY15" s="1409"/>
      <c r="BZ15" s="1409"/>
      <c r="CA15" s="1178"/>
    </row>
    <row r="16" spans="1:79" ht="40" customHeight="1" x14ac:dyDescent="0.2">
      <c r="A16" s="1384" t="s">
        <v>1826</v>
      </c>
      <c r="B16" s="1426" t="s">
        <v>1807</v>
      </c>
      <c r="C16" s="1382" t="s">
        <v>5406</v>
      </c>
      <c r="D16" s="1577">
        <v>2285</v>
      </c>
      <c r="E16" s="1387"/>
      <c r="F16" s="1387">
        <v>2050</v>
      </c>
      <c r="G16" s="1385" t="s">
        <v>89</v>
      </c>
      <c r="H16" s="1387" t="s">
        <v>194</v>
      </c>
      <c r="I16" s="2029">
        <v>41542</v>
      </c>
      <c r="J16" s="2029"/>
      <c r="K16" s="2202"/>
      <c r="L16" s="2101"/>
      <c r="M16" s="2202"/>
      <c r="N16" s="2202"/>
      <c r="O16" s="1650"/>
      <c r="P16" s="2203"/>
      <c r="Q16" s="2102"/>
      <c r="R16" s="2102"/>
      <c r="S16" s="2102"/>
      <c r="T16" s="1390"/>
      <c r="U16" s="2204"/>
      <c r="V16" s="1391" t="b">
        <v>0</v>
      </c>
      <c r="W16" s="1392" t="s">
        <v>228</v>
      </c>
      <c r="X16" s="108" t="s">
        <v>229</v>
      </c>
      <c r="Y16" s="1557"/>
      <c r="Z16" s="1558" t="s">
        <v>1108</v>
      </c>
      <c r="AA16" s="1273" t="s">
        <v>1109</v>
      </c>
      <c r="AB16" s="108"/>
      <c r="AC16" s="2409"/>
      <c r="AD16" s="1394" t="s">
        <v>4921</v>
      </c>
      <c r="AE16" s="1395" t="s">
        <v>1110</v>
      </c>
      <c r="AF16" s="1396">
        <v>44805</v>
      </c>
      <c r="AG16" s="1701">
        <v>44809</v>
      </c>
      <c r="AH16" s="1701">
        <v>44869</v>
      </c>
      <c r="AI16" s="1398"/>
      <c r="AJ16" s="1399"/>
      <c r="AK16" s="1394" t="s">
        <v>114</v>
      </c>
      <c r="AL16" s="1395" t="s">
        <v>1112</v>
      </c>
      <c r="AM16" s="1396" t="s">
        <v>114</v>
      </c>
      <c r="AN16" s="1398"/>
      <c r="AO16" s="1398"/>
      <c r="AP16" s="1398"/>
      <c r="AQ16" s="1400"/>
      <c r="AR16" s="1552"/>
      <c r="AS16" s="1402"/>
      <c r="AT16" s="1551"/>
      <c r="AU16" s="1405"/>
      <c r="AV16" s="1405"/>
      <c r="AW16" s="1405"/>
      <c r="AX16" s="1406"/>
      <c r="AY16" s="1552"/>
      <c r="AZ16" s="1552"/>
      <c r="BA16" s="1551"/>
      <c r="BB16" s="1405"/>
      <c r="BC16" s="1405"/>
      <c r="BD16" s="1405"/>
      <c r="BE16" s="1405"/>
      <c r="BF16" s="1407" t="s">
        <v>114</v>
      </c>
      <c r="BG16" s="1396" t="s">
        <v>114</v>
      </c>
      <c r="BH16" s="1400"/>
      <c r="BI16" s="1407" t="s">
        <v>114</v>
      </c>
      <c r="BJ16" s="1396" t="s">
        <v>114</v>
      </c>
      <c r="BK16" s="1400"/>
      <c r="BL16" s="1407" t="s">
        <v>114</v>
      </c>
      <c r="BM16" s="1396" t="s">
        <v>114</v>
      </c>
      <c r="BN16" s="1400"/>
      <c r="BO16" s="1178" t="s">
        <v>6846</v>
      </c>
      <c r="BP16" s="7474"/>
      <c r="BQ16" s="7474" t="s">
        <v>1116</v>
      </c>
      <c r="BR16" s="1409">
        <v>44803</v>
      </c>
      <c r="BS16" s="1409"/>
      <c r="BT16" s="1655" t="s">
        <v>116</v>
      </c>
      <c r="BU16" s="1409">
        <v>44803</v>
      </c>
      <c r="BV16" s="1409">
        <v>44809</v>
      </c>
      <c r="BW16" s="1409" t="s">
        <v>116</v>
      </c>
      <c r="BX16" s="1409"/>
      <c r="BY16" s="1409"/>
      <c r="BZ16" s="1409"/>
      <c r="CA16" s="1178"/>
    </row>
    <row r="17" spans="1:79" ht="40" customHeight="1" x14ac:dyDescent="0.2">
      <c r="A17" s="1384" t="s">
        <v>1839</v>
      </c>
      <c r="B17" s="1381" t="s">
        <v>1840</v>
      </c>
      <c r="C17" s="1382" t="s">
        <v>5785</v>
      </c>
      <c r="D17" s="7466" t="s">
        <v>226</v>
      </c>
      <c r="E17" s="1385" t="s">
        <v>292</v>
      </c>
      <c r="F17" s="1385" t="s">
        <v>1021</v>
      </c>
      <c r="G17" s="1386" t="s">
        <v>89</v>
      </c>
      <c r="H17" s="2033" t="s">
        <v>89</v>
      </c>
      <c r="I17" s="2029">
        <v>42474</v>
      </c>
      <c r="J17" s="2029"/>
      <c r="K17" s="2029" t="s">
        <v>90</v>
      </c>
      <c r="L17" s="2030" t="s">
        <v>515</v>
      </c>
      <c r="M17" s="2029"/>
      <c r="N17" s="2029"/>
      <c r="O17" s="1388"/>
      <c r="P17" s="1687"/>
      <c r="Q17" s="1702"/>
      <c r="R17" s="1702"/>
      <c r="S17" s="1702"/>
      <c r="T17" s="1390"/>
      <c r="U17" s="2031"/>
      <c r="V17" s="1391" t="b">
        <v>0</v>
      </c>
      <c r="W17" s="1392" t="s">
        <v>111</v>
      </c>
      <c r="X17" s="108" t="s">
        <v>94</v>
      </c>
      <c r="Y17" s="1557"/>
      <c r="Z17" s="2410" t="s">
        <v>1842</v>
      </c>
      <c r="AA17" s="1273" t="s">
        <v>5786</v>
      </c>
      <c r="AB17" s="106" t="s">
        <v>5787</v>
      </c>
      <c r="AC17" s="1393">
        <v>41730</v>
      </c>
      <c r="AD17" s="1394"/>
      <c r="AE17" s="1395"/>
      <c r="AF17" s="1396"/>
      <c r="AG17" s="1397"/>
      <c r="AH17" s="1397"/>
      <c r="AI17" s="1398"/>
      <c r="AJ17" s="1399"/>
      <c r="AK17" s="7467"/>
      <c r="AL17" s="7467"/>
      <c r="AM17" s="1396"/>
      <c r="AN17" s="1397"/>
      <c r="AO17" s="1397"/>
      <c r="AP17" s="1398"/>
      <c r="AQ17" s="1400"/>
      <c r="AR17" s="1401"/>
      <c r="AS17" s="1402"/>
      <c r="AT17" s="1403"/>
      <c r="AU17" s="1404"/>
      <c r="AV17" s="1404"/>
      <c r="AW17" s="1405"/>
      <c r="AX17" s="1406"/>
      <c r="AY17" s="1402"/>
      <c r="AZ17" s="1402"/>
      <c r="BA17" s="1403"/>
      <c r="BB17" s="1404"/>
      <c r="BC17" s="1404"/>
      <c r="BD17" s="1405"/>
      <c r="BE17" s="1405"/>
      <c r="BF17" s="1407"/>
      <c r="BG17" s="1396"/>
      <c r="BH17" s="1408"/>
      <c r="BI17" s="1407"/>
      <c r="BJ17" s="1396"/>
      <c r="BK17" s="1408"/>
      <c r="BL17" s="1407"/>
      <c r="BM17" s="1396"/>
      <c r="BN17" s="1408"/>
      <c r="BO17" s="2411" t="s">
        <v>6847</v>
      </c>
      <c r="BP17" s="540"/>
      <c r="BQ17" s="540"/>
      <c r="BR17" s="1409">
        <v>44468</v>
      </c>
      <c r="BS17" s="1409"/>
      <c r="BT17" s="1410" t="s">
        <v>116</v>
      </c>
      <c r="BU17" s="1409"/>
      <c r="BV17" s="1409"/>
      <c r="BW17" s="1410"/>
      <c r="BX17" s="1409"/>
      <c r="BY17" s="1409"/>
      <c r="BZ17" s="1409"/>
      <c r="CA17" s="540" t="s">
        <v>105</v>
      </c>
    </row>
    <row r="18" spans="1:79" ht="40" customHeight="1" x14ac:dyDescent="0.2">
      <c r="A18" s="1384" t="s">
        <v>1848</v>
      </c>
      <c r="B18" s="1381" t="s">
        <v>1849</v>
      </c>
      <c r="C18" s="1382" t="s">
        <v>6848</v>
      </c>
      <c r="D18" s="7466" t="s">
        <v>6849</v>
      </c>
      <c r="E18" s="1385" t="s">
        <v>423</v>
      </c>
      <c r="F18" s="1385" t="s">
        <v>2182</v>
      </c>
      <c r="G18" s="1386" t="s">
        <v>89</v>
      </c>
      <c r="H18" s="2033" t="s">
        <v>89</v>
      </c>
      <c r="I18" s="2029">
        <v>41221</v>
      </c>
      <c r="J18" s="2029"/>
      <c r="K18" s="2029" t="s">
        <v>90</v>
      </c>
      <c r="L18" s="2030"/>
      <c r="M18" s="2029"/>
      <c r="N18" s="2029"/>
      <c r="O18" s="1388"/>
      <c r="P18" s="1687"/>
      <c r="Q18" s="1702"/>
      <c r="R18" s="1702"/>
      <c r="S18" s="1702"/>
      <c r="T18" s="1390"/>
      <c r="U18" s="2031"/>
      <c r="V18" s="1391" t="s">
        <v>93</v>
      </c>
      <c r="W18" s="1392" t="s">
        <v>93</v>
      </c>
      <c r="X18" s="108" t="s">
        <v>94</v>
      </c>
      <c r="Y18" s="1557"/>
      <c r="Z18" s="1558" t="s">
        <v>1851</v>
      </c>
      <c r="AA18" s="106" t="s">
        <v>6850</v>
      </c>
      <c r="AB18" s="106"/>
      <c r="AC18" s="1393">
        <v>44378</v>
      </c>
      <c r="AD18" s="1394" t="s">
        <v>6797</v>
      </c>
      <c r="AE18" s="1395" t="s">
        <v>6851</v>
      </c>
      <c r="AF18" s="1396">
        <v>45078</v>
      </c>
      <c r="AG18" s="1397"/>
      <c r="AH18" s="1397"/>
      <c r="AI18" s="1398"/>
      <c r="AJ18" s="1399"/>
      <c r="AK18" s="7438"/>
      <c r="AL18" s="7467"/>
      <c r="AM18" s="1396"/>
      <c r="AN18" s="1397"/>
      <c r="AO18" s="1397"/>
      <c r="AP18" s="1398"/>
      <c r="AQ18" s="1400"/>
      <c r="AR18" s="1401"/>
      <c r="AS18" s="1402"/>
      <c r="AT18" s="1396"/>
      <c r="AU18" s="1404"/>
      <c r="AV18" s="1404"/>
      <c r="AW18" s="1405"/>
      <c r="AX18" s="1406"/>
      <c r="AY18" s="1402"/>
      <c r="AZ18" s="1402"/>
      <c r="BA18" s="1403"/>
      <c r="BB18" s="1404"/>
      <c r="BC18" s="1404"/>
      <c r="BD18" s="1405"/>
      <c r="BE18" s="1405"/>
      <c r="BF18" s="1407" t="s">
        <v>193</v>
      </c>
      <c r="BG18" s="1396" t="s">
        <v>193</v>
      </c>
      <c r="BH18" s="1408"/>
      <c r="BI18" s="1407" t="s">
        <v>193</v>
      </c>
      <c r="BJ18" s="1396" t="s">
        <v>193</v>
      </c>
      <c r="BK18" s="1408"/>
      <c r="BL18" s="1407" t="s">
        <v>193</v>
      </c>
      <c r="BM18" s="1396" t="s">
        <v>193</v>
      </c>
      <c r="BN18" s="1408"/>
      <c r="BO18" s="540" t="s">
        <v>6852</v>
      </c>
      <c r="BP18" s="540" t="s">
        <v>6853</v>
      </c>
      <c r="BQ18" s="540"/>
      <c r="BR18" s="1409">
        <v>45071</v>
      </c>
      <c r="BS18" s="1409">
        <v>44391</v>
      </c>
      <c r="BT18" s="1410" t="s">
        <v>116</v>
      </c>
      <c r="BU18" s="1409">
        <v>44890</v>
      </c>
      <c r="BV18" s="1409">
        <v>44987</v>
      </c>
      <c r="BW18" s="1410" t="s">
        <v>116</v>
      </c>
      <c r="BX18" s="1409">
        <v>44987</v>
      </c>
      <c r="BY18" s="1409"/>
      <c r="BZ18" s="1409"/>
      <c r="CA18" s="540" t="s">
        <v>105</v>
      </c>
    </row>
    <row r="19" spans="1:79" ht="40" customHeight="1" x14ac:dyDescent="0.2">
      <c r="A19" s="1384" t="s">
        <v>1926</v>
      </c>
      <c r="B19" s="1381" t="s">
        <v>1927</v>
      </c>
      <c r="C19" s="1382" t="s">
        <v>1928</v>
      </c>
      <c r="D19" s="7466" t="s">
        <v>6849</v>
      </c>
      <c r="E19" s="1385"/>
      <c r="F19" s="1385"/>
      <c r="G19" s="1386"/>
      <c r="H19" s="1387"/>
      <c r="I19" s="1388">
        <v>43600</v>
      </c>
      <c r="J19" s="1388"/>
      <c r="K19" s="1388"/>
      <c r="L19" s="2003"/>
      <c r="M19" s="1388"/>
      <c r="N19" s="1388"/>
      <c r="O19" s="1388"/>
      <c r="P19" s="1687"/>
      <c r="Q19" s="1702"/>
      <c r="R19" s="1702"/>
      <c r="S19" s="1702"/>
      <c r="T19" s="1390"/>
      <c r="U19" s="2031"/>
      <c r="V19" s="1391" t="s">
        <v>93</v>
      </c>
      <c r="W19" s="1392" t="s">
        <v>93</v>
      </c>
      <c r="X19" s="108" t="s">
        <v>94</v>
      </c>
      <c r="Y19" s="108"/>
      <c r="Z19" s="106" t="s">
        <v>1929</v>
      </c>
      <c r="AA19" s="106" t="s">
        <v>6854</v>
      </c>
      <c r="AB19" s="108" t="s">
        <v>1931</v>
      </c>
      <c r="AC19" s="1393">
        <v>44986</v>
      </c>
      <c r="AD19" s="1394" t="s">
        <v>316</v>
      </c>
      <c r="AE19" s="1395" t="s">
        <v>1932</v>
      </c>
      <c r="AF19" s="1396">
        <v>45017</v>
      </c>
      <c r="AG19" s="1397"/>
      <c r="AH19" s="1397"/>
      <c r="AI19" s="1398"/>
      <c r="AJ19" s="1399"/>
      <c r="AK19" s="1395" t="s">
        <v>522</v>
      </c>
      <c r="AL19" s="1395" t="s">
        <v>1934</v>
      </c>
      <c r="AM19" s="1396">
        <v>45383</v>
      </c>
      <c r="AN19" s="1397"/>
      <c r="AO19" s="1397"/>
      <c r="AP19" s="1398"/>
      <c r="AQ19" s="1400"/>
      <c r="AR19" s="1401" t="s">
        <v>3593</v>
      </c>
      <c r="AS19" s="1402" t="s">
        <v>1935</v>
      </c>
      <c r="AT19" s="1403">
        <v>45839</v>
      </c>
      <c r="AU19" s="1404"/>
      <c r="AV19" s="1404"/>
      <c r="AW19" s="1405"/>
      <c r="AX19" s="1406"/>
      <c r="AY19" s="1402"/>
      <c r="AZ19" s="1402"/>
      <c r="BA19" s="1403"/>
      <c r="BB19" s="1404"/>
      <c r="BC19" s="1404"/>
      <c r="BD19" s="1405"/>
      <c r="BE19" s="1405"/>
      <c r="BF19" s="1407" t="s">
        <v>1652</v>
      </c>
      <c r="BG19" s="1396">
        <v>46478</v>
      </c>
      <c r="BH19" s="1408"/>
      <c r="BI19" s="1407" t="s">
        <v>573</v>
      </c>
      <c r="BJ19" s="1396">
        <v>46661</v>
      </c>
      <c r="BK19" s="1408"/>
      <c r="BL19" s="1407" t="s">
        <v>1078</v>
      </c>
      <c r="BM19" s="1396">
        <v>47119</v>
      </c>
      <c r="BN19" s="1408"/>
      <c r="BO19" s="7475" t="s">
        <v>6855</v>
      </c>
      <c r="BP19" s="540" t="s">
        <v>1937</v>
      </c>
      <c r="BQ19" s="540"/>
      <c r="BR19" s="1409">
        <v>44959</v>
      </c>
      <c r="BS19" s="1409">
        <v>45015</v>
      </c>
      <c r="BT19" s="1410" t="s">
        <v>116</v>
      </c>
      <c r="BU19" s="1409"/>
      <c r="BV19" s="1409">
        <v>45015</v>
      </c>
      <c r="BW19" s="1410" t="s">
        <v>116</v>
      </c>
      <c r="BX19" s="1409"/>
      <c r="BY19" s="1409"/>
      <c r="BZ19" s="1409"/>
      <c r="CA19" s="540"/>
    </row>
    <row r="20" spans="1:79" ht="40" customHeight="1" x14ac:dyDescent="0.2">
      <c r="A20" s="1384" t="s">
        <v>1958</v>
      </c>
      <c r="B20" s="1381" t="s">
        <v>1959</v>
      </c>
      <c r="C20" s="1382"/>
      <c r="D20" s="7466"/>
      <c r="E20" s="1562"/>
      <c r="F20" s="1562"/>
      <c r="G20" s="1386"/>
      <c r="H20" s="1387"/>
      <c r="I20" s="1388">
        <v>44643</v>
      </c>
      <c r="J20" s="1388"/>
      <c r="K20" s="1388"/>
      <c r="L20" s="2003"/>
      <c r="M20" s="1388"/>
      <c r="N20" s="1388"/>
      <c r="O20" s="1388"/>
      <c r="P20" s="2412"/>
      <c r="Q20" s="2274"/>
      <c r="R20" s="1702"/>
      <c r="S20" s="1702"/>
      <c r="T20" s="1390"/>
      <c r="U20" s="2031"/>
      <c r="V20" s="1391" t="s">
        <v>93</v>
      </c>
      <c r="W20" s="1392" t="s">
        <v>93</v>
      </c>
      <c r="X20" s="108" t="s">
        <v>94</v>
      </c>
      <c r="Y20" s="1557"/>
      <c r="Z20" s="1273" t="s">
        <v>5829</v>
      </c>
      <c r="AA20" s="1273" t="s">
        <v>6856</v>
      </c>
      <c r="AB20" s="106"/>
      <c r="AC20" s="1393">
        <v>44136</v>
      </c>
      <c r="AD20" s="1394"/>
      <c r="AE20" s="1395"/>
      <c r="AF20" s="1396"/>
      <c r="AG20" s="1397"/>
      <c r="AH20" s="1397"/>
      <c r="AI20" s="1398"/>
      <c r="AJ20" s="1399"/>
      <c r="AK20" s="7467"/>
      <c r="AL20" s="7467"/>
      <c r="AM20" s="1396"/>
      <c r="AN20" s="1397"/>
      <c r="AO20" s="1397"/>
      <c r="AP20" s="1454"/>
      <c r="AQ20" s="1400"/>
      <c r="AR20" s="1401"/>
      <c r="AS20" s="1402"/>
      <c r="AT20" s="1403"/>
      <c r="AU20" s="1404"/>
      <c r="AV20" s="1404"/>
      <c r="AW20" s="1405"/>
      <c r="AX20" s="1406"/>
      <c r="AY20" s="1402"/>
      <c r="AZ20" s="1402"/>
      <c r="BA20" s="1403"/>
      <c r="BB20" s="1404"/>
      <c r="BC20" s="1404"/>
      <c r="BD20" s="1405"/>
      <c r="BE20" s="1405"/>
      <c r="BF20" s="1407"/>
      <c r="BG20" s="1396"/>
      <c r="BH20" s="1408"/>
      <c r="BI20" s="1407"/>
      <c r="BJ20" s="1396"/>
      <c r="BK20" s="1408"/>
      <c r="BL20" s="1407"/>
      <c r="BM20" s="1396"/>
      <c r="BN20" s="1408"/>
      <c r="BO20" s="2413" t="s">
        <v>6857</v>
      </c>
      <c r="BP20" s="1178"/>
      <c r="BQ20" s="2413"/>
      <c r="BR20" s="1409">
        <v>45015</v>
      </c>
      <c r="BS20" s="1409"/>
      <c r="BT20" s="1410" t="s">
        <v>116</v>
      </c>
      <c r="BU20" s="1409"/>
      <c r="BV20" s="1409"/>
      <c r="BW20" s="1410"/>
      <c r="BX20" s="1409">
        <v>45015</v>
      </c>
      <c r="BY20" s="1556"/>
      <c r="BZ20" s="1556"/>
      <c r="CA20" s="542"/>
    </row>
    <row r="21" spans="1:79" ht="40" customHeight="1" x14ac:dyDescent="0.2">
      <c r="A21" s="1384" t="s">
        <v>2038</v>
      </c>
      <c r="B21" s="1381" t="s">
        <v>2039</v>
      </c>
      <c r="C21" s="1382" t="s">
        <v>5887</v>
      </c>
      <c r="D21" s="7466" t="s">
        <v>226</v>
      </c>
      <c r="E21" s="1385" t="s">
        <v>5319</v>
      </c>
      <c r="F21" s="1385" t="s">
        <v>209</v>
      </c>
      <c r="G21" s="1386" t="s">
        <v>89</v>
      </c>
      <c r="H21" s="1387" t="s">
        <v>89</v>
      </c>
      <c r="I21" s="1388">
        <v>42375</v>
      </c>
      <c r="J21" s="1388"/>
      <c r="K21" s="1388"/>
      <c r="L21" s="2003"/>
      <c r="M21" s="1388"/>
      <c r="N21" s="1388"/>
      <c r="O21" s="1388"/>
      <c r="P21" s="1687"/>
      <c r="Q21" s="1702"/>
      <c r="R21" s="1702"/>
      <c r="S21" s="1702"/>
      <c r="T21" s="1390"/>
      <c r="U21" s="2031"/>
      <c r="V21" s="1391" t="b">
        <v>0</v>
      </c>
      <c r="W21" s="1392" t="s">
        <v>237</v>
      </c>
      <c r="X21" s="108" t="s">
        <v>94</v>
      </c>
      <c r="Y21" s="1557"/>
      <c r="Z21" s="1273" t="s">
        <v>6858</v>
      </c>
      <c r="AA21" s="1273" t="s">
        <v>6859</v>
      </c>
      <c r="AB21" s="106" t="s">
        <v>5890</v>
      </c>
      <c r="AC21" s="1393">
        <v>41456</v>
      </c>
      <c r="AD21" s="1394"/>
      <c r="AE21" s="1395"/>
      <c r="AF21" s="1396"/>
      <c r="AG21" s="1397"/>
      <c r="AH21" s="1397"/>
      <c r="AI21" s="1398"/>
      <c r="AJ21" s="1399"/>
      <c r="AK21" s="7467"/>
      <c r="AL21" s="7467"/>
      <c r="AM21" s="1396"/>
      <c r="AN21" s="1397"/>
      <c r="AO21" s="1397"/>
      <c r="AP21" s="1398"/>
      <c r="AQ21" s="1400"/>
      <c r="AR21" s="1401"/>
      <c r="AS21" s="1402"/>
      <c r="AT21" s="1403"/>
      <c r="AU21" s="1404"/>
      <c r="AV21" s="1404"/>
      <c r="AW21" s="1405"/>
      <c r="AX21" s="1406"/>
      <c r="AY21" s="1402"/>
      <c r="AZ21" s="1402"/>
      <c r="BA21" s="1403"/>
      <c r="BB21" s="1404"/>
      <c r="BC21" s="1404"/>
      <c r="BD21" s="1405"/>
      <c r="BE21" s="1405"/>
      <c r="BF21" s="1407"/>
      <c r="BG21" s="1396"/>
      <c r="BH21" s="1408"/>
      <c r="BI21" s="1407"/>
      <c r="BJ21" s="1396"/>
      <c r="BK21" s="1408"/>
      <c r="BL21" s="1407"/>
      <c r="BM21" s="1396"/>
      <c r="BN21" s="1408"/>
      <c r="BO21" s="2272" t="s">
        <v>6847</v>
      </c>
      <c r="BP21" s="1178"/>
      <c r="BQ21" s="540"/>
      <c r="BR21" s="1409">
        <v>44855</v>
      </c>
      <c r="BS21" s="1409"/>
      <c r="BT21" s="1410" t="s">
        <v>116</v>
      </c>
      <c r="BU21" s="1409"/>
      <c r="BV21" s="1409"/>
      <c r="BW21" s="1410"/>
      <c r="BX21" s="1409"/>
      <c r="BY21" s="1409"/>
      <c r="BZ21" s="1409"/>
      <c r="CA21" s="540" t="s">
        <v>2045</v>
      </c>
    </row>
    <row r="22" spans="1:79" ht="40" customHeight="1" x14ac:dyDescent="0.2">
      <c r="A22" s="1384" t="s">
        <v>2051</v>
      </c>
      <c r="B22" s="1381" t="s">
        <v>2052</v>
      </c>
      <c r="C22" s="1382" t="s">
        <v>5903</v>
      </c>
      <c r="D22" s="7466">
        <v>2030</v>
      </c>
      <c r="E22" s="1385" t="s">
        <v>337</v>
      </c>
      <c r="F22" s="1385" t="s">
        <v>4841</v>
      </c>
      <c r="G22" s="1386" t="s">
        <v>89</v>
      </c>
      <c r="H22" s="1387" t="s">
        <v>89</v>
      </c>
      <c r="I22" s="1388">
        <v>44461</v>
      </c>
      <c r="J22" s="1388">
        <v>42270</v>
      </c>
      <c r="K22" s="1388" t="s">
        <v>90</v>
      </c>
      <c r="L22" s="2003"/>
      <c r="M22" s="1388"/>
      <c r="N22" s="1388"/>
      <c r="O22" s="1388">
        <v>43861</v>
      </c>
      <c r="P22" s="1687">
        <v>43973</v>
      </c>
      <c r="Q22" s="2274">
        <v>44399</v>
      </c>
      <c r="R22" s="1702"/>
      <c r="S22" s="1702"/>
      <c r="T22" s="1390"/>
      <c r="U22" s="2031"/>
      <c r="V22" s="1391" t="b">
        <v>0</v>
      </c>
      <c r="W22" s="1392" t="s">
        <v>111</v>
      </c>
      <c r="X22" s="108" t="s">
        <v>94</v>
      </c>
      <c r="Y22" s="1557"/>
      <c r="Z22" s="1558" t="s">
        <v>2054</v>
      </c>
      <c r="AA22" s="1273" t="s">
        <v>6860</v>
      </c>
      <c r="AB22" s="106"/>
      <c r="AC22" s="1393">
        <v>44470</v>
      </c>
      <c r="AD22" s="1394" t="s">
        <v>5906</v>
      </c>
      <c r="AE22" s="1395"/>
      <c r="AF22" s="1396">
        <v>43405</v>
      </c>
      <c r="AG22" s="1397">
        <v>43382</v>
      </c>
      <c r="AH22" s="1397">
        <v>43451</v>
      </c>
      <c r="AI22" s="1398" t="s">
        <v>5907</v>
      </c>
      <c r="AJ22" s="1399" t="s">
        <v>5908</v>
      </c>
      <c r="AK22" s="7467"/>
      <c r="AL22" s="7467"/>
      <c r="AM22" s="1396"/>
      <c r="AN22" s="1397"/>
      <c r="AO22" s="1397"/>
      <c r="AP22" s="1398"/>
      <c r="AQ22" s="1400"/>
      <c r="AR22" s="1401"/>
      <c r="AS22" s="1402"/>
      <c r="AT22" s="1403"/>
      <c r="AU22" s="1404"/>
      <c r="AV22" s="1404"/>
      <c r="AW22" s="1405"/>
      <c r="AX22" s="1406"/>
      <c r="AY22" s="1402"/>
      <c r="AZ22" s="1402"/>
      <c r="BA22" s="1403"/>
      <c r="BB22" s="1404"/>
      <c r="BC22" s="1404"/>
      <c r="BD22" s="1405"/>
      <c r="BE22" s="1405"/>
      <c r="BF22" s="1407" t="s">
        <v>1425</v>
      </c>
      <c r="BG22" s="1396">
        <v>43862</v>
      </c>
      <c r="BH22" s="1408">
        <v>43861</v>
      </c>
      <c r="BI22" s="1407" t="s">
        <v>5909</v>
      </c>
      <c r="BJ22" s="1396">
        <v>43952</v>
      </c>
      <c r="BK22" s="1408">
        <v>43973</v>
      </c>
      <c r="BL22" s="1407" t="s">
        <v>5910</v>
      </c>
      <c r="BM22" s="1396">
        <v>44228</v>
      </c>
      <c r="BN22" s="1438">
        <v>44461</v>
      </c>
      <c r="BO22" s="542" t="s">
        <v>6861</v>
      </c>
      <c r="BP22" s="540"/>
      <c r="BQ22" s="540"/>
      <c r="BR22" s="1409">
        <v>44452</v>
      </c>
      <c r="BS22" s="1409">
        <v>45015</v>
      </c>
      <c r="BT22" s="1410" t="s">
        <v>116</v>
      </c>
      <c r="BU22" s="1409"/>
      <c r="BV22" s="1409">
        <v>44470</v>
      </c>
      <c r="BW22" s="1410" t="s">
        <v>116</v>
      </c>
      <c r="BX22" s="1409">
        <v>44399</v>
      </c>
      <c r="BY22" s="1409" t="s">
        <v>6810</v>
      </c>
      <c r="BZ22" s="1409"/>
      <c r="CA22" s="540" t="s">
        <v>2059</v>
      </c>
    </row>
    <row r="23" spans="1:79" ht="40" customHeight="1" x14ac:dyDescent="0.2">
      <c r="A23" s="1384" t="s">
        <v>2060</v>
      </c>
      <c r="B23" s="1381" t="s">
        <v>2061</v>
      </c>
      <c r="C23" s="1382" t="s">
        <v>5913</v>
      </c>
      <c r="D23" s="7466">
        <v>1906</v>
      </c>
      <c r="E23" s="1385" t="s">
        <v>292</v>
      </c>
      <c r="F23" s="1385" t="s">
        <v>2760</v>
      </c>
      <c r="G23" s="1386" t="s">
        <v>89</v>
      </c>
      <c r="H23" s="2033" t="s">
        <v>89</v>
      </c>
      <c r="I23" s="2029">
        <v>44042</v>
      </c>
      <c r="J23" s="2029"/>
      <c r="K23" s="2029"/>
      <c r="L23" s="2030"/>
      <c r="M23" s="2029"/>
      <c r="N23" s="2029" t="s">
        <v>90</v>
      </c>
      <c r="O23" s="1388"/>
      <c r="P23" s="1687"/>
      <c r="Q23" s="1702"/>
      <c r="R23" s="1702"/>
      <c r="S23" s="1702"/>
      <c r="T23" s="1390"/>
      <c r="U23" s="2031"/>
      <c r="V23" s="1391" t="b">
        <v>0</v>
      </c>
      <c r="W23" s="1392" t="s">
        <v>237</v>
      </c>
      <c r="X23" s="108" t="s">
        <v>94</v>
      </c>
      <c r="Y23" s="1557"/>
      <c r="Z23" s="1273" t="s">
        <v>5914</v>
      </c>
      <c r="AA23" s="106" t="s">
        <v>5914</v>
      </c>
      <c r="AB23" s="106" t="s">
        <v>5915</v>
      </c>
      <c r="AC23" s="1393">
        <v>43466</v>
      </c>
      <c r="AD23" s="1394" t="s">
        <v>5916</v>
      </c>
      <c r="AE23" s="1395"/>
      <c r="AF23" s="1396">
        <v>42767</v>
      </c>
      <c r="AG23" s="1397">
        <v>42762</v>
      </c>
      <c r="AH23" s="1397">
        <v>42818</v>
      </c>
      <c r="AI23" s="1398" t="s">
        <v>5917</v>
      </c>
      <c r="AJ23" s="1399" t="s">
        <v>5918</v>
      </c>
      <c r="AK23" s="7467"/>
      <c r="AL23" s="7467"/>
      <c r="AM23" s="1396"/>
      <c r="AN23" s="1397"/>
      <c r="AO23" s="1397"/>
      <c r="AP23" s="1398"/>
      <c r="AQ23" s="1400"/>
      <c r="AR23" s="1401"/>
      <c r="AS23" s="1402"/>
      <c r="AT23" s="1396"/>
      <c r="AU23" s="1404"/>
      <c r="AV23" s="1404"/>
      <c r="AW23" s="1405"/>
      <c r="AX23" s="1406"/>
      <c r="AY23" s="1402"/>
      <c r="AZ23" s="1402"/>
      <c r="BA23" s="1403"/>
      <c r="BB23" s="1404"/>
      <c r="BC23" s="1404"/>
      <c r="BD23" s="1405"/>
      <c r="BE23" s="1405"/>
      <c r="BF23" s="1407" t="s">
        <v>5919</v>
      </c>
      <c r="BG23" s="1396">
        <v>43160</v>
      </c>
      <c r="BH23" s="1408">
        <v>43140</v>
      </c>
      <c r="BI23" s="1407" t="s">
        <v>5421</v>
      </c>
      <c r="BJ23" s="1396">
        <v>43221</v>
      </c>
      <c r="BK23" s="1408">
        <v>43235</v>
      </c>
      <c r="BL23" s="1407" t="s">
        <v>5588</v>
      </c>
      <c r="BM23" s="1396">
        <v>43739</v>
      </c>
      <c r="BN23" s="1408">
        <v>44042</v>
      </c>
      <c r="BO23" s="540" t="s">
        <v>6862</v>
      </c>
      <c r="BP23" s="540"/>
      <c r="BQ23" s="540"/>
      <c r="BR23" s="1409">
        <v>44104</v>
      </c>
      <c r="BS23" s="1409"/>
      <c r="BT23" s="1410" t="s">
        <v>116</v>
      </c>
      <c r="BU23" s="1409"/>
      <c r="BV23" s="1409"/>
      <c r="BW23" s="1410"/>
      <c r="BX23" s="1409"/>
      <c r="BY23" s="1409" t="s">
        <v>6810</v>
      </c>
      <c r="BZ23" s="1409"/>
      <c r="CA23" s="540" t="s">
        <v>2168</v>
      </c>
    </row>
    <row r="24" spans="1:79" ht="40" customHeight="1" x14ac:dyDescent="0.2">
      <c r="A24" s="1384" t="s">
        <v>2067</v>
      </c>
      <c r="B24" s="1381" t="s">
        <v>2068</v>
      </c>
      <c r="C24" s="1382" t="s">
        <v>6863</v>
      </c>
      <c r="D24" s="7466" t="s">
        <v>193</v>
      </c>
      <c r="E24" s="1385" t="s">
        <v>297</v>
      </c>
      <c r="F24" s="1385" t="s">
        <v>266</v>
      </c>
      <c r="G24" s="1386" t="s">
        <v>89</v>
      </c>
      <c r="H24" s="2033" t="s">
        <v>89</v>
      </c>
      <c r="I24" s="2029">
        <v>43719</v>
      </c>
      <c r="J24" s="2029"/>
      <c r="K24" s="2029"/>
      <c r="L24" s="2030"/>
      <c r="M24" s="2029"/>
      <c r="N24" s="2029"/>
      <c r="O24" s="1388"/>
      <c r="P24" s="1687"/>
      <c r="Q24" s="1702"/>
      <c r="R24" s="1702"/>
      <c r="S24" s="1702"/>
      <c r="T24" s="1390">
        <v>44013</v>
      </c>
      <c r="U24" s="1554" t="s">
        <v>2070</v>
      </c>
      <c r="V24" s="1391" t="b">
        <v>0</v>
      </c>
      <c r="W24" s="1392" t="s">
        <v>237</v>
      </c>
      <c r="X24" s="108" t="s">
        <v>94</v>
      </c>
      <c r="Y24" s="1557"/>
      <c r="Z24" s="469" t="s">
        <v>2071</v>
      </c>
      <c r="AA24" s="1273" t="s">
        <v>6864</v>
      </c>
      <c r="AB24" s="106"/>
      <c r="AC24" s="1393">
        <v>44348</v>
      </c>
      <c r="AD24" s="1394"/>
      <c r="AE24" s="1395"/>
      <c r="AF24" s="1396"/>
      <c r="AG24" s="1397"/>
      <c r="AH24" s="1397"/>
      <c r="AI24" s="1398"/>
      <c r="AJ24" s="1399"/>
      <c r="AK24" s="1395"/>
      <c r="AL24" s="1395"/>
      <c r="AM24" s="1396"/>
      <c r="AN24" s="1397"/>
      <c r="AO24" s="1397"/>
      <c r="AP24" s="1398"/>
      <c r="AQ24" s="1400"/>
      <c r="AR24" s="1401"/>
      <c r="AS24" s="1402"/>
      <c r="AT24" s="1403"/>
      <c r="AU24" s="1404"/>
      <c r="AV24" s="1404"/>
      <c r="AW24" s="1405"/>
      <c r="AX24" s="1406"/>
      <c r="AY24" s="1402"/>
      <c r="AZ24" s="1402"/>
      <c r="BA24" s="1403"/>
      <c r="BB24" s="1404"/>
      <c r="BC24" s="1404"/>
      <c r="BD24" s="1405"/>
      <c r="BE24" s="1405"/>
      <c r="BF24" s="1407"/>
      <c r="BG24" s="1396"/>
      <c r="BH24" s="1408"/>
      <c r="BI24" s="1407"/>
      <c r="BJ24" s="1396"/>
      <c r="BK24" s="1408"/>
      <c r="BL24" s="1407"/>
      <c r="BM24" s="1396"/>
      <c r="BN24" s="1408"/>
      <c r="BO24" s="540" t="s">
        <v>6865</v>
      </c>
      <c r="BP24" s="540"/>
      <c r="BQ24" s="540"/>
      <c r="BR24" s="1409">
        <v>44116</v>
      </c>
      <c r="BS24" s="1409"/>
      <c r="BT24" s="1410" t="s">
        <v>116</v>
      </c>
      <c r="BU24" s="1409"/>
      <c r="BV24" s="1409"/>
      <c r="BW24" s="1410"/>
      <c r="BX24" s="1409">
        <v>45028</v>
      </c>
      <c r="BY24" s="1409"/>
      <c r="BZ24" s="1409"/>
      <c r="CA24" s="540"/>
    </row>
    <row r="25" spans="1:79" ht="40" customHeight="1" x14ac:dyDescent="0.2">
      <c r="A25" s="1384" t="s">
        <v>2148</v>
      </c>
      <c r="B25" s="1426" t="s">
        <v>2149</v>
      </c>
      <c r="C25" s="1382" t="s">
        <v>6866</v>
      </c>
      <c r="D25" s="7466">
        <v>1893</v>
      </c>
      <c r="E25" s="1385" t="s">
        <v>3537</v>
      </c>
      <c r="F25" s="1385" t="s">
        <v>3538</v>
      </c>
      <c r="G25" s="1386" t="s">
        <v>89</v>
      </c>
      <c r="H25" s="1563" t="s">
        <v>89</v>
      </c>
      <c r="I25" s="1388">
        <v>44587</v>
      </c>
      <c r="J25" s="1388" t="s">
        <v>6812</v>
      </c>
      <c r="K25" s="1564"/>
      <c r="L25" s="2003"/>
      <c r="M25" s="1388"/>
      <c r="N25" s="1388"/>
      <c r="O25" s="1388">
        <v>43126</v>
      </c>
      <c r="P25" s="1687">
        <v>43238</v>
      </c>
      <c r="Q25" s="1687">
        <v>44489</v>
      </c>
      <c r="R25" s="1702"/>
      <c r="S25" s="1702"/>
      <c r="T25" s="1390"/>
      <c r="U25" s="2031"/>
      <c r="V25" s="1391" t="b">
        <v>0</v>
      </c>
      <c r="W25" s="1565" t="s">
        <v>237</v>
      </c>
      <c r="X25" s="108" t="s">
        <v>94</v>
      </c>
      <c r="Y25" s="108"/>
      <c r="Z25" s="106" t="s">
        <v>5960</v>
      </c>
      <c r="AA25" s="106" t="s">
        <v>5961</v>
      </c>
      <c r="AB25" s="106" t="s">
        <v>5962</v>
      </c>
      <c r="AC25" s="1393">
        <v>43101</v>
      </c>
      <c r="AD25" s="1394" t="s">
        <v>5963</v>
      </c>
      <c r="AE25" s="1395"/>
      <c r="AF25" s="1396">
        <v>41609</v>
      </c>
      <c r="AG25" s="1397"/>
      <c r="AH25" s="1397"/>
      <c r="AI25" s="1398"/>
      <c r="AJ25" s="1399"/>
      <c r="AK25" s="1395" t="s">
        <v>5964</v>
      </c>
      <c r="AL25" s="1395"/>
      <c r="AM25" s="1396">
        <v>42614</v>
      </c>
      <c r="AN25" s="1397"/>
      <c r="AO25" s="1397"/>
      <c r="AP25" s="1398"/>
      <c r="AQ25" s="1400"/>
      <c r="AR25" s="1401"/>
      <c r="AS25" s="1402"/>
      <c r="AT25" s="1403"/>
      <c r="AU25" s="1404"/>
      <c r="AV25" s="1404"/>
      <c r="AW25" s="1405"/>
      <c r="AX25" s="1406"/>
      <c r="AY25" s="1402"/>
      <c r="AZ25" s="1402"/>
      <c r="BA25" s="1403"/>
      <c r="BB25" s="1404"/>
      <c r="BC25" s="1404"/>
      <c r="BD25" s="1405"/>
      <c r="BE25" s="1405"/>
      <c r="BF25" s="1407" t="s">
        <v>5965</v>
      </c>
      <c r="BG25" s="1396">
        <v>43101</v>
      </c>
      <c r="BH25" s="1408">
        <v>43126</v>
      </c>
      <c r="BI25" s="1407" t="s">
        <v>5421</v>
      </c>
      <c r="BJ25" s="1396">
        <v>43221</v>
      </c>
      <c r="BK25" s="1408">
        <v>43238</v>
      </c>
      <c r="BL25" s="1407" t="s">
        <v>5495</v>
      </c>
      <c r="BM25" s="1396">
        <v>43466</v>
      </c>
      <c r="BN25" s="1408">
        <v>44587</v>
      </c>
      <c r="BO25" s="540" t="s">
        <v>6867</v>
      </c>
      <c r="BP25" s="540"/>
      <c r="BQ25" s="540"/>
      <c r="BR25" s="1409">
        <v>44116</v>
      </c>
      <c r="BS25" s="1409"/>
      <c r="BT25" s="1410" t="s">
        <v>116</v>
      </c>
      <c r="BU25" s="1409"/>
      <c r="BV25" s="1409"/>
      <c r="BW25" s="1410"/>
      <c r="BX25" s="1409"/>
      <c r="BY25" s="1556" t="s">
        <v>6810</v>
      </c>
      <c r="BZ25" s="1566"/>
      <c r="CA25" s="1378" t="s">
        <v>2158</v>
      </c>
    </row>
    <row r="26" spans="1:79" ht="40" customHeight="1" x14ac:dyDescent="0.2">
      <c r="A26" s="1384" t="s">
        <v>2159</v>
      </c>
      <c r="B26" s="1381" t="s">
        <v>2160</v>
      </c>
      <c r="C26" s="1382" t="s">
        <v>2161</v>
      </c>
      <c r="D26" s="7466">
        <v>2017</v>
      </c>
      <c r="E26" s="1385" t="s">
        <v>337</v>
      </c>
      <c r="F26" s="1385" t="s">
        <v>3616</v>
      </c>
      <c r="G26" s="1386" t="s">
        <v>89</v>
      </c>
      <c r="H26" s="2033" t="s">
        <v>89</v>
      </c>
      <c r="I26" s="2029">
        <v>44033</v>
      </c>
      <c r="J26" s="2029"/>
      <c r="K26" s="2029"/>
      <c r="L26" s="2030"/>
      <c r="M26" s="2029"/>
      <c r="N26" s="2029"/>
      <c r="O26" s="1388"/>
      <c r="P26" s="1687"/>
      <c r="Q26" s="1702"/>
      <c r="R26" s="1702"/>
      <c r="S26" s="1702"/>
      <c r="T26" s="1390"/>
      <c r="U26" s="2031"/>
      <c r="V26" s="1391" t="b">
        <v>0</v>
      </c>
      <c r="W26" s="1392" t="s">
        <v>237</v>
      </c>
      <c r="X26" s="108" t="s">
        <v>94</v>
      </c>
      <c r="Y26" s="108"/>
      <c r="Z26" s="1567" t="s">
        <v>2162</v>
      </c>
      <c r="AA26" s="1567" t="s">
        <v>2163</v>
      </c>
      <c r="AB26" s="106" t="s">
        <v>2164</v>
      </c>
      <c r="AC26" s="1393">
        <v>42767</v>
      </c>
      <c r="AD26" s="1394" t="s">
        <v>5966</v>
      </c>
      <c r="AE26" s="1395"/>
      <c r="AF26" s="1396">
        <v>42767</v>
      </c>
      <c r="AG26" s="1397"/>
      <c r="AH26" s="1397"/>
      <c r="AI26" s="1398"/>
      <c r="AJ26" s="1399"/>
      <c r="AK26" s="1395" t="s">
        <v>5221</v>
      </c>
      <c r="AL26" s="1395"/>
      <c r="AM26" s="1396">
        <v>43160</v>
      </c>
      <c r="AN26" s="1397"/>
      <c r="AO26" s="1397"/>
      <c r="AP26" s="1398"/>
      <c r="AQ26" s="1400"/>
      <c r="AR26" s="1401"/>
      <c r="AS26" s="1402"/>
      <c r="AT26" s="1403"/>
      <c r="AU26" s="1404"/>
      <c r="AV26" s="1404"/>
      <c r="AW26" s="1405"/>
      <c r="AX26" s="1406"/>
      <c r="AY26" s="1402"/>
      <c r="AZ26" s="1402"/>
      <c r="BA26" s="1403"/>
      <c r="BB26" s="1404"/>
      <c r="BC26" s="1404"/>
      <c r="BD26" s="1405"/>
      <c r="BE26" s="1405"/>
      <c r="BF26" s="1407" t="s">
        <v>5967</v>
      </c>
      <c r="BG26" s="1396">
        <v>43221</v>
      </c>
      <c r="BH26" s="1408">
        <v>43409</v>
      </c>
      <c r="BI26" s="1407" t="s">
        <v>5117</v>
      </c>
      <c r="BJ26" s="1396">
        <v>43405</v>
      </c>
      <c r="BK26" s="1408">
        <v>43532</v>
      </c>
      <c r="BL26" s="1407" t="s">
        <v>5588</v>
      </c>
      <c r="BM26" s="1396">
        <v>43739</v>
      </c>
      <c r="BN26" s="1408">
        <v>44033</v>
      </c>
      <c r="BO26" s="540" t="s">
        <v>2165</v>
      </c>
      <c r="BP26" s="540"/>
      <c r="BQ26" s="540"/>
      <c r="BR26" s="1409">
        <v>44049</v>
      </c>
      <c r="BS26" s="1409"/>
      <c r="BT26" s="1410" t="s">
        <v>116</v>
      </c>
      <c r="BU26" s="1409"/>
      <c r="BV26" s="1409"/>
      <c r="BW26" s="1410"/>
      <c r="BX26" s="1409"/>
      <c r="BY26" s="1409" t="s">
        <v>6810</v>
      </c>
      <c r="BZ26" s="1409"/>
      <c r="CA26" s="540" t="s">
        <v>2168</v>
      </c>
    </row>
    <row r="27" spans="1:79" ht="40" customHeight="1" x14ac:dyDescent="0.2">
      <c r="A27" s="1384" t="s">
        <v>2197</v>
      </c>
      <c r="B27" s="1381" t="s">
        <v>2198</v>
      </c>
      <c r="C27" s="1382" t="s">
        <v>2199</v>
      </c>
      <c r="D27" s="7466">
        <v>2259</v>
      </c>
      <c r="E27" s="1385" t="s">
        <v>423</v>
      </c>
      <c r="F27" s="1385" t="s">
        <v>281</v>
      </c>
      <c r="G27" s="1386" t="s">
        <v>89</v>
      </c>
      <c r="H27" s="2033" t="s">
        <v>89</v>
      </c>
      <c r="I27" s="2029">
        <v>42937</v>
      </c>
      <c r="J27" s="2029"/>
      <c r="K27" s="2029" t="s">
        <v>90</v>
      </c>
      <c r="L27" s="2030" t="s">
        <v>1120</v>
      </c>
      <c r="M27" s="2029"/>
      <c r="N27" s="2029"/>
      <c r="O27" s="1388"/>
      <c r="P27" s="1687"/>
      <c r="Q27" s="1702"/>
      <c r="R27" s="1702"/>
      <c r="S27" s="1702"/>
      <c r="T27" s="1390"/>
      <c r="U27" s="2031"/>
      <c r="V27" s="1391" t="s">
        <v>93</v>
      </c>
      <c r="W27" s="1392" t="s">
        <v>93</v>
      </c>
      <c r="X27" s="108" t="s">
        <v>94</v>
      </c>
      <c r="Y27" s="108"/>
      <c r="Z27" s="1583" t="s">
        <v>2200</v>
      </c>
      <c r="AA27" s="107" t="s">
        <v>6868</v>
      </c>
      <c r="AB27" s="108"/>
      <c r="AC27" s="1393">
        <v>44228</v>
      </c>
      <c r="AD27" s="1394" t="s">
        <v>788</v>
      </c>
      <c r="AE27" s="1395" t="s">
        <v>142</v>
      </c>
      <c r="AF27" s="1396">
        <v>44470</v>
      </c>
      <c r="AG27" s="1397">
        <v>44578</v>
      </c>
      <c r="AH27" s="1397">
        <v>44634</v>
      </c>
      <c r="AI27" s="1398" t="s">
        <v>2202</v>
      </c>
      <c r="AJ27" s="1399"/>
      <c r="AK27" s="7467" t="s">
        <v>1025</v>
      </c>
      <c r="AL27" s="7410" t="s">
        <v>6869</v>
      </c>
      <c r="AM27" s="1396">
        <v>44743</v>
      </c>
      <c r="AN27" s="1397"/>
      <c r="AO27" s="1397"/>
      <c r="AP27" s="1398"/>
      <c r="AQ27" s="1400"/>
      <c r="AR27" s="1401"/>
      <c r="AS27" s="1402"/>
      <c r="AT27" s="1403"/>
      <c r="AU27" s="1404"/>
      <c r="AV27" s="1404"/>
      <c r="AW27" s="1405"/>
      <c r="AX27" s="1406"/>
      <c r="AY27" s="1402"/>
      <c r="AZ27" s="1402"/>
      <c r="BA27" s="1403"/>
      <c r="BB27" s="1404"/>
      <c r="BC27" s="1404"/>
      <c r="BD27" s="1405"/>
      <c r="BE27" s="1405"/>
      <c r="BF27" s="1433" t="s">
        <v>193</v>
      </c>
      <c r="BG27" s="1547" t="s">
        <v>193</v>
      </c>
      <c r="BH27" s="1408"/>
      <c r="BI27" s="1407" t="s">
        <v>193</v>
      </c>
      <c r="BJ27" s="1396" t="s">
        <v>193</v>
      </c>
      <c r="BK27" s="1408"/>
      <c r="BL27" s="1407" t="s">
        <v>193</v>
      </c>
      <c r="BM27" s="1396" t="s">
        <v>193</v>
      </c>
      <c r="BN27" s="1408"/>
      <c r="BO27" s="540" t="s">
        <v>6870</v>
      </c>
      <c r="BP27" s="1178"/>
      <c r="BQ27" s="540"/>
      <c r="BR27" s="1409">
        <v>44480</v>
      </c>
      <c r="BS27" s="1409">
        <v>44797</v>
      </c>
      <c r="BT27" s="1410" t="s">
        <v>116</v>
      </c>
      <c r="BU27" s="1409"/>
      <c r="BV27" s="1409">
        <v>44987</v>
      </c>
      <c r="BW27" s="1410" t="s">
        <v>116</v>
      </c>
      <c r="BX27" s="1409">
        <v>44987</v>
      </c>
      <c r="BY27" s="1409"/>
      <c r="BZ27" s="1409"/>
      <c r="CA27" s="540" t="s">
        <v>105</v>
      </c>
    </row>
    <row r="28" spans="1:79" ht="40" customHeight="1" x14ac:dyDescent="0.2">
      <c r="A28" s="1384" t="s">
        <v>2230</v>
      </c>
      <c r="B28" s="1426" t="s">
        <v>2231</v>
      </c>
      <c r="C28" s="1382" t="s">
        <v>5995</v>
      </c>
      <c r="D28" s="7466">
        <v>1939</v>
      </c>
      <c r="E28" s="1385" t="s">
        <v>3537</v>
      </c>
      <c r="F28" s="1385" t="s">
        <v>3538</v>
      </c>
      <c r="G28" s="1386" t="s">
        <v>89</v>
      </c>
      <c r="H28" s="2085" t="s">
        <v>89</v>
      </c>
      <c r="I28" s="2029">
        <v>44082</v>
      </c>
      <c r="J28" s="2029"/>
      <c r="K28" s="2029"/>
      <c r="L28" s="2030"/>
      <c r="M28" s="2029"/>
      <c r="N28" s="2029"/>
      <c r="O28" s="1388"/>
      <c r="P28" s="1687"/>
      <c r="Q28" s="1702"/>
      <c r="R28" s="1702"/>
      <c r="S28" s="1702"/>
      <c r="T28" s="1390"/>
      <c r="U28" s="2031"/>
      <c r="V28" s="1391" t="b">
        <v>0</v>
      </c>
      <c r="W28" s="2414" t="s">
        <v>237</v>
      </c>
      <c r="X28" s="2039" t="s">
        <v>94</v>
      </c>
      <c r="Y28" s="108"/>
      <c r="Z28" s="106" t="s">
        <v>5996</v>
      </c>
      <c r="AA28" s="107" t="s">
        <v>5997</v>
      </c>
      <c r="AB28" s="106" t="s">
        <v>5998</v>
      </c>
      <c r="AC28" s="1393">
        <v>43647</v>
      </c>
      <c r="AD28" s="1394" t="s">
        <v>5999</v>
      </c>
      <c r="AE28" s="1395" t="s">
        <v>6000</v>
      </c>
      <c r="AF28" s="1396">
        <v>42461</v>
      </c>
      <c r="AG28" s="1397">
        <v>42380</v>
      </c>
      <c r="AH28" s="1397">
        <v>42422</v>
      </c>
      <c r="AI28" s="1398" t="s">
        <v>6001</v>
      </c>
      <c r="AJ28" s="1399"/>
      <c r="AK28" s="1395" t="s">
        <v>5130</v>
      </c>
      <c r="AL28" s="1395" t="s">
        <v>6002</v>
      </c>
      <c r="AM28" s="1396"/>
      <c r="AN28" s="1397">
        <v>42585</v>
      </c>
      <c r="AO28" s="1397">
        <v>42627</v>
      </c>
      <c r="AP28" s="1398" t="s">
        <v>6001</v>
      </c>
      <c r="AQ28" s="1400"/>
      <c r="AR28" s="1401" t="s">
        <v>3417</v>
      </c>
      <c r="AS28" s="1395" t="s">
        <v>367</v>
      </c>
      <c r="AT28" s="1403">
        <v>43010</v>
      </c>
      <c r="AU28" s="1404">
        <v>43010</v>
      </c>
      <c r="AV28" s="1404">
        <v>43049</v>
      </c>
      <c r="AW28" s="1405" t="s">
        <v>6003</v>
      </c>
      <c r="AX28" s="1406"/>
      <c r="AY28" s="1402"/>
      <c r="AZ28" s="1402"/>
      <c r="BA28" s="1403"/>
      <c r="BB28" s="1404"/>
      <c r="BC28" s="1404"/>
      <c r="BD28" s="1405"/>
      <c r="BE28" s="1405"/>
      <c r="BF28" s="1407" t="s">
        <v>6004</v>
      </c>
      <c r="BG28" s="1396">
        <v>43344</v>
      </c>
      <c r="BH28" s="1408">
        <v>43363</v>
      </c>
      <c r="BI28" s="1407" t="s">
        <v>5987</v>
      </c>
      <c r="BJ28" s="1396">
        <v>43435</v>
      </c>
      <c r="BK28" s="1408">
        <v>43455</v>
      </c>
      <c r="BL28" s="1407" t="s">
        <v>6005</v>
      </c>
      <c r="BM28" s="1396"/>
      <c r="BN28" s="1408">
        <v>44082</v>
      </c>
      <c r="BO28" s="540" t="s">
        <v>6871</v>
      </c>
      <c r="BP28" s="540"/>
      <c r="BQ28" s="540"/>
      <c r="BR28" s="1409">
        <v>44097</v>
      </c>
      <c r="BS28" s="1409"/>
      <c r="BT28" s="1410" t="s">
        <v>116</v>
      </c>
      <c r="BU28" s="1409"/>
      <c r="BV28" s="1409"/>
      <c r="BW28" s="1410"/>
      <c r="BX28" s="1409"/>
      <c r="BY28" s="1409" t="s">
        <v>6810</v>
      </c>
      <c r="BZ28" s="1409"/>
      <c r="CA28" s="540" t="s">
        <v>6815</v>
      </c>
    </row>
    <row r="29" spans="1:79" ht="40" customHeight="1" x14ac:dyDescent="0.2">
      <c r="A29" s="1384" t="s">
        <v>2240</v>
      </c>
      <c r="B29" s="2415" t="s">
        <v>2241</v>
      </c>
      <c r="C29" s="1382" t="s">
        <v>2242</v>
      </c>
      <c r="D29" s="7466">
        <v>1949</v>
      </c>
      <c r="E29" s="1385" t="s">
        <v>1083</v>
      </c>
      <c r="F29" s="1385" t="s">
        <v>266</v>
      </c>
      <c r="G29" s="1386" t="s">
        <v>89</v>
      </c>
      <c r="H29" s="1575" t="s">
        <v>89</v>
      </c>
      <c r="I29" s="1388" t="s">
        <v>121</v>
      </c>
      <c r="J29" s="1388"/>
      <c r="K29" s="1388" t="s">
        <v>90</v>
      </c>
      <c r="L29" s="2003" t="s">
        <v>1120</v>
      </c>
      <c r="M29" s="1388"/>
      <c r="N29" s="1388"/>
      <c r="O29" s="1388"/>
      <c r="P29" s="1687"/>
      <c r="Q29" s="1702"/>
      <c r="R29" s="1702"/>
      <c r="S29" s="1702"/>
      <c r="T29" s="1390"/>
      <c r="U29" s="2031"/>
      <c r="V29" s="1391" t="s">
        <v>93</v>
      </c>
      <c r="W29" s="1392" t="s">
        <v>93</v>
      </c>
      <c r="X29" s="108" t="s">
        <v>94</v>
      </c>
      <c r="Y29" s="108"/>
      <c r="Z29" s="107" t="s">
        <v>6872</v>
      </c>
      <c r="AA29" s="108" t="s">
        <v>6873</v>
      </c>
      <c r="AB29" s="107"/>
      <c r="AC29" s="1393">
        <v>44835</v>
      </c>
      <c r="AD29" s="1394" t="s">
        <v>5081</v>
      </c>
      <c r="AE29" s="1395" t="s">
        <v>364</v>
      </c>
      <c r="AF29" s="1396">
        <v>42370</v>
      </c>
      <c r="AG29" s="1397">
        <v>42373</v>
      </c>
      <c r="AH29" s="1397">
        <v>42401</v>
      </c>
      <c r="AI29" s="1454" t="s">
        <v>6011</v>
      </c>
      <c r="AJ29" s="1399"/>
      <c r="AK29" s="1532" t="s">
        <v>2246</v>
      </c>
      <c r="AL29" s="1395" t="s">
        <v>2247</v>
      </c>
      <c r="AM29" s="1396">
        <v>42736</v>
      </c>
      <c r="AN29" s="1397">
        <v>42751</v>
      </c>
      <c r="AO29" s="1397">
        <v>42885</v>
      </c>
      <c r="AP29" s="1398" t="s">
        <v>2248</v>
      </c>
      <c r="AQ29" s="1400" t="s">
        <v>2249</v>
      </c>
      <c r="AR29" s="7476" t="s">
        <v>2250</v>
      </c>
      <c r="AS29" s="7410" t="s">
        <v>2251</v>
      </c>
      <c r="AT29" s="1396">
        <v>43160</v>
      </c>
      <c r="AU29" s="1404">
        <v>43175</v>
      </c>
      <c r="AV29" s="1404">
        <v>43276</v>
      </c>
      <c r="AW29" s="1405" t="s">
        <v>2252</v>
      </c>
      <c r="AX29" s="1406" t="s">
        <v>2253</v>
      </c>
      <c r="AY29" s="1402" t="s">
        <v>2254</v>
      </c>
      <c r="AZ29" s="1402" t="s">
        <v>6874</v>
      </c>
      <c r="BA29" s="1403">
        <v>45108</v>
      </c>
      <c r="BB29" s="1404"/>
      <c r="BC29" s="1404"/>
      <c r="BD29" s="1405"/>
      <c r="BE29" s="1405"/>
      <c r="BF29" s="1407" t="s">
        <v>3197</v>
      </c>
      <c r="BG29" s="1396">
        <v>45292</v>
      </c>
      <c r="BH29" s="1408"/>
      <c r="BI29" s="1407" t="s">
        <v>97</v>
      </c>
      <c r="BJ29" s="1396">
        <v>45474</v>
      </c>
      <c r="BK29" s="1408"/>
      <c r="BL29" s="1407" t="s">
        <v>434</v>
      </c>
      <c r="BM29" s="1396">
        <v>45931</v>
      </c>
      <c r="BN29" s="1408"/>
      <c r="BO29" s="540" t="s">
        <v>6875</v>
      </c>
      <c r="BP29" s="1178"/>
      <c r="BQ29" s="540"/>
      <c r="BR29" s="1409">
        <v>45126</v>
      </c>
      <c r="BS29" s="1409">
        <v>44932</v>
      </c>
      <c r="BT29" s="1410" t="s">
        <v>116</v>
      </c>
      <c r="BU29" s="1409"/>
      <c r="BV29" s="1409">
        <v>44932</v>
      </c>
      <c r="BW29" s="1410" t="s">
        <v>116</v>
      </c>
      <c r="BX29" s="1409">
        <v>44932</v>
      </c>
      <c r="BY29" s="1409"/>
      <c r="BZ29" s="1409"/>
      <c r="CA29" s="540" t="s">
        <v>579</v>
      </c>
    </row>
    <row r="30" spans="1:79" ht="40" customHeight="1" x14ac:dyDescent="0.2">
      <c r="A30" s="1384" t="s">
        <v>2259</v>
      </c>
      <c r="B30" s="1381" t="s">
        <v>2260</v>
      </c>
      <c r="C30" s="1382"/>
      <c r="D30" s="7466" t="s">
        <v>226</v>
      </c>
      <c r="E30" s="1385" t="s">
        <v>292</v>
      </c>
      <c r="F30" s="1385" t="s">
        <v>3616</v>
      </c>
      <c r="G30" s="1386" t="s">
        <v>89</v>
      </c>
      <c r="H30" s="2033" t="s">
        <v>89</v>
      </c>
      <c r="I30" s="2029">
        <v>43383</v>
      </c>
      <c r="J30" s="2029"/>
      <c r="K30" s="2029"/>
      <c r="L30" s="2030"/>
      <c r="M30" s="2029"/>
      <c r="N30" s="2029"/>
      <c r="O30" s="1388"/>
      <c r="P30" s="1687"/>
      <c r="Q30" s="1702"/>
      <c r="R30" s="1702"/>
      <c r="S30" s="1702"/>
      <c r="T30" s="1390"/>
      <c r="U30" s="2031"/>
      <c r="V30" s="1391" t="s">
        <v>93</v>
      </c>
      <c r="W30" s="1392" t="s">
        <v>228</v>
      </c>
      <c r="X30" s="108" t="s">
        <v>267</v>
      </c>
      <c r="Y30" s="1442"/>
      <c r="Z30" s="107" t="s">
        <v>6014</v>
      </c>
      <c r="AA30" s="108"/>
      <c r="AB30" s="106" t="s">
        <v>6015</v>
      </c>
      <c r="AC30" s="1393"/>
      <c r="AD30" s="1394"/>
      <c r="AE30" s="1395"/>
      <c r="AF30" s="1396"/>
      <c r="AG30" s="1397"/>
      <c r="AH30" s="1397"/>
      <c r="AI30" s="1398"/>
      <c r="AJ30" s="1399"/>
      <c r="AK30" s="7468"/>
      <c r="AL30" s="7467"/>
      <c r="AM30" s="1396"/>
      <c r="AN30" s="1397"/>
      <c r="AO30" s="1397"/>
      <c r="AP30" s="1398"/>
      <c r="AQ30" s="1399"/>
      <c r="AR30" s="1401"/>
      <c r="AS30" s="1402"/>
      <c r="AT30" s="1396"/>
      <c r="AU30" s="1397"/>
      <c r="AV30" s="1397"/>
      <c r="AW30" s="1398"/>
      <c r="AX30" s="1400"/>
      <c r="AY30" s="1552"/>
      <c r="AZ30" s="1552"/>
      <c r="BA30" s="1551"/>
      <c r="BB30" s="2088"/>
      <c r="BC30" s="2088"/>
      <c r="BD30" s="2089"/>
      <c r="BE30" s="2089"/>
      <c r="BF30" s="1407"/>
      <c r="BG30" s="1396"/>
      <c r="BH30" s="1408"/>
      <c r="BI30" s="1407"/>
      <c r="BJ30" s="1396"/>
      <c r="BK30" s="1408"/>
      <c r="BL30" s="1407"/>
      <c r="BM30" s="1396"/>
      <c r="BN30" s="1408"/>
      <c r="BO30" s="540" t="s">
        <v>6876</v>
      </c>
      <c r="BP30" s="1178"/>
      <c r="BQ30" s="540"/>
      <c r="BR30" s="1409">
        <v>44480</v>
      </c>
      <c r="BS30" s="1409"/>
      <c r="BT30" s="1410" t="s">
        <v>116</v>
      </c>
      <c r="BU30" s="1409">
        <v>44271</v>
      </c>
      <c r="BV30" s="1409"/>
      <c r="BW30" s="1410" t="s">
        <v>116</v>
      </c>
      <c r="BX30" s="1409"/>
      <c r="BY30" s="1409"/>
      <c r="BZ30" s="1409"/>
      <c r="CA30" s="540" t="s">
        <v>6019</v>
      </c>
    </row>
    <row r="31" spans="1:79" ht="40" customHeight="1" x14ac:dyDescent="0.2">
      <c r="A31" s="1384" t="s">
        <v>2312</v>
      </c>
      <c r="B31" s="1381" t="s">
        <v>2313</v>
      </c>
      <c r="C31" s="1382" t="s">
        <v>2314</v>
      </c>
      <c r="D31" s="7466" t="s">
        <v>193</v>
      </c>
      <c r="E31" s="1385" t="s">
        <v>91</v>
      </c>
      <c r="F31" s="1385" t="s">
        <v>931</v>
      </c>
      <c r="G31" s="1386" t="s">
        <v>89</v>
      </c>
      <c r="H31" s="2033" t="s">
        <v>89</v>
      </c>
      <c r="I31" s="2029">
        <v>43187</v>
      </c>
      <c r="J31" s="2029"/>
      <c r="K31" s="2029"/>
      <c r="L31" s="2416" t="s">
        <v>2315</v>
      </c>
      <c r="M31" s="2029"/>
      <c r="N31" s="2029"/>
      <c r="O31" s="1388"/>
      <c r="P31" s="1687"/>
      <c r="Q31" s="1702"/>
      <c r="R31" s="1702"/>
      <c r="S31" s="1702"/>
      <c r="T31" s="1390"/>
      <c r="U31" s="2031"/>
      <c r="V31" s="1391" t="s">
        <v>93</v>
      </c>
      <c r="W31" s="1392" t="s">
        <v>93</v>
      </c>
      <c r="X31" s="108" t="s">
        <v>94</v>
      </c>
      <c r="Y31" s="108"/>
      <c r="Z31" s="1606" t="s">
        <v>2316</v>
      </c>
      <c r="AA31" s="1630" t="s">
        <v>6877</v>
      </c>
      <c r="AB31" s="106"/>
      <c r="AC31" s="1393">
        <v>44866</v>
      </c>
      <c r="AD31" s="1394" t="s">
        <v>6878</v>
      </c>
      <c r="AE31" s="1395" t="s">
        <v>270</v>
      </c>
      <c r="AF31" s="1396">
        <v>44914</v>
      </c>
      <c r="AG31" s="1397">
        <v>44872</v>
      </c>
      <c r="AH31" s="1397">
        <v>44914</v>
      </c>
      <c r="AI31" s="1454" t="s">
        <v>2318</v>
      </c>
      <c r="AJ31" s="1399"/>
      <c r="AK31" s="7467"/>
      <c r="AL31" s="7467"/>
      <c r="AM31" s="1396"/>
      <c r="AN31" s="1397"/>
      <c r="AO31" s="1397"/>
      <c r="AP31" s="1398"/>
      <c r="AQ31" s="1399"/>
      <c r="AR31" s="1401"/>
      <c r="AS31" s="1402"/>
      <c r="AT31" s="1403"/>
      <c r="AU31" s="1404"/>
      <c r="AV31" s="1404"/>
      <c r="AW31" s="1405"/>
      <c r="AX31" s="1406"/>
      <c r="AY31" s="1402"/>
      <c r="AZ31" s="1402"/>
      <c r="BA31" s="1403"/>
      <c r="BB31" s="1404"/>
      <c r="BC31" s="1404"/>
      <c r="BD31" s="1405"/>
      <c r="BE31" s="1405"/>
      <c r="BF31" s="1407" t="s">
        <v>6879</v>
      </c>
      <c r="BG31" s="1396">
        <v>45200</v>
      </c>
      <c r="BH31" s="1408"/>
      <c r="BI31" s="1407" t="s">
        <v>1026</v>
      </c>
      <c r="BJ31" s="1396">
        <v>45292</v>
      </c>
      <c r="BK31" s="1408"/>
      <c r="BL31" s="1433" t="s">
        <v>1211</v>
      </c>
      <c r="BM31" s="1547" t="s">
        <v>1211</v>
      </c>
      <c r="BN31" s="1408"/>
      <c r="BO31" s="540" t="s">
        <v>6880</v>
      </c>
      <c r="BP31" s="1178"/>
      <c r="BQ31" s="540"/>
      <c r="BR31" s="1409">
        <v>44797</v>
      </c>
      <c r="BS31" s="1409">
        <v>44974</v>
      </c>
      <c r="BT31" s="1410" t="s">
        <v>116</v>
      </c>
      <c r="BU31" s="1409"/>
      <c r="BV31" s="1409">
        <v>44974</v>
      </c>
      <c r="BW31" s="1410" t="s">
        <v>116</v>
      </c>
      <c r="BX31" s="1409">
        <v>44974</v>
      </c>
      <c r="BY31" s="1409"/>
      <c r="BZ31" s="1409"/>
      <c r="CA31" s="544" t="s">
        <v>6881</v>
      </c>
    </row>
    <row r="32" spans="1:79" ht="40" customHeight="1" x14ac:dyDescent="0.2">
      <c r="A32" s="2273" t="s">
        <v>2321</v>
      </c>
      <c r="B32" s="1381" t="s">
        <v>2322</v>
      </c>
      <c r="C32" s="1382" t="s">
        <v>2323</v>
      </c>
      <c r="D32" s="7466">
        <v>2294</v>
      </c>
      <c r="E32" s="1385" t="s">
        <v>297</v>
      </c>
      <c r="F32" s="1385" t="s">
        <v>1420</v>
      </c>
      <c r="G32" s="1386" t="s">
        <v>89</v>
      </c>
      <c r="H32" s="2033" t="s">
        <v>89</v>
      </c>
      <c r="I32" s="2029">
        <v>41969</v>
      </c>
      <c r="J32" s="2029"/>
      <c r="K32" s="2029" t="s">
        <v>90</v>
      </c>
      <c r="L32" s="2030" t="s">
        <v>515</v>
      </c>
      <c r="M32" s="2029"/>
      <c r="N32" s="2029"/>
      <c r="O32" s="1715"/>
      <c r="P32" s="1687"/>
      <c r="Q32" s="1702"/>
      <c r="R32" s="1702"/>
      <c r="S32" s="1702"/>
      <c r="T32" s="1390"/>
      <c r="U32" s="2031"/>
      <c r="V32" s="1391" t="s">
        <v>93</v>
      </c>
      <c r="W32" s="1392" t="s">
        <v>93</v>
      </c>
      <c r="X32" s="108" t="s">
        <v>94</v>
      </c>
      <c r="Y32" s="1442"/>
      <c r="Z32" s="1576" t="s">
        <v>6882</v>
      </c>
      <c r="AA32" s="106" t="s">
        <v>6883</v>
      </c>
      <c r="AB32" s="106"/>
      <c r="AC32" s="1393">
        <v>44835</v>
      </c>
      <c r="AD32" s="1394" t="s">
        <v>2326</v>
      </c>
      <c r="AE32" s="1395" t="s">
        <v>6884</v>
      </c>
      <c r="AF32" s="1396">
        <v>44896</v>
      </c>
      <c r="AG32" s="1397"/>
      <c r="AH32" s="1397"/>
      <c r="AI32" s="1398"/>
      <c r="AJ32" s="1399"/>
      <c r="AK32" s="1395" t="s">
        <v>1127</v>
      </c>
      <c r="AL32" s="1395" t="s">
        <v>1844</v>
      </c>
      <c r="AM32" s="1396">
        <v>45078</v>
      </c>
      <c r="AN32" s="1397"/>
      <c r="AO32" s="1397"/>
      <c r="AP32" s="1398"/>
      <c r="AQ32" s="1400"/>
      <c r="AR32" s="1401"/>
      <c r="AS32" s="1402"/>
      <c r="AT32" s="1403"/>
      <c r="AU32" s="1404"/>
      <c r="AV32" s="1404"/>
      <c r="AW32" s="1405"/>
      <c r="AX32" s="1406"/>
      <c r="AY32" s="1402"/>
      <c r="AZ32" s="1402"/>
      <c r="BA32" s="1403"/>
      <c r="BB32" s="1404"/>
      <c r="BC32" s="1404"/>
      <c r="BD32" s="1405"/>
      <c r="BE32" s="1405"/>
      <c r="BF32" s="1407" t="s">
        <v>6885</v>
      </c>
      <c r="BG32" s="1396">
        <v>45200</v>
      </c>
      <c r="BH32" s="1408"/>
      <c r="BI32" s="1407" t="s">
        <v>5484</v>
      </c>
      <c r="BJ32" s="1396">
        <v>45383</v>
      </c>
      <c r="BK32" s="1408"/>
      <c r="BL32" s="1407" t="s">
        <v>6886</v>
      </c>
      <c r="BM32" s="1396">
        <v>45627</v>
      </c>
      <c r="BN32" s="1408"/>
      <c r="BO32" s="541" t="s">
        <v>6887</v>
      </c>
      <c r="BP32" s="1178"/>
      <c r="BQ32" s="541"/>
      <c r="BR32" s="1409">
        <v>45050</v>
      </c>
      <c r="BS32" s="1409">
        <v>44816</v>
      </c>
      <c r="BT32" s="1410" t="s">
        <v>116</v>
      </c>
      <c r="BU32" s="1409">
        <v>44782</v>
      </c>
      <c r="BV32" s="1409">
        <v>44816</v>
      </c>
      <c r="BW32" s="1410" t="s">
        <v>116</v>
      </c>
      <c r="BX32" s="1409">
        <v>44816</v>
      </c>
      <c r="BY32" s="1409"/>
      <c r="BZ32" s="1409"/>
      <c r="CA32" s="540" t="s">
        <v>105</v>
      </c>
    </row>
    <row r="33" spans="1:79" ht="40" customHeight="1" x14ac:dyDescent="0.2">
      <c r="A33" s="1384" t="s">
        <v>2356</v>
      </c>
      <c r="B33" s="1381" t="s">
        <v>2357</v>
      </c>
      <c r="C33" s="2100" t="s">
        <v>4604</v>
      </c>
      <c r="D33" s="7466"/>
      <c r="E33" s="1385"/>
      <c r="F33" s="1385"/>
      <c r="G33" s="1386" t="s">
        <v>89</v>
      </c>
      <c r="H33" s="2033" t="s">
        <v>89</v>
      </c>
      <c r="I33" s="2029">
        <v>44018</v>
      </c>
      <c r="J33" s="2029"/>
      <c r="K33" s="2029" t="s">
        <v>90</v>
      </c>
      <c r="L33" s="2101" t="s">
        <v>169</v>
      </c>
      <c r="M33" s="2029"/>
      <c r="N33" s="2029"/>
      <c r="O33" s="1388"/>
      <c r="P33" s="1687"/>
      <c r="Q33" s="1702"/>
      <c r="R33" s="1702"/>
      <c r="S33" s="1702"/>
      <c r="T33" s="1390"/>
      <c r="U33" s="2031"/>
      <c r="V33" s="1391" t="b">
        <v>0</v>
      </c>
      <c r="W33" s="1392" t="s">
        <v>111</v>
      </c>
      <c r="X33" s="108" t="s">
        <v>94</v>
      </c>
      <c r="Y33" s="108"/>
      <c r="Z33" s="106" t="s">
        <v>6888</v>
      </c>
      <c r="AA33" s="106" t="s">
        <v>6889</v>
      </c>
      <c r="AB33" s="1273"/>
      <c r="AC33" s="1393">
        <v>44317</v>
      </c>
      <c r="AD33" s="1394"/>
      <c r="AE33" s="1395"/>
      <c r="AF33" s="1396"/>
      <c r="AG33" s="1397"/>
      <c r="AH33" s="1397"/>
      <c r="AI33" s="1398"/>
      <c r="AJ33" s="1399"/>
      <c r="AK33" s="1395"/>
      <c r="AL33" s="1395"/>
      <c r="AM33" s="1396"/>
      <c r="AN33" s="1397"/>
      <c r="AO33" s="1397"/>
      <c r="AP33" s="1398"/>
      <c r="AQ33" s="1400"/>
      <c r="AR33" s="1401"/>
      <c r="AS33" s="1402"/>
      <c r="AT33" s="1403"/>
      <c r="AU33" s="1404"/>
      <c r="AV33" s="1404"/>
      <c r="AW33" s="1405"/>
      <c r="AX33" s="1406"/>
      <c r="AY33" s="1402"/>
      <c r="AZ33" s="1402"/>
      <c r="BA33" s="1403"/>
      <c r="BB33" s="1404"/>
      <c r="BC33" s="1404"/>
      <c r="BD33" s="1405"/>
      <c r="BE33" s="1405"/>
      <c r="BF33" s="1407"/>
      <c r="BG33" s="1396"/>
      <c r="BH33" s="1408"/>
      <c r="BI33" s="1407"/>
      <c r="BJ33" s="1396"/>
      <c r="BK33" s="1408"/>
      <c r="BL33" s="1407"/>
      <c r="BM33" s="1396"/>
      <c r="BN33" s="1408"/>
      <c r="BO33" s="540" t="s">
        <v>6890</v>
      </c>
      <c r="BP33" s="540" t="s">
        <v>6891</v>
      </c>
      <c r="BQ33" s="540"/>
      <c r="BR33" s="1409">
        <v>44049</v>
      </c>
      <c r="BS33" s="1409">
        <v>45079</v>
      </c>
      <c r="BT33" s="1410" t="s">
        <v>116</v>
      </c>
      <c r="BU33" s="1409"/>
      <c r="BV33" s="1409"/>
      <c r="BW33" s="1410"/>
      <c r="BX33" s="1409"/>
      <c r="BY33" s="1409"/>
      <c r="BZ33" s="1409"/>
      <c r="CA33" s="540"/>
    </row>
    <row r="34" spans="1:79" ht="40" customHeight="1" x14ac:dyDescent="0.2">
      <c r="A34" s="1384" t="s">
        <v>2367</v>
      </c>
      <c r="B34" s="1381" t="s">
        <v>2368</v>
      </c>
      <c r="C34" s="1382" t="s">
        <v>635</v>
      </c>
      <c r="D34" s="7466">
        <v>1891</v>
      </c>
      <c r="E34" s="1385" t="s">
        <v>4235</v>
      </c>
      <c r="F34" s="1385" t="s">
        <v>3616</v>
      </c>
      <c r="G34" s="1386" t="s">
        <v>89</v>
      </c>
      <c r="H34" s="1387" t="s">
        <v>89</v>
      </c>
      <c r="I34" s="1388">
        <v>43706</v>
      </c>
      <c r="J34" s="2029"/>
      <c r="K34" s="2029" t="s">
        <v>90</v>
      </c>
      <c r="L34" s="2101" t="s">
        <v>169</v>
      </c>
      <c r="M34" s="1388"/>
      <c r="N34" s="1388"/>
      <c r="O34" s="1388"/>
      <c r="P34" s="1687"/>
      <c r="Q34" s="1702"/>
      <c r="R34" s="1702"/>
      <c r="S34" s="1702"/>
      <c r="T34" s="1390"/>
      <c r="U34" s="2031"/>
      <c r="V34" s="1391" t="b">
        <v>0</v>
      </c>
      <c r="W34" s="1392" t="s">
        <v>237</v>
      </c>
      <c r="X34" s="108" t="s">
        <v>94</v>
      </c>
      <c r="Y34" s="108"/>
      <c r="Z34" s="106" t="s">
        <v>2369</v>
      </c>
      <c r="AA34" s="106" t="s">
        <v>6067</v>
      </c>
      <c r="AB34" s="106" t="s">
        <v>6068</v>
      </c>
      <c r="AC34" s="1393">
        <v>43009</v>
      </c>
      <c r="AD34" s="1394"/>
      <c r="AE34" s="1395"/>
      <c r="AF34" s="1396"/>
      <c r="AG34" s="1397"/>
      <c r="AH34" s="1397"/>
      <c r="AI34" s="1398"/>
      <c r="AJ34" s="1399"/>
      <c r="AK34" s="1395"/>
      <c r="AL34" s="1395"/>
      <c r="AM34" s="1396"/>
      <c r="AN34" s="1397"/>
      <c r="AO34" s="1397"/>
      <c r="AP34" s="1398"/>
      <c r="AQ34" s="1400"/>
      <c r="AR34" s="1401"/>
      <c r="AS34" s="1402"/>
      <c r="AT34" s="1403"/>
      <c r="AU34" s="1404"/>
      <c r="AV34" s="1404"/>
      <c r="AW34" s="1405"/>
      <c r="AX34" s="1406"/>
      <c r="AY34" s="1402"/>
      <c r="AZ34" s="1402"/>
      <c r="BA34" s="1403"/>
      <c r="BB34" s="1404"/>
      <c r="BC34" s="1404"/>
      <c r="BD34" s="1405"/>
      <c r="BE34" s="1405"/>
      <c r="BF34" s="1407" t="s">
        <v>2764</v>
      </c>
      <c r="BG34" s="1396">
        <v>43132</v>
      </c>
      <c r="BH34" s="1408">
        <v>43117</v>
      </c>
      <c r="BI34" s="1407" t="s">
        <v>6069</v>
      </c>
      <c r="BJ34" s="1396">
        <v>43221</v>
      </c>
      <c r="BK34" s="1408">
        <v>43234</v>
      </c>
      <c r="BL34" s="1407" t="s">
        <v>3548</v>
      </c>
      <c r="BM34" s="1396">
        <v>43405</v>
      </c>
      <c r="BN34" s="1408">
        <v>43706</v>
      </c>
      <c r="BO34" s="540" t="s">
        <v>6867</v>
      </c>
      <c r="BP34" s="540"/>
      <c r="BQ34" s="540"/>
      <c r="BR34" s="1409">
        <v>43833</v>
      </c>
      <c r="BS34" s="1409"/>
      <c r="BT34" s="1410" t="s">
        <v>116</v>
      </c>
      <c r="BU34" s="1409"/>
      <c r="BV34" s="1409"/>
      <c r="BW34" s="1410"/>
      <c r="BX34" s="1409"/>
      <c r="BY34" s="2087" t="s">
        <v>6810</v>
      </c>
      <c r="BZ34" s="2087"/>
      <c r="CA34" s="540" t="s">
        <v>2379</v>
      </c>
    </row>
    <row r="35" spans="1:79" ht="40" customHeight="1" x14ac:dyDescent="0.2">
      <c r="A35" s="1384" t="s">
        <v>2410</v>
      </c>
      <c r="B35" s="1381" t="s">
        <v>2411</v>
      </c>
      <c r="C35" s="1382" t="s">
        <v>2412</v>
      </c>
      <c r="D35" s="7466">
        <v>2297</v>
      </c>
      <c r="E35" s="1385" t="s">
        <v>91</v>
      </c>
      <c r="F35" s="1385" t="s">
        <v>2182</v>
      </c>
      <c r="G35" s="1386" t="s">
        <v>89</v>
      </c>
      <c r="H35" s="2033" t="s">
        <v>89</v>
      </c>
      <c r="I35" s="2029">
        <v>43444</v>
      </c>
      <c r="J35" s="2029"/>
      <c r="K35" s="2029"/>
      <c r="L35" s="2030"/>
      <c r="M35" s="2029"/>
      <c r="N35" s="2029"/>
      <c r="O35" s="1388"/>
      <c r="P35" s="1687"/>
      <c r="Q35" s="1702"/>
      <c r="R35" s="1702"/>
      <c r="S35" s="1702"/>
      <c r="T35" s="1390"/>
      <c r="U35" s="2031"/>
      <c r="V35" s="1391" t="s">
        <v>93</v>
      </c>
      <c r="W35" s="1392" t="s">
        <v>93</v>
      </c>
      <c r="X35" s="108" t="s">
        <v>94</v>
      </c>
      <c r="Y35" s="1716"/>
      <c r="Z35" s="1582"/>
      <c r="AA35" s="1583" t="s">
        <v>6892</v>
      </c>
      <c r="AB35" s="108"/>
      <c r="AC35" s="1393">
        <v>44896</v>
      </c>
      <c r="AD35" s="1394" t="s">
        <v>5414</v>
      </c>
      <c r="AE35" s="1395" t="s">
        <v>142</v>
      </c>
      <c r="AF35" s="1396">
        <v>44487</v>
      </c>
      <c r="AG35" s="1397">
        <v>44487</v>
      </c>
      <c r="AH35" s="1397">
        <v>44547</v>
      </c>
      <c r="AI35" s="1398" t="s">
        <v>2415</v>
      </c>
      <c r="AJ35" s="1399"/>
      <c r="AK35" s="7467" t="s">
        <v>2416</v>
      </c>
      <c r="AL35" s="7467" t="s">
        <v>158</v>
      </c>
      <c r="AM35" s="1396">
        <v>44927</v>
      </c>
      <c r="AN35" s="1397">
        <v>44935</v>
      </c>
      <c r="AO35" s="1397">
        <v>44977</v>
      </c>
      <c r="AP35" s="1398" t="s">
        <v>2417</v>
      </c>
      <c r="AQ35" s="1400"/>
      <c r="AR35" s="1401"/>
      <c r="AS35" s="1402"/>
      <c r="AT35" s="1403"/>
      <c r="AU35" s="1404"/>
      <c r="AV35" s="1404"/>
      <c r="AW35" s="1405"/>
      <c r="AX35" s="1406"/>
      <c r="AY35" s="1402"/>
      <c r="AZ35" s="1402"/>
      <c r="BA35" s="1403"/>
      <c r="BB35" s="1404"/>
      <c r="BC35" s="1404"/>
      <c r="BD35" s="1405"/>
      <c r="BE35" s="1405"/>
      <c r="BF35" s="1407" t="s">
        <v>6893</v>
      </c>
      <c r="BG35" s="1396">
        <v>45231</v>
      </c>
      <c r="BH35" s="1408"/>
      <c r="BI35" s="1407" t="s">
        <v>1042</v>
      </c>
      <c r="BJ35" s="1396">
        <v>45323</v>
      </c>
      <c r="BK35" s="1408"/>
      <c r="BL35" s="1407" t="s">
        <v>2403</v>
      </c>
      <c r="BM35" s="1396">
        <v>45597</v>
      </c>
      <c r="BN35" s="1408"/>
      <c r="BO35" s="540" t="s">
        <v>6894</v>
      </c>
      <c r="BP35" s="540" t="s">
        <v>6894</v>
      </c>
      <c r="BQ35" s="540"/>
      <c r="BR35" s="1409">
        <v>45001</v>
      </c>
      <c r="BS35" s="1409">
        <v>44974</v>
      </c>
      <c r="BT35" s="1410" t="s">
        <v>116</v>
      </c>
      <c r="BU35" s="1409">
        <v>45001</v>
      </c>
      <c r="BV35" s="1409">
        <v>44974</v>
      </c>
      <c r="BW35" s="1410" t="s">
        <v>116</v>
      </c>
      <c r="BX35" s="1409">
        <v>44978</v>
      </c>
      <c r="BY35" s="1409"/>
      <c r="BZ35" s="1409"/>
      <c r="CA35" s="544" t="s">
        <v>6895</v>
      </c>
    </row>
    <row r="36" spans="1:79" ht="40" customHeight="1" x14ac:dyDescent="0.2">
      <c r="A36" s="1384" t="s">
        <v>2419</v>
      </c>
      <c r="B36" s="1381" t="s">
        <v>2420</v>
      </c>
      <c r="C36" s="1382"/>
      <c r="D36" s="2083" t="s">
        <v>226</v>
      </c>
      <c r="E36" s="1385"/>
      <c r="F36" s="1385"/>
      <c r="G36" s="1386" t="s">
        <v>89</v>
      </c>
      <c r="H36" s="2033" t="s">
        <v>194</v>
      </c>
      <c r="I36" s="2029">
        <v>43402</v>
      </c>
      <c r="J36" s="2029"/>
      <c r="K36" s="2029"/>
      <c r="L36" s="2030"/>
      <c r="M36" s="2029"/>
      <c r="N36" s="2029"/>
      <c r="O36" s="1388"/>
      <c r="P36" s="1687"/>
      <c r="Q36" s="1702"/>
      <c r="R36" s="1702"/>
      <c r="S36" s="1702"/>
      <c r="T36" s="1390"/>
      <c r="U36" s="2031"/>
      <c r="V36" s="1391" t="b">
        <v>0</v>
      </c>
      <c r="W36" s="1392" t="s">
        <v>237</v>
      </c>
      <c r="X36" s="108" t="s">
        <v>94</v>
      </c>
      <c r="Y36" s="108"/>
      <c r="Z36" s="106" t="s">
        <v>6087</v>
      </c>
      <c r="AA36" s="106" t="s">
        <v>6088</v>
      </c>
      <c r="AB36" s="108" t="s">
        <v>6089</v>
      </c>
      <c r="AC36" s="1393">
        <v>42491</v>
      </c>
      <c r="AD36" s="1394"/>
      <c r="AE36" s="1395"/>
      <c r="AF36" s="1396"/>
      <c r="AG36" s="1397"/>
      <c r="AH36" s="1397"/>
      <c r="AI36" s="1398"/>
      <c r="AJ36" s="1399"/>
      <c r="AK36" s="7410"/>
      <c r="AL36" s="7467"/>
      <c r="AM36" s="1396"/>
      <c r="AN36" s="1397"/>
      <c r="AO36" s="1397"/>
      <c r="AP36" s="1398"/>
      <c r="AQ36" s="1400"/>
      <c r="AR36" s="1401"/>
      <c r="AS36" s="1402"/>
      <c r="AT36" s="1403"/>
      <c r="AU36" s="1404"/>
      <c r="AV36" s="1404"/>
      <c r="AW36" s="1405"/>
      <c r="AX36" s="1406"/>
      <c r="AY36" s="1402"/>
      <c r="AZ36" s="1402"/>
      <c r="BA36" s="1403"/>
      <c r="BB36" s="1404"/>
      <c r="BC36" s="1404"/>
      <c r="BD36" s="1405"/>
      <c r="BE36" s="1405"/>
      <c r="BF36" s="1407"/>
      <c r="BG36" s="1396"/>
      <c r="BH36" s="1408"/>
      <c r="BI36" s="1407"/>
      <c r="BJ36" s="1396"/>
      <c r="BK36" s="1408"/>
      <c r="BL36" s="1407"/>
      <c r="BM36" s="1396"/>
      <c r="BN36" s="1408"/>
      <c r="BO36" s="542" t="s">
        <v>6896</v>
      </c>
      <c r="BP36" s="542"/>
      <c r="BQ36" s="542"/>
      <c r="BR36" s="1409">
        <v>44480</v>
      </c>
      <c r="BS36" s="1409"/>
      <c r="BT36" s="1410" t="s">
        <v>116</v>
      </c>
      <c r="BU36" s="1409">
        <v>44270</v>
      </c>
      <c r="BV36" s="1409"/>
      <c r="BW36" s="1410" t="s">
        <v>116</v>
      </c>
      <c r="BX36" s="1409"/>
      <c r="BY36" s="1409"/>
      <c r="BZ36" s="1409"/>
      <c r="CA36" s="540" t="s">
        <v>1333</v>
      </c>
    </row>
    <row r="37" spans="1:79" ht="40" customHeight="1" x14ac:dyDescent="0.2">
      <c r="A37" s="1384" t="s">
        <v>2445</v>
      </c>
      <c r="B37" s="1426" t="s">
        <v>2446</v>
      </c>
      <c r="C37" s="1382" t="s">
        <v>6897</v>
      </c>
      <c r="D37" s="7466" t="s">
        <v>6898</v>
      </c>
      <c r="E37" s="1553"/>
      <c r="F37" s="1553"/>
      <c r="G37" s="1386" t="s">
        <v>89</v>
      </c>
      <c r="H37" s="1387" t="s">
        <v>89</v>
      </c>
      <c r="I37" s="1388">
        <v>43181</v>
      </c>
      <c r="J37" s="1388"/>
      <c r="K37" s="1388"/>
      <c r="L37" s="2003"/>
      <c r="M37" s="1388"/>
      <c r="N37" s="1388"/>
      <c r="O37" s="1388"/>
      <c r="P37" s="1687"/>
      <c r="Q37" s="1702"/>
      <c r="R37" s="1702"/>
      <c r="S37" s="1702"/>
      <c r="T37" s="1390"/>
      <c r="U37" s="2031"/>
      <c r="V37" s="1391" t="s">
        <v>93</v>
      </c>
      <c r="W37" s="1392" t="s">
        <v>93</v>
      </c>
      <c r="X37" s="108" t="s">
        <v>94</v>
      </c>
      <c r="Y37" s="108"/>
      <c r="Z37" s="107" t="s">
        <v>2448</v>
      </c>
      <c r="AA37" s="1567" t="s">
        <v>6899</v>
      </c>
      <c r="AB37" s="108"/>
      <c r="AC37" s="1393">
        <v>45047</v>
      </c>
      <c r="AD37" s="1394" t="s">
        <v>326</v>
      </c>
      <c r="AE37" s="1395" t="s">
        <v>6900</v>
      </c>
      <c r="AF37" s="1396">
        <v>45200</v>
      </c>
      <c r="AG37" s="1397"/>
      <c r="AH37" s="1397"/>
      <c r="AI37" s="1454"/>
      <c r="AJ37" s="1399"/>
      <c r="AK37" s="7467"/>
      <c r="AL37" s="7467"/>
      <c r="AM37" s="1396"/>
      <c r="AN37" s="1397"/>
      <c r="AO37" s="1397"/>
      <c r="AP37" s="1398"/>
      <c r="AQ37" s="1400"/>
      <c r="AR37" s="1401"/>
      <c r="AS37" s="1402"/>
      <c r="AT37" s="1403"/>
      <c r="AU37" s="1404"/>
      <c r="AV37" s="1404"/>
      <c r="AW37" s="1405"/>
      <c r="AX37" s="1406"/>
      <c r="AY37" s="1402"/>
      <c r="AZ37" s="1402"/>
      <c r="BA37" s="1403"/>
      <c r="BB37" s="1404"/>
      <c r="BC37" s="1404"/>
      <c r="BD37" s="1405"/>
      <c r="BE37" s="1405"/>
      <c r="BF37" s="1407" t="s">
        <v>4579</v>
      </c>
      <c r="BG37" s="1396">
        <v>45505</v>
      </c>
      <c r="BH37" s="1408"/>
      <c r="BI37" s="1407" t="s">
        <v>1700</v>
      </c>
      <c r="BJ37" s="1396">
        <v>45658</v>
      </c>
      <c r="BK37" s="1408"/>
      <c r="BL37" s="1407" t="s">
        <v>6901</v>
      </c>
      <c r="BM37" s="1396">
        <v>46266</v>
      </c>
      <c r="BN37" s="1408"/>
      <c r="BO37" s="540" t="s">
        <v>6902</v>
      </c>
      <c r="BP37" s="540"/>
      <c r="BQ37" s="540"/>
      <c r="BR37" s="1409">
        <v>45093</v>
      </c>
      <c r="BS37" s="1409">
        <v>45126</v>
      </c>
      <c r="BT37" s="1410" t="s">
        <v>116</v>
      </c>
      <c r="BU37" s="1409"/>
      <c r="BV37" s="1409">
        <v>45126</v>
      </c>
      <c r="BW37" s="1410" t="s">
        <v>116</v>
      </c>
      <c r="BX37" s="1409">
        <v>45126</v>
      </c>
      <c r="BY37" s="1409"/>
      <c r="BZ37" s="1409"/>
      <c r="CA37" s="542" t="s">
        <v>105</v>
      </c>
    </row>
    <row r="38" spans="1:79" ht="40" customHeight="1" x14ac:dyDescent="0.2">
      <c r="A38" s="1384" t="s">
        <v>2456</v>
      </c>
      <c r="B38" s="1426" t="s">
        <v>2457</v>
      </c>
      <c r="C38" s="1382" t="s">
        <v>265</v>
      </c>
      <c r="D38" s="7466">
        <v>1792</v>
      </c>
      <c r="E38" s="1385" t="s">
        <v>292</v>
      </c>
      <c r="F38" s="1385" t="s">
        <v>1021</v>
      </c>
      <c r="G38" s="1386" t="s">
        <v>89</v>
      </c>
      <c r="H38" s="2033" t="s">
        <v>89</v>
      </c>
      <c r="I38" s="2029">
        <v>44873</v>
      </c>
      <c r="J38" s="2029" t="s">
        <v>6903</v>
      </c>
      <c r="K38" s="2029"/>
      <c r="L38" s="2030"/>
      <c r="M38" s="2029"/>
      <c r="N38" s="2029"/>
      <c r="O38" s="1388">
        <v>42662</v>
      </c>
      <c r="P38" s="1687">
        <v>42895</v>
      </c>
      <c r="Q38" s="2274">
        <v>44812</v>
      </c>
      <c r="R38" s="1702"/>
      <c r="S38" s="1702"/>
      <c r="T38" s="1390"/>
      <c r="U38" s="2031"/>
      <c r="V38" s="1391" t="s">
        <v>93</v>
      </c>
      <c r="W38" s="1392" t="s">
        <v>93</v>
      </c>
      <c r="X38" s="108" t="s">
        <v>94</v>
      </c>
      <c r="Y38" s="108"/>
      <c r="Z38" s="106" t="s">
        <v>6109</v>
      </c>
      <c r="AA38" s="106" t="s">
        <v>6110</v>
      </c>
      <c r="AB38" s="106" t="s">
        <v>6111</v>
      </c>
      <c r="AC38" s="1393">
        <v>42826</v>
      </c>
      <c r="AD38" s="1394" t="s">
        <v>6112</v>
      </c>
      <c r="AE38" s="1395" t="s">
        <v>6113</v>
      </c>
      <c r="AF38" s="1396">
        <v>41306</v>
      </c>
      <c r="AG38" s="1397">
        <v>41316</v>
      </c>
      <c r="AH38" s="1397">
        <v>41361</v>
      </c>
      <c r="AI38" s="1398" t="s">
        <v>6114</v>
      </c>
      <c r="AJ38" s="1399"/>
      <c r="AK38" s="1395" t="s">
        <v>6115</v>
      </c>
      <c r="AL38" s="1395" t="s">
        <v>6116</v>
      </c>
      <c r="AM38" s="1396">
        <v>41456</v>
      </c>
      <c r="AN38" s="1397">
        <v>41460</v>
      </c>
      <c r="AO38" s="1397">
        <v>41488</v>
      </c>
      <c r="AP38" s="1398" t="s">
        <v>6114</v>
      </c>
      <c r="AQ38" s="1400"/>
      <c r="AR38" s="1401">
        <v>41974</v>
      </c>
      <c r="AS38" s="1402" t="s">
        <v>367</v>
      </c>
      <c r="AT38" s="1403">
        <v>41974</v>
      </c>
      <c r="AU38" s="1404">
        <v>41991</v>
      </c>
      <c r="AV38" s="1404">
        <v>42041</v>
      </c>
      <c r="AW38" s="1405" t="s">
        <v>6114</v>
      </c>
      <c r="AX38" s="1406"/>
      <c r="AY38" s="1402"/>
      <c r="AZ38" s="1402"/>
      <c r="BA38" s="1403"/>
      <c r="BB38" s="1404"/>
      <c r="BC38" s="1404"/>
      <c r="BD38" s="1405"/>
      <c r="BE38" s="1405"/>
      <c r="BF38" s="1407" t="s">
        <v>6117</v>
      </c>
      <c r="BG38" s="1396">
        <v>42644</v>
      </c>
      <c r="BH38" s="1408">
        <v>42662</v>
      </c>
      <c r="BI38" s="1407" t="s">
        <v>6118</v>
      </c>
      <c r="BJ38" s="1396">
        <v>42856</v>
      </c>
      <c r="BK38" s="1408">
        <v>42895</v>
      </c>
      <c r="BL38" s="1407" t="s">
        <v>5236</v>
      </c>
      <c r="BM38" s="1396">
        <v>43252</v>
      </c>
      <c r="BN38" s="1408">
        <v>44873</v>
      </c>
      <c r="BO38" s="542" t="s">
        <v>6904</v>
      </c>
      <c r="BP38" s="540"/>
      <c r="BQ38" s="540"/>
      <c r="BR38" s="1409">
        <v>44824</v>
      </c>
      <c r="BS38" s="1409"/>
      <c r="BT38" s="1410" t="s">
        <v>116</v>
      </c>
      <c r="BU38" s="1409"/>
      <c r="BV38" s="1409">
        <v>44874</v>
      </c>
      <c r="BW38" s="1410" t="s">
        <v>116</v>
      </c>
      <c r="BX38" s="1409">
        <v>44867</v>
      </c>
      <c r="BY38" s="1556" t="s">
        <v>6810</v>
      </c>
      <c r="BZ38" s="1556"/>
      <c r="CA38" s="542" t="s">
        <v>6905</v>
      </c>
    </row>
    <row r="39" spans="1:79" ht="40" customHeight="1" x14ac:dyDescent="0.2">
      <c r="A39" s="1384" t="s">
        <v>2547</v>
      </c>
      <c r="B39" s="1426" t="s">
        <v>2548</v>
      </c>
      <c r="C39" s="1382" t="s">
        <v>6139</v>
      </c>
      <c r="D39" s="7466">
        <v>1815</v>
      </c>
      <c r="E39" s="1385" t="s">
        <v>292</v>
      </c>
      <c r="F39" s="1385" t="s">
        <v>3538</v>
      </c>
      <c r="G39" s="1386" t="s">
        <v>89</v>
      </c>
      <c r="H39" s="2033" t="s">
        <v>89</v>
      </c>
      <c r="I39" s="2029">
        <v>44468</v>
      </c>
      <c r="J39" s="2029">
        <v>41921</v>
      </c>
      <c r="K39" s="2029" t="s">
        <v>90</v>
      </c>
      <c r="L39" s="2030" t="s">
        <v>515</v>
      </c>
      <c r="M39" s="2029"/>
      <c r="N39" s="2029"/>
      <c r="O39" s="1388">
        <v>43049</v>
      </c>
      <c r="P39" s="1687">
        <v>43186</v>
      </c>
      <c r="Q39" s="2274">
        <v>44393</v>
      </c>
      <c r="R39" s="1702"/>
      <c r="S39" s="1702"/>
      <c r="T39" s="1390"/>
      <c r="U39" s="2031"/>
      <c r="V39" s="1391" t="s">
        <v>93</v>
      </c>
      <c r="W39" s="1392" t="s">
        <v>228</v>
      </c>
      <c r="X39" s="108" t="s">
        <v>229</v>
      </c>
      <c r="Y39" s="1442" t="s">
        <v>90</v>
      </c>
      <c r="Z39" s="106"/>
      <c r="AA39" s="106"/>
      <c r="AB39" s="108"/>
      <c r="AC39" s="1393"/>
      <c r="AD39" s="1394"/>
      <c r="AE39" s="1395"/>
      <c r="AF39" s="1396"/>
      <c r="AG39" s="1397"/>
      <c r="AH39" s="1397"/>
      <c r="AI39" s="1398"/>
      <c r="AJ39" s="1399"/>
      <c r="AK39" s="1395"/>
      <c r="AL39" s="1395"/>
      <c r="AM39" s="1396"/>
      <c r="AN39" s="1397"/>
      <c r="AO39" s="1397"/>
      <c r="AP39" s="1398"/>
      <c r="AQ39" s="1400"/>
      <c r="AR39" s="1401"/>
      <c r="AS39" s="1402"/>
      <c r="AT39" s="1403"/>
      <c r="AU39" s="1404"/>
      <c r="AV39" s="1404"/>
      <c r="AW39" s="1405"/>
      <c r="AX39" s="1406"/>
      <c r="AY39" s="1402"/>
      <c r="AZ39" s="1402"/>
      <c r="BA39" s="1403"/>
      <c r="BB39" s="1404"/>
      <c r="BC39" s="1404"/>
      <c r="BD39" s="1405"/>
      <c r="BE39" s="1405"/>
      <c r="BF39" s="1407"/>
      <c r="BG39" s="1396"/>
      <c r="BH39" s="1408">
        <v>43049</v>
      </c>
      <c r="BI39" s="1407"/>
      <c r="BJ39" s="1396"/>
      <c r="BK39" s="1408">
        <v>43186</v>
      </c>
      <c r="BL39" s="1407"/>
      <c r="BM39" s="1396"/>
      <c r="BN39" s="1438">
        <v>44440</v>
      </c>
      <c r="BO39" s="632" t="s">
        <v>6906</v>
      </c>
      <c r="BP39" s="1178"/>
      <c r="BQ39" s="632"/>
      <c r="BR39" s="1409">
        <v>44137</v>
      </c>
      <c r="BS39" s="1409"/>
      <c r="BT39" s="1410" t="s">
        <v>116</v>
      </c>
      <c r="BU39" s="1409"/>
      <c r="BV39" s="1409">
        <v>44475</v>
      </c>
      <c r="BW39" s="1410"/>
      <c r="BX39" s="1409"/>
      <c r="BY39" s="1409" t="s">
        <v>6810</v>
      </c>
      <c r="BZ39" s="1409"/>
      <c r="CA39" s="540" t="s">
        <v>6907</v>
      </c>
    </row>
    <row r="40" spans="1:79" ht="40" customHeight="1" x14ac:dyDescent="0.2">
      <c r="A40" s="1384" t="s">
        <v>2612</v>
      </c>
      <c r="B40" s="1381" t="s">
        <v>2608</v>
      </c>
      <c r="C40" s="1382" t="s">
        <v>5224</v>
      </c>
      <c r="D40" s="2083">
        <v>2091</v>
      </c>
      <c r="E40" s="1385" t="s">
        <v>297</v>
      </c>
      <c r="F40" s="1385" t="s">
        <v>2182</v>
      </c>
      <c r="G40" s="1386" t="s">
        <v>194</v>
      </c>
      <c r="H40" s="2033" t="s">
        <v>89</v>
      </c>
      <c r="I40" s="2029">
        <v>41899</v>
      </c>
      <c r="J40" s="2029"/>
      <c r="K40" s="2029"/>
      <c r="L40" s="2030"/>
      <c r="M40" s="2029"/>
      <c r="N40" s="2029"/>
      <c r="O40" s="1388"/>
      <c r="P40" s="1687"/>
      <c r="Q40" s="1702"/>
      <c r="R40" s="1702"/>
      <c r="S40" s="1702"/>
      <c r="T40" s="1390"/>
      <c r="U40" s="2031"/>
      <c r="V40" s="1391" t="s">
        <v>93</v>
      </c>
      <c r="W40" s="1392" t="s">
        <v>228</v>
      </c>
      <c r="X40" s="108" t="s">
        <v>267</v>
      </c>
      <c r="Y40" s="1442" t="s">
        <v>90</v>
      </c>
      <c r="Z40" s="1558" t="s">
        <v>1587</v>
      </c>
      <c r="AA40" s="1273"/>
      <c r="AB40" s="106"/>
      <c r="AC40" s="1393">
        <v>44927</v>
      </c>
      <c r="AD40" s="1394" t="s">
        <v>660</v>
      </c>
      <c r="AE40" s="1395" t="s">
        <v>2613</v>
      </c>
      <c r="AF40" s="1396">
        <v>44013</v>
      </c>
      <c r="AG40" s="1397">
        <v>44018</v>
      </c>
      <c r="AH40" s="1397">
        <v>44279</v>
      </c>
      <c r="AI40" s="1398" t="s">
        <v>662</v>
      </c>
      <c r="AJ40" s="1399"/>
      <c r="AK40" s="7467" t="s">
        <v>663</v>
      </c>
      <c r="AL40" s="7467" t="s">
        <v>664</v>
      </c>
      <c r="AM40" s="1578">
        <v>44835</v>
      </c>
      <c r="AN40" s="1647">
        <v>44929</v>
      </c>
      <c r="AO40" s="1647">
        <v>44971</v>
      </c>
      <c r="AP40" s="1648" t="s">
        <v>665</v>
      </c>
      <c r="AQ40" s="2417"/>
      <c r="AR40" s="2418"/>
      <c r="AS40" s="2419"/>
      <c r="AT40" s="2420"/>
      <c r="AU40" s="2421"/>
      <c r="AV40" s="2421"/>
      <c r="AW40" s="2422"/>
      <c r="AX40" s="2423"/>
      <c r="AY40" s="2419"/>
      <c r="AZ40" s="2419"/>
      <c r="BA40" s="2420"/>
      <c r="BB40" s="2424"/>
      <c r="BC40" s="2424"/>
      <c r="BD40" s="2422"/>
      <c r="BE40" s="2422"/>
      <c r="BF40" s="1579" t="s">
        <v>114</v>
      </c>
      <c r="BG40" s="1578" t="s">
        <v>114</v>
      </c>
      <c r="BH40" s="1580"/>
      <c r="BI40" s="1579" t="s">
        <v>114</v>
      </c>
      <c r="BJ40" s="1578" t="s">
        <v>114</v>
      </c>
      <c r="BK40" s="1580"/>
      <c r="BL40" s="1579" t="s">
        <v>114</v>
      </c>
      <c r="BM40" s="1578" t="s">
        <v>114</v>
      </c>
      <c r="BN40" s="1580"/>
      <c r="BO40" s="540" t="s">
        <v>6908</v>
      </c>
      <c r="BP40" s="540"/>
      <c r="BQ40" s="540" t="s">
        <v>6908</v>
      </c>
      <c r="BR40" s="1409">
        <v>44929</v>
      </c>
      <c r="BS40" s="1409"/>
      <c r="BT40" s="1410" t="s">
        <v>116</v>
      </c>
      <c r="BU40" s="1409">
        <v>44986</v>
      </c>
      <c r="BV40" s="1409">
        <v>44929</v>
      </c>
      <c r="BW40" s="1410" t="s">
        <v>116</v>
      </c>
      <c r="BX40" s="1409">
        <v>44929</v>
      </c>
      <c r="BY40" s="1409"/>
      <c r="BZ40" s="1409"/>
      <c r="CA40" s="629" t="s">
        <v>105</v>
      </c>
    </row>
    <row r="41" spans="1:79" ht="40" customHeight="1" x14ac:dyDescent="0.2">
      <c r="A41" s="1384" t="s">
        <v>2681</v>
      </c>
      <c r="B41" s="1381" t="s">
        <v>2662</v>
      </c>
      <c r="C41" s="1382" t="s">
        <v>6909</v>
      </c>
      <c r="D41" s="7477">
        <v>2003</v>
      </c>
      <c r="E41" s="1385" t="s">
        <v>337</v>
      </c>
      <c r="F41" s="1385" t="s">
        <v>266</v>
      </c>
      <c r="G41" s="1386" t="s">
        <v>89</v>
      </c>
      <c r="H41" s="2033" t="s">
        <v>89</v>
      </c>
      <c r="I41" s="2029">
        <v>43990</v>
      </c>
      <c r="J41" s="2029"/>
      <c r="K41" s="2029"/>
      <c r="L41" s="2030"/>
      <c r="M41" s="2029"/>
      <c r="N41" s="2029"/>
      <c r="O41" s="1388"/>
      <c r="P41" s="1687"/>
      <c r="Q41" s="1702"/>
      <c r="R41" s="2102"/>
      <c r="S41" s="2102"/>
      <c r="T41" s="1390"/>
      <c r="U41" s="2031"/>
      <c r="V41" s="1391" t="s">
        <v>93</v>
      </c>
      <c r="W41" s="1392" t="s">
        <v>93</v>
      </c>
      <c r="X41" s="108" t="s">
        <v>94</v>
      </c>
      <c r="Y41" s="108"/>
      <c r="Z41" s="107" t="s">
        <v>2669</v>
      </c>
      <c r="AA41" s="106" t="s">
        <v>2670</v>
      </c>
      <c r="AB41" s="107"/>
      <c r="AC41" s="1393">
        <v>44927</v>
      </c>
      <c r="AD41" s="1453" t="s">
        <v>1975</v>
      </c>
      <c r="AE41" s="2425" t="s">
        <v>6910</v>
      </c>
      <c r="AF41" s="1444">
        <v>44348</v>
      </c>
      <c r="AG41" s="1397"/>
      <c r="AH41" s="1397"/>
      <c r="AI41" s="1398"/>
      <c r="AJ41" s="1399"/>
      <c r="AK41" s="7467" t="s">
        <v>363</v>
      </c>
      <c r="AL41" s="7410" t="s">
        <v>6911</v>
      </c>
      <c r="AM41" s="1396">
        <v>44835</v>
      </c>
      <c r="AN41" s="1397">
        <v>44837</v>
      </c>
      <c r="AO41" s="1397">
        <v>44879</v>
      </c>
      <c r="AP41" s="1454" t="s">
        <v>2672</v>
      </c>
      <c r="AQ41" s="1400"/>
      <c r="AR41" s="1401">
        <v>44970</v>
      </c>
      <c r="AS41" s="1402" t="s">
        <v>2674</v>
      </c>
      <c r="AT41" s="1403">
        <v>44958</v>
      </c>
      <c r="AU41" s="1404">
        <v>44970</v>
      </c>
      <c r="AV41" s="1404">
        <v>45012</v>
      </c>
      <c r="AW41" s="1405" t="s">
        <v>2675</v>
      </c>
      <c r="AX41" s="1406"/>
      <c r="AY41" s="1402"/>
      <c r="AZ41" s="1402"/>
      <c r="BA41" s="1403"/>
      <c r="BB41" s="1404"/>
      <c r="BC41" s="1404"/>
      <c r="BD41" s="1405"/>
      <c r="BE41" s="1405"/>
      <c r="BF41" s="1407" t="s">
        <v>994</v>
      </c>
      <c r="BG41" s="1396">
        <v>45231</v>
      </c>
      <c r="BH41" s="1408"/>
      <c r="BI41" s="1407" t="s">
        <v>6912</v>
      </c>
      <c r="BJ41" s="1396">
        <v>45352</v>
      </c>
      <c r="BK41" s="1408"/>
      <c r="BL41" s="1407" t="s">
        <v>6913</v>
      </c>
      <c r="BM41" s="1396">
        <v>45809</v>
      </c>
      <c r="BN41" s="1408"/>
      <c r="BO41" s="540" t="s">
        <v>6914</v>
      </c>
      <c r="BP41" s="2426"/>
      <c r="BQ41" s="540"/>
      <c r="BR41" s="1409">
        <v>45071</v>
      </c>
      <c r="BS41" s="1409">
        <v>44978</v>
      </c>
      <c r="BT41" s="1410" t="s">
        <v>116</v>
      </c>
      <c r="BU41" s="1409">
        <v>44428</v>
      </c>
      <c r="BV41" s="1409">
        <v>44978</v>
      </c>
      <c r="BW41" s="1410" t="s">
        <v>116</v>
      </c>
      <c r="BX41" s="1409"/>
      <c r="BY41" s="1409"/>
      <c r="BZ41" s="1409"/>
      <c r="CA41" s="540" t="s">
        <v>105</v>
      </c>
    </row>
    <row r="42" spans="1:79" ht="40" customHeight="1" x14ac:dyDescent="0.2">
      <c r="A42" s="2273" t="s">
        <v>2689</v>
      </c>
      <c r="B42" s="1381" t="s">
        <v>2690</v>
      </c>
      <c r="C42" s="1381" t="s">
        <v>2691</v>
      </c>
      <c r="D42" s="7466" t="s">
        <v>6849</v>
      </c>
      <c r="E42" s="1385" t="s">
        <v>292</v>
      </c>
      <c r="F42" s="1385" t="s">
        <v>5500</v>
      </c>
      <c r="G42" s="1386" t="s">
        <v>89</v>
      </c>
      <c r="H42" s="2033" t="s">
        <v>89</v>
      </c>
      <c r="I42" s="2029">
        <v>40823</v>
      </c>
      <c r="J42" s="2029"/>
      <c r="K42" s="2029" t="s">
        <v>90</v>
      </c>
      <c r="L42" s="2030" t="s">
        <v>515</v>
      </c>
      <c r="M42" s="2029" t="s">
        <v>583</v>
      </c>
      <c r="N42" s="2029"/>
      <c r="O42" s="1388"/>
      <c r="P42" s="1687"/>
      <c r="Q42" s="1702"/>
      <c r="R42" s="2102"/>
      <c r="S42" s="2102"/>
      <c r="T42" s="1390"/>
      <c r="U42" s="2031"/>
      <c r="V42" s="1391" t="s">
        <v>93</v>
      </c>
      <c r="W42" s="1392" t="s">
        <v>93</v>
      </c>
      <c r="X42" s="108" t="s">
        <v>267</v>
      </c>
      <c r="Y42" s="108"/>
      <c r="Z42" s="106" t="s">
        <v>2693</v>
      </c>
      <c r="AA42" s="106"/>
      <c r="AB42" s="106"/>
      <c r="AC42" s="1393">
        <v>44927</v>
      </c>
      <c r="AD42" s="1394" t="s">
        <v>316</v>
      </c>
      <c r="AE42" s="1395" t="s">
        <v>142</v>
      </c>
      <c r="AF42" s="1396">
        <v>45017</v>
      </c>
      <c r="AG42" s="1397"/>
      <c r="AH42" s="1397"/>
      <c r="AI42" s="1398"/>
      <c r="AJ42" s="1399"/>
      <c r="AK42" s="7467" t="s">
        <v>1211</v>
      </c>
      <c r="AL42" s="7410" t="s">
        <v>1401</v>
      </c>
      <c r="AM42" s="1396"/>
      <c r="AN42" s="1397"/>
      <c r="AO42" s="1397"/>
      <c r="AP42" s="1398"/>
      <c r="AQ42" s="1400"/>
      <c r="AR42" s="7467" t="s">
        <v>974</v>
      </c>
      <c r="AS42" s="1402" t="s">
        <v>343</v>
      </c>
      <c r="AT42" s="1551"/>
      <c r="AU42" s="1404"/>
      <c r="AV42" s="1404"/>
      <c r="AW42" s="1405"/>
      <c r="AX42" s="1406"/>
      <c r="AY42" s="1552"/>
      <c r="AZ42" s="1552"/>
      <c r="BA42" s="1551"/>
      <c r="BB42" s="1404"/>
      <c r="BC42" s="1404"/>
      <c r="BD42" s="1405"/>
      <c r="BE42" s="1405"/>
      <c r="BF42" s="1407" t="s">
        <v>114</v>
      </c>
      <c r="BG42" s="1396"/>
      <c r="BH42" s="1397"/>
      <c r="BI42" s="1407" t="s">
        <v>114</v>
      </c>
      <c r="BJ42" s="1396"/>
      <c r="BK42" s="1408"/>
      <c r="BL42" s="1407" t="s">
        <v>114</v>
      </c>
      <c r="BM42" s="1455"/>
      <c r="BN42" s="1408"/>
      <c r="BO42" s="1261" t="s">
        <v>6915</v>
      </c>
      <c r="BP42" s="1261"/>
      <c r="BQ42" s="1261"/>
      <c r="BR42" s="1409">
        <v>45022</v>
      </c>
      <c r="BS42" s="1409">
        <v>44890</v>
      </c>
      <c r="BT42" s="1410" t="s">
        <v>116</v>
      </c>
      <c r="BU42" s="1409">
        <v>45022</v>
      </c>
      <c r="BV42" s="1409">
        <v>44932</v>
      </c>
      <c r="BW42" s="1410" t="s">
        <v>116</v>
      </c>
      <c r="BX42" s="1409"/>
      <c r="BY42" s="1409"/>
      <c r="BZ42" s="1409"/>
      <c r="CA42" s="540" t="s">
        <v>105</v>
      </c>
    </row>
    <row r="43" spans="1:79" ht="40" customHeight="1" x14ac:dyDescent="0.2">
      <c r="A43" s="1384" t="s">
        <v>2697</v>
      </c>
      <c r="B43" s="1381" t="s">
        <v>2698</v>
      </c>
      <c r="C43" s="1382" t="s">
        <v>6916</v>
      </c>
      <c r="D43" s="1717">
        <v>2176</v>
      </c>
      <c r="E43" s="1562" t="s">
        <v>423</v>
      </c>
      <c r="F43" s="1385" t="s">
        <v>2182</v>
      </c>
      <c r="G43" s="1386" t="s">
        <v>89</v>
      </c>
      <c r="H43" s="2033" t="s">
        <v>89</v>
      </c>
      <c r="I43" s="2029">
        <v>42355</v>
      </c>
      <c r="J43" s="2029"/>
      <c r="K43" s="2029" t="s">
        <v>90</v>
      </c>
      <c r="L43" s="2030"/>
      <c r="M43" s="2029"/>
      <c r="N43" s="2029"/>
      <c r="O43" s="1388"/>
      <c r="P43" s="1687"/>
      <c r="Q43" s="1702"/>
      <c r="R43" s="1702"/>
      <c r="S43" s="1702"/>
      <c r="T43" s="1390">
        <v>44166</v>
      </c>
      <c r="U43" s="1554" t="s">
        <v>2706</v>
      </c>
      <c r="V43" s="1391" t="s">
        <v>93</v>
      </c>
      <c r="W43" s="1392" t="s">
        <v>93</v>
      </c>
      <c r="X43" s="108" t="s">
        <v>94</v>
      </c>
      <c r="Y43" s="108"/>
      <c r="Z43" s="107" t="s">
        <v>2700</v>
      </c>
      <c r="AA43" s="107" t="s">
        <v>6917</v>
      </c>
      <c r="AB43" s="108"/>
      <c r="AC43" s="1393">
        <v>44621</v>
      </c>
      <c r="AD43" s="2036" t="s">
        <v>2091</v>
      </c>
      <c r="AE43" s="2427" t="s">
        <v>6918</v>
      </c>
      <c r="AF43" s="1734">
        <v>44927</v>
      </c>
      <c r="AG43" s="1397"/>
      <c r="AH43" s="1397"/>
      <c r="AI43" s="1398"/>
      <c r="AJ43" s="1399"/>
      <c r="AK43" s="7410"/>
      <c r="AL43" s="7467"/>
      <c r="AM43" s="1396"/>
      <c r="AN43" s="1397"/>
      <c r="AO43" s="1397"/>
      <c r="AP43" s="1398"/>
      <c r="AQ43" s="1400"/>
      <c r="AR43" s="1401"/>
      <c r="AS43" s="1402"/>
      <c r="AT43" s="1403"/>
      <c r="AU43" s="1404"/>
      <c r="AV43" s="1404"/>
      <c r="AW43" s="1405"/>
      <c r="AX43" s="1406"/>
      <c r="AY43" s="1402"/>
      <c r="AZ43" s="1402"/>
      <c r="BA43" s="1403"/>
      <c r="BB43" s="1404"/>
      <c r="BC43" s="1404"/>
      <c r="BD43" s="1405"/>
      <c r="BE43" s="1405"/>
      <c r="BF43" s="1733" t="s">
        <v>2267</v>
      </c>
      <c r="BG43" s="1734">
        <v>45200</v>
      </c>
      <c r="BH43" s="2037"/>
      <c r="BI43" s="1733" t="s">
        <v>6414</v>
      </c>
      <c r="BJ43" s="1734">
        <v>45261</v>
      </c>
      <c r="BK43" s="2037"/>
      <c r="BL43" s="1733" t="s">
        <v>6886</v>
      </c>
      <c r="BM43" s="1734">
        <v>45627</v>
      </c>
      <c r="BN43" s="2037"/>
      <c r="BO43" s="540" t="s">
        <v>6919</v>
      </c>
      <c r="BP43" s="1178"/>
      <c r="BQ43" s="540"/>
      <c r="BR43" s="1409">
        <v>45126</v>
      </c>
      <c r="BS43" s="1409">
        <v>44649</v>
      </c>
      <c r="BT43" s="1410" t="s">
        <v>116</v>
      </c>
      <c r="BU43" s="1409"/>
      <c r="BV43" s="1409">
        <v>45037</v>
      </c>
      <c r="BW43" s="1410" t="s">
        <v>116</v>
      </c>
      <c r="BX43" s="1409">
        <v>45037</v>
      </c>
      <c r="BY43" s="1409"/>
      <c r="BZ43" s="1409"/>
      <c r="CA43" s="540" t="s">
        <v>579</v>
      </c>
    </row>
    <row r="44" spans="1:79" ht="40" customHeight="1" x14ac:dyDescent="0.2">
      <c r="A44" s="1384" t="s">
        <v>2721</v>
      </c>
      <c r="B44" s="1381" t="s">
        <v>2722</v>
      </c>
      <c r="C44" s="1382" t="s">
        <v>6920</v>
      </c>
      <c r="D44" s="1429">
        <v>1819</v>
      </c>
      <c r="E44" s="1385" t="s">
        <v>3819</v>
      </c>
      <c r="F44" s="1385" t="s">
        <v>2760</v>
      </c>
      <c r="G44" s="1386" t="s">
        <v>89</v>
      </c>
      <c r="H44" s="2033" t="s">
        <v>194</v>
      </c>
      <c r="I44" s="2029">
        <v>43550</v>
      </c>
      <c r="J44" s="2029"/>
      <c r="K44" s="2029" t="s">
        <v>90</v>
      </c>
      <c r="L44" s="2030" t="s">
        <v>389</v>
      </c>
      <c r="M44" s="2029"/>
      <c r="N44" s="2029"/>
      <c r="O44" s="1388"/>
      <c r="P44" s="1687"/>
      <c r="Q44" s="1702"/>
      <c r="R44" s="1702"/>
      <c r="S44" s="1702"/>
      <c r="T44" s="1390"/>
      <c r="U44" s="2031"/>
      <c r="V44" s="1391" t="b">
        <v>0</v>
      </c>
      <c r="W44" s="1392" t="s">
        <v>237</v>
      </c>
      <c r="X44" s="108" t="s">
        <v>94</v>
      </c>
      <c r="Y44" s="108"/>
      <c r="Z44" s="1567" t="s">
        <v>6228</v>
      </c>
      <c r="AA44" s="1567" t="s">
        <v>6229</v>
      </c>
      <c r="AB44" s="106" t="s">
        <v>6230</v>
      </c>
      <c r="AC44" s="1393">
        <v>42705</v>
      </c>
      <c r="AD44" s="1394" t="s">
        <v>6231</v>
      </c>
      <c r="AE44" s="1395"/>
      <c r="AF44" s="1396">
        <v>42552</v>
      </c>
      <c r="AG44" s="1397"/>
      <c r="AH44" s="1397"/>
      <c r="AI44" s="1398"/>
      <c r="AJ44" s="1399"/>
      <c r="AK44" s="1395" t="s">
        <v>6232</v>
      </c>
      <c r="AL44" s="1395"/>
      <c r="AM44" s="1396">
        <v>42675</v>
      </c>
      <c r="AN44" s="1397"/>
      <c r="AO44" s="1397"/>
      <c r="AP44" s="1398"/>
      <c r="AQ44" s="1400"/>
      <c r="AR44" s="1401"/>
      <c r="AS44" s="1402"/>
      <c r="AT44" s="1403"/>
      <c r="AU44" s="1404"/>
      <c r="AV44" s="1404"/>
      <c r="AW44" s="1405"/>
      <c r="AX44" s="1406"/>
      <c r="AY44" s="1402"/>
      <c r="AZ44" s="1402"/>
      <c r="BA44" s="1403"/>
      <c r="BB44" s="1404"/>
      <c r="BC44" s="1404"/>
      <c r="BD44" s="1405"/>
      <c r="BE44" s="1405"/>
      <c r="BF44" s="1407" t="s">
        <v>6233</v>
      </c>
      <c r="BG44" s="1396">
        <v>42795</v>
      </c>
      <c r="BH44" s="1408">
        <v>42809</v>
      </c>
      <c r="BI44" s="1407" t="s">
        <v>6234</v>
      </c>
      <c r="BJ44" s="1396">
        <v>42856</v>
      </c>
      <c r="BK44" s="1408">
        <v>42947</v>
      </c>
      <c r="BL44" s="1407" t="s">
        <v>5778</v>
      </c>
      <c r="BM44" s="1396">
        <v>43101</v>
      </c>
      <c r="BN44" s="1408">
        <v>43550</v>
      </c>
      <c r="BO44" s="542" t="s">
        <v>6921</v>
      </c>
      <c r="BP44" s="542"/>
      <c r="BQ44" s="542" t="s">
        <v>2728</v>
      </c>
      <c r="BR44" s="1409">
        <v>44781</v>
      </c>
      <c r="BS44" s="1409"/>
      <c r="BT44" s="1410" t="s">
        <v>116</v>
      </c>
      <c r="BU44" s="1409"/>
      <c r="BV44" s="1409"/>
      <c r="BW44" s="1410"/>
      <c r="BX44" s="1409">
        <v>44781</v>
      </c>
      <c r="BY44" s="1409" t="s">
        <v>6810</v>
      </c>
      <c r="BZ44" s="1409"/>
      <c r="CA44" s="540" t="s">
        <v>3822</v>
      </c>
    </row>
    <row r="45" spans="1:79" ht="40" customHeight="1" x14ac:dyDescent="0.2">
      <c r="A45" s="1384" t="s">
        <v>2754</v>
      </c>
      <c r="B45" s="1381" t="s">
        <v>2755</v>
      </c>
      <c r="C45" s="1382" t="s">
        <v>948</v>
      </c>
      <c r="D45" s="1429">
        <v>2100</v>
      </c>
      <c r="E45" s="1385" t="s">
        <v>91</v>
      </c>
      <c r="F45" s="1385" t="s">
        <v>3616</v>
      </c>
      <c r="G45" s="1386" t="s">
        <v>89</v>
      </c>
      <c r="H45" s="2033" t="s">
        <v>194</v>
      </c>
      <c r="I45" s="2029">
        <v>41108</v>
      </c>
      <c r="J45" s="2029"/>
      <c r="K45" s="2029"/>
      <c r="L45" s="2030"/>
      <c r="M45" s="2029"/>
      <c r="N45" s="2029"/>
      <c r="O45" s="1388"/>
      <c r="P45" s="1687"/>
      <c r="Q45" s="1702"/>
      <c r="R45" s="1702"/>
      <c r="S45" s="1702"/>
      <c r="T45" s="1390"/>
      <c r="U45" s="2031"/>
      <c r="V45" s="1391" t="s">
        <v>93</v>
      </c>
      <c r="W45" s="1392" t="s">
        <v>93</v>
      </c>
      <c r="X45" s="108" t="s">
        <v>94</v>
      </c>
      <c r="Y45" s="108"/>
      <c r="Z45" s="106" t="s">
        <v>5344</v>
      </c>
      <c r="AA45" s="106" t="s">
        <v>6922</v>
      </c>
      <c r="AB45" s="106"/>
      <c r="AC45" s="1393">
        <v>44896</v>
      </c>
      <c r="AD45" s="1394" t="s">
        <v>953</v>
      </c>
      <c r="AE45" s="1395" t="s">
        <v>954</v>
      </c>
      <c r="AF45" s="1396">
        <v>43678</v>
      </c>
      <c r="AG45" s="1397">
        <v>43787</v>
      </c>
      <c r="AH45" s="1397">
        <v>43875</v>
      </c>
      <c r="AI45" s="1398" t="s">
        <v>955</v>
      </c>
      <c r="AJ45" s="1399"/>
      <c r="AK45" s="7410" t="s">
        <v>6456</v>
      </c>
      <c r="AL45" s="7410" t="s">
        <v>956</v>
      </c>
      <c r="AM45" s="1396">
        <v>44896</v>
      </c>
      <c r="AN45" s="1397">
        <v>44896</v>
      </c>
      <c r="AO45" s="1397">
        <v>44981</v>
      </c>
      <c r="AP45" s="1398"/>
      <c r="AQ45" s="1400"/>
      <c r="AR45" s="1401">
        <v>45139</v>
      </c>
      <c r="AS45" s="1402" t="s">
        <v>958</v>
      </c>
      <c r="AT45" s="1403">
        <v>45139</v>
      </c>
      <c r="AU45" s="1404">
        <v>45139</v>
      </c>
      <c r="AV45" s="1404">
        <v>45199</v>
      </c>
      <c r="AW45" s="2089"/>
      <c r="AX45" s="1406"/>
      <c r="AY45" s="1552"/>
      <c r="AZ45" s="1552"/>
      <c r="BA45" s="1551"/>
      <c r="BB45" s="2088"/>
      <c r="BC45" s="2088"/>
      <c r="BD45" s="2089"/>
      <c r="BE45" s="2089"/>
      <c r="BF45" s="1407" t="s">
        <v>6923</v>
      </c>
      <c r="BG45" s="1396">
        <v>45323</v>
      </c>
      <c r="BH45" s="1408"/>
      <c r="BI45" s="1407" t="s">
        <v>6924</v>
      </c>
      <c r="BJ45" s="1396">
        <v>45413</v>
      </c>
      <c r="BK45" s="1408"/>
      <c r="BL45" s="1407" t="s">
        <v>6925</v>
      </c>
      <c r="BM45" s="1396">
        <v>45778</v>
      </c>
      <c r="BN45" s="1408"/>
      <c r="BO45" s="629" t="s">
        <v>6926</v>
      </c>
      <c r="BP45" s="629" t="s">
        <v>6926</v>
      </c>
      <c r="BQ45" s="629" t="s">
        <v>6926</v>
      </c>
      <c r="BR45" s="1409">
        <v>45050</v>
      </c>
      <c r="BS45" s="1409">
        <v>44944</v>
      </c>
      <c r="BT45" s="1410" t="s">
        <v>116</v>
      </c>
      <c r="BU45" s="1409">
        <v>44686</v>
      </c>
      <c r="BV45" s="1409">
        <v>44944</v>
      </c>
      <c r="BW45" s="1410" t="s">
        <v>116</v>
      </c>
      <c r="BX45" s="1409">
        <v>44944</v>
      </c>
      <c r="BY45" s="1409"/>
      <c r="BZ45" s="1409"/>
      <c r="CA45" s="540" t="s">
        <v>579</v>
      </c>
    </row>
    <row r="46" spans="1:79" ht="40" customHeight="1" x14ac:dyDescent="0.2">
      <c r="A46" s="1384" t="s">
        <v>2783</v>
      </c>
      <c r="B46" s="1381" t="s">
        <v>2784</v>
      </c>
      <c r="C46" s="1382" t="s">
        <v>6250</v>
      </c>
      <c r="D46" s="7466" t="s">
        <v>226</v>
      </c>
      <c r="E46" s="1385" t="s">
        <v>4840</v>
      </c>
      <c r="F46" s="1385" t="s">
        <v>5027</v>
      </c>
      <c r="G46" s="1386" t="s">
        <v>89</v>
      </c>
      <c r="H46" s="2033" t="s">
        <v>89</v>
      </c>
      <c r="I46" s="2029">
        <v>43174</v>
      </c>
      <c r="J46" s="2029"/>
      <c r="K46" s="2029"/>
      <c r="L46" s="2030"/>
      <c r="M46" s="2029"/>
      <c r="N46" s="2029"/>
      <c r="O46" s="1388"/>
      <c r="P46" s="1687"/>
      <c r="Q46" s="1702"/>
      <c r="R46" s="1702"/>
      <c r="S46" s="1702"/>
      <c r="T46" s="1390"/>
      <c r="U46" s="2031"/>
      <c r="V46" s="1391" t="b">
        <v>0</v>
      </c>
      <c r="W46" s="1392" t="s">
        <v>237</v>
      </c>
      <c r="X46" s="108" t="s">
        <v>94</v>
      </c>
      <c r="Y46" s="108"/>
      <c r="Z46" s="1567" t="s">
        <v>2786</v>
      </c>
      <c r="AA46" s="1567" t="s">
        <v>6251</v>
      </c>
      <c r="AB46" s="108" t="s">
        <v>6252</v>
      </c>
      <c r="AC46" s="1393">
        <v>42767</v>
      </c>
      <c r="AD46" s="1394"/>
      <c r="AE46" s="1395"/>
      <c r="AF46" s="1396"/>
      <c r="AG46" s="1397"/>
      <c r="AH46" s="1397"/>
      <c r="AI46" s="1398"/>
      <c r="AJ46" s="1399"/>
      <c r="AK46" s="7467"/>
      <c r="AL46" s="7467"/>
      <c r="AM46" s="1396"/>
      <c r="AN46" s="1397"/>
      <c r="AO46" s="1397"/>
      <c r="AP46" s="1398"/>
      <c r="AQ46" s="1400"/>
      <c r="AR46" s="1401"/>
      <c r="AS46" s="1402"/>
      <c r="AT46" s="1403"/>
      <c r="AU46" s="1404"/>
      <c r="AV46" s="1404"/>
      <c r="AW46" s="1405"/>
      <c r="AX46" s="1406"/>
      <c r="AY46" s="1402"/>
      <c r="AZ46" s="1402"/>
      <c r="BA46" s="1403"/>
      <c r="BB46" s="1404"/>
      <c r="BC46" s="1404"/>
      <c r="BD46" s="1405"/>
      <c r="BE46" s="1405"/>
      <c r="BF46" s="1407"/>
      <c r="BG46" s="1396"/>
      <c r="BH46" s="1408"/>
      <c r="BI46" s="1407"/>
      <c r="BJ46" s="1396"/>
      <c r="BK46" s="1408"/>
      <c r="BL46" s="1407"/>
      <c r="BM46" s="1396"/>
      <c r="BN46" s="1408"/>
      <c r="BO46" s="540" t="s">
        <v>6927</v>
      </c>
      <c r="BP46" s="1178"/>
      <c r="BQ46" s="540"/>
      <c r="BR46" s="1409">
        <v>44480</v>
      </c>
      <c r="BS46" s="1409"/>
      <c r="BT46" s="1410" t="s">
        <v>116</v>
      </c>
      <c r="BU46" s="1409">
        <v>44271</v>
      </c>
      <c r="BV46" s="1409"/>
      <c r="BW46" s="1410" t="s">
        <v>116</v>
      </c>
      <c r="BX46" s="1409"/>
      <c r="BY46" s="1409"/>
      <c r="BZ46" s="1409"/>
      <c r="CA46" s="540" t="s">
        <v>5758</v>
      </c>
    </row>
    <row r="47" spans="1:79" ht="40" customHeight="1" x14ac:dyDescent="0.2">
      <c r="A47" s="1384" t="s">
        <v>2792</v>
      </c>
      <c r="B47" s="1381" t="s">
        <v>2793</v>
      </c>
      <c r="C47" s="1382" t="s">
        <v>6256</v>
      </c>
      <c r="D47" s="7466" t="s">
        <v>226</v>
      </c>
      <c r="E47" s="1385" t="s">
        <v>4235</v>
      </c>
      <c r="F47" s="1385" t="s">
        <v>1064</v>
      </c>
      <c r="G47" s="1386" t="s">
        <v>89</v>
      </c>
      <c r="H47" s="2033" t="s">
        <v>89</v>
      </c>
      <c r="I47" s="2029">
        <v>43244</v>
      </c>
      <c r="J47" s="2029"/>
      <c r="K47" s="2029" t="s">
        <v>90</v>
      </c>
      <c r="L47" s="2030" t="s">
        <v>515</v>
      </c>
      <c r="M47" s="2029"/>
      <c r="N47" s="2029"/>
      <c r="O47" s="1388"/>
      <c r="P47" s="1687"/>
      <c r="Q47" s="1702"/>
      <c r="R47" s="1702"/>
      <c r="S47" s="1702"/>
      <c r="T47" s="1390"/>
      <c r="U47" s="2031"/>
      <c r="V47" s="1391" t="b">
        <v>0</v>
      </c>
      <c r="W47" s="1392" t="s">
        <v>237</v>
      </c>
      <c r="X47" s="108" t="s">
        <v>94</v>
      </c>
      <c r="Y47" s="108"/>
      <c r="Z47" s="1567" t="s">
        <v>6257</v>
      </c>
      <c r="AA47" s="1567" t="s">
        <v>6258</v>
      </c>
      <c r="AB47" s="108" t="s">
        <v>6259</v>
      </c>
      <c r="AC47" s="1393">
        <v>42675</v>
      </c>
      <c r="AD47" s="1394"/>
      <c r="AE47" s="1395"/>
      <c r="AF47" s="1396"/>
      <c r="AG47" s="1397"/>
      <c r="AH47" s="1397"/>
      <c r="AI47" s="1398"/>
      <c r="AJ47" s="1399"/>
      <c r="AK47" s="7467"/>
      <c r="AL47" s="7467"/>
      <c r="AM47" s="1396"/>
      <c r="AN47" s="1397"/>
      <c r="AO47" s="1397"/>
      <c r="AP47" s="1398"/>
      <c r="AQ47" s="1400"/>
      <c r="AR47" s="1401"/>
      <c r="AS47" s="1402"/>
      <c r="AT47" s="1403"/>
      <c r="AU47" s="1404"/>
      <c r="AV47" s="1404"/>
      <c r="AW47" s="1405"/>
      <c r="AX47" s="1406"/>
      <c r="AY47" s="1402"/>
      <c r="AZ47" s="1402"/>
      <c r="BA47" s="1403"/>
      <c r="BB47" s="1404"/>
      <c r="BC47" s="1404"/>
      <c r="BD47" s="1405"/>
      <c r="BE47" s="1405"/>
      <c r="BF47" s="1407"/>
      <c r="BG47" s="1396"/>
      <c r="BH47" s="1408"/>
      <c r="BI47" s="1407"/>
      <c r="BJ47" s="1396"/>
      <c r="BK47" s="1408"/>
      <c r="BL47" s="1407"/>
      <c r="BM47" s="1396"/>
      <c r="BN47" s="1408"/>
      <c r="BO47" s="540" t="s">
        <v>6928</v>
      </c>
      <c r="BP47" s="1178"/>
      <c r="BQ47" s="540"/>
      <c r="BR47" s="1409">
        <v>44649</v>
      </c>
      <c r="BS47" s="1409" t="s">
        <v>6929</v>
      </c>
      <c r="BT47" s="1410" t="s">
        <v>116</v>
      </c>
      <c r="BU47" s="1409">
        <v>44628</v>
      </c>
      <c r="BV47" s="1409"/>
      <c r="BW47" s="1410" t="s">
        <v>116</v>
      </c>
      <c r="BX47" s="1409"/>
      <c r="BY47" s="1409"/>
      <c r="BZ47" s="1409"/>
      <c r="CA47" s="540" t="s">
        <v>5758</v>
      </c>
    </row>
    <row r="48" spans="1:79" ht="40" customHeight="1" x14ac:dyDescent="0.2">
      <c r="A48" s="1384" t="s">
        <v>2875</v>
      </c>
      <c r="B48" s="1381" t="s">
        <v>2876</v>
      </c>
      <c r="C48" s="1382" t="s">
        <v>2877</v>
      </c>
      <c r="D48" s="7466">
        <v>2013</v>
      </c>
      <c r="E48" s="1385" t="s">
        <v>1083</v>
      </c>
      <c r="F48" s="1385" t="s">
        <v>3616</v>
      </c>
      <c r="G48" s="1386" t="s">
        <v>89</v>
      </c>
      <c r="H48" s="1387" t="s">
        <v>89</v>
      </c>
      <c r="I48" s="1388">
        <v>44545</v>
      </c>
      <c r="J48" s="1388">
        <v>40855</v>
      </c>
      <c r="K48" s="1388"/>
      <c r="L48" s="2003"/>
      <c r="M48" s="1388"/>
      <c r="N48" s="1388"/>
      <c r="O48" s="1388">
        <v>43335</v>
      </c>
      <c r="P48" s="1687">
        <v>43549</v>
      </c>
      <c r="Q48" s="2274">
        <v>44519</v>
      </c>
      <c r="R48" s="2102"/>
      <c r="S48" s="2102"/>
      <c r="T48" s="1390"/>
      <c r="U48" s="2031"/>
      <c r="V48" s="1391" t="s">
        <v>93</v>
      </c>
      <c r="W48" s="1392" t="s">
        <v>93</v>
      </c>
      <c r="X48" s="108" t="s">
        <v>94</v>
      </c>
      <c r="Y48" s="108"/>
      <c r="Z48" s="1571" t="s">
        <v>2878</v>
      </c>
      <c r="AA48" s="108" t="s">
        <v>2879</v>
      </c>
      <c r="AB48" s="106" t="s">
        <v>6293</v>
      </c>
      <c r="AC48" s="1393">
        <v>43435</v>
      </c>
      <c r="AD48" s="1394"/>
      <c r="AE48" s="1395"/>
      <c r="AF48" s="1396"/>
      <c r="AG48" s="1397"/>
      <c r="AH48" s="1397"/>
      <c r="AI48" s="1398"/>
      <c r="AJ48" s="1399"/>
      <c r="AK48" s="1395" t="s">
        <v>4870</v>
      </c>
      <c r="AL48" s="1395"/>
      <c r="AM48" s="1396">
        <v>42917</v>
      </c>
      <c r="AN48" s="1397"/>
      <c r="AO48" s="1397"/>
      <c r="AP48" s="1398"/>
      <c r="AQ48" s="1400"/>
      <c r="AR48" s="1401"/>
      <c r="AS48" s="1402"/>
      <c r="AT48" s="1403"/>
      <c r="AU48" s="1404"/>
      <c r="AV48" s="1404"/>
      <c r="AW48" s="1405"/>
      <c r="AX48" s="1406"/>
      <c r="AY48" s="1402"/>
      <c r="AZ48" s="1402"/>
      <c r="BA48" s="1403"/>
      <c r="BB48" s="1404"/>
      <c r="BC48" s="1404"/>
      <c r="BD48" s="1405"/>
      <c r="BE48" s="1405"/>
      <c r="BF48" s="1407" t="s">
        <v>4739</v>
      </c>
      <c r="BG48" s="1396">
        <v>43282</v>
      </c>
      <c r="BH48" s="1408">
        <v>43335</v>
      </c>
      <c r="BI48" s="1407" t="s">
        <v>4845</v>
      </c>
      <c r="BJ48" s="1396">
        <v>43497</v>
      </c>
      <c r="BK48" s="1408">
        <v>43549</v>
      </c>
      <c r="BL48" s="1407" t="s">
        <v>5095</v>
      </c>
      <c r="BM48" s="1396">
        <v>43891</v>
      </c>
      <c r="BN48" s="1438">
        <v>44545</v>
      </c>
      <c r="BO48" s="7478" t="s">
        <v>6930</v>
      </c>
      <c r="BP48" s="1178"/>
      <c r="BQ48" s="7478"/>
      <c r="BR48" s="1409">
        <v>44126</v>
      </c>
      <c r="BS48" s="1409"/>
      <c r="BT48" s="1410" t="s">
        <v>116</v>
      </c>
      <c r="BU48" s="1409"/>
      <c r="BV48" s="1409"/>
      <c r="BW48" s="1410"/>
      <c r="BX48" s="1409">
        <v>44547</v>
      </c>
      <c r="BY48" s="1556" t="s">
        <v>6810</v>
      </c>
      <c r="BZ48" s="1556"/>
      <c r="CA48" s="542" t="s">
        <v>6931</v>
      </c>
    </row>
    <row r="49" spans="1:79" ht="40" customHeight="1" x14ac:dyDescent="0.2">
      <c r="A49" s="1384" t="s">
        <v>2897</v>
      </c>
      <c r="B49" s="1381" t="s">
        <v>2898</v>
      </c>
      <c r="C49" s="1382" t="s">
        <v>6298</v>
      </c>
      <c r="D49" s="7466" t="s">
        <v>6849</v>
      </c>
      <c r="E49" s="1385"/>
      <c r="F49" s="1385"/>
      <c r="G49" s="1386" t="s">
        <v>89</v>
      </c>
      <c r="H49" s="2033" t="s">
        <v>89</v>
      </c>
      <c r="I49" s="2029">
        <v>41892</v>
      </c>
      <c r="J49" s="2029"/>
      <c r="K49" s="2029"/>
      <c r="L49" s="2030"/>
      <c r="M49" s="2029"/>
      <c r="N49" s="2029"/>
      <c r="O49" s="1388"/>
      <c r="P49" s="1687"/>
      <c r="Q49" s="1702"/>
      <c r="R49" s="1702"/>
      <c r="S49" s="1702"/>
      <c r="T49" s="1390">
        <v>43647</v>
      </c>
      <c r="U49" s="1554" t="s">
        <v>352</v>
      </c>
      <c r="V49" s="1391" t="s">
        <v>93</v>
      </c>
      <c r="W49" s="1392" t="s">
        <v>93</v>
      </c>
      <c r="X49" s="108" t="s">
        <v>94</v>
      </c>
      <c r="Y49" s="1442"/>
      <c r="Z49" s="107" t="s">
        <v>6299</v>
      </c>
      <c r="AA49" s="108" t="s">
        <v>6300</v>
      </c>
      <c r="AB49" s="108"/>
      <c r="AC49" s="1393">
        <v>43831</v>
      </c>
      <c r="AD49" s="1394" t="s">
        <v>6301</v>
      </c>
      <c r="AE49" s="1395" t="s">
        <v>2900</v>
      </c>
      <c r="AF49" s="1396">
        <v>44470</v>
      </c>
      <c r="AG49" s="1397"/>
      <c r="AH49" s="1397"/>
      <c r="AI49" s="1398"/>
      <c r="AJ49" s="1399"/>
      <c r="AK49" s="7467"/>
      <c r="AL49" s="7467"/>
      <c r="AM49" s="1396"/>
      <c r="AN49" s="1397"/>
      <c r="AO49" s="1397"/>
      <c r="AP49" s="1398"/>
      <c r="AQ49" s="1400"/>
      <c r="AR49" s="1401"/>
      <c r="AS49" s="1402"/>
      <c r="AT49" s="1403"/>
      <c r="AU49" s="1404"/>
      <c r="AV49" s="1404"/>
      <c r="AW49" s="1405"/>
      <c r="AX49" s="1406"/>
      <c r="AY49" s="1402"/>
      <c r="AZ49" s="1402"/>
      <c r="BA49" s="1403"/>
      <c r="BB49" s="1404"/>
      <c r="BC49" s="1404"/>
      <c r="BD49" s="1405"/>
      <c r="BE49" s="1405"/>
      <c r="BF49" s="1407" t="s">
        <v>6302</v>
      </c>
      <c r="BG49" s="1396">
        <v>44774</v>
      </c>
      <c r="BH49" s="1408"/>
      <c r="BI49" s="1407" t="s">
        <v>6303</v>
      </c>
      <c r="BJ49" s="1396">
        <v>44958</v>
      </c>
      <c r="BK49" s="1408"/>
      <c r="BL49" s="1407" t="s">
        <v>6304</v>
      </c>
      <c r="BM49" s="1396">
        <v>45658</v>
      </c>
      <c r="BN49" s="1408"/>
      <c r="BO49" s="540" t="s">
        <v>6932</v>
      </c>
      <c r="BP49" s="2411" t="s">
        <v>2903</v>
      </c>
      <c r="BQ49" s="540"/>
      <c r="BR49" s="1409">
        <v>45061</v>
      </c>
      <c r="BS49" s="1409"/>
      <c r="BT49" s="1410" t="s">
        <v>116</v>
      </c>
      <c r="BU49" s="1409"/>
      <c r="BV49" s="1409"/>
      <c r="BW49" s="1410"/>
      <c r="BX49" s="1409"/>
      <c r="BY49" s="1409"/>
      <c r="BZ49" s="1409"/>
      <c r="CA49" s="540" t="s">
        <v>105</v>
      </c>
    </row>
    <row r="50" spans="1:79" ht="40" customHeight="1" x14ac:dyDescent="0.2">
      <c r="A50" s="1384" t="s">
        <v>2904</v>
      </c>
      <c r="B50" s="1381" t="s">
        <v>2905</v>
      </c>
      <c r="C50" s="1382" t="s">
        <v>2906</v>
      </c>
      <c r="D50" s="7466" t="s">
        <v>6849</v>
      </c>
      <c r="E50" s="1385"/>
      <c r="F50" s="1385"/>
      <c r="G50" s="1386" t="s">
        <v>89</v>
      </c>
      <c r="H50" s="2033" t="s">
        <v>89</v>
      </c>
      <c r="I50" s="2029">
        <v>43620</v>
      </c>
      <c r="J50" s="2029"/>
      <c r="K50" s="2029"/>
      <c r="L50" s="2030"/>
      <c r="M50" s="2029"/>
      <c r="N50" s="2029"/>
      <c r="O50" s="1388"/>
      <c r="P50" s="1687"/>
      <c r="Q50" s="1702"/>
      <c r="R50" s="1702"/>
      <c r="S50" s="1702"/>
      <c r="T50" s="1390"/>
      <c r="U50" s="2031"/>
      <c r="V50" s="1391" t="b">
        <v>0</v>
      </c>
      <c r="W50" s="1392" t="s">
        <v>111</v>
      </c>
      <c r="X50" s="108" t="s">
        <v>94</v>
      </c>
      <c r="Y50" s="108"/>
      <c r="Z50" s="106" t="s">
        <v>6306</v>
      </c>
      <c r="AA50" s="106" t="s">
        <v>6933</v>
      </c>
      <c r="AB50" s="108"/>
      <c r="AC50" s="1393">
        <v>44896</v>
      </c>
      <c r="AD50" s="1394" t="s">
        <v>1127</v>
      </c>
      <c r="AE50" s="1395" t="s">
        <v>364</v>
      </c>
      <c r="AF50" s="1396">
        <v>45078</v>
      </c>
      <c r="AG50" s="1397"/>
      <c r="AH50" s="1397"/>
      <c r="AI50" s="1398"/>
      <c r="AJ50" s="1399"/>
      <c r="AK50" s="1395" t="s">
        <v>6934</v>
      </c>
      <c r="AL50" s="1395" t="s">
        <v>367</v>
      </c>
      <c r="AM50" s="1396">
        <v>45474</v>
      </c>
      <c r="AN50" s="1397"/>
      <c r="AO50" s="1397"/>
      <c r="AP50" s="1398"/>
      <c r="AQ50" s="1400"/>
      <c r="AR50" s="1401"/>
      <c r="AS50" s="1402"/>
      <c r="AT50" s="1403"/>
      <c r="AU50" s="1404"/>
      <c r="AV50" s="1404"/>
      <c r="AW50" s="1405"/>
      <c r="AX50" s="1406"/>
      <c r="AY50" s="1402"/>
      <c r="AZ50" s="1402"/>
      <c r="BA50" s="1403"/>
      <c r="BB50" s="1404"/>
      <c r="BC50" s="1404"/>
      <c r="BD50" s="1405"/>
      <c r="BE50" s="1405"/>
      <c r="BF50" s="1407" t="s">
        <v>6935</v>
      </c>
      <c r="BG50" s="1396">
        <v>45658</v>
      </c>
      <c r="BH50" s="1408"/>
      <c r="BI50" s="1407" t="s">
        <v>6936</v>
      </c>
      <c r="BJ50" s="1396">
        <v>45839</v>
      </c>
      <c r="BK50" s="1408"/>
      <c r="BL50" s="1407" t="s">
        <v>6937</v>
      </c>
      <c r="BM50" s="1396">
        <v>46082</v>
      </c>
      <c r="BN50" s="1408"/>
      <c r="BO50" s="540" t="s">
        <v>6938</v>
      </c>
      <c r="BP50" s="540" t="s">
        <v>6939</v>
      </c>
      <c r="BQ50" s="540"/>
      <c r="BR50" s="1409">
        <v>45126</v>
      </c>
      <c r="BS50" s="1409">
        <v>44979</v>
      </c>
      <c r="BT50" s="1410" t="s">
        <v>116</v>
      </c>
      <c r="BU50" s="1409"/>
      <c r="BV50" s="1409">
        <v>44979</v>
      </c>
      <c r="BW50" s="1410" t="s">
        <v>116</v>
      </c>
      <c r="BX50" s="1409">
        <v>44979</v>
      </c>
      <c r="BY50" s="1409"/>
      <c r="BZ50" s="1409"/>
      <c r="CA50" s="542" t="s">
        <v>105</v>
      </c>
    </row>
    <row r="51" spans="1:79" ht="40" customHeight="1" x14ac:dyDescent="0.2">
      <c r="A51" s="2280" t="s">
        <v>2921</v>
      </c>
      <c r="B51" s="2281" t="s">
        <v>2922</v>
      </c>
      <c r="C51" s="1381" t="s">
        <v>5224</v>
      </c>
      <c r="D51" s="1577">
        <v>2091</v>
      </c>
      <c r="E51" s="1385" t="s">
        <v>297</v>
      </c>
      <c r="F51" s="1385" t="s">
        <v>2182</v>
      </c>
      <c r="G51" s="1386" t="s">
        <v>194</v>
      </c>
      <c r="H51" s="2033" t="s">
        <v>89</v>
      </c>
      <c r="I51" s="2029">
        <v>41995</v>
      </c>
      <c r="J51" s="2029"/>
      <c r="K51" s="2029"/>
      <c r="L51" s="2030"/>
      <c r="M51" s="2029"/>
      <c r="N51" s="2029"/>
      <c r="O51" s="1388"/>
      <c r="P51" s="1687"/>
      <c r="Q51" s="1702"/>
      <c r="R51" s="1702"/>
      <c r="S51" s="1702"/>
      <c r="T51" s="1390"/>
      <c r="U51" s="2031"/>
      <c r="V51" s="1391" t="s">
        <v>93</v>
      </c>
      <c r="W51" s="1392" t="s">
        <v>228</v>
      </c>
      <c r="X51" s="108" t="s">
        <v>267</v>
      </c>
      <c r="Y51" s="1442" t="s">
        <v>90</v>
      </c>
      <c r="Z51" s="107" t="s">
        <v>1587</v>
      </c>
      <c r="AA51" s="106"/>
      <c r="AB51" s="106"/>
      <c r="AC51" s="1393">
        <v>44927</v>
      </c>
      <c r="AD51" s="1394" t="s">
        <v>660</v>
      </c>
      <c r="AE51" s="1395" t="s">
        <v>661</v>
      </c>
      <c r="AF51" s="1396">
        <v>44013</v>
      </c>
      <c r="AG51" s="1397">
        <v>44018</v>
      </c>
      <c r="AH51" s="1397">
        <v>44279</v>
      </c>
      <c r="AI51" s="1398" t="s">
        <v>662</v>
      </c>
      <c r="AJ51" s="1399"/>
      <c r="AK51" s="7467" t="s">
        <v>663</v>
      </c>
      <c r="AL51" s="7467" t="s">
        <v>664</v>
      </c>
      <c r="AM51" s="1578">
        <v>44835</v>
      </c>
      <c r="AN51" s="1647">
        <v>44929</v>
      </c>
      <c r="AO51" s="1647">
        <v>44971</v>
      </c>
      <c r="AP51" s="1648" t="s">
        <v>665</v>
      </c>
      <c r="AQ51" s="2417"/>
      <c r="AR51" s="2428"/>
      <c r="AS51" s="2429"/>
      <c r="AT51" s="2430"/>
      <c r="AU51" s="2421"/>
      <c r="AV51" s="2421"/>
      <c r="AW51" s="2431"/>
      <c r="AX51" s="2423"/>
      <c r="AY51" s="2429"/>
      <c r="AZ51" s="2429"/>
      <c r="BA51" s="2430"/>
      <c r="BB51" s="2421"/>
      <c r="BC51" s="2421"/>
      <c r="BD51" s="2431"/>
      <c r="BE51" s="2431"/>
      <c r="BF51" s="1579" t="s">
        <v>114</v>
      </c>
      <c r="BG51" s="1578" t="s">
        <v>114</v>
      </c>
      <c r="BH51" s="1580"/>
      <c r="BI51" s="1579" t="s">
        <v>114</v>
      </c>
      <c r="BJ51" s="1578" t="s">
        <v>114</v>
      </c>
      <c r="BK51" s="1580"/>
      <c r="BL51" s="1579" t="s">
        <v>114</v>
      </c>
      <c r="BM51" s="1578" t="s">
        <v>114</v>
      </c>
      <c r="BN51" s="1580"/>
      <c r="BO51" s="540" t="s">
        <v>6940</v>
      </c>
      <c r="BP51" s="540"/>
      <c r="BQ51" s="540" t="s">
        <v>6908</v>
      </c>
      <c r="BR51" s="1409">
        <v>44929</v>
      </c>
      <c r="BS51" s="1409"/>
      <c r="BT51" s="1410" t="s">
        <v>116</v>
      </c>
      <c r="BU51" s="1409">
        <v>44986</v>
      </c>
      <c r="BV51" s="1409">
        <v>44929</v>
      </c>
      <c r="BW51" s="1410" t="s">
        <v>116</v>
      </c>
      <c r="BX51" s="1409">
        <v>44929</v>
      </c>
      <c r="BY51" s="1409"/>
      <c r="BZ51" s="1409"/>
      <c r="CA51" s="629" t="s">
        <v>105</v>
      </c>
    </row>
    <row r="52" spans="1:79" ht="40" customHeight="1" x14ac:dyDescent="0.2">
      <c r="A52" s="2432" t="s">
        <v>3019</v>
      </c>
      <c r="B52" s="1426" t="s">
        <v>3020</v>
      </c>
      <c r="C52" s="2433" t="s">
        <v>3021</v>
      </c>
      <c r="D52" s="7466">
        <v>2293</v>
      </c>
      <c r="E52" s="1387">
        <v>2022</v>
      </c>
      <c r="F52" s="1387">
        <v>2040</v>
      </c>
      <c r="G52" s="2034" t="s">
        <v>89</v>
      </c>
      <c r="H52" s="2033" t="s">
        <v>89</v>
      </c>
      <c r="I52" s="2035">
        <v>40596</v>
      </c>
      <c r="J52" s="2035"/>
      <c r="K52" s="2029" t="s">
        <v>90</v>
      </c>
      <c r="L52" s="2434" t="s">
        <v>3022</v>
      </c>
      <c r="M52" s="2029"/>
      <c r="N52" s="2029"/>
      <c r="O52" s="1388"/>
      <c r="P52" s="1687"/>
      <c r="Q52" s="1702"/>
      <c r="R52" s="1702"/>
      <c r="S52" s="1702"/>
      <c r="T52" s="1390"/>
      <c r="U52" s="2031"/>
      <c r="V52" s="1391" t="s">
        <v>93</v>
      </c>
      <c r="W52" s="1392" t="s">
        <v>93</v>
      </c>
      <c r="X52" s="108" t="s">
        <v>94</v>
      </c>
      <c r="Y52" s="108"/>
      <c r="Z52" s="107" t="s">
        <v>3023</v>
      </c>
      <c r="AA52" s="107" t="s">
        <v>3024</v>
      </c>
      <c r="AB52" s="106"/>
      <c r="AC52" s="1393">
        <v>44743</v>
      </c>
      <c r="AD52" s="1394" t="s">
        <v>663</v>
      </c>
      <c r="AE52" s="1395" t="s">
        <v>98</v>
      </c>
      <c r="AF52" s="1396">
        <v>44835</v>
      </c>
      <c r="AG52" s="1397">
        <v>44881</v>
      </c>
      <c r="AH52" s="1397">
        <v>44937</v>
      </c>
      <c r="AI52" s="1398" t="s">
        <v>3026</v>
      </c>
      <c r="AJ52" s="1399"/>
      <c r="AK52" s="1395" t="s">
        <v>1240</v>
      </c>
      <c r="AL52" s="1395" t="s">
        <v>270</v>
      </c>
      <c r="AM52" s="1396">
        <v>45200</v>
      </c>
      <c r="AN52" s="1397"/>
      <c r="AO52" s="1397"/>
      <c r="AP52" s="1398"/>
      <c r="AQ52" s="1400"/>
      <c r="AR52" s="1401"/>
      <c r="AS52" s="1402"/>
      <c r="AT52" s="1403"/>
      <c r="AU52" s="1404"/>
      <c r="AV52" s="1404"/>
      <c r="AW52" s="1405"/>
      <c r="AX52" s="1406"/>
      <c r="AY52" s="1402"/>
      <c r="AZ52" s="1402"/>
      <c r="BA52" s="1403"/>
      <c r="BB52" s="1404"/>
      <c r="BC52" s="1404"/>
      <c r="BD52" s="1405"/>
      <c r="BE52" s="1405"/>
      <c r="BF52" s="1407" t="s">
        <v>522</v>
      </c>
      <c r="BG52" s="1396">
        <v>45383</v>
      </c>
      <c r="BH52" s="1408"/>
      <c r="BI52" s="1407" t="s">
        <v>97</v>
      </c>
      <c r="BJ52" s="1396">
        <v>45505</v>
      </c>
      <c r="BK52" s="1408"/>
      <c r="BL52" s="1407" t="s">
        <v>114</v>
      </c>
      <c r="BM52" s="1396" t="s">
        <v>114</v>
      </c>
      <c r="BN52" s="1408"/>
      <c r="BO52" s="540" t="s">
        <v>6941</v>
      </c>
      <c r="BP52" s="540" t="s">
        <v>6942</v>
      </c>
      <c r="BQ52" s="540"/>
      <c r="BR52" s="1409">
        <v>45022</v>
      </c>
      <c r="BS52" s="1409">
        <v>44785</v>
      </c>
      <c r="BT52" s="2032" t="s">
        <v>116</v>
      </c>
      <c r="BU52" s="1409">
        <v>45022</v>
      </c>
      <c r="BV52" s="1409">
        <v>44887</v>
      </c>
      <c r="BW52" s="1409" t="s">
        <v>116</v>
      </c>
      <c r="BX52" s="1409">
        <v>44887</v>
      </c>
      <c r="BY52" s="1409"/>
      <c r="BZ52" s="1409"/>
      <c r="CA52" s="540" t="s">
        <v>105</v>
      </c>
    </row>
    <row r="53" spans="1:79" ht="40" customHeight="1" x14ac:dyDescent="0.2">
      <c r="A53" s="1384" t="s">
        <v>3113</v>
      </c>
      <c r="B53" s="1381" t="s">
        <v>3114</v>
      </c>
      <c r="C53" s="1382" t="s">
        <v>6402</v>
      </c>
      <c r="D53" s="7470" t="s">
        <v>226</v>
      </c>
      <c r="E53" s="1385" t="s">
        <v>292</v>
      </c>
      <c r="F53" s="1385" t="s">
        <v>209</v>
      </c>
      <c r="G53" s="1386" t="s">
        <v>89</v>
      </c>
      <c r="H53" s="1387" t="s">
        <v>89</v>
      </c>
      <c r="I53" s="1388">
        <v>42534</v>
      </c>
      <c r="J53" s="1388"/>
      <c r="K53" s="1388" t="s">
        <v>90</v>
      </c>
      <c r="L53" s="2003" t="s">
        <v>515</v>
      </c>
      <c r="M53" s="1388"/>
      <c r="N53" s="1388"/>
      <c r="O53" s="1388"/>
      <c r="P53" s="1687"/>
      <c r="Q53" s="1702"/>
      <c r="R53" s="1702"/>
      <c r="S53" s="1702"/>
      <c r="T53" s="1390"/>
      <c r="U53" s="2031"/>
      <c r="V53" s="1391" t="b">
        <v>0</v>
      </c>
      <c r="W53" s="1392" t="s">
        <v>111</v>
      </c>
      <c r="X53" s="108" t="s">
        <v>94</v>
      </c>
      <c r="Y53" s="108"/>
      <c r="Z53" s="106" t="s">
        <v>3116</v>
      </c>
      <c r="AA53" s="106" t="s">
        <v>6403</v>
      </c>
      <c r="AB53" s="108"/>
      <c r="AC53" s="1393">
        <v>43221</v>
      </c>
      <c r="AD53" s="1394"/>
      <c r="AE53" s="1395"/>
      <c r="AF53" s="1396"/>
      <c r="AG53" s="1397"/>
      <c r="AH53" s="1397"/>
      <c r="AI53" s="1398"/>
      <c r="AJ53" s="1399"/>
      <c r="AK53" s="7467"/>
      <c r="AL53" s="7467"/>
      <c r="AM53" s="1396"/>
      <c r="AN53" s="1397"/>
      <c r="AO53" s="1397"/>
      <c r="AP53" s="1398"/>
      <c r="AQ53" s="1400"/>
      <c r="AR53" s="1401"/>
      <c r="AS53" s="1402"/>
      <c r="AT53" s="1403"/>
      <c r="AU53" s="1404"/>
      <c r="AV53" s="1404"/>
      <c r="AW53" s="1405"/>
      <c r="AX53" s="1406"/>
      <c r="AY53" s="1402"/>
      <c r="AZ53" s="1402"/>
      <c r="BA53" s="1403"/>
      <c r="BB53" s="1404"/>
      <c r="BC53" s="1404"/>
      <c r="BD53" s="1405"/>
      <c r="BE53" s="1405"/>
      <c r="BF53" s="1407"/>
      <c r="BG53" s="1396"/>
      <c r="BH53" s="1408"/>
      <c r="BI53" s="1407"/>
      <c r="BJ53" s="1396"/>
      <c r="BK53" s="1408"/>
      <c r="BL53" s="1407"/>
      <c r="BM53" s="1396"/>
      <c r="BN53" s="1408"/>
      <c r="BO53" s="542" t="s">
        <v>6943</v>
      </c>
      <c r="BP53" s="542" t="s">
        <v>6944</v>
      </c>
      <c r="BQ53" s="544"/>
      <c r="BR53" s="1409">
        <v>44456</v>
      </c>
      <c r="BS53" s="1409"/>
      <c r="BT53" s="1410" t="s">
        <v>116</v>
      </c>
      <c r="BU53" s="1409"/>
      <c r="BV53" s="1409"/>
      <c r="BW53" s="1410"/>
      <c r="BX53" s="1409"/>
      <c r="BY53" s="1409"/>
      <c r="BZ53" s="1409"/>
      <c r="CA53" s="540" t="s">
        <v>579</v>
      </c>
    </row>
    <row r="54" spans="1:79" ht="40" customHeight="1" x14ac:dyDescent="0.2">
      <c r="A54" s="1384" t="s">
        <v>3122</v>
      </c>
      <c r="B54" s="1381" t="s">
        <v>3123</v>
      </c>
      <c r="C54" s="1382" t="s">
        <v>4631</v>
      </c>
      <c r="D54" s="7477"/>
      <c r="E54" s="1385"/>
      <c r="F54" s="1385"/>
      <c r="G54" s="1386" t="s">
        <v>89</v>
      </c>
      <c r="H54" s="2033" t="s">
        <v>89</v>
      </c>
      <c r="I54" s="2029">
        <v>43648</v>
      </c>
      <c r="J54" s="2029"/>
      <c r="K54" s="2029"/>
      <c r="L54" s="2030"/>
      <c r="M54" s="2029"/>
      <c r="N54" s="2029"/>
      <c r="O54" s="1388"/>
      <c r="P54" s="1687"/>
      <c r="Q54" s="1702"/>
      <c r="R54" s="1702"/>
      <c r="S54" s="1702"/>
      <c r="T54" s="1390"/>
      <c r="U54" s="2031"/>
      <c r="V54" s="1391" t="b">
        <v>0</v>
      </c>
      <c r="W54" s="7402" t="s">
        <v>237</v>
      </c>
      <c r="X54" s="108" t="s">
        <v>94</v>
      </c>
      <c r="Y54" s="108"/>
      <c r="Z54" s="106" t="s">
        <v>6406</v>
      </c>
      <c r="AA54" s="106" t="s">
        <v>6407</v>
      </c>
      <c r="AB54" s="106" t="s">
        <v>6408</v>
      </c>
      <c r="AC54" s="1393">
        <v>43374</v>
      </c>
      <c r="AD54" s="1394"/>
      <c r="AE54" s="1395"/>
      <c r="AF54" s="1396"/>
      <c r="AG54" s="1397"/>
      <c r="AH54" s="1397"/>
      <c r="AI54" s="1398"/>
      <c r="AJ54" s="1399"/>
      <c r="AK54" s="1395"/>
      <c r="AL54" s="1395"/>
      <c r="AM54" s="1396"/>
      <c r="AN54" s="1397"/>
      <c r="AO54" s="1397"/>
      <c r="AP54" s="1398"/>
      <c r="AQ54" s="1400"/>
      <c r="AR54" s="1401"/>
      <c r="AS54" s="1402"/>
      <c r="AT54" s="1403"/>
      <c r="AU54" s="1404"/>
      <c r="AV54" s="1404"/>
      <c r="AW54" s="1405"/>
      <c r="AX54" s="1406"/>
      <c r="AY54" s="1402"/>
      <c r="AZ54" s="1402"/>
      <c r="BA54" s="1403"/>
      <c r="BB54" s="1404"/>
      <c r="BC54" s="1404"/>
      <c r="BD54" s="1405"/>
      <c r="BE54" s="1405"/>
      <c r="BF54" s="1407"/>
      <c r="BG54" s="1396"/>
      <c r="BH54" s="1408"/>
      <c r="BI54" s="1407"/>
      <c r="BJ54" s="1396"/>
      <c r="BK54" s="1408"/>
      <c r="BL54" s="1407"/>
      <c r="BM54" s="1396"/>
      <c r="BN54" s="1408"/>
      <c r="BO54" s="540" t="s">
        <v>6945</v>
      </c>
      <c r="BP54" s="540"/>
      <c r="BQ54" s="540"/>
      <c r="BR54" s="1409"/>
      <c r="BS54" s="1409"/>
      <c r="BT54" s="1410"/>
      <c r="BU54" s="1409"/>
      <c r="BV54" s="1409"/>
      <c r="BW54" s="1410"/>
      <c r="BX54" s="1409">
        <v>44959</v>
      </c>
      <c r="BY54" s="1409"/>
      <c r="BZ54" s="1409"/>
      <c r="CA54" s="540"/>
    </row>
    <row r="55" spans="1:79" ht="40" customHeight="1" x14ac:dyDescent="0.2">
      <c r="A55" s="1384" t="s">
        <v>3135</v>
      </c>
      <c r="B55" s="1381" t="s">
        <v>3134</v>
      </c>
      <c r="C55" s="1382" t="s">
        <v>3136</v>
      </c>
      <c r="D55" s="7477">
        <v>2292</v>
      </c>
      <c r="E55" s="1385" t="s">
        <v>974</v>
      </c>
      <c r="F55" s="1385" t="s">
        <v>322</v>
      </c>
      <c r="G55" s="1386" t="s">
        <v>89</v>
      </c>
      <c r="H55" s="1387" t="s">
        <v>89</v>
      </c>
      <c r="I55" s="1388">
        <v>41619</v>
      </c>
      <c r="J55" s="1388"/>
      <c r="K55" s="1388" t="s">
        <v>90</v>
      </c>
      <c r="L55" s="2324"/>
      <c r="M55" s="1722"/>
      <c r="N55" s="1722"/>
      <c r="O55" s="1722"/>
      <c r="P55" s="2097"/>
      <c r="Q55" s="2098"/>
      <c r="R55" s="2098"/>
      <c r="S55" s="2098"/>
      <c r="T55" s="1723"/>
      <c r="U55" s="2099"/>
      <c r="V55" s="1391" t="s">
        <v>93</v>
      </c>
      <c r="W55" s="1392" t="s">
        <v>93</v>
      </c>
      <c r="X55" s="108" t="s">
        <v>94</v>
      </c>
      <c r="Y55" s="108"/>
      <c r="Z55" s="107" t="s">
        <v>3137</v>
      </c>
      <c r="AA55" s="107" t="s">
        <v>6946</v>
      </c>
      <c r="AB55" s="108"/>
      <c r="AC55" s="1531">
        <v>45017</v>
      </c>
      <c r="AD55" s="1574" t="s">
        <v>3139</v>
      </c>
      <c r="AE55" s="1395" t="s">
        <v>1399</v>
      </c>
      <c r="AF55" s="1396">
        <v>44013</v>
      </c>
      <c r="AG55" s="1397">
        <v>44019</v>
      </c>
      <c r="AH55" s="1397">
        <v>44124</v>
      </c>
      <c r="AI55" s="1398" t="s">
        <v>3140</v>
      </c>
      <c r="AJ55" s="1399"/>
      <c r="AK55" s="1395" t="s">
        <v>3141</v>
      </c>
      <c r="AL55" s="1395" t="s">
        <v>3142</v>
      </c>
      <c r="AM55" s="1396">
        <v>44105</v>
      </c>
      <c r="AN55" s="1397">
        <v>44162</v>
      </c>
      <c r="AO55" s="1397">
        <v>44256</v>
      </c>
      <c r="AP55" s="1398" t="s">
        <v>3143</v>
      </c>
      <c r="AQ55" s="1400"/>
      <c r="AR55" s="1401" t="s">
        <v>3144</v>
      </c>
      <c r="AS55" s="1395" t="s">
        <v>3145</v>
      </c>
      <c r="AT55" s="1403">
        <v>44593</v>
      </c>
      <c r="AU55" s="1404">
        <v>44599</v>
      </c>
      <c r="AV55" s="1404">
        <v>44655</v>
      </c>
      <c r="AW55" s="1405" t="s">
        <v>3146</v>
      </c>
      <c r="AX55" s="1406"/>
      <c r="AY55" s="1402" t="s">
        <v>6947</v>
      </c>
      <c r="AZ55" s="1395" t="s">
        <v>3148</v>
      </c>
      <c r="BA55" s="1403">
        <v>45108</v>
      </c>
      <c r="BB55" s="1404"/>
      <c r="BC55" s="1404"/>
      <c r="BD55" s="1405"/>
      <c r="BE55" s="1405"/>
      <c r="BF55" s="1407" t="s">
        <v>6948</v>
      </c>
      <c r="BG55" s="1396">
        <v>45413</v>
      </c>
      <c r="BH55" s="1408"/>
      <c r="BI55" s="1407" t="s">
        <v>6949</v>
      </c>
      <c r="BJ55" s="1396">
        <v>45505</v>
      </c>
      <c r="BK55" s="1408"/>
      <c r="BL55" s="1433" t="s">
        <v>6936</v>
      </c>
      <c r="BM55" s="1547">
        <v>45839</v>
      </c>
      <c r="BN55" s="1408"/>
      <c r="BO55" s="540" t="s">
        <v>6950</v>
      </c>
      <c r="BP55" s="1178"/>
      <c r="BQ55" s="540" t="s">
        <v>6951</v>
      </c>
      <c r="BR55" s="1409">
        <v>45127</v>
      </c>
      <c r="BS55" s="1409">
        <v>45072</v>
      </c>
      <c r="BT55" s="1410" t="s">
        <v>116</v>
      </c>
      <c r="BU55" s="1409">
        <v>45127</v>
      </c>
      <c r="BV55" s="1409">
        <v>44873</v>
      </c>
      <c r="BW55" s="1410" t="s">
        <v>116</v>
      </c>
      <c r="BX55" s="1409">
        <v>44873</v>
      </c>
      <c r="BY55" s="1409"/>
      <c r="BZ55" s="1409"/>
      <c r="CA55" s="540" t="s">
        <v>105</v>
      </c>
    </row>
    <row r="56" spans="1:79" ht="40" customHeight="1" x14ac:dyDescent="0.2">
      <c r="A56" s="1384" t="s">
        <v>3151</v>
      </c>
      <c r="B56" s="1381" t="s">
        <v>3152</v>
      </c>
      <c r="C56" s="1381" t="s">
        <v>6920</v>
      </c>
      <c r="D56" s="1429">
        <v>1819</v>
      </c>
      <c r="E56" s="1385" t="s">
        <v>3819</v>
      </c>
      <c r="F56" s="1385" t="s">
        <v>2760</v>
      </c>
      <c r="G56" s="1387" t="s">
        <v>89</v>
      </c>
      <c r="H56" s="1387" t="s">
        <v>194</v>
      </c>
      <c r="I56" s="1388">
        <v>43545</v>
      </c>
      <c r="J56" s="2029"/>
      <c r="K56" s="2029" t="s">
        <v>90</v>
      </c>
      <c r="L56" s="2030" t="s">
        <v>3577</v>
      </c>
      <c r="M56" s="2029"/>
      <c r="N56" s="2029"/>
      <c r="O56" s="1388"/>
      <c r="P56" s="1687"/>
      <c r="Q56" s="1702"/>
      <c r="R56" s="1702"/>
      <c r="S56" s="1702"/>
      <c r="T56" s="1390"/>
      <c r="U56" s="2031"/>
      <c r="V56" s="1391" t="b">
        <v>0</v>
      </c>
      <c r="W56" s="1392" t="s">
        <v>237</v>
      </c>
      <c r="X56" s="108" t="s">
        <v>94</v>
      </c>
      <c r="Y56" s="108"/>
      <c r="Z56" s="1567" t="s">
        <v>6415</v>
      </c>
      <c r="AA56" s="106" t="s">
        <v>6416</v>
      </c>
      <c r="AB56" s="106" t="s">
        <v>6417</v>
      </c>
      <c r="AC56" s="1531">
        <v>42705</v>
      </c>
      <c r="AD56" s="1394" t="s">
        <v>6231</v>
      </c>
      <c r="AE56" s="1395"/>
      <c r="AF56" s="1396">
        <v>42552</v>
      </c>
      <c r="AG56" s="1397"/>
      <c r="AH56" s="1397"/>
      <c r="AI56" s="1398"/>
      <c r="AJ56" s="1399"/>
      <c r="AK56" s="1532" t="s">
        <v>6232</v>
      </c>
      <c r="AL56" s="1395"/>
      <c r="AM56" s="1396">
        <v>42675</v>
      </c>
      <c r="AN56" s="1397"/>
      <c r="AO56" s="1397"/>
      <c r="AP56" s="1398"/>
      <c r="AQ56" s="1400"/>
      <c r="AR56" s="1401"/>
      <c r="AS56" s="1402"/>
      <c r="AT56" s="1403"/>
      <c r="AU56" s="1404"/>
      <c r="AV56" s="1404"/>
      <c r="AW56" s="1405"/>
      <c r="AX56" s="1400"/>
      <c r="AY56" s="1552"/>
      <c r="AZ56" s="1552"/>
      <c r="BA56" s="1551"/>
      <c r="BB56" s="1404"/>
      <c r="BC56" s="1404"/>
      <c r="BD56" s="1405"/>
      <c r="BE56" s="1405"/>
      <c r="BF56" s="1407" t="s">
        <v>6233</v>
      </c>
      <c r="BG56" s="1396">
        <v>42795</v>
      </c>
      <c r="BH56" s="1397">
        <v>42809</v>
      </c>
      <c r="BI56" s="1407" t="s">
        <v>6234</v>
      </c>
      <c r="BJ56" s="1396">
        <v>42856</v>
      </c>
      <c r="BK56" s="1408">
        <v>42947</v>
      </c>
      <c r="BL56" s="1407" t="s">
        <v>5778</v>
      </c>
      <c r="BM56" s="1455">
        <v>43070</v>
      </c>
      <c r="BN56" s="1408">
        <v>43545</v>
      </c>
      <c r="BO56" s="542" t="s">
        <v>6952</v>
      </c>
      <c r="BP56" s="544"/>
      <c r="BQ56" s="542" t="s">
        <v>2728</v>
      </c>
      <c r="BR56" s="1409">
        <v>44781</v>
      </c>
      <c r="BS56" s="1409"/>
      <c r="BT56" s="1410" t="s">
        <v>116</v>
      </c>
      <c r="BU56" s="1409"/>
      <c r="BV56" s="1409"/>
      <c r="BW56" s="1410"/>
      <c r="BX56" s="1409">
        <v>44781</v>
      </c>
      <c r="BY56" s="1409" t="s">
        <v>6810</v>
      </c>
      <c r="BZ56" s="1409"/>
      <c r="CA56" s="540" t="s">
        <v>3822</v>
      </c>
    </row>
    <row r="57" spans="1:79" ht="40" customHeight="1" x14ac:dyDescent="0.2">
      <c r="A57" s="1384" t="s">
        <v>3151</v>
      </c>
      <c r="B57" s="1381" t="s">
        <v>3152</v>
      </c>
      <c r="C57" s="1382" t="s">
        <v>6953</v>
      </c>
      <c r="D57" s="1429" t="s">
        <v>193</v>
      </c>
      <c r="E57" s="1387"/>
      <c r="F57" s="1387"/>
      <c r="G57" s="2034"/>
      <c r="H57" s="1387"/>
      <c r="I57" s="1388">
        <v>43545</v>
      </c>
      <c r="J57" s="1388"/>
      <c r="K57" s="1650"/>
      <c r="L57" s="2008"/>
      <c r="M57" s="1650"/>
      <c r="N57" s="1650"/>
      <c r="O57" s="1650">
        <v>0</v>
      </c>
      <c r="P57" s="2203">
        <v>0</v>
      </c>
      <c r="Q57" s="2102"/>
      <c r="R57" s="2102"/>
      <c r="S57" s="2102"/>
      <c r="T57" s="1390"/>
      <c r="U57" s="2204"/>
      <c r="V57" s="1700"/>
      <c r="W57" s="1392"/>
      <c r="X57" s="108"/>
      <c r="Y57" s="108"/>
      <c r="Z57" s="108"/>
      <c r="AA57" s="108"/>
      <c r="AB57" s="1177"/>
      <c r="AC57" s="1393"/>
      <c r="AD57" s="1394"/>
      <c r="AE57" s="1395"/>
      <c r="AF57" s="1396"/>
      <c r="AG57" s="1397"/>
      <c r="AH57" s="1397"/>
      <c r="AI57" s="1653"/>
      <c r="AJ57" s="1654"/>
      <c r="AK57" s="1394"/>
      <c r="AL57" s="1395"/>
      <c r="AM57" s="1396"/>
      <c r="AN57" s="1397"/>
      <c r="AO57" s="1397"/>
      <c r="AP57" s="1398"/>
      <c r="AQ57" s="1400"/>
      <c r="AR57" s="1401"/>
      <c r="AS57" s="1402"/>
      <c r="AT57" s="1396"/>
      <c r="AU57" s="1404"/>
      <c r="AV57" s="1404"/>
      <c r="AW57" s="2207"/>
      <c r="AX57" s="2435"/>
      <c r="AY57" s="2205"/>
      <c r="AZ57" s="2205"/>
      <c r="BA57" s="1403"/>
      <c r="BB57" s="1404"/>
      <c r="BC57" s="1404"/>
      <c r="BD57" s="2207"/>
      <c r="BE57" s="2207"/>
      <c r="BF57" s="1407"/>
      <c r="BG57" s="1396"/>
      <c r="BH57" s="1408"/>
      <c r="BI57" s="1407"/>
      <c r="BJ57" s="1396"/>
      <c r="BK57" s="1408"/>
      <c r="BL57" s="1407"/>
      <c r="BM57" s="1396"/>
      <c r="BN57" s="1408"/>
      <c r="BO57" s="1178"/>
      <c r="BP57" s="1178"/>
      <c r="BQ57" s="1178"/>
      <c r="BR57" s="1409"/>
      <c r="BS57" s="1409"/>
      <c r="BT57" s="1655"/>
      <c r="BU57" s="1409"/>
      <c r="BV57" s="2208"/>
      <c r="BW57" s="1409"/>
      <c r="BX57" s="1409"/>
      <c r="BY57" s="1409"/>
      <c r="BZ57" s="1409"/>
      <c r="CA57" s="1178"/>
    </row>
    <row r="58" spans="1:79" ht="40" customHeight="1" x14ac:dyDescent="0.2">
      <c r="A58" s="1384" t="s">
        <v>3160</v>
      </c>
      <c r="B58" s="1381" t="s">
        <v>3161</v>
      </c>
      <c r="C58" s="1381" t="s">
        <v>439</v>
      </c>
      <c r="D58" s="1577" t="s">
        <v>193</v>
      </c>
      <c r="E58" s="1385"/>
      <c r="F58" s="1385"/>
      <c r="G58" s="1387" t="s">
        <v>89</v>
      </c>
      <c r="H58" s="1387" t="s">
        <v>194</v>
      </c>
      <c r="I58" s="1388">
        <v>43532</v>
      </c>
      <c r="J58" s="1388"/>
      <c r="K58" s="1388"/>
      <c r="L58" s="2003"/>
      <c r="M58" s="1388"/>
      <c r="N58" s="1388"/>
      <c r="O58" s="1388"/>
      <c r="P58" s="1687"/>
      <c r="Q58" s="1702"/>
      <c r="R58" s="1702"/>
      <c r="S58" s="1702"/>
      <c r="T58" s="1390"/>
      <c r="U58" s="2104"/>
      <c r="V58" s="1391" t="b">
        <v>0</v>
      </c>
      <c r="W58" s="1392" t="s">
        <v>237</v>
      </c>
      <c r="X58" s="108" t="s">
        <v>94</v>
      </c>
      <c r="Y58" s="108"/>
      <c r="Z58" s="106" t="s">
        <v>3162</v>
      </c>
      <c r="AA58" s="106" t="s">
        <v>442</v>
      </c>
      <c r="AB58" s="106" t="s">
        <v>6418</v>
      </c>
      <c r="AC58" s="1531">
        <v>42887</v>
      </c>
      <c r="AD58" s="1635" t="s">
        <v>1083</v>
      </c>
      <c r="AE58" s="1395" t="s">
        <v>142</v>
      </c>
      <c r="AF58" s="1547" t="s">
        <v>1083</v>
      </c>
      <c r="AG58" s="1636" t="s">
        <v>1083</v>
      </c>
      <c r="AH58" s="1636" t="s">
        <v>1083</v>
      </c>
      <c r="AI58" s="1398"/>
      <c r="AJ58" s="1399"/>
      <c r="AK58" s="1532" t="s">
        <v>6834</v>
      </c>
      <c r="AL58" s="1395" t="s">
        <v>6835</v>
      </c>
      <c r="AM58" s="1396">
        <v>44432</v>
      </c>
      <c r="AN58" s="1397">
        <v>44377</v>
      </c>
      <c r="AO58" s="1397">
        <v>44409</v>
      </c>
      <c r="AP58" s="1398"/>
      <c r="AQ58" s="1400"/>
      <c r="AR58" s="1981"/>
      <c r="AS58" s="1395"/>
      <c r="AT58" s="1396"/>
      <c r="AU58" s="1404"/>
      <c r="AV58" s="1404"/>
      <c r="AW58" s="1405"/>
      <c r="AX58" s="1406"/>
      <c r="AY58" s="1402"/>
      <c r="AZ58" s="1552"/>
      <c r="BA58" s="1551"/>
      <c r="BB58" s="1404"/>
      <c r="BC58" s="1404"/>
      <c r="BD58" s="1405"/>
      <c r="BE58" s="1405"/>
      <c r="BF58" s="1407"/>
      <c r="BG58" s="1396"/>
      <c r="BH58" s="1397"/>
      <c r="BI58" s="1407"/>
      <c r="BJ58" s="1396"/>
      <c r="BK58" s="1408"/>
      <c r="BL58" s="1407"/>
      <c r="BM58" s="1455"/>
      <c r="BN58" s="1408"/>
      <c r="BO58" s="540" t="s">
        <v>6836</v>
      </c>
      <c r="BP58" s="540"/>
      <c r="BQ58" s="540"/>
      <c r="BR58" s="1409">
        <v>44959</v>
      </c>
      <c r="BS58" s="1409"/>
      <c r="BT58" s="1410" t="s">
        <v>116</v>
      </c>
      <c r="BU58" s="1409"/>
      <c r="BV58" s="1409"/>
      <c r="BW58" s="1410"/>
      <c r="BX58" s="1409"/>
      <c r="BY58" s="1409" t="s">
        <v>6810</v>
      </c>
      <c r="BZ58" s="1409"/>
      <c r="CA58" s="540" t="s">
        <v>3822</v>
      </c>
    </row>
    <row r="59" spans="1:79" ht="40" customHeight="1" x14ac:dyDescent="0.2">
      <c r="A59" s="1384" t="s">
        <v>3163</v>
      </c>
      <c r="B59" s="1381" t="s">
        <v>3164</v>
      </c>
      <c r="C59" s="1382" t="s">
        <v>3165</v>
      </c>
      <c r="D59" s="7466">
        <v>2263</v>
      </c>
      <c r="E59" s="1385" t="s">
        <v>91</v>
      </c>
      <c r="F59" s="1385" t="s">
        <v>949</v>
      </c>
      <c r="G59" s="1386" t="s">
        <v>89</v>
      </c>
      <c r="H59" s="2033" t="s">
        <v>89</v>
      </c>
      <c r="I59" s="2029">
        <v>43860</v>
      </c>
      <c r="J59" s="2029"/>
      <c r="K59" s="2029"/>
      <c r="L59" s="2030" t="s">
        <v>3166</v>
      </c>
      <c r="M59" s="2029"/>
      <c r="N59" s="2029" t="s">
        <v>90</v>
      </c>
      <c r="O59" s="1388"/>
      <c r="P59" s="1687"/>
      <c r="Q59" s="1702"/>
      <c r="R59" s="1702"/>
      <c r="S59" s="1702"/>
      <c r="T59" s="1390"/>
      <c r="U59" s="2031"/>
      <c r="V59" s="1391" t="s">
        <v>93</v>
      </c>
      <c r="W59" s="1392" t="s">
        <v>93</v>
      </c>
      <c r="X59" s="108" t="s">
        <v>94</v>
      </c>
      <c r="Y59" s="1442"/>
      <c r="Z59" s="82" t="s">
        <v>6954</v>
      </c>
      <c r="AA59" s="107" t="s">
        <v>6955</v>
      </c>
      <c r="AB59" s="108"/>
      <c r="AC59" s="1393">
        <v>45047</v>
      </c>
      <c r="AD59" s="1394" t="s">
        <v>6956</v>
      </c>
      <c r="AE59" s="1395" t="s">
        <v>3169</v>
      </c>
      <c r="AF59" s="1396">
        <v>44105</v>
      </c>
      <c r="AG59" s="1397">
        <v>44116</v>
      </c>
      <c r="AH59" s="1397">
        <v>44158</v>
      </c>
      <c r="AI59" s="1398" t="s">
        <v>3170</v>
      </c>
      <c r="AJ59" s="1399"/>
      <c r="AK59" s="1395" t="s">
        <v>3171</v>
      </c>
      <c r="AL59" s="1395" t="s">
        <v>1491</v>
      </c>
      <c r="AM59" s="1396">
        <v>45292</v>
      </c>
      <c r="AN59" s="1397"/>
      <c r="AO59" s="1397"/>
      <c r="AP59" s="1398"/>
      <c r="AQ59" s="1400"/>
      <c r="AR59" s="1395"/>
      <c r="AS59" s="1395"/>
      <c r="AT59" s="1403"/>
      <c r="AU59" s="1404"/>
      <c r="AV59" s="1404"/>
      <c r="AW59" s="1405"/>
      <c r="AX59" s="1406"/>
      <c r="AY59" s="1402"/>
      <c r="AZ59" s="1402"/>
      <c r="BA59" s="1403"/>
      <c r="BB59" s="1404"/>
      <c r="BC59" s="1404"/>
      <c r="BD59" s="1405"/>
      <c r="BE59" s="1405"/>
      <c r="BF59" s="1407" t="s">
        <v>97</v>
      </c>
      <c r="BG59" s="1396">
        <v>45474</v>
      </c>
      <c r="BH59" s="1408"/>
      <c r="BI59" s="1407" t="s">
        <v>6957</v>
      </c>
      <c r="BJ59" s="1396">
        <v>45658</v>
      </c>
      <c r="BK59" s="1408"/>
      <c r="BL59" s="1407" t="s">
        <v>984</v>
      </c>
      <c r="BM59" s="1396">
        <v>46113</v>
      </c>
      <c r="BN59" s="1408"/>
      <c r="BO59" s="635" t="s">
        <v>6958</v>
      </c>
      <c r="BP59" s="1178"/>
      <c r="BQ59" s="635"/>
      <c r="BR59" s="1409"/>
      <c r="BS59" s="1409">
        <v>45091</v>
      </c>
      <c r="BT59" s="1410" t="s">
        <v>116</v>
      </c>
      <c r="BU59" s="1409"/>
      <c r="BV59" s="1409">
        <v>45091</v>
      </c>
      <c r="BW59" s="1410" t="s">
        <v>116</v>
      </c>
      <c r="BX59" s="1409">
        <v>45091</v>
      </c>
      <c r="BY59" s="1409"/>
      <c r="BZ59" s="1409"/>
      <c r="CA59" s="542" t="s">
        <v>105</v>
      </c>
    </row>
    <row r="60" spans="1:79" ht="40" customHeight="1" x14ac:dyDescent="0.2">
      <c r="A60" s="1384" t="s">
        <v>3202</v>
      </c>
      <c r="B60" s="1381" t="s">
        <v>3203</v>
      </c>
      <c r="C60" s="1382" t="s">
        <v>948</v>
      </c>
      <c r="D60" s="1577">
        <v>2100</v>
      </c>
      <c r="E60" s="1385" t="s">
        <v>91</v>
      </c>
      <c r="F60" s="1385" t="s">
        <v>3616</v>
      </c>
      <c r="G60" s="1386" t="s">
        <v>89</v>
      </c>
      <c r="H60" s="1387" t="s">
        <v>194</v>
      </c>
      <c r="I60" s="1388">
        <v>41108</v>
      </c>
      <c r="J60" s="1388"/>
      <c r="K60" s="1388"/>
      <c r="L60" s="2003"/>
      <c r="M60" s="1388"/>
      <c r="N60" s="1388"/>
      <c r="O60" s="1388"/>
      <c r="P60" s="1687"/>
      <c r="Q60" s="1702"/>
      <c r="R60" s="1702"/>
      <c r="S60" s="1702"/>
      <c r="T60" s="1390"/>
      <c r="U60" s="2031"/>
      <c r="V60" s="1391" t="s">
        <v>93</v>
      </c>
      <c r="W60" s="1392" t="s">
        <v>93</v>
      </c>
      <c r="X60" s="108" t="s">
        <v>94</v>
      </c>
      <c r="Y60" s="108"/>
      <c r="Z60" s="106" t="s">
        <v>5344</v>
      </c>
      <c r="AA60" s="107" t="s">
        <v>6922</v>
      </c>
      <c r="AB60" s="106"/>
      <c r="AC60" s="1393">
        <v>44896</v>
      </c>
      <c r="AD60" s="1394" t="s">
        <v>953</v>
      </c>
      <c r="AE60" s="1395" t="s">
        <v>954</v>
      </c>
      <c r="AF60" s="1396">
        <v>43678</v>
      </c>
      <c r="AG60" s="1397">
        <v>43787</v>
      </c>
      <c r="AH60" s="1397">
        <v>43875</v>
      </c>
      <c r="AI60" s="1398" t="s">
        <v>955</v>
      </c>
      <c r="AJ60" s="1399"/>
      <c r="AK60" s="7410" t="s">
        <v>6456</v>
      </c>
      <c r="AL60" s="7410" t="s">
        <v>956</v>
      </c>
      <c r="AM60" s="1396">
        <v>44896</v>
      </c>
      <c r="AN60" s="1397">
        <v>44896</v>
      </c>
      <c r="AO60" s="1397">
        <v>44981</v>
      </c>
      <c r="AP60" s="1398"/>
      <c r="AQ60" s="1400"/>
      <c r="AR60" s="1401">
        <v>45139</v>
      </c>
      <c r="AS60" s="1402" t="s">
        <v>958</v>
      </c>
      <c r="AT60" s="1403">
        <v>45139</v>
      </c>
      <c r="AU60" s="1404">
        <v>45139</v>
      </c>
      <c r="AV60" s="1404">
        <v>45199</v>
      </c>
      <c r="AW60" s="1405"/>
      <c r="AX60" s="1406"/>
      <c r="AY60" s="1402"/>
      <c r="AZ60" s="1402"/>
      <c r="BA60" s="1403"/>
      <c r="BB60" s="1404"/>
      <c r="BC60" s="1404"/>
      <c r="BD60" s="1405"/>
      <c r="BE60" s="1405"/>
      <c r="BF60" s="1407" t="s">
        <v>6923</v>
      </c>
      <c r="BG60" s="1396">
        <v>45323</v>
      </c>
      <c r="BH60" s="1397"/>
      <c r="BI60" s="1407" t="s">
        <v>6924</v>
      </c>
      <c r="BJ60" s="1396">
        <v>45413</v>
      </c>
      <c r="BK60" s="1408"/>
      <c r="BL60" s="1407" t="s">
        <v>6925</v>
      </c>
      <c r="BM60" s="1455">
        <v>45778</v>
      </c>
      <c r="BN60" s="1408"/>
      <c r="BO60" s="2436" t="s">
        <v>6959</v>
      </c>
      <c r="BP60" s="2437"/>
      <c r="BQ60" s="2438" t="s">
        <v>6926</v>
      </c>
      <c r="BR60" s="2439">
        <v>45050</v>
      </c>
      <c r="BS60" s="1409">
        <v>44944</v>
      </c>
      <c r="BT60" s="1410" t="s">
        <v>116</v>
      </c>
      <c r="BU60" s="1409">
        <v>44686</v>
      </c>
      <c r="BV60" s="1409">
        <v>44944</v>
      </c>
      <c r="BW60" s="1410" t="s">
        <v>116</v>
      </c>
      <c r="BX60" s="1409">
        <v>44944</v>
      </c>
      <c r="BY60" s="1409"/>
      <c r="BZ60" s="1409"/>
      <c r="CA60" s="540" t="s">
        <v>579</v>
      </c>
    </row>
    <row r="61" spans="1:79" ht="40" customHeight="1" x14ac:dyDescent="0.2">
      <c r="A61" s="2432" t="s">
        <v>3299</v>
      </c>
      <c r="B61" s="1426" t="s">
        <v>3298</v>
      </c>
      <c r="C61" s="1382" t="s">
        <v>5406</v>
      </c>
      <c r="D61" s="1577">
        <v>2285</v>
      </c>
      <c r="E61" s="1387"/>
      <c r="F61" s="1387">
        <v>2050</v>
      </c>
      <c r="G61" s="2034" t="s">
        <v>89</v>
      </c>
      <c r="H61" s="2033" t="s">
        <v>194</v>
      </c>
      <c r="I61" s="2029">
        <v>41542</v>
      </c>
      <c r="J61" s="2029"/>
      <c r="K61" s="2202"/>
      <c r="L61" s="2101"/>
      <c r="M61" s="2202"/>
      <c r="N61" s="2202"/>
      <c r="O61" s="1650"/>
      <c r="P61" s="2203"/>
      <c r="Q61" s="2102"/>
      <c r="R61" s="2102"/>
      <c r="S61" s="2102"/>
      <c r="T61" s="1390"/>
      <c r="U61" s="2204"/>
      <c r="V61" s="1391" t="b">
        <v>0</v>
      </c>
      <c r="W61" s="1392" t="s">
        <v>228</v>
      </c>
      <c r="X61" s="108" t="s">
        <v>229</v>
      </c>
      <c r="Y61" s="108"/>
      <c r="Z61" s="107" t="s">
        <v>1108</v>
      </c>
      <c r="AA61" s="106" t="s">
        <v>1109</v>
      </c>
      <c r="AB61" s="108"/>
      <c r="AC61" s="2409"/>
      <c r="AD61" s="1394" t="s">
        <v>4921</v>
      </c>
      <c r="AE61" s="1395" t="s">
        <v>1110</v>
      </c>
      <c r="AF61" s="1396">
        <v>44805</v>
      </c>
      <c r="AG61" s="1701">
        <v>44809</v>
      </c>
      <c r="AH61" s="1701">
        <v>44869</v>
      </c>
      <c r="AI61" s="1398"/>
      <c r="AJ61" s="1399"/>
      <c r="AK61" s="1395" t="s">
        <v>114</v>
      </c>
      <c r="AL61" s="1395" t="s">
        <v>1112</v>
      </c>
      <c r="AM61" s="1396" t="s">
        <v>114</v>
      </c>
      <c r="AN61" s="1398"/>
      <c r="AO61" s="1398"/>
      <c r="AP61" s="1398"/>
      <c r="AQ61" s="1400"/>
      <c r="AR61" s="1402"/>
      <c r="AS61" s="1402"/>
      <c r="AT61" s="1403"/>
      <c r="AU61" s="1405"/>
      <c r="AV61" s="1405"/>
      <c r="AW61" s="1405"/>
      <c r="AX61" s="1406"/>
      <c r="AY61" s="1402"/>
      <c r="AZ61" s="1402"/>
      <c r="BA61" s="1403"/>
      <c r="BB61" s="1405"/>
      <c r="BC61" s="1405"/>
      <c r="BD61" s="1405"/>
      <c r="BE61" s="1405"/>
      <c r="BF61" s="1407" t="s">
        <v>114</v>
      </c>
      <c r="BG61" s="1396" t="s">
        <v>114</v>
      </c>
      <c r="BH61" s="1400"/>
      <c r="BI61" s="1407" t="s">
        <v>114</v>
      </c>
      <c r="BJ61" s="1396" t="s">
        <v>114</v>
      </c>
      <c r="BK61" s="1400"/>
      <c r="BL61" s="1407" t="s">
        <v>114</v>
      </c>
      <c r="BM61" s="1396" t="s">
        <v>114</v>
      </c>
      <c r="BN61" s="1400"/>
      <c r="BO61" s="1178" t="s">
        <v>6846</v>
      </c>
      <c r="BP61" s="7413"/>
      <c r="BQ61" s="7413" t="s">
        <v>1116</v>
      </c>
      <c r="BR61" s="1409">
        <v>44803</v>
      </c>
      <c r="BS61" s="1409"/>
      <c r="BT61" s="1655" t="s">
        <v>116</v>
      </c>
      <c r="BU61" s="1409">
        <v>44803</v>
      </c>
      <c r="BV61" s="1409">
        <v>44809</v>
      </c>
      <c r="BW61" s="1409" t="s">
        <v>116</v>
      </c>
      <c r="BX61" s="1409"/>
      <c r="BY61" s="1409"/>
      <c r="BZ61" s="1409"/>
      <c r="CA61" s="1178"/>
    </row>
    <row r="62" spans="1:79" ht="40" customHeight="1" x14ac:dyDescent="0.2">
      <c r="A62" s="2432" t="s">
        <v>3299</v>
      </c>
      <c r="B62" s="1426" t="s">
        <v>3298</v>
      </c>
      <c r="C62" s="1382" t="s">
        <v>6960</v>
      </c>
      <c r="D62" s="7466" t="s">
        <v>193</v>
      </c>
      <c r="E62" s="1387">
        <v>2020</v>
      </c>
      <c r="F62" s="1387">
        <v>2038</v>
      </c>
      <c r="G62" s="2034" t="s">
        <v>89</v>
      </c>
      <c r="H62" s="2033" t="s">
        <v>89</v>
      </c>
      <c r="I62" s="1386" t="s">
        <v>121</v>
      </c>
      <c r="J62" s="1386"/>
      <c r="K62" s="2029" t="s">
        <v>90</v>
      </c>
      <c r="L62" s="2030" t="s">
        <v>3301</v>
      </c>
      <c r="M62" s="2029"/>
      <c r="N62" s="2029"/>
      <c r="O62" s="1388"/>
      <c r="P62" s="1687"/>
      <c r="Q62" s="1702"/>
      <c r="R62" s="1702"/>
      <c r="S62" s="1702"/>
      <c r="T62" s="1390"/>
      <c r="U62" s="2031"/>
      <c r="V62" s="1391" t="s">
        <v>93</v>
      </c>
      <c r="W62" s="1392" t="s">
        <v>93</v>
      </c>
      <c r="X62" s="108" t="s">
        <v>94</v>
      </c>
      <c r="Y62" s="108"/>
      <c r="Z62" s="82" t="s">
        <v>6961</v>
      </c>
      <c r="AA62" s="108"/>
      <c r="AB62" s="106"/>
      <c r="AC62" s="1531">
        <v>44805</v>
      </c>
      <c r="AD62" s="1394" t="s">
        <v>3304</v>
      </c>
      <c r="AE62" s="1395" t="s">
        <v>98</v>
      </c>
      <c r="AF62" s="1396">
        <v>45108</v>
      </c>
      <c r="AG62" s="1397"/>
      <c r="AH62" s="1397"/>
      <c r="AI62" s="1398"/>
      <c r="AJ62" s="1399"/>
      <c r="AK62" s="1532"/>
      <c r="AL62" s="1395"/>
      <c r="AM62" s="1396"/>
      <c r="AN62" s="1397"/>
      <c r="AO62" s="1397"/>
      <c r="AP62" s="1398"/>
      <c r="AQ62" s="1400"/>
      <c r="AR62" s="1550"/>
      <c r="AS62" s="1402"/>
      <c r="AT62" s="1551"/>
      <c r="AU62" s="1404"/>
      <c r="AV62" s="1404"/>
      <c r="AW62" s="1405"/>
      <c r="AX62" s="1400"/>
      <c r="AY62" s="1552"/>
      <c r="AZ62" s="1552"/>
      <c r="BA62" s="1551"/>
      <c r="BB62" s="1404"/>
      <c r="BC62" s="1404"/>
      <c r="BD62" s="1405"/>
      <c r="BE62" s="1405"/>
      <c r="BF62" s="1407" t="s">
        <v>3279</v>
      </c>
      <c r="BG62" s="1396">
        <v>45474</v>
      </c>
      <c r="BH62" s="1397"/>
      <c r="BI62" s="1407" t="s">
        <v>6886</v>
      </c>
      <c r="BJ62" s="1396">
        <v>45627</v>
      </c>
      <c r="BK62" s="1408"/>
      <c r="BL62" s="1407" t="s">
        <v>6962</v>
      </c>
      <c r="BM62" s="1455">
        <v>45992</v>
      </c>
      <c r="BN62" s="1408"/>
      <c r="BO62" s="540" t="s">
        <v>6963</v>
      </c>
      <c r="BP62" s="1178"/>
      <c r="BQ62" s="7413" t="s">
        <v>1116</v>
      </c>
      <c r="BR62" s="1409">
        <v>44480</v>
      </c>
      <c r="BS62" s="1409"/>
      <c r="BT62" s="1410" t="s">
        <v>116</v>
      </c>
      <c r="BU62" s="1409"/>
      <c r="BV62" s="1409"/>
      <c r="BW62" s="1409"/>
      <c r="BX62" s="1409">
        <v>44578</v>
      </c>
      <c r="BY62" s="1409"/>
      <c r="BZ62" s="1409"/>
      <c r="CA62" s="540"/>
    </row>
    <row r="63" spans="1:79" ht="40" customHeight="1" x14ac:dyDescent="0.2">
      <c r="A63" s="1384" t="s">
        <v>3311</v>
      </c>
      <c r="B63" s="1381" t="s">
        <v>3312</v>
      </c>
      <c r="C63" s="2440" t="s">
        <v>6489</v>
      </c>
      <c r="D63" s="7466">
        <v>1985</v>
      </c>
      <c r="E63" s="1385" t="s">
        <v>337</v>
      </c>
      <c r="F63" s="1385" t="s">
        <v>4841</v>
      </c>
      <c r="G63" s="1386" t="s">
        <v>89</v>
      </c>
      <c r="H63" s="2033" t="s">
        <v>89</v>
      </c>
      <c r="I63" s="2029">
        <v>44754</v>
      </c>
      <c r="J63" s="2029">
        <v>41213</v>
      </c>
      <c r="K63" s="2029"/>
      <c r="L63" s="2030"/>
      <c r="M63" s="2029"/>
      <c r="N63" s="2029"/>
      <c r="O63" s="1388">
        <v>43482</v>
      </c>
      <c r="P63" s="1687">
        <v>44133</v>
      </c>
      <c r="Q63" s="1702">
        <v>44699</v>
      </c>
      <c r="R63" s="1702"/>
      <c r="S63" s="1702"/>
      <c r="T63" s="1390"/>
      <c r="U63" s="2031"/>
      <c r="V63" s="1391" t="s">
        <v>93</v>
      </c>
      <c r="W63" s="1392" t="s">
        <v>93</v>
      </c>
      <c r="X63" s="108" t="s">
        <v>94</v>
      </c>
      <c r="Y63" s="108"/>
      <c r="Z63" s="106" t="s">
        <v>6490</v>
      </c>
      <c r="AA63" s="106" t="s">
        <v>6491</v>
      </c>
      <c r="AB63" s="108" t="s">
        <v>6492</v>
      </c>
      <c r="AC63" s="1393">
        <v>43435</v>
      </c>
      <c r="AD63" s="1394"/>
      <c r="AE63" s="1395"/>
      <c r="AF63" s="1396"/>
      <c r="AG63" s="1397"/>
      <c r="AH63" s="1397"/>
      <c r="AI63" s="1398"/>
      <c r="AJ63" s="1399"/>
      <c r="AK63" s="7467"/>
      <c r="AL63" s="7467"/>
      <c r="AM63" s="1396"/>
      <c r="AN63" s="1397"/>
      <c r="AO63" s="1397"/>
      <c r="AP63" s="1398"/>
      <c r="AQ63" s="1400"/>
      <c r="AR63" s="1401"/>
      <c r="AS63" s="1402"/>
      <c r="AT63" s="1403"/>
      <c r="AU63" s="1404"/>
      <c r="AV63" s="1404"/>
      <c r="AW63" s="1405"/>
      <c r="AX63" s="1406"/>
      <c r="AY63" s="1402"/>
      <c r="AZ63" s="1402"/>
      <c r="BA63" s="1403"/>
      <c r="BB63" s="1404"/>
      <c r="BC63" s="1404"/>
      <c r="BD63" s="1405"/>
      <c r="BE63" s="1405"/>
      <c r="BF63" s="1407" t="s">
        <v>4891</v>
      </c>
      <c r="BG63" s="1396">
        <v>43466</v>
      </c>
      <c r="BH63" s="1408">
        <v>43482</v>
      </c>
      <c r="BI63" s="1407" t="s">
        <v>826</v>
      </c>
      <c r="BJ63" s="1396">
        <v>43647</v>
      </c>
      <c r="BK63" s="1408">
        <v>44133</v>
      </c>
      <c r="BL63" s="1407" t="s">
        <v>6493</v>
      </c>
      <c r="BM63" s="1396">
        <v>43983</v>
      </c>
      <c r="BN63" s="1408">
        <v>44754</v>
      </c>
      <c r="BO63" s="541" t="s">
        <v>6964</v>
      </c>
      <c r="BP63" s="541"/>
      <c r="BQ63" s="541"/>
      <c r="BR63" s="1409">
        <v>44116</v>
      </c>
      <c r="BS63" s="1409"/>
      <c r="BT63" s="1410" t="s">
        <v>116</v>
      </c>
      <c r="BU63" s="1409"/>
      <c r="BV63" s="1409"/>
      <c r="BW63" s="1410"/>
      <c r="BX63" s="1409"/>
      <c r="BY63" s="1409" t="s">
        <v>6810</v>
      </c>
      <c r="BZ63" s="1409"/>
      <c r="CA63" s="540" t="s">
        <v>3319</v>
      </c>
    </row>
    <row r="64" spans="1:79" ht="40" customHeight="1" x14ac:dyDescent="0.2">
      <c r="A64" s="1384" t="s">
        <v>3343</v>
      </c>
      <c r="B64" s="1381" t="s">
        <v>3344</v>
      </c>
      <c r="C64" s="1382" t="s">
        <v>6965</v>
      </c>
      <c r="D64" s="7466" t="s">
        <v>193</v>
      </c>
      <c r="E64" s="1385"/>
      <c r="F64" s="1385"/>
      <c r="G64" s="1386" t="s">
        <v>89</v>
      </c>
      <c r="H64" s="2033" t="s">
        <v>89</v>
      </c>
      <c r="I64" s="2029">
        <v>43607</v>
      </c>
      <c r="J64" s="2029"/>
      <c r="K64" s="2029"/>
      <c r="L64" s="2030"/>
      <c r="M64" s="2029"/>
      <c r="N64" s="2029"/>
      <c r="O64" s="1388"/>
      <c r="P64" s="1687"/>
      <c r="Q64" s="1702"/>
      <c r="R64" s="1702"/>
      <c r="S64" s="1702"/>
      <c r="T64" s="1390"/>
      <c r="U64" s="2031"/>
      <c r="V64" s="1391" t="b">
        <v>0</v>
      </c>
      <c r="W64" s="1392" t="s">
        <v>237</v>
      </c>
      <c r="X64" s="108" t="s">
        <v>94</v>
      </c>
      <c r="Y64" s="108"/>
      <c r="Z64" s="106" t="s">
        <v>6504</v>
      </c>
      <c r="AA64" s="106"/>
      <c r="AB64" s="106"/>
      <c r="AC64" s="1531"/>
      <c r="AD64" s="1394"/>
      <c r="AE64" s="1395"/>
      <c r="AF64" s="1396"/>
      <c r="AG64" s="1397"/>
      <c r="AH64" s="1397"/>
      <c r="AI64" s="1398"/>
      <c r="AJ64" s="1399"/>
      <c r="AK64" s="1532"/>
      <c r="AL64" s="1395"/>
      <c r="AM64" s="1396"/>
      <c r="AN64" s="1397"/>
      <c r="AO64" s="1397"/>
      <c r="AP64" s="1398"/>
      <c r="AQ64" s="1400"/>
      <c r="AR64" s="1401"/>
      <c r="AS64" s="1402"/>
      <c r="AT64" s="1403"/>
      <c r="AU64" s="1404"/>
      <c r="AV64" s="1404"/>
      <c r="AW64" s="1405"/>
      <c r="AX64" s="1406"/>
      <c r="AY64" s="1402"/>
      <c r="AZ64" s="1402"/>
      <c r="BA64" s="1403"/>
      <c r="BB64" s="1404"/>
      <c r="BC64" s="1404"/>
      <c r="BD64" s="1405"/>
      <c r="BE64" s="1405"/>
      <c r="BF64" s="1407"/>
      <c r="BG64" s="1396"/>
      <c r="BH64" s="1397"/>
      <c r="BI64" s="1407"/>
      <c r="BJ64" s="1396"/>
      <c r="BK64" s="1408"/>
      <c r="BL64" s="1407"/>
      <c r="BM64" s="1455"/>
      <c r="BN64" s="1408"/>
      <c r="BO64" s="540" t="s">
        <v>6966</v>
      </c>
      <c r="BP64" s="540"/>
      <c r="BQ64" s="540"/>
      <c r="BR64" s="1409"/>
      <c r="BS64" s="1409"/>
      <c r="BT64" s="1410"/>
      <c r="BU64" s="1409"/>
      <c r="BV64" s="1409"/>
      <c r="BW64" s="1410"/>
      <c r="BX64" s="1409">
        <v>44988</v>
      </c>
      <c r="BY64" s="1409"/>
      <c r="BZ64" s="1409"/>
      <c r="CA64" s="540"/>
    </row>
    <row r="65" spans="1:79" ht="40" customHeight="1" x14ac:dyDescent="0.2">
      <c r="A65" s="1384" t="s">
        <v>3471</v>
      </c>
      <c r="B65" s="1381" t="s">
        <v>3472</v>
      </c>
      <c r="C65" s="1382" t="s">
        <v>265</v>
      </c>
      <c r="D65" s="7466">
        <v>2257</v>
      </c>
      <c r="E65" s="1385" t="s">
        <v>297</v>
      </c>
      <c r="F65" s="1385" t="s">
        <v>2182</v>
      </c>
      <c r="G65" s="1386" t="s">
        <v>89</v>
      </c>
      <c r="H65" s="2033" t="s">
        <v>89</v>
      </c>
      <c r="I65" s="2029">
        <v>42942</v>
      </c>
      <c r="J65" s="2029"/>
      <c r="K65" s="2029" t="s">
        <v>90</v>
      </c>
      <c r="L65" s="2030" t="s">
        <v>169</v>
      </c>
      <c r="M65" s="2029"/>
      <c r="N65" s="2029" t="s">
        <v>3473</v>
      </c>
      <c r="O65" s="1506">
        <v>44235</v>
      </c>
      <c r="P65" s="1687"/>
      <c r="Q65" s="1702"/>
      <c r="R65" s="1702"/>
      <c r="S65" s="1702"/>
      <c r="T65" s="1390"/>
      <c r="U65" s="2031"/>
      <c r="V65" s="1391" t="s">
        <v>93</v>
      </c>
      <c r="W65" s="1392" t="s">
        <v>93</v>
      </c>
      <c r="X65" s="2441" t="s">
        <v>94</v>
      </c>
      <c r="Y65" s="108"/>
      <c r="Z65" s="107" t="s">
        <v>6538</v>
      </c>
      <c r="AA65" s="106" t="s">
        <v>6967</v>
      </c>
      <c r="AB65" s="107"/>
      <c r="AC65" s="1393">
        <v>44743</v>
      </c>
      <c r="AD65" s="1394" t="s">
        <v>3476</v>
      </c>
      <c r="AE65" s="1395" t="s">
        <v>3477</v>
      </c>
      <c r="AF65" s="1396">
        <v>43252</v>
      </c>
      <c r="AG65" s="1397">
        <v>43217</v>
      </c>
      <c r="AH65" s="1397">
        <v>43259</v>
      </c>
      <c r="AI65" s="1398" t="s">
        <v>3478</v>
      </c>
      <c r="AJ65" s="1399" t="s">
        <v>3479</v>
      </c>
      <c r="AK65" s="7467" t="s">
        <v>6968</v>
      </c>
      <c r="AL65" s="7410" t="s">
        <v>3480</v>
      </c>
      <c r="AM65" s="1396">
        <v>44498</v>
      </c>
      <c r="AN65" s="1397">
        <v>44498</v>
      </c>
      <c r="AO65" s="1397">
        <v>44529</v>
      </c>
      <c r="AP65" s="1398" t="s">
        <v>3481</v>
      </c>
      <c r="AQ65" s="1400"/>
      <c r="AR65" s="1401"/>
      <c r="AS65" s="1402"/>
      <c r="AT65" s="1403"/>
      <c r="AU65" s="1404"/>
      <c r="AV65" s="1404"/>
      <c r="AW65" s="1405"/>
      <c r="AX65" s="1406"/>
      <c r="AY65" s="1402"/>
      <c r="AZ65" s="1402"/>
      <c r="BA65" s="1403"/>
      <c r="BB65" s="1404"/>
      <c r="BC65" s="1404"/>
      <c r="BD65" s="1405"/>
      <c r="BE65" s="1405"/>
      <c r="BF65" s="1407" t="s">
        <v>6969</v>
      </c>
      <c r="BG65" s="1396" t="s">
        <v>6970</v>
      </c>
      <c r="BH65" s="1438" t="s">
        <v>6971</v>
      </c>
      <c r="BI65" s="1407" t="s">
        <v>1976</v>
      </c>
      <c r="BJ65" s="1396">
        <v>45444</v>
      </c>
      <c r="BK65" s="1408"/>
      <c r="BL65" s="1407" t="s">
        <v>114</v>
      </c>
      <c r="BM65" s="1396" t="s">
        <v>114</v>
      </c>
      <c r="BN65" s="1408"/>
      <c r="BO65" s="542" t="s">
        <v>6972</v>
      </c>
      <c r="BP65" s="542" t="s">
        <v>6973</v>
      </c>
      <c r="BQ65" s="544"/>
      <c r="BR65" s="1409">
        <v>44257</v>
      </c>
      <c r="BS65" s="1409">
        <v>44783</v>
      </c>
      <c r="BT65" s="1410" t="s">
        <v>116</v>
      </c>
      <c r="BU65" s="1409">
        <v>44417</v>
      </c>
      <c r="BV65" s="1409">
        <v>45125</v>
      </c>
      <c r="BW65" s="1410" t="s">
        <v>116</v>
      </c>
      <c r="BX65" s="1409">
        <v>44851</v>
      </c>
      <c r="BY65" s="1409" t="s">
        <v>6974</v>
      </c>
      <c r="BZ65" s="1409"/>
      <c r="CA65" s="542" t="s">
        <v>3488</v>
      </c>
    </row>
    <row r="66" spans="1:79" ht="40" customHeight="1" x14ac:dyDescent="0.2">
      <c r="A66" s="1384" t="s">
        <v>3514</v>
      </c>
      <c r="B66" s="1381" t="s">
        <v>3515</v>
      </c>
      <c r="C66" s="1382" t="s">
        <v>5926</v>
      </c>
      <c r="D66" s="7466" t="s">
        <v>6849</v>
      </c>
      <c r="E66" s="1385"/>
      <c r="F66" s="1385"/>
      <c r="G66" s="1386" t="s">
        <v>89</v>
      </c>
      <c r="H66" s="2033" t="s">
        <v>89</v>
      </c>
      <c r="I66" s="2029">
        <v>42423</v>
      </c>
      <c r="J66" s="2029"/>
      <c r="K66" s="2029" t="s">
        <v>90</v>
      </c>
      <c r="L66" s="2030"/>
      <c r="M66" s="2029"/>
      <c r="N66" s="2029"/>
      <c r="O66" s="1388"/>
      <c r="P66" s="1687"/>
      <c r="Q66" s="1702"/>
      <c r="R66" s="1702"/>
      <c r="S66" s="1702"/>
      <c r="T66" s="1390">
        <v>43891</v>
      </c>
      <c r="U66" s="1554" t="s">
        <v>3517</v>
      </c>
      <c r="V66" s="1391" t="s">
        <v>93</v>
      </c>
      <c r="W66" s="1392" t="s">
        <v>93</v>
      </c>
      <c r="X66" s="108" t="s">
        <v>94</v>
      </c>
      <c r="Y66" s="108"/>
      <c r="Z66" s="106" t="s">
        <v>6553</v>
      </c>
      <c r="AA66" s="106" t="s">
        <v>6975</v>
      </c>
      <c r="AB66" s="106"/>
      <c r="AC66" s="1393">
        <v>44378</v>
      </c>
      <c r="AD66" s="1394" t="s">
        <v>4921</v>
      </c>
      <c r="AE66" s="1395" t="s">
        <v>364</v>
      </c>
      <c r="AF66" s="1396">
        <v>44805</v>
      </c>
      <c r="AG66" s="1397"/>
      <c r="AH66" s="1397"/>
      <c r="AI66" s="1398"/>
      <c r="AJ66" s="1399"/>
      <c r="AK66" s="7467" t="s">
        <v>939</v>
      </c>
      <c r="AL66" s="7467" t="s">
        <v>367</v>
      </c>
      <c r="AM66" s="1396">
        <v>45292</v>
      </c>
      <c r="AN66" s="1397"/>
      <c r="AO66" s="1397"/>
      <c r="AP66" s="1398"/>
      <c r="AQ66" s="1400"/>
      <c r="AR66" s="1401"/>
      <c r="AS66" s="1402"/>
      <c r="AT66" s="1403"/>
      <c r="AU66" s="1404"/>
      <c r="AV66" s="1404"/>
      <c r="AW66" s="1405"/>
      <c r="AX66" s="1406"/>
      <c r="AY66" s="1402"/>
      <c r="AZ66" s="1402"/>
      <c r="BA66" s="1403"/>
      <c r="BB66" s="1404"/>
      <c r="BC66" s="1404"/>
      <c r="BD66" s="1405"/>
      <c r="BE66" s="1405"/>
      <c r="BF66" s="1407" t="s">
        <v>6976</v>
      </c>
      <c r="BG66" s="1396">
        <v>45658</v>
      </c>
      <c r="BH66" s="1408"/>
      <c r="BI66" s="1407" t="s">
        <v>2023</v>
      </c>
      <c r="BJ66" s="1396">
        <v>45992</v>
      </c>
      <c r="BK66" s="1408"/>
      <c r="BL66" s="1407" t="s">
        <v>114</v>
      </c>
      <c r="BM66" s="1396" t="s">
        <v>114</v>
      </c>
      <c r="BN66" s="1408"/>
      <c r="BO66" s="540" t="s">
        <v>6977</v>
      </c>
      <c r="BP66" s="540" t="s">
        <v>6978</v>
      </c>
      <c r="BQ66" s="540"/>
      <c r="BR66" s="1409">
        <v>44943</v>
      </c>
      <c r="BS66" s="1409">
        <v>44848</v>
      </c>
      <c r="BT66" s="1410" t="s">
        <v>116</v>
      </c>
      <c r="BU66" s="1409"/>
      <c r="BV66" s="1409">
        <v>44848</v>
      </c>
      <c r="BW66" s="1410" t="s">
        <v>116</v>
      </c>
      <c r="BX66" s="1409"/>
      <c r="BY66" s="1409"/>
      <c r="BZ66" s="1409"/>
      <c r="CA66" s="540" t="s">
        <v>105</v>
      </c>
    </row>
    <row r="67" spans="1:79" ht="40" customHeight="1" x14ac:dyDescent="0.2">
      <c r="A67" s="1384" t="s">
        <v>3574</v>
      </c>
      <c r="B67" s="1381" t="s">
        <v>3575</v>
      </c>
      <c r="C67" s="1382" t="s">
        <v>3576</v>
      </c>
      <c r="D67" s="7466">
        <v>2171</v>
      </c>
      <c r="E67" s="1385" t="s">
        <v>337</v>
      </c>
      <c r="F67" s="1385" t="s">
        <v>266</v>
      </c>
      <c r="G67" s="1386" t="s">
        <v>89</v>
      </c>
      <c r="H67" s="2033" t="s">
        <v>89</v>
      </c>
      <c r="I67" s="2029">
        <v>43111</v>
      </c>
      <c r="J67" s="2029"/>
      <c r="K67" s="2029" t="s">
        <v>90</v>
      </c>
      <c r="L67" s="2030" t="s">
        <v>3577</v>
      </c>
      <c r="M67" s="2029"/>
      <c r="N67" s="2029"/>
      <c r="O67" s="1388"/>
      <c r="P67" s="1687"/>
      <c r="Q67" s="1702"/>
      <c r="R67" s="1702"/>
      <c r="S67" s="1702"/>
      <c r="T67" s="1390"/>
      <c r="U67" s="2031"/>
      <c r="V67" s="1391" t="s">
        <v>93</v>
      </c>
      <c r="W67" s="1392" t="s">
        <v>93</v>
      </c>
      <c r="X67" s="108" t="s">
        <v>94</v>
      </c>
      <c r="Y67" s="108"/>
      <c r="Z67" s="107" t="s">
        <v>3578</v>
      </c>
      <c r="AA67" s="106" t="s">
        <v>6979</v>
      </c>
      <c r="AB67" s="106"/>
      <c r="AC67" s="1393">
        <v>44713</v>
      </c>
      <c r="AD67" s="1394" t="s">
        <v>3078</v>
      </c>
      <c r="AE67" s="1395" t="s">
        <v>364</v>
      </c>
      <c r="AF67" s="1396">
        <v>44013</v>
      </c>
      <c r="AG67" s="1397">
        <v>44116</v>
      </c>
      <c r="AH67" s="1397">
        <v>44204</v>
      </c>
      <c r="AI67" s="1398" t="s">
        <v>3580</v>
      </c>
      <c r="AJ67" s="1399"/>
      <c r="AK67" s="7467" t="s">
        <v>1025</v>
      </c>
      <c r="AL67" s="7410" t="s">
        <v>3581</v>
      </c>
      <c r="AM67" s="1396">
        <v>44774</v>
      </c>
      <c r="AN67" s="1397">
        <v>44746</v>
      </c>
      <c r="AO67" s="1397">
        <v>44862</v>
      </c>
      <c r="AP67" s="1398"/>
      <c r="AQ67" s="1400"/>
      <c r="AR67" s="1401" t="s">
        <v>3582</v>
      </c>
      <c r="AS67" s="1402" t="s">
        <v>2341</v>
      </c>
      <c r="AT67" s="1403">
        <v>45200</v>
      </c>
      <c r="AU67" s="1404"/>
      <c r="AV67" s="1404"/>
      <c r="AW67" s="1405"/>
      <c r="AX67" s="1406"/>
      <c r="AY67" s="1402"/>
      <c r="AZ67" s="1402"/>
      <c r="BA67" s="1403"/>
      <c r="BB67" s="1404"/>
      <c r="BC67" s="1404"/>
      <c r="BD67" s="1405"/>
      <c r="BE67" s="1405"/>
      <c r="BF67" s="1407" t="s">
        <v>6980</v>
      </c>
      <c r="BG67" s="1396">
        <v>45474</v>
      </c>
      <c r="BH67" s="1408"/>
      <c r="BI67" s="1407" t="s">
        <v>6981</v>
      </c>
      <c r="BJ67" s="1396">
        <v>45658</v>
      </c>
      <c r="BK67" s="1408"/>
      <c r="BL67" s="1407" t="s">
        <v>114</v>
      </c>
      <c r="BM67" s="1396" t="s">
        <v>114</v>
      </c>
      <c r="BN67" s="1408"/>
      <c r="BO67" s="540" t="s">
        <v>6982</v>
      </c>
      <c r="BP67" s="540"/>
      <c r="BQ67" s="540"/>
      <c r="BR67" s="1409">
        <v>44480</v>
      </c>
      <c r="BS67" s="1409">
        <v>44860</v>
      </c>
      <c r="BT67" s="1410" t="s">
        <v>116</v>
      </c>
      <c r="BU67" s="1409">
        <v>44271</v>
      </c>
      <c r="BV67" s="1409">
        <v>44860</v>
      </c>
      <c r="BW67" s="1410" t="s">
        <v>116</v>
      </c>
      <c r="BX67" s="1409">
        <v>44860</v>
      </c>
      <c r="BY67" s="1409"/>
      <c r="BZ67" s="1409"/>
      <c r="CA67" s="543" t="s">
        <v>6983</v>
      </c>
    </row>
    <row r="68" spans="1:79" ht="40" customHeight="1" x14ac:dyDescent="0.2">
      <c r="A68" s="1384" t="s">
        <v>3588</v>
      </c>
      <c r="B68" s="1381" t="s">
        <v>3589</v>
      </c>
      <c r="C68" s="1382" t="s">
        <v>6573</v>
      </c>
      <c r="D68" s="7466">
        <v>1842</v>
      </c>
      <c r="E68" s="1385" t="s">
        <v>3537</v>
      </c>
      <c r="F68" s="1385" t="s">
        <v>3538</v>
      </c>
      <c r="G68" s="1386" t="s">
        <v>194</v>
      </c>
      <c r="H68" s="2033" t="s">
        <v>89</v>
      </c>
      <c r="I68" s="2029">
        <v>44222</v>
      </c>
      <c r="J68" s="2029"/>
      <c r="K68" s="2029"/>
      <c r="L68" s="2030"/>
      <c r="M68" s="2029"/>
      <c r="N68" s="2029"/>
      <c r="O68" s="1388">
        <v>42902</v>
      </c>
      <c r="P68" s="1687">
        <v>43017</v>
      </c>
      <c r="Q68" s="2274">
        <v>44175</v>
      </c>
      <c r="R68" s="1702"/>
      <c r="S68" s="1702"/>
      <c r="T68" s="1390"/>
      <c r="U68" s="2031"/>
      <c r="V68" s="1391" t="b">
        <v>0</v>
      </c>
      <c r="W68" s="1392" t="s">
        <v>237</v>
      </c>
      <c r="X68" s="108" t="s">
        <v>94</v>
      </c>
      <c r="Y68" s="108"/>
      <c r="Z68" s="106" t="s">
        <v>6574</v>
      </c>
      <c r="AA68" s="106" t="s">
        <v>6575</v>
      </c>
      <c r="AB68" s="106" t="s">
        <v>6576</v>
      </c>
      <c r="AC68" s="1393">
        <v>43466</v>
      </c>
      <c r="AD68" s="1394" t="s">
        <v>6577</v>
      </c>
      <c r="AE68" s="1395" t="s">
        <v>364</v>
      </c>
      <c r="AF68" s="1396">
        <v>42248</v>
      </c>
      <c r="AG68" s="1397">
        <v>42248</v>
      </c>
      <c r="AH68" s="1397">
        <v>42290</v>
      </c>
      <c r="AI68" s="1398" t="s">
        <v>6575</v>
      </c>
      <c r="AJ68" s="1399"/>
      <c r="AK68" s="1395" t="s">
        <v>6578</v>
      </c>
      <c r="AL68" s="1395" t="s">
        <v>5234</v>
      </c>
      <c r="AM68" s="1396">
        <v>42583</v>
      </c>
      <c r="AN68" s="1397">
        <v>42565</v>
      </c>
      <c r="AO68" s="1397">
        <v>42621</v>
      </c>
      <c r="AP68" s="1398" t="s">
        <v>6575</v>
      </c>
      <c r="AQ68" s="1400"/>
      <c r="AR68" s="1401"/>
      <c r="AS68" s="1402"/>
      <c r="AT68" s="1403"/>
      <c r="AU68" s="1404"/>
      <c r="AV68" s="1404"/>
      <c r="AW68" s="1405"/>
      <c r="AX68" s="1406"/>
      <c r="AY68" s="1402"/>
      <c r="AZ68" s="1402"/>
      <c r="BA68" s="1403"/>
      <c r="BB68" s="1404"/>
      <c r="BC68" s="1404"/>
      <c r="BD68" s="1405"/>
      <c r="BE68" s="1405"/>
      <c r="BF68" s="1407" t="s">
        <v>5861</v>
      </c>
      <c r="BG68" s="1396">
        <v>42887</v>
      </c>
      <c r="BH68" s="1408">
        <v>42902</v>
      </c>
      <c r="BI68" s="1407" t="s">
        <v>4792</v>
      </c>
      <c r="BJ68" s="1396">
        <v>43009</v>
      </c>
      <c r="BK68" s="1408">
        <v>43017</v>
      </c>
      <c r="BL68" s="1407" t="s">
        <v>2850</v>
      </c>
      <c r="BM68" s="1396">
        <v>43922</v>
      </c>
      <c r="BN68" s="1408">
        <v>44222</v>
      </c>
      <c r="BO68" s="540" t="s">
        <v>6984</v>
      </c>
      <c r="BP68" s="540"/>
      <c r="BQ68" s="540"/>
      <c r="BR68" s="1409">
        <v>44229</v>
      </c>
      <c r="BS68" s="1409"/>
      <c r="BT68" s="1410" t="s">
        <v>116</v>
      </c>
      <c r="BU68" s="1409"/>
      <c r="BV68" s="1409"/>
      <c r="BW68" s="1410"/>
      <c r="BX68" s="1409"/>
      <c r="BY68" s="1409" t="s">
        <v>6810</v>
      </c>
      <c r="BZ68" s="1409"/>
      <c r="CA68" s="540" t="s">
        <v>6985</v>
      </c>
    </row>
    <row r="69" spans="1:79" ht="40" customHeight="1" x14ac:dyDescent="0.2">
      <c r="A69" s="1384" t="s">
        <v>3614</v>
      </c>
      <c r="B69" s="1381" t="s">
        <v>3615</v>
      </c>
      <c r="C69" s="2442" t="s">
        <v>6986</v>
      </c>
      <c r="D69" s="2289">
        <v>2142</v>
      </c>
      <c r="E69" s="1385" t="s">
        <v>91</v>
      </c>
      <c r="F69" s="1385" t="s">
        <v>3616</v>
      </c>
      <c r="G69" s="1386" t="s">
        <v>89</v>
      </c>
      <c r="H69" s="2033" t="s">
        <v>194</v>
      </c>
      <c r="I69" s="2029">
        <v>43080</v>
      </c>
      <c r="J69" s="2029"/>
      <c r="K69" s="2029"/>
      <c r="L69" s="2030"/>
      <c r="M69" s="2029"/>
      <c r="N69" s="2029" t="s">
        <v>90</v>
      </c>
      <c r="O69" s="1388"/>
      <c r="P69" s="1687"/>
      <c r="Q69" s="1702"/>
      <c r="R69" s="1702"/>
      <c r="S69" s="1702"/>
      <c r="T69" s="1390"/>
      <c r="U69" s="2031"/>
      <c r="V69" s="1391" t="s">
        <v>93</v>
      </c>
      <c r="W69" s="1392" t="s">
        <v>93</v>
      </c>
      <c r="X69" s="108" t="s">
        <v>94</v>
      </c>
      <c r="Y69" s="1442"/>
      <c r="Z69" s="107" t="s">
        <v>6587</v>
      </c>
      <c r="AA69" s="107" t="s">
        <v>6987</v>
      </c>
      <c r="AB69" s="108"/>
      <c r="AC69" s="1393">
        <v>44621</v>
      </c>
      <c r="AD69" s="1394" t="s">
        <v>4879</v>
      </c>
      <c r="AE69" s="1395" t="s">
        <v>364</v>
      </c>
      <c r="AF69" s="1396">
        <v>43374</v>
      </c>
      <c r="AG69" s="1397">
        <v>43416</v>
      </c>
      <c r="AH69" s="1397">
        <v>43476</v>
      </c>
      <c r="AI69" s="1398" t="s">
        <v>852</v>
      </c>
      <c r="AJ69" s="1399"/>
      <c r="AK69" s="7410" t="s">
        <v>316</v>
      </c>
      <c r="AL69" s="7410" t="s">
        <v>367</v>
      </c>
      <c r="AM69" s="1396">
        <v>45017</v>
      </c>
      <c r="AN69" s="1397"/>
      <c r="AO69" s="1397"/>
      <c r="AP69" s="1398"/>
      <c r="AQ69" s="1400"/>
      <c r="AR69" s="1401"/>
      <c r="AS69" s="1402"/>
      <c r="AT69" s="1396"/>
      <c r="AU69" s="1404"/>
      <c r="AV69" s="1404"/>
      <c r="AW69" s="1405"/>
      <c r="AX69" s="1406"/>
      <c r="AY69" s="1402"/>
      <c r="AZ69" s="1402"/>
      <c r="BA69" s="1403"/>
      <c r="BB69" s="1404"/>
      <c r="BC69" s="1404"/>
      <c r="BD69" s="1405"/>
      <c r="BE69" s="1405"/>
      <c r="BF69" s="1407" t="s">
        <v>1240</v>
      </c>
      <c r="BG69" s="1396">
        <v>45200</v>
      </c>
      <c r="BH69" s="1408"/>
      <c r="BI69" s="1407" t="s">
        <v>522</v>
      </c>
      <c r="BJ69" s="1396">
        <v>45383</v>
      </c>
      <c r="BK69" s="1408"/>
      <c r="BL69" s="1407" t="s">
        <v>6988</v>
      </c>
      <c r="BM69" s="1396">
        <v>45658</v>
      </c>
      <c r="BN69" s="1408"/>
      <c r="BO69" s="2443" t="s">
        <v>6989</v>
      </c>
      <c r="BP69" s="1178"/>
      <c r="BQ69" s="540"/>
      <c r="BR69" s="1409">
        <v>45105</v>
      </c>
      <c r="BS69" s="1409">
        <v>44735</v>
      </c>
      <c r="BT69" s="1410" t="s">
        <v>116</v>
      </c>
      <c r="BU69" s="1409">
        <v>45089</v>
      </c>
      <c r="BV69" s="1409">
        <v>44735</v>
      </c>
      <c r="BW69" s="1410" t="s">
        <v>116</v>
      </c>
      <c r="BX69" s="1409"/>
      <c r="BY69" s="1409"/>
      <c r="BZ69" s="1409"/>
      <c r="CA69" s="629" t="s">
        <v>105</v>
      </c>
    </row>
    <row r="70" spans="1:79" ht="40" customHeight="1" x14ac:dyDescent="0.2">
      <c r="A70" s="1384" t="s">
        <v>3620</v>
      </c>
      <c r="B70" s="1426" t="s">
        <v>3621</v>
      </c>
      <c r="C70" s="1382" t="s">
        <v>3622</v>
      </c>
      <c r="D70" s="7352">
        <v>2188</v>
      </c>
      <c r="E70" s="1385" t="s">
        <v>292</v>
      </c>
      <c r="F70" s="1385" t="s">
        <v>266</v>
      </c>
      <c r="G70" s="1386" t="s">
        <v>89</v>
      </c>
      <c r="H70" s="2085" t="s">
        <v>89</v>
      </c>
      <c r="I70" s="2444">
        <v>44021</v>
      </c>
      <c r="J70" s="2444"/>
      <c r="K70" s="2444"/>
      <c r="L70" s="2445"/>
      <c r="M70" s="2444"/>
      <c r="N70" s="2444" t="s">
        <v>90</v>
      </c>
      <c r="O70" s="1388"/>
      <c r="P70" s="1687"/>
      <c r="Q70" s="1702"/>
      <c r="R70" s="1702"/>
      <c r="S70" s="1702"/>
      <c r="T70" s="1390"/>
      <c r="U70" s="2031"/>
      <c r="V70" s="1391" t="s">
        <v>93</v>
      </c>
      <c r="W70" s="1392" t="s">
        <v>93</v>
      </c>
      <c r="X70" s="108" t="s">
        <v>94</v>
      </c>
      <c r="Y70" s="108"/>
      <c r="Z70" s="106" t="s">
        <v>3623</v>
      </c>
      <c r="AA70" s="107" t="s">
        <v>6990</v>
      </c>
      <c r="AB70" s="106"/>
      <c r="AC70" s="1393">
        <v>44531</v>
      </c>
      <c r="AD70" s="1394" t="s">
        <v>4929</v>
      </c>
      <c r="AE70" s="1395" t="s">
        <v>3625</v>
      </c>
      <c r="AF70" s="1396">
        <v>44501</v>
      </c>
      <c r="AG70" s="1397">
        <v>44539</v>
      </c>
      <c r="AH70" s="1397">
        <v>44596</v>
      </c>
      <c r="AI70" s="1398"/>
      <c r="AJ70" s="1399"/>
      <c r="AK70" s="1532" t="s">
        <v>6991</v>
      </c>
      <c r="AL70" s="1395" t="s">
        <v>6992</v>
      </c>
      <c r="AM70" s="1396">
        <v>45170</v>
      </c>
      <c r="AN70" s="1397"/>
      <c r="AO70" s="1397"/>
      <c r="AP70" s="1398"/>
      <c r="AQ70" s="1400"/>
      <c r="AR70" s="1401"/>
      <c r="AS70" s="1402"/>
      <c r="AT70" s="1403"/>
      <c r="AU70" s="1404"/>
      <c r="AV70" s="1404"/>
      <c r="AW70" s="1405"/>
      <c r="AX70" s="1406"/>
      <c r="AY70" s="1402"/>
      <c r="AZ70" s="1402"/>
      <c r="BA70" s="1403"/>
      <c r="BB70" s="1404"/>
      <c r="BC70" s="1404"/>
      <c r="BD70" s="1405"/>
      <c r="BE70" s="1405"/>
      <c r="BF70" s="1407" t="s">
        <v>6993</v>
      </c>
      <c r="BG70" s="1396">
        <v>45536</v>
      </c>
      <c r="BH70" s="1397"/>
      <c r="BI70" s="1407" t="s">
        <v>6304</v>
      </c>
      <c r="BJ70" s="1396">
        <v>45658</v>
      </c>
      <c r="BK70" s="1408"/>
      <c r="BL70" s="1407" t="s">
        <v>6994</v>
      </c>
      <c r="BM70" s="2446">
        <v>46143</v>
      </c>
      <c r="BN70" s="1408"/>
      <c r="BO70" s="540" t="s">
        <v>6995</v>
      </c>
      <c r="BP70" s="540" t="s">
        <v>6996</v>
      </c>
      <c r="BQ70" s="2285"/>
      <c r="BR70" s="1409">
        <v>44104</v>
      </c>
      <c r="BS70" s="1409">
        <v>44579</v>
      </c>
      <c r="BT70" s="1410" t="s">
        <v>116</v>
      </c>
      <c r="BU70" s="1409"/>
      <c r="BV70" s="1409">
        <v>44791</v>
      </c>
      <c r="BW70" s="1410" t="s">
        <v>116</v>
      </c>
      <c r="BX70" s="1409">
        <v>44791</v>
      </c>
      <c r="BY70" s="1409"/>
      <c r="BZ70" s="1409"/>
      <c r="CA70" s="629" t="s">
        <v>3628</v>
      </c>
    </row>
    <row r="71" spans="1:79" ht="40" customHeight="1" x14ac:dyDescent="0.2">
      <c r="A71" s="1384" t="s">
        <v>3631</v>
      </c>
      <c r="B71" s="1426" t="s">
        <v>3630</v>
      </c>
      <c r="C71" s="1382" t="s">
        <v>3632</v>
      </c>
      <c r="D71" s="7466">
        <v>1958</v>
      </c>
      <c r="E71" s="1385" t="s">
        <v>337</v>
      </c>
      <c r="F71" s="1385" t="s">
        <v>3616</v>
      </c>
      <c r="G71" s="1387" t="s">
        <v>89</v>
      </c>
      <c r="H71" s="1575" t="s">
        <v>89</v>
      </c>
      <c r="I71" s="2029">
        <v>40833</v>
      </c>
      <c r="J71" s="2029"/>
      <c r="K71" s="2029"/>
      <c r="L71" s="2030"/>
      <c r="M71" s="2029"/>
      <c r="N71" s="2029"/>
      <c r="O71" s="1388"/>
      <c r="P71" s="1687"/>
      <c r="Q71" s="1702"/>
      <c r="R71" s="2102"/>
      <c r="S71" s="2102"/>
      <c r="T71" s="1390"/>
      <c r="U71" s="2031"/>
      <c r="V71" s="1391" t="s">
        <v>93</v>
      </c>
      <c r="W71" s="1392" t="s">
        <v>93</v>
      </c>
      <c r="X71" s="108" t="s">
        <v>94</v>
      </c>
      <c r="Y71" s="1557"/>
      <c r="Z71" s="1273" t="s">
        <v>3633</v>
      </c>
      <c r="AA71" s="1273" t="s">
        <v>6997</v>
      </c>
      <c r="AB71" s="106"/>
      <c r="AC71" s="1393">
        <v>44896</v>
      </c>
      <c r="AD71" s="1394" t="s">
        <v>3635</v>
      </c>
      <c r="AE71" s="1395"/>
      <c r="AF71" s="1396">
        <v>43405</v>
      </c>
      <c r="AG71" s="1397">
        <v>43399</v>
      </c>
      <c r="AH71" s="1397">
        <v>43455</v>
      </c>
      <c r="AI71" s="1454" t="s">
        <v>3636</v>
      </c>
      <c r="AJ71" s="1399"/>
      <c r="AK71" s="7468" t="s">
        <v>3637</v>
      </c>
      <c r="AL71" s="7410" t="s">
        <v>367</v>
      </c>
      <c r="AM71" s="1396">
        <v>44317</v>
      </c>
      <c r="AN71" s="1397">
        <v>44358</v>
      </c>
      <c r="AO71" s="1397">
        <v>44428</v>
      </c>
      <c r="AP71" s="1398" t="s">
        <v>3638</v>
      </c>
      <c r="AQ71" s="1400"/>
      <c r="AR71" s="2325">
        <v>44927</v>
      </c>
      <c r="AS71" s="1402" t="s">
        <v>3639</v>
      </c>
      <c r="AT71" s="1551">
        <v>44927</v>
      </c>
      <c r="AU71" s="1404">
        <v>44953</v>
      </c>
      <c r="AV71" s="1404">
        <v>44995</v>
      </c>
      <c r="AW71" s="1405" t="s">
        <v>3638</v>
      </c>
      <c r="AX71" s="1406"/>
      <c r="AY71" s="2325" t="s">
        <v>3640</v>
      </c>
      <c r="AZ71" s="1552" t="s">
        <v>3641</v>
      </c>
      <c r="BA71" s="1551">
        <v>45170</v>
      </c>
      <c r="BB71" s="1404"/>
      <c r="BC71" s="1404"/>
      <c r="BD71" s="1405"/>
      <c r="BE71" s="1405"/>
      <c r="BF71" s="1407" t="s">
        <v>6998</v>
      </c>
      <c r="BG71" s="1396">
        <v>45505</v>
      </c>
      <c r="BH71" s="1408"/>
      <c r="BI71" s="1407" t="s">
        <v>329</v>
      </c>
      <c r="BJ71" s="1396">
        <v>45870</v>
      </c>
      <c r="BK71" s="1408"/>
      <c r="BL71" s="1407" t="s">
        <v>3719</v>
      </c>
      <c r="BM71" s="1396">
        <v>46174</v>
      </c>
      <c r="BN71" s="1408"/>
      <c r="BO71" s="542" t="s">
        <v>6999</v>
      </c>
      <c r="BP71" s="2297"/>
      <c r="BQ71" s="7474" t="s">
        <v>1116</v>
      </c>
      <c r="BR71" s="1409">
        <v>44062</v>
      </c>
      <c r="BS71" s="1409">
        <v>45089</v>
      </c>
      <c r="BT71" s="1410" t="s">
        <v>116</v>
      </c>
      <c r="BU71" s="1409"/>
      <c r="BV71" s="1409">
        <v>45089</v>
      </c>
      <c r="BW71" s="1410" t="s">
        <v>116</v>
      </c>
      <c r="BX71" s="1409">
        <v>45089</v>
      </c>
      <c r="BY71" s="1409"/>
      <c r="BZ71" s="1409"/>
      <c r="CA71" s="540" t="s">
        <v>105</v>
      </c>
    </row>
    <row r="72" spans="1:79" ht="40" customHeight="1" x14ac:dyDescent="0.2">
      <c r="A72" s="1384" t="s">
        <v>3631</v>
      </c>
      <c r="B72" s="1426" t="s">
        <v>3630</v>
      </c>
      <c r="C72" s="1382" t="s">
        <v>5406</v>
      </c>
      <c r="D72" s="1577">
        <v>2285</v>
      </c>
      <c r="E72" s="1387"/>
      <c r="F72" s="1387">
        <v>2050</v>
      </c>
      <c r="G72" s="2034" t="s">
        <v>89</v>
      </c>
      <c r="H72" s="1387" t="s">
        <v>194</v>
      </c>
      <c r="I72" s="1388">
        <v>41542</v>
      </c>
      <c r="J72" s="1388"/>
      <c r="K72" s="1650"/>
      <c r="L72" s="2008"/>
      <c r="M72" s="1650"/>
      <c r="N72" s="1650"/>
      <c r="O72" s="1650"/>
      <c r="P72" s="2203"/>
      <c r="Q72" s="2102"/>
      <c r="R72" s="2102"/>
      <c r="S72" s="2102"/>
      <c r="T72" s="1390"/>
      <c r="U72" s="2204"/>
      <c r="V72" s="1391" t="b">
        <v>0</v>
      </c>
      <c r="W72" s="1392" t="s">
        <v>228</v>
      </c>
      <c r="X72" s="108" t="s">
        <v>229</v>
      </c>
      <c r="Y72" s="108"/>
      <c r="Z72" s="107" t="s">
        <v>1108</v>
      </c>
      <c r="AA72" s="106" t="s">
        <v>1109</v>
      </c>
      <c r="AB72" s="108"/>
      <c r="AC72" s="2409"/>
      <c r="AD72" s="1394" t="s">
        <v>4921</v>
      </c>
      <c r="AE72" s="1395" t="s">
        <v>1110</v>
      </c>
      <c r="AF72" s="1396">
        <v>44805</v>
      </c>
      <c r="AG72" s="1701">
        <v>44809</v>
      </c>
      <c r="AH72" s="1701">
        <v>44869</v>
      </c>
      <c r="AI72" s="1398"/>
      <c r="AJ72" s="1399"/>
      <c r="AK72" s="1395" t="s">
        <v>114</v>
      </c>
      <c r="AL72" s="1395" t="s">
        <v>1112</v>
      </c>
      <c r="AM72" s="1396" t="s">
        <v>114</v>
      </c>
      <c r="AN72" s="1398"/>
      <c r="AO72" s="1398"/>
      <c r="AP72" s="1398"/>
      <c r="AQ72" s="1400"/>
      <c r="AR72" s="1402"/>
      <c r="AS72" s="1402"/>
      <c r="AT72" s="1403"/>
      <c r="AU72" s="1405"/>
      <c r="AV72" s="1405"/>
      <c r="AW72" s="1405"/>
      <c r="AX72" s="1406"/>
      <c r="AY72" s="1402"/>
      <c r="AZ72" s="1402"/>
      <c r="BA72" s="1403"/>
      <c r="BB72" s="1405"/>
      <c r="BC72" s="1405"/>
      <c r="BD72" s="1405"/>
      <c r="BE72" s="1405"/>
      <c r="BF72" s="1407" t="s">
        <v>114</v>
      </c>
      <c r="BG72" s="1396" t="s">
        <v>114</v>
      </c>
      <c r="BH72" s="1400"/>
      <c r="BI72" s="1407" t="s">
        <v>114</v>
      </c>
      <c r="BJ72" s="1396" t="s">
        <v>114</v>
      </c>
      <c r="BK72" s="1400"/>
      <c r="BL72" s="1407" t="s">
        <v>114</v>
      </c>
      <c r="BM72" s="1396" t="s">
        <v>114</v>
      </c>
      <c r="BN72" s="1400"/>
      <c r="BO72" s="1178" t="s">
        <v>6846</v>
      </c>
      <c r="BP72" s="7413"/>
      <c r="BQ72" s="7413" t="s">
        <v>1116</v>
      </c>
      <c r="BR72" s="1409">
        <v>44803</v>
      </c>
      <c r="BS72" s="1409"/>
      <c r="BT72" s="1655" t="s">
        <v>116</v>
      </c>
      <c r="BU72" s="1409">
        <v>44803</v>
      </c>
      <c r="BV72" s="1409">
        <v>44809</v>
      </c>
      <c r="BW72" s="1409" t="s">
        <v>116</v>
      </c>
      <c r="BX72" s="1409"/>
      <c r="BY72" s="1409"/>
      <c r="BZ72" s="2439"/>
      <c r="CA72" s="2447"/>
    </row>
    <row r="73" spans="1:79" ht="40" customHeight="1" x14ac:dyDescent="0.2">
      <c r="A73" s="1384" t="s">
        <v>3692</v>
      </c>
      <c r="B73" s="1381" t="s">
        <v>3693</v>
      </c>
      <c r="C73" s="1382"/>
      <c r="D73" s="1577" t="s">
        <v>6849</v>
      </c>
      <c r="E73" s="1385"/>
      <c r="F73" s="1385"/>
      <c r="G73" s="1386" t="s">
        <v>89</v>
      </c>
      <c r="H73" s="2033" t="s">
        <v>194</v>
      </c>
      <c r="I73" s="2029">
        <v>43402</v>
      </c>
      <c r="J73" s="2029"/>
      <c r="K73" s="2029"/>
      <c r="L73" s="2030"/>
      <c r="M73" s="2029"/>
      <c r="N73" s="2029"/>
      <c r="O73" s="1388"/>
      <c r="P73" s="1687"/>
      <c r="Q73" s="1702"/>
      <c r="R73" s="1702"/>
      <c r="S73" s="1702"/>
      <c r="T73" s="1390"/>
      <c r="U73" s="2031"/>
      <c r="V73" s="1391" t="b">
        <v>0</v>
      </c>
      <c r="W73" s="1392" t="s">
        <v>237</v>
      </c>
      <c r="X73" s="108" t="s">
        <v>94</v>
      </c>
      <c r="Y73" s="108"/>
      <c r="Z73" s="106" t="s">
        <v>6614</v>
      </c>
      <c r="AA73" s="106" t="s">
        <v>6615</v>
      </c>
      <c r="AB73" s="106" t="s">
        <v>6616</v>
      </c>
      <c r="AC73" s="1393">
        <v>42491</v>
      </c>
      <c r="AD73" s="1394"/>
      <c r="AE73" s="1395"/>
      <c r="AF73" s="1396"/>
      <c r="AG73" s="1397"/>
      <c r="AH73" s="1397"/>
      <c r="AI73" s="1398"/>
      <c r="AJ73" s="1399"/>
      <c r="AK73" s="7410"/>
      <c r="AL73" s="7467"/>
      <c r="AM73" s="1396"/>
      <c r="AN73" s="1397"/>
      <c r="AO73" s="1397"/>
      <c r="AP73" s="1398"/>
      <c r="AQ73" s="1400"/>
      <c r="AR73" s="1401"/>
      <c r="AS73" s="1402"/>
      <c r="AT73" s="1403"/>
      <c r="AU73" s="1404"/>
      <c r="AV73" s="1404"/>
      <c r="AW73" s="1405"/>
      <c r="AX73" s="1406"/>
      <c r="AY73" s="1402"/>
      <c r="AZ73" s="1402"/>
      <c r="BA73" s="1403"/>
      <c r="BB73" s="1404"/>
      <c r="BC73" s="1404"/>
      <c r="BD73" s="1405"/>
      <c r="BE73" s="1405"/>
      <c r="BF73" s="1407"/>
      <c r="BG73" s="1396"/>
      <c r="BH73" s="1408"/>
      <c r="BI73" s="1407"/>
      <c r="BJ73" s="1396"/>
      <c r="BK73" s="1408"/>
      <c r="BL73" s="1407"/>
      <c r="BM73" s="1396"/>
      <c r="BN73" s="1408"/>
      <c r="BO73" s="542" t="s">
        <v>6896</v>
      </c>
      <c r="BP73" s="542"/>
      <c r="BQ73" s="542" t="s">
        <v>6896</v>
      </c>
      <c r="BR73" s="1409">
        <v>44480</v>
      </c>
      <c r="BS73" s="1409"/>
      <c r="BT73" s="1410" t="s">
        <v>116</v>
      </c>
      <c r="BU73" s="1409">
        <v>44270</v>
      </c>
      <c r="BV73" s="1409"/>
      <c r="BW73" s="1410" t="s">
        <v>116</v>
      </c>
      <c r="BX73" s="1409"/>
      <c r="BY73" s="1409"/>
      <c r="BZ73" s="1409"/>
      <c r="CA73" s="540" t="s">
        <v>1333</v>
      </c>
    </row>
    <row r="74" spans="1:79" ht="40" customHeight="1" x14ac:dyDescent="0.2">
      <c r="A74" s="2448" t="s">
        <v>3734</v>
      </c>
      <c r="B74" s="1448" t="s">
        <v>3735</v>
      </c>
      <c r="C74" s="2449" t="s">
        <v>7000</v>
      </c>
      <c r="D74" s="7470">
        <v>2192</v>
      </c>
      <c r="E74" s="1385" t="s">
        <v>337</v>
      </c>
      <c r="F74" s="1385" t="s">
        <v>266</v>
      </c>
      <c r="G74" s="1386" t="s">
        <v>89</v>
      </c>
      <c r="H74" s="1575" t="s">
        <v>89</v>
      </c>
      <c r="I74" s="2029" t="s">
        <v>121</v>
      </c>
      <c r="J74" s="2029"/>
      <c r="K74" s="2029" t="s">
        <v>90</v>
      </c>
      <c r="L74" s="2030" t="s">
        <v>3737</v>
      </c>
      <c r="M74" s="1388"/>
      <c r="N74" s="1388"/>
      <c r="O74" s="1506"/>
      <c r="P74" s="1687"/>
      <c r="Q74" s="1702"/>
      <c r="R74" s="1702"/>
      <c r="S74" s="1702"/>
      <c r="T74" s="1390"/>
      <c r="U74" s="2031"/>
      <c r="V74" s="1391" t="s">
        <v>93</v>
      </c>
      <c r="W74" s="1392" t="s">
        <v>93</v>
      </c>
      <c r="X74" s="108" t="s">
        <v>94</v>
      </c>
      <c r="Y74" s="108"/>
      <c r="Z74" s="107" t="s">
        <v>7001</v>
      </c>
      <c r="AA74" s="107" t="s">
        <v>7002</v>
      </c>
      <c r="AB74" s="107"/>
      <c r="AC74" s="1393">
        <v>44835</v>
      </c>
      <c r="AD74" s="7468" t="s">
        <v>6956</v>
      </c>
      <c r="AE74" s="7410" t="s">
        <v>3740</v>
      </c>
      <c r="AF74" s="1396">
        <v>44105</v>
      </c>
      <c r="AG74" s="1397">
        <v>44866</v>
      </c>
      <c r="AH74" s="1397">
        <v>44287</v>
      </c>
      <c r="AI74" s="1398" t="s">
        <v>3741</v>
      </c>
      <c r="AJ74" s="1399"/>
      <c r="AK74" s="7410" t="s">
        <v>7003</v>
      </c>
      <c r="AL74" s="7467" t="s">
        <v>367</v>
      </c>
      <c r="AM74" s="1396">
        <v>45139</v>
      </c>
      <c r="AN74" s="1397"/>
      <c r="AO74" s="1397"/>
      <c r="AP74" s="1454"/>
      <c r="AQ74" s="1400"/>
      <c r="AR74" s="1401"/>
      <c r="AS74" s="1402"/>
      <c r="AT74" s="1403"/>
      <c r="AU74" s="1404"/>
      <c r="AV74" s="1404"/>
      <c r="AW74" s="1405"/>
      <c r="AX74" s="1406"/>
      <c r="AY74" s="1402"/>
      <c r="AZ74" s="1402"/>
      <c r="BA74" s="1403"/>
      <c r="BB74" s="1404"/>
      <c r="BC74" s="1404"/>
      <c r="BD74" s="1405"/>
      <c r="BE74" s="1405"/>
      <c r="BF74" s="1407" t="s">
        <v>1874</v>
      </c>
      <c r="BG74" s="1396">
        <v>45444</v>
      </c>
      <c r="BH74" s="1397"/>
      <c r="BI74" s="1407" t="s">
        <v>7004</v>
      </c>
      <c r="BJ74" s="1396">
        <v>45597</v>
      </c>
      <c r="BK74" s="1408"/>
      <c r="BL74" s="1407" t="s">
        <v>7005</v>
      </c>
      <c r="BM74" s="1455">
        <v>45931</v>
      </c>
      <c r="BN74" s="1408"/>
      <c r="BO74" s="540" t="s">
        <v>7006</v>
      </c>
      <c r="BP74" s="1178"/>
      <c r="BQ74" s="540"/>
      <c r="BR74" s="1409"/>
      <c r="BS74" s="1409">
        <v>44887</v>
      </c>
      <c r="BT74" s="1410" t="s">
        <v>116</v>
      </c>
      <c r="BU74" s="1409"/>
      <c r="BV74" s="1409">
        <v>44887</v>
      </c>
      <c r="BW74" s="1410" t="s">
        <v>116</v>
      </c>
      <c r="BX74" s="1409">
        <v>44887</v>
      </c>
      <c r="BY74" s="1409"/>
      <c r="BZ74" s="1409"/>
      <c r="CA74" s="1627"/>
    </row>
    <row r="75" spans="1:79" ht="40" customHeight="1" x14ac:dyDescent="0.2">
      <c r="A75" s="1384" t="s">
        <v>3768</v>
      </c>
      <c r="B75" s="1426" t="s">
        <v>3765</v>
      </c>
      <c r="C75" s="1382" t="s">
        <v>3769</v>
      </c>
      <c r="D75" s="1577" t="s">
        <v>193</v>
      </c>
      <c r="E75" s="1387"/>
      <c r="F75" s="1387"/>
      <c r="G75" s="2034" t="s">
        <v>89</v>
      </c>
      <c r="H75" s="2033" t="s">
        <v>89</v>
      </c>
      <c r="I75" s="2029">
        <v>40577</v>
      </c>
      <c r="J75" s="2029"/>
      <c r="K75" s="2202" t="s">
        <v>90</v>
      </c>
      <c r="L75" s="2101" t="s">
        <v>3770</v>
      </c>
      <c r="M75" s="2202"/>
      <c r="N75" s="2202"/>
      <c r="O75" s="1650"/>
      <c r="P75" s="2203"/>
      <c r="Q75" s="2102"/>
      <c r="R75" s="2102"/>
      <c r="S75" s="2102"/>
      <c r="T75" s="1390"/>
      <c r="U75" s="2204"/>
      <c r="V75" s="1391" t="s">
        <v>93</v>
      </c>
      <c r="W75" s="1392" t="s">
        <v>93</v>
      </c>
      <c r="X75" s="108" t="s">
        <v>267</v>
      </c>
      <c r="Y75" s="108"/>
      <c r="Z75" s="107" t="s">
        <v>3771</v>
      </c>
      <c r="AA75" s="108" t="s">
        <v>7007</v>
      </c>
      <c r="AB75" s="1177"/>
      <c r="AC75" s="1393">
        <v>44866</v>
      </c>
      <c r="AD75" s="1394" t="s">
        <v>3640</v>
      </c>
      <c r="AE75" s="1395" t="s">
        <v>364</v>
      </c>
      <c r="AF75" s="1396">
        <v>45170</v>
      </c>
      <c r="AG75" s="1397"/>
      <c r="AH75" s="1397"/>
      <c r="AI75" s="1653"/>
      <c r="AJ75" s="1654"/>
      <c r="AK75" s="1395" t="s">
        <v>7008</v>
      </c>
      <c r="AL75" s="1395" t="s">
        <v>367</v>
      </c>
      <c r="AM75" s="1396">
        <v>45536</v>
      </c>
      <c r="AN75" s="1397"/>
      <c r="AO75" s="1397"/>
      <c r="AP75" s="1653"/>
      <c r="AQ75" s="1400"/>
      <c r="AR75" s="1401"/>
      <c r="AS75" s="2205"/>
      <c r="AT75" s="1403"/>
      <c r="AU75" s="1404"/>
      <c r="AV75" s="1404"/>
      <c r="AW75" s="2207"/>
      <c r="AX75" s="1406"/>
      <c r="AY75" s="1402"/>
      <c r="AZ75" s="2205"/>
      <c r="BA75" s="1403"/>
      <c r="BB75" s="1404"/>
      <c r="BC75" s="1404"/>
      <c r="BD75" s="2207"/>
      <c r="BE75" s="2207"/>
      <c r="BF75" s="1407" t="s">
        <v>7009</v>
      </c>
      <c r="BG75" s="1396">
        <v>45901</v>
      </c>
      <c r="BH75" s="1408"/>
      <c r="BI75" s="1407" t="s">
        <v>6937</v>
      </c>
      <c r="BJ75" s="1396">
        <v>46082</v>
      </c>
      <c r="BK75" s="1408"/>
      <c r="BL75" s="1407" t="s">
        <v>193</v>
      </c>
      <c r="BM75" s="1396" t="s">
        <v>193</v>
      </c>
      <c r="BN75" s="1408"/>
      <c r="BO75" s="1178" t="s">
        <v>7010</v>
      </c>
      <c r="BP75" s="1178"/>
      <c r="BQ75" s="1178"/>
      <c r="BR75" s="1409">
        <v>45093</v>
      </c>
      <c r="BS75" s="1409">
        <v>44966</v>
      </c>
      <c r="BT75" s="1655" t="s">
        <v>116</v>
      </c>
      <c r="BU75" s="1409"/>
      <c r="BV75" s="1409">
        <v>44966</v>
      </c>
      <c r="BW75" s="1409" t="s">
        <v>116</v>
      </c>
      <c r="BX75" s="1409"/>
      <c r="BY75" s="1409"/>
      <c r="BZ75" s="1409"/>
      <c r="CA75" s="542" t="s">
        <v>105</v>
      </c>
    </row>
    <row r="76" spans="1:79" ht="40" customHeight="1" x14ac:dyDescent="0.2">
      <c r="A76" s="1384" t="s">
        <v>3808</v>
      </c>
      <c r="B76" s="1448" t="s">
        <v>3809</v>
      </c>
      <c r="C76" s="1382" t="s">
        <v>7011</v>
      </c>
      <c r="D76" s="7466">
        <v>2251</v>
      </c>
      <c r="E76" s="1385" t="s">
        <v>91</v>
      </c>
      <c r="F76" s="1385" t="s">
        <v>2182</v>
      </c>
      <c r="G76" s="1386" t="s">
        <v>89</v>
      </c>
      <c r="H76" s="2028" t="s">
        <v>89</v>
      </c>
      <c r="I76" s="2029">
        <v>44851</v>
      </c>
      <c r="J76" s="2029"/>
      <c r="K76" s="2029" t="s">
        <v>90</v>
      </c>
      <c r="L76" s="2030" t="s">
        <v>3577</v>
      </c>
      <c r="M76" s="2029"/>
      <c r="N76" s="2029"/>
      <c r="O76" s="1506">
        <v>44214</v>
      </c>
      <c r="P76" s="1687">
        <v>44414</v>
      </c>
      <c r="Q76" s="1702">
        <v>44824</v>
      </c>
      <c r="R76" s="1702"/>
      <c r="S76" s="1702"/>
      <c r="T76" s="1390"/>
      <c r="U76" s="2031"/>
      <c r="V76" s="1391" t="s">
        <v>93</v>
      </c>
      <c r="W76" s="1392" t="s">
        <v>93</v>
      </c>
      <c r="X76" s="108" t="s">
        <v>94</v>
      </c>
      <c r="Y76" s="1442"/>
      <c r="Z76" s="1630" t="s">
        <v>3810</v>
      </c>
      <c r="AA76" s="1630" t="s">
        <v>3811</v>
      </c>
      <c r="AB76" s="106"/>
      <c r="AC76" s="1555">
        <v>44378</v>
      </c>
      <c r="AD76" s="1394" t="s">
        <v>6665</v>
      </c>
      <c r="AE76" s="1395" t="s">
        <v>364</v>
      </c>
      <c r="AF76" s="1396">
        <v>43344</v>
      </c>
      <c r="AG76" s="1397">
        <v>43350</v>
      </c>
      <c r="AH76" s="1397">
        <v>43392</v>
      </c>
      <c r="AI76" s="1454" t="s">
        <v>6666</v>
      </c>
      <c r="AJ76" s="1399"/>
      <c r="AK76" s="7410" t="s">
        <v>6667</v>
      </c>
      <c r="AL76" s="7467" t="s">
        <v>367</v>
      </c>
      <c r="AM76" s="1396">
        <v>43709</v>
      </c>
      <c r="AN76" s="1397">
        <v>43735</v>
      </c>
      <c r="AO76" s="1397">
        <v>43777</v>
      </c>
      <c r="AP76" s="1398" t="s">
        <v>6668</v>
      </c>
      <c r="AQ76" s="1400"/>
      <c r="AR76" s="1401"/>
      <c r="AS76" s="1402"/>
      <c r="AT76" s="1403"/>
      <c r="AU76" s="1404"/>
      <c r="AV76" s="1404"/>
      <c r="AW76" s="1405"/>
      <c r="AX76" s="1406"/>
      <c r="AY76" s="1402"/>
      <c r="AZ76" s="1402"/>
      <c r="BA76" s="1403"/>
      <c r="BB76" s="1404"/>
      <c r="BC76" s="1404"/>
      <c r="BD76" s="1405"/>
      <c r="BE76" s="1405"/>
      <c r="BF76" s="1407" t="s">
        <v>5228</v>
      </c>
      <c r="BG76" s="1396">
        <v>44197</v>
      </c>
      <c r="BH76" s="1408">
        <v>44214</v>
      </c>
      <c r="BI76" s="1407" t="s">
        <v>5041</v>
      </c>
      <c r="BJ76" s="1396">
        <v>44378</v>
      </c>
      <c r="BK76" s="1408">
        <v>44414</v>
      </c>
      <c r="BL76" s="1407" t="s">
        <v>6370</v>
      </c>
      <c r="BM76" s="1396">
        <v>44713</v>
      </c>
      <c r="BN76" s="1408">
        <v>44851</v>
      </c>
      <c r="BO76" s="2298" t="s">
        <v>7012</v>
      </c>
      <c r="BP76" s="1178"/>
      <c r="BQ76" s="7474" t="s">
        <v>1116</v>
      </c>
      <c r="BR76" s="1409">
        <v>44217</v>
      </c>
      <c r="BS76" s="1409">
        <v>44417</v>
      </c>
      <c r="BT76" s="1410" t="s">
        <v>116</v>
      </c>
      <c r="BU76" s="1409"/>
      <c r="BV76" s="1409">
        <v>45132</v>
      </c>
      <c r="BW76" s="1410"/>
      <c r="BX76" s="1409">
        <v>44417</v>
      </c>
      <c r="BY76" s="1409" t="s">
        <v>6810</v>
      </c>
      <c r="BZ76" s="1409"/>
      <c r="CA76" s="542" t="s">
        <v>3814</v>
      </c>
    </row>
    <row r="77" spans="1:79" ht="40" customHeight="1" x14ac:dyDescent="0.2">
      <c r="A77" s="1384" t="s">
        <v>3808</v>
      </c>
      <c r="B77" s="1448" t="s">
        <v>3809</v>
      </c>
      <c r="C77" s="1382" t="s">
        <v>5406</v>
      </c>
      <c r="D77" s="1577">
        <v>2285</v>
      </c>
      <c r="E77" s="1387"/>
      <c r="F77" s="1387">
        <v>2050</v>
      </c>
      <c r="G77" s="2034" t="s">
        <v>89</v>
      </c>
      <c r="H77" s="2033" t="s">
        <v>194</v>
      </c>
      <c r="I77" s="2029">
        <v>44851</v>
      </c>
      <c r="J77" s="2029"/>
      <c r="K77" s="2202"/>
      <c r="L77" s="2101"/>
      <c r="M77" s="2202"/>
      <c r="N77" s="2202"/>
      <c r="O77" s="1650"/>
      <c r="P77" s="2203"/>
      <c r="Q77" s="2102"/>
      <c r="R77" s="2102"/>
      <c r="S77" s="2102"/>
      <c r="T77" s="1390"/>
      <c r="U77" s="2204"/>
      <c r="V77" s="1391" t="b">
        <v>0</v>
      </c>
      <c r="W77" s="1392" t="s">
        <v>228</v>
      </c>
      <c r="X77" s="108" t="s">
        <v>229</v>
      </c>
      <c r="Y77" s="1557"/>
      <c r="Z77" s="1558" t="s">
        <v>1108</v>
      </c>
      <c r="AA77" s="1273" t="s">
        <v>1109</v>
      </c>
      <c r="AB77" s="108"/>
      <c r="AC77" s="2409"/>
      <c r="AD77" s="1394" t="s">
        <v>4921</v>
      </c>
      <c r="AE77" s="1395" t="s">
        <v>1110</v>
      </c>
      <c r="AF77" s="1396">
        <v>44805</v>
      </c>
      <c r="AG77" s="1701">
        <v>44809</v>
      </c>
      <c r="AH77" s="1701">
        <v>44869</v>
      </c>
      <c r="AI77" s="1398"/>
      <c r="AJ77" s="1399"/>
      <c r="AK77" s="1394" t="s">
        <v>114</v>
      </c>
      <c r="AL77" s="1395" t="s">
        <v>1112</v>
      </c>
      <c r="AM77" s="1396" t="s">
        <v>114</v>
      </c>
      <c r="AN77" s="1398"/>
      <c r="AO77" s="1398"/>
      <c r="AP77" s="1398"/>
      <c r="AQ77" s="1400"/>
      <c r="AR77" s="1552"/>
      <c r="AS77" s="1402"/>
      <c r="AT77" s="1551"/>
      <c r="AU77" s="1405"/>
      <c r="AV77" s="1405"/>
      <c r="AW77" s="1405"/>
      <c r="AX77" s="1406"/>
      <c r="AY77" s="1552"/>
      <c r="AZ77" s="1552"/>
      <c r="BA77" s="1551"/>
      <c r="BB77" s="1405"/>
      <c r="BC77" s="1405"/>
      <c r="BD77" s="1405"/>
      <c r="BE77" s="1405"/>
      <c r="BF77" s="1407" t="s">
        <v>114</v>
      </c>
      <c r="BG77" s="1396" t="s">
        <v>114</v>
      </c>
      <c r="BH77" s="1400"/>
      <c r="BI77" s="1407" t="s">
        <v>114</v>
      </c>
      <c r="BJ77" s="1396" t="s">
        <v>114</v>
      </c>
      <c r="BK77" s="1400"/>
      <c r="BL77" s="1407" t="s">
        <v>114</v>
      </c>
      <c r="BM77" s="1396" t="s">
        <v>114</v>
      </c>
      <c r="BN77" s="1400"/>
      <c r="BO77" s="2450" t="s">
        <v>6846</v>
      </c>
      <c r="BP77" s="7479"/>
      <c r="BQ77" s="7479" t="s">
        <v>1116</v>
      </c>
      <c r="BR77" s="1409">
        <v>44803</v>
      </c>
      <c r="BS77" s="1409"/>
      <c r="BT77" s="1655" t="s">
        <v>116</v>
      </c>
      <c r="BU77" s="1409">
        <v>44803</v>
      </c>
      <c r="BV77" s="1409">
        <v>44809</v>
      </c>
      <c r="BW77" s="1409" t="s">
        <v>116</v>
      </c>
      <c r="BX77" s="1409"/>
      <c r="BY77" s="1409"/>
      <c r="BZ77" s="1409"/>
      <c r="CA77" s="1178"/>
    </row>
    <row r="78" spans="1:79" ht="40" customHeight="1" x14ac:dyDescent="0.2">
      <c r="A78" s="1384" t="s">
        <v>3823</v>
      </c>
      <c r="B78" s="1381" t="s">
        <v>3824</v>
      </c>
      <c r="C78" s="1382" t="s">
        <v>7013</v>
      </c>
      <c r="D78" s="7470">
        <v>1779</v>
      </c>
      <c r="E78" s="1385" t="s">
        <v>3537</v>
      </c>
      <c r="F78" s="1385" t="s">
        <v>1064</v>
      </c>
      <c r="G78" s="1386" t="s">
        <v>89</v>
      </c>
      <c r="H78" s="2033" t="s">
        <v>89</v>
      </c>
      <c r="I78" s="2029">
        <v>43151</v>
      </c>
      <c r="J78" s="2029"/>
      <c r="K78" s="2029"/>
      <c r="L78" s="2030"/>
      <c r="M78" s="2029"/>
      <c r="N78" s="2029"/>
      <c r="O78" s="1388"/>
      <c r="P78" s="1687"/>
      <c r="Q78" s="1702"/>
      <c r="R78" s="1702"/>
      <c r="S78" s="1702"/>
      <c r="T78" s="1390">
        <v>43709</v>
      </c>
      <c r="U78" s="1554" t="s">
        <v>3826</v>
      </c>
      <c r="V78" s="1391" t="b">
        <v>0</v>
      </c>
      <c r="W78" s="1392" t="s">
        <v>111</v>
      </c>
      <c r="X78" s="108" t="s">
        <v>94</v>
      </c>
      <c r="Y78" s="108"/>
      <c r="Z78" s="106" t="s">
        <v>3827</v>
      </c>
      <c r="AA78" s="106" t="s">
        <v>7014</v>
      </c>
      <c r="AB78" s="108"/>
      <c r="AC78" s="1393">
        <v>44470</v>
      </c>
      <c r="AD78" s="1394"/>
      <c r="AE78" s="1395"/>
      <c r="AF78" s="1396"/>
      <c r="AG78" s="1397"/>
      <c r="AH78" s="1397"/>
      <c r="AI78" s="1398"/>
      <c r="AJ78" s="1399"/>
      <c r="AK78" s="7467"/>
      <c r="AL78" s="7467"/>
      <c r="AM78" s="1396"/>
      <c r="AN78" s="1397"/>
      <c r="AO78" s="1397"/>
      <c r="AP78" s="1398"/>
      <c r="AQ78" s="1400"/>
      <c r="AR78" s="1401"/>
      <c r="AS78" s="1402"/>
      <c r="AT78" s="1403"/>
      <c r="AU78" s="1404"/>
      <c r="AV78" s="1404"/>
      <c r="AW78" s="1405"/>
      <c r="AX78" s="1406"/>
      <c r="AY78" s="1402"/>
      <c r="AZ78" s="1402"/>
      <c r="BA78" s="1403"/>
      <c r="BB78" s="1404"/>
      <c r="BC78" s="1404"/>
      <c r="BD78" s="1405"/>
      <c r="BE78" s="1405"/>
      <c r="BF78" s="1407"/>
      <c r="BG78" s="1396"/>
      <c r="BH78" s="1408"/>
      <c r="BI78" s="1407"/>
      <c r="BJ78" s="1396"/>
      <c r="BK78" s="1408"/>
      <c r="BL78" s="1407"/>
      <c r="BM78" s="1396"/>
      <c r="BN78" s="1408"/>
      <c r="BO78" s="540" t="s">
        <v>7015</v>
      </c>
      <c r="BP78" s="1178"/>
      <c r="BQ78" s="540"/>
      <c r="BR78" s="1409">
        <v>44271</v>
      </c>
      <c r="BS78" s="1409">
        <v>44480</v>
      </c>
      <c r="BT78" s="1410" t="s">
        <v>116</v>
      </c>
      <c r="BU78" s="1409">
        <v>44271</v>
      </c>
      <c r="BV78" s="1409"/>
      <c r="BW78" s="1410" t="s">
        <v>116</v>
      </c>
      <c r="BX78" s="1409"/>
      <c r="BY78" s="1409"/>
      <c r="BZ78" s="1409"/>
      <c r="CA78" s="540" t="s">
        <v>5405</v>
      </c>
    </row>
    <row r="79" spans="1:79" ht="40" customHeight="1" x14ac:dyDescent="0.2">
      <c r="A79" s="1384" t="s">
        <v>3873</v>
      </c>
      <c r="B79" s="1381" t="s">
        <v>3874</v>
      </c>
      <c r="C79" s="1382" t="s">
        <v>6920</v>
      </c>
      <c r="D79" s="1577">
        <v>1819</v>
      </c>
      <c r="E79" s="1385" t="s">
        <v>3819</v>
      </c>
      <c r="F79" s="1385" t="s">
        <v>2760</v>
      </c>
      <c r="G79" s="1386" t="s">
        <v>89</v>
      </c>
      <c r="H79" s="2033" t="s">
        <v>194</v>
      </c>
      <c r="I79" s="2029">
        <v>43550</v>
      </c>
      <c r="J79" s="2029"/>
      <c r="K79" s="2029" t="s">
        <v>90</v>
      </c>
      <c r="L79" s="2030" t="s">
        <v>3577</v>
      </c>
      <c r="M79" s="2029"/>
      <c r="N79" s="2029"/>
      <c r="O79" s="1388"/>
      <c r="P79" s="1687"/>
      <c r="Q79" s="1702"/>
      <c r="R79" s="1702"/>
      <c r="S79" s="1702"/>
      <c r="T79" s="1390"/>
      <c r="U79" s="2031"/>
      <c r="V79" s="1391" t="b">
        <v>0</v>
      </c>
      <c r="W79" s="1392" t="s">
        <v>228</v>
      </c>
      <c r="X79" s="108" t="s">
        <v>229</v>
      </c>
      <c r="Y79" s="1442"/>
      <c r="Z79" s="107" t="s">
        <v>6696</v>
      </c>
      <c r="AA79" s="108"/>
      <c r="AB79" s="108"/>
      <c r="AC79" s="1393"/>
      <c r="AD79" s="1394"/>
      <c r="AE79" s="1395"/>
      <c r="AF79" s="1396"/>
      <c r="AG79" s="1397"/>
      <c r="AH79" s="1397"/>
      <c r="AI79" s="1398"/>
      <c r="AJ79" s="1399"/>
      <c r="AK79" s="1395"/>
      <c r="AL79" s="1395"/>
      <c r="AM79" s="1396"/>
      <c r="AN79" s="1397"/>
      <c r="AO79" s="1397"/>
      <c r="AP79" s="1398"/>
      <c r="AQ79" s="1400"/>
      <c r="AR79" s="1401"/>
      <c r="AS79" s="1402"/>
      <c r="AT79" s="1403"/>
      <c r="AU79" s="1404"/>
      <c r="AV79" s="1404"/>
      <c r="AW79" s="1405"/>
      <c r="AX79" s="1406"/>
      <c r="AY79" s="1402"/>
      <c r="AZ79" s="1402"/>
      <c r="BA79" s="1403"/>
      <c r="BB79" s="1404"/>
      <c r="BC79" s="1404"/>
      <c r="BD79" s="1405"/>
      <c r="BE79" s="1405"/>
      <c r="BF79" s="1407"/>
      <c r="BG79" s="1396"/>
      <c r="BH79" s="1408">
        <v>42809</v>
      </c>
      <c r="BI79" s="1407" t="s">
        <v>6118</v>
      </c>
      <c r="BJ79" s="1396">
        <v>42856</v>
      </c>
      <c r="BK79" s="1408">
        <v>42947</v>
      </c>
      <c r="BL79" s="1407"/>
      <c r="BM79" s="1396"/>
      <c r="BN79" s="1408">
        <v>43550</v>
      </c>
      <c r="BO79" s="542" t="s">
        <v>6952</v>
      </c>
      <c r="BP79" s="544"/>
      <c r="BQ79" s="542" t="s">
        <v>2728</v>
      </c>
      <c r="BR79" s="1409">
        <v>44781</v>
      </c>
      <c r="BS79" s="1409"/>
      <c r="BT79" s="1410" t="s">
        <v>116</v>
      </c>
      <c r="BU79" s="1409"/>
      <c r="BV79" s="1409"/>
      <c r="BW79" s="1410"/>
      <c r="BX79" s="1409">
        <v>44781</v>
      </c>
      <c r="BY79" s="1409" t="s">
        <v>6810</v>
      </c>
      <c r="BZ79" s="1409"/>
      <c r="CA79" s="540" t="s">
        <v>3822</v>
      </c>
    </row>
    <row r="80" spans="1:79" ht="40" customHeight="1" x14ac:dyDescent="0.2">
      <c r="A80" s="1384" t="s">
        <v>3885</v>
      </c>
      <c r="B80" s="1381" t="s">
        <v>3886</v>
      </c>
      <c r="C80" s="1382" t="s">
        <v>3887</v>
      </c>
      <c r="D80" s="2083">
        <v>2282</v>
      </c>
      <c r="E80" s="1385" t="s">
        <v>423</v>
      </c>
      <c r="F80" s="1385" t="s">
        <v>266</v>
      </c>
      <c r="G80" s="1386" t="s">
        <v>89</v>
      </c>
      <c r="H80" s="2033" t="s">
        <v>89</v>
      </c>
      <c r="I80" s="1388">
        <v>41563</v>
      </c>
      <c r="J80" s="2029"/>
      <c r="K80" s="2029" t="s">
        <v>90</v>
      </c>
      <c r="L80" s="2030" t="s">
        <v>3888</v>
      </c>
      <c r="M80" s="2029"/>
      <c r="N80" s="2029"/>
      <c r="O80" s="1388"/>
      <c r="P80" s="1687"/>
      <c r="Q80" s="1702"/>
      <c r="R80" s="1702"/>
      <c r="S80" s="1702"/>
      <c r="T80" s="1390"/>
      <c r="U80" s="2031" t="s">
        <v>7016</v>
      </c>
      <c r="V80" s="1391" t="s">
        <v>93</v>
      </c>
      <c r="W80" s="1392" t="s">
        <v>93</v>
      </c>
      <c r="X80" s="108" t="s">
        <v>94</v>
      </c>
      <c r="Y80" s="108"/>
      <c r="Z80" s="107" t="s">
        <v>3889</v>
      </c>
      <c r="AA80" s="107" t="s">
        <v>7017</v>
      </c>
      <c r="AB80" s="106"/>
      <c r="AC80" s="1393">
        <v>44621</v>
      </c>
      <c r="AD80" s="1394" t="s">
        <v>3891</v>
      </c>
      <c r="AE80" s="1395" t="s">
        <v>3075</v>
      </c>
      <c r="AF80" s="1396">
        <v>44501</v>
      </c>
      <c r="AG80" s="1397">
        <v>44501</v>
      </c>
      <c r="AH80" s="1397">
        <v>44562</v>
      </c>
      <c r="AI80" s="1398" t="s">
        <v>3889</v>
      </c>
      <c r="AJ80" s="1399"/>
      <c r="AK80" s="7467" t="s">
        <v>1226</v>
      </c>
      <c r="AL80" s="7410" t="s">
        <v>7018</v>
      </c>
      <c r="AM80" s="1396">
        <v>44743</v>
      </c>
      <c r="AN80" s="1397"/>
      <c r="AO80" s="1397"/>
      <c r="AP80" s="1398"/>
      <c r="AQ80" s="1400"/>
      <c r="AR80" s="1401"/>
      <c r="AS80" s="1402"/>
      <c r="AT80" s="1403"/>
      <c r="AU80" s="1404"/>
      <c r="AV80" s="1404"/>
      <c r="AW80" s="1405"/>
      <c r="AX80" s="1406"/>
      <c r="AY80" s="1402"/>
      <c r="AZ80" s="1402"/>
      <c r="BA80" s="1403"/>
      <c r="BB80" s="1404"/>
      <c r="BC80" s="1404"/>
      <c r="BD80" s="1405"/>
      <c r="BE80" s="1405"/>
      <c r="BF80" s="1446" t="s">
        <v>7019</v>
      </c>
      <c r="BG80" s="1444">
        <v>45474</v>
      </c>
      <c r="BH80" s="1445"/>
      <c r="BI80" s="1446" t="s">
        <v>7020</v>
      </c>
      <c r="BJ80" s="1444">
        <v>45566</v>
      </c>
      <c r="BK80" s="1445"/>
      <c r="BL80" s="1446" t="s">
        <v>6936</v>
      </c>
      <c r="BM80" s="1444">
        <v>45839</v>
      </c>
      <c r="BN80" s="1445"/>
      <c r="BO80" s="2298" t="s">
        <v>7021</v>
      </c>
      <c r="BP80" s="540"/>
      <c r="BQ80" s="540"/>
      <c r="BR80" s="1409">
        <v>44803</v>
      </c>
      <c r="BS80" s="1409">
        <v>44665</v>
      </c>
      <c r="BT80" s="1410" t="s">
        <v>116</v>
      </c>
      <c r="BU80" s="1409"/>
      <c r="BV80" s="1409">
        <v>44665</v>
      </c>
      <c r="BW80" s="1410" t="s">
        <v>116</v>
      </c>
      <c r="BX80" s="1409">
        <v>45022</v>
      </c>
      <c r="BY80" s="1409"/>
      <c r="BZ80" s="1409"/>
      <c r="CA80" s="540" t="s">
        <v>105</v>
      </c>
    </row>
    <row r="81" spans="1:81" ht="40" customHeight="1" x14ac:dyDescent="0.2">
      <c r="A81" s="1384" t="s">
        <v>3906</v>
      </c>
      <c r="B81" s="1381" t="s">
        <v>3905</v>
      </c>
      <c r="C81" s="1382" t="s">
        <v>3907</v>
      </c>
      <c r="D81" s="2083">
        <v>2286</v>
      </c>
      <c r="E81" s="1385" t="s">
        <v>91</v>
      </c>
      <c r="F81" s="1385" t="s">
        <v>949</v>
      </c>
      <c r="G81" s="1386" t="s">
        <v>89</v>
      </c>
      <c r="H81" s="2033" t="s">
        <v>89</v>
      </c>
      <c r="I81" s="2029">
        <v>43370</v>
      </c>
      <c r="J81" s="2029"/>
      <c r="K81" s="2029"/>
      <c r="L81" s="2030"/>
      <c r="M81" s="2029"/>
      <c r="N81" s="2029"/>
      <c r="O81" s="1388"/>
      <c r="P81" s="1728"/>
      <c r="Q81" s="1702"/>
      <c r="R81" s="1702"/>
      <c r="S81" s="1702"/>
      <c r="T81" s="1390"/>
      <c r="U81" s="2031"/>
      <c r="V81" s="1391" t="s">
        <v>93</v>
      </c>
      <c r="W81" s="1392" t="s">
        <v>93</v>
      </c>
      <c r="X81" s="108" t="s">
        <v>94</v>
      </c>
      <c r="Y81" s="108"/>
      <c r="Z81" s="107" t="s">
        <v>3908</v>
      </c>
      <c r="AA81" s="106" t="s">
        <v>7022</v>
      </c>
      <c r="AB81" s="106"/>
      <c r="AC81" s="1393">
        <v>45017</v>
      </c>
      <c r="AD81" s="1394" t="s">
        <v>3910</v>
      </c>
      <c r="AE81" s="1395" t="s">
        <v>7023</v>
      </c>
      <c r="AF81" s="1396">
        <v>44797</v>
      </c>
      <c r="AG81" s="1397">
        <v>44797</v>
      </c>
      <c r="AH81" s="1397">
        <v>44839</v>
      </c>
      <c r="AI81" s="1398" t="s">
        <v>3912</v>
      </c>
      <c r="AJ81" s="1399"/>
      <c r="AK81" s="7467" t="s">
        <v>7024</v>
      </c>
      <c r="AL81" s="7410" t="s">
        <v>3913</v>
      </c>
      <c r="AM81" s="1396">
        <v>45078</v>
      </c>
      <c r="AN81" s="1397"/>
      <c r="AO81" s="1397"/>
      <c r="AP81" s="1398"/>
      <c r="AQ81" s="1400"/>
      <c r="AR81" s="1401">
        <v>45231</v>
      </c>
      <c r="AS81" s="1402" t="s">
        <v>4417</v>
      </c>
      <c r="AT81" s="1403">
        <v>45231</v>
      </c>
      <c r="AU81" s="1404"/>
      <c r="AV81" s="1404"/>
      <c r="AW81" s="1405"/>
      <c r="AX81" s="1406"/>
      <c r="AY81" s="1402"/>
      <c r="AZ81" s="1402"/>
      <c r="BA81" s="1403"/>
      <c r="BB81" s="1404"/>
      <c r="BC81" s="1404"/>
      <c r="BD81" s="1405"/>
      <c r="BE81" s="1405"/>
      <c r="BF81" s="1407" t="s">
        <v>7025</v>
      </c>
      <c r="BG81" s="1396">
        <v>45444</v>
      </c>
      <c r="BH81" s="1397"/>
      <c r="BI81" s="1407" t="s">
        <v>7026</v>
      </c>
      <c r="BJ81" s="1396">
        <v>45597</v>
      </c>
      <c r="BK81" s="1408"/>
      <c r="BL81" s="1433" t="s">
        <v>974</v>
      </c>
      <c r="BM81" s="2446" t="s">
        <v>974</v>
      </c>
      <c r="BN81" s="1408"/>
      <c r="BO81" s="1261" t="s">
        <v>7027</v>
      </c>
      <c r="BP81" s="7478" t="s">
        <v>7028</v>
      </c>
      <c r="BQ81" s="1261"/>
      <c r="BR81" s="1409">
        <v>45090</v>
      </c>
      <c r="BS81" s="1409">
        <v>45061</v>
      </c>
      <c r="BT81" s="1410" t="s">
        <v>116</v>
      </c>
      <c r="BU81" s="1409">
        <v>45090</v>
      </c>
      <c r="BV81" s="1409">
        <v>45048</v>
      </c>
      <c r="BW81" s="1410" t="s">
        <v>116</v>
      </c>
      <c r="BX81" s="1409">
        <v>45048</v>
      </c>
      <c r="BY81" s="1409"/>
      <c r="BZ81" s="1409"/>
      <c r="CA81" s="540" t="s">
        <v>105</v>
      </c>
    </row>
    <row r="82" spans="1:81" ht="40" customHeight="1" x14ac:dyDescent="0.2">
      <c r="A82" s="1384" t="s">
        <v>3923</v>
      </c>
      <c r="B82" s="1624" t="s">
        <v>7029</v>
      </c>
      <c r="C82" s="1382" t="s">
        <v>6711</v>
      </c>
      <c r="D82" s="2083">
        <v>2172</v>
      </c>
      <c r="E82" s="1385" t="s">
        <v>337</v>
      </c>
      <c r="F82" s="1385" t="s">
        <v>949</v>
      </c>
      <c r="G82" s="1386" t="s">
        <v>89</v>
      </c>
      <c r="H82" s="2033" t="s">
        <v>89</v>
      </c>
      <c r="I82" s="2029" t="s">
        <v>459</v>
      </c>
      <c r="J82" s="2029"/>
      <c r="K82" s="2029" t="s">
        <v>90</v>
      </c>
      <c r="L82" s="2030" t="s">
        <v>3927</v>
      </c>
      <c r="M82" s="2029"/>
      <c r="N82" s="2029"/>
      <c r="O82" s="1388"/>
      <c r="P82" s="1687"/>
      <c r="Q82" s="1702"/>
      <c r="R82" s="1702"/>
      <c r="S82" s="1702"/>
      <c r="T82" s="1390"/>
      <c r="U82" s="2031"/>
      <c r="V82" s="1391" t="s">
        <v>93</v>
      </c>
      <c r="W82" s="1392" t="s">
        <v>93</v>
      </c>
      <c r="X82" s="108" t="s">
        <v>267</v>
      </c>
      <c r="Y82" s="1442"/>
      <c r="Z82" s="106" t="s">
        <v>3928</v>
      </c>
      <c r="AA82" s="106" t="s">
        <v>3928</v>
      </c>
      <c r="AB82" s="107"/>
      <c r="AC82" s="1393">
        <v>44378</v>
      </c>
      <c r="AD82" s="1394" t="s">
        <v>1710</v>
      </c>
      <c r="AE82" s="1395" t="s">
        <v>364</v>
      </c>
      <c r="AF82" s="1396">
        <v>44136</v>
      </c>
      <c r="AG82" s="1397">
        <v>44105</v>
      </c>
      <c r="AH82" s="1397">
        <v>44166</v>
      </c>
      <c r="AI82" s="1398" t="s">
        <v>3930</v>
      </c>
      <c r="AJ82" s="1399"/>
      <c r="AK82" s="1395" t="s">
        <v>3931</v>
      </c>
      <c r="AL82" s="1395" t="s">
        <v>1844</v>
      </c>
      <c r="AM82" s="1396">
        <v>44621</v>
      </c>
      <c r="AN82" s="1397">
        <v>44707</v>
      </c>
      <c r="AO82" s="1397">
        <v>44768</v>
      </c>
      <c r="AP82" s="1398" t="s">
        <v>3930</v>
      </c>
      <c r="AQ82" s="1400"/>
      <c r="AR82" s="1401"/>
      <c r="AS82" s="1402"/>
      <c r="AT82" s="1403"/>
      <c r="AU82" s="1404"/>
      <c r="AV82" s="1404"/>
      <c r="AW82" s="1405"/>
      <c r="AX82" s="1406"/>
      <c r="AY82" s="1402"/>
      <c r="AZ82" s="1402"/>
      <c r="BA82" s="1403"/>
      <c r="BB82" s="1404"/>
      <c r="BC82" s="1404"/>
      <c r="BD82" s="1405"/>
      <c r="BE82" s="1405"/>
      <c r="BF82" s="1407" t="s">
        <v>7030</v>
      </c>
      <c r="BG82" s="1396">
        <v>45170</v>
      </c>
      <c r="BH82" s="1408"/>
      <c r="BI82" s="1407" t="s">
        <v>6885</v>
      </c>
      <c r="BJ82" s="1396">
        <v>45200</v>
      </c>
      <c r="BK82" s="1408"/>
      <c r="BL82" s="1407" t="s">
        <v>6716</v>
      </c>
      <c r="BM82" s="1396">
        <v>45474</v>
      </c>
      <c r="BN82" s="1408"/>
      <c r="BO82" s="540" t="s">
        <v>7031</v>
      </c>
      <c r="BP82" s="1178"/>
      <c r="BQ82" s="540"/>
      <c r="BR82" s="1409">
        <v>44519</v>
      </c>
      <c r="BS82" s="1409">
        <v>44452</v>
      </c>
      <c r="BT82" s="1410" t="s">
        <v>116</v>
      </c>
      <c r="BU82" s="1409"/>
      <c r="BV82" s="1409">
        <v>44764</v>
      </c>
      <c r="BW82" s="1410" t="s">
        <v>116</v>
      </c>
      <c r="BX82" s="1409">
        <v>45002</v>
      </c>
      <c r="BY82" s="1409"/>
      <c r="BZ82" s="1409"/>
      <c r="CA82" s="540" t="s">
        <v>105</v>
      </c>
    </row>
    <row r="83" spans="1:81" ht="40" customHeight="1" x14ac:dyDescent="0.2">
      <c r="A83" s="1384" t="s">
        <v>3934</v>
      </c>
      <c r="B83" s="1381" t="s">
        <v>3935</v>
      </c>
      <c r="C83" s="1381" t="s">
        <v>7032</v>
      </c>
      <c r="D83" s="2083" t="s">
        <v>193</v>
      </c>
      <c r="E83" s="1385" t="s">
        <v>1083</v>
      </c>
      <c r="F83" s="1385" t="s">
        <v>266</v>
      </c>
      <c r="G83" s="1387" t="s">
        <v>89</v>
      </c>
      <c r="H83" s="1387" t="s">
        <v>89</v>
      </c>
      <c r="I83" s="1388">
        <v>44307</v>
      </c>
      <c r="J83" s="2029"/>
      <c r="K83" s="2029"/>
      <c r="L83" s="2030"/>
      <c r="M83" s="2029"/>
      <c r="N83" s="2029"/>
      <c r="O83" s="1388"/>
      <c r="P83" s="1687"/>
      <c r="Q83" s="1702"/>
      <c r="R83" s="1702"/>
      <c r="S83" s="1702"/>
      <c r="T83" s="1390"/>
      <c r="U83" s="2031"/>
      <c r="V83" s="1391" t="b">
        <v>0</v>
      </c>
      <c r="W83" s="1392" t="s">
        <v>237</v>
      </c>
      <c r="X83" s="108" t="s">
        <v>94</v>
      </c>
      <c r="Y83" s="108"/>
      <c r="Z83" s="106" t="s">
        <v>3937</v>
      </c>
      <c r="AA83" s="106" t="s">
        <v>7033</v>
      </c>
      <c r="AB83" s="106"/>
      <c r="AC83" s="1531">
        <v>44682</v>
      </c>
      <c r="AD83" s="1394" t="s">
        <v>663</v>
      </c>
      <c r="AE83" s="1395" t="s">
        <v>911</v>
      </c>
      <c r="AF83" s="1396">
        <v>44835</v>
      </c>
      <c r="AG83" s="1397">
        <v>44841</v>
      </c>
      <c r="AH83" s="1397">
        <v>44883</v>
      </c>
      <c r="AI83" s="2223" t="s">
        <v>3946</v>
      </c>
      <c r="AJ83" s="1399"/>
      <c r="AK83" s="7438"/>
      <c r="AL83" s="7467"/>
      <c r="AM83" s="7480"/>
      <c r="AN83" s="1397"/>
      <c r="AO83" s="1397"/>
      <c r="AP83" s="1398"/>
      <c r="AQ83" s="1400"/>
      <c r="AR83" s="1401"/>
      <c r="AS83" s="1402"/>
      <c r="AT83" s="1551"/>
      <c r="AU83" s="1404"/>
      <c r="AV83" s="1404"/>
      <c r="AW83" s="1405"/>
      <c r="AX83" s="1406"/>
      <c r="AY83" s="1402"/>
      <c r="AZ83" s="1552"/>
      <c r="BA83" s="1551"/>
      <c r="BB83" s="1404"/>
      <c r="BC83" s="1404"/>
      <c r="BD83" s="1405"/>
      <c r="BE83" s="1405"/>
      <c r="BF83" s="1407" t="s">
        <v>1240</v>
      </c>
      <c r="BG83" s="1396">
        <v>45200</v>
      </c>
      <c r="BH83" s="1397"/>
      <c r="BI83" s="1407" t="s">
        <v>97</v>
      </c>
      <c r="BJ83" s="1396">
        <v>45474</v>
      </c>
      <c r="BK83" s="1408"/>
      <c r="BL83" s="1407" t="s">
        <v>467</v>
      </c>
      <c r="BM83" s="1455">
        <v>45839</v>
      </c>
      <c r="BN83" s="1408"/>
      <c r="BO83" s="7417" t="s">
        <v>7034</v>
      </c>
      <c r="BP83" s="1178"/>
      <c r="BQ83" s="7417"/>
      <c r="BR83" s="1409">
        <v>44131</v>
      </c>
      <c r="BS83" s="1409">
        <v>45106</v>
      </c>
      <c r="BT83" s="1410" t="s">
        <v>116</v>
      </c>
      <c r="BU83" s="1409"/>
      <c r="BV83" s="1409">
        <v>45106</v>
      </c>
      <c r="BW83" s="1410"/>
      <c r="BX83" s="1409">
        <v>45106</v>
      </c>
      <c r="BY83" s="1409"/>
      <c r="BZ83" s="1409"/>
      <c r="CA83" s="540"/>
    </row>
    <row r="84" spans="1:81" ht="40" customHeight="1" x14ac:dyDescent="0.2">
      <c r="A84" s="1384" t="s">
        <v>2575</v>
      </c>
      <c r="B84" s="1624" t="s">
        <v>3951</v>
      </c>
      <c r="C84" s="1382"/>
      <c r="D84" s="2083"/>
      <c r="E84" s="1387"/>
      <c r="F84" s="1387"/>
      <c r="G84" s="2034"/>
      <c r="H84" s="1387"/>
      <c r="I84" s="1387"/>
      <c r="J84" s="1387"/>
      <c r="K84" s="1650"/>
      <c r="L84" s="2008"/>
      <c r="M84" s="1650"/>
      <c r="N84" s="1650"/>
      <c r="O84" s="1650"/>
      <c r="P84" s="2203"/>
      <c r="Q84" s="2102"/>
      <c r="R84" s="2102"/>
      <c r="S84" s="2102"/>
      <c r="T84" s="1390"/>
      <c r="U84" s="2204"/>
      <c r="V84" s="1700"/>
      <c r="W84" s="1392"/>
      <c r="X84" s="108"/>
      <c r="Y84" s="108"/>
      <c r="Z84" s="108"/>
      <c r="AA84" s="108"/>
      <c r="AB84" s="1177"/>
      <c r="AC84" s="1393"/>
      <c r="AD84" s="1394"/>
      <c r="AE84" s="1395"/>
      <c r="AF84" s="1396"/>
      <c r="AG84" s="1397"/>
      <c r="AH84" s="1397"/>
      <c r="AI84" s="1653"/>
      <c r="AJ84" s="1654"/>
      <c r="AK84" s="1395"/>
      <c r="AL84" s="1395"/>
      <c r="AM84" s="1396"/>
      <c r="AN84" s="1397"/>
      <c r="AO84" s="1397"/>
      <c r="AP84" s="1653"/>
      <c r="AQ84" s="1400"/>
      <c r="AR84" s="1401"/>
      <c r="AS84" s="2205"/>
      <c r="AT84" s="1403"/>
      <c r="AU84" s="1404"/>
      <c r="AV84" s="1404"/>
      <c r="AW84" s="2207"/>
      <c r="AX84" s="1406"/>
      <c r="AY84" s="1402"/>
      <c r="AZ84" s="2205"/>
      <c r="BA84" s="1403"/>
      <c r="BB84" s="1404"/>
      <c r="BC84" s="1404"/>
      <c r="BD84" s="2207"/>
      <c r="BE84" s="2207"/>
      <c r="BF84" s="1407"/>
      <c r="BG84" s="1396"/>
      <c r="BH84" s="1408"/>
      <c r="BI84" s="1407"/>
      <c r="BJ84" s="1396"/>
      <c r="BK84" s="1408"/>
      <c r="BL84" s="1407"/>
      <c r="BM84" s="1396"/>
      <c r="BN84" s="1408"/>
      <c r="BO84" s="2450"/>
      <c r="BP84" s="2450"/>
      <c r="BQ84" s="2450"/>
      <c r="BR84" s="1409"/>
      <c r="BS84" s="1409"/>
      <c r="BT84" s="1655"/>
      <c r="BU84" s="1409"/>
      <c r="BV84" s="1409"/>
      <c r="BW84" s="1409"/>
      <c r="BX84" s="1409"/>
      <c r="BY84" s="1409"/>
      <c r="BZ84" s="1409"/>
      <c r="CA84" s="1178"/>
    </row>
    <row r="85" spans="1:81" ht="40" customHeight="1" x14ac:dyDescent="0.2">
      <c r="A85" s="1384" t="s">
        <v>3999</v>
      </c>
      <c r="B85" s="1381" t="s">
        <v>3993</v>
      </c>
      <c r="C85" s="1382" t="s">
        <v>7035</v>
      </c>
      <c r="D85" s="7466">
        <v>2163</v>
      </c>
      <c r="E85" s="1385" t="s">
        <v>2759</v>
      </c>
      <c r="F85" s="1385" t="s">
        <v>931</v>
      </c>
      <c r="G85" s="1386" t="s">
        <v>89</v>
      </c>
      <c r="H85" s="1387" t="s">
        <v>89</v>
      </c>
      <c r="I85" s="1388">
        <v>41353</v>
      </c>
      <c r="J85" s="1388"/>
      <c r="K85" s="1388" t="s">
        <v>90</v>
      </c>
      <c r="L85" s="2003" t="s">
        <v>4001</v>
      </c>
      <c r="M85" s="1388"/>
      <c r="N85" s="1388"/>
      <c r="O85" s="1388"/>
      <c r="P85" s="1687"/>
      <c r="Q85" s="1702"/>
      <c r="R85" s="1702"/>
      <c r="S85" s="1702"/>
      <c r="T85" s="1390"/>
      <c r="U85" s="2031"/>
      <c r="V85" s="1391" t="s">
        <v>93</v>
      </c>
      <c r="W85" s="1392" t="s">
        <v>93</v>
      </c>
      <c r="X85" s="108" t="s">
        <v>94</v>
      </c>
      <c r="Y85" s="108"/>
      <c r="Z85" s="107" t="s">
        <v>3994</v>
      </c>
      <c r="AA85" s="106" t="s">
        <v>7036</v>
      </c>
      <c r="AB85" s="106"/>
      <c r="AC85" s="1393">
        <v>44378</v>
      </c>
      <c r="AD85" s="1394" t="s">
        <v>4002</v>
      </c>
      <c r="AE85" s="1395" t="s">
        <v>4003</v>
      </c>
      <c r="AF85" s="1396">
        <v>43435</v>
      </c>
      <c r="AG85" s="1397">
        <v>43322</v>
      </c>
      <c r="AH85" s="1397">
        <v>43364</v>
      </c>
      <c r="AI85" s="1454" t="s">
        <v>4004</v>
      </c>
      <c r="AJ85" s="1399"/>
      <c r="AK85" s="7467" t="s">
        <v>4005</v>
      </c>
      <c r="AL85" s="7410" t="s">
        <v>4006</v>
      </c>
      <c r="AM85" s="1396">
        <v>44256</v>
      </c>
      <c r="AN85" s="1397">
        <v>44242</v>
      </c>
      <c r="AO85" s="1397">
        <v>44298</v>
      </c>
      <c r="AP85" s="1398" t="s">
        <v>4007</v>
      </c>
      <c r="AQ85" s="1400"/>
      <c r="AR85" s="1401" t="s">
        <v>4008</v>
      </c>
      <c r="AS85" s="1402" t="s">
        <v>4009</v>
      </c>
      <c r="AT85" s="1403">
        <v>44866</v>
      </c>
      <c r="AU85" s="1404">
        <v>44867</v>
      </c>
      <c r="AV85" s="1404">
        <v>44909</v>
      </c>
      <c r="AW85" s="1405" t="s">
        <v>4010</v>
      </c>
      <c r="AX85" s="1406"/>
      <c r="AY85" s="1402"/>
      <c r="AZ85" s="1402"/>
      <c r="BA85" s="1403"/>
      <c r="BB85" s="1404"/>
      <c r="BC85" s="1404"/>
      <c r="BD85" s="1405"/>
      <c r="BE85" s="1405"/>
      <c r="BF85" s="1407" t="s">
        <v>7037</v>
      </c>
      <c r="BG85" s="1396">
        <v>45139</v>
      </c>
      <c r="BH85" s="1408"/>
      <c r="BI85" s="1407" t="s">
        <v>7038</v>
      </c>
      <c r="BJ85" s="1396">
        <v>45231</v>
      </c>
      <c r="BK85" s="1408"/>
      <c r="BL85" s="1407" t="s">
        <v>7039</v>
      </c>
      <c r="BM85" s="1396">
        <v>45474</v>
      </c>
      <c r="BN85" s="1408"/>
      <c r="BO85" s="542" t="s">
        <v>7040</v>
      </c>
      <c r="BP85" s="1178"/>
      <c r="BQ85" s="543"/>
      <c r="BR85" s="1409">
        <v>44943</v>
      </c>
      <c r="BS85" s="1409">
        <v>44400</v>
      </c>
      <c r="BT85" s="1410" t="s">
        <v>116</v>
      </c>
      <c r="BU85" s="1409">
        <v>44943</v>
      </c>
      <c r="BV85" s="1409">
        <v>44846</v>
      </c>
      <c r="BW85" s="1410" t="s">
        <v>116</v>
      </c>
      <c r="BX85" s="1409">
        <v>44943</v>
      </c>
      <c r="BY85" s="1409"/>
      <c r="BZ85" s="1409"/>
      <c r="CA85" s="540" t="s">
        <v>3691</v>
      </c>
    </row>
    <row r="86" spans="1:81" ht="40" customHeight="1" x14ac:dyDescent="0.2">
      <c r="A86" s="1384" t="s">
        <v>4107</v>
      </c>
      <c r="B86" s="1381" t="s">
        <v>4108</v>
      </c>
      <c r="C86" s="1382" t="s">
        <v>635</v>
      </c>
      <c r="D86" s="7481">
        <v>2004</v>
      </c>
      <c r="E86" s="1385" t="s">
        <v>4235</v>
      </c>
      <c r="F86" s="1385" t="s">
        <v>3616</v>
      </c>
      <c r="G86" s="1386" t="s">
        <v>89</v>
      </c>
      <c r="H86" s="1387" t="s">
        <v>89</v>
      </c>
      <c r="I86" s="1506">
        <v>44677</v>
      </c>
      <c r="J86" s="1506">
        <v>40521</v>
      </c>
      <c r="K86" s="1388"/>
      <c r="L86" s="2003"/>
      <c r="M86" s="1388"/>
      <c r="N86" s="1388"/>
      <c r="O86" s="1388" t="s">
        <v>6780</v>
      </c>
      <c r="P86" s="1687">
        <v>43951</v>
      </c>
      <c r="Q86" s="1702">
        <v>44631</v>
      </c>
      <c r="R86" s="1702"/>
      <c r="S86" s="1702"/>
      <c r="T86" s="1390"/>
      <c r="U86" s="2031"/>
      <c r="V86" s="2282" t="s">
        <v>93</v>
      </c>
      <c r="W86" s="1392" t="s">
        <v>93</v>
      </c>
      <c r="X86" s="108" t="s">
        <v>94</v>
      </c>
      <c r="Y86" s="108"/>
      <c r="Z86" s="106" t="s">
        <v>6781</v>
      </c>
      <c r="AA86" s="106" t="s">
        <v>6782</v>
      </c>
      <c r="AB86" s="106" t="s">
        <v>4111</v>
      </c>
      <c r="AC86" s="1393">
        <v>43617</v>
      </c>
      <c r="AD86" s="1394"/>
      <c r="AE86" s="1395"/>
      <c r="AF86" s="1396"/>
      <c r="AG86" s="1397"/>
      <c r="AH86" s="1397"/>
      <c r="AI86" s="1398"/>
      <c r="AJ86" s="1399"/>
      <c r="AK86" s="7467"/>
      <c r="AL86" s="7467"/>
      <c r="AM86" s="1396"/>
      <c r="AN86" s="1397"/>
      <c r="AO86" s="1397"/>
      <c r="AP86" s="1398"/>
      <c r="AQ86" s="1400"/>
      <c r="AR86" s="1401"/>
      <c r="AS86" s="1402"/>
      <c r="AT86" s="1403"/>
      <c r="AU86" s="1404"/>
      <c r="AV86" s="1404"/>
      <c r="AW86" s="1405"/>
      <c r="AX86" s="1406"/>
      <c r="AY86" s="1402"/>
      <c r="AZ86" s="1402"/>
      <c r="BA86" s="1403"/>
      <c r="BB86" s="1404"/>
      <c r="BC86" s="1404"/>
      <c r="BD86" s="1405"/>
      <c r="BE86" s="1405"/>
      <c r="BF86" s="1446" t="s">
        <v>6783</v>
      </c>
      <c r="BG86" s="1444">
        <v>43709</v>
      </c>
      <c r="BH86" s="1408">
        <v>43709</v>
      </c>
      <c r="BI86" s="1407" t="s">
        <v>5095</v>
      </c>
      <c r="BJ86" s="1396">
        <v>43891</v>
      </c>
      <c r="BK86" s="1408">
        <v>43951</v>
      </c>
      <c r="BL86" s="1407" t="s">
        <v>5049</v>
      </c>
      <c r="BM86" s="1396">
        <v>44075</v>
      </c>
      <c r="BN86" s="1438">
        <v>44677</v>
      </c>
      <c r="BO86" s="541" t="s">
        <v>7041</v>
      </c>
      <c r="BP86" s="1178"/>
      <c r="BQ86" s="541"/>
      <c r="BR86" s="1409">
        <v>44237</v>
      </c>
      <c r="BS86" s="1409"/>
      <c r="BT86" s="1410" t="s">
        <v>7042</v>
      </c>
      <c r="BU86" s="1409">
        <v>44495</v>
      </c>
      <c r="BV86" s="1409"/>
      <c r="BW86" s="1410" t="s">
        <v>116</v>
      </c>
      <c r="BX86" s="1409">
        <v>44488</v>
      </c>
      <c r="BY86" s="1556" t="s">
        <v>6810</v>
      </c>
      <c r="BZ86" s="1556"/>
      <c r="CA86" s="542" t="s">
        <v>4114</v>
      </c>
    </row>
    <row r="87" spans="1:81" ht="40" customHeight="1" x14ac:dyDescent="0.2">
      <c r="A87" s="2457"/>
      <c r="B87" s="2457"/>
      <c r="C87" s="2457"/>
      <c r="D87" s="7482"/>
      <c r="E87" s="2586"/>
      <c r="F87" s="2586"/>
      <c r="G87" s="2587"/>
      <c r="H87" s="2587"/>
      <c r="I87" s="2588"/>
      <c r="J87" s="2588"/>
      <c r="K87" s="2589"/>
      <c r="L87" s="2483"/>
      <c r="M87" s="2589"/>
      <c r="N87" s="2589"/>
      <c r="O87" s="2589"/>
      <c r="P87" s="2589"/>
      <c r="Q87" s="2589"/>
      <c r="R87" s="2589"/>
      <c r="S87" s="2589"/>
      <c r="T87" s="2585"/>
      <c r="U87" s="2585"/>
      <c r="V87" s="2590"/>
      <c r="W87" s="2591"/>
      <c r="X87" s="1449"/>
      <c r="Y87" s="1449"/>
      <c r="Z87" s="679"/>
      <c r="AA87" s="679"/>
      <c r="AB87" s="679"/>
      <c r="AC87" s="2592"/>
      <c r="AD87" s="2291"/>
      <c r="AE87" s="2291"/>
      <c r="AF87" s="2554"/>
      <c r="AG87" s="2593"/>
      <c r="AH87" s="2593"/>
      <c r="AI87" s="2594"/>
      <c r="AJ87" s="2594"/>
      <c r="AK87" s="7414"/>
      <c r="AL87" s="7414"/>
      <c r="AM87" s="2554"/>
      <c r="AN87" s="2593"/>
      <c r="AO87" s="2593"/>
      <c r="AP87" s="2594"/>
      <c r="AQ87" s="2594"/>
      <c r="AR87" s="2595"/>
      <c r="AS87" s="2293"/>
      <c r="AT87" s="2554"/>
      <c r="AU87" s="2593"/>
      <c r="AV87" s="2593"/>
      <c r="AW87" s="2594"/>
      <c r="AX87" s="2594"/>
      <c r="AY87" s="2293"/>
      <c r="AZ87" s="2293"/>
      <c r="BA87" s="2554"/>
      <c r="BB87" s="2593"/>
      <c r="BC87" s="2593"/>
      <c r="BD87" s="2594"/>
      <c r="BE87" s="2594"/>
      <c r="BF87" s="2596"/>
      <c r="BG87" s="2597"/>
      <c r="BH87" s="2593"/>
      <c r="BI87" s="2291"/>
      <c r="BJ87" s="2554"/>
      <c r="BK87" s="2593"/>
      <c r="BL87" s="2291"/>
      <c r="BM87" s="2554"/>
      <c r="BN87" s="2598"/>
      <c r="BO87" s="2451"/>
      <c r="BP87" s="2296"/>
      <c r="BQ87" s="2451"/>
      <c r="BR87" s="2481"/>
      <c r="BS87" s="2481"/>
      <c r="BT87" s="2454"/>
      <c r="BU87" s="2481"/>
      <c r="BV87" s="2481"/>
      <c r="BW87" s="2454"/>
      <c r="BX87" s="2481"/>
      <c r="BY87" s="2480"/>
      <c r="BZ87" s="2480"/>
      <c r="CA87" s="692"/>
    </row>
    <row r="88" spans="1:81" ht="40" customHeight="1" x14ac:dyDescent="0.2"/>
    <row r="89" spans="1:81" ht="40" customHeight="1" x14ac:dyDescent="0.2"/>
    <row r="90" spans="1:81" ht="40" customHeight="1" thickBot="1" x14ac:dyDescent="0.25"/>
    <row r="91" spans="1:81" ht="40" customHeight="1" thickBot="1" x14ac:dyDescent="0.25">
      <c r="A91" s="2326" t="s">
        <v>1</v>
      </c>
      <c r="B91" s="2468" t="s">
        <v>2</v>
      </c>
      <c r="C91" s="2327" t="s">
        <v>3</v>
      </c>
      <c r="D91" s="2327" t="s">
        <v>4</v>
      </c>
      <c r="E91" s="2328" t="s">
        <v>5</v>
      </c>
      <c r="F91" s="2329" t="s">
        <v>6</v>
      </c>
      <c r="G91" s="2329" t="s">
        <v>7</v>
      </c>
      <c r="H91" s="2329" t="s">
        <v>8</v>
      </c>
      <c r="I91" s="2330" t="s">
        <v>9</v>
      </c>
      <c r="J91" s="2331" t="s">
        <v>4156</v>
      </c>
      <c r="K91" s="2332" t="s">
        <v>6805</v>
      </c>
      <c r="L91" s="2333" t="s">
        <v>12</v>
      </c>
      <c r="M91" s="2333" t="s">
        <v>13</v>
      </c>
      <c r="N91" s="2333" t="s">
        <v>14</v>
      </c>
      <c r="O91" s="2334" t="s">
        <v>15</v>
      </c>
      <c r="P91" s="2335" t="s">
        <v>16</v>
      </c>
      <c r="Q91" s="2336" t="s">
        <v>17</v>
      </c>
      <c r="R91" s="2336" t="s">
        <v>18</v>
      </c>
      <c r="S91" s="2337" t="s">
        <v>19</v>
      </c>
      <c r="T91" s="2337" t="s">
        <v>20</v>
      </c>
      <c r="U91" s="2336" t="s">
        <v>21</v>
      </c>
      <c r="V91" s="2338" t="s">
        <v>22</v>
      </c>
      <c r="W91" s="2339" t="s">
        <v>23</v>
      </c>
      <c r="X91" s="2339" t="s">
        <v>24</v>
      </c>
      <c r="Y91" s="2339" t="s">
        <v>25</v>
      </c>
      <c r="Z91" s="2339" t="s">
        <v>26</v>
      </c>
      <c r="AA91" s="2339" t="s">
        <v>27</v>
      </c>
      <c r="AB91" s="2339" t="s">
        <v>28</v>
      </c>
      <c r="AC91" s="2339" t="s">
        <v>29</v>
      </c>
      <c r="AD91" s="2340" t="s">
        <v>30</v>
      </c>
      <c r="AE91" s="2341" t="s">
        <v>31</v>
      </c>
      <c r="AF91" s="2341" t="s">
        <v>32</v>
      </c>
      <c r="AG91" s="2342" t="s">
        <v>33</v>
      </c>
      <c r="AH91" s="2343" t="s">
        <v>34</v>
      </c>
      <c r="AI91" s="2343" t="s">
        <v>35</v>
      </c>
      <c r="AJ91" s="2344" t="s">
        <v>36</v>
      </c>
      <c r="AK91" s="2345" t="s">
        <v>37</v>
      </c>
      <c r="AL91" s="2346" t="s">
        <v>38</v>
      </c>
      <c r="AM91" s="2346" t="s">
        <v>39</v>
      </c>
      <c r="AN91" s="2347" t="s">
        <v>40</v>
      </c>
      <c r="AO91" s="2348" t="s">
        <v>41</v>
      </c>
      <c r="AP91" s="2348" t="s">
        <v>42</v>
      </c>
      <c r="AQ91" s="2349" t="s">
        <v>43</v>
      </c>
      <c r="AR91" s="2350" t="s">
        <v>44</v>
      </c>
      <c r="AS91" s="2351" t="s">
        <v>45</v>
      </c>
      <c r="AT91" s="2352" t="s">
        <v>46</v>
      </c>
      <c r="AU91" s="2351" t="s">
        <v>47</v>
      </c>
      <c r="AV91" s="2353" t="s">
        <v>48</v>
      </c>
      <c r="AW91" s="2353" t="s">
        <v>49</v>
      </c>
      <c r="AX91" s="2354" t="s">
        <v>50</v>
      </c>
      <c r="AY91" s="2355" t="s">
        <v>51</v>
      </c>
      <c r="AZ91" s="2356" t="s">
        <v>52</v>
      </c>
      <c r="BA91" s="2357" t="s">
        <v>53</v>
      </c>
      <c r="BB91" s="2358" t="s">
        <v>54</v>
      </c>
      <c r="BC91" s="2359" t="s">
        <v>55</v>
      </c>
      <c r="BD91" s="2359" t="s">
        <v>56</v>
      </c>
      <c r="BE91" s="2360" t="s">
        <v>57</v>
      </c>
      <c r="BF91" s="2361" t="s">
        <v>58</v>
      </c>
      <c r="BG91" s="2362" t="s">
        <v>59</v>
      </c>
      <c r="BH91" s="2363" t="s">
        <v>60</v>
      </c>
      <c r="BI91" s="2363" t="s">
        <v>61</v>
      </c>
      <c r="BJ91" s="2364" t="s">
        <v>62</v>
      </c>
      <c r="BK91" s="2365" t="s">
        <v>63</v>
      </c>
      <c r="BL91" s="2365" t="s">
        <v>4684</v>
      </c>
      <c r="BM91" s="2366" t="s">
        <v>65</v>
      </c>
      <c r="BN91" s="2367" t="s">
        <v>66</v>
      </c>
      <c r="BO91" s="2367" t="s">
        <v>67</v>
      </c>
      <c r="BP91" s="2339" t="s">
        <v>68</v>
      </c>
      <c r="BQ91" s="2339" t="s">
        <v>69</v>
      </c>
      <c r="BR91" s="2339" t="s">
        <v>70</v>
      </c>
      <c r="BS91" s="2368" t="s">
        <v>71</v>
      </c>
      <c r="BT91" s="2369" t="s">
        <v>72</v>
      </c>
      <c r="BU91" s="2369" t="s">
        <v>73</v>
      </c>
      <c r="BV91" s="2369" t="s">
        <v>74</v>
      </c>
      <c r="BW91" s="2370" t="s">
        <v>6806</v>
      </c>
      <c r="BX91" s="2370" t="s">
        <v>6807</v>
      </c>
      <c r="BY91" s="2370" t="s">
        <v>6808</v>
      </c>
      <c r="BZ91" s="2371" t="s">
        <v>78</v>
      </c>
      <c r="CA91" s="2371" t="s">
        <v>79</v>
      </c>
      <c r="CB91" s="2372" t="s">
        <v>80</v>
      </c>
      <c r="CC91" s="2339" t="s">
        <v>81</v>
      </c>
    </row>
    <row r="92" spans="1:81" ht="40" customHeight="1" thickTop="1" x14ac:dyDescent="0.2">
      <c r="A92" s="1384" t="s">
        <v>3999</v>
      </c>
      <c r="B92" s="2467"/>
      <c r="C92" s="1381" t="s">
        <v>3993</v>
      </c>
      <c r="D92" s="1382" t="s">
        <v>7035</v>
      </c>
      <c r="E92" s="7466">
        <v>2163</v>
      </c>
      <c r="F92" s="1385" t="s">
        <v>2759</v>
      </c>
      <c r="G92" s="1385" t="s">
        <v>931</v>
      </c>
      <c r="H92" s="1386" t="s">
        <v>89</v>
      </c>
      <c r="I92" s="1387" t="s">
        <v>89</v>
      </c>
      <c r="J92" s="1388">
        <v>41353</v>
      </c>
      <c r="K92" s="1388"/>
      <c r="L92" s="1388" t="s">
        <v>90</v>
      </c>
      <c r="M92" s="2003" t="s">
        <v>4001</v>
      </c>
      <c r="N92" s="1388"/>
      <c r="O92" s="1388"/>
      <c r="P92" s="1388"/>
      <c r="Q92" s="1687"/>
      <c r="R92" s="1702"/>
      <c r="S92" s="1702"/>
      <c r="T92" s="1702"/>
      <c r="U92" s="1390"/>
      <c r="V92" s="2031"/>
      <c r="W92" s="1391" t="str">
        <f>IF(OR(X92="Yes", Y92="Web-page timetable", Z92="YES"), "Yes")</f>
        <v>Yes</v>
      </c>
      <c r="X92" s="1392" t="s">
        <v>93</v>
      </c>
      <c r="Y92" s="108" t="s">
        <v>94</v>
      </c>
      <c r="Z92" s="108"/>
      <c r="AA92" s="107" t="s">
        <v>3994</v>
      </c>
      <c r="AB92" s="106" t="s">
        <v>7036</v>
      </c>
      <c r="AC92" s="106"/>
      <c r="AD92" s="1393">
        <v>44378</v>
      </c>
      <c r="AE92" s="1394" t="s">
        <v>4002</v>
      </c>
      <c r="AF92" s="1395" t="s">
        <v>4003</v>
      </c>
      <c r="AG92" s="1396">
        <v>43435</v>
      </c>
      <c r="AH92" s="1397">
        <v>43322</v>
      </c>
      <c r="AI92" s="1397">
        <v>43364</v>
      </c>
      <c r="AJ92" s="1454" t="s">
        <v>4004</v>
      </c>
      <c r="AK92" s="1399"/>
      <c r="AL92" s="7467" t="s">
        <v>4005</v>
      </c>
      <c r="AM92" s="7410" t="s">
        <v>4006</v>
      </c>
      <c r="AN92" s="1396">
        <v>44256</v>
      </c>
      <c r="AO92" s="1397">
        <v>44242</v>
      </c>
      <c r="AP92" s="1397">
        <v>44298</v>
      </c>
      <c r="AQ92" s="1398" t="s">
        <v>4007</v>
      </c>
      <c r="AR92" s="1400"/>
      <c r="AS92" s="1401" t="s">
        <v>4008</v>
      </c>
      <c r="AT92" s="1402" t="s">
        <v>4009</v>
      </c>
      <c r="AU92" s="1403">
        <v>44866</v>
      </c>
      <c r="AV92" s="1404">
        <v>44867</v>
      </c>
      <c r="AW92" s="1404">
        <v>44909</v>
      </c>
      <c r="AX92" s="1405" t="s">
        <v>4010</v>
      </c>
      <c r="AY92" s="1406"/>
      <c r="AZ92" s="1402"/>
      <c r="BA92" s="1402"/>
      <c r="BB92" s="1403"/>
      <c r="BC92" s="1404"/>
      <c r="BD92" s="1404"/>
      <c r="BE92" s="1405"/>
      <c r="BF92" s="1405"/>
      <c r="BG92" s="1407" t="s">
        <v>7037</v>
      </c>
      <c r="BH92" s="1396">
        <v>45139</v>
      </c>
      <c r="BI92" s="1408"/>
      <c r="BJ92" s="1407" t="s">
        <v>7038</v>
      </c>
      <c r="BK92" s="1396">
        <v>45231</v>
      </c>
      <c r="BL92" s="1408"/>
      <c r="BM92" s="1407" t="s">
        <v>7039</v>
      </c>
      <c r="BN92" s="1396">
        <v>45474</v>
      </c>
      <c r="BO92" s="1408"/>
      <c r="BP92" s="542" t="s">
        <v>7043</v>
      </c>
      <c r="BQ92" s="1685"/>
      <c r="BR92" s="1178"/>
      <c r="BS92" s="543"/>
      <c r="BT92" s="1409">
        <v>44943</v>
      </c>
      <c r="BU92" s="1409">
        <v>44400</v>
      </c>
      <c r="BV92" s="1410" t="s">
        <v>116</v>
      </c>
      <c r="BW92" s="1409">
        <v>44943</v>
      </c>
      <c r="BX92" s="1409">
        <v>45152</v>
      </c>
      <c r="BY92" s="1410" t="s">
        <v>116</v>
      </c>
      <c r="BZ92" s="1409">
        <v>44943</v>
      </c>
      <c r="CA92" s="1409" t="s">
        <v>7044</v>
      </c>
      <c r="CB92" s="1409"/>
      <c r="CC92" s="540" t="s">
        <v>3691</v>
      </c>
    </row>
    <row r="93" spans="1:81" ht="40" customHeight="1" x14ac:dyDescent="0.2">
      <c r="A93" s="2038" t="s">
        <v>3698</v>
      </c>
      <c r="B93" s="1880"/>
      <c r="C93" s="1381" t="s">
        <v>3699</v>
      </c>
      <c r="D93" s="1381" t="s">
        <v>7045</v>
      </c>
      <c r="E93" s="7466" t="s">
        <v>566</v>
      </c>
      <c r="F93" s="1385"/>
      <c r="G93" s="1385"/>
      <c r="H93" s="1387" t="s">
        <v>89</v>
      </c>
      <c r="I93" s="1387" t="s">
        <v>89</v>
      </c>
      <c r="J93" s="1388">
        <v>43845</v>
      </c>
      <c r="K93" s="1388"/>
      <c r="L93" s="1388"/>
      <c r="M93" s="2003"/>
      <c r="N93" s="1388"/>
      <c r="O93" s="1388"/>
      <c r="P93" s="1388"/>
      <c r="Q93" s="1687"/>
      <c r="R93" s="1702"/>
      <c r="S93" s="1702"/>
      <c r="T93" s="1702"/>
      <c r="U93" s="1390"/>
      <c r="V93" s="2104"/>
      <c r="W93" s="1391" t="b">
        <f>IF(OR(X93="Yes", Y93="Web-page timetable", Z93="YES"), "Yes")</f>
        <v>0</v>
      </c>
      <c r="X93" s="1392" t="s">
        <v>237</v>
      </c>
      <c r="Y93" s="108" t="s">
        <v>94</v>
      </c>
      <c r="Z93" s="108"/>
      <c r="AA93" s="106" t="s">
        <v>3702</v>
      </c>
      <c r="AB93" s="106" t="s">
        <v>6620</v>
      </c>
      <c r="AC93" s="106"/>
      <c r="AD93" s="1531">
        <v>42856</v>
      </c>
      <c r="AE93" s="1394" t="s">
        <v>399</v>
      </c>
      <c r="AF93" s="1395" t="s">
        <v>98</v>
      </c>
      <c r="AG93" s="1396">
        <v>45108</v>
      </c>
      <c r="AH93" s="1397"/>
      <c r="AI93" s="1397"/>
      <c r="AJ93" s="1398"/>
      <c r="AK93" s="1399"/>
      <c r="AL93" s="1395"/>
      <c r="AM93" s="1395"/>
      <c r="AN93" s="1551"/>
      <c r="AO93" s="1404"/>
      <c r="AP93" s="1404"/>
      <c r="AQ93" s="1405"/>
      <c r="AR93" s="1400"/>
      <c r="AS93" s="1401"/>
      <c r="AT93" s="1402"/>
      <c r="AU93" s="1551"/>
      <c r="AV93" s="1404"/>
      <c r="AW93" s="1404"/>
      <c r="AX93" s="1405"/>
      <c r="AY93" s="1406"/>
      <c r="AZ93" s="1402"/>
      <c r="BA93" s="1552"/>
      <c r="BB93" s="1551"/>
      <c r="BC93" s="1404"/>
      <c r="BD93" s="1404"/>
      <c r="BE93" s="1405"/>
      <c r="BF93" s="1405"/>
      <c r="BG93" s="1407"/>
      <c r="BH93" s="1396"/>
      <c r="BI93" s="1397"/>
      <c r="BJ93" s="1407"/>
      <c r="BK93" s="1396"/>
      <c r="BL93" s="1408"/>
      <c r="BM93" s="1407"/>
      <c r="BN93" s="1455"/>
      <c r="BO93" s="1408"/>
      <c r="BP93" s="540" t="s">
        <v>7046</v>
      </c>
      <c r="BQ93" s="540"/>
      <c r="BR93" s="540"/>
      <c r="BS93" s="540"/>
      <c r="BT93" s="1409">
        <v>43552</v>
      </c>
      <c r="BU93" s="1409"/>
      <c r="BV93" s="1410" t="s">
        <v>116</v>
      </c>
      <c r="BW93" s="1409">
        <v>45141</v>
      </c>
      <c r="BX93" s="1409">
        <v>44889</v>
      </c>
      <c r="BY93" s="1410" t="s">
        <v>116</v>
      </c>
      <c r="BZ93" s="1409">
        <v>45141</v>
      </c>
      <c r="CA93" s="1409" t="s">
        <v>566</v>
      </c>
      <c r="CB93" s="1409"/>
      <c r="CC93" s="540"/>
    </row>
    <row r="94" spans="1:81" ht="40" customHeight="1" x14ac:dyDescent="0.2">
      <c r="A94" s="2038" t="s">
        <v>645</v>
      </c>
      <c r="B94" s="1880"/>
      <c r="C94" s="1381" t="s">
        <v>646</v>
      </c>
      <c r="D94" s="1382"/>
      <c r="E94" s="7470"/>
      <c r="F94" s="1385"/>
      <c r="G94" s="1385"/>
      <c r="H94" s="1386"/>
      <c r="I94" s="1387"/>
      <c r="J94" s="1388">
        <v>44006</v>
      </c>
      <c r="K94" s="1388"/>
      <c r="L94" s="1388"/>
      <c r="M94" s="2003"/>
      <c r="N94" s="1388"/>
      <c r="O94" s="1388"/>
      <c r="P94" s="1388"/>
      <c r="Q94" s="1687"/>
      <c r="R94" s="1702"/>
      <c r="S94" s="1702"/>
      <c r="T94" s="1702"/>
      <c r="U94" s="1390"/>
      <c r="V94" s="2031"/>
      <c r="W94" s="1391" t="b">
        <f>IF(OR(X94="Yes", Y94="Web-page timetable", Z94="YES"), "Yes")</f>
        <v>0</v>
      </c>
      <c r="X94" s="1392" t="s">
        <v>237</v>
      </c>
      <c r="Y94" s="108" t="s">
        <v>94</v>
      </c>
      <c r="Z94" s="108"/>
      <c r="AA94" s="106" t="s">
        <v>5217</v>
      </c>
      <c r="AB94" s="106" t="s">
        <v>5218</v>
      </c>
      <c r="AC94" s="106" t="s">
        <v>5219</v>
      </c>
      <c r="AD94" s="1393">
        <v>42887</v>
      </c>
      <c r="AE94" s="1394"/>
      <c r="AF94" s="1395"/>
      <c r="AG94" s="1396"/>
      <c r="AH94" s="1397"/>
      <c r="AI94" s="1397"/>
      <c r="AJ94" s="1398"/>
      <c r="AK94" s="1399"/>
      <c r="AL94" s="1395"/>
      <c r="AM94" s="1395"/>
      <c r="AN94" s="1396"/>
      <c r="AO94" s="1397"/>
      <c r="AP94" s="1397"/>
      <c r="AQ94" s="1398"/>
      <c r="AR94" s="1400"/>
      <c r="AS94" s="1401"/>
      <c r="AT94" s="1402"/>
      <c r="AU94" s="1396"/>
      <c r="AV94" s="1404"/>
      <c r="AW94" s="1404"/>
      <c r="AX94" s="1405"/>
      <c r="AY94" s="1406"/>
      <c r="AZ94" s="1402"/>
      <c r="BA94" s="1402"/>
      <c r="BB94" s="1403"/>
      <c r="BC94" s="1404"/>
      <c r="BD94" s="1404"/>
      <c r="BE94" s="1405"/>
      <c r="BF94" s="1405"/>
      <c r="BG94" s="1407"/>
      <c r="BH94" s="1396"/>
      <c r="BI94" s="1408"/>
      <c r="BJ94" s="1407"/>
      <c r="BK94" s="1396"/>
      <c r="BL94" s="1408"/>
      <c r="BM94" s="1407"/>
      <c r="BN94" s="1396"/>
      <c r="BO94" s="1408"/>
      <c r="BP94" s="7483" t="s">
        <v>7047</v>
      </c>
      <c r="BQ94" s="7483"/>
      <c r="BR94" s="1178"/>
      <c r="BS94" s="542"/>
      <c r="BT94" s="1409">
        <v>45014</v>
      </c>
      <c r="BU94" s="1409"/>
      <c r="BV94" s="1410" t="s">
        <v>116</v>
      </c>
      <c r="BW94" s="1409"/>
      <c r="BX94" s="1409"/>
      <c r="BY94" s="1410"/>
      <c r="BZ94" s="1409"/>
      <c r="CA94" s="1409" t="s">
        <v>7048</v>
      </c>
      <c r="CB94" s="1409"/>
      <c r="CC94" s="540"/>
    </row>
    <row r="95" spans="1:81" ht="40" customHeight="1" x14ac:dyDescent="0.2">
      <c r="A95" s="1384" t="s">
        <v>3588</v>
      </c>
      <c r="B95" s="2467"/>
      <c r="C95" s="1381" t="s">
        <v>3589</v>
      </c>
      <c r="D95" s="1382" t="s">
        <v>6573</v>
      </c>
      <c r="E95" s="7466">
        <v>1842</v>
      </c>
      <c r="F95" s="1385" t="s">
        <v>3537</v>
      </c>
      <c r="G95" s="1385" t="s">
        <v>3538</v>
      </c>
      <c r="H95" s="1386" t="s">
        <v>194</v>
      </c>
      <c r="I95" s="2033" t="s">
        <v>89</v>
      </c>
      <c r="J95" s="2029">
        <v>44222</v>
      </c>
      <c r="K95" s="2029"/>
      <c r="L95" s="2029"/>
      <c r="M95" s="2030"/>
      <c r="N95" s="2029"/>
      <c r="O95" s="2029"/>
      <c r="P95" s="1388">
        <v>42902</v>
      </c>
      <c r="Q95" s="1687">
        <v>43017</v>
      </c>
      <c r="R95" s="2274">
        <v>44175</v>
      </c>
      <c r="S95" s="1702"/>
      <c r="T95" s="1702"/>
      <c r="U95" s="1390"/>
      <c r="V95" s="2031"/>
      <c r="W95" s="1391" t="b">
        <f>IF(OR(X95="Yes", Y95="Web-page timetable", Z95="YES"), "Yes")</f>
        <v>0</v>
      </c>
      <c r="X95" s="1392" t="s">
        <v>237</v>
      </c>
      <c r="Y95" s="108" t="s">
        <v>94</v>
      </c>
      <c r="Z95" s="108"/>
      <c r="AA95" s="82" t="s">
        <v>6574</v>
      </c>
      <c r="AB95" s="106" t="s">
        <v>6575</v>
      </c>
      <c r="AC95" s="106" t="s">
        <v>6576</v>
      </c>
      <c r="AD95" s="1393">
        <v>43466</v>
      </c>
      <c r="AE95" s="1394" t="s">
        <v>6577</v>
      </c>
      <c r="AF95" s="1395" t="s">
        <v>364</v>
      </c>
      <c r="AG95" s="1396">
        <v>42248</v>
      </c>
      <c r="AH95" s="1397">
        <v>42248</v>
      </c>
      <c r="AI95" s="1397">
        <v>42290</v>
      </c>
      <c r="AJ95" s="1398" t="s">
        <v>6575</v>
      </c>
      <c r="AK95" s="1399"/>
      <c r="AL95" s="1395" t="s">
        <v>6578</v>
      </c>
      <c r="AM95" s="1395" t="s">
        <v>5234</v>
      </c>
      <c r="AN95" s="1396">
        <v>42583</v>
      </c>
      <c r="AO95" s="1397">
        <v>42565</v>
      </c>
      <c r="AP95" s="1397">
        <v>42621</v>
      </c>
      <c r="AQ95" s="1398" t="s">
        <v>6575</v>
      </c>
      <c r="AR95" s="1400"/>
      <c r="AS95" s="1401"/>
      <c r="AT95" s="1402"/>
      <c r="AU95" s="1403"/>
      <c r="AV95" s="1404"/>
      <c r="AW95" s="1404"/>
      <c r="AX95" s="1405"/>
      <c r="AY95" s="1406"/>
      <c r="AZ95" s="1402"/>
      <c r="BA95" s="1402"/>
      <c r="BB95" s="1403"/>
      <c r="BC95" s="1404"/>
      <c r="BD95" s="1404"/>
      <c r="BE95" s="1405"/>
      <c r="BF95" s="1405"/>
      <c r="BG95" s="1407" t="s">
        <v>5861</v>
      </c>
      <c r="BH95" s="1396">
        <v>42887</v>
      </c>
      <c r="BI95" s="1408">
        <f>P95</f>
        <v>42902</v>
      </c>
      <c r="BJ95" s="1407" t="s">
        <v>4792</v>
      </c>
      <c r="BK95" s="1396">
        <v>43009</v>
      </c>
      <c r="BL95" s="1408">
        <f>Q95</f>
        <v>43017</v>
      </c>
      <c r="BM95" s="1407" t="s">
        <v>2850</v>
      </c>
      <c r="BN95" s="1396">
        <v>43922</v>
      </c>
      <c r="BO95" s="1408">
        <v>44222</v>
      </c>
      <c r="BP95" s="540" t="s">
        <v>6984</v>
      </c>
      <c r="BQ95" s="1410"/>
      <c r="BR95" s="540"/>
      <c r="BS95" s="540"/>
      <c r="BT95" s="1409">
        <v>44229</v>
      </c>
      <c r="BU95" s="1409"/>
      <c r="BV95" s="1410" t="s">
        <v>116</v>
      </c>
      <c r="BW95" s="1409"/>
      <c r="BX95" s="1409"/>
      <c r="BY95" s="1410"/>
      <c r="BZ95" s="1409"/>
      <c r="CA95" s="1409" t="s">
        <v>7049</v>
      </c>
      <c r="CB95" s="1409"/>
      <c r="CC95" s="540" t="s">
        <v>6985</v>
      </c>
    </row>
    <row r="96" spans="1:81" ht="40" customHeight="1" x14ac:dyDescent="0.2">
      <c r="A96" s="1384" t="s">
        <v>2621</v>
      </c>
      <c r="B96" s="2467"/>
      <c r="C96" s="1381" t="s">
        <v>2615</v>
      </c>
      <c r="D96" s="1382" t="s">
        <v>2616</v>
      </c>
      <c r="E96" s="7466">
        <v>2261</v>
      </c>
      <c r="F96" s="1385" t="s">
        <v>1211</v>
      </c>
      <c r="G96" s="1385" t="s">
        <v>931</v>
      </c>
      <c r="H96" s="1386" t="s">
        <v>89</v>
      </c>
      <c r="I96" s="2033" t="s">
        <v>89</v>
      </c>
      <c r="J96" s="2029">
        <v>43627</v>
      </c>
      <c r="K96" s="2029"/>
      <c r="L96" s="2029"/>
      <c r="M96" s="2030"/>
      <c r="N96" s="2029"/>
      <c r="O96" s="2029" t="s">
        <v>90</v>
      </c>
      <c r="P96" s="1388"/>
      <c r="Q96" s="1687"/>
      <c r="R96" s="1702"/>
      <c r="S96" s="1702"/>
      <c r="T96" s="1702"/>
      <c r="U96" s="1390" t="s">
        <v>2622</v>
      </c>
      <c r="V96" s="1554"/>
      <c r="W96" s="1391" t="str">
        <f t="shared" ref="W96" si="2">IF(OR(X96="Yes", Y96="Web-page timetable", Z96="YES"), "Yes")</f>
        <v>Yes</v>
      </c>
      <c r="X96" s="1392" t="s">
        <v>93</v>
      </c>
      <c r="Y96" s="108" t="s">
        <v>94</v>
      </c>
      <c r="Z96" s="108"/>
      <c r="AA96" s="106" t="s">
        <v>7050</v>
      </c>
      <c r="AB96" s="106" t="s">
        <v>7051</v>
      </c>
      <c r="AC96" s="106"/>
      <c r="AD96" s="1393">
        <v>44228</v>
      </c>
      <c r="AE96" s="1394" t="s">
        <v>5534</v>
      </c>
      <c r="AF96" s="1395" t="s">
        <v>142</v>
      </c>
      <c r="AG96" s="1396">
        <v>44317</v>
      </c>
      <c r="AH96" s="1397">
        <v>44317</v>
      </c>
      <c r="AI96" s="1397"/>
      <c r="AJ96" s="1398"/>
      <c r="AK96" s="1399"/>
      <c r="AL96" s="1395" t="s">
        <v>6370</v>
      </c>
      <c r="AM96" s="1395" t="s">
        <v>367</v>
      </c>
      <c r="AN96" s="1396">
        <v>44713</v>
      </c>
      <c r="AO96" s="1397">
        <v>44725</v>
      </c>
      <c r="AP96" s="1397">
        <v>44764</v>
      </c>
      <c r="AQ96" s="1398" t="s">
        <v>2623</v>
      </c>
      <c r="AR96" s="1400"/>
      <c r="AS96" s="1401"/>
      <c r="AT96" s="1402"/>
      <c r="AU96" s="1403"/>
      <c r="AV96" s="1404"/>
      <c r="AW96" s="1404"/>
      <c r="AX96" s="1405"/>
      <c r="AY96" s="1406"/>
      <c r="AZ96" s="1402"/>
      <c r="BA96" s="1402"/>
      <c r="BB96" s="1403"/>
      <c r="BC96" s="1404"/>
      <c r="BD96" s="1404"/>
      <c r="BE96" s="1405"/>
      <c r="BF96" s="1405"/>
      <c r="BG96" s="1407" t="s">
        <v>7052</v>
      </c>
      <c r="BH96" s="1396" t="s">
        <v>7052</v>
      </c>
      <c r="BI96" s="1408"/>
      <c r="BJ96" s="1407" t="s">
        <v>7053</v>
      </c>
      <c r="BK96" s="1396" t="s">
        <v>7054</v>
      </c>
      <c r="BL96" s="1408"/>
      <c r="BM96" s="1407" t="s">
        <v>7055</v>
      </c>
      <c r="BN96" s="1396" t="s">
        <v>7055</v>
      </c>
      <c r="BO96" s="1445"/>
      <c r="BP96" s="2614" t="s">
        <v>7056</v>
      </c>
      <c r="BQ96" s="1261"/>
      <c r="BR96" s="540"/>
      <c r="BS96" s="540"/>
      <c r="BT96" s="1409"/>
      <c r="BU96" s="1409">
        <v>44797</v>
      </c>
      <c r="BV96" s="1410" t="s">
        <v>116</v>
      </c>
      <c r="BW96" s="1409"/>
      <c r="BX96" s="1409">
        <v>45132</v>
      </c>
      <c r="BY96" s="1410" t="s">
        <v>116</v>
      </c>
      <c r="BZ96" s="1409">
        <v>45132</v>
      </c>
      <c r="CA96" s="1409" t="s">
        <v>6828</v>
      </c>
      <c r="CB96" s="1409"/>
      <c r="CC96" s="540"/>
    </row>
    <row r="97" spans="1:81" ht="40" customHeight="1" x14ac:dyDescent="0.2">
      <c r="A97" s="1384" t="s">
        <v>2547</v>
      </c>
      <c r="B97" s="2467"/>
      <c r="C97" s="1426" t="s">
        <v>2548</v>
      </c>
      <c r="D97" s="1382" t="s">
        <v>6139</v>
      </c>
      <c r="E97" s="7466" t="s">
        <v>226</v>
      </c>
      <c r="F97" s="1385" t="s">
        <v>292</v>
      </c>
      <c r="G97" s="1385" t="s">
        <v>3538</v>
      </c>
      <c r="H97" s="1386" t="s">
        <v>89</v>
      </c>
      <c r="I97" s="1387" t="s">
        <v>89</v>
      </c>
      <c r="J97" s="1388">
        <v>44468</v>
      </c>
      <c r="K97" s="2029">
        <v>41921</v>
      </c>
      <c r="L97" s="2029" t="s">
        <v>90</v>
      </c>
      <c r="M97" s="2030" t="s">
        <v>515</v>
      </c>
      <c r="N97" s="1388"/>
      <c r="O97" s="1388"/>
      <c r="P97" s="1388">
        <v>43049</v>
      </c>
      <c r="Q97" s="1687">
        <v>43186</v>
      </c>
      <c r="R97" s="2274">
        <v>44393</v>
      </c>
      <c r="S97" s="1702"/>
      <c r="T97" s="1702"/>
      <c r="U97" s="1390"/>
      <c r="V97" s="2031"/>
      <c r="W97" s="1391" t="str">
        <f>IF(OR(X97="Yes", Y97="Web-page timetable", Z97="YES"), "Yes")</f>
        <v>Yes</v>
      </c>
      <c r="X97" s="1392" t="s">
        <v>228</v>
      </c>
      <c r="Y97" s="108" t="s">
        <v>229</v>
      </c>
      <c r="Z97" s="1442" t="s">
        <v>90</v>
      </c>
      <c r="AA97" s="106"/>
      <c r="AB97" s="106"/>
      <c r="AC97" s="108"/>
      <c r="AD97" s="1569"/>
      <c r="AE97" s="1395"/>
      <c r="AF97" s="1395"/>
      <c r="AG97" s="1396"/>
      <c r="AH97" s="1397"/>
      <c r="AI97" s="1397"/>
      <c r="AJ97" s="1398"/>
      <c r="AK97" s="1399"/>
      <c r="AL97" s="1394"/>
      <c r="AM97" s="1395"/>
      <c r="AN97" s="1396"/>
      <c r="AO97" s="1397"/>
      <c r="AP97" s="1397"/>
      <c r="AQ97" s="1398"/>
      <c r="AR97" s="1400"/>
      <c r="AS97" s="1570"/>
      <c r="AT97" s="1402"/>
      <c r="AU97" s="1396"/>
      <c r="AV97" s="1404"/>
      <c r="AW97" s="1404"/>
      <c r="AX97" s="1405"/>
      <c r="AY97" s="1406"/>
      <c r="AZ97" s="1402"/>
      <c r="BA97" s="1402"/>
      <c r="BB97" s="1403"/>
      <c r="BC97" s="1404"/>
      <c r="BD97" s="1404"/>
      <c r="BE97" s="1405"/>
      <c r="BF97" s="1405"/>
      <c r="BG97" s="1407"/>
      <c r="BH97" s="1396"/>
      <c r="BI97" s="1408">
        <f>P97</f>
        <v>43049</v>
      </c>
      <c r="BJ97" s="1407"/>
      <c r="BK97" s="1396"/>
      <c r="BL97" s="1408">
        <f>Q97</f>
        <v>43186</v>
      </c>
      <c r="BM97" s="1407"/>
      <c r="BN97" s="1396"/>
      <c r="BO97" s="1438">
        <v>44440</v>
      </c>
      <c r="BP97" s="632" t="s">
        <v>6906</v>
      </c>
      <c r="BQ97" s="2453"/>
      <c r="BR97" s="1178"/>
      <c r="BS97" s="632"/>
      <c r="BT97" s="1409">
        <v>44137</v>
      </c>
      <c r="BU97" s="1409"/>
      <c r="BV97" s="1410" t="s">
        <v>116</v>
      </c>
      <c r="BW97" s="1409"/>
      <c r="BX97" s="1409">
        <v>44475</v>
      </c>
      <c r="BY97" s="1410"/>
      <c r="BZ97" s="1409"/>
      <c r="CA97" s="1409" t="s">
        <v>7049</v>
      </c>
      <c r="CB97" s="1409"/>
      <c r="CC97" s="540" t="s">
        <v>6907</v>
      </c>
    </row>
    <row r="98" spans="1:81" ht="40" customHeight="1" x14ac:dyDescent="0.2">
      <c r="A98" s="1384" t="s">
        <v>580</v>
      </c>
      <c r="B98" s="2467"/>
      <c r="C98" s="1381" t="s">
        <v>581</v>
      </c>
      <c r="D98" s="1382" t="s">
        <v>635</v>
      </c>
      <c r="E98" s="7466">
        <v>2037</v>
      </c>
      <c r="F98" s="1387">
        <v>2020</v>
      </c>
      <c r="G98" s="1387">
        <v>2040</v>
      </c>
      <c r="H98" s="2034" t="s">
        <v>89</v>
      </c>
      <c r="I98" s="1387" t="s">
        <v>89</v>
      </c>
      <c r="J98" s="2029">
        <v>40715</v>
      </c>
      <c r="K98" s="2029"/>
      <c r="L98" s="1388" t="s">
        <v>90</v>
      </c>
      <c r="M98" s="2003"/>
      <c r="N98" s="2029" t="s">
        <v>583</v>
      </c>
      <c r="O98" s="2029"/>
      <c r="P98" s="1388"/>
      <c r="Q98" s="1687"/>
      <c r="R98" s="1702"/>
      <c r="S98" s="2102"/>
      <c r="T98" s="2102"/>
      <c r="U98" s="1390"/>
      <c r="V98" s="2031"/>
      <c r="W98" s="1391" t="str">
        <f>IF(OR(X98="Yes", Y98="Web-page timetable", Z98="YES"), "Yes")</f>
        <v>Yes</v>
      </c>
      <c r="X98" s="1392" t="s">
        <v>93</v>
      </c>
      <c r="Y98" s="108" t="s">
        <v>94</v>
      </c>
      <c r="Z98" s="1442"/>
      <c r="AA98" s="107" t="s">
        <v>584</v>
      </c>
      <c r="AB98" s="107" t="s">
        <v>7057</v>
      </c>
      <c r="AC98" s="107"/>
      <c r="AD98" s="1393">
        <v>44866</v>
      </c>
      <c r="AE98" s="1394" t="s">
        <v>586</v>
      </c>
      <c r="AF98" s="1395" t="s">
        <v>587</v>
      </c>
      <c r="AG98" s="1396">
        <v>43556</v>
      </c>
      <c r="AH98" s="1397">
        <v>43542</v>
      </c>
      <c r="AI98" s="1397">
        <v>43609</v>
      </c>
      <c r="AJ98" s="1398" t="s">
        <v>588</v>
      </c>
      <c r="AK98" s="1399"/>
      <c r="AL98" s="1394" t="s">
        <v>5098</v>
      </c>
      <c r="AM98" s="7484" t="s">
        <v>589</v>
      </c>
      <c r="AN98" s="1396">
        <v>44866</v>
      </c>
      <c r="AO98" s="1397">
        <v>44893</v>
      </c>
      <c r="AP98" s="1397">
        <v>44946</v>
      </c>
      <c r="AQ98" s="1398" t="s">
        <v>590</v>
      </c>
      <c r="AR98" s="1400"/>
      <c r="AS98" s="1401"/>
      <c r="AT98" s="1402"/>
      <c r="AU98" s="1396"/>
      <c r="AV98" s="1397"/>
      <c r="AW98" s="1397"/>
      <c r="AX98" s="1405"/>
      <c r="AY98" s="1406"/>
      <c r="AZ98" s="1552"/>
      <c r="BA98" s="1402"/>
      <c r="BB98" s="1403"/>
      <c r="BC98" s="1404"/>
      <c r="BD98" s="1404"/>
      <c r="BE98" s="1405"/>
      <c r="BF98" s="1405"/>
      <c r="BG98" s="1407" t="s">
        <v>7058</v>
      </c>
      <c r="BH98" s="1396" t="s">
        <v>7058</v>
      </c>
      <c r="BI98" s="1408"/>
      <c r="BJ98" s="1407" t="s">
        <v>7059</v>
      </c>
      <c r="BK98" s="1396">
        <v>45352</v>
      </c>
      <c r="BL98" s="1408"/>
      <c r="BM98" s="1407" t="s">
        <v>1244</v>
      </c>
      <c r="BN98" s="1396">
        <v>45566</v>
      </c>
      <c r="BO98" s="1408"/>
      <c r="BP98" s="542" t="s">
        <v>7060</v>
      </c>
      <c r="BQ98" s="1685"/>
      <c r="BR98" s="1178"/>
      <c r="BS98" s="540" t="s">
        <v>596</v>
      </c>
      <c r="BT98" s="1409">
        <v>45022</v>
      </c>
      <c r="BU98" s="1409">
        <v>44825</v>
      </c>
      <c r="BV98" s="1410" t="s">
        <v>116</v>
      </c>
      <c r="BW98" s="1409">
        <v>44890</v>
      </c>
      <c r="BX98" s="1409">
        <v>45132</v>
      </c>
      <c r="BY98" s="1410" t="s">
        <v>116</v>
      </c>
      <c r="BZ98" s="1409">
        <v>45106</v>
      </c>
      <c r="CA98" s="1409" t="s">
        <v>178</v>
      </c>
      <c r="CB98" s="1409"/>
      <c r="CC98" s="540" t="s">
        <v>105</v>
      </c>
    </row>
    <row r="99" spans="1:81" ht="40" customHeight="1" x14ac:dyDescent="0.2">
      <c r="A99" s="1384" t="s">
        <v>2738</v>
      </c>
      <c r="B99" s="2467"/>
      <c r="C99" s="1426" t="s">
        <v>2739</v>
      </c>
      <c r="D99" s="1382" t="s">
        <v>7061</v>
      </c>
      <c r="E99" s="7466">
        <v>2120</v>
      </c>
      <c r="F99" s="1385" t="s">
        <v>337</v>
      </c>
      <c r="G99" s="1385" t="s">
        <v>2182</v>
      </c>
      <c r="H99" s="1386" t="s">
        <v>89</v>
      </c>
      <c r="I99" s="2028" t="s">
        <v>89</v>
      </c>
      <c r="J99" s="2029">
        <v>40932</v>
      </c>
      <c r="K99" s="2029"/>
      <c r="L99" s="2029" t="s">
        <v>90</v>
      </c>
      <c r="M99" s="2101" t="s">
        <v>169</v>
      </c>
      <c r="N99" s="2029"/>
      <c r="O99" s="2029"/>
      <c r="P99" s="1388"/>
      <c r="Q99" s="1687"/>
      <c r="R99" s="1702"/>
      <c r="S99" s="1702"/>
      <c r="T99" s="1702"/>
      <c r="U99" s="1390"/>
      <c r="V99" s="2031"/>
      <c r="W99" s="1391" t="str">
        <f>IF(OR(X99="Yes", Y99="Web-page timetable", Z99="YES"), "Yes")</f>
        <v>Yes</v>
      </c>
      <c r="X99" s="1392" t="s">
        <v>93</v>
      </c>
      <c r="Y99" s="108" t="s">
        <v>94</v>
      </c>
      <c r="Z99" s="108"/>
      <c r="AA99" s="107" t="s">
        <v>2741</v>
      </c>
      <c r="AB99" s="106" t="s">
        <v>7062</v>
      </c>
      <c r="AC99" s="106"/>
      <c r="AD99" s="1393">
        <v>44743</v>
      </c>
      <c r="AE99" s="1394" t="s">
        <v>4870</v>
      </c>
      <c r="AF99" s="1395" t="s">
        <v>364</v>
      </c>
      <c r="AG99" s="1396">
        <v>42917</v>
      </c>
      <c r="AH99" s="1397">
        <v>42950</v>
      </c>
      <c r="AI99" s="1397">
        <v>43006</v>
      </c>
      <c r="AJ99" s="1398" t="s">
        <v>2743</v>
      </c>
      <c r="AK99" s="1399" t="s">
        <v>2744</v>
      </c>
      <c r="AL99" s="7467" t="s">
        <v>4881</v>
      </c>
      <c r="AM99" s="7410" t="s">
        <v>2745</v>
      </c>
      <c r="AN99" s="1396">
        <v>43800</v>
      </c>
      <c r="AO99" s="1397">
        <v>43507</v>
      </c>
      <c r="AP99" s="1397">
        <v>43549</v>
      </c>
      <c r="AQ99" s="1398" t="s">
        <v>2746</v>
      </c>
      <c r="AR99" s="1400" t="s">
        <v>2747</v>
      </c>
      <c r="AS99" s="1401" t="s">
        <v>873</v>
      </c>
      <c r="AT99" s="1402" t="s">
        <v>2748</v>
      </c>
      <c r="AU99" s="1403">
        <v>44378</v>
      </c>
      <c r="AV99" s="1404">
        <v>44456</v>
      </c>
      <c r="AW99" s="1404">
        <v>44500</v>
      </c>
      <c r="AX99" s="1405" t="s">
        <v>2749</v>
      </c>
      <c r="AY99" s="1406"/>
      <c r="AZ99" s="1402"/>
      <c r="BA99" s="1402"/>
      <c r="BB99" s="1403"/>
      <c r="BC99" s="1404"/>
      <c r="BD99" s="1404"/>
      <c r="BE99" s="1405"/>
      <c r="BF99" s="1405"/>
      <c r="BG99" s="1407" t="s">
        <v>7063</v>
      </c>
      <c r="BH99" s="1396" t="s">
        <v>7064</v>
      </c>
      <c r="BI99" s="1408"/>
      <c r="BJ99" s="1407" t="s">
        <v>7065</v>
      </c>
      <c r="BK99" s="1396" t="s">
        <v>7066</v>
      </c>
      <c r="BL99" s="1408"/>
      <c r="BM99" s="1407" t="s">
        <v>114</v>
      </c>
      <c r="BN99" s="1396" t="s">
        <v>114</v>
      </c>
      <c r="BO99" s="1408"/>
      <c r="BP99" s="540" t="s">
        <v>7067</v>
      </c>
      <c r="BQ99" s="1410"/>
      <c r="BR99" s="540"/>
      <c r="BS99" s="540"/>
      <c r="BT99" s="1409">
        <v>45126</v>
      </c>
      <c r="BU99" s="1409">
        <v>44897</v>
      </c>
      <c r="BV99" s="1410" t="s">
        <v>116</v>
      </c>
      <c r="BW99" s="1409"/>
      <c r="BX99" s="1409">
        <v>45132</v>
      </c>
      <c r="BY99" s="1410" t="s">
        <v>116</v>
      </c>
      <c r="BZ99" s="1409">
        <v>45132</v>
      </c>
      <c r="CA99" s="1409" t="s">
        <v>178</v>
      </c>
      <c r="CB99" s="1409"/>
      <c r="CC99" s="540" t="s">
        <v>579</v>
      </c>
    </row>
    <row r="100" spans="1:81" ht="40" customHeight="1" x14ac:dyDescent="0.2">
      <c r="A100" s="1384" t="s">
        <v>2230</v>
      </c>
      <c r="B100" s="2467"/>
      <c r="C100" s="1426" t="s">
        <v>2231</v>
      </c>
      <c r="D100" s="1382" t="s">
        <v>5995</v>
      </c>
      <c r="E100" s="7466">
        <v>1939</v>
      </c>
      <c r="F100" s="1385" t="s">
        <v>3537</v>
      </c>
      <c r="G100" s="1385" t="s">
        <v>3538</v>
      </c>
      <c r="H100" s="1386" t="s">
        <v>89</v>
      </c>
      <c r="I100" s="2085" t="s">
        <v>89</v>
      </c>
      <c r="J100" s="2029">
        <v>44082</v>
      </c>
      <c r="K100" s="2029"/>
      <c r="L100" s="2029"/>
      <c r="M100" s="2030"/>
      <c r="N100" s="2029"/>
      <c r="O100" s="2029"/>
      <c r="P100" s="1388"/>
      <c r="Q100" s="1687"/>
      <c r="R100" s="1702"/>
      <c r="S100" s="1702"/>
      <c r="T100" s="1702"/>
      <c r="U100" s="1390"/>
      <c r="V100" s="2031"/>
      <c r="W100" s="1391" t="b">
        <f t="shared" ref="W100:W104" si="3">IF(OR(X100="Yes", Y100="Web-page timetable", Z100="YES"), "Yes")</f>
        <v>0</v>
      </c>
      <c r="X100" s="1392" t="s">
        <v>237</v>
      </c>
      <c r="Y100" s="108" t="s">
        <v>94</v>
      </c>
      <c r="Z100" s="108"/>
      <c r="AA100" s="106" t="s">
        <v>5996</v>
      </c>
      <c r="AB100" s="107" t="s">
        <v>5997</v>
      </c>
      <c r="AC100" s="106" t="s">
        <v>5998</v>
      </c>
      <c r="AD100" s="1393">
        <v>43647</v>
      </c>
      <c r="AE100" s="1394" t="s">
        <v>5999</v>
      </c>
      <c r="AF100" s="1395" t="s">
        <v>6000</v>
      </c>
      <c r="AG100" s="1396">
        <v>42461</v>
      </c>
      <c r="AH100" s="1397">
        <v>42380</v>
      </c>
      <c r="AI100" s="1397">
        <v>42422</v>
      </c>
      <c r="AJ100" s="1398" t="s">
        <v>6001</v>
      </c>
      <c r="AK100" s="1399"/>
      <c r="AL100" s="1394" t="s">
        <v>5130</v>
      </c>
      <c r="AM100" s="1395" t="s">
        <v>6002</v>
      </c>
      <c r="AN100" s="1396"/>
      <c r="AO100" s="1397">
        <v>42585</v>
      </c>
      <c r="AP100" s="1397">
        <v>42627</v>
      </c>
      <c r="AQ100" s="1398" t="s">
        <v>6001</v>
      </c>
      <c r="AR100" s="1399"/>
      <c r="AS100" s="1401" t="s">
        <v>3417</v>
      </c>
      <c r="AT100" s="1395" t="s">
        <v>367</v>
      </c>
      <c r="AU100" s="1396">
        <v>43010</v>
      </c>
      <c r="AV100" s="1397">
        <v>43010</v>
      </c>
      <c r="AW100" s="1397">
        <v>43049</v>
      </c>
      <c r="AX100" s="1398" t="s">
        <v>6003</v>
      </c>
      <c r="AY100" s="1400"/>
      <c r="AZ100" s="1552"/>
      <c r="BA100" s="1552"/>
      <c r="BB100" s="1551"/>
      <c r="BC100" s="2088"/>
      <c r="BD100" s="2088"/>
      <c r="BE100" s="2089"/>
      <c r="BF100" s="2089"/>
      <c r="BG100" s="1407" t="s">
        <v>6004</v>
      </c>
      <c r="BH100" s="1396">
        <v>43344</v>
      </c>
      <c r="BI100" s="1408">
        <v>43363</v>
      </c>
      <c r="BJ100" s="1407" t="s">
        <v>5987</v>
      </c>
      <c r="BK100" s="1396">
        <v>43435</v>
      </c>
      <c r="BL100" s="1408">
        <v>43455</v>
      </c>
      <c r="BM100" s="1407" t="s">
        <v>6005</v>
      </c>
      <c r="BN100" s="1396"/>
      <c r="BO100" s="1408">
        <v>44082</v>
      </c>
      <c r="BP100" s="540" t="s">
        <v>6871</v>
      </c>
      <c r="BQ100" s="1410"/>
      <c r="BR100" s="540"/>
      <c r="BS100" s="540"/>
      <c r="BT100" s="1409">
        <v>44097</v>
      </c>
      <c r="BU100" s="1409"/>
      <c r="BV100" s="1410" t="s">
        <v>116</v>
      </c>
      <c r="BW100" s="1409"/>
      <c r="BX100" s="1409"/>
      <c r="BY100" s="1410"/>
      <c r="BZ100" s="1409"/>
      <c r="CA100" s="1409" t="s">
        <v>7068</v>
      </c>
      <c r="CB100" s="1409"/>
      <c r="CC100" s="540" t="s">
        <v>6815</v>
      </c>
    </row>
    <row r="101" spans="1:81" ht="40" customHeight="1" x14ac:dyDescent="0.2">
      <c r="A101" s="2211" t="s">
        <v>1990</v>
      </c>
      <c r="B101" s="2620"/>
      <c r="C101" s="2151" t="s">
        <v>1991</v>
      </c>
      <c r="D101" s="2212" t="s">
        <v>5621</v>
      </c>
      <c r="E101" s="7485">
        <v>1982</v>
      </c>
      <c r="F101" s="2153"/>
      <c r="G101" s="2153" t="s">
        <v>3538</v>
      </c>
      <c r="H101" s="2213" t="s">
        <v>89</v>
      </c>
      <c r="I101" s="2214" t="s">
        <v>89</v>
      </c>
      <c r="J101" s="2215">
        <v>40591</v>
      </c>
      <c r="K101" s="2215"/>
      <c r="L101" s="2215"/>
      <c r="M101" s="2216"/>
      <c r="N101" s="2215"/>
      <c r="O101" s="2215"/>
      <c r="P101" s="2156">
        <v>43713</v>
      </c>
      <c r="Q101" s="2217">
        <v>43873</v>
      </c>
      <c r="R101" s="2218"/>
      <c r="S101" s="2621"/>
      <c r="T101" s="2621"/>
      <c r="U101" s="2160"/>
      <c r="V101" s="2219"/>
      <c r="W101" s="2162" t="str">
        <f t="shared" si="3"/>
        <v>Yes</v>
      </c>
      <c r="X101" s="2163" t="s">
        <v>93</v>
      </c>
      <c r="Y101" s="2151" t="s">
        <v>94</v>
      </c>
      <c r="Z101" s="2622"/>
      <c r="AA101" s="2473" t="s">
        <v>1992</v>
      </c>
      <c r="AB101" s="2473" t="s">
        <v>5856</v>
      </c>
      <c r="AC101" s="2164" t="s">
        <v>5857</v>
      </c>
      <c r="AD101" s="2220">
        <v>42461</v>
      </c>
      <c r="AE101" s="2166" t="s">
        <v>5858</v>
      </c>
      <c r="AF101" s="2199"/>
      <c r="AG101" s="2168">
        <v>42675</v>
      </c>
      <c r="AH101" s="2168">
        <v>43424</v>
      </c>
      <c r="AI101" s="2168">
        <v>43479</v>
      </c>
      <c r="AJ101" s="2155" t="s">
        <v>5859</v>
      </c>
      <c r="AK101" s="2169" t="s">
        <v>5860</v>
      </c>
      <c r="AL101" s="7486"/>
      <c r="AM101" s="7486"/>
      <c r="AN101" s="2168"/>
      <c r="AO101" s="2168"/>
      <c r="AP101" s="2168"/>
      <c r="AQ101" s="2155"/>
      <c r="AR101" s="2170"/>
      <c r="AS101" s="2221"/>
      <c r="AT101" s="2213"/>
      <c r="AU101" s="2221"/>
      <c r="AV101" s="2221"/>
      <c r="AW101" s="2221"/>
      <c r="AX101" s="2213"/>
      <c r="AY101" s="2222"/>
      <c r="AZ101" s="2213"/>
      <c r="BA101" s="2213"/>
      <c r="BB101" s="2221"/>
      <c r="BC101" s="2221"/>
      <c r="BD101" s="2221"/>
      <c r="BE101" s="2213"/>
      <c r="BF101" s="2213"/>
      <c r="BG101" s="2173" t="s">
        <v>5861</v>
      </c>
      <c r="BH101" s="2168">
        <v>42887</v>
      </c>
      <c r="BI101" s="2184">
        <v>43713</v>
      </c>
      <c r="BJ101" s="2173" t="s">
        <v>5527</v>
      </c>
      <c r="BK101" s="2168">
        <v>43101</v>
      </c>
      <c r="BL101" s="2184">
        <f>Q101</f>
        <v>43873</v>
      </c>
      <c r="BM101" s="2173" t="s">
        <v>5862</v>
      </c>
      <c r="BN101" s="2168">
        <v>43435</v>
      </c>
      <c r="BO101" s="2184"/>
      <c r="BP101" s="2176" t="s">
        <v>7069</v>
      </c>
      <c r="BQ101" s="2618"/>
      <c r="BR101" s="2408"/>
      <c r="BS101" s="2408"/>
      <c r="BT101" s="2177">
        <v>43644</v>
      </c>
      <c r="BU101" s="2177"/>
      <c r="BV101" s="2155" t="s">
        <v>116</v>
      </c>
      <c r="BW101" s="2177"/>
      <c r="BX101" s="2177"/>
      <c r="BY101" s="2155"/>
      <c r="BZ101" s="2177"/>
      <c r="CA101" s="2177" t="s">
        <v>674</v>
      </c>
      <c r="CB101" s="2185"/>
      <c r="CC101" s="2151" t="s">
        <v>5164</v>
      </c>
    </row>
    <row r="102" spans="1:81" ht="40" customHeight="1" x14ac:dyDescent="0.2">
      <c r="A102" s="2630" t="s">
        <v>1900</v>
      </c>
      <c r="B102" s="2631"/>
      <c r="C102" s="2151" t="s">
        <v>1901</v>
      </c>
      <c r="D102" s="2632" t="s">
        <v>635</v>
      </c>
      <c r="E102" s="7487">
        <v>1866</v>
      </c>
      <c r="F102" s="2153" t="s">
        <v>1083</v>
      </c>
      <c r="G102" s="2153" t="s">
        <v>2760</v>
      </c>
      <c r="H102" s="2213" t="s">
        <v>89</v>
      </c>
      <c r="I102" s="2214" t="s">
        <v>89</v>
      </c>
      <c r="J102" s="2215">
        <v>42262</v>
      </c>
      <c r="K102" s="2215"/>
      <c r="L102" s="2215"/>
      <c r="M102" s="2216"/>
      <c r="N102" s="2215"/>
      <c r="O102" s="2215"/>
      <c r="P102" s="2156">
        <v>43672</v>
      </c>
      <c r="Q102" s="2217">
        <v>44179</v>
      </c>
      <c r="R102" s="2218"/>
      <c r="S102" s="2218"/>
      <c r="T102" s="2218"/>
      <c r="U102" s="2160"/>
      <c r="V102" s="2219"/>
      <c r="W102" s="2162" t="str">
        <f t="shared" si="3"/>
        <v>Yes</v>
      </c>
      <c r="X102" s="2163" t="s">
        <v>93</v>
      </c>
      <c r="Y102" s="2151" t="s">
        <v>94</v>
      </c>
      <c r="Z102" s="2151"/>
      <c r="AA102" s="2164" t="s">
        <v>5807</v>
      </c>
      <c r="AB102" s="2187" t="s">
        <v>5808</v>
      </c>
      <c r="AC102" s="2151"/>
      <c r="AD102" s="2220">
        <v>43009</v>
      </c>
      <c r="AE102" s="2166" t="s">
        <v>4792</v>
      </c>
      <c r="AF102" s="2199" t="s">
        <v>1906</v>
      </c>
      <c r="AG102" s="2168">
        <v>43070</v>
      </c>
      <c r="AH102" s="2168">
        <v>43009</v>
      </c>
      <c r="AI102" s="2168">
        <v>43070</v>
      </c>
      <c r="AJ102" s="2155"/>
      <c r="AK102" s="2169"/>
      <c r="AL102" s="7486"/>
      <c r="AM102" s="7486"/>
      <c r="AN102" s="2168"/>
      <c r="AO102" s="2168"/>
      <c r="AP102" s="2168"/>
      <c r="AQ102" s="2155"/>
      <c r="AR102" s="2170"/>
      <c r="AS102" s="2221"/>
      <c r="AT102" s="2213"/>
      <c r="AU102" s="2221"/>
      <c r="AV102" s="2221"/>
      <c r="AW102" s="2221"/>
      <c r="AX102" s="2213"/>
      <c r="AY102" s="2222"/>
      <c r="AZ102" s="2213"/>
      <c r="BA102" s="2213"/>
      <c r="BB102" s="2221"/>
      <c r="BC102" s="2221"/>
      <c r="BD102" s="2221"/>
      <c r="BE102" s="2213"/>
      <c r="BF102" s="2213"/>
      <c r="BG102" s="2173" t="s">
        <v>5430</v>
      </c>
      <c r="BH102" s="2168">
        <v>43282</v>
      </c>
      <c r="BI102" s="2184">
        <f>P102</f>
        <v>43672</v>
      </c>
      <c r="BJ102" s="2173" t="s">
        <v>4706</v>
      </c>
      <c r="BK102" s="2168">
        <v>43466</v>
      </c>
      <c r="BL102" s="2184">
        <v>44166</v>
      </c>
      <c r="BM102" s="2173" t="s">
        <v>1791</v>
      </c>
      <c r="BN102" s="2168">
        <v>43647</v>
      </c>
      <c r="BO102" s="2184"/>
      <c r="BP102" s="2625" t="s">
        <v>7070</v>
      </c>
      <c r="BQ102" s="2626"/>
      <c r="BR102" s="2408" t="s">
        <v>7071</v>
      </c>
      <c r="BS102" s="2408"/>
      <c r="BT102" s="2177">
        <v>44034</v>
      </c>
      <c r="BU102" s="2177"/>
      <c r="BV102" s="2155" t="s">
        <v>116</v>
      </c>
      <c r="BW102" s="2177"/>
      <c r="BX102" s="2177"/>
      <c r="BY102" s="2155"/>
      <c r="BZ102" s="2177">
        <v>44299</v>
      </c>
      <c r="CA102" s="2177" t="s">
        <v>674</v>
      </c>
      <c r="CB102" s="2177"/>
      <c r="CC102" s="2151" t="s">
        <v>7072</v>
      </c>
    </row>
    <row r="103" spans="1:81" ht="40" customHeight="1" x14ac:dyDescent="0.2">
      <c r="A103" s="2633" t="s">
        <v>3525</v>
      </c>
      <c r="B103" s="2634"/>
      <c r="C103" s="2500" t="s">
        <v>3526</v>
      </c>
      <c r="D103" s="2212" t="s">
        <v>3527</v>
      </c>
      <c r="E103" s="7487">
        <v>1933</v>
      </c>
      <c r="F103" s="2153" t="s">
        <v>3537</v>
      </c>
      <c r="G103" s="2153" t="s">
        <v>3538</v>
      </c>
      <c r="H103" s="2213" t="s">
        <v>89</v>
      </c>
      <c r="I103" s="2501" t="s">
        <v>89</v>
      </c>
      <c r="J103" s="2156">
        <v>39736</v>
      </c>
      <c r="K103" s="2156"/>
      <c r="L103" s="2156"/>
      <c r="M103" s="2200"/>
      <c r="N103" s="2156"/>
      <c r="O103" s="2156"/>
      <c r="P103" s="2156">
        <v>43311</v>
      </c>
      <c r="Q103" s="2217">
        <v>43483</v>
      </c>
      <c r="R103" s="2218"/>
      <c r="S103" s="2218"/>
      <c r="T103" s="2218"/>
      <c r="U103" s="2160"/>
      <c r="V103" s="2219"/>
      <c r="W103" s="2162" t="str">
        <f t="shared" si="3"/>
        <v>Yes</v>
      </c>
      <c r="X103" s="2163" t="s">
        <v>93</v>
      </c>
      <c r="Y103" s="2151" t="s">
        <v>94</v>
      </c>
      <c r="Z103" s="2151"/>
      <c r="AA103" s="2502"/>
      <c r="AB103" s="2164" t="s">
        <v>6558</v>
      </c>
      <c r="AC103" s="2164" t="s">
        <v>6559</v>
      </c>
      <c r="AD103" s="2220">
        <v>43160</v>
      </c>
      <c r="AE103" s="2503" t="s">
        <v>3541</v>
      </c>
      <c r="AF103" s="2635"/>
      <c r="AG103" s="2168">
        <v>42309</v>
      </c>
      <c r="AH103" s="2168"/>
      <c r="AI103" s="2168"/>
      <c r="AJ103" s="2155"/>
      <c r="AK103" s="2169"/>
      <c r="AL103" s="2199" t="s">
        <v>3543</v>
      </c>
      <c r="AM103" s="2199"/>
      <c r="AN103" s="2168">
        <v>42675</v>
      </c>
      <c r="AO103" s="2168"/>
      <c r="AP103" s="2168"/>
      <c r="AQ103" s="2155"/>
      <c r="AR103" s="2170"/>
      <c r="AS103" s="2221"/>
      <c r="AT103" s="2213"/>
      <c r="AU103" s="2221"/>
      <c r="AV103" s="2221"/>
      <c r="AW103" s="2221"/>
      <c r="AX103" s="2213"/>
      <c r="AY103" s="2222"/>
      <c r="AZ103" s="2213"/>
      <c r="BA103" s="2636"/>
      <c r="BB103" s="2168"/>
      <c r="BC103" s="2221"/>
      <c r="BD103" s="2221"/>
      <c r="BE103" s="2213"/>
      <c r="BF103" s="2213"/>
      <c r="BG103" s="2173" t="s">
        <v>3547</v>
      </c>
      <c r="BH103" s="2168">
        <v>43313</v>
      </c>
      <c r="BI103" s="2184">
        <f>P103</f>
        <v>43311</v>
      </c>
      <c r="BJ103" s="2173" t="s">
        <v>3548</v>
      </c>
      <c r="BK103" s="2168">
        <v>43405</v>
      </c>
      <c r="BL103" s="2184">
        <f>Q103</f>
        <v>43483</v>
      </c>
      <c r="BM103" s="2173" t="s">
        <v>6560</v>
      </c>
      <c r="BN103" s="2168">
        <v>43770</v>
      </c>
      <c r="BO103" s="2184"/>
      <c r="BP103" s="2186" t="s">
        <v>3550</v>
      </c>
      <c r="BQ103" s="2619"/>
      <c r="BR103" s="2151" t="s">
        <v>3551</v>
      </c>
      <c r="BS103" s="2151"/>
      <c r="BT103" s="2177">
        <v>44006</v>
      </c>
      <c r="BU103" s="2177"/>
      <c r="BV103" s="2155" t="s">
        <v>116</v>
      </c>
      <c r="BW103" s="2177"/>
      <c r="BX103" s="2177"/>
      <c r="BY103" s="2155"/>
      <c r="BZ103" s="2177">
        <v>45071</v>
      </c>
      <c r="CA103" s="2177" t="s">
        <v>674</v>
      </c>
      <c r="CB103" s="2177"/>
      <c r="CC103" s="2151" t="s">
        <v>2769</v>
      </c>
    </row>
    <row r="104" spans="1:81" ht="40" customHeight="1" x14ac:dyDescent="0.2">
      <c r="A104" s="2211" t="s">
        <v>3795</v>
      </c>
      <c r="B104" s="2620"/>
      <c r="C104" s="2151" t="s">
        <v>3796</v>
      </c>
      <c r="D104" s="2212" t="s">
        <v>3797</v>
      </c>
      <c r="E104" s="7487">
        <v>2092</v>
      </c>
      <c r="F104" s="2153" t="s">
        <v>91</v>
      </c>
      <c r="G104" s="2153" t="s">
        <v>2182</v>
      </c>
      <c r="H104" s="2213" t="s">
        <v>89</v>
      </c>
      <c r="I104" s="2155" t="s">
        <v>89</v>
      </c>
      <c r="J104" s="2156">
        <v>41841</v>
      </c>
      <c r="K104" s="2156"/>
      <c r="L104" s="2156" t="s">
        <v>90</v>
      </c>
      <c r="M104" s="2200" t="s">
        <v>3798</v>
      </c>
      <c r="N104" s="2156"/>
      <c r="O104" s="2156"/>
      <c r="P104" s="2156">
        <v>43580</v>
      </c>
      <c r="Q104" s="2217">
        <v>44673</v>
      </c>
      <c r="R104" s="2218"/>
      <c r="S104" s="2218"/>
      <c r="T104" s="2218"/>
      <c r="U104" s="2160"/>
      <c r="V104" s="2219"/>
      <c r="W104" s="2162" t="str">
        <f t="shared" si="3"/>
        <v>Yes</v>
      </c>
      <c r="X104" s="2163" t="s">
        <v>93</v>
      </c>
      <c r="Y104" s="2151" t="s">
        <v>94</v>
      </c>
      <c r="Z104" s="2155"/>
      <c r="AA104" s="2164" t="s">
        <v>6654</v>
      </c>
      <c r="AB104" s="2164" t="s">
        <v>6655</v>
      </c>
      <c r="AC104" s="2164" t="s">
        <v>6656</v>
      </c>
      <c r="AD104" s="2220">
        <v>43525</v>
      </c>
      <c r="AE104" s="2166" t="s">
        <v>3543</v>
      </c>
      <c r="AF104" s="2199"/>
      <c r="AG104" s="2168">
        <v>42675</v>
      </c>
      <c r="AH104" s="2168"/>
      <c r="AI104" s="2168"/>
      <c r="AJ104" s="2155"/>
      <c r="AK104" s="2169"/>
      <c r="AL104" s="7486" t="s">
        <v>4662</v>
      </c>
      <c r="AM104" s="7486"/>
      <c r="AN104" s="2168">
        <v>42917</v>
      </c>
      <c r="AO104" s="2168"/>
      <c r="AP104" s="2168"/>
      <c r="AQ104" s="2155"/>
      <c r="AR104" s="2170"/>
      <c r="AS104" s="2221"/>
      <c r="AT104" s="2213"/>
      <c r="AU104" s="2221"/>
      <c r="AV104" s="2221"/>
      <c r="AW104" s="2221"/>
      <c r="AX104" s="2213"/>
      <c r="AY104" s="2222"/>
      <c r="AZ104" s="2213"/>
      <c r="BA104" s="2213"/>
      <c r="BB104" s="2221"/>
      <c r="BC104" s="2221"/>
      <c r="BD104" s="2221"/>
      <c r="BE104" s="2213"/>
      <c r="BF104" s="2213"/>
      <c r="BG104" s="2173" t="s">
        <v>5627</v>
      </c>
      <c r="BH104" s="2168">
        <v>43556</v>
      </c>
      <c r="BI104" s="2184">
        <f>P104</f>
        <v>43580</v>
      </c>
      <c r="BJ104" s="2173" t="s">
        <v>5588</v>
      </c>
      <c r="BK104" s="2168">
        <v>43739</v>
      </c>
      <c r="BL104" s="2184">
        <v>44673</v>
      </c>
      <c r="BM104" s="2173" t="s">
        <v>4819</v>
      </c>
      <c r="BN104" s="2168">
        <v>44166</v>
      </c>
      <c r="BO104" s="2184"/>
      <c r="BP104" s="2637" t="s">
        <v>7073</v>
      </c>
      <c r="BQ104" s="2638"/>
      <c r="BR104" s="2301"/>
      <c r="BS104" s="2627"/>
      <c r="BT104" s="2177">
        <v>44148</v>
      </c>
      <c r="BU104" s="2177"/>
      <c r="BV104" s="2155" t="s">
        <v>116</v>
      </c>
      <c r="BW104" s="2177"/>
      <c r="BX104" s="2177"/>
      <c r="BY104" s="2155"/>
      <c r="BZ104" s="2177">
        <v>44516</v>
      </c>
      <c r="CA104" s="2177" t="s">
        <v>674</v>
      </c>
      <c r="CB104" s="2177"/>
      <c r="CC104" s="2151" t="s">
        <v>7074</v>
      </c>
    </row>
    <row r="105" spans="1:81" ht="40" customHeight="1" x14ac:dyDescent="0.2">
      <c r="A105" s="2038" t="s">
        <v>685</v>
      </c>
      <c r="B105" s="2648"/>
      <c r="C105" s="1381" t="s">
        <v>686</v>
      </c>
      <c r="D105" s="2041" t="s">
        <v>7075</v>
      </c>
      <c r="E105" s="7470" t="s">
        <v>226</v>
      </c>
      <c r="F105" s="1385"/>
      <c r="G105" s="1385"/>
      <c r="H105" s="1386" t="s">
        <v>89</v>
      </c>
      <c r="I105" s="2033" t="s">
        <v>89</v>
      </c>
      <c r="J105" s="2029">
        <v>43312</v>
      </c>
      <c r="K105" s="2029"/>
      <c r="L105" s="2029"/>
      <c r="M105" s="2030"/>
      <c r="N105" s="2029"/>
      <c r="O105" s="2029"/>
      <c r="P105" s="1388"/>
      <c r="Q105" s="1687"/>
      <c r="R105" s="1702"/>
      <c r="S105" s="1702"/>
      <c r="T105" s="1702"/>
      <c r="U105" s="1390"/>
      <c r="V105" s="2031"/>
      <c r="W105" s="1391" t="b">
        <f t="shared" ref="W105:W111" si="4">IF(OR(X105="Yes", Y105="Web-page timetable", Z105="YES"), "Yes")</f>
        <v>0</v>
      </c>
      <c r="X105" s="1392" t="s">
        <v>111</v>
      </c>
      <c r="Y105" s="108" t="s">
        <v>94</v>
      </c>
      <c r="Z105" s="108"/>
      <c r="AA105" s="82" t="s">
        <v>689</v>
      </c>
      <c r="AB105" s="106" t="s">
        <v>7076</v>
      </c>
      <c r="AC105" s="110"/>
      <c r="AD105" s="1393">
        <v>43862</v>
      </c>
      <c r="AE105" s="7468"/>
      <c r="AF105" s="7410"/>
      <c r="AG105" s="1396"/>
      <c r="AH105" s="1397"/>
      <c r="AI105" s="1397"/>
      <c r="AJ105" s="1398"/>
      <c r="AK105" s="1399"/>
      <c r="AL105" s="1395"/>
      <c r="AM105" s="1395"/>
      <c r="AN105" s="1396"/>
      <c r="AO105" s="1397"/>
      <c r="AP105" s="1397"/>
      <c r="AQ105" s="1398"/>
      <c r="AR105" s="1400"/>
      <c r="AS105" s="1401"/>
      <c r="AT105" s="1402"/>
      <c r="AU105" s="1403"/>
      <c r="AV105" s="1404"/>
      <c r="AW105" s="1404"/>
      <c r="AX105" s="1405"/>
      <c r="AY105" s="1406"/>
      <c r="AZ105" s="1402"/>
      <c r="BA105" s="1402"/>
      <c r="BB105" s="1403"/>
      <c r="BC105" s="1404"/>
      <c r="BD105" s="1404"/>
      <c r="BE105" s="1405"/>
      <c r="BF105" s="1405"/>
      <c r="BG105" s="1407"/>
      <c r="BH105" s="1396"/>
      <c r="BI105" s="1408"/>
      <c r="BJ105" s="1407"/>
      <c r="BK105" s="1396"/>
      <c r="BL105" s="1408"/>
      <c r="BM105" s="1407"/>
      <c r="BN105" s="1396"/>
      <c r="BO105" s="1408"/>
      <c r="BP105" s="540" t="s">
        <v>7077</v>
      </c>
      <c r="BQ105" s="1410"/>
      <c r="BR105" s="1178"/>
      <c r="BS105" s="540"/>
      <c r="BT105" s="1409">
        <v>44028</v>
      </c>
      <c r="BU105" s="1409">
        <v>44414</v>
      </c>
      <c r="BV105" s="1410" t="s">
        <v>116</v>
      </c>
      <c r="BW105" s="1409"/>
      <c r="BX105" s="1409"/>
      <c r="BY105" s="1410"/>
      <c r="BZ105" s="1409"/>
      <c r="CA105" s="1409" t="s">
        <v>7048</v>
      </c>
      <c r="CB105" s="1409"/>
      <c r="CC105" s="540" t="s">
        <v>4938</v>
      </c>
    </row>
    <row r="106" spans="1:81" ht="40" customHeight="1" x14ac:dyDescent="0.2">
      <c r="A106" s="1384" t="s">
        <v>896</v>
      </c>
      <c r="B106" s="2467"/>
      <c r="C106" s="1381" t="s">
        <v>897</v>
      </c>
      <c r="D106" s="2041" t="s">
        <v>7078</v>
      </c>
      <c r="E106" s="7466" t="s">
        <v>226</v>
      </c>
      <c r="F106" s="1553" t="s">
        <v>5319</v>
      </c>
      <c r="G106" s="1553" t="s">
        <v>5027</v>
      </c>
      <c r="H106" s="1386" t="s">
        <v>89</v>
      </c>
      <c r="I106" s="2033" t="s">
        <v>89</v>
      </c>
      <c r="J106" s="2029">
        <v>42943</v>
      </c>
      <c r="K106" s="2029"/>
      <c r="L106" s="2029" t="s">
        <v>90</v>
      </c>
      <c r="M106" s="2030" t="s">
        <v>515</v>
      </c>
      <c r="N106" s="2029"/>
      <c r="O106" s="2029"/>
      <c r="P106" s="1388"/>
      <c r="Q106" s="1687"/>
      <c r="R106" s="1702"/>
      <c r="S106" s="1702"/>
      <c r="T106" s="1702"/>
      <c r="U106" s="1390"/>
      <c r="V106" s="2031"/>
      <c r="W106" s="1391" t="b">
        <f t="shared" si="4"/>
        <v>0</v>
      </c>
      <c r="X106" s="1392" t="s">
        <v>111</v>
      </c>
      <c r="Y106" s="108" t="s">
        <v>94</v>
      </c>
      <c r="Z106" s="108"/>
      <c r="AA106" s="82" t="s">
        <v>899</v>
      </c>
      <c r="AB106" s="106" t="s">
        <v>7079</v>
      </c>
      <c r="AC106" s="106"/>
      <c r="AD106" s="1531">
        <v>44228</v>
      </c>
      <c r="AE106" s="1394"/>
      <c r="AF106" s="1395"/>
      <c r="AG106" s="1396"/>
      <c r="AH106" s="1397"/>
      <c r="AI106" s="1397"/>
      <c r="AJ106" s="1398"/>
      <c r="AK106" s="1399"/>
      <c r="AL106" s="7467"/>
      <c r="AM106" s="7467"/>
      <c r="AN106" s="1396"/>
      <c r="AO106" s="1397"/>
      <c r="AP106" s="1397"/>
      <c r="AQ106" s="1398"/>
      <c r="AR106" s="1400"/>
      <c r="AS106" s="1401"/>
      <c r="AT106" s="1402"/>
      <c r="AU106" s="1403"/>
      <c r="AV106" s="1404"/>
      <c r="AW106" s="1404"/>
      <c r="AX106" s="1405"/>
      <c r="AY106" s="1406"/>
      <c r="AZ106" s="1402"/>
      <c r="BA106" s="1402"/>
      <c r="BB106" s="1403"/>
      <c r="BC106" s="1404"/>
      <c r="BD106" s="1404"/>
      <c r="BE106" s="1405"/>
      <c r="BF106" s="1405"/>
      <c r="BG106" s="1407"/>
      <c r="BH106" s="1396"/>
      <c r="BI106" s="1408"/>
      <c r="BJ106" s="1407"/>
      <c r="BK106" s="1396"/>
      <c r="BL106" s="1408"/>
      <c r="BM106" s="1407"/>
      <c r="BN106" s="1396"/>
      <c r="BO106" s="1408"/>
      <c r="BP106" s="540" t="s">
        <v>7080</v>
      </c>
      <c r="BQ106" s="1410"/>
      <c r="BR106" s="1178"/>
      <c r="BS106" s="540"/>
      <c r="BT106" s="1409">
        <v>44152</v>
      </c>
      <c r="BU106" s="1409">
        <v>44463</v>
      </c>
      <c r="BV106" s="1410" t="s">
        <v>116</v>
      </c>
      <c r="BW106" s="1409"/>
      <c r="BX106" s="1409"/>
      <c r="BY106" s="1410"/>
      <c r="BZ106" s="1409">
        <v>44463</v>
      </c>
      <c r="CA106" s="1409" t="s">
        <v>566</v>
      </c>
      <c r="CB106" s="1409"/>
      <c r="CC106" s="540" t="s">
        <v>579</v>
      </c>
    </row>
    <row r="107" spans="1:81" ht="40" customHeight="1" x14ac:dyDescent="0.2">
      <c r="A107" s="1384" t="s">
        <v>1028</v>
      </c>
      <c r="B107" s="2467"/>
      <c r="C107" s="1381" t="s">
        <v>1029</v>
      </c>
      <c r="D107" s="2041" t="s">
        <v>121</v>
      </c>
      <c r="E107" s="7488" t="s">
        <v>226</v>
      </c>
      <c r="F107" s="1385"/>
      <c r="G107" s="1385"/>
      <c r="H107" s="1386" t="s">
        <v>89</v>
      </c>
      <c r="I107" s="2033" t="s">
        <v>89</v>
      </c>
      <c r="J107" s="2029">
        <v>42696</v>
      </c>
      <c r="K107" s="2029"/>
      <c r="L107" s="2029" t="s">
        <v>90</v>
      </c>
      <c r="M107" s="2030" t="s">
        <v>169</v>
      </c>
      <c r="N107" s="2029"/>
      <c r="O107" s="2029"/>
      <c r="P107" s="1388"/>
      <c r="Q107" s="1687"/>
      <c r="R107" s="1702"/>
      <c r="S107" s="1702"/>
      <c r="T107" s="1702"/>
      <c r="U107" s="1390">
        <v>44461</v>
      </c>
      <c r="V107" s="2031" t="s">
        <v>1031</v>
      </c>
      <c r="W107" s="1391" t="str">
        <f t="shared" si="4"/>
        <v>Yes</v>
      </c>
      <c r="X107" s="1392" t="s">
        <v>93</v>
      </c>
      <c r="Y107" s="108" t="s">
        <v>94</v>
      </c>
      <c r="Z107" s="108"/>
      <c r="AA107" s="107" t="s">
        <v>5373</v>
      </c>
      <c r="AB107" s="107" t="s">
        <v>7081</v>
      </c>
      <c r="AC107" s="108"/>
      <c r="AD107" s="1393">
        <v>44166</v>
      </c>
      <c r="AE107" s="1394"/>
      <c r="AF107" s="1395"/>
      <c r="AG107" s="1396"/>
      <c r="AH107" s="1397"/>
      <c r="AI107" s="1397"/>
      <c r="AJ107" s="1398"/>
      <c r="AK107" s="1399"/>
      <c r="AL107" s="7467"/>
      <c r="AM107" s="7467"/>
      <c r="AN107" s="1396"/>
      <c r="AO107" s="1397"/>
      <c r="AP107" s="1397"/>
      <c r="AQ107" s="1398"/>
      <c r="AR107" s="1400"/>
      <c r="AS107" s="1401"/>
      <c r="AT107" s="1402"/>
      <c r="AU107" s="1403"/>
      <c r="AV107" s="1404"/>
      <c r="AW107" s="1404"/>
      <c r="AX107" s="1405"/>
      <c r="AY107" s="1406"/>
      <c r="AZ107" s="1402"/>
      <c r="BA107" s="1402"/>
      <c r="BB107" s="1403"/>
      <c r="BC107" s="1404"/>
      <c r="BD107" s="1404"/>
      <c r="BE107" s="1405"/>
      <c r="BF107" s="1405"/>
      <c r="BG107" s="1407"/>
      <c r="BH107" s="1396"/>
      <c r="BI107" s="1408"/>
      <c r="BJ107" s="1407"/>
      <c r="BK107" s="1396"/>
      <c r="BL107" s="1408"/>
      <c r="BM107" s="1407"/>
      <c r="BN107" s="1396"/>
      <c r="BO107" s="1408"/>
      <c r="BP107" s="540" t="s">
        <v>7082</v>
      </c>
      <c r="BQ107" s="1410"/>
      <c r="BR107" s="1178"/>
      <c r="BS107" s="540"/>
      <c r="BT107" s="1409">
        <v>44187</v>
      </c>
      <c r="BU107" s="1409">
        <v>44267</v>
      </c>
      <c r="BV107" s="1410" t="s">
        <v>116</v>
      </c>
      <c r="BW107" s="1409"/>
      <c r="BX107" s="1409">
        <v>45037</v>
      </c>
      <c r="BY107" s="1410" t="s">
        <v>116</v>
      </c>
      <c r="BZ107" s="1409"/>
      <c r="CA107" s="1409" t="s">
        <v>7083</v>
      </c>
      <c r="CB107" s="1409"/>
      <c r="CC107" s="540" t="s">
        <v>579</v>
      </c>
    </row>
    <row r="108" spans="1:81" ht="40" customHeight="1" x14ac:dyDescent="0.2">
      <c r="A108" s="2649" t="s">
        <v>1305</v>
      </c>
      <c r="B108" s="2469"/>
      <c r="C108" s="2469" t="s">
        <v>1306</v>
      </c>
      <c r="D108" s="1382" t="s">
        <v>1307</v>
      </c>
      <c r="E108" s="7466">
        <v>2146</v>
      </c>
      <c r="F108" s="1385" t="s">
        <v>91</v>
      </c>
      <c r="G108" s="1385" t="s">
        <v>266</v>
      </c>
      <c r="H108" s="1386" t="s">
        <v>89</v>
      </c>
      <c r="I108" s="2033" t="s">
        <v>89</v>
      </c>
      <c r="J108" s="2029">
        <v>41767</v>
      </c>
      <c r="K108" s="2029"/>
      <c r="L108" s="2029" t="s">
        <v>90</v>
      </c>
      <c r="M108" s="2030" t="s">
        <v>1308</v>
      </c>
      <c r="N108" s="2029"/>
      <c r="O108" s="2029"/>
      <c r="P108" s="1388"/>
      <c r="Q108" s="1687"/>
      <c r="R108" s="1702"/>
      <c r="S108" s="1702"/>
      <c r="T108" s="1702"/>
      <c r="U108" s="1390"/>
      <c r="V108" s="2031"/>
      <c r="W108" s="2647" t="str">
        <f t="shared" si="4"/>
        <v>Yes</v>
      </c>
      <c r="X108" s="1392" t="s">
        <v>93</v>
      </c>
      <c r="Y108" s="108" t="s">
        <v>94</v>
      </c>
      <c r="Z108" s="1442"/>
      <c r="AA108" s="106" t="s">
        <v>1309</v>
      </c>
      <c r="AB108" s="107" t="s">
        <v>7084</v>
      </c>
      <c r="AC108" s="107"/>
      <c r="AD108" s="1393">
        <v>44774</v>
      </c>
      <c r="AE108" s="1394" t="s">
        <v>4891</v>
      </c>
      <c r="AF108" s="1395" t="s">
        <v>364</v>
      </c>
      <c r="AG108" s="1396">
        <v>43466</v>
      </c>
      <c r="AH108" s="1397">
        <v>43501</v>
      </c>
      <c r="AI108" s="1397">
        <v>43543</v>
      </c>
      <c r="AJ108" s="1398" t="s">
        <v>1311</v>
      </c>
      <c r="AK108" s="1399" t="s">
        <v>1312</v>
      </c>
      <c r="AL108" s="7438" t="s">
        <v>4752</v>
      </c>
      <c r="AM108" s="7410" t="s">
        <v>1313</v>
      </c>
      <c r="AN108" s="1396">
        <v>43709</v>
      </c>
      <c r="AO108" s="1397">
        <v>43711</v>
      </c>
      <c r="AP108" s="1397">
        <v>43753</v>
      </c>
      <c r="AQ108" s="1398" t="s">
        <v>1314</v>
      </c>
      <c r="AR108" s="1399" t="s">
        <v>1315</v>
      </c>
      <c r="AS108" s="1570">
        <v>44886</v>
      </c>
      <c r="AT108" s="1402" t="s">
        <v>1316</v>
      </c>
      <c r="AU108" s="1403">
        <v>44866</v>
      </c>
      <c r="AV108" s="1404">
        <v>44886</v>
      </c>
      <c r="AW108" s="1404">
        <v>44927</v>
      </c>
      <c r="AX108" s="2650" t="s">
        <v>1317</v>
      </c>
      <c r="AY108" s="1406"/>
      <c r="AZ108" s="2086">
        <v>45170</v>
      </c>
      <c r="BA108" s="1402" t="s">
        <v>1319</v>
      </c>
      <c r="BB108" s="1403">
        <v>45170</v>
      </c>
      <c r="BC108" s="1404"/>
      <c r="BD108" s="1404"/>
      <c r="BE108" s="1405"/>
      <c r="BF108" s="1405"/>
      <c r="BG108" s="1407" t="s">
        <v>522</v>
      </c>
      <c r="BH108" s="1396">
        <v>45383</v>
      </c>
      <c r="BI108" s="1408"/>
      <c r="BJ108" s="1407" t="s">
        <v>1244</v>
      </c>
      <c r="BK108" s="1396">
        <v>45536</v>
      </c>
      <c r="BL108" s="1408"/>
      <c r="BM108" s="1407" t="s">
        <v>434</v>
      </c>
      <c r="BN108" s="1396">
        <v>45901</v>
      </c>
      <c r="BO108" s="1408"/>
      <c r="BP108" s="542" t="s">
        <v>7085</v>
      </c>
      <c r="BQ108" s="1685"/>
      <c r="BR108" s="1178"/>
      <c r="BS108" s="542"/>
      <c r="BT108" s="1409">
        <v>44217</v>
      </c>
      <c r="BU108" s="1409">
        <v>44806</v>
      </c>
      <c r="BV108" s="1410" t="s">
        <v>116</v>
      </c>
      <c r="BW108" s="1409">
        <v>45037</v>
      </c>
      <c r="BX108" s="2208">
        <v>44873</v>
      </c>
      <c r="BY108" s="1410" t="s">
        <v>116</v>
      </c>
      <c r="BZ108" s="1409">
        <v>44806</v>
      </c>
      <c r="CA108" s="1409" t="s">
        <v>262</v>
      </c>
      <c r="CB108" s="1409"/>
      <c r="CC108" s="542" t="s">
        <v>1324</v>
      </c>
    </row>
    <row r="109" spans="1:81" ht="40" customHeight="1" x14ac:dyDescent="0.2">
      <c r="A109" s="1384" t="s">
        <v>1788</v>
      </c>
      <c r="B109" s="2467"/>
      <c r="C109" s="1381" t="s">
        <v>1789</v>
      </c>
      <c r="D109" s="1381" t="s">
        <v>1790</v>
      </c>
      <c r="E109" s="7466">
        <v>2189</v>
      </c>
      <c r="F109" s="1385" t="s">
        <v>91</v>
      </c>
      <c r="G109" s="1385" t="s">
        <v>949</v>
      </c>
      <c r="H109" s="1387" t="s">
        <v>89</v>
      </c>
      <c r="I109" s="1387" t="s">
        <v>89</v>
      </c>
      <c r="J109" s="1388">
        <v>42293</v>
      </c>
      <c r="K109" s="2029"/>
      <c r="L109" s="2029" t="s">
        <v>90</v>
      </c>
      <c r="M109" s="2030" t="s">
        <v>169</v>
      </c>
      <c r="N109" s="2029"/>
      <c r="O109" s="2029"/>
      <c r="P109" s="1388"/>
      <c r="Q109" s="1687"/>
      <c r="R109" s="1702"/>
      <c r="S109" s="1702"/>
      <c r="T109" s="1702"/>
      <c r="U109" s="1390" t="s">
        <v>1791</v>
      </c>
      <c r="V109" s="1554" t="s">
        <v>1792</v>
      </c>
      <c r="W109" s="1391" t="str">
        <f t="shared" si="4"/>
        <v>Yes</v>
      </c>
      <c r="X109" s="1392" t="s">
        <v>93</v>
      </c>
      <c r="Y109" s="108" t="s">
        <v>94</v>
      </c>
      <c r="Z109" s="108"/>
      <c r="AA109" s="82" t="s">
        <v>1793</v>
      </c>
      <c r="AB109" s="106" t="s">
        <v>6839</v>
      </c>
      <c r="AC109" s="106"/>
      <c r="AD109" s="1531">
        <v>44593</v>
      </c>
      <c r="AE109" s="1394" t="s">
        <v>4767</v>
      </c>
      <c r="AF109" s="1395" t="s">
        <v>6840</v>
      </c>
      <c r="AG109" s="1396">
        <v>44593</v>
      </c>
      <c r="AH109" s="1397"/>
      <c r="AI109" s="1397"/>
      <c r="AJ109" s="1398"/>
      <c r="AK109" s="1399"/>
      <c r="AL109" s="7473" t="s">
        <v>1796</v>
      </c>
      <c r="AM109" s="7467" t="s">
        <v>6841</v>
      </c>
      <c r="AN109" s="1396">
        <v>44652</v>
      </c>
      <c r="AO109" s="1397">
        <v>44655</v>
      </c>
      <c r="AP109" s="1397">
        <v>44697</v>
      </c>
      <c r="AQ109" s="1398" t="s">
        <v>1798</v>
      </c>
      <c r="AR109" s="1400"/>
      <c r="AS109" s="1401" t="s">
        <v>6842</v>
      </c>
      <c r="AT109" s="1402" t="s">
        <v>98</v>
      </c>
      <c r="AU109" s="1551">
        <v>45170</v>
      </c>
      <c r="AV109" s="1404"/>
      <c r="AW109" s="1404"/>
      <c r="AX109" s="1405"/>
      <c r="AY109" s="1406"/>
      <c r="AZ109" s="1402"/>
      <c r="BA109" s="1402"/>
      <c r="BB109" s="1551"/>
      <c r="BC109" s="1404"/>
      <c r="BD109" s="1404"/>
      <c r="BE109" s="1405"/>
      <c r="BF109" s="1405"/>
      <c r="BG109" s="1407" t="s">
        <v>97</v>
      </c>
      <c r="BH109" s="1396">
        <v>45474</v>
      </c>
      <c r="BI109" s="1397"/>
      <c r="BJ109" s="1407" t="s">
        <v>1244</v>
      </c>
      <c r="BK109" s="1396">
        <v>45566</v>
      </c>
      <c r="BL109" s="1408"/>
      <c r="BM109" s="1407" t="s">
        <v>434</v>
      </c>
      <c r="BN109" s="1455">
        <v>45931</v>
      </c>
      <c r="BO109" s="1408"/>
      <c r="BP109" s="540" t="s">
        <v>6843</v>
      </c>
      <c r="BQ109" s="1410"/>
      <c r="BR109" s="540"/>
      <c r="BS109" s="540"/>
      <c r="BT109" s="1409">
        <v>44480</v>
      </c>
      <c r="BU109" s="1409">
        <v>44673</v>
      </c>
      <c r="BV109" s="1410" t="s">
        <v>116</v>
      </c>
      <c r="BW109" s="1409">
        <v>44274</v>
      </c>
      <c r="BX109" s="1409">
        <v>45099</v>
      </c>
      <c r="BY109" s="1410" t="s">
        <v>116</v>
      </c>
      <c r="BZ109" s="1409">
        <v>45099</v>
      </c>
      <c r="CA109" s="1409" t="s">
        <v>262</v>
      </c>
      <c r="CB109" s="1409"/>
      <c r="CC109" s="540" t="s">
        <v>579</v>
      </c>
    </row>
    <row r="110" spans="1:81" ht="40" customHeight="1" x14ac:dyDescent="0.2">
      <c r="A110" s="1384" t="s">
        <v>2518</v>
      </c>
      <c r="B110" s="2467"/>
      <c r="C110" s="1381" t="s">
        <v>2519</v>
      </c>
      <c r="D110" s="1381" t="s">
        <v>7086</v>
      </c>
      <c r="E110" s="7477">
        <v>1873</v>
      </c>
      <c r="F110" s="1387">
        <v>2024</v>
      </c>
      <c r="G110" s="1387">
        <v>2039</v>
      </c>
      <c r="H110" s="1385" t="s">
        <v>89</v>
      </c>
      <c r="I110" s="1387" t="s">
        <v>89</v>
      </c>
      <c r="J110" s="1388">
        <v>42745</v>
      </c>
      <c r="K110" s="2029"/>
      <c r="L110" s="2029" t="s">
        <v>90</v>
      </c>
      <c r="M110" s="2030" t="s">
        <v>2350</v>
      </c>
      <c r="N110" s="2029"/>
      <c r="O110" s="2029"/>
      <c r="P110" s="1388"/>
      <c r="Q110" s="1687"/>
      <c r="R110" s="1702"/>
      <c r="S110" s="1702"/>
      <c r="T110" s="1702"/>
      <c r="U110" s="1390"/>
      <c r="V110" s="2104"/>
      <c r="W110" s="1391" t="str">
        <f t="shared" si="4"/>
        <v>Yes</v>
      </c>
      <c r="X110" s="1392" t="s">
        <v>93</v>
      </c>
      <c r="Y110" s="108" t="s">
        <v>94</v>
      </c>
      <c r="Z110" s="108"/>
      <c r="AA110" s="82" t="s">
        <v>4350</v>
      </c>
      <c r="AB110" s="107" t="s">
        <v>7087</v>
      </c>
      <c r="AC110" s="106"/>
      <c r="AD110" s="1531" t="s">
        <v>7088</v>
      </c>
      <c r="AE110" s="1394" t="s">
        <v>5095</v>
      </c>
      <c r="AF110" s="1395" t="s">
        <v>2523</v>
      </c>
      <c r="AG110" s="1396">
        <v>43891</v>
      </c>
      <c r="AH110" s="1397">
        <v>43891</v>
      </c>
      <c r="AI110" s="1397">
        <v>43922</v>
      </c>
      <c r="AJ110" s="1398"/>
      <c r="AK110" s="1399"/>
      <c r="AL110" s="1532" t="s">
        <v>1010</v>
      </c>
      <c r="AM110" s="1395" t="s">
        <v>2524</v>
      </c>
      <c r="AN110" s="1396"/>
      <c r="AO110" s="1397">
        <v>44013</v>
      </c>
      <c r="AP110" s="1397">
        <v>44075</v>
      </c>
      <c r="AQ110" s="1398" t="s">
        <v>2525</v>
      </c>
      <c r="AR110" s="1400"/>
      <c r="AS110" s="1401" t="s">
        <v>2526</v>
      </c>
      <c r="AT110" s="1402" t="s">
        <v>2527</v>
      </c>
      <c r="AU110" s="1551">
        <v>44136</v>
      </c>
      <c r="AV110" s="1404">
        <v>44136</v>
      </c>
      <c r="AW110" s="1404">
        <v>44166</v>
      </c>
      <c r="AX110" s="1405" t="s">
        <v>2528</v>
      </c>
      <c r="AY110" s="1406"/>
      <c r="AZ110" s="2086" t="s">
        <v>2529</v>
      </c>
      <c r="BA110" s="1552" t="s">
        <v>367</v>
      </c>
      <c r="BB110" s="1551">
        <v>44621</v>
      </c>
      <c r="BC110" s="1404">
        <v>44621</v>
      </c>
      <c r="BD110" s="1404">
        <v>44652</v>
      </c>
      <c r="BE110" s="1405" t="s">
        <v>2530</v>
      </c>
      <c r="BF110" s="1405"/>
      <c r="BG110" s="1407" t="s">
        <v>7089</v>
      </c>
      <c r="BH110" s="1396">
        <v>45261</v>
      </c>
      <c r="BI110" s="1397"/>
      <c r="BJ110" s="1407" t="s">
        <v>522</v>
      </c>
      <c r="BK110" s="1396">
        <v>45383</v>
      </c>
      <c r="BL110" s="1408"/>
      <c r="BM110" s="1407" t="s">
        <v>114</v>
      </c>
      <c r="BN110" s="1455" t="s">
        <v>114</v>
      </c>
      <c r="BO110" s="1408"/>
      <c r="BP110" s="540" t="s">
        <v>7090</v>
      </c>
      <c r="BQ110" s="1410"/>
      <c r="BR110" s="540"/>
      <c r="BS110" s="540"/>
      <c r="BT110" s="1409">
        <v>44480</v>
      </c>
      <c r="BU110" s="1409">
        <v>44792</v>
      </c>
      <c r="BV110" s="1410" t="s">
        <v>116</v>
      </c>
      <c r="BW110" s="1409">
        <v>45061</v>
      </c>
      <c r="BX110" s="1409">
        <v>45072</v>
      </c>
      <c r="BY110" s="1410" t="s">
        <v>116</v>
      </c>
      <c r="BZ110" s="1409">
        <v>45072</v>
      </c>
      <c r="CA110" s="1409" t="s">
        <v>7044</v>
      </c>
      <c r="CB110" s="1409"/>
      <c r="CC110" s="540" t="s">
        <v>105</v>
      </c>
    </row>
    <row r="111" spans="1:81" ht="40" customHeight="1" x14ac:dyDescent="0.2">
      <c r="A111" s="1384" t="s">
        <v>372</v>
      </c>
      <c r="B111" s="2467"/>
      <c r="C111" s="1381" t="s">
        <v>373</v>
      </c>
      <c r="D111" s="1382" t="s">
        <v>374</v>
      </c>
      <c r="E111" s="7466">
        <v>2112</v>
      </c>
      <c r="F111" s="1387">
        <v>2022</v>
      </c>
      <c r="G111" s="1385"/>
      <c r="H111" s="1386" t="s">
        <v>89</v>
      </c>
      <c r="I111" s="1387" t="s">
        <v>89</v>
      </c>
      <c r="J111" s="1388">
        <v>41326</v>
      </c>
      <c r="K111" s="1388"/>
      <c r="L111" s="1388" t="s">
        <v>90</v>
      </c>
      <c r="M111" s="2030"/>
      <c r="N111" s="1388"/>
      <c r="O111" s="1388"/>
      <c r="P111" s="1388"/>
      <c r="Q111" s="1687"/>
      <c r="R111" s="1702"/>
      <c r="S111" s="1702"/>
      <c r="T111" s="1702"/>
      <c r="U111" s="1390"/>
      <c r="V111" s="2031"/>
      <c r="W111" s="1391" t="str">
        <f t="shared" si="4"/>
        <v>Yes</v>
      </c>
      <c r="X111" s="1392" t="s">
        <v>93</v>
      </c>
      <c r="Y111" s="108" t="s">
        <v>94</v>
      </c>
      <c r="Z111" s="1557"/>
      <c r="AA111" s="469" t="s">
        <v>375</v>
      </c>
      <c r="AB111" s="1558" t="s">
        <v>7091</v>
      </c>
      <c r="AC111" s="106"/>
      <c r="AD111" s="1393">
        <v>44166</v>
      </c>
      <c r="AE111" s="1394" t="s">
        <v>377</v>
      </c>
      <c r="AF111" s="1395" t="s">
        <v>142</v>
      </c>
      <c r="AG111" s="1396">
        <v>43647</v>
      </c>
      <c r="AH111" s="1397">
        <v>43647</v>
      </c>
      <c r="AI111" s="1397">
        <v>43738</v>
      </c>
      <c r="AJ111" s="1398" t="s">
        <v>378</v>
      </c>
      <c r="AK111" s="1399" t="s">
        <v>379</v>
      </c>
      <c r="AL111" s="7489" t="s">
        <v>380</v>
      </c>
      <c r="AM111" s="7489" t="s">
        <v>158</v>
      </c>
      <c r="AN111" s="1396">
        <v>44197</v>
      </c>
      <c r="AO111" s="1397">
        <v>44197</v>
      </c>
      <c r="AP111" s="1397">
        <v>44256</v>
      </c>
      <c r="AQ111" s="1398" t="s">
        <v>378</v>
      </c>
      <c r="AR111" s="1400"/>
      <c r="AS111" s="1401"/>
      <c r="AT111" s="1402"/>
      <c r="AU111" s="1403"/>
      <c r="AV111" s="1404"/>
      <c r="AW111" s="1404"/>
      <c r="AX111" s="1405"/>
      <c r="AY111" s="1406"/>
      <c r="AZ111" s="1402"/>
      <c r="BA111" s="1402"/>
      <c r="BB111" s="1403"/>
      <c r="BC111" s="1404"/>
      <c r="BD111" s="1404"/>
      <c r="BE111" s="1405"/>
      <c r="BF111" s="1405"/>
      <c r="BG111" s="1407" t="s">
        <v>939</v>
      </c>
      <c r="BH111" s="1396">
        <v>45292</v>
      </c>
      <c r="BI111" s="1408"/>
      <c r="BJ111" s="1407" t="s">
        <v>7092</v>
      </c>
      <c r="BK111" s="1396">
        <v>45566</v>
      </c>
      <c r="BL111" s="1408"/>
      <c r="BM111" s="1407" t="s">
        <v>114</v>
      </c>
      <c r="BN111" s="1396" t="s">
        <v>114</v>
      </c>
      <c r="BO111" s="1408"/>
      <c r="BP111" s="626" t="s">
        <v>7093</v>
      </c>
      <c r="BQ111" s="2651"/>
      <c r="BR111" s="540"/>
      <c r="BS111" s="540"/>
      <c r="BT111" s="1409">
        <v>44824</v>
      </c>
      <c r="BU111" s="1409"/>
      <c r="BV111" s="1410" t="s">
        <v>116</v>
      </c>
      <c r="BW111" s="1409"/>
      <c r="BX111" s="1409">
        <v>44978</v>
      </c>
      <c r="BY111" s="1410" t="s">
        <v>116</v>
      </c>
      <c r="BZ111" s="1409"/>
      <c r="CA111" s="1409" t="s">
        <v>178</v>
      </c>
      <c r="CB111" s="1409"/>
      <c r="CC111" s="540" t="s">
        <v>385</v>
      </c>
    </row>
    <row r="112" spans="1:81" ht="40" customHeight="1" x14ac:dyDescent="0.2">
      <c r="A112" s="1384" t="s">
        <v>2988</v>
      </c>
      <c r="B112" s="2467"/>
      <c r="C112" s="1381" t="s">
        <v>2989</v>
      </c>
      <c r="D112" s="1382" t="s">
        <v>635</v>
      </c>
      <c r="E112" s="7470"/>
      <c r="F112" s="1385"/>
      <c r="G112" s="1385"/>
      <c r="H112" s="1386" t="s">
        <v>89</v>
      </c>
      <c r="I112" s="1387" t="s">
        <v>89</v>
      </c>
      <c r="J112" s="1388">
        <v>42845</v>
      </c>
      <c r="K112" s="2029"/>
      <c r="L112" s="2029"/>
      <c r="M112" s="2003"/>
      <c r="N112" s="1388"/>
      <c r="O112" s="1388"/>
      <c r="P112" s="1388"/>
      <c r="Q112" s="1687"/>
      <c r="R112" s="1702"/>
      <c r="S112" s="1702"/>
      <c r="T112" s="1702"/>
      <c r="U112" s="1390" t="s">
        <v>2991</v>
      </c>
      <c r="V112" s="2031" t="s">
        <v>7094</v>
      </c>
      <c r="W112" s="1391" t="b">
        <f>IF(OR(X112="Yes", Y112="Web-page timetable", Z112="YES"), "Yes")</f>
        <v>0</v>
      </c>
      <c r="X112" s="1392" t="s">
        <v>111</v>
      </c>
      <c r="Y112" s="108" t="s">
        <v>94</v>
      </c>
      <c r="Z112" s="108"/>
      <c r="AA112" s="106" t="s">
        <v>6361</v>
      </c>
      <c r="AB112" s="107" t="s">
        <v>7095</v>
      </c>
      <c r="AC112" s="108"/>
      <c r="AD112" s="1393">
        <v>44835</v>
      </c>
      <c r="AE112" s="1394" t="s">
        <v>399</v>
      </c>
      <c r="AF112" s="1395" t="s">
        <v>98</v>
      </c>
      <c r="AG112" s="1396">
        <v>45108</v>
      </c>
      <c r="AH112" s="1397"/>
      <c r="AI112" s="1397"/>
      <c r="AJ112" s="1398"/>
      <c r="AK112" s="1399"/>
      <c r="AL112" s="7467"/>
      <c r="AM112" s="7467"/>
      <c r="AN112" s="1396"/>
      <c r="AO112" s="1397"/>
      <c r="AP112" s="1397"/>
      <c r="AQ112" s="1398"/>
      <c r="AR112" s="1400"/>
      <c r="AS112" s="1401"/>
      <c r="AT112" s="1402"/>
      <c r="AU112" s="1403"/>
      <c r="AV112" s="1404"/>
      <c r="AW112" s="1404"/>
      <c r="AX112" s="1405"/>
      <c r="AY112" s="1406"/>
      <c r="AZ112" s="1402"/>
      <c r="BA112" s="1402"/>
      <c r="BB112" s="1403"/>
      <c r="BC112" s="1404"/>
      <c r="BD112" s="1404"/>
      <c r="BE112" s="1405"/>
      <c r="BF112" s="1405"/>
      <c r="BG112" s="1407" t="s">
        <v>522</v>
      </c>
      <c r="BH112" s="1396">
        <v>45383</v>
      </c>
      <c r="BI112" s="1408"/>
      <c r="BJ112" s="1407" t="s">
        <v>7025</v>
      </c>
      <c r="BK112" s="1396">
        <v>45444</v>
      </c>
      <c r="BL112" s="1408"/>
      <c r="BM112" s="1407" t="s">
        <v>114</v>
      </c>
      <c r="BN112" s="1396" t="s">
        <v>114</v>
      </c>
      <c r="BO112" s="1408"/>
      <c r="BP112" s="540" t="s">
        <v>7096</v>
      </c>
      <c r="BQ112" s="1410"/>
      <c r="BR112" s="2265"/>
      <c r="BS112" s="540"/>
      <c r="BT112" s="1409">
        <v>45126</v>
      </c>
      <c r="BU112" s="1409">
        <v>44970</v>
      </c>
      <c r="BV112" s="1410" t="s">
        <v>116</v>
      </c>
      <c r="BW112" s="1409">
        <v>44480</v>
      </c>
      <c r="BX112" s="1409">
        <v>45134</v>
      </c>
      <c r="BY112" s="1410" t="s">
        <v>116</v>
      </c>
      <c r="BZ112" s="1409">
        <v>45134</v>
      </c>
      <c r="CA112" s="1409" t="s">
        <v>566</v>
      </c>
      <c r="CB112" s="1409"/>
      <c r="CC112" s="540" t="s">
        <v>579</v>
      </c>
    </row>
    <row r="113" spans="1:81" ht="40" customHeight="1" x14ac:dyDescent="0.2">
      <c r="A113" s="2432" t="s">
        <v>1481</v>
      </c>
      <c r="B113" s="2652"/>
      <c r="C113" s="1426" t="s">
        <v>1482</v>
      </c>
      <c r="D113" s="1382" t="s">
        <v>7097</v>
      </c>
      <c r="E113" s="1577">
        <v>2180</v>
      </c>
      <c r="F113" s="1387">
        <v>2020</v>
      </c>
      <c r="G113" s="1387">
        <v>2040</v>
      </c>
      <c r="H113" s="2034" t="s">
        <v>89</v>
      </c>
      <c r="I113" s="2033" t="s">
        <v>89</v>
      </c>
      <c r="J113" s="2029">
        <v>40960</v>
      </c>
      <c r="K113" s="2029"/>
      <c r="L113" s="2029"/>
      <c r="M113" s="2030"/>
      <c r="N113" s="2029"/>
      <c r="O113" s="2029"/>
      <c r="P113" s="1388"/>
      <c r="Q113" s="1687"/>
      <c r="R113" s="1702"/>
      <c r="S113" s="1702"/>
      <c r="T113" s="1702"/>
      <c r="U113" s="1390"/>
      <c r="V113" s="2031"/>
      <c r="W113" s="1391" t="str">
        <f>IF(OR(X113="Yes", Y113="Web-page timetable", Z113="YES"), "Yes")</f>
        <v>Yes</v>
      </c>
      <c r="X113" s="2414" t="s">
        <v>93</v>
      </c>
      <c r="Y113" s="2039" t="s">
        <v>94</v>
      </c>
      <c r="Z113" s="108"/>
      <c r="AA113" s="107" t="s">
        <v>7098</v>
      </c>
      <c r="AB113" s="107" t="s">
        <v>1484</v>
      </c>
      <c r="AC113" s="106"/>
      <c r="AD113" s="1393">
        <v>44348</v>
      </c>
      <c r="AE113" s="1394" t="s">
        <v>1486</v>
      </c>
      <c r="AF113" s="1395" t="s">
        <v>1487</v>
      </c>
      <c r="AG113" s="1396">
        <v>44459</v>
      </c>
      <c r="AH113" s="1397">
        <v>44459</v>
      </c>
      <c r="AI113" s="1397">
        <v>44515</v>
      </c>
      <c r="AJ113" s="1398" t="s">
        <v>1488</v>
      </c>
      <c r="AK113" s="1399"/>
      <c r="AL113" s="1395" t="s">
        <v>2537</v>
      </c>
      <c r="AM113" s="1395" t="s">
        <v>270</v>
      </c>
      <c r="AN113" s="1396">
        <v>44805</v>
      </c>
      <c r="AO113" s="1397">
        <v>44830</v>
      </c>
      <c r="AP113" s="1397">
        <v>44914</v>
      </c>
      <c r="AQ113" s="1398" t="s">
        <v>1490</v>
      </c>
      <c r="AR113" s="1400"/>
      <c r="AS113" s="1401"/>
      <c r="AT113" s="1402"/>
      <c r="AU113" s="1403"/>
      <c r="AV113" s="1404"/>
      <c r="AW113" s="1404"/>
      <c r="AX113" s="1405"/>
      <c r="AY113" s="1406"/>
      <c r="AZ113" s="1402"/>
      <c r="BA113" s="1402"/>
      <c r="BB113" s="1403"/>
      <c r="BC113" s="1404"/>
      <c r="BD113" s="1404"/>
      <c r="BE113" s="1405"/>
      <c r="BF113" s="1405"/>
      <c r="BG113" s="1407" t="s">
        <v>6303</v>
      </c>
      <c r="BH113" s="1396">
        <v>44958</v>
      </c>
      <c r="BI113" s="1408"/>
      <c r="BJ113" s="1407" t="s">
        <v>6797</v>
      </c>
      <c r="BK113" s="1396">
        <v>45078</v>
      </c>
      <c r="BL113" s="1408"/>
      <c r="BM113" s="1407" t="s">
        <v>7025</v>
      </c>
      <c r="BN113" s="1396">
        <v>45444</v>
      </c>
      <c r="BO113" s="1408"/>
      <c r="BP113" s="540" t="s">
        <v>7099</v>
      </c>
      <c r="BQ113" s="1410"/>
      <c r="BR113" s="540" t="s">
        <v>7099</v>
      </c>
      <c r="BS113" s="540"/>
      <c r="BT113" s="1409">
        <v>45093</v>
      </c>
      <c r="BU113" s="1409">
        <v>44477</v>
      </c>
      <c r="BV113" s="1410" t="s">
        <v>116</v>
      </c>
      <c r="BW113" s="1409"/>
      <c r="BX113" s="1409">
        <v>44967</v>
      </c>
      <c r="BY113" s="1409" t="s">
        <v>116</v>
      </c>
      <c r="BZ113" s="1409">
        <v>45105</v>
      </c>
      <c r="CA113" s="1409" t="s">
        <v>7100</v>
      </c>
      <c r="CB113" s="1409"/>
      <c r="CC113" s="2653" t="s">
        <v>7101</v>
      </c>
    </row>
    <row r="114" spans="1:81" ht="40" customHeight="1" x14ac:dyDescent="0.2">
      <c r="A114" s="2211" t="s">
        <v>1413</v>
      </c>
      <c r="B114" s="2654"/>
      <c r="C114" s="2655" t="s">
        <v>1414</v>
      </c>
      <c r="D114" s="2212" t="s">
        <v>4239</v>
      </c>
      <c r="E114" s="7487">
        <v>2147</v>
      </c>
      <c r="F114" s="2153" t="s">
        <v>91</v>
      </c>
      <c r="G114" s="2153" t="s">
        <v>1420</v>
      </c>
      <c r="H114" s="2213" t="s">
        <v>89</v>
      </c>
      <c r="I114" s="2656" t="s">
        <v>89</v>
      </c>
      <c r="J114" s="2215">
        <v>40744</v>
      </c>
      <c r="K114" s="2215"/>
      <c r="L114" s="2215" t="s">
        <v>90</v>
      </c>
      <c r="M114" s="2216" t="s">
        <v>389</v>
      </c>
      <c r="N114" s="2215"/>
      <c r="O114" s="2215"/>
      <c r="P114" s="2183">
        <v>44729</v>
      </c>
      <c r="Q114" s="2217">
        <v>45148</v>
      </c>
      <c r="R114" s="2218"/>
      <c r="S114" s="2621"/>
      <c r="T114" s="2621"/>
      <c r="U114" s="2160"/>
      <c r="V114" s="2219"/>
      <c r="W114" s="2162" t="str">
        <f>IF(OR(X114="Yes", Y114="Web-page timetable", Z114="YES"), "Yes")</f>
        <v>Yes</v>
      </c>
      <c r="X114" s="2163" t="s">
        <v>93</v>
      </c>
      <c r="Y114" s="2151" t="s">
        <v>94</v>
      </c>
      <c r="Z114" s="2151"/>
      <c r="AA114" s="2508" t="s">
        <v>1421</v>
      </c>
      <c r="AB114" s="2187" t="s">
        <v>7102</v>
      </c>
      <c r="AC114" s="2187"/>
      <c r="AD114" s="2220">
        <v>44593</v>
      </c>
      <c r="AE114" s="2166" t="s">
        <v>1423</v>
      </c>
      <c r="AF114" s="2199"/>
      <c r="AG114" s="2168">
        <v>42736</v>
      </c>
      <c r="AH114" s="2168">
        <v>42720</v>
      </c>
      <c r="AI114" s="2168">
        <v>42790</v>
      </c>
      <c r="AJ114" s="2155" t="s">
        <v>5575</v>
      </c>
      <c r="AK114" s="2169" t="s">
        <v>5576</v>
      </c>
      <c r="AL114" s="7370" t="s">
        <v>1424</v>
      </c>
      <c r="AM114" s="7486" t="s">
        <v>327</v>
      </c>
      <c r="AN114" s="2168">
        <v>43678</v>
      </c>
      <c r="AO114" s="2168">
        <v>43696</v>
      </c>
      <c r="AP114" s="2168">
        <v>43738</v>
      </c>
      <c r="AQ114" s="2155" t="s">
        <v>5572</v>
      </c>
      <c r="AR114" s="2170"/>
      <c r="AS114" s="2221" t="s">
        <v>1425</v>
      </c>
      <c r="AT114" s="2213" t="s">
        <v>1426</v>
      </c>
      <c r="AU114" s="2221">
        <v>43831</v>
      </c>
      <c r="AV114" s="2221">
        <v>43857</v>
      </c>
      <c r="AW114" s="2221">
        <v>43899</v>
      </c>
      <c r="AX114" s="2213" t="s">
        <v>1427</v>
      </c>
      <c r="AY114" s="2222"/>
      <c r="AZ114" s="2213"/>
      <c r="BA114" s="2213"/>
      <c r="BB114" s="2221"/>
      <c r="BC114" s="2221"/>
      <c r="BD114" s="2221"/>
      <c r="BE114" s="2213"/>
      <c r="BF114" s="2213"/>
      <c r="BG114" s="2173" t="s">
        <v>1025</v>
      </c>
      <c r="BH114" s="2168">
        <v>44743</v>
      </c>
      <c r="BI114" s="2184">
        <v>44713</v>
      </c>
      <c r="BJ114" s="2173" t="s">
        <v>399</v>
      </c>
      <c r="BK114" s="2168">
        <v>45139</v>
      </c>
      <c r="BL114" s="2624">
        <v>45148</v>
      </c>
      <c r="BM114" s="2173" t="s">
        <v>114</v>
      </c>
      <c r="BN114" s="2168" t="s">
        <v>114</v>
      </c>
      <c r="BO114" s="2184"/>
      <c r="BP114" s="2151" t="s">
        <v>1428</v>
      </c>
      <c r="BQ114" s="2155"/>
      <c r="BR114" s="2151" t="s">
        <v>7103</v>
      </c>
      <c r="BS114" s="2151"/>
      <c r="BT114" s="2177">
        <v>45090</v>
      </c>
      <c r="BU114" s="2177">
        <v>44673</v>
      </c>
      <c r="BV114" s="2155" t="s">
        <v>116</v>
      </c>
      <c r="BW114" s="2177"/>
      <c r="BX114" s="2177">
        <v>45125</v>
      </c>
      <c r="BY114" s="2155" t="s">
        <v>116</v>
      </c>
      <c r="BZ114" s="2177"/>
      <c r="CA114" s="2185" t="s">
        <v>674</v>
      </c>
      <c r="CB114" s="2623"/>
      <c r="CC114" s="2186" t="s">
        <v>1431</v>
      </c>
    </row>
    <row r="115" spans="1:81" ht="40" customHeight="1" x14ac:dyDescent="0.2">
      <c r="A115" s="1384" t="s">
        <v>1235</v>
      </c>
      <c r="B115" s="2467"/>
      <c r="C115" s="1426" t="s">
        <v>1217</v>
      </c>
      <c r="D115" s="1381" t="s">
        <v>1236</v>
      </c>
      <c r="E115" s="7490" t="s">
        <v>566</v>
      </c>
      <c r="F115" s="1387"/>
      <c r="G115" s="1387">
        <v>2041</v>
      </c>
      <c r="H115" s="1385" t="s">
        <v>89</v>
      </c>
      <c r="I115" s="1387" t="s">
        <v>89</v>
      </c>
      <c r="J115" s="1388">
        <v>40577</v>
      </c>
      <c r="K115" s="2029"/>
      <c r="L115" s="2202" t="s">
        <v>90</v>
      </c>
      <c r="M115" s="2101" t="s">
        <v>1237</v>
      </c>
      <c r="N115" s="2202"/>
      <c r="O115" s="2202"/>
      <c r="P115" s="1650"/>
      <c r="Q115" s="2203"/>
      <c r="R115" s="2102"/>
      <c r="S115" s="2102"/>
      <c r="T115" s="2102"/>
      <c r="U115" s="1390"/>
      <c r="V115" s="2204"/>
      <c r="W115" s="1391" t="str">
        <f>IF(OR(X115="Yes", Y115="Web-page timetable", Z115="YES"), "Yes")</f>
        <v>Yes</v>
      </c>
      <c r="X115" s="1392" t="s">
        <v>93</v>
      </c>
      <c r="Y115" s="108" t="s">
        <v>94</v>
      </c>
      <c r="Z115" s="108"/>
      <c r="AA115" s="82" t="s">
        <v>1238</v>
      </c>
      <c r="AB115" s="108" t="s">
        <v>7104</v>
      </c>
      <c r="AC115" s="1177"/>
      <c r="AD115" s="1531">
        <v>44952</v>
      </c>
      <c r="AE115" s="1394" t="s">
        <v>399</v>
      </c>
      <c r="AF115" s="1395" t="s">
        <v>1463</v>
      </c>
      <c r="AG115" s="1396">
        <v>45108</v>
      </c>
      <c r="AH115" s="1397"/>
      <c r="AI115" s="1397"/>
      <c r="AJ115" s="1653"/>
      <c r="AK115" s="1654"/>
      <c r="AL115" s="1532"/>
      <c r="AM115" s="1395"/>
      <c r="AN115" s="1396"/>
      <c r="AO115" s="1397"/>
      <c r="AP115" s="1397"/>
      <c r="AQ115" s="1398"/>
      <c r="AR115" s="1400"/>
      <c r="AS115" s="1401"/>
      <c r="AT115" s="1402"/>
      <c r="AU115" s="1551"/>
      <c r="AV115" s="1404"/>
      <c r="AW115" s="1404"/>
      <c r="AX115" s="1405"/>
      <c r="AY115" s="1406"/>
      <c r="AZ115" s="1402"/>
      <c r="BA115" s="1552"/>
      <c r="BB115" s="1551"/>
      <c r="BC115" s="1404"/>
      <c r="BD115" s="1404"/>
      <c r="BE115" s="2207"/>
      <c r="BF115" s="2207"/>
      <c r="BG115" s="1407" t="s">
        <v>141</v>
      </c>
      <c r="BH115" s="1396">
        <v>45383</v>
      </c>
      <c r="BI115" s="1397"/>
      <c r="BJ115" s="1407" t="s">
        <v>1244</v>
      </c>
      <c r="BK115" s="1396">
        <v>45566</v>
      </c>
      <c r="BL115" s="1408"/>
      <c r="BM115" s="1433" t="s">
        <v>2552</v>
      </c>
      <c r="BN115" s="2446">
        <v>45962</v>
      </c>
      <c r="BO115" s="1408"/>
      <c r="BP115" s="1178" t="s">
        <v>7105</v>
      </c>
      <c r="BQ115" s="1655"/>
      <c r="BR115" s="1178" t="s">
        <v>7106</v>
      </c>
      <c r="BS115" s="1178"/>
      <c r="BT115" s="1409"/>
      <c r="BU115" s="1409">
        <v>44966</v>
      </c>
      <c r="BV115" s="1655" t="s">
        <v>116</v>
      </c>
      <c r="BW115" s="1409"/>
      <c r="BX115" s="1409">
        <v>44966</v>
      </c>
      <c r="BY115" s="1409" t="s">
        <v>116</v>
      </c>
      <c r="BZ115" s="1409"/>
      <c r="CA115" s="1409" t="s">
        <v>566</v>
      </c>
      <c r="CB115" s="1409"/>
      <c r="CC115" s="1178"/>
    </row>
    <row r="116" spans="1:81" ht="40" customHeight="1" x14ac:dyDescent="0.2">
      <c r="A116" s="2670" t="s">
        <v>3216</v>
      </c>
      <c r="B116" s="2620"/>
      <c r="C116" s="2542" t="s">
        <v>3217</v>
      </c>
      <c r="D116" s="2513" t="s">
        <v>3218</v>
      </c>
      <c r="E116" s="7491">
        <v>2159</v>
      </c>
      <c r="F116" s="2515" t="s">
        <v>2759</v>
      </c>
      <c r="G116" s="2515" t="s">
        <v>931</v>
      </c>
      <c r="H116" s="2532" t="s">
        <v>89</v>
      </c>
      <c r="I116" s="2671" t="s">
        <v>89</v>
      </c>
      <c r="J116" s="2664">
        <v>41254</v>
      </c>
      <c r="K116" s="2664"/>
      <c r="L116" s="2664" t="s">
        <v>90</v>
      </c>
      <c r="M116" s="2672" t="s">
        <v>3219</v>
      </c>
      <c r="N116" s="2664"/>
      <c r="O116" s="2664"/>
      <c r="P116" s="2543">
        <v>44874</v>
      </c>
      <c r="Q116" s="2673"/>
      <c r="R116" s="2674"/>
      <c r="S116" s="2674"/>
      <c r="T116" s="2674"/>
      <c r="U116" s="2523"/>
      <c r="V116" s="2675"/>
      <c r="W116" s="2525" t="str">
        <f t="shared" ref="W116:W118" si="5">IF(OR(X116="Yes", Y116="Web-page timetable", Z116="YES"), "Yes")</f>
        <v>Yes</v>
      </c>
      <c r="X116" s="2526" t="s">
        <v>93</v>
      </c>
      <c r="Y116" s="2513" t="s">
        <v>94</v>
      </c>
      <c r="Z116" s="2513"/>
      <c r="AA116" s="2527" t="s">
        <v>3220</v>
      </c>
      <c r="AB116" s="2527" t="s">
        <v>6455</v>
      </c>
      <c r="AC116" s="2527"/>
      <c r="AD116" s="2661">
        <v>43983</v>
      </c>
      <c r="AE116" s="2529" t="s">
        <v>3222</v>
      </c>
      <c r="AF116" s="2662" t="s">
        <v>364</v>
      </c>
      <c r="AG116" s="2531">
        <v>43374</v>
      </c>
      <c r="AH116" s="2531">
        <v>43381</v>
      </c>
      <c r="AI116" s="2531">
        <v>43434</v>
      </c>
      <c r="AJ116" s="2532" t="s">
        <v>3223</v>
      </c>
      <c r="AK116" s="2533"/>
      <c r="AL116" s="2515" t="s">
        <v>1087</v>
      </c>
      <c r="AM116" s="2662" t="s">
        <v>3224</v>
      </c>
      <c r="AN116" s="2531">
        <v>43739</v>
      </c>
      <c r="AO116" s="2531">
        <v>43739</v>
      </c>
      <c r="AP116" s="2531">
        <v>43800</v>
      </c>
      <c r="AQ116" s="2532"/>
      <c r="AR116" s="2534"/>
      <c r="AS116" s="7492" t="s">
        <v>125</v>
      </c>
      <c r="AT116" s="7493" t="s">
        <v>1844</v>
      </c>
      <c r="AU116" s="2663">
        <v>44409</v>
      </c>
      <c r="AV116" s="2665">
        <v>44501</v>
      </c>
      <c r="AW116" s="2665">
        <v>44543</v>
      </c>
      <c r="AX116" s="2666" t="s">
        <v>3225</v>
      </c>
      <c r="AY116" s="2667"/>
      <c r="AZ116" s="2666"/>
      <c r="BA116" s="2668"/>
      <c r="BB116" s="2663"/>
      <c r="BC116" s="2665"/>
      <c r="BD116" s="2665"/>
      <c r="BE116" s="2666"/>
      <c r="BF116" s="2666"/>
      <c r="BG116" s="2537" t="s">
        <v>7107</v>
      </c>
      <c r="BH116" s="2531" t="s">
        <v>7108</v>
      </c>
      <c r="BI116" s="2531" t="s">
        <v>7109</v>
      </c>
      <c r="BJ116" s="2537" t="s">
        <v>7110</v>
      </c>
      <c r="BK116" s="2531" t="s">
        <v>7111</v>
      </c>
      <c r="BL116" s="2538"/>
      <c r="BM116" s="2537" t="s">
        <v>7112</v>
      </c>
      <c r="BN116" s="2661" t="s">
        <v>7113</v>
      </c>
      <c r="BO116" s="2544"/>
      <c r="BP116" s="2542" t="s">
        <v>4634</v>
      </c>
      <c r="BQ116" s="2548" t="s">
        <v>4635</v>
      </c>
      <c r="BR116" s="2542"/>
      <c r="BS116" s="2676"/>
      <c r="BT116" s="2540">
        <v>44806</v>
      </c>
      <c r="BU116" s="2540"/>
      <c r="BV116" s="2532" t="s">
        <v>116</v>
      </c>
      <c r="BW116" s="2540">
        <v>44970</v>
      </c>
      <c r="BX116" s="2540">
        <v>45161</v>
      </c>
      <c r="BY116" s="2532" t="s">
        <v>116</v>
      </c>
      <c r="BZ116" s="2540">
        <v>45161</v>
      </c>
      <c r="CA116" s="2541" t="s">
        <v>7114</v>
      </c>
      <c r="CB116" s="2541"/>
      <c r="CC116" s="2542" t="s">
        <v>3229</v>
      </c>
    </row>
    <row r="117" spans="1:81" ht="40" customHeight="1" x14ac:dyDescent="0.2">
      <c r="A117" s="1384" t="s">
        <v>580</v>
      </c>
      <c r="B117" s="2467"/>
      <c r="C117" s="1381" t="s">
        <v>581</v>
      </c>
      <c r="D117" s="1382" t="s">
        <v>582</v>
      </c>
      <c r="E117" s="7466">
        <v>2037</v>
      </c>
      <c r="F117" s="1387">
        <v>2020</v>
      </c>
      <c r="G117" s="1387">
        <v>2040</v>
      </c>
      <c r="H117" s="2034" t="s">
        <v>89</v>
      </c>
      <c r="I117" s="1387" t="s">
        <v>89</v>
      </c>
      <c r="J117" s="2029">
        <v>40715</v>
      </c>
      <c r="K117" s="2029"/>
      <c r="L117" s="1388" t="s">
        <v>90</v>
      </c>
      <c r="M117" s="2003"/>
      <c r="N117" s="2029" t="s">
        <v>583</v>
      </c>
      <c r="O117" s="2029"/>
      <c r="P117" s="1388"/>
      <c r="Q117" s="1687"/>
      <c r="R117" s="1702"/>
      <c r="S117" s="2102"/>
      <c r="T117" s="2102"/>
      <c r="U117" s="1390"/>
      <c r="V117" s="2031"/>
      <c r="W117" s="1391" t="str">
        <f t="shared" si="5"/>
        <v>Yes</v>
      </c>
      <c r="X117" s="1392" t="s">
        <v>93</v>
      </c>
      <c r="Y117" s="108" t="s">
        <v>94</v>
      </c>
      <c r="Z117" s="1442"/>
      <c r="AA117" s="82" t="s">
        <v>584</v>
      </c>
      <c r="AB117" s="107" t="s">
        <v>7057</v>
      </c>
      <c r="AC117" s="107"/>
      <c r="AD117" s="1393">
        <v>44866</v>
      </c>
      <c r="AE117" s="1394" t="s">
        <v>586</v>
      </c>
      <c r="AF117" s="1395" t="s">
        <v>587</v>
      </c>
      <c r="AG117" s="1396">
        <v>43556</v>
      </c>
      <c r="AH117" s="1397">
        <v>43542</v>
      </c>
      <c r="AI117" s="1397">
        <v>43609</v>
      </c>
      <c r="AJ117" s="1398" t="s">
        <v>588</v>
      </c>
      <c r="AK117" s="1399"/>
      <c r="AL117" s="1394" t="s">
        <v>5098</v>
      </c>
      <c r="AM117" s="7484" t="s">
        <v>589</v>
      </c>
      <c r="AN117" s="1396">
        <v>44866</v>
      </c>
      <c r="AO117" s="1397">
        <v>44893</v>
      </c>
      <c r="AP117" s="1397">
        <v>44946</v>
      </c>
      <c r="AQ117" s="1398" t="s">
        <v>590</v>
      </c>
      <c r="AR117" s="1400"/>
      <c r="AS117" s="1401"/>
      <c r="AT117" s="1402"/>
      <c r="AU117" s="1396"/>
      <c r="AV117" s="1397"/>
      <c r="AW117" s="1397"/>
      <c r="AX117" s="1405"/>
      <c r="AY117" s="1406"/>
      <c r="AZ117" s="1552"/>
      <c r="BA117" s="1402"/>
      <c r="BB117" s="1403"/>
      <c r="BC117" s="1404"/>
      <c r="BD117" s="1404"/>
      <c r="BE117" s="1405"/>
      <c r="BF117" s="1405"/>
      <c r="BG117" s="1407" t="s">
        <v>7058</v>
      </c>
      <c r="BH117" s="1396" t="s">
        <v>7058</v>
      </c>
      <c r="BI117" s="1408"/>
      <c r="BJ117" s="1407" t="s">
        <v>522</v>
      </c>
      <c r="BK117" s="1396">
        <v>45383</v>
      </c>
      <c r="BL117" s="1408"/>
      <c r="BM117" s="1407" t="s">
        <v>7115</v>
      </c>
      <c r="BN117" s="1396" t="s">
        <v>7116</v>
      </c>
      <c r="BO117" s="1408"/>
      <c r="BP117" s="542" t="s">
        <v>7117</v>
      </c>
      <c r="BQ117" s="1685" t="s">
        <v>7118</v>
      </c>
      <c r="BR117" s="1178"/>
      <c r="BS117" s="540"/>
      <c r="BT117" s="1409">
        <v>45022</v>
      </c>
      <c r="BU117" s="1409">
        <v>45154</v>
      </c>
      <c r="BV117" s="1410" t="s">
        <v>116</v>
      </c>
      <c r="BW117" s="1409">
        <v>45161</v>
      </c>
      <c r="BX117" s="1409">
        <v>45154</v>
      </c>
      <c r="BY117" s="1410" t="s">
        <v>116</v>
      </c>
      <c r="BZ117" s="1409">
        <v>45154</v>
      </c>
      <c r="CA117" s="1409" t="s">
        <v>178</v>
      </c>
      <c r="CB117" s="1409"/>
      <c r="CC117" s="540" t="s">
        <v>105</v>
      </c>
    </row>
    <row r="118" spans="1:81" ht="40" customHeight="1" x14ac:dyDescent="0.2">
      <c r="A118" s="2670" t="s">
        <v>1080</v>
      </c>
      <c r="B118" s="2620"/>
      <c r="C118" s="2513" t="s">
        <v>1081</v>
      </c>
      <c r="D118" s="2687" t="s">
        <v>7119</v>
      </c>
      <c r="E118" s="7494">
        <v>2144</v>
      </c>
      <c r="F118" s="2515" t="s">
        <v>1083</v>
      </c>
      <c r="G118" s="2515" t="s">
        <v>931</v>
      </c>
      <c r="H118" s="2532" t="s">
        <v>89</v>
      </c>
      <c r="I118" s="2532" t="s">
        <v>89</v>
      </c>
      <c r="J118" s="2664">
        <v>43158</v>
      </c>
      <c r="K118" s="2664"/>
      <c r="L118" s="2664" t="s">
        <v>90</v>
      </c>
      <c r="M118" s="2672" t="s">
        <v>1084</v>
      </c>
      <c r="N118" s="2664"/>
      <c r="O118" s="2664"/>
      <c r="P118" s="2543">
        <v>44567</v>
      </c>
      <c r="Q118" s="2673"/>
      <c r="R118" s="2674"/>
      <c r="S118" s="2674"/>
      <c r="T118" s="2674"/>
      <c r="U118" s="2523"/>
      <c r="V118" s="2688"/>
      <c r="W118" s="2525" t="str">
        <f t="shared" si="5"/>
        <v>Yes</v>
      </c>
      <c r="X118" s="2526" t="s">
        <v>93</v>
      </c>
      <c r="Y118" s="2513" t="s">
        <v>94</v>
      </c>
      <c r="Z118" s="2689"/>
      <c r="AA118" s="2659" t="s">
        <v>7120</v>
      </c>
      <c r="AB118" s="2690" t="s">
        <v>7121</v>
      </c>
      <c r="AC118" s="2527" t="s">
        <v>5402</v>
      </c>
      <c r="AD118" s="2661">
        <v>44136</v>
      </c>
      <c r="AE118" s="2529" t="s">
        <v>1087</v>
      </c>
      <c r="AF118" s="2662" t="s">
        <v>142</v>
      </c>
      <c r="AG118" s="2531">
        <v>43739</v>
      </c>
      <c r="AH118" s="2531">
        <v>43770</v>
      </c>
      <c r="AI118" s="2531">
        <v>43831</v>
      </c>
      <c r="AJ118" s="2532" t="s">
        <v>1088</v>
      </c>
      <c r="AK118" s="2545"/>
      <c r="AL118" s="2529"/>
      <c r="AM118" s="2662"/>
      <c r="AN118" s="2531"/>
      <c r="AO118" s="2531"/>
      <c r="AP118" s="2531"/>
      <c r="AQ118" s="2520"/>
      <c r="AR118" s="2534"/>
      <c r="AS118" s="2663"/>
      <c r="AT118" s="2664"/>
      <c r="AU118" s="2663"/>
      <c r="AV118" s="2665"/>
      <c r="AW118" s="2665"/>
      <c r="AX118" s="2666"/>
      <c r="AY118" s="2667"/>
      <c r="AZ118" s="2668"/>
      <c r="BA118" s="2668"/>
      <c r="BB118" s="2663"/>
      <c r="BC118" s="2665"/>
      <c r="BD118" s="2665"/>
      <c r="BE118" s="2666"/>
      <c r="BF118" s="2666"/>
      <c r="BG118" s="2537" t="s">
        <v>1089</v>
      </c>
      <c r="BH118" s="2531" t="s">
        <v>7122</v>
      </c>
      <c r="BI118" s="2538" t="s">
        <v>7123</v>
      </c>
      <c r="BJ118" s="2537" t="s">
        <v>7025</v>
      </c>
      <c r="BK118" s="2531">
        <v>45444</v>
      </c>
      <c r="BL118" s="2538"/>
      <c r="BM118" s="2537" t="s">
        <v>114</v>
      </c>
      <c r="BN118" s="2531" t="s">
        <v>114</v>
      </c>
      <c r="BO118" s="2538"/>
      <c r="BP118" s="2691" t="s">
        <v>7124</v>
      </c>
      <c r="BQ118" s="2689"/>
      <c r="BR118" s="2539"/>
      <c r="BS118" s="2691"/>
      <c r="BT118" s="2540">
        <v>44215</v>
      </c>
      <c r="BU118" s="2540"/>
      <c r="BV118" s="2532" t="s">
        <v>116</v>
      </c>
      <c r="BW118" s="2540"/>
      <c r="BX118" s="2540">
        <v>45125</v>
      </c>
      <c r="BY118" s="2532" t="s">
        <v>116</v>
      </c>
      <c r="BZ118" s="2540"/>
      <c r="CA118" s="2541" t="s">
        <v>2644</v>
      </c>
      <c r="CB118" s="2541"/>
      <c r="CC118" s="2542" t="s">
        <v>1094</v>
      </c>
    </row>
    <row r="119" spans="1:81" ht="40" customHeight="1" x14ac:dyDescent="0.2">
      <c r="A119" s="2630" t="s">
        <v>2131</v>
      </c>
      <c r="B119" s="2622"/>
      <c r="C119" s="2151" t="s">
        <v>2122</v>
      </c>
      <c r="D119" s="2212" t="s">
        <v>635</v>
      </c>
      <c r="E119" s="7487">
        <v>2152</v>
      </c>
      <c r="F119" s="2199" t="s">
        <v>2759</v>
      </c>
      <c r="G119" s="2199" t="s">
        <v>266</v>
      </c>
      <c r="H119" s="2213" t="s">
        <v>89</v>
      </c>
      <c r="I119" s="2214" t="s">
        <v>89</v>
      </c>
      <c r="J119" s="2215">
        <v>42052</v>
      </c>
      <c r="K119" s="2215"/>
      <c r="L119" s="2215" t="s">
        <v>90</v>
      </c>
      <c r="M119" s="2216" t="s">
        <v>515</v>
      </c>
      <c r="N119" s="2215"/>
      <c r="O119" s="2215"/>
      <c r="P119" s="2183">
        <v>44382</v>
      </c>
      <c r="Q119" s="2217">
        <v>44742</v>
      </c>
      <c r="R119" s="2218"/>
      <c r="S119" s="2218"/>
      <c r="T119" s="2218"/>
      <c r="U119" s="2160"/>
      <c r="V119" s="2219"/>
      <c r="W119" s="2162" t="str">
        <f>IF(OR(X119="Yes", Y119="Web-page timetable", Z119="YES"), "Yes")</f>
        <v>Yes</v>
      </c>
      <c r="X119" s="2163" t="s">
        <v>93</v>
      </c>
      <c r="Y119" s="2151" t="s">
        <v>94</v>
      </c>
      <c r="Z119" s="2151"/>
      <c r="AA119" s="2187" t="s">
        <v>2124</v>
      </c>
      <c r="AB119" s="2164" t="s">
        <v>5943</v>
      </c>
      <c r="AC119" s="2187" t="s">
        <v>5944</v>
      </c>
      <c r="AD119" s="2220">
        <v>43770</v>
      </c>
      <c r="AE119" s="2166" t="s">
        <v>4720</v>
      </c>
      <c r="AF119" s="2199" t="s">
        <v>2126</v>
      </c>
      <c r="AG119" s="2168">
        <v>43191</v>
      </c>
      <c r="AH119" s="2168">
        <v>43220</v>
      </c>
      <c r="AI119" s="2168">
        <v>43262</v>
      </c>
      <c r="AJ119" s="2155" t="s">
        <v>5945</v>
      </c>
      <c r="AK119" s="2169" t="s">
        <v>5946</v>
      </c>
      <c r="AL119" s="7486" t="s">
        <v>5333</v>
      </c>
      <c r="AM119" s="7370" t="s">
        <v>2127</v>
      </c>
      <c r="AN119" s="2168">
        <v>43466</v>
      </c>
      <c r="AO119" s="2168">
        <v>43493</v>
      </c>
      <c r="AP119" s="2168">
        <v>43542</v>
      </c>
      <c r="AQ119" s="2155" t="s">
        <v>5947</v>
      </c>
      <c r="AR119" s="2170" t="s">
        <v>5948</v>
      </c>
      <c r="AS119" s="2221">
        <v>43798</v>
      </c>
      <c r="AT119" s="2213" t="s">
        <v>367</v>
      </c>
      <c r="AU119" s="2221">
        <v>43770</v>
      </c>
      <c r="AV119" s="2221">
        <v>43798</v>
      </c>
      <c r="AW119" s="2221">
        <v>43854</v>
      </c>
      <c r="AX119" s="2213" t="s">
        <v>2128</v>
      </c>
      <c r="AY119" s="2222"/>
      <c r="AZ119" s="2213"/>
      <c r="BA119" s="2213"/>
      <c r="BB119" s="2221"/>
      <c r="BC119" s="2221"/>
      <c r="BD119" s="2221"/>
      <c r="BE119" s="2213"/>
      <c r="BF119" s="2213"/>
      <c r="BG119" s="2173" t="s">
        <v>5307</v>
      </c>
      <c r="BH119" s="2168">
        <v>43952</v>
      </c>
      <c r="BI119" s="2482">
        <v>44378</v>
      </c>
      <c r="BJ119" s="2173" t="s">
        <v>5228</v>
      </c>
      <c r="BK119" s="2168">
        <v>44197</v>
      </c>
      <c r="BL119" s="2184">
        <v>44713</v>
      </c>
      <c r="BM119" s="2173" t="s">
        <v>4767</v>
      </c>
      <c r="BN119" s="2168">
        <v>44593</v>
      </c>
      <c r="BO119" s="2184"/>
      <c r="BP119" s="2695" t="s">
        <v>7125</v>
      </c>
      <c r="BQ119" s="2696"/>
      <c r="BR119" s="2151"/>
      <c r="BS119" s="2622"/>
      <c r="BT119" s="2177">
        <v>44061</v>
      </c>
      <c r="BU119" s="2177"/>
      <c r="BV119" s="2155" t="s">
        <v>116</v>
      </c>
      <c r="BW119" s="2177"/>
      <c r="BX119" s="2177">
        <v>44764</v>
      </c>
      <c r="BY119" s="2155" t="s">
        <v>116</v>
      </c>
      <c r="BZ119" s="2177">
        <v>45120</v>
      </c>
      <c r="CA119" s="2177" t="s">
        <v>674</v>
      </c>
      <c r="CB119" s="2177"/>
      <c r="CC119" s="2197" t="s">
        <v>7126</v>
      </c>
    </row>
    <row r="120" spans="1:81" ht="40" customHeight="1" x14ac:dyDescent="0.2">
      <c r="A120" s="1384" t="s">
        <v>3135</v>
      </c>
      <c r="B120" s="2467"/>
      <c r="C120" s="1381" t="s">
        <v>3134</v>
      </c>
      <c r="D120" s="1382" t="s">
        <v>3136</v>
      </c>
      <c r="E120" s="7466">
        <v>2292</v>
      </c>
      <c r="F120" s="1385" t="s">
        <v>974</v>
      </c>
      <c r="G120" s="1385" t="s">
        <v>322</v>
      </c>
      <c r="H120" s="1386" t="s">
        <v>89</v>
      </c>
      <c r="I120" s="2033" t="s">
        <v>89</v>
      </c>
      <c r="J120" s="2029">
        <v>41619</v>
      </c>
      <c r="K120" s="2029"/>
      <c r="L120" s="2029" t="s">
        <v>90</v>
      </c>
      <c r="M120" s="2095"/>
      <c r="N120" s="2096"/>
      <c r="O120" s="2096"/>
      <c r="P120" s="1722"/>
      <c r="Q120" s="2097"/>
      <c r="R120" s="2098"/>
      <c r="S120" s="2098"/>
      <c r="T120" s="2098"/>
      <c r="U120" s="1723"/>
      <c r="V120" s="2099"/>
      <c r="W120" s="1391" t="str">
        <f t="shared" ref="W120:W130" si="6">IF(OR(X120="Yes", Y120="Web-page timetable", Z120="YES"), "Yes")</f>
        <v>Yes</v>
      </c>
      <c r="X120" s="1392" t="s">
        <v>93</v>
      </c>
      <c r="Y120" s="108" t="s">
        <v>94</v>
      </c>
      <c r="Z120" s="108"/>
      <c r="AA120" s="82" t="s">
        <v>3137</v>
      </c>
      <c r="AB120" s="107" t="s">
        <v>6946</v>
      </c>
      <c r="AC120" s="108"/>
      <c r="AD120" s="1393">
        <v>45017</v>
      </c>
      <c r="AE120" s="1574" t="s">
        <v>3139</v>
      </c>
      <c r="AF120" s="1395" t="s">
        <v>1399</v>
      </c>
      <c r="AG120" s="1396">
        <v>44013</v>
      </c>
      <c r="AH120" s="1397">
        <v>44019</v>
      </c>
      <c r="AI120" s="1397">
        <v>44124</v>
      </c>
      <c r="AJ120" s="1398" t="s">
        <v>3140</v>
      </c>
      <c r="AK120" s="1399"/>
      <c r="AL120" s="1395" t="s">
        <v>3141</v>
      </c>
      <c r="AM120" s="1395" t="s">
        <v>3142</v>
      </c>
      <c r="AN120" s="1396">
        <v>44105</v>
      </c>
      <c r="AO120" s="1397">
        <v>44162</v>
      </c>
      <c r="AP120" s="1397">
        <v>44256</v>
      </c>
      <c r="AQ120" s="1398" t="s">
        <v>3143</v>
      </c>
      <c r="AR120" s="1400"/>
      <c r="AS120" s="1401" t="s">
        <v>3144</v>
      </c>
      <c r="AT120" s="1395" t="s">
        <v>3145</v>
      </c>
      <c r="AU120" s="1403">
        <v>44593</v>
      </c>
      <c r="AV120" s="1404">
        <v>44599</v>
      </c>
      <c r="AW120" s="1404">
        <v>44655</v>
      </c>
      <c r="AX120" s="1405" t="s">
        <v>3146</v>
      </c>
      <c r="AY120" s="1406"/>
      <c r="AZ120" s="1402" t="s">
        <v>3147</v>
      </c>
      <c r="BA120" s="1395" t="s">
        <v>3148</v>
      </c>
      <c r="BB120" s="1403" t="s">
        <v>3149</v>
      </c>
      <c r="BC120" s="1404"/>
      <c r="BD120" s="1404"/>
      <c r="BE120" s="1405"/>
      <c r="BF120" s="1405"/>
      <c r="BG120" s="1407" t="s">
        <v>6948</v>
      </c>
      <c r="BH120" s="1396">
        <v>45413</v>
      </c>
      <c r="BI120" s="1408"/>
      <c r="BJ120" s="1407" t="s">
        <v>6949</v>
      </c>
      <c r="BK120" s="1396">
        <v>45505</v>
      </c>
      <c r="BL120" s="1408"/>
      <c r="BM120" s="1433" t="s">
        <v>6936</v>
      </c>
      <c r="BN120" s="1547">
        <v>45839</v>
      </c>
      <c r="BO120" s="1408"/>
      <c r="BP120" s="627" t="s">
        <v>7127</v>
      </c>
      <c r="BQ120" s="7495" t="s">
        <v>7128</v>
      </c>
      <c r="BR120" s="540" t="s">
        <v>6950</v>
      </c>
      <c r="BS120" s="540" t="s">
        <v>6951</v>
      </c>
      <c r="BT120" s="1409">
        <v>45174</v>
      </c>
      <c r="BU120" s="1409">
        <v>45072</v>
      </c>
      <c r="BV120" s="1410" t="s">
        <v>116</v>
      </c>
      <c r="BW120" s="1409">
        <v>45127</v>
      </c>
      <c r="BX120" s="1409">
        <v>45174</v>
      </c>
      <c r="BY120" s="1410" t="s">
        <v>116</v>
      </c>
      <c r="BZ120" s="1409">
        <v>45174</v>
      </c>
      <c r="CA120" s="1409" t="s">
        <v>7129</v>
      </c>
      <c r="CB120" s="1409"/>
      <c r="CC120" s="540" t="s">
        <v>105</v>
      </c>
    </row>
    <row r="121" spans="1:81" ht="40" customHeight="1" x14ac:dyDescent="0.2">
      <c r="A121" s="1384" t="s">
        <v>878</v>
      </c>
      <c r="B121" s="2467"/>
      <c r="C121" s="1381" t="s">
        <v>864</v>
      </c>
      <c r="D121" s="1382" t="s">
        <v>7130</v>
      </c>
      <c r="E121" s="1577">
        <v>2289</v>
      </c>
      <c r="F121" s="1385" t="s">
        <v>337</v>
      </c>
      <c r="G121" s="1385" t="s">
        <v>266</v>
      </c>
      <c r="H121" s="1386" t="s">
        <v>89</v>
      </c>
      <c r="I121" s="2033" t="s">
        <v>89</v>
      </c>
      <c r="J121" s="2081" t="s">
        <v>866</v>
      </c>
      <c r="K121" s="2081"/>
      <c r="L121" s="2029" t="s">
        <v>90</v>
      </c>
      <c r="M121" s="2030" t="s">
        <v>880</v>
      </c>
      <c r="N121" s="2029"/>
      <c r="O121" s="2029"/>
      <c r="P121" s="1388"/>
      <c r="Q121" s="1687"/>
      <c r="R121" s="1702"/>
      <c r="S121" s="1702"/>
      <c r="T121" s="1702"/>
      <c r="U121" s="1390"/>
      <c r="V121" s="2031"/>
      <c r="W121" s="1391" t="str">
        <f t="shared" si="6"/>
        <v>Yes</v>
      </c>
      <c r="X121" s="1392" t="s">
        <v>93</v>
      </c>
      <c r="Y121" s="108" t="s">
        <v>94</v>
      </c>
      <c r="Z121" s="108"/>
      <c r="AA121" s="107" t="s">
        <v>881</v>
      </c>
      <c r="AB121" s="106" t="s">
        <v>7131</v>
      </c>
      <c r="AC121" s="106"/>
      <c r="AD121" s="1393">
        <v>44440</v>
      </c>
      <c r="AE121" s="1394" t="s">
        <v>883</v>
      </c>
      <c r="AF121" s="1395" t="s">
        <v>884</v>
      </c>
      <c r="AG121" s="1396">
        <v>44013</v>
      </c>
      <c r="AH121" s="1397">
        <v>44043</v>
      </c>
      <c r="AI121" s="1397">
        <v>44088</v>
      </c>
      <c r="AJ121" s="1398" t="s">
        <v>885</v>
      </c>
      <c r="AK121" s="1399"/>
      <c r="AL121" s="1395" t="s">
        <v>886</v>
      </c>
      <c r="AM121" s="1395" t="s">
        <v>887</v>
      </c>
      <c r="AN121" s="1396">
        <v>44470</v>
      </c>
      <c r="AO121" s="1397">
        <v>44468</v>
      </c>
      <c r="AP121" s="1397">
        <v>44510</v>
      </c>
      <c r="AQ121" s="1398" t="s">
        <v>888</v>
      </c>
      <c r="AR121" s="1400"/>
      <c r="AS121" s="1401" t="s">
        <v>7132</v>
      </c>
      <c r="AT121" s="1402" t="s">
        <v>270</v>
      </c>
      <c r="AU121" s="1403">
        <v>44713</v>
      </c>
      <c r="AV121" s="1404" t="s">
        <v>7133</v>
      </c>
      <c r="AW121" s="1404" t="s">
        <v>7134</v>
      </c>
      <c r="AX121" s="1405" t="s">
        <v>7135</v>
      </c>
      <c r="AY121" s="1406"/>
      <c r="AZ121" s="1402" t="s">
        <v>7024</v>
      </c>
      <c r="BA121" s="1402" t="s">
        <v>712</v>
      </c>
      <c r="BB121" s="1403">
        <v>45078</v>
      </c>
      <c r="BC121" s="1404"/>
      <c r="BD121" s="1404"/>
      <c r="BE121" s="1405"/>
      <c r="BF121" s="1405"/>
      <c r="BG121" s="1407" t="s">
        <v>6826</v>
      </c>
      <c r="BH121" s="1396">
        <v>45292</v>
      </c>
      <c r="BI121" s="1408"/>
      <c r="BJ121" s="1407" t="s">
        <v>6716</v>
      </c>
      <c r="BK121" s="1396">
        <v>45474</v>
      </c>
      <c r="BL121" s="1408"/>
      <c r="BM121" s="1407" t="s">
        <v>114</v>
      </c>
      <c r="BN121" s="1396" t="s">
        <v>114</v>
      </c>
      <c r="BO121" s="1408"/>
      <c r="BP121" s="540" t="s">
        <v>7136</v>
      </c>
      <c r="BQ121" s="1410"/>
      <c r="BR121" s="1178"/>
      <c r="BS121" s="540"/>
      <c r="BT121" s="1409">
        <v>45170</v>
      </c>
      <c r="BU121" s="1409">
        <v>44456</v>
      </c>
      <c r="BV121" s="1410" t="s">
        <v>116</v>
      </c>
      <c r="BW121" s="1409">
        <v>44837</v>
      </c>
      <c r="BX121" s="1409">
        <v>44988</v>
      </c>
      <c r="BY121" s="1410" t="s">
        <v>116</v>
      </c>
      <c r="BZ121" s="1409">
        <v>45002</v>
      </c>
      <c r="CA121" s="1409" t="s">
        <v>262</v>
      </c>
      <c r="CB121" s="1409"/>
      <c r="CC121" s="540" t="s">
        <v>105</v>
      </c>
    </row>
    <row r="122" spans="1:81" ht="40" customHeight="1" x14ac:dyDescent="0.2">
      <c r="A122" s="2211" t="s">
        <v>1900</v>
      </c>
      <c r="B122" s="2620"/>
      <c r="C122" s="2151" t="s">
        <v>1901</v>
      </c>
      <c r="D122" s="2632" t="s">
        <v>4790</v>
      </c>
      <c r="E122" s="7487">
        <v>1866</v>
      </c>
      <c r="F122" s="2153" t="s">
        <v>1083</v>
      </c>
      <c r="G122" s="2153" t="s">
        <v>2760</v>
      </c>
      <c r="H122" s="2213" t="s">
        <v>89</v>
      </c>
      <c r="I122" s="2155" t="s">
        <v>89</v>
      </c>
      <c r="J122" s="2156">
        <v>42262</v>
      </c>
      <c r="K122" s="2156"/>
      <c r="L122" s="2156"/>
      <c r="M122" s="2200"/>
      <c r="N122" s="2156"/>
      <c r="O122" s="2156"/>
      <c r="P122" s="2156">
        <v>43672</v>
      </c>
      <c r="Q122" s="2217">
        <v>44179</v>
      </c>
      <c r="R122" s="2218"/>
      <c r="S122" s="2218"/>
      <c r="T122" s="2218"/>
      <c r="U122" s="2160"/>
      <c r="V122" s="2219"/>
      <c r="W122" s="2162" t="str">
        <f t="shared" si="6"/>
        <v>Yes</v>
      </c>
      <c r="X122" s="2163" t="s">
        <v>93</v>
      </c>
      <c r="Y122" s="2151" t="s">
        <v>94</v>
      </c>
      <c r="Z122" s="2151"/>
      <c r="AA122" s="2508" t="s">
        <v>1904</v>
      </c>
      <c r="AB122" s="2187" t="s">
        <v>4791</v>
      </c>
      <c r="AC122" s="2151"/>
      <c r="AD122" s="2220">
        <v>45017</v>
      </c>
      <c r="AE122" s="2166" t="s">
        <v>4792</v>
      </c>
      <c r="AF122" s="2199" t="s">
        <v>1906</v>
      </c>
      <c r="AG122" s="2168">
        <v>43070</v>
      </c>
      <c r="AH122" s="2168">
        <v>43009</v>
      </c>
      <c r="AI122" s="2168">
        <v>43070</v>
      </c>
      <c r="AJ122" s="2155"/>
      <c r="AK122" s="2169"/>
      <c r="AL122" s="7486"/>
      <c r="AM122" s="7486"/>
      <c r="AN122" s="2168"/>
      <c r="AO122" s="2168"/>
      <c r="AP122" s="2168"/>
      <c r="AQ122" s="2155"/>
      <c r="AR122" s="2170"/>
      <c r="AS122" s="2221"/>
      <c r="AT122" s="2213"/>
      <c r="AU122" s="2221"/>
      <c r="AV122" s="2221"/>
      <c r="AW122" s="2221"/>
      <c r="AX122" s="2213"/>
      <c r="AY122" s="2222"/>
      <c r="AZ122" s="2213"/>
      <c r="BA122" s="2213"/>
      <c r="BB122" s="2221"/>
      <c r="BC122" s="2221"/>
      <c r="BD122" s="2221"/>
      <c r="BE122" s="2213"/>
      <c r="BF122" s="2213"/>
      <c r="BG122" s="2173" t="s">
        <v>4793</v>
      </c>
      <c r="BH122" s="2168" t="s">
        <v>4794</v>
      </c>
      <c r="BI122" s="2184" t="s">
        <v>4795</v>
      </c>
      <c r="BJ122" s="2173" t="s">
        <v>4796</v>
      </c>
      <c r="BK122" s="2168" t="s">
        <v>4797</v>
      </c>
      <c r="BL122" s="2184" t="s">
        <v>4798</v>
      </c>
      <c r="BM122" s="2645" t="s">
        <v>974</v>
      </c>
      <c r="BN122" s="2189" t="s">
        <v>974</v>
      </c>
      <c r="BO122" s="2184"/>
      <c r="BP122" s="2700" t="s">
        <v>4799</v>
      </c>
      <c r="BQ122" s="2718" t="s">
        <v>7137</v>
      </c>
      <c r="BR122" s="2408" t="s">
        <v>7138</v>
      </c>
      <c r="BS122" s="2408"/>
      <c r="BT122" s="2177">
        <v>45170</v>
      </c>
      <c r="BU122" s="2177"/>
      <c r="BV122" s="2155" t="s">
        <v>116</v>
      </c>
      <c r="BW122" s="2177"/>
      <c r="BX122" s="2177">
        <v>45174</v>
      </c>
      <c r="BY122" s="2155" t="s">
        <v>116</v>
      </c>
      <c r="BZ122" s="2177">
        <v>45174</v>
      </c>
      <c r="CA122" s="2177" t="s">
        <v>4800</v>
      </c>
      <c r="CB122" s="2177"/>
      <c r="CC122" s="2151" t="s">
        <v>2679</v>
      </c>
    </row>
    <row r="123" spans="1:81" ht="40" customHeight="1" x14ac:dyDescent="0.2">
      <c r="A123" s="1384" t="s">
        <v>3113</v>
      </c>
      <c r="B123" s="2467"/>
      <c r="C123" s="1381" t="s">
        <v>3114</v>
      </c>
      <c r="D123" s="1382" t="s">
        <v>7139</v>
      </c>
      <c r="E123" s="7477">
        <v>2313</v>
      </c>
      <c r="F123" s="1385"/>
      <c r="G123" s="1385"/>
      <c r="H123" s="1386" t="s">
        <v>89</v>
      </c>
      <c r="I123" s="1387" t="s">
        <v>89</v>
      </c>
      <c r="J123" s="1388">
        <v>42534</v>
      </c>
      <c r="K123" s="1388"/>
      <c r="L123" s="1388"/>
      <c r="M123" s="2003"/>
      <c r="N123" s="1388"/>
      <c r="O123" s="1388"/>
      <c r="P123" s="1388"/>
      <c r="Q123" s="1687"/>
      <c r="R123" s="1702"/>
      <c r="S123" s="1702"/>
      <c r="T123" s="1702"/>
      <c r="U123" s="1390"/>
      <c r="V123" s="2031"/>
      <c r="W123" s="1391" t="str">
        <f t="shared" si="6"/>
        <v>Yes</v>
      </c>
      <c r="X123" s="1392" t="s">
        <v>93</v>
      </c>
      <c r="Y123" s="108" t="s">
        <v>94</v>
      </c>
      <c r="Z123" s="108"/>
      <c r="AA123" s="106" t="s">
        <v>3116</v>
      </c>
      <c r="AB123" s="106" t="s">
        <v>7140</v>
      </c>
      <c r="AC123" s="108"/>
      <c r="AD123" s="2660" t="s">
        <v>297</v>
      </c>
      <c r="AE123" s="1394" t="s">
        <v>1025</v>
      </c>
      <c r="AF123" s="1395" t="s">
        <v>142</v>
      </c>
      <c r="AG123" s="1396">
        <v>44743</v>
      </c>
      <c r="AH123" s="1397">
        <v>44835</v>
      </c>
      <c r="AI123" s="1397">
        <v>44896</v>
      </c>
      <c r="AJ123" s="1398" t="s">
        <v>3118</v>
      </c>
      <c r="AK123" s="1399"/>
      <c r="AL123" s="7410" t="s">
        <v>7141</v>
      </c>
      <c r="AM123" s="7467" t="s">
        <v>270</v>
      </c>
      <c r="AN123" s="1396">
        <v>45078</v>
      </c>
      <c r="AO123" s="1397"/>
      <c r="AP123" s="1397"/>
      <c r="AQ123" s="1398"/>
      <c r="AR123" s="1400"/>
      <c r="AS123" s="1401"/>
      <c r="AT123" s="1402"/>
      <c r="AU123" s="1403"/>
      <c r="AV123" s="1404"/>
      <c r="AW123" s="1404"/>
      <c r="AX123" s="1405"/>
      <c r="AY123" s="1406"/>
      <c r="AZ123" s="1402"/>
      <c r="BA123" s="1402"/>
      <c r="BB123" s="1403"/>
      <c r="BC123" s="1404"/>
      <c r="BD123" s="1404"/>
      <c r="BE123" s="1405"/>
      <c r="BF123" s="1405"/>
      <c r="BG123" s="1407" t="s">
        <v>7142</v>
      </c>
      <c r="BH123" s="1396">
        <v>45231</v>
      </c>
      <c r="BI123" s="1408"/>
      <c r="BJ123" s="1407" t="s">
        <v>7143</v>
      </c>
      <c r="BK123" s="1396">
        <v>45352</v>
      </c>
      <c r="BL123" s="1408"/>
      <c r="BM123" s="1407" t="s">
        <v>6886</v>
      </c>
      <c r="BN123" s="1396">
        <v>45627</v>
      </c>
      <c r="BO123" s="1408"/>
      <c r="BP123" s="542" t="s">
        <v>7144</v>
      </c>
      <c r="BQ123" s="1685" t="s">
        <v>7145</v>
      </c>
      <c r="BR123" s="542"/>
      <c r="BS123" s="544"/>
      <c r="BT123" s="1409">
        <v>45149</v>
      </c>
      <c r="BU123" s="1409"/>
      <c r="BV123" s="1410" t="s">
        <v>116</v>
      </c>
      <c r="BW123" s="1409"/>
      <c r="BX123" s="1409">
        <v>45149</v>
      </c>
      <c r="BY123" s="1410" t="s">
        <v>116</v>
      </c>
      <c r="BZ123" s="1409"/>
      <c r="CA123" s="1409" t="s">
        <v>7146</v>
      </c>
      <c r="CB123" s="1409"/>
      <c r="CC123" s="540" t="s">
        <v>579</v>
      </c>
    </row>
    <row r="124" spans="1:81" ht="40" customHeight="1" x14ac:dyDescent="0.2">
      <c r="A124" s="1384" t="s">
        <v>1848</v>
      </c>
      <c r="B124" s="2467"/>
      <c r="C124" s="1381" t="s">
        <v>1849</v>
      </c>
      <c r="D124" s="1382" t="s">
        <v>6848</v>
      </c>
      <c r="E124" s="7466" t="s">
        <v>6849</v>
      </c>
      <c r="F124" s="1385" t="s">
        <v>423</v>
      </c>
      <c r="G124" s="1385" t="s">
        <v>2182</v>
      </c>
      <c r="H124" s="1386" t="s">
        <v>89</v>
      </c>
      <c r="I124" s="1387" t="s">
        <v>89</v>
      </c>
      <c r="J124" s="1388">
        <v>41221</v>
      </c>
      <c r="K124" s="1388"/>
      <c r="L124" s="1388" t="s">
        <v>90</v>
      </c>
      <c r="M124" s="2003"/>
      <c r="N124" s="1388"/>
      <c r="O124" s="1388"/>
      <c r="P124" s="1388"/>
      <c r="Q124" s="1687"/>
      <c r="R124" s="1702"/>
      <c r="S124" s="1702"/>
      <c r="T124" s="1702"/>
      <c r="U124" s="1390"/>
      <c r="V124" s="2031"/>
      <c r="W124" s="1391" t="str">
        <f t="shared" si="6"/>
        <v>Yes</v>
      </c>
      <c r="X124" s="1392" t="s">
        <v>93</v>
      </c>
      <c r="Y124" s="108" t="s">
        <v>94</v>
      </c>
      <c r="Z124" s="1557"/>
      <c r="AA124" s="1558" t="s">
        <v>1851</v>
      </c>
      <c r="AB124" s="1273" t="s">
        <v>6850</v>
      </c>
      <c r="AC124" s="106"/>
      <c r="AD124" s="1393">
        <v>44378</v>
      </c>
      <c r="AE124" s="1394" t="s">
        <v>6371</v>
      </c>
      <c r="AF124" s="1395" t="s">
        <v>1853</v>
      </c>
      <c r="AG124" s="1396">
        <v>45047</v>
      </c>
      <c r="AH124" s="1397">
        <v>45072</v>
      </c>
      <c r="AI124" s="1397">
        <v>45198</v>
      </c>
      <c r="AJ124" s="1398" t="s">
        <v>1854</v>
      </c>
      <c r="AK124" s="1399"/>
      <c r="AL124" s="1395" t="s">
        <v>7147</v>
      </c>
      <c r="AM124" s="1395" t="s">
        <v>7148</v>
      </c>
      <c r="AN124" s="1396" t="s">
        <v>7149</v>
      </c>
      <c r="AO124" s="1397"/>
      <c r="AP124" s="1397"/>
      <c r="AQ124" s="1398"/>
      <c r="AR124" s="1400"/>
      <c r="AS124" s="1395"/>
      <c r="AT124" s="1395"/>
      <c r="AU124" s="1403"/>
      <c r="AV124" s="1404"/>
      <c r="AW124" s="1404"/>
      <c r="AX124" s="1405"/>
      <c r="AY124" s="1406"/>
      <c r="AZ124" s="1402"/>
      <c r="BA124" s="1402"/>
      <c r="BB124" s="1403"/>
      <c r="BC124" s="1404"/>
      <c r="BD124" s="1404"/>
      <c r="BE124" s="1405"/>
      <c r="BF124" s="1405"/>
      <c r="BG124" s="1407" t="s">
        <v>114</v>
      </c>
      <c r="BH124" s="1403" t="s">
        <v>114</v>
      </c>
      <c r="BI124" s="1408"/>
      <c r="BJ124" s="1407" t="s">
        <v>114</v>
      </c>
      <c r="BK124" s="1403" t="s">
        <v>114</v>
      </c>
      <c r="BL124" s="1408"/>
      <c r="BM124" s="1407" t="s">
        <v>114</v>
      </c>
      <c r="BN124" s="1396" t="s">
        <v>114</v>
      </c>
      <c r="BO124" s="1408"/>
      <c r="BP124" s="540" t="s">
        <v>7150</v>
      </c>
      <c r="BQ124" s="1410" t="s">
        <v>7151</v>
      </c>
      <c r="BR124" s="540"/>
      <c r="BS124" s="540"/>
      <c r="BT124" s="1409">
        <v>45148</v>
      </c>
      <c r="BU124" s="1409">
        <v>44391</v>
      </c>
      <c r="BV124" s="1410" t="s">
        <v>116</v>
      </c>
      <c r="BW124" s="1409">
        <v>44890</v>
      </c>
      <c r="BX124" s="1409">
        <v>45154</v>
      </c>
      <c r="BY124" s="1410" t="s">
        <v>116</v>
      </c>
      <c r="BZ124" s="1409">
        <v>45154</v>
      </c>
      <c r="CA124" s="1409" t="s">
        <v>7152</v>
      </c>
      <c r="CB124" s="1409"/>
      <c r="CC124" s="540" t="s">
        <v>105</v>
      </c>
    </row>
    <row r="125" spans="1:81" ht="40" customHeight="1" x14ac:dyDescent="0.2">
      <c r="A125" s="1384" t="s">
        <v>2861</v>
      </c>
      <c r="B125" s="2467"/>
      <c r="C125" s="1381" t="s">
        <v>2862</v>
      </c>
      <c r="D125" s="1382" t="s">
        <v>2863</v>
      </c>
      <c r="E125" s="7466">
        <v>2130</v>
      </c>
      <c r="F125" s="1385" t="s">
        <v>337</v>
      </c>
      <c r="G125" s="1385" t="s">
        <v>266</v>
      </c>
      <c r="H125" s="1386" t="s">
        <v>89</v>
      </c>
      <c r="I125" s="2085" t="s">
        <v>89</v>
      </c>
      <c r="J125" s="2029">
        <v>40890</v>
      </c>
      <c r="K125" s="2029"/>
      <c r="L125" s="2029" t="s">
        <v>90</v>
      </c>
      <c r="M125" s="2030"/>
      <c r="N125" s="2029"/>
      <c r="O125" s="2029"/>
      <c r="P125" s="1388"/>
      <c r="Q125" s="1687"/>
      <c r="R125" s="1702"/>
      <c r="S125" s="2102"/>
      <c r="T125" s="2102"/>
      <c r="U125" s="1390"/>
      <c r="V125" s="2031"/>
      <c r="W125" s="1391" t="str">
        <f t="shared" si="6"/>
        <v>Yes</v>
      </c>
      <c r="X125" s="1392" t="s">
        <v>93</v>
      </c>
      <c r="Y125" s="108" t="s">
        <v>94</v>
      </c>
      <c r="Z125" s="108"/>
      <c r="AA125" s="107" t="s">
        <v>6288</v>
      </c>
      <c r="AB125" s="1273" t="s">
        <v>7153</v>
      </c>
      <c r="AC125" s="108"/>
      <c r="AD125" s="1393">
        <v>44378</v>
      </c>
      <c r="AE125" s="1394" t="s">
        <v>2866</v>
      </c>
      <c r="AF125" s="1395" t="s">
        <v>364</v>
      </c>
      <c r="AG125" s="1396">
        <v>43070</v>
      </c>
      <c r="AH125" s="1397">
        <v>43082</v>
      </c>
      <c r="AI125" s="1397">
        <v>43166</v>
      </c>
      <c r="AJ125" s="1398" t="s">
        <v>2867</v>
      </c>
      <c r="AK125" s="1399" t="s">
        <v>2868</v>
      </c>
      <c r="AL125" s="7410" t="s">
        <v>2869</v>
      </c>
      <c r="AM125" s="7467" t="s">
        <v>2870</v>
      </c>
      <c r="AN125" s="1396">
        <v>44405</v>
      </c>
      <c r="AO125" s="1397">
        <v>44405</v>
      </c>
      <c r="AP125" s="1397">
        <v>44447</v>
      </c>
      <c r="AQ125" s="1398" t="s">
        <v>2871</v>
      </c>
      <c r="AR125" s="1400"/>
      <c r="AS125" s="1401" t="s">
        <v>7154</v>
      </c>
      <c r="AT125" s="1402" t="s">
        <v>367</v>
      </c>
      <c r="AU125" s="1403">
        <v>45078</v>
      </c>
      <c r="AV125" s="1404"/>
      <c r="AW125" s="1404"/>
      <c r="AX125" s="1405"/>
      <c r="AY125" s="1406"/>
      <c r="AZ125" s="1402"/>
      <c r="BA125" s="1402"/>
      <c r="BB125" s="1403"/>
      <c r="BC125" s="1404"/>
      <c r="BD125" s="1404"/>
      <c r="BE125" s="1405"/>
      <c r="BF125" s="1405"/>
      <c r="BG125" s="1407" t="s">
        <v>7155</v>
      </c>
      <c r="BH125" s="1396">
        <v>45474</v>
      </c>
      <c r="BI125" s="1408"/>
      <c r="BJ125" s="1407" t="s">
        <v>7156</v>
      </c>
      <c r="BK125" s="1396">
        <v>45627</v>
      </c>
      <c r="BL125" s="1408"/>
      <c r="BM125" s="1407" t="s">
        <v>114</v>
      </c>
      <c r="BN125" s="1396" t="s">
        <v>114</v>
      </c>
      <c r="BO125" s="1408"/>
      <c r="BP125" s="548" t="s">
        <v>7157</v>
      </c>
      <c r="BQ125" s="2646"/>
      <c r="BR125" s="548" t="s">
        <v>7158</v>
      </c>
      <c r="BS125" s="540" t="s">
        <v>2874</v>
      </c>
      <c r="BT125" s="1409">
        <v>45174</v>
      </c>
      <c r="BU125" s="1409">
        <v>44407</v>
      </c>
      <c r="BV125" s="1410" t="s">
        <v>116</v>
      </c>
      <c r="BW125" s="1409">
        <v>45183</v>
      </c>
      <c r="BX125" s="1409">
        <v>44846</v>
      </c>
      <c r="BY125" s="1410" t="s">
        <v>116</v>
      </c>
      <c r="BZ125" s="1409">
        <v>45022</v>
      </c>
      <c r="CA125" s="1409" t="s">
        <v>7146</v>
      </c>
      <c r="CB125" s="1409"/>
      <c r="CC125" s="540" t="s">
        <v>105</v>
      </c>
    </row>
    <row r="126" spans="1:81" ht="40" customHeight="1" x14ac:dyDescent="0.2">
      <c r="A126" s="1384" t="s">
        <v>1885</v>
      </c>
      <c r="B126" s="2467"/>
      <c r="C126" s="1381" t="s">
        <v>1886</v>
      </c>
      <c r="D126" s="1382" t="s">
        <v>1887</v>
      </c>
      <c r="E126" s="7466">
        <v>2116</v>
      </c>
      <c r="F126" s="1385" t="s">
        <v>1083</v>
      </c>
      <c r="G126" s="1385" t="s">
        <v>3616</v>
      </c>
      <c r="H126" s="1386" t="s">
        <v>89</v>
      </c>
      <c r="I126" s="2033" t="s">
        <v>89</v>
      </c>
      <c r="J126" s="2029">
        <v>42335</v>
      </c>
      <c r="K126" s="2029"/>
      <c r="L126" s="2029" t="s">
        <v>90</v>
      </c>
      <c r="M126" s="2030" t="s">
        <v>1888</v>
      </c>
      <c r="N126" s="2029"/>
      <c r="O126" s="2029"/>
      <c r="P126" s="1388"/>
      <c r="Q126" s="1687"/>
      <c r="R126" s="1702"/>
      <c r="S126" s="1702"/>
      <c r="T126" s="1702"/>
      <c r="U126" s="1390"/>
      <c r="V126" s="2031"/>
      <c r="W126" s="1391" t="str">
        <f t="shared" si="6"/>
        <v>Yes</v>
      </c>
      <c r="X126" s="1392" t="s">
        <v>93</v>
      </c>
      <c r="Y126" s="108" t="s">
        <v>94</v>
      </c>
      <c r="Z126" s="108"/>
      <c r="AA126" s="107" t="s">
        <v>1889</v>
      </c>
      <c r="AB126" s="107" t="s">
        <v>7159</v>
      </c>
      <c r="AC126" s="106"/>
      <c r="AD126" s="1555" t="s">
        <v>337</v>
      </c>
      <c r="AE126" s="1394"/>
      <c r="AF126" s="1395"/>
      <c r="AG126" s="1396"/>
      <c r="AH126" s="1397">
        <v>43196</v>
      </c>
      <c r="AI126" s="1397">
        <v>43245</v>
      </c>
      <c r="AJ126" s="1398" t="s">
        <v>1891</v>
      </c>
      <c r="AK126" s="1399" t="s">
        <v>1892</v>
      </c>
      <c r="AL126" s="7467" t="s">
        <v>1893</v>
      </c>
      <c r="AM126" s="7467" t="s">
        <v>766</v>
      </c>
      <c r="AN126" s="1396">
        <v>43862</v>
      </c>
      <c r="AO126" s="1397">
        <v>43878</v>
      </c>
      <c r="AP126" s="1397">
        <v>43920</v>
      </c>
      <c r="AQ126" s="1398" t="s">
        <v>1894</v>
      </c>
      <c r="AR126" s="1400"/>
      <c r="AS126" s="1401"/>
      <c r="AT126" s="1402"/>
      <c r="AU126" s="1403"/>
      <c r="AV126" s="1404"/>
      <c r="AW126" s="1404"/>
      <c r="AX126" s="1405"/>
      <c r="AY126" s="1406"/>
      <c r="AZ126" s="1402"/>
      <c r="BA126" s="1402"/>
      <c r="BB126" s="1403"/>
      <c r="BC126" s="1404"/>
      <c r="BD126" s="1404"/>
      <c r="BE126" s="1405"/>
      <c r="BF126" s="1405"/>
      <c r="BG126" s="1407" t="s">
        <v>7160</v>
      </c>
      <c r="BH126" s="1532" t="s">
        <v>7160</v>
      </c>
      <c r="BI126" s="1408"/>
      <c r="BJ126" s="1407" t="s">
        <v>7161</v>
      </c>
      <c r="BK126" s="1532" t="s">
        <v>7161</v>
      </c>
      <c r="BL126" s="1408"/>
      <c r="BM126" s="1407" t="s">
        <v>114</v>
      </c>
      <c r="BN126" s="1396" t="s">
        <v>114</v>
      </c>
      <c r="BO126" s="1408"/>
      <c r="BP126" s="2699" t="s">
        <v>7162</v>
      </c>
      <c r="BQ126" s="1410"/>
      <c r="BR126" s="540" t="s">
        <v>7163</v>
      </c>
      <c r="BS126" s="540"/>
      <c r="BT126" s="1409">
        <v>45146</v>
      </c>
      <c r="BU126" s="1409">
        <v>44337</v>
      </c>
      <c r="BV126" s="1410" t="s">
        <v>116</v>
      </c>
      <c r="BW126" s="1409">
        <v>44480</v>
      </c>
      <c r="BX126" s="1409">
        <v>44797</v>
      </c>
      <c r="BY126" s="1410" t="s">
        <v>116</v>
      </c>
      <c r="BZ126" s="1409">
        <v>44967</v>
      </c>
      <c r="CA126" s="1409" t="s">
        <v>3976</v>
      </c>
      <c r="CB126" s="1409"/>
      <c r="CC126" s="540" t="s">
        <v>105</v>
      </c>
    </row>
    <row r="127" spans="1:81" ht="40" customHeight="1" x14ac:dyDescent="0.2">
      <c r="A127" s="1384" t="s">
        <v>3230</v>
      </c>
      <c r="B127" s="2467"/>
      <c r="C127" s="1381" t="s">
        <v>3231</v>
      </c>
      <c r="D127" s="1382" t="s">
        <v>3232</v>
      </c>
      <c r="E127" s="7466">
        <v>1422</v>
      </c>
      <c r="F127" s="1385" t="s">
        <v>91</v>
      </c>
      <c r="G127" s="1385" t="s">
        <v>931</v>
      </c>
      <c r="H127" s="1386" t="s">
        <v>89</v>
      </c>
      <c r="I127" s="2033" t="s">
        <v>89</v>
      </c>
      <c r="J127" s="2029">
        <v>39261</v>
      </c>
      <c r="K127" s="2029"/>
      <c r="L127" s="2029" t="s">
        <v>90</v>
      </c>
      <c r="M127" s="2030"/>
      <c r="N127" s="2029"/>
      <c r="O127" s="2029"/>
      <c r="P127" s="1388"/>
      <c r="Q127" s="1687"/>
      <c r="R127" s="1702"/>
      <c r="S127" s="1702"/>
      <c r="T127" s="1702"/>
      <c r="U127" s="1390"/>
      <c r="V127" s="2031"/>
      <c r="W127" s="1391" t="str">
        <f t="shared" si="6"/>
        <v>Yes</v>
      </c>
      <c r="X127" s="1392" t="s">
        <v>93</v>
      </c>
      <c r="Y127" s="108" t="s">
        <v>94</v>
      </c>
      <c r="Z127" s="108"/>
      <c r="AA127" s="82" t="s">
        <v>3233</v>
      </c>
      <c r="AB127" s="82" t="s">
        <v>7164</v>
      </c>
      <c r="AC127" s="107"/>
      <c r="AD127" s="1393">
        <v>44713</v>
      </c>
      <c r="AE127" s="1394" t="s">
        <v>6370</v>
      </c>
      <c r="AF127" s="1395" t="s">
        <v>270</v>
      </c>
      <c r="AG127" s="1396">
        <v>44713</v>
      </c>
      <c r="AH127" s="1397">
        <v>44732</v>
      </c>
      <c r="AI127" s="1397">
        <v>44787</v>
      </c>
      <c r="AJ127" s="1398" t="s">
        <v>3235</v>
      </c>
      <c r="AK127" s="1399"/>
      <c r="AL127" s="1402"/>
      <c r="AM127" s="1402"/>
      <c r="AN127" s="1396"/>
      <c r="AO127" s="1397"/>
      <c r="AP127" s="1397"/>
      <c r="AQ127" s="1398"/>
      <c r="AR127" s="1400"/>
      <c r="AS127" s="1401"/>
      <c r="AT127" s="1402"/>
      <c r="AU127" s="1403"/>
      <c r="AV127" s="1404"/>
      <c r="AW127" s="1404"/>
      <c r="AX127" s="1405"/>
      <c r="AY127" s="1406"/>
      <c r="AZ127" s="7467"/>
      <c r="BA127" s="7410"/>
      <c r="BB127" s="1403"/>
      <c r="BC127" s="1404"/>
      <c r="BD127" s="1404"/>
      <c r="BE127" s="1405"/>
      <c r="BF127" s="1405"/>
      <c r="BG127" s="1407" t="s">
        <v>7165</v>
      </c>
      <c r="BH127" s="1396" t="s">
        <v>7166</v>
      </c>
      <c r="BI127" s="1408"/>
      <c r="BJ127" s="1407" t="s">
        <v>7167</v>
      </c>
      <c r="BK127" s="1396" t="s">
        <v>7168</v>
      </c>
      <c r="BL127" s="1408"/>
      <c r="BM127" s="1407" t="s">
        <v>7169</v>
      </c>
      <c r="BN127" s="1396" t="s">
        <v>7170</v>
      </c>
      <c r="BO127" s="1408"/>
      <c r="BP127" s="540" t="s">
        <v>7171</v>
      </c>
      <c r="BQ127" s="1410"/>
      <c r="BR127" s="2722"/>
      <c r="BS127" s="540"/>
      <c r="BT127" s="1409">
        <v>45161</v>
      </c>
      <c r="BU127" s="1409">
        <v>44757</v>
      </c>
      <c r="BV127" s="1410" t="s">
        <v>116</v>
      </c>
      <c r="BW127" s="1409">
        <v>44480</v>
      </c>
      <c r="BX127" s="1409">
        <v>45134</v>
      </c>
      <c r="BY127" s="1410" t="s">
        <v>116</v>
      </c>
      <c r="BZ127" s="1409">
        <v>45134</v>
      </c>
      <c r="CA127" s="1409" t="s">
        <v>7044</v>
      </c>
      <c r="CB127" s="1409"/>
      <c r="CC127" s="540" t="s">
        <v>105</v>
      </c>
    </row>
    <row r="128" spans="1:81" ht="40" customHeight="1" x14ac:dyDescent="0.2">
      <c r="A128" s="1384" t="s">
        <v>3647</v>
      </c>
      <c r="B128" s="2467"/>
      <c r="C128" s="1381" t="s">
        <v>3648</v>
      </c>
      <c r="D128" s="1382" t="s">
        <v>6600</v>
      </c>
      <c r="E128" s="7466">
        <v>1953</v>
      </c>
      <c r="F128" s="1385" t="s">
        <v>3819</v>
      </c>
      <c r="G128" s="1385" t="s">
        <v>1420</v>
      </c>
      <c r="H128" s="1386" t="s">
        <v>89</v>
      </c>
      <c r="I128" s="2033" t="s">
        <v>89</v>
      </c>
      <c r="J128" s="2029">
        <v>42032</v>
      </c>
      <c r="K128" s="2029"/>
      <c r="L128" s="2029" t="s">
        <v>90</v>
      </c>
      <c r="M128" s="2030"/>
      <c r="N128" s="2743" t="s">
        <v>583</v>
      </c>
      <c r="O128" s="2029"/>
      <c r="P128" s="1388"/>
      <c r="Q128" s="1687"/>
      <c r="R128" s="1702"/>
      <c r="S128" s="1702"/>
      <c r="T128" s="1702"/>
      <c r="U128" s="1390"/>
      <c r="V128" s="2031"/>
      <c r="W128" s="1391" t="str">
        <f t="shared" si="6"/>
        <v>Yes</v>
      </c>
      <c r="X128" s="1392" t="s">
        <v>93</v>
      </c>
      <c r="Y128" s="108" t="s">
        <v>94</v>
      </c>
      <c r="Z128" s="108"/>
      <c r="AA128" s="106" t="s">
        <v>3650</v>
      </c>
      <c r="AB128" s="106" t="s">
        <v>7172</v>
      </c>
      <c r="AC128" s="106"/>
      <c r="AD128" s="1393">
        <v>44805</v>
      </c>
      <c r="AE128" s="1394" t="s">
        <v>3652</v>
      </c>
      <c r="AF128" s="1395" t="s">
        <v>3653</v>
      </c>
      <c r="AG128" s="1396">
        <v>42401</v>
      </c>
      <c r="AH128" s="1397">
        <v>42426</v>
      </c>
      <c r="AI128" s="1397">
        <v>42471</v>
      </c>
      <c r="AJ128" s="1398" t="s">
        <v>3654</v>
      </c>
      <c r="AK128" s="1399" t="s">
        <v>3655</v>
      </c>
      <c r="AL128" s="7467" t="s">
        <v>3656</v>
      </c>
      <c r="AM128" s="7410" t="s">
        <v>3657</v>
      </c>
      <c r="AN128" s="1396">
        <v>42644</v>
      </c>
      <c r="AO128" s="1397">
        <v>43446</v>
      </c>
      <c r="AP128" s="1397">
        <v>43532</v>
      </c>
      <c r="AQ128" s="1398" t="s">
        <v>3659</v>
      </c>
      <c r="AR128" s="1400" t="s">
        <v>3660</v>
      </c>
      <c r="AS128" s="1401" t="s">
        <v>399</v>
      </c>
      <c r="AT128" s="1402" t="s">
        <v>766</v>
      </c>
      <c r="AU128" s="1403">
        <v>45108</v>
      </c>
      <c r="AV128" s="1404"/>
      <c r="AW128" s="1404"/>
      <c r="AX128" s="1405"/>
      <c r="AY128" s="1406"/>
      <c r="AZ128" s="1402"/>
      <c r="BA128" s="1402"/>
      <c r="BB128" s="1403"/>
      <c r="BC128" s="1404"/>
      <c r="BD128" s="1404"/>
      <c r="BE128" s="1405"/>
      <c r="BF128" s="1405"/>
      <c r="BG128" s="1407" t="s">
        <v>97</v>
      </c>
      <c r="BH128" s="1396">
        <v>45474</v>
      </c>
      <c r="BI128" s="1408"/>
      <c r="BJ128" s="1407" t="s">
        <v>1244</v>
      </c>
      <c r="BK128" s="1396">
        <v>45566</v>
      </c>
      <c r="BL128" s="1408"/>
      <c r="BM128" s="1407" t="s">
        <v>1845</v>
      </c>
      <c r="BN128" s="1396">
        <v>46023</v>
      </c>
      <c r="BO128" s="1408"/>
      <c r="BP128" s="540" t="s">
        <v>7173</v>
      </c>
      <c r="BQ128" s="1410"/>
      <c r="BR128" s="1178"/>
      <c r="BS128" s="540"/>
      <c r="BT128" s="1409">
        <v>45162</v>
      </c>
      <c r="BU128" s="1409">
        <v>44966</v>
      </c>
      <c r="BV128" s="1410" t="s">
        <v>116</v>
      </c>
      <c r="BW128" s="1409">
        <v>45127</v>
      </c>
      <c r="BX128" s="1409">
        <v>44966</v>
      </c>
      <c r="BY128" s="1410" t="s">
        <v>116</v>
      </c>
      <c r="BZ128" s="1409"/>
      <c r="CA128" s="1409" t="s">
        <v>7146</v>
      </c>
      <c r="CB128" s="7195"/>
      <c r="CC128" s="540" t="s">
        <v>105</v>
      </c>
    </row>
    <row r="129" spans="1:81" ht="40" customHeight="1" x14ac:dyDescent="0.2">
      <c r="A129" s="2038" t="s">
        <v>151</v>
      </c>
      <c r="B129" s="1880"/>
      <c r="C129" s="1381" t="s">
        <v>152</v>
      </c>
      <c r="D129" s="1382" t="s">
        <v>7174</v>
      </c>
      <c r="E129" s="7466">
        <v>2131</v>
      </c>
      <c r="F129" s="1386">
        <v>2020</v>
      </c>
      <c r="G129" s="1386">
        <v>2038</v>
      </c>
      <c r="H129" s="1386" t="s">
        <v>89</v>
      </c>
      <c r="I129" s="2033" t="s">
        <v>89</v>
      </c>
      <c r="J129" s="2029" t="s">
        <v>121</v>
      </c>
      <c r="K129" s="2029"/>
      <c r="L129" s="2029" t="s">
        <v>90</v>
      </c>
      <c r="M129" s="2030" t="s">
        <v>154</v>
      </c>
      <c r="N129" s="2029"/>
      <c r="O129" s="2029"/>
      <c r="P129" s="1388"/>
      <c r="Q129" s="1687"/>
      <c r="R129" s="1702"/>
      <c r="S129" s="1702"/>
      <c r="T129" s="1702"/>
      <c r="U129" s="1390"/>
      <c r="V129" s="2031"/>
      <c r="W129" s="1391" t="str">
        <f t="shared" si="6"/>
        <v>Yes</v>
      </c>
      <c r="X129" s="1392" t="s">
        <v>93</v>
      </c>
      <c r="Y129" s="108" t="s">
        <v>94</v>
      </c>
      <c r="Z129" s="108"/>
      <c r="AA129" s="107" t="s">
        <v>159</v>
      </c>
      <c r="AB129" s="106" t="s">
        <v>7175</v>
      </c>
      <c r="AC129" s="106"/>
      <c r="AD129" s="1393">
        <v>44470</v>
      </c>
      <c r="AE129" s="1394" t="s">
        <v>157</v>
      </c>
      <c r="AF129" s="1395" t="s">
        <v>158</v>
      </c>
      <c r="AG129" s="1396">
        <v>43831</v>
      </c>
      <c r="AH129" s="1397">
        <v>44473</v>
      </c>
      <c r="AI129" s="1397">
        <v>44516</v>
      </c>
      <c r="AJ129" s="1398" t="s">
        <v>159</v>
      </c>
      <c r="AK129" s="1399"/>
      <c r="AL129" s="7467"/>
      <c r="AM129" s="7467"/>
      <c r="AN129" s="1396"/>
      <c r="AO129" s="1397"/>
      <c r="AP129" s="1397"/>
      <c r="AQ129" s="1398"/>
      <c r="AR129" s="1400"/>
      <c r="AS129" s="1401"/>
      <c r="AT129" s="1402"/>
      <c r="AU129" s="1403"/>
      <c r="AV129" s="1404"/>
      <c r="AW129" s="1404"/>
      <c r="AX129" s="1405"/>
      <c r="AY129" s="1406"/>
      <c r="AZ129" s="1402"/>
      <c r="BA129" s="1402"/>
      <c r="BB129" s="1403"/>
      <c r="BC129" s="1404"/>
      <c r="BD129" s="1404"/>
      <c r="BE129" s="1405"/>
      <c r="BF129" s="1405"/>
      <c r="BG129" s="1407" t="s">
        <v>7176</v>
      </c>
      <c r="BH129" s="1396">
        <v>45689</v>
      </c>
      <c r="BI129" s="1408"/>
      <c r="BJ129" s="1407" t="s">
        <v>6913</v>
      </c>
      <c r="BK129" s="1396">
        <v>45809</v>
      </c>
      <c r="BL129" s="1408"/>
      <c r="BM129" s="1407" t="s">
        <v>114</v>
      </c>
      <c r="BN129" s="1396" t="s">
        <v>114</v>
      </c>
      <c r="BO129" s="1408"/>
      <c r="BP129" s="1191" t="s">
        <v>7177</v>
      </c>
      <c r="BQ129" s="2744"/>
      <c r="BR129" s="2686"/>
      <c r="BS129" s="1191"/>
      <c r="BT129" s="1409">
        <v>45174</v>
      </c>
      <c r="BU129" s="1409">
        <v>44825</v>
      </c>
      <c r="BV129" s="1410" t="s">
        <v>116</v>
      </c>
      <c r="BW129" s="1409">
        <v>44825</v>
      </c>
      <c r="BX129" s="1409">
        <v>45132</v>
      </c>
      <c r="BY129" s="1410" t="s">
        <v>116</v>
      </c>
      <c r="BZ129" s="1409">
        <v>45132</v>
      </c>
      <c r="CA129" s="1409" t="s">
        <v>7178</v>
      </c>
      <c r="CB129" s="1409"/>
      <c r="CC129" s="542" t="s">
        <v>579</v>
      </c>
    </row>
    <row r="130" spans="1:81" ht="40" customHeight="1" x14ac:dyDescent="0.2">
      <c r="A130" s="2432" t="s">
        <v>2396</v>
      </c>
      <c r="B130" s="2652"/>
      <c r="C130" s="1426" t="s">
        <v>4233</v>
      </c>
      <c r="D130" s="2433" t="s">
        <v>205</v>
      </c>
      <c r="E130" s="7466">
        <v>2186</v>
      </c>
      <c r="F130" s="1387">
        <v>2021</v>
      </c>
      <c r="G130" s="1387">
        <v>2040</v>
      </c>
      <c r="H130" s="2034" t="s">
        <v>89</v>
      </c>
      <c r="I130" s="2033" t="s">
        <v>89</v>
      </c>
      <c r="J130" s="2035">
        <v>40087</v>
      </c>
      <c r="K130" s="2035"/>
      <c r="L130" s="2029" t="s">
        <v>93</v>
      </c>
      <c r="M130" s="2030" t="s">
        <v>389</v>
      </c>
      <c r="N130" s="2029"/>
      <c r="O130" s="2029"/>
      <c r="P130" s="1388"/>
      <c r="Q130" s="1687"/>
      <c r="R130" s="1702"/>
      <c r="S130" s="1702"/>
      <c r="T130" s="1702"/>
      <c r="U130" s="1390"/>
      <c r="V130" s="2031"/>
      <c r="W130" s="1391" t="str">
        <f t="shared" si="6"/>
        <v>Yes</v>
      </c>
      <c r="X130" s="1392" t="s">
        <v>93</v>
      </c>
      <c r="Y130" s="108" t="s">
        <v>94</v>
      </c>
      <c r="Z130" s="108"/>
      <c r="AA130" s="82" t="s">
        <v>2391</v>
      </c>
      <c r="AB130" s="108" t="s">
        <v>7179</v>
      </c>
      <c r="AC130" s="106"/>
      <c r="AD130" s="1393">
        <v>44835</v>
      </c>
      <c r="AE130" s="1394" t="s">
        <v>788</v>
      </c>
      <c r="AF130" s="1395" t="s">
        <v>2398</v>
      </c>
      <c r="AG130" s="1396">
        <v>44470</v>
      </c>
      <c r="AH130" s="1397">
        <v>44501</v>
      </c>
      <c r="AI130" s="1397">
        <v>44585</v>
      </c>
      <c r="AJ130" s="1398" t="s">
        <v>2399</v>
      </c>
      <c r="AK130" s="1399"/>
      <c r="AL130" s="1395" t="s">
        <v>316</v>
      </c>
      <c r="AM130" s="1395" t="s">
        <v>2400</v>
      </c>
      <c r="AN130" s="1396">
        <v>45017</v>
      </c>
      <c r="AO130" s="1397">
        <v>45096</v>
      </c>
      <c r="AP130" s="1397">
        <v>45152</v>
      </c>
      <c r="AQ130" s="1398" t="s">
        <v>2401</v>
      </c>
      <c r="AR130" s="1400"/>
      <c r="AS130" s="1401"/>
      <c r="AT130" s="1402"/>
      <c r="AU130" s="1403"/>
      <c r="AV130" s="1404"/>
      <c r="AW130" s="1404"/>
      <c r="AX130" s="1405"/>
      <c r="AY130" s="1406"/>
      <c r="AZ130" s="1402"/>
      <c r="BA130" s="1402"/>
      <c r="BB130" s="1403"/>
      <c r="BC130" s="1404"/>
      <c r="BD130" s="1404"/>
      <c r="BE130" s="1405"/>
      <c r="BF130" s="1405"/>
      <c r="BG130" s="1407" t="s">
        <v>7180</v>
      </c>
      <c r="BH130" s="1396">
        <v>45323</v>
      </c>
      <c r="BI130" s="1408"/>
      <c r="BJ130" s="1407" t="s">
        <v>7181</v>
      </c>
      <c r="BK130" s="1396">
        <v>45505</v>
      </c>
      <c r="BL130" s="1408"/>
      <c r="BM130" s="1407" t="s">
        <v>7182</v>
      </c>
      <c r="BN130" s="1396">
        <v>45778</v>
      </c>
      <c r="BO130" s="1408"/>
      <c r="BP130" s="540" t="s">
        <v>7183</v>
      </c>
      <c r="BQ130" s="1410"/>
      <c r="BR130" s="1178"/>
      <c r="BS130" s="540"/>
      <c r="BT130" s="1409">
        <v>45215</v>
      </c>
      <c r="BU130" s="1409">
        <v>44894</v>
      </c>
      <c r="BV130" s="1410" t="s">
        <v>116</v>
      </c>
      <c r="BW130" s="1409">
        <v>45226</v>
      </c>
      <c r="BX130" s="1409">
        <v>45127</v>
      </c>
      <c r="BY130" s="1409" t="s">
        <v>116</v>
      </c>
      <c r="BZ130" s="1409">
        <v>45183</v>
      </c>
      <c r="CA130" s="1409" t="s">
        <v>7184</v>
      </c>
      <c r="CB130" s="1409"/>
      <c r="CC130" s="540" t="s">
        <v>105</v>
      </c>
    </row>
    <row r="131" spans="1:81" ht="40" customHeight="1" x14ac:dyDescent="0.2">
      <c r="A131" s="1384" t="s">
        <v>3392</v>
      </c>
      <c r="B131" s="2652"/>
      <c r="C131" s="1381" t="s">
        <v>3393</v>
      </c>
      <c r="D131" s="1382" t="s">
        <v>3394</v>
      </c>
      <c r="E131" s="7466">
        <v>2177</v>
      </c>
      <c r="F131" s="1385" t="s">
        <v>91</v>
      </c>
      <c r="G131" s="1385" t="s">
        <v>1158</v>
      </c>
      <c r="H131" s="1386" t="s">
        <v>89</v>
      </c>
      <c r="I131" s="2033" t="s">
        <v>194</v>
      </c>
      <c r="J131" s="2029">
        <v>42562</v>
      </c>
      <c r="K131" s="2029"/>
      <c r="L131" s="2029"/>
      <c r="M131" s="2030"/>
      <c r="N131" s="2029"/>
      <c r="O131" s="2029"/>
      <c r="P131" s="1388"/>
      <c r="Q131" s="1687"/>
      <c r="R131" s="1702"/>
      <c r="S131" s="1702"/>
      <c r="T131" s="1702"/>
      <c r="U131" s="1390"/>
      <c r="V131" s="2031"/>
      <c r="W131" s="1391" t="s">
        <v>93</v>
      </c>
      <c r="X131" s="1392" t="s">
        <v>93</v>
      </c>
      <c r="Y131" s="108" t="s">
        <v>94</v>
      </c>
      <c r="Z131" s="108"/>
      <c r="AA131" s="82" t="s">
        <v>3395</v>
      </c>
      <c r="AB131" s="106" t="s">
        <v>7185</v>
      </c>
      <c r="AC131" s="108"/>
      <c r="AD131" s="1393">
        <v>44896</v>
      </c>
      <c r="AE131" s="1394" t="s">
        <v>3397</v>
      </c>
      <c r="AF131" s="1395" t="s">
        <v>3398</v>
      </c>
      <c r="AG131" s="1396">
        <v>44317</v>
      </c>
      <c r="AH131" s="1397">
        <v>44326</v>
      </c>
      <c r="AI131" s="1397">
        <v>44368</v>
      </c>
      <c r="AJ131" s="1398" t="s">
        <v>3399</v>
      </c>
      <c r="AK131" s="1399"/>
      <c r="AL131" s="7467" t="s">
        <v>7186</v>
      </c>
      <c r="AM131" s="7496" t="s">
        <v>7187</v>
      </c>
      <c r="AN131" s="1396">
        <v>44593</v>
      </c>
      <c r="AO131" s="1397"/>
      <c r="AP131" s="1397"/>
      <c r="AQ131" s="1405"/>
      <c r="AR131" s="1400"/>
      <c r="AS131" s="1401" t="s">
        <v>6351</v>
      </c>
      <c r="AT131" s="1402" t="s">
        <v>7188</v>
      </c>
      <c r="AU131" s="1403">
        <v>45231</v>
      </c>
      <c r="AV131" s="1397"/>
      <c r="AW131" s="1397"/>
      <c r="AX131" s="1405"/>
      <c r="AY131" s="1406"/>
      <c r="AZ131" s="1402"/>
      <c r="BA131" s="1402"/>
      <c r="BB131" s="1403"/>
      <c r="BC131" s="1404"/>
      <c r="BD131" s="1404"/>
      <c r="BE131" s="1405"/>
      <c r="BF131" s="1405"/>
      <c r="BG131" s="1407" t="s">
        <v>2402</v>
      </c>
      <c r="BH131" s="1396">
        <v>45505</v>
      </c>
      <c r="BI131" s="1408"/>
      <c r="BJ131" s="1407" t="s">
        <v>7189</v>
      </c>
      <c r="BK131" s="1396">
        <v>45689</v>
      </c>
      <c r="BL131" s="1408"/>
      <c r="BM131" s="1407" t="s">
        <v>174</v>
      </c>
      <c r="BN131" s="1396">
        <v>46054</v>
      </c>
      <c r="BO131" s="1408"/>
      <c r="BP131" s="540" t="s">
        <v>7190</v>
      </c>
      <c r="BQ131" s="1410" t="s">
        <v>7191</v>
      </c>
      <c r="BR131" s="540"/>
      <c r="BS131" s="540" t="s">
        <v>7192</v>
      </c>
      <c r="BT131" s="1409">
        <v>45161</v>
      </c>
      <c r="BU131" s="1409">
        <v>45132</v>
      </c>
      <c r="BV131" s="1410" t="s">
        <v>116</v>
      </c>
      <c r="BW131" s="1409"/>
      <c r="BX131" s="1409">
        <v>45132</v>
      </c>
      <c r="BY131" s="1410" t="s">
        <v>116</v>
      </c>
      <c r="BZ131" s="1409">
        <v>45183</v>
      </c>
      <c r="CA131" s="1409" t="s">
        <v>7146</v>
      </c>
      <c r="CB131" s="1409"/>
      <c r="CC131" s="540" t="s">
        <v>105</v>
      </c>
    </row>
    <row r="132" spans="1:81" ht="40" customHeight="1" x14ac:dyDescent="0.2">
      <c r="A132" s="1384" t="s">
        <v>3805</v>
      </c>
      <c r="B132" s="2652"/>
      <c r="C132" s="1381" t="s">
        <v>3806</v>
      </c>
      <c r="D132" s="1382" t="s">
        <v>3394</v>
      </c>
      <c r="E132" s="7481">
        <v>2177</v>
      </c>
      <c r="F132" s="1385" t="s">
        <v>91</v>
      </c>
      <c r="G132" s="1385" t="s">
        <v>1158</v>
      </c>
      <c r="H132" s="1386" t="s">
        <v>89</v>
      </c>
      <c r="I132" s="2033" t="s">
        <v>194</v>
      </c>
      <c r="J132" s="2029">
        <v>42999</v>
      </c>
      <c r="K132" s="2029"/>
      <c r="L132" s="2029"/>
      <c r="M132" s="2030"/>
      <c r="N132" s="2029"/>
      <c r="O132" s="2029"/>
      <c r="P132" s="1388"/>
      <c r="Q132" s="1687"/>
      <c r="R132" s="1702"/>
      <c r="S132" s="1702"/>
      <c r="T132" s="1702"/>
      <c r="U132" s="1390"/>
      <c r="V132" s="2031"/>
      <c r="W132" s="2282" t="s">
        <v>93</v>
      </c>
      <c r="X132" s="1392" t="s">
        <v>93</v>
      </c>
      <c r="Y132" s="108" t="s">
        <v>94</v>
      </c>
      <c r="Z132" s="108"/>
      <c r="AA132" s="82" t="s">
        <v>3395</v>
      </c>
      <c r="AB132" s="106" t="s">
        <v>7185</v>
      </c>
      <c r="AC132" s="108"/>
      <c r="AD132" s="1393">
        <v>44896</v>
      </c>
      <c r="AE132" s="1394" t="s">
        <v>3397</v>
      </c>
      <c r="AF132" s="1395" t="s">
        <v>3398</v>
      </c>
      <c r="AG132" s="1396">
        <v>44317</v>
      </c>
      <c r="AH132" s="1397">
        <v>44326</v>
      </c>
      <c r="AI132" s="1397">
        <v>44368</v>
      </c>
      <c r="AJ132" s="1398" t="s">
        <v>3399</v>
      </c>
      <c r="AK132" s="1399"/>
      <c r="AL132" s="7467" t="s">
        <v>7193</v>
      </c>
      <c r="AM132" s="7467" t="s">
        <v>7187</v>
      </c>
      <c r="AN132" s="1396">
        <v>44958</v>
      </c>
      <c r="AO132" s="1397"/>
      <c r="AP132" s="1397"/>
      <c r="AQ132" s="1398"/>
      <c r="AR132" s="1400"/>
      <c r="AS132" s="1401" t="s">
        <v>6351</v>
      </c>
      <c r="AT132" s="1402" t="s">
        <v>7188</v>
      </c>
      <c r="AU132" s="1403">
        <v>45231</v>
      </c>
      <c r="AV132" s="1404"/>
      <c r="AW132" s="1404"/>
      <c r="AX132" s="1405"/>
      <c r="AY132" s="1406"/>
      <c r="AZ132" s="1402"/>
      <c r="BA132" s="1402"/>
      <c r="BB132" s="1403"/>
      <c r="BC132" s="1404"/>
      <c r="BD132" s="1404"/>
      <c r="BE132" s="1405"/>
      <c r="BF132" s="1405"/>
      <c r="BG132" s="1407" t="s">
        <v>2402</v>
      </c>
      <c r="BH132" s="1396">
        <v>45505</v>
      </c>
      <c r="BI132" s="1408"/>
      <c r="BJ132" s="1407" t="s">
        <v>7189</v>
      </c>
      <c r="BK132" s="1396">
        <v>45689</v>
      </c>
      <c r="BL132" s="1408"/>
      <c r="BM132" s="1407" t="s">
        <v>174</v>
      </c>
      <c r="BN132" s="1396">
        <v>46054</v>
      </c>
      <c r="BO132" s="1408"/>
      <c r="BP132" s="540" t="s">
        <v>7190</v>
      </c>
      <c r="BQ132" s="1410" t="s">
        <v>7191</v>
      </c>
      <c r="BR132" s="540"/>
      <c r="BS132" s="540" t="s">
        <v>7192</v>
      </c>
      <c r="BT132" s="1409">
        <v>45161</v>
      </c>
      <c r="BU132" s="1409">
        <v>45132</v>
      </c>
      <c r="BV132" s="1410" t="s">
        <v>116</v>
      </c>
      <c r="BW132" s="1409"/>
      <c r="BX132" s="1409">
        <v>45132</v>
      </c>
      <c r="BY132" s="1410" t="s">
        <v>116</v>
      </c>
      <c r="BZ132" s="1409">
        <v>45183</v>
      </c>
      <c r="CA132" s="1409" t="s">
        <v>7146</v>
      </c>
      <c r="CB132" s="1409"/>
      <c r="CC132" s="540" t="s">
        <v>105</v>
      </c>
    </row>
    <row r="133" spans="1:81" ht="40" customHeight="1" x14ac:dyDescent="0.2">
      <c r="A133" s="1384" t="s">
        <v>4098</v>
      </c>
      <c r="B133" s="1880"/>
      <c r="C133" s="1381" t="s">
        <v>4099</v>
      </c>
      <c r="D133" s="1381" t="s">
        <v>4100</v>
      </c>
      <c r="E133" s="7490" t="s">
        <v>566</v>
      </c>
      <c r="F133" s="1385"/>
      <c r="G133" s="1385"/>
      <c r="H133" s="1387" t="s">
        <v>89</v>
      </c>
      <c r="I133" s="1387" t="s">
        <v>89</v>
      </c>
      <c r="J133" s="1388">
        <v>44952</v>
      </c>
      <c r="K133" s="2745"/>
      <c r="L133" s="2029"/>
      <c r="M133" s="2030"/>
      <c r="N133" s="2029"/>
      <c r="O133" s="2029"/>
      <c r="P133" s="1388"/>
      <c r="Q133" s="1687"/>
      <c r="R133" s="1702"/>
      <c r="S133" s="1702"/>
      <c r="T133" s="1702"/>
      <c r="U133" s="1390"/>
      <c r="V133" s="2031"/>
      <c r="W133" s="1391" t="s">
        <v>93</v>
      </c>
      <c r="X133" s="1392" t="s">
        <v>93</v>
      </c>
      <c r="Y133" s="108" t="s">
        <v>94</v>
      </c>
      <c r="Z133" s="108"/>
      <c r="AA133" s="107" t="s">
        <v>7194</v>
      </c>
      <c r="AB133" s="107" t="s">
        <v>7195</v>
      </c>
      <c r="AC133" s="106"/>
      <c r="AD133" s="1531">
        <v>44652</v>
      </c>
      <c r="AE133" s="1394"/>
      <c r="AF133" s="1395" t="s">
        <v>7196</v>
      </c>
      <c r="AG133" s="1396"/>
      <c r="AH133" s="1397"/>
      <c r="AI133" s="1397"/>
      <c r="AJ133" s="1398"/>
      <c r="AK133" s="1399"/>
      <c r="AL133" s="1532"/>
      <c r="AM133" s="1395"/>
      <c r="AN133" s="1396"/>
      <c r="AO133" s="1397"/>
      <c r="AP133" s="1397"/>
      <c r="AQ133" s="1398"/>
      <c r="AR133" s="1399"/>
      <c r="AS133" s="2746"/>
      <c r="AT133" s="1402"/>
      <c r="AU133" s="1551"/>
      <c r="AV133" s="1404"/>
      <c r="AW133" s="1404"/>
      <c r="AX133" s="1405"/>
      <c r="AY133" s="1399"/>
      <c r="AZ133" s="1552"/>
      <c r="BA133" s="1552"/>
      <c r="BB133" s="1551"/>
      <c r="BC133" s="1404"/>
      <c r="BD133" s="1404"/>
      <c r="BE133" s="1405"/>
      <c r="BF133" s="1405"/>
      <c r="BG133" s="1407" t="s">
        <v>7197</v>
      </c>
      <c r="BH133" s="1396" t="s">
        <v>7198</v>
      </c>
      <c r="BI133" s="2669"/>
      <c r="BJ133" s="1407" t="s">
        <v>7199</v>
      </c>
      <c r="BK133" s="1396" t="s">
        <v>7199</v>
      </c>
      <c r="BL133" s="1408"/>
      <c r="BM133" s="1407" t="s">
        <v>114</v>
      </c>
      <c r="BN133" s="1455" t="s">
        <v>114</v>
      </c>
      <c r="BO133" s="1408"/>
      <c r="BP133" s="540" t="s">
        <v>7200</v>
      </c>
      <c r="BQ133" s="2747"/>
      <c r="BR133" s="7413" t="s">
        <v>7201</v>
      </c>
      <c r="BS133" s="540"/>
      <c r="BT133" s="1409">
        <v>45162</v>
      </c>
      <c r="BU133" s="1409">
        <v>44685</v>
      </c>
      <c r="BV133" s="1410" t="s">
        <v>116</v>
      </c>
      <c r="BW133" s="1409">
        <v>44685</v>
      </c>
      <c r="BX133" s="2087">
        <v>45134</v>
      </c>
      <c r="BY133" s="2087" t="s">
        <v>116</v>
      </c>
      <c r="BZ133" s="2748">
        <v>45134</v>
      </c>
      <c r="CA133" s="1409" t="s">
        <v>566</v>
      </c>
      <c r="CB133" s="2749"/>
      <c r="CC133" s="544"/>
    </row>
    <row r="134" spans="1:81" ht="40" customHeight="1" x14ac:dyDescent="0.2">
      <c r="A134" s="1384" t="s">
        <v>1118</v>
      </c>
      <c r="B134" s="2467"/>
      <c r="C134" s="1426" t="s">
        <v>1106</v>
      </c>
      <c r="D134" s="1382" t="s">
        <v>7202</v>
      </c>
      <c r="E134" s="7466">
        <v>2133</v>
      </c>
      <c r="F134" s="1385" t="s">
        <v>337</v>
      </c>
      <c r="G134" s="1385" t="s">
        <v>266</v>
      </c>
      <c r="H134" s="1386" t="s">
        <v>89</v>
      </c>
      <c r="I134" s="1575" t="s">
        <v>89</v>
      </c>
      <c r="J134" s="1388">
        <v>41542</v>
      </c>
      <c r="K134" s="1388"/>
      <c r="L134" s="1388" t="s">
        <v>90</v>
      </c>
      <c r="M134" s="2003" t="s">
        <v>1120</v>
      </c>
      <c r="N134" s="1388"/>
      <c r="O134" s="1388"/>
      <c r="P134" s="1388"/>
      <c r="Q134" s="1687"/>
      <c r="R134" s="1702"/>
      <c r="S134" s="1702"/>
      <c r="T134" s="1702"/>
      <c r="U134" s="1390"/>
      <c r="V134" s="2031"/>
      <c r="W134" s="1391" t="str">
        <f t="shared" ref="W134:W146" si="7">IF(OR(X134="Yes", Y134="Web-page timetable", Z134="YES"), "Yes")</f>
        <v>Yes</v>
      </c>
      <c r="X134" s="1392" t="s">
        <v>93</v>
      </c>
      <c r="Y134" s="108" t="s">
        <v>94</v>
      </c>
      <c r="Z134" s="108"/>
      <c r="AA134" s="107" t="s">
        <v>5409</v>
      </c>
      <c r="AB134" s="106" t="s">
        <v>7203</v>
      </c>
      <c r="AC134" s="107"/>
      <c r="AD134" s="1393">
        <v>44593</v>
      </c>
      <c r="AE134" s="1394" t="s">
        <v>188</v>
      </c>
      <c r="AF134" s="1395" t="s">
        <v>364</v>
      </c>
      <c r="AG134" s="1396">
        <v>43040</v>
      </c>
      <c r="AH134" s="1397">
        <v>43040</v>
      </c>
      <c r="AI134" s="1397">
        <v>43082</v>
      </c>
      <c r="AJ134" s="1398" t="s">
        <v>1123</v>
      </c>
      <c r="AK134" s="1626" t="s">
        <v>1124</v>
      </c>
      <c r="AL134" s="7467" t="s">
        <v>5412</v>
      </c>
      <c r="AM134" s="7410" t="s">
        <v>7204</v>
      </c>
      <c r="AN134" s="1396">
        <v>44136</v>
      </c>
      <c r="AO134" s="1397">
        <v>44136</v>
      </c>
      <c r="AP134" s="1397">
        <v>44256</v>
      </c>
      <c r="AQ134" s="1398" t="s">
        <v>1126</v>
      </c>
      <c r="AR134" s="1400"/>
      <c r="AS134" s="1401" t="s">
        <v>1127</v>
      </c>
      <c r="AT134" s="1402" t="s">
        <v>1128</v>
      </c>
      <c r="AU134" s="1403">
        <v>45078</v>
      </c>
      <c r="AV134" s="1404">
        <v>45229</v>
      </c>
      <c r="AW134" s="1404">
        <v>45271</v>
      </c>
      <c r="AX134" s="1405" t="s">
        <v>1126</v>
      </c>
      <c r="AY134" s="1406"/>
      <c r="AZ134" s="1402"/>
      <c r="BA134" s="1402"/>
      <c r="BB134" s="1403"/>
      <c r="BC134" s="1404"/>
      <c r="BD134" s="1404"/>
      <c r="BE134" s="1405"/>
      <c r="BF134" s="1405"/>
      <c r="BG134" s="1407" t="s">
        <v>7025</v>
      </c>
      <c r="BH134" s="1396">
        <v>45444</v>
      </c>
      <c r="BI134" s="1408"/>
      <c r="BJ134" s="1407" t="s">
        <v>7020</v>
      </c>
      <c r="BK134" s="1396">
        <v>45566</v>
      </c>
      <c r="BL134" s="1408"/>
      <c r="BM134" s="1407" t="s">
        <v>7005</v>
      </c>
      <c r="BN134" s="1396">
        <v>45931</v>
      </c>
      <c r="BO134" s="1408"/>
      <c r="BP134" s="541" t="s">
        <v>7205</v>
      </c>
      <c r="BQ134" s="2452"/>
      <c r="BR134" s="1178"/>
      <c r="BS134" s="7413" t="s">
        <v>1116</v>
      </c>
      <c r="BT134" s="1409">
        <v>45226</v>
      </c>
      <c r="BU134" s="1409">
        <v>44649</v>
      </c>
      <c r="BV134" s="1410" t="s">
        <v>116</v>
      </c>
      <c r="BW134" s="1409">
        <v>45226</v>
      </c>
      <c r="BX134" s="1409">
        <v>44649</v>
      </c>
      <c r="BY134" s="1410" t="s">
        <v>116</v>
      </c>
      <c r="BZ134" s="1409">
        <v>44453</v>
      </c>
      <c r="CA134" s="1409" t="s">
        <v>7146</v>
      </c>
      <c r="CB134" s="1409"/>
      <c r="CC134" s="540" t="s">
        <v>105</v>
      </c>
    </row>
    <row r="135" spans="1:81" ht="40" customHeight="1" x14ac:dyDescent="0.2">
      <c r="A135" s="2280" t="s">
        <v>2904</v>
      </c>
      <c r="B135" s="2755"/>
      <c r="C135" s="2281" t="s">
        <v>2905</v>
      </c>
      <c r="D135" s="1381" t="s">
        <v>2906</v>
      </c>
      <c r="E135" s="7466" t="s">
        <v>566</v>
      </c>
      <c r="F135" s="1385"/>
      <c r="G135" s="1385"/>
      <c r="H135" s="1386" t="s">
        <v>89</v>
      </c>
      <c r="I135" s="2033" t="s">
        <v>89</v>
      </c>
      <c r="J135" s="2029">
        <v>43620</v>
      </c>
      <c r="K135" s="2029"/>
      <c r="L135" s="2029"/>
      <c r="M135" s="2030"/>
      <c r="N135" s="2029"/>
      <c r="O135" s="2029"/>
      <c r="P135" s="1388"/>
      <c r="Q135" s="1687"/>
      <c r="R135" s="1702"/>
      <c r="S135" s="1702"/>
      <c r="T135" s="1702"/>
      <c r="U135" s="1390"/>
      <c r="V135" s="2031"/>
      <c r="W135" s="1391" t="str">
        <f t="shared" si="7"/>
        <v>Yes</v>
      </c>
      <c r="X135" s="1392" t="s">
        <v>93</v>
      </c>
      <c r="Y135" s="108" t="s">
        <v>94</v>
      </c>
      <c r="Z135" s="108"/>
      <c r="AA135" s="106" t="s">
        <v>6306</v>
      </c>
      <c r="AB135" s="106" t="s">
        <v>6933</v>
      </c>
      <c r="AC135" s="108"/>
      <c r="AD135" s="1393">
        <v>44896</v>
      </c>
      <c r="AE135" s="1394" t="s">
        <v>7206</v>
      </c>
      <c r="AF135" s="1395" t="s">
        <v>364</v>
      </c>
      <c r="AG135" s="1396">
        <v>45078</v>
      </c>
      <c r="AH135" s="1397"/>
      <c r="AI135" s="1397"/>
      <c r="AJ135" s="1398"/>
      <c r="AK135" s="1399"/>
      <c r="AL135" s="1395" t="s">
        <v>6934</v>
      </c>
      <c r="AM135" s="1395" t="s">
        <v>367</v>
      </c>
      <c r="AN135" s="1396">
        <v>45474</v>
      </c>
      <c r="AO135" s="1397"/>
      <c r="AP135" s="1397"/>
      <c r="AQ135" s="1398"/>
      <c r="AR135" s="1400"/>
      <c r="AS135" s="1401"/>
      <c r="AT135" s="1402"/>
      <c r="AU135" s="1403"/>
      <c r="AV135" s="1404"/>
      <c r="AW135" s="1404"/>
      <c r="AX135" s="1405"/>
      <c r="AY135" s="1406"/>
      <c r="AZ135" s="1402"/>
      <c r="BA135" s="1402"/>
      <c r="BB135" s="1403"/>
      <c r="BC135" s="1404"/>
      <c r="BD135" s="1404"/>
      <c r="BE135" s="1405"/>
      <c r="BF135" s="1405"/>
      <c r="BG135" s="1407" t="s">
        <v>6935</v>
      </c>
      <c r="BH135" s="1396">
        <v>45658</v>
      </c>
      <c r="BI135" s="1408"/>
      <c r="BJ135" s="1407" t="s">
        <v>6936</v>
      </c>
      <c r="BK135" s="1396">
        <v>45839</v>
      </c>
      <c r="BL135" s="1408"/>
      <c r="BM135" s="1407" t="s">
        <v>6937</v>
      </c>
      <c r="BN135" s="1396">
        <v>46082</v>
      </c>
      <c r="BO135" s="1408"/>
      <c r="BP135" s="540" t="s">
        <v>6938</v>
      </c>
      <c r="BQ135" s="1410" t="s">
        <v>7207</v>
      </c>
      <c r="BR135" s="540" t="s">
        <v>6939</v>
      </c>
      <c r="BS135" s="540"/>
      <c r="BT135" s="1409">
        <v>45226</v>
      </c>
      <c r="BU135" s="1409">
        <v>44979</v>
      </c>
      <c r="BV135" s="1410" t="s">
        <v>116</v>
      </c>
      <c r="BW135" s="1409"/>
      <c r="BX135" s="1409">
        <v>44979</v>
      </c>
      <c r="BY135" s="1410" t="s">
        <v>116</v>
      </c>
      <c r="BZ135" s="1409">
        <v>44979</v>
      </c>
      <c r="CA135" s="1409" t="s">
        <v>7208</v>
      </c>
      <c r="CB135" s="1409"/>
      <c r="CC135" s="542" t="s">
        <v>105</v>
      </c>
    </row>
    <row r="136" spans="1:81" ht="40" customHeight="1" x14ac:dyDescent="0.2">
      <c r="A136" s="1384" t="s">
        <v>1764</v>
      </c>
      <c r="B136" s="2467"/>
      <c r="C136" s="1381" t="s">
        <v>1765</v>
      </c>
      <c r="D136" s="1382" t="s">
        <v>1766</v>
      </c>
      <c r="E136" s="7466">
        <v>2288</v>
      </c>
      <c r="F136" s="1385" t="s">
        <v>297</v>
      </c>
      <c r="G136" s="1385" t="s">
        <v>1420</v>
      </c>
      <c r="H136" s="1386" t="s">
        <v>89</v>
      </c>
      <c r="I136" s="2033" t="s">
        <v>89</v>
      </c>
      <c r="J136" s="2029">
        <v>40603</v>
      </c>
      <c r="K136" s="2029"/>
      <c r="L136" s="2029" t="s">
        <v>1767</v>
      </c>
      <c r="M136" s="2030" t="s">
        <v>1768</v>
      </c>
      <c r="N136" s="2029"/>
      <c r="O136" s="2029"/>
      <c r="P136" s="1388"/>
      <c r="Q136" s="2412"/>
      <c r="R136" s="1702"/>
      <c r="S136" s="2102"/>
      <c r="T136" s="2756"/>
      <c r="U136" s="1390"/>
      <c r="V136" s="2031"/>
      <c r="W136" s="1391" t="str">
        <f t="shared" si="7"/>
        <v>Yes</v>
      </c>
      <c r="X136" s="1392" t="s">
        <v>93</v>
      </c>
      <c r="Y136" s="108" t="s">
        <v>94</v>
      </c>
      <c r="Z136" s="108"/>
      <c r="AA136" s="82" t="s">
        <v>7209</v>
      </c>
      <c r="AB136" s="106" t="s">
        <v>7210</v>
      </c>
      <c r="AC136" s="107"/>
      <c r="AD136" s="1531">
        <v>44805</v>
      </c>
      <c r="AE136" s="1394" t="s">
        <v>1771</v>
      </c>
      <c r="AF136" s="1395" t="s">
        <v>6841</v>
      </c>
      <c r="AG136" s="1396">
        <v>44835</v>
      </c>
      <c r="AH136" s="1397">
        <v>44837</v>
      </c>
      <c r="AI136" s="1397">
        <v>44879</v>
      </c>
      <c r="AJ136" s="1398" t="s">
        <v>1773</v>
      </c>
      <c r="AK136" s="1399"/>
      <c r="AL136" s="7438"/>
      <c r="AM136" s="7467"/>
      <c r="AN136" s="1396"/>
      <c r="AO136" s="1397"/>
      <c r="AP136" s="1397"/>
      <c r="AQ136" s="1398"/>
      <c r="AR136" s="1400"/>
      <c r="AS136" s="1550"/>
      <c r="AT136" s="1402"/>
      <c r="AU136" s="1551"/>
      <c r="AV136" s="1404"/>
      <c r="AW136" s="1404"/>
      <c r="AX136" s="1405"/>
      <c r="AY136" s="1400"/>
      <c r="AZ136" s="1552"/>
      <c r="BA136" s="1552"/>
      <c r="BB136" s="1551"/>
      <c r="BC136" s="1404"/>
      <c r="BD136" s="1404"/>
      <c r="BE136" s="1405"/>
      <c r="BF136" s="1405"/>
      <c r="BG136" s="1407" t="s">
        <v>1042</v>
      </c>
      <c r="BH136" s="1396">
        <v>45323</v>
      </c>
      <c r="BI136" s="1397"/>
      <c r="BJ136" s="1407" t="s">
        <v>2981</v>
      </c>
      <c r="BK136" s="1396">
        <v>45413</v>
      </c>
      <c r="BL136" s="1438"/>
      <c r="BM136" s="1407" t="s">
        <v>626</v>
      </c>
      <c r="BN136" s="1455">
        <v>45778</v>
      </c>
      <c r="BO136" s="1408"/>
      <c r="BP136" s="541" t="s">
        <v>7211</v>
      </c>
      <c r="BQ136" s="2452"/>
      <c r="BR136" s="1178"/>
      <c r="BS136" s="541"/>
      <c r="BT136" s="1409">
        <v>45161</v>
      </c>
      <c r="BU136" s="1409">
        <v>44834</v>
      </c>
      <c r="BV136" s="1410" t="s">
        <v>116</v>
      </c>
      <c r="BW136" s="1409"/>
      <c r="BX136" s="1409">
        <v>44834</v>
      </c>
      <c r="BY136" s="1410" t="s">
        <v>116</v>
      </c>
      <c r="BZ136" s="1409">
        <v>45022</v>
      </c>
      <c r="CA136" s="1409" t="s">
        <v>262</v>
      </c>
      <c r="CB136" s="1409"/>
      <c r="CC136" s="542" t="s">
        <v>1779</v>
      </c>
    </row>
    <row r="137" spans="1:81" ht="40" customHeight="1" x14ac:dyDescent="0.2">
      <c r="A137" s="1384" t="s">
        <v>2259</v>
      </c>
      <c r="B137" s="2467"/>
      <c r="C137" s="1381" t="s">
        <v>2260</v>
      </c>
      <c r="D137" s="1382" t="s">
        <v>635</v>
      </c>
      <c r="E137" s="7466" t="s">
        <v>566</v>
      </c>
      <c r="F137" s="1385"/>
      <c r="G137" s="1385"/>
      <c r="H137" s="1386" t="s">
        <v>89</v>
      </c>
      <c r="I137" s="2033" t="s">
        <v>89</v>
      </c>
      <c r="J137" s="2029">
        <v>43383</v>
      </c>
      <c r="K137" s="2029"/>
      <c r="L137" s="2029"/>
      <c r="M137" s="1922"/>
      <c r="N137" s="2029"/>
      <c r="O137" s="2029"/>
      <c r="P137" s="1388"/>
      <c r="Q137" s="1687"/>
      <c r="R137" s="1702"/>
      <c r="S137" s="1702"/>
      <c r="T137" s="1702"/>
      <c r="U137" s="1390"/>
      <c r="V137" s="2031"/>
      <c r="W137" s="1391" t="str">
        <f t="shared" si="7"/>
        <v>Yes</v>
      </c>
      <c r="X137" s="1392" t="s">
        <v>93</v>
      </c>
      <c r="Y137" s="108" t="s">
        <v>94</v>
      </c>
      <c r="Z137" s="1442"/>
      <c r="AA137" s="82" t="s">
        <v>2262</v>
      </c>
      <c r="AB137" s="108" t="s">
        <v>7212</v>
      </c>
      <c r="AC137" s="106"/>
      <c r="AD137" s="1393">
        <v>44896</v>
      </c>
      <c r="AE137" s="1394"/>
      <c r="AF137" s="1395" t="s">
        <v>7213</v>
      </c>
      <c r="AG137" s="1396">
        <v>45108</v>
      </c>
      <c r="AH137" s="1397"/>
      <c r="AI137" s="1397">
        <v>45108</v>
      </c>
      <c r="AJ137" s="1653"/>
      <c r="AK137" s="1398" t="s">
        <v>2269</v>
      </c>
      <c r="AL137" s="1394" t="s">
        <v>7214</v>
      </c>
      <c r="AM137" s="1395" t="s">
        <v>7215</v>
      </c>
      <c r="AN137" s="1396" t="s">
        <v>7216</v>
      </c>
      <c r="AO137" s="1397"/>
      <c r="AP137" s="1397"/>
      <c r="AQ137" s="1398"/>
      <c r="AR137" s="1400"/>
      <c r="AS137" s="1401"/>
      <c r="AT137" s="1402"/>
      <c r="AU137" s="1403"/>
      <c r="AV137" s="1404"/>
      <c r="AW137" s="1404"/>
      <c r="AX137" s="1405"/>
      <c r="AY137" s="1406"/>
      <c r="AZ137" s="1402"/>
      <c r="BA137" s="1402"/>
      <c r="BB137" s="1403"/>
      <c r="BC137" s="1404"/>
      <c r="BD137" s="1404"/>
      <c r="BE137" s="1405"/>
      <c r="BF137" s="1405"/>
      <c r="BG137" s="1407" t="s">
        <v>7217</v>
      </c>
      <c r="BH137" s="1396" t="s">
        <v>7218</v>
      </c>
      <c r="BI137" s="1408"/>
      <c r="BJ137" s="1407" t="s">
        <v>7219</v>
      </c>
      <c r="BK137" s="1396" t="s">
        <v>7220</v>
      </c>
      <c r="BL137" s="1408"/>
      <c r="BM137" s="1407" t="s">
        <v>557</v>
      </c>
      <c r="BN137" s="1396" t="s">
        <v>7221</v>
      </c>
      <c r="BO137" s="1408"/>
      <c r="BP137" s="540" t="s">
        <v>7222</v>
      </c>
      <c r="BQ137" s="1410" t="s">
        <v>7207</v>
      </c>
      <c r="BR137" s="1178"/>
      <c r="BS137" s="540"/>
      <c r="BT137" s="1409">
        <v>44480</v>
      </c>
      <c r="BU137" s="1409">
        <v>45149</v>
      </c>
      <c r="BV137" s="1410" t="s">
        <v>116</v>
      </c>
      <c r="BW137" s="1409">
        <v>44271</v>
      </c>
      <c r="BX137" s="1409">
        <v>45149</v>
      </c>
      <c r="BY137" s="1410" t="s">
        <v>116</v>
      </c>
      <c r="BZ137" s="1409">
        <v>45149</v>
      </c>
      <c r="CA137" s="1409" t="s">
        <v>566</v>
      </c>
      <c r="CB137" s="1409"/>
      <c r="CC137" s="540"/>
    </row>
    <row r="138" spans="1:81" ht="40" customHeight="1" x14ac:dyDescent="0.2">
      <c r="A138" s="1384" t="s">
        <v>1693</v>
      </c>
      <c r="B138" s="2467"/>
      <c r="C138" s="1381" t="s">
        <v>1694</v>
      </c>
      <c r="D138" s="1382" t="s">
        <v>1695</v>
      </c>
      <c r="E138" s="7466" t="s">
        <v>6849</v>
      </c>
      <c r="F138" s="1385" t="s">
        <v>5500</v>
      </c>
      <c r="G138" s="1385" t="s">
        <v>949</v>
      </c>
      <c r="H138" s="1386" t="s">
        <v>89</v>
      </c>
      <c r="I138" s="1387" t="s">
        <v>89</v>
      </c>
      <c r="J138" s="1388">
        <v>43585</v>
      </c>
      <c r="K138" s="1388"/>
      <c r="L138" s="1388"/>
      <c r="M138" s="2003"/>
      <c r="N138" s="1388"/>
      <c r="O138" s="1388" t="s">
        <v>90</v>
      </c>
      <c r="P138" s="1388"/>
      <c r="Q138" s="1687"/>
      <c r="R138" s="1702"/>
      <c r="S138" s="1702"/>
      <c r="T138" s="1702"/>
      <c r="U138" s="1390">
        <v>43647</v>
      </c>
      <c r="V138" s="1554" t="s">
        <v>1696</v>
      </c>
      <c r="W138" s="1391" t="str">
        <f t="shared" si="7"/>
        <v>Yes</v>
      </c>
      <c r="X138" s="1392" t="s">
        <v>93</v>
      </c>
      <c r="Y138" s="108" t="s">
        <v>94</v>
      </c>
      <c r="Z138" s="1557"/>
      <c r="AA138" s="1558" t="s">
        <v>1698</v>
      </c>
      <c r="AB138" s="107" t="s">
        <v>7223</v>
      </c>
      <c r="AC138" s="106"/>
      <c r="AD138" s="1393">
        <v>44743</v>
      </c>
      <c r="AE138" s="1394" t="s">
        <v>1699</v>
      </c>
      <c r="AF138" s="1395" t="s">
        <v>911</v>
      </c>
      <c r="AG138" s="1396">
        <v>45170</v>
      </c>
      <c r="AH138" s="1397">
        <v>45307</v>
      </c>
      <c r="AI138" s="1397">
        <v>45349</v>
      </c>
      <c r="AJ138" s="1398" t="s">
        <v>1697</v>
      </c>
      <c r="AK138" s="1399"/>
      <c r="AL138" s="1395"/>
      <c r="AM138" s="1395"/>
      <c r="AN138" s="1396"/>
      <c r="AO138" s="1397"/>
      <c r="AP138" s="1397"/>
      <c r="AQ138" s="1398"/>
      <c r="AR138" s="1400"/>
      <c r="AS138" s="1401"/>
      <c r="AT138" s="1402"/>
      <c r="AU138" s="1403"/>
      <c r="AV138" s="1404"/>
      <c r="AW138" s="1404"/>
      <c r="AX138" s="1405"/>
      <c r="AY138" s="1406"/>
      <c r="AZ138" s="1402"/>
      <c r="BA138" s="1402"/>
      <c r="BB138" s="1403"/>
      <c r="BC138" s="1404"/>
      <c r="BD138" s="1404"/>
      <c r="BE138" s="1405"/>
      <c r="BF138" s="1405"/>
      <c r="BG138" s="1407" t="s">
        <v>6886</v>
      </c>
      <c r="BH138" s="1396">
        <v>45627</v>
      </c>
      <c r="BI138" s="1408"/>
      <c r="BJ138" s="1407" t="s">
        <v>6913</v>
      </c>
      <c r="BK138" s="1396">
        <v>45809</v>
      </c>
      <c r="BL138" s="1408"/>
      <c r="BM138" s="1407" t="s">
        <v>1503</v>
      </c>
      <c r="BN138" s="1396">
        <v>46113</v>
      </c>
      <c r="BO138" s="1408"/>
      <c r="BP138" s="540" t="s">
        <v>7224</v>
      </c>
      <c r="BQ138" s="1410"/>
      <c r="BR138" s="1178"/>
      <c r="BS138" s="540"/>
      <c r="BT138" s="1409">
        <v>45162</v>
      </c>
      <c r="BU138" s="1409">
        <v>44820</v>
      </c>
      <c r="BV138" s="1410" t="s">
        <v>116</v>
      </c>
      <c r="BW138" s="1409"/>
      <c r="BX138" s="1409">
        <v>45280</v>
      </c>
      <c r="BY138" s="1410"/>
      <c r="BZ138" s="1409">
        <v>45280</v>
      </c>
      <c r="CA138" s="1409" t="s">
        <v>7225</v>
      </c>
      <c r="CB138" s="1409"/>
      <c r="CC138" s="540" t="s">
        <v>105</v>
      </c>
    </row>
    <row r="139" spans="1:81" ht="40" customHeight="1" x14ac:dyDescent="0.2">
      <c r="A139" s="1384" t="s">
        <v>1826</v>
      </c>
      <c r="B139" s="2467"/>
      <c r="C139" s="1426" t="s">
        <v>1807</v>
      </c>
      <c r="D139" s="1382" t="s">
        <v>6844</v>
      </c>
      <c r="E139" s="7352" t="s">
        <v>566</v>
      </c>
      <c r="F139" s="1385"/>
      <c r="G139" s="1385"/>
      <c r="H139" s="1386"/>
      <c r="I139" s="2028"/>
      <c r="J139" s="2029">
        <v>41290</v>
      </c>
      <c r="K139" s="2029" t="s">
        <v>1809</v>
      </c>
      <c r="L139" s="2029" t="s">
        <v>90</v>
      </c>
      <c r="M139" s="2030" t="s">
        <v>1828</v>
      </c>
      <c r="N139" s="2202"/>
      <c r="O139" s="2202"/>
      <c r="P139" s="1650"/>
      <c r="Q139" s="2203"/>
      <c r="R139" s="2102"/>
      <c r="S139" s="2102"/>
      <c r="T139" s="2102"/>
      <c r="U139" s="1390"/>
      <c r="V139" s="2204"/>
      <c r="W139" s="1391" t="b">
        <f t="shared" si="7"/>
        <v>0</v>
      </c>
      <c r="X139" s="1392" t="s">
        <v>111</v>
      </c>
      <c r="Y139" s="108" t="s">
        <v>94</v>
      </c>
      <c r="Z139" s="1557"/>
      <c r="AA139" s="781" t="s">
        <v>1810</v>
      </c>
      <c r="AB139" s="1273" t="s">
        <v>1811</v>
      </c>
      <c r="AC139" s="108"/>
      <c r="AD139" s="1393">
        <v>44287</v>
      </c>
      <c r="AE139" s="1394"/>
      <c r="AF139" s="1395"/>
      <c r="AG139" s="1396"/>
      <c r="AH139" s="1397"/>
      <c r="AI139" s="1397"/>
      <c r="AJ139" s="1653"/>
      <c r="AK139" s="1654"/>
      <c r="AL139" s="1395"/>
      <c r="AM139" s="1395"/>
      <c r="AN139" s="1396"/>
      <c r="AO139" s="1397"/>
      <c r="AP139" s="1397"/>
      <c r="AQ139" s="1398"/>
      <c r="AR139" s="1400"/>
      <c r="AS139" s="1401"/>
      <c r="AT139" s="1402"/>
      <c r="AU139" s="1403"/>
      <c r="AV139" s="1404"/>
      <c r="AW139" s="1404"/>
      <c r="AX139" s="1405"/>
      <c r="AY139" s="1406"/>
      <c r="AZ139" s="1402"/>
      <c r="BA139" s="1402"/>
      <c r="BB139" s="1403"/>
      <c r="BC139" s="1404"/>
      <c r="BD139" s="1404"/>
      <c r="BE139" s="2207"/>
      <c r="BF139" s="2207"/>
      <c r="BG139" s="1407" t="s">
        <v>114</v>
      </c>
      <c r="BH139" s="1396" t="s">
        <v>114</v>
      </c>
      <c r="BI139" s="1408"/>
      <c r="BJ139" s="1407" t="s">
        <v>114</v>
      </c>
      <c r="BK139" s="1396" t="s">
        <v>114</v>
      </c>
      <c r="BL139" s="1408"/>
      <c r="BM139" s="1407" t="s">
        <v>114</v>
      </c>
      <c r="BN139" s="1396" t="s">
        <v>114</v>
      </c>
      <c r="BO139" s="1408"/>
      <c r="BP139" s="2757" t="s">
        <v>7226</v>
      </c>
      <c r="BQ139" s="2758" t="s">
        <v>7227</v>
      </c>
      <c r="BR139" s="1178" t="s">
        <v>7228</v>
      </c>
      <c r="BS139" s="1178"/>
      <c r="BT139" s="1409">
        <v>45215</v>
      </c>
      <c r="BU139" s="1409"/>
      <c r="BV139" s="1655" t="s">
        <v>116</v>
      </c>
      <c r="BW139" s="1409">
        <v>45148</v>
      </c>
      <c r="BX139" s="1409"/>
      <c r="BY139" s="1409" t="s">
        <v>116</v>
      </c>
      <c r="BZ139" s="1409">
        <v>45233</v>
      </c>
      <c r="CA139" s="1409" t="s">
        <v>7229</v>
      </c>
      <c r="CB139" s="1409"/>
      <c r="CC139" s="1178"/>
    </row>
    <row r="140" spans="1:81" ht="40" customHeight="1" x14ac:dyDescent="0.2">
      <c r="A140" s="1384" t="s">
        <v>1570</v>
      </c>
      <c r="B140" s="2467"/>
      <c r="C140" s="1381" t="s">
        <v>1571</v>
      </c>
      <c r="D140" s="1382" t="s">
        <v>5647</v>
      </c>
      <c r="E140" s="2083">
        <v>1501</v>
      </c>
      <c r="F140" s="1385" t="s">
        <v>5319</v>
      </c>
      <c r="G140" s="1385" t="s">
        <v>5027</v>
      </c>
      <c r="H140" s="1386" t="s">
        <v>89</v>
      </c>
      <c r="I140" s="2033" t="s">
        <v>194</v>
      </c>
      <c r="J140" s="2029">
        <v>42089</v>
      </c>
      <c r="K140" s="2029"/>
      <c r="L140" s="2029" t="s">
        <v>1575</v>
      </c>
      <c r="M140" s="2030" t="s">
        <v>1576</v>
      </c>
      <c r="N140" s="2029"/>
      <c r="O140" s="2029"/>
      <c r="P140" s="1388"/>
      <c r="Q140" s="1687"/>
      <c r="R140" s="1702"/>
      <c r="S140" s="1702"/>
      <c r="T140" s="1702"/>
      <c r="U140" s="1390">
        <v>43906</v>
      </c>
      <c r="V140" s="1554" t="s">
        <v>1577</v>
      </c>
      <c r="W140" s="1391" t="b">
        <f t="shared" si="7"/>
        <v>0</v>
      </c>
      <c r="X140" s="1392" t="s">
        <v>111</v>
      </c>
      <c r="Y140" s="108" t="s">
        <v>94</v>
      </c>
      <c r="Z140" s="108"/>
      <c r="AA140" s="107" t="s">
        <v>1578</v>
      </c>
      <c r="AB140" s="106" t="s">
        <v>7230</v>
      </c>
      <c r="AC140" s="106"/>
      <c r="AD140" s="1393">
        <v>43009</v>
      </c>
      <c r="AE140" s="1394"/>
      <c r="AF140" s="1395"/>
      <c r="AG140" s="1396"/>
      <c r="AH140" s="1397"/>
      <c r="AI140" s="1397"/>
      <c r="AJ140" s="1398"/>
      <c r="AK140" s="1399"/>
      <c r="AL140" s="7473"/>
      <c r="AM140" s="7467"/>
      <c r="AN140" s="1396"/>
      <c r="AO140" s="1397"/>
      <c r="AP140" s="1397"/>
      <c r="AQ140" s="1398"/>
      <c r="AR140" s="1400"/>
      <c r="AS140" s="1401"/>
      <c r="AT140" s="1402"/>
      <c r="AU140" s="1396"/>
      <c r="AV140" s="1404"/>
      <c r="AW140" s="1404"/>
      <c r="AX140" s="1405"/>
      <c r="AY140" s="1406"/>
      <c r="AZ140" s="1402"/>
      <c r="BA140" s="1402"/>
      <c r="BB140" s="1403"/>
      <c r="BC140" s="1404"/>
      <c r="BD140" s="1404"/>
      <c r="BE140" s="1405"/>
      <c r="BF140" s="1405"/>
      <c r="BG140" s="1407"/>
      <c r="BH140" s="1396"/>
      <c r="BI140" s="1408"/>
      <c r="BJ140" s="1407"/>
      <c r="BK140" s="1396"/>
      <c r="BL140" s="1408"/>
      <c r="BM140" s="1407"/>
      <c r="BN140" s="1396"/>
      <c r="BO140" s="1408"/>
      <c r="BP140" s="2443" t="s">
        <v>7231</v>
      </c>
      <c r="BQ140" s="2759"/>
      <c r="BR140" s="1178"/>
      <c r="BS140" s="2760"/>
      <c r="BT140" s="1409">
        <v>45162</v>
      </c>
      <c r="BU140" s="1409"/>
      <c r="BV140" s="1410" t="s">
        <v>116</v>
      </c>
      <c r="BW140" s="1409"/>
      <c r="BX140" s="1409"/>
      <c r="BY140" s="1410"/>
      <c r="BZ140" s="1409"/>
      <c r="CA140" s="1409" t="s">
        <v>3284</v>
      </c>
      <c r="CB140" s="1409"/>
      <c r="CC140" s="540" t="s">
        <v>105</v>
      </c>
    </row>
    <row r="141" spans="1:81" ht="40" customHeight="1" x14ac:dyDescent="0.2">
      <c r="A141" s="2273" t="s">
        <v>2321</v>
      </c>
      <c r="B141" s="2763"/>
      <c r="C141" s="1381" t="s">
        <v>2322</v>
      </c>
      <c r="D141" s="1382" t="s">
        <v>2323</v>
      </c>
      <c r="E141" s="7466">
        <v>2294</v>
      </c>
      <c r="F141" s="1385" t="s">
        <v>297</v>
      </c>
      <c r="G141" s="1385" t="s">
        <v>1420</v>
      </c>
      <c r="H141" s="1386" t="s">
        <v>89</v>
      </c>
      <c r="I141" s="2033" t="s">
        <v>89</v>
      </c>
      <c r="J141" s="2029">
        <v>41969</v>
      </c>
      <c r="K141" s="2029"/>
      <c r="L141" s="2029" t="s">
        <v>90</v>
      </c>
      <c r="M141" s="2030" t="s">
        <v>515</v>
      </c>
      <c r="N141" s="2029"/>
      <c r="O141" s="2029"/>
      <c r="P141" s="1715"/>
      <c r="Q141" s="1687"/>
      <c r="R141" s="1702"/>
      <c r="S141" s="1702"/>
      <c r="T141" s="1702"/>
      <c r="U141" s="1390"/>
      <c r="V141" s="2031"/>
      <c r="W141" s="1391" t="str">
        <f t="shared" si="7"/>
        <v>Yes</v>
      </c>
      <c r="X141" s="1392" t="s">
        <v>93</v>
      </c>
      <c r="Y141" s="108" t="s">
        <v>94</v>
      </c>
      <c r="Z141" s="1442"/>
      <c r="AA141" s="2762" t="s">
        <v>6882</v>
      </c>
      <c r="AB141" s="2761" t="s">
        <v>7232</v>
      </c>
      <c r="AC141" s="106"/>
      <c r="AD141" s="1393">
        <v>45078</v>
      </c>
      <c r="AE141" s="1394" t="s">
        <v>2326</v>
      </c>
      <c r="AF141" s="1395" t="s">
        <v>2327</v>
      </c>
      <c r="AG141" s="1396">
        <v>44896</v>
      </c>
      <c r="AH141" s="1397">
        <v>44900</v>
      </c>
      <c r="AI141" s="1397">
        <v>44957</v>
      </c>
      <c r="AJ141" s="1398" t="s">
        <v>2328</v>
      </c>
      <c r="AK141" s="1399"/>
      <c r="AL141" s="1395" t="s">
        <v>7233</v>
      </c>
      <c r="AM141" s="1395" t="s">
        <v>2330</v>
      </c>
      <c r="AN141" s="1396" t="s">
        <v>2910</v>
      </c>
      <c r="AO141" s="1397"/>
      <c r="AP141" s="1397"/>
      <c r="AQ141" s="1398"/>
      <c r="AR141" s="1400"/>
      <c r="AS141" s="1401"/>
      <c r="AT141" s="1402"/>
      <c r="AU141" s="1403"/>
      <c r="AV141" s="1404"/>
      <c r="AW141" s="1404"/>
      <c r="AX141" s="1405"/>
      <c r="AY141" s="1406"/>
      <c r="AZ141" s="1402"/>
      <c r="BA141" s="1402"/>
      <c r="BB141" s="1403"/>
      <c r="BC141" s="1404"/>
      <c r="BD141" s="1404"/>
      <c r="BE141" s="1405"/>
      <c r="BF141" s="1405"/>
      <c r="BG141" s="1407" t="s">
        <v>7234</v>
      </c>
      <c r="BH141" s="1396" t="s">
        <v>7235</v>
      </c>
      <c r="BI141" s="1408"/>
      <c r="BJ141" s="1407" t="s">
        <v>7236</v>
      </c>
      <c r="BK141" s="1396" t="s">
        <v>7237</v>
      </c>
      <c r="BL141" s="1408"/>
      <c r="BM141" s="1407" t="s">
        <v>7238</v>
      </c>
      <c r="BN141" s="1396" t="s">
        <v>7239</v>
      </c>
      <c r="BO141" s="1408"/>
      <c r="BP141" s="541" t="s">
        <v>7240</v>
      </c>
      <c r="BQ141" s="2452" t="s">
        <v>7241</v>
      </c>
      <c r="BR141" s="2479"/>
      <c r="BS141" s="541"/>
      <c r="BT141" s="1409">
        <v>45273</v>
      </c>
      <c r="BU141" s="1409">
        <v>45149</v>
      </c>
      <c r="BV141" s="1410" t="s">
        <v>116</v>
      </c>
      <c r="BW141" s="1409">
        <v>44782</v>
      </c>
      <c r="BX141" s="1409">
        <v>45149</v>
      </c>
      <c r="BY141" s="1410" t="s">
        <v>116</v>
      </c>
      <c r="BZ141" s="1409">
        <v>45149</v>
      </c>
      <c r="CA141" s="1409" t="s">
        <v>7146</v>
      </c>
      <c r="CB141" s="1409"/>
      <c r="CC141" s="540" t="s">
        <v>105</v>
      </c>
    </row>
    <row r="142" spans="1:81" ht="40" customHeight="1" thickBot="1" x14ac:dyDescent="0.25">
      <c r="A142" s="1384" t="s">
        <v>2738</v>
      </c>
      <c r="B142" s="2467"/>
      <c r="C142" s="1426" t="s">
        <v>2739</v>
      </c>
      <c r="D142" s="1382" t="s">
        <v>7061</v>
      </c>
      <c r="E142" s="7466">
        <v>2120</v>
      </c>
      <c r="F142" s="1385" t="s">
        <v>337</v>
      </c>
      <c r="G142" s="1385" t="s">
        <v>2182</v>
      </c>
      <c r="H142" s="1386" t="s">
        <v>89</v>
      </c>
      <c r="I142" s="2028" t="s">
        <v>89</v>
      </c>
      <c r="J142" s="2029">
        <v>40932</v>
      </c>
      <c r="K142" s="2029"/>
      <c r="L142" s="2029" t="s">
        <v>90</v>
      </c>
      <c r="M142" s="2101" t="s">
        <v>169</v>
      </c>
      <c r="N142" s="2029"/>
      <c r="O142" s="2029"/>
      <c r="P142" s="1388"/>
      <c r="Q142" s="1687"/>
      <c r="R142" s="1702"/>
      <c r="S142" s="1702"/>
      <c r="T142" s="1702"/>
      <c r="U142" s="1390"/>
      <c r="V142" s="2031"/>
      <c r="W142" s="1391" t="str">
        <f t="shared" si="7"/>
        <v>Yes</v>
      </c>
      <c r="X142" s="1392" t="s">
        <v>93</v>
      </c>
      <c r="Y142" s="108" t="s">
        <v>94</v>
      </c>
      <c r="Z142" s="108"/>
      <c r="AA142" s="107" t="s">
        <v>2741</v>
      </c>
      <c r="AB142" s="106" t="s">
        <v>7242</v>
      </c>
      <c r="AC142" s="106"/>
      <c r="AD142" s="1393">
        <v>45078</v>
      </c>
      <c r="AE142" s="1394" t="s">
        <v>4870</v>
      </c>
      <c r="AF142" s="1395" t="s">
        <v>364</v>
      </c>
      <c r="AG142" s="1396">
        <v>42917</v>
      </c>
      <c r="AH142" s="1397">
        <v>42950</v>
      </c>
      <c r="AI142" s="1397">
        <v>43006</v>
      </c>
      <c r="AJ142" s="1398" t="s">
        <v>2743</v>
      </c>
      <c r="AK142" s="1399" t="s">
        <v>2744</v>
      </c>
      <c r="AL142" s="7467" t="s">
        <v>4881</v>
      </c>
      <c r="AM142" s="7410" t="s">
        <v>2745</v>
      </c>
      <c r="AN142" s="1396">
        <v>43800</v>
      </c>
      <c r="AO142" s="1397">
        <v>43507</v>
      </c>
      <c r="AP142" s="1397">
        <v>43549</v>
      </c>
      <c r="AQ142" s="1398" t="s">
        <v>2746</v>
      </c>
      <c r="AR142" s="1400" t="s">
        <v>2747</v>
      </c>
      <c r="AS142" s="1401" t="s">
        <v>873</v>
      </c>
      <c r="AT142" s="1402" t="s">
        <v>2748</v>
      </c>
      <c r="AU142" s="1403">
        <v>44378</v>
      </c>
      <c r="AV142" s="1404">
        <v>44456</v>
      </c>
      <c r="AW142" s="1404">
        <v>44500</v>
      </c>
      <c r="AX142" s="1405" t="s">
        <v>2749</v>
      </c>
      <c r="AY142" s="1406"/>
      <c r="AZ142" s="1402"/>
      <c r="BA142" s="1402"/>
      <c r="BB142" s="1403"/>
      <c r="BC142" s="1404"/>
      <c r="BD142" s="1404"/>
      <c r="BE142" s="1405"/>
      <c r="BF142" s="1405"/>
      <c r="BG142" s="1407" t="s">
        <v>7243</v>
      </c>
      <c r="BH142" s="1396" t="s">
        <v>7244</v>
      </c>
      <c r="BI142" s="1408"/>
      <c r="BJ142" s="1407" t="s">
        <v>7245</v>
      </c>
      <c r="BK142" s="1396" t="s">
        <v>7246</v>
      </c>
      <c r="BL142" s="1408"/>
      <c r="BM142" s="1407" t="s">
        <v>7247</v>
      </c>
      <c r="BN142" s="1396" t="s">
        <v>7248</v>
      </c>
      <c r="BO142" s="1408"/>
      <c r="BP142" s="540" t="s">
        <v>7249</v>
      </c>
      <c r="BQ142" s="1410" t="s">
        <v>7250</v>
      </c>
      <c r="BR142" s="540"/>
      <c r="BS142" s="540"/>
      <c r="BT142" s="1409">
        <v>45273</v>
      </c>
      <c r="BU142" s="1409">
        <v>45154</v>
      </c>
      <c r="BV142" s="1410" t="s">
        <v>116</v>
      </c>
      <c r="BW142" s="1409"/>
      <c r="BX142" s="1409">
        <v>45154</v>
      </c>
      <c r="BY142" s="1410" t="s">
        <v>116</v>
      </c>
      <c r="BZ142" s="1409">
        <v>45154</v>
      </c>
      <c r="CA142" s="1409" t="s">
        <v>7251</v>
      </c>
      <c r="CB142" s="1409"/>
      <c r="CC142" s="540" t="s">
        <v>579</v>
      </c>
    </row>
    <row r="143" spans="1:81" ht="40" customHeight="1" thickTop="1" x14ac:dyDescent="0.2">
      <c r="A143" s="2038" t="s">
        <v>86</v>
      </c>
      <c r="B143" s="2648"/>
      <c r="C143" s="1381" t="s">
        <v>87</v>
      </c>
      <c r="D143" s="1381" t="s">
        <v>7252</v>
      </c>
      <c r="E143" s="7466" t="s">
        <v>193</v>
      </c>
      <c r="F143" s="1387"/>
      <c r="G143" s="1387"/>
      <c r="H143" s="1387" t="s">
        <v>89</v>
      </c>
      <c r="I143" s="2033" t="s">
        <v>89</v>
      </c>
      <c r="J143" s="2029">
        <v>43083</v>
      </c>
      <c r="K143" s="2029"/>
      <c r="L143" s="2029" t="s">
        <v>90</v>
      </c>
      <c r="M143" s="2030"/>
      <c r="N143" s="2029"/>
      <c r="O143" s="2029"/>
      <c r="P143" s="1388"/>
      <c r="Q143" s="1687"/>
      <c r="R143" s="2248"/>
      <c r="S143" s="2248"/>
      <c r="T143" s="2248"/>
      <c r="U143" s="1610" t="s">
        <v>91</v>
      </c>
      <c r="V143" s="2249" t="s">
        <v>92</v>
      </c>
      <c r="W143" s="1391" t="str">
        <f t="shared" si="7"/>
        <v>Yes</v>
      </c>
      <c r="X143" s="1611" t="s">
        <v>93</v>
      </c>
      <c r="Y143" s="1612" t="s">
        <v>94</v>
      </c>
      <c r="Z143" s="1612"/>
      <c r="AA143" s="1613" t="s">
        <v>4910</v>
      </c>
      <c r="AB143" s="1613" t="s">
        <v>96</v>
      </c>
      <c r="AC143" s="117"/>
      <c r="AD143" s="2250">
        <v>44440</v>
      </c>
      <c r="AE143" s="2251" t="s">
        <v>7253</v>
      </c>
      <c r="AF143" s="2252" t="s">
        <v>98</v>
      </c>
      <c r="AG143" s="2253" t="s">
        <v>7254</v>
      </c>
      <c r="AH143" s="1614"/>
      <c r="AI143" s="1614"/>
      <c r="AJ143" s="1615"/>
      <c r="AK143" s="1616"/>
      <c r="AL143" s="7497"/>
      <c r="AM143" s="7498"/>
      <c r="AN143" s="2253"/>
      <c r="AO143" s="1397"/>
      <c r="AP143" s="1397"/>
      <c r="AQ143" s="1398"/>
      <c r="AR143" s="1400"/>
      <c r="AS143" s="2254"/>
      <c r="AT143" s="2255"/>
      <c r="AU143" s="1617"/>
      <c r="AV143" s="2256"/>
      <c r="AW143" s="2256"/>
      <c r="AX143" s="2257"/>
      <c r="AY143" s="1400"/>
      <c r="AZ143" s="2258"/>
      <c r="BA143" s="2258"/>
      <c r="BB143" s="2259"/>
      <c r="BC143" s="2256"/>
      <c r="BD143" s="2256"/>
      <c r="BE143" s="2257"/>
      <c r="BF143" s="2257"/>
      <c r="BG143" s="2736" t="s">
        <v>7255</v>
      </c>
      <c r="BH143" s="2766">
        <v>45170</v>
      </c>
      <c r="BI143" s="2767"/>
      <c r="BJ143" s="2736" t="s">
        <v>6414</v>
      </c>
      <c r="BK143" s="2737">
        <v>45261</v>
      </c>
      <c r="BL143" s="2738"/>
      <c r="BM143" s="2736" t="s">
        <v>193</v>
      </c>
      <c r="BN143" s="2737" t="s">
        <v>193</v>
      </c>
      <c r="BO143" s="2768"/>
      <c r="BP143" s="2265" t="s">
        <v>7256</v>
      </c>
      <c r="BQ143" s="2769" t="s">
        <v>7257</v>
      </c>
      <c r="BR143" s="542" t="s">
        <v>7258</v>
      </c>
      <c r="BS143" s="542"/>
      <c r="BT143" s="1409">
        <v>45162</v>
      </c>
      <c r="BU143" s="2208">
        <v>44664</v>
      </c>
      <c r="BV143" s="1410" t="s">
        <v>116</v>
      </c>
      <c r="BW143" s="2208"/>
      <c r="BX143" s="2208">
        <v>45162</v>
      </c>
      <c r="BY143" s="1410" t="s">
        <v>116</v>
      </c>
      <c r="BZ143" s="2208">
        <v>45022</v>
      </c>
      <c r="CA143" s="2208" t="s">
        <v>7208</v>
      </c>
      <c r="CB143" s="2208"/>
      <c r="CC143" s="2263" t="s">
        <v>105</v>
      </c>
    </row>
    <row r="144" spans="1:81" ht="40" customHeight="1" x14ac:dyDescent="0.2">
      <c r="A144" s="2571" t="s">
        <v>2309</v>
      </c>
      <c r="B144" s="2770"/>
      <c r="C144" s="2120" t="s">
        <v>2310</v>
      </c>
      <c r="D144" s="2558" t="s">
        <v>192</v>
      </c>
      <c r="E144" s="2318">
        <v>1966</v>
      </c>
      <c r="F144" s="2124" t="s">
        <v>2759</v>
      </c>
      <c r="G144" s="2124" t="s">
        <v>1420</v>
      </c>
      <c r="H144" s="2559" t="s">
        <v>89</v>
      </c>
      <c r="I144" s="2560" t="s">
        <v>194</v>
      </c>
      <c r="J144" s="2561">
        <v>45250</v>
      </c>
      <c r="K144" s="2561">
        <v>41263</v>
      </c>
      <c r="L144" s="2561"/>
      <c r="M144" s="2562"/>
      <c r="N144" s="2561"/>
      <c r="O144" s="2561"/>
      <c r="P144" s="2129">
        <v>44147</v>
      </c>
      <c r="Q144" s="2494">
        <v>44286</v>
      </c>
      <c r="R144" s="2563">
        <v>45188</v>
      </c>
      <c r="S144" s="2563"/>
      <c r="T144" s="2563"/>
      <c r="U144" s="2132"/>
      <c r="V144" s="2564"/>
      <c r="W144" s="2134" t="str">
        <f t="shared" si="7"/>
        <v>Yes</v>
      </c>
      <c r="X144" s="2135" t="s">
        <v>93</v>
      </c>
      <c r="Y144" s="2120" t="s">
        <v>94</v>
      </c>
      <c r="Z144" s="2120"/>
      <c r="AA144" s="2136" t="s">
        <v>6036</v>
      </c>
      <c r="AB144" s="2136" t="s">
        <v>6037</v>
      </c>
      <c r="AC144" s="2303" t="s">
        <v>4956</v>
      </c>
      <c r="AD144" s="2499">
        <v>44013</v>
      </c>
      <c r="AE144" s="2138" t="s">
        <v>4957</v>
      </c>
      <c r="AF144" s="2496" t="s">
        <v>364</v>
      </c>
      <c r="AG144" s="2140">
        <v>42979</v>
      </c>
      <c r="AH144" s="2140">
        <v>42968</v>
      </c>
      <c r="AI144" s="2140">
        <v>43049</v>
      </c>
      <c r="AJ144" s="2141" t="s">
        <v>4958</v>
      </c>
      <c r="AK144" s="2309" t="s">
        <v>4959</v>
      </c>
      <c r="AL144" s="2581" t="s">
        <v>4960</v>
      </c>
      <c r="AM144" s="2510" t="s">
        <v>367</v>
      </c>
      <c r="AN144" s="2140">
        <v>43435</v>
      </c>
      <c r="AO144" s="2140">
        <v>43668</v>
      </c>
      <c r="AP144" s="2140">
        <v>43738</v>
      </c>
      <c r="AQ144" s="2141" t="s">
        <v>4961</v>
      </c>
      <c r="AR144" s="2144" t="s">
        <v>4962</v>
      </c>
      <c r="AS144" s="2498"/>
      <c r="AT144" s="2559"/>
      <c r="AU144" s="2498"/>
      <c r="AV144" s="2498"/>
      <c r="AW144" s="2498"/>
      <c r="AX144" s="2559"/>
      <c r="AY144" s="2565"/>
      <c r="AZ144" s="2559"/>
      <c r="BA144" s="2559"/>
      <c r="BB144" s="2498"/>
      <c r="BC144" s="2498"/>
      <c r="BD144" s="2498"/>
      <c r="BE144" s="2559"/>
      <c r="BF144" s="2559"/>
      <c r="BG144" s="2147" t="s">
        <v>2526</v>
      </c>
      <c r="BH144" s="2140">
        <v>44105</v>
      </c>
      <c r="BI144" s="2148">
        <v>44148</v>
      </c>
      <c r="BJ144" s="2147" t="s">
        <v>4963</v>
      </c>
      <c r="BK144" s="2140">
        <v>44197</v>
      </c>
      <c r="BL144" s="2148">
        <v>44286</v>
      </c>
      <c r="BM144" s="2147" t="s">
        <v>4964</v>
      </c>
      <c r="BN144" s="2140">
        <v>44562</v>
      </c>
      <c r="BO144" s="2148">
        <v>45250</v>
      </c>
      <c r="BP144" s="2489" t="s">
        <v>7259</v>
      </c>
      <c r="BQ144" s="2490"/>
      <c r="BR144" s="2771"/>
      <c r="BS144" s="2489"/>
      <c r="BT144" s="2149">
        <v>44235</v>
      </c>
      <c r="BU144" s="2149"/>
      <c r="BV144" s="2141" t="s">
        <v>116</v>
      </c>
      <c r="BW144" s="2149"/>
      <c r="BX144" s="2149"/>
      <c r="BY144" s="2141"/>
      <c r="BZ144" s="2149">
        <v>44941</v>
      </c>
      <c r="CA144" s="2149" t="s">
        <v>7260</v>
      </c>
      <c r="CB144" s="2149"/>
      <c r="CC144" s="2120" t="s">
        <v>2311</v>
      </c>
    </row>
    <row r="145" spans="1:81" ht="40" customHeight="1" x14ac:dyDescent="0.2">
      <c r="A145" s="2772" t="s">
        <v>190</v>
      </c>
      <c r="B145" s="2773"/>
      <c r="C145" s="2774" t="s">
        <v>191</v>
      </c>
      <c r="D145" s="2775" t="s">
        <v>192</v>
      </c>
      <c r="E145" s="2776">
        <v>1966</v>
      </c>
      <c r="F145" s="2777" t="s">
        <v>2759</v>
      </c>
      <c r="G145" s="2777" t="s">
        <v>1420</v>
      </c>
      <c r="H145" s="2778" t="s">
        <v>89</v>
      </c>
      <c r="I145" s="2779" t="s">
        <v>194</v>
      </c>
      <c r="J145" s="2780">
        <v>45251</v>
      </c>
      <c r="K145" s="2780">
        <v>41695</v>
      </c>
      <c r="L145" s="2780"/>
      <c r="M145" s="2781"/>
      <c r="N145" s="2780"/>
      <c r="O145" s="2780"/>
      <c r="P145" s="2677">
        <v>44147</v>
      </c>
      <c r="Q145" s="2782">
        <v>44286</v>
      </c>
      <c r="R145" s="2783">
        <v>45188</v>
      </c>
      <c r="S145" s="2783"/>
      <c r="T145" s="2783"/>
      <c r="U145" s="2784"/>
      <c r="V145" s="2785"/>
      <c r="W145" s="2786" t="b">
        <f t="shared" si="7"/>
        <v>0</v>
      </c>
      <c r="X145" s="2787" t="s">
        <v>111</v>
      </c>
      <c r="Y145" s="2774" t="s">
        <v>94</v>
      </c>
      <c r="Z145" s="2788"/>
      <c r="AA145" s="2789" t="s">
        <v>4954</v>
      </c>
      <c r="AB145" s="2790" t="s">
        <v>7261</v>
      </c>
      <c r="AC145" s="2789"/>
      <c r="AD145" s="2791">
        <v>45231</v>
      </c>
      <c r="AE145" s="2792" t="s">
        <v>4957</v>
      </c>
      <c r="AF145" s="2793" t="s">
        <v>364</v>
      </c>
      <c r="AG145" s="2794">
        <v>42979</v>
      </c>
      <c r="AH145" s="2794">
        <v>42968</v>
      </c>
      <c r="AI145" s="2794">
        <v>43049</v>
      </c>
      <c r="AJ145" s="2788" t="s">
        <v>4958</v>
      </c>
      <c r="AK145" s="2795" t="s">
        <v>4959</v>
      </c>
      <c r="AL145" s="2796" t="s">
        <v>4960</v>
      </c>
      <c r="AM145" s="2796" t="s">
        <v>367</v>
      </c>
      <c r="AN145" s="2794">
        <v>43435</v>
      </c>
      <c r="AO145" s="2794">
        <v>43668</v>
      </c>
      <c r="AP145" s="2794">
        <v>43738</v>
      </c>
      <c r="AQ145" s="2788" t="s">
        <v>4961</v>
      </c>
      <c r="AR145" s="2797" t="s">
        <v>4962</v>
      </c>
      <c r="AS145" s="2798"/>
      <c r="AT145" s="2778"/>
      <c r="AU145" s="2798"/>
      <c r="AV145" s="2798"/>
      <c r="AW145" s="2798"/>
      <c r="AX145" s="2778"/>
      <c r="AY145" s="2799"/>
      <c r="AZ145" s="2778"/>
      <c r="BA145" s="2778"/>
      <c r="BB145" s="2798"/>
      <c r="BC145" s="2798"/>
      <c r="BD145" s="2798"/>
      <c r="BE145" s="2778"/>
      <c r="BF145" s="2778"/>
      <c r="BG145" s="2800" t="s">
        <v>2526</v>
      </c>
      <c r="BH145" s="2794">
        <v>44105</v>
      </c>
      <c r="BI145" s="2801">
        <v>44148</v>
      </c>
      <c r="BJ145" s="2800" t="s">
        <v>4963</v>
      </c>
      <c r="BK145" s="2794">
        <v>44197</v>
      </c>
      <c r="BL145" s="2801">
        <v>44286</v>
      </c>
      <c r="BM145" s="2800" t="s">
        <v>4964</v>
      </c>
      <c r="BN145" s="2794">
        <v>44562</v>
      </c>
      <c r="BO145" s="2801">
        <v>45251</v>
      </c>
      <c r="BP145" s="2802" t="s">
        <v>7262</v>
      </c>
      <c r="BQ145" s="2803"/>
      <c r="BR145" s="2802"/>
      <c r="BS145" s="2802"/>
      <c r="BT145" s="2804">
        <v>44229</v>
      </c>
      <c r="BU145" s="2804"/>
      <c r="BV145" s="2788" t="s">
        <v>116</v>
      </c>
      <c r="BW145" s="2804"/>
      <c r="BX145" s="2804"/>
      <c r="BY145" s="2788"/>
      <c r="BZ145" s="2804">
        <v>44941</v>
      </c>
      <c r="CA145" s="2804" t="s">
        <v>7260</v>
      </c>
      <c r="CB145" s="2804"/>
      <c r="CC145" s="2774" t="s">
        <v>202</v>
      </c>
    </row>
    <row r="146" spans="1:81" ht="40" customHeight="1" x14ac:dyDescent="0.2">
      <c r="A146" s="2448" t="s">
        <v>3734</v>
      </c>
      <c r="B146" s="2805"/>
      <c r="C146" s="1448" t="s">
        <v>3735</v>
      </c>
      <c r="D146" s="2449" t="s">
        <v>7000</v>
      </c>
      <c r="E146" s="7470">
        <v>2192</v>
      </c>
      <c r="F146" s="1385" t="s">
        <v>337</v>
      </c>
      <c r="G146" s="1385" t="s">
        <v>266</v>
      </c>
      <c r="H146" s="1386" t="s">
        <v>89</v>
      </c>
      <c r="I146" s="2028" t="s">
        <v>89</v>
      </c>
      <c r="J146" s="2029" t="s">
        <v>121</v>
      </c>
      <c r="K146" s="2029" t="s">
        <v>2243</v>
      </c>
      <c r="L146" s="2029" t="s">
        <v>90</v>
      </c>
      <c r="M146" s="2030" t="s">
        <v>3737</v>
      </c>
      <c r="N146" s="2029"/>
      <c r="O146" s="2029"/>
      <c r="P146" s="1506"/>
      <c r="Q146" s="1687"/>
      <c r="R146" s="1702"/>
      <c r="S146" s="1702"/>
      <c r="T146" s="1702"/>
      <c r="U146" s="1390"/>
      <c r="V146" s="2031"/>
      <c r="W146" s="1391" t="str">
        <f t="shared" si="7"/>
        <v>Yes</v>
      </c>
      <c r="X146" s="1392" t="s">
        <v>93</v>
      </c>
      <c r="Y146" s="108" t="s">
        <v>94</v>
      </c>
      <c r="Z146" s="108"/>
      <c r="AA146" s="107" t="s">
        <v>7001</v>
      </c>
      <c r="AB146" s="107" t="s">
        <v>7002</v>
      </c>
      <c r="AC146" s="107"/>
      <c r="AD146" s="1393">
        <v>44835</v>
      </c>
      <c r="AE146" s="7468" t="s">
        <v>6956</v>
      </c>
      <c r="AF146" s="7410" t="s">
        <v>3740</v>
      </c>
      <c r="AG146" s="1396">
        <v>44105</v>
      </c>
      <c r="AH146" s="1397">
        <v>44866</v>
      </c>
      <c r="AI146" s="1397">
        <v>44287</v>
      </c>
      <c r="AJ146" s="1398" t="s">
        <v>3741</v>
      </c>
      <c r="AK146" s="1399"/>
      <c r="AL146" s="7410" t="s">
        <v>7263</v>
      </c>
      <c r="AM146" s="7467" t="s">
        <v>367</v>
      </c>
      <c r="AN146" s="1396" t="s">
        <v>3742</v>
      </c>
      <c r="AO146" s="1397">
        <v>45229</v>
      </c>
      <c r="AP146" s="1397"/>
      <c r="AQ146" s="1454"/>
      <c r="AR146" s="1400"/>
      <c r="AS146" s="1401"/>
      <c r="AT146" s="2806"/>
      <c r="AU146" s="1403"/>
      <c r="AV146" s="2088"/>
      <c r="AW146" s="2088"/>
      <c r="AX146" s="2089"/>
      <c r="AY146" s="1406"/>
      <c r="AZ146" s="1552"/>
      <c r="BA146" s="1552"/>
      <c r="BB146" s="1551"/>
      <c r="BC146" s="2088"/>
      <c r="BD146" s="2088"/>
      <c r="BE146" s="2089"/>
      <c r="BF146" s="2089"/>
      <c r="BG146" s="1407" t="s">
        <v>1874</v>
      </c>
      <c r="BH146" s="1396">
        <v>45444</v>
      </c>
      <c r="BI146" s="1408"/>
      <c r="BJ146" s="1407" t="s">
        <v>7004</v>
      </c>
      <c r="BK146" s="1396">
        <v>45597</v>
      </c>
      <c r="BL146" s="1408"/>
      <c r="BM146" s="1407" t="s">
        <v>7264</v>
      </c>
      <c r="BN146" s="1396" t="s">
        <v>7265</v>
      </c>
      <c r="BO146" s="1408"/>
      <c r="BP146" s="540" t="s">
        <v>7266</v>
      </c>
      <c r="BQ146" s="1410" t="s">
        <v>7267</v>
      </c>
      <c r="BR146" s="1178"/>
      <c r="BS146" s="540"/>
      <c r="BT146" s="1409">
        <v>45148</v>
      </c>
      <c r="BU146" s="1409">
        <v>44887</v>
      </c>
      <c r="BV146" s="1410" t="s">
        <v>116</v>
      </c>
      <c r="BW146" s="1409"/>
      <c r="BX146" s="1409">
        <v>45148</v>
      </c>
      <c r="BY146" s="1410" t="s">
        <v>116</v>
      </c>
      <c r="BZ146" s="1409">
        <v>45237</v>
      </c>
      <c r="CA146" s="1409" t="s">
        <v>262</v>
      </c>
      <c r="CB146" s="1409"/>
      <c r="CC146" s="2465"/>
    </row>
    <row r="147" spans="1:81" ht="40" customHeight="1" x14ac:dyDescent="0.2">
      <c r="A147" s="1384" t="s">
        <v>511</v>
      </c>
      <c r="B147" s="2467"/>
      <c r="C147" s="1381" t="s">
        <v>512</v>
      </c>
      <c r="D147" s="1382" t="s">
        <v>7268</v>
      </c>
      <c r="E147" s="7466" t="s">
        <v>193</v>
      </c>
      <c r="F147" s="1385" t="s">
        <v>337</v>
      </c>
      <c r="G147" s="1385" t="s">
        <v>7269</v>
      </c>
      <c r="H147" s="1386" t="s">
        <v>89</v>
      </c>
      <c r="I147" s="2033" t="s">
        <v>89</v>
      </c>
      <c r="J147" s="2029">
        <v>43797</v>
      </c>
      <c r="K147" s="2029"/>
      <c r="L147" s="2029" t="s">
        <v>90</v>
      </c>
      <c r="M147" s="2030" t="s">
        <v>515</v>
      </c>
      <c r="N147" s="2029"/>
      <c r="O147" s="2029"/>
      <c r="P147" s="1388"/>
      <c r="Q147" s="1687"/>
      <c r="R147" s="1702"/>
      <c r="S147" s="1702"/>
      <c r="T147" s="1702"/>
      <c r="U147" s="1390"/>
      <c r="V147" s="2031"/>
      <c r="W147" s="1391" t="s">
        <v>93</v>
      </c>
      <c r="X147" s="1392" t="s">
        <v>93</v>
      </c>
      <c r="Y147" s="108" t="s">
        <v>94</v>
      </c>
      <c r="Z147" s="108"/>
      <c r="AA147" s="107" t="s">
        <v>516</v>
      </c>
      <c r="AB147" s="106" t="s">
        <v>4455</v>
      </c>
      <c r="AC147" s="106"/>
      <c r="AD147" s="1393">
        <v>44805</v>
      </c>
      <c r="AE147" s="1394" t="s">
        <v>518</v>
      </c>
      <c r="AF147" s="1395" t="s">
        <v>142</v>
      </c>
      <c r="AG147" s="1396">
        <v>44927</v>
      </c>
      <c r="AH147" s="1397">
        <v>44995</v>
      </c>
      <c r="AI147" s="1397">
        <v>45065</v>
      </c>
      <c r="AJ147" s="1454" t="s">
        <v>519</v>
      </c>
      <c r="AK147" s="1399"/>
      <c r="AL147" s="1395" t="s">
        <v>520</v>
      </c>
      <c r="AM147" s="1395" t="s">
        <v>521</v>
      </c>
      <c r="AN147" s="1396">
        <v>45200</v>
      </c>
      <c r="AO147" s="1397">
        <v>45299</v>
      </c>
      <c r="AP147" s="1397">
        <v>45341</v>
      </c>
      <c r="AQ147" s="1454" t="s">
        <v>519</v>
      </c>
      <c r="AR147" s="1400"/>
      <c r="AS147" s="1401" t="s">
        <v>522</v>
      </c>
      <c r="AT147" s="1402" t="s">
        <v>523</v>
      </c>
      <c r="AU147" s="1403">
        <v>45383</v>
      </c>
      <c r="AV147" s="1404"/>
      <c r="AW147" s="1404"/>
      <c r="AX147" s="1405"/>
      <c r="AY147" s="1406"/>
      <c r="AZ147" s="1402"/>
      <c r="BA147" s="1552"/>
      <c r="BB147" s="1396"/>
      <c r="BC147" s="1404"/>
      <c r="BD147" s="1404"/>
      <c r="BE147" s="1405"/>
      <c r="BF147" s="1405"/>
      <c r="BG147" s="1407" t="s">
        <v>7019</v>
      </c>
      <c r="BH147" s="1396">
        <v>45474</v>
      </c>
      <c r="BI147" s="1408"/>
      <c r="BJ147" s="1407" t="s">
        <v>6886</v>
      </c>
      <c r="BK147" s="1396">
        <v>45627</v>
      </c>
      <c r="BL147" s="1408"/>
      <c r="BM147" s="1407" t="s">
        <v>1776</v>
      </c>
      <c r="BN147" s="1396">
        <v>46327</v>
      </c>
      <c r="BO147" s="1408"/>
      <c r="BP147" s="540" t="s">
        <v>7270</v>
      </c>
      <c r="BQ147" s="1410"/>
      <c r="BR147" s="1178"/>
      <c r="BS147" s="540"/>
      <c r="BT147" s="1409">
        <v>45161</v>
      </c>
      <c r="BU147" s="1409">
        <v>44795</v>
      </c>
      <c r="BV147" s="1410" t="s">
        <v>116</v>
      </c>
      <c r="BW147" s="1409"/>
      <c r="BX147" s="1409">
        <v>45309</v>
      </c>
      <c r="BY147" s="1409" t="s">
        <v>116</v>
      </c>
      <c r="BZ147" s="1409">
        <v>45309</v>
      </c>
      <c r="CA147" s="1409" t="s">
        <v>7271</v>
      </c>
      <c r="CB147" s="1409"/>
      <c r="CC147" s="543" t="s">
        <v>533</v>
      </c>
    </row>
    <row r="148" spans="1:81" ht="40" customHeight="1" x14ac:dyDescent="0.2">
      <c r="A148" s="2273" t="s">
        <v>2335</v>
      </c>
      <c r="B148" s="2763"/>
      <c r="C148" s="1381" t="s">
        <v>2336</v>
      </c>
      <c r="D148" s="1382" t="s">
        <v>7272</v>
      </c>
      <c r="E148" s="7466" t="s">
        <v>566</v>
      </c>
      <c r="F148" s="1385"/>
      <c r="G148" s="1385"/>
      <c r="H148" s="1386" t="s">
        <v>89</v>
      </c>
      <c r="I148" s="2033" t="s">
        <v>89</v>
      </c>
      <c r="J148" s="2029">
        <v>43544</v>
      </c>
      <c r="K148" s="2029"/>
      <c r="L148" s="2029"/>
      <c r="M148" s="2030"/>
      <c r="N148" s="2029"/>
      <c r="O148" s="2029"/>
      <c r="P148" s="1388"/>
      <c r="Q148" s="1687"/>
      <c r="R148" s="1702"/>
      <c r="S148" s="1702"/>
      <c r="T148" s="1702"/>
      <c r="U148" s="1390"/>
      <c r="V148" s="2031"/>
      <c r="W148" s="1391" t="str">
        <f t="shared" ref="W148:W151" si="8">IF(OR(X148="Yes", Y148="Web-page timetable", Z148="YES"), "Yes")</f>
        <v>Yes</v>
      </c>
      <c r="X148" s="1392" t="s">
        <v>93</v>
      </c>
      <c r="Y148" s="108" t="s">
        <v>94</v>
      </c>
      <c r="Z148" s="108"/>
      <c r="AA148" s="106" t="s">
        <v>6048</v>
      </c>
      <c r="AB148" s="82" t="s">
        <v>7273</v>
      </c>
      <c r="AC148" s="1273"/>
      <c r="AD148" s="1393">
        <v>44621</v>
      </c>
      <c r="AE148" s="1394" t="s">
        <v>7274</v>
      </c>
      <c r="AF148" s="1395" t="s">
        <v>2341</v>
      </c>
      <c r="AG148" s="1396">
        <v>45108</v>
      </c>
      <c r="AH148" s="1397"/>
      <c r="AI148" s="1397"/>
      <c r="AJ148" s="1398"/>
      <c r="AK148" s="1399"/>
      <c r="AL148" s="1395"/>
      <c r="AM148" s="1395"/>
      <c r="AN148" s="1396"/>
      <c r="AO148" s="1397"/>
      <c r="AP148" s="1397"/>
      <c r="AQ148" s="1398"/>
      <c r="AR148" s="1400"/>
      <c r="AS148" s="1401"/>
      <c r="AT148" s="1402"/>
      <c r="AU148" s="1403"/>
      <c r="AV148" s="1404"/>
      <c r="AW148" s="1404"/>
      <c r="AX148" s="1405"/>
      <c r="AY148" s="1406"/>
      <c r="AZ148" s="1402"/>
      <c r="BA148" s="1402"/>
      <c r="BB148" s="1403"/>
      <c r="BC148" s="1404"/>
      <c r="BD148" s="1404"/>
      <c r="BE148" s="1405"/>
      <c r="BF148" s="1405"/>
      <c r="BG148" s="1407" t="s">
        <v>7275</v>
      </c>
      <c r="BH148" s="1396">
        <v>45474</v>
      </c>
      <c r="BI148" s="1408"/>
      <c r="BJ148" s="1407" t="s">
        <v>6886</v>
      </c>
      <c r="BK148" s="1396">
        <v>45627</v>
      </c>
      <c r="BL148" s="1408"/>
      <c r="BM148" s="1407" t="s">
        <v>114</v>
      </c>
      <c r="BN148" s="1396" t="s">
        <v>114</v>
      </c>
      <c r="BO148" s="1408"/>
      <c r="BP148" s="540" t="s">
        <v>7276</v>
      </c>
      <c r="BQ148" s="1410"/>
      <c r="BR148" s="540"/>
      <c r="BS148" s="540"/>
      <c r="BT148" s="1409">
        <v>43552</v>
      </c>
      <c r="BU148" s="1409">
        <v>45140</v>
      </c>
      <c r="BV148" s="1410" t="s">
        <v>116</v>
      </c>
      <c r="BW148" s="1409"/>
      <c r="BX148" s="1409">
        <v>45140</v>
      </c>
      <c r="BY148" s="1410"/>
      <c r="BZ148" s="1409">
        <v>45140</v>
      </c>
      <c r="CA148" s="1409" t="s">
        <v>566</v>
      </c>
      <c r="CB148" s="1409"/>
      <c r="CC148" s="540"/>
    </row>
    <row r="149" spans="1:81" ht="40" customHeight="1" x14ac:dyDescent="0.2">
      <c r="A149" s="2038" t="s">
        <v>135</v>
      </c>
      <c r="B149" s="2648"/>
      <c r="C149" s="1381" t="s">
        <v>136</v>
      </c>
      <c r="D149" s="1382" t="s">
        <v>137</v>
      </c>
      <c r="E149" s="7466" t="s">
        <v>6849</v>
      </c>
      <c r="F149" s="1386">
        <v>2023</v>
      </c>
      <c r="G149" s="1386">
        <v>2041</v>
      </c>
      <c r="H149" s="1386" t="s">
        <v>89</v>
      </c>
      <c r="I149" s="2033" t="s">
        <v>89</v>
      </c>
      <c r="J149" s="2029">
        <v>43299</v>
      </c>
      <c r="K149" s="2029"/>
      <c r="L149" s="2029" t="s">
        <v>90</v>
      </c>
      <c r="M149" s="2030" t="s">
        <v>138</v>
      </c>
      <c r="N149" s="2029"/>
      <c r="O149" s="2029"/>
      <c r="P149" s="1388"/>
      <c r="Q149" s="1687"/>
      <c r="R149" s="1702"/>
      <c r="S149" s="1702"/>
      <c r="T149" s="1702"/>
      <c r="U149" s="1390"/>
      <c r="V149" s="2031"/>
      <c r="W149" s="1391" t="str">
        <f t="shared" si="8"/>
        <v>Yes</v>
      </c>
      <c r="X149" s="1392" t="s">
        <v>93</v>
      </c>
      <c r="Y149" s="108" t="s">
        <v>94</v>
      </c>
      <c r="Z149" s="108"/>
      <c r="AA149" s="82" t="s">
        <v>139</v>
      </c>
      <c r="AB149" s="82" t="s">
        <v>7277</v>
      </c>
      <c r="AC149" s="106"/>
      <c r="AD149" s="1393">
        <v>44986</v>
      </c>
      <c r="AE149" s="1407" t="s">
        <v>788</v>
      </c>
      <c r="AF149" s="1395" t="s">
        <v>7278</v>
      </c>
      <c r="AG149" s="1396">
        <v>44470</v>
      </c>
      <c r="AH149" s="1397"/>
      <c r="AI149" s="1397"/>
      <c r="AJ149" s="1398"/>
      <c r="AK149" s="1399"/>
      <c r="AL149" s="7499" t="s">
        <v>315</v>
      </c>
      <c r="AM149" s="7489" t="s">
        <v>7279</v>
      </c>
      <c r="AN149" s="1396">
        <v>44652</v>
      </c>
      <c r="AO149" s="1397"/>
      <c r="AP149" s="1397"/>
      <c r="AQ149" s="1398"/>
      <c r="AR149" s="1400"/>
      <c r="AS149" s="1401" t="s">
        <v>315</v>
      </c>
      <c r="AT149" s="1402" t="s">
        <v>7280</v>
      </c>
      <c r="AU149" s="1403">
        <v>44652</v>
      </c>
      <c r="AV149" s="1404"/>
      <c r="AW149" s="1404"/>
      <c r="AX149" s="1405"/>
      <c r="AY149" s="1406"/>
      <c r="AZ149" s="1402" t="s">
        <v>1025</v>
      </c>
      <c r="BA149" s="1402" t="s">
        <v>7281</v>
      </c>
      <c r="BB149" s="1403">
        <v>44743</v>
      </c>
      <c r="BC149" s="1404"/>
      <c r="BD149" s="1404"/>
      <c r="BE149" s="1405"/>
      <c r="BF149" s="1405"/>
      <c r="BG149" s="1407" t="s">
        <v>7282</v>
      </c>
      <c r="BH149" s="1396" t="s">
        <v>7283</v>
      </c>
      <c r="BI149" s="1445"/>
      <c r="BJ149" s="1407" t="s">
        <v>7284</v>
      </c>
      <c r="BK149" s="1396" t="s">
        <v>3149</v>
      </c>
      <c r="BL149" s="1445"/>
      <c r="BM149" s="1407" t="s">
        <v>7285</v>
      </c>
      <c r="BN149" s="1396" t="s">
        <v>7286</v>
      </c>
      <c r="BO149" s="1408"/>
      <c r="BP149" s="540" t="s">
        <v>7287</v>
      </c>
      <c r="BQ149" s="1410" t="s">
        <v>7288</v>
      </c>
      <c r="BR149" s="540" t="s">
        <v>7289</v>
      </c>
      <c r="BS149" s="540"/>
      <c r="BT149" s="1409">
        <v>45161</v>
      </c>
      <c r="BU149" s="1409">
        <v>45302</v>
      </c>
      <c r="BV149" s="1410" t="s">
        <v>116</v>
      </c>
      <c r="BW149" s="1409"/>
      <c r="BX149" s="1409">
        <v>45302</v>
      </c>
      <c r="BY149" s="1410" t="s">
        <v>116</v>
      </c>
      <c r="BZ149" s="1409">
        <v>45302</v>
      </c>
      <c r="CA149" s="1409" t="s">
        <v>7290</v>
      </c>
      <c r="CB149" s="1409"/>
      <c r="CC149" s="542"/>
    </row>
    <row r="150" spans="1:81" ht="40" customHeight="1" x14ac:dyDescent="0.2">
      <c r="A150" s="2038" t="s">
        <v>263</v>
      </c>
      <c r="B150" s="2648"/>
      <c r="C150" s="1426" t="s">
        <v>264</v>
      </c>
      <c r="D150" s="1382" t="s">
        <v>265</v>
      </c>
      <c r="E150" s="7466" t="s">
        <v>6849</v>
      </c>
      <c r="F150" s="1385"/>
      <c r="G150" s="1385"/>
      <c r="H150" s="1386" t="s">
        <v>89</v>
      </c>
      <c r="I150" s="2033" t="s">
        <v>89</v>
      </c>
      <c r="J150" s="2029">
        <v>42516</v>
      </c>
      <c r="K150" s="2029"/>
      <c r="L150" s="2029" t="s">
        <v>90</v>
      </c>
      <c r="M150" s="2030" t="s">
        <v>169</v>
      </c>
      <c r="N150" s="2029"/>
      <c r="O150" s="2029"/>
      <c r="P150" s="1388"/>
      <c r="Q150" s="1687"/>
      <c r="R150" s="1702"/>
      <c r="S150" s="1702"/>
      <c r="T150" s="1702"/>
      <c r="U150" s="1390"/>
      <c r="V150" s="2031"/>
      <c r="W150" s="1391" t="str">
        <f t="shared" si="8"/>
        <v>Yes</v>
      </c>
      <c r="X150" s="1392" t="s">
        <v>93</v>
      </c>
      <c r="Y150" s="108" t="s">
        <v>267</v>
      </c>
      <c r="Z150" s="108"/>
      <c r="AA150" s="82" t="s">
        <v>268</v>
      </c>
      <c r="AB150" s="107" t="s">
        <v>7291</v>
      </c>
      <c r="AC150" s="106"/>
      <c r="AD150" s="1555">
        <v>44835</v>
      </c>
      <c r="AE150" s="2732" t="s">
        <v>2526</v>
      </c>
      <c r="AF150" s="2808" t="s">
        <v>7292</v>
      </c>
      <c r="AG150" s="2733">
        <v>44105</v>
      </c>
      <c r="AH150" s="2734">
        <v>44102</v>
      </c>
      <c r="AI150" s="2734">
        <v>44144</v>
      </c>
      <c r="AJ150" s="2735" t="s">
        <v>7293</v>
      </c>
      <c r="AK150" s="2809"/>
      <c r="AL150" s="7500" t="s">
        <v>1240</v>
      </c>
      <c r="AM150" s="7489" t="s">
        <v>270</v>
      </c>
      <c r="AN150" s="1396">
        <v>45200</v>
      </c>
      <c r="AO150" s="1397"/>
      <c r="AP150" s="1397"/>
      <c r="AQ150" s="1398"/>
      <c r="AR150" s="1400"/>
      <c r="AS150" s="1401"/>
      <c r="AT150" s="1402"/>
      <c r="AU150" s="1403"/>
      <c r="AV150" s="1404"/>
      <c r="AW150" s="1404"/>
      <c r="AX150" s="1405"/>
      <c r="AY150" s="1406"/>
      <c r="AZ150" s="1402"/>
      <c r="BA150" s="1402"/>
      <c r="BB150" s="1403"/>
      <c r="BC150" s="1404"/>
      <c r="BD150" s="1404"/>
      <c r="BE150" s="1405"/>
      <c r="BF150" s="1405"/>
      <c r="BG150" s="1407" t="s">
        <v>1244</v>
      </c>
      <c r="BH150" s="1396">
        <v>45566</v>
      </c>
      <c r="BI150" s="1408"/>
      <c r="BJ150" s="1407" t="s">
        <v>6981</v>
      </c>
      <c r="BK150" s="1396">
        <v>45658</v>
      </c>
      <c r="BL150" s="1408"/>
      <c r="BM150" s="1407" t="s">
        <v>434</v>
      </c>
      <c r="BN150" s="1396">
        <v>45931</v>
      </c>
      <c r="BO150" s="1408"/>
      <c r="BP150" s="540" t="s">
        <v>7294</v>
      </c>
      <c r="BQ150" s="1410"/>
      <c r="BR150" s="1178"/>
      <c r="BS150" s="540"/>
      <c r="BT150" s="1409">
        <v>45162</v>
      </c>
      <c r="BU150" s="1409">
        <v>44851</v>
      </c>
      <c r="BV150" s="1410" t="s">
        <v>116</v>
      </c>
      <c r="BW150" s="1409"/>
      <c r="BX150" s="1409">
        <v>44851</v>
      </c>
      <c r="BY150" s="1410" t="s">
        <v>116</v>
      </c>
      <c r="BZ150" s="1409">
        <v>44851</v>
      </c>
      <c r="CA150" s="1409" t="s">
        <v>7295</v>
      </c>
      <c r="CB150" s="1409"/>
      <c r="CC150" s="540" t="s">
        <v>105</v>
      </c>
    </row>
    <row r="151" spans="1:81" ht="40" customHeight="1" x14ac:dyDescent="0.2">
      <c r="A151" s="1384" t="s">
        <v>3514</v>
      </c>
      <c r="B151" s="2467"/>
      <c r="C151" s="1381" t="s">
        <v>3515</v>
      </c>
      <c r="D151" s="1382" t="s">
        <v>3516</v>
      </c>
      <c r="E151" s="7466">
        <v>2318</v>
      </c>
      <c r="F151" s="1385" t="s">
        <v>297</v>
      </c>
      <c r="G151" s="1385" t="s">
        <v>281</v>
      </c>
      <c r="H151" s="1386" t="s">
        <v>89</v>
      </c>
      <c r="I151" s="2033" t="s">
        <v>89</v>
      </c>
      <c r="J151" s="2029">
        <v>42423</v>
      </c>
      <c r="K151" s="2029"/>
      <c r="L151" s="2029" t="s">
        <v>90</v>
      </c>
      <c r="M151" s="2030"/>
      <c r="N151" s="2029"/>
      <c r="O151" s="2029"/>
      <c r="P151" s="1388"/>
      <c r="Q151" s="1687"/>
      <c r="R151" s="1702"/>
      <c r="S151" s="1702"/>
      <c r="T151" s="1702"/>
      <c r="U151" s="1390">
        <v>43891</v>
      </c>
      <c r="V151" s="1554" t="s">
        <v>3517</v>
      </c>
      <c r="W151" s="1391" t="str">
        <f t="shared" si="8"/>
        <v>Yes</v>
      </c>
      <c r="X151" s="1392" t="s">
        <v>93</v>
      </c>
      <c r="Y151" s="108" t="s">
        <v>94</v>
      </c>
      <c r="Z151" s="108"/>
      <c r="AA151" s="106" t="s">
        <v>6553</v>
      </c>
      <c r="AB151" s="106" t="s">
        <v>7296</v>
      </c>
      <c r="AC151" s="106"/>
      <c r="AD151" s="1393">
        <v>44805</v>
      </c>
      <c r="AE151" s="1394" t="s">
        <v>7297</v>
      </c>
      <c r="AF151" s="1395" t="s">
        <v>364</v>
      </c>
      <c r="AG151" s="1396">
        <v>44805</v>
      </c>
      <c r="AH151" s="1397"/>
      <c r="AI151" s="1397"/>
      <c r="AJ151" s="1398"/>
      <c r="AK151" s="1399"/>
      <c r="AL151" s="7467" t="s">
        <v>939</v>
      </c>
      <c r="AM151" s="7467" t="s">
        <v>367</v>
      </c>
      <c r="AN151" s="1396">
        <v>45292</v>
      </c>
      <c r="AO151" s="1397"/>
      <c r="AP151" s="1397"/>
      <c r="AQ151" s="1398"/>
      <c r="AR151" s="1400"/>
      <c r="AS151" s="1401"/>
      <c r="AT151" s="1402"/>
      <c r="AU151" s="1403"/>
      <c r="AV151" s="1404"/>
      <c r="AW151" s="1404"/>
      <c r="AX151" s="1405"/>
      <c r="AY151" s="1406"/>
      <c r="AZ151" s="1402"/>
      <c r="BA151" s="1402"/>
      <c r="BB151" s="1403"/>
      <c r="BC151" s="1404"/>
      <c r="BD151" s="1404"/>
      <c r="BE151" s="1405"/>
      <c r="BF151" s="1405"/>
      <c r="BG151" s="1407" t="s">
        <v>6976</v>
      </c>
      <c r="BH151" s="1396">
        <v>45658</v>
      </c>
      <c r="BI151" s="1408"/>
      <c r="BJ151" s="1407" t="s">
        <v>2023</v>
      </c>
      <c r="BK151" s="1396">
        <v>45992</v>
      </c>
      <c r="BL151" s="1408"/>
      <c r="BM151" s="1407" t="s">
        <v>114</v>
      </c>
      <c r="BN151" s="1396" t="s">
        <v>114</v>
      </c>
      <c r="BO151" s="1408"/>
      <c r="BP151" s="540" t="s">
        <v>7298</v>
      </c>
      <c r="BQ151" s="1410" t="s">
        <v>7299</v>
      </c>
      <c r="BR151" s="540" t="s">
        <v>6978</v>
      </c>
      <c r="BS151" s="540"/>
      <c r="BT151" s="1409">
        <v>44943</v>
      </c>
      <c r="BU151" s="1409">
        <v>45149</v>
      </c>
      <c r="BV151" s="1410" t="s">
        <v>116</v>
      </c>
      <c r="BW151" s="1409"/>
      <c r="BX151" s="1409">
        <v>44848</v>
      </c>
      <c r="BY151" s="1410" t="s">
        <v>116</v>
      </c>
      <c r="BZ151" s="1409"/>
      <c r="CA151" s="1409" t="s">
        <v>7208</v>
      </c>
      <c r="CB151" s="1409"/>
      <c r="CC151" s="540" t="s">
        <v>105</v>
      </c>
    </row>
    <row r="152" spans="1:81" ht="40" customHeight="1" x14ac:dyDescent="0.2">
      <c r="A152" s="2038" t="s">
        <v>1334</v>
      </c>
      <c r="B152" s="2648"/>
      <c r="C152" s="1381" t="s">
        <v>1335</v>
      </c>
      <c r="D152" s="1382" t="s">
        <v>7300</v>
      </c>
      <c r="E152" s="7466">
        <v>2165</v>
      </c>
      <c r="F152" s="2034" t="s">
        <v>297</v>
      </c>
      <c r="G152" s="2034" t="s">
        <v>949</v>
      </c>
      <c r="H152" s="1386" t="s">
        <v>89</v>
      </c>
      <c r="I152" s="2033" t="s">
        <v>89</v>
      </c>
      <c r="J152" s="2029">
        <v>43299</v>
      </c>
      <c r="K152" s="2029" t="s">
        <v>1337</v>
      </c>
      <c r="L152" s="2029"/>
      <c r="M152" s="2030"/>
      <c r="N152" s="2029"/>
      <c r="O152" s="2029"/>
      <c r="P152" s="1388"/>
      <c r="Q152" s="1687"/>
      <c r="R152" s="1702"/>
      <c r="S152" s="1702"/>
      <c r="T152" s="1702"/>
      <c r="U152" s="1390"/>
      <c r="V152" s="2031"/>
      <c r="W152" s="1391" t="str">
        <f>IF(OR(X152="Yes", Y152="Web-page timetable", Z152="YES"), "Yes")</f>
        <v>Yes</v>
      </c>
      <c r="X152" s="1392" t="s">
        <v>237</v>
      </c>
      <c r="Y152" s="108" t="s">
        <v>94</v>
      </c>
      <c r="Z152" s="1442" t="s">
        <v>90</v>
      </c>
      <c r="AA152" s="82" t="s">
        <v>1338</v>
      </c>
      <c r="AB152" s="106" t="s">
        <v>5523</v>
      </c>
      <c r="AC152" s="106" t="s">
        <v>5524</v>
      </c>
      <c r="AD152" s="1393">
        <v>42430</v>
      </c>
      <c r="AE152" s="1407"/>
      <c r="AF152" s="1395" t="s">
        <v>7301</v>
      </c>
      <c r="AG152" s="1396"/>
      <c r="AH152" s="1397">
        <v>44242</v>
      </c>
      <c r="AI152" s="1397">
        <v>44298</v>
      </c>
      <c r="AJ152" s="1454" t="s">
        <v>1341</v>
      </c>
      <c r="AK152" s="1399" t="s">
        <v>1341</v>
      </c>
      <c r="AL152" s="7438"/>
      <c r="AM152" s="7467"/>
      <c r="AN152" s="1396"/>
      <c r="AO152" s="1397"/>
      <c r="AP152" s="1397"/>
      <c r="AQ152" s="1398"/>
      <c r="AR152" s="1400"/>
      <c r="AS152" s="1401"/>
      <c r="AT152" s="1402"/>
      <c r="AU152" s="1403"/>
      <c r="AV152" s="1404"/>
      <c r="AW152" s="1404"/>
      <c r="AX152" s="1405"/>
      <c r="AY152" s="1406"/>
      <c r="AZ152" s="1402"/>
      <c r="BA152" s="1402"/>
      <c r="BB152" s="1403"/>
      <c r="BC152" s="1404"/>
      <c r="BD152" s="1404"/>
      <c r="BE152" s="1405"/>
      <c r="BF152" s="1405"/>
      <c r="BG152" s="1407"/>
      <c r="BH152" s="1396"/>
      <c r="BI152" s="1408"/>
      <c r="BJ152" s="1407"/>
      <c r="BK152" s="1396"/>
      <c r="BL152" s="1408"/>
      <c r="BM152" s="1407"/>
      <c r="BN152" s="1396"/>
      <c r="BO152" s="1408"/>
      <c r="BP152" s="540" t="s">
        <v>7302</v>
      </c>
      <c r="BQ152" s="1410"/>
      <c r="BR152" s="1178"/>
      <c r="BS152" s="540"/>
      <c r="BT152" s="1409">
        <v>45152</v>
      </c>
      <c r="BU152" s="1409">
        <v>44271</v>
      </c>
      <c r="BV152" s="1410" t="s">
        <v>116</v>
      </c>
      <c r="BW152" s="1409">
        <v>44974</v>
      </c>
      <c r="BX152" s="1409">
        <v>44271</v>
      </c>
      <c r="BY152" s="1410" t="s">
        <v>116</v>
      </c>
      <c r="BZ152" s="1409">
        <v>44974</v>
      </c>
      <c r="CA152" s="1409" t="s">
        <v>7303</v>
      </c>
      <c r="CB152" s="1409"/>
      <c r="CC152" s="542" t="s">
        <v>105</v>
      </c>
    </row>
    <row r="153" spans="1:81" ht="40" customHeight="1" x14ac:dyDescent="0.2">
      <c r="A153" s="1384" t="s">
        <v>1257</v>
      </c>
      <c r="B153" s="2467"/>
      <c r="C153" s="1381" t="s">
        <v>1258</v>
      </c>
      <c r="D153" s="1382" t="s">
        <v>205</v>
      </c>
      <c r="E153" s="7466">
        <v>2296</v>
      </c>
      <c r="F153" s="1385" t="s">
        <v>1211</v>
      </c>
      <c r="G153" s="1385" t="s">
        <v>931</v>
      </c>
      <c r="H153" s="1386" t="s">
        <v>89</v>
      </c>
      <c r="I153" s="2033" t="s">
        <v>89</v>
      </c>
      <c r="J153" s="2029">
        <v>41002</v>
      </c>
      <c r="K153" s="2029"/>
      <c r="L153" s="2029"/>
      <c r="M153" s="2030"/>
      <c r="N153" s="2029"/>
      <c r="O153" s="2029"/>
      <c r="P153" s="1388"/>
      <c r="Q153" s="1687"/>
      <c r="R153" s="1702"/>
      <c r="S153" s="1702"/>
      <c r="T153" s="1702"/>
      <c r="U153" s="1390"/>
      <c r="V153" s="2031"/>
      <c r="W153" s="1391" t="str">
        <f t="shared" ref="W153" si="9">IF(OR(X153="Yes", Y153="Web-page timetable", Z153="YES"), "Yes")</f>
        <v>Yes</v>
      </c>
      <c r="X153" s="1392" t="s">
        <v>93</v>
      </c>
      <c r="Y153" s="108" t="s">
        <v>94</v>
      </c>
      <c r="Z153" s="108"/>
      <c r="AA153" s="107" t="s">
        <v>1259</v>
      </c>
      <c r="AB153" s="107" t="s">
        <v>1260</v>
      </c>
      <c r="AC153" s="106"/>
      <c r="AD153" s="1531">
        <v>45108</v>
      </c>
      <c r="AE153" s="1394" t="s">
        <v>5098</v>
      </c>
      <c r="AF153" s="1395" t="s">
        <v>1261</v>
      </c>
      <c r="AG153" s="1396">
        <v>44866</v>
      </c>
      <c r="AH153" s="1397">
        <v>44895</v>
      </c>
      <c r="AI153" s="1397">
        <v>44965</v>
      </c>
      <c r="AJ153" s="1398" t="s">
        <v>1262</v>
      </c>
      <c r="AK153" s="1399"/>
      <c r="AL153" s="7438" t="s">
        <v>1263</v>
      </c>
      <c r="AM153" s="7410" t="s">
        <v>1264</v>
      </c>
      <c r="AN153" s="1396">
        <v>45108</v>
      </c>
      <c r="AO153" s="1397">
        <v>45112</v>
      </c>
      <c r="AP153" s="1397">
        <v>45154</v>
      </c>
      <c r="AQ153" s="1398" t="s">
        <v>1262</v>
      </c>
      <c r="AR153" s="1400"/>
      <c r="AS153" s="1550"/>
      <c r="AT153" s="1402"/>
      <c r="AU153" s="1551"/>
      <c r="AV153" s="1404"/>
      <c r="AW153" s="1404"/>
      <c r="AX153" s="1405"/>
      <c r="AY153" s="1400"/>
      <c r="AZ153" s="1402"/>
      <c r="BA153" s="1402"/>
      <c r="BB153" s="1551"/>
      <c r="BC153" s="1404"/>
      <c r="BD153" s="1404"/>
      <c r="BE153" s="1405"/>
      <c r="BF153" s="1405"/>
      <c r="BG153" s="1407" t="s">
        <v>7304</v>
      </c>
      <c r="BH153" s="1396">
        <v>45292</v>
      </c>
      <c r="BI153" s="7501"/>
      <c r="BJ153" s="1407" t="s">
        <v>6948</v>
      </c>
      <c r="BK153" s="1396">
        <v>45413</v>
      </c>
      <c r="BL153" s="1408"/>
      <c r="BM153" s="1407" t="s">
        <v>1265</v>
      </c>
      <c r="BN153" s="1455">
        <v>45658</v>
      </c>
      <c r="BO153" s="1408"/>
      <c r="BP153" s="540" t="s">
        <v>7305</v>
      </c>
      <c r="BQ153" s="2032" t="s">
        <v>7306</v>
      </c>
      <c r="BR153" s="1178"/>
      <c r="BS153" s="540"/>
      <c r="BT153" s="1409">
        <v>45273</v>
      </c>
      <c r="BU153" s="1409">
        <v>45128</v>
      </c>
      <c r="BV153" s="1410" t="s">
        <v>116</v>
      </c>
      <c r="BW153" s="1409">
        <v>45170</v>
      </c>
      <c r="BX153" s="1409">
        <v>45146</v>
      </c>
      <c r="BY153" s="1410" t="s">
        <v>116</v>
      </c>
      <c r="BZ153" s="1409">
        <v>45128</v>
      </c>
      <c r="CA153" s="1409" t="s">
        <v>7307</v>
      </c>
      <c r="CB153" s="1409"/>
      <c r="CC153" s="540" t="s">
        <v>105</v>
      </c>
    </row>
    <row r="154" spans="1:81" ht="40" customHeight="1" x14ac:dyDescent="0.2">
      <c r="A154" s="2038" t="s">
        <v>447</v>
      </c>
      <c r="B154" s="1880"/>
      <c r="C154" s="1426" t="s">
        <v>448</v>
      </c>
      <c r="D154" s="1382" t="s">
        <v>449</v>
      </c>
      <c r="E154" s="1577">
        <v>2143</v>
      </c>
      <c r="F154" s="1385" t="s">
        <v>423</v>
      </c>
      <c r="G154" s="1385" t="s">
        <v>2182</v>
      </c>
      <c r="H154" s="1386" t="s">
        <v>89</v>
      </c>
      <c r="I154" s="2028" t="s">
        <v>89</v>
      </c>
      <c r="J154" s="2029" t="s">
        <v>459</v>
      </c>
      <c r="K154" s="2029"/>
      <c r="L154" s="2029" t="s">
        <v>90</v>
      </c>
      <c r="M154" s="2030" t="s">
        <v>169</v>
      </c>
      <c r="N154" s="2029"/>
      <c r="O154" s="2029"/>
      <c r="P154" s="1388"/>
      <c r="Q154" s="1687"/>
      <c r="R154" s="1702"/>
      <c r="S154" s="1702"/>
      <c r="T154" s="1702"/>
      <c r="U154" s="1390"/>
      <c r="V154" s="2031"/>
      <c r="W154" s="1391" t="str">
        <f>IF(OR(X154="Yes", Y154="Web-page timetable", Z154="YES"), "Yes")</f>
        <v>Yes</v>
      </c>
      <c r="X154" s="1392" t="s">
        <v>93</v>
      </c>
      <c r="Y154" s="108" t="s">
        <v>94</v>
      </c>
      <c r="Z154" s="108"/>
      <c r="AA154" s="107" t="s">
        <v>7308</v>
      </c>
      <c r="AB154" s="107" t="s">
        <v>7309</v>
      </c>
      <c r="AC154" s="108"/>
      <c r="AD154" s="1393">
        <v>44743</v>
      </c>
      <c r="AE154" s="1394" t="s">
        <v>462</v>
      </c>
      <c r="AF154" s="1395" t="s">
        <v>463</v>
      </c>
      <c r="AG154" s="1396">
        <v>43739</v>
      </c>
      <c r="AH154" s="1397">
        <v>43745</v>
      </c>
      <c r="AI154" s="1397">
        <v>43787</v>
      </c>
      <c r="AJ154" s="1454" t="s">
        <v>464</v>
      </c>
      <c r="AK154" s="1399"/>
      <c r="AL154" s="1532" t="s">
        <v>465</v>
      </c>
      <c r="AM154" s="1395" t="s">
        <v>364</v>
      </c>
      <c r="AN154" s="1396">
        <v>44075</v>
      </c>
      <c r="AO154" s="1397">
        <v>44571</v>
      </c>
      <c r="AP154" s="1397">
        <v>44645</v>
      </c>
      <c r="AQ154" s="1398" t="s">
        <v>466</v>
      </c>
      <c r="AR154" s="2814"/>
      <c r="AS154" s="1570"/>
      <c r="AT154" s="1402"/>
      <c r="AU154" s="1396"/>
      <c r="AV154" s="1404"/>
      <c r="AW154" s="1404"/>
      <c r="AX154" s="1405"/>
      <c r="AY154" s="1399"/>
      <c r="AZ154" s="1402"/>
      <c r="BA154" s="1402"/>
      <c r="BB154" s="1396"/>
      <c r="BC154" s="1397"/>
      <c r="BD154" s="1397"/>
      <c r="BE154" s="1398"/>
      <c r="BF154" s="1400"/>
      <c r="BG154" s="1407" t="s">
        <v>7142</v>
      </c>
      <c r="BH154" s="1396">
        <v>45231</v>
      </c>
      <c r="BI154" s="1408"/>
      <c r="BJ154" s="1407" t="s">
        <v>7310</v>
      </c>
      <c r="BK154" s="1396">
        <v>45323</v>
      </c>
      <c r="BL154" s="1408"/>
      <c r="BM154" s="1407" t="s">
        <v>7004</v>
      </c>
      <c r="BN154" s="1396">
        <v>45597</v>
      </c>
      <c r="BO154" s="1408"/>
      <c r="BP154" s="2443" t="s">
        <v>2736</v>
      </c>
      <c r="BQ154" s="2759"/>
      <c r="BR154" s="1178"/>
      <c r="BS154" s="540"/>
      <c r="BT154" s="1409">
        <v>45272</v>
      </c>
      <c r="BU154" s="1409">
        <v>44859</v>
      </c>
      <c r="BV154" s="1410" t="s">
        <v>116</v>
      </c>
      <c r="BW154" s="1409">
        <v>45272</v>
      </c>
      <c r="BX154" s="1409">
        <v>45105</v>
      </c>
      <c r="BY154" s="1410" t="s">
        <v>116</v>
      </c>
      <c r="BZ154" s="1409">
        <v>45105</v>
      </c>
      <c r="CA154" s="1409" t="s">
        <v>7311</v>
      </c>
      <c r="CB154" s="1409"/>
      <c r="CC154" s="540" t="s">
        <v>105</v>
      </c>
    </row>
    <row r="155" spans="1:81" ht="40" customHeight="1" x14ac:dyDescent="0.2">
      <c r="A155" s="1384" t="s">
        <v>2738</v>
      </c>
      <c r="B155" s="2467"/>
      <c r="C155" s="1426" t="s">
        <v>2739</v>
      </c>
      <c r="D155" s="1382" t="s">
        <v>7061</v>
      </c>
      <c r="E155" s="7466">
        <v>2120</v>
      </c>
      <c r="F155" s="1385" t="s">
        <v>337</v>
      </c>
      <c r="G155" s="1385" t="s">
        <v>266</v>
      </c>
      <c r="H155" s="1386" t="s">
        <v>89</v>
      </c>
      <c r="I155" s="2028" t="s">
        <v>89</v>
      </c>
      <c r="J155" s="2029">
        <v>40932</v>
      </c>
      <c r="K155" s="2029"/>
      <c r="L155" s="2029" t="s">
        <v>90</v>
      </c>
      <c r="M155" s="2101" t="s">
        <v>169</v>
      </c>
      <c r="N155" s="2029"/>
      <c r="O155" s="2029"/>
      <c r="P155" s="1388"/>
      <c r="Q155" s="1687"/>
      <c r="R155" s="1702"/>
      <c r="S155" s="1702"/>
      <c r="T155" s="1702"/>
      <c r="U155" s="1390"/>
      <c r="V155" s="2031"/>
      <c r="W155" s="1391" t="str">
        <f t="shared" ref="W155" si="10">IF(OR(X155="Yes", Y155="Web-page timetable", Z155="YES"), "Yes")</f>
        <v>Yes</v>
      </c>
      <c r="X155" s="1392" t="s">
        <v>93</v>
      </c>
      <c r="Y155" s="108" t="s">
        <v>94</v>
      </c>
      <c r="Z155" s="108"/>
      <c r="AA155" s="107" t="s">
        <v>2741</v>
      </c>
      <c r="AB155" s="106" t="s">
        <v>7242</v>
      </c>
      <c r="AC155" s="106"/>
      <c r="AD155" s="1393">
        <v>45292</v>
      </c>
      <c r="AE155" s="1394" t="s">
        <v>4870</v>
      </c>
      <c r="AF155" s="1395" t="s">
        <v>364</v>
      </c>
      <c r="AG155" s="1396">
        <v>42917</v>
      </c>
      <c r="AH155" s="1397">
        <v>42950</v>
      </c>
      <c r="AI155" s="1397">
        <v>43006</v>
      </c>
      <c r="AJ155" s="1398" t="s">
        <v>2743</v>
      </c>
      <c r="AK155" s="1399" t="s">
        <v>2744</v>
      </c>
      <c r="AL155" s="7467" t="s">
        <v>4881</v>
      </c>
      <c r="AM155" s="7410" t="s">
        <v>2745</v>
      </c>
      <c r="AN155" s="1396">
        <v>43800</v>
      </c>
      <c r="AO155" s="1397">
        <v>43507</v>
      </c>
      <c r="AP155" s="1397">
        <v>43549</v>
      </c>
      <c r="AQ155" s="1398" t="s">
        <v>2746</v>
      </c>
      <c r="AR155" s="1400" t="s">
        <v>2747</v>
      </c>
      <c r="AS155" s="1401" t="s">
        <v>873</v>
      </c>
      <c r="AT155" s="1402" t="s">
        <v>2748</v>
      </c>
      <c r="AU155" s="1403">
        <v>44378</v>
      </c>
      <c r="AV155" s="1404">
        <v>44456</v>
      </c>
      <c r="AW155" s="1404">
        <v>44500</v>
      </c>
      <c r="AX155" s="1405" t="s">
        <v>2749</v>
      </c>
      <c r="AY155" s="1406"/>
      <c r="AZ155" s="1402"/>
      <c r="BA155" s="1402"/>
      <c r="BB155" s="1403"/>
      <c r="BC155" s="1404"/>
      <c r="BD155" s="1404"/>
      <c r="BE155" s="1405"/>
      <c r="BF155" s="1405"/>
      <c r="BG155" s="1407" t="s">
        <v>7243</v>
      </c>
      <c r="BH155" s="1396" t="s">
        <v>7244</v>
      </c>
      <c r="BI155" s="1408"/>
      <c r="BJ155" s="1407" t="s">
        <v>7245</v>
      </c>
      <c r="BK155" s="1396" t="s">
        <v>7246</v>
      </c>
      <c r="BL155" s="1408"/>
      <c r="BM155" s="1407" t="s">
        <v>7247</v>
      </c>
      <c r="BN155" s="1396" t="s">
        <v>7248</v>
      </c>
      <c r="BO155" s="1408"/>
      <c r="BP155" s="540" t="s">
        <v>7249</v>
      </c>
      <c r="BQ155" s="1410" t="s">
        <v>7250</v>
      </c>
      <c r="BR155" s="540"/>
      <c r="BS155" s="540"/>
      <c r="BT155" s="1409">
        <v>45273</v>
      </c>
      <c r="BU155" s="1409">
        <v>45154</v>
      </c>
      <c r="BV155" s="1410" t="s">
        <v>116</v>
      </c>
      <c r="BW155" s="1409"/>
      <c r="BX155" s="1409">
        <v>45154</v>
      </c>
      <c r="BY155" s="1410" t="s">
        <v>116</v>
      </c>
      <c r="BZ155" s="1409">
        <v>45154</v>
      </c>
      <c r="CA155" s="1409" t="s">
        <v>7251</v>
      </c>
      <c r="CB155" s="1409"/>
      <c r="CC155" s="540" t="s">
        <v>579</v>
      </c>
    </row>
    <row r="156" spans="1:81" ht="40" customHeight="1" x14ac:dyDescent="0.2">
      <c r="A156" s="1384" t="s">
        <v>1285</v>
      </c>
      <c r="B156" s="2467"/>
      <c r="C156" s="1381" t="s">
        <v>1286</v>
      </c>
      <c r="D156" s="1382" t="s">
        <v>1287</v>
      </c>
      <c r="E156" s="7466">
        <v>2164</v>
      </c>
      <c r="F156" s="1387">
        <v>2020</v>
      </c>
      <c r="G156" s="1387">
        <v>2040</v>
      </c>
      <c r="H156" s="2034" t="s">
        <v>89</v>
      </c>
      <c r="I156" s="2033" t="s">
        <v>89</v>
      </c>
      <c r="J156" s="2201">
        <v>42397</v>
      </c>
      <c r="K156" s="2201"/>
      <c r="L156" s="2029" t="s">
        <v>90</v>
      </c>
      <c r="M156" s="2030" t="s">
        <v>1288</v>
      </c>
      <c r="N156" s="2029"/>
      <c r="O156" s="2029"/>
      <c r="P156" s="1388"/>
      <c r="Q156" s="1687"/>
      <c r="R156" s="1702"/>
      <c r="S156" s="1702"/>
      <c r="T156" s="1702"/>
      <c r="U156" s="1390"/>
      <c r="V156" s="2031"/>
      <c r="W156" s="1391" t="str">
        <f>IF(OR(X156="Yes", Y156="Web-page timetable""Other", Z156="YES"), "Yes")</f>
        <v>Yes</v>
      </c>
      <c r="X156" s="1392" t="s">
        <v>93</v>
      </c>
      <c r="Y156" s="108" t="s">
        <v>94</v>
      </c>
      <c r="Z156" s="2082" t="s">
        <v>90</v>
      </c>
      <c r="AA156" s="1558" t="s">
        <v>4525</v>
      </c>
      <c r="AB156" s="107" t="s">
        <v>7312</v>
      </c>
      <c r="AC156" s="106"/>
      <c r="AD156" s="1393">
        <v>44652</v>
      </c>
      <c r="AE156" s="1394" t="s">
        <v>5228</v>
      </c>
      <c r="AF156" s="1395" t="s">
        <v>142</v>
      </c>
      <c r="AG156" s="1396">
        <v>44197</v>
      </c>
      <c r="AH156" s="1397">
        <v>44197</v>
      </c>
      <c r="AI156" s="1397">
        <v>44270</v>
      </c>
      <c r="AJ156" s="1398" t="s">
        <v>1291</v>
      </c>
      <c r="AK156" s="1399"/>
      <c r="AL156" s="1395" t="s">
        <v>663</v>
      </c>
      <c r="AM156" s="1395" t="s">
        <v>270</v>
      </c>
      <c r="AN156" s="1396">
        <v>44835</v>
      </c>
      <c r="AO156" s="1397">
        <v>44872</v>
      </c>
      <c r="AP156" s="1397">
        <v>44941</v>
      </c>
      <c r="AQ156" s="1398" t="s">
        <v>1292</v>
      </c>
      <c r="AR156" s="1400"/>
      <c r="AS156" s="1401"/>
      <c r="AT156" s="1402"/>
      <c r="AU156" s="1403"/>
      <c r="AV156" s="1404"/>
      <c r="AW156" s="1404"/>
      <c r="AX156" s="1405"/>
      <c r="AY156" s="1406"/>
      <c r="AZ156" s="1402"/>
      <c r="BA156" s="1402"/>
      <c r="BB156" s="1403"/>
      <c r="BC156" s="1404"/>
      <c r="BD156" s="1404"/>
      <c r="BE156" s="1405"/>
      <c r="BF156" s="1405"/>
      <c r="BG156" s="1407" t="s">
        <v>7313</v>
      </c>
      <c r="BH156" s="1396" t="s">
        <v>7314</v>
      </c>
      <c r="BI156" s="1408"/>
      <c r="BJ156" s="1407" t="s">
        <v>7315</v>
      </c>
      <c r="BK156" s="1396" t="s">
        <v>7316</v>
      </c>
      <c r="BL156" s="1408"/>
      <c r="BM156" s="1407" t="s">
        <v>7317</v>
      </c>
      <c r="BN156" s="1396" t="s">
        <v>7318</v>
      </c>
      <c r="BO156" s="1408"/>
      <c r="BP156" s="540" t="s">
        <v>7319</v>
      </c>
      <c r="BQ156" s="1410" t="s">
        <v>7320</v>
      </c>
      <c r="BR156" s="1178"/>
      <c r="BS156" s="540"/>
      <c r="BT156" s="1409">
        <v>45273</v>
      </c>
      <c r="BU156" s="1409">
        <v>44824</v>
      </c>
      <c r="BV156" s="1410" t="s">
        <v>116</v>
      </c>
      <c r="BW156" s="1409"/>
      <c r="BX156" s="1409">
        <v>45247</v>
      </c>
      <c r="BY156" s="1410" t="s">
        <v>116</v>
      </c>
      <c r="BZ156" s="1409">
        <v>45247</v>
      </c>
      <c r="CA156" s="1409" t="s">
        <v>7321</v>
      </c>
      <c r="CB156" s="1409"/>
      <c r="CC156" s="542" t="s">
        <v>105</v>
      </c>
    </row>
    <row r="157" spans="1:81" ht="40" customHeight="1" x14ac:dyDescent="0.2">
      <c r="A157" s="2815" t="s">
        <v>3977</v>
      </c>
      <c r="B157" s="2816"/>
      <c r="C157" s="2817" t="s">
        <v>3978</v>
      </c>
      <c r="D157" s="2818" t="s">
        <v>3979</v>
      </c>
      <c r="E157" s="7502" t="s">
        <v>7322</v>
      </c>
      <c r="F157" s="2819" t="s">
        <v>337</v>
      </c>
      <c r="G157" s="2819" t="s">
        <v>2182</v>
      </c>
      <c r="H157" s="2820" t="s">
        <v>89</v>
      </c>
      <c r="I157" s="2821" t="s">
        <v>89</v>
      </c>
      <c r="J157" s="2822">
        <v>42024</v>
      </c>
      <c r="K157" s="2822"/>
      <c r="L157" s="2822" t="s">
        <v>90</v>
      </c>
      <c r="M157" s="2823" t="s">
        <v>169</v>
      </c>
      <c r="N157" s="2822"/>
      <c r="O157" s="2822"/>
      <c r="P157" s="2824">
        <v>45196</v>
      </c>
      <c r="Q157" s="2825"/>
      <c r="R157" s="2826"/>
      <c r="S157" s="2826"/>
      <c r="T157" s="2826"/>
      <c r="U157" s="2827"/>
      <c r="V157" s="2828"/>
      <c r="W157" s="2829" t="str">
        <f t="shared" ref="W157:W159" si="11">IF(OR(X157="Yes", Y157="Web-page timetable", Z157="YES"), "Yes")</f>
        <v>Yes</v>
      </c>
      <c r="X157" s="2830" t="s">
        <v>93</v>
      </c>
      <c r="Y157" s="2817" t="s">
        <v>94</v>
      </c>
      <c r="Z157" s="2817"/>
      <c r="AA157" s="2831" t="s">
        <v>3980</v>
      </c>
      <c r="AB157" s="2831" t="s">
        <v>7323</v>
      </c>
      <c r="AC157" s="2831"/>
      <c r="AD157" s="2832">
        <v>44896</v>
      </c>
      <c r="AE157" s="2833" t="s">
        <v>5147</v>
      </c>
      <c r="AF157" s="2834" t="s">
        <v>364</v>
      </c>
      <c r="AG157" s="2835">
        <v>43040</v>
      </c>
      <c r="AH157" s="2835">
        <v>43046</v>
      </c>
      <c r="AI157" s="2835">
        <v>43088</v>
      </c>
      <c r="AJ157" s="2836" t="s">
        <v>3982</v>
      </c>
      <c r="AK157" s="2837"/>
      <c r="AL157" s="2834" t="s">
        <v>3983</v>
      </c>
      <c r="AM157" s="2834" t="s">
        <v>3984</v>
      </c>
      <c r="AN157" s="2835">
        <v>44166</v>
      </c>
      <c r="AO157" s="2835">
        <v>44209</v>
      </c>
      <c r="AP157" s="2835">
        <v>44264</v>
      </c>
      <c r="AQ157" s="2836" t="s">
        <v>3985</v>
      </c>
      <c r="AR157" s="2838"/>
      <c r="AS157" s="2839"/>
      <c r="AT157" s="2820"/>
      <c r="AU157" s="2839"/>
      <c r="AV157" s="2839"/>
      <c r="AW157" s="2839"/>
      <c r="AX157" s="2820"/>
      <c r="AY157" s="2840"/>
      <c r="AZ157" s="2820"/>
      <c r="BA157" s="2820"/>
      <c r="BB157" s="2839"/>
      <c r="BC157" s="2839"/>
      <c r="BD157" s="2839"/>
      <c r="BE157" s="2820"/>
      <c r="BF157" s="2820"/>
      <c r="BG157" s="2841" t="s">
        <v>7324</v>
      </c>
      <c r="BH157" s="2835" t="s">
        <v>7325</v>
      </c>
      <c r="BI157" s="2842">
        <v>45197</v>
      </c>
      <c r="BJ157" s="2841" t="s">
        <v>7326</v>
      </c>
      <c r="BK157" s="2835">
        <v>45413</v>
      </c>
      <c r="BL157" s="2842"/>
      <c r="BM157" s="2841" t="s">
        <v>7327</v>
      </c>
      <c r="BN157" s="2835">
        <v>45627</v>
      </c>
      <c r="BO157" s="2842"/>
      <c r="BP157" s="2817" t="s">
        <v>7328</v>
      </c>
      <c r="BQ157" s="2836" t="s">
        <v>7329</v>
      </c>
      <c r="BR157" s="2817" t="s">
        <v>7330</v>
      </c>
      <c r="BS157" s="2843"/>
      <c r="BT157" s="2844">
        <v>45272</v>
      </c>
      <c r="BU157" s="2844">
        <v>44943</v>
      </c>
      <c r="BV157" s="2836" t="s">
        <v>116</v>
      </c>
      <c r="BW157" s="2844">
        <v>45272</v>
      </c>
      <c r="BX157" s="2844">
        <v>45197</v>
      </c>
      <c r="BY157" s="2836" t="s">
        <v>116</v>
      </c>
      <c r="BZ157" s="2844">
        <v>45197</v>
      </c>
      <c r="CA157" s="2844" t="s">
        <v>7331</v>
      </c>
      <c r="CB157" s="2844"/>
      <c r="CC157" s="2817" t="s">
        <v>3991</v>
      </c>
    </row>
    <row r="158" spans="1:81" ht="40" customHeight="1" x14ac:dyDescent="0.2">
      <c r="A158" s="2038" t="s">
        <v>357</v>
      </c>
      <c r="B158" s="2648"/>
      <c r="C158" s="1381" t="s">
        <v>358</v>
      </c>
      <c r="D158" s="1382" t="s">
        <v>7332</v>
      </c>
      <c r="E158" s="7466">
        <v>2300</v>
      </c>
      <c r="F158" s="1387">
        <v>2011</v>
      </c>
      <c r="G158" s="1387">
        <v>2042</v>
      </c>
      <c r="H158" s="1386" t="s">
        <v>89</v>
      </c>
      <c r="I158" s="2033" t="s">
        <v>89</v>
      </c>
      <c r="J158" s="2029">
        <v>42745</v>
      </c>
      <c r="K158" s="2029"/>
      <c r="L158" s="2029" t="s">
        <v>90</v>
      </c>
      <c r="M158" s="2030"/>
      <c r="N158" s="2029"/>
      <c r="O158" s="2029"/>
      <c r="P158" s="1388"/>
      <c r="Q158" s="1687"/>
      <c r="R158" s="1702"/>
      <c r="S158" s="1702"/>
      <c r="T158" s="1702"/>
      <c r="U158" s="1390">
        <v>43983</v>
      </c>
      <c r="V158" s="1554" t="s">
        <v>360</v>
      </c>
      <c r="W158" s="1391" t="str">
        <f t="shared" si="11"/>
        <v>Yes</v>
      </c>
      <c r="X158" s="1392" t="s">
        <v>93</v>
      </c>
      <c r="Y158" s="108" t="s">
        <v>94</v>
      </c>
      <c r="Z158" s="108"/>
      <c r="AA158" s="107" t="s">
        <v>4449</v>
      </c>
      <c r="AB158" s="107" t="s">
        <v>7333</v>
      </c>
      <c r="AC158" s="108"/>
      <c r="AD158" s="1393">
        <v>44835</v>
      </c>
      <c r="AE158" s="1394" t="s">
        <v>363</v>
      </c>
      <c r="AF158" s="1395" t="s">
        <v>364</v>
      </c>
      <c r="AG158" s="1396">
        <v>44835</v>
      </c>
      <c r="AH158" s="1397">
        <v>44858</v>
      </c>
      <c r="AI158" s="1397">
        <v>44900</v>
      </c>
      <c r="AJ158" s="1398" t="s">
        <v>365</v>
      </c>
      <c r="AK158" s="1399"/>
      <c r="AL158" s="7489" t="s">
        <v>2267</v>
      </c>
      <c r="AM158" s="7489" t="s">
        <v>367</v>
      </c>
      <c r="AN158" s="1396">
        <v>45200</v>
      </c>
      <c r="AO158" s="1397"/>
      <c r="AP158" s="1397"/>
      <c r="AQ158" s="1398"/>
      <c r="AR158" s="1400"/>
      <c r="AS158" s="1401"/>
      <c r="AT158" s="1402"/>
      <c r="AU158" s="1403"/>
      <c r="AV158" s="1404"/>
      <c r="AW158" s="1404"/>
      <c r="AX158" s="1405"/>
      <c r="AY158" s="1406"/>
      <c r="AZ158" s="1402"/>
      <c r="BA158" s="1402"/>
      <c r="BB158" s="1403"/>
      <c r="BC158" s="1404"/>
      <c r="BD158" s="1404"/>
      <c r="BE158" s="1405"/>
      <c r="BF158" s="1405"/>
      <c r="BG158" s="1407" t="s">
        <v>7020</v>
      </c>
      <c r="BH158" s="1396">
        <v>45566</v>
      </c>
      <c r="BI158" s="1408"/>
      <c r="BJ158" s="1407" t="s">
        <v>6913</v>
      </c>
      <c r="BK158" s="1396">
        <v>45809</v>
      </c>
      <c r="BL158" s="1408"/>
      <c r="BM158" s="1407" t="s">
        <v>274</v>
      </c>
      <c r="BN158" s="1396">
        <v>46204</v>
      </c>
      <c r="BO158" s="1408"/>
      <c r="BP158" s="540" t="s">
        <v>7334</v>
      </c>
      <c r="BQ158" s="1410"/>
      <c r="BR158" s="1178"/>
      <c r="BS158" s="540"/>
      <c r="BT158" s="1409">
        <v>45142</v>
      </c>
      <c r="BU158" s="1409">
        <v>44855</v>
      </c>
      <c r="BV158" s="1410" t="s">
        <v>116</v>
      </c>
      <c r="BW158" s="1409"/>
      <c r="BX158" s="1409">
        <v>45142</v>
      </c>
      <c r="BY158" s="1410" t="s">
        <v>116</v>
      </c>
      <c r="BZ158" s="1409">
        <v>45142</v>
      </c>
      <c r="CA158" s="1409" t="s">
        <v>262</v>
      </c>
      <c r="CB158" s="1409"/>
      <c r="CC158" s="540" t="s">
        <v>105</v>
      </c>
    </row>
    <row r="159" spans="1:81" ht="40" customHeight="1" x14ac:dyDescent="0.2">
      <c r="A159" s="1384" t="s">
        <v>731</v>
      </c>
      <c r="B159" s="2467"/>
      <c r="C159" s="1381" t="s">
        <v>732</v>
      </c>
      <c r="D159" s="1382" t="s">
        <v>635</v>
      </c>
      <c r="E159" s="7466">
        <v>2304</v>
      </c>
      <c r="F159" s="1385" t="s">
        <v>423</v>
      </c>
      <c r="G159" s="1385" t="s">
        <v>2182</v>
      </c>
      <c r="H159" s="1386" t="s">
        <v>89</v>
      </c>
      <c r="I159" s="2033" t="s">
        <v>89</v>
      </c>
      <c r="J159" s="2029">
        <v>42919</v>
      </c>
      <c r="K159" s="2029"/>
      <c r="L159" s="2029"/>
      <c r="M159" s="2030"/>
      <c r="N159" s="2029"/>
      <c r="O159" s="2029"/>
      <c r="P159" s="1388"/>
      <c r="Q159" s="1687"/>
      <c r="R159" s="1702"/>
      <c r="S159" s="1702"/>
      <c r="T159" s="1702"/>
      <c r="U159" s="1390"/>
      <c r="V159" s="2031"/>
      <c r="W159" s="1391" t="str">
        <f t="shared" si="11"/>
        <v>Yes</v>
      </c>
      <c r="X159" s="1392" t="s">
        <v>93</v>
      </c>
      <c r="Y159" s="108" t="s">
        <v>94</v>
      </c>
      <c r="Z159" s="108"/>
      <c r="AA159" s="107" t="s">
        <v>733</v>
      </c>
      <c r="AB159" s="107" t="s">
        <v>7335</v>
      </c>
      <c r="AC159" s="107"/>
      <c r="AD159" s="1393">
        <v>44835</v>
      </c>
      <c r="AE159" s="1394" t="s">
        <v>735</v>
      </c>
      <c r="AF159" s="1395" t="s">
        <v>691</v>
      </c>
      <c r="AG159" s="1396">
        <v>44927</v>
      </c>
      <c r="AH159" s="1397" t="s">
        <v>736</v>
      </c>
      <c r="AI159" s="1636" t="s">
        <v>737</v>
      </c>
      <c r="AJ159" s="2845" t="s">
        <v>737</v>
      </c>
      <c r="AK159" s="1399"/>
      <c r="AL159" s="7503" t="s">
        <v>7336</v>
      </c>
      <c r="AM159" s="7467" t="s">
        <v>270</v>
      </c>
      <c r="AN159" s="1396" t="s">
        <v>7337</v>
      </c>
      <c r="AO159" s="1397"/>
      <c r="AP159" s="1397"/>
      <c r="AQ159" s="1398"/>
      <c r="AR159" s="1400"/>
      <c r="AS159" s="1401"/>
      <c r="AT159" s="1402"/>
      <c r="AU159" s="1403"/>
      <c r="AV159" s="1404"/>
      <c r="AW159" s="1404"/>
      <c r="AX159" s="1405"/>
      <c r="AY159" s="1406"/>
      <c r="AZ159" s="1402"/>
      <c r="BA159" s="1402"/>
      <c r="BB159" s="1403"/>
      <c r="BC159" s="1404"/>
      <c r="BD159" s="1404"/>
      <c r="BE159" s="1405"/>
      <c r="BF159" s="1405"/>
      <c r="BG159" s="1407" t="s">
        <v>7338</v>
      </c>
      <c r="BH159" s="1396" t="s">
        <v>7339</v>
      </c>
      <c r="BI159" s="1408"/>
      <c r="BJ159" s="1407" t="s">
        <v>7340</v>
      </c>
      <c r="BK159" s="1396" t="s">
        <v>7341</v>
      </c>
      <c r="BL159" s="1408"/>
      <c r="BM159" s="1407" t="s">
        <v>7342</v>
      </c>
      <c r="BN159" s="1396" t="s">
        <v>7343</v>
      </c>
      <c r="BO159" s="1408"/>
      <c r="BP159" s="540" t="s">
        <v>7344</v>
      </c>
      <c r="BQ159" s="1410" t="s">
        <v>7345</v>
      </c>
      <c r="BR159" s="1178"/>
      <c r="BS159" s="540"/>
      <c r="BT159" s="1409">
        <v>45215</v>
      </c>
      <c r="BU159" s="1409">
        <v>44873</v>
      </c>
      <c r="BV159" s="1410" t="s">
        <v>116</v>
      </c>
      <c r="BW159" s="1409">
        <v>44491</v>
      </c>
      <c r="BX159" s="1409">
        <v>45154</v>
      </c>
      <c r="BY159" s="1410" t="s">
        <v>116</v>
      </c>
      <c r="BZ159" s="1409">
        <v>45293</v>
      </c>
      <c r="CA159" s="1409" t="s">
        <v>7146</v>
      </c>
      <c r="CB159" s="1409"/>
      <c r="CC159" s="542" t="s">
        <v>105</v>
      </c>
    </row>
    <row r="160" spans="1:81" ht="40" customHeight="1" x14ac:dyDescent="0.2">
      <c r="A160" s="1384" t="s">
        <v>1178</v>
      </c>
      <c r="B160" s="2467"/>
      <c r="C160" s="1381" t="s">
        <v>1179</v>
      </c>
      <c r="D160" s="1382" t="s">
        <v>635</v>
      </c>
      <c r="E160" s="7466" t="s">
        <v>6849</v>
      </c>
      <c r="F160" s="1385"/>
      <c r="G160" s="1385" t="s">
        <v>266</v>
      </c>
      <c r="H160" s="1386" t="s">
        <v>89</v>
      </c>
      <c r="I160" s="2033" t="s">
        <v>89</v>
      </c>
      <c r="J160" s="2029">
        <v>43076</v>
      </c>
      <c r="K160" s="2029"/>
      <c r="L160" s="2029" t="s">
        <v>90</v>
      </c>
      <c r="M160" s="2030" t="s">
        <v>515</v>
      </c>
      <c r="N160" s="2029"/>
      <c r="O160" s="2029"/>
      <c r="P160" s="1388"/>
      <c r="Q160" s="1687"/>
      <c r="R160" s="1702"/>
      <c r="S160" s="1702"/>
      <c r="T160" s="1702"/>
      <c r="U160" s="2846" t="s">
        <v>1180</v>
      </c>
      <c r="V160" s="1554" t="s">
        <v>1181</v>
      </c>
      <c r="W160" s="1391" t="s">
        <v>93</v>
      </c>
      <c r="X160" s="1392" t="s">
        <v>93</v>
      </c>
      <c r="Y160" s="108" t="s">
        <v>94</v>
      </c>
      <c r="Z160" s="1557"/>
      <c r="AA160" s="107" t="s">
        <v>1182</v>
      </c>
      <c r="AB160" s="106" t="s">
        <v>7346</v>
      </c>
      <c r="AC160" s="106"/>
      <c r="AD160" s="1393">
        <v>44866</v>
      </c>
      <c r="AE160" s="1394" t="s">
        <v>7347</v>
      </c>
      <c r="AF160" s="1395" t="s">
        <v>7348</v>
      </c>
      <c r="AG160" s="1396">
        <v>45200</v>
      </c>
      <c r="AH160" s="1397"/>
      <c r="AI160" s="1397"/>
      <c r="AJ160" s="1398"/>
      <c r="AK160" s="1399"/>
      <c r="AL160" s="1395"/>
      <c r="AM160" s="1395"/>
      <c r="AN160" s="1396"/>
      <c r="AO160" s="1397"/>
      <c r="AP160" s="1397"/>
      <c r="AQ160" s="1398"/>
      <c r="AR160" s="1400"/>
      <c r="AS160" s="1401"/>
      <c r="AT160" s="1402"/>
      <c r="AU160" s="1403"/>
      <c r="AV160" s="1404"/>
      <c r="AW160" s="1404"/>
      <c r="AX160" s="1405"/>
      <c r="AY160" s="1406"/>
      <c r="AZ160" s="1402"/>
      <c r="BA160" s="1402"/>
      <c r="BB160" s="1403"/>
      <c r="BC160" s="1404"/>
      <c r="BD160" s="1404"/>
      <c r="BE160" s="1405"/>
      <c r="BF160" s="1405"/>
      <c r="BG160" s="1407" t="s">
        <v>5484</v>
      </c>
      <c r="BH160" s="1396">
        <v>45383</v>
      </c>
      <c r="BI160" s="1408"/>
      <c r="BJ160" s="1407" t="s">
        <v>7025</v>
      </c>
      <c r="BK160" s="1396">
        <v>45444</v>
      </c>
      <c r="BL160" s="1408"/>
      <c r="BM160" s="1407" t="s">
        <v>7349</v>
      </c>
      <c r="BN160" s="1396">
        <v>45627</v>
      </c>
      <c r="BO160" s="1408"/>
      <c r="BP160" s="542" t="s">
        <v>7350</v>
      </c>
      <c r="BQ160" s="1685"/>
      <c r="BR160" s="1178"/>
      <c r="BS160" s="544"/>
      <c r="BT160" s="1409">
        <v>45279</v>
      </c>
      <c r="BU160" s="1409">
        <v>45226</v>
      </c>
      <c r="BV160" s="1410" t="s">
        <v>116</v>
      </c>
      <c r="BW160" s="1409">
        <v>45279</v>
      </c>
      <c r="BX160" s="1409">
        <v>45226</v>
      </c>
      <c r="BY160" s="1410" t="s">
        <v>116</v>
      </c>
      <c r="BZ160" s="1409">
        <v>44943</v>
      </c>
      <c r="CA160" s="1409" t="s">
        <v>7208</v>
      </c>
      <c r="CB160" s="1409"/>
      <c r="CC160" s="540" t="s">
        <v>105</v>
      </c>
    </row>
    <row r="161" spans="1:81" ht="40" customHeight="1" x14ac:dyDescent="0.2">
      <c r="A161" s="1384" t="s">
        <v>3135</v>
      </c>
      <c r="B161" s="2467"/>
      <c r="C161" s="1381" t="s">
        <v>3134</v>
      </c>
      <c r="D161" s="1381" t="s">
        <v>3136</v>
      </c>
      <c r="E161" s="7477">
        <v>2292</v>
      </c>
      <c r="F161" s="1385" t="s">
        <v>974</v>
      </c>
      <c r="G161" s="1385" t="s">
        <v>322</v>
      </c>
      <c r="H161" s="1386" t="s">
        <v>89</v>
      </c>
      <c r="I161" s="2033" t="s">
        <v>89</v>
      </c>
      <c r="J161" s="2029">
        <v>41619</v>
      </c>
      <c r="K161" s="2029"/>
      <c r="L161" s="2029" t="s">
        <v>90</v>
      </c>
      <c r="M161" s="2095"/>
      <c r="N161" s="2096"/>
      <c r="O161" s="2096"/>
      <c r="P161" s="1722"/>
      <c r="Q161" s="2097"/>
      <c r="R161" s="2098"/>
      <c r="S161" s="2098"/>
      <c r="T161" s="2098"/>
      <c r="U161" s="1723"/>
      <c r="V161" s="2099"/>
      <c r="W161" s="1391" t="str">
        <f t="shared" ref="W161" si="12">IF(OR(X161="Yes", Y161="Web-page timetable", Z161="YES"), "Yes")</f>
        <v>Yes</v>
      </c>
      <c r="X161" s="1392" t="s">
        <v>93</v>
      </c>
      <c r="Y161" s="108" t="s">
        <v>94</v>
      </c>
      <c r="Z161" s="108"/>
      <c r="AA161" s="82" t="s">
        <v>3137</v>
      </c>
      <c r="AB161" s="107" t="s">
        <v>6946</v>
      </c>
      <c r="AC161" s="108"/>
      <c r="AD161" s="1531">
        <v>45017</v>
      </c>
      <c r="AE161" s="1574" t="s">
        <v>3139</v>
      </c>
      <c r="AF161" s="1395" t="s">
        <v>1399</v>
      </c>
      <c r="AG161" s="1396">
        <v>44013</v>
      </c>
      <c r="AH161" s="1397">
        <v>44019</v>
      </c>
      <c r="AI161" s="1397">
        <v>44124</v>
      </c>
      <c r="AJ161" s="1398" t="s">
        <v>3140</v>
      </c>
      <c r="AK161" s="1399"/>
      <c r="AL161" s="1395" t="s">
        <v>3141</v>
      </c>
      <c r="AM161" s="1395" t="s">
        <v>3142</v>
      </c>
      <c r="AN161" s="1396">
        <v>44105</v>
      </c>
      <c r="AO161" s="1397">
        <v>44162</v>
      </c>
      <c r="AP161" s="1397">
        <v>44256</v>
      </c>
      <c r="AQ161" s="1398" t="s">
        <v>3143</v>
      </c>
      <c r="AR161" s="1400"/>
      <c r="AS161" s="1401" t="s">
        <v>3144</v>
      </c>
      <c r="AT161" s="1395" t="s">
        <v>3145</v>
      </c>
      <c r="AU161" s="1403">
        <v>44593</v>
      </c>
      <c r="AV161" s="1404">
        <v>44599</v>
      </c>
      <c r="AW161" s="1404">
        <v>44655</v>
      </c>
      <c r="AX161" s="1405" t="s">
        <v>3146</v>
      </c>
      <c r="AY161" s="1406"/>
      <c r="AZ161" s="1402" t="s">
        <v>3147</v>
      </c>
      <c r="BA161" s="1395" t="s">
        <v>3148</v>
      </c>
      <c r="BB161" s="1403" t="s">
        <v>3149</v>
      </c>
      <c r="BC161" s="1404">
        <v>45266</v>
      </c>
      <c r="BD161" s="1404">
        <v>45329</v>
      </c>
      <c r="BE161" s="1405" t="s">
        <v>3143</v>
      </c>
      <c r="BF161" s="1405"/>
      <c r="BG161" s="1407" t="s">
        <v>7351</v>
      </c>
      <c r="BH161" s="1396" t="s">
        <v>7352</v>
      </c>
      <c r="BI161" s="1408"/>
      <c r="BJ161" s="1407" t="s">
        <v>7353</v>
      </c>
      <c r="BK161" s="1396" t="s">
        <v>7354</v>
      </c>
      <c r="BL161" s="1408"/>
      <c r="BM161" s="2847" t="s">
        <v>6936</v>
      </c>
      <c r="BN161" s="2848">
        <v>45839</v>
      </c>
      <c r="BO161" s="1408"/>
      <c r="BP161" s="627" t="s">
        <v>7355</v>
      </c>
      <c r="BQ161" s="7504" t="s">
        <v>7356</v>
      </c>
      <c r="BR161" s="540"/>
      <c r="BS161" s="540"/>
      <c r="BT161" s="1409">
        <v>45273</v>
      </c>
      <c r="BU161" s="1409">
        <v>45072</v>
      </c>
      <c r="BV161" s="1410" t="s">
        <v>116</v>
      </c>
      <c r="BW161" s="1409">
        <v>45127</v>
      </c>
      <c r="BX161" s="1409">
        <v>45273</v>
      </c>
      <c r="BY161" s="1410" t="s">
        <v>116</v>
      </c>
      <c r="BZ161" s="1409">
        <v>45273</v>
      </c>
      <c r="CA161" s="1409" t="s">
        <v>262</v>
      </c>
      <c r="CB161" s="1409"/>
      <c r="CC161" s="540" t="s">
        <v>105</v>
      </c>
    </row>
    <row r="162" spans="1:81" ht="40" customHeight="1" x14ac:dyDescent="0.2">
      <c r="A162" s="2038" t="s">
        <v>2629</v>
      </c>
      <c r="B162" s="1880"/>
      <c r="C162" s="1381" t="s">
        <v>2630</v>
      </c>
      <c r="D162" s="1382" t="s">
        <v>2631</v>
      </c>
      <c r="E162" s="7466">
        <v>2187</v>
      </c>
      <c r="F162" s="2034" t="s">
        <v>337</v>
      </c>
      <c r="G162" s="2034" t="s">
        <v>949</v>
      </c>
      <c r="H162" s="1386" t="s">
        <v>89</v>
      </c>
      <c r="I162" s="2033" t="s">
        <v>89</v>
      </c>
      <c r="J162" s="2029">
        <v>43571</v>
      </c>
      <c r="K162" s="2029"/>
      <c r="L162" s="2029" t="s">
        <v>90</v>
      </c>
      <c r="M162" s="2030" t="s">
        <v>2350</v>
      </c>
      <c r="N162" s="2029"/>
      <c r="O162" s="2029" t="s">
        <v>93</v>
      </c>
      <c r="P162" s="1388"/>
      <c r="Q162" s="1687"/>
      <c r="R162" s="1702"/>
      <c r="S162" s="1702"/>
      <c r="T162" s="1702"/>
      <c r="U162" s="2846" t="s">
        <v>91</v>
      </c>
      <c r="V162" s="1554" t="s">
        <v>2632</v>
      </c>
      <c r="W162" s="1391" t="str">
        <f t="shared" ref="W162:W186" si="13">IF(OR(X162="Yes", Y162="Web-page timetable", Z162="YES"), "Yes")</f>
        <v>Yes</v>
      </c>
      <c r="X162" s="1392" t="s">
        <v>93</v>
      </c>
      <c r="Y162" s="108" t="s">
        <v>94</v>
      </c>
      <c r="Z162" s="108"/>
      <c r="AA162" s="107"/>
      <c r="AB162" s="107" t="s">
        <v>2633</v>
      </c>
      <c r="AC162" s="106"/>
      <c r="AD162" s="1393" t="s">
        <v>7357</v>
      </c>
      <c r="AE162" s="1394" t="s">
        <v>2634</v>
      </c>
      <c r="AF162" s="1395" t="s">
        <v>364</v>
      </c>
      <c r="AG162" s="1396" t="s">
        <v>2635</v>
      </c>
      <c r="AH162" s="1397">
        <v>44442</v>
      </c>
      <c r="AI162" s="1397">
        <v>44498</v>
      </c>
      <c r="AJ162" s="1398" t="s">
        <v>2636</v>
      </c>
      <c r="AK162" s="1399"/>
      <c r="AL162" s="1395" t="s">
        <v>7358</v>
      </c>
      <c r="AM162" s="1395" t="s">
        <v>367</v>
      </c>
      <c r="AN162" s="1396">
        <v>45352</v>
      </c>
      <c r="AO162" s="1397"/>
      <c r="AP162" s="1397"/>
      <c r="AQ162" s="1398"/>
      <c r="AR162" s="1400"/>
      <c r="AS162" s="1401"/>
      <c r="AT162" s="1402"/>
      <c r="AU162" s="1403"/>
      <c r="AV162" s="1404"/>
      <c r="AW162" s="1404"/>
      <c r="AX162" s="1405"/>
      <c r="AY162" s="1406"/>
      <c r="AZ162" s="1402"/>
      <c r="BA162" s="1402"/>
      <c r="BB162" s="1403"/>
      <c r="BC162" s="1404"/>
      <c r="BD162" s="1404"/>
      <c r="BE162" s="1405"/>
      <c r="BF162" s="1405"/>
      <c r="BG162" s="1407" t="s">
        <v>7359</v>
      </c>
      <c r="BH162" s="1396">
        <v>45689</v>
      </c>
      <c r="BI162" s="1408"/>
      <c r="BJ162" s="1407" t="s">
        <v>7360</v>
      </c>
      <c r="BK162" s="1396">
        <v>45748</v>
      </c>
      <c r="BL162" s="1408"/>
      <c r="BM162" s="1407" t="s">
        <v>7361</v>
      </c>
      <c r="BN162" s="1396">
        <v>46174</v>
      </c>
      <c r="BO162" s="1408"/>
      <c r="BP162" s="1261" t="s">
        <v>7362</v>
      </c>
      <c r="BQ162" s="2849"/>
      <c r="BR162" s="540"/>
      <c r="BS162" s="1261"/>
      <c r="BT162" s="1409">
        <v>43552</v>
      </c>
      <c r="BU162" s="1409">
        <v>45141</v>
      </c>
      <c r="BV162" s="1410" t="s">
        <v>116</v>
      </c>
      <c r="BW162" s="1409"/>
      <c r="BX162" s="1409">
        <v>45141</v>
      </c>
      <c r="BY162" s="1410" t="s">
        <v>116</v>
      </c>
      <c r="BZ162" s="1409">
        <v>45141</v>
      </c>
      <c r="CA162" s="1409" t="s">
        <v>7146</v>
      </c>
      <c r="CB162" s="1409"/>
      <c r="CC162" s="540"/>
    </row>
    <row r="163" spans="1:81" ht="40" customHeight="1" x14ac:dyDescent="0.2">
      <c r="A163" s="1384" t="s">
        <v>832</v>
      </c>
      <c r="B163" s="2918"/>
      <c r="C163" s="1381" t="s">
        <v>833</v>
      </c>
      <c r="D163" s="1382" t="s">
        <v>7363</v>
      </c>
      <c r="E163" s="7470">
        <v>2295</v>
      </c>
      <c r="F163" s="1385" t="s">
        <v>297</v>
      </c>
      <c r="G163" s="1385" t="s">
        <v>949</v>
      </c>
      <c r="H163" s="1386" t="s">
        <v>89</v>
      </c>
      <c r="I163" s="1387" t="s">
        <v>89</v>
      </c>
      <c r="J163" s="1388">
        <v>43978</v>
      </c>
      <c r="K163" s="1388"/>
      <c r="L163" s="1388"/>
      <c r="M163" s="2003"/>
      <c r="N163" s="1388"/>
      <c r="O163" s="1388"/>
      <c r="P163" s="1388"/>
      <c r="Q163" s="1687"/>
      <c r="R163" s="1702"/>
      <c r="S163" s="1702"/>
      <c r="T163" s="1702"/>
      <c r="U163" s="1390"/>
      <c r="V163" s="2031"/>
      <c r="W163" s="1391" t="str">
        <f t="shared" si="13"/>
        <v>Yes</v>
      </c>
      <c r="X163" s="1392" t="s">
        <v>93</v>
      </c>
      <c r="Y163" s="108" t="s">
        <v>1120</v>
      </c>
      <c r="Z163" s="108"/>
      <c r="AA163" s="82" t="s">
        <v>835</v>
      </c>
      <c r="AB163" s="107" t="s">
        <v>7364</v>
      </c>
      <c r="AC163" s="106"/>
      <c r="AD163" s="1393">
        <v>44501</v>
      </c>
      <c r="AE163" s="1394" t="s">
        <v>7365</v>
      </c>
      <c r="AF163" s="1395" t="s">
        <v>142</v>
      </c>
      <c r="AG163" s="1396">
        <v>44774</v>
      </c>
      <c r="AH163" s="1397">
        <v>44784</v>
      </c>
      <c r="AI163" s="1397">
        <v>44854</v>
      </c>
      <c r="AJ163" s="1398" t="s">
        <v>837</v>
      </c>
      <c r="AK163" s="1399"/>
      <c r="AL163" s="1532" t="s">
        <v>522</v>
      </c>
      <c r="AM163" s="1395" t="s">
        <v>838</v>
      </c>
      <c r="AN163" s="1396">
        <v>45383</v>
      </c>
      <c r="AO163" s="1397"/>
      <c r="AP163" s="1397"/>
      <c r="AQ163" s="1398"/>
      <c r="AR163" s="1400"/>
      <c r="AS163" s="1401"/>
      <c r="AT163" s="1402"/>
      <c r="AU163" s="1396"/>
      <c r="AV163" s="1404"/>
      <c r="AW163" s="1404"/>
      <c r="AX163" s="1405"/>
      <c r="AY163" s="1406"/>
      <c r="AZ163" s="1402"/>
      <c r="BA163" s="1402"/>
      <c r="BB163" s="1403"/>
      <c r="BC163" s="1404"/>
      <c r="BD163" s="1404"/>
      <c r="BE163" s="1405"/>
      <c r="BF163" s="1405"/>
      <c r="BG163" s="1407" t="s">
        <v>7366</v>
      </c>
      <c r="BH163" s="1396">
        <v>45627</v>
      </c>
      <c r="BI163" s="1408"/>
      <c r="BJ163" s="1407" t="s">
        <v>432</v>
      </c>
      <c r="BK163" s="1396">
        <v>45748</v>
      </c>
      <c r="BL163" s="1408"/>
      <c r="BM163" s="1407" t="s">
        <v>114</v>
      </c>
      <c r="BN163" s="1396" t="s">
        <v>114</v>
      </c>
      <c r="BO163" s="1408"/>
      <c r="BP163" s="2919" t="s">
        <v>7367</v>
      </c>
      <c r="BQ163" s="2920" t="s">
        <v>7345</v>
      </c>
      <c r="BR163" s="1178"/>
      <c r="BS163" s="2920"/>
      <c r="BT163" s="1409">
        <v>45162</v>
      </c>
      <c r="BU163" s="1409">
        <v>44889</v>
      </c>
      <c r="BV163" s="1410"/>
      <c r="BW163" s="1409"/>
      <c r="BX163" s="1409">
        <v>45037</v>
      </c>
      <c r="BY163" s="1410"/>
      <c r="BZ163" s="1409">
        <v>45037</v>
      </c>
      <c r="CA163" s="1409" t="s">
        <v>262</v>
      </c>
      <c r="CB163" s="1409"/>
      <c r="CC163" s="542" t="s">
        <v>105</v>
      </c>
    </row>
    <row r="164" spans="1:81" ht="40" customHeight="1" x14ac:dyDescent="0.2">
      <c r="A164" s="2244" t="s">
        <v>1457</v>
      </c>
      <c r="B164" s="2964"/>
      <c r="C164" s="1605" t="s">
        <v>1458</v>
      </c>
      <c r="D164" s="1381" t="s">
        <v>1459</v>
      </c>
      <c r="E164" s="7470">
        <v>2148</v>
      </c>
      <c r="F164" s="1385" t="s">
        <v>297</v>
      </c>
      <c r="G164" s="1385" t="s">
        <v>266</v>
      </c>
      <c r="H164" s="1387" t="s">
        <v>89</v>
      </c>
      <c r="I164" s="2965" t="s">
        <v>89</v>
      </c>
      <c r="J164" s="1388">
        <v>39287</v>
      </c>
      <c r="K164" s="2029"/>
      <c r="L164" s="2029" t="s">
        <v>90</v>
      </c>
      <c r="M164" s="2030" t="s">
        <v>809</v>
      </c>
      <c r="N164" s="2029" t="s">
        <v>583</v>
      </c>
      <c r="O164" s="2029"/>
      <c r="P164" s="1388"/>
      <c r="Q164" s="1687"/>
      <c r="R164" s="1702"/>
      <c r="S164" s="1702"/>
      <c r="T164" s="1702"/>
      <c r="U164" s="1390"/>
      <c r="V164" s="2031"/>
      <c r="W164" s="1391" t="str">
        <f t="shared" si="13"/>
        <v>Yes</v>
      </c>
      <c r="X164" s="1392" t="s">
        <v>93</v>
      </c>
      <c r="Y164" s="108" t="s">
        <v>94</v>
      </c>
      <c r="Z164" s="108"/>
      <c r="AA164" s="2966" t="s">
        <v>7368</v>
      </c>
      <c r="AB164" s="2967" t="s">
        <v>7369</v>
      </c>
      <c r="AC164" s="106"/>
      <c r="AD164" s="1531">
        <v>44652</v>
      </c>
      <c r="AE164" s="1640" t="s">
        <v>1462</v>
      </c>
      <c r="AF164" s="2247" t="s">
        <v>1463</v>
      </c>
      <c r="AG164" s="1396">
        <v>44835</v>
      </c>
      <c r="AH164" s="1397">
        <v>44958</v>
      </c>
      <c r="AI164" s="1397">
        <v>45004</v>
      </c>
      <c r="AJ164" s="1454" t="s">
        <v>1464</v>
      </c>
      <c r="AK164" s="1399"/>
      <c r="AL164" s="7473"/>
      <c r="AM164" s="7410"/>
      <c r="AN164" s="1396"/>
      <c r="AO164" s="1397"/>
      <c r="AP164" s="1397"/>
      <c r="AQ164" s="1398"/>
      <c r="AR164" s="1400"/>
      <c r="AS164" s="1401"/>
      <c r="AT164" s="2806"/>
      <c r="AU164" s="1551"/>
      <c r="AV164" s="1404"/>
      <c r="AW164" s="1404"/>
      <c r="AX164" s="1405"/>
      <c r="AY164" s="1406"/>
      <c r="AZ164" s="1402"/>
      <c r="BA164" s="1552"/>
      <c r="BB164" s="1551"/>
      <c r="BC164" s="1404"/>
      <c r="BD164" s="1404"/>
      <c r="BE164" s="1405"/>
      <c r="BF164" s="1405"/>
      <c r="BG164" s="1446" t="s">
        <v>7370</v>
      </c>
      <c r="BH164" s="1444">
        <v>45170</v>
      </c>
      <c r="BI164" s="2968"/>
      <c r="BJ164" s="1446" t="s">
        <v>6414</v>
      </c>
      <c r="BK164" s="1444">
        <v>45261</v>
      </c>
      <c r="BL164" s="1445"/>
      <c r="BM164" s="1446" t="s">
        <v>7004</v>
      </c>
      <c r="BN164" s="2969">
        <v>45597</v>
      </c>
      <c r="BO164" s="1445"/>
      <c r="BP164" s="540" t="s">
        <v>7371</v>
      </c>
      <c r="BQ164" s="1410"/>
      <c r="BR164" s="540" t="s">
        <v>7372</v>
      </c>
      <c r="BS164" s="540"/>
      <c r="BT164" s="1409">
        <v>45142</v>
      </c>
      <c r="BU164" s="1409">
        <v>44771</v>
      </c>
      <c r="BV164" s="1410" t="s">
        <v>116</v>
      </c>
      <c r="BW164" s="1409">
        <v>44978</v>
      </c>
      <c r="BX164" s="1409">
        <v>44965</v>
      </c>
      <c r="BY164" s="1410" t="s">
        <v>116</v>
      </c>
      <c r="BZ164" s="1409">
        <v>45237</v>
      </c>
      <c r="CA164" s="1409" t="s">
        <v>7373</v>
      </c>
      <c r="CB164" s="1409"/>
      <c r="CC164" s="540" t="s">
        <v>579</v>
      </c>
    </row>
    <row r="165" spans="1:81" ht="40" customHeight="1" x14ac:dyDescent="0.2">
      <c r="A165" s="2038" t="s">
        <v>118</v>
      </c>
      <c r="B165" s="2970"/>
      <c r="C165" s="1381" t="s">
        <v>119</v>
      </c>
      <c r="D165" s="1382" t="s">
        <v>120</v>
      </c>
      <c r="E165" s="7466">
        <v>2191</v>
      </c>
      <c r="F165" s="1386">
        <v>2021</v>
      </c>
      <c r="G165" s="1386">
        <v>2039</v>
      </c>
      <c r="H165" s="1386" t="s">
        <v>89</v>
      </c>
      <c r="I165" s="2033" t="s">
        <v>89</v>
      </c>
      <c r="J165" s="2029" t="s">
        <v>121</v>
      </c>
      <c r="K165" s="2029"/>
      <c r="L165" s="2029" t="s">
        <v>93</v>
      </c>
      <c r="M165" s="2030" t="s">
        <v>122</v>
      </c>
      <c r="N165" s="2029"/>
      <c r="O165" s="2029"/>
      <c r="P165" s="1388"/>
      <c r="Q165" s="1687"/>
      <c r="R165" s="1702"/>
      <c r="S165" s="1702"/>
      <c r="T165" s="1702"/>
      <c r="U165" s="1390"/>
      <c r="V165" s="2031"/>
      <c r="W165" s="1391" t="str">
        <f t="shared" si="13"/>
        <v>Yes</v>
      </c>
      <c r="X165" s="1392" t="s">
        <v>93</v>
      </c>
      <c r="Y165" s="108" t="s">
        <v>94</v>
      </c>
      <c r="Z165" s="108"/>
      <c r="AA165" s="2967" t="s">
        <v>123</v>
      </c>
      <c r="AB165" s="2967" t="s">
        <v>7374</v>
      </c>
      <c r="AC165" s="107"/>
      <c r="AD165" s="1393">
        <v>45017</v>
      </c>
      <c r="AE165" s="1394" t="s">
        <v>125</v>
      </c>
      <c r="AF165" s="1395" t="s">
        <v>126</v>
      </c>
      <c r="AG165" s="1396">
        <v>44378</v>
      </c>
      <c r="AH165" s="1397">
        <v>44378</v>
      </c>
      <c r="AI165" s="1397">
        <v>44440</v>
      </c>
      <c r="AJ165" s="1454" t="s">
        <v>127</v>
      </c>
      <c r="AK165" s="1399"/>
      <c r="AL165" s="1402" t="s">
        <v>128</v>
      </c>
      <c r="AM165" s="1402" t="s">
        <v>129</v>
      </c>
      <c r="AN165" s="1403">
        <v>44743</v>
      </c>
      <c r="AO165" s="1397">
        <v>44757</v>
      </c>
      <c r="AP165" s="1397">
        <v>44806</v>
      </c>
      <c r="AQ165" s="1398" t="s">
        <v>130</v>
      </c>
      <c r="AR165" s="1400"/>
      <c r="AS165" s="1401"/>
      <c r="AT165" s="1402"/>
      <c r="AU165" s="1403"/>
      <c r="AV165" s="1404"/>
      <c r="AW165" s="1404"/>
      <c r="AX165" s="1405"/>
      <c r="AY165" s="1406"/>
      <c r="AZ165" s="1402"/>
      <c r="BA165" s="1402"/>
      <c r="BB165" s="1403"/>
      <c r="BC165" s="1404"/>
      <c r="BD165" s="1404"/>
      <c r="BE165" s="1405"/>
      <c r="BF165" s="1405"/>
      <c r="BG165" s="1407" t="s">
        <v>7375</v>
      </c>
      <c r="BH165" s="1395" t="s">
        <v>7375</v>
      </c>
      <c r="BI165" s="1408"/>
      <c r="BJ165" s="1407" t="s">
        <v>7376</v>
      </c>
      <c r="BK165" s="1395" t="s">
        <v>7376</v>
      </c>
      <c r="BL165" s="1408"/>
      <c r="BM165" s="1407" t="s">
        <v>7377</v>
      </c>
      <c r="BN165" s="1396" t="s">
        <v>7377</v>
      </c>
      <c r="BO165" s="1408"/>
      <c r="BP165" s="540" t="s">
        <v>7378</v>
      </c>
      <c r="BQ165" s="1410"/>
      <c r="BR165" s="1178"/>
      <c r="BS165" s="540"/>
      <c r="BT165" s="1623">
        <v>45273</v>
      </c>
      <c r="BU165" s="1623">
        <v>45050</v>
      </c>
      <c r="BV165" s="1410" t="s">
        <v>116</v>
      </c>
      <c r="BW165" s="1623"/>
      <c r="BX165" s="1623">
        <v>45161</v>
      </c>
      <c r="BY165" s="1623" t="s">
        <v>116</v>
      </c>
      <c r="BZ165" s="1409">
        <v>45072</v>
      </c>
      <c r="CA165" s="1409" t="s">
        <v>7044</v>
      </c>
      <c r="CB165" s="1409"/>
      <c r="CC165" s="542" t="s">
        <v>105</v>
      </c>
    </row>
    <row r="166" spans="1:81" ht="40" customHeight="1" x14ac:dyDescent="0.2">
      <c r="A166" s="2038" t="s">
        <v>135</v>
      </c>
      <c r="B166" s="2971"/>
      <c r="C166" s="1381" t="s">
        <v>136</v>
      </c>
      <c r="D166" s="1382" t="s">
        <v>137</v>
      </c>
      <c r="E166" s="7466" t="s">
        <v>6849</v>
      </c>
      <c r="F166" s="1386">
        <v>2023</v>
      </c>
      <c r="G166" s="1386">
        <v>2041</v>
      </c>
      <c r="H166" s="1386" t="s">
        <v>89</v>
      </c>
      <c r="I166" s="2033" t="s">
        <v>89</v>
      </c>
      <c r="J166" s="2029">
        <v>43299</v>
      </c>
      <c r="K166" s="2029"/>
      <c r="L166" s="2029" t="s">
        <v>90</v>
      </c>
      <c r="M166" s="2030" t="s">
        <v>138</v>
      </c>
      <c r="N166" s="2029"/>
      <c r="O166" s="2029"/>
      <c r="P166" s="1388"/>
      <c r="Q166" s="1687"/>
      <c r="R166" s="1702"/>
      <c r="S166" s="1702"/>
      <c r="T166" s="1702"/>
      <c r="U166" s="1390"/>
      <c r="V166" s="2031"/>
      <c r="W166" s="1391" t="str">
        <f t="shared" si="13"/>
        <v>Yes</v>
      </c>
      <c r="X166" s="1392" t="s">
        <v>93</v>
      </c>
      <c r="Y166" s="108" t="s">
        <v>94</v>
      </c>
      <c r="Z166" s="108"/>
      <c r="AA166" s="2761" t="s">
        <v>139</v>
      </c>
      <c r="AB166" s="2761" t="s">
        <v>7277</v>
      </c>
      <c r="AC166" s="106"/>
      <c r="AD166" s="1393">
        <v>44986</v>
      </c>
      <c r="AE166" s="1407" t="s">
        <v>7379</v>
      </c>
      <c r="AF166" s="1395" t="s">
        <v>142</v>
      </c>
      <c r="AG166" s="1396">
        <v>45323</v>
      </c>
      <c r="AH166" s="1397"/>
      <c r="AI166" s="1397"/>
      <c r="AJ166" s="1398"/>
      <c r="AK166" s="1399"/>
      <c r="AL166" s="7499"/>
      <c r="AM166" s="7489"/>
      <c r="AN166" s="1396"/>
      <c r="AO166" s="1397"/>
      <c r="AP166" s="1397"/>
      <c r="AQ166" s="1398"/>
      <c r="AR166" s="1400"/>
      <c r="AS166" s="1401"/>
      <c r="AT166" s="1402"/>
      <c r="AU166" s="1403"/>
      <c r="AV166" s="1404"/>
      <c r="AW166" s="1404"/>
      <c r="AX166" s="1405"/>
      <c r="AY166" s="1406"/>
      <c r="AZ166" s="1402"/>
      <c r="BA166" s="1402"/>
      <c r="BB166" s="1403"/>
      <c r="BC166" s="1404"/>
      <c r="BD166" s="1404"/>
      <c r="BE166" s="1405"/>
      <c r="BF166" s="1405"/>
      <c r="BG166" s="1407" t="s">
        <v>114</v>
      </c>
      <c r="BH166" s="1396" t="s">
        <v>114</v>
      </c>
      <c r="BI166" s="1445"/>
      <c r="BJ166" s="1407" t="s">
        <v>114</v>
      </c>
      <c r="BK166" s="1396" t="s">
        <v>114</v>
      </c>
      <c r="BL166" s="1445"/>
      <c r="BM166" s="1407" t="s">
        <v>114</v>
      </c>
      <c r="BN166" s="1396" t="s">
        <v>114</v>
      </c>
      <c r="BO166" s="1408"/>
      <c r="BP166" s="540" t="s">
        <v>7287</v>
      </c>
      <c r="BQ166" s="1410" t="s">
        <v>7288</v>
      </c>
      <c r="BR166" s="540" t="s">
        <v>7289</v>
      </c>
      <c r="BS166" s="540"/>
      <c r="BT166" s="1409">
        <v>45161</v>
      </c>
      <c r="BU166" s="1409">
        <v>45302</v>
      </c>
      <c r="BV166" s="1410" t="s">
        <v>116</v>
      </c>
      <c r="BW166" s="1409"/>
      <c r="BX166" s="1409">
        <v>45302</v>
      </c>
      <c r="BY166" s="1410" t="s">
        <v>116</v>
      </c>
      <c r="BZ166" s="1409">
        <v>45302</v>
      </c>
      <c r="CA166" s="1409" t="s">
        <v>7290</v>
      </c>
      <c r="CB166" s="1409"/>
      <c r="CC166" s="542"/>
    </row>
    <row r="167" spans="1:81" ht="40" customHeight="1" x14ac:dyDescent="0.2">
      <c r="A167" s="2972" t="s">
        <v>501</v>
      </c>
      <c r="B167" s="2970"/>
      <c r="C167" s="1381" t="s">
        <v>502</v>
      </c>
      <c r="D167" s="1382" t="s">
        <v>503</v>
      </c>
      <c r="E167" s="7466"/>
      <c r="F167" s="1385"/>
      <c r="G167" s="1385"/>
      <c r="H167" s="1386" t="s">
        <v>194</v>
      </c>
      <c r="I167" s="2033" t="s">
        <v>89</v>
      </c>
      <c r="J167" s="2035">
        <v>44249</v>
      </c>
      <c r="K167" s="2035"/>
      <c r="L167" s="2029"/>
      <c r="M167" s="2030"/>
      <c r="N167" s="2029"/>
      <c r="O167" s="2029"/>
      <c r="P167" s="1388"/>
      <c r="Q167" s="1687"/>
      <c r="R167" s="2274"/>
      <c r="S167" s="2102"/>
      <c r="T167" s="2102"/>
      <c r="U167" s="1390"/>
      <c r="V167" s="2031"/>
      <c r="W167" s="1391" t="str">
        <f t="shared" si="13"/>
        <v>Yes</v>
      </c>
      <c r="X167" s="1392" t="s">
        <v>93</v>
      </c>
      <c r="Y167" s="108" t="s">
        <v>94</v>
      </c>
      <c r="Z167" s="108"/>
      <c r="AA167" s="82" t="s">
        <v>504</v>
      </c>
      <c r="AB167" s="2967" t="s">
        <v>505</v>
      </c>
      <c r="AC167" s="106"/>
      <c r="AD167" s="1393">
        <v>44866</v>
      </c>
      <c r="AE167" s="1394"/>
      <c r="AF167" s="1395"/>
      <c r="AG167" s="1396"/>
      <c r="AH167" s="1397"/>
      <c r="AI167" s="1397"/>
      <c r="AJ167" s="1398"/>
      <c r="AK167" s="1399"/>
      <c r="AL167" s="1532"/>
      <c r="AM167" s="1395"/>
      <c r="AN167" s="1396"/>
      <c r="AO167" s="1397"/>
      <c r="AP167" s="1397"/>
      <c r="AQ167" s="1398"/>
      <c r="AR167" s="1400"/>
      <c r="AS167" s="1401"/>
      <c r="AT167" s="1402"/>
      <c r="AU167" s="1551"/>
      <c r="AV167" s="1404"/>
      <c r="AW167" s="1404"/>
      <c r="AX167" s="1405"/>
      <c r="AY167" s="1406"/>
      <c r="AZ167" s="1402"/>
      <c r="BA167" s="1552"/>
      <c r="BB167" s="1396"/>
      <c r="BC167" s="1404"/>
      <c r="BD167" s="1404"/>
      <c r="BE167" s="1405"/>
      <c r="BF167" s="1405"/>
      <c r="BG167" s="1407"/>
      <c r="BH167" s="1396"/>
      <c r="BI167" s="1397"/>
      <c r="BJ167" s="1407"/>
      <c r="BK167" s="1396"/>
      <c r="BL167" s="1408"/>
      <c r="BM167" s="1407"/>
      <c r="BN167" s="1455"/>
      <c r="BO167" s="1438"/>
      <c r="BP167" s="540" t="s">
        <v>7380</v>
      </c>
      <c r="BQ167" s="1410"/>
      <c r="BR167" s="1178"/>
      <c r="BS167" s="540"/>
      <c r="BT167" s="1409">
        <v>45161</v>
      </c>
      <c r="BU167" s="1409">
        <v>45013</v>
      </c>
      <c r="BV167" s="1410" t="s">
        <v>116</v>
      </c>
      <c r="BW167" s="1409"/>
      <c r="BX167" s="1409">
        <v>45013</v>
      </c>
      <c r="BY167" s="1410" t="s">
        <v>116</v>
      </c>
      <c r="BZ167" s="1409"/>
      <c r="CA167" s="1409" t="s">
        <v>566</v>
      </c>
      <c r="CB167" s="1409"/>
      <c r="CC167" s="542"/>
    </row>
    <row r="168" spans="1:81" ht="40" customHeight="1" x14ac:dyDescent="0.2">
      <c r="A168" s="1384" t="s">
        <v>645</v>
      </c>
      <c r="B168" s="2918"/>
      <c r="C168" s="1381" t="s">
        <v>646</v>
      </c>
      <c r="D168" s="1382" t="s">
        <v>121</v>
      </c>
      <c r="E168" s="7466" t="s">
        <v>226</v>
      </c>
      <c r="F168" s="1385"/>
      <c r="G168" s="1385"/>
      <c r="H168" s="1386" t="s">
        <v>89</v>
      </c>
      <c r="I168" s="2033" t="s">
        <v>89</v>
      </c>
      <c r="J168" s="2029">
        <v>44006</v>
      </c>
      <c r="K168" s="2029"/>
      <c r="L168" s="2029"/>
      <c r="M168" s="2030"/>
      <c r="N168" s="2029"/>
      <c r="O168" s="2029"/>
      <c r="P168" s="1388"/>
      <c r="Q168" s="1687"/>
      <c r="R168" s="1702"/>
      <c r="S168" s="1702"/>
      <c r="T168" s="1702"/>
      <c r="U168" s="1390"/>
      <c r="V168" s="2031"/>
      <c r="W168" s="1391" t="b">
        <f t="shared" si="13"/>
        <v>0</v>
      </c>
      <c r="X168" s="1392" t="s">
        <v>237</v>
      </c>
      <c r="Y168" s="108" t="s">
        <v>94</v>
      </c>
      <c r="Z168" s="108"/>
      <c r="AA168" s="469" t="s">
        <v>4462</v>
      </c>
      <c r="AB168" s="2973" t="s">
        <v>7381</v>
      </c>
      <c r="AC168" s="106"/>
      <c r="AD168" s="1393">
        <v>42887</v>
      </c>
      <c r="AE168" s="1394"/>
      <c r="AF168" s="1395"/>
      <c r="AG168" s="1396"/>
      <c r="AH168" s="1397"/>
      <c r="AI168" s="1397"/>
      <c r="AJ168" s="1398"/>
      <c r="AK168" s="1399"/>
      <c r="AL168" s="1395"/>
      <c r="AM168" s="1395"/>
      <c r="AN168" s="1396"/>
      <c r="AO168" s="1397"/>
      <c r="AP168" s="1397"/>
      <c r="AQ168" s="1398"/>
      <c r="AR168" s="1400"/>
      <c r="AS168" s="1401"/>
      <c r="AT168" s="1402"/>
      <c r="AU168" s="1403"/>
      <c r="AV168" s="1404"/>
      <c r="AW168" s="1404"/>
      <c r="AX168" s="1405"/>
      <c r="AY168" s="1406"/>
      <c r="AZ168" s="1402"/>
      <c r="BA168" s="1402"/>
      <c r="BB168" s="1403"/>
      <c r="BC168" s="1404"/>
      <c r="BD168" s="1404"/>
      <c r="BE168" s="1405"/>
      <c r="BF168" s="1405"/>
      <c r="BG168" s="1407"/>
      <c r="BH168" s="1396"/>
      <c r="BI168" s="1408"/>
      <c r="BJ168" s="1407"/>
      <c r="BK168" s="1396"/>
      <c r="BL168" s="1408"/>
      <c r="BM168" s="1407"/>
      <c r="BN168" s="1396"/>
      <c r="BO168" s="1408"/>
      <c r="BP168" s="7413" t="s">
        <v>7047</v>
      </c>
      <c r="BQ168" s="7505"/>
      <c r="BR168" s="1178"/>
      <c r="BS168" s="542"/>
      <c r="BT168" s="1409">
        <v>45152</v>
      </c>
      <c r="BU168" s="1409"/>
      <c r="BV168" s="1410" t="s">
        <v>116</v>
      </c>
      <c r="BW168" s="1409"/>
      <c r="BX168" s="1409"/>
      <c r="BY168" s="1410"/>
      <c r="BZ168" s="1409"/>
      <c r="CA168" s="1409" t="s">
        <v>7382</v>
      </c>
      <c r="CB168" s="1409"/>
      <c r="CC168" s="540"/>
    </row>
    <row r="169" spans="1:81" ht="40" customHeight="1" x14ac:dyDescent="0.2">
      <c r="A169" s="2649" t="s">
        <v>806</v>
      </c>
      <c r="B169" s="2906"/>
      <c r="C169" s="2974" t="s">
        <v>807</v>
      </c>
      <c r="D169" s="1382" t="s">
        <v>7383</v>
      </c>
      <c r="E169" s="1577" t="s">
        <v>7384</v>
      </c>
      <c r="F169" s="1387"/>
      <c r="G169" s="1387"/>
      <c r="H169" s="2034" t="s">
        <v>89</v>
      </c>
      <c r="I169" s="1387" t="s">
        <v>89</v>
      </c>
      <c r="J169" s="1388">
        <v>44399</v>
      </c>
      <c r="K169" s="1388"/>
      <c r="L169" s="1388" t="s">
        <v>90</v>
      </c>
      <c r="M169" s="2003" t="s">
        <v>809</v>
      </c>
      <c r="N169" s="1388"/>
      <c r="O169" s="1388" t="s">
        <v>90</v>
      </c>
      <c r="P169" s="1388"/>
      <c r="Q169" s="1687"/>
      <c r="R169" s="1702"/>
      <c r="S169" s="1702"/>
      <c r="T169" s="1702"/>
      <c r="U169" s="1390"/>
      <c r="V169" s="2031"/>
      <c r="W169" s="1391" t="str">
        <f t="shared" si="13"/>
        <v>Yes</v>
      </c>
      <c r="X169" s="1392" t="s">
        <v>93</v>
      </c>
      <c r="Y169" s="108" t="s">
        <v>94</v>
      </c>
      <c r="Z169" s="108"/>
      <c r="AA169" s="2761" t="s">
        <v>810</v>
      </c>
      <c r="AB169" s="2926" t="s">
        <v>7385</v>
      </c>
      <c r="AC169" s="106"/>
      <c r="AD169" s="1393">
        <v>44652</v>
      </c>
      <c r="AE169" s="1394" t="s">
        <v>7386</v>
      </c>
      <c r="AF169" s="1395" t="s">
        <v>813</v>
      </c>
      <c r="AG169" s="1396">
        <v>45536</v>
      </c>
      <c r="AH169" s="1397"/>
      <c r="AI169" s="1397"/>
      <c r="AJ169" s="1398"/>
      <c r="AK169" s="1399"/>
      <c r="AL169" s="1395"/>
      <c r="AM169" s="1395"/>
      <c r="AN169" s="1396"/>
      <c r="AO169" s="1397"/>
      <c r="AP169" s="1397"/>
      <c r="AQ169" s="1398"/>
      <c r="AR169" s="1400"/>
      <c r="AS169" s="1401"/>
      <c r="AT169" s="1402"/>
      <c r="AU169" s="1403"/>
      <c r="AV169" s="1404"/>
      <c r="AW169" s="1404"/>
      <c r="AX169" s="1405"/>
      <c r="AY169" s="1406"/>
      <c r="AZ169" s="1402"/>
      <c r="BA169" s="1402"/>
      <c r="BB169" s="1403"/>
      <c r="BC169" s="1404"/>
      <c r="BD169" s="1404"/>
      <c r="BE169" s="1405"/>
      <c r="BF169" s="1405"/>
      <c r="BG169" s="1407" t="s">
        <v>3173</v>
      </c>
      <c r="BH169" s="1396">
        <v>45809</v>
      </c>
      <c r="BI169" s="1408"/>
      <c r="BJ169" s="1407" t="s">
        <v>7387</v>
      </c>
      <c r="BK169" s="1396">
        <v>45962</v>
      </c>
      <c r="BL169" s="1408"/>
      <c r="BM169" s="1407" t="s">
        <v>1670</v>
      </c>
      <c r="BN169" s="1396">
        <v>46296</v>
      </c>
      <c r="BO169" s="1408"/>
      <c r="BP169" s="540" t="s">
        <v>7388</v>
      </c>
      <c r="BQ169" s="1410"/>
      <c r="BR169" s="1736" t="s">
        <v>7389</v>
      </c>
      <c r="BS169" s="540"/>
      <c r="BT169" s="1409">
        <v>45162</v>
      </c>
      <c r="BU169" s="1409"/>
      <c r="BV169" s="1410" t="s">
        <v>116</v>
      </c>
      <c r="BW169" s="1409"/>
      <c r="BX169" s="1409"/>
      <c r="BY169" s="1409"/>
      <c r="BZ169" s="1409">
        <v>45002</v>
      </c>
      <c r="CA169" s="1409" t="s">
        <v>7390</v>
      </c>
      <c r="CB169" s="1409"/>
      <c r="CC169" s="544"/>
    </row>
    <row r="170" spans="1:81" ht="40" customHeight="1" x14ac:dyDescent="0.2">
      <c r="A170" s="1384" t="s">
        <v>1171</v>
      </c>
      <c r="B170" s="2918"/>
      <c r="C170" s="1381" t="s">
        <v>1172</v>
      </c>
      <c r="D170" s="1382" t="s">
        <v>4518</v>
      </c>
      <c r="E170" s="7466" t="s">
        <v>6849</v>
      </c>
      <c r="F170" s="1385"/>
      <c r="G170" s="1385" t="s">
        <v>266</v>
      </c>
      <c r="H170" s="1386" t="s">
        <v>89</v>
      </c>
      <c r="I170" s="2033" t="s">
        <v>89</v>
      </c>
      <c r="J170" s="2029">
        <v>42760</v>
      </c>
      <c r="K170" s="2029"/>
      <c r="L170" s="2029"/>
      <c r="M170" s="2030"/>
      <c r="N170" s="2029"/>
      <c r="O170" s="2029"/>
      <c r="P170" s="1388"/>
      <c r="Q170" s="1687"/>
      <c r="R170" s="1702"/>
      <c r="S170" s="1702"/>
      <c r="T170" s="1702"/>
      <c r="U170" s="1390">
        <v>44531</v>
      </c>
      <c r="V170" s="1554" t="s">
        <v>1174</v>
      </c>
      <c r="W170" s="1391" t="str">
        <f t="shared" si="13"/>
        <v>Yes</v>
      </c>
      <c r="X170" s="1392" t="s">
        <v>93</v>
      </c>
      <c r="Y170" s="108" t="s">
        <v>267</v>
      </c>
      <c r="Z170" s="108"/>
      <c r="AA170" s="2761" t="s">
        <v>1175</v>
      </c>
      <c r="AB170" s="2967"/>
      <c r="AC170" s="108"/>
      <c r="AD170" s="1393">
        <v>44531</v>
      </c>
      <c r="AE170" s="1394" t="s">
        <v>7391</v>
      </c>
      <c r="AF170" s="1395" t="s">
        <v>7392</v>
      </c>
      <c r="AG170" s="1396" t="s">
        <v>7393</v>
      </c>
      <c r="AH170" s="1397"/>
      <c r="AI170" s="1397"/>
      <c r="AJ170" s="1398"/>
      <c r="AK170" s="1399"/>
      <c r="AL170" s="7467"/>
      <c r="AM170" s="7467"/>
      <c r="AN170" s="1396"/>
      <c r="AO170" s="1397"/>
      <c r="AP170" s="1397"/>
      <c r="AQ170" s="1398"/>
      <c r="AR170" s="1400"/>
      <c r="AS170" s="1401"/>
      <c r="AT170" s="1402"/>
      <c r="AU170" s="1403"/>
      <c r="AV170" s="1404"/>
      <c r="AW170" s="1404"/>
      <c r="AX170" s="1405"/>
      <c r="AY170" s="1406"/>
      <c r="AZ170" s="1402"/>
      <c r="BA170" s="1402"/>
      <c r="BB170" s="1403"/>
      <c r="BC170" s="1404"/>
      <c r="BD170" s="1404"/>
      <c r="BE170" s="1405"/>
      <c r="BF170" s="1405"/>
      <c r="BG170" s="1407" t="s">
        <v>7176</v>
      </c>
      <c r="BH170" s="1396">
        <v>45689</v>
      </c>
      <c r="BI170" s="1408"/>
      <c r="BJ170" s="1407" t="s">
        <v>6913</v>
      </c>
      <c r="BK170" s="1396">
        <v>45809</v>
      </c>
      <c r="BL170" s="1408"/>
      <c r="BM170" s="1407"/>
      <c r="BN170" s="1396"/>
      <c r="BO170" s="1408"/>
      <c r="BP170" s="540" t="s">
        <v>7394</v>
      </c>
      <c r="BQ170" s="1410"/>
      <c r="BR170" s="1178"/>
      <c r="BS170" s="540"/>
      <c r="BT170" s="1409">
        <v>45161</v>
      </c>
      <c r="BU170" s="1409">
        <v>45035</v>
      </c>
      <c r="BV170" s="1410" t="s">
        <v>116</v>
      </c>
      <c r="BW170" s="1409"/>
      <c r="BX170" s="1409">
        <v>45037</v>
      </c>
      <c r="BY170" s="1410" t="s">
        <v>116</v>
      </c>
      <c r="BZ170" s="1409">
        <v>45037</v>
      </c>
      <c r="CA170" s="1409" t="s">
        <v>7208</v>
      </c>
      <c r="CB170" s="1409"/>
      <c r="CC170" s="540" t="s">
        <v>579</v>
      </c>
    </row>
    <row r="171" spans="1:81" ht="40" customHeight="1" x14ac:dyDescent="0.2">
      <c r="A171" s="1384" t="s">
        <v>1758</v>
      </c>
      <c r="B171" s="2918"/>
      <c r="C171" s="1381" t="s">
        <v>1759</v>
      </c>
      <c r="D171" s="1382" t="s">
        <v>7395</v>
      </c>
      <c r="E171" s="7466">
        <v>2167</v>
      </c>
      <c r="F171" s="1385" t="s">
        <v>1083</v>
      </c>
      <c r="G171" s="1385" t="s">
        <v>931</v>
      </c>
      <c r="H171" s="1386" t="s">
        <v>89</v>
      </c>
      <c r="I171" s="2033" t="s">
        <v>89</v>
      </c>
      <c r="J171" s="2029">
        <v>41689</v>
      </c>
      <c r="K171" s="2029"/>
      <c r="L171" s="2029"/>
      <c r="M171" s="2030"/>
      <c r="N171" s="2029"/>
      <c r="O171" s="2029"/>
      <c r="P171" s="1388"/>
      <c r="Q171" s="1687"/>
      <c r="R171" s="1702"/>
      <c r="S171" s="1702"/>
      <c r="T171" s="1702"/>
      <c r="U171" s="1390"/>
      <c r="V171" s="2031"/>
      <c r="W171" s="1391" t="str">
        <f t="shared" si="13"/>
        <v>Yes</v>
      </c>
      <c r="X171" s="1392" t="s">
        <v>93</v>
      </c>
      <c r="Y171" s="108" t="s">
        <v>94</v>
      </c>
      <c r="Z171" s="2082"/>
      <c r="AA171" s="469" t="s">
        <v>1761</v>
      </c>
      <c r="AB171" s="2973" t="s">
        <v>7396</v>
      </c>
      <c r="AC171" s="106"/>
      <c r="AD171" s="1393">
        <v>44713</v>
      </c>
      <c r="AE171" s="1394" t="s">
        <v>1763</v>
      </c>
      <c r="AF171" s="1395" t="s">
        <v>1526</v>
      </c>
      <c r="AG171" s="1396">
        <v>44197</v>
      </c>
      <c r="AH171" s="1397">
        <v>44223</v>
      </c>
      <c r="AI171" s="1397">
        <v>44279</v>
      </c>
      <c r="AJ171" s="1398"/>
      <c r="AK171" s="1399"/>
      <c r="AL171" s="7467"/>
      <c r="AM171" s="7467"/>
      <c r="AN171" s="1396"/>
      <c r="AO171" s="1397"/>
      <c r="AP171" s="1397"/>
      <c r="AQ171" s="1398"/>
      <c r="AR171" s="1400"/>
      <c r="AS171" s="1401"/>
      <c r="AT171" s="1402"/>
      <c r="AU171" s="1403"/>
      <c r="AV171" s="1404"/>
      <c r="AW171" s="1404"/>
      <c r="AX171" s="1405"/>
      <c r="AY171" s="1406"/>
      <c r="AZ171" s="1402"/>
      <c r="BA171" s="1402"/>
      <c r="BB171" s="1403"/>
      <c r="BC171" s="1404"/>
      <c r="BD171" s="1404"/>
      <c r="BE171" s="1405"/>
      <c r="BF171" s="1405"/>
      <c r="BG171" s="1407" t="s">
        <v>7397</v>
      </c>
      <c r="BH171" s="1396" t="s">
        <v>7398</v>
      </c>
      <c r="BI171" s="1408"/>
      <c r="BJ171" s="1407" t="s">
        <v>7399</v>
      </c>
      <c r="BK171" s="1396" t="s">
        <v>7400</v>
      </c>
      <c r="BL171" s="1408"/>
      <c r="BM171" s="1407" t="s">
        <v>7401</v>
      </c>
      <c r="BN171" s="1396" t="s">
        <v>7402</v>
      </c>
      <c r="BO171" s="1408"/>
      <c r="BP171" s="540" t="s">
        <v>7403</v>
      </c>
      <c r="BQ171" s="1410" t="s">
        <v>7404</v>
      </c>
      <c r="BR171" s="540"/>
      <c r="BS171" s="540"/>
      <c r="BT171" s="1409">
        <v>45161</v>
      </c>
      <c r="BU171" s="1409">
        <v>44797</v>
      </c>
      <c r="BV171" s="1410" t="s">
        <v>116</v>
      </c>
      <c r="BW171" s="1409"/>
      <c r="BX171" s="1409">
        <v>45161</v>
      </c>
      <c r="BY171" s="1410" t="s">
        <v>116</v>
      </c>
      <c r="BZ171" s="1409">
        <v>45161</v>
      </c>
      <c r="CA171" s="1409" t="s">
        <v>7405</v>
      </c>
      <c r="CB171" s="1409"/>
      <c r="CC171" s="540" t="s">
        <v>105</v>
      </c>
    </row>
    <row r="172" spans="1:81" ht="40" customHeight="1" x14ac:dyDescent="0.2">
      <c r="A172" s="1384" t="s">
        <v>1900</v>
      </c>
      <c r="B172" s="2918"/>
      <c r="C172" s="1381" t="s">
        <v>1901</v>
      </c>
      <c r="D172" s="1382" t="s">
        <v>7406</v>
      </c>
      <c r="E172" s="7352" t="s">
        <v>7407</v>
      </c>
      <c r="F172" s="1385" t="s">
        <v>1083</v>
      </c>
      <c r="G172" s="1385" t="s">
        <v>2760</v>
      </c>
      <c r="H172" s="1386" t="s">
        <v>89</v>
      </c>
      <c r="I172" s="1387" t="s">
        <v>89</v>
      </c>
      <c r="J172" s="1388">
        <v>42262</v>
      </c>
      <c r="K172" s="1388"/>
      <c r="L172" s="1388"/>
      <c r="M172" s="2003" t="s">
        <v>1903</v>
      </c>
      <c r="N172" s="1388"/>
      <c r="O172" s="1388"/>
      <c r="P172" s="1388"/>
      <c r="Q172" s="1687"/>
      <c r="R172" s="1702"/>
      <c r="S172" s="1702"/>
      <c r="T172" s="1702"/>
      <c r="U172" s="1390"/>
      <c r="V172" s="2031"/>
      <c r="W172" s="1391" t="str">
        <f t="shared" si="13"/>
        <v>Yes</v>
      </c>
      <c r="X172" s="1392" t="s">
        <v>93</v>
      </c>
      <c r="Y172" s="108" t="s">
        <v>94</v>
      </c>
      <c r="Z172" s="108"/>
      <c r="AA172" s="2761" t="s">
        <v>1904</v>
      </c>
      <c r="AB172" s="2761" t="s">
        <v>4791</v>
      </c>
      <c r="AC172" s="108"/>
      <c r="AD172" s="1393">
        <v>45017</v>
      </c>
      <c r="AE172" s="2977" t="s">
        <v>4792</v>
      </c>
      <c r="AF172" s="2978" t="s">
        <v>1906</v>
      </c>
      <c r="AG172" s="1396">
        <v>43070</v>
      </c>
      <c r="AH172" s="1397">
        <v>43009</v>
      </c>
      <c r="AI172" s="1397">
        <v>43070</v>
      </c>
      <c r="AJ172" s="1398"/>
      <c r="AK172" s="1399"/>
      <c r="AL172" s="7506"/>
      <c r="AM172" s="7506"/>
      <c r="AN172" s="1396"/>
      <c r="AO172" s="1397"/>
      <c r="AP172" s="1397"/>
      <c r="AQ172" s="1398"/>
      <c r="AR172" s="1400"/>
      <c r="AS172" s="1404"/>
      <c r="AT172" s="1405"/>
      <c r="AU172" s="1403"/>
      <c r="AV172" s="1404"/>
      <c r="AW172" s="1404"/>
      <c r="AX172" s="1405"/>
      <c r="AY172" s="1406"/>
      <c r="AZ172" s="1405"/>
      <c r="BA172" s="1405"/>
      <c r="BB172" s="1403"/>
      <c r="BC172" s="1404"/>
      <c r="BD172" s="1404"/>
      <c r="BE172" s="1405"/>
      <c r="BF172" s="1405"/>
      <c r="BG172" s="2979" t="s">
        <v>7408</v>
      </c>
      <c r="BH172" s="1396">
        <v>45383</v>
      </c>
      <c r="BI172" s="1408"/>
      <c r="BJ172" s="2979" t="s">
        <v>7409</v>
      </c>
      <c r="BK172" s="1396">
        <v>45413</v>
      </c>
      <c r="BL172" s="1408"/>
      <c r="BM172" s="2980" t="s">
        <v>974</v>
      </c>
      <c r="BN172" s="1547" t="s">
        <v>974</v>
      </c>
      <c r="BO172" s="1408"/>
      <c r="BP172" s="2981" t="s">
        <v>7410</v>
      </c>
      <c r="BQ172" s="2982" t="s">
        <v>7137</v>
      </c>
      <c r="BR172" s="547" t="s">
        <v>7411</v>
      </c>
      <c r="BS172" s="547"/>
      <c r="BT172" s="1409">
        <v>45170</v>
      </c>
      <c r="BU172" s="1409"/>
      <c r="BV172" s="1410" t="s">
        <v>116</v>
      </c>
      <c r="BW172" s="1409"/>
      <c r="BX172" s="1409">
        <v>45174</v>
      </c>
      <c r="BY172" s="1410" t="s">
        <v>116</v>
      </c>
      <c r="BZ172" s="1409">
        <v>45174</v>
      </c>
      <c r="CA172" s="1409" t="s">
        <v>7412</v>
      </c>
      <c r="CB172" s="1409"/>
      <c r="CC172" s="540"/>
    </row>
    <row r="173" spans="1:81" ht="40" customHeight="1" x14ac:dyDescent="0.2">
      <c r="A173" s="1384" t="s">
        <v>2067</v>
      </c>
      <c r="B173" s="2918"/>
      <c r="C173" s="1381" t="s">
        <v>2068</v>
      </c>
      <c r="D173" s="1382" t="s">
        <v>2069</v>
      </c>
      <c r="E173" s="7466">
        <v>2306</v>
      </c>
      <c r="F173" s="1385" t="s">
        <v>297</v>
      </c>
      <c r="G173" s="1385" t="s">
        <v>266</v>
      </c>
      <c r="H173" s="1386" t="s">
        <v>89</v>
      </c>
      <c r="I173" s="2033" t="s">
        <v>89</v>
      </c>
      <c r="J173" s="2029">
        <v>43719</v>
      </c>
      <c r="K173" s="2029"/>
      <c r="L173" s="2029"/>
      <c r="M173" s="2030"/>
      <c r="N173" s="2029"/>
      <c r="O173" s="2029"/>
      <c r="P173" s="1388"/>
      <c r="Q173" s="1687"/>
      <c r="R173" s="1702"/>
      <c r="S173" s="1702"/>
      <c r="T173" s="1702"/>
      <c r="U173" s="1390">
        <v>44013</v>
      </c>
      <c r="V173" s="1554" t="s">
        <v>2070</v>
      </c>
      <c r="W173" s="1391" t="str">
        <f t="shared" si="13"/>
        <v>Yes</v>
      </c>
      <c r="X173" s="1392" t="s">
        <v>93</v>
      </c>
      <c r="Y173" s="108" t="s">
        <v>94</v>
      </c>
      <c r="Z173" s="1557"/>
      <c r="AA173" s="2983" t="s">
        <v>2071</v>
      </c>
      <c r="AB173" s="2973" t="s">
        <v>6864</v>
      </c>
      <c r="AC173" s="106"/>
      <c r="AD173" s="1393">
        <v>44348</v>
      </c>
      <c r="AE173" s="1394" t="s">
        <v>6303</v>
      </c>
      <c r="AF173" s="1395" t="s">
        <v>2072</v>
      </c>
      <c r="AG173" s="1396">
        <v>44986</v>
      </c>
      <c r="AH173" s="1397">
        <v>44986</v>
      </c>
      <c r="AI173" s="1397">
        <v>44986</v>
      </c>
      <c r="AJ173" s="1398" t="s">
        <v>2073</v>
      </c>
      <c r="AK173" s="1399"/>
      <c r="AL173" s="1401">
        <v>45474</v>
      </c>
      <c r="AM173" s="1402" t="s">
        <v>7413</v>
      </c>
      <c r="AN173" s="1403">
        <v>45474</v>
      </c>
      <c r="AO173" s="1397"/>
      <c r="AP173" s="1397"/>
      <c r="AQ173" s="132"/>
      <c r="AR173" s="1400"/>
      <c r="AS173" s="7507"/>
      <c r="AT173" s="2205"/>
      <c r="AU173" s="1551"/>
      <c r="AV173" s="1404"/>
      <c r="AW173" s="1404"/>
      <c r="AX173" s="1405"/>
      <c r="AY173" s="1406"/>
      <c r="AZ173" s="1402"/>
      <c r="BA173" s="1402"/>
      <c r="BB173" s="1403"/>
      <c r="BC173" s="1404"/>
      <c r="BD173" s="1404"/>
      <c r="BE173" s="1405"/>
      <c r="BF173" s="1405"/>
      <c r="BG173" s="1407" t="s">
        <v>7414</v>
      </c>
      <c r="BH173" s="1396" t="s">
        <v>114</v>
      </c>
      <c r="BI173" s="1408"/>
      <c r="BJ173" s="1407" t="s">
        <v>114</v>
      </c>
      <c r="BK173" s="1396" t="s">
        <v>114</v>
      </c>
      <c r="BL173" s="1408"/>
      <c r="BM173" s="1407" t="s">
        <v>114</v>
      </c>
      <c r="BN173" s="1396" t="s">
        <v>114</v>
      </c>
      <c r="BO173" s="1408"/>
      <c r="BP173" s="540" t="s">
        <v>7415</v>
      </c>
      <c r="BQ173" s="1410" t="s">
        <v>7416</v>
      </c>
      <c r="BR173" s="540"/>
      <c r="BS173" s="540"/>
      <c r="BT173" s="1409">
        <v>45149</v>
      </c>
      <c r="BU173" s="1409"/>
      <c r="BV173" s="1410" t="s">
        <v>116</v>
      </c>
      <c r="BW173" s="1409"/>
      <c r="BX173" s="1409">
        <v>45197</v>
      </c>
      <c r="BY173" s="1410" t="s">
        <v>116</v>
      </c>
      <c r="BZ173" s="1409">
        <v>45197</v>
      </c>
      <c r="CA173" s="1409" t="s">
        <v>7129</v>
      </c>
      <c r="CB173" s="1409"/>
      <c r="CC173" s="540"/>
    </row>
    <row r="174" spans="1:81" ht="40" customHeight="1" x14ac:dyDescent="0.2">
      <c r="A174" s="1384" t="s">
        <v>2197</v>
      </c>
      <c r="B174" s="2918"/>
      <c r="C174" s="1381" t="s">
        <v>2198</v>
      </c>
      <c r="D174" s="1381" t="s">
        <v>2199</v>
      </c>
      <c r="E174" s="7477">
        <v>2259</v>
      </c>
      <c r="F174" s="1385" t="s">
        <v>423</v>
      </c>
      <c r="G174" s="1385" t="s">
        <v>281</v>
      </c>
      <c r="H174" s="1386" t="s">
        <v>89</v>
      </c>
      <c r="I174" s="2033" t="s">
        <v>89</v>
      </c>
      <c r="J174" s="1388">
        <v>42937</v>
      </c>
      <c r="K174" s="2029"/>
      <c r="L174" s="2029" t="s">
        <v>90</v>
      </c>
      <c r="M174" s="2030" t="s">
        <v>1120</v>
      </c>
      <c r="N174" s="2029"/>
      <c r="O174" s="2029"/>
      <c r="P174" s="1388"/>
      <c r="Q174" s="1687"/>
      <c r="R174" s="1702"/>
      <c r="S174" s="1702"/>
      <c r="T174" s="1702"/>
      <c r="U174" s="1390"/>
      <c r="V174" s="2031"/>
      <c r="W174" s="1391" t="str">
        <f t="shared" si="13"/>
        <v>Yes</v>
      </c>
      <c r="X174" s="2984" t="s">
        <v>93</v>
      </c>
      <c r="Y174" s="2985" t="s">
        <v>94</v>
      </c>
      <c r="Z174" s="108"/>
      <c r="AA174" s="2986" t="s">
        <v>2200</v>
      </c>
      <c r="AB174" s="2761" t="s">
        <v>6868</v>
      </c>
      <c r="AC174" s="108"/>
      <c r="AD174" s="1531">
        <v>44228</v>
      </c>
      <c r="AE174" s="1394" t="s">
        <v>788</v>
      </c>
      <c r="AF174" s="1395" t="s">
        <v>142</v>
      </c>
      <c r="AG174" s="1396">
        <v>44470</v>
      </c>
      <c r="AH174" s="1397">
        <v>44578</v>
      </c>
      <c r="AI174" s="1397">
        <v>44634</v>
      </c>
      <c r="AJ174" s="1398" t="s">
        <v>2202</v>
      </c>
      <c r="AK174" s="1399"/>
      <c r="AL174" s="7438" t="s">
        <v>1025</v>
      </c>
      <c r="AM174" s="7410" t="s">
        <v>6869</v>
      </c>
      <c r="AN174" s="1396">
        <v>44743</v>
      </c>
      <c r="AO174" s="1397"/>
      <c r="AP174" s="1397"/>
      <c r="AQ174" s="1398"/>
      <c r="AR174" s="1400"/>
      <c r="AS174" s="1401"/>
      <c r="AT174" s="1402"/>
      <c r="AU174" s="1551"/>
      <c r="AV174" s="1404"/>
      <c r="AW174" s="1404"/>
      <c r="AX174" s="1405"/>
      <c r="AY174" s="1406"/>
      <c r="AZ174" s="1402"/>
      <c r="BA174" s="1552"/>
      <c r="BB174" s="1551"/>
      <c r="BC174" s="1404"/>
      <c r="BD174" s="1404"/>
      <c r="BE174" s="1405"/>
      <c r="BF174" s="1405"/>
      <c r="BG174" s="1433" t="s">
        <v>193</v>
      </c>
      <c r="BH174" s="1547" t="s">
        <v>193</v>
      </c>
      <c r="BI174" s="1397"/>
      <c r="BJ174" s="1407" t="s">
        <v>193</v>
      </c>
      <c r="BK174" s="1396" t="s">
        <v>193</v>
      </c>
      <c r="BL174" s="1408"/>
      <c r="BM174" s="1407" t="s">
        <v>193</v>
      </c>
      <c r="BN174" s="1455" t="s">
        <v>193</v>
      </c>
      <c r="BO174" s="1408"/>
      <c r="BP174" s="2443" t="s">
        <v>6870</v>
      </c>
      <c r="BQ174" s="2759"/>
      <c r="BR174" s="2987"/>
      <c r="BS174" s="2443"/>
      <c r="BT174" s="1409">
        <v>45148</v>
      </c>
      <c r="BU174" s="1409">
        <v>44797</v>
      </c>
      <c r="BV174" s="1410" t="s">
        <v>116</v>
      </c>
      <c r="BW174" s="1409"/>
      <c r="BX174" s="1409">
        <v>44987</v>
      </c>
      <c r="BY174" s="1410" t="s">
        <v>116</v>
      </c>
      <c r="BZ174" s="1409">
        <v>44987</v>
      </c>
      <c r="CA174" s="1409" t="s">
        <v>7146</v>
      </c>
      <c r="CB174" s="1409"/>
      <c r="CC174" s="540" t="s">
        <v>105</v>
      </c>
    </row>
    <row r="175" spans="1:81" ht="40" customHeight="1" x14ac:dyDescent="0.2">
      <c r="A175" s="1384" t="s">
        <v>2312</v>
      </c>
      <c r="B175" s="2918"/>
      <c r="C175" s="1381" t="s">
        <v>2313</v>
      </c>
      <c r="D175" s="1382" t="s">
        <v>2314</v>
      </c>
      <c r="E175" s="7466">
        <v>2309</v>
      </c>
      <c r="F175" s="1385" t="s">
        <v>91</v>
      </c>
      <c r="G175" s="1385" t="s">
        <v>931</v>
      </c>
      <c r="H175" s="1386" t="s">
        <v>89</v>
      </c>
      <c r="I175" s="1387" t="s">
        <v>89</v>
      </c>
      <c r="J175" s="1388">
        <v>43187</v>
      </c>
      <c r="K175" s="1388"/>
      <c r="L175" s="1388"/>
      <c r="M175" s="2988" t="s">
        <v>2315</v>
      </c>
      <c r="N175" s="1388"/>
      <c r="O175" s="1388"/>
      <c r="P175" s="1388"/>
      <c r="Q175" s="1687"/>
      <c r="R175" s="1702"/>
      <c r="S175" s="1702"/>
      <c r="T175" s="1702"/>
      <c r="U175" s="1390"/>
      <c r="V175" s="2031"/>
      <c r="W175" s="1391" t="str">
        <f t="shared" si="13"/>
        <v>Yes</v>
      </c>
      <c r="X175" s="1392" t="s">
        <v>93</v>
      </c>
      <c r="Y175" s="108" t="s">
        <v>94</v>
      </c>
      <c r="Z175" s="108"/>
      <c r="AA175" s="2966" t="s">
        <v>2316</v>
      </c>
      <c r="AB175" s="2966" t="s">
        <v>6877</v>
      </c>
      <c r="AC175" s="106"/>
      <c r="AD175" s="1393">
        <v>44866</v>
      </c>
      <c r="AE175" s="1394" t="s">
        <v>5098</v>
      </c>
      <c r="AF175" s="1395" t="s">
        <v>270</v>
      </c>
      <c r="AG175" s="1396">
        <v>44914</v>
      </c>
      <c r="AH175" s="1397">
        <v>44872</v>
      </c>
      <c r="AI175" s="1397">
        <v>44914</v>
      </c>
      <c r="AJ175" s="1454" t="s">
        <v>2318</v>
      </c>
      <c r="AK175" s="1399"/>
      <c r="AL175" s="7467"/>
      <c r="AM175" s="7467"/>
      <c r="AN175" s="1396"/>
      <c r="AO175" s="1397"/>
      <c r="AP175" s="1397"/>
      <c r="AQ175" s="1398"/>
      <c r="AR175" s="1400"/>
      <c r="AS175" s="1401"/>
      <c r="AT175" s="1402"/>
      <c r="AU175" s="1403"/>
      <c r="AV175" s="1404"/>
      <c r="AW175" s="1404"/>
      <c r="AX175" s="1405"/>
      <c r="AY175" s="1406"/>
      <c r="AZ175" s="1402"/>
      <c r="BA175" s="1402"/>
      <c r="BB175" s="1403"/>
      <c r="BC175" s="1404"/>
      <c r="BD175" s="1404"/>
      <c r="BE175" s="1405"/>
      <c r="BF175" s="1405"/>
      <c r="BG175" s="1407" t="s">
        <v>7417</v>
      </c>
      <c r="BH175" s="1396" t="s">
        <v>7418</v>
      </c>
      <c r="BI175" s="1408"/>
      <c r="BJ175" s="1407" t="s">
        <v>7419</v>
      </c>
      <c r="BK175" s="1396" t="s">
        <v>7420</v>
      </c>
      <c r="BL175" s="1408"/>
      <c r="BM175" s="2847" t="s">
        <v>1211</v>
      </c>
      <c r="BN175" s="2848" t="s">
        <v>1211</v>
      </c>
      <c r="BO175" s="1408"/>
      <c r="BP175" s="540" t="s">
        <v>7421</v>
      </c>
      <c r="BQ175" s="1410" t="s">
        <v>7422</v>
      </c>
      <c r="BR175" s="1178"/>
      <c r="BS175" s="540"/>
      <c r="BT175" s="1409">
        <v>45156</v>
      </c>
      <c r="BU175" s="1409">
        <v>44974</v>
      </c>
      <c r="BV175" s="1410" t="s">
        <v>116</v>
      </c>
      <c r="BW175" s="1409"/>
      <c r="BX175" s="1409">
        <v>45278</v>
      </c>
      <c r="BY175" s="1410" t="s">
        <v>116</v>
      </c>
      <c r="BZ175" s="1409">
        <v>45278</v>
      </c>
      <c r="CA175" s="1409" t="s">
        <v>7307</v>
      </c>
      <c r="CB175" s="1409"/>
      <c r="CC175" s="544"/>
    </row>
    <row r="176" spans="1:81" ht="40" customHeight="1" x14ac:dyDescent="0.2">
      <c r="A176" s="2670" t="s">
        <v>2621</v>
      </c>
      <c r="B176" s="2991"/>
      <c r="C176" s="2513" t="s">
        <v>2615</v>
      </c>
      <c r="D176" s="2687" t="s">
        <v>2616</v>
      </c>
      <c r="E176" s="7491">
        <v>2261</v>
      </c>
      <c r="F176" s="2515" t="s">
        <v>1211</v>
      </c>
      <c r="G176" s="2515" t="s">
        <v>931</v>
      </c>
      <c r="H176" s="2666" t="s">
        <v>89</v>
      </c>
      <c r="I176" s="2671" t="s">
        <v>89</v>
      </c>
      <c r="J176" s="2664">
        <v>43627</v>
      </c>
      <c r="K176" s="2664"/>
      <c r="L176" s="2664"/>
      <c r="M176" s="2672"/>
      <c r="N176" s="2664"/>
      <c r="O176" s="2664" t="s">
        <v>90</v>
      </c>
      <c r="P176" s="2992">
        <v>45195</v>
      </c>
      <c r="Q176" s="2673"/>
      <c r="R176" s="2674"/>
      <c r="S176" s="2674"/>
      <c r="T176" s="2674"/>
      <c r="U176" s="2523" t="s">
        <v>2622</v>
      </c>
      <c r="V176" s="2993"/>
      <c r="W176" s="2525" t="str">
        <f t="shared" si="13"/>
        <v>Yes</v>
      </c>
      <c r="X176" s="2526" t="s">
        <v>93</v>
      </c>
      <c r="Y176" s="2513" t="s">
        <v>94</v>
      </c>
      <c r="Z176" s="2513"/>
      <c r="AA176" s="2975" t="s">
        <v>7423</v>
      </c>
      <c r="AB176" s="2976" t="s">
        <v>7424</v>
      </c>
      <c r="AC176" s="2527"/>
      <c r="AD176" s="2661">
        <v>45108</v>
      </c>
      <c r="AE176" s="2529" t="s">
        <v>5534</v>
      </c>
      <c r="AF176" s="2662" t="s">
        <v>142</v>
      </c>
      <c r="AG176" s="2531">
        <v>44317</v>
      </c>
      <c r="AH176" s="2531">
        <v>44317</v>
      </c>
      <c r="AI176" s="2531"/>
      <c r="AJ176" s="2532"/>
      <c r="AK176" s="2533"/>
      <c r="AL176" s="2662" t="s">
        <v>6370</v>
      </c>
      <c r="AM176" s="2662" t="s">
        <v>367</v>
      </c>
      <c r="AN176" s="2531">
        <v>44713</v>
      </c>
      <c r="AO176" s="2531">
        <v>44725</v>
      </c>
      <c r="AP176" s="2531">
        <v>44764</v>
      </c>
      <c r="AQ176" s="2532" t="s">
        <v>2623</v>
      </c>
      <c r="AR176" s="2534"/>
      <c r="AS176" s="2665"/>
      <c r="AT176" s="2666"/>
      <c r="AU176" s="2665"/>
      <c r="AV176" s="2665"/>
      <c r="AW176" s="2665"/>
      <c r="AX176" s="2666"/>
      <c r="AY176" s="2667"/>
      <c r="AZ176" s="2666"/>
      <c r="BA176" s="2666"/>
      <c r="BB176" s="2665"/>
      <c r="BC176" s="2665"/>
      <c r="BD176" s="2665"/>
      <c r="BE176" s="2666"/>
      <c r="BF176" s="2666"/>
      <c r="BG176" s="2537" t="s">
        <v>7425</v>
      </c>
      <c r="BH176" s="2531" t="s">
        <v>7425</v>
      </c>
      <c r="BI176" s="2538">
        <v>45195</v>
      </c>
      <c r="BJ176" s="2537" t="s">
        <v>7426</v>
      </c>
      <c r="BK176" s="2531" t="s">
        <v>7054</v>
      </c>
      <c r="BL176" s="2538"/>
      <c r="BM176" s="2537" t="s">
        <v>7427</v>
      </c>
      <c r="BN176" s="2531" t="s">
        <v>7428</v>
      </c>
      <c r="BO176" s="2544"/>
      <c r="BP176" s="2994" t="s">
        <v>7429</v>
      </c>
      <c r="BQ176" s="2689" t="s">
        <v>7430</v>
      </c>
      <c r="BR176" s="2513"/>
      <c r="BS176" s="2513"/>
      <c r="BT176" s="2540"/>
      <c r="BU176" s="2540">
        <v>45153</v>
      </c>
      <c r="BV176" s="2532" t="s">
        <v>116</v>
      </c>
      <c r="BW176" s="2540"/>
      <c r="BX176" s="2540">
        <v>45153</v>
      </c>
      <c r="BY176" s="2532" t="s">
        <v>116</v>
      </c>
      <c r="BZ176" s="2540">
        <v>45153</v>
      </c>
      <c r="CA176" s="2540" t="s">
        <v>742</v>
      </c>
      <c r="CB176" s="2540"/>
      <c r="CC176" s="2513"/>
    </row>
    <row r="177" spans="1:81" ht="40" customHeight="1" x14ac:dyDescent="0.2">
      <c r="A177" s="1384" t="s">
        <v>2555</v>
      </c>
      <c r="B177" s="2918"/>
      <c r="C177" s="1381" t="s">
        <v>2556</v>
      </c>
      <c r="D177" s="1381" t="s">
        <v>2557</v>
      </c>
      <c r="E177" s="7470">
        <v>2123</v>
      </c>
      <c r="F177" s="1385" t="s">
        <v>297</v>
      </c>
      <c r="G177" s="1562" t="s">
        <v>931</v>
      </c>
      <c r="H177" s="1387" t="s">
        <v>89</v>
      </c>
      <c r="I177" s="1387" t="s">
        <v>89</v>
      </c>
      <c r="J177" s="1388">
        <v>44271</v>
      </c>
      <c r="K177" s="2029"/>
      <c r="L177" s="2029" t="s">
        <v>90</v>
      </c>
      <c r="M177" s="2030" t="s">
        <v>515</v>
      </c>
      <c r="N177" s="2029"/>
      <c r="O177" s="2029" t="s">
        <v>90</v>
      </c>
      <c r="P177" s="1388"/>
      <c r="Q177" s="1687"/>
      <c r="R177" s="1702"/>
      <c r="S177" s="1702"/>
      <c r="T177" s="1702"/>
      <c r="U177" s="1390"/>
      <c r="V177" s="2031"/>
      <c r="W177" s="1391" t="str">
        <f t="shared" si="13"/>
        <v>Yes</v>
      </c>
      <c r="X177" s="1392" t="s">
        <v>93</v>
      </c>
      <c r="Y177" s="108" t="s">
        <v>94</v>
      </c>
      <c r="Z177" s="108"/>
      <c r="AA177" s="2761" t="s">
        <v>2558</v>
      </c>
      <c r="AB177" s="2967" t="s">
        <v>7431</v>
      </c>
      <c r="AC177" s="108"/>
      <c r="AD177" s="1531" t="s">
        <v>7432</v>
      </c>
      <c r="AE177" s="7503" t="s">
        <v>5215</v>
      </c>
      <c r="AF177" s="7410" t="s">
        <v>2560</v>
      </c>
      <c r="AG177" s="1396">
        <v>44593</v>
      </c>
      <c r="AH177" s="1397">
        <v>44578</v>
      </c>
      <c r="AI177" s="1397">
        <v>44634</v>
      </c>
      <c r="AJ177" s="1398" t="s">
        <v>2561</v>
      </c>
      <c r="AK177" s="1399"/>
      <c r="AL177" s="1532" t="s">
        <v>7433</v>
      </c>
      <c r="AM177" s="1395" t="s">
        <v>7434</v>
      </c>
      <c r="AN177" s="1396" t="s">
        <v>7435</v>
      </c>
      <c r="AO177" s="1397"/>
      <c r="AP177" s="1397"/>
      <c r="AQ177" s="1398"/>
      <c r="AR177" s="1400"/>
      <c r="AS177" s="1570" t="s">
        <v>7436</v>
      </c>
      <c r="AT177" s="1395" t="s">
        <v>7437</v>
      </c>
      <c r="AU177" s="1396" t="s">
        <v>7438</v>
      </c>
      <c r="AV177" s="1404"/>
      <c r="AW177" s="1404"/>
      <c r="AX177" s="1405"/>
      <c r="AY177" s="1406"/>
      <c r="AZ177" s="1402"/>
      <c r="BA177" s="1402"/>
      <c r="BB177" s="1403"/>
      <c r="BC177" s="1404"/>
      <c r="BD177" s="1404"/>
      <c r="BE177" s="1405"/>
      <c r="BF177" s="1405"/>
      <c r="BG177" s="1407" t="s">
        <v>7439</v>
      </c>
      <c r="BH177" s="1396" t="s">
        <v>7440</v>
      </c>
      <c r="BI177" s="1397"/>
      <c r="BJ177" s="1407" t="s">
        <v>7441</v>
      </c>
      <c r="BK177" s="1396" t="s">
        <v>7442</v>
      </c>
      <c r="BL177" s="1408"/>
      <c r="BM177" s="1407" t="s">
        <v>7443</v>
      </c>
      <c r="BN177" s="1455" t="s">
        <v>7444</v>
      </c>
      <c r="BO177" s="1408"/>
      <c r="BP177" s="2995" t="s">
        <v>7445</v>
      </c>
      <c r="BQ177" s="2996"/>
      <c r="BR177" s="540"/>
      <c r="BS177" s="540"/>
      <c r="BT177" s="1409">
        <v>44431</v>
      </c>
      <c r="BU177" s="1409">
        <v>45145</v>
      </c>
      <c r="BV177" s="1410" t="s">
        <v>116</v>
      </c>
      <c r="BW177" s="1409"/>
      <c r="BX177" s="1409">
        <v>45145</v>
      </c>
      <c r="BY177" s="1410"/>
      <c r="BZ177" s="1409">
        <v>45145</v>
      </c>
      <c r="CA177" s="1409" t="s">
        <v>7146</v>
      </c>
      <c r="CB177" s="1409"/>
      <c r="CC177" s="540" t="s">
        <v>105</v>
      </c>
    </row>
    <row r="178" spans="1:81" ht="40" customHeight="1" x14ac:dyDescent="0.2">
      <c r="A178" s="1384" t="s">
        <v>2547</v>
      </c>
      <c r="B178" s="2918"/>
      <c r="C178" s="1426" t="s">
        <v>2548</v>
      </c>
      <c r="D178" s="2271" t="s">
        <v>121</v>
      </c>
      <c r="E178" s="7466" t="s">
        <v>226</v>
      </c>
      <c r="F178" s="1385"/>
      <c r="G178" s="1385"/>
      <c r="H178" s="1386" t="s">
        <v>89</v>
      </c>
      <c r="I178" s="1386" t="s">
        <v>89</v>
      </c>
      <c r="J178" s="1388">
        <v>44468</v>
      </c>
      <c r="K178" s="2029">
        <v>41921</v>
      </c>
      <c r="L178" s="2029"/>
      <c r="M178" s="2030"/>
      <c r="N178" s="1388"/>
      <c r="O178" s="1388"/>
      <c r="P178" s="1388"/>
      <c r="Q178" s="1687"/>
      <c r="R178" s="2274"/>
      <c r="S178" s="1702"/>
      <c r="T178" s="1702"/>
      <c r="U178" s="1390"/>
      <c r="V178" s="2031"/>
      <c r="W178" s="1391" t="b">
        <f t="shared" si="13"/>
        <v>0</v>
      </c>
      <c r="X178" s="1392" t="s">
        <v>111</v>
      </c>
      <c r="Y178" s="108" t="s">
        <v>94</v>
      </c>
      <c r="Z178" s="1442"/>
      <c r="AA178" s="2761" t="s">
        <v>7446</v>
      </c>
      <c r="AB178" s="2967" t="s">
        <v>7447</v>
      </c>
      <c r="AC178" s="108"/>
      <c r="AD178" s="1569">
        <v>44835</v>
      </c>
      <c r="AE178" s="1395"/>
      <c r="AF178" s="1395"/>
      <c r="AG178" s="1396"/>
      <c r="AH178" s="1397"/>
      <c r="AI178" s="1397"/>
      <c r="AJ178" s="1398"/>
      <c r="AK178" s="1399"/>
      <c r="AL178" s="1394"/>
      <c r="AM178" s="1395"/>
      <c r="AN178" s="1396"/>
      <c r="AO178" s="1397"/>
      <c r="AP178" s="1397"/>
      <c r="AQ178" s="1398"/>
      <c r="AR178" s="1400"/>
      <c r="AS178" s="1570"/>
      <c r="AT178" s="1402"/>
      <c r="AU178" s="1396"/>
      <c r="AV178" s="1404"/>
      <c r="AW178" s="1404"/>
      <c r="AX178" s="1405"/>
      <c r="AY178" s="1406"/>
      <c r="AZ178" s="1402"/>
      <c r="BA178" s="1402"/>
      <c r="BB178" s="1403"/>
      <c r="BC178" s="1404"/>
      <c r="BD178" s="1404"/>
      <c r="BE178" s="1405"/>
      <c r="BF178" s="1405"/>
      <c r="BG178" s="1407"/>
      <c r="BH178" s="1396"/>
      <c r="BI178" s="1408"/>
      <c r="BJ178" s="1407"/>
      <c r="BK178" s="1396"/>
      <c r="BL178" s="1408"/>
      <c r="BM178" s="1407"/>
      <c r="BN178" s="1396"/>
      <c r="BO178" s="1438"/>
      <c r="BP178" s="632" t="s">
        <v>7448</v>
      </c>
      <c r="BQ178" s="2453"/>
      <c r="BR178" s="1178"/>
      <c r="BS178" s="632"/>
      <c r="BT178" s="1409">
        <v>44137</v>
      </c>
      <c r="BU178" s="1409">
        <v>45153</v>
      </c>
      <c r="BV178" s="1410" t="s">
        <v>116</v>
      </c>
      <c r="BW178" s="1409"/>
      <c r="BX178" s="1409"/>
      <c r="BY178" s="1410"/>
      <c r="BZ178" s="1409"/>
      <c r="CA178" s="1409" t="s">
        <v>7449</v>
      </c>
      <c r="CB178" s="1409"/>
      <c r="CC178" s="540"/>
    </row>
    <row r="179" spans="1:81" ht="40" customHeight="1" x14ac:dyDescent="0.2">
      <c r="A179" s="1384" t="s">
        <v>3598</v>
      </c>
      <c r="B179" s="2918"/>
      <c r="C179" s="1381" t="s">
        <v>3599</v>
      </c>
      <c r="D179" s="1382" t="s">
        <v>336</v>
      </c>
      <c r="E179" s="7466">
        <v>2161</v>
      </c>
      <c r="F179" s="1385" t="s">
        <v>337</v>
      </c>
      <c r="G179" s="1385" t="s">
        <v>266</v>
      </c>
      <c r="H179" s="1387" t="s">
        <v>89</v>
      </c>
      <c r="I179" s="1387" t="s">
        <v>89</v>
      </c>
      <c r="J179" s="2029">
        <v>42396</v>
      </c>
      <c r="K179" s="2029"/>
      <c r="L179" s="2029" t="s">
        <v>90</v>
      </c>
      <c r="M179" s="2030" t="s">
        <v>169</v>
      </c>
      <c r="N179" s="2029"/>
      <c r="O179" s="2029"/>
      <c r="P179" s="1388"/>
      <c r="Q179" s="1687"/>
      <c r="R179" s="1702"/>
      <c r="S179" s="1702"/>
      <c r="T179" s="1702"/>
      <c r="U179" s="1390"/>
      <c r="V179" s="2031"/>
      <c r="W179" s="1391" t="str">
        <f t="shared" si="13"/>
        <v>Yes</v>
      </c>
      <c r="X179" s="1392" t="s">
        <v>93</v>
      </c>
      <c r="Y179" s="108" t="s">
        <v>94</v>
      </c>
      <c r="Z179" s="1557"/>
      <c r="AA179" s="2983" t="s">
        <v>6580</v>
      </c>
      <c r="AB179" s="2973" t="s">
        <v>7450</v>
      </c>
      <c r="AC179" s="107"/>
      <c r="AD179" s="1393">
        <v>44835</v>
      </c>
      <c r="AE179" s="1394" t="s">
        <v>3602</v>
      </c>
      <c r="AF179" s="1395" t="s">
        <v>364</v>
      </c>
      <c r="AG179" s="1396">
        <v>43405</v>
      </c>
      <c r="AH179" s="1397">
        <v>43287</v>
      </c>
      <c r="AI179" s="1397">
        <v>43357</v>
      </c>
      <c r="AJ179" s="1398" t="s">
        <v>3603</v>
      </c>
      <c r="AK179" s="1399"/>
      <c r="AL179" s="7468" t="s">
        <v>3604</v>
      </c>
      <c r="AM179" s="7410" t="s">
        <v>3605</v>
      </c>
      <c r="AN179" s="1396">
        <v>43862</v>
      </c>
      <c r="AO179" s="1397">
        <v>44020</v>
      </c>
      <c r="AP179" s="1397">
        <v>44071</v>
      </c>
      <c r="AQ179" s="1398" t="s">
        <v>3606</v>
      </c>
      <c r="AR179" s="1400"/>
      <c r="AS179" s="7411" t="s">
        <v>3607</v>
      </c>
      <c r="AT179" s="7410" t="s">
        <v>3608</v>
      </c>
      <c r="AU179" s="1551">
        <v>44593</v>
      </c>
      <c r="AV179" s="1404">
        <v>44603</v>
      </c>
      <c r="AW179" s="1404">
        <v>44659</v>
      </c>
      <c r="AX179" s="1405" t="s">
        <v>3609</v>
      </c>
      <c r="AY179" s="1406"/>
      <c r="AZ179" s="1552" t="s">
        <v>7451</v>
      </c>
      <c r="BA179" s="1552" t="s">
        <v>3610</v>
      </c>
      <c r="BB179" s="1551">
        <v>45139</v>
      </c>
      <c r="BC179" s="1404"/>
      <c r="BD179" s="1404"/>
      <c r="BE179" s="1405"/>
      <c r="BF179" s="1405"/>
      <c r="BG179" s="1407" t="s">
        <v>2402</v>
      </c>
      <c r="BH179" s="1396">
        <v>45505</v>
      </c>
      <c r="BI179" s="1408"/>
      <c r="BJ179" s="1407" t="s">
        <v>626</v>
      </c>
      <c r="BK179" s="1396">
        <v>45778</v>
      </c>
      <c r="BL179" s="1408"/>
      <c r="BM179" s="1407" t="s">
        <v>557</v>
      </c>
      <c r="BN179" s="1396">
        <v>46143</v>
      </c>
      <c r="BO179" s="1408"/>
      <c r="BP179" s="631" t="s">
        <v>7452</v>
      </c>
      <c r="BQ179" s="2758"/>
      <c r="BR179" s="2297"/>
      <c r="BS179" s="2285"/>
      <c r="BT179" s="1409">
        <v>45162</v>
      </c>
      <c r="BU179" s="1409">
        <v>44970</v>
      </c>
      <c r="BV179" s="1410" t="s">
        <v>116</v>
      </c>
      <c r="BW179" s="1409">
        <v>45079</v>
      </c>
      <c r="BX179" s="1409">
        <v>44970</v>
      </c>
      <c r="BY179" s="1410" t="s">
        <v>116</v>
      </c>
      <c r="BZ179" s="1409"/>
      <c r="CA179" s="1409" t="s">
        <v>262</v>
      </c>
      <c r="CB179" s="1409"/>
      <c r="CC179" s="540" t="s">
        <v>105</v>
      </c>
    </row>
    <row r="180" spans="1:81" ht="40" customHeight="1" x14ac:dyDescent="0.2">
      <c r="A180" s="1384" t="s">
        <v>3823</v>
      </c>
      <c r="B180" s="2918"/>
      <c r="C180" s="1381" t="s">
        <v>3824</v>
      </c>
      <c r="D180" s="1382" t="s">
        <v>121</v>
      </c>
      <c r="E180" s="7466" t="s">
        <v>226</v>
      </c>
      <c r="F180" s="1385"/>
      <c r="G180" s="1385"/>
      <c r="H180" s="1386" t="s">
        <v>89</v>
      </c>
      <c r="I180" s="1386" t="s">
        <v>89</v>
      </c>
      <c r="J180" s="1388">
        <v>43151</v>
      </c>
      <c r="K180" s="1388"/>
      <c r="L180" s="1388"/>
      <c r="M180" s="2003"/>
      <c r="N180" s="1388"/>
      <c r="O180" s="1388"/>
      <c r="P180" s="1388"/>
      <c r="Q180" s="1687"/>
      <c r="R180" s="1702"/>
      <c r="S180" s="1702"/>
      <c r="T180" s="1702"/>
      <c r="U180" s="1390">
        <v>43709</v>
      </c>
      <c r="V180" s="1554" t="s">
        <v>3826</v>
      </c>
      <c r="W180" s="1391" t="b">
        <f t="shared" si="13"/>
        <v>0</v>
      </c>
      <c r="X180" s="1392" t="s">
        <v>111</v>
      </c>
      <c r="Y180" s="108" t="s">
        <v>94</v>
      </c>
      <c r="Z180" s="108"/>
      <c r="AA180" s="2761" t="s">
        <v>3827</v>
      </c>
      <c r="AB180" s="2967" t="s">
        <v>7014</v>
      </c>
      <c r="AC180" s="108"/>
      <c r="AD180" s="1393">
        <v>44470</v>
      </c>
      <c r="AE180" s="1394"/>
      <c r="AF180" s="1395"/>
      <c r="AG180" s="1396"/>
      <c r="AH180" s="1397"/>
      <c r="AI180" s="1397"/>
      <c r="AJ180" s="1398"/>
      <c r="AK180" s="1399"/>
      <c r="AL180" s="7467"/>
      <c r="AM180" s="7467"/>
      <c r="AN180" s="1396"/>
      <c r="AO180" s="1397"/>
      <c r="AP180" s="1397"/>
      <c r="AQ180" s="1398"/>
      <c r="AR180" s="1400"/>
      <c r="AS180" s="1401"/>
      <c r="AT180" s="1402"/>
      <c r="AU180" s="1403"/>
      <c r="AV180" s="1404"/>
      <c r="AW180" s="1404"/>
      <c r="AX180" s="1405"/>
      <c r="AY180" s="1406"/>
      <c r="AZ180" s="1402"/>
      <c r="BA180" s="1402"/>
      <c r="BB180" s="1403"/>
      <c r="BC180" s="1404"/>
      <c r="BD180" s="1404"/>
      <c r="BE180" s="1405"/>
      <c r="BF180" s="1405"/>
      <c r="BG180" s="1407"/>
      <c r="BH180" s="1396"/>
      <c r="BI180" s="1408"/>
      <c r="BJ180" s="1407"/>
      <c r="BK180" s="1396"/>
      <c r="BL180" s="1408"/>
      <c r="BM180" s="1407"/>
      <c r="BN180" s="1396"/>
      <c r="BO180" s="1408"/>
      <c r="BP180" s="540" t="s">
        <v>7015</v>
      </c>
      <c r="BQ180" s="1410"/>
      <c r="BR180" s="1178"/>
      <c r="BS180" s="540"/>
      <c r="BT180" s="1409">
        <v>45148</v>
      </c>
      <c r="BU180" s="1409">
        <v>44480</v>
      </c>
      <c r="BV180" s="1410" t="s">
        <v>116</v>
      </c>
      <c r="BW180" s="1409">
        <v>44271</v>
      </c>
      <c r="BX180" s="1409"/>
      <c r="BY180" s="1410" t="s">
        <v>116</v>
      </c>
      <c r="BZ180" s="1409"/>
      <c r="CA180" s="1409" t="s">
        <v>7453</v>
      </c>
      <c r="CB180" s="1409"/>
      <c r="CC180" s="540"/>
    </row>
    <row r="181" spans="1:81" ht="40" customHeight="1" x14ac:dyDescent="0.2">
      <c r="A181" s="1384" t="s">
        <v>3489</v>
      </c>
      <c r="B181" s="2918"/>
      <c r="C181" s="1426" t="s">
        <v>3490</v>
      </c>
      <c r="D181" s="1382" t="s">
        <v>4654</v>
      </c>
      <c r="E181" s="7466">
        <v>2298</v>
      </c>
      <c r="F181" s="1553" t="s">
        <v>4235</v>
      </c>
      <c r="G181" s="1553" t="s">
        <v>3616</v>
      </c>
      <c r="H181" s="1386" t="s">
        <v>89</v>
      </c>
      <c r="I181" s="2033" t="s">
        <v>89</v>
      </c>
      <c r="J181" s="2029">
        <v>42089</v>
      </c>
      <c r="K181" s="2029"/>
      <c r="L181" s="2029" t="s">
        <v>90</v>
      </c>
      <c r="M181" s="2030" t="s">
        <v>515</v>
      </c>
      <c r="N181" s="2029"/>
      <c r="O181" s="2029"/>
      <c r="P181" s="1506"/>
      <c r="Q181" s="1687"/>
      <c r="R181" s="1702"/>
      <c r="S181" s="1702"/>
      <c r="T181" s="1702"/>
      <c r="U181" s="1390"/>
      <c r="V181" s="2031"/>
      <c r="W181" s="1391" t="str">
        <f t="shared" si="13"/>
        <v>Yes</v>
      </c>
      <c r="X181" s="1392" t="s">
        <v>93</v>
      </c>
      <c r="Y181" s="108" t="s">
        <v>94</v>
      </c>
      <c r="Z181" s="108"/>
      <c r="AA181" s="2761" t="s">
        <v>7454</v>
      </c>
      <c r="AB181" s="2967" t="s">
        <v>7455</v>
      </c>
      <c r="AC181" s="106"/>
      <c r="AD181" s="1393">
        <v>44896</v>
      </c>
      <c r="AE181" s="1394" t="s">
        <v>1240</v>
      </c>
      <c r="AF181" s="1395" t="s">
        <v>3495</v>
      </c>
      <c r="AG181" s="1396">
        <v>45200</v>
      </c>
      <c r="AH181" s="1397"/>
      <c r="AI181" s="1397"/>
      <c r="AJ181" s="1398"/>
      <c r="AK181" s="1399"/>
      <c r="AL181" s="7467"/>
      <c r="AM181" s="7467"/>
      <c r="AN181" s="1396"/>
      <c r="AO181" s="1397"/>
      <c r="AP181" s="1397"/>
      <c r="AQ181" s="1398"/>
      <c r="AR181" s="1400"/>
      <c r="AS181" s="1401"/>
      <c r="AT181" s="1402"/>
      <c r="AU181" s="1403"/>
      <c r="AV181" s="1404"/>
      <c r="AW181" s="1404"/>
      <c r="AX181" s="1405"/>
      <c r="AY181" s="1406"/>
      <c r="AZ181" s="1402"/>
      <c r="BA181" s="1402"/>
      <c r="BB181" s="1403"/>
      <c r="BC181" s="1404"/>
      <c r="BD181" s="1404"/>
      <c r="BE181" s="1405"/>
      <c r="BF181" s="1405"/>
      <c r="BG181" s="1407" t="s">
        <v>6949</v>
      </c>
      <c r="BH181" s="1396">
        <v>45505</v>
      </c>
      <c r="BI181" s="1438"/>
      <c r="BJ181" s="1407" t="s">
        <v>6886</v>
      </c>
      <c r="BK181" s="1396">
        <v>45627</v>
      </c>
      <c r="BL181" s="1408"/>
      <c r="BM181" s="1407" t="s">
        <v>7456</v>
      </c>
      <c r="BN181" s="1396" t="s">
        <v>7457</v>
      </c>
      <c r="BO181" s="1408"/>
      <c r="BP181" s="540" t="s">
        <v>7458</v>
      </c>
      <c r="BQ181" s="1410"/>
      <c r="BR181" s="540"/>
      <c r="BS181" s="540"/>
      <c r="BT181" s="1409">
        <v>45162</v>
      </c>
      <c r="BU181" s="1409">
        <v>44932</v>
      </c>
      <c r="BV181" s="1410" t="s">
        <v>116</v>
      </c>
      <c r="BW181" s="1409"/>
      <c r="BX181" s="1409">
        <v>45125</v>
      </c>
      <c r="BY181" s="1410" t="s">
        <v>116</v>
      </c>
      <c r="BZ181" s="1409">
        <v>44932</v>
      </c>
      <c r="CA181" s="1409" t="s">
        <v>566</v>
      </c>
      <c r="CB181" s="1409"/>
      <c r="CC181" s="542" t="s">
        <v>3499</v>
      </c>
    </row>
    <row r="182" spans="1:81" ht="40" customHeight="1" x14ac:dyDescent="0.2">
      <c r="A182" s="1384" t="s">
        <v>2406</v>
      </c>
      <c r="B182" s="2918"/>
      <c r="C182" s="1381" t="s">
        <v>4198</v>
      </c>
      <c r="D182" s="1382" t="s">
        <v>7459</v>
      </c>
      <c r="E182" s="2083" t="s">
        <v>566</v>
      </c>
      <c r="F182" s="1385" t="s">
        <v>1211</v>
      </c>
      <c r="G182" s="1385" t="s">
        <v>1574</v>
      </c>
      <c r="H182" s="1386" t="s">
        <v>89</v>
      </c>
      <c r="I182" s="1386" t="s">
        <v>89</v>
      </c>
      <c r="J182" s="2029">
        <v>42089</v>
      </c>
      <c r="K182" s="2029"/>
      <c r="L182" s="2029"/>
      <c r="M182" s="2030"/>
      <c r="N182" s="2029"/>
      <c r="O182" s="2029"/>
      <c r="P182" s="1388"/>
      <c r="Q182" s="1687"/>
      <c r="R182" s="1702"/>
      <c r="S182" s="1702"/>
      <c r="T182" s="1702"/>
      <c r="U182" s="1390">
        <v>43906</v>
      </c>
      <c r="V182" s="1554" t="s">
        <v>1577</v>
      </c>
      <c r="W182" s="1391" t="b">
        <f t="shared" si="13"/>
        <v>0</v>
      </c>
      <c r="X182" s="1392" t="s">
        <v>111</v>
      </c>
      <c r="Y182" s="108" t="s">
        <v>94</v>
      </c>
      <c r="Z182" s="108"/>
      <c r="AA182" s="2966" t="s">
        <v>7460</v>
      </c>
      <c r="AB182" s="2997" t="s">
        <v>7460</v>
      </c>
      <c r="AC182" s="108"/>
      <c r="AD182" s="1393">
        <v>43040</v>
      </c>
      <c r="AE182" s="1394"/>
      <c r="AF182" s="1395"/>
      <c r="AG182" s="1396"/>
      <c r="AH182" s="1397"/>
      <c r="AI182" s="1397"/>
      <c r="AJ182" s="1398"/>
      <c r="AK182" s="1399"/>
      <c r="AL182" s="7410"/>
      <c r="AM182" s="7467"/>
      <c r="AN182" s="1396"/>
      <c r="AO182" s="1397"/>
      <c r="AP182" s="1397"/>
      <c r="AQ182" s="1398"/>
      <c r="AR182" s="1400"/>
      <c r="AS182" s="1401"/>
      <c r="AT182" s="1402"/>
      <c r="AU182" s="1403"/>
      <c r="AV182" s="1404"/>
      <c r="AW182" s="1404"/>
      <c r="AX182" s="1405"/>
      <c r="AY182" s="1406"/>
      <c r="AZ182" s="1402"/>
      <c r="BA182" s="1402"/>
      <c r="BB182" s="1403"/>
      <c r="BC182" s="1404"/>
      <c r="BD182" s="1404"/>
      <c r="BE182" s="1405"/>
      <c r="BF182" s="1405"/>
      <c r="BG182" s="1407"/>
      <c r="BH182" s="1396"/>
      <c r="BI182" s="1408"/>
      <c r="BJ182" s="1407"/>
      <c r="BK182" s="1396"/>
      <c r="BL182" s="1408"/>
      <c r="BM182" s="1407"/>
      <c r="BN182" s="1396"/>
      <c r="BO182" s="1408"/>
      <c r="BP182" s="542" t="s">
        <v>7461</v>
      </c>
      <c r="BQ182" s="1685"/>
      <c r="BR182" s="1178"/>
      <c r="BS182" s="544"/>
      <c r="BT182" s="1409">
        <v>45273</v>
      </c>
      <c r="BU182" s="1409"/>
      <c r="BV182" s="1410" t="s">
        <v>116</v>
      </c>
      <c r="BW182" s="1409">
        <v>45156</v>
      </c>
      <c r="BX182" s="1409"/>
      <c r="BY182" s="1410"/>
      <c r="BZ182" s="1409"/>
      <c r="CA182" s="1409" t="s">
        <v>7462</v>
      </c>
      <c r="CB182" s="1409"/>
      <c r="CC182" s="540" t="s">
        <v>579</v>
      </c>
    </row>
    <row r="183" spans="1:81" ht="40" customHeight="1" x14ac:dyDescent="0.2">
      <c r="A183" s="2038" t="s">
        <v>447</v>
      </c>
      <c r="B183" s="2970"/>
      <c r="C183" s="1426" t="s">
        <v>448</v>
      </c>
      <c r="D183" s="1382" t="s">
        <v>449</v>
      </c>
      <c r="E183" s="1577">
        <v>2143</v>
      </c>
      <c r="F183" s="1385" t="s">
        <v>423</v>
      </c>
      <c r="G183" s="1385" t="s">
        <v>2182</v>
      </c>
      <c r="H183" s="1386" t="s">
        <v>89</v>
      </c>
      <c r="I183" s="2028" t="s">
        <v>89</v>
      </c>
      <c r="J183" s="2029" t="s">
        <v>459</v>
      </c>
      <c r="K183" s="2029"/>
      <c r="L183" s="2029" t="s">
        <v>90</v>
      </c>
      <c r="M183" s="2030" t="s">
        <v>169</v>
      </c>
      <c r="N183" s="2029"/>
      <c r="O183" s="2029"/>
      <c r="P183" s="1388"/>
      <c r="Q183" s="1687"/>
      <c r="R183" s="1702"/>
      <c r="S183" s="1702"/>
      <c r="T183" s="1702"/>
      <c r="U183" s="1390"/>
      <c r="V183" s="2031"/>
      <c r="W183" s="1391" t="str">
        <f t="shared" si="13"/>
        <v>Yes</v>
      </c>
      <c r="X183" s="1392" t="s">
        <v>93</v>
      </c>
      <c r="Y183" s="108" t="s">
        <v>94</v>
      </c>
      <c r="Z183" s="108"/>
      <c r="AA183" s="2761" t="s">
        <v>7308</v>
      </c>
      <c r="AB183" s="2761" t="s">
        <v>7309</v>
      </c>
      <c r="AC183" s="108"/>
      <c r="AD183" s="1393">
        <v>44743</v>
      </c>
      <c r="AE183" s="1394" t="s">
        <v>462</v>
      </c>
      <c r="AF183" s="1395" t="s">
        <v>463</v>
      </c>
      <c r="AG183" s="1396">
        <v>43739</v>
      </c>
      <c r="AH183" s="1397">
        <v>43745</v>
      </c>
      <c r="AI183" s="1397">
        <v>43787</v>
      </c>
      <c r="AJ183" s="1454" t="s">
        <v>464</v>
      </c>
      <c r="AK183" s="1399"/>
      <c r="AL183" s="1532" t="s">
        <v>465</v>
      </c>
      <c r="AM183" s="1395" t="s">
        <v>364</v>
      </c>
      <c r="AN183" s="1396">
        <v>44075</v>
      </c>
      <c r="AO183" s="1397">
        <v>44571</v>
      </c>
      <c r="AP183" s="1397">
        <v>44645</v>
      </c>
      <c r="AQ183" s="1398" t="s">
        <v>466</v>
      </c>
      <c r="AR183" s="2814"/>
      <c r="AS183" s="1570"/>
      <c r="AT183" s="1402"/>
      <c r="AU183" s="1396"/>
      <c r="AV183" s="1404"/>
      <c r="AW183" s="1404"/>
      <c r="AX183" s="1405"/>
      <c r="AY183" s="1399"/>
      <c r="AZ183" s="1402"/>
      <c r="BA183" s="1402"/>
      <c r="BB183" s="1396"/>
      <c r="BC183" s="1397"/>
      <c r="BD183" s="1397"/>
      <c r="BE183" s="1398"/>
      <c r="BF183" s="1400"/>
      <c r="BG183" s="1407" t="s">
        <v>7463</v>
      </c>
      <c r="BH183" s="1396">
        <v>45352</v>
      </c>
      <c r="BI183" s="1408"/>
      <c r="BJ183" s="1407" t="s">
        <v>7464</v>
      </c>
      <c r="BK183" s="1396">
        <v>45323</v>
      </c>
      <c r="BL183" s="1408"/>
      <c r="BM183" s="1407" t="s">
        <v>7465</v>
      </c>
      <c r="BN183" s="1396" t="s">
        <v>114</v>
      </c>
      <c r="BO183" s="1408"/>
      <c r="BP183" s="2443" t="s">
        <v>7466</v>
      </c>
      <c r="BQ183" s="2759" t="s">
        <v>7467</v>
      </c>
      <c r="BR183" s="1178"/>
      <c r="BS183" s="540"/>
      <c r="BT183" s="1409">
        <v>45317</v>
      </c>
      <c r="BU183" s="1409">
        <v>44859</v>
      </c>
      <c r="BV183" s="1410" t="s">
        <v>116</v>
      </c>
      <c r="BW183" s="1409">
        <v>45272</v>
      </c>
      <c r="BX183" s="1409">
        <v>45313</v>
      </c>
      <c r="BY183" s="1410" t="s">
        <v>116</v>
      </c>
      <c r="BZ183" s="1409">
        <v>45313</v>
      </c>
      <c r="CA183" s="1409" t="s">
        <v>7468</v>
      </c>
      <c r="CB183" s="1409"/>
      <c r="CC183" s="540" t="s">
        <v>105</v>
      </c>
    </row>
    <row r="184" spans="1:81" ht="40" customHeight="1" x14ac:dyDescent="0.2">
      <c r="A184" s="1384" t="s">
        <v>3934</v>
      </c>
      <c r="B184" s="2918"/>
      <c r="C184" s="1381" t="s">
        <v>3935</v>
      </c>
      <c r="D184" s="1382" t="s">
        <v>7032</v>
      </c>
      <c r="E184" s="1577">
        <v>2315</v>
      </c>
      <c r="F184" s="1385" t="s">
        <v>1083</v>
      </c>
      <c r="G184" s="1385" t="s">
        <v>266</v>
      </c>
      <c r="H184" s="1386" t="s">
        <v>89</v>
      </c>
      <c r="I184" s="2033" t="s">
        <v>89</v>
      </c>
      <c r="J184" s="2029">
        <v>44307</v>
      </c>
      <c r="K184" s="2029"/>
      <c r="L184" s="2029"/>
      <c r="M184" s="2030"/>
      <c r="N184" s="2029"/>
      <c r="O184" s="2029"/>
      <c r="P184" s="1388"/>
      <c r="Q184" s="1687"/>
      <c r="R184" s="1702"/>
      <c r="S184" s="1702"/>
      <c r="T184" s="1702"/>
      <c r="U184" s="1390"/>
      <c r="V184" s="2031"/>
      <c r="W184" s="1391" t="str">
        <f t="shared" si="13"/>
        <v>Yes</v>
      </c>
      <c r="X184" s="1392" t="s">
        <v>93</v>
      </c>
      <c r="Y184" s="108" t="s">
        <v>94</v>
      </c>
      <c r="Z184" s="108"/>
      <c r="AA184" s="2761" t="s">
        <v>3937</v>
      </c>
      <c r="AB184" s="2967" t="s">
        <v>7033</v>
      </c>
      <c r="AC184" s="106"/>
      <c r="AD184" s="1393">
        <v>44682</v>
      </c>
      <c r="AE184" s="1394" t="s">
        <v>663</v>
      </c>
      <c r="AF184" s="1395" t="s">
        <v>98</v>
      </c>
      <c r="AG184" s="1396">
        <v>44835</v>
      </c>
      <c r="AH184" s="1397">
        <v>44841</v>
      </c>
      <c r="AI184" s="1397">
        <v>44883</v>
      </c>
      <c r="AJ184" s="2223" t="s">
        <v>3946</v>
      </c>
      <c r="AK184" s="1399"/>
      <c r="AL184" s="7468"/>
      <c r="AM184" s="7467"/>
      <c r="AN184" s="7480"/>
      <c r="AO184" s="1397"/>
      <c r="AP184" s="1397"/>
      <c r="AQ184" s="1398"/>
      <c r="AR184" s="1400"/>
      <c r="AS184" s="1401"/>
      <c r="AT184" s="1402"/>
      <c r="AU184" s="1403"/>
      <c r="AV184" s="1404"/>
      <c r="AW184" s="1404"/>
      <c r="AX184" s="1405"/>
      <c r="AY184" s="1406"/>
      <c r="AZ184" s="1402"/>
      <c r="BA184" s="1402"/>
      <c r="BB184" s="1403"/>
      <c r="BC184" s="1404"/>
      <c r="BD184" s="1404"/>
      <c r="BE184" s="1405"/>
      <c r="BF184" s="1405"/>
      <c r="BG184" s="1407" t="s">
        <v>1240</v>
      </c>
      <c r="BH184" s="1396">
        <v>45200</v>
      </c>
      <c r="BI184" s="1408"/>
      <c r="BJ184" s="1407" t="s">
        <v>97</v>
      </c>
      <c r="BK184" s="1396">
        <v>45474</v>
      </c>
      <c r="BL184" s="1408"/>
      <c r="BM184" s="1407" t="s">
        <v>467</v>
      </c>
      <c r="BN184" s="1396">
        <v>45839</v>
      </c>
      <c r="BO184" s="1408"/>
      <c r="BP184" s="7417" t="s">
        <v>4670</v>
      </c>
      <c r="BQ184" s="7508" t="s">
        <v>7469</v>
      </c>
      <c r="BR184" s="1178"/>
      <c r="BS184" s="7417"/>
      <c r="BT184" s="1409">
        <v>45320</v>
      </c>
      <c r="BU184" s="1409">
        <v>45106</v>
      </c>
      <c r="BV184" s="1410" t="s">
        <v>116</v>
      </c>
      <c r="BW184" s="1409">
        <v>45149</v>
      </c>
      <c r="BX184" s="1409">
        <v>45106</v>
      </c>
      <c r="BY184" s="1410" t="s">
        <v>116</v>
      </c>
      <c r="BZ184" s="1409">
        <v>45106</v>
      </c>
      <c r="CA184" s="1409" t="s">
        <v>7405</v>
      </c>
      <c r="CB184" s="1409"/>
      <c r="CC184" s="540"/>
    </row>
    <row r="185" spans="1:81" ht="40" customHeight="1" x14ac:dyDescent="0.2">
      <c r="A185" s="1384" t="s">
        <v>743</v>
      </c>
      <c r="B185" s="2918"/>
      <c r="C185" s="1381" t="s">
        <v>744</v>
      </c>
      <c r="D185" s="1382" t="s">
        <v>745</v>
      </c>
      <c r="E185" s="7488">
        <v>2047</v>
      </c>
      <c r="F185" s="1385" t="s">
        <v>2759</v>
      </c>
      <c r="G185" s="1385" t="s">
        <v>931</v>
      </c>
      <c r="H185" s="1386" t="s">
        <v>89</v>
      </c>
      <c r="I185" s="2033" t="s">
        <v>89</v>
      </c>
      <c r="J185" s="2029">
        <v>41801</v>
      </c>
      <c r="K185" s="2029"/>
      <c r="L185" s="2029" t="s">
        <v>90</v>
      </c>
      <c r="M185" s="2030" t="s">
        <v>746</v>
      </c>
      <c r="N185" s="2029"/>
      <c r="O185" s="2029"/>
      <c r="P185" s="1388"/>
      <c r="Q185" s="1687"/>
      <c r="R185" s="1702"/>
      <c r="S185" s="1702"/>
      <c r="T185" s="1702"/>
      <c r="U185" s="1390"/>
      <c r="V185" s="2031"/>
      <c r="W185" s="1391" t="str">
        <f t="shared" si="13"/>
        <v>Yes</v>
      </c>
      <c r="X185" s="1392" t="s">
        <v>93</v>
      </c>
      <c r="Y185" s="108" t="s">
        <v>94</v>
      </c>
      <c r="Z185" s="1442"/>
      <c r="AA185" s="82" t="s">
        <v>747</v>
      </c>
      <c r="AB185" s="2761" t="s">
        <v>7470</v>
      </c>
      <c r="AC185" s="106"/>
      <c r="AD185" s="1393">
        <v>44743</v>
      </c>
      <c r="AE185" s="1394" t="s">
        <v>749</v>
      </c>
      <c r="AF185" s="1395" t="s">
        <v>750</v>
      </c>
      <c r="AG185" s="1396">
        <v>43497</v>
      </c>
      <c r="AH185" s="1397">
        <v>43252</v>
      </c>
      <c r="AI185" s="1397">
        <v>43282</v>
      </c>
      <c r="AJ185" s="1454" t="s">
        <v>751</v>
      </c>
      <c r="AK185" s="1399"/>
      <c r="AL185" s="7467" t="s">
        <v>752</v>
      </c>
      <c r="AM185" s="7467" t="s">
        <v>364</v>
      </c>
      <c r="AN185" s="1396">
        <v>43586</v>
      </c>
      <c r="AO185" s="1397">
        <v>43598</v>
      </c>
      <c r="AP185" s="1397">
        <v>43654</v>
      </c>
      <c r="AQ185" s="1454" t="s">
        <v>751</v>
      </c>
      <c r="AR185" s="1400"/>
      <c r="AS185" s="1401" t="s">
        <v>753</v>
      </c>
      <c r="AT185" s="1402" t="s">
        <v>367</v>
      </c>
      <c r="AU185" s="1403">
        <v>44013</v>
      </c>
      <c r="AV185" s="1404">
        <v>44274</v>
      </c>
      <c r="AW185" s="1404">
        <v>44316</v>
      </c>
      <c r="AX185" s="1405" t="s">
        <v>754</v>
      </c>
      <c r="AY185" s="1406"/>
      <c r="AZ185" s="1402"/>
      <c r="BA185" s="1402"/>
      <c r="BB185" s="1403"/>
      <c r="BC185" s="1404"/>
      <c r="BD185" s="1404"/>
      <c r="BE185" s="1405"/>
      <c r="BF185" s="1405"/>
      <c r="BG185" s="1446" t="s">
        <v>7471</v>
      </c>
      <c r="BH185" s="1444">
        <v>44835</v>
      </c>
      <c r="BI185" s="1445"/>
      <c r="BJ185" s="1446" t="s">
        <v>7472</v>
      </c>
      <c r="BK185" s="1444">
        <v>45017</v>
      </c>
      <c r="BL185" s="1408"/>
      <c r="BM185" s="1446" t="s">
        <v>7473</v>
      </c>
      <c r="BN185" s="1444">
        <v>45383</v>
      </c>
      <c r="BO185" s="1408"/>
      <c r="BP185" s="3000" t="s">
        <v>7474</v>
      </c>
      <c r="BQ185" s="1685" t="s">
        <v>7345</v>
      </c>
      <c r="BR185" s="3000" t="s">
        <v>7475</v>
      </c>
      <c r="BS185" s="540"/>
      <c r="BT185" s="1409">
        <v>45315</v>
      </c>
      <c r="BU185" s="1409">
        <v>44792</v>
      </c>
      <c r="BV185" s="1410" t="s">
        <v>116</v>
      </c>
      <c r="BW185" s="1409">
        <v>45174</v>
      </c>
      <c r="BX185" s="1409">
        <v>45078</v>
      </c>
      <c r="BY185" s="1410" t="s">
        <v>116</v>
      </c>
      <c r="BZ185" s="1409">
        <v>45293</v>
      </c>
      <c r="CA185" s="1409" t="s">
        <v>7476</v>
      </c>
      <c r="CB185" s="1409"/>
      <c r="CC185" s="540" t="s">
        <v>105</v>
      </c>
    </row>
    <row r="186" spans="1:81" ht="40" customHeight="1" x14ac:dyDescent="0.2">
      <c r="A186" s="1384" t="s">
        <v>1036</v>
      </c>
      <c r="B186" s="2918"/>
      <c r="C186" s="1381" t="s">
        <v>1037</v>
      </c>
      <c r="D186" s="1382" t="s">
        <v>4290</v>
      </c>
      <c r="E186" s="7466">
        <v>2279</v>
      </c>
      <c r="F186" s="1385" t="s">
        <v>292</v>
      </c>
      <c r="G186" s="1385" t="s">
        <v>1021</v>
      </c>
      <c r="H186" s="1386" t="s">
        <v>89</v>
      </c>
      <c r="I186" s="2033" t="s">
        <v>89</v>
      </c>
      <c r="J186" s="2029">
        <v>43315</v>
      </c>
      <c r="K186" s="2029"/>
      <c r="L186" s="2029" t="s">
        <v>90</v>
      </c>
      <c r="M186" s="2030" t="s">
        <v>1039</v>
      </c>
      <c r="N186" s="2029"/>
      <c r="O186" s="2029"/>
      <c r="P186" s="1388"/>
      <c r="Q186" s="1687"/>
      <c r="R186" s="1702"/>
      <c r="S186" s="1702"/>
      <c r="T186" s="1702"/>
      <c r="U186" s="1390"/>
      <c r="V186" s="2031"/>
      <c r="W186" s="1391" t="str">
        <f t="shared" si="13"/>
        <v>Yes</v>
      </c>
      <c r="X186" s="1392" t="s">
        <v>93</v>
      </c>
      <c r="Y186" s="108" t="s">
        <v>94</v>
      </c>
      <c r="Z186" s="108"/>
      <c r="AA186" s="2761" t="s">
        <v>1040</v>
      </c>
      <c r="AB186" s="2761" t="s">
        <v>7477</v>
      </c>
      <c r="AC186" s="2926"/>
      <c r="AD186" s="1393">
        <v>44317</v>
      </c>
      <c r="AE186" s="1394" t="s">
        <v>5215</v>
      </c>
      <c r="AF186" s="1395" t="s">
        <v>364</v>
      </c>
      <c r="AG186" s="1396">
        <v>44562</v>
      </c>
      <c r="AH186" s="1397">
        <v>44596</v>
      </c>
      <c r="AI186" s="1397">
        <v>44640</v>
      </c>
      <c r="AJ186" s="1398" t="s">
        <v>1040</v>
      </c>
      <c r="AK186" s="1399"/>
      <c r="AL186" s="7467" t="s">
        <v>7089</v>
      </c>
      <c r="AM186" s="7410" t="s">
        <v>1043</v>
      </c>
      <c r="AN186" s="1396">
        <v>45261</v>
      </c>
      <c r="AO186" s="1397">
        <v>45323</v>
      </c>
      <c r="AP186" s="1397">
        <v>45368</v>
      </c>
      <c r="AQ186" s="1398" t="s">
        <v>1040</v>
      </c>
      <c r="AR186" s="1400"/>
      <c r="AS186" s="1401"/>
      <c r="AT186" s="1402"/>
      <c r="AU186" s="1403"/>
      <c r="AV186" s="1404"/>
      <c r="AW186" s="1404"/>
      <c r="AX186" s="1405"/>
      <c r="AY186" s="1406"/>
      <c r="AZ186" s="1402"/>
      <c r="BA186" s="1402"/>
      <c r="BB186" s="1403"/>
      <c r="BC186" s="1404"/>
      <c r="BD186" s="1404"/>
      <c r="BE186" s="1405"/>
      <c r="BF186" s="1405"/>
      <c r="BG186" s="1407" t="s">
        <v>7478</v>
      </c>
      <c r="BH186" s="1396" t="s">
        <v>7479</v>
      </c>
      <c r="BI186" s="1408"/>
      <c r="BJ186" s="1407" t="s">
        <v>7480</v>
      </c>
      <c r="BK186" s="1396" t="s">
        <v>7481</v>
      </c>
      <c r="BL186" s="1408"/>
      <c r="BM186" s="1407" t="s">
        <v>7482</v>
      </c>
      <c r="BN186" s="1396" t="s">
        <v>7483</v>
      </c>
      <c r="BO186" s="1408"/>
      <c r="BP186" s="3005" t="s">
        <v>7484</v>
      </c>
      <c r="BQ186" s="2849"/>
      <c r="BR186" s="1178"/>
      <c r="BS186" s="540"/>
      <c r="BT186" s="1409">
        <v>45320</v>
      </c>
      <c r="BU186" s="1409">
        <v>44785</v>
      </c>
      <c r="BV186" s="1410" t="s">
        <v>116</v>
      </c>
      <c r="BW186" s="1409">
        <v>45141</v>
      </c>
      <c r="BX186" s="1409">
        <v>45132</v>
      </c>
      <c r="BY186" s="1410" t="s">
        <v>116</v>
      </c>
      <c r="BZ186" s="1409">
        <v>45002</v>
      </c>
      <c r="CA186" s="1409" t="s">
        <v>7485</v>
      </c>
      <c r="CB186" s="1409"/>
      <c r="CC186" s="1410"/>
    </row>
    <row r="187" spans="1:81" ht="40" customHeight="1" x14ac:dyDescent="0.2">
      <c r="A187" s="1384" t="s">
        <v>3360</v>
      </c>
      <c r="B187" s="2918"/>
      <c r="C187" s="1381" t="s">
        <v>3361</v>
      </c>
      <c r="D187" s="1382" t="s">
        <v>3362</v>
      </c>
      <c r="E187" s="7470">
        <v>2170</v>
      </c>
      <c r="F187" s="1387">
        <v>2020</v>
      </c>
      <c r="G187" s="1387">
        <v>2035</v>
      </c>
      <c r="H187" s="2034" t="s">
        <v>89</v>
      </c>
      <c r="I187" s="2033" t="s">
        <v>89</v>
      </c>
      <c r="J187" s="2035">
        <v>40619</v>
      </c>
      <c r="K187" s="2035"/>
      <c r="L187" s="2029" t="s">
        <v>90</v>
      </c>
      <c r="M187" s="2030" t="s">
        <v>3363</v>
      </c>
      <c r="N187" s="2029"/>
      <c r="O187" s="2029"/>
      <c r="P187" s="1388"/>
      <c r="Q187" s="1687"/>
      <c r="R187" s="1702"/>
      <c r="S187" s="1702"/>
      <c r="T187" s="1702"/>
      <c r="U187" s="1390"/>
      <c r="V187" s="2031"/>
      <c r="W187" s="1391" t="str">
        <f>IF(OR(X187="Yes", Y187="Web-page timetable", Z187="YES"), "Yes")</f>
        <v>Yes</v>
      </c>
      <c r="X187" s="1392" t="s">
        <v>93</v>
      </c>
      <c r="Y187" s="108" t="s">
        <v>94</v>
      </c>
      <c r="Z187" s="108"/>
      <c r="AA187" s="2761" t="s">
        <v>7486</v>
      </c>
      <c r="AB187" s="2761" t="s">
        <v>7487</v>
      </c>
      <c r="AC187" s="2967"/>
      <c r="AD187" s="1393">
        <v>44501</v>
      </c>
      <c r="AE187" s="1394" t="s">
        <v>3366</v>
      </c>
      <c r="AF187" s="1395" t="s">
        <v>364</v>
      </c>
      <c r="AG187" s="1396">
        <v>42917</v>
      </c>
      <c r="AH187" s="1397">
        <v>42917</v>
      </c>
      <c r="AI187" s="1397">
        <v>43009</v>
      </c>
      <c r="AJ187" s="3008"/>
      <c r="AK187" s="1399"/>
      <c r="AL187" s="1395" t="s">
        <v>7488</v>
      </c>
      <c r="AM187" s="1395" t="s">
        <v>367</v>
      </c>
      <c r="AN187" s="1396" t="s">
        <v>7489</v>
      </c>
      <c r="AO187" s="1397"/>
      <c r="AP187" s="1397"/>
      <c r="AQ187" s="1398"/>
      <c r="AR187" s="1400"/>
      <c r="AS187" s="1401"/>
      <c r="AT187" s="1402"/>
      <c r="AU187" s="1403"/>
      <c r="AV187" s="1404"/>
      <c r="AW187" s="1404"/>
      <c r="AX187" s="1405"/>
      <c r="AY187" s="1406"/>
      <c r="AZ187" s="1402"/>
      <c r="BA187" s="1402"/>
      <c r="BB187" s="1403"/>
      <c r="BC187" s="1404"/>
      <c r="BD187" s="1404"/>
      <c r="BE187" s="1405"/>
      <c r="BF187" s="3044"/>
      <c r="BG187" s="1407" t="s">
        <v>7490</v>
      </c>
      <c r="BH187" s="1396" t="s">
        <v>7491</v>
      </c>
      <c r="BI187" s="1408"/>
      <c r="BJ187" s="1407" t="s">
        <v>7492</v>
      </c>
      <c r="BK187" s="1396" t="s">
        <v>7493</v>
      </c>
      <c r="BL187" s="1408"/>
      <c r="BM187" s="1407" t="s">
        <v>7494</v>
      </c>
      <c r="BN187" s="1396" t="s">
        <v>7495</v>
      </c>
      <c r="BO187" s="1408"/>
      <c r="BP187" s="540" t="s">
        <v>7496</v>
      </c>
      <c r="BQ187" s="1410"/>
      <c r="BR187" s="1178"/>
      <c r="BS187" s="540"/>
      <c r="BT187" s="1409">
        <v>45320</v>
      </c>
      <c r="BU187" s="1409">
        <v>44547</v>
      </c>
      <c r="BV187" s="1410" t="s">
        <v>116</v>
      </c>
      <c r="BW187" s="1409"/>
      <c r="BX187" s="1409">
        <v>45037</v>
      </c>
      <c r="BY187" s="1409" t="s">
        <v>116</v>
      </c>
      <c r="BZ187" s="1409">
        <v>45037</v>
      </c>
      <c r="CA187" s="1409" t="s">
        <v>4343</v>
      </c>
      <c r="CB187" s="1409"/>
      <c r="CC187" s="540" t="s">
        <v>3374</v>
      </c>
    </row>
    <row r="188" spans="1:81" ht="40" customHeight="1" x14ac:dyDescent="0.2">
      <c r="A188" s="3046" t="s">
        <v>928</v>
      </c>
      <c r="B188" s="3047"/>
      <c r="C188" s="3048" t="s">
        <v>929</v>
      </c>
      <c r="D188" s="3049" t="s">
        <v>635</v>
      </c>
      <c r="E188" s="7509">
        <v>2213</v>
      </c>
      <c r="F188" s="3050" t="s">
        <v>91</v>
      </c>
      <c r="G188" s="3050" t="s">
        <v>931</v>
      </c>
      <c r="H188" s="3051" t="s">
        <v>89</v>
      </c>
      <c r="I188" s="3052" t="s">
        <v>89</v>
      </c>
      <c r="J188" s="3053">
        <v>42199</v>
      </c>
      <c r="K188" s="3053"/>
      <c r="L188" s="3053" t="s">
        <v>90</v>
      </c>
      <c r="M188" s="3054" t="s">
        <v>932</v>
      </c>
      <c r="N188" s="3053"/>
      <c r="O188" s="3053"/>
      <c r="P188" s="3055">
        <v>44960</v>
      </c>
      <c r="Q188" s="3056"/>
      <c r="R188" s="3057"/>
      <c r="S188" s="3057"/>
      <c r="T188" s="3057"/>
      <c r="U188" s="3058"/>
      <c r="V188" s="3059"/>
      <c r="W188" s="3060" t="str">
        <f t="shared" ref="W188:W190" si="14">IF(OR(X188="Yes", Y188="Web-page timetable", Z188="YES"), "Yes")</f>
        <v>Yes</v>
      </c>
      <c r="X188" s="3061" t="s">
        <v>93</v>
      </c>
      <c r="Y188" s="3048" t="s">
        <v>94</v>
      </c>
      <c r="Z188" s="3048"/>
      <c r="AA188" s="3062" t="s">
        <v>7497</v>
      </c>
      <c r="AB188" s="3062" t="s">
        <v>7498</v>
      </c>
      <c r="AC188" s="3062"/>
      <c r="AD188" s="3063">
        <v>44927</v>
      </c>
      <c r="AE188" s="3064" t="s">
        <v>933</v>
      </c>
      <c r="AF188" s="3065" t="s">
        <v>364</v>
      </c>
      <c r="AG188" s="3066">
        <v>42917</v>
      </c>
      <c r="AH188" s="3066">
        <v>42908</v>
      </c>
      <c r="AI188" s="3066">
        <v>42950</v>
      </c>
      <c r="AJ188" s="3067" t="s">
        <v>934</v>
      </c>
      <c r="AK188" s="3068" t="s">
        <v>935</v>
      </c>
      <c r="AL188" s="7510" t="s">
        <v>936</v>
      </c>
      <c r="AM188" s="7510" t="s">
        <v>664</v>
      </c>
      <c r="AN188" s="3066">
        <v>43466</v>
      </c>
      <c r="AO188" s="3066">
        <v>43447</v>
      </c>
      <c r="AP188" s="3066">
        <v>43503</v>
      </c>
      <c r="AQ188" s="3069" t="s">
        <v>937</v>
      </c>
      <c r="AR188" s="3070"/>
      <c r="AS188" s="3071"/>
      <c r="AT188" s="3051"/>
      <c r="AU188" s="3071"/>
      <c r="AV188" s="3071"/>
      <c r="AW188" s="3071"/>
      <c r="AX188" s="3051"/>
      <c r="AY188" s="3072"/>
      <c r="AZ188" s="3051"/>
      <c r="BA188" s="3051"/>
      <c r="BB188" s="3071"/>
      <c r="BC188" s="3071"/>
      <c r="BD188" s="3071"/>
      <c r="BE188" s="3051"/>
      <c r="BF188" s="3051"/>
      <c r="BG188" s="3073" t="s">
        <v>938</v>
      </c>
      <c r="BH188" s="3066">
        <v>44927</v>
      </c>
      <c r="BI188" s="3074">
        <v>44960</v>
      </c>
      <c r="BJ188" s="3073" t="s">
        <v>7499</v>
      </c>
      <c r="BK188" s="3066" t="s">
        <v>7500</v>
      </c>
      <c r="BL188" s="3075"/>
      <c r="BM188" s="3073" t="s">
        <v>7155</v>
      </c>
      <c r="BN188" s="3066">
        <v>45474</v>
      </c>
      <c r="BO188" s="3075"/>
      <c r="BP188" s="3076" t="s">
        <v>7501</v>
      </c>
      <c r="BQ188" s="3077" t="s">
        <v>7502</v>
      </c>
      <c r="BR188" s="3076"/>
      <c r="BS188" s="3078"/>
      <c r="BT188" s="3079">
        <v>45273</v>
      </c>
      <c r="BU188" s="3079">
        <v>45072</v>
      </c>
      <c r="BV188" s="3069" t="s">
        <v>116</v>
      </c>
      <c r="BW188" s="3079">
        <v>44518</v>
      </c>
      <c r="BX188" s="3079">
        <v>45072</v>
      </c>
      <c r="BY188" s="3069" t="s">
        <v>116</v>
      </c>
      <c r="BZ188" s="3079">
        <v>45078</v>
      </c>
      <c r="CA188" s="2541" t="s">
        <v>742</v>
      </c>
      <c r="CB188" s="3080"/>
      <c r="CC188" s="3081" t="s">
        <v>943</v>
      </c>
    </row>
    <row r="189" spans="1:81" ht="40" customHeight="1" x14ac:dyDescent="0.2">
      <c r="A189" s="2670" t="s">
        <v>1938</v>
      </c>
      <c r="B189" s="2991"/>
      <c r="C189" s="2513" t="s">
        <v>1939</v>
      </c>
      <c r="D189" s="2687" t="s">
        <v>7503</v>
      </c>
      <c r="E189" s="7491">
        <v>2135</v>
      </c>
      <c r="F189" s="2515" t="s">
        <v>91</v>
      </c>
      <c r="G189" s="2515" t="s">
        <v>1420</v>
      </c>
      <c r="H189" s="2666" t="s">
        <v>89</v>
      </c>
      <c r="I189" s="2532" t="s">
        <v>89</v>
      </c>
      <c r="J189" s="2520">
        <v>40927</v>
      </c>
      <c r="K189" s="2520"/>
      <c r="L189" s="2520" t="s">
        <v>90</v>
      </c>
      <c r="M189" s="2672" t="s">
        <v>1941</v>
      </c>
      <c r="N189" s="2520"/>
      <c r="O189" s="2520"/>
      <c r="P189" s="2543" t="s">
        <v>7504</v>
      </c>
      <c r="Q189" s="2673"/>
      <c r="R189" s="2674"/>
      <c r="S189" s="2674"/>
      <c r="T189" s="2674"/>
      <c r="U189" s="2523"/>
      <c r="V189" s="2675"/>
      <c r="W189" s="2525" t="str">
        <f t="shared" si="14"/>
        <v>Yes</v>
      </c>
      <c r="X189" s="2526" t="s">
        <v>93</v>
      </c>
      <c r="Y189" s="2513" t="s">
        <v>94</v>
      </c>
      <c r="Z189" s="2690"/>
      <c r="AA189" s="3082" t="s">
        <v>1942</v>
      </c>
      <c r="AB189" s="3082" t="s">
        <v>7505</v>
      </c>
      <c r="AC189" s="2976"/>
      <c r="AD189" s="2661">
        <v>44593</v>
      </c>
      <c r="AE189" s="2529"/>
      <c r="AF189" s="2662" t="s">
        <v>1944</v>
      </c>
      <c r="AG189" s="2531"/>
      <c r="AH189" s="2531"/>
      <c r="AI189" s="2531">
        <v>43132</v>
      </c>
      <c r="AJ189" s="3017" t="s">
        <v>1945</v>
      </c>
      <c r="AK189" s="2533"/>
      <c r="AL189" s="2662" t="s">
        <v>392</v>
      </c>
      <c r="AM189" s="2662" t="s">
        <v>1946</v>
      </c>
      <c r="AN189" s="2531">
        <v>43525</v>
      </c>
      <c r="AO189" s="2531">
        <v>43522</v>
      </c>
      <c r="AP189" s="2531">
        <v>43563</v>
      </c>
      <c r="AQ189" s="2546" t="s">
        <v>1947</v>
      </c>
      <c r="AR189" s="2534" t="s">
        <v>1948</v>
      </c>
      <c r="AS189" s="7511" t="s">
        <v>1949</v>
      </c>
      <c r="AT189" s="7493" t="s">
        <v>1950</v>
      </c>
      <c r="AU189" s="2665">
        <v>43800</v>
      </c>
      <c r="AV189" s="2665">
        <v>43800</v>
      </c>
      <c r="AW189" s="2665">
        <v>43831</v>
      </c>
      <c r="AX189" s="2666" t="s">
        <v>1951</v>
      </c>
      <c r="AY189" s="2667"/>
      <c r="AZ189" s="2666"/>
      <c r="BA189" s="2666"/>
      <c r="BB189" s="2665"/>
      <c r="BC189" s="2665"/>
      <c r="BD189" s="2665"/>
      <c r="BE189" s="2666"/>
      <c r="BF189" s="2666"/>
      <c r="BG189" s="2537" t="s">
        <v>4768</v>
      </c>
      <c r="BH189" s="2531" t="s">
        <v>7506</v>
      </c>
      <c r="BI189" s="2547" t="s">
        <v>1952</v>
      </c>
      <c r="BJ189" s="2537" t="s">
        <v>6886</v>
      </c>
      <c r="BK189" s="2531">
        <v>45627</v>
      </c>
      <c r="BL189" s="2544"/>
      <c r="BM189" s="2537" t="s">
        <v>114</v>
      </c>
      <c r="BN189" s="2531" t="s">
        <v>114</v>
      </c>
      <c r="BO189" s="2538"/>
      <c r="BP189" s="2513" t="s">
        <v>7507</v>
      </c>
      <c r="BQ189" s="2532"/>
      <c r="BR189" s="2513" t="s">
        <v>1955</v>
      </c>
      <c r="BS189" s="2513"/>
      <c r="BT189" s="2540">
        <v>45048</v>
      </c>
      <c r="BU189" s="2540">
        <v>44628</v>
      </c>
      <c r="BV189" s="2532" t="s">
        <v>116</v>
      </c>
      <c r="BW189" s="2540">
        <v>45048</v>
      </c>
      <c r="BX189" s="2540">
        <v>45338</v>
      </c>
      <c r="BY189" s="2532" t="s">
        <v>116</v>
      </c>
      <c r="BZ189" s="2540">
        <v>45072</v>
      </c>
      <c r="CA189" s="2540" t="s">
        <v>7508</v>
      </c>
      <c r="CB189" s="2540"/>
      <c r="CC189" s="2513" t="s">
        <v>7509</v>
      </c>
    </row>
    <row r="190" spans="1:81" ht="40" customHeight="1" x14ac:dyDescent="0.2">
      <c r="A190" s="1384" t="s">
        <v>1727</v>
      </c>
      <c r="B190" s="2918"/>
      <c r="C190" s="1381" t="s">
        <v>1728</v>
      </c>
      <c r="D190" s="1382" t="s">
        <v>1729</v>
      </c>
      <c r="E190" s="7466" t="s">
        <v>6849</v>
      </c>
      <c r="F190" s="1385" t="s">
        <v>91</v>
      </c>
      <c r="G190" s="1385" t="s">
        <v>949</v>
      </c>
      <c r="H190" s="1386" t="s">
        <v>89</v>
      </c>
      <c r="I190" s="2033" t="s">
        <v>89</v>
      </c>
      <c r="J190" s="2029">
        <v>40955</v>
      </c>
      <c r="K190" s="2029"/>
      <c r="L190" s="2029"/>
      <c r="M190" s="2030"/>
      <c r="N190" s="2029"/>
      <c r="O190" s="2029"/>
      <c r="P190" s="1388"/>
      <c r="Q190" s="1687"/>
      <c r="R190" s="1702"/>
      <c r="S190" s="1702"/>
      <c r="T190" s="1702"/>
      <c r="U190" s="1390"/>
      <c r="V190" s="2031"/>
      <c r="W190" s="1391" t="str">
        <f t="shared" si="14"/>
        <v>Yes</v>
      </c>
      <c r="X190" s="1392" t="s">
        <v>93</v>
      </c>
      <c r="Y190" s="108" t="s">
        <v>94</v>
      </c>
      <c r="Z190" s="1557"/>
      <c r="AA190" s="2983" t="s">
        <v>1730</v>
      </c>
      <c r="AB190" s="2973" t="s">
        <v>5745</v>
      </c>
      <c r="AC190" s="2967"/>
      <c r="AD190" s="3038">
        <v>43770</v>
      </c>
      <c r="AE190" s="1401" t="s">
        <v>1699</v>
      </c>
      <c r="AF190" s="1402" t="s">
        <v>1526</v>
      </c>
      <c r="AG190" s="1403">
        <v>45170</v>
      </c>
      <c r="AH190" s="1397" t="s">
        <v>7510</v>
      </c>
      <c r="AI190" s="1397"/>
      <c r="AJ190" s="3008"/>
      <c r="AK190" s="1399"/>
      <c r="AL190" s="1532"/>
      <c r="AM190" s="1395"/>
      <c r="AN190" s="1396"/>
      <c r="AO190" s="1397"/>
      <c r="AP190" s="1397"/>
      <c r="AQ190" s="1398"/>
      <c r="AR190" s="1400"/>
      <c r="AS190" s="1401"/>
      <c r="AT190" s="2205"/>
      <c r="AU190" s="1551"/>
      <c r="AV190" s="1404"/>
      <c r="AW190" s="1404"/>
      <c r="AX190" s="1405"/>
      <c r="AY190" s="1406"/>
      <c r="AZ190" s="1402"/>
      <c r="BA190" s="1402"/>
      <c r="BB190" s="1403"/>
      <c r="BC190" s="1404"/>
      <c r="BD190" s="1404"/>
      <c r="BE190" s="1405"/>
      <c r="BF190" s="1405"/>
      <c r="BG190" s="1407" t="s">
        <v>7511</v>
      </c>
      <c r="BH190" s="1396" t="s">
        <v>7512</v>
      </c>
      <c r="BI190" s="1408"/>
      <c r="BJ190" s="1407" t="s">
        <v>7513</v>
      </c>
      <c r="BK190" s="1396" t="s">
        <v>7514</v>
      </c>
      <c r="BL190" s="1408"/>
      <c r="BM190" s="1407" t="s">
        <v>7515</v>
      </c>
      <c r="BN190" s="1396" t="s">
        <v>7516</v>
      </c>
      <c r="BO190" s="1408"/>
      <c r="BP190" s="636" t="s">
        <v>7517</v>
      </c>
      <c r="BQ190" s="2478" t="s">
        <v>7518</v>
      </c>
      <c r="BR190" s="636" t="s">
        <v>1736</v>
      </c>
      <c r="BS190" s="540"/>
      <c r="BT190" s="1409">
        <v>45273</v>
      </c>
      <c r="BU190" s="1409"/>
      <c r="BV190" s="1410" t="s">
        <v>116</v>
      </c>
      <c r="BW190" s="1409"/>
      <c r="BX190" s="1409">
        <v>45176</v>
      </c>
      <c r="BY190" s="1410" t="s">
        <v>116</v>
      </c>
      <c r="BZ190" s="1409">
        <v>45316</v>
      </c>
      <c r="CA190" s="1409" t="s">
        <v>7519</v>
      </c>
      <c r="CB190" s="1409"/>
      <c r="CC190" s="540" t="s">
        <v>105</v>
      </c>
    </row>
    <row r="191" spans="1:81" ht="45" customHeight="1" x14ac:dyDescent="0.2">
      <c r="A191" s="3083" t="s">
        <v>4115</v>
      </c>
      <c r="B191" s="3023"/>
      <c r="C191" s="3024" t="s">
        <v>4116</v>
      </c>
      <c r="D191" s="2151" t="s">
        <v>4117</v>
      </c>
      <c r="E191" s="7485">
        <v>1901</v>
      </c>
      <c r="F191" s="2153" t="s">
        <v>1063</v>
      </c>
      <c r="G191" s="2153" t="s">
        <v>3538</v>
      </c>
      <c r="H191" s="2155" t="s">
        <v>89</v>
      </c>
      <c r="I191" s="3027" t="s">
        <v>89</v>
      </c>
      <c r="J191" s="2156" t="s">
        <v>121</v>
      </c>
      <c r="K191" s="3084"/>
      <c r="L191" s="2215"/>
      <c r="M191" s="2216"/>
      <c r="N191" s="2215"/>
      <c r="O191" s="2215"/>
      <c r="P191" s="2156">
        <v>43152</v>
      </c>
      <c r="Q191" s="2217">
        <v>43245</v>
      </c>
      <c r="R191" s="2218"/>
      <c r="S191" s="2218"/>
      <c r="T191" s="2218"/>
      <c r="U191" s="2160"/>
      <c r="V191" s="2219"/>
      <c r="W191" s="2162" t="str">
        <f>IF(OR(X191="Yes", Y191="Web-page timetable", Z191="YES"), "Yes")</f>
        <v>Yes</v>
      </c>
      <c r="X191" s="7512" t="s">
        <v>93</v>
      </c>
      <c r="Y191" s="2151" t="s">
        <v>94</v>
      </c>
      <c r="Z191" s="2151"/>
      <c r="AA191" s="2925" t="s">
        <v>6786</v>
      </c>
      <c r="AB191" s="2925" t="s">
        <v>6787</v>
      </c>
      <c r="AC191" s="2925" t="s">
        <v>6788</v>
      </c>
      <c r="AD191" s="2168">
        <v>43040</v>
      </c>
      <c r="AE191" s="2166" t="s">
        <v>6789</v>
      </c>
      <c r="AF191" s="2199"/>
      <c r="AG191" s="2168">
        <v>43070</v>
      </c>
      <c r="AH191" s="2168"/>
      <c r="AI191" s="2168"/>
      <c r="AJ191" s="3011"/>
      <c r="AK191" s="2169"/>
      <c r="AL191" s="2153"/>
      <c r="AM191" s="2199"/>
      <c r="AN191" s="2168"/>
      <c r="AO191" s="2168"/>
      <c r="AP191" s="2168"/>
      <c r="AQ191" s="2155"/>
      <c r="AR191" s="2169"/>
      <c r="AS191" s="2221"/>
      <c r="AT191" s="2213"/>
      <c r="AU191" s="3085"/>
      <c r="AV191" s="2221"/>
      <c r="AW191" s="2221"/>
      <c r="AX191" s="2213"/>
      <c r="AY191" s="2169"/>
      <c r="AZ191" s="2636"/>
      <c r="BA191" s="2636"/>
      <c r="BB191" s="3085"/>
      <c r="BC191" s="2221"/>
      <c r="BD191" s="2221"/>
      <c r="BE191" s="2213"/>
      <c r="BF191" s="2213"/>
      <c r="BG191" s="2173" t="s">
        <v>5924</v>
      </c>
      <c r="BH191" s="2168">
        <v>43132</v>
      </c>
      <c r="BI191" s="2168">
        <v>43132</v>
      </c>
      <c r="BJ191" s="2173" t="s">
        <v>5421</v>
      </c>
      <c r="BK191" s="2168">
        <v>43221</v>
      </c>
      <c r="BL191" s="2184">
        <v>43245</v>
      </c>
      <c r="BM191" s="2173" t="s">
        <v>6244</v>
      </c>
      <c r="BN191" s="2220">
        <v>43497</v>
      </c>
      <c r="BO191" s="2184"/>
      <c r="BP191" s="2151" t="s">
        <v>7520</v>
      </c>
      <c r="BQ191" s="3086"/>
      <c r="BR191" s="2151"/>
      <c r="BS191" s="2151"/>
      <c r="BT191" s="2177">
        <v>44225</v>
      </c>
      <c r="BU191" s="2177"/>
      <c r="BV191" s="2155" t="s">
        <v>116</v>
      </c>
      <c r="BW191" s="2177"/>
      <c r="BX191" s="2177"/>
      <c r="BY191" s="2155"/>
      <c r="BZ191" s="2177">
        <v>44739</v>
      </c>
      <c r="CA191" s="2177" t="s">
        <v>674</v>
      </c>
      <c r="CB191" s="2177"/>
      <c r="CC191" s="2151" t="s">
        <v>4121</v>
      </c>
    </row>
    <row r="192" spans="1:81" ht="45" customHeight="1" x14ac:dyDescent="0.2">
      <c r="A192" s="1384" t="s">
        <v>2612</v>
      </c>
      <c r="B192" s="2918"/>
      <c r="C192" s="1381" t="s">
        <v>2608</v>
      </c>
      <c r="D192" s="1382" t="s">
        <v>5224</v>
      </c>
      <c r="E192" s="1577">
        <v>2091</v>
      </c>
      <c r="F192" s="1385" t="s">
        <v>297</v>
      </c>
      <c r="G192" s="1385" t="s">
        <v>2182</v>
      </c>
      <c r="H192" s="1386" t="s">
        <v>194</v>
      </c>
      <c r="I192" s="2033" t="s">
        <v>89</v>
      </c>
      <c r="J192" s="2029">
        <v>41899</v>
      </c>
      <c r="K192" s="2029"/>
      <c r="L192" s="2029"/>
      <c r="M192" s="2030"/>
      <c r="N192" s="2029"/>
      <c r="O192" s="2029"/>
      <c r="P192" s="1388"/>
      <c r="Q192" s="1687"/>
      <c r="R192" s="1702"/>
      <c r="S192" s="1702"/>
      <c r="T192" s="1702"/>
      <c r="U192" s="1390"/>
      <c r="V192" s="2031"/>
      <c r="W192" s="1391" t="str">
        <f t="shared" ref="W192" si="15">IF(OR(X192="Yes", Y192="Web-page timetable", Z192="YES"), "Yes")</f>
        <v>Yes</v>
      </c>
      <c r="X192" s="1392" t="s">
        <v>93</v>
      </c>
      <c r="Y192" s="108" t="s">
        <v>267</v>
      </c>
      <c r="Z192" s="1442" t="s">
        <v>90</v>
      </c>
      <c r="AA192" s="2761" t="s">
        <v>1587</v>
      </c>
      <c r="AB192" s="2967"/>
      <c r="AC192" s="2967"/>
      <c r="AD192" s="1393">
        <v>44927</v>
      </c>
      <c r="AE192" s="1394" t="s">
        <v>660</v>
      </c>
      <c r="AF192" s="1395" t="s">
        <v>2613</v>
      </c>
      <c r="AG192" s="1396">
        <v>44013</v>
      </c>
      <c r="AH192" s="1397">
        <v>44018</v>
      </c>
      <c r="AI192" s="1397">
        <v>44279</v>
      </c>
      <c r="AJ192" s="3008" t="s">
        <v>662</v>
      </c>
      <c r="AK192" s="1399"/>
      <c r="AL192" s="7467" t="s">
        <v>663</v>
      </c>
      <c r="AM192" s="7467" t="s">
        <v>664</v>
      </c>
      <c r="AN192" s="1578">
        <v>44835</v>
      </c>
      <c r="AO192" s="1647">
        <v>44929</v>
      </c>
      <c r="AP192" s="1647">
        <v>44971</v>
      </c>
      <c r="AQ192" s="1648" t="s">
        <v>665</v>
      </c>
      <c r="AR192" s="1991" t="s">
        <v>666</v>
      </c>
      <c r="AS192" s="3087">
        <v>45170</v>
      </c>
      <c r="AT192" s="1402" t="s">
        <v>667</v>
      </c>
      <c r="AU192" s="3088">
        <v>45170</v>
      </c>
      <c r="AV192" s="3089">
        <v>45170</v>
      </c>
      <c r="AW192" s="3089">
        <v>45237</v>
      </c>
      <c r="AX192" s="3090"/>
      <c r="AY192" s="3091"/>
      <c r="AZ192" s="3092"/>
      <c r="BA192" s="3092"/>
      <c r="BB192" s="3093"/>
      <c r="BC192" s="3089"/>
      <c r="BD192" s="3089"/>
      <c r="BE192" s="3090"/>
      <c r="BF192" s="3090"/>
      <c r="BG192" s="1579" t="s">
        <v>114</v>
      </c>
      <c r="BH192" s="1578" t="s">
        <v>114</v>
      </c>
      <c r="BI192" s="2707"/>
      <c r="BJ192" s="1579" t="s">
        <v>114</v>
      </c>
      <c r="BK192" s="1578" t="s">
        <v>114</v>
      </c>
      <c r="BL192" s="2707"/>
      <c r="BM192" s="1579" t="s">
        <v>114</v>
      </c>
      <c r="BN192" s="1578" t="s">
        <v>114</v>
      </c>
      <c r="BO192" s="2707"/>
      <c r="BP192" s="540" t="s">
        <v>7521</v>
      </c>
      <c r="BQ192" s="1410" t="s">
        <v>4142</v>
      </c>
      <c r="BR192" s="540"/>
      <c r="BS192" s="540" t="s">
        <v>7521</v>
      </c>
      <c r="BT192" s="1409">
        <v>45317</v>
      </c>
      <c r="BU192" s="1409"/>
      <c r="BV192" s="1410" t="s">
        <v>116</v>
      </c>
      <c r="BW192" s="1409">
        <v>45148</v>
      </c>
      <c r="BX192" s="1409">
        <v>45197</v>
      </c>
      <c r="BY192" s="1410" t="s">
        <v>116</v>
      </c>
      <c r="BZ192" s="1409">
        <v>45197</v>
      </c>
      <c r="CA192" s="1409" t="s">
        <v>7522</v>
      </c>
      <c r="CB192" s="1409"/>
      <c r="CC192" s="629" t="s">
        <v>105</v>
      </c>
    </row>
    <row r="193" spans="1:81" ht="45" customHeight="1" x14ac:dyDescent="0.2">
      <c r="A193" s="2038" t="s">
        <v>320</v>
      </c>
      <c r="B193" s="2970"/>
      <c r="C193" s="1381" t="s">
        <v>290</v>
      </c>
      <c r="D193" s="1381" t="s">
        <v>321</v>
      </c>
      <c r="E193" s="7466">
        <v>2290</v>
      </c>
      <c r="F193" s="1385" t="s">
        <v>297</v>
      </c>
      <c r="G193" s="1385" t="s">
        <v>322</v>
      </c>
      <c r="H193" s="1387" t="s">
        <v>89</v>
      </c>
      <c r="I193" s="1387" t="s">
        <v>89</v>
      </c>
      <c r="J193" s="1388" t="s">
        <v>294</v>
      </c>
      <c r="K193" s="1388"/>
      <c r="L193" s="1388"/>
      <c r="M193" s="2003"/>
      <c r="N193" s="1388"/>
      <c r="O193" s="1388"/>
      <c r="P193" s="1506"/>
      <c r="Q193" s="1687"/>
      <c r="R193" s="1702"/>
      <c r="S193" s="1702"/>
      <c r="T193" s="1702"/>
      <c r="U193" s="1390"/>
      <c r="V193" s="2104"/>
      <c r="W193" s="1391" t="s">
        <v>93</v>
      </c>
      <c r="X193" s="1392" t="s">
        <v>93</v>
      </c>
      <c r="Y193" s="108" t="s">
        <v>94</v>
      </c>
      <c r="Z193" s="1442"/>
      <c r="AA193" s="2966" t="s">
        <v>7523</v>
      </c>
      <c r="AB193" s="2761" t="s">
        <v>7524</v>
      </c>
      <c r="AC193" s="2761"/>
      <c r="AD193" s="2660" t="s">
        <v>297</v>
      </c>
      <c r="AE193" s="1394" t="s">
        <v>2957</v>
      </c>
      <c r="AF193" s="1395" t="s">
        <v>302</v>
      </c>
      <c r="AG193" s="1396">
        <v>44835</v>
      </c>
      <c r="AH193" s="1397">
        <v>44838</v>
      </c>
      <c r="AI193" s="1397">
        <v>44880</v>
      </c>
      <c r="AJ193" s="3008" t="s">
        <v>325</v>
      </c>
      <c r="AK193" s="1399"/>
      <c r="AL193" s="1395" t="s">
        <v>326</v>
      </c>
      <c r="AM193" s="1395" t="s">
        <v>327</v>
      </c>
      <c r="AN193" s="1551">
        <v>45200</v>
      </c>
      <c r="AO193" s="1404">
        <v>45334</v>
      </c>
      <c r="AP193" s="1404">
        <v>45390</v>
      </c>
      <c r="AQ193" s="1405"/>
      <c r="AR193" s="1400"/>
      <c r="AS193" s="1401"/>
      <c r="AT193" s="1402"/>
      <c r="AU193" s="1551"/>
      <c r="AV193" s="1404"/>
      <c r="AW193" s="1404"/>
      <c r="AX193" s="1405"/>
      <c r="AY193" s="1406"/>
      <c r="AZ193" s="1402"/>
      <c r="BA193" s="1552"/>
      <c r="BB193" s="1551"/>
      <c r="BC193" s="1404"/>
      <c r="BD193" s="1404"/>
      <c r="BE193" s="1405"/>
      <c r="BF193" s="1405"/>
      <c r="BG193" s="1407" t="s">
        <v>7525</v>
      </c>
      <c r="BH193" s="1396">
        <v>45444</v>
      </c>
      <c r="BI193" s="3039"/>
      <c r="BJ193" s="1407" t="s">
        <v>6886</v>
      </c>
      <c r="BK193" s="1396">
        <v>45627</v>
      </c>
      <c r="BL193" s="1408"/>
      <c r="BM193" s="1407" t="s">
        <v>7526</v>
      </c>
      <c r="BN193" s="1455">
        <v>45901</v>
      </c>
      <c r="BO193" s="1408"/>
      <c r="BP193" s="540" t="s">
        <v>7527</v>
      </c>
      <c r="BQ193" s="1410"/>
      <c r="BR193" s="1178" t="s">
        <v>7528</v>
      </c>
      <c r="BS193" s="540"/>
      <c r="BT193" s="1409">
        <v>45317</v>
      </c>
      <c r="BU193" s="1409">
        <v>44992</v>
      </c>
      <c r="BV193" s="1410" t="s">
        <v>116</v>
      </c>
      <c r="BW193" s="1409"/>
      <c r="BX193" s="1409">
        <v>45335</v>
      </c>
      <c r="BY193" s="1410" t="s">
        <v>116</v>
      </c>
      <c r="BZ193" s="1409">
        <v>44992</v>
      </c>
      <c r="CA193" s="1556" t="s">
        <v>262</v>
      </c>
      <c r="CB193" s="1556"/>
      <c r="CC193" s="540" t="s">
        <v>105</v>
      </c>
    </row>
    <row r="194" spans="1:81" ht="45" customHeight="1" x14ac:dyDescent="0.2">
      <c r="A194" s="1384" t="s">
        <v>4072</v>
      </c>
      <c r="B194" s="2918"/>
      <c r="C194" s="1426" t="s">
        <v>4071</v>
      </c>
      <c r="D194" s="1382" t="s">
        <v>4073</v>
      </c>
      <c r="E194" s="7490" t="s">
        <v>566</v>
      </c>
      <c r="F194" s="1387"/>
      <c r="G194" s="1387"/>
      <c r="H194" s="1386" t="s">
        <v>89</v>
      </c>
      <c r="I194" s="2033" t="s">
        <v>89</v>
      </c>
      <c r="J194" s="2029">
        <v>40577</v>
      </c>
      <c r="K194" s="2029"/>
      <c r="L194" s="2202" t="s">
        <v>90</v>
      </c>
      <c r="M194" s="2101" t="s">
        <v>4074</v>
      </c>
      <c r="N194" s="2202"/>
      <c r="O194" s="2202"/>
      <c r="P194" s="1650"/>
      <c r="Q194" s="2203"/>
      <c r="R194" s="2102"/>
      <c r="S194" s="2102"/>
      <c r="T194" s="2102"/>
      <c r="U194" s="1390"/>
      <c r="V194" s="2204"/>
      <c r="W194" s="1391" t="str">
        <f t="shared" ref="W194:W195" si="16">IF(OR(X194="Yes", Y194="Web-page timetable", Z194="YES"), "Yes")</f>
        <v>Yes</v>
      </c>
      <c r="X194" s="1392" t="s">
        <v>93</v>
      </c>
      <c r="Y194" s="108" t="s">
        <v>94</v>
      </c>
      <c r="Z194" s="108"/>
      <c r="AA194" s="2761" t="s">
        <v>4075</v>
      </c>
      <c r="AB194" s="2926" t="s">
        <v>7529</v>
      </c>
      <c r="AC194" s="3002"/>
      <c r="AD194" s="1393">
        <v>44958</v>
      </c>
      <c r="AE194" s="1394" t="s">
        <v>7530</v>
      </c>
      <c r="AF194" s="1395" t="s">
        <v>4078</v>
      </c>
      <c r="AG194" s="1396" t="s">
        <v>7531</v>
      </c>
      <c r="AH194" s="1397"/>
      <c r="AI194" s="1397"/>
      <c r="AJ194" s="3015"/>
      <c r="AK194" s="1654"/>
      <c r="AL194" s="1395"/>
      <c r="AM194" s="1395"/>
      <c r="AN194" s="1396"/>
      <c r="AO194" s="1397"/>
      <c r="AP194" s="1397"/>
      <c r="AQ194" s="1653"/>
      <c r="AR194" s="1400"/>
      <c r="AS194" s="2205"/>
      <c r="AT194" s="2205"/>
      <c r="AU194" s="1403"/>
      <c r="AV194" s="1404"/>
      <c r="AW194" s="1404"/>
      <c r="AX194" s="2207"/>
      <c r="AY194" s="1406"/>
      <c r="AZ194" s="1402"/>
      <c r="BA194" s="2205"/>
      <c r="BB194" s="1403"/>
      <c r="BC194" s="1404"/>
      <c r="BD194" s="1404"/>
      <c r="BE194" s="2207"/>
      <c r="BF194" s="2207"/>
      <c r="BG194" s="1407" t="s">
        <v>7532</v>
      </c>
      <c r="BH194" s="1396" t="s">
        <v>7533</v>
      </c>
      <c r="BI194" s="1408"/>
      <c r="BJ194" s="1407" t="s">
        <v>7534</v>
      </c>
      <c r="BK194" s="1396" t="s">
        <v>7535</v>
      </c>
      <c r="BL194" s="1408"/>
      <c r="BM194" s="1407" t="s">
        <v>7536</v>
      </c>
      <c r="BN194" s="1396" t="s">
        <v>7537</v>
      </c>
      <c r="BO194" s="1408"/>
      <c r="BP194" s="2264" t="s">
        <v>7538</v>
      </c>
      <c r="BQ194" s="2478"/>
      <c r="BR194" s="1178" t="s">
        <v>7539</v>
      </c>
      <c r="BS194" s="1178"/>
      <c r="BT194" s="1409">
        <v>45162</v>
      </c>
      <c r="BU194" s="1409">
        <v>45093</v>
      </c>
      <c r="BV194" s="1655" t="s">
        <v>116</v>
      </c>
      <c r="BW194" s="1409"/>
      <c r="BX194" s="1409">
        <v>45134</v>
      </c>
      <c r="BY194" s="1409" t="s">
        <v>116</v>
      </c>
      <c r="BZ194" s="1409">
        <v>45134</v>
      </c>
      <c r="CA194" s="1409" t="s">
        <v>566</v>
      </c>
      <c r="CB194" s="1409"/>
      <c r="CC194" s="542" t="s">
        <v>105</v>
      </c>
    </row>
    <row r="195" spans="1:81" ht="45" customHeight="1" x14ac:dyDescent="0.2">
      <c r="A195" s="1384" t="s">
        <v>2612</v>
      </c>
      <c r="B195" s="2918"/>
      <c r="C195" s="1381" t="s">
        <v>2608</v>
      </c>
      <c r="D195" s="1382" t="s">
        <v>5224</v>
      </c>
      <c r="E195" s="1577">
        <v>2091</v>
      </c>
      <c r="F195" s="1385" t="s">
        <v>297</v>
      </c>
      <c r="G195" s="1385" t="s">
        <v>2182</v>
      </c>
      <c r="H195" s="1386" t="s">
        <v>194</v>
      </c>
      <c r="I195" s="2033" t="s">
        <v>89</v>
      </c>
      <c r="J195" s="2029">
        <v>41899</v>
      </c>
      <c r="K195" s="2029"/>
      <c r="L195" s="2029"/>
      <c r="M195" s="2030"/>
      <c r="N195" s="2029"/>
      <c r="O195" s="2029"/>
      <c r="P195" s="1388"/>
      <c r="Q195" s="1687"/>
      <c r="R195" s="1702"/>
      <c r="S195" s="1702"/>
      <c r="T195" s="1702"/>
      <c r="U195" s="1390"/>
      <c r="V195" s="2031"/>
      <c r="W195" s="1391" t="str">
        <f t="shared" si="16"/>
        <v>Yes</v>
      </c>
      <c r="X195" s="1392" t="s">
        <v>93</v>
      </c>
      <c r="Y195" s="108" t="s">
        <v>267</v>
      </c>
      <c r="Z195" s="1442" t="s">
        <v>90</v>
      </c>
      <c r="AA195" s="2761" t="s">
        <v>1587</v>
      </c>
      <c r="AB195" s="2967"/>
      <c r="AC195" s="2967"/>
      <c r="AD195" s="1393">
        <v>44927</v>
      </c>
      <c r="AE195" s="1394" t="s">
        <v>660</v>
      </c>
      <c r="AF195" s="1395" t="s">
        <v>2613</v>
      </c>
      <c r="AG195" s="1396">
        <v>44013</v>
      </c>
      <c r="AH195" s="1397">
        <v>44018</v>
      </c>
      <c r="AI195" s="1397">
        <v>44279</v>
      </c>
      <c r="AJ195" s="3008" t="s">
        <v>662</v>
      </c>
      <c r="AK195" s="1399"/>
      <c r="AL195" s="7467" t="s">
        <v>663</v>
      </c>
      <c r="AM195" s="7467" t="s">
        <v>664</v>
      </c>
      <c r="AN195" s="1578">
        <v>44835</v>
      </c>
      <c r="AO195" s="1647">
        <v>44929</v>
      </c>
      <c r="AP195" s="1647">
        <v>44971</v>
      </c>
      <c r="AQ195" s="1648" t="s">
        <v>665</v>
      </c>
      <c r="AR195" s="1991" t="s">
        <v>666</v>
      </c>
      <c r="AS195" s="3087">
        <v>45170</v>
      </c>
      <c r="AT195" s="1402" t="s">
        <v>667</v>
      </c>
      <c r="AU195" s="3088">
        <v>45170</v>
      </c>
      <c r="AV195" s="3089">
        <v>45170</v>
      </c>
      <c r="AW195" s="3089">
        <v>45237</v>
      </c>
      <c r="AX195" s="3090"/>
      <c r="AY195" s="3091"/>
      <c r="AZ195" s="3092"/>
      <c r="BA195" s="3092"/>
      <c r="BB195" s="3093"/>
      <c r="BC195" s="3089"/>
      <c r="BD195" s="3089"/>
      <c r="BE195" s="3090"/>
      <c r="BF195" s="3090"/>
      <c r="BG195" s="1579" t="s">
        <v>114</v>
      </c>
      <c r="BH195" s="1578" t="s">
        <v>114</v>
      </c>
      <c r="BI195" s="2707"/>
      <c r="BJ195" s="1579" t="s">
        <v>114</v>
      </c>
      <c r="BK195" s="1578" t="s">
        <v>114</v>
      </c>
      <c r="BL195" s="2707"/>
      <c r="BM195" s="1579" t="s">
        <v>114</v>
      </c>
      <c r="BN195" s="1578" t="s">
        <v>114</v>
      </c>
      <c r="BO195" s="2707"/>
      <c r="BP195" s="540" t="s">
        <v>7521</v>
      </c>
      <c r="BQ195" s="1410" t="s">
        <v>4142</v>
      </c>
      <c r="BR195" s="540"/>
      <c r="BS195" s="540" t="s">
        <v>7521</v>
      </c>
      <c r="BT195" s="1409">
        <v>45317</v>
      </c>
      <c r="BU195" s="1409"/>
      <c r="BV195" s="1410" t="s">
        <v>116</v>
      </c>
      <c r="BW195" s="1409">
        <v>45148</v>
      </c>
      <c r="BX195" s="1409">
        <v>45197</v>
      </c>
      <c r="BY195" s="1410" t="s">
        <v>116</v>
      </c>
      <c r="BZ195" s="1409">
        <v>45197</v>
      </c>
      <c r="CA195" s="1409" t="s">
        <v>7522</v>
      </c>
      <c r="CB195" s="1409"/>
      <c r="CC195" s="629" t="s">
        <v>105</v>
      </c>
    </row>
    <row r="196" spans="1:81" ht="45" customHeight="1" x14ac:dyDescent="0.2">
      <c r="A196" s="3138" t="s">
        <v>757</v>
      </c>
      <c r="B196" s="3139"/>
      <c r="C196" s="3140" t="s">
        <v>758</v>
      </c>
      <c r="D196" s="3141" t="s">
        <v>7540</v>
      </c>
      <c r="E196" s="7513">
        <v>2109</v>
      </c>
      <c r="F196" s="3142" t="s">
        <v>337</v>
      </c>
      <c r="G196" s="3142" t="s">
        <v>1574</v>
      </c>
      <c r="H196" s="3143" t="s">
        <v>89</v>
      </c>
      <c r="I196" s="3144" t="s">
        <v>89</v>
      </c>
      <c r="J196" s="3145">
        <v>42929</v>
      </c>
      <c r="K196" s="3146"/>
      <c r="L196" s="3146" t="s">
        <v>90</v>
      </c>
      <c r="M196" s="3147" t="s">
        <v>169</v>
      </c>
      <c r="N196" s="3145"/>
      <c r="O196" s="3145"/>
      <c r="P196" s="3145"/>
      <c r="Q196" s="3148"/>
      <c r="R196" s="3149"/>
      <c r="S196" s="3149"/>
      <c r="T196" s="3149"/>
      <c r="U196" s="3150"/>
      <c r="V196" s="3151"/>
      <c r="W196" s="3152" t="str">
        <f>IF(OR(X196="Yes", Y196="Web-page timetable", Z196="YES"), "Yes")</f>
        <v>Yes</v>
      </c>
      <c r="X196" s="3153" t="s">
        <v>93</v>
      </c>
      <c r="Y196" s="2441" t="s">
        <v>94</v>
      </c>
      <c r="Z196" s="2441"/>
      <c r="AA196" s="3174" t="s">
        <v>4478</v>
      </c>
      <c r="AB196" s="3154" t="s">
        <v>7541</v>
      </c>
      <c r="AC196" s="3154"/>
      <c r="AD196" s="3155">
        <v>44835</v>
      </c>
      <c r="AE196" s="3156" t="s">
        <v>762</v>
      </c>
      <c r="AF196" s="3157" t="s">
        <v>763</v>
      </c>
      <c r="AG196" s="3158">
        <v>43739</v>
      </c>
      <c r="AH196" s="3159">
        <v>44013</v>
      </c>
      <c r="AI196" s="3159">
        <v>44104</v>
      </c>
      <c r="AJ196" s="3175" t="s">
        <v>764</v>
      </c>
      <c r="AK196" s="3160"/>
      <c r="AL196" s="3161" t="s">
        <v>7542</v>
      </c>
      <c r="AM196" s="3157" t="s">
        <v>766</v>
      </c>
      <c r="AN196" s="3158">
        <v>44440</v>
      </c>
      <c r="AO196" s="3159"/>
      <c r="AP196" s="3159">
        <v>44378</v>
      </c>
      <c r="AQ196" s="3162" t="s">
        <v>767</v>
      </c>
      <c r="AR196" s="3163"/>
      <c r="AS196" s="3164"/>
      <c r="AT196" s="3165" t="s">
        <v>1714</v>
      </c>
      <c r="AU196" s="3166">
        <v>44942</v>
      </c>
      <c r="AV196" s="3167"/>
      <c r="AW196" s="3167">
        <v>44942</v>
      </c>
      <c r="AX196" s="3168" t="s">
        <v>769</v>
      </c>
      <c r="AY196" s="3169"/>
      <c r="AZ196" s="3170" t="s">
        <v>939</v>
      </c>
      <c r="BA196" s="3170" t="s">
        <v>7543</v>
      </c>
      <c r="BB196" s="3166">
        <v>45292</v>
      </c>
      <c r="BC196" s="3167"/>
      <c r="BD196" s="3167"/>
      <c r="BE196" s="3168"/>
      <c r="BF196" s="3168"/>
      <c r="BG196" s="3171" t="s">
        <v>7544</v>
      </c>
      <c r="BH196" s="3158">
        <v>45689</v>
      </c>
      <c r="BI196" s="3159"/>
      <c r="BJ196" s="3171" t="s">
        <v>7545</v>
      </c>
      <c r="BK196" s="3158">
        <v>45809</v>
      </c>
      <c r="BL196" s="3172"/>
      <c r="BM196" s="3171" t="s">
        <v>7546</v>
      </c>
      <c r="BN196" s="3173" t="s">
        <v>7546</v>
      </c>
      <c r="BO196" s="1408"/>
      <c r="BP196" s="3005" t="s">
        <v>7547</v>
      </c>
      <c r="BQ196" s="2849" t="s">
        <v>7548</v>
      </c>
      <c r="BR196" s="1178"/>
      <c r="BS196" s="540"/>
      <c r="BT196" s="1409">
        <v>45317</v>
      </c>
      <c r="BU196" s="1409">
        <v>45035</v>
      </c>
      <c r="BV196" s="1410" t="s">
        <v>116</v>
      </c>
      <c r="BW196" s="1409"/>
      <c r="BX196" s="1409">
        <v>45345</v>
      </c>
      <c r="BY196" s="1410" t="s">
        <v>116</v>
      </c>
      <c r="BZ196" s="1409">
        <v>45132</v>
      </c>
      <c r="CA196" s="1409" t="s">
        <v>7549</v>
      </c>
      <c r="CB196" s="1409"/>
      <c r="CC196" s="540" t="s">
        <v>105</v>
      </c>
    </row>
    <row r="197" spans="1:81" ht="45" customHeight="1" x14ac:dyDescent="0.2">
      <c r="A197" s="1384" t="s">
        <v>1370</v>
      </c>
      <c r="B197" s="2918"/>
      <c r="C197" s="1448" t="s">
        <v>1371</v>
      </c>
      <c r="D197" s="1382" t="s">
        <v>7550</v>
      </c>
      <c r="E197" s="7352" t="s">
        <v>226</v>
      </c>
      <c r="F197" s="1385"/>
      <c r="G197" s="1385"/>
      <c r="H197" s="1386" t="s">
        <v>89</v>
      </c>
      <c r="I197" s="2033" t="s">
        <v>89</v>
      </c>
      <c r="J197" s="2029" t="s">
        <v>1373</v>
      </c>
      <c r="K197" s="2029"/>
      <c r="L197" s="2029"/>
      <c r="M197" s="2030"/>
      <c r="N197" s="2029"/>
      <c r="O197" s="2029"/>
      <c r="P197" s="1388"/>
      <c r="Q197" s="1687"/>
      <c r="R197" s="1702"/>
      <c r="S197" s="1702"/>
      <c r="T197" s="1702"/>
      <c r="U197" s="1390">
        <v>45356</v>
      </c>
      <c r="V197" s="2031" t="s">
        <v>1374</v>
      </c>
      <c r="W197" s="1391" t="b">
        <f t="shared" ref="W197:W199" si="17">IF(OR(X197="Yes", Y197="Web-page timetable", Z197="YES"), "Yes")</f>
        <v>0</v>
      </c>
      <c r="X197" s="1392" t="s">
        <v>237</v>
      </c>
      <c r="Y197" s="108" t="s">
        <v>94</v>
      </c>
      <c r="Z197" s="2082"/>
      <c r="AA197" s="2983" t="s">
        <v>7551</v>
      </c>
      <c r="AB197" s="3177" t="s">
        <v>7552</v>
      </c>
      <c r="AC197" s="2926"/>
      <c r="AD197" s="1393" t="s">
        <v>7553</v>
      </c>
      <c r="AE197" s="1394"/>
      <c r="AF197" s="1395"/>
      <c r="AG197" s="1396"/>
      <c r="AH197" s="1397"/>
      <c r="AI197" s="1397"/>
      <c r="AJ197" s="3008"/>
      <c r="AK197" s="1399"/>
      <c r="AL197" s="1395"/>
      <c r="AM197" s="1395"/>
      <c r="AN197" s="1396"/>
      <c r="AO197" s="1397"/>
      <c r="AP197" s="1397"/>
      <c r="AQ197" s="1398"/>
      <c r="AR197" s="1400"/>
      <c r="AS197" s="1401"/>
      <c r="AT197" s="1402"/>
      <c r="AU197" s="1403"/>
      <c r="AV197" s="1404"/>
      <c r="AW197" s="1404"/>
      <c r="AX197" s="1405"/>
      <c r="AY197" s="1406"/>
      <c r="AZ197" s="1402"/>
      <c r="BA197" s="1402"/>
      <c r="BB197" s="1403"/>
      <c r="BC197" s="1404"/>
      <c r="BD197" s="1404"/>
      <c r="BE197" s="1405"/>
      <c r="BF197" s="1405"/>
      <c r="BG197" s="1407"/>
      <c r="BH197" s="1396"/>
      <c r="BI197" s="1408"/>
      <c r="BJ197" s="1407"/>
      <c r="BK197" s="1396"/>
      <c r="BL197" s="1408"/>
      <c r="BM197" s="1407"/>
      <c r="BN197" s="1396"/>
      <c r="BO197" s="1408"/>
      <c r="BP197" s="540" t="s">
        <v>7554</v>
      </c>
      <c r="BQ197" s="1410"/>
      <c r="BR197" s="1178"/>
      <c r="BS197" s="540"/>
      <c r="BT197" s="1409">
        <v>45320</v>
      </c>
      <c r="BU197" s="1409"/>
      <c r="BV197" s="1410" t="s">
        <v>116</v>
      </c>
      <c r="BW197" s="1409">
        <v>44860</v>
      </c>
      <c r="BX197" s="1409"/>
      <c r="BY197" s="1410" t="s">
        <v>116</v>
      </c>
      <c r="BZ197" s="1409"/>
      <c r="CA197" s="1409" t="s">
        <v>7555</v>
      </c>
      <c r="CB197" s="1409"/>
      <c r="CC197" s="540" t="s">
        <v>105</v>
      </c>
    </row>
    <row r="198" spans="1:81" ht="45" customHeight="1" x14ac:dyDescent="0.2">
      <c r="A198" s="1384" t="s">
        <v>2861</v>
      </c>
      <c r="B198" s="2918"/>
      <c r="C198" s="1381" t="s">
        <v>2862</v>
      </c>
      <c r="D198" s="1382" t="s">
        <v>2863</v>
      </c>
      <c r="E198" s="7352">
        <v>2130</v>
      </c>
      <c r="F198" s="1385" t="s">
        <v>337</v>
      </c>
      <c r="G198" s="1385" t="s">
        <v>266</v>
      </c>
      <c r="H198" s="1386" t="s">
        <v>89</v>
      </c>
      <c r="I198" s="2085" t="s">
        <v>89</v>
      </c>
      <c r="J198" s="2029">
        <v>40890</v>
      </c>
      <c r="K198" s="2029"/>
      <c r="L198" s="2029" t="s">
        <v>90</v>
      </c>
      <c r="M198" s="2030"/>
      <c r="N198" s="2029"/>
      <c r="O198" s="2029"/>
      <c r="P198" s="1388"/>
      <c r="Q198" s="1687"/>
      <c r="R198" s="1702"/>
      <c r="S198" s="2102"/>
      <c r="T198" s="2102"/>
      <c r="U198" s="1390"/>
      <c r="V198" s="2031"/>
      <c r="W198" s="1391" t="str">
        <f t="shared" si="17"/>
        <v>Yes</v>
      </c>
      <c r="X198" s="1392" t="s">
        <v>93</v>
      </c>
      <c r="Y198" s="108" t="s">
        <v>94</v>
      </c>
      <c r="Z198" s="108"/>
      <c r="AA198" s="2761" t="s">
        <v>2864</v>
      </c>
      <c r="AB198" s="2973" t="s">
        <v>7556</v>
      </c>
      <c r="AC198" s="2926"/>
      <c r="AD198" s="1393">
        <v>45170</v>
      </c>
      <c r="AE198" s="1394" t="s">
        <v>2866</v>
      </c>
      <c r="AF198" s="1395" t="s">
        <v>364</v>
      </c>
      <c r="AG198" s="1396">
        <v>43070</v>
      </c>
      <c r="AH198" s="1397">
        <v>43082</v>
      </c>
      <c r="AI198" s="1397">
        <v>43166</v>
      </c>
      <c r="AJ198" s="3008" t="s">
        <v>2867</v>
      </c>
      <c r="AK198" s="1399" t="s">
        <v>2868</v>
      </c>
      <c r="AL198" s="7410" t="s">
        <v>2869</v>
      </c>
      <c r="AM198" s="7467" t="s">
        <v>2870</v>
      </c>
      <c r="AN198" s="1396">
        <v>44405</v>
      </c>
      <c r="AO198" s="1397">
        <v>44405</v>
      </c>
      <c r="AP198" s="1397">
        <v>44447</v>
      </c>
      <c r="AQ198" s="1398" t="s">
        <v>2871</v>
      </c>
      <c r="AR198" s="1400"/>
      <c r="AS198" s="1401" t="s">
        <v>7557</v>
      </c>
      <c r="AT198" s="1402" t="s">
        <v>367</v>
      </c>
      <c r="AU198" s="1403" t="s">
        <v>7558</v>
      </c>
      <c r="AV198" s="1404"/>
      <c r="AW198" s="1404"/>
      <c r="AX198" s="1405"/>
      <c r="AY198" s="1406"/>
      <c r="AZ198" s="1402"/>
      <c r="BA198" s="1402"/>
      <c r="BB198" s="1403"/>
      <c r="BC198" s="1404"/>
      <c r="BD198" s="1404"/>
      <c r="BE198" s="1405"/>
      <c r="BF198" s="1405"/>
      <c r="BG198" s="1407" t="s">
        <v>7559</v>
      </c>
      <c r="BH198" s="1396" t="s">
        <v>7560</v>
      </c>
      <c r="BI198" s="1408"/>
      <c r="BJ198" s="1407" t="s">
        <v>7561</v>
      </c>
      <c r="BK198" s="1396" t="s">
        <v>7239</v>
      </c>
      <c r="BL198" s="1408"/>
      <c r="BM198" s="1407" t="s">
        <v>7562</v>
      </c>
      <c r="BN198" s="1396" t="s">
        <v>7563</v>
      </c>
      <c r="BO198" s="1408"/>
      <c r="BP198" s="548" t="s">
        <v>7564</v>
      </c>
      <c r="BQ198" s="2646" t="s">
        <v>7565</v>
      </c>
      <c r="BR198" s="548"/>
      <c r="BS198" s="540" t="s">
        <v>2874</v>
      </c>
      <c r="BT198" s="1409">
        <v>45350</v>
      </c>
      <c r="BU198" s="1409">
        <v>45215</v>
      </c>
      <c r="BV198" s="1410" t="s">
        <v>116</v>
      </c>
      <c r="BW198" s="1409">
        <v>45352</v>
      </c>
      <c r="BX198" s="1409">
        <v>45215</v>
      </c>
      <c r="BY198" s="1410" t="s">
        <v>116</v>
      </c>
      <c r="BZ198" s="1409">
        <v>45215</v>
      </c>
      <c r="CA198" s="1409" t="s">
        <v>262</v>
      </c>
      <c r="CB198" s="1409"/>
      <c r="CC198" s="540" t="s">
        <v>105</v>
      </c>
    </row>
    <row r="199" spans="1:81" ht="45" customHeight="1" x14ac:dyDescent="0.2">
      <c r="A199" s="1384" t="s">
        <v>2240</v>
      </c>
      <c r="B199" s="3178"/>
      <c r="C199" s="3179" t="s">
        <v>2241</v>
      </c>
      <c r="D199" s="1382" t="s">
        <v>2242</v>
      </c>
      <c r="E199" s="7352">
        <v>1949</v>
      </c>
      <c r="F199" s="1385" t="s">
        <v>1083</v>
      </c>
      <c r="G199" s="1385" t="s">
        <v>266</v>
      </c>
      <c r="H199" s="1386" t="s">
        <v>89</v>
      </c>
      <c r="I199" s="2028" t="s">
        <v>89</v>
      </c>
      <c r="J199" s="2029" t="s">
        <v>121</v>
      </c>
      <c r="K199" s="2029" t="s">
        <v>2243</v>
      </c>
      <c r="L199" s="2029" t="s">
        <v>90</v>
      </c>
      <c r="M199" s="2030" t="s">
        <v>1120</v>
      </c>
      <c r="N199" s="2029"/>
      <c r="O199" s="2029"/>
      <c r="P199" s="1388"/>
      <c r="Q199" s="1687"/>
      <c r="R199" s="1702"/>
      <c r="S199" s="1702"/>
      <c r="T199" s="1702"/>
      <c r="U199" s="1390"/>
      <c r="V199" s="2031"/>
      <c r="W199" s="1391" t="str">
        <f t="shared" si="17"/>
        <v>Yes</v>
      </c>
      <c r="X199" s="1392" t="s">
        <v>93</v>
      </c>
      <c r="Y199" s="108" t="s">
        <v>94</v>
      </c>
      <c r="Z199" s="108"/>
      <c r="AA199" s="2761" t="s">
        <v>6872</v>
      </c>
      <c r="AB199" s="2926" t="s">
        <v>6873</v>
      </c>
      <c r="AC199" s="2761"/>
      <c r="AD199" s="1393">
        <v>44835</v>
      </c>
      <c r="AE199" s="1394" t="s">
        <v>5081</v>
      </c>
      <c r="AF199" s="1395" t="s">
        <v>364</v>
      </c>
      <c r="AG199" s="1396">
        <v>42370</v>
      </c>
      <c r="AH199" s="1397">
        <v>42373</v>
      </c>
      <c r="AI199" s="1397">
        <v>42401</v>
      </c>
      <c r="AJ199" s="3007" t="s">
        <v>6011</v>
      </c>
      <c r="AK199" s="1399"/>
      <c r="AL199" s="1395" t="s">
        <v>2246</v>
      </c>
      <c r="AM199" s="1395" t="s">
        <v>2247</v>
      </c>
      <c r="AN199" s="1396">
        <v>42736</v>
      </c>
      <c r="AO199" s="1397">
        <v>42751</v>
      </c>
      <c r="AP199" s="1397">
        <v>42885</v>
      </c>
      <c r="AQ199" s="1398" t="s">
        <v>2248</v>
      </c>
      <c r="AR199" s="1400" t="s">
        <v>2249</v>
      </c>
      <c r="AS199" s="7476" t="s">
        <v>2250</v>
      </c>
      <c r="AT199" s="7410" t="s">
        <v>2251</v>
      </c>
      <c r="AU199" s="1403">
        <v>43160</v>
      </c>
      <c r="AV199" s="1404">
        <v>43175</v>
      </c>
      <c r="AW199" s="1404">
        <v>43276</v>
      </c>
      <c r="AX199" s="1405" t="s">
        <v>2252</v>
      </c>
      <c r="AY199" s="1406" t="s">
        <v>2253</v>
      </c>
      <c r="AZ199" s="1402" t="s">
        <v>2254</v>
      </c>
      <c r="BA199" s="1402" t="s">
        <v>6874</v>
      </c>
      <c r="BB199" s="1403">
        <v>45108</v>
      </c>
      <c r="BC199" s="1404" t="s">
        <v>737</v>
      </c>
      <c r="BD199" s="1404">
        <v>45230</v>
      </c>
      <c r="BE199" s="1405" t="s">
        <v>2256</v>
      </c>
      <c r="BF199" s="1405"/>
      <c r="BG199" s="1407" t="s">
        <v>3197</v>
      </c>
      <c r="BH199" s="1396">
        <v>45292</v>
      </c>
      <c r="BI199" s="1408"/>
      <c r="BJ199" s="1407" t="s">
        <v>97</v>
      </c>
      <c r="BK199" s="1396">
        <v>45474</v>
      </c>
      <c r="BL199" s="1408"/>
      <c r="BM199" s="1407" t="s">
        <v>434</v>
      </c>
      <c r="BN199" s="1396">
        <v>45931</v>
      </c>
      <c r="BO199" s="1408"/>
      <c r="BP199" s="540" t="s">
        <v>6875</v>
      </c>
      <c r="BQ199" s="1410"/>
      <c r="BR199" s="1178"/>
      <c r="BS199" s="540"/>
      <c r="BT199" s="1409">
        <v>45273</v>
      </c>
      <c r="BU199" s="1409">
        <v>44932</v>
      </c>
      <c r="BV199" s="1410" t="s">
        <v>116</v>
      </c>
      <c r="BW199" s="1409"/>
      <c r="BX199" s="1409">
        <v>44932</v>
      </c>
      <c r="BY199" s="1410" t="s">
        <v>116</v>
      </c>
      <c r="BZ199" s="1409">
        <v>44932</v>
      </c>
      <c r="CA199" s="1409" t="s">
        <v>7307</v>
      </c>
      <c r="CB199" s="1409"/>
      <c r="CC199" s="540" t="s">
        <v>579</v>
      </c>
    </row>
    <row r="200" spans="1:81" ht="45" customHeight="1" x14ac:dyDescent="0.2">
      <c r="A200" s="1384" t="s">
        <v>2697</v>
      </c>
      <c r="B200" s="2918"/>
      <c r="C200" s="1381" t="s">
        <v>2698</v>
      </c>
      <c r="D200" s="1382" t="s">
        <v>6916</v>
      </c>
      <c r="E200" s="3135">
        <v>2176</v>
      </c>
      <c r="F200" s="1562" t="s">
        <v>423</v>
      </c>
      <c r="G200" s="1385" t="s">
        <v>2182</v>
      </c>
      <c r="H200" s="1386" t="s">
        <v>89</v>
      </c>
      <c r="I200" s="2033" t="s">
        <v>89</v>
      </c>
      <c r="J200" s="2029">
        <v>42355</v>
      </c>
      <c r="K200" s="2029"/>
      <c r="L200" s="2029" t="s">
        <v>90</v>
      </c>
      <c r="M200" s="2030"/>
      <c r="N200" s="2029"/>
      <c r="O200" s="2029"/>
      <c r="P200" s="1388"/>
      <c r="Q200" s="1687"/>
      <c r="R200" s="1702"/>
      <c r="S200" s="1702"/>
      <c r="T200" s="1702"/>
      <c r="U200" s="1390">
        <v>44166</v>
      </c>
      <c r="V200" s="1554" t="s">
        <v>2706</v>
      </c>
      <c r="W200" s="1391" t="s">
        <v>93</v>
      </c>
      <c r="X200" s="1392" t="s">
        <v>93</v>
      </c>
      <c r="Y200" s="108" t="s">
        <v>94</v>
      </c>
      <c r="Z200" s="108"/>
      <c r="AA200" s="2761" t="s">
        <v>2700</v>
      </c>
      <c r="AB200" s="2761" t="s">
        <v>6917</v>
      </c>
      <c r="AC200" s="2926"/>
      <c r="AD200" s="1531">
        <v>44621</v>
      </c>
      <c r="AE200" s="1394" t="s">
        <v>7566</v>
      </c>
      <c r="AF200" s="1395" t="s">
        <v>6918</v>
      </c>
      <c r="AG200" s="1396">
        <v>44927</v>
      </c>
      <c r="AH200" s="1397"/>
      <c r="AI200" s="1397"/>
      <c r="AJ200" s="3008"/>
      <c r="AK200" s="1399"/>
      <c r="AL200" s="7410"/>
      <c r="AM200" s="7467"/>
      <c r="AN200" s="1396"/>
      <c r="AO200" s="1397"/>
      <c r="AP200" s="1397"/>
      <c r="AQ200" s="1398"/>
      <c r="AR200" s="1400"/>
      <c r="AS200" s="1401"/>
      <c r="AT200" s="1402"/>
      <c r="AU200" s="1403"/>
      <c r="AV200" s="1404"/>
      <c r="AW200" s="1404"/>
      <c r="AX200" s="1405"/>
      <c r="AY200" s="1406"/>
      <c r="AZ200" s="1402"/>
      <c r="BA200" s="1402"/>
      <c r="BB200" s="1403"/>
      <c r="BC200" s="1404"/>
      <c r="BD200" s="1404"/>
      <c r="BE200" s="1405"/>
      <c r="BF200" s="1405"/>
      <c r="BG200" s="1407" t="s">
        <v>7567</v>
      </c>
      <c r="BH200" s="1444">
        <v>45200</v>
      </c>
      <c r="BI200" s="1445"/>
      <c r="BJ200" s="1446" t="s">
        <v>6414</v>
      </c>
      <c r="BK200" s="1444">
        <v>45261</v>
      </c>
      <c r="BL200" s="1445"/>
      <c r="BM200" s="1446" t="s">
        <v>6886</v>
      </c>
      <c r="BN200" s="1444">
        <v>45627</v>
      </c>
      <c r="BO200" s="2037"/>
      <c r="BP200" s="540" t="s">
        <v>6919</v>
      </c>
      <c r="BQ200" s="1410" t="s">
        <v>7568</v>
      </c>
      <c r="BR200" s="1178"/>
      <c r="BS200" s="540"/>
      <c r="BT200" s="1409">
        <v>45352</v>
      </c>
      <c r="BU200" s="1409">
        <v>44649</v>
      </c>
      <c r="BV200" s="1410" t="s">
        <v>116</v>
      </c>
      <c r="BW200" s="1409"/>
      <c r="BX200" s="1409">
        <v>45037</v>
      </c>
      <c r="BY200" s="1410" t="s">
        <v>116</v>
      </c>
      <c r="BZ200" s="1409">
        <v>45037</v>
      </c>
      <c r="CA200" s="1409" t="s">
        <v>7208</v>
      </c>
      <c r="CB200" s="1409"/>
      <c r="CC200" s="540" t="s">
        <v>579</v>
      </c>
    </row>
    <row r="201" spans="1:81" ht="45" customHeight="1" x14ac:dyDescent="0.2">
      <c r="A201" s="1384" t="s">
        <v>2010</v>
      </c>
      <c r="B201" s="2918"/>
      <c r="C201" s="1381" t="s">
        <v>2011</v>
      </c>
      <c r="D201" s="1382" t="s">
        <v>205</v>
      </c>
      <c r="E201" s="7352">
        <v>2157</v>
      </c>
      <c r="F201" s="1385" t="s">
        <v>1083</v>
      </c>
      <c r="G201" s="1385" t="s">
        <v>949</v>
      </c>
      <c r="H201" s="1386" t="s">
        <v>89</v>
      </c>
      <c r="I201" s="1387" t="s">
        <v>89</v>
      </c>
      <c r="J201" s="1388">
        <v>41016</v>
      </c>
      <c r="K201" s="1388"/>
      <c r="L201" s="1388"/>
      <c r="M201" s="2003"/>
      <c r="N201" s="1388"/>
      <c r="O201" s="1388"/>
      <c r="P201" s="1388"/>
      <c r="Q201" s="1687"/>
      <c r="R201" s="1702"/>
      <c r="S201" s="1702"/>
      <c r="T201" s="1702"/>
      <c r="U201" s="1390"/>
      <c r="V201" s="2031"/>
      <c r="W201" s="1391" t="str">
        <f t="shared" ref="W201:W207" si="18">IF(OR(X201="Yes", Y201="Web-page timetable", Z201="YES"), "Yes")</f>
        <v>Yes</v>
      </c>
      <c r="X201" s="1392" t="s">
        <v>93</v>
      </c>
      <c r="Y201" s="108" t="s">
        <v>267</v>
      </c>
      <c r="Z201" s="1557"/>
      <c r="AA201" s="2983" t="s">
        <v>7569</v>
      </c>
      <c r="AB201" s="2983"/>
      <c r="AC201" s="2967"/>
      <c r="AD201" s="1393">
        <v>44317</v>
      </c>
      <c r="AE201" s="1394" t="s">
        <v>2014</v>
      </c>
      <c r="AF201" s="1395" t="s">
        <v>2015</v>
      </c>
      <c r="AG201" s="1396">
        <v>43617</v>
      </c>
      <c r="AH201" s="1397">
        <v>43586</v>
      </c>
      <c r="AI201" s="1397">
        <v>43677</v>
      </c>
      <c r="AJ201" s="3008" t="s">
        <v>2016</v>
      </c>
      <c r="AK201" s="1399" t="s">
        <v>2017</v>
      </c>
      <c r="AL201" s="7467" t="s">
        <v>2018</v>
      </c>
      <c r="AM201" s="7410" t="s">
        <v>2019</v>
      </c>
      <c r="AN201" s="1396">
        <v>44317</v>
      </c>
      <c r="AO201" s="1397">
        <v>44376</v>
      </c>
      <c r="AP201" s="1397">
        <v>44469</v>
      </c>
      <c r="AQ201" s="1398" t="s">
        <v>2020</v>
      </c>
      <c r="AR201" s="1400"/>
      <c r="AS201" s="1401" t="s">
        <v>663</v>
      </c>
      <c r="AT201" s="1402" t="s">
        <v>2021</v>
      </c>
      <c r="AU201" s="1403">
        <v>44835</v>
      </c>
      <c r="AV201" s="1404">
        <v>44893</v>
      </c>
      <c r="AW201" s="1404">
        <v>44985</v>
      </c>
      <c r="AX201" s="1405" t="s">
        <v>2022</v>
      </c>
      <c r="AY201" s="1406"/>
      <c r="AZ201" s="1402"/>
      <c r="BA201" s="1402"/>
      <c r="BB201" s="1403"/>
      <c r="BC201" s="1404"/>
      <c r="BD201" s="1404"/>
      <c r="BE201" s="1405"/>
      <c r="BF201" s="1405"/>
      <c r="BG201" s="1407" t="s">
        <v>7570</v>
      </c>
      <c r="BH201" s="1396">
        <v>45536</v>
      </c>
      <c r="BI201" s="1445"/>
      <c r="BJ201" s="1433" t="s">
        <v>7571</v>
      </c>
      <c r="BK201" s="1547">
        <v>45658</v>
      </c>
      <c r="BL201" s="1445"/>
      <c r="BM201" s="1407" t="s">
        <v>114</v>
      </c>
      <c r="BN201" s="1396" t="s">
        <v>114</v>
      </c>
      <c r="BO201" s="1408"/>
      <c r="BP201" s="2614" t="s">
        <v>7572</v>
      </c>
      <c r="BQ201" s="3180" t="s">
        <v>7573</v>
      </c>
      <c r="BR201" s="540" t="s">
        <v>7574</v>
      </c>
      <c r="BS201" s="540"/>
      <c r="BT201" s="1409">
        <v>45314</v>
      </c>
      <c r="BU201" s="1409">
        <v>44302</v>
      </c>
      <c r="BV201" s="1410" t="s">
        <v>116</v>
      </c>
      <c r="BW201" s="1409">
        <v>45174</v>
      </c>
      <c r="BX201" s="1409">
        <v>45132</v>
      </c>
      <c r="BY201" s="1410" t="s">
        <v>116</v>
      </c>
      <c r="BZ201" s="1409">
        <v>45174</v>
      </c>
      <c r="CA201" s="1409" t="s">
        <v>7575</v>
      </c>
      <c r="CB201" s="1409"/>
      <c r="CC201" s="540" t="s">
        <v>2028</v>
      </c>
    </row>
    <row r="202" spans="1:81" ht="45" customHeight="1" x14ac:dyDescent="0.2">
      <c r="A202" s="1384" t="s">
        <v>1603</v>
      </c>
      <c r="B202" s="2918"/>
      <c r="C202" s="1381" t="s">
        <v>1604</v>
      </c>
      <c r="D202" s="1382" t="s">
        <v>7576</v>
      </c>
      <c r="E202" s="7352">
        <v>2185</v>
      </c>
      <c r="F202" s="1385" t="s">
        <v>91</v>
      </c>
      <c r="G202" s="1385" t="s">
        <v>2182</v>
      </c>
      <c r="H202" s="1386" t="s">
        <v>89</v>
      </c>
      <c r="I202" s="2033" t="s">
        <v>89</v>
      </c>
      <c r="J202" s="2029">
        <v>42278</v>
      </c>
      <c r="K202" s="2029"/>
      <c r="L202" s="2029" t="s">
        <v>90</v>
      </c>
      <c r="M202" s="2030" t="s">
        <v>1606</v>
      </c>
      <c r="N202" s="2029"/>
      <c r="O202" s="2029"/>
      <c r="P202" s="1388"/>
      <c r="Q202" s="1687"/>
      <c r="R202" s="1702"/>
      <c r="S202" s="1702"/>
      <c r="T202" s="1702"/>
      <c r="U202" s="1390"/>
      <c r="V202" s="2031"/>
      <c r="W202" s="1391" t="str">
        <f t="shared" si="18"/>
        <v>Yes</v>
      </c>
      <c r="X202" s="1392" t="s">
        <v>93</v>
      </c>
      <c r="Y202" s="108" t="s">
        <v>94</v>
      </c>
      <c r="Z202" s="1557"/>
      <c r="AA202" s="2983" t="s">
        <v>1607</v>
      </c>
      <c r="AB202" s="2967" t="s">
        <v>7577</v>
      </c>
      <c r="AC202" s="2967"/>
      <c r="AD202" s="1393">
        <v>44986</v>
      </c>
      <c r="AE202" s="1394" t="s">
        <v>1609</v>
      </c>
      <c r="AF202" s="1395" t="s">
        <v>766</v>
      </c>
      <c r="AG202" s="1396">
        <v>44440</v>
      </c>
      <c r="AH202" s="1397">
        <v>44440</v>
      </c>
      <c r="AI202" s="1397">
        <v>44533</v>
      </c>
      <c r="AJ202" s="3008" t="s">
        <v>1610</v>
      </c>
      <c r="AK202" s="1399"/>
      <c r="AL202" s="7467"/>
      <c r="AM202" s="7467"/>
      <c r="AN202" s="1396"/>
      <c r="AO202" s="1397"/>
      <c r="AP202" s="1397"/>
      <c r="AQ202" s="1398"/>
      <c r="AR202" s="1400"/>
      <c r="AS202" s="1401"/>
      <c r="AT202" s="1402"/>
      <c r="AU202" s="1403"/>
      <c r="AV202" s="1404"/>
      <c r="AW202" s="1404"/>
      <c r="AX202" s="1405"/>
      <c r="AY202" s="1406"/>
      <c r="AZ202" s="1402"/>
      <c r="BA202" s="1402"/>
      <c r="BB202" s="1403"/>
      <c r="BC202" s="1404"/>
      <c r="BD202" s="1404"/>
      <c r="BE202" s="1405"/>
      <c r="BF202" s="1405"/>
      <c r="BG202" s="1407" t="s">
        <v>7578</v>
      </c>
      <c r="BH202" s="1396">
        <v>45566</v>
      </c>
      <c r="BI202" s="1408"/>
      <c r="BJ202" s="1407" t="s">
        <v>7579</v>
      </c>
      <c r="BK202" s="1396">
        <v>45689</v>
      </c>
      <c r="BL202" s="1408"/>
      <c r="BM202" s="1407" t="s">
        <v>114</v>
      </c>
      <c r="BN202" s="1396" t="s">
        <v>114</v>
      </c>
      <c r="BO202" s="1408"/>
      <c r="BP202" s="540" t="s">
        <v>7580</v>
      </c>
      <c r="BQ202" s="1410" t="s">
        <v>7581</v>
      </c>
      <c r="BR202" s="1178" t="s">
        <v>7582</v>
      </c>
      <c r="BS202" s="540"/>
      <c r="BT202" s="1409">
        <v>45315</v>
      </c>
      <c r="BU202" s="1409">
        <v>45022</v>
      </c>
      <c r="BV202" s="1410" t="s">
        <v>116</v>
      </c>
      <c r="BW202" s="1409">
        <v>45299</v>
      </c>
      <c r="BX202" s="1409">
        <v>45345</v>
      </c>
      <c r="BY202" s="1410" t="s">
        <v>116</v>
      </c>
      <c r="BZ202" s="1409">
        <v>45022</v>
      </c>
      <c r="CA202" s="1409" t="s">
        <v>7583</v>
      </c>
      <c r="CB202" s="1409"/>
      <c r="CC202" s="540" t="s">
        <v>105</v>
      </c>
    </row>
    <row r="203" spans="1:81" ht="45" customHeight="1" x14ac:dyDescent="0.2">
      <c r="A203" s="1384" t="s">
        <v>3906</v>
      </c>
      <c r="B203" s="2918"/>
      <c r="C203" s="1381" t="s">
        <v>3905</v>
      </c>
      <c r="D203" s="1382" t="s">
        <v>3907</v>
      </c>
      <c r="E203" s="2083">
        <v>2286</v>
      </c>
      <c r="F203" s="1385" t="s">
        <v>91</v>
      </c>
      <c r="G203" s="1385" t="s">
        <v>949</v>
      </c>
      <c r="H203" s="1386" t="s">
        <v>89</v>
      </c>
      <c r="I203" s="2033" t="s">
        <v>89</v>
      </c>
      <c r="J203" s="2029">
        <v>43370</v>
      </c>
      <c r="K203" s="2029"/>
      <c r="L203" s="2029"/>
      <c r="M203" s="2030"/>
      <c r="N203" s="2029"/>
      <c r="O203" s="2029"/>
      <c r="P203" s="1388"/>
      <c r="Q203" s="1687"/>
      <c r="R203" s="1702"/>
      <c r="S203" s="1702"/>
      <c r="T203" s="1702"/>
      <c r="U203" s="1390"/>
      <c r="V203" s="2031"/>
      <c r="W203" s="1391" t="str">
        <f t="shared" si="18"/>
        <v>Yes</v>
      </c>
      <c r="X203" s="1392" t="s">
        <v>93</v>
      </c>
      <c r="Y203" s="108" t="s">
        <v>94</v>
      </c>
      <c r="Z203" s="108"/>
      <c r="AA203" s="2761" t="s">
        <v>3908</v>
      </c>
      <c r="AB203" s="2967" t="s">
        <v>7022</v>
      </c>
      <c r="AC203" s="2967"/>
      <c r="AD203" s="1393">
        <v>45017</v>
      </c>
      <c r="AE203" s="1394" t="s">
        <v>3910</v>
      </c>
      <c r="AF203" s="1395" t="s">
        <v>3911</v>
      </c>
      <c r="AG203" s="1396">
        <v>44797</v>
      </c>
      <c r="AH203" s="1397">
        <v>44797</v>
      </c>
      <c r="AI203" s="1397">
        <v>44839</v>
      </c>
      <c r="AJ203" s="3008" t="s">
        <v>3912</v>
      </c>
      <c r="AK203" s="1399"/>
      <c r="AL203" s="7410" t="s">
        <v>7584</v>
      </c>
      <c r="AM203" s="7410" t="s">
        <v>3913</v>
      </c>
      <c r="AN203" s="1396" t="s">
        <v>3914</v>
      </c>
      <c r="AO203" s="1397">
        <v>45139</v>
      </c>
      <c r="AP203" s="1397">
        <v>45200</v>
      </c>
      <c r="AQ203" s="1398" t="s">
        <v>3912</v>
      </c>
      <c r="AR203" s="1400"/>
      <c r="AS203" s="1401" t="s">
        <v>7585</v>
      </c>
      <c r="AT203" s="1402" t="s">
        <v>4417</v>
      </c>
      <c r="AU203" s="1403" t="s">
        <v>7586</v>
      </c>
      <c r="AV203" s="1404"/>
      <c r="AW203" s="1404"/>
      <c r="AX203" s="1405"/>
      <c r="AY203" s="1406"/>
      <c r="AZ203" s="1402"/>
      <c r="BA203" s="1402"/>
      <c r="BB203" s="1403"/>
      <c r="BC203" s="1404"/>
      <c r="BD203" s="1404"/>
      <c r="BE203" s="1405"/>
      <c r="BF203" s="1405"/>
      <c r="BG203" s="1407" t="s">
        <v>97</v>
      </c>
      <c r="BH203" s="1396">
        <v>45444</v>
      </c>
      <c r="BI203" s="1408"/>
      <c r="BJ203" s="1407" t="s">
        <v>1244</v>
      </c>
      <c r="BK203" s="1396">
        <v>45597</v>
      </c>
      <c r="BL203" s="1408"/>
      <c r="BM203" s="1433" t="s">
        <v>974</v>
      </c>
      <c r="BN203" s="1547" t="s">
        <v>974</v>
      </c>
      <c r="BO203" s="1408"/>
      <c r="BP203" s="540" t="s">
        <v>7587</v>
      </c>
      <c r="BQ203" s="1410"/>
      <c r="BR203" s="7417"/>
      <c r="BS203" s="540"/>
      <c r="BT203" s="1409">
        <v>45310</v>
      </c>
      <c r="BU203" s="1409">
        <v>45061</v>
      </c>
      <c r="BV203" s="1410" t="s">
        <v>116</v>
      </c>
      <c r="BW203" s="1409">
        <v>45310</v>
      </c>
      <c r="BX203" s="1409">
        <v>45272</v>
      </c>
      <c r="BY203" s="1410" t="s">
        <v>116</v>
      </c>
      <c r="BZ203" s="1409">
        <v>45272</v>
      </c>
      <c r="CA203" s="1409" t="s">
        <v>7588</v>
      </c>
      <c r="CB203" s="2481"/>
      <c r="CC203" s="630"/>
    </row>
    <row r="204" spans="1:81" ht="45" customHeight="1" x14ac:dyDescent="0.2">
      <c r="A204" s="1384" t="s">
        <v>3445</v>
      </c>
      <c r="B204" s="2918"/>
      <c r="C204" s="1381" t="s">
        <v>3446</v>
      </c>
      <c r="D204" s="1382" t="s">
        <v>3447</v>
      </c>
      <c r="E204" s="7490">
        <v>2160</v>
      </c>
      <c r="F204" s="1385" t="s">
        <v>1083</v>
      </c>
      <c r="G204" s="1385" t="s">
        <v>2182</v>
      </c>
      <c r="H204" s="1386" t="s">
        <v>89</v>
      </c>
      <c r="I204" s="2033" t="s">
        <v>89</v>
      </c>
      <c r="J204" s="2029">
        <v>40940</v>
      </c>
      <c r="K204" s="2029"/>
      <c r="L204" s="2029" t="s">
        <v>90</v>
      </c>
      <c r="M204" s="2030" t="s">
        <v>3448</v>
      </c>
      <c r="N204" s="2029" t="s">
        <v>583</v>
      </c>
      <c r="O204" s="2029"/>
      <c r="P204" s="1388"/>
      <c r="Q204" s="1687"/>
      <c r="R204" s="1702"/>
      <c r="S204" s="1702"/>
      <c r="T204" s="1702"/>
      <c r="U204" s="1390"/>
      <c r="V204" s="2031"/>
      <c r="W204" s="1391" t="str">
        <f t="shared" si="18"/>
        <v>Yes</v>
      </c>
      <c r="X204" s="1392" t="s">
        <v>93</v>
      </c>
      <c r="Y204" s="108" t="s">
        <v>94</v>
      </c>
      <c r="Z204" s="3181"/>
      <c r="AA204" s="2761" t="s">
        <v>3449</v>
      </c>
      <c r="AB204" s="2967" t="s">
        <v>7589</v>
      </c>
      <c r="AC204" s="2967"/>
      <c r="AD204" s="1555">
        <v>44986</v>
      </c>
      <c r="AE204" s="1394" t="s">
        <v>5236</v>
      </c>
      <c r="AF204" s="1395" t="s">
        <v>3451</v>
      </c>
      <c r="AG204" s="1396">
        <v>43252</v>
      </c>
      <c r="AH204" s="1397">
        <v>43255</v>
      </c>
      <c r="AI204" s="1397">
        <v>43311</v>
      </c>
      <c r="AJ204" s="3008" t="s">
        <v>3452</v>
      </c>
      <c r="AK204" s="1399" t="s">
        <v>3453</v>
      </c>
      <c r="AL204" s="7467" t="s">
        <v>1166</v>
      </c>
      <c r="AM204" s="7514" t="s">
        <v>3454</v>
      </c>
      <c r="AN204" s="1396">
        <v>44470</v>
      </c>
      <c r="AO204" s="1397">
        <v>44634</v>
      </c>
      <c r="AP204" s="1397">
        <v>44690</v>
      </c>
      <c r="AQ204" s="1398" t="s">
        <v>3455</v>
      </c>
      <c r="AR204" s="1400"/>
      <c r="AS204" s="1401">
        <v>44774</v>
      </c>
      <c r="AT204" s="1402" t="s">
        <v>3456</v>
      </c>
      <c r="AU204" s="1403">
        <v>44805</v>
      </c>
      <c r="AV204" s="1404"/>
      <c r="AW204" s="1404"/>
      <c r="AX204" s="1405"/>
      <c r="AY204" s="1406"/>
      <c r="AZ204" s="1402"/>
      <c r="BA204" s="1402"/>
      <c r="BB204" s="1403"/>
      <c r="BC204" s="1404"/>
      <c r="BD204" s="1404"/>
      <c r="BE204" s="1405"/>
      <c r="BF204" s="1405"/>
      <c r="BG204" s="1407" t="s">
        <v>7590</v>
      </c>
      <c r="BH204" s="1396">
        <v>45231</v>
      </c>
      <c r="BI204" s="1397"/>
      <c r="BJ204" s="1407" t="s">
        <v>5484</v>
      </c>
      <c r="BK204" s="1396">
        <v>45383</v>
      </c>
      <c r="BL204" s="1408"/>
      <c r="BM204" s="1407" t="s">
        <v>7591</v>
      </c>
      <c r="BN204" s="1396">
        <v>45689</v>
      </c>
      <c r="BO204" s="1408"/>
      <c r="BP204" s="631" t="s">
        <v>7592</v>
      </c>
      <c r="BQ204" s="1655"/>
      <c r="BR204" s="1178"/>
      <c r="BS204" s="1189"/>
      <c r="BT204" s="1409">
        <v>45320</v>
      </c>
      <c r="BU204" s="1409">
        <v>45048</v>
      </c>
      <c r="BV204" s="1410" t="s">
        <v>116</v>
      </c>
      <c r="BW204" s="1409">
        <v>45090</v>
      </c>
      <c r="BX204" s="1409">
        <v>44978</v>
      </c>
      <c r="BY204" s="1410" t="s">
        <v>116</v>
      </c>
      <c r="BZ204" s="1409">
        <v>45048</v>
      </c>
      <c r="CA204" s="1409" t="s">
        <v>7311</v>
      </c>
      <c r="CB204" s="2481"/>
      <c r="CC204" s="630"/>
    </row>
    <row r="205" spans="1:81" ht="45" customHeight="1" x14ac:dyDescent="0.2">
      <c r="A205" s="1384" t="s">
        <v>3885</v>
      </c>
      <c r="B205" s="2918"/>
      <c r="C205" s="1381" t="s">
        <v>3886</v>
      </c>
      <c r="D205" s="1381" t="s">
        <v>3887</v>
      </c>
      <c r="E205" s="1429">
        <v>2282</v>
      </c>
      <c r="F205" s="1385" t="s">
        <v>423</v>
      </c>
      <c r="G205" s="1385" t="s">
        <v>266</v>
      </c>
      <c r="H205" s="1386" t="s">
        <v>89</v>
      </c>
      <c r="I205" s="2033" t="s">
        <v>89</v>
      </c>
      <c r="J205" s="2029">
        <v>41563</v>
      </c>
      <c r="K205" s="2029"/>
      <c r="L205" s="2029" t="s">
        <v>90</v>
      </c>
      <c r="M205" s="2030" t="s">
        <v>3888</v>
      </c>
      <c r="N205" s="2029"/>
      <c r="O205" s="2029"/>
      <c r="P205" s="1388"/>
      <c r="Q205" s="1687"/>
      <c r="R205" s="1702"/>
      <c r="S205" s="1702"/>
      <c r="T205" s="1702"/>
      <c r="U205" s="1390"/>
      <c r="V205" s="2031" t="s">
        <v>7016</v>
      </c>
      <c r="W205" s="1391" t="str">
        <f t="shared" si="18"/>
        <v>Yes</v>
      </c>
      <c r="X205" s="1392" t="s">
        <v>93</v>
      </c>
      <c r="Y205" s="108" t="s">
        <v>94</v>
      </c>
      <c r="Z205" s="108"/>
      <c r="AA205" s="2761" t="s">
        <v>3889</v>
      </c>
      <c r="AB205" s="2761" t="s">
        <v>7017</v>
      </c>
      <c r="AC205" s="2967"/>
      <c r="AD205" s="1393">
        <v>44621</v>
      </c>
      <c r="AE205" s="1394" t="s">
        <v>3891</v>
      </c>
      <c r="AF205" s="1395" t="s">
        <v>3075</v>
      </c>
      <c r="AG205" s="1396">
        <v>44501</v>
      </c>
      <c r="AH205" s="1397">
        <v>44501</v>
      </c>
      <c r="AI205" s="1397">
        <v>44562</v>
      </c>
      <c r="AJ205" s="3008" t="s">
        <v>3889</v>
      </c>
      <c r="AK205" s="1399"/>
      <c r="AL205" s="7410" t="s">
        <v>7593</v>
      </c>
      <c r="AM205" s="7410" t="s">
        <v>7018</v>
      </c>
      <c r="AN205" s="1396" t="s">
        <v>7594</v>
      </c>
      <c r="AO205" s="1397"/>
      <c r="AP205" s="1397"/>
      <c r="AQ205" s="1398"/>
      <c r="AR205" s="1400"/>
      <c r="AS205" s="1401"/>
      <c r="AT205" s="1402"/>
      <c r="AU205" s="1403"/>
      <c r="AV205" s="1404"/>
      <c r="AW205" s="1404"/>
      <c r="AX205" s="1405"/>
      <c r="AY205" s="1406"/>
      <c r="AZ205" s="1402"/>
      <c r="BA205" s="1402"/>
      <c r="BB205" s="1403"/>
      <c r="BC205" s="1404"/>
      <c r="BD205" s="1404"/>
      <c r="BE205" s="1405"/>
      <c r="BF205" s="1405"/>
      <c r="BG205" s="1407" t="s">
        <v>7595</v>
      </c>
      <c r="BH205" s="1396" t="s">
        <v>7596</v>
      </c>
      <c r="BI205" s="2968"/>
      <c r="BJ205" s="1446" t="s">
        <v>7020</v>
      </c>
      <c r="BK205" s="1444">
        <v>45566</v>
      </c>
      <c r="BL205" s="1445"/>
      <c r="BM205" s="1446" t="s">
        <v>6936</v>
      </c>
      <c r="BN205" s="2969">
        <v>45839</v>
      </c>
      <c r="BO205" s="1445"/>
      <c r="BP205" s="2298" t="s">
        <v>7021</v>
      </c>
      <c r="BQ205" s="3040" t="s">
        <v>7597</v>
      </c>
      <c r="BR205" s="540"/>
      <c r="BS205" s="540"/>
      <c r="BT205" s="1409">
        <v>45320</v>
      </c>
      <c r="BU205" s="1409">
        <v>44665</v>
      </c>
      <c r="BV205" s="1410" t="s">
        <v>116</v>
      </c>
      <c r="BW205" s="1409"/>
      <c r="BX205" s="1409">
        <v>45022</v>
      </c>
      <c r="BY205" s="1410" t="s">
        <v>116</v>
      </c>
      <c r="BZ205" s="1409">
        <v>45022</v>
      </c>
      <c r="CA205" s="1409" t="s">
        <v>7146</v>
      </c>
      <c r="CB205" s="2481"/>
      <c r="CC205" s="630"/>
    </row>
    <row r="206" spans="1:81" ht="45" customHeight="1" x14ac:dyDescent="0.2">
      <c r="A206" s="1384" t="s">
        <v>3896</v>
      </c>
      <c r="B206" s="2918"/>
      <c r="C206" s="1381" t="s">
        <v>7598</v>
      </c>
      <c r="D206" s="1382" t="s">
        <v>7599</v>
      </c>
      <c r="E206" s="7490">
        <v>2086</v>
      </c>
      <c r="F206" s="1385" t="s">
        <v>337</v>
      </c>
      <c r="G206" s="1385" t="s">
        <v>1158</v>
      </c>
      <c r="H206" s="1386" t="s">
        <v>89</v>
      </c>
      <c r="I206" s="2033" t="s">
        <v>89</v>
      </c>
      <c r="J206" s="2029">
        <v>41988</v>
      </c>
      <c r="K206" s="2029"/>
      <c r="L206" s="2029"/>
      <c r="M206" s="2030"/>
      <c r="N206" s="2029"/>
      <c r="O206" s="2029"/>
      <c r="P206" s="1388"/>
      <c r="Q206" s="1687"/>
      <c r="R206" s="1702"/>
      <c r="S206" s="1702"/>
      <c r="T206" s="1702"/>
      <c r="U206" s="1390">
        <v>43800</v>
      </c>
      <c r="V206" s="1554" t="s">
        <v>1159</v>
      </c>
      <c r="W206" s="1391" t="str">
        <f t="shared" si="18"/>
        <v>Yes</v>
      </c>
      <c r="X206" s="1392" t="s">
        <v>93</v>
      </c>
      <c r="Y206" s="108" t="s">
        <v>94</v>
      </c>
      <c r="Z206" s="1442"/>
      <c r="AA206" s="82" t="s">
        <v>3899</v>
      </c>
      <c r="AB206" s="2761" t="s">
        <v>7600</v>
      </c>
      <c r="AC206" s="2967"/>
      <c r="AD206" s="1393">
        <v>45047</v>
      </c>
      <c r="AE206" s="1394" t="s">
        <v>4861</v>
      </c>
      <c r="AF206" s="1395" t="s">
        <v>1163</v>
      </c>
      <c r="AG206" s="1396">
        <v>43525</v>
      </c>
      <c r="AH206" s="1397">
        <v>43682</v>
      </c>
      <c r="AI206" s="1397">
        <v>43749</v>
      </c>
      <c r="AJ206" s="3008" t="s">
        <v>1164</v>
      </c>
      <c r="AK206" s="1399" t="s">
        <v>1165</v>
      </c>
      <c r="AL206" s="7467" t="s">
        <v>1166</v>
      </c>
      <c r="AM206" s="7410" t="s">
        <v>1167</v>
      </c>
      <c r="AN206" s="1396">
        <v>44470</v>
      </c>
      <c r="AO206" s="1397">
        <v>44480</v>
      </c>
      <c r="AP206" s="1397">
        <v>44536</v>
      </c>
      <c r="AQ206" s="1398" t="s">
        <v>1168</v>
      </c>
      <c r="AR206" s="1400"/>
      <c r="AS206" s="1401">
        <v>45200</v>
      </c>
      <c r="AT206" s="1402" t="s">
        <v>270</v>
      </c>
      <c r="AU206" s="1403">
        <v>45200</v>
      </c>
      <c r="AV206" s="1404"/>
      <c r="AW206" s="1404"/>
      <c r="AX206" s="1405"/>
      <c r="AY206" s="1406"/>
      <c r="AZ206" s="1402"/>
      <c r="BA206" s="1402"/>
      <c r="BB206" s="1403"/>
      <c r="BC206" s="1404"/>
      <c r="BD206" s="1404"/>
      <c r="BE206" s="1405"/>
      <c r="BF206" s="1405"/>
      <c r="BG206" s="1407" t="s">
        <v>7025</v>
      </c>
      <c r="BH206" s="1396">
        <v>45444</v>
      </c>
      <c r="BI206" s="1408"/>
      <c r="BJ206" s="1407" t="s">
        <v>7026</v>
      </c>
      <c r="BK206" s="1396">
        <v>45597</v>
      </c>
      <c r="BL206" s="1408"/>
      <c r="BM206" s="1407" t="s">
        <v>6937</v>
      </c>
      <c r="BN206" s="1396">
        <v>46082</v>
      </c>
      <c r="BO206" s="1408"/>
      <c r="BP206" s="540" t="s">
        <v>7601</v>
      </c>
      <c r="BQ206" s="1410"/>
      <c r="BR206" s="1178"/>
      <c r="BS206" s="540"/>
      <c r="BT206" s="1409">
        <v>45317</v>
      </c>
      <c r="BU206" s="1409">
        <v>45061</v>
      </c>
      <c r="BV206" s="1410" t="s">
        <v>116</v>
      </c>
      <c r="BW206" s="1409">
        <v>45048</v>
      </c>
      <c r="BX206" s="1409">
        <v>45061</v>
      </c>
      <c r="BY206" s="1410" t="s">
        <v>116</v>
      </c>
      <c r="BZ206" s="1409">
        <v>45061</v>
      </c>
      <c r="CA206" s="1409" t="s">
        <v>262</v>
      </c>
      <c r="CB206" s="2481"/>
      <c r="CC206" s="630"/>
    </row>
    <row r="207" spans="1:81" ht="45" customHeight="1" x14ac:dyDescent="0.2">
      <c r="A207" s="2038" t="s">
        <v>484</v>
      </c>
      <c r="B207" s="3188"/>
      <c r="C207" s="1381" t="s">
        <v>485</v>
      </c>
      <c r="D207" s="1382" t="s">
        <v>486</v>
      </c>
      <c r="E207" s="7352">
        <v>2208</v>
      </c>
      <c r="F207" s="1385" t="s">
        <v>337</v>
      </c>
      <c r="G207" s="1385" t="s">
        <v>2182</v>
      </c>
      <c r="H207" s="1386" t="s">
        <v>89</v>
      </c>
      <c r="I207" s="1387" t="s">
        <v>89</v>
      </c>
      <c r="J207" s="1388">
        <v>42934</v>
      </c>
      <c r="K207" s="1388"/>
      <c r="L207" s="1388" t="s">
        <v>487</v>
      </c>
      <c r="M207" s="2003" t="s">
        <v>488</v>
      </c>
      <c r="N207" s="1388"/>
      <c r="O207" s="1388"/>
      <c r="P207" s="1388"/>
      <c r="Q207" s="1687"/>
      <c r="R207" s="1702"/>
      <c r="S207" s="1702"/>
      <c r="T207" s="1702"/>
      <c r="U207" s="1390"/>
      <c r="V207" s="2031"/>
      <c r="W207" s="1391" t="str">
        <f t="shared" si="18"/>
        <v>Yes</v>
      </c>
      <c r="X207" s="1392" t="s">
        <v>93</v>
      </c>
      <c r="Y207" s="108" t="s">
        <v>94</v>
      </c>
      <c r="Z207" s="108"/>
      <c r="AA207" s="2761" t="s">
        <v>489</v>
      </c>
      <c r="AB207" s="2967" t="s">
        <v>7602</v>
      </c>
      <c r="AC207" s="2967"/>
      <c r="AD207" s="1393">
        <v>44378</v>
      </c>
      <c r="AE207" s="1394" t="s">
        <v>5117</v>
      </c>
      <c r="AF207" s="1395" t="s">
        <v>491</v>
      </c>
      <c r="AG207" s="1396">
        <v>43405</v>
      </c>
      <c r="AH207" s="1397">
        <v>43476</v>
      </c>
      <c r="AI207" s="1397">
        <v>43518</v>
      </c>
      <c r="AJ207" s="3008" t="s">
        <v>492</v>
      </c>
      <c r="AK207" s="1399" t="s">
        <v>493</v>
      </c>
      <c r="AL207" s="7489" t="s">
        <v>5118</v>
      </c>
      <c r="AM207" s="7500" t="s">
        <v>494</v>
      </c>
      <c r="AN207" s="1396">
        <v>43586</v>
      </c>
      <c r="AO207" s="1397">
        <v>43676</v>
      </c>
      <c r="AP207" s="1397">
        <v>43732</v>
      </c>
      <c r="AQ207" s="1454" t="s">
        <v>495</v>
      </c>
      <c r="AR207" s="1400"/>
      <c r="AS207" s="1401">
        <v>44228</v>
      </c>
      <c r="AT207" s="1402" t="s">
        <v>496</v>
      </c>
      <c r="AU207" s="1403">
        <v>44228</v>
      </c>
      <c r="AV207" s="1404">
        <v>44235</v>
      </c>
      <c r="AW207" s="1404">
        <v>44279</v>
      </c>
      <c r="AX207" s="1405" t="s">
        <v>497</v>
      </c>
      <c r="AY207" s="1406"/>
      <c r="AZ207" s="1402"/>
      <c r="BA207" s="1552"/>
      <c r="BB207" s="1396"/>
      <c r="BC207" s="1404"/>
      <c r="BD207" s="1404"/>
      <c r="BE207" s="1405"/>
      <c r="BF207" s="1405"/>
      <c r="BG207" s="1407" t="s">
        <v>7603</v>
      </c>
      <c r="BH207" s="1396">
        <v>45474</v>
      </c>
      <c r="BI207" s="1445"/>
      <c r="BJ207" s="1446" t="s">
        <v>7604</v>
      </c>
      <c r="BK207" s="1396">
        <v>45627</v>
      </c>
      <c r="BL207" s="1445"/>
      <c r="BM207" s="1446" t="s">
        <v>114</v>
      </c>
      <c r="BN207" s="1444" t="s">
        <v>114</v>
      </c>
      <c r="BO207" s="1445"/>
      <c r="BP207" s="540" t="s">
        <v>7605</v>
      </c>
      <c r="BQ207" s="1410" t="s">
        <v>7606</v>
      </c>
      <c r="BR207" s="1178" t="s">
        <v>7607</v>
      </c>
      <c r="BS207" s="540"/>
      <c r="BT207" s="1409">
        <v>45315</v>
      </c>
      <c r="BU207" s="1409">
        <v>44417</v>
      </c>
      <c r="BV207" s="1410" t="s">
        <v>116</v>
      </c>
      <c r="BW207" s="1409">
        <v>45310</v>
      </c>
      <c r="BX207" s="1409">
        <v>45345</v>
      </c>
      <c r="BY207" s="1410" t="s">
        <v>116</v>
      </c>
      <c r="BZ207" s="1409">
        <v>45022</v>
      </c>
      <c r="CA207" s="1409" t="s">
        <v>7608</v>
      </c>
      <c r="CB207" s="2481"/>
      <c r="CC207" s="630"/>
    </row>
    <row r="208" spans="1:81" ht="45" customHeight="1" x14ac:dyDescent="0.2">
      <c r="A208" s="1384" t="s">
        <v>716</v>
      </c>
      <c r="B208" s="2918"/>
      <c r="C208" s="1381" t="s">
        <v>717</v>
      </c>
      <c r="D208" s="1382" t="s">
        <v>718</v>
      </c>
      <c r="E208" s="1577">
        <v>2139</v>
      </c>
      <c r="F208" s="1385" t="s">
        <v>91</v>
      </c>
      <c r="G208" s="1385" t="s">
        <v>949</v>
      </c>
      <c r="H208" s="1386" t="s">
        <v>89</v>
      </c>
      <c r="I208" s="2033" t="s">
        <v>194</v>
      </c>
      <c r="J208" s="2029">
        <v>43391</v>
      </c>
      <c r="K208" s="2029"/>
      <c r="L208" s="2029" t="s">
        <v>90</v>
      </c>
      <c r="M208" s="1388"/>
      <c r="N208" s="1687"/>
      <c r="O208" s="1702"/>
      <c r="P208" s="1702"/>
      <c r="Q208" s="1702"/>
      <c r="R208" s="1390"/>
      <c r="S208" s="2031"/>
      <c r="T208" s="1391" t="s">
        <v>93</v>
      </c>
      <c r="U208" s="1392" t="s">
        <v>93</v>
      </c>
      <c r="V208" s="108" t="s">
        <v>94</v>
      </c>
      <c r="W208" s="108"/>
      <c r="X208" s="2761" t="s">
        <v>7609</v>
      </c>
      <c r="Y208" s="2761" t="s">
        <v>7610</v>
      </c>
      <c r="Z208" s="2967"/>
      <c r="AA208" s="1393">
        <v>44774</v>
      </c>
      <c r="AB208" s="1394" t="s">
        <v>5250</v>
      </c>
      <c r="AC208" s="1395" t="s">
        <v>142</v>
      </c>
      <c r="AD208" s="1396">
        <v>43831</v>
      </c>
      <c r="AE208" s="1397">
        <v>43843</v>
      </c>
      <c r="AF208" s="1397">
        <v>43885</v>
      </c>
      <c r="AG208" s="3008" t="s">
        <v>721</v>
      </c>
      <c r="AH208" s="1399"/>
      <c r="AI208" s="7410" t="s">
        <v>722</v>
      </c>
      <c r="AJ208" s="7467" t="s">
        <v>367</v>
      </c>
      <c r="AK208" s="1396">
        <v>44378</v>
      </c>
      <c r="AL208" s="1397">
        <v>44470</v>
      </c>
      <c r="AM208" s="1397">
        <v>44470</v>
      </c>
      <c r="AN208" s="1398"/>
      <c r="AO208" s="1400"/>
      <c r="AP208" s="1401" t="s">
        <v>1240</v>
      </c>
      <c r="AQ208" s="1402" t="s">
        <v>270</v>
      </c>
      <c r="AR208" s="1403">
        <v>45200</v>
      </c>
      <c r="AS208" s="1404"/>
      <c r="AT208" s="1404"/>
      <c r="AU208" s="1405"/>
      <c r="AV208" s="1406"/>
      <c r="AW208" s="1402"/>
      <c r="AX208" s="1402"/>
      <c r="AY208" s="1403"/>
      <c r="AZ208" s="1404"/>
      <c r="BA208" s="1404"/>
      <c r="BB208" s="1405"/>
      <c r="BC208" s="1405"/>
      <c r="BD208" s="1407" t="s">
        <v>1244</v>
      </c>
      <c r="BE208" s="1396">
        <v>45566</v>
      </c>
      <c r="BF208" s="1408"/>
      <c r="BG208" s="1407" t="s">
        <v>7611</v>
      </c>
      <c r="BH208" s="1396">
        <v>45931</v>
      </c>
      <c r="BI208" s="1408"/>
      <c r="BJ208" s="1407" t="s">
        <v>114</v>
      </c>
      <c r="BK208" s="1396" t="s">
        <v>114</v>
      </c>
      <c r="BL208" s="1408"/>
      <c r="BM208" s="540" t="s">
        <v>7612</v>
      </c>
      <c r="BN208" s="1410"/>
      <c r="BO208" s="627" t="s">
        <v>7613</v>
      </c>
      <c r="BP208" s="627" t="s">
        <v>729</v>
      </c>
      <c r="BQ208" s="1409">
        <v>45350</v>
      </c>
      <c r="BR208" s="1409">
        <v>44974</v>
      </c>
      <c r="BS208" s="1410" t="s">
        <v>116</v>
      </c>
      <c r="BT208" s="1409">
        <v>45128</v>
      </c>
      <c r="BU208" s="1409">
        <v>44974</v>
      </c>
      <c r="BV208" s="1410" t="s">
        <v>116</v>
      </c>
      <c r="BW208" s="1409">
        <v>45128</v>
      </c>
      <c r="BX208" s="1409" t="s">
        <v>7614</v>
      </c>
      <c r="BY208" s="2454"/>
      <c r="BZ208" s="2481"/>
      <c r="CA208" s="1409"/>
      <c r="CB208" s="2481"/>
      <c r="CC208" s="630"/>
    </row>
    <row r="209" spans="1:81" ht="45" customHeight="1" x14ac:dyDescent="0.2">
      <c r="A209" s="1384" t="s">
        <v>3111</v>
      </c>
      <c r="B209" s="2918"/>
      <c r="C209" s="1381" t="s">
        <v>3112</v>
      </c>
      <c r="D209" s="1382" t="s">
        <v>718</v>
      </c>
      <c r="E209" s="1429">
        <v>2139</v>
      </c>
      <c r="F209" s="1385" t="s">
        <v>91</v>
      </c>
      <c r="G209" s="1385" t="s">
        <v>949</v>
      </c>
      <c r="H209" s="1386" t="s">
        <v>89</v>
      </c>
      <c r="I209" s="1387" t="s">
        <v>194</v>
      </c>
      <c r="J209" s="1388">
        <v>43370</v>
      </c>
      <c r="K209" s="1388"/>
      <c r="L209" s="1388" t="s">
        <v>90</v>
      </c>
      <c r="M209" s="1388"/>
      <c r="N209" s="1687"/>
      <c r="O209" s="1702"/>
      <c r="P209" s="1702"/>
      <c r="Q209" s="1702"/>
      <c r="R209" s="1390"/>
      <c r="S209" s="2031"/>
      <c r="T209" s="2282" t="s">
        <v>93</v>
      </c>
      <c r="U209" s="1392" t="s">
        <v>93</v>
      </c>
      <c r="V209" s="108" t="s">
        <v>94</v>
      </c>
      <c r="W209" s="108"/>
      <c r="X209" s="2967" t="s">
        <v>7609</v>
      </c>
      <c r="Y209" s="2761" t="s">
        <v>7615</v>
      </c>
      <c r="Z209" s="2967"/>
      <c r="AA209" s="1531">
        <v>44774</v>
      </c>
      <c r="AB209" s="1394" t="s">
        <v>5250</v>
      </c>
      <c r="AC209" s="1395" t="s">
        <v>142</v>
      </c>
      <c r="AD209" s="1396">
        <v>43831</v>
      </c>
      <c r="AE209" s="1397">
        <v>43843</v>
      </c>
      <c r="AF209" s="1397">
        <v>43885</v>
      </c>
      <c r="AG209" s="3008" t="s">
        <v>721</v>
      </c>
      <c r="AH209" s="1399"/>
      <c r="AI209" s="7410" t="s">
        <v>722</v>
      </c>
      <c r="AJ209" s="7467" t="s">
        <v>367</v>
      </c>
      <c r="AK209" s="1396">
        <v>44378</v>
      </c>
      <c r="AL209" s="1397">
        <v>44470</v>
      </c>
      <c r="AM209" s="1397">
        <v>44470</v>
      </c>
      <c r="AN209" s="1398"/>
      <c r="AO209" s="1400"/>
      <c r="AP209" s="1401" t="s">
        <v>1240</v>
      </c>
      <c r="AQ209" s="1402" t="s">
        <v>270</v>
      </c>
      <c r="AR209" s="1403">
        <v>45200</v>
      </c>
      <c r="AS209" s="1404"/>
      <c r="AT209" s="1404"/>
      <c r="AU209" s="1405"/>
      <c r="AV209" s="1406"/>
      <c r="AW209" s="1402"/>
      <c r="AX209" s="1402"/>
      <c r="AY209" s="1403"/>
      <c r="AZ209" s="1404"/>
      <c r="BA209" s="1404"/>
      <c r="BB209" s="1405"/>
      <c r="BC209" s="1405"/>
      <c r="BD209" s="1407" t="s">
        <v>1244</v>
      </c>
      <c r="BE209" s="1396">
        <v>45566</v>
      </c>
      <c r="BF209" s="1408"/>
      <c r="BG209" s="1407" t="s">
        <v>7611</v>
      </c>
      <c r="BH209" s="1396">
        <v>45931</v>
      </c>
      <c r="BI209" s="1408"/>
      <c r="BJ209" s="1407" t="s">
        <v>114</v>
      </c>
      <c r="BK209" s="1396" t="s">
        <v>114</v>
      </c>
      <c r="BL209" s="1408"/>
      <c r="BM209" s="540" t="s">
        <v>7612</v>
      </c>
      <c r="BN209" s="1410"/>
      <c r="BO209" s="627" t="s">
        <v>7613</v>
      </c>
      <c r="BP209" s="627" t="s">
        <v>729</v>
      </c>
      <c r="BQ209" s="1409">
        <v>45350</v>
      </c>
      <c r="BR209" s="1409">
        <v>44974</v>
      </c>
      <c r="BS209" s="1410" t="s">
        <v>116</v>
      </c>
      <c r="BT209" s="1409">
        <v>45128</v>
      </c>
      <c r="BU209" s="1409">
        <v>44974</v>
      </c>
      <c r="BV209" s="1410" t="s">
        <v>116</v>
      </c>
      <c r="BW209" s="1409">
        <v>45128</v>
      </c>
      <c r="BX209" s="1409" t="s">
        <v>7614</v>
      </c>
      <c r="BY209" s="2454"/>
      <c r="BZ209" s="2481"/>
      <c r="CA209" s="1409"/>
      <c r="CB209" s="2481"/>
      <c r="CC209" s="630"/>
    </row>
    <row r="210" spans="1:81" ht="45" customHeight="1" x14ac:dyDescent="0.2">
      <c r="A210" s="1384" t="s">
        <v>2883</v>
      </c>
      <c r="B210" s="2918"/>
      <c r="C210" s="1426" t="s">
        <v>2884</v>
      </c>
      <c r="D210" s="1382" t="s">
        <v>7616</v>
      </c>
      <c r="E210" s="7352" t="s">
        <v>6849</v>
      </c>
      <c r="F210" s="1385" t="s">
        <v>1083</v>
      </c>
      <c r="G210" s="1385" t="s">
        <v>931</v>
      </c>
      <c r="H210" s="1386" t="s">
        <v>89</v>
      </c>
      <c r="I210" s="2028" t="s">
        <v>89</v>
      </c>
      <c r="J210" s="2029">
        <v>41911</v>
      </c>
      <c r="K210" s="2029"/>
      <c r="L210" s="2029" t="s">
        <v>90</v>
      </c>
      <c r="M210" s="2030" t="s">
        <v>2886</v>
      </c>
      <c r="N210" s="2029"/>
      <c r="O210" s="2029"/>
      <c r="P210" s="1388"/>
      <c r="Q210" s="1687"/>
      <c r="R210" s="1702"/>
      <c r="S210" s="1702"/>
      <c r="T210" s="1702"/>
      <c r="U210" s="1390"/>
      <c r="V210" s="2031"/>
      <c r="W210" s="1391" t="str">
        <f t="shared" ref="W210:W219" si="19">IF(OR(X210="Yes", Y210="Web-page timetable", Z210="YES"), "Yes")</f>
        <v>Yes</v>
      </c>
      <c r="X210" s="1392" t="s">
        <v>93</v>
      </c>
      <c r="Y210" s="108" t="s">
        <v>94</v>
      </c>
      <c r="Z210" s="1442"/>
      <c r="AA210" s="2761" t="s">
        <v>2887</v>
      </c>
      <c r="AB210" s="2967" t="s">
        <v>7617</v>
      </c>
      <c r="AC210" s="2967"/>
      <c r="AD210" s="1393">
        <v>44256</v>
      </c>
      <c r="AE210" s="1394" t="s">
        <v>6842</v>
      </c>
      <c r="AF210" s="1395" t="s">
        <v>98</v>
      </c>
      <c r="AG210" s="1396">
        <v>45170</v>
      </c>
      <c r="AH210" s="1397"/>
      <c r="AI210" s="1397"/>
      <c r="AJ210" s="3008"/>
      <c r="AK210" s="1399"/>
      <c r="AL210" s="7467"/>
      <c r="AM210" s="7467"/>
      <c r="AN210" s="1396"/>
      <c r="AO210" s="1397"/>
      <c r="AP210" s="1397"/>
      <c r="AQ210" s="1398"/>
      <c r="AR210" s="1400"/>
      <c r="AS210" s="1401"/>
      <c r="AT210" s="1402"/>
      <c r="AU210" s="1403"/>
      <c r="AV210" s="1404"/>
      <c r="AW210" s="1404"/>
      <c r="AX210" s="1405"/>
      <c r="AY210" s="1406"/>
      <c r="AZ210" s="1402"/>
      <c r="BA210" s="1402"/>
      <c r="BB210" s="1403"/>
      <c r="BC210" s="1404"/>
      <c r="BD210" s="1404"/>
      <c r="BE210" s="1405"/>
      <c r="BF210" s="1405"/>
      <c r="BG210" s="7515" t="s">
        <v>7618</v>
      </c>
      <c r="BH210" s="1396">
        <v>45536</v>
      </c>
      <c r="BI210" s="1408"/>
      <c r="BJ210" s="1407" t="s">
        <v>7619</v>
      </c>
      <c r="BK210" s="1396" t="s">
        <v>7620</v>
      </c>
      <c r="BL210" s="1408"/>
      <c r="BM210" s="1407" t="s">
        <v>7621</v>
      </c>
      <c r="BN210" s="1396" t="s">
        <v>7622</v>
      </c>
      <c r="BO210" s="1445"/>
      <c r="BP210" s="540" t="s">
        <v>7623</v>
      </c>
      <c r="BQ210" s="1410" t="s">
        <v>7502</v>
      </c>
      <c r="BR210" s="540" t="s">
        <v>7624</v>
      </c>
      <c r="BS210" s="540"/>
      <c r="BT210" s="1409">
        <v>45350</v>
      </c>
      <c r="BU210" s="1409">
        <v>44427</v>
      </c>
      <c r="BV210" s="1410" t="s">
        <v>116</v>
      </c>
      <c r="BW210" s="1409"/>
      <c r="BX210" s="1409">
        <v>45134</v>
      </c>
      <c r="BY210" s="1410" t="s">
        <v>116</v>
      </c>
      <c r="BZ210" s="1409">
        <v>45134</v>
      </c>
      <c r="CA210" s="1409" t="s">
        <v>566</v>
      </c>
      <c r="CB210" s="2481"/>
      <c r="CC210" s="630"/>
    </row>
    <row r="211" spans="1:81" ht="45" customHeight="1" x14ac:dyDescent="0.2">
      <c r="A211" s="1384" t="s">
        <v>3466</v>
      </c>
      <c r="B211" s="2918"/>
      <c r="C211" s="1381" t="s">
        <v>3467</v>
      </c>
      <c r="D211" s="1382" t="s">
        <v>265</v>
      </c>
      <c r="E211" s="7352" t="s">
        <v>6849</v>
      </c>
      <c r="F211" s="1385" t="s">
        <v>423</v>
      </c>
      <c r="G211" s="1385" t="s">
        <v>2182</v>
      </c>
      <c r="H211" s="1386" t="s">
        <v>89</v>
      </c>
      <c r="I211" s="2033" t="s">
        <v>89</v>
      </c>
      <c r="J211" s="2029">
        <v>43157</v>
      </c>
      <c r="K211" s="2029"/>
      <c r="L211" s="2029"/>
      <c r="M211" s="2030"/>
      <c r="N211" s="2029"/>
      <c r="O211" s="2029"/>
      <c r="P211" s="1388"/>
      <c r="Q211" s="1687"/>
      <c r="R211" s="1702"/>
      <c r="S211" s="1702"/>
      <c r="T211" s="1702"/>
      <c r="U211" s="1390"/>
      <c r="V211" s="2031"/>
      <c r="W211" s="1391" t="str">
        <f t="shared" si="19"/>
        <v>Yes</v>
      </c>
      <c r="X211" s="2414" t="s">
        <v>93</v>
      </c>
      <c r="Y211" s="2039" t="s">
        <v>94</v>
      </c>
      <c r="Z211" s="3181"/>
      <c r="AA211" s="2761" t="s">
        <v>7625</v>
      </c>
      <c r="AB211" s="2967" t="s">
        <v>7626</v>
      </c>
      <c r="AC211" s="2926"/>
      <c r="AD211" s="1393">
        <v>44348</v>
      </c>
      <c r="AE211" s="1394" t="s">
        <v>7113</v>
      </c>
      <c r="AF211" s="1395" t="s">
        <v>2572</v>
      </c>
      <c r="AG211" s="1396" t="s">
        <v>7627</v>
      </c>
      <c r="AH211" s="1397"/>
      <c r="AI211" s="1397"/>
      <c r="AJ211" s="3008"/>
      <c r="AK211" s="1399"/>
      <c r="AL211" s="7467"/>
      <c r="AM211" s="7467"/>
      <c r="AN211" s="1396"/>
      <c r="AO211" s="1397"/>
      <c r="AP211" s="1397"/>
      <c r="AQ211" s="1398"/>
      <c r="AR211" s="1400"/>
      <c r="AS211" s="1401"/>
      <c r="AT211" s="1402"/>
      <c r="AU211" s="1403"/>
      <c r="AV211" s="1404"/>
      <c r="AW211" s="1404"/>
      <c r="AX211" s="1405"/>
      <c r="AY211" s="1406"/>
      <c r="AZ211" s="1402"/>
      <c r="BA211" s="1402"/>
      <c r="BB211" s="1403"/>
      <c r="BC211" s="1404"/>
      <c r="BD211" s="1404"/>
      <c r="BE211" s="1405"/>
      <c r="BF211" s="1405"/>
      <c r="BG211" s="1407" t="s">
        <v>7628</v>
      </c>
      <c r="BH211" s="1396" t="s">
        <v>7629</v>
      </c>
      <c r="BI211" s="1408"/>
      <c r="BJ211" s="1407" t="s">
        <v>7630</v>
      </c>
      <c r="BK211" s="1396" t="s">
        <v>7630</v>
      </c>
      <c r="BL211" s="1408"/>
      <c r="BM211" s="1407" t="s">
        <v>7631</v>
      </c>
      <c r="BN211" s="1396" t="s">
        <v>7632</v>
      </c>
      <c r="BO211" s="1408"/>
      <c r="BP211" s="540" t="s">
        <v>7633</v>
      </c>
      <c r="BQ211" s="1410"/>
      <c r="BR211" s="540"/>
      <c r="BS211" s="540"/>
      <c r="BT211" s="1409">
        <v>45320</v>
      </c>
      <c r="BU211" s="1409">
        <v>44414</v>
      </c>
      <c r="BV211" s="1410" t="s">
        <v>116</v>
      </c>
      <c r="BW211" s="1409">
        <v>44271</v>
      </c>
      <c r="BX211" s="1409">
        <v>45134</v>
      </c>
      <c r="BY211" s="1410" t="s">
        <v>116</v>
      </c>
      <c r="BZ211" s="1409">
        <v>45134</v>
      </c>
      <c r="CA211" s="1409" t="s">
        <v>566</v>
      </c>
      <c r="CB211" s="2481"/>
      <c r="CC211" s="630"/>
    </row>
    <row r="212" spans="1:81" ht="45" customHeight="1" x14ac:dyDescent="0.2">
      <c r="A212" s="1384" t="s">
        <v>1048</v>
      </c>
      <c r="B212" s="2918"/>
      <c r="C212" s="1381" t="s">
        <v>1049</v>
      </c>
      <c r="D212" s="1382" t="s">
        <v>1050</v>
      </c>
      <c r="E212" s="7490">
        <v>2319</v>
      </c>
      <c r="F212" s="1385" t="s">
        <v>91</v>
      </c>
      <c r="G212" s="1385" t="s">
        <v>949</v>
      </c>
      <c r="H212" s="1386" t="s">
        <v>89</v>
      </c>
      <c r="I212" s="2033" t="s">
        <v>89</v>
      </c>
      <c r="J212" s="2029">
        <v>43075</v>
      </c>
      <c r="K212" s="2029"/>
      <c r="L212" s="2084"/>
      <c r="M212" s="2030"/>
      <c r="N212" s="2029"/>
      <c r="O212" s="2029"/>
      <c r="P212" s="1388"/>
      <c r="Q212" s="1687"/>
      <c r="R212" s="1702"/>
      <c r="S212" s="1702"/>
      <c r="T212" s="1702"/>
      <c r="U212" s="1390"/>
      <c r="V212" s="2031"/>
      <c r="W212" s="1391" t="str">
        <f t="shared" si="19"/>
        <v>Yes</v>
      </c>
      <c r="X212" s="1392" t="s">
        <v>93</v>
      </c>
      <c r="Y212" s="108" t="s">
        <v>94</v>
      </c>
      <c r="Z212" s="108"/>
      <c r="AA212" s="2983" t="s">
        <v>7634</v>
      </c>
      <c r="AB212" s="2761" t="s">
        <v>7635</v>
      </c>
      <c r="AC212" s="2967"/>
      <c r="AD212" s="1393">
        <v>44896</v>
      </c>
      <c r="AE212" s="1394" t="s">
        <v>1053</v>
      </c>
      <c r="AF212" s="1395" t="s">
        <v>142</v>
      </c>
      <c r="AG212" s="1396">
        <v>45078</v>
      </c>
      <c r="AH212" s="1397">
        <v>45125</v>
      </c>
      <c r="AI212" s="1397">
        <v>45198</v>
      </c>
      <c r="AJ212" s="3008" t="s">
        <v>1054</v>
      </c>
      <c r="AK212" s="1399"/>
      <c r="AL212" s="7467"/>
      <c r="AM212" s="7467"/>
      <c r="AN212" s="1396"/>
      <c r="AO212" s="1397"/>
      <c r="AP212" s="1397"/>
      <c r="AQ212" s="1398"/>
      <c r="AR212" s="1400"/>
      <c r="AS212" s="1401"/>
      <c r="AT212" s="1402"/>
      <c r="AU212" s="1403"/>
      <c r="AV212" s="1404"/>
      <c r="AW212" s="1404"/>
      <c r="AX212" s="1405"/>
      <c r="AY212" s="1406"/>
      <c r="AZ212" s="1402"/>
      <c r="BA212" s="1402"/>
      <c r="BB212" s="1403"/>
      <c r="BC212" s="1404"/>
      <c r="BD212" s="1404"/>
      <c r="BE212" s="1405"/>
      <c r="BF212" s="1405"/>
      <c r="BG212" s="1407" t="s">
        <v>7189</v>
      </c>
      <c r="BH212" s="1396">
        <v>45689</v>
      </c>
      <c r="BI212" s="1397"/>
      <c r="BJ212" s="1407" t="s">
        <v>626</v>
      </c>
      <c r="BK212" s="1396">
        <v>45778</v>
      </c>
      <c r="BL212" s="1408"/>
      <c r="BM212" s="1446" t="s">
        <v>7636</v>
      </c>
      <c r="BN212" s="1444">
        <v>45717</v>
      </c>
      <c r="BO212" s="1408"/>
      <c r="BP212" s="542" t="s">
        <v>7637</v>
      </c>
      <c r="BQ212" s="1685" t="s">
        <v>7581</v>
      </c>
      <c r="BR212" s="1178"/>
      <c r="BS212" s="540"/>
      <c r="BT212" s="1409">
        <v>45320</v>
      </c>
      <c r="BU212" s="1409">
        <v>45062</v>
      </c>
      <c r="BV212" s="1410" t="s">
        <v>116</v>
      </c>
      <c r="BW212" s="1409">
        <v>44519</v>
      </c>
      <c r="BX212" s="1409">
        <v>44929</v>
      </c>
      <c r="BY212" s="1410" t="s">
        <v>116</v>
      </c>
      <c r="BZ212" s="1409">
        <v>44929</v>
      </c>
      <c r="CA212" s="1409" t="s">
        <v>7638</v>
      </c>
      <c r="CB212" s="2481"/>
      <c r="CC212" s="630"/>
    </row>
    <row r="213" spans="1:81" ht="45" customHeight="1" x14ac:dyDescent="0.2">
      <c r="A213" s="2670" t="s">
        <v>1861</v>
      </c>
      <c r="B213" s="2991"/>
      <c r="C213" s="2542" t="s">
        <v>1862</v>
      </c>
      <c r="D213" s="2687" t="s">
        <v>635</v>
      </c>
      <c r="E213" s="7137">
        <v>2150</v>
      </c>
      <c r="F213" s="2515" t="s">
        <v>337</v>
      </c>
      <c r="G213" s="2515" t="s">
        <v>931</v>
      </c>
      <c r="H213" s="2666" t="s">
        <v>89</v>
      </c>
      <c r="I213" s="2671" t="s">
        <v>89</v>
      </c>
      <c r="J213" s="2664">
        <v>40162</v>
      </c>
      <c r="K213" s="2664"/>
      <c r="L213" s="2664" t="s">
        <v>90</v>
      </c>
      <c r="M213" s="2672" t="s">
        <v>515</v>
      </c>
      <c r="N213" s="2664"/>
      <c r="O213" s="2664"/>
      <c r="P213" s="2543">
        <v>44601</v>
      </c>
      <c r="Q213" s="2673"/>
      <c r="R213" s="2674"/>
      <c r="S213" s="2674"/>
      <c r="T213" s="2674"/>
      <c r="U213" s="2523"/>
      <c r="V213" s="2675"/>
      <c r="W213" s="2525" t="str">
        <f t="shared" si="19"/>
        <v>Yes</v>
      </c>
      <c r="X213" s="2526" t="s">
        <v>93</v>
      </c>
      <c r="Y213" s="2513" t="s">
        <v>94</v>
      </c>
      <c r="Z213" s="2513"/>
      <c r="AA213" s="2976" t="s">
        <v>1863</v>
      </c>
      <c r="AB213" s="2976" t="s">
        <v>7639</v>
      </c>
      <c r="AC213" s="2976"/>
      <c r="AD213" s="2661">
        <v>44562</v>
      </c>
      <c r="AE213" s="2529" t="s">
        <v>1865</v>
      </c>
      <c r="AF213" s="2662" t="s">
        <v>1866</v>
      </c>
      <c r="AG213" s="2531">
        <v>43101</v>
      </c>
      <c r="AH213" s="2531">
        <v>43106</v>
      </c>
      <c r="AI213" s="2531">
        <v>43163</v>
      </c>
      <c r="AJ213" s="3009" t="s">
        <v>1867</v>
      </c>
      <c r="AK213" s="2533" t="s">
        <v>1868</v>
      </c>
      <c r="AL213" s="2662" t="s">
        <v>1869</v>
      </c>
      <c r="AM213" s="2662" t="s">
        <v>1870</v>
      </c>
      <c r="AN213" s="2531">
        <v>43466</v>
      </c>
      <c r="AO213" s="2531">
        <v>43472</v>
      </c>
      <c r="AP213" s="2531">
        <v>43527</v>
      </c>
      <c r="AQ213" s="2532" t="s">
        <v>1871</v>
      </c>
      <c r="AR213" s="2534"/>
      <c r="AS213" s="7511" t="s">
        <v>1872</v>
      </c>
      <c r="AT213" s="7493" t="s">
        <v>158</v>
      </c>
      <c r="AU213" s="2665">
        <v>44348</v>
      </c>
      <c r="AV213" s="2665">
        <v>44348</v>
      </c>
      <c r="AW213" s="2665">
        <v>44409</v>
      </c>
      <c r="AX213" s="3189" t="s">
        <v>1873</v>
      </c>
      <c r="AY213" s="2667"/>
      <c r="AZ213" s="2666"/>
      <c r="BA213" s="2666"/>
      <c r="BB213" s="2665"/>
      <c r="BC213" s="2665"/>
      <c r="BD213" s="2665"/>
      <c r="BE213" s="2666"/>
      <c r="BF213" s="2666"/>
      <c r="BG213" s="2537" t="s">
        <v>7640</v>
      </c>
      <c r="BH213" s="2531" t="s">
        <v>7641</v>
      </c>
      <c r="BI213" s="2547" t="s">
        <v>7642</v>
      </c>
      <c r="BJ213" s="2537" t="s">
        <v>7643</v>
      </c>
      <c r="BK213" s="2531">
        <v>45778</v>
      </c>
      <c r="BL213" s="2538"/>
      <c r="BM213" s="3190" t="s">
        <v>7644</v>
      </c>
      <c r="BN213" s="3191">
        <v>45870</v>
      </c>
      <c r="BO213" s="2538"/>
      <c r="BP213" s="2513" t="s">
        <v>7645</v>
      </c>
      <c r="BQ213" s="2532" t="s">
        <v>7646</v>
      </c>
      <c r="BR213" s="3192" t="s">
        <v>7647</v>
      </c>
      <c r="BS213" s="2513"/>
      <c r="BT213" s="2540">
        <v>44670</v>
      </c>
      <c r="BU213" s="2540">
        <v>44627</v>
      </c>
      <c r="BV213" s="2532" t="s">
        <v>116</v>
      </c>
      <c r="BW213" s="2540"/>
      <c r="BX213" s="2540">
        <v>45349</v>
      </c>
      <c r="BY213" s="2532" t="s">
        <v>116</v>
      </c>
      <c r="BZ213" s="2540">
        <v>45125</v>
      </c>
      <c r="CA213" s="2541" t="s">
        <v>7648</v>
      </c>
      <c r="CB213" s="2481"/>
      <c r="CC213" s="630"/>
    </row>
    <row r="214" spans="1:81" ht="45" customHeight="1" x14ac:dyDescent="0.2">
      <c r="A214" s="1384" t="s">
        <v>3066</v>
      </c>
      <c r="B214" s="2918"/>
      <c r="C214" s="1448" t="s">
        <v>3067</v>
      </c>
      <c r="D214" s="1382" t="s">
        <v>4628</v>
      </c>
      <c r="E214" s="7352">
        <v>2156</v>
      </c>
      <c r="F214" s="1385" t="s">
        <v>4235</v>
      </c>
      <c r="G214" s="1385" t="s">
        <v>266</v>
      </c>
      <c r="H214" s="1386" t="s">
        <v>89</v>
      </c>
      <c r="I214" s="2028" t="s">
        <v>89</v>
      </c>
      <c r="J214" s="2029">
        <v>39798</v>
      </c>
      <c r="K214" s="2029"/>
      <c r="L214" s="2029" t="s">
        <v>90</v>
      </c>
      <c r="M214" s="2030" t="s">
        <v>206</v>
      </c>
      <c r="N214" s="2029" t="s">
        <v>583</v>
      </c>
      <c r="O214" s="2029"/>
      <c r="P214" s="1388"/>
      <c r="Q214" s="1687"/>
      <c r="R214" s="1702"/>
      <c r="S214" s="1702"/>
      <c r="T214" s="1702"/>
      <c r="U214" s="1390"/>
      <c r="V214" s="2031"/>
      <c r="W214" s="1391" t="str">
        <f t="shared" si="19"/>
        <v>Yes</v>
      </c>
      <c r="X214" s="1392" t="s">
        <v>93</v>
      </c>
      <c r="Y214" s="108" t="s">
        <v>94</v>
      </c>
      <c r="Z214" s="108"/>
      <c r="AA214" s="2761" t="s">
        <v>7649</v>
      </c>
      <c r="AB214" s="2761" t="s">
        <v>7650</v>
      </c>
      <c r="AC214" s="2761" t="s">
        <v>6387</v>
      </c>
      <c r="AD214" s="1393">
        <v>43556</v>
      </c>
      <c r="AE214" s="1394" t="s">
        <v>5152</v>
      </c>
      <c r="AF214" s="1395"/>
      <c r="AG214" s="1396">
        <v>42736</v>
      </c>
      <c r="AH214" s="1397">
        <v>42751</v>
      </c>
      <c r="AI214" s="1397">
        <v>42793</v>
      </c>
      <c r="AJ214" s="3008" t="s">
        <v>4375</v>
      </c>
      <c r="AK214" s="1399" t="s">
        <v>4376</v>
      </c>
      <c r="AL214" s="7467" t="s">
        <v>5838</v>
      </c>
      <c r="AM214" s="7410" t="s">
        <v>4377</v>
      </c>
      <c r="AN214" s="1396">
        <v>43862</v>
      </c>
      <c r="AO214" s="1397">
        <v>44144</v>
      </c>
      <c r="AP214" s="1397">
        <v>44207</v>
      </c>
      <c r="AQ214" s="1398" t="s">
        <v>4378</v>
      </c>
      <c r="AR214" s="1400"/>
      <c r="AS214" s="7412" t="s">
        <v>4379</v>
      </c>
      <c r="AT214" s="7434" t="s">
        <v>4380</v>
      </c>
      <c r="AU214" s="1551">
        <v>44505</v>
      </c>
      <c r="AV214" s="2088">
        <v>44505</v>
      </c>
      <c r="AW214" s="2088">
        <v>44547</v>
      </c>
      <c r="AX214" s="2089" t="s">
        <v>4381</v>
      </c>
      <c r="AY214" s="1406"/>
      <c r="AZ214" s="1552"/>
      <c r="BA214" s="1552"/>
      <c r="BB214" s="1551"/>
      <c r="BC214" s="2088"/>
      <c r="BD214" s="2088"/>
      <c r="BE214" s="2089"/>
      <c r="BF214" s="2089"/>
      <c r="BG214" s="1407" t="s">
        <v>7651</v>
      </c>
      <c r="BH214" s="1396" t="s">
        <v>7651</v>
      </c>
      <c r="BI214" s="1408"/>
      <c r="BJ214" s="1407" t="s">
        <v>7652</v>
      </c>
      <c r="BK214" s="1532" t="s">
        <v>7652</v>
      </c>
      <c r="BL214" s="1408"/>
      <c r="BM214" s="1407" t="s">
        <v>114</v>
      </c>
      <c r="BN214" s="1396" t="s">
        <v>114</v>
      </c>
      <c r="BO214" s="1408"/>
      <c r="BP214" s="1254" t="s">
        <v>7653</v>
      </c>
      <c r="BQ214" s="3194"/>
      <c r="BR214" s="542"/>
      <c r="BS214" s="1378"/>
      <c r="BT214" s="1409">
        <v>45352</v>
      </c>
      <c r="BU214" s="1409"/>
      <c r="BV214" s="1410" t="s">
        <v>116</v>
      </c>
      <c r="BW214" s="1409">
        <v>45352</v>
      </c>
      <c r="BX214" s="1409">
        <v>45127</v>
      </c>
      <c r="BY214" s="1410" t="s">
        <v>116</v>
      </c>
      <c r="BZ214" s="1409">
        <v>45127</v>
      </c>
      <c r="CA214" s="1409" t="s">
        <v>7654</v>
      </c>
      <c r="CB214" s="2481"/>
      <c r="CC214" s="630"/>
    </row>
    <row r="215" spans="1:81" ht="45" customHeight="1" x14ac:dyDescent="0.2">
      <c r="A215" s="2670" t="s">
        <v>3230</v>
      </c>
      <c r="B215" s="2991"/>
      <c r="C215" s="2513" t="s">
        <v>3231</v>
      </c>
      <c r="D215" s="2513" t="s">
        <v>3232</v>
      </c>
      <c r="E215" s="7395">
        <v>2232</v>
      </c>
      <c r="F215" s="2515" t="s">
        <v>423</v>
      </c>
      <c r="G215" s="2515" t="s">
        <v>266</v>
      </c>
      <c r="H215" s="2532" t="s">
        <v>89</v>
      </c>
      <c r="I215" s="2671" t="s">
        <v>89</v>
      </c>
      <c r="J215" s="2664">
        <v>39261</v>
      </c>
      <c r="K215" s="2664"/>
      <c r="L215" s="2664" t="s">
        <v>90</v>
      </c>
      <c r="M215" s="2672"/>
      <c r="N215" s="2664"/>
      <c r="O215" s="2664"/>
      <c r="P215" s="2520">
        <v>45306</v>
      </c>
      <c r="Q215" s="2673"/>
      <c r="R215" s="2674"/>
      <c r="S215" s="2674"/>
      <c r="T215" s="2674"/>
      <c r="U215" s="2523"/>
      <c r="V215" s="2675"/>
      <c r="W215" s="2525" t="str">
        <f t="shared" si="19"/>
        <v>Yes</v>
      </c>
      <c r="X215" s="2526" t="s">
        <v>93</v>
      </c>
      <c r="Y215" s="2513" t="s">
        <v>94</v>
      </c>
      <c r="Z215" s="2513"/>
      <c r="AA215" s="2975" t="s">
        <v>3233</v>
      </c>
      <c r="AB215" s="2975" t="s">
        <v>7655</v>
      </c>
      <c r="AC215" s="2975"/>
      <c r="AD215" s="2661">
        <v>45200</v>
      </c>
      <c r="AE215" s="2529" t="s">
        <v>6370</v>
      </c>
      <c r="AF215" s="2662" t="s">
        <v>270</v>
      </c>
      <c r="AG215" s="2531">
        <v>44713</v>
      </c>
      <c r="AH215" s="2531">
        <v>44732</v>
      </c>
      <c r="AI215" s="2531">
        <v>44787</v>
      </c>
      <c r="AJ215" s="3009" t="s">
        <v>3235</v>
      </c>
      <c r="AK215" s="2533"/>
      <c r="AL215" s="2666"/>
      <c r="AM215" s="2666"/>
      <c r="AN215" s="2531"/>
      <c r="AO215" s="2531"/>
      <c r="AP215" s="2531"/>
      <c r="AQ215" s="2532"/>
      <c r="AR215" s="2534"/>
      <c r="AS215" s="2663"/>
      <c r="AT215" s="2666"/>
      <c r="AU215" s="2663"/>
      <c r="AV215" s="2665"/>
      <c r="AW215" s="2665"/>
      <c r="AX215" s="2666"/>
      <c r="AY215" s="2667"/>
      <c r="AZ215" s="7516"/>
      <c r="BA215" s="7517"/>
      <c r="BB215" s="2663"/>
      <c r="BC215" s="2665"/>
      <c r="BD215" s="2665"/>
      <c r="BE215" s="2666"/>
      <c r="BF215" s="2666"/>
      <c r="BG215" s="2537" t="s">
        <v>7656</v>
      </c>
      <c r="BH215" s="2531" t="s">
        <v>7657</v>
      </c>
      <c r="BI215" s="2531">
        <v>45306</v>
      </c>
      <c r="BJ215" s="2537" t="s">
        <v>7658</v>
      </c>
      <c r="BK215" s="2531" t="s">
        <v>7659</v>
      </c>
      <c r="BL215" s="2538"/>
      <c r="BM215" s="2537" t="s">
        <v>7660</v>
      </c>
      <c r="BN215" s="2661" t="s">
        <v>7661</v>
      </c>
      <c r="BO215" s="2538"/>
      <c r="BP215" s="2513" t="s">
        <v>7662</v>
      </c>
      <c r="BQ215" s="2671" t="s">
        <v>7663</v>
      </c>
      <c r="BR215" s="3195" t="s">
        <v>7664</v>
      </c>
      <c r="BS215" s="2513"/>
      <c r="BT215" s="3196">
        <v>45320</v>
      </c>
      <c r="BU215" s="2540">
        <v>45217</v>
      </c>
      <c r="BV215" s="2532" t="s">
        <v>116</v>
      </c>
      <c r="BW215" s="2540">
        <v>44480</v>
      </c>
      <c r="BX215" s="2540">
        <v>45217</v>
      </c>
      <c r="BY215" s="2532" t="s">
        <v>116</v>
      </c>
      <c r="BZ215" s="2540">
        <v>45217</v>
      </c>
      <c r="CA215" s="2540" t="s">
        <v>7665</v>
      </c>
      <c r="CB215" s="2481"/>
      <c r="CC215" s="630"/>
    </row>
    <row r="216" spans="1:81" ht="45" customHeight="1" x14ac:dyDescent="0.2">
      <c r="A216" s="1384" t="s">
        <v>3445</v>
      </c>
      <c r="B216" s="2918"/>
      <c r="C216" s="1381" t="s">
        <v>3446</v>
      </c>
      <c r="D216" s="1382" t="s">
        <v>3447</v>
      </c>
      <c r="E216" s="7490">
        <v>2160</v>
      </c>
      <c r="F216" s="1385" t="s">
        <v>1083</v>
      </c>
      <c r="G216" s="1385" t="s">
        <v>2182</v>
      </c>
      <c r="H216" s="1386" t="s">
        <v>89</v>
      </c>
      <c r="I216" s="2033" t="s">
        <v>89</v>
      </c>
      <c r="J216" s="2029">
        <v>40940</v>
      </c>
      <c r="K216" s="2029"/>
      <c r="L216" s="2029" t="s">
        <v>90</v>
      </c>
      <c r="M216" s="2030" t="s">
        <v>3448</v>
      </c>
      <c r="N216" s="2029" t="s">
        <v>583</v>
      </c>
      <c r="O216" s="2029"/>
      <c r="P216" s="1388"/>
      <c r="Q216" s="1687"/>
      <c r="R216" s="1702"/>
      <c r="S216" s="1702"/>
      <c r="T216" s="1702"/>
      <c r="U216" s="1390"/>
      <c r="V216" s="2031"/>
      <c r="W216" s="1391" t="str">
        <f t="shared" si="19"/>
        <v>Yes</v>
      </c>
      <c r="X216" s="1392" t="s">
        <v>93</v>
      </c>
      <c r="Y216" s="108" t="s">
        <v>94</v>
      </c>
      <c r="Z216" s="3181"/>
      <c r="AA216" s="2761" t="s">
        <v>3449</v>
      </c>
      <c r="AB216" s="2967" t="s">
        <v>7589</v>
      </c>
      <c r="AC216" s="2967"/>
      <c r="AD216" s="1555">
        <v>44986</v>
      </c>
      <c r="AE216" s="1394" t="s">
        <v>5236</v>
      </c>
      <c r="AF216" s="1395" t="s">
        <v>3451</v>
      </c>
      <c r="AG216" s="1396">
        <v>43252</v>
      </c>
      <c r="AH216" s="1397">
        <v>43255</v>
      </c>
      <c r="AI216" s="1397">
        <v>43311</v>
      </c>
      <c r="AJ216" s="3008" t="s">
        <v>3452</v>
      </c>
      <c r="AK216" s="1399" t="s">
        <v>3453</v>
      </c>
      <c r="AL216" s="7467" t="s">
        <v>1166</v>
      </c>
      <c r="AM216" s="7514" t="s">
        <v>3454</v>
      </c>
      <c r="AN216" s="1396">
        <v>44470</v>
      </c>
      <c r="AO216" s="1397">
        <v>44634</v>
      </c>
      <c r="AP216" s="1397">
        <v>44690</v>
      </c>
      <c r="AQ216" s="1398" t="s">
        <v>3455</v>
      </c>
      <c r="AR216" s="1400"/>
      <c r="AS216" s="1401">
        <v>44774</v>
      </c>
      <c r="AT216" s="1402" t="s">
        <v>3456</v>
      </c>
      <c r="AU216" s="1403">
        <v>44805</v>
      </c>
      <c r="AV216" s="1404">
        <v>44774</v>
      </c>
      <c r="AW216" s="1404">
        <v>44805</v>
      </c>
      <c r="AX216" s="3197" t="s">
        <v>3457</v>
      </c>
      <c r="AY216" s="1406"/>
      <c r="AZ216" s="1402"/>
      <c r="BA216" s="1402"/>
      <c r="BB216" s="1403"/>
      <c r="BC216" s="1404"/>
      <c r="BD216" s="1404"/>
      <c r="BE216" s="1405"/>
      <c r="BF216" s="1405"/>
      <c r="BG216" s="1407" t="s">
        <v>7666</v>
      </c>
      <c r="BH216" s="1396">
        <v>45474</v>
      </c>
      <c r="BI216" s="1397"/>
      <c r="BJ216" s="1407" t="s">
        <v>7667</v>
      </c>
      <c r="BK216" s="1396">
        <v>45658</v>
      </c>
      <c r="BL216" s="1408"/>
      <c r="BM216" s="1407" t="s">
        <v>7668</v>
      </c>
      <c r="BN216" s="1396">
        <v>45931</v>
      </c>
      <c r="BO216" s="1408"/>
      <c r="BP216" s="631" t="s">
        <v>4397</v>
      </c>
      <c r="BQ216" s="1655" t="s">
        <v>7669</v>
      </c>
      <c r="BR216" s="3182" t="s">
        <v>3457</v>
      </c>
      <c r="BS216" s="1189"/>
      <c r="BT216" s="1409">
        <v>45320</v>
      </c>
      <c r="BU216" s="1409">
        <v>45391</v>
      </c>
      <c r="BV216" s="1410" t="s">
        <v>116</v>
      </c>
      <c r="BW216" s="1409">
        <v>45090</v>
      </c>
      <c r="BX216" s="1409">
        <v>45391</v>
      </c>
      <c r="BY216" s="1410" t="s">
        <v>116</v>
      </c>
      <c r="BZ216" s="1409">
        <v>45391</v>
      </c>
      <c r="CA216" s="1409" t="s">
        <v>7670</v>
      </c>
      <c r="CB216" s="2481"/>
      <c r="CC216" s="630"/>
    </row>
    <row r="217" spans="1:81" ht="45" customHeight="1" x14ac:dyDescent="0.2">
      <c r="A217" s="1384" t="s">
        <v>3631</v>
      </c>
      <c r="B217" s="2918"/>
      <c r="C217" s="1426" t="s">
        <v>3630</v>
      </c>
      <c r="D217" s="1382" t="s">
        <v>3632</v>
      </c>
      <c r="E217" s="7490">
        <v>1958</v>
      </c>
      <c r="F217" s="1385" t="s">
        <v>337</v>
      </c>
      <c r="G217" s="1385" t="s">
        <v>3616</v>
      </c>
      <c r="H217" s="1386" t="s">
        <v>89</v>
      </c>
      <c r="I217" s="1575" t="s">
        <v>89</v>
      </c>
      <c r="J217" s="1388">
        <v>40833</v>
      </c>
      <c r="K217" s="1388"/>
      <c r="L217" s="1388"/>
      <c r="M217" s="2003"/>
      <c r="N217" s="1388"/>
      <c r="O217" s="1388"/>
      <c r="P217" s="1388"/>
      <c r="Q217" s="1687"/>
      <c r="R217" s="1702"/>
      <c r="S217" s="2102"/>
      <c r="T217" s="2102"/>
      <c r="U217" s="1390"/>
      <c r="V217" s="2031"/>
      <c r="W217" s="1391" t="str">
        <f t="shared" si="19"/>
        <v>Yes</v>
      </c>
      <c r="X217" s="1392" t="s">
        <v>93</v>
      </c>
      <c r="Y217" s="108" t="s">
        <v>94</v>
      </c>
      <c r="Z217" s="108"/>
      <c r="AA217" s="2761" t="s">
        <v>3633</v>
      </c>
      <c r="AB217" s="2967" t="s">
        <v>6997</v>
      </c>
      <c r="AC217" s="2967"/>
      <c r="AD217" s="1393">
        <v>44896</v>
      </c>
      <c r="AE217" s="1394" t="s">
        <v>3635</v>
      </c>
      <c r="AF217" s="1395"/>
      <c r="AG217" s="1396">
        <v>43405</v>
      </c>
      <c r="AH217" s="1397">
        <v>43399</v>
      </c>
      <c r="AI217" s="1397">
        <v>43455</v>
      </c>
      <c r="AJ217" s="3007" t="s">
        <v>3636</v>
      </c>
      <c r="AK217" s="1399"/>
      <c r="AL217" s="7467" t="s">
        <v>3637</v>
      </c>
      <c r="AM217" s="7410" t="s">
        <v>367</v>
      </c>
      <c r="AN217" s="1396">
        <v>44317</v>
      </c>
      <c r="AO217" s="1397">
        <v>44358</v>
      </c>
      <c r="AP217" s="1397">
        <v>44428</v>
      </c>
      <c r="AQ217" s="1398" t="s">
        <v>3638</v>
      </c>
      <c r="AR217" s="1400"/>
      <c r="AS217" s="1401">
        <v>44927</v>
      </c>
      <c r="AT217" s="1402" t="s">
        <v>3639</v>
      </c>
      <c r="AU217" s="1403">
        <v>44927</v>
      </c>
      <c r="AV217" s="1404">
        <v>44953</v>
      </c>
      <c r="AW217" s="1404">
        <v>44995</v>
      </c>
      <c r="AX217" s="1405" t="s">
        <v>3638</v>
      </c>
      <c r="AY217" s="1406"/>
      <c r="AZ217" s="2103" t="s">
        <v>3640</v>
      </c>
      <c r="BA217" s="1402" t="s">
        <v>3641</v>
      </c>
      <c r="BB217" s="1403">
        <v>45170</v>
      </c>
      <c r="BC217" s="1404"/>
      <c r="BD217" s="1404"/>
      <c r="BE217" s="1405"/>
      <c r="BF217" s="1405"/>
      <c r="BG217" s="1407" t="s">
        <v>6998</v>
      </c>
      <c r="BH217" s="1396">
        <v>45505</v>
      </c>
      <c r="BI217" s="1408"/>
      <c r="BJ217" s="1407" t="s">
        <v>329</v>
      </c>
      <c r="BK217" s="1396">
        <v>45870</v>
      </c>
      <c r="BL217" s="1408"/>
      <c r="BM217" s="1407" t="s">
        <v>3719</v>
      </c>
      <c r="BN217" s="1396">
        <v>46174</v>
      </c>
      <c r="BO217" s="1408"/>
      <c r="BP217" s="542" t="s">
        <v>6999</v>
      </c>
      <c r="BQ217" s="1685"/>
      <c r="BR217" s="1178"/>
      <c r="BS217" s="7413" t="s">
        <v>1116</v>
      </c>
      <c r="BT217" s="1409">
        <v>45320</v>
      </c>
      <c r="BU217" s="1409">
        <v>45089</v>
      </c>
      <c r="BV217" s="1410" t="s">
        <v>116</v>
      </c>
      <c r="BW217" s="1409"/>
      <c r="BX217" s="1409">
        <v>45089</v>
      </c>
      <c r="BY217" s="1410" t="s">
        <v>116</v>
      </c>
      <c r="BZ217" s="1409">
        <v>45089</v>
      </c>
      <c r="CA217" s="1409" t="s">
        <v>262</v>
      </c>
      <c r="CB217" s="2481"/>
      <c r="CC217" s="630"/>
    </row>
    <row r="218" spans="1:81" ht="45" customHeight="1" x14ac:dyDescent="0.2">
      <c r="A218" s="2432" t="s">
        <v>3831</v>
      </c>
      <c r="B218" s="3198"/>
      <c r="C218" s="1426" t="s">
        <v>3832</v>
      </c>
      <c r="D218" s="1382" t="s">
        <v>3833</v>
      </c>
      <c r="E218" s="7352">
        <v>1948</v>
      </c>
      <c r="F218" s="1387">
        <v>2018</v>
      </c>
      <c r="G218" s="1387">
        <v>2038</v>
      </c>
      <c r="H218" s="2034" t="s">
        <v>89</v>
      </c>
      <c r="I218" s="2033" t="s">
        <v>89</v>
      </c>
      <c r="J218" s="2202">
        <v>41324</v>
      </c>
      <c r="K218" s="2202"/>
      <c r="L218" s="2029" t="s">
        <v>90</v>
      </c>
      <c r="M218" s="2030" t="s">
        <v>3834</v>
      </c>
      <c r="N218" s="2029"/>
      <c r="O218" s="2029"/>
      <c r="P218" s="1388"/>
      <c r="Q218" s="1687"/>
      <c r="R218" s="1702"/>
      <c r="S218" s="1702"/>
      <c r="T218" s="1702"/>
      <c r="U218" s="1390"/>
      <c r="V218" s="2031"/>
      <c r="W218" s="1391" t="str">
        <f t="shared" si="19"/>
        <v>Yes</v>
      </c>
      <c r="X218" s="1392" t="s">
        <v>93</v>
      </c>
      <c r="Y218" s="108" t="s">
        <v>94</v>
      </c>
      <c r="Z218" s="108"/>
      <c r="AA218" s="2761" t="s">
        <v>3835</v>
      </c>
      <c r="AB218" s="2761" t="s">
        <v>7671</v>
      </c>
      <c r="AC218" s="2967"/>
      <c r="AD218" s="1393">
        <v>44034</v>
      </c>
      <c r="AE218" s="1394" t="s">
        <v>7672</v>
      </c>
      <c r="AF218" s="1395" t="s">
        <v>270</v>
      </c>
      <c r="AG218" s="1396" t="s">
        <v>7673</v>
      </c>
      <c r="AH218" s="1397"/>
      <c r="AI218" s="1397"/>
      <c r="AJ218" s="3008"/>
      <c r="AK218" s="1399"/>
      <c r="AL218" s="1395"/>
      <c r="AM218" s="1395"/>
      <c r="AN218" s="1396"/>
      <c r="AO218" s="1397"/>
      <c r="AP218" s="1397"/>
      <c r="AQ218" s="1398"/>
      <c r="AR218" s="1400"/>
      <c r="AS218" s="1401"/>
      <c r="AT218" s="1402"/>
      <c r="AU218" s="1403"/>
      <c r="AV218" s="1404"/>
      <c r="AW218" s="1404"/>
      <c r="AX218" s="1405"/>
      <c r="AY218" s="1406"/>
      <c r="AZ218" s="1402"/>
      <c r="BA218" s="1402"/>
      <c r="BB218" s="1403"/>
      <c r="BC218" s="1404"/>
      <c r="BD218" s="1404"/>
      <c r="BE218" s="1405"/>
      <c r="BF218" s="1405"/>
      <c r="BG218" s="1407" t="s">
        <v>7674</v>
      </c>
      <c r="BH218" s="1396" t="s">
        <v>7675</v>
      </c>
      <c r="BI218" s="1408"/>
      <c r="BJ218" s="3199" t="s">
        <v>7676</v>
      </c>
      <c r="BK218" s="1396" t="s">
        <v>7677</v>
      </c>
      <c r="BL218" s="1445"/>
      <c r="BM218" s="3199" t="s">
        <v>7678</v>
      </c>
      <c r="BN218" s="1396" t="s">
        <v>7679</v>
      </c>
      <c r="BO218" s="1445"/>
      <c r="BP218" s="540" t="s">
        <v>7680</v>
      </c>
      <c r="BQ218" s="1410" t="s">
        <v>7681</v>
      </c>
      <c r="BR218" s="540" t="s">
        <v>3844</v>
      </c>
      <c r="BS218" s="540"/>
      <c r="BT218" s="1409">
        <v>45320</v>
      </c>
      <c r="BU218" s="1409">
        <v>44287</v>
      </c>
      <c r="BV218" s="1410" t="s">
        <v>116</v>
      </c>
      <c r="BW218" s="1409">
        <v>44797</v>
      </c>
      <c r="BX218" s="1409">
        <v>45134</v>
      </c>
      <c r="BY218" s="1409" t="s">
        <v>116</v>
      </c>
      <c r="BZ218" s="1409">
        <v>45237</v>
      </c>
      <c r="CA218" s="1409" t="s">
        <v>7682</v>
      </c>
      <c r="CB218" s="2481"/>
      <c r="CC218" s="630"/>
    </row>
    <row r="219" spans="1:81" ht="45" customHeight="1" x14ac:dyDescent="0.2">
      <c r="A219" s="1384" t="s">
        <v>3999</v>
      </c>
      <c r="B219" s="2918"/>
      <c r="C219" s="1381" t="s">
        <v>3993</v>
      </c>
      <c r="D219" s="1382" t="s">
        <v>4000</v>
      </c>
      <c r="E219" s="7352">
        <v>2163</v>
      </c>
      <c r="F219" s="1385" t="s">
        <v>337</v>
      </c>
      <c r="G219" s="1385" t="s">
        <v>266</v>
      </c>
      <c r="H219" s="1386" t="s">
        <v>89</v>
      </c>
      <c r="I219" s="2033" t="s">
        <v>89</v>
      </c>
      <c r="J219" s="2029">
        <v>41353</v>
      </c>
      <c r="K219" s="2029"/>
      <c r="L219" s="2029" t="s">
        <v>90</v>
      </c>
      <c r="M219" s="2030" t="s">
        <v>4001</v>
      </c>
      <c r="N219" s="2029"/>
      <c r="O219" s="2029"/>
      <c r="P219" s="1388"/>
      <c r="Q219" s="1687"/>
      <c r="R219" s="1702"/>
      <c r="S219" s="1702"/>
      <c r="T219" s="1702"/>
      <c r="U219" s="1390"/>
      <c r="V219" s="2031"/>
      <c r="W219" s="1391" t="str">
        <f t="shared" si="19"/>
        <v>Yes</v>
      </c>
      <c r="X219" s="1392" t="s">
        <v>93</v>
      </c>
      <c r="Y219" s="108" t="s">
        <v>94</v>
      </c>
      <c r="Z219" s="108"/>
      <c r="AA219" s="2761" t="s">
        <v>3994</v>
      </c>
      <c r="AB219" s="2967" t="s">
        <v>4675</v>
      </c>
      <c r="AC219" s="2967"/>
      <c r="AD219" s="1393">
        <v>45139</v>
      </c>
      <c r="AE219" s="1394" t="s">
        <v>4002</v>
      </c>
      <c r="AF219" s="1395" t="s">
        <v>4003</v>
      </c>
      <c r="AG219" s="1396">
        <v>43435</v>
      </c>
      <c r="AH219" s="1397">
        <v>43322</v>
      </c>
      <c r="AI219" s="1397">
        <v>43364</v>
      </c>
      <c r="AJ219" s="3007" t="s">
        <v>4004</v>
      </c>
      <c r="AK219" s="1399"/>
      <c r="AL219" s="7467" t="s">
        <v>4005</v>
      </c>
      <c r="AM219" s="7410" t="s">
        <v>4006</v>
      </c>
      <c r="AN219" s="1396">
        <v>44256</v>
      </c>
      <c r="AO219" s="1397">
        <v>44242</v>
      </c>
      <c r="AP219" s="1397">
        <v>44298</v>
      </c>
      <c r="AQ219" s="1398" t="s">
        <v>4007</v>
      </c>
      <c r="AR219" s="1400"/>
      <c r="AS219" s="1570" t="s">
        <v>4008</v>
      </c>
      <c r="AT219" s="1402" t="s">
        <v>4009</v>
      </c>
      <c r="AU219" s="1396">
        <v>44866</v>
      </c>
      <c r="AV219" s="1404">
        <v>44867</v>
      </c>
      <c r="AW219" s="1404">
        <v>44909</v>
      </c>
      <c r="AX219" s="1405" t="s">
        <v>4010</v>
      </c>
      <c r="AY219" s="1406"/>
      <c r="AZ219" s="1402"/>
      <c r="BA219" s="1402"/>
      <c r="BB219" s="1403"/>
      <c r="BC219" s="1404"/>
      <c r="BD219" s="1404"/>
      <c r="BE219" s="1405"/>
      <c r="BF219" s="1405"/>
      <c r="BG219" s="1407" t="s">
        <v>7683</v>
      </c>
      <c r="BH219" s="1396" t="s">
        <v>7684</v>
      </c>
      <c r="BI219" s="1408"/>
      <c r="BJ219" s="1407" t="s">
        <v>7685</v>
      </c>
      <c r="BK219" s="1396" t="s">
        <v>7686</v>
      </c>
      <c r="BL219" s="1408"/>
      <c r="BM219" s="1407" t="s">
        <v>7687</v>
      </c>
      <c r="BN219" s="1396" t="s">
        <v>7688</v>
      </c>
      <c r="BO219" s="1408"/>
      <c r="BP219" s="542" t="s">
        <v>7689</v>
      </c>
      <c r="BQ219" s="1685" t="s">
        <v>7690</v>
      </c>
      <c r="BR219" s="1178"/>
      <c r="BS219" s="543"/>
      <c r="BT219" s="1409">
        <v>45392</v>
      </c>
      <c r="BU219" s="1409">
        <v>45273</v>
      </c>
      <c r="BV219" s="1410" t="s">
        <v>116</v>
      </c>
      <c r="BW219" s="1409">
        <v>45338</v>
      </c>
      <c r="BX219" s="2087">
        <v>45152</v>
      </c>
      <c r="BY219" s="1410" t="s">
        <v>116</v>
      </c>
      <c r="BZ219" s="1409">
        <v>45152</v>
      </c>
      <c r="CA219" s="1409" t="s">
        <v>7608</v>
      </c>
      <c r="CB219" s="2481"/>
      <c r="CC219" s="630"/>
    </row>
    <row r="220" spans="1:81" ht="45" customHeight="1" x14ac:dyDescent="0.2">
      <c r="A220" s="2038" t="s">
        <v>2925</v>
      </c>
      <c r="B220" s="2970"/>
      <c r="C220" s="1381" t="s">
        <v>2926</v>
      </c>
      <c r="D220" s="1382" t="s">
        <v>121</v>
      </c>
      <c r="E220" s="7490" t="s">
        <v>226</v>
      </c>
      <c r="F220" s="1385"/>
      <c r="G220" s="1385"/>
      <c r="H220" s="1386" t="s">
        <v>89</v>
      </c>
      <c r="I220" s="2033" t="s">
        <v>89</v>
      </c>
      <c r="J220" s="2029">
        <v>43517</v>
      </c>
      <c r="K220" s="2029"/>
      <c r="L220" s="2029"/>
      <c r="M220" s="2030"/>
      <c r="N220" s="2029"/>
      <c r="O220" s="2029"/>
      <c r="P220" s="1388"/>
      <c r="Q220" s="1687"/>
      <c r="R220" s="1702"/>
      <c r="S220" s="1702"/>
      <c r="T220" s="1702"/>
      <c r="U220" s="1390"/>
      <c r="V220" s="2031"/>
      <c r="W220" s="1391" t="b">
        <f>IF(OR(X220="Yes", Y220="Web-page timetable", Z220="YES"), "Yes")</f>
        <v>0</v>
      </c>
      <c r="X220" s="1392" t="s">
        <v>237</v>
      </c>
      <c r="Y220" s="108" t="s">
        <v>94</v>
      </c>
      <c r="Z220" s="108"/>
      <c r="AA220" s="2967"/>
      <c r="AB220" s="2967" t="s">
        <v>7691</v>
      </c>
      <c r="AC220" s="2967"/>
      <c r="AD220" s="1393">
        <v>42583</v>
      </c>
      <c r="AE220" s="1394"/>
      <c r="AF220" s="1395"/>
      <c r="AG220" s="1396"/>
      <c r="AH220" s="1397"/>
      <c r="AI220" s="1397"/>
      <c r="AJ220" s="3008"/>
      <c r="AK220" s="1399"/>
      <c r="AL220" s="1395"/>
      <c r="AM220" s="1395"/>
      <c r="AN220" s="1396"/>
      <c r="AO220" s="1397"/>
      <c r="AP220" s="1397"/>
      <c r="AQ220" s="1398"/>
      <c r="AR220" s="1399"/>
      <c r="AS220" s="1401"/>
      <c r="AT220" s="1402"/>
      <c r="AU220" s="1403"/>
      <c r="AV220" s="1404"/>
      <c r="AW220" s="1404"/>
      <c r="AX220" s="1405"/>
      <c r="AY220" s="1406"/>
      <c r="AZ220" s="1402"/>
      <c r="BA220" s="1402"/>
      <c r="BB220" s="1403"/>
      <c r="BC220" s="1404"/>
      <c r="BD220" s="1404"/>
      <c r="BE220" s="1405"/>
      <c r="BF220" s="1405"/>
      <c r="BG220" s="1407"/>
      <c r="BH220" s="1396"/>
      <c r="BI220" s="1408"/>
      <c r="BJ220" s="1407"/>
      <c r="BK220" s="1396"/>
      <c r="BL220" s="1408"/>
      <c r="BM220" s="1407"/>
      <c r="BN220" s="1396"/>
      <c r="BO220" s="1408"/>
      <c r="BP220" s="540" t="s">
        <v>7692</v>
      </c>
      <c r="BQ220" s="1410"/>
      <c r="BR220" s="540" t="s">
        <v>7693</v>
      </c>
      <c r="BS220" s="540"/>
      <c r="BT220" s="1409" t="s">
        <v>7694</v>
      </c>
      <c r="BU220" s="1409"/>
      <c r="BV220" s="1410"/>
      <c r="BW220" s="1409"/>
      <c r="BX220" s="1409"/>
      <c r="BY220" s="1410"/>
      <c r="BZ220" s="1409">
        <v>45141</v>
      </c>
      <c r="CA220" s="1409" t="s">
        <v>7048</v>
      </c>
      <c r="CB220" s="2481"/>
      <c r="CC220" s="630"/>
    </row>
    <row r="221" spans="1:81" ht="45" customHeight="1" x14ac:dyDescent="0.2">
      <c r="A221" s="2630" t="s">
        <v>4115</v>
      </c>
      <c r="B221" s="3211"/>
      <c r="C221" s="2186" t="s">
        <v>4116</v>
      </c>
      <c r="D221" s="2212" t="s">
        <v>4117</v>
      </c>
      <c r="E221" s="7518">
        <v>1901</v>
      </c>
      <c r="F221" s="2153" t="s">
        <v>1063</v>
      </c>
      <c r="G221" s="2153" t="s">
        <v>3538</v>
      </c>
      <c r="H221" s="2213" t="s">
        <v>89</v>
      </c>
      <c r="I221" s="3027" t="s">
        <v>89</v>
      </c>
      <c r="J221" s="2156" t="s">
        <v>121</v>
      </c>
      <c r="K221" s="2156"/>
      <c r="L221" s="2156"/>
      <c r="M221" s="2200"/>
      <c r="N221" s="2156"/>
      <c r="O221" s="2156"/>
      <c r="P221" s="2156">
        <v>43152</v>
      </c>
      <c r="Q221" s="2217">
        <v>43245</v>
      </c>
      <c r="R221" s="2218"/>
      <c r="S221" s="2218"/>
      <c r="T221" s="2218"/>
      <c r="U221" s="2160"/>
      <c r="V221" s="2219"/>
      <c r="W221" s="2162" t="str">
        <f>IF(OR(X221="Yes", Y221="Web-page timetable", Z221="YES"), "Yes")</f>
        <v>Yes</v>
      </c>
      <c r="X221" s="7512" t="s">
        <v>93</v>
      </c>
      <c r="Y221" s="2151" t="s">
        <v>94</v>
      </c>
      <c r="Z221" s="2151"/>
      <c r="AA221" s="2925" t="s">
        <v>6786</v>
      </c>
      <c r="AB221" s="2925" t="s">
        <v>6787</v>
      </c>
      <c r="AC221" s="2925" t="s">
        <v>6788</v>
      </c>
      <c r="AD221" s="2220">
        <v>43040</v>
      </c>
      <c r="AE221" s="2166" t="s">
        <v>6789</v>
      </c>
      <c r="AF221" s="2199"/>
      <c r="AG221" s="2168">
        <v>43070</v>
      </c>
      <c r="AH221" s="2168"/>
      <c r="AI221" s="2168"/>
      <c r="AJ221" s="3011"/>
      <c r="AK221" s="2169"/>
      <c r="AL221" s="2199"/>
      <c r="AM221" s="2199"/>
      <c r="AN221" s="2168"/>
      <c r="AO221" s="2168"/>
      <c r="AP221" s="2168"/>
      <c r="AQ221" s="2155"/>
      <c r="AR221" s="2170"/>
      <c r="AS221" s="2221"/>
      <c r="AT221" s="2213"/>
      <c r="AU221" s="2168"/>
      <c r="AV221" s="2221"/>
      <c r="AW221" s="2221"/>
      <c r="AX221" s="2213"/>
      <c r="AY221" s="2222"/>
      <c r="AZ221" s="2213"/>
      <c r="BA221" s="2213"/>
      <c r="BB221" s="2221"/>
      <c r="BC221" s="2221"/>
      <c r="BD221" s="2221"/>
      <c r="BE221" s="2213"/>
      <c r="BF221" s="2213"/>
      <c r="BG221" s="2173" t="s">
        <v>5924</v>
      </c>
      <c r="BH221" s="2168">
        <v>43132</v>
      </c>
      <c r="BI221" s="2184">
        <v>43132</v>
      </c>
      <c r="BJ221" s="2173" t="s">
        <v>5421</v>
      </c>
      <c r="BK221" s="2168">
        <v>43221</v>
      </c>
      <c r="BL221" s="2184">
        <v>43245</v>
      </c>
      <c r="BM221" s="2173" t="s">
        <v>6244</v>
      </c>
      <c r="BN221" s="2168">
        <v>43497</v>
      </c>
      <c r="BO221" s="2184"/>
      <c r="BP221" s="2151" t="s">
        <v>7520</v>
      </c>
      <c r="BQ221" s="2155"/>
      <c r="BR221" s="2151"/>
      <c r="BS221" s="2151"/>
      <c r="BT221" s="2177">
        <v>44225</v>
      </c>
      <c r="BU221" s="2177"/>
      <c r="BV221" s="2155" t="s">
        <v>116</v>
      </c>
      <c r="BW221" s="2177"/>
      <c r="BX221" s="2177"/>
      <c r="BY221" s="2155"/>
      <c r="BZ221" s="2177">
        <v>44739</v>
      </c>
      <c r="CA221" s="2177" t="s">
        <v>674</v>
      </c>
      <c r="CB221" s="2481"/>
      <c r="CC221" s="630"/>
    </row>
    <row r="222" spans="1:81" ht="45" customHeight="1" x14ac:dyDescent="0.2">
      <c r="A222" s="1384" t="s">
        <v>1980</v>
      </c>
      <c r="B222" s="2918"/>
      <c r="C222" s="1381" t="s">
        <v>1981</v>
      </c>
      <c r="D222" s="1382" t="s">
        <v>7695</v>
      </c>
      <c r="E222" s="7490" t="s">
        <v>566</v>
      </c>
      <c r="F222" s="1385"/>
      <c r="G222" s="1385"/>
      <c r="H222" s="1387" t="s">
        <v>89</v>
      </c>
      <c r="I222" s="1387" t="s">
        <v>89</v>
      </c>
      <c r="J222" s="2029">
        <v>44280</v>
      </c>
      <c r="K222" s="2029"/>
      <c r="L222" s="2029"/>
      <c r="M222" s="2030"/>
      <c r="N222" s="2029"/>
      <c r="O222" s="2029"/>
      <c r="P222" s="1388"/>
      <c r="Q222" s="1687"/>
      <c r="R222" s="1702"/>
      <c r="S222" s="1702"/>
      <c r="T222" s="1702"/>
      <c r="U222" s="1390"/>
      <c r="V222" s="2031"/>
      <c r="W222" s="1391" t="str">
        <f>IF(OR(X222="Yes", Y222="Web-page timetable", Z222="YES"), "Yes")</f>
        <v>Yes</v>
      </c>
      <c r="X222" s="1392" t="s">
        <v>93</v>
      </c>
      <c r="Y222" s="108" t="s">
        <v>94</v>
      </c>
      <c r="Z222" s="1557"/>
      <c r="AA222" s="2983" t="s">
        <v>7696</v>
      </c>
      <c r="AB222" s="2983" t="s">
        <v>7697</v>
      </c>
      <c r="AC222" s="2967"/>
      <c r="AD222" s="1393">
        <v>44743</v>
      </c>
      <c r="AE222" s="1394" t="s">
        <v>7698</v>
      </c>
      <c r="AF222" s="1395"/>
      <c r="AG222" s="3213" t="s">
        <v>4575</v>
      </c>
      <c r="AH222" s="1397"/>
      <c r="AI222" s="1397"/>
      <c r="AJ222" s="3008"/>
      <c r="AK222" s="1399"/>
      <c r="AL222" s="7468"/>
      <c r="AM222" s="7467"/>
      <c r="AN222" s="1396"/>
      <c r="AO222" s="1397"/>
      <c r="AP222" s="1397"/>
      <c r="AQ222" s="1398"/>
      <c r="AR222" s="1400"/>
      <c r="AS222" s="1550"/>
      <c r="AT222" s="1402"/>
      <c r="AU222" s="1551"/>
      <c r="AV222" s="1404"/>
      <c r="AW222" s="1404"/>
      <c r="AX222" s="1405"/>
      <c r="AY222" s="1406"/>
      <c r="AZ222" s="1552"/>
      <c r="BA222" s="1552"/>
      <c r="BB222" s="1551"/>
      <c r="BC222" s="1404"/>
      <c r="BD222" s="1404"/>
      <c r="BE222" s="1405"/>
      <c r="BF222" s="1405"/>
      <c r="BG222" s="1407" t="s">
        <v>7699</v>
      </c>
      <c r="BH222" s="1396">
        <v>46143</v>
      </c>
      <c r="BI222" s="1408"/>
      <c r="BJ222" s="1407" t="s">
        <v>7700</v>
      </c>
      <c r="BK222" s="1396">
        <v>46600</v>
      </c>
      <c r="BL222" s="1408"/>
      <c r="BM222" s="1407" t="s">
        <v>7701</v>
      </c>
      <c r="BN222" s="1396">
        <v>46784</v>
      </c>
      <c r="BO222" s="1408"/>
      <c r="BP222" s="3214" t="s">
        <v>7702</v>
      </c>
      <c r="BQ222" s="2452" t="s">
        <v>7703</v>
      </c>
      <c r="BR222" s="3215"/>
      <c r="BS222" s="3216"/>
      <c r="BT222" s="1409">
        <v>43643</v>
      </c>
      <c r="BU222" s="1409">
        <v>45352</v>
      </c>
      <c r="BV222" s="1410" t="s">
        <v>116</v>
      </c>
      <c r="BW222" s="1409"/>
      <c r="BX222" s="1409">
        <v>45352</v>
      </c>
      <c r="BY222" s="1410" t="s">
        <v>116</v>
      </c>
      <c r="BZ222" s="1409">
        <v>45141</v>
      </c>
      <c r="CA222" s="1556" t="s">
        <v>7704</v>
      </c>
      <c r="CB222" s="2481"/>
      <c r="CC222" s="630"/>
    </row>
    <row r="223" spans="1:81" ht="45" customHeight="1" x14ac:dyDescent="0.2">
      <c r="A223" s="1384" t="s">
        <v>242</v>
      </c>
      <c r="B223" s="2918"/>
      <c r="C223" s="1426" t="s">
        <v>243</v>
      </c>
      <c r="D223" s="1382" t="s">
        <v>244</v>
      </c>
      <c r="E223" s="1577">
        <v>2299</v>
      </c>
      <c r="F223" s="1387">
        <v>2023</v>
      </c>
      <c r="G223" s="1387">
        <v>2038</v>
      </c>
      <c r="H223" s="2034" t="s">
        <v>89</v>
      </c>
      <c r="I223" s="2033" t="s">
        <v>89</v>
      </c>
      <c r="J223" s="1386" t="s">
        <v>121</v>
      </c>
      <c r="K223" s="1386"/>
      <c r="L223" s="2029" t="s">
        <v>93</v>
      </c>
      <c r="M223" s="2030" t="s">
        <v>245</v>
      </c>
      <c r="N223" s="2029"/>
      <c r="O223" s="2029"/>
      <c r="P223" s="1388"/>
      <c r="Q223" s="1687"/>
      <c r="R223" s="1702"/>
      <c r="S223" s="1702"/>
      <c r="T223" s="1702"/>
      <c r="U223" s="1390"/>
      <c r="V223" s="2031"/>
      <c r="W223" s="1391" t="str">
        <f>IF(OR(X223="Yes", Y223="Web-page timetable", Z223="YES"), "Yes")</f>
        <v>Yes</v>
      </c>
      <c r="X223" s="1392" t="s">
        <v>93</v>
      </c>
      <c r="Y223" s="108" t="s">
        <v>94</v>
      </c>
      <c r="Z223" s="1557"/>
      <c r="AA223" s="2761" t="s">
        <v>246</v>
      </c>
      <c r="AB223" s="2761" t="s">
        <v>7705</v>
      </c>
      <c r="AC223" s="2967" t="s">
        <v>251</v>
      </c>
      <c r="AD223" s="1393">
        <v>44883</v>
      </c>
      <c r="AE223" s="1394" t="s">
        <v>248</v>
      </c>
      <c r="AF223" s="1395" t="s">
        <v>249</v>
      </c>
      <c r="AG223" s="1396">
        <v>45047</v>
      </c>
      <c r="AH223" s="1397">
        <v>45104</v>
      </c>
      <c r="AI223" s="1397">
        <v>45174</v>
      </c>
      <c r="AJ223" s="3008" t="s">
        <v>250</v>
      </c>
      <c r="AK223" s="1399" t="s">
        <v>251</v>
      </c>
      <c r="AL223" s="1395" t="s">
        <v>3279</v>
      </c>
      <c r="AM223" s="1395" t="s">
        <v>395</v>
      </c>
      <c r="AN223" s="1396">
        <v>45474</v>
      </c>
      <c r="AO223" s="1397"/>
      <c r="AP223" s="1397"/>
      <c r="AQ223" s="1398"/>
      <c r="AR223" s="1400"/>
      <c r="AS223" s="1401"/>
      <c r="AT223" s="1402"/>
      <c r="AU223" s="1403"/>
      <c r="AV223" s="1404"/>
      <c r="AW223" s="1404"/>
      <c r="AX223" s="1405"/>
      <c r="AY223" s="1406"/>
      <c r="AZ223" s="1402"/>
      <c r="BA223" s="1402"/>
      <c r="BB223" s="1403"/>
      <c r="BC223" s="1404"/>
      <c r="BD223" s="1404"/>
      <c r="BE223" s="1405"/>
      <c r="BF223" s="1405"/>
      <c r="BG223" s="1407" t="s">
        <v>525</v>
      </c>
      <c r="BH223" s="1396">
        <v>45931</v>
      </c>
      <c r="BI223" s="1408"/>
      <c r="BJ223" s="1407" t="s">
        <v>1502</v>
      </c>
      <c r="BK223" s="1396">
        <v>46113</v>
      </c>
      <c r="BL223" s="1408"/>
      <c r="BM223" s="1407" t="s">
        <v>3484</v>
      </c>
      <c r="BN223" s="1396">
        <v>46661</v>
      </c>
      <c r="BO223" s="1408"/>
      <c r="BP223" s="540" t="s">
        <v>7706</v>
      </c>
      <c r="BQ223" s="1410"/>
      <c r="BR223" s="1178"/>
      <c r="BS223" s="540"/>
      <c r="BT223" s="1409">
        <v>45162</v>
      </c>
      <c r="BU223" s="1409">
        <v>44889</v>
      </c>
      <c r="BV223" s="1410" t="s">
        <v>116</v>
      </c>
      <c r="BW223" s="1409">
        <v>45121</v>
      </c>
      <c r="BX223" s="1409">
        <v>45113</v>
      </c>
      <c r="BY223" s="1409" t="s">
        <v>116</v>
      </c>
      <c r="BZ223" s="1409">
        <v>45113</v>
      </c>
      <c r="CA223" s="1409" t="s">
        <v>262</v>
      </c>
      <c r="CB223" s="2481"/>
      <c r="CC223" s="630"/>
    </row>
    <row r="224" spans="1:81" ht="45" customHeight="1" x14ac:dyDescent="0.2">
      <c r="A224" s="1384" t="s">
        <v>3392</v>
      </c>
      <c r="B224" s="2918"/>
      <c r="C224" s="1381" t="s">
        <v>3393</v>
      </c>
      <c r="D224" s="1382" t="s">
        <v>3394</v>
      </c>
      <c r="E224" s="7352">
        <v>2177</v>
      </c>
      <c r="F224" s="1385" t="s">
        <v>91</v>
      </c>
      <c r="G224" s="1385" t="s">
        <v>1158</v>
      </c>
      <c r="H224" s="1386" t="s">
        <v>89</v>
      </c>
      <c r="I224" s="1386" t="s">
        <v>194</v>
      </c>
      <c r="J224" s="1388">
        <v>42562</v>
      </c>
      <c r="K224" s="1388"/>
      <c r="L224" s="1388"/>
      <c r="M224" s="1388"/>
      <c r="N224" s="1687"/>
      <c r="O224" s="1702"/>
      <c r="P224" s="1702"/>
      <c r="Q224" s="1702"/>
      <c r="R224" s="1390"/>
      <c r="S224" s="2031"/>
      <c r="T224" s="1391" t="s">
        <v>93</v>
      </c>
      <c r="U224" s="1392" t="s">
        <v>93</v>
      </c>
      <c r="V224" s="108" t="s">
        <v>94</v>
      </c>
      <c r="W224" s="1557"/>
      <c r="X224" s="3218" t="s">
        <v>7707</v>
      </c>
      <c r="Y224" s="2983" t="s">
        <v>7708</v>
      </c>
      <c r="Z224" s="2926"/>
      <c r="AA224" s="1393">
        <v>44652</v>
      </c>
      <c r="AB224" s="1394" t="s">
        <v>3397</v>
      </c>
      <c r="AC224" s="1395" t="s">
        <v>3398</v>
      </c>
      <c r="AD224" s="1396">
        <v>44317</v>
      </c>
      <c r="AE224" s="1397">
        <v>44326</v>
      </c>
      <c r="AF224" s="1397">
        <v>44368</v>
      </c>
      <c r="AG224" s="3008" t="s">
        <v>3399</v>
      </c>
      <c r="AH224" s="1399"/>
      <c r="AI224" s="7467" t="s">
        <v>7186</v>
      </c>
      <c r="AJ224" s="7467" t="s">
        <v>7187</v>
      </c>
      <c r="AK224" s="1396">
        <v>44593</v>
      </c>
      <c r="AL224" s="1397"/>
      <c r="AM224" s="1397"/>
      <c r="AN224" s="1398"/>
      <c r="AO224" s="1400"/>
      <c r="AP224" s="3219" t="s">
        <v>6351</v>
      </c>
      <c r="AQ224" s="3220" t="s">
        <v>7188</v>
      </c>
      <c r="AR224" s="3221">
        <v>45231</v>
      </c>
      <c r="AS224" s="1404"/>
      <c r="AT224" s="1404"/>
      <c r="AU224" s="1405"/>
      <c r="AV224" s="1406"/>
      <c r="AW224" s="1402"/>
      <c r="AX224" s="1402"/>
      <c r="AY224" s="1403"/>
      <c r="AZ224" s="1404"/>
      <c r="BA224" s="1404"/>
      <c r="BB224" s="1405"/>
      <c r="BC224" s="1405"/>
      <c r="BD224" s="1446" t="s">
        <v>2402</v>
      </c>
      <c r="BE224" s="1444">
        <v>45505</v>
      </c>
      <c r="BF224" s="1445"/>
      <c r="BG224" s="1446" t="s">
        <v>7189</v>
      </c>
      <c r="BH224" s="1444">
        <v>45689</v>
      </c>
      <c r="BI224" s="1445"/>
      <c r="BJ224" s="1446" t="s">
        <v>174</v>
      </c>
      <c r="BK224" s="1444">
        <v>46054</v>
      </c>
      <c r="BL224" s="1445"/>
      <c r="BM224" s="540" t="s">
        <v>7709</v>
      </c>
      <c r="BN224" s="1410" t="s">
        <v>7710</v>
      </c>
      <c r="BO224" s="540"/>
      <c r="BP224" s="540" t="s">
        <v>3807</v>
      </c>
      <c r="BQ224" s="1409">
        <v>45378</v>
      </c>
      <c r="BR224" s="1409">
        <v>45132</v>
      </c>
      <c r="BS224" s="1410" t="s">
        <v>116</v>
      </c>
      <c r="BT224" s="1409"/>
      <c r="BU224" s="1409">
        <v>45132</v>
      </c>
      <c r="BV224" s="1410" t="s">
        <v>116</v>
      </c>
      <c r="BW224" s="1409">
        <v>45183</v>
      </c>
      <c r="BX224" s="1409" t="s">
        <v>7711</v>
      </c>
      <c r="BY224" s="2481"/>
      <c r="BZ224" s="2481"/>
      <c r="CA224" s="1409"/>
      <c r="CB224" s="2481"/>
      <c r="CC224" s="630"/>
    </row>
    <row r="225" spans="1:81" ht="45" customHeight="1" x14ac:dyDescent="0.2">
      <c r="A225" s="1384" t="s">
        <v>3805</v>
      </c>
      <c r="B225" s="2918"/>
      <c r="C225" s="1381" t="s">
        <v>3806</v>
      </c>
      <c r="D225" s="1382" t="s">
        <v>3394</v>
      </c>
      <c r="E225" s="7490">
        <v>2177</v>
      </c>
      <c r="F225" s="1385" t="s">
        <v>91</v>
      </c>
      <c r="G225" s="1385" t="s">
        <v>1158</v>
      </c>
      <c r="H225" s="1386" t="s">
        <v>89</v>
      </c>
      <c r="I225" s="2033" t="s">
        <v>194</v>
      </c>
      <c r="J225" s="2029">
        <v>42999</v>
      </c>
      <c r="K225" s="2029"/>
      <c r="L225" s="2029"/>
      <c r="M225" s="1388"/>
      <c r="N225" s="1687"/>
      <c r="O225" s="1702"/>
      <c r="P225" s="1702"/>
      <c r="Q225" s="1702"/>
      <c r="R225" s="1390"/>
      <c r="S225" s="2031"/>
      <c r="T225" s="2282" t="s">
        <v>93</v>
      </c>
      <c r="U225" s="1392" t="s">
        <v>93</v>
      </c>
      <c r="V225" s="108" t="s">
        <v>94</v>
      </c>
      <c r="W225" s="108"/>
      <c r="X225" s="2761" t="s">
        <v>3395</v>
      </c>
      <c r="Y225" s="2967" t="s">
        <v>7185</v>
      </c>
      <c r="Z225" s="2926"/>
      <c r="AA225" s="1393">
        <v>44896</v>
      </c>
      <c r="AB225" s="1394" t="s">
        <v>3397</v>
      </c>
      <c r="AC225" s="1395" t="s">
        <v>3398</v>
      </c>
      <c r="AD225" s="1396">
        <v>44317</v>
      </c>
      <c r="AE225" s="1397">
        <v>44326</v>
      </c>
      <c r="AF225" s="1397">
        <v>44368</v>
      </c>
      <c r="AG225" s="3008" t="s">
        <v>3399</v>
      </c>
      <c r="AH225" s="1399"/>
      <c r="AI225" s="7467" t="s">
        <v>7193</v>
      </c>
      <c r="AJ225" s="7467" t="s">
        <v>7187</v>
      </c>
      <c r="AK225" s="1396">
        <v>44958</v>
      </c>
      <c r="AL225" s="1397"/>
      <c r="AM225" s="1397"/>
      <c r="AN225" s="1398"/>
      <c r="AO225" s="1400"/>
      <c r="AP225" s="3219" t="s">
        <v>6351</v>
      </c>
      <c r="AQ225" s="3220" t="s">
        <v>7188</v>
      </c>
      <c r="AR225" s="3221">
        <v>45231</v>
      </c>
      <c r="AS225" s="1404"/>
      <c r="AT225" s="1404"/>
      <c r="AU225" s="1405"/>
      <c r="AV225" s="1406"/>
      <c r="AW225" s="1402"/>
      <c r="AX225" s="1402"/>
      <c r="AY225" s="1403"/>
      <c r="AZ225" s="1404"/>
      <c r="BA225" s="1404"/>
      <c r="BB225" s="1405"/>
      <c r="BC225" s="1405"/>
      <c r="BD225" s="1446" t="s">
        <v>2402</v>
      </c>
      <c r="BE225" s="1444">
        <v>45505</v>
      </c>
      <c r="BF225" s="1445"/>
      <c r="BG225" s="1446" t="s">
        <v>7189</v>
      </c>
      <c r="BH225" s="1444">
        <v>45689</v>
      </c>
      <c r="BI225" s="1445"/>
      <c r="BJ225" s="1446" t="s">
        <v>174</v>
      </c>
      <c r="BK225" s="1444">
        <v>46054</v>
      </c>
      <c r="BL225" s="1445"/>
      <c r="BM225" s="540" t="s">
        <v>7709</v>
      </c>
      <c r="BN225" s="1410" t="s">
        <v>7710</v>
      </c>
      <c r="BO225" s="540"/>
      <c r="BP225" s="540" t="s">
        <v>3807</v>
      </c>
      <c r="BQ225" s="1409">
        <v>45338</v>
      </c>
      <c r="BR225" s="1409">
        <v>45132</v>
      </c>
      <c r="BS225" s="1410" t="s">
        <v>116</v>
      </c>
      <c r="BT225" s="1409"/>
      <c r="BU225" s="1409">
        <v>45132</v>
      </c>
      <c r="BV225" s="1410" t="s">
        <v>116</v>
      </c>
      <c r="BW225" s="1409">
        <v>45183</v>
      </c>
      <c r="BX225" s="1409" t="s">
        <v>7711</v>
      </c>
      <c r="BY225" s="2481"/>
      <c r="BZ225" s="2481"/>
      <c r="CA225" s="1409"/>
      <c r="CB225" s="2481"/>
      <c r="CC225" s="630"/>
    </row>
    <row r="226" spans="1:81" ht="45" customHeight="1" x14ac:dyDescent="0.2">
      <c r="A226" s="2972" t="s">
        <v>501</v>
      </c>
      <c r="B226" s="2970"/>
      <c r="C226" s="1381" t="s">
        <v>502</v>
      </c>
      <c r="D226" s="1382" t="s">
        <v>503</v>
      </c>
      <c r="E226" s="7352"/>
      <c r="F226" s="1385"/>
      <c r="G226" s="1385"/>
      <c r="H226" s="1386" t="s">
        <v>194</v>
      </c>
      <c r="I226" s="2033" t="s">
        <v>89</v>
      </c>
      <c r="J226" s="2035">
        <v>44249</v>
      </c>
      <c r="K226" s="2035"/>
      <c r="L226" s="2029"/>
      <c r="M226" s="2030"/>
      <c r="N226" s="2029"/>
      <c r="O226" s="2029"/>
      <c r="P226" s="1388"/>
      <c r="Q226" s="1687"/>
      <c r="R226" s="2274"/>
      <c r="S226" s="2102"/>
      <c r="T226" s="2102"/>
      <c r="U226" s="1390"/>
      <c r="V226" s="2031"/>
      <c r="W226" s="1391" t="str">
        <f t="shared" ref="W226:W228" si="20">IF(OR(X226="Yes", Y226="Web-page timetable", Z226="YES"), "Yes")</f>
        <v>Yes</v>
      </c>
      <c r="X226" s="1392" t="s">
        <v>93</v>
      </c>
      <c r="Y226" s="108" t="s">
        <v>94</v>
      </c>
      <c r="Z226" s="108"/>
      <c r="AA226" s="2761" t="s">
        <v>504</v>
      </c>
      <c r="AB226" s="2967" t="s">
        <v>505</v>
      </c>
      <c r="AC226" s="2967"/>
      <c r="AD226" s="1393">
        <v>45231</v>
      </c>
      <c r="AE226" s="1394"/>
      <c r="AF226" s="1395"/>
      <c r="AG226" s="1396"/>
      <c r="AH226" s="1397"/>
      <c r="AI226" s="1397"/>
      <c r="AJ226" s="3008"/>
      <c r="AK226" s="1399"/>
      <c r="AL226" s="1532"/>
      <c r="AM226" s="1395"/>
      <c r="AN226" s="1396"/>
      <c r="AO226" s="1397"/>
      <c r="AP226" s="1397"/>
      <c r="AQ226" s="1398"/>
      <c r="AR226" s="1400"/>
      <c r="AS226" s="1401"/>
      <c r="AT226" s="1402"/>
      <c r="AU226" s="1551"/>
      <c r="AV226" s="1404"/>
      <c r="AW226" s="1404"/>
      <c r="AX226" s="1405"/>
      <c r="AY226" s="1406"/>
      <c r="AZ226" s="1402"/>
      <c r="BA226" s="1552"/>
      <c r="BB226" s="1396"/>
      <c r="BC226" s="1404"/>
      <c r="BD226" s="1404"/>
      <c r="BE226" s="1405"/>
      <c r="BF226" s="1405"/>
      <c r="BG226" s="1407"/>
      <c r="BH226" s="1396"/>
      <c r="BI226" s="1397"/>
      <c r="BJ226" s="1407"/>
      <c r="BK226" s="1396"/>
      <c r="BL226" s="1408"/>
      <c r="BM226" s="1407"/>
      <c r="BN226" s="1455"/>
      <c r="BO226" s="1438"/>
      <c r="BP226" s="540" t="s">
        <v>7380</v>
      </c>
      <c r="BQ226" s="1410"/>
      <c r="BR226" s="1178" t="s">
        <v>7712</v>
      </c>
      <c r="BS226" s="540"/>
      <c r="BT226" s="1409">
        <v>45161</v>
      </c>
      <c r="BU226" s="1409" t="s">
        <v>7713</v>
      </c>
      <c r="BV226" s="1410" t="s">
        <v>116</v>
      </c>
      <c r="BW226" s="1409">
        <v>45317</v>
      </c>
      <c r="BX226" s="1409">
        <v>45013</v>
      </c>
      <c r="BY226" s="1410" t="s">
        <v>116</v>
      </c>
      <c r="BZ226" s="1409"/>
      <c r="CA226" s="1409" t="s">
        <v>566</v>
      </c>
      <c r="CB226" s="2481"/>
      <c r="CC226" s="630"/>
    </row>
    <row r="227" spans="1:81" ht="45" customHeight="1" x14ac:dyDescent="0.2">
      <c r="A227" s="3138" t="s">
        <v>757</v>
      </c>
      <c r="B227" s="3139"/>
      <c r="C227" s="3140" t="s">
        <v>758</v>
      </c>
      <c r="D227" s="3141" t="s">
        <v>4271</v>
      </c>
      <c r="E227" s="7513">
        <v>2109</v>
      </c>
      <c r="F227" s="3142" t="s">
        <v>337</v>
      </c>
      <c r="G227" s="3142" t="s">
        <v>266</v>
      </c>
      <c r="H227" s="3143" t="s">
        <v>89</v>
      </c>
      <c r="I227" s="3144" t="s">
        <v>89</v>
      </c>
      <c r="J227" s="3145">
        <v>42929</v>
      </c>
      <c r="K227" s="3146"/>
      <c r="L227" s="3146" t="s">
        <v>90</v>
      </c>
      <c r="M227" s="3147" t="s">
        <v>169</v>
      </c>
      <c r="N227" s="3145"/>
      <c r="O227" s="3145"/>
      <c r="P227" s="3145"/>
      <c r="Q227" s="3148"/>
      <c r="R227" s="3149"/>
      <c r="S227" s="3149"/>
      <c r="T227" s="3149"/>
      <c r="U227" s="3150"/>
      <c r="V227" s="3151"/>
      <c r="W227" s="3152" t="str">
        <f t="shared" si="20"/>
        <v>Yes</v>
      </c>
      <c r="X227" s="3153" t="s">
        <v>93</v>
      </c>
      <c r="Y227" s="2441" t="s">
        <v>94</v>
      </c>
      <c r="Z227" s="2441"/>
      <c r="AA227" s="3174" t="s">
        <v>4478</v>
      </c>
      <c r="AB227" s="3154" t="s">
        <v>7714</v>
      </c>
      <c r="AC227" s="3154"/>
      <c r="AD227" s="3155">
        <v>45352</v>
      </c>
      <c r="AE227" s="3156" t="s">
        <v>762</v>
      </c>
      <c r="AF227" s="3157" t="s">
        <v>763</v>
      </c>
      <c r="AG227" s="3158">
        <v>43739</v>
      </c>
      <c r="AH227" s="3159">
        <v>44013</v>
      </c>
      <c r="AI227" s="3159">
        <v>44104</v>
      </c>
      <c r="AJ227" s="3175" t="s">
        <v>764</v>
      </c>
      <c r="AK227" s="3160"/>
      <c r="AL227" s="3161" t="s">
        <v>765</v>
      </c>
      <c r="AM227" s="3157" t="s">
        <v>766</v>
      </c>
      <c r="AN227" s="3158">
        <v>44440</v>
      </c>
      <c r="AO227" s="3159">
        <v>44440</v>
      </c>
      <c r="AP227" s="3159">
        <v>44927</v>
      </c>
      <c r="AQ227" s="3162" t="s">
        <v>767</v>
      </c>
      <c r="AR227" s="3163"/>
      <c r="AS227" s="3164" t="s">
        <v>7715</v>
      </c>
      <c r="AT227" s="3165" t="s">
        <v>768</v>
      </c>
      <c r="AU227" s="3166">
        <v>44958</v>
      </c>
      <c r="AV227" s="3167">
        <v>44958</v>
      </c>
      <c r="AW227" s="3167">
        <v>45444</v>
      </c>
      <c r="AX227" s="3168" t="s">
        <v>769</v>
      </c>
      <c r="AY227" s="3169"/>
      <c r="AZ227" s="3170"/>
      <c r="BA227" s="3170"/>
      <c r="BB227" s="3166"/>
      <c r="BC227" s="3167"/>
      <c r="BD227" s="3167"/>
      <c r="BE227" s="3168"/>
      <c r="BF227" s="3168"/>
      <c r="BG227" s="3171" t="s">
        <v>7544</v>
      </c>
      <c r="BH227" s="3158">
        <v>45689</v>
      </c>
      <c r="BI227" s="3159"/>
      <c r="BJ227" s="3171" t="s">
        <v>7545</v>
      </c>
      <c r="BK227" s="3158">
        <v>45809</v>
      </c>
      <c r="BL227" s="3172"/>
      <c r="BM227" s="3171" t="s">
        <v>6937</v>
      </c>
      <c r="BN227" s="3173">
        <v>46082</v>
      </c>
      <c r="BO227" s="1408"/>
      <c r="BP227" s="3005" t="s">
        <v>7547</v>
      </c>
      <c r="BQ227" s="2849" t="s">
        <v>7716</v>
      </c>
      <c r="BR227" s="1178"/>
      <c r="BS227" s="540"/>
      <c r="BT227" s="1409">
        <v>45317</v>
      </c>
      <c r="BU227" s="1409">
        <v>45359</v>
      </c>
      <c r="BV227" s="1410" t="s">
        <v>116</v>
      </c>
      <c r="BW227" s="1409"/>
      <c r="BX227" s="1409">
        <v>45359</v>
      </c>
      <c r="BY227" s="1410" t="s">
        <v>116</v>
      </c>
      <c r="BZ227" s="1409">
        <v>45132</v>
      </c>
      <c r="CA227" s="1409" t="s">
        <v>7549</v>
      </c>
      <c r="CB227" s="2481"/>
      <c r="CC227" s="630"/>
    </row>
    <row r="228" spans="1:81" ht="45" customHeight="1" x14ac:dyDescent="0.2">
      <c r="A228" s="3262" t="s">
        <v>918</v>
      </c>
      <c r="B228" s="3263"/>
      <c r="C228" s="1381" t="s">
        <v>919</v>
      </c>
      <c r="D228" s="1381" t="s">
        <v>5330</v>
      </c>
      <c r="E228" s="7490" t="s">
        <v>566</v>
      </c>
      <c r="F228" s="1385"/>
      <c r="G228" s="1385"/>
      <c r="H228" s="1387" t="s">
        <v>89</v>
      </c>
      <c r="I228" s="1387" t="s">
        <v>89</v>
      </c>
      <c r="J228" s="1388">
        <v>44027</v>
      </c>
      <c r="K228" s="1388"/>
      <c r="L228" s="1388"/>
      <c r="M228" s="2003"/>
      <c r="N228" s="1388"/>
      <c r="O228" s="1388"/>
      <c r="P228" s="1388"/>
      <c r="Q228" s="1388"/>
      <c r="R228" s="1388"/>
      <c r="S228" s="1388"/>
      <c r="T228" s="1702"/>
      <c r="U228" s="1390"/>
      <c r="V228" s="2031"/>
      <c r="W228" s="1391" t="str">
        <f t="shared" si="20"/>
        <v>Yes</v>
      </c>
      <c r="X228" s="1392" t="s">
        <v>93</v>
      </c>
      <c r="Y228" s="108" t="s">
        <v>94</v>
      </c>
      <c r="Z228" s="108"/>
      <c r="AA228" s="2761" t="s">
        <v>921</v>
      </c>
      <c r="AB228" s="2967" t="s">
        <v>7717</v>
      </c>
      <c r="AC228" s="2967"/>
      <c r="AD228" s="1569">
        <v>44256</v>
      </c>
      <c r="AE228" s="3264" t="s">
        <v>423</v>
      </c>
      <c r="AF228" s="1532" t="s">
        <v>142</v>
      </c>
      <c r="AG228" s="1396"/>
      <c r="AH228" s="1397"/>
      <c r="AI228" s="1397"/>
      <c r="AJ228" s="3008"/>
      <c r="AK228" s="1399"/>
      <c r="AL228" s="7519" t="s">
        <v>1211</v>
      </c>
      <c r="AM228" s="7438" t="s">
        <v>158</v>
      </c>
      <c r="AN228" s="1396"/>
      <c r="AO228" s="1397"/>
      <c r="AP228" s="1397"/>
      <c r="AQ228" s="1398"/>
      <c r="AR228" s="1399"/>
      <c r="AS228" s="1401"/>
      <c r="AT228" s="1982"/>
      <c r="AU228" s="1396"/>
      <c r="AV228" s="1397"/>
      <c r="AW228" s="1397"/>
      <c r="AX228" s="1398"/>
      <c r="AY228" s="1399"/>
      <c r="AZ228" s="1402"/>
      <c r="BA228" s="1982"/>
      <c r="BB228" s="1396"/>
      <c r="BC228" s="1397"/>
      <c r="BD228" s="1397"/>
      <c r="BE228" s="1398"/>
      <c r="BF228" s="1399"/>
      <c r="BG228" s="1395" t="s">
        <v>6304</v>
      </c>
      <c r="BH228" s="1396">
        <v>45658</v>
      </c>
      <c r="BI228" s="3242"/>
      <c r="BJ228" s="1395" t="s">
        <v>7718</v>
      </c>
      <c r="BK228" s="1396">
        <v>45778</v>
      </c>
      <c r="BL228" s="3242"/>
      <c r="BM228" s="1395"/>
      <c r="BN228" s="1396"/>
      <c r="BO228" s="3242"/>
      <c r="BP228" s="3265" t="s">
        <v>7719</v>
      </c>
      <c r="BQ228" s="2452" t="s">
        <v>7720</v>
      </c>
      <c r="BR228" s="541" t="s">
        <v>7721</v>
      </c>
      <c r="BS228" s="541"/>
      <c r="BT228" s="1409">
        <v>45320</v>
      </c>
      <c r="BU228" s="1409">
        <v>45012</v>
      </c>
      <c r="BV228" s="1410" t="s">
        <v>116</v>
      </c>
      <c r="BW228" s="1409"/>
      <c r="BX228" s="1409">
        <v>45415</v>
      </c>
      <c r="BY228" s="1410" t="s">
        <v>116</v>
      </c>
      <c r="BZ228" s="1409">
        <v>45415</v>
      </c>
      <c r="CA228" s="1409" t="s">
        <v>566</v>
      </c>
      <c r="CB228" s="2481"/>
      <c r="CC228" s="630"/>
    </row>
    <row r="229" spans="1:81" ht="45" customHeight="1" x14ac:dyDescent="0.2">
      <c r="A229" s="1384" t="s">
        <v>946</v>
      </c>
      <c r="B229" s="2918"/>
      <c r="C229" s="1381" t="s">
        <v>947</v>
      </c>
      <c r="D229" s="1382" t="s">
        <v>948</v>
      </c>
      <c r="E229" s="1577">
        <v>2100</v>
      </c>
      <c r="F229" s="1385" t="s">
        <v>91</v>
      </c>
      <c r="G229" s="1385" t="s">
        <v>3616</v>
      </c>
      <c r="H229" s="1386" t="s">
        <v>89</v>
      </c>
      <c r="I229" s="1387" t="s">
        <v>194</v>
      </c>
      <c r="J229" s="1388">
        <v>41108</v>
      </c>
      <c r="K229" s="1388"/>
      <c r="L229" s="1388"/>
      <c r="M229" s="1388"/>
      <c r="N229" s="1687"/>
      <c r="O229" s="1702"/>
      <c r="P229" s="1702"/>
      <c r="Q229" s="1702"/>
      <c r="R229" s="1390"/>
      <c r="S229" s="2031"/>
      <c r="T229" s="1391" t="s">
        <v>93</v>
      </c>
      <c r="U229" s="1392" t="s">
        <v>93</v>
      </c>
      <c r="V229" s="108" t="s">
        <v>94</v>
      </c>
      <c r="W229" s="108"/>
      <c r="X229" s="2967" t="s">
        <v>5344</v>
      </c>
      <c r="Y229" s="2967" t="s">
        <v>6922</v>
      </c>
      <c r="Z229" s="2967"/>
      <c r="AA229" s="1393">
        <v>44896</v>
      </c>
      <c r="AB229" s="1394" t="s">
        <v>953</v>
      </c>
      <c r="AC229" s="1395" t="s">
        <v>954</v>
      </c>
      <c r="AD229" s="1396">
        <v>43678</v>
      </c>
      <c r="AE229" s="1397">
        <v>43787</v>
      </c>
      <c r="AF229" s="1397">
        <v>43875</v>
      </c>
      <c r="AG229" s="3008" t="s">
        <v>955</v>
      </c>
      <c r="AH229" s="1399"/>
      <c r="AI229" s="7410" t="s">
        <v>6456</v>
      </c>
      <c r="AJ229" s="7410" t="s">
        <v>956</v>
      </c>
      <c r="AK229" s="1396">
        <v>44896</v>
      </c>
      <c r="AL229" s="1397">
        <v>44896</v>
      </c>
      <c r="AM229" s="1397">
        <v>44981</v>
      </c>
      <c r="AN229" s="1398" t="s">
        <v>957</v>
      </c>
      <c r="AO229" s="1400"/>
      <c r="AP229" s="1401">
        <v>45139</v>
      </c>
      <c r="AQ229" s="1402" t="s">
        <v>958</v>
      </c>
      <c r="AR229" s="1403">
        <v>45139</v>
      </c>
      <c r="AS229" s="1404">
        <v>45139</v>
      </c>
      <c r="AT229" s="1404">
        <v>45199</v>
      </c>
      <c r="AU229" s="1405"/>
      <c r="AV229" s="1406"/>
      <c r="AW229" s="1402"/>
      <c r="AX229" s="1402"/>
      <c r="AY229" s="1403"/>
      <c r="AZ229" s="1404"/>
      <c r="BA229" s="1404"/>
      <c r="BB229" s="1405"/>
      <c r="BC229" s="1405"/>
      <c r="BD229" s="1407" t="s">
        <v>7722</v>
      </c>
      <c r="BE229" s="1396">
        <v>45444</v>
      </c>
      <c r="BF229" s="1408"/>
      <c r="BG229" s="1407" t="s">
        <v>7723</v>
      </c>
      <c r="BH229" s="1396">
        <v>45566</v>
      </c>
      <c r="BI229" s="1408"/>
      <c r="BJ229" s="1407" t="s">
        <v>6925</v>
      </c>
      <c r="BK229" s="1396">
        <v>45778</v>
      </c>
      <c r="BL229" s="1408"/>
      <c r="BM229" s="2436" t="s">
        <v>7724</v>
      </c>
      <c r="BN229" s="3266" t="s">
        <v>4540</v>
      </c>
      <c r="BO229" s="629" t="s">
        <v>6959</v>
      </c>
      <c r="BP229" s="629" t="s">
        <v>6959</v>
      </c>
      <c r="BQ229" s="1409">
        <v>45392</v>
      </c>
      <c r="BR229" s="1409">
        <v>44944</v>
      </c>
      <c r="BS229" s="1410" t="s">
        <v>116</v>
      </c>
      <c r="BT229" s="1409">
        <v>44686</v>
      </c>
      <c r="BU229" s="1409">
        <v>45345</v>
      </c>
      <c r="BV229" s="1410" t="s">
        <v>116</v>
      </c>
      <c r="BW229" s="1409">
        <v>44944</v>
      </c>
      <c r="BX229" s="1409" t="s">
        <v>7725</v>
      </c>
      <c r="BY229" s="2454"/>
      <c r="BZ229" s="2481"/>
      <c r="CA229" s="1409"/>
      <c r="CB229" s="2481"/>
      <c r="CC229" s="630"/>
    </row>
    <row r="230" spans="1:81" ht="45" customHeight="1" x14ac:dyDescent="0.2">
      <c r="A230" s="1384" t="s">
        <v>2754</v>
      </c>
      <c r="B230" s="2918"/>
      <c r="C230" s="1381" t="s">
        <v>2755</v>
      </c>
      <c r="D230" s="1382" t="s">
        <v>948</v>
      </c>
      <c r="E230" s="1577">
        <v>2100</v>
      </c>
      <c r="F230" s="1385" t="s">
        <v>91</v>
      </c>
      <c r="G230" s="1385" t="s">
        <v>3616</v>
      </c>
      <c r="H230" s="1386" t="s">
        <v>89</v>
      </c>
      <c r="I230" s="1387" t="s">
        <v>194</v>
      </c>
      <c r="J230" s="1388">
        <v>41108</v>
      </c>
      <c r="K230" s="1388"/>
      <c r="L230" s="1388"/>
      <c r="M230" s="1388"/>
      <c r="N230" s="1687"/>
      <c r="O230" s="1702"/>
      <c r="P230" s="1702"/>
      <c r="Q230" s="1702"/>
      <c r="R230" s="1390"/>
      <c r="S230" s="2031"/>
      <c r="T230" s="1391" t="s">
        <v>93</v>
      </c>
      <c r="U230" s="1392" t="s">
        <v>93</v>
      </c>
      <c r="V230" s="108" t="s">
        <v>94</v>
      </c>
      <c r="W230" s="108"/>
      <c r="X230" s="2967" t="s">
        <v>5344</v>
      </c>
      <c r="Y230" s="2967" t="s">
        <v>6922</v>
      </c>
      <c r="Z230" s="2967"/>
      <c r="AA230" s="1393">
        <v>44896</v>
      </c>
      <c r="AB230" s="1394" t="s">
        <v>953</v>
      </c>
      <c r="AC230" s="1395" t="s">
        <v>954</v>
      </c>
      <c r="AD230" s="1396">
        <v>43678</v>
      </c>
      <c r="AE230" s="1397">
        <v>43787</v>
      </c>
      <c r="AF230" s="1397">
        <v>43875</v>
      </c>
      <c r="AG230" s="3008" t="s">
        <v>955</v>
      </c>
      <c r="AH230" s="1399"/>
      <c r="AI230" s="7410" t="s">
        <v>6456</v>
      </c>
      <c r="AJ230" s="7410" t="s">
        <v>956</v>
      </c>
      <c r="AK230" s="1396">
        <v>44896</v>
      </c>
      <c r="AL230" s="1397">
        <v>44896</v>
      </c>
      <c r="AM230" s="1397">
        <v>44981</v>
      </c>
      <c r="AN230" s="1398" t="s">
        <v>957</v>
      </c>
      <c r="AO230" s="1400"/>
      <c r="AP230" s="1401">
        <v>45139</v>
      </c>
      <c r="AQ230" s="1402" t="s">
        <v>958</v>
      </c>
      <c r="AR230" s="1403">
        <v>45139</v>
      </c>
      <c r="AS230" s="1404">
        <v>45139</v>
      </c>
      <c r="AT230" s="1404">
        <v>45199</v>
      </c>
      <c r="AU230" s="1405"/>
      <c r="AV230" s="1406"/>
      <c r="AW230" s="1402"/>
      <c r="AX230" s="1402"/>
      <c r="AY230" s="1403"/>
      <c r="AZ230" s="1404"/>
      <c r="BA230" s="1404"/>
      <c r="BB230" s="1405"/>
      <c r="BC230" s="1405"/>
      <c r="BD230" s="1407" t="s">
        <v>7722</v>
      </c>
      <c r="BE230" s="1396">
        <v>45444</v>
      </c>
      <c r="BF230" s="1408"/>
      <c r="BG230" s="1407" t="s">
        <v>7723</v>
      </c>
      <c r="BH230" s="1396">
        <v>45566</v>
      </c>
      <c r="BI230" s="1408"/>
      <c r="BJ230" s="1407" t="s">
        <v>6925</v>
      </c>
      <c r="BK230" s="1396">
        <v>45778</v>
      </c>
      <c r="BL230" s="1408"/>
      <c r="BM230" s="2436" t="s">
        <v>7724</v>
      </c>
      <c r="BN230" s="3266" t="s">
        <v>4540</v>
      </c>
      <c r="BO230" s="629" t="s">
        <v>6959</v>
      </c>
      <c r="BP230" s="629" t="s">
        <v>6959</v>
      </c>
      <c r="BQ230" s="1409">
        <v>45399</v>
      </c>
      <c r="BR230" s="1409">
        <v>44944</v>
      </c>
      <c r="BS230" s="1410" t="s">
        <v>116</v>
      </c>
      <c r="BT230" s="1409">
        <v>44686</v>
      </c>
      <c r="BU230" s="1409">
        <v>45345</v>
      </c>
      <c r="BV230" s="1410" t="s">
        <v>116</v>
      </c>
      <c r="BW230" s="1409">
        <v>44944</v>
      </c>
      <c r="BX230" s="1409" t="s">
        <v>7725</v>
      </c>
      <c r="BY230" s="2454"/>
      <c r="BZ230" s="2481"/>
      <c r="CA230" s="1409"/>
      <c r="CB230" s="2481"/>
      <c r="CC230" s="630"/>
    </row>
    <row r="231" spans="1:81" ht="45" customHeight="1" x14ac:dyDescent="0.2">
      <c r="A231" s="1384" t="s">
        <v>3202</v>
      </c>
      <c r="B231" s="2918"/>
      <c r="C231" s="1381" t="s">
        <v>3203</v>
      </c>
      <c r="D231" s="1381" t="s">
        <v>948</v>
      </c>
      <c r="E231" s="2083">
        <v>2100</v>
      </c>
      <c r="F231" s="1385" t="s">
        <v>91</v>
      </c>
      <c r="G231" s="1385" t="s">
        <v>3616</v>
      </c>
      <c r="H231" s="1387" t="s">
        <v>89</v>
      </c>
      <c r="I231" s="1387" t="s">
        <v>194</v>
      </c>
      <c r="J231" s="1388">
        <v>41108</v>
      </c>
      <c r="K231" s="2029"/>
      <c r="L231" s="2029"/>
      <c r="M231" s="1388"/>
      <c r="N231" s="1687"/>
      <c r="O231" s="1702"/>
      <c r="P231" s="1702"/>
      <c r="Q231" s="1702"/>
      <c r="R231" s="1390"/>
      <c r="S231" s="2031"/>
      <c r="T231" s="2282" t="s">
        <v>93</v>
      </c>
      <c r="U231" s="1392" t="s">
        <v>93</v>
      </c>
      <c r="V231" s="108" t="s">
        <v>94</v>
      </c>
      <c r="W231" s="108"/>
      <c r="X231" s="2967" t="s">
        <v>5344</v>
      </c>
      <c r="Y231" s="2761" t="s">
        <v>6922</v>
      </c>
      <c r="Z231" s="2967"/>
      <c r="AA231" s="1531">
        <v>44896</v>
      </c>
      <c r="AB231" s="1394" t="s">
        <v>953</v>
      </c>
      <c r="AC231" s="1395" t="s">
        <v>954</v>
      </c>
      <c r="AD231" s="1396">
        <v>43678</v>
      </c>
      <c r="AE231" s="1397">
        <v>43787</v>
      </c>
      <c r="AF231" s="1397">
        <v>43875</v>
      </c>
      <c r="AG231" s="3008" t="s">
        <v>955</v>
      </c>
      <c r="AH231" s="1399"/>
      <c r="AI231" s="7473" t="s">
        <v>6456</v>
      </c>
      <c r="AJ231" s="7410" t="s">
        <v>956</v>
      </c>
      <c r="AK231" s="1396">
        <v>44896</v>
      </c>
      <c r="AL231" s="1397">
        <v>44896</v>
      </c>
      <c r="AM231" s="1397">
        <v>44981</v>
      </c>
      <c r="AN231" s="1398" t="s">
        <v>957</v>
      </c>
      <c r="AO231" s="1400"/>
      <c r="AP231" s="3267">
        <v>45139</v>
      </c>
      <c r="AQ231" s="1402" t="s">
        <v>958</v>
      </c>
      <c r="AR231" s="1551">
        <v>45139</v>
      </c>
      <c r="AS231" s="1404">
        <v>45139</v>
      </c>
      <c r="AT231" s="1404">
        <v>45199</v>
      </c>
      <c r="AU231" s="1405"/>
      <c r="AV231" s="1406"/>
      <c r="AW231" s="1552"/>
      <c r="AX231" s="1552"/>
      <c r="AY231" s="1551"/>
      <c r="AZ231" s="1404"/>
      <c r="BA231" s="1404"/>
      <c r="BB231" s="1405"/>
      <c r="BC231" s="1405"/>
      <c r="BD231" s="1407" t="s">
        <v>7722</v>
      </c>
      <c r="BE231" s="1396">
        <v>45444</v>
      </c>
      <c r="BF231" s="1408"/>
      <c r="BG231" s="1407" t="s">
        <v>7723</v>
      </c>
      <c r="BH231" s="1396">
        <v>45566</v>
      </c>
      <c r="BI231" s="1408"/>
      <c r="BJ231" s="1407" t="s">
        <v>6925</v>
      </c>
      <c r="BK231" s="1396">
        <v>45778</v>
      </c>
      <c r="BL231" s="1408"/>
      <c r="BM231" s="3268" t="s">
        <v>7724</v>
      </c>
      <c r="BN231" s="3269" t="s">
        <v>4540</v>
      </c>
      <c r="BO231" s="629" t="s">
        <v>6959</v>
      </c>
      <c r="BP231" s="629" t="s">
        <v>6959</v>
      </c>
      <c r="BQ231" s="1409">
        <v>45399</v>
      </c>
      <c r="BR231" s="1409">
        <v>44944</v>
      </c>
      <c r="BS231" s="1410" t="s">
        <v>116</v>
      </c>
      <c r="BT231" s="1409">
        <v>44686</v>
      </c>
      <c r="BU231" s="1409">
        <v>45345</v>
      </c>
      <c r="BV231" s="1410" t="s">
        <v>116</v>
      </c>
      <c r="BW231" s="3270">
        <v>44944</v>
      </c>
      <c r="BX231" s="1409" t="s">
        <v>7725</v>
      </c>
      <c r="BY231" s="2454"/>
      <c r="BZ231" s="2481"/>
      <c r="CA231" s="1409"/>
      <c r="CB231" s="2481"/>
      <c r="CC231" s="630"/>
    </row>
    <row r="232" spans="1:81" ht="45" customHeight="1" x14ac:dyDescent="0.2">
      <c r="A232" s="1384" t="s">
        <v>2029</v>
      </c>
      <c r="B232" s="2918"/>
      <c r="C232" s="1381" t="s">
        <v>2030</v>
      </c>
      <c r="D232" s="1382" t="s">
        <v>3786</v>
      </c>
      <c r="E232" s="7352" t="s">
        <v>1740</v>
      </c>
      <c r="F232" s="1385"/>
      <c r="G232" s="1385"/>
      <c r="H232" s="1386" t="s">
        <v>89</v>
      </c>
      <c r="I232" s="1386" t="s">
        <v>89</v>
      </c>
      <c r="J232" s="2029">
        <v>43523</v>
      </c>
      <c r="K232" s="2029"/>
      <c r="L232" s="2029"/>
      <c r="M232" s="1388"/>
      <c r="N232" s="1687"/>
      <c r="O232" s="1702"/>
      <c r="P232" s="1702"/>
      <c r="Q232" s="1702"/>
      <c r="R232" s="1390"/>
      <c r="S232" s="2031"/>
      <c r="T232" s="1391" t="b">
        <v>0</v>
      </c>
      <c r="U232" s="1392" t="s">
        <v>237</v>
      </c>
      <c r="V232" s="108" t="s">
        <v>94</v>
      </c>
      <c r="W232" s="1557"/>
      <c r="X232" s="2983" t="s">
        <v>7726</v>
      </c>
      <c r="Y232" s="2973" t="s">
        <v>5883</v>
      </c>
      <c r="Z232" s="2967" t="s">
        <v>5884</v>
      </c>
      <c r="AA232" s="1393">
        <v>43800</v>
      </c>
      <c r="AB232" s="1394"/>
      <c r="AC232" s="1395"/>
      <c r="AD232" s="1396"/>
      <c r="AE232" s="1397"/>
      <c r="AF232" s="1397"/>
      <c r="AG232" s="3008"/>
      <c r="AH232" s="1399"/>
      <c r="AI232" s="1395"/>
      <c r="AJ232" s="1395"/>
      <c r="AK232" s="1396"/>
      <c r="AL232" s="1397"/>
      <c r="AM232" s="1397"/>
      <c r="AN232" s="1398"/>
      <c r="AO232" s="1400"/>
      <c r="AP232" s="1401"/>
      <c r="AQ232" s="1402"/>
      <c r="AR232" s="1403"/>
      <c r="AS232" s="1404"/>
      <c r="AT232" s="1404"/>
      <c r="AU232" s="1405"/>
      <c r="AV232" s="1406"/>
      <c r="AW232" s="1402"/>
      <c r="AX232" s="1402"/>
      <c r="AY232" s="1403"/>
      <c r="AZ232" s="1404"/>
      <c r="BA232" s="1404"/>
      <c r="BB232" s="1405"/>
      <c r="BC232" s="1405"/>
      <c r="BD232" s="1407"/>
      <c r="BE232" s="1396"/>
      <c r="BF232" s="1408"/>
      <c r="BG232" s="1407"/>
      <c r="BH232" s="1396"/>
      <c r="BI232" s="1408"/>
      <c r="BJ232" s="1407"/>
      <c r="BK232" s="1396"/>
      <c r="BL232" s="1408"/>
      <c r="BM232" s="540" t="s">
        <v>7727</v>
      </c>
      <c r="BN232" s="1410"/>
      <c r="BO232" s="540"/>
      <c r="BP232" s="1409">
        <v>45320</v>
      </c>
      <c r="BQ232" s="1409"/>
      <c r="BR232" s="1410" t="s">
        <v>116</v>
      </c>
      <c r="BS232" s="1409"/>
      <c r="BT232" s="1409"/>
      <c r="BU232" s="1410"/>
      <c r="BV232" s="1409">
        <v>45015</v>
      </c>
      <c r="BW232" s="1409" t="s">
        <v>7048</v>
      </c>
      <c r="BX232" s="2481"/>
      <c r="BY232" s="2454"/>
      <c r="BZ232" s="2481"/>
      <c r="CA232" s="1409"/>
      <c r="CB232" s="2481"/>
      <c r="CC232" s="630"/>
    </row>
    <row r="233" spans="1:81" ht="45" customHeight="1" x14ac:dyDescent="0.2">
      <c r="A233" s="2432" t="s">
        <v>3299</v>
      </c>
      <c r="B233" s="3198"/>
      <c r="C233" s="1426" t="s">
        <v>3298</v>
      </c>
      <c r="D233" s="1382" t="s">
        <v>6960</v>
      </c>
      <c r="E233" s="7352" t="s">
        <v>193</v>
      </c>
      <c r="F233" s="1387">
        <v>2020</v>
      </c>
      <c r="G233" s="1387">
        <v>2038</v>
      </c>
      <c r="H233" s="2034" t="s">
        <v>89</v>
      </c>
      <c r="I233" s="2033" t="s">
        <v>89</v>
      </c>
      <c r="J233" s="1386" t="s">
        <v>121</v>
      </c>
      <c r="K233" s="2029" t="s">
        <v>2243</v>
      </c>
      <c r="L233" s="2029" t="s">
        <v>90</v>
      </c>
      <c r="M233" s="2030" t="s">
        <v>3301</v>
      </c>
      <c r="N233" s="2029"/>
      <c r="O233" s="2029"/>
      <c r="P233" s="1388"/>
      <c r="Q233" s="1687"/>
      <c r="R233" s="1702"/>
      <c r="S233" s="1702"/>
      <c r="T233" s="1702"/>
      <c r="U233" s="1390"/>
      <c r="V233" s="2031"/>
      <c r="W233" s="1391" t="str">
        <f t="shared" ref="W233:W239" si="21">IF(OR(X233="Yes", Y233="Web-page timetable", Z233="YES"), "Yes")</f>
        <v>Yes</v>
      </c>
      <c r="X233" s="1392" t="s">
        <v>93</v>
      </c>
      <c r="Y233" s="108" t="s">
        <v>94</v>
      </c>
      <c r="Z233" s="108"/>
      <c r="AA233" s="2761" t="s">
        <v>3302</v>
      </c>
      <c r="AB233" s="2926" t="s">
        <v>7728</v>
      </c>
      <c r="AC233" s="2967"/>
      <c r="AD233" s="1393">
        <v>44805</v>
      </c>
      <c r="AE233" s="1394" t="s">
        <v>3304</v>
      </c>
      <c r="AF233" s="1395" t="s">
        <v>98</v>
      </c>
      <c r="AG233" s="1396">
        <v>45108</v>
      </c>
      <c r="AH233" s="1397">
        <v>45119</v>
      </c>
      <c r="AI233" s="1397">
        <v>45194</v>
      </c>
      <c r="AJ233" s="3008" t="s">
        <v>3305</v>
      </c>
      <c r="AK233" s="1399"/>
      <c r="AL233" s="1395"/>
      <c r="AM233" s="1395"/>
      <c r="AN233" s="1396"/>
      <c r="AO233" s="1397"/>
      <c r="AP233" s="1397"/>
      <c r="AQ233" s="1398"/>
      <c r="AR233" s="1400"/>
      <c r="AS233" s="1401"/>
      <c r="AT233" s="1402"/>
      <c r="AU233" s="1403"/>
      <c r="AV233" s="1404"/>
      <c r="AW233" s="1404"/>
      <c r="AX233" s="1405"/>
      <c r="AY233" s="1406"/>
      <c r="AZ233" s="1402"/>
      <c r="BA233" s="1402"/>
      <c r="BB233" s="1403"/>
      <c r="BC233" s="1404"/>
      <c r="BD233" s="1404"/>
      <c r="BE233" s="1405"/>
      <c r="BF233" s="1405"/>
      <c r="BG233" s="1407" t="s">
        <v>3279</v>
      </c>
      <c r="BH233" s="1396">
        <v>45474</v>
      </c>
      <c r="BI233" s="1408"/>
      <c r="BJ233" s="1407" t="s">
        <v>6886</v>
      </c>
      <c r="BK233" s="1396">
        <v>45627</v>
      </c>
      <c r="BL233" s="1408"/>
      <c r="BM233" s="1407" t="s">
        <v>6962</v>
      </c>
      <c r="BN233" s="1396">
        <v>45992</v>
      </c>
      <c r="BO233" s="1408"/>
      <c r="BP233" s="540" t="s">
        <v>6963</v>
      </c>
      <c r="BQ233" s="1410" t="s">
        <v>7729</v>
      </c>
      <c r="BR233" s="1178"/>
      <c r="BS233" s="7413"/>
      <c r="BT233" s="1409">
        <v>45320</v>
      </c>
      <c r="BU233" s="1409"/>
      <c r="BV233" s="1410" t="s">
        <v>116</v>
      </c>
      <c r="BW233" s="1409">
        <v>45148</v>
      </c>
      <c r="BX233" s="1409"/>
      <c r="BY233" s="1409" t="s">
        <v>116</v>
      </c>
      <c r="BZ233" s="1409">
        <v>45148</v>
      </c>
      <c r="CA233" s="1409" t="s">
        <v>7608</v>
      </c>
      <c r="CB233" s="2481"/>
      <c r="CC233" s="630"/>
    </row>
    <row r="234" spans="1:81" ht="45" customHeight="1" x14ac:dyDescent="0.2">
      <c r="A234" s="1384" t="s">
        <v>1517</v>
      </c>
      <c r="B234" s="3330"/>
      <c r="C234" s="1381" t="s">
        <v>1518</v>
      </c>
      <c r="D234" s="1382" t="s">
        <v>1521</v>
      </c>
      <c r="E234" s="7490">
        <v>2218</v>
      </c>
      <c r="F234" s="1385" t="s">
        <v>91</v>
      </c>
      <c r="G234" s="1385" t="s">
        <v>266</v>
      </c>
      <c r="H234" s="1386" t="s">
        <v>89</v>
      </c>
      <c r="I234" s="2033" t="s">
        <v>89</v>
      </c>
      <c r="J234" s="2029">
        <v>41767</v>
      </c>
      <c r="K234" s="2029"/>
      <c r="L234" s="2201" t="s">
        <v>90</v>
      </c>
      <c r="M234" s="3331" t="s">
        <v>389</v>
      </c>
      <c r="N234" s="2201"/>
      <c r="O234" s="2201"/>
      <c r="P234" s="1388"/>
      <c r="Q234" s="1687"/>
      <c r="R234" s="1702"/>
      <c r="S234" s="1702"/>
      <c r="T234" s="1702"/>
      <c r="U234" s="1390"/>
      <c r="V234" s="2031"/>
      <c r="W234" s="1391" t="str">
        <f t="shared" si="21"/>
        <v>Yes</v>
      </c>
      <c r="X234" s="1392" t="s">
        <v>93</v>
      </c>
      <c r="Y234" s="108" t="s">
        <v>94</v>
      </c>
      <c r="Z234" s="1557"/>
      <c r="AA234" s="2983" t="s">
        <v>1522</v>
      </c>
      <c r="AB234" s="2997" t="s">
        <v>7730</v>
      </c>
      <c r="AC234" s="2967"/>
      <c r="AD234" s="1393">
        <v>44593</v>
      </c>
      <c r="AE234" s="1394" t="s">
        <v>462</v>
      </c>
      <c r="AF234" s="1395" t="s">
        <v>1524</v>
      </c>
      <c r="AG234" s="1396">
        <v>43739</v>
      </c>
      <c r="AH234" s="1397">
        <v>43749</v>
      </c>
      <c r="AI234" s="1397">
        <v>43790</v>
      </c>
      <c r="AJ234" s="3008" t="s">
        <v>1525</v>
      </c>
      <c r="AK234" s="1399"/>
      <c r="AL234" s="7410" t="s">
        <v>398</v>
      </c>
      <c r="AM234" s="7410" t="s">
        <v>1526</v>
      </c>
      <c r="AN234" s="1396">
        <v>44713</v>
      </c>
      <c r="AO234" s="1397">
        <v>44798</v>
      </c>
      <c r="AP234" s="1397">
        <v>44853</v>
      </c>
      <c r="AQ234" s="1398" t="s">
        <v>1522</v>
      </c>
      <c r="AR234" s="1400"/>
      <c r="AS234" s="7520"/>
      <c r="AT234" s="7410"/>
      <c r="AU234" s="1403"/>
      <c r="AV234" s="1404"/>
      <c r="AW234" s="1404"/>
      <c r="AX234" s="1405"/>
      <c r="AY234" s="1406"/>
      <c r="AZ234" s="1402"/>
      <c r="BA234" s="1402"/>
      <c r="BB234" s="1403"/>
      <c r="BC234" s="1404"/>
      <c r="BD234" s="1404"/>
      <c r="BE234" s="1405"/>
      <c r="BF234" s="1405"/>
      <c r="BG234" s="1407" t="s">
        <v>7731</v>
      </c>
      <c r="BH234" s="1407" t="s">
        <v>7731</v>
      </c>
      <c r="BI234" s="1408"/>
      <c r="BJ234" s="1407" t="s">
        <v>7636</v>
      </c>
      <c r="BK234" s="1396">
        <v>45717</v>
      </c>
      <c r="BL234" s="1408"/>
      <c r="BM234" s="1407" t="s">
        <v>114</v>
      </c>
      <c r="BN234" s="1396" t="s">
        <v>114</v>
      </c>
      <c r="BO234" s="1408"/>
      <c r="BP234" s="540" t="s">
        <v>7732</v>
      </c>
      <c r="BQ234" s="1410" t="s">
        <v>4540</v>
      </c>
      <c r="BR234" s="1178"/>
      <c r="BS234" s="540"/>
      <c r="BT234" s="1409">
        <v>45320</v>
      </c>
      <c r="BU234" s="1409">
        <v>44895</v>
      </c>
      <c r="BV234" s="1410" t="s">
        <v>116</v>
      </c>
      <c r="BW234" s="1409">
        <v>45215</v>
      </c>
      <c r="BX234" s="1409">
        <v>45345</v>
      </c>
      <c r="BY234" s="1410" t="s">
        <v>116</v>
      </c>
      <c r="BZ234" s="1409">
        <v>45037</v>
      </c>
      <c r="CA234" s="1409" t="s">
        <v>7044</v>
      </c>
      <c r="CB234" s="2481"/>
      <c r="CC234" s="630"/>
    </row>
    <row r="235" spans="1:81" ht="45" customHeight="1" x14ac:dyDescent="0.2">
      <c r="A235" s="1384" t="s">
        <v>1195</v>
      </c>
      <c r="B235" s="3330"/>
      <c r="C235" s="1426" t="s">
        <v>1196</v>
      </c>
      <c r="D235" s="1382" t="s">
        <v>1197</v>
      </c>
      <c r="E235" s="7490">
        <v>2145</v>
      </c>
      <c r="F235" s="1385" t="s">
        <v>91</v>
      </c>
      <c r="G235" s="1385" t="s">
        <v>2182</v>
      </c>
      <c r="H235" s="1386" t="s">
        <v>89</v>
      </c>
      <c r="I235" s="1387" t="s">
        <v>89</v>
      </c>
      <c r="J235" s="1388" t="s">
        <v>459</v>
      </c>
      <c r="K235" s="1388"/>
      <c r="L235" s="1388" t="s">
        <v>90</v>
      </c>
      <c r="M235" s="2003" t="s">
        <v>1198</v>
      </c>
      <c r="N235" s="1388"/>
      <c r="O235" s="1388"/>
      <c r="P235" s="1388"/>
      <c r="Q235" s="1687"/>
      <c r="R235" s="1702"/>
      <c r="S235" s="1702"/>
      <c r="T235" s="1702"/>
      <c r="U235" s="1390"/>
      <c r="V235" s="2031"/>
      <c r="W235" s="1391" t="str">
        <f t="shared" si="21"/>
        <v>Yes</v>
      </c>
      <c r="X235" s="1392" t="s">
        <v>93</v>
      </c>
      <c r="Y235" s="108" t="s">
        <v>94</v>
      </c>
      <c r="Z235" s="1442"/>
      <c r="AA235" s="3231" t="s">
        <v>7733</v>
      </c>
      <c r="AB235" s="2967" t="s">
        <v>7734</v>
      </c>
      <c r="AC235" s="2761"/>
      <c r="AD235" s="1393">
        <v>44835</v>
      </c>
      <c r="AE235" s="1394" t="s">
        <v>5473</v>
      </c>
      <c r="AF235" s="1395" t="s">
        <v>7735</v>
      </c>
      <c r="AG235" s="1396">
        <v>44075</v>
      </c>
      <c r="AH235" s="1397">
        <v>44197</v>
      </c>
      <c r="AI235" s="1397">
        <v>44256</v>
      </c>
      <c r="AJ235" s="3008" t="s">
        <v>7736</v>
      </c>
      <c r="AK235" s="1399"/>
      <c r="AL235" s="1395"/>
      <c r="AM235" s="1395"/>
      <c r="AN235" s="1396"/>
      <c r="AO235" s="1397"/>
      <c r="AP235" s="1397"/>
      <c r="AQ235" s="1398"/>
      <c r="AR235" s="1400"/>
      <c r="AS235" s="1401"/>
      <c r="AT235" s="2806"/>
      <c r="AU235" s="1403"/>
      <c r="AV235" s="1404"/>
      <c r="AW235" s="1404"/>
      <c r="AX235" s="1405"/>
      <c r="AY235" s="1406"/>
      <c r="AZ235" s="1402"/>
      <c r="BA235" s="1402"/>
      <c r="BB235" s="1403"/>
      <c r="BC235" s="1404"/>
      <c r="BD235" s="1404"/>
      <c r="BE235" s="1405"/>
      <c r="BF235" s="1405"/>
      <c r="BG235" s="1407" t="s">
        <v>7349</v>
      </c>
      <c r="BH235" s="1396">
        <v>45627</v>
      </c>
      <c r="BI235" s="1408"/>
      <c r="BJ235" s="1407" t="s">
        <v>7737</v>
      </c>
      <c r="BK235" s="1396">
        <v>45748</v>
      </c>
      <c r="BL235" s="1408"/>
      <c r="BM235" s="1407" t="s">
        <v>984</v>
      </c>
      <c r="BN235" s="1396">
        <v>46113</v>
      </c>
      <c r="BO235" s="1408"/>
      <c r="BP235" s="540" t="s">
        <v>7738</v>
      </c>
      <c r="BQ235" s="1410"/>
      <c r="BR235" s="1178"/>
      <c r="BS235" s="540"/>
      <c r="BT235" s="1409">
        <v>45320</v>
      </c>
      <c r="BU235" s="1409">
        <v>44846</v>
      </c>
      <c r="BV235" s="1410" t="s">
        <v>116</v>
      </c>
      <c r="BW235" s="1409">
        <v>44358</v>
      </c>
      <c r="BX235" s="1409">
        <v>44846</v>
      </c>
      <c r="BY235" s="1410" t="s">
        <v>116</v>
      </c>
      <c r="BZ235" s="1409">
        <v>44846</v>
      </c>
      <c r="CA235" s="1409" t="s">
        <v>7739</v>
      </c>
      <c r="CB235" s="2481"/>
      <c r="CC235" s="630"/>
    </row>
    <row r="236" spans="1:81" ht="45" customHeight="1" x14ac:dyDescent="0.2">
      <c r="A236" s="2211" t="s">
        <v>2002</v>
      </c>
      <c r="B236" s="3333"/>
      <c r="C236" s="2151" t="s">
        <v>2003</v>
      </c>
      <c r="D236" s="2212" t="s">
        <v>635</v>
      </c>
      <c r="E236" s="7116">
        <v>2105</v>
      </c>
      <c r="F236" s="2153" t="s">
        <v>4235</v>
      </c>
      <c r="G236" s="2153" t="s">
        <v>3616</v>
      </c>
      <c r="H236" s="2213" t="s">
        <v>89</v>
      </c>
      <c r="I236" s="2214" t="s">
        <v>89</v>
      </c>
      <c r="J236" s="2215">
        <v>40752</v>
      </c>
      <c r="K236" s="2215"/>
      <c r="L236" s="2215" t="s">
        <v>90</v>
      </c>
      <c r="M236" s="2216" t="s">
        <v>515</v>
      </c>
      <c r="N236" s="2215"/>
      <c r="O236" s="2215"/>
      <c r="P236" s="2156">
        <v>44410</v>
      </c>
      <c r="Q236" s="2217">
        <v>44649</v>
      </c>
      <c r="R236" s="2218"/>
      <c r="S236" s="2621"/>
      <c r="T236" s="2621"/>
      <c r="U236" s="2160"/>
      <c r="V236" s="2219"/>
      <c r="W236" s="2162" t="str">
        <f t="shared" si="21"/>
        <v>Yes</v>
      </c>
      <c r="X236" s="2163" t="s">
        <v>93</v>
      </c>
      <c r="Y236" s="2151" t="s">
        <v>94</v>
      </c>
      <c r="Z236" s="2622"/>
      <c r="AA236" s="3334" t="s">
        <v>2005</v>
      </c>
      <c r="AB236" s="3335" t="s">
        <v>5872</v>
      </c>
      <c r="AC236" s="2925"/>
      <c r="AD236" s="2220">
        <v>44209</v>
      </c>
      <c r="AE236" s="2166" t="s">
        <v>5873</v>
      </c>
      <c r="AF236" s="2199" t="s">
        <v>5874</v>
      </c>
      <c r="AG236" s="2168">
        <v>43525</v>
      </c>
      <c r="AH236" s="2168">
        <v>43528</v>
      </c>
      <c r="AI236" s="2168">
        <v>43584</v>
      </c>
      <c r="AJ236" s="3336" t="s">
        <v>5875</v>
      </c>
      <c r="AK236" s="2169" t="s">
        <v>5876</v>
      </c>
      <c r="AL236" s="7486"/>
      <c r="AM236" s="7486"/>
      <c r="AN236" s="2168"/>
      <c r="AO236" s="2168"/>
      <c r="AP236" s="2168"/>
      <c r="AQ236" s="2155"/>
      <c r="AR236" s="2170"/>
      <c r="AS236" s="2221"/>
      <c r="AT236" s="2213"/>
      <c r="AU236" s="2221"/>
      <c r="AV236" s="2221"/>
      <c r="AW236" s="2221"/>
      <c r="AX236" s="2213"/>
      <c r="AY236" s="2222"/>
      <c r="AZ236" s="2213"/>
      <c r="BA236" s="2213"/>
      <c r="BB236" s="2221"/>
      <c r="BC236" s="2221"/>
      <c r="BD236" s="2221"/>
      <c r="BE236" s="2213"/>
      <c r="BF236" s="2213"/>
      <c r="BG236" s="2173" t="s">
        <v>7740</v>
      </c>
      <c r="BH236" s="2168">
        <v>44287</v>
      </c>
      <c r="BI236" s="2184">
        <v>44410</v>
      </c>
      <c r="BJ236" s="2173" t="s">
        <v>7741</v>
      </c>
      <c r="BK236" s="2168">
        <v>44409</v>
      </c>
      <c r="BL236" s="2184">
        <v>44649</v>
      </c>
      <c r="BM236" s="2173" t="s">
        <v>7742</v>
      </c>
      <c r="BN236" s="2168">
        <v>44958</v>
      </c>
      <c r="BO236" s="2184"/>
      <c r="BP236" s="3337" t="s">
        <v>7743</v>
      </c>
      <c r="BQ236" s="3338"/>
      <c r="BR236" s="3337"/>
      <c r="BS236" s="2151"/>
      <c r="BT236" s="2177">
        <v>44673</v>
      </c>
      <c r="BU236" s="2177">
        <v>44258</v>
      </c>
      <c r="BV236" s="2155" t="s">
        <v>116</v>
      </c>
      <c r="BW236" s="2177"/>
      <c r="BX236" s="2177">
        <v>44440</v>
      </c>
      <c r="BY236" s="2155" t="s">
        <v>116</v>
      </c>
      <c r="BZ236" s="2177">
        <v>44516</v>
      </c>
      <c r="CA236" s="2177" t="s">
        <v>674</v>
      </c>
      <c r="CB236" s="2481"/>
      <c r="CC236" s="630"/>
    </row>
    <row r="237" spans="1:81" ht="45" customHeight="1" x14ac:dyDescent="0.2">
      <c r="A237" s="2630" t="s">
        <v>334</v>
      </c>
      <c r="B237" s="3339"/>
      <c r="C237" s="2151" t="s">
        <v>335</v>
      </c>
      <c r="D237" s="2212" t="s">
        <v>336</v>
      </c>
      <c r="E237" s="7116">
        <v>2183</v>
      </c>
      <c r="F237" s="2153" t="s">
        <v>337</v>
      </c>
      <c r="G237" s="2153" t="s">
        <v>266</v>
      </c>
      <c r="H237" s="2213" t="s">
        <v>89</v>
      </c>
      <c r="I237" s="2214" t="s">
        <v>89</v>
      </c>
      <c r="J237" s="2215">
        <v>43845</v>
      </c>
      <c r="K237" s="2215"/>
      <c r="L237" s="2215"/>
      <c r="M237" s="2216"/>
      <c r="N237" s="2215"/>
      <c r="O237" s="2215" t="s">
        <v>90</v>
      </c>
      <c r="P237" s="2183">
        <v>44727</v>
      </c>
      <c r="Q237" s="3340">
        <v>44938</v>
      </c>
      <c r="R237" s="2218"/>
      <c r="S237" s="2218"/>
      <c r="T237" s="2218"/>
      <c r="U237" s="2160"/>
      <c r="V237" s="2219"/>
      <c r="W237" s="2162" t="str">
        <f t="shared" si="21"/>
        <v>Yes</v>
      </c>
      <c r="X237" s="2163" t="s">
        <v>93</v>
      </c>
      <c r="Y237" s="2151" t="s">
        <v>94</v>
      </c>
      <c r="Z237" s="2151"/>
      <c r="AA237" s="2925" t="s">
        <v>5028</v>
      </c>
      <c r="AB237" s="2925" t="s">
        <v>7744</v>
      </c>
      <c r="AC237" s="2925"/>
      <c r="AD237" s="2220">
        <v>44228</v>
      </c>
      <c r="AE237" s="2166" t="s">
        <v>340</v>
      </c>
      <c r="AF237" s="2199" t="s">
        <v>142</v>
      </c>
      <c r="AG237" s="2168">
        <v>44026</v>
      </c>
      <c r="AH237" s="2168">
        <v>44013</v>
      </c>
      <c r="AI237" s="2168">
        <v>44088</v>
      </c>
      <c r="AJ237" s="3011" t="s">
        <v>341</v>
      </c>
      <c r="AK237" s="2169"/>
      <c r="AL237" s="2199" t="s">
        <v>342</v>
      </c>
      <c r="AM237" s="2199" t="s">
        <v>343</v>
      </c>
      <c r="AN237" s="2168">
        <v>44378</v>
      </c>
      <c r="AO237" s="2168">
        <v>44391</v>
      </c>
      <c r="AP237" s="2168">
        <v>44443</v>
      </c>
      <c r="AQ237" s="2155" t="s">
        <v>341</v>
      </c>
      <c r="AR237" s="2170"/>
      <c r="AS237" s="2221"/>
      <c r="AT237" s="2213"/>
      <c r="AU237" s="2221"/>
      <c r="AV237" s="2221"/>
      <c r="AW237" s="2221"/>
      <c r="AX237" s="2213"/>
      <c r="AY237" s="2222"/>
      <c r="AZ237" s="2213"/>
      <c r="BA237" s="2213"/>
      <c r="BB237" s="2221"/>
      <c r="BC237" s="2221"/>
      <c r="BD237" s="2221"/>
      <c r="BE237" s="2213"/>
      <c r="BF237" s="2213"/>
      <c r="BG237" s="2173" t="s">
        <v>344</v>
      </c>
      <c r="BH237" s="2168">
        <v>44682</v>
      </c>
      <c r="BI237" s="2174">
        <v>44727</v>
      </c>
      <c r="BJ237" s="2173" t="s">
        <v>6740</v>
      </c>
      <c r="BK237" s="2168">
        <v>44927</v>
      </c>
      <c r="BL237" s="2174">
        <v>44938</v>
      </c>
      <c r="BM237" s="2173" t="s">
        <v>6414</v>
      </c>
      <c r="BN237" s="2168">
        <v>45261</v>
      </c>
      <c r="BO237" s="2184"/>
      <c r="BP237" s="2151" t="s">
        <v>7745</v>
      </c>
      <c r="BQ237" s="2155"/>
      <c r="BR237" s="2301"/>
      <c r="BS237" s="2151"/>
      <c r="BT237" s="2177">
        <v>44225</v>
      </c>
      <c r="BU237" s="2177">
        <v>44461</v>
      </c>
      <c r="BV237" s="2155" t="s">
        <v>116</v>
      </c>
      <c r="BW237" s="2177"/>
      <c r="BX237" s="2177">
        <v>44960</v>
      </c>
      <c r="BY237" s="2155" t="s">
        <v>116</v>
      </c>
      <c r="BZ237" s="2177"/>
      <c r="CA237" s="2177" t="s">
        <v>674</v>
      </c>
      <c r="CB237" s="2481"/>
      <c r="CC237" s="630"/>
    </row>
    <row r="238" spans="1:81" ht="45" customHeight="1" x14ac:dyDescent="0.2">
      <c r="A238" s="1384" t="s">
        <v>1912</v>
      </c>
      <c r="B238" s="3330"/>
      <c r="C238" s="1381" t="s">
        <v>1913</v>
      </c>
      <c r="D238" s="1382" t="s">
        <v>4057</v>
      </c>
      <c r="E238" s="7352"/>
      <c r="F238" s="1385"/>
      <c r="G238" s="1385"/>
      <c r="H238" s="1386" t="s">
        <v>89</v>
      </c>
      <c r="I238" s="2033" t="s">
        <v>89</v>
      </c>
      <c r="J238" s="2029">
        <v>43062</v>
      </c>
      <c r="K238" s="2029"/>
      <c r="L238" s="2029"/>
      <c r="M238" s="2030"/>
      <c r="N238" s="2029"/>
      <c r="O238" s="2029"/>
      <c r="P238" s="1388"/>
      <c r="Q238" s="1687"/>
      <c r="R238" s="1702"/>
      <c r="S238" s="1702"/>
      <c r="T238" s="1702"/>
      <c r="U238" s="1390"/>
      <c r="V238" s="2031"/>
      <c r="W238" s="1391" t="str">
        <f t="shared" si="21"/>
        <v>Yes</v>
      </c>
      <c r="X238" s="1392" t="s">
        <v>93</v>
      </c>
      <c r="Y238" s="108" t="s">
        <v>94</v>
      </c>
      <c r="Z238" s="1557"/>
      <c r="AA238" s="2983" t="s">
        <v>7746</v>
      </c>
      <c r="AB238" s="2983" t="s">
        <v>7747</v>
      </c>
      <c r="AC238" s="3002"/>
      <c r="AD238" s="1393">
        <v>44378</v>
      </c>
      <c r="AE238" s="1394" t="s">
        <v>7748</v>
      </c>
      <c r="AF238" s="1395" t="s">
        <v>7749</v>
      </c>
      <c r="AG238" s="1396">
        <v>44593</v>
      </c>
      <c r="AH238" s="1397"/>
      <c r="AI238" s="1397"/>
      <c r="AJ238" s="3008"/>
      <c r="AK238" s="1399"/>
      <c r="AL238" s="7468"/>
      <c r="AM238" s="7467"/>
      <c r="AN238" s="1396"/>
      <c r="AO238" s="1397"/>
      <c r="AP238" s="1397"/>
      <c r="AQ238" s="1398"/>
      <c r="AR238" s="1399"/>
      <c r="AS238" s="1401"/>
      <c r="AT238" s="1402"/>
      <c r="AU238" s="1396"/>
      <c r="AV238" s="1397"/>
      <c r="AW238" s="1397"/>
      <c r="AX238" s="1398"/>
      <c r="AY238" s="1406"/>
      <c r="AZ238" s="1402"/>
      <c r="BA238" s="1402"/>
      <c r="BB238" s="1403"/>
      <c r="BC238" s="1404"/>
      <c r="BD238" s="1404"/>
      <c r="BE238" s="1405"/>
      <c r="BF238" s="1405"/>
      <c r="BG238" s="1407" t="s">
        <v>7750</v>
      </c>
      <c r="BH238" s="1396" t="s">
        <v>193</v>
      </c>
      <c r="BI238" s="1408"/>
      <c r="BJ238" s="1407" t="s">
        <v>7751</v>
      </c>
      <c r="BK238" s="1396" t="s">
        <v>193</v>
      </c>
      <c r="BL238" s="1408"/>
      <c r="BM238" s="1407" t="s">
        <v>7752</v>
      </c>
      <c r="BN238" s="1396" t="s">
        <v>193</v>
      </c>
      <c r="BO238" s="1408"/>
      <c r="BP238" s="3346" t="s">
        <v>7753</v>
      </c>
      <c r="BQ238" s="1410" t="s">
        <v>7754</v>
      </c>
      <c r="BR238" s="1178" t="s">
        <v>7755</v>
      </c>
      <c r="BS238" s="540"/>
      <c r="BT238" s="1409">
        <v>45421</v>
      </c>
      <c r="BU238" s="1409">
        <v>44455</v>
      </c>
      <c r="BV238" s="1410" t="s">
        <v>116</v>
      </c>
      <c r="BW238" s="1409"/>
      <c r="BX238" s="1409">
        <v>45415</v>
      </c>
      <c r="BY238" s="1410" t="s">
        <v>116</v>
      </c>
      <c r="BZ238" s="1409">
        <v>45415</v>
      </c>
      <c r="CA238" s="1409" t="s">
        <v>7756</v>
      </c>
      <c r="CB238" s="2481"/>
      <c r="CC238" s="630"/>
    </row>
    <row r="239" spans="1:81" ht="45" customHeight="1" x14ac:dyDescent="0.2">
      <c r="A239" s="2670" t="s">
        <v>3977</v>
      </c>
      <c r="B239" s="3351"/>
      <c r="C239" s="2513" t="s">
        <v>3978</v>
      </c>
      <c r="D239" s="2687" t="s">
        <v>3979</v>
      </c>
      <c r="E239" s="7137" t="s">
        <v>7322</v>
      </c>
      <c r="F239" s="2515" t="s">
        <v>337</v>
      </c>
      <c r="G239" s="2515" t="s">
        <v>2182</v>
      </c>
      <c r="H239" s="2666" t="s">
        <v>89</v>
      </c>
      <c r="I239" s="2671" t="s">
        <v>89</v>
      </c>
      <c r="J239" s="2664">
        <v>42024</v>
      </c>
      <c r="K239" s="2664"/>
      <c r="L239" s="2664" t="s">
        <v>90</v>
      </c>
      <c r="M239" s="2672" t="s">
        <v>169</v>
      </c>
      <c r="N239" s="2664"/>
      <c r="O239" s="2664"/>
      <c r="P239" s="2992">
        <v>45196</v>
      </c>
      <c r="Q239" s="2673"/>
      <c r="R239" s="2674"/>
      <c r="S239" s="2674"/>
      <c r="T239" s="2674"/>
      <c r="U239" s="2523"/>
      <c r="V239" s="2675"/>
      <c r="W239" s="2525" t="str">
        <f t="shared" si="21"/>
        <v>Yes</v>
      </c>
      <c r="X239" s="2526" t="s">
        <v>93</v>
      </c>
      <c r="Y239" s="2513" t="s">
        <v>94</v>
      </c>
      <c r="Z239" s="2513"/>
      <c r="AA239" s="2975" t="s">
        <v>3980</v>
      </c>
      <c r="AB239" s="2975" t="s">
        <v>7757</v>
      </c>
      <c r="AC239" s="2975"/>
      <c r="AD239" s="2661">
        <v>45261</v>
      </c>
      <c r="AE239" s="2529" t="s">
        <v>5147</v>
      </c>
      <c r="AF239" s="2662" t="s">
        <v>364</v>
      </c>
      <c r="AG239" s="2531">
        <v>43040</v>
      </c>
      <c r="AH239" s="2531">
        <v>43046</v>
      </c>
      <c r="AI239" s="2531">
        <v>43088</v>
      </c>
      <c r="AJ239" s="3009" t="s">
        <v>3982</v>
      </c>
      <c r="AK239" s="2533"/>
      <c r="AL239" s="2662" t="s">
        <v>3983</v>
      </c>
      <c r="AM239" s="2662" t="s">
        <v>3984</v>
      </c>
      <c r="AN239" s="2531">
        <v>44166</v>
      </c>
      <c r="AO239" s="2531">
        <v>44209</v>
      </c>
      <c r="AP239" s="2531">
        <v>44264</v>
      </c>
      <c r="AQ239" s="2532" t="s">
        <v>3985</v>
      </c>
      <c r="AR239" s="2534"/>
      <c r="AS239" s="2665"/>
      <c r="AT239" s="2666"/>
      <c r="AU239" s="2665"/>
      <c r="AV239" s="2665"/>
      <c r="AW239" s="2665"/>
      <c r="AX239" s="2666"/>
      <c r="AY239" s="2667"/>
      <c r="AZ239" s="2666"/>
      <c r="BA239" s="2666"/>
      <c r="BB239" s="2665"/>
      <c r="BC239" s="2665"/>
      <c r="BD239" s="2665"/>
      <c r="BE239" s="2666"/>
      <c r="BF239" s="2666"/>
      <c r="BG239" s="2537" t="s">
        <v>7324</v>
      </c>
      <c r="BH239" s="2531" t="s">
        <v>7325</v>
      </c>
      <c r="BI239" s="2538">
        <v>45197</v>
      </c>
      <c r="BJ239" s="2537" t="s">
        <v>7326</v>
      </c>
      <c r="BK239" s="2531">
        <v>45413</v>
      </c>
      <c r="BL239" s="2538"/>
      <c r="BM239" s="2537" t="s">
        <v>7327</v>
      </c>
      <c r="BN239" s="2531">
        <v>45627</v>
      </c>
      <c r="BO239" s="2538"/>
      <c r="BP239" s="2513" t="s">
        <v>7758</v>
      </c>
      <c r="BQ239" s="2532" t="s">
        <v>7329</v>
      </c>
      <c r="BR239" s="2513" t="s">
        <v>7759</v>
      </c>
      <c r="BS239" s="2539"/>
      <c r="BT239" s="2540">
        <v>45338</v>
      </c>
      <c r="BU239" s="2540">
        <v>45315</v>
      </c>
      <c r="BV239" s="2532" t="s">
        <v>116</v>
      </c>
      <c r="BW239" s="2540">
        <v>45440</v>
      </c>
      <c r="BX239" s="2540">
        <v>45197</v>
      </c>
      <c r="BY239" s="2532" t="s">
        <v>116</v>
      </c>
      <c r="BZ239" s="2540">
        <v>45197</v>
      </c>
      <c r="CA239" s="2540" t="s">
        <v>7760</v>
      </c>
      <c r="CB239" s="2481"/>
      <c r="CC239" s="630"/>
    </row>
    <row r="240" spans="1:81" ht="45" customHeight="1" x14ac:dyDescent="0.2">
      <c r="A240" s="2038" t="s">
        <v>2629</v>
      </c>
      <c r="B240" s="1918"/>
      <c r="C240" s="1381" t="s">
        <v>2630</v>
      </c>
      <c r="D240" s="1382" t="s">
        <v>2631</v>
      </c>
      <c r="E240" s="7352">
        <v>2187</v>
      </c>
      <c r="F240" s="2034" t="s">
        <v>337</v>
      </c>
      <c r="G240" s="2034" t="s">
        <v>949</v>
      </c>
      <c r="H240" s="1386" t="s">
        <v>89</v>
      </c>
      <c r="I240" s="2033" t="s">
        <v>89</v>
      </c>
      <c r="J240" s="2029">
        <v>43571</v>
      </c>
      <c r="K240" s="2029"/>
      <c r="L240" s="2029" t="s">
        <v>90</v>
      </c>
      <c r="M240" s="2030" t="s">
        <v>2350</v>
      </c>
      <c r="N240" s="2029"/>
      <c r="O240" s="2029" t="s">
        <v>93</v>
      </c>
      <c r="P240" s="1388"/>
      <c r="Q240" s="1687"/>
      <c r="R240" s="1702"/>
      <c r="S240" s="1702"/>
      <c r="T240" s="1702"/>
      <c r="U240" s="2846" t="s">
        <v>91</v>
      </c>
      <c r="V240" s="1554" t="s">
        <v>2632</v>
      </c>
      <c r="W240" s="1391" t="str">
        <f>IF(OR(X240="Yes", Y240="Web-page timetable", Z240="YES"), "Yes")</f>
        <v>Yes</v>
      </c>
      <c r="X240" s="1392" t="s">
        <v>93</v>
      </c>
      <c r="Y240" s="108" t="s">
        <v>267</v>
      </c>
      <c r="Z240" s="108"/>
      <c r="AA240" s="2761"/>
      <c r="AB240" s="2761" t="s">
        <v>2633</v>
      </c>
      <c r="AC240" s="2967"/>
      <c r="AD240" s="1393">
        <v>45200</v>
      </c>
      <c r="AE240" s="1394" t="s">
        <v>2634</v>
      </c>
      <c r="AF240" s="1395" t="s">
        <v>364</v>
      </c>
      <c r="AG240" s="1396" t="s">
        <v>2635</v>
      </c>
      <c r="AH240" s="1397">
        <v>44442</v>
      </c>
      <c r="AI240" s="1397">
        <v>44498</v>
      </c>
      <c r="AJ240" s="3008" t="s">
        <v>2636</v>
      </c>
      <c r="AK240" s="1399"/>
      <c r="AL240" s="1395" t="s">
        <v>7358</v>
      </c>
      <c r="AM240" s="1395" t="s">
        <v>367</v>
      </c>
      <c r="AN240" s="1403">
        <v>45352</v>
      </c>
      <c r="AO240" s="1397"/>
      <c r="AP240" s="1397"/>
      <c r="AQ240" s="1398"/>
      <c r="AR240" s="1400"/>
      <c r="AS240" s="1401"/>
      <c r="AT240" s="1402"/>
      <c r="AU240" s="1403"/>
      <c r="AV240" s="1404"/>
      <c r="AW240" s="1404"/>
      <c r="AX240" s="1405"/>
      <c r="AY240" s="1406"/>
      <c r="AZ240" s="1402"/>
      <c r="BA240" s="1402"/>
      <c r="BB240" s="1403"/>
      <c r="BC240" s="1404"/>
      <c r="BD240" s="1404"/>
      <c r="BE240" s="1405"/>
      <c r="BF240" s="1405"/>
      <c r="BG240" s="1407" t="s">
        <v>7359</v>
      </c>
      <c r="BH240" s="1403">
        <v>45689</v>
      </c>
      <c r="BI240" s="1408"/>
      <c r="BJ240" s="1407" t="s">
        <v>7360</v>
      </c>
      <c r="BK240" s="1403">
        <v>45748</v>
      </c>
      <c r="BL240" s="1408"/>
      <c r="BM240" s="1407" t="s">
        <v>7361</v>
      </c>
      <c r="BN240" s="1396">
        <v>46174</v>
      </c>
      <c r="BO240" s="1408"/>
      <c r="BP240" s="540" t="s">
        <v>7761</v>
      </c>
      <c r="BQ240" s="1410"/>
      <c r="BR240" s="540"/>
      <c r="BS240" s="540"/>
      <c r="BT240" s="1409">
        <v>43552</v>
      </c>
      <c r="BU240" s="1409">
        <v>45315</v>
      </c>
      <c r="BV240" s="1410" t="s">
        <v>116</v>
      </c>
      <c r="BW240" s="1409">
        <v>45315</v>
      </c>
      <c r="BX240" s="1409">
        <v>45141</v>
      </c>
      <c r="BY240" s="1410" t="s">
        <v>116</v>
      </c>
      <c r="BZ240" s="1409">
        <v>45141</v>
      </c>
      <c r="CA240" s="1409" t="s">
        <v>7762</v>
      </c>
      <c r="CB240" s="2481"/>
      <c r="CC240" s="630"/>
    </row>
    <row r="241" spans="1:81" ht="45" customHeight="1" x14ac:dyDescent="0.2">
      <c r="A241" s="1384" t="s">
        <v>607</v>
      </c>
      <c r="B241" s="3330"/>
      <c r="C241" s="1381" t="s">
        <v>608</v>
      </c>
      <c r="D241" s="1382" t="s">
        <v>609</v>
      </c>
      <c r="E241" s="2083">
        <v>2302</v>
      </c>
      <c r="F241" s="1385" t="s">
        <v>297</v>
      </c>
      <c r="G241" s="1385" t="s">
        <v>1420</v>
      </c>
      <c r="H241" s="1386" t="s">
        <v>89</v>
      </c>
      <c r="I241" s="2033" t="s">
        <v>89</v>
      </c>
      <c r="J241" s="2029">
        <v>43602</v>
      </c>
      <c r="K241" s="2029"/>
      <c r="L241" s="2029" t="s">
        <v>90</v>
      </c>
      <c r="M241" s="2030"/>
      <c r="N241" s="2029"/>
      <c r="O241" s="2029"/>
      <c r="P241" s="1388"/>
      <c r="Q241" s="1687"/>
      <c r="R241" s="1702"/>
      <c r="S241" s="1702"/>
      <c r="T241" s="1702"/>
      <c r="U241" s="1390"/>
      <c r="V241" s="2031"/>
      <c r="W241" s="1391" t="str">
        <f>IF(OR(X241="Yes", Y241="Web-page timetable", Z241="YES"), "Yes")</f>
        <v>Yes</v>
      </c>
      <c r="X241" s="1392" t="s">
        <v>93</v>
      </c>
      <c r="Y241" s="108" t="s">
        <v>94</v>
      </c>
      <c r="Z241" s="1557"/>
      <c r="AA241" s="2983" t="s">
        <v>7763</v>
      </c>
      <c r="AB241" s="2967" t="s">
        <v>7764</v>
      </c>
      <c r="AC241" s="2967"/>
      <c r="AD241" s="1393">
        <v>45170</v>
      </c>
      <c r="AE241" s="1394" t="s">
        <v>6739</v>
      </c>
      <c r="AF241" s="1395" t="s">
        <v>142</v>
      </c>
      <c r="AG241" s="1396">
        <v>44682</v>
      </c>
      <c r="AH241" s="1397">
        <v>44837</v>
      </c>
      <c r="AI241" s="1397">
        <v>44904</v>
      </c>
      <c r="AJ241" s="3008" t="s">
        <v>612</v>
      </c>
      <c r="AK241" s="1399"/>
      <c r="AL241" s="1395" t="s">
        <v>7765</v>
      </c>
      <c r="AM241" s="1395" t="s">
        <v>367</v>
      </c>
      <c r="AN241" s="1396">
        <v>45413</v>
      </c>
      <c r="AO241" s="1397"/>
      <c r="AP241" s="1397"/>
      <c r="AQ241" s="1398"/>
      <c r="AR241" s="1400"/>
      <c r="AS241" s="1401"/>
      <c r="AT241" s="1402"/>
      <c r="AU241" s="1403"/>
      <c r="AV241" s="1404"/>
      <c r="AW241" s="1404"/>
      <c r="AX241" s="1405"/>
      <c r="AY241" s="1406"/>
      <c r="AZ241" s="1402"/>
      <c r="BA241" s="1402"/>
      <c r="BB241" s="1403"/>
      <c r="BC241" s="1404"/>
      <c r="BD241" s="1404"/>
      <c r="BE241" s="1405"/>
      <c r="BF241" s="1405"/>
      <c r="BG241" s="1407" t="s">
        <v>7766</v>
      </c>
      <c r="BH241" s="3353">
        <v>45627</v>
      </c>
      <c r="BI241" s="1408"/>
      <c r="BJ241" s="1407" t="s">
        <v>7767</v>
      </c>
      <c r="BK241" s="1396">
        <v>45444</v>
      </c>
      <c r="BL241" s="1408"/>
      <c r="BM241" s="1407" t="s">
        <v>7768</v>
      </c>
      <c r="BN241" s="1396" t="s">
        <v>193</v>
      </c>
      <c r="BO241" s="1408"/>
      <c r="BP241" s="542" t="s">
        <v>7769</v>
      </c>
      <c r="BQ241" s="1685" t="s">
        <v>7770</v>
      </c>
      <c r="BR241" s="1178" t="s">
        <v>7771</v>
      </c>
      <c r="BS241" s="544"/>
      <c r="BT241" s="1409">
        <v>45140</v>
      </c>
      <c r="BU241" s="1409">
        <v>45233</v>
      </c>
      <c r="BV241" s="1410" t="s">
        <v>116</v>
      </c>
      <c r="BW241" s="1409">
        <v>45140</v>
      </c>
      <c r="BX241" s="1409">
        <v>45415</v>
      </c>
      <c r="BY241" s="1410" t="s">
        <v>116</v>
      </c>
      <c r="BZ241" s="1409">
        <v>45415</v>
      </c>
      <c r="CA241" s="1409" t="s">
        <v>7772</v>
      </c>
      <c r="CB241" s="2481"/>
      <c r="CC241" s="630"/>
    </row>
    <row r="242" spans="1:81" ht="45" customHeight="1" x14ac:dyDescent="0.2">
      <c r="A242" s="2038" t="s">
        <v>320</v>
      </c>
      <c r="B242" s="3356"/>
      <c r="C242" s="1381" t="s">
        <v>290</v>
      </c>
      <c r="D242" s="1382" t="s">
        <v>321</v>
      </c>
      <c r="E242" s="7352">
        <v>2290</v>
      </c>
      <c r="F242" s="1385" t="s">
        <v>297</v>
      </c>
      <c r="G242" s="1385" t="s">
        <v>322</v>
      </c>
      <c r="H242" s="1386" t="s">
        <v>89</v>
      </c>
      <c r="I242" s="2033" t="s">
        <v>89</v>
      </c>
      <c r="J242" s="2029" t="s">
        <v>294</v>
      </c>
      <c r="K242" s="2029"/>
      <c r="L242" s="2029"/>
      <c r="M242" s="2030"/>
      <c r="N242" s="2029"/>
      <c r="O242" s="2029"/>
      <c r="P242" s="1506"/>
      <c r="Q242" s="1687"/>
      <c r="R242" s="1702"/>
      <c r="S242" s="1702"/>
      <c r="T242" s="1702"/>
      <c r="U242" s="1390"/>
      <c r="V242" s="2031"/>
      <c r="W242" s="1391" t="s">
        <v>93</v>
      </c>
      <c r="X242" s="1392" t="s">
        <v>93</v>
      </c>
      <c r="Y242" s="108" t="s">
        <v>94</v>
      </c>
      <c r="Z242" s="1442"/>
      <c r="AA242" s="2966" t="s">
        <v>7523</v>
      </c>
      <c r="AB242" s="2761" t="s">
        <v>7524</v>
      </c>
      <c r="AC242" s="82" t="s">
        <v>7773</v>
      </c>
      <c r="AD242" s="3240" t="s">
        <v>7774</v>
      </c>
      <c r="AE242" s="1395" t="s">
        <v>2957</v>
      </c>
      <c r="AF242" s="1395" t="s">
        <v>302</v>
      </c>
      <c r="AG242" s="1396">
        <v>44835</v>
      </c>
      <c r="AH242" s="1397">
        <v>44838</v>
      </c>
      <c r="AI242" s="1397">
        <v>44880</v>
      </c>
      <c r="AJ242" s="3008" t="s">
        <v>325</v>
      </c>
      <c r="AK242" s="1399"/>
      <c r="AL242" s="1532" t="s">
        <v>326</v>
      </c>
      <c r="AM242" s="1395" t="s">
        <v>327</v>
      </c>
      <c r="AN242" s="1396">
        <v>45200</v>
      </c>
      <c r="AO242" s="1397">
        <v>45334</v>
      </c>
      <c r="AP242" s="1397">
        <v>45390</v>
      </c>
      <c r="AQ242" s="132" t="s">
        <v>328</v>
      </c>
      <c r="AR242" s="1400"/>
      <c r="AS242" s="1401"/>
      <c r="AT242" s="1402"/>
      <c r="AU242" s="1403"/>
      <c r="AV242" s="1404"/>
      <c r="AW242" s="1404"/>
      <c r="AX242" s="1405"/>
      <c r="AY242" s="1406"/>
      <c r="AZ242" s="1402"/>
      <c r="BA242" s="1402"/>
      <c r="BB242" s="1403"/>
      <c r="BC242" s="1404"/>
      <c r="BD242" s="1404"/>
      <c r="BE242" s="1405"/>
      <c r="BF242" s="1405"/>
      <c r="BG242" s="1407" t="s">
        <v>7775</v>
      </c>
      <c r="BH242" s="1396">
        <v>45627</v>
      </c>
      <c r="BI242" s="1438"/>
      <c r="BJ242" s="1433" t="s">
        <v>7636</v>
      </c>
      <c r="BK242" s="1547">
        <v>45717</v>
      </c>
      <c r="BL242" s="1408"/>
      <c r="BM242" s="1433" t="s">
        <v>6962</v>
      </c>
      <c r="BN242" s="1396">
        <v>45992</v>
      </c>
      <c r="BO242" s="1408"/>
      <c r="BP242" s="540" t="s">
        <v>7776</v>
      </c>
      <c r="BQ242" s="1410" t="s">
        <v>7777</v>
      </c>
      <c r="BR242" s="1178"/>
      <c r="BS242" s="540"/>
      <c r="BT242" s="1409">
        <v>45317</v>
      </c>
      <c r="BU242" s="1409">
        <v>45398</v>
      </c>
      <c r="BV242" s="1410" t="s">
        <v>116</v>
      </c>
      <c r="BW242" s="1409"/>
      <c r="BX242" s="1409">
        <v>45398</v>
      </c>
      <c r="BY242" s="1410" t="s">
        <v>116</v>
      </c>
      <c r="BZ242" s="1409">
        <v>45398</v>
      </c>
      <c r="CA242" s="1556" t="s">
        <v>7321</v>
      </c>
      <c r="CB242" s="2481"/>
      <c r="CC242" s="630"/>
    </row>
    <row r="243" spans="1:81" ht="45" customHeight="1" x14ac:dyDescent="0.2">
      <c r="A243" s="1384" t="s">
        <v>1848</v>
      </c>
      <c r="B243" s="3330"/>
      <c r="C243" s="1381" t="s">
        <v>1849</v>
      </c>
      <c r="D243" s="1382" t="s">
        <v>1850</v>
      </c>
      <c r="E243" s="7352">
        <v>2336</v>
      </c>
      <c r="F243" s="1387">
        <v>2023</v>
      </c>
      <c r="G243" s="1387">
        <v>2038</v>
      </c>
      <c r="H243" s="1386" t="s">
        <v>89</v>
      </c>
      <c r="I243" s="1387" t="s">
        <v>89</v>
      </c>
      <c r="J243" s="1388">
        <v>41221</v>
      </c>
      <c r="K243" s="1388"/>
      <c r="L243" s="1388" t="s">
        <v>90</v>
      </c>
      <c r="M243" s="2003"/>
      <c r="N243" s="1388"/>
      <c r="O243" s="1388"/>
      <c r="P243" s="1388"/>
      <c r="Q243" s="1687"/>
      <c r="R243" s="1702"/>
      <c r="S243" s="1702"/>
      <c r="T243" s="1702"/>
      <c r="U243" s="1390"/>
      <c r="V243" s="2031"/>
      <c r="W243" s="1391" t="str">
        <f t="shared" ref="W243:W247" si="22">IF(OR(X243="Yes", Y243="Web-page timetable", Z243="YES"), "Yes")</f>
        <v>Yes</v>
      </c>
      <c r="X243" s="1392" t="s">
        <v>93</v>
      </c>
      <c r="Y243" s="108" t="s">
        <v>94</v>
      </c>
      <c r="Z243" s="1557"/>
      <c r="AA243" s="2983" t="s">
        <v>1851</v>
      </c>
      <c r="AB243" s="2973" t="s">
        <v>6850</v>
      </c>
      <c r="AC243" s="2967"/>
      <c r="AD243" s="1393">
        <v>44378</v>
      </c>
      <c r="AE243" s="1453" t="s">
        <v>6371</v>
      </c>
      <c r="AF243" s="2425" t="s">
        <v>1853</v>
      </c>
      <c r="AG243" s="1444">
        <v>45047</v>
      </c>
      <c r="AH243" s="2968">
        <v>45072</v>
      </c>
      <c r="AI243" s="2968">
        <v>45198</v>
      </c>
      <c r="AJ243" s="3018" t="s">
        <v>1854</v>
      </c>
      <c r="AK243" s="1399"/>
      <c r="AL243" s="1395" t="s">
        <v>7778</v>
      </c>
      <c r="AM243" s="1395" t="s">
        <v>1855</v>
      </c>
      <c r="AN243" s="1396" t="s">
        <v>1856</v>
      </c>
      <c r="AO243" s="1397"/>
      <c r="AP243" s="1397">
        <v>45460</v>
      </c>
      <c r="AQ243" s="132" t="s">
        <v>1857</v>
      </c>
      <c r="AR243" s="1400"/>
      <c r="AS243" s="1395"/>
      <c r="AT243" s="1395"/>
      <c r="AU243" s="1403"/>
      <c r="AV243" s="1404"/>
      <c r="AW243" s="1404"/>
      <c r="AX243" s="1405"/>
      <c r="AY243" s="1406"/>
      <c r="AZ243" s="1402"/>
      <c r="BA243" s="1402"/>
      <c r="BB243" s="1403"/>
      <c r="BC243" s="1404"/>
      <c r="BD243" s="1404"/>
      <c r="BE243" s="1405"/>
      <c r="BF243" s="1405"/>
      <c r="BG243" s="1407" t="s">
        <v>7779</v>
      </c>
      <c r="BH243" s="1403">
        <v>45566</v>
      </c>
      <c r="BI243" s="1408"/>
      <c r="BJ243" s="1407" t="s">
        <v>7780</v>
      </c>
      <c r="BK243" s="1403">
        <v>45717</v>
      </c>
      <c r="BL243" s="1408"/>
      <c r="BM243" s="1407" t="s">
        <v>114</v>
      </c>
      <c r="BN243" s="1396" t="s">
        <v>114</v>
      </c>
      <c r="BO243" s="1408"/>
      <c r="BP243" s="540" t="s">
        <v>7781</v>
      </c>
      <c r="BQ243" s="1410" t="s">
        <v>7548</v>
      </c>
      <c r="BR243" s="540"/>
      <c r="BS243" s="540"/>
      <c r="BT243" s="1409">
        <v>45453</v>
      </c>
      <c r="BU243" s="1409">
        <v>44391</v>
      </c>
      <c r="BV243" s="1410" t="s">
        <v>116</v>
      </c>
      <c r="BW243" s="1409">
        <v>44890</v>
      </c>
      <c r="BX243" s="1409">
        <v>45345</v>
      </c>
      <c r="BY243" s="1410" t="s">
        <v>116</v>
      </c>
      <c r="BZ243" s="1409">
        <v>45154</v>
      </c>
      <c r="CA243" s="1409" t="s">
        <v>7782</v>
      </c>
      <c r="CB243" s="2481"/>
      <c r="CC243" s="630"/>
    </row>
    <row r="244" spans="1:81" ht="45" customHeight="1" x14ac:dyDescent="0.2">
      <c r="A244" s="1384" t="s">
        <v>3514</v>
      </c>
      <c r="B244" s="3330"/>
      <c r="C244" s="1381" t="s">
        <v>3515</v>
      </c>
      <c r="D244" s="1382" t="s">
        <v>3516</v>
      </c>
      <c r="E244" s="7352">
        <v>2318</v>
      </c>
      <c r="F244" s="1385" t="s">
        <v>297</v>
      </c>
      <c r="G244" s="1385" t="s">
        <v>281</v>
      </c>
      <c r="H244" s="1386" t="s">
        <v>89</v>
      </c>
      <c r="I244" s="2033" t="s">
        <v>89</v>
      </c>
      <c r="J244" s="2029">
        <v>42423</v>
      </c>
      <c r="K244" s="2029"/>
      <c r="L244" s="2029" t="s">
        <v>90</v>
      </c>
      <c r="M244" s="2030"/>
      <c r="N244" s="2029"/>
      <c r="O244" s="2029"/>
      <c r="P244" s="1388"/>
      <c r="Q244" s="1687"/>
      <c r="R244" s="1702"/>
      <c r="S244" s="1702"/>
      <c r="T244" s="1702"/>
      <c r="U244" s="1390">
        <v>43891</v>
      </c>
      <c r="V244" s="1554" t="s">
        <v>3517</v>
      </c>
      <c r="W244" s="1391" t="str">
        <f t="shared" si="22"/>
        <v>Yes</v>
      </c>
      <c r="X244" s="1392" t="s">
        <v>93</v>
      </c>
      <c r="Y244" s="108" t="s">
        <v>94</v>
      </c>
      <c r="Z244" s="108"/>
      <c r="AA244" s="2761" t="s">
        <v>6553</v>
      </c>
      <c r="AB244" s="2967" t="s">
        <v>7296</v>
      </c>
      <c r="AC244" s="2967"/>
      <c r="AD244" s="1393">
        <v>44805</v>
      </c>
      <c r="AE244" s="1394" t="s">
        <v>4921</v>
      </c>
      <c r="AF244" s="1395" t="s">
        <v>364</v>
      </c>
      <c r="AG244" s="1396">
        <v>44805</v>
      </c>
      <c r="AH244" s="1397">
        <v>44805</v>
      </c>
      <c r="AI244" s="1397">
        <v>44879</v>
      </c>
      <c r="AJ244" s="3008" t="s">
        <v>3520</v>
      </c>
      <c r="AK244" s="1399"/>
      <c r="AL244" s="7467" t="s">
        <v>939</v>
      </c>
      <c r="AM244" s="7467" t="s">
        <v>367</v>
      </c>
      <c r="AN244" s="1396">
        <v>45292</v>
      </c>
      <c r="AO244" s="1397"/>
      <c r="AP244" s="1397"/>
      <c r="AQ244" s="1398"/>
      <c r="AR244" s="1400"/>
      <c r="AS244" s="1401"/>
      <c r="AT244" s="1402"/>
      <c r="AU244" s="1403"/>
      <c r="AV244" s="1404"/>
      <c r="AW244" s="1404"/>
      <c r="AX244" s="1405"/>
      <c r="AY244" s="1406"/>
      <c r="AZ244" s="1402"/>
      <c r="BA244" s="1402"/>
      <c r="BB244" s="1403"/>
      <c r="BC244" s="1404"/>
      <c r="BD244" s="1404"/>
      <c r="BE244" s="1405"/>
      <c r="BF244" s="1405"/>
      <c r="BG244" s="1407" t="s">
        <v>6976</v>
      </c>
      <c r="BH244" s="1396">
        <v>45658</v>
      </c>
      <c r="BI244" s="1408"/>
      <c r="BJ244" s="1407" t="s">
        <v>2023</v>
      </c>
      <c r="BK244" s="1396">
        <v>45992</v>
      </c>
      <c r="BL244" s="1408"/>
      <c r="BM244" s="1407" t="s">
        <v>114</v>
      </c>
      <c r="BN244" s="1396" t="s">
        <v>114</v>
      </c>
      <c r="BO244" s="1408"/>
      <c r="BP244" s="540" t="s">
        <v>7298</v>
      </c>
      <c r="BQ244" s="1410" t="s">
        <v>7299</v>
      </c>
      <c r="BR244" s="540" t="s">
        <v>6978</v>
      </c>
      <c r="BS244" s="540"/>
      <c r="BT244" s="1409">
        <v>45320</v>
      </c>
      <c r="BU244" s="1409">
        <v>45149</v>
      </c>
      <c r="BV244" s="1410" t="s">
        <v>116</v>
      </c>
      <c r="BW244" s="1409"/>
      <c r="BX244" s="1409">
        <v>45309</v>
      </c>
      <c r="BY244" s="1410" t="s">
        <v>116</v>
      </c>
      <c r="BZ244" s="1409"/>
      <c r="CA244" s="1409" t="s">
        <v>7783</v>
      </c>
      <c r="CB244" s="2481"/>
      <c r="CC244" s="630"/>
    </row>
    <row r="245" spans="1:81" ht="49.5" customHeight="1" x14ac:dyDescent="0.2">
      <c r="A245" s="1384" t="s">
        <v>3122</v>
      </c>
      <c r="B245" s="3330"/>
      <c r="C245" s="1381" t="s">
        <v>3123</v>
      </c>
      <c r="D245" s="1381" t="s">
        <v>4631</v>
      </c>
      <c r="E245" s="7352" t="s">
        <v>566</v>
      </c>
      <c r="F245" s="1385"/>
      <c r="G245" s="1385"/>
      <c r="H245" s="1387" t="s">
        <v>89</v>
      </c>
      <c r="I245" s="1387" t="s">
        <v>89</v>
      </c>
      <c r="J245" s="1388">
        <v>43648</v>
      </c>
      <c r="K245" s="1388"/>
      <c r="L245" s="1388"/>
      <c r="M245" s="2003"/>
      <c r="N245" s="1388"/>
      <c r="O245" s="1388"/>
      <c r="P245" s="1388"/>
      <c r="Q245" s="1687"/>
      <c r="R245" s="1702"/>
      <c r="S245" s="1702"/>
      <c r="T245" s="1702"/>
      <c r="U245" s="1390"/>
      <c r="V245" s="2104"/>
      <c r="W245" s="1391" t="str">
        <f t="shared" si="22"/>
        <v>Yes</v>
      </c>
      <c r="X245" s="7402" t="s">
        <v>93</v>
      </c>
      <c r="Y245" s="108" t="s">
        <v>94</v>
      </c>
      <c r="Z245" s="108"/>
      <c r="AA245" s="2761" t="s">
        <v>7784</v>
      </c>
      <c r="AB245" s="2967" t="s">
        <v>7785</v>
      </c>
      <c r="AC245" s="107" t="s">
        <v>7786</v>
      </c>
      <c r="AD245" s="1531">
        <v>44896</v>
      </c>
      <c r="AE245" s="1394" t="s">
        <v>3127</v>
      </c>
      <c r="AF245" s="1395" t="s">
        <v>98</v>
      </c>
      <c r="AG245" s="1396">
        <v>45689</v>
      </c>
      <c r="AH245" s="1397"/>
      <c r="AI245" s="1397"/>
      <c r="AJ245" s="3008"/>
      <c r="AK245" s="1399"/>
      <c r="AL245" s="1532"/>
      <c r="AM245" s="1395"/>
      <c r="AN245" s="1396"/>
      <c r="AO245" s="1397"/>
      <c r="AP245" s="1397"/>
      <c r="AQ245" s="1398"/>
      <c r="AR245" s="1400"/>
      <c r="AS245" s="1981"/>
      <c r="AT245" s="1402"/>
      <c r="AU245" s="1396"/>
      <c r="AV245" s="1404"/>
      <c r="AW245" s="1404"/>
      <c r="AX245" s="1405"/>
      <c r="AY245" s="1406"/>
      <c r="AZ245" s="1402"/>
      <c r="BA245" s="1552"/>
      <c r="BB245" s="1551"/>
      <c r="BC245" s="1404"/>
      <c r="BD245" s="1404"/>
      <c r="BE245" s="1405"/>
      <c r="BF245" s="1405"/>
      <c r="BG245" s="1407" t="s">
        <v>7787</v>
      </c>
      <c r="BH245" s="1396">
        <v>46054</v>
      </c>
      <c r="BI245" s="1397"/>
      <c r="BJ245" s="1407" t="s">
        <v>7788</v>
      </c>
      <c r="BK245" s="1396">
        <v>46235</v>
      </c>
      <c r="BL245" s="1408"/>
      <c r="BM245" s="1407" t="s">
        <v>7789</v>
      </c>
      <c r="BN245" s="1455">
        <v>46508</v>
      </c>
      <c r="BO245" s="1408"/>
      <c r="BP245" s="540" t="s">
        <v>7790</v>
      </c>
      <c r="BQ245" s="1410" t="s">
        <v>7791</v>
      </c>
      <c r="BR245" s="7521" t="s">
        <v>3132</v>
      </c>
      <c r="BS245" s="540"/>
      <c r="BT245" s="1409">
        <v>45399</v>
      </c>
      <c r="BU245" s="1409">
        <v>45149</v>
      </c>
      <c r="BV245" s="1410"/>
      <c r="BW245" s="1409"/>
      <c r="BX245" s="1409">
        <v>45149</v>
      </c>
      <c r="BY245" s="1410" t="s">
        <v>116</v>
      </c>
      <c r="BZ245" s="1409">
        <v>45149</v>
      </c>
      <c r="CA245" s="1409" t="s">
        <v>566</v>
      </c>
    </row>
    <row r="246" spans="1:81" ht="47" customHeight="1" x14ac:dyDescent="0.2">
      <c r="A246" s="2043" t="s">
        <v>3163</v>
      </c>
      <c r="B246" s="3362"/>
      <c r="C246" s="1590" t="s">
        <v>3164</v>
      </c>
      <c r="D246" s="2044" t="s">
        <v>3165</v>
      </c>
      <c r="E246" s="7522">
        <v>2263</v>
      </c>
      <c r="F246" s="1591" t="s">
        <v>91</v>
      </c>
      <c r="G246" s="1591" t="s">
        <v>949</v>
      </c>
      <c r="H246" s="2045" t="s">
        <v>89</v>
      </c>
      <c r="I246" s="2046" t="s">
        <v>89</v>
      </c>
      <c r="J246" s="2047">
        <v>43860</v>
      </c>
      <c r="K246" s="2047"/>
      <c r="L246" s="2047"/>
      <c r="M246" s="2048" t="s">
        <v>3166</v>
      </c>
      <c r="N246" s="2047"/>
      <c r="O246" s="2047" t="s">
        <v>90</v>
      </c>
      <c r="P246" s="1592"/>
      <c r="Q246" s="2049"/>
      <c r="R246" s="2050"/>
      <c r="S246" s="2050"/>
      <c r="T246" s="2050"/>
      <c r="U246" s="1658"/>
      <c r="V246" s="3363"/>
      <c r="W246" s="1593" t="str">
        <f t="shared" si="22"/>
        <v>Yes</v>
      </c>
      <c r="X246" s="1594" t="s">
        <v>93</v>
      </c>
      <c r="Y246" s="1584" t="s">
        <v>94</v>
      </c>
      <c r="Z246" s="3364"/>
      <c r="AA246" s="2936" t="s">
        <v>3167</v>
      </c>
      <c r="AB246" s="2936" t="s">
        <v>7792</v>
      </c>
      <c r="AC246" s="3359"/>
      <c r="AD246" s="2052">
        <v>45047</v>
      </c>
      <c r="AE246" s="1596" t="s">
        <v>6956</v>
      </c>
      <c r="AF246" s="3365" t="s">
        <v>3169</v>
      </c>
      <c r="AG246" s="1597">
        <v>44105</v>
      </c>
      <c r="AH246" s="1598">
        <v>44116</v>
      </c>
      <c r="AI246" s="1598">
        <v>44158</v>
      </c>
      <c r="AJ246" s="3354" t="s">
        <v>3170</v>
      </c>
      <c r="AK246" s="1600"/>
      <c r="AL246" s="1596" t="s">
        <v>3171</v>
      </c>
      <c r="AM246" s="1660" t="s">
        <v>1491</v>
      </c>
      <c r="AN246" s="1597">
        <v>45292</v>
      </c>
      <c r="AO246" s="1598"/>
      <c r="AP246" s="1598"/>
      <c r="AQ246" s="1599"/>
      <c r="AR246" s="1601"/>
      <c r="AS246" s="2053"/>
      <c r="AT246" s="1660"/>
      <c r="AU246" s="2054"/>
      <c r="AV246" s="1662"/>
      <c r="AW246" s="1662"/>
      <c r="AX246" s="1663"/>
      <c r="AY246" s="1664"/>
      <c r="AZ246" s="1661"/>
      <c r="BA246" s="1661"/>
      <c r="BB246" s="2054"/>
      <c r="BC246" s="1662"/>
      <c r="BD246" s="1662"/>
      <c r="BE246" s="1663"/>
      <c r="BF246" s="1663"/>
      <c r="BG246" s="1602" t="s">
        <v>97</v>
      </c>
      <c r="BH246" s="1597">
        <v>45474</v>
      </c>
      <c r="BI246" s="1598"/>
      <c r="BJ246" s="1602" t="s">
        <v>6957</v>
      </c>
      <c r="BK246" s="1597">
        <v>45658</v>
      </c>
      <c r="BL246" s="1603"/>
      <c r="BM246" s="1602" t="s">
        <v>984</v>
      </c>
      <c r="BN246" s="3361">
        <v>46113</v>
      </c>
      <c r="BO246" s="1603"/>
      <c r="BP246" s="3366" t="s">
        <v>6958</v>
      </c>
      <c r="BQ246" s="3367"/>
      <c r="BR246" s="3368"/>
      <c r="BS246" s="3369"/>
      <c r="BT246" s="3370">
        <v>45317</v>
      </c>
      <c r="BU246" s="1604">
        <v>45091</v>
      </c>
      <c r="BV246" s="1587" t="s">
        <v>116</v>
      </c>
      <c r="BW246" s="1604">
        <v>45476</v>
      </c>
      <c r="BX246" s="1604">
        <v>45091</v>
      </c>
      <c r="BY246" s="1587" t="s">
        <v>116</v>
      </c>
      <c r="BZ246" s="1604">
        <v>45091</v>
      </c>
      <c r="CA246" s="1604" t="s">
        <v>7793</v>
      </c>
    </row>
    <row r="247" spans="1:81" ht="47" customHeight="1" x14ac:dyDescent="0.2">
      <c r="A247" s="1384" t="s">
        <v>3360</v>
      </c>
      <c r="B247" s="3330"/>
      <c r="C247" s="1381" t="s">
        <v>3361</v>
      </c>
      <c r="D247" s="1382" t="s">
        <v>3362</v>
      </c>
      <c r="E247" s="7490">
        <v>2170</v>
      </c>
      <c r="F247" s="1387">
        <v>2020</v>
      </c>
      <c r="G247" s="1387">
        <v>2035</v>
      </c>
      <c r="H247" s="2034" t="s">
        <v>89</v>
      </c>
      <c r="I247" s="2033" t="s">
        <v>89</v>
      </c>
      <c r="J247" s="2035">
        <v>40619</v>
      </c>
      <c r="K247" s="2035"/>
      <c r="L247" s="2029" t="s">
        <v>90</v>
      </c>
      <c r="M247" s="2030" t="s">
        <v>3363</v>
      </c>
      <c r="N247" s="2029"/>
      <c r="O247" s="2029"/>
      <c r="P247" s="1388"/>
      <c r="Q247" s="1687"/>
      <c r="R247" s="1702"/>
      <c r="S247" s="1702"/>
      <c r="T247" s="1702"/>
      <c r="U247" s="1390"/>
      <c r="V247" s="2031"/>
      <c r="W247" s="1391" t="str">
        <f t="shared" si="22"/>
        <v>Yes</v>
      </c>
      <c r="X247" s="1392" t="s">
        <v>93</v>
      </c>
      <c r="Y247" s="108" t="s">
        <v>94</v>
      </c>
      <c r="Z247" s="108"/>
      <c r="AA247" s="2761" t="s">
        <v>7794</v>
      </c>
      <c r="AB247" s="2761" t="s">
        <v>7795</v>
      </c>
      <c r="AC247" s="2967"/>
      <c r="AD247" s="1393">
        <v>45292</v>
      </c>
      <c r="AE247" s="1394" t="s">
        <v>3366</v>
      </c>
      <c r="AF247" s="1395" t="s">
        <v>364</v>
      </c>
      <c r="AG247" s="1396">
        <v>42917</v>
      </c>
      <c r="AH247" s="1397">
        <v>42917</v>
      </c>
      <c r="AI247" s="1397">
        <v>43009</v>
      </c>
      <c r="AJ247" s="3008"/>
      <c r="AK247" s="1399"/>
      <c r="AL247" s="1395" t="s">
        <v>6934</v>
      </c>
      <c r="AM247" s="1395" t="s">
        <v>367</v>
      </c>
      <c r="AN247" s="1396">
        <v>45474</v>
      </c>
      <c r="AO247" s="1397"/>
      <c r="AP247" s="1397"/>
      <c r="AQ247" s="1398"/>
      <c r="AR247" s="1400"/>
      <c r="AS247" s="1401"/>
      <c r="AT247" s="1402"/>
      <c r="AU247" s="1403"/>
      <c r="AV247" s="1404"/>
      <c r="AW247" s="1404"/>
      <c r="AX247" s="1405"/>
      <c r="AY247" s="1406"/>
      <c r="AZ247" s="1402"/>
      <c r="BA247" s="1402"/>
      <c r="BB247" s="1403"/>
      <c r="BC247" s="1404"/>
      <c r="BD247" s="1404"/>
      <c r="BE247" s="1405"/>
      <c r="BF247" s="3044"/>
      <c r="BG247" s="1407" t="s">
        <v>2563</v>
      </c>
      <c r="BH247" s="1396">
        <v>45717</v>
      </c>
      <c r="BI247" s="1408"/>
      <c r="BJ247" s="1407" t="s">
        <v>6913</v>
      </c>
      <c r="BK247" s="1396">
        <v>45809</v>
      </c>
      <c r="BL247" s="1408"/>
      <c r="BM247" s="1407" t="s">
        <v>4679</v>
      </c>
      <c r="BN247" s="1396">
        <v>46174</v>
      </c>
      <c r="BO247" s="1408"/>
      <c r="BP247" s="540" t="s">
        <v>7796</v>
      </c>
      <c r="BQ247" s="1410" t="s">
        <v>7797</v>
      </c>
      <c r="BR247" s="1178"/>
      <c r="BS247" s="540"/>
      <c r="BT247" s="1409">
        <v>45320</v>
      </c>
      <c r="BU247" s="1409">
        <v>45329</v>
      </c>
      <c r="BV247" s="1410" t="s">
        <v>116</v>
      </c>
      <c r="BW247" s="1409"/>
      <c r="BX247" s="1409">
        <v>45329</v>
      </c>
      <c r="BY247" s="1409" t="s">
        <v>116</v>
      </c>
      <c r="BZ247" s="1409">
        <v>45329</v>
      </c>
      <c r="CA247" s="1409" t="s">
        <v>7798</v>
      </c>
      <c r="CB247" s="3371"/>
      <c r="CC247" s="3371"/>
    </row>
    <row r="248" spans="1:81" ht="47" customHeight="1" x14ac:dyDescent="0.2">
      <c r="A248" s="1384" t="s">
        <v>2988</v>
      </c>
      <c r="B248" s="3330"/>
      <c r="C248" s="1381" t="s">
        <v>2989</v>
      </c>
      <c r="D248" s="1382" t="s">
        <v>121</v>
      </c>
      <c r="E248" s="7352" t="s">
        <v>226</v>
      </c>
      <c r="F248" s="1385"/>
      <c r="G248" s="1385"/>
      <c r="H248" s="1386" t="s">
        <v>89</v>
      </c>
      <c r="I248" s="1386" t="s">
        <v>89</v>
      </c>
      <c r="J248" s="2029">
        <v>42845</v>
      </c>
      <c r="K248" s="2029"/>
      <c r="L248" s="2029"/>
      <c r="M248" s="2030"/>
      <c r="N248" s="2029"/>
      <c r="O248" s="2029"/>
      <c r="P248" s="1388"/>
      <c r="Q248" s="1687"/>
      <c r="R248" s="1702"/>
      <c r="S248" s="1702"/>
      <c r="T248" s="1702"/>
      <c r="U248" s="1390" t="s">
        <v>2991</v>
      </c>
      <c r="V248" s="2031" t="s">
        <v>2992</v>
      </c>
      <c r="W248" s="1391" t="b">
        <f>IF(OR(X248="Yes", Y248="Web-page timetable", Z248="YES"), "Yes")</f>
        <v>0</v>
      </c>
      <c r="X248" s="1392" t="s">
        <v>111</v>
      </c>
      <c r="Y248" s="108" t="s">
        <v>94</v>
      </c>
      <c r="Z248" s="108"/>
      <c r="AA248" s="2967" t="s">
        <v>6361</v>
      </c>
      <c r="AB248" s="2761" t="s">
        <v>7799</v>
      </c>
      <c r="AC248" s="2926"/>
      <c r="AD248" s="1393">
        <v>45139</v>
      </c>
      <c r="AE248" s="1394"/>
      <c r="AF248" s="1395"/>
      <c r="AG248" s="1396"/>
      <c r="AH248" s="1397"/>
      <c r="AI248" s="1397"/>
      <c r="AJ248" s="3008"/>
      <c r="AK248" s="1399"/>
      <c r="AL248" s="7467"/>
      <c r="AM248" s="7467"/>
      <c r="AN248" s="1396"/>
      <c r="AO248" s="1397"/>
      <c r="AP248" s="1397"/>
      <c r="AQ248" s="1398"/>
      <c r="AR248" s="1400"/>
      <c r="AS248" s="1401"/>
      <c r="AT248" s="1402"/>
      <c r="AU248" s="1403"/>
      <c r="AV248" s="1404"/>
      <c r="AW248" s="1404"/>
      <c r="AX248" s="1405"/>
      <c r="AY248" s="1406"/>
      <c r="AZ248" s="1402"/>
      <c r="BA248" s="1402"/>
      <c r="BB248" s="1403"/>
      <c r="BC248" s="1404"/>
      <c r="BD248" s="1404"/>
      <c r="BE248" s="1405"/>
      <c r="BF248" s="1405"/>
      <c r="BG248" s="1407"/>
      <c r="BH248" s="1396"/>
      <c r="BI248" s="1408"/>
      <c r="BJ248" s="1407"/>
      <c r="BK248" s="1396"/>
      <c r="BL248" s="1408"/>
      <c r="BM248" s="1407"/>
      <c r="BN248" s="1396"/>
      <c r="BO248" s="1408"/>
      <c r="BP248" s="540" t="s">
        <v>7800</v>
      </c>
      <c r="BQ248" s="1410" t="s">
        <v>7801</v>
      </c>
      <c r="BR248" s="2265"/>
      <c r="BS248" s="540"/>
      <c r="BT248" s="1409">
        <v>45497</v>
      </c>
      <c r="BU248" s="1409">
        <v>45162</v>
      </c>
      <c r="BV248" s="2032" t="s">
        <v>116</v>
      </c>
      <c r="BW248" s="1409">
        <v>45352</v>
      </c>
      <c r="BX248" s="1409">
        <v>45162</v>
      </c>
      <c r="BY248" s="1410" t="s">
        <v>116</v>
      </c>
      <c r="BZ248" s="1409">
        <v>45134</v>
      </c>
      <c r="CA248" s="1409" t="s">
        <v>7802</v>
      </c>
      <c r="CB248" s="3371"/>
      <c r="CC248" s="3371"/>
    </row>
    <row r="249" spans="1:81" ht="47" customHeight="1" x14ac:dyDescent="0.2">
      <c r="A249" s="2273" t="s">
        <v>2321</v>
      </c>
      <c r="B249" s="3372"/>
      <c r="C249" s="1381" t="s">
        <v>2322</v>
      </c>
      <c r="D249" s="1382" t="s">
        <v>2323</v>
      </c>
      <c r="E249" s="7352">
        <v>2294</v>
      </c>
      <c r="F249" s="1385" t="s">
        <v>297</v>
      </c>
      <c r="G249" s="1385" t="s">
        <v>949</v>
      </c>
      <c r="H249" s="1386" t="s">
        <v>89</v>
      </c>
      <c r="I249" s="2033" t="s">
        <v>89</v>
      </c>
      <c r="J249" s="2029">
        <v>41969</v>
      </c>
      <c r="K249" s="2029"/>
      <c r="L249" s="2029" t="s">
        <v>90</v>
      </c>
      <c r="M249" s="2030" t="s">
        <v>515</v>
      </c>
      <c r="N249" s="2029"/>
      <c r="O249" s="2029"/>
      <c r="P249" s="1715"/>
      <c r="Q249" s="1687"/>
      <c r="R249" s="1702"/>
      <c r="S249" s="1702"/>
      <c r="T249" s="1702"/>
      <c r="U249" s="1390"/>
      <c r="V249" s="2031"/>
      <c r="W249" s="1391" t="str">
        <f t="shared" ref="W249:W250" si="23">IF(OR(X249="Yes", Y249="Web-page timetable", Z249="YES"), "Yes")</f>
        <v>Yes</v>
      </c>
      <c r="X249" s="1392" t="s">
        <v>93</v>
      </c>
      <c r="Y249" s="108" t="s">
        <v>94</v>
      </c>
      <c r="Z249" s="1442"/>
      <c r="AA249" s="2762" t="s">
        <v>6882</v>
      </c>
      <c r="AB249" s="2761" t="s">
        <v>7232</v>
      </c>
      <c r="AC249" s="2967"/>
      <c r="AD249" s="1393">
        <v>45261</v>
      </c>
      <c r="AE249" s="1394" t="s">
        <v>2326</v>
      </c>
      <c r="AF249" s="1395" t="s">
        <v>2327</v>
      </c>
      <c r="AG249" s="1396">
        <v>44896</v>
      </c>
      <c r="AH249" s="1397">
        <v>44900</v>
      </c>
      <c r="AI249" s="1397">
        <v>44957</v>
      </c>
      <c r="AJ249" s="3008" t="s">
        <v>2328</v>
      </c>
      <c r="AK249" s="1399"/>
      <c r="AL249" s="1395" t="s">
        <v>7803</v>
      </c>
      <c r="AM249" s="1395" t="s">
        <v>2330</v>
      </c>
      <c r="AN249" s="1396" t="s">
        <v>2331</v>
      </c>
      <c r="AO249" s="1397">
        <v>45323</v>
      </c>
      <c r="AP249" s="1397">
        <v>45366</v>
      </c>
      <c r="AQ249" s="1398" t="s">
        <v>2332</v>
      </c>
      <c r="AR249" s="1400"/>
      <c r="AS249" s="1401"/>
      <c r="AT249" s="1402"/>
      <c r="AU249" s="1403"/>
      <c r="AV249" s="1404"/>
      <c r="AW249" s="1404"/>
      <c r="AX249" s="1405"/>
      <c r="AY249" s="1406"/>
      <c r="AZ249" s="1402"/>
      <c r="BA249" s="1402"/>
      <c r="BB249" s="1403"/>
      <c r="BC249" s="1404"/>
      <c r="BD249" s="1404"/>
      <c r="BE249" s="1405"/>
      <c r="BF249" s="1405"/>
      <c r="BG249" s="1407" t="s">
        <v>7804</v>
      </c>
      <c r="BH249" s="1396">
        <v>45474</v>
      </c>
      <c r="BI249" s="1408"/>
      <c r="BJ249" s="1407" t="s">
        <v>7805</v>
      </c>
      <c r="BK249" s="1396" t="s">
        <v>7805</v>
      </c>
      <c r="BL249" s="1408"/>
      <c r="BM249" s="1407" t="s">
        <v>7806</v>
      </c>
      <c r="BN249" s="1396" t="s">
        <v>7807</v>
      </c>
      <c r="BO249" s="1408"/>
      <c r="BP249" s="541" t="s">
        <v>7808</v>
      </c>
      <c r="BQ249" s="2452" t="s">
        <v>7809</v>
      </c>
      <c r="BR249" s="2479"/>
      <c r="BS249" s="541"/>
      <c r="BT249" s="1409">
        <v>45475</v>
      </c>
      <c r="BU249" s="1409">
        <v>45299</v>
      </c>
      <c r="BV249" s="1410" t="s">
        <v>116</v>
      </c>
      <c r="BW249" s="1409">
        <v>44782</v>
      </c>
      <c r="BX249" s="1409">
        <v>45299</v>
      </c>
      <c r="BY249" s="1410" t="s">
        <v>116</v>
      </c>
      <c r="BZ249" s="1409">
        <v>45299</v>
      </c>
      <c r="CA249" s="1409" t="s">
        <v>7793</v>
      </c>
      <c r="CB249" s="3371"/>
      <c r="CC249" s="3371"/>
    </row>
    <row r="250" spans="1:81" ht="47" customHeight="1" x14ac:dyDescent="0.2">
      <c r="A250" s="2670" t="s">
        <v>3471</v>
      </c>
      <c r="B250" s="3351"/>
      <c r="C250" s="2513" t="s">
        <v>3472</v>
      </c>
      <c r="D250" s="2687" t="s">
        <v>265</v>
      </c>
      <c r="E250" s="7137">
        <v>2257</v>
      </c>
      <c r="F250" s="2515" t="s">
        <v>297</v>
      </c>
      <c r="G250" s="2515" t="s">
        <v>2182</v>
      </c>
      <c r="H250" s="2666" t="s">
        <v>89</v>
      </c>
      <c r="I250" s="2671" t="s">
        <v>89</v>
      </c>
      <c r="J250" s="2664">
        <v>42942</v>
      </c>
      <c r="K250" s="2664"/>
      <c r="L250" s="2664" t="s">
        <v>90</v>
      </c>
      <c r="M250" s="2672" t="s">
        <v>169</v>
      </c>
      <c r="N250" s="2664"/>
      <c r="O250" s="2664" t="s">
        <v>3473</v>
      </c>
      <c r="P250" s="2543">
        <v>44235</v>
      </c>
      <c r="Q250" s="2673"/>
      <c r="R250" s="2674"/>
      <c r="S250" s="2674"/>
      <c r="T250" s="2674"/>
      <c r="U250" s="2523"/>
      <c r="V250" s="2675"/>
      <c r="W250" s="2525" t="str">
        <f t="shared" si="23"/>
        <v>Yes</v>
      </c>
      <c r="X250" s="2526" t="s">
        <v>93</v>
      </c>
      <c r="Y250" s="2513" t="s">
        <v>94</v>
      </c>
      <c r="Z250" s="2513"/>
      <c r="AA250" s="2975" t="s">
        <v>6538</v>
      </c>
      <c r="AB250" s="2976" t="s">
        <v>6967</v>
      </c>
      <c r="AC250" s="2975"/>
      <c r="AD250" s="2661">
        <v>44743</v>
      </c>
      <c r="AE250" s="2529" t="s">
        <v>3476</v>
      </c>
      <c r="AF250" s="2662" t="s">
        <v>3477</v>
      </c>
      <c r="AG250" s="2531">
        <v>43252</v>
      </c>
      <c r="AH250" s="2531">
        <v>43217</v>
      </c>
      <c r="AI250" s="2531">
        <v>43259</v>
      </c>
      <c r="AJ250" s="3009" t="s">
        <v>3478</v>
      </c>
      <c r="AK250" s="2533" t="s">
        <v>3479</v>
      </c>
      <c r="AL250" s="7523" t="s">
        <v>6968</v>
      </c>
      <c r="AM250" s="7493" t="s">
        <v>3480</v>
      </c>
      <c r="AN250" s="2531">
        <v>44498</v>
      </c>
      <c r="AO250" s="2531">
        <v>44498</v>
      </c>
      <c r="AP250" s="2531">
        <v>44529</v>
      </c>
      <c r="AQ250" s="2532" t="s">
        <v>3481</v>
      </c>
      <c r="AR250" s="2534"/>
      <c r="AS250" s="2665"/>
      <c r="AT250" s="2666"/>
      <c r="AU250" s="2665"/>
      <c r="AV250" s="2665"/>
      <c r="AW250" s="2665"/>
      <c r="AX250" s="2666"/>
      <c r="AY250" s="2667"/>
      <c r="AZ250" s="2666"/>
      <c r="BA250" s="2666"/>
      <c r="BB250" s="2665"/>
      <c r="BC250" s="2665"/>
      <c r="BD250" s="2665"/>
      <c r="BE250" s="2666"/>
      <c r="BF250" s="2666"/>
      <c r="BG250" s="2537" t="s">
        <v>6969</v>
      </c>
      <c r="BH250" s="2531" t="s">
        <v>6970</v>
      </c>
      <c r="BI250" s="2547" t="s">
        <v>6971</v>
      </c>
      <c r="BJ250" s="2537" t="s">
        <v>1976</v>
      </c>
      <c r="BK250" s="2531">
        <v>45444</v>
      </c>
      <c r="BL250" s="2538"/>
      <c r="BM250" s="2537" t="s">
        <v>114</v>
      </c>
      <c r="BN250" s="2531" t="s">
        <v>114</v>
      </c>
      <c r="BO250" s="2538"/>
      <c r="BP250" s="2542" t="s">
        <v>7810</v>
      </c>
      <c r="BQ250" s="2548"/>
      <c r="BR250" s="2542" t="s">
        <v>6973</v>
      </c>
      <c r="BS250" s="2740"/>
      <c r="BT250" s="2540">
        <v>44257</v>
      </c>
      <c r="BU250" s="2540">
        <v>44783</v>
      </c>
      <c r="BV250" s="2532" t="s">
        <v>116</v>
      </c>
      <c r="BW250" s="2540">
        <v>44417</v>
      </c>
      <c r="BX250" s="2540">
        <v>45125</v>
      </c>
      <c r="BY250" s="2532" t="s">
        <v>116</v>
      </c>
      <c r="BZ250" s="2540">
        <v>44851</v>
      </c>
      <c r="CA250" s="2541" t="s">
        <v>2644</v>
      </c>
      <c r="CB250" s="3371"/>
      <c r="CC250" s="3371"/>
    </row>
    <row r="251" spans="1:81" ht="47" customHeight="1" x14ac:dyDescent="0.2">
      <c r="A251" s="2432" t="s">
        <v>3019</v>
      </c>
      <c r="B251" s="3374"/>
      <c r="C251" s="1426" t="s">
        <v>3020</v>
      </c>
      <c r="D251" s="2433" t="s">
        <v>3021</v>
      </c>
      <c r="E251" s="7352">
        <v>2293</v>
      </c>
      <c r="F251" s="1387">
        <v>2025</v>
      </c>
      <c r="G251" s="1387">
        <v>2040</v>
      </c>
      <c r="H251" s="2034" t="s">
        <v>89</v>
      </c>
      <c r="I251" s="1387" t="s">
        <v>89</v>
      </c>
      <c r="J251" s="1506">
        <v>40596</v>
      </c>
      <c r="K251" s="1506"/>
      <c r="L251" s="1388" t="s">
        <v>90</v>
      </c>
      <c r="M251" s="3358" t="s">
        <v>3022</v>
      </c>
      <c r="N251" s="1388"/>
      <c r="O251" s="1388"/>
      <c r="P251" s="1388"/>
      <c r="Q251" s="1687"/>
      <c r="R251" s="1702"/>
      <c r="S251" s="1702"/>
      <c r="T251" s="1702"/>
      <c r="U251" s="1390"/>
      <c r="V251" s="2031"/>
      <c r="W251" s="1391" t="s">
        <v>93</v>
      </c>
      <c r="X251" s="1392" t="s">
        <v>93</v>
      </c>
      <c r="Y251" s="108" t="s">
        <v>94</v>
      </c>
      <c r="Z251" s="108"/>
      <c r="AA251" s="2761" t="s">
        <v>3023</v>
      </c>
      <c r="AB251" s="2761" t="s">
        <v>3024</v>
      </c>
      <c r="AC251" s="2967"/>
      <c r="AD251" s="1393">
        <v>44743</v>
      </c>
      <c r="AE251" s="1394" t="s">
        <v>663</v>
      </c>
      <c r="AF251" s="1395" t="s">
        <v>3025</v>
      </c>
      <c r="AG251" s="1396">
        <v>44835</v>
      </c>
      <c r="AH251" s="1397">
        <v>44881</v>
      </c>
      <c r="AI251" s="1397">
        <v>44937</v>
      </c>
      <c r="AJ251" s="3008" t="s">
        <v>3026</v>
      </c>
      <c r="AK251" s="1399"/>
      <c r="AL251" s="1395" t="s">
        <v>1240</v>
      </c>
      <c r="AM251" s="1395" t="s">
        <v>3027</v>
      </c>
      <c r="AN251" s="1396">
        <v>45200</v>
      </c>
      <c r="AO251" s="1397">
        <v>45253</v>
      </c>
      <c r="AP251" s="1397">
        <v>45302</v>
      </c>
      <c r="AQ251" s="1398" t="s">
        <v>3028</v>
      </c>
      <c r="AR251" s="1400"/>
      <c r="AS251" s="1401"/>
      <c r="AT251" s="1402"/>
      <c r="AU251" s="1403"/>
      <c r="AV251" s="1404"/>
      <c r="AW251" s="1404"/>
      <c r="AX251" s="1405"/>
      <c r="AY251" s="1406"/>
      <c r="AZ251" s="1402"/>
      <c r="BA251" s="1402"/>
      <c r="BB251" s="1403"/>
      <c r="BC251" s="1404"/>
      <c r="BD251" s="1404"/>
      <c r="BE251" s="1405"/>
      <c r="BF251" s="1405"/>
      <c r="BG251" s="1407" t="s">
        <v>7811</v>
      </c>
      <c r="BH251" s="1396">
        <v>45474</v>
      </c>
      <c r="BI251" s="1408"/>
      <c r="BJ251" s="1407" t="s">
        <v>7812</v>
      </c>
      <c r="BK251" s="1403" t="s">
        <v>114</v>
      </c>
      <c r="BL251" s="1408"/>
      <c r="BM251" s="1407" t="s">
        <v>114</v>
      </c>
      <c r="BN251" s="1396" t="s">
        <v>114</v>
      </c>
      <c r="BO251" s="1408"/>
      <c r="BP251" s="540" t="s">
        <v>7813</v>
      </c>
      <c r="BQ251" s="1410" t="s">
        <v>7404</v>
      </c>
      <c r="BR251" s="540" t="s">
        <v>6942</v>
      </c>
      <c r="BS251" s="540"/>
      <c r="BT251" s="1409">
        <v>45468</v>
      </c>
      <c r="BU251" s="1409">
        <v>44785</v>
      </c>
      <c r="BV251" s="1410" t="s">
        <v>116</v>
      </c>
      <c r="BW251" s="1409">
        <v>45022</v>
      </c>
      <c r="BX251" s="1409">
        <v>45294</v>
      </c>
      <c r="BY251" s="1409" t="s">
        <v>116</v>
      </c>
      <c r="BZ251" s="1409">
        <v>45294</v>
      </c>
      <c r="CA251" s="1409" t="s">
        <v>7814</v>
      </c>
      <c r="CB251" s="3371"/>
      <c r="CC251" s="3371"/>
    </row>
    <row r="252" spans="1:81" s="1" customFormat="1" ht="45" customHeight="1" x14ac:dyDescent="0.2">
      <c r="A252" s="1412" t="s">
        <v>1195</v>
      </c>
      <c r="B252" s="3304"/>
      <c r="C252" s="1426" t="s">
        <v>1196</v>
      </c>
      <c r="D252" s="1380" t="s">
        <v>7815</v>
      </c>
      <c r="E252" s="7373">
        <v>2145</v>
      </c>
      <c r="F252" s="1385" t="s">
        <v>91</v>
      </c>
      <c r="G252" s="1385" t="s">
        <v>2182</v>
      </c>
      <c r="H252" s="1413" t="s">
        <v>89</v>
      </c>
      <c r="I252" s="1387" t="s">
        <v>89</v>
      </c>
      <c r="J252" s="1388" t="s">
        <v>459</v>
      </c>
      <c r="K252" s="1388"/>
      <c r="L252" s="1388" t="s">
        <v>90</v>
      </c>
      <c r="M252" s="2003" t="s">
        <v>1198</v>
      </c>
      <c r="N252" s="1388"/>
      <c r="O252" s="1388"/>
      <c r="P252" s="1388"/>
      <c r="Q252" s="1415"/>
      <c r="R252" s="1416"/>
      <c r="S252" s="1416"/>
      <c r="T252" s="1416"/>
      <c r="U252" s="1390"/>
      <c r="V252" s="1417"/>
      <c r="W252" s="1391" t="str">
        <f t="shared" ref="W252:W256" si="24">IF(OR(X252="Yes", Y252="Web-page timetable", Z252="YES"), "Yes")</f>
        <v>Yes</v>
      </c>
      <c r="X252" s="1392" t="s">
        <v>93</v>
      </c>
      <c r="Y252" s="108" t="s">
        <v>94</v>
      </c>
      <c r="Z252" s="1442"/>
      <c r="AA252" s="3231" t="s">
        <v>7733</v>
      </c>
      <c r="AB252" s="2761" t="s">
        <v>7816</v>
      </c>
      <c r="AC252" s="2930"/>
      <c r="AD252" s="1418">
        <v>45352</v>
      </c>
      <c r="AE252" s="1394" t="s">
        <v>5473</v>
      </c>
      <c r="AF252" s="1419" t="s">
        <v>7735</v>
      </c>
      <c r="AG252" s="1396">
        <v>44075</v>
      </c>
      <c r="AH252" s="1397">
        <v>44197</v>
      </c>
      <c r="AI252" s="1397">
        <v>44256</v>
      </c>
      <c r="AJ252" s="3008" t="s">
        <v>7736</v>
      </c>
      <c r="AK252" s="1399"/>
      <c r="AL252" s="1419"/>
      <c r="AM252" s="1419"/>
      <c r="AN252" s="1396"/>
      <c r="AO252" s="1397"/>
      <c r="AP252" s="1397"/>
      <c r="AQ252" s="1398"/>
      <c r="AR252" s="1400"/>
      <c r="AS252" s="1420"/>
      <c r="AT252" s="2293"/>
      <c r="AU252" s="1422"/>
      <c r="AV252" s="1423"/>
      <c r="AW252" s="1423"/>
      <c r="AX252" s="1424"/>
      <c r="AY252" s="1425"/>
      <c r="AZ252" s="1421"/>
      <c r="BA252" s="1421"/>
      <c r="BB252" s="1422"/>
      <c r="BC252" s="1423"/>
      <c r="BD252" s="1423"/>
      <c r="BE252" s="1424"/>
      <c r="BF252" s="1424"/>
      <c r="BG252" s="1407" t="s">
        <v>7349</v>
      </c>
      <c r="BH252" s="1396">
        <v>45627</v>
      </c>
      <c r="BI252" s="1408"/>
      <c r="BJ252" s="1407" t="s">
        <v>7737</v>
      </c>
      <c r="BK252" s="1396">
        <v>45748</v>
      </c>
      <c r="BL252" s="1408"/>
      <c r="BM252" s="1407" t="s">
        <v>984</v>
      </c>
      <c r="BN252" s="1396">
        <v>46113</v>
      </c>
      <c r="BO252" s="1408"/>
      <c r="BP252" s="540" t="s">
        <v>7817</v>
      </c>
      <c r="BQ252" s="1410" t="s">
        <v>4398</v>
      </c>
      <c r="BR252" s="1178"/>
      <c r="BS252" s="540"/>
      <c r="BT252" s="1409">
        <v>45320</v>
      </c>
      <c r="BU252" s="1409">
        <v>45440</v>
      </c>
      <c r="BV252" s="1410" t="s">
        <v>116</v>
      </c>
      <c r="BW252" s="1409">
        <v>44358</v>
      </c>
      <c r="BX252" s="1409">
        <v>44846</v>
      </c>
      <c r="BY252" s="1410" t="s">
        <v>116</v>
      </c>
      <c r="BZ252" s="1409">
        <v>45440</v>
      </c>
      <c r="CA252" s="1409" t="s">
        <v>7818</v>
      </c>
      <c r="CB252" s="1409"/>
      <c r="CC252" s="540" t="s">
        <v>105</v>
      </c>
    </row>
    <row r="253" spans="1:81" ht="47" customHeight="1" x14ac:dyDescent="0.2">
      <c r="A253" s="1384" t="s">
        <v>1758</v>
      </c>
      <c r="B253" s="3330"/>
      <c r="C253" s="1381" t="s">
        <v>1759</v>
      </c>
      <c r="D253" s="1382" t="s">
        <v>7395</v>
      </c>
      <c r="E253" s="7352">
        <v>2167</v>
      </c>
      <c r="F253" s="1385" t="s">
        <v>1083</v>
      </c>
      <c r="G253" s="1385" t="s">
        <v>931</v>
      </c>
      <c r="H253" s="1386" t="s">
        <v>89</v>
      </c>
      <c r="I253" s="2033" t="s">
        <v>89</v>
      </c>
      <c r="J253" s="2029">
        <v>41689</v>
      </c>
      <c r="K253" s="2029"/>
      <c r="L253" s="2029"/>
      <c r="M253" s="2030"/>
      <c r="N253" s="2029"/>
      <c r="O253" s="2029"/>
      <c r="P253" s="1388"/>
      <c r="Q253" s="1687"/>
      <c r="R253" s="1702"/>
      <c r="S253" s="1702"/>
      <c r="T253" s="1702"/>
      <c r="U253" s="1390"/>
      <c r="V253" s="2031"/>
      <c r="W253" s="1391" t="str">
        <f t="shared" si="24"/>
        <v>Yes</v>
      </c>
      <c r="X253" s="1392" t="s">
        <v>93</v>
      </c>
      <c r="Y253" s="108" t="s">
        <v>94</v>
      </c>
      <c r="Z253" s="2082"/>
      <c r="AA253" s="2983" t="s">
        <v>1761</v>
      </c>
      <c r="AB253" s="2973" t="s">
        <v>7396</v>
      </c>
      <c r="AC253" s="2967"/>
      <c r="AD253" s="1393">
        <v>45261</v>
      </c>
      <c r="AE253" s="1394" t="s">
        <v>1763</v>
      </c>
      <c r="AF253" s="1395" t="s">
        <v>1526</v>
      </c>
      <c r="AG253" s="1396">
        <v>44197</v>
      </c>
      <c r="AH253" s="1397">
        <v>44223</v>
      </c>
      <c r="AI253" s="1397">
        <v>44279</v>
      </c>
      <c r="AJ253" s="3008"/>
      <c r="AK253" s="1399"/>
      <c r="AL253" s="7467"/>
      <c r="AM253" s="7467"/>
      <c r="AN253" s="1396"/>
      <c r="AO253" s="1397"/>
      <c r="AP253" s="1397"/>
      <c r="AQ253" s="1398"/>
      <c r="AR253" s="1400"/>
      <c r="AS253" s="1401"/>
      <c r="AT253" s="1402"/>
      <c r="AU253" s="1403"/>
      <c r="AV253" s="1404"/>
      <c r="AW253" s="1404"/>
      <c r="AX253" s="1405"/>
      <c r="AY253" s="1406"/>
      <c r="AZ253" s="1402"/>
      <c r="BA253" s="1402"/>
      <c r="BB253" s="1403"/>
      <c r="BC253" s="1404"/>
      <c r="BD253" s="1404"/>
      <c r="BE253" s="1405"/>
      <c r="BF253" s="1405"/>
      <c r="BG253" s="1407" t="s">
        <v>7819</v>
      </c>
      <c r="BH253" s="1396">
        <v>45536</v>
      </c>
      <c r="BI253" s="1408"/>
      <c r="BJ253" s="1407" t="s">
        <v>7820</v>
      </c>
      <c r="BK253" s="1396">
        <v>45658</v>
      </c>
      <c r="BL253" s="1408"/>
      <c r="BM253" s="1407" t="s">
        <v>7821</v>
      </c>
      <c r="BN253" s="1396">
        <v>46143</v>
      </c>
      <c r="BO253" s="1408"/>
      <c r="BP253" s="540" t="s">
        <v>7822</v>
      </c>
      <c r="BQ253" s="1410" t="s">
        <v>7823</v>
      </c>
      <c r="BR253" s="540"/>
      <c r="BS253" s="540"/>
      <c r="BT253" s="1409">
        <v>45161</v>
      </c>
      <c r="BU253" s="1409">
        <v>45320</v>
      </c>
      <c r="BV253" s="1410" t="s">
        <v>116</v>
      </c>
      <c r="BW253" s="1409"/>
      <c r="BX253" s="1409">
        <v>45320</v>
      </c>
      <c r="BY253" s="1410" t="s">
        <v>116</v>
      </c>
      <c r="BZ253" s="1409">
        <v>45320</v>
      </c>
      <c r="CA253" s="1409" t="s">
        <v>7824</v>
      </c>
      <c r="CB253" s="3371"/>
      <c r="CC253" s="3371"/>
    </row>
    <row r="254" spans="1:81" ht="47" customHeight="1" x14ac:dyDescent="0.2">
      <c r="A254" s="1384" t="s">
        <v>3574</v>
      </c>
      <c r="B254" s="3330"/>
      <c r="C254" s="1381" t="s">
        <v>3575</v>
      </c>
      <c r="D254" s="1382" t="s">
        <v>3576</v>
      </c>
      <c r="E254" s="7352">
        <v>2171</v>
      </c>
      <c r="F254" s="1385" t="s">
        <v>337</v>
      </c>
      <c r="G254" s="1385" t="s">
        <v>266</v>
      </c>
      <c r="H254" s="1386" t="s">
        <v>89</v>
      </c>
      <c r="I254" s="2033" t="s">
        <v>89</v>
      </c>
      <c r="J254" s="2029">
        <v>43111</v>
      </c>
      <c r="K254" s="2029"/>
      <c r="L254" s="2029" t="s">
        <v>90</v>
      </c>
      <c r="M254" s="2030" t="s">
        <v>3577</v>
      </c>
      <c r="N254" s="2029"/>
      <c r="O254" s="2029"/>
      <c r="P254" s="1388"/>
      <c r="Q254" s="1687"/>
      <c r="R254" s="1702"/>
      <c r="S254" s="1702"/>
      <c r="T254" s="1702"/>
      <c r="U254" s="1390"/>
      <c r="V254" s="2031"/>
      <c r="W254" s="1391" t="str">
        <f t="shared" si="24"/>
        <v>Yes</v>
      </c>
      <c r="X254" s="1392" t="s">
        <v>93</v>
      </c>
      <c r="Y254" s="108" t="s">
        <v>94</v>
      </c>
      <c r="Z254" s="108"/>
      <c r="AA254" s="2761" t="s">
        <v>3578</v>
      </c>
      <c r="AB254" s="2967" t="s">
        <v>6979</v>
      </c>
      <c r="AC254" s="2967"/>
      <c r="AD254" s="1393">
        <v>44713</v>
      </c>
      <c r="AE254" s="1394" t="s">
        <v>3078</v>
      </c>
      <c r="AF254" s="1395" t="s">
        <v>364</v>
      </c>
      <c r="AG254" s="1396">
        <v>44013</v>
      </c>
      <c r="AH254" s="1397">
        <v>44116</v>
      </c>
      <c r="AI254" s="1397">
        <v>44204</v>
      </c>
      <c r="AJ254" s="3008" t="s">
        <v>3580</v>
      </c>
      <c r="AK254" s="1399"/>
      <c r="AL254" s="7438" t="s">
        <v>1025</v>
      </c>
      <c r="AM254" s="7410" t="s">
        <v>3581</v>
      </c>
      <c r="AN254" s="1396">
        <v>44774</v>
      </c>
      <c r="AO254" s="1397">
        <v>44746</v>
      </c>
      <c r="AP254" s="1397">
        <v>44862</v>
      </c>
      <c r="AQ254" s="1398"/>
      <c r="AR254" s="1400"/>
      <c r="AS254" s="1401" t="s">
        <v>3582</v>
      </c>
      <c r="AT254" s="1402" t="s">
        <v>2341</v>
      </c>
      <c r="AU254" s="1396">
        <v>45200</v>
      </c>
      <c r="AV254" s="1404">
        <v>45224</v>
      </c>
      <c r="AW254" s="1404">
        <v>45322</v>
      </c>
      <c r="AX254" s="1405" t="s">
        <v>3583</v>
      </c>
      <c r="AY254" s="1406"/>
      <c r="AZ254" s="1402"/>
      <c r="BA254" s="1402"/>
      <c r="BB254" s="1403"/>
      <c r="BC254" s="1404"/>
      <c r="BD254" s="1404"/>
      <c r="BE254" s="1405"/>
      <c r="BF254" s="1405"/>
      <c r="BG254" s="1407" t="s">
        <v>7825</v>
      </c>
      <c r="BH254" s="1396">
        <v>45536</v>
      </c>
      <c r="BI254" s="1408"/>
      <c r="BJ254" s="1407" t="s">
        <v>7826</v>
      </c>
      <c r="BK254" s="1396">
        <v>45627</v>
      </c>
      <c r="BL254" s="1408"/>
      <c r="BM254" s="1407" t="s">
        <v>114</v>
      </c>
      <c r="BN254" s="1396" t="s">
        <v>114</v>
      </c>
      <c r="BO254" s="1408"/>
      <c r="BP254" s="2443" t="s">
        <v>7827</v>
      </c>
      <c r="BQ254" s="2759" t="s">
        <v>7828</v>
      </c>
      <c r="BR254" s="540" t="s">
        <v>3586</v>
      </c>
      <c r="BS254" s="2443"/>
      <c r="BT254" s="1409">
        <v>45320</v>
      </c>
      <c r="BU254" s="1409">
        <v>44860</v>
      </c>
      <c r="BV254" s="1410" t="s">
        <v>116</v>
      </c>
      <c r="BW254" s="1409">
        <v>44271</v>
      </c>
      <c r="BX254" s="1409">
        <v>45419</v>
      </c>
      <c r="BY254" s="1410" t="s">
        <v>116</v>
      </c>
      <c r="BZ254" s="1409">
        <v>45419</v>
      </c>
      <c r="CA254" s="1409" t="s">
        <v>7824</v>
      </c>
      <c r="CB254" s="3371"/>
      <c r="CC254" s="3371"/>
    </row>
    <row r="255" spans="1:81" ht="47" customHeight="1" x14ac:dyDescent="0.2">
      <c r="A255" s="1384" t="s">
        <v>2629</v>
      </c>
      <c r="B255" s="3330"/>
      <c r="C255" s="1381" t="s">
        <v>2630</v>
      </c>
      <c r="D255" s="1382" t="s">
        <v>2631</v>
      </c>
      <c r="E255" s="7490">
        <v>2187</v>
      </c>
      <c r="F255" s="1385" t="s">
        <v>337</v>
      </c>
      <c r="G255" s="1385" t="s">
        <v>949</v>
      </c>
      <c r="H255" s="1386" t="s">
        <v>89</v>
      </c>
      <c r="I255" s="1387" t="s">
        <v>89</v>
      </c>
      <c r="J255" s="1388">
        <v>43571</v>
      </c>
      <c r="K255" s="1388"/>
      <c r="L255" s="1388" t="s">
        <v>90</v>
      </c>
      <c r="M255" s="2003" t="s">
        <v>2350</v>
      </c>
      <c r="N255" s="1388"/>
      <c r="O255" s="1388" t="s">
        <v>93</v>
      </c>
      <c r="P255" s="1388"/>
      <c r="Q255" s="1687"/>
      <c r="R255" s="1702"/>
      <c r="S255" s="1702"/>
      <c r="T255" s="1702"/>
      <c r="U255" s="2846" t="s">
        <v>91</v>
      </c>
      <c r="V255" s="1554" t="s">
        <v>2632</v>
      </c>
      <c r="W255" s="1391" t="str">
        <f t="shared" si="24"/>
        <v>Yes</v>
      </c>
      <c r="X255" s="1392" t="s">
        <v>93</v>
      </c>
      <c r="Y255" s="108" t="s">
        <v>267</v>
      </c>
      <c r="Z255" s="108"/>
      <c r="AA255" s="2761" t="s">
        <v>2633</v>
      </c>
      <c r="AB255" s="2761" t="s">
        <v>7829</v>
      </c>
      <c r="AC255" s="3272"/>
      <c r="AD255" s="1393">
        <v>45352</v>
      </c>
      <c r="AE255" s="1394" t="s">
        <v>2634</v>
      </c>
      <c r="AF255" s="1395" t="s">
        <v>364</v>
      </c>
      <c r="AG255" s="1396" t="s">
        <v>2635</v>
      </c>
      <c r="AH255" s="1397">
        <v>44442</v>
      </c>
      <c r="AI255" s="1397">
        <v>44498</v>
      </c>
      <c r="AJ255" s="3008" t="s">
        <v>2636</v>
      </c>
      <c r="AK255" s="1399"/>
      <c r="AL255" s="1395" t="s">
        <v>7830</v>
      </c>
      <c r="AM255" s="1395" t="s">
        <v>367</v>
      </c>
      <c r="AN255" s="1396">
        <v>45383</v>
      </c>
      <c r="AO255" s="1397">
        <v>45385</v>
      </c>
      <c r="AP255" s="1397">
        <v>45427</v>
      </c>
      <c r="AQ255" s="132" t="s">
        <v>2636</v>
      </c>
      <c r="AR255" s="1400"/>
      <c r="AS255" s="1401"/>
      <c r="AT255" s="1402"/>
      <c r="AU255" s="1403"/>
      <c r="AV255" s="1404"/>
      <c r="AW255" s="1404"/>
      <c r="AX255" s="1405"/>
      <c r="AY255" s="1406"/>
      <c r="AZ255" s="1402"/>
      <c r="BA255" s="1402"/>
      <c r="BB255" s="1403"/>
      <c r="BC255" s="1404"/>
      <c r="BD255" s="1404"/>
      <c r="BE255" s="1405"/>
      <c r="BF255" s="1405"/>
      <c r="BG255" s="1407" t="s">
        <v>7831</v>
      </c>
      <c r="BH255" s="1396">
        <v>45748</v>
      </c>
      <c r="BI255" s="1397"/>
      <c r="BJ255" s="1407" t="s">
        <v>7832</v>
      </c>
      <c r="BK255" s="1396">
        <v>45778</v>
      </c>
      <c r="BL255" s="1408"/>
      <c r="BM255" s="1407" t="s">
        <v>7833</v>
      </c>
      <c r="BN255" s="1396">
        <v>46235</v>
      </c>
      <c r="BO255" s="1408"/>
      <c r="BP255" s="2443" t="s">
        <v>7834</v>
      </c>
      <c r="BQ255" s="2759" t="s">
        <v>4398</v>
      </c>
      <c r="BR255" s="540"/>
      <c r="BS255" s="2443"/>
      <c r="BT255" s="1409">
        <v>43552</v>
      </c>
      <c r="BU255" s="1409">
        <v>45455</v>
      </c>
      <c r="BV255" s="1410" t="s">
        <v>116</v>
      </c>
      <c r="BW255" s="1409">
        <v>45315</v>
      </c>
      <c r="BX255" s="1409" t="s">
        <v>7835</v>
      </c>
      <c r="BY255" s="1410" t="s">
        <v>116</v>
      </c>
      <c r="BZ255" s="1409">
        <v>45455</v>
      </c>
      <c r="CA255" s="1409" t="s">
        <v>7836</v>
      </c>
      <c r="CB255" s="3371"/>
      <c r="CC255" s="3371"/>
    </row>
    <row r="256" spans="1:81" ht="47" customHeight="1" x14ac:dyDescent="0.2">
      <c r="A256" s="2038" t="s">
        <v>166</v>
      </c>
      <c r="B256" s="1918"/>
      <c r="C256" s="1381" t="s">
        <v>167</v>
      </c>
      <c r="D256" s="1382" t="s">
        <v>2520</v>
      </c>
      <c r="E256" s="7352" t="s">
        <v>566</v>
      </c>
      <c r="F256" s="1386"/>
      <c r="G256" s="1386">
        <v>2041</v>
      </c>
      <c r="H256" s="1386" t="s">
        <v>89</v>
      </c>
      <c r="I256" s="2033" t="s">
        <v>89</v>
      </c>
      <c r="J256" s="2029">
        <v>43517</v>
      </c>
      <c r="K256" s="2029"/>
      <c r="L256" s="2029" t="s">
        <v>90</v>
      </c>
      <c r="M256" s="2030" t="s">
        <v>169</v>
      </c>
      <c r="N256" s="2029"/>
      <c r="O256" s="2029"/>
      <c r="P256" s="1388"/>
      <c r="Q256" s="1687"/>
      <c r="R256" s="1702"/>
      <c r="S256" s="1702"/>
      <c r="T256" s="1702"/>
      <c r="U256" s="1390"/>
      <c r="V256" s="2031"/>
      <c r="W256" s="1391" t="str">
        <f t="shared" si="24"/>
        <v>Yes</v>
      </c>
      <c r="X256" s="1392" t="s">
        <v>93</v>
      </c>
      <c r="Y256" s="108" t="s">
        <v>94</v>
      </c>
      <c r="Z256" s="2039"/>
      <c r="AA256" s="3396" t="s">
        <v>4443</v>
      </c>
      <c r="AB256" s="2967" t="s">
        <v>7837</v>
      </c>
      <c r="AC256" s="2761"/>
      <c r="AD256" s="1393">
        <v>44986</v>
      </c>
      <c r="AE256" s="1394" t="s">
        <v>7326</v>
      </c>
      <c r="AF256" s="1395" t="s">
        <v>98</v>
      </c>
      <c r="AG256" s="1396">
        <v>45413</v>
      </c>
      <c r="AH256" s="1397"/>
      <c r="AI256" s="1397"/>
      <c r="AJ256" s="3008"/>
      <c r="AK256" s="1399"/>
      <c r="AL256" s="1395"/>
      <c r="AM256" s="1395"/>
      <c r="AN256" s="1396"/>
      <c r="AO256" s="1397"/>
      <c r="AP256" s="1397"/>
      <c r="AQ256" s="1398"/>
      <c r="AR256" s="1400"/>
      <c r="AS256" s="1401"/>
      <c r="AT256" s="1402"/>
      <c r="AU256" s="1403"/>
      <c r="AV256" s="1404"/>
      <c r="AW256" s="1404"/>
      <c r="AX256" s="1405"/>
      <c r="AY256" s="1406"/>
      <c r="AZ256" s="1402"/>
      <c r="BA256" s="1402"/>
      <c r="BB256" s="1403"/>
      <c r="BC256" s="1404"/>
      <c r="BD256" s="1404"/>
      <c r="BE256" s="1405"/>
      <c r="BF256" s="1405"/>
      <c r="BG256" s="1407" t="s">
        <v>7189</v>
      </c>
      <c r="BH256" s="1396">
        <v>45689</v>
      </c>
      <c r="BI256" s="1408"/>
      <c r="BJ256" s="1407" t="s">
        <v>626</v>
      </c>
      <c r="BK256" s="1396">
        <v>45809</v>
      </c>
      <c r="BL256" s="1408"/>
      <c r="BM256" s="1407" t="s">
        <v>175</v>
      </c>
      <c r="BN256" s="1396">
        <v>46235</v>
      </c>
      <c r="BO256" s="1408"/>
      <c r="BP256" s="540" t="s">
        <v>7838</v>
      </c>
      <c r="BQ256" s="1410"/>
      <c r="BR256" s="540" t="s">
        <v>7839</v>
      </c>
      <c r="BS256" s="540"/>
      <c r="BT256" s="1409">
        <v>45454</v>
      </c>
      <c r="BU256" s="1409">
        <v>45037</v>
      </c>
      <c r="BV256" s="1410" t="s">
        <v>116</v>
      </c>
      <c r="BW256" s="1409">
        <v>45427</v>
      </c>
      <c r="BX256" s="1409">
        <v>45037</v>
      </c>
      <c r="BY256" s="1410" t="s">
        <v>116</v>
      </c>
      <c r="BZ256" s="1409">
        <v>45037</v>
      </c>
      <c r="CA256" s="1409" t="s">
        <v>566</v>
      </c>
      <c r="CB256" s="3371"/>
      <c r="CC256" s="3371"/>
    </row>
    <row r="257" spans="1:81" ht="47" customHeight="1" x14ac:dyDescent="0.2">
      <c r="A257" s="2972" t="s">
        <v>501</v>
      </c>
      <c r="B257" s="1918"/>
      <c r="C257" s="1381" t="s">
        <v>502</v>
      </c>
      <c r="D257" s="1382" t="s">
        <v>503</v>
      </c>
      <c r="E257" s="7352"/>
      <c r="F257" s="1385"/>
      <c r="G257" s="1385"/>
      <c r="H257" s="1386" t="s">
        <v>194</v>
      </c>
      <c r="I257" s="2033" t="s">
        <v>89</v>
      </c>
      <c r="J257" s="2035">
        <v>44249</v>
      </c>
      <c r="K257" s="2035"/>
      <c r="L257" s="2029"/>
      <c r="M257" s="2030"/>
      <c r="N257" s="2029"/>
      <c r="O257" s="2029"/>
      <c r="P257" s="1388"/>
      <c r="Q257" s="1687"/>
      <c r="R257" s="2274"/>
      <c r="S257" s="2102"/>
      <c r="T257" s="2102"/>
      <c r="U257" s="2102"/>
      <c r="V257" s="1390"/>
      <c r="W257" s="2031"/>
      <c r="X257" s="1391" t="str">
        <f t="shared" ref="X257:X264" si="25">IF(OR(Y257="Yes", Z257="Web-page timetable", AA257="YES"), "Yes")</f>
        <v>Yes</v>
      </c>
      <c r="Y257" s="1392" t="s">
        <v>93</v>
      </c>
      <c r="Z257" s="108" t="s">
        <v>94</v>
      </c>
      <c r="AA257" s="108"/>
      <c r="AB257" s="2761" t="s">
        <v>504</v>
      </c>
      <c r="AC257" s="107" t="s">
        <v>505</v>
      </c>
      <c r="AD257" s="2967"/>
      <c r="AE257" s="1393">
        <v>45352</v>
      </c>
      <c r="AF257" s="1394" t="s">
        <v>7840</v>
      </c>
      <c r="AG257" s="1395" t="s">
        <v>367</v>
      </c>
      <c r="AH257" s="1396">
        <v>45566</v>
      </c>
      <c r="AI257" s="1397"/>
      <c r="AJ257" s="1397"/>
      <c r="AK257" s="3008"/>
      <c r="AL257" s="1399"/>
      <c r="AM257" s="1532"/>
      <c r="AN257" s="1395"/>
      <c r="AO257" s="1396"/>
      <c r="AP257" s="1397"/>
      <c r="AQ257" s="1397"/>
      <c r="AR257" s="1398"/>
      <c r="AS257" s="1400"/>
      <c r="AT257" s="1401"/>
      <c r="AU257" s="1402"/>
      <c r="AV257" s="1551"/>
      <c r="AW257" s="1404"/>
      <c r="AX257" s="1404"/>
      <c r="AY257" s="1405"/>
      <c r="AZ257" s="1406"/>
      <c r="BA257" s="1402"/>
      <c r="BB257" s="1552"/>
      <c r="BC257" s="1396"/>
      <c r="BD257" s="1404"/>
      <c r="BE257" s="1404"/>
      <c r="BF257" s="1405"/>
      <c r="BG257" s="1405"/>
      <c r="BH257" s="1407" t="s">
        <v>7737</v>
      </c>
      <c r="BI257" s="1396">
        <v>45748</v>
      </c>
      <c r="BJ257" s="1397"/>
      <c r="BK257" s="1407" t="s">
        <v>6913</v>
      </c>
      <c r="BL257" s="1396">
        <v>45809</v>
      </c>
      <c r="BM257" s="1408"/>
      <c r="BN257" s="1407" t="s">
        <v>7841</v>
      </c>
      <c r="BO257" s="1455">
        <v>46054</v>
      </c>
      <c r="BP257" s="1438"/>
      <c r="BQ257" s="1178" t="s">
        <v>7842</v>
      </c>
      <c r="BR257" s="1410" t="s">
        <v>7843</v>
      </c>
      <c r="BS257" s="1178" t="s">
        <v>7844</v>
      </c>
      <c r="BT257" s="540"/>
      <c r="BU257" s="1409">
        <v>45161</v>
      </c>
      <c r="BV257" s="1409">
        <v>45415</v>
      </c>
      <c r="BW257" s="1410" t="s">
        <v>116</v>
      </c>
      <c r="BX257" s="1409">
        <v>45317</v>
      </c>
      <c r="BY257" s="1409">
        <v>45415</v>
      </c>
      <c r="BZ257" s="1410" t="s">
        <v>116</v>
      </c>
      <c r="CA257" s="1409">
        <v>45415</v>
      </c>
      <c r="CB257" s="1409" t="s">
        <v>7845</v>
      </c>
      <c r="CC257" s="3371"/>
    </row>
    <row r="258" spans="1:81" ht="47" customHeight="1" x14ac:dyDescent="0.2">
      <c r="A258" s="1384" t="s">
        <v>3906</v>
      </c>
      <c r="B258" s="3330"/>
      <c r="C258" s="1381" t="s">
        <v>3905</v>
      </c>
      <c r="D258" s="1381" t="s">
        <v>3907</v>
      </c>
      <c r="E258" s="2083">
        <v>2286</v>
      </c>
      <c r="F258" s="1385" t="s">
        <v>91</v>
      </c>
      <c r="G258" s="1385" t="s">
        <v>949</v>
      </c>
      <c r="H258" s="1387" t="s">
        <v>89</v>
      </c>
      <c r="I258" s="1387" t="s">
        <v>89</v>
      </c>
      <c r="J258" s="1388">
        <v>43370</v>
      </c>
      <c r="K258" s="2029"/>
      <c r="L258" s="2029"/>
      <c r="M258" s="2030"/>
      <c r="N258" s="2029"/>
      <c r="O258" s="2029"/>
      <c r="P258" s="1388"/>
      <c r="Q258" s="1687"/>
      <c r="R258" s="1702"/>
      <c r="S258" s="1702"/>
      <c r="T258" s="1702"/>
      <c r="U258" s="1702"/>
      <c r="V258" s="1390"/>
      <c r="W258" s="2031"/>
      <c r="X258" s="1391" t="str">
        <f t="shared" si="25"/>
        <v>Yes</v>
      </c>
      <c r="Y258" s="1392" t="s">
        <v>93</v>
      </c>
      <c r="Z258" s="108" t="s">
        <v>94</v>
      </c>
      <c r="AA258" s="108"/>
      <c r="AB258" s="2761" t="s">
        <v>7846</v>
      </c>
      <c r="AC258" s="2967" t="s">
        <v>7847</v>
      </c>
      <c r="AD258" s="2967"/>
      <c r="AE258" s="1531">
        <v>45323</v>
      </c>
      <c r="AF258" s="1394" t="s">
        <v>3910</v>
      </c>
      <c r="AG258" s="1395" t="s">
        <v>3911</v>
      </c>
      <c r="AH258" s="1396">
        <v>44797</v>
      </c>
      <c r="AI258" s="1397">
        <v>44797</v>
      </c>
      <c r="AJ258" s="1397">
        <v>44839</v>
      </c>
      <c r="AK258" s="3008" t="s">
        <v>3912</v>
      </c>
      <c r="AL258" s="1399"/>
      <c r="AM258" s="7473" t="s">
        <v>7584</v>
      </c>
      <c r="AN258" s="7410" t="s">
        <v>3913</v>
      </c>
      <c r="AO258" s="1396" t="s">
        <v>3914</v>
      </c>
      <c r="AP258" s="1397">
        <v>45139</v>
      </c>
      <c r="AQ258" s="1397">
        <v>45200</v>
      </c>
      <c r="AR258" s="1398" t="s">
        <v>3912</v>
      </c>
      <c r="AS258" s="1400"/>
      <c r="AT258" s="1401" t="s">
        <v>7848</v>
      </c>
      <c r="AU258" s="1402" t="s">
        <v>4417</v>
      </c>
      <c r="AV258" s="1551">
        <v>45474</v>
      </c>
      <c r="AW258" s="1404">
        <v>45566</v>
      </c>
      <c r="AX258" s="1404"/>
      <c r="AY258" s="1405"/>
      <c r="AZ258" s="1406"/>
      <c r="BA258" s="1402"/>
      <c r="BB258" s="1552"/>
      <c r="BC258" s="1551"/>
      <c r="BD258" s="1404"/>
      <c r="BE258" s="1404"/>
      <c r="BF258" s="1405"/>
      <c r="BG258" s="1405"/>
      <c r="BH258" s="1407" t="s">
        <v>7849</v>
      </c>
      <c r="BI258" s="1396">
        <v>45717</v>
      </c>
      <c r="BJ258" s="1397"/>
      <c r="BK258" s="1407" t="s">
        <v>7850</v>
      </c>
      <c r="BL258" s="1396">
        <v>45809</v>
      </c>
      <c r="BM258" s="1408"/>
      <c r="BN258" s="1433" t="s">
        <v>5500</v>
      </c>
      <c r="BO258" s="2446" t="s">
        <v>5500</v>
      </c>
      <c r="BP258" s="1408"/>
      <c r="BQ258" s="540" t="s">
        <v>7851</v>
      </c>
      <c r="BR258" s="1410"/>
      <c r="BS258" s="7417"/>
      <c r="BT258" s="540"/>
      <c r="BU258" s="1409">
        <v>45497</v>
      </c>
      <c r="BV258" s="1409">
        <v>45384</v>
      </c>
      <c r="BW258" s="1410" t="s">
        <v>116</v>
      </c>
      <c r="BX258" s="1409">
        <v>45497</v>
      </c>
      <c r="BY258" s="1409">
        <v>45384</v>
      </c>
      <c r="BZ258" s="1410" t="s">
        <v>116</v>
      </c>
      <c r="CA258" s="1409">
        <v>45384</v>
      </c>
      <c r="CB258" s="1409" t="s">
        <v>7852</v>
      </c>
      <c r="CC258" s="3371"/>
    </row>
    <row r="259" spans="1:81" ht="47" customHeight="1" x14ac:dyDescent="0.2">
      <c r="A259" s="1384" t="s">
        <v>3466</v>
      </c>
      <c r="B259" s="3330"/>
      <c r="C259" s="1381" t="s">
        <v>3467</v>
      </c>
      <c r="D259" s="1382" t="s">
        <v>265</v>
      </c>
      <c r="E259" s="7352" t="s">
        <v>6849</v>
      </c>
      <c r="F259" s="1385" t="s">
        <v>423</v>
      </c>
      <c r="G259" s="1385" t="s">
        <v>2182</v>
      </c>
      <c r="H259" s="1386" t="s">
        <v>89</v>
      </c>
      <c r="I259" s="2033" t="s">
        <v>89</v>
      </c>
      <c r="J259" s="2029">
        <v>43157</v>
      </c>
      <c r="K259" s="2029"/>
      <c r="L259" s="2029"/>
      <c r="M259" s="2030"/>
      <c r="N259" s="2029"/>
      <c r="O259" s="2029"/>
      <c r="P259" s="1388"/>
      <c r="Q259" s="1687"/>
      <c r="R259" s="1702"/>
      <c r="S259" s="1702"/>
      <c r="T259" s="1702"/>
      <c r="U259" s="1702"/>
      <c r="V259" s="1390"/>
      <c r="W259" s="2031"/>
      <c r="X259" s="1391" t="str">
        <f t="shared" si="25"/>
        <v>Yes</v>
      </c>
      <c r="Y259" s="2414" t="s">
        <v>93</v>
      </c>
      <c r="Z259" s="2039" t="s">
        <v>94</v>
      </c>
      <c r="AA259" s="3181"/>
      <c r="AB259" s="2761" t="s">
        <v>7625</v>
      </c>
      <c r="AC259" s="2967" t="s">
        <v>7626</v>
      </c>
      <c r="AD259" s="2926"/>
      <c r="AE259" s="1393">
        <v>44348</v>
      </c>
      <c r="AF259" s="1394" t="s">
        <v>7853</v>
      </c>
      <c r="AG259" s="1395" t="s">
        <v>2572</v>
      </c>
      <c r="AH259" s="1396">
        <v>45444</v>
      </c>
      <c r="AI259" s="1397"/>
      <c r="AJ259" s="1397"/>
      <c r="AK259" s="3008"/>
      <c r="AL259" s="1399"/>
      <c r="AM259" s="7467"/>
      <c r="AN259" s="7467"/>
      <c r="AO259" s="1396"/>
      <c r="AP259" s="1397"/>
      <c r="AQ259" s="1397"/>
      <c r="AR259" s="1398"/>
      <c r="AS259" s="1400"/>
      <c r="AT259" s="1401"/>
      <c r="AU259" s="1402"/>
      <c r="AV259" s="1403"/>
      <c r="AW259" s="1404"/>
      <c r="AX259" s="1404"/>
      <c r="AY259" s="1405"/>
      <c r="AZ259" s="1406"/>
      <c r="BA259" s="1402"/>
      <c r="BB259" s="1402"/>
      <c r="BC259" s="1403"/>
      <c r="BD259" s="1404"/>
      <c r="BE259" s="1404"/>
      <c r="BF259" s="1405"/>
      <c r="BG259" s="1405"/>
      <c r="BH259" s="1407" t="s">
        <v>7854</v>
      </c>
      <c r="BI259" s="1396">
        <v>45627</v>
      </c>
      <c r="BJ259" s="1408"/>
      <c r="BK259" s="1407" t="s">
        <v>7855</v>
      </c>
      <c r="BL259" s="1396">
        <v>45809</v>
      </c>
      <c r="BM259" s="1408"/>
      <c r="BN259" s="1407" t="s">
        <v>7631</v>
      </c>
      <c r="BO259" s="1396" t="s">
        <v>7632</v>
      </c>
      <c r="BP259" s="1408"/>
      <c r="BQ259" s="540" t="s">
        <v>7856</v>
      </c>
      <c r="BR259" s="1410" t="s">
        <v>7770</v>
      </c>
      <c r="BS259" s="540"/>
      <c r="BT259" s="540"/>
      <c r="BU259" s="1409">
        <v>45392</v>
      </c>
      <c r="BV259" s="1409">
        <v>44414</v>
      </c>
      <c r="BW259" s="1410" t="s">
        <v>116</v>
      </c>
      <c r="BX259" s="1409">
        <v>44271</v>
      </c>
      <c r="BY259" s="1409">
        <v>45419</v>
      </c>
      <c r="BZ259" s="1410" t="s">
        <v>116</v>
      </c>
      <c r="CA259" s="1409">
        <v>45419</v>
      </c>
      <c r="CB259" s="1409" t="s">
        <v>7857</v>
      </c>
      <c r="CC259" s="3371"/>
    </row>
    <row r="260" spans="1:81" ht="47" customHeight="1" x14ac:dyDescent="0.2">
      <c r="A260" s="2211" t="s">
        <v>3557</v>
      </c>
      <c r="B260" s="3333"/>
      <c r="C260" s="2151" t="s">
        <v>3558</v>
      </c>
      <c r="D260" s="2212" t="s">
        <v>3559</v>
      </c>
      <c r="E260" s="7518" t="s">
        <v>3560</v>
      </c>
      <c r="F260" s="2153" t="s">
        <v>337</v>
      </c>
      <c r="G260" s="2153" t="s">
        <v>266</v>
      </c>
      <c r="H260" s="2213" t="s">
        <v>89</v>
      </c>
      <c r="I260" s="2155" t="s">
        <v>89</v>
      </c>
      <c r="J260" s="2156">
        <v>41765</v>
      </c>
      <c r="K260" s="2156"/>
      <c r="L260" s="2156" t="s">
        <v>90</v>
      </c>
      <c r="M260" s="2200" t="s">
        <v>2350</v>
      </c>
      <c r="N260" s="2156"/>
      <c r="O260" s="2156"/>
      <c r="P260" s="2506" t="s">
        <v>7858</v>
      </c>
      <c r="Q260" s="3420">
        <v>45365</v>
      </c>
      <c r="R260" s="2218"/>
      <c r="S260" s="2218"/>
      <c r="T260" s="2218"/>
      <c r="U260" s="2218"/>
      <c r="V260" s="2160"/>
      <c r="W260" s="2219"/>
      <c r="X260" s="2162" t="str">
        <f t="shared" si="25"/>
        <v>Yes</v>
      </c>
      <c r="Y260" s="2163" t="s">
        <v>93</v>
      </c>
      <c r="Z260" s="2151" t="s">
        <v>267</v>
      </c>
      <c r="AA260" s="2155"/>
      <c r="AB260" s="2925" t="s">
        <v>3568</v>
      </c>
      <c r="AC260" s="2924" t="s">
        <v>3568</v>
      </c>
      <c r="AD260" s="2925"/>
      <c r="AE260" s="2220">
        <v>45200</v>
      </c>
      <c r="AF260" s="2166" t="s">
        <v>5421</v>
      </c>
      <c r="AG260" s="2199" t="s">
        <v>3562</v>
      </c>
      <c r="AH260" s="2168">
        <v>43282</v>
      </c>
      <c r="AI260" s="2168">
        <v>43241</v>
      </c>
      <c r="AJ260" s="2168">
        <v>43297</v>
      </c>
      <c r="AK260" s="3011" t="s">
        <v>3563</v>
      </c>
      <c r="AL260" s="2169" t="s">
        <v>3564</v>
      </c>
      <c r="AM260" s="7524" t="s">
        <v>5095</v>
      </c>
      <c r="AN260" s="7370" t="s">
        <v>3565</v>
      </c>
      <c r="AO260" s="2168">
        <v>43891</v>
      </c>
      <c r="AP260" s="2168">
        <v>43891</v>
      </c>
      <c r="AQ260" s="2168">
        <v>44013</v>
      </c>
      <c r="AR260" s="2188" t="s">
        <v>3566</v>
      </c>
      <c r="AS260" s="2170"/>
      <c r="AT260" s="2221">
        <v>44317</v>
      </c>
      <c r="AU260" s="2213" t="s">
        <v>3567</v>
      </c>
      <c r="AV260" s="2221">
        <v>44317</v>
      </c>
      <c r="AW260" s="2221">
        <v>44317</v>
      </c>
      <c r="AX260" s="2221"/>
      <c r="AY260" s="2213" t="s">
        <v>3568</v>
      </c>
      <c r="AZ260" s="2222"/>
      <c r="BA260" s="3421">
        <v>44501</v>
      </c>
      <c r="BB260" s="2213" t="s">
        <v>3569</v>
      </c>
      <c r="BC260" s="2221">
        <v>44501</v>
      </c>
      <c r="BD260" s="2221">
        <v>44501</v>
      </c>
      <c r="BE260" s="2221"/>
      <c r="BF260" s="2213"/>
      <c r="BG260" s="2213"/>
      <c r="BH260" s="2173" t="s">
        <v>7859</v>
      </c>
      <c r="BI260" s="2168" t="s">
        <v>3570</v>
      </c>
      <c r="BJ260" s="2174" t="s">
        <v>3570</v>
      </c>
      <c r="BK260" s="2173" t="s">
        <v>7860</v>
      </c>
      <c r="BL260" s="2168">
        <v>45352</v>
      </c>
      <c r="BM260" s="2184">
        <v>45365</v>
      </c>
      <c r="BN260" s="2173" t="s">
        <v>7861</v>
      </c>
      <c r="BO260" s="2168" t="s">
        <v>7862</v>
      </c>
      <c r="BP260" s="2184"/>
      <c r="BQ260" s="2186" t="s">
        <v>7863</v>
      </c>
      <c r="BR260" s="2619" t="s">
        <v>7864</v>
      </c>
      <c r="BS260" s="2301" t="s">
        <v>3572</v>
      </c>
      <c r="BT260" s="2186"/>
      <c r="BU260" s="2177">
        <v>45454</v>
      </c>
      <c r="BV260" s="2177">
        <v>45205</v>
      </c>
      <c r="BW260" s="2155" t="s">
        <v>116</v>
      </c>
      <c r="BX260" s="2177">
        <v>45440</v>
      </c>
      <c r="BY260" s="2177">
        <v>45352</v>
      </c>
      <c r="BZ260" s="2155" t="s">
        <v>116</v>
      </c>
      <c r="CA260" s="2177">
        <v>45238</v>
      </c>
      <c r="CB260" s="2185" t="s">
        <v>7865</v>
      </c>
      <c r="CC260" s="3371"/>
    </row>
    <row r="261" spans="1:81" ht="47" customHeight="1" x14ac:dyDescent="0.2">
      <c r="A261" s="2670" t="s">
        <v>4055</v>
      </c>
      <c r="B261" s="3351"/>
      <c r="C261" s="2513" t="s">
        <v>4056</v>
      </c>
      <c r="D261" s="2687" t="s">
        <v>4057</v>
      </c>
      <c r="E261" s="7137">
        <v>1932</v>
      </c>
      <c r="F261" s="2515" t="s">
        <v>2759</v>
      </c>
      <c r="G261" s="2515" t="s">
        <v>2182</v>
      </c>
      <c r="H261" s="2666" t="s">
        <v>89</v>
      </c>
      <c r="I261" s="3422" t="s">
        <v>89</v>
      </c>
      <c r="J261" s="2664">
        <v>40207</v>
      </c>
      <c r="K261" s="2664"/>
      <c r="L261" s="2664" t="s">
        <v>90</v>
      </c>
      <c r="M261" s="2672" t="s">
        <v>4058</v>
      </c>
      <c r="N261" s="2664" t="s">
        <v>583</v>
      </c>
      <c r="O261" s="2664"/>
      <c r="P261" s="2520">
        <v>45565</v>
      </c>
      <c r="Q261" s="2673"/>
      <c r="R261" s="2674"/>
      <c r="S261" s="2674"/>
      <c r="T261" s="2674"/>
      <c r="U261" s="2674"/>
      <c r="V261" s="2523"/>
      <c r="W261" s="2675"/>
      <c r="X261" s="2525" t="str">
        <f t="shared" si="25"/>
        <v>Yes</v>
      </c>
      <c r="Y261" s="2526" t="s">
        <v>93</v>
      </c>
      <c r="Z261" s="2513" t="s">
        <v>94</v>
      </c>
      <c r="AA261" s="2513"/>
      <c r="AB261" s="2975" t="s">
        <v>4067</v>
      </c>
      <c r="AC261" s="2976" t="s">
        <v>7866</v>
      </c>
      <c r="AD261" s="2975"/>
      <c r="AE261" s="2661">
        <v>45108</v>
      </c>
      <c r="AF261" s="2529" t="s">
        <v>6758</v>
      </c>
      <c r="AG261" s="2662" t="s">
        <v>364</v>
      </c>
      <c r="AH261" s="2531">
        <v>42583</v>
      </c>
      <c r="AI261" s="2531">
        <v>42586</v>
      </c>
      <c r="AJ261" s="2531">
        <v>42643</v>
      </c>
      <c r="AK261" s="3009" t="s">
        <v>4061</v>
      </c>
      <c r="AL261" s="2533"/>
      <c r="AM261" s="7523" t="s">
        <v>5533</v>
      </c>
      <c r="AN261" s="7493" t="s">
        <v>4062</v>
      </c>
      <c r="AO261" s="2531">
        <v>43405</v>
      </c>
      <c r="AP261" s="2531">
        <v>43416</v>
      </c>
      <c r="AQ261" s="2531">
        <v>43518</v>
      </c>
      <c r="AR261" s="2532" t="s">
        <v>4063</v>
      </c>
      <c r="AS261" s="2534"/>
      <c r="AT261" s="2665" t="s">
        <v>4064</v>
      </c>
      <c r="AU261" s="2662" t="s">
        <v>343</v>
      </c>
      <c r="AV261" s="2665">
        <v>43862</v>
      </c>
      <c r="AW261" s="2665">
        <v>43864</v>
      </c>
      <c r="AX261" s="2665">
        <v>43924</v>
      </c>
      <c r="AY261" s="2666" t="s">
        <v>4065</v>
      </c>
      <c r="AZ261" s="2667"/>
      <c r="BA261" s="3423">
        <v>44501</v>
      </c>
      <c r="BB261" s="2666" t="s">
        <v>4066</v>
      </c>
      <c r="BC261" s="2665">
        <v>44501</v>
      </c>
      <c r="BD261" s="2665">
        <v>44522</v>
      </c>
      <c r="BE261" s="2665">
        <v>44585</v>
      </c>
      <c r="BF261" s="2666" t="s">
        <v>4067</v>
      </c>
      <c r="BG261" s="2666"/>
      <c r="BH261" s="2537" t="s">
        <v>7867</v>
      </c>
      <c r="BI261" s="2531">
        <v>45536</v>
      </c>
      <c r="BJ261" s="2538">
        <v>45565</v>
      </c>
      <c r="BK261" s="2537" t="s">
        <v>7868</v>
      </c>
      <c r="BL261" s="2531">
        <v>45627</v>
      </c>
      <c r="BM261" s="2538"/>
      <c r="BN261" s="2537" t="s">
        <v>7869</v>
      </c>
      <c r="BO261" s="2531">
        <v>45992</v>
      </c>
      <c r="BP261" s="2538"/>
      <c r="BQ261" s="2513" t="s">
        <v>7870</v>
      </c>
      <c r="BR261" s="2532" t="s">
        <v>7871</v>
      </c>
      <c r="BS261" s="2513"/>
      <c r="BT261" s="2513"/>
      <c r="BU261" s="2540">
        <v>45538</v>
      </c>
      <c r="BV261" s="2540">
        <v>45140</v>
      </c>
      <c r="BW261" s="2532" t="s">
        <v>116</v>
      </c>
      <c r="BX261" s="2540"/>
      <c r="BY261" s="2540">
        <v>45548</v>
      </c>
      <c r="BZ261" s="2532" t="s">
        <v>116</v>
      </c>
      <c r="CA261" s="2540">
        <v>45548</v>
      </c>
      <c r="CB261" s="2540" t="s">
        <v>742</v>
      </c>
      <c r="CC261" s="3371"/>
    </row>
    <row r="262" spans="1:81" ht="47" customHeight="1" x14ac:dyDescent="0.2">
      <c r="A262" s="2432" t="s">
        <v>2933</v>
      </c>
      <c r="B262" s="3374"/>
      <c r="C262" s="1426" t="s">
        <v>2934</v>
      </c>
      <c r="D262" s="1382" t="s">
        <v>7872</v>
      </c>
      <c r="E262" s="1429">
        <v>2311</v>
      </c>
      <c r="F262" s="1387">
        <v>2026</v>
      </c>
      <c r="G262" s="1387">
        <v>2041</v>
      </c>
      <c r="H262" s="1385" t="s">
        <v>89</v>
      </c>
      <c r="I262" s="1387" t="s">
        <v>89</v>
      </c>
      <c r="J262" s="1388">
        <v>40735</v>
      </c>
      <c r="K262" s="2029"/>
      <c r="L262" s="2202" t="s">
        <v>90</v>
      </c>
      <c r="M262" s="2101" t="s">
        <v>2936</v>
      </c>
      <c r="N262" s="2202"/>
      <c r="O262" s="2202"/>
      <c r="P262" s="1650"/>
      <c r="Q262" s="2203"/>
      <c r="R262" s="2102"/>
      <c r="S262" s="2102"/>
      <c r="T262" s="2102"/>
      <c r="U262" s="2102"/>
      <c r="V262" s="1390"/>
      <c r="W262" s="2204"/>
      <c r="X262" s="1391" t="str">
        <f t="shared" si="25"/>
        <v>Yes</v>
      </c>
      <c r="Y262" s="1392" t="s">
        <v>93</v>
      </c>
      <c r="Z262" s="108" t="s">
        <v>94</v>
      </c>
      <c r="AA262" s="108"/>
      <c r="AB262" s="2761" t="s">
        <v>2937</v>
      </c>
      <c r="AC262" s="2926" t="s">
        <v>7873</v>
      </c>
      <c r="AD262" s="3002"/>
      <c r="AE262" s="1393">
        <v>44927</v>
      </c>
      <c r="AF262" s="1394" t="s">
        <v>6370</v>
      </c>
      <c r="AG262" s="1395" t="s">
        <v>142</v>
      </c>
      <c r="AH262" s="1396">
        <v>44713</v>
      </c>
      <c r="AI262" s="1397">
        <v>44713</v>
      </c>
      <c r="AJ262" s="1397">
        <v>44805</v>
      </c>
      <c r="AK262" s="3015" t="s">
        <v>2939</v>
      </c>
      <c r="AL262" s="1654"/>
      <c r="AM262" s="1532" t="s">
        <v>1240</v>
      </c>
      <c r="AN262" s="1395" t="s">
        <v>367</v>
      </c>
      <c r="AO262" s="1396">
        <v>45200</v>
      </c>
      <c r="AP262" s="1397">
        <v>45243</v>
      </c>
      <c r="AQ262" s="1397">
        <v>45299</v>
      </c>
      <c r="AR262" s="1398" t="s">
        <v>2940</v>
      </c>
      <c r="AS262" s="1400"/>
      <c r="AT262" s="1401"/>
      <c r="AU262" s="2806"/>
      <c r="AV262" s="1403"/>
      <c r="AW262" s="1404"/>
      <c r="AX262" s="1404"/>
      <c r="AY262" s="2207"/>
      <c r="AZ262" s="1406"/>
      <c r="BA262" s="1402"/>
      <c r="BB262" s="3424"/>
      <c r="BC262" s="1551"/>
      <c r="BD262" s="1404"/>
      <c r="BE262" s="1404"/>
      <c r="BF262" s="2207"/>
      <c r="BG262" s="2207"/>
      <c r="BH262" s="1407" t="s">
        <v>1244</v>
      </c>
      <c r="BI262" s="1396">
        <v>45566</v>
      </c>
      <c r="BJ262" s="1408"/>
      <c r="BK262" s="1407" t="s">
        <v>6304</v>
      </c>
      <c r="BL262" s="1396">
        <v>45658</v>
      </c>
      <c r="BM262" s="1408"/>
      <c r="BN262" s="1407" t="s">
        <v>193</v>
      </c>
      <c r="BO262" s="1396" t="s">
        <v>193</v>
      </c>
      <c r="BP262" s="1408"/>
      <c r="BQ262" s="1178" t="s">
        <v>7874</v>
      </c>
      <c r="BR262" s="1655" t="s">
        <v>7875</v>
      </c>
      <c r="BS262" s="1178"/>
      <c r="BT262" s="1178"/>
      <c r="BU262" s="1409">
        <v>45517</v>
      </c>
      <c r="BV262" s="1409">
        <v>44966</v>
      </c>
      <c r="BW262" s="1655" t="s">
        <v>116</v>
      </c>
      <c r="BX262" s="1409"/>
      <c r="BY262" s="1409">
        <v>45299</v>
      </c>
      <c r="BZ262" s="1409" t="s">
        <v>116</v>
      </c>
      <c r="CA262" s="1409">
        <v>45299</v>
      </c>
      <c r="CB262" s="1409" t="s">
        <v>7876</v>
      </c>
      <c r="CC262" s="3371"/>
    </row>
    <row r="263" spans="1:81" ht="47" customHeight="1" x14ac:dyDescent="0.2">
      <c r="A263" s="2432" t="s">
        <v>1481</v>
      </c>
      <c r="B263" s="3374"/>
      <c r="C263" s="1426" t="s">
        <v>1482</v>
      </c>
      <c r="D263" s="1382" t="s">
        <v>1483</v>
      </c>
      <c r="E263" s="1577">
        <v>2180</v>
      </c>
      <c r="F263" s="1387">
        <v>2020</v>
      </c>
      <c r="G263" s="1387">
        <v>2040</v>
      </c>
      <c r="H263" s="2034" t="s">
        <v>89</v>
      </c>
      <c r="I263" s="2033" t="s">
        <v>89</v>
      </c>
      <c r="J263" s="2029">
        <v>40960</v>
      </c>
      <c r="K263" s="2029"/>
      <c r="L263" s="2029"/>
      <c r="M263" s="2030"/>
      <c r="N263" s="2029"/>
      <c r="O263" s="2029"/>
      <c r="P263" s="1388"/>
      <c r="Q263" s="1687"/>
      <c r="R263" s="1702"/>
      <c r="S263" s="1702"/>
      <c r="T263" s="1702"/>
      <c r="U263" s="1702"/>
      <c r="V263" s="1390"/>
      <c r="W263" s="2031"/>
      <c r="X263" s="1391" t="str">
        <f t="shared" si="25"/>
        <v>Yes</v>
      </c>
      <c r="Y263" s="1392" t="s">
        <v>93</v>
      </c>
      <c r="Z263" s="108" t="s">
        <v>94</v>
      </c>
      <c r="AA263" s="1557"/>
      <c r="AB263" s="2983" t="s">
        <v>7098</v>
      </c>
      <c r="AC263" s="2983" t="s">
        <v>7877</v>
      </c>
      <c r="AD263" s="2967"/>
      <c r="AE263" s="1393">
        <v>45078</v>
      </c>
      <c r="AF263" s="1394" t="s">
        <v>1486</v>
      </c>
      <c r="AG263" s="1395" t="s">
        <v>1487</v>
      </c>
      <c r="AH263" s="1396">
        <v>44459</v>
      </c>
      <c r="AI263" s="1397">
        <v>44459</v>
      </c>
      <c r="AJ263" s="1397">
        <v>44515</v>
      </c>
      <c r="AK263" s="3008" t="s">
        <v>1488</v>
      </c>
      <c r="AL263" s="1399"/>
      <c r="AM263" s="1395" t="s">
        <v>2537</v>
      </c>
      <c r="AN263" s="1395" t="s">
        <v>1489</v>
      </c>
      <c r="AO263" s="1396">
        <v>44805</v>
      </c>
      <c r="AP263" s="1397">
        <v>44830</v>
      </c>
      <c r="AQ263" s="1397">
        <v>44914</v>
      </c>
      <c r="AR263" s="1398" t="s">
        <v>1490</v>
      </c>
      <c r="AS263" s="1400"/>
      <c r="AT263" s="1401">
        <v>45200</v>
      </c>
      <c r="AU263" s="1402" t="s">
        <v>1491</v>
      </c>
      <c r="AV263" s="1396">
        <v>45200</v>
      </c>
      <c r="AW263" s="1404">
        <v>45222</v>
      </c>
      <c r="AX263" s="1404">
        <v>45306</v>
      </c>
      <c r="AY263" s="1405" t="s">
        <v>1492</v>
      </c>
      <c r="AZ263" s="1406"/>
      <c r="BA263" s="1402"/>
      <c r="BB263" s="1402"/>
      <c r="BC263" s="1403"/>
      <c r="BD263" s="1404"/>
      <c r="BE263" s="1404"/>
      <c r="BF263" s="1405"/>
      <c r="BG263" s="1405"/>
      <c r="BH263" s="1407" t="s">
        <v>7878</v>
      </c>
      <c r="BI263" s="1396">
        <v>45566</v>
      </c>
      <c r="BJ263" s="1408"/>
      <c r="BK263" s="1407" t="s">
        <v>7879</v>
      </c>
      <c r="BL263" s="1396">
        <v>45717</v>
      </c>
      <c r="BM263" s="1408"/>
      <c r="BN263" s="1407" t="s">
        <v>7880</v>
      </c>
      <c r="BO263" s="1396" t="s">
        <v>7881</v>
      </c>
      <c r="BP263" s="1408"/>
      <c r="BQ263" s="540" t="s">
        <v>7882</v>
      </c>
      <c r="BR263" s="1410" t="s">
        <v>7404</v>
      </c>
      <c r="BS263" s="540"/>
      <c r="BT263" s="540"/>
      <c r="BU263" s="1409">
        <v>45454</v>
      </c>
      <c r="BV263" s="1409">
        <v>45162</v>
      </c>
      <c r="BW263" s="1410" t="s">
        <v>116</v>
      </c>
      <c r="BX263" s="1409"/>
      <c r="BY263" s="1409">
        <v>45282</v>
      </c>
      <c r="BZ263" s="1409" t="s">
        <v>116</v>
      </c>
      <c r="CA263" s="1409">
        <v>45282</v>
      </c>
      <c r="CB263" s="1409" t="s">
        <v>7883</v>
      </c>
      <c r="CC263" s="3371"/>
    </row>
    <row r="264" spans="1:81" ht="47" customHeight="1" x14ac:dyDescent="0.2">
      <c r="A264" s="1384" t="s">
        <v>3647</v>
      </c>
      <c r="B264" s="3330"/>
      <c r="C264" s="1381" t="s">
        <v>3648</v>
      </c>
      <c r="D264" s="1382" t="s">
        <v>3649</v>
      </c>
      <c r="E264" s="7352">
        <v>2329</v>
      </c>
      <c r="F264" s="1385" t="s">
        <v>974</v>
      </c>
      <c r="G264" s="1385" t="s">
        <v>266</v>
      </c>
      <c r="H264" s="1386" t="s">
        <v>89</v>
      </c>
      <c r="I264" s="2033" t="s">
        <v>89</v>
      </c>
      <c r="J264" s="2029">
        <v>42032</v>
      </c>
      <c r="K264" s="2029"/>
      <c r="L264" s="2029" t="s">
        <v>90</v>
      </c>
      <c r="M264" s="2030"/>
      <c r="N264" s="2743" t="s">
        <v>583</v>
      </c>
      <c r="O264" s="2029"/>
      <c r="P264" s="1388"/>
      <c r="Q264" s="1687"/>
      <c r="R264" s="1702"/>
      <c r="S264" s="1702"/>
      <c r="T264" s="1702"/>
      <c r="U264" s="1702"/>
      <c r="V264" s="1390"/>
      <c r="W264" s="2031"/>
      <c r="X264" s="1391" t="str">
        <f t="shared" si="25"/>
        <v>Yes</v>
      </c>
      <c r="Y264" s="1392" t="s">
        <v>93</v>
      </c>
      <c r="Z264" s="108" t="s">
        <v>94</v>
      </c>
      <c r="AA264" s="108"/>
      <c r="AB264" s="2967" t="s">
        <v>3650</v>
      </c>
      <c r="AC264" s="2967" t="s">
        <v>7884</v>
      </c>
      <c r="AD264" s="2967"/>
      <c r="AE264" s="1393">
        <v>45170</v>
      </c>
      <c r="AF264" s="1394" t="s">
        <v>3652</v>
      </c>
      <c r="AG264" s="1395" t="s">
        <v>3653</v>
      </c>
      <c r="AH264" s="1396">
        <v>42401</v>
      </c>
      <c r="AI264" s="1397">
        <v>42426</v>
      </c>
      <c r="AJ264" s="1397">
        <v>42471</v>
      </c>
      <c r="AK264" s="3008" t="s">
        <v>3654</v>
      </c>
      <c r="AL264" s="1399" t="s">
        <v>3655</v>
      </c>
      <c r="AM264" s="7467" t="s">
        <v>3656</v>
      </c>
      <c r="AN264" s="7410" t="s">
        <v>3657</v>
      </c>
      <c r="AO264" s="1396">
        <v>42644</v>
      </c>
      <c r="AP264" s="1397">
        <v>43446</v>
      </c>
      <c r="AQ264" s="1397">
        <v>43532</v>
      </c>
      <c r="AR264" s="1398" t="s">
        <v>3659</v>
      </c>
      <c r="AS264" s="1400" t="s">
        <v>3660</v>
      </c>
      <c r="AT264" s="1401" t="s">
        <v>3661</v>
      </c>
      <c r="AU264" s="1402" t="s">
        <v>3662</v>
      </c>
      <c r="AV264" s="1403" t="s">
        <v>3663</v>
      </c>
      <c r="AW264" s="1404">
        <v>45278</v>
      </c>
      <c r="AX264" s="1404">
        <v>45341</v>
      </c>
      <c r="AY264" s="1405" t="s">
        <v>3650</v>
      </c>
      <c r="AZ264" s="1406"/>
      <c r="BA264" s="1402"/>
      <c r="BB264" s="1402"/>
      <c r="BC264" s="1403"/>
      <c r="BD264" s="1404"/>
      <c r="BE264" s="1404"/>
      <c r="BF264" s="1405"/>
      <c r="BG264" s="1405"/>
      <c r="BH264" s="1407" t="s">
        <v>7885</v>
      </c>
      <c r="BI264" s="1396">
        <v>45627</v>
      </c>
      <c r="BJ264" s="1408"/>
      <c r="BK264" s="1407" t="s">
        <v>7115</v>
      </c>
      <c r="BL264" s="1396">
        <v>45748</v>
      </c>
      <c r="BM264" s="1408"/>
      <c r="BN264" s="1407" t="s">
        <v>7886</v>
      </c>
      <c r="BO264" s="1396" t="s">
        <v>7887</v>
      </c>
      <c r="BP264" s="1408"/>
      <c r="BQ264" s="540" t="s">
        <v>7888</v>
      </c>
      <c r="BR264" s="1410" t="s">
        <v>7663</v>
      </c>
      <c r="BS264" s="1178"/>
      <c r="BT264" s="540"/>
      <c r="BU264" s="1409">
        <v>45391</v>
      </c>
      <c r="BV264" s="1409">
        <v>45226</v>
      </c>
      <c r="BW264" s="1410" t="s">
        <v>116</v>
      </c>
      <c r="BX264" s="1409">
        <v>45391</v>
      </c>
      <c r="BY264" s="1409">
        <v>45226</v>
      </c>
      <c r="BZ264" s="1410" t="s">
        <v>116</v>
      </c>
      <c r="CA264" s="1409">
        <v>45226</v>
      </c>
      <c r="CB264" s="1409" t="s">
        <v>7889</v>
      </c>
      <c r="CC264" s="3371"/>
    </row>
    <row r="265" spans="1:81" ht="47" customHeight="1" x14ac:dyDescent="0.2">
      <c r="A265" s="2670" t="s">
        <v>3750</v>
      </c>
      <c r="B265" s="3351"/>
      <c r="C265" s="2513" t="s">
        <v>3748</v>
      </c>
      <c r="D265" s="2687" t="s">
        <v>3192</v>
      </c>
      <c r="E265" s="3398">
        <v>2114</v>
      </c>
      <c r="F265" s="2532">
        <v>2021</v>
      </c>
      <c r="G265" s="2532">
        <v>2041</v>
      </c>
      <c r="H265" s="2666" t="s">
        <v>89</v>
      </c>
      <c r="I265" s="2671" t="s">
        <v>194</v>
      </c>
      <c r="J265" s="3425" t="s">
        <v>3749</v>
      </c>
      <c r="K265" s="3425"/>
      <c r="L265" s="2029" t="s">
        <v>90</v>
      </c>
      <c r="M265" s="2030" t="s">
        <v>2210</v>
      </c>
      <c r="N265" s="2029"/>
      <c r="O265" s="2664"/>
      <c r="P265" s="2520">
        <v>45566</v>
      </c>
      <c r="Q265" s="2673"/>
      <c r="R265" s="2674"/>
      <c r="S265" s="2674"/>
      <c r="T265" s="2674"/>
      <c r="U265" s="2674"/>
      <c r="V265" s="2523">
        <v>44533</v>
      </c>
      <c r="W265" s="2993" t="s">
        <v>3751</v>
      </c>
      <c r="X265" s="2525" t="str">
        <f t="shared" ref="X265:X273" si="26">IF(OR(Y265="Yes", Z265="Web-page timetable", AA265="YES"), "Yes")</f>
        <v>Yes</v>
      </c>
      <c r="Y265" s="2526" t="s">
        <v>93</v>
      </c>
      <c r="Z265" s="2513" t="s">
        <v>94</v>
      </c>
      <c r="AA265" s="2513"/>
      <c r="AB265" s="2975" t="s">
        <v>7890</v>
      </c>
      <c r="AC265" s="3193" t="s">
        <v>3193</v>
      </c>
      <c r="AD265" s="2975"/>
      <c r="AE265" s="2661">
        <v>45170</v>
      </c>
      <c r="AF265" s="7525" t="s">
        <v>7891</v>
      </c>
      <c r="AG265" s="3426" t="s">
        <v>3195</v>
      </c>
      <c r="AH265" s="2531">
        <v>44735</v>
      </c>
      <c r="AI265" s="2531">
        <v>44693</v>
      </c>
      <c r="AJ265" s="2531">
        <v>44735</v>
      </c>
      <c r="AK265" s="3009" t="s">
        <v>3196</v>
      </c>
      <c r="AL265" s="2533"/>
      <c r="AM265" s="7493" t="s">
        <v>7892</v>
      </c>
      <c r="AN265" s="7493" t="s">
        <v>367</v>
      </c>
      <c r="AO265" s="2531" t="s">
        <v>3752</v>
      </c>
      <c r="AP265" s="2531">
        <v>45301</v>
      </c>
      <c r="AQ265" s="2531">
        <v>45348</v>
      </c>
      <c r="AR265" s="2532" t="s">
        <v>3198</v>
      </c>
      <c r="AS265" s="2534"/>
      <c r="AT265" s="2665"/>
      <c r="AU265" s="2666"/>
      <c r="AV265" s="2665"/>
      <c r="AW265" s="2665"/>
      <c r="AX265" s="2665"/>
      <c r="AY265" s="2666"/>
      <c r="AZ265" s="2667"/>
      <c r="BA265" s="2666"/>
      <c r="BB265" s="2666"/>
      <c r="BC265" s="2665"/>
      <c r="BD265" s="2665"/>
      <c r="BE265" s="2665"/>
      <c r="BF265" s="2666"/>
      <c r="BG265" s="2666"/>
      <c r="BH265" s="2537" t="s">
        <v>3199</v>
      </c>
      <c r="BI265" s="2531">
        <v>45566</v>
      </c>
      <c r="BJ265" s="2538">
        <v>45566</v>
      </c>
      <c r="BK265" s="2537" t="s">
        <v>7737</v>
      </c>
      <c r="BL265" s="2531">
        <v>45748</v>
      </c>
      <c r="BM265" s="2538"/>
      <c r="BN265" s="2537" t="s">
        <v>6962</v>
      </c>
      <c r="BO265" s="2531">
        <v>45992</v>
      </c>
      <c r="BP265" s="2538"/>
      <c r="BQ265" s="2513" t="s">
        <v>7893</v>
      </c>
      <c r="BR265" s="3381" t="s">
        <v>3198</v>
      </c>
      <c r="BS265" s="2513" t="s">
        <v>7894</v>
      </c>
      <c r="BT265" s="540"/>
      <c r="BU265" s="2540">
        <v>45468</v>
      </c>
      <c r="BV265" s="2540">
        <v>45331</v>
      </c>
      <c r="BW265" s="2532" t="s">
        <v>116</v>
      </c>
      <c r="BX265" s="2540">
        <v>45589</v>
      </c>
      <c r="BY265" s="3079">
        <v>45331</v>
      </c>
      <c r="BZ265" s="2532" t="s">
        <v>116</v>
      </c>
      <c r="CA265" s="2540">
        <v>45331</v>
      </c>
      <c r="CB265" s="2540" t="s">
        <v>742</v>
      </c>
      <c r="CC265" s="3371"/>
    </row>
    <row r="266" spans="1:81" ht="47" customHeight="1" x14ac:dyDescent="0.2">
      <c r="A266" s="2280" t="s">
        <v>2904</v>
      </c>
      <c r="B266" s="3427"/>
      <c r="C266" s="2281" t="s">
        <v>2905</v>
      </c>
      <c r="D266" s="1381" t="s">
        <v>2906</v>
      </c>
      <c r="E266" s="7352">
        <v>2324</v>
      </c>
      <c r="F266" s="1385" t="s">
        <v>91</v>
      </c>
      <c r="G266" s="1385" t="s">
        <v>949</v>
      </c>
      <c r="H266" s="1386" t="s">
        <v>89</v>
      </c>
      <c r="I266" s="2033" t="s">
        <v>89</v>
      </c>
      <c r="J266" s="2029">
        <v>43620</v>
      </c>
      <c r="K266" s="2029"/>
      <c r="L266" s="2029"/>
      <c r="M266" s="2030"/>
      <c r="N266" s="2029"/>
      <c r="O266" s="2029"/>
      <c r="P266" s="1388"/>
      <c r="Q266" s="1687"/>
      <c r="R266" s="1702"/>
      <c r="S266" s="1702"/>
      <c r="T266" s="1702"/>
      <c r="U266" s="1702"/>
      <c r="V266" s="1390"/>
      <c r="W266" s="2031"/>
      <c r="X266" s="1391" t="str">
        <f t="shared" si="26"/>
        <v>Yes</v>
      </c>
      <c r="Y266" s="1392" t="s">
        <v>93</v>
      </c>
      <c r="Z266" s="108" t="s">
        <v>94</v>
      </c>
      <c r="AA266" s="108"/>
      <c r="AB266" s="2761" t="s">
        <v>2907</v>
      </c>
      <c r="AC266" s="2967" t="s">
        <v>7895</v>
      </c>
      <c r="AD266" s="2926"/>
      <c r="AE266" s="1393">
        <v>45200</v>
      </c>
      <c r="AF266" s="1394" t="s">
        <v>7896</v>
      </c>
      <c r="AG266" s="1395" t="s">
        <v>364</v>
      </c>
      <c r="AH266" s="1396" t="s">
        <v>2910</v>
      </c>
      <c r="AI266" s="1636" t="s">
        <v>737</v>
      </c>
      <c r="AJ266" s="1397">
        <v>45324</v>
      </c>
      <c r="AK266" s="132" t="s">
        <v>2911</v>
      </c>
      <c r="AL266" s="1399"/>
      <c r="AM266" s="1395" t="s">
        <v>6934</v>
      </c>
      <c r="AN266" s="1395" t="s">
        <v>367</v>
      </c>
      <c r="AO266" s="1396">
        <v>45474</v>
      </c>
      <c r="AP266" s="1397"/>
      <c r="AQ266" s="1397"/>
      <c r="AR266" s="1398"/>
      <c r="AS266" s="1400"/>
      <c r="AT266" s="1401"/>
      <c r="AU266" s="1402"/>
      <c r="AV266" s="1403"/>
      <c r="AW266" s="1404"/>
      <c r="AX266" s="1404"/>
      <c r="AY266" s="1405"/>
      <c r="AZ266" s="1406"/>
      <c r="BA266" s="1402"/>
      <c r="BB266" s="1402"/>
      <c r="BC266" s="1403"/>
      <c r="BD266" s="1404"/>
      <c r="BE266" s="1404"/>
      <c r="BF266" s="1405"/>
      <c r="BG266" s="1405"/>
      <c r="BH266" s="1407" t="s">
        <v>6935</v>
      </c>
      <c r="BI266" s="1396">
        <v>45658</v>
      </c>
      <c r="BJ266" s="1408"/>
      <c r="BK266" s="1407" t="s">
        <v>7897</v>
      </c>
      <c r="BL266" s="1396">
        <v>45809</v>
      </c>
      <c r="BM266" s="1408"/>
      <c r="BN266" s="1407" t="s">
        <v>7898</v>
      </c>
      <c r="BO266" s="1396" t="s">
        <v>7899</v>
      </c>
      <c r="BP266" s="1408"/>
      <c r="BQ266" s="540" t="s">
        <v>7900</v>
      </c>
      <c r="BR266" s="1410" t="s">
        <v>7901</v>
      </c>
      <c r="BS266" s="540"/>
      <c r="BT266" s="540"/>
      <c r="BU266" s="1409">
        <v>45562</v>
      </c>
      <c r="BV266" s="1409">
        <v>45273</v>
      </c>
      <c r="BW266" s="1410" t="s">
        <v>116</v>
      </c>
      <c r="BX266" s="1409">
        <v>45315</v>
      </c>
      <c r="BY266" s="1409">
        <v>45315</v>
      </c>
      <c r="BZ266" s="1410" t="s">
        <v>116</v>
      </c>
      <c r="CA266" s="1409">
        <v>45273</v>
      </c>
      <c r="CB266" s="1409" t="s">
        <v>262</v>
      </c>
      <c r="CC266" s="3371"/>
    </row>
    <row r="267" spans="1:81" ht="47" customHeight="1" x14ac:dyDescent="0.2">
      <c r="A267" s="1384" t="s">
        <v>2010</v>
      </c>
      <c r="B267" s="3330"/>
      <c r="C267" s="1381" t="s">
        <v>2011</v>
      </c>
      <c r="D267" s="1382" t="s">
        <v>205</v>
      </c>
      <c r="E267" s="7352">
        <v>2157</v>
      </c>
      <c r="F267" s="1385" t="s">
        <v>1083</v>
      </c>
      <c r="G267" s="1385" t="s">
        <v>949</v>
      </c>
      <c r="H267" s="1386" t="s">
        <v>89</v>
      </c>
      <c r="I267" s="1387" t="s">
        <v>89</v>
      </c>
      <c r="J267" s="1388">
        <v>41016</v>
      </c>
      <c r="K267" s="1388"/>
      <c r="L267" s="1388"/>
      <c r="M267" s="2003"/>
      <c r="N267" s="1388"/>
      <c r="O267" s="1388"/>
      <c r="P267" s="1388"/>
      <c r="Q267" s="1687"/>
      <c r="R267" s="1702"/>
      <c r="S267" s="1702"/>
      <c r="T267" s="1702"/>
      <c r="U267" s="1702"/>
      <c r="V267" s="1390"/>
      <c r="W267" s="2031"/>
      <c r="X267" s="1391" t="str">
        <f t="shared" si="26"/>
        <v>Yes</v>
      </c>
      <c r="Y267" s="1392" t="s">
        <v>93</v>
      </c>
      <c r="Z267" s="108" t="s">
        <v>267</v>
      </c>
      <c r="AA267" s="1557"/>
      <c r="AB267" s="469" t="s">
        <v>7569</v>
      </c>
      <c r="AC267" s="2983"/>
      <c r="AD267" s="2967"/>
      <c r="AE267" s="1393">
        <v>45292</v>
      </c>
      <c r="AF267" s="1394" t="s">
        <v>2014</v>
      </c>
      <c r="AG267" s="1395" t="s">
        <v>2015</v>
      </c>
      <c r="AH267" s="1396">
        <v>43617</v>
      </c>
      <c r="AI267" s="1397">
        <v>43586</v>
      </c>
      <c r="AJ267" s="1397">
        <v>43677</v>
      </c>
      <c r="AK267" s="3008" t="s">
        <v>2016</v>
      </c>
      <c r="AL267" s="1399" t="s">
        <v>2017</v>
      </c>
      <c r="AM267" s="7467" t="s">
        <v>2018</v>
      </c>
      <c r="AN267" s="7410" t="s">
        <v>2019</v>
      </c>
      <c r="AO267" s="1396">
        <v>44317</v>
      </c>
      <c r="AP267" s="1397">
        <v>44376</v>
      </c>
      <c r="AQ267" s="1397">
        <v>44469</v>
      </c>
      <c r="AR267" s="1398" t="s">
        <v>2020</v>
      </c>
      <c r="AS267" s="1400"/>
      <c r="AT267" s="1401" t="s">
        <v>663</v>
      </c>
      <c r="AU267" s="1402" t="s">
        <v>2021</v>
      </c>
      <c r="AV267" s="1403">
        <v>44835</v>
      </c>
      <c r="AW267" s="1404">
        <v>44893</v>
      </c>
      <c r="AX267" s="1404">
        <v>44985</v>
      </c>
      <c r="AY267" s="1405" t="s">
        <v>2022</v>
      </c>
      <c r="AZ267" s="1406"/>
      <c r="BA267" s="1402"/>
      <c r="BB267" s="1402"/>
      <c r="BC267" s="1403"/>
      <c r="BD267" s="1404"/>
      <c r="BE267" s="1404"/>
      <c r="BF267" s="1405"/>
      <c r="BG267" s="1405"/>
      <c r="BH267" s="1407" t="s">
        <v>2403</v>
      </c>
      <c r="BI267" s="1396">
        <v>45597</v>
      </c>
      <c r="BJ267" s="1445"/>
      <c r="BK267" s="1433" t="s">
        <v>7189</v>
      </c>
      <c r="BL267" s="1547">
        <v>45689</v>
      </c>
      <c r="BM267" s="1445"/>
      <c r="BN267" s="1407" t="s">
        <v>7902</v>
      </c>
      <c r="BO267" s="1396">
        <v>46143</v>
      </c>
      <c r="BP267" s="1408"/>
      <c r="BQ267" s="540" t="s">
        <v>2026</v>
      </c>
      <c r="BR267" s="1410" t="s">
        <v>1267</v>
      </c>
      <c r="BS267" s="540" t="s">
        <v>2026</v>
      </c>
      <c r="BT267" s="3005"/>
      <c r="BU267" s="1409">
        <v>45576</v>
      </c>
      <c r="BV267" s="1409">
        <v>45378</v>
      </c>
      <c r="BW267" s="1410" t="s">
        <v>116</v>
      </c>
      <c r="BX267" s="1409">
        <v>45562</v>
      </c>
      <c r="BY267" s="1409">
        <v>45440</v>
      </c>
      <c r="BZ267" s="1410" t="s">
        <v>116</v>
      </c>
      <c r="CA267" s="1409">
        <v>45440</v>
      </c>
      <c r="CB267" s="1409" t="s">
        <v>178</v>
      </c>
      <c r="CC267" s="3371"/>
    </row>
    <row r="268" spans="1:81" ht="47" customHeight="1" x14ac:dyDescent="0.2">
      <c r="A268" s="1384" t="s">
        <v>3135</v>
      </c>
      <c r="B268" s="3330"/>
      <c r="C268" s="1381" t="s">
        <v>3134</v>
      </c>
      <c r="D268" s="1381" t="s">
        <v>3136</v>
      </c>
      <c r="E268" s="7393">
        <v>2292</v>
      </c>
      <c r="F268" s="1385" t="s">
        <v>974</v>
      </c>
      <c r="G268" s="1385" t="s">
        <v>322</v>
      </c>
      <c r="H268" s="1386" t="s">
        <v>89</v>
      </c>
      <c r="I268" s="2033" t="s">
        <v>89</v>
      </c>
      <c r="J268" s="2029">
        <v>41619</v>
      </c>
      <c r="K268" s="2029"/>
      <c r="L268" s="2029" t="s">
        <v>90</v>
      </c>
      <c r="M268" s="2095"/>
      <c r="N268" s="2096"/>
      <c r="O268" s="2096"/>
      <c r="P268" s="1722"/>
      <c r="Q268" s="2097"/>
      <c r="R268" s="2098"/>
      <c r="S268" s="2098"/>
      <c r="T268" s="2098"/>
      <c r="U268" s="2098"/>
      <c r="V268" s="1723"/>
      <c r="W268" s="2099"/>
      <c r="X268" s="1391" t="str">
        <f t="shared" si="26"/>
        <v>Yes</v>
      </c>
      <c r="Y268" s="1392" t="s">
        <v>93</v>
      </c>
      <c r="Z268" s="108" t="s">
        <v>94</v>
      </c>
      <c r="AA268" s="108"/>
      <c r="AB268" s="2761" t="s">
        <v>3137</v>
      </c>
      <c r="AC268" s="2761" t="s">
        <v>7903</v>
      </c>
      <c r="AD268" s="2926"/>
      <c r="AE268" s="1531">
        <v>45261</v>
      </c>
      <c r="AF268" s="1574" t="s">
        <v>3139</v>
      </c>
      <c r="AG268" s="1395" t="s">
        <v>1399</v>
      </c>
      <c r="AH268" s="1396">
        <v>44013</v>
      </c>
      <c r="AI268" s="1397">
        <v>44019</v>
      </c>
      <c r="AJ268" s="1397">
        <v>44124</v>
      </c>
      <c r="AK268" s="3008" t="s">
        <v>3140</v>
      </c>
      <c r="AL268" s="1399"/>
      <c r="AM268" s="1395" t="s">
        <v>3141</v>
      </c>
      <c r="AN268" s="1395" t="s">
        <v>3142</v>
      </c>
      <c r="AO268" s="1396">
        <v>44105</v>
      </c>
      <c r="AP268" s="1397">
        <v>44162</v>
      </c>
      <c r="AQ268" s="1397">
        <v>44256</v>
      </c>
      <c r="AR268" s="1398" t="s">
        <v>3143</v>
      </c>
      <c r="AS268" s="1400"/>
      <c r="AT268" s="1401" t="s">
        <v>3144</v>
      </c>
      <c r="AU268" s="1395" t="s">
        <v>3145</v>
      </c>
      <c r="AV268" s="1403">
        <v>44593</v>
      </c>
      <c r="AW268" s="1404">
        <v>44599</v>
      </c>
      <c r="AX268" s="1404">
        <v>44655</v>
      </c>
      <c r="AY268" s="1405" t="s">
        <v>3146</v>
      </c>
      <c r="AZ268" s="1406"/>
      <c r="BA268" s="1402" t="s">
        <v>3147</v>
      </c>
      <c r="BB268" s="1395" t="s">
        <v>3148</v>
      </c>
      <c r="BC268" s="1403" t="s">
        <v>3149</v>
      </c>
      <c r="BD268" s="1404">
        <v>45266</v>
      </c>
      <c r="BE268" s="1404">
        <v>45329</v>
      </c>
      <c r="BF268" s="1405" t="s">
        <v>3143</v>
      </c>
      <c r="BG268" s="1405"/>
      <c r="BH268" s="1407" t="s">
        <v>7904</v>
      </c>
      <c r="BI268" s="1396" t="s">
        <v>114</v>
      </c>
      <c r="BJ268" s="1408"/>
      <c r="BK268" s="1407" t="s">
        <v>7905</v>
      </c>
      <c r="BL268" s="1396" t="s">
        <v>114</v>
      </c>
      <c r="BM268" s="1408"/>
      <c r="BN268" s="1433" t="s">
        <v>7906</v>
      </c>
      <c r="BO268" s="1547" t="s">
        <v>114</v>
      </c>
      <c r="BP268" s="1408"/>
      <c r="BQ268" s="627" t="s">
        <v>7907</v>
      </c>
      <c r="BR268" s="7504" t="s">
        <v>7908</v>
      </c>
      <c r="BS268" s="540" t="s">
        <v>7909</v>
      </c>
      <c r="BT268" s="540"/>
      <c r="BU268" s="1409">
        <v>45468</v>
      </c>
      <c r="BV268" s="1409">
        <v>45072</v>
      </c>
      <c r="BW268" s="1410" t="s">
        <v>116</v>
      </c>
      <c r="BX268" s="1409">
        <v>45127</v>
      </c>
      <c r="BY268" s="1409">
        <v>45497</v>
      </c>
      <c r="BZ268" s="1410" t="s">
        <v>116</v>
      </c>
      <c r="CA268" s="1409">
        <v>45784</v>
      </c>
      <c r="CB268" s="1409" t="s">
        <v>7910</v>
      </c>
      <c r="CC268" s="3371"/>
    </row>
    <row r="269" spans="1:81" ht="47" customHeight="1" x14ac:dyDescent="0.2">
      <c r="A269" s="1384" t="s">
        <v>988</v>
      </c>
      <c r="B269" s="3330"/>
      <c r="C269" s="1381" t="s">
        <v>989</v>
      </c>
      <c r="D269" s="1382" t="s">
        <v>990</v>
      </c>
      <c r="E269" s="7490" t="s">
        <v>193</v>
      </c>
      <c r="F269" s="1387"/>
      <c r="G269" s="1387"/>
      <c r="H269" s="2034" t="s">
        <v>89</v>
      </c>
      <c r="I269" s="2033" t="s">
        <v>89</v>
      </c>
      <c r="J269" s="2035">
        <v>44228</v>
      </c>
      <c r="K269" s="2035" t="s">
        <v>991</v>
      </c>
      <c r="L269" s="2202"/>
      <c r="M269" s="2101"/>
      <c r="N269" s="2202"/>
      <c r="O269" s="2202"/>
      <c r="P269" s="1650"/>
      <c r="Q269" s="2203"/>
      <c r="R269" s="2102"/>
      <c r="S269" s="2102"/>
      <c r="T269" s="2102"/>
      <c r="U269" s="2102"/>
      <c r="V269" s="1390"/>
      <c r="W269" s="2204"/>
      <c r="X269" s="1391" t="str">
        <f t="shared" si="26"/>
        <v>Yes</v>
      </c>
      <c r="Y269" s="1392" t="s">
        <v>93</v>
      </c>
      <c r="Z269" s="108" t="s">
        <v>94</v>
      </c>
      <c r="AA269" s="108"/>
      <c r="AB269" s="3035" t="s">
        <v>992</v>
      </c>
      <c r="AC269" s="2938" t="s">
        <v>7911</v>
      </c>
      <c r="AD269" s="2967"/>
      <c r="AE269" s="1555">
        <v>44958</v>
      </c>
      <c r="AF269" s="1394" t="s">
        <v>994</v>
      </c>
      <c r="AG269" s="1395" t="s">
        <v>995</v>
      </c>
      <c r="AH269" s="1396">
        <v>45231</v>
      </c>
      <c r="AI269" s="1397"/>
      <c r="AJ269" s="1397">
        <v>45352</v>
      </c>
      <c r="AK269" s="3360" t="s">
        <v>996</v>
      </c>
      <c r="AL269" s="1654"/>
      <c r="AM269" s="1395" t="s">
        <v>2941</v>
      </c>
      <c r="AN269" s="1395" t="s">
        <v>4502</v>
      </c>
      <c r="AO269" s="1396">
        <v>45566</v>
      </c>
      <c r="AP269" s="1397"/>
      <c r="AQ269" s="1397"/>
      <c r="AR269" s="1653"/>
      <c r="AS269" s="1400"/>
      <c r="AT269" s="1401"/>
      <c r="AU269" s="1402"/>
      <c r="AV269" s="1403"/>
      <c r="AW269" s="1404"/>
      <c r="AX269" s="1404"/>
      <c r="AY269" s="1405"/>
      <c r="AZ269" s="1406"/>
      <c r="BA269" s="1402"/>
      <c r="BB269" s="1402"/>
      <c r="BC269" s="1403"/>
      <c r="BD269" s="1404"/>
      <c r="BE269" s="1404"/>
      <c r="BF269" s="2207"/>
      <c r="BG269" s="2207"/>
      <c r="BH269" s="1407" t="s">
        <v>7912</v>
      </c>
      <c r="BI269" s="1396">
        <v>45597</v>
      </c>
      <c r="BJ269" s="1408"/>
      <c r="BK269" s="1407" t="s">
        <v>7913</v>
      </c>
      <c r="BL269" s="1396">
        <v>45809</v>
      </c>
      <c r="BM269" s="1408"/>
      <c r="BN269" s="1407" t="s">
        <v>984</v>
      </c>
      <c r="BO269" s="1396">
        <v>46113</v>
      </c>
      <c r="BP269" s="1408"/>
      <c r="BQ269" s="540" t="s">
        <v>7914</v>
      </c>
      <c r="BR269" s="1410" t="s">
        <v>7915</v>
      </c>
      <c r="BS269" s="540" t="s">
        <v>7916</v>
      </c>
      <c r="BT269" s="1178"/>
      <c r="BU269" s="1409">
        <v>45415</v>
      </c>
      <c r="BV269" s="1409">
        <v>45161</v>
      </c>
      <c r="BW269" s="1655" t="s">
        <v>116</v>
      </c>
      <c r="BX269" s="1409"/>
      <c r="BY269" s="1409">
        <v>45161</v>
      </c>
      <c r="BZ269" s="1409" t="s">
        <v>116</v>
      </c>
      <c r="CA269" s="1409">
        <v>45161</v>
      </c>
      <c r="CB269" s="1409" t="s">
        <v>7917</v>
      </c>
      <c r="CC269" s="3371"/>
    </row>
    <row r="270" spans="1:81" ht="47" customHeight="1" x14ac:dyDescent="0.2">
      <c r="A270" s="1384" t="s">
        <v>618</v>
      </c>
      <c r="B270" s="3330"/>
      <c r="C270" s="1381" t="s">
        <v>619</v>
      </c>
      <c r="D270" s="1382" t="s">
        <v>620</v>
      </c>
      <c r="E270" s="7352">
        <v>2303</v>
      </c>
      <c r="F270" s="1385" t="s">
        <v>423</v>
      </c>
      <c r="G270" s="1385" t="s">
        <v>2182</v>
      </c>
      <c r="H270" s="1386" t="s">
        <v>89</v>
      </c>
      <c r="I270" s="2033" t="s">
        <v>89</v>
      </c>
      <c r="J270" s="2029">
        <v>43481</v>
      </c>
      <c r="K270" s="2029"/>
      <c r="L270" s="2029"/>
      <c r="M270" s="2030"/>
      <c r="N270" s="2029"/>
      <c r="O270" s="2029"/>
      <c r="P270" s="1388"/>
      <c r="Q270" s="1687"/>
      <c r="R270" s="1702"/>
      <c r="S270" s="1702"/>
      <c r="T270" s="1702"/>
      <c r="U270" s="1702"/>
      <c r="V270" s="1390"/>
      <c r="W270" s="2031"/>
      <c r="X270" s="1391" t="str">
        <f t="shared" si="26"/>
        <v>Yes</v>
      </c>
      <c r="Y270" s="1392" t="s">
        <v>93</v>
      </c>
      <c r="Z270" s="108" t="s">
        <v>94</v>
      </c>
      <c r="AA270" s="108"/>
      <c r="AB270" s="2761" t="s">
        <v>621</v>
      </c>
      <c r="AC270" s="2967" t="s">
        <v>7918</v>
      </c>
      <c r="AD270" s="2967"/>
      <c r="AE270" s="1393">
        <v>44075</v>
      </c>
      <c r="AF270" s="1394" t="s">
        <v>623</v>
      </c>
      <c r="AG270" s="1395" t="s">
        <v>624</v>
      </c>
      <c r="AH270" s="1396">
        <v>44562</v>
      </c>
      <c r="AI270" s="1397">
        <v>45017</v>
      </c>
      <c r="AJ270" s="1397">
        <v>45078</v>
      </c>
      <c r="AK270" s="3007" t="s">
        <v>625</v>
      </c>
      <c r="AL270" s="1399"/>
      <c r="AM270" s="1395" t="s">
        <v>939</v>
      </c>
      <c r="AN270" s="1395" t="s">
        <v>7919</v>
      </c>
      <c r="AO270" s="1396">
        <v>45292</v>
      </c>
      <c r="AP270" s="1397"/>
      <c r="AQ270" s="1397"/>
      <c r="AR270" s="1398"/>
      <c r="AS270" s="1400"/>
      <c r="AT270" s="1401"/>
      <c r="AU270" s="1402"/>
      <c r="AV270" s="1403"/>
      <c r="AW270" s="1404"/>
      <c r="AX270" s="1404"/>
      <c r="AY270" s="1405"/>
      <c r="AZ270" s="1406"/>
      <c r="BA270" s="1402"/>
      <c r="BB270" s="1402"/>
      <c r="BC270" s="1403"/>
      <c r="BD270" s="1404"/>
      <c r="BE270" s="1404"/>
      <c r="BF270" s="1405"/>
      <c r="BG270" s="1405"/>
      <c r="BH270" s="1407" t="s">
        <v>7920</v>
      </c>
      <c r="BI270" s="1396">
        <v>45597</v>
      </c>
      <c r="BJ270" s="1408"/>
      <c r="BK270" s="1407" t="s">
        <v>6976</v>
      </c>
      <c r="BL270" s="1396">
        <v>45658</v>
      </c>
      <c r="BM270" s="1408"/>
      <c r="BN270" s="1407" t="s">
        <v>114</v>
      </c>
      <c r="BO270" s="1396" t="s">
        <v>114</v>
      </c>
      <c r="BP270" s="1408"/>
      <c r="BQ270" s="540" t="s">
        <v>7921</v>
      </c>
      <c r="BR270" s="1410" t="s">
        <v>7922</v>
      </c>
      <c r="BS270" s="1178"/>
      <c r="BT270" s="540"/>
      <c r="BU270" s="1409">
        <v>45317</v>
      </c>
      <c r="BV270" s="1409">
        <v>45118</v>
      </c>
      <c r="BW270" s="1410" t="s">
        <v>116</v>
      </c>
      <c r="BX270" s="1409">
        <v>45257</v>
      </c>
      <c r="BY270" s="1409">
        <v>45121</v>
      </c>
      <c r="BZ270" s="1410"/>
      <c r="CA270" s="1409"/>
      <c r="CB270" s="1409" t="s">
        <v>262</v>
      </c>
      <c r="CC270" s="3371"/>
    </row>
    <row r="271" spans="1:81" ht="47" customHeight="1" x14ac:dyDescent="0.2">
      <c r="A271" s="2038" t="s">
        <v>1683</v>
      </c>
      <c r="B271" s="3356"/>
      <c r="C271" s="1381" t="s">
        <v>1684</v>
      </c>
      <c r="D271" s="1382" t="s">
        <v>121</v>
      </c>
      <c r="E271" s="7352" t="s">
        <v>226</v>
      </c>
      <c r="F271" s="1385"/>
      <c r="G271" s="1385"/>
      <c r="H271" s="1386"/>
      <c r="I271" s="1387"/>
      <c r="J271" s="1388">
        <v>43159</v>
      </c>
      <c r="K271" s="1388"/>
      <c r="L271" s="1388"/>
      <c r="M271" s="2003"/>
      <c r="N271" s="1388"/>
      <c r="O271" s="1388"/>
      <c r="P271" s="1388"/>
      <c r="Q271" s="1687"/>
      <c r="R271" s="1702"/>
      <c r="S271" s="1702"/>
      <c r="T271" s="1702"/>
      <c r="U271" s="1702"/>
      <c r="V271" s="1390"/>
      <c r="W271" s="2031"/>
      <c r="X271" s="1391" t="b">
        <f t="shared" si="26"/>
        <v>0</v>
      </c>
      <c r="Y271" s="1392" t="s">
        <v>237</v>
      </c>
      <c r="Z271" s="108" t="s">
        <v>94</v>
      </c>
      <c r="AA271" s="108"/>
      <c r="AB271" s="2967" t="s">
        <v>1686</v>
      </c>
      <c r="AC271" s="2967" t="s">
        <v>5714</v>
      </c>
      <c r="AD271" s="2967" t="s">
        <v>5715</v>
      </c>
      <c r="AE271" s="1393">
        <v>42491</v>
      </c>
      <c r="AF271" s="1394"/>
      <c r="AG271" s="1395"/>
      <c r="AH271" s="1396"/>
      <c r="AI271" s="1397"/>
      <c r="AJ271" s="1397"/>
      <c r="AK271" s="3008"/>
      <c r="AL271" s="1399"/>
      <c r="AM271" s="7467"/>
      <c r="AN271" s="7467"/>
      <c r="AO271" s="1396"/>
      <c r="AP271" s="1397"/>
      <c r="AQ271" s="1397"/>
      <c r="AR271" s="1398"/>
      <c r="AS271" s="1400"/>
      <c r="AT271" s="1401"/>
      <c r="AU271" s="1402"/>
      <c r="AV271" s="1403"/>
      <c r="AW271" s="1404"/>
      <c r="AX271" s="1404"/>
      <c r="AY271" s="1405"/>
      <c r="AZ271" s="1406"/>
      <c r="BA271" s="1402"/>
      <c r="BB271" s="1402"/>
      <c r="BC271" s="1403"/>
      <c r="BD271" s="1404"/>
      <c r="BE271" s="1404"/>
      <c r="BF271" s="1405"/>
      <c r="BG271" s="1405"/>
      <c r="BH271" s="1407" t="s">
        <v>7025</v>
      </c>
      <c r="BI271" s="1396">
        <v>45444</v>
      </c>
      <c r="BJ271" s="1408"/>
      <c r="BK271" s="1407" t="s">
        <v>6304</v>
      </c>
      <c r="BL271" s="1396">
        <v>45658</v>
      </c>
      <c r="BM271" s="1408"/>
      <c r="BN271" s="1407"/>
      <c r="BO271" s="1396"/>
      <c r="BP271" s="1408"/>
      <c r="BQ271" s="540" t="s">
        <v>7923</v>
      </c>
      <c r="BR271" s="1410" t="s">
        <v>4540</v>
      </c>
      <c r="BS271" s="1178"/>
      <c r="BT271" s="540"/>
      <c r="BU271" s="1409">
        <v>45427</v>
      </c>
      <c r="BV271" s="1409"/>
      <c r="BW271" s="1410" t="s">
        <v>116</v>
      </c>
      <c r="BX271" s="1409">
        <v>45427</v>
      </c>
      <c r="BY271" s="1409"/>
      <c r="BZ271" s="1410"/>
      <c r="CA271" s="1409">
        <v>45121</v>
      </c>
      <c r="CB271" s="1409" t="s">
        <v>7048</v>
      </c>
      <c r="CC271" s="3371"/>
    </row>
    <row r="272" spans="1:81" ht="47" customHeight="1" x14ac:dyDescent="0.2">
      <c r="A272" s="2038" t="s">
        <v>2367</v>
      </c>
      <c r="B272" s="1918"/>
      <c r="C272" s="1381" t="s">
        <v>2368</v>
      </c>
      <c r="D272" s="1382" t="s">
        <v>635</v>
      </c>
      <c r="E272" s="7352" t="s">
        <v>226</v>
      </c>
      <c r="F272" s="1385"/>
      <c r="G272" s="1385"/>
      <c r="H272" s="1386"/>
      <c r="I272" s="2033"/>
      <c r="J272" s="2029">
        <v>43706</v>
      </c>
      <c r="K272" s="2029"/>
      <c r="L272" s="2029" t="s">
        <v>90</v>
      </c>
      <c r="M272" s="2101" t="s">
        <v>169</v>
      </c>
      <c r="N272" s="2029"/>
      <c r="O272" s="2029"/>
      <c r="P272" s="1388"/>
      <c r="Q272" s="1687"/>
      <c r="R272" s="1702"/>
      <c r="S272" s="1702"/>
      <c r="T272" s="1702"/>
      <c r="U272" s="1702"/>
      <c r="V272" s="1390"/>
      <c r="W272" s="2031"/>
      <c r="X272" s="1391" t="b">
        <f t="shared" si="26"/>
        <v>0</v>
      </c>
      <c r="Y272" s="1392" t="s">
        <v>237</v>
      </c>
      <c r="Z272" s="108" t="s">
        <v>94</v>
      </c>
      <c r="AA272" s="108"/>
      <c r="AB272" s="2967" t="s">
        <v>2369</v>
      </c>
      <c r="AC272" s="2967" t="s">
        <v>2369</v>
      </c>
      <c r="AD272" s="2967"/>
      <c r="AE272" s="1393">
        <v>43009</v>
      </c>
      <c r="AF272" s="1394"/>
      <c r="AG272" s="1395"/>
      <c r="AH272" s="1396"/>
      <c r="AI272" s="1397"/>
      <c r="AJ272" s="1397"/>
      <c r="AK272" s="3008"/>
      <c r="AL272" s="1399"/>
      <c r="AM272" s="1395"/>
      <c r="AN272" s="1395"/>
      <c r="AO272" s="1396"/>
      <c r="AP272" s="1397"/>
      <c r="AQ272" s="1397"/>
      <c r="AR272" s="1398"/>
      <c r="AS272" s="1400"/>
      <c r="AT272" s="1401"/>
      <c r="AU272" s="1402"/>
      <c r="AV272" s="1403"/>
      <c r="AW272" s="1404"/>
      <c r="AX272" s="1404"/>
      <c r="AY272" s="1405"/>
      <c r="AZ272" s="1406"/>
      <c r="BA272" s="1402"/>
      <c r="BB272" s="1402"/>
      <c r="BC272" s="1403"/>
      <c r="BD272" s="1404"/>
      <c r="BE272" s="1404"/>
      <c r="BF272" s="1405"/>
      <c r="BG272" s="1405"/>
      <c r="BH272" s="1407"/>
      <c r="BI272" s="1396"/>
      <c r="BJ272" s="1408"/>
      <c r="BK272" s="1407"/>
      <c r="BL272" s="1396"/>
      <c r="BM272" s="1408"/>
      <c r="BN272" s="1407"/>
      <c r="BO272" s="1396"/>
      <c r="BP272" s="1408"/>
      <c r="BQ272" s="540" t="s">
        <v>6867</v>
      </c>
      <c r="BR272" s="1410"/>
      <c r="BS272" s="540"/>
      <c r="BT272" s="540"/>
      <c r="BU272" s="1409">
        <v>45399</v>
      </c>
      <c r="BV272" s="1409"/>
      <c r="BW272" s="1410" t="s">
        <v>116</v>
      </c>
      <c r="BX272" s="1409"/>
      <c r="BY272" s="1409"/>
      <c r="BZ272" s="1410"/>
      <c r="CA272" s="1409"/>
      <c r="CB272" s="1409" t="s">
        <v>7924</v>
      </c>
      <c r="CC272" s="3371"/>
    </row>
    <row r="273" spans="1:81" ht="47" customHeight="1" x14ac:dyDescent="0.2">
      <c r="A273" s="3432" t="s">
        <v>2808</v>
      </c>
      <c r="B273" s="3433"/>
      <c r="C273" s="1535" t="s">
        <v>2809</v>
      </c>
      <c r="D273" s="1382" t="s">
        <v>7925</v>
      </c>
      <c r="E273" s="7352" t="s">
        <v>226</v>
      </c>
      <c r="F273" s="1387"/>
      <c r="G273" s="1385"/>
      <c r="H273" s="1386" t="s">
        <v>89</v>
      </c>
      <c r="I273" s="1387" t="s">
        <v>89</v>
      </c>
      <c r="J273" s="1388">
        <v>41823</v>
      </c>
      <c r="K273" s="1388"/>
      <c r="L273" s="1388"/>
      <c r="M273" s="2003"/>
      <c r="N273" s="1388"/>
      <c r="O273" s="1388"/>
      <c r="P273" s="1388"/>
      <c r="Q273" s="1687"/>
      <c r="R273" s="1702"/>
      <c r="S273" s="1702"/>
      <c r="T273" s="1702"/>
      <c r="U273" s="1702"/>
      <c r="V273" s="1390">
        <v>43647</v>
      </c>
      <c r="W273" s="1554" t="s">
        <v>1577</v>
      </c>
      <c r="X273" s="1391" t="b">
        <f t="shared" si="26"/>
        <v>0</v>
      </c>
      <c r="Y273" s="1392" t="s">
        <v>111</v>
      </c>
      <c r="Z273" s="108" t="s">
        <v>94</v>
      </c>
      <c r="AA273" s="1442"/>
      <c r="AB273" s="2986" t="s">
        <v>7926</v>
      </c>
      <c r="AC273" s="2949" t="s">
        <v>7927</v>
      </c>
      <c r="AD273" s="2926"/>
      <c r="AE273" s="1393">
        <v>43497</v>
      </c>
      <c r="AF273" s="1640"/>
      <c r="AG273" s="2247"/>
      <c r="AH273" s="1396"/>
      <c r="AI273" s="1397"/>
      <c r="AJ273" s="1397"/>
      <c r="AK273" s="3008"/>
      <c r="AL273" s="1399"/>
      <c r="AM273" s="7410"/>
      <c r="AN273" s="7467"/>
      <c r="AO273" s="1396"/>
      <c r="AP273" s="1397"/>
      <c r="AQ273" s="1397"/>
      <c r="AR273" s="1398"/>
      <c r="AS273" s="1400"/>
      <c r="AT273" s="1401"/>
      <c r="AU273" s="1402"/>
      <c r="AV273" s="1403"/>
      <c r="AW273" s="1404"/>
      <c r="AX273" s="1404"/>
      <c r="AY273" s="1405"/>
      <c r="AZ273" s="1406"/>
      <c r="BA273" s="1402"/>
      <c r="BB273" s="1552"/>
      <c r="BC273" s="1396"/>
      <c r="BD273" s="1404"/>
      <c r="BE273" s="1404"/>
      <c r="BF273" s="1405"/>
      <c r="BG273" s="1405"/>
      <c r="BH273" s="1407"/>
      <c r="BI273" s="1396"/>
      <c r="BJ273" s="1408"/>
      <c r="BK273" s="1407"/>
      <c r="BL273" s="1396"/>
      <c r="BM273" s="1408"/>
      <c r="BN273" s="1407"/>
      <c r="BO273" s="1396"/>
      <c r="BP273" s="1408"/>
      <c r="BQ273" s="540" t="s">
        <v>6268</v>
      </c>
      <c r="BR273" s="1410"/>
      <c r="BS273" s="540" t="s">
        <v>7928</v>
      </c>
      <c r="BT273" s="540"/>
      <c r="BU273" s="1409">
        <v>45454</v>
      </c>
      <c r="BV273" s="1409"/>
      <c r="BW273" s="1410" t="s">
        <v>116</v>
      </c>
      <c r="BX273" s="1409"/>
      <c r="BY273" s="1409"/>
      <c r="BZ273" s="1410"/>
      <c r="CA273" s="1409"/>
      <c r="CB273" s="1409" t="s">
        <v>7929</v>
      </c>
      <c r="CC273" s="3371"/>
    </row>
    <row r="274" spans="1:81" ht="47" customHeight="1" x14ac:dyDescent="0.2">
      <c r="A274" s="1384" t="s">
        <v>2770</v>
      </c>
      <c r="B274" s="3330"/>
      <c r="C274" s="1381" t="s">
        <v>2771</v>
      </c>
      <c r="D274" s="1382" t="s">
        <v>2772</v>
      </c>
      <c r="E274" s="7490">
        <v>2331</v>
      </c>
      <c r="F274" s="1385" t="s">
        <v>423</v>
      </c>
      <c r="G274" s="1385" t="s">
        <v>949</v>
      </c>
      <c r="H274" s="1386" t="s">
        <v>89</v>
      </c>
      <c r="I274" s="2033" t="s">
        <v>89</v>
      </c>
      <c r="J274" s="2029">
        <v>43773</v>
      </c>
      <c r="K274" s="2029"/>
      <c r="L274" s="2029"/>
      <c r="M274" s="2030"/>
      <c r="N274" s="2029"/>
      <c r="O274" s="2029"/>
      <c r="P274" s="1388"/>
      <c r="Q274" s="1687"/>
      <c r="R274" s="1702"/>
      <c r="S274" s="1702"/>
      <c r="T274" s="1702"/>
      <c r="U274" s="1702"/>
      <c r="V274" s="2846" t="s">
        <v>2773</v>
      </c>
      <c r="W274" s="2031" t="s">
        <v>2774</v>
      </c>
      <c r="X274" s="1391" t="str">
        <f>IF(OR(Y274="Yes", Z274="Web-page timetable", AA274="YES"), "Yes")</f>
        <v>Yes</v>
      </c>
      <c r="Y274" s="1392" t="s">
        <v>93</v>
      </c>
      <c r="Z274" s="108" t="s">
        <v>94</v>
      </c>
      <c r="AA274" s="108"/>
      <c r="AB274" s="2955" t="s">
        <v>2775</v>
      </c>
      <c r="AC274" s="3434" t="s">
        <v>7930</v>
      </c>
      <c r="AD274" s="2926"/>
      <c r="AE274" s="1393">
        <v>45231</v>
      </c>
      <c r="AF274" s="1394" t="s">
        <v>2777</v>
      </c>
      <c r="AG274" s="1395" t="s">
        <v>98</v>
      </c>
      <c r="AH274" s="1396">
        <v>45231</v>
      </c>
      <c r="AI274" s="1397">
        <v>45231</v>
      </c>
      <c r="AJ274" s="1397">
        <v>45292</v>
      </c>
      <c r="AK274" s="3008" t="s">
        <v>2778</v>
      </c>
      <c r="AL274" s="1399"/>
      <c r="AM274" s="1395"/>
      <c r="AN274" s="1395"/>
      <c r="AO274" s="1396"/>
      <c r="AP274" s="1397"/>
      <c r="AQ274" s="1397"/>
      <c r="AR274" s="1398"/>
      <c r="AS274" s="1400"/>
      <c r="AT274" s="1401"/>
      <c r="AU274" s="1402"/>
      <c r="AV274" s="1403"/>
      <c r="AW274" s="1404"/>
      <c r="AX274" s="1404"/>
      <c r="AY274" s="1405"/>
      <c r="AZ274" s="1406"/>
      <c r="BA274" s="1402"/>
      <c r="BB274" s="1402"/>
      <c r="BC274" s="1403"/>
      <c r="BD274" s="1404"/>
      <c r="BE274" s="1404"/>
      <c r="BF274" s="1405"/>
      <c r="BG274" s="1405"/>
      <c r="BH274" s="1407" t="s">
        <v>7931</v>
      </c>
      <c r="BI274" s="1396">
        <v>45597</v>
      </c>
      <c r="BJ274" s="1408"/>
      <c r="BK274" s="1407" t="s">
        <v>7932</v>
      </c>
      <c r="BL274" s="1396">
        <v>45689</v>
      </c>
      <c r="BM274" s="1408"/>
      <c r="BN274" s="1446" t="s">
        <v>7933</v>
      </c>
      <c r="BO274" s="1444">
        <v>45809</v>
      </c>
      <c r="BP274" s="1408"/>
      <c r="BQ274" s="540" t="s">
        <v>7934</v>
      </c>
      <c r="BR274" s="1410" t="s">
        <v>1267</v>
      </c>
      <c r="BS274" s="1178"/>
      <c r="BT274" s="540"/>
      <c r="BU274" s="1409">
        <v>45156</v>
      </c>
      <c r="BV274" s="1409">
        <v>45296</v>
      </c>
      <c r="BW274" s="1410" t="s">
        <v>116</v>
      </c>
      <c r="BX274" s="1409"/>
      <c r="BY274" s="1409">
        <v>45440</v>
      </c>
      <c r="BZ274" s="1410" t="s">
        <v>116</v>
      </c>
      <c r="CA274" s="1409">
        <v>45440</v>
      </c>
      <c r="CB274" s="1409" t="s">
        <v>7935</v>
      </c>
      <c r="CC274" s="3371"/>
    </row>
    <row r="275" spans="1:81" ht="47" customHeight="1" x14ac:dyDescent="0.2">
      <c r="A275" s="1384" t="s">
        <v>988</v>
      </c>
      <c r="B275" s="3330"/>
      <c r="C275" s="1381" t="s">
        <v>989</v>
      </c>
      <c r="D275" s="1382" t="s">
        <v>990</v>
      </c>
      <c r="E275" s="7490" t="s">
        <v>193</v>
      </c>
      <c r="F275" s="1387"/>
      <c r="G275" s="1387"/>
      <c r="H275" s="2034" t="s">
        <v>89</v>
      </c>
      <c r="I275" s="2033" t="s">
        <v>89</v>
      </c>
      <c r="J275" s="2035">
        <v>44228</v>
      </c>
      <c r="K275" s="2035" t="s">
        <v>991</v>
      </c>
      <c r="L275" s="2202"/>
      <c r="M275" s="2101"/>
      <c r="N275" s="2202"/>
      <c r="O275" s="2202"/>
      <c r="P275" s="1388"/>
      <c r="Q275" s="2203"/>
      <c r="R275" s="2102"/>
      <c r="S275" s="2102"/>
      <c r="T275" s="2102"/>
      <c r="U275" s="2102"/>
      <c r="V275" s="1390"/>
      <c r="W275" s="2204"/>
      <c r="X275" s="1391" t="str">
        <f t="shared" ref="X275:X276" si="27">IF(OR(Y275="Yes", Z275="Web-page timetable", AA275="YES"), "Yes")</f>
        <v>Yes</v>
      </c>
      <c r="Y275" s="1392" t="s">
        <v>93</v>
      </c>
      <c r="Z275" s="108" t="s">
        <v>94</v>
      </c>
      <c r="AA275" s="108"/>
      <c r="AB275" s="3035" t="s">
        <v>992</v>
      </c>
      <c r="AC275" s="3035" t="s">
        <v>4500</v>
      </c>
      <c r="AD275" s="2967"/>
      <c r="AE275" s="1555">
        <v>45444</v>
      </c>
      <c r="AF275" s="1394" t="s">
        <v>994</v>
      </c>
      <c r="AG275" s="1395" t="s">
        <v>995</v>
      </c>
      <c r="AH275" s="1396">
        <v>45231</v>
      </c>
      <c r="AI275" s="1397"/>
      <c r="AJ275" s="1397">
        <v>45352</v>
      </c>
      <c r="AK275" s="3360" t="s">
        <v>996</v>
      </c>
      <c r="AL275" s="1654"/>
      <c r="AM275" s="1395" t="s">
        <v>3306</v>
      </c>
      <c r="AN275" s="1395" t="s">
        <v>4502</v>
      </c>
      <c r="AO275" s="1396">
        <v>45566</v>
      </c>
      <c r="AP275" s="1397"/>
      <c r="AQ275" s="1397"/>
      <c r="AR275" s="1653"/>
      <c r="AS275" s="1400"/>
      <c r="AT275" s="1401"/>
      <c r="AU275" s="1402"/>
      <c r="AV275" s="1403"/>
      <c r="AW275" s="1404"/>
      <c r="AX275" s="1404"/>
      <c r="AY275" s="1405"/>
      <c r="AZ275" s="1406"/>
      <c r="BA275" s="1402"/>
      <c r="BB275" s="1402"/>
      <c r="BC275" s="1403"/>
      <c r="BD275" s="1404"/>
      <c r="BE275" s="1404"/>
      <c r="BF275" s="2207"/>
      <c r="BG275" s="2207"/>
      <c r="BH275" s="1407" t="s">
        <v>7936</v>
      </c>
      <c r="BI275" s="1396">
        <v>45748</v>
      </c>
      <c r="BJ275" s="1408"/>
      <c r="BK275" s="1407" t="s">
        <v>6913</v>
      </c>
      <c r="BL275" s="1396">
        <v>45809</v>
      </c>
      <c r="BM275" s="1408"/>
      <c r="BN275" s="1407" t="s">
        <v>1045</v>
      </c>
      <c r="BO275" s="1396">
        <v>46113</v>
      </c>
      <c r="BP275" s="1408"/>
      <c r="BQ275" s="540" t="s">
        <v>4503</v>
      </c>
      <c r="BR275" s="1410" t="s">
        <v>4571</v>
      </c>
      <c r="BS275" s="540"/>
      <c r="BT275" s="1178"/>
      <c r="BU275" s="1409">
        <v>45415</v>
      </c>
      <c r="BV275" s="1409">
        <v>45594</v>
      </c>
      <c r="BW275" s="1655" t="s">
        <v>116</v>
      </c>
      <c r="BX275" s="1409"/>
      <c r="BY275" s="1409">
        <v>45594</v>
      </c>
      <c r="BZ275" s="1409" t="s">
        <v>116</v>
      </c>
      <c r="CA275" s="1409">
        <v>45594</v>
      </c>
      <c r="CB275" s="1409" t="s">
        <v>7937</v>
      </c>
      <c r="CC275" s="3371"/>
    </row>
    <row r="276" spans="1:81" ht="47" customHeight="1" thickBot="1" x14ac:dyDescent="0.25">
      <c r="A276" s="2670" t="s">
        <v>743</v>
      </c>
      <c r="B276" s="3351"/>
      <c r="C276" s="2513" t="s">
        <v>744</v>
      </c>
      <c r="D276" s="2687" t="s">
        <v>745</v>
      </c>
      <c r="E276" s="7526">
        <v>2047</v>
      </c>
      <c r="F276" s="2515" t="s">
        <v>2759</v>
      </c>
      <c r="G276" s="2515" t="s">
        <v>266</v>
      </c>
      <c r="H276" s="2666" t="s">
        <v>89</v>
      </c>
      <c r="I276" s="2671" t="s">
        <v>89</v>
      </c>
      <c r="J276" s="2664">
        <v>41801</v>
      </c>
      <c r="K276" s="2664"/>
      <c r="L276" s="2664" t="s">
        <v>90</v>
      </c>
      <c r="M276" s="2672" t="s">
        <v>746</v>
      </c>
      <c r="N276" s="2664"/>
      <c r="O276" s="2664"/>
      <c r="P276" s="2520">
        <v>45327</v>
      </c>
      <c r="Q276" s="2673"/>
      <c r="R276" s="2674"/>
      <c r="S276" s="2674"/>
      <c r="T276" s="2674"/>
      <c r="U276" s="2674"/>
      <c r="V276" s="2523"/>
      <c r="W276" s="2675"/>
      <c r="X276" s="2525" t="str">
        <f t="shared" si="27"/>
        <v>Yes</v>
      </c>
      <c r="Y276" s="2526" t="s">
        <v>93</v>
      </c>
      <c r="Z276" s="2513" t="s">
        <v>94</v>
      </c>
      <c r="AA276" s="2532"/>
      <c r="AB276" s="2975" t="s">
        <v>747</v>
      </c>
      <c r="AC276" s="3234" t="s">
        <v>7938</v>
      </c>
      <c r="AD276" s="3234"/>
      <c r="AE276" s="2661">
        <v>45261</v>
      </c>
      <c r="AF276" s="2529" t="s">
        <v>749</v>
      </c>
      <c r="AG276" s="2662" t="s">
        <v>750</v>
      </c>
      <c r="AH276" s="2531">
        <v>43497</v>
      </c>
      <c r="AI276" s="2531">
        <v>43252</v>
      </c>
      <c r="AJ276" s="2531">
        <v>43282</v>
      </c>
      <c r="AK276" s="3017" t="s">
        <v>751</v>
      </c>
      <c r="AL276" s="2533"/>
      <c r="AM276" s="7523" t="s">
        <v>752</v>
      </c>
      <c r="AN276" s="7523" t="s">
        <v>364</v>
      </c>
      <c r="AO276" s="2531">
        <v>43586</v>
      </c>
      <c r="AP276" s="2531">
        <v>43598</v>
      </c>
      <c r="AQ276" s="2531">
        <v>43654</v>
      </c>
      <c r="AR276" s="2546" t="s">
        <v>751</v>
      </c>
      <c r="AS276" s="2534"/>
      <c r="AT276" s="2665" t="s">
        <v>753</v>
      </c>
      <c r="AU276" s="2666" t="s">
        <v>367</v>
      </c>
      <c r="AV276" s="2665">
        <v>44013</v>
      </c>
      <c r="AW276" s="2665">
        <v>44274</v>
      </c>
      <c r="AX276" s="2665">
        <v>44316</v>
      </c>
      <c r="AY276" s="2666" t="s">
        <v>754</v>
      </c>
      <c r="AZ276" s="2667"/>
      <c r="BA276" s="2666"/>
      <c r="BB276" s="2666"/>
      <c r="BC276" s="2665"/>
      <c r="BD276" s="2665"/>
      <c r="BE276" s="2665"/>
      <c r="BF276" s="2666"/>
      <c r="BG276" s="2666"/>
      <c r="BH276" s="2537" t="s">
        <v>269</v>
      </c>
      <c r="BI276" s="2531">
        <v>45292</v>
      </c>
      <c r="BJ276" s="2547">
        <v>45327</v>
      </c>
      <c r="BK276" s="2537" t="s">
        <v>7939</v>
      </c>
      <c r="BL276" s="2531">
        <v>45505</v>
      </c>
      <c r="BM276" s="2538"/>
      <c r="BN276" s="2537" t="s">
        <v>467</v>
      </c>
      <c r="BO276" s="2531">
        <v>45839</v>
      </c>
      <c r="BP276" s="2538"/>
      <c r="BQ276" s="2542" t="s">
        <v>7940</v>
      </c>
      <c r="BR276" s="2548" t="s">
        <v>7941</v>
      </c>
      <c r="BS276" s="2542" t="s">
        <v>7942</v>
      </c>
      <c r="BT276" s="2513"/>
      <c r="BU276" s="2540">
        <v>45589</v>
      </c>
      <c r="BV276" s="2540">
        <v>45324</v>
      </c>
      <c r="BW276" s="2532" t="s">
        <v>116</v>
      </c>
      <c r="BX276" s="2540">
        <v>45174</v>
      </c>
      <c r="BY276" s="2540">
        <v>45440</v>
      </c>
      <c r="BZ276" s="2532" t="s">
        <v>116</v>
      </c>
      <c r="CA276" s="2540">
        <v>45324</v>
      </c>
      <c r="CB276" s="2540" t="s">
        <v>742</v>
      </c>
      <c r="CC276" s="3371"/>
    </row>
    <row r="277" spans="1:81" ht="47" customHeight="1" thickTop="1" x14ac:dyDescent="0.2">
      <c r="A277" s="2038" t="s">
        <v>3113</v>
      </c>
      <c r="B277" s="3356"/>
      <c r="C277" s="1381" t="s">
        <v>3114</v>
      </c>
      <c r="D277" s="1381" t="s">
        <v>7139</v>
      </c>
      <c r="E277" s="7352">
        <v>2313</v>
      </c>
      <c r="F277" s="1385"/>
      <c r="G277" s="1385"/>
      <c r="H277" s="1387" t="s">
        <v>89</v>
      </c>
      <c r="I277" s="2033" t="s">
        <v>89</v>
      </c>
      <c r="J277" s="2029">
        <v>42534</v>
      </c>
      <c r="K277" s="2029"/>
      <c r="L277" s="2029"/>
      <c r="M277" s="2030"/>
      <c r="N277" s="2029"/>
      <c r="O277" s="2029"/>
      <c r="P277" s="1388"/>
      <c r="Q277" s="1687"/>
      <c r="R277" s="2248"/>
      <c r="S277" s="2248"/>
      <c r="T277" s="2248"/>
      <c r="U277" s="2248"/>
      <c r="V277" s="3453"/>
      <c r="W277" s="3454"/>
      <c r="X277" s="1391" t="str">
        <f>IF(OR(Y277="Yes", Z277="Web-page timetable", AA277="YES"), "Yes")</f>
        <v>Yes</v>
      </c>
      <c r="Y277" s="1611" t="s">
        <v>93</v>
      </c>
      <c r="Z277" s="1612" t="s">
        <v>94</v>
      </c>
      <c r="AA277" s="1612"/>
      <c r="AB277" s="3440" t="s">
        <v>3116</v>
      </c>
      <c r="AC277" s="3440" t="s">
        <v>7140</v>
      </c>
      <c r="AD277" s="3455"/>
      <c r="AE277" s="3456">
        <v>2022</v>
      </c>
      <c r="AF277" s="2251" t="s">
        <v>1025</v>
      </c>
      <c r="AG277" s="2252" t="s">
        <v>142</v>
      </c>
      <c r="AH277" s="2253">
        <v>44743</v>
      </c>
      <c r="AI277" s="1614">
        <v>44835</v>
      </c>
      <c r="AJ277" s="1614">
        <v>44896</v>
      </c>
      <c r="AK277" s="3441" t="s">
        <v>3118</v>
      </c>
      <c r="AL277" s="1616"/>
      <c r="AM277" s="7527" t="s">
        <v>7943</v>
      </c>
      <c r="AN277" s="7528" t="s">
        <v>270</v>
      </c>
      <c r="AO277" s="2253">
        <v>45536</v>
      </c>
      <c r="AP277" s="1397"/>
      <c r="AQ277" s="1397"/>
      <c r="AR277" s="1398"/>
      <c r="AS277" s="1400"/>
      <c r="AT277" s="2254"/>
      <c r="AU277" s="2255"/>
      <c r="AV277" s="1617"/>
      <c r="AW277" s="2256"/>
      <c r="AX277" s="2256"/>
      <c r="AY277" s="2257"/>
      <c r="AZ277" s="1400"/>
      <c r="BA277" s="2258"/>
      <c r="BB277" s="2258"/>
      <c r="BC277" s="2259"/>
      <c r="BD277" s="2256"/>
      <c r="BE277" s="2256"/>
      <c r="BF277" s="2257"/>
      <c r="BG277" s="2257"/>
      <c r="BH277" s="1619" t="s">
        <v>7944</v>
      </c>
      <c r="BI277" s="2260">
        <v>45658</v>
      </c>
      <c r="BJ277" s="2261"/>
      <c r="BK277" s="1619" t="s">
        <v>7945</v>
      </c>
      <c r="BL277" s="1617">
        <v>45809</v>
      </c>
      <c r="BM277" s="1620"/>
      <c r="BN277" s="1619" t="s">
        <v>7946</v>
      </c>
      <c r="BO277" s="1617" t="s">
        <v>7947</v>
      </c>
      <c r="BP277" s="2262"/>
      <c r="BQ277" s="542" t="s">
        <v>7948</v>
      </c>
      <c r="BR277" s="1685" t="s">
        <v>7949</v>
      </c>
      <c r="BS277" s="542"/>
      <c r="BT277" s="544"/>
      <c r="BU277" s="1409">
        <v>45594</v>
      </c>
      <c r="BV277" s="2208"/>
      <c r="BW277" s="1410" t="s">
        <v>116</v>
      </c>
      <c r="BX277" s="2208"/>
      <c r="BY277" s="2208">
        <v>45317</v>
      </c>
      <c r="BZ277" s="1410" t="s">
        <v>116</v>
      </c>
      <c r="CA277" s="2208">
        <v>45317</v>
      </c>
      <c r="CB277" s="2208" t="s">
        <v>7950</v>
      </c>
      <c r="CC277" s="3371"/>
    </row>
    <row r="278" spans="1:81" ht="47" customHeight="1" x14ac:dyDescent="0.2">
      <c r="A278" s="1384" t="s">
        <v>3906</v>
      </c>
      <c r="B278" s="3330"/>
      <c r="C278" s="1381" t="s">
        <v>3905</v>
      </c>
      <c r="D278" s="1381" t="s">
        <v>3907</v>
      </c>
      <c r="E278" s="2083">
        <v>2286</v>
      </c>
      <c r="F278" s="1385" t="s">
        <v>91</v>
      </c>
      <c r="G278" s="1385" t="s">
        <v>949</v>
      </c>
      <c r="H278" s="1387" t="s">
        <v>89</v>
      </c>
      <c r="I278" s="1387" t="s">
        <v>89</v>
      </c>
      <c r="J278" s="1388">
        <v>43370</v>
      </c>
      <c r="K278" s="2029"/>
      <c r="L278" s="2029"/>
      <c r="M278" s="2030"/>
      <c r="N278" s="2029"/>
      <c r="O278" s="2029"/>
      <c r="P278" s="1388"/>
      <c r="Q278" s="1687"/>
      <c r="R278" s="1702"/>
      <c r="S278" s="1702"/>
      <c r="T278" s="1702"/>
      <c r="U278" s="1702"/>
      <c r="V278" s="1390"/>
      <c r="W278" s="2031"/>
      <c r="X278" s="1391" t="str">
        <f t="shared" ref="X278" si="28">IF(OR(Y278="Yes", Z278="Web-page timetable", AA278="YES"), "Yes")</f>
        <v>Yes</v>
      </c>
      <c r="Y278" s="1392" t="s">
        <v>93</v>
      </c>
      <c r="Z278" s="108" t="s">
        <v>94</v>
      </c>
      <c r="AA278" s="108"/>
      <c r="AB278" s="2761" t="s">
        <v>3908</v>
      </c>
      <c r="AC278" s="2761" t="s">
        <v>7951</v>
      </c>
      <c r="AD278" s="2967"/>
      <c r="AE278" s="1531">
        <v>45474</v>
      </c>
      <c r="AF278" s="1394" t="s">
        <v>3910</v>
      </c>
      <c r="AG278" s="1395" t="s">
        <v>3911</v>
      </c>
      <c r="AH278" s="1396">
        <v>44797</v>
      </c>
      <c r="AI278" s="1397">
        <v>44797</v>
      </c>
      <c r="AJ278" s="1397">
        <v>44839</v>
      </c>
      <c r="AK278" s="3008" t="s">
        <v>3912</v>
      </c>
      <c r="AL278" s="1399"/>
      <c r="AM278" s="7473" t="s">
        <v>7584</v>
      </c>
      <c r="AN278" s="7410" t="s">
        <v>3913</v>
      </c>
      <c r="AO278" s="1396" t="s">
        <v>3914</v>
      </c>
      <c r="AP278" s="1397">
        <v>45139</v>
      </c>
      <c r="AQ278" s="1397">
        <v>45200</v>
      </c>
      <c r="AR278" s="1398" t="s">
        <v>3912</v>
      </c>
      <c r="AS278" s="1400"/>
      <c r="AT278" s="1401" t="s">
        <v>7848</v>
      </c>
      <c r="AU278" s="1402" t="s">
        <v>4417</v>
      </c>
      <c r="AV278" s="1551">
        <v>45474</v>
      </c>
      <c r="AW278" s="1404">
        <v>45566</v>
      </c>
      <c r="AX278" s="1404"/>
      <c r="AY278" s="1405"/>
      <c r="AZ278" s="1406"/>
      <c r="BA278" s="1402"/>
      <c r="BB278" s="1552"/>
      <c r="BC278" s="1551"/>
      <c r="BD278" s="1404"/>
      <c r="BE278" s="1404"/>
      <c r="BF278" s="1405"/>
      <c r="BG278" s="1405"/>
      <c r="BH278" s="1407" t="s">
        <v>7849</v>
      </c>
      <c r="BI278" s="1396">
        <v>45717</v>
      </c>
      <c r="BJ278" s="1397"/>
      <c r="BK278" s="1407" t="s">
        <v>7850</v>
      </c>
      <c r="BL278" s="1396">
        <v>45809</v>
      </c>
      <c r="BM278" s="1408"/>
      <c r="BN278" s="1433" t="s">
        <v>5500</v>
      </c>
      <c r="BO278" s="2446" t="s">
        <v>5500</v>
      </c>
      <c r="BP278" s="1408"/>
      <c r="BQ278" s="540" t="s">
        <v>7952</v>
      </c>
      <c r="BR278" s="1410"/>
      <c r="BS278" s="7417"/>
      <c r="BT278" s="540"/>
      <c r="BU278" s="1409">
        <v>45594</v>
      </c>
      <c r="BV278" s="1409">
        <v>45575</v>
      </c>
      <c r="BW278" s="1410" t="s">
        <v>116</v>
      </c>
      <c r="BX278" s="1409">
        <v>45594</v>
      </c>
      <c r="BY278" s="1409">
        <v>45384</v>
      </c>
      <c r="BZ278" s="1410" t="s">
        <v>116</v>
      </c>
      <c r="CA278" s="1409">
        <v>45575</v>
      </c>
      <c r="CB278" s="1409" t="s">
        <v>7852</v>
      </c>
      <c r="CC278" s="3371"/>
    </row>
    <row r="279" spans="1:81" ht="47" customHeight="1" x14ac:dyDescent="0.2">
      <c r="A279" s="1384" t="s">
        <v>3934</v>
      </c>
      <c r="B279" s="3330"/>
      <c r="C279" s="1381" t="s">
        <v>3935</v>
      </c>
      <c r="D279" s="1382" t="s">
        <v>7953</v>
      </c>
      <c r="E279" s="1577"/>
      <c r="F279" s="1385" t="s">
        <v>1083</v>
      </c>
      <c r="G279" s="1385" t="s">
        <v>266</v>
      </c>
      <c r="H279" s="1386" t="s">
        <v>89</v>
      </c>
      <c r="I279" s="2033" t="s">
        <v>89</v>
      </c>
      <c r="J279" s="2029">
        <v>44307</v>
      </c>
      <c r="K279" s="2029"/>
      <c r="L279" s="2029"/>
      <c r="M279" s="2030"/>
      <c r="N279" s="2029"/>
      <c r="O279" s="2029"/>
      <c r="P279" s="1388"/>
      <c r="Q279" s="1687"/>
      <c r="R279" s="1702"/>
      <c r="S279" s="1702"/>
      <c r="T279" s="1702"/>
      <c r="U279" s="1702"/>
      <c r="V279" s="1390"/>
      <c r="W279" s="2031"/>
      <c r="X279" s="1391" t="str">
        <f>IF(OR(Y279="Yes", Z279="Web-page timetable", AA279="YES"), "Yes")</f>
        <v>Yes</v>
      </c>
      <c r="Y279" s="1392" t="s">
        <v>93</v>
      </c>
      <c r="Z279" s="108" t="s">
        <v>94</v>
      </c>
      <c r="AA279" s="108"/>
      <c r="AB279" s="2761" t="s">
        <v>3937</v>
      </c>
      <c r="AC279" s="2761" t="s">
        <v>7033</v>
      </c>
      <c r="AD279" s="2967"/>
      <c r="AE279" s="1393">
        <v>45323</v>
      </c>
      <c r="AF279" s="1394" t="s">
        <v>434</v>
      </c>
      <c r="AG279" s="1395" t="s">
        <v>7954</v>
      </c>
      <c r="AH279" s="1396">
        <v>45931</v>
      </c>
      <c r="AI279" s="1397"/>
      <c r="AJ279" s="1397"/>
      <c r="AK279" s="3020"/>
      <c r="AL279" s="1399"/>
      <c r="AM279" s="7468"/>
      <c r="AN279" s="7467"/>
      <c r="AO279" s="7480"/>
      <c r="AP279" s="1397"/>
      <c r="AQ279" s="1397"/>
      <c r="AR279" s="1398"/>
      <c r="AS279" s="1400"/>
      <c r="AT279" s="1401"/>
      <c r="AU279" s="1402"/>
      <c r="AV279" s="1403"/>
      <c r="AW279" s="1404"/>
      <c r="AX279" s="1404"/>
      <c r="AY279" s="1405"/>
      <c r="AZ279" s="1406"/>
      <c r="BA279" s="1402"/>
      <c r="BB279" s="1402"/>
      <c r="BC279" s="1403"/>
      <c r="BD279" s="1404"/>
      <c r="BE279" s="1404"/>
      <c r="BF279" s="1405"/>
      <c r="BG279" s="1405"/>
      <c r="BH279" s="1407"/>
      <c r="BI279" s="1396"/>
      <c r="BJ279" s="1408"/>
      <c r="BK279" s="1407"/>
      <c r="BL279" s="1396"/>
      <c r="BM279" s="1408"/>
      <c r="BN279" s="1407"/>
      <c r="BO279" s="1396"/>
      <c r="BP279" s="1408"/>
      <c r="BQ279" s="7417" t="s">
        <v>4672</v>
      </c>
      <c r="BR279" s="7508" t="s">
        <v>7955</v>
      </c>
      <c r="BS279" s="1178" t="s">
        <v>7956</v>
      </c>
      <c r="BT279" s="7417"/>
      <c r="BU279" s="1409"/>
      <c r="BV279" s="1409">
        <v>45323</v>
      </c>
      <c r="BW279" s="1410" t="s">
        <v>116</v>
      </c>
      <c r="BX279" s="1409"/>
      <c r="BY279" s="1409">
        <v>45323</v>
      </c>
      <c r="BZ279" s="1410" t="s">
        <v>116</v>
      </c>
      <c r="CA279" s="1409" t="s">
        <v>2608</v>
      </c>
      <c r="CB279" s="1409" t="s">
        <v>7957</v>
      </c>
      <c r="CC279" s="3371"/>
    </row>
    <row r="280" spans="1:81" ht="47" customHeight="1" x14ac:dyDescent="0.2">
      <c r="A280" s="3493" t="s">
        <v>3944</v>
      </c>
      <c r="B280" s="3494" t="s">
        <v>3944</v>
      </c>
      <c r="C280" s="2869" t="s">
        <v>3935</v>
      </c>
      <c r="D280" s="3495" t="s">
        <v>7958</v>
      </c>
      <c r="E280" s="3486">
        <v>2404</v>
      </c>
      <c r="F280" s="2871" t="s">
        <v>1083</v>
      </c>
      <c r="G280" s="2871" t="s">
        <v>266</v>
      </c>
      <c r="H280" s="3496" t="s">
        <v>89</v>
      </c>
      <c r="I280" s="3497" t="s">
        <v>89</v>
      </c>
      <c r="J280" s="3498">
        <v>44307</v>
      </c>
      <c r="K280" s="3498"/>
      <c r="L280" s="3498"/>
      <c r="M280" s="3499"/>
      <c r="N280" s="3498"/>
      <c r="O280" s="3498"/>
      <c r="P280" s="2882">
        <v>45365</v>
      </c>
      <c r="Q280" s="3500">
        <v>45624</v>
      </c>
      <c r="R280" s="3501"/>
      <c r="S280" s="3501"/>
      <c r="T280" s="3501"/>
      <c r="U280" s="3501"/>
      <c r="V280" s="2876"/>
      <c r="W280" s="3502"/>
      <c r="X280" s="2877" t="str">
        <f>IF(OR(Y280="Yes", Z280="Web-page timetable", AA280="YES"), "Yes")</f>
        <v>Yes</v>
      </c>
      <c r="Y280" s="2878" t="s">
        <v>93</v>
      </c>
      <c r="Z280" s="2869" t="s">
        <v>94</v>
      </c>
      <c r="AA280" s="2869"/>
      <c r="AB280" s="2931" t="s">
        <v>3937</v>
      </c>
      <c r="AC280" s="2931" t="s">
        <v>7033</v>
      </c>
      <c r="AD280" s="2932"/>
      <c r="AE280" s="3503">
        <v>45323</v>
      </c>
      <c r="AF280" s="2880" t="s">
        <v>663</v>
      </c>
      <c r="AG280" s="3504" t="s">
        <v>98</v>
      </c>
      <c r="AH280" s="2879">
        <v>44835</v>
      </c>
      <c r="AI280" s="2879">
        <v>44841</v>
      </c>
      <c r="AJ280" s="2879">
        <v>44883</v>
      </c>
      <c r="AK280" s="3019" t="s">
        <v>3946</v>
      </c>
      <c r="AL280" s="2898"/>
      <c r="AM280" s="7529"/>
      <c r="AN280" s="7530"/>
      <c r="AO280" s="7230"/>
      <c r="AP280" s="2879"/>
      <c r="AQ280" s="2879"/>
      <c r="AR280" s="2883"/>
      <c r="AS280" s="2884"/>
      <c r="AT280" s="3505"/>
      <c r="AU280" s="3496"/>
      <c r="AV280" s="3505"/>
      <c r="AW280" s="3505"/>
      <c r="AX280" s="3505"/>
      <c r="AY280" s="3496"/>
      <c r="AZ280" s="3506"/>
      <c r="BA280" s="3496"/>
      <c r="BB280" s="3496"/>
      <c r="BC280" s="3505"/>
      <c r="BD280" s="3505"/>
      <c r="BE280" s="3505"/>
      <c r="BF280" s="3496"/>
      <c r="BG280" s="3496"/>
      <c r="BH280" s="2886" t="s">
        <v>1293</v>
      </c>
      <c r="BI280" s="2879">
        <v>45352</v>
      </c>
      <c r="BJ280" s="2887">
        <v>45352</v>
      </c>
      <c r="BK280" s="2886" t="s">
        <v>7959</v>
      </c>
      <c r="BL280" s="2879">
        <v>45597</v>
      </c>
      <c r="BM280" s="2887"/>
      <c r="BN280" s="2886" t="s">
        <v>467</v>
      </c>
      <c r="BO280" s="2879">
        <v>45839</v>
      </c>
      <c r="BP280" s="2887"/>
      <c r="BQ280" s="7231" t="s">
        <v>4670</v>
      </c>
      <c r="BR280" s="7531" t="s">
        <v>7955</v>
      </c>
      <c r="BS280" s="2889" t="s">
        <v>3948</v>
      </c>
      <c r="BT280" s="7231"/>
      <c r="BU280" s="2890">
        <v>45320</v>
      </c>
      <c r="BV280" s="2890">
        <v>45323</v>
      </c>
      <c r="BW280" s="2883" t="s">
        <v>116</v>
      </c>
      <c r="BX280" s="2890">
        <v>45149</v>
      </c>
      <c r="BY280" s="2890">
        <v>45415</v>
      </c>
      <c r="BZ280" s="2883" t="s">
        <v>116</v>
      </c>
      <c r="CA280" s="2890">
        <v>45415</v>
      </c>
      <c r="CB280" s="2890" t="s">
        <v>7960</v>
      </c>
      <c r="CC280" s="3371"/>
    </row>
    <row r="281" spans="1:81" ht="47" customHeight="1" x14ac:dyDescent="0.2">
      <c r="A281" s="2244" t="s">
        <v>2094</v>
      </c>
      <c r="B281" s="3507"/>
      <c r="C281" s="1535" t="s">
        <v>2095</v>
      </c>
      <c r="D281" s="1382" t="s">
        <v>7961</v>
      </c>
      <c r="E281" s="7352">
        <v>2307</v>
      </c>
      <c r="F281" s="1385" t="s">
        <v>2759</v>
      </c>
      <c r="G281" s="1385" t="s">
        <v>2182</v>
      </c>
      <c r="H281" s="1386" t="s">
        <v>89</v>
      </c>
      <c r="I281" s="2245" t="s">
        <v>89</v>
      </c>
      <c r="J281" s="2029">
        <v>42501</v>
      </c>
      <c r="K281" s="2029"/>
      <c r="L281" s="2029"/>
      <c r="M281" s="2030"/>
      <c r="N281" s="2029"/>
      <c r="O281" s="2029"/>
      <c r="P281" s="1388"/>
      <c r="Q281" s="1687"/>
      <c r="R281" s="1702"/>
      <c r="S281" s="1702"/>
      <c r="T281" s="1702"/>
      <c r="U281" s="1702"/>
      <c r="V281" s="1390"/>
      <c r="W281" s="2031"/>
      <c r="X281" s="1391" t="str">
        <f t="shared" ref="X281:X283" si="29">IF(OR(Y281="Yes", Z281="Web-page timetable", AA281="YES"), "Yes")</f>
        <v>Yes</v>
      </c>
      <c r="Y281" s="1392" t="s">
        <v>93</v>
      </c>
      <c r="Z281" s="108" t="s">
        <v>94</v>
      </c>
      <c r="AA281" s="1557"/>
      <c r="AB281" s="3508" t="s">
        <v>1382</v>
      </c>
      <c r="AC281" s="2983" t="s">
        <v>7962</v>
      </c>
      <c r="AD281" s="3003"/>
      <c r="AE281" s="1393">
        <v>45108</v>
      </c>
      <c r="AF281" s="1640" t="s">
        <v>2296</v>
      </c>
      <c r="AG281" s="2247" t="s">
        <v>364</v>
      </c>
      <c r="AH281" s="1396">
        <v>44287</v>
      </c>
      <c r="AI281" s="1397">
        <v>44378</v>
      </c>
      <c r="AJ281" s="1397">
        <v>44442</v>
      </c>
      <c r="AK281" s="3008" t="s">
        <v>7963</v>
      </c>
      <c r="AL281" s="1399"/>
      <c r="AM281" s="7410" t="s">
        <v>7964</v>
      </c>
      <c r="AN281" s="7467" t="s">
        <v>367</v>
      </c>
      <c r="AO281" s="1396" t="s">
        <v>7965</v>
      </c>
      <c r="AP281" s="1397">
        <v>45259</v>
      </c>
      <c r="AQ281" s="1397">
        <v>45330</v>
      </c>
      <c r="AR281" s="132" t="s">
        <v>7966</v>
      </c>
      <c r="AS281" s="1400"/>
      <c r="AT281" s="1401" t="s">
        <v>522</v>
      </c>
      <c r="AU281" s="1402" t="s">
        <v>7967</v>
      </c>
      <c r="AV281" s="1403">
        <v>45383</v>
      </c>
      <c r="AW281" s="1404"/>
      <c r="AX281" s="1404"/>
      <c r="AY281" s="1405"/>
      <c r="AZ281" s="1406"/>
      <c r="BA281" s="1402"/>
      <c r="BB281" s="1402"/>
      <c r="BC281" s="1403"/>
      <c r="BD281" s="1404"/>
      <c r="BE281" s="1404"/>
      <c r="BF281" s="1405"/>
      <c r="BG281" s="1405"/>
      <c r="BH281" s="1407" t="s">
        <v>7968</v>
      </c>
      <c r="BI281" s="1396">
        <v>45597</v>
      </c>
      <c r="BJ281" s="1408"/>
      <c r="BK281" s="1407" t="s">
        <v>7969</v>
      </c>
      <c r="BL281" s="1396">
        <v>45748</v>
      </c>
      <c r="BM281" s="1408"/>
      <c r="BN281" s="1407" t="s">
        <v>7970</v>
      </c>
      <c r="BO281" s="1396" t="s">
        <v>7113</v>
      </c>
      <c r="BP281" s="1408"/>
      <c r="BQ281" s="540" t="s">
        <v>7971</v>
      </c>
      <c r="BR281" s="1410" t="s">
        <v>7972</v>
      </c>
      <c r="BS281" s="540" t="s">
        <v>7973</v>
      </c>
      <c r="BT281" s="540"/>
      <c r="BU281" s="1409">
        <v>45594</v>
      </c>
      <c r="BV281" s="1409">
        <v>45134</v>
      </c>
      <c r="BW281" s="1410" t="s">
        <v>116</v>
      </c>
      <c r="BX281" s="1409">
        <v>45594</v>
      </c>
      <c r="BY281" s="1409">
        <v>45415</v>
      </c>
      <c r="BZ281" s="1410" t="s">
        <v>116</v>
      </c>
      <c r="CA281" s="1409">
        <v>45132</v>
      </c>
      <c r="CB281" s="1409" t="s">
        <v>262</v>
      </c>
      <c r="CC281" s="3371"/>
    </row>
    <row r="282" spans="1:81" ht="47" customHeight="1" x14ac:dyDescent="0.2">
      <c r="A282" s="2670" t="s">
        <v>1235</v>
      </c>
      <c r="B282" s="3351"/>
      <c r="C282" s="2542" t="s">
        <v>1217</v>
      </c>
      <c r="D282" s="2687" t="s">
        <v>1236</v>
      </c>
      <c r="E282" s="7137">
        <v>2417</v>
      </c>
      <c r="F282" s="2532">
        <v>2023</v>
      </c>
      <c r="G282" s="2532">
        <v>2041</v>
      </c>
      <c r="H282" s="2662" t="s">
        <v>89</v>
      </c>
      <c r="I282" s="2671" t="s">
        <v>89</v>
      </c>
      <c r="J282" s="2664">
        <v>40577</v>
      </c>
      <c r="K282" s="2664"/>
      <c r="L282" s="3509" t="s">
        <v>90</v>
      </c>
      <c r="M282" s="3510" t="s">
        <v>1237</v>
      </c>
      <c r="N282" s="3509"/>
      <c r="O282" s="3509"/>
      <c r="P282" s="2520">
        <v>45583</v>
      </c>
      <c r="Q282" s="3511"/>
      <c r="R282" s="3512"/>
      <c r="S282" s="3512"/>
      <c r="T282" s="3512"/>
      <c r="U282" s="3512"/>
      <c r="V282" s="2523"/>
      <c r="W282" s="2688"/>
      <c r="X282" s="2525" t="str">
        <f t="shared" si="29"/>
        <v>Yes</v>
      </c>
      <c r="Y282" s="2526" t="s">
        <v>93</v>
      </c>
      <c r="Z282" s="2513" t="s">
        <v>94</v>
      </c>
      <c r="AA282" s="2513"/>
      <c r="AB282" s="2975" t="s">
        <v>1238</v>
      </c>
      <c r="AC282" s="3378" t="s">
        <v>7974</v>
      </c>
      <c r="AD282" s="3402"/>
      <c r="AE282" s="2661">
        <v>45108</v>
      </c>
      <c r="AF282" s="2529" t="s">
        <v>7975</v>
      </c>
      <c r="AG282" s="2662" t="s">
        <v>1241</v>
      </c>
      <c r="AH282" s="2531" t="s">
        <v>1242</v>
      </c>
      <c r="AI282" s="2531">
        <v>45240</v>
      </c>
      <c r="AJ282" s="2531">
        <v>45282</v>
      </c>
      <c r="AK282" s="3428" t="s">
        <v>1243</v>
      </c>
      <c r="AL282" s="2545"/>
      <c r="AM282" s="2662"/>
      <c r="AN282" s="2662"/>
      <c r="AO282" s="2531"/>
      <c r="AP282" s="2531"/>
      <c r="AQ282" s="2531"/>
      <c r="AR282" s="2532"/>
      <c r="AS282" s="2534"/>
      <c r="AT282" s="2665"/>
      <c r="AU282" s="2666"/>
      <c r="AV282" s="2665"/>
      <c r="AW282" s="2665"/>
      <c r="AX282" s="2665"/>
      <c r="AY282" s="2666"/>
      <c r="AZ282" s="2667"/>
      <c r="BA282" s="2666"/>
      <c r="BB282" s="2666"/>
      <c r="BC282" s="2665"/>
      <c r="BD282" s="2665"/>
      <c r="BE282" s="2665"/>
      <c r="BF282" s="2664"/>
      <c r="BG282" s="2664"/>
      <c r="BH282" s="2537" t="s">
        <v>7976</v>
      </c>
      <c r="BI282" s="2531">
        <v>45566</v>
      </c>
      <c r="BJ282" s="2538">
        <v>45583</v>
      </c>
      <c r="BK282" s="2537" t="s">
        <v>7977</v>
      </c>
      <c r="BL282" s="2531">
        <v>45717</v>
      </c>
      <c r="BM282" s="2538"/>
      <c r="BN282" s="3042" t="s">
        <v>7978</v>
      </c>
      <c r="BO282" s="3043" t="s">
        <v>7979</v>
      </c>
      <c r="BP282" s="2538"/>
      <c r="BQ282" s="2539" t="s">
        <v>7980</v>
      </c>
      <c r="BR282" s="2520" t="s">
        <v>7981</v>
      </c>
      <c r="BS282" s="2539" t="s">
        <v>1247</v>
      </c>
      <c r="BT282" s="2539"/>
      <c r="BU282" s="2540">
        <v>45589</v>
      </c>
      <c r="BV282" s="2540">
        <v>45162</v>
      </c>
      <c r="BW282" s="2520" t="s">
        <v>116</v>
      </c>
      <c r="BX282" s="2540"/>
      <c r="BY282" s="2540">
        <v>45301</v>
      </c>
      <c r="BZ282" s="2540" t="s">
        <v>116</v>
      </c>
      <c r="CA282" s="2540">
        <v>45162</v>
      </c>
      <c r="CB282" s="2540" t="s">
        <v>7331</v>
      </c>
      <c r="CC282" s="3371"/>
    </row>
    <row r="283" spans="1:81" ht="48.75" customHeight="1" x14ac:dyDescent="0.2">
      <c r="A283" s="1384" t="s">
        <v>731</v>
      </c>
      <c r="B283" s="3330"/>
      <c r="C283" s="1381" t="s">
        <v>732</v>
      </c>
      <c r="D283" s="1382" t="s">
        <v>635</v>
      </c>
      <c r="E283" s="7352">
        <v>2304</v>
      </c>
      <c r="F283" s="1385" t="s">
        <v>423</v>
      </c>
      <c r="G283" s="1385" t="s">
        <v>2182</v>
      </c>
      <c r="H283" s="1386" t="s">
        <v>89</v>
      </c>
      <c r="I283" s="2033" t="s">
        <v>89</v>
      </c>
      <c r="J283" s="2029">
        <v>42919</v>
      </c>
      <c r="K283" s="2029"/>
      <c r="L283" s="2029"/>
      <c r="M283" s="2030"/>
      <c r="N283" s="2029"/>
      <c r="O283" s="2029"/>
      <c r="P283" s="1388"/>
      <c r="Q283" s="1687"/>
      <c r="R283" s="1702"/>
      <c r="S283" s="1702"/>
      <c r="T283" s="1702"/>
      <c r="U283" s="1702"/>
      <c r="V283" s="1390"/>
      <c r="W283" s="2031"/>
      <c r="X283" s="1391" t="str">
        <f t="shared" si="29"/>
        <v>Yes</v>
      </c>
      <c r="Y283" s="1392" t="s">
        <v>93</v>
      </c>
      <c r="Z283" s="108" t="s">
        <v>94</v>
      </c>
      <c r="AA283" s="108"/>
      <c r="AB283" s="2761" t="s">
        <v>733</v>
      </c>
      <c r="AC283" s="2761" t="s">
        <v>7982</v>
      </c>
      <c r="AD283" s="2761"/>
      <c r="AE283" s="1393">
        <v>45261</v>
      </c>
      <c r="AF283" s="1394" t="s">
        <v>735</v>
      </c>
      <c r="AG283" s="1395" t="s">
        <v>691</v>
      </c>
      <c r="AH283" s="1396">
        <v>44927</v>
      </c>
      <c r="AI283" s="1397" t="s">
        <v>736</v>
      </c>
      <c r="AJ283" s="1636" t="s">
        <v>737</v>
      </c>
      <c r="AK283" s="3013" t="s">
        <v>737</v>
      </c>
      <c r="AL283" s="1399"/>
      <c r="AM283" s="7503" t="s">
        <v>7983</v>
      </c>
      <c r="AN283" s="7467" t="s">
        <v>270</v>
      </c>
      <c r="AO283" s="1396">
        <v>45383</v>
      </c>
      <c r="AP283" s="1397">
        <v>45308</v>
      </c>
      <c r="AQ283" s="1397">
        <v>45364</v>
      </c>
      <c r="AR283" s="1398"/>
      <c r="AS283" s="1400"/>
      <c r="AT283" s="1401"/>
      <c r="AU283" s="1402"/>
      <c r="AV283" s="1403"/>
      <c r="AW283" s="1404"/>
      <c r="AX283" s="1404"/>
      <c r="AY283" s="1405"/>
      <c r="AZ283" s="1406"/>
      <c r="BA283" s="1402"/>
      <c r="BB283" s="1402"/>
      <c r="BC283" s="1403"/>
      <c r="BD283" s="1404"/>
      <c r="BE283" s="1404"/>
      <c r="BF283" s="1405"/>
      <c r="BG283" s="1405"/>
      <c r="BH283" s="1407" t="s">
        <v>7984</v>
      </c>
      <c r="BI283" s="1396">
        <v>45627</v>
      </c>
      <c r="BJ283" s="1408"/>
      <c r="BK283" s="1407" t="s">
        <v>7985</v>
      </c>
      <c r="BL283" s="1396">
        <v>45748</v>
      </c>
      <c r="BM283" s="1408"/>
      <c r="BN283" s="1407" t="s">
        <v>7986</v>
      </c>
      <c r="BO283" s="1396">
        <v>46204</v>
      </c>
      <c r="BP283" s="1408"/>
      <c r="BQ283" s="540" t="s">
        <v>7987</v>
      </c>
      <c r="BR283" s="1410" t="s">
        <v>7809</v>
      </c>
      <c r="BS283" s="1178"/>
      <c r="BT283" s="540"/>
      <c r="BU283" s="1409">
        <v>45420</v>
      </c>
      <c r="BV283" s="1409">
        <v>45315</v>
      </c>
      <c r="BW283" s="1410" t="s">
        <v>116</v>
      </c>
      <c r="BX283" s="1409">
        <v>44491</v>
      </c>
      <c r="BY283" s="1409">
        <v>45315</v>
      </c>
      <c r="BZ283" s="1410" t="s">
        <v>116</v>
      </c>
      <c r="CA283" s="1409">
        <v>45315</v>
      </c>
      <c r="CB283" s="1409" t="s">
        <v>7988</v>
      </c>
    </row>
    <row r="284" spans="1:81" ht="53.25" customHeight="1" x14ac:dyDescent="0.2">
      <c r="A284" s="1384" t="s">
        <v>716</v>
      </c>
      <c r="B284" s="3330"/>
      <c r="C284" s="1381" t="s">
        <v>717</v>
      </c>
      <c r="D284" s="1382" t="s">
        <v>718</v>
      </c>
      <c r="E284" s="1577">
        <v>2139</v>
      </c>
      <c r="F284" s="1385" t="s">
        <v>91</v>
      </c>
      <c r="G284" s="1385" t="s">
        <v>949</v>
      </c>
      <c r="H284" s="1386" t="s">
        <v>89</v>
      </c>
      <c r="I284" s="2033" t="s">
        <v>194</v>
      </c>
      <c r="J284" s="2029">
        <v>43391</v>
      </c>
      <c r="K284" s="2029"/>
      <c r="L284" s="2029"/>
      <c r="M284" s="2030"/>
      <c r="N284" s="2029"/>
      <c r="O284" s="2029" t="s">
        <v>90</v>
      </c>
      <c r="P284" s="1388"/>
      <c r="Q284" s="1687"/>
      <c r="R284" s="1702"/>
      <c r="S284" s="1702"/>
      <c r="T284" s="1702"/>
      <c r="U284" s="1702"/>
      <c r="V284" s="1390"/>
      <c r="W284" s="2031"/>
      <c r="X284" s="1391" t="str">
        <f>IF(OR(Y284="Yes", Z284="Web-page timetable", AA284="YES"), "Yes")</f>
        <v>Yes</v>
      </c>
      <c r="Y284" s="1392" t="s">
        <v>93</v>
      </c>
      <c r="Z284" s="108" t="s">
        <v>94</v>
      </c>
      <c r="AA284" s="108"/>
      <c r="AB284" s="2761" t="s">
        <v>7609</v>
      </c>
      <c r="AC284" s="2761" t="s">
        <v>7610</v>
      </c>
      <c r="AD284" s="2967"/>
      <c r="AE284" s="1393" t="s">
        <v>7989</v>
      </c>
      <c r="AF284" s="1394" t="s">
        <v>5250</v>
      </c>
      <c r="AG284" s="1395" t="s">
        <v>142</v>
      </c>
      <c r="AH284" s="1396">
        <v>43831</v>
      </c>
      <c r="AI284" s="1397">
        <v>43843</v>
      </c>
      <c r="AJ284" s="1397">
        <v>43885</v>
      </c>
      <c r="AK284" s="3008" t="s">
        <v>721</v>
      </c>
      <c r="AL284" s="1399"/>
      <c r="AM284" s="7410" t="s">
        <v>722</v>
      </c>
      <c r="AN284" s="7467" t="s">
        <v>367</v>
      </c>
      <c r="AO284" s="1396">
        <v>44378</v>
      </c>
      <c r="AP284" s="1397">
        <v>44470</v>
      </c>
      <c r="AQ284" s="1397">
        <v>44470</v>
      </c>
      <c r="AR284" s="1398"/>
      <c r="AS284" s="1400"/>
      <c r="AT284" s="1401" t="s">
        <v>1240</v>
      </c>
      <c r="AU284" s="1402" t="s">
        <v>270</v>
      </c>
      <c r="AV284" s="1403">
        <v>45200</v>
      </c>
      <c r="AW284" s="1404"/>
      <c r="AX284" s="1404"/>
      <c r="AY284" s="1405"/>
      <c r="AZ284" s="1406"/>
      <c r="BA284" s="1402"/>
      <c r="BB284" s="1402"/>
      <c r="BC284" s="1403"/>
      <c r="BD284" s="1404"/>
      <c r="BE284" s="1404"/>
      <c r="BF284" s="1405"/>
      <c r="BG284" s="1405"/>
      <c r="BH284" s="1407" t="s">
        <v>1244</v>
      </c>
      <c r="BI284" s="1396">
        <v>45566</v>
      </c>
      <c r="BJ284" s="1408"/>
      <c r="BK284" s="1407" t="s">
        <v>7611</v>
      </c>
      <c r="BL284" s="1396">
        <v>45931</v>
      </c>
      <c r="BM284" s="1408"/>
      <c r="BN284" s="1407" t="s">
        <v>114</v>
      </c>
      <c r="BO284" s="1396" t="s">
        <v>114</v>
      </c>
      <c r="BP284" s="1408"/>
      <c r="BQ284" s="540" t="s">
        <v>7612</v>
      </c>
      <c r="BR284" s="1410"/>
      <c r="BS284" s="627" t="s">
        <v>7990</v>
      </c>
      <c r="BT284" s="627" t="s">
        <v>729</v>
      </c>
      <c r="BU284" s="1409">
        <v>45632</v>
      </c>
      <c r="BV284" s="1409">
        <v>45392</v>
      </c>
      <c r="BW284" s="1410" t="s">
        <v>116</v>
      </c>
      <c r="BX284" s="1409">
        <v>45392</v>
      </c>
      <c r="BY284" s="1409">
        <v>44974</v>
      </c>
      <c r="BZ284" s="1410" t="s">
        <v>116</v>
      </c>
      <c r="CA284" s="1409">
        <v>45128</v>
      </c>
      <c r="CB284" s="1409" t="s">
        <v>7818</v>
      </c>
    </row>
    <row r="285" spans="1:81" ht="48.75" customHeight="1" x14ac:dyDescent="0.2">
      <c r="A285" s="1384" t="s">
        <v>3111</v>
      </c>
      <c r="B285" s="3330"/>
      <c r="C285" s="1381" t="s">
        <v>3112</v>
      </c>
      <c r="D285" s="1382" t="s">
        <v>718</v>
      </c>
      <c r="E285" s="1429">
        <v>2139</v>
      </c>
      <c r="F285" s="1385" t="s">
        <v>91</v>
      </c>
      <c r="G285" s="1385" t="s">
        <v>949</v>
      </c>
      <c r="H285" s="1386" t="s">
        <v>89</v>
      </c>
      <c r="I285" s="1387" t="s">
        <v>194</v>
      </c>
      <c r="J285" s="1388">
        <v>43370</v>
      </c>
      <c r="K285" s="1388"/>
      <c r="L285" s="1388"/>
      <c r="M285" s="2003"/>
      <c r="N285" s="1388"/>
      <c r="O285" s="1388" t="s">
        <v>90</v>
      </c>
      <c r="P285" s="1388"/>
      <c r="Q285" s="1687"/>
      <c r="R285" s="1702"/>
      <c r="S285" s="1702"/>
      <c r="T285" s="1702"/>
      <c r="U285" s="1702"/>
      <c r="V285" s="1390"/>
      <c r="W285" s="2031"/>
      <c r="X285" s="1391" t="str">
        <f>IF(OR(Y285="Yes", Z285="Web-page timetable", AA285="YES"), "Yes")</f>
        <v>Yes</v>
      </c>
      <c r="Y285" s="1392" t="s">
        <v>93</v>
      </c>
      <c r="Z285" s="108" t="s">
        <v>94</v>
      </c>
      <c r="AA285" s="108"/>
      <c r="AB285" s="2967" t="s">
        <v>7609</v>
      </c>
      <c r="AC285" s="82" t="s">
        <v>7615</v>
      </c>
      <c r="AD285" s="2967"/>
      <c r="AE285" s="1531" t="s">
        <v>7989</v>
      </c>
      <c r="AF285" s="1394" t="s">
        <v>5250</v>
      </c>
      <c r="AG285" s="1395" t="s">
        <v>142</v>
      </c>
      <c r="AH285" s="1396">
        <v>43831</v>
      </c>
      <c r="AI285" s="1397">
        <v>43843</v>
      </c>
      <c r="AJ285" s="1397">
        <v>43885</v>
      </c>
      <c r="AK285" s="3008" t="s">
        <v>721</v>
      </c>
      <c r="AL285" s="1399"/>
      <c r="AM285" s="7410" t="s">
        <v>722</v>
      </c>
      <c r="AN285" s="7467" t="s">
        <v>367</v>
      </c>
      <c r="AO285" s="1396">
        <v>44378</v>
      </c>
      <c r="AP285" s="1397">
        <v>44470</v>
      </c>
      <c r="AQ285" s="1397">
        <v>44470</v>
      </c>
      <c r="AR285" s="1398"/>
      <c r="AS285" s="1400"/>
      <c r="AT285" s="1401" t="s">
        <v>1240</v>
      </c>
      <c r="AU285" s="1402" t="s">
        <v>270</v>
      </c>
      <c r="AV285" s="1403">
        <v>45200</v>
      </c>
      <c r="AW285" s="1404"/>
      <c r="AX285" s="1404"/>
      <c r="AY285" s="1405"/>
      <c r="AZ285" s="1406"/>
      <c r="BA285" s="1402"/>
      <c r="BB285" s="1402"/>
      <c r="BC285" s="1403"/>
      <c r="BD285" s="1404"/>
      <c r="BE285" s="1404"/>
      <c r="BF285" s="1405"/>
      <c r="BG285" s="1405"/>
      <c r="BH285" s="1407" t="s">
        <v>1244</v>
      </c>
      <c r="BI285" s="1396">
        <v>45566</v>
      </c>
      <c r="BJ285" s="1408"/>
      <c r="BK285" s="1407" t="s">
        <v>7611</v>
      </c>
      <c r="BL285" s="1396">
        <v>45931</v>
      </c>
      <c r="BM285" s="1408"/>
      <c r="BN285" s="1407" t="s">
        <v>114</v>
      </c>
      <c r="BO285" s="1396" t="s">
        <v>114</v>
      </c>
      <c r="BP285" s="1408"/>
      <c r="BQ285" s="540" t="s">
        <v>7612</v>
      </c>
      <c r="BR285" s="1410"/>
      <c r="BS285" s="627" t="s">
        <v>7990</v>
      </c>
      <c r="BT285" s="627" t="s">
        <v>729</v>
      </c>
      <c r="BU285" s="1409">
        <v>45632</v>
      </c>
      <c r="BV285" s="1409">
        <v>45392</v>
      </c>
      <c r="BW285" s="1410" t="s">
        <v>116</v>
      </c>
      <c r="BX285" s="1409">
        <v>45392</v>
      </c>
      <c r="BY285" s="1409">
        <v>44974</v>
      </c>
      <c r="BZ285" s="1410" t="s">
        <v>116</v>
      </c>
      <c r="CA285" s="1409">
        <v>45128</v>
      </c>
      <c r="CB285" s="1409" t="s">
        <v>7818</v>
      </c>
    </row>
    <row r="286" spans="1:81" ht="45.75" customHeight="1" x14ac:dyDescent="0.2">
      <c r="A286" s="1384" t="s">
        <v>2356</v>
      </c>
      <c r="B286" s="3330"/>
      <c r="C286" s="1381" t="s">
        <v>2357</v>
      </c>
      <c r="D286" s="2100" t="s">
        <v>635</v>
      </c>
      <c r="E286" s="7352" t="s">
        <v>7991</v>
      </c>
      <c r="F286" s="1385" t="s">
        <v>4235</v>
      </c>
      <c r="G286" s="1385" t="s">
        <v>3616</v>
      </c>
      <c r="H286" s="1386" t="s">
        <v>89</v>
      </c>
      <c r="I286" s="1386" t="s">
        <v>89</v>
      </c>
      <c r="J286" s="2029">
        <v>44018</v>
      </c>
      <c r="K286" s="2029">
        <v>40112</v>
      </c>
      <c r="L286" s="2029"/>
      <c r="M286" s="2101"/>
      <c r="N286" s="2029"/>
      <c r="O286" s="2029"/>
      <c r="P286" s="1388"/>
      <c r="Q286" s="1687"/>
      <c r="R286" s="1702"/>
      <c r="S286" s="1702"/>
      <c r="T286" s="1702"/>
      <c r="U286" s="1702"/>
      <c r="V286" s="1390"/>
      <c r="W286" s="2031"/>
      <c r="X286" s="1391" t="b">
        <f>IF(OR(Y286="Yes", Z286="Web-page timetable", AA286="YES"), "Yes")</f>
        <v>0</v>
      </c>
      <c r="Y286" s="1392" t="s">
        <v>111</v>
      </c>
      <c r="Z286" s="108" t="s">
        <v>94</v>
      </c>
      <c r="AA286" s="108"/>
      <c r="AB286" s="2761" t="s">
        <v>6888</v>
      </c>
      <c r="AC286" s="2967" t="s">
        <v>7992</v>
      </c>
      <c r="AD286" s="2967"/>
      <c r="AE286" s="1393">
        <v>44317</v>
      </c>
      <c r="AF286" s="1394"/>
      <c r="AG286" s="1395"/>
      <c r="AH286" s="1396"/>
      <c r="AI286" s="1397"/>
      <c r="AJ286" s="1397"/>
      <c r="AK286" s="3008"/>
      <c r="AL286" s="1399"/>
      <c r="AM286" s="1395"/>
      <c r="AN286" s="1395"/>
      <c r="AO286" s="1396"/>
      <c r="AP286" s="1397"/>
      <c r="AQ286" s="1397"/>
      <c r="AR286" s="1398"/>
      <c r="AS286" s="1400"/>
      <c r="AT286" s="1401"/>
      <c r="AU286" s="1402"/>
      <c r="AV286" s="1403"/>
      <c r="AW286" s="1404"/>
      <c r="AX286" s="1404"/>
      <c r="AY286" s="1405"/>
      <c r="AZ286" s="1406"/>
      <c r="BA286" s="1402"/>
      <c r="BB286" s="1402"/>
      <c r="BC286" s="1403"/>
      <c r="BD286" s="1404"/>
      <c r="BE286" s="1404"/>
      <c r="BF286" s="1405"/>
      <c r="BG286" s="1405"/>
      <c r="BH286" s="1407" t="s">
        <v>193</v>
      </c>
      <c r="BI286" s="1396" t="s">
        <v>193</v>
      </c>
      <c r="BJ286" s="1408"/>
      <c r="BK286" s="1407" t="s">
        <v>7993</v>
      </c>
      <c r="BL286" s="1396">
        <v>45931</v>
      </c>
      <c r="BM286" s="1408"/>
      <c r="BN286" s="1407" t="s">
        <v>193</v>
      </c>
      <c r="BO286" s="1396" t="s">
        <v>193</v>
      </c>
      <c r="BP286" s="1408"/>
      <c r="BQ286" s="540" t="s">
        <v>7994</v>
      </c>
      <c r="BR286" s="1410" t="s">
        <v>7995</v>
      </c>
      <c r="BS286" s="540" t="s">
        <v>6891</v>
      </c>
      <c r="BT286" s="540"/>
      <c r="BU286" s="1409">
        <v>45363</v>
      </c>
      <c r="BV286" s="1409">
        <v>45079</v>
      </c>
      <c r="BW286" s="1410" t="s">
        <v>116</v>
      </c>
      <c r="BX286" s="1409"/>
      <c r="BY286" s="1409"/>
      <c r="BZ286" s="1410"/>
      <c r="CA286" s="1409"/>
      <c r="CB286" s="1409" t="s">
        <v>7996</v>
      </c>
    </row>
    <row r="287" spans="1:81" ht="45.5" customHeight="1" x14ac:dyDescent="0.2">
      <c r="A287" s="2670" t="s">
        <v>878</v>
      </c>
      <c r="B287" s="3351"/>
      <c r="C287" s="2513" t="s">
        <v>864</v>
      </c>
      <c r="D287" s="2687" t="s">
        <v>879</v>
      </c>
      <c r="E287" s="3612">
        <v>2289</v>
      </c>
      <c r="F287" s="2532">
        <v>2020</v>
      </c>
      <c r="G287" s="2532">
        <v>2042</v>
      </c>
      <c r="H287" s="2666" t="s">
        <v>89</v>
      </c>
      <c r="I287" s="2671" t="s">
        <v>89</v>
      </c>
      <c r="J287" s="3613" t="s">
        <v>866</v>
      </c>
      <c r="K287" s="3613"/>
      <c r="L287" s="2664" t="s">
        <v>90</v>
      </c>
      <c r="M287" s="2672" t="s">
        <v>880</v>
      </c>
      <c r="N287" s="2664"/>
      <c r="O287" s="2664"/>
      <c r="P287" s="2520">
        <v>45645</v>
      </c>
      <c r="Q287" s="2673"/>
      <c r="R287" s="2674"/>
      <c r="S287" s="2674"/>
      <c r="T287" s="2674"/>
      <c r="U287" s="2674"/>
      <c r="V287" s="2523"/>
      <c r="W287" s="2675"/>
      <c r="X287" s="2525" t="str">
        <f t="shared" ref="X287:X288" si="30">IF(OR(Y287="Yes", Z287="Web-page timetable", AA287="YES"), "Yes")</f>
        <v>Yes</v>
      </c>
      <c r="Y287" s="2526" t="s">
        <v>93</v>
      </c>
      <c r="Z287" s="2513" t="s">
        <v>94</v>
      </c>
      <c r="AA287" s="2513"/>
      <c r="AB287" s="2975" t="s">
        <v>881</v>
      </c>
      <c r="AC287" s="2976" t="s">
        <v>7997</v>
      </c>
      <c r="AD287" s="2976"/>
      <c r="AE287" s="2661">
        <v>45170</v>
      </c>
      <c r="AF287" s="2529" t="s">
        <v>883</v>
      </c>
      <c r="AG287" s="2662" t="s">
        <v>884</v>
      </c>
      <c r="AH287" s="2531">
        <v>44013</v>
      </c>
      <c r="AI287" s="2531">
        <v>44043</v>
      </c>
      <c r="AJ287" s="2531">
        <v>44088</v>
      </c>
      <c r="AK287" s="3009" t="s">
        <v>885</v>
      </c>
      <c r="AL287" s="2533"/>
      <c r="AM287" s="2662" t="s">
        <v>886</v>
      </c>
      <c r="AN287" s="2662" t="s">
        <v>887</v>
      </c>
      <c r="AO287" s="2531">
        <v>44470</v>
      </c>
      <c r="AP287" s="2531">
        <v>44468</v>
      </c>
      <c r="AQ287" s="2531">
        <v>44510</v>
      </c>
      <c r="AR287" s="2532" t="s">
        <v>888</v>
      </c>
      <c r="AS287" s="2534"/>
      <c r="AT287" s="2665" t="s">
        <v>889</v>
      </c>
      <c r="AU287" s="2666" t="s">
        <v>270</v>
      </c>
      <c r="AV287" s="2665" t="s">
        <v>890</v>
      </c>
      <c r="AW287" s="2665">
        <v>45191</v>
      </c>
      <c r="AX287" s="2665">
        <v>45233</v>
      </c>
      <c r="AY287" s="3189" t="s">
        <v>891</v>
      </c>
      <c r="AZ287" s="2667"/>
      <c r="BA287" s="2666"/>
      <c r="BB287" s="2666"/>
      <c r="BC287" s="2665"/>
      <c r="BD287" s="2665"/>
      <c r="BE287" s="2665"/>
      <c r="BF287" s="2666"/>
      <c r="BG287" s="2666"/>
      <c r="BH287" s="2537" t="s">
        <v>7998</v>
      </c>
      <c r="BI287" s="2531">
        <v>45627</v>
      </c>
      <c r="BJ287" s="2531">
        <v>45645</v>
      </c>
      <c r="BK287" s="2537" t="s">
        <v>7999</v>
      </c>
      <c r="BL287" s="2531">
        <v>45717</v>
      </c>
      <c r="BM287" s="2538"/>
      <c r="BN287" s="2537" t="s">
        <v>8000</v>
      </c>
      <c r="BO287" s="2661" t="s">
        <v>8000</v>
      </c>
      <c r="BP287" s="2538"/>
      <c r="BQ287" s="2690" t="s">
        <v>8001</v>
      </c>
      <c r="BR287" s="2666" t="s">
        <v>8002</v>
      </c>
      <c r="BS287" s="3614" t="s">
        <v>895</v>
      </c>
      <c r="BT287" s="2513"/>
      <c r="BU287" s="2540">
        <v>45273</v>
      </c>
      <c r="BV287" s="2540">
        <v>45189</v>
      </c>
      <c r="BW287" s="2532" t="s">
        <v>116</v>
      </c>
      <c r="BX287" s="2540">
        <v>44837</v>
      </c>
      <c r="BY287" s="2540">
        <v>45457</v>
      </c>
      <c r="BZ287" s="2532" t="s">
        <v>116</v>
      </c>
      <c r="CA287" s="2540">
        <v>45189</v>
      </c>
      <c r="CB287" s="2540" t="s">
        <v>8003</v>
      </c>
    </row>
    <row r="288" spans="1:81" ht="51" customHeight="1" x14ac:dyDescent="0.2">
      <c r="A288" s="2571" t="s">
        <v>1270</v>
      </c>
      <c r="B288" s="3638"/>
      <c r="C288" s="2120" t="s">
        <v>1271</v>
      </c>
      <c r="D288" s="2558" t="s">
        <v>8004</v>
      </c>
      <c r="E288" s="3133">
        <v>2181</v>
      </c>
      <c r="F288" s="2124" t="s">
        <v>297</v>
      </c>
      <c r="G288" s="2124" t="s">
        <v>1021</v>
      </c>
      <c r="H288" s="2559" t="s">
        <v>89</v>
      </c>
      <c r="I288" s="2560" t="s">
        <v>89</v>
      </c>
      <c r="J288" s="2561">
        <v>42115</v>
      </c>
      <c r="K288" s="2561"/>
      <c r="L288" s="2561"/>
      <c r="M288" s="2562"/>
      <c r="N288" s="2561"/>
      <c r="O288" s="2561"/>
      <c r="P288" s="2129">
        <v>44684</v>
      </c>
      <c r="Q288" s="2494">
        <v>44761</v>
      </c>
      <c r="R288" s="2563">
        <v>45204</v>
      </c>
      <c r="S288" s="2563"/>
      <c r="T288" s="2563"/>
      <c r="U288" s="2563"/>
      <c r="V288" s="2132">
        <v>43922</v>
      </c>
      <c r="W288" s="2578" t="s">
        <v>8005</v>
      </c>
      <c r="X288" s="2134" t="str">
        <f t="shared" si="30"/>
        <v>Yes</v>
      </c>
      <c r="Y288" s="2135" t="s">
        <v>93</v>
      </c>
      <c r="Z288" s="2120" t="s">
        <v>94</v>
      </c>
      <c r="AA288" s="2576"/>
      <c r="AB288" s="3639" t="s">
        <v>5505</v>
      </c>
      <c r="AC288" s="3639" t="s">
        <v>8006</v>
      </c>
      <c r="AD288" s="2923"/>
      <c r="AE288" s="2499">
        <v>44652</v>
      </c>
      <c r="AF288" s="2138" t="s">
        <v>2217</v>
      </c>
      <c r="AG288" s="2496" t="s">
        <v>8007</v>
      </c>
      <c r="AH288" s="2140">
        <v>44256</v>
      </c>
      <c r="AI288" s="2140">
        <v>44342</v>
      </c>
      <c r="AJ288" s="2140">
        <v>44323</v>
      </c>
      <c r="AK288" s="3010" t="s">
        <v>8008</v>
      </c>
      <c r="AL288" s="2142" t="s">
        <v>8009</v>
      </c>
      <c r="AM288" s="2496" t="s">
        <v>8010</v>
      </c>
      <c r="AN288" s="2496" t="s">
        <v>8011</v>
      </c>
      <c r="AO288" s="2140">
        <v>44562</v>
      </c>
      <c r="AP288" s="2140">
        <v>44562</v>
      </c>
      <c r="AQ288" s="2140">
        <v>44593</v>
      </c>
      <c r="AR288" s="2141" t="s">
        <v>8012</v>
      </c>
      <c r="AS288" s="2144"/>
      <c r="AT288" s="2498"/>
      <c r="AU288" s="2559"/>
      <c r="AV288" s="2498"/>
      <c r="AW288" s="2498"/>
      <c r="AX288" s="2498"/>
      <c r="AY288" s="2559"/>
      <c r="AZ288" s="2565"/>
      <c r="BA288" s="2559"/>
      <c r="BB288" s="2559"/>
      <c r="BC288" s="2498"/>
      <c r="BD288" s="2498"/>
      <c r="BE288" s="2498"/>
      <c r="BF288" s="2559"/>
      <c r="BG288" s="2559"/>
      <c r="BH288" s="2147" t="s">
        <v>8013</v>
      </c>
      <c r="BI288" s="2140">
        <v>44682</v>
      </c>
      <c r="BJ288" s="2148">
        <v>44682</v>
      </c>
      <c r="BK288" s="2147" t="s">
        <v>4768</v>
      </c>
      <c r="BL288" s="2140">
        <v>44743</v>
      </c>
      <c r="BM288" s="2148">
        <v>44761</v>
      </c>
      <c r="BN288" s="2147" t="s">
        <v>2416</v>
      </c>
      <c r="BO288" s="2140">
        <v>44927</v>
      </c>
      <c r="BP288" s="2148">
        <v>45218</v>
      </c>
      <c r="BQ288" s="2120" t="s">
        <v>8014</v>
      </c>
      <c r="BR288" s="2141"/>
      <c r="BS288" s="2304"/>
      <c r="BT288" s="2120"/>
      <c r="BU288" s="2149">
        <v>44792</v>
      </c>
      <c r="BV288" s="2149">
        <v>44687</v>
      </c>
      <c r="BW288" s="2141" t="s">
        <v>116</v>
      </c>
      <c r="BX288" s="2149">
        <v>44463</v>
      </c>
      <c r="BY288" s="2149">
        <v>44764</v>
      </c>
      <c r="BZ288" s="2141" t="s">
        <v>116</v>
      </c>
      <c r="CA288" s="2149"/>
      <c r="CB288" s="2149" t="s">
        <v>8015</v>
      </c>
    </row>
    <row r="315" spans="1:80" ht="57.5" customHeight="1" thickBot="1" x14ac:dyDescent="0.25">
      <c r="A315" s="2326" t="s">
        <v>1</v>
      </c>
      <c r="B315" s="2327" t="s">
        <v>3</v>
      </c>
      <c r="C315" s="2327" t="s">
        <v>4</v>
      </c>
      <c r="D315" s="2328" t="s">
        <v>5</v>
      </c>
      <c r="E315" s="2329" t="s">
        <v>6</v>
      </c>
      <c r="F315" s="2329" t="s">
        <v>7</v>
      </c>
      <c r="G315" s="2329" t="s">
        <v>8</v>
      </c>
      <c r="H315" s="2330" t="s">
        <v>9</v>
      </c>
      <c r="I315" s="2331" t="s">
        <v>4156</v>
      </c>
      <c r="J315" s="2332" t="s">
        <v>6805</v>
      </c>
      <c r="K315" s="2333" t="s">
        <v>12</v>
      </c>
      <c r="L315" s="2333" t="s">
        <v>13</v>
      </c>
      <c r="M315" s="2333" t="s">
        <v>14</v>
      </c>
      <c r="N315" s="2334" t="s">
        <v>15</v>
      </c>
      <c r="O315" s="2335" t="s">
        <v>16</v>
      </c>
      <c r="P315" s="2336" t="s">
        <v>17</v>
      </c>
      <c r="Q315" s="2336" t="s">
        <v>18</v>
      </c>
      <c r="R315" s="2337" t="s">
        <v>19</v>
      </c>
      <c r="S315" s="2337" t="s">
        <v>20</v>
      </c>
      <c r="T315" s="2336" t="s">
        <v>21</v>
      </c>
      <c r="U315" s="2338" t="s">
        <v>22</v>
      </c>
      <c r="V315" s="2339" t="s">
        <v>23</v>
      </c>
      <c r="W315" s="2339" t="s">
        <v>24</v>
      </c>
      <c r="X315" s="2339" t="s">
        <v>25</v>
      </c>
      <c r="Y315" s="2339" t="s">
        <v>26</v>
      </c>
      <c r="Z315" s="2339" t="s">
        <v>27</v>
      </c>
      <c r="AA315" s="2339" t="s">
        <v>28</v>
      </c>
      <c r="AB315" s="2339" t="s">
        <v>29</v>
      </c>
      <c r="AC315" s="2340" t="s">
        <v>30</v>
      </c>
      <c r="AD315" s="2341" t="s">
        <v>31</v>
      </c>
      <c r="AE315" s="2341" t="s">
        <v>32</v>
      </c>
      <c r="AF315" s="2342" t="s">
        <v>33</v>
      </c>
      <c r="AG315" s="2343" t="s">
        <v>34</v>
      </c>
      <c r="AH315" s="2343" t="s">
        <v>35</v>
      </c>
      <c r="AI315" s="2344" t="s">
        <v>36</v>
      </c>
      <c r="AJ315" s="2345" t="s">
        <v>37</v>
      </c>
      <c r="AK315" s="2346" t="s">
        <v>38</v>
      </c>
      <c r="AL315" s="2346" t="s">
        <v>39</v>
      </c>
      <c r="AM315" s="2347" t="s">
        <v>40</v>
      </c>
      <c r="AN315" s="2348" t="s">
        <v>41</v>
      </c>
      <c r="AO315" s="2348" t="s">
        <v>42</v>
      </c>
      <c r="AP315" s="2349" t="s">
        <v>43</v>
      </c>
      <c r="AQ315" s="2350" t="s">
        <v>44</v>
      </c>
      <c r="AR315" s="2351" t="s">
        <v>45</v>
      </c>
      <c r="AS315" s="2352" t="s">
        <v>46</v>
      </c>
      <c r="AT315" s="2351" t="s">
        <v>47</v>
      </c>
      <c r="AU315" s="2353" t="s">
        <v>48</v>
      </c>
      <c r="AV315" s="2353" t="s">
        <v>49</v>
      </c>
      <c r="AW315" s="2354" t="s">
        <v>50</v>
      </c>
      <c r="AX315" s="2355" t="s">
        <v>51</v>
      </c>
      <c r="AY315" s="2356" t="s">
        <v>52</v>
      </c>
      <c r="AZ315" s="2357" t="s">
        <v>53</v>
      </c>
      <c r="BA315" s="2358" t="s">
        <v>54</v>
      </c>
      <c r="BB315" s="2359" t="s">
        <v>55</v>
      </c>
      <c r="BC315" s="2359" t="s">
        <v>56</v>
      </c>
      <c r="BD315" s="2360" t="s">
        <v>57</v>
      </c>
      <c r="BE315" s="2361" t="s">
        <v>58</v>
      </c>
      <c r="BF315" s="2362" t="s">
        <v>59</v>
      </c>
      <c r="BG315" s="2363" t="s">
        <v>60</v>
      </c>
      <c r="BH315" s="2363" t="s">
        <v>61</v>
      </c>
      <c r="BI315" s="2364" t="s">
        <v>62</v>
      </c>
      <c r="BJ315" s="2365" t="s">
        <v>63</v>
      </c>
      <c r="BK315" s="2365" t="s">
        <v>4684</v>
      </c>
      <c r="BL315" s="2366" t="s">
        <v>65</v>
      </c>
      <c r="BM315" s="2367" t="s">
        <v>66</v>
      </c>
      <c r="BN315" s="2367" t="s">
        <v>67</v>
      </c>
      <c r="BO315" s="2339" t="s">
        <v>68</v>
      </c>
      <c r="BP315" s="2339" t="s">
        <v>70</v>
      </c>
      <c r="BQ315" s="2368" t="s">
        <v>71</v>
      </c>
      <c r="BR315" s="2369" t="s">
        <v>72</v>
      </c>
      <c r="BS315" s="2369" t="s">
        <v>73</v>
      </c>
      <c r="BT315" s="2369" t="s">
        <v>74</v>
      </c>
      <c r="BU315" s="2370" t="s">
        <v>6806</v>
      </c>
      <c r="BV315" s="2370" t="s">
        <v>6807</v>
      </c>
      <c r="BW315" s="2370" t="s">
        <v>6808</v>
      </c>
      <c r="BX315" s="2371" t="s">
        <v>78</v>
      </c>
      <c r="BY315" s="2371" t="s">
        <v>79</v>
      </c>
      <c r="BZ315" s="2372" t="s">
        <v>80</v>
      </c>
      <c r="CA315" s="2339" t="s">
        <v>81</v>
      </c>
      <c r="CB315" s="1409"/>
    </row>
    <row r="316" spans="1:80" ht="25" customHeight="1" thickTop="1" x14ac:dyDescent="0.2">
      <c r="A316" s="2557" t="s">
        <v>2456</v>
      </c>
      <c r="B316" s="2120" t="s">
        <v>2457</v>
      </c>
      <c r="C316" s="2558" t="s">
        <v>265</v>
      </c>
      <c r="D316" s="2123">
        <v>1792</v>
      </c>
      <c r="E316" s="2124" t="s">
        <v>292</v>
      </c>
      <c r="F316" s="2124" t="s">
        <v>1021</v>
      </c>
      <c r="G316" s="2559" t="s">
        <v>89</v>
      </c>
      <c r="H316" s="2560" t="s">
        <v>89</v>
      </c>
      <c r="I316" s="2561">
        <v>44873</v>
      </c>
      <c r="J316" s="2561" t="s">
        <v>2459</v>
      </c>
      <c r="K316" s="2561"/>
      <c r="L316" s="2562"/>
      <c r="M316" s="2561"/>
      <c r="N316" s="2561"/>
      <c r="O316" s="2129">
        <v>42662</v>
      </c>
      <c r="P316" s="2494">
        <v>42895</v>
      </c>
      <c r="Q316" s="2563">
        <v>44812</v>
      </c>
      <c r="R316" s="2563"/>
      <c r="S316" s="2563"/>
      <c r="T316" s="2132"/>
      <c r="U316" s="2564"/>
      <c r="V316" s="2134" t="s">
        <v>93</v>
      </c>
      <c r="W316" s="2135" t="s">
        <v>93</v>
      </c>
      <c r="X316" s="2120" t="s">
        <v>94</v>
      </c>
      <c r="Y316" s="2120"/>
      <c r="Z316" s="2136" t="s">
        <v>6109</v>
      </c>
      <c r="AA316" s="2136" t="s">
        <v>6110</v>
      </c>
      <c r="AB316" s="2136" t="s">
        <v>6111</v>
      </c>
      <c r="AC316" s="2499">
        <v>42826</v>
      </c>
      <c r="AD316" s="2138" t="s">
        <v>6112</v>
      </c>
      <c r="AE316" s="2496" t="s">
        <v>6113</v>
      </c>
      <c r="AF316" s="2140">
        <v>41306</v>
      </c>
      <c r="AG316" s="2140">
        <v>41316</v>
      </c>
      <c r="AH316" s="2140">
        <v>41361</v>
      </c>
      <c r="AI316" s="2141" t="s">
        <v>6114</v>
      </c>
      <c r="AJ316" s="2142"/>
      <c r="AK316" s="2496" t="s">
        <v>6115</v>
      </c>
      <c r="AL316" s="2496" t="s">
        <v>6116</v>
      </c>
      <c r="AM316" s="2140">
        <v>41456</v>
      </c>
      <c r="AN316" s="2140">
        <v>41460</v>
      </c>
      <c r="AO316" s="2140">
        <v>41488</v>
      </c>
      <c r="AP316" s="2141" t="s">
        <v>6114</v>
      </c>
      <c r="AQ316" s="2144"/>
      <c r="AR316" s="2498">
        <v>41974</v>
      </c>
      <c r="AS316" s="2559" t="s">
        <v>367</v>
      </c>
      <c r="AT316" s="2498">
        <v>41974</v>
      </c>
      <c r="AU316" s="2498">
        <v>41991</v>
      </c>
      <c r="AV316" s="2498">
        <v>42041</v>
      </c>
      <c r="AW316" s="2559" t="s">
        <v>6114</v>
      </c>
      <c r="AX316" s="2565"/>
      <c r="AY316" s="2559"/>
      <c r="AZ316" s="2559"/>
      <c r="BA316" s="2498"/>
      <c r="BB316" s="2498"/>
      <c r="BC316" s="2498"/>
      <c r="BD316" s="2559"/>
      <c r="BE316" s="2559"/>
      <c r="BF316" s="2147" t="s">
        <v>6117</v>
      </c>
      <c r="BG316" s="2140">
        <v>42644</v>
      </c>
      <c r="BH316" s="2148">
        <v>42662</v>
      </c>
      <c r="BI316" s="2147" t="s">
        <v>6118</v>
      </c>
      <c r="BJ316" s="2140">
        <v>42856</v>
      </c>
      <c r="BK316" s="2148">
        <v>42895</v>
      </c>
      <c r="BL316" s="2147" t="s">
        <v>5236</v>
      </c>
      <c r="BM316" s="2140">
        <v>43252</v>
      </c>
      <c r="BN316" s="2148">
        <v>44873</v>
      </c>
      <c r="BO316" s="2120" t="s">
        <v>6904</v>
      </c>
      <c r="BP316" s="2141"/>
      <c r="BQ316" s="2120"/>
      <c r="BR316" s="2120"/>
      <c r="BS316" s="2149">
        <v>44824</v>
      </c>
      <c r="BT316" s="2149"/>
      <c r="BU316" s="2141" t="s">
        <v>116</v>
      </c>
      <c r="BV316" s="2149"/>
      <c r="BW316" s="2149">
        <v>44874</v>
      </c>
      <c r="BX316" s="2141" t="s">
        <v>116</v>
      </c>
      <c r="BY316" s="2149">
        <v>44867</v>
      </c>
      <c r="BZ316" s="2149" t="s">
        <v>8016</v>
      </c>
      <c r="CA316" s="2149"/>
      <c r="CB316" s="2120" t="s">
        <v>6905</v>
      </c>
    </row>
    <row r="317" spans="1:80" ht="25" customHeight="1" x14ac:dyDescent="0.2">
      <c r="A317" s="2557" t="s">
        <v>1393</v>
      </c>
      <c r="B317" s="2120" t="s">
        <v>1394</v>
      </c>
      <c r="C317" s="2558"/>
      <c r="D317" s="2123"/>
      <c r="E317" s="2124"/>
      <c r="F317" s="2124"/>
      <c r="G317" s="2559"/>
      <c r="H317" s="2566"/>
      <c r="I317" s="2561">
        <v>44676</v>
      </c>
      <c r="J317" s="2561" t="s">
        <v>1396</v>
      </c>
      <c r="K317" s="2561"/>
      <c r="L317" s="2562"/>
      <c r="M317" s="2561"/>
      <c r="N317" s="2561"/>
      <c r="O317" s="2129"/>
      <c r="P317" s="2494"/>
      <c r="Q317" s="2563"/>
      <c r="R317" s="2563"/>
      <c r="S317" s="2563"/>
      <c r="T317" s="2132"/>
      <c r="U317" s="2564"/>
      <c r="V317" s="2134" t="b">
        <v>0</v>
      </c>
      <c r="W317" s="2135" t="s">
        <v>237</v>
      </c>
      <c r="X317" s="2120" t="s">
        <v>94</v>
      </c>
      <c r="Y317" s="2120"/>
      <c r="Z317" s="2136" t="s">
        <v>5557</v>
      </c>
      <c r="AA317" s="2136" t="s">
        <v>5558</v>
      </c>
      <c r="AB317" s="2136" t="s">
        <v>5559</v>
      </c>
      <c r="AC317" s="2499">
        <v>43070</v>
      </c>
      <c r="AD317" s="2138"/>
      <c r="AE317" s="2496"/>
      <c r="AF317" s="2140"/>
      <c r="AG317" s="2140"/>
      <c r="AH317" s="2140"/>
      <c r="AI317" s="2141"/>
      <c r="AJ317" s="2142"/>
      <c r="AK317" s="2496"/>
      <c r="AL317" s="2496"/>
      <c r="AM317" s="2140"/>
      <c r="AN317" s="2140"/>
      <c r="AO317" s="2140"/>
      <c r="AP317" s="2141"/>
      <c r="AQ317" s="2144"/>
      <c r="AR317" s="2498"/>
      <c r="AS317" s="2559"/>
      <c r="AT317" s="2498"/>
      <c r="AU317" s="2498"/>
      <c r="AV317" s="2498"/>
      <c r="AW317" s="2559"/>
      <c r="AX317" s="2565"/>
      <c r="AY317" s="2559"/>
      <c r="AZ317" s="2559"/>
      <c r="BA317" s="2498"/>
      <c r="BB317" s="2498"/>
      <c r="BC317" s="2498"/>
      <c r="BD317" s="2559"/>
      <c r="BE317" s="2559"/>
      <c r="BF317" s="2147"/>
      <c r="BG317" s="2140"/>
      <c r="BH317" s="2148"/>
      <c r="BI317" s="2147"/>
      <c r="BJ317" s="2140"/>
      <c r="BK317" s="2148"/>
      <c r="BL317" s="2147"/>
      <c r="BM317" s="2140"/>
      <c r="BN317" s="2148"/>
      <c r="BO317" s="2120" t="s">
        <v>8017</v>
      </c>
      <c r="BP317" s="2120"/>
      <c r="BQ317" s="2304"/>
      <c r="BR317" s="2120"/>
      <c r="BS317" s="2149">
        <v>45014</v>
      </c>
      <c r="BT317" s="2149"/>
      <c r="BU317" s="2141" t="s">
        <v>116</v>
      </c>
      <c r="BV317" s="2149"/>
      <c r="BW317" s="2149"/>
      <c r="BX317" s="2141"/>
      <c r="BY317" s="2149"/>
      <c r="BZ317" s="2149" t="s">
        <v>8018</v>
      </c>
      <c r="CA317" s="2149"/>
      <c r="CB317" s="2120"/>
    </row>
    <row r="318" spans="1:80" ht="25" customHeight="1" x14ac:dyDescent="0.2">
      <c r="A318" s="2557" t="s">
        <v>2148</v>
      </c>
      <c r="B318" s="2120" t="s">
        <v>2149</v>
      </c>
      <c r="C318" s="2558" t="s">
        <v>6866</v>
      </c>
      <c r="D318" s="2567">
        <v>1893</v>
      </c>
      <c r="E318" s="2124" t="s">
        <v>3537</v>
      </c>
      <c r="F318" s="2124" t="s">
        <v>3538</v>
      </c>
      <c r="G318" s="2559" t="s">
        <v>89</v>
      </c>
      <c r="H318" s="2560" t="s">
        <v>89</v>
      </c>
      <c r="I318" s="2561">
        <v>44587</v>
      </c>
      <c r="J318" s="2561" t="s">
        <v>2151</v>
      </c>
      <c r="K318" s="2568"/>
      <c r="L318" s="2562"/>
      <c r="M318" s="2561"/>
      <c r="N318" s="2561"/>
      <c r="O318" s="2129">
        <v>43126</v>
      </c>
      <c r="P318" s="2494">
        <v>43238</v>
      </c>
      <c r="Q318" s="2563">
        <v>44489</v>
      </c>
      <c r="R318" s="2563"/>
      <c r="S318" s="2563"/>
      <c r="T318" s="2132"/>
      <c r="U318" s="2564"/>
      <c r="V318" s="2134" t="b">
        <v>0</v>
      </c>
      <c r="W318" s="2477" t="s">
        <v>237</v>
      </c>
      <c r="X318" s="2120" t="s">
        <v>94</v>
      </c>
      <c r="Y318" s="2120"/>
      <c r="Z318" s="2136" t="s">
        <v>5960</v>
      </c>
      <c r="AA318" s="2136" t="s">
        <v>5961</v>
      </c>
      <c r="AB318" s="2136" t="s">
        <v>5962</v>
      </c>
      <c r="AC318" s="2499">
        <v>43101</v>
      </c>
      <c r="AD318" s="2138" t="s">
        <v>5963</v>
      </c>
      <c r="AE318" s="2496"/>
      <c r="AF318" s="2140">
        <v>41609</v>
      </c>
      <c r="AG318" s="2140"/>
      <c r="AH318" s="2140"/>
      <c r="AI318" s="2141"/>
      <c r="AJ318" s="2142"/>
      <c r="AK318" s="2138" t="s">
        <v>5964</v>
      </c>
      <c r="AL318" s="2496"/>
      <c r="AM318" s="2140">
        <v>42614</v>
      </c>
      <c r="AN318" s="2140"/>
      <c r="AO318" s="2140"/>
      <c r="AP318" s="2141"/>
      <c r="AQ318" s="2144"/>
      <c r="AR318" s="2498"/>
      <c r="AS318" s="2559"/>
      <c r="AT318" s="2498"/>
      <c r="AU318" s="2498"/>
      <c r="AV318" s="2498"/>
      <c r="AW318" s="2559"/>
      <c r="AX318" s="2565"/>
      <c r="AY318" s="2559"/>
      <c r="AZ318" s="2559"/>
      <c r="BA318" s="2498"/>
      <c r="BB318" s="2498"/>
      <c r="BC318" s="2498"/>
      <c r="BD318" s="2559"/>
      <c r="BE318" s="2559"/>
      <c r="BF318" s="2147" t="s">
        <v>5965</v>
      </c>
      <c r="BG318" s="2140">
        <v>43101</v>
      </c>
      <c r="BH318" s="2148">
        <v>43126</v>
      </c>
      <c r="BI318" s="2147" t="s">
        <v>5421</v>
      </c>
      <c r="BJ318" s="2140">
        <v>43221</v>
      </c>
      <c r="BK318" s="2148">
        <v>43238</v>
      </c>
      <c r="BL318" s="2147" t="s">
        <v>5495</v>
      </c>
      <c r="BM318" s="2140">
        <v>43466</v>
      </c>
      <c r="BN318" s="2148">
        <v>44587</v>
      </c>
      <c r="BO318" s="2120" t="s">
        <v>6867</v>
      </c>
      <c r="BP318" s="2141"/>
      <c r="BQ318" s="2120"/>
      <c r="BR318" s="2120"/>
      <c r="BS318" s="2149">
        <v>44116</v>
      </c>
      <c r="BT318" s="2149"/>
      <c r="BU318" s="2141" t="s">
        <v>116</v>
      </c>
      <c r="BV318" s="2149"/>
      <c r="BW318" s="2149"/>
      <c r="BX318" s="2141"/>
      <c r="BY318" s="2149"/>
      <c r="BZ318" s="2149" t="s">
        <v>8019</v>
      </c>
      <c r="CA318" s="2486"/>
      <c r="CB318" s="2487" t="s">
        <v>2158</v>
      </c>
    </row>
    <row r="319" spans="1:80" ht="25" customHeight="1" x14ac:dyDescent="0.2">
      <c r="A319" s="2569" t="s">
        <v>706</v>
      </c>
      <c r="B319" s="2120" t="s">
        <v>707</v>
      </c>
      <c r="C319" s="2558" t="s">
        <v>5238</v>
      </c>
      <c r="D319" s="2123">
        <v>2006</v>
      </c>
      <c r="E319" s="2124" t="s">
        <v>2759</v>
      </c>
      <c r="F319" s="2124" t="s">
        <v>3538</v>
      </c>
      <c r="G319" s="2559" t="s">
        <v>89</v>
      </c>
      <c r="H319" s="2560" t="s">
        <v>89</v>
      </c>
      <c r="I319" s="2561">
        <v>45007</v>
      </c>
      <c r="J319" s="2561" t="s">
        <v>709</v>
      </c>
      <c r="K319" s="2561"/>
      <c r="L319" s="2562"/>
      <c r="M319" s="2561"/>
      <c r="N319" s="2561"/>
      <c r="O319" s="2129">
        <v>43322</v>
      </c>
      <c r="P319" s="2494">
        <v>43476</v>
      </c>
      <c r="Q319" s="2563">
        <v>44952</v>
      </c>
      <c r="R319" s="2563"/>
      <c r="S319" s="2563"/>
      <c r="T319" s="2132"/>
      <c r="U319" s="2564"/>
      <c r="V319" s="2134" t="s">
        <v>93</v>
      </c>
      <c r="W319" s="2135" t="s">
        <v>93</v>
      </c>
      <c r="X319" s="2120" t="s">
        <v>94</v>
      </c>
      <c r="Y319" s="2120"/>
      <c r="Z319" s="2136" t="s">
        <v>5239</v>
      </c>
      <c r="AA319" s="2136" t="s">
        <v>5240</v>
      </c>
      <c r="AB319" s="2136" t="s">
        <v>5241</v>
      </c>
      <c r="AC319" s="2499">
        <v>43252</v>
      </c>
      <c r="AD319" s="2138" t="s">
        <v>5242</v>
      </c>
      <c r="AE319" s="2496"/>
      <c r="AF319" s="2140">
        <v>42979</v>
      </c>
      <c r="AG319" s="2140"/>
      <c r="AH319" s="2140"/>
      <c r="AI319" s="2141"/>
      <c r="AJ319" s="2142"/>
      <c r="AK319" s="2493"/>
      <c r="AL319" s="2510"/>
      <c r="AM319" s="2140"/>
      <c r="AN319" s="2140"/>
      <c r="AO319" s="2140"/>
      <c r="AP319" s="2141"/>
      <c r="AQ319" s="2144"/>
      <c r="AR319" s="2498"/>
      <c r="AS319" s="2559"/>
      <c r="AT319" s="2497"/>
      <c r="AU319" s="2498"/>
      <c r="AV319" s="2498"/>
      <c r="AW319" s="2559"/>
      <c r="AX319" s="2565"/>
      <c r="AY319" s="2559"/>
      <c r="AZ319" s="2570"/>
      <c r="BA319" s="2140"/>
      <c r="BB319" s="2498"/>
      <c r="BC319" s="2498"/>
      <c r="BD319" s="2559"/>
      <c r="BE319" s="2559"/>
      <c r="BF319" s="2147" t="s">
        <v>5243</v>
      </c>
      <c r="BG319" s="2140">
        <v>43313</v>
      </c>
      <c r="BH319" s="2140">
        <v>43322</v>
      </c>
      <c r="BI319" s="2147" t="s">
        <v>5244</v>
      </c>
      <c r="BJ319" s="2140">
        <v>43405</v>
      </c>
      <c r="BK319" s="2148">
        <v>43476</v>
      </c>
      <c r="BL319" s="2147" t="s">
        <v>5245</v>
      </c>
      <c r="BM319" s="2499">
        <v>43831</v>
      </c>
      <c r="BN319" s="2148"/>
      <c r="BO319" s="2488" t="s">
        <v>8020</v>
      </c>
      <c r="BP319" s="2488"/>
      <c r="BQ319" s="2488"/>
      <c r="BR319" s="2488"/>
      <c r="BS319" s="2149">
        <v>44217</v>
      </c>
      <c r="BT319" s="2149"/>
      <c r="BU319" s="2141" t="s">
        <v>116</v>
      </c>
      <c r="BV319" s="2149"/>
      <c r="BW319" s="2149"/>
      <c r="BX319" s="2141"/>
      <c r="BY319" s="2149">
        <v>44294</v>
      </c>
      <c r="BZ319" s="2149" t="s">
        <v>8021</v>
      </c>
      <c r="CA319" s="2149"/>
      <c r="CB319" s="2120" t="s">
        <v>715</v>
      </c>
    </row>
    <row r="320" spans="1:80" ht="25" customHeight="1" x14ac:dyDescent="0.2">
      <c r="A320" s="2571" t="s">
        <v>1445</v>
      </c>
      <c r="B320" s="2120" t="s">
        <v>1446</v>
      </c>
      <c r="C320" s="2558" t="s">
        <v>5582</v>
      </c>
      <c r="D320" s="2567">
        <v>1881</v>
      </c>
      <c r="E320" s="2124" t="s">
        <v>292</v>
      </c>
      <c r="F320" s="2124" t="s">
        <v>3538</v>
      </c>
      <c r="G320" s="2559" t="s">
        <v>89</v>
      </c>
      <c r="H320" s="2141" t="s">
        <v>89</v>
      </c>
      <c r="I320" s="2561">
        <v>44991</v>
      </c>
      <c r="J320" s="2561" t="s">
        <v>709</v>
      </c>
      <c r="K320" s="2129"/>
      <c r="L320" s="2302"/>
      <c r="M320" s="2561"/>
      <c r="N320" s="2561"/>
      <c r="O320" s="2129">
        <v>43087</v>
      </c>
      <c r="P320" s="2494">
        <v>43364</v>
      </c>
      <c r="Q320" s="2563">
        <v>44966</v>
      </c>
      <c r="R320" s="2563"/>
      <c r="S320" s="2563"/>
      <c r="T320" s="2132"/>
      <c r="U320" s="2564"/>
      <c r="V320" s="2134" t="s">
        <v>93</v>
      </c>
      <c r="W320" s="2135" t="s">
        <v>93</v>
      </c>
      <c r="X320" s="2120" t="s">
        <v>94</v>
      </c>
      <c r="Y320" s="2120"/>
      <c r="Z320" s="2136" t="s">
        <v>5583</v>
      </c>
      <c r="AA320" s="2136" t="s">
        <v>5584</v>
      </c>
      <c r="AB320" s="2136" t="s">
        <v>1450</v>
      </c>
      <c r="AC320" s="2499">
        <v>43405</v>
      </c>
      <c r="AD320" s="2138" t="s">
        <v>5585</v>
      </c>
      <c r="AE320" s="2496"/>
      <c r="AF320" s="2140">
        <v>41153</v>
      </c>
      <c r="AG320" s="2140"/>
      <c r="AH320" s="2140"/>
      <c r="AI320" s="2141"/>
      <c r="AJ320" s="2142"/>
      <c r="AK320" s="2138" t="s">
        <v>5586</v>
      </c>
      <c r="AL320" s="2572"/>
      <c r="AM320" s="2140">
        <v>42675</v>
      </c>
      <c r="AN320" s="2140"/>
      <c r="AO320" s="2140"/>
      <c r="AP320" s="2141"/>
      <c r="AQ320" s="2144"/>
      <c r="AR320" s="2498"/>
      <c r="AS320" s="2559"/>
      <c r="AT320" s="2140"/>
      <c r="AU320" s="2140"/>
      <c r="AV320" s="2140"/>
      <c r="AW320" s="2559"/>
      <c r="AX320" s="2565"/>
      <c r="AY320" s="2570"/>
      <c r="AZ320" s="2559"/>
      <c r="BA320" s="2498"/>
      <c r="BB320" s="2498"/>
      <c r="BC320" s="2498"/>
      <c r="BD320" s="2559"/>
      <c r="BE320" s="2559"/>
      <c r="BF320" s="2147" t="s">
        <v>5587</v>
      </c>
      <c r="BG320" s="2140">
        <v>43070</v>
      </c>
      <c r="BH320" s="2148">
        <v>43087</v>
      </c>
      <c r="BI320" s="2147" t="s">
        <v>5031</v>
      </c>
      <c r="BJ320" s="2140">
        <v>43344</v>
      </c>
      <c r="BK320" s="2148">
        <v>43364</v>
      </c>
      <c r="BL320" s="2147" t="s">
        <v>5588</v>
      </c>
      <c r="BM320" s="2140">
        <v>43739</v>
      </c>
      <c r="BN320" s="2148">
        <v>44991</v>
      </c>
      <c r="BO320" s="2120" t="s">
        <v>8022</v>
      </c>
      <c r="BP320" s="2120"/>
      <c r="BQ320" s="2120"/>
      <c r="BR320" s="2120"/>
      <c r="BS320" s="2149">
        <v>43549</v>
      </c>
      <c r="BT320" s="2149"/>
      <c r="BU320" s="2141" t="s">
        <v>116</v>
      </c>
      <c r="BV320" s="2149"/>
      <c r="BW320" s="2149">
        <v>45002</v>
      </c>
      <c r="BX320" s="2141" t="s">
        <v>116</v>
      </c>
      <c r="BY320" s="2149">
        <v>45002</v>
      </c>
      <c r="BZ320" s="2149" t="s">
        <v>8021</v>
      </c>
      <c r="CA320" s="2149"/>
      <c r="CB320" s="2120" t="s">
        <v>1456</v>
      </c>
    </row>
    <row r="321" spans="1:80" ht="25" customHeight="1" x14ac:dyDescent="0.2">
      <c r="A321" s="2571" t="s">
        <v>3311</v>
      </c>
      <c r="B321" s="2120" t="s">
        <v>3312</v>
      </c>
      <c r="C321" s="2573" t="s">
        <v>6489</v>
      </c>
      <c r="D321" s="2123">
        <v>1985</v>
      </c>
      <c r="E321" s="2124" t="s">
        <v>337</v>
      </c>
      <c r="F321" s="2124" t="s">
        <v>4841</v>
      </c>
      <c r="G321" s="2559" t="s">
        <v>89</v>
      </c>
      <c r="H321" s="2560" t="s">
        <v>89</v>
      </c>
      <c r="I321" s="2561">
        <v>44754</v>
      </c>
      <c r="J321" s="2561">
        <v>41213</v>
      </c>
      <c r="K321" s="2561"/>
      <c r="L321" s="2562"/>
      <c r="M321" s="2561"/>
      <c r="N321" s="2561"/>
      <c r="O321" s="2129">
        <v>43482</v>
      </c>
      <c r="P321" s="2494">
        <v>44133</v>
      </c>
      <c r="Q321" s="2563">
        <v>44699</v>
      </c>
      <c r="R321" s="2563"/>
      <c r="S321" s="2563"/>
      <c r="T321" s="2132"/>
      <c r="U321" s="2564"/>
      <c r="V321" s="2134" t="s">
        <v>93</v>
      </c>
      <c r="W321" s="2135" t="s">
        <v>93</v>
      </c>
      <c r="X321" s="2120" t="s">
        <v>94</v>
      </c>
      <c r="Y321" s="2120"/>
      <c r="Z321" s="2509" t="s">
        <v>6490</v>
      </c>
      <c r="AA321" s="2136" t="s">
        <v>6491</v>
      </c>
      <c r="AB321" s="2120" t="s">
        <v>6492</v>
      </c>
      <c r="AC321" s="2499">
        <v>43435</v>
      </c>
      <c r="AD321" s="2138"/>
      <c r="AE321" s="2496"/>
      <c r="AF321" s="2140"/>
      <c r="AG321" s="2140"/>
      <c r="AH321" s="2140"/>
      <c r="AI321" s="2141"/>
      <c r="AJ321" s="2142"/>
      <c r="AK321" s="2493"/>
      <c r="AL321" s="2510"/>
      <c r="AM321" s="2140"/>
      <c r="AN321" s="2140"/>
      <c r="AO321" s="2140"/>
      <c r="AP321" s="2141"/>
      <c r="AQ321" s="2144"/>
      <c r="AR321" s="2498"/>
      <c r="AS321" s="2559"/>
      <c r="AT321" s="2497"/>
      <c r="AU321" s="2498"/>
      <c r="AV321" s="2498"/>
      <c r="AW321" s="2559"/>
      <c r="AX321" s="2565"/>
      <c r="AY321" s="2559"/>
      <c r="AZ321" s="2570"/>
      <c r="BA321" s="2140"/>
      <c r="BB321" s="2498"/>
      <c r="BC321" s="2498"/>
      <c r="BD321" s="2559"/>
      <c r="BE321" s="2559"/>
      <c r="BF321" s="2147" t="s">
        <v>4891</v>
      </c>
      <c r="BG321" s="2140">
        <v>43466</v>
      </c>
      <c r="BH321" s="2140">
        <v>43482</v>
      </c>
      <c r="BI321" s="2147" t="s">
        <v>826</v>
      </c>
      <c r="BJ321" s="2140">
        <v>43647</v>
      </c>
      <c r="BK321" s="2148">
        <v>44133</v>
      </c>
      <c r="BL321" s="2147" t="s">
        <v>6493</v>
      </c>
      <c r="BM321" s="2499">
        <v>43983</v>
      </c>
      <c r="BN321" s="2148">
        <v>44754</v>
      </c>
      <c r="BO321" s="2489" t="s">
        <v>6964</v>
      </c>
      <c r="BP321" s="2490"/>
      <c r="BQ321" s="2489"/>
      <c r="BR321" s="2489"/>
      <c r="BS321" s="2149">
        <v>44116</v>
      </c>
      <c r="BT321" s="2149"/>
      <c r="BU321" s="2141" t="s">
        <v>116</v>
      </c>
      <c r="BV321" s="2149"/>
      <c r="BW321" s="2149"/>
      <c r="BX321" s="2141"/>
      <c r="BY321" s="2149"/>
      <c r="BZ321" s="2149" t="s">
        <v>8023</v>
      </c>
      <c r="CA321" s="2149"/>
      <c r="CB321" s="2120" t="s">
        <v>3319</v>
      </c>
    </row>
    <row r="322" spans="1:80" ht="25" customHeight="1" x14ac:dyDescent="0.2">
      <c r="A322" s="2571" t="s">
        <v>4107</v>
      </c>
      <c r="B322" s="2120" t="s">
        <v>4108</v>
      </c>
      <c r="C322" s="2558" t="s">
        <v>635</v>
      </c>
      <c r="D322" s="2567">
        <v>2004</v>
      </c>
      <c r="E322" s="2124" t="s">
        <v>4235</v>
      </c>
      <c r="F322" s="2124" t="s">
        <v>3616</v>
      </c>
      <c r="G322" s="2559" t="s">
        <v>89</v>
      </c>
      <c r="H322" s="2560" t="s">
        <v>89</v>
      </c>
      <c r="I322" s="2561">
        <v>44677</v>
      </c>
      <c r="J322" s="2561">
        <v>40521</v>
      </c>
      <c r="K322" s="2561"/>
      <c r="L322" s="2562"/>
      <c r="M322" s="2561"/>
      <c r="N322" s="2561"/>
      <c r="O322" s="2129" t="s">
        <v>6780</v>
      </c>
      <c r="P322" s="2494">
        <v>43951</v>
      </c>
      <c r="Q322" s="2563">
        <v>44631</v>
      </c>
      <c r="R322" s="2563"/>
      <c r="S322" s="2563"/>
      <c r="T322" s="2132"/>
      <c r="U322" s="2564"/>
      <c r="V322" s="2134" t="s">
        <v>93</v>
      </c>
      <c r="W322" s="2135" t="s">
        <v>93</v>
      </c>
      <c r="X322" s="2120" t="s">
        <v>94</v>
      </c>
      <c r="Y322" s="2120"/>
      <c r="Z322" s="2136" t="s">
        <v>6781</v>
      </c>
      <c r="AA322" s="2136" t="s">
        <v>6782</v>
      </c>
      <c r="AB322" s="2136" t="s">
        <v>4111</v>
      </c>
      <c r="AC322" s="2499">
        <v>43617</v>
      </c>
      <c r="AD322" s="2138"/>
      <c r="AE322" s="2496"/>
      <c r="AF322" s="2140"/>
      <c r="AG322" s="2140"/>
      <c r="AH322" s="2140"/>
      <c r="AI322" s="2141"/>
      <c r="AJ322" s="2142"/>
      <c r="AK322" s="2510"/>
      <c r="AL322" s="2510"/>
      <c r="AM322" s="2140"/>
      <c r="AN322" s="2140"/>
      <c r="AO322" s="2140"/>
      <c r="AP322" s="2141"/>
      <c r="AQ322" s="2144"/>
      <c r="AR322" s="2498"/>
      <c r="AS322" s="2559"/>
      <c r="AT322" s="2498"/>
      <c r="AU322" s="2498"/>
      <c r="AV322" s="2498"/>
      <c r="AW322" s="2559"/>
      <c r="AX322" s="2565"/>
      <c r="AY322" s="2559"/>
      <c r="AZ322" s="2559"/>
      <c r="BA322" s="2498"/>
      <c r="BB322" s="2498"/>
      <c r="BC322" s="2498"/>
      <c r="BD322" s="2559"/>
      <c r="BE322" s="2559"/>
      <c r="BF322" s="2491" t="s">
        <v>6783</v>
      </c>
      <c r="BG322" s="2492">
        <v>43709</v>
      </c>
      <c r="BH322" s="2148">
        <v>43709</v>
      </c>
      <c r="BI322" s="2147" t="s">
        <v>5095</v>
      </c>
      <c r="BJ322" s="2140">
        <v>43891</v>
      </c>
      <c r="BK322" s="2148">
        <v>43951</v>
      </c>
      <c r="BL322" s="2147" t="s">
        <v>5049</v>
      </c>
      <c r="BM322" s="2140">
        <v>44075</v>
      </c>
      <c r="BN322" s="2148">
        <v>44677</v>
      </c>
      <c r="BO322" s="2489" t="s">
        <v>7041</v>
      </c>
      <c r="BP322" s="2490"/>
      <c r="BQ322" s="2304"/>
      <c r="BR322" s="2489"/>
      <c r="BS322" s="2149">
        <v>44237</v>
      </c>
      <c r="BT322" s="2149"/>
      <c r="BU322" s="2141" t="s">
        <v>7042</v>
      </c>
      <c r="BV322" s="2149">
        <v>44495</v>
      </c>
      <c r="BW322" s="2149"/>
      <c r="BX322" s="2141" t="s">
        <v>116</v>
      </c>
      <c r="BY322" s="2149">
        <v>44488</v>
      </c>
      <c r="BZ322" s="2149" t="s">
        <v>8018</v>
      </c>
      <c r="CA322" s="2149"/>
      <c r="CB322" s="2120" t="s">
        <v>4114</v>
      </c>
    </row>
    <row r="323" spans="1:80" ht="25" customHeight="1" x14ac:dyDescent="0.2">
      <c r="A323" s="2571" t="s">
        <v>1674</v>
      </c>
      <c r="B323" s="2120" t="s">
        <v>1675</v>
      </c>
      <c r="C323" s="2558"/>
      <c r="D323" s="2123"/>
      <c r="E323" s="2124"/>
      <c r="F323" s="2124"/>
      <c r="G323" s="2559"/>
      <c r="H323" s="2141"/>
      <c r="I323" s="2129">
        <v>44622</v>
      </c>
      <c r="J323" s="2129"/>
      <c r="K323" s="2129"/>
      <c r="L323" s="2302"/>
      <c r="M323" s="2129"/>
      <c r="N323" s="2129"/>
      <c r="O323" s="2129"/>
      <c r="P323" s="2494"/>
      <c r="Q323" s="2563"/>
      <c r="R323" s="2563"/>
      <c r="S323" s="2563"/>
      <c r="T323" s="2132"/>
      <c r="U323" s="2564"/>
      <c r="V323" s="2134" t="b">
        <v>0</v>
      </c>
      <c r="W323" s="2135" t="s">
        <v>237</v>
      </c>
      <c r="X323" s="2120" t="s">
        <v>94</v>
      </c>
      <c r="Y323" s="2120"/>
      <c r="Z323" s="2136" t="s">
        <v>1677</v>
      </c>
      <c r="AA323" s="2136" t="s">
        <v>8024</v>
      </c>
      <c r="AB323" s="2136"/>
      <c r="AC323" s="2499">
        <v>43647</v>
      </c>
      <c r="AD323" s="2138"/>
      <c r="AE323" s="2496"/>
      <c r="AF323" s="2140"/>
      <c r="AG323" s="2140"/>
      <c r="AH323" s="2140"/>
      <c r="AI323" s="2141"/>
      <c r="AJ323" s="2142"/>
      <c r="AK323" s="2510"/>
      <c r="AL323" s="2510"/>
      <c r="AM323" s="2140"/>
      <c r="AN323" s="2140"/>
      <c r="AO323" s="2140"/>
      <c r="AP323" s="2141"/>
      <c r="AQ323" s="2144"/>
      <c r="AR323" s="2498"/>
      <c r="AS323" s="2559"/>
      <c r="AT323" s="2498"/>
      <c r="AU323" s="2498"/>
      <c r="AV323" s="2498"/>
      <c r="AW323" s="2559"/>
      <c r="AX323" s="2565"/>
      <c r="AY323" s="2559"/>
      <c r="AZ323" s="2559"/>
      <c r="BA323" s="2498"/>
      <c r="BB323" s="2498"/>
      <c r="BC323" s="2498"/>
      <c r="BD323" s="2559"/>
      <c r="BE323" s="2559"/>
      <c r="BF323" s="2147"/>
      <c r="BG323" s="2140"/>
      <c r="BH323" s="2148"/>
      <c r="BI323" s="2147"/>
      <c r="BJ323" s="2140"/>
      <c r="BK323" s="2148"/>
      <c r="BL323" s="2147"/>
      <c r="BM323" s="2140"/>
      <c r="BN323" s="2148"/>
      <c r="BO323" s="2120" t="s">
        <v>8025</v>
      </c>
      <c r="BP323" s="2120"/>
      <c r="BQ323" s="2304"/>
      <c r="BR323" s="2120"/>
      <c r="BS323" s="2149">
        <v>44116</v>
      </c>
      <c r="BT323" s="2149">
        <v>45015</v>
      </c>
      <c r="BU323" s="2141" t="s">
        <v>116</v>
      </c>
      <c r="BV323" s="2149"/>
      <c r="BW323" s="2149"/>
      <c r="BX323" s="2141"/>
      <c r="BY323" s="2149"/>
      <c r="BZ323" s="2149" t="s">
        <v>4552</v>
      </c>
      <c r="CA323" s="2149"/>
      <c r="CB323" s="2120"/>
    </row>
    <row r="324" spans="1:80" ht="25" customHeight="1" x14ac:dyDescent="0.2">
      <c r="A324" s="2571" t="s">
        <v>1529</v>
      </c>
      <c r="B324" s="2120" t="s">
        <v>1530</v>
      </c>
      <c r="C324" s="2558"/>
      <c r="D324" s="2123"/>
      <c r="E324" s="2124"/>
      <c r="F324" s="2124"/>
      <c r="G324" s="2559"/>
      <c r="H324" s="2560"/>
      <c r="I324" s="2574">
        <v>44650</v>
      </c>
      <c r="J324" s="2574"/>
      <c r="K324" s="2561"/>
      <c r="L324" s="2562"/>
      <c r="M324" s="2574"/>
      <c r="N324" s="2574"/>
      <c r="O324" s="2129"/>
      <c r="P324" s="2494"/>
      <c r="Q324" s="2563"/>
      <c r="R324" s="2563"/>
      <c r="S324" s="2563"/>
      <c r="T324" s="2132"/>
      <c r="U324" s="2564"/>
      <c r="V324" s="2134" t="b">
        <v>0</v>
      </c>
      <c r="W324" s="2135" t="s">
        <v>237</v>
      </c>
      <c r="X324" s="2120" t="s">
        <v>94</v>
      </c>
      <c r="Y324" s="2120"/>
      <c r="Z324" s="2509" t="s">
        <v>1532</v>
      </c>
      <c r="AA324" s="2136" t="s">
        <v>8026</v>
      </c>
      <c r="AB324" s="2555"/>
      <c r="AC324" s="2499">
        <v>43952</v>
      </c>
      <c r="AD324" s="2138"/>
      <c r="AE324" s="2496"/>
      <c r="AF324" s="2140"/>
      <c r="AG324" s="2140"/>
      <c r="AH324" s="2140"/>
      <c r="AI324" s="2141"/>
      <c r="AJ324" s="2142"/>
      <c r="AK324" s="2510"/>
      <c r="AL324" s="2510"/>
      <c r="AM324" s="2140"/>
      <c r="AN324" s="2140"/>
      <c r="AO324" s="2140"/>
      <c r="AP324" s="2141"/>
      <c r="AQ324" s="2144"/>
      <c r="AR324" s="2498"/>
      <c r="AS324" s="2559"/>
      <c r="AT324" s="2498"/>
      <c r="AU324" s="2498"/>
      <c r="AV324" s="2498"/>
      <c r="AW324" s="2559"/>
      <c r="AX324" s="2565"/>
      <c r="AY324" s="2559"/>
      <c r="AZ324" s="2559"/>
      <c r="BA324" s="2498"/>
      <c r="BB324" s="2498"/>
      <c r="BC324" s="2498"/>
      <c r="BD324" s="2559"/>
      <c r="BE324" s="2559"/>
      <c r="BF324" s="2147"/>
      <c r="BG324" s="2140"/>
      <c r="BH324" s="2140"/>
      <c r="BI324" s="2147"/>
      <c r="BJ324" s="2140"/>
      <c r="BK324" s="2148"/>
      <c r="BL324" s="2147"/>
      <c r="BM324" s="2140"/>
      <c r="BN324" s="2148"/>
      <c r="BO324" s="2489" t="s">
        <v>8027</v>
      </c>
      <c r="BP324" s="2489"/>
      <c r="BQ324" s="2304"/>
      <c r="BR324" s="2489"/>
      <c r="BS324" s="2149">
        <v>45014</v>
      </c>
      <c r="BT324" s="2149"/>
      <c r="BU324" s="2141" t="s">
        <v>116</v>
      </c>
      <c r="BV324" s="2149"/>
      <c r="BW324" s="2149"/>
      <c r="BX324" s="2141"/>
      <c r="BY324" s="2149"/>
      <c r="BZ324" s="2149" t="s">
        <v>4552</v>
      </c>
      <c r="CA324" s="2149"/>
      <c r="CB324" s="2120"/>
    </row>
    <row r="325" spans="1:80" ht="25" customHeight="1" x14ac:dyDescent="0.2">
      <c r="A325" s="2571" t="s">
        <v>1130</v>
      </c>
      <c r="B325" s="2120" t="s">
        <v>1131</v>
      </c>
      <c r="C325" s="2558"/>
      <c r="D325" s="2123" t="s">
        <v>226</v>
      </c>
      <c r="E325" s="2124"/>
      <c r="F325" s="2124"/>
      <c r="G325" s="2559"/>
      <c r="H325" s="2560"/>
      <c r="I325" s="2561">
        <v>44609</v>
      </c>
      <c r="J325" s="2561">
        <v>40669</v>
      </c>
      <c r="K325" s="2561" t="s">
        <v>90</v>
      </c>
      <c r="L325" s="2562" t="s">
        <v>515</v>
      </c>
      <c r="M325" s="2561"/>
      <c r="N325" s="2561"/>
      <c r="O325" s="2129"/>
      <c r="P325" s="2494"/>
      <c r="Q325" s="2563"/>
      <c r="R325" s="2575"/>
      <c r="S325" s="2575"/>
      <c r="T325" s="2132"/>
      <c r="U325" s="2564"/>
      <c r="V325" s="2134" t="b">
        <v>0</v>
      </c>
      <c r="W325" s="2135" t="s">
        <v>237</v>
      </c>
      <c r="X325" s="2120" t="s">
        <v>94</v>
      </c>
      <c r="Y325" s="2120"/>
      <c r="Z325" s="2556" t="s">
        <v>4515</v>
      </c>
      <c r="AA325" s="2136" t="s">
        <v>8028</v>
      </c>
      <c r="AB325" s="2136"/>
      <c r="AC325" s="2499">
        <v>44075</v>
      </c>
      <c r="AD325" s="2138"/>
      <c r="AE325" s="2496"/>
      <c r="AF325" s="2140"/>
      <c r="AG325" s="2140"/>
      <c r="AH325" s="2140"/>
      <c r="AI325" s="2141"/>
      <c r="AJ325" s="2142"/>
      <c r="AK325" s="2510"/>
      <c r="AL325" s="2510"/>
      <c r="AM325" s="2140"/>
      <c r="AN325" s="2140"/>
      <c r="AO325" s="2140"/>
      <c r="AP325" s="2141"/>
      <c r="AQ325" s="2144"/>
      <c r="AR325" s="2498"/>
      <c r="AS325" s="2559"/>
      <c r="AT325" s="2498"/>
      <c r="AU325" s="2498"/>
      <c r="AV325" s="2498"/>
      <c r="AW325" s="2559"/>
      <c r="AX325" s="2565"/>
      <c r="AY325" s="2559"/>
      <c r="AZ325" s="2559"/>
      <c r="BA325" s="2498"/>
      <c r="BB325" s="2498"/>
      <c r="BC325" s="2498"/>
      <c r="BD325" s="2559"/>
      <c r="BE325" s="2559"/>
      <c r="BF325" s="2147"/>
      <c r="BG325" s="2140"/>
      <c r="BH325" s="2148"/>
      <c r="BI325" s="2147"/>
      <c r="BJ325" s="2140"/>
      <c r="BK325" s="2148"/>
      <c r="BL325" s="2147"/>
      <c r="BM325" s="2140"/>
      <c r="BN325" s="2148"/>
      <c r="BO325" s="2489" t="s">
        <v>8029</v>
      </c>
      <c r="BP325" s="2489"/>
      <c r="BQ325" s="2489"/>
      <c r="BR325" s="2489"/>
      <c r="BS325" s="2149">
        <v>44687</v>
      </c>
      <c r="BT325" s="2149"/>
      <c r="BU325" s="2141" t="s">
        <v>116</v>
      </c>
      <c r="BV325" s="2149"/>
      <c r="BW325" s="2149"/>
      <c r="BX325" s="2141"/>
      <c r="BY325" s="2149"/>
      <c r="BZ325" s="2149" t="s">
        <v>8030</v>
      </c>
      <c r="CA325" s="2149"/>
      <c r="CB325" s="2120"/>
    </row>
    <row r="326" spans="1:80" ht="25" customHeight="1" x14ac:dyDescent="0.2">
      <c r="A326" s="2571" t="s">
        <v>1958</v>
      </c>
      <c r="B326" s="2120" t="s">
        <v>1959</v>
      </c>
      <c r="C326" s="2558" t="s">
        <v>121</v>
      </c>
      <c r="D326" s="2123" t="s">
        <v>226</v>
      </c>
      <c r="E326" s="2124"/>
      <c r="F326" s="2124"/>
      <c r="G326" s="2559"/>
      <c r="H326" s="2560"/>
      <c r="I326" s="2561">
        <v>44643</v>
      </c>
      <c r="J326" s="2561"/>
      <c r="K326" s="2561"/>
      <c r="L326" s="2562"/>
      <c r="M326" s="2561"/>
      <c r="N326" s="2561"/>
      <c r="O326" s="2129"/>
      <c r="P326" s="2494"/>
      <c r="Q326" s="2563"/>
      <c r="R326" s="2563"/>
      <c r="S326" s="2563"/>
      <c r="T326" s="2132"/>
      <c r="U326" s="2564"/>
      <c r="V326" s="2134" t="b">
        <v>0</v>
      </c>
      <c r="W326" s="2135" t="s">
        <v>237</v>
      </c>
      <c r="X326" s="2120" t="s">
        <v>94</v>
      </c>
      <c r="Y326" s="2576"/>
      <c r="Z326" s="2509" t="s">
        <v>5829</v>
      </c>
      <c r="AA326" s="2509" t="s">
        <v>6856</v>
      </c>
      <c r="AB326" s="2136"/>
      <c r="AC326" s="2499">
        <v>44136</v>
      </c>
      <c r="AD326" s="2138"/>
      <c r="AE326" s="2496"/>
      <c r="AF326" s="2140"/>
      <c r="AG326" s="2140"/>
      <c r="AH326" s="2140"/>
      <c r="AI326" s="2141"/>
      <c r="AJ326" s="2142"/>
      <c r="AK326" s="2510"/>
      <c r="AL326" s="2510"/>
      <c r="AM326" s="2140"/>
      <c r="AN326" s="2140"/>
      <c r="AO326" s="2140"/>
      <c r="AP326" s="2308"/>
      <c r="AQ326" s="2144"/>
      <c r="AR326" s="2498"/>
      <c r="AS326" s="2559"/>
      <c r="AT326" s="2498"/>
      <c r="AU326" s="2498"/>
      <c r="AV326" s="2498"/>
      <c r="AW326" s="2559"/>
      <c r="AX326" s="2565"/>
      <c r="AY326" s="2559"/>
      <c r="AZ326" s="2559"/>
      <c r="BA326" s="2498"/>
      <c r="BB326" s="2498"/>
      <c r="BC326" s="2498"/>
      <c r="BD326" s="2559"/>
      <c r="BE326" s="2559"/>
      <c r="BF326" s="2147"/>
      <c r="BG326" s="2140"/>
      <c r="BH326" s="2148"/>
      <c r="BI326" s="2147"/>
      <c r="BJ326" s="2140"/>
      <c r="BK326" s="2148"/>
      <c r="BL326" s="2147"/>
      <c r="BM326" s="2140"/>
      <c r="BN326" s="2148"/>
      <c r="BO326" s="2120" t="s">
        <v>6857</v>
      </c>
      <c r="BP326" s="2141"/>
      <c r="BQ326" s="2304"/>
      <c r="BR326" s="2120"/>
      <c r="BS326" s="2149">
        <v>45148</v>
      </c>
      <c r="BT326" s="2149"/>
      <c r="BU326" s="2141" t="s">
        <v>116</v>
      </c>
      <c r="BV326" s="2149"/>
      <c r="BW326" s="2149"/>
      <c r="BX326" s="2141"/>
      <c r="BY326" s="2149">
        <v>45148</v>
      </c>
      <c r="BZ326" s="2149" t="s">
        <v>4552</v>
      </c>
      <c r="CA326" s="2149"/>
      <c r="CB326" s="2120"/>
    </row>
    <row r="327" spans="1:80" ht="25" customHeight="1" x14ac:dyDescent="0.2">
      <c r="A327" s="2571" t="s">
        <v>4084</v>
      </c>
      <c r="B327" s="2120" t="s">
        <v>4085</v>
      </c>
      <c r="C327" s="2558" t="s">
        <v>4086</v>
      </c>
      <c r="D327" s="2123">
        <v>2252</v>
      </c>
      <c r="E327" s="2124" t="s">
        <v>337</v>
      </c>
      <c r="F327" s="2124" t="s">
        <v>3616</v>
      </c>
      <c r="G327" s="2559" t="s">
        <v>89</v>
      </c>
      <c r="H327" s="2560" t="s">
        <v>89</v>
      </c>
      <c r="I327" s="2561">
        <v>45013</v>
      </c>
      <c r="J327" s="2561">
        <v>40645</v>
      </c>
      <c r="K327" s="2561" t="s">
        <v>90</v>
      </c>
      <c r="L327" s="2562" t="s">
        <v>3577</v>
      </c>
      <c r="M327" s="2561"/>
      <c r="N327" s="2561"/>
      <c r="O327" s="2129">
        <v>44222</v>
      </c>
      <c r="P327" s="2494">
        <v>44358</v>
      </c>
      <c r="Q327" s="2563">
        <v>44848</v>
      </c>
      <c r="R327" s="2575"/>
      <c r="S327" s="2575"/>
      <c r="T327" s="2132"/>
      <c r="U327" s="2564"/>
      <c r="V327" s="2134" t="s">
        <v>93</v>
      </c>
      <c r="W327" s="2135" t="s">
        <v>93</v>
      </c>
      <c r="X327" s="2120" t="s">
        <v>94</v>
      </c>
      <c r="Y327" s="2120"/>
      <c r="Z327" s="2136" t="s">
        <v>4087</v>
      </c>
      <c r="AA327" s="2136" t="s">
        <v>8031</v>
      </c>
      <c r="AB327" s="2136"/>
      <c r="AC327" s="2499">
        <v>44197</v>
      </c>
      <c r="AD327" s="2138" t="s">
        <v>6761</v>
      </c>
      <c r="AE327" s="2496" t="s">
        <v>367</v>
      </c>
      <c r="AF327" s="2140">
        <v>43374</v>
      </c>
      <c r="AG327" s="2140">
        <v>43404</v>
      </c>
      <c r="AH327" s="2140">
        <v>43446</v>
      </c>
      <c r="AI327" s="2141" t="s">
        <v>6762</v>
      </c>
      <c r="AJ327" s="2142"/>
      <c r="AK327" s="2510"/>
      <c r="AL327" s="2510"/>
      <c r="AM327" s="2140"/>
      <c r="AN327" s="2140"/>
      <c r="AO327" s="2140"/>
      <c r="AP327" s="2141"/>
      <c r="AQ327" s="2144"/>
      <c r="AR327" s="2498"/>
      <c r="AS327" s="2559"/>
      <c r="AT327" s="2498"/>
      <c r="AU327" s="2498"/>
      <c r="AV327" s="2498"/>
      <c r="AW327" s="2559"/>
      <c r="AX327" s="2565"/>
      <c r="AY327" s="2559"/>
      <c r="AZ327" s="2559"/>
      <c r="BA327" s="2498"/>
      <c r="BB327" s="2498"/>
      <c r="BC327" s="2498"/>
      <c r="BD327" s="2559"/>
      <c r="BE327" s="2559"/>
      <c r="BF327" s="2147" t="s">
        <v>4786</v>
      </c>
      <c r="BG327" s="2140">
        <v>44228</v>
      </c>
      <c r="BH327" s="2148">
        <v>44222</v>
      </c>
      <c r="BI327" s="2147" t="s">
        <v>3397</v>
      </c>
      <c r="BJ327" s="2140">
        <v>44317</v>
      </c>
      <c r="BK327" s="2148">
        <v>44348</v>
      </c>
      <c r="BL327" s="2147" t="s">
        <v>7186</v>
      </c>
      <c r="BM327" s="2140">
        <v>44593</v>
      </c>
      <c r="BN327" s="2148"/>
      <c r="BO327" s="2489" t="s">
        <v>8032</v>
      </c>
      <c r="BP327" s="2489"/>
      <c r="BQ327" s="2489" t="s">
        <v>8033</v>
      </c>
      <c r="BR327" s="2489"/>
      <c r="BS327" s="2149">
        <v>44223</v>
      </c>
      <c r="BT327" s="2149"/>
      <c r="BU327" s="2141" t="s">
        <v>116</v>
      </c>
      <c r="BV327" s="2149"/>
      <c r="BW327" s="2149"/>
      <c r="BX327" s="2141"/>
      <c r="BY327" s="2149">
        <v>44260</v>
      </c>
      <c r="BZ327" s="2149" t="s">
        <v>8021</v>
      </c>
      <c r="CA327" s="2149"/>
      <c r="CB327" s="2120" t="s">
        <v>4092</v>
      </c>
    </row>
    <row r="328" spans="1:80" ht="25" customHeight="1" x14ac:dyDescent="0.2">
      <c r="A328" s="2571" t="s">
        <v>348</v>
      </c>
      <c r="B328" s="2305" t="s">
        <v>349</v>
      </c>
      <c r="C328" s="2558" t="s">
        <v>350</v>
      </c>
      <c r="D328" s="2123">
        <v>2019</v>
      </c>
      <c r="E328" s="2124" t="s">
        <v>91</v>
      </c>
      <c r="F328" s="2124" t="s">
        <v>2182</v>
      </c>
      <c r="G328" s="2559" t="s">
        <v>89</v>
      </c>
      <c r="H328" s="2577" t="s">
        <v>89</v>
      </c>
      <c r="I328" s="2561">
        <v>45042</v>
      </c>
      <c r="J328" s="2561">
        <v>40961</v>
      </c>
      <c r="K328" s="2561"/>
      <c r="L328" s="2562"/>
      <c r="M328" s="2561"/>
      <c r="N328" s="2561"/>
      <c r="O328" s="2129">
        <v>44344</v>
      </c>
      <c r="P328" s="2494">
        <v>44530</v>
      </c>
      <c r="Q328" s="2563">
        <v>44985</v>
      </c>
      <c r="R328" s="2563"/>
      <c r="S328" s="2563"/>
      <c r="T328" s="2306" t="s">
        <v>351</v>
      </c>
      <c r="U328" s="2578" t="s">
        <v>352</v>
      </c>
      <c r="V328" s="2134" t="s">
        <v>93</v>
      </c>
      <c r="W328" s="2135" t="s">
        <v>93</v>
      </c>
      <c r="X328" s="2120" t="s">
        <v>94</v>
      </c>
      <c r="Y328" s="2576"/>
      <c r="Z328" s="2509" t="s">
        <v>5035</v>
      </c>
      <c r="AA328" s="2509" t="s">
        <v>8034</v>
      </c>
      <c r="AB328" s="2303"/>
      <c r="AC328" s="2499">
        <v>44228</v>
      </c>
      <c r="AD328" s="2138" t="s">
        <v>5038</v>
      </c>
      <c r="AE328" s="2496" t="s">
        <v>664</v>
      </c>
      <c r="AF328" s="2140">
        <v>43525</v>
      </c>
      <c r="AG328" s="2140">
        <v>43497</v>
      </c>
      <c r="AH328" s="2140">
        <v>43562</v>
      </c>
      <c r="AI328" s="2141" t="s">
        <v>5039</v>
      </c>
      <c r="AJ328" s="2142" t="s">
        <v>4970</v>
      </c>
      <c r="AK328" s="2511"/>
      <c r="AL328" s="2511"/>
      <c r="AM328" s="2140"/>
      <c r="AN328" s="2140"/>
      <c r="AO328" s="2140"/>
      <c r="AP328" s="2141"/>
      <c r="AQ328" s="2144"/>
      <c r="AR328" s="2497"/>
      <c r="AS328" s="2570"/>
      <c r="AT328" s="2497"/>
      <c r="AU328" s="2497"/>
      <c r="AV328" s="2497"/>
      <c r="AW328" s="2570"/>
      <c r="AX328" s="2565"/>
      <c r="AY328" s="2477"/>
      <c r="AZ328" s="2141"/>
      <c r="BA328" s="2140"/>
      <c r="BB328" s="2140"/>
      <c r="BC328" s="2140"/>
      <c r="BD328" s="2141"/>
      <c r="BE328" s="2570"/>
      <c r="BF328" s="2147" t="s">
        <v>3397</v>
      </c>
      <c r="BG328" s="2140">
        <v>44287</v>
      </c>
      <c r="BH328" s="2148">
        <v>44344</v>
      </c>
      <c r="BI328" s="2147" t="s">
        <v>4787</v>
      </c>
      <c r="BJ328" s="2140">
        <v>44470</v>
      </c>
      <c r="BK328" s="2148">
        <v>44530</v>
      </c>
      <c r="BL328" s="2147" t="s">
        <v>8035</v>
      </c>
      <c r="BM328" s="2140">
        <v>44743</v>
      </c>
      <c r="BN328" s="2148">
        <v>45042</v>
      </c>
      <c r="BO328" s="2120" t="s">
        <v>8036</v>
      </c>
      <c r="BP328" s="2120"/>
      <c r="BQ328" s="2304"/>
      <c r="BR328" s="2120"/>
      <c r="BS328" s="2149">
        <v>44658</v>
      </c>
      <c r="BT328" s="2149">
        <v>44320</v>
      </c>
      <c r="BU328" s="2141" t="s">
        <v>116</v>
      </c>
      <c r="BV328" s="2149"/>
      <c r="BW328" s="2149">
        <v>45048</v>
      </c>
      <c r="BX328" s="2141" t="s">
        <v>116</v>
      </c>
      <c r="BY328" s="2149">
        <v>44516</v>
      </c>
      <c r="BZ328" s="2149" t="s">
        <v>8037</v>
      </c>
      <c r="CA328" s="2149"/>
      <c r="CB328" s="2120" t="s">
        <v>356</v>
      </c>
    </row>
    <row r="329" spans="1:80" ht="25" customHeight="1" x14ac:dyDescent="0.2">
      <c r="A329" s="2571" t="s">
        <v>3808</v>
      </c>
      <c r="B329" s="2120" t="s">
        <v>3809</v>
      </c>
      <c r="C329" s="2558" t="s">
        <v>7011</v>
      </c>
      <c r="D329" s="2123">
        <v>2251</v>
      </c>
      <c r="E329" s="2124" t="s">
        <v>91</v>
      </c>
      <c r="F329" s="2124" t="s">
        <v>2182</v>
      </c>
      <c r="G329" s="2559" t="s">
        <v>89</v>
      </c>
      <c r="H329" s="2560" t="s">
        <v>89</v>
      </c>
      <c r="I329" s="2561">
        <v>44851</v>
      </c>
      <c r="J329" s="2561"/>
      <c r="K329" s="2561" t="s">
        <v>90</v>
      </c>
      <c r="L329" s="2562" t="s">
        <v>3577</v>
      </c>
      <c r="M329" s="2561"/>
      <c r="N329" s="2561"/>
      <c r="O329" s="2129">
        <v>44214</v>
      </c>
      <c r="P329" s="2494">
        <v>44414</v>
      </c>
      <c r="Q329" s="2563">
        <v>44824</v>
      </c>
      <c r="R329" s="2563"/>
      <c r="S329" s="2563"/>
      <c r="T329" s="2132"/>
      <c r="U329" s="2564"/>
      <c r="V329" s="2134" t="s">
        <v>93</v>
      </c>
      <c r="W329" s="2135" t="s">
        <v>93</v>
      </c>
      <c r="X329" s="2120" t="s">
        <v>94</v>
      </c>
      <c r="Y329" s="2579"/>
      <c r="Z329" s="2580" t="s">
        <v>3810</v>
      </c>
      <c r="AA329" s="2580" t="s">
        <v>3811</v>
      </c>
      <c r="AB329" s="2136"/>
      <c r="AC329" s="2495">
        <v>44378</v>
      </c>
      <c r="AD329" s="2138" t="s">
        <v>6665</v>
      </c>
      <c r="AE329" s="2496" t="s">
        <v>364</v>
      </c>
      <c r="AF329" s="2140">
        <v>43344</v>
      </c>
      <c r="AG329" s="2140">
        <v>43350</v>
      </c>
      <c r="AH329" s="2140">
        <v>43392</v>
      </c>
      <c r="AI329" s="2308" t="s">
        <v>6666</v>
      </c>
      <c r="AJ329" s="2142"/>
      <c r="AK329" s="2581" t="s">
        <v>6667</v>
      </c>
      <c r="AL329" s="2510" t="s">
        <v>367</v>
      </c>
      <c r="AM329" s="2140">
        <v>43709</v>
      </c>
      <c r="AN329" s="2140">
        <v>43735</v>
      </c>
      <c r="AO329" s="2140">
        <v>43777</v>
      </c>
      <c r="AP329" s="2141" t="s">
        <v>6668</v>
      </c>
      <c r="AQ329" s="2144"/>
      <c r="AR329" s="2498"/>
      <c r="AS329" s="2559"/>
      <c r="AT329" s="2498"/>
      <c r="AU329" s="2498"/>
      <c r="AV329" s="2498"/>
      <c r="AW329" s="2559"/>
      <c r="AX329" s="2565"/>
      <c r="AY329" s="2559"/>
      <c r="AZ329" s="2559"/>
      <c r="BA329" s="2498"/>
      <c r="BB329" s="2498"/>
      <c r="BC329" s="2498"/>
      <c r="BD329" s="2559"/>
      <c r="BE329" s="2559"/>
      <c r="BF329" s="2147" t="s">
        <v>5228</v>
      </c>
      <c r="BG329" s="2140">
        <v>44197</v>
      </c>
      <c r="BH329" s="2148">
        <v>44214</v>
      </c>
      <c r="BI329" s="2147" t="s">
        <v>5041</v>
      </c>
      <c r="BJ329" s="2140">
        <v>44378</v>
      </c>
      <c r="BK329" s="2148">
        <v>44414</v>
      </c>
      <c r="BL329" s="2147" t="s">
        <v>6370</v>
      </c>
      <c r="BM329" s="2140">
        <v>44713</v>
      </c>
      <c r="BN329" s="2148">
        <v>44851</v>
      </c>
      <c r="BO329" s="2551" t="s">
        <v>7012</v>
      </c>
      <c r="BP329" s="2552"/>
      <c r="BQ329" s="2304"/>
      <c r="BR329" s="2553" t="s">
        <v>1116</v>
      </c>
      <c r="BS329" s="2149">
        <v>44217</v>
      </c>
      <c r="BT329" s="2149">
        <v>44417</v>
      </c>
      <c r="BU329" s="2141" t="s">
        <v>116</v>
      </c>
      <c r="BV329" s="2149"/>
      <c r="BW329" s="2149">
        <v>45132</v>
      </c>
      <c r="BX329" s="2141"/>
      <c r="BY329" s="2149">
        <v>44417</v>
      </c>
      <c r="BZ329" s="2149" t="s">
        <v>8038</v>
      </c>
      <c r="CA329" s="2149"/>
      <c r="CB329" s="2120" t="s">
        <v>3814</v>
      </c>
    </row>
    <row r="330" spans="1:80" ht="25" customHeight="1" x14ac:dyDescent="0.2">
      <c r="A330" s="2571" t="s">
        <v>543</v>
      </c>
      <c r="B330" s="2120" t="s">
        <v>544</v>
      </c>
      <c r="C330" s="2558"/>
      <c r="D330" s="2123" t="s">
        <v>226</v>
      </c>
      <c r="E330" s="2124"/>
      <c r="F330" s="2124"/>
      <c r="G330" s="2559"/>
      <c r="H330" s="2141"/>
      <c r="I330" s="2129">
        <v>44616</v>
      </c>
      <c r="J330" s="2129">
        <v>40371</v>
      </c>
      <c r="K330" s="2129"/>
      <c r="L330" s="2302"/>
      <c r="M330" s="2129"/>
      <c r="N330" s="2129"/>
      <c r="O330" s="2129"/>
      <c r="P330" s="2494"/>
      <c r="Q330" s="2563"/>
      <c r="R330" s="2563"/>
      <c r="S330" s="2563"/>
      <c r="T330" s="2132"/>
      <c r="U330" s="2564"/>
      <c r="V330" s="2134" t="b">
        <v>0</v>
      </c>
      <c r="W330" s="2135" t="s">
        <v>237</v>
      </c>
      <c r="X330" s="2120" t="s">
        <v>94</v>
      </c>
      <c r="Y330" s="2576"/>
      <c r="Z330" s="2582" t="s">
        <v>546</v>
      </c>
      <c r="AA330" s="2509" t="s">
        <v>8039</v>
      </c>
      <c r="AB330" s="2303"/>
      <c r="AC330" s="2499">
        <v>44378</v>
      </c>
      <c r="AD330" s="2138"/>
      <c r="AE330" s="2496"/>
      <c r="AF330" s="2140"/>
      <c r="AG330" s="2140"/>
      <c r="AH330" s="2140"/>
      <c r="AI330" s="2141"/>
      <c r="AJ330" s="2142"/>
      <c r="AK330" s="2510"/>
      <c r="AL330" s="2510"/>
      <c r="AM330" s="2140"/>
      <c r="AN330" s="2140"/>
      <c r="AO330" s="2140"/>
      <c r="AP330" s="2141"/>
      <c r="AQ330" s="2144"/>
      <c r="AR330" s="2498"/>
      <c r="AS330" s="2559"/>
      <c r="AT330" s="2498"/>
      <c r="AU330" s="2498"/>
      <c r="AV330" s="2498"/>
      <c r="AW330" s="2559"/>
      <c r="AX330" s="2565"/>
      <c r="AY330" s="2559"/>
      <c r="AZ330" s="2559"/>
      <c r="BA330" s="2498"/>
      <c r="BB330" s="2498"/>
      <c r="BC330" s="2498"/>
      <c r="BD330" s="2559"/>
      <c r="BE330" s="2559"/>
      <c r="BF330" s="2147"/>
      <c r="BG330" s="2140"/>
      <c r="BH330" s="2148"/>
      <c r="BI330" s="2147"/>
      <c r="BJ330" s="2140"/>
      <c r="BK330" s="2148"/>
      <c r="BL330" s="2147"/>
      <c r="BM330" s="2140"/>
      <c r="BN330" s="2148"/>
      <c r="BO330" s="2120" t="s">
        <v>8040</v>
      </c>
      <c r="BP330" s="2120"/>
      <c r="BQ330" s="2304"/>
      <c r="BR330" s="2120"/>
      <c r="BS330" s="2149">
        <v>45142</v>
      </c>
      <c r="BT330" s="2149"/>
      <c r="BU330" s="2141"/>
      <c r="BV330" s="2149"/>
      <c r="BW330" s="2149"/>
      <c r="BX330" s="2141"/>
      <c r="BY330" s="2149"/>
      <c r="BZ330" s="2149" t="s">
        <v>8030</v>
      </c>
      <c r="CA330" s="2486"/>
      <c r="CB330" s="2487" t="s">
        <v>550</v>
      </c>
    </row>
    <row r="331" spans="1:80" ht="25" customHeight="1" x14ac:dyDescent="0.2">
      <c r="A331" s="2571" t="s">
        <v>2137</v>
      </c>
      <c r="B331" s="2120" t="s">
        <v>2138</v>
      </c>
      <c r="C331" s="2558" t="s">
        <v>8041</v>
      </c>
      <c r="D331" s="2318">
        <v>2110</v>
      </c>
      <c r="E331" s="2124" t="s">
        <v>2759</v>
      </c>
      <c r="F331" s="2124" t="s">
        <v>266</v>
      </c>
      <c r="G331" s="2559" t="s">
        <v>89</v>
      </c>
      <c r="H331" s="2560" t="s">
        <v>194</v>
      </c>
      <c r="I331" s="2561">
        <v>45029</v>
      </c>
      <c r="J331" s="2561">
        <v>42849</v>
      </c>
      <c r="K331" s="2561" t="s">
        <v>90</v>
      </c>
      <c r="L331" s="2562"/>
      <c r="M331" s="2561"/>
      <c r="N331" s="2561"/>
      <c r="O331" s="2129">
        <v>44636</v>
      </c>
      <c r="P331" s="2494">
        <v>44750</v>
      </c>
      <c r="Q331" s="2563">
        <v>45013</v>
      </c>
      <c r="R331" s="2563"/>
      <c r="S331" s="2563"/>
      <c r="T331" s="2132"/>
      <c r="U331" s="2564"/>
      <c r="V331" s="2134" t="s">
        <v>93</v>
      </c>
      <c r="W331" s="2135" t="s">
        <v>93</v>
      </c>
      <c r="X331" s="2120" t="s">
        <v>94</v>
      </c>
      <c r="Y331" s="2576"/>
      <c r="Z331" s="2583" t="s">
        <v>2140</v>
      </c>
      <c r="AA331" s="2136" t="s">
        <v>8042</v>
      </c>
      <c r="AB331" s="2120"/>
      <c r="AC331" s="2499">
        <v>44440</v>
      </c>
      <c r="AD331" s="2138" t="s">
        <v>5953</v>
      </c>
      <c r="AE331" s="2496" t="s">
        <v>364</v>
      </c>
      <c r="AF331" s="2140">
        <v>43617</v>
      </c>
      <c r="AG331" s="2140">
        <v>43622</v>
      </c>
      <c r="AH331" s="2140">
        <v>43664</v>
      </c>
      <c r="AI331" s="2141" t="s">
        <v>5954</v>
      </c>
      <c r="AJ331" s="2142" t="s">
        <v>5955</v>
      </c>
      <c r="AK331" s="2484" t="s">
        <v>5180</v>
      </c>
      <c r="AL331" s="2559" t="s">
        <v>8043</v>
      </c>
      <c r="AM331" s="2140">
        <v>44197</v>
      </c>
      <c r="AN331" s="2140">
        <v>44377</v>
      </c>
      <c r="AO331" s="2140">
        <v>44432</v>
      </c>
      <c r="AP331" s="2141" t="s">
        <v>8044</v>
      </c>
      <c r="AQ331" s="2144"/>
      <c r="AR331" s="2485"/>
      <c r="AS331" s="2559"/>
      <c r="AT331" s="2140"/>
      <c r="AU331" s="2498"/>
      <c r="AV331" s="2498"/>
      <c r="AW331" s="2559"/>
      <c r="AX331" s="2565"/>
      <c r="AY331" s="2559"/>
      <c r="AZ331" s="2559"/>
      <c r="BA331" s="2498"/>
      <c r="BB331" s="2498"/>
      <c r="BC331" s="2498"/>
      <c r="BD331" s="2559"/>
      <c r="BE331" s="2559"/>
      <c r="BF331" s="2147" t="s">
        <v>315</v>
      </c>
      <c r="BG331" s="2140">
        <v>44652</v>
      </c>
      <c r="BH331" s="2148">
        <v>44636</v>
      </c>
      <c r="BI331" s="2147" t="s">
        <v>114</v>
      </c>
      <c r="BJ331" s="2140" t="s">
        <v>114</v>
      </c>
      <c r="BK331" s="2148">
        <v>44750</v>
      </c>
      <c r="BL331" s="2147" t="s">
        <v>114</v>
      </c>
      <c r="BM331" s="2140" t="s">
        <v>114</v>
      </c>
      <c r="BN331" s="2148">
        <v>45029</v>
      </c>
      <c r="BO331" s="2120" t="s">
        <v>8045</v>
      </c>
      <c r="BP331" s="2120"/>
      <c r="BQ331" s="2120"/>
      <c r="BR331" s="2120" t="s">
        <v>2146</v>
      </c>
      <c r="BS331" s="2149">
        <v>44659</v>
      </c>
      <c r="BT331" s="2149">
        <v>44452</v>
      </c>
      <c r="BU331" s="2141" t="s">
        <v>116</v>
      </c>
      <c r="BV331" s="2149">
        <v>44657</v>
      </c>
      <c r="BW331" s="2149">
        <v>45037</v>
      </c>
      <c r="BX331" s="2141" t="s">
        <v>116</v>
      </c>
      <c r="BY331" s="2149"/>
      <c r="BZ331" s="2149" t="s">
        <v>8037</v>
      </c>
      <c r="CA331" s="2149"/>
      <c r="CB331" s="2120" t="s">
        <v>2147</v>
      </c>
    </row>
    <row r="332" spans="1:80" ht="25" customHeight="1" x14ac:dyDescent="0.2">
      <c r="A332" s="2571" t="s">
        <v>2468</v>
      </c>
      <c r="B332" s="2120" t="s">
        <v>2469</v>
      </c>
      <c r="C332" s="2558" t="s">
        <v>8041</v>
      </c>
      <c r="D332" s="2318">
        <v>2110</v>
      </c>
      <c r="E332" s="2124" t="s">
        <v>2759</v>
      </c>
      <c r="F332" s="2124" t="s">
        <v>266</v>
      </c>
      <c r="G332" s="2559" t="s">
        <v>89</v>
      </c>
      <c r="H332" s="2560" t="s">
        <v>194</v>
      </c>
      <c r="I332" s="2561">
        <v>45029</v>
      </c>
      <c r="J332" s="2561">
        <v>42849</v>
      </c>
      <c r="K332" s="2561" t="s">
        <v>90</v>
      </c>
      <c r="L332" s="2562"/>
      <c r="M332" s="2561"/>
      <c r="N332" s="2561"/>
      <c r="O332" s="2129">
        <v>44636</v>
      </c>
      <c r="P332" s="2494">
        <v>44750</v>
      </c>
      <c r="Q332" s="2563">
        <v>45013</v>
      </c>
      <c r="R332" s="2563"/>
      <c r="S332" s="2563"/>
      <c r="T332" s="2132"/>
      <c r="U332" s="2564"/>
      <c r="V332" s="2134" t="s">
        <v>93</v>
      </c>
      <c r="W332" s="2135" t="s">
        <v>93</v>
      </c>
      <c r="X332" s="2120" t="s">
        <v>94</v>
      </c>
      <c r="Y332" s="2576"/>
      <c r="Z332" s="2509" t="s">
        <v>6120</v>
      </c>
      <c r="AA332" s="2509" t="s">
        <v>8042</v>
      </c>
      <c r="AB332" s="2120"/>
      <c r="AC332" s="2499">
        <v>44440</v>
      </c>
      <c r="AD332" s="2138" t="s">
        <v>5953</v>
      </c>
      <c r="AE332" s="2496" t="s">
        <v>142</v>
      </c>
      <c r="AF332" s="2140">
        <v>43617</v>
      </c>
      <c r="AG332" s="2140">
        <v>43622</v>
      </c>
      <c r="AH332" s="2140">
        <v>43664</v>
      </c>
      <c r="AI332" s="2141" t="s">
        <v>5954</v>
      </c>
      <c r="AJ332" s="2142" t="s">
        <v>5955</v>
      </c>
      <c r="AK332" s="2581" t="s">
        <v>5180</v>
      </c>
      <c r="AL332" s="2559" t="s">
        <v>8043</v>
      </c>
      <c r="AM332" s="2140">
        <v>44197</v>
      </c>
      <c r="AN332" s="2140">
        <v>44377</v>
      </c>
      <c r="AO332" s="2140">
        <v>44432</v>
      </c>
      <c r="AP332" s="2141" t="s">
        <v>8044</v>
      </c>
      <c r="AQ332" s="2144"/>
      <c r="AR332" s="2498"/>
      <c r="AS332" s="2559"/>
      <c r="AT332" s="2498"/>
      <c r="AU332" s="2498"/>
      <c r="AV332" s="2498"/>
      <c r="AW332" s="2559"/>
      <c r="AX332" s="2565"/>
      <c r="AY332" s="2559"/>
      <c r="AZ332" s="2559"/>
      <c r="BA332" s="2498"/>
      <c r="BB332" s="2498"/>
      <c r="BC332" s="2498"/>
      <c r="BD332" s="2559"/>
      <c r="BE332" s="2559"/>
      <c r="BF332" s="2147" t="s">
        <v>315</v>
      </c>
      <c r="BG332" s="2140">
        <v>44652</v>
      </c>
      <c r="BH332" s="2148">
        <v>44636</v>
      </c>
      <c r="BI332" s="2147" t="s">
        <v>114</v>
      </c>
      <c r="BJ332" s="2140" t="s">
        <v>114</v>
      </c>
      <c r="BK332" s="2148">
        <v>44750</v>
      </c>
      <c r="BL332" s="2147" t="s">
        <v>114</v>
      </c>
      <c r="BM332" s="2140" t="s">
        <v>114</v>
      </c>
      <c r="BN332" s="2148">
        <v>45029</v>
      </c>
      <c r="BO332" s="2120" t="s">
        <v>8045</v>
      </c>
      <c r="BP332" s="2584"/>
      <c r="BQ332" s="2584"/>
      <c r="BR332" s="2120" t="s">
        <v>2146</v>
      </c>
      <c r="BS332" s="2149">
        <v>44659</v>
      </c>
      <c r="BT332" s="2149">
        <v>44452</v>
      </c>
      <c r="BU332" s="2141" t="s">
        <v>116</v>
      </c>
      <c r="BV332" s="2149">
        <v>44657</v>
      </c>
      <c r="BW332" s="2149">
        <v>44452</v>
      </c>
      <c r="BX332" s="2141" t="s">
        <v>116</v>
      </c>
      <c r="BY332" s="2149"/>
      <c r="BZ332" s="2149" t="s">
        <v>8037</v>
      </c>
      <c r="CA332" s="2149"/>
      <c r="CB332" s="2120" t="s">
        <v>2470</v>
      </c>
    </row>
    <row r="333" spans="1:80" ht="25" customHeight="1" x14ac:dyDescent="0.2">
      <c r="A333" s="2571" t="s">
        <v>3894</v>
      </c>
      <c r="B333" s="2120" t="s">
        <v>3895</v>
      </c>
      <c r="C333" s="2558" t="s">
        <v>8041</v>
      </c>
      <c r="D333" s="2318">
        <v>2110</v>
      </c>
      <c r="E333" s="2124" t="s">
        <v>2759</v>
      </c>
      <c r="F333" s="2124" t="s">
        <v>266</v>
      </c>
      <c r="G333" s="2559" t="s">
        <v>89</v>
      </c>
      <c r="H333" s="2141" t="s">
        <v>194</v>
      </c>
      <c r="I333" s="2129">
        <v>45029</v>
      </c>
      <c r="J333" s="2129">
        <v>42849</v>
      </c>
      <c r="K333" s="2129" t="s">
        <v>90</v>
      </c>
      <c r="L333" s="2302"/>
      <c r="M333" s="2129"/>
      <c r="N333" s="2129"/>
      <c r="O333" s="2129">
        <v>44636</v>
      </c>
      <c r="P333" s="2494">
        <v>44750</v>
      </c>
      <c r="Q333" s="2563">
        <v>45013</v>
      </c>
      <c r="R333" s="2563"/>
      <c r="S333" s="2563"/>
      <c r="T333" s="2132"/>
      <c r="U333" s="2564"/>
      <c r="V333" s="2134" t="s">
        <v>93</v>
      </c>
      <c r="W333" s="2135" t="s">
        <v>93</v>
      </c>
      <c r="X333" s="2120" t="s">
        <v>94</v>
      </c>
      <c r="Y333" s="2576"/>
      <c r="Z333" s="2509" t="s">
        <v>2140</v>
      </c>
      <c r="AA333" s="2509" t="s">
        <v>8042</v>
      </c>
      <c r="AB333" s="2136"/>
      <c r="AC333" s="2499">
        <v>44440</v>
      </c>
      <c r="AD333" s="2138" t="s">
        <v>2482</v>
      </c>
      <c r="AE333" s="2496" t="s">
        <v>364</v>
      </c>
      <c r="AF333" s="2140">
        <v>43617</v>
      </c>
      <c r="AG333" s="2140">
        <v>43622</v>
      </c>
      <c r="AH333" s="2140">
        <v>43664</v>
      </c>
      <c r="AI333" s="2141" t="s">
        <v>5954</v>
      </c>
      <c r="AJ333" s="2142" t="s">
        <v>5955</v>
      </c>
      <c r="AK333" s="2581" t="s">
        <v>5180</v>
      </c>
      <c r="AL333" s="2559" t="s">
        <v>8043</v>
      </c>
      <c r="AM333" s="2140">
        <v>44197</v>
      </c>
      <c r="AN333" s="2140">
        <v>44377</v>
      </c>
      <c r="AO333" s="2140">
        <v>44432</v>
      </c>
      <c r="AP333" s="2141" t="s">
        <v>8044</v>
      </c>
      <c r="AQ333" s="2144"/>
      <c r="AR333" s="2498"/>
      <c r="AS333" s="2559"/>
      <c r="AT333" s="2498"/>
      <c r="AU333" s="2498"/>
      <c r="AV333" s="2498"/>
      <c r="AW333" s="2559"/>
      <c r="AX333" s="2565"/>
      <c r="AY333" s="2559"/>
      <c r="AZ333" s="2559"/>
      <c r="BA333" s="2498"/>
      <c r="BB333" s="2498"/>
      <c r="BC333" s="2498"/>
      <c r="BD333" s="2559"/>
      <c r="BE333" s="2559"/>
      <c r="BF333" s="2147" t="s">
        <v>315</v>
      </c>
      <c r="BG333" s="2498">
        <v>44652</v>
      </c>
      <c r="BH333" s="2148">
        <v>44636</v>
      </c>
      <c r="BI333" s="2147" t="s">
        <v>114</v>
      </c>
      <c r="BJ333" s="2498" t="s">
        <v>114</v>
      </c>
      <c r="BK333" s="2148">
        <v>44750</v>
      </c>
      <c r="BL333" s="2147" t="s">
        <v>114</v>
      </c>
      <c r="BM333" s="2140" t="s">
        <v>114</v>
      </c>
      <c r="BN333" s="2148">
        <v>45029</v>
      </c>
      <c r="BO333" s="2120" t="s">
        <v>8045</v>
      </c>
      <c r="BP333" s="2120"/>
      <c r="BQ333" s="2120"/>
      <c r="BR333" s="2120" t="s">
        <v>2146</v>
      </c>
      <c r="BS333" s="2149">
        <v>44659</v>
      </c>
      <c r="BT333" s="2149">
        <v>44452</v>
      </c>
      <c r="BU333" s="2141" t="s">
        <v>116</v>
      </c>
      <c r="BV333" s="2149">
        <v>44657</v>
      </c>
      <c r="BW333" s="2149">
        <v>45037</v>
      </c>
      <c r="BX333" s="2141" t="s">
        <v>116</v>
      </c>
      <c r="BY333" s="2149"/>
      <c r="BZ333" s="2149" t="s">
        <v>8037</v>
      </c>
      <c r="CA333" s="2149"/>
      <c r="CB333" s="2120" t="s">
        <v>2147</v>
      </c>
    </row>
    <row r="334" spans="1:80" ht="25" customHeight="1" x14ac:dyDescent="0.2">
      <c r="A334" s="2571" t="s">
        <v>4015</v>
      </c>
      <c r="B334" s="2120" t="s">
        <v>4016</v>
      </c>
      <c r="C334" s="2558"/>
      <c r="D334" s="2123" t="s">
        <v>226</v>
      </c>
      <c r="E334" s="2124"/>
      <c r="F334" s="2124"/>
      <c r="G334" s="2559"/>
      <c r="H334" s="2560"/>
      <c r="I334" s="2561">
        <v>44600</v>
      </c>
      <c r="J334" s="2561" t="s">
        <v>4018</v>
      </c>
      <c r="K334" s="2561"/>
      <c r="L334" s="2562"/>
      <c r="M334" s="2561"/>
      <c r="N334" s="2561"/>
      <c r="O334" s="2129"/>
      <c r="P334" s="2494"/>
      <c r="Q334" s="2563"/>
      <c r="R334" s="2563"/>
      <c r="S334" s="2563"/>
      <c r="T334" s="2132"/>
      <c r="U334" s="2564"/>
      <c r="V334" s="2134" t="b">
        <v>0</v>
      </c>
      <c r="W334" s="2135" t="s">
        <v>111</v>
      </c>
      <c r="X334" s="2120" t="s">
        <v>94</v>
      </c>
      <c r="Y334" s="2120"/>
      <c r="Z334" s="2136" t="s">
        <v>4019</v>
      </c>
      <c r="AA334" s="2136" t="s">
        <v>8046</v>
      </c>
      <c r="AB334" s="2136"/>
      <c r="AC334" s="2499">
        <v>44927</v>
      </c>
      <c r="AD334" s="2138"/>
      <c r="AE334" s="2496"/>
      <c r="AF334" s="2140"/>
      <c r="AG334" s="2140"/>
      <c r="AH334" s="2140"/>
      <c r="AI334" s="2141"/>
      <c r="AJ334" s="2142"/>
      <c r="AK334" s="2138"/>
      <c r="AL334" s="2496"/>
      <c r="AM334" s="2140"/>
      <c r="AN334" s="2140"/>
      <c r="AO334" s="2140"/>
      <c r="AP334" s="2141"/>
      <c r="AQ334" s="2142"/>
      <c r="AR334" s="2498"/>
      <c r="AS334" s="2559"/>
      <c r="AT334" s="2140"/>
      <c r="AU334" s="2140"/>
      <c r="AV334" s="2140"/>
      <c r="AW334" s="2141"/>
      <c r="AX334" s="2144"/>
      <c r="AY334" s="2570"/>
      <c r="AZ334" s="2570"/>
      <c r="BA334" s="2497"/>
      <c r="BB334" s="2497"/>
      <c r="BC334" s="2497"/>
      <c r="BD334" s="2570"/>
      <c r="BE334" s="2570"/>
      <c r="BF334" s="2147"/>
      <c r="BG334" s="2140"/>
      <c r="BH334" s="2148"/>
      <c r="BI334" s="2147"/>
      <c r="BJ334" s="2140"/>
      <c r="BK334" s="2148"/>
      <c r="BL334" s="2147"/>
      <c r="BM334" s="2140"/>
      <c r="BN334" s="2148"/>
      <c r="BO334" s="2120" t="s">
        <v>8047</v>
      </c>
      <c r="BP334" s="2120"/>
      <c r="BQ334" s="2120"/>
      <c r="BR334" s="2120"/>
      <c r="BS334" s="2149">
        <v>43551</v>
      </c>
      <c r="BT334" s="2149">
        <v>45141</v>
      </c>
      <c r="BU334" s="2141" t="s">
        <v>116</v>
      </c>
      <c r="BV334" s="2149"/>
      <c r="BW334" s="2149"/>
      <c r="BX334" s="2141"/>
      <c r="BY334" s="2149">
        <v>45141</v>
      </c>
      <c r="BZ334" s="2149" t="s">
        <v>8030</v>
      </c>
      <c r="CA334" s="2149"/>
      <c r="CB334" s="2120"/>
    </row>
  </sheetData>
  <conditionalFormatting sqref="B316:B334">
    <cfRule type="duplicateValues" dxfId="7" priority="2"/>
  </conditionalFormatting>
  <conditionalFormatting sqref="C91">
    <cfRule type="duplicateValues" dxfId="6" priority="6"/>
  </conditionalFormatting>
  <conditionalFormatting sqref="C92">
    <cfRule type="duplicateValues" dxfId="5" priority="7"/>
  </conditionalFormatting>
  <conditionalFormatting sqref="C93">
    <cfRule type="duplicateValues" dxfId="4" priority="5"/>
  </conditionalFormatting>
  <conditionalFormatting sqref="C94">
    <cfRule type="duplicateValues" dxfId="3" priority="4"/>
  </conditionalFormatting>
  <conditionalFormatting sqref="C95">
    <cfRule type="duplicateValues" dxfId="2" priority="3"/>
  </conditionalFormatting>
  <conditionalFormatting sqref="C96">
    <cfRule type="duplicateValues" dxfId="1" priority="8"/>
  </conditionalFormatting>
  <dataValidations count="5">
    <dataValidation type="textLength" allowBlank="1" showErrorMessage="1" prompt="Insert screenshot link" sqref="E2:F85 E316:F334 F92:G118 F120:G128 F130:G132 F134:G142 F144:G148 F150:G151 F153:G161 F163:G164 E314:F314 F167:G190 F192:G239 F241:G255 F257:G276 F278:G313" xr:uid="{76ED43E2-0421-4B8D-96C4-ECF20C0F5E84}">
      <formula1>4</formula1>
      <formula2>4</formula2>
    </dataValidation>
    <dataValidation allowBlank="1" showErrorMessage="1" prompt="Insert screenshot link" sqref="C2:C5 G2:G87 C6:D6 C7:C40 D10 D36 D40 C41:D41 C42:C53 D44:D45 C54:D54 D55:D57 C55:C85 AA65:AB65 C74:D74 D78 D80:D84 D322 E94 C316:C334 G316:G334 D318 D320 E101 E105 E110 E112 E115 H92:H118 F119:H119 E123 H120:H128 F129:H129 D92:D132 E140 D134:D142 H130:H142 E145 D146:E146 H144:H148 F149:H149 H150:H151 F152:H152 E161 H153:H161 F162:H162 E163 H163:H164 F165:H166 E174 I178 I180 I182 E182 C314 G314 BP186:BQ186 E187:E188 D144:D190 E200 AB204:AC204 E203:E204 D205:E205 E206 E209 AB216:AC216 E215:E217 E220:E221 I224 E225 I232 D192:D233 D234:E234 E235 H167:H239 F240:H240 D235:D240 D241:E241 E246:E247 I248 E252 E255 H241:H255 F256:H256 E258 D242:D259 D260:E260 D262:E262 E264 E268:E269 E274:E275 D261:D276 H257:H276 D278:E278 E285 I286 E287 H278:H313 D279:D313" xr:uid="{70556335-475B-489F-951F-EEE000FF0ECB}"/>
    <dataValidation allowBlank="1" showInputMessage="1" showErrorMessage="1" prompt="Insert screenshot link" sqref="AB2:AB3 AA4:AB4 AB5:AB85 AA32 AB325:AB334 AB316:AB323 AA319 AA324 AC92:AC125 AB126 AC127:AC132 AB144 AB167 AB314 AC134:AC190 AC192:AC207 Z208:Z209 AC210:AC211 AB211:AB212 AB226 AC213:AC223 Z224:Z225 AC226:AC228 Z229:Z232 AD257:AD275 AC233:AC257 AC259 AD277:AD288 AC289:AC313" xr:uid="{E3299AC8-1393-4EB8-B457-F6778A17A1D7}"/>
    <dataValidation allowBlank="1" showInputMessage="1" showErrorMessage="1" promptTitle="hyperlink" prompt="Input URL as hyperlink" sqref="Z2:AB7 Z10:AB10 Z14:AB14 AA18:AB18 Z19:AB19 AA23:AB23 Z25:AB27 Z29:AB39 Z42:AB54 Z57 Z59 AA55:AB59 Z60:AB64 Z65 Z67:AB76 Z78:AB85 Z334:AB334 Z316:AB320 AA321:AB321 Z322:AB323 AA324 AB325 AA331:AB331 AA92:AC100 AA102:AC105 AC107:AC109 AA110:AC110 AA107:AB110 AA112:AC112 AA114:AC122 AB123:AC123 AA125 AC127 AA126:AB127 AA134:AC137 AA128:AC132 AB138:AC138 AA140:AC155 AB156:AC156 AA157:AC160 AC161 AA162:AC163 AB164:AC164 AA165:AC167 AA169:AC170 AA172:AC172 Z314:AB314 AA175:AC188 AA192:AC196 AA198 AA199:AC199 AB200:AC200 AB202:AC202 AA203:AC207 X208:Z208 Y209:Z209 AA210:AC211 AB212 AA213:AC221 AA223:AC223 X225:Z225 AA226:AC228 X229:Z231 AA233:AC233 AB234:AC234 AA235:AC235 AA237:AC237 AA239:AC240 AB241:AC241 AA242:AC242 AA244:AC244 AB245:AC245 AA246:AC249 AA251:AC252 AB275:AD275 AA254:AC256 AB257:AD262 AB264:AD266 AD268 AB269:AD273 AB276 AB277:AD280 AB282:AD284 AC285:AD287 AB286:AB287 AA289:AC313" xr:uid="{B33F3E75-FB44-4477-BAE5-0274323363B1}"/>
    <dataValidation type="list" allowBlank="1" showInputMessage="1" showErrorMessage="1" sqref="CG252" xr:uid="{AD89FA62-65B5-4525-B735-94D44EF12169}"/>
  </dataValidations>
  <hyperlinks>
    <hyperlink ref="Z2" r:id="rId1" xr:uid="{16EA0C92-7AE0-44B2-8D66-A7A8119FC0CF}"/>
    <hyperlink ref="Z3" r:id="rId2" xr:uid="{EB936F25-DF56-4D35-9F3C-21A821BE68C8}"/>
    <hyperlink ref="AA3" r:id="rId3" xr:uid="{1330B44C-618D-4301-89E4-A09C47322CE6}"/>
    <hyperlink ref="Z4" r:id="rId4" xr:uid="{9A9408BF-C675-49D5-A0D0-ABA0B7220C31}"/>
    <hyperlink ref="AA4" r:id="rId5" xr:uid="{6749207C-3DFE-478C-A12A-87429918989F}"/>
    <hyperlink ref="AB4" r:id="rId6" xr:uid="{B3624F7B-1ECC-40FE-97A7-E6E9EAEAF3EE}"/>
    <hyperlink ref="Z5" r:id="rId7" xr:uid="{FDF2D25E-A0AF-41E4-9BE1-DF3E5327A19E}"/>
    <hyperlink ref="AA6" r:id="rId8" xr:uid="{0921CD52-7504-43D8-99D1-E4358C0CB6A5}"/>
    <hyperlink ref="Z6" r:id="rId9" xr:uid="{968782C9-F437-4A6D-BD94-3AC5440E6EB4}"/>
    <hyperlink ref="AB6" r:id="rId10" display="https://mhclg.sharepoint.com/:i:/r/sites/DevelopmentPlans/Shared%20Documents/Data%20and%20Analysis/Planning%20Data%20Unit/Data%20Project/Short-term%20Solution/LDS%20Approach/LDS%20screen%20captures/STM18%20-%20Staffordshire%20Moorlands%20LDS%202018.PNG?csf=1&amp;e=0hEf3o" xr:uid="{D4E22A39-2BCE-45AD-BE06-8CFBE277B531}"/>
    <hyperlink ref="AI7" r:id="rId11" xr:uid="{487D85E2-6A3B-4A4B-B549-D19A83278F45}"/>
    <hyperlink ref="AA7" r:id="rId12" xr:uid="{9D505F14-A590-48DB-AE7F-61E760F496B2}"/>
    <hyperlink ref="Z7" r:id="rId13" xr:uid="{9A6E8F61-AAE2-41B2-97E8-028123D28DD0}"/>
    <hyperlink ref="Z10" r:id="rId14" xr:uid="{9F103F94-0CA5-4D03-897B-D318091C7F00}"/>
    <hyperlink ref="AA10" r:id="rId15" xr:uid="{CFB16FD0-403A-4C98-A5A4-230C35E8AF51}"/>
    <hyperlink ref="AB10" r:id="rId1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OS17%20-%20Boston%20LDS%202017%2EPNG&amp;parent=%2Fsites%2FDevelopmentPlans%2FShared%20Documents%2FData%20and%20Analysis%2FPlanning%20Data%20Unit%2FData%20Project%2FShort-term%20Solution%2FLDS%20Approach%2FLDS%20screen%20captures" xr:uid="{FC724419-1374-4339-A3DA-9574A5D88D0B}"/>
    <hyperlink ref="AA12" r:id="rId17" xr:uid="{89BE6F10-AECE-47B0-A842-84F1837B5744}"/>
    <hyperlink ref="AB12" r:id="rId18" xr:uid="{13E40E8C-3E02-49C7-8078-D8B23B92DF3B}"/>
    <hyperlink ref="Z13" r:id="rId19" xr:uid="{077ED812-28A6-48DC-ACF9-0BF38C77E901}"/>
    <hyperlink ref="AA17" r:id="rId20" xr:uid="{D42FDAC0-CA15-4CE0-8984-B670182A9DDB}"/>
    <hyperlink ref="AB17" r:id="rId21" xr:uid="{0DE0640F-C530-4FD3-ADC3-E13EAF971534}"/>
    <hyperlink ref="Z17" r:id="rId22" xr:uid="{ECA06A79-0EAF-4D20-A205-30A3574E7484}"/>
    <hyperlink ref="Z18" r:id="rId23" xr:uid="{EBC3F61D-4C8E-435F-BEDC-CCD1620D2605}"/>
    <hyperlink ref="Z20" r:id="rId24" xr:uid="{11A3CF3B-0B39-4CB8-A91F-788B65CCA308}"/>
    <hyperlink ref="AB21" r:id="rId25" xr:uid="{61773C48-33B9-4087-ABA2-0B5124363B18}"/>
    <hyperlink ref="Z23" r:id="rId26" xr:uid="{E55B2967-8604-4AF0-9000-CADAA180D9E5}"/>
    <hyperlink ref="AA23" r:id="rId27" xr:uid="{AE8A7C2A-EFF0-4E64-A11A-3CF25514BC36}"/>
    <hyperlink ref="AB23" r:id="rId2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 xr:uid="{8BD33C0C-FF1B-41EE-B9F9-9B26458300AB}"/>
    <hyperlink ref="Z24" r:id="rId29" xr:uid="{EF6BD832-0E6E-4B3B-A675-47FFEA3474F3}"/>
    <hyperlink ref="Z25" r:id="rId30" xr:uid="{9C9431A6-7834-4B6B-BDF6-BE0F07B905E7}"/>
    <hyperlink ref="AA25" r:id="rId31" xr:uid="{2B4A552B-583A-476C-8DDD-38C446203EBD}"/>
    <hyperlink ref="AB25" r:id="rId32" xr:uid="{DE3CB71E-B501-46A9-9067-A02711BC9F7C}"/>
    <hyperlink ref="Z26" r:id="rId33" xr:uid="{EAB04968-2F4C-4EBB-8EAC-F419F0E727CB}"/>
    <hyperlink ref="AA26" r:id="rId34" xr:uid="{963862CA-7D5C-47AB-8BCD-4288081383AC}"/>
    <hyperlink ref="AB26" r:id="rId35" display="https://mhclg.sharepoint.com/:i:/r/sites/DevelopmentPlans/Shared%20Documents/Data%20and%20Analysis/Planning%20Data%20Unit/Data%20Project/Short-term%20Solution/LDS%20Approach/LDS%20screen%20captures/LLE17%20-%20London%20Legacy%20LDS%202017.PNG?csf=1&amp;e=QRcea9" xr:uid="{6E1E7D52-622E-4055-B676-F3D2F9DCEF86}"/>
    <hyperlink ref="Z27" r:id="rId36" xr:uid="{6E9C426C-9E4B-4F72-AB8F-CB2496847C57}"/>
    <hyperlink ref="Z28" r:id="rId37" xr:uid="{BC9DA2EF-F7D6-4515-AFA1-5DB00186606B}"/>
    <hyperlink ref="Z30" r:id="rId38" xr:uid="{F35CB015-90D2-4F7D-9B48-A4A1BB1F625B}"/>
    <hyperlink ref="AB30" r:id="rId3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EL%20-%20Melton%20LDS%2EPNG&amp;parent=%2Fsites%2FDevelopmentPlans%2FShared%20Documents%2FData%20and%20Analysis%2FPlanning%20Data%20Unit%2FData%20Project%2FShort-term%20Solution%2FLDS%20Approach%2FLDS%20screen%20captures" xr:uid="{F06BD55B-6B89-4DA5-A372-5E9DC237409D}"/>
    <hyperlink ref="AI29" r:id="rId40" xr:uid="{903182F6-61FB-4CF6-A1F7-5D4A2B0A5E55}"/>
    <hyperlink ref="AA28" r:id="rId41" xr:uid="{DFC39C74-90D7-4F9F-8601-FA083100EB40}"/>
    <hyperlink ref="AB28" r:id="rId42" xr:uid="{53B3A47E-36B2-4960-BFE2-6C2465155427}"/>
    <hyperlink ref="AI31" r:id="rId43" xr:uid="{A1EAF97A-C7BC-4A8E-B188-74E8FC44452D}"/>
    <hyperlink ref="Z34" r:id="rId44" xr:uid="{C3592B9D-5191-4546-9EF6-842E1F500C1D}"/>
    <hyperlink ref="AA34" r:id="rId45" xr:uid="{8748C796-8F7D-462F-A8F7-49624CA97E84}"/>
    <hyperlink ref="AB34" r:id="rId4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 xr:uid="{40E73916-37B3-410B-BB3B-918259AC55B1}"/>
    <hyperlink ref="Z36" r:id="rId47" xr:uid="{7FAC2889-99DC-4942-93D2-E14646E2FF76}"/>
    <hyperlink ref="AA36" r:id="rId48" xr:uid="{43F815FB-B865-40F1-A1B3-883FE1F4B561}"/>
    <hyperlink ref="AA35" r:id="rId49" xr:uid="{7D32B21C-7A15-4F7A-8D2D-576E27216F07}"/>
    <hyperlink ref="Z38" r:id="rId50" xr:uid="{F48CAE04-4F93-4494-A097-B0E8BECF07E7}"/>
    <hyperlink ref="AA38" r:id="rId51" xr:uid="{BCA1F3D6-A748-4608-ABDF-F6AF2462E7C6}"/>
    <hyperlink ref="AB38" r:id="rId52" xr:uid="{BB071337-C2F0-4627-B62E-85A2F381500C}"/>
    <hyperlink ref="Z37" r:id="rId53" xr:uid="{728DD68D-DE86-4DE1-B480-751529BE83A1}"/>
    <hyperlink ref="AA43" r:id="rId54" xr:uid="{4BC66426-85E5-4334-92BB-0EC7A0DE09DD}"/>
    <hyperlink ref="AP41" r:id="rId55" xr:uid="{044AB84F-ADEB-4C8C-B645-86A95F790B51}"/>
    <hyperlink ref="Z43" r:id="rId56" xr:uid="{51FFE803-6993-470D-9E85-D60A24819883}"/>
    <hyperlink ref="Z44" r:id="rId57" xr:uid="{37B30F78-E56D-4A89-AE50-EA56C3C631A3}"/>
    <hyperlink ref="AA44" r:id="rId58" xr:uid="{20556FF8-A6B1-4E34-96FF-BC00E5CD2C73}"/>
    <hyperlink ref="AB44" r:id="rId59" xr:uid="{59827BF9-EE97-405F-8359-CA88D15B725D}"/>
    <hyperlink ref="Z45" r:id="rId60" xr:uid="{24FD3976-02FB-4AC7-8623-765B9EFC2B62}"/>
    <hyperlink ref="Z46" r:id="rId61" xr:uid="{65A4BC5C-D58D-414F-8284-EEB1A7516921}"/>
    <hyperlink ref="AA46" r:id="rId62" xr:uid="{9736C69E-092C-42F9-98A3-3EE32547C083}"/>
    <hyperlink ref="Z47" r:id="rId63" display="https://www.redcar-cleveland.gov.uk/resident/planning-and-building/strategic planning/Pages/local-development-scheme.aspx" xr:uid="{E6AABC74-BCD0-4963-9BFA-C213661DA0C5}"/>
    <hyperlink ref="AA47" r:id="rId64" display="https://www.redcar-cleveland.gov.uk/resident/planning-and-building/strategic planning/Documents/Local Development Scheme Nov 2016-2019.pdf" xr:uid="{ECD95367-7D3E-411D-90D6-5A5F0731F5BB}"/>
    <hyperlink ref="Z48" r:id="rId65" xr:uid="{65913F7C-D7C3-4C95-B486-919F2E7D259C}"/>
    <hyperlink ref="AB48" r:id="rId66" xr:uid="{78427510-4CB1-4014-AAF2-BCE4829BC244}"/>
    <hyperlink ref="Z50" r:id="rId67" xr:uid="{284C147C-18D3-4738-BFD1-21A97EE8B0AC}"/>
    <hyperlink ref="Z49" r:id="rId68" xr:uid="{ED834974-EDDD-4C1F-87E3-471A9B5C00C4}"/>
    <hyperlink ref="Z53" r:id="rId69" xr:uid="{77B5B124-0002-49FC-904D-E6138E27E10A}"/>
    <hyperlink ref="AA53" r:id="rId70" xr:uid="{FE7D98DE-76CA-43EA-B84D-4785C22E295C}"/>
    <hyperlink ref="AA54" r:id="rId71" xr:uid="{D58B7C1A-650F-48BA-97AE-7DE098BA6220}"/>
    <hyperlink ref="Z54" r:id="rId72" xr:uid="{07D87C73-37C8-4AD7-93A2-508BB9B0E204}"/>
    <hyperlink ref="AB54" r:id="rId73" xr:uid="{C75898A9-E0DA-4D00-BE06-BE3E84F7B350}"/>
    <hyperlink ref="AA58" r:id="rId74" xr:uid="{227C6972-E650-4720-8024-8E133EF02BB9}"/>
    <hyperlink ref="AB58" r:id="rId75" xr:uid="{2E4F5DC4-48BC-4349-8170-5AC07BA8BF7D}"/>
    <hyperlink ref="Z56" r:id="rId76" xr:uid="{534DCF55-33B0-43C5-AADE-9B285D16CFDC}"/>
    <hyperlink ref="AB56" r:id="rId77" xr:uid="{4F7740D2-C26B-45AC-8099-392729024820}"/>
    <hyperlink ref="AA56" r:id="rId78" xr:uid="{88A76C68-FF04-4E69-86FF-12DFD7EAECD4}"/>
    <hyperlink ref="Z59" r:id="rId79" xr:uid="{B371E183-6A4D-4FCC-9114-B586A4D793FA}"/>
    <hyperlink ref="Z60" r:id="rId80" xr:uid="{14043BAD-9235-47CE-AEF5-55F808EE2EF2}"/>
    <hyperlink ref="Z62" r:id="rId81" xr:uid="{E0D44D54-4B3E-4C1D-B9FE-BC45073BDB0C}"/>
    <hyperlink ref="AA63" r:id="rId82" xr:uid="{D91B81EE-59CB-4CB9-813D-CFF1B9B56F85}"/>
    <hyperlink ref="Z63" r:id="rId83" xr:uid="{F32394F5-43A1-44A6-9A77-60C46D2A32A8}"/>
    <hyperlink ref="Z64" r:id="rId84" xr:uid="{0F73E7C7-1413-47E6-A485-9DB41C4D815D}"/>
    <hyperlink ref="Z65" r:id="rId85" xr:uid="{C97940B8-9B13-4F97-B665-8761C09A640F}"/>
    <hyperlink ref="Z66" r:id="rId86" xr:uid="{3BE49918-D537-4817-8FD7-67A231B7A6C1}"/>
    <hyperlink ref="Z68" r:id="rId87" xr:uid="{76CB4351-ADD7-426E-BE3E-11B0CCBBE6B0}"/>
    <hyperlink ref="AA68" r:id="rId88" xr:uid="{D976F08F-38FE-4EE1-90AE-2BC31960F784}"/>
    <hyperlink ref="AB68" r:id="rId89" xr:uid="{6B7E73E8-52B6-4969-B42D-297A87E20E1E}"/>
    <hyperlink ref="AI71" r:id="rId90" xr:uid="{74F6A42A-26C1-4584-B052-35CE2423C7E8}"/>
    <hyperlink ref="Z69" r:id="rId91" xr:uid="{60686C1E-91A4-4E16-90A6-BF02F885981F}"/>
    <hyperlink ref="AA70" r:id="rId92" xr:uid="{E6633833-AA1F-4D59-A7E3-63E576E666F2}"/>
    <hyperlink ref="Z70" r:id="rId93" xr:uid="{71362D30-2198-48CB-984A-61B67878C4C4}"/>
    <hyperlink ref="Z73" r:id="rId94" xr:uid="{D48F58FA-7F9D-4B31-A31F-34321287B65D}"/>
    <hyperlink ref="AA73" r:id="rId95" xr:uid="{F65331D6-F8CC-4433-9801-C206DC198BA2}"/>
    <hyperlink ref="AB73" r:id="rId96" xr:uid="{FF789D7D-C9EC-4D83-8E81-352BDBCA102E}"/>
    <hyperlink ref="Z74" r:id="rId97" xr:uid="{31733DF0-35EF-4558-8F94-49F936E6790A}"/>
    <hyperlink ref="Z75" r:id="rId98" xr:uid="{9C43F055-C274-40E2-8206-678578AB9E33}"/>
    <hyperlink ref="AI76" r:id="rId99" xr:uid="{6806FF97-BAC7-4B5E-81FB-190127775185}"/>
    <hyperlink ref="Z76" r:id="rId100" xr:uid="{C7A95402-CA56-437B-A40E-CF61B9511295}"/>
    <hyperlink ref="Z79" r:id="rId101" xr:uid="{5CEBA020-83DB-4DD5-BE2F-768158FBF031}"/>
    <hyperlink ref="Z80" r:id="rId102" xr:uid="{E81D97AC-C48B-4BB6-9EC8-7C9AD927D0C6}"/>
    <hyperlink ref="AA80" r:id="rId103" xr:uid="{637492E1-DA13-4F7D-B3AB-FA4CC22887EE}"/>
    <hyperlink ref="AI85" r:id="rId104" xr:uid="{D1227EE8-5E17-4802-850F-330F12EA7E4E}"/>
    <hyperlink ref="Z85" r:id="rId105" xr:uid="{600E0255-30BD-4D2E-B954-4AC13F4325AD}"/>
    <hyperlink ref="Z86" r:id="rId106" xr:uid="{C57BFB83-D966-4E79-8825-C7553AB03698}"/>
    <hyperlink ref="AB86" r:id="rId107" xr:uid="{3EAA1832-BC47-4C5A-84BC-531FDCFF9E0D}"/>
    <hyperlink ref="Z316" r:id="rId108" xr:uid="{6245C428-17FE-4391-8609-A73E9140DB1A}"/>
    <hyperlink ref="AA316" r:id="rId109" xr:uid="{402D2F43-0249-47E0-AC5D-E312D44CCE51}"/>
    <hyperlink ref="AB316" r:id="rId110" xr:uid="{420B8B1D-8107-48BD-8816-6A475989BBBA}"/>
    <hyperlink ref="Z317" r:id="rId111" xr:uid="{38D5C6AA-EE29-4CB1-8326-E48C73816845}"/>
    <hyperlink ref="AA317" r:id="rId112" xr:uid="{598D49DC-BF25-49F9-8306-3313D0FD3291}"/>
    <hyperlink ref="AB317" r:id="rId11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xr:uid="{016976EE-6D4A-486D-B8E2-F3AB0F8C8249}"/>
    <hyperlink ref="Z318" r:id="rId114" xr:uid="{8397E96E-26AC-4259-8E04-29CFA709CBDE}"/>
    <hyperlink ref="AA318" r:id="rId115" xr:uid="{FEA38AF1-85DF-455B-AB8F-A08CFC1CE522}"/>
    <hyperlink ref="AB318" r:id="rId116" xr:uid="{FCE0E713-BDED-42AF-95BF-DE0F3BAC0A94}"/>
    <hyperlink ref="Z319" r:id="rId117" location="submission" xr:uid="{6C85DBF2-A596-4906-A255-7499F65E937F}"/>
    <hyperlink ref="AA319" r:id="rId118" xr:uid="{5D415F6A-7A87-4784-8C43-7E71A16E8696}"/>
    <hyperlink ref="AB319" r:id="rId11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L18%20-%20Calderdale%20LDS%202018%2EPNG&amp;parent=%2Fsites%2FDevelopmentPlans%2FShared%20Documents%2FData%20and%20Analysis%2FPlanning%20Data%20Unit%2FData%20Project%2FShort-term%20Solution%2FLDS%20Approach%2FLDS%20screen%20captures" xr:uid="{45AED7AF-A444-469F-8025-AC8277425054}"/>
    <hyperlink ref="Z320" r:id="rId120" xr:uid="{4A1976DF-D685-472E-81A9-5A494401383C}"/>
    <hyperlink ref="AA320" r:id="rId121" display="https://www.winchester.gov.uk/planning-policy/winchester-district-local-plan-2018-2038-emerging/local-development-scheme" xr:uid="{8864441E-E118-455D-8EFB-57EC3EE1F2F7}"/>
    <hyperlink ref="AB320" r:id="rId12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PP18%20-%20Epping%20Forest%20LDS%202018%2EPNG&amp;parent=%2Fsites%2FDevelopmentPlans%2FShared%20Documents%2FData%20and%20Analysis%2FPlanning%20Data%20Unit%2FData%20Project%2FShort-term%20Solution%2FLDS%20Approach%2FLDS%20screen%20captures" xr:uid="{E69AC330-8C4A-464B-B0DE-BB5F23FCBBFD}"/>
    <hyperlink ref="AA321" r:id="rId123" display="https://www.towerhamlets.gov.uk/lgnl/planning_and_building_control/planning_policy_guidance/planning_guidance.aspx" xr:uid="{07C2959F-7BB7-409B-B9DD-0F9E60C6425C}"/>
    <hyperlink ref="Z321" r:id="rId124" xr:uid="{8D79841C-63A4-4E16-B5C5-F14C8C523181}"/>
    <hyperlink ref="Z322" r:id="rId125" xr:uid="{EA1427DA-F911-41F9-ACBE-4473B21126FC}"/>
    <hyperlink ref="AB322" r:id="rId126" display="https://www.broxbourne.gov.uk/sites/default/files/Documents/Planning/pp_Local%20Plan%20Scheme%20JUNE%202017.pdf" xr:uid="{0FC14DD2-70E0-4585-BA0D-A410E9550801}"/>
    <hyperlink ref="Z323" r:id="rId127" xr:uid="{BF81F0DD-A241-455D-942B-51AF68EF8E2D}"/>
    <hyperlink ref="Z326" r:id="rId128" xr:uid="{F38C079E-EE35-4370-AE8C-480E14637E3C}"/>
    <hyperlink ref="Z327" r:id="rId129" xr:uid="{B7213DBD-2D8C-4C7B-AA86-04EDA444B26C}"/>
    <hyperlink ref="Z328" r:id="rId130" xr:uid="{6CAACC63-C16C-407F-80C2-F7D3CBEEA19B}"/>
    <hyperlink ref="AI329" r:id="rId131" xr:uid="{750174C6-E002-4AF6-B8EE-2B242AE3568B}"/>
    <hyperlink ref="Z329" r:id="rId132" xr:uid="{CB684D86-84E0-472A-8D33-FFF8385C3A9B}"/>
    <hyperlink ref="Z330" r:id="rId133" xr:uid="{8F4FC14D-99BE-4DE1-ADBA-B92CAC81BA28}"/>
    <hyperlink ref="Z333" r:id="rId134" xr:uid="{1A429523-6D91-42B5-83FD-20C54B3F24B2}"/>
    <hyperlink ref="Z331" r:id="rId135" xr:uid="{AA1BDC08-3CE4-4E18-B416-5A95D2AC9AEE}"/>
    <hyperlink ref="Z332" r:id="rId136" xr:uid="{BB67C756-94AA-4C10-97CD-BA0FEF144B7D}"/>
    <hyperlink ref="AJ320" r:id="rId137" display="https://www.winchester.gov.uk/assets/attach/16465/Local%20Plan%20Launch%20Consultation%20Paper%20Version.pdf" xr:uid="{6789FF36-F123-4D34-AEBE-ACEAF1493B5C}"/>
    <hyperlink ref="AB321" r:id="rId138" display="https://www.towerhamlets.gov.uk/Documents/Planning-and-building-control/Strategic-Planning/Monitoring-and-evaluation/Draft_2017_LDS_V2.pdf" xr:uid="{C651E1B1-CF2C-45C9-832D-5E9DFC6B1823}"/>
    <hyperlink ref="AA322" r:id="rId139" display="https://www.broxbourne.gov.uk/resident-planning-and-building-planning-policy/pre-submission-local-plan-regulation-19-stage" xr:uid="{96F705C7-C692-4ABE-8521-2FBF2684AA76}"/>
    <hyperlink ref="AC322" r:id="rId140" location="/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 display="https://teams.microsoft.com/_#/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 xr:uid="{8311F83B-A56E-45E9-92E1-7DEF780FC163}"/>
    <hyperlink ref="AA323" r:id="rId141" display="https://www.tendringdc.gov.uk/planning/local-plans-and-policies/view-our-local-plan/local-development-scheme" xr:uid="{8ECFE59E-1B6E-43FB-BC35-C3168A681C32}"/>
    <hyperlink ref="AB323" r:id="rId142" display="https://www.tendringdc.gov.uk/sites/default/files/documents/planning/Planning_Policy/Local%20Development%20Scheme%20-%20Published%2030%20Jan%202019.pdf" xr:uid="{DFC9F94F-90D3-431F-ABF2-ED880AF245FA}"/>
    <hyperlink ref="AC323" r:id="rId143" display="https://mhclg.sharepoint.com/:i:/s/DevelopmentPlans/ESEAuSjB05dBg6oJ6kyD92YBx8cGEodpZVy2IKF4JuLVww?e=9CqB7A" xr:uid="{767F19EF-55F2-4955-96A2-BCB99AA4DF5F}"/>
    <hyperlink ref="AA99" r:id="rId144" xr:uid="{B86FF1FD-FF41-489A-99A2-AC8E0A9BB798}"/>
    <hyperlink ref="AA100" r:id="rId145" xr:uid="{AC9CA496-CFE3-4182-A45D-3BF37C0127AE}"/>
    <hyperlink ref="AB100" r:id="rId146" xr:uid="{AA515B43-3E39-42CD-93F0-BAF84A71C8F3}"/>
    <hyperlink ref="AC100" r:id="rId147" xr:uid="{67B5B49B-4DCA-4D11-ABEE-B3F5F483B680}"/>
    <hyperlink ref="AA101" r:id="rId148" xr:uid="{48042F86-D45F-4DBC-91E6-82F2B1FF8766}"/>
    <hyperlink ref="AB101" r:id="rId149" xr:uid="{0B244D97-9A24-48C2-8644-C7565AA74426}"/>
    <hyperlink ref="AC101" r:id="rId15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ISL16%20-%20Islington%20LDS%202016%2EPNG&amp;parent=%2Fsites%2FDevelopmentPlans%2FShared%20Documents%2FData%20and%20Analysis%2FPlanning%20Data%20Unit%2FData%20Project%2FShort-term%20Solution%2FLDS%20Approach%2FLDS%20screen%20captures" xr:uid="{7ECBE5BF-9F26-4E47-B6FE-634637131514}"/>
    <hyperlink ref="AA102" r:id="rId151" xr:uid="{E3773B39-CA7A-4D68-9FFC-E776A0397A29}"/>
    <hyperlink ref="AB102" r:id="rId152" xr:uid="{F1209994-516A-40D8-8CA6-DF9EC8EC64FF}"/>
    <hyperlink ref="AB103" r:id="rId153" xr:uid="{34C4AFF3-4C6F-4132-AE9A-82D7E5CC014F}"/>
    <hyperlink ref="AC103" r:id="rId154" xr:uid="{83468C22-A7B6-4F59-AA32-57B35DA5EEC5}"/>
    <hyperlink ref="AA104" r:id="rId155" xr:uid="{0ACDEECA-7C31-4027-AA77-B1AF6A9FEEAA}"/>
    <hyperlink ref="AC104" r:id="rId156" xr:uid="{B9FBEBBA-AE05-4D05-827A-6D924FFFF142}"/>
    <hyperlink ref="AA105" r:id="rId157" xr:uid="{15DAEDD5-4DA6-420C-921B-B40A27F89708}"/>
    <hyperlink ref="AA106" r:id="rId158" xr:uid="{42195ADD-C59F-49E4-9521-76817E79203C}"/>
    <hyperlink ref="AA107" r:id="rId159" xr:uid="{55A7ACFB-729D-46E8-9DD5-2989B6D25868}"/>
    <hyperlink ref="AB107" r:id="rId160" xr:uid="{69690355-2BFC-4C83-9CA8-6659A70B8709}"/>
    <hyperlink ref="AA108" r:id="rId161" xr:uid="{A56C01FD-0A17-4C16-B9AB-58774818BDA2}"/>
    <hyperlink ref="AB108" r:id="rId162" xr:uid="{E00CFD2E-FA2F-42BB-A7A3-71DB6E7D7AC7}"/>
    <hyperlink ref="AA109" r:id="rId163" xr:uid="{361C6FF7-6196-4A91-8C8F-4CE236EBAAF1}"/>
    <hyperlink ref="AA110" r:id="rId164" xr:uid="{4F116FAF-32E1-401F-A960-EC4CD84CB818}"/>
    <hyperlink ref="AA111" r:id="rId165" xr:uid="{4777F52A-7DC3-4B45-B341-A8494006DB67}"/>
    <hyperlink ref="AB111" r:id="rId166" xr:uid="{C86F7EC2-C98C-4437-8A4C-8F1DEA63F49B}"/>
    <hyperlink ref="AA112" r:id="rId167" xr:uid="{B5DECF12-0C7F-4674-8B07-EDFD88B3AC99}"/>
    <hyperlink ref="AA113" r:id="rId168" location=":~:text=Our%20Local%20Development%20Scheme%20(LDS,First%20Review%20have%20been%20saved." xr:uid="{790B10DA-C03F-4B90-A308-3A03917D4EC6}"/>
    <hyperlink ref="AB114" r:id="rId169" xr:uid="{1A5F5975-4646-4917-9553-0DA18022C036}"/>
    <hyperlink ref="AA114" r:id="rId170" xr:uid="{D4E4B4B4-C125-4597-A22C-7C6DF3773D7B}"/>
    <hyperlink ref="AA115" r:id="rId171" xr:uid="{F18AD88B-2F97-4C78-B88E-727A3D9DB348}"/>
    <hyperlink ref="AA116" r:id="rId172" xr:uid="{C5B27ED7-F76A-4AAF-9144-4C81CB2293F9}"/>
    <hyperlink ref="AA117" r:id="rId173" xr:uid="{4C3989D3-7E48-4565-9DAE-C49FD52C7DC6}"/>
    <hyperlink ref="AC118" r:id="rId174" xr:uid="{ECC56983-53C9-490F-A942-9C7205C42F39}"/>
    <hyperlink ref="AA118" r:id="rId175" xr:uid="{C5F4C6B1-4153-44DA-BC3D-7AD2CA470924}"/>
    <hyperlink ref="AC119" r:id="rId176" xr:uid="{D83E8591-676E-4B5A-9955-C572105A87A0}"/>
    <hyperlink ref="AA119" r:id="rId177" xr:uid="{7EF300CC-8E51-4198-9DAC-3723203A45D2}"/>
    <hyperlink ref="AA120" r:id="rId178" xr:uid="{97981E13-D1C6-4C1E-A40D-F31BF1B26D0A}"/>
    <hyperlink ref="AA121" r:id="rId179" xr:uid="{D4B42513-73D0-455E-A610-84CB7532E4C4}"/>
    <hyperlink ref="AA122" r:id="rId180" xr:uid="{C3BAEC97-EE0A-4112-8787-8DD8AA975036}"/>
    <hyperlink ref="AA123" r:id="rId181" xr:uid="{0848F71A-0284-427D-86FE-10EA9F383B8F}"/>
    <hyperlink ref="AA124" r:id="rId182" xr:uid="{E5B816A0-8724-44C3-8105-398C612E1B06}"/>
    <hyperlink ref="AA125" r:id="rId183" xr:uid="{56B5F571-85F5-444C-ACC1-7AF0D6E5FF5E}"/>
    <hyperlink ref="AA126" r:id="rId184" xr:uid="{7597AB6F-E570-452F-AEA3-284488DB9959}"/>
    <hyperlink ref="AA127" r:id="rId185" xr:uid="{87980826-81BD-44F1-BCAE-8413AFAA437F}"/>
    <hyperlink ref="AA128" r:id="rId186" xr:uid="{6BC2F569-5891-46B4-AB85-B91909327754}"/>
    <hyperlink ref="AA129" r:id="rId187" xr:uid="{ECB267C6-1428-497B-9E12-AA46A4B2B233}"/>
    <hyperlink ref="AA130" r:id="rId188" xr:uid="{E0ACCBE9-B6C6-4BB2-96B6-9D0F78A22CA9}"/>
    <hyperlink ref="AA131" r:id="rId189" xr:uid="{90987D6D-D92A-4DF1-B718-C365861F32C8}"/>
    <hyperlink ref="AA132" r:id="rId190" xr:uid="{B778C0D6-FFBA-4496-8C68-EE8D8A2BAF54}"/>
    <hyperlink ref="AA133" r:id="rId191" xr:uid="{6BF1200C-DED3-4891-B421-45621202C170}"/>
    <hyperlink ref="AB133" r:id="rId192" xr:uid="{6D2B8578-944F-4B93-9618-FCF94A4E6651}"/>
    <hyperlink ref="AK134" r:id="rId193" xr:uid="{C7785328-C7C6-4A6F-B8BE-67F7133D52F1}"/>
    <hyperlink ref="AA134" r:id="rId194" xr:uid="{C637390D-932B-4DED-B197-5FF93C2E90E7}"/>
    <hyperlink ref="AA135" r:id="rId195" xr:uid="{A193EC38-36E4-4391-AE75-00668496009D}"/>
    <hyperlink ref="AA136" r:id="rId196" xr:uid="{BC873E5E-2FA1-4C5B-A80E-534EB9EF9B88}"/>
    <hyperlink ref="AA137" r:id="rId197" xr:uid="{1DE54C40-8802-46A6-9440-AD9351DE5697}"/>
    <hyperlink ref="AB138" r:id="rId198" xr:uid="{C842651E-511A-410B-889C-E1575A32F0C6}"/>
    <hyperlink ref="AA138" r:id="rId199" xr:uid="{F92013D3-4F57-416C-AA68-82C4AC3E00DC}"/>
    <hyperlink ref="AA139" r:id="rId200" xr:uid="{E3E44796-759D-446A-A29E-19369B498448}"/>
    <hyperlink ref="AA140" r:id="rId201" xr:uid="{E98EFD42-59F4-485C-8EF7-FACA6FE32A47}"/>
    <hyperlink ref="AA141" r:id="rId202" xr:uid="{816D16E1-B403-43D4-B4FF-6D8F79E1642C}"/>
    <hyperlink ref="AB141" r:id="rId203" xr:uid="{27B207CC-C902-470B-94BF-FA42075F12B1}"/>
    <hyperlink ref="AA142" r:id="rId204" xr:uid="{722E0E42-A40E-491E-A116-C33C7AB9A5E8}"/>
    <hyperlink ref="AA143" r:id="rId205" xr:uid="{E6CD397B-FC7D-4E06-AAA3-7863579157F7}"/>
    <hyperlink ref="AB143" r:id="rId206" xr:uid="{B7854EF6-93D3-42B0-B310-1E166B2EA546}"/>
    <hyperlink ref="AA144" r:id="rId207" xr:uid="{86337B82-3BE9-4EA0-9826-A2A35754AA70}"/>
    <hyperlink ref="AK144" r:id="rId208" xr:uid="{3B86F1F9-1E2C-4D28-9821-DD58BAB72537}"/>
    <hyperlink ref="AC144" r:id="rId209" xr:uid="{77440C03-1377-46C4-AEC7-5C9F370C0387}"/>
    <hyperlink ref="AA145" r:id="rId210" xr:uid="{A31AC5F1-BB63-4EFC-97DB-1293A3E443A6}"/>
    <hyperlink ref="AK145" r:id="rId211" xr:uid="{83522D8D-72E7-46A5-A27D-8C89BD5DE04F}"/>
    <hyperlink ref="AA146" r:id="rId212" xr:uid="{E44CAAE1-BC03-4CF2-B951-EFE3EDA418A3}"/>
    <hyperlink ref="AA147" r:id="rId213" xr:uid="{406F4913-FDFC-44A3-BDE2-33590F88570D}"/>
    <hyperlink ref="AJ147" r:id="rId214" xr:uid="{C0DB4A5E-87CA-4E21-8184-773F20A55FD7}"/>
    <hyperlink ref="AQ147" r:id="rId215" xr:uid="{3FF256CA-2AFD-436B-A949-2FC2810BF826}"/>
    <hyperlink ref="AA148" r:id="rId216" xr:uid="{45E3C67D-7005-4830-81A9-458431BF81E2}"/>
    <hyperlink ref="AB148" r:id="rId217" xr:uid="{E2B262DF-9F10-4A96-8FE2-2E9C1665A15D}"/>
    <hyperlink ref="AA149" r:id="rId218" xr:uid="{0B755CF6-CED0-4370-90D0-0564E8F8634D}"/>
    <hyperlink ref="AB149" r:id="rId219" xr:uid="{59B5A62F-BE74-492C-891B-FE5E87D8B635}"/>
    <hyperlink ref="AJ150" r:id="rId220" xr:uid="{738D477F-8B35-4997-AADF-96700EAAC178}"/>
    <hyperlink ref="AA150" r:id="rId221" xr:uid="{65F03BA3-8567-413C-B6C7-C68828FC424A}"/>
    <hyperlink ref="AA151" r:id="rId222" xr:uid="{24667A44-7446-4807-B3E4-ECFA5273DE85}"/>
    <hyperlink ref="AB152" r:id="rId223" xr:uid="{2EE11F2A-D76A-4394-A952-4EAC9EED369E}"/>
    <hyperlink ref="AJ152" r:id="rId224" xr:uid="{D123276B-9C6A-4CC9-9BDE-F6E226FBA66D}"/>
    <hyperlink ref="AC152" r:id="rId225" xr:uid="{8907D08F-B88E-4A4A-884D-76392447ABF4}"/>
    <hyperlink ref="AA152" r:id="rId226" xr:uid="{EE03BFAC-1FED-485D-9395-04F98E7018BA}"/>
    <hyperlink ref="AA153" r:id="rId227" xr:uid="{43E363FA-5C24-4893-AE8C-3D39EF0C3259}"/>
    <hyperlink ref="AJ154" r:id="rId228" xr:uid="{4AC74361-EAB2-4B57-9B68-74D012912772}"/>
    <hyperlink ref="AA154" r:id="rId229" xr:uid="{DB70012A-55DB-42D3-ADC8-71E24BC51ADA}"/>
    <hyperlink ref="AA155" r:id="rId230" xr:uid="{6D71D968-6BC3-459A-BC3E-73F29DA326C7}"/>
    <hyperlink ref="AA156" r:id="rId231" xr:uid="{36AD1443-93FE-4795-8991-F3709C7F2029}"/>
    <hyperlink ref="AB156" r:id="rId232" xr:uid="{9AC73607-5890-4CC8-A061-584BA8C9518E}"/>
    <hyperlink ref="AA157" r:id="rId233" xr:uid="{09AA0FAE-B62B-4B06-8747-0DD6AE698F89}"/>
    <hyperlink ref="AA158" r:id="rId234" xr:uid="{24CD058A-074F-4FDB-ADE4-02F2FDF2C93E}"/>
    <hyperlink ref="AA159" r:id="rId235" location="aqbw" xr:uid="{3AD1BA79-7BAF-4002-B895-CCBF65EB6AF9}"/>
    <hyperlink ref="AA160" r:id="rId236" xr:uid="{05F9C358-A3A1-41FA-9A94-8CD19F2E91FD}"/>
    <hyperlink ref="AA161" r:id="rId237" xr:uid="{D354AE07-CA8E-49FE-AC99-4C4D29A57C1B}"/>
    <hyperlink ref="AB162" r:id="rId238" xr:uid="{A57FEEC4-08E3-437D-A73B-867759B70151}"/>
    <hyperlink ref="AA163" r:id="rId239" xr:uid="{83468F6E-B9A4-409B-A72D-561D8CBAAA1A}"/>
    <hyperlink ref="AA164" r:id="rId240" xr:uid="{82E2A623-7DC4-426A-B3D1-224EC8E2D349}"/>
    <hyperlink ref="AA165" r:id="rId241" xr:uid="{C67D9562-664B-456B-BB23-4504AF2674EA}"/>
    <hyperlink ref="AJ165" r:id="rId242" xr:uid="{ECBEC579-C2EA-4607-B672-BAC61AEB1563}"/>
    <hyperlink ref="AA166" r:id="rId243" xr:uid="{53A801DA-B20D-458C-953E-424F1B59C0C6}"/>
    <hyperlink ref="AB166" r:id="rId244" xr:uid="{88299D57-6A38-43A1-9495-D490B4F37F54}"/>
    <hyperlink ref="AA167" r:id="rId245" xr:uid="{4139EDA5-05BE-4BCE-A297-B0D48498FF0A}"/>
    <hyperlink ref="AA168" r:id="rId246" xr:uid="{5A6AD9A5-CA47-4568-8092-9AA69F0195BE}"/>
    <hyperlink ref="AA169" r:id="rId247" xr:uid="{04B765FE-A646-4B98-AC5D-9CD63C6AB4DD}"/>
    <hyperlink ref="AA170" r:id="rId248" xr:uid="{26395553-6FCD-46A4-82EA-A7A01F9200BC}"/>
    <hyperlink ref="AA171" r:id="rId249" xr:uid="{37064E6D-6247-4BF3-B450-A2F17C665890}"/>
    <hyperlink ref="AA172" r:id="rId250" xr:uid="{E0909BB1-0468-489C-95C1-213C327D9B33}"/>
    <hyperlink ref="AA173" r:id="rId251" xr:uid="{335477E7-6D32-43A1-AE35-9A6B51A7012C}"/>
    <hyperlink ref="AA174" r:id="rId252" xr:uid="{95236A6B-2EAE-4D1B-A6DB-E0C8D812F8F1}"/>
    <hyperlink ref="AJ175" r:id="rId253" xr:uid="{17A0707C-3FCE-439B-8E2B-AD5FC51A0E8C}"/>
    <hyperlink ref="AA175" r:id="rId254" xr:uid="{8E8911BF-549B-440A-8CAF-F9857B354571}"/>
    <hyperlink ref="AA176" r:id="rId255" xr:uid="{78638CDF-3977-4055-8C55-6EB869CB4F53}"/>
    <hyperlink ref="AA177" r:id="rId256" xr:uid="{572EF8E8-896C-4478-940D-C87A5B046A24}"/>
    <hyperlink ref="AA178" r:id="rId257" xr:uid="{6FF06FD7-AF71-4991-9981-10BB3F7C830C}"/>
    <hyperlink ref="AA179" r:id="rId258" xr:uid="{F8A8D79F-A8D9-414F-B6C0-47B803F3B131}"/>
    <hyperlink ref="AA180" r:id="rId259" xr:uid="{4ED3E25D-0BCA-470B-9AF2-2EBC7F72B25F}"/>
    <hyperlink ref="AA181" r:id="rId260" xr:uid="{4B1FBDD6-5522-4463-9BFE-C376532EDE2E}"/>
    <hyperlink ref="AA182" r:id="rId261" xr:uid="{FF6F9062-C495-4FC4-91F7-934EB917AF85}"/>
    <hyperlink ref="AJ183" r:id="rId262" xr:uid="{71786969-25A9-4CA1-AD6F-2C9AF25F39DB}"/>
    <hyperlink ref="AA183" r:id="rId263" xr:uid="{835F4300-BA9E-48F0-B2DA-14360F0A1B87}"/>
    <hyperlink ref="AA184" r:id="rId264" xr:uid="{DEB35D77-54DC-42F1-8694-00F93F29B543}"/>
    <hyperlink ref="AJ185" r:id="rId265" xr:uid="{EEDA1B51-4FE3-411C-997D-D6F00254DC43}"/>
    <hyperlink ref="AQ185" r:id="rId266" xr:uid="{405D5B16-6744-415F-9198-40F91A5E8689}"/>
    <hyperlink ref="AA185" r:id="rId267" xr:uid="{4CD539CA-7E57-452E-B7AC-392D24130DE0}"/>
    <hyperlink ref="AA186" r:id="rId268" xr:uid="{CE280A17-1229-4E2F-946F-3D1B8CF62299}"/>
    <hyperlink ref="AB186" r:id="rId269" xr:uid="{9038CDCF-8FED-44B1-A6D1-52259322A927}"/>
    <hyperlink ref="AA187" r:id="rId270" xr:uid="{B86E971D-0ABC-4346-B008-B03CB3798012}"/>
    <hyperlink ref="AB187" r:id="rId271" xr:uid="{575FA022-F673-4E5A-9B5A-1FAE8832AB72}"/>
    <hyperlink ref="AA189" r:id="rId272" xr:uid="{64103FED-54FD-472D-B7CE-E3D322314FD9}"/>
    <hyperlink ref="AQ189" r:id="rId273" xr:uid="{4D5730D4-08EE-49FA-84E7-CEA02C0021CB}"/>
    <hyperlink ref="AA190" r:id="rId274" xr:uid="{1E605B8D-7F77-465C-A150-0237A9193D76}"/>
    <hyperlink ref="AA191" r:id="rId275" xr:uid="{234B552E-5C0C-4E4E-86A8-C9DA4E3C38DD}"/>
    <hyperlink ref="AB191" r:id="rId276" xr:uid="{DD385744-BBF9-41A2-BB5C-4340762C128D}"/>
    <hyperlink ref="AC191" r:id="rId277" xr:uid="{1AA9527F-6191-4410-B3E3-0CFB201B0B55}"/>
    <hyperlink ref="AA192" r:id="rId278" xr:uid="{BE334443-794D-4B8A-A8DA-BC16CE6B8F1B}"/>
    <hyperlink ref="AA193" r:id="rId279" xr:uid="{7F98A12F-AD34-4BB3-B13E-DCB5B5D18406}"/>
    <hyperlink ref="AB193" r:id="rId280" xr:uid="{BD7B8A89-C295-41BB-B755-0489D78D124B}"/>
    <hyperlink ref="AA194" r:id="rId281" xr:uid="{33405E42-6627-45EE-907A-F9FAE3209490}"/>
    <hyperlink ref="AA195" r:id="rId282" xr:uid="{5810F3F8-F7A9-4CAC-8488-868E93288C7D}"/>
    <hyperlink ref="AJ196" r:id="rId283" xr:uid="{5E92F426-1EB4-42A3-AB0D-196173196195}"/>
    <hyperlink ref="AA196" r:id="rId284" xr:uid="{6C4ED988-76EF-44EC-994A-B7C18B36CC11}"/>
    <hyperlink ref="AA197" r:id="rId285" xr:uid="{9352ECE2-54E5-464A-BC28-CDB82C410186}"/>
    <hyperlink ref="AJ199" r:id="rId286" xr:uid="{37EE652E-3FF9-4045-904E-18ADA916C92E}"/>
    <hyperlink ref="AA199" r:id="rId287" xr:uid="{9D382D1C-5F47-40E5-8829-2E56A6FFBDC6}"/>
    <hyperlink ref="AB200" r:id="rId288" xr:uid="{3A362F8D-59BC-400D-AF22-13FBDBDF9D1B}"/>
    <hyperlink ref="AA200" r:id="rId289" xr:uid="{2F206A1E-1791-4AD0-A2B7-11D5D747D119}"/>
    <hyperlink ref="AA202" r:id="rId290" xr:uid="{34E57989-44B4-4BB5-A9D7-CDBC1136B82D}"/>
    <hyperlink ref="AA204" r:id="rId291" xr:uid="{CB93BFFE-9629-49DF-B3A2-036D3BA5D2F3}"/>
    <hyperlink ref="AA205" r:id="rId292" xr:uid="{29F4A3C0-1AE1-4CF2-B26B-43D915946194}"/>
    <hyperlink ref="AB205" r:id="rId293" xr:uid="{63E19DD5-DF68-4935-9890-1176A46EC610}"/>
    <hyperlink ref="AA206" r:id="rId294" xr:uid="{9874D234-55E1-4E68-8759-54492B48690F}"/>
    <hyperlink ref="AA207" r:id="rId295" xr:uid="{DE528658-4CC4-4D57-A135-D9B183578938}"/>
    <hyperlink ref="AQ207" r:id="rId296" xr:uid="{BB0F9997-D2CF-4E71-B362-2404F62811DB}"/>
    <hyperlink ref="X208" r:id="rId297" xr:uid="{5959CAE0-A59F-446A-AB06-68591B3A2827}"/>
    <hyperlink ref="AA210" r:id="rId298" xr:uid="{B5040B6D-31AD-4279-9694-8E9EEAF0F728}"/>
    <hyperlink ref="AA211" r:id="rId299" xr:uid="{CCF6F5B1-A9B7-4B70-BA5A-86957752A0A1}"/>
    <hyperlink ref="AA212" r:id="rId300" xr:uid="{89FB50DC-2F46-404D-BEB9-73B05DC6D6A8}"/>
    <hyperlink ref="AA213" r:id="rId301" xr:uid="{FF1D31F3-4B75-4870-9BFB-F9A6FF1D01F8}"/>
    <hyperlink ref="AC214" r:id="rId302" xr:uid="{008B305C-0915-4506-8C91-1B7A0172EB80}"/>
    <hyperlink ref="AA214" r:id="rId303" xr:uid="{4E5A93BE-465D-4122-AF76-2D0580E8EBBF}"/>
    <hyperlink ref="AA215" r:id="rId304" xr:uid="{7487F4F6-8AC3-4942-AE84-93E2A0FC785D}"/>
    <hyperlink ref="AA216" r:id="rId305" xr:uid="{FC204F44-4A48-4E79-856E-5B2E92AAF326}"/>
    <hyperlink ref="AX216" r:id="rId306" xr:uid="{7CD5AC9B-9E82-4EE1-9296-A21187A9BD24}"/>
    <hyperlink ref="BR216" r:id="rId307" xr:uid="{7D6CA4EE-BE76-4769-8A8B-E6A4988B9105}"/>
    <hyperlink ref="AJ217" r:id="rId308" xr:uid="{122D070F-6697-44F7-AE7C-479AEC8CDDEF}"/>
    <hyperlink ref="AA217" r:id="rId309" xr:uid="{694FA3ED-DCD8-46DF-9F7E-52283F542FA1}"/>
    <hyperlink ref="AA218" r:id="rId310" xr:uid="{02992D9A-93E9-451F-903F-143ECA05A761}"/>
    <hyperlink ref="AB218" r:id="rId311" xr:uid="{2D73BF31-E120-4EB6-B983-A2670035AA11}"/>
    <hyperlink ref="AJ219" r:id="rId312" xr:uid="{CD51E0C0-03A1-4266-B329-C78E6980AD9F}"/>
    <hyperlink ref="AA219" r:id="rId313" xr:uid="{CEA305CA-869E-47EA-B404-56D87776A424}"/>
    <hyperlink ref="AA221" r:id="rId314" xr:uid="{1C9FF427-DE2F-48AC-A076-D3236BED89ED}"/>
    <hyperlink ref="AB221" r:id="rId315" xr:uid="{D6652279-B60A-41FD-A92A-342F53488E02}"/>
    <hyperlink ref="AC221" r:id="rId316" xr:uid="{F291A565-5AD8-43FA-8AB7-C0B8467D3151}"/>
    <hyperlink ref="AA222" r:id="rId317" xr:uid="{5FDE61B7-BF45-42C1-B657-696F0E50CA2B}"/>
    <hyperlink ref="AB222" r:id="rId318" xr:uid="{9794EF3C-4C71-42C0-BE16-7411373DD3B7}"/>
    <hyperlink ref="AB223" r:id="rId319" xr:uid="{911C9612-8AC7-4B54-A88A-D25B4B0008C3}"/>
    <hyperlink ref="AA223" r:id="rId320" xr:uid="{2F5BF1B5-BF98-411B-B539-752640E96092}"/>
    <hyperlink ref="X224" r:id="rId321" xr:uid="{69A3E349-C2D0-4F06-8591-A4E741192C82}"/>
    <hyperlink ref="Y224" r:id="rId322" xr:uid="{58D2EC44-C9BA-4B00-9ADB-A77454638034}"/>
    <hyperlink ref="X225" r:id="rId323" xr:uid="{A7B2D47E-D90E-4FA2-BCEB-1AA89CDD8836}"/>
    <hyperlink ref="AA226" r:id="rId324" xr:uid="{93417903-5BD3-4017-AF72-7AA6F970A489}"/>
    <hyperlink ref="AJ227" r:id="rId325" xr:uid="{932D52E6-C01C-49A7-9AAD-2DDD5C2DB4B5}"/>
    <hyperlink ref="AA227" r:id="rId326" xr:uid="{C64DEFB8-86E9-4384-8BF2-3A2CF30E0849}"/>
    <hyperlink ref="AA228" r:id="rId327" xr:uid="{3E590589-3905-4262-B353-EE6E8223E385}"/>
    <hyperlink ref="X229" r:id="rId328" xr:uid="{23C95B7C-2612-4D88-B178-2541DD99D786}"/>
    <hyperlink ref="X230" r:id="rId329" xr:uid="{5CCD4F76-A8AD-4719-BBE2-945AC0A30CAD}"/>
    <hyperlink ref="X231" r:id="rId330" xr:uid="{35F8E12E-7754-40B8-B6B6-DA4A21D04DA9}"/>
    <hyperlink ref="Z232" r:id="rId331" xr:uid="{44964847-820D-4209-9576-AE451D5361DA}"/>
    <hyperlink ref="Y232" r:id="rId332" xr:uid="{75543B38-7DEE-4745-88A9-952062FF0541}"/>
    <hyperlink ref="X232" r:id="rId333" location="planning-policy" xr:uid="{9EFA6722-CA44-466A-B081-DA80D4F4F0D2}"/>
    <hyperlink ref="AA233" r:id="rId334" xr:uid="{F4DCD925-5C43-4DAB-8AAA-C3D6F5BBC3AF}"/>
    <hyperlink ref="AA234" r:id="rId335" xr:uid="{47A4F9EE-7489-4A07-9584-761EE831A75C}"/>
    <hyperlink ref="AA235" r:id="rId336" xr:uid="{C282A2E4-4093-49E7-BBAC-0F286BA3D640}"/>
    <hyperlink ref="AA236" r:id="rId337" xr:uid="{D31F7D3C-D60C-4E62-9844-B36D5328DEAA}"/>
    <hyperlink ref="AJ236" r:id="rId338" xr:uid="{1FC918EF-F682-4CB7-BE22-9AD2A4F07DA0}"/>
    <hyperlink ref="AB238" r:id="rId339" xr:uid="{6DDEDAD5-B375-40E1-8205-6B9595B547F3}"/>
    <hyperlink ref="AA238" r:id="rId340" xr:uid="{8C19B638-F7EC-4DF8-A22E-269CFEEC9BF1}"/>
    <hyperlink ref="AA239" r:id="rId341" xr:uid="{8E087164-5375-4665-A053-E5D407A3D6C6}"/>
    <hyperlink ref="AB240" r:id="rId342" xr:uid="{4D9E5F4F-7D39-45DC-890E-8E98E47F9677}"/>
    <hyperlink ref="AQ242" r:id="rId343" xr:uid="{73D00CF1-07FB-470C-8D17-556E308EB16F}"/>
    <hyperlink ref="AA242" r:id="rId344" xr:uid="{3585B714-F1FE-4A33-9B7E-AB7503D83113}"/>
    <hyperlink ref="AB242" r:id="rId345" xr:uid="{82A5EA37-1C1D-4D07-859B-B6C516F2D27A}"/>
    <hyperlink ref="AC242" r:id="rId346" xr:uid="{8A2F16B7-F346-492D-A0D3-23CFB1FB5EBA}"/>
    <hyperlink ref="AA243" r:id="rId347" xr:uid="{AEEEEF34-72F8-4CE8-9B28-DA46EB3CDD7D}"/>
    <hyperlink ref="AQ243" r:id="rId348" xr:uid="{113E05FE-36F6-4B8A-B2A7-AB71235FF1E9}"/>
    <hyperlink ref="AA244" r:id="rId349" xr:uid="{4EC3B9E2-AF65-4B19-81D3-B6FA96D6A037}"/>
    <hyperlink ref="AA245" r:id="rId350" xr:uid="{0D13AFBD-AA3E-4469-BC0E-A0B6D2A76AEE}"/>
    <hyperlink ref="AC245" r:id="rId351" xr:uid="{58302B87-74BF-41B8-822E-B59FFF68A408}"/>
    <hyperlink ref="AA246" r:id="rId352" xr:uid="{7E28980C-8983-4946-99FD-3AC864F3139D}"/>
    <hyperlink ref="AA248" r:id="rId353" xr:uid="{0B6FB90E-BC3C-40F8-923D-7671BB07AB36}"/>
    <hyperlink ref="AA249" r:id="rId354" xr:uid="{E93CF097-7D0F-4094-87B1-2AC56768F2DA}"/>
    <hyperlink ref="AB249" r:id="rId355" xr:uid="{2DEF62D8-784A-4F7F-9D21-496831136E76}"/>
    <hyperlink ref="AA250" r:id="rId356" xr:uid="{8E367CC1-92B0-4995-93BD-165B2400F79B}"/>
    <hyperlink ref="AA251" r:id="rId357" xr:uid="{4FD29EB3-62A3-4FA3-93DE-A1649CED7E83}"/>
    <hyperlink ref="AA252" r:id="rId358" xr:uid="{D9D4B7C1-A204-4D9F-B99C-AD6E132F5988}"/>
    <hyperlink ref="AB252" r:id="rId359" xr:uid="{80D0D198-542E-4865-B128-BDCEBF951A1F}"/>
    <hyperlink ref="AA253" r:id="rId360" xr:uid="{7DCC0896-1611-4DCA-A5CA-E3FEE4B94D66}"/>
    <hyperlink ref="AA254" r:id="rId361" xr:uid="{D6B2C4C5-7E1F-46F3-9968-7C9F8540B2C0}"/>
    <hyperlink ref="AA255" r:id="rId362" xr:uid="{FAB5A258-0605-46CC-8142-06D5C30FD61B}"/>
    <hyperlink ref="AB255" r:id="rId363" xr:uid="{C32CBE0A-8E8A-4CF7-85FB-E2DF69FCB3EE}"/>
    <hyperlink ref="AQ255" r:id="rId364" xr:uid="{B08F9A35-4CC8-41ED-9133-3D9607393EE9}"/>
    <hyperlink ref="AA256" r:id="rId365" xr:uid="{9C9B2799-DDE7-4B10-B6A3-54E48883854F}"/>
    <hyperlink ref="AB257" r:id="rId366" xr:uid="{26200929-1CA4-4B65-9789-3CBEC1A5A9F7}"/>
    <hyperlink ref="AC257" r:id="rId367" xr:uid="{0E8F017F-9D79-4330-851E-72C438E90DF8}"/>
    <hyperlink ref="AB259" r:id="rId368" xr:uid="{A5B519D2-75EF-417A-B5C4-292BED543FFD}"/>
    <hyperlink ref="AB260" r:id="rId369" xr:uid="{90A50863-E98E-4458-B34D-056E5F0F2EE7}"/>
    <hyperlink ref="AR260" r:id="rId370" xr:uid="{A8332C5C-367C-4BEE-B855-A271459B632D}"/>
    <hyperlink ref="AB261" r:id="rId371" xr:uid="{C5C8EA70-7995-4388-A351-A41A6774F896}"/>
    <hyperlink ref="AB262" r:id="rId372" xr:uid="{50750AEE-D6B0-45EB-A0D4-AE5824733B7A}"/>
    <hyperlink ref="AB263" r:id="rId373" location=":~:text=Our%20Local%20Development%20Scheme%20(LDS,First%20Review%20have%20been%20saved." xr:uid="{6A6D2781-1C5E-492E-9DC6-C726FE14857B}"/>
    <hyperlink ref="AB264" r:id="rId374" xr:uid="{12C17D39-DE2D-45AE-9D6C-0147082F2977}"/>
    <hyperlink ref="AB265" r:id="rId375" xr:uid="{3989A2D8-C36C-4C02-8CBD-C30DEE4DA2C1}"/>
    <hyperlink ref="BR265" r:id="rId376" xr:uid="{BC25A105-F058-4975-81D4-22CD0F837F69}"/>
    <hyperlink ref="AC265" r:id="rId377" xr:uid="{1FF4251C-B4D4-41F0-92F2-153529027773}"/>
    <hyperlink ref="AB266" r:id="rId378" xr:uid="{C402EE4E-BF78-48D4-81CC-27727FC9AB80}"/>
    <hyperlink ref="AK266" r:id="rId379" xr:uid="{23C12E92-29C0-4FA2-823E-ADBD1EE933AE}"/>
    <hyperlink ref="AB267" r:id="rId380" xr:uid="{4C165928-8DD7-4D8D-B61A-B1816F6EFEC7}"/>
    <hyperlink ref="AB268" r:id="rId381" xr:uid="{C6CE7E0C-C59F-4C29-AF19-38C90512323F}"/>
    <hyperlink ref="AB269" r:id="rId382" xr:uid="{B6109ABD-F4D5-4929-85FA-598A094F2BEE}"/>
    <hyperlink ref="AK269" r:id="rId383" xr:uid="{353D6004-0219-4B43-97F3-78B3577C7564}"/>
    <hyperlink ref="AK270" r:id="rId384" xr:uid="{C0C70083-A0B6-466B-A11B-DC4A5EDAC858}"/>
    <hyperlink ref="AB270" r:id="rId385" xr:uid="{976B01C6-C6E4-4DD1-A656-B88C129A80D0}"/>
    <hyperlink ref="AB271" r:id="rId386" xr:uid="{4F8826CB-A928-47AF-837C-DC75DF8616AA}"/>
    <hyperlink ref="AC271" r:id="rId387" xr:uid="{3F34F7F1-2989-4230-81F8-8E5B75AF1674}"/>
    <hyperlink ref="AD271" r:id="rId388" xr:uid="{9B9C0FB4-A23B-4A5A-B632-C67727D507DA}"/>
    <hyperlink ref="AB272" r:id="rId389" xr:uid="{6DB22738-ED78-4F55-BDF7-81AF750A2811}"/>
    <hyperlink ref="AB273" r:id="rId390" xr:uid="{284FB1EC-41B7-4304-8657-60C5E85D9784}"/>
    <hyperlink ref="AB274" r:id="rId391" xr:uid="{35D8C641-0C0E-4481-99BD-1C5412D4A848}"/>
    <hyperlink ref="AB275" r:id="rId392" xr:uid="{AEFA9B9D-1700-4036-99E9-DC9284E0122E}"/>
    <hyperlink ref="AK275" r:id="rId393" xr:uid="{F14563C7-9EE8-4DAF-B448-C4692F6F5B82}"/>
    <hyperlink ref="AC275" r:id="rId394" xr:uid="{07A0E112-B650-49CC-94B5-BCC33673A63A}"/>
    <hyperlink ref="AK276" r:id="rId395" xr:uid="{6CCF7641-A9CA-4322-A4B9-34C62D5C0871}"/>
    <hyperlink ref="AR276" r:id="rId396" xr:uid="{8544EBFA-6539-4121-B76D-518C54ACF2E9}"/>
    <hyperlink ref="AB276" r:id="rId397" xr:uid="{0C6B714D-DA09-434E-9B2B-9F8BA5314048}"/>
    <hyperlink ref="AB277" r:id="rId398" xr:uid="{1797CD6D-F776-40E4-863A-122863E2BE03}"/>
    <hyperlink ref="AB278" r:id="rId399" xr:uid="{D3B0E004-16C6-402F-BEB5-D6173D9C4AAD}"/>
    <hyperlink ref="AC278" r:id="rId400" xr:uid="{5D017989-427E-4A0D-95CC-737A897F88D4}"/>
    <hyperlink ref="AB280" r:id="rId401" xr:uid="{DF3224C2-1818-4820-9F65-6F1D6936999E}"/>
    <hyperlink ref="AC280" r:id="rId402" xr:uid="{3671D4E3-20CE-45CA-9C26-3F4118BCD1BA}"/>
    <hyperlink ref="AB279" r:id="rId403" xr:uid="{4D48D3DF-1963-4F63-9197-7457C5A44591}"/>
    <hyperlink ref="AC279" r:id="rId404" xr:uid="{B4519870-27E8-4DDA-9A46-03CF502CCB92}"/>
    <hyperlink ref="AB281" r:id="rId405" xr:uid="{C402AA8F-6832-4319-BEE3-981C1F82762F}"/>
    <hyperlink ref="AC281" r:id="rId406" xr:uid="{51E5860A-FF30-44E2-A967-E278100B0079}"/>
    <hyperlink ref="AR281" r:id="rId407" xr:uid="{7D0318DB-1BCF-4EF9-B3E0-BFDC6E92BF9E}"/>
    <hyperlink ref="AB282" r:id="rId408" xr:uid="{E91C6474-FB8A-477E-81BA-D70CA0156323}"/>
    <hyperlink ref="AB283" r:id="rId409" location="aqbw" xr:uid="{9CAAA959-0EDA-449D-AD07-F681165FDA9B}"/>
    <hyperlink ref="AB284" r:id="rId410" xr:uid="{6637C9A5-1906-4769-8B14-05B004D5A910}"/>
    <hyperlink ref="AC285" r:id="rId411" xr:uid="{506E8FAE-5FE5-457E-B669-3A2B53BE61AD}"/>
    <hyperlink ref="AB286" r:id="rId412" xr:uid="{E5021584-4ECE-497F-B56C-648B1015C93A}"/>
    <hyperlink ref="AB287" r:id="rId413" xr:uid="{5AE52E21-6685-4394-94AB-EAF477FB9D88}"/>
    <hyperlink ref="AY287" r:id="rId414" xr:uid="{DCF0A8EB-1344-41AE-B2E3-CD71B5D04932}"/>
    <hyperlink ref="AB288" r:id="rId415" xr:uid="{F1357E35-B7C4-4B64-BDBC-695848C070E8}"/>
  </hyperlinks>
  <pageMargins left="0.7" right="0.7" top="0.75" bottom="0.75" header="0.3" footer="0.3"/>
  <headerFooter>
    <oddHeader>&amp;C&amp;"Calibri"&amp;10&amp;K000000 OFFICIAL&amp;1#_x000D_</oddHeader>
    <oddFooter>&amp;C_x000D_&amp;1#&amp;"Calibri"&amp;10&amp;K000000 OFFICIAL</oddFooter>
  </headerFooter>
  <legacyDrawing r:id="rId416"/>
  <extLst>
    <ext xmlns:x14="http://schemas.microsoft.com/office/spreadsheetml/2009/9/main" uri="{CCE6A557-97BC-4b89-ADB6-D9C93CAAB3DF}">
      <x14:dataValidations xmlns:xm="http://schemas.microsoft.com/office/excel/2006/main" count="6">
        <x14:dataValidation type="list" allowBlank="1" showInputMessage="1" showErrorMessage="1" xr:uid="{1A429216-E225-4C71-81DF-FE4EAA8560FC}">
          <x14:formula1>
            <xm:f>LISTS!$C$4:$C$8</xm:f>
          </x14:formula1>
          <xm:sqref>W2:W87 W316:W334 W314 X92:X207 U208:U209 U224:U225 X210:X223 X226:X228 U229:U232 X233:X256 Y257:Y288 X289:X313</xm:sqref>
        </x14:dataValidation>
        <x14:dataValidation type="list" allowBlank="1" showInputMessage="1" showErrorMessage="1" xr:uid="{E31B4103-6D97-4809-9789-FE8B14505BC2}">
          <x14:formula1>
            <xm:f>LISTS!$C$13:$C$25</xm:f>
          </x14:formula1>
          <xm:sqref>BW2:BW87 BT2:BT87 BV83 BX316:BX334 BU316:BU334 BY92:BY164 BU314 BX314 BS208:BS209 BS224:BS225 BS229:BS231 BV92:BV231 BR232 BU232 BY166:BY239 BV233:BV256 BY241:BY256 BZ257:BZ288 BW257:BW288 BY289:BY313 BV289:BV313</xm:sqref>
        </x14:dataValidation>
        <x14:dataValidation type="list" allowBlank="1" showInputMessage="1" showErrorMessage="1" xr:uid="{9BFBB25D-2983-4848-B4AB-2B827F04A7DC}">
          <x14:formula1>
            <xm:f>LISTS!$C$37:$C$39</xm:f>
          </x14:formula1>
          <xm:sqref>Y2:Y5 Y7:Y9 Y11:Y15 Y17:Y40 Y62 Y75 Y321:Y334 Z97 Z100:Z101 Z107:Z114 Z124 Z118 Z121:Z122 Z126 Z130 Z134 Z136:Z141 Z144 Z146 Z148 Z153 Z156 Z159:Z160 Z163:Z164 Z168:Z173 Z175 Z177:Z178 Z182 Z185:Z186 Z189:Z190 Z196:Z197 W208 Z199 Z201:Z202 Z212:Z213 Z223 W224:W225 Z227:Z228 W229 W232 Z234:Z236 Z238 Z241 Z302:Z313 Z243 Z249 Z252:Z253 AA267 AA262:AA263 AA265 AA269 AA274:AA276 AA281:AA284 AA286:AA288</xm:sqref>
        </x14:dataValidation>
        <x14:dataValidation type="list" allowBlank="1" showInputMessage="1" showErrorMessage="1" xr:uid="{D886A418-47A3-4E6B-A097-8D2FC8A6638A}">
          <x14:formula1>
            <xm:f>LISTS!$G$4:$G$7</xm:f>
          </x14:formula1>
          <xm:sqref>X2:X41 X43:X76 X78:X87 X316:X334 X314 Y92:Y207 V208:V209 V224:V225 Y210:Y223 Y226:Y228 V229:V232 Y233:Y256 Z257:Z288 Y289:Y313</xm:sqref>
        </x14:dataValidation>
        <x14:dataValidation type="list" allowBlank="1" showInputMessage="1" showErrorMessage="1" xr:uid="{94A7EEE9-C2D1-4049-9BC5-4F3D32B2D908}">
          <x14:formula1>
            <xm:f>LISTS!$C$37:$C$38</xm:f>
          </x14:formula1>
          <xm:sqref>Y6 Y10 Y41 Y43:Y61 Y63:Y74 Y76 Y78:Y87 Y316:Y320 Z92:Z96 Z98:Z99 Z102:Z106 Z115:Z117 Z119:Z120 Z123 Z125 Z127:Z129 Z131:Z133 Z135 Z142:Z143 Z145 Z147 Z149:Z152 Z154:Z155 Z157:Z158 Z161:Z162 Z165:Z167 Z174 Z176 Z179:Z181 Z183:Z184 Y314 Z187:Z188 Z191:Z195 Z198 Z200 Z203:Z207 W209 Z210:Z211 Z226 Z214:Z221 W230:W231 Z233 Z237 Z239:Z240 Z242 Z244:Z248 Z250:Z251 AA270:AA273 Z254:Z256 AA257:AA262 AA264 AA266 AA268 AA277:AA280 AA285 Z289:Z301</xm:sqref>
        </x14:dataValidation>
        <x14:dataValidation type="list" allowBlank="1" showInputMessage="1" showErrorMessage="1" xr:uid="{04572C87-5839-4C9A-82A7-FA91B9E9B229}">
          <x14:formula1>
            <xm:f>LISTS!$G$4:$G$5</xm:f>
          </x14:formula1>
          <xm:sqref>Y16 X42:Y42 Y71 X77:Y77 Z118 Y146:Z146 Z179 Y205:Z205 Z222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2BC9-924B-43B4-B890-2FD7D67DA2FD}">
  <sheetPr filterMode="1">
    <tabColor rgb="FFFF0000"/>
  </sheetPr>
  <dimension ref="A1:AF225"/>
  <sheetViews>
    <sheetView workbookViewId="0"/>
  </sheetViews>
  <sheetFormatPr baseColWidth="10" defaultColWidth="8.5" defaultRowHeight="30" customHeight="1" x14ac:dyDescent="0.2"/>
  <cols>
    <col min="1" max="1" width="11.5" style="1457" customWidth="1"/>
    <col min="2" max="2" width="11" style="3347" hidden="1" customWidth="1"/>
    <col min="3" max="3" width="17.5" style="1457" customWidth="1"/>
    <col min="4" max="4" width="22.5" style="1749" hidden="1" customWidth="1"/>
    <col min="5" max="5" width="6.83203125" style="1749" hidden="1" customWidth="1"/>
    <col min="6" max="6" width="24.5" style="1457" customWidth="1"/>
    <col min="7" max="7" width="13.5" style="1458" customWidth="1"/>
    <col min="8" max="8" width="9.5" style="1458" customWidth="1"/>
    <col min="9" max="9" width="9.1640625" style="1749" customWidth="1"/>
    <col min="10" max="10" width="8.5" style="1457" customWidth="1"/>
    <col min="11" max="11" width="18.83203125" style="1752" customWidth="1"/>
    <col min="12" max="19" width="18.83203125" style="2851" customWidth="1"/>
    <col min="20" max="20" width="14.83203125" style="2703" customWidth="1"/>
    <col min="21" max="22" width="19.1640625" style="2703" customWidth="1"/>
    <col min="23" max="23" width="41.1640625" style="2461" hidden="1" customWidth="1"/>
    <col min="24" max="24" width="48" style="2242" customWidth="1"/>
    <col min="25" max="25" width="14.83203125" style="1749" hidden="1" customWidth="1"/>
    <col min="26" max="26" width="17.5" style="1462" hidden="1" customWidth="1"/>
    <col min="27" max="27" width="16.5" style="2464" customWidth="1"/>
    <col min="28" max="28" width="14.1640625" style="2375" customWidth="1"/>
    <col min="29" max="29" width="15.83203125" style="2375" customWidth="1"/>
    <col min="30" max="30" width="14.1640625" style="1464" customWidth="1"/>
    <col min="31" max="32" width="8.5" style="610"/>
    <col min="33" max="16384" width="8.5" style="1"/>
  </cols>
  <sheetData>
    <row r="1" spans="1:30" s="1505" customFormat="1" ht="30" customHeight="1" x14ac:dyDescent="0.3">
      <c r="A1" s="7532"/>
      <c r="B1" s="3347"/>
      <c r="C1" s="611" t="s">
        <v>8048</v>
      </c>
      <c r="D1" s="1747"/>
      <c r="E1" s="1747"/>
      <c r="F1" s="611"/>
      <c r="G1" s="1498"/>
      <c r="H1" s="1498"/>
      <c r="I1" s="1747"/>
      <c r="J1" s="611"/>
      <c r="K1" s="1964"/>
      <c r="L1" s="3121"/>
      <c r="M1" s="3121"/>
      <c r="N1" s="3121"/>
      <c r="O1" s="3121"/>
      <c r="P1" s="3121"/>
      <c r="Q1" s="3121"/>
      <c r="R1" s="3121"/>
      <c r="S1" s="3121"/>
      <c r="T1" s="2701"/>
      <c r="U1" s="2701"/>
      <c r="V1" s="2701"/>
      <c r="W1" s="2459"/>
      <c r="X1" s="2241"/>
      <c r="Y1" s="7292"/>
      <c r="Z1" s="7533"/>
      <c r="AA1" s="2462"/>
      <c r="AB1" s="2373"/>
      <c r="AC1" s="2373"/>
      <c r="AD1" s="1504"/>
    </row>
    <row r="2" spans="1:30" s="70" customFormat="1" ht="30" customHeight="1" thickBot="1" x14ac:dyDescent="0.3">
      <c r="A2" s="7532"/>
      <c r="B2" s="3347"/>
      <c r="C2" s="1491" t="s">
        <v>4150</v>
      </c>
      <c r="D2" s="1748"/>
      <c r="E2" s="1748"/>
      <c r="F2" s="1490"/>
      <c r="G2" s="1492"/>
      <c r="H2" s="1492"/>
      <c r="I2" s="2613"/>
      <c r="J2" s="1490"/>
      <c r="K2" s="1965"/>
      <c r="L2" s="3122"/>
      <c r="M2" s="3122"/>
      <c r="N2" s="3122"/>
      <c r="O2" s="3122"/>
      <c r="P2" s="3122"/>
      <c r="Q2" s="3122"/>
      <c r="R2" s="3122"/>
      <c r="S2" s="3122"/>
      <c r="T2" s="2702"/>
      <c r="U2" s="2702"/>
      <c r="V2" s="2702"/>
      <c r="W2" s="2460"/>
      <c r="X2" s="2243"/>
      <c r="Y2" s="7292"/>
      <c r="Z2" s="7533"/>
      <c r="AA2" s="2463"/>
      <c r="AB2" s="2374"/>
      <c r="AC2" s="2374"/>
      <c r="AD2" s="1497"/>
    </row>
    <row r="3" spans="1:30" s="1132" customFormat="1" ht="40" customHeight="1" thickBot="1" x14ac:dyDescent="0.25">
      <c r="A3" s="1983" t="s">
        <v>1</v>
      </c>
      <c r="B3" s="3348"/>
      <c r="C3" s="1984" t="s">
        <v>4151</v>
      </c>
      <c r="D3" s="2013" t="s">
        <v>4152</v>
      </c>
      <c r="E3" s="2013" t="s">
        <v>4153</v>
      </c>
      <c r="F3" s="1985" t="s">
        <v>4</v>
      </c>
      <c r="G3" s="1986" t="s">
        <v>4154</v>
      </c>
      <c r="H3" s="1987" t="s">
        <v>4155</v>
      </c>
      <c r="I3" s="1988" t="s">
        <v>8</v>
      </c>
      <c r="J3" s="1989" t="s">
        <v>9</v>
      </c>
      <c r="K3" s="3128" t="s">
        <v>4156</v>
      </c>
      <c r="L3" s="3129" t="s">
        <v>4157</v>
      </c>
      <c r="M3" s="3129" t="s">
        <v>4158</v>
      </c>
      <c r="N3" s="3130" t="s">
        <v>4159</v>
      </c>
      <c r="O3" s="3130" t="s">
        <v>4160</v>
      </c>
      <c r="P3" s="3131" t="s">
        <v>4161</v>
      </c>
      <c r="Q3" s="3131" t="s">
        <v>4162</v>
      </c>
      <c r="R3" s="3132" t="s">
        <v>4163</v>
      </c>
      <c r="S3" s="3132" t="s">
        <v>4164</v>
      </c>
      <c r="T3" s="3125" t="s">
        <v>4165</v>
      </c>
      <c r="U3" s="3127" t="s">
        <v>4166</v>
      </c>
      <c r="V3" s="3126" t="s">
        <v>4167</v>
      </c>
      <c r="W3" s="2378" t="s">
        <v>8049</v>
      </c>
      <c r="X3" s="1990" t="s">
        <v>4168</v>
      </c>
      <c r="Y3" s="1511" t="s">
        <v>4169</v>
      </c>
      <c r="Z3" s="2209" t="s">
        <v>8050</v>
      </c>
      <c r="AA3" s="2388" t="s">
        <v>4170</v>
      </c>
      <c r="AB3" s="2390" t="s">
        <v>4171</v>
      </c>
      <c r="AC3" s="2389" t="s">
        <v>4172</v>
      </c>
      <c r="AD3" s="2391" t="s">
        <v>4173</v>
      </c>
    </row>
    <row r="4" spans="1:30" s="610" customFormat="1" ht="30" hidden="1" customHeight="1" x14ac:dyDescent="0.2">
      <c r="A4" s="1465" t="s">
        <v>135</v>
      </c>
      <c r="B4" s="1465"/>
      <c r="C4" s="1465" t="s">
        <v>136</v>
      </c>
      <c r="D4" s="1466"/>
      <c r="E4" s="1466"/>
      <c r="F4" s="7293" t="str">
        <f>IF(VLOOKUP($A4,'8 Oct - LIVE LDS Data'!$A$3:$AAD$1504,4,FALSE)=0/1/1900,"",VLOOKUP($A4,'8 Oct - LIVE LDS Data'!$A$3:$AAD$1504,4,FALSE))</f>
        <v>Arun Local Plan Update 2023 - 2041</v>
      </c>
      <c r="G4" s="7294">
        <f>IF(VLOOKUP($A4,'8 Oct - LIVE LDS Data'!$A$3:$AAD$1504,6,FALSE)=0/1/1900,"",VLOOKUP($A4,'8 Oct - LIVE LDS Data'!$A$3:$AAD$1504,6,FALSE))</f>
        <v>2023</v>
      </c>
      <c r="H4" s="7294">
        <f>IF(VLOOKUP($A4,'8 Oct - LIVE LDS Data'!$A$3:$AAD$1504,7,FALSE)=0/1/1900,"",VLOOKUP($A4,'8 Oct - LIVE LDS Data'!$A$3:$AAD$1504,7,FALSE))</f>
        <v>2041</v>
      </c>
      <c r="I4" s="7294" t="str">
        <f>IF(VLOOKUP($A4,'8 Oct - LIVE LDS Data'!$A$3:$AAD$1504,8,FALSE)=0/1/1900,"",VLOOKUP($A4,'8 Oct - LIVE LDS Data'!$A$3:$AAD$1504,8,FALSE))</f>
        <v>N</v>
      </c>
      <c r="J4" s="7294" t="str">
        <f>IF(VLOOKUP($A4,'8 Oct - LIVE LDS Data'!$A$3:$AAD$1504,9,FALSE)=0/1/1900,"",VLOOKUP($A4,'8 Oct - LIVE LDS Data'!$A$3:$AAD$1504,9,FALSE))</f>
        <v>N</v>
      </c>
      <c r="K4" s="7295">
        <f>IF(VLOOKUP($A4,'8 Oct - LIVE LDS Data'!$A$3:$AAD$1504,10,FALSE)=0/1/1900,"",VLOOKUP($A4,'8 Oct - LIVE LDS Data'!$A$3:$AAD$1504,10,FALSE))</f>
        <v>43299</v>
      </c>
      <c r="L4" s="7297">
        <f>IF(VLOOKUP($A4,'8 Oct - LIVE LDS Data'!$A$3:$AAD$1504,33,FALSE)=0/1/1900,"",VLOOKUP($A4,'8 Oct - LIVE LDS Data'!$A$3:$AAD$1504,33,FALSE))</f>
        <v>45383</v>
      </c>
      <c r="M4" s="7297">
        <f>IF(VLOOKUP($A4,'8 Oct - LIVE LDS Data'!$A$3:$AAD$1504,34,FALSE)=0/1/1900,"",VLOOKUP($A4,'8 Oct - LIVE LDS Data'!$A$3:$AAD$1504,34,FALSE))</f>
        <v>45376</v>
      </c>
      <c r="N4" s="7297">
        <f>IF(VLOOKUP($A4,'8 Oct - LIVE LDS Data'!$A$3:$AAD$1504,40,FALSE)=0/1/1900,"",VLOOKUP($A4,'8 Oct - LIVE LDS Data'!$A$3:$AAD$1504,40,FALSE))</f>
        <v>46113</v>
      </c>
      <c r="O4" s="7297" t="str">
        <f>IF(VLOOKUP($A4,'8 Oct - LIVE LDS Data'!$A$3:$AAD$1504,41,FALSE)=0/1/1900,"",VLOOKUP($A4,'8 Oct - LIVE LDS Data'!$A$3:$AAD$1504,41,FALSE))</f>
        <v/>
      </c>
      <c r="P4" s="7297" t="str">
        <f>IF(VLOOKUP($A4,'8 Oct - LIVE LDS Data'!$A$3:$AAD$1504,47,FALSE)=0/1/1900,"",VLOOKUP($A4,'8 Oct - LIVE LDS Data'!$A$3:$AAD$1504,47,FALSE))</f>
        <v/>
      </c>
      <c r="Q4" s="7297" t="str">
        <f>IF(VLOOKUP($A4,'8 Oct - LIVE LDS Data'!$A$3:$AAD$1504,48,FALSE)=0/1/1900,"",VLOOKUP($A4,'8 Oct - LIVE LDS Data'!$A$3:$AAD$1504,48,FALSE))</f>
        <v/>
      </c>
      <c r="R4" s="7297" t="str">
        <f>IF(VLOOKUP($A4,'8 Oct - LIVE LDS Data'!$A$3:$AAD$1504,54,FALSE)=0/1/1900,"",VLOOKUP($A4,'8 Oct - LIVE LDS Data'!$A$3:$AAD$1504,54,FALSE))</f>
        <v/>
      </c>
      <c r="S4" s="7297" t="str">
        <f>IF(VLOOKUP($A4,'8 Oct - LIVE LDS Data'!$A$3:$AAD$1504,55,FALSE)=0/1/1900,"",VLOOKUP($A4,'8 Oct - LIVE LDS Data'!$A$3:$AAD$1504,55,FALSE))</f>
        <v/>
      </c>
      <c r="T4" s="7297">
        <f>IF(VLOOKUP($A4,'8 Oct - LIVE LDS Data'!$A$3:$AAD$1504,60,FALSE)=0/1/1900,"",VLOOKUP($A4,'8 Oct - LIVE LDS Data'!$A$3:$AAD$1504,60,FALSE))</f>
        <v>46478</v>
      </c>
      <c r="U4" s="7297">
        <f>IF(VLOOKUP($A4,'8 Oct - LIVE LDS Data'!$A$3:$AAD$1504,63,FALSE)=0/1/1900,"",VLOOKUP($A4,'8 Oct - LIVE LDS Data'!$A$3:$AAD$1504,63,FALSE))</f>
        <v>46753</v>
      </c>
      <c r="V4" s="7297">
        <f>IF(VLOOKUP($A4,'8 Oct - LIVE LDS Data'!$A$3:$AAD$1504,66,FALSE)=0/1/1900,"",VLOOKUP($A4,'8 Oct - LIVE LDS Data'!$A$3:$AAD$1504,66,FALSE))</f>
        <v>46935</v>
      </c>
      <c r="W4" s="7534" t="str">
        <f>IF(VLOOKUP($A4,'8 Oct - LIVE LDS Data'!$A$3:$AAD$1504,68,FALSE)=0/1/1900,"",VLOOKUP($A4,'8 Oct - LIVE LDS Data'!$A$3:$AAD$1504,68,FALSE))</f>
        <v>Council had paused work on its local plan to await proposed reforms to the planning system.   Un-paused 19 July 2023.</v>
      </c>
      <c r="X4" s="7535" t="str">
        <f>IF(VLOOKUP($A4,'8 Oct - LIVE LDS Data'!$A$3:$AAD$1504,79,FALSE)=0/1/1900,"",VLOOKUP($A4,'8 Oct - LIVE LDS Data'!$A$3:$AAD$1504,79,FALSE))</f>
        <v>new plan to be prepared under new system</v>
      </c>
      <c r="Y4" s="7299" t="s">
        <v>90</v>
      </c>
      <c r="Z4" s="7536" t="s">
        <v>8051</v>
      </c>
      <c r="AA4" s="7300">
        <f>IF(VLOOKUP($A4,'8 Oct - LIVE LDS Data'!$A$3:$AAD$1504,72,FALSE)=0/1/1900,"",VLOOKUP($A4,'8 Oct - LIVE LDS Data'!$A$3:$AAD$1504,72,FALSE))</f>
        <v>45576</v>
      </c>
      <c r="AB4" s="7300">
        <f>IF(VLOOKUP($A4,'8 Oct - LIVE LDS Data'!$A$3:$AAD$1504,73,FALSE)=0/1/1900,"",VLOOKUP($A4,'8 Oct - LIVE LDS Data'!$A$3:$AAD$1504,73,FALSE))</f>
        <v>45743</v>
      </c>
      <c r="AC4" s="7300">
        <f>IF(VLOOKUP($A4,'8 Oct - LIVE LDS Data'!$A$3:$AAD$1504,75,FALSE)=0/1/1900,"",VLOOKUP($A4,'8 Oct - LIVE LDS Data'!$A$3:$AAD$1504,75,FALSE))</f>
        <v>45576</v>
      </c>
      <c r="AD4" s="7300">
        <f>IF(VLOOKUP($A4,'8 Oct - LIVE LDS Data'!$A$3:$AAD$1504,76,FALSE)=0/1/1900,"",VLOOKUP($A4,'8 Oct - LIVE LDS Data'!$A$3:$AAD$1504,76,FALSE))</f>
        <v>45743</v>
      </c>
    </row>
    <row r="5" spans="1:30" s="610" customFormat="1" ht="30" hidden="1" customHeight="1" x14ac:dyDescent="0.2">
      <c r="A5" s="1465" t="s">
        <v>242</v>
      </c>
      <c r="B5" s="1465"/>
      <c r="C5" s="1467" t="s">
        <v>243</v>
      </c>
      <c r="D5" s="1480"/>
      <c r="E5" s="1480"/>
      <c r="F5" s="7293" t="str">
        <f>IF(VLOOKUP($A5,'8 Oct - LIVE LDS Data'!$A$3:$AAD$1504,4,FALSE)=0/1/1900,"",VLOOKUP($A5,'8 Oct - LIVE LDS Data'!$A$3:$AAD$1504,4,FALSE))</f>
        <v>New Local Plan
(previous emerging plan withdrawn from examination)</v>
      </c>
      <c r="G5" s="7294">
        <f>IF(VLOOKUP($A5,'8 Oct - LIVE LDS Data'!$A$3:$AAD$1504,6,FALSE)=0/1/1900,"",VLOOKUP($A5,'8 Oct - LIVE LDS Data'!$A$3:$AAD$1504,6,FALSE))</f>
        <v>2023</v>
      </c>
      <c r="H5" s="7294">
        <f>IF(VLOOKUP($A5,'8 Oct - LIVE LDS Data'!$A$3:$AAD$1504,7,FALSE)=0/1/1900,"",VLOOKUP($A5,'8 Oct - LIVE LDS Data'!$A$3:$AAD$1504,7,FALSE))</f>
        <v>2043</v>
      </c>
      <c r="I5" s="7294" t="str">
        <f>IF(VLOOKUP($A5,'8 Oct - LIVE LDS Data'!$A$3:$AAD$1504,8,FALSE)=0/1/1900,"",VLOOKUP($A5,'8 Oct - LIVE LDS Data'!$A$3:$AAD$1504,8,FALSE))</f>
        <v>N</v>
      </c>
      <c r="J5" s="7294" t="str">
        <f>IF(VLOOKUP($A5,'8 Oct - LIVE LDS Data'!$A$3:$AAD$1504,9,FALSE)=0/1/1900,"",VLOOKUP($A5,'8 Oct - LIVE LDS Data'!$A$3:$AAD$1504,9,FALSE))</f>
        <v>N</v>
      </c>
      <c r="K5" s="7295" t="str">
        <f>IF(VLOOKUP($A5,'8 Oct - LIVE LDS Data'!$A$3:$AAD$1504,10,FALSE)=0/1/1900,"",VLOOKUP($A5,'8 Oct - LIVE LDS Data'!$A$3:$AAD$1504,10,FALSE))</f>
        <v>none</v>
      </c>
      <c r="L5" s="7297">
        <f>IF(VLOOKUP($A5,'8 Oct - LIVE LDS Data'!$A$3:$AAD$1504,33,FALSE)=0/1/1900,"",VLOOKUP($A5,'8 Oct - LIVE LDS Data'!$A$3:$AAD$1504,33,FALSE))</f>
        <v>45047</v>
      </c>
      <c r="M5" s="7297">
        <f>IF(VLOOKUP($A5,'8 Oct - LIVE LDS Data'!$A$3:$AAD$1504,34,FALSE)=0/1/1900,"",VLOOKUP($A5,'8 Oct - LIVE LDS Data'!$A$3:$AAD$1504,34,FALSE))</f>
        <v>45104</v>
      </c>
      <c r="N5" s="7297">
        <f>IF(VLOOKUP($A5,'8 Oct - LIVE LDS Data'!$A$3:$AAD$1504,40,FALSE)=0/1/1900,"",VLOOKUP($A5,'8 Oct - LIVE LDS Data'!$A$3:$AAD$1504,40,FALSE))</f>
        <v>45658</v>
      </c>
      <c r="O5" s="7297">
        <f>IF(VLOOKUP($A5,'8 Oct - LIVE LDS Data'!$A$3:$AAD$1504,41,FALSE)=0/1/1900,"",VLOOKUP($A5,'8 Oct - LIVE LDS Data'!$A$3:$AAD$1504,41,FALSE))</f>
        <v>45597</v>
      </c>
      <c r="P5" s="7297">
        <f>IF(VLOOKUP($A5,'8 Oct - LIVE LDS Data'!$A$3:$AAD$1504,47,FALSE)=0/1/1900,"",VLOOKUP($A5,'8 Oct - LIVE LDS Data'!$A$3:$AAD$1504,47,FALSE))</f>
        <v>45748</v>
      </c>
      <c r="Q5" s="7297">
        <f>IF(VLOOKUP($A5,'8 Oct - LIVE LDS Data'!$A$3:$AAD$1504,48,FALSE)=0/1/1900,"",VLOOKUP($A5,'8 Oct - LIVE LDS Data'!$A$3:$AAD$1504,48,FALSE))</f>
        <v>45719</v>
      </c>
      <c r="R5" s="7297" t="str">
        <f>IF(VLOOKUP($A5,'8 Oct - LIVE LDS Data'!$A$3:$AAD$1504,54,FALSE)=0/1/1900,"",VLOOKUP($A5,'8 Oct - LIVE LDS Data'!$A$3:$AAD$1504,54,FALSE))</f>
        <v/>
      </c>
      <c r="S5" s="7297" t="str">
        <f>IF(VLOOKUP($A5,'8 Oct - LIVE LDS Data'!$A$3:$AAD$1504,55,FALSE)=0/1/1900,"",VLOOKUP($A5,'8 Oct - LIVE LDS Data'!$A$3:$AAD$1504,55,FALSE))</f>
        <v/>
      </c>
      <c r="T5" s="7297">
        <f>IF(VLOOKUP($A5,'8 Oct - LIVE LDS Data'!$A$3:$AAD$1504,60,FALSE)=0/1/1900,"",VLOOKUP($A5,'8 Oct - LIVE LDS Data'!$A$3:$AAD$1504,60,FALSE))</f>
        <v>45931</v>
      </c>
      <c r="U5" s="7297">
        <f>IF(VLOOKUP($A5,'8 Oct - LIVE LDS Data'!$A$3:$AAD$1504,63,FALSE)=0/1/1900,"",VLOOKUP($A5,'8 Oct - LIVE LDS Data'!$A$3:$AAD$1504,63,FALSE))</f>
        <v>46023</v>
      </c>
      <c r="V5" s="7297">
        <f>IF(VLOOKUP($A5,'8 Oct - LIVE LDS Data'!$A$3:$AAD$1504,66,FALSE)=0/1/1900,"",VLOOKUP($A5,'8 Oct - LIVE LDS Data'!$A$3:$AAD$1504,66,FALSE))</f>
        <v>46357</v>
      </c>
      <c r="W5" s="7537" t="str">
        <f>IF(VLOOKUP($A5,'8 Oct - LIVE LDS Data'!$A$3:$AAD$1504,68,FALSE)=0/1/1900,"",VLOOKUP($A5,'8 Oct - LIVE LDS Data'!$A$3:$AAD$1504,68,FALSE))</f>
        <v>Regulation 18 - Preparation of a Local Plan (including two consultations) 
First Draft Local Plan Consultation 18/11/2024-12/01/2025 Second Focused Draft Local Plan Consultation February-April 2025
Regulation 19 - Publication of a Local Plan (including consultation)  Autumn 2025   
Regulation 22  Submission of a Local Plan to the Secretary of State - Submission January 2026
Regulation 24 - Independent Examination From January 2026
Regulation 26 - Adoption of the Local Plan.  Adoption Winter 2026</v>
      </c>
      <c r="X5" s="7314" t="str">
        <f>IF(VLOOKUP($A5,'8 Oct - LIVE LDS Data'!$A$3:$AAD$1504,79,FALSE)=0/1/1900,"",VLOOKUP($A5,'8 Oct - LIVE LDS Data'!$A$3:$AAD$1504,79,FALSE))</f>
        <v>Reg 18 completed</v>
      </c>
      <c r="Y5" s="7315" t="s">
        <v>90</v>
      </c>
      <c r="Z5" s="7536" t="s">
        <v>8052</v>
      </c>
      <c r="AA5" s="7300">
        <f>IF(VLOOKUP($A5,'8 Oct - LIVE LDS Data'!$A$3:$AAD$1504,72,FALSE)=0/1/1900,"",VLOOKUP($A5,'8 Oct - LIVE LDS Data'!$A$3:$AAD$1504,72,FALSE))</f>
        <v>45595</v>
      </c>
      <c r="AB5" s="7300">
        <f>IF(VLOOKUP($A5,'8 Oct - LIVE LDS Data'!$A$3:$AAD$1504,73,FALSE)=0/1/1900,"",VLOOKUP($A5,'8 Oct - LIVE LDS Data'!$A$3:$AAD$1504,73,FALSE))</f>
        <v>45743</v>
      </c>
      <c r="AC5" s="7300">
        <f>IF(VLOOKUP($A5,'8 Oct - LIVE LDS Data'!$A$3:$AAD$1504,75,FALSE)=0/1/1900,"",VLOOKUP($A5,'8 Oct - LIVE LDS Data'!$A$3:$AAD$1504,75,FALSE))</f>
        <v>45121</v>
      </c>
      <c r="AD5" s="7300">
        <f>IF(VLOOKUP($A5,'8 Oct - LIVE LDS Data'!$A$3:$AAD$1504,76,FALSE)=0/1/1900,"",VLOOKUP($A5,'8 Oct - LIVE LDS Data'!$A$3:$AAD$1504,76,FALSE))</f>
        <v>45740</v>
      </c>
    </row>
    <row r="6" spans="1:30" s="610" customFormat="1" ht="30" hidden="1" customHeight="1" x14ac:dyDescent="0.2">
      <c r="A6" s="1465" t="s">
        <v>263</v>
      </c>
      <c r="B6" s="1465"/>
      <c r="C6" s="1467" t="s">
        <v>264</v>
      </c>
      <c r="D6" s="1480"/>
      <c r="E6" s="1480"/>
      <c r="F6" s="7293" t="str">
        <f>IF(VLOOKUP($A6,'8 Oct - LIVE LDS Data'!$A$3:$AAD$1504,4,FALSE)=0/1/1900,"",VLOOKUP($A6,'8 Oct - LIVE LDS Data'!$A$3:$AAD$1504,4,FALSE))</f>
        <v>Local Plan</v>
      </c>
      <c r="G6" s="7294" t="str">
        <f>IF(VLOOKUP($A6,'8 Oct - LIVE LDS Data'!$A$3:$AAD$1504,6,FALSE)=0/1/1900,"",VLOOKUP($A6,'8 Oct - LIVE LDS Data'!$A$3:$AAD$1504,6,FALSE))</f>
        <v>2021</v>
      </c>
      <c r="H6" s="7294" t="str">
        <f>IF(VLOOKUP($A6,'8 Oct - LIVE LDS Data'!$A$3:$AAD$1504,7,FALSE)=0/1/1900,"",VLOOKUP($A6,'8 Oct - LIVE LDS Data'!$A$3:$AAD$1504,7,FALSE))</f>
        <v>2040</v>
      </c>
      <c r="I6" s="7294" t="str">
        <f>IF(VLOOKUP($A6,'8 Oct - LIVE LDS Data'!$A$3:$AAD$1504,8,FALSE)=0/1/1900,"",VLOOKUP($A6,'8 Oct - LIVE LDS Data'!$A$3:$AAD$1504,8,FALSE))</f>
        <v>N</v>
      </c>
      <c r="J6" s="7294" t="str">
        <f>IF(VLOOKUP($A6,'8 Oct - LIVE LDS Data'!$A$3:$AAD$1504,9,FALSE)=0/1/1900,"",VLOOKUP($A6,'8 Oct - LIVE LDS Data'!$A$3:$AAD$1504,9,FALSE))</f>
        <v>N</v>
      </c>
      <c r="K6" s="7295">
        <f>IF(VLOOKUP($A6,'8 Oct - LIVE LDS Data'!$A$3:$AAD$1504,10,FALSE)=0/1/1900,"",VLOOKUP($A6,'8 Oct - LIVE LDS Data'!$A$3:$AAD$1504,10,FALSE))</f>
        <v>42516</v>
      </c>
      <c r="L6" s="7297">
        <f>IF(VLOOKUP($A6,'8 Oct - LIVE LDS Data'!$A$3:$AAD$1504,33,FALSE)=0/1/1900,"",VLOOKUP($A6,'8 Oct - LIVE LDS Data'!$A$3:$AAD$1504,33,FALSE))</f>
        <v>45292</v>
      </c>
      <c r="M6" s="7297">
        <f>IF(VLOOKUP($A6,'8 Oct - LIVE LDS Data'!$A$3:$AAD$1504,34,FALSE)=0/1/1900,"",VLOOKUP($A6,'8 Oct - LIVE LDS Data'!$A$3:$AAD$1504,34,FALSE))</f>
        <v>45313</v>
      </c>
      <c r="N6" s="7297">
        <f>IF(VLOOKUP($A6,'8 Oct - LIVE LDS Data'!$A$3:$AAD$1504,40,FALSE)=0/1/1900,"",VLOOKUP($A6,'8 Oct - LIVE LDS Data'!$A$3:$AAD$1504,40,FALSE))</f>
        <v>45931</v>
      </c>
      <c r="O6" s="7297" t="str">
        <f>IF(VLOOKUP($A6,'8 Oct - LIVE LDS Data'!$A$3:$AAD$1504,41,FALSE)=0/1/1900,"",VLOOKUP($A6,'8 Oct - LIVE LDS Data'!$A$3:$AAD$1504,41,FALSE))</f>
        <v/>
      </c>
      <c r="P6" s="7297" t="str">
        <f>IF(VLOOKUP($A6,'8 Oct - LIVE LDS Data'!$A$3:$AAD$1504,47,FALSE)=0/1/1900,"",VLOOKUP($A6,'8 Oct - LIVE LDS Data'!$A$3:$AAD$1504,47,FALSE))</f>
        <v/>
      </c>
      <c r="Q6" s="7297" t="str">
        <f>IF(VLOOKUP($A6,'8 Oct - LIVE LDS Data'!$A$3:$AAD$1504,48,FALSE)=0/1/1900,"",VLOOKUP($A6,'8 Oct - LIVE LDS Data'!$A$3:$AAD$1504,48,FALSE))</f>
        <v/>
      </c>
      <c r="R6" s="7297" t="str">
        <f>IF(VLOOKUP($A6,'8 Oct - LIVE LDS Data'!$A$3:$AAD$1504,54,FALSE)=0/1/1900,"",VLOOKUP($A6,'8 Oct - LIVE LDS Data'!$A$3:$AAD$1504,54,FALSE))</f>
        <v/>
      </c>
      <c r="S6" s="7297" t="str">
        <f>IF(VLOOKUP($A6,'8 Oct - LIVE LDS Data'!$A$3:$AAD$1504,55,FALSE)=0/1/1900,"",VLOOKUP($A6,'8 Oct - LIVE LDS Data'!$A$3:$AAD$1504,55,FALSE))</f>
        <v/>
      </c>
      <c r="T6" s="7297">
        <f>IF(VLOOKUP($A6,'8 Oct - LIVE LDS Data'!$A$3:$AAD$1504,60,FALSE)=0/1/1900,"",VLOOKUP($A6,'8 Oct - LIVE LDS Data'!$A$3:$AAD$1504,60,FALSE))</f>
        <v>46204</v>
      </c>
      <c r="U6" s="7297">
        <f>IF(VLOOKUP($A6,'8 Oct - LIVE LDS Data'!$A$3:$AAD$1504,63,FALSE)=0/1/1900,"",VLOOKUP($A6,'8 Oct - LIVE LDS Data'!$A$3:$AAD$1504,63,FALSE))</f>
        <v>46357</v>
      </c>
      <c r="V6" s="7297">
        <f>IF(VLOOKUP($A6,'8 Oct - LIVE LDS Data'!$A$3:$AAD$1504,66,FALSE)=0/1/1900,"",VLOOKUP($A6,'8 Oct - LIVE LDS Data'!$A$3:$AAD$1504,66,FALSE))</f>
        <v>46753</v>
      </c>
      <c r="W6" s="7537" t="str">
        <f>IF(VLOOKUP($A6,'8 Oct - LIVE LDS Data'!$A$3:$AAD$1504,68,FALSE)=0/1/1900,"",VLOOKUP($A6,'8 Oct - LIVE LDS Data'!$A$3:$AAD$1504,68,FALSE))</f>
        <v>Minor updates to Reg 19 / Adoption dates - might be due to Q2 date interpreatation (reverted to consistent approach (RP)). Extra Reg 18 recorded and may miss submission date deadline, so may submit under new system</v>
      </c>
      <c r="X6" s="7314" t="str">
        <f>IF(VLOOKUP($A6,'8 Oct - LIVE LDS Data'!$A$3:$AAD$1504,79,FALSE)=0/1/1900,"",VLOOKUP($A6,'8 Oct - LIVE LDS Data'!$A$3:$AAD$1504,79,FALSE))</f>
        <v>Reg 18 ongoing</v>
      </c>
      <c r="Y6" s="7315" t="s">
        <v>3757</v>
      </c>
      <c r="Z6" s="2379" t="s">
        <v>8051</v>
      </c>
      <c r="AA6" s="7300">
        <f>IF(VLOOKUP($A6,'8 Oct - LIVE LDS Data'!$A$3:$AAD$1504,72,FALSE)=0/1/1900,"",VLOOKUP($A6,'8 Oct - LIVE LDS Data'!$A$3:$AAD$1504,72,FALSE))</f>
        <v>45589</v>
      </c>
      <c r="AB6" s="7300">
        <f>IF(VLOOKUP($A6,'8 Oct - LIVE LDS Data'!$A$3:$AAD$1504,73,FALSE)=0/1/1900,"",VLOOKUP($A6,'8 Oct - LIVE LDS Data'!$A$3:$AAD$1504,73,FALSE))</f>
        <v>45743</v>
      </c>
      <c r="AC6" s="7300">
        <f>IF(VLOOKUP($A6,'8 Oct - LIVE LDS Data'!$A$3:$AAD$1504,75,FALSE)=0/1/1900,"",VLOOKUP($A6,'8 Oct - LIVE LDS Data'!$A$3:$AAD$1504,75,FALSE))</f>
        <v>45298</v>
      </c>
      <c r="AD6" s="7300">
        <f>IF(VLOOKUP($A6,'8 Oct - LIVE LDS Data'!$A$3:$AAD$1504,76,FALSE)=0/1/1900,"",VLOOKUP($A6,'8 Oct - LIVE LDS Data'!$A$3:$AAD$1504,76,FALSE))</f>
        <v>45743</v>
      </c>
    </row>
    <row r="7" spans="1:30" s="610" customFormat="1" ht="30" hidden="1" customHeight="1" x14ac:dyDescent="0.2">
      <c r="A7" s="1468" t="s">
        <v>320</v>
      </c>
      <c r="B7" s="1468"/>
      <c r="C7" s="1468" t="s">
        <v>290</v>
      </c>
      <c r="D7" s="1469"/>
      <c r="E7" s="1469"/>
      <c r="F7" s="7293" t="str">
        <f>IF(VLOOKUP($A7,'8 Oct - LIVE LDS Data'!$A$3:$AAD$1504,4,FALSE)=0/1/1900,"",VLOOKUP($A7,'8 Oct - LIVE LDS Data'!$A$3:$AAD$1504,4,FALSE))</f>
        <v>Bath and North East Somerset Council New Local Plan (2022-2042)</v>
      </c>
      <c r="G7" s="7294" t="str">
        <f>IF(VLOOKUP($A7,'8 Oct - LIVE LDS Data'!$A$3:$AAD$1504,6,FALSE)=0/1/1900,"",VLOOKUP($A7,'8 Oct - LIVE LDS Data'!$A$3:$AAD$1504,6,FALSE))</f>
        <v>2022</v>
      </c>
      <c r="H7" s="7294" t="str">
        <f>IF(VLOOKUP($A7,'8 Oct - LIVE LDS Data'!$A$3:$AAD$1504,7,FALSE)=0/1/1900,"",VLOOKUP($A7,'8 Oct - LIVE LDS Data'!$A$3:$AAD$1504,7,FALSE))</f>
        <v>2042</v>
      </c>
      <c r="I7" s="7294" t="str">
        <f>IF(VLOOKUP($A7,'8 Oct - LIVE LDS Data'!$A$3:$AAD$1504,8,FALSE)=0/1/1900,"",VLOOKUP($A7,'8 Oct - LIVE LDS Data'!$A$3:$AAD$1504,8,FALSE))</f>
        <v>N</v>
      </c>
      <c r="J7" s="7294" t="str">
        <f>IF(VLOOKUP($A7,'8 Oct - LIVE LDS Data'!$A$3:$AAD$1504,9,FALSE)=0/1/1900,"",VLOOKUP($A7,'8 Oct - LIVE LDS Data'!$A$3:$AAD$1504,9,FALSE))</f>
        <v>N</v>
      </c>
      <c r="K7" s="7295" t="str">
        <f>IF(VLOOKUP($A7,'8 Oct - LIVE LDS Data'!$A$3:$AAD$1504,10,FALSE)=0/1/1900,"",VLOOKUP($A7,'8 Oct - LIVE LDS Data'!$A$3:$AAD$1504,10,FALSE))</f>
        <v>10 July 2014 (as amended by partial update on 19 Jan 2023)</v>
      </c>
      <c r="L7" s="7297">
        <f>IF(VLOOKUP($A7,'8 Oct - LIVE LDS Data'!$A$3:$AAD$1504,33,FALSE)=0/1/1900,"",VLOOKUP($A7,'8 Oct - LIVE LDS Data'!$A$3:$AAD$1504,33,FALSE))</f>
        <v>44835</v>
      </c>
      <c r="M7" s="7297">
        <f>IF(VLOOKUP($A7,'8 Oct - LIVE LDS Data'!$A$3:$AAD$1504,34,FALSE)=0/1/1900,"",VLOOKUP($A7,'8 Oct - LIVE LDS Data'!$A$3:$AAD$1504,34,FALSE))</f>
        <v>44838</v>
      </c>
      <c r="N7" s="7297">
        <f>IF(VLOOKUP($A7,'8 Oct - LIVE LDS Data'!$A$3:$AAD$1504,40,FALSE)=0/1/1900,"",VLOOKUP($A7,'8 Oct - LIVE LDS Data'!$A$3:$AAD$1504,40,FALSE))</f>
        <v>45200</v>
      </c>
      <c r="O7" s="7297">
        <f>IF(VLOOKUP($A7,'8 Oct - LIVE LDS Data'!$A$3:$AAD$1504,41,FALSE)=0/1/1900,"",VLOOKUP($A7,'8 Oct - LIVE LDS Data'!$A$3:$AAD$1504,41,FALSE))</f>
        <v>45334</v>
      </c>
      <c r="P7" s="7297">
        <f>IF(VLOOKUP($A7,'8 Oct - LIVE LDS Data'!$A$3:$AAD$1504,47,FALSE)=0/1/1900,"",VLOOKUP($A7,'8 Oct - LIVE LDS Data'!$A$3:$AAD$1504,47,FALSE))</f>
        <v>45870</v>
      </c>
      <c r="Q7" s="7297" t="str">
        <f>IF(VLOOKUP($A7,'8 Oct - LIVE LDS Data'!$A$3:$AAD$1504,48,FALSE)=0/1/1900,"",VLOOKUP($A7,'8 Oct - LIVE LDS Data'!$A$3:$AAD$1504,48,FALSE))</f>
        <v/>
      </c>
      <c r="R7" s="7297" t="str">
        <f>IF(VLOOKUP($A7,'8 Oct - LIVE LDS Data'!$A$3:$AAD$1504,54,FALSE)=0/1/1900,"",VLOOKUP($A7,'8 Oct - LIVE LDS Data'!$A$3:$AAD$1504,54,FALSE))</f>
        <v/>
      </c>
      <c r="S7" s="7297" t="str">
        <f>IF(VLOOKUP($A7,'8 Oct - LIVE LDS Data'!$A$3:$AAD$1504,55,FALSE)=0/1/1900,"",VLOOKUP($A7,'8 Oct - LIVE LDS Data'!$A$3:$AAD$1504,55,FALSE))</f>
        <v/>
      </c>
      <c r="T7" s="7297">
        <f>IF(VLOOKUP($A7,'8 Oct - LIVE LDS Data'!$A$3:$AAD$1504,60,FALSE)=0/1/1900,"",VLOOKUP($A7,'8 Oct - LIVE LDS Data'!$A$3:$AAD$1504,60,FALSE))</f>
        <v>46113</v>
      </c>
      <c r="U7" s="7297">
        <f>IF(VLOOKUP($A7,'8 Oct - LIVE LDS Data'!$A$3:$AAD$1504,63,FALSE)=0/1/1900,"",VLOOKUP($A7,'8 Oct - LIVE LDS Data'!$A$3:$AAD$1504,63,FALSE))</f>
        <v>46204</v>
      </c>
      <c r="V7" s="7297">
        <f>IF(VLOOKUP($A7,'8 Oct - LIVE LDS Data'!$A$3:$AAD$1504,66,FALSE)=0/1/1900,"",VLOOKUP($A7,'8 Oct - LIVE LDS Data'!$A$3:$AAD$1504,66,FALSE))</f>
        <v>46539</v>
      </c>
      <c r="W7" s="7537" t="str">
        <f>IF(VLOOKUP($A7,'8 Oct - LIVE LDS Data'!$A$3:$AAD$1504,68,FALSE)=0/1/1900,"",VLOOKUP($A7,'8 Oct - LIVE LDS Data'!$A$3:$AAD$1504,68,FALSE))</f>
        <v>Second options (Reg 18) Aug - Sep 2025.  Reg 19 consultation now April - May 2026; Submission now July - August 2026 (was May/June 2025) and adoption now June - July 2027 (was Feb 2026)</v>
      </c>
      <c r="X7" s="7314" t="str">
        <f>IF(VLOOKUP($A7,'8 Oct - LIVE LDS Data'!$A$3:$AAD$1504,79,FALSE)=0/1/1900,"",VLOOKUP($A7,'8 Oct - LIVE LDS Data'!$A$3:$AAD$1504,79,FALSE))</f>
        <v>Reg 18 ongoing</v>
      </c>
      <c r="Y7" s="7315" t="s">
        <v>90</v>
      </c>
      <c r="Z7" s="2379" t="s">
        <v>8053</v>
      </c>
      <c r="AA7" s="7300">
        <f>IF(VLOOKUP($A7,'8 Oct - LIVE LDS Data'!$A$3:$AAD$1504,72,FALSE)=0/1/1900,"",VLOOKUP($A7,'8 Oct - LIVE LDS Data'!$A$3:$AAD$1504,72,FALSE))</f>
        <v>45317</v>
      </c>
      <c r="AB7" s="7300">
        <f>IF(VLOOKUP($A7,'8 Oct - LIVE LDS Data'!$A$3:$AAD$1504,73,FALSE)=0/1/1900,"",VLOOKUP($A7,'8 Oct - LIVE LDS Data'!$A$3:$AAD$1504,73,FALSE))</f>
        <v>45659</v>
      </c>
      <c r="AC7" s="7300" t="str">
        <f>IF(VLOOKUP($A7,'8 Oct - LIVE LDS Data'!$A$3:$AAD$1504,75,FALSE)=0/1/1900,"",VLOOKUP($A7,'8 Oct - LIVE LDS Data'!$A$3:$AAD$1504,75,FALSE))</f>
        <v/>
      </c>
      <c r="AD7" s="7300">
        <f>IF(VLOOKUP($A7,'8 Oct - LIVE LDS Data'!$A$3:$AAD$1504,76,FALSE)=0/1/1900,"",VLOOKUP($A7,'8 Oct - LIVE LDS Data'!$A$3:$AAD$1504,76,FALSE))</f>
        <v>45659</v>
      </c>
    </row>
    <row r="8" spans="1:30" s="610" customFormat="1" ht="30" hidden="1" customHeight="1" x14ac:dyDescent="0.2">
      <c r="A8" s="1465" t="s">
        <v>357</v>
      </c>
      <c r="B8" s="1465"/>
      <c r="C8" s="1465" t="s">
        <v>358</v>
      </c>
      <c r="D8" s="1466"/>
      <c r="E8" s="1466"/>
      <c r="F8" s="7293" t="str">
        <f>IF(VLOOKUP($A8,'8 Oct - LIVE LDS Data'!$A$3:$AAD$1504,4,FALSE)=0/1/1900,"",VLOOKUP($A8,'8 Oct - LIVE LDS Data'!$A$3:$AAD$1504,4,FALSE))</f>
        <v>Birmingham Local Plan 2042</v>
      </c>
      <c r="G8" s="7294">
        <f>IF(VLOOKUP($A8,'8 Oct - LIVE LDS Data'!$A$3:$AAD$1504,6,FALSE)=0/1/1900,"",VLOOKUP($A8,'8 Oct - LIVE LDS Data'!$A$3:$AAD$1504,6,FALSE))</f>
        <v>2020</v>
      </c>
      <c r="H8" s="7294">
        <f>IF(VLOOKUP($A8,'8 Oct - LIVE LDS Data'!$A$3:$AAD$1504,7,FALSE)=0/1/1900,"",VLOOKUP($A8,'8 Oct - LIVE LDS Data'!$A$3:$AAD$1504,7,FALSE))</f>
        <v>2042</v>
      </c>
      <c r="I8" s="7294" t="str">
        <f>IF(VLOOKUP($A8,'8 Oct - LIVE LDS Data'!$A$3:$AAD$1504,8,FALSE)=0/1/1900,"",VLOOKUP($A8,'8 Oct - LIVE LDS Data'!$A$3:$AAD$1504,8,FALSE))</f>
        <v>N</v>
      </c>
      <c r="J8" s="7294" t="str">
        <f>IF(VLOOKUP($A8,'8 Oct - LIVE LDS Data'!$A$3:$AAD$1504,9,FALSE)=0/1/1900,"",VLOOKUP($A8,'8 Oct - LIVE LDS Data'!$A$3:$AAD$1504,9,FALSE))</f>
        <v>N</v>
      </c>
      <c r="K8" s="7295">
        <f>IF(VLOOKUP($A8,'8 Oct - LIVE LDS Data'!$A$3:$AAD$1504,10,FALSE)=0/1/1900,"",VLOOKUP($A8,'8 Oct - LIVE LDS Data'!$A$3:$AAD$1504,10,FALSE))</f>
        <v>42745</v>
      </c>
      <c r="L8" s="7297">
        <f>IF(VLOOKUP($A8,'8 Oct - LIVE LDS Data'!$A$3:$AAD$1504,33,FALSE)=0/1/1900,"",VLOOKUP($A8,'8 Oct - LIVE LDS Data'!$A$3:$AAD$1504,33,FALSE))</f>
        <v>44835</v>
      </c>
      <c r="M8" s="7297">
        <f>IF(VLOOKUP($A8,'8 Oct - LIVE LDS Data'!$A$3:$AAD$1504,34,FALSE)=0/1/1900,"",VLOOKUP($A8,'8 Oct - LIVE LDS Data'!$A$3:$AAD$1504,34,FALSE))</f>
        <v>44858</v>
      </c>
      <c r="N8" s="7297">
        <f>IF(VLOOKUP($A8,'8 Oct - LIVE LDS Data'!$A$3:$AAD$1504,40,FALSE)=0/1/1900,"",VLOOKUP($A8,'8 Oct - LIVE LDS Data'!$A$3:$AAD$1504,40,FALSE))</f>
        <v>45444</v>
      </c>
      <c r="O8" s="7297">
        <f>IF(VLOOKUP($A8,'8 Oct - LIVE LDS Data'!$A$3:$AAD$1504,41,FALSE)=0/1/1900,"",VLOOKUP($A8,'8 Oct - LIVE LDS Data'!$A$3:$AAD$1504,41,FALSE))</f>
        <v>45474</v>
      </c>
      <c r="P8" s="7297">
        <f>IF(VLOOKUP($A8,'8 Oct - LIVE LDS Data'!$A$3:$AAD$1504,47,FALSE)=0/1/1900,"",VLOOKUP($A8,'8 Oct - LIVE LDS Data'!$A$3:$AAD$1504,47,FALSE))</f>
        <v>45992</v>
      </c>
      <c r="Q8" s="7297" t="str">
        <f>IF(VLOOKUP($A8,'8 Oct - LIVE LDS Data'!$A$3:$AAD$1504,48,FALSE)=0/1/1900,"",VLOOKUP($A8,'8 Oct - LIVE LDS Data'!$A$3:$AAD$1504,48,FALSE))</f>
        <v/>
      </c>
      <c r="R8" s="7297" t="str">
        <f>IF(VLOOKUP($A8,'8 Oct - LIVE LDS Data'!$A$3:$AAD$1504,54,FALSE)=0/1/1900,"",VLOOKUP($A8,'8 Oct - LIVE LDS Data'!$A$3:$AAD$1504,54,FALSE))</f>
        <v/>
      </c>
      <c r="S8" s="7297" t="str">
        <f>IF(VLOOKUP($A8,'8 Oct - LIVE LDS Data'!$A$3:$AAD$1504,55,FALSE)=0/1/1900,"",VLOOKUP($A8,'8 Oct - LIVE LDS Data'!$A$3:$AAD$1504,55,FALSE))</f>
        <v/>
      </c>
      <c r="T8" s="7297">
        <f>IF(VLOOKUP($A8,'8 Oct - LIVE LDS Data'!$A$3:$AAD$1504,60,FALSE)=0/1/1900,"",VLOOKUP($A8,'8 Oct - LIVE LDS Data'!$A$3:$AAD$1504,60,FALSE))</f>
        <v>46204</v>
      </c>
      <c r="U8" s="7297">
        <f>IF(VLOOKUP($A8,'8 Oct - LIVE LDS Data'!$A$3:$AAD$1504,63,FALSE)=0/1/1900,"",VLOOKUP($A8,'8 Oct - LIVE LDS Data'!$A$3:$AAD$1504,63,FALSE))</f>
        <v>46296</v>
      </c>
      <c r="V8" s="7297">
        <f>IF(VLOOKUP($A8,'8 Oct - LIVE LDS Data'!$A$3:$AAD$1504,66,FALSE)=0/1/1900,"",VLOOKUP($A8,'8 Oct - LIVE LDS Data'!$A$3:$AAD$1504,66,FALSE))</f>
        <v>46631</v>
      </c>
      <c r="W8" s="7537" t="str">
        <f>IF(VLOOKUP($A8,'8 Oct - LIVE LDS Data'!$A$3:$AAD$1504,68,FALSE)=0/1/1900,"",VLOOKUP($A8,'8 Oct - LIVE LDS Data'!$A$3:$AAD$1504,68,FALSE))</f>
        <v/>
      </c>
      <c r="X8" s="7314" t="str">
        <f>IF(VLOOKUP($A8,'8 Oct - LIVE LDS Data'!$A$3:$AAD$1504,79,FALSE)=0/1/1900,"",VLOOKUP($A8,'8 Oct - LIVE LDS Data'!$A$3:$AAD$1504,79,FALSE))</f>
        <v>Reg 18 ongoing</v>
      </c>
      <c r="Y8" s="7315" t="s">
        <v>90</v>
      </c>
      <c r="Z8" s="7538" t="s">
        <v>8054</v>
      </c>
      <c r="AA8" s="7300">
        <f>IF(VLOOKUP($A8,'8 Oct - LIVE LDS Data'!$A$3:$AAD$1504,72,FALSE)=0/1/1900,"",VLOOKUP($A8,'8 Oct - LIVE LDS Data'!$A$3:$AAD$1504,72,FALSE))</f>
        <v>45700</v>
      </c>
      <c r="AB8" s="7300">
        <f>IF(VLOOKUP($A8,'8 Oct - LIVE LDS Data'!$A$3:$AAD$1504,73,FALSE)=0/1/1900,"",VLOOKUP($A8,'8 Oct - LIVE LDS Data'!$A$3:$AAD$1504,73,FALSE))</f>
        <v>45686</v>
      </c>
      <c r="AC8" s="7300" t="str">
        <f>IF(VLOOKUP($A8,'8 Oct - LIVE LDS Data'!$A$3:$AAD$1504,75,FALSE)=0/1/1900,"",VLOOKUP($A8,'8 Oct - LIVE LDS Data'!$A$3:$AAD$1504,75,FALSE))</f>
        <v/>
      </c>
      <c r="AD8" s="7300">
        <f>IF(VLOOKUP($A8,'8 Oct - LIVE LDS Data'!$A$3:$AAD$1504,76,FALSE)=0/1/1900,"",VLOOKUP($A8,'8 Oct - LIVE LDS Data'!$A$3:$AAD$1504,76,FALSE))</f>
        <v>45686</v>
      </c>
    </row>
    <row r="9" spans="1:30" s="610" customFormat="1" ht="30" hidden="1" customHeight="1" x14ac:dyDescent="0.2">
      <c r="A9" s="1465" t="s">
        <v>372</v>
      </c>
      <c r="B9" s="1465"/>
      <c r="C9" s="1465" t="s">
        <v>373</v>
      </c>
      <c r="D9" s="1466"/>
      <c r="E9" s="1466"/>
      <c r="F9" s="7293" t="str">
        <f>IF(VLOOKUP($A9,'8 Oct - LIVE LDS Data'!$A$3:$AAD$1504,4,FALSE)=0/1/1900,"",VLOOKUP($A9,'8 Oct - LIVE LDS Data'!$A$3:$AAD$1504,4,FALSE))</f>
        <v>Blaby District New Local Plan</v>
      </c>
      <c r="G9" s="7294">
        <f>IF(VLOOKUP($A9,'8 Oct - LIVE LDS Data'!$A$3:$AAD$1504,6,FALSE)=0/1/1900,"",VLOOKUP($A9,'8 Oct - LIVE LDS Data'!$A$3:$AAD$1504,6,FALSE))</f>
        <v>2022</v>
      </c>
      <c r="H9" s="7294" t="str">
        <f>IF(VLOOKUP($A9,'8 Oct - LIVE LDS Data'!$A$3:$AAD$1504,7,FALSE)=0/1/1900,"",VLOOKUP($A9,'8 Oct - LIVE LDS Data'!$A$3:$AAD$1504,7,FALSE))</f>
        <v>2037</v>
      </c>
      <c r="I9" s="7294" t="str">
        <f>IF(VLOOKUP($A9,'8 Oct - LIVE LDS Data'!$A$3:$AAD$1504,8,FALSE)=0/1/1900,"",VLOOKUP($A9,'8 Oct - LIVE LDS Data'!$A$3:$AAD$1504,8,FALSE))</f>
        <v>N</v>
      </c>
      <c r="J9" s="7294" t="str">
        <f>IF(VLOOKUP($A9,'8 Oct - LIVE LDS Data'!$A$3:$AAD$1504,9,FALSE)=0/1/1900,"",VLOOKUP($A9,'8 Oct - LIVE LDS Data'!$A$3:$AAD$1504,9,FALSE))</f>
        <v>N</v>
      </c>
      <c r="K9" s="7295">
        <f>IF(VLOOKUP($A9,'8 Oct - LIVE LDS Data'!$A$3:$AAD$1504,10,FALSE)=0/1/1900,"",VLOOKUP($A9,'8 Oct - LIVE LDS Data'!$A$3:$AAD$1504,10,FALSE))</f>
        <v>41326</v>
      </c>
      <c r="L9" s="7297">
        <f>IF(VLOOKUP($A9,'8 Oct - LIVE LDS Data'!$A$3:$AAD$1504,33,FALSE)=0/1/1900,"",VLOOKUP($A9,'8 Oct - LIVE LDS Data'!$A$3:$AAD$1504,33,FALSE))</f>
        <v>43647</v>
      </c>
      <c r="M9" s="7297">
        <f>IF(VLOOKUP($A9,'8 Oct - LIVE LDS Data'!$A$3:$AAD$1504,34,FALSE)=0/1/1900,"",VLOOKUP($A9,'8 Oct - LIVE LDS Data'!$A$3:$AAD$1504,34,FALSE))</f>
        <v>43647</v>
      </c>
      <c r="N9" s="7297">
        <f>IF(VLOOKUP($A9,'8 Oct - LIVE LDS Data'!$A$3:$AAD$1504,40,FALSE)=0/1/1900,"",VLOOKUP($A9,'8 Oct - LIVE LDS Data'!$A$3:$AAD$1504,40,FALSE))</f>
        <v>44197</v>
      </c>
      <c r="O9" s="7297">
        <f>IF(VLOOKUP($A9,'8 Oct - LIVE LDS Data'!$A$3:$AAD$1504,41,FALSE)=0/1/1900,"",VLOOKUP($A9,'8 Oct - LIVE LDS Data'!$A$3:$AAD$1504,41,FALSE))</f>
        <v>44197</v>
      </c>
      <c r="P9" s="7297" t="str">
        <f>IF(VLOOKUP($A9,'8 Oct - LIVE LDS Data'!$A$3:$AAD$1504,47,FALSE)=0/1/1900,"",VLOOKUP($A9,'8 Oct - LIVE LDS Data'!$A$3:$AAD$1504,47,FALSE))</f>
        <v/>
      </c>
      <c r="Q9" s="7297" t="str">
        <f>IF(VLOOKUP($A9,'8 Oct - LIVE LDS Data'!$A$3:$AAD$1504,48,FALSE)=0/1/1900,"",VLOOKUP($A9,'8 Oct - LIVE LDS Data'!$A$3:$AAD$1504,48,FALSE))</f>
        <v/>
      </c>
      <c r="R9" s="7297" t="str">
        <f>IF(VLOOKUP($A9,'8 Oct - LIVE LDS Data'!$A$3:$AAD$1504,54,FALSE)=0/1/1900,"",VLOOKUP($A9,'8 Oct - LIVE LDS Data'!$A$3:$AAD$1504,54,FALSE))</f>
        <v/>
      </c>
      <c r="S9" s="7297" t="str">
        <f>IF(VLOOKUP($A9,'8 Oct - LIVE LDS Data'!$A$3:$AAD$1504,55,FALSE)=0/1/1900,"",VLOOKUP($A9,'8 Oct - LIVE LDS Data'!$A$3:$AAD$1504,55,FALSE))</f>
        <v/>
      </c>
      <c r="T9" s="7297">
        <f>IF(VLOOKUP($A9,'8 Oct - LIVE LDS Data'!$A$3:$AAD$1504,60,FALSE)=0/1/1900,"",VLOOKUP($A9,'8 Oct - LIVE LDS Data'!$A$3:$AAD$1504,60,FALSE))</f>
        <v>45839</v>
      </c>
      <c r="U9" s="7297">
        <f>IF(VLOOKUP($A9,'8 Oct - LIVE LDS Data'!$A$3:$AAD$1504,63,FALSE)=0/1/1900,"",VLOOKUP($A9,'8 Oct - LIVE LDS Data'!$A$3:$AAD$1504,63,FALSE))</f>
        <v>45992</v>
      </c>
      <c r="V9" s="7297">
        <f>IF(VLOOKUP($A9,'8 Oct - LIVE LDS Data'!$A$3:$AAD$1504,66,FALSE)=0/1/1900,"",VLOOKUP($A9,'8 Oct - LIVE LDS Data'!$A$3:$AAD$1504,66,FALSE))</f>
        <v>46357</v>
      </c>
      <c r="W9" s="7537" t="str">
        <f>IF(VLOOKUP($A9,'8 Oct - LIVE LDS Data'!$A$3:$AAD$1504,68,FALSE)=0/1/1900,"",VLOOKUP($A9,'8 Oct - LIVE LDS Data'!$A$3:$AAD$1504,68,FALSE))</f>
        <v>Large gap between Reg 18 and Reg 19 dates due to NPPF, on track for current system submission</v>
      </c>
      <c r="X9" s="7314" t="str">
        <f>IF(VLOOKUP($A9,'8 Oct - LIVE LDS Data'!$A$3:$AAD$1504,79,FALSE)=0/1/1900,"",VLOOKUP($A9,'8 Oct - LIVE LDS Data'!$A$3:$AAD$1504,79,FALSE))</f>
        <v>Reg 18 completed</v>
      </c>
      <c r="Y9" s="7315" t="s">
        <v>90</v>
      </c>
      <c r="Z9" s="7538" t="s">
        <v>8052</v>
      </c>
      <c r="AA9" s="7300">
        <f>IF(VLOOKUP($A9,'8 Oct - LIVE LDS Data'!$A$3:$AAD$1504,72,FALSE)=0/1/1900,"",VLOOKUP($A9,'8 Oct - LIVE LDS Data'!$A$3:$AAD$1504,72,FALSE))</f>
        <v>45868</v>
      </c>
      <c r="AB9" s="7300">
        <f>IF(VLOOKUP($A9,'8 Oct - LIVE LDS Data'!$A$3:$AAD$1504,73,FALSE)=0/1/1900,"",VLOOKUP($A9,'8 Oct - LIVE LDS Data'!$A$3:$AAD$1504,73,FALSE))</f>
        <v>45763</v>
      </c>
      <c r="AC9" s="7300">
        <f>IF(VLOOKUP($A9,'8 Oct - LIVE LDS Data'!$A$3:$AAD$1504,75,FALSE)=0/1/1900,"",VLOOKUP($A9,'8 Oct - LIVE LDS Data'!$A$3:$AAD$1504,75,FALSE))</f>
        <v>45559</v>
      </c>
      <c r="AD9" s="7300">
        <f>IF(VLOOKUP($A9,'8 Oct - LIVE LDS Data'!$A$3:$AAD$1504,76,FALSE)=0/1/1900,"",VLOOKUP($A9,'8 Oct - LIVE LDS Data'!$A$3:$AAD$1504,76,FALSE))</f>
        <v>45635</v>
      </c>
    </row>
    <row r="10" spans="1:30" s="610" customFormat="1" ht="30" hidden="1" customHeight="1" x14ac:dyDescent="0.2">
      <c r="A10" s="1465" t="s">
        <v>404</v>
      </c>
      <c r="B10" s="1465"/>
      <c r="C10" s="1465" t="s">
        <v>405</v>
      </c>
      <c r="D10" s="1466"/>
      <c r="E10" s="1466"/>
      <c r="F10" s="7293" t="str">
        <f>IF(VLOOKUP($A10,'8 Oct - LIVE LDS Data'!$A$3:$AAD$1504,4,FALSE)=0/1/1900,"",VLOOKUP($A10,'8 Oct - LIVE LDS Data'!$A$3:$AAD$1504,4,FALSE))</f>
        <v>New Local Plan to 2042</v>
      </c>
      <c r="G10" s="7294">
        <f>IF(VLOOKUP($A10,'8 Oct - LIVE LDS Data'!$A$3:$AAD$1504,6,FALSE)=0/1/1900,"",VLOOKUP($A10,'8 Oct - LIVE LDS Data'!$A$3:$AAD$1504,6,FALSE))</f>
        <v>2023</v>
      </c>
      <c r="H10" s="7294">
        <f>IF(VLOOKUP($A10,'8 Oct - LIVE LDS Data'!$A$3:$AAD$1504,7,FALSE)=0/1/1900,"",VLOOKUP($A10,'8 Oct - LIVE LDS Data'!$A$3:$AAD$1504,7,FALSE))</f>
        <v>2042</v>
      </c>
      <c r="I10" s="7294" t="str">
        <f>IF(VLOOKUP($A10,'8 Oct - LIVE LDS Data'!$A$3:$AAD$1504,8,FALSE)=0/1/1900,"",VLOOKUP($A10,'8 Oct - LIVE LDS Data'!$A$3:$AAD$1504,8,FALSE))</f>
        <v>N</v>
      </c>
      <c r="J10" s="7294" t="str">
        <f>IF(VLOOKUP($A10,'8 Oct - LIVE LDS Data'!$A$3:$AAD$1504,9,FALSE)=0/1/1900,"",VLOOKUP($A10,'8 Oct - LIVE LDS Data'!$A$3:$AAD$1504,9,FALSE))</f>
        <v>N</v>
      </c>
      <c r="K10" s="7295">
        <f>IF(VLOOKUP($A10,'8 Oct - LIVE LDS Data'!$A$3:$AAD$1504,10,FALSE)=0/1/1900,"",VLOOKUP($A10,'8 Oct - LIVE LDS Data'!$A$3:$AAD$1504,10,FALSE))</f>
        <v>42389</v>
      </c>
      <c r="L10" s="7297">
        <f>IF(VLOOKUP($A10,'8 Oct - LIVE LDS Data'!$A$3:$AAD$1504,33,FALSE)=0/1/1900,"",VLOOKUP($A10,'8 Oct - LIVE LDS Data'!$A$3:$AAD$1504,33,FALSE))</f>
        <v>46388</v>
      </c>
      <c r="M10" s="7297" t="str">
        <f>IF(VLOOKUP($A10,'8 Oct - LIVE LDS Data'!$A$3:$AAD$1504,34,FALSE)=0/1/1900,"",VLOOKUP($A10,'8 Oct - LIVE LDS Data'!$A$3:$AAD$1504,34,FALSE))</f>
        <v/>
      </c>
      <c r="N10" s="7297" t="str">
        <f>IF(VLOOKUP($A10,'8 Oct - LIVE LDS Data'!$A$3:$AAD$1504,40,FALSE)=0/1/1900,"",VLOOKUP($A10,'8 Oct - LIVE LDS Data'!$A$3:$AAD$1504,40,FALSE))</f>
        <v/>
      </c>
      <c r="O10" s="7297" t="str">
        <f>IF(VLOOKUP($A10,'8 Oct - LIVE LDS Data'!$A$3:$AAD$1504,41,FALSE)=0/1/1900,"",VLOOKUP($A10,'8 Oct - LIVE LDS Data'!$A$3:$AAD$1504,41,FALSE))</f>
        <v/>
      </c>
      <c r="P10" s="7297" t="str">
        <f>IF(VLOOKUP($A10,'8 Oct - LIVE LDS Data'!$A$3:$AAD$1504,47,FALSE)=0/1/1900,"",VLOOKUP($A10,'8 Oct - LIVE LDS Data'!$A$3:$AAD$1504,47,FALSE))</f>
        <v/>
      </c>
      <c r="Q10" s="7297" t="str">
        <f>IF(VLOOKUP($A10,'8 Oct - LIVE LDS Data'!$A$3:$AAD$1504,48,FALSE)=0/1/1900,"",VLOOKUP($A10,'8 Oct - LIVE LDS Data'!$A$3:$AAD$1504,48,FALSE))</f>
        <v/>
      </c>
      <c r="R10" s="7297" t="str">
        <f>IF(VLOOKUP($A10,'8 Oct - LIVE LDS Data'!$A$3:$AAD$1504,54,FALSE)=0/1/1900,"",VLOOKUP($A10,'8 Oct - LIVE LDS Data'!$A$3:$AAD$1504,54,FALSE))</f>
        <v/>
      </c>
      <c r="S10" s="7297" t="str">
        <f>IF(VLOOKUP($A10,'8 Oct - LIVE LDS Data'!$A$3:$AAD$1504,55,FALSE)=0/1/1900,"",VLOOKUP($A10,'8 Oct - LIVE LDS Data'!$A$3:$AAD$1504,55,FALSE))</f>
        <v/>
      </c>
      <c r="T10" s="7297">
        <f>IF(VLOOKUP($A10,'8 Oct - LIVE LDS Data'!$A$3:$AAD$1504,60,FALSE)=0/1/1900,"",VLOOKUP($A10,'8 Oct - LIVE LDS Data'!$A$3:$AAD$1504,60,FALSE))</f>
        <v>47209</v>
      </c>
      <c r="U10" s="7297">
        <f>IF(VLOOKUP($A10,'8 Oct - LIVE LDS Data'!$A$3:$AAD$1504,63,FALSE)=0/1/1900,"",VLOOKUP($A10,'8 Oct - LIVE LDS Data'!$A$3:$AAD$1504,63,FALSE))</f>
        <v>47515</v>
      </c>
      <c r="V10" s="7297">
        <f>IF(VLOOKUP($A10,'8 Oct - LIVE LDS Data'!$A$3:$AAD$1504,66,FALSE)=0/1/1900,"",VLOOKUP($A10,'8 Oct - LIVE LDS Data'!$A$3:$AAD$1504,66,FALSE))</f>
        <v>47880</v>
      </c>
      <c r="W10" s="7537" t="str">
        <f>IF(VLOOKUP($A10,'8 Oct - LIVE LDS Data'!$A$3:$AAD$1504,68,FALSE)=0/1/1900,"",VLOOKUP($A10,'8 Oct - LIVE LDS Data'!$A$3:$AAD$1504,68,FALSE))</f>
        <v>Have revised plan timetable to go for new syhstem</v>
      </c>
      <c r="X10" s="7314" t="str">
        <f>IF(VLOOKUP($A10,'8 Oct - LIVE LDS Data'!$A$3:$AAD$1504,79,FALSE)=0/1/1900,"",VLOOKUP($A10,'8 Oct - LIVE LDS Data'!$A$3:$AAD$1504,79,FALSE))</f>
        <v xml:space="preserve">new plan to be prepared under new system
</v>
      </c>
      <c r="Y10" s="7315" t="s">
        <v>90</v>
      </c>
      <c r="Z10" s="7538" t="s">
        <v>8055</v>
      </c>
      <c r="AA10" s="7300">
        <f>IF(VLOOKUP($A10,'8 Oct - LIVE LDS Data'!$A$3:$AAD$1504,72,FALSE)=0/1/1900,"",VLOOKUP($A10,'8 Oct - LIVE LDS Data'!$A$3:$AAD$1504,72,FALSE))</f>
        <v>45594</v>
      </c>
      <c r="AB10" s="7300">
        <f>IF(VLOOKUP($A10,'8 Oct - LIVE LDS Data'!$A$3:$AAD$1504,73,FALSE)=0/1/1900,"",VLOOKUP($A10,'8 Oct - LIVE LDS Data'!$A$3:$AAD$1504,73,FALSE))</f>
        <v>45763</v>
      </c>
      <c r="AC10" s="7300">
        <f>IF(VLOOKUP($A10,'8 Oct - LIVE LDS Data'!$A$3:$AAD$1504,75,FALSE)=0/1/1900,"",VLOOKUP($A10,'8 Oct - LIVE LDS Data'!$A$3:$AAD$1504,75,FALSE))</f>
        <v>45594</v>
      </c>
      <c r="AD10" s="7300">
        <f>IF(VLOOKUP($A10,'8 Oct - LIVE LDS Data'!$A$3:$AAD$1504,76,FALSE)=0/1/1900,"",VLOOKUP($A10,'8 Oct - LIVE LDS Data'!$A$3:$AAD$1504,76,FALSE))</f>
        <v>44855</v>
      </c>
    </row>
    <row r="11" spans="1:30" s="610" customFormat="1" ht="30" hidden="1" customHeight="1" x14ac:dyDescent="0.2">
      <c r="A11" s="1465" t="s">
        <v>484</v>
      </c>
      <c r="B11" s="1465"/>
      <c r="C11" s="1465" t="s">
        <v>485</v>
      </c>
      <c r="D11" s="1466"/>
      <c r="E11" s="1466"/>
      <c r="F11" s="7293" t="str">
        <f>IF(VLOOKUP($A11,'8 Oct - LIVE LDS Data'!$A$3:$AAD$1504,4,FALSE)=0/1/1900,"",VLOOKUP($A11,'8 Oct - LIVE LDS Data'!$A$3:$AAD$1504,4,FALSE))</f>
        <v>Bradford District Local Plan</v>
      </c>
      <c r="G11" s="7294">
        <f>IF(VLOOKUP($A11,'8 Oct - LIVE LDS Data'!$A$3:$AAD$1504,6,FALSE)=0/1/1900,"",VLOOKUP($A11,'8 Oct - LIVE LDS Data'!$A$3:$AAD$1504,6,FALSE))</f>
        <v>2020</v>
      </c>
      <c r="H11" s="7294">
        <f>IF(VLOOKUP($A11,'8 Oct - LIVE LDS Data'!$A$3:$AAD$1504,7,FALSE)=0/1/1900,"",VLOOKUP($A11,'8 Oct - LIVE LDS Data'!$A$3:$AAD$1504,7,FALSE))</f>
        <v>2038</v>
      </c>
      <c r="I11" s="7294" t="str">
        <f>IF(VLOOKUP($A11,'8 Oct - LIVE LDS Data'!$A$3:$AAD$1504,8,FALSE)=0/1/1900,"",VLOOKUP($A11,'8 Oct - LIVE LDS Data'!$A$3:$AAD$1504,8,FALSE))</f>
        <v>N</v>
      </c>
      <c r="J11" s="7294" t="str">
        <f>IF(VLOOKUP($A11,'8 Oct - LIVE LDS Data'!$A$3:$AAD$1504,9,FALSE)=0/1/1900,"",VLOOKUP($A11,'8 Oct - LIVE LDS Data'!$A$3:$AAD$1504,9,FALSE))</f>
        <v>N</v>
      </c>
      <c r="K11" s="7295">
        <f>IF(VLOOKUP($A11,'8 Oct - LIVE LDS Data'!$A$3:$AAD$1504,10,FALSE)=0/1/1900,"",VLOOKUP($A11,'8 Oct - LIVE LDS Data'!$A$3:$AAD$1504,10,FALSE))</f>
        <v>42934</v>
      </c>
      <c r="L11" s="7297">
        <f>IF(VLOOKUP($A11,'8 Oct - LIVE LDS Data'!$A$3:$AAD$1504,33,FALSE)=0/1/1900,"",VLOOKUP($A11,'8 Oct - LIVE LDS Data'!$A$3:$AAD$1504,33,FALSE))</f>
        <v>43405</v>
      </c>
      <c r="M11" s="7297">
        <f>IF(VLOOKUP($A11,'8 Oct - LIVE LDS Data'!$A$3:$AAD$1504,34,FALSE)=0/1/1900,"",VLOOKUP($A11,'8 Oct - LIVE LDS Data'!$A$3:$AAD$1504,34,FALSE))</f>
        <v>43476</v>
      </c>
      <c r="N11" s="7297">
        <f>IF(VLOOKUP($A11,'8 Oct - LIVE LDS Data'!$A$3:$AAD$1504,40,FALSE)=0/1/1900,"",VLOOKUP($A11,'8 Oct - LIVE LDS Data'!$A$3:$AAD$1504,40,FALSE))</f>
        <v>43586</v>
      </c>
      <c r="O11" s="7297">
        <f>IF(VLOOKUP($A11,'8 Oct - LIVE LDS Data'!$A$3:$AAD$1504,41,FALSE)=0/1/1900,"",VLOOKUP($A11,'8 Oct - LIVE LDS Data'!$A$3:$AAD$1504,41,FALSE))</f>
        <v>43676</v>
      </c>
      <c r="P11" s="7297">
        <f>IF(VLOOKUP($A11,'8 Oct - LIVE LDS Data'!$A$3:$AAD$1504,47,FALSE)=0/1/1900,"",VLOOKUP($A11,'8 Oct - LIVE LDS Data'!$A$3:$AAD$1504,47,FALSE))</f>
        <v>44228</v>
      </c>
      <c r="Q11" s="7297">
        <f>IF(VLOOKUP($A11,'8 Oct - LIVE LDS Data'!$A$3:$AAD$1504,48,FALSE)=0/1/1900,"",VLOOKUP($A11,'8 Oct - LIVE LDS Data'!$A$3:$AAD$1504,48,FALSE))</f>
        <v>44235</v>
      </c>
      <c r="R11" s="7297" t="str">
        <f>IF(VLOOKUP($A11,'8 Oct - LIVE LDS Data'!$A$3:$AAD$1504,54,FALSE)=0/1/1900,"",VLOOKUP($A11,'8 Oct - LIVE LDS Data'!$A$3:$AAD$1504,54,FALSE))</f>
        <v/>
      </c>
      <c r="S11" s="7297" t="str">
        <f>IF(VLOOKUP($A11,'8 Oct - LIVE LDS Data'!$A$3:$AAD$1504,55,FALSE)=0/1/1900,"",VLOOKUP($A11,'8 Oct - LIVE LDS Data'!$A$3:$AAD$1504,55,FALSE))</f>
        <v/>
      </c>
      <c r="T11" s="7297">
        <f>IF(VLOOKUP($A11,'8 Oct - LIVE LDS Data'!$A$3:$AAD$1504,60,FALSE)=0/1/1900,"",VLOOKUP($A11,'8 Oct - LIVE LDS Data'!$A$3:$AAD$1504,60,FALSE))</f>
        <v>45931</v>
      </c>
      <c r="U11" s="7297">
        <f>IF(VLOOKUP($A11,'8 Oct - LIVE LDS Data'!$A$3:$AAD$1504,63,FALSE)=0/1/1900,"",VLOOKUP($A11,'8 Oct - LIVE LDS Data'!$A$3:$AAD$1504,63,FALSE))</f>
        <v>46054</v>
      </c>
      <c r="V11" s="7297">
        <f>IF(VLOOKUP($A11,'8 Oct - LIVE LDS Data'!$A$3:$AAD$1504,66,FALSE)=0/1/1900,"",VLOOKUP($A11,'8 Oct - LIVE LDS Data'!$A$3:$AAD$1504,66,FALSE))</f>
        <v>46631</v>
      </c>
      <c r="W11" s="7537" t="str">
        <f>IF(VLOOKUP($A11,'8 Oct - LIVE LDS Data'!$A$3:$AAD$1504,68,FALSE)=0/1/1900,"",VLOOKUP($A11,'8 Oct - LIVE LDS Data'!$A$3:$AAD$1504,68,FALSE))</f>
        <v>"We were hoping to progress to a full council in July with publication ( under Reg 19) to follow with submission towards the end of the year. At present a July Council meeting is challenging due to scale of the work and resourcing challenges – at present we are more likely to be taking to members late summer /September followed by publication – though this is still be looked at in terms of the programme and risks – together with the post election discussions with the political leadership. At present the landing date for submission is very much looking like early in the new year.    I hope this gives you a reasonable update – though recognise its still very much fluid – though leadership are committed to get to submission within the transitional timescales."</v>
      </c>
      <c r="X11" s="7314" t="str">
        <f>IF(VLOOKUP($A11,'8 Oct - LIVE LDS Data'!$A$3:$AAD$1504,79,FALSE)=0/1/1900,"",VLOOKUP($A11,'8 Oct - LIVE LDS Data'!$A$3:$AAD$1504,79,FALSE))</f>
        <v>Reg 18 completed
[Reg 19 exp. Oct-2025]</v>
      </c>
      <c r="Y11" s="7315" t="s">
        <v>90</v>
      </c>
      <c r="Z11" s="7538" t="s">
        <v>8056</v>
      </c>
      <c r="AA11" s="7300">
        <f>IF(VLOOKUP($A11,'8 Oct - LIVE LDS Data'!$A$3:$AAD$1504,72,FALSE)=0/1/1900,"",VLOOKUP($A11,'8 Oct - LIVE LDS Data'!$A$3:$AAD$1504,72,FALSE))</f>
        <v>45497</v>
      </c>
      <c r="AB11" s="7300">
        <f>IF(VLOOKUP($A11,'8 Oct - LIVE LDS Data'!$A$3:$AAD$1504,73,FALSE)=0/1/1900,"",VLOOKUP($A11,'8 Oct - LIVE LDS Data'!$A$3:$AAD$1504,73,FALSE))</f>
        <v>45763</v>
      </c>
      <c r="AC11" s="7300">
        <f>IF(VLOOKUP($A11,'8 Oct - LIVE LDS Data'!$A$3:$AAD$1504,75,FALSE)=0/1/1900,"",VLOOKUP($A11,'8 Oct - LIVE LDS Data'!$A$3:$AAD$1504,75,FALSE))</f>
        <v>45310</v>
      </c>
      <c r="AD11" s="7300">
        <f>IF(VLOOKUP($A11,'8 Oct - LIVE LDS Data'!$A$3:$AAD$1504,76,FALSE)=0/1/1900,"",VLOOKUP($A11,'8 Oct - LIVE LDS Data'!$A$3:$AAD$1504,76,FALSE))</f>
        <v>45440</v>
      </c>
    </row>
    <row r="12" spans="1:30" s="610" customFormat="1" ht="30" hidden="1" customHeight="1" x14ac:dyDescent="0.2">
      <c r="A12" s="1465" t="s">
        <v>511</v>
      </c>
      <c r="B12" s="1465"/>
      <c r="C12" s="1465" t="s">
        <v>512</v>
      </c>
      <c r="D12" s="1466"/>
      <c r="E12" s="1466"/>
      <c r="F12" s="7293" t="str">
        <f>IF(VLOOKUP($A12,'8 Oct - LIVE LDS Data'!$A$3:$AAD$1504,4,FALSE)=0/1/1900,"",VLOOKUP($A12,'8 Oct - LIVE LDS Data'!$A$3:$AAD$1504,4,FALSE))</f>
        <v>Breckland Local Plan Full Update 2024-2041</v>
      </c>
      <c r="G12" s="7294">
        <f>IF(VLOOKUP($A12,'8 Oct - LIVE LDS Data'!$A$3:$AAD$1504,6,FALSE)=0/1/1900,"",VLOOKUP($A12,'8 Oct - LIVE LDS Data'!$A$3:$AAD$1504,6,FALSE))</f>
        <v>2024</v>
      </c>
      <c r="H12" s="7294">
        <f>IF(VLOOKUP($A12,'8 Oct - LIVE LDS Data'!$A$3:$AAD$1504,7,FALSE)=0/1/1900,"",VLOOKUP($A12,'8 Oct - LIVE LDS Data'!$A$3:$AAD$1504,7,FALSE))</f>
        <v>2041</v>
      </c>
      <c r="I12" s="7294" t="str">
        <f>IF(VLOOKUP($A12,'8 Oct - LIVE LDS Data'!$A$3:$AAD$1504,8,FALSE)=0/1/1900,"",VLOOKUP($A12,'8 Oct - LIVE LDS Data'!$A$3:$AAD$1504,8,FALSE))</f>
        <v>N</v>
      </c>
      <c r="J12" s="7294" t="str">
        <f>IF(VLOOKUP($A12,'8 Oct - LIVE LDS Data'!$A$3:$AAD$1504,9,FALSE)=0/1/1900,"",VLOOKUP($A12,'8 Oct - LIVE LDS Data'!$A$3:$AAD$1504,9,FALSE))</f>
        <v>N</v>
      </c>
      <c r="K12" s="7295" t="str">
        <f>IF(VLOOKUP($A12,'8 Oct - LIVE LDS Data'!$A$3:$AAD$1504,10,FALSE)=0/1/1900,"",VLOOKUP($A12,'8 Oct - LIVE LDS Data'!$A$3:$AAD$1504,10,FALSE))</f>
        <v>28 November 2019
(as amended by the partial update of 21 Sept 2023)</v>
      </c>
      <c r="L12" s="7297">
        <f>IF(VLOOKUP($A12,'8 Oct - LIVE LDS Data'!$A$3:$AAD$1504,33,FALSE)=0/1/1900,"",VLOOKUP($A12,'8 Oct - LIVE LDS Data'!$A$3:$AAD$1504,33,FALSE))</f>
        <v>44927</v>
      </c>
      <c r="M12" s="7297">
        <f>IF(VLOOKUP($A12,'8 Oct - LIVE LDS Data'!$A$3:$AAD$1504,34,FALSE)=0/1/1900,"",VLOOKUP($A12,'8 Oct - LIVE LDS Data'!$A$3:$AAD$1504,34,FALSE))</f>
        <v>44995</v>
      </c>
      <c r="N12" s="7297">
        <f>IF(VLOOKUP($A12,'8 Oct - LIVE LDS Data'!$A$3:$AAD$1504,40,FALSE)=0/1/1900,"",VLOOKUP($A12,'8 Oct - LIVE LDS Data'!$A$3:$AAD$1504,40,FALSE))</f>
        <v>45200</v>
      </c>
      <c r="O12" s="7297">
        <f>IF(VLOOKUP($A12,'8 Oct - LIVE LDS Data'!$A$3:$AAD$1504,41,FALSE)=0/1/1900,"",VLOOKUP($A12,'8 Oct - LIVE LDS Data'!$A$3:$AAD$1504,41,FALSE))</f>
        <v>45299</v>
      </c>
      <c r="P12" s="7297">
        <f>IF(VLOOKUP($A12,'8 Oct - LIVE LDS Data'!$A$3:$AAD$1504,47,FALSE)=0/1/1900,"",VLOOKUP($A12,'8 Oct - LIVE LDS Data'!$A$3:$AAD$1504,47,FALSE))</f>
        <v>45383</v>
      </c>
      <c r="Q12" s="7297">
        <f>IF(VLOOKUP($A12,'8 Oct - LIVE LDS Data'!$A$3:$AAD$1504,48,FALSE)=0/1/1900,"",VLOOKUP($A12,'8 Oct - LIVE LDS Data'!$A$3:$AAD$1504,48,FALSE))</f>
        <v>45446</v>
      </c>
      <c r="R12" s="7297">
        <f>IF(VLOOKUP($A12,'8 Oct - LIVE LDS Data'!$A$3:$AAD$1504,54,FALSE)=0/1/1900,"",VLOOKUP($A12,'8 Oct - LIVE LDS Data'!$A$3:$AAD$1504,54,FALSE))</f>
        <v>45931</v>
      </c>
      <c r="S12" s="7297" t="str">
        <f>IF(VLOOKUP($A12,'8 Oct - LIVE LDS Data'!$A$3:$AAD$1504,55,FALSE)=0/1/1900,"",VLOOKUP($A12,'8 Oct - LIVE LDS Data'!$A$3:$AAD$1504,55,FALSE))</f>
        <v/>
      </c>
      <c r="T12" s="7297">
        <f>IF(VLOOKUP($A12,'8 Oct - LIVE LDS Data'!$A$3:$AAD$1504,60,FALSE)=0/1/1900,"",VLOOKUP($A12,'8 Oct - LIVE LDS Data'!$A$3:$AAD$1504,60,FALSE))</f>
        <v>46204</v>
      </c>
      <c r="U12" s="7297">
        <f>IF(VLOOKUP($A12,'8 Oct - LIVE LDS Data'!$A$3:$AAD$1504,63,FALSE)=0/1/1900,"",VLOOKUP($A12,'8 Oct - LIVE LDS Data'!$A$3:$AAD$1504,63,FALSE))</f>
        <v>46357</v>
      </c>
      <c r="V12" s="7297" t="str">
        <f>IF(VLOOKUP($A12,'8 Oct - LIVE LDS Data'!$A$3:$AAD$1504,66,FALSE)=0/1/1900,"",VLOOKUP($A12,'8 Oct - LIVE LDS Data'!$A$3:$AAD$1504,66,FALSE))</f>
        <v>2027 TBC</v>
      </c>
      <c r="W12" s="7537" t="str">
        <f>IF(VLOOKUP($A12,'8 Oct - LIVE LDS Data'!$A$3:$AAD$1504,68,FALSE)=0/1/1900,"",VLOOKUP($A12,'8 Oct - LIVE LDS Data'!$A$3:$AAD$1504,68,FALSE))</f>
        <v>Submission now timetbaled for December 2026</v>
      </c>
      <c r="X12" s="7314" t="str">
        <f>IF(VLOOKUP($A12,'8 Oct - LIVE LDS Data'!$A$3:$AAD$1504,79,FALSE)=0/1/1900,"",VLOOKUP($A12,'8 Oct - LIVE LDS Data'!$A$3:$AAD$1504,79,FALSE))</f>
        <v>Reg 18 ongoing</v>
      </c>
      <c r="Y12" s="7315" t="s">
        <v>3757</v>
      </c>
      <c r="Z12" s="7538" t="s">
        <v>8052</v>
      </c>
      <c r="AA12" s="7300">
        <f>IF(VLOOKUP($A12,'8 Oct - LIVE LDS Data'!$A$3:$AAD$1504,72,FALSE)=0/1/1900,"",VLOOKUP($A12,'8 Oct - LIVE LDS Data'!$A$3:$AAD$1504,72,FALSE))</f>
        <v>45595</v>
      </c>
      <c r="AB12" s="7300">
        <f>IF(VLOOKUP($A12,'8 Oct - LIVE LDS Data'!$A$3:$AAD$1504,73,FALSE)=0/1/1900,"",VLOOKUP($A12,'8 Oct - LIVE LDS Data'!$A$3:$AAD$1504,73,FALSE))</f>
        <v>45950</v>
      </c>
      <c r="AC12" s="7300" t="str">
        <f>IF(VLOOKUP($A12,'8 Oct - LIVE LDS Data'!$A$3:$AAD$1504,75,FALSE)=0/1/1900,"",VLOOKUP($A12,'8 Oct - LIVE LDS Data'!$A$3:$AAD$1504,75,FALSE))</f>
        <v/>
      </c>
      <c r="AD12" s="7300">
        <f>IF(VLOOKUP($A12,'8 Oct - LIVE LDS Data'!$A$3:$AAD$1504,76,FALSE)=0/1/1900,"",VLOOKUP($A12,'8 Oct - LIVE LDS Data'!$A$3:$AAD$1504,76,FALSE))</f>
        <v>45950</v>
      </c>
    </row>
    <row r="13" spans="1:30" s="610" customFormat="1" ht="30" hidden="1" customHeight="1" x14ac:dyDescent="0.2">
      <c r="A13" s="1465" t="s">
        <v>607</v>
      </c>
      <c r="B13" s="1465"/>
      <c r="C13" s="1465" t="s">
        <v>608</v>
      </c>
      <c r="D13" s="1466"/>
      <c r="E13" s="1466"/>
      <c r="F13" s="7293" t="str">
        <f>IF(VLOOKUP($A13,'8 Oct - LIVE LDS Data'!$A$3:$AAD$1504,4,FALSE)=0/1/1900,"",VLOOKUP($A13,'8 Oct - LIVE LDS Data'!$A$3:$AAD$1504,4,FALSE))</f>
        <v>Broads Local Plan Review</v>
      </c>
      <c r="G13" s="7294" t="str">
        <f>IF(VLOOKUP($A13,'8 Oct - LIVE LDS Data'!$A$3:$AAD$1504,6,FALSE)=0/1/1900,"",VLOOKUP($A13,'8 Oct - LIVE LDS Data'!$A$3:$AAD$1504,6,FALSE))</f>
        <v>2021</v>
      </c>
      <c r="H13" s="7294" t="str">
        <f>IF(VLOOKUP($A13,'8 Oct - LIVE LDS Data'!$A$3:$AAD$1504,7,FALSE)=0/1/1900,"",VLOOKUP($A13,'8 Oct - LIVE LDS Data'!$A$3:$AAD$1504,7,FALSE))</f>
        <v>2041</v>
      </c>
      <c r="I13" s="7294" t="str">
        <f>IF(VLOOKUP($A13,'8 Oct - LIVE LDS Data'!$A$3:$AAD$1504,8,FALSE)=0/1/1900,"",VLOOKUP($A13,'8 Oct - LIVE LDS Data'!$A$3:$AAD$1504,8,FALSE))</f>
        <v>N</v>
      </c>
      <c r="J13" s="7294" t="str">
        <f>IF(VLOOKUP($A13,'8 Oct - LIVE LDS Data'!$A$3:$AAD$1504,9,FALSE)=0/1/1900,"",VLOOKUP($A13,'8 Oct - LIVE LDS Data'!$A$3:$AAD$1504,9,FALSE))</f>
        <v>N</v>
      </c>
      <c r="K13" s="7295">
        <f>IF(VLOOKUP($A13,'8 Oct - LIVE LDS Data'!$A$3:$AAD$1504,10,FALSE)=0/1/1900,"",VLOOKUP($A13,'8 Oct - LIVE LDS Data'!$A$3:$AAD$1504,10,FALSE))</f>
        <v>43602</v>
      </c>
      <c r="L13" s="7297">
        <f>IF(VLOOKUP($A13,'8 Oct - LIVE LDS Data'!$A$3:$AAD$1504,33,FALSE)=0/1/1900,"",VLOOKUP($A13,'8 Oct - LIVE LDS Data'!$A$3:$AAD$1504,33,FALSE))</f>
        <v>44682</v>
      </c>
      <c r="M13" s="7297">
        <f>IF(VLOOKUP($A13,'8 Oct - LIVE LDS Data'!$A$3:$AAD$1504,34,FALSE)=0/1/1900,"",VLOOKUP($A13,'8 Oct - LIVE LDS Data'!$A$3:$AAD$1504,34,FALSE))</f>
        <v>44837</v>
      </c>
      <c r="N13" s="7297">
        <f>IF(VLOOKUP($A13,'8 Oct - LIVE LDS Data'!$A$3:$AAD$1504,40,FALSE)=0/1/1900,"",VLOOKUP($A13,'8 Oct - LIVE LDS Data'!$A$3:$AAD$1504,40,FALSE))</f>
        <v>45413</v>
      </c>
      <c r="O13" s="7297" t="str">
        <f>IF(VLOOKUP($A13,'8 Oct - LIVE LDS Data'!$A$3:$AAD$1504,41,FALSE)=0/1/1900,"",VLOOKUP($A13,'8 Oct - LIVE LDS Data'!$A$3:$AAD$1504,41,FALSE))</f>
        <v/>
      </c>
      <c r="P13" s="7297" t="str">
        <f>IF(VLOOKUP($A13,'8 Oct - LIVE LDS Data'!$A$3:$AAD$1504,47,FALSE)=0/1/1900,"",VLOOKUP($A13,'8 Oct - LIVE LDS Data'!$A$3:$AAD$1504,47,FALSE))</f>
        <v/>
      </c>
      <c r="Q13" s="7297" t="str">
        <f>IF(VLOOKUP($A13,'8 Oct - LIVE LDS Data'!$A$3:$AAD$1504,48,FALSE)=0/1/1900,"",VLOOKUP($A13,'8 Oct - LIVE LDS Data'!$A$3:$AAD$1504,48,FALSE))</f>
        <v/>
      </c>
      <c r="R13" s="7297" t="str">
        <f>IF(VLOOKUP($A13,'8 Oct - LIVE LDS Data'!$A$3:$AAD$1504,54,FALSE)=0/1/1900,"",VLOOKUP($A13,'8 Oct - LIVE LDS Data'!$A$3:$AAD$1504,54,FALSE))</f>
        <v/>
      </c>
      <c r="S13" s="7297" t="str">
        <f>IF(VLOOKUP($A13,'8 Oct - LIVE LDS Data'!$A$3:$AAD$1504,55,FALSE)=0/1/1900,"",VLOOKUP($A13,'8 Oct - LIVE LDS Data'!$A$3:$AAD$1504,55,FALSE))</f>
        <v/>
      </c>
      <c r="T13" s="7297">
        <f>IF(VLOOKUP($A13,'8 Oct - LIVE LDS Data'!$A$3:$AAD$1504,60,FALSE)=0/1/1900,"",VLOOKUP($A13,'8 Oct - LIVE LDS Data'!$A$3:$AAD$1504,60,FALSE))</f>
        <v>45839</v>
      </c>
      <c r="U13" s="7297">
        <f>IF(VLOOKUP($A13,'8 Oct - LIVE LDS Data'!$A$3:$AAD$1504,63,FALSE)=0/1/1900,"",VLOOKUP($A13,'8 Oct - LIVE LDS Data'!$A$3:$AAD$1504,63,FALSE))</f>
        <v>45962</v>
      </c>
      <c r="V13" s="7297">
        <f>IF(VLOOKUP($A13,'8 Oct - LIVE LDS Data'!$A$3:$AAD$1504,66,FALSE)=0/1/1900,"",VLOOKUP($A13,'8 Oct - LIVE LDS Data'!$A$3:$AAD$1504,66,FALSE))</f>
        <v>46357</v>
      </c>
      <c r="W13" s="7537" t="str">
        <f>IF(VLOOKUP($A13,'8 Oct - LIVE LDS Data'!$A$3:$AAD$1504,68,FALSE)=0/1/1900,"",VLOOKUP($A13,'8 Oct - LIVE LDS Data'!$A$3:$AAD$1504,68,FALSE))</f>
        <v>Preferred Options consultation (Reg 18) - Mar-May 2024; Reg 19 consultation - Dec 2024 - Feb 2025; Submission - May - June 2025; Adoption - by end of 2026.  **** submission now exp. Oct 2025</v>
      </c>
      <c r="X13" s="7314" t="str">
        <f>IF(VLOOKUP($A13,'8 Oct - LIVE LDS Data'!$A$3:$AAD$1504,79,FALSE)=0/1/1900,"",VLOOKUP($A13,'8 Oct - LIVE LDS Data'!$A$3:$AAD$1504,79,FALSE))</f>
        <v>Reg 18 completed</v>
      </c>
      <c r="Y13" s="7315" t="s">
        <v>90</v>
      </c>
      <c r="Z13" s="7538" t="s">
        <v>226</v>
      </c>
      <c r="AA13" s="7300">
        <f>IF(VLOOKUP($A13,'8 Oct - LIVE LDS Data'!$A$3:$AAD$1504,72,FALSE)=0/1/1900,"",VLOOKUP($A13,'8 Oct - LIVE LDS Data'!$A$3:$AAD$1504,72,FALSE))</f>
        <v>45140</v>
      </c>
      <c r="AB13" s="7300">
        <f>IF(VLOOKUP($A13,'8 Oct - LIVE LDS Data'!$A$3:$AAD$1504,73,FALSE)=0/1/1900,"",VLOOKUP($A13,'8 Oct - LIVE LDS Data'!$A$3:$AAD$1504,73,FALSE))</f>
        <v>45700</v>
      </c>
      <c r="AC13" s="7300">
        <f>IF(VLOOKUP($A13,'8 Oct - LIVE LDS Data'!$A$3:$AAD$1504,75,FALSE)=0/1/1900,"",VLOOKUP($A13,'8 Oct - LIVE LDS Data'!$A$3:$AAD$1504,75,FALSE))</f>
        <v>45140</v>
      </c>
      <c r="AD13" s="7300">
        <f>IF(VLOOKUP($A13,'8 Oct - LIVE LDS Data'!$A$3:$AAD$1504,76,FALSE)=0/1/1900,"",VLOOKUP($A13,'8 Oct - LIVE LDS Data'!$A$3:$AAD$1504,76,FALSE))</f>
        <v>45700</v>
      </c>
    </row>
    <row r="14" spans="1:30" s="610" customFormat="1" ht="30" hidden="1" customHeight="1" x14ac:dyDescent="0.2">
      <c r="A14" s="1465" t="s">
        <v>618</v>
      </c>
      <c r="B14" s="1465"/>
      <c r="C14" s="1465" t="s">
        <v>619</v>
      </c>
      <c r="D14" s="1466"/>
      <c r="E14" s="1466"/>
      <c r="F14" s="7293" t="str">
        <f>IF(VLOOKUP($A14,'8 Oct - LIVE LDS Data'!$A$3:$AAD$1504,4,FALSE)=0/1/1900,"",VLOOKUP($A14,'8 Oct - LIVE LDS Data'!$A$3:$AAD$1504,4,FALSE))</f>
        <v>Review of the Bromley Local Plan</v>
      </c>
      <c r="G14" s="7294" t="str">
        <f>IF(VLOOKUP($A14,'8 Oct - LIVE LDS Data'!$A$3:$AAD$1504,6,FALSE)=0/1/1900,"",VLOOKUP($A14,'8 Oct - LIVE LDS Data'!$A$3:$AAD$1504,6,FALSE))</f>
        <v>2023</v>
      </c>
      <c r="H14" s="7294" t="str">
        <f>IF(VLOOKUP($A14,'8 Oct - LIVE LDS Data'!$A$3:$AAD$1504,7,FALSE)=0/1/1900,"",VLOOKUP($A14,'8 Oct - LIVE LDS Data'!$A$3:$AAD$1504,7,FALSE))</f>
        <v>2038</v>
      </c>
      <c r="I14" s="7294" t="str">
        <f>IF(VLOOKUP($A14,'8 Oct - LIVE LDS Data'!$A$3:$AAD$1504,8,FALSE)=0/1/1900,"",VLOOKUP($A14,'8 Oct - LIVE LDS Data'!$A$3:$AAD$1504,8,FALSE))</f>
        <v>N</v>
      </c>
      <c r="J14" s="7294" t="str">
        <f>IF(VLOOKUP($A14,'8 Oct - LIVE LDS Data'!$A$3:$AAD$1504,9,FALSE)=0/1/1900,"",VLOOKUP($A14,'8 Oct - LIVE LDS Data'!$A$3:$AAD$1504,9,FALSE))</f>
        <v>N</v>
      </c>
      <c r="K14" s="7295">
        <f>IF(VLOOKUP($A14,'8 Oct - LIVE LDS Data'!$A$3:$AAD$1504,10,FALSE)=0/1/1900,"",VLOOKUP($A14,'8 Oct - LIVE LDS Data'!$A$3:$AAD$1504,10,FALSE))</f>
        <v>43481</v>
      </c>
      <c r="L14" s="7297">
        <f>IF(VLOOKUP($A14,'8 Oct - LIVE LDS Data'!$A$3:$AAD$1504,33,FALSE)=0/1/1900,"",VLOOKUP($A14,'8 Oct - LIVE LDS Data'!$A$3:$AAD$1504,33,FALSE))</f>
        <v>44562</v>
      </c>
      <c r="M14" s="7297">
        <f>IF(VLOOKUP($A14,'8 Oct - LIVE LDS Data'!$A$3:$AAD$1504,34,FALSE)=0/1/1900,"",VLOOKUP($A14,'8 Oct - LIVE LDS Data'!$A$3:$AAD$1504,34,FALSE))</f>
        <v>45017</v>
      </c>
      <c r="N14" s="7297">
        <f>IF(VLOOKUP($A14,'8 Oct - LIVE LDS Data'!$A$3:$AAD$1504,40,FALSE)=0/1/1900,"",VLOOKUP($A14,'8 Oct - LIVE LDS Data'!$A$3:$AAD$1504,40,FALSE))</f>
        <v>45778</v>
      </c>
      <c r="O14" s="7297" t="str">
        <f>IF(VLOOKUP($A14,'8 Oct - LIVE LDS Data'!$A$3:$AAD$1504,41,FALSE)=0/1/1900,"",VLOOKUP($A14,'8 Oct - LIVE LDS Data'!$A$3:$AAD$1504,41,FALSE))</f>
        <v/>
      </c>
      <c r="P14" s="7297" t="str">
        <f>IF(VLOOKUP($A14,'8 Oct - LIVE LDS Data'!$A$3:$AAD$1504,47,FALSE)=0/1/1900,"",VLOOKUP($A14,'8 Oct - LIVE LDS Data'!$A$3:$AAD$1504,47,FALSE))</f>
        <v/>
      </c>
      <c r="Q14" s="7297" t="str">
        <f>IF(VLOOKUP($A14,'8 Oct - LIVE LDS Data'!$A$3:$AAD$1504,48,FALSE)=0/1/1900,"",VLOOKUP($A14,'8 Oct - LIVE LDS Data'!$A$3:$AAD$1504,48,FALSE))</f>
        <v/>
      </c>
      <c r="R14" s="7297" t="str">
        <f>IF(VLOOKUP($A14,'8 Oct - LIVE LDS Data'!$A$3:$AAD$1504,54,FALSE)=0/1/1900,"",VLOOKUP($A14,'8 Oct - LIVE LDS Data'!$A$3:$AAD$1504,54,FALSE))</f>
        <v/>
      </c>
      <c r="S14" s="7297" t="str">
        <f>IF(VLOOKUP($A14,'8 Oct - LIVE LDS Data'!$A$3:$AAD$1504,55,FALSE)=0/1/1900,"",VLOOKUP($A14,'8 Oct - LIVE LDS Data'!$A$3:$AAD$1504,55,FALSE))</f>
        <v/>
      </c>
      <c r="T14" s="7297">
        <f>IF(VLOOKUP($A14,'8 Oct - LIVE LDS Data'!$A$3:$AAD$1504,60,FALSE)=0/1/1900,"",VLOOKUP($A14,'8 Oct - LIVE LDS Data'!$A$3:$AAD$1504,60,FALSE))</f>
        <v>46143</v>
      </c>
      <c r="U14" s="7297">
        <f>IF(VLOOKUP($A14,'8 Oct - LIVE LDS Data'!$A$3:$AAD$1504,63,FALSE)=0/1/1900,"",VLOOKUP($A14,'8 Oct - LIVE LDS Data'!$A$3:$AAD$1504,63,FALSE))</f>
        <v>46357</v>
      </c>
      <c r="V14" s="7297">
        <f>IF(VLOOKUP($A14,'8 Oct - LIVE LDS Data'!$A$3:$AAD$1504,66,FALSE)=0/1/1900,"",VLOOKUP($A14,'8 Oct - LIVE LDS Data'!$A$3:$AAD$1504,66,FALSE))</f>
        <v>46600</v>
      </c>
      <c r="W14" s="7537" t="str">
        <f>IF(VLOOKUP($A14,'8 Oct - LIVE LDS Data'!$A$3:$AAD$1504,68,FALSE)=0/1/1900,"",VLOOKUP($A14,'8 Oct - LIVE LDS Data'!$A$3:$AAD$1504,68,FALSE))</f>
        <v>Submission now December 2026</v>
      </c>
      <c r="X14" s="7314" t="str">
        <f>IF(VLOOKUP($A14,'8 Oct - LIVE LDS Data'!$A$3:$AAD$1504,79,FALSE)=0/1/1900,"",VLOOKUP($A14,'8 Oct - LIVE LDS Data'!$A$3:$AAD$1504,79,FALSE))</f>
        <v>Reg 18 ongoing</v>
      </c>
      <c r="Y14" s="7315" t="s">
        <v>90</v>
      </c>
      <c r="Z14" s="7538" t="s">
        <v>8054</v>
      </c>
      <c r="AA14" s="7300">
        <f>IF(VLOOKUP($A14,'8 Oct - LIVE LDS Data'!$A$3:$AAD$1504,72,FALSE)=0/1/1900,"",VLOOKUP($A14,'8 Oct - LIVE LDS Data'!$A$3:$AAD$1504,72,FALSE))</f>
        <v>45855</v>
      </c>
      <c r="AB14" s="7300">
        <f>IF(VLOOKUP($A14,'8 Oct - LIVE LDS Data'!$A$3:$AAD$1504,73,FALSE)=0/1/1900,"",VLOOKUP($A14,'8 Oct - LIVE LDS Data'!$A$3:$AAD$1504,73,FALSE))</f>
        <v>45681</v>
      </c>
      <c r="AC14" s="7300">
        <f>IF(VLOOKUP($A14,'8 Oct - LIVE LDS Data'!$A$3:$AAD$1504,75,FALSE)=0/1/1900,"",VLOOKUP($A14,'8 Oct - LIVE LDS Data'!$A$3:$AAD$1504,75,FALSE))</f>
        <v>45257</v>
      </c>
      <c r="AD14" s="7300">
        <f>IF(VLOOKUP($A14,'8 Oct - LIVE LDS Data'!$A$3:$AAD$1504,76,FALSE)=0/1/1900,"",VLOOKUP($A14,'8 Oct - LIVE LDS Data'!$A$3:$AAD$1504,76,FALSE))</f>
        <v>45681</v>
      </c>
    </row>
    <row r="15" spans="1:30" s="610" customFormat="1" ht="30" hidden="1" customHeight="1" x14ac:dyDescent="0.2">
      <c r="A15" s="1465" t="s">
        <v>654</v>
      </c>
      <c r="B15" s="1465"/>
      <c r="C15" s="1465" t="s">
        <v>655</v>
      </c>
      <c r="D15" s="1466"/>
      <c r="E15" s="1466"/>
      <c r="F15" s="7293" t="str">
        <f>IF(VLOOKUP($A15,'8 Oct - LIVE LDS Data'!$A$3:$AAD$1504,4,FALSE)=0/1/1900,"",VLOOKUP($A15,'8 Oct - LIVE LDS Data'!$A$3:$AAD$1504,4,FALSE))</f>
        <v>Greater Nottingham Strategic Plan 2041</v>
      </c>
      <c r="G15" s="7294">
        <f>IF(VLOOKUP($A15,'8 Oct - LIVE LDS Data'!$A$3:$AAD$1504,6,FALSE)=0/1/1900,"",VLOOKUP($A15,'8 Oct - LIVE LDS Data'!$A$3:$AAD$1504,6,FALSE))</f>
        <v>2023</v>
      </c>
      <c r="H15" s="7294">
        <f>IF(VLOOKUP($A15,'8 Oct - LIVE LDS Data'!$A$3:$AAD$1504,7,FALSE)=0/1/1900,"",VLOOKUP($A15,'8 Oct - LIVE LDS Data'!$A$3:$AAD$1504,7,FALSE))</f>
        <v>2041</v>
      </c>
      <c r="I15" s="7294" t="str">
        <f>IF(VLOOKUP($A15,'8 Oct - LIVE LDS Data'!$A$3:$AAD$1504,8,FALSE)=0/1/1900,"",VLOOKUP($A15,'8 Oct - LIVE LDS Data'!$A$3:$AAD$1504,8,FALSE))</f>
        <v>N</v>
      </c>
      <c r="J15" s="7294" t="str">
        <f>IF(VLOOKUP($A15,'8 Oct - LIVE LDS Data'!$A$3:$AAD$1504,9,FALSE)=0/1/1900,"",VLOOKUP($A15,'8 Oct - LIVE LDS Data'!$A$3:$AAD$1504,9,FALSE))</f>
        <v>Y</v>
      </c>
      <c r="K15" s="7295">
        <f>IF(VLOOKUP($A15,'8 Oct - LIVE LDS Data'!$A$3:$AAD$1504,10,FALSE)=0/1/1900,"",VLOOKUP($A15,'8 Oct - LIVE LDS Data'!$A$3:$AAD$1504,10,FALSE))</f>
        <v>41899</v>
      </c>
      <c r="L15" s="7297">
        <f>IF(VLOOKUP($A15,'8 Oct - LIVE LDS Data'!$A$3:$AAD$1504,33,FALSE)=0/1/1900,"",VLOOKUP($A15,'8 Oct - LIVE LDS Data'!$A$3:$AAD$1504,33,FALSE))</f>
        <v>44013</v>
      </c>
      <c r="M15" s="7297">
        <f>IF(VLOOKUP($A15,'8 Oct - LIVE LDS Data'!$A$3:$AAD$1504,34,FALSE)=0/1/1900,"",VLOOKUP($A15,'8 Oct - LIVE LDS Data'!$A$3:$AAD$1504,34,FALSE))</f>
        <v>44018</v>
      </c>
      <c r="N15" s="7297">
        <f>IF(VLOOKUP($A15,'8 Oct - LIVE LDS Data'!$A$3:$AAD$1504,40,FALSE)=0/1/1900,"",VLOOKUP($A15,'8 Oct - LIVE LDS Data'!$A$3:$AAD$1504,40,FALSE))</f>
        <v>44835</v>
      </c>
      <c r="O15" s="7297">
        <f>IF(VLOOKUP($A15,'8 Oct - LIVE LDS Data'!$A$3:$AAD$1504,41,FALSE)=0/1/1900,"",VLOOKUP($A15,'8 Oct - LIVE LDS Data'!$A$3:$AAD$1504,41,FALSE))</f>
        <v>44929</v>
      </c>
      <c r="P15" s="7297">
        <f>IF(VLOOKUP($A15,'8 Oct - LIVE LDS Data'!$A$3:$AAD$1504,47,FALSE)=0/1/1900,"",VLOOKUP($A15,'8 Oct - LIVE LDS Data'!$A$3:$AAD$1504,47,FALSE))</f>
        <v>45170</v>
      </c>
      <c r="Q15" s="7297">
        <f>IF(VLOOKUP($A15,'8 Oct - LIVE LDS Data'!$A$3:$AAD$1504,48,FALSE)=0/1/1900,"",VLOOKUP($A15,'8 Oct - LIVE LDS Data'!$A$3:$AAD$1504,48,FALSE))</f>
        <v>45170</v>
      </c>
      <c r="R15" s="7297" t="str">
        <f>IF(VLOOKUP($A15,'8 Oct - LIVE LDS Data'!$A$3:$AAD$1504,54,FALSE)=0/1/1900,"",VLOOKUP($A15,'8 Oct - LIVE LDS Data'!$A$3:$AAD$1504,54,FALSE))</f>
        <v/>
      </c>
      <c r="S15" s="7297" t="str">
        <f>IF(VLOOKUP($A15,'8 Oct - LIVE LDS Data'!$A$3:$AAD$1504,55,FALSE)=0/1/1900,"",VLOOKUP($A15,'8 Oct - LIVE LDS Data'!$A$3:$AAD$1504,55,FALSE))</f>
        <v/>
      </c>
      <c r="T15" s="7297" t="str">
        <f>IF(VLOOKUP($A15,'8 Oct - LIVE LDS Data'!$A$3:$AAD$1504,60,FALSE)=0/1/1900,"",VLOOKUP($A15,'8 Oct - LIVE LDS Data'!$A$3:$AAD$1504,60,FALSE))</f>
        <v>1. Oct 2024
2. March 2025</v>
      </c>
      <c r="U15" s="7297">
        <f>IF(VLOOKUP($A15,'8 Oct - LIVE LDS Data'!$A$3:$AAD$1504,63,FALSE)=0/1/1900,"",VLOOKUP($A15,'8 Oct - LIVE LDS Data'!$A$3:$AAD$1504,63,FALSE))</f>
        <v>45901</v>
      </c>
      <c r="V15" s="7297">
        <f>IF(VLOOKUP($A15,'8 Oct - LIVE LDS Data'!$A$3:$AAD$1504,66,FALSE)=0/1/1900,"",VLOOKUP($A15,'8 Oct - LIVE LDS Data'!$A$3:$AAD$1504,66,FALSE))</f>
        <v>46266</v>
      </c>
      <c r="W15" s="7537" t="str">
        <f>IF(VLOOKUP($A15,'8 Oct - LIVE LDS Data'!$A$3:$AAD$1504,68,FALSE)=0/1/1900,"",VLOOKUP($A15,'8 Oct - LIVE LDS Data'!$A$3:$AAD$1504,68,FALSE))</f>
        <v>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v>
      </c>
      <c r="X15" s="7314" t="str">
        <f>IF(VLOOKUP($A15,'8 Oct - LIVE LDS Data'!$A$3:$AAD$1504,79,FALSE)=0/1/1900,"",VLOOKUP($A15,'8 Oct - LIVE LDS Data'!$A$3:$AAD$1504,79,FALSE))</f>
        <v>Published (second)</v>
      </c>
      <c r="Y15" s="7315" t="s">
        <v>90</v>
      </c>
      <c r="Z15" s="7538" t="s">
        <v>8055</v>
      </c>
      <c r="AA15" s="7300">
        <f>IF(VLOOKUP($A15,'8 Oct - LIVE LDS Data'!$A$3:$AAD$1504,72,FALSE)=0/1/1900,"",VLOOKUP($A15,'8 Oct - LIVE LDS Data'!$A$3:$AAD$1504,72,FALSE))</f>
        <v>45317</v>
      </c>
      <c r="AB15" s="7300">
        <f>IF(VLOOKUP($A15,'8 Oct - LIVE LDS Data'!$A$3:$AAD$1504,73,FALSE)=0/1/1900,"",VLOOKUP($A15,'8 Oct - LIVE LDS Data'!$A$3:$AAD$1504,73,FALSE))</f>
        <v>45786</v>
      </c>
      <c r="AC15" s="7300">
        <f>IF(VLOOKUP($A15,'8 Oct - LIVE LDS Data'!$A$3:$AAD$1504,75,FALSE)=0/1/1900,"",VLOOKUP($A15,'8 Oct - LIVE LDS Data'!$A$3:$AAD$1504,75,FALSE))</f>
        <v>45602</v>
      </c>
      <c r="AD15" s="7300">
        <f>IF(VLOOKUP($A15,'8 Oct - LIVE LDS Data'!$A$3:$AAD$1504,76,FALSE)=0/1/1900,"",VLOOKUP($A15,'8 Oct - LIVE LDS Data'!$A$3:$AAD$1504,76,FALSE))</f>
        <v>45786</v>
      </c>
    </row>
    <row r="16" spans="1:30" s="610" customFormat="1" ht="30" customHeight="1" thickTop="1" x14ac:dyDescent="0.2">
      <c r="A16" s="1465" t="s">
        <v>2721</v>
      </c>
      <c r="B16" s="1465"/>
      <c r="C16" s="1465" t="s">
        <v>2722</v>
      </c>
      <c r="D16" s="1466"/>
      <c r="E16" s="1466"/>
      <c r="F16" s="7293" t="str">
        <f>IF(VLOOKUP($A16,'8 Oct - LIVE LDS Data'!$A$3:$AAD$1504,4,FALSE)=0/1/1900,"",VLOOKUP($A16,'8 Oct - LIVE LDS Data'!$A$3:$AAD$1504,4,FALSE))</f>
        <v>Plymouth Local Plan</v>
      </c>
      <c r="G16" s="7294" t="str">
        <f>IF(VLOOKUP($A16,'8 Oct - LIVE LDS Data'!$A$3:$AAD$1504,6,FALSE)=0/1/1900,"",VLOOKUP($A16,'8 Oct - LIVE LDS Data'!$A$3:$AAD$1504,6,FALSE))</f>
        <v/>
      </c>
      <c r="H16" s="7294" t="str">
        <f>IF(VLOOKUP($A16,'8 Oct - LIVE LDS Data'!$A$3:$AAD$1504,7,FALSE)=0/1/1900,"",VLOOKUP($A16,'8 Oct - LIVE LDS Data'!$A$3:$AAD$1504,7,FALSE))</f>
        <v/>
      </c>
      <c r="I16" s="7294" t="str">
        <f>IF(VLOOKUP($A16,'8 Oct - LIVE LDS Data'!$A$3:$AAD$1504,8,FALSE)=0/1/1900,"",VLOOKUP($A16,'8 Oct - LIVE LDS Data'!$A$3:$AAD$1504,8,FALSE))</f>
        <v/>
      </c>
      <c r="J16" s="7294" t="str">
        <f>IF(VLOOKUP($A16,'8 Oct - LIVE LDS Data'!$A$3:$AAD$1504,9,FALSE)=0/1/1900,"",VLOOKUP($A16,'8 Oct - LIVE LDS Data'!$A$3:$AAD$1504,9,FALSE))</f>
        <v/>
      </c>
      <c r="K16" s="7295">
        <f>IF(VLOOKUP($A16,'8 Oct - LIVE LDS Data'!$A$3:$AAD$1504,10,FALSE)=0/1/1900,"",VLOOKUP($A16,'8 Oct - LIVE LDS Data'!$A$3:$AAD$1504,10,FALSE))</f>
        <v>43550</v>
      </c>
      <c r="L16" s="7295"/>
      <c r="M16" s="7295"/>
      <c r="N16" s="7295"/>
      <c r="O16" s="7295"/>
      <c r="P16" s="7295"/>
      <c r="Q16" s="7295"/>
      <c r="R16" s="7295"/>
      <c r="S16" s="7295"/>
      <c r="T16" s="7297">
        <f>IF(VLOOKUP($A16,'8 Oct - LIVE LDS Data'!$A$3:$AAD$1504,60,FALSE)=0/1/1900,"",VLOOKUP($A16,'8 Oct - LIVE LDS Data'!$A$3:$AAD$1504,60,FALSE))</f>
        <v>46722</v>
      </c>
      <c r="U16" s="7297">
        <f>IF(VLOOKUP($A16,'8 Oct - LIVE LDS Data'!$A$3:$AAD$1504,63,FALSE)=0/1/1900,"",VLOOKUP($A16,'8 Oct - LIVE LDS Data'!$A$3:$AAD$1504,63,FALSE))</f>
        <v>46813</v>
      </c>
      <c r="V16" s="7297">
        <f>IF(VLOOKUP($A16,'8 Oct - LIVE LDS Data'!$A$3:$AAD$1504,66,FALSE)=0/1/1900,"",VLOOKUP($A16,'8 Oct - LIVE LDS Data'!$A$3:$AAD$1504,66,FALSE))</f>
        <v>47027</v>
      </c>
      <c r="W16" s="7537" t="str">
        <f>IF(VLOOKUP($A16,'8 Oct - LIVE LDS Data'!$A$3:$AAD$1504,68,FALSE)=0/1/1900,"",VLOOKUP($A16,'8 Oct - LIVE LDS Data'!$A$3:$AAD$1504,68,FALSE))</f>
        <v>vague timetable in Feb 2025 LDS - Scoping 4 months January 2026 – April 2026; Plan visioning and strategy development 23 months May 2026 – December 2026;  Evidence gathering and drafting the plan January 2027 – November 2027; Engagement / proposing changes, submission December 2027 – March 
2028; Examination 6 months April 2028 – September 2028; Finalisation and adoption of digital plan 1 month October 2028</v>
      </c>
      <c r="X16" s="7314" t="str">
        <f>IF(VLOOKUP($A16,'8 Oct - LIVE LDS Data'!$A$3:$AAD$1504,79,FALSE)=0/1/1900,"",VLOOKUP($A16,'8 Oct - LIVE LDS Data'!$A$3:$AAD$1504,79,FALSE))</f>
        <v>new plan to be prepared under new system</v>
      </c>
      <c r="Y16" s="7315" t="s">
        <v>3757</v>
      </c>
      <c r="Z16" s="7538" t="s">
        <v>8055</v>
      </c>
      <c r="AA16" s="7300">
        <f>IF(VLOOKUP($A16,'8 Oct - LIVE LDS Data'!$A$3:$AAD$1504,72,FALSE)=0/1/1900,"",VLOOKUP($A16,'8 Oct - LIVE LDS Data'!$A$3:$AAD$1504,72,FALSE))</f>
        <v>45791</v>
      </c>
      <c r="AB16" s="7300">
        <f>IF(VLOOKUP($A16,'8 Oct - LIVE LDS Data'!$A$3:$AAD$1504,73,FALSE)=0/1/1900,"",VLOOKUP($A16,'8 Oct - LIVE LDS Data'!$A$3:$AAD$1504,73,FALSE))</f>
        <v>45700</v>
      </c>
      <c r="AC16" s="7300">
        <f>IF(VLOOKUP($A16,'8 Oct - LIVE LDS Data'!$A$3:$AAD$1504,75,FALSE)=0/1/1900,"",VLOOKUP($A16,'8 Oct - LIVE LDS Data'!$A$3:$AAD$1504,75,FALSE))</f>
        <v>45791</v>
      </c>
      <c r="AD16" s="7300">
        <f>IF(VLOOKUP($A16,'8 Oct - LIVE LDS Data'!$A$3:$AAD$1504,76,FALSE)=0/1/1900,"",VLOOKUP($A16,'8 Oct - LIVE LDS Data'!$A$3:$AAD$1504,76,FALSE))</f>
        <v>45700</v>
      </c>
    </row>
    <row r="17" spans="1:30" s="610" customFormat="1" ht="30" customHeight="1" x14ac:dyDescent="0.2">
      <c r="A17" s="1465" t="s">
        <v>3151</v>
      </c>
      <c r="B17" s="1465"/>
      <c r="C17" s="1465" t="s">
        <v>3152</v>
      </c>
      <c r="D17" s="1466"/>
      <c r="E17" s="1466"/>
      <c r="F17" s="7293" t="str">
        <f>IF(VLOOKUP($A17,'8 Oct - LIVE LDS Data'!$A$3:$AAD$1504,4,FALSE)=0/1/1900,"",VLOOKUP($A17,'8 Oct - LIVE LDS Data'!$A$3:$AAD$1504,4,FALSE))</f>
        <v>South Hams Local Plan</v>
      </c>
      <c r="G17" s="7294" t="str">
        <f>IF(VLOOKUP($A17,'8 Oct - LIVE LDS Data'!$A$3:$AAD$1504,6,FALSE)=0/1/1900,"",VLOOKUP($A17,'8 Oct - LIVE LDS Data'!$A$3:$AAD$1504,6,FALSE))</f>
        <v/>
      </c>
      <c r="H17" s="7294" t="str">
        <f>IF(VLOOKUP($A17,'8 Oct - LIVE LDS Data'!$A$3:$AAD$1504,7,FALSE)=0/1/1900,"",VLOOKUP($A17,'8 Oct - LIVE LDS Data'!$A$3:$AAD$1504,7,FALSE))</f>
        <v/>
      </c>
      <c r="I17" s="7294" t="str">
        <f>IF(VLOOKUP($A17,'8 Oct - LIVE LDS Data'!$A$3:$AAD$1504,8,FALSE)=0/1/1900,"",VLOOKUP($A17,'8 Oct - LIVE LDS Data'!$A$3:$AAD$1504,8,FALSE))</f>
        <v/>
      </c>
      <c r="J17" s="7294" t="str">
        <f>IF(VLOOKUP($A17,'8 Oct - LIVE LDS Data'!$A$3:$AAD$1504,9,FALSE)=0/1/1900,"",VLOOKUP($A17,'8 Oct - LIVE LDS Data'!$A$3:$AAD$1504,9,FALSE))</f>
        <v/>
      </c>
      <c r="K17" s="7295">
        <f>IF(VLOOKUP($A17,'8 Oct - LIVE LDS Data'!$A$3:$AAD$1504,10,FALSE)=0/1/1900,"",VLOOKUP($A17,'8 Oct - LIVE LDS Data'!$A$3:$AAD$1504,10,FALSE))</f>
        <v>43545</v>
      </c>
      <c r="L17" s="7295"/>
      <c r="M17" s="7295"/>
      <c r="N17" s="7295"/>
      <c r="O17" s="7295"/>
      <c r="P17" s="7295"/>
      <c r="Q17" s="7295"/>
      <c r="R17" s="7295"/>
      <c r="S17" s="7295"/>
      <c r="T17" s="7297">
        <f>IF(VLOOKUP($A17,'8 Oct - LIVE LDS Data'!$A$3:$AAD$1504,60,FALSE)=0/1/1900,"",VLOOKUP($A17,'8 Oct - LIVE LDS Data'!$A$3:$AAD$1504,60,FALSE))</f>
        <v>46508</v>
      </c>
      <c r="U17" s="7297">
        <f>IF(VLOOKUP($A17,'8 Oct - LIVE LDS Data'!$A$3:$AAD$1504,63,FALSE)=0/1/1900,"",VLOOKUP($A17,'8 Oct - LIVE LDS Data'!$A$3:$AAD$1504,63,FALSE))</f>
        <v>46692</v>
      </c>
      <c r="V17" s="7297">
        <f>IF(VLOOKUP($A17,'8 Oct - LIVE LDS Data'!$A$3:$AAD$1504,66,FALSE)=0/1/1900,"",VLOOKUP($A17,'8 Oct - LIVE LDS Data'!$A$3:$AAD$1504,66,FALSE))</f>
        <v>46935</v>
      </c>
      <c r="W17" s="7537" t="str">
        <f>IF(VLOOKUP($A17,'8 Oct - LIVE LDS Data'!$A$3:$AAD$1504,68,FALSE)=0/1/1900,"",VLOOKUP($A17,'8 Oct - LIVE LDS Data'!$A$3:$AAD$1504,68,FALSE))</f>
        <v>Scoping 4 months: Sept 25 – Jan 26; Plan visioning and strategy development  23 months:Feb 26 – Jul 26; Evidence gathering and drafting the plan: Aug 26 – May 27
Engagement, proposing changes, submission: Jun 27 - Dec27; Examination 6 months: Jan 28 – Jun 28;  Finalisation and adoption of digital plan 1 month: Jul 28</v>
      </c>
      <c r="X17" s="7314" t="str">
        <f>IF(VLOOKUP($A17,'8 Oct - LIVE LDS Data'!$A$3:$AAD$1504,79,FALSE)=0/1/1900,"",VLOOKUP($A17,'8 Oct - LIVE LDS Data'!$A$3:$AAD$1504,79,FALSE))</f>
        <v>new plan to be prepared under new system</v>
      </c>
      <c r="Y17" s="7315" t="s">
        <v>3757</v>
      </c>
      <c r="Z17" s="7538" t="s">
        <v>8057</v>
      </c>
      <c r="AA17" s="7300">
        <f>IF(VLOOKUP($A17,'8 Oct - LIVE LDS Data'!$A$3:$AAD$1504,72,FALSE)=0/1/1900,"",VLOOKUP($A17,'8 Oct - LIVE LDS Data'!$A$3:$AAD$1504,72,FALSE))</f>
        <v>45562</v>
      </c>
      <c r="AB17" s="7300">
        <f>IF(VLOOKUP($A17,'8 Oct - LIVE LDS Data'!$A$3:$AAD$1504,73,FALSE)=0/1/1900,"",VLOOKUP($A17,'8 Oct - LIVE LDS Data'!$A$3:$AAD$1504,73,FALSE))</f>
        <v>45779</v>
      </c>
      <c r="AC17" s="7300">
        <f>IF(VLOOKUP($A17,'8 Oct - LIVE LDS Data'!$A$3:$AAD$1504,75,FALSE)=0/1/1900,"",VLOOKUP($A17,'8 Oct - LIVE LDS Data'!$A$3:$AAD$1504,75,FALSE))</f>
        <v>45562</v>
      </c>
      <c r="AD17" s="7300">
        <f>IF(VLOOKUP($A17,'8 Oct - LIVE LDS Data'!$A$3:$AAD$1504,76,FALSE)=0/1/1900,"",VLOOKUP($A17,'8 Oct - LIVE LDS Data'!$A$3:$AAD$1504,76,FALSE))</f>
        <v>45779</v>
      </c>
    </row>
    <row r="18" spans="1:30" s="610" customFormat="1" ht="30" hidden="1" customHeight="1" x14ac:dyDescent="0.2">
      <c r="A18" s="1465" t="s">
        <v>731</v>
      </c>
      <c r="B18" s="1465"/>
      <c r="C18" s="1467" t="s">
        <v>732</v>
      </c>
      <c r="D18" s="1480"/>
      <c r="E18" s="1480"/>
      <c r="F18" s="7293" t="str">
        <f>IF(VLOOKUP($A18,'8 Oct - LIVE LDS Data'!$A$3:$AAD$1504,4,FALSE)=0/1/1900,"",VLOOKUP($A18,'8 Oct - LIVE LDS Data'!$A$3:$AAD$1504,4,FALSE))</f>
        <v>Local Plan Review</v>
      </c>
      <c r="G18" s="7294">
        <f>IF(VLOOKUP($A18,'8 Oct - LIVE LDS Data'!$A$3:$AAD$1504,6,FALSE)=0/1/1900,"",VLOOKUP($A18,'8 Oct - LIVE LDS Data'!$A$3:$AAD$1504,6,FALSE))</f>
        <v>2023</v>
      </c>
      <c r="H18" s="7294">
        <f>IF(VLOOKUP($A18,'8 Oct - LIVE LDS Data'!$A$3:$AAD$1504,7,FALSE)=0/1/1900,"",VLOOKUP($A18,'8 Oct - LIVE LDS Data'!$A$3:$AAD$1504,7,FALSE))</f>
        <v>2038</v>
      </c>
      <c r="I18" s="7294" t="str">
        <f>IF(VLOOKUP($A18,'8 Oct - LIVE LDS Data'!$A$3:$AAD$1504,8,FALSE)=0/1/1900,"",VLOOKUP($A18,'8 Oct - LIVE LDS Data'!$A$3:$AAD$1504,8,FALSE))</f>
        <v>N</v>
      </c>
      <c r="J18" s="7294" t="str">
        <f>IF(VLOOKUP($A18,'8 Oct - LIVE LDS Data'!$A$3:$AAD$1504,9,FALSE)=0/1/1900,"",VLOOKUP($A18,'8 Oct - LIVE LDS Data'!$A$3:$AAD$1504,9,FALSE))</f>
        <v>N</v>
      </c>
      <c r="K18" s="7295">
        <f>IF(VLOOKUP($A18,'8 Oct - LIVE LDS Data'!$A$3:$AAD$1504,10,FALSE)=0/1/1900,"",VLOOKUP($A18,'8 Oct - LIVE LDS Data'!$A$3:$AAD$1504,10,FALSE))</f>
        <v>42919</v>
      </c>
      <c r="L18" s="7297">
        <f>IF(VLOOKUP($A18,'8 Oct - LIVE LDS Data'!$A$3:$AAD$1504,33,FALSE)=0/1/1900,"",VLOOKUP($A18,'8 Oct - LIVE LDS Data'!$A$3:$AAD$1504,33,FALSE))</f>
        <v>44927</v>
      </c>
      <c r="M18" s="7297" t="str">
        <f>IF(VLOOKUP($A18,'8 Oct - LIVE LDS Data'!$A$3:$AAD$1504,34,FALSE)=0/1/1900,"",VLOOKUP($A18,'8 Oct - LIVE LDS Data'!$A$3:$AAD$1504,34,FALSE))</f>
        <v>_</v>
      </c>
      <c r="N18" s="7297">
        <f>IF(VLOOKUP($A18,'8 Oct - LIVE LDS Data'!$A$3:$AAD$1504,40,FALSE)=0/1/1900,"",VLOOKUP($A18,'8 Oct - LIVE LDS Data'!$A$3:$AAD$1504,40,FALSE))</f>
        <v>45383</v>
      </c>
      <c r="O18" s="7297">
        <f>IF(VLOOKUP($A18,'8 Oct - LIVE LDS Data'!$A$3:$AAD$1504,41,FALSE)=0/1/1900,"",VLOOKUP($A18,'8 Oct - LIVE LDS Data'!$A$3:$AAD$1504,41,FALSE))</f>
        <v>45308</v>
      </c>
      <c r="P18" s="7297" t="str">
        <f>IF(VLOOKUP($A18,'8 Oct - LIVE LDS Data'!$A$3:$AAD$1504,47,FALSE)=0/1/1900,"",VLOOKUP($A18,'8 Oct - LIVE LDS Data'!$A$3:$AAD$1504,47,FALSE))</f>
        <v/>
      </c>
      <c r="Q18" s="7297" t="str">
        <f>IF(VLOOKUP($A18,'8 Oct - LIVE LDS Data'!$A$3:$AAD$1504,48,FALSE)=0/1/1900,"",VLOOKUP($A18,'8 Oct - LIVE LDS Data'!$A$3:$AAD$1504,48,FALSE))</f>
        <v/>
      </c>
      <c r="R18" s="7297" t="str">
        <f>IF(VLOOKUP($A18,'8 Oct - LIVE LDS Data'!$A$3:$AAD$1504,54,FALSE)=0/1/1900,"",VLOOKUP($A18,'8 Oct - LIVE LDS Data'!$A$3:$AAD$1504,54,FALSE))</f>
        <v/>
      </c>
      <c r="S18" s="7297" t="str">
        <f>IF(VLOOKUP($A18,'8 Oct - LIVE LDS Data'!$A$3:$AAD$1504,55,FALSE)=0/1/1900,"",VLOOKUP($A18,'8 Oct - LIVE LDS Data'!$A$3:$AAD$1504,55,FALSE))</f>
        <v/>
      </c>
      <c r="T18" s="7297">
        <f>IF(VLOOKUP($A18,'8 Oct - LIVE LDS Data'!$A$3:$AAD$1504,60,FALSE)=0/1/1900,"",VLOOKUP($A18,'8 Oct - LIVE LDS Data'!$A$3:$AAD$1504,60,FALSE))</f>
        <v>45717</v>
      </c>
      <c r="U18" s="7297">
        <f>IF(VLOOKUP($A18,'8 Oct - LIVE LDS Data'!$A$3:$AAD$1504,63,FALSE)=0/1/1900,"",VLOOKUP($A18,'8 Oct - LIVE LDS Data'!$A$3:$AAD$1504,63,FALSE))</f>
        <v>45931</v>
      </c>
      <c r="V18" s="7297">
        <f>IF(VLOOKUP($A18,'8 Oct - LIVE LDS Data'!$A$3:$AAD$1504,66,FALSE)=0/1/1900,"",VLOOKUP($A18,'8 Oct - LIVE LDS Data'!$A$3:$AAD$1504,66,FALSE))</f>
        <v>46388</v>
      </c>
      <c r="W18" s="7537" t="str">
        <f>IF(VLOOKUP($A18,'8 Oct - LIVE LDS Data'!$A$3:$AAD$1504,68,FALSE)=0/1/1900,"",VLOOKUP($A18,'8 Oct - LIVE LDS Data'!$A$3:$AAD$1504,68,FALSE))</f>
        <v>Reg 19 consultation: now Spring - early Summer 2025 (was Winter 2024/25); Submission: now Autumn 2025 (was Spring 2025); Examination hearings: now Winter 2025 - Spring 2026 (was Autumn-Winter 2025); Adoption: now Winter 2026 (was Summer 2026).</v>
      </c>
      <c r="X18" s="7314" t="str">
        <f>IF(VLOOKUP($A18,'8 Oct - LIVE LDS Data'!$A$3:$AAD$1504,79,FALSE)=0/1/1900,"",VLOOKUP($A18,'8 Oct - LIVE LDS Data'!$A$3:$AAD$1504,79,FALSE))</f>
        <v>Published</v>
      </c>
      <c r="Y18" s="7315" t="s">
        <v>90</v>
      </c>
      <c r="Z18" s="7538" t="s">
        <v>8054</v>
      </c>
      <c r="AA18" s="7300">
        <f>IF(VLOOKUP($A18,'8 Oct - LIVE LDS Data'!$A$3:$AAD$1504,72,FALSE)=0/1/1900,"",VLOOKUP($A18,'8 Oct - LIVE LDS Data'!$A$3:$AAD$1504,72,FALSE))</f>
        <v>45695</v>
      </c>
      <c r="AB18" s="7300">
        <f>IF(VLOOKUP($A18,'8 Oct - LIVE LDS Data'!$A$3:$AAD$1504,73,FALSE)=0/1/1900,"",VLOOKUP($A18,'8 Oct - LIVE LDS Data'!$A$3:$AAD$1504,73,FALSE))</f>
        <v>45632</v>
      </c>
      <c r="AC18" s="7300">
        <f>IF(VLOOKUP($A18,'8 Oct - LIVE LDS Data'!$A$3:$AAD$1504,75,FALSE)=0/1/1900,"",VLOOKUP($A18,'8 Oct - LIVE LDS Data'!$A$3:$AAD$1504,75,FALSE))</f>
        <v>45686</v>
      </c>
      <c r="AD18" s="7300">
        <f>IF(VLOOKUP($A18,'8 Oct - LIVE LDS Data'!$A$3:$AAD$1504,76,FALSE)=0/1/1900,"",VLOOKUP($A18,'8 Oct - LIVE LDS Data'!$A$3:$AAD$1504,76,FALSE))</f>
        <v>45632</v>
      </c>
    </row>
    <row r="19" spans="1:30" s="610" customFormat="1" ht="30" hidden="1" customHeight="1" x14ac:dyDescent="0.2">
      <c r="A19" s="1465" t="s">
        <v>757</v>
      </c>
      <c r="B19" s="1465"/>
      <c r="C19" s="1465" t="s">
        <v>758</v>
      </c>
      <c r="D19" s="1466"/>
      <c r="E19" s="1466"/>
      <c r="F19" s="7293" t="str">
        <f>IF(VLOOKUP($A19,'8 Oct - LIVE LDS Data'!$A$3:$AAD$1504,4,FALSE)=0/1/1900,"",VLOOKUP($A19,'8 Oct - LIVE LDS Data'!$A$3:$AAD$1504,4,FALSE))</f>
        <v>New Canterbury District Local Plan (2020-2040)</v>
      </c>
      <c r="G19" s="7294">
        <f>IF(VLOOKUP($A19,'8 Oct - LIVE LDS Data'!$A$3:$AAD$1504,6,FALSE)=0/1/1900,"",VLOOKUP($A19,'8 Oct - LIVE LDS Data'!$A$3:$AAD$1504,6,FALSE))</f>
        <v>2020</v>
      </c>
      <c r="H19" s="7294">
        <f>IF(VLOOKUP($A19,'8 Oct - LIVE LDS Data'!$A$3:$AAD$1504,7,FALSE)=0/1/1900,"",VLOOKUP($A19,'8 Oct - LIVE LDS Data'!$A$3:$AAD$1504,7,FALSE))</f>
        <v>2040</v>
      </c>
      <c r="I19" s="7294" t="str">
        <f>IF(VLOOKUP($A19,'8 Oct - LIVE LDS Data'!$A$3:$AAD$1504,8,FALSE)=0/1/1900,"",VLOOKUP($A19,'8 Oct - LIVE LDS Data'!$A$3:$AAD$1504,8,FALSE))</f>
        <v>N</v>
      </c>
      <c r="J19" s="7294" t="str">
        <f>IF(VLOOKUP($A19,'8 Oct - LIVE LDS Data'!$A$3:$AAD$1504,9,FALSE)=0/1/1900,"",VLOOKUP($A19,'8 Oct - LIVE LDS Data'!$A$3:$AAD$1504,9,FALSE))</f>
        <v>N</v>
      </c>
      <c r="K19" s="7295">
        <f>IF(VLOOKUP($A19,'8 Oct - LIVE LDS Data'!$A$3:$AAD$1504,10,FALSE)=0/1/1900,"",VLOOKUP($A19,'8 Oct - LIVE LDS Data'!$A$3:$AAD$1504,10,FALSE))</f>
        <v>42929</v>
      </c>
      <c r="L19" s="7297">
        <f>IF(VLOOKUP($A19,'8 Oct - LIVE LDS Data'!$A$3:$AAD$1504,33,FALSE)=0/1/1900,"",VLOOKUP($A19,'8 Oct - LIVE LDS Data'!$A$3:$AAD$1504,33,FALSE))</f>
        <v>43739</v>
      </c>
      <c r="M19" s="7297">
        <f>IF(VLOOKUP($A19,'8 Oct - LIVE LDS Data'!$A$3:$AAD$1504,34,FALSE)=0/1/1900,"",VLOOKUP($A19,'8 Oct - LIVE LDS Data'!$A$3:$AAD$1504,34,FALSE))</f>
        <v>44013</v>
      </c>
      <c r="N19" s="7297">
        <f>IF(VLOOKUP($A19,'8 Oct - LIVE LDS Data'!$A$3:$AAD$1504,40,FALSE)=0/1/1900,"",VLOOKUP($A19,'8 Oct - LIVE LDS Data'!$A$3:$AAD$1504,40,FALSE))</f>
        <v>44440</v>
      </c>
      <c r="O19" s="7297">
        <f>IF(VLOOKUP($A19,'8 Oct - LIVE LDS Data'!$A$3:$AAD$1504,41,FALSE)=0/1/1900,"",VLOOKUP($A19,'8 Oct - LIVE LDS Data'!$A$3:$AAD$1504,41,FALSE))</f>
        <v>44440</v>
      </c>
      <c r="P19" s="7297">
        <f>IF(VLOOKUP($A19,'8 Oct - LIVE LDS Data'!$A$3:$AAD$1504,47,FALSE)=0/1/1900,"",VLOOKUP($A19,'8 Oct - LIVE LDS Data'!$A$3:$AAD$1504,47,FALSE))</f>
        <v>45446</v>
      </c>
      <c r="Q19" s="7297">
        <f>IF(VLOOKUP($A19,'8 Oct - LIVE LDS Data'!$A$3:$AAD$1504,48,FALSE)=0/1/1900,"",VLOOKUP($A19,'8 Oct - LIVE LDS Data'!$A$3:$AAD$1504,48,FALSE))</f>
        <v>45362</v>
      </c>
      <c r="R19" s="7297" t="str">
        <f>IF(VLOOKUP($A19,'8 Oct - LIVE LDS Data'!$A$3:$AAD$1504,54,FALSE)=0/1/1900,"",VLOOKUP($A19,'8 Oct - LIVE LDS Data'!$A$3:$AAD$1504,54,FALSE))</f>
        <v/>
      </c>
      <c r="S19" s="7297" t="str">
        <f>IF(VLOOKUP($A19,'8 Oct - LIVE LDS Data'!$A$3:$AAD$1504,55,FALSE)=0/1/1900,"",VLOOKUP($A19,'8 Oct - LIVE LDS Data'!$A$3:$AAD$1504,55,FALSE))</f>
        <v/>
      </c>
      <c r="T19" s="7297">
        <f>IF(VLOOKUP($A19,'8 Oct - LIVE LDS Data'!$A$3:$AAD$1504,60,FALSE)=0/1/1900,"",VLOOKUP($A19,'8 Oct - LIVE LDS Data'!$A$3:$AAD$1504,60,FALSE))</f>
        <v>45901</v>
      </c>
      <c r="U19" s="7297">
        <f>IF(VLOOKUP($A19,'8 Oct - LIVE LDS Data'!$A$3:$AAD$1504,63,FALSE)=0/1/1900,"",VLOOKUP($A19,'8 Oct - LIVE LDS Data'!$A$3:$AAD$1504,63,FALSE))</f>
        <v>46054</v>
      </c>
      <c r="V19" s="7297">
        <f>IF(VLOOKUP($A19,'8 Oct - LIVE LDS Data'!$A$3:$AAD$1504,66,FALSE)=0/1/1900,"",VLOOKUP($A19,'8 Oct - LIVE LDS Data'!$A$3:$AAD$1504,66,FALSE))</f>
        <v>46447</v>
      </c>
      <c r="W19" s="7537" t="str">
        <f>IF(VLOOKUP($A19,'8 Oct - LIVE LDS Data'!$A$3:$AAD$1504,68,FALSE)=0/1/1900,"",VLOOKUP($A19,'8 Oct - LIVE LDS Data'!$A$3:$AAD$1504,68,FALSE))</f>
        <v>submission may slip to Spring 2026</v>
      </c>
      <c r="X19" s="7314" t="str">
        <f>IF(VLOOKUP($A19,'8 Oct - LIVE LDS Data'!$A$3:$AAD$1504,79,FALSE)=0/1/1900,"",VLOOKUP($A19,'8 Oct - LIVE LDS Data'!$A$3:$AAD$1504,79,FALSE))</f>
        <v>Reg 18 completed</v>
      </c>
      <c r="Y19" s="7315" t="s">
        <v>90</v>
      </c>
      <c r="Z19" s="7538" t="s">
        <v>8051</v>
      </c>
      <c r="AA19" s="7300">
        <f>IF(VLOOKUP($A19,'8 Oct - LIVE LDS Data'!$A$3:$AAD$1504,72,FALSE)=0/1/1900,"",VLOOKUP($A19,'8 Oct - LIVE LDS Data'!$A$3:$AAD$1504,72,FALSE))</f>
        <v>45678</v>
      </c>
      <c r="AB19" s="7300">
        <f>IF(VLOOKUP($A19,'8 Oct - LIVE LDS Data'!$A$3:$AAD$1504,73,FALSE)=0/1/1900,"",VLOOKUP($A19,'8 Oct - LIVE LDS Data'!$A$3:$AAD$1504,73,FALSE))</f>
        <v>45630</v>
      </c>
      <c r="AC19" s="7300">
        <f>IF(VLOOKUP($A19,'8 Oct - LIVE LDS Data'!$A$3:$AAD$1504,75,FALSE)=0/1/1900,"",VLOOKUP($A19,'8 Oct - LIVE LDS Data'!$A$3:$AAD$1504,75,FALSE))</f>
        <v>45686</v>
      </c>
      <c r="AD19" s="7300">
        <f>IF(VLOOKUP($A19,'8 Oct - LIVE LDS Data'!$A$3:$AAD$1504,76,FALSE)=0/1/1900,"",VLOOKUP($A19,'8 Oct - LIVE LDS Data'!$A$3:$AAD$1504,76,FALSE))</f>
        <v>45640</v>
      </c>
    </row>
    <row r="20" spans="1:30" s="610" customFormat="1" ht="30" customHeight="1" x14ac:dyDescent="0.2">
      <c r="A20" s="1465" t="s">
        <v>3873</v>
      </c>
      <c r="B20" s="1465"/>
      <c r="C20" s="1465" t="s">
        <v>3874</v>
      </c>
      <c r="D20" s="1466"/>
      <c r="E20" s="1466"/>
      <c r="F20" s="7293" t="str">
        <f>IF(VLOOKUP($A20,'8 Oct - LIVE LDS Data'!$A$3:$AAD$1504,4,FALSE)=0/1/1900,"",VLOOKUP($A20,'8 Oct - LIVE LDS Data'!$A$3:$AAD$1504,4,FALSE))</f>
        <v>New Local Plan for West Devon</v>
      </c>
      <c r="G20" s="7294" t="str">
        <f>IF(VLOOKUP($A20,'8 Oct - LIVE LDS Data'!$A$3:$AAD$1504,6,FALSE)=0/1/1900,"",VLOOKUP($A20,'8 Oct - LIVE LDS Data'!$A$3:$AAD$1504,6,FALSE))</f>
        <v/>
      </c>
      <c r="H20" s="7294" t="str">
        <f>IF(VLOOKUP($A20,'8 Oct - LIVE LDS Data'!$A$3:$AAD$1504,7,FALSE)=0/1/1900,"",VLOOKUP($A20,'8 Oct - LIVE LDS Data'!$A$3:$AAD$1504,7,FALSE))</f>
        <v/>
      </c>
      <c r="I20" s="7294" t="str">
        <f>IF(VLOOKUP($A20,'8 Oct - LIVE LDS Data'!$A$3:$AAD$1504,8,FALSE)=0/1/1900,"",VLOOKUP($A20,'8 Oct - LIVE LDS Data'!$A$3:$AAD$1504,8,FALSE))</f>
        <v>N</v>
      </c>
      <c r="J20" s="7294" t="str">
        <f>IF(VLOOKUP($A20,'8 Oct - LIVE LDS Data'!$A$3:$AAD$1504,9,FALSE)=0/1/1900,"",VLOOKUP($A20,'8 Oct - LIVE LDS Data'!$A$3:$AAD$1504,9,FALSE))</f>
        <v>N</v>
      </c>
      <c r="K20" s="7295">
        <f>IF(VLOOKUP($A20,'8 Oct - LIVE LDS Data'!$A$3:$AAD$1504,10,FALSE)=0/1/1900,"",VLOOKUP($A20,'8 Oct - LIVE LDS Data'!$A$3:$AAD$1504,10,FALSE))</f>
        <v>43550</v>
      </c>
      <c r="L20" s="7295"/>
      <c r="M20" s="7295"/>
      <c r="N20" s="7295"/>
      <c r="O20" s="7295"/>
      <c r="P20" s="7295"/>
      <c r="Q20" s="7295"/>
      <c r="R20" s="7295"/>
      <c r="S20" s="7295"/>
      <c r="T20" s="7297">
        <f>IF(VLOOKUP($A20,'8 Oct - LIVE LDS Data'!$A$3:$AAD$1504,60,FALSE)=0/1/1900,"",VLOOKUP($A20,'8 Oct - LIVE LDS Data'!$A$3:$AAD$1504,60,FALSE))</f>
        <v>46508</v>
      </c>
      <c r="U20" s="7297">
        <f>IF(VLOOKUP($A20,'8 Oct - LIVE LDS Data'!$A$3:$AAD$1504,63,FALSE)=0/1/1900,"",VLOOKUP($A20,'8 Oct - LIVE LDS Data'!$A$3:$AAD$1504,63,FALSE))</f>
        <v>46722</v>
      </c>
      <c r="V20" s="7297">
        <f>IF(VLOOKUP($A20,'8 Oct - LIVE LDS Data'!$A$3:$AAD$1504,66,FALSE)=0/1/1900,"",VLOOKUP($A20,'8 Oct - LIVE LDS Data'!$A$3:$AAD$1504,66,FALSE))</f>
        <v>46935</v>
      </c>
      <c r="W20" s="7537" t="str">
        <f>IF(VLOOKUP($A20,'8 Oct - LIVE LDS Data'!$A$3:$AAD$1504,68,FALSE)=0/1/1900,"",VLOOKUP($A20,'8 Oct - LIVE LDS Data'!$A$3:$AAD$1504,68,FALSE))</f>
        <v>Scoping - 4 months - Sept 25 – Jan 26
Plan visioning and strategy development - 23 months - Feb 26 – Jul 26
Evidence gathering and drafting the plan - Aug 26 – May 27
Engagement, proposing changes, submission - Jun 27 - Dec 27
Examination - 6 months - Jan 28 – Jun 28
Finalisation and adoption of digital plan - 1 month - Jul 28</v>
      </c>
      <c r="X20" s="7314" t="str">
        <f>IF(VLOOKUP($A20,'8 Oct - LIVE LDS Data'!$A$3:$AAD$1504,79,FALSE)=0/1/1900,"",VLOOKUP($A20,'8 Oct - LIVE LDS Data'!$A$3:$AAD$1504,79,FALSE))</f>
        <v>new plan to be prepared under new system</v>
      </c>
      <c r="Y20" s="7315" t="s">
        <v>3757</v>
      </c>
      <c r="Z20" s="7538" t="s">
        <v>8058</v>
      </c>
      <c r="AA20" s="7300">
        <f>IF(VLOOKUP($A20,'8 Oct - LIVE LDS Data'!$A$3:$AAD$1504,72,FALSE)=0/1/1900,"",VLOOKUP($A20,'8 Oct - LIVE LDS Data'!$A$3:$AAD$1504,72,FALSE))</f>
        <v>45562</v>
      </c>
      <c r="AB20" s="7300">
        <f>IF(VLOOKUP($A20,'8 Oct - LIVE LDS Data'!$A$3:$AAD$1504,73,FALSE)=0/1/1900,"",VLOOKUP($A20,'8 Oct - LIVE LDS Data'!$A$3:$AAD$1504,73,FALSE))</f>
        <v>45755</v>
      </c>
      <c r="AC20" s="7300">
        <f>IF(VLOOKUP($A20,'8 Oct - LIVE LDS Data'!$A$3:$AAD$1504,75,FALSE)=0/1/1900,"",VLOOKUP($A20,'8 Oct - LIVE LDS Data'!$A$3:$AAD$1504,75,FALSE))</f>
        <v>45562</v>
      </c>
      <c r="AD20" s="7300">
        <f>IF(VLOOKUP($A20,'8 Oct - LIVE LDS Data'!$A$3:$AAD$1504,76,FALSE)=0/1/1900,"",VLOOKUP($A20,'8 Oct - LIVE LDS Data'!$A$3:$AAD$1504,76,FALSE))</f>
        <v>45755</v>
      </c>
    </row>
    <row r="21" spans="1:30" s="610" customFormat="1" ht="40" customHeight="1" x14ac:dyDescent="0.2">
      <c r="A21" s="1465" t="s">
        <v>2797</v>
      </c>
      <c r="B21" s="1465"/>
      <c r="C21" s="1465" t="s">
        <v>2798</v>
      </c>
      <c r="D21" s="1466"/>
      <c r="E21" s="1466"/>
      <c r="F21" s="7293" t="str">
        <f>IF(VLOOKUP($A21,'8 Oct - LIVE LDS Data'!$A$3:$AAD$1504,4,FALSE)=0/1/1900,"",VLOOKUP($A21,'8 Oct - LIVE LDS Data'!$A$3:$AAD$1504,4,FALSE))</f>
        <v>Redditch Local Plan Update
[to be prepared under new system]</v>
      </c>
      <c r="G21" s="7294" t="str">
        <f>IF(VLOOKUP($A21,'8 Oct - LIVE LDS Data'!$A$3:$AAD$1504,6,FALSE)=0/1/1900,"",VLOOKUP($A21,'8 Oct - LIVE LDS Data'!$A$3:$AAD$1504,6,FALSE))</f>
        <v/>
      </c>
      <c r="H21" s="7294" t="str">
        <f>IF(VLOOKUP($A21,'8 Oct - LIVE LDS Data'!$A$3:$AAD$1504,7,FALSE)=0/1/1900,"",VLOOKUP($A21,'8 Oct - LIVE LDS Data'!$A$3:$AAD$1504,7,FALSE))</f>
        <v/>
      </c>
      <c r="I21" s="7294" t="str">
        <f>IF(VLOOKUP($A21,'8 Oct - LIVE LDS Data'!$A$3:$AAD$1504,8,FALSE)=0/1/1900,"",VLOOKUP($A21,'8 Oct - LIVE LDS Data'!$A$3:$AAD$1504,8,FALSE))</f>
        <v>N</v>
      </c>
      <c r="J21" s="7294" t="str">
        <f>IF(VLOOKUP($A21,'8 Oct - LIVE LDS Data'!$A$3:$AAD$1504,9,FALSE)=0/1/1900,"",VLOOKUP($A21,'8 Oct - LIVE LDS Data'!$A$3:$AAD$1504,9,FALSE))</f>
        <v>N</v>
      </c>
      <c r="K21" s="7295">
        <f>IF(VLOOKUP($A21,'8 Oct - LIVE LDS Data'!$A$3:$AAD$1504,10,FALSE)=0/1/1900,"",VLOOKUP($A21,'8 Oct - LIVE LDS Data'!$A$3:$AAD$1504,10,FALSE))</f>
        <v>42765</v>
      </c>
      <c r="L21" s="7297">
        <f>IF(VLOOKUP($A21,'8 Oct - LIVE LDS Data'!$A$3:$AAD$1504,33,FALSE)=0/1/1900,"",VLOOKUP($A21,'8 Oct - LIVE LDS Data'!$A$3:$AAD$1504,33,FALSE))</f>
        <v>45748</v>
      </c>
      <c r="M21" s="7297" t="str">
        <f>IF(VLOOKUP($A21,'8 Oct - LIVE LDS Data'!$A$3:$AAD$1504,34,FALSE)=0/1/1900,"",VLOOKUP($A21,'8 Oct - LIVE LDS Data'!$A$3:$AAD$1504,34,FALSE))</f>
        <v/>
      </c>
      <c r="N21" s="7297">
        <f>IF(VLOOKUP($A21,'8 Oct - LIVE LDS Data'!$A$3:$AAD$1504,40,FALSE)=0/1/1900,"",VLOOKUP($A21,'8 Oct - LIVE LDS Data'!$A$3:$AAD$1504,40,FALSE))</f>
        <v>46143</v>
      </c>
      <c r="O21" s="7297" t="str">
        <f>IF(VLOOKUP($A21,'8 Oct - LIVE LDS Data'!$A$3:$AAD$1504,41,FALSE)=0/1/1900,"",VLOOKUP($A21,'8 Oct - LIVE LDS Data'!$A$3:$AAD$1504,41,FALSE))</f>
        <v/>
      </c>
      <c r="P21" s="7297" t="str">
        <f>IF(VLOOKUP($A21,'8 Oct - LIVE LDS Data'!$A$3:$AAD$1504,47,FALSE)=0/1/1900,"",VLOOKUP($A21,'8 Oct - LIVE LDS Data'!$A$3:$AAD$1504,47,FALSE))</f>
        <v/>
      </c>
      <c r="Q21" s="7297" t="str">
        <f>IF(VLOOKUP($A21,'8 Oct - LIVE LDS Data'!$A$3:$AAD$1504,48,FALSE)=0/1/1900,"",VLOOKUP($A21,'8 Oct - LIVE LDS Data'!$A$3:$AAD$1504,48,FALSE))</f>
        <v/>
      </c>
      <c r="R21" s="7297" t="str">
        <f>IF(VLOOKUP($A21,'8 Oct - LIVE LDS Data'!$A$3:$AAD$1504,54,FALSE)=0/1/1900,"",VLOOKUP($A21,'8 Oct - LIVE LDS Data'!$A$3:$AAD$1504,54,FALSE))</f>
        <v/>
      </c>
      <c r="S21" s="7297" t="str">
        <f>IF(VLOOKUP($A21,'8 Oct - LIVE LDS Data'!$A$3:$AAD$1504,55,FALSE)=0/1/1900,"",VLOOKUP($A21,'8 Oct - LIVE LDS Data'!$A$3:$AAD$1504,55,FALSE))</f>
        <v/>
      </c>
      <c r="T21" s="7297">
        <f>IF(VLOOKUP($A21,'8 Oct - LIVE LDS Data'!$A$3:$AAD$1504,60,FALSE)=0/1/1900,"",VLOOKUP($A21,'8 Oct - LIVE LDS Data'!$A$3:$AAD$1504,60,FALSE))</f>
        <v>46447</v>
      </c>
      <c r="U21" s="7297">
        <f>IF(VLOOKUP($A21,'8 Oct - LIVE LDS Data'!$A$3:$AAD$1504,63,FALSE)=0/1/1900,"",VLOOKUP($A21,'8 Oct - LIVE LDS Data'!$A$3:$AAD$1504,63,FALSE))</f>
        <v>46692</v>
      </c>
      <c r="V21" s="7297">
        <f>IF(VLOOKUP($A21,'8 Oct - LIVE LDS Data'!$A$3:$AAD$1504,66,FALSE)=0/1/1900,"",VLOOKUP($A21,'8 Oct - LIVE LDS Data'!$A$3:$AAD$1504,66,FALSE))</f>
        <v>46905</v>
      </c>
      <c r="W21" s="7537" t="str">
        <f>IF(VLOOKUP($A21,'8 Oct - LIVE LDS Data'!$A$3:$AAD$1504,68,FALSE)=0/1/1900,"",VLOOKUP($A21,'8 Oct - LIVE LDS Data'!$A$3:$AAD$1504,68,FALSE))</f>
        <v>The Council will be progressing the plan review under reforms included in the Levelling up and Regeneration Act. Timetable TBC</v>
      </c>
      <c r="X21" s="7314" t="s">
        <v>4017</v>
      </c>
      <c r="Y21" s="7315" t="s">
        <v>3757</v>
      </c>
      <c r="Z21" s="7538" t="s">
        <v>8052</v>
      </c>
      <c r="AA21" s="7300">
        <f>IF(VLOOKUP($A21,'8 Oct - LIVE LDS Data'!$A$3:$AAD$1504,72,FALSE)=0/1/1900,"",VLOOKUP($A21,'8 Oct - LIVE LDS Data'!$A$3:$AAD$1504,72,FALSE))</f>
        <v>45575</v>
      </c>
      <c r="AB21" s="7300">
        <f>IF(VLOOKUP($A21,'8 Oct - LIVE LDS Data'!$A$3:$AAD$1504,73,FALSE)=0/1/1900,"",VLOOKUP($A21,'8 Oct - LIVE LDS Data'!$A$3:$AAD$1504,73,FALSE))</f>
        <v>45790</v>
      </c>
      <c r="AC21" s="7300">
        <f>IF(VLOOKUP($A21,'8 Oct - LIVE LDS Data'!$A$3:$AAD$1504,75,FALSE)=0/1/1900,"",VLOOKUP($A21,'8 Oct - LIVE LDS Data'!$A$3:$AAD$1504,75,FALSE))</f>
        <v>45575</v>
      </c>
      <c r="AD21" s="7300">
        <f>IF(VLOOKUP($A21,'8 Oct - LIVE LDS Data'!$A$3:$AAD$1504,76,FALSE)=0/1/1900,"",VLOOKUP($A21,'8 Oct - LIVE LDS Data'!$A$3:$AAD$1504,76,FALSE))</f>
        <v>45790</v>
      </c>
    </row>
    <row r="22" spans="1:30" s="610" customFormat="1" ht="30" customHeight="1" x14ac:dyDescent="0.2">
      <c r="A22" s="1465" t="s">
        <v>3239</v>
      </c>
      <c r="B22" s="1465"/>
      <c r="C22" s="1465" t="s">
        <v>3240</v>
      </c>
      <c r="D22" s="1466"/>
      <c r="E22" s="1466"/>
      <c r="F22" s="7293" t="str">
        <f>IF(VLOOKUP($A22,'8 Oct - LIVE LDS Data'!$A$3:$AAD$1504,4,FALSE)=0/1/1900,"",VLOOKUP($A22,'8 Oct - LIVE LDS Data'!$A$3:$AAD$1504,4,FALSE))</f>
        <v xml:space="preserve">Southampton City Vision </v>
      </c>
      <c r="G22" s="7294">
        <f>IF(VLOOKUP($A22,'8 Oct - LIVE LDS Data'!$A$3:$AAD$1504,6,FALSE)=0/1/1900,"",VLOOKUP($A22,'8 Oct - LIVE LDS Data'!$A$3:$AAD$1504,6,FALSE))</f>
        <v>2022</v>
      </c>
      <c r="H22" s="7294">
        <f>IF(VLOOKUP($A22,'8 Oct - LIVE LDS Data'!$A$3:$AAD$1504,7,FALSE)=0/1/1900,"",VLOOKUP($A22,'8 Oct - LIVE LDS Data'!$A$3:$AAD$1504,7,FALSE))</f>
        <v>2040</v>
      </c>
      <c r="I22" s="7294" t="str">
        <f>IF(VLOOKUP($A22,'8 Oct - LIVE LDS Data'!$A$3:$AAD$1504,8,FALSE)=0/1/1900,"",VLOOKUP($A22,'8 Oct - LIVE LDS Data'!$A$3:$AAD$1504,8,FALSE))</f>
        <v>N</v>
      </c>
      <c r="J22" s="7294" t="str">
        <f>IF(VLOOKUP($A22,'8 Oct - LIVE LDS Data'!$A$3:$AAD$1504,9,FALSE)=0/1/1900,"",VLOOKUP($A22,'8 Oct - LIVE LDS Data'!$A$3:$AAD$1504,9,FALSE))</f>
        <v>N</v>
      </c>
      <c r="K22" s="7295">
        <f>IF(VLOOKUP($A22,'8 Oct - LIVE LDS Data'!$A$3:$AAD$1504,10,FALSE)=0/1/1900,"",VLOOKUP($A22,'8 Oct - LIVE LDS Data'!$A$3:$AAD$1504,10,FALSE))</f>
        <v>42081</v>
      </c>
      <c r="L22" s="7297">
        <f>IF(VLOOKUP($A22,'8 Oct - LIVE LDS Data'!$A$3:$AAD$1504,33,FALSE)=0/1/1900,"",VLOOKUP($A22,'8 Oct - LIVE LDS Data'!$A$3:$AAD$1504,33,FALSE))</f>
        <v>43831</v>
      </c>
      <c r="M22" s="7297">
        <f>IF(VLOOKUP($A22,'8 Oct - LIVE LDS Data'!$A$3:$AAD$1504,34,FALSE)=0/1/1900,"",VLOOKUP($A22,'8 Oct - LIVE LDS Data'!$A$3:$AAD$1504,34,FALSE))</f>
        <v>43871</v>
      </c>
      <c r="N22" s="7297">
        <f>IF(VLOOKUP($A22,'8 Oct - LIVE LDS Data'!$A$3:$AAD$1504,40,FALSE)=0/1/1900,"",VLOOKUP($A22,'8 Oct - LIVE LDS Data'!$A$3:$AAD$1504,40,FALSE))</f>
        <v>44743</v>
      </c>
      <c r="O22" s="7297">
        <f>IF(VLOOKUP($A22,'8 Oct - LIVE LDS Data'!$A$3:$AAD$1504,41,FALSE)=0/1/1900,"",VLOOKUP($A22,'8 Oct - LIVE LDS Data'!$A$3:$AAD$1504,41,FALSE))</f>
        <v>44865</v>
      </c>
      <c r="P22" s="7297" t="str">
        <f>IF(VLOOKUP($A22,'8 Oct - LIVE LDS Data'!$A$3:$AAD$1504,47,FALSE)=0/1/1900,"",VLOOKUP($A22,'8 Oct - LIVE LDS Data'!$A$3:$AAD$1504,47,FALSE))</f>
        <v/>
      </c>
      <c r="Q22" s="7297" t="str">
        <f>IF(VLOOKUP($A22,'8 Oct - LIVE LDS Data'!$A$3:$AAD$1504,48,FALSE)=0/1/1900,"",VLOOKUP($A22,'8 Oct - LIVE LDS Data'!$A$3:$AAD$1504,48,FALSE))</f>
        <v/>
      </c>
      <c r="R22" s="7297" t="str">
        <f>IF(VLOOKUP($A22,'8 Oct - LIVE LDS Data'!$A$3:$AAD$1504,54,FALSE)=0/1/1900,"",VLOOKUP($A22,'8 Oct - LIVE LDS Data'!$A$3:$AAD$1504,54,FALSE))</f>
        <v/>
      </c>
      <c r="S22" s="7297" t="str">
        <f>IF(VLOOKUP($A22,'8 Oct - LIVE LDS Data'!$A$3:$AAD$1504,55,FALSE)=0/1/1900,"",VLOOKUP($A22,'8 Oct - LIVE LDS Data'!$A$3:$AAD$1504,55,FALSE))</f>
        <v/>
      </c>
      <c r="T22" s="7297">
        <f>IF(VLOOKUP($A22,'8 Oct - LIVE LDS Data'!$A$3:$AAD$1504,60,FALSE)=0/1/1900,"",VLOOKUP($A22,'8 Oct - LIVE LDS Data'!$A$3:$AAD$1504,60,FALSE))</f>
        <v>46357</v>
      </c>
      <c r="U22" s="7297">
        <f>IF(VLOOKUP($A22,'8 Oct - LIVE LDS Data'!$A$3:$AAD$1504,63,FALSE)=0/1/1900,"",VLOOKUP($A22,'8 Oct - LIVE LDS Data'!$A$3:$AAD$1504,63,FALSE))</f>
        <v>46539</v>
      </c>
      <c r="V22" s="7297">
        <f>IF(VLOOKUP($A22,'8 Oct - LIVE LDS Data'!$A$3:$AAD$1504,66,FALSE)=0/1/1900,"",VLOOKUP($A22,'8 Oct - LIVE LDS Data'!$A$3:$AAD$1504,66,FALSE))</f>
        <v>46631</v>
      </c>
      <c r="W22" s="7537" t="str">
        <f>IF(VLOOKUP($A22,'8 Oct - LIVE LDS Data'!$A$3:$AAD$1504,68,FALSE)=0/1/1900,"",VLOOKUP($A22,'8 Oct - LIVE LDS Data'!$A$3:$AAD$1504,68,FALSE))</f>
        <v>Publish Dec 2026; Submit June 2027.  Unrealistic adoption Sep 2027</v>
      </c>
      <c r="X22" s="7314" t="s">
        <v>4017</v>
      </c>
      <c r="Y22" s="7315" t="s">
        <v>90</v>
      </c>
      <c r="Z22" s="7538" t="s">
        <v>8056</v>
      </c>
      <c r="AA22" s="7300">
        <f>IF(VLOOKUP($A22,'8 Oct - LIVE LDS Data'!$A$3:$AAD$1504,72,FALSE)=0/1/1900,"",VLOOKUP($A22,'8 Oct - LIVE LDS Data'!$A$3:$AAD$1504,72,FALSE))</f>
        <v>45632</v>
      </c>
      <c r="AB22" s="7300">
        <f>IF(VLOOKUP($A22,'8 Oct - LIVE LDS Data'!$A$3:$AAD$1504,73,FALSE)=0/1/1900,"",VLOOKUP($A22,'8 Oct - LIVE LDS Data'!$A$3:$AAD$1504,73,FALSE))</f>
        <v>45763</v>
      </c>
      <c r="AC22" s="7300">
        <f>IF(VLOOKUP($A22,'8 Oct - LIVE LDS Data'!$A$3:$AAD$1504,75,FALSE)=0/1/1900,"",VLOOKUP($A22,'8 Oct - LIVE LDS Data'!$A$3:$AAD$1504,75,FALSE))</f>
        <v>45632</v>
      </c>
      <c r="AD22" s="7300">
        <f>IF(VLOOKUP($A22,'8 Oct - LIVE LDS Data'!$A$3:$AAD$1504,76,FALSE)=0/1/1900,"",VLOOKUP($A22,'8 Oct - LIVE LDS Data'!$A$3:$AAD$1504,76,FALSE))</f>
        <v>45763</v>
      </c>
    </row>
    <row r="23" spans="1:30" s="610" customFormat="1" ht="30" hidden="1" customHeight="1" x14ac:dyDescent="0.2">
      <c r="A23" s="1465" t="s">
        <v>832</v>
      </c>
      <c r="B23" s="1465"/>
      <c r="C23" s="1467" t="s">
        <v>833</v>
      </c>
      <c r="D23" s="1480"/>
      <c r="E23" s="1480"/>
      <c r="F23" s="7293" t="str">
        <f>IF(VLOOKUP($A23,'8 Oct - LIVE LDS Data'!$A$3:$AAD$1504,4,FALSE)=0/1/1900,"",VLOOKUP($A23,'8 Oct - LIVE LDS Data'!$A$3:$AAD$1504,4,FALSE))</f>
        <v xml:space="preserve">Local Plan Review </v>
      </c>
      <c r="G23" s="7294">
        <f>IF(VLOOKUP($A23,'8 Oct - LIVE LDS Data'!$A$3:$AAD$1504,6,FALSE)=0/1/1900,"",VLOOKUP($A23,'8 Oct - LIVE LDS Data'!$A$3:$AAD$1504,6,FALSE))</f>
        <v>2022</v>
      </c>
      <c r="H23" s="7294">
        <f>IF(VLOOKUP($A23,'8 Oct - LIVE LDS Data'!$A$3:$AAD$1504,7,FALSE)=0/1/1900,"",VLOOKUP($A23,'8 Oct - LIVE LDS Data'!$A$3:$AAD$1504,7,FALSE))</f>
        <v>2041</v>
      </c>
      <c r="I23" s="7294" t="str">
        <f>IF(VLOOKUP($A23,'8 Oct - LIVE LDS Data'!$A$3:$AAD$1504,8,FALSE)=0/1/1900,"",VLOOKUP($A23,'8 Oct - LIVE LDS Data'!$A$3:$AAD$1504,8,FALSE))</f>
        <v>N</v>
      </c>
      <c r="J23" s="7294" t="str">
        <f>IF(VLOOKUP($A23,'8 Oct - LIVE LDS Data'!$A$3:$AAD$1504,9,FALSE)=0/1/1900,"",VLOOKUP($A23,'8 Oct - LIVE LDS Data'!$A$3:$AAD$1504,9,FALSE))</f>
        <v>N</v>
      </c>
      <c r="K23" s="7295">
        <f>IF(VLOOKUP($A23,'8 Oct - LIVE LDS Data'!$A$3:$AAD$1504,10,FALSE)=0/1/1900,"",VLOOKUP($A23,'8 Oct - LIVE LDS Data'!$A$3:$AAD$1504,10,FALSE))</f>
        <v>43978</v>
      </c>
      <c r="L23" s="7297">
        <f>IF(VLOOKUP($A23,'8 Oct - LIVE LDS Data'!$A$3:$AAD$1504,33,FALSE)=0/1/1900,"",VLOOKUP($A23,'8 Oct - LIVE LDS Data'!$A$3:$AAD$1504,33,FALSE))</f>
        <v>44774</v>
      </c>
      <c r="M23" s="7297">
        <f>IF(VLOOKUP($A23,'8 Oct - LIVE LDS Data'!$A$3:$AAD$1504,34,FALSE)=0/1/1900,"",VLOOKUP($A23,'8 Oct - LIVE LDS Data'!$A$3:$AAD$1504,34,FALSE))</f>
        <v>44784</v>
      </c>
      <c r="N23" s="7297">
        <f>IF(VLOOKUP($A23,'8 Oct - LIVE LDS Data'!$A$3:$AAD$1504,40,FALSE)=0/1/1900,"",VLOOKUP($A23,'8 Oct - LIVE LDS Data'!$A$3:$AAD$1504,40,FALSE))</f>
        <v>45413</v>
      </c>
      <c r="O23" s="7297">
        <f>IF(VLOOKUP($A23,'8 Oct - LIVE LDS Data'!$A$3:$AAD$1504,41,FALSE)=0/1/1900,"",VLOOKUP($A23,'8 Oct - LIVE LDS Data'!$A$3:$AAD$1504,41,FALSE))</f>
        <v>45420</v>
      </c>
      <c r="P23" s="7297" t="str">
        <f>IF(VLOOKUP($A23,'8 Oct - LIVE LDS Data'!$A$3:$AAD$1504,47,FALSE)=0/1/1900,"",VLOOKUP($A23,'8 Oct - LIVE LDS Data'!$A$3:$AAD$1504,47,FALSE))</f>
        <v/>
      </c>
      <c r="Q23" s="7297" t="str">
        <f>IF(VLOOKUP($A23,'8 Oct - LIVE LDS Data'!$A$3:$AAD$1504,48,FALSE)=0/1/1900,"",VLOOKUP($A23,'8 Oct - LIVE LDS Data'!$A$3:$AAD$1504,48,FALSE))</f>
        <v/>
      </c>
      <c r="R23" s="7297" t="str">
        <f>IF(VLOOKUP($A23,'8 Oct - LIVE LDS Data'!$A$3:$AAD$1504,54,FALSE)=0/1/1900,"",VLOOKUP($A23,'8 Oct - LIVE LDS Data'!$A$3:$AAD$1504,54,FALSE))</f>
        <v/>
      </c>
      <c r="S23" s="7297" t="str">
        <f>IF(VLOOKUP($A23,'8 Oct - LIVE LDS Data'!$A$3:$AAD$1504,55,FALSE)=0/1/1900,"",VLOOKUP($A23,'8 Oct - LIVE LDS Data'!$A$3:$AAD$1504,55,FALSE))</f>
        <v/>
      </c>
      <c r="T23" s="7297">
        <f>IF(VLOOKUP($A23,'8 Oct - LIVE LDS Data'!$A$3:$AAD$1504,60,FALSE)=0/1/1900,"",VLOOKUP($A23,'8 Oct - LIVE LDS Data'!$A$3:$AAD$1504,60,FALSE))</f>
        <v>45689</v>
      </c>
      <c r="U23" s="7297">
        <f>IF(VLOOKUP($A23,'8 Oct - LIVE LDS Data'!$A$3:$AAD$1504,63,FALSE)=0/1/1900,"",VLOOKUP($A23,'8 Oct - LIVE LDS Data'!$A$3:$AAD$1504,63,FALSE))</f>
        <v>45962</v>
      </c>
      <c r="V23" s="7297">
        <f>IF(VLOOKUP($A23,'8 Oct - LIVE LDS Data'!$A$3:$AAD$1504,66,FALSE)=0/1/1900,"",VLOOKUP($A23,'8 Oct - LIVE LDS Data'!$A$3:$AAD$1504,66,FALSE))</f>
        <v>46054</v>
      </c>
      <c r="W23" s="7537" t="str">
        <f>IF(VLOOKUP($A23,'8 Oct - LIVE LDS Data'!$A$3:$AAD$1504,68,FALSE)=0/1/1900,"",VLOOKUP($A23,'8 Oct - LIVE LDS Data'!$A$3:$AAD$1504,68,FALSE))</f>
        <v>To consult at Reg 19 stage: 4 February to 18 March 2025,  Submission now exp. Nov 2025</v>
      </c>
      <c r="X23" s="7314" t="str">
        <f>IF(VLOOKUP($A23,'8 Oct - LIVE LDS Data'!$A$3:$AAD$1504,79,FALSE)=0/1/1900,"",VLOOKUP($A23,'8 Oct - LIVE LDS Data'!$A$3:$AAD$1504,79,FALSE))</f>
        <v>Published</v>
      </c>
      <c r="Y23" s="7315" t="s">
        <v>90</v>
      </c>
      <c r="Z23" s="7538" t="s">
        <v>8059</v>
      </c>
      <c r="AA23" s="7300">
        <f>IF(VLOOKUP($A23,'8 Oct - LIVE LDS Data'!$A$3:$AAD$1504,72,FALSE)=0/1/1900,"",VLOOKUP($A23,'8 Oct - LIVE LDS Data'!$A$3:$AAD$1504,72,FALSE))</f>
        <v>45674</v>
      </c>
      <c r="AB23" s="7300">
        <f>IF(VLOOKUP($A23,'8 Oct - LIVE LDS Data'!$A$3:$AAD$1504,73,FALSE)=0/1/1900,"",VLOOKUP($A23,'8 Oct - LIVE LDS Data'!$A$3:$AAD$1504,73,FALSE))</f>
        <v>45317</v>
      </c>
      <c r="AC23" s="7300">
        <f>IF(VLOOKUP($A23,'8 Oct - LIVE LDS Data'!$A$3:$AAD$1504,75,FALSE)=0/1/1900,"",VLOOKUP($A23,'8 Oct - LIVE LDS Data'!$A$3:$AAD$1504,75,FALSE))</f>
        <v>45589</v>
      </c>
      <c r="AD23" s="7300">
        <f>IF(VLOOKUP($A23,'8 Oct - LIVE LDS Data'!$A$3:$AAD$1504,76,FALSE)=0/1/1900,"",VLOOKUP($A23,'8 Oct - LIVE LDS Data'!$A$3:$AAD$1504,76,FALSE))</f>
        <v>45868</v>
      </c>
    </row>
    <row r="24" spans="1:30" s="610" customFormat="1" ht="30" hidden="1" customHeight="1" x14ac:dyDescent="0.2">
      <c r="A24" s="1465" t="s">
        <v>847</v>
      </c>
      <c r="B24" s="1465"/>
      <c r="C24" s="1465" t="s">
        <v>848</v>
      </c>
      <c r="D24" s="1466"/>
      <c r="E24" s="1466"/>
      <c r="F24" s="7293" t="str">
        <f>IF(VLOOKUP($A24,'8 Oct - LIVE LDS Data'!$A$3:$AAD$1504,4,FALSE)=0/1/1900,"",VLOOKUP($A24,'8 Oct - LIVE LDS Data'!$A$3:$AAD$1504,4,FALSE))</f>
        <v xml:space="preserve">The Cheltenham, Gloucester and Tewkesbury Strategic and Local Plan (CGTSLP) </v>
      </c>
      <c r="G24" s="7294">
        <f>IF(VLOOKUP($A24,'8 Oct - LIVE LDS Data'!$A$3:$AAD$1504,6,FALSE)=0/1/1900,"",VLOOKUP($A24,'8 Oct - LIVE LDS Data'!$A$3:$AAD$1504,6,FALSE))</f>
        <v>2021</v>
      </c>
      <c r="H24" s="7294">
        <f>IF(VLOOKUP($A24,'8 Oct - LIVE LDS Data'!$A$3:$AAD$1504,7,FALSE)=0/1/1900,"",VLOOKUP($A24,'8 Oct - LIVE LDS Data'!$A$3:$AAD$1504,7,FALSE))</f>
        <v>2036</v>
      </c>
      <c r="I24" s="7294" t="str">
        <f>IF(VLOOKUP($A24,'8 Oct - LIVE LDS Data'!$A$3:$AAD$1504,8,FALSE)=0/1/1900,"",VLOOKUP($A24,'8 Oct - LIVE LDS Data'!$A$3:$AAD$1504,8,FALSE))</f>
        <v>N</v>
      </c>
      <c r="J24" s="7294" t="str">
        <f>IF(VLOOKUP($A24,'8 Oct - LIVE LDS Data'!$A$3:$AAD$1504,9,FALSE)=0/1/1900,"",VLOOKUP($A24,'8 Oct - LIVE LDS Data'!$A$3:$AAD$1504,9,FALSE))</f>
        <v>Y</v>
      </c>
      <c r="K24" s="7295">
        <f>IF(VLOOKUP($A24,'8 Oct - LIVE LDS Data'!$A$3:$AAD$1504,10,FALSE)=0/1/1900,"",VLOOKUP($A24,'8 Oct - LIVE LDS Data'!$A$3:$AAD$1504,10,FALSE))</f>
        <v>43080</v>
      </c>
      <c r="L24" s="7297">
        <f>IF(VLOOKUP($A24,'8 Oct - LIVE LDS Data'!$A$3:$AAD$1504,33,FALSE)=0/1/1900,"",VLOOKUP($A24,'8 Oct - LIVE LDS Data'!$A$3:$AAD$1504,33,FALSE))</f>
        <v>43374</v>
      </c>
      <c r="M24" s="7297">
        <f>IF(VLOOKUP($A24,'8 Oct - LIVE LDS Data'!$A$3:$AAD$1504,34,FALSE)=0/1/1900,"",VLOOKUP($A24,'8 Oct - LIVE LDS Data'!$A$3:$AAD$1504,34,FALSE))</f>
        <v>43416</v>
      </c>
      <c r="N24" s="7297">
        <f>IF(VLOOKUP($A24,'8 Oct - LIVE LDS Data'!$A$3:$AAD$1504,40,FALSE)=0/1/1900,"",VLOOKUP($A24,'8 Oct - LIVE LDS Data'!$A$3:$AAD$1504,40,FALSE))</f>
        <v>45200</v>
      </c>
      <c r="O24" s="7297">
        <f>IF(VLOOKUP($A24,'8 Oct - LIVE LDS Data'!$A$3:$AAD$1504,41,FALSE)=0/1/1900,"",VLOOKUP($A24,'8 Oct - LIVE LDS Data'!$A$3:$AAD$1504,41,FALSE))</f>
        <v>45292</v>
      </c>
      <c r="P24" s="7297">
        <f>IF(VLOOKUP($A24,'8 Oct - LIVE LDS Data'!$A$3:$AAD$1504,47,FALSE)=0/1/1900,"",VLOOKUP($A24,'8 Oct - LIVE LDS Data'!$A$3:$AAD$1504,47,FALSE))</f>
        <v>46113</v>
      </c>
      <c r="Q24" s="7297" t="str">
        <f>IF(VLOOKUP($A24,'8 Oct - LIVE LDS Data'!$A$3:$AAD$1504,48,FALSE)=0/1/1900,"",VLOOKUP($A24,'8 Oct - LIVE LDS Data'!$A$3:$AAD$1504,48,FALSE))</f>
        <v/>
      </c>
      <c r="R24" s="7297" t="str">
        <f>IF(VLOOKUP($A24,'8 Oct - LIVE LDS Data'!$A$3:$AAD$1504,54,FALSE)=0/1/1900,"",VLOOKUP($A24,'8 Oct - LIVE LDS Data'!$A$3:$AAD$1504,54,FALSE))</f>
        <v/>
      </c>
      <c r="S24" s="7297" t="str">
        <f>IF(VLOOKUP($A24,'8 Oct - LIVE LDS Data'!$A$3:$AAD$1504,55,FALSE)=0/1/1900,"",VLOOKUP($A24,'8 Oct - LIVE LDS Data'!$A$3:$AAD$1504,55,FALSE))</f>
        <v/>
      </c>
      <c r="T24" s="7297">
        <f>IF(VLOOKUP($A24,'8 Oct - LIVE LDS Data'!$A$3:$AAD$1504,60,FALSE)=0/1/1900,"",VLOOKUP($A24,'8 Oct - LIVE LDS Data'!$A$3:$AAD$1504,60,FALSE))</f>
        <v>46235</v>
      </c>
      <c r="U24" s="7297">
        <f>IF(VLOOKUP($A24,'8 Oct - LIVE LDS Data'!$A$3:$AAD$1504,63,FALSE)=0/1/1900,"",VLOOKUP($A24,'8 Oct - LIVE LDS Data'!$A$3:$AAD$1504,63,FALSE))</f>
        <v>46296</v>
      </c>
      <c r="V24" s="7297">
        <f>IF(VLOOKUP($A24,'8 Oct - LIVE LDS Data'!$A$3:$AAD$1504,66,FALSE)=0/1/1900,"",VLOOKUP($A24,'8 Oct - LIVE LDS Data'!$A$3:$AAD$1504,66,FALSE))</f>
        <v>46722</v>
      </c>
      <c r="W24" s="7537" t="str">
        <f>IF(VLOOKUP($A24,'8 Oct - LIVE LDS Data'!$A$3:$AAD$1504,68,FALSE)=0/1/1900,"",VLOOKUP($A24,'8 Oct - LIVE LDS Data'!$A$3:$AAD$1504,68,FALSE))</f>
        <v>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v>
      </c>
      <c r="X24" s="7314" t="str">
        <f>IF(VLOOKUP($A24,'8 Oct - LIVE LDS Data'!$A$3:$AAD$1504,79,FALSE)=0/1/1900,"",VLOOKUP($A24,'8 Oct - LIVE LDS Data'!$A$3:$AAD$1504,79,FALSE))</f>
        <v>Reg 18 ongoing</v>
      </c>
      <c r="Y24" s="7315" t="s">
        <v>90</v>
      </c>
      <c r="Z24" s="7538" t="s">
        <v>8054</v>
      </c>
      <c r="AA24" s="7300">
        <f>IF(VLOOKUP($A24,'8 Oct - LIVE LDS Data'!$A$3:$AAD$1504,72,FALSE)=0/1/1900,"",VLOOKUP($A24,'8 Oct - LIVE LDS Data'!$A$3:$AAD$1504,72,FALSE))</f>
        <v>45392</v>
      </c>
      <c r="AB24" s="7300">
        <f>IF(VLOOKUP($A24,'8 Oct - LIVE LDS Data'!$A$3:$AAD$1504,73,FALSE)=0/1/1900,"",VLOOKUP($A24,'8 Oct - LIVE LDS Data'!$A$3:$AAD$1504,73,FALSE))</f>
        <v>45758</v>
      </c>
      <c r="AC24" s="7300">
        <f>IF(VLOOKUP($A24,'8 Oct - LIVE LDS Data'!$A$3:$AAD$1504,75,FALSE)=0/1/1900,"",VLOOKUP($A24,'8 Oct - LIVE LDS Data'!$A$3:$AAD$1504,75,FALSE))</f>
        <v>45678</v>
      </c>
      <c r="AD24" s="7300">
        <f>IF(VLOOKUP($A24,'8 Oct - LIVE LDS Data'!$A$3:$AAD$1504,76,FALSE)=0/1/1900,"",VLOOKUP($A24,'8 Oct - LIVE LDS Data'!$A$3:$AAD$1504,76,FALSE))</f>
        <v>45758</v>
      </c>
    </row>
    <row r="25" spans="1:30" s="610" customFormat="1" ht="30" hidden="1" customHeight="1" x14ac:dyDescent="0.2">
      <c r="A25" s="1465" t="s">
        <v>878</v>
      </c>
      <c r="B25" s="1465"/>
      <c r="C25" s="1465" t="s">
        <v>864</v>
      </c>
      <c r="D25" s="1466"/>
      <c r="E25" s="1466"/>
      <c r="F25" s="7293" t="str">
        <f>IF(VLOOKUP($A25,'8 Oct - LIVE LDS Data'!$A$3:$AAD$1504,4,FALSE)=0/1/1900,"",VLOOKUP($A25,'8 Oct - LIVE LDS Data'!$A$3:$AAD$1504,4,FALSE))</f>
        <v>Cherwell Local Plan 2042</v>
      </c>
      <c r="G25" s="7294">
        <f>IF(VLOOKUP($A25,'8 Oct - LIVE LDS Data'!$A$3:$AAD$1504,6,FALSE)=0/1/1900,"",VLOOKUP($A25,'8 Oct - LIVE LDS Data'!$A$3:$AAD$1504,6,FALSE))</f>
        <v>2020</v>
      </c>
      <c r="H25" s="7294">
        <f>IF(VLOOKUP($A25,'8 Oct - LIVE LDS Data'!$A$3:$AAD$1504,7,FALSE)=0/1/1900,"",VLOOKUP($A25,'8 Oct - LIVE LDS Data'!$A$3:$AAD$1504,7,FALSE))</f>
        <v>2042</v>
      </c>
      <c r="I25" s="7294" t="str">
        <f>IF(VLOOKUP($A25,'8 Oct - LIVE LDS Data'!$A$3:$AAD$1504,8,FALSE)=0/1/1900,"",VLOOKUP($A25,'8 Oct - LIVE LDS Data'!$A$3:$AAD$1504,8,FALSE))</f>
        <v>N</v>
      </c>
      <c r="J25" s="7294" t="str">
        <f>IF(VLOOKUP($A25,'8 Oct - LIVE LDS Data'!$A$3:$AAD$1504,9,FALSE)=0/1/1900,"",VLOOKUP($A25,'8 Oct - LIVE LDS Data'!$A$3:$AAD$1504,9,FALSE))</f>
        <v>N</v>
      </c>
      <c r="K25" s="7295" t="str">
        <f>IF(VLOOKUP($A25,'8 Oct - LIVE LDS Data'!$A$3:$AAD$1504,10,FALSE)=0/1/1900,"",VLOOKUP($A25,'8 Oct - LIVE LDS Data'!$A$3:$AAD$1504,10,FALSE))</f>
        <v>20 July 2015
(incorporating Partial Review September 2020)</v>
      </c>
      <c r="L25" s="7297">
        <f>IF(VLOOKUP($A25,'8 Oct - LIVE LDS Data'!$A$3:$AAD$1504,33,FALSE)=0/1/1900,"",VLOOKUP($A25,'8 Oct - LIVE LDS Data'!$A$3:$AAD$1504,33,FALSE))</f>
        <v>44013</v>
      </c>
      <c r="M25" s="7297">
        <f>IF(VLOOKUP($A25,'8 Oct - LIVE LDS Data'!$A$3:$AAD$1504,34,FALSE)=0/1/1900,"",VLOOKUP($A25,'8 Oct - LIVE LDS Data'!$A$3:$AAD$1504,34,FALSE))</f>
        <v>44043</v>
      </c>
      <c r="N25" s="7297">
        <f>IF(VLOOKUP($A25,'8 Oct - LIVE LDS Data'!$A$3:$AAD$1504,40,FALSE)=0/1/1900,"",VLOOKUP($A25,'8 Oct - LIVE LDS Data'!$A$3:$AAD$1504,40,FALSE))</f>
        <v>44470</v>
      </c>
      <c r="O25" s="7297">
        <f>IF(VLOOKUP($A25,'8 Oct - LIVE LDS Data'!$A$3:$AAD$1504,41,FALSE)=0/1/1900,"",VLOOKUP($A25,'8 Oct - LIVE LDS Data'!$A$3:$AAD$1504,41,FALSE))</f>
        <v>44468</v>
      </c>
      <c r="P25" s="7297" t="str">
        <f>IF(VLOOKUP($A25,'8 Oct - LIVE LDS Data'!$A$3:$AAD$1504,47,FALSE)=0/1/1900,"",VLOOKUP($A25,'8 Oct - LIVE LDS Data'!$A$3:$AAD$1504,47,FALSE))</f>
        <v>Sep-2023
(was Feb-2023)</v>
      </c>
      <c r="Q25" s="7297">
        <f>IF(VLOOKUP($A25,'8 Oct - LIVE LDS Data'!$A$3:$AAD$1504,48,FALSE)=0/1/1900,"",VLOOKUP($A25,'8 Oct - LIVE LDS Data'!$A$3:$AAD$1504,48,FALSE))</f>
        <v>45191</v>
      </c>
      <c r="R25" s="7297" t="str">
        <f>IF(VLOOKUP($A25,'8 Oct - LIVE LDS Data'!$A$3:$AAD$1504,54,FALSE)=0/1/1900,"",VLOOKUP($A25,'8 Oct - LIVE LDS Data'!$A$3:$AAD$1504,54,FALSE))</f>
        <v/>
      </c>
      <c r="S25" s="7297" t="str">
        <f>IF(VLOOKUP($A25,'8 Oct - LIVE LDS Data'!$A$3:$AAD$1504,55,FALSE)=0/1/1900,"",VLOOKUP($A25,'8 Oct - LIVE LDS Data'!$A$3:$AAD$1504,55,FALSE))</f>
        <v/>
      </c>
      <c r="T25" s="7297">
        <f>IF(VLOOKUP($A25,'8 Oct - LIVE LDS Data'!$A$3:$AAD$1504,60,FALSE)=0/1/1900,"",VLOOKUP($A25,'8 Oct - LIVE LDS Data'!$A$3:$AAD$1504,60,FALSE))</f>
        <v>45627</v>
      </c>
      <c r="U25" s="7297">
        <f>IF(VLOOKUP($A25,'8 Oct - LIVE LDS Data'!$A$3:$AAD$1504,63,FALSE)=0/1/1900,"",VLOOKUP($A25,'8 Oct - LIVE LDS Data'!$A$3:$AAD$1504,63,FALSE))</f>
        <v>45748</v>
      </c>
      <c r="V25" s="7297">
        <f>IF(VLOOKUP($A25,'8 Oct - LIVE LDS Data'!$A$3:$AAD$1504,66,FALSE)=0/1/1900,"",VLOOKUP($A25,'8 Oct - LIVE LDS Data'!$A$3:$AAD$1504,66,FALSE))</f>
        <v>46023</v>
      </c>
      <c r="W25" s="7537" t="str">
        <f>IF(VLOOKUP($A25,'8 Oct - LIVE LDS Data'!$A$3:$AAD$1504,68,FALSE)=0/1/1900,"",VLOOKUP($A25,'8 Oct - LIVE LDS Data'!$A$3:$AAD$1504,68,FALSE))</f>
        <v>Submission now April 2025 (was Jan 2025) and adoption (subjection to examination) Jan 2026.</v>
      </c>
      <c r="X25" s="7314" t="str">
        <f>IF(VLOOKUP($A25,'8 Oct - LIVE LDS Data'!$A$3:$AAD$1504,79,FALSE)=0/1/1900,"",VLOOKUP($A25,'8 Oct - LIVE LDS Data'!$A$3:$AAD$1504,79,FALSE))</f>
        <v>Submitted</v>
      </c>
      <c r="Y25" s="7315" t="s">
        <v>90</v>
      </c>
      <c r="Z25" s="7538" t="s">
        <v>8058</v>
      </c>
      <c r="AA25" s="7300">
        <f>IF(VLOOKUP($A25,'8 Oct - LIVE LDS Data'!$A$3:$AAD$1504,72,FALSE)=0/1/1900,"",VLOOKUP($A25,'8 Oct - LIVE LDS Data'!$A$3:$AAD$1504,72,FALSE))</f>
        <v>45273</v>
      </c>
      <c r="AB25" s="7300">
        <f>IF(VLOOKUP($A25,'8 Oct - LIVE LDS Data'!$A$3:$AAD$1504,73,FALSE)=0/1/1900,"",VLOOKUP($A25,'8 Oct - LIVE LDS Data'!$A$3:$AAD$1504,73,FALSE))</f>
        <v>45665</v>
      </c>
      <c r="AC25" s="7300">
        <f>IF(VLOOKUP($A25,'8 Oct - LIVE LDS Data'!$A$3:$AAD$1504,75,FALSE)=0/1/1900,"",VLOOKUP($A25,'8 Oct - LIVE LDS Data'!$A$3:$AAD$1504,75,FALSE))</f>
        <v>44837</v>
      </c>
      <c r="AD25" s="7300">
        <f>IF(VLOOKUP($A25,'8 Oct - LIVE LDS Data'!$A$3:$AAD$1504,76,FALSE)=0/1/1900,"",VLOOKUP($A25,'8 Oct - LIVE LDS Data'!$A$3:$AAD$1504,76,FALSE))</f>
        <v>45687</v>
      </c>
    </row>
    <row r="26" spans="1:30" s="610" customFormat="1" ht="45" customHeight="1" x14ac:dyDescent="0.2">
      <c r="A26" s="7309" t="s">
        <v>3620</v>
      </c>
      <c r="B26" s="7309"/>
      <c r="C26" s="7309" t="s">
        <v>3621</v>
      </c>
      <c r="D26" s="7310"/>
      <c r="E26" s="7310"/>
      <c r="F26" s="7293" t="str">
        <f>IF(VLOOKUP($A26,'8 Oct - LIVE LDS Data'!$A$3:$AAD$1504,4,FALSE)=0/1/1900,"",VLOOKUP($A26,'8 Oct - LIVE LDS Data'!$A$3:$AAD$1504,4,FALSE))</f>
        <v>Thanet Local Plan Partial update</v>
      </c>
      <c r="G26" s="7294" t="str">
        <f>IF(VLOOKUP($A26,'8 Oct - LIVE LDS Data'!$A$3:$AAD$1504,6,FALSE)=0/1/1900,"",VLOOKUP($A26,'8 Oct - LIVE LDS Data'!$A$3:$AAD$1504,6,FALSE))</f>
        <v>2011</v>
      </c>
      <c r="H26" s="7294" t="str">
        <f>IF(VLOOKUP($A26,'8 Oct - LIVE LDS Data'!$A$3:$AAD$1504,7,FALSE)=0/1/1900,"",VLOOKUP($A26,'8 Oct - LIVE LDS Data'!$A$3:$AAD$1504,7,FALSE))</f>
        <v>2040</v>
      </c>
      <c r="I26" s="7294" t="str">
        <f>IF(VLOOKUP($A26,'8 Oct - LIVE LDS Data'!$A$3:$AAD$1504,8,FALSE)=0/1/1900,"",VLOOKUP($A26,'8 Oct - LIVE LDS Data'!$A$3:$AAD$1504,8,FALSE))</f>
        <v>N</v>
      </c>
      <c r="J26" s="7294" t="str">
        <f>IF(VLOOKUP($A26,'8 Oct - LIVE LDS Data'!$A$3:$AAD$1504,9,FALSE)=0/1/1900,"",VLOOKUP($A26,'8 Oct - LIVE LDS Data'!$A$3:$AAD$1504,9,FALSE))</f>
        <v>N</v>
      </c>
      <c r="K26" s="7295">
        <f>IF(VLOOKUP($A26,'8 Oct - LIVE LDS Data'!$A$3:$AAD$1504,10,FALSE)=0/1/1900,"",VLOOKUP($A26,'8 Oct - LIVE LDS Data'!$A$3:$AAD$1504,10,FALSE))</f>
        <v>44021</v>
      </c>
      <c r="L26" s="7297">
        <f>IF(VLOOKUP($A26,'8 Oct - LIVE LDS Data'!$A$3:$AAD$1504,33,FALSE)=0/1/1900,"",VLOOKUP($A26,'8 Oct - LIVE LDS Data'!$A$3:$AAD$1504,33,FALSE))</f>
        <v>44501</v>
      </c>
      <c r="M26" s="7297">
        <f>IF(VLOOKUP($A26,'8 Oct - LIVE LDS Data'!$A$3:$AAD$1504,34,FALSE)=0/1/1900,"",VLOOKUP($A26,'8 Oct - LIVE LDS Data'!$A$3:$AAD$1504,34,FALSE))</f>
        <v>44539</v>
      </c>
      <c r="N26" s="7297">
        <f>IF(VLOOKUP($A26,'8 Oct - LIVE LDS Data'!$A$3:$AAD$1504,40,FALSE)=0/1/1900,"",VLOOKUP($A26,'8 Oct - LIVE LDS Data'!$A$3:$AAD$1504,40,FALSE))</f>
        <v>46266</v>
      </c>
      <c r="O26" s="7297" t="str">
        <f>IF(VLOOKUP($A26,'8 Oct - LIVE LDS Data'!$A$3:$AAD$1504,41,FALSE)=0/1/1900,"",VLOOKUP($A26,'8 Oct - LIVE LDS Data'!$A$3:$AAD$1504,41,FALSE))</f>
        <v/>
      </c>
      <c r="P26" s="7297" t="str">
        <f>IF(VLOOKUP($A26,'8 Oct - LIVE LDS Data'!$A$3:$AAD$1504,47,FALSE)=0/1/1900,"",VLOOKUP($A26,'8 Oct - LIVE LDS Data'!$A$3:$AAD$1504,47,FALSE))</f>
        <v/>
      </c>
      <c r="Q26" s="7297" t="str">
        <f>IF(VLOOKUP($A26,'8 Oct - LIVE LDS Data'!$A$3:$AAD$1504,48,FALSE)=0/1/1900,"",VLOOKUP($A26,'8 Oct - LIVE LDS Data'!$A$3:$AAD$1504,48,FALSE))</f>
        <v/>
      </c>
      <c r="R26" s="7297" t="str">
        <f>IF(VLOOKUP($A26,'8 Oct - LIVE LDS Data'!$A$3:$AAD$1504,54,FALSE)=0/1/1900,"",VLOOKUP($A26,'8 Oct - LIVE LDS Data'!$A$3:$AAD$1504,54,FALSE))</f>
        <v/>
      </c>
      <c r="S26" s="7297" t="str">
        <f>IF(VLOOKUP($A26,'8 Oct - LIVE LDS Data'!$A$3:$AAD$1504,55,FALSE)=0/1/1900,"",VLOOKUP($A26,'8 Oct - LIVE LDS Data'!$A$3:$AAD$1504,55,FALSE))</f>
        <v/>
      </c>
      <c r="T26" s="7297">
        <f>IF(VLOOKUP($A26,'8 Oct - LIVE LDS Data'!$A$3:$AAD$1504,60,FALSE)=0/1/1900,"",VLOOKUP($A26,'8 Oct - LIVE LDS Data'!$A$3:$AAD$1504,60,FALSE))</f>
        <v>46508</v>
      </c>
      <c r="U26" s="7297">
        <f>IF(VLOOKUP($A26,'8 Oct - LIVE LDS Data'!$A$3:$AAD$1504,63,FALSE)=0/1/1900,"",VLOOKUP($A26,'8 Oct - LIVE LDS Data'!$A$3:$AAD$1504,63,FALSE))</f>
        <v>46631</v>
      </c>
      <c r="V26" s="7297">
        <f>IF(VLOOKUP($A26,'8 Oct - LIVE LDS Data'!$A$3:$AAD$1504,66,FALSE)=0/1/1900,"",VLOOKUP($A26,'8 Oct - LIVE LDS Data'!$A$3:$AAD$1504,66,FALSE))</f>
        <v>46935</v>
      </c>
      <c r="W26" s="7537" t="str">
        <f>IF(VLOOKUP($A26,'8 Oct - LIVE LDS Data'!$A$3:$AAD$1504,68,FALSE)=0/1/1900,"",VLOOKUP($A26,'8 Oct - LIVE LDS Data'!$A$3:$AAD$1504,68,FALSE))</f>
        <v>Local Plan scoping &amp; early participation - Sept - Nov 2025
Local Plan “Notice” - March 2026
Gateway 1 - May 2026
Mandatory public consultation - Sept/Oct 2026
Gateway 2 - March 2027
Mandatory public consultation - May/June 2027
Gateway 3 - July 2027
Submission - Sept 2027
Examination -Sept 2027 - June 2028
Adoption - July 2028</v>
      </c>
      <c r="X26" s="7314" t="s">
        <v>4017</v>
      </c>
      <c r="Y26" s="7315" t="s">
        <v>90</v>
      </c>
      <c r="Z26" s="7538" t="s">
        <v>8055</v>
      </c>
      <c r="AA26" s="7300">
        <f>IF(VLOOKUP($A26,'8 Oct - LIVE LDS Data'!$A$3:$AAD$1504,72,FALSE)=0/1/1900,"",VLOOKUP($A26,'8 Oct - LIVE LDS Data'!$A$3:$AAD$1504,72,FALSE))</f>
        <v>45320</v>
      </c>
      <c r="AB26" s="7300">
        <f>IF(VLOOKUP($A26,'8 Oct - LIVE LDS Data'!$A$3:$AAD$1504,73,FALSE)=0/1/1900,"",VLOOKUP($A26,'8 Oct - LIVE LDS Data'!$A$3:$AAD$1504,73,FALSE))</f>
        <v>45758</v>
      </c>
      <c r="AC26" s="7300">
        <f>IF(VLOOKUP($A26,'8 Oct - LIVE LDS Data'!$A$3:$AAD$1504,75,FALSE)=0/1/1900,"",VLOOKUP($A26,'8 Oct - LIVE LDS Data'!$A$3:$AAD$1504,75,FALSE))</f>
        <v>45758</v>
      </c>
      <c r="AD26" s="7300">
        <f>IF(VLOOKUP($A26,'8 Oct - LIVE LDS Data'!$A$3:$AAD$1504,76,FALSE)=0/1/1900,"",VLOOKUP($A26,'8 Oct - LIVE LDS Data'!$A$3:$AAD$1504,76,FALSE))</f>
        <v>45685</v>
      </c>
    </row>
    <row r="27" spans="1:30" s="610" customFormat="1" ht="30" customHeight="1" x14ac:dyDescent="0.2">
      <c r="A27" s="7301" t="s">
        <v>2356</v>
      </c>
      <c r="B27" s="7301"/>
      <c r="C27" s="7301" t="s">
        <v>4197</v>
      </c>
      <c r="D27" s="7302"/>
      <c r="E27" s="7302"/>
      <c r="F27" s="7293" t="str">
        <f>IF(VLOOKUP($A27,'8 Oct - LIVE LDS Data'!$A$3:$AAD$1504,4,FALSE)=0/1/1900,"",VLOOKUP($A27,'8 Oct - LIVE LDS Data'!$A$3:$AAD$1504,4,FALSE))</f>
        <v>Local Plan Part 1 Review</v>
      </c>
      <c r="G27" s="7294">
        <f>IF(VLOOKUP($A27,'8 Oct - LIVE LDS Data'!$A$3:$AAD$1504,6,FALSE)=0/1/1900,"",VLOOKUP($A27,'8 Oct - LIVE LDS Data'!$A$3:$AAD$1504,6,FALSE))</f>
        <v>2016</v>
      </c>
      <c r="H27" s="7294">
        <f>IF(VLOOKUP($A27,'8 Oct - LIVE LDS Data'!$A$3:$AAD$1504,7,FALSE)=0/1/1900,"",VLOOKUP($A27,'8 Oct - LIVE LDS Data'!$A$3:$AAD$1504,7,FALSE))</f>
        <v>2036</v>
      </c>
      <c r="I27" s="7294" t="str">
        <f>IF(VLOOKUP($A27,'8 Oct - LIVE LDS Data'!$A$3:$AAD$1504,8,FALSE)=0/1/1900,"",VLOOKUP($A27,'8 Oct - LIVE LDS Data'!$A$3:$AAD$1504,8,FALSE))</f>
        <v>N</v>
      </c>
      <c r="J27" s="7294" t="str">
        <f>IF(VLOOKUP($A27,'8 Oct - LIVE LDS Data'!$A$3:$AAD$1504,9,FALSE)=0/1/1900,"",VLOOKUP($A27,'8 Oct - LIVE LDS Data'!$A$3:$AAD$1504,9,FALSE))</f>
        <v>N</v>
      </c>
      <c r="K27" s="7295">
        <f>IF(VLOOKUP($A27,'8 Oct - LIVE LDS Data'!$A$3:$AAD$1504,10,FALSE)=0/1/1900,"",VLOOKUP($A27,'8 Oct - LIVE LDS Data'!$A$3:$AAD$1504,10,FALSE))</f>
        <v>44018</v>
      </c>
      <c r="L27" s="7297">
        <f>IF(VLOOKUP($A27,'8 Oct - LIVE LDS Data'!$A$3:$AAD$1504,33,FALSE)=0/1/1900,"",VLOOKUP($A27,'8 Oct - LIVE LDS Data'!$A$3:$AAD$1504,33,FALSE))</f>
        <v>45717</v>
      </c>
      <c r="M27" s="7297">
        <f>IF(VLOOKUP($A27,'8 Oct - LIVE LDS Data'!$A$3:$AAD$1504,34,FALSE)=0/1/1900,"",VLOOKUP($A27,'8 Oct - LIVE LDS Data'!$A$3:$AAD$1504,34,FALSE))</f>
        <v>45705</v>
      </c>
      <c r="N27" s="7297">
        <f>IF(VLOOKUP($A27,'8 Oct - LIVE LDS Data'!$A$3:$AAD$1504,40,FALSE)=0/1/1900,"",VLOOKUP($A27,'8 Oct - LIVE LDS Data'!$A$3:$AAD$1504,40,FALSE))</f>
        <v>45931</v>
      </c>
      <c r="O27" s="7297" t="str">
        <f>IF(VLOOKUP($A27,'8 Oct - LIVE LDS Data'!$A$3:$AAD$1504,41,FALSE)=0/1/1900,"",VLOOKUP($A27,'8 Oct - LIVE LDS Data'!$A$3:$AAD$1504,41,FALSE))</f>
        <v/>
      </c>
      <c r="P27" s="7297" t="str">
        <f>IF(VLOOKUP($A27,'8 Oct - LIVE LDS Data'!$A$3:$AAD$1504,47,FALSE)=0/1/1900,"",VLOOKUP($A27,'8 Oct - LIVE LDS Data'!$A$3:$AAD$1504,47,FALSE))</f>
        <v/>
      </c>
      <c r="Q27" s="7297" t="str">
        <f>IF(VLOOKUP($A27,'8 Oct - LIVE LDS Data'!$A$3:$AAD$1504,48,FALSE)=0/1/1900,"",VLOOKUP($A27,'8 Oct - LIVE LDS Data'!$A$3:$AAD$1504,48,FALSE))</f>
        <v/>
      </c>
      <c r="R27" s="7297" t="str">
        <f>IF(VLOOKUP($A27,'8 Oct - LIVE LDS Data'!$A$3:$AAD$1504,54,FALSE)=0/1/1900,"",VLOOKUP($A27,'8 Oct - LIVE LDS Data'!$A$3:$AAD$1504,54,FALSE))</f>
        <v/>
      </c>
      <c r="S27" s="7297" t="str">
        <f>IF(VLOOKUP($A27,'8 Oct - LIVE LDS Data'!$A$3:$AAD$1504,55,FALSE)=0/1/1900,"",VLOOKUP($A27,'8 Oct - LIVE LDS Data'!$A$3:$AAD$1504,55,FALSE))</f>
        <v/>
      </c>
      <c r="T27" s="7297">
        <f>IF(VLOOKUP($A27,'8 Oct - LIVE LDS Data'!$A$3:$AAD$1504,60,FALSE)=0/1/1900,"",VLOOKUP($A27,'8 Oct - LIVE LDS Data'!$A$3:$AAD$1504,60,FALSE))</f>
        <v>46082</v>
      </c>
      <c r="U27" s="7297">
        <f>IF(VLOOKUP($A27,'8 Oct - LIVE LDS Data'!$A$3:$AAD$1504,63,FALSE)=0/1/1900,"",VLOOKUP($A27,'8 Oct - LIVE LDS Data'!$A$3:$AAD$1504,63,FALSE))</f>
        <v>46357</v>
      </c>
      <c r="V27" s="7297" t="str">
        <f>IF(VLOOKUP($A27,'8 Oct - LIVE LDS Data'!$A$3:$AAD$1504,66,FALSE)=0/1/1900,"",VLOOKUP($A27,'8 Oct - LIVE LDS Data'!$A$3:$AAD$1504,66,FALSE))</f>
        <v>TBA</v>
      </c>
      <c r="W27" s="7537" t="str">
        <f>IF(VLOOKUP($A27,'8 Oct - LIVE LDS Data'!$A$3:$AAD$1504,68,FALSE)=0/1/1900,"",VLOOKUP($A27,'8 Oct - LIVE LDS Data'!$A$3:$AAD$1504,68,FALSE))</f>
        <v>*** submission now exp Dec 2026</v>
      </c>
      <c r="X27" s="7314" t="s">
        <v>4017</v>
      </c>
      <c r="Y27" s="7315" t="s">
        <v>3757</v>
      </c>
      <c r="Z27" s="7538" t="s">
        <v>8052</v>
      </c>
      <c r="AA27" s="7300">
        <f>IF(VLOOKUP($A27,'8 Oct - LIVE LDS Data'!$A$3:$AAD$1504,72,FALSE)=0/1/1900,"",VLOOKUP($A27,'8 Oct - LIVE LDS Data'!$A$3:$AAD$1504,72,FALSE))</f>
        <v>45806</v>
      </c>
      <c r="AB27" s="7300">
        <f>IF(VLOOKUP($A27,'8 Oct - LIVE LDS Data'!$A$3:$AAD$1504,73,FALSE)=0/1/1900,"",VLOOKUP($A27,'8 Oct - LIVE LDS Data'!$A$3:$AAD$1504,73,FALSE))</f>
        <v>45642</v>
      </c>
      <c r="AC27" s="7300" t="str">
        <f>IF(VLOOKUP($A27,'8 Oct - LIVE LDS Data'!$A$3:$AAD$1504,75,FALSE)=0/1/1900,"",VLOOKUP($A27,'8 Oct - LIVE LDS Data'!$A$3:$AAD$1504,75,FALSE))</f>
        <v/>
      </c>
      <c r="AD27" s="7300">
        <f>IF(VLOOKUP($A27,'8 Oct - LIVE LDS Data'!$A$3:$AAD$1504,76,FALSE)=0/1/1900,"",VLOOKUP($A27,'8 Oct - LIVE LDS Data'!$A$3:$AAD$1504,76,FALSE))</f>
        <v>45687</v>
      </c>
    </row>
    <row r="28" spans="1:30" s="610" customFormat="1" ht="40" customHeight="1" x14ac:dyDescent="0.2">
      <c r="A28" s="1465" t="s">
        <v>806</v>
      </c>
      <c r="B28" s="1465"/>
      <c r="C28" s="1467" t="s">
        <v>807</v>
      </c>
      <c r="D28" s="1480"/>
      <c r="E28" s="1480"/>
      <c r="F28" s="7293" t="str">
        <f>IF(VLOOKUP($A28,'8 Oct - LIVE LDS Data'!$A$3:$AAD$1504,4,FALSE)=0/1/1900,"",VLOOKUP($A28,'8 Oct - LIVE LDS Data'!$A$3:$AAD$1504,4,FALSE))</f>
        <v>Central Bedfordshire Local Plan Full Review</v>
      </c>
      <c r="G28" s="7294" t="str">
        <f>IF(VLOOKUP($A28,'8 Oct - LIVE LDS Data'!$A$3:$AAD$1504,6,FALSE)=0/1/1900,"",VLOOKUP($A28,'8 Oct - LIVE LDS Data'!$A$3:$AAD$1504,6,FALSE))</f>
        <v/>
      </c>
      <c r="H28" s="7294" t="str">
        <f>IF(VLOOKUP($A28,'8 Oct - LIVE LDS Data'!$A$3:$AAD$1504,7,FALSE)=0/1/1900,"",VLOOKUP($A28,'8 Oct - LIVE LDS Data'!$A$3:$AAD$1504,7,FALSE))</f>
        <v/>
      </c>
      <c r="I28" s="7294" t="str">
        <f>IF(VLOOKUP($A28,'8 Oct - LIVE LDS Data'!$A$3:$AAD$1504,8,FALSE)=0/1/1900,"",VLOOKUP($A28,'8 Oct - LIVE LDS Data'!$A$3:$AAD$1504,8,FALSE))</f>
        <v>N</v>
      </c>
      <c r="J28" s="7294" t="str">
        <f>IF(VLOOKUP($A28,'8 Oct - LIVE LDS Data'!$A$3:$AAD$1504,9,FALSE)=0/1/1900,"",VLOOKUP($A28,'8 Oct - LIVE LDS Data'!$A$3:$AAD$1504,9,FALSE))</f>
        <v>N</v>
      </c>
      <c r="K28" s="7295">
        <f>IF(VLOOKUP($A28,'8 Oct - LIVE LDS Data'!$A$3:$AAD$1504,10,FALSE)=0/1/1900,"",VLOOKUP($A28,'8 Oct - LIVE LDS Data'!$A$3:$AAD$1504,10,FALSE))</f>
        <v>44399</v>
      </c>
      <c r="L28" s="7297">
        <f>IF(VLOOKUP($A28,'8 Oct - LIVE LDS Data'!$A$3:$AAD$1504,33,FALSE)=0/1/1900,"",VLOOKUP($A28,'8 Oct - LIVE LDS Data'!$A$3:$AAD$1504,33,FALSE))</f>
        <v>46113</v>
      </c>
      <c r="M28" s="7297" t="str">
        <f>IF(VLOOKUP($A28,'8 Oct - LIVE LDS Data'!$A$3:$AAD$1504,34,FALSE)=0/1/1900,"",VLOOKUP($A28,'8 Oct - LIVE LDS Data'!$A$3:$AAD$1504,34,FALSE))</f>
        <v/>
      </c>
      <c r="N28" s="7297" t="str">
        <f>IF(VLOOKUP($A28,'8 Oct - LIVE LDS Data'!$A$3:$AAD$1504,40,FALSE)=0/1/1900,"",VLOOKUP($A28,'8 Oct - LIVE LDS Data'!$A$3:$AAD$1504,40,FALSE))</f>
        <v/>
      </c>
      <c r="O28" s="7297" t="str">
        <f>IF(VLOOKUP($A28,'8 Oct - LIVE LDS Data'!$A$3:$AAD$1504,41,FALSE)=0/1/1900,"",VLOOKUP($A28,'8 Oct - LIVE LDS Data'!$A$3:$AAD$1504,41,FALSE))</f>
        <v/>
      </c>
      <c r="P28" s="7297" t="str">
        <f>IF(VLOOKUP($A28,'8 Oct - LIVE LDS Data'!$A$3:$AAD$1504,47,FALSE)=0/1/1900,"",VLOOKUP($A28,'8 Oct - LIVE LDS Data'!$A$3:$AAD$1504,47,FALSE))</f>
        <v/>
      </c>
      <c r="Q28" s="7297" t="str">
        <f>IF(VLOOKUP($A28,'8 Oct - LIVE LDS Data'!$A$3:$AAD$1504,48,FALSE)=0/1/1900,"",VLOOKUP($A28,'8 Oct - LIVE LDS Data'!$A$3:$AAD$1504,48,FALSE))</f>
        <v/>
      </c>
      <c r="R28" s="7297" t="str">
        <f>IF(VLOOKUP($A28,'8 Oct - LIVE LDS Data'!$A$3:$AAD$1504,54,FALSE)=0/1/1900,"",VLOOKUP($A28,'8 Oct - LIVE LDS Data'!$A$3:$AAD$1504,54,FALSE))</f>
        <v/>
      </c>
      <c r="S28" s="7297" t="str">
        <f>IF(VLOOKUP($A28,'8 Oct - LIVE LDS Data'!$A$3:$AAD$1504,55,FALSE)=0/1/1900,"",VLOOKUP($A28,'8 Oct - LIVE LDS Data'!$A$3:$AAD$1504,55,FALSE))</f>
        <v/>
      </c>
      <c r="T28" s="7297">
        <f>IF(VLOOKUP($A28,'8 Oct - LIVE LDS Data'!$A$3:$AAD$1504,60,FALSE)=0/1/1900,"",VLOOKUP($A28,'8 Oct - LIVE LDS Data'!$A$3:$AAD$1504,60,FALSE))</f>
        <v>46631</v>
      </c>
      <c r="U28" s="7297">
        <f>IF(VLOOKUP($A28,'8 Oct - LIVE LDS Data'!$A$3:$AAD$1504,63,FALSE)=0/1/1900,"",VLOOKUP($A28,'8 Oct - LIVE LDS Data'!$A$3:$AAD$1504,63,FALSE))</f>
        <v>46784</v>
      </c>
      <c r="V28" s="7297">
        <f>IF(VLOOKUP($A28,'8 Oct - LIVE LDS Data'!$A$3:$AAD$1504,66,FALSE)=0/1/1900,"",VLOOKUP($A28,'8 Oct - LIVE LDS Data'!$A$3:$AAD$1504,66,FALSE))</f>
        <v>47088</v>
      </c>
      <c r="W28" s="7537" t="str">
        <f>IF(VLOOKUP($A28,'8 Oct - LIVE LDS Data'!$A$3:$AAD$1504,68,FALSE)=0/1/1900,"",VLOOKUP($A28,'8 Oct - LIVE LDS Data'!$A$3:$AAD$1504,68,FALSE))</f>
        <v/>
      </c>
      <c r="X28" s="7314" t="s">
        <v>4017</v>
      </c>
      <c r="Y28" s="7315" t="s">
        <v>3757</v>
      </c>
      <c r="Z28" s="7538" t="s">
        <v>8058</v>
      </c>
      <c r="AA28" s="7300">
        <f>IF(VLOOKUP($A28,'8 Oct - LIVE LDS Data'!$A$3:$AAD$1504,72,FALSE)=0/1/1900,"",VLOOKUP($A28,'8 Oct - LIVE LDS Data'!$A$3:$AAD$1504,72,FALSE))</f>
        <v>45595</v>
      </c>
      <c r="AB28" s="7300">
        <f>IF(VLOOKUP($A28,'8 Oct - LIVE LDS Data'!$A$3:$AAD$1504,73,FALSE)=0/1/1900,"",VLOOKUP($A28,'8 Oct - LIVE LDS Data'!$A$3:$AAD$1504,73,FALSE))</f>
        <v>45700</v>
      </c>
      <c r="AC28" s="7300">
        <f>IF(VLOOKUP($A28,'8 Oct - LIVE LDS Data'!$A$3:$AAD$1504,75,FALSE)=0/1/1900,"",VLOOKUP($A28,'8 Oct - LIVE LDS Data'!$A$3:$AAD$1504,75,FALSE))</f>
        <v>45427</v>
      </c>
      <c r="AD28" s="7300">
        <f>IF(VLOOKUP($A28,'8 Oct - LIVE LDS Data'!$A$3:$AAD$1504,76,FALSE)=0/1/1900,"",VLOOKUP($A28,'8 Oct - LIVE LDS Data'!$A$3:$AAD$1504,76,FALSE))</f>
        <v>45700</v>
      </c>
    </row>
    <row r="29" spans="1:30" s="610" customFormat="1" ht="30" hidden="1" customHeight="1" x14ac:dyDescent="0.2">
      <c r="A29" s="1465" t="s">
        <v>946</v>
      </c>
      <c r="B29" s="1465"/>
      <c r="C29" s="1465" t="s">
        <v>947</v>
      </c>
      <c r="D29" s="1466"/>
      <c r="E29" s="1466"/>
      <c r="F29" s="7293" t="str">
        <f>IF(VLOOKUP($A29,'8 Oct - LIVE LDS Data'!$A$3:$AAD$1504,4,FALSE)=0/1/1900,"",VLOOKUP($A29,'8 Oct - LIVE LDS Data'!$A$3:$AAD$1504,4,FALSE))</f>
        <v>Central Lancashire Local Plan</v>
      </c>
      <c r="G29" s="7294" t="str">
        <f>IF(VLOOKUP($A29,'8 Oct - LIVE LDS Data'!$A$3:$AAD$1504,6,FALSE)=0/1/1900,"",VLOOKUP($A29,'8 Oct - LIVE LDS Data'!$A$3:$AAD$1504,6,FALSE))</f>
        <v>2023</v>
      </c>
      <c r="H29" s="7294" t="str">
        <f>IF(VLOOKUP($A29,'8 Oct - LIVE LDS Data'!$A$3:$AAD$1504,7,FALSE)=0/1/1900,"",VLOOKUP($A29,'8 Oct - LIVE LDS Data'!$A$3:$AAD$1504,7,FALSE))</f>
        <v>2041</v>
      </c>
      <c r="I29" s="7294" t="str">
        <f>IF(VLOOKUP($A29,'8 Oct - LIVE LDS Data'!$A$3:$AAD$1504,8,FALSE)=0/1/1900,"",VLOOKUP($A29,'8 Oct - LIVE LDS Data'!$A$3:$AAD$1504,8,FALSE))</f>
        <v>N</v>
      </c>
      <c r="J29" s="7294" t="str">
        <f>IF(VLOOKUP($A29,'8 Oct - LIVE LDS Data'!$A$3:$AAD$1504,9,FALSE)=0/1/1900,"",VLOOKUP($A29,'8 Oct - LIVE LDS Data'!$A$3:$AAD$1504,9,FALSE))</f>
        <v>Y</v>
      </c>
      <c r="K29" s="7295">
        <f>IF(VLOOKUP($A29,'8 Oct - LIVE LDS Data'!$A$3:$AAD$1504,10,FALSE)=0/1/1900,"",VLOOKUP($A29,'8 Oct - LIVE LDS Data'!$A$3:$AAD$1504,10,FALSE))</f>
        <v>41108</v>
      </c>
      <c r="L29" s="7297">
        <f>IF(VLOOKUP($A29,'8 Oct - LIVE LDS Data'!$A$3:$AAD$1504,33,FALSE)=0/1/1900,"",VLOOKUP($A29,'8 Oct - LIVE LDS Data'!$A$3:$AAD$1504,33,FALSE))</f>
        <v>43678</v>
      </c>
      <c r="M29" s="7297">
        <f>IF(VLOOKUP($A29,'8 Oct - LIVE LDS Data'!$A$3:$AAD$1504,34,FALSE)=0/1/1900,"",VLOOKUP($A29,'8 Oct - LIVE LDS Data'!$A$3:$AAD$1504,34,FALSE))</f>
        <v>43787</v>
      </c>
      <c r="N29" s="7297">
        <f>IF(VLOOKUP($A29,'8 Oct - LIVE LDS Data'!$A$3:$AAD$1504,40,FALSE)=0/1/1900,"",VLOOKUP($A29,'8 Oct - LIVE LDS Data'!$A$3:$AAD$1504,40,FALSE))</f>
        <v>44896</v>
      </c>
      <c r="O29" s="7297">
        <f>IF(VLOOKUP($A29,'8 Oct - LIVE LDS Data'!$A$3:$AAD$1504,41,FALSE)=0/1/1900,"",VLOOKUP($A29,'8 Oct - LIVE LDS Data'!$A$3:$AAD$1504,41,FALSE))</f>
        <v>44896</v>
      </c>
      <c r="P29" s="7297">
        <f>IF(VLOOKUP($A29,'8 Oct - LIVE LDS Data'!$A$3:$AAD$1504,47,FALSE)=0/1/1900,"",VLOOKUP($A29,'8 Oct - LIVE LDS Data'!$A$3:$AAD$1504,47,FALSE))</f>
        <v>45139</v>
      </c>
      <c r="Q29" s="7297">
        <f>IF(VLOOKUP($A29,'8 Oct - LIVE LDS Data'!$A$3:$AAD$1504,48,FALSE)=0/1/1900,"",VLOOKUP($A29,'8 Oct - LIVE LDS Data'!$A$3:$AAD$1504,48,FALSE))</f>
        <v>45139</v>
      </c>
      <c r="R29" s="7297" t="str">
        <f>IF(VLOOKUP($A29,'8 Oct - LIVE LDS Data'!$A$3:$AAD$1504,54,FALSE)=0/1/1900,"",VLOOKUP($A29,'8 Oct - LIVE LDS Data'!$A$3:$AAD$1504,54,FALSE))</f>
        <v/>
      </c>
      <c r="S29" s="7297" t="str">
        <f>IF(VLOOKUP($A29,'8 Oct - LIVE LDS Data'!$A$3:$AAD$1504,55,FALSE)=0/1/1900,"",VLOOKUP($A29,'8 Oct - LIVE LDS Data'!$A$3:$AAD$1504,55,FALSE))</f>
        <v/>
      </c>
      <c r="T29" s="7297">
        <f>IF(VLOOKUP($A29,'8 Oct - LIVE LDS Data'!$A$3:$AAD$1504,60,FALSE)=0/1/1900,"",VLOOKUP($A29,'8 Oct - LIVE LDS Data'!$A$3:$AAD$1504,60,FALSE))</f>
        <v>45689</v>
      </c>
      <c r="U29" s="7297">
        <f>IF(VLOOKUP($A29,'8 Oct - LIVE LDS Data'!$A$3:$AAD$1504,63,FALSE)=0/1/1900,"",VLOOKUP($A29,'8 Oct - LIVE LDS Data'!$A$3:$AAD$1504,63,FALSE))</f>
        <v>45809</v>
      </c>
      <c r="V29" s="7297">
        <f>IF(VLOOKUP($A29,'8 Oct - LIVE LDS Data'!$A$3:$AAD$1504,66,FALSE)=0/1/1900,"",VLOOKUP($A29,'8 Oct - LIVE LDS Data'!$A$3:$AAD$1504,66,FALSE))</f>
        <v>46357</v>
      </c>
      <c r="W29" s="7537" t="str">
        <f>IF(VLOOKUP($A29,'8 Oct - LIVE LDS Data'!$A$3:$AAD$1504,68,FALSE)=0/1/1900,"",VLOOKUP($A29,'8 Oct - LIVE LDS Data'!$A$3:$AAD$1504,68,FALSE))</f>
        <v>Central Lancashire LDS shared between Chorley, Preston and South Ribble. Reg 19 now Feb 2025 and submission by 30th June 2025.  Published 24 Feb 2025</v>
      </c>
      <c r="X29" s="7314" t="str">
        <f>IF(VLOOKUP($A29,'8 Oct - LIVE LDS Data'!$A$3:$AAD$1504,79,FALSE)=0/1/1900,"",VLOOKUP($A29,'8 Oct - LIVE LDS Data'!$A$3:$AAD$1504,79,FALSE))</f>
        <v>SUBMITTED</v>
      </c>
      <c r="Y29" s="7315" t="s">
        <v>90</v>
      </c>
      <c r="Z29" s="7538" t="s">
        <v>8056</v>
      </c>
      <c r="AA29" s="7300">
        <f>IF(VLOOKUP($A29,'8 Oct - LIVE LDS Data'!$A$3:$AAD$1504,72,FALSE)=0/1/1900,"",VLOOKUP($A29,'8 Oct - LIVE LDS Data'!$A$3:$AAD$1504,72,FALSE))</f>
        <v>45700</v>
      </c>
      <c r="AB29" s="7300">
        <f>IF(VLOOKUP($A29,'8 Oct - LIVE LDS Data'!$A$3:$AAD$1504,73,FALSE)=0/1/1900,"",VLOOKUP($A29,'8 Oct - LIVE LDS Data'!$A$3:$AAD$1504,73,FALSE))</f>
        <v>45420</v>
      </c>
      <c r="AC29" s="7300">
        <f>IF(VLOOKUP($A29,'8 Oct - LIVE LDS Data'!$A$3:$AAD$1504,75,FALSE)=0/1/1900,"",VLOOKUP($A29,'8 Oct - LIVE LDS Data'!$A$3:$AAD$1504,75,FALSE))</f>
        <v>45700</v>
      </c>
      <c r="AD29" s="7300">
        <f>IF(VLOOKUP($A29,'8 Oct - LIVE LDS Data'!$A$3:$AAD$1504,76,FALSE)=0/1/1900,"",VLOOKUP($A29,'8 Oct - LIVE LDS Data'!$A$3:$AAD$1504,76,FALSE))</f>
        <v>45420</v>
      </c>
    </row>
    <row r="30" spans="1:30" s="610" customFormat="1" ht="30" hidden="1" customHeight="1" x14ac:dyDescent="0.2">
      <c r="A30" s="1465" t="s">
        <v>988</v>
      </c>
      <c r="B30" s="1465"/>
      <c r="C30" s="1465" t="s">
        <v>989</v>
      </c>
      <c r="D30" s="1466"/>
      <c r="E30" s="1466"/>
      <c r="F30" s="7293" t="str">
        <f>IF(VLOOKUP($A30,'8 Oct - LIVE LDS Data'!$A$3:$AAD$1504,4,FALSE)=0/1/1900,"",VLOOKUP($A30,'8 Oct - LIVE LDS Data'!$A$3:$AAD$1504,4,FALSE))</f>
        <v>Local Plan Review (one combined Plan)</v>
      </c>
      <c r="G30" s="7294" t="str">
        <f>IF(VLOOKUP($A30,'8 Oct - LIVE LDS Data'!$A$3:$AAD$1504,6,FALSE)=0/1/1900,"",VLOOKUP($A30,'8 Oct - LIVE LDS Data'!$A$3:$AAD$1504,6,FALSE))</f>
        <v/>
      </c>
      <c r="H30" s="7294" t="str">
        <f>IF(VLOOKUP($A30,'8 Oct - LIVE LDS Data'!$A$3:$AAD$1504,7,FALSE)=0/1/1900,"",VLOOKUP($A30,'8 Oct - LIVE LDS Data'!$A$3:$AAD$1504,7,FALSE))</f>
        <v/>
      </c>
      <c r="I30" s="7294" t="str">
        <f>IF(VLOOKUP($A30,'8 Oct - LIVE LDS Data'!$A$3:$AAD$1504,8,FALSE)=0/1/1900,"",VLOOKUP($A30,'8 Oct - LIVE LDS Data'!$A$3:$AAD$1504,8,FALSE))</f>
        <v>N</v>
      </c>
      <c r="J30" s="7294" t="str">
        <f>IF(VLOOKUP($A30,'8 Oct - LIVE LDS Data'!$A$3:$AAD$1504,9,FALSE)=0/1/1900,"",VLOOKUP($A30,'8 Oct - LIVE LDS Data'!$A$3:$AAD$1504,9,FALSE))</f>
        <v>N</v>
      </c>
      <c r="K30" s="7295">
        <f>IF(VLOOKUP($A30,'8 Oct - LIVE LDS Data'!$A$3:$AAD$1504,10,FALSE)=0/1/1900,"",VLOOKUP($A30,'8 Oct - LIVE LDS Data'!$A$3:$AAD$1504,10,FALSE))</f>
        <v>44228</v>
      </c>
      <c r="L30" s="7297">
        <f>IF(VLOOKUP($A30,'8 Oct - LIVE LDS Data'!$A$3:$AAD$1504,33,FALSE)=0/1/1900,"",VLOOKUP($A30,'8 Oct - LIVE LDS Data'!$A$3:$AAD$1504,33,FALSE))</f>
        <v>45231</v>
      </c>
      <c r="M30" s="7297" t="str">
        <f>IF(VLOOKUP($A30,'8 Oct - LIVE LDS Data'!$A$3:$AAD$1504,34,FALSE)=0/1/1900,"",VLOOKUP($A30,'8 Oct - LIVE LDS Data'!$A$3:$AAD$1504,34,FALSE))</f>
        <v/>
      </c>
      <c r="N30" s="7297">
        <f>IF(VLOOKUP($A30,'8 Oct - LIVE LDS Data'!$A$3:$AAD$1504,40,FALSE)=0/1/1900,"",VLOOKUP($A30,'8 Oct - LIVE LDS Data'!$A$3:$AAD$1504,40,FALSE))</f>
        <v>45689</v>
      </c>
      <c r="O30" s="7297" t="str">
        <f>IF(VLOOKUP($A30,'8 Oct - LIVE LDS Data'!$A$3:$AAD$1504,41,FALSE)=0/1/1900,"",VLOOKUP($A30,'8 Oct - LIVE LDS Data'!$A$3:$AAD$1504,41,FALSE))</f>
        <v/>
      </c>
      <c r="P30" s="7297" t="str">
        <f>IF(VLOOKUP($A30,'8 Oct - LIVE LDS Data'!$A$3:$AAD$1504,47,FALSE)=0/1/1900,"",VLOOKUP($A30,'8 Oct - LIVE LDS Data'!$A$3:$AAD$1504,47,FALSE))</f>
        <v/>
      </c>
      <c r="Q30" s="7297" t="str">
        <f>IF(VLOOKUP($A30,'8 Oct - LIVE LDS Data'!$A$3:$AAD$1504,48,FALSE)=0/1/1900,"",VLOOKUP($A30,'8 Oct - LIVE LDS Data'!$A$3:$AAD$1504,48,FALSE))</f>
        <v/>
      </c>
      <c r="R30" s="7297" t="str">
        <f>IF(VLOOKUP($A30,'8 Oct - LIVE LDS Data'!$A$3:$AAD$1504,54,FALSE)=0/1/1900,"",VLOOKUP($A30,'8 Oct - LIVE LDS Data'!$A$3:$AAD$1504,54,FALSE))</f>
        <v/>
      </c>
      <c r="S30" s="7297" t="str">
        <f>IF(VLOOKUP($A30,'8 Oct - LIVE LDS Data'!$A$3:$AAD$1504,55,FALSE)=0/1/1900,"",VLOOKUP($A30,'8 Oct - LIVE LDS Data'!$A$3:$AAD$1504,55,FALSE))</f>
        <v/>
      </c>
      <c r="T30" s="7297">
        <f>IF(VLOOKUP($A30,'8 Oct - LIVE LDS Data'!$A$3:$AAD$1504,60,FALSE)=0/1/1900,"",VLOOKUP($A30,'8 Oct - LIVE LDS Data'!$A$3:$AAD$1504,60,FALSE))</f>
        <v>45870</v>
      </c>
      <c r="U30" s="7297">
        <f>IF(VLOOKUP($A30,'8 Oct - LIVE LDS Data'!$A$3:$AAD$1504,63,FALSE)=0/1/1900,"",VLOOKUP($A30,'8 Oct - LIVE LDS Data'!$A$3:$AAD$1504,63,FALSE))</f>
        <v>45931</v>
      </c>
      <c r="V30" s="7297">
        <f>IF(VLOOKUP($A30,'8 Oct - LIVE LDS Data'!$A$3:$AAD$1504,66,FALSE)=0/1/1900,"",VLOOKUP($A30,'8 Oct - LIVE LDS Data'!$A$3:$AAD$1504,66,FALSE))</f>
        <v>46113</v>
      </c>
      <c r="W30" s="7537" t="str">
        <f>IF(VLOOKUP($A30,'8 Oct - LIVE LDS Data'!$A$3:$AAD$1504,68,FALSE)=0/1/1900,"",VLOOKUP($A30,'8 Oct - LIVE LDS Data'!$A$3:$AAD$1504,68,FALSE))</f>
        <v>Issues &amp; Options (Reg 18) Nov-Dec 2023; Preferred Options (Reg 18) Oct-Nov 2024: Reg 19 now April-May 2025 (was July-Aug 2025); Submission September 2025; Examination Autumn 2025; Adoption Spring 2025.</v>
      </c>
      <c r="X30" s="7314" t="str">
        <f>IF(VLOOKUP($A30,'8 Oct - LIVE LDS Data'!$A$3:$AAD$1504,79,FALSE)=0/1/1900,"",VLOOKUP($A30,'8 Oct - LIVE LDS Data'!$A$3:$AAD$1504,79,FALSE))</f>
        <v>Reg 18 ongoing</v>
      </c>
      <c r="Y30" s="7315" t="s">
        <v>3757</v>
      </c>
      <c r="Z30" s="7538" t="s">
        <v>8051</v>
      </c>
      <c r="AA30" s="7300">
        <f>IF(VLOOKUP($A30,'8 Oct - LIVE LDS Data'!$A$3:$AAD$1504,72,FALSE)=0/1/1900,"",VLOOKUP($A30,'8 Oct - LIVE LDS Data'!$A$3:$AAD$1504,72,FALSE))</f>
        <v>45415</v>
      </c>
      <c r="AB30" s="7300">
        <f>IF(VLOOKUP($A30,'8 Oct - LIVE LDS Data'!$A$3:$AAD$1504,73,FALSE)=0/1/1900,"",VLOOKUP($A30,'8 Oct - LIVE LDS Data'!$A$3:$AAD$1504,73,FALSE))</f>
        <v>45607</v>
      </c>
      <c r="AC30" s="7300">
        <f>IF(VLOOKUP($A30,'8 Oct - LIVE LDS Data'!$A$3:$AAD$1504,75,FALSE)=0/1/1900,"",VLOOKUP($A30,'8 Oct - LIVE LDS Data'!$A$3:$AAD$1504,75,FALSE))</f>
        <v>45686</v>
      </c>
      <c r="AD30" s="7300">
        <f>IF(VLOOKUP($A30,'8 Oct - LIVE LDS Data'!$A$3:$AAD$1504,76,FALSE)=0/1/1900,"",VLOOKUP($A30,'8 Oct - LIVE LDS Data'!$A$3:$AAD$1504,76,FALSE))</f>
        <v>45607</v>
      </c>
    </row>
    <row r="31" spans="1:30" s="610" customFormat="1" ht="30" customHeight="1" x14ac:dyDescent="0.2">
      <c r="A31" s="1465" t="s">
        <v>904</v>
      </c>
      <c r="B31" s="1465"/>
      <c r="C31" s="1465" t="s">
        <v>905</v>
      </c>
      <c r="D31" s="1466"/>
      <c r="E31" s="1466"/>
      <c r="F31" s="7293" t="str">
        <f>IF(VLOOKUP($A31,'8 Oct - LIVE LDS Data'!$A$3:$AAD$1504,4,FALSE)=0/1/1900,"",VLOOKUP($A31,'8 Oct - LIVE LDS Data'!$A$3:$AAD$1504,4,FALSE))</f>
        <v>Local Plan (Part One) Strategic Policies
[will prepare new style plan]</v>
      </c>
      <c r="G31" s="7294" t="str">
        <f>IF(VLOOKUP($A31,'8 Oct - LIVE LDS Data'!$A$3:$AAD$1504,6,FALSE)=0/1/1900,"",VLOOKUP($A31,'8 Oct - LIVE LDS Data'!$A$3:$AAD$1504,6,FALSE))</f>
        <v/>
      </c>
      <c r="H31" s="7294" t="str">
        <f>IF(VLOOKUP($A31,'8 Oct - LIVE LDS Data'!$A$3:$AAD$1504,7,FALSE)=0/1/1900,"",VLOOKUP($A31,'8 Oct - LIVE LDS Data'!$A$3:$AAD$1504,7,FALSE))</f>
        <v/>
      </c>
      <c r="I31" s="7294" t="str">
        <f>IF(VLOOKUP($A31,'8 Oct - LIVE LDS Data'!$A$3:$AAD$1504,8,FALSE)=0/1/1900,"",VLOOKUP($A31,'8 Oct - LIVE LDS Data'!$A$3:$AAD$1504,8,FALSE))</f>
        <v/>
      </c>
      <c r="J31" s="7294" t="str">
        <f>IF(VLOOKUP($A31,'8 Oct - LIVE LDS Data'!$A$3:$AAD$1504,9,FALSE)=0/1/1900,"",VLOOKUP($A31,'8 Oct - LIVE LDS Data'!$A$3:$AAD$1504,9,FALSE))</f>
        <v/>
      </c>
      <c r="K31" s="7295">
        <f>IF(VLOOKUP($A31,'8 Oct - LIVE LDS Data'!$A$3:$AAD$1504,10,FALSE)=0/1/1900,"",VLOOKUP($A31,'8 Oct - LIVE LDS Data'!$A$3:$AAD$1504,10,FALSE))</f>
        <v>42033</v>
      </c>
      <c r="L31" s="7295"/>
      <c r="M31" s="7295"/>
      <c r="N31" s="7295"/>
      <c r="O31" s="7295"/>
      <c r="P31" s="7295"/>
      <c r="Q31" s="7295"/>
      <c r="R31" s="7295"/>
      <c r="S31" s="7295"/>
      <c r="T31" s="7297">
        <f>IF(VLOOKUP($A31,'8 Oct - LIVE LDS Data'!$A$3:$AAD$1504,60,FALSE)=0/1/1900,"",VLOOKUP($A31,'8 Oct - LIVE LDS Data'!$A$3:$AAD$1504,60,FALSE))</f>
        <v>46296</v>
      </c>
      <c r="U31" s="7297">
        <f>IF(VLOOKUP($A31,'8 Oct - LIVE LDS Data'!$A$3:$AAD$1504,63,FALSE)=0/1/1900,"",VLOOKUP($A31,'8 Oct - LIVE LDS Data'!$A$3:$AAD$1504,63,FALSE))</f>
        <v>46357</v>
      </c>
      <c r="V31" s="7297">
        <f>IF(VLOOKUP($A31,'8 Oct - LIVE LDS Data'!$A$3:$AAD$1504,66,FALSE)=0/1/1900,"",VLOOKUP($A31,'8 Oct - LIVE LDS Data'!$A$3:$AAD$1504,66,FALSE))</f>
        <v>46661</v>
      </c>
      <c r="W31" s="7537" t="str">
        <f>IF(VLOOKUP($A31,'8 Oct - LIVE LDS Data'!$A$3:$AAD$1504,68,FALSE)=0/1/1900,"",VLOOKUP($A31,'8 Oct - LIVE LDS Data'!$A$3:$AAD$1504,68,FALSE))</f>
        <v xml:space="preserve">Decided to prepare new style local plan on 10 January 2024. </v>
      </c>
      <c r="X31" s="7314" t="s">
        <v>4017</v>
      </c>
      <c r="Y31" s="7315" t="s">
        <v>3757</v>
      </c>
      <c r="Z31" s="7538" t="s">
        <v>8055</v>
      </c>
      <c r="AA31" s="7300">
        <f>IF(VLOOKUP($A31,'8 Oct - LIVE LDS Data'!$A$3:$AAD$1504,72,FALSE)=0/1/1900,"",VLOOKUP($A31,'8 Oct - LIVE LDS Data'!$A$3:$AAD$1504,72,FALSE))</f>
        <v>45681</v>
      </c>
      <c r="AB31" s="7300">
        <f>IF(VLOOKUP($A31,'8 Oct - LIVE LDS Data'!$A$3:$AAD$1504,73,FALSE)=0/1/1900,"",VLOOKUP($A31,'8 Oct - LIVE LDS Data'!$A$3:$AAD$1504,73,FALSE))</f>
        <v>45908</v>
      </c>
      <c r="AC31" s="7300">
        <f>IF(VLOOKUP($A31,'8 Oct - LIVE LDS Data'!$A$3:$AAD$1504,75,FALSE)=0/1/1900,"",VLOOKUP($A31,'8 Oct - LIVE LDS Data'!$A$3:$AAD$1504,75,FALSE))</f>
        <v>45681</v>
      </c>
      <c r="AD31" s="7300">
        <f>IF(VLOOKUP($A31,'8 Oct - LIVE LDS Data'!$A$3:$AAD$1504,76,FALSE)=0/1/1900,"",VLOOKUP($A31,'8 Oct - LIVE LDS Data'!$A$3:$AAD$1504,76,FALSE))</f>
        <v>45908</v>
      </c>
    </row>
    <row r="32" spans="1:30" s="610" customFormat="1" ht="30" hidden="1" customHeight="1" x14ac:dyDescent="0.2">
      <c r="A32" s="1465" t="s">
        <v>1036</v>
      </c>
      <c r="B32" s="1465"/>
      <c r="C32" s="1465" t="s">
        <v>1037</v>
      </c>
      <c r="D32" s="1466"/>
      <c r="E32" s="1466"/>
      <c r="F32" s="7293" t="str">
        <f>IF(VLOOKUP($A32,'8 Oct - LIVE LDS Data'!$A$3:$AAD$1504,4,FALSE)=0/1/1900,"",VLOOKUP($A32,'8 Oct - LIVE LDS Data'!$A$3:$AAD$1504,4,FALSE))</f>
        <v>Cotswold District Local Plan 2026-2041 - New Local Plan</v>
      </c>
      <c r="G32" s="7294">
        <f>IF(VLOOKUP($A32,'8 Oct - LIVE LDS Data'!$A$3:$AAD$1504,6,FALSE)=0/1/1900,"",VLOOKUP($A32,'8 Oct - LIVE LDS Data'!$A$3:$AAD$1504,6,FALSE))</f>
        <v>2026</v>
      </c>
      <c r="H32" s="7294">
        <f>IF(VLOOKUP($A32,'8 Oct - LIVE LDS Data'!$A$3:$AAD$1504,7,FALSE)=0/1/1900,"",VLOOKUP($A32,'8 Oct - LIVE LDS Data'!$A$3:$AAD$1504,7,FALSE))</f>
        <v>2046</v>
      </c>
      <c r="I32" s="7294" t="str">
        <f>IF(VLOOKUP($A32,'8 Oct - LIVE LDS Data'!$A$3:$AAD$1504,8,FALSE)=0/1/1900,"",VLOOKUP($A32,'8 Oct - LIVE LDS Data'!$A$3:$AAD$1504,8,FALSE))</f>
        <v>N</v>
      </c>
      <c r="J32" s="7294" t="str">
        <f>IF(VLOOKUP($A32,'8 Oct - LIVE LDS Data'!$A$3:$AAD$1504,9,FALSE)=0/1/1900,"",VLOOKUP($A32,'8 Oct - LIVE LDS Data'!$A$3:$AAD$1504,9,FALSE))</f>
        <v>N</v>
      </c>
      <c r="K32" s="7295">
        <f>IF(VLOOKUP($A32,'8 Oct - LIVE LDS Data'!$A$3:$AAD$1504,10,FALSE)=0/1/1900,"",VLOOKUP($A32,'8 Oct - LIVE LDS Data'!$A$3:$AAD$1504,10,FALSE))</f>
        <v>43315</v>
      </c>
      <c r="L32" s="7297">
        <f>IF(VLOOKUP($A32,'8 Oct - LIVE LDS Data'!$A$3:$AAD$1504,33,FALSE)=0/1/1900,"",VLOOKUP($A32,'8 Oct - LIVE LDS Data'!$A$3:$AAD$1504,33,FALSE))</f>
        <v>46327</v>
      </c>
      <c r="M32" s="7297" t="str">
        <f>IF(VLOOKUP($A32,'8 Oct - LIVE LDS Data'!$A$3:$AAD$1504,34,FALSE)=0/1/1900,"",VLOOKUP($A32,'8 Oct - LIVE LDS Data'!$A$3:$AAD$1504,34,FALSE))</f>
        <v/>
      </c>
      <c r="N32" s="7297" t="str">
        <f>IF(VLOOKUP($A32,'8 Oct - LIVE LDS Data'!$A$3:$AAD$1504,40,FALSE)=0/1/1900,"",VLOOKUP($A32,'8 Oct - LIVE LDS Data'!$A$3:$AAD$1504,40,FALSE))</f>
        <v>Aug 2027</v>
      </c>
      <c r="O32" s="7297" t="str">
        <f>IF(VLOOKUP($A32,'8 Oct - LIVE LDS Data'!$A$3:$AAD$1504,41,FALSE)=0/1/1900,"",VLOOKUP($A32,'8 Oct - LIVE LDS Data'!$A$3:$AAD$1504,41,FALSE))</f>
        <v/>
      </c>
      <c r="P32" s="7297" t="str">
        <f>IF(VLOOKUP($A32,'8 Oct - LIVE LDS Data'!$A$3:$AAD$1504,47,FALSE)=0/1/1900,"",VLOOKUP($A32,'8 Oct - LIVE LDS Data'!$A$3:$AAD$1504,47,FALSE))</f>
        <v/>
      </c>
      <c r="Q32" s="7297" t="str">
        <f>IF(VLOOKUP($A32,'8 Oct - LIVE LDS Data'!$A$3:$AAD$1504,48,FALSE)=0/1/1900,"",VLOOKUP($A32,'8 Oct - LIVE LDS Data'!$A$3:$AAD$1504,48,FALSE))</f>
        <v/>
      </c>
      <c r="R32" s="7297" t="str">
        <f>IF(VLOOKUP($A32,'8 Oct - LIVE LDS Data'!$A$3:$AAD$1504,54,FALSE)=0/1/1900,"",VLOOKUP($A32,'8 Oct - LIVE LDS Data'!$A$3:$AAD$1504,54,FALSE))</f>
        <v/>
      </c>
      <c r="S32" s="7297" t="str">
        <f>IF(VLOOKUP($A32,'8 Oct - LIVE LDS Data'!$A$3:$AAD$1504,55,FALSE)=0/1/1900,"",VLOOKUP($A32,'8 Oct - LIVE LDS Data'!$A$3:$AAD$1504,55,FALSE))</f>
        <v/>
      </c>
      <c r="T32" s="7297">
        <f>IF(VLOOKUP($A32,'8 Oct - LIVE LDS Data'!$A$3:$AAD$1504,60,FALSE)=0/1/1900,"",VLOOKUP($A32,'8 Oct - LIVE LDS Data'!$A$3:$AAD$1504,60,FALSE))</f>
        <v>46874</v>
      </c>
      <c r="U32" s="7297">
        <f>IF(VLOOKUP($A32,'8 Oct - LIVE LDS Data'!$A$3:$AAD$1504,63,FALSE)=0/1/1900,"",VLOOKUP($A32,'8 Oct - LIVE LDS Data'!$A$3:$AAD$1504,63,FALSE))</f>
        <v>46966</v>
      </c>
      <c r="V32" s="7297">
        <f>IF(VLOOKUP($A32,'8 Oct - LIVE LDS Data'!$A$3:$AAD$1504,66,FALSE)=0/1/1900,"",VLOOKUP($A32,'8 Oct - LIVE LDS Data'!$A$3:$AAD$1504,66,FALSE))</f>
        <v>47423</v>
      </c>
      <c r="W32" s="7537" t="str">
        <f>IF(VLOOKUP($A32,'8 Oct - LIVE LDS Data'!$A$3:$AAD$1504,68,FALSE)=0/1/1900,"",VLOOKUP($A32,'8 Oct - LIVE LDS Data'!$A$3:$AAD$1504,68,FALSE))</f>
        <v>timetable uses old system terminology, but milestones fall within new system (submission is Q3 2028)</v>
      </c>
      <c r="X32" s="7314" t="str">
        <f>IF(VLOOKUP($A32,'8 Oct - LIVE LDS Data'!$A$3:$AAD$1504,79,FALSE)=0/1/1900,"",VLOOKUP($A32,'8 Oct - LIVE LDS Data'!$A$3:$AAD$1504,79,FALSE))</f>
        <v>new plan to be prepared under new system</v>
      </c>
      <c r="Y32" s="7315" t="s">
        <v>90</v>
      </c>
      <c r="Z32" s="7538" t="s">
        <v>8060</v>
      </c>
      <c r="AA32" s="7300" t="str">
        <f>IF(VLOOKUP($A32,'8 Oct - LIVE LDS Data'!$A$3:$AAD$1504,72,FALSE)=0/1/1900,"",VLOOKUP($A32,'8 Oct - LIVE LDS Data'!$A$3:$AAD$1504,72,FALSE))</f>
        <v/>
      </c>
      <c r="AB32" s="7300">
        <f>IF(VLOOKUP($A32,'8 Oct - LIVE LDS Data'!$A$3:$AAD$1504,73,FALSE)=0/1/1900,"",VLOOKUP($A32,'8 Oct - LIVE LDS Data'!$A$3:$AAD$1504,73,FALSE))</f>
        <v>45868</v>
      </c>
      <c r="AC32" s="7300" t="str">
        <f>IF(VLOOKUP($A32,'8 Oct - LIVE LDS Data'!$A$3:$AAD$1504,75,FALSE)=0/1/1900,"",VLOOKUP($A32,'8 Oct - LIVE LDS Data'!$A$3:$AAD$1504,75,FALSE))</f>
        <v/>
      </c>
      <c r="AD32" s="7300">
        <f>IF(VLOOKUP($A32,'8 Oct - LIVE LDS Data'!$A$3:$AAD$1504,76,FALSE)=0/1/1900,"",VLOOKUP($A32,'8 Oct - LIVE LDS Data'!$A$3:$AAD$1504,76,FALSE))</f>
        <v>45868</v>
      </c>
    </row>
    <row r="33" spans="1:30" s="610" customFormat="1" ht="30" hidden="1" customHeight="1" x14ac:dyDescent="0.2">
      <c r="A33" s="1465"/>
      <c r="B33" s="3349" t="s">
        <v>4184</v>
      </c>
      <c r="C33" s="1465" t="s">
        <v>1037</v>
      </c>
      <c r="D33" s="1466"/>
      <c r="E33" s="1466"/>
      <c r="F33" s="7293" t="str">
        <f>IF(VLOOKUP($B33,'8 Oct - LIVE LDS Data'!$B$3:$AAD$1504,3,FALSE)=0/1/1900,"",VLOOKUP($B33,'8 Oct - LIVE LDS Data'!$B$3:$AAD$1504,3,FALSE))</f>
        <v>Cotswold District Local Plan (2011-2031) Partial Update</v>
      </c>
      <c r="G33" s="7311">
        <f>IF(VLOOKUP($B33,'8 Oct - LIVE LDS Data'!$B$3:$AAD$1504,5,FALSE)=0/1/1900,"",VLOOKUP($B33,'8 Oct - LIVE LDS Data'!$B$3:$AAD$1504,5,FALSE))</f>
        <v>2011</v>
      </c>
      <c r="H33" s="7311">
        <f>IF(VLOOKUP($B33,'8 Oct - LIVE LDS Data'!$B$3:$AAD$1504,6,FALSE)=0/1/1900,"",VLOOKUP($B33,'8 Oct - LIVE LDS Data'!$B$3:$AAD$1504,6,FALSE))</f>
        <v>2031</v>
      </c>
      <c r="I33" s="7311" t="str">
        <f>IF(VLOOKUP($B33,'8 Oct - LIVE LDS Data'!$B$3:$AAD$1504,7,FALSE)=0/1/1900,"",VLOOKUP($B33,'8 Oct - LIVE LDS Data'!$B$3:$AAD$1504,7,FALSE))</f>
        <v>N</v>
      </c>
      <c r="J33" s="7311" t="str">
        <f>IF(VLOOKUP($B33,'8 Oct - LIVE LDS Data'!$B$3:$AAD$1504,8,FALSE)=0/1/1900,"",VLOOKUP($B33,'8 Oct - LIVE LDS Data'!$B$3:$AAD$1504,8,FALSE))</f>
        <v>N</v>
      </c>
      <c r="K33" s="7295">
        <f>IF(VLOOKUP($B33,'8 Oct - LIVE LDS Data'!$B$3:$AAD$1504,9,FALSE)=0/1/1900,"",VLOOKUP($B33,'8 Oct - LIVE LDS Data'!$B$3:$AAD$1504,9,FALSE))</f>
        <v>43315</v>
      </c>
      <c r="L33" s="7297">
        <f>IF(VLOOKUP($B33,'8 Oct - LIVE LDS Data'!$B$3:$AAD$1504,32,FALSE)=0/1/1900,"",VLOOKUP($B33,'8 Oct - LIVE LDS Data'!$B$3:$AAD$1504,32,FALSE))</f>
        <v>44562</v>
      </c>
      <c r="M33" s="7297">
        <f>IF(VLOOKUP($B33,'8 Oct - LIVE LDS Data'!$B$3:$AAD$1504,33,FALSE)=0/1/1900,"",VLOOKUP($B33,'8 Oct - LIVE LDS Data'!$B$3:$AAD$1504,33,FALSE))</f>
        <v>44596</v>
      </c>
      <c r="N33" s="7297">
        <f>IF(VLOOKUP($B33,'8 Oct - LIVE LDS Data'!$B$3:$AAD$1504,39,FALSE)=0/1/1900,"",VLOOKUP($B33,'8 Oct - LIVE LDS Data'!$B$3:$AAD$1504,39,FALSE))</f>
        <v>45323</v>
      </c>
      <c r="O33" s="7297">
        <f>IF(VLOOKUP($B33,'8 Oct - LIVE LDS Data'!$B$3:$AAD$1504,40,FALSE)=0/1/1900,"",VLOOKUP($B33,'8 Oct - LIVE LDS Data'!$B$3:$AAD$1504,40,FALSE))</f>
        <v>45323</v>
      </c>
      <c r="P33" s="7297" t="str">
        <f>IF(VLOOKUP($B33,'8 Oct - LIVE LDS Data'!$B$3:$AAD$1504,46,FALSE)=0/1/1900,"",VLOOKUP($B33,'8 Oct - LIVE LDS Data'!$B$3:$AAD$1504,46,FALSE))</f>
        <v/>
      </c>
      <c r="Q33" s="7297" t="str">
        <f>IF(VLOOKUP($B33,'8 Oct - LIVE LDS Data'!$B$3:$AAD$1504,47,FALSE)=0/1/1900,"",VLOOKUP($B33,'8 Oct - LIVE LDS Data'!$B$3:$AAD$1504,47,FALSE))</f>
        <v/>
      </c>
      <c r="R33" s="7297" t="str">
        <f>IF(VLOOKUP($B33,'8 Oct - LIVE LDS Data'!$B$3:$AAD$1504,53,FALSE)=0/1/1900,"",VLOOKUP($B33,'8 Oct - LIVE LDS Data'!$B$3:$AAD$1504,53,FALSE))</f>
        <v/>
      </c>
      <c r="S33" s="7297" t="str">
        <f>IF(VLOOKUP($B33,'8 Oct - LIVE LDS Data'!$B$3:$AAD$1504,54,FALSE)=0/1/1900,"",VLOOKUP($B33,'8 Oct - LIVE LDS Data'!$B$3:$AAD$1504,54,FALSE))</f>
        <v/>
      </c>
      <c r="T33" s="7297">
        <f>IF(VLOOKUP($B33,'8 Oct - LIVE LDS Data'!$B$3:$AAD$1504,59,FALSE)=0/1/1900,"",VLOOKUP($B33,'8 Oct - LIVE LDS Data'!$B$3:$AAD$1504,59,FALSE))</f>
        <v>45962</v>
      </c>
      <c r="U33" s="7297">
        <f>IF(VLOOKUP($B33,'8 Oct - LIVE LDS Data'!$B$3:$AAD$1504,62,FALSE)=0/1/1900,"",VLOOKUP($B33,'8 Oct - LIVE LDS Data'!$B$3:$AAD$1504,62,FALSE))</f>
        <v>46235</v>
      </c>
      <c r="V33" s="7297">
        <f>IF(VLOOKUP($B33,'8 Oct - LIVE LDS Data'!$B$3:$AAD$1504,65,FALSE)=0/1/1900,"",VLOOKUP($B33,'8 Oct - LIVE LDS Data'!$B$3:$AAD$1504,65,FALSE))</f>
        <v>46419</v>
      </c>
      <c r="W33" s="7539" t="s">
        <v>4293</v>
      </c>
      <c r="X33" s="7314" t="str">
        <f>IF(VLOOKUP($B33,'8 Oct - LIVE LDS Data'!$B$3:$AAD$1504,78,FALSE)=0/1/1900,"",VLOOKUP($B33,'8 Oct - LIVE LDS Data'!$B$3:$AAD$1504,78,FALSE))</f>
        <v>Reg 18 completed
[partial update]</v>
      </c>
      <c r="Y33" s="7540">
        <v>45324</v>
      </c>
      <c r="Z33" s="7312">
        <v>45141</v>
      </c>
      <c r="AA33" s="7313">
        <f>IF(VLOOKUP($B33,'8 Oct - LIVE LDS Data'!$B$3:$AAD$1504,71,FALSE)=0/1/1900,"",VLOOKUP($B33,'8 Oct - LIVE LDS Data'!$B$3:$AAD$1504,71,FALSE))</f>
        <v>45320</v>
      </c>
      <c r="AB33" s="7313">
        <f>IF(VLOOKUP($B33,'8 Oct - LIVE LDS Data'!$B$3:$AAD$1504,72,FALSE)=0/1/1900,"",VLOOKUP($B33,'8 Oct - LIVE LDS Data'!$B$3:$AAD$1504,72,FALSE))</f>
        <v>45868</v>
      </c>
      <c r="AC33" s="7313">
        <f>IF(VLOOKUP($B33,'8 Oct - LIVE LDS Data'!$B$3:$AAD$1504,74,FALSE)=0/1/1900,"",VLOOKUP($B33,'8 Oct - LIVE LDS Data'!$B$3:$AAD$1504,74,FALSE))</f>
        <v>45141</v>
      </c>
      <c r="AD33" s="7313">
        <f>IF(VLOOKUP($B33,'8 Oct - LIVE LDS Data'!$B$3:$AAD$1504,75,FALSE)=0/1/1900,"",VLOOKUP($B33,'8 Oct - LIVE LDS Data'!$B$3:$AAD$1504,75,FALSE))</f>
        <v>45868</v>
      </c>
    </row>
    <row r="34" spans="1:30" s="610" customFormat="1" ht="30" hidden="1" customHeight="1" x14ac:dyDescent="0.2">
      <c r="A34" s="1465" t="s">
        <v>1048</v>
      </c>
      <c r="B34" s="1465"/>
      <c r="C34" s="1465" t="s">
        <v>1049</v>
      </c>
      <c r="D34" s="1466"/>
      <c r="E34" s="1466"/>
      <c r="F34" s="7293" t="str">
        <f>IF(VLOOKUP($A34,'8 Oct - LIVE LDS Data'!$A$3:$AAD$1504,4,FALSE)=0/1/1900,"",VLOOKUP($A34,'8 Oct - LIVE LDS Data'!$A$3:$AAD$1504,4,FALSE))</f>
        <v xml:space="preserve">Local Plan Review </v>
      </c>
      <c r="G34" s="7294">
        <f>IF(VLOOKUP($A34,'8 Oct - LIVE LDS Data'!$A$3:$AAD$1504,6,FALSE)=0/1/1900,"",VLOOKUP($A34,'8 Oct - LIVE LDS Data'!$A$3:$AAD$1504,6,FALSE))</f>
        <v>2021</v>
      </c>
      <c r="H34" s="7294">
        <f>IF(VLOOKUP($A34,'8 Oct - LIVE LDS Data'!$A$3:$AAD$1504,7,FALSE)=0/1/1900,"",VLOOKUP($A34,'8 Oct - LIVE LDS Data'!$A$3:$AAD$1504,7,FALSE))</f>
        <v>2041</v>
      </c>
      <c r="I34" s="7294" t="str">
        <f>IF(VLOOKUP($A34,'8 Oct - LIVE LDS Data'!$A$3:$AAD$1504,8,FALSE)=0/1/1900,"",VLOOKUP($A34,'8 Oct - LIVE LDS Data'!$A$3:$AAD$1504,8,FALSE))</f>
        <v>N</v>
      </c>
      <c r="J34" s="7294" t="str">
        <f>IF(VLOOKUP($A34,'8 Oct - LIVE LDS Data'!$A$3:$AAD$1504,9,FALSE)=0/1/1900,"",VLOOKUP($A34,'8 Oct - LIVE LDS Data'!$A$3:$AAD$1504,9,FALSE))</f>
        <v>N</v>
      </c>
      <c r="K34" s="7295">
        <f>IF(VLOOKUP($A34,'8 Oct - LIVE LDS Data'!$A$3:$AAD$1504,10,FALSE)=0/1/1900,"",VLOOKUP($A34,'8 Oct - LIVE LDS Data'!$A$3:$AAD$1504,10,FALSE))</f>
        <v>43075</v>
      </c>
      <c r="L34" s="7297">
        <f>IF(VLOOKUP($A34,'8 Oct - LIVE LDS Data'!$A$3:$AAD$1504,33,FALSE)=0/1/1900,"",VLOOKUP($A34,'8 Oct - LIVE LDS Data'!$A$3:$AAD$1504,33,FALSE))</f>
        <v>45078</v>
      </c>
      <c r="M34" s="7297">
        <f>IF(VLOOKUP($A34,'8 Oct - LIVE LDS Data'!$A$3:$AAD$1504,34,FALSE)=0/1/1900,"",VLOOKUP($A34,'8 Oct - LIVE LDS Data'!$A$3:$AAD$1504,34,FALSE))</f>
        <v>45125</v>
      </c>
      <c r="N34" s="7297" t="str">
        <f>IF(VLOOKUP($A34,'8 Oct - LIVE LDS Data'!$A$3:$AAD$1504,40,FALSE)=0/1/1900,"",VLOOKUP($A34,'8 Oct - LIVE LDS Data'!$A$3:$AAD$1504,40,FALSE))</f>
        <v/>
      </c>
      <c r="O34" s="7297" t="str">
        <f>IF(VLOOKUP($A34,'8 Oct - LIVE LDS Data'!$A$3:$AAD$1504,41,FALSE)=0/1/1900,"",VLOOKUP($A34,'8 Oct - LIVE LDS Data'!$A$3:$AAD$1504,41,FALSE))</f>
        <v/>
      </c>
      <c r="P34" s="7297" t="str">
        <f>IF(VLOOKUP($A34,'8 Oct - LIVE LDS Data'!$A$3:$AAD$1504,47,FALSE)=0/1/1900,"",VLOOKUP($A34,'8 Oct - LIVE LDS Data'!$A$3:$AAD$1504,47,FALSE))</f>
        <v/>
      </c>
      <c r="Q34" s="7297" t="str">
        <f>IF(VLOOKUP($A34,'8 Oct - LIVE LDS Data'!$A$3:$AAD$1504,48,FALSE)=0/1/1900,"",VLOOKUP($A34,'8 Oct - LIVE LDS Data'!$A$3:$AAD$1504,48,FALSE))</f>
        <v/>
      </c>
      <c r="R34" s="7297" t="str">
        <f>IF(VLOOKUP($A34,'8 Oct - LIVE LDS Data'!$A$3:$AAD$1504,54,FALSE)=0/1/1900,"",VLOOKUP($A34,'8 Oct - LIVE LDS Data'!$A$3:$AAD$1504,54,FALSE))</f>
        <v/>
      </c>
      <c r="S34" s="7297" t="str">
        <f>IF(VLOOKUP($A34,'8 Oct - LIVE LDS Data'!$A$3:$AAD$1504,55,FALSE)=0/1/1900,"",VLOOKUP($A34,'8 Oct - LIVE LDS Data'!$A$3:$AAD$1504,55,FALSE))</f>
        <v/>
      </c>
      <c r="T34" s="7297">
        <f>IF(VLOOKUP($A34,'8 Oct - LIVE LDS Data'!$A$3:$AAD$1504,60,FALSE)=0/1/1900,"",VLOOKUP($A34,'8 Oct - LIVE LDS Data'!$A$3:$AAD$1504,60,FALSE))</f>
        <v>45658</v>
      </c>
      <c r="U34" s="7297">
        <f>IF(VLOOKUP($A34,'8 Oct - LIVE LDS Data'!$A$3:$AAD$1504,63,FALSE)=0/1/1900,"",VLOOKUP($A34,'8 Oct - LIVE LDS Data'!$A$3:$AAD$1504,63,FALSE))</f>
        <v>45778</v>
      </c>
      <c r="V34" s="7297">
        <f>IF(VLOOKUP($A34,'8 Oct - LIVE LDS Data'!$A$3:$AAD$1504,66,FALSE)=0/1/1900,"",VLOOKUP($A34,'8 Oct - LIVE LDS Data'!$A$3:$AAD$1504,66,FALSE))</f>
        <v>45992</v>
      </c>
      <c r="W34" s="7537" t="str">
        <f>IF(VLOOKUP($A34,'8 Oct - LIVE LDS Data'!$A$3:$AAD$1504,68,FALSE)=0/1/1900,"",VLOOKUP($A34,'8 Oct - LIVE LDS Data'!$A$3:$AAD$1504,68,FALSE))</f>
        <v>Published 20 Jan 2025</v>
      </c>
      <c r="X34" s="7314" t="str">
        <f>IF(VLOOKUP($A34,'8 Oct - LIVE LDS Data'!$A$3:$AAD$1504,79,FALSE)=0/1/1900,"",VLOOKUP($A34,'8 Oct - LIVE LDS Data'!$A$3:$AAD$1504,79,FALSE))</f>
        <v>Published</v>
      </c>
      <c r="Y34" s="7315" t="s">
        <v>90</v>
      </c>
      <c r="Z34" s="7538" t="s">
        <v>8056</v>
      </c>
      <c r="AA34" s="7300">
        <f>IF(VLOOKUP($A34,'8 Oct - LIVE LDS Data'!$A$3:$AAD$1504,72,FALSE)=0/1/1900,"",VLOOKUP($A34,'8 Oct - LIVE LDS Data'!$A$3:$AAD$1504,72,FALSE))</f>
        <v>45695</v>
      </c>
      <c r="AB34" s="7300">
        <f>IF(VLOOKUP($A34,'8 Oct - LIVE LDS Data'!$A$3:$AAD$1504,73,FALSE)=0/1/1900,"",VLOOKUP($A34,'8 Oct - LIVE LDS Data'!$A$3:$AAD$1504,73,FALSE))</f>
        <v>45664</v>
      </c>
      <c r="AC34" s="7300">
        <f>IF(VLOOKUP($A34,'8 Oct - LIVE LDS Data'!$A$3:$AAD$1504,75,FALSE)=0/1/1900,"",VLOOKUP($A34,'8 Oct - LIVE LDS Data'!$A$3:$AAD$1504,75,FALSE))</f>
        <v>45678</v>
      </c>
      <c r="AD34" s="7300">
        <f>IF(VLOOKUP($A34,'8 Oct - LIVE LDS Data'!$A$3:$AAD$1504,76,FALSE)=0/1/1900,"",VLOOKUP($A34,'8 Oct - LIVE LDS Data'!$A$3:$AAD$1504,76,FALSE))</f>
        <v>45664</v>
      </c>
    </row>
    <row r="35" spans="1:30" s="610" customFormat="1" ht="30" customHeight="1" x14ac:dyDescent="0.2">
      <c r="A35" s="1465" t="s">
        <v>1195</v>
      </c>
      <c r="B35" s="1465"/>
      <c r="C35" s="2091" t="s">
        <v>1196</v>
      </c>
      <c r="D35" s="1480"/>
      <c r="E35" s="2210" t="s">
        <v>90</v>
      </c>
      <c r="F35" s="7293" t="str">
        <f>IF(VLOOKUP($A35,'8 Oct - LIVE LDS Data'!$A$3:$AAD$1504,4,FALSE)=0/1/1900,"",VLOOKUP($A35,'8 Oct - LIVE LDS Data'!$A$3:$AAD$1504,4,FALSE))</f>
        <v>Dorset Council Local Plan</v>
      </c>
      <c r="G35" s="7294">
        <f>IF(VLOOKUP($A35,'8 Oct - LIVE LDS Data'!$A$3:$AAD$1504,6,FALSE)=0/1/1900,"",VLOOKUP($A35,'8 Oct - LIVE LDS Data'!$A$3:$AAD$1504,6,FALSE))</f>
        <v>2026</v>
      </c>
      <c r="H35" s="7294">
        <f>IF(VLOOKUP($A35,'8 Oct - LIVE LDS Data'!$A$3:$AAD$1504,7,FALSE)=0/1/1900,"",VLOOKUP($A35,'8 Oct - LIVE LDS Data'!$A$3:$AAD$1504,7,FALSE))</f>
        <v>2043</v>
      </c>
      <c r="I35" s="7294" t="str">
        <f>IF(VLOOKUP($A35,'8 Oct - LIVE LDS Data'!$A$3:$AAD$1504,8,FALSE)=0/1/1900,"",VLOOKUP($A35,'8 Oct - LIVE LDS Data'!$A$3:$AAD$1504,8,FALSE))</f>
        <v>N</v>
      </c>
      <c r="J35" s="7294" t="str">
        <f>IF(VLOOKUP($A35,'8 Oct - LIVE LDS Data'!$A$3:$AAD$1504,9,FALSE)=0/1/1900,"",VLOOKUP($A35,'8 Oct - LIVE LDS Data'!$A$3:$AAD$1504,9,FALSE))</f>
        <v>N</v>
      </c>
      <c r="K35" s="7295" t="str">
        <f>IF(VLOOKUP($A35,'8 Oct - LIVE LDS Data'!$A$3:$AAD$1504,10,FALSE)=0/1/1900,"",VLOOKUP($A35,'8 Oct - LIVE LDS Data'!$A$3:$AAD$1504,10,FALSE))</f>
        <v>new LPA</v>
      </c>
      <c r="L35" s="7297">
        <f>IF(VLOOKUP($A35,'8 Oct - LIVE LDS Data'!$A$3:$AAD$1504,33,FALSE)=0/1/1900,"",VLOOKUP($A35,'8 Oct - LIVE LDS Data'!$A$3:$AAD$1504,33,FALSE))</f>
        <v>44197</v>
      </c>
      <c r="M35" s="7297">
        <f>IF(VLOOKUP($A35,'8 Oct - LIVE LDS Data'!$A$3:$AAD$1504,34,FALSE)=0/1/1900,"",VLOOKUP($A35,'8 Oct - LIVE LDS Data'!$A$3:$AAD$1504,34,FALSE))</f>
        <v>44197</v>
      </c>
      <c r="N35" s="7297">
        <f>IF(VLOOKUP($A35,'8 Oct - LIVE LDS Data'!$A$3:$AAD$1504,40,FALSE)=0/1/1900,"",VLOOKUP($A35,'8 Oct - LIVE LDS Data'!$A$3:$AAD$1504,40,FALSE))</f>
        <v>45887</v>
      </c>
      <c r="O35" s="7297">
        <f>IF(VLOOKUP($A35,'8 Oct - LIVE LDS Data'!$A$3:$AAD$1504,41,FALSE)=0/1/1900,"",VLOOKUP($A35,'8 Oct - LIVE LDS Data'!$A$3:$AAD$1504,41,FALSE))</f>
        <v>45943</v>
      </c>
      <c r="P35" s="7297" t="str">
        <f>IF(VLOOKUP($A35,'8 Oct - LIVE LDS Data'!$A$3:$AAD$1504,47,FALSE)=0/1/1900,"",VLOOKUP($A35,'8 Oct - LIVE LDS Data'!$A$3:$AAD$1504,47,FALSE))</f>
        <v/>
      </c>
      <c r="Q35" s="7297" t="str">
        <f>IF(VLOOKUP($A35,'8 Oct - LIVE LDS Data'!$A$3:$AAD$1504,48,FALSE)=0/1/1900,"",VLOOKUP($A35,'8 Oct - LIVE LDS Data'!$A$3:$AAD$1504,48,FALSE))</f>
        <v/>
      </c>
      <c r="R35" s="7297" t="str">
        <f>IF(VLOOKUP($A35,'8 Oct - LIVE LDS Data'!$A$3:$AAD$1504,54,FALSE)=0/1/1900,"",VLOOKUP($A35,'8 Oct - LIVE LDS Data'!$A$3:$AAD$1504,54,FALSE))</f>
        <v/>
      </c>
      <c r="S35" s="7297" t="str">
        <f>IF(VLOOKUP($A35,'8 Oct - LIVE LDS Data'!$A$3:$AAD$1504,55,FALSE)=0/1/1900,"",VLOOKUP($A35,'8 Oct - LIVE LDS Data'!$A$3:$AAD$1504,55,FALSE))</f>
        <v/>
      </c>
      <c r="T35" s="7297">
        <f>IF(VLOOKUP($A35,'8 Oct - LIVE LDS Data'!$A$3:$AAD$1504,60,FALSE)=0/1/1900,"",VLOOKUP($A35,'8 Oct - LIVE LDS Data'!$A$3:$AAD$1504,60,FALSE))</f>
        <v>46235</v>
      </c>
      <c r="U35" s="7297">
        <f>IF(VLOOKUP($A35,'8 Oct - LIVE LDS Data'!$A$3:$AAD$1504,63,FALSE)=0/1/1900,"",VLOOKUP($A35,'8 Oct - LIVE LDS Data'!$A$3:$AAD$1504,63,FALSE))</f>
        <v>46357</v>
      </c>
      <c r="V35" s="7297">
        <f>IF(VLOOKUP($A35,'8 Oct - LIVE LDS Data'!$A$3:$AAD$1504,66,FALSE)=0/1/1900,"",VLOOKUP($A35,'8 Oct - LIVE LDS Data'!$A$3:$AAD$1504,66,FALSE))</f>
        <v>46753</v>
      </c>
      <c r="W35" s="7537" t="str">
        <f>IF(VLOOKUP($A35,'8 Oct - LIVE LDS Data'!$A$3:$AAD$1504,68,FALSE)=0/1/1900,"",VLOOKUP($A35,'8 Oct - LIVE LDS Data'!$A$3:$AAD$1504,68,FALSE))</f>
        <v xml:space="preserve">Reg 18 - Aug 2025; Reg 19 - Aug 2026; Submission - Dec 2026; Adoption - Winter 2027.  Had been espected under new stystem, but proceeding now under current system.  Reg 18 ongoing </v>
      </c>
      <c r="X35" s="7314" t="s">
        <v>4017</v>
      </c>
      <c r="Y35" s="7315" t="s">
        <v>90</v>
      </c>
      <c r="Z35" s="7538" t="s">
        <v>8054</v>
      </c>
      <c r="AA35" s="7300">
        <f>IF(VLOOKUP($A35,'8 Oct - LIVE LDS Data'!$A$3:$AAD$1504,72,FALSE)=0/1/1900,"",VLOOKUP($A35,'8 Oct - LIVE LDS Data'!$A$3:$AAD$1504,72,FALSE))</f>
        <v>45932</v>
      </c>
      <c r="AB35" s="7300">
        <f>IF(VLOOKUP($A35,'8 Oct - LIVE LDS Data'!$A$3:$AAD$1504,73,FALSE)=0/1/1900,"",VLOOKUP($A35,'8 Oct - LIVE LDS Data'!$A$3:$AAD$1504,73,FALSE))</f>
        <v>45716</v>
      </c>
      <c r="AC35" s="7300">
        <f>IF(VLOOKUP($A35,'8 Oct - LIVE LDS Data'!$A$3:$AAD$1504,75,FALSE)=0/1/1900,"",VLOOKUP($A35,'8 Oct - LIVE LDS Data'!$A$3:$AAD$1504,75,FALSE))</f>
        <v>45681</v>
      </c>
      <c r="AD35" s="7300">
        <f>IF(VLOOKUP($A35,'8 Oct - LIVE LDS Data'!$A$3:$AAD$1504,76,FALSE)=0/1/1900,"",VLOOKUP($A35,'8 Oct - LIVE LDS Data'!$A$3:$AAD$1504,76,FALSE))</f>
        <v>45932</v>
      </c>
    </row>
    <row r="36" spans="1:30" s="610" customFormat="1" ht="30" hidden="1" customHeight="1" x14ac:dyDescent="0.2">
      <c r="A36" s="1465" t="s">
        <v>1118</v>
      </c>
      <c r="B36" s="1465"/>
      <c r="C36" s="1468" t="s">
        <v>1106</v>
      </c>
      <c r="D36" s="2210"/>
      <c r="E36" s="1469"/>
      <c r="F36" s="7293" t="str">
        <f>IF(VLOOKUP($A36,'8 Oct - LIVE LDS Data'!$A$3:$AAD$1504,4,FALSE)=0/1/1900,"",VLOOKUP($A36,'8 Oct - LIVE LDS Data'!$A$3:$AAD$1504,4,FALSE))</f>
        <v>Dacorum Local Plan 2026 - 2041</v>
      </c>
      <c r="G36" s="7294">
        <f>IF(VLOOKUP($A36,'8 Oct - LIVE LDS Data'!$A$3:$AAD$1504,6,FALSE)=0/1/1900,"",VLOOKUP($A36,'8 Oct - LIVE LDS Data'!$A$3:$AAD$1504,6,FALSE))</f>
        <v>2026</v>
      </c>
      <c r="H36" s="7294">
        <f>IF(VLOOKUP($A36,'8 Oct - LIVE LDS Data'!$A$3:$AAD$1504,7,FALSE)=0/1/1900,"",VLOOKUP($A36,'8 Oct - LIVE LDS Data'!$A$3:$AAD$1504,7,FALSE))</f>
        <v>2041</v>
      </c>
      <c r="I36" s="7294" t="str">
        <f>IF(VLOOKUP($A36,'8 Oct - LIVE LDS Data'!$A$3:$AAD$1504,8,FALSE)=0/1/1900,"",VLOOKUP($A36,'8 Oct - LIVE LDS Data'!$A$3:$AAD$1504,8,FALSE))</f>
        <v>N</v>
      </c>
      <c r="J36" s="7294" t="str">
        <f>IF(VLOOKUP($A36,'8 Oct - LIVE LDS Data'!$A$3:$AAD$1504,9,FALSE)=0/1/1900,"",VLOOKUP($A36,'8 Oct - LIVE LDS Data'!$A$3:$AAD$1504,9,FALSE))</f>
        <v>N</v>
      </c>
      <c r="K36" s="7295">
        <f>IF(VLOOKUP($A36,'8 Oct - LIVE LDS Data'!$A$3:$AAD$1504,10,FALSE)=0/1/1900,"",VLOOKUP($A36,'8 Oct - LIVE LDS Data'!$A$3:$AAD$1504,10,FALSE))</f>
        <v>41542</v>
      </c>
      <c r="L36" s="7297">
        <f>IF(VLOOKUP($A36,'8 Oct - LIVE LDS Data'!$A$3:$AAD$1504,33,FALSE)=0/1/1900,"",VLOOKUP($A36,'8 Oct - LIVE LDS Data'!$A$3:$AAD$1504,33,FALSE))</f>
        <v>43040</v>
      </c>
      <c r="M36" s="7297">
        <f>IF(VLOOKUP($A36,'8 Oct - LIVE LDS Data'!$A$3:$AAD$1504,34,FALSE)=0/1/1900,"",VLOOKUP($A36,'8 Oct - LIVE LDS Data'!$A$3:$AAD$1504,34,FALSE))</f>
        <v>43040</v>
      </c>
      <c r="N36" s="7297">
        <f>IF(VLOOKUP($A36,'8 Oct - LIVE LDS Data'!$A$3:$AAD$1504,40,FALSE)=0/1/1900,"",VLOOKUP($A36,'8 Oct - LIVE LDS Data'!$A$3:$AAD$1504,40,FALSE))</f>
        <v>44136</v>
      </c>
      <c r="O36" s="7297">
        <f>IF(VLOOKUP($A36,'8 Oct - LIVE LDS Data'!$A$3:$AAD$1504,41,FALSE)=0/1/1900,"",VLOOKUP($A36,'8 Oct - LIVE LDS Data'!$A$3:$AAD$1504,41,FALSE))</f>
        <v>44136</v>
      </c>
      <c r="P36" s="7297">
        <f>IF(VLOOKUP($A36,'8 Oct - LIVE LDS Data'!$A$3:$AAD$1504,47,FALSE)=0/1/1900,"",VLOOKUP($A36,'8 Oct - LIVE LDS Data'!$A$3:$AAD$1504,47,FALSE))</f>
        <v>45078</v>
      </c>
      <c r="Q36" s="7297">
        <f>IF(VLOOKUP($A36,'8 Oct - LIVE LDS Data'!$A$3:$AAD$1504,48,FALSE)=0/1/1900,"",VLOOKUP($A36,'8 Oct - LIVE LDS Data'!$A$3:$AAD$1504,48,FALSE))</f>
        <v>45229</v>
      </c>
      <c r="R36" s="7297" t="str">
        <f>IF(VLOOKUP($A36,'8 Oct - LIVE LDS Data'!$A$3:$AAD$1504,54,FALSE)=0/1/1900,"",VLOOKUP($A36,'8 Oct - LIVE LDS Data'!$A$3:$AAD$1504,54,FALSE))</f>
        <v/>
      </c>
      <c r="S36" s="7297" t="str">
        <f>IF(VLOOKUP($A36,'8 Oct - LIVE LDS Data'!$A$3:$AAD$1504,55,FALSE)=0/1/1900,"",VLOOKUP($A36,'8 Oct - LIVE LDS Data'!$A$3:$AAD$1504,55,FALSE))</f>
        <v/>
      </c>
      <c r="T36" s="7297">
        <f>IF(VLOOKUP($A36,'8 Oct - LIVE LDS Data'!$A$3:$AAD$1504,60,FALSE)=0/1/1900,"",VLOOKUP($A36,'8 Oct - LIVE LDS Data'!$A$3:$AAD$1504,60,FALSE))</f>
        <v>45566</v>
      </c>
      <c r="U36" s="7297">
        <f>IF(VLOOKUP($A36,'8 Oct - LIVE LDS Data'!$A$3:$AAD$1504,63,FALSE)=0/1/1900,"",VLOOKUP($A36,'8 Oct - LIVE LDS Data'!$A$3:$AAD$1504,63,FALSE))</f>
        <v>45717</v>
      </c>
      <c r="V36" s="7297">
        <f>IF(VLOOKUP($A36,'8 Oct - LIVE LDS Data'!$A$3:$AAD$1504,66,FALSE)=0/1/1900,"",VLOOKUP($A36,'8 Oct - LIVE LDS Data'!$A$3:$AAD$1504,66,FALSE))</f>
        <v>46054</v>
      </c>
      <c r="W36" s="7537" t="str">
        <f>IF(VLOOKUP($A36,'8 Oct - LIVE LDS Data'!$A$3:$AAD$1504,68,FALSE)=0/1/1900,"",VLOOKUP($A36,'8 Oct - LIVE LDS Data'!$A$3:$AAD$1504,68,FALSE))</f>
        <v>Previous LDS Feb 2022.  Current LDS Oct-2023: Reg 18 Draft Plan consultation now closed - ran from 30 Oct - 11 Dec 2023 (was June - July 2023). Reg 19 now Oct-2024 (was June 2024); Submission now Feb 2025 (was Oct 2024) and Adoption now Feb 2026 (was Oct 2025).</v>
      </c>
      <c r="X36" s="7314" t="str">
        <f>IF(VLOOKUP($A36,'8 Oct - LIVE LDS Data'!$A$3:$AAD$1504,79,FALSE)=0/1/1900,"",VLOOKUP($A36,'8 Oct - LIVE LDS Data'!$A$3:$AAD$1504,79,FALSE))</f>
        <v>Submitted</v>
      </c>
      <c r="Y36" s="7315" t="s">
        <v>90</v>
      </c>
      <c r="Z36" s="7538" t="s">
        <v>8061</v>
      </c>
      <c r="AA36" s="7300">
        <f>IF(VLOOKUP($A36,'8 Oct - LIVE LDS Data'!$A$3:$AAD$1504,72,FALSE)=0/1/1900,"",VLOOKUP($A36,'8 Oct - LIVE LDS Data'!$A$3:$AAD$1504,72,FALSE))</f>
        <v>45575</v>
      </c>
      <c r="AB36" s="7300">
        <f>IF(VLOOKUP($A36,'8 Oct - LIVE LDS Data'!$A$3:$AAD$1504,73,FALSE)=0/1/1900,"",VLOOKUP($A36,'8 Oct - LIVE LDS Data'!$A$3:$AAD$1504,73,FALSE))</f>
        <v>45272</v>
      </c>
      <c r="AC36" s="7300">
        <f>IF(VLOOKUP($A36,'8 Oct - LIVE LDS Data'!$A$3:$AAD$1504,75,FALSE)=0/1/1900,"",VLOOKUP($A36,'8 Oct - LIVE LDS Data'!$A$3:$AAD$1504,75,FALSE))</f>
        <v>45575</v>
      </c>
      <c r="AD36" s="7300">
        <f>IF(VLOOKUP($A36,'8 Oct - LIVE LDS Data'!$A$3:$AAD$1504,76,FALSE)=0/1/1900,"",VLOOKUP($A36,'8 Oct - LIVE LDS Data'!$A$3:$AAD$1504,76,FALSE))</f>
        <v>45687</v>
      </c>
    </row>
    <row r="37" spans="1:30" s="610" customFormat="1" ht="30" hidden="1" customHeight="1" x14ac:dyDescent="0.2">
      <c r="A37" s="1465"/>
      <c r="B37" s="3349" t="s">
        <v>1105</v>
      </c>
      <c r="C37" s="1468" t="s">
        <v>1106</v>
      </c>
      <c r="D37" s="2210"/>
      <c r="E37" s="1469"/>
      <c r="F37" s="7293" t="str">
        <f>IF(VLOOKUP($B37,'8 Oct - LIVE LDS Data'!$B$3:$AAD$1504,3,FALSE)=0/1/1900,"",VLOOKUP($B37,'8 Oct - LIVE LDS Data'!$B$3:$AAD$1504,3,FALSE))</f>
        <v>South West Hertfordshire 2050
Joint Strategic Plan</v>
      </c>
      <c r="G37" s="7311">
        <f>IF(VLOOKUP($B37,'8 Oct - LIVE LDS Data'!$B$3:$AAD$1504,5,FALSE)=0/1/1900,"",VLOOKUP($B37,'8 Oct - LIVE LDS Data'!$B$3:$AAD$1504,5,FALSE))</f>
        <v>2025</v>
      </c>
      <c r="H37" s="7311">
        <f>IF(VLOOKUP($B37,'8 Oct - LIVE LDS Data'!$B$3:$AAD$1504,6,FALSE)=0/1/1900,"",VLOOKUP($B37,'8 Oct - LIVE LDS Data'!$B$3:$AAD$1504,6,FALSE))</f>
        <v>2050</v>
      </c>
      <c r="I37" s="7311" t="str">
        <f>IF(VLOOKUP($B37,'8 Oct - LIVE LDS Data'!$B$3:$AAD$1504,7,FALSE)=0/1/1900,"",VLOOKUP($B37,'8 Oct - LIVE LDS Data'!$B$3:$AAD$1504,7,FALSE))</f>
        <v>N</v>
      </c>
      <c r="J37" s="7311" t="str">
        <f>IF(VLOOKUP($B37,'8 Oct - LIVE LDS Data'!$B$3:$AAD$1504,8,FALSE)=0/1/1900,"",VLOOKUP($B37,'8 Oct - LIVE LDS Data'!$B$3:$AAD$1504,8,FALSE))</f>
        <v>Y</v>
      </c>
      <c r="K37" s="7295">
        <f>IF(VLOOKUP($B37,'8 Oct - LIVE LDS Data'!$B$3:$AAD$1504,9,FALSE)=0/1/1900,"",VLOOKUP($B37,'8 Oct - LIVE LDS Data'!$B$3:$AAD$1504,9,FALSE))</f>
        <v>41542</v>
      </c>
      <c r="L37" s="7297">
        <f>IF(VLOOKUP($B37,'8 Oct - LIVE LDS Data'!$B$3:$AAD$1504,32,FALSE)=0/1/1900,"",VLOOKUP($B37,'8 Oct - LIVE LDS Data'!$B$3:$AAD$1504,32,FALSE))</f>
        <v>44805</v>
      </c>
      <c r="M37" s="7297">
        <f>IF(VLOOKUP($B37,'8 Oct - LIVE LDS Data'!$B$3:$AAD$1504,33,FALSE)=0/1/1900,"",VLOOKUP($B37,'8 Oct - LIVE LDS Data'!$B$3:$AAD$1504,33,FALSE))</f>
        <v>44809</v>
      </c>
      <c r="N37" s="7297">
        <f>IF(VLOOKUP($B37,'8 Oct - LIVE LDS Data'!$B$3:$AAD$1504,39,FALSE)=0/1/1900,"",VLOOKUP($B37,'8 Oct - LIVE LDS Data'!$B$3:$AAD$1504,39,FALSE))</f>
        <v>45444</v>
      </c>
      <c r="O37" s="7297" t="str">
        <f>IF(VLOOKUP($B37,'8 Oct - LIVE LDS Data'!$B$3:$AAD$1504,40,FALSE)=0/1/1900,"",VLOOKUP($B37,'8 Oct - LIVE LDS Data'!$B$3:$AAD$1504,40,FALSE))</f>
        <v/>
      </c>
      <c r="P37" s="7297" t="str">
        <f>IF(VLOOKUP($B37,'8 Oct - LIVE LDS Data'!$B$3:$AAD$1504,46,FALSE)=0/1/1900,"",VLOOKUP($B37,'8 Oct - LIVE LDS Data'!$B$3:$AAD$1504,46,FALSE))</f>
        <v/>
      </c>
      <c r="Q37" s="7297" t="str">
        <f>IF(VLOOKUP($B37,'8 Oct - LIVE LDS Data'!$B$3:$AAD$1504,47,FALSE)=0/1/1900,"",VLOOKUP($B37,'8 Oct - LIVE LDS Data'!$B$3:$AAD$1504,47,FALSE))</f>
        <v/>
      </c>
      <c r="R37" s="7297" t="str">
        <f>IF(VLOOKUP($B37,'8 Oct - LIVE LDS Data'!$B$3:$AAD$1504,53,FALSE)=0/1/1900,"",VLOOKUP($B37,'8 Oct - LIVE LDS Data'!$B$3:$AAD$1504,53,FALSE))</f>
        <v/>
      </c>
      <c r="S37" s="7297" t="str">
        <f>IF(VLOOKUP($B37,'8 Oct - LIVE LDS Data'!$B$3:$AAD$1504,54,FALSE)=0/1/1900,"",VLOOKUP($B37,'8 Oct - LIVE LDS Data'!$B$3:$AAD$1504,54,FALSE))</f>
        <v/>
      </c>
      <c r="T37" s="7297">
        <f>IF(VLOOKUP($B37,'8 Oct - LIVE LDS Data'!$B$3:$AAD$1504,59,FALSE)=0/1/1900,"",VLOOKUP($B37,'8 Oct - LIVE LDS Data'!$B$3:$AAD$1504,59,FALSE))</f>
        <v>45658</v>
      </c>
      <c r="U37" s="7297">
        <f>IF(VLOOKUP($B37,'8 Oct - LIVE LDS Data'!$B$3:$AAD$1504,62,FALSE)=0/1/1900,"",VLOOKUP($B37,'8 Oct - LIVE LDS Data'!$B$3:$AAD$1504,62,FALSE))</f>
        <v>45717</v>
      </c>
      <c r="V37" s="7297" t="str">
        <f>IF(VLOOKUP($B37,'8 Oct - LIVE LDS Data'!$B$3:$AAD$1504,65,FALSE)=0/1/1900,"",VLOOKUP($B37,'8 Oct - LIVE LDS Data'!$B$3:$AAD$1504,65,FALSE))</f>
        <v>TBC</v>
      </c>
      <c r="W37" s="7539" t="str">
        <f>IF(VLOOKUP($B37,'8 Oct - LIVE LDS Data'!$B$3:$AAD$1504,78,FALSE)=0/1/1900,"",VLOOKUP($B37,'8 Oct - LIVE LDS Data'!$B$3:$AAD$1504,78,FALSE))</f>
        <v>Reg 18 ongoing</v>
      </c>
      <c r="X37" s="7314" t="str">
        <f>IF(VLOOKUP($B37,'8 Oct - LIVE LDS Data'!$B$3:$AAD$1504,78,FALSE)=0/1/1900,"",VLOOKUP($B37,'8 Oct - LIVE LDS Data'!$B$3:$AAD$1504,78,FALSE))</f>
        <v>Reg 18 ongoing</v>
      </c>
      <c r="Y37" s="7541" t="str">
        <f>IF(VLOOKUP($B37,'8 Oct - LIVE LDS Data'!$B$3:$AAD$1504,72,FALSE)=0/1/1900,"",VLOOKUP($B37,'8 Oct - LIVE LDS Data'!$B$3:$AAD$1504,72,FALSE))</f>
        <v/>
      </c>
      <c r="Z37" s="7316">
        <f>IF(VLOOKUP($B37,'8 Oct - LIVE LDS Data'!$B$3:$AAD$1504,74,FALSE)=0/1/1900,"",VLOOKUP($B37,'8 Oct - LIVE LDS Data'!$B$3:$AAD$1504,74,FALSE))</f>
        <v>44803</v>
      </c>
      <c r="AA37" s="7313">
        <f>IF(VLOOKUP($B37,'8 Oct - LIVE LDS Data'!$B$3:$AAD$1504,71,FALSE)=0/1/1900,"",VLOOKUP($B37,'8 Oct - LIVE LDS Data'!$B$3:$AAD$1504,71,FALSE))</f>
        <v>45468</v>
      </c>
      <c r="AB37" s="7300" t="str">
        <f>IF(VLOOKUP($B37,'8 Oct - LIVE LDS Data'!$B$3:$AAD$1504,72,FALSE)=0/1/1900,"",VLOOKUP($B37,'8 Oct - LIVE LDS Data'!$B$3:$AAD$1504,72,FALSE))</f>
        <v/>
      </c>
      <c r="AC37" s="7300">
        <f>IF(VLOOKUP($B37,'8 Oct - LIVE LDS Data'!$B$3:$AAD$1504,74,FALSE)=0/1/1900,"",VLOOKUP($B37,'8 Oct - LIVE LDS Data'!$B$3:$AAD$1504,74,FALSE))</f>
        <v>44803</v>
      </c>
      <c r="AD37" s="7300">
        <f>IF(VLOOKUP($B37,'8 Oct - LIVE LDS Data'!$B$3:$AAD$1504,75,FALSE)=0/1/1900,"",VLOOKUP($B37,'8 Oct - LIVE LDS Data'!$B$3:$AAD$1504,75,FALSE))</f>
        <v>45345</v>
      </c>
    </row>
    <row r="38" spans="1:30" s="610" customFormat="1" ht="30" customHeight="1" x14ac:dyDescent="0.2">
      <c r="A38" s="1465" t="s">
        <v>1325</v>
      </c>
      <c r="B38" s="1465"/>
      <c r="C38" s="1465" t="s">
        <v>1326</v>
      </c>
      <c r="D38" s="1466"/>
      <c r="E38" s="1466"/>
      <c r="F38" s="7293" t="str">
        <f>IF(VLOOKUP($A38,'8 Oct - LIVE LDS Data'!$A$3:$AAD$1504,4,FALSE)=0/1/1900,"",VLOOKUP($A38,'8 Oct - LIVE LDS Data'!$A$3:$AAD$1504,4,FALSE))</f>
        <v>new plan to be prepared under new system</v>
      </c>
      <c r="G38" s="7294" t="str">
        <f>IF(VLOOKUP($A38,'8 Oct - LIVE LDS Data'!$A$3:$AAD$1504,6,FALSE)=0/1/1900,"",VLOOKUP($A38,'8 Oct - LIVE LDS Data'!$A$3:$AAD$1504,6,FALSE))</f>
        <v/>
      </c>
      <c r="H38" s="7294" t="str">
        <f>IF(VLOOKUP($A38,'8 Oct - LIVE LDS Data'!$A$3:$AAD$1504,7,FALSE)=0/1/1900,"",VLOOKUP($A38,'8 Oct - LIVE LDS Data'!$A$3:$AAD$1504,7,FALSE))</f>
        <v/>
      </c>
      <c r="I38" s="7294" t="str">
        <f>IF(VLOOKUP($A38,'8 Oct - LIVE LDS Data'!$A$3:$AAD$1504,8,FALSE)=0/1/1900,"",VLOOKUP($A38,'8 Oct - LIVE LDS Data'!$A$3:$AAD$1504,8,FALSE))</f>
        <v>N</v>
      </c>
      <c r="J38" s="7294" t="str">
        <f>IF(VLOOKUP($A38,'8 Oct - LIVE LDS Data'!$A$3:$AAD$1504,9,FALSE)=0/1/1900,"",VLOOKUP($A38,'8 Oct - LIVE LDS Data'!$A$3:$AAD$1504,9,FALSE))</f>
        <v>N</v>
      </c>
      <c r="K38" s="7295">
        <f>IF(VLOOKUP($A38,'8 Oct - LIVE LDS Data'!$A$3:$AAD$1504,10,FALSE)=0/1/1900,"",VLOOKUP($A38,'8 Oct - LIVE LDS Data'!$A$3:$AAD$1504,10,FALSE))</f>
        <v>43396</v>
      </c>
      <c r="L38" s="7297">
        <f>IF(VLOOKUP($A38,'8 Oct - LIVE LDS Data'!$A$3:$AAD$1504,33,FALSE)=0/1/1900,"",VLOOKUP($A38,'8 Oct - LIVE LDS Data'!$A$3:$AAD$1504,33,FALSE))</f>
        <v>46204</v>
      </c>
      <c r="M38" s="7297" t="str">
        <f>IF(VLOOKUP($A38,'8 Oct - LIVE LDS Data'!$A$3:$AAD$1504,34,FALSE)=0/1/1900,"",VLOOKUP($A38,'8 Oct - LIVE LDS Data'!$A$3:$AAD$1504,34,FALSE))</f>
        <v/>
      </c>
      <c r="N38" s="7297" t="str">
        <f>IF(VLOOKUP($A38,'8 Oct - LIVE LDS Data'!$A$3:$AAD$1504,40,FALSE)=0/1/1900,"",VLOOKUP($A38,'8 Oct - LIVE LDS Data'!$A$3:$AAD$1504,40,FALSE))</f>
        <v/>
      </c>
      <c r="O38" s="7297" t="str">
        <f>IF(VLOOKUP($A38,'8 Oct - LIVE LDS Data'!$A$3:$AAD$1504,41,FALSE)=0/1/1900,"",VLOOKUP($A38,'8 Oct - LIVE LDS Data'!$A$3:$AAD$1504,41,FALSE))</f>
        <v/>
      </c>
      <c r="P38" s="7297" t="str">
        <f>IF(VLOOKUP($A38,'8 Oct - LIVE LDS Data'!$A$3:$AAD$1504,47,FALSE)=0/1/1900,"",VLOOKUP($A38,'8 Oct - LIVE LDS Data'!$A$3:$AAD$1504,47,FALSE))</f>
        <v/>
      </c>
      <c r="Q38" s="7297" t="str">
        <f>IF(VLOOKUP($A38,'8 Oct - LIVE LDS Data'!$A$3:$AAD$1504,48,FALSE)=0/1/1900,"",VLOOKUP($A38,'8 Oct - LIVE LDS Data'!$A$3:$AAD$1504,48,FALSE))</f>
        <v/>
      </c>
      <c r="R38" s="7297" t="str">
        <f>IF(VLOOKUP($A38,'8 Oct - LIVE LDS Data'!$A$3:$AAD$1504,54,FALSE)=0/1/1900,"",VLOOKUP($A38,'8 Oct - LIVE LDS Data'!$A$3:$AAD$1504,54,FALSE))</f>
        <v/>
      </c>
      <c r="S38" s="7297" t="str">
        <f>IF(VLOOKUP($A38,'8 Oct - LIVE LDS Data'!$A$3:$AAD$1504,55,FALSE)=0/1/1900,"",VLOOKUP($A38,'8 Oct - LIVE LDS Data'!$A$3:$AAD$1504,55,FALSE))</f>
        <v/>
      </c>
      <c r="T38" s="7297">
        <f>IF(VLOOKUP($A38,'8 Oct - LIVE LDS Data'!$A$3:$AAD$1504,60,FALSE)=0/1/1900,"",VLOOKUP($A38,'8 Oct - LIVE LDS Data'!$A$3:$AAD$1504,60,FALSE))</f>
        <v>46569</v>
      </c>
      <c r="U38" s="7297">
        <f>IF(VLOOKUP($A38,'8 Oct - LIVE LDS Data'!$A$3:$AAD$1504,63,FALSE)=0/1/1900,"",VLOOKUP($A38,'8 Oct - LIVE LDS Data'!$A$3:$AAD$1504,63,FALSE))</f>
        <v>46692</v>
      </c>
      <c r="V38" s="7297">
        <f>IF(VLOOKUP($A38,'8 Oct - LIVE LDS Data'!$A$3:$AAD$1504,66,FALSE)=0/1/1900,"",VLOOKUP($A38,'8 Oct - LIVE LDS Data'!$A$3:$AAD$1504,66,FALSE))</f>
        <v>46905</v>
      </c>
      <c r="W38" s="7537" t="str">
        <f>IF(VLOOKUP($A38,'8 Oct - LIVE LDS Data'!$A$3:$AAD$1504,68,FALSE)=0/1/1900,"",VLOOKUP($A38,'8 Oct - LIVE LDS Data'!$A$3:$AAD$1504,68,FALSE))</f>
        <v xml:space="preserve">The Council has agreed that the District Plan 2018 needs updating. Formal work will commence at the end of 2024 under the new planning system. </v>
      </c>
      <c r="X38" s="7314" t="s">
        <v>4017</v>
      </c>
      <c r="Y38" s="7315" t="s">
        <v>3757</v>
      </c>
      <c r="Z38" s="7538" t="s">
        <v>8058</v>
      </c>
      <c r="AA38" s="7300">
        <f>IF(VLOOKUP($A38,'8 Oct - LIVE LDS Data'!$A$3:$AAD$1504,72,FALSE)=0/1/1900,"",VLOOKUP($A38,'8 Oct - LIVE LDS Data'!$A$3:$AAD$1504,72,FALSE))</f>
        <v>45415</v>
      </c>
      <c r="AB38" s="7300">
        <f>IF(VLOOKUP($A38,'8 Oct - LIVE LDS Data'!$A$3:$AAD$1504,73,FALSE)=0/1/1900,"",VLOOKUP($A38,'8 Oct - LIVE LDS Data'!$A$3:$AAD$1504,73,FALSE))</f>
        <v>45315</v>
      </c>
      <c r="AC38" s="7300">
        <f>IF(VLOOKUP($A38,'8 Oct - LIVE LDS Data'!$A$3:$AAD$1504,75,FALSE)=0/1/1900,"",VLOOKUP($A38,'8 Oct - LIVE LDS Data'!$A$3:$AAD$1504,75,FALSE))</f>
        <v>44270</v>
      </c>
      <c r="AD38" s="7300">
        <f>IF(VLOOKUP($A38,'8 Oct - LIVE LDS Data'!$A$3:$AAD$1504,76,FALSE)=0/1/1900,"",VLOOKUP($A38,'8 Oct - LIVE LDS Data'!$A$3:$AAD$1504,76,FALSE))</f>
        <v>45681</v>
      </c>
    </row>
    <row r="39" spans="1:30" s="610" customFormat="1" ht="30" customHeight="1" x14ac:dyDescent="0.2">
      <c r="A39" s="1465" t="s">
        <v>1359</v>
      </c>
      <c r="B39" s="1465"/>
      <c r="C39" s="1465" t="s">
        <v>1360</v>
      </c>
      <c r="D39" s="1466"/>
      <c r="E39" s="1466"/>
      <c r="F39" s="7293" t="str">
        <f>IF(VLOOKUP($A39,'8 Oct - LIVE LDS Data'!$A$3:$AAD$1504,4,FALSE)=0/1/1900,"",VLOOKUP($A39,'8 Oct - LIVE LDS Data'!$A$3:$AAD$1504,4,FALSE))</f>
        <v/>
      </c>
      <c r="G39" s="7294" t="str">
        <f>IF(VLOOKUP($A39,'8 Oct - LIVE LDS Data'!$A$3:$AAD$1504,6,FALSE)=0/1/1900,"",VLOOKUP($A39,'8 Oct - LIVE LDS Data'!$A$3:$AAD$1504,6,FALSE))</f>
        <v/>
      </c>
      <c r="H39" s="7294" t="str">
        <f>IF(VLOOKUP($A39,'8 Oct - LIVE LDS Data'!$A$3:$AAD$1504,7,FALSE)=0/1/1900,"",VLOOKUP($A39,'8 Oct - LIVE LDS Data'!$A$3:$AAD$1504,7,FALSE))</f>
        <v/>
      </c>
      <c r="I39" s="7294" t="str">
        <f>IF(VLOOKUP($A39,'8 Oct - LIVE LDS Data'!$A$3:$AAD$1504,8,FALSE)=0/1/1900,"",VLOOKUP($A39,'8 Oct - LIVE LDS Data'!$A$3:$AAD$1504,8,FALSE))</f>
        <v/>
      </c>
      <c r="J39" s="7294" t="str">
        <f>IF(VLOOKUP($A39,'8 Oct - LIVE LDS Data'!$A$3:$AAD$1504,9,FALSE)=0/1/1900,"",VLOOKUP($A39,'8 Oct - LIVE LDS Data'!$A$3:$AAD$1504,9,FALSE))</f>
        <v/>
      </c>
      <c r="K39" s="7295">
        <f>IF(VLOOKUP($A39,'8 Oct - LIVE LDS Data'!$A$3:$AAD$1504,10,FALSE)=0/1/1900,"",VLOOKUP($A39,'8 Oct - LIVE LDS Data'!$A$3:$AAD$1504,10,FALSE))</f>
        <v>42292</v>
      </c>
      <c r="L39" s="7295"/>
      <c r="M39" s="7295"/>
      <c r="N39" s="7295"/>
      <c r="O39" s="7295"/>
      <c r="P39" s="7295"/>
      <c r="Q39" s="7295"/>
      <c r="R39" s="7295"/>
      <c r="S39" s="7295"/>
      <c r="T39" s="7297">
        <f>IF(VLOOKUP($A39,'8 Oct - LIVE LDS Data'!$A$3:$AAD$1504,60,FALSE)=0/1/1900,"",VLOOKUP($A39,'8 Oct - LIVE LDS Data'!$A$3:$AAD$1504,60,FALSE))</f>
        <v>46844</v>
      </c>
      <c r="U39" s="7297">
        <f>IF(VLOOKUP($A39,'8 Oct - LIVE LDS Data'!$A$3:$AAD$1504,63,FALSE)=0/1/1900,"",VLOOKUP($A39,'8 Oct - LIVE LDS Data'!$A$3:$AAD$1504,63,FALSE))</f>
        <v>46966</v>
      </c>
      <c r="V39" s="7297">
        <f>IF(VLOOKUP($A39,'8 Oct - LIVE LDS Data'!$A$3:$AAD$1504,66,FALSE)=0/1/1900,"",VLOOKUP($A39,'8 Oct - LIVE LDS Data'!$A$3:$AAD$1504,66,FALSE))</f>
        <v>47088</v>
      </c>
      <c r="W39" s="7537" t="str">
        <f>IF(VLOOKUP($A39,'8 Oct - LIVE LDS Data'!$A$3:$AAD$1504,68,FALSE)=0/1/1900,"",VLOOKUP($A39,'8 Oct - LIVE LDS Data'!$A$3:$AAD$1504,68,FALSE))</f>
        <v>Revision of timetable shown here is expected during 2025</v>
      </c>
      <c r="X39" s="7314" t="s">
        <v>4017</v>
      </c>
      <c r="Y39" s="7315" t="s">
        <v>3757</v>
      </c>
      <c r="Z39" s="7538" t="s">
        <v>8062</v>
      </c>
      <c r="AA39" s="7300">
        <f>IF(VLOOKUP($A39,'8 Oct - LIVE LDS Data'!$A$3:$AAD$1504,72,FALSE)=0/1/1900,"",VLOOKUP($A39,'8 Oct - LIVE LDS Data'!$A$3:$AAD$1504,72,FALSE))</f>
        <v>45695</v>
      </c>
      <c r="AB39" s="7300">
        <f>IF(VLOOKUP($A39,'8 Oct - LIVE LDS Data'!$A$3:$AAD$1504,73,FALSE)=0/1/1900,"",VLOOKUP($A39,'8 Oct - LIVE LDS Data'!$A$3:$AAD$1504,73,FALSE))</f>
        <v>45882</v>
      </c>
      <c r="AC39" s="7300">
        <f>IF(VLOOKUP($A39,'8 Oct - LIVE LDS Data'!$A$3:$AAD$1504,75,FALSE)=0/1/1900,"",VLOOKUP($A39,'8 Oct - LIVE LDS Data'!$A$3:$AAD$1504,75,FALSE))</f>
        <v>45664</v>
      </c>
      <c r="AD39" s="7300">
        <f>IF(VLOOKUP($A39,'8 Oct - LIVE LDS Data'!$A$3:$AAD$1504,76,FALSE)=0/1/1900,"",VLOOKUP($A39,'8 Oct - LIVE LDS Data'!$A$3:$AAD$1504,76,FALSE))</f>
        <v>45882</v>
      </c>
    </row>
    <row r="40" spans="1:30" s="610" customFormat="1" ht="40" customHeight="1" x14ac:dyDescent="0.2">
      <c r="A40" s="7301" t="s">
        <v>1370</v>
      </c>
      <c r="B40" s="7319"/>
      <c r="C40" s="2381" t="s">
        <v>1371</v>
      </c>
      <c r="D40" s="2382"/>
      <c r="E40" s="2382" t="s">
        <v>90</v>
      </c>
      <c r="F40" s="7293" t="str">
        <f>IF(VLOOKUP($A40,'8 Oct - LIVE LDS Data'!$A$3:$AAD$1504,4,FALSE)=0/1/1900,"",VLOOKUP($A40,'8 Oct - LIVE LDS Data'!$A$3:$AAD$1504,4,FALSE))</f>
        <v>East Suffolk Local Plan</v>
      </c>
      <c r="G40" s="7294" t="str">
        <f>IF(VLOOKUP($A40,'8 Oct - LIVE LDS Data'!$A$3:$AAD$1504,6,FALSE)=0/1/1900,"",VLOOKUP($A40,'8 Oct - LIVE LDS Data'!$A$3:$AAD$1504,6,FALSE))</f>
        <v/>
      </c>
      <c r="H40" s="7294" t="str">
        <f>IF(VLOOKUP($A40,'8 Oct - LIVE LDS Data'!$A$3:$AAD$1504,7,FALSE)=0/1/1900,"",VLOOKUP($A40,'8 Oct - LIVE LDS Data'!$A$3:$AAD$1504,7,FALSE))</f>
        <v/>
      </c>
      <c r="I40" s="7294" t="str">
        <f>IF(VLOOKUP($A40,'8 Oct - LIVE LDS Data'!$A$3:$AAD$1504,8,FALSE)=0/1/1900,"",VLOOKUP($A40,'8 Oct - LIVE LDS Data'!$A$3:$AAD$1504,8,FALSE))</f>
        <v>N</v>
      </c>
      <c r="J40" s="7294" t="str">
        <f>IF(VLOOKUP($A40,'8 Oct - LIVE LDS Data'!$A$3:$AAD$1504,9,FALSE)=0/1/1900,"",VLOOKUP($A40,'8 Oct - LIVE LDS Data'!$A$3:$AAD$1504,9,FALSE))</f>
        <v>N</v>
      </c>
      <c r="K40" s="7295" t="str">
        <f>IF(VLOOKUP($A40,'8 Oct - LIVE LDS Data'!$A$3:$AAD$1504,10,FALSE)=0/1/1900,"",VLOOKUP($A40,'8 Oct - LIVE LDS Data'!$A$3:$AAD$1504,10,FALSE))</f>
        <v>20 March 2019 and 
23 September 2020
 (two plans for former districts)</v>
      </c>
      <c r="L40" s="7295"/>
      <c r="M40" s="7295"/>
      <c r="N40" s="7295"/>
      <c r="O40" s="7295"/>
      <c r="P40" s="7295"/>
      <c r="Q40" s="7295"/>
      <c r="R40" s="7295"/>
      <c r="S40" s="7295"/>
      <c r="T40" s="7297">
        <f>IF(VLOOKUP($A40,'8 Oct - LIVE LDS Data'!$A$3:$AAD$1504,60,FALSE)=0/1/1900,"",VLOOKUP($A40,'8 Oct - LIVE LDS Data'!$A$3:$AAD$1504,60,FALSE))</f>
        <v>46753</v>
      </c>
      <c r="U40" s="7297">
        <f>IF(VLOOKUP($A40,'8 Oct - LIVE LDS Data'!$A$3:$AAD$1504,63,FALSE)=0/1/1900,"",VLOOKUP($A40,'8 Oct - LIVE LDS Data'!$A$3:$AAD$1504,63,FALSE))</f>
        <v>46784</v>
      </c>
      <c r="V40" s="7297">
        <f>IF(VLOOKUP($A40,'8 Oct - LIVE LDS Data'!$A$3:$AAD$1504,66,FALSE)=0/1/1900,"",VLOOKUP($A40,'8 Oct - LIVE LDS Data'!$A$3:$AAD$1504,66,FALSE))</f>
        <v>47119</v>
      </c>
      <c r="W40" s="7537" t="str">
        <f>IF(VLOOKUP($A40,'8 Oct - LIVE LDS Data'!$A$3:$AAD$1504,68,FALSE)=0/1/1900,"",VLOOKUP($A40,'8 Oct - LIVE LDS Data'!$A$3:$AAD$1504,68,FALSE))</f>
        <v>The Council is committed to the preparation of an East Suffolk Local Plan and a Local Plan Timetable will be prepared under the provisions of the new system, once introduced.  Interim timetable:-
Preparatory work, scoping and early participation April 2025 – March 2026
Local Plan Commencement Notice November 2025
Gateway 1 (4-6 weeks) March – April 2026
Consultation (8 weeks) July – August 2026
Gateway 2 (4-6 weeks) January – February 2027
Consultation (6 weeks) July – August 2027
Gateway 3 and Submission (4-6wks) January – February 2028
Examination March – December 2028
Adoption January 2029</v>
      </c>
      <c r="X40" s="7314" t="s">
        <v>4017</v>
      </c>
      <c r="Y40" s="7542" t="s">
        <v>3757</v>
      </c>
      <c r="Z40" s="7538" t="s">
        <v>8058</v>
      </c>
      <c r="AA40" s="7543">
        <f>IF(VLOOKUP($A40,'8 Oct - LIVE LDS Data'!$A$3:$AAD$1504,72,FALSE)=0/1/1900,"",VLOOKUP($A40,'8 Oct - LIVE LDS Data'!$A$3:$AAD$1504,72,FALSE))</f>
        <v>45929</v>
      </c>
      <c r="AB40" s="7543">
        <f>IF(VLOOKUP($A40,'8 Oct - LIVE LDS Data'!$A$3:$AAD$1504,73,FALSE)=0/1/1900,"",VLOOKUP($A40,'8 Oct - LIVE LDS Data'!$A$3:$AAD$1504,73,FALSE))</f>
        <v>45932</v>
      </c>
      <c r="AC40" s="7543">
        <f>IF(VLOOKUP($A40,'8 Oct - LIVE LDS Data'!$A$3:$AAD$1504,75,FALSE)=0/1/1900,"",VLOOKUP($A40,'8 Oct - LIVE LDS Data'!$A$3:$AAD$1504,75,FALSE))</f>
        <v>45681</v>
      </c>
      <c r="AD40" s="7543">
        <f>IF(VLOOKUP($A40,'8 Oct - LIVE LDS Data'!$A$3:$AAD$1504,76,FALSE)=0/1/1900,"",VLOOKUP($A40,'8 Oct - LIVE LDS Data'!$A$3:$AAD$1504,76,FALSE))</f>
        <v>45932</v>
      </c>
    </row>
    <row r="41" spans="1:30" s="610" customFormat="1" ht="40" customHeight="1" x14ac:dyDescent="0.2">
      <c r="A41" s="1465" t="s">
        <v>2419</v>
      </c>
      <c r="B41" s="1465"/>
      <c r="C41" s="1465" t="s">
        <v>2420</v>
      </c>
      <c r="D41" s="1466"/>
      <c r="E41" s="1466"/>
      <c r="F41" s="7293" t="str">
        <f>IF(VLOOKUP($A41,'8 Oct - LIVE LDS Data'!$A$3:$AAD$1504,4,FALSE)=0/1/1900,"",VLOOKUP($A41,'8 Oct - LIVE LDS Data'!$A$3:$AAD$1504,4,FALSE))</f>
        <v>North Devon and Torridge Local Plan 2011-2031 Review</v>
      </c>
      <c r="G41" s="7294" t="str">
        <f>IF(VLOOKUP($A41,'8 Oct - LIVE LDS Data'!$A$3:$AAD$1504,6,FALSE)=0/1/1900,"",VLOOKUP($A41,'8 Oct - LIVE LDS Data'!$A$3:$AAD$1504,6,FALSE))</f>
        <v/>
      </c>
      <c r="H41" s="7294" t="str">
        <f>IF(VLOOKUP($A41,'8 Oct - LIVE LDS Data'!$A$3:$AAD$1504,7,FALSE)=0/1/1900,"",VLOOKUP($A41,'8 Oct - LIVE LDS Data'!$A$3:$AAD$1504,7,FALSE))</f>
        <v/>
      </c>
      <c r="I41" s="7294" t="str">
        <f>IF(VLOOKUP($A41,'8 Oct - LIVE LDS Data'!$A$3:$AAD$1504,8,FALSE)=0/1/1900,"",VLOOKUP($A41,'8 Oct - LIVE LDS Data'!$A$3:$AAD$1504,8,FALSE))</f>
        <v>N</v>
      </c>
      <c r="J41" s="7294" t="str">
        <f>IF(VLOOKUP($A41,'8 Oct - LIVE LDS Data'!$A$3:$AAD$1504,9,FALSE)=0/1/1900,"",VLOOKUP($A41,'8 Oct - LIVE LDS Data'!$A$3:$AAD$1504,9,FALSE))</f>
        <v>Y</v>
      </c>
      <c r="K41" s="7295">
        <f>IF(VLOOKUP($A41,'8 Oct - LIVE LDS Data'!$A$3:$AAD$1504,10,FALSE)=0/1/1900,"",VLOOKUP($A41,'8 Oct - LIVE LDS Data'!$A$3:$AAD$1504,10,FALSE))</f>
        <v>43402</v>
      </c>
      <c r="L41" s="7297">
        <f>IF(VLOOKUP($A41,'8 Oct - LIVE LDS Data'!$A$3:$AAD$1504,33,FALSE)=0/1/1900,"",VLOOKUP($A41,'8 Oct - LIVE LDS Data'!$A$3:$AAD$1504,33,FALSE))</f>
        <v>46054</v>
      </c>
      <c r="M41" s="7297" t="str">
        <f>IF(VLOOKUP($A41,'8 Oct - LIVE LDS Data'!$A$3:$AAD$1504,34,FALSE)=0/1/1900,"",VLOOKUP($A41,'8 Oct - LIVE LDS Data'!$A$3:$AAD$1504,34,FALSE))</f>
        <v/>
      </c>
      <c r="N41" s="7297" t="str">
        <f>IF(VLOOKUP($A41,'8 Oct - LIVE LDS Data'!$A$3:$AAD$1504,40,FALSE)=0/1/1900,"",VLOOKUP($A41,'8 Oct - LIVE LDS Data'!$A$3:$AAD$1504,40,FALSE))</f>
        <v/>
      </c>
      <c r="O41" s="7297" t="str">
        <f>IF(VLOOKUP($A41,'8 Oct - LIVE LDS Data'!$A$3:$AAD$1504,41,FALSE)=0/1/1900,"",VLOOKUP($A41,'8 Oct - LIVE LDS Data'!$A$3:$AAD$1504,41,FALSE))</f>
        <v/>
      </c>
      <c r="P41" s="7297" t="str">
        <f>IF(VLOOKUP($A41,'8 Oct - LIVE LDS Data'!$A$3:$AAD$1504,47,FALSE)=0/1/1900,"",VLOOKUP($A41,'8 Oct - LIVE LDS Data'!$A$3:$AAD$1504,47,FALSE))</f>
        <v/>
      </c>
      <c r="Q41" s="7297" t="str">
        <f>IF(VLOOKUP($A41,'8 Oct - LIVE LDS Data'!$A$3:$AAD$1504,48,FALSE)=0/1/1900,"",VLOOKUP($A41,'8 Oct - LIVE LDS Data'!$A$3:$AAD$1504,48,FALSE))</f>
        <v/>
      </c>
      <c r="R41" s="7297" t="str">
        <f>IF(VLOOKUP($A41,'8 Oct - LIVE LDS Data'!$A$3:$AAD$1504,54,FALSE)=0/1/1900,"",VLOOKUP($A41,'8 Oct - LIVE LDS Data'!$A$3:$AAD$1504,54,FALSE))</f>
        <v/>
      </c>
      <c r="S41" s="7297" t="str">
        <f>IF(VLOOKUP($A41,'8 Oct - LIVE LDS Data'!$A$3:$AAD$1504,55,FALSE)=0/1/1900,"",VLOOKUP($A41,'8 Oct - LIVE LDS Data'!$A$3:$AAD$1504,55,FALSE))</f>
        <v/>
      </c>
      <c r="T41" s="7297">
        <f>IF(VLOOKUP($A41,'8 Oct - LIVE LDS Data'!$A$3:$AAD$1504,60,FALSE)=0/1/1900,"",VLOOKUP($A41,'8 Oct - LIVE LDS Data'!$A$3:$AAD$1504,60,FALSE))</f>
        <v>46722</v>
      </c>
      <c r="U41" s="7297">
        <f>IF(VLOOKUP($A41,'8 Oct - LIVE LDS Data'!$A$3:$AAD$1504,63,FALSE)=0/1/1900,"",VLOOKUP($A41,'8 Oct - LIVE LDS Data'!$A$3:$AAD$1504,63,FALSE))</f>
        <v>46753</v>
      </c>
      <c r="V41" s="7297">
        <f>IF(VLOOKUP($A41,'8 Oct - LIVE LDS Data'!$A$3:$AAD$1504,66,FALSE)=0/1/1900,"",VLOOKUP($A41,'8 Oct - LIVE LDS Data'!$A$3:$AAD$1504,66,FALSE))</f>
        <v>46935</v>
      </c>
      <c r="W41" s="7537" t="str">
        <f>IF(VLOOKUP($A41,'8 Oct - LIVE LDS Data'!$A$3:$AAD$1504,68,FALSE)=0/1/1900,"",VLOOKUP($A41,'8 Oct - LIVE LDS Data'!$A$3:$AAD$1504,68,FALSE))</f>
        <v>Scoping and early participation Up to and beyond March 2025
Formal notice of start of plan-making October 2025
Gateway 1 (Advisory) February 2026
Plan visioning and strategy development February 2026 to December 2027
Evidence Gathering and drafting the plan, including Gateway 2 (Advisory) 
Engagement, proposing changes and submission
Gateway 3 (Stop/Go) January 2028
Examination January 2028 to June 2028
Finalisation and adoption of digital plan July 2028
Ongoing Monitoring August 2028 and beyond</v>
      </c>
      <c r="X41" s="7314" t="s">
        <v>4017</v>
      </c>
      <c r="Y41" s="7315" t="s">
        <v>3757</v>
      </c>
      <c r="Z41" s="7538" t="s">
        <v>8053</v>
      </c>
      <c r="AA41" s="7300">
        <f>IF(VLOOKUP($A41,'8 Oct - LIVE LDS Data'!$A$3:$AAD$1504,72,FALSE)=0/1/1900,"",VLOOKUP($A41,'8 Oct - LIVE LDS Data'!$A$3:$AAD$1504,72,FALSE))</f>
        <v>45320</v>
      </c>
      <c r="AB41" s="7300">
        <f>IF(VLOOKUP($A41,'8 Oct - LIVE LDS Data'!$A$3:$AAD$1504,73,FALSE)=0/1/1900,"",VLOOKUP($A41,'8 Oct - LIVE LDS Data'!$A$3:$AAD$1504,73,FALSE))</f>
        <v>45806</v>
      </c>
      <c r="AC41" s="7300">
        <f>IF(VLOOKUP($A41,'8 Oct - LIVE LDS Data'!$A$3:$AAD$1504,75,FALSE)=0/1/1900,"",VLOOKUP($A41,'8 Oct - LIVE LDS Data'!$A$3:$AAD$1504,75,FALSE))</f>
        <v>44270</v>
      </c>
      <c r="AD41" s="7300">
        <f>IF(VLOOKUP($A41,'8 Oct - LIVE LDS Data'!$A$3:$AAD$1504,76,FALSE)=0/1/1900,"",VLOOKUP($A41,'8 Oct - LIVE LDS Data'!$A$3:$AAD$1504,76,FALSE))</f>
        <v>45806</v>
      </c>
    </row>
    <row r="42" spans="1:30" s="610" customFormat="1" ht="30" customHeight="1" x14ac:dyDescent="0.2">
      <c r="A42" s="7301" t="s">
        <v>2547</v>
      </c>
      <c r="B42" s="7301"/>
      <c r="C42" s="7301" t="s">
        <v>2548</v>
      </c>
      <c r="D42" s="7302"/>
      <c r="E42" s="7302"/>
      <c r="F42" s="7293"/>
      <c r="G42" s="7294"/>
      <c r="H42" s="7294"/>
      <c r="I42" s="7294"/>
      <c r="J42" s="7294"/>
      <c r="K42" s="7295">
        <f>IF(VLOOKUP($A42,'8 Oct - LIVE LDS Data'!$A$3:$AAD$1504,10,FALSE)=0/1/1900,"",VLOOKUP($A42,'8 Oct - LIVE LDS Data'!$A$3:$AAD$1504,10,FALSE))</f>
        <v>44468</v>
      </c>
      <c r="L42" s="7297">
        <f>IF(VLOOKUP($A42,'8 Oct - LIVE LDS Data'!$A$3:$AAD$1504,33,FALSE)=0/1/1900,"",VLOOKUP($A42,'8 Oct - LIVE LDS Data'!$A$3:$AAD$1504,33,FALSE))</f>
        <v>45748</v>
      </c>
      <c r="M42" s="7297" t="str">
        <f>IF(VLOOKUP($A42,'8 Oct - LIVE LDS Data'!$A$3:$AAD$1504,34,FALSE)=0/1/1900,"",VLOOKUP($A42,'8 Oct - LIVE LDS Data'!$A$3:$AAD$1504,34,FALSE))</f>
        <v/>
      </c>
      <c r="N42" s="7297" t="str">
        <f>IF(VLOOKUP($A42,'8 Oct - LIVE LDS Data'!$A$3:$AAD$1504,40,FALSE)=0/1/1900,"",VLOOKUP($A42,'8 Oct - LIVE LDS Data'!$A$3:$AAD$1504,40,FALSE))</f>
        <v/>
      </c>
      <c r="O42" s="7297" t="str">
        <f>IF(VLOOKUP($A42,'8 Oct - LIVE LDS Data'!$A$3:$AAD$1504,41,FALSE)=0/1/1900,"",VLOOKUP($A42,'8 Oct - LIVE LDS Data'!$A$3:$AAD$1504,41,FALSE))</f>
        <v/>
      </c>
      <c r="P42" s="7297" t="str">
        <f>IF(VLOOKUP($A42,'8 Oct - LIVE LDS Data'!$A$3:$AAD$1504,47,FALSE)=0/1/1900,"",VLOOKUP($A42,'8 Oct - LIVE LDS Data'!$A$3:$AAD$1504,47,FALSE))</f>
        <v/>
      </c>
      <c r="Q42" s="7297" t="str">
        <f>IF(VLOOKUP($A42,'8 Oct - LIVE LDS Data'!$A$3:$AAD$1504,48,FALSE)=0/1/1900,"",VLOOKUP($A42,'8 Oct - LIVE LDS Data'!$A$3:$AAD$1504,48,FALSE))</f>
        <v/>
      </c>
      <c r="R42" s="7297" t="str">
        <f>IF(VLOOKUP($A42,'8 Oct - LIVE LDS Data'!$A$3:$AAD$1504,54,FALSE)=0/1/1900,"",VLOOKUP($A42,'8 Oct - LIVE LDS Data'!$A$3:$AAD$1504,54,FALSE))</f>
        <v/>
      </c>
      <c r="S42" s="7297" t="str">
        <f>IF(VLOOKUP($A42,'8 Oct - LIVE LDS Data'!$A$3:$AAD$1504,55,FALSE)=0/1/1900,"",VLOOKUP($A42,'8 Oct - LIVE LDS Data'!$A$3:$AAD$1504,55,FALSE))</f>
        <v/>
      </c>
      <c r="T42" s="7297">
        <f>IF(VLOOKUP($A42,'8 Oct - LIVE LDS Data'!$A$3:$AAD$1504,60,FALSE)=0/1/1900,"",VLOOKUP($A42,'8 Oct - LIVE LDS Data'!$A$3:$AAD$1504,60,FALSE))</f>
        <v>45992</v>
      </c>
      <c r="U42" s="7297">
        <f>IF(VLOOKUP($A42,'8 Oct - LIVE LDS Data'!$A$3:$AAD$1504,63,FALSE)=0/1/1900,"",VLOOKUP($A42,'8 Oct - LIVE LDS Data'!$A$3:$AAD$1504,63,FALSE))</f>
        <v>46113</v>
      </c>
      <c r="V42" s="7297">
        <f>IF(VLOOKUP($A42,'8 Oct - LIVE LDS Data'!$A$3:$AAD$1504,66,FALSE)=0/1/1900,"",VLOOKUP($A42,'8 Oct - LIVE LDS Data'!$A$3:$AAD$1504,66,FALSE))</f>
        <v>46357</v>
      </c>
      <c r="W42" s="7537" t="str">
        <f>IF(VLOOKUP($A42,'8 Oct - LIVE LDS Data'!$A$3:$AAD$1504,68,FALSE)=0/1/1900,"",VLOOKUP($A42,'8 Oct - LIVE LDS Data'!$A$3:$AAD$1504,68,FALSE))</f>
        <v>Submission exp. Spring 2026</v>
      </c>
      <c r="X42" s="7314" t="s">
        <v>4017</v>
      </c>
      <c r="Y42" s="7315" t="s">
        <v>3757</v>
      </c>
      <c r="Z42" s="7538" t="s">
        <v>8058</v>
      </c>
      <c r="AA42" s="7300">
        <f>IF(VLOOKUP($A42,'8 Oct - LIVE LDS Data'!$A$3:$AAD$1504,72,FALSE)=0/1/1900,"",VLOOKUP($A42,'8 Oct - LIVE LDS Data'!$A$3:$AAD$1504,72,FALSE))</f>
        <v>45455</v>
      </c>
      <c r="AB42" s="7300">
        <f>IF(VLOOKUP($A42,'8 Oct - LIVE LDS Data'!$A$3:$AAD$1504,73,FALSE)=0/1/1900,"",VLOOKUP($A42,'8 Oct - LIVE LDS Data'!$A$3:$AAD$1504,73,FALSE))</f>
        <v>45804</v>
      </c>
      <c r="AC42" s="7300" t="str">
        <f>IF(VLOOKUP($A42,'8 Oct - LIVE LDS Data'!$A$3:$AAD$1504,75,FALSE)=0/1/1900,"",VLOOKUP($A42,'8 Oct - LIVE LDS Data'!$A$3:$AAD$1504,75,FALSE))</f>
        <v/>
      </c>
      <c r="AD42" s="7300">
        <f>IF(VLOOKUP($A42,'8 Oct - LIVE LDS Data'!$A$3:$AAD$1504,76,FALSE)=0/1/1900,"",VLOOKUP($A42,'8 Oct - LIVE LDS Data'!$A$3:$AAD$1504,76,FALSE))</f>
        <v>45804</v>
      </c>
    </row>
    <row r="43" spans="1:30" s="610" customFormat="1" ht="30" customHeight="1" x14ac:dyDescent="0.2">
      <c r="A43" s="7301" t="s">
        <v>2575</v>
      </c>
      <c r="B43" s="7301"/>
      <c r="C43" s="2381" t="s">
        <v>2576</v>
      </c>
      <c r="D43" s="7302"/>
      <c r="E43" s="2382" t="s">
        <v>90</v>
      </c>
      <c r="F43" s="7293" t="str">
        <f>IF(VLOOKUP($A43,'8 Oct - LIVE LDS Data'!$A$3:$AAD$1504,4,FALSE)=0/1/1900,"",VLOOKUP($A43,'8 Oct - LIVE LDS Data'!$A$3:$AAD$1504,4,FALSE))</f>
        <v>North Yorkshire Local Plan</v>
      </c>
      <c r="G43" s="7294">
        <f>IF(VLOOKUP($A43,'8 Oct - LIVE LDS Data'!$A$3:$AAD$1504,6,FALSE)=0/1/1900,"",VLOOKUP($A43,'8 Oct - LIVE LDS Data'!$A$3:$AAD$1504,6,FALSE))</f>
        <v>2025</v>
      </c>
      <c r="H43" s="7294">
        <f>IF(VLOOKUP($A43,'8 Oct - LIVE LDS Data'!$A$3:$AAD$1504,7,FALSE)=0/1/1900,"",VLOOKUP($A43,'8 Oct - LIVE LDS Data'!$A$3:$AAD$1504,7,FALSE))</f>
        <v>2045</v>
      </c>
      <c r="I43" s="7294" t="str">
        <f>IF(VLOOKUP($A43,'8 Oct - LIVE LDS Data'!$A$3:$AAD$1504,8,FALSE)=0/1/1900,"",VLOOKUP($A43,'8 Oct - LIVE LDS Data'!$A$3:$AAD$1504,8,FALSE))</f>
        <v>N</v>
      </c>
      <c r="J43" s="7294" t="str">
        <f>IF(VLOOKUP($A43,'8 Oct - LIVE LDS Data'!$A$3:$AAD$1504,9,FALSE)=0/1/1900,"",VLOOKUP($A43,'8 Oct - LIVE LDS Data'!$A$3:$AAD$1504,9,FALSE))</f>
        <v>N</v>
      </c>
      <c r="K43" s="7295" t="str">
        <f>IF(VLOOKUP($A43,'8 Oct - LIVE LDS Data'!$A$3:$AAD$1504,10,FALSE)=0/1/1900,"",VLOOKUP($A43,'8 Oct - LIVE LDS Data'!$A$3:$AAD$1504,10,FALSE))</f>
        <v>new LPA</v>
      </c>
      <c r="L43" s="7295"/>
      <c r="M43" s="7295"/>
      <c r="N43" s="7295"/>
      <c r="O43" s="7295"/>
      <c r="P43" s="7295"/>
      <c r="Q43" s="7295"/>
      <c r="R43" s="7295"/>
      <c r="S43" s="7295"/>
      <c r="T43" s="7297">
        <f>IF(VLOOKUP($A43,'8 Oct - LIVE LDS Data'!$A$3:$AAD$1504,60,FALSE)=0/1/1900,"",VLOOKUP($A43,'8 Oct - LIVE LDS Data'!$A$3:$AAD$1504,60,FALSE))</f>
        <v>46692</v>
      </c>
      <c r="U43" s="7297">
        <f>IF(VLOOKUP($A43,'8 Oct - LIVE LDS Data'!$A$3:$AAD$1504,63,FALSE)=0/1/1900,"",VLOOKUP($A43,'8 Oct - LIVE LDS Data'!$A$3:$AAD$1504,63,FALSE))</f>
        <v>46966</v>
      </c>
      <c r="V43" s="7297" t="str">
        <f>IF(VLOOKUP($A43,'8 Oct - LIVE LDS Data'!$A$3:$AAD$1504,66,FALSE)=0/1/1900,"",VLOOKUP($A43,'8 Oct - LIVE LDS Data'!$A$3:$AAD$1504,66,FALSE))</f>
        <v>2029</v>
      </c>
      <c r="W43" s="7537" t="str">
        <f>IF(VLOOKUP($A43,'8 Oct - LIVE LDS Data'!$A$3:$AAD$1504,68,FALSE)=0/1/1900,"",VLOOKUP($A43,'8 Oct - LIVE LDS Data'!$A$3:$AAD$1504,68,FALSE))</f>
        <v>Reg 18 issues and options - Q2 2025; Reg 18 preferred options Q4 2026; Reg 19 publication - Q4 2027; Submission Q3 2028; Adoption 2029</v>
      </c>
      <c r="X43" s="7314" t="s">
        <v>4017</v>
      </c>
      <c r="Y43" s="7315" t="s">
        <v>3757</v>
      </c>
      <c r="Z43" s="7538" t="s">
        <v>8054</v>
      </c>
      <c r="AA43" s="7300">
        <f>IF(VLOOKUP($A43,'8 Oct - LIVE LDS Data'!$A$3:$AAD$1504,72,FALSE)=0/1/1900,"",VLOOKUP($A43,'8 Oct - LIVE LDS Data'!$A$3:$AAD$1504,72,FALSE))</f>
        <v>45539</v>
      </c>
      <c r="AB43" s="7300">
        <f>IF(VLOOKUP($A43,'8 Oct - LIVE LDS Data'!$A$3:$AAD$1504,73,FALSE)=0/1/1900,"",VLOOKUP($A43,'8 Oct - LIVE LDS Data'!$A$3:$AAD$1504,73,FALSE))</f>
        <v>45804</v>
      </c>
      <c r="AC43" s="7300" t="str">
        <f>IF(VLOOKUP($A43,'8 Oct - LIVE LDS Data'!$A$3:$AAD$1504,75,FALSE)=0/1/1900,"",VLOOKUP($A43,'8 Oct - LIVE LDS Data'!$A$3:$AAD$1504,75,FALSE))</f>
        <v/>
      </c>
      <c r="AD43" s="7300">
        <f>IF(VLOOKUP($A43,'8 Oct - LIVE LDS Data'!$A$3:$AAD$1504,76,FALSE)=0/1/1900,"",VLOOKUP($A43,'8 Oct - LIVE LDS Data'!$A$3:$AAD$1504,76,FALSE))</f>
        <v>45804</v>
      </c>
    </row>
    <row r="44" spans="1:30" s="610" customFormat="1" ht="30" hidden="1" customHeight="1" x14ac:dyDescent="0.2">
      <c r="A44" s="1465" t="s">
        <v>1235</v>
      </c>
      <c r="B44" s="1465"/>
      <c r="C44" s="1467" t="s">
        <v>1217</v>
      </c>
      <c r="D44" s="1480"/>
      <c r="E44" s="1480"/>
      <c r="F44" s="7293" t="str">
        <f>IF(VLOOKUP($A44,'8 Oct - LIVE LDS Data'!$A$3:$AAD$1504,4,FALSE)=0/1/1900,"",VLOOKUP($A44,'8 Oct - LIVE LDS Data'!$A$3:$AAD$1504,4,FALSE))</f>
        <v>Dudley Local Plan 2041</v>
      </c>
      <c r="G44" s="7294">
        <f>IF(VLOOKUP($A44,'8 Oct - LIVE LDS Data'!$A$3:$AAD$1504,6,FALSE)=0/1/1900,"",VLOOKUP($A44,'8 Oct - LIVE LDS Data'!$A$3:$AAD$1504,6,FALSE))</f>
        <v>2023</v>
      </c>
      <c r="H44" s="7294">
        <f>IF(VLOOKUP($A44,'8 Oct - LIVE LDS Data'!$A$3:$AAD$1504,7,FALSE)=0/1/1900,"",VLOOKUP($A44,'8 Oct - LIVE LDS Data'!$A$3:$AAD$1504,7,FALSE))</f>
        <v>2041</v>
      </c>
      <c r="I44" s="7294" t="str">
        <f>IF(VLOOKUP($A44,'8 Oct - LIVE LDS Data'!$A$3:$AAD$1504,8,FALSE)=0/1/1900,"",VLOOKUP($A44,'8 Oct - LIVE LDS Data'!$A$3:$AAD$1504,8,FALSE))</f>
        <v>N</v>
      </c>
      <c r="J44" s="7294" t="str">
        <f>IF(VLOOKUP($A44,'8 Oct - LIVE LDS Data'!$A$3:$AAD$1504,9,FALSE)=0/1/1900,"",VLOOKUP($A44,'8 Oct - LIVE LDS Data'!$A$3:$AAD$1504,9,FALSE))</f>
        <v>N</v>
      </c>
      <c r="K44" s="7295">
        <f>IF(VLOOKUP($A44,'8 Oct - LIVE LDS Data'!$A$3:$AAD$1504,10,FALSE)=0/1/1900,"",VLOOKUP($A44,'8 Oct - LIVE LDS Data'!$A$3:$AAD$1504,10,FALSE))</f>
        <v>40577</v>
      </c>
      <c r="L44" s="7297" t="str">
        <f>IF(VLOOKUP($A44,'8 Oct - LIVE LDS Data'!$A$3:$AAD$1504,33,FALSE)=0/1/1900,"",VLOOKUP($A44,'8 Oct - LIVE LDS Data'!$A$3:$AAD$1504,33,FALSE))</f>
        <v>Oct-2023
(was Jul-2023)</v>
      </c>
      <c r="M44" s="7297">
        <f>IF(VLOOKUP($A44,'8 Oct - LIVE LDS Data'!$A$3:$AAD$1504,34,FALSE)=0/1/1900,"",VLOOKUP($A44,'8 Oct - LIVE LDS Data'!$A$3:$AAD$1504,34,FALSE))</f>
        <v>45240</v>
      </c>
      <c r="N44" s="7297" t="str">
        <f>IF(VLOOKUP($A44,'8 Oct - LIVE LDS Data'!$A$3:$AAD$1504,40,FALSE)=0/1/1900,"",VLOOKUP($A44,'8 Oct - LIVE LDS Data'!$A$3:$AAD$1504,40,FALSE))</f>
        <v/>
      </c>
      <c r="O44" s="7297" t="str">
        <f>IF(VLOOKUP($A44,'8 Oct - LIVE LDS Data'!$A$3:$AAD$1504,41,FALSE)=0/1/1900,"",VLOOKUP($A44,'8 Oct - LIVE LDS Data'!$A$3:$AAD$1504,41,FALSE))</f>
        <v/>
      </c>
      <c r="P44" s="7297" t="str">
        <f>IF(VLOOKUP($A44,'8 Oct - LIVE LDS Data'!$A$3:$AAD$1504,47,FALSE)=0/1/1900,"",VLOOKUP($A44,'8 Oct - LIVE LDS Data'!$A$3:$AAD$1504,47,FALSE))</f>
        <v/>
      </c>
      <c r="Q44" s="7297" t="str">
        <f>IF(VLOOKUP($A44,'8 Oct - LIVE LDS Data'!$A$3:$AAD$1504,48,FALSE)=0/1/1900,"",VLOOKUP($A44,'8 Oct - LIVE LDS Data'!$A$3:$AAD$1504,48,FALSE))</f>
        <v/>
      </c>
      <c r="R44" s="7297" t="str">
        <f>IF(VLOOKUP($A44,'8 Oct - LIVE LDS Data'!$A$3:$AAD$1504,54,FALSE)=0/1/1900,"",VLOOKUP($A44,'8 Oct - LIVE LDS Data'!$A$3:$AAD$1504,54,FALSE))</f>
        <v/>
      </c>
      <c r="S44" s="7297" t="str">
        <f>IF(VLOOKUP($A44,'8 Oct - LIVE LDS Data'!$A$3:$AAD$1504,55,FALSE)=0/1/1900,"",VLOOKUP($A44,'8 Oct - LIVE LDS Data'!$A$3:$AAD$1504,55,FALSE))</f>
        <v/>
      </c>
      <c r="T44" s="7297">
        <f>IF(VLOOKUP($A44,'8 Oct - LIVE LDS Data'!$A$3:$AAD$1504,60,FALSE)=0/1/1900,"",VLOOKUP($A44,'8 Oct - LIVE LDS Data'!$A$3:$AAD$1504,60,FALSE))</f>
        <v>45566</v>
      </c>
      <c r="U44" s="7297">
        <f>IF(VLOOKUP($A44,'8 Oct - LIVE LDS Data'!$A$3:$AAD$1504,63,FALSE)=0/1/1900,"",VLOOKUP($A44,'8 Oct - LIVE LDS Data'!$A$3:$AAD$1504,63,FALSE))</f>
        <v>45689</v>
      </c>
      <c r="V44" s="7297">
        <f>IF(VLOOKUP($A44,'8 Oct - LIVE LDS Data'!$A$3:$AAD$1504,66,FALSE)=0/1/1900,"",VLOOKUP($A44,'8 Oct - LIVE LDS Data'!$A$3:$AAD$1504,66,FALSE))</f>
        <v>46113</v>
      </c>
      <c r="W44" s="7537" t="str">
        <f>IF(VLOOKUP($A44,'8 Oct - LIVE LDS Data'!$A$3:$AAD$1504,68,FALSE)=0/1/1900,"",VLOOKUP($A44,'8 Oct - LIVE LDS Data'!$A$3:$AAD$1504,68,FALSE))</f>
        <v>Timetable in July 2023 updated LDS: Reg 18 now Autumn 2023 (was Summer 2023); Reg 19 now Autumn 2024 (was Spring/Summer 2024); Submission now Spring/Summer 2025 (was Autumn 2024); Adoption now Spring 2026 (was late 2025) depending on timescale of EIP.  Submitted 14 Feb 2025</v>
      </c>
      <c r="X44" s="7314" t="str">
        <f>IF(VLOOKUP($A44,'8 Oct - LIVE LDS Data'!$A$3:$AAD$1504,79,FALSE)=0/1/1900,"",VLOOKUP($A44,'8 Oct - LIVE LDS Data'!$A$3:$AAD$1504,79,FALSE))</f>
        <v>Submitted Feb 2025</v>
      </c>
      <c r="Y44" s="7315" t="s">
        <v>3757</v>
      </c>
      <c r="Z44" s="7538" t="s">
        <v>8052</v>
      </c>
      <c r="AA44" s="7300">
        <f>IF(VLOOKUP($A44,'8 Oct - LIVE LDS Data'!$A$3:$AAD$1504,72,FALSE)=0/1/1900,"",VLOOKUP($A44,'8 Oct - LIVE LDS Data'!$A$3:$AAD$1504,72,FALSE))</f>
        <v>45695</v>
      </c>
      <c r="AB44" s="7300">
        <f>IF(VLOOKUP($A44,'8 Oct - LIVE LDS Data'!$A$3:$AAD$1504,73,FALSE)=0/1/1900,"",VLOOKUP($A44,'8 Oct - LIVE LDS Data'!$A$3:$AAD$1504,73,FALSE))</f>
        <v>45632</v>
      </c>
      <c r="AC44" s="7300">
        <f>IF(VLOOKUP($A44,'8 Oct - LIVE LDS Data'!$A$3:$AAD$1504,75,FALSE)=0/1/1900,"",VLOOKUP($A44,'8 Oct - LIVE LDS Data'!$A$3:$AAD$1504,75,FALSE))</f>
        <v>45929</v>
      </c>
      <c r="AD44" s="7300">
        <f>IF(VLOOKUP($A44,'8 Oct - LIVE LDS Data'!$A$3:$AAD$1504,76,FALSE)=0/1/1900,"",VLOOKUP($A44,'8 Oct - LIVE LDS Data'!$A$3:$AAD$1504,76,FALSE))</f>
        <v>45687</v>
      </c>
    </row>
    <row r="45" spans="1:30" s="610" customFormat="1" ht="30" customHeight="1" x14ac:dyDescent="0.2">
      <c r="A45" s="7309" t="s">
        <v>2925</v>
      </c>
      <c r="B45" s="7309"/>
      <c r="C45" s="7309" t="s">
        <v>2926</v>
      </c>
      <c r="D45" s="7310"/>
      <c r="E45" s="7310"/>
      <c r="F45" s="7293" t="str">
        <f>IF(VLOOKUP($A45,'8 Oct - LIVE LDS Data'!$A$3:$AAD$1504,4,FALSE)=0/1/1900,"",VLOOKUP($A45,'8 Oct - LIVE LDS Data'!$A$3:$AAD$1504,4,FALSE))</f>
        <v>Rushmoor Local Plan 
[under new system]</v>
      </c>
      <c r="G45" s="7294" t="str">
        <f>IF(VLOOKUP($A45,'8 Oct - LIVE LDS Data'!$A$3:$AAD$1504,6,FALSE)=0/1/1900,"",VLOOKUP($A45,'8 Oct - LIVE LDS Data'!$A$3:$AAD$1504,6,FALSE))</f>
        <v/>
      </c>
      <c r="H45" s="7294" t="str">
        <f>IF(VLOOKUP($A45,'8 Oct - LIVE LDS Data'!$A$3:$AAD$1504,7,FALSE)=0/1/1900,"",VLOOKUP($A45,'8 Oct - LIVE LDS Data'!$A$3:$AAD$1504,7,FALSE))</f>
        <v/>
      </c>
      <c r="I45" s="7294" t="str">
        <f>IF(VLOOKUP($A45,'8 Oct - LIVE LDS Data'!$A$3:$AAD$1504,8,FALSE)=0/1/1900,"",VLOOKUP($A45,'8 Oct - LIVE LDS Data'!$A$3:$AAD$1504,8,FALSE))</f>
        <v/>
      </c>
      <c r="J45" s="7294" t="str">
        <f>IF(VLOOKUP($A45,'8 Oct - LIVE LDS Data'!$A$3:$AAD$1504,9,FALSE)=0/1/1900,"",VLOOKUP($A45,'8 Oct - LIVE LDS Data'!$A$3:$AAD$1504,9,FALSE))</f>
        <v/>
      </c>
      <c r="K45" s="7295">
        <f>IF(VLOOKUP($A45,'8 Oct - LIVE LDS Data'!$A$3:$AAD$1504,10,FALSE)=0/1/1900,"",VLOOKUP($A45,'8 Oct - LIVE LDS Data'!$A$3:$AAD$1504,10,FALSE))</f>
        <v>43517</v>
      </c>
      <c r="L45" s="7295"/>
      <c r="M45" s="7295"/>
      <c r="N45" s="7295"/>
      <c r="O45" s="7295"/>
      <c r="P45" s="7295"/>
      <c r="Q45" s="7295"/>
      <c r="R45" s="7295"/>
      <c r="S45" s="7295"/>
      <c r="T45" s="7297">
        <f>IF(VLOOKUP($A45,'8 Oct - LIVE LDS Data'!$A$3:$AAD$1504,60,FALSE)=0/1/1900,"",VLOOKUP($A45,'8 Oct - LIVE LDS Data'!$A$3:$AAD$1504,60,FALSE))</f>
        <v>46692</v>
      </c>
      <c r="U45" s="7297">
        <f>IF(VLOOKUP($A45,'8 Oct - LIVE LDS Data'!$A$3:$AAD$1504,63,FALSE)=0/1/1900,"",VLOOKUP($A45,'8 Oct - LIVE LDS Data'!$A$3:$AAD$1504,63,FALSE))</f>
        <v>46722</v>
      </c>
      <c r="V45" s="7297">
        <f>IF(VLOOKUP($A45,'8 Oct - LIVE LDS Data'!$A$3:$AAD$1504,66,FALSE)=0/1/1900,"",VLOOKUP($A45,'8 Oct - LIVE LDS Data'!$A$3:$AAD$1504,66,FALSE))</f>
        <v>46935</v>
      </c>
      <c r="W45" s="7537" t="str">
        <f>IF(VLOOKUP($A45,'8 Oct - LIVE LDS Data'!$A$3:$AAD$1504,68,FALSE)=0/1/1900,"",VLOOKUP($A45,'8 Oct - LIVE LDS Data'!$A$3:$AAD$1504,68,FALSE))</f>
        <v>First consultation Jan 2026 (eight weeks) ; Second consultation Nov 2027 (6 weeks)</v>
      </c>
      <c r="X45" s="7314" t="s">
        <v>4017</v>
      </c>
      <c r="Y45" s="7315" t="s">
        <v>3757</v>
      </c>
      <c r="Z45" s="7538" t="s">
        <v>8052</v>
      </c>
      <c r="AA45" s="7300">
        <f>IF(VLOOKUP($A45,'8 Oct - LIVE LDS Data'!$A$3:$AAD$1504,72,FALSE)=0/1/1900,"",VLOOKUP($A45,'8 Oct - LIVE LDS Data'!$A$3:$AAD$1504,72,FALSE))</f>
        <v>45685</v>
      </c>
      <c r="AB45" s="7300">
        <f>IF(VLOOKUP($A45,'8 Oct - LIVE LDS Data'!$A$3:$AAD$1504,73,FALSE)=0/1/1900,"",VLOOKUP($A45,'8 Oct - LIVE LDS Data'!$A$3:$AAD$1504,73,FALSE))</f>
        <v>45786</v>
      </c>
      <c r="AC45" s="7300" t="str">
        <f>IF(VLOOKUP($A45,'8 Oct - LIVE LDS Data'!$A$3:$AAD$1504,75,FALSE)=0/1/1900,"",VLOOKUP($A45,'8 Oct - LIVE LDS Data'!$A$3:$AAD$1504,75,FALSE))</f>
        <v/>
      </c>
      <c r="AD45" s="7300">
        <f>IF(VLOOKUP($A45,'8 Oct - LIVE LDS Data'!$A$3:$AAD$1504,76,FALSE)=0/1/1900,"",VLOOKUP($A45,'8 Oct - LIVE LDS Data'!$A$3:$AAD$1504,76,FALSE))</f>
        <v>45786</v>
      </c>
    </row>
    <row r="46" spans="1:30" s="610" customFormat="1" ht="30" hidden="1" customHeight="1" x14ac:dyDescent="0.2">
      <c r="A46" s="1467" t="s">
        <v>1285</v>
      </c>
      <c r="B46" s="1467"/>
      <c r="C46" s="1467" t="s">
        <v>1286</v>
      </c>
      <c r="D46" s="1480"/>
      <c r="E46" s="1480"/>
      <c r="F46" s="7293" t="str">
        <f>IF(VLOOKUP($A46,'8 Oct - LIVE LDS Data'!$A$3:$AAD$1504,4,FALSE)=0/1/1900,"",VLOOKUP($A46,'8 Oct - LIVE LDS Data'!$A$3:$AAD$1504,4,FALSE))</f>
        <v>East Devon Local Plan</v>
      </c>
      <c r="G46" s="7294">
        <f>IF(VLOOKUP($A46,'8 Oct - LIVE LDS Data'!$A$3:$AAD$1504,6,FALSE)=0/1/1900,"",VLOOKUP($A46,'8 Oct - LIVE LDS Data'!$A$3:$AAD$1504,6,FALSE))</f>
        <v>2020</v>
      </c>
      <c r="H46" s="7294">
        <f>IF(VLOOKUP($A46,'8 Oct - LIVE LDS Data'!$A$3:$AAD$1504,7,FALSE)=0/1/1900,"",VLOOKUP($A46,'8 Oct - LIVE LDS Data'!$A$3:$AAD$1504,7,FALSE))</f>
        <v>2042</v>
      </c>
      <c r="I46" s="7294" t="str">
        <f>IF(VLOOKUP($A46,'8 Oct - LIVE LDS Data'!$A$3:$AAD$1504,8,FALSE)=0/1/1900,"",VLOOKUP($A46,'8 Oct - LIVE LDS Data'!$A$3:$AAD$1504,8,FALSE))</f>
        <v>N</v>
      </c>
      <c r="J46" s="7294" t="str">
        <f>IF(VLOOKUP($A46,'8 Oct - LIVE LDS Data'!$A$3:$AAD$1504,9,FALSE)=0/1/1900,"",VLOOKUP($A46,'8 Oct - LIVE LDS Data'!$A$3:$AAD$1504,9,FALSE))</f>
        <v>N</v>
      </c>
      <c r="K46" s="7295">
        <f>IF(VLOOKUP($A46,'8 Oct - LIVE LDS Data'!$A$3:$AAD$1504,10,FALSE)=0/1/1900,"",VLOOKUP($A46,'8 Oct - LIVE LDS Data'!$A$3:$AAD$1504,10,FALSE))</f>
        <v>42397</v>
      </c>
      <c r="L46" s="7297">
        <f>IF(VLOOKUP($A46,'8 Oct - LIVE LDS Data'!$A$3:$AAD$1504,33,FALSE)=0/1/1900,"",VLOOKUP($A46,'8 Oct - LIVE LDS Data'!$A$3:$AAD$1504,33,FALSE))</f>
        <v>44197</v>
      </c>
      <c r="M46" s="7297">
        <f>IF(VLOOKUP($A46,'8 Oct - LIVE LDS Data'!$A$3:$AAD$1504,34,FALSE)=0/1/1900,"",VLOOKUP($A46,'8 Oct - LIVE LDS Data'!$A$3:$AAD$1504,34,FALSE))</f>
        <v>44197</v>
      </c>
      <c r="N46" s="7297">
        <f>IF(VLOOKUP($A46,'8 Oct - LIVE LDS Data'!$A$3:$AAD$1504,40,FALSE)=0/1/1900,"",VLOOKUP($A46,'8 Oct - LIVE LDS Data'!$A$3:$AAD$1504,40,FALSE))</f>
        <v>44835</v>
      </c>
      <c r="O46" s="7297">
        <f>IF(VLOOKUP($A46,'8 Oct - LIVE LDS Data'!$A$3:$AAD$1504,41,FALSE)=0/1/1900,"",VLOOKUP($A46,'8 Oct - LIVE LDS Data'!$A$3:$AAD$1504,41,FALSE))</f>
        <v>44872</v>
      </c>
      <c r="P46" s="7297">
        <f>IF(VLOOKUP($A46,'8 Oct - LIVE LDS Data'!$A$3:$AAD$1504,47,FALSE)=0/1/1900,"",VLOOKUP($A46,'8 Oct - LIVE LDS Data'!$A$3:$AAD$1504,47,FALSE))</f>
        <v>45352</v>
      </c>
      <c r="Q46" s="7297">
        <f>IF(VLOOKUP($A46,'8 Oct - LIVE LDS Data'!$A$3:$AAD$1504,48,FALSE)=0/1/1900,"",VLOOKUP($A46,'8 Oct - LIVE LDS Data'!$A$3:$AAD$1504,48,FALSE))</f>
        <v>45428</v>
      </c>
      <c r="R46" s="7297" t="str">
        <f>IF(VLOOKUP($A46,'8 Oct - LIVE LDS Data'!$A$3:$AAD$1504,54,FALSE)=0/1/1900,"",VLOOKUP($A46,'8 Oct - LIVE LDS Data'!$A$3:$AAD$1504,54,FALSE))</f>
        <v/>
      </c>
      <c r="S46" s="7297" t="str">
        <f>IF(VLOOKUP($A46,'8 Oct - LIVE LDS Data'!$A$3:$AAD$1504,55,FALSE)=0/1/1900,"",VLOOKUP($A46,'8 Oct - LIVE LDS Data'!$A$3:$AAD$1504,55,FALSE))</f>
        <v/>
      </c>
      <c r="T46" s="7297">
        <f>IF(VLOOKUP($A46,'8 Oct - LIVE LDS Data'!$A$3:$AAD$1504,60,FALSE)=0/1/1900,"",VLOOKUP($A46,'8 Oct - LIVE LDS Data'!$A$3:$AAD$1504,60,FALSE))</f>
        <v>45627</v>
      </c>
      <c r="U46" s="7297">
        <f>IF(VLOOKUP($A46,'8 Oct - LIVE LDS Data'!$A$3:$AAD$1504,63,FALSE)=0/1/1900,"",VLOOKUP($A46,'8 Oct - LIVE LDS Data'!$A$3:$AAD$1504,63,FALSE))</f>
        <v>46174</v>
      </c>
      <c r="V46" s="7297" t="str">
        <f>IF(VLOOKUP($A46,'8 Oct - LIVE LDS Data'!$A$3:$AAD$1504,66,FALSE)=0/1/1900,"",VLOOKUP($A46,'8 Oct - LIVE LDS Data'!$A$3:$AAD$1504,66,FALSE))</f>
        <v>TBC</v>
      </c>
      <c r="W46" s="7537" t="str">
        <f>IF(VLOOKUP($A46,'8 Oct - LIVE LDS Data'!$A$3:$AAD$1504,68,FALSE)=0/1/1900,"",VLOOKUP($A46,'8 Oct - LIVE LDS Data'!$A$3:$AAD$1504,68,FALSE))</f>
        <v>Submission now June 2026</v>
      </c>
      <c r="X46" s="7314" t="str">
        <f>IF(VLOOKUP($A46,'8 Oct - LIVE LDS Data'!$A$3:$AAD$1504,79,FALSE)=0/1/1900,"",VLOOKUP($A46,'8 Oct - LIVE LDS Data'!$A$3:$AAD$1504,79,FALSE))</f>
        <v>Published Feb 2025</v>
      </c>
      <c r="Y46" s="7315" t="s">
        <v>90</v>
      </c>
      <c r="Z46" s="7538" t="s">
        <v>8051</v>
      </c>
      <c r="AA46" s="7300">
        <f>IF(VLOOKUP($A46,'8 Oct - LIVE LDS Data'!$A$3:$AAD$1504,72,FALSE)=0/1/1900,"",VLOOKUP($A46,'8 Oct - LIVE LDS Data'!$A$3:$AAD$1504,72,FALSE))</f>
        <v>45632</v>
      </c>
      <c r="AB46" s="7300">
        <f>IF(VLOOKUP($A46,'8 Oct - LIVE LDS Data'!$A$3:$AAD$1504,73,FALSE)=0/1/1900,"",VLOOKUP($A46,'8 Oct - LIVE LDS Data'!$A$3:$AAD$1504,73,FALSE))</f>
        <v>45315</v>
      </c>
      <c r="AC46" s="7300" t="str">
        <f>IF(VLOOKUP($A46,'8 Oct - LIVE LDS Data'!$A$3:$AAD$1504,75,FALSE)=0/1/1900,"",VLOOKUP($A46,'8 Oct - LIVE LDS Data'!$A$3:$AAD$1504,75,FALSE))</f>
        <v/>
      </c>
      <c r="AD46" s="7300">
        <f>IF(VLOOKUP($A46,'8 Oct - LIVE LDS Data'!$A$3:$AAD$1504,76,FALSE)=0/1/1900,"",VLOOKUP($A46,'8 Oct - LIVE LDS Data'!$A$3:$AAD$1504,76,FALSE))</f>
        <v>45686</v>
      </c>
    </row>
    <row r="47" spans="1:30" s="610" customFormat="1" ht="30" hidden="1" customHeight="1" x14ac:dyDescent="0.2">
      <c r="A47" s="1465" t="s">
        <v>1305</v>
      </c>
      <c r="B47" s="1465"/>
      <c r="C47" s="1465" t="s">
        <v>1306</v>
      </c>
      <c r="D47" s="1466"/>
      <c r="E47" s="1466"/>
      <c r="F47" s="7293" t="str">
        <f>IF(VLOOKUP($A47,'8 Oct - LIVE LDS Data'!$A$3:$AAD$1504,4,FALSE)=0/1/1900,"",VLOOKUP($A47,'8 Oct - LIVE LDS Data'!$A$3:$AAD$1504,4,FALSE))</f>
        <v xml:space="preserve">Local Plan </v>
      </c>
      <c r="G47" s="7294">
        <f>IF(VLOOKUP($A47,'8 Oct - LIVE LDS Data'!$A$3:$AAD$1504,6,FALSE)=0/1/1900,"",VLOOKUP($A47,'8 Oct - LIVE LDS Data'!$A$3:$AAD$1504,6,FALSE))</f>
        <v>2021</v>
      </c>
      <c r="H47" s="7294">
        <f>IF(VLOOKUP($A47,'8 Oct - LIVE LDS Data'!$A$3:$AAD$1504,7,FALSE)=0/1/1900,"",VLOOKUP($A47,'8 Oct - LIVE LDS Data'!$A$3:$AAD$1504,7,FALSE))</f>
        <v>2040</v>
      </c>
      <c r="I47" s="7294" t="str">
        <f>IF(VLOOKUP($A47,'8 Oct - LIVE LDS Data'!$A$3:$AAD$1504,8,FALSE)=0/1/1900,"",VLOOKUP($A47,'8 Oct - LIVE LDS Data'!$A$3:$AAD$1504,8,FALSE))</f>
        <v>N</v>
      </c>
      <c r="J47" s="7294" t="str">
        <f>IF(VLOOKUP($A47,'8 Oct - LIVE LDS Data'!$A$3:$AAD$1504,9,FALSE)=0/1/1900,"",VLOOKUP($A47,'8 Oct - LIVE LDS Data'!$A$3:$AAD$1504,9,FALSE))</f>
        <v>N</v>
      </c>
      <c r="K47" s="7295">
        <f>IF(VLOOKUP($A47,'8 Oct - LIVE LDS Data'!$A$3:$AAD$1504,10,FALSE)=0/1/1900,"",VLOOKUP($A47,'8 Oct - LIVE LDS Data'!$A$3:$AAD$1504,10,FALSE))</f>
        <v>41767</v>
      </c>
      <c r="L47" s="7297">
        <f>IF(VLOOKUP($A47,'8 Oct - LIVE LDS Data'!$A$3:$AAD$1504,33,FALSE)=0/1/1900,"",VLOOKUP($A47,'8 Oct - LIVE LDS Data'!$A$3:$AAD$1504,33,FALSE))</f>
        <v>43466</v>
      </c>
      <c r="M47" s="7297">
        <f>IF(VLOOKUP($A47,'8 Oct - LIVE LDS Data'!$A$3:$AAD$1504,34,FALSE)=0/1/1900,"",VLOOKUP($A47,'8 Oct - LIVE LDS Data'!$A$3:$AAD$1504,34,FALSE))</f>
        <v>43501</v>
      </c>
      <c r="N47" s="7297">
        <f>IF(VLOOKUP($A47,'8 Oct - LIVE LDS Data'!$A$3:$AAD$1504,40,FALSE)=0/1/1900,"",VLOOKUP($A47,'8 Oct - LIVE LDS Data'!$A$3:$AAD$1504,40,FALSE))</f>
        <v>43709</v>
      </c>
      <c r="O47" s="7297">
        <f>IF(VLOOKUP($A47,'8 Oct - LIVE LDS Data'!$A$3:$AAD$1504,41,FALSE)=0/1/1900,"",VLOOKUP($A47,'8 Oct - LIVE LDS Data'!$A$3:$AAD$1504,41,FALSE))</f>
        <v>43711</v>
      </c>
      <c r="P47" s="7297">
        <f>IF(VLOOKUP($A47,'8 Oct - LIVE LDS Data'!$A$3:$AAD$1504,47,FALSE)=0/1/1900,"",VLOOKUP($A47,'8 Oct - LIVE LDS Data'!$A$3:$AAD$1504,47,FALSE))</f>
        <v>44866</v>
      </c>
      <c r="Q47" s="7297">
        <f>IF(VLOOKUP($A47,'8 Oct - LIVE LDS Data'!$A$3:$AAD$1504,48,FALSE)=0/1/1900,"",VLOOKUP($A47,'8 Oct - LIVE LDS Data'!$A$3:$AAD$1504,48,FALSE))</f>
        <v>44886</v>
      </c>
      <c r="R47" s="7297" t="str">
        <f>IF(VLOOKUP($A47,'8 Oct - LIVE LDS Data'!$A$3:$AAD$1504,54,FALSE)=0/1/1900,"",VLOOKUP($A47,'8 Oct - LIVE LDS Data'!$A$3:$AAD$1504,54,FALSE))</f>
        <v>Jan-2024
(was Sep-2023)</v>
      </c>
      <c r="S47" s="7297">
        <f>IF(VLOOKUP($A47,'8 Oct - LIVE LDS Data'!$A$3:$AAD$1504,55,FALSE)=0/1/1900,"",VLOOKUP($A47,'8 Oct - LIVE LDS Data'!$A$3:$AAD$1504,55,FALSE))</f>
        <v>45313</v>
      </c>
      <c r="T47" s="7297">
        <f>IF(VLOOKUP($A47,'8 Oct - LIVE LDS Data'!$A$3:$AAD$1504,60,FALSE)=0/1/1900,"",VLOOKUP($A47,'8 Oct - LIVE LDS Data'!$A$3:$AAD$1504,60,FALSE))</f>
        <v>46204</v>
      </c>
      <c r="U47" s="7297">
        <f>IF(VLOOKUP($A47,'8 Oct - LIVE LDS Data'!$A$3:$AAD$1504,63,FALSE)=0/1/1900,"",VLOOKUP($A47,'8 Oct - LIVE LDS Data'!$A$3:$AAD$1504,63,FALSE))</f>
        <v>46327</v>
      </c>
      <c r="V47" s="7297">
        <f>IF(VLOOKUP($A47,'8 Oct - LIVE LDS Data'!$A$3:$AAD$1504,66,FALSE)=0/1/1900,"",VLOOKUP($A47,'8 Oct - LIVE LDS Data'!$A$3:$AAD$1504,66,FALSE))</f>
        <v>46600</v>
      </c>
      <c r="W47" s="7537" t="str">
        <f>IF(VLOOKUP($A47,'8 Oct - LIVE LDS Data'!$A$3:$AAD$1504,68,FALSE)=0/1/1900,"",VLOOKUP($A47,'8 Oct - LIVE LDS Data'!$A$3:$AAD$1504,68,FALSE))</f>
        <v>Reg 19 now expected July - Oct 2026, with submission in November 2026</v>
      </c>
      <c r="X47" s="7314" t="str">
        <f>IF(VLOOKUP($A47,'8 Oct - LIVE LDS Data'!$A$3:$AAD$1504,79,FALSE)=0/1/1900,"",VLOOKUP($A47,'8 Oct - LIVE LDS Data'!$A$3:$AAD$1504,79,FALSE))</f>
        <v>Reg 18 completed
[Reg 19 exp. July 2026]</v>
      </c>
      <c r="Y47" s="7315" t="s">
        <v>90</v>
      </c>
      <c r="Z47" s="7538" t="s">
        <v>8058</v>
      </c>
      <c r="AA47" s="7300">
        <f>IF(VLOOKUP($A47,'8 Oct - LIVE LDS Data'!$A$3:$AAD$1504,72,FALSE)=0/1/1900,"",VLOOKUP($A47,'8 Oct - LIVE LDS Data'!$A$3:$AAD$1504,72,FALSE))</f>
        <v>45320</v>
      </c>
      <c r="AB47" s="7300">
        <f>IF(VLOOKUP($A47,'8 Oct - LIVE LDS Data'!$A$3:$AAD$1504,73,FALSE)=0/1/1900,"",VLOOKUP($A47,'8 Oct - LIVE LDS Data'!$A$3:$AAD$1504,73,FALSE))</f>
        <v>45720</v>
      </c>
      <c r="AC47" s="7300">
        <f>IF(VLOOKUP($A47,'8 Oct - LIVE LDS Data'!$A$3:$AAD$1504,75,FALSE)=0/1/1900,"",VLOOKUP($A47,'8 Oct - LIVE LDS Data'!$A$3:$AAD$1504,75,FALSE))</f>
        <v>45037</v>
      </c>
      <c r="AD47" s="7300">
        <f>IF(VLOOKUP($A47,'8 Oct - LIVE LDS Data'!$A$3:$AAD$1504,76,FALSE)=0/1/1900,"",VLOOKUP($A47,'8 Oct - LIVE LDS Data'!$A$3:$AAD$1504,76,FALSE))</f>
        <v>45720</v>
      </c>
    </row>
    <row r="48" spans="1:30" s="610" customFormat="1" ht="30" customHeight="1" x14ac:dyDescent="0.2">
      <c r="A48" s="1465" t="s">
        <v>3692</v>
      </c>
      <c r="B48" s="1465"/>
      <c r="C48" s="1465" t="s">
        <v>3693</v>
      </c>
      <c r="D48" s="1466"/>
      <c r="E48" s="1466"/>
      <c r="F48" s="7293" t="str">
        <f>IF(VLOOKUP($A48,'8 Oct - LIVE LDS Data'!$A$3:$AAD$1504,4,FALSE)=0/1/1900,"",VLOOKUP($A48,'8 Oct - LIVE LDS Data'!$A$3:$AAD$1504,4,FALSE))</f>
        <v>North Devon and Torridge Local Plan 2011-2031 Review</v>
      </c>
      <c r="G48" s="7294" t="str">
        <f>IF(VLOOKUP($A48,'8 Oct - LIVE LDS Data'!$A$3:$AAD$1504,6,FALSE)=0/1/1900,"",VLOOKUP($A48,'8 Oct - LIVE LDS Data'!$A$3:$AAD$1504,6,FALSE))</f>
        <v/>
      </c>
      <c r="H48" s="7294" t="str">
        <f>IF(VLOOKUP($A48,'8 Oct - LIVE LDS Data'!$A$3:$AAD$1504,7,FALSE)=0/1/1900,"",VLOOKUP($A48,'8 Oct - LIVE LDS Data'!$A$3:$AAD$1504,7,FALSE))</f>
        <v/>
      </c>
      <c r="I48" s="7294" t="str">
        <f>IF(VLOOKUP($A48,'8 Oct - LIVE LDS Data'!$A$3:$AAD$1504,8,FALSE)=0/1/1900,"",VLOOKUP($A48,'8 Oct - LIVE LDS Data'!$A$3:$AAD$1504,8,FALSE))</f>
        <v>N</v>
      </c>
      <c r="J48" s="7294" t="str">
        <f>IF(VLOOKUP($A48,'8 Oct - LIVE LDS Data'!$A$3:$AAD$1504,9,FALSE)=0/1/1900,"",VLOOKUP($A48,'8 Oct - LIVE LDS Data'!$A$3:$AAD$1504,9,FALSE))</f>
        <v>Y</v>
      </c>
      <c r="K48" s="7295">
        <f>IF(VLOOKUP($A48,'8 Oct - LIVE LDS Data'!$A$3:$AAD$1504,10,FALSE)=0/1/1900,"",VLOOKUP($A48,'8 Oct - LIVE LDS Data'!$A$3:$AAD$1504,10,FALSE))</f>
        <v>43402</v>
      </c>
      <c r="L48" s="7297">
        <f>IF(VLOOKUP($A48,'8 Oct - LIVE LDS Data'!$A$3:$AAD$1504,33,FALSE)=0/1/1900,"",VLOOKUP($A48,'8 Oct - LIVE LDS Data'!$A$3:$AAD$1504,33,FALSE))</f>
        <v>46054</v>
      </c>
      <c r="M48" s="7297" t="str">
        <f>IF(VLOOKUP($A48,'8 Oct - LIVE LDS Data'!$A$3:$AAD$1504,34,FALSE)=0/1/1900,"",VLOOKUP($A48,'8 Oct - LIVE LDS Data'!$A$3:$AAD$1504,34,FALSE))</f>
        <v/>
      </c>
      <c r="N48" s="7297" t="str">
        <f>IF(VLOOKUP($A48,'8 Oct - LIVE LDS Data'!$A$3:$AAD$1504,40,FALSE)=0/1/1900,"",VLOOKUP($A48,'8 Oct - LIVE LDS Data'!$A$3:$AAD$1504,40,FALSE))</f>
        <v/>
      </c>
      <c r="O48" s="7297" t="str">
        <f>IF(VLOOKUP($A48,'8 Oct - LIVE LDS Data'!$A$3:$AAD$1504,41,FALSE)=0/1/1900,"",VLOOKUP($A48,'8 Oct - LIVE LDS Data'!$A$3:$AAD$1504,41,FALSE))</f>
        <v/>
      </c>
      <c r="P48" s="7297" t="str">
        <f>IF(VLOOKUP($A48,'8 Oct - LIVE LDS Data'!$A$3:$AAD$1504,47,FALSE)=0/1/1900,"",VLOOKUP($A48,'8 Oct - LIVE LDS Data'!$A$3:$AAD$1504,47,FALSE))</f>
        <v/>
      </c>
      <c r="Q48" s="7297" t="str">
        <f>IF(VLOOKUP($A48,'8 Oct - LIVE LDS Data'!$A$3:$AAD$1504,48,FALSE)=0/1/1900,"",VLOOKUP($A48,'8 Oct - LIVE LDS Data'!$A$3:$AAD$1504,48,FALSE))</f>
        <v/>
      </c>
      <c r="R48" s="7297" t="str">
        <f>IF(VLOOKUP($A48,'8 Oct - LIVE LDS Data'!$A$3:$AAD$1504,54,FALSE)=0/1/1900,"",VLOOKUP($A48,'8 Oct - LIVE LDS Data'!$A$3:$AAD$1504,54,FALSE))</f>
        <v/>
      </c>
      <c r="S48" s="7297" t="str">
        <f>IF(VLOOKUP($A48,'8 Oct - LIVE LDS Data'!$A$3:$AAD$1504,55,FALSE)=0/1/1900,"",VLOOKUP($A48,'8 Oct - LIVE LDS Data'!$A$3:$AAD$1504,55,FALSE))</f>
        <v/>
      </c>
      <c r="T48" s="7297">
        <f>IF(VLOOKUP($A48,'8 Oct - LIVE LDS Data'!$A$3:$AAD$1504,60,FALSE)=0/1/1900,"",VLOOKUP($A48,'8 Oct - LIVE LDS Data'!$A$3:$AAD$1504,60,FALSE))</f>
        <v>46722</v>
      </c>
      <c r="U48" s="7297">
        <f>IF(VLOOKUP($A48,'8 Oct - LIVE LDS Data'!$A$3:$AAD$1504,63,FALSE)=0/1/1900,"",VLOOKUP($A48,'8 Oct - LIVE LDS Data'!$A$3:$AAD$1504,63,FALSE))</f>
        <v>46753</v>
      </c>
      <c r="V48" s="7297">
        <f>IF(VLOOKUP($A48,'8 Oct - LIVE LDS Data'!$A$3:$AAD$1504,66,FALSE)=0/1/1900,"",VLOOKUP($A48,'8 Oct - LIVE LDS Data'!$A$3:$AAD$1504,66,FALSE))</f>
        <v>46935</v>
      </c>
      <c r="W48" s="7537" t="str">
        <f>IF(VLOOKUP($A48,'8 Oct - LIVE LDS Data'!$A$3:$AAD$1504,68,FALSE)=0/1/1900,"",VLOOKUP($A48,'8 Oct - LIVE LDS Data'!$A$3:$AAD$1504,68,FALSE))</f>
        <v>Scoping and early participation - Up to and beyond March 2025
Formal notice of start of plan-making - October 2025
Gateway 1 (Advisory) - February 2026
Evidence Gathering and drafting the plan, including Gateway 2 (Advisory); Engagement, proposing changes and submission - Feb 2026 - Dec 2027
Gateway 3 (Stop/Go) - January 2028
Examination - January 2028 to June 2028
Finalisation and adoption of digital plan - July 2028</v>
      </c>
      <c r="X48" s="7314" t="s">
        <v>4017</v>
      </c>
      <c r="Y48" s="7315" t="s">
        <v>3757</v>
      </c>
      <c r="Z48" s="7538" t="s">
        <v>8051</v>
      </c>
      <c r="AA48" s="7300">
        <f>IF(VLOOKUP($A48,'8 Oct - LIVE LDS Data'!$A$3:$AAD$1504,72,FALSE)=0/1/1900,"",VLOOKUP($A48,'8 Oct - LIVE LDS Data'!$A$3:$AAD$1504,72,FALSE))</f>
        <v>45320</v>
      </c>
      <c r="AB48" s="7300">
        <f>IF(VLOOKUP($A48,'8 Oct - LIVE LDS Data'!$A$3:$AAD$1504,73,FALSE)=0/1/1900,"",VLOOKUP($A48,'8 Oct - LIVE LDS Data'!$A$3:$AAD$1504,73,FALSE))</f>
        <v>45758</v>
      </c>
      <c r="AC48" s="7300">
        <f>IF(VLOOKUP($A48,'8 Oct - LIVE LDS Data'!$A$3:$AAD$1504,75,FALSE)=0/1/1900,"",VLOOKUP($A48,'8 Oct - LIVE LDS Data'!$A$3:$AAD$1504,75,FALSE))</f>
        <v>44270</v>
      </c>
      <c r="AD48" s="7300">
        <f>IF(VLOOKUP($A48,'8 Oct - LIVE LDS Data'!$A$3:$AAD$1504,76,FALSE)=0/1/1900,"",VLOOKUP($A48,'8 Oct - LIVE LDS Data'!$A$3:$AAD$1504,76,FALSE))</f>
        <v>45758</v>
      </c>
    </row>
    <row r="49" spans="1:30" s="610" customFormat="1" ht="30" hidden="1" customHeight="1" x14ac:dyDescent="0.2">
      <c r="A49" s="1465" t="s">
        <v>1334</v>
      </c>
      <c r="B49" s="1465"/>
      <c r="C49" s="1465" t="s">
        <v>1335</v>
      </c>
      <c r="D49" s="1466"/>
      <c r="E49" s="1466"/>
      <c r="F49" s="7293" t="str">
        <f>IF(VLOOKUP($A49,'8 Oct - LIVE LDS Data'!$A$3:$AAD$1504,4,FALSE)=0/1/1900,"",VLOOKUP($A49,'8 Oct - LIVE LDS Data'!$A$3:$AAD$1504,4,FALSE))</f>
        <v>East Lindsey Local Plan Review</v>
      </c>
      <c r="G49" s="7294" t="str">
        <f>IF(VLOOKUP($A49,'8 Oct - LIVE LDS Data'!$A$3:$AAD$1504,6,FALSE)=0/1/1900,"",VLOOKUP($A49,'8 Oct - LIVE LDS Data'!$A$3:$AAD$1504,6,FALSE))</f>
        <v/>
      </c>
      <c r="H49" s="7294" t="str">
        <f>IF(VLOOKUP($A49,'8 Oct - LIVE LDS Data'!$A$3:$AAD$1504,7,FALSE)=0/1/1900,"",VLOOKUP($A49,'8 Oct - LIVE LDS Data'!$A$3:$AAD$1504,7,FALSE))</f>
        <v/>
      </c>
      <c r="I49" s="7294" t="str">
        <f>IF(VLOOKUP($A49,'8 Oct - LIVE LDS Data'!$A$3:$AAD$1504,8,FALSE)=0/1/1900,"",VLOOKUP($A49,'8 Oct - LIVE LDS Data'!$A$3:$AAD$1504,8,FALSE))</f>
        <v>N</v>
      </c>
      <c r="J49" s="7294" t="str">
        <f>IF(VLOOKUP($A49,'8 Oct - LIVE LDS Data'!$A$3:$AAD$1504,9,FALSE)=0/1/1900,"",VLOOKUP($A49,'8 Oct - LIVE LDS Data'!$A$3:$AAD$1504,9,FALSE))</f>
        <v>N</v>
      </c>
      <c r="K49" s="7295">
        <f>IF(VLOOKUP($A49,'8 Oct - LIVE LDS Data'!$A$3:$AAD$1504,10,FALSE)=0/1/1900,"",VLOOKUP($A49,'8 Oct - LIVE LDS Data'!$A$3:$AAD$1504,10,FALSE))</f>
        <v>43299</v>
      </c>
      <c r="L49" s="7297" t="str">
        <f>IF(VLOOKUP($A49,'8 Oct - LIVE LDS Data'!$A$3:$AAD$1504,33,FALSE)=0/1/1900,"",VLOOKUP($A49,'8 Oct - LIVE LDS Data'!$A$3:$AAD$1504,33,FALSE))</f>
        <v/>
      </c>
      <c r="M49" s="7297">
        <f>IF(VLOOKUP($A49,'8 Oct - LIVE LDS Data'!$A$3:$AAD$1504,34,FALSE)=0/1/1900,"",VLOOKUP($A49,'8 Oct - LIVE LDS Data'!$A$3:$AAD$1504,34,FALSE))</f>
        <v>44242</v>
      </c>
      <c r="N49" s="7297" t="str">
        <f>IF(VLOOKUP($A49,'8 Oct - LIVE LDS Data'!$A$3:$AAD$1504,40,FALSE)=0/1/1900,"",VLOOKUP($A49,'8 Oct - LIVE LDS Data'!$A$3:$AAD$1504,40,FALSE))</f>
        <v/>
      </c>
      <c r="O49" s="7297" t="str">
        <f>IF(VLOOKUP($A49,'8 Oct - LIVE LDS Data'!$A$3:$AAD$1504,41,FALSE)=0/1/1900,"",VLOOKUP($A49,'8 Oct - LIVE LDS Data'!$A$3:$AAD$1504,41,FALSE))</f>
        <v/>
      </c>
      <c r="P49" s="7297" t="str">
        <f>IF(VLOOKUP($A49,'8 Oct - LIVE LDS Data'!$A$3:$AAD$1504,47,FALSE)=0/1/1900,"",VLOOKUP($A49,'8 Oct - LIVE LDS Data'!$A$3:$AAD$1504,47,FALSE))</f>
        <v/>
      </c>
      <c r="Q49" s="7297" t="str">
        <f>IF(VLOOKUP($A49,'8 Oct - LIVE LDS Data'!$A$3:$AAD$1504,48,FALSE)=0/1/1900,"",VLOOKUP($A49,'8 Oct - LIVE LDS Data'!$A$3:$AAD$1504,48,FALSE))</f>
        <v/>
      </c>
      <c r="R49" s="7297" t="str">
        <f>IF(VLOOKUP($A49,'8 Oct - LIVE LDS Data'!$A$3:$AAD$1504,54,FALSE)=0/1/1900,"",VLOOKUP($A49,'8 Oct - LIVE LDS Data'!$A$3:$AAD$1504,54,FALSE))</f>
        <v/>
      </c>
      <c r="S49" s="7297" t="str">
        <f>IF(VLOOKUP($A49,'8 Oct - LIVE LDS Data'!$A$3:$AAD$1504,55,FALSE)=0/1/1900,"",VLOOKUP($A49,'8 Oct - LIVE LDS Data'!$A$3:$AAD$1504,55,FALSE))</f>
        <v/>
      </c>
      <c r="T49" s="7297" t="str">
        <f>IF(VLOOKUP($A49,'8 Oct - LIVE LDS Data'!$A$3:$AAD$1504,60,FALSE)=0/1/1900,"",VLOOKUP($A49,'8 Oct - LIVE LDS Data'!$A$3:$AAD$1504,60,FALSE))</f>
        <v/>
      </c>
      <c r="U49" s="7297" t="str">
        <f>IF(VLOOKUP($A49,'8 Oct - LIVE LDS Data'!$A$3:$AAD$1504,63,FALSE)=0/1/1900,"",VLOOKUP($A49,'8 Oct - LIVE LDS Data'!$A$3:$AAD$1504,63,FALSE))</f>
        <v/>
      </c>
      <c r="V49" s="7297" t="str">
        <f>IF(VLOOKUP($A49,'8 Oct - LIVE LDS Data'!$A$3:$AAD$1504,66,FALSE)=0/1/1900,"",VLOOKUP($A49,'8 Oct - LIVE LDS Data'!$A$3:$AAD$1504,66,FALSE))</f>
        <v/>
      </c>
      <c r="W49" s="7537" t="str">
        <f>IF(VLOOKUP($A49,'8 Oct - LIVE LDS Data'!$A$3:$AAD$1504,68,FALSE)=0/1/1900,"",VLOOKUP($A49,'8 Oct - LIVE LDS Data'!$A$3:$AAD$1504,68,FALSE))</f>
        <v>It is proposed to focus on the new plan-making system expected later this year. This does not preclude evidence gathering ahead of this 
and other preparatory work. The impact of local government reorganisation also need to be factored in as this work progresses.</v>
      </c>
      <c r="X49" s="7314" t="str">
        <f>IF(VLOOKUP($A49,'8 Oct - LIVE LDS Data'!$A$3:$AAD$1504,79,FALSE)=0/1/1900,"",VLOOKUP($A49,'8 Oct - LIVE LDS Data'!$A$3:$AAD$1504,79,FALSE))</f>
        <v>new plan to be prepared under new system</v>
      </c>
      <c r="Y49" s="7315" t="s">
        <v>90</v>
      </c>
      <c r="Z49" s="7538" t="s">
        <v>8058</v>
      </c>
      <c r="AA49" s="7300">
        <f>IF(VLOOKUP($A49,'8 Oct - LIVE LDS Data'!$A$3:$AAD$1504,72,FALSE)=0/1/1900,"",VLOOKUP($A49,'8 Oct - LIVE LDS Data'!$A$3:$AAD$1504,72,FALSE))</f>
        <v>45938</v>
      </c>
      <c r="AB49" s="7300">
        <f>IF(VLOOKUP($A49,'8 Oct - LIVE LDS Data'!$A$3:$AAD$1504,73,FALSE)=0/1/1900,"",VLOOKUP($A49,'8 Oct - LIVE LDS Data'!$A$3:$AAD$1504,73,FALSE))</f>
        <v>45908</v>
      </c>
      <c r="AC49" s="7300">
        <f>IF(VLOOKUP($A49,'8 Oct - LIVE LDS Data'!$A$3:$AAD$1504,75,FALSE)=0/1/1900,"",VLOOKUP($A49,'8 Oct - LIVE LDS Data'!$A$3:$AAD$1504,75,FALSE))</f>
        <v>44974</v>
      </c>
      <c r="AD49" s="7300">
        <f>IF(VLOOKUP($A49,'8 Oct - LIVE LDS Data'!$A$3:$AAD$1504,76,FALSE)=0/1/1900,"",VLOOKUP($A49,'8 Oct - LIVE LDS Data'!$A$3:$AAD$1504,76,FALSE))</f>
        <v>45908</v>
      </c>
    </row>
    <row r="50" spans="1:30" s="610" customFormat="1" ht="30" customHeight="1" x14ac:dyDescent="0.2">
      <c r="A50" s="1465" t="s">
        <v>896</v>
      </c>
      <c r="B50" s="1465"/>
      <c r="C50" s="1465" t="s">
        <v>897</v>
      </c>
      <c r="D50" s="1466"/>
      <c r="E50" s="1466"/>
      <c r="F50" s="7293" t="str">
        <f>IF(VLOOKUP($A50,'8 Oct - LIVE LDS Data'!$A$3:$AAD$1504,4,FALSE)=0/1/1900,"",VLOOKUP($A50,'8 Oct - LIVE LDS Data'!$A$3:$AAD$1504,4,FALSE))</f>
        <v>Local Plan Update</v>
      </c>
      <c r="G50" s="7294">
        <f>IF(VLOOKUP($A50,'8 Oct - LIVE LDS Data'!$A$3:$AAD$1504,6,FALSE)=0/1/1900,"",VLOOKUP($A50,'8 Oct - LIVE LDS Data'!$A$3:$AAD$1504,6,FALSE))</f>
        <v>2028</v>
      </c>
      <c r="H50" s="7294">
        <v>2040</v>
      </c>
      <c r="I50" s="7294" t="str">
        <f>IF(VLOOKUP($A50,'8 Oct - LIVE LDS Data'!$A$3:$AAD$1504,8,FALSE)=0/1/1900,"",VLOOKUP($A50,'8 Oct - LIVE LDS Data'!$A$3:$AAD$1504,8,FALSE))</f>
        <v>N</v>
      </c>
      <c r="J50" s="7294" t="str">
        <f>IF(VLOOKUP($A50,'8 Oct - LIVE LDS Data'!$A$3:$AAD$1504,9,FALSE)=0/1/1900,"",VLOOKUP($A50,'8 Oct - LIVE LDS Data'!$A$3:$AAD$1504,9,FALSE))</f>
        <v>N</v>
      </c>
      <c r="K50" s="7295">
        <f>IF(VLOOKUP($A50,'8 Oct - LIVE LDS Data'!$A$3:$AAD$1504,10,FALSE)=0/1/1900,"",VLOOKUP($A50,'8 Oct - LIVE LDS Data'!$A$3:$AAD$1504,10,FALSE))</f>
        <v>42943</v>
      </c>
      <c r="L50" s="7297">
        <f>IF(VLOOKUP($A50,'8 Oct - LIVE LDS Data'!$A$3:$AAD$1504,33,FALSE)=0/1/1900,"",VLOOKUP($A50,'8 Oct - LIVE LDS Data'!$A$3:$AAD$1504,33,FALSE))</f>
        <v>45231</v>
      </c>
      <c r="M50" s="7297">
        <f>IF(VLOOKUP($A50,'8 Oct - LIVE LDS Data'!$A$3:$AAD$1504,34,FALSE)=0/1/1900,"",VLOOKUP($A50,'8 Oct - LIVE LDS Data'!$A$3:$AAD$1504,34,FALSE))</f>
        <v>45390</v>
      </c>
      <c r="N50" s="7297" t="str">
        <f>IF(VLOOKUP($A50,'8 Oct - LIVE LDS Data'!$A$3:$AAD$1504,40,FALSE)=0/1/1900,"",VLOOKUP($A50,'8 Oct - LIVE LDS Data'!$A$3:$AAD$1504,40,FALSE))</f>
        <v/>
      </c>
      <c r="O50" s="7297" t="str">
        <f>IF(VLOOKUP($A50,'8 Oct - LIVE LDS Data'!$A$3:$AAD$1504,41,FALSE)=0/1/1900,"",VLOOKUP($A50,'8 Oct - LIVE LDS Data'!$A$3:$AAD$1504,41,FALSE))</f>
        <v/>
      </c>
      <c r="P50" s="7297" t="str">
        <f>IF(VLOOKUP($A50,'8 Oct - LIVE LDS Data'!$A$3:$AAD$1504,47,FALSE)=0/1/1900,"",VLOOKUP($A50,'8 Oct - LIVE LDS Data'!$A$3:$AAD$1504,47,FALSE))</f>
        <v/>
      </c>
      <c r="Q50" s="7297" t="str">
        <f>IF(VLOOKUP($A50,'8 Oct - LIVE LDS Data'!$A$3:$AAD$1504,48,FALSE)=0/1/1900,"",VLOOKUP($A50,'8 Oct - LIVE LDS Data'!$A$3:$AAD$1504,48,FALSE))</f>
        <v/>
      </c>
      <c r="R50" s="7297" t="str">
        <f>IF(VLOOKUP($A50,'8 Oct - LIVE LDS Data'!$A$3:$AAD$1504,54,FALSE)=0/1/1900,"",VLOOKUP($A50,'8 Oct - LIVE LDS Data'!$A$3:$AAD$1504,54,FALSE))</f>
        <v/>
      </c>
      <c r="S50" s="7297" t="str">
        <f>IF(VLOOKUP($A50,'8 Oct - LIVE LDS Data'!$A$3:$AAD$1504,55,FALSE)=0/1/1900,"",VLOOKUP($A50,'8 Oct - LIVE LDS Data'!$A$3:$AAD$1504,55,FALSE))</f>
        <v/>
      </c>
      <c r="T50" s="7297">
        <f>IF(VLOOKUP($A50,'8 Oct - LIVE LDS Data'!$A$3:$AAD$1504,60,FALSE)=0/1/1900,"",VLOOKUP($A50,'8 Oct - LIVE LDS Data'!$A$3:$AAD$1504,60,FALSE))</f>
        <v>46235</v>
      </c>
      <c r="U50" s="7297">
        <f>IF(VLOOKUP($A50,'8 Oct - LIVE LDS Data'!$A$3:$AAD$1504,63,FALSE)=0/1/1900,"",VLOOKUP($A50,'8 Oct - LIVE LDS Data'!$A$3:$AAD$1504,63,FALSE))</f>
        <v>46419</v>
      </c>
      <c r="V50" s="7297">
        <f>IF(VLOOKUP($A50,'8 Oct - LIVE LDS Data'!$A$3:$AAD$1504,66,FALSE)=0/1/1900,"",VLOOKUP($A50,'8 Oct - LIVE LDS Data'!$A$3:$AAD$1504,66,FALSE))</f>
        <v>46784</v>
      </c>
      <c r="W50" s="7537" t="str">
        <f>IF(VLOOKUP($A50,'8 Oct - LIVE LDS Data'!$A$3:$AAD$1504,68,FALSE)=0/1/1900,"",VLOOKUP($A50,'8 Oct - LIVE LDS Data'!$A$3:$AAD$1504,68,FALSE))</f>
        <v>Pub Q3 2026; Sub Q1 2027; Adoption Q1 2028</v>
      </c>
      <c r="X50" s="7314" t="s">
        <v>4017</v>
      </c>
      <c r="Y50" s="7315" t="s">
        <v>3757</v>
      </c>
      <c r="Z50" s="7538" t="s">
        <v>8051</v>
      </c>
      <c r="AA50" s="7300">
        <f>IF(VLOOKUP($A50,'8 Oct - LIVE LDS Data'!$A$3:$AAD$1504,72,FALSE)=0/1/1900,"",VLOOKUP($A50,'8 Oct - LIVE LDS Data'!$A$3:$AAD$1504,72,FALSE))</f>
        <v>45320</v>
      </c>
      <c r="AB50" s="7300">
        <f>IF(VLOOKUP($A50,'8 Oct - LIVE LDS Data'!$A$3:$AAD$1504,73,FALSE)=0/1/1900,"",VLOOKUP($A50,'8 Oct - LIVE LDS Data'!$A$3:$AAD$1504,73,FALSE))</f>
        <v>45681</v>
      </c>
      <c r="AC50" s="7300" t="str">
        <f>IF(VLOOKUP($A50,'8 Oct - LIVE LDS Data'!$A$3:$AAD$1504,75,FALSE)=0/1/1900,"",VLOOKUP($A50,'8 Oct - LIVE LDS Data'!$A$3:$AAD$1504,75,FALSE))</f>
        <v/>
      </c>
      <c r="AD50" s="7300">
        <f>IF(VLOOKUP($A50,'8 Oct - LIVE LDS Data'!$A$3:$AAD$1504,76,FALSE)=0/1/1900,"",VLOOKUP($A50,'8 Oct - LIVE LDS Data'!$A$3:$AAD$1504,76,FALSE))</f>
        <v>45681</v>
      </c>
    </row>
    <row r="51" spans="1:30" s="610" customFormat="1" ht="30" customHeight="1" x14ac:dyDescent="0.2">
      <c r="A51" s="7309" t="s">
        <v>2067</v>
      </c>
      <c r="B51" s="7309"/>
      <c r="C51" s="7309" t="s">
        <v>2068</v>
      </c>
      <c r="D51" s="7310"/>
      <c r="E51" s="7310"/>
      <c r="F51" s="7293" t="str">
        <f>IF(VLOOKUP($A51,'8 Oct - LIVE LDS Data'!$A$3:$AAD$1504,4,FALSE)=0/1/1900,"",VLOOKUP($A51,'8 Oct - LIVE LDS Data'!$A$3:$AAD$1504,4,FALSE))</f>
        <v>Leeds Local Plan Update (2) 
Local Plan 2040</v>
      </c>
      <c r="G51" s="7294">
        <f>IF(VLOOKUP($A51,'8 Oct - LIVE LDS Data'!$A$3:$AAD$1504,6,FALSE)=0/1/1900,"",VLOOKUP($A51,'8 Oct - LIVE LDS Data'!$A$3:$AAD$1504,6,FALSE))</f>
        <v>2022</v>
      </c>
      <c r="H51" s="7294">
        <f>IF(VLOOKUP($A51,'8 Oct - LIVE LDS Data'!$A$3:$AAD$1504,7,FALSE)=0/1/1900,"",VLOOKUP($A51,'8 Oct - LIVE LDS Data'!$A$3:$AAD$1504,7,FALSE))</f>
        <v>2040</v>
      </c>
      <c r="I51" s="7294" t="str">
        <f>IF(VLOOKUP($A51,'8 Oct - LIVE LDS Data'!$A$3:$AAD$1504,8,FALSE)=0/1/1900,"",VLOOKUP($A51,'8 Oct - LIVE LDS Data'!$A$3:$AAD$1504,8,FALSE))</f>
        <v>N</v>
      </c>
      <c r="J51" s="7294" t="str">
        <f>IF(VLOOKUP($A51,'8 Oct - LIVE LDS Data'!$A$3:$AAD$1504,9,FALSE)=0/1/1900,"",VLOOKUP($A51,'8 Oct - LIVE LDS Data'!$A$3:$AAD$1504,9,FALSE))</f>
        <v>N</v>
      </c>
      <c r="K51" s="7295">
        <f>IF(VLOOKUP($A51,'8 Oct - LIVE LDS Data'!$A$3:$AAD$1504,10,FALSE)=0/1/1900,"",VLOOKUP($A51,'8 Oct - LIVE LDS Data'!$A$3:$AAD$1504,10,FALSE))</f>
        <v>43719</v>
      </c>
      <c r="L51" s="7297">
        <f>IF(VLOOKUP($A51,'8 Oct - LIVE LDS Data'!$A$3:$AAD$1504,33,FALSE)=0/1/1900,"",VLOOKUP($A51,'8 Oct - LIVE LDS Data'!$A$3:$AAD$1504,33,FALSE))</f>
        <v>44986</v>
      </c>
      <c r="M51" s="7297">
        <f>IF(VLOOKUP($A51,'8 Oct - LIVE LDS Data'!$A$3:$AAD$1504,34,FALSE)=0/1/1900,"",VLOOKUP($A51,'8 Oct - LIVE LDS Data'!$A$3:$AAD$1504,34,FALSE))</f>
        <v>44986</v>
      </c>
      <c r="N51" s="7297">
        <f>IF(VLOOKUP($A51,'8 Oct - LIVE LDS Data'!$A$3:$AAD$1504,40,FALSE)=0/1/1900,"",VLOOKUP($A51,'8 Oct - LIVE LDS Data'!$A$3:$AAD$1504,40,FALSE))</f>
        <v>45809</v>
      </c>
      <c r="O51" s="7297">
        <f>IF(VLOOKUP($A51,'8 Oct - LIVE LDS Data'!$A$3:$AAD$1504,41,FALSE)=0/1/1900,"",VLOOKUP($A51,'8 Oct - LIVE LDS Data'!$A$3:$AAD$1504,41,FALSE))</f>
        <v>45845</v>
      </c>
      <c r="P51" s="7297" t="str">
        <f>IF(VLOOKUP($A51,'8 Oct - LIVE LDS Data'!$A$3:$AAD$1504,47,FALSE)=0/1/1900,"",VLOOKUP($A51,'8 Oct - LIVE LDS Data'!$A$3:$AAD$1504,47,FALSE))</f>
        <v/>
      </c>
      <c r="Q51" s="7297" t="str">
        <f>IF(VLOOKUP($A51,'8 Oct - LIVE LDS Data'!$A$3:$AAD$1504,48,FALSE)=0/1/1900,"",VLOOKUP($A51,'8 Oct - LIVE LDS Data'!$A$3:$AAD$1504,48,FALSE))</f>
        <v/>
      </c>
      <c r="R51" s="7297" t="str">
        <f>IF(VLOOKUP($A51,'8 Oct - LIVE LDS Data'!$A$3:$AAD$1504,54,FALSE)=0/1/1900,"",VLOOKUP($A51,'8 Oct - LIVE LDS Data'!$A$3:$AAD$1504,54,FALSE))</f>
        <v/>
      </c>
      <c r="S51" s="7297" t="str">
        <f>IF(VLOOKUP($A51,'8 Oct - LIVE LDS Data'!$A$3:$AAD$1504,55,FALSE)=0/1/1900,"",VLOOKUP($A51,'8 Oct - LIVE LDS Data'!$A$3:$AAD$1504,55,FALSE))</f>
        <v/>
      </c>
      <c r="T51" s="7297">
        <f>IF(VLOOKUP($A51,'8 Oct - LIVE LDS Data'!$A$3:$AAD$1504,60,FALSE)=0/1/1900,"",VLOOKUP($A51,'8 Oct - LIVE LDS Data'!$A$3:$AAD$1504,60,FALSE))</f>
        <v>46204</v>
      </c>
      <c r="U51" s="7297">
        <f>IF(VLOOKUP($A51,'8 Oct - LIVE LDS Data'!$A$3:$AAD$1504,63,FALSE)=0/1/1900,"",VLOOKUP($A51,'8 Oct - LIVE LDS Data'!$A$3:$AAD$1504,63,FALSE))</f>
        <v>46357</v>
      </c>
      <c r="V51" s="7297">
        <f>IF(VLOOKUP($A51,'8 Oct - LIVE LDS Data'!$A$3:$AAD$1504,66,FALSE)=0/1/1900,"",VLOOKUP($A51,'8 Oct - LIVE LDS Data'!$A$3:$AAD$1504,66,FALSE))</f>
        <v>46753</v>
      </c>
      <c r="W51" s="7537" t="str">
        <f>IF(VLOOKUP($A51,'8 Oct - LIVE LDS Data'!$A$3:$AAD$1504,68,FALSE)=0/1/1900,"",VLOOKUP($A51,'8 Oct - LIVE LDS Data'!$A$3:$AAD$1504,68,FALSE))</f>
        <v>Scope (Evidence gathering)  Feb-23
Reg 18 Consultation Issues and Options	Jun-25
Reg 19 Consultation Draft Plan Summer 2026
Submission Dec-26
Examination Spring/Summer 2027 (Subject to PINS timetable)
Adoption Winter 2027 / Spring 2028 (depending on timescale of EIP)</v>
      </c>
      <c r="X51" s="7314" t="s">
        <v>4017</v>
      </c>
      <c r="Y51" s="7315" t="s">
        <v>3757</v>
      </c>
      <c r="Z51" s="7538" t="s">
        <v>8056</v>
      </c>
      <c r="AA51" s="7300">
        <f>IF(VLOOKUP($A51,'8 Oct - LIVE LDS Data'!$A$3:$AAD$1504,72,FALSE)=0/1/1900,"",VLOOKUP($A51,'8 Oct - LIVE LDS Data'!$A$3:$AAD$1504,72,FALSE))</f>
        <v>45681</v>
      </c>
      <c r="AB51" s="7300">
        <f>IF(VLOOKUP($A51,'8 Oct - LIVE LDS Data'!$A$3:$AAD$1504,73,FALSE)=0/1/1900,"",VLOOKUP($A51,'8 Oct - LIVE LDS Data'!$A$3:$AAD$1504,73,FALSE))</f>
        <v>45807</v>
      </c>
      <c r="AC51" s="7300">
        <f>IF(VLOOKUP($A51,'8 Oct - LIVE LDS Data'!$A$3:$AAD$1504,75,FALSE)=0/1/1900,"",VLOOKUP($A51,'8 Oct - LIVE LDS Data'!$A$3:$AAD$1504,75,FALSE))</f>
        <v>45827</v>
      </c>
      <c r="AD51" s="7300">
        <f>IF(VLOOKUP($A51,'8 Oct - LIVE LDS Data'!$A$3:$AAD$1504,76,FALSE)=0/1/1900,"",VLOOKUP($A51,'8 Oct - LIVE LDS Data'!$A$3:$AAD$1504,76,FALSE))</f>
        <v>45856</v>
      </c>
    </row>
    <row r="52" spans="1:30" s="610" customFormat="1" ht="30" hidden="1" customHeight="1" x14ac:dyDescent="0.2">
      <c r="A52" s="1465" t="s">
        <v>1388</v>
      </c>
      <c r="B52" s="1465"/>
      <c r="C52" s="1468" t="s">
        <v>1381</v>
      </c>
      <c r="D52" s="1469"/>
      <c r="E52" s="1469"/>
      <c r="F52" s="7293" t="str">
        <f>IF(VLOOKUP($A52,'8 Oct - LIVE LDS Data'!$A$3:$AAD$1504,4,FALSE)=0/1/1900,"",VLOOKUP($A52,'8 Oct - LIVE LDS Data'!$A$3:$AAD$1504,4,FALSE))</f>
        <v>Eastbourne Local Plan 2022 - 2042</v>
      </c>
      <c r="G52" s="7294">
        <f>IF(VLOOKUP($A52,'8 Oct - LIVE LDS Data'!$A$3:$AAD$1504,6,FALSE)=0/1/1900,"",VLOOKUP($A52,'8 Oct - LIVE LDS Data'!$A$3:$AAD$1504,6,FALSE))</f>
        <v>2022</v>
      </c>
      <c r="H52" s="7294">
        <f>IF(VLOOKUP($A52,'8 Oct - LIVE LDS Data'!$A$3:$AAD$1504,7,FALSE)=0/1/1900,"",VLOOKUP($A52,'8 Oct - LIVE LDS Data'!$A$3:$AAD$1504,7,FALSE))</f>
        <v>2042</v>
      </c>
      <c r="I52" s="7294" t="str">
        <f>IF(VLOOKUP($A52,'8 Oct - LIVE LDS Data'!$A$3:$AAD$1504,8,FALSE)=0/1/1900,"",VLOOKUP($A52,'8 Oct - LIVE LDS Data'!$A$3:$AAD$1504,8,FALSE))</f>
        <v>N</v>
      </c>
      <c r="J52" s="7294" t="str">
        <f>IF(VLOOKUP($A52,'8 Oct - LIVE LDS Data'!$A$3:$AAD$1504,9,FALSE)=0/1/1900,"",VLOOKUP($A52,'8 Oct - LIVE LDS Data'!$A$3:$AAD$1504,9,FALSE))</f>
        <v>N</v>
      </c>
      <c r="K52" s="7295">
        <f>IF(VLOOKUP($A52,'8 Oct - LIVE LDS Data'!$A$3:$AAD$1504,10,FALSE)=0/1/1900,"",VLOOKUP($A52,'8 Oct - LIVE LDS Data'!$A$3:$AAD$1504,10,FALSE))</f>
        <v>41325</v>
      </c>
      <c r="L52" s="7297">
        <f>IF(VLOOKUP($A52,'8 Oct - LIVE LDS Data'!$A$3:$AAD$1504,33,FALSE)=0/1/1900,"",VLOOKUP($A52,'8 Oct - LIVE LDS Data'!$A$3:$AAD$1504,33,FALSE))</f>
        <v>45962</v>
      </c>
      <c r="M52" s="7297" t="str">
        <f>IF(VLOOKUP($A52,'8 Oct - LIVE LDS Data'!$A$3:$AAD$1504,34,FALSE)=0/1/1900,"",VLOOKUP($A52,'8 Oct - LIVE LDS Data'!$A$3:$AAD$1504,34,FALSE))</f>
        <v/>
      </c>
      <c r="N52" s="7297" t="str">
        <f>IF(VLOOKUP($A52,'8 Oct - LIVE LDS Data'!$A$3:$AAD$1504,40,FALSE)=0/1/1900,"",VLOOKUP($A52,'8 Oct - LIVE LDS Data'!$A$3:$AAD$1504,40,FALSE))</f>
        <v/>
      </c>
      <c r="O52" s="7297" t="str">
        <f>IF(VLOOKUP($A52,'8 Oct - LIVE LDS Data'!$A$3:$AAD$1504,41,FALSE)=0/1/1900,"",VLOOKUP($A52,'8 Oct - LIVE LDS Data'!$A$3:$AAD$1504,41,FALSE))</f>
        <v/>
      </c>
      <c r="P52" s="7297" t="str">
        <f>IF(VLOOKUP($A52,'8 Oct - LIVE LDS Data'!$A$3:$AAD$1504,47,FALSE)=0/1/1900,"",VLOOKUP($A52,'8 Oct - LIVE LDS Data'!$A$3:$AAD$1504,47,FALSE))</f>
        <v/>
      </c>
      <c r="Q52" s="7297" t="str">
        <f>IF(VLOOKUP($A52,'8 Oct - LIVE LDS Data'!$A$3:$AAD$1504,48,FALSE)=0/1/1900,"",VLOOKUP($A52,'8 Oct - LIVE LDS Data'!$A$3:$AAD$1504,48,FALSE))</f>
        <v/>
      </c>
      <c r="R52" s="7297" t="str">
        <f>IF(VLOOKUP($A52,'8 Oct - LIVE LDS Data'!$A$3:$AAD$1504,54,FALSE)=0/1/1900,"",VLOOKUP($A52,'8 Oct - LIVE LDS Data'!$A$3:$AAD$1504,54,FALSE))</f>
        <v/>
      </c>
      <c r="S52" s="7297" t="str">
        <f>IF(VLOOKUP($A52,'8 Oct - LIVE LDS Data'!$A$3:$AAD$1504,55,FALSE)=0/1/1900,"",VLOOKUP($A52,'8 Oct - LIVE LDS Data'!$A$3:$AAD$1504,55,FALSE))</f>
        <v/>
      </c>
      <c r="T52" s="7297">
        <f>IF(VLOOKUP($A52,'8 Oct - LIVE LDS Data'!$A$3:$AAD$1504,60,FALSE)=0/1/1900,"",VLOOKUP($A52,'8 Oct - LIVE LDS Data'!$A$3:$AAD$1504,60,FALSE))</f>
        <v>46204</v>
      </c>
      <c r="U52" s="7297">
        <f>IF(VLOOKUP($A52,'8 Oct - LIVE LDS Data'!$A$3:$AAD$1504,63,FALSE)=0/1/1900,"",VLOOKUP($A52,'8 Oct - LIVE LDS Data'!$A$3:$AAD$1504,63,FALSE))</f>
        <v>46357</v>
      </c>
      <c r="V52" s="7297">
        <f>IF(VLOOKUP($A52,'8 Oct - LIVE LDS Data'!$A$3:$AAD$1504,66,FALSE)=0/1/1900,"",VLOOKUP($A52,'8 Oct - LIVE LDS Data'!$A$3:$AAD$1504,66,FALSE))</f>
        <v>46692</v>
      </c>
      <c r="W52" s="7537" t="str">
        <f>IF(VLOOKUP($A52,'8 Oct - LIVE LDS Data'!$A$3:$AAD$1504,68,FALSE)=0/1/1900,"",VLOOKUP($A52,'8 Oct - LIVE LDS Data'!$A$3:$AAD$1504,68,FALSE))</f>
        <v xml:space="preserve">New plan under corrent system - not to be confused with timetable for a another new plan starting under the new stystem </v>
      </c>
      <c r="X52" s="7314" t="str">
        <f>IF(VLOOKUP($A52,'8 Oct - LIVE LDS Data'!$A$3:$AAD$1504,79,FALSE)=0/1/1900,"",VLOOKUP($A52,'8 Oct - LIVE LDS Data'!$A$3:$AAD$1504,79,FALSE))</f>
        <v>Reg 18 ongoing
[plus a new plan to be prepared under the new system]</v>
      </c>
      <c r="Y52" s="7315" t="s">
        <v>90</v>
      </c>
      <c r="Z52" s="7538" t="s">
        <v>8053</v>
      </c>
      <c r="AA52" s="7300" t="str">
        <f>IF(VLOOKUP($A52,'8 Oct - LIVE LDS Data'!$A$3:$AAD$1504,72,FALSE)=0/1/1900,"",VLOOKUP($A52,'8 Oct - LIVE LDS Data'!$A$3:$AAD$1504,72,FALSE))</f>
        <v/>
      </c>
      <c r="AB52" s="7300">
        <f>IF(VLOOKUP($A52,'8 Oct - LIVE LDS Data'!$A$3:$AAD$1504,73,FALSE)=0/1/1900,"",VLOOKUP($A52,'8 Oct - LIVE LDS Data'!$A$3:$AAD$1504,73,FALSE))</f>
        <v>45895</v>
      </c>
      <c r="AC52" s="7300" t="str">
        <f>IF(VLOOKUP($A52,'8 Oct - LIVE LDS Data'!$A$3:$AAD$1504,75,FALSE)=0/1/1900,"",VLOOKUP($A52,'8 Oct - LIVE LDS Data'!$A$3:$AAD$1504,75,FALSE))</f>
        <v/>
      </c>
      <c r="AD52" s="7300">
        <f>IF(VLOOKUP($A52,'8 Oct - LIVE LDS Data'!$A$3:$AAD$1504,76,FALSE)=0/1/1900,"",VLOOKUP($A52,'8 Oct - LIVE LDS Data'!$A$3:$AAD$1504,76,FALSE))</f>
        <v>45895</v>
      </c>
    </row>
    <row r="53" spans="1:30" s="610" customFormat="1" ht="30" customHeight="1" x14ac:dyDescent="0.2">
      <c r="A53" s="7301" t="s">
        <v>2230</v>
      </c>
      <c r="B53" s="7301"/>
      <c r="C53" s="7301" t="s">
        <v>2231</v>
      </c>
      <c r="D53" s="7302"/>
      <c r="E53" s="7302"/>
      <c r="F53" s="7293" t="str">
        <f>IF(VLOOKUP($A53,'8 Oct - LIVE LDS Data'!$A$3:$AAD$1504,4,FALSE)=0/1/1900,"",VLOOKUP($A53,'8 Oct - LIVE LDS Data'!$A$3:$AAD$1504,4,FALSE))</f>
        <v>Mansfield District Local Plan Review (2022-2041)</v>
      </c>
      <c r="G53" s="7294" t="str">
        <f>IF(VLOOKUP($A53,'8 Oct - LIVE LDS Data'!$A$3:$AAD$1504,6,FALSE)=0/1/1900,"",VLOOKUP($A53,'8 Oct - LIVE LDS Data'!$A$3:$AAD$1504,6,FALSE))</f>
        <v>2022</v>
      </c>
      <c r="H53" s="7294" t="str">
        <f>IF(VLOOKUP($A53,'8 Oct - LIVE LDS Data'!$A$3:$AAD$1504,7,FALSE)=0/1/1900,"",VLOOKUP($A53,'8 Oct - LIVE LDS Data'!$A$3:$AAD$1504,7,FALSE))</f>
        <v>2041</v>
      </c>
      <c r="I53" s="7294" t="str">
        <f>IF(VLOOKUP($A53,'8 Oct - LIVE LDS Data'!$A$3:$AAD$1504,8,FALSE)=0/1/1900,"",VLOOKUP($A53,'8 Oct - LIVE LDS Data'!$A$3:$AAD$1504,8,FALSE))</f>
        <v>N</v>
      </c>
      <c r="J53" s="7294" t="str">
        <f>IF(VLOOKUP($A53,'8 Oct - LIVE LDS Data'!$A$3:$AAD$1504,9,FALSE)=0/1/1900,"",VLOOKUP($A53,'8 Oct - LIVE LDS Data'!$A$3:$AAD$1504,9,FALSE))</f>
        <v>N</v>
      </c>
      <c r="K53" s="7295">
        <f>IF(VLOOKUP($A53,'8 Oct - LIVE LDS Data'!$A$3:$AAD$1504,10,FALSE)=0/1/1900,"",VLOOKUP($A53,'8 Oct - LIVE LDS Data'!$A$3:$AAD$1504,10,FALSE))</f>
        <v>44082</v>
      </c>
      <c r="L53" s="7297">
        <f>IF(VLOOKUP($A53,'8 Oct - LIVE LDS Data'!$A$3:$AAD$1504,33,FALSE)=0/1/1900,"",VLOOKUP($A53,'8 Oct - LIVE LDS Data'!$A$3:$AAD$1504,33,FALSE))</f>
        <v>45017</v>
      </c>
      <c r="M53" s="7297">
        <f>IF(VLOOKUP($A53,'8 Oct - LIVE LDS Data'!$A$3:$AAD$1504,34,FALSE)=0/1/1900,"",VLOOKUP($A53,'8 Oct - LIVE LDS Data'!$A$3:$AAD$1504,34,FALSE))</f>
        <v>45163</v>
      </c>
      <c r="N53" s="7297">
        <f>IF(VLOOKUP($A53,'8 Oct - LIVE LDS Data'!$A$3:$AAD$1504,40,FALSE)=0/1/1900,"",VLOOKUP($A53,'8 Oct - LIVE LDS Data'!$A$3:$AAD$1504,40,FALSE))</f>
        <v>45778</v>
      </c>
      <c r="O53" s="7297" t="str">
        <f>IF(VLOOKUP($A53,'8 Oct - LIVE LDS Data'!$A$3:$AAD$1504,41,FALSE)=0/1/1900,"",VLOOKUP($A53,'8 Oct - LIVE LDS Data'!$A$3:$AAD$1504,41,FALSE))</f>
        <v/>
      </c>
      <c r="P53" s="7297" t="str">
        <f>IF(VLOOKUP($A53,'8 Oct - LIVE LDS Data'!$A$3:$AAD$1504,47,FALSE)=0/1/1900,"",VLOOKUP($A53,'8 Oct - LIVE LDS Data'!$A$3:$AAD$1504,47,FALSE))</f>
        <v/>
      </c>
      <c r="Q53" s="7297" t="str">
        <f>IF(VLOOKUP($A53,'8 Oct - LIVE LDS Data'!$A$3:$AAD$1504,48,FALSE)=0/1/1900,"",VLOOKUP($A53,'8 Oct - LIVE LDS Data'!$A$3:$AAD$1504,48,FALSE))</f>
        <v/>
      </c>
      <c r="R53" s="7297" t="str">
        <f>IF(VLOOKUP($A53,'8 Oct - LIVE LDS Data'!$A$3:$AAD$1504,54,FALSE)=0/1/1900,"",VLOOKUP($A53,'8 Oct - LIVE LDS Data'!$A$3:$AAD$1504,54,FALSE))</f>
        <v/>
      </c>
      <c r="S53" s="7297" t="str">
        <f>IF(VLOOKUP($A53,'8 Oct - LIVE LDS Data'!$A$3:$AAD$1504,55,FALSE)=0/1/1900,"",VLOOKUP($A53,'8 Oct - LIVE LDS Data'!$A$3:$AAD$1504,55,FALSE))</f>
        <v/>
      </c>
      <c r="T53" s="7297">
        <f>IF(VLOOKUP($A53,'8 Oct - LIVE LDS Data'!$A$3:$AAD$1504,60,FALSE)=0/1/1900,"",VLOOKUP($A53,'8 Oct - LIVE LDS Data'!$A$3:$AAD$1504,60,FALSE))</f>
        <v>46113</v>
      </c>
      <c r="U53" s="7297">
        <f>IF(VLOOKUP($A53,'8 Oct - LIVE LDS Data'!$A$3:$AAD$1504,63,FALSE)=0/1/1900,"",VLOOKUP($A53,'8 Oct - LIVE LDS Data'!$A$3:$AAD$1504,63,FALSE))</f>
        <v>46174</v>
      </c>
      <c r="V53" s="7297">
        <f>IF(VLOOKUP($A53,'8 Oct - LIVE LDS Data'!$A$3:$AAD$1504,66,FALSE)=0/1/1900,"",VLOOKUP($A53,'8 Oct - LIVE LDS Data'!$A$3:$AAD$1504,66,FALSE))</f>
        <v>46447</v>
      </c>
      <c r="W53" s="7537" t="str">
        <f>IF(VLOOKUP($A53,'8 Oct - LIVE LDS Data'!$A$3:$AAD$1504,68,FALSE)=0/1/1900,"",VLOOKUP($A53,'8 Oct - LIVE LDS Data'!$A$3:$AAD$1504,68,FALSE))</f>
        <v>Submission now exp. June 2026</v>
      </c>
      <c r="X53" s="7314" t="s">
        <v>4017</v>
      </c>
      <c r="Y53" s="7315" t="s">
        <v>90</v>
      </c>
      <c r="Z53" s="7538" t="s">
        <v>8055</v>
      </c>
      <c r="AA53" s="7300">
        <f>IF(VLOOKUP($A53,'8 Oct - LIVE LDS Data'!$A$3:$AAD$1504,72,FALSE)=0/1/1900,"",VLOOKUP($A53,'8 Oct - LIVE LDS Data'!$A$3:$AAD$1504,72,FALSE))</f>
        <v>45681</v>
      </c>
      <c r="AB53" s="7300">
        <f>IF(VLOOKUP($A53,'8 Oct - LIVE LDS Data'!$A$3:$AAD$1504,73,FALSE)=0/1/1900,"",VLOOKUP($A53,'8 Oct - LIVE LDS Data'!$A$3:$AAD$1504,73,FALSE))</f>
        <v>45806</v>
      </c>
      <c r="AC53" s="7300" t="str">
        <f>IF(VLOOKUP($A53,'8 Oct - LIVE LDS Data'!$A$3:$AAD$1504,75,FALSE)=0/1/1900,"",VLOOKUP($A53,'8 Oct - LIVE LDS Data'!$A$3:$AAD$1504,75,FALSE))</f>
        <v/>
      </c>
      <c r="AD53" s="7300">
        <f>IF(VLOOKUP($A53,'8 Oct - LIVE LDS Data'!$A$3:$AAD$1504,76,FALSE)=0/1/1900,"",VLOOKUP($A53,'8 Oct - LIVE LDS Data'!$A$3:$AAD$1504,76,FALSE))</f>
        <v>45806</v>
      </c>
    </row>
    <row r="54" spans="1:30" s="610" customFormat="1" ht="30" hidden="1" customHeight="1" x14ac:dyDescent="0.2">
      <c r="A54" s="1478" t="s">
        <v>1457</v>
      </c>
      <c r="B54" s="1478"/>
      <c r="C54" s="1478" t="s">
        <v>1458</v>
      </c>
      <c r="D54" s="1479"/>
      <c r="E54" s="1479"/>
      <c r="F54" s="7293" t="str">
        <f>IF(VLOOKUP($A54,'8 Oct - LIVE LDS Data'!$A$3:$AAD$1504,4,FALSE)=0/1/1900,"",VLOOKUP($A54,'8 Oct - LIVE LDS Data'!$A$3:$AAD$1504,4,FALSE))</f>
        <v>Local Plan 2022 - 2040</v>
      </c>
      <c r="G54" s="7294">
        <f>IF(VLOOKUP($A54,'8 Oct - LIVE LDS Data'!$A$3:$AAD$1504,6,FALSE)=0/1/1900,"",VLOOKUP($A54,'8 Oct - LIVE LDS Data'!$A$3:$AAD$1504,6,FALSE))</f>
        <v>2022</v>
      </c>
      <c r="H54" s="7294">
        <f>IF(VLOOKUP($A54,'8 Oct - LIVE LDS Data'!$A$3:$AAD$1504,7,FALSE)=0/1/1900,"",VLOOKUP($A54,'8 Oct - LIVE LDS Data'!$A$3:$AAD$1504,7,FALSE))</f>
        <v>2040</v>
      </c>
      <c r="I54" s="7294" t="str">
        <f>IF(VLOOKUP($A54,'8 Oct - LIVE LDS Data'!$A$3:$AAD$1504,8,FALSE)=0/1/1900,"",VLOOKUP($A54,'8 Oct - LIVE LDS Data'!$A$3:$AAD$1504,8,FALSE))</f>
        <v>N</v>
      </c>
      <c r="J54" s="7294" t="str">
        <f>IF(VLOOKUP($A54,'8 Oct - LIVE LDS Data'!$A$3:$AAD$1504,9,FALSE)=0/1/1900,"",VLOOKUP($A54,'8 Oct - LIVE LDS Data'!$A$3:$AAD$1504,9,FALSE))</f>
        <v>N</v>
      </c>
      <c r="K54" s="7295">
        <f>IF(VLOOKUP($A54,'8 Oct - LIVE LDS Data'!$A$3:$AAD$1504,10,FALSE)=0/1/1900,"",VLOOKUP($A54,'8 Oct - LIVE LDS Data'!$A$3:$AAD$1504,10,FALSE))</f>
        <v>39287</v>
      </c>
      <c r="L54" s="7297">
        <f>IF(VLOOKUP($A54,'8 Oct - LIVE LDS Data'!$A$3:$AAD$1504,33,FALSE)=0/1/1900,"",VLOOKUP($A54,'8 Oct - LIVE LDS Data'!$A$3:$AAD$1504,33,FALSE))</f>
        <v>44835</v>
      </c>
      <c r="M54" s="7297">
        <f>IF(VLOOKUP($A54,'8 Oct - LIVE LDS Data'!$A$3:$AAD$1504,34,FALSE)=0/1/1900,"",VLOOKUP($A54,'8 Oct - LIVE LDS Data'!$A$3:$AAD$1504,34,FALSE))</f>
        <v>44958</v>
      </c>
      <c r="N54" s="7297" t="str">
        <f>IF(VLOOKUP($A54,'8 Oct - LIVE LDS Data'!$A$3:$AAD$1504,40,FALSE)=0/1/1900,"",VLOOKUP($A54,'8 Oct - LIVE LDS Data'!$A$3:$AAD$1504,40,FALSE))</f>
        <v/>
      </c>
      <c r="O54" s="7297" t="str">
        <f>IF(VLOOKUP($A54,'8 Oct - LIVE LDS Data'!$A$3:$AAD$1504,41,FALSE)=0/1/1900,"",VLOOKUP($A54,'8 Oct - LIVE LDS Data'!$A$3:$AAD$1504,41,FALSE))</f>
        <v/>
      </c>
      <c r="P54" s="7297" t="str">
        <f>IF(VLOOKUP($A54,'8 Oct - LIVE LDS Data'!$A$3:$AAD$1504,47,FALSE)=0/1/1900,"",VLOOKUP($A54,'8 Oct - LIVE LDS Data'!$A$3:$AAD$1504,47,FALSE))</f>
        <v/>
      </c>
      <c r="Q54" s="7297" t="str">
        <f>IF(VLOOKUP($A54,'8 Oct - LIVE LDS Data'!$A$3:$AAD$1504,48,FALSE)=0/1/1900,"",VLOOKUP($A54,'8 Oct - LIVE LDS Data'!$A$3:$AAD$1504,48,FALSE))</f>
        <v/>
      </c>
      <c r="R54" s="7297" t="str">
        <f>IF(VLOOKUP($A54,'8 Oct - LIVE LDS Data'!$A$3:$AAD$1504,54,FALSE)=0/1/1900,"",VLOOKUP($A54,'8 Oct - LIVE LDS Data'!$A$3:$AAD$1504,54,FALSE))</f>
        <v/>
      </c>
      <c r="S54" s="7297" t="str">
        <f>IF(VLOOKUP($A54,'8 Oct - LIVE LDS Data'!$A$3:$AAD$1504,55,FALSE)=0/1/1900,"",VLOOKUP($A54,'8 Oct - LIVE LDS Data'!$A$3:$AAD$1504,55,FALSE))</f>
        <v/>
      </c>
      <c r="T54" s="7297">
        <f>IF(VLOOKUP($A54,'8 Oct - LIVE LDS Data'!$A$3:$AAD$1504,60,FALSE)=0/1/1900,"",VLOOKUP($A54,'8 Oct - LIVE LDS Data'!$A$3:$AAD$1504,60,FALSE))</f>
        <v>45658</v>
      </c>
      <c r="U54" s="7297">
        <f>IF(VLOOKUP($A54,'8 Oct - LIVE LDS Data'!$A$3:$AAD$1504,63,FALSE)=0/1/1900,"",VLOOKUP($A54,'8 Oct - LIVE LDS Data'!$A$3:$AAD$1504,63,FALSE))</f>
        <v>45717</v>
      </c>
      <c r="V54" s="7297">
        <f>IF(VLOOKUP($A54,'8 Oct - LIVE LDS Data'!$A$3:$AAD$1504,66,FALSE)=0/1/1900,"",VLOOKUP($A54,'8 Oct - LIVE LDS Data'!$A$3:$AAD$1504,66,FALSE))</f>
        <v>46113</v>
      </c>
      <c r="W54" s="7537" t="str">
        <f>IF(VLOOKUP($A54,'8 Oct - LIVE LDS Data'!$A$3:$AAD$1504,68,FALSE)=0/1/1900,"",VLOOKUP($A54,'8 Oct - LIVE LDS Data'!$A$3:$AAD$1504,68,FALSE))</f>
        <v/>
      </c>
      <c r="X54" s="7314" t="str">
        <f>IF(VLOOKUP($A54,'8 Oct - LIVE LDS Data'!$A$3:$AAD$1504,79,FALSE)=0/1/1900,"",VLOOKUP($A54,'8 Oct - LIVE LDS Data'!$A$3:$AAD$1504,79,FALSE))</f>
        <v>Submitted March 2025</v>
      </c>
      <c r="Y54" s="7315" t="s">
        <v>90</v>
      </c>
      <c r="Z54" s="7538" t="s">
        <v>8063</v>
      </c>
      <c r="AA54" s="7300">
        <f>IF(VLOOKUP($A54,'8 Oct - LIVE LDS Data'!$A$3:$AAD$1504,72,FALSE)=0/1/1900,"",VLOOKUP($A54,'8 Oct - LIVE LDS Data'!$A$3:$AAD$1504,72,FALSE))</f>
        <v>45607</v>
      </c>
      <c r="AB54" s="7300">
        <f>IF(VLOOKUP($A54,'8 Oct - LIVE LDS Data'!$A$3:$AAD$1504,73,FALSE)=0/1/1900,"",VLOOKUP($A54,'8 Oct - LIVE LDS Data'!$A$3:$AAD$1504,73,FALSE))</f>
        <v>45678</v>
      </c>
      <c r="AC54" s="7300">
        <f>IF(VLOOKUP($A54,'8 Oct - LIVE LDS Data'!$A$3:$AAD$1504,75,FALSE)=0/1/1900,"",VLOOKUP($A54,'8 Oct - LIVE LDS Data'!$A$3:$AAD$1504,75,FALSE))</f>
        <v>44978</v>
      </c>
      <c r="AD54" s="7300">
        <f>IF(VLOOKUP($A54,'8 Oct - LIVE LDS Data'!$A$3:$AAD$1504,76,FALSE)=0/1/1900,"",VLOOKUP($A54,'8 Oct - LIVE LDS Data'!$A$3:$AAD$1504,76,FALSE))</f>
        <v>45678</v>
      </c>
    </row>
    <row r="55" spans="1:30" s="610" customFormat="1" ht="30" hidden="1" customHeight="1" x14ac:dyDescent="0.2">
      <c r="A55" s="1467" t="s">
        <v>1481</v>
      </c>
      <c r="B55" s="1467"/>
      <c r="C55" s="1467" t="s">
        <v>1482</v>
      </c>
      <c r="D55" s="1480"/>
      <c r="E55" s="1480"/>
      <c r="F55" s="7293" t="str">
        <f>IF(VLOOKUP($A55,'8 Oct - LIVE LDS Data'!$A$3:$AAD$1504,4,FALSE)=0/1/1900,"",VLOOKUP($A55,'8 Oct - LIVE LDS Data'!$A$3:$AAD$1504,4,FALSE))</f>
        <v>The Exeter Plan</v>
      </c>
      <c r="G55" s="7294">
        <f>IF(VLOOKUP($A55,'8 Oct - LIVE LDS Data'!$A$3:$AAD$1504,6,FALSE)=0/1/1900,"",VLOOKUP($A55,'8 Oct - LIVE LDS Data'!$A$3:$AAD$1504,6,FALSE))</f>
        <v>2021</v>
      </c>
      <c r="H55" s="7294">
        <f>IF(VLOOKUP($A55,'8 Oct - LIVE LDS Data'!$A$3:$AAD$1504,7,FALSE)=0/1/1900,"",VLOOKUP($A55,'8 Oct - LIVE LDS Data'!$A$3:$AAD$1504,7,FALSE))</f>
        <v>2041</v>
      </c>
      <c r="I55" s="7294" t="str">
        <f>IF(VLOOKUP($A55,'8 Oct - LIVE LDS Data'!$A$3:$AAD$1504,8,FALSE)=0/1/1900,"",VLOOKUP($A55,'8 Oct - LIVE LDS Data'!$A$3:$AAD$1504,8,FALSE))</f>
        <v>N</v>
      </c>
      <c r="J55" s="7294" t="str">
        <f>IF(VLOOKUP($A55,'8 Oct - LIVE LDS Data'!$A$3:$AAD$1504,9,FALSE)=0/1/1900,"",VLOOKUP($A55,'8 Oct - LIVE LDS Data'!$A$3:$AAD$1504,9,FALSE))</f>
        <v>N</v>
      </c>
      <c r="K55" s="7295">
        <f>IF(VLOOKUP($A55,'8 Oct - LIVE LDS Data'!$A$3:$AAD$1504,10,FALSE)=0/1/1900,"",VLOOKUP($A55,'8 Oct - LIVE LDS Data'!$A$3:$AAD$1504,10,FALSE))</f>
        <v>40960</v>
      </c>
      <c r="L55" s="7297">
        <f>IF(VLOOKUP($A55,'8 Oct - LIVE LDS Data'!$A$3:$AAD$1504,33,FALSE)=0/1/1900,"",VLOOKUP($A55,'8 Oct - LIVE LDS Data'!$A$3:$AAD$1504,33,FALSE))</f>
        <v>44459</v>
      </c>
      <c r="M55" s="7297">
        <f>IF(VLOOKUP($A55,'8 Oct - LIVE LDS Data'!$A$3:$AAD$1504,34,FALSE)=0/1/1900,"",VLOOKUP($A55,'8 Oct - LIVE LDS Data'!$A$3:$AAD$1504,34,FALSE))</f>
        <v>44459</v>
      </c>
      <c r="N55" s="7297">
        <f>IF(VLOOKUP($A55,'8 Oct - LIVE LDS Data'!$A$3:$AAD$1504,40,FALSE)=0/1/1900,"",VLOOKUP($A55,'8 Oct - LIVE LDS Data'!$A$3:$AAD$1504,40,FALSE))</f>
        <v>44805</v>
      </c>
      <c r="O55" s="7297">
        <f>IF(VLOOKUP($A55,'8 Oct - LIVE LDS Data'!$A$3:$AAD$1504,41,FALSE)=0/1/1900,"",VLOOKUP($A55,'8 Oct - LIVE LDS Data'!$A$3:$AAD$1504,41,FALSE))</f>
        <v>44830</v>
      </c>
      <c r="P55" s="7297">
        <f>IF(VLOOKUP($A55,'8 Oct - LIVE LDS Data'!$A$3:$AAD$1504,47,FALSE)=0/1/1900,"",VLOOKUP($A55,'8 Oct - LIVE LDS Data'!$A$3:$AAD$1504,47,FALSE))</f>
        <v>45200</v>
      </c>
      <c r="Q55" s="7297">
        <f>IF(VLOOKUP($A55,'8 Oct - LIVE LDS Data'!$A$3:$AAD$1504,48,FALSE)=0/1/1900,"",VLOOKUP($A55,'8 Oct - LIVE LDS Data'!$A$3:$AAD$1504,48,FALSE))</f>
        <v>45222</v>
      </c>
      <c r="R55" s="7297" t="str">
        <f>IF(VLOOKUP($A55,'8 Oct - LIVE LDS Data'!$A$3:$AAD$1504,54,FALSE)=0/1/1900,"",VLOOKUP($A55,'8 Oct - LIVE LDS Data'!$A$3:$AAD$1504,54,FALSE))</f>
        <v/>
      </c>
      <c r="S55" s="7297" t="str">
        <f>IF(VLOOKUP($A55,'8 Oct - LIVE LDS Data'!$A$3:$AAD$1504,55,FALSE)=0/1/1900,"",VLOOKUP($A55,'8 Oct - LIVE LDS Data'!$A$3:$AAD$1504,55,FALSE))</f>
        <v/>
      </c>
      <c r="T55" s="7297">
        <f>IF(VLOOKUP($A55,'8 Oct - LIVE LDS Data'!$A$3:$AAD$1504,60,FALSE)=0/1/1900,"",VLOOKUP($A55,'8 Oct - LIVE LDS Data'!$A$3:$AAD$1504,60,FALSE))</f>
        <v>45627</v>
      </c>
      <c r="U55" s="7297">
        <f>IF(VLOOKUP($A55,'8 Oct - LIVE LDS Data'!$A$3:$AAD$1504,63,FALSE)=0/1/1900,"",VLOOKUP($A55,'8 Oct - LIVE LDS Data'!$A$3:$AAD$1504,63,FALSE))</f>
        <v>45809</v>
      </c>
      <c r="V55" s="7297">
        <f>IF(VLOOKUP($A55,'8 Oct - LIVE LDS Data'!$A$3:$AAD$1504,66,FALSE)=0/1/1900,"",VLOOKUP($A55,'8 Oct - LIVE LDS Data'!$A$3:$AAD$1504,66,FALSE))</f>
        <v>46327</v>
      </c>
      <c r="W55" s="7537" t="str">
        <f>IF(VLOOKUP($A55,'8 Oct - LIVE LDS Data'!$A$3:$AAD$1504,68,FALSE)=0/1/1900,"",VLOOKUP($A55,'8 Oct - LIVE LDS Data'!$A$3:$AAD$1504,68,FALSE))</f>
        <v>Submission now exp. June 2025 (see AV note 5 March 2025)</v>
      </c>
      <c r="X55" s="7314" t="str">
        <f>IF(VLOOKUP($A55,'8 Oct - LIVE LDS Data'!$A$3:$AAD$1504,79,FALSE)=0/1/1900,"",VLOOKUP($A55,'8 Oct - LIVE LDS Data'!$A$3:$AAD$1504,79,FALSE))</f>
        <v>Published</v>
      </c>
      <c r="Y55" s="7315" t="s">
        <v>90</v>
      </c>
      <c r="Z55" s="7538" t="s">
        <v>8056</v>
      </c>
      <c r="AA55" s="7300">
        <f>IF(VLOOKUP($A55,'8 Oct - LIVE LDS Data'!$A$3:$AAD$1504,72,FALSE)=0/1/1900,"",VLOOKUP($A55,'8 Oct - LIVE LDS Data'!$A$3:$AAD$1504,72,FALSE))</f>
        <v>45741</v>
      </c>
      <c r="AB55" s="7300">
        <f>IF(VLOOKUP($A55,'8 Oct - LIVE LDS Data'!$A$3:$AAD$1504,73,FALSE)=0/1/1900,"",VLOOKUP($A55,'8 Oct - LIVE LDS Data'!$A$3:$AAD$1504,73,FALSE))</f>
        <v>45576</v>
      </c>
      <c r="AC55" s="7300">
        <f>IF(VLOOKUP($A55,'8 Oct - LIVE LDS Data'!$A$3:$AAD$1504,75,FALSE)=0/1/1900,"",VLOOKUP($A55,'8 Oct - LIVE LDS Data'!$A$3:$AAD$1504,75,FALSE))</f>
        <v>45741</v>
      </c>
      <c r="AD55" s="7300">
        <f>IF(VLOOKUP($A55,'8 Oct - LIVE LDS Data'!$A$3:$AAD$1504,76,FALSE)=0/1/1900,"",VLOOKUP($A55,'8 Oct - LIVE LDS Data'!$A$3:$AAD$1504,76,FALSE))</f>
        <v>45687</v>
      </c>
    </row>
    <row r="56" spans="1:30" s="610" customFormat="1" ht="30" customHeight="1" x14ac:dyDescent="0.2">
      <c r="A56" s="1465" t="s">
        <v>3381</v>
      </c>
      <c r="B56" s="1465"/>
      <c r="C56" s="1465" t="s">
        <v>3382</v>
      </c>
      <c r="D56" s="1466"/>
      <c r="E56" s="1466"/>
      <c r="F56" s="7293" t="str">
        <f>IF(VLOOKUP($A56,'8 Oct - LIVE LDS Data'!$A$3:$AAD$1504,4,FALSE)=0/1/1900,"",VLOOKUP($A56,'8 Oct - LIVE LDS Data'!$A$3:$AAD$1504,4,FALSE))</f>
        <v>Stoke-on-Trent Local Plan 2020-2040</v>
      </c>
      <c r="G56" s="7294" t="str">
        <f>IF(VLOOKUP($A56,'8 Oct - LIVE LDS Data'!$A$3:$AAD$1504,6,FALSE)=0/1/1900,"",VLOOKUP($A56,'8 Oct - LIVE LDS Data'!$A$3:$AAD$1504,6,FALSE))</f>
        <v>2020</v>
      </c>
      <c r="H56" s="7294" t="str">
        <f>IF(VLOOKUP($A56,'8 Oct - LIVE LDS Data'!$A$3:$AAD$1504,7,FALSE)=0/1/1900,"",VLOOKUP($A56,'8 Oct - LIVE LDS Data'!$A$3:$AAD$1504,7,FALSE))</f>
        <v>2040</v>
      </c>
      <c r="I56" s="7294" t="str">
        <f>IF(VLOOKUP($A56,'8 Oct - LIVE LDS Data'!$A$3:$AAD$1504,8,FALSE)=0/1/1900,"",VLOOKUP($A56,'8 Oct - LIVE LDS Data'!$A$3:$AAD$1504,8,FALSE))</f>
        <v>N</v>
      </c>
      <c r="J56" s="7294" t="str">
        <f>IF(VLOOKUP($A56,'8 Oct - LIVE LDS Data'!$A$3:$AAD$1504,9,FALSE)=0/1/1900,"",VLOOKUP($A56,'8 Oct - LIVE LDS Data'!$A$3:$AAD$1504,9,FALSE))</f>
        <v>N</v>
      </c>
      <c r="K56" s="7295">
        <f>IF(VLOOKUP($A56,'8 Oct - LIVE LDS Data'!$A$3:$AAD$1504,10,FALSE)=0/1/1900,"",VLOOKUP($A56,'8 Oct - LIVE LDS Data'!$A$3:$AAD$1504,10,FALSE))</f>
        <v>40087</v>
      </c>
      <c r="L56" s="7297">
        <f>IF(VLOOKUP($A56,'8 Oct - LIVE LDS Data'!$A$3:$AAD$1504,33,FALSE)=0/1/1900,"",VLOOKUP($A56,'8 Oct - LIVE LDS Data'!$A$3:$AAD$1504,33,FALSE))</f>
        <v>44287</v>
      </c>
      <c r="M56" s="7297">
        <f>IF(VLOOKUP($A56,'8 Oct - LIVE LDS Data'!$A$3:$AAD$1504,34,FALSE)=0/1/1900,"",VLOOKUP($A56,'8 Oct - LIVE LDS Data'!$A$3:$AAD$1504,34,FALSE))</f>
        <v>44326</v>
      </c>
      <c r="N56" s="7297">
        <f>IF(VLOOKUP($A56,'8 Oct - LIVE LDS Data'!$A$3:$AAD$1504,40,FALSE)=0/1/1900,"",VLOOKUP($A56,'8 Oct - LIVE LDS Data'!$A$3:$AAD$1504,40,FALSE))</f>
        <v>45901</v>
      </c>
      <c r="O56" s="7297">
        <f>IF(VLOOKUP($A56,'8 Oct - LIVE LDS Data'!$A$3:$AAD$1504,41,FALSE)=0/1/1900,"",VLOOKUP($A56,'8 Oct - LIVE LDS Data'!$A$3:$AAD$1504,41,FALSE))</f>
        <v>45908</v>
      </c>
      <c r="P56" s="7297" t="str">
        <f>IF(VLOOKUP($A56,'8 Oct - LIVE LDS Data'!$A$3:$AAD$1504,47,FALSE)=0/1/1900,"",VLOOKUP($A56,'8 Oct - LIVE LDS Data'!$A$3:$AAD$1504,47,FALSE))</f>
        <v/>
      </c>
      <c r="Q56" s="7297" t="str">
        <f>IF(VLOOKUP($A56,'8 Oct - LIVE LDS Data'!$A$3:$AAD$1504,48,FALSE)=0/1/1900,"",VLOOKUP($A56,'8 Oct - LIVE LDS Data'!$A$3:$AAD$1504,48,FALSE))</f>
        <v/>
      </c>
      <c r="R56" s="7297" t="str">
        <f>IF(VLOOKUP($A56,'8 Oct - LIVE LDS Data'!$A$3:$AAD$1504,54,FALSE)=0/1/1900,"",VLOOKUP($A56,'8 Oct - LIVE LDS Data'!$A$3:$AAD$1504,54,FALSE))</f>
        <v/>
      </c>
      <c r="S56" s="7297" t="str">
        <f>IF(VLOOKUP($A56,'8 Oct - LIVE LDS Data'!$A$3:$AAD$1504,55,FALSE)=0/1/1900,"",VLOOKUP($A56,'8 Oct - LIVE LDS Data'!$A$3:$AAD$1504,55,FALSE))</f>
        <v/>
      </c>
      <c r="T56" s="7297">
        <f>IF(VLOOKUP($A56,'8 Oct - LIVE LDS Data'!$A$3:$AAD$1504,60,FALSE)=0/1/1900,"",VLOOKUP($A56,'8 Oct - LIVE LDS Data'!$A$3:$AAD$1504,60,FALSE))</f>
        <v>46113</v>
      </c>
      <c r="U56" s="7297">
        <f>IF(VLOOKUP($A56,'8 Oct - LIVE LDS Data'!$A$3:$AAD$1504,63,FALSE)=0/1/1900,"",VLOOKUP($A56,'8 Oct - LIVE LDS Data'!$A$3:$AAD$1504,63,FALSE))</f>
        <v>46327</v>
      </c>
      <c r="V56" s="7297">
        <f>IF(VLOOKUP($A56,'8 Oct - LIVE LDS Data'!$A$3:$AAD$1504,66,FALSE)=0/1/1900,"",VLOOKUP($A56,'8 Oct - LIVE LDS Data'!$A$3:$AAD$1504,66,FALSE))</f>
        <v>46508</v>
      </c>
      <c r="W56" s="7539" t="str">
        <f>IF(VLOOKUP($A56,'8 Oct - LIVE LDS Data'!$A$3:$AAD$1504,79,FALSE)=0/1/1900,"",VLOOKUP($A56,'8 Oct - LIVE LDS Data'!$A$3:$AAD$1504,79,FALSE))</f>
        <v>Reg 18 ongoing</v>
      </c>
      <c r="X56" s="7314" t="s">
        <v>4017</v>
      </c>
      <c r="Y56" s="7540">
        <v>45392</v>
      </c>
      <c r="Z56" s="7312">
        <v>44414</v>
      </c>
      <c r="AA56" s="7300">
        <f>IF(VLOOKUP($A56,'8 Oct - LIVE LDS Data'!$A$3:$AAD$1504,72,FALSE)=0/1/1900,"",VLOOKUP($A56,'8 Oct - LIVE LDS Data'!$A$3:$AAD$1504,72,FALSE))</f>
        <v>45763</v>
      </c>
      <c r="AB56" s="7300">
        <f>IF(VLOOKUP($A56,'8 Oct - LIVE LDS Data'!$A$3:$AAD$1504,73,FALSE)=0/1/1900,"",VLOOKUP($A56,'8 Oct - LIVE LDS Data'!$A$3:$AAD$1504,73,FALSE))</f>
        <v>45441</v>
      </c>
      <c r="AC56" s="7300">
        <f>IF(VLOOKUP($A56,'8 Oct - LIVE LDS Data'!$A$3:$AAD$1504,75,FALSE)=0/1/1900,"",VLOOKUP($A56,'8 Oct - LIVE LDS Data'!$A$3:$AAD$1504,75,FALSE))</f>
        <v>45932</v>
      </c>
      <c r="AD56" s="7300">
        <f>IF(VLOOKUP($A56,'8 Oct - LIVE LDS Data'!$A$3:$AAD$1504,76,FALSE)=0/1/1900,"",VLOOKUP($A56,'8 Oct - LIVE LDS Data'!$A$3:$AAD$1504,76,FALSE))</f>
        <v>45912</v>
      </c>
    </row>
    <row r="57" spans="1:30" s="610" customFormat="1" ht="30" hidden="1" customHeight="1" x14ac:dyDescent="0.2">
      <c r="A57" s="1465" t="s">
        <v>1517</v>
      </c>
      <c r="B57" s="1465"/>
      <c r="C57" s="1465" t="s">
        <v>1518</v>
      </c>
      <c r="D57" s="1466"/>
      <c r="E57" s="1466"/>
      <c r="F57" s="7293" t="str">
        <f>IF(VLOOKUP($A57,'8 Oct - LIVE LDS Data'!$A$3:$AAD$1504,4,FALSE)=0/1/1900,"",VLOOKUP($A57,'8 Oct - LIVE LDS Data'!$A$3:$AAD$1504,4,FALSE))</f>
        <v>Fenland Local Plan</v>
      </c>
      <c r="G57" s="7294" t="str">
        <f>IF(VLOOKUP($A57,'8 Oct - LIVE LDS Data'!$A$3:$AAD$1504,6,FALSE)=0/1/1900,"",VLOOKUP($A57,'8 Oct - LIVE LDS Data'!$A$3:$AAD$1504,6,FALSE))</f>
        <v>2021</v>
      </c>
      <c r="H57" s="7294" t="str">
        <f>IF(VLOOKUP($A57,'8 Oct - LIVE LDS Data'!$A$3:$AAD$1504,7,FALSE)=0/1/1900,"",VLOOKUP($A57,'8 Oct - LIVE LDS Data'!$A$3:$AAD$1504,7,FALSE))</f>
        <v>2040</v>
      </c>
      <c r="I57" s="7294" t="str">
        <f>IF(VLOOKUP($A57,'8 Oct - LIVE LDS Data'!$A$3:$AAD$1504,8,FALSE)=0/1/1900,"",VLOOKUP($A57,'8 Oct - LIVE LDS Data'!$A$3:$AAD$1504,8,FALSE))</f>
        <v>N</v>
      </c>
      <c r="J57" s="7294" t="str">
        <f>IF(VLOOKUP($A57,'8 Oct - LIVE LDS Data'!$A$3:$AAD$1504,9,FALSE)=0/1/1900,"",VLOOKUP($A57,'8 Oct - LIVE LDS Data'!$A$3:$AAD$1504,9,FALSE))</f>
        <v>N</v>
      </c>
      <c r="K57" s="7295">
        <f>IF(VLOOKUP($A57,'8 Oct - LIVE LDS Data'!$A$3:$AAD$1504,10,FALSE)=0/1/1900,"",VLOOKUP($A57,'8 Oct - LIVE LDS Data'!$A$3:$AAD$1504,10,FALSE))</f>
        <v>41767</v>
      </c>
      <c r="L57" s="7297">
        <f>IF(VLOOKUP($A57,'8 Oct - LIVE LDS Data'!$A$3:$AAD$1504,33,FALSE)=0/1/1900,"",VLOOKUP($A57,'8 Oct - LIVE LDS Data'!$A$3:$AAD$1504,33,FALSE))</f>
        <v>43739</v>
      </c>
      <c r="M57" s="7297">
        <f>IF(VLOOKUP($A57,'8 Oct - LIVE LDS Data'!$A$3:$AAD$1504,34,FALSE)=0/1/1900,"",VLOOKUP($A57,'8 Oct - LIVE LDS Data'!$A$3:$AAD$1504,34,FALSE))</f>
        <v>43749</v>
      </c>
      <c r="N57" s="7297">
        <f>IF(VLOOKUP($A57,'8 Oct - LIVE LDS Data'!$A$3:$AAD$1504,40,FALSE)=0/1/1900,"",VLOOKUP($A57,'8 Oct - LIVE LDS Data'!$A$3:$AAD$1504,40,FALSE))</f>
        <v>44713</v>
      </c>
      <c r="O57" s="7297">
        <f>IF(VLOOKUP($A57,'8 Oct - LIVE LDS Data'!$A$3:$AAD$1504,41,FALSE)=0/1/1900,"",VLOOKUP($A57,'8 Oct - LIVE LDS Data'!$A$3:$AAD$1504,41,FALSE))</f>
        <v>44798</v>
      </c>
      <c r="P57" s="7297" t="str">
        <f>IF(VLOOKUP($A57,'8 Oct - LIVE LDS Data'!$A$3:$AAD$1504,47,FALSE)=0/1/1900,"",VLOOKUP($A57,'8 Oct - LIVE LDS Data'!$A$3:$AAD$1504,47,FALSE))</f>
        <v/>
      </c>
      <c r="Q57" s="7297" t="str">
        <f>IF(VLOOKUP($A57,'8 Oct - LIVE LDS Data'!$A$3:$AAD$1504,48,FALSE)=0/1/1900,"",VLOOKUP($A57,'8 Oct - LIVE LDS Data'!$A$3:$AAD$1504,48,FALSE))</f>
        <v/>
      </c>
      <c r="R57" s="7297" t="str">
        <f>IF(VLOOKUP($A57,'8 Oct - LIVE LDS Data'!$A$3:$AAD$1504,54,FALSE)=0/1/1900,"",VLOOKUP($A57,'8 Oct - LIVE LDS Data'!$A$3:$AAD$1504,54,FALSE))</f>
        <v/>
      </c>
      <c r="S57" s="7297" t="str">
        <f>IF(VLOOKUP($A57,'8 Oct - LIVE LDS Data'!$A$3:$AAD$1504,55,FALSE)=0/1/1900,"",VLOOKUP($A57,'8 Oct - LIVE LDS Data'!$A$3:$AAD$1504,55,FALSE))</f>
        <v/>
      </c>
      <c r="T57" s="7297" t="str">
        <f>IF(VLOOKUP($A57,'8 Oct - LIVE LDS Data'!$A$3:$AAD$1504,60,FALSE)=0/1/1900,"",VLOOKUP($A57,'8 Oct - LIVE LDS Data'!$A$3:$AAD$1504,60,FALSE))</f>
        <v>TBC</v>
      </c>
      <c r="U57" s="7297">
        <f>IF(VLOOKUP($A57,'8 Oct - LIVE LDS Data'!$A$3:$AAD$1504,63,FALSE)=0/1/1900,"",VLOOKUP($A57,'8 Oct - LIVE LDS Data'!$A$3:$AAD$1504,63,FALSE))</f>
        <v>46327</v>
      </c>
      <c r="V57" s="7297" t="str">
        <f>IF(VLOOKUP($A57,'8 Oct - LIVE LDS Data'!$A$3:$AAD$1504,66,FALSE)=0/1/1900,"",VLOOKUP($A57,'8 Oct - LIVE LDS Data'!$A$3:$AAD$1504,66,FALSE))</f>
        <v>TBC</v>
      </c>
      <c r="W57" s="7537" t="str">
        <f>IF(VLOOKUP($A57,'8 Oct - LIVE LDS Data'!$A$3:$AAD$1504,68,FALSE)=0/1/1900,"",VLOOKUP($A57,'8 Oct - LIVE LDS Data'!$A$3:$AAD$1504,68,FALSE))</f>
        <v>submission date from PINS intel (Jan 2025)</v>
      </c>
      <c r="X57" s="7314" t="str">
        <f>IF(VLOOKUP($A57,'8 Oct - LIVE LDS Data'!$A$3:$AAD$1504,79,FALSE)=0/1/1900,"",VLOOKUP($A57,'8 Oct - LIVE LDS Data'!$A$3:$AAD$1504,79,FALSE))</f>
        <v>Reg 18 completed</v>
      </c>
      <c r="Y57" s="7315" t="s">
        <v>90</v>
      </c>
      <c r="Z57" s="7538" t="s">
        <v>8052</v>
      </c>
      <c r="AA57" s="7300">
        <f>IF(VLOOKUP($A57,'8 Oct - LIVE LDS Data'!$A$3:$AAD$1504,72,FALSE)=0/1/1900,"",VLOOKUP($A57,'8 Oct - LIVE LDS Data'!$A$3:$AAD$1504,72,FALSE))</f>
        <v>45483</v>
      </c>
      <c r="AB57" s="7300">
        <f>IF(VLOOKUP($A57,'8 Oct - LIVE LDS Data'!$A$3:$AAD$1504,73,FALSE)=0/1/1900,"",VLOOKUP($A57,'8 Oct - LIVE LDS Data'!$A$3:$AAD$1504,73,FALSE))</f>
        <v>45631</v>
      </c>
      <c r="AC57" s="7300">
        <f>IF(VLOOKUP($A57,'8 Oct - LIVE LDS Data'!$A$3:$AAD$1504,75,FALSE)=0/1/1900,"",VLOOKUP($A57,'8 Oct - LIVE LDS Data'!$A$3:$AAD$1504,75,FALSE))</f>
        <v>45497</v>
      </c>
      <c r="AD57" s="7300">
        <f>IF(VLOOKUP($A57,'8 Oct - LIVE LDS Data'!$A$3:$AAD$1504,76,FALSE)=0/1/1900,"",VLOOKUP($A57,'8 Oct - LIVE LDS Data'!$A$3:$AAD$1504,76,FALSE))</f>
        <v>45686</v>
      </c>
    </row>
    <row r="58" spans="1:30" s="610" customFormat="1" ht="30" customHeight="1" x14ac:dyDescent="0.2">
      <c r="A58" s="7309" t="s">
        <v>1188</v>
      </c>
      <c r="B58" s="7309"/>
      <c r="C58" s="7309" t="s">
        <v>1189</v>
      </c>
      <c r="D58" s="7310"/>
      <c r="E58" s="7310"/>
      <c r="F58" s="7293" t="str">
        <f>IF(VLOOKUP($A58,'8 Oct - LIVE LDS Data'!$A$3:$AAD$1504,4,FALSE)=0/1/1900,"",VLOOKUP($A58,'8 Oct - LIVE LDS Data'!$A$3:$AAD$1504,4,FALSE))</f>
        <v>none</v>
      </c>
      <c r="G58" s="7294" t="str">
        <f>IF(VLOOKUP($A58,'8 Oct - LIVE LDS Data'!$A$3:$AAD$1504,6,FALSE)=0/1/1900,"",VLOOKUP($A58,'8 Oct - LIVE LDS Data'!$A$3:$AAD$1504,6,FALSE))</f>
        <v/>
      </c>
      <c r="H58" s="7294" t="str">
        <f>IF(VLOOKUP($A58,'8 Oct - LIVE LDS Data'!$A$3:$AAD$1504,7,FALSE)=0/1/1900,"",VLOOKUP($A58,'8 Oct - LIVE LDS Data'!$A$3:$AAD$1504,7,FALSE))</f>
        <v/>
      </c>
      <c r="I58" s="7294" t="str">
        <f>IF(VLOOKUP($A58,'8 Oct - LIVE LDS Data'!$A$3:$AAD$1504,8,FALSE)=0/1/1900,"",VLOOKUP($A58,'8 Oct - LIVE LDS Data'!$A$3:$AAD$1504,8,FALSE))</f>
        <v>N</v>
      </c>
      <c r="J58" s="7294" t="str">
        <f>IF(VLOOKUP($A58,'8 Oct - LIVE LDS Data'!$A$3:$AAD$1504,9,FALSE)=0/1/1900,"",VLOOKUP($A58,'8 Oct - LIVE LDS Data'!$A$3:$AAD$1504,9,FALSE))</f>
        <v>N</v>
      </c>
      <c r="K58" s="7295">
        <f>IF(VLOOKUP($A58,'8 Oct - LIVE LDS Data'!$A$3:$AAD$1504,10,FALSE)=0/1/1900,"",VLOOKUP($A58,'8 Oct - LIVE LDS Data'!$A$3:$AAD$1504,10,FALSE))</f>
        <v>44462</v>
      </c>
      <c r="L58" s="7297" t="str">
        <f>IF(VLOOKUP($A58,'8 Oct - LIVE LDS Data'!$A$3:$AAD$1504,33,FALSE)=0/1/1900,"",VLOOKUP($A58,'8 Oct - LIVE LDS Data'!$A$3:$AAD$1504,33,FALSE))</f>
        <v/>
      </c>
      <c r="M58" s="7297" t="str">
        <f>IF(VLOOKUP($A58,'8 Oct - LIVE LDS Data'!$A$3:$AAD$1504,34,FALSE)=0/1/1900,"",VLOOKUP($A58,'8 Oct - LIVE LDS Data'!$A$3:$AAD$1504,34,FALSE))</f>
        <v/>
      </c>
      <c r="N58" s="7297" t="str">
        <f>IF(VLOOKUP($A58,'8 Oct - LIVE LDS Data'!$A$3:$AAD$1504,40,FALSE)=0/1/1900,"",VLOOKUP($A58,'8 Oct - LIVE LDS Data'!$A$3:$AAD$1504,40,FALSE))</f>
        <v/>
      </c>
      <c r="O58" s="7297" t="str">
        <f>IF(VLOOKUP($A58,'8 Oct - LIVE LDS Data'!$A$3:$AAD$1504,41,FALSE)=0/1/1900,"",VLOOKUP($A58,'8 Oct - LIVE LDS Data'!$A$3:$AAD$1504,41,FALSE))</f>
        <v/>
      </c>
      <c r="P58" s="7297" t="str">
        <f>IF(VLOOKUP($A58,'8 Oct - LIVE LDS Data'!$A$3:$AAD$1504,47,FALSE)=0/1/1900,"",VLOOKUP($A58,'8 Oct - LIVE LDS Data'!$A$3:$AAD$1504,47,FALSE))</f>
        <v/>
      </c>
      <c r="Q58" s="7297" t="str">
        <f>IF(VLOOKUP($A58,'8 Oct - LIVE LDS Data'!$A$3:$AAD$1504,48,FALSE)=0/1/1900,"",VLOOKUP($A58,'8 Oct - LIVE LDS Data'!$A$3:$AAD$1504,48,FALSE))</f>
        <v/>
      </c>
      <c r="R58" s="7297" t="str">
        <f>IF(VLOOKUP($A58,'8 Oct - LIVE LDS Data'!$A$3:$AAD$1504,54,FALSE)=0/1/1900,"",VLOOKUP($A58,'8 Oct - LIVE LDS Data'!$A$3:$AAD$1504,54,FALSE))</f>
        <v/>
      </c>
      <c r="S58" s="7297" t="str">
        <f>IF(VLOOKUP($A58,'8 Oct - LIVE LDS Data'!$A$3:$AAD$1504,55,FALSE)=0/1/1900,"",VLOOKUP($A58,'8 Oct - LIVE LDS Data'!$A$3:$AAD$1504,55,FALSE))</f>
        <v/>
      </c>
      <c r="T58" s="7297" t="str">
        <f>IF(VLOOKUP($A58,'8 Oct - LIVE LDS Data'!$A$3:$AAD$1504,60,FALSE)=0/1/1900,"",VLOOKUP($A58,'8 Oct - LIVE LDS Data'!$A$3:$AAD$1504,60,FALSE))</f>
        <v/>
      </c>
      <c r="U58" s="7297" t="str">
        <f>IF(VLOOKUP($A58,'8 Oct - LIVE LDS Data'!$A$3:$AAD$1504,63,FALSE)=0/1/1900,"",VLOOKUP($A58,'8 Oct - LIVE LDS Data'!$A$3:$AAD$1504,63,FALSE))</f>
        <v/>
      </c>
      <c r="V58" s="7297" t="str">
        <f>IF(VLOOKUP($A58,'8 Oct - LIVE LDS Data'!$A$3:$AAD$1504,66,FALSE)=0/1/1900,"",VLOOKUP($A58,'8 Oct - LIVE LDS Data'!$A$3:$AAD$1504,66,FALSE))</f>
        <v/>
      </c>
      <c r="W58" s="7537" t="str">
        <f>IF(VLOOKUP($A58,'8 Oct - LIVE LDS Data'!$A$3:$AAD$1504,68,FALSE)=0/1/1900,"",VLOOKUP($A58,'8 Oct - LIVE LDS Data'!$A$3:$AAD$1504,68,FALSE))</f>
        <v>Will be submitting under new regs - but no timetable yet</v>
      </c>
      <c r="X58" s="7314" t="s">
        <v>4017</v>
      </c>
      <c r="Y58" s="7315" t="s">
        <v>3757</v>
      </c>
      <c r="Z58" s="7538" t="s">
        <v>8054</v>
      </c>
      <c r="AA58" s="7300" t="str">
        <f>IF(VLOOKUP($A58,'8 Oct - LIVE LDS Data'!$A$3:$AAD$1504,72,FALSE)=0/1/1900,"",VLOOKUP($A58,'8 Oct - LIVE LDS Data'!$A$3:$AAD$1504,72,FALSE))</f>
        <v>29/01/2024
[none found]</v>
      </c>
      <c r="AB58" s="7300">
        <f>IF(VLOOKUP($A58,'8 Oct - LIVE LDS Data'!$A$3:$AAD$1504,73,FALSE)=0/1/1900,"",VLOOKUP($A58,'8 Oct - LIVE LDS Data'!$A$3:$AAD$1504,73,FALSE))</f>
        <v>45014</v>
      </c>
      <c r="AC58" s="7300" t="str">
        <f>IF(VLOOKUP($A58,'8 Oct - LIVE LDS Data'!$A$3:$AAD$1504,75,FALSE)=0/1/1900,"",VLOOKUP($A58,'8 Oct - LIVE LDS Data'!$A$3:$AAD$1504,75,FALSE))</f>
        <v/>
      </c>
      <c r="AD58" s="7300" t="str">
        <f>IF(VLOOKUP($A58,'8 Oct - LIVE LDS Data'!$A$3:$AAD$1504,76,FALSE)=0/1/1900,"",VLOOKUP($A58,'8 Oct - LIVE LDS Data'!$A$3:$AAD$1504,76,FALSE))</f>
        <v/>
      </c>
    </row>
    <row r="59" spans="1:30" s="610" customFormat="1" ht="30" hidden="1" customHeight="1" x14ac:dyDescent="0.2">
      <c r="A59" s="1465" t="s">
        <v>1542</v>
      </c>
      <c r="B59" s="1465"/>
      <c r="C59" s="1465" t="s">
        <v>1543</v>
      </c>
      <c r="D59" s="1466"/>
      <c r="E59" s="1466"/>
      <c r="F59" s="7293" t="str">
        <f>IF(VLOOKUP($A59,'8 Oct - LIVE LDS Data'!$A$3:$AAD$1504,4,FALSE)=0/1/1900,"",VLOOKUP($A59,'8 Oct - LIVE LDS Data'!$A$3:$AAD$1504,4,FALSE))</f>
        <v>Forest of Dean Local Plan ("Plan 41")</v>
      </c>
      <c r="G59" s="7294" t="str">
        <f>IF(VLOOKUP($A59,'8 Oct - LIVE LDS Data'!$A$3:$AAD$1504,6,FALSE)=0/1/1900,"",VLOOKUP($A59,'8 Oct - LIVE LDS Data'!$A$3:$AAD$1504,6,FALSE))</f>
        <v>2021</v>
      </c>
      <c r="H59" s="7294" t="str">
        <f>IF(VLOOKUP($A59,'8 Oct - LIVE LDS Data'!$A$3:$AAD$1504,7,FALSE)=0/1/1900,"",VLOOKUP($A59,'8 Oct - LIVE LDS Data'!$A$3:$AAD$1504,7,FALSE))</f>
        <v>2041</v>
      </c>
      <c r="I59" s="7294" t="str">
        <f>IF(VLOOKUP($A59,'8 Oct - LIVE LDS Data'!$A$3:$AAD$1504,8,FALSE)=0/1/1900,"",VLOOKUP($A59,'8 Oct - LIVE LDS Data'!$A$3:$AAD$1504,8,FALSE))</f>
        <v>N</v>
      </c>
      <c r="J59" s="7294" t="str">
        <f>IF(VLOOKUP($A59,'8 Oct - LIVE LDS Data'!$A$3:$AAD$1504,9,FALSE)=0/1/1900,"",VLOOKUP($A59,'8 Oct - LIVE LDS Data'!$A$3:$AAD$1504,9,FALSE))</f>
        <v>N</v>
      </c>
      <c r="K59" s="7295" t="str">
        <f>IF(VLOOKUP($A59,'8 Oct - LIVE LDS Data'!$A$3:$AAD$1504,10,FALSE)=0/1/1900,"",VLOOKUP($A59,'8 Oct - LIVE LDS Data'!$A$3:$AAD$1504,10,FALSE))</f>
        <v>23 February 2012 
(as modified by Allocations Plan June 2018).</v>
      </c>
      <c r="L59" s="7297">
        <f>IF(VLOOKUP($A59,'8 Oct - LIVE LDS Data'!$A$3:$AAD$1504,33,FALSE)=0/1/1900,"",VLOOKUP($A59,'8 Oct - LIVE LDS Data'!$A$3:$AAD$1504,33,FALSE))</f>
        <v>43678</v>
      </c>
      <c r="M59" s="7297">
        <f>IF(VLOOKUP($A59,'8 Oct - LIVE LDS Data'!$A$3:$AAD$1504,34,FALSE)=0/1/1900,"",VLOOKUP($A59,'8 Oct - LIVE LDS Data'!$A$3:$AAD$1504,34,FALSE))</f>
        <v>43725</v>
      </c>
      <c r="N59" s="7297">
        <f>IF(VLOOKUP($A59,'8 Oct - LIVE LDS Data'!$A$3:$AAD$1504,40,FALSE)=0/1/1900,"",VLOOKUP($A59,'8 Oct - LIVE LDS Data'!$A$3:$AAD$1504,40,FALSE))</f>
        <v>44136</v>
      </c>
      <c r="O59" s="7297">
        <f>IF(VLOOKUP($A59,'8 Oct - LIVE LDS Data'!$A$3:$AAD$1504,41,FALSE)=0/1/1900,"",VLOOKUP($A59,'8 Oct - LIVE LDS Data'!$A$3:$AAD$1504,41,FALSE))</f>
        <v>44126</v>
      </c>
      <c r="P59" s="7297">
        <f>IF(VLOOKUP($A59,'8 Oct - LIVE LDS Data'!$A$3:$AAD$1504,47,FALSE)=0/1/1900,"",VLOOKUP($A59,'8 Oct - LIVE LDS Data'!$A$3:$AAD$1504,47,FALSE))</f>
        <v>44835</v>
      </c>
      <c r="Q59" s="7297">
        <f>IF(VLOOKUP($A59,'8 Oct - LIVE LDS Data'!$A$3:$AAD$1504,48,FALSE)=0/1/1900,"",VLOOKUP($A59,'8 Oct - LIVE LDS Data'!$A$3:$AAD$1504,48,FALSE))</f>
        <v>44774</v>
      </c>
      <c r="R59" s="7297">
        <f>IF(VLOOKUP($A59,'8 Oct - LIVE LDS Data'!$A$3:$AAD$1504,54,FALSE)=0/1/1900,"",VLOOKUP($A59,'8 Oct - LIVE LDS Data'!$A$3:$AAD$1504,54,FALSE))</f>
        <v>45383</v>
      </c>
      <c r="S59" s="7297">
        <f>IF(VLOOKUP($A59,'8 Oct - LIVE LDS Data'!$A$3:$AAD$1504,55,FALSE)=0/1/1900,"",VLOOKUP($A59,'8 Oct - LIVE LDS Data'!$A$3:$AAD$1504,55,FALSE))</f>
        <v>45481</v>
      </c>
      <c r="T59" s="7297">
        <f>IF(VLOOKUP($A59,'8 Oct - LIVE LDS Data'!$A$3:$AAD$1504,60,FALSE)=0/1/1900,"",VLOOKUP($A59,'8 Oct - LIVE LDS Data'!$A$3:$AAD$1504,60,FALSE))</f>
        <v>46204</v>
      </c>
      <c r="U59" s="7297">
        <f>IF(VLOOKUP($A59,'8 Oct - LIVE LDS Data'!$A$3:$AAD$1504,63,FALSE)=0/1/1900,"",VLOOKUP($A59,'8 Oct - LIVE LDS Data'!$A$3:$AAD$1504,63,FALSE))</f>
        <v>46296</v>
      </c>
      <c r="V59" s="7297" t="str">
        <f>IF(VLOOKUP($A59,'8 Oct - LIVE LDS Data'!$A$3:$AAD$1504,66,FALSE)=0/1/1900,"",VLOOKUP($A59,'8 Oct - LIVE LDS Data'!$A$3:$AAD$1504,66,FALSE))</f>
        <v>TBC</v>
      </c>
      <c r="W59" s="7537" t="str">
        <f>IF(VLOOKUP($A59,'8 Oct - LIVE LDS Data'!$A$3:$AAD$1504,68,FALSE)=0/1/1900,"",VLOOKUP($A59,'8 Oct - LIVE LDS Data'!$A$3:$AAD$1504,68,FALSE))</f>
        <v>re-starting Reg 18.  Revised plan expected to be at Reg 18 stage in early 2026</v>
      </c>
      <c r="X59" s="7314" t="str">
        <f>IF(VLOOKUP($A59,'8 Oct - LIVE LDS Data'!$A$3:$AAD$1504,79,FALSE)=0/1/1900,"",VLOOKUP($A59,'8 Oct - LIVE LDS Data'!$A$3:$AAD$1504,79,FALSE))</f>
        <v>Reg 18 ongoing</v>
      </c>
      <c r="Y59" s="7315" t="s">
        <v>90</v>
      </c>
      <c r="Z59" s="7538" t="s">
        <v>8051</v>
      </c>
      <c r="AA59" s="7300">
        <f>IF(VLOOKUP($A59,'8 Oct - LIVE LDS Data'!$A$3:$AAD$1504,72,FALSE)=0/1/1900,"",VLOOKUP($A59,'8 Oct - LIVE LDS Data'!$A$3:$AAD$1504,72,FALSE))</f>
        <v>45632</v>
      </c>
      <c r="AB59" s="7300">
        <f>IF(VLOOKUP($A59,'8 Oct - LIVE LDS Data'!$A$3:$AAD$1504,73,FALSE)=0/1/1900,"",VLOOKUP($A59,'8 Oct - LIVE LDS Data'!$A$3:$AAD$1504,73,FALSE))</f>
        <v>45868</v>
      </c>
      <c r="AC59" s="7300">
        <f>IF(VLOOKUP($A59,'8 Oct - LIVE LDS Data'!$A$3:$AAD$1504,75,FALSE)=0/1/1900,"",VLOOKUP($A59,'8 Oct - LIVE LDS Data'!$A$3:$AAD$1504,75,FALSE))</f>
        <v>45632</v>
      </c>
      <c r="AD59" s="7300">
        <f>IF(VLOOKUP($A59,'8 Oct - LIVE LDS Data'!$A$3:$AAD$1504,76,FALSE)=0/1/1900,"",VLOOKUP($A59,'8 Oct - LIVE LDS Data'!$A$3:$AAD$1504,76,FALSE))</f>
        <v>45868</v>
      </c>
    </row>
    <row r="60" spans="1:30" s="610" customFormat="1" ht="30" customHeight="1" x14ac:dyDescent="0.2">
      <c r="A60" s="7309" t="s">
        <v>1144</v>
      </c>
      <c r="B60" s="7309"/>
      <c r="C60" s="7309" t="s">
        <v>4185</v>
      </c>
      <c r="D60" s="7310"/>
      <c r="E60" s="7310"/>
      <c r="F60" s="7293" t="str">
        <f>IF(VLOOKUP($A60,'8 Oct - LIVE LDS Data'!$A$3:$AAD$1504,4,FALSE)=0/1/1900,"",VLOOKUP($A60,'8 Oct - LIVE LDS Data'!$A$3:$AAD$1504,4,FALSE))</f>
        <v>Dartmoor National Park Local Plan</v>
      </c>
      <c r="G60" s="7294" t="str">
        <f>IF(VLOOKUP($A60,'8 Oct - LIVE LDS Data'!$A$3:$AAD$1504,6,FALSE)=0/1/1900,"",VLOOKUP($A60,'8 Oct - LIVE LDS Data'!$A$3:$AAD$1504,6,FALSE))</f>
        <v/>
      </c>
      <c r="H60" s="7294" t="str">
        <f>IF(VLOOKUP($A60,'8 Oct - LIVE LDS Data'!$A$3:$AAD$1504,7,FALSE)=0/1/1900,"",VLOOKUP($A60,'8 Oct - LIVE LDS Data'!$A$3:$AAD$1504,7,FALSE))</f>
        <v/>
      </c>
      <c r="I60" s="7294" t="str">
        <f>IF(VLOOKUP($A60,'8 Oct - LIVE LDS Data'!$A$3:$AAD$1504,8,FALSE)=0/1/1900,"",VLOOKUP($A60,'8 Oct - LIVE LDS Data'!$A$3:$AAD$1504,8,FALSE))</f>
        <v>N</v>
      </c>
      <c r="J60" s="7294" t="str">
        <f>IF(VLOOKUP($A60,'8 Oct - LIVE LDS Data'!$A$3:$AAD$1504,9,FALSE)=0/1/1900,"",VLOOKUP($A60,'8 Oct - LIVE LDS Data'!$A$3:$AAD$1504,9,FALSE))</f>
        <v>N</v>
      </c>
      <c r="K60" s="7295">
        <f>IF(VLOOKUP($A60,'8 Oct - LIVE LDS Data'!$A$3:$AAD$1504,10,FALSE)=0/1/1900,"",VLOOKUP($A60,'8 Oct - LIVE LDS Data'!$A$3:$AAD$1504,10,FALSE))</f>
        <v>44533</v>
      </c>
      <c r="L60" s="7297" t="str">
        <f>IF(VLOOKUP($A60,'8 Oct - LIVE LDS Data'!$A$3:$AAD$1504,33,FALSE)=0/1/1900,"",VLOOKUP($A60,'8 Oct - LIVE LDS Data'!$A$3:$AAD$1504,33,FALSE))</f>
        <v>2028/29</v>
      </c>
      <c r="M60" s="7297" t="str">
        <f>IF(VLOOKUP($A60,'8 Oct - LIVE LDS Data'!$A$3:$AAD$1504,34,FALSE)=0/1/1900,"",VLOOKUP($A60,'8 Oct - LIVE LDS Data'!$A$3:$AAD$1504,34,FALSE))</f>
        <v/>
      </c>
      <c r="N60" s="7297" t="str">
        <f>IF(VLOOKUP($A60,'8 Oct - LIVE LDS Data'!$A$3:$AAD$1504,40,FALSE)=0/1/1900,"",VLOOKUP($A60,'8 Oct - LIVE LDS Data'!$A$3:$AAD$1504,40,FALSE))</f>
        <v/>
      </c>
      <c r="O60" s="7297" t="str">
        <f>IF(VLOOKUP($A60,'8 Oct - LIVE LDS Data'!$A$3:$AAD$1504,41,FALSE)=0/1/1900,"",VLOOKUP($A60,'8 Oct - LIVE LDS Data'!$A$3:$AAD$1504,41,FALSE))</f>
        <v/>
      </c>
      <c r="P60" s="7297" t="str">
        <f>IF(VLOOKUP($A60,'8 Oct - LIVE LDS Data'!$A$3:$AAD$1504,47,FALSE)=0/1/1900,"",VLOOKUP($A60,'8 Oct - LIVE LDS Data'!$A$3:$AAD$1504,47,FALSE))</f>
        <v/>
      </c>
      <c r="Q60" s="7297" t="str">
        <f>IF(VLOOKUP($A60,'8 Oct - LIVE LDS Data'!$A$3:$AAD$1504,48,FALSE)=0/1/1900,"",VLOOKUP($A60,'8 Oct - LIVE LDS Data'!$A$3:$AAD$1504,48,FALSE))</f>
        <v/>
      </c>
      <c r="R60" s="7297" t="str">
        <f>IF(VLOOKUP($A60,'8 Oct - LIVE LDS Data'!$A$3:$AAD$1504,54,FALSE)=0/1/1900,"",VLOOKUP($A60,'8 Oct - LIVE LDS Data'!$A$3:$AAD$1504,54,FALSE))</f>
        <v/>
      </c>
      <c r="S60" s="7297" t="str">
        <f>IF(VLOOKUP($A60,'8 Oct - LIVE LDS Data'!$A$3:$AAD$1504,55,FALSE)=0/1/1900,"",VLOOKUP($A60,'8 Oct - LIVE LDS Data'!$A$3:$AAD$1504,55,FALSE))</f>
        <v/>
      </c>
      <c r="T60" s="7297" t="str">
        <f>IF(VLOOKUP($A60,'8 Oct - LIVE LDS Data'!$A$3:$AAD$1504,60,FALSE)=0/1/1900,"",VLOOKUP($A60,'8 Oct - LIVE LDS Data'!$A$3:$AAD$1504,60,FALSE))</f>
        <v>2030/31</v>
      </c>
      <c r="U60" s="7297" t="str">
        <f>IF(VLOOKUP($A60,'8 Oct - LIVE LDS Data'!$A$3:$AAD$1504,63,FALSE)=0/1/1900,"",VLOOKUP($A60,'8 Oct - LIVE LDS Data'!$A$3:$AAD$1504,63,FALSE))</f>
        <v>2031/32</v>
      </c>
      <c r="V60" s="7297" t="str">
        <f>IF(VLOOKUP($A60,'8 Oct - LIVE LDS Data'!$A$3:$AAD$1504,66,FALSE)=0/1/1900,"",VLOOKUP($A60,'8 Oct - LIVE LDS Data'!$A$3:$AAD$1504,66,FALSE))</f>
        <v/>
      </c>
      <c r="W60" s="7537" t="str">
        <f>IF(VLOOKUP($A60,'8 Oct - LIVE LDS Data'!$A$3:$AAD$1504,68,FALSE)=0/1/1900,"",VLOOKUP($A60,'8 Oct - LIVE LDS Data'!$A$3:$AAD$1504,68,FALSE))</f>
        <v>Submission under new system in 2031/32</v>
      </c>
      <c r="X60" s="7314" t="s">
        <v>4017</v>
      </c>
      <c r="Y60" s="7315" t="s">
        <v>3757</v>
      </c>
      <c r="Z60" s="7538" t="s">
        <v>226</v>
      </c>
      <c r="AA60" s="7300">
        <f>IF(VLOOKUP($A60,'8 Oct - LIVE LDS Data'!$A$3:$AAD$1504,72,FALSE)=0/1/1900,"",VLOOKUP($A60,'8 Oct - LIVE LDS Data'!$A$3:$AAD$1504,72,FALSE))</f>
        <v>45320</v>
      </c>
      <c r="AB60" s="7300">
        <f>IF(VLOOKUP($A60,'8 Oct - LIVE LDS Data'!$A$3:$AAD$1504,73,FALSE)=0/1/1900,"",VLOOKUP($A60,'8 Oct - LIVE LDS Data'!$A$3:$AAD$1504,73,FALSE))</f>
        <v>45908</v>
      </c>
      <c r="AC60" s="7300" t="str">
        <f>IF(VLOOKUP($A60,'8 Oct - LIVE LDS Data'!$A$3:$AAD$1504,75,FALSE)=0/1/1900,"",VLOOKUP($A60,'8 Oct - LIVE LDS Data'!$A$3:$AAD$1504,75,FALSE))</f>
        <v/>
      </c>
      <c r="AD60" s="7300">
        <f>IF(VLOOKUP($A60,'8 Oct - LIVE LDS Data'!$A$3:$AAD$1504,76,FALSE)=0/1/1900,"",VLOOKUP($A60,'8 Oct - LIVE LDS Data'!$A$3:$AAD$1504,76,FALSE))</f>
        <v>45908</v>
      </c>
    </row>
    <row r="61" spans="1:30" s="610" customFormat="1" ht="30" hidden="1" customHeight="1" x14ac:dyDescent="0.2">
      <c r="A61" s="1465" t="s">
        <v>1570</v>
      </c>
      <c r="B61" s="1465"/>
      <c r="C61" s="1465" t="s">
        <v>1571</v>
      </c>
      <c r="D61" s="1466"/>
      <c r="E61" s="1466"/>
      <c r="F61" s="7293" t="str">
        <f>IF(VLOOKUP($A61,'8 Oct - LIVE LDS Data'!$A$3:$AAD$1504,4,FALSE)=0/1/1900,"",VLOOKUP($A61,'8 Oct - LIVE LDS Data'!$A$3:$AAD$1504,4,FALSE))</f>
        <v>The Newcastle Gateshead Local Plan (2025-2045)</v>
      </c>
      <c r="G61" s="7294" t="str">
        <f>IF(VLOOKUP($A61,'8 Oct - LIVE LDS Data'!$A$3:$AAD$1504,6,FALSE)=0/1/1900,"",VLOOKUP($A61,'8 Oct - LIVE LDS Data'!$A$3:$AAD$1504,6,FALSE))</f>
        <v>2025</v>
      </c>
      <c r="H61" s="7294" t="str">
        <f>IF(VLOOKUP($A61,'8 Oct - LIVE LDS Data'!$A$3:$AAD$1504,7,FALSE)=0/1/1900,"",VLOOKUP($A61,'8 Oct - LIVE LDS Data'!$A$3:$AAD$1504,7,FALSE))</f>
        <v>2045</v>
      </c>
      <c r="I61" s="7294" t="str">
        <f>IF(VLOOKUP($A61,'8 Oct - LIVE LDS Data'!$A$3:$AAD$1504,8,FALSE)=0/1/1900,"",VLOOKUP($A61,'8 Oct - LIVE LDS Data'!$A$3:$AAD$1504,8,FALSE))</f>
        <v>N</v>
      </c>
      <c r="J61" s="7294" t="str">
        <f>IF(VLOOKUP($A61,'8 Oct - LIVE LDS Data'!$A$3:$AAD$1504,9,FALSE)=0/1/1900,"",VLOOKUP($A61,'8 Oct - LIVE LDS Data'!$A$3:$AAD$1504,9,FALSE))</f>
        <v>Y</v>
      </c>
      <c r="K61" s="7295">
        <f>IF(VLOOKUP($A61,'8 Oct - LIVE LDS Data'!$A$3:$AAD$1504,10,FALSE)=0/1/1900,"",VLOOKUP($A61,'8 Oct - LIVE LDS Data'!$A$3:$AAD$1504,10,FALSE))</f>
        <v>42089</v>
      </c>
      <c r="L61" s="7297">
        <f>IF(VLOOKUP($A61,'8 Oct - LIVE LDS Data'!$A$3:$AAD$1504,33,FALSE)=0/1/1900,"",VLOOKUP($A61,'8 Oct - LIVE LDS Data'!$A$3:$AAD$1504,33,FALSE))</f>
        <v>45962</v>
      </c>
      <c r="M61" s="7297" t="str">
        <f>IF(VLOOKUP($A61,'8 Oct - LIVE LDS Data'!$A$3:$AAD$1504,34,FALSE)=0/1/1900,"",VLOOKUP($A61,'8 Oct - LIVE LDS Data'!$A$3:$AAD$1504,34,FALSE))</f>
        <v/>
      </c>
      <c r="N61" s="7297">
        <f>IF(VLOOKUP($A61,'8 Oct - LIVE LDS Data'!$A$3:$AAD$1504,40,FALSE)=0/1/1900,"",VLOOKUP($A61,'8 Oct - LIVE LDS Data'!$A$3:$AAD$1504,40,FALSE))</f>
        <v>46204</v>
      </c>
      <c r="O61" s="7297" t="str">
        <f>IF(VLOOKUP($A61,'8 Oct - LIVE LDS Data'!$A$3:$AAD$1504,41,FALSE)=0/1/1900,"",VLOOKUP($A61,'8 Oct - LIVE LDS Data'!$A$3:$AAD$1504,41,FALSE))</f>
        <v/>
      </c>
      <c r="P61" s="7297" t="str">
        <f>IF(VLOOKUP($A61,'8 Oct - LIVE LDS Data'!$A$3:$AAD$1504,47,FALSE)=0/1/1900,"",VLOOKUP($A61,'8 Oct - LIVE LDS Data'!$A$3:$AAD$1504,47,FALSE))</f>
        <v/>
      </c>
      <c r="Q61" s="7297" t="str">
        <f>IF(VLOOKUP($A61,'8 Oct - LIVE LDS Data'!$A$3:$AAD$1504,48,FALSE)=0/1/1900,"",VLOOKUP($A61,'8 Oct - LIVE LDS Data'!$A$3:$AAD$1504,48,FALSE))</f>
        <v/>
      </c>
      <c r="R61" s="7297" t="str">
        <f>IF(VLOOKUP($A61,'8 Oct - LIVE LDS Data'!$A$3:$AAD$1504,54,FALSE)=0/1/1900,"",VLOOKUP($A61,'8 Oct - LIVE LDS Data'!$A$3:$AAD$1504,54,FALSE))</f>
        <v/>
      </c>
      <c r="S61" s="7297" t="str">
        <f>IF(VLOOKUP($A61,'8 Oct - LIVE LDS Data'!$A$3:$AAD$1504,55,FALSE)=0/1/1900,"",VLOOKUP($A61,'8 Oct - LIVE LDS Data'!$A$3:$AAD$1504,55,FALSE))</f>
        <v/>
      </c>
      <c r="T61" s="7297">
        <f>IF(VLOOKUP($A61,'8 Oct - LIVE LDS Data'!$A$3:$AAD$1504,60,FALSE)=0/1/1900,"",VLOOKUP($A61,'8 Oct - LIVE LDS Data'!$A$3:$AAD$1504,60,FALSE))</f>
        <v>46478</v>
      </c>
      <c r="U61" s="7297">
        <f>IF(VLOOKUP($A61,'8 Oct - LIVE LDS Data'!$A$3:$AAD$1504,63,FALSE)=0/1/1900,"",VLOOKUP($A61,'8 Oct - LIVE LDS Data'!$A$3:$AAD$1504,63,FALSE))</f>
        <v>46661</v>
      </c>
      <c r="V61" s="7297">
        <f>IF(VLOOKUP($A61,'8 Oct - LIVE LDS Data'!$A$3:$AAD$1504,66,FALSE)=0/1/1900,"",VLOOKUP($A61,'8 Oct - LIVE LDS Data'!$A$3:$AAD$1504,66,FALSE))</f>
        <v>46844</v>
      </c>
      <c r="W61" s="7537" t="str">
        <f>IF(VLOOKUP($A61,'8 Oct - LIVE LDS Data'!$A$3:$AAD$1504,68,FALSE)=0/1/1900,"",VLOOKUP($A61,'8 Oct - LIVE LDS Data'!$A$3:$AAD$1504,68,FALSE))</f>
        <v>Timtable here taken from PDT data and translated</v>
      </c>
      <c r="X61" s="7314" t="str">
        <f>IF(VLOOKUP($A61,'8 Oct - LIVE LDS Data'!$A$3:$AAD$1504,79,FALSE)=0/1/1900,"",VLOOKUP($A61,'8 Oct - LIVE LDS Data'!$A$3:$AAD$1504,79,FALSE))</f>
        <v>new plan to be prepared under new system</v>
      </c>
      <c r="Y61" s="7315" t="s">
        <v>3757</v>
      </c>
      <c r="Z61" s="7538" t="s">
        <v>8056</v>
      </c>
      <c r="AA61" s="7300">
        <f>IF(VLOOKUP($A61,'8 Oct - LIVE LDS Data'!$A$3:$AAD$1504,72,FALSE)=0/1/1900,"",VLOOKUP($A61,'8 Oct - LIVE LDS Data'!$A$3:$AAD$1504,72,FALSE))</f>
        <v>45497</v>
      </c>
      <c r="AB61" s="7300">
        <f>IF(VLOOKUP($A61,'8 Oct - LIVE LDS Data'!$A$3:$AAD$1504,73,FALSE)=0/1/1900,"",VLOOKUP($A61,'8 Oct - LIVE LDS Data'!$A$3:$AAD$1504,73,FALSE))</f>
        <v>45756</v>
      </c>
      <c r="AC61" s="7300">
        <f>IF(VLOOKUP($A61,'8 Oct - LIVE LDS Data'!$A$3:$AAD$1504,75,FALSE)=0/1/1900,"",VLOOKUP($A61,'8 Oct - LIVE LDS Data'!$A$3:$AAD$1504,75,FALSE))</f>
        <v>45902</v>
      </c>
      <c r="AD61" s="7300">
        <f>IF(VLOOKUP($A61,'8 Oct - LIVE LDS Data'!$A$3:$AAD$1504,76,FALSE)=0/1/1900,"",VLOOKUP($A61,'8 Oct - LIVE LDS Data'!$A$3:$AAD$1504,76,FALSE))</f>
        <v>45756</v>
      </c>
    </row>
    <row r="62" spans="1:30" s="610" customFormat="1" ht="30" hidden="1" customHeight="1" x14ac:dyDescent="0.2">
      <c r="A62" s="1465" t="s">
        <v>1592</v>
      </c>
      <c r="B62" s="1465"/>
      <c r="C62" s="1465" t="s">
        <v>1585</v>
      </c>
      <c r="D62" s="1466"/>
      <c r="E62" s="1466"/>
      <c r="F62" s="7293" t="str">
        <f>IF(VLOOKUP($A62,'8 Oct - LIVE LDS Data'!$A$3:$AAD$1504,4,FALSE)=0/1/1900,"",VLOOKUP($A62,'8 Oct - LIVE LDS Data'!$A$3:$AAD$1504,4,FALSE))</f>
        <v>Gedling Borough Local Development Plan</v>
      </c>
      <c r="G62" s="7294" t="str">
        <f>IF(VLOOKUP($A62,'8 Oct - LIVE LDS Data'!$A$3:$AAD$1504,6,FALSE)=0/1/1900,"",VLOOKUP($A62,'8 Oct - LIVE LDS Data'!$A$3:$AAD$1504,6,FALSE))</f>
        <v/>
      </c>
      <c r="H62" s="7294" t="str">
        <f>IF(VLOOKUP($A62,'8 Oct - LIVE LDS Data'!$A$3:$AAD$1504,7,FALSE)=0/1/1900,"",VLOOKUP($A62,'8 Oct - LIVE LDS Data'!$A$3:$AAD$1504,7,FALSE))</f>
        <v/>
      </c>
      <c r="I62" s="7294" t="str">
        <f>IF(VLOOKUP($A62,'8 Oct - LIVE LDS Data'!$A$3:$AAD$1504,8,FALSE)=0/1/1900,"",VLOOKUP($A62,'8 Oct - LIVE LDS Data'!$A$3:$AAD$1504,8,FALSE))</f>
        <v/>
      </c>
      <c r="J62" s="7294" t="str">
        <f>IF(VLOOKUP($A62,'8 Oct - LIVE LDS Data'!$A$3:$AAD$1504,9,FALSE)=0/1/1900,"",VLOOKUP($A62,'8 Oct - LIVE LDS Data'!$A$3:$AAD$1504,9,FALSE))</f>
        <v/>
      </c>
      <c r="K62" s="7295">
        <f>IF(VLOOKUP($A62,'8 Oct - LIVE LDS Data'!$A$3:$AAD$1504,10,FALSE)=0/1/1900,"",VLOOKUP($A62,'8 Oct - LIVE LDS Data'!$A$3:$AAD$1504,10,FALSE))</f>
        <v>41899</v>
      </c>
      <c r="L62" s="7297">
        <f>IF(VLOOKUP($A62,'8 Oct - LIVE LDS Data'!$A$3:$AAD$1504,33,FALSE)=0/1/1900,"",VLOOKUP($A62,'8 Oct - LIVE LDS Data'!$A$3:$AAD$1504,33,FALSE))</f>
        <v>45839</v>
      </c>
      <c r="M62" s="7297">
        <f>IF(VLOOKUP($A62,'8 Oct - LIVE LDS Data'!$A$3:$AAD$1504,34,FALSE)=0/1/1900,"",VLOOKUP($A62,'8 Oct - LIVE LDS Data'!$A$3:$AAD$1504,34,FALSE))</f>
        <v>45859</v>
      </c>
      <c r="N62" s="7297" t="str">
        <f>IF(VLOOKUP($A62,'8 Oct - LIVE LDS Data'!$A$3:$AAD$1504,40,FALSE)=0/1/1900,"",VLOOKUP($A62,'8 Oct - LIVE LDS Data'!$A$3:$AAD$1504,40,FALSE))</f>
        <v/>
      </c>
      <c r="O62" s="7297" t="str">
        <f>IF(VLOOKUP($A62,'8 Oct - LIVE LDS Data'!$A$3:$AAD$1504,41,FALSE)=0/1/1900,"",VLOOKUP($A62,'8 Oct - LIVE LDS Data'!$A$3:$AAD$1504,41,FALSE))</f>
        <v/>
      </c>
      <c r="P62" s="7297" t="str">
        <f>IF(VLOOKUP($A62,'8 Oct - LIVE LDS Data'!$A$3:$AAD$1504,47,FALSE)=0/1/1900,"",VLOOKUP($A62,'8 Oct - LIVE LDS Data'!$A$3:$AAD$1504,47,FALSE))</f>
        <v/>
      </c>
      <c r="Q62" s="7297" t="str">
        <f>IF(VLOOKUP($A62,'8 Oct - LIVE LDS Data'!$A$3:$AAD$1504,48,FALSE)=0/1/1900,"",VLOOKUP($A62,'8 Oct - LIVE LDS Data'!$A$3:$AAD$1504,48,FALSE))</f>
        <v/>
      </c>
      <c r="R62" s="7297" t="str">
        <f>IF(VLOOKUP($A62,'8 Oct - LIVE LDS Data'!$A$3:$AAD$1504,54,FALSE)=0/1/1900,"",VLOOKUP($A62,'8 Oct - LIVE LDS Data'!$A$3:$AAD$1504,54,FALSE))</f>
        <v/>
      </c>
      <c r="S62" s="7297" t="str">
        <f>IF(VLOOKUP($A62,'8 Oct - LIVE LDS Data'!$A$3:$AAD$1504,55,FALSE)=0/1/1900,"",VLOOKUP($A62,'8 Oct - LIVE LDS Data'!$A$3:$AAD$1504,55,FALSE))</f>
        <v/>
      </c>
      <c r="T62" s="7297">
        <f>IF(VLOOKUP($A62,'8 Oct - LIVE LDS Data'!$A$3:$AAD$1504,60,FALSE)=0/1/1900,"",VLOOKUP($A62,'8 Oct - LIVE LDS Data'!$A$3:$AAD$1504,60,FALSE))</f>
        <v>46082</v>
      </c>
      <c r="U62" s="7297">
        <f>IF(VLOOKUP($A62,'8 Oct - LIVE LDS Data'!$A$3:$AAD$1504,63,FALSE)=0/1/1900,"",VLOOKUP($A62,'8 Oct - LIVE LDS Data'!$A$3:$AAD$1504,63,FALSE))</f>
        <v>46357</v>
      </c>
      <c r="V62" s="7297">
        <f>IF(VLOOKUP($A62,'8 Oct - LIVE LDS Data'!$A$3:$AAD$1504,66,FALSE)=0/1/1900,"",VLOOKUP($A62,'8 Oct - LIVE LDS Data'!$A$3:$AAD$1504,66,FALSE))</f>
        <v>46844</v>
      </c>
      <c r="W62" s="7537" t="str">
        <f>IF(VLOOKUP($A62,'8 Oct - LIVE LDS Data'!$A$3:$AAD$1504,68,FALSE)=0/1/1900,"",VLOOKUP($A62,'8 Oct - LIVE LDS Data'!$A$3:$AAD$1504,68,FALSE))</f>
        <v>Gedling have withdrawn from the Greater Nottingham Stratgic Plan and are preparing a new plan for Gedling</v>
      </c>
      <c r="X62" s="7314" t="str">
        <f>IF(VLOOKUP($A62,'8 Oct - LIVE LDS Data'!$A$3:$AAD$1504,79,FALSE)=0/1/1900,"",VLOOKUP($A62,'8 Oct - LIVE LDS Data'!$A$3:$AAD$1504,79,FALSE))</f>
        <v>Reg 18 completed</v>
      </c>
      <c r="Y62" s="7315" t="s">
        <v>90</v>
      </c>
      <c r="Z62" s="7538" t="s">
        <v>8056</v>
      </c>
      <c r="AA62" s="7300">
        <f>IF(VLOOKUP($A62,'8 Oct - LIVE LDS Data'!$A$3:$AAD$1504,72,FALSE)=0/1/1900,"",VLOOKUP($A62,'8 Oct - LIVE LDS Data'!$A$3:$AAD$1504,72,FALSE))</f>
        <v>45932</v>
      </c>
      <c r="AB62" s="7300" t="str">
        <f>IF(VLOOKUP($A62,'8 Oct - LIVE LDS Data'!$A$3:$AAD$1504,73,FALSE)=0/1/1900,"",VLOOKUP($A62,'8 Oct - LIVE LDS Data'!$A$3:$AAD$1504,73,FALSE))</f>
        <v/>
      </c>
      <c r="AC62" s="7300" t="str">
        <f>IF(VLOOKUP($A62,'8 Oct - LIVE LDS Data'!$A$3:$AAD$1504,75,FALSE)=0/1/1900,"",VLOOKUP($A62,'8 Oct - LIVE LDS Data'!$A$3:$AAD$1504,75,FALSE))</f>
        <v/>
      </c>
      <c r="AD62" s="7300">
        <f>IF(VLOOKUP($A62,'8 Oct - LIVE LDS Data'!$A$3:$AAD$1504,76,FALSE)=0/1/1900,"",VLOOKUP($A62,'8 Oct - LIVE LDS Data'!$A$3:$AAD$1504,76,FALSE))</f>
        <v>45932</v>
      </c>
    </row>
    <row r="63" spans="1:30" s="610" customFormat="1" ht="30" hidden="1" customHeight="1" x14ac:dyDescent="0.2">
      <c r="A63" s="1465" t="s">
        <v>1599</v>
      </c>
      <c r="B63" s="1465"/>
      <c r="C63" s="1465" t="s">
        <v>1600</v>
      </c>
      <c r="D63" s="1466"/>
      <c r="E63" s="1466"/>
      <c r="F63" s="7293" t="str">
        <f>IF(VLOOKUP($A63,'8 Oct - LIVE LDS Data'!$A$3:$AAD$1504,4,FALSE)=0/1/1900,"",VLOOKUP($A63,'8 Oct - LIVE LDS Data'!$A$3:$AAD$1504,4,FALSE))</f>
        <v xml:space="preserve">The Cheltenham, Gloucester and Tewkesbury Strategic and Local Plan (CGTSLP) </v>
      </c>
      <c r="G63" s="7294">
        <f>IF(VLOOKUP($A63,'8 Oct - LIVE LDS Data'!$A$3:$AAD$1504,6,FALSE)=0/1/1900,"",VLOOKUP($A63,'8 Oct - LIVE LDS Data'!$A$3:$AAD$1504,6,FALSE))</f>
        <v>2021</v>
      </c>
      <c r="H63" s="7294">
        <f>IF(VLOOKUP($A63,'8 Oct - LIVE LDS Data'!$A$3:$AAD$1504,7,FALSE)=0/1/1900,"",VLOOKUP($A63,'8 Oct - LIVE LDS Data'!$A$3:$AAD$1504,7,FALSE))</f>
        <v>2036</v>
      </c>
      <c r="I63" s="7294" t="str">
        <f>IF(VLOOKUP($A63,'8 Oct - LIVE LDS Data'!$A$3:$AAD$1504,8,FALSE)=0/1/1900,"",VLOOKUP($A63,'8 Oct - LIVE LDS Data'!$A$3:$AAD$1504,8,FALSE))</f>
        <v>N</v>
      </c>
      <c r="J63" s="7294" t="str">
        <f>IF(VLOOKUP($A63,'8 Oct - LIVE LDS Data'!$A$3:$AAD$1504,9,FALSE)=0/1/1900,"",VLOOKUP($A63,'8 Oct - LIVE LDS Data'!$A$3:$AAD$1504,9,FALSE))</f>
        <v>Y</v>
      </c>
      <c r="K63" s="7295">
        <f>IF(VLOOKUP($A63,'8 Oct - LIVE LDS Data'!$A$3:$AAD$1504,10,FALSE)=0/1/1900,"",VLOOKUP($A63,'8 Oct - LIVE LDS Data'!$A$3:$AAD$1504,10,FALSE))</f>
        <v>43080</v>
      </c>
      <c r="L63" s="7297">
        <f>IF(VLOOKUP($A63,'8 Oct - LIVE LDS Data'!$A$3:$AAD$1504,33,FALSE)=0/1/1900,"",VLOOKUP($A63,'8 Oct - LIVE LDS Data'!$A$3:$AAD$1504,33,FALSE))</f>
        <v>43374</v>
      </c>
      <c r="M63" s="7297">
        <f>IF(VLOOKUP($A63,'8 Oct - LIVE LDS Data'!$A$3:$AAD$1504,34,FALSE)=0/1/1900,"",VLOOKUP($A63,'8 Oct - LIVE LDS Data'!$A$3:$AAD$1504,34,FALSE))</f>
        <v>43416</v>
      </c>
      <c r="N63" s="7297">
        <f>IF(VLOOKUP($A63,'8 Oct - LIVE LDS Data'!$A$3:$AAD$1504,40,FALSE)=0/1/1900,"",VLOOKUP($A63,'8 Oct - LIVE LDS Data'!$A$3:$AAD$1504,40,FALSE))</f>
        <v>45200</v>
      </c>
      <c r="O63" s="7297">
        <f>IF(VLOOKUP($A63,'8 Oct - LIVE LDS Data'!$A$3:$AAD$1504,41,FALSE)=0/1/1900,"",VLOOKUP($A63,'8 Oct - LIVE LDS Data'!$A$3:$AAD$1504,41,FALSE))</f>
        <v>45292</v>
      </c>
      <c r="P63" s="7297">
        <f>IF(VLOOKUP($A63,'8 Oct - LIVE LDS Data'!$A$3:$AAD$1504,47,FALSE)=0/1/1900,"",VLOOKUP($A63,'8 Oct - LIVE LDS Data'!$A$3:$AAD$1504,47,FALSE))</f>
        <v>46113</v>
      </c>
      <c r="Q63" s="7297" t="str">
        <f>IF(VLOOKUP($A63,'8 Oct - LIVE LDS Data'!$A$3:$AAD$1504,48,FALSE)=0/1/1900,"",VLOOKUP($A63,'8 Oct - LIVE LDS Data'!$A$3:$AAD$1504,48,FALSE))</f>
        <v/>
      </c>
      <c r="R63" s="7297" t="str">
        <f>IF(VLOOKUP($A63,'8 Oct - LIVE LDS Data'!$A$3:$AAD$1504,54,FALSE)=0/1/1900,"",VLOOKUP($A63,'8 Oct - LIVE LDS Data'!$A$3:$AAD$1504,54,FALSE))</f>
        <v/>
      </c>
      <c r="S63" s="7297" t="str">
        <f>IF(VLOOKUP($A63,'8 Oct - LIVE LDS Data'!$A$3:$AAD$1504,55,FALSE)=0/1/1900,"",VLOOKUP($A63,'8 Oct - LIVE LDS Data'!$A$3:$AAD$1504,55,FALSE))</f>
        <v/>
      </c>
      <c r="T63" s="7297">
        <f>IF(VLOOKUP($A63,'8 Oct - LIVE LDS Data'!$A$3:$AAD$1504,60,FALSE)=0/1/1900,"",VLOOKUP($A63,'8 Oct - LIVE LDS Data'!$A$3:$AAD$1504,60,FALSE))</f>
        <v>46235</v>
      </c>
      <c r="U63" s="7297">
        <f>IF(VLOOKUP($A63,'8 Oct - LIVE LDS Data'!$A$3:$AAD$1504,63,FALSE)=0/1/1900,"",VLOOKUP($A63,'8 Oct - LIVE LDS Data'!$A$3:$AAD$1504,63,FALSE))</f>
        <v>46296</v>
      </c>
      <c r="V63" s="7297">
        <f>IF(VLOOKUP($A63,'8 Oct - LIVE LDS Data'!$A$3:$AAD$1504,66,FALSE)=0/1/1900,"",VLOOKUP($A63,'8 Oct - LIVE LDS Data'!$A$3:$AAD$1504,66,FALSE))</f>
        <v>46722</v>
      </c>
      <c r="W63" s="7537" t="str">
        <f>IF(VLOOKUP($A63,'8 Oct - LIVE LDS Data'!$A$3:$AAD$1504,68,FALSE)=0/1/1900,"",VLOOKUP($A63,'8 Oct - LIVE LDS Data'!$A$3:$AAD$1504,68,FALSE))</f>
        <v>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v>
      </c>
      <c r="X63" s="7314" t="str">
        <f>IF(VLOOKUP($A63,'8 Oct - LIVE LDS Data'!$A$3:$AAD$1504,79,FALSE)=0/1/1900,"",VLOOKUP($A63,'8 Oct - LIVE LDS Data'!$A$3:$AAD$1504,79,FALSE))</f>
        <v>Reg 18 ongoing</v>
      </c>
      <c r="Y63" s="7315" t="s">
        <v>90</v>
      </c>
      <c r="Z63" s="7538" t="s">
        <v>8054</v>
      </c>
      <c r="AA63" s="7300">
        <f>IF(VLOOKUP($A63,'8 Oct - LIVE LDS Data'!$A$3:$AAD$1504,72,FALSE)=0/1/1900,"",VLOOKUP($A63,'8 Oct - LIVE LDS Data'!$A$3:$AAD$1504,72,FALSE))</f>
        <v>45421</v>
      </c>
      <c r="AB63" s="7300">
        <f>IF(VLOOKUP($A63,'8 Oct - LIVE LDS Data'!$A$3:$AAD$1504,73,FALSE)=0/1/1900,"",VLOOKUP($A63,'8 Oct - LIVE LDS Data'!$A$3:$AAD$1504,73,FALSE))</f>
        <v>45758</v>
      </c>
      <c r="AC63" s="7300">
        <f>IF(VLOOKUP($A63,'8 Oct - LIVE LDS Data'!$A$3:$AAD$1504,75,FALSE)=0/1/1900,"",VLOOKUP($A63,'8 Oct - LIVE LDS Data'!$A$3:$AAD$1504,75,FALSE))</f>
        <v>45678</v>
      </c>
      <c r="AD63" s="7300">
        <f>IF(VLOOKUP($A63,'8 Oct - LIVE LDS Data'!$A$3:$AAD$1504,76,FALSE)=0/1/1900,"",VLOOKUP($A63,'8 Oct - LIVE LDS Data'!$A$3:$AAD$1504,76,FALSE))</f>
        <v>45758</v>
      </c>
    </row>
    <row r="64" spans="1:30" s="610" customFormat="1" ht="30" hidden="1" customHeight="1" x14ac:dyDescent="0.2">
      <c r="A64" s="1465" t="s">
        <v>1603</v>
      </c>
      <c r="B64" s="1465"/>
      <c r="C64" s="1465" t="s">
        <v>1604</v>
      </c>
      <c r="D64" s="1466"/>
      <c r="E64" s="1466"/>
      <c r="F64" s="7293" t="str">
        <f>IF(VLOOKUP($A64,'8 Oct - LIVE LDS Data'!$A$3:$AAD$1504,4,FALSE)=0/1/1900,"",VLOOKUP($A64,'8 Oct - LIVE LDS Data'!$A$3:$AAD$1504,4,FALSE))</f>
        <v>Gosport Borough Local Plan 2040</v>
      </c>
      <c r="G64" s="7294">
        <f>IF(VLOOKUP($A64,'8 Oct - LIVE LDS Data'!$A$3:$AAD$1504,6,FALSE)=0/1/1900,"",VLOOKUP($A64,'8 Oct - LIVE LDS Data'!$A$3:$AAD$1504,6,FALSE))</f>
        <v>2021</v>
      </c>
      <c r="H64" s="7294">
        <f>IF(VLOOKUP($A64,'8 Oct - LIVE LDS Data'!$A$3:$AAD$1504,7,FALSE)=0/1/1900,"",VLOOKUP($A64,'8 Oct - LIVE LDS Data'!$A$3:$AAD$1504,7,FALSE))</f>
        <v>2040</v>
      </c>
      <c r="I64" s="7294" t="str">
        <f>IF(VLOOKUP($A64,'8 Oct - LIVE LDS Data'!$A$3:$AAD$1504,8,FALSE)=0/1/1900,"",VLOOKUP($A64,'8 Oct - LIVE LDS Data'!$A$3:$AAD$1504,8,FALSE))</f>
        <v>N</v>
      </c>
      <c r="J64" s="7294" t="str">
        <f>IF(VLOOKUP($A64,'8 Oct - LIVE LDS Data'!$A$3:$AAD$1504,9,FALSE)=0/1/1900,"",VLOOKUP($A64,'8 Oct - LIVE LDS Data'!$A$3:$AAD$1504,9,FALSE))</f>
        <v>N</v>
      </c>
      <c r="K64" s="7295">
        <f>IF(VLOOKUP($A64,'8 Oct - LIVE LDS Data'!$A$3:$AAD$1504,10,FALSE)=0/1/1900,"",VLOOKUP($A64,'8 Oct - LIVE LDS Data'!$A$3:$AAD$1504,10,FALSE))</f>
        <v>42278</v>
      </c>
      <c r="L64" s="7297">
        <f>IF(VLOOKUP($A64,'8 Oct - LIVE LDS Data'!$A$3:$AAD$1504,33,FALSE)=0/1/1900,"",VLOOKUP($A64,'8 Oct - LIVE LDS Data'!$A$3:$AAD$1504,33,FALSE))</f>
        <v>44440</v>
      </c>
      <c r="M64" s="7297">
        <f>IF(VLOOKUP($A64,'8 Oct - LIVE LDS Data'!$A$3:$AAD$1504,34,FALSE)=0/1/1900,"",VLOOKUP($A64,'8 Oct - LIVE LDS Data'!$A$3:$AAD$1504,34,FALSE))</f>
        <v>44440</v>
      </c>
      <c r="N64" s="7297" t="str">
        <f>IF(VLOOKUP($A64,'8 Oct - LIVE LDS Data'!$A$3:$AAD$1504,40,FALSE)=0/1/1900,"",VLOOKUP($A64,'8 Oct - LIVE LDS Data'!$A$3:$AAD$1504,40,FALSE))</f>
        <v/>
      </c>
      <c r="O64" s="7297" t="str">
        <f>IF(VLOOKUP($A64,'8 Oct - LIVE LDS Data'!$A$3:$AAD$1504,41,FALSE)=0/1/1900,"",VLOOKUP($A64,'8 Oct - LIVE LDS Data'!$A$3:$AAD$1504,41,FALSE))</f>
        <v/>
      </c>
      <c r="P64" s="7297" t="str">
        <f>IF(VLOOKUP($A64,'8 Oct - LIVE LDS Data'!$A$3:$AAD$1504,47,FALSE)=0/1/1900,"",VLOOKUP($A64,'8 Oct - LIVE LDS Data'!$A$3:$AAD$1504,47,FALSE))</f>
        <v/>
      </c>
      <c r="Q64" s="7297" t="str">
        <f>IF(VLOOKUP($A64,'8 Oct - LIVE LDS Data'!$A$3:$AAD$1504,48,FALSE)=0/1/1900,"",VLOOKUP($A64,'8 Oct - LIVE LDS Data'!$A$3:$AAD$1504,48,FALSE))</f>
        <v/>
      </c>
      <c r="R64" s="7297" t="str">
        <f>IF(VLOOKUP($A64,'8 Oct - LIVE LDS Data'!$A$3:$AAD$1504,54,FALSE)=0/1/1900,"",VLOOKUP($A64,'8 Oct - LIVE LDS Data'!$A$3:$AAD$1504,54,FALSE))</f>
        <v/>
      </c>
      <c r="S64" s="7297" t="str">
        <f>IF(VLOOKUP($A64,'8 Oct - LIVE LDS Data'!$A$3:$AAD$1504,55,FALSE)=0/1/1900,"",VLOOKUP($A64,'8 Oct - LIVE LDS Data'!$A$3:$AAD$1504,55,FALSE))</f>
        <v/>
      </c>
      <c r="T64" s="7297">
        <f>IF(VLOOKUP($A64,'8 Oct - LIVE LDS Data'!$A$3:$AAD$1504,60,FALSE)=0/1/1900,"",VLOOKUP($A64,'8 Oct - LIVE LDS Data'!$A$3:$AAD$1504,60,FALSE))</f>
        <v>46054</v>
      </c>
      <c r="U64" s="7297">
        <f>IF(VLOOKUP($A64,'8 Oct - LIVE LDS Data'!$A$3:$AAD$1504,63,FALSE)=0/1/1900,"",VLOOKUP($A64,'8 Oct - LIVE LDS Data'!$A$3:$AAD$1504,63,FALSE))</f>
        <v>46174</v>
      </c>
      <c r="V64" s="7297">
        <f>IF(VLOOKUP($A64,'8 Oct - LIVE LDS Data'!$A$3:$AAD$1504,66,FALSE)=0/1/1900,"",VLOOKUP($A64,'8 Oct - LIVE LDS Data'!$A$3:$AAD$1504,66,FALSE))</f>
        <v>46447</v>
      </c>
      <c r="W64" s="7537" t="str">
        <f>IF(VLOOKUP($A64,'8 Oct - LIVE LDS Data'!$A$3:$AAD$1504,68,FALSE)=0/1/1900,"",VLOOKUP($A64,'8 Oct - LIVE LDS Data'!$A$3:$AAD$1504,68,FALSE))</f>
        <v>Reg 19 now Feb/March 2026</v>
      </c>
      <c r="X64" s="7314" t="str">
        <f>IF(VLOOKUP($A64,'8 Oct - LIVE LDS Data'!$A$3:$AAD$1504,79,FALSE)=0/1/1900,"",VLOOKUP($A64,'8 Oct - LIVE LDS Data'!$A$3:$AAD$1504,79,FALSE))</f>
        <v>Reg 18 completed</v>
      </c>
      <c r="Y64" s="7315" t="s">
        <v>90</v>
      </c>
      <c r="Z64" s="7538" t="s">
        <v>8054</v>
      </c>
      <c r="AA64" s="7300">
        <f>IF(VLOOKUP($A64,'8 Oct - LIVE LDS Data'!$A$3:$AAD$1504,72,FALSE)=0/1/1900,"",VLOOKUP($A64,'8 Oct - LIVE LDS Data'!$A$3:$AAD$1504,72,FALSE))</f>
        <v>45562</v>
      </c>
      <c r="AB64" s="7300">
        <f>IF(VLOOKUP($A64,'8 Oct - LIVE LDS Data'!$A$3:$AAD$1504,73,FALSE)=0/1/1900,"",VLOOKUP($A64,'8 Oct - LIVE LDS Data'!$A$3:$AAD$1504,73,FALSE))</f>
        <v>45868</v>
      </c>
      <c r="AC64" s="7300">
        <f>IF(VLOOKUP($A64,'8 Oct - LIVE LDS Data'!$A$3:$AAD$1504,75,FALSE)=0/1/1900,"",VLOOKUP($A64,'8 Oct - LIVE LDS Data'!$A$3:$AAD$1504,75,FALSE))</f>
        <v>45299</v>
      </c>
      <c r="AD64" s="7300">
        <f>IF(VLOOKUP($A64,'8 Oct - LIVE LDS Data'!$A$3:$AAD$1504,76,FALSE)=0/1/1900,"",VLOOKUP($A64,'8 Oct - LIVE LDS Data'!$A$3:$AAD$1504,76,FALSE))</f>
        <v>45868</v>
      </c>
    </row>
    <row r="65" spans="1:30" s="610" customFormat="1" ht="30" hidden="1" customHeight="1" x14ac:dyDescent="0.2">
      <c r="A65" s="1465" t="s">
        <v>1615</v>
      </c>
      <c r="B65" s="1465"/>
      <c r="C65" s="2383" t="s">
        <v>1616</v>
      </c>
      <c r="D65" s="1481"/>
      <c r="E65" s="1481"/>
      <c r="F65" s="7293" t="str">
        <f>IF(VLOOKUP($A65,'8 Oct - LIVE LDS Data'!$A$3:$AAD$1504,4,FALSE)=0/1/1900,"",VLOOKUP($A65,'8 Oct - LIVE LDS Data'!$A$3:$AAD$1504,4,FALSE))</f>
        <v>Local Plan Core Strategy Partial Review</v>
      </c>
      <c r="G65" s="7294">
        <f>IF(VLOOKUP($A65,'8 Oct - LIVE LDS Data'!$A$3:$AAD$1504,6,FALSE)=0/1/1900,"",VLOOKUP($A65,'8 Oct - LIVE LDS Data'!$A$3:$AAD$1504,6,FALSE))</f>
        <v>2020</v>
      </c>
      <c r="H65" s="7294">
        <f>IF(VLOOKUP($A65,'8 Oct - LIVE LDS Data'!$A$3:$AAD$1504,7,FALSE)=0/1/1900,"",VLOOKUP($A65,'8 Oct - LIVE LDS Data'!$A$3:$AAD$1504,7,FALSE))</f>
        <v>2036</v>
      </c>
      <c r="I65" s="7294" t="str">
        <f>IF(VLOOKUP($A65,'8 Oct - LIVE LDS Data'!$A$3:$AAD$1504,8,FALSE)=0/1/1900,"",VLOOKUP($A65,'8 Oct - LIVE LDS Data'!$A$3:$AAD$1504,8,FALSE))</f>
        <v>N</v>
      </c>
      <c r="J65" s="7294" t="str">
        <f>IF(VLOOKUP($A65,'8 Oct - LIVE LDS Data'!$A$3:$AAD$1504,9,FALSE)=0/1/1900,"",VLOOKUP($A65,'8 Oct - LIVE LDS Data'!$A$3:$AAD$1504,9,FALSE))</f>
        <v>N</v>
      </c>
      <c r="K65" s="7295">
        <f>IF(VLOOKUP($A65,'8 Oct - LIVE LDS Data'!$A$3:$AAD$1504,10,FALSE)=0/1/1900,"",VLOOKUP($A65,'8 Oct - LIVE LDS Data'!$A$3:$AAD$1504,10,FALSE))</f>
        <v>41912</v>
      </c>
      <c r="L65" s="7297">
        <f>IF(VLOOKUP($A65,'8 Oct - LIVE LDS Data'!$A$3:$AAD$1504,33,FALSE)=0/1/1900,"",VLOOKUP($A65,'8 Oct - LIVE LDS Data'!$A$3:$AAD$1504,33,FALSE))</f>
        <v>43221</v>
      </c>
      <c r="M65" s="7297">
        <f>IF(VLOOKUP($A65,'8 Oct - LIVE LDS Data'!$A$3:$AAD$1504,34,FALSE)=0/1/1900,"",VLOOKUP($A65,'8 Oct - LIVE LDS Data'!$A$3:$AAD$1504,34,FALSE))</f>
        <v>43215</v>
      </c>
      <c r="N65" s="7297">
        <f>IF(VLOOKUP($A65,'8 Oct - LIVE LDS Data'!$A$3:$AAD$1504,40,FALSE)=0/1/1900,"",VLOOKUP($A65,'8 Oct - LIVE LDS Data'!$A$3:$AAD$1504,40,FALSE))</f>
        <v>43831</v>
      </c>
      <c r="O65" s="7297">
        <f>IF(VLOOKUP($A65,'8 Oct - LIVE LDS Data'!$A$3:$AAD$1504,41,FALSE)=0/1/1900,"",VLOOKUP($A65,'8 Oct - LIVE LDS Data'!$A$3:$AAD$1504,41,FALSE))</f>
        <v>44127</v>
      </c>
      <c r="P65" s="7297" t="str">
        <f>IF(VLOOKUP($A65,'8 Oct - LIVE LDS Data'!$A$3:$AAD$1504,47,FALSE)=0/1/1900,"",VLOOKUP($A65,'8 Oct - LIVE LDS Data'!$A$3:$AAD$1504,47,FALSE))</f>
        <v/>
      </c>
      <c r="Q65" s="7297" t="str">
        <f>IF(VLOOKUP($A65,'8 Oct - LIVE LDS Data'!$A$3:$AAD$1504,48,FALSE)=0/1/1900,"",VLOOKUP($A65,'8 Oct - LIVE LDS Data'!$A$3:$AAD$1504,48,FALSE))</f>
        <v/>
      </c>
      <c r="R65" s="7297" t="str">
        <f>IF(VLOOKUP($A65,'8 Oct - LIVE LDS Data'!$A$3:$AAD$1504,54,FALSE)=0/1/1900,"",VLOOKUP($A65,'8 Oct - LIVE LDS Data'!$A$3:$AAD$1504,54,FALSE))</f>
        <v/>
      </c>
      <c r="S65" s="7297" t="str">
        <f>IF(VLOOKUP($A65,'8 Oct - LIVE LDS Data'!$A$3:$AAD$1504,55,FALSE)=0/1/1900,"",VLOOKUP($A65,'8 Oct - LIVE LDS Data'!$A$3:$AAD$1504,55,FALSE))</f>
        <v/>
      </c>
      <c r="T65" s="7297">
        <f>IF(VLOOKUP($A65,'8 Oct - LIVE LDS Data'!$A$3:$AAD$1504,60,FALSE)=0/1/1900,"",VLOOKUP($A65,'8 Oct - LIVE LDS Data'!$A$3:$AAD$1504,60,FALSE))</f>
        <v>45839</v>
      </c>
      <c r="U65" s="7297">
        <f>IF(VLOOKUP($A65,'8 Oct - LIVE LDS Data'!$A$3:$AAD$1504,63,FALSE)=0/1/1900,"",VLOOKUP($A65,'8 Oct - LIVE LDS Data'!$A$3:$AAD$1504,63,FALSE))</f>
        <v>45992</v>
      </c>
      <c r="V65" s="7297">
        <f>IF(VLOOKUP($A65,'8 Oct - LIVE LDS Data'!$A$3:$AAD$1504,66,FALSE)=0/1/1900,"",VLOOKUP($A65,'8 Oct - LIVE LDS Data'!$A$3:$AAD$1504,66,FALSE))</f>
        <v>46357</v>
      </c>
      <c r="W65" s="7537" t="str">
        <f>IF(VLOOKUP($A65,'8 Oct - LIVE LDS Data'!$A$3:$AAD$1504,68,FALSE)=0/1/1900,"",VLOOKUP($A65,'8 Oct - LIVE LDS Data'!$A$3:$AAD$1504,68,FALSE))</f>
        <v>Publication July 2025</v>
      </c>
      <c r="X65" s="7314" t="str">
        <f>IF(VLOOKUP($A65,'8 Oct - LIVE LDS Data'!$A$3:$AAD$1504,79,FALSE)=0/1/1900,"",VLOOKUP($A65,'8 Oct - LIVE LDS Data'!$A$3:$AAD$1504,79,FALSE))</f>
        <v>Reg 18 completed</v>
      </c>
      <c r="Y65" s="7315" t="s">
        <v>90</v>
      </c>
      <c r="Z65" s="7538" t="s">
        <v>8055</v>
      </c>
      <c r="AA65" s="7300">
        <f>IF(VLOOKUP($A65,'8 Oct - LIVE LDS Data'!$A$3:$AAD$1504,72,FALSE)=0/1/1900,"",VLOOKUP($A65,'8 Oct - LIVE LDS Data'!$A$3:$AAD$1504,72,FALSE))</f>
        <v>45664</v>
      </c>
      <c r="AB65" s="7300">
        <f>IF(VLOOKUP($A65,'8 Oct - LIVE LDS Data'!$A$3:$AAD$1504,73,FALSE)=0/1/1900,"",VLOOKUP($A65,'8 Oct - LIVE LDS Data'!$A$3:$AAD$1504,73,FALSE))</f>
        <v>45868</v>
      </c>
      <c r="AC65" s="7300">
        <f>IF(VLOOKUP($A65,'8 Oct - LIVE LDS Data'!$A$3:$AAD$1504,75,FALSE)=0/1/1900,"",VLOOKUP($A65,'8 Oct - LIVE LDS Data'!$A$3:$AAD$1504,75,FALSE))</f>
        <v>45215</v>
      </c>
      <c r="AD65" s="7300">
        <f>IF(VLOOKUP($A65,'8 Oct - LIVE LDS Data'!$A$3:$AAD$1504,76,FALSE)=0/1/1900,"",VLOOKUP($A65,'8 Oct - LIVE LDS Data'!$A$3:$AAD$1504,76,FALSE))</f>
        <v>45868</v>
      </c>
    </row>
    <row r="66" spans="1:30" s="610" customFormat="1" ht="30" hidden="1" customHeight="1" x14ac:dyDescent="0.2">
      <c r="A66" s="1465" t="s">
        <v>1627</v>
      </c>
      <c r="B66" s="1465"/>
      <c r="C66" s="1465" t="s">
        <v>1628</v>
      </c>
      <c r="D66" s="1466"/>
      <c r="E66" s="1466"/>
      <c r="F66" s="7293" t="str">
        <f>IF(VLOOKUP($A66,'8 Oct - LIVE LDS Data'!$A$3:$AAD$1504,4,FALSE)=0/1/1900,"",VLOOKUP($A66,'8 Oct - LIVE LDS Data'!$A$3:$AAD$1504,4,FALSE))</f>
        <v>Great Yarmouth Local Plan (2021-2041)
[single plan replacing CS and Part 2 Plan]</v>
      </c>
      <c r="G66" s="7294">
        <f>IF(VLOOKUP($A66,'8 Oct - LIVE LDS Data'!$A$3:$AAD$1504,6,FALSE)=0/1/1900,"",VLOOKUP($A66,'8 Oct - LIVE LDS Data'!$A$3:$AAD$1504,6,FALSE))</f>
        <v>2024</v>
      </c>
      <c r="H66" s="7294">
        <f>IF(VLOOKUP($A66,'8 Oct - LIVE LDS Data'!$A$3:$AAD$1504,7,FALSE)=0/1/1900,"",VLOOKUP($A66,'8 Oct - LIVE LDS Data'!$A$3:$AAD$1504,7,FALSE))</f>
        <v>2041</v>
      </c>
      <c r="I66" s="7294" t="str">
        <f>IF(VLOOKUP($A66,'8 Oct - LIVE LDS Data'!$A$3:$AAD$1504,8,FALSE)=0/1/1900,"",VLOOKUP($A66,'8 Oct - LIVE LDS Data'!$A$3:$AAD$1504,8,FALSE))</f>
        <v>N</v>
      </c>
      <c r="J66" s="7294" t="str">
        <f>IF(VLOOKUP($A66,'8 Oct - LIVE LDS Data'!$A$3:$AAD$1504,9,FALSE)=0/1/1900,"",VLOOKUP($A66,'8 Oct - LIVE LDS Data'!$A$3:$AAD$1504,9,FALSE))</f>
        <v>N</v>
      </c>
      <c r="K66" s="7295" t="str">
        <f>IF(VLOOKUP($A66,'8 Oct - LIVE LDS Data'!$A$3:$AAD$1504,10,FALSE)=0/1/1900,"",VLOOKUP($A66,'8 Oct - LIVE LDS Data'!$A$3:$AAD$1504,10,FALSE))</f>
        <v>21 December 2015
(CS amended by Part 2 Plan adopted 9 December 2021)</v>
      </c>
      <c r="L66" s="7297">
        <f>IF(VLOOKUP($A66,'8 Oct - LIVE LDS Data'!$A$3:$AAD$1504,33,FALSE)=0/1/1900,"",VLOOKUP($A66,'8 Oct - LIVE LDS Data'!$A$3:$AAD$1504,33,FALSE))</f>
        <v>44470</v>
      </c>
      <c r="M66" s="7297">
        <f>IF(VLOOKUP($A66,'8 Oct - LIVE LDS Data'!$A$3:$AAD$1504,34,FALSE)=0/1/1900,"",VLOOKUP($A66,'8 Oct - LIVE LDS Data'!$A$3:$AAD$1504,34,FALSE))</f>
        <v>44708</v>
      </c>
      <c r="N66" s="7297">
        <f>IF(VLOOKUP($A66,'8 Oct - LIVE LDS Data'!$A$3:$AAD$1504,40,FALSE)=0/1/1900,"",VLOOKUP($A66,'8 Oct - LIVE LDS Data'!$A$3:$AAD$1504,40,FALSE))</f>
        <v>44835</v>
      </c>
      <c r="O66" s="7297">
        <f>IF(VLOOKUP($A66,'8 Oct - LIVE LDS Data'!$A$3:$AAD$1504,41,FALSE)=0/1/1900,"",VLOOKUP($A66,'8 Oct - LIVE LDS Data'!$A$3:$AAD$1504,41,FALSE))</f>
        <v>44927</v>
      </c>
      <c r="P66" s="7297">
        <f>IF(VLOOKUP($A66,'8 Oct - LIVE LDS Data'!$A$3:$AAD$1504,47,FALSE)=0/1/1900,"",VLOOKUP($A66,'8 Oct - LIVE LDS Data'!$A$3:$AAD$1504,47,FALSE))</f>
        <v>45108</v>
      </c>
      <c r="Q66" s="7297">
        <f>IF(VLOOKUP($A66,'8 Oct - LIVE LDS Data'!$A$3:$AAD$1504,48,FALSE)=0/1/1900,"",VLOOKUP($A66,'8 Oct - LIVE LDS Data'!$A$3:$AAD$1504,48,FALSE))</f>
        <v>45364</v>
      </c>
      <c r="R66" s="7297" t="str">
        <f>IF(VLOOKUP($A66,'8 Oct - LIVE LDS Data'!$A$3:$AAD$1504,54,FALSE)=0/1/1900,"",VLOOKUP($A66,'8 Oct - LIVE LDS Data'!$A$3:$AAD$1504,54,FALSE))</f>
        <v/>
      </c>
      <c r="S66" s="7297" t="str">
        <f>IF(VLOOKUP($A66,'8 Oct - LIVE LDS Data'!$A$3:$AAD$1504,55,FALSE)=0/1/1900,"",VLOOKUP($A66,'8 Oct - LIVE LDS Data'!$A$3:$AAD$1504,55,FALSE))</f>
        <v/>
      </c>
      <c r="T66" s="7297">
        <f>IF(VLOOKUP($A66,'8 Oct - LIVE LDS Data'!$A$3:$AAD$1504,60,FALSE)=0/1/1900,"",VLOOKUP($A66,'8 Oct - LIVE LDS Data'!$A$3:$AAD$1504,60,FALSE))</f>
        <v>45566</v>
      </c>
      <c r="U66" s="7297">
        <f>IF(VLOOKUP($A66,'8 Oct - LIVE LDS Data'!$A$3:$AAD$1504,63,FALSE)=0/1/1900,"",VLOOKUP($A66,'8 Oct - LIVE LDS Data'!$A$3:$AAD$1504,63,FALSE))</f>
        <v>45689</v>
      </c>
      <c r="V66" s="7297">
        <f>IF(VLOOKUP($A66,'8 Oct - LIVE LDS Data'!$A$3:$AAD$1504,66,FALSE)=0/1/1900,"",VLOOKUP($A66,'8 Oct - LIVE LDS Data'!$A$3:$AAD$1504,66,FALSE))</f>
        <v>46023</v>
      </c>
      <c r="W66" s="7537" t="str">
        <f>IF(VLOOKUP($A66,'8 Oct - LIVE LDS Data'!$A$3:$AAD$1504,68,FALSE)=0/1/1900,"",VLOOKUP($A66,'8 Oct - LIVE LDS Data'!$A$3:$AAD$1504,68,FALSE))</f>
        <v>Submitted 24 Feb 2025</v>
      </c>
      <c r="X66" s="7314" t="str">
        <f>IF(VLOOKUP($A66,'8 Oct - LIVE LDS Data'!$A$3:$AAD$1504,79,FALSE)=0/1/1900,"",VLOOKUP($A66,'8 Oct - LIVE LDS Data'!$A$3:$AAD$1504,79,FALSE))</f>
        <v>Submitted Feb 2025</v>
      </c>
      <c r="Y66" s="7315" t="s">
        <v>90</v>
      </c>
      <c r="Z66" s="7538" t="s">
        <v>8058</v>
      </c>
      <c r="AA66" s="7300">
        <f>IF(VLOOKUP($A66,'8 Oct - LIVE LDS Data'!$A$3:$AAD$1504,72,FALSE)=0/1/1900,"",VLOOKUP($A66,'8 Oct - LIVE LDS Data'!$A$3:$AAD$1504,72,FALSE))</f>
        <v>45483</v>
      </c>
      <c r="AB66" s="7300">
        <f>IF(VLOOKUP($A66,'8 Oct - LIVE LDS Data'!$A$3:$AAD$1504,73,FALSE)=0/1/1900,"",VLOOKUP($A66,'8 Oct - LIVE LDS Data'!$A$3:$AAD$1504,73,FALSE))</f>
        <v>45397</v>
      </c>
      <c r="AC66" s="7300">
        <f>IF(VLOOKUP($A66,'8 Oct - LIVE LDS Data'!$A$3:$AAD$1504,75,FALSE)=0/1/1900,"",VLOOKUP($A66,'8 Oct - LIVE LDS Data'!$A$3:$AAD$1504,75,FALSE))</f>
        <v>45483</v>
      </c>
      <c r="AD66" s="7300">
        <f>IF(VLOOKUP($A66,'8 Oct - LIVE LDS Data'!$A$3:$AAD$1504,76,FALSE)=0/1/1900,"",VLOOKUP($A66,'8 Oct - LIVE LDS Data'!$A$3:$AAD$1504,76,FALSE))</f>
        <v>45687</v>
      </c>
    </row>
    <row r="67" spans="1:30" s="610" customFormat="1" ht="30" hidden="1" customHeight="1" x14ac:dyDescent="0.2">
      <c r="A67" s="1465" t="s">
        <v>1643</v>
      </c>
      <c r="B67" s="1465"/>
      <c r="C67" s="1465" t="s">
        <v>1644</v>
      </c>
      <c r="D67" s="1466"/>
      <c r="E67" s="1466"/>
      <c r="F67" s="7293" t="str">
        <f>IF(VLOOKUP($A67,'8 Oct - LIVE LDS Data'!$A$3:$AAD$1504,4,FALSE)=0/1/1900,"",VLOOKUP($A67,'8 Oct - LIVE LDS Data'!$A$3:$AAD$1504,4,FALSE))</f>
        <v>Greenwich Local Plan 2021-2036</v>
      </c>
      <c r="G67" s="7294">
        <f>IF(VLOOKUP($A67,'8 Oct - LIVE LDS Data'!$A$3:$AAD$1504,6,FALSE)=0/1/1900,"",VLOOKUP($A67,'8 Oct - LIVE LDS Data'!$A$3:$AAD$1504,6,FALSE))</f>
        <v>2021</v>
      </c>
      <c r="H67" s="7294">
        <f>IF(VLOOKUP($A67,'8 Oct - LIVE LDS Data'!$A$3:$AAD$1504,7,FALSE)=0/1/1900,"",VLOOKUP($A67,'8 Oct - LIVE LDS Data'!$A$3:$AAD$1504,7,FALSE))</f>
        <v>2036</v>
      </c>
      <c r="I67" s="7294" t="str">
        <f>IF(VLOOKUP($A67,'8 Oct - LIVE LDS Data'!$A$3:$AAD$1504,8,FALSE)=0/1/1900,"",VLOOKUP($A67,'8 Oct - LIVE LDS Data'!$A$3:$AAD$1504,8,FALSE))</f>
        <v>N</v>
      </c>
      <c r="J67" s="7294" t="str">
        <f>IF(VLOOKUP($A67,'8 Oct - LIVE LDS Data'!$A$3:$AAD$1504,9,FALSE)=0/1/1900,"",VLOOKUP($A67,'8 Oct - LIVE LDS Data'!$A$3:$AAD$1504,9,FALSE))</f>
        <v>N</v>
      </c>
      <c r="K67" s="7295">
        <f>IF(VLOOKUP($A67,'8 Oct - LIVE LDS Data'!$A$3:$AAD$1504,10,FALSE)=0/1/1900,"",VLOOKUP($A67,'8 Oct - LIVE LDS Data'!$A$3:$AAD$1504,10,FALSE))</f>
        <v>41850</v>
      </c>
      <c r="L67" s="7297">
        <f>IF(VLOOKUP($A67,'8 Oct - LIVE LDS Data'!$A$3:$AAD$1504,33,FALSE)=0/1/1900,"",VLOOKUP($A67,'8 Oct - LIVE LDS Data'!$A$3:$AAD$1504,33,FALSE))</f>
        <v>44927</v>
      </c>
      <c r="M67" s="7297">
        <f>IF(VLOOKUP($A67,'8 Oct - LIVE LDS Data'!$A$3:$AAD$1504,34,FALSE)=0/1/1900,"",VLOOKUP($A67,'8 Oct - LIVE LDS Data'!$A$3:$AAD$1504,34,FALSE))</f>
        <v>45118</v>
      </c>
      <c r="N67" s="7297">
        <f>IF(VLOOKUP($A67,'8 Oct - LIVE LDS Data'!$A$3:$AAD$1504,40,FALSE)=0/1/1900,"",VLOOKUP($A67,'8 Oct - LIVE LDS Data'!$A$3:$AAD$1504,40,FALSE))</f>
        <v>45839</v>
      </c>
      <c r="O67" s="7297" t="str">
        <f>IF(VLOOKUP($A67,'8 Oct - LIVE LDS Data'!$A$3:$AAD$1504,41,FALSE)=0/1/1900,"",VLOOKUP($A67,'8 Oct - LIVE LDS Data'!$A$3:$AAD$1504,41,FALSE))</f>
        <v/>
      </c>
      <c r="P67" s="7297" t="str">
        <f>IF(VLOOKUP($A67,'8 Oct - LIVE LDS Data'!$A$3:$AAD$1504,47,FALSE)=0/1/1900,"",VLOOKUP($A67,'8 Oct - LIVE LDS Data'!$A$3:$AAD$1504,47,FALSE))</f>
        <v/>
      </c>
      <c r="Q67" s="7297" t="str">
        <f>IF(VLOOKUP($A67,'8 Oct - LIVE LDS Data'!$A$3:$AAD$1504,48,FALSE)=0/1/1900,"",VLOOKUP($A67,'8 Oct - LIVE LDS Data'!$A$3:$AAD$1504,48,FALSE))</f>
        <v/>
      </c>
      <c r="R67" s="7297" t="str">
        <f>IF(VLOOKUP($A67,'8 Oct - LIVE LDS Data'!$A$3:$AAD$1504,54,FALSE)=0/1/1900,"",VLOOKUP($A67,'8 Oct - LIVE LDS Data'!$A$3:$AAD$1504,54,FALSE))</f>
        <v/>
      </c>
      <c r="S67" s="7297" t="str">
        <f>IF(VLOOKUP($A67,'8 Oct - LIVE LDS Data'!$A$3:$AAD$1504,55,FALSE)=0/1/1900,"",VLOOKUP($A67,'8 Oct - LIVE LDS Data'!$A$3:$AAD$1504,55,FALSE))</f>
        <v/>
      </c>
      <c r="T67" s="7297">
        <f>IF(VLOOKUP($A67,'8 Oct - LIVE LDS Data'!$A$3:$AAD$1504,60,FALSE)=0/1/1900,"",VLOOKUP($A67,'8 Oct - LIVE LDS Data'!$A$3:$AAD$1504,60,FALSE))</f>
        <v>46113</v>
      </c>
      <c r="U67" s="7297">
        <f>IF(VLOOKUP($A67,'8 Oct - LIVE LDS Data'!$A$3:$AAD$1504,63,FALSE)=0/1/1900,"",VLOOKUP($A67,'8 Oct - LIVE LDS Data'!$A$3:$AAD$1504,63,FALSE))</f>
        <v>46235</v>
      </c>
      <c r="V67" s="7297">
        <f>IF(VLOOKUP($A67,'8 Oct - LIVE LDS Data'!$A$3:$AAD$1504,66,FALSE)=0/1/1900,"",VLOOKUP($A67,'8 Oct - LIVE LDS Data'!$A$3:$AAD$1504,66,FALSE))</f>
        <v>46478</v>
      </c>
      <c r="W67" s="7537" t="str">
        <f>IF(VLOOKUP($A67,'8 Oct - LIVE LDS Data'!$A$3:$AAD$1504,68,FALSE)=0/1/1900,"",VLOOKUP($A67,'8 Oct - LIVE LDS Data'!$A$3:$AAD$1504,68,FALSE))</f>
        <v>Submission now expected Aug 2026</v>
      </c>
      <c r="X67" s="7314" t="str">
        <f>IF(VLOOKUP($A67,'8 Oct - LIVE LDS Data'!$A$3:$AAD$1504,79,FALSE)=0/1/1900,"",VLOOKUP($A67,'8 Oct - LIVE LDS Data'!$A$3:$AAD$1504,79,FALSE))</f>
        <v>Reg 18 ongoing</v>
      </c>
      <c r="Y67" s="7315" t="s">
        <v>90</v>
      </c>
      <c r="Z67" s="7538" t="s">
        <v>8054</v>
      </c>
      <c r="AA67" s="7300">
        <f>IF(VLOOKUP($A67,'8 Oct - LIVE LDS Data'!$A$3:$AAD$1504,72,FALSE)=0/1/1900,"",VLOOKUP($A67,'8 Oct - LIVE LDS Data'!$A$3:$AAD$1504,72,FALSE))</f>
        <v>45594</v>
      </c>
      <c r="AB67" s="7300">
        <f>IF(VLOOKUP($A67,'8 Oct - LIVE LDS Data'!$A$3:$AAD$1504,73,FALSE)=0/1/1900,"",VLOOKUP($A67,'8 Oct - LIVE LDS Data'!$A$3:$AAD$1504,73,FALSE))</f>
        <v>45701</v>
      </c>
      <c r="AC67" s="7300">
        <f>IF(VLOOKUP($A67,'8 Oct - LIVE LDS Data'!$A$3:$AAD$1504,75,FALSE)=0/1/1900,"",VLOOKUP($A67,'8 Oct - LIVE LDS Data'!$A$3:$AAD$1504,75,FALSE))</f>
        <v>45594</v>
      </c>
      <c r="AD67" s="7300">
        <f>IF(VLOOKUP($A67,'8 Oct - LIVE LDS Data'!$A$3:$AAD$1504,76,FALSE)=0/1/1900,"",VLOOKUP($A67,'8 Oct - LIVE LDS Data'!$A$3:$AAD$1504,76,FALSE))</f>
        <v>45701</v>
      </c>
    </row>
    <row r="68" spans="1:30" s="610" customFormat="1" ht="30" customHeight="1" x14ac:dyDescent="0.2">
      <c r="A68" s="1465" t="s">
        <v>716</v>
      </c>
      <c r="B68" s="1465"/>
      <c r="C68" s="1465" t="s">
        <v>717</v>
      </c>
      <c r="D68" s="1466"/>
      <c r="E68" s="1466"/>
      <c r="F68" s="7293" t="str">
        <f>IF(VLOOKUP($A68,'8 Oct - LIVE LDS Data'!$A$3:$AAD$1504,4,FALSE)=0/1/1900,"",VLOOKUP($A68,'8 Oct - LIVE LDS Data'!$A$3:$AAD$1504,4,FALSE))</f>
        <v>Greater Cambridge Local Plan</v>
      </c>
      <c r="G68" s="7294">
        <f>IF(VLOOKUP($A68,'8 Oct - LIVE LDS Data'!$A$3:$AAD$1504,6,FALSE)=0/1/1900,"",VLOOKUP($A68,'8 Oct - LIVE LDS Data'!$A$3:$AAD$1504,6,FALSE))</f>
        <v>2021</v>
      </c>
      <c r="H68" s="7294">
        <f>IF(VLOOKUP($A68,'8 Oct - LIVE LDS Data'!$A$3:$AAD$1504,7,FALSE)=0/1/1900,"",VLOOKUP($A68,'8 Oct - LIVE LDS Data'!$A$3:$AAD$1504,7,FALSE))</f>
        <v>2041</v>
      </c>
      <c r="I68" s="7294" t="str">
        <f>IF(VLOOKUP($A68,'8 Oct - LIVE LDS Data'!$A$3:$AAD$1504,8,FALSE)=0/1/1900,"",VLOOKUP($A68,'8 Oct - LIVE LDS Data'!$A$3:$AAD$1504,8,FALSE))</f>
        <v>N</v>
      </c>
      <c r="J68" s="7294" t="str">
        <f>IF(VLOOKUP($A68,'8 Oct - LIVE LDS Data'!$A$3:$AAD$1504,9,FALSE)=0/1/1900,"",VLOOKUP($A68,'8 Oct - LIVE LDS Data'!$A$3:$AAD$1504,9,FALSE))</f>
        <v>Y</v>
      </c>
      <c r="K68" s="7295">
        <f>IF(VLOOKUP($A68,'8 Oct - LIVE LDS Data'!$A$3:$AAD$1504,10,FALSE)=0/1/1900,"",VLOOKUP($A68,'8 Oct - LIVE LDS Data'!$A$3:$AAD$1504,10,FALSE))</f>
        <v>43391</v>
      </c>
      <c r="L68" s="7297">
        <f>IF(VLOOKUP($A68,'8 Oct - LIVE LDS Data'!$A$3:$AAD$1504,33,FALSE)=0/1/1900,"",VLOOKUP($A68,'8 Oct - LIVE LDS Data'!$A$3:$AAD$1504,33,FALSE))</f>
        <v>43831</v>
      </c>
      <c r="M68" s="7297">
        <f>IF(VLOOKUP($A68,'8 Oct - LIVE LDS Data'!$A$3:$AAD$1504,34,FALSE)=0/1/1900,"",VLOOKUP($A68,'8 Oct - LIVE LDS Data'!$A$3:$AAD$1504,34,FALSE))</f>
        <v>43843</v>
      </c>
      <c r="N68" s="7297">
        <f>IF(VLOOKUP($A68,'8 Oct - LIVE LDS Data'!$A$3:$AAD$1504,40,FALSE)=0/1/1900,"",VLOOKUP($A68,'8 Oct - LIVE LDS Data'!$A$3:$AAD$1504,40,FALSE))</f>
        <v>44378</v>
      </c>
      <c r="O68" s="7297">
        <f>IF(VLOOKUP($A68,'8 Oct - LIVE LDS Data'!$A$3:$AAD$1504,41,FALSE)=0/1/1900,"",VLOOKUP($A68,'8 Oct - LIVE LDS Data'!$A$3:$AAD$1504,41,FALSE))</f>
        <v>44470</v>
      </c>
      <c r="P68" s="7297">
        <f>IF(VLOOKUP($A68,'8 Oct - LIVE LDS Data'!$A$3:$AAD$1504,47,FALSE)=0/1/1900,"",VLOOKUP($A68,'8 Oct - LIVE LDS Data'!$A$3:$AAD$1504,47,FALSE))</f>
        <v>45962</v>
      </c>
      <c r="Q68" s="7297" t="str">
        <f>IF(VLOOKUP($A68,'8 Oct - LIVE LDS Data'!$A$3:$AAD$1504,48,FALSE)=0/1/1900,"",VLOOKUP($A68,'8 Oct - LIVE LDS Data'!$A$3:$AAD$1504,48,FALSE))</f>
        <v/>
      </c>
      <c r="R68" s="7297" t="str">
        <f>IF(VLOOKUP($A68,'8 Oct - LIVE LDS Data'!$A$3:$AAD$1504,54,FALSE)=0/1/1900,"",VLOOKUP($A68,'8 Oct - LIVE LDS Data'!$A$3:$AAD$1504,54,FALSE))</f>
        <v/>
      </c>
      <c r="S68" s="7297" t="str">
        <f>IF(VLOOKUP($A68,'8 Oct - LIVE LDS Data'!$A$3:$AAD$1504,55,FALSE)=0/1/1900,"",VLOOKUP($A68,'8 Oct - LIVE LDS Data'!$A$3:$AAD$1504,55,FALSE))</f>
        <v/>
      </c>
      <c r="T68" s="7297">
        <f>IF(VLOOKUP($A68,'8 Oct - LIVE LDS Data'!$A$3:$AAD$1504,60,FALSE)=0/1/1900,"",VLOOKUP($A68,'8 Oct - LIVE LDS Data'!$A$3:$AAD$1504,60,FALSE))</f>
        <v>46235</v>
      </c>
      <c r="U68" s="7297">
        <f>IF(VLOOKUP($A68,'8 Oct - LIVE LDS Data'!$A$3:$AAD$1504,63,FALSE)=0/1/1900,"",VLOOKUP($A68,'8 Oct - LIVE LDS Data'!$A$3:$AAD$1504,63,FALSE))</f>
        <v>46357</v>
      </c>
      <c r="V68" s="7297">
        <f>IF(VLOOKUP($A68,'8 Oct - LIVE LDS Data'!$A$3:$AAD$1504,66,FALSE)=0/1/1900,"",VLOOKUP($A68,'8 Oct - LIVE LDS Data'!$A$3:$AAD$1504,66,FALSE))</f>
        <v>46905</v>
      </c>
      <c r="W68" s="7537" t="str">
        <f>IF(VLOOKUP($A68,'8 Oct - LIVE LDS Data'!$A$3:$AAD$1504,68,FALSE)=0/1/1900,"",VLOOKUP($A68,'8 Oct - LIVE LDS Data'!$A$3:$AAD$1504,68,FALSE))</f>
        <v>Joint Plan between Cambridge City Council and South Cambs DC.  Reg 18 draft plan c. Jan/Feb 2025; Reg 19 Summer/Autumn 2026; Submission Dec 2026.</v>
      </c>
      <c r="X68" s="7314" t="s">
        <v>4017</v>
      </c>
      <c r="Y68" s="7315" t="s">
        <v>90</v>
      </c>
      <c r="Z68" s="7538" t="s">
        <v>8056</v>
      </c>
      <c r="AA68" s="7300">
        <f>IF(VLOOKUP($A68,'8 Oct - LIVE LDS Data'!$A$3:$AAD$1504,72,FALSE)=0/1/1900,"",VLOOKUP($A68,'8 Oct - LIVE LDS Data'!$A$3:$AAD$1504,72,FALSE))</f>
        <v>45632</v>
      </c>
      <c r="AB68" s="7300">
        <f>IF(VLOOKUP($A68,'8 Oct - LIVE LDS Data'!$A$3:$AAD$1504,73,FALSE)=0/1/1900,"",VLOOKUP($A68,'8 Oct - LIVE LDS Data'!$A$3:$AAD$1504,73,FALSE))</f>
        <v>45783</v>
      </c>
      <c r="AC68" s="7300">
        <f>IF(VLOOKUP($A68,'8 Oct - LIVE LDS Data'!$A$3:$AAD$1504,75,FALSE)=0/1/1900,"",VLOOKUP($A68,'8 Oct - LIVE LDS Data'!$A$3:$AAD$1504,75,FALSE))</f>
        <v>45686</v>
      </c>
      <c r="AD68" s="7300">
        <f>IF(VLOOKUP($A68,'8 Oct - LIVE LDS Data'!$A$3:$AAD$1504,76,FALSE)=0/1/1900,"",VLOOKUP($A68,'8 Oct - LIVE LDS Data'!$A$3:$AAD$1504,76,FALSE))</f>
        <v>45783</v>
      </c>
    </row>
    <row r="69" spans="1:30" s="610" customFormat="1" ht="40" customHeight="1" x14ac:dyDescent="0.2">
      <c r="A69" s="1465" t="s">
        <v>1912</v>
      </c>
      <c r="B69" s="1465"/>
      <c r="C69" s="1465" t="s">
        <v>1913</v>
      </c>
      <c r="D69" s="1466"/>
      <c r="E69" s="1466"/>
      <c r="F69" s="7293" t="str">
        <f>IF(VLOOKUP($A69,'8 Oct - LIVE LDS Data'!$A$3:$AAD$1504,4,FALSE)=0/1/1900,"",VLOOKUP($A69,'8 Oct - LIVE LDS Data'!$A$3:$AAD$1504,4,FALSE))</f>
        <v>Local Plan Update</v>
      </c>
      <c r="G69" s="7294" t="str">
        <f>IF(VLOOKUP($A69,'8 Oct - LIVE LDS Data'!$A$3:$AAD$1504,6,FALSE)=0/1/1900,"",VLOOKUP($A69,'8 Oct - LIVE LDS Data'!$A$3:$AAD$1504,6,FALSE))</f>
        <v/>
      </c>
      <c r="H69" s="7294" t="str">
        <f>IF(VLOOKUP($A69,'8 Oct - LIVE LDS Data'!$A$3:$AAD$1504,7,FALSE)=0/1/1900,"",VLOOKUP($A69,'8 Oct - LIVE LDS Data'!$A$3:$AAD$1504,7,FALSE))</f>
        <v/>
      </c>
      <c r="I69" s="7294" t="str">
        <f>IF(VLOOKUP($A69,'8 Oct - LIVE LDS Data'!$A$3:$AAD$1504,8,FALSE)=0/1/1900,"",VLOOKUP($A69,'8 Oct - LIVE LDS Data'!$A$3:$AAD$1504,8,FALSE))</f>
        <v>N</v>
      </c>
      <c r="J69" s="7294" t="str">
        <f>IF(VLOOKUP($A69,'8 Oct - LIVE LDS Data'!$A$3:$AAD$1504,9,FALSE)=0/1/1900,"",VLOOKUP($A69,'8 Oct - LIVE LDS Data'!$A$3:$AAD$1504,9,FALSE))</f>
        <v>N</v>
      </c>
      <c r="K69" s="7295">
        <f>IF(VLOOKUP($A69,'8 Oct - LIVE LDS Data'!$A$3:$AAD$1504,10,FALSE)=0/1/1900,"",VLOOKUP($A69,'8 Oct - LIVE LDS Data'!$A$3:$AAD$1504,10,FALSE))</f>
        <v>43062</v>
      </c>
      <c r="L69" s="7297">
        <f>IF(VLOOKUP($A69,'8 Oct - LIVE LDS Data'!$A$3:$AAD$1504,33,FALSE)=0/1/1900,"",VLOOKUP($A69,'8 Oct - LIVE LDS Data'!$A$3:$AAD$1504,33,FALSE))</f>
        <v>45689</v>
      </c>
      <c r="M69" s="7297" t="str">
        <f>IF(VLOOKUP($A69,'8 Oct - LIVE LDS Data'!$A$3:$AAD$1504,34,FALSE)=0/1/1900,"",VLOOKUP($A69,'8 Oct - LIVE LDS Data'!$A$3:$AAD$1504,34,FALSE))</f>
        <v/>
      </c>
      <c r="N69" s="7297">
        <f>IF(VLOOKUP($A69,'8 Oct - LIVE LDS Data'!$A$3:$AAD$1504,40,FALSE)=0/1/1900,"",VLOOKUP($A69,'8 Oct - LIVE LDS Data'!$A$3:$AAD$1504,40,FALSE))</f>
        <v>45901</v>
      </c>
      <c r="O69" s="7297" t="str">
        <f>IF(VLOOKUP($A69,'8 Oct - LIVE LDS Data'!$A$3:$AAD$1504,41,FALSE)=0/1/1900,"",VLOOKUP($A69,'8 Oct - LIVE LDS Data'!$A$3:$AAD$1504,41,FALSE))</f>
        <v/>
      </c>
      <c r="P69" s="7297" t="str">
        <f>IF(VLOOKUP($A69,'8 Oct - LIVE LDS Data'!$A$3:$AAD$1504,47,FALSE)=0/1/1900,"",VLOOKUP($A69,'8 Oct - LIVE LDS Data'!$A$3:$AAD$1504,47,FALSE))</f>
        <v/>
      </c>
      <c r="Q69" s="7297" t="str">
        <f>IF(VLOOKUP($A69,'8 Oct - LIVE LDS Data'!$A$3:$AAD$1504,48,FALSE)=0/1/1900,"",VLOOKUP($A69,'8 Oct - LIVE LDS Data'!$A$3:$AAD$1504,48,FALSE))</f>
        <v/>
      </c>
      <c r="R69" s="7297" t="str">
        <f>IF(VLOOKUP($A69,'8 Oct - LIVE LDS Data'!$A$3:$AAD$1504,54,FALSE)=0/1/1900,"",VLOOKUP($A69,'8 Oct - LIVE LDS Data'!$A$3:$AAD$1504,54,FALSE))</f>
        <v/>
      </c>
      <c r="S69" s="7297" t="str">
        <f>IF(VLOOKUP($A69,'8 Oct - LIVE LDS Data'!$A$3:$AAD$1504,55,FALSE)=0/1/1900,"",VLOOKUP($A69,'8 Oct - LIVE LDS Data'!$A$3:$AAD$1504,55,FALSE))</f>
        <v/>
      </c>
      <c r="T69" s="7297">
        <f>IF(VLOOKUP($A69,'8 Oct - LIVE LDS Data'!$A$3:$AAD$1504,60,FALSE)=0/1/1900,"",VLOOKUP($A69,'8 Oct - LIVE LDS Data'!$A$3:$AAD$1504,60,FALSE))</f>
        <v>46082</v>
      </c>
      <c r="U69" s="7297">
        <f>IF(VLOOKUP($A69,'8 Oct - LIVE LDS Data'!$A$3:$AAD$1504,63,FALSE)=0/1/1900,"",VLOOKUP($A69,'8 Oct - LIVE LDS Data'!$A$3:$AAD$1504,63,FALSE))</f>
        <v>46174</v>
      </c>
      <c r="V69" s="7297">
        <f>IF(VLOOKUP($A69,'8 Oct - LIVE LDS Data'!$A$3:$AAD$1504,66,FALSE)=0/1/1900,"",VLOOKUP($A69,'8 Oct - LIVE LDS Data'!$A$3:$AAD$1504,66,FALSE))</f>
        <v>46478</v>
      </c>
      <c r="W69" s="7537" t="str">
        <f>IF(VLOOKUP($A69,'8 Oct - LIVE LDS Data'!$A$3:$AAD$1504,68,FALSE)=0/1/1900,"",VLOOKUP($A69,'8 Oct - LIVE LDS Data'!$A$3:$AAD$1504,68,FALSE))</f>
        <v>Timetable data taken from PDT interpretation (March 2025)</v>
      </c>
      <c r="X69" s="7314" t="s">
        <v>4017</v>
      </c>
      <c r="Y69" s="7315" t="s">
        <v>3757</v>
      </c>
      <c r="Z69" s="7538" t="s">
        <v>8053</v>
      </c>
      <c r="AA69" s="7300">
        <f>IF(VLOOKUP($A69,'8 Oct - LIVE LDS Data'!$A$3:$AAD$1504,72,FALSE)=0/1/1900,"",VLOOKUP($A69,'8 Oct - LIVE LDS Data'!$A$3:$AAD$1504,72,FALSE))</f>
        <v>45681</v>
      </c>
      <c r="AB69" s="7300">
        <f>IF(VLOOKUP($A69,'8 Oct - LIVE LDS Data'!$A$3:$AAD$1504,73,FALSE)=0/1/1900,"",VLOOKUP($A69,'8 Oct - LIVE LDS Data'!$A$3:$AAD$1504,73,FALSE))</f>
        <v>45807</v>
      </c>
      <c r="AC69" s="7300">
        <f>IF(VLOOKUP($A69,'8 Oct - LIVE LDS Data'!$A$3:$AAD$1504,75,FALSE)=0/1/1900,"",VLOOKUP($A69,'8 Oct - LIVE LDS Data'!$A$3:$AAD$1504,75,FALSE))</f>
        <v>45631</v>
      </c>
      <c r="AD69" s="7300">
        <f>IF(VLOOKUP($A69,'8 Oct - LIVE LDS Data'!$A$3:$AAD$1504,76,FALSE)=0/1/1900,"",VLOOKUP($A69,'8 Oct - LIVE LDS Data'!$A$3:$AAD$1504,76,FALSE))</f>
        <v>45807</v>
      </c>
    </row>
    <row r="70" spans="1:30" s="610" customFormat="1" ht="30" customHeight="1" x14ac:dyDescent="0.2">
      <c r="A70" s="1465" t="s">
        <v>3111</v>
      </c>
      <c r="B70" s="1465"/>
      <c r="C70" s="1465" t="s">
        <v>3112</v>
      </c>
      <c r="D70" s="1466"/>
      <c r="E70" s="1466"/>
      <c r="F70" s="7293" t="str">
        <f>IF(VLOOKUP($A70,'8 Oct - LIVE LDS Data'!$A$3:$AAD$1504,4,FALSE)=0/1/1900,"",VLOOKUP($A70,'8 Oct - LIVE LDS Data'!$A$3:$AAD$1504,4,FALSE))</f>
        <v>Greater Cambridge Local Plan</v>
      </c>
      <c r="G70" s="7294">
        <f>IF(VLOOKUP($A70,'8 Oct - LIVE LDS Data'!$A$3:$AAD$1504,6,FALSE)=0/1/1900,"",VLOOKUP($A70,'8 Oct - LIVE LDS Data'!$A$3:$AAD$1504,6,FALSE))</f>
        <v>2021</v>
      </c>
      <c r="H70" s="7294">
        <f>IF(VLOOKUP($A70,'8 Oct - LIVE LDS Data'!$A$3:$AAD$1504,7,FALSE)=0/1/1900,"",VLOOKUP($A70,'8 Oct - LIVE LDS Data'!$A$3:$AAD$1504,7,FALSE))</f>
        <v>2041</v>
      </c>
      <c r="I70" s="7294" t="str">
        <f>IF(VLOOKUP($A70,'8 Oct - LIVE LDS Data'!$A$3:$AAD$1504,8,FALSE)=0/1/1900,"",VLOOKUP($A70,'8 Oct - LIVE LDS Data'!$A$3:$AAD$1504,8,FALSE))</f>
        <v>N</v>
      </c>
      <c r="J70" s="7294" t="str">
        <f>IF(VLOOKUP($A70,'8 Oct - LIVE LDS Data'!$A$3:$AAD$1504,9,FALSE)=0/1/1900,"",VLOOKUP($A70,'8 Oct - LIVE LDS Data'!$A$3:$AAD$1504,9,FALSE))</f>
        <v>Y</v>
      </c>
      <c r="K70" s="7295">
        <f>IF(VLOOKUP($A70,'8 Oct - LIVE LDS Data'!$A$3:$AAD$1504,10,FALSE)=0/1/1900,"",VLOOKUP($A70,'8 Oct - LIVE LDS Data'!$A$3:$AAD$1504,10,FALSE))</f>
        <v>43370</v>
      </c>
      <c r="L70" s="7297">
        <f>IF(VLOOKUP($A70,'8 Oct - LIVE LDS Data'!$A$3:$AAD$1504,33,FALSE)=0/1/1900,"",VLOOKUP($A70,'8 Oct - LIVE LDS Data'!$A$3:$AAD$1504,33,FALSE))</f>
        <v>43831</v>
      </c>
      <c r="M70" s="7297">
        <f>IF(VLOOKUP($A70,'8 Oct - LIVE LDS Data'!$A$3:$AAD$1504,34,FALSE)=0/1/1900,"",VLOOKUP($A70,'8 Oct - LIVE LDS Data'!$A$3:$AAD$1504,34,FALSE))</f>
        <v>43843</v>
      </c>
      <c r="N70" s="7297">
        <f>IF(VLOOKUP($A70,'8 Oct - LIVE LDS Data'!$A$3:$AAD$1504,40,FALSE)=0/1/1900,"",VLOOKUP($A70,'8 Oct - LIVE LDS Data'!$A$3:$AAD$1504,40,FALSE))</f>
        <v>44378</v>
      </c>
      <c r="O70" s="7297">
        <f>IF(VLOOKUP($A70,'8 Oct - LIVE LDS Data'!$A$3:$AAD$1504,41,FALSE)=0/1/1900,"",VLOOKUP($A70,'8 Oct - LIVE LDS Data'!$A$3:$AAD$1504,41,FALSE))</f>
        <v>44470</v>
      </c>
      <c r="P70" s="7297">
        <f>IF(VLOOKUP($A70,'8 Oct - LIVE LDS Data'!$A$3:$AAD$1504,47,FALSE)=0/1/1900,"",VLOOKUP($A70,'8 Oct - LIVE LDS Data'!$A$3:$AAD$1504,47,FALSE))</f>
        <v>45962</v>
      </c>
      <c r="Q70" s="7297" t="str">
        <f>IF(VLOOKUP($A70,'8 Oct - LIVE LDS Data'!$A$3:$AAD$1504,48,FALSE)=0/1/1900,"",VLOOKUP($A70,'8 Oct - LIVE LDS Data'!$A$3:$AAD$1504,48,FALSE))</f>
        <v/>
      </c>
      <c r="R70" s="7297" t="str">
        <f>IF(VLOOKUP($A70,'8 Oct - LIVE LDS Data'!$A$3:$AAD$1504,54,FALSE)=0/1/1900,"",VLOOKUP($A70,'8 Oct - LIVE LDS Data'!$A$3:$AAD$1504,54,FALSE))</f>
        <v/>
      </c>
      <c r="S70" s="7297" t="str">
        <f>IF(VLOOKUP($A70,'8 Oct - LIVE LDS Data'!$A$3:$AAD$1504,55,FALSE)=0/1/1900,"",VLOOKUP($A70,'8 Oct - LIVE LDS Data'!$A$3:$AAD$1504,55,FALSE))</f>
        <v/>
      </c>
      <c r="T70" s="7297">
        <f>IF(VLOOKUP($A70,'8 Oct - LIVE LDS Data'!$A$3:$AAD$1504,60,FALSE)=0/1/1900,"",VLOOKUP($A70,'8 Oct - LIVE LDS Data'!$A$3:$AAD$1504,60,FALSE))</f>
        <v>46235</v>
      </c>
      <c r="U70" s="7297">
        <f>IF(VLOOKUP($A70,'8 Oct - LIVE LDS Data'!$A$3:$AAD$1504,63,FALSE)=0/1/1900,"",VLOOKUP($A70,'8 Oct - LIVE LDS Data'!$A$3:$AAD$1504,63,FALSE))</f>
        <v>46357</v>
      </c>
      <c r="V70" s="7297">
        <f>IF(VLOOKUP($A70,'8 Oct - LIVE LDS Data'!$A$3:$AAD$1504,66,FALSE)=0/1/1900,"",VLOOKUP($A70,'8 Oct - LIVE LDS Data'!$A$3:$AAD$1504,66,FALSE))</f>
        <v>46905</v>
      </c>
      <c r="W70" s="7537" t="str">
        <f>IF(VLOOKUP($A70,'8 Oct - LIVE LDS Data'!$A$3:$AAD$1504,68,FALSE)=0/1/1900,"",VLOOKUP($A70,'8 Oct - LIVE LDS Data'!$A$3:$AAD$1504,68,FALSE))</f>
        <v>Joint Plan between Cambridge City Council and South Cambs DC.  Reg 18 draft plan c. Jan/Feb 2025; Reg 19 Summer/Autumn 2026; Submission Dec 2026.</v>
      </c>
      <c r="X70" s="7314" t="s">
        <v>4017</v>
      </c>
      <c r="Y70" s="7315" t="s">
        <v>90</v>
      </c>
      <c r="Z70" s="7538" t="s">
        <v>8054</v>
      </c>
      <c r="AA70" s="7300">
        <f>IF(VLOOKUP($A70,'8 Oct - LIVE LDS Data'!$A$3:$AAD$1504,72,FALSE)=0/1/1900,"",VLOOKUP($A70,'8 Oct - LIVE LDS Data'!$A$3:$AAD$1504,72,FALSE))</f>
        <v>45632</v>
      </c>
      <c r="AB70" s="7300">
        <f>IF(VLOOKUP($A70,'8 Oct - LIVE LDS Data'!$A$3:$AAD$1504,73,FALSE)=0/1/1900,"",VLOOKUP($A70,'8 Oct - LIVE LDS Data'!$A$3:$AAD$1504,73,FALSE))</f>
        <v>45783</v>
      </c>
      <c r="AC70" s="7300">
        <f>IF(VLOOKUP($A70,'8 Oct - LIVE LDS Data'!$A$3:$AAD$1504,75,FALSE)=0/1/1900,"",VLOOKUP($A70,'8 Oct - LIVE LDS Data'!$A$3:$AAD$1504,75,FALSE))</f>
        <v>45686</v>
      </c>
      <c r="AD70" s="7300">
        <f>IF(VLOOKUP($A70,'8 Oct - LIVE LDS Data'!$A$3:$AAD$1504,76,FALSE)=0/1/1900,"",VLOOKUP($A70,'8 Oct - LIVE LDS Data'!$A$3:$AAD$1504,76,FALSE))</f>
        <v>45783</v>
      </c>
    </row>
    <row r="71" spans="1:30" s="610" customFormat="1" ht="30" customHeight="1" x14ac:dyDescent="0.2">
      <c r="A71" s="1465" t="s">
        <v>3768</v>
      </c>
      <c r="B71" s="1465"/>
      <c r="C71" s="1467" t="s">
        <v>3765</v>
      </c>
      <c r="D71" s="1480"/>
      <c r="E71" s="1480"/>
      <c r="F71" s="7293" t="str">
        <f>IF(VLOOKUP($A71,'8 Oct - LIVE LDS Data'!$A$3:$AAD$1504,4,FALSE)=0/1/1900,"",VLOOKUP($A71,'8 Oct - LIVE LDS Data'!$A$3:$AAD$1504,4,FALSE))</f>
        <v>Walsall Local Plan</v>
      </c>
      <c r="G71" s="7294" t="str">
        <f>IF(VLOOKUP($A71,'8 Oct - LIVE LDS Data'!$A$3:$AAD$1504,6,FALSE)=0/1/1900,"",VLOOKUP($A71,'8 Oct - LIVE LDS Data'!$A$3:$AAD$1504,6,FALSE))</f>
        <v/>
      </c>
      <c r="H71" s="7294" t="str">
        <f>IF(VLOOKUP($A71,'8 Oct - LIVE LDS Data'!$A$3:$AAD$1504,7,FALSE)=0/1/1900,"",VLOOKUP($A71,'8 Oct - LIVE LDS Data'!$A$3:$AAD$1504,7,FALSE))</f>
        <v/>
      </c>
      <c r="I71" s="7294" t="str">
        <f>IF(VLOOKUP($A71,'8 Oct - LIVE LDS Data'!$A$3:$AAD$1504,8,FALSE)=0/1/1900,"",VLOOKUP($A71,'8 Oct - LIVE LDS Data'!$A$3:$AAD$1504,8,FALSE))</f>
        <v>N</v>
      </c>
      <c r="J71" s="7294" t="str">
        <f>IF(VLOOKUP($A71,'8 Oct - LIVE LDS Data'!$A$3:$AAD$1504,9,FALSE)=0/1/1900,"",VLOOKUP($A71,'8 Oct - LIVE LDS Data'!$A$3:$AAD$1504,9,FALSE))</f>
        <v>N</v>
      </c>
      <c r="K71" s="7295">
        <f>IF(VLOOKUP($A71,'8 Oct - LIVE LDS Data'!$A$3:$AAD$1504,10,FALSE)=0/1/1900,"",VLOOKUP($A71,'8 Oct - LIVE LDS Data'!$A$3:$AAD$1504,10,FALSE))</f>
        <v>40577</v>
      </c>
      <c r="L71" s="7297">
        <f>IF(VLOOKUP($A71,'8 Oct - LIVE LDS Data'!$A$3:$AAD$1504,33,FALSE)=0/1/1900,"",VLOOKUP($A71,'8 Oct - LIVE LDS Data'!$A$3:$AAD$1504,33,FALSE))</f>
        <v>45931</v>
      </c>
      <c r="M71" s="7297" t="str">
        <f>IF(VLOOKUP($A71,'8 Oct - LIVE LDS Data'!$A$3:$AAD$1504,34,FALSE)=0/1/1900,"",VLOOKUP($A71,'8 Oct - LIVE LDS Data'!$A$3:$AAD$1504,34,FALSE))</f>
        <v/>
      </c>
      <c r="N71" s="7297" t="str">
        <f>IF(VLOOKUP($A71,'8 Oct - LIVE LDS Data'!$A$3:$AAD$1504,40,FALSE)=0/1/1900,"",VLOOKUP($A71,'8 Oct - LIVE LDS Data'!$A$3:$AAD$1504,40,FALSE))</f>
        <v/>
      </c>
      <c r="O71" s="7297" t="str">
        <f>IF(VLOOKUP($A71,'8 Oct - LIVE LDS Data'!$A$3:$AAD$1504,41,FALSE)=0/1/1900,"",VLOOKUP($A71,'8 Oct - LIVE LDS Data'!$A$3:$AAD$1504,41,FALSE))</f>
        <v/>
      </c>
      <c r="P71" s="7297" t="str">
        <f>IF(VLOOKUP($A71,'8 Oct - LIVE LDS Data'!$A$3:$AAD$1504,47,FALSE)=0/1/1900,"",VLOOKUP($A71,'8 Oct - LIVE LDS Data'!$A$3:$AAD$1504,47,FALSE))</f>
        <v/>
      </c>
      <c r="Q71" s="7297" t="str">
        <f>IF(VLOOKUP($A71,'8 Oct - LIVE LDS Data'!$A$3:$AAD$1504,48,FALSE)=0/1/1900,"",VLOOKUP($A71,'8 Oct - LIVE LDS Data'!$A$3:$AAD$1504,48,FALSE))</f>
        <v/>
      </c>
      <c r="R71" s="7297" t="str">
        <f>IF(VLOOKUP($A71,'8 Oct - LIVE LDS Data'!$A$3:$AAD$1504,54,FALSE)=0/1/1900,"",VLOOKUP($A71,'8 Oct - LIVE LDS Data'!$A$3:$AAD$1504,54,FALSE))</f>
        <v/>
      </c>
      <c r="S71" s="7297" t="str">
        <f>IF(VLOOKUP($A71,'8 Oct - LIVE LDS Data'!$A$3:$AAD$1504,55,FALSE)=0/1/1900,"",VLOOKUP($A71,'8 Oct - LIVE LDS Data'!$A$3:$AAD$1504,55,FALSE))</f>
        <v/>
      </c>
      <c r="T71" s="7297">
        <f>IF(VLOOKUP($A71,'8 Oct - LIVE LDS Data'!$A$3:$AAD$1504,60,FALSE)=0/1/1900,"",VLOOKUP($A71,'8 Oct - LIVE LDS Data'!$A$3:$AAD$1504,60,FALSE))</f>
        <v>46204</v>
      </c>
      <c r="U71" s="7297">
        <f>IF(VLOOKUP($A71,'8 Oct - LIVE LDS Data'!$A$3:$AAD$1504,63,FALSE)=0/1/1900,"",VLOOKUP($A71,'8 Oct - LIVE LDS Data'!$A$3:$AAD$1504,63,FALSE))</f>
        <v>46357</v>
      </c>
      <c r="V71" s="7297">
        <f>IF(VLOOKUP($A71,'8 Oct - LIVE LDS Data'!$A$3:$AAD$1504,66,FALSE)=0/1/1900,"",VLOOKUP($A71,'8 Oct - LIVE LDS Data'!$A$3:$AAD$1504,66,FALSE))</f>
        <v>47088</v>
      </c>
      <c r="W71" s="7537" t="str">
        <f>IF(VLOOKUP($A71,'8 Oct - LIVE LDS Data'!$A$3:$AAD$1504,68,FALSE)=0/1/1900,"",VLOOKUP($A71,'8 Oct - LIVE LDS Data'!$A$3:$AAD$1504,68,FALSE))</f>
        <v>The WBLP will be prepared under the Planning and Compulsory Purchase Act 2004 
and the Local Planning Regulations 2012.</v>
      </c>
      <c r="X71" s="7314" t="s">
        <v>4017</v>
      </c>
      <c r="Y71" s="7315" t="s">
        <v>90</v>
      </c>
      <c r="Z71" s="7538" t="s">
        <v>8052</v>
      </c>
      <c r="AA71" s="7300">
        <f>IF(VLOOKUP($A71,'8 Oct - LIVE LDS Data'!$A$3:$AAD$1504,72,FALSE)=0/1/1900,"",VLOOKUP($A71,'8 Oct - LIVE LDS Data'!$A$3:$AAD$1504,72,FALSE))</f>
        <v>45929</v>
      </c>
      <c r="AB71" s="7300">
        <f>IF(VLOOKUP($A71,'8 Oct - LIVE LDS Data'!$A$3:$AAD$1504,73,FALSE)=0/1/1900,"",VLOOKUP($A71,'8 Oct - LIVE LDS Data'!$A$3:$AAD$1504,73,FALSE))</f>
        <v>45678</v>
      </c>
      <c r="AC71" s="7300">
        <f>IF(VLOOKUP($A71,'8 Oct - LIVE LDS Data'!$A$3:$AAD$1504,75,FALSE)=0/1/1900,"",VLOOKUP($A71,'8 Oct - LIVE LDS Data'!$A$3:$AAD$1504,75,FALSE))</f>
        <v>45149</v>
      </c>
      <c r="AD71" s="7300">
        <f>IF(VLOOKUP($A71,'8 Oct - LIVE LDS Data'!$A$3:$AAD$1504,76,FALSE)=0/1/1900,"",VLOOKUP($A71,'8 Oct - LIVE LDS Data'!$A$3:$AAD$1504,76,FALSE))</f>
        <v>45678</v>
      </c>
    </row>
    <row r="72" spans="1:30" s="610" customFormat="1" ht="30" hidden="1" customHeight="1" x14ac:dyDescent="0.2">
      <c r="A72" s="1465" t="s">
        <v>1693</v>
      </c>
      <c r="B72" s="1465"/>
      <c r="C72" s="1465" t="s">
        <v>1694</v>
      </c>
      <c r="D72" s="1466"/>
      <c r="E72" s="1466"/>
      <c r="F72" s="7293" t="str">
        <f>IF(VLOOKUP($A72,'8 Oct - LIVE LDS Data'!$A$3:$AAD$1504,4,FALSE)=0/1/1900,"",VLOOKUP($A72,'8 Oct - LIVE LDS Data'!$A$3:$AAD$1504,4,FALSE))</f>
        <v xml:space="preserve">New Local Plan </v>
      </c>
      <c r="G72" s="7294">
        <f>IF(VLOOKUP($A72,'8 Oct - LIVE LDS Data'!$A$3:$AAD$1504,6,FALSE)=0/1/1900,"",VLOOKUP($A72,'8 Oct - LIVE LDS Data'!$A$3:$AAD$1504,6,FALSE))</f>
        <v>2020</v>
      </c>
      <c r="H72" s="7294">
        <f>IF(VLOOKUP($A72,'8 Oct - LIVE LDS Data'!$A$3:$AAD$1504,7,FALSE)=0/1/1900,"",VLOOKUP($A72,'8 Oct - LIVE LDS Data'!$A$3:$AAD$1504,7,FALSE))</f>
        <v>2041</v>
      </c>
      <c r="I72" s="7294" t="str">
        <f>IF(VLOOKUP($A72,'8 Oct - LIVE LDS Data'!$A$3:$AAD$1504,8,FALSE)=0/1/1900,"",VLOOKUP($A72,'8 Oct - LIVE LDS Data'!$A$3:$AAD$1504,8,FALSE))</f>
        <v>N</v>
      </c>
      <c r="J72" s="7294" t="str">
        <f>IF(VLOOKUP($A72,'8 Oct - LIVE LDS Data'!$A$3:$AAD$1504,9,FALSE)=0/1/1900,"",VLOOKUP($A72,'8 Oct - LIVE LDS Data'!$A$3:$AAD$1504,9,FALSE))</f>
        <v>N</v>
      </c>
      <c r="K72" s="7295">
        <f>IF(VLOOKUP($A72,'8 Oct - LIVE LDS Data'!$A$3:$AAD$1504,10,FALSE)=0/1/1900,"",VLOOKUP($A72,'8 Oct - LIVE LDS Data'!$A$3:$AAD$1504,10,FALSE))</f>
        <v>43585</v>
      </c>
      <c r="L72" s="7297">
        <f>IF(VLOOKUP($A72,'8 Oct - LIVE LDS Data'!$A$3:$AAD$1504,33,FALSE)=0/1/1900,"",VLOOKUP($A72,'8 Oct - LIVE LDS Data'!$A$3:$AAD$1504,33,FALSE))</f>
        <v>45170</v>
      </c>
      <c r="M72" s="7297">
        <f>IF(VLOOKUP($A72,'8 Oct - LIVE LDS Data'!$A$3:$AAD$1504,34,FALSE)=0/1/1900,"",VLOOKUP($A72,'8 Oct - LIVE LDS Data'!$A$3:$AAD$1504,34,FALSE))</f>
        <v>45307</v>
      </c>
      <c r="N72" s="7297" t="str">
        <f>IF(VLOOKUP($A72,'8 Oct - LIVE LDS Data'!$A$3:$AAD$1504,40,FALSE)=0/1/1900,"",VLOOKUP($A72,'8 Oct - LIVE LDS Data'!$A$3:$AAD$1504,40,FALSE))</f>
        <v/>
      </c>
      <c r="O72" s="7297" t="str">
        <f>IF(VLOOKUP($A72,'8 Oct - LIVE LDS Data'!$A$3:$AAD$1504,41,FALSE)=0/1/1900,"",VLOOKUP($A72,'8 Oct - LIVE LDS Data'!$A$3:$AAD$1504,41,FALSE))</f>
        <v/>
      </c>
      <c r="P72" s="7297" t="str">
        <f>IF(VLOOKUP($A72,'8 Oct - LIVE LDS Data'!$A$3:$AAD$1504,47,FALSE)=0/1/1900,"",VLOOKUP($A72,'8 Oct - LIVE LDS Data'!$A$3:$AAD$1504,47,FALSE))</f>
        <v/>
      </c>
      <c r="Q72" s="7297" t="str">
        <f>IF(VLOOKUP($A72,'8 Oct - LIVE LDS Data'!$A$3:$AAD$1504,48,FALSE)=0/1/1900,"",VLOOKUP($A72,'8 Oct - LIVE LDS Data'!$A$3:$AAD$1504,48,FALSE))</f>
        <v/>
      </c>
      <c r="R72" s="7297" t="str">
        <f>IF(VLOOKUP($A72,'8 Oct - LIVE LDS Data'!$A$3:$AAD$1504,54,FALSE)=0/1/1900,"",VLOOKUP($A72,'8 Oct - LIVE LDS Data'!$A$3:$AAD$1504,54,FALSE))</f>
        <v/>
      </c>
      <c r="S72" s="7297" t="str">
        <f>IF(VLOOKUP($A72,'8 Oct - LIVE LDS Data'!$A$3:$AAD$1504,55,FALSE)=0/1/1900,"",VLOOKUP($A72,'8 Oct - LIVE LDS Data'!$A$3:$AAD$1504,55,FALSE))</f>
        <v/>
      </c>
      <c r="T72" s="7297">
        <f>IF(VLOOKUP($A72,'8 Oct - LIVE LDS Data'!$A$3:$AAD$1504,60,FALSE)=0/1/1900,"",VLOOKUP($A72,'8 Oct - LIVE LDS Data'!$A$3:$AAD$1504,60,FALSE))</f>
        <v>45658</v>
      </c>
      <c r="U72" s="7297">
        <f>IF(VLOOKUP($A72,'8 Oct - LIVE LDS Data'!$A$3:$AAD$1504,63,FALSE)=0/1/1900,"",VLOOKUP($A72,'8 Oct - LIVE LDS Data'!$A$3:$AAD$1504,63,FALSE))</f>
        <v>45901</v>
      </c>
      <c r="V72" s="7297">
        <f>IF(VLOOKUP($A72,'8 Oct - LIVE LDS Data'!$A$3:$AAD$1504,66,FALSE)=0/1/1900,"",VLOOKUP($A72,'8 Oct - LIVE LDS Data'!$A$3:$AAD$1504,66,FALSE))</f>
        <v>46296</v>
      </c>
      <c r="W72" s="7537" t="str">
        <f>IF(VLOOKUP($A72,'8 Oct - LIVE LDS Data'!$A$3:$AAD$1504,68,FALSE)=0/1/1900,"",VLOOKUP($A72,'8 Oct - LIVE LDS Data'!$A$3:$AAD$1504,68,FALSE))</f>
        <v>Reg 18 Jan - Feb 2024 (was Sep  Oct 2023); Reg 19 Jan - March 2025 (was Dec 2024 - Jan 2025); Sub May - June 2025 (was June 2025); Adopt May - Dec 2026 (was April 2026).   Issues and Options (Reg 18) consultations will run from 16 January to 27 February 2024.  Submission exp. July 2025</v>
      </c>
      <c r="X72" s="7314" t="str">
        <f>IF(VLOOKUP($A72,'8 Oct - LIVE LDS Data'!$A$3:$AAD$1504,79,FALSE)=0/1/1900,"",VLOOKUP($A72,'8 Oct - LIVE LDS Data'!$A$3:$AAD$1504,79,FALSE))</f>
        <v>Published</v>
      </c>
      <c r="Y72" s="7315" t="s">
        <v>3757</v>
      </c>
      <c r="Z72" s="7538" t="s">
        <v>8058</v>
      </c>
      <c r="AA72" s="7300">
        <f>IF(VLOOKUP($A72,'8 Oct - LIVE LDS Data'!$A$3:$AAD$1504,72,FALSE)=0/1/1900,"",VLOOKUP($A72,'8 Oct - LIVE LDS Data'!$A$3:$AAD$1504,72,FALSE))</f>
        <v>45665</v>
      </c>
      <c r="AB72" s="7300">
        <f>IF(VLOOKUP($A72,'8 Oct - LIVE LDS Data'!$A$3:$AAD$1504,73,FALSE)=0/1/1900,"",VLOOKUP($A72,'8 Oct - LIVE LDS Data'!$A$3:$AAD$1504,73,FALSE))</f>
        <v>45868</v>
      </c>
      <c r="AC72" s="7300" t="str">
        <f>IF(VLOOKUP($A72,'8 Oct - LIVE LDS Data'!$A$3:$AAD$1504,75,FALSE)=0/1/1900,"",VLOOKUP($A72,'8 Oct - LIVE LDS Data'!$A$3:$AAD$1504,75,FALSE))</f>
        <v/>
      </c>
      <c r="AD72" s="7300">
        <f>IF(VLOOKUP($A72,'8 Oct - LIVE LDS Data'!$A$3:$AAD$1504,76,FALSE)=0/1/1900,"",VLOOKUP($A72,'8 Oct - LIVE LDS Data'!$A$3:$AAD$1504,76,FALSE))</f>
        <v>45868</v>
      </c>
    </row>
    <row r="73" spans="1:30" s="610" customFormat="1" ht="30" hidden="1" customHeight="1" x14ac:dyDescent="0.2">
      <c r="A73" s="1465" t="s">
        <v>1705</v>
      </c>
      <c r="B73" s="1465"/>
      <c r="C73" s="1465" t="s">
        <v>1706</v>
      </c>
      <c r="D73" s="1466"/>
      <c r="E73" s="1466"/>
      <c r="F73" s="7293" t="str">
        <f>IF(VLOOKUP($A73,'8 Oct - LIVE LDS Data'!$A$3:$AAD$1504,4,FALSE)=0/1/1900,"",VLOOKUP($A73,'8 Oct - LIVE LDS Data'!$A$3:$AAD$1504,4,FALSE))</f>
        <v xml:space="preserve">New Local Plan </v>
      </c>
      <c r="G73" s="7294">
        <f>IF(VLOOKUP($A73,'8 Oct - LIVE LDS Data'!$A$3:$AAD$1504,6,FALSE)=0/1/1900,"",VLOOKUP($A73,'8 Oct - LIVE LDS Data'!$A$3:$AAD$1504,6,FALSE))</f>
        <v>2022</v>
      </c>
      <c r="H73" s="7294">
        <f>IF(VLOOKUP($A73,'8 Oct - LIVE LDS Data'!$A$3:$AAD$1504,7,FALSE)=0/1/1900,"",VLOOKUP($A73,'8 Oct - LIVE LDS Data'!$A$3:$AAD$1504,7,FALSE))</f>
        <v>2037</v>
      </c>
      <c r="I73" s="7294" t="str">
        <f>IF(VLOOKUP($A73,'8 Oct - LIVE LDS Data'!$A$3:$AAD$1504,8,FALSE)=0/1/1900,"",VLOOKUP($A73,'8 Oct - LIVE LDS Data'!$A$3:$AAD$1504,8,FALSE))</f>
        <v>N</v>
      </c>
      <c r="J73" s="7294" t="str">
        <f>IF(VLOOKUP($A73,'8 Oct - LIVE LDS Data'!$A$3:$AAD$1504,9,FALSE)=0/1/1900,"",VLOOKUP($A73,'8 Oct - LIVE LDS Data'!$A$3:$AAD$1504,9,FALSE))</f>
        <v>N</v>
      </c>
      <c r="K73" s="7295">
        <f>IF(VLOOKUP($A73,'8 Oct - LIVE LDS Data'!$A$3:$AAD$1504,10,FALSE)=0/1/1900,"",VLOOKUP($A73,'8 Oct - LIVE LDS Data'!$A$3:$AAD$1504,10,FALSE))</f>
        <v>42940</v>
      </c>
      <c r="L73" s="7297">
        <f>IF(VLOOKUP($A73,'8 Oct - LIVE LDS Data'!$A$3:$AAD$1504,33,FALSE)=0/1/1900,"",VLOOKUP($A73,'8 Oct - LIVE LDS Data'!$A$3:$AAD$1504,33,FALSE))</f>
        <v>44136</v>
      </c>
      <c r="M73" s="7297">
        <f>IF(VLOOKUP($A73,'8 Oct - LIVE LDS Data'!$A$3:$AAD$1504,34,FALSE)=0/1/1900,"",VLOOKUP($A73,'8 Oct - LIVE LDS Data'!$A$3:$AAD$1504,34,FALSE))</f>
        <v>44141</v>
      </c>
      <c r="N73" s="7297">
        <f>IF(VLOOKUP($A73,'8 Oct - LIVE LDS Data'!$A$3:$AAD$1504,40,FALSE)=0/1/1900,"",VLOOKUP($A73,'8 Oct - LIVE LDS Data'!$A$3:$AAD$1504,40,FALSE))</f>
        <v>45839</v>
      </c>
      <c r="O73" s="7297">
        <f>IF(VLOOKUP($A73,'8 Oct - LIVE LDS Data'!$A$3:$AAD$1504,41,FALSE)=0/1/1900,"",VLOOKUP($A73,'8 Oct - LIVE LDS Data'!$A$3:$AAD$1504,41,FALSE))</f>
        <v>45839</v>
      </c>
      <c r="P73" s="7297" t="str">
        <f>IF(VLOOKUP($A73,'8 Oct - LIVE LDS Data'!$A$3:$AAD$1504,47,FALSE)=0/1/1900,"",VLOOKUP($A73,'8 Oct - LIVE LDS Data'!$A$3:$AAD$1504,47,FALSE))</f>
        <v/>
      </c>
      <c r="Q73" s="7297" t="str">
        <f>IF(VLOOKUP($A73,'8 Oct - LIVE LDS Data'!$A$3:$AAD$1504,48,FALSE)=0/1/1900,"",VLOOKUP($A73,'8 Oct - LIVE LDS Data'!$A$3:$AAD$1504,48,FALSE))</f>
        <v/>
      </c>
      <c r="R73" s="7297" t="str">
        <f>IF(VLOOKUP($A73,'8 Oct - LIVE LDS Data'!$A$3:$AAD$1504,54,FALSE)=0/1/1900,"",VLOOKUP($A73,'8 Oct - LIVE LDS Data'!$A$3:$AAD$1504,54,FALSE))</f>
        <v/>
      </c>
      <c r="S73" s="7297" t="str">
        <f>IF(VLOOKUP($A73,'8 Oct - LIVE LDS Data'!$A$3:$AAD$1504,55,FALSE)=0/1/1900,"",VLOOKUP($A73,'8 Oct - LIVE LDS Data'!$A$3:$AAD$1504,55,FALSE))</f>
        <v/>
      </c>
      <c r="T73" s="7297">
        <f>IF(VLOOKUP($A73,'8 Oct - LIVE LDS Data'!$A$3:$AAD$1504,60,FALSE)=0/1/1900,"",VLOOKUP($A73,'8 Oct - LIVE LDS Data'!$A$3:$AAD$1504,60,FALSE))</f>
        <v>46143</v>
      </c>
      <c r="U73" s="7297">
        <f>IF(VLOOKUP($A73,'8 Oct - LIVE LDS Data'!$A$3:$AAD$1504,63,FALSE)=0/1/1900,"",VLOOKUP($A73,'8 Oct - LIVE LDS Data'!$A$3:$AAD$1504,63,FALSE))</f>
        <v>46204</v>
      </c>
      <c r="V73" s="7297">
        <f>IF(VLOOKUP($A73,'8 Oct - LIVE LDS Data'!$A$3:$AAD$1504,66,FALSE)=0/1/1900,"",VLOOKUP($A73,'8 Oct - LIVE LDS Data'!$A$3:$AAD$1504,66,FALSE))</f>
        <v>46419</v>
      </c>
      <c r="W73" s="7537" t="str">
        <f>IF(VLOOKUP($A73,'8 Oct - LIVE LDS Data'!$A$3:$AAD$1504,68,FALSE)=0/1/1900,"",VLOOKUP($A73,'8 Oct - LIVE LDS Data'!$A$3:$AAD$1504,68,FALSE))</f>
        <v/>
      </c>
      <c r="X73" s="7314" t="str">
        <f>IF(VLOOKUP($A73,'8 Oct - LIVE LDS Data'!$A$3:$AAD$1504,79,FALSE)=0/1/1900,"",VLOOKUP($A73,'8 Oct - LIVE LDS Data'!$A$3:$AAD$1504,79,FALSE))</f>
        <v>Reg 18 ongoing</v>
      </c>
      <c r="Y73" s="7315" t="s">
        <v>90</v>
      </c>
      <c r="Z73" s="7538" t="s">
        <v>8054</v>
      </c>
      <c r="AA73" s="7300">
        <f>IF(VLOOKUP($A73,'8 Oct - LIVE LDS Data'!$A$3:$AAD$1504,72,FALSE)=0/1/1900,"",VLOOKUP($A73,'8 Oct - LIVE LDS Data'!$A$3:$AAD$1504,72,FALSE))</f>
        <v>45517</v>
      </c>
      <c r="AB73" s="7300">
        <f>IF(VLOOKUP($A73,'8 Oct - LIVE LDS Data'!$A$3:$AAD$1504,73,FALSE)=0/1/1900,"",VLOOKUP($A73,'8 Oct - LIVE LDS Data'!$A$3:$AAD$1504,73,FALSE))</f>
        <v>45855</v>
      </c>
      <c r="AC73" s="7300" t="str">
        <f>IF(VLOOKUP($A73,'8 Oct - LIVE LDS Data'!$A$3:$AAD$1504,75,FALSE)=0/1/1900,"",VLOOKUP($A73,'8 Oct - LIVE LDS Data'!$A$3:$AAD$1504,75,FALSE))</f>
        <v/>
      </c>
      <c r="AD73" s="7300">
        <f>IF(VLOOKUP($A73,'8 Oct - LIVE LDS Data'!$A$3:$AAD$1504,76,FALSE)=0/1/1900,"",VLOOKUP($A73,'8 Oct - LIVE LDS Data'!$A$3:$AAD$1504,76,FALSE))</f>
        <v>45855</v>
      </c>
    </row>
    <row r="74" spans="1:30" s="610" customFormat="1" ht="30" customHeight="1" x14ac:dyDescent="0.2">
      <c r="A74" s="1465" t="s">
        <v>1716</v>
      </c>
      <c r="B74" s="1465"/>
      <c r="C74" s="1465" t="s">
        <v>1717</v>
      </c>
      <c r="D74" s="1466"/>
      <c r="E74" s="1466"/>
      <c r="F74" s="7293" t="str">
        <f>IF(VLOOKUP($A74,'8 Oct - LIVE LDS Data'!$A$3:$AAD$1504,4,FALSE)=0/1/1900,"",VLOOKUP($A74,'8 Oct - LIVE LDS Data'!$A$3:$AAD$1504,4,FALSE))</f>
        <v>Harlow Local Plan  (under new system)</v>
      </c>
      <c r="G74" s="7294">
        <f>IF(VLOOKUP($A74,'8 Oct - LIVE LDS Data'!$A$3:$AAD$1504,6,FALSE)=0/1/1900,"",VLOOKUP($A74,'8 Oct - LIVE LDS Data'!$A$3:$AAD$1504,6,FALSE))</f>
        <v>2011</v>
      </c>
      <c r="H74" s="7294">
        <f>IF(VLOOKUP($A74,'8 Oct - LIVE LDS Data'!$A$3:$AAD$1504,7,FALSE)=0/1/1900,"",VLOOKUP($A74,'8 Oct - LIVE LDS Data'!$A$3:$AAD$1504,7,FALSE))</f>
        <v>2033</v>
      </c>
      <c r="I74" s="7294" t="str">
        <f>IF(VLOOKUP($A74,'8 Oct - LIVE LDS Data'!$A$3:$AAD$1504,8,FALSE)=0/1/1900,"",VLOOKUP($A74,'8 Oct - LIVE LDS Data'!$A$3:$AAD$1504,8,FALSE))</f>
        <v>N</v>
      </c>
      <c r="J74" s="7294" t="str">
        <f>IF(VLOOKUP($A74,'8 Oct - LIVE LDS Data'!$A$3:$AAD$1504,9,FALSE)=0/1/1900,"",VLOOKUP($A74,'8 Oct - LIVE LDS Data'!$A$3:$AAD$1504,9,FALSE))</f>
        <v>N</v>
      </c>
      <c r="K74" s="7295">
        <f>IF(VLOOKUP($A74,'8 Oct - LIVE LDS Data'!$A$3:$AAD$1504,10,FALSE)=0/1/1900,"",VLOOKUP($A74,'8 Oct - LIVE LDS Data'!$A$3:$AAD$1504,10,FALSE))</f>
        <v>44175</v>
      </c>
      <c r="L74" s="7297">
        <f>IF(VLOOKUP($A74,'8 Oct - LIVE LDS Data'!$A$3:$AAD$1504,33,FALSE)=0/1/1900,"",VLOOKUP($A74,'8 Oct - LIVE LDS Data'!$A$3:$AAD$1504,33,FALSE))</f>
        <v>46296</v>
      </c>
      <c r="M74" s="7297" t="str">
        <f>IF(VLOOKUP($A74,'8 Oct - LIVE LDS Data'!$A$3:$AAD$1504,34,FALSE)=0/1/1900,"",VLOOKUP($A74,'8 Oct - LIVE LDS Data'!$A$3:$AAD$1504,34,FALSE))</f>
        <v/>
      </c>
      <c r="N74" s="7297" t="str">
        <f>IF(VLOOKUP($A74,'8 Oct - LIVE LDS Data'!$A$3:$AAD$1504,40,FALSE)=0/1/1900,"",VLOOKUP($A74,'8 Oct - LIVE LDS Data'!$A$3:$AAD$1504,40,FALSE))</f>
        <v/>
      </c>
      <c r="O74" s="7297" t="str">
        <f>IF(VLOOKUP($A74,'8 Oct - LIVE LDS Data'!$A$3:$AAD$1504,41,FALSE)=0/1/1900,"",VLOOKUP($A74,'8 Oct - LIVE LDS Data'!$A$3:$AAD$1504,41,FALSE))</f>
        <v/>
      </c>
      <c r="P74" s="7297" t="str">
        <f>IF(VLOOKUP($A74,'8 Oct - LIVE LDS Data'!$A$3:$AAD$1504,47,FALSE)=0/1/1900,"",VLOOKUP($A74,'8 Oct - LIVE LDS Data'!$A$3:$AAD$1504,47,FALSE))</f>
        <v/>
      </c>
      <c r="Q74" s="7297" t="str">
        <f>IF(VLOOKUP($A74,'8 Oct - LIVE LDS Data'!$A$3:$AAD$1504,48,FALSE)=0/1/1900,"",VLOOKUP($A74,'8 Oct - LIVE LDS Data'!$A$3:$AAD$1504,48,FALSE))</f>
        <v/>
      </c>
      <c r="R74" s="7297" t="str">
        <f>IF(VLOOKUP($A74,'8 Oct - LIVE LDS Data'!$A$3:$AAD$1504,54,FALSE)=0/1/1900,"",VLOOKUP($A74,'8 Oct - LIVE LDS Data'!$A$3:$AAD$1504,54,FALSE))</f>
        <v/>
      </c>
      <c r="S74" s="7297" t="str">
        <f>IF(VLOOKUP($A74,'8 Oct - LIVE LDS Data'!$A$3:$AAD$1504,55,FALSE)=0/1/1900,"",VLOOKUP($A74,'8 Oct - LIVE LDS Data'!$A$3:$AAD$1504,55,FALSE))</f>
        <v/>
      </c>
      <c r="T74" s="7297">
        <f>IF(VLOOKUP($A74,'8 Oct - LIVE LDS Data'!$A$3:$AAD$1504,60,FALSE)=0/1/1900,"",VLOOKUP($A74,'8 Oct - LIVE LDS Data'!$A$3:$AAD$1504,60,FALSE))</f>
        <v>46661</v>
      </c>
      <c r="U74" s="7297">
        <f>IF(VLOOKUP($A74,'8 Oct - LIVE LDS Data'!$A$3:$AAD$1504,63,FALSE)=0/1/1900,"",VLOOKUP($A74,'8 Oct - LIVE LDS Data'!$A$3:$AAD$1504,63,FALSE))</f>
        <v>46813</v>
      </c>
      <c r="V74" s="7297">
        <f>IF(VLOOKUP($A74,'8 Oct - LIVE LDS Data'!$A$3:$AAD$1504,66,FALSE)=0/1/1900,"",VLOOKUP($A74,'8 Oct - LIVE LDS Data'!$A$3:$AAD$1504,66,FALSE))</f>
        <v>47058</v>
      </c>
      <c r="W74" s="7537" t="str">
        <f>IF(VLOOKUP($A74,'8 Oct - LIVE LDS Data'!$A$3:$AAD$1504,68,FALSE)=0/1/1900,"",VLOOKUP($A74,'8 Oct - LIVE LDS Data'!$A$3:$AAD$1504,68,FALSE))</f>
        <v>https://www.harlow.gov.uk/sites/default/files/documents/Local%20Development%20Scheme%202025.pdf</v>
      </c>
      <c r="X74" s="7314" t="s">
        <v>4017</v>
      </c>
      <c r="Y74" s="7315" t="s">
        <v>3757</v>
      </c>
      <c r="Z74" s="7538" t="s">
        <v>8052</v>
      </c>
      <c r="AA74" s="7300">
        <f>IF(VLOOKUP($A74,'8 Oct - LIVE LDS Data'!$A$3:$AAD$1504,72,FALSE)=0/1/1900,"",VLOOKUP($A74,'8 Oct - LIVE LDS Data'!$A$3:$AAD$1504,72,FALSE))</f>
        <v>45320</v>
      </c>
      <c r="AB74" s="7300">
        <f>IF(VLOOKUP($A74,'8 Oct - LIVE LDS Data'!$A$3:$AAD$1504,73,FALSE)=0/1/1900,"",VLOOKUP($A74,'8 Oct - LIVE LDS Data'!$A$3:$AAD$1504,73,FALSE))</f>
        <v>45902</v>
      </c>
      <c r="AC74" s="7300" t="str">
        <f>IF(VLOOKUP($A74,'8 Oct - LIVE LDS Data'!$A$3:$AAD$1504,75,FALSE)=0/1/1900,"",VLOOKUP($A74,'8 Oct - LIVE LDS Data'!$A$3:$AAD$1504,75,FALSE))</f>
        <v/>
      </c>
      <c r="AD74" s="7300">
        <f>IF(VLOOKUP($A74,'8 Oct - LIVE LDS Data'!$A$3:$AAD$1504,76,FALSE)=0/1/1900,"",VLOOKUP($A74,'8 Oct - LIVE LDS Data'!$A$3:$AAD$1504,76,FALSE))</f>
        <v>45902</v>
      </c>
    </row>
    <row r="75" spans="1:30" s="610" customFormat="1" ht="30" hidden="1" customHeight="1" x14ac:dyDescent="0.2">
      <c r="A75" s="1465" t="s">
        <v>1727</v>
      </c>
      <c r="B75" s="1465"/>
      <c r="C75" s="1465" t="s">
        <v>1728</v>
      </c>
      <c r="D75" s="1466"/>
      <c r="E75" s="1466"/>
      <c r="F75" s="7293" t="str">
        <f>IF(VLOOKUP($A75,'8 Oct - LIVE LDS Data'!$A$3:$AAD$1504,4,FALSE)=0/1/1900,"",VLOOKUP($A75,'8 Oct - LIVE LDS Data'!$A$3:$AAD$1504,4,FALSE))</f>
        <v>New Harrow Local Plan</v>
      </c>
      <c r="G75" s="7294">
        <f>IF(VLOOKUP($A75,'8 Oct - LIVE LDS Data'!$A$3:$AAD$1504,6,FALSE)=0/1/1900,"",VLOOKUP($A75,'8 Oct - LIVE LDS Data'!$A$3:$AAD$1504,6,FALSE))</f>
        <v>2021</v>
      </c>
      <c r="H75" s="7294">
        <f>IF(VLOOKUP($A75,'8 Oct - LIVE LDS Data'!$A$3:$AAD$1504,7,FALSE)=0/1/1900,"",VLOOKUP($A75,'8 Oct - LIVE LDS Data'!$A$3:$AAD$1504,7,FALSE))</f>
        <v>2041</v>
      </c>
      <c r="I75" s="7294" t="str">
        <f>IF(VLOOKUP($A75,'8 Oct - LIVE LDS Data'!$A$3:$AAD$1504,8,FALSE)=0/1/1900,"",VLOOKUP($A75,'8 Oct - LIVE LDS Data'!$A$3:$AAD$1504,8,FALSE))</f>
        <v>N</v>
      </c>
      <c r="J75" s="7294" t="str">
        <f>IF(VLOOKUP($A75,'8 Oct - LIVE LDS Data'!$A$3:$AAD$1504,9,FALSE)=0/1/1900,"",VLOOKUP($A75,'8 Oct - LIVE LDS Data'!$A$3:$AAD$1504,9,FALSE))</f>
        <v>N</v>
      </c>
      <c r="K75" s="7295">
        <f>IF(VLOOKUP($A75,'8 Oct - LIVE LDS Data'!$A$3:$AAD$1504,10,FALSE)=0/1/1900,"",VLOOKUP($A75,'8 Oct - LIVE LDS Data'!$A$3:$AAD$1504,10,FALSE))</f>
        <v>40955</v>
      </c>
      <c r="L75" s="7297">
        <f>IF(VLOOKUP($A75,'8 Oct - LIVE LDS Data'!$A$3:$AAD$1504,33,FALSE)=0/1/1900,"",VLOOKUP($A75,'8 Oct - LIVE LDS Data'!$A$3:$AAD$1504,33,FALSE))</f>
        <v>45170</v>
      </c>
      <c r="M75" s="7297">
        <f>IF(VLOOKUP($A75,'8 Oct - LIVE LDS Data'!$A$3:$AAD$1504,34,FALSE)=0/1/1900,"",VLOOKUP($A75,'8 Oct - LIVE LDS Data'!$A$3:$AAD$1504,34,FALSE))</f>
        <v>45348</v>
      </c>
      <c r="N75" s="7297" t="str">
        <f>IF(VLOOKUP($A75,'8 Oct - LIVE LDS Data'!$A$3:$AAD$1504,40,FALSE)=0/1/1900,"",VLOOKUP($A75,'8 Oct - LIVE LDS Data'!$A$3:$AAD$1504,40,FALSE))</f>
        <v/>
      </c>
      <c r="O75" s="7297" t="str">
        <f>IF(VLOOKUP($A75,'8 Oct - LIVE LDS Data'!$A$3:$AAD$1504,41,FALSE)=0/1/1900,"",VLOOKUP($A75,'8 Oct - LIVE LDS Data'!$A$3:$AAD$1504,41,FALSE))</f>
        <v/>
      </c>
      <c r="P75" s="7297" t="str">
        <f>IF(VLOOKUP($A75,'8 Oct - LIVE LDS Data'!$A$3:$AAD$1504,47,FALSE)=0/1/1900,"",VLOOKUP($A75,'8 Oct - LIVE LDS Data'!$A$3:$AAD$1504,47,FALSE))</f>
        <v/>
      </c>
      <c r="Q75" s="7297" t="str">
        <f>IF(VLOOKUP($A75,'8 Oct - LIVE LDS Data'!$A$3:$AAD$1504,48,FALSE)=0/1/1900,"",VLOOKUP($A75,'8 Oct - LIVE LDS Data'!$A$3:$AAD$1504,48,FALSE))</f>
        <v/>
      </c>
      <c r="R75" s="7297" t="str">
        <f>IF(VLOOKUP($A75,'8 Oct - LIVE LDS Data'!$A$3:$AAD$1504,54,FALSE)=0/1/1900,"",VLOOKUP($A75,'8 Oct - LIVE LDS Data'!$A$3:$AAD$1504,54,FALSE))</f>
        <v/>
      </c>
      <c r="S75" s="7297" t="str">
        <f>IF(VLOOKUP($A75,'8 Oct - LIVE LDS Data'!$A$3:$AAD$1504,55,FALSE)=0/1/1900,"",VLOOKUP($A75,'8 Oct - LIVE LDS Data'!$A$3:$AAD$1504,55,FALSE))</f>
        <v/>
      </c>
      <c r="T75" s="7297">
        <f>IF(VLOOKUP($A75,'8 Oct - LIVE LDS Data'!$A$3:$AAD$1504,60,FALSE)=0/1/1900,"",VLOOKUP($A75,'8 Oct - LIVE LDS Data'!$A$3:$AAD$1504,60,FALSE))</f>
        <v>45536</v>
      </c>
      <c r="U75" s="7297">
        <f>IF(VLOOKUP($A75,'8 Oct - LIVE LDS Data'!$A$3:$AAD$1504,63,FALSE)=0/1/1900,"",VLOOKUP($A75,'8 Oct - LIVE LDS Data'!$A$3:$AAD$1504,63,FALSE))</f>
        <v>45658</v>
      </c>
      <c r="V75" s="7297">
        <f>IF(VLOOKUP($A75,'8 Oct - LIVE LDS Data'!$A$3:$AAD$1504,66,FALSE)=0/1/1900,"",VLOOKUP($A75,'8 Oct - LIVE LDS Data'!$A$3:$AAD$1504,66,FALSE))</f>
        <v>45992</v>
      </c>
      <c r="W75" s="7537" t="str">
        <f>IF(VLOOKUP($A75,'8 Oct - LIVE LDS Data'!$A$3:$AAD$1504,68,FALSE)=0/1/1900,"",VLOOKUP($A75,'8 Oct - LIVE LDS Data'!$A$3:$AAD$1504,68,FALSE))</f>
        <v>Reg 18 (draft plan): Sep-Oct 2023; Reg 19: Sep- Oct 2024; Submission: Jan 2025; Adoption: Dec 2025.  Submitted 26 Feb 2025</v>
      </c>
      <c r="X75" s="7314" t="str">
        <f>IF(VLOOKUP($A75,'8 Oct - LIVE LDS Data'!$A$3:$AAD$1504,79,FALSE)=0/1/1900,"",VLOOKUP($A75,'8 Oct - LIVE LDS Data'!$A$3:$AAD$1504,79,FALSE))</f>
        <v>Submitted</v>
      </c>
      <c r="Y75" s="7315" t="s">
        <v>3757</v>
      </c>
      <c r="Z75" s="7538" t="s">
        <v>8054</v>
      </c>
      <c r="AA75" s="7300">
        <f>IF(VLOOKUP($A75,'8 Oct - LIVE LDS Data'!$A$3:$AAD$1504,72,FALSE)=0/1/1900,"",VLOOKUP($A75,'8 Oct - LIVE LDS Data'!$A$3:$AAD$1504,72,FALSE))</f>
        <v>45937</v>
      </c>
      <c r="AB75" s="7300">
        <f>IF(VLOOKUP($A75,'8 Oct - LIVE LDS Data'!$A$3:$AAD$1504,73,FALSE)=0/1/1900,"",VLOOKUP($A75,'8 Oct - LIVE LDS Data'!$A$3:$AAD$1504,73,FALSE))</f>
        <v>45338</v>
      </c>
      <c r="AC75" s="7300">
        <f>IF(VLOOKUP($A75,'8 Oct - LIVE LDS Data'!$A$3:$AAD$1504,75,FALSE)=0/1/1900,"",VLOOKUP($A75,'8 Oct - LIVE LDS Data'!$A$3:$AAD$1504,75,FALSE))</f>
        <v>45807</v>
      </c>
      <c r="AD75" s="7300">
        <f>IF(VLOOKUP($A75,'8 Oct - LIVE LDS Data'!$A$3:$AAD$1504,76,FALSE)=0/1/1900,"",VLOOKUP($A75,'8 Oct - LIVE LDS Data'!$A$3:$AAD$1504,76,FALSE))</f>
        <v>45363</v>
      </c>
    </row>
    <row r="76" spans="1:30" s="610" customFormat="1" ht="30" customHeight="1" x14ac:dyDescent="0.2">
      <c r="A76" s="7301" t="s">
        <v>1737</v>
      </c>
      <c r="B76" s="7301"/>
      <c r="C76" s="7301" t="s">
        <v>1738</v>
      </c>
      <c r="D76" s="7302"/>
      <c r="E76" s="7302"/>
      <c r="F76" s="7293" t="str">
        <f>IF(VLOOKUP($A76,'8 Oct - LIVE LDS Data'!$A$3:$AAD$1504,4,FALSE)=0/1/1900,"",VLOOKUP($A76,'8 Oct - LIVE LDS Data'!$A$3:$AAD$1504,4,FALSE))</f>
        <v>Hart Local Plan (Strategy and Sites) 2032 - Review</v>
      </c>
      <c r="G76" s="7294" t="str">
        <f>IF(VLOOKUP($A76,'8 Oct - LIVE LDS Data'!$A$3:$AAD$1504,6,FALSE)=0/1/1900,"",VLOOKUP($A76,'8 Oct - LIVE LDS Data'!$A$3:$AAD$1504,6,FALSE))</f>
        <v/>
      </c>
      <c r="H76" s="7294" t="str">
        <f>IF(VLOOKUP($A76,'8 Oct - LIVE LDS Data'!$A$3:$AAD$1504,7,FALSE)=0/1/1900,"",VLOOKUP($A76,'8 Oct - LIVE LDS Data'!$A$3:$AAD$1504,7,FALSE))</f>
        <v/>
      </c>
      <c r="I76" s="7294" t="str">
        <f>IF(VLOOKUP($A76,'8 Oct - LIVE LDS Data'!$A$3:$AAD$1504,8,FALSE)=0/1/1900,"",VLOOKUP($A76,'8 Oct - LIVE LDS Data'!$A$3:$AAD$1504,8,FALSE))</f>
        <v>N</v>
      </c>
      <c r="J76" s="7294" t="str">
        <f>IF(VLOOKUP($A76,'8 Oct - LIVE LDS Data'!$A$3:$AAD$1504,9,FALSE)=0/1/1900,"",VLOOKUP($A76,'8 Oct - LIVE LDS Data'!$A$3:$AAD$1504,9,FALSE))</f>
        <v>N</v>
      </c>
      <c r="K76" s="7295">
        <f>IF(VLOOKUP($A76,'8 Oct - LIVE LDS Data'!$A$3:$AAD$1504,10,FALSE)=0/1/1900,"",VLOOKUP($A76,'8 Oct - LIVE LDS Data'!$A$3:$AAD$1504,10,FALSE))</f>
        <v>43951</v>
      </c>
      <c r="L76" s="7297">
        <f>IF(VLOOKUP($A76,'8 Oct - LIVE LDS Data'!$A$3:$AAD$1504,33,FALSE)=0/1/1900,"",VLOOKUP($A76,'8 Oct - LIVE LDS Data'!$A$3:$AAD$1504,33,FALSE))</f>
        <v>46388</v>
      </c>
      <c r="M76" s="7297" t="str">
        <f>IF(VLOOKUP($A76,'8 Oct - LIVE LDS Data'!$A$3:$AAD$1504,34,FALSE)=0/1/1900,"",VLOOKUP($A76,'8 Oct - LIVE LDS Data'!$A$3:$AAD$1504,34,FALSE))</f>
        <v/>
      </c>
      <c r="N76" s="7297" t="str">
        <f>IF(VLOOKUP($A76,'8 Oct - LIVE LDS Data'!$A$3:$AAD$1504,40,FALSE)=0/1/1900,"",VLOOKUP($A76,'8 Oct - LIVE LDS Data'!$A$3:$AAD$1504,40,FALSE))</f>
        <v/>
      </c>
      <c r="O76" s="7297" t="str">
        <f>IF(VLOOKUP($A76,'8 Oct - LIVE LDS Data'!$A$3:$AAD$1504,41,FALSE)=0/1/1900,"",VLOOKUP($A76,'8 Oct - LIVE LDS Data'!$A$3:$AAD$1504,41,FALSE))</f>
        <v/>
      </c>
      <c r="P76" s="7297" t="str">
        <f>IF(VLOOKUP($A76,'8 Oct - LIVE LDS Data'!$A$3:$AAD$1504,47,FALSE)=0/1/1900,"",VLOOKUP($A76,'8 Oct - LIVE LDS Data'!$A$3:$AAD$1504,47,FALSE))</f>
        <v/>
      </c>
      <c r="Q76" s="7297" t="str">
        <f>IF(VLOOKUP($A76,'8 Oct - LIVE LDS Data'!$A$3:$AAD$1504,48,FALSE)=0/1/1900,"",VLOOKUP($A76,'8 Oct - LIVE LDS Data'!$A$3:$AAD$1504,48,FALSE))</f>
        <v/>
      </c>
      <c r="R76" s="7297" t="str">
        <f>IF(VLOOKUP($A76,'8 Oct - LIVE LDS Data'!$A$3:$AAD$1504,54,FALSE)=0/1/1900,"",VLOOKUP($A76,'8 Oct - LIVE LDS Data'!$A$3:$AAD$1504,54,FALSE))</f>
        <v/>
      </c>
      <c r="S76" s="7297" t="str">
        <f>IF(VLOOKUP($A76,'8 Oct - LIVE LDS Data'!$A$3:$AAD$1504,55,FALSE)=0/1/1900,"",VLOOKUP($A76,'8 Oct - LIVE LDS Data'!$A$3:$AAD$1504,55,FALSE))</f>
        <v/>
      </c>
      <c r="T76" s="7297">
        <f>IF(VLOOKUP($A76,'8 Oct - LIVE LDS Data'!$A$3:$AAD$1504,60,FALSE)=0/1/1900,"",VLOOKUP($A76,'8 Oct - LIVE LDS Data'!$A$3:$AAD$1504,60,FALSE))</f>
        <v>46661</v>
      </c>
      <c r="U76" s="7297">
        <f>IF(VLOOKUP($A76,'8 Oct - LIVE LDS Data'!$A$3:$AAD$1504,63,FALSE)=0/1/1900,"",VLOOKUP($A76,'8 Oct - LIVE LDS Data'!$A$3:$AAD$1504,63,FALSE))</f>
        <v>46753</v>
      </c>
      <c r="V76" s="7297">
        <f>IF(VLOOKUP($A76,'8 Oct - LIVE LDS Data'!$A$3:$AAD$1504,66,FALSE)=0/1/1900,"",VLOOKUP($A76,'8 Oct - LIVE LDS Data'!$A$3:$AAD$1504,66,FALSE))</f>
        <v>47027</v>
      </c>
      <c r="W76" s="7537" t="str">
        <f>IF(VLOOKUP($A76,'8 Oct - LIVE LDS Data'!$A$3:$AAD$1504,68,FALSE)=0/1/1900,"",VLOOKUP($A76,'8 Oct - LIVE LDS Data'!$A$3:$AAD$1504,68,FALSE))</f>
        <v>First cnsultation Jan - Feb 2027</v>
      </c>
      <c r="X76" s="7314" t="s">
        <v>4017</v>
      </c>
      <c r="Y76" s="7315" t="s">
        <v>3757</v>
      </c>
      <c r="Z76" s="7538" t="s">
        <v>8051</v>
      </c>
      <c r="AA76" s="7300">
        <f>IF(VLOOKUP($A76,'8 Oct - LIVE LDS Data'!$A$3:$AAD$1504,72,FALSE)=0/1/1900,"",VLOOKUP($A76,'8 Oct - LIVE LDS Data'!$A$3:$AAD$1504,72,FALSE))</f>
        <v>45882</v>
      </c>
      <c r="AB76" s="7300">
        <f>IF(VLOOKUP($A76,'8 Oct - LIVE LDS Data'!$A$3:$AAD$1504,73,FALSE)=0/1/1900,"",VLOOKUP($A76,'8 Oct - LIVE LDS Data'!$A$3:$AAD$1504,73,FALSE))</f>
        <v>45933</v>
      </c>
      <c r="AC76" s="7300">
        <f>IF(VLOOKUP($A76,'8 Oct - LIVE LDS Data'!$A$3:$AAD$1504,75,FALSE)=0/1/1900,"",VLOOKUP($A76,'8 Oct - LIVE LDS Data'!$A$3:$AAD$1504,75,FALSE))</f>
        <v>45882</v>
      </c>
      <c r="AD76" s="7300">
        <f>IF(VLOOKUP($A76,'8 Oct - LIVE LDS Data'!$A$3:$AAD$1504,76,FALSE)=0/1/1900,"",VLOOKUP($A76,'8 Oct - LIVE LDS Data'!$A$3:$AAD$1504,76,FALSE))</f>
        <v>45933</v>
      </c>
    </row>
    <row r="77" spans="1:30" s="610" customFormat="1" ht="30" customHeight="1" x14ac:dyDescent="0.2">
      <c r="A77" s="7301" t="s">
        <v>2029</v>
      </c>
      <c r="B77" s="7301"/>
      <c r="C77" s="7301" t="s">
        <v>2030</v>
      </c>
      <c r="D77" s="7302"/>
      <c r="E77" s="7302"/>
      <c r="F77" s="7293" t="str">
        <f>IF(VLOOKUP($A77,'8 Oct - LIVE LDS Data'!$A$3:$AAD$1504,4,FALSE)=0/1/1900,"",VLOOKUP($A77,'8 Oct - LIVE LDS Data'!$A$3:$AAD$1504,4,FALSE))</f>
        <v>Local Plan Full Review</v>
      </c>
      <c r="G77" s="7294" t="str">
        <f>IF(VLOOKUP($A77,'8 Oct - LIVE LDS Data'!$A$3:$AAD$1504,6,FALSE)=0/1/1900,"",VLOOKUP($A77,'8 Oct - LIVE LDS Data'!$A$3:$AAD$1504,6,FALSE))</f>
        <v>2024</v>
      </c>
      <c r="H77" s="7294">
        <f>IF(VLOOKUP($A77,'8 Oct - LIVE LDS Data'!$A$3:$AAD$1504,7,FALSE)=0/1/1900,"",VLOOKUP($A77,'8 Oct - LIVE LDS Data'!$A$3:$AAD$1504,7,FALSE))</f>
        <v>2043</v>
      </c>
      <c r="I77" s="7294" t="str">
        <f>IF(VLOOKUP($A77,'8 Oct - LIVE LDS Data'!$A$3:$AAD$1504,8,FALSE)=0/1/1900,"",VLOOKUP($A77,'8 Oct - LIVE LDS Data'!$A$3:$AAD$1504,8,FALSE))</f>
        <v>N</v>
      </c>
      <c r="J77" s="7294" t="str">
        <f>IF(VLOOKUP($A77,'8 Oct - LIVE LDS Data'!$A$3:$AAD$1504,9,FALSE)=0/1/1900,"",VLOOKUP($A77,'8 Oct - LIVE LDS Data'!$A$3:$AAD$1504,9,FALSE))</f>
        <v>N</v>
      </c>
      <c r="K77" s="7295">
        <f>IF(VLOOKUP($A77,'8 Oct - LIVE LDS Data'!$A$3:$AAD$1504,10,FALSE)=0/1/1900,"",VLOOKUP($A77,'8 Oct - LIVE LDS Data'!$A$3:$AAD$1504,10,FALSE))</f>
        <v>43523</v>
      </c>
      <c r="L77" s="7295"/>
      <c r="M77" s="7295"/>
      <c r="N77" s="7295"/>
      <c r="O77" s="7295"/>
      <c r="P77" s="7295"/>
      <c r="Q77" s="7295"/>
      <c r="R77" s="7295"/>
      <c r="S77" s="7295"/>
      <c r="T77" s="7297">
        <f>IF(VLOOKUP($A77,'8 Oct - LIVE LDS Data'!$A$3:$AAD$1504,60,FALSE)=0/1/1900,"",VLOOKUP($A77,'8 Oct - LIVE LDS Data'!$A$3:$AAD$1504,60,FALSE))</f>
        <v>46327</v>
      </c>
      <c r="U77" s="7297">
        <f>IF(VLOOKUP($A77,'8 Oct - LIVE LDS Data'!$A$3:$AAD$1504,63,FALSE)=0/1/1900,"",VLOOKUP($A77,'8 Oct - LIVE LDS Data'!$A$3:$AAD$1504,63,FALSE))</f>
        <v>46447</v>
      </c>
      <c r="V77" s="7297">
        <f>IF(VLOOKUP($A77,'8 Oct - LIVE LDS Data'!$A$3:$AAD$1504,66,FALSE)=0/1/1900,"",VLOOKUP($A77,'8 Oct - LIVE LDS Data'!$A$3:$AAD$1504,66,FALSE))</f>
        <v>46722</v>
      </c>
      <c r="W77" s="7537" t="str">
        <f>IF(VLOOKUP($A77,'8 Oct - LIVE LDS Data'!$A$3:$AAD$1504,68,FALSE)=0/1/1900,"",VLOOKUP($A77,'8 Oct - LIVE LDS Data'!$A$3:$AAD$1504,68,FALSE))</f>
        <v>Early Engagement Consultation August - October 2024
Draft Plan Consultation September - November 2025
Publication Draft Consultation September - November 2026
Submission to Secretary of State March 2027</v>
      </c>
      <c r="X77" s="7314" t="s">
        <v>4017</v>
      </c>
      <c r="Y77" s="7315" t="s">
        <v>3757</v>
      </c>
      <c r="Z77" s="7538" t="s">
        <v>8056</v>
      </c>
      <c r="AA77" s="7300">
        <f>IF(VLOOKUP($A77,'8 Oct - LIVE LDS Data'!$A$3:$AAD$1504,72,FALSE)=0/1/1900,"",VLOOKUP($A77,'8 Oct - LIVE LDS Data'!$A$3:$AAD$1504,72,FALSE))</f>
        <v>45807</v>
      </c>
      <c r="AB77" s="7300">
        <f>IF(VLOOKUP($A77,'8 Oct - LIVE LDS Data'!$A$3:$AAD$1504,73,FALSE)=0/1/1900,"",VLOOKUP($A77,'8 Oct - LIVE LDS Data'!$A$3:$AAD$1504,73,FALSE))</f>
        <v>45427</v>
      </c>
      <c r="AC77" s="7300">
        <f>IF(VLOOKUP($A77,'8 Oct - LIVE LDS Data'!$A$3:$AAD$1504,75,FALSE)=0/1/1900,"",VLOOKUP($A77,'8 Oct - LIVE LDS Data'!$A$3:$AAD$1504,75,FALSE))</f>
        <v>45687</v>
      </c>
      <c r="AD77" s="7300">
        <f>IF(VLOOKUP($A77,'8 Oct - LIVE LDS Data'!$A$3:$AAD$1504,76,FALSE)=0/1/1900,"",VLOOKUP($A77,'8 Oct - LIVE LDS Data'!$A$3:$AAD$1504,76,FALSE))</f>
        <v>45807</v>
      </c>
    </row>
    <row r="78" spans="1:30" s="610" customFormat="1" ht="30" hidden="1" customHeight="1" x14ac:dyDescent="0.2">
      <c r="A78" s="1465" t="s">
        <v>1758</v>
      </c>
      <c r="B78" s="1465"/>
      <c r="C78" s="1465" t="s">
        <v>1759</v>
      </c>
      <c r="D78" s="1466"/>
      <c r="E78" s="1466"/>
      <c r="F78" s="7293" t="str">
        <f>IF(VLOOKUP($A78,'8 Oct - LIVE LDS Data'!$A$3:$AAD$1504,4,FALSE)=0/1/1900,"",VLOOKUP($A78,'8 Oct - LIVE LDS Data'!$A$3:$AAD$1504,4,FALSE))</f>
        <v>Hastings Local Plan 2023-2041</v>
      </c>
      <c r="G78" s="7294">
        <f>IF(VLOOKUP($A78,'8 Oct - LIVE LDS Data'!$A$3:$AAD$1504,6,FALSE)=0/1/1900,"",VLOOKUP($A78,'8 Oct - LIVE LDS Data'!$A$3:$AAD$1504,6,FALSE))</f>
        <v>2023</v>
      </c>
      <c r="H78" s="7294">
        <f>IF(VLOOKUP($A78,'8 Oct - LIVE LDS Data'!$A$3:$AAD$1504,7,FALSE)=0/1/1900,"",VLOOKUP($A78,'8 Oct - LIVE LDS Data'!$A$3:$AAD$1504,7,FALSE))</f>
        <v>2041</v>
      </c>
      <c r="I78" s="7294" t="str">
        <f>IF(VLOOKUP($A78,'8 Oct - LIVE LDS Data'!$A$3:$AAD$1504,8,FALSE)=0/1/1900,"",VLOOKUP($A78,'8 Oct - LIVE LDS Data'!$A$3:$AAD$1504,8,FALSE))</f>
        <v>N</v>
      </c>
      <c r="J78" s="7294" t="str">
        <f>IF(VLOOKUP($A78,'8 Oct - LIVE LDS Data'!$A$3:$AAD$1504,9,FALSE)=0/1/1900,"",VLOOKUP($A78,'8 Oct - LIVE LDS Data'!$A$3:$AAD$1504,9,FALSE))</f>
        <v>N</v>
      </c>
      <c r="K78" s="7295">
        <f>IF(VLOOKUP($A78,'8 Oct - LIVE LDS Data'!$A$3:$AAD$1504,10,FALSE)=0/1/1900,"",VLOOKUP($A78,'8 Oct - LIVE LDS Data'!$A$3:$AAD$1504,10,FALSE))</f>
        <v>41689</v>
      </c>
      <c r="L78" s="7297">
        <f>IF(VLOOKUP($A78,'8 Oct - LIVE LDS Data'!$A$3:$AAD$1504,33,FALSE)=0/1/1900,"",VLOOKUP($A78,'8 Oct - LIVE LDS Data'!$A$3:$AAD$1504,33,FALSE))</f>
        <v>44197</v>
      </c>
      <c r="M78" s="7297">
        <f>IF(VLOOKUP($A78,'8 Oct - LIVE LDS Data'!$A$3:$AAD$1504,34,FALSE)=0/1/1900,"",VLOOKUP($A78,'8 Oct - LIVE LDS Data'!$A$3:$AAD$1504,34,FALSE))</f>
        <v>44223</v>
      </c>
      <c r="N78" s="7297">
        <f>IF(VLOOKUP($A78,'8 Oct - LIVE LDS Data'!$A$3:$AAD$1504,40,FALSE)=0/1/1900,"",VLOOKUP($A78,'8 Oct - LIVE LDS Data'!$A$3:$AAD$1504,40,FALSE))</f>
        <v>45992</v>
      </c>
      <c r="O78" s="7297" t="str">
        <f>IF(VLOOKUP($A78,'8 Oct - LIVE LDS Data'!$A$3:$AAD$1504,41,FALSE)=0/1/1900,"",VLOOKUP($A78,'8 Oct - LIVE LDS Data'!$A$3:$AAD$1504,41,FALSE))</f>
        <v/>
      </c>
      <c r="P78" s="7297" t="str">
        <f>IF(VLOOKUP($A78,'8 Oct - LIVE LDS Data'!$A$3:$AAD$1504,47,FALSE)=0/1/1900,"",VLOOKUP($A78,'8 Oct - LIVE LDS Data'!$A$3:$AAD$1504,47,FALSE))</f>
        <v/>
      </c>
      <c r="Q78" s="7297" t="str">
        <f>IF(VLOOKUP($A78,'8 Oct - LIVE LDS Data'!$A$3:$AAD$1504,48,FALSE)=0/1/1900,"",VLOOKUP($A78,'8 Oct - LIVE LDS Data'!$A$3:$AAD$1504,48,FALSE))</f>
        <v/>
      </c>
      <c r="R78" s="7297" t="str">
        <f>IF(VLOOKUP($A78,'8 Oct - LIVE LDS Data'!$A$3:$AAD$1504,54,FALSE)=0/1/1900,"",VLOOKUP($A78,'8 Oct - LIVE LDS Data'!$A$3:$AAD$1504,54,FALSE))</f>
        <v/>
      </c>
      <c r="S78" s="7297" t="str">
        <f>IF(VLOOKUP($A78,'8 Oct - LIVE LDS Data'!$A$3:$AAD$1504,55,FALSE)=0/1/1900,"",VLOOKUP($A78,'8 Oct - LIVE LDS Data'!$A$3:$AAD$1504,55,FALSE))</f>
        <v/>
      </c>
      <c r="T78" s="7297">
        <f>IF(VLOOKUP($A78,'8 Oct - LIVE LDS Data'!$A$3:$AAD$1504,60,FALSE)=0/1/1900,"",VLOOKUP($A78,'8 Oct - LIVE LDS Data'!$A$3:$AAD$1504,60,FALSE))</f>
        <v>46174</v>
      </c>
      <c r="U78" s="7297">
        <f>IF(VLOOKUP($A78,'8 Oct - LIVE LDS Data'!$A$3:$AAD$1504,63,FALSE)=0/1/1900,"",VLOOKUP($A78,'8 Oct - LIVE LDS Data'!$A$3:$AAD$1504,63,FALSE))</f>
        <v>46357</v>
      </c>
      <c r="V78" s="7297">
        <f>IF(VLOOKUP($A78,'8 Oct - LIVE LDS Data'!$A$3:$AAD$1504,66,FALSE)=0/1/1900,"",VLOOKUP($A78,'8 Oct - LIVE LDS Data'!$A$3:$AAD$1504,66,FALSE))</f>
        <v>46905</v>
      </c>
      <c r="W78" s="7537" t="str">
        <f>IF(VLOOKUP($A78,'8 Oct - LIVE LDS Data'!$A$3:$AAD$1504,68,FALSE)=0/1/1900,"",VLOOKUP($A78,'8 Oct - LIVE LDS Data'!$A$3:$AAD$1504,68,FALSE))</f>
        <v>Preferred Options (Reg 18) December 2025 / Jan 2026</v>
      </c>
      <c r="X78" s="7314" t="str">
        <f>IF(VLOOKUP($A78,'8 Oct - LIVE LDS Data'!$A$3:$AAD$1504,79,FALSE)=0/1/1900,"",VLOOKUP($A78,'8 Oct - LIVE LDS Data'!$A$3:$AAD$1504,79,FALSE))</f>
        <v>Reg 18 ongoing</v>
      </c>
      <c r="Y78" s="7315" t="s">
        <v>90</v>
      </c>
      <c r="Z78" s="7538" t="s">
        <v>8054</v>
      </c>
      <c r="AA78" s="7300">
        <f>IF(VLOOKUP($A78,'8 Oct - LIVE LDS Data'!$A$3:$AAD$1504,72,FALSE)=0/1/1900,"",VLOOKUP($A78,'8 Oct - LIVE LDS Data'!$A$3:$AAD$1504,72,FALSE))</f>
        <v>45632</v>
      </c>
      <c r="AB78" s="7300">
        <f>IF(VLOOKUP($A78,'8 Oct - LIVE LDS Data'!$A$3:$AAD$1504,73,FALSE)=0/1/1900,"",VLOOKUP($A78,'8 Oct - LIVE LDS Data'!$A$3:$AAD$1504,73,FALSE))</f>
        <v>45933</v>
      </c>
      <c r="AC78" s="7300" t="str">
        <f>IF(VLOOKUP($A78,'8 Oct - LIVE LDS Data'!$A$3:$AAD$1504,75,FALSE)=0/1/1900,"",VLOOKUP($A78,'8 Oct - LIVE LDS Data'!$A$3:$AAD$1504,75,FALSE))</f>
        <v/>
      </c>
      <c r="AD78" s="7300">
        <f>IF(VLOOKUP($A78,'8 Oct - LIVE LDS Data'!$A$3:$AAD$1504,76,FALSE)=0/1/1900,"",VLOOKUP($A78,'8 Oct - LIVE LDS Data'!$A$3:$AAD$1504,76,FALSE))</f>
        <v>45933</v>
      </c>
    </row>
    <row r="79" spans="1:30" s="610" customFormat="1" ht="30" hidden="1" customHeight="1" x14ac:dyDescent="0.2">
      <c r="A79" s="1465" t="s">
        <v>1764</v>
      </c>
      <c r="B79" s="1465"/>
      <c r="C79" s="1465" t="s">
        <v>1765</v>
      </c>
      <c r="D79" s="1466"/>
      <c r="E79" s="1466"/>
      <c r="F79" s="7293" t="str">
        <f>IF(VLOOKUP($A79,'8 Oct - LIVE LDS Data'!$A$3:$AAD$1504,4,FALSE)=0/1/1900,"",VLOOKUP($A79,'8 Oct - LIVE LDS Data'!$A$3:$AAD$1504,4,FALSE))</f>
        <v>Building a Better Future Plan
(previous plan withdrawn)</v>
      </c>
      <c r="G79" s="7294" t="str">
        <f>IF(VLOOKUP($A79,'8 Oct - LIVE LDS Data'!$A$3:$AAD$1504,6,FALSE)=0/1/1900,"",VLOOKUP($A79,'8 Oct - LIVE LDS Data'!$A$3:$AAD$1504,6,FALSE))</f>
        <v>2022</v>
      </c>
      <c r="H79" s="7294" t="str">
        <f>IF(VLOOKUP($A79,'8 Oct - LIVE LDS Data'!$A$3:$AAD$1504,7,FALSE)=0/1/1900,"",VLOOKUP($A79,'8 Oct - LIVE LDS Data'!$A$3:$AAD$1504,7,FALSE))</f>
        <v>2037</v>
      </c>
      <c r="I79" s="7294" t="str">
        <f>IF(VLOOKUP($A79,'8 Oct - LIVE LDS Data'!$A$3:$AAD$1504,8,FALSE)=0/1/1900,"",VLOOKUP($A79,'8 Oct - LIVE LDS Data'!$A$3:$AAD$1504,8,FALSE))</f>
        <v>N</v>
      </c>
      <c r="J79" s="7294" t="str">
        <f>IF(VLOOKUP($A79,'8 Oct - LIVE LDS Data'!$A$3:$AAD$1504,9,FALSE)=0/1/1900,"",VLOOKUP($A79,'8 Oct - LIVE LDS Data'!$A$3:$AAD$1504,9,FALSE))</f>
        <v>N</v>
      </c>
      <c r="K79" s="7295">
        <f>IF(VLOOKUP($A79,'8 Oct - LIVE LDS Data'!$A$3:$AAD$1504,10,FALSE)=0/1/1900,"",VLOOKUP($A79,'8 Oct - LIVE LDS Data'!$A$3:$AAD$1504,10,FALSE))</f>
        <v>40603</v>
      </c>
      <c r="L79" s="7297">
        <f>IF(VLOOKUP($A79,'8 Oct - LIVE LDS Data'!$A$3:$AAD$1504,33,FALSE)=0/1/1900,"",VLOOKUP($A79,'8 Oct - LIVE LDS Data'!$A$3:$AAD$1504,33,FALSE))</f>
        <v>44835</v>
      </c>
      <c r="M79" s="7297">
        <f>IF(VLOOKUP($A79,'8 Oct - LIVE LDS Data'!$A$3:$AAD$1504,34,FALSE)=0/1/1900,"",VLOOKUP($A79,'8 Oct - LIVE LDS Data'!$A$3:$AAD$1504,34,FALSE))</f>
        <v>44837</v>
      </c>
      <c r="N79" s="7297">
        <f>IF(VLOOKUP($A79,'8 Oct - LIVE LDS Data'!$A$3:$AAD$1504,40,FALSE)=0/1/1900,"",VLOOKUP($A79,'8 Oct - LIVE LDS Data'!$A$3:$AAD$1504,40,FALSE))</f>
        <v>45783</v>
      </c>
      <c r="O79" s="7297" t="str">
        <f>IF(VLOOKUP($A79,'8 Oct - LIVE LDS Data'!$A$3:$AAD$1504,41,FALSE)=0/1/1900,"",VLOOKUP($A79,'8 Oct - LIVE LDS Data'!$A$3:$AAD$1504,41,FALSE))</f>
        <v/>
      </c>
      <c r="P79" s="7297" t="str">
        <f>IF(VLOOKUP($A79,'8 Oct - LIVE LDS Data'!$A$3:$AAD$1504,47,FALSE)=0/1/1900,"",VLOOKUP($A79,'8 Oct - LIVE LDS Data'!$A$3:$AAD$1504,47,FALSE))</f>
        <v/>
      </c>
      <c r="Q79" s="7297" t="str">
        <f>IF(VLOOKUP($A79,'8 Oct - LIVE LDS Data'!$A$3:$AAD$1504,48,FALSE)=0/1/1900,"",VLOOKUP($A79,'8 Oct - LIVE LDS Data'!$A$3:$AAD$1504,48,FALSE))</f>
        <v/>
      </c>
      <c r="R79" s="7297" t="str">
        <f>IF(VLOOKUP($A79,'8 Oct - LIVE LDS Data'!$A$3:$AAD$1504,54,FALSE)=0/1/1900,"",VLOOKUP($A79,'8 Oct - LIVE LDS Data'!$A$3:$AAD$1504,54,FALSE))</f>
        <v/>
      </c>
      <c r="S79" s="7297" t="str">
        <f>IF(VLOOKUP($A79,'8 Oct - LIVE LDS Data'!$A$3:$AAD$1504,55,FALSE)=0/1/1900,"",VLOOKUP($A79,'8 Oct - LIVE LDS Data'!$A$3:$AAD$1504,55,FALSE))</f>
        <v/>
      </c>
      <c r="T79" s="7297">
        <f>IF(VLOOKUP($A79,'8 Oct - LIVE LDS Data'!$A$3:$AAD$1504,60,FALSE)=0/1/1900,"",VLOOKUP($A79,'8 Oct - LIVE LDS Data'!$A$3:$AAD$1504,60,FALSE))</f>
        <v>46235</v>
      </c>
      <c r="U79" s="7297">
        <f>IF(VLOOKUP($A79,'8 Oct - LIVE LDS Data'!$A$3:$AAD$1504,63,FALSE)=0/1/1900,"",VLOOKUP($A79,'8 Oct - LIVE LDS Data'!$A$3:$AAD$1504,63,FALSE))</f>
        <v>46327</v>
      </c>
      <c r="V79" s="7297" t="str">
        <f>IF(VLOOKUP($A79,'8 Oct - LIVE LDS Data'!$A$3:$AAD$1504,66,FALSE)=0/1/1900,"",VLOOKUP($A79,'8 Oct - LIVE LDS Data'!$A$3:$AAD$1504,66,FALSE))</f>
        <v>TBC</v>
      </c>
      <c r="W79" s="7537" t="str">
        <f>IF(VLOOKUP($A79,'8 Oct - LIVE LDS Data'!$A$3:$AAD$1504,68,FALSE)=0/1/1900,"",VLOOKUP($A79,'8 Oct - LIVE LDS Data'!$A$3:$AAD$1504,68,FALSE))</f>
        <v xml:space="preserve">June 2025 LDS - now current system </v>
      </c>
      <c r="X79" s="7314" t="str">
        <f>IF(VLOOKUP($A79,'8 Oct - LIVE LDS Data'!$A$3:$AAD$1504,79,FALSE)=0/1/1900,"",VLOOKUP($A79,'8 Oct - LIVE LDS Data'!$A$3:$AAD$1504,79,FALSE))</f>
        <v>now current system plan</v>
      </c>
      <c r="Y79" s="7315" t="s">
        <v>90</v>
      </c>
      <c r="Z79" s="7538" t="s">
        <v>8052</v>
      </c>
      <c r="AA79" s="7300">
        <f>IF(VLOOKUP($A79,'8 Oct - LIVE LDS Data'!$A$3:$AAD$1504,72,FALSE)=0/1/1900,"",VLOOKUP($A79,'8 Oct - LIVE LDS Data'!$A$3:$AAD$1504,72,FALSE))</f>
        <v>45455</v>
      </c>
      <c r="AB79" s="7300">
        <f>IF(VLOOKUP($A79,'8 Oct - LIVE LDS Data'!$A$3:$AAD$1504,73,FALSE)=0/1/1900,"",VLOOKUP($A79,'8 Oct - LIVE LDS Data'!$A$3:$AAD$1504,73,FALSE))</f>
        <v>45918</v>
      </c>
      <c r="AC79" s="7300" t="str">
        <f>IF(VLOOKUP($A79,'8 Oct - LIVE LDS Data'!$A$3:$AAD$1504,75,FALSE)=0/1/1900,"",VLOOKUP($A79,'8 Oct - LIVE LDS Data'!$A$3:$AAD$1504,75,FALSE))</f>
        <v/>
      </c>
      <c r="AD79" s="7300">
        <f>IF(VLOOKUP($A79,'8 Oct - LIVE LDS Data'!$A$3:$AAD$1504,76,FALSE)=0/1/1900,"",VLOOKUP($A79,'8 Oct - LIVE LDS Data'!$A$3:$AAD$1504,76,FALSE))</f>
        <v>45918</v>
      </c>
    </row>
    <row r="80" spans="1:30" s="610" customFormat="1" ht="40" customHeight="1" x14ac:dyDescent="0.2">
      <c r="A80" s="1465" t="s">
        <v>2988</v>
      </c>
      <c r="B80" s="1465"/>
      <c r="C80" s="1465" t="s">
        <v>2989</v>
      </c>
      <c r="D80" s="1466"/>
      <c r="E80" s="1466"/>
      <c r="F80" s="7293" t="str">
        <f>IF(VLOOKUP($A80,'8 Oct - LIVE LDS Data'!$A$3:$AAD$1504,4,FALSE)=0/1/1900,"",VLOOKUP($A80,'8 Oct - LIVE LDS Data'!$A$3:$AAD$1504,4,FALSE))</f>
        <v>Sefton Local Plan</v>
      </c>
      <c r="G80" s="7294" t="str">
        <f>IF(VLOOKUP($A80,'8 Oct - LIVE LDS Data'!$A$3:$AAD$1504,6,FALSE)=0/1/1900,"",VLOOKUP($A80,'8 Oct - LIVE LDS Data'!$A$3:$AAD$1504,6,FALSE))</f>
        <v/>
      </c>
      <c r="H80" s="7294" t="str">
        <f>IF(VLOOKUP($A80,'8 Oct - LIVE LDS Data'!$A$3:$AAD$1504,7,FALSE)=0/1/1900,"",VLOOKUP($A80,'8 Oct - LIVE LDS Data'!$A$3:$AAD$1504,7,FALSE))</f>
        <v/>
      </c>
      <c r="I80" s="7294" t="str">
        <f>IF(VLOOKUP($A80,'8 Oct - LIVE LDS Data'!$A$3:$AAD$1504,8,FALSE)=0/1/1900,"",VLOOKUP($A80,'8 Oct - LIVE LDS Data'!$A$3:$AAD$1504,8,FALSE))</f>
        <v>N</v>
      </c>
      <c r="J80" s="7294" t="str">
        <f>IF(VLOOKUP($A80,'8 Oct - LIVE LDS Data'!$A$3:$AAD$1504,9,FALSE)=0/1/1900,"",VLOOKUP($A80,'8 Oct - LIVE LDS Data'!$A$3:$AAD$1504,9,FALSE))</f>
        <v>N</v>
      </c>
      <c r="K80" s="7295">
        <f>IF(VLOOKUP($A80,'8 Oct - LIVE LDS Data'!$A$3:$AAD$1504,10,FALSE)=0/1/1900,"",VLOOKUP($A80,'8 Oct - LIVE LDS Data'!$A$3:$AAD$1504,10,FALSE))</f>
        <v>42845</v>
      </c>
      <c r="L80" s="7297">
        <f>IF(VLOOKUP($A80,'8 Oct - LIVE LDS Data'!$A$3:$AAD$1504,33,FALSE)=0/1/1900,"",VLOOKUP($A80,'8 Oct - LIVE LDS Data'!$A$3:$AAD$1504,33,FALSE))</f>
        <v>46539</v>
      </c>
      <c r="M80" s="7297" t="str">
        <f>IF(VLOOKUP($A80,'8 Oct - LIVE LDS Data'!$A$3:$AAD$1504,34,FALSE)=0/1/1900,"",VLOOKUP($A80,'8 Oct - LIVE LDS Data'!$A$3:$AAD$1504,34,FALSE))</f>
        <v/>
      </c>
      <c r="N80" s="7297" t="str">
        <f>IF(VLOOKUP($A80,'8 Oct - LIVE LDS Data'!$A$3:$AAD$1504,40,FALSE)=0/1/1900,"",VLOOKUP($A80,'8 Oct - LIVE LDS Data'!$A$3:$AAD$1504,40,FALSE))</f>
        <v/>
      </c>
      <c r="O80" s="7297" t="str">
        <f>IF(VLOOKUP($A80,'8 Oct - LIVE LDS Data'!$A$3:$AAD$1504,41,FALSE)=0/1/1900,"",VLOOKUP($A80,'8 Oct - LIVE LDS Data'!$A$3:$AAD$1504,41,FALSE))</f>
        <v/>
      </c>
      <c r="P80" s="7297" t="str">
        <f>IF(VLOOKUP($A80,'8 Oct - LIVE LDS Data'!$A$3:$AAD$1504,47,FALSE)=0/1/1900,"",VLOOKUP($A80,'8 Oct - LIVE LDS Data'!$A$3:$AAD$1504,47,FALSE))</f>
        <v/>
      </c>
      <c r="Q80" s="7297" t="str">
        <f>IF(VLOOKUP($A80,'8 Oct - LIVE LDS Data'!$A$3:$AAD$1504,48,FALSE)=0/1/1900,"",VLOOKUP($A80,'8 Oct - LIVE LDS Data'!$A$3:$AAD$1504,48,FALSE))</f>
        <v/>
      </c>
      <c r="R80" s="7297" t="str">
        <f>IF(VLOOKUP($A80,'8 Oct - LIVE LDS Data'!$A$3:$AAD$1504,54,FALSE)=0/1/1900,"",VLOOKUP($A80,'8 Oct - LIVE LDS Data'!$A$3:$AAD$1504,54,FALSE))</f>
        <v/>
      </c>
      <c r="S80" s="7297" t="str">
        <f>IF(VLOOKUP($A80,'8 Oct - LIVE LDS Data'!$A$3:$AAD$1504,55,FALSE)=0/1/1900,"",VLOOKUP($A80,'8 Oct - LIVE LDS Data'!$A$3:$AAD$1504,55,FALSE))</f>
        <v/>
      </c>
      <c r="T80" s="7297">
        <f>IF(VLOOKUP($A80,'8 Oct - LIVE LDS Data'!$A$3:$AAD$1504,60,FALSE)=0/1/1900,"",VLOOKUP($A80,'8 Oct - LIVE LDS Data'!$A$3:$AAD$1504,60,FALSE))</f>
        <v>46905</v>
      </c>
      <c r="U80" s="7297">
        <f>IF(VLOOKUP($A80,'8 Oct - LIVE LDS Data'!$A$3:$AAD$1504,63,FALSE)=0/1/1900,"",VLOOKUP($A80,'8 Oct - LIVE LDS Data'!$A$3:$AAD$1504,63,FALSE))</f>
        <v>47027</v>
      </c>
      <c r="V80" s="7297">
        <f>IF(VLOOKUP($A80,'8 Oct - LIVE LDS Data'!$A$3:$AAD$1504,66,FALSE)=0/1/1900,"",VLOOKUP($A80,'8 Oct - LIVE LDS Data'!$A$3:$AAD$1504,66,FALSE))</f>
        <v>47392</v>
      </c>
      <c r="W80" s="7537" t="str">
        <f>IF(VLOOKUP($A80,'8 Oct - LIVE LDS Data'!$A$3:$AAD$1504,68,FALSE)=0/1/1900,"",VLOOKUP($A80,'8 Oct - LIVE LDS Data'!$A$3:$AAD$1504,68,FALSE))</f>
        <v>Local Plan Pre-Commencement – including commissioning some studies, reviewing constitution, resourcing, setting up governance structures - February 2025 to June 2026
Give notice of start - July 2026
Prepare Project Initiation Document - July to September 2026
Gateway 1* -  October 2026
Prepare Local Plan Vision and Strategy - October 2026 to May 2027
Public Engagement 1 – plan vision and strategy (8 weeks) - June to August 2027
Gateway 2* - September 2027
Prepare draft Local Plan September - 2027 to May 2028
Public Engagement 2 – draft Local Plan (6 weeks) - June to August 2028
Gateway 3* - September 2028
Submission - October 2028</v>
      </c>
      <c r="X80" s="7314" t="s">
        <v>4017</v>
      </c>
      <c r="Y80" s="7315" t="s">
        <v>3757</v>
      </c>
      <c r="Z80" s="7538" t="s">
        <v>8056</v>
      </c>
      <c r="AA80" s="7300">
        <f>IF(VLOOKUP($A80,'8 Oct - LIVE LDS Data'!$A$3:$AAD$1504,72,FALSE)=0/1/1900,"",VLOOKUP($A80,'8 Oct - LIVE LDS Data'!$A$3:$AAD$1504,72,FALSE))</f>
        <v>45497</v>
      </c>
      <c r="AB80" s="7300">
        <f>IF(VLOOKUP($A80,'8 Oct - LIVE LDS Data'!$A$3:$AAD$1504,73,FALSE)=0/1/1900,"",VLOOKUP($A80,'8 Oct - LIVE LDS Data'!$A$3:$AAD$1504,73,FALSE))</f>
        <v>45786</v>
      </c>
      <c r="AC80" s="7300">
        <f>IF(VLOOKUP($A80,'8 Oct - LIVE LDS Data'!$A$3:$AAD$1504,75,FALSE)=0/1/1900,"",VLOOKUP($A80,'8 Oct - LIVE LDS Data'!$A$3:$AAD$1504,75,FALSE))</f>
        <v>45685</v>
      </c>
      <c r="AD80" s="7300">
        <f>IF(VLOOKUP($A80,'8 Oct - LIVE LDS Data'!$A$3:$AAD$1504,76,FALSE)=0/1/1900,"",VLOOKUP($A80,'8 Oct - LIVE LDS Data'!$A$3:$AAD$1504,76,FALSE))</f>
        <v>45786</v>
      </c>
    </row>
    <row r="81" spans="1:30" s="610" customFormat="1" ht="30" hidden="1" customHeight="1" x14ac:dyDescent="0.2">
      <c r="A81" s="1465" t="s">
        <v>1788</v>
      </c>
      <c r="B81" s="1465"/>
      <c r="C81" s="1465" t="s">
        <v>1789</v>
      </c>
      <c r="D81" s="1466"/>
      <c r="E81" s="1466"/>
      <c r="F81" s="7293" t="str">
        <f>IF(VLOOKUP($A81,'8 Oct - LIVE LDS Data'!$A$3:$AAD$1504,4,FALSE)=0/1/1900,"",VLOOKUP($A81,'8 Oct - LIVE LDS Data'!$A$3:$AAD$1504,4,FALSE))</f>
        <v>Herefordshire Local Plan 2021 - 2041</v>
      </c>
      <c r="G81" s="7294">
        <f>IF(VLOOKUP($A81,'8 Oct - LIVE LDS Data'!$A$3:$AAD$1504,6,FALSE)=0/1/1900,"",VLOOKUP($A81,'8 Oct - LIVE LDS Data'!$A$3:$AAD$1504,6,FALSE))</f>
        <v>2021</v>
      </c>
      <c r="H81" s="7294">
        <f>IF(VLOOKUP($A81,'8 Oct - LIVE LDS Data'!$A$3:$AAD$1504,7,FALSE)=0/1/1900,"",VLOOKUP($A81,'8 Oct - LIVE LDS Data'!$A$3:$AAD$1504,7,FALSE))</f>
        <v>2041</v>
      </c>
      <c r="I81" s="7294" t="str">
        <f>IF(VLOOKUP($A81,'8 Oct - LIVE LDS Data'!$A$3:$AAD$1504,8,FALSE)=0/1/1900,"",VLOOKUP($A81,'8 Oct - LIVE LDS Data'!$A$3:$AAD$1504,8,FALSE))</f>
        <v>N</v>
      </c>
      <c r="J81" s="7294" t="str">
        <f>IF(VLOOKUP($A81,'8 Oct - LIVE LDS Data'!$A$3:$AAD$1504,9,FALSE)=0/1/1900,"",VLOOKUP($A81,'8 Oct - LIVE LDS Data'!$A$3:$AAD$1504,9,FALSE))</f>
        <v>N</v>
      </c>
      <c r="K81" s="7295">
        <f>IF(VLOOKUP($A81,'8 Oct - LIVE LDS Data'!$A$3:$AAD$1504,10,FALSE)=0/1/1900,"",VLOOKUP($A81,'8 Oct - LIVE LDS Data'!$A$3:$AAD$1504,10,FALSE))</f>
        <v>42293</v>
      </c>
      <c r="L81" s="7297">
        <f>IF(VLOOKUP($A81,'8 Oct - LIVE LDS Data'!$A$3:$AAD$1504,33,FALSE)=0/1/1900,"",VLOOKUP($A81,'8 Oct - LIVE LDS Data'!$A$3:$AAD$1504,33,FALSE))</f>
        <v>46082</v>
      </c>
      <c r="M81" s="7297">
        <f>IF(VLOOKUP($A81,'8 Oct - LIVE LDS Data'!$A$3:$AAD$1504,34,FALSE)=0/1/1900,"",VLOOKUP($A81,'8 Oct - LIVE LDS Data'!$A$3:$AAD$1504,34,FALSE))</f>
        <v>44578</v>
      </c>
      <c r="N81" s="7297">
        <f>IF(VLOOKUP($A81,'8 Oct - LIVE LDS Data'!$A$3:$AAD$1504,40,FALSE)=0/1/1900,"",VLOOKUP($A81,'8 Oct - LIVE LDS Data'!$A$3:$AAD$1504,40,FALSE))</f>
        <v>44652</v>
      </c>
      <c r="O81" s="7297">
        <f>IF(VLOOKUP($A81,'8 Oct - LIVE LDS Data'!$A$3:$AAD$1504,41,FALSE)=0/1/1900,"",VLOOKUP($A81,'8 Oct - LIVE LDS Data'!$A$3:$AAD$1504,41,FALSE))</f>
        <v>44655</v>
      </c>
      <c r="P81" s="7297" t="str">
        <f>IF(VLOOKUP($A81,'8 Oct - LIVE LDS Data'!$A$3:$AAD$1504,47,FALSE)=0/1/1900,"",VLOOKUP($A81,'8 Oct - LIVE LDS Data'!$A$3:$AAD$1504,47,FALSE))</f>
        <v>April 2024
(was Sep-2023)</v>
      </c>
      <c r="Q81" s="7297">
        <f>IF(VLOOKUP($A81,'8 Oct - LIVE LDS Data'!$A$3:$AAD$1504,48,FALSE)=0/1/1900,"",VLOOKUP($A81,'8 Oct - LIVE LDS Data'!$A$3:$AAD$1504,48,FALSE))</f>
        <v>45376</v>
      </c>
      <c r="R81" s="7297">
        <f>IF(VLOOKUP($A81,'8 Oct - LIVE LDS Data'!$A$3:$AAD$1504,54,FALSE)=0/1/1900,"",VLOOKUP($A81,'8 Oct - LIVE LDS Data'!$A$3:$AAD$1504,54,FALSE))</f>
        <v>46082</v>
      </c>
      <c r="S81" s="7297" t="str">
        <f>IF(VLOOKUP($A81,'8 Oct - LIVE LDS Data'!$A$3:$AAD$1504,55,FALSE)=0/1/1900,"",VLOOKUP($A81,'8 Oct - LIVE LDS Data'!$A$3:$AAD$1504,55,FALSE))</f>
        <v/>
      </c>
      <c r="T81" s="7297">
        <f>IF(VLOOKUP($A81,'8 Oct - LIVE LDS Data'!$A$3:$AAD$1504,60,FALSE)=0/1/1900,"",VLOOKUP($A81,'8 Oct - LIVE LDS Data'!$A$3:$AAD$1504,60,FALSE))</f>
        <v>46447</v>
      </c>
      <c r="U81" s="7297">
        <f>IF(VLOOKUP($A81,'8 Oct - LIVE LDS Data'!$A$3:$AAD$1504,63,FALSE)=0/1/1900,"",VLOOKUP($A81,'8 Oct - LIVE LDS Data'!$A$3:$AAD$1504,63,FALSE))</f>
        <v>46753</v>
      </c>
      <c r="V81" s="7297">
        <f>IF(VLOOKUP($A81,'8 Oct - LIVE LDS Data'!$A$3:$AAD$1504,66,FALSE)=0/1/1900,"",VLOOKUP($A81,'8 Oct - LIVE LDS Data'!$A$3:$AAD$1504,66,FALSE))</f>
        <v>47027</v>
      </c>
      <c r="W81" s="7537" t="str">
        <f>IF(VLOOKUP($A81,'8 Oct - LIVE LDS Data'!$A$3:$AAD$1504,68,FALSE)=0/1/1900,"",VLOOKUP($A81,'8 Oct - LIVE LDS Data'!$A$3:$AAD$1504,68,FALSE))</f>
        <v xml:space="preserve">LDS for adoption is due before Cabinet on 6th March. Very unrealistic timetable. Have flagged to LPA and are getting PAS support. </v>
      </c>
      <c r="X81" s="7314" t="str">
        <f>IF(VLOOKUP($A81,'8 Oct - LIVE LDS Data'!$A$3:$AAD$1504,79,FALSE)=0/1/1900,"",VLOOKUP($A81,'8 Oct - LIVE LDS Data'!$A$3:$AAD$1504,79,FALSE))</f>
        <v>new plan to be prepared under new system</v>
      </c>
      <c r="Y81" s="7315" t="s">
        <v>90</v>
      </c>
      <c r="Z81" s="7538" t="s">
        <v>8051</v>
      </c>
      <c r="AA81" s="7300">
        <f>IF(VLOOKUP($A81,'8 Oct - LIVE LDS Data'!$A$3:$AAD$1504,72,FALSE)=0/1/1900,"",VLOOKUP($A81,'8 Oct - LIVE LDS Data'!$A$3:$AAD$1504,72,FALSE))</f>
        <v>45320</v>
      </c>
      <c r="AB81" s="7300">
        <f>IF(VLOOKUP($A81,'8 Oct - LIVE LDS Data'!$A$3:$AAD$1504,73,FALSE)=0/1/1900,"",VLOOKUP($A81,'8 Oct - LIVE LDS Data'!$A$3:$AAD$1504,73,FALSE))</f>
        <v>45776</v>
      </c>
      <c r="AC81" s="7300">
        <f>IF(VLOOKUP($A81,'8 Oct - LIVE LDS Data'!$A$3:$AAD$1504,75,FALSE)=0/1/1900,"",VLOOKUP($A81,'8 Oct - LIVE LDS Data'!$A$3:$AAD$1504,75,FALSE))</f>
        <v>44274</v>
      </c>
      <c r="AD81" s="7300">
        <f>IF(VLOOKUP($A81,'8 Oct - LIVE LDS Data'!$A$3:$AAD$1504,76,FALSE)=0/1/1900,"",VLOOKUP($A81,'8 Oct - LIVE LDS Data'!$A$3:$AAD$1504,76,FALSE))</f>
        <v>45686</v>
      </c>
    </row>
    <row r="82" spans="1:30" s="610" customFormat="1" ht="30" hidden="1" customHeight="1" x14ac:dyDescent="0.2">
      <c r="A82" s="1465" t="s">
        <v>1826</v>
      </c>
      <c r="B82" s="1465"/>
      <c r="C82" s="1467" t="s">
        <v>1807</v>
      </c>
      <c r="D82" s="1480"/>
      <c r="E82" s="1480"/>
      <c r="F82" s="7293" t="str">
        <f>IF(VLOOKUP($A82,'8 Oct - LIVE LDS Data'!$A$3:$AAD$1504,4,FALSE)=0/1/1900,"",VLOOKUP($A82,'8 Oct - LIVE LDS Data'!$A$3:$AAD$1504,4,FALSE))</f>
        <v>Hertsmere Local Plan 2024</v>
      </c>
      <c r="G82" s="7294" t="str">
        <f>IF(VLOOKUP($A82,'8 Oct - LIVE LDS Data'!$A$3:$AAD$1504,6,FALSE)=0/1/1900,"",VLOOKUP($A82,'8 Oct - LIVE LDS Data'!$A$3:$AAD$1504,6,FALSE))</f>
        <v>2025</v>
      </c>
      <c r="H82" s="7294" t="str">
        <f>IF(VLOOKUP($A82,'8 Oct - LIVE LDS Data'!$A$3:$AAD$1504,7,FALSE)=0/1/1900,"",VLOOKUP($A82,'8 Oct - LIVE LDS Data'!$A$3:$AAD$1504,7,FALSE))</f>
        <v>2041</v>
      </c>
      <c r="I82" s="7294" t="str">
        <f>IF(VLOOKUP($A82,'8 Oct - LIVE LDS Data'!$A$3:$AAD$1504,8,FALSE)=0/1/1900,"",VLOOKUP($A82,'8 Oct - LIVE LDS Data'!$A$3:$AAD$1504,8,FALSE))</f>
        <v>N</v>
      </c>
      <c r="J82" s="7294" t="str">
        <f>IF(VLOOKUP($A82,'8 Oct - LIVE LDS Data'!$A$3:$AAD$1504,9,FALSE)=0/1/1900,"",VLOOKUP($A82,'8 Oct - LIVE LDS Data'!$A$3:$AAD$1504,9,FALSE))</f>
        <v>N</v>
      </c>
      <c r="K82" s="7295">
        <f>IF(VLOOKUP($A82,'8 Oct - LIVE LDS Data'!$A$3:$AAD$1504,10,FALSE)=0/1/1900,"",VLOOKUP($A82,'8 Oct - LIVE LDS Data'!$A$3:$AAD$1504,10,FALSE))</f>
        <v>41290</v>
      </c>
      <c r="L82" s="7297">
        <f>IF(VLOOKUP($A82,'8 Oct - LIVE LDS Data'!$A$3:$AAD$1504,33,FALSE)=0/1/1900,"",VLOOKUP($A82,'8 Oct - LIVE LDS Data'!$A$3:$AAD$1504,33,FALSE))</f>
        <v>45383</v>
      </c>
      <c r="M82" s="7297">
        <f>IF(VLOOKUP($A82,'8 Oct - LIVE LDS Data'!$A$3:$AAD$1504,34,FALSE)=0/1/1900,"",VLOOKUP($A82,'8 Oct - LIVE LDS Data'!$A$3:$AAD$1504,34,FALSE))</f>
        <v>45385</v>
      </c>
      <c r="N82" s="7297">
        <f>IF(VLOOKUP($A82,'8 Oct - LIVE LDS Data'!$A$3:$AAD$1504,40,FALSE)=0/1/1900,"",VLOOKUP($A82,'8 Oct - LIVE LDS Data'!$A$3:$AAD$1504,40,FALSE))</f>
        <v>46023</v>
      </c>
      <c r="O82" s="7297" t="str">
        <f>IF(VLOOKUP($A82,'8 Oct - LIVE LDS Data'!$A$3:$AAD$1504,41,FALSE)=0/1/1900,"",VLOOKUP($A82,'8 Oct - LIVE LDS Data'!$A$3:$AAD$1504,41,FALSE))</f>
        <v/>
      </c>
      <c r="P82" s="7297" t="str">
        <f>IF(VLOOKUP($A82,'8 Oct - LIVE LDS Data'!$A$3:$AAD$1504,47,FALSE)=0/1/1900,"",VLOOKUP($A82,'8 Oct - LIVE LDS Data'!$A$3:$AAD$1504,47,FALSE))</f>
        <v/>
      </c>
      <c r="Q82" s="7297" t="str">
        <f>IF(VLOOKUP($A82,'8 Oct - LIVE LDS Data'!$A$3:$AAD$1504,48,FALSE)=0/1/1900,"",VLOOKUP($A82,'8 Oct - LIVE LDS Data'!$A$3:$AAD$1504,48,FALSE))</f>
        <v/>
      </c>
      <c r="R82" s="7297" t="str">
        <f>IF(VLOOKUP($A82,'8 Oct - LIVE LDS Data'!$A$3:$AAD$1504,54,FALSE)=0/1/1900,"",VLOOKUP($A82,'8 Oct - LIVE LDS Data'!$A$3:$AAD$1504,54,FALSE))</f>
        <v/>
      </c>
      <c r="S82" s="7297" t="str">
        <f>IF(VLOOKUP($A82,'8 Oct - LIVE LDS Data'!$A$3:$AAD$1504,55,FALSE)=0/1/1900,"",VLOOKUP($A82,'8 Oct - LIVE LDS Data'!$A$3:$AAD$1504,55,FALSE))</f>
        <v/>
      </c>
      <c r="T82" s="7297">
        <f>IF(VLOOKUP($A82,'8 Oct - LIVE LDS Data'!$A$3:$AAD$1504,60,FALSE)=0/1/1900,"",VLOOKUP($A82,'8 Oct - LIVE LDS Data'!$A$3:$AAD$1504,60,FALSE))</f>
        <v>46113</v>
      </c>
      <c r="U82" s="7297">
        <f>IF(VLOOKUP($A82,'8 Oct - LIVE LDS Data'!$A$3:$AAD$1504,63,FALSE)=0/1/1900,"",VLOOKUP($A82,'8 Oct - LIVE LDS Data'!$A$3:$AAD$1504,63,FALSE))</f>
        <v>46174</v>
      </c>
      <c r="V82" s="7297">
        <f>IF(VLOOKUP($A82,'8 Oct - LIVE LDS Data'!$A$3:$AAD$1504,66,FALSE)=0/1/1900,"",VLOOKUP($A82,'8 Oct - LIVE LDS Data'!$A$3:$AAD$1504,66,FALSE))</f>
        <v>46631</v>
      </c>
      <c r="W82" s="7537" t="str">
        <f>IF(VLOOKUP($A82,'8 Oct - LIVE LDS Data'!$A$3:$AAD$1504,68,FALSE)=0/1/1900,"",VLOOKUP($A82,'8 Oct - LIVE LDS Data'!$A$3:$AAD$1504,68,FALSE))</f>
        <v xml:space="preserve">November 2023 LDS provides timetable for work on new version of emerging local plan with Reg 18 April - June 2024; Reg 19 November - December 2024; Submission April 2025; and Adoption June 2026.  22/03/24 LPA confirm they are expecting to do a further R18.  R19 expected Jan 25 with submission July 25
</v>
      </c>
      <c r="X82" s="7314" t="str">
        <f>IF(VLOOKUP($A82,'8 Oct - LIVE LDS Data'!$A$3:$AAD$1504,79,FALSE)=0/1/1900,"",VLOOKUP($A82,'8 Oct - LIVE LDS Data'!$A$3:$AAD$1504,79,FALSE))</f>
        <v>Reg 18 completed</v>
      </c>
      <c r="Y82" s="7315" t="s">
        <v>90</v>
      </c>
      <c r="Z82" s="7538" t="s">
        <v>8064</v>
      </c>
      <c r="AA82" s="7300">
        <f>IF(VLOOKUP($A82,'8 Oct - LIVE LDS Data'!$A$3:$AAD$1504,72,FALSE)=0/1/1900,"",VLOOKUP($A82,'8 Oct - LIVE LDS Data'!$A$3:$AAD$1504,72,FALSE))</f>
        <v>45215</v>
      </c>
      <c r="AB82" s="7300">
        <f>IF(VLOOKUP($A82,'8 Oct - LIVE LDS Data'!$A$3:$AAD$1504,73,FALSE)=0/1/1900,"",VLOOKUP($A82,'8 Oct - LIVE LDS Data'!$A$3:$AAD$1504,73,FALSE))</f>
        <v>45776</v>
      </c>
      <c r="AC82" s="7300">
        <f>IF(VLOOKUP($A82,'8 Oct - LIVE LDS Data'!$A$3:$AAD$1504,75,FALSE)=0/1/1900,"",VLOOKUP($A82,'8 Oct - LIVE LDS Data'!$A$3:$AAD$1504,75,FALSE))</f>
        <v>45148</v>
      </c>
      <c r="AD82" s="7300">
        <f>IF(VLOOKUP($A82,'8 Oct - LIVE LDS Data'!$A$3:$AAD$1504,76,FALSE)=0/1/1900,"",VLOOKUP($A82,'8 Oct - LIVE LDS Data'!$A$3:$AAD$1504,76,FALSE))</f>
        <v>45415</v>
      </c>
    </row>
    <row r="83" spans="1:30" s="610" customFormat="1" ht="30" hidden="1" customHeight="1" x14ac:dyDescent="0.2">
      <c r="A83" s="1465"/>
      <c r="B83" s="3349" t="s">
        <v>1824</v>
      </c>
      <c r="C83" s="1467" t="s">
        <v>1807</v>
      </c>
      <c r="D83" s="1480"/>
      <c r="E83" s="1480"/>
      <c r="F83" s="7293" t="str">
        <f>IF(VLOOKUP($B83,'8 Oct - LIVE LDS Data'!$B$3:$AAD$1504,3,FALSE)=0/1/1900,"",VLOOKUP($B83,'8 Oct - LIVE LDS Data'!$B$3:$AAD$1504,3,FALSE))</f>
        <v>South West Hertfordshire 2050
Joint Strategic Plan</v>
      </c>
      <c r="G83" s="7311">
        <f>IF(VLOOKUP($B83,'8 Oct - LIVE LDS Data'!$B$3:$AAD$1504,5,FALSE)=0/1/1900,"",VLOOKUP($B83,'8 Oct - LIVE LDS Data'!$B$3:$AAD$1504,5,FALSE))</f>
        <v>2025</v>
      </c>
      <c r="H83" s="7311">
        <f>IF(VLOOKUP($B83,'8 Oct - LIVE LDS Data'!$B$3:$AAD$1504,6,FALSE)=0/1/1900,"",VLOOKUP($B83,'8 Oct - LIVE LDS Data'!$B$3:$AAD$1504,6,FALSE))</f>
        <v>2050</v>
      </c>
      <c r="I83" s="7311" t="str">
        <f>IF(VLOOKUP($B83,'8 Oct - LIVE LDS Data'!$B$3:$AAD$1504,7,FALSE)=0/1/1900,"",VLOOKUP($B83,'8 Oct - LIVE LDS Data'!$B$3:$AAD$1504,7,FALSE))</f>
        <v>N</v>
      </c>
      <c r="J83" s="7311" t="str">
        <f>IF(VLOOKUP($B83,'8 Oct - LIVE LDS Data'!$B$3:$AAD$1504,8,FALSE)=0/1/1900,"",VLOOKUP($B83,'8 Oct - LIVE LDS Data'!$B$3:$AAD$1504,8,FALSE))</f>
        <v>Y</v>
      </c>
      <c r="K83" s="7295">
        <f>IF(VLOOKUP($B83,'8 Oct - LIVE LDS Data'!$B$3:$AAD$1504,9,FALSE)=0/1/1900,"",VLOOKUP($B83,'8 Oct - LIVE LDS Data'!$B$3:$AAD$1504,9,FALSE))</f>
        <v>41290</v>
      </c>
      <c r="L83" s="7297">
        <f>IF(VLOOKUP($B83,'8 Oct - LIVE LDS Data'!$B$3:$AAD$1504,32,FALSE)=0/1/1900,"",VLOOKUP($B83,'8 Oct - LIVE LDS Data'!$B$3:$AAD$1504,32,FALSE))</f>
        <v>44805</v>
      </c>
      <c r="M83" s="7297">
        <f>IF(VLOOKUP($B83,'8 Oct - LIVE LDS Data'!$B$3:$AAD$1504,33,FALSE)=0/1/1900,"",VLOOKUP($B83,'8 Oct - LIVE LDS Data'!$B$3:$AAD$1504,33,FALSE))</f>
        <v>44809</v>
      </c>
      <c r="N83" s="7297">
        <f>IF(VLOOKUP($B83,'8 Oct - LIVE LDS Data'!$B$3:$AAD$1504,39,FALSE)=0/1/1900,"",VLOOKUP($B83,'8 Oct - LIVE LDS Data'!$B$3:$AAD$1504,39,FALSE))</f>
        <v>45444</v>
      </c>
      <c r="O83" s="7297" t="str">
        <f>IF(VLOOKUP($B83,'8 Oct - LIVE LDS Data'!$B$3:$AAD$1504,40,FALSE)=0/1/1900,"",VLOOKUP($B83,'8 Oct - LIVE LDS Data'!$B$3:$AAD$1504,40,FALSE))</f>
        <v/>
      </c>
      <c r="P83" s="7297" t="str">
        <f>IF(VLOOKUP($B83,'8 Oct - LIVE LDS Data'!$B$3:$AAD$1504,46,FALSE)=0/1/1900,"",VLOOKUP($B83,'8 Oct - LIVE LDS Data'!$B$3:$AAD$1504,46,FALSE))</f>
        <v/>
      </c>
      <c r="Q83" s="7297" t="str">
        <f>IF(VLOOKUP($B83,'8 Oct - LIVE LDS Data'!$B$3:$AAD$1504,47,FALSE)=0/1/1900,"",VLOOKUP($B83,'8 Oct - LIVE LDS Data'!$B$3:$AAD$1504,47,FALSE))</f>
        <v/>
      </c>
      <c r="R83" s="7297" t="str">
        <f>IF(VLOOKUP($B83,'8 Oct - LIVE LDS Data'!$B$3:$AAD$1504,53,FALSE)=0/1/1900,"",VLOOKUP($B83,'8 Oct - LIVE LDS Data'!$B$3:$AAD$1504,53,FALSE))</f>
        <v/>
      </c>
      <c r="S83" s="7297" t="str">
        <f>IF(VLOOKUP($B83,'8 Oct - LIVE LDS Data'!$B$3:$AAD$1504,54,FALSE)=0/1/1900,"",VLOOKUP($B83,'8 Oct - LIVE LDS Data'!$B$3:$AAD$1504,54,FALSE))</f>
        <v/>
      </c>
      <c r="T83" s="7297">
        <f>IF(VLOOKUP($B83,'8 Oct - LIVE LDS Data'!$B$3:$AAD$1504,59,FALSE)=0/1/1900,"",VLOOKUP($B83,'8 Oct - LIVE LDS Data'!$B$3:$AAD$1504,59,FALSE))</f>
        <v>45658</v>
      </c>
      <c r="U83" s="7297">
        <f>IF(VLOOKUP($B83,'8 Oct - LIVE LDS Data'!$B$3:$AAD$1504,62,FALSE)=0/1/1900,"",VLOOKUP($B83,'8 Oct - LIVE LDS Data'!$B$3:$AAD$1504,62,FALSE))</f>
        <v>45717</v>
      </c>
      <c r="V83" s="7297" t="str">
        <f>IF(VLOOKUP($B83,'8 Oct - LIVE LDS Data'!$B$3:$AAD$1504,65,FALSE)=0/1/1900,"",VLOOKUP($B83,'8 Oct - LIVE LDS Data'!$B$3:$AAD$1504,65,FALSE))</f>
        <v>TBC</v>
      </c>
      <c r="W83" s="7537"/>
      <c r="X83" s="7314" t="str">
        <f>IF(VLOOKUP($B83,'8 Oct - LIVE LDS Data'!$B$3:$AAD$1504,78,FALSE)=0/1/1900,"",VLOOKUP($B83,'8 Oct - LIVE LDS Data'!$B$3:$AAD$1504,78,FALSE))</f>
        <v>Reg 18 ongoing</v>
      </c>
      <c r="Y83" s="7315"/>
      <c r="Z83" s="7538"/>
      <c r="AA83" s="7313">
        <f>IF(VLOOKUP($B83,'8 Oct - LIVE LDS Data'!$B$3:$AAD$1504,71,FALSE)=0/1/1900,"",VLOOKUP($B83,'8 Oct - LIVE LDS Data'!$B$3:$AAD$1504,71,FALSE))</f>
        <v>45468</v>
      </c>
      <c r="AB83" s="7300" t="str">
        <f>IF(VLOOKUP($B83,'8 Oct - LIVE LDS Data'!$B$3:$AAD$1504,72,FALSE)=0/1/1900,"",VLOOKUP($B83,'8 Oct - LIVE LDS Data'!$B$3:$AAD$1504,72,FALSE))</f>
        <v/>
      </c>
      <c r="AC83" s="7300">
        <f>IF(VLOOKUP($B83,'8 Oct - LIVE LDS Data'!$B$3:$AAD$1504,74,FALSE)=0/1/1900,"",VLOOKUP($B83,'8 Oct - LIVE LDS Data'!$B$3:$AAD$1504,74,FALSE))</f>
        <v>44803</v>
      </c>
      <c r="AD83" s="7300">
        <f>IF(VLOOKUP($B83,'8 Oct - LIVE LDS Data'!$B$3:$AAD$1504,75,FALSE)=0/1/1900,"",VLOOKUP($B83,'8 Oct - LIVE LDS Data'!$B$3:$AAD$1504,75,FALSE))</f>
        <v>45345</v>
      </c>
    </row>
    <row r="84" spans="1:30" s="610" customFormat="1" ht="40" customHeight="1" x14ac:dyDescent="0.2">
      <c r="A84" s="7309" t="s">
        <v>2594</v>
      </c>
      <c r="B84" s="7309"/>
      <c r="C84" s="7309" t="s">
        <v>4202</v>
      </c>
      <c r="D84" s="7310"/>
      <c r="E84" s="7310"/>
      <c r="F84" s="7293" t="str">
        <f>IF(VLOOKUP($A84,'8 Oct - LIVE LDS Data'!$A$3:$AAD$1504,4,FALSE)=0/1/1900,"",VLOOKUP($A84,'8 Oct - LIVE LDS Data'!$A$3:$AAD$1504,4,FALSE))</f>
        <v>Northumberland National Park Local Plan Review</v>
      </c>
      <c r="G84" s="7294" t="str">
        <f>IF(VLOOKUP($A84,'8 Oct - LIVE LDS Data'!$A$3:$AAD$1504,6,FALSE)=0/1/1900,"",VLOOKUP($A84,'8 Oct - LIVE LDS Data'!$A$3:$AAD$1504,6,FALSE))</f>
        <v/>
      </c>
      <c r="H84" s="7294" t="str">
        <f>IF(VLOOKUP($A84,'8 Oct - LIVE LDS Data'!$A$3:$AAD$1504,7,FALSE)=0/1/1900,"",VLOOKUP($A84,'8 Oct - LIVE LDS Data'!$A$3:$AAD$1504,7,FALSE))</f>
        <v/>
      </c>
      <c r="I84" s="7294" t="str">
        <f>IF(VLOOKUP($A84,'8 Oct - LIVE LDS Data'!$A$3:$AAD$1504,8,FALSE)=0/1/1900,"",VLOOKUP($A84,'8 Oct - LIVE LDS Data'!$A$3:$AAD$1504,8,FALSE))</f>
        <v>N</v>
      </c>
      <c r="J84" s="7294" t="str">
        <f>IF(VLOOKUP($A84,'8 Oct - LIVE LDS Data'!$A$3:$AAD$1504,9,FALSE)=0/1/1900,"",VLOOKUP($A84,'8 Oct - LIVE LDS Data'!$A$3:$AAD$1504,9,FALSE))</f>
        <v>N</v>
      </c>
      <c r="K84" s="7295">
        <f>IF(VLOOKUP($A84,'8 Oct - LIVE LDS Data'!$A$3:$AAD$1504,10,FALSE)=0/1/1900,"",VLOOKUP($A84,'8 Oct - LIVE LDS Data'!$A$3:$AAD$1504,10,FALSE))</f>
        <v>44027</v>
      </c>
      <c r="L84" s="7295"/>
      <c r="M84" s="7295"/>
      <c r="N84" s="7295"/>
      <c r="O84" s="7295"/>
      <c r="P84" s="7295"/>
      <c r="Q84" s="7295"/>
      <c r="R84" s="7295"/>
      <c r="S84" s="7295"/>
      <c r="T84" s="7297" t="str">
        <f>IF(VLOOKUP($A84,'8 Oct - LIVE LDS Data'!$A$3:$AAD$1504,60,FALSE)=0/1/1900,"",VLOOKUP($A84,'8 Oct - LIVE LDS Data'!$A$3:$AAD$1504,60,FALSE))</f>
        <v>TBA</v>
      </c>
      <c r="U84" s="7297" t="str">
        <f>IF(VLOOKUP($A84,'8 Oct - LIVE LDS Data'!$A$3:$AAD$1504,63,FALSE)=0/1/1900,"",VLOOKUP($A84,'8 Oct - LIVE LDS Data'!$A$3:$AAD$1504,63,FALSE))</f>
        <v>TBA</v>
      </c>
      <c r="V84" s="7297" t="str">
        <f>IF(VLOOKUP($A84,'8 Oct - LIVE LDS Data'!$A$3:$AAD$1504,66,FALSE)=0/1/1900,"",VLOOKUP($A84,'8 Oct - LIVE LDS Data'!$A$3:$AAD$1504,66,FALSE))</f>
        <v>TBA</v>
      </c>
      <c r="W84" s="7537" t="str">
        <f>IF(VLOOKUP($A84,'8 Oct - LIVE LDS Data'!$A$3:$AAD$1504,68,FALSE)=0/1/1900,"",VLOOKUP($A84,'8 Oct - LIVE LDS Data'!$A$3:$AAD$1504,68,FALSE))</f>
        <v>A Monitoring report will be carried out from March to August 2025, and then the internal five-year assessment will be carried out in the latter part of 2025 (August to December 2025).  Plan being reviewed Jan - March 2027 but no timetable yet.</v>
      </c>
      <c r="X84" s="7314" t="s">
        <v>4017</v>
      </c>
      <c r="Y84" s="7315" t="s">
        <v>3757</v>
      </c>
      <c r="Z84" s="7538" t="s">
        <v>226</v>
      </c>
      <c r="AA84" s="7300">
        <f>IF(VLOOKUP($A84,'8 Oct - LIVE LDS Data'!$A$3:$AAD$1504,72,FALSE)=0/1/1900,"",VLOOKUP($A84,'8 Oct - LIVE LDS Data'!$A$3:$AAD$1504,72,FALSE))</f>
        <v>45685</v>
      </c>
      <c r="AB84" s="7300">
        <f>IF(VLOOKUP($A84,'8 Oct - LIVE LDS Data'!$A$3:$AAD$1504,73,FALSE)=0/1/1900,"",VLOOKUP($A84,'8 Oct - LIVE LDS Data'!$A$3:$AAD$1504,73,FALSE))</f>
        <v>45804</v>
      </c>
      <c r="AC84" s="7300">
        <f>IF(VLOOKUP($A84,'8 Oct - LIVE LDS Data'!$A$3:$AAD$1504,75,FALSE)=0/1/1900,"",VLOOKUP($A84,'8 Oct - LIVE LDS Data'!$A$3:$AAD$1504,75,FALSE))</f>
        <v>45804</v>
      </c>
      <c r="AD84" s="7300">
        <f>IF(VLOOKUP($A84,'8 Oct - LIVE LDS Data'!$A$3:$AAD$1504,76,FALSE)=0/1/1900,"",VLOOKUP($A84,'8 Oct - LIVE LDS Data'!$A$3:$AAD$1504,76,FALSE))</f>
        <v>45415</v>
      </c>
    </row>
    <row r="85" spans="1:30" s="610" customFormat="1" ht="30" hidden="1" customHeight="1" x14ac:dyDescent="0.2">
      <c r="A85" s="1465" t="s">
        <v>1848</v>
      </c>
      <c r="B85" s="1465"/>
      <c r="C85" s="1465" t="s">
        <v>1849</v>
      </c>
      <c r="D85" s="1466"/>
      <c r="E85" s="1466"/>
      <c r="F85" s="7293" t="str">
        <f>IF(VLOOKUP($A85,'8 Oct - LIVE LDS Data'!$A$3:$AAD$1504,4,FALSE)=0/1/1900,"",VLOOKUP($A85,'8 Oct - LIVE LDS Data'!$A$3:$AAD$1504,4,FALSE))</f>
        <v xml:space="preserve">Hillingdon Local Plan </v>
      </c>
      <c r="G85" s="7294">
        <f>IF(VLOOKUP($A85,'8 Oct - LIVE LDS Data'!$A$3:$AAD$1504,6,FALSE)=0/1/1900,"",VLOOKUP($A85,'8 Oct - LIVE LDS Data'!$A$3:$AAD$1504,6,FALSE))</f>
        <v>2023</v>
      </c>
      <c r="H85" s="7294">
        <f>IF(VLOOKUP($A85,'8 Oct - LIVE LDS Data'!$A$3:$AAD$1504,7,FALSE)=0/1/1900,"",VLOOKUP($A85,'8 Oct - LIVE LDS Data'!$A$3:$AAD$1504,7,FALSE))</f>
        <v>2038</v>
      </c>
      <c r="I85" s="7294" t="str">
        <f>IF(VLOOKUP($A85,'8 Oct - LIVE LDS Data'!$A$3:$AAD$1504,8,FALSE)=0/1/1900,"",VLOOKUP($A85,'8 Oct - LIVE LDS Data'!$A$3:$AAD$1504,8,FALSE))</f>
        <v>N</v>
      </c>
      <c r="J85" s="7294" t="str">
        <f>IF(VLOOKUP($A85,'8 Oct - LIVE LDS Data'!$A$3:$AAD$1504,9,FALSE)=0/1/1900,"",VLOOKUP($A85,'8 Oct - LIVE LDS Data'!$A$3:$AAD$1504,9,FALSE))</f>
        <v>N</v>
      </c>
      <c r="K85" s="7295">
        <f>IF(VLOOKUP($A85,'8 Oct - LIVE LDS Data'!$A$3:$AAD$1504,10,FALSE)=0/1/1900,"",VLOOKUP($A85,'8 Oct - LIVE LDS Data'!$A$3:$AAD$1504,10,FALSE))</f>
        <v>41221</v>
      </c>
      <c r="L85" s="7297">
        <f>IF(VLOOKUP($A85,'8 Oct - LIVE LDS Data'!$A$3:$AAD$1504,33,FALSE)=0/1/1900,"",VLOOKUP($A85,'8 Oct - LIVE LDS Data'!$A$3:$AAD$1504,33,FALSE))</f>
        <v>45047</v>
      </c>
      <c r="M85" s="7297">
        <f>IF(VLOOKUP($A85,'8 Oct - LIVE LDS Data'!$A$3:$AAD$1504,34,FALSE)=0/1/1900,"",VLOOKUP($A85,'8 Oct - LIVE LDS Data'!$A$3:$AAD$1504,34,FALSE))</f>
        <v>45072</v>
      </c>
      <c r="N85" s="7297" t="str">
        <f>IF(VLOOKUP($A85,'8 Oct - LIVE LDS Data'!$A$3:$AAD$1504,40,FALSE)=0/1/1900,"",VLOOKUP($A85,'8 Oct - LIVE LDS Data'!$A$3:$AAD$1504,40,FALSE))</f>
        <v>Apr-2024
(was Jun-2023)</v>
      </c>
      <c r="O85" s="7297">
        <f>IF(VLOOKUP($A85,'8 Oct - LIVE LDS Data'!$A$3:$AAD$1504,41,FALSE)=0/1/1900,"",VLOOKUP($A85,'8 Oct - LIVE LDS Data'!$A$3:$AAD$1504,41,FALSE))</f>
        <v>45383</v>
      </c>
      <c r="P85" s="7297">
        <f>IF(VLOOKUP($A85,'8 Oct - LIVE LDS Data'!$A$3:$AAD$1504,47,FALSE)=0/1/1900,"",VLOOKUP($A85,'8 Oct - LIVE LDS Data'!$A$3:$AAD$1504,47,FALSE))</f>
        <v>45931</v>
      </c>
      <c r="Q85" s="7297" t="str">
        <f>IF(VLOOKUP($A85,'8 Oct - LIVE LDS Data'!$A$3:$AAD$1504,48,FALSE)=0/1/1900,"",VLOOKUP($A85,'8 Oct - LIVE LDS Data'!$A$3:$AAD$1504,48,FALSE))</f>
        <v/>
      </c>
      <c r="R85" s="7297" t="str">
        <f>IF(VLOOKUP($A85,'8 Oct - LIVE LDS Data'!$A$3:$AAD$1504,54,FALSE)=0/1/1900,"",VLOOKUP($A85,'8 Oct - LIVE LDS Data'!$A$3:$AAD$1504,54,FALSE))</f>
        <v/>
      </c>
      <c r="S85" s="7297" t="str">
        <f>IF(VLOOKUP($A85,'8 Oct - LIVE LDS Data'!$A$3:$AAD$1504,55,FALSE)=0/1/1900,"",VLOOKUP($A85,'8 Oct - LIVE LDS Data'!$A$3:$AAD$1504,55,FALSE))</f>
        <v/>
      </c>
      <c r="T85" s="7297">
        <f>IF(VLOOKUP($A85,'8 Oct - LIVE LDS Data'!$A$3:$AAD$1504,60,FALSE)=0/1/1900,"",VLOOKUP($A85,'8 Oct - LIVE LDS Data'!$A$3:$AAD$1504,60,FALSE))</f>
        <v>46113</v>
      </c>
      <c r="U85" s="7297">
        <f>IF(VLOOKUP($A85,'8 Oct - LIVE LDS Data'!$A$3:$AAD$1504,63,FALSE)=0/1/1900,"",VLOOKUP($A85,'8 Oct - LIVE LDS Data'!$A$3:$AAD$1504,63,FALSE))</f>
        <v>46235</v>
      </c>
      <c r="V85" s="7297">
        <f>IF(VLOOKUP($A85,'8 Oct - LIVE LDS Data'!$A$3:$AAD$1504,66,FALSE)=0/1/1900,"",VLOOKUP($A85,'8 Oct - LIVE LDS Data'!$A$3:$AAD$1504,66,FALSE))</f>
        <v>46539</v>
      </c>
      <c r="W85" s="7537" t="str">
        <f>IF(VLOOKUP($A85,'8 Oct - LIVE LDS Data'!$A$3:$AAD$1504,68,FALSE)=0/1/1900,"",VLOOKUP($A85,'8 Oct - LIVE LDS Data'!$A$3:$AAD$1504,68,FALSE))</f>
        <v>Submission exp. August 2026</v>
      </c>
      <c r="X85" s="7314" t="str">
        <f>IF(VLOOKUP($A85,'8 Oct - LIVE LDS Data'!$A$3:$AAD$1504,79,FALSE)=0/1/1900,"",VLOOKUP($A85,'8 Oct - LIVE LDS Data'!$A$3:$AAD$1504,79,FALSE))</f>
        <v>Reg 18 ongoing</v>
      </c>
      <c r="Y85" s="7315" t="s">
        <v>3757</v>
      </c>
      <c r="Z85" s="7538" t="s">
        <v>8054</v>
      </c>
      <c r="AA85" s="7300">
        <f>IF(VLOOKUP($A85,'8 Oct - LIVE LDS Data'!$A$3:$AAD$1504,72,FALSE)=0/1/1900,"",VLOOKUP($A85,'8 Oct - LIVE LDS Data'!$A$3:$AAD$1504,72,FALSE))</f>
        <v>45576</v>
      </c>
      <c r="AB85" s="7300">
        <f>IF(VLOOKUP($A85,'8 Oct - LIVE LDS Data'!$A$3:$AAD$1504,73,FALSE)=0/1/1900,"",VLOOKUP($A85,'8 Oct - LIVE LDS Data'!$A$3:$AAD$1504,73,FALSE))</f>
        <v>45807</v>
      </c>
      <c r="AC85" s="7300">
        <f>IF(VLOOKUP($A85,'8 Oct - LIVE LDS Data'!$A$3:$AAD$1504,75,FALSE)=0/1/1900,"",VLOOKUP($A85,'8 Oct - LIVE LDS Data'!$A$3:$AAD$1504,75,FALSE))</f>
        <v>44890</v>
      </c>
      <c r="AD85" s="7300">
        <f>IF(VLOOKUP($A85,'8 Oct - LIVE LDS Data'!$A$3:$AAD$1504,76,FALSE)=0/1/1900,"",VLOOKUP($A85,'8 Oct - LIVE LDS Data'!$A$3:$AAD$1504,76,FALSE))</f>
        <v>45807</v>
      </c>
    </row>
    <row r="86" spans="1:30" s="610" customFormat="1" ht="30" hidden="1" customHeight="1" x14ac:dyDescent="0.2">
      <c r="A86" s="1465" t="s">
        <v>1900</v>
      </c>
      <c r="B86" s="7301"/>
      <c r="C86" s="7301" t="s">
        <v>1901</v>
      </c>
      <c r="D86" s="7302"/>
      <c r="E86" s="7302"/>
      <c r="F86" s="7293" t="str">
        <f>IF(VLOOKUP($A86,'8 Oct - LIVE LDS Data'!$A$3:$AAD$1504,4,FALSE)=0/1/1900,"",VLOOKUP($A86,'8 Oct - LIVE LDS Data'!$A$3:$AAD$1504,4,FALSE))</f>
        <v>Hounslow Local Plan 2020-2041
(previous plan withdrawn May 2023)</v>
      </c>
      <c r="G86" s="7294">
        <f>IF(VLOOKUP($A86,'8 Oct - LIVE LDS Data'!$A$3:$AAD$1504,6,FALSE)=0/1/1900,"",VLOOKUP($A86,'8 Oct - LIVE LDS Data'!$A$3:$AAD$1504,6,FALSE))</f>
        <v>2020</v>
      </c>
      <c r="H86" s="7294">
        <f>IF(VLOOKUP($A86,'8 Oct - LIVE LDS Data'!$A$3:$AAD$1504,7,FALSE)=0/1/1900,"",VLOOKUP($A86,'8 Oct - LIVE LDS Data'!$A$3:$AAD$1504,7,FALSE))</f>
        <v>2041</v>
      </c>
      <c r="I86" s="7294" t="str">
        <f>IF(VLOOKUP($A86,'8 Oct - LIVE LDS Data'!$A$3:$AAD$1504,8,FALSE)=0/1/1900,"",VLOOKUP($A86,'8 Oct - LIVE LDS Data'!$A$3:$AAD$1504,8,FALSE))</f>
        <v>N</v>
      </c>
      <c r="J86" s="7294" t="str">
        <f>IF(VLOOKUP($A86,'8 Oct - LIVE LDS Data'!$A$3:$AAD$1504,9,FALSE)=0/1/1900,"",VLOOKUP($A86,'8 Oct - LIVE LDS Data'!$A$3:$AAD$1504,9,FALSE))</f>
        <v>N</v>
      </c>
      <c r="K86" s="7295">
        <f>IF(VLOOKUP($A86,'8 Oct - LIVE LDS Data'!$A$3:$AAD$1504,10,FALSE)=0/1/1900,"",VLOOKUP($A86,'8 Oct - LIVE LDS Data'!$A$3:$AAD$1504,10,FALSE))</f>
        <v>42262</v>
      </c>
      <c r="L86" s="7297">
        <f>IF(VLOOKUP($A86,'8 Oct - LIVE LDS Data'!$A$3:$AAD$1504,33,FALSE)=0/1/1900,"",VLOOKUP($A86,'8 Oct - LIVE LDS Data'!$A$3:$AAD$1504,33,FALSE))</f>
        <v>43070</v>
      </c>
      <c r="M86" s="7297">
        <f>IF(VLOOKUP($A86,'8 Oct - LIVE LDS Data'!$A$3:$AAD$1504,34,FALSE)=0/1/1900,"",VLOOKUP($A86,'8 Oct - LIVE LDS Data'!$A$3:$AAD$1504,34,FALSE))</f>
        <v>43009</v>
      </c>
      <c r="N86" s="7297">
        <f>IF(VLOOKUP($A86,'8 Oct - LIVE LDS Data'!$A$3:$AAD$1504,40,FALSE)=0/1/1900,"",VLOOKUP($A86,'8 Oct - LIVE LDS Data'!$A$3:$AAD$1504,40,FALSE))</f>
        <v>45292</v>
      </c>
      <c r="O86" s="7297">
        <f>IF(VLOOKUP($A86,'8 Oct - LIVE LDS Data'!$A$3:$AAD$1504,41,FALSE)=0/1/1900,"",VLOOKUP($A86,'8 Oct - LIVE LDS Data'!$A$3:$AAD$1504,41,FALSE))</f>
        <v>45231</v>
      </c>
      <c r="P86" s="7297" t="str">
        <f>IF(VLOOKUP($A86,'8 Oct - LIVE LDS Data'!$A$3:$AAD$1504,47,FALSE)=0/1/1900,"",VLOOKUP($A86,'8 Oct - LIVE LDS Data'!$A$3:$AAD$1504,47,FALSE))</f>
        <v/>
      </c>
      <c r="Q86" s="7297" t="str">
        <f>IF(VLOOKUP($A86,'8 Oct - LIVE LDS Data'!$A$3:$AAD$1504,48,FALSE)=0/1/1900,"",VLOOKUP($A86,'8 Oct - LIVE LDS Data'!$A$3:$AAD$1504,48,FALSE))</f>
        <v/>
      </c>
      <c r="R86" s="7297" t="str">
        <f>IF(VLOOKUP($A86,'8 Oct - LIVE LDS Data'!$A$3:$AAD$1504,54,FALSE)=0/1/1900,"",VLOOKUP($A86,'8 Oct - LIVE LDS Data'!$A$3:$AAD$1504,54,FALSE))</f>
        <v/>
      </c>
      <c r="S86" s="7297" t="str">
        <f>IF(VLOOKUP($A86,'8 Oct - LIVE LDS Data'!$A$3:$AAD$1504,55,FALSE)=0/1/1900,"",VLOOKUP($A86,'8 Oct - LIVE LDS Data'!$A$3:$AAD$1504,55,FALSE))</f>
        <v/>
      </c>
      <c r="T86" s="7297">
        <f>IF(VLOOKUP($A86,'8 Oct - LIVE LDS Data'!$A$3:$AAD$1504,60,FALSE)=0/1/1900,"",VLOOKUP($A86,'8 Oct - LIVE LDS Data'!$A$3:$AAD$1504,60,FALSE))</f>
        <v>45474</v>
      </c>
      <c r="U86" s="7297">
        <f>IF(VLOOKUP($A86,'8 Oct - LIVE LDS Data'!$A$3:$AAD$1504,63,FALSE)=0/1/1900,"",VLOOKUP($A86,'8 Oct - LIVE LDS Data'!$A$3:$AAD$1504,63,FALSE))</f>
        <v>45809</v>
      </c>
      <c r="V86" s="7297">
        <f>IF(VLOOKUP($A86,'8 Oct - LIVE LDS Data'!$A$3:$AAD$1504,66,FALSE)=0/1/1900,"",VLOOKUP($A86,'8 Oct - LIVE LDS Data'!$A$3:$AAD$1504,66,FALSE))</f>
        <v>46204</v>
      </c>
      <c r="W86" s="7539" t="s">
        <v>262</v>
      </c>
      <c r="X86" s="7314" t="str">
        <f>IF(VLOOKUP($A86,'8 Oct - LIVE LDS Data'!$A$3:$AAD$1504,79,FALSE)=0/1/1900,"",VLOOKUP($A86,'8 Oct - LIVE LDS Data'!$A$3:$AAD$1504,79,FALSE))</f>
        <v>SUBMITTED</v>
      </c>
      <c r="Y86" s="7315" t="s">
        <v>90</v>
      </c>
      <c r="Z86" s="7538" t="s">
        <v>8054</v>
      </c>
      <c r="AA86" s="7300">
        <f>IF(VLOOKUP($A86,'8 Oct - LIVE LDS Data'!$A$3:$AAD$1504,72,FALSE)=0/1/1900,"",VLOOKUP($A86,'8 Oct - LIVE LDS Data'!$A$3:$AAD$1504,72,FALSE))</f>
        <v>45170</v>
      </c>
      <c r="AB86" s="7300">
        <f>IF(VLOOKUP($A86,'8 Oct - LIVE LDS Data'!$A$3:$AAD$1504,73,FALSE)=0/1/1900,"",VLOOKUP($A86,'8 Oct - LIVE LDS Data'!$A$3:$AAD$1504,73,FALSE))</f>
        <v>45807</v>
      </c>
      <c r="AC86" s="7300" t="str">
        <f>IF(VLOOKUP($A86,'8 Oct - LIVE LDS Data'!$A$3:$AAD$1504,75,FALSE)=0/1/1900,"",VLOOKUP($A86,'8 Oct - LIVE LDS Data'!$A$3:$AAD$1504,75,FALSE))</f>
        <v/>
      </c>
      <c r="AD86" s="7300">
        <f>IF(VLOOKUP($A86,'8 Oct - LIVE LDS Data'!$A$3:$AAD$1504,76,FALSE)=0/1/1900,"",VLOOKUP($A86,'8 Oct - LIVE LDS Data'!$A$3:$AAD$1504,76,FALSE))</f>
        <v>45807</v>
      </c>
    </row>
    <row r="87" spans="1:30" s="610" customFormat="1" ht="30" customHeight="1" x14ac:dyDescent="0.2">
      <c r="A87" s="1465" t="s">
        <v>3066</v>
      </c>
      <c r="B87" s="2612"/>
      <c r="C87" s="1468" t="s">
        <v>3067</v>
      </c>
      <c r="D87" s="1469"/>
      <c r="E87" s="1469"/>
      <c r="F87" s="7293" t="str">
        <f>IF(VLOOKUP($A87,'8 Oct - LIVE LDS Data'!$A$3:$AAD$1504,4,FALSE)=0/1/1900,"",VLOOKUP($A87,'8 Oct - LIVE LDS Data'!$A$3:$AAD$1504,4,FALSE))</f>
        <v>Local Plan for Slough 2016-2040</v>
      </c>
      <c r="G87" s="7294">
        <f>IF(VLOOKUP($A87,'8 Oct - LIVE LDS Data'!$A$3:$AAD$1504,6,FALSE)=0/1/1900,"",VLOOKUP($A87,'8 Oct - LIVE LDS Data'!$A$3:$AAD$1504,6,FALSE))</f>
        <v>2016</v>
      </c>
      <c r="H87" s="7294">
        <f>IF(VLOOKUP($A87,'8 Oct - LIVE LDS Data'!$A$3:$AAD$1504,7,FALSE)=0/1/1900,"",VLOOKUP($A87,'8 Oct - LIVE LDS Data'!$A$3:$AAD$1504,7,FALSE))</f>
        <v>2040</v>
      </c>
      <c r="I87" s="7294" t="str">
        <f>IF(VLOOKUP($A87,'8 Oct - LIVE LDS Data'!$A$3:$AAD$1504,8,FALSE)=0/1/1900,"",VLOOKUP($A87,'8 Oct - LIVE LDS Data'!$A$3:$AAD$1504,8,FALSE))</f>
        <v>N</v>
      </c>
      <c r="J87" s="7294" t="str">
        <f>IF(VLOOKUP($A87,'8 Oct - LIVE LDS Data'!$A$3:$AAD$1504,9,FALSE)=0/1/1900,"",VLOOKUP($A87,'8 Oct - LIVE LDS Data'!$A$3:$AAD$1504,9,FALSE))</f>
        <v>N</v>
      </c>
      <c r="K87" s="7295">
        <f>IF(VLOOKUP($A87,'8 Oct - LIVE LDS Data'!$A$3:$AAD$1504,10,FALSE)=0/1/1900,"",VLOOKUP($A87,'8 Oct - LIVE LDS Data'!$A$3:$AAD$1504,10,FALSE))</f>
        <v>39798</v>
      </c>
      <c r="L87" s="7295"/>
      <c r="M87" s="7295"/>
      <c r="N87" s="7295"/>
      <c r="O87" s="7295"/>
      <c r="P87" s="7295"/>
      <c r="Q87" s="7295"/>
      <c r="R87" s="7295"/>
      <c r="S87" s="7295"/>
      <c r="T87" s="7297">
        <f>IF(VLOOKUP($A87,'8 Oct - LIVE LDS Data'!$A$3:$AAD$1504,60,FALSE)=0/1/1900,"",VLOOKUP($A87,'8 Oct - LIVE LDS Data'!$A$3:$AAD$1504,60,FALSE))</f>
        <v>46054</v>
      </c>
      <c r="U87" s="7297" t="str">
        <f>IF(VLOOKUP($A87,'8 Oct - LIVE LDS Data'!$A$3:$AAD$1504,63,FALSE)=0/1/1900,"",VLOOKUP($A87,'8 Oct - LIVE LDS Data'!$A$3:$AAD$1504,63,FALSE))</f>
        <v>Dec 2026</v>
      </c>
      <c r="V87" s="7297" t="str">
        <f>IF(VLOOKUP($A87,'8 Oct - LIVE LDS Data'!$A$3:$AAD$1504,66,FALSE)=0/1/1900,"",VLOOKUP($A87,'8 Oct - LIVE LDS Data'!$A$3:$AAD$1504,66,FALSE))</f>
        <v>TBC</v>
      </c>
      <c r="W87" s="7537" t="str">
        <f>IF(VLOOKUP($A87,'8 Oct - LIVE LDS Data'!$A$3:$AAD$1504,68,FALSE)=0/1/1900,"",VLOOKUP($A87,'8 Oct - LIVE LDS Data'!$A$3:$AAD$1504,68,FALSE))</f>
        <v>Reg 19 Feb 2026; Sub Dec 2026 under current system</v>
      </c>
      <c r="X87" s="7544" t="s">
        <v>4017</v>
      </c>
      <c r="Y87" s="7315" t="s">
        <v>90</v>
      </c>
      <c r="Z87" s="7538" t="s">
        <v>8065</v>
      </c>
      <c r="AA87" s="7543">
        <f>IF(VLOOKUP($A87,'8 Oct - LIVE LDS Data'!$A$3:$AAD$1504,72,FALSE)=0/1/1900,"",VLOOKUP($A87,'8 Oct - LIVE LDS Data'!$A$3:$AAD$1504,72,FALSE))</f>
        <v>45932</v>
      </c>
      <c r="AB87" s="7543">
        <f>IF(VLOOKUP($A87,'8 Oct - LIVE LDS Data'!$A$3:$AAD$1504,73,FALSE)=0/1/1900,"",VLOOKUP($A87,'8 Oct - LIVE LDS Data'!$A$3:$AAD$1504,73,FALSE))</f>
        <v>45783</v>
      </c>
      <c r="AC87" s="7543">
        <f>IF(VLOOKUP($A87,'8 Oct - LIVE LDS Data'!$A$3:$AAD$1504,75,FALSE)=0/1/1900,"",VLOOKUP($A87,'8 Oct - LIVE LDS Data'!$A$3:$AAD$1504,75,FALSE))</f>
        <v>45932</v>
      </c>
      <c r="AD87" s="7543">
        <f>IF(VLOOKUP($A87,'8 Oct - LIVE LDS Data'!$A$3:$AAD$1504,76,FALSE)=0/1/1900,"",VLOOKUP($A87,'8 Oct - LIVE LDS Data'!$A$3:$AAD$1504,76,FALSE))</f>
        <v>45783</v>
      </c>
    </row>
    <row r="88" spans="1:30" s="610" customFormat="1" ht="30" hidden="1" customHeight="1" x14ac:dyDescent="0.2">
      <c r="A88" s="7301" t="s">
        <v>1926</v>
      </c>
      <c r="B88" s="7301"/>
      <c r="C88" s="7301" t="s">
        <v>1927</v>
      </c>
      <c r="D88" s="7302"/>
      <c r="E88" s="7302"/>
      <c r="F88" s="7293" t="str">
        <f>IF(VLOOKUP($A88,'8 Oct - LIVE LDS Data'!$A$3:$AAD$1504,4,FALSE)=0/1/1900,"",VLOOKUP($A88,'8 Oct - LIVE LDS Data'!$A$3:$AAD$1504,4,FALSE))</f>
        <v>Local Plan to 2036 - Full Review</v>
      </c>
      <c r="G88" s="7294" t="str">
        <f>IF(VLOOKUP($A88,'8 Oct - LIVE LDS Data'!$A$3:$AAD$1504,6,FALSE)=0/1/1900,"",VLOOKUP($A88,'8 Oct - LIVE LDS Data'!$A$3:$AAD$1504,6,FALSE))</f>
        <v>2023</v>
      </c>
      <c r="H88" s="7294" t="str">
        <f>IF(VLOOKUP($A88,'8 Oct - LIVE LDS Data'!$A$3:$AAD$1504,7,FALSE)=0/1/1900,"",VLOOKUP($A88,'8 Oct - LIVE LDS Data'!$A$3:$AAD$1504,7,FALSE))</f>
        <v>2038</v>
      </c>
      <c r="I88" s="7294" t="str">
        <f>IF(VLOOKUP($A88,'8 Oct - LIVE LDS Data'!$A$3:$AAD$1504,8,FALSE)=0/1/1900,"",VLOOKUP($A88,'8 Oct - LIVE LDS Data'!$A$3:$AAD$1504,8,FALSE))</f>
        <v>N</v>
      </c>
      <c r="J88" s="7294" t="str">
        <f>IF(VLOOKUP($A88,'8 Oct - LIVE LDS Data'!$A$3:$AAD$1504,9,FALSE)=0/1/1900,"",VLOOKUP($A88,'8 Oct - LIVE LDS Data'!$A$3:$AAD$1504,9,FALSE))</f>
        <v>N</v>
      </c>
      <c r="K88" s="7295">
        <f>IF(VLOOKUP($A88,'8 Oct - LIVE LDS Data'!$A$3:$AAD$1504,10,FALSE)=0/1/1900,"",VLOOKUP($A88,'8 Oct - LIVE LDS Data'!$A$3:$AAD$1504,10,FALSE))</f>
        <v>43600</v>
      </c>
      <c r="L88" s="7297">
        <f>IF(VLOOKUP($A88,'8 Oct - LIVE LDS Data'!$A$3:$AAD$1504,33,FALSE)=0/1/1900,"",VLOOKUP($A88,'8 Oct - LIVE LDS Data'!$A$3:$AAD$1504,33,FALSE))</f>
        <v>45017</v>
      </c>
      <c r="M88" s="7297">
        <f>IF(VLOOKUP($A88,'8 Oct - LIVE LDS Data'!$A$3:$AAD$1504,34,FALSE)=0/1/1900,"",VLOOKUP($A88,'8 Oct - LIVE LDS Data'!$A$3:$AAD$1504,34,FALSE))</f>
        <v>45017</v>
      </c>
      <c r="N88" s="7297">
        <f>IF(VLOOKUP($A88,'8 Oct - LIVE LDS Data'!$A$3:$AAD$1504,40,FALSE)=0/1/1900,"",VLOOKUP($A88,'8 Oct - LIVE LDS Data'!$A$3:$AAD$1504,40,FALSE))</f>
        <v>45383</v>
      </c>
      <c r="O88" s="7297" t="str">
        <f>IF(VLOOKUP($A88,'8 Oct - LIVE LDS Data'!$A$3:$AAD$1504,41,FALSE)=0/1/1900,"",VLOOKUP($A88,'8 Oct - LIVE LDS Data'!$A$3:$AAD$1504,41,FALSE))</f>
        <v>Autumn 2024</v>
      </c>
      <c r="P88" s="7297">
        <f>IF(VLOOKUP($A88,'8 Oct - LIVE LDS Data'!$A$3:$AAD$1504,47,FALSE)=0/1/1900,"",VLOOKUP($A88,'8 Oct - LIVE LDS Data'!$A$3:$AAD$1504,47,FALSE))</f>
        <v>45931</v>
      </c>
      <c r="Q88" s="7297" t="str">
        <f>IF(VLOOKUP($A88,'8 Oct - LIVE LDS Data'!$A$3:$AAD$1504,48,FALSE)=0/1/1900,"",VLOOKUP($A88,'8 Oct - LIVE LDS Data'!$A$3:$AAD$1504,48,FALSE))</f>
        <v/>
      </c>
      <c r="R88" s="7297" t="str">
        <f>IF(VLOOKUP($A88,'8 Oct - LIVE LDS Data'!$A$3:$AAD$1504,54,FALSE)=0/1/1900,"",VLOOKUP($A88,'8 Oct - LIVE LDS Data'!$A$3:$AAD$1504,54,FALSE))</f>
        <v/>
      </c>
      <c r="S88" s="7297" t="str">
        <f>IF(VLOOKUP($A88,'8 Oct - LIVE LDS Data'!$A$3:$AAD$1504,55,FALSE)=0/1/1900,"",VLOOKUP($A88,'8 Oct - LIVE LDS Data'!$A$3:$AAD$1504,55,FALSE))</f>
        <v/>
      </c>
      <c r="T88" s="7297">
        <f>IF(VLOOKUP($A88,'8 Oct - LIVE LDS Data'!$A$3:$AAD$1504,60,FALSE)=0/1/1900,"",VLOOKUP($A88,'8 Oct - LIVE LDS Data'!$A$3:$AAD$1504,60,FALSE))</f>
        <v>46204</v>
      </c>
      <c r="U88" s="7297">
        <f>IF(VLOOKUP($A88,'8 Oct - LIVE LDS Data'!$A$3:$AAD$1504,63,FALSE)=0/1/1900,"",VLOOKUP($A88,'8 Oct - LIVE LDS Data'!$A$3:$AAD$1504,63,FALSE))</f>
        <v>46357</v>
      </c>
      <c r="V88" s="7297">
        <f>IF(VLOOKUP($A88,'8 Oct - LIVE LDS Data'!$A$3:$AAD$1504,66,FALSE)=0/1/1900,"",VLOOKUP($A88,'8 Oct - LIVE LDS Data'!$A$3:$AAD$1504,66,FALSE))</f>
        <v>46784</v>
      </c>
      <c r="W88" s="7537" t="str">
        <f>IF(VLOOKUP($A88,'8 Oct - LIVE LDS Data'!$A$3:$AAD$1504,68,FALSE)=0/1/1900,"",VLOOKUP($A88,'8 Oct - LIVE LDS Data'!$A$3:$AAD$1504,68,FALSE))</f>
        <v>Reverted to current sytem. Submission Dec 2026</v>
      </c>
      <c r="X88" s="7314" t="str">
        <f>IF(VLOOKUP($A88,'8 Oct - LIVE LDS Data'!$A$3:$AAD$1504,79,FALSE)=0/1/1900,"",VLOOKUP($A88,'8 Oct - LIVE LDS Data'!$A$3:$AAD$1504,79,FALSE))</f>
        <v>Reg 18 ongoing</v>
      </c>
      <c r="Y88" s="7315" t="s">
        <v>90</v>
      </c>
      <c r="Z88" s="7538" t="s">
        <v>8054</v>
      </c>
      <c r="AA88" s="7300">
        <f>IF(VLOOKUP($A88,'8 Oct - LIVE LDS Data'!$A$3:$AAD$1504,72,FALSE)=0/1/1900,"",VLOOKUP($A88,'8 Oct - LIVE LDS Data'!$A$3:$AAD$1504,72,FALSE))</f>
        <v>45320</v>
      </c>
      <c r="AB88" s="7300">
        <f>IF(VLOOKUP($A88,'8 Oct - LIVE LDS Data'!$A$3:$AAD$1504,73,FALSE)=0/1/1900,"",VLOOKUP($A88,'8 Oct - LIVE LDS Data'!$A$3:$AAD$1504,73,FALSE))</f>
        <v>45807</v>
      </c>
      <c r="AC88" s="7300" t="str">
        <f>IF(VLOOKUP($A88,'8 Oct - LIVE LDS Data'!$A$3:$AAD$1504,75,FALSE)=0/1/1900,"",VLOOKUP($A88,'8 Oct - LIVE LDS Data'!$A$3:$AAD$1504,75,FALSE))</f>
        <v/>
      </c>
      <c r="AD88" s="7300">
        <f>IF(VLOOKUP($A88,'8 Oct - LIVE LDS Data'!$A$3:$AAD$1504,76,FALSE)=0/1/1900,"",VLOOKUP($A88,'8 Oct - LIVE LDS Data'!$A$3:$AAD$1504,76,FALSE))</f>
        <v>45807</v>
      </c>
    </row>
    <row r="89" spans="1:30" s="610" customFormat="1" ht="30" customHeight="1" x14ac:dyDescent="0.2">
      <c r="A89" s="7301" t="s">
        <v>3090</v>
      </c>
      <c r="B89" s="7301"/>
      <c r="C89" s="2381" t="s">
        <v>3091</v>
      </c>
      <c r="D89" s="7302"/>
      <c r="E89" s="2382" t="s">
        <v>90</v>
      </c>
      <c r="F89" s="7293" t="str">
        <f>IF(VLOOKUP($A89,'8 Oct - LIVE LDS Data'!$A$3:$AAD$1504,4,FALSE)=0/1/1900,"",VLOOKUP($A89,'8 Oct - LIVE LDS Data'!$A$3:$AAD$1504,4,FALSE))</f>
        <v>Somerset Local Plan 2045</v>
      </c>
      <c r="G89" s="7294" t="str">
        <f>IF(VLOOKUP($A89,'8 Oct - LIVE LDS Data'!$A$3:$AAD$1504,6,FALSE)=0/1/1900,"",VLOOKUP($A89,'8 Oct - LIVE LDS Data'!$A$3:$AAD$1504,6,FALSE))</f>
        <v/>
      </c>
      <c r="H89" s="7294">
        <f>IF(VLOOKUP($A89,'8 Oct - LIVE LDS Data'!$A$3:$AAD$1504,7,FALSE)=0/1/1900,"",VLOOKUP($A89,'8 Oct - LIVE LDS Data'!$A$3:$AAD$1504,7,FALSE))</f>
        <v>2045</v>
      </c>
      <c r="I89" s="7294" t="str">
        <f>IF(VLOOKUP($A89,'8 Oct - LIVE LDS Data'!$A$3:$AAD$1504,8,FALSE)=0/1/1900,"",VLOOKUP($A89,'8 Oct - LIVE LDS Data'!$A$3:$AAD$1504,8,FALSE))</f>
        <v>N</v>
      </c>
      <c r="J89" s="7294" t="str">
        <f>IF(VLOOKUP($A89,'8 Oct - LIVE LDS Data'!$A$3:$AAD$1504,9,FALSE)=0/1/1900,"",VLOOKUP($A89,'8 Oct - LIVE LDS Data'!$A$3:$AAD$1504,9,FALSE))</f>
        <v>N</v>
      </c>
      <c r="K89" s="7295" t="str">
        <f>IF(VLOOKUP($A89,'8 Oct - LIVE LDS Data'!$A$3:$AAD$1504,10,FALSE)=0/1/1900,"",VLOOKUP($A89,'8 Oct - LIVE LDS Data'!$A$3:$AAD$1504,10,FALSE))</f>
        <v>new LPA</v>
      </c>
      <c r="L89" s="7297">
        <f>IF(VLOOKUP($A89,'8 Oct - LIVE LDS Data'!$A$3:$AAD$1504,33,FALSE)=0/1/1900,"",VLOOKUP($A89,'8 Oct - LIVE LDS Data'!$A$3:$AAD$1504,33,FALSE))</f>
        <v>46113</v>
      </c>
      <c r="M89" s="7297" t="str">
        <f>IF(VLOOKUP($A89,'8 Oct - LIVE LDS Data'!$A$3:$AAD$1504,34,FALSE)=0/1/1900,"",VLOOKUP($A89,'8 Oct - LIVE LDS Data'!$A$3:$AAD$1504,34,FALSE))</f>
        <v/>
      </c>
      <c r="N89" s="7297" t="str">
        <f>IF(VLOOKUP($A89,'8 Oct - LIVE LDS Data'!$A$3:$AAD$1504,40,FALSE)=0/1/1900,"",VLOOKUP($A89,'8 Oct - LIVE LDS Data'!$A$3:$AAD$1504,40,FALSE))</f>
        <v/>
      </c>
      <c r="O89" s="7297" t="str">
        <f>IF(VLOOKUP($A89,'8 Oct - LIVE LDS Data'!$A$3:$AAD$1504,41,FALSE)=0/1/1900,"",VLOOKUP($A89,'8 Oct - LIVE LDS Data'!$A$3:$AAD$1504,41,FALSE))</f>
        <v/>
      </c>
      <c r="P89" s="7297" t="str">
        <f>IF(VLOOKUP($A89,'8 Oct - LIVE LDS Data'!$A$3:$AAD$1504,47,FALSE)=0/1/1900,"",VLOOKUP($A89,'8 Oct - LIVE LDS Data'!$A$3:$AAD$1504,47,FALSE))</f>
        <v/>
      </c>
      <c r="Q89" s="7297" t="str">
        <f>IF(VLOOKUP($A89,'8 Oct - LIVE LDS Data'!$A$3:$AAD$1504,48,FALSE)=0/1/1900,"",VLOOKUP($A89,'8 Oct - LIVE LDS Data'!$A$3:$AAD$1504,48,FALSE))</f>
        <v/>
      </c>
      <c r="R89" s="7297" t="str">
        <f>IF(VLOOKUP($A89,'8 Oct - LIVE LDS Data'!$A$3:$AAD$1504,54,FALSE)=0/1/1900,"",VLOOKUP($A89,'8 Oct - LIVE LDS Data'!$A$3:$AAD$1504,54,FALSE))</f>
        <v/>
      </c>
      <c r="S89" s="7297" t="str">
        <f>IF(VLOOKUP($A89,'8 Oct - LIVE LDS Data'!$A$3:$AAD$1504,55,FALSE)=0/1/1900,"",VLOOKUP($A89,'8 Oct - LIVE LDS Data'!$A$3:$AAD$1504,55,FALSE))</f>
        <v/>
      </c>
      <c r="T89" s="7297">
        <f>IF(VLOOKUP($A89,'8 Oct - LIVE LDS Data'!$A$3:$AAD$1504,60,FALSE)=0/1/1900,"",VLOOKUP($A89,'8 Oct - LIVE LDS Data'!$A$3:$AAD$1504,60,FALSE))</f>
        <v>46661</v>
      </c>
      <c r="U89" s="7297">
        <f>IF(VLOOKUP($A89,'8 Oct - LIVE LDS Data'!$A$3:$AAD$1504,63,FALSE)=0/1/1900,"",VLOOKUP($A89,'8 Oct - LIVE LDS Data'!$A$3:$AAD$1504,63,FALSE))</f>
        <v>46753</v>
      </c>
      <c r="V89" s="7297">
        <f>IF(VLOOKUP($A89,'8 Oct - LIVE LDS Data'!$A$3:$AAD$1504,66,FALSE)=0/1/1900,"",VLOOKUP($A89,'8 Oct - LIVE LDS Data'!$A$3:$AAD$1504,66,FALSE))</f>
        <v>47178</v>
      </c>
      <c r="W89" s="7537" t="str">
        <f>IF(VLOOKUP($A89,'8 Oct - LIVE LDS Data'!$A$3:$AAD$1504,68,FALSE)=0/1/1900,"",VLOOKUP($A89,'8 Oct - LIVE LDS Data'!$A$3:$AAD$1504,68,FALSE))</f>
        <v>Somerset to prepare a local plan (new unitary authority, April 2023).  Reg 18  April 2026; Reg 19 Oct 2027; Sub Jan 2028; Adoption Mar 2029.</v>
      </c>
      <c r="X89" s="7544" t="s">
        <v>4017</v>
      </c>
      <c r="Y89" s="7315" t="s">
        <v>3757</v>
      </c>
      <c r="Z89" s="7538" t="s">
        <v>8054</v>
      </c>
      <c r="AA89" s="7300">
        <f>IF(VLOOKUP($A89,'8 Oct - LIVE LDS Data'!$A$3:$AAD$1504,72,FALSE)=0/1/1900,"",VLOOKUP($A89,'8 Oct - LIVE LDS Data'!$A$3:$AAD$1504,72,FALSE))</f>
        <v>45313</v>
      </c>
      <c r="AB89" s="7300">
        <f>IF(VLOOKUP($A89,'8 Oct - LIVE LDS Data'!$A$3:$AAD$1504,73,FALSE)=0/1/1900,"",VLOOKUP($A89,'8 Oct - LIVE LDS Data'!$A$3:$AAD$1504,73,FALSE))</f>
        <v>45783</v>
      </c>
      <c r="AC89" s="7300">
        <f>IF(VLOOKUP($A89,'8 Oct - LIVE LDS Data'!$A$3:$AAD$1504,75,FALSE)=0/1/1900,"",VLOOKUP($A89,'8 Oct - LIVE LDS Data'!$A$3:$AAD$1504,75,FALSE))</f>
        <v>45313</v>
      </c>
      <c r="AD89" s="7300">
        <f>IF(VLOOKUP($A89,'8 Oct - LIVE LDS Data'!$A$3:$AAD$1504,76,FALSE)=0/1/1900,"",VLOOKUP($A89,'8 Oct - LIVE LDS Data'!$A$3:$AAD$1504,76,FALSE))</f>
        <v>45783</v>
      </c>
    </row>
    <row r="90" spans="1:30" s="610" customFormat="1" ht="40" customHeight="1" x14ac:dyDescent="0.2">
      <c r="A90" s="1465" t="s">
        <v>633</v>
      </c>
      <c r="B90" s="1465"/>
      <c r="C90" s="1465" t="s">
        <v>634</v>
      </c>
      <c r="D90" s="1466"/>
      <c r="E90" s="1466"/>
      <c r="F90" s="7293" t="str">
        <f>IF(VLOOKUP($A90,'8 Oct - LIVE LDS Data'!$A$3:$AAD$1504,4,FALSE)=0/1/1900,"",VLOOKUP($A90,'8 Oct - LIVE LDS Data'!$A$3:$AAD$1504,4,FALSE))</f>
        <v>Local Plan Review</v>
      </c>
      <c r="G90" s="7294" t="str">
        <f>IF(VLOOKUP($A90,'8 Oct - LIVE LDS Data'!$A$3:$AAD$1504,6,FALSE)=0/1/1900,"",VLOOKUP($A90,'8 Oct - LIVE LDS Data'!$A$3:$AAD$1504,6,FALSE))</f>
        <v/>
      </c>
      <c r="H90" s="7294" t="str">
        <f>IF(VLOOKUP($A90,'8 Oct - LIVE LDS Data'!$A$3:$AAD$1504,7,FALSE)=0/1/1900,"",VLOOKUP($A90,'8 Oct - LIVE LDS Data'!$A$3:$AAD$1504,7,FALSE))</f>
        <v/>
      </c>
      <c r="I90" s="7294" t="str">
        <f>IF(VLOOKUP($A90,'8 Oct - LIVE LDS Data'!$A$3:$AAD$1504,8,FALSE)=0/1/1900,"",VLOOKUP($A90,'8 Oct - LIVE LDS Data'!$A$3:$AAD$1504,8,FALSE))</f>
        <v>N</v>
      </c>
      <c r="J90" s="7294" t="str">
        <f>IF(VLOOKUP($A90,'8 Oct - LIVE LDS Data'!$A$3:$AAD$1504,9,FALSE)=0/1/1900,"",VLOOKUP($A90,'8 Oct - LIVE LDS Data'!$A$3:$AAD$1504,9,FALSE))</f>
        <v>N</v>
      </c>
      <c r="K90" s="7295">
        <f>IF(VLOOKUP($A90,'8 Oct - LIVE LDS Data'!$A$3:$AAD$1504,10,FALSE)=0/1/1900,"",VLOOKUP($A90,'8 Oct - LIVE LDS Data'!$A$3:$AAD$1504,10,FALSE))</f>
        <v>42760</v>
      </c>
      <c r="L90" s="7297">
        <f>IF(VLOOKUP($A90,'8 Oct - LIVE LDS Data'!$A$3:$AAD$1504,33,FALSE)=0/1/1900,"",VLOOKUP($A90,'8 Oct - LIVE LDS Data'!$A$3:$AAD$1504,33,FALSE))</f>
        <v>46174</v>
      </c>
      <c r="M90" s="7297" t="str">
        <f>IF(VLOOKUP($A90,'8 Oct - LIVE LDS Data'!$A$3:$AAD$1504,34,FALSE)=0/1/1900,"",VLOOKUP($A90,'8 Oct - LIVE LDS Data'!$A$3:$AAD$1504,34,FALSE))</f>
        <v/>
      </c>
      <c r="N90" s="7297" t="str">
        <f>IF(VLOOKUP($A90,'8 Oct - LIVE LDS Data'!$A$3:$AAD$1504,40,FALSE)=0/1/1900,"",VLOOKUP($A90,'8 Oct - LIVE LDS Data'!$A$3:$AAD$1504,40,FALSE))</f>
        <v/>
      </c>
      <c r="O90" s="7297" t="str">
        <f>IF(VLOOKUP($A90,'8 Oct - LIVE LDS Data'!$A$3:$AAD$1504,41,FALSE)=0/1/1900,"",VLOOKUP($A90,'8 Oct - LIVE LDS Data'!$A$3:$AAD$1504,41,FALSE))</f>
        <v/>
      </c>
      <c r="P90" s="7297" t="str">
        <f>IF(VLOOKUP($A90,'8 Oct - LIVE LDS Data'!$A$3:$AAD$1504,47,FALSE)=0/1/1900,"",VLOOKUP($A90,'8 Oct - LIVE LDS Data'!$A$3:$AAD$1504,47,FALSE))</f>
        <v/>
      </c>
      <c r="Q90" s="7297" t="str">
        <f>IF(VLOOKUP($A90,'8 Oct - LIVE LDS Data'!$A$3:$AAD$1504,48,FALSE)=0/1/1900,"",VLOOKUP($A90,'8 Oct - LIVE LDS Data'!$A$3:$AAD$1504,48,FALSE))</f>
        <v/>
      </c>
      <c r="R90" s="7297" t="str">
        <f>IF(VLOOKUP($A90,'8 Oct - LIVE LDS Data'!$A$3:$AAD$1504,54,FALSE)=0/1/1900,"",VLOOKUP($A90,'8 Oct - LIVE LDS Data'!$A$3:$AAD$1504,54,FALSE))</f>
        <v/>
      </c>
      <c r="S90" s="7297" t="str">
        <f>IF(VLOOKUP($A90,'8 Oct - LIVE LDS Data'!$A$3:$AAD$1504,55,FALSE)=0/1/1900,"",VLOOKUP($A90,'8 Oct - LIVE LDS Data'!$A$3:$AAD$1504,55,FALSE))</f>
        <v/>
      </c>
      <c r="T90" s="7297">
        <f>IF(VLOOKUP($A90,'8 Oct - LIVE LDS Data'!$A$3:$AAD$1504,60,FALSE)=0/1/1900,"",VLOOKUP($A90,'8 Oct - LIVE LDS Data'!$A$3:$AAD$1504,60,FALSE))</f>
        <v>46478</v>
      </c>
      <c r="U90" s="7297">
        <f>IF(VLOOKUP($A90,'8 Oct - LIVE LDS Data'!$A$3:$AAD$1504,63,FALSE)=0/1/1900,"",VLOOKUP($A90,'8 Oct - LIVE LDS Data'!$A$3:$AAD$1504,63,FALSE))</f>
        <v>46722</v>
      </c>
      <c r="V90" s="7297">
        <f>IF(VLOOKUP($A90,'8 Oct - LIVE LDS Data'!$A$3:$AAD$1504,66,FALSE)=0/1/1900,"",VLOOKUP($A90,'8 Oct - LIVE LDS Data'!$A$3:$AAD$1504,66,FALSE))</f>
        <v>46935</v>
      </c>
      <c r="W90" s="7537" t="str">
        <f>IF(VLOOKUP($A90,'8 Oct - LIVE LDS Data'!$A$3:$AAD$1504,68,FALSE)=0/1/1900,"",VLOOKUP($A90,'8 Oct - LIVE LDS Data'!$A$3:$AAD$1504,68,FALSE))</f>
        <v>Submission c. Dec 2027 / Jan 2028.  Currently consulting on a Draft Development Strategy to help inform the Bromsgrove District Local Plan (Oct 2025).</v>
      </c>
      <c r="X90" s="7544" t="s">
        <v>4017</v>
      </c>
      <c r="Y90" s="7315" t="s">
        <v>90</v>
      </c>
      <c r="Z90" s="7538" t="s">
        <v>8058</v>
      </c>
      <c r="AA90" s="7300">
        <f>IF(VLOOKUP($A90,'8 Oct - LIVE LDS Data'!$A$3:$AAD$1504,72,FALSE)=0/1/1900,"",VLOOKUP($A90,'8 Oct - LIVE LDS Data'!$A$3:$AAD$1504,72,FALSE))</f>
        <v>45937</v>
      </c>
      <c r="AB90" s="7300">
        <f>IF(VLOOKUP($A90,'8 Oct - LIVE LDS Data'!$A$3:$AAD$1504,73,FALSE)=0/1/1900,"",VLOOKUP($A90,'8 Oct - LIVE LDS Data'!$A$3:$AAD$1504,73,FALSE))</f>
        <v>45764</v>
      </c>
      <c r="AC90" s="7300">
        <f>IF(VLOOKUP($A90,'8 Oct - LIVE LDS Data'!$A$3:$AAD$1504,75,FALSE)=0/1/1900,"",VLOOKUP($A90,'8 Oct - LIVE LDS Data'!$A$3:$AAD$1504,75,FALSE))</f>
        <v>45562</v>
      </c>
      <c r="AD90" s="7300">
        <f>IF(VLOOKUP($A90,'8 Oct - LIVE LDS Data'!$A$3:$AAD$1504,76,FALSE)=0/1/1900,"",VLOOKUP($A90,'8 Oct - LIVE LDS Data'!$A$3:$AAD$1504,76,FALSE))</f>
        <v>45888</v>
      </c>
    </row>
    <row r="91" spans="1:30" s="610" customFormat="1" ht="30" hidden="1" customHeight="1" x14ac:dyDescent="0.2">
      <c r="A91" s="1465" t="s">
        <v>2010</v>
      </c>
      <c r="B91" s="1465"/>
      <c r="C91" s="1465" t="s">
        <v>2011</v>
      </c>
      <c r="D91" s="1466"/>
      <c r="E91" s="1466"/>
      <c r="F91" s="7293" t="str">
        <f>IF(VLOOKUP($A91,'8 Oct - LIVE LDS Data'!$A$3:$AAD$1504,4,FALSE)=0/1/1900,"",VLOOKUP($A91,'8 Oct - LIVE LDS Data'!$A$3:$AAD$1504,4,FALSE))</f>
        <v>New Local Plan</v>
      </c>
      <c r="G91" s="7294">
        <f>IF(VLOOKUP($A91,'8 Oct - LIVE LDS Data'!$A$3:$AAD$1504,6,FALSE)=0/1/1900,"",VLOOKUP($A91,'8 Oct - LIVE LDS Data'!$A$3:$AAD$1504,6,FALSE))</f>
        <v>2019</v>
      </c>
      <c r="H91" s="7294">
        <f>IF(VLOOKUP($A91,'8 Oct - LIVE LDS Data'!$A$3:$AAD$1504,7,FALSE)=0/1/1900,"",VLOOKUP($A91,'8 Oct - LIVE LDS Data'!$A$3:$AAD$1504,7,FALSE))</f>
        <v>2041</v>
      </c>
      <c r="I91" s="7294" t="str">
        <f>IF(VLOOKUP($A91,'8 Oct - LIVE LDS Data'!$A$3:$AAD$1504,8,FALSE)=0/1/1900,"",VLOOKUP($A91,'8 Oct - LIVE LDS Data'!$A$3:$AAD$1504,8,FALSE))</f>
        <v>N</v>
      </c>
      <c r="J91" s="7294" t="str">
        <f>IF(VLOOKUP($A91,'8 Oct - LIVE LDS Data'!$A$3:$AAD$1504,9,FALSE)=0/1/1900,"",VLOOKUP($A91,'8 Oct - LIVE LDS Data'!$A$3:$AAD$1504,9,FALSE))</f>
        <v>N</v>
      </c>
      <c r="K91" s="7295">
        <f>IF(VLOOKUP($A91,'8 Oct - LIVE LDS Data'!$A$3:$AAD$1504,10,FALSE)=0/1/1900,"",VLOOKUP($A91,'8 Oct - LIVE LDS Data'!$A$3:$AAD$1504,10,FALSE))</f>
        <v>41016</v>
      </c>
      <c r="L91" s="7297">
        <f>IF(VLOOKUP($A91,'8 Oct - LIVE LDS Data'!$A$3:$AAD$1504,33,FALSE)=0/1/1900,"",VLOOKUP($A91,'8 Oct - LIVE LDS Data'!$A$3:$AAD$1504,33,FALSE))</f>
        <v>43617</v>
      </c>
      <c r="M91" s="7297">
        <f>IF(VLOOKUP($A91,'8 Oct - LIVE LDS Data'!$A$3:$AAD$1504,34,FALSE)=0/1/1900,"",VLOOKUP($A91,'8 Oct - LIVE LDS Data'!$A$3:$AAD$1504,34,FALSE))</f>
        <v>43586</v>
      </c>
      <c r="N91" s="7297">
        <f>IF(VLOOKUP($A91,'8 Oct - LIVE LDS Data'!$A$3:$AAD$1504,40,FALSE)=0/1/1900,"",VLOOKUP($A91,'8 Oct - LIVE LDS Data'!$A$3:$AAD$1504,40,FALSE))</f>
        <v>44317</v>
      </c>
      <c r="O91" s="7297">
        <f>IF(VLOOKUP($A91,'8 Oct - LIVE LDS Data'!$A$3:$AAD$1504,41,FALSE)=0/1/1900,"",VLOOKUP($A91,'8 Oct - LIVE LDS Data'!$A$3:$AAD$1504,41,FALSE))</f>
        <v>44376</v>
      </c>
      <c r="P91" s="7297">
        <f>IF(VLOOKUP($A91,'8 Oct - LIVE LDS Data'!$A$3:$AAD$1504,47,FALSE)=0/1/1900,"",VLOOKUP($A91,'8 Oct - LIVE LDS Data'!$A$3:$AAD$1504,47,FALSE))</f>
        <v>44835</v>
      </c>
      <c r="Q91" s="7297">
        <f>IF(VLOOKUP($A91,'8 Oct - LIVE LDS Data'!$A$3:$AAD$1504,48,FALSE)=0/1/1900,"",VLOOKUP($A91,'8 Oct - LIVE LDS Data'!$A$3:$AAD$1504,48,FALSE))</f>
        <v>44893</v>
      </c>
      <c r="R91" s="7297">
        <f>IF(VLOOKUP($A91,'8 Oct - LIVE LDS Data'!$A$3:$AAD$1504,54,FALSE)=0/1/1900,"",VLOOKUP($A91,'8 Oct - LIVE LDS Data'!$A$3:$AAD$1504,54,FALSE))</f>
        <v>45870</v>
      </c>
      <c r="S91" s="7297" t="str">
        <f>IF(VLOOKUP($A91,'8 Oct - LIVE LDS Data'!$A$3:$AAD$1504,55,FALSE)=0/1/1900,"",VLOOKUP($A91,'8 Oct - LIVE LDS Data'!$A$3:$AAD$1504,55,FALSE))</f>
        <v/>
      </c>
      <c r="T91" s="7297">
        <f>IF(VLOOKUP($A91,'8 Oct - LIVE LDS Data'!$A$3:$AAD$1504,60,FALSE)=0/1/1900,"",VLOOKUP($A91,'8 Oct - LIVE LDS Data'!$A$3:$AAD$1504,60,FALSE))</f>
        <v>45962</v>
      </c>
      <c r="U91" s="7297">
        <f>IF(VLOOKUP($A91,'8 Oct - LIVE LDS Data'!$A$3:$AAD$1504,63,FALSE)=0/1/1900,"",VLOOKUP($A91,'8 Oct - LIVE LDS Data'!$A$3:$AAD$1504,63,FALSE))</f>
        <v>46235</v>
      </c>
      <c r="V91" s="7297">
        <f>IF(VLOOKUP($A91,'8 Oct - LIVE LDS Data'!$A$3:$AAD$1504,66,FALSE)=0/1/1900,"",VLOOKUP($A91,'8 Oct - LIVE LDS Data'!$A$3:$AAD$1504,66,FALSE))</f>
        <v>46600</v>
      </c>
      <c r="W91" s="7537" t="str">
        <f>IF(VLOOKUP($A91,'8 Oct - LIVE LDS Data'!$A$3:$AAD$1504,68,FALSE)=0/1/1900,"",VLOOKUP($A91,'8 Oct - LIVE LDS Data'!$A$3:$AAD$1504,68,FALSE))</f>
        <v xml:space="preserve">The LPA advise they are considering revising their timetable and cite increasing housing numbers across London and uncertainty around National Development Management Policies. </v>
      </c>
      <c r="X91" s="7314" t="str">
        <f>IF(VLOOKUP($A91,'8 Oct - LIVE LDS Data'!$A$3:$AAD$1504,79,FALSE)=0/1/1900,"",VLOOKUP($A91,'8 Oct - LIVE LDS Data'!$A$3:$AAD$1504,79,FALSE))</f>
        <v>Reg 18 ongoing</v>
      </c>
      <c r="Y91" s="7315" t="s">
        <v>90</v>
      </c>
      <c r="Z91" s="7538" t="s">
        <v>8054</v>
      </c>
      <c r="AA91" s="7300">
        <f>IF(VLOOKUP($A91,'8 Oct - LIVE LDS Data'!$A$3:$AAD$1504,72,FALSE)=0/1/1900,"",VLOOKUP($A91,'8 Oct - LIVE LDS Data'!$A$3:$AAD$1504,72,FALSE))</f>
        <v>45936</v>
      </c>
      <c r="AB91" s="7300">
        <f>IF(VLOOKUP($A91,'8 Oct - LIVE LDS Data'!$A$3:$AAD$1504,73,FALSE)=0/1/1900,"",VLOOKUP($A91,'8 Oct - LIVE LDS Data'!$A$3:$AAD$1504,73,FALSE))</f>
        <v>45807</v>
      </c>
      <c r="AC91" s="7300">
        <f>IF(VLOOKUP($A91,'8 Oct - LIVE LDS Data'!$A$3:$AAD$1504,75,FALSE)=0/1/1900,"",VLOOKUP($A91,'8 Oct - LIVE LDS Data'!$A$3:$AAD$1504,75,FALSE))</f>
        <v>45936</v>
      </c>
      <c r="AD91" s="7300">
        <f>IF(VLOOKUP($A91,'8 Oct - LIVE LDS Data'!$A$3:$AAD$1504,76,FALSE)=0/1/1900,"",VLOOKUP($A91,'8 Oct - LIVE LDS Data'!$A$3:$AAD$1504,76,FALSE))</f>
        <v>45807</v>
      </c>
    </row>
    <row r="92" spans="1:30" s="610" customFormat="1" ht="40" customHeight="1" x14ac:dyDescent="0.2">
      <c r="A92" s="1465" t="s">
        <v>3681</v>
      </c>
      <c r="B92" s="1465"/>
      <c r="C92" s="1465" t="s">
        <v>3682</v>
      </c>
      <c r="D92" s="1466"/>
      <c r="E92" s="1466"/>
      <c r="F92" s="7293" t="str">
        <f>IF(VLOOKUP($A92,'8 Oct - LIVE LDS Data'!$A$3:$AAD$1504,4,FALSE)=0/1/1900,"",VLOOKUP($A92,'8 Oct - LIVE LDS Data'!$A$3:$AAD$1504,4,FALSE))</f>
        <v>Torbay Local Plan Update</v>
      </c>
      <c r="G92" s="7294" t="str">
        <f>IF(VLOOKUP($A92,'8 Oct - LIVE LDS Data'!$A$3:$AAD$1504,6,FALSE)=0/1/1900,"",VLOOKUP($A92,'8 Oct - LIVE LDS Data'!$A$3:$AAD$1504,6,FALSE))</f>
        <v>2022</v>
      </c>
      <c r="H92" s="7294" t="str">
        <f>IF(VLOOKUP($A92,'8 Oct - LIVE LDS Data'!$A$3:$AAD$1504,7,FALSE)=0/1/1900,"",VLOOKUP($A92,'8 Oct - LIVE LDS Data'!$A$3:$AAD$1504,7,FALSE))</f>
        <v>2040</v>
      </c>
      <c r="I92" s="7294" t="str">
        <f>IF(VLOOKUP($A92,'8 Oct - LIVE LDS Data'!$A$3:$AAD$1504,8,FALSE)=0/1/1900,"",VLOOKUP($A92,'8 Oct - LIVE LDS Data'!$A$3:$AAD$1504,8,FALSE))</f>
        <v>N</v>
      </c>
      <c r="J92" s="7294" t="str">
        <f>IF(VLOOKUP($A92,'8 Oct - LIVE LDS Data'!$A$3:$AAD$1504,9,FALSE)=0/1/1900,"",VLOOKUP($A92,'8 Oct - LIVE LDS Data'!$A$3:$AAD$1504,9,FALSE))</f>
        <v>N</v>
      </c>
      <c r="K92" s="7295">
        <f>IF(VLOOKUP($A92,'8 Oct - LIVE LDS Data'!$A$3:$AAD$1504,10,FALSE)=0/1/1900,"",VLOOKUP($A92,'8 Oct - LIVE LDS Data'!$A$3:$AAD$1504,10,FALSE))</f>
        <v>42348</v>
      </c>
      <c r="L92" s="7297">
        <f>IF(VLOOKUP($A92,'8 Oct - LIVE LDS Data'!$A$3:$AAD$1504,33,FALSE)=0/1/1900,"",VLOOKUP($A92,'8 Oct - LIVE LDS Data'!$A$3:$AAD$1504,33,FALSE))</f>
        <v>44593</v>
      </c>
      <c r="M92" s="7297">
        <f>IF(VLOOKUP($A92,'8 Oct - LIVE LDS Data'!$A$3:$AAD$1504,34,FALSE)=0/1/1900,"",VLOOKUP($A92,'8 Oct - LIVE LDS Data'!$A$3:$AAD$1504,34,FALSE))</f>
        <v>44571</v>
      </c>
      <c r="N92" s="7297">
        <f>IF(VLOOKUP($A92,'8 Oct - LIVE LDS Data'!$A$3:$AAD$1504,40,FALSE)=0/1/1900,"",VLOOKUP($A92,'8 Oct - LIVE LDS Data'!$A$3:$AAD$1504,40,FALSE))</f>
        <v>44900</v>
      </c>
      <c r="O92" s="7297">
        <f>IF(VLOOKUP($A92,'8 Oct - LIVE LDS Data'!$A$3:$AAD$1504,41,FALSE)=0/1/1900,"",VLOOKUP($A92,'8 Oct - LIVE LDS Data'!$A$3:$AAD$1504,41,FALSE))</f>
        <v>44862</v>
      </c>
      <c r="P92" s="7297">
        <f>IF(VLOOKUP($A92,'8 Oct - LIVE LDS Data'!$A$3:$AAD$1504,47,FALSE)=0/1/1900,"",VLOOKUP($A92,'8 Oct - LIVE LDS Data'!$A$3:$AAD$1504,47,FALSE))</f>
        <v>45931</v>
      </c>
      <c r="Q92" s="7297" t="str">
        <f>IF(VLOOKUP($A92,'8 Oct - LIVE LDS Data'!$A$3:$AAD$1504,48,FALSE)=0/1/1900,"",VLOOKUP($A92,'8 Oct - LIVE LDS Data'!$A$3:$AAD$1504,48,FALSE))</f>
        <v/>
      </c>
      <c r="R92" s="7297" t="str">
        <f>IF(VLOOKUP($A92,'8 Oct - LIVE LDS Data'!$A$3:$AAD$1504,54,FALSE)=0/1/1900,"",VLOOKUP($A92,'8 Oct - LIVE LDS Data'!$A$3:$AAD$1504,54,FALSE))</f>
        <v/>
      </c>
      <c r="S92" s="7297" t="str">
        <f>IF(VLOOKUP($A92,'8 Oct - LIVE LDS Data'!$A$3:$AAD$1504,55,FALSE)=0/1/1900,"",VLOOKUP($A92,'8 Oct - LIVE LDS Data'!$A$3:$AAD$1504,55,FALSE))</f>
        <v/>
      </c>
      <c r="T92" s="7297">
        <f>IF(VLOOKUP($A92,'8 Oct - LIVE LDS Data'!$A$3:$AAD$1504,60,FALSE)=0/1/1900,"",VLOOKUP($A92,'8 Oct - LIVE LDS Data'!$A$3:$AAD$1504,60,FALSE))</f>
        <v>46143</v>
      </c>
      <c r="U92" s="7297">
        <f>IF(VLOOKUP($A92,'8 Oct - LIVE LDS Data'!$A$3:$AAD$1504,63,FALSE)=0/1/1900,"",VLOOKUP($A92,'8 Oct - LIVE LDS Data'!$A$3:$AAD$1504,63,FALSE))</f>
        <v>46296</v>
      </c>
      <c r="V92" s="7297">
        <f>IF(VLOOKUP($A92,'8 Oct - LIVE LDS Data'!$A$3:$AAD$1504,66,FALSE)=0/1/1900,"",VLOOKUP($A92,'8 Oct - LIVE LDS Data'!$A$3:$AAD$1504,66,FALSE))</f>
        <v>46478</v>
      </c>
      <c r="W92" s="7537" t="str">
        <f>IF(VLOOKUP($A92,'8 Oct - LIVE LDS Data'!$A$3:$AAD$1504,68,FALSE)=0/1/1900,"",VLOOKUP($A92,'8 Oct - LIVE LDS Data'!$A$3:$AAD$1504,68,FALSE))</f>
        <v>28th October 2025 - Public Consultation on Draft Plan (at Regulation 18) 
5th May 2026 - Publication of pre-Submission regulation 19 Local Plan for consultation. 
14/10/2026 - Submission of Local Plan to Secretary of State/Planning Inspectorate
02/04/2027 - Target adoption date</v>
      </c>
      <c r="X92" s="7544" t="s">
        <v>4017</v>
      </c>
      <c r="Y92" s="7315" t="s">
        <v>90</v>
      </c>
      <c r="Z92" s="7538" t="s">
        <v>8066</v>
      </c>
      <c r="AA92" s="7300">
        <f>IF(VLOOKUP($A92,'8 Oct - LIVE LDS Data'!$A$3:$AAD$1504,72,FALSE)=0/1/1900,"",VLOOKUP($A92,'8 Oct - LIVE LDS Data'!$A$3:$AAD$1504,72,FALSE))</f>
        <v>45399</v>
      </c>
      <c r="AB92" s="7300">
        <f>IF(VLOOKUP($A92,'8 Oct - LIVE LDS Data'!$A$3:$AAD$1504,73,FALSE)=0/1/1900,"",VLOOKUP($A92,'8 Oct - LIVE LDS Data'!$A$3:$AAD$1504,73,FALSE))</f>
        <v>45758</v>
      </c>
      <c r="AC92" s="7300">
        <f>IF(VLOOKUP($A92,'8 Oct - LIVE LDS Data'!$A$3:$AAD$1504,75,FALSE)=0/1/1900,"",VLOOKUP($A92,'8 Oct - LIVE LDS Data'!$A$3:$AAD$1504,75,FALSE))</f>
        <v>45687</v>
      </c>
      <c r="AD92" s="7300">
        <f>IF(VLOOKUP($A92,'8 Oct - LIVE LDS Data'!$A$3:$AAD$1504,76,FALSE)=0/1/1900,"",VLOOKUP($A92,'8 Oct - LIVE LDS Data'!$A$3:$AAD$1504,76,FALSE))</f>
        <v>45758</v>
      </c>
    </row>
    <row r="93" spans="1:30" s="610" customFormat="1" ht="30" customHeight="1" x14ac:dyDescent="0.2">
      <c r="A93" s="7301" t="s">
        <v>2434</v>
      </c>
      <c r="B93" s="7319"/>
      <c r="C93" s="7301" t="s">
        <v>2435</v>
      </c>
      <c r="D93" s="7302"/>
      <c r="E93" s="7302"/>
      <c r="F93" s="7293" t="str">
        <f>IF(VLOOKUP($A93,'8 Oct - LIVE LDS Data'!$A$3:$AAD$1504,4,FALSE)=0/1/1900,"",VLOOKUP($A93,'8 Oct - LIVE LDS Data'!$A$3:$AAD$1504,4,FALSE))</f>
        <v>North East Derbyshire Local Plan</v>
      </c>
      <c r="G93" s="7294" t="str">
        <f>IF(VLOOKUP($A93,'8 Oct - LIVE LDS Data'!$A$3:$AAD$1504,6,FALSE)=0/1/1900,"",VLOOKUP($A93,'8 Oct - LIVE LDS Data'!$A$3:$AAD$1504,6,FALSE))</f>
        <v/>
      </c>
      <c r="H93" s="7294" t="str">
        <f>IF(VLOOKUP($A93,'8 Oct - LIVE LDS Data'!$A$3:$AAD$1504,7,FALSE)=0/1/1900,"",VLOOKUP($A93,'8 Oct - LIVE LDS Data'!$A$3:$AAD$1504,7,FALSE))</f>
        <v/>
      </c>
      <c r="I93" s="7294" t="str">
        <f>IF(VLOOKUP($A93,'8 Oct - LIVE LDS Data'!$A$3:$AAD$1504,8,FALSE)=0/1/1900,"",VLOOKUP($A93,'8 Oct - LIVE LDS Data'!$A$3:$AAD$1504,8,FALSE))</f>
        <v>N</v>
      </c>
      <c r="J93" s="7294" t="str">
        <f>IF(VLOOKUP($A93,'8 Oct - LIVE LDS Data'!$A$3:$AAD$1504,9,FALSE)=0/1/1900,"",VLOOKUP($A93,'8 Oct - LIVE LDS Data'!$A$3:$AAD$1504,9,FALSE))</f>
        <v>N</v>
      </c>
      <c r="K93" s="7295">
        <f>IF(VLOOKUP($A93,'8 Oct - LIVE LDS Data'!$A$3:$AAD$1504,10,FALSE)=0/1/1900,"",VLOOKUP($A93,'8 Oct - LIVE LDS Data'!$A$3:$AAD$1504,10,FALSE))</f>
        <v>44529</v>
      </c>
      <c r="L93" s="7297">
        <f>IF(VLOOKUP($A93,'8 Oct - LIVE LDS Data'!$A$3:$AAD$1504,33,FALSE)=0/1/1900,"",VLOOKUP($A93,'8 Oct - LIVE LDS Data'!$A$3:$AAD$1504,33,FALSE))</f>
        <v>45809</v>
      </c>
      <c r="M93" s="7297" t="str">
        <f>IF(VLOOKUP($A93,'8 Oct - LIVE LDS Data'!$A$3:$AAD$1504,34,FALSE)=0/1/1900,"",VLOOKUP($A93,'8 Oct - LIVE LDS Data'!$A$3:$AAD$1504,34,FALSE))</f>
        <v/>
      </c>
      <c r="N93" s="7297" t="str">
        <f>IF(VLOOKUP($A93,'8 Oct - LIVE LDS Data'!$A$3:$AAD$1504,40,FALSE)=0/1/1900,"",VLOOKUP($A93,'8 Oct - LIVE LDS Data'!$A$3:$AAD$1504,40,FALSE))</f>
        <v/>
      </c>
      <c r="O93" s="7297" t="str">
        <f>IF(VLOOKUP($A93,'8 Oct - LIVE LDS Data'!$A$3:$AAD$1504,41,FALSE)=0/1/1900,"",VLOOKUP($A93,'8 Oct - LIVE LDS Data'!$A$3:$AAD$1504,41,FALSE))</f>
        <v/>
      </c>
      <c r="P93" s="7297" t="str">
        <f>IF(VLOOKUP($A93,'8 Oct - LIVE LDS Data'!$A$3:$AAD$1504,47,FALSE)=0/1/1900,"",VLOOKUP($A93,'8 Oct - LIVE LDS Data'!$A$3:$AAD$1504,47,FALSE))</f>
        <v/>
      </c>
      <c r="Q93" s="7297" t="str">
        <f>IF(VLOOKUP($A93,'8 Oct - LIVE LDS Data'!$A$3:$AAD$1504,48,FALSE)=0/1/1900,"",VLOOKUP($A93,'8 Oct - LIVE LDS Data'!$A$3:$AAD$1504,48,FALSE))</f>
        <v/>
      </c>
      <c r="R93" s="7297" t="str">
        <f>IF(VLOOKUP($A93,'8 Oct - LIVE LDS Data'!$A$3:$AAD$1504,54,FALSE)=0/1/1900,"",VLOOKUP($A93,'8 Oct - LIVE LDS Data'!$A$3:$AAD$1504,54,FALSE))</f>
        <v/>
      </c>
      <c r="S93" s="7297" t="str">
        <f>IF(VLOOKUP($A93,'8 Oct - LIVE LDS Data'!$A$3:$AAD$1504,55,FALSE)=0/1/1900,"",VLOOKUP($A93,'8 Oct - LIVE LDS Data'!$A$3:$AAD$1504,55,FALSE))</f>
        <v/>
      </c>
      <c r="T93" s="7297">
        <f>IF(VLOOKUP($A93,'8 Oct - LIVE LDS Data'!$A$3:$AAD$1504,60,FALSE)=0/1/1900,"",VLOOKUP($A93,'8 Oct - LIVE LDS Data'!$A$3:$AAD$1504,60,FALSE))</f>
        <v>46174</v>
      </c>
      <c r="U93" s="7297">
        <f>IF(VLOOKUP($A93,'8 Oct - LIVE LDS Data'!$A$3:$AAD$1504,63,FALSE)=0/1/1900,"",VLOOKUP($A93,'8 Oct - LIVE LDS Data'!$A$3:$AAD$1504,63,FALSE))</f>
        <v>46327</v>
      </c>
      <c r="V93" s="7297">
        <f>IF(VLOOKUP($A93,'8 Oct - LIVE LDS Data'!$A$3:$AAD$1504,66,FALSE)=0/1/1900,"",VLOOKUP($A93,'8 Oct - LIVE LDS Data'!$A$3:$AAD$1504,66,FALSE))</f>
        <v>46874</v>
      </c>
      <c r="W93" s="7545" t="str">
        <f>IF(VLOOKUP($A93,'8 Oct - LIVE LDS Data'!$A$3:$AAD$1504,68,FALSE)=0/1/1900,"",VLOOKUP($A93,'8 Oct - LIVE LDS Data'!$A$3:$AAD$1504,68,FALSE))</f>
        <v>proceeding under current system</v>
      </c>
      <c r="X93" s="7544" t="s">
        <v>4017</v>
      </c>
      <c r="Y93" s="7317" t="s">
        <v>3757</v>
      </c>
      <c r="Z93" s="7546" t="s">
        <v>8055</v>
      </c>
      <c r="AA93" s="7543">
        <f>IF(VLOOKUP($A93,'8 Oct - LIVE LDS Data'!$A$3:$AAD$1504,72,FALSE)=0/1/1900,"",VLOOKUP($A93,'8 Oct - LIVE LDS Data'!$A$3:$AAD$1504,72,FALSE))</f>
        <v>45315</v>
      </c>
      <c r="AB93" s="7543">
        <f>IF(VLOOKUP($A93,'8 Oct - LIVE LDS Data'!$A$3:$AAD$1504,73,FALSE)=0/1/1900,"",VLOOKUP($A93,'8 Oct - LIVE LDS Data'!$A$3:$AAD$1504,73,FALSE))</f>
        <v>45678</v>
      </c>
      <c r="AC93" s="7543" t="str">
        <f>IF(VLOOKUP($A93,'8 Oct - LIVE LDS Data'!$A$3:$AAD$1504,75,FALSE)=0/1/1900,"",VLOOKUP($A93,'8 Oct - LIVE LDS Data'!$A$3:$AAD$1504,75,FALSE))</f>
        <v/>
      </c>
      <c r="AD93" s="7543">
        <f>IF(VLOOKUP($A93,'8 Oct - LIVE LDS Data'!$A$3:$AAD$1504,76,FALSE)=0/1/1900,"",VLOOKUP($A93,'8 Oct - LIVE LDS Data'!$A$3:$AAD$1504,76,FALSE))</f>
        <v>45678</v>
      </c>
    </row>
    <row r="94" spans="1:30" s="610" customFormat="1" ht="30" customHeight="1" x14ac:dyDescent="0.2">
      <c r="A94" s="7301" t="s">
        <v>2914</v>
      </c>
      <c r="B94" s="7301"/>
      <c r="C94" s="7301" t="s">
        <v>2915</v>
      </c>
      <c r="D94" s="7302"/>
      <c r="E94" s="7302"/>
      <c r="F94" s="7293" t="str">
        <f>IF(VLOOKUP($A94,'8 Oct - LIVE LDS Data'!$A$3:$AAD$1504,4,FALSE)=0/1/1900,"",VLOOKUP($A94,'8 Oct - LIVE LDS Data'!$A$3:$AAD$1504,4,FALSE))</f>
        <v>Runnymede 2030 Local Plan review</v>
      </c>
      <c r="G94" s="7294">
        <f>IF(VLOOKUP($A94,'8 Oct - LIVE LDS Data'!$A$3:$AAD$1504,6,FALSE)=0/1/1900,"",VLOOKUP($A94,'8 Oct - LIVE LDS Data'!$A$3:$AAD$1504,6,FALSE))</f>
        <v>2028</v>
      </c>
      <c r="H94" s="7294">
        <f>IF(VLOOKUP($A94,'8 Oct - LIVE LDS Data'!$A$3:$AAD$1504,7,FALSE)=0/1/1900,"",VLOOKUP($A94,'8 Oct - LIVE LDS Data'!$A$3:$AAD$1504,7,FALSE))</f>
        <v>2043</v>
      </c>
      <c r="I94" s="7294" t="str">
        <f>IF(VLOOKUP($A94,'8 Oct - LIVE LDS Data'!$A$3:$AAD$1504,8,FALSE)=0/1/1900,"",VLOOKUP($A94,'8 Oct - LIVE LDS Data'!$A$3:$AAD$1504,8,FALSE))</f>
        <v>N</v>
      </c>
      <c r="J94" s="7294" t="str">
        <f>IF(VLOOKUP($A94,'8 Oct - LIVE LDS Data'!$A$3:$AAD$1504,9,FALSE)=0/1/1900,"",VLOOKUP($A94,'8 Oct - LIVE LDS Data'!$A$3:$AAD$1504,9,FALSE))</f>
        <v>N</v>
      </c>
      <c r="K94" s="7295">
        <f>IF(VLOOKUP($A94,'8 Oct - LIVE LDS Data'!$A$3:$AAD$1504,10,FALSE)=0/1/1900,"",VLOOKUP($A94,'8 Oct - LIVE LDS Data'!$A$3:$AAD$1504,10,FALSE))</f>
        <v>44028</v>
      </c>
      <c r="L94" s="7295"/>
      <c r="M94" s="7295"/>
      <c r="N94" s="7295"/>
      <c r="O94" s="7295"/>
      <c r="P94" s="7295"/>
      <c r="Q94" s="7295"/>
      <c r="R94" s="7295"/>
      <c r="S94" s="7295"/>
      <c r="T94" s="7297">
        <f>IF(VLOOKUP($A94,'8 Oct - LIVE LDS Data'!$A$3:$AAD$1504,60,FALSE)=0/1/1900,"",VLOOKUP($A94,'8 Oct - LIVE LDS Data'!$A$3:$AAD$1504,60,FALSE))</f>
        <v>46631</v>
      </c>
      <c r="U94" s="7297">
        <f>IF(VLOOKUP($A94,'8 Oct - LIVE LDS Data'!$A$3:$AAD$1504,63,FALSE)=0/1/1900,"",VLOOKUP($A94,'8 Oct - LIVE LDS Data'!$A$3:$AAD$1504,63,FALSE))</f>
        <v>46753</v>
      </c>
      <c r="V94" s="7297">
        <f>IF(VLOOKUP($A94,'8 Oct - LIVE LDS Data'!$A$3:$AAD$1504,66,FALSE)=0/1/1900,"",VLOOKUP($A94,'8 Oct - LIVE LDS Data'!$A$3:$AAD$1504,66,FALSE))</f>
        <v>46966</v>
      </c>
      <c r="W94" s="7537" t="str">
        <f>IF(VLOOKUP($A94,'8 Oct - LIVE LDS Data'!$A$3:$AAD$1504,68,FALSE)=0/1/1900,"",VLOOKUP($A94,'8 Oct - LIVE LDS Data'!$A$3:$AAD$1504,68,FALSE))</f>
        <v>The Council has elected to proceed with preparing a replacement local plan under the new plan-making arrangements.  New timetable at column "BS"</v>
      </c>
      <c r="X94" s="7544" t="s">
        <v>4017</v>
      </c>
      <c r="Y94" s="7315" t="s">
        <v>3757</v>
      </c>
      <c r="Z94" s="7538" t="s">
        <v>8058</v>
      </c>
      <c r="AA94" s="7300">
        <f>IF(VLOOKUP($A94,'8 Oct - LIVE LDS Data'!$A$3:$AAD$1504,72,FALSE)=0/1/1900,"",VLOOKUP($A94,'8 Oct - LIVE LDS Data'!$A$3:$AAD$1504,72,FALSE))</f>
        <v>45786</v>
      </c>
      <c r="AB94" s="7300">
        <f>IF(VLOOKUP($A94,'8 Oct - LIVE LDS Data'!$A$3:$AAD$1504,73,FALSE)=0/1/1900,"",VLOOKUP($A94,'8 Oct - LIVE LDS Data'!$A$3:$AAD$1504,73,FALSE))</f>
        <v>45678</v>
      </c>
      <c r="AC94" s="7300">
        <f>IF(VLOOKUP($A94,'8 Oct - LIVE LDS Data'!$A$3:$AAD$1504,75,FALSE)=0/1/1900,"",VLOOKUP($A94,'8 Oct - LIVE LDS Data'!$A$3:$AAD$1504,75,FALSE))</f>
        <v>45786</v>
      </c>
      <c r="AD94" s="7300">
        <f>IF(VLOOKUP($A94,'8 Oct - LIVE LDS Data'!$A$3:$AAD$1504,76,FALSE)=0/1/1900,"",VLOOKUP($A94,'8 Oct - LIVE LDS Data'!$A$3:$AAD$1504,76,FALSE))</f>
        <v>45678</v>
      </c>
    </row>
    <row r="95" spans="1:30" s="610" customFormat="1" ht="30" customHeight="1" x14ac:dyDescent="0.2">
      <c r="A95" s="7309" t="s">
        <v>3336</v>
      </c>
      <c r="B95" s="7309"/>
      <c r="C95" s="7309" t="s">
        <v>3337</v>
      </c>
      <c r="D95" s="7310"/>
      <c r="E95" s="7310"/>
      <c r="F95" s="7293" t="str">
        <f>IF(VLOOKUP($A95,'8 Oct - LIVE LDS Data'!$A$3:$AAD$1504,4,FALSE)=0/1/1900,"",VLOOKUP($A95,'8 Oct - LIVE LDS Data'!$A$3:$AAD$1504,4,FALSE))</f>
        <v>Staffordshire Moorlands Local Plan</v>
      </c>
      <c r="G95" s="7294" t="str">
        <f>IF(VLOOKUP($A95,'8 Oct - LIVE LDS Data'!$A$3:$AAD$1504,6,FALSE)=0/1/1900,"",VLOOKUP($A95,'8 Oct - LIVE LDS Data'!$A$3:$AAD$1504,6,FALSE))</f>
        <v/>
      </c>
      <c r="H95" s="7294" t="str">
        <f>IF(VLOOKUP($A95,'8 Oct - LIVE LDS Data'!$A$3:$AAD$1504,7,FALSE)=0/1/1900,"",VLOOKUP($A95,'8 Oct - LIVE LDS Data'!$A$3:$AAD$1504,7,FALSE))</f>
        <v/>
      </c>
      <c r="I95" s="7294" t="str">
        <f>IF(VLOOKUP($A95,'8 Oct - LIVE LDS Data'!$A$3:$AAD$1504,8,FALSE)=0/1/1900,"",VLOOKUP($A95,'8 Oct - LIVE LDS Data'!$A$3:$AAD$1504,8,FALSE))</f>
        <v>N</v>
      </c>
      <c r="J95" s="7294" t="str">
        <f>IF(VLOOKUP($A95,'8 Oct - LIVE LDS Data'!$A$3:$AAD$1504,9,FALSE)=0/1/1900,"",VLOOKUP($A95,'8 Oct - LIVE LDS Data'!$A$3:$AAD$1504,9,FALSE))</f>
        <v>N</v>
      </c>
      <c r="K95" s="7295">
        <f>IF(VLOOKUP($A95,'8 Oct - LIVE LDS Data'!$A$3:$AAD$1504,10,FALSE)=0/1/1900,"",VLOOKUP($A95,'8 Oct - LIVE LDS Data'!$A$3:$AAD$1504,10,FALSE))</f>
        <v>44083</v>
      </c>
      <c r="L95" s="7295"/>
      <c r="M95" s="7295"/>
      <c r="N95" s="7295"/>
      <c r="O95" s="7295"/>
      <c r="P95" s="7295"/>
      <c r="Q95" s="7295"/>
      <c r="R95" s="7295"/>
      <c r="S95" s="7295"/>
      <c r="T95" s="7297">
        <f>IF(VLOOKUP($A95,'8 Oct - LIVE LDS Data'!$A$3:$AAD$1504,60,FALSE)=0/1/1900,"",VLOOKUP($A95,'8 Oct - LIVE LDS Data'!$A$3:$AAD$1504,60,FALSE))</f>
        <v>46569</v>
      </c>
      <c r="U95" s="7297">
        <f>IF(VLOOKUP($A95,'8 Oct - LIVE LDS Data'!$A$3:$AAD$1504,63,FALSE)=0/1/1900,"",VLOOKUP($A95,'8 Oct - LIVE LDS Data'!$A$3:$AAD$1504,63,FALSE))</f>
        <v>46661</v>
      </c>
      <c r="V95" s="7297">
        <f>IF(VLOOKUP($A95,'8 Oct - LIVE LDS Data'!$A$3:$AAD$1504,66,FALSE)=0/1/1900,"",VLOOKUP($A95,'8 Oct - LIVE LDS Data'!$A$3:$AAD$1504,66,FALSE))</f>
        <v>46935</v>
      </c>
      <c r="W95" s="7537" t="str">
        <f>IF(VLOOKUP($A95,'8 Oct - LIVE LDS Data'!$A$3:$AAD$1504,68,FALSE)=0/1/1900,"",VLOOKUP($A95,'8 Oct - LIVE LDS Data'!$A$3:$AAD$1504,68,FALSE))</f>
        <v>Options consultation (Reg 18) Autumn 2025
Preferred Options Local Plan Autumn 2026 consultation (Reg 18)
Publication of Local Plan (Reg 19) Summer 2027
Submission of Local Plan (Reg 22) Autumn 2027
Examination (Reg's 23,24,25) Examination Winter 2027
Adoption (Reg 26) Summer 2028</v>
      </c>
      <c r="X95" s="7544" t="s">
        <v>4017</v>
      </c>
      <c r="Y95" s="7315" t="s">
        <v>3757</v>
      </c>
      <c r="Z95" s="7538" t="s">
        <v>8058</v>
      </c>
      <c r="AA95" s="7300">
        <f>IF(VLOOKUP($A95,'8 Oct - LIVE LDS Data'!$A$3:$AAD$1504,72,FALSE)=0/1/1900,"",VLOOKUP($A95,'8 Oct - LIVE LDS Data'!$A$3:$AAD$1504,72,FALSE))</f>
        <v>45455</v>
      </c>
      <c r="AB95" s="7300">
        <f>IF(VLOOKUP($A95,'8 Oct - LIVE LDS Data'!$A$3:$AAD$1504,73,FALSE)=0/1/1900,"",VLOOKUP($A95,'8 Oct - LIVE LDS Data'!$A$3:$AAD$1504,73,FALSE))</f>
        <v>45763</v>
      </c>
      <c r="AC95" s="7300" t="str">
        <f>IF(VLOOKUP($A95,'8 Oct - LIVE LDS Data'!$A$3:$AAD$1504,75,FALSE)=0/1/1900,"",VLOOKUP($A95,'8 Oct - LIVE LDS Data'!$A$3:$AAD$1504,75,FALSE))</f>
        <v/>
      </c>
      <c r="AD95" s="7300">
        <f>IF(VLOOKUP($A95,'8 Oct - LIVE LDS Data'!$A$3:$AAD$1504,76,FALSE)=0/1/1900,"",VLOOKUP($A95,'8 Oct - LIVE LDS Data'!$A$3:$AAD$1504,76,FALSE))</f>
        <v>45763</v>
      </c>
    </row>
    <row r="96" spans="1:30" s="610" customFormat="1" ht="30" customHeight="1" x14ac:dyDescent="0.2">
      <c r="A96" s="7309" t="s">
        <v>3436</v>
      </c>
      <c r="B96" s="7320"/>
      <c r="C96" s="7309" t="s">
        <v>3437</v>
      </c>
      <c r="D96" s="7310"/>
      <c r="E96" s="7310"/>
      <c r="F96" s="7293" t="str">
        <f>IF(VLOOKUP($A96,'8 Oct - LIVE LDS Data'!$A$3:$AAD$1504,4,FALSE)=0/1/1900,"",VLOOKUP($A96,'8 Oct - LIVE LDS Data'!$A$3:$AAD$1504,4,FALSE))</f>
        <v>Sunderland Core Strategy and Development Plan 2015-2033 - review</v>
      </c>
      <c r="G96" s="7294" t="str">
        <f>IF(VLOOKUP($A96,'8 Oct - LIVE LDS Data'!$A$3:$AAD$1504,6,FALSE)=0/1/1900,"",VLOOKUP($A96,'8 Oct - LIVE LDS Data'!$A$3:$AAD$1504,6,FALSE))</f>
        <v/>
      </c>
      <c r="H96" s="7294" t="str">
        <f>IF(VLOOKUP($A96,'8 Oct - LIVE LDS Data'!$A$3:$AAD$1504,7,FALSE)=0/1/1900,"",VLOOKUP($A96,'8 Oct - LIVE LDS Data'!$A$3:$AAD$1504,7,FALSE))</f>
        <v/>
      </c>
      <c r="I96" s="7294" t="str">
        <f>IF(VLOOKUP($A96,'8 Oct - LIVE LDS Data'!$A$3:$AAD$1504,8,FALSE)=0/1/1900,"",VLOOKUP($A96,'8 Oct - LIVE LDS Data'!$A$3:$AAD$1504,8,FALSE))</f>
        <v>N</v>
      </c>
      <c r="J96" s="7294" t="str">
        <f>IF(VLOOKUP($A96,'8 Oct - LIVE LDS Data'!$A$3:$AAD$1504,9,FALSE)=0/1/1900,"",VLOOKUP($A96,'8 Oct - LIVE LDS Data'!$A$3:$AAD$1504,9,FALSE))</f>
        <v>N</v>
      </c>
      <c r="K96" s="7295">
        <f>IF(VLOOKUP($A96,'8 Oct - LIVE LDS Data'!$A$3:$AAD$1504,10,FALSE)=0/1/1900,"",VLOOKUP($A96,'8 Oct - LIVE LDS Data'!$A$3:$AAD$1504,10,FALSE))</f>
        <v>43860</v>
      </c>
      <c r="L96" s="7297">
        <f>IF(VLOOKUP($A96,'8 Oct - LIVE LDS Data'!$A$3:$AAD$1504,33,FALSE)=0/1/1900,"",VLOOKUP($A96,'8 Oct - LIVE LDS Data'!$A$3:$AAD$1504,33,FALSE))</f>
        <v>46204</v>
      </c>
      <c r="M96" s="7297" t="str">
        <f>IF(VLOOKUP($A96,'8 Oct - LIVE LDS Data'!$A$3:$AAD$1504,34,FALSE)=0/1/1900,"",VLOOKUP($A96,'8 Oct - LIVE LDS Data'!$A$3:$AAD$1504,34,FALSE))</f>
        <v/>
      </c>
      <c r="N96" s="7297" t="str">
        <f>IF(VLOOKUP($A96,'8 Oct - LIVE LDS Data'!$A$3:$AAD$1504,40,FALSE)=0/1/1900,"",VLOOKUP($A96,'8 Oct - LIVE LDS Data'!$A$3:$AAD$1504,40,FALSE))</f>
        <v/>
      </c>
      <c r="O96" s="7297" t="str">
        <f>IF(VLOOKUP($A96,'8 Oct - LIVE LDS Data'!$A$3:$AAD$1504,41,FALSE)=0/1/1900,"",VLOOKUP($A96,'8 Oct - LIVE LDS Data'!$A$3:$AAD$1504,41,FALSE))</f>
        <v/>
      </c>
      <c r="P96" s="7297" t="str">
        <f>IF(VLOOKUP($A96,'8 Oct - LIVE LDS Data'!$A$3:$AAD$1504,47,FALSE)=0/1/1900,"",VLOOKUP($A96,'8 Oct - LIVE LDS Data'!$A$3:$AAD$1504,47,FALSE))</f>
        <v/>
      </c>
      <c r="Q96" s="7297" t="str">
        <f>IF(VLOOKUP($A96,'8 Oct - LIVE LDS Data'!$A$3:$AAD$1504,48,FALSE)=0/1/1900,"",VLOOKUP($A96,'8 Oct - LIVE LDS Data'!$A$3:$AAD$1504,48,FALSE))</f>
        <v/>
      </c>
      <c r="R96" s="7297" t="str">
        <f>IF(VLOOKUP($A96,'8 Oct - LIVE LDS Data'!$A$3:$AAD$1504,54,FALSE)=0/1/1900,"",VLOOKUP($A96,'8 Oct - LIVE LDS Data'!$A$3:$AAD$1504,54,FALSE))</f>
        <v/>
      </c>
      <c r="S96" s="7297" t="str">
        <f>IF(VLOOKUP($A96,'8 Oct - LIVE LDS Data'!$A$3:$AAD$1504,55,FALSE)=0/1/1900,"",VLOOKUP($A96,'8 Oct - LIVE LDS Data'!$A$3:$AAD$1504,55,FALSE))</f>
        <v/>
      </c>
      <c r="T96" s="7297">
        <f>IF(VLOOKUP($A96,'8 Oct - LIVE LDS Data'!$A$3:$AAD$1504,60,FALSE)=0/1/1900,"",VLOOKUP($A96,'8 Oct - LIVE LDS Data'!$A$3:$AAD$1504,60,FALSE))</f>
        <v>46478</v>
      </c>
      <c r="U96" s="7297">
        <f>IF(VLOOKUP($A96,'8 Oct - LIVE LDS Data'!$A$3:$AAD$1504,63,FALSE)=0/1/1900,"",VLOOKUP($A96,'8 Oct - LIVE LDS Data'!$A$3:$AAD$1504,63,FALSE))</f>
        <v>46661</v>
      </c>
      <c r="V96" s="7297">
        <f>IF(VLOOKUP($A96,'8 Oct - LIVE LDS Data'!$A$3:$AAD$1504,66,FALSE)=0/1/1900,"",VLOOKUP($A96,'8 Oct - LIVE LDS Data'!$A$3:$AAD$1504,66,FALSE))</f>
        <v>47119</v>
      </c>
      <c r="W96" s="7534" t="str">
        <f>IF(VLOOKUP($A96,'8 Oct - LIVE LDS Data'!$A$3:$AAD$1504,68,FALSE)=0/1/1900,"",VLOOKUP($A96,'8 Oct - LIVE LDS Data'!$A$3:$AAD$1504,68,FALSE))</f>
        <v>Regulation 18 Draft Summer/Autumn 2026 
Regulation 19 Draft Spring 2027
Submission Autumn 2027
Adoption Winter 2028</v>
      </c>
      <c r="X96" s="7544" t="s">
        <v>4017</v>
      </c>
      <c r="Y96" s="7547" t="s">
        <v>3757</v>
      </c>
      <c r="Z96" s="7548" t="s">
        <v>8056</v>
      </c>
      <c r="AA96" s="7543">
        <f>IF(VLOOKUP($A96,'8 Oct - LIVE LDS Data'!$A$3:$AAD$1504,72,FALSE)=0/1/1900,"",VLOOKUP($A96,'8 Oct - LIVE LDS Data'!$A$3:$AAD$1504,72,FALSE))</f>
        <v>45320</v>
      </c>
      <c r="AB96" s="7300">
        <f>IF(VLOOKUP($A96,'8 Oct - LIVE LDS Data'!$A$3:$AAD$1504,73,FALSE)=0/1/1900,"",VLOOKUP($A96,'8 Oct - LIVE LDS Data'!$A$3:$AAD$1504,73,FALSE))</f>
        <v>45763</v>
      </c>
      <c r="AC96" s="7300">
        <f>IF(VLOOKUP($A96,'8 Oct - LIVE LDS Data'!$A$3:$AAD$1504,75,FALSE)=0/1/1900,"",VLOOKUP($A96,'8 Oct - LIVE LDS Data'!$A$3:$AAD$1504,75,FALSE))</f>
        <v>45685</v>
      </c>
      <c r="AD96" s="7300">
        <f>IF(VLOOKUP($A96,'8 Oct - LIVE LDS Data'!$A$3:$AAD$1504,76,FALSE)=0/1/1900,"",VLOOKUP($A96,'8 Oct - LIVE LDS Data'!$A$3:$AAD$1504,76,FALSE))</f>
        <v>45763</v>
      </c>
    </row>
    <row r="97" spans="1:30" s="610" customFormat="1" ht="30" hidden="1" customHeight="1" x14ac:dyDescent="0.2">
      <c r="A97" s="1478" t="s">
        <v>2094</v>
      </c>
      <c r="B97" s="1478"/>
      <c r="C97" s="2384" t="s">
        <v>4193</v>
      </c>
      <c r="D97" s="2385"/>
      <c r="E97" s="2385"/>
      <c r="F97" s="7293" t="str">
        <f>IF(VLOOKUP($A97,'8 Oct - LIVE LDS Data'!$A$3:$AAD$1504,4,FALSE)=0/1/1900,"",VLOOKUP($A97,'8 Oct - LIVE LDS Data'!$A$3:$AAD$1504,4,FALSE))</f>
        <v>Lewes District Local Plan</v>
      </c>
      <c r="G97" s="7294">
        <f>IF(VLOOKUP($A97,'8 Oct - LIVE LDS Data'!$A$3:$AAD$1504,6,FALSE)=0/1/1900,"",VLOOKUP($A97,'8 Oct - LIVE LDS Data'!$A$3:$AAD$1504,6,FALSE))</f>
        <v>2024</v>
      </c>
      <c r="H97" s="7294">
        <f>IF(VLOOKUP($A97,'8 Oct - LIVE LDS Data'!$A$3:$AAD$1504,7,FALSE)=0/1/1900,"",VLOOKUP($A97,'8 Oct - LIVE LDS Data'!$A$3:$AAD$1504,7,FALSE))</f>
        <v>2040</v>
      </c>
      <c r="I97" s="7294" t="str">
        <f>IF(VLOOKUP($A97,'8 Oct - LIVE LDS Data'!$A$3:$AAD$1504,8,FALSE)=0/1/1900,"",VLOOKUP($A97,'8 Oct - LIVE LDS Data'!$A$3:$AAD$1504,8,FALSE))</f>
        <v>N</v>
      </c>
      <c r="J97" s="7294" t="str">
        <f>IF(VLOOKUP($A97,'8 Oct - LIVE LDS Data'!$A$3:$AAD$1504,9,FALSE)=0/1/1900,"",VLOOKUP($A97,'8 Oct - LIVE LDS Data'!$A$3:$AAD$1504,9,FALSE))</f>
        <v>N</v>
      </c>
      <c r="K97" s="7295">
        <f>IF(VLOOKUP($A97,'8 Oct - LIVE LDS Data'!$A$3:$AAD$1504,10,FALSE)=0/1/1900,"",VLOOKUP($A97,'8 Oct - LIVE LDS Data'!$A$3:$AAD$1504,10,FALSE))</f>
        <v>42501</v>
      </c>
      <c r="L97" s="7297">
        <f>IF(VLOOKUP($A97,'8 Oct - LIVE LDS Data'!$A$3:$AAD$1504,33,FALSE)=0/1/1900,"",VLOOKUP($A97,'8 Oct - LIVE LDS Data'!$A$3:$AAD$1504,33,FALSE))</f>
        <v>45658</v>
      </c>
      <c r="M97" s="7297">
        <f>IF(VLOOKUP($A97,'8 Oct - LIVE LDS Data'!$A$3:$AAD$1504,34,FALSE)=0/1/1900,"",VLOOKUP($A97,'8 Oct - LIVE LDS Data'!$A$3:$AAD$1504,34,FALSE))</f>
        <v>45663</v>
      </c>
      <c r="N97" s="7297">
        <f>IF(VLOOKUP($A97,'8 Oct - LIVE LDS Data'!$A$3:$AAD$1504,40,FALSE)=0/1/1900,"",VLOOKUP($A97,'8 Oct - LIVE LDS Data'!$A$3:$AAD$1504,40,FALSE))</f>
        <v>45931</v>
      </c>
      <c r="O97" s="7297" t="str">
        <f>IF(VLOOKUP($A97,'8 Oct - LIVE LDS Data'!$A$3:$AAD$1504,41,FALSE)=0/1/1900,"",VLOOKUP($A97,'8 Oct - LIVE LDS Data'!$A$3:$AAD$1504,41,FALSE))</f>
        <v/>
      </c>
      <c r="P97" s="7297" t="str">
        <f>IF(VLOOKUP($A97,'8 Oct - LIVE LDS Data'!$A$3:$AAD$1504,47,FALSE)=0/1/1900,"",VLOOKUP($A97,'8 Oct - LIVE LDS Data'!$A$3:$AAD$1504,47,FALSE))</f>
        <v/>
      </c>
      <c r="Q97" s="7297" t="str">
        <f>IF(VLOOKUP($A97,'8 Oct - LIVE LDS Data'!$A$3:$AAD$1504,48,FALSE)=0/1/1900,"",VLOOKUP($A97,'8 Oct - LIVE LDS Data'!$A$3:$AAD$1504,48,FALSE))</f>
        <v/>
      </c>
      <c r="R97" s="7297" t="str">
        <f>IF(VLOOKUP($A97,'8 Oct - LIVE LDS Data'!$A$3:$AAD$1504,54,FALSE)=0/1/1900,"",VLOOKUP($A97,'8 Oct - LIVE LDS Data'!$A$3:$AAD$1504,54,FALSE))</f>
        <v/>
      </c>
      <c r="S97" s="7297" t="str">
        <f>IF(VLOOKUP($A97,'8 Oct - LIVE LDS Data'!$A$3:$AAD$1504,55,FALSE)=0/1/1900,"",VLOOKUP($A97,'8 Oct - LIVE LDS Data'!$A$3:$AAD$1504,55,FALSE))</f>
        <v/>
      </c>
      <c r="T97" s="7297">
        <f>IF(VLOOKUP($A97,'8 Oct - LIVE LDS Data'!$A$3:$AAD$1504,60,FALSE)=0/1/1900,"",VLOOKUP($A97,'8 Oct - LIVE LDS Data'!$A$3:$AAD$1504,60,FALSE))</f>
        <v>46113</v>
      </c>
      <c r="U97" s="7297">
        <f>IF(VLOOKUP($A97,'8 Oct - LIVE LDS Data'!$A$3:$AAD$1504,63,FALSE)=0/1/1900,"",VLOOKUP($A97,'8 Oct - LIVE LDS Data'!$A$3:$AAD$1504,63,FALSE))</f>
        <v>46204</v>
      </c>
      <c r="V97" s="7297">
        <f>IF(VLOOKUP($A97,'8 Oct - LIVE LDS Data'!$A$3:$AAD$1504,66,FALSE)=0/1/1900,"",VLOOKUP($A97,'8 Oct - LIVE LDS Data'!$A$3:$AAD$1504,66,FALSE))</f>
        <v>46388</v>
      </c>
      <c r="W97" s="7537" t="str">
        <f>IF(VLOOKUP($A97,'8 Oct - LIVE LDS Data'!$A$3:$AAD$1504,68,FALSE)=0/1/1900,"",VLOOKUP($A97,'8 Oct - LIVE LDS Data'!$A$3:$AAD$1504,68,FALSE))</f>
        <v>Local Plan Phase 1 consultation (Reg. 18): Winter 2024/5
Local Plan Phase 2 consultation (Reg. 18): Autumn 2025
Proposed Submission version consultation (Reg.19): Spring 2026
Submission to the Secretary of State (Reg 22): Summer 2026
Examination in Public (Reg.24): Autumn 2026
Adoption (Reg 26): Subject to progress at EiP winter 2026/7</v>
      </c>
      <c r="X97" s="7314" t="str">
        <f>IF(VLOOKUP($A97,'8 Oct - LIVE LDS Data'!$A$3:$AAD$1504,79,FALSE)=0/1/1900,"",VLOOKUP($A97,'8 Oct - LIVE LDS Data'!$A$3:$AAD$1504,79,FALSE))</f>
        <v>Reg 18 ongoing</v>
      </c>
      <c r="Y97" s="7315" t="s">
        <v>90</v>
      </c>
      <c r="Z97" s="7538" t="s">
        <v>8051</v>
      </c>
      <c r="AA97" s="7300">
        <f>IF(VLOOKUP($A97,'8 Oct - LIVE LDS Data'!$A$3:$AAD$1504,72,FALSE)=0/1/1900,"",VLOOKUP($A97,'8 Oct - LIVE LDS Data'!$A$3:$AAD$1504,72,FALSE))</f>
        <v>45665</v>
      </c>
      <c r="AB97" s="7300">
        <f>IF(VLOOKUP($A97,'8 Oct - LIVE LDS Data'!$A$3:$AAD$1504,73,FALSE)=0/1/1900,"",VLOOKUP($A97,'8 Oct - LIVE LDS Data'!$A$3:$AAD$1504,73,FALSE))</f>
        <v>45807</v>
      </c>
      <c r="AC97" s="7300">
        <f>IF(VLOOKUP($A97,'8 Oct - LIVE LDS Data'!$A$3:$AAD$1504,75,FALSE)=0/1/1900,"",VLOOKUP($A97,'8 Oct - LIVE LDS Data'!$A$3:$AAD$1504,75,FALSE))</f>
        <v>45594</v>
      </c>
      <c r="AD97" s="7300">
        <f>IF(VLOOKUP($A97,'8 Oct - LIVE LDS Data'!$A$3:$AAD$1504,76,FALSE)=0/1/1900,"",VLOOKUP($A97,'8 Oct - LIVE LDS Data'!$A$3:$AAD$1504,76,FALSE))</f>
        <v>45807</v>
      </c>
    </row>
    <row r="98" spans="1:30" s="610" customFormat="1" ht="30" customHeight="1" x14ac:dyDescent="0.2">
      <c r="A98" s="7309" t="s">
        <v>2046</v>
      </c>
      <c r="B98" s="7309"/>
      <c r="C98" s="7309" t="s">
        <v>4192</v>
      </c>
      <c r="D98" s="7310"/>
      <c r="E98" s="7310"/>
      <c r="F98" s="7293" t="str">
        <f>IF(VLOOKUP($A98,'8 Oct - LIVE LDS Data'!$A$3:$AAD$1504,4,FALSE)=0/1/1900,"",VLOOKUP($A98,'8 Oct - LIVE LDS Data'!$A$3:$AAD$1504,4,FALSE))</f>
        <v>Local Plan Review</v>
      </c>
      <c r="G98" s="7294" t="str">
        <f>IF(VLOOKUP($A98,'8 Oct - LIVE LDS Data'!$A$3:$AAD$1504,6,FALSE)=0/1/1900,"",VLOOKUP($A98,'8 Oct - LIVE LDS Data'!$A$3:$AAD$1504,6,FALSE))</f>
        <v/>
      </c>
      <c r="H98" s="7294" t="str">
        <f>IF(VLOOKUP($A98,'8 Oct - LIVE LDS Data'!$A$3:$AAD$1504,7,FALSE)=0/1/1900,"",VLOOKUP($A98,'8 Oct - LIVE LDS Data'!$A$3:$AAD$1504,7,FALSE))</f>
        <v/>
      </c>
      <c r="I98" s="7294" t="str">
        <f>IF(VLOOKUP($A98,'8 Oct - LIVE LDS Data'!$A$3:$AAD$1504,8,FALSE)=0/1/1900,"",VLOOKUP($A98,'8 Oct - LIVE LDS Data'!$A$3:$AAD$1504,8,FALSE))</f>
        <v>N</v>
      </c>
      <c r="J98" s="7294" t="str">
        <f>IF(VLOOKUP($A98,'8 Oct - LIVE LDS Data'!$A$3:$AAD$1504,9,FALSE)=0/1/1900,"",VLOOKUP($A98,'8 Oct - LIVE LDS Data'!$A$3:$AAD$1504,9,FALSE))</f>
        <v>N</v>
      </c>
      <c r="K98" s="7295">
        <f>IF(VLOOKUP($A98,'8 Oct - LIVE LDS Data'!$A$3:$AAD$1504,10,FALSE)=0/1/1900,"",VLOOKUP($A98,'8 Oct - LIVE LDS Data'!$A$3:$AAD$1504,10,FALSE))</f>
        <v>44335</v>
      </c>
      <c r="L98" s="7295"/>
      <c r="M98" s="7295"/>
      <c r="N98" s="7295"/>
      <c r="O98" s="7295"/>
      <c r="P98" s="7295"/>
      <c r="Q98" s="7295"/>
      <c r="R98" s="7295"/>
      <c r="S98" s="7295"/>
      <c r="T98" s="7297">
        <f>IF(VLOOKUP($A98,'8 Oct - LIVE LDS Data'!$A$3:$AAD$1504,60,FALSE)=0/1/1900,"",VLOOKUP($A98,'8 Oct - LIVE LDS Data'!$A$3:$AAD$1504,60,FALSE))</f>
        <v>46508</v>
      </c>
      <c r="U98" s="7297">
        <f>IF(VLOOKUP($A98,'8 Oct - LIVE LDS Data'!$A$3:$AAD$1504,63,FALSE)=0/1/1900,"",VLOOKUP($A98,'8 Oct - LIVE LDS Data'!$A$3:$AAD$1504,63,FALSE))</f>
        <v>46692</v>
      </c>
      <c r="V98" s="7297">
        <f>IF(VLOOKUP($A98,'8 Oct - LIVE LDS Data'!$A$3:$AAD$1504,66,FALSE)=0/1/1900,"",VLOOKUP($A98,'8 Oct - LIVE LDS Data'!$A$3:$AAD$1504,66,FALSE))</f>
        <v>46966</v>
      </c>
      <c r="W98" s="7537" t="str">
        <f>IF(VLOOKUP($A98,'8 Oct - LIVE LDS Data'!$A$3:$AAD$1504,68,FALSE)=0/1/1900,"",VLOOKUP($A98,'8 Oct - LIVE LDS Data'!$A$3:$AAD$1504,68,FALSE))</f>
        <v/>
      </c>
      <c r="X98" s="7314" t="s">
        <v>7048</v>
      </c>
      <c r="Y98" s="7315" t="s">
        <v>3757</v>
      </c>
      <c r="Z98" s="7538" t="s">
        <v>226</v>
      </c>
      <c r="AA98" s="7300">
        <f>IF(VLOOKUP($A98,'8 Oct - LIVE LDS Data'!$A$3:$AAD$1504,72,FALSE)=0/1/1900,"",VLOOKUP($A98,'8 Oct - LIVE LDS Data'!$A$3:$AAD$1504,72,FALSE))</f>
        <v>45807</v>
      </c>
      <c r="AB98" s="7300">
        <f>IF(VLOOKUP($A98,'8 Oct - LIVE LDS Data'!$A$3:$AAD$1504,73,FALSE)=0/1/1900,"",VLOOKUP($A98,'8 Oct - LIVE LDS Data'!$A$3:$AAD$1504,73,FALSE))</f>
        <v>45700</v>
      </c>
      <c r="AC98" s="7300">
        <f>IF(VLOOKUP($A98,'8 Oct - LIVE LDS Data'!$A$3:$AAD$1504,75,FALSE)=0/1/1900,"",VLOOKUP($A98,'8 Oct - LIVE LDS Data'!$A$3:$AAD$1504,75,FALSE))</f>
        <v>45807</v>
      </c>
      <c r="AD98" s="7300">
        <f>IF(VLOOKUP($A98,'8 Oct - LIVE LDS Data'!$A$3:$AAD$1504,76,FALSE)=0/1/1900,"",VLOOKUP($A98,'8 Oct - LIVE LDS Data'!$A$3:$AAD$1504,76,FALSE))</f>
        <v>45700</v>
      </c>
    </row>
    <row r="99" spans="1:30" s="610" customFormat="1" ht="30" customHeight="1" x14ac:dyDescent="0.2">
      <c r="A99" s="7309" t="s">
        <v>2875</v>
      </c>
      <c r="B99" s="7309"/>
      <c r="C99" s="7309" t="s">
        <v>2876</v>
      </c>
      <c r="D99" s="7310"/>
      <c r="E99" s="7310"/>
      <c r="F99" s="7293" t="str">
        <f>IF(VLOOKUP($A99,'8 Oct - LIVE LDS Data'!$A$3:$AAD$1504,4,FALSE)=0/1/1900,"",VLOOKUP($A99,'8 Oct - LIVE LDS Data'!$A$3:$AAD$1504,4,FALSE))</f>
        <v>Rossendale Local Plan</v>
      </c>
      <c r="G99" s="7294" t="str">
        <f>IF(VLOOKUP($A99,'8 Oct - LIVE LDS Data'!$A$3:$AAD$1504,6,FALSE)=0/1/1900,"",VLOOKUP($A99,'8 Oct - LIVE LDS Data'!$A$3:$AAD$1504,6,FALSE))</f>
        <v/>
      </c>
      <c r="H99" s="7294" t="str">
        <f>IF(VLOOKUP($A99,'8 Oct - LIVE LDS Data'!$A$3:$AAD$1504,7,FALSE)=0/1/1900,"",VLOOKUP($A99,'8 Oct - LIVE LDS Data'!$A$3:$AAD$1504,7,FALSE))</f>
        <v/>
      </c>
      <c r="I99" s="7294" t="str">
        <f>IF(VLOOKUP($A99,'8 Oct - LIVE LDS Data'!$A$3:$AAD$1504,8,FALSE)=0/1/1900,"",VLOOKUP($A99,'8 Oct - LIVE LDS Data'!$A$3:$AAD$1504,8,FALSE))</f>
        <v>N</v>
      </c>
      <c r="J99" s="7294" t="str">
        <f>IF(VLOOKUP($A99,'8 Oct - LIVE LDS Data'!$A$3:$AAD$1504,9,FALSE)=0/1/1900,"",VLOOKUP($A99,'8 Oct - LIVE LDS Data'!$A$3:$AAD$1504,9,FALSE))</f>
        <v>N</v>
      </c>
      <c r="K99" s="7295">
        <f>IF(VLOOKUP($A99,'8 Oct - LIVE LDS Data'!$A$3:$AAD$1504,10,FALSE)=0/1/1900,"",VLOOKUP($A99,'8 Oct - LIVE LDS Data'!$A$3:$AAD$1504,10,FALSE))</f>
        <v>44545</v>
      </c>
      <c r="L99" s="7295"/>
      <c r="M99" s="7295"/>
      <c r="N99" s="7295"/>
      <c r="O99" s="7295"/>
      <c r="P99" s="7295"/>
      <c r="Q99" s="7295"/>
      <c r="R99" s="7295"/>
      <c r="S99" s="7295"/>
      <c r="T99" s="7297">
        <f>IF(VLOOKUP($A99,'8 Oct - LIVE LDS Data'!$A$3:$AAD$1504,60,FALSE)=0/1/1900,"",VLOOKUP($A99,'8 Oct - LIVE LDS Data'!$A$3:$AAD$1504,60,FALSE))</f>
        <v>46388</v>
      </c>
      <c r="U99" s="7297">
        <f>IF(VLOOKUP($A99,'8 Oct - LIVE LDS Data'!$A$3:$AAD$1504,63,FALSE)=0/1/1900,"",VLOOKUP($A99,'8 Oct - LIVE LDS Data'!$A$3:$AAD$1504,63,FALSE))</f>
        <v>46692</v>
      </c>
      <c r="V99" s="7297">
        <f>IF(VLOOKUP($A99,'8 Oct - LIVE LDS Data'!$A$3:$AAD$1504,66,FALSE)=0/1/1900,"",VLOOKUP($A99,'8 Oct - LIVE LDS Data'!$A$3:$AAD$1504,66,FALSE))</f>
        <v>46753</v>
      </c>
      <c r="W99" s="7537" t="str">
        <f>IF(VLOOKUP($A99,'8 Oct - LIVE LDS Data'!$A$3:$AAD$1504,68,FALSE)=0/1/1900,"",VLOOKUP($A99,'8 Oct - LIVE LDS Data'!$A$3:$AAD$1504,68,FALSE))</f>
        <v>Timetable taken from PDT data (March 2025)</v>
      </c>
      <c r="X99" s="7544" t="s">
        <v>7048</v>
      </c>
      <c r="Y99" s="7315" t="s">
        <v>3757</v>
      </c>
      <c r="Z99" s="7538" t="s">
        <v>8056</v>
      </c>
      <c r="AA99" s="7300">
        <f>IF(VLOOKUP($A99,'8 Oct - LIVE LDS Data'!$A$3:$AAD$1504,72,FALSE)=0/1/1900,"",VLOOKUP($A99,'8 Oct - LIVE LDS Data'!$A$3:$AAD$1504,72,FALSE))</f>
        <v>45938</v>
      </c>
      <c r="AB99" s="7300" t="str">
        <f>IF(VLOOKUP($A99,'8 Oct - LIVE LDS Data'!$A$3:$AAD$1504,73,FALSE)=0/1/1900,"",VLOOKUP($A99,'8 Oct - LIVE LDS Data'!$A$3:$AAD$1504,73,FALSE))</f>
        <v/>
      </c>
      <c r="AC99" s="7300" t="str">
        <f>IF(VLOOKUP($A99,'8 Oct - LIVE LDS Data'!$A$3:$AAD$1504,75,FALSE)=0/1/1900,"",VLOOKUP($A99,'8 Oct - LIVE LDS Data'!$A$3:$AAD$1504,75,FALSE))</f>
        <v/>
      </c>
      <c r="AD99" s="7300">
        <f>IF(VLOOKUP($A99,'8 Oct - LIVE LDS Data'!$A$3:$AAD$1504,76,FALSE)=0/1/1900,"",VLOOKUP($A99,'8 Oct - LIVE LDS Data'!$A$3:$AAD$1504,76,FALSE))</f>
        <v>45790</v>
      </c>
    </row>
    <row r="100" spans="1:30" s="610" customFormat="1" ht="30" customHeight="1" x14ac:dyDescent="0.2">
      <c r="A100" s="1465" t="s">
        <v>437</v>
      </c>
      <c r="B100" s="1465"/>
      <c r="C100" s="1465" t="s">
        <v>438</v>
      </c>
      <c r="D100" s="1466"/>
      <c r="E100" s="1466"/>
      <c r="F100" s="7293" t="str">
        <f>IF(VLOOKUP($A100,'8 Oct - LIVE LDS Data'!$A$3:$AAD$1504,4,FALSE)=0/1/1900,"",VLOOKUP($A100,'8 Oct - LIVE LDS Data'!$A$3:$AAD$1504,4,FALSE))</f>
        <v>South East Lincolnshire Local Plan Review</v>
      </c>
      <c r="G100" s="7294" t="str">
        <f>IF(VLOOKUP($A100,'8 Oct - LIVE LDS Data'!$A$3:$AAD$1504,6,FALSE)=0/1/1900,"",VLOOKUP($A100,'8 Oct - LIVE LDS Data'!$A$3:$AAD$1504,6,FALSE))</f>
        <v/>
      </c>
      <c r="H100" s="7294" t="str">
        <f>IF(VLOOKUP($A100,'8 Oct - LIVE LDS Data'!$A$3:$AAD$1504,7,FALSE)=0/1/1900,"",VLOOKUP($A100,'8 Oct - LIVE LDS Data'!$A$3:$AAD$1504,7,FALSE))</f>
        <v/>
      </c>
      <c r="I100" s="7294" t="str">
        <f>IF(VLOOKUP($A100,'8 Oct - LIVE LDS Data'!$A$3:$AAD$1504,8,FALSE)=0/1/1900,"",VLOOKUP($A100,'8 Oct - LIVE LDS Data'!$A$3:$AAD$1504,8,FALSE))</f>
        <v/>
      </c>
      <c r="J100" s="7294" t="str">
        <f>IF(VLOOKUP($A100,'8 Oct - LIVE LDS Data'!$A$3:$AAD$1504,9,FALSE)=0/1/1900,"",VLOOKUP($A100,'8 Oct - LIVE LDS Data'!$A$3:$AAD$1504,9,FALSE))</f>
        <v/>
      </c>
      <c r="K100" s="7295">
        <f>IF(VLOOKUP($A100,'8 Oct - LIVE LDS Data'!$A$3:$AAD$1504,10,FALSE)=0/1/1900,"",VLOOKUP($A100,'8 Oct - LIVE LDS Data'!$A$3:$AAD$1504,10,FALSE))</f>
        <v>43532</v>
      </c>
      <c r="L100" s="7295"/>
      <c r="M100" s="7295"/>
      <c r="N100" s="7295"/>
      <c r="O100" s="7295"/>
      <c r="P100" s="7295"/>
      <c r="Q100" s="7295"/>
      <c r="R100" s="7295"/>
      <c r="S100" s="7295"/>
      <c r="T100" s="7297" t="str">
        <f>IF(VLOOKUP($A100,'8 Oct - LIVE LDS Data'!$A$3:$AAD$1504,60,FALSE)=0/1/1900,"",VLOOKUP($A100,'8 Oct - LIVE LDS Data'!$A$3:$AAD$1504,60,FALSE))</f>
        <v/>
      </c>
      <c r="U100" s="7297" t="str">
        <f>IF(VLOOKUP($A100,'8 Oct - LIVE LDS Data'!$A$3:$AAD$1504,63,FALSE)=0/1/1900,"",VLOOKUP($A100,'8 Oct - LIVE LDS Data'!$A$3:$AAD$1504,63,FALSE))</f>
        <v/>
      </c>
      <c r="V100" s="7297" t="str">
        <f>IF(VLOOKUP($A100,'8 Oct - LIVE LDS Data'!$A$3:$AAD$1504,66,FALSE)=0/1/1900,"",VLOOKUP($A100,'8 Oct - LIVE LDS Data'!$A$3:$AAD$1504,66,FALSE))</f>
        <v/>
      </c>
      <c r="W100" s="7537" t="str">
        <f>IF(VLOOKUP($A100,'8 Oct - LIVE LDS Data'!$A$3:$AAD$1504,68,FALSE)=0/1/1900,"",VLOOKUP($A100,'8 Oct - LIVE LDS Data'!$A$3:$AAD$1504,68,FALSE))</f>
        <v>self-reviewed 1 July 2024.  LPA DID INTERNAL REVIEW IN 2024, DIDN’T NEED UPDATING SO NEXT PLAN WILL BE UNDER NEW REGS - NO TIMETABLE</v>
      </c>
      <c r="X100" s="7544" t="s">
        <v>7048</v>
      </c>
      <c r="Y100" s="7315" t="s">
        <v>3757</v>
      </c>
      <c r="Z100" s="7538" t="s">
        <v>8067</v>
      </c>
      <c r="AA100" s="7300">
        <f>IF(VLOOKUP($A100,'8 Oct - LIVE LDS Data'!$A$3:$AAD$1504,72,FALSE)=0/1/1900,"",VLOOKUP($A100,'8 Oct - LIVE LDS Data'!$A$3:$AAD$1504,72,FALSE))</f>
        <v>45933</v>
      </c>
      <c r="AB100" s="7300" t="str">
        <f>IF(VLOOKUP($A100,'8 Oct - LIVE LDS Data'!$A$3:$AAD$1504,73,FALSE)=0/1/1900,"",VLOOKUP($A100,'8 Oct - LIVE LDS Data'!$A$3:$AAD$1504,73,FALSE))</f>
        <v/>
      </c>
      <c r="AC100" s="7300" t="str">
        <f>IF(VLOOKUP($A100,'8 Oct - LIVE LDS Data'!$A$3:$AAD$1504,75,FALSE)=0/1/1900,"",VLOOKUP($A100,'8 Oct - LIVE LDS Data'!$A$3:$AAD$1504,75,FALSE))</f>
        <v/>
      </c>
      <c r="AD100" s="7300" t="str">
        <f>IF(VLOOKUP($A100,'8 Oct - LIVE LDS Data'!$A$3:$AAD$1504,76,FALSE)=0/1/1900,"",VLOOKUP($A100,'8 Oct - LIVE LDS Data'!$A$3:$AAD$1504,76,FALSE))</f>
        <v/>
      </c>
    </row>
    <row r="101" spans="1:30" s="610" customFormat="1" ht="30" hidden="1" customHeight="1" x14ac:dyDescent="0.2">
      <c r="A101" s="1465" t="s">
        <v>2197</v>
      </c>
      <c r="B101" s="1465"/>
      <c r="C101" s="1465" t="s">
        <v>2198</v>
      </c>
      <c r="D101" s="1466"/>
      <c r="E101" s="1466"/>
      <c r="F101" s="7293" t="str">
        <f>IF(VLOOKUP($A101,'8 Oct - LIVE LDS Data'!$A$3:$AAD$1504,4,FALSE)=0/1/1900,"",VLOOKUP($A101,'8 Oct - LIVE LDS Data'!$A$3:$AAD$1504,4,FALSE))</f>
        <v>Maldon Local Plan</v>
      </c>
      <c r="G101" s="7294" t="str">
        <f>IF(VLOOKUP($A101,'8 Oct - LIVE LDS Data'!$A$3:$AAD$1504,6,FALSE)=0/1/1900,"",VLOOKUP($A101,'8 Oct - LIVE LDS Data'!$A$3:$AAD$1504,6,FALSE))</f>
        <v>2023</v>
      </c>
      <c r="H101" s="7294" t="str">
        <f>IF(VLOOKUP($A101,'8 Oct - LIVE LDS Data'!$A$3:$AAD$1504,7,FALSE)=0/1/1900,"",VLOOKUP($A101,'8 Oct - LIVE LDS Data'!$A$3:$AAD$1504,7,FALSE))</f>
        <v>2043</v>
      </c>
      <c r="I101" s="7294" t="str">
        <f>IF(VLOOKUP($A101,'8 Oct - LIVE LDS Data'!$A$3:$AAD$1504,8,FALSE)=0/1/1900,"",VLOOKUP($A101,'8 Oct - LIVE LDS Data'!$A$3:$AAD$1504,8,FALSE))</f>
        <v>N</v>
      </c>
      <c r="J101" s="7294" t="str">
        <f>IF(VLOOKUP($A101,'8 Oct - LIVE LDS Data'!$A$3:$AAD$1504,9,FALSE)=0/1/1900,"",VLOOKUP($A101,'8 Oct - LIVE LDS Data'!$A$3:$AAD$1504,9,FALSE))</f>
        <v>N</v>
      </c>
      <c r="K101" s="7295">
        <f>IF(VLOOKUP($A101,'8 Oct - LIVE LDS Data'!$A$3:$AAD$1504,10,FALSE)=0/1/1900,"",VLOOKUP($A101,'8 Oct - LIVE LDS Data'!$A$3:$AAD$1504,10,FALSE))</f>
        <v>42937</v>
      </c>
      <c r="L101" s="7297">
        <f>IF(VLOOKUP($A101,'8 Oct - LIVE LDS Data'!$A$3:$AAD$1504,33,FALSE)=0/1/1900,"",VLOOKUP($A101,'8 Oct - LIVE LDS Data'!$A$3:$AAD$1504,33,FALSE))</f>
        <v>44470</v>
      </c>
      <c r="M101" s="7297">
        <f>IF(VLOOKUP($A101,'8 Oct - LIVE LDS Data'!$A$3:$AAD$1504,34,FALSE)=0/1/1900,"",VLOOKUP($A101,'8 Oct - LIVE LDS Data'!$A$3:$AAD$1504,34,FALSE))</f>
        <v>44578</v>
      </c>
      <c r="N101" s="7297">
        <f>IF(VLOOKUP($A101,'8 Oct - LIVE LDS Data'!$A$3:$AAD$1504,40,FALSE)=0/1/1900,"",VLOOKUP($A101,'8 Oct - LIVE LDS Data'!$A$3:$AAD$1504,40,FALSE))</f>
        <v>46296</v>
      </c>
      <c r="O101" s="7297" t="str">
        <f>IF(VLOOKUP($A101,'8 Oct - LIVE LDS Data'!$A$3:$AAD$1504,41,FALSE)=0/1/1900,"",VLOOKUP($A101,'8 Oct - LIVE LDS Data'!$A$3:$AAD$1504,41,FALSE))</f>
        <v/>
      </c>
      <c r="P101" s="7297" t="str">
        <f>IF(VLOOKUP($A101,'8 Oct - LIVE LDS Data'!$A$3:$AAD$1504,47,FALSE)=0/1/1900,"",VLOOKUP($A101,'8 Oct - LIVE LDS Data'!$A$3:$AAD$1504,47,FALSE))</f>
        <v/>
      </c>
      <c r="Q101" s="7297" t="str">
        <f>IF(VLOOKUP($A101,'8 Oct - LIVE LDS Data'!$A$3:$AAD$1504,48,FALSE)=0/1/1900,"",VLOOKUP($A101,'8 Oct - LIVE LDS Data'!$A$3:$AAD$1504,48,FALSE))</f>
        <v/>
      </c>
      <c r="R101" s="7297" t="str">
        <f>IF(VLOOKUP($A101,'8 Oct - LIVE LDS Data'!$A$3:$AAD$1504,54,FALSE)=0/1/1900,"",VLOOKUP($A101,'8 Oct - LIVE LDS Data'!$A$3:$AAD$1504,54,FALSE))</f>
        <v/>
      </c>
      <c r="S101" s="7297" t="str">
        <f>IF(VLOOKUP($A101,'8 Oct - LIVE LDS Data'!$A$3:$AAD$1504,55,FALSE)=0/1/1900,"",VLOOKUP($A101,'8 Oct - LIVE LDS Data'!$A$3:$AAD$1504,55,FALSE))</f>
        <v/>
      </c>
      <c r="T101" s="7297">
        <f>IF(VLOOKUP($A101,'8 Oct - LIVE LDS Data'!$A$3:$AAD$1504,60,FALSE)=0/1/1900,"",VLOOKUP($A101,'8 Oct - LIVE LDS Data'!$A$3:$AAD$1504,60,FALSE))</f>
        <v>46478</v>
      </c>
      <c r="U101" s="7297" t="s">
        <v>8068</v>
      </c>
      <c r="V101" s="7297">
        <f>IF(VLOOKUP($A101,'8 Oct - LIVE LDS Data'!$A$3:$AAD$1504,66,FALSE)=0/1/1900,"",VLOOKUP($A101,'8 Oct - LIVE LDS Data'!$A$3:$AAD$1504,66,FALSE))</f>
        <v>46784</v>
      </c>
      <c r="W101" s="7537" t="str">
        <f>IF(VLOOKUP($A101,'8 Oct - LIVE LDS Data'!$A$3:$AAD$1504,68,FALSE)=0/1/1900,"",VLOOKUP($A101,'8 Oct - LIVE LDS Data'!$A$3:$AAD$1504,68,FALSE))</f>
        <v>Consult on Issues and Options (Reg 18) –Winter 2021/22 - Completed 
Consult on the Preferred Strategy Local Plan (Reg 18) –October to December 2026 
Publish Draft Local Plan (Reg 19) – April to June 2027 
Submit to the Secretary of State for Examination – August 2027 
Adoption – Within 6 weeks of the Planning Inspectorate issuing its final letter to the Council stating the Local Plan is sound</v>
      </c>
      <c r="X101" s="7314" t="str">
        <f>IF(VLOOKUP($A101,'8 Oct - LIVE LDS Data'!$A$3:$AAD$1504,79,FALSE)=0/1/1900,"",VLOOKUP($A101,'8 Oct - LIVE LDS Data'!$A$3:$AAD$1504,79,FALSE))</f>
        <v>new plan to be prepared under new system</v>
      </c>
      <c r="Y101" s="7315" t="s">
        <v>90</v>
      </c>
      <c r="Z101" s="7538" t="s">
        <v>8051</v>
      </c>
      <c r="AA101" s="7300">
        <f>IF(VLOOKUP($A101,'8 Oct - LIVE LDS Data'!$A$3:$AAD$1504,72,FALSE)=0/1/1900,"",VLOOKUP($A101,'8 Oct - LIVE LDS Data'!$A$3:$AAD$1504,72,FALSE))</f>
        <v>45905</v>
      </c>
      <c r="AB101" s="7300">
        <f>IF(VLOOKUP($A101,'8 Oct - LIVE LDS Data'!$A$3:$AAD$1504,73,FALSE)=0/1/1900,"",VLOOKUP($A101,'8 Oct - LIVE LDS Data'!$A$3:$AAD$1504,73,FALSE))</f>
        <v>45806</v>
      </c>
      <c r="AC101" s="7300">
        <f>IF(VLOOKUP($A101,'8 Oct - LIVE LDS Data'!$A$3:$AAD$1504,75,FALSE)=0/1/1900,"",VLOOKUP($A101,'8 Oct - LIVE LDS Data'!$A$3:$AAD$1504,75,FALSE))</f>
        <v>45415</v>
      </c>
      <c r="AD101" s="7300">
        <f>IF(VLOOKUP($A101,'8 Oct - LIVE LDS Data'!$A$3:$AAD$1504,76,FALSE)=0/1/1900,"",VLOOKUP($A101,'8 Oct - LIVE LDS Data'!$A$3:$AAD$1504,76,FALSE))</f>
        <v>45806</v>
      </c>
    </row>
    <row r="102" spans="1:30" s="610" customFormat="1" ht="30" customHeight="1" x14ac:dyDescent="0.2">
      <c r="A102" s="7301" t="s">
        <v>1560</v>
      </c>
      <c r="B102" s="7301"/>
      <c r="C102" s="7301" t="s">
        <v>1561</v>
      </c>
      <c r="D102" s="7302"/>
      <c r="E102" s="7302"/>
      <c r="F102" s="7293" t="str">
        <f>IF(VLOOKUP($A102,'8 Oct - LIVE LDS Data'!$A$3:$AAD$1504,4,FALSE)=0/1/1900,"",VLOOKUP($A102,'8 Oct - LIVE LDS Data'!$A$3:$AAD$1504,4,FALSE))</f>
        <v>Fylde Local Plan to 2042</v>
      </c>
      <c r="G102" s="7294" t="str">
        <f>IF(VLOOKUP($A102,'8 Oct - LIVE LDS Data'!$A$3:$AAD$1504,6,FALSE)=0/1/1900,"",VLOOKUP($A102,'8 Oct - LIVE LDS Data'!$A$3:$AAD$1504,6,FALSE))</f>
        <v/>
      </c>
      <c r="H102" s="7294">
        <f>IF(VLOOKUP($A102,'8 Oct - LIVE LDS Data'!$A$3:$AAD$1504,7,FALSE)=0/1/1900,"",VLOOKUP($A102,'8 Oct - LIVE LDS Data'!$A$3:$AAD$1504,7,FALSE))</f>
        <v>2042</v>
      </c>
      <c r="I102" s="7294" t="str">
        <f>IF(VLOOKUP($A102,'8 Oct - LIVE LDS Data'!$A$3:$AAD$1504,8,FALSE)=0/1/1900,"",VLOOKUP($A102,'8 Oct - LIVE LDS Data'!$A$3:$AAD$1504,8,FALSE))</f>
        <v>N</v>
      </c>
      <c r="J102" s="7294" t="str">
        <f>IF(VLOOKUP($A102,'8 Oct - LIVE LDS Data'!$A$3:$AAD$1504,9,FALSE)=0/1/1900,"",VLOOKUP($A102,'8 Oct - LIVE LDS Data'!$A$3:$AAD$1504,9,FALSE))</f>
        <v>N</v>
      </c>
      <c r="K102" s="7295">
        <f>IF(VLOOKUP($A102,'8 Oct - LIVE LDS Data'!$A$3:$AAD$1504,10,FALSE)=0/1/1900,"",VLOOKUP($A102,'8 Oct - LIVE LDS Data'!$A$3:$AAD$1504,10,FALSE))</f>
        <v>44536</v>
      </c>
      <c r="L102" s="7295"/>
      <c r="M102" s="7295"/>
      <c r="N102" s="7295"/>
      <c r="O102" s="7295"/>
      <c r="P102" s="7295"/>
      <c r="Q102" s="7295"/>
      <c r="R102" s="7295"/>
      <c r="S102" s="7295"/>
      <c r="T102" s="7297">
        <f>IF(VLOOKUP($A102,'8 Oct - LIVE LDS Data'!$A$3:$AAD$1504,60,FALSE)=0/1/1900,"",VLOOKUP($A102,'8 Oct - LIVE LDS Data'!$A$3:$AAD$1504,60,FALSE))</f>
        <v>46143</v>
      </c>
      <c r="U102" s="7297">
        <f>IF(VLOOKUP($A102,'8 Oct - LIVE LDS Data'!$A$3:$AAD$1504,63,FALSE)=0/1/1900,"",VLOOKUP($A102,'8 Oct - LIVE LDS Data'!$A$3:$AAD$1504,63,FALSE))</f>
        <v>46235</v>
      </c>
      <c r="V102" s="7297">
        <f>IF(VLOOKUP($A102,'8 Oct - LIVE LDS Data'!$A$3:$AAD$1504,66,FALSE)=0/1/1900,"",VLOOKUP($A102,'8 Oct - LIVE LDS Data'!$A$3:$AAD$1504,66,FALSE))</f>
        <v>46661</v>
      </c>
      <c r="W102" s="7537" t="str">
        <f>IF(VLOOKUP($A102,'8 Oct - LIVE LDS Data'!$A$3:$AAD$1504,68,FALSE)=0/1/1900,"",VLOOKUP($A102,'8 Oct - LIVE LDS Data'!$A$3:$AAD$1504,68,FALSE))</f>
        <v>Submission in Aug 2026 (before cut-off Dec 2026) and now appears to be progressed under current system</v>
      </c>
      <c r="X102" s="7544" t="str">
        <f>IF(VLOOKUP($A102,'8 Oct - LIVE LDS Data'!$A$3:$AAD$1504,79,FALSE)=0/1/1900,"",VLOOKUP($A102,'8 Oct - LIVE LDS Data'!$A$3:$AAD$1504,79,FALSE))</f>
        <v>Reg 18 yet to start</v>
      </c>
      <c r="Y102" s="7315" t="s">
        <v>3757</v>
      </c>
      <c r="Z102" s="7538" t="s">
        <v>8052</v>
      </c>
      <c r="AA102" s="7300">
        <f>IF(VLOOKUP($A102,'8 Oct - LIVE LDS Data'!$A$3:$AAD$1504,72,FALSE)=0/1/1900,"",VLOOKUP($A102,'8 Oct - LIVE LDS Data'!$A$3:$AAD$1504,72,FALSE))</f>
        <v>45320</v>
      </c>
      <c r="AB102" s="7300">
        <f>IF(VLOOKUP($A102,'8 Oct - LIVE LDS Data'!$A$3:$AAD$1504,73,FALSE)=0/1/1900,"",VLOOKUP($A102,'8 Oct - LIVE LDS Data'!$A$3:$AAD$1504,73,FALSE))</f>
        <v>45888</v>
      </c>
      <c r="AC102" s="7300" t="str">
        <f>IF(VLOOKUP($A102,'8 Oct - LIVE LDS Data'!$A$3:$AAD$1504,75,FALSE)=0/1/1900,"",VLOOKUP($A102,'8 Oct - LIVE LDS Data'!$A$3:$AAD$1504,75,FALSE))</f>
        <v/>
      </c>
      <c r="AD102" s="7300">
        <f>IF(VLOOKUP($A102,'8 Oct - LIVE LDS Data'!$A$3:$AAD$1504,76,FALSE)=0/1/1900,"",VLOOKUP($A102,'8 Oct - LIVE LDS Data'!$A$3:$AAD$1504,76,FALSE))</f>
        <v>45888</v>
      </c>
    </row>
    <row r="103" spans="1:30" s="610" customFormat="1" ht="30" hidden="1" customHeight="1" x14ac:dyDescent="0.2">
      <c r="A103" s="1465" t="s">
        <v>2240</v>
      </c>
      <c r="B103" s="1465"/>
      <c r="C103" s="1467" t="s">
        <v>2241</v>
      </c>
      <c r="D103" s="1480"/>
      <c r="E103" s="1480"/>
      <c r="F103" s="7293" t="str">
        <f>IF(VLOOKUP($A103,'8 Oct - LIVE LDS Data'!$A$3:$AAD$1504,4,FALSE)=0/1/1900,"",VLOOKUP($A103,'8 Oct - LIVE LDS Data'!$A$3:$AAD$1504,4,FALSE))</f>
        <v>Medway Local Plan</v>
      </c>
      <c r="G103" s="7294">
        <f>IF(VLOOKUP($A103,'8 Oct - LIVE LDS Data'!$A$3:$AAD$1504,6,FALSE)=0/1/1900,"",VLOOKUP($A103,'8 Oct - LIVE LDS Data'!$A$3:$AAD$1504,6,FALSE))</f>
        <v>2026</v>
      </c>
      <c r="H103" s="7294">
        <f>IF(VLOOKUP($A103,'8 Oct - LIVE LDS Data'!$A$3:$AAD$1504,7,FALSE)=0/1/1900,"",VLOOKUP($A103,'8 Oct - LIVE LDS Data'!$A$3:$AAD$1504,7,FALSE))</f>
        <v>2041</v>
      </c>
      <c r="I103" s="7294" t="str">
        <f>IF(VLOOKUP($A103,'8 Oct - LIVE LDS Data'!$A$3:$AAD$1504,8,FALSE)=0/1/1900,"",VLOOKUP($A103,'8 Oct - LIVE LDS Data'!$A$3:$AAD$1504,8,FALSE))</f>
        <v>N</v>
      </c>
      <c r="J103" s="7294" t="str">
        <f>IF(VLOOKUP($A103,'8 Oct - LIVE LDS Data'!$A$3:$AAD$1504,9,FALSE)=0/1/1900,"",VLOOKUP($A103,'8 Oct - LIVE LDS Data'!$A$3:$AAD$1504,9,FALSE))</f>
        <v>N</v>
      </c>
      <c r="K103" s="7295" t="str">
        <f>IF(VLOOKUP($A103,'8 Oct - LIVE LDS Data'!$A$3:$AAD$1504,10,FALSE)=0/1/1900,"",VLOOKUP($A103,'8 Oct - LIVE LDS Data'!$A$3:$AAD$1504,10,FALSE))</f>
        <v>none</v>
      </c>
      <c r="L103" s="7297">
        <f>IF(VLOOKUP($A103,'8 Oct - LIVE LDS Data'!$A$3:$AAD$1504,33,FALSE)=0/1/1900,"",VLOOKUP($A103,'8 Oct - LIVE LDS Data'!$A$3:$AAD$1504,33,FALSE))</f>
        <v>42736</v>
      </c>
      <c r="M103" s="7297">
        <f>IF(VLOOKUP($A103,'8 Oct - LIVE LDS Data'!$A$3:$AAD$1504,34,FALSE)=0/1/1900,"",VLOOKUP($A103,'8 Oct - LIVE LDS Data'!$A$3:$AAD$1504,34,FALSE))</f>
        <v>42751</v>
      </c>
      <c r="N103" s="7297">
        <f>IF(VLOOKUP($A103,'8 Oct - LIVE LDS Data'!$A$3:$AAD$1504,40,FALSE)=0/1/1900,"",VLOOKUP($A103,'8 Oct - LIVE LDS Data'!$A$3:$AAD$1504,40,FALSE))</f>
        <v>43160</v>
      </c>
      <c r="O103" s="7297">
        <f>IF(VLOOKUP($A103,'8 Oct - LIVE LDS Data'!$A$3:$AAD$1504,41,FALSE)=0/1/1900,"",VLOOKUP($A103,'8 Oct - LIVE LDS Data'!$A$3:$AAD$1504,41,FALSE))</f>
        <v>43175</v>
      </c>
      <c r="P103" s="7297">
        <f>IF(VLOOKUP($A103,'8 Oct - LIVE LDS Data'!$A$3:$AAD$1504,47,FALSE)=0/1/1900,"",VLOOKUP($A103,'8 Oct - LIVE LDS Data'!$A$3:$AAD$1504,47,FALSE))</f>
        <v>45108</v>
      </c>
      <c r="Q103" s="7297">
        <f>IF(VLOOKUP($A103,'8 Oct - LIVE LDS Data'!$A$3:$AAD$1504,48,FALSE)=0/1/1900,"",VLOOKUP($A103,'8 Oct - LIVE LDS Data'!$A$3:$AAD$1504,48,FALSE))</f>
        <v>45170</v>
      </c>
      <c r="R103" s="7297">
        <f>IF(VLOOKUP($A103,'8 Oct - LIVE LDS Data'!$A$3:$AAD$1504,54,FALSE)=0/1/1900,"",VLOOKUP($A103,'8 Oct - LIVE LDS Data'!$A$3:$AAD$1504,54,FALSE))</f>
        <v>45444</v>
      </c>
      <c r="S103" s="7297" t="str">
        <f>IF(VLOOKUP($A103,'8 Oct - LIVE LDS Data'!$A$3:$AAD$1504,55,FALSE)=0/1/1900,"",VLOOKUP($A103,'8 Oct - LIVE LDS Data'!$A$3:$AAD$1504,55,FALSE))</f>
        <v/>
      </c>
      <c r="T103" s="7297">
        <f>IF(VLOOKUP($A103,'8 Oct - LIVE LDS Data'!$A$3:$AAD$1504,60,FALSE)=0/1/1900,"",VLOOKUP($A103,'8 Oct - LIVE LDS Data'!$A$3:$AAD$1504,60,FALSE))</f>
        <v>45809</v>
      </c>
      <c r="U103" s="7297">
        <f>IF(VLOOKUP($A103,'8 Oct - LIVE LDS Data'!$A$3:$AAD$1504,63,FALSE)=0/1/1900,"",VLOOKUP($A103,'8 Oct - LIVE LDS Data'!$A$3:$AAD$1504,63,FALSE))</f>
        <v>45962</v>
      </c>
      <c r="V103" s="7297">
        <f>IF(VLOOKUP($A103,'8 Oct - LIVE LDS Data'!$A$3:$AAD$1504,66,FALSE)=0/1/1900,"",VLOOKUP($A103,'8 Oct - LIVE LDS Data'!$A$3:$AAD$1504,66,FALSE))</f>
        <v>46357</v>
      </c>
      <c r="W103" s="7537" t="str">
        <f>IF(VLOOKUP($A103,'8 Oct - LIVE LDS Data'!$A$3:$AAD$1504,68,FALSE)=0/1/1900,"",VLOOKUP($A103,'8 Oct - LIVE LDS Data'!$A$3:$AAD$1504,68,FALSE))</f>
        <v/>
      </c>
      <c r="X103" s="7314" t="str">
        <f>IF(VLOOKUP($A103,'8 Oct - LIVE LDS Data'!$A$3:$AAD$1504,79,FALSE)=0/1/1900,"",VLOOKUP($A103,'8 Oct - LIVE LDS Data'!$A$3:$AAD$1504,79,FALSE))</f>
        <v>PUBLISHED</v>
      </c>
      <c r="Y103" s="7315" t="s">
        <v>90</v>
      </c>
      <c r="Z103" s="7538" t="s">
        <v>8062</v>
      </c>
      <c r="AA103" s="7300">
        <f>IF(VLOOKUP($A103,'8 Oct - LIVE LDS Data'!$A$3:$AAD$1504,72,FALSE)=0/1/1900,"",VLOOKUP($A103,'8 Oct - LIVE LDS Data'!$A$3:$AAD$1504,72,FALSE))</f>
        <v>45607</v>
      </c>
      <c r="AB103" s="7300">
        <f>IF(VLOOKUP($A103,'8 Oct - LIVE LDS Data'!$A$3:$AAD$1504,73,FALSE)=0/1/1900,"",VLOOKUP($A103,'8 Oct - LIVE LDS Data'!$A$3:$AAD$1504,73,FALSE))</f>
        <v>45678</v>
      </c>
      <c r="AC103" s="7300">
        <f>IF(VLOOKUP($A103,'8 Oct - LIVE LDS Data'!$A$3:$AAD$1504,75,FALSE)=0/1/1900,"",VLOOKUP($A103,'8 Oct - LIVE LDS Data'!$A$3:$AAD$1504,75,FALSE))</f>
        <v>45806</v>
      </c>
      <c r="AD103" s="7300">
        <f>IF(VLOOKUP($A103,'8 Oct - LIVE LDS Data'!$A$3:$AAD$1504,76,FALSE)=0/1/1900,"",VLOOKUP($A103,'8 Oct - LIVE LDS Data'!$A$3:$AAD$1504,76,FALSE))</f>
        <v>45678</v>
      </c>
    </row>
    <row r="104" spans="1:30" s="610" customFormat="1" ht="30" hidden="1" customHeight="1" x14ac:dyDescent="0.2">
      <c r="A104" s="3293" t="s">
        <v>2259</v>
      </c>
      <c r="B104" s="1465"/>
      <c r="C104" s="3293" t="s">
        <v>2260</v>
      </c>
      <c r="D104" s="1466"/>
      <c r="E104" s="1466"/>
      <c r="F104" s="7321" t="str">
        <f>IF(VLOOKUP($A104,'8 Oct - LIVE LDS Data'!$A$3:$AAD$1504,4,FALSE)=0/1/1900,"",VLOOKUP($A104,'8 Oct - LIVE LDS Data'!$A$3:$AAD$1504,4,FALSE))</f>
        <v>Melton Local Plan</v>
      </c>
      <c r="G104" s="7322" t="str">
        <f>IF(VLOOKUP($A104,'8 Oct - LIVE LDS Data'!$A$3:$AAD$1504,6,FALSE)=0/1/1900,"",VLOOKUP($A104,'8 Oct - LIVE LDS Data'!$A$3:$AAD$1504,6,FALSE))</f>
        <v/>
      </c>
      <c r="H104" s="7322" t="str">
        <f>IF(VLOOKUP($A104,'8 Oct - LIVE LDS Data'!$A$3:$AAD$1504,7,FALSE)=0/1/1900,"",VLOOKUP($A104,'8 Oct - LIVE LDS Data'!$A$3:$AAD$1504,7,FALSE))</f>
        <v/>
      </c>
      <c r="I104" s="7322" t="str">
        <f>IF(VLOOKUP($A104,'8 Oct - LIVE LDS Data'!$A$3:$AAD$1504,8,FALSE)=0/1/1900,"",VLOOKUP($A104,'8 Oct - LIVE LDS Data'!$A$3:$AAD$1504,8,FALSE))</f>
        <v>N</v>
      </c>
      <c r="J104" s="7322" t="str">
        <f>IF(VLOOKUP($A104,'8 Oct - LIVE LDS Data'!$A$3:$AAD$1504,9,FALSE)=0/1/1900,"",VLOOKUP($A104,'8 Oct - LIVE LDS Data'!$A$3:$AAD$1504,9,FALSE))</f>
        <v>N</v>
      </c>
      <c r="K104" s="7323">
        <f>IF(VLOOKUP($A104,'8 Oct - LIVE LDS Data'!$A$3:$AAD$1504,10,FALSE)=0/1/1900,"",VLOOKUP($A104,'8 Oct - LIVE LDS Data'!$A$3:$AAD$1504,10,FALSE))</f>
        <v>43383</v>
      </c>
      <c r="L104" s="7549">
        <f>IF(VLOOKUP($A104,'8 Oct - LIVE LDS Data'!$A$3:$AAD$1504,33,FALSE)=0/1/1900,"",VLOOKUP($A104,'8 Oct - LIVE LDS Data'!$A$3:$AAD$1504,33,FALSE))</f>
        <v>46692</v>
      </c>
      <c r="M104" s="7549" t="str">
        <f>IF(VLOOKUP($A104,'8 Oct - LIVE LDS Data'!$A$3:$AAD$1504,34,FALSE)=0/1/1900,"",VLOOKUP($A104,'8 Oct - LIVE LDS Data'!$A$3:$AAD$1504,34,FALSE))</f>
        <v/>
      </c>
      <c r="N104" s="7549" t="str">
        <f>IF(VLOOKUP($A104,'8 Oct - LIVE LDS Data'!$A$3:$AAD$1504,40,FALSE)=0/1/1900,"",VLOOKUP($A104,'8 Oct - LIVE LDS Data'!$A$3:$AAD$1504,40,FALSE))</f>
        <v/>
      </c>
      <c r="O104" s="7549" t="str">
        <f>IF(VLOOKUP($A104,'8 Oct - LIVE LDS Data'!$A$3:$AAD$1504,41,FALSE)=0/1/1900,"",VLOOKUP($A104,'8 Oct - LIVE LDS Data'!$A$3:$AAD$1504,41,FALSE))</f>
        <v/>
      </c>
      <c r="P104" s="7549" t="str">
        <f>IF(VLOOKUP($A104,'8 Oct - LIVE LDS Data'!$A$3:$AAD$1504,47,FALSE)=0/1/1900,"",VLOOKUP($A104,'8 Oct - LIVE LDS Data'!$A$3:$AAD$1504,47,FALSE))</f>
        <v/>
      </c>
      <c r="Q104" s="7549" t="str">
        <f>IF(VLOOKUP($A104,'8 Oct - LIVE LDS Data'!$A$3:$AAD$1504,48,FALSE)=0/1/1900,"",VLOOKUP($A104,'8 Oct - LIVE LDS Data'!$A$3:$AAD$1504,48,FALSE))</f>
        <v/>
      </c>
      <c r="R104" s="7549" t="str">
        <f>IF(VLOOKUP($A104,'8 Oct - LIVE LDS Data'!$A$3:$AAD$1504,54,FALSE)=0/1/1900,"",VLOOKUP($A104,'8 Oct - LIVE LDS Data'!$A$3:$AAD$1504,54,FALSE))</f>
        <v/>
      </c>
      <c r="S104" s="7549" t="str">
        <f>IF(VLOOKUP($A104,'8 Oct - LIVE LDS Data'!$A$3:$AAD$1504,55,FALSE)=0/1/1900,"",VLOOKUP($A104,'8 Oct - LIVE LDS Data'!$A$3:$AAD$1504,55,FALSE))</f>
        <v/>
      </c>
      <c r="T104" s="7549">
        <f>IF(VLOOKUP($A104,'8 Oct - LIVE LDS Data'!$A$3:$AAD$1504,60,FALSE)=0/1/1900,"",VLOOKUP($A104,'8 Oct - LIVE LDS Data'!$A$3:$AAD$1504,60,FALSE))</f>
        <v>47058</v>
      </c>
      <c r="U104" s="7549" t="str">
        <f>IF(VLOOKUP($A104,'8 Oct - LIVE LDS Data'!$A$3:$AAD$1504,63,FALSE)=0/1/1900,"",VLOOKUP($A104,'8 Oct - LIVE LDS Data'!$A$3:$AAD$1504,63,FALSE))</f>
        <v/>
      </c>
      <c r="V104" s="7549" t="str">
        <f>IF(VLOOKUP($A104,'8 Oct - LIVE LDS Data'!$A$3:$AAD$1504,66,FALSE)=0/1/1900,"",VLOOKUP($A104,'8 Oct - LIVE LDS Data'!$A$3:$AAD$1504,66,FALSE))</f>
        <v/>
      </c>
      <c r="W104" s="7537" t="str">
        <f>IF(VLOOKUP($A104,'8 Oct - LIVE LDS Data'!$A$3:$AAD$1504,68,FALSE)=0/1/1900,"",VLOOKUP($A104,'8 Oct - LIVE LDS Data'!$A$3:$AAD$1504,68,FALSE))</f>
        <v>Internal consultation Q1 (2027) – Q3 (2027)
Regulation 18 preparation and consultation Q4 (2027) – Q3 (2028)
Regulation 19 preparation and consultation Q4 (2028) – Q4 (2029)</v>
      </c>
      <c r="X104" s="7550" t="str">
        <f>IF(VLOOKUP($A104,'8 Oct - LIVE LDS Data'!$A$3:$AAD$1504,79,FALSE)=0/1/1900,"",VLOOKUP($A104,'8 Oct - LIVE LDS Data'!$A$3:$AAD$1504,79,FALSE))</f>
        <v>new plan to be prepared under new system</v>
      </c>
      <c r="Y104" s="7315" t="s">
        <v>3757</v>
      </c>
      <c r="Z104" s="7538" t="s">
        <v>8058</v>
      </c>
      <c r="AA104" s="7551" t="str">
        <f>IF(VLOOKUP($A104,'8 Oct - LIVE LDS Data'!$A$3:$AAD$1504,72,FALSE)=0/1/1900,"",VLOOKUP($A104,'8 Oct - LIVE LDS Data'!$A$3:$AAD$1504,72,FALSE))</f>
        <v/>
      </c>
      <c r="AB104" s="7551">
        <f>IF(VLOOKUP($A104,'8 Oct - LIVE LDS Data'!$A$3:$AAD$1504,73,FALSE)=0/1/1900,"",VLOOKUP($A104,'8 Oct - LIVE LDS Data'!$A$3:$AAD$1504,73,FALSE))</f>
        <v>45806</v>
      </c>
      <c r="AC104" s="7551" t="str">
        <f>IF(VLOOKUP($A104,'8 Oct - LIVE LDS Data'!$A$3:$AAD$1504,75,FALSE)=0/1/1900,"",VLOOKUP($A104,'8 Oct - LIVE LDS Data'!$A$3:$AAD$1504,75,FALSE))</f>
        <v/>
      </c>
      <c r="AD104" s="7551">
        <f>IF(VLOOKUP($A104,'8 Oct - LIVE LDS Data'!$A$3:$AAD$1504,76,FALSE)=0/1/1900,"",VLOOKUP($A104,'8 Oct - LIVE LDS Data'!$A$3:$AAD$1504,76,FALSE))</f>
        <v>45806</v>
      </c>
    </row>
    <row r="105" spans="1:30" s="610" customFormat="1" ht="30" hidden="1" customHeight="1" x14ac:dyDescent="0.2">
      <c r="A105" s="1465" t="s">
        <v>2302</v>
      </c>
      <c r="B105" s="1465"/>
      <c r="C105" s="1465" t="s">
        <v>2303</v>
      </c>
      <c r="D105" s="1466"/>
      <c r="E105" s="1466"/>
      <c r="F105" s="7293" t="str">
        <f>IF(VLOOKUP($A105,'8 Oct - LIVE LDS Data'!$A$3:$AAD$1504,4,FALSE)=0/1/1900,"",VLOOKUP($A105,'8 Oct - LIVE LDS Data'!$A$3:$AAD$1504,4,FALSE))</f>
        <v xml:space="preserve">Plan Mid Devon </v>
      </c>
      <c r="G105" s="7294" t="str">
        <f>IF(VLOOKUP($A105,'8 Oct - LIVE LDS Data'!$A$3:$AAD$1504,6,FALSE)=0/1/1900,"",VLOOKUP($A105,'8 Oct - LIVE LDS Data'!$A$3:$AAD$1504,6,FALSE))</f>
        <v/>
      </c>
      <c r="H105" s="7294" t="str">
        <f>IF(VLOOKUP($A105,'8 Oct - LIVE LDS Data'!$A$3:$AAD$1504,7,FALSE)=0/1/1900,"",VLOOKUP($A105,'8 Oct - LIVE LDS Data'!$A$3:$AAD$1504,7,FALSE))</f>
        <v/>
      </c>
      <c r="I105" s="7294" t="str">
        <f>IF(VLOOKUP($A105,'8 Oct - LIVE LDS Data'!$A$3:$AAD$1504,8,FALSE)=0/1/1900,"",VLOOKUP($A105,'8 Oct - LIVE LDS Data'!$A$3:$AAD$1504,8,FALSE))</f>
        <v>N</v>
      </c>
      <c r="J105" s="7294" t="str">
        <f>IF(VLOOKUP($A105,'8 Oct - LIVE LDS Data'!$A$3:$AAD$1504,9,FALSE)=0/1/1900,"",VLOOKUP($A105,'8 Oct - LIVE LDS Data'!$A$3:$AAD$1504,9,FALSE))</f>
        <v>N</v>
      </c>
      <c r="K105" s="7295">
        <f>IF(VLOOKUP($A105,'8 Oct - LIVE LDS Data'!$A$3:$AAD$1504,10,FALSE)=0/1/1900,"",VLOOKUP($A105,'8 Oct - LIVE LDS Data'!$A$3:$AAD$1504,10,FALSE))</f>
        <v>44041</v>
      </c>
      <c r="L105" s="7297">
        <f>IF(VLOOKUP($A105,'8 Oct - LIVE LDS Data'!$A$3:$AAD$1504,33,FALSE)=0/1/1900,"",VLOOKUP($A105,'8 Oct - LIVE LDS Data'!$A$3:$AAD$1504,33,FALSE))</f>
        <v>46082</v>
      </c>
      <c r="M105" s="7297" t="str">
        <f>IF(VLOOKUP($A105,'8 Oct - LIVE LDS Data'!$A$3:$AAD$1504,34,FALSE)=0/1/1900,"",VLOOKUP($A105,'8 Oct - LIVE LDS Data'!$A$3:$AAD$1504,34,FALSE))</f>
        <v/>
      </c>
      <c r="N105" s="7297" t="str">
        <f>IF(VLOOKUP($A105,'8 Oct - LIVE LDS Data'!$A$3:$AAD$1504,40,FALSE)=0/1/1900,"",VLOOKUP($A105,'8 Oct - LIVE LDS Data'!$A$3:$AAD$1504,40,FALSE))</f>
        <v/>
      </c>
      <c r="O105" s="7297" t="str">
        <f>IF(VLOOKUP($A105,'8 Oct - LIVE LDS Data'!$A$3:$AAD$1504,41,FALSE)=0/1/1900,"",VLOOKUP($A105,'8 Oct - LIVE LDS Data'!$A$3:$AAD$1504,41,FALSE))</f>
        <v/>
      </c>
      <c r="P105" s="7297" t="str">
        <f>IF(VLOOKUP($A105,'8 Oct - LIVE LDS Data'!$A$3:$AAD$1504,47,FALSE)=0/1/1900,"",VLOOKUP($A105,'8 Oct - LIVE LDS Data'!$A$3:$AAD$1504,47,FALSE))</f>
        <v/>
      </c>
      <c r="Q105" s="7297" t="str">
        <f>IF(VLOOKUP($A105,'8 Oct - LIVE LDS Data'!$A$3:$AAD$1504,48,FALSE)=0/1/1900,"",VLOOKUP($A105,'8 Oct - LIVE LDS Data'!$A$3:$AAD$1504,48,FALSE))</f>
        <v/>
      </c>
      <c r="R105" s="7297" t="str">
        <f>IF(VLOOKUP($A105,'8 Oct - LIVE LDS Data'!$A$3:$AAD$1504,54,FALSE)=0/1/1900,"",VLOOKUP($A105,'8 Oct - LIVE LDS Data'!$A$3:$AAD$1504,54,FALSE))</f>
        <v/>
      </c>
      <c r="S105" s="7297" t="str">
        <f>IF(VLOOKUP($A105,'8 Oct - LIVE LDS Data'!$A$3:$AAD$1504,55,FALSE)=0/1/1900,"",VLOOKUP($A105,'8 Oct - LIVE LDS Data'!$A$3:$AAD$1504,55,FALSE))</f>
        <v/>
      </c>
      <c r="T105" s="7297">
        <f>IF(VLOOKUP($A105,'8 Oct - LIVE LDS Data'!$A$3:$AAD$1504,60,FALSE)=0/1/1900,"",VLOOKUP($A105,'8 Oct - LIVE LDS Data'!$A$3:$AAD$1504,60,FALSE))</f>
        <v>46419</v>
      </c>
      <c r="U105" s="7297">
        <f>IF(VLOOKUP($A105,'8 Oct - LIVE LDS Data'!$A$3:$AAD$1504,63,FALSE)=0/1/1900,"",VLOOKUP($A105,'8 Oct - LIVE LDS Data'!$A$3:$AAD$1504,63,FALSE))</f>
        <v>46722</v>
      </c>
      <c r="V105" s="7297">
        <f>IF(VLOOKUP($A105,'8 Oct - LIVE LDS Data'!$A$3:$AAD$1504,66,FALSE)=0/1/1900,"",VLOOKUP($A105,'8 Oct - LIVE LDS Data'!$A$3:$AAD$1504,66,FALSE))</f>
        <v>46905</v>
      </c>
      <c r="W105" s="7537" t="str">
        <f>IF(VLOOKUP($A105,'8 Oct - LIVE LDS Data'!$A$3:$AAD$1504,68,FALSE)=0/1/1900,"",VLOOKUP($A105,'8 Oct - LIVE LDS Data'!$A$3:$AAD$1504,68,FALSE))</f>
        <v>Give notice of start of plan-making (4 months notice August 2025 – November 2025
Gateway check (advisory) with the Planning Inspectorate December 2025
Public consultation (mandatory 8 weeks) on draft vision and spatial optionsMarch to April 2026
Gateway check (advisory) with the Planning Inspectorate December 2026
Public consultation (mandatory 6 weeks) on draft plan February to March 2027
Gateway check (stop / go) with the Planning Inspectorate November 2027
Examination December 2027 to May 2028
Adoption June 2028</v>
      </c>
      <c r="X105" s="7314" t="str">
        <f>IF(VLOOKUP($A105,'8 Oct - LIVE LDS Data'!$A$3:$AAD$1504,79,FALSE)=0/1/1900,"",VLOOKUP($A105,'8 Oct - LIVE LDS Data'!$A$3:$AAD$1504,79,FALSE))</f>
        <v>new plan to be prepared under new system</v>
      </c>
      <c r="Y105" s="7315" t="s">
        <v>90</v>
      </c>
      <c r="Z105" s="7538" t="s">
        <v>8069</v>
      </c>
      <c r="AA105" s="7300">
        <f>IF(VLOOKUP($A105,'8 Oct - LIVE LDS Data'!$A$3:$AAD$1504,72,FALSE)=0/1/1900,"",VLOOKUP($A105,'8 Oct - LIVE LDS Data'!$A$3:$AAD$1504,72,FALSE))</f>
        <v>45320</v>
      </c>
      <c r="AB105" s="7300">
        <f>IF(VLOOKUP($A105,'8 Oct - LIVE LDS Data'!$A$3:$AAD$1504,73,FALSE)=0/1/1900,"",VLOOKUP($A105,'8 Oct - LIVE LDS Data'!$A$3:$AAD$1504,73,FALSE))</f>
        <v>45806</v>
      </c>
      <c r="AC105" s="7300">
        <f>IF(VLOOKUP($A105,'8 Oct - LIVE LDS Data'!$A$3:$AAD$1504,75,FALSE)=0/1/1900,"",VLOOKUP($A105,'8 Oct - LIVE LDS Data'!$A$3:$AAD$1504,75,FALSE))</f>
        <v>44522</v>
      </c>
      <c r="AD105" s="7300">
        <f>IF(VLOOKUP($A105,'8 Oct - LIVE LDS Data'!$A$3:$AAD$1504,76,FALSE)=0/1/1900,"",VLOOKUP($A105,'8 Oct - LIVE LDS Data'!$A$3:$AAD$1504,76,FALSE))</f>
        <v>45806</v>
      </c>
    </row>
    <row r="106" spans="1:30" s="610" customFormat="1" ht="30" hidden="1" customHeight="1" x14ac:dyDescent="0.2">
      <c r="A106" s="1465" t="s">
        <v>2321</v>
      </c>
      <c r="B106" s="1465"/>
      <c r="C106" s="1465" t="s">
        <v>2322</v>
      </c>
      <c r="D106" s="1466"/>
      <c r="E106" s="1466"/>
      <c r="F106" s="7293" t="str">
        <f>IF(VLOOKUP($A106,'8 Oct - LIVE LDS Data'!$A$3:$AAD$1504,4,FALSE)=0/1/1900,"",VLOOKUP($A106,'8 Oct - LIVE LDS Data'!$A$3:$AAD$1504,4,FALSE))</f>
        <v>Middlesbrough Local Plan</v>
      </c>
      <c r="G106" s="7294">
        <f>IF(VLOOKUP($A106,'8 Oct - LIVE LDS Data'!$A$3:$AAD$1504,6,FALSE)=0/1/1900,"",VLOOKUP($A106,'8 Oct - LIVE LDS Data'!$A$3:$AAD$1504,6,FALSE))</f>
        <v>2022</v>
      </c>
      <c r="H106" s="7294">
        <f>IF(VLOOKUP($A106,'8 Oct - LIVE LDS Data'!$A$3:$AAD$1504,7,FALSE)=0/1/1900,"",VLOOKUP($A106,'8 Oct - LIVE LDS Data'!$A$3:$AAD$1504,7,FALSE))</f>
        <v>2041</v>
      </c>
      <c r="I106" s="7294" t="str">
        <f>IF(VLOOKUP($A106,'8 Oct - LIVE LDS Data'!$A$3:$AAD$1504,8,FALSE)=0/1/1900,"",VLOOKUP($A106,'8 Oct - LIVE LDS Data'!$A$3:$AAD$1504,8,FALSE))</f>
        <v>N</v>
      </c>
      <c r="J106" s="7294" t="str">
        <f>IF(VLOOKUP($A106,'8 Oct - LIVE LDS Data'!$A$3:$AAD$1504,9,FALSE)=0/1/1900,"",VLOOKUP($A106,'8 Oct - LIVE LDS Data'!$A$3:$AAD$1504,9,FALSE))</f>
        <v>N</v>
      </c>
      <c r="K106" s="7295">
        <f>IF(VLOOKUP($A106,'8 Oct - LIVE LDS Data'!$A$3:$AAD$1504,10,FALSE)=0/1/1900,"",VLOOKUP($A106,'8 Oct - LIVE LDS Data'!$A$3:$AAD$1504,10,FALSE))</f>
        <v>41969</v>
      </c>
      <c r="L106" s="7297">
        <f>IF(VLOOKUP($A106,'8 Oct - LIVE LDS Data'!$A$3:$AAD$1504,33,FALSE)=0/1/1900,"",VLOOKUP($A106,'8 Oct - LIVE LDS Data'!$A$3:$AAD$1504,33,FALSE))</f>
        <v>44896</v>
      </c>
      <c r="M106" s="7297">
        <f>IF(VLOOKUP($A106,'8 Oct - LIVE LDS Data'!$A$3:$AAD$1504,34,FALSE)=0/1/1900,"",VLOOKUP($A106,'8 Oct - LIVE LDS Data'!$A$3:$AAD$1504,34,FALSE))</f>
        <v>44900</v>
      </c>
      <c r="N106" s="7297" t="str">
        <f>IF(VLOOKUP($A106,'8 Oct - LIVE LDS Data'!$A$3:$AAD$1504,40,FALSE)=0/1/1900,"",VLOOKUP($A106,'8 Oct - LIVE LDS Data'!$A$3:$AAD$1504,40,FALSE))</f>
        <v>Feb-2024
(was Nov-2023)</v>
      </c>
      <c r="O106" s="7297">
        <f>IF(VLOOKUP($A106,'8 Oct - LIVE LDS Data'!$A$3:$AAD$1504,41,FALSE)=0/1/1900,"",VLOOKUP($A106,'8 Oct - LIVE LDS Data'!$A$3:$AAD$1504,41,FALSE))</f>
        <v>45323</v>
      </c>
      <c r="P106" s="7297" t="str">
        <f>IF(VLOOKUP($A106,'8 Oct - LIVE LDS Data'!$A$3:$AAD$1504,47,FALSE)=0/1/1900,"",VLOOKUP($A106,'8 Oct - LIVE LDS Data'!$A$3:$AAD$1504,47,FALSE))</f>
        <v/>
      </c>
      <c r="Q106" s="7297" t="str">
        <f>IF(VLOOKUP($A106,'8 Oct - LIVE LDS Data'!$A$3:$AAD$1504,48,FALSE)=0/1/1900,"",VLOOKUP($A106,'8 Oct - LIVE LDS Data'!$A$3:$AAD$1504,48,FALSE))</f>
        <v/>
      </c>
      <c r="R106" s="7297" t="str">
        <f>IF(VLOOKUP($A106,'8 Oct - LIVE LDS Data'!$A$3:$AAD$1504,54,FALSE)=0/1/1900,"",VLOOKUP($A106,'8 Oct - LIVE LDS Data'!$A$3:$AAD$1504,54,FALSE))</f>
        <v/>
      </c>
      <c r="S106" s="7297" t="str">
        <f>IF(VLOOKUP($A106,'8 Oct - LIVE LDS Data'!$A$3:$AAD$1504,55,FALSE)=0/1/1900,"",VLOOKUP($A106,'8 Oct - LIVE LDS Data'!$A$3:$AAD$1504,55,FALSE))</f>
        <v/>
      </c>
      <c r="T106" s="7297">
        <f>IF(VLOOKUP($A106,'8 Oct - LIVE LDS Data'!$A$3:$AAD$1504,60,FALSE)=0/1/1900,"",VLOOKUP($A106,'8 Oct - LIVE LDS Data'!$A$3:$AAD$1504,60,FALSE))</f>
        <v>45748</v>
      </c>
      <c r="U106" s="7297">
        <f>IF(VLOOKUP($A106,'8 Oct - LIVE LDS Data'!$A$3:$AAD$1504,63,FALSE)=0/1/1900,"",VLOOKUP($A106,'8 Oct - LIVE LDS Data'!$A$3:$AAD$1504,63,FALSE))</f>
        <v>45839</v>
      </c>
      <c r="V106" s="7297">
        <f>IF(VLOOKUP($A106,'8 Oct - LIVE LDS Data'!$A$3:$AAD$1504,66,FALSE)=0/1/1900,"",VLOOKUP($A106,'8 Oct - LIVE LDS Data'!$A$3:$AAD$1504,66,FALSE))</f>
        <v>45992</v>
      </c>
      <c r="W106" s="7537" t="str">
        <f>IF(VLOOKUP($A106,'8 Oct - LIVE LDS Data'!$A$3:$AAD$1504,68,FALSE)=0/1/1900,"",VLOOKUP($A106,'8 Oct - LIVE LDS Data'!$A$3:$AAD$1504,68,FALSE))</f>
        <v>Reg 19 consultation 11 March to 23 April 2025</v>
      </c>
      <c r="X106" s="7314" t="str">
        <f>IF(VLOOKUP($A106,'8 Oct - LIVE LDS Data'!$A$3:$AAD$1504,79,FALSE)=0/1/1900,"",VLOOKUP($A106,'8 Oct - LIVE LDS Data'!$A$3:$AAD$1504,79,FALSE))</f>
        <v>Submitted</v>
      </c>
      <c r="Y106" s="7315" t="s">
        <v>90</v>
      </c>
      <c r="Z106" s="7538" t="s">
        <v>8055</v>
      </c>
      <c r="AA106" s="7300">
        <f>IF(VLOOKUP($A106,'8 Oct - LIVE LDS Data'!$A$3:$AAD$1504,72,FALSE)=0/1/1900,"",VLOOKUP($A106,'8 Oct - LIVE LDS Data'!$A$3:$AAD$1504,72,FALSE))</f>
        <v>45695</v>
      </c>
      <c r="AB106" s="7300">
        <f>IF(VLOOKUP($A106,'8 Oct - LIVE LDS Data'!$A$3:$AAD$1504,73,FALSE)=0/1/1900,"",VLOOKUP($A106,'8 Oct - LIVE LDS Data'!$A$3:$AAD$1504,73,FALSE))</f>
        <v>45678</v>
      </c>
      <c r="AC106" s="7300">
        <f>IF(VLOOKUP($A106,'8 Oct - LIVE LDS Data'!$A$3:$AAD$1504,75,FALSE)=0/1/1900,"",VLOOKUP($A106,'8 Oct - LIVE LDS Data'!$A$3:$AAD$1504,75,FALSE))</f>
        <v>45806</v>
      </c>
      <c r="AD106" s="7300">
        <f>IF(VLOOKUP($A106,'8 Oct - LIVE LDS Data'!$A$3:$AAD$1504,76,FALSE)=0/1/1900,"",VLOOKUP($A106,'8 Oct - LIVE LDS Data'!$A$3:$AAD$1504,76,FALSE))</f>
        <v>45678</v>
      </c>
    </row>
    <row r="107" spans="1:30" s="610" customFormat="1" ht="40" customHeight="1" x14ac:dyDescent="0.2">
      <c r="A107" s="1465" t="s">
        <v>1683</v>
      </c>
      <c r="B107" s="1465"/>
      <c r="C107" s="1465" t="s">
        <v>1684</v>
      </c>
      <c r="D107" s="1466"/>
      <c r="E107" s="1466"/>
      <c r="F107" s="7293" t="str">
        <f>IF(VLOOKUP($A107,'8 Oct - LIVE LDS Data'!$A$3:$AAD$1504,4,FALSE)=0/1/1900,"",VLOOKUP($A107,'8 Oct - LIVE LDS Data'!$A$3:$AAD$1504,4,FALSE))</f>
        <v>Local Plan 2024-2027</v>
      </c>
      <c r="G107" s="7294">
        <f>IF(VLOOKUP($A107,'8 Oct - LIVE LDS Data'!$A$3:$AAD$1504,6,FALSE)=0/1/1900,"",VLOOKUP($A107,'8 Oct - LIVE LDS Data'!$A$3:$AAD$1504,6,FALSE))</f>
        <v>2024</v>
      </c>
      <c r="H107" s="7294">
        <f>IF(VLOOKUP($A107,'8 Oct - LIVE LDS Data'!$A$3:$AAD$1504,7,FALSE)=0/1/1900,"",VLOOKUP($A107,'8 Oct - LIVE LDS Data'!$A$3:$AAD$1504,7,FALSE))</f>
        <v>2027</v>
      </c>
      <c r="I107" s="7294" t="str">
        <f>IF(VLOOKUP($A107,'8 Oct - LIVE LDS Data'!$A$3:$AAD$1504,8,FALSE)=0/1/1900,"",VLOOKUP($A107,'8 Oct - LIVE LDS Data'!$A$3:$AAD$1504,8,FALSE))</f>
        <v>N</v>
      </c>
      <c r="J107" s="7294" t="str">
        <f>IF(VLOOKUP($A107,'8 Oct - LIVE LDS Data'!$A$3:$AAD$1504,9,FALSE)=0/1/1900,"",VLOOKUP($A107,'8 Oct - LIVE LDS Data'!$A$3:$AAD$1504,9,FALSE))</f>
        <v>N</v>
      </c>
      <c r="K107" s="7295">
        <f>IF(VLOOKUP($A107,'8 Oct - LIVE LDS Data'!$A$3:$AAD$1504,10,FALSE)=0/1/1900,"",VLOOKUP($A107,'8 Oct - LIVE LDS Data'!$A$3:$AAD$1504,10,FALSE))</f>
        <v>43159</v>
      </c>
      <c r="L107" s="7295"/>
      <c r="M107" s="7295"/>
      <c r="N107" s="7295"/>
      <c r="O107" s="7295"/>
      <c r="P107" s="7295"/>
      <c r="Q107" s="7295"/>
      <c r="R107" s="7295"/>
      <c r="S107" s="7295"/>
      <c r="T107" s="7297">
        <f>IF(VLOOKUP($A107,'8 Oct - LIVE LDS Data'!$A$3:$AAD$1504,60,FALSE)=0/1/1900,"",VLOOKUP($A107,'8 Oct - LIVE LDS Data'!$A$3:$AAD$1504,60,FALSE))</f>
        <v>46023</v>
      </c>
      <c r="U107" s="7297">
        <f>IF(VLOOKUP($A107,'8 Oct - LIVE LDS Data'!$A$3:$AAD$1504,63,FALSE)=0/1/1900,"",VLOOKUP($A107,'8 Oct - LIVE LDS Data'!$A$3:$AAD$1504,63,FALSE))</f>
        <v>46174</v>
      </c>
      <c r="V107" s="7297">
        <f>IF(VLOOKUP($A107,'8 Oct - LIVE LDS Data'!$A$3:$AAD$1504,66,FALSE)=0/1/1900,"",VLOOKUP($A107,'8 Oct - LIVE LDS Data'!$A$3:$AAD$1504,66,FALSE))</f>
        <v>46600</v>
      </c>
      <c r="W107" s="7537" t="str">
        <f>IF(VLOOKUP($A107,'8 Oct - LIVE LDS Data'!$A$3:$AAD$1504,68,FALSE)=0/1/1900,"",VLOOKUP($A107,'8 Oct - LIVE LDS Data'!$A$3:$AAD$1504,68,FALSE))</f>
        <v>submission now exp. June 2026</v>
      </c>
      <c r="X107" s="7544" t="str">
        <f>IF(VLOOKUP($A107,'8 Oct - LIVE LDS Data'!$A$3:$AAD$1504,79,FALSE)=0/1/1900,"",VLOOKUP($A107,'8 Oct - LIVE LDS Data'!$A$3:$AAD$1504,79,FALSE))</f>
        <v>Reg 18 yet to start</v>
      </c>
      <c r="Y107" s="7315" t="s">
        <v>3757</v>
      </c>
      <c r="Z107" s="7538" t="s">
        <v>8054</v>
      </c>
      <c r="AA107" s="7300">
        <f>IF(VLOOKUP($A107,'8 Oct - LIVE LDS Data'!$A$3:$AAD$1504,72,FALSE)=0/1/1900,"",VLOOKUP($A107,'8 Oct - LIVE LDS Data'!$A$3:$AAD$1504,72,FALSE))</f>
        <v>45936</v>
      </c>
      <c r="AB107" s="7300">
        <f>IF(VLOOKUP($A107,'8 Oct - LIVE LDS Data'!$A$3:$AAD$1504,73,FALSE)=0/1/1900,"",VLOOKUP($A107,'8 Oct - LIVE LDS Data'!$A$3:$AAD$1504,73,FALSE))</f>
        <v>45594</v>
      </c>
      <c r="AC107" s="7300">
        <f>IF(VLOOKUP($A107,'8 Oct - LIVE LDS Data'!$A$3:$AAD$1504,75,FALSE)=0/1/1900,"",VLOOKUP($A107,'8 Oct - LIVE LDS Data'!$A$3:$AAD$1504,75,FALSE))</f>
        <v>45936</v>
      </c>
      <c r="AD107" s="7300">
        <f>IF(VLOOKUP($A107,'8 Oct - LIVE LDS Data'!$A$3:$AAD$1504,76,FALSE)=0/1/1900,"",VLOOKUP($A107,'8 Oct - LIVE LDS Data'!$A$3:$AAD$1504,76,FALSE))</f>
        <v>45686</v>
      </c>
    </row>
    <row r="108" spans="1:30" s="610" customFormat="1" ht="30" customHeight="1" x14ac:dyDescent="0.2">
      <c r="A108" s="1465" t="s">
        <v>1748</v>
      </c>
      <c r="B108" s="1465"/>
      <c r="C108" s="1465" t="s">
        <v>1749</v>
      </c>
      <c r="D108" s="1466"/>
      <c r="E108" s="1466"/>
      <c r="F108" s="7293" t="str">
        <f>IF(VLOOKUP($A108,'8 Oct - LIVE LDS Data'!$A$3:$AAD$1504,4,FALSE)=0/1/1900,"",VLOOKUP($A108,'8 Oct - LIVE LDS Data'!$A$3:$AAD$1504,4,FALSE))</f>
        <v>Hartlepool Local Plan</v>
      </c>
      <c r="G108" s="7294" t="str">
        <f>IF(VLOOKUP($A108,'8 Oct - LIVE LDS Data'!$A$3:$AAD$1504,6,FALSE)=0/1/1900,"",VLOOKUP($A108,'8 Oct - LIVE LDS Data'!$A$3:$AAD$1504,6,FALSE))</f>
        <v/>
      </c>
      <c r="H108" s="7294" t="str">
        <f>IF(VLOOKUP($A108,'8 Oct - LIVE LDS Data'!$A$3:$AAD$1504,7,FALSE)=0/1/1900,"",VLOOKUP($A108,'8 Oct - LIVE LDS Data'!$A$3:$AAD$1504,7,FALSE))</f>
        <v/>
      </c>
      <c r="I108" s="7294" t="str">
        <f>IF(VLOOKUP($A108,'8 Oct - LIVE LDS Data'!$A$3:$AAD$1504,8,FALSE)=0/1/1900,"",VLOOKUP($A108,'8 Oct - LIVE LDS Data'!$A$3:$AAD$1504,8,FALSE))</f>
        <v/>
      </c>
      <c r="J108" s="7294" t="str">
        <f>IF(VLOOKUP($A108,'8 Oct - LIVE LDS Data'!$A$3:$AAD$1504,9,FALSE)=0/1/1900,"",VLOOKUP($A108,'8 Oct - LIVE LDS Data'!$A$3:$AAD$1504,9,FALSE))</f>
        <v/>
      </c>
      <c r="K108" s="7295">
        <f>IF(VLOOKUP($A108,'8 Oct - LIVE LDS Data'!$A$3:$AAD$1504,10,FALSE)=0/1/1900,"",VLOOKUP($A108,'8 Oct - LIVE LDS Data'!$A$3:$AAD$1504,10,FALSE))</f>
        <v>43242</v>
      </c>
      <c r="L108" s="7295"/>
      <c r="M108" s="7295"/>
      <c r="N108" s="7295"/>
      <c r="O108" s="7295"/>
      <c r="P108" s="7295"/>
      <c r="Q108" s="7295"/>
      <c r="R108" s="7295"/>
      <c r="S108" s="7295"/>
      <c r="T108" s="7297" t="str">
        <f>IF(VLOOKUP($A108,'8 Oct - LIVE LDS Data'!$A$3:$AAD$1504,60,FALSE)=0/1/1900,"",VLOOKUP($A108,'8 Oct - LIVE LDS Data'!$A$3:$AAD$1504,60,FALSE))</f>
        <v/>
      </c>
      <c r="U108" s="7297">
        <f>IF(VLOOKUP($A108,'8 Oct - LIVE LDS Data'!$A$3:$AAD$1504,63,FALSE)=0/1/1900,"",VLOOKUP($A108,'8 Oct - LIVE LDS Data'!$A$3:$AAD$1504,63,FALSE))</f>
        <v>47119</v>
      </c>
      <c r="V108" s="7297" t="str">
        <f>IF(VLOOKUP($A108,'8 Oct - LIVE LDS Data'!$A$3:$AAD$1504,66,FALSE)=0/1/1900,"",VLOOKUP($A108,'8 Oct - LIVE LDS Data'!$A$3:$AAD$1504,66,FALSE))</f>
        <v/>
      </c>
      <c r="W108" s="7537" t="str">
        <f>IF(VLOOKUP($A108,'8 Oct - LIVE LDS Data'!$A$3:$AAD$1504,68,FALSE)=0/1/1900,"",VLOOKUP($A108,'8 Oct - LIVE LDS Data'!$A$3:$AAD$1504,68,FALSE))</f>
        <v>new Feb 2025 LDS consultation starts Oct 2028</v>
      </c>
      <c r="X108" s="7544" t="str">
        <f>IF(VLOOKUP($A108,'8 Oct - LIVE LDS Data'!$A$3:$AAD$1504,79,FALSE)=0/1/1900,"",VLOOKUP($A108,'8 Oct - LIVE LDS Data'!$A$3:$AAD$1504,79,FALSE))</f>
        <v>new plan to be prepared under new system</v>
      </c>
      <c r="Y108" s="7315" t="s">
        <v>3757</v>
      </c>
      <c r="Z108" s="7538" t="s">
        <v>8051</v>
      </c>
      <c r="AA108" s="7300">
        <f>IF(VLOOKUP($A108,'8 Oct - LIVE LDS Data'!$A$3:$AAD$1504,72,FALSE)=0/1/1900,"",VLOOKUP($A108,'8 Oct - LIVE LDS Data'!$A$3:$AAD$1504,72,FALSE))</f>
        <v>45594</v>
      </c>
      <c r="AB108" s="7300">
        <f>IF(VLOOKUP($A108,'8 Oct - LIVE LDS Data'!$A$3:$AAD$1504,73,FALSE)=0/1/1900,"",VLOOKUP($A108,'8 Oct - LIVE LDS Data'!$A$3:$AAD$1504,73,FALSE))</f>
        <v>45859</v>
      </c>
      <c r="AC108" s="7300">
        <f>IF(VLOOKUP($A108,'8 Oct - LIVE LDS Data'!$A$3:$AAD$1504,75,FALSE)=0/1/1900,"",VLOOKUP($A108,'8 Oct - LIVE LDS Data'!$A$3:$AAD$1504,75,FALSE))</f>
        <v>45686</v>
      </c>
      <c r="AD108" s="7300">
        <f>IF(VLOOKUP($A108,'8 Oct - LIVE LDS Data'!$A$3:$AAD$1504,76,FALSE)=0/1/1900,"",VLOOKUP($A108,'8 Oct - LIVE LDS Data'!$A$3:$AAD$1504,76,FALSE))</f>
        <v>45859</v>
      </c>
    </row>
    <row r="109" spans="1:30" s="610" customFormat="1" ht="30" customHeight="1" x14ac:dyDescent="0.2">
      <c r="A109" s="7309" t="s">
        <v>2380</v>
      </c>
      <c r="B109" s="7309"/>
      <c r="C109" s="7309" t="s">
        <v>2381</v>
      </c>
      <c r="D109" s="7310"/>
      <c r="E109" s="7310"/>
      <c r="F109" s="7293" t="str">
        <f>IF(VLOOKUP($A109,'8 Oct - LIVE LDS Data'!$A$3:$AAD$1504,4,FALSE)=0/1/1900,"",VLOOKUP($A109,'8 Oct - LIVE LDS Data'!$A$3:$AAD$1504,4,FALSE))</f>
        <v>Newark &amp; Sherwood Local Plan</v>
      </c>
      <c r="G109" s="7294" t="str">
        <f>IF(VLOOKUP($A109,'8 Oct - LIVE LDS Data'!$A$3:$AAD$1504,6,FALSE)=0/1/1900,"",VLOOKUP($A109,'8 Oct - LIVE LDS Data'!$A$3:$AAD$1504,6,FALSE))</f>
        <v/>
      </c>
      <c r="H109" s="7294" t="str">
        <f>IF(VLOOKUP($A109,'8 Oct - LIVE LDS Data'!$A$3:$AAD$1504,7,FALSE)=0/1/1900,"",VLOOKUP($A109,'8 Oct - LIVE LDS Data'!$A$3:$AAD$1504,7,FALSE))</f>
        <v/>
      </c>
      <c r="I109" s="7294" t="str">
        <f>IF(VLOOKUP($A109,'8 Oct - LIVE LDS Data'!$A$3:$AAD$1504,8,FALSE)=0/1/1900,"",VLOOKUP($A109,'8 Oct - LIVE LDS Data'!$A$3:$AAD$1504,8,FALSE))</f>
        <v>N</v>
      </c>
      <c r="J109" s="7294" t="str">
        <f>IF(VLOOKUP($A109,'8 Oct - LIVE LDS Data'!$A$3:$AAD$1504,9,FALSE)=0/1/1900,"",VLOOKUP($A109,'8 Oct - LIVE LDS Data'!$A$3:$AAD$1504,9,FALSE))</f>
        <v>N</v>
      </c>
      <c r="K109" s="7295">
        <f>IF(VLOOKUP($A109,'8 Oct - LIVE LDS Data'!$A$3:$AAD$1504,10,FALSE)=0/1/1900,"",VLOOKUP($A109,'8 Oct - LIVE LDS Data'!$A$3:$AAD$1504,10,FALSE))</f>
        <v>43531</v>
      </c>
      <c r="L109" s="7297">
        <f>IF(VLOOKUP($A109,'8 Oct - LIVE LDS Data'!$A$3:$AAD$1504,33,FALSE)=0/1/1900,"",VLOOKUP($A109,'8 Oct - LIVE LDS Data'!$A$3:$AAD$1504,33,FALSE))</f>
        <v>46113</v>
      </c>
      <c r="M109" s="7297" t="str">
        <f>IF(VLOOKUP($A109,'8 Oct - LIVE LDS Data'!$A$3:$AAD$1504,34,FALSE)=0/1/1900,"",VLOOKUP($A109,'8 Oct - LIVE LDS Data'!$A$3:$AAD$1504,34,FALSE))</f>
        <v/>
      </c>
      <c r="N109" s="7297" t="str">
        <f>IF(VLOOKUP($A109,'8 Oct - LIVE LDS Data'!$A$3:$AAD$1504,40,FALSE)=0/1/1900,"",VLOOKUP($A109,'8 Oct - LIVE LDS Data'!$A$3:$AAD$1504,40,FALSE))</f>
        <v/>
      </c>
      <c r="O109" s="7297" t="str">
        <f>IF(VLOOKUP($A109,'8 Oct - LIVE LDS Data'!$A$3:$AAD$1504,41,FALSE)=0/1/1900,"",VLOOKUP($A109,'8 Oct - LIVE LDS Data'!$A$3:$AAD$1504,41,FALSE))</f>
        <v/>
      </c>
      <c r="P109" s="7297" t="str">
        <f>IF(VLOOKUP($A109,'8 Oct - LIVE LDS Data'!$A$3:$AAD$1504,47,FALSE)=0/1/1900,"",VLOOKUP($A109,'8 Oct - LIVE LDS Data'!$A$3:$AAD$1504,47,FALSE))</f>
        <v/>
      </c>
      <c r="Q109" s="7297" t="str">
        <f>IF(VLOOKUP($A109,'8 Oct - LIVE LDS Data'!$A$3:$AAD$1504,48,FALSE)=0/1/1900,"",VLOOKUP($A109,'8 Oct - LIVE LDS Data'!$A$3:$AAD$1504,48,FALSE))</f>
        <v/>
      </c>
      <c r="R109" s="7297" t="str">
        <f>IF(VLOOKUP($A109,'8 Oct - LIVE LDS Data'!$A$3:$AAD$1504,54,FALSE)=0/1/1900,"",VLOOKUP($A109,'8 Oct - LIVE LDS Data'!$A$3:$AAD$1504,54,FALSE))</f>
        <v/>
      </c>
      <c r="S109" s="7297" t="str">
        <f>IF(VLOOKUP($A109,'8 Oct - LIVE LDS Data'!$A$3:$AAD$1504,55,FALSE)=0/1/1900,"",VLOOKUP($A109,'8 Oct - LIVE LDS Data'!$A$3:$AAD$1504,55,FALSE))</f>
        <v/>
      </c>
      <c r="T109" s="7297">
        <f>IF(VLOOKUP($A109,'8 Oct - LIVE LDS Data'!$A$3:$AAD$1504,60,FALSE)=0/1/1900,"",VLOOKUP($A109,'8 Oct - LIVE LDS Data'!$A$3:$AAD$1504,60,FALSE))</f>
        <v>46478</v>
      </c>
      <c r="U109" s="7297">
        <f>IF(VLOOKUP($A109,'8 Oct - LIVE LDS Data'!$A$3:$AAD$1504,63,FALSE)=0/1/1900,"",VLOOKUP($A109,'8 Oct - LIVE LDS Data'!$A$3:$AAD$1504,63,FALSE))</f>
        <v>46722</v>
      </c>
      <c r="V109" s="7297">
        <f>IF(VLOOKUP($A109,'8 Oct - LIVE LDS Data'!$A$3:$AAD$1504,66,FALSE)=0/1/1900,"",VLOOKUP($A109,'8 Oct - LIVE LDS Data'!$A$3:$AAD$1504,66,FALSE))</f>
        <v>46905</v>
      </c>
      <c r="W109" s="7537" t="str">
        <f>IF(VLOOKUP($A109,'8 Oct - LIVE LDS Data'!$A$3:$AAD$1504,68,FALSE)=0/1/1900,"",VLOOKUP($A109,'8 Oct - LIVE LDS Data'!$A$3:$AAD$1504,68,FALSE))</f>
        <v>Scoping &amp; Early Participation September – December 2025
23 Months Preparation 
Gateway 1 January 2026
8 Week Public Consultation – Plan Vision and Strategy Spring/Summer 2026
Gateway 2 December 2026
6 Week Consultation on Draft Plan April/May 2027
Gateway 3 November 2027
6 Month Examination Process
Examination Process - including hearing sessions December 2027 – May 2028 
Adoption June 2028</v>
      </c>
      <c r="X109" s="7544" t="str">
        <f>IF(VLOOKUP($A109,'8 Oct - LIVE LDS Data'!$A$3:$AAD$1504,79,FALSE)=0/1/1900,"",VLOOKUP($A109,'8 Oct - LIVE LDS Data'!$A$3:$AAD$1504,79,FALSE))</f>
        <v>new plan to be prepared under new system</v>
      </c>
      <c r="Y109" s="7315" t="s">
        <v>3757</v>
      </c>
      <c r="Z109" s="7538" t="s">
        <v>8058</v>
      </c>
      <c r="AA109" s="7300">
        <f>IF(VLOOKUP($A109,'8 Oct - LIVE LDS Data'!$A$3:$AAD$1504,72,FALSE)=0/1/1900,"",VLOOKUP($A109,'8 Oct - LIVE LDS Data'!$A$3:$AAD$1504,72,FALSE))</f>
        <v>45315</v>
      </c>
      <c r="AB109" s="7300">
        <f>IF(VLOOKUP($A109,'8 Oct - LIVE LDS Data'!$A$3:$AAD$1504,73,FALSE)=0/1/1900,"",VLOOKUP($A109,'8 Oct - LIVE LDS Data'!$A$3:$AAD$1504,73,FALSE))</f>
        <v>45806</v>
      </c>
      <c r="AC109" s="7300" t="str">
        <f>IF(VLOOKUP($A109,'8 Oct - LIVE LDS Data'!$A$3:$AAD$1504,75,FALSE)=0/1/1900,"",VLOOKUP($A109,'8 Oct - LIVE LDS Data'!$A$3:$AAD$1504,75,FALSE))</f>
        <v/>
      </c>
      <c r="AD109" s="7300">
        <f>IF(VLOOKUP($A109,'8 Oct - LIVE LDS Data'!$A$3:$AAD$1504,76,FALSE)=0/1/1900,"",VLOOKUP($A109,'8 Oct - LIVE LDS Data'!$A$3:$AAD$1504,76,FALSE))</f>
        <v>45806</v>
      </c>
    </row>
    <row r="110" spans="1:30" s="610" customFormat="1" ht="30" customHeight="1" x14ac:dyDescent="0.2">
      <c r="A110" s="1465" t="s">
        <v>2792</v>
      </c>
      <c r="B110" s="1465"/>
      <c r="C110" s="1465" t="s">
        <v>4206</v>
      </c>
      <c r="D110" s="1466"/>
      <c r="E110" s="1466"/>
      <c r="F110" s="7293" t="str">
        <f>IF(VLOOKUP($A110,'8 Oct - LIVE LDS Data'!$A$3:$AAD$1504,4,FALSE)=0/1/1900,"",VLOOKUP($A110,'8 Oct - LIVE LDS Data'!$A$3:$AAD$1504,4,FALSE))</f>
        <v>none</v>
      </c>
      <c r="G110" s="7294" t="str">
        <f>IF(VLOOKUP($A110,'8 Oct - LIVE LDS Data'!$A$3:$AAD$1504,6,FALSE)=0/1/1900,"",VLOOKUP($A110,'8 Oct - LIVE LDS Data'!$A$3:$AAD$1504,6,FALSE))</f>
        <v/>
      </c>
      <c r="H110" s="7294" t="str">
        <f>IF(VLOOKUP($A110,'8 Oct - LIVE LDS Data'!$A$3:$AAD$1504,7,FALSE)=0/1/1900,"",VLOOKUP($A110,'8 Oct - LIVE LDS Data'!$A$3:$AAD$1504,7,FALSE))</f>
        <v/>
      </c>
      <c r="I110" s="7294" t="str">
        <f>IF(VLOOKUP($A110,'8 Oct - LIVE LDS Data'!$A$3:$AAD$1504,8,FALSE)=0/1/1900,"",VLOOKUP($A110,'8 Oct - LIVE LDS Data'!$A$3:$AAD$1504,8,FALSE))</f>
        <v/>
      </c>
      <c r="J110" s="7294" t="str">
        <f>IF(VLOOKUP($A110,'8 Oct - LIVE LDS Data'!$A$3:$AAD$1504,9,FALSE)=0/1/1900,"",VLOOKUP($A110,'8 Oct - LIVE LDS Data'!$A$3:$AAD$1504,9,FALSE))</f>
        <v/>
      </c>
      <c r="K110" s="7295">
        <f>IF(VLOOKUP($A110,'8 Oct - LIVE LDS Data'!$A$3:$AAD$1504,10,FALSE)=0/1/1900,"",VLOOKUP($A110,'8 Oct - LIVE LDS Data'!$A$3:$AAD$1504,10,FALSE))</f>
        <v>43244</v>
      </c>
      <c r="L110" s="7295"/>
      <c r="M110" s="7295"/>
      <c r="N110" s="7295"/>
      <c r="O110" s="7295"/>
      <c r="P110" s="7295"/>
      <c r="Q110" s="7295"/>
      <c r="R110" s="7295"/>
      <c r="S110" s="7295"/>
      <c r="T110" s="7297">
        <f>IF(VLOOKUP($A110,'8 Oct - LIVE LDS Data'!$A$3:$AAD$1504,60,FALSE)=0/1/1900,"",VLOOKUP($A110,'8 Oct - LIVE LDS Data'!$A$3:$AAD$1504,60,FALSE))</f>
        <v>46357</v>
      </c>
      <c r="U110" s="7297">
        <f>IF(VLOOKUP($A110,'8 Oct - LIVE LDS Data'!$A$3:$AAD$1504,63,FALSE)=0/1/1900,"",VLOOKUP($A110,'8 Oct - LIVE LDS Data'!$A$3:$AAD$1504,63,FALSE))</f>
        <v>46631</v>
      </c>
      <c r="V110" s="7297">
        <f>IF(VLOOKUP($A110,'8 Oct - LIVE LDS Data'!$A$3:$AAD$1504,66,FALSE)=0/1/1900,"",VLOOKUP($A110,'8 Oct - LIVE LDS Data'!$A$3:$AAD$1504,66,FALSE))</f>
        <v>46813</v>
      </c>
      <c r="W110" s="7537" t="str">
        <f>IF(VLOOKUP($A110,'8 Oct - LIVE LDS Data'!$A$3:$AAD$1504,68,FALSE)=0/1/1900,"",VLOOKUP($A110,'8 Oct - LIVE LDS Data'!$A$3:$AAD$1504,68,FALSE))</f>
        <v>Reg 18 - July 2026
Reg 19 - Dec 2026
Submission - Sep 2027
Adoption - March 2028</v>
      </c>
      <c r="X110" s="7544" t="str">
        <f>IF(VLOOKUP($A110,'8 Oct - LIVE LDS Data'!$A$3:$AAD$1504,79,FALSE)=0/1/1900,"",VLOOKUP($A110,'8 Oct - LIVE LDS Data'!$A$3:$AAD$1504,79,FALSE))</f>
        <v>new plan to be prepared under new system</v>
      </c>
      <c r="Y110" s="7315" t="s">
        <v>3757</v>
      </c>
      <c r="Z110" s="7538" t="s">
        <v>8051</v>
      </c>
      <c r="AA110" s="7300">
        <f>IF(VLOOKUP($A110,'8 Oct - LIVE LDS Data'!$A$3:$AAD$1504,72,FALSE)=0/1/1900,"",VLOOKUP($A110,'8 Oct - LIVE LDS Data'!$A$3:$AAD$1504,72,FALSE))</f>
        <v>45594</v>
      </c>
      <c r="AB110" s="7300">
        <f>IF(VLOOKUP($A110,'8 Oct - LIVE LDS Data'!$A$3:$AAD$1504,73,FALSE)=0/1/1900,"",VLOOKUP($A110,'8 Oct - LIVE LDS Data'!$A$3:$AAD$1504,73,FALSE))</f>
        <v>45790</v>
      </c>
      <c r="AC110" s="7300">
        <f>IF(VLOOKUP($A110,'8 Oct - LIVE LDS Data'!$A$3:$AAD$1504,75,FALSE)=0/1/1900,"",VLOOKUP($A110,'8 Oct - LIVE LDS Data'!$A$3:$AAD$1504,75,FALSE))</f>
        <v>45687</v>
      </c>
      <c r="AD110" s="7300">
        <f>IF(VLOOKUP($A110,'8 Oct - LIVE LDS Data'!$A$3:$AAD$1504,76,FALSE)=0/1/1900,"",VLOOKUP($A110,'8 Oct - LIVE LDS Data'!$A$3:$AAD$1504,76,FALSE))</f>
        <v>45790</v>
      </c>
    </row>
    <row r="111" spans="1:30" s="610" customFormat="1" ht="30" hidden="1" customHeight="1" x14ac:dyDescent="0.2">
      <c r="A111" s="1467" t="s">
        <v>2396</v>
      </c>
      <c r="B111" s="1467"/>
      <c r="C111" s="1467" t="s">
        <v>4233</v>
      </c>
      <c r="D111" s="1480"/>
      <c r="E111" s="1480"/>
      <c r="F111" s="7293" t="str">
        <f>IF(VLOOKUP($A111,'8 Oct - LIVE LDS Data'!$A$3:$AAD$1504,4,FALSE)=0/1/1900,"",VLOOKUP($A111,'8 Oct - LIVE LDS Data'!$A$3:$AAD$1504,4,FALSE))</f>
        <v>Local Plan (2020-2040)</v>
      </c>
      <c r="G111" s="7294">
        <f>IF(VLOOKUP($A111,'8 Oct - LIVE LDS Data'!$A$3:$AAD$1504,6,FALSE)=0/1/1900,"",VLOOKUP($A111,'8 Oct - LIVE LDS Data'!$A$3:$AAD$1504,6,FALSE))</f>
        <v>2020</v>
      </c>
      <c r="H111" s="7294">
        <f>IF(VLOOKUP($A111,'8 Oct - LIVE LDS Data'!$A$3:$AAD$1504,7,FALSE)=0/1/1900,"",VLOOKUP($A111,'8 Oct - LIVE LDS Data'!$A$3:$AAD$1504,7,FALSE))</f>
        <v>2040</v>
      </c>
      <c r="I111" s="7294" t="str">
        <f>IF(VLOOKUP($A111,'8 Oct - LIVE LDS Data'!$A$3:$AAD$1504,8,FALSE)=0/1/1900,"",VLOOKUP($A111,'8 Oct - LIVE LDS Data'!$A$3:$AAD$1504,8,FALSE))</f>
        <v>N</v>
      </c>
      <c r="J111" s="7294" t="str">
        <f>IF(VLOOKUP($A111,'8 Oct - LIVE LDS Data'!$A$3:$AAD$1504,9,FALSE)=0/1/1900,"",VLOOKUP($A111,'8 Oct - LIVE LDS Data'!$A$3:$AAD$1504,9,FALSE))</f>
        <v>N</v>
      </c>
      <c r="K111" s="7295">
        <f>IF(VLOOKUP($A111,'8 Oct - LIVE LDS Data'!$A$3:$AAD$1504,10,FALSE)=0/1/1900,"",VLOOKUP($A111,'8 Oct - LIVE LDS Data'!$A$3:$AAD$1504,10,FALSE))</f>
        <v>40087</v>
      </c>
      <c r="L111" s="7297">
        <f>IF(VLOOKUP($A111,'8 Oct - LIVE LDS Data'!$A$3:$AAD$1504,33,FALSE)=0/1/1900,"",VLOOKUP($A111,'8 Oct - LIVE LDS Data'!$A$3:$AAD$1504,33,FALSE))</f>
        <v>44470</v>
      </c>
      <c r="M111" s="7297">
        <f>IF(VLOOKUP($A111,'8 Oct - LIVE LDS Data'!$A$3:$AAD$1504,34,FALSE)=0/1/1900,"",VLOOKUP($A111,'8 Oct - LIVE LDS Data'!$A$3:$AAD$1504,34,FALSE))</f>
        <v>44501</v>
      </c>
      <c r="N111" s="7297">
        <f>IF(VLOOKUP($A111,'8 Oct - LIVE LDS Data'!$A$3:$AAD$1504,40,FALSE)=0/1/1900,"",VLOOKUP($A111,'8 Oct - LIVE LDS Data'!$A$3:$AAD$1504,40,FALSE))</f>
        <v>45017</v>
      </c>
      <c r="O111" s="7297">
        <f>IF(VLOOKUP($A111,'8 Oct - LIVE LDS Data'!$A$3:$AAD$1504,41,FALSE)=0/1/1900,"",VLOOKUP($A111,'8 Oct - LIVE LDS Data'!$A$3:$AAD$1504,41,FALSE))</f>
        <v>45096</v>
      </c>
      <c r="P111" s="7297" t="str">
        <f>IF(VLOOKUP($A111,'8 Oct - LIVE LDS Data'!$A$3:$AAD$1504,47,FALSE)=0/1/1900,"",VLOOKUP($A111,'8 Oct - LIVE LDS Data'!$A$3:$AAD$1504,47,FALSE))</f>
        <v/>
      </c>
      <c r="Q111" s="7297" t="str">
        <f>IF(VLOOKUP($A111,'8 Oct - LIVE LDS Data'!$A$3:$AAD$1504,48,FALSE)=0/1/1900,"",VLOOKUP($A111,'8 Oct - LIVE LDS Data'!$A$3:$AAD$1504,48,FALSE))</f>
        <v/>
      </c>
      <c r="R111" s="7297" t="str">
        <f>IF(VLOOKUP($A111,'8 Oct - LIVE LDS Data'!$A$3:$AAD$1504,54,FALSE)=0/1/1900,"",VLOOKUP($A111,'8 Oct - LIVE LDS Data'!$A$3:$AAD$1504,54,FALSE))</f>
        <v/>
      </c>
      <c r="S111" s="7297" t="str">
        <f>IF(VLOOKUP($A111,'8 Oct - LIVE LDS Data'!$A$3:$AAD$1504,55,FALSE)=0/1/1900,"",VLOOKUP($A111,'8 Oct - LIVE LDS Data'!$A$3:$AAD$1504,55,FALSE))</f>
        <v/>
      </c>
      <c r="T111" s="7297">
        <f>IF(VLOOKUP($A111,'8 Oct - LIVE LDS Data'!$A$3:$AAD$1504,60,FALSE)=0/1/1900,"",VLOOKUP($A111,'8 Oct - LIVE LDS Data'!$A$3:$AAD$1504,60,FALSE))</f>
        <v>45505</v>
      </c>
      <c r="U111" s="7297">
        <f>IF(VLOOKUP($A111,'8 Oct - LIVE LDS Data'!$A$3:$AAD$1504,63,FALSE)=0/1/1900,"",VLOOKUP($A111,'8 Oct - LIVE LDS Data'!$A$3:$AAD$1504,63,FALSE))</f>
        <v>45627</v>
      </c>
      <c r="V111" s="7297">
        <f>IF(VLOOKUP($A111,'8 Oct - LIVE LDS Data'!$A$3:$AAD$1504,66,FALSE)=0/1/1900,"",VLOOKUP($A111,'8 Oct - LIVE LDS Data'!$A$3:$AAD$1504,66,FALSE))</f>
        <v>45962</v>
      </c>
      <c r="W111" s="7537" t="str">
        <f>IF(VLOOKUP($A111,'8 Oct - LIVE LDS Data'!$A$3:$AAD$1504,68,FALSE)=0/1/1900,"",VLOOKUP($A111,'8 Oct - LIVE LDS Data'!$A$3:$AAD$1504,68,FALSE))</f>
        <v>The consultation on the final draft local plan took place from 12 August until 7 October 2024.  Submitted Dec 2024</v>
      </c>
      <c r="X111" s="7314" t="str">
        <f>IF(VLOOKUP($A111,'8 Oct - LIVE LDS Data'!$A$3:$AAD$1504,79,FALSE)=0/1/1900,"",VLOOKUP($A111,'8 Oct - LIVE LDS Data'!$A$3:$AAD$1504,79,FALSE))</f>
        <v>Submitted
[plus a new plan to be prepared under new system]</v>
      </c>
      <c r="Y111" s="7315" t="s">
        <v>90</v>
      </c>
      <c r="Z111" s="7538" t="s">
        <v>8054</v>
      </c>
      <c r="AA111" s="7300">
        <f>IF(VLOOKUP($A111,'8 Oct - LIVE LDS Data'!$A$3:$AAD$1504,72,FALSE)=0/1/1900,"",VLOOKUP($A111,'8 Oct - LIVE LDS Data'!$A$3:$AAD$1504,72,FALSE))</f>
        <v>45632</v>
      </c>
      <c r="AB111" s="7300">
        <f>IF(VLOOKUP($A111,'8 Oct - LIVE LDS Data'!$A$3:$AAD$1504,73,FALSE)=0/1/1900,"",VLOOKUP($A111,'8 Oct - LIVE LDS Data'!$A$3:$AAD$1504,73,FALSE))</f>
        <v>45226</v>
      </c>
      <c r="AC111" s="7300">
        <f>IF(VLOOKUP($A111,'8 Oct - LIVE LDS Data'!$A$3:$AAD$1504,75,FALSE)=0/1/1900,"",VLOOKUP($A111,'8 Oct - LIVE LDS Data'!$A$3:$AAD$1504,75,FALSE))</f>
        <v>45632</v>
      </c>
      <c r="AD111" s="7300">
        <f>IF(VLOOKUP($A111,'8 Oct - LIVE LDS Data'!$A$3:$AAD$1504,76,FALSE)=0/1/1900,"",VLOOKUP($A111,'8 Oct - LIVE LDS Data'!$A$3:$AAD$1504,76,FALSE))</f>
        <v>45415</v>
      </c>
    </row>
    <row r="112" spans="1:30" s="610" customFormat="1" ht="40" customHeight="1" x14ac:dyDescent="0.2">
      <c r="A112" s="1465" t="s">
        <v>3160</v>
      </c>
      <c r="B112" s="1465"/>
      <c r="C112" s="1465" t="s">
        <v>3161</v>
      </c>
      <c r="D112" s="1466"/>
      <c r="E112" s="1466"/>
      <c r="F112" s="7293" t="str">
        <f>IF(VLOOKUP($A112,'8 Oct - LIVE LDS Data'!$A$3:$AAD$1504,4,FALSE)=0/1/1900,"",VLOOKUP($A112,'8 Oct - LIVE LDS Data'!$A$3:$AAD$1504,4,FALSE))</f>
        <v>South East Lincolnshire Local Plan Review</v>
      </c>
      <c r="G112" s="7294" t="str">
        <f>IF(VLOOKUP($A112,'8 Oct - LIVE LDS Data'!$A$3:$AAD$1504,6,FALSE)=0/1/1900,"",VLOOKUP($A112,'8 Oct - LIVE LDS Data'!$A$3:$AAD$1504,6,FALSE))</f>
        <v/>
      </c>
      <c r="H112" s="7294" t="str">
        <f>IF(VLOOKUP($A112,'8 Oct - LIVE LDS Data'!$A$3:$AAD$1504,7,FALSE)=0/1/1900,"",VLOOKUP($A112,'8 Oct - LIVE LDS Data'!$A$3:$AAD$1504,7,FALSE))</f>
        <v/>
      </c>
      <c r="I112" s="7294" t="str">
        <f>IF(VLOOKUP($A112,'8 Oct - LIVE LDS Data'!$A$3:$AAD$1504,8,FALSE)=0/1/1900,"",VLOOKUP($A112,'8 Oct - LIVE LDS Data'!$A$3:$AAD$1504,8,FALSE))</f>
        <v/>
      </c>
      <c r="J112" s="7294" t="str">
        <f>IF(VLOOKUP($A112,'8 Oct - LIVE LDS Data'!$A$3:$AAD$1504,9,FALSE)=0/1/1900,"",VLOOKUP($A112,'8 Oct - LIVE LDS Data'!$A$3:$AAD$1504,9,FALSE))</f>
        <v/>
      </c>
      <c r="K112" s="7295">
        <f>IF(VLOOKUP($A112,'8 Oct - LIVE LDS Data'!$A$3:$AAD$1504,10,FALSE)=0/1/1900,"",VLOOKUP($A112,'8 Oct - LIVE LDS Data'!$A$3:$AAD$1504,10,FALSE))</f>
        <v>43532</v>
      </c>
      <c r="L112" s="7295"/>
      <c r="M112" s="7295"/>
      <c r="N112" s="7295"/>
      <c r="O112" s="7295"/>
      <c r="P112" s="7295"/>
      <c r="Q112" s="7295"/>
      <c r="R112" s="7295"/>
      <c r="S112" s="7295"/>
      <c r="T112" s="7297" t="str">
        <f>IF(VLOOKUP($A112,'8 Oct - LIVE LDS Data'!$A$3:$AAD$1504,60,FALSE)=0/1/1900,"",VLOOKUP($A112,'8 Oct - LIVE LDS Data'!$A$3:$AAD$1504,60,FALSE))</f>
        <v/>
      </c>
      <c r="U112" s="7297" t="str">
        <f>IF(VLOOKUP($A112,'8 Oct - LIVE LDS Data'!$A$3:$AAD$1504,63,FALSE)=0/1/1900,"",VLOOKUP($A112,'8 Oct - LIVE LDS Data'!$A$3:$AAD$1504,63,FALSE))</f>
        <v/>
      </c>
      <c r="V112" s="7297" t="str">
        <f>IF(VLOOKUP($A112,'8 Oct - LIVE LDS Data'!$A$3:$AAD$1504,66,FALSE)=0/1/1900,"",VLOOKUP($A112,'8 Oct - LIVE LDS Data'!$A$3:$AAD$1504,66,FALSE))</f>
        <v/>
      </c>
      <c r="W112" s="7537" t="str">
        <f>IF(VLOOKUP($A112,'8 Oct - LIVE LDS Data'!$A$3:$AAD$1504,68,FALSE)=0/1/1900,"",VLOOKUP($A112,'8 Oct - LIVE LDS Data'!$A$3:$AAD$1504,68,FALSE))</f>
        <v>self-reviewed 1 July 2024.  LPA DID INTERNAL REVIEW IN 2024, DIDN’T NEED UPDATING SO NEXT PLAN WILL BE UNDER NEW REGS - NO TIMETABLE</v>
      </c>
      <c r="X112" s="7314" t="str">
        <f>IF(VLOOKUP($A112,'8 Oct - LIVE LDS Data'!$A$3:$AAD$1504,79,FALSE)=0/1/1900,"",VLOOKUP($A112,'8 Oct - LIVE LDS Data'!$A$3:$AAD$1504,79,FALSE))</f>
        <v>self-reviewed
new plan to be submitted under new system</v>
      </c>
      <c r="Y112" s="7315" t="s">
        <v>3757</v>
      </c>
      <c r="Z112" s="7538" t="s">
        <v>8052</v>
      </c>
      <c r="AA112" s="7300">
        <f>IF(VLOOKUP($A112,'8 Oct - LIVE LDS Data'!$A$3:$AAD$1504,72,FALSE)=0/1/1900,"",VLOOKUP($A112,'8 Oct - LIVE LDS Data'!$A$3:$AAD$1504,72,FALSE))</f>
        <v>45933</v>
      </c>
      <c r="AB112" s="7300" t="str">
        <f>IF(VLOOKUP($A112,'8 Oct - LIVE LDS Data'!$A$3:$AAD$1504,73,FALSE)=0/1/1900,"",VLOOKUP($A112,'8 Oct - LIVE LDS Data'!$A$3:$AAD$1504,73,FALSE))</f>
        <v/>
      </c>
      <c r="AC112" s="7300" t="str">
        <f>IF(VLOOKUP($A112,'8 Oct - LIVE LDS Data'!$A$3:$AAD$1504,75,FALSE)=0/1/1900,"",VLOOKUP($A112,'8 Oct - LIVE LDS Data'!$A$3:$AAD$1504,75,FALSE))</f>
        <v/>
      </c>
      <c r="AD112" s="7300" t="str">
        <f>IF(VLOOKUP($A112,'8 Oct - LIVE LDS Data'!$A$3:$AAD$1504,76,FALSE)=0/1/1900,"",VLOOKUP($A112,'8 Oct - LIVE LDS Data'!$A$3:$AAD$1504,76,FALSE))</f>
        <v/>
      </c>
    </row>
    <row r="113" spans="1:30" s="610" customFormat="1" ht="30" hidden="1" customHeight="1" x14ac:dyDescent="0.2">
      <c r="A113" s="1465" t="s">
        <v>2410</v>
      </c>
      <c r="B113" s="1465"/>
      <c r="C113" s="1465" t="s">
        <v>2411</v>
      </c>
      <c r="D113" s="1466"/>
      <c r="E113" s="1466"/>
      <c r="F113" s="7293" t="str">
        <f>IF(VLOOKUP($A113,'8 Oct - LIVE LDS Data'!$A$3:$AAD$1504,4,FALSE)=0/1/1900,"",VLOOKUP($A113,'8 Oct - LIVE LDS Data'!$A$3:$AAD$1504,4,FALSE))</f>
        <v>Newham Local Plan Review</v>
      </c>
      <c r="G113" s="7294">
        <f>IF(VLOOKUP($A113,'8 Oct - LIVE LDS Data'!$A$3:$AAD$1504,6,FALSE)=0/1/1900,"",VLOOKUP($A113,'8 Oct - LIVE LDS Data'!$A$3:$AAD$1504,6,FALSE))</f>
        <v>2021</v>
      </c>
      <c r="H113" s="7294">
        <f>IF(VLOOKUP($A113,'8 Oct - LIVE LDS Data'!$A$3:$AAD$1504,7,FALSE)=0/1/1900,"",VLOOKUP($A113,'8 Oct - LIVE LDS Data'!$A$3:$AAD$1504,7,FALSE))</f>
        <v>2038</v>
      </c>
      <c r="I113" s="7294" t="str">
        <f>IF(VLOOKUP($A113,'8 Oct - LIVE LDS Data'!$A$3:$AAD$1504,8,FALSE)=0/1/1900,"",VLOOKUP($A113,'8 Oct - LIVE LDS Data'!$A$3:$AAD$1504,8,FALSE))</f>
        <v>N</v>
      </c>
      <c r="J113" s="7294" t="str">
        <f>IF(VLOOKUP($A113,'8 Oct - LIVE LDS Data'!$A$3:$AAD$1504,9,FALSE)=0/1/1900,"",VLOOKUP($A113,'8 Oct - LIVE LDS Data'!$A$3:$AAD$1504,9,FALSE))</f>
        <v>N</v>
      </c>
      <c r="K113" s="7295">
        <f>IF(VLOOKUP($A113,'8 Oct - LIVE LDS Data'!$A$3:$AAD$1504,10,FALSE)=0/1/1900,"",VLOOKUP($A113,'8 Oct - LIVE LDS Data'!$A$3:$AAD$1504,10,FALSE))</f>
        <v>43444</v>
      </c>
      <c r="L113" s="7297">
        <f>IF(VLOOKUP($A113,'8 Oct - LIVE LDS Data'!$A$3:$AAD$1504,33,FALSE)=0/1/1900,"",VLOOKUP($A113,'8 Oct - LIVE LDS Data'!$A$3:$AAD$1504,33,FALSE))</f>
        <v>44487</v>
      </c>
      <c r="M113" s="7297">
        <f>IF(VLOOKUP($A113,'8 Oct - LIVE LDS Data'!$A$3:$AAD$1504,34,FALSE)=0/1/1900,"",VLOOKUP($A113,'8 Oct - LIVE LDS Data'!$A$3:$AAD$1504,34,FALSE))</f>
        <v>44487</v>
      </c>
      <c r="N113" s="7297">
        <f>IF(VLOOKUP($A113,'8 Oct - LIVE LDS Data'!$A$3:$AAD$1504,40,FALSE)=0/1/1900,"",VLOOKUP($A113,'8 Oct - LIVE LDS Data'!$A$3:$AAD$1504,40,FALSE))</f>
        <v>44927</v>
      </c>
      <c r="O113" s="7297">
        <f>IF(VLOOKUP($A113,'8 Oct - LIVE LDS Data'!$A$3:$AAD$1504,41,FALSE)=0/1/1900,"",VLOOKUP($A113,'8 Oct - LIVE LDS Data'!$A$3:$AAD$1504,41,FALSE))</f>
        <v>44935</v>
      </c>
      <c r="P113" s="7297" t="str">
        <f>IF(VLOOKUP($A113,'8 Oct - LIVE LDS Data'!$A$3:$AAD$1504,47,FALSE)=0/1/1900,"",VLOOKUP($A113,'8 Oct - LIVE LDS Data'!$A$3:$AAD$1504,47,FALSE))</f>
        <v/>
      </c>
      <c r="Q113" s="7297" t="str">
        <f>IF(VLOOKUP($A113,'8 Oct - LIVE LDS Data'!$A$3:$AAD$1504,48,FALSE)=0/1/1900,"",VLOOKUP($A113,'8 Oct - LIVE LDS Data'!$A$3:$AAD$1504,48,FALSE))</f>
        <v/>
      </c>
      <c r="R113" s="7297" t="str">
        <f>IF(VLOOKUP($A113,'8 Oct - LIVE LDS Data'!$A$3:$AAD$1504,54,FALSE)=0/1/1900,"",VLOOKUP($A113,'8 Oct - LIVE LDS Data'!$A$3:$AAD$1504,54,FALSE))</f>
        <v/>
      </c>
      <c r="S113" s="7297" t="str">
        <f>IF(VLOOKUP($A113,'8 Oct - LIVE LDS Data'!$A$3:$AAD$1504,55,FALSE)=0/1/1900,"",VLOOKUP($A113,'8 Oct - LIVE LDS Data'!$A$3:$AAD$1504,55,FALSE))</f>
        <v/>
      </c>
      <c r="T113" s="7297">
        <f>IF(VLOOKUP($A113,'8 Oct - LIVE LDS Data'!$A$3:$AAD$1504,60,FALSE)=0/1/1900,"",VLOOKUP($A113,'8 Oct - LIVE LDS Data'!$A$3:$AAD$1504,60,FALSE))</f>
        <v>45444</v>
      </c>
      <c r="U113" s="7297">
        <f>IF(VLOOKUP($A113,'8 Oct - LIVE LDS Data'!$A$3:$AAD$1504,63,FALSE)=0/1/1900,"",VLOOKUP($A113,'8 Oct - LIVE LDS Data'!$A$3:$AAD$1504,63,FALSE))</f>
        <v>45839</v>
      </c>
      <c r="V113" s="7297">
        <f>IF(VLOOKUP($A113,'8 Oct - LIVE LDS Data'!$A$3:$AAD$1504,66,FALSE)=0/1/1900,"",VLOOKUP($A113,'8 Oct - LIVE LDS Data'!$A$3:$AAD$1504,66,FALSE))</f>
        <v>46082</v>
      </c>
      <c r="W113" s="7537" t="str">
        <f>IF(VLOOKUP($A113,'8 Oct - LIVE LDS Data'!$A$3:$AAD$1504,68,FALSE)=0/1/1900,"",VLOOKUP($A113,'8 Oct - LIVE LDS Data'!$A$3:$AAD$1504,68,FALSE))</f>
        <v>Submission exp. July 2025</v>
      </c>
      <c r="X113" s="7314" t="str">
        <f>IF(VLOOKUP($A113,'8 Oct - LIVE LDS Data'!$A$3:$AAD$1504,79,FALSE)=0/1/1900,"",VLOOKUP($A113,'8 Oct - LIVE LDS Data'!$A$3:$AAD$1504,79,FALSE))</f>
        <v>Submitted</v>
      </c>
      <c r="Y113" s="7315" t="s">
        <v>90</v>
      </c>
      <c r="Z113" s="7538" t="s">
        <v>8054</v>
      </c>
      <c r="AA113" s="7300">
        <f>IF(VLOOKUP($A113,'8 Oct - LIVE LDS Data'!$A$3:$AAD$1504,72,FALSE)=0/1/1900,"",VLOOKUP($A113,'8 Oct - LIVE LDS Data'!$A$3:$AAD$1504,72,FALSE))</f>
        <v>45399</v>
      </c>
      <c r="AB113" s="7300">
        <f>IF(VLOOKUP($A113,'8 Oct - LIVE LDS Data'!$A$3:$AAD$1504,73,FALSE)=0/1/1900,"",VLOOKUP($A113,'8 Oct - LIVE LDS Data'!$A$3:$AAD$1504,73,FALSE))</f>
        <v>45806</v>
      </c>
      <c r="AC113" s="7300">
        <f>IF(VLOOKUP($A113,'8 Oct - LIVE LDS Data'!$A$3:$AAD$1504,75,FALSE)=0/1/1900,"",VLOOKUP($A113,'8 Oct - LIVE LDS Data'!$A$3:$AAD$1504,75,FALSE))</f>
        <v>45440</v>
      </c>
      <c r="AD113" s="7300">
        <f>IF(VLOOKUP($A113,'8 Oct - LIVE LDS Data'!$A$3:$AAD$1504,76,FALSE)=0/1/1900,"",VLOOKUP($A113,'8 Oct - LIVE LDS Data'!$A$3:$AAD$1504,76,FALSE))</f>
        <v>45806</v>
      </c>
    </row>
    <row r="114" spans="1:30" s="610" customFormat="1" ht="30" customHeight="1" x14ac:dyDescent="0.2">
      <c r="A114" s="7301" t="s">
        <v>3375</v>
      </c>
      <c r="B114" s="7301"/>
      <c r="C114" s="7301" t="s">
        <v>3376</v>
      </c>
      <c r="D114" s="7302"/>
      <c r="E114" s="7302"/>
      <c r="F114" s="7293" t="str">
        <f>IF(VLOOKUP($A114,'8 Oct - LIVE LDS Data'!$A$3:$AAD$1504,4,FALSE)=0/1/1900,"",VLOOKUP($A114,'8 Oct - LIVE LDS Data'!$A$3:$AAD$1504,4,FALSE))</f>
        <v>Local Plan Review</v>
      </c>
      <c r="G114" s="7294" t="str">
        <f>IF(VLOOKUP($A114,'8 Oct - LIVE LDS Data'!$A$3:$AAD$1504,6,FALSE)=0/1/1900,"",VLOOKUP($A114,'8 Oct - LIVE LDS Data'!$A$3:$AAD$1504,6,FALSE))</f>
        <v/>
      </c>
      <c r="H114" s="7294" t="str">
        <f>IF(VLOOKUP($A114,'8 Oct - LIVE LDS Data'!$A$3:$AAD$1504,7,FALSE)=0/1/1900,"",VLOOKUP($A114,'8 Oct - LIVE LDS Data'!$A$3:$AAD$1504,7,FALSE))</f>
        <v/>
      </c>
      <c r="I114" s="7294" t="str">
        <f>IF(VLOOKUP($A114,'8 Oct - LIVE LDS Data'!$A$3:$AAD$1504,8,FALSE)=0/1/1900,"",VLOOKUP($A114,'8 Oct - LIVE LDS Data'!$A$3:$AAD$1504,8,FALSE))</f>
        <v/>
      </c>
      <c r="J114" s="7294" t="str">
        <f>IF(VLOOKUP($A114,'8 Oct - LIVE LDS Data'!$A$3:$AAD$1504,9,FALSE)=0/1/1900,"",VLOOKUP($A114,'8 Oct - LIVE LDS Data'!$A$3:$AAD$1504,9,FALSE))</f>
        <v/>
      </c>
      <c r="K114" s="7295">
        <f>IF(VLOOKUP($A114,'8 Oct - LIVE LDS Data'!$A$3:$AAD$1504,10,FALSE)=0/1/1900,"",VLOOKUP($A114,'8 Oct - LIVE LDS Data'!$A$3:$AAD$1504,10,FALSE))</f>
        <v>43495</v>
      </c>
      <c r="L114" s="7295"/>
      <c r="M114" s="7295"/>
      <c r="N114" s="7295"/>
      <c r="O114" s="7295"/>
      <c r="P114" s="7295"/>
      <c r="Q114" s="7295"/>
      <c r="R114" s="7295"/>
      <c r="S114" s="7295"/>
      <c r="T114" s="7297">
        <f>IF(VLOOKUP($A114,'8 Oct - LIVE LDS Data'!$A$3:$AAD$1504,60,FALSE)=0/1/1900,"",VLOOKUP($A114,'8 Oct - LIVE LDS Data'!$A$3:$AAD$1504,60,FALSE))</f>
        <v>46874</v>
      </c>
      <c r="U114" s="7297">
        <f>IF(VLOOKUP($A114,'8 Oct - LIVE LDS Data'!$A$3:$AAD$1504,63,FALSE)=0/1/1900,"",VLOOKUP($A114,'8 Oct - LIVE LDS Data'!$A$3:$AAD$1504,63,FALSE))</f>
        <v>46966</v>
      </c>
      <c r="V114" s="7297">
        <f>IF(VLOOKUP($A114,'8 Oct - LIVE LDS Data'!$A$3:$AAD$1504,66,FALSE)=0/1/1900,"",VLOOKUP($A114,'8 Oct - LIVE LDS Data'!$A$3:$AAD$1504,66,FALSE))</f>
        <v>47178</v>
      </c>
      <c r="W114" s="7537" t="str">
        <f>IF(VLOOKUP($A114,'8 Oct - LIVE LDS Data'!$A$3:$AAD$1504,68,FALSE)=0/1/1900,"",VLOOKUP($A114,'8 Oct - LIVE LDS Data'!$A$3:$AAD$1504,68,FALSE))</f>
        <v>Local Plan adopted Jan 2019. Data here from PDT LDS exercise (March 2025).  Based on current information, it is anticipated that scoping work on the Local Plan will begin in September 2025. Formal commencement on the plan will follow in 2026 with adoption expected in March 2029 in accordance with the government's 30-month timeframe for Local Plan production.</v>
      </c>
      <c r="X114" s="7314" t="s">
        <v>7048</v>
      </c>
      <c r="Y114" s="7315" t="s">
        <v>3757</v>
      </c>
      <c r="Z114" s="7538" t="s">
        <v>8051</v>
      </c>
      <c r="AA114" s="7300">
        <f>IF(VLOOKUP($A114,'8 Oct - LIVE LDS Data'!$A$3:$AAD$1504,72,FALSE)=0/1/1900,"",VLOOKUP($A114,'8 Oct - LIVE LDS Data'!$A$3:$AAD$1504,72,FALSE))</f>
        <v>45933</v>
      </c>
      <c r="AB114" s="7300" t="str">
        <f>IF(VLOOKUP($A114,'8 Oct - LIVE LDS Data'!$A$3:$AAD$1504,73,FALSE)=0/1/1900,"",VLOOKUP($A114,'8 Oct - LIVE LDS Data'!$A$3:$AAD$1504,73,FALSE))</f>
        <v/>
      </c>
      <c r="AC114" s="7300">
        <f>IF(VLOOKUP($A114,'8 Oct - LIVE LDS Data'!$A$3:$AAD$1504,75,FALSE)=0/1/1900,"",VLOOKUP($A114,'8 Oct - LIVE LDS Data'!$A$3:$AAD$1504,75,FALSE))</f>
        <v>45933</v>
      </c>
      <c r="AD114" s="7300">
        <f>IF(VLOOKUP($A114,'8 Oct - LIVE LDS Data'!$A$3:$AAD$1504,76,FALSE)=0/1/1900,"",VLOOKUP($A114,'8 Oct - LIVE LDS Data'!$A$3:$AAD$1504,76,FALSE))</f>
        <v>45763</v>
      </c>
    </row>
    <row r="115" spans="1:30" s="610" customFormat="1" ht="30" customHeight="1" x14ac:dyDescent="0.2">
      <c r="A115" s="7301" t="s">
        <v>3311</v>
      </c>
      <c r="B115" s="7301"/>
      <c r="C115" s="7301" t="s">
        <v>4214</v>
      </c>
      <c r="D115" s="7302"/>
      <c r="E115" s="7302"/>
      <c r="F115" s="7293" t="str">
        <f>IF(VLOOKUP($A115,'8 Oct - LIVE LDS Data'!$A$3:$AAD$1504,4,FALSE)=0/1/1900,"",VLOOKUP($A115,'8 Oct - LIVE LDS Data'!$A$3:$AAD$1504,4,FALSE))</f>
        <v>St Helens Local Plan Review</v>
      </c>
      <c r="G115" s="7294" t="str">
        <f>IF(VLOOKUP($A115,'8 Oct - LIVE LDS Data'!$A$3:$AAD$1504,6,FALSE)=0/1/1900,"",VLOOKUP($A115,'8 Oct - LIVE LDS Data'!$A$3:$AAD$1504,6,FALSE))</f>
        <v/>
      </c>
      <c r="H115" s="7294" t="str">
        <f>IF(VLOOKUP($A115,'8 Oct - LIVE LDS Data'!$A$3:$AAD$1504,7,FALSE)=0/1/1900,"",VLOOKUP($A115,'8 Oct - LIVE LDS Data'!$A$3:$AAD$1504,7,FALSE))</f>
        <v/>
      </c>
      <c r="I115" s="7294" t="str">
        <f>IF(VLOOKUP($A115,'8 Oct - LIVE LDS Data'!$A$3:$AAD$1504,8,FALSE)=0/1/1900,"",VLOOKUP($A115,'8 Oct - LIVE LDS Data'!$A$3:$AAD$1504,8,FALSE))</f>
        <v>N</v>
      </c>
      <c r="J115" s="7294" t="str">
        <f>IF(VLOOKUP($A115,'8 Oct - LIVE LDS Data'!$A$3:$AAD$1504,9,FALSE)=0/1/1900,"",VLOOKUP($A115,'8 Oct - LIVE LDS Data'!$A$3:$AAD$1504,9,FALSE))</f>
        <v>N</v>
      </c>
      <c r="K115" s="7295">
        <f>IF(VLOOKUP($A115,'8 Oct - LIVE LDS Data'!$A$3:$AAD$1504,10,FALSE)=0/1/1900,"",VLOOKUP($A115,'8 Oct - LIVE LDS Data'!$A$3:$AAD$1504,10,FALSE))</f>
        <v>44754</v>
      </c>
      <c r="L115" s="7295"/>
      <c r="M115" s="7295"/>
      <c r="N115" s="7295"/>
      <c r="O115" s="7295"/>
      <c r="P115" s="7295"/>
      <c r="Q115" s="7295"/>
      <c r="R115" s="7295"/>
      <c r="S115" s="7295"/>
      <c r="T115" s="7297">
        <f>IF(VLOOKUP($A115,'8 Oct - LIVE LDS Data'!$A$3:$AAD$1504,60,FALSE)=0/1/1900,"",VLOOKUP($A115,'8 Oct - LIVE LDS Data'!$A$3:$AAD$1504,60,FALSE))</f>
        <v>46478</v>
      </c>
      <c r="U115" s="7297">
        <f>IF(VLOOKUP($A115,'8 Oct - LIVE LDS Data'!$A$3:$AAD$1504,63,FALSE)=0/1/1900,"",VLOOKUP($A115,'8 Oct - LIVE LDS Data'!$A$3:$AAD$1504,63,FALSE))</f>
        <v>46631</v>
      </c>
      <c r="V115" s="7297" t="str">
        <f>IF(VLOOKUP($A115,'8 Oct - LIVE LDS Data'!$A$3:$AAD$1504,66,FALSE)=0/1/1900,"",VLOOKUP($A115,'8 Oct - LIVE LDS Data'!$A$3:$AAD$1504,66,FALSE))</f>
        <v>TBC</v>
      </c>
      <c r="W115" s="7537" t="str">
        <f>IF(VLOOKUP($A115,'8 Oct - LIVE LDS Data'!$A$3:$AAD$1504,68,FALSE)=0/1/1900,"",VLOOKUP($A115,'8 Oct - LIVE LDS Data'!$A$3:$AAD$1504,68,FALSE))</f>
        <v>Reg 18 - Nov 2026 -Jan 2027;  Reg 19 - April - June 2027;  Submission - September 2027;  Adoption TBC</v>
      </c>
      <c r="X115" s="7314" t="s">
        <v>7048</v>
      </c>
      <c r="Y115" s="7315" t="s">
        <v>3757</v>
      </c>
      <c r="Z115" s="7538" t="s">
        <v>8054</v>
      </c>
      <c r="AA115" s="7300">
        <f>IF(VLOOKUP($A115,'8 Oct - LIVE LDS Data'!$A$3:$AAD$1504,72,FALSE)=0/1/1900,"",VLOOKUP($A115,'8 Oct - LIVE LDS Data'!$A$3:$AAD$1504,72,FALSE))</f>
        <v>44116</v>
      </c>
      <c r="AB115" s="7300">
        <f>IF(VLOOKUP($A115,'8 Oct - LIVE LDS Data'!$A$3:$AAD$1504,73,FALSE)=0/1/1900,"",VLOOKUP($A115,'8 Oct - LIVE LDS Data'!$A$3:$AAD$1504,73,FALSE))</f>
        <v>45763</v>
      </c>
      <c r="AC115" s="7300">
        <f>IF(VLOOKUP($A115,'8 Oct - LIVE LDS Data'!$A$3:$AAD$1504,75,FALSE)=0/1/1900,"",VLOOKUP($A115,'8 Oct - LIVE LDS Data'!$A$3:$AAD$1504,75,FALSE))</f>
        <v>45635</v>
      </c>
      <c r="AD115" s="7300">
        <f>IF(VLOOKUP($A115,'8 Oct - LIVE LDS Data'!$A$3:$AAD$1504,76,FALSE)=0/1/1900,"",VLOOKUP($A115,'8 Oct - LIVE LDS Data'!$A$3:$AAD$1504,76,FALSE))</f>
        <v>45763</v>
      </c>
    </row>
    <row r="116" spans="1:30" s="610" customFormat="1" ht="30" hidden="1" customHeight="1" x14ac:dyDescent="0.2">
      <c r="A116" s="1465" t="s">
        <v>2445</v>
      </c>
      <c r="B116" s="1465"/>
      <c r="C116" s="1467" t="s">
        <v>2446</v>
      </c>
      <c r="D116" s="1480"/>
      <c r="E116" s="1480"/>
      <c r="F116" s="7293" t="str">
        <f>IF(VLOOKUP($A116,'8 Oct - LIVE LDS Data'!$A$3:$AAD$1504,4,FALSE)=0/1/1900,"",VLOOKUP($A116,'8 Oct - LIVE LDS Data'!$A$3:$AAD$1504,4,FALSE))</f>
        <v>North East Lincolnshire Local Plan 2022-2042</v>
      </c>
      <c r="G116" s="7294">
        <f>IF(VLOOKUP($A116,'8 Oct - LIVE LDS Data'!$A$3:$AAD$1504,6,FALSE)=0/1/1900,"",VLOOKUP($A116,'8 Oct - LIVE LDS Data'!$A$3:$AAD$1504,6,FALSE))</f>
        <v>2022</v>
      </c>
      <c r="H116" s="7294">
        <f>IF(VLOOKUP($A116,'8 Oct - LIVE LDS Data'!$A$3:$AAD$1504,7,FALSE)=0/1/1900,"",VLOOKUP($A116,'8 Oct - LIVE LDS Data'!$A$3:$AAD$1504,7,FALSE))</f>
        <v>2042</v>
      </c>
      <c r="I116" s="7294" t="str">
        <f>IF(VLOOKUP($A116,'8 Oct - LIVE LDS Data'!$A$3:$AAD$1504,8,FALSE)=0/1/1900,"",VLOOKUP($A116,'8 Oct - LIVE LDS Data'!$A$3:$AAD$1504,8,FALSE))</f>
        <v>N</v>
      </c>
      <c r="J116" s="7294" t="str">
        <f>IF(VLOOKUP($A116,'8 Oct - LIVE LDS Data'!$A$3:$AAD$1504,9,FALSE)=0/1/1900,"",VLOOKUP($A116,'8 Oct - LIVE LDS Data'!$A$3:$AAD$1504,9,FALSE))</f>
        <v>N</v>
      </c>
      <c r="K116" s="7295">
        <f>IF(VLOOKUP($A116,'8 Oct - LIVE LDS Data'!$A$3:$AAD$1504,10,FALSE)=0/1/1900,"",VLOOKUP($A116,'8 Oct - LIVE LDS Data'!$A$3:$AAD$1504,10,FALSE))</f>
        <v>43181</v>
      </c>
      <c r="L116" s="7297">
        <f>IF(VLOOKUP($A116,'8 Oct - LIVE LDS Data'!$A$3:$AAD$1504,33,FALSE)=0/1/1900,"",VLOOKUP($A116,'8 Oct - LIVE LDS Data'!$A$3:$AAD$1504,33,FALSE))</f>
        <v>45200</v>
      </c>
      <c r="M116" s="7297">
        <f>IF(VLOOKUP($A116,'8 Oct - LIVE LDS Data'!$A$3:$AAD$1504,34,FALSE)=0/1/1900,"",VLOOKUP($A116,'8 Oct - LIVE LDS Data'!$A$3:$AAD$1504,34,FALSE))</f>
        <v>45306</v>
      </c>
      <c r="N116" s="7297">
        <f>IF(VLOOKUP($A116,'8 Oct - LIVE LDS Data'!$A$3:$AAD$1504,40,FALSE)=0/1/1900,"",VLOOKUP($A116,'8 Oct - LIVE LDS Data'!$A$3:$AAD$1504,40,FALSE))</f>
        <v>45931</v>
      </c>
      <c r="O116" s="7297" t="str">
        <f>IF(VLOOKUP($A116,'8 Oct - LIVE LDS Data'!$A$3:$AAD$1504,41,FALSE)=0/1/1900,"",VLOOKUP($A116,'8 Oct - LIVE LDS Data'!$A$3:$AAD$1504,41,FALSE))</f>
        <v/>
      </c>
      <c r="P116" s="7297" t="str">
        <f>IF(VLOOKUP($A116,'8 Oct - LIVE LDS Data'!$A$3:$AAD$1504,47,FALSE)=0/1/1900,"",VLOOKUP($A116,'8 Oct - LIVE LDS Data'!$A$3:$AAD$1504,47,FALSE))</f>
        <v/>
      </c>
      <c r="Q116" s="7297" t="str">
        <f>IF(VLOOKUP($A116,'8 Oct - LIVE LDS Data'!$A$3:$AAD$1504,48,FALSE)=0/1/1900,"",VLOOKUP($A116,'8 Oct - LIVE LDS Data'!$A$3:$AAD$1504,48,FALSE))</f>
        <v/>
      </c>
      <c r="R116" s="7297" t="str">
        <f>IF(VLOOKUP($A116,'8 Oct - LIVE LDS Data'!$A$3:$AAD$1504,54,FALSE)=0/1/1900,"",VLOOKUP($A116,'8 Oct - LIVE LDS Data'!$A$3:$AAD$1504,54,FALSE))</f>
        <v/>
      </c>
      <c r="S116" s="7297" t="str">
        <f>IF(VLOOKUP($A116,'8 Oct - LIVE LDS Data'!$A$3:$AAD$1504,55,FALSE)=0/1/1900,"",VLOOKUP($A116,'8 Oct - LIVE LDS Data'!$A$3:$AAD$1504,55,FALSE))</f>
        <v/>
      </c>
      <c r="T116" s="7297">
        <f>IF(VLOOKUP($A116,'8 Oct - LIVE LDS Data'!$A$3:$AAD$1504,60,FALSE)=0/1/1900,"",VLOOKUP($A116,'8 Oct - LIVE LDS Data'!$A$3:$AAD$1504,60,FALSE))</f>
        <v>46204</v>
      </c>
      <c r="U116" s="7297">
        <f>IF(VLOOKUP($A116,'8 Oct - LIVE LDS Data'!$A$3:$AAD$1504,63,FALSE)=0/1/1900,"",VLOOKUP($A116,'8 Oct - LIVE LDS Data'!$A$3:$AAD$1504,63,FALSE))</f>
        <v>46357</v>
      </c>
      <c r="V116" s="7297">
        <f>IF(VLOOKUP($A116,'8 Oct - LIVE LDS Data'!$A$3:$AAD$1504,66,FALSE)=0/1/1900,"",VLOOKUP($A116,'8 Oct - LIVE LDS Data'!$A$3:$AAD$1504,66,FALSE))</f>
        <v>46935</v>
      </c>
      <c r="W116" s="7537" t="str">
        <f>IF(VLOOKUP($A116,'8 Oct - LIVE LDS Data'!$A$3:$AAD$1504,68,FALSE)=0/1/1900,"",VLOOKUP($A116,'8 Oct - LIVE LDS Data'!$A$3:$AAD$1504,68,FALSE))</f>
        <v>Submission now expected December 2026</v>
      </c>
      <c r="X116" s="7314" t="str">
        <f>IF(VLOOKUP($A116,'8 Oct - LIVE LDS Data'!$A$3:$AAD$1504,79,FALSE)=0/1/1900,"",VLOOKUP($A116,'8 Oct - LIVE LDS Data'!$A$3:$AAD$1504,79,FALSE))</f>
        <v>Reg 18 ongoing</v>
      </c>
      <c r="Y116" s="7315" t="s">
        <v>3757</v>
      </c>
      <c r="Z116" s="7538" t="s">
        <v>8052</v>
      </c>
      <c r="AA116" s="7300">
        <f>IF(VLOOKUP($A116,'8 Oct - LIVE LDS Data'!$A$3:$AAD$1504,72,FALSE)=0/1/1900,"",VLOOKUP($A116,'8 Oct - LIVE LDS Data'!$A$3:$AAD$1504,72,FALSE))</f>
        <v>45273</v>
      </c>
      <c r="AB116" s="7300">
        <f>IF(VLOOKUP($A116,'8 Oct - LIVE LDS Data'!$A$3:$AAD$1504,73,FALSE)=0/1/1900,"",VLOOKUP($A116,'8 Oct - LIVE LDS Data'!$A$3:$AAD$1504,73,FALSE))</f>
        <v>45805</v>
      </c>
      <c r="AC116" s="7300">
        <f>IF(VLOOKUP($A116,'8 Oct - LIVE LDS Data'!$A$3:$AAD$1504,75,FALSE)=0/1/1900,"",VLOOKUP($A116,'8 Oct - LIVE LDS Data'!$A$3:$AAD$1504,75,FALSE))</f>
        <v>45559</v>
      </c>
      <c r="AD116" s="7300">
        <f>IF(VLOOKUP($A116,'8 Oct - LIVE LDS Data'!$A$3:$AAD$1504,76,FALSE)=0/1/1900,"",VLOOKUP($A116,'8 Oct - LIVE LDS Data'!$A$3:$AAD$1504,76,FALSE))</f>
        <v>45805</v>
      </c>
    </row>
    <row r="117" spans="1:30" s="610" customFormat="1" ht="30" customHeight="1" x14ac:dyDescent="0.2">
      <c r="A117" s="7309" t="s">
        <v>1393</v>
      </c>
      <c r="B117" s="7309"/>
      <c r="C117" s="7309" t="s">
        <v>1394</v>
      </c>
      <c r="D117" s="7310"/>
      <c r="E117" s="7310"/>
      <c r="F117" s="7293" t="str">
        <f>IF(VLOOKUP($A117,'8 Oct - LIVE LDS Data'!$A$3:$AAD$1504,4,FALSE)=0/1/1900,"",VLOOKUP($A117,'8 Oct - LIVE LDS Data'!$A$3:$AAD$1504,4,FALSE))</f>
        <v>Eastleigh Borough Local Plan Review</v>
      </c>
      <c r="G117" s="7294">
        <f>IF(VLOOKUP($A117,'8 Oct - LIVE LDS Data'!$A$3:$AAD$1504,6,FALSE)=0/1/1900,"",VLOOKUP($A117,'8 Oct - LIVE LDS Data'!$A$3:$AAD$1504,6,FALSE))</f>
        <v>2024</v>
      </c>
      <c r="H117" s="7294">
        <f>IF(VLOOKUP($A117,'8 Oct - LIVE LDS Data'!$A$3:$AAD$1504,7,FALSE)=0/1/1900,"",VLOOKUP($A117,'8 Oct - LIVE LDS Data'!$A$3:$AAD$1504,7,FALSE))</f>
        <v>2039</v>
      </c>
      <c r="I117" s="7294" t="str">
        <f>IF(VLOOKUP($A117,'8 Oct - LIVE LDS Data'!$A$3:$AAD$1504,8,FALSE)=0/1/1900,"",VLOOKUP($A117,'8 Oct - LIVE LDS Data'!$A$3:$AAD$1504,8,FALSE))</f>
        <v>N</v>
      </c>
      <c r="J117" s="7294" t="str">
        <f>IF(VLOOKUP($A117,'8 Oct - LIVE LDS Data'!$A$3:$AAD$1504,9,FALSE)=0/1/1900,"",VLOOKUP($A117,'8 Oct - LIVE LDS Data'!$A$3:$AAD$1504,9,FALSE))</f>
        <v>N</v>
      </c>
      <c r="K117" s="7295">
        <f>IF(VLOOKUP($A117,'8 Oct - LIVE LDS Data'!$A$3:$AAD$1504,10,FALSE)=0/1/1900,"",VLOOKUP($A117,'8 Oct - LIVE LDS Data'!$A$3:$AAD$1504,10,FALSE))</f>
        <v>44676</v>
      </c>
      <c r="L117" s="7295"/>
      <c r="M117" s="7295"/>
      <c r="N117" s="7295"/>
      <c r="O117" s="7295"/>
      <c r="P117" s="7295"/>
      <c r="Q117" s="7295"/>
      <c r="R117" s="7295"/>
      <c r="S117" s="7295"/>
      <c r="T117" s="7297">
        <f>IF(VLOOKUP($A117,'8 Oct - LIVE LDS Data'!$A$3:$AAD$1504,60,FALSE)=0/1/1900,"",VLOOKUP($A117,'8 Oct - LIVE LDS Data'!$A$3:$AAD$1504,60,FALSE))</f>
        <v>46661</v>
      </c>
      <c r="U117" s="7297">
        <f>IF(VLOOKUP($A117,'8 Oct - LIVE LDS Data'!$A$3:$AAD$1504,63,FALSE)=0/1/1900,"",VLOOKUP($A117,'8 Oct - LIVE LDS Data'!$A$3:$AAD$1504,63,FALSE))</f>
        <v>46844</v>
      </c>
      <c r="V117" s="7297">
        <f>IF(VLOOKUP($A117,'8 Oct - LIVE LDS Data'!$A$3:$AAD$1504,66,FALSE)=0/1/1900,"",VLOOKUP($A117,'8 Oct - LIVE LDS Data'!$A$3:$AAD$1504,66,FALSE))</f>
        <v>47209</v>
      </c>
      <c r="W117" s="7537" t="str">
        <f>IF(VLOOKUP($A117,'8 Oct - LIVE LDS Data'!$A$3:$AAD$1504,68,FALSE)=0/1/1900,"",VLOOKUP($A117,'8 Oct - LIVE LDS Data'!$A$3:$AAD$1504,68,FALSE))</f>
        <v>Reg 18 call for sites completed.  Second Reg 18 issues and options running 4 December 2024 - 29 Jan 2025.</v>
      </c>
      <c r="X117" s="7314" t="s">
        <v>7048</v>
      </c>
      <c r="Y117" s="7542" t="s">
        <v>3757</v>
      </c>
      <c r="Z117" s="7538" t="s">
        <v>8053</v>
      </c>
      <c r="AA117" s="7300">
        <f>IF(VLOOKUP($A117,'8 Oct - LIVE LDS Data'!$A$3:$AAD$1504,72,FALSE)=0/1/1900,"",VLOOKUP($A117,'8 Oct - LIVE LDS Data'!$A$3:$AAD$1504,72,FALSE))</f>
        <v>45014</v>
      </c>
      <c r="AB117" s="7300">
        <f>IF(VLOOKUP($A117,'8 Oct - LIVE LDS Data'!$A$3:$AAD$1504,73,FALSE)=0/1/1900,"",VLOOKUP($A117,'8 Oct - LIVE LDS Data'!$A$3:$AAD$1504,73,FALSE))</f>
        <v>45628</v>
      </c>
      <c r="AC117" s="7300" t="str">
        <f>IF(VLOOKUP($A117,'8 Oct - LIVE LDS Data'!$A$3:$AAD$1504,75,FALSE)=0/1/1900,"",VLOOKUP($A117,'8 Oct - LIVE LDS Data'!$A$3:$AAD$1504,75,FALSE))</f>
        <v/>
      </c>
      <c r="AD117" s="7300">
        <f>IF(VLOOKUP($A117,'8 Oct - LIVE LDS Data'!$A$3:$AAD$1504,76,FALSE)=0/1/1900,"",VLOOKUP($A117,'8 Oct - LIVE LDS Data'!$A$3:$AAD$1504,76,FALSE))</f>
        <v>45628</v>
      </c>
    </row>
    <row r="118" spans="1:30" s="610" customFormat="1" ht="30" hidden="1" customHeight="1" x14ac:dyDescent="0.2">
      <c r="A118" s="1465" t="s">
        <v>2507</v>
      </c>
      <c r="B118" s="1465"/>
      <c r="C118" s="2091" t="s">
        <v>4200</v>
      </c>
      <c r="D118" s="2210"/>
      <c r="E118" s="2210" t="s">
        <v>90</v>
      </c>
      <c r="F118" s="7293" t="str">
        <f>IF(VLOOKUP($A118,'8 Oct - LIVE LDS Data'!$A$3:$AAD$1504,4,FALSE)=0/1/1900,"",VLOOKUP($A118,'8 Oct - LIVE LDS Data'!$A$3:$AAD$1504,4,FALSE))</f>
        <v>North Northamptonshire Strategic Plan</v>
      </c>
      <c r="G118" s="7294">
        <f>IF(VLOOKUP($A118,'8 Oct - LIVE LDS Data'!$A$3:$AAD$1504,6,FALSE)=0/1/1900,"",VLOOKUP($A118,'8 Oct - LIVE LDS Data'!$A$3:$AAD$1504,6,FALSE))</f>
        <v>2021</v>
      </c>
      <c r="H118" s="7294">
        <f>IF(VLOOKUP($A118,'8 Oct - LIVE LDS Data'!$A$3:$AAD$1504,7,FALSE)=0/1/1900,"",VLOOKUP($A118,'8 Oct - LIVE LDS Data'!$A$3:$AAD$1504,7,FALSE))</f>
        <v>2045</v>
      </c>
      <c r="I118" s="7294" t="str">
        <f>IF(VLOOKUP($A118,'8 Oct - LIVE LDS Data'!$A$3:$AAD$1504,8,FALSE)=0/1/1900,"",VLOOKUP($A118,'8 Oct - LIVE LDS Data'!$A$3:$AAD$1504,8,FALSE))</f>
        <v>N</v>
      </c>
      <c r="J118" s="7294" t="str">
        <f>IF(VLOOKUP($A118,'8 Oct - LIVE LDS Data'!$A$3:$AAD$1504,9,FALSE)=0/1/1900,"",VLOOKUP($A118,'8 Oct - LIVE LDS Data'!$A$3:$AAD$1504,9,FALSE))</f>
        <v>N</v>
      </c>
      <c r="K118" s="7295">
        <f>IF(VLOOKUP($A118,'8 Oct - LIVE LDS Data'!$A$3:$AAD$1504,10,FALSE)=0/1/1900,"",VLOOKUP($A118,'8 Oct - LIVE LDS Data'!$A$3:$AAD$1504,10,FALSE))</f>
        <v>42565</v>
      </c>
      <c r="L118" s="7297">
        <f>IF(VLOOKUP($A118,'8 Oct - LIVE LDS Data'!$A$3:$AAD$1504,33,FALSE)=0/1/1900,"",VLOOKUP($A118,'8 Oct - LIVE LDS Data'!$A$3:$AAD$1504,33,FALSE))</f>
        <v>44621</v>
      </c>
      <c r="M118" s="7297">
        <f>IF(VLOOKUP($A118,'8 Oct - LIVE LDS Data'!$A$3:$AAD$1504,34,FALSE)=0/1/1900,"",VLOOKUP($A118,'8 Oct - LIVE LDS Data'!$A$3:$AAD$1504,34,FALSE))</f>
        <v>44648</v>
      </c>
      <c r="N118" s="7297">
        <f>IF(VLOOKUP($A118,'8 Oct - LIVE LDS Data'!$A$3:$AAD$1504,40,FALSE)=0/1/1900,"",VLOOKUP($A118,'8 Oct - LIVE LDS Data'!$A$3:$AAD$1504,40,FALSE))</f>
        <v>46023</v>
      </c>
      <c r="O118" s="7297" t="str">
        <f>IF(VLOOKUP($A118,'8 Oct - LIVE LDS Data'!$A$3:$AAD$1504,41,FALSE)=0/1/1900,"",VLOOKUP($A118,'8 Oct - LIVE LDS Data'!$A$3:$AAD$1504,41,FALSE))</f>
        <v/>
      </c>
      <c r="P118" s="7297" t="str">
        <f>IF(VLOOKUP($A118,'8 Oct - LIVE LDS Data'!$A$3:$AAD$1504,47,FALSE)=0/1/1900,"",VLOOKUP($A118,'8 Oct - LIVE LDS Data'!$A$3:$AAD$1504,47,FALSE))</f>
        <v/>
      </c>
      <c r="Q118" s="7297" t="str">
        <f>IF(VLOOKUP($A118,'8 Oct - LIVE LDS Data'!$A$3:$AAD$1504,48,FALSE)=0/1/1900,"",VLOOKUP($A118,'8 Oct - LIVE LDS Data'!$A$3:$AAD$1504,48,FALSE))</f>
        <v/>
      </c>
      <c r="R118" s="7297" t="str">
        <f>IF(VLOOKUP($A118,'8 Oct - LIVE LDS Data'!$A$3:$AAD$1504,54,FALSE)=0/1/1900,"",VLOOKUP($A118,'8 Oct - LIVE LDS Data'!$A$3:$AAD$1504,54,FALSE))</f>
        <v/>
      </c>
      <c r="S118" s="7297" t="str">
        <f>IF(VLOOKUP($A118,'8 Oct - LIVE LDS Data'!$A$3:$AAD$1504,55,FALSE)=0/1/1900,"",VLOOKUP($A118,'8 Oct - LIVE LDS Data'!$A$3:$AAD$1504,55,FALSE))</f>
        <v/>
      </c>
      <c r="T118" s="7297">
        <f>IF(VLOOKUP($A118,'8 Oct - LIVE LDS Data'!$A$3:$AAD$1504,60,FALSE)=0/1/1900,"",VLOOKUP($A118,'8 Oct - LIVE LDS Data'!$A$3:$AAD$1504,60,FALSE))</f>
        <v>46266</v>
      </c>
      <c r="U118" s="7297">
        <f>IF(VLOOKUP($A118,'8 Oct - LIVE LDS Data'!$A$3:$AAD$1504,63,FALSE)=0/1/1900,"",VLOOKUP($A118,'8 Oct - LIVE LDS Data'!$A$3:$AAD$1504,63,FALSE))</f>
        <v>46327</v>
      </c>
      <c r="V118" s="7297">
        <f>IF(VLOOKUP($A118,'8 Oct - LIVE LDS Data'!$A$3:$AAD$1504,66,FALSE)=0/1/1900,"",VLOOKUP($A118,'8 Oct - LIVE LDS Data'!$A$3:$AAD$1504,66,FALSE))</f>
        <v>46722</v>
      </c>
      <c r="W118" s="7537" t="str">
        <f>IF(VLOOKUP($A118,'8 Oct - LIVE LDS Data'!$A$3:$AAD$1504,68,FALSE)=0/1/1900,"",VLOOKUP($A118,'8 Oct - LIVE LDS Data'!$A$3:$AAD$1504,68,FALSE))</f>
        <v>Early stakeholder and community engagement - March/May 2022
Draft Plan for consultation - January/February 2026
Publication consultation - September/October 2026
Submission to Secretary of State - November 2026
Examination - March 2027
Adoption - December 2027</v>
      </c>
      <c r="X118" s="7314" t="str">
        <f>IF(VLOOKUP($A118,'8 Oct - LIVE LDS Data'!$A$3:$AAD$1504,79,FALSE)=0/1/1900,"",VLOOKUP($A118,'8 Oct - LIVE LDS Data'!$A$3:$AAD$1504,79,FALSE))</f>
        <v>Reg 18 ongoing</v>
      </c>
      <c r="Y118" s="7315" t="s">
        <v>90</v>
      </c>
      <c r="Z118" s="7538" t="s">
        <v>8054</v>
      </c>
      <c r="AA118" s="7300">
        <f>IF(VLOOKUP($A118,'8 Oct - LIVE LDS Data'!$A$3:$AAD$1504,72,FALSE)=0/1/1900,"",VLOOKUP($A118,'8 Oct - LIVE LDS Data'!$A$3:$AAD$1504,72,FALSE))</f>
        <v>45594</v>
      </c>
      <c r="AB118" s="7300">
        <f>IF(VLOOKUP($A118,'8 Oct - LIVE LDS Data'!$A$3:$AAD$1504,73,FALSE)=0/1/1900,"",VLOOKUP($A118,'8 Oct - LIVE LDS Data'!$A$3:$AAD$1504,73,FALSE))</f>
        <v>45804</v>
      </c>
      <c r="AC118" s="7300">
        <f>IF(VLOOKUP($A118,'8 Oct - LIVE LDS Data'!$A$3:$AAD$1504,75,FALSE)=0/1/1900,"",VLOOKUP($A118,'8 Oct - LIVE LDS Data'!$A$3:$AAD$1504,75,FALSE))</f>
        <v>45594</v>
      </c>
      <c r="AD118" s="7300">
        <f>IF(VLOOKUP($A118,'8 Oct - LIVE LDS Data'!$A$3:$AAD$1504,76,FALSE)=0/1/1900,"",VLOOKUP($A118,'8 Oct - LIVE LDS Data'!$A$3:$AAD$1504,76,FALSE))</f>
        <v>45804</v>
      </c>
    </row>
    <row r="119" spans="1:30" s="610" customFormat="1" ht="30" customHeight="1" x14ac:dyDescent="0.2">
      <c r="A119" s="7309" t="s">
        <v>2367</v>
      </c>
      <c r="B119" s="7309"/>
      <c r="C119" s="7309" t="s">
        <v>2368</v>
      </c>
      <c r="D119" s="7310"/>
      <c r="E119" s="7310"/>
      <c r="F119" s="7293" t="str">
        <f>IF(VLOOKUP($A119,'8 Oct - LIVE LDS Data'!$A$3:$AAD$1504,4,FALSE)=0/1/1900,"",VLOOKUP($A119,'8 Oct - LIVE LDS Data'!$A$3:$AAD$1504,4,FALSE))</f>
        <v>Local Plan Review</v>
      </c>
      <c r="G119" s="7294" t="str">
        <f>IF(VLOOKUP($A119,'8 Oct - LIVE LDS Data'!$A$3:$AAD$1504,6,FALSE)=0/1/1900,"",VLOOKUP($A119,'8 Oct - LIVE LDS Data'!$A$3:$AAD$1504,6,FALSE))</f>
        <v/>
      </c>
      <c r="H119" s="7294" t="str">
        <f>IF(VLOOKUP($A119,'8 Oct - LIVE LDS Data'!$A$3:$AAD$1504,7,FALSE)=0/1/1900,"",VLOOKUP($A119,'8 Oct - LIVE LDS Data'!$A$3:$AAD$1504,7,FALSE))</f>
        <v/>
      </c>
      <c r="I119" s="7294" t="str">
        <f>IF(VLOOKUP($A119,'8 Oct - LIVE LDS Data'!$A$3:$AAD$1504,8,FALSE)=0/1/1900,"",VLOOKUP($A119,'8 Oct - LIVE LDS Data'!$A$3:$AAD$1504,8,FALSE))</f>
        <v/>
      </c>
      <c r="J119" s="7294" t="str">
        <f>IF(VLOOKUP($A119,'8 Oct - LIVE LDS Data'!$A$3:$AAD$1504,9,FALSE)=0/1/1900,"",VLOOKUP($A119,'8 Oct - LIVE LDS Data'!$A$3:$AAD$1504,9,FALSE))</f>
        <v/>
      </c>
      <c r="K119" s="7295">
        <f>IF(VLOOKUP($A119,'8 Oct - LIVE LDS Data'!$A$3:$AAD$1504,10,FALSE)=0/1/1900,"",VLOOKUP($A119,'8 Oct - LIVE LDS Data'!$A$3:$AAD$1504,10,FALSE))</f>
        <v>43706</v>
      </c>
      <c r="L119" s="7295"/>
      <c r="M119" s="7295"/>
      <c r="N119" s="7295"/>
      <c r="O119" s="7295"/>
      <c r="P119" s="7295"/>
      <c r="Q119" s="7295"/>
      <c r="R119" s="7295"/>
      <c r="S119" s="7295"/>
      <c r="T119" s="7297">
        <f>IF(VLOOKUP($A119,'8 Oct - LIVE LDS Data'!$A$3:$AAD$1504,60,FALSE)=0/1/1900,"",VLOOKUP($A119,'8 Oct - LIVE LDS Data'!$A$3:$AAD$1504,60,FALSE))</f>
        <v>46235</v>
      </c>
      <c r="U119" s="7297">
        <f>IF(VLOOKUP($A119,'8 Oct - LIVE LDS Data'!$A$3:$AAD$1504,63,FALSE)=0/1/1900,"",VLOOKUP($A119,'8 Oct - LIVE LDS Data'!$A$3:$AAD$1504,63,FALSE))</f>
        <v>46419</v>
      </c>
      <c r="V119" s="7297">
        <f>IF(VLOOKUP($A119,'8 Oct - LIVE LDS Data'!$A$3:$AAD$1504,66,FALSE)=0/1/1900,"",VLOOKUP($A119,'8 Oct - LIVE LDS Data'!$A$3:$AAD$1504,66,FALSE))</f>
        <v>46692</v>
      </c>
      <c r="W119" s="7537" t="str">
        <f>IF(VLOOKUP($A119,'8 Oct - LIVE LDS Data'!$A$3:$AAD$1504,68,FALSE)=0/1/1900,"",VLOOKUP($A119,'8 Oct - LIVE LDS Data'!$A$3:$AAD$1504,68,FALSE))</f>
        <v>Plan to be be prepared under new system</v>
      </c>
      <c r="X119" s="7314" t="s">
        <v>7048</v>
      </c>
      <c r="Y119" s="7315" t="s">
        <v>3757</v>
      </c>
      <c r="Z119" s="7538" t="s">
        <v>226</v>
      </c>
      <c r="AA119" s="7300">
        <f>IF(VLOOKUP($A119,'8 Oct - LIVE LDS Data'!$A$3:$AAD$1504,72,FALSE)=0/1/1900,"",VLOOKUP($A119,'8 Oct - LIVE LDS Data'!$A$3:$AAD$1504,72,FALSE))</f>
        <v>45678</v>
      </c>
      <c r="AB119" s="7300">
        <f>IF(VLOOKUP($A119,'8 Oct - LIVE LDS Data'!$A$3:$AAD$1504,73,FALSE)=0/1/1900,"",VLOOKUP($A119,'8 Oct - LIVE LDS Data'!$A$3:$AAD$1504,73,FALSE))</f>
        <v>45594</v>
      </c>
      <c r="AC119" s="7300">
        <f>IF(VLOOKUP($A119,'8 Oct - LIVE LDS Data'!$A$3:$AAD$1504,75,FALSE)=0/1/1900,"",VLOOKUP($A119,'8 Oct - LIVE LDS Data'!$A$3:$AAD$1504,75,FALSE))</f>
        <v>45678</v>
      </c>
      <c r="AD119" s="7300">
        <f>IF(VLOOKUP($A119,'8 Oct - LIVE LDS Data'!$A$3:$AAD$1504,76,FALSE)=0/1/1900,"",VLOOKUP($A119,'8 Oct - LIVE LDS Data'!$A$3:$AAD$1504,76,FALSE))</f>
        <v>45594</v>
      </c>
    </row>
    <row r="120" spans="1:30" s="610" customFormat="1" ht="30" customHeight="1" x14ac:dyDescent="0.2">
      <c r="A120" s="7309" t="s">
        <v>543</v>
      </c>
      <c r="B120" s="7309"/>
      <c r="C120" s="7309" t="s">
        <v>544</v>
      </c>
      <c r="D120" s="7310"/>
      <c r="E120" s="7310"/>
      <c r="F120" s="7293" t="str">
        <f>IF(VLOOKUP($A120,'8 Oct - LIVE LDS Data'!$A$3:$AAD$1504,4,FALSE)=0/1/1900,"",VLOOKUP($A120,'8 Oct - LIVE LDS Data'!$A$3:$AAD$1504,4,FALSE))</f>
        <v>Brent Local Plan</v>
      </c>
      <c r="G120" s="7294" t="str">
        <f>IF(VLOOKUP($A120,'8 Oct - LIVE LDS Data'!$A$3:$AAD$1504,6,FALSE)=0/1/1900,"",VLOOKUP($A120,'8 Oct - LIVE LDS Data'!$A$3:$AAD$1504,6,FALSE))</f>
        <v/>
      </c>
      <c r="H120" s="7294" t="str">
        <f>IF(VLOOKUP($A120,'8 Oct - LIVE LDS Data'!$A$3:$AAD$1504,7,FALSE)=0/1/1900,"",VLOOKUP($A120,'8 Oct - LIVE LDS Data'!$A$3:$AAD$1504,7,FALSE))</f>
        <v/>
      </c>
      <c r="I120" s="7294" t="str">
        <f>IF(VLOOKUP($A120,'8 Oct - LIVE LDS Data'!$A$3:$AAD$1504,8,FALSE)=0/1/1900,"",VLOOKUP($A120,'8 Oct - LIVE LDS Data'!$A$3:$AAD$1504,8,FALSE))</f>
        <v>N</v>
      </c>
      <c r="J120" s="7294" t="str">
        <f>IF(VLOOKUP($A120,'8 Oct - LIVE LDS Data'!$A$3:$AAD$1504,9,FALSE)=0/1/1900,"",VLOOKUP($A120,'8 Oct - LIVE LDS Data'!$A$3:$AAD$1504,9,FALSE))</f>
        <v>N</v>
      </c>
      <c r="K120" s="7295">
        <f>IF(VLOOKUP($A120,'8 Oct - LIVE LDS Data'!$A$3:$AAD$1504,10,FALSE)=0/1/1900,"",VLOOKUP($A120,'8 Oct - LIVE LDS Data'!$A$3:$AAD$1504,10,FALSE))</f>
        <v>44616</v>
      </c>
      <c r="L120" s="7295"/>
      <c r="M120" s="7295"/>
      <c r="N120" s="7295"/>
      <c r="O120" s="7295"/>
      <c r="P120" s="7295"/>
      <c r="Q120" s="7295"/>
      <c r="R120" s="7295"/>
      <c r="S120" s="7295"/>
      <c r="T120" s="7297">
        <f>IF(VLOOKUP($A120,'8 Oct - LIVE LDS Data'!$A$3:$AAD$1504,60,FALSE)=0/1/1900,"",VLOOKUP($A120,'8 Oct - LIVE LDS Data'!$A$3:$AAD$1504,60,FALSE))</f>
        <v>46753</v>
      </c>
      <c r="U120" s="7297">
        <f>IF(VLOOKUP($A120,'8 Oct - LIVE LDS Data'!$A$3:$AAD$1504,63,FALSE)=0/1/1900,"",VLOOKUP($A120,'8 Oct - LIVE LDS Data'!$A$3:$AAD$1504,63,FALSE))</f>
        <v>46905</v>
      </c>
      <c r="V120" s="7297">
        <f>IF(VLOOKUP($A120,'8 Oct - LIVE LDS Data'!$A$3:$AAD$1504,66,FALSE)=0/1/1900,"",VLOOKUP($A120,'8 Oct - LIVE LDS Data'!$A$3:$AAD$1504,66,FALSE))</f>
        <v>47119</v>
      </c>
      <c r="W120" s="7537" t="str">
        <f>IF(VLOOKUP($A120,'8 Oct - LIVE LDS Data'!$A$3:$AAD$1504,68,FALSE)=0/1/1900,"",VLOOKUP($A120,'8 Oct - LIVE LDS Data'!$A$3:$AAD$1504,68,FALSE))</f>
        <v>Scoping and Early Participation – March 2026
First Formal Consultation January  2027
Second Formal Consultation January 2028 
Examination June 2028
Adoption – January 2029</v>
      </c>
      <c r="X120" s="7314" t="s">
        <v>7048</v>
      </c>
      <c r="Y120" s="7315" t="s">
        <v>3757</v>
      </c>
      <c r="Z120" s="7538" t="s">
        <v>8054</v>
      </c>
      <c r="AA120" s="7300">
        <f>IF(VLOOKUP($A120,'8 Oct - LIVE LDS Data'!$A$3:$AAD$1504,72,FALSE)=0/1/1900,"",VLOOKUP($A120,'8 Oct - LIVE LDS Data'!$A$3:$AAD$1504,72,FALSE))</f>
        <v>45142</v>
      </c>
      <c r="AB120" s="7300">
        <f>IF(VLOOKUP($A120,'8 Oct - LIVE LDS Data'!$A$3:$AAD$1504,73,FALSE)=0/1/1900,"",VLOOKUP($A120,'8 Oct - LIVE LDS Data'!$A$3:$AAD$1504,73,FALSE))</f>
        <v>45888</v>
      </c>
      <c r="AC120" s="7300" t="str">
        <f>IF(VLOOKUP($A120,'8 Oct - LIVE LDS Data'!$A$3:$AAD$1504,75,FALSE)=0/1/1900,"",VLOOKUP($A120,'8 Oct - LIVE LDS Data'!$A$3:$AAD$1504,75,FALSE))</f>
        <v/>
      </c>
      <c r="AD120" s="7300">
        <f>IF(VLOOKUP($A120,'8 Oct - LIVE LDS Data'!$A$3:$AAD$1504,76,FALSE)=0/1/1900,"",VLOOKUP($A120,'8 Oct - LIVE LDS Data'!$A$3:$AAD$1504,76,FALSE))</f>
        <v>45888</v>
      </c>
    </row>
    <row r="121" spans="1:30" s="610" customFormat="1" ht="30" hidden="1" customHeight="1" x14ac:dyDescent="0.2">
      <c r="A121" s="1465" t="s">
        <v>2555</v>
      </c>
      <c r="B121" s="1465"/>
      <c r="C121" s="1465" t="s">
        <v>2556</v>
      </c>
      <c r="D121" s="1466"/>
      <c r="E121" s="1466"/>
      <c r="F121" s="7293" t="str">
        <f>IF(VLOOKUP($A121,'8 Oct - LIVE LDS Data'!$A$3:$AAD$1504,4,FALSE)=0/1/1900,"",VLOOKUP($A121,'8 Oct - LIVE LDS Data'!$A$3:$AAD$1504,4,FALSE))</f>
        <v xml:space="preserve">North West Leicestershire Local Plan - Substantive  Review </v>
      </c>
      <c r="G121" s="7294" t="str">
        <f>IF(VLOOKUP($A121,'8 Oct - LIVE LDS Data'!$A$3:$AAD$1504,6,FALSE)=0/1/1900,"",VLOOKUP($A121,'8 Oct - LIVE LDS Data'!$A$3:$AAD$1504,6,FALSE))</f>
        <v>2022</v>
      </c>
      <c r="H121" s="7294" t="str">
        <f>IF(VLOOKUP($A121,'8 Oct - LIVE LDS Data'!$A$3:$AAD$1504,7,FALSE)=0/1/1900,"",VLOOKUP($A121,'8 Oct - LIVE LDS Data'!$A$3:$AAD$1504,7,FALSE))</f>
        <v>2039</v>
      </c>
      <c r="I121" s="7294" t="str">
        <f>IF(VLOOKUP($A121,'8 Oct - LIVE LDS Data'!$A$3:$AAD$1504,8,FALSE)=0/1/1900,"",VLOOKUP($A121,'8 Oct - LIVE LDS Data'!$A$3:$AAD$1504,8,FALSE))</f>
        <v>N</v>
      </c>
      <c r="J121" s="7294" t="str">
        <f>IF(VLOOKUP($A121,'8 Oct - LIVE LDS Data'!$A$3:$AAD$1504,9,FALSE)=0/1/1900,"",VLOOKUP($A121,'8 Oct - LIVE LDS Data'!$A$3:$AAD$1504,9,FALSE))</f>
        <v>N</v>
      </c>
      <c r="K121" s="7295">
        <f>IF(VLOOKUP($A121,'8 Oct - LIVE LDS Data'!$A$3:$AAD$1504,10,FALSE)=0/1/1900,"",VLOOKUP($A121,'8 Oct - LIVE LDS Data'!$A$3:$AAD$1504,10,FALSE))</f>
        <v>44271</v>
      </c>
      <c r="L121" s="7297">
        <f>IF(VLOOKUP($A121,'8 Oct - LIVE LDS Data'!$A$3:$AAD$1504,33,FALSE)=0/1/1900,"",VLOOKUP($A121,'8 Oct - LIVE LDS Data'!$A$3:$AAD$1504,33,FALSE))</f>
        <v>44593</v>
      </c>
      <c r="M121" s="7297">
        <f>IF(VLOOKUP($A121,'8 Oct - LIVE LDS Data'!$A$3:$AAD$1504,34,FALSE)=0/1/1900,"",VLOOKUP($A121,'8 Oct - LIVE LDS Data'!$A$3:$AAD$1504,34,FALSE))</f>
        <v>44578</v>
      </c>
      <c r="N121" s="7297">
        <f>IF(VLOOKUP($A121,'8 Oct - LIVE LDS Data'!$A$3:$AAD$1504,40,FALSE)=0/1/1900,"",VLOOKUP($A121,'8 Oct - LIVE LDS Data'!$A$3:$AAD$1504,40,FALSE))</f>
        <v>45292</v>
      </c>
      <c r="O121" s="7297">
        <f>IF(VLOOKUP($A121,'8 Oct - LIVE LDS Data'!$A$3:$AAD$1504,41,FALSE)=0/1/1900,"",VLOOKUP($A121,'8 Oct - LIVE LDS Data'!$A$3:$AAD$1504,41,FALSE))</f>
        <v>45327</v>
      </c>
      <c r="P121" s="7297">
        <f>IF(VLOOKUP($A121,'8 Oct - LIVE LDS Data'!$A$3:$AAD$1504,47,FALSE)=0/1/1900,"",VLOOKUP($A121,'8 Oct - LIVE LDS Data'!$A$3:$AAD$1504,47,FALSE))</f>
        <v>45717</v>
      </c>
      <c r="Q121" s="7297">
        <f>IF(VLOOKUP($A121,'8 Oct - LIVE LDS Data'!$A$3:$AAD$1504,48,FALSE)=0/1/1900,"",VLOOKUP($A121,'8 Oct - LIVE LDS Data'!$A$3:$AAD$1504,48,FALSE))</f>
        <v>45737</v>
      </c>
      <c r="R121" s="7297" t="str">
        <f>IF(VLOOKUP($A121,'8 Oct - LIVE LDS Data'!$A$3:$AAD$1504,54,FALSE)=0/1/1900,"",VLOOKUP($A121,'8 Oct - LIVE LDS Data'!$A$3:$AAD$1504,54,FALSE))</f>
        <v/>
      </c>
      <c r="S121" s="7297" t="str">
        <f>IF(VLOOKUP($A121,'8 Oct - LIVE LDS Data'!$A$3:$AAD$1504,55,FALSE)=0/1/1900,"",VLOOKUP($A121,'8 Oct - LIVE LDS Data'!$A$3:$AAD$1504,55,FALSE))</f>
        <v/>
      </c>
      <c r="T121" s="7297">
        <f>IF(VLOOKUP($A121,'8 Oct - LIVE LDS Data'!$A$3:$AAD$1504,60,FALSE)=0/1/1900,"",VLOOKUP($A121,'8 Oct - LIVE LDS Data'!$A$3:$AAD$1504,60,FALSE))</f>
        <v>46143</v>
      </c>
      <c r="U121" s="7297">
        <f>IF(VLOOKUP($A121,'8 Oct - LIVE LDS Data'!$A$3:$AAD$1504,63,FALSE)=0/1/1900,"",VLOOKUP($A121,'8 Oct - LIVE LDS Data'!$A$3:$AAD$1504,63,FALSE))</f>
        <v>46204</v>
      </c>
      <c r="V121" s="7297">
        <f>IF(VLOOKUP($A121,'8 Oct - LIVE LDS Data'!$A$3:$AAD$1504,66,FALSE)=0/1/1900,"",VLOOKUP($A121,'8 Oct - LIVE LDS Data'!$A$3:$AAD$1504,66,FALSE))</f>
        <v>46569</v>
      </c>
      <c r="W121" s="7537" t="str">
        <f>IF(VLOOKUP($A121,'8 Oct - LIVE LDS Data'!$A$3:$AAD$1504,68,FALSE)=0/1/1900,"",VLOOKUP($A121,'8 Oct - LIVE LDS Data'!$A$3:$AAD$1504,68,FALSE))</f>
        <v>Policy S1 of the plan provided a commitment from the Council to undertake a review of the plan commencing within 3 months of adoption.   Work on the review commenced in February 2018.  Due to issues of uncertainty relating to the issue of unmet need it was decided to undertake a Partial Review which amended only Policy S1.  The Partial Review was adopted on 16 March 2021. The Local Plan includes a commitment to preparing a replacement Local Plan via a Substantive Review.  Submission now exp. July 2026</v>
      </c>
      <c r="X121" s="7314" t="str">
        <f>IF(VLOOKUP($A121,'8 Oct - LIVE LDS Data'!$A$3:$AAD$1504,79,FALSE)=0/1/1900,"",VLOOKUP($A121,'8 Oct - LIVE LDS Data'!$A$3:$AAD$1504,79,FALSE))</f>
        <v>Reg 18 completed</v>
      </c>
      <c r="Y121" s="7315" t="s">
        <v>90</v>
      </c>
      <c r="Z121" s="7538" t="s">
        <v>8058</v>
      </c>
      <c r="AA121" s="7300">
        <f>IF(VLOOKUP($A121,'8 Oct - LIVE LDS Data'!$A$3:$AAD$1504,72,FALSE)=0/1/1900,"",VLOOKUP($A121,'8 Oct - LIVE LDS Data'!$A$3:$AAD$1504,72,FALSE))</f>
        <v>45455</v>
      </c>
      <c r="AB121" s="7300">
        <f>IF(VLOOKUP($A121,'8 Oct - LIVE LDS Data'!$A$3:$AAD$1504,73,FALSE)=0/1/1900,"",VLOOKUP($A121,'8 Oct - LIVE LDS Data'!$A$3:$AAD$1504,73,FALSE))</f>
        <v>45804</v>
      </c>
      <c r="AC121" s="7300" t="str">
        <f>IF(VLOOKUP($A121,'8 Oct - LIVE LDS Data'!$A$3:$AAD$1504,75,FALSE)=0/1/1900,"",VLOOKUP($A121,'8 Oct - LIVE LDS Data'!$A$3:$AAD$1504,75,FALSE))</f>
        <v/>
      </c>
      <c r="AD121" s="7300">
        <f>IF(VLOOKUP($A121,'8 Oct - LIVE LDS Data'!$A$3:$AAD$1504,76,FALSE)=0/1/1900,"",VLOOKUP($A121,'8 Oct - LIVE LDS Data'!$A$3:$AAD$1504,76,FALSE))</f>
        <v>45804</v>
      </c>
    </row>
    <row r="122" spans="1:30" s="610" customFormat="1" ht="40" customHeight="1" x14ac:dyDescent="0.2">
      <c r="A122" s="7301" t="s">
        <v>1130</v>
      </c>
      <c r="B122" s="7301"/>
      <c r="C122" s="7301" t="s">
        <v>1131</v>
      </c>
      <c r="D122" s="7302"/>
      <c r="E122" s="7302"/>
      <c r="F122" s="7293" t="str">
        <f>IF(VLOOKUP($A122,'8 Oct - LIVE LDS Data'!$A$3:$AAD$1504,4,FALSE)=0/1/1900,"",VLOOKUP($A122,'8 Oct - LIVE LDS Data'!$A$3:$AAD$1504,4,FALSE))</f>
        <v>Darlington Local Plan Review 2026-2042</v>
      </c>
      <c r="G122" s="7294">
        <f>IF(VLOOKUP($A122,'8 Oct - LIVE LDS Data'!$A$3:$AAD$1504,6,FALSE)=0/1/1900,"",VLOOKUP($A122,'8 Oct - LIVE LDS Data'!$A$3:$AAD$1504,6,FALSE))</f>
        <v>2026</v>
      </c>
      <c r="H122" s="7294">
        <f>IF(VLOOKUP($A122,'8 Oct - LIVE LDS Data'!$A$3:$AAD$1504,7,FALSE)=0/1/1900,"",VLOOKUP($A122,'8 Oct - LIVE LDS Data'!$A$3:$AAD$1504,7,FALSE))</f>
        <v>2042</v>
      </c>
      <c r="I122" s="7294" t="str">
        <f>IF(VLOOKUP($A122,'8 Oct - LIVE LDS Data'!$A$3:$AAD$1504,8,FALSE)=0/1/1900,"",VLOOKUP($A122,'8 Oct - LIVE LDS Data'!$A$3:$AAD$1504,8,FALSE))</f>
        <v>N</v>
      </c>
      <c r="J122" s="7294" t="str">
        <f>IF(VLOOKUP($A122,'8 Oct - LIVE LDS Data'!$A$3:$AAD$1504,9,FALSE)=0/1/1900,"",VLOOKUP($A122,'8 Oct - LIVE LDS Data'!$A$3:$AAD$1504,9,FALSE))</f>
        <v>N</v>
      </c>
      <c r="K122" s="7295">
        <f>IF(VLOOKUP($A122,'8 Oct - LIVE LDS Data'!$A$3:$AAD$1504,10,FALSE)=0/1/1900,"",VLOOKUP($A122,'8 Oct - LIVE LDS Data'!$A$3:$AAD$1504,10,FALSE))</f>
        <v>44609</v>
      </c>
      <c r="L122" s="7295"/>
      <c r="M122" s="7295"/>
      <c r="N122" s="7295"/>
      <c r="O122" s="7295"/>
      <c r="P122" s="7295"/>
      <c r="Q122" s="7295"/>
      <c r="R122" s="7295"/>
      <c r="S122" s="7295"/>
      <c r="T122" s="7297">
        <f>IF(VLOOKUP($A122,'8 Oct - LIVE LDS Data'!$A$3:$AAD$1504,60,FALSE)=0/1/1900,"",VLOOKUP($A122,'8 Oct - LIVE LDS Data'!$A$3:$AAD$1504,60,FALSE))</f>
        <v>46082</v>
      </c>
      <c r="U122" s="7297">
        <f>IF(VLOOKUP($A122,'8 Oct - LIVE LDS Data'!$A$3:$AAD$1504,63,FALSE)=0/1/1900,"",VLOOKUP($A122,'8 Oct - LIVE LDS Data'!$A$3:$AAD$1504,63,FALSE))</f>
        <v>46266</v>
      </c>
      <c r="V122" s="7297">
        <f>IF(VLOOKUP($A122,'8 Oct - LIVE LDS Data'!$A$3:$AAD$1504,66,FALSE)=0/1/1900,"",VLOOKUP($A122,'8 Oct - LIVE LDS Data'!$A$3:$AAD$1504,66,FALSE))</f>
        <v>46569</v>
      </c>
      <c r="W122" s="7537" t="str">
        <f>IF(VLOOKUP($A122,'8 Oct - LIVE LDS Data'!$A$3:$AAD$1504,68,FALSE)=0/1/1900,"",VLOOKUP($A122,'8 Oct - LIVE LDS Data'!$A$3:$AAD$1504,68,FALSE))</f>
        <v>recently adopted plan (2022), new LDS provides brief timetable</v>
      </c>
      <c r="X122" s="7314" t="s">
        <v>7048</v>
      </c>
      <c r="Y122" s="7315" t="s">
        <v>3757</v>
      </c>
      <c r="Z122" s="7538" t="s">
        <v>8051</v>
      </c>
      <c r="AA122" s="7300">
        <f>IF(VLOOKUP($A122,'8 Oct - LIVE LDS Data'!$A$3:$AAD$1504,72,FALSE)=0/1/1900,"",VLOOKUP($A122,'8 Oct - LIVE LDS Data'!$A$3:$AAD$1504,72,FALSE))</f>
        <v>44687</v>
      </c>
      <c r="AB122" s="7300">
        <f>IF(VLOOKUP($A122,'8 Oct - LIVE LDS Data'!$A$3:$AAD$1504,73,FALSE)=0/1/1900,"",VLOOKUP($A122,'8 Oct - LIVE LDS Data'!$A$3:$AAD$1504,73,FALSE))</f>
        <v>45701</v>
      </c>
      <c r="AC122" s="7300">
        <f>IF(VLOOKUP($A122,'8 Oct - LIVE LDS Data'!$A$3:$AAD$1504,75,FALSE)=0/1/1900,"",VLOOKUP($A122,'8 Oct - LIVE LDS Data'!$A$3:$AAD$1504,75,FALSE))</f>
        <v>45635</v>
      </c>
      <c r="AD122" s="7300">
        <f>IF(VLOOKUP($A122,'8 Oct - LIVE LDS Data'!$A$3:$AAD$1504,76,FALSE)=0/1/1900,"",VLOOKUP($A122,'8 Oct - LIVE LDS Data'!$A$3:$AAD$1504,76,FALSE))</f>
        <v>45701</v>
      </c>
    </row>
    <row r="123" spans="1:30" s="610" customFormat="1" ht="30" customHeight="1" x14ac:dyDescent="0.2">
      <c r="A123" s="7309" t="s">
        <v>4015</v>
      </c>
      <c r="B123" s="7309"/>
      <c r="C123" s="7309" t="s">
        <v>4225</v>
      </c>
      <c r="D123" s="7310"/>
      <c r="E123" s="7310"/>
      <c r="F123" s="7293" t="str">
        <f>IF(VLOOKUP($A123,'8 Oct - LIVE LDS Data'!$A$3:$AAD$1504,4,FALSE)=0/1/1900,"",VLOOKUP($A123,'8 Oct - LIVE LDS Data'!$A$3:$AAD$1504,4,FALSE))</f>
        <v>new system plan</v>
      </c>
      <c r="G123" s="7294" t="str">
        <f>IF(VLOOKUP($A123,'8 Oct - LIVE LDS Data'!$A$3:$AAD$1504,6,FALSE)=0/1/1900,"",VLOOKUP($A123,'8 Oct - LIVE LDS Data'!$A$3:$AAD$1504,6,FALSE))</f>
        <v/>
      </c>
      <c r="H123" s="7294" t="str">
        <f>IF(VLOOKUP($A123,'8 Oct - LIVE LDS Data'!$A$3:$AAD$1504,7,FALSE)=0/1/1900,"",VLOOKUP($A123,'8 Oct - LIVE LDS Data'!$A$3:$AAD$1504,7,FALSE))</f>
        <v/>
      </c>
      <c r="I123" s="7294" t="str">
        <f>IF(VLOOKUP($A123,'8 Oct - LIVE LDS Data'!$A$3:$AAD$1504,8,FALSE)=0/1/1900,"",VLOOKUP($A123,'8 Oct - LIVE LDS Data'!$A$3:$AAD$1504,8,FALSE))</f>
        <v>N</v>
      </c>
      <c r="J123" s="7294" t="str">
        <f>IF(VLOOKUP($A123,'8 Oct - LIVE LDS Data'!$A$3:$AAD$1504,9,FALSE)=0/1/1900,"",VLOOKUP($A123,'8 Oct - LIVE LDS Data'!$A$3:$AAD$1504,9,FALSE))</f>
        <v>N</v>
      </c>
      <c r="K123" s="7295">
        <f>IF(VLOOKUP($A123,'8 Oct - LIVE LDS Data'!$A$3:$AAD$1504,10,FALSE)=0/1/1900,"",VLOOKUP($A123,'8 Oct - LIVE LDS Data'!$A$3:$AAD$1504,10,FALSE))</f>
        <v>44600</v>
      </c>
      <c r="L123" s="7297">
        <f>IF(VLOOKUP($A123,'8 Oct - LIVE LDS Data'!$A$3:$AAD$1504,33,FALSE)=0/1/1900,"",VLOOKUP($A123,'8 Oct - LIVE LDS Data'!$A$3:$AAD$1504,33,FALSE))</f>
        <v>46023</v>
      </c>
      <c r="M123" s="7297" t="str">
        <f>IF(VLOOKUP($A123,'8 Oct - LIVE LDS Data'!$A$3:$AAD$1504,34,FALSE)=0/1/1900,"",VLOOKUP($A123,'8 Oct - LIVE LDS Data'!$A$3:$AAD$1504,34,FALSE))</f>
        <v/>
      </c>
      <c r="N123" s="7297" t="str">
        <f>IF(VLOOKUP($A123,'8 Oct - LIVE LDS Data'!$A$3:$AAD$1504,40,FALSE)=0/1/1900,"",VLOOKUP($A123,'8 Oct - LIVE LDS Data'!$A$3:$AAD$1504,40,FALSE))</f>
        <v/>
      </c>
      <c r="O123" s="7297" t="str">
        <f>IF(VLOOKUP($A123,'8 Oct - LIVE LDS Data'!$A$3:$AAD$1504,41,FALSE)=0/1/1900,"",VLOOKUP($A123,'8 Oct - LIVE LDS Data'!$A$3:$AAD$1504,41,FALSE))</f>
        <v/>
      </c>
      <c r="P123" s="7297" t="str">
        <f>IF(VLOOKUP($A123,'8 Oct - LIVE LDS Data'!$A$3:$AAD$1504,47,FALSE)=0/1/1900,"",VLOOKUP($A123,'8 Oct - LIVE LDS Data'!$A$3:$AAD$1504,47,FALSE))</f>
        <v/>
      </c>
      <c r="Q123" s="7297" t="str">
        <f>IF(VLOOKUP($A123,'8 Oct - LIVE LDS Data'!$A$3:$AAD$1504,48,FALSE)=0/1/1900,"",VLOOKUP($A123,'8 Oct - LIVE LDS Data'!$A$3:$AAD$1504,48,FALSE))</f>
        <v/>
      </c>
      <c r="R123" s="7297" t="str">
        <f>IF(VLOOKUP($A123,'8 Oct - LIVE LDS Data'!$A$3:$AAD$1504,54,FALSE)=0/1/1900,"",VLOOKUP($A123,'8 Oct - LIVE LDS Data'!$A$3:$AAD$1504,54,FALSE))</f>
        <v/>
      </c>
      <c r="S123" s="7297" t="str">
        <f>IF(VLOOKUP($A123,'8 Oct - LIVE LDS Data'!$A$3:$AAD$1504,55,FALSE)=0/1/1900,"",VLOOKUP($A123,'8 Oct - LIVE LDS Data'!$A$3:$AAD$1504,55,FALSE))</f>
        <v/>
      </c>
      <c r="T123" s="7297">
        <f>IF(VLOOKUP($A123,'8 Oct - LIVE LDS Data'!$A$3:$AAD$1504,60,FALSE)=0/1/1900,"",VLOOKUP($A123,'8 Oct - LIVE LDS Data'!$A$3:$AAD$1504,60,FALSE))</f>
        <v>46631</v>
      </c>
      <c r="U123" s="7297">
        <f>IF(VLOOKUP($A123,'8 Oct - LIVE LDS Data'!$A$3:$AAD$1504,63,FALSE)=0/1/1900,"",VLOOKUP($A123,'8 Oct - LIVE LDS Data'!$A$3:$AAD$1504,63,FALSE))</f>
        <v>46844</v>
      </c>
      <c r="V123" s="7297">
        <f>IF(VLOOKUP($A123,'8 Oct - LIVE LDS Data'!$A$3:$AAD$1504,66,FALSE)=0/1/1900,"",VLOOKUP($A123,'8 Oct - LIVE LDS Data'!$A$3:$AAD$1504,66,FALSE))</f>
        <v>47027</v>
      </c>
      <c r="W123" s="7537" t="str">
        <f>IF(VLOOKUP($A123,'8 Oct - LIVE LDS Data'!$A$3:$AAD$1504,68,FALSE)=0/1/1900,"",VLOOKUP($A123,'8 Oct - LIVE LDS Data'!$A$3:$AAD$1504,68,FALSE))</f>
        <v>1. Scoping and early participation (prior to commencement of 30 month period) Jan – Apr 2026 Giving 4 month notice in January of plan making commencing Preparation of PID, timetable etc Gateway 1 assessment (Apr)
Formal Start of Plan Making Process May 2026
2. Plan Preparation Stage, including: May 2026 – Mar 2028 Include visioning, strategy development, evidence base preparation,  preparing the Plan, Gateway assessments 
Early Public Engagement (e.g. vision, strategy options) Autumn 2026
Formal consultation on draft Local Plan Autumn 2027
3. Examination of Plan Apr 2028 – Sept 2028 
4. Finalise and Adopt of Plan Oct 2028</v>
      </c>
      <c r="X123" s="7314" t="s">
        <v>7048</v>
      </c>
      <c r="Y123" s="7315" t="s">
        <v>3757</v>
      </c>
      <c r="Z123" s="7538" t="s">
        <v>8057</v>
      </c>
      <c r="AA123" s="7300">
        <f>IF(VLOOKUP($A123,'8 Oct - LIVE LDS Data'!$A$3:$AAD$1504,72,FALSE)=0/1/1900,"",VLOOKUP($A123,'8 Oct - LIVE LDS Data'!$A$3:$AAD$1504,72,FALSE))</f>
        <v>45315</v>
      </c>
      <c r="AB123" s="7300">
        <f>IF(VLOOKUP($A123,'8 Oct - LIVE LDS Data'!$A$3:$AAD$1504,73,FALSE)=0/1/1900,"",VLOOKUP($A123,'8 Oct - LIVE LDS Data'!$A$3:$AAD$1504,73,FALSE))</f>
        <v>45755</v>
      </c>
      <c r="AC123" s="7300" t="str">
        <f>IF(VLOOKUP($A123,'8 Oct - LIVE LDS Data'!$A$3:$AAD$1504,75,FALSE)=0/1/1900,"",VLOOKUP($A123,'8 Oct - LIVE LDS Data'!$A$3:$AAD$1504,75,FALSE))</f>
        <v/>
      </c>
      <c r="AD123" s="7300">
        <f>IF(VLOOKUP($A123,'8 Oct - LIVE LDS Data'!$A$3:$AAD$1504,76,FALSE)=0/1/1900,"",VLOOKUP($A123,'8 Oct - LIVE LDS Data'!$A$3:$AAD$1504,76,FALSE))</f>
        <v>45755</v>
      </c>
    </row>
    <row r="124" spans="1:30" s="610" customFormat="1" ht="56.25" customHeight="1" x14ac:dyDescent="0.2">
      <c r="A124" s="7301" t="s">
        <v>2148</v>
      </c>
      <c r="B124" s="7301"/>
      <c r="C124" s="7301" t="s">
        <v>2149</v>
      </c>
      <c r="D124" s="7302"/>
      <c r="E124" s="7302"/>
      <c r="F124" s="7293" t="str">
        <f>IF(VLOOKUP($A124,'8 Oct - LIVE LDS Data'!$A$3:$AAD$1504,4,FALSE)=0/1/1900,"",VLOOKUP($A124,'8 Oct - LIVE LDS Data'!$A$3:$AAD$1504,4,FALSE))</f>
        <v>Liverpool Local Plan 2041</v>
      </c>
      <c r="G124" s="7294">
        <f>IF(VLOOKUP($A124,'8 Oct - LIVE LDS Data'!$A$3:$AAD$1504,6,FALSE)=0/1/1900,"",VLOOKUP($A124,'8 Oct - LIVE LDS Data'!$A$3:$AAD$1504,6,FALSE))</f>
        <v>2026</v>
      </c>
      <c r="H124" s="7294">
        <f>IF(VLOOKUP($A124,'8 Oct - LIVE LDS Data'!$A$3:$AAD$1504,7,FALSE)=0/1/1900,"",VLOOKUP($A124,'8 Oct - LIVE LDS Data'!$A$3:$AAD$1504,7,FALSE))</f>
        <v>2041</v>
      </c>
      <c r="I124" s="7294" t="str">
        <f>IF(VLOOKUP($A124,'8 Oct - LIVE LDS Data'!$A$3:$AAD$1504,8,FALSE)=0/1/1900,"",VLOOKUP($A124,'8 Oct - LIVE LDS Data'!$A$3:$AAD$1504,8,FALSE))</f>
        <v>N</v>
      </c>
      <c r="J124" s="7294" t="str">
        <f>IF(VLOOKUP($A124,'8 Oct - LIVE LDS Data'!$A$3:$AAD$1504,9,FALSE)=0/1/1900,"",VLOOKUP($A124,'8 Oct - LIVE LDS Data'!$A$3:$AAD$1504,9,FALSE))</f>
        <v>N</v>
      </c>
      <c r="K124" s="7295">
        <f>IF(VLOOKUP($A124,'8 Oct - LIVE LDS Data'!$A$3:$AAD$1504,10,FALSE)=0/1/1900,"",VLOOKUP($A124,'8 Oct - LIVE LDS Data'!$A$3:$AAD$1504,10,FALSE))</f>
        <v>44587</v>
      </c>
      <c r="L124" s="7295"/>
      <c r="M124" s="7295"/>
      <c r="N124" s="7295"/>
      <c r="O124" s="7295"/>
      <c r="P124" s="7295"/>
      <c r="Q124" s="7295"/>
      <c r="R124" s="7295"/>
      <c r="S124" s="7295"/>
      <c r="T124" s="7297">
        <f>IF(VLOOKUP($A124,'8 Oct - LIVE LDS Data'!$A$3:$AAD$1504,60,FALSE)=0/1/1900,"",VLOOKUP($A124,'8 Oct - LIVE LDS Data'!$A$3:$AAD$1504,60,FALSE))</f>
        <v>45962</v>
      </c>
      <c r="U124" s="7297">
        <f>IF(VLOOKUP($A124,'8 Oct - LIVE LDS Data'!$A$3:$AAD$1504,63,FALSE)=0/1/1900,"",VLOOKUP($A124,'8 Oct - LIVE LDS Data'!$A$3:$AAD$1504,63,FALSE))</f>
        <v>46023</v>
      </c>
      <c r="V124" s="7297">
        <f>IF(VLOOKUP($A124,'8 Oct - LIVE LDS Data'!$A$3:$AAD$1504,66,FALSE)=0/1/1900,"",VLOOKUP($A124,'8 Oct - LIVE LDS Data'!$A$3:$AAD$1504,66,FALSE))</f>
        <v>46357</v>
      </c>
      <c r="W124" s="7537" t="str">
        <f>IF(VLOOKUP($A124,'8 Oct - LIVE LDS Data'!$A$3:$AAD$1504,68,FALSE)=0/1/1900,"",VLOOKUP($A124,'8 Oct - LIVE LDS Data'!$A$3:$AAD$1504,68,FALSE))</f>
        <v>The Combined Authority is currently in the process of preparing a Spatial Development Strategy for Liverpool City Region which will deal with strategic planning matters. Once adopted it will form part of the development plan for Liverpool. This LDS does not need to set out the timescales for its preparation as that is a matter for the Combined Authority. See - https://www.liverpoolcityregion-ca.gov.uk/sds/</v>
      </c>
      <c r="X124" s="7314" t="s">
        <v>7048</v>
      </c>
      <c r="Y124" s="7542" t="s">
        <v>3757</v>
      </c>
      <c r="Z124" s="7538" t="s">
        <v>8056</v>
      </c>
      <c r="AA124" s="7300">
        <f>IF(VLOOKUP($A124,'8 Oct - LIVE LDS Data'!$A$3:$AAD$1504,72,FALSE)=0/1/1900,"",VLOOKUP($A124,'8 Oct - LIVE LDS Data'!$A$3:$AAD$1504,72,FALSE))</f>
        <v>45628</v>
      </c>
      <c r="AB124" s="7300">
        <f>IF(VLOOKUP($A124,'8 Oct - LIVE LDS Data'!$A$3:$AAD$1504,73,FALSE)=0/1/1900,"",VLOOKUP($A124,'8 Oct - LIVE LDS Data'!$A$3:$AAD$1504,73,FALSE))</f>
        <v>45700</v>
      </c>
      <c r="AC124" s="7300">
        <f>IF(VLOOKUP($A124,'8 Oct - LIVE LDS Data'!$A$3:$AAD$1504,75,FALSE)=0/1/1900,"",VLOOKUP($A124,'8 Oct - LIVE LDS Data'!$A$3:$AAD$1504,75,FALSE))</f>
        <v>45806</v>
      </c>
      <c r="AD124" s="7300">
        <f>IF(VLOOKUP($A124,'8 Oct - LIVE LDS Data'!$A$3:$AAD$1504,76,FALSE)=0/1/1900,"",VLOOKUP($A124,'8 Oct - LIVE LDS Data'!$A$3:$AAD$1504,76,FALSE))</f>
        <v>45700</v>
      </c>
    </row>
    <row r="125" spans="1:30" s="610" customFormat="1" ht="30" customHeight="1" x14ac:dyDescent="0.2">
      <c r="A125" s="7309" t="s">
        <v>2645</v>
      </c>
      <c r="B125" s="7309"/>
      <c r="C125" s="7309" t="s">
        <v>4203</v>
      </c>
      <c r="D125" s="7310"/>
      <c r="E125" s="7310"/>
      <c r="F125" s="7293" t="str">
        <f>IF(VLOOKUP($A125,'8 Oct - LIVE LDS Data'!$A$3:$AAD$1504,4,FALSE)=0/1/1900,"",VLOOKUP($A125,'8 Oct - LIVE LDS Data'!$A$3:$AAD$1504,4,FALSE))</f>
        <v>New Local Plan</v>
      </c>
      <c r="G125" s="7294" t="str">
        <f>IF(VLOOKUP($A125,'8 Oct - LIVE LDS Data'!$A$3:$AAD$1504,6,FALSE)=0/1/1900,"",VLOOKUP($A125,'8 Oct - LIVE LDS Data'!$A$3:$AAD$1504,6,FALSE))</f>
        <v/>
      </c>
      <c r="H125" s="7294" t="str">
        <f>IF(VLOOKUP($A125,'8 Oct - LIVE LDS Data'!$A$3:$AAD$1504,7,FALSE)=0/1/1900,"",VLOOKUP($A125,'8 Oct - LIVE LDS Data'!$A$3:$AAD$1504,7,FALSE))</f>
        <v/>
      </c>
      <c r="I125" s="7294" t="str">
        <f>IF(VLOOKUP($A125,'8 Oct - LIVE LDS Data'!$A$3:$AAD$1504,8,FALSE)=0/1/1900,"",VLOOKUP($A125,'8 Oct - LIVE LDS Data'!$A$3:$AAD$1504,8,FALSE))</f>
        <v>N</v>
      </c>
      <c r="J125" s="7294" t="str">
        <f>IF(VLOOKUP($A125,'8 Oct - LIVE LDS Data'!$A$3:$AAD$1504,9,FALSE)=0/1/1900,"",VLOOKUP($A125,'8 Oct - LIVE LDS Data'!$A$3:$AAD$1504,9,FALSE))</f>
        <v>N</v>
      </c>
      <c r="K125" s="7295" t="str">
        <f>IF(VLOOKUP($A125,'8 Oct - LIVE LDS Data'!$A$3:$AAD$1504,10,FALSE)=0/1/1900,"",VLOOKUP($A125,'8 Oct - LIVE LDS Data'!$A$3:$AAD$1504,10,FALSE))</f>
        <v>22 June 2022</v>
      </c>
      <c r="L125" s="7295"/>
      <c r="M125" s="7295"/>
      <c r="N125" s="7295"/>
      <c r="O125" s="7295"/>
      <c r="P125" s="7295"/>
      <c r="Q125" s="7295"/>
      <c r="R125" s="7295"/>
      <c r="S125" s="7295"/>
      <c r="T125" s="7297">
        <f>IF(VLOOKUP($A125,'8 Oct - LIVE LDS Data'!$A$3:$AAD$1504,60,FALSE)=0/1/1900,"",VLOOKUP($A125,'8 Oct - LIVE LDS Data'!$A$3:$AAD$1504,60,FALSE))</f>
        <v>46569</v>
      </c>
      <c r="U125" s="7297">
        <f>IF(VLOOKUP($A125,'8 Oct - LIVE LDS Data'!$A$3:$AAD$1504,63,FALSE)=0/1/1900,"",VLOOKUP($A125,'8 Oct - LIVE LDS Data'!$A$3:$AAD$1504,63,FALSE))</f>
        <v>46784</v>
      </c>
      <c r="V125" s="7297">
        <f>IF(VLOOKUP($A125,'8 Oct - LIVE LDS Data'!$A$3:$AAD$1504,66,FALSE)=0/1/1900,"",VLOOKUP($A125,'8 Oct - LIVE LDS Data'!$A$3:$AAD$1504,66,FALSE))</f>
        <v>47027</v>
      </c>
      <c r="W125" s="7537" t="str">
        <f>IF(VLOOKUP($A125,'8 Oct - LIVE LDS Data'!$A$3:$AAD$1504,68,FALSE)=0/1/1900,"",VLOOKUP($A125,'8 Oct - LIVE LDS Data'!$A$3:$AAD$1504,68,FALSE))</f>
        <v>New Feb LDS on web-page</v>
      </c>
      <c r="X125" s="7314" t="s">
        <v>7048</v>
      </c>
      <c r="Y125" s="7315" t="s">
        <v>3757</v>
      </c>
      <c r="Z125" s="7538" t="s">
        <v>226</v>
      </c>
      <c r="AA125" s="7300">
        <f>IF(VLOOKUP($A125,'8 Oct - LIVE LDS Data'!$A$3:$AAD$1504,72,FALSE)=0/1/1900,"",VLOOKUP($A125,'8 Oct - LIVE LDS Data'!$A$3:$AAD$1504,72,FALSE))</f>
        <v>45141</v>
      </c>
      <c r="AB125" s="7300">
        <f>IF(VLOOKUP($A125,'8 Oct - LIVE LDS Data'!$A$3:$AAD$1504,73,FALSE)=0/1/1900,"",VLOOKUP($A125,'8 Oct - LIVE LDS Data'!$A$3:$AAD$1504,73,FALSE))</f>
        <v>45791</v>
      </c>
      <c r="AC125" s="7300">
        <f>IF(VLOOKUP($A125,'8 Oct - LIVE LDS Data'!$A$3:$AAD$1504,75,FALSE)=0/1/1900,"",VLOOKUP($A125,'8 Oct - LIVE LDS Data'!$A$3:$AAD$1504,75,FALSE))</f>
        <v>45141</v>
      </c>
      <c r="AD125" s="7300">
        <f>IF(VLOOKUP($A125,'8 Oct - LIVE LDS Data'!$A$3:$AAD$1504,76,FALSE)=0/1/1900,"",VLOOKUP($A125,'8 Oct - LIVE LDS Data'!$A$3:$AAD$1504,76,FALSE))</f>
        <v>45791</v>
      </c>
    </row>
    <row r="126" spans="1:30" s="610" customFormat="1" ht="30" hidden="1" customHeight="1" x14ac:dyDescent="0.2">
      <c r="A126" s="1465" t="s">
        <v>2612</v>
      </c>
      <c r="B126" s="1465"/>
      <c r="C126" s="1465" t="s">
        <v>2608</v>
      </c>
      <c r="D126" s="1466"/>
      <c r="E126" s="1466"/>
      <c r="F126" s="7293" t="str">
        <f>IF(VLOOKUP($A126,'8 Oct - LIVE LDS Data'!$A$3:$AAD$1504,4,FALSE)=0/1/1900,"",VLOOKUP($A126,'8 Oct - LIVE LDS Data'!$A$3:$AAD$1504,4,FALSE))</f>
        <v>Greater Nottingham Strategic Plan 2041</v>
      </c>
      <c r="G126" s="7294">
        <f>IF(VLOOKUP($A126,'8 Oct - LIVE LDS Data'!$A$3:$AAD$1504,6,FALSE)=0/1/1900,"",VLOOKUP($A126,'8 Oct - LIVE LDS Data'!$A$3:$AAD$1504,6,FALSE))</f>
        <v>2023</v>
      </c>
      <c r="H126" s="7294">
        <f>IF(VLOOKUP($A126,'8 Oct - LIVE LDS Data'!$A$3:$AAD$1504,7,FALSE)=0/1/1900,"",VLOOKUP($A126,'8 Oct - LIVE LDS Data'!$A$3:$AAD$1504,7,FALSE))</f>
        <v>2041</v>
      </c>
      <c r="I126" s="7294" t="str">
        <f>IF(VLOOKUP($A126,'8 Oct - LIVE LDS Data'!$A$3:$AAD$1504,8,FALSE)=0/1/1900,"",VLOOKUP($A126,'8 Oct - LIVE LDS Data'!$A$3:$AAD$1504,8,FALSE))</f>
        <v>N</v>
      </c>
      <c r="J126" s="7294" t="str">
        <f>IF(VLOOKUP($A126,'8 Oct - LIVE LDS Data'!$A$3:$AAD$1504,9,FALSE)=0/1/1900,"",VLOOKUP($A126,'8 Oct - LIVE LDS Data'!$A$3:$AAD$1504,9,FALSE))</f>
        <v>Y</v>
      </c>
      <c r="K126" s="7295">
        <f>IF(VLOOKUP($A126,'8 Oct - LIVE LDS Data'!$A$3:$AAD$1504,10,FALSE)=0/1/1900,"",VLOOKUP($A126,'8 Oct - LIVE LDS Data'!$A$3:$AAD$1504,10,FALSE))</f>
        <v>41899</v>
      </c>
      <c r="L126" s="7297">
        <f>IF(VLOOKUP($A126,'8 Oct - LIVE LDS Data'!$A$3:$AAD$1504,33,FALSE)=0/1/1900,"",VLOOKUP($A126,'8 Oct - LIVE LDS Data'!$A$3:$AAD$1504,33,FALSE))</f>
        <v>44013</v>
      </c>
      <c r="M126" s="7297">
        <f>IF(VLOOKUP($A126,'8 Oct - LIVE LDS Data'!$A$3:$AAD$1504,34,FALSE)=0/1/1900,"",VLOOKUP($A126,'8 Oct - LIVE LDS Data'!$A$3:$AAD$1504,34,FALSE))</f>
        <v>44018</v>
      </c>
      <c r="N126" s="7297">
        <f>IF(VLOOKUP($A126,'8 Oct - LIVE LDS Data'!$A$3:$AAD$1504,40,FALSE)=0/1/1900,"",VLOOKUP($A126,'8 Oct - LIVE LDS Data'!$A$3:$AAD$1504,40,FALSE))</f>
        <v>44835</v>
      </c>
      <c r="O126" s="7297">
        <f>IF(VLOOKUP($A126,'8 Oct - LIVE LDS Data'!$A$3:$AAD$1504,41,FALSE)=0/1/1900,"",VLOOKUP($A126,'8 Oct - LIVE LDS Data'!$A$3:$AAD$1504,41,FALSE))</f>
        <v>44929</v>
      </c>
      <c r="P126" s="7297">
        <f>IF(VLOOKUP($A126,'8 Oct - LIVE LDS Data'!$A$3:$AAD$1504,47,FALSE)=0/1/1900,"",VLOOKUP($A126,'8 Oct - LIVE LDS Data'!$A$3:$AAD$1504,47,FALSE))</f>
        <v>45170</v>
      </c>
      <c r="Q126" s="7297">
        <f>IF(VLOOKUP($A126,'8 Oct - LIVE LDS Data'!$A$3:$AAD$1504,48,FALSE)=0/1/1900,"",VLOOKUP($A126,'8 Oct - LIVE LDS Data'!$A$3:$AAD$1504,48,FALSE))</f>
        <v>45170</v>
      </c>
      <c r="R126" s="7297" t="str">
        <f>IF(VLOOKUP($A126,'8 Oct - LIVE LDS Data'!$A$3:$AAD$1504,54,FALSE)=0/1/1900,"",VLOOKUP($A126,'8 Oct - LIVE LDS Data'!$A$3:$AAD$1504,54,FALSE))</f>
        <v/>
      </c>
      <c r="S126" s="7297" t="str">
        <f>IF(VLOOKUP($A126,'8 Oct - LIVE LDS Data'!$A$3:$AAD$1504,55,FALSE)=0/1/1900,"",VLOOKUP($A126,'8 Oct - LIVE LDS Data'!$A$3:$AAD$1504,55,FALSE))</f>
        <v/>
      </c>
      <c r="T126" s="7297" t="str">
        <f>IF(VLOOKUP($A126,'8 Oct - LIVE LDS Data'!$A$3:$AAD$1504,60,FALSE)=0/1/1900,"",VLOOKUP($A126,'8 Oct - LIVE LDS Data'!$A$3:$AAD$1504,60,FALSE))</f>
        <v>1. Oct 2024
2. March 2025</v>
      </c>
      <c r="U126" s="7297">
        <f>IF(VLOOKUP($A126,'8 Oct - LIVE LDS Data'!$A$3:$AAD$1504,63,FALSE)=0/1/1900,"",VLOOKUP($A126,'8 Oct - LIVE LDS Data'!$A$3:$AAD$1504,63,FALSE))</f>
        <v>45901</v>
      </c>
      <c r="V126" s="7297">
        <f>IF(VLOOKUP($A126,'8 Oct - LIVE LDS Data'!$A$3:$AAD$1504,66,FALSE)=0/1/1900,"",VLOOKUP($A126,'8 Oct - LIVE LDS Data'!$A$3:$AAD$1504,66,FALSE))</f>
        <v>46266</v>
      </c>
      <c r="W126" s="7537" t="str">
        <f>IF(VLOOKUP($A126,'8 Oct - LIVE LDS Data'!$A$3:$AAD$1504,68,FALSE)=0/1/1900,"",VLOOKUP($A126,'8 Oct - LIVE LDS Data'!$A$3:$AAD$1504,68,FALSE))</f>
        <v>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v>
      </c>
      <c r="X126" s="7314" t="str">
        <f>IF(VLOOKUP($A126,'8 Oct - LIVE LDS Data'!$A$3:$AAD$1504,79,FALSE)=0/1/1900,"",VLOOKUP($A126,'8 Oct - LIVE LDS Data'!$A$3:$AAD$1504,79,FALSE))</f>
        <v>Published (second)</v>
      </c>
      <c r="Y126" s="7315" t="s">
        <v>90</v>
      </c>
      <c r="Z126" s="7538" t="s">
        <v>8056</v>
      </c>
      <c r="AA126" s="7300">
        <f>IF(VLOOKUP($A126,'8 Oct - LIVE LDS Data'!$A$3:$AAD$1504,72,FALSE)=0/1/1900,"",VLOOKUP($A126,'8 Oct - LIVE LDS Data'!$A$3:$AAD$1504,72,FALSE))</f>
        <v>45317</v>
      </c>
      <c r="AB126" s="7300">
        <f>IF(VLOOKUP($A126,'8 Oct - LIVE LDS Data'!$A$3:$AAD$1504,73,FALSE)=0/1/1900,"",VLOOKUP($A126,'8 Oct - LIVE LDS Data'!$A$3:$AAD$1504,73,FALSE))</f>
        <v>45786</v>
      </c>
      <c r="AC126" s="7300">
        <f>IF(VLOOKUP($A126,'8 Oct - LIVE LDS Data'!$A$3:$AAD$1504,75,FALSE)=0/1/1900,"",VLOOKUP($A126,'8 Oct - LIVE LDS Data'!$A$3:$AAD$1504,75,FALSE))</f>
        <v>45602</v>
      </c>
      <c r="AD126" s="7300">
        <f>IF(VLOOKUP($A126,'8 Oct - LIVE LDS Data'!$A$3:$AAD$1504,76,FALSE)=0/1/1900,"",VLOOKUP($A126,'8 Oct - LIVE LDS Data'!$A$3:$AAD$1504,76,FALSE))</f>
        <v>45786</v>
      </c>
    </row>
    <row r="127" spans="1:30" s="610" customFormat="1" ht="30" hidden="1" customHeight="1" x14ac:dyDescent="0.2">
      <c r="A127" s="1465" t="s">
        <v>2629</v>
      </c>
      <c r="B127" s="1465"/>
      <c r="C127" s="1465" t="s">
        <v>2630</v>
      </c>
      <c r="D127" s="1466"/>
      <c r="E127" s="1466"/>
      <c r="F127" s="7293" t="str">
        <f>IF(VLOOKUP($A127,'8 Oct - LIVE LDS Data'!$A$3:$AAD$1504,4,FALSE)=0/1/1900,"",VLOOKUP($A127,'8 Oct - LIVE LDS Data'!$A$3:$AAD$1504,4,FALSE))</f>
        <v>Oadby and Wigston New Local Plan 2041</v>
      </c>
      <c r="G127" s="7294" t="str">
        <f>IF(VLOOKUP($A127,'8 Oct - LIVE LDS Data'!$A$3:$AAD$1504,6,FALSE)=0/1/1900,"",VLOOKUP($A127,'8 Oct - LIVE LDS Data'!$A$3:$AAD$1504,6,FALSE))</f>
        <v>2020</v>
      </c>
      <c r="H127" s="7294" t="str">
        <f>IF(VLOOKUP($A127,'8 Oct - LIVE LDS Data'!$A$3:$AAD$1504,7,FALSE)=0/1/1900,"",VLOOKUP($A127,'8 Oct - LIVE LDS Data'!$A$3:$AAD$1504,7,FALSE))</f>
        <v>2041</v>
      </c>
      <c r="I127" s="7294" t="str">
        <f>IF(VLOOKUP($A127,'8 Oct - LIVE LDS Data'!$A$3:$AAD$1504,8,FALSE)=0/1/1900,"",VLOOKUP($A127,'8 Oct - LIVE LDS Data'!$A$3:$AAD$1504,8,FALSE))</f>
        <v>N</v>
      </c>
      <c r="J127" s="7294" t="str">
        <f>IF(VLOOKUP($A127,'8 Oct - LIVE LDS Data'!$A$3:$AAD$1504,9,FALSE)=0/1/1900,"",VLOOKUP($A127,'8 Oct - LIVE LDS Data'!$A$3:$AAD$1504,9,FALSE))</f>
        <v>N</v>
      </c>
      <c r="K127" s="7295">
        <f>IF(VLOOKUP($A127,'8 Oct - LIVE LDS Data'!$A$3:$AAD$1504,10,FALSE)=0/1/1900,"",VLOOKUP($A127,'8 Oct - LIVE LDS Data'!$A$3:$AAD$1504,10,FALSE))</f>
        <v>43571</v>
      </c>
      <c r="L127" s="7297" t="str">
        <f>IF(VLOOKUP($A127,'8 Oct - LIVE LDS Data'!$A$3:$AAD$1504,33,FALSE)=0/1/1900,"",VLOOKUP($A127,'8 Oct - LIVE LDS Data'!$A$3:$AAD$1504,33,FALSE))</f>
        <v>August</v>
      </c>
      <c r="M127" s="7297">
        <f>IF(VLOOKUP($A127,'8 Oct - LIVE LDS Data'!$A$3:$AAD$1504,34,FALSE)=0/1/1900,"",VLOOKUP($A127,'8 Oct - LIVE LDS Data'!$A$3:$AAD$1504,34,FALSE))</f>
        <v>44442</v>
      </c>
      <c r="N127" s="7297">
        <f>IF(VLOOKUP($A127,'8 Oct - LIVE LDS Data'!$A$3:$AAD$1504,40,FALSE)=0/1/1900,"",VLOOKUP($A127,'8 Oct - LIVE LDS Data'!$A$3:$AAD$1504,40,FALSE))</f>
        <v>45383</v>
      </c>
      <c r="O127" s="7297">
        <f>IF(VLOOKUP($A127,'8 Oct - LIVE LDS Data'!$A$3:$AAD$1504,41,FALSE)=0/1/1900,"",VLOOKUP($A127,'8 Oct - LIVE LDS Data'!$A$3:$AAD$1504,41,FALSE))</f>
        <v>45385</v>
      </c>
      <c r="P127" s="7297" t="str">
        <f>IF(VLOOKUP($A127,'8 Oct - LIVE LDS Data'!$A$3:$AAD$1504,47,FALSE)=0/1/1900,"",VLOOKUP($A127,'8 Oct - LIVE LDS Data'!$A$3:$AAD$1504,47,FALSE))</f>
        <v/>
      </c>
      <c r="Q127" s="7297" t="str">
        <f>IF(VLOOKUP($A127,'8 Oct - LIVE LDS Data'!$A$3:$AAD$1504,48,FALSE)=0/1/1900,"",VLOOKUP($A127,'8 Oct - LIVE LDS Data'!$A$3:$AAD$1504,48,FALSE))</f>
        <v/>
      </c>
      <c r="R127" s="7297" t="str">
        <f>IF(VLOOKUP($A127,'8 Oct - LIVE LDS Data'!$A$3:$AAD$1504,54,FALSE)=0/1/1900,"",VLOOKUP($A127,'8 Oct - LIVE LDS Data'!$A$3:$AAD$1504,54,FALSE))</f>
        <v/>
      </c>
      <c r="S127" s="7297" t="str">
        <f>IF(VLOOKUP($A127,'8 Oct - LIVE LDS Data'!$A$3:$AAD$1504,55,FALSE)=0/1/1900,"",VLOOKUP($A127,'8 Oct - LIVE LDS Data'!$A$3:$AAD$1504,55,FALSE))</f>
        <v/>
      </c>
      <c r="T127" s="7297" t="str">
        <f>IF(VLOOKUP($A127,'8 Oct - LIVE LDS Data'!$A$3:$AAD$1504,60,FALSE)=0/1/1900,"",VLOOKUP($A127,'8 Oct - LIVE LDS Data'!$A$3:$AAD$1504,60,FALSE))</f>
        <v>1. Jan 2025
2. Feb 2026</v>
      </c>
      <c r="U127" s="7297">
        <f>IF(VLOOKUP($A127,'8 Oct - LIVE LDS Data'!$A$3:$AAD$1504,63,FALSE)=0/1/1900,"",VLOOKUP($A127,'8 Oct - LIVE LDS Data'!$A$3:$AAD$1504,63,FALSE))</f>
        <v>46174</v>
      </c>
      <c r="V127" s="7297">
        <f>IF(VLOOKUP($A127,'8 Oct - LIVE LDS Data'!$A$3:$AAD$1504,66,FALSE)=0/1/1900,"",VLOOKUP($A127,'8 Oct - LIVE LDS Data'!$A$3:$AAD$1504,66,FALSE))</f>
        <v>46478</v>
      </c>
      <c r="W127" s="7537" t="str">
        <f>IF(VLOOKUP($A127,'8 Oct - LIVE LDS Data'!$A$3:$AAD$1504,68,FALSE)=0/1/1900,"",VLOOKUP($A127,'8 Oct - LIVE LDS Data'!$A$3:$AAD$1504,68,FALSE))</f>
        <v xml:space="preserve">They completed a reg 19 consultation Jan-Feb 2025 but have now decided pause their work to go backwards and bring forward a plan that reflects new LHN which is reflected in the Feb 2025 LDS. </v>
      </c>
      <c r="X127" s="7314" t="str">
        <f>IF(VLOOKUP($A127,'8 Oct - LIVE LDS Data'!$A$3:$AAD$1504,79,FALSE)=0/1/1900,"",VLOOKUP($A127,'8 Oct - LIVE LDS Data'!$A$3:$AAD$1504,79,FALSE))</f>
        <v>Published
[to re-publish]</v>
      </c>
      <c r="Y127" s="7315" t="s">
        <v>90</v>
      </c>
      <c r="Z127" s="7538" t="s">
        <v>8053</v>
      </c>
      <c r="AA127" s="7300">
        <f>IF(VLOOKUP($A127,'8 Oct - LIVE LDS Data'!$A$3:$AAD$1504,72,FALSE)=0/1/1900,"",VLOOKUP($A127,'8 Oct - LIVE LDS Data'!$A$3:$AAD$1504,72,FALSE))</f>
        <v>45791</v>
      </c>
      <c r="AB127" s="7300">
        <f>IF(VLOOKUP($A127,'8 Oct - LIVE LDS Data'!$A$3:$AAD$1504,73,FALSE)=0/1/1900,"",VLOOKUP($A127,'8 Oct - LIVE LDS Data'!$A$3:$AAD$1504,73,FALSE))</f>
        <v>45700</v>
      </c>
      <c r="AC127" s="7300">
        <f>IF(VLOOKUP($A127,'8 Oct - LIVE LDS Data'!$A$3:$AAD$1504,75,FALSE)=0/1/1900,"",VLOOKUP($A127,'8 Oct - LIVE LDS Data'!$A$3:$AAD$1504,75,FALSE))</f>
        <v>45791</v>
      </c>
      <c r="AD127" s="7300">
        <f>IF(VLOOKUP($A127,'8 Oct - LIVE LDS Data'!$A$3:$AAD$1504,76,FALSE)=0/1/1900,"",VLOOKUP($A127,'8 Oct - LIVE LDS Data'!$A$3:$AAD$1504,76,FALSE))</f>
        <v>45700</v>
      </c>
    </row>
    <row r="128" spans="1:30" s="610" customFormat="1" ht="30" customHeight="1" x14ac:dyDescent="0.2">
      <c r="A128" s="7309" t="s">
        <v>1529</v>
      </c>
      <c r="B128" s="7309"/>
      <c r="C128" s="7309" t="s">
        <v>1530</v>
      </c>
      <c r="D128" s="7310"/>
      <c r="E128" s="7310"/>
      <c r="F128" s="7293" t="str">
        <f>IF(VLOOKUP($A128,'8 Oct - LIVE LDS Data'!$A$3:$AAD$1504,4,FALSE)=0/1/1900,"",VLOOKUP($A128,'8 Oct - LIVE LDS Data'!$A$3:$AAD$1504,4,FALSE))</f>
        <v>Folkestone and Hythe Local Plan
 (new system)</v>
      </c>
      <c r="G128" s="7294" t="str">
        <f>IF(VLOOKUP($A128,'8 Oct - LIVE LDS Data'!$A$3:$AAD$1504,6,FALSE)=0/1/1900,"",VLOOKUP($A128,'8 Oct - LIVE LDS Data'!$A$3:$AAD$1504,6,FALSE))</f>
        <v/>
      </c>
      <c r="H128" s="7294" t="str">
        <f>IF(VLOOKUP($A128,'8 Oct - LIVE LDS Data'!$A$3:$AAD$1504,7,FALSE)=0/1/1900,"",VLOOKUP($A128,'8 Oct - LIVE LDS Data'!$A$3:$AAD$1504,7,FALSE))</f>
        <v/>
      </c>
      <c r="I128" s="7294" t="str">
        <f>IF(VLOOKUP($A128,'8 Oct - LIVE LDS Data'!$A$3:$AAD$1504,8,FALSE)=0/1/1900,"",VLOOKUP($A128,'8 Oct - LIVE LDS Data'!$A$3:$AAD$1504,8,FALSE))</f>
        <v>N</v>
      </c>
      <c r="J128" s="7294" t="str">
        <f>IF(VLOOKUP($A128,'8 Oct - LIVE LDS Data'!$A$3:$AAD$1504,9,FALSE)=0/1/1900,"",VLOOKUP($A128,'8 Oct - LIVE LDS Data'!$A$3:$AAD$1504,9,FALSE))</f>
        <v>N</v>
      </c>
      <c r="K128" s="7295">
        <f>IF(VLOOKUP($A128,'8 Oct - LIVE LDS Data'!$A$3:$AAD$1504,10,FALSE)=0/1/1900,"",VLOOKUP($A128,'8 Oct - LIVE LDS Data'!$A$3:$AAD$1504,10,FALSE))</f>
        <v>44650</v>
      </c>
      <c r="L128" s="7295"/>
      <c r="M128" s="7295"/>
      <c r="N128" s="7295"/>
      <c r="O128" s="7295"/>
      <c r="P128" s="7295"/>
      <c r="Q128" s="7295"/>
      <c r="R128" s="7295"/>
      <c r="S128" s="7295"/>
      <c r="T128" s="7297">
        <f>IF(VLOOKUP($A128,'8 Oct - LIVE LDS Data'!$A$3:$AAD$1504,60,FALSE)=0/1/1900,"",VLOOKUP($A128,'8 Oct - LIVE LDS Data'!$A$3:$AAD$1504,60,FALSE))</f>
        <v>46447</v>
      </c>
      <c r="U128" s="7297">
        <f>IF(VLOOKUP($A128,'8 Oct - LIVE LDS Data'!$A$3:$AAD$1504,63,FALSE)=0/1/1900,"",VLOOKUP($A128,'8 Oct - LIVE LDS Data'!$A$3:$AAD$1504,63,FALSE))</f>
        <v>46478</v>
      </c>
      <c r="V128" s="7297">
        <f>IF(VLOOKUP($A128,'8 Oct - LIVE LDS Data'!$A$3:$AAD$1504,66,FALSE)=0/1/1900,"",VLOOKUP($A128,'8 Oct - LIVE LDS Data'!$A$3:$AAD$1504,66,FALSE))</f>
        <v>46661</v>
      </c>
      <c r="W128" s="7537" t="str">
        <f>IF(VLOOKUP($A128,'8 Oct - LIVE LDS Data'!$A$3:$AAD$1504,68,FALSE)=0/1/1900,"",VLOOKUP($A128,'8 Oct - LIVE LDS Data'!$A$3:$AAD$1504,68,FALSE))</f>
        <v>Scoping &amp; Early Participation 4 months July - October 2025
Gateway 1 - at start of formal process --- November 2025
Plan Visioning and strategy development 5 months November 2025 – March 2026
Public consultation 8 weeks January - February 2026
Evidence Gathering and drafting the Plan 10 months April 2026 – January 2027
Gateway 2 - mid-way through evidence_x0002_gathering and plan drafting --- August 2026
Engagement, proposing changes &amp; submission (Public consultation 6 weeks) 8 months February 2027 – September 2027 (March – April 2027)
Gateway 3 – ‘stop/go’ decision before progressing to local plan examination --- April 2027
Examination 6 months April 2027 – September 2027
Finalisation and adoption of digital plan 1 month October 2027</v>
      </c>
      <c r="X128" s="7314" t="s">
        <v>7048</v>
      </c>
      <c r="Y128" s="7315" t="s">
        <v>3757</v>
      </c>
      <c r="Z128" s="7538" t="s">
        <v>8051</v>
      </c>
      <c r="AA128" s="7300">
        <f>IF(VLOOKUP($A128,'8 Oct - LIVE LDS Data'!$A$3:$AAD$1504,72,FALSE)=0/1/1900,"",VLOOKUP($A128,'8 Oct - LIVE LDS Data'!$A$3:$AAD$1504,72,FALSE))</f>
        <v>45014</v>
      </c>
      <c r="AB128" s="7300">
        <f>IF(VLOOKUP($A128,'8 Oct - LIVE LDS Data'!$A$3:$AAD$1504,73,FALSE)=0/1/1900,"",VLOOKUP($A128,'8 Oct - LIVE LDS Data'!$A$3:$AAD$1504,73,FALSE))</f>
        <v>45902</v>
      </c>
      <c r="AC128" s="7300" t="str">
        <f>IF(VLOOKUP($A128,'8 Oct - LIVE LDS Data'!$A$3:$AAD$1504,75,FALSE)=0/1/1900,"",VLOOKUP($A128,'8 Oct - LIVE LDS Data'!$A$3:$AAD$1504,75,FALSE))</f>
        <v/>
      </c>
      <c r="AD128" s="7300">
        <f>IF(VLOOKUP($A128,'8 Oct - LIVE LDS Data'!$A$3:$AAD$1504,76,FALSE)=0/1/1900,"",VLOOKUP($A128,'8 Oct - LIVE LDS Data'!$A$3:$AAD$1504,76,FALSE))</f>
        <v>45902</v>
      </c>
    </row>
    <row r="129" spans="1:30" s="610" customFormat="1" ht="40" customHeight="1" x14ac:dyDescent="0.2">
      <c r="A129" s="7301" t="s">
        <v>1674</v>
      </c>
      <c r="B129" s="7301"/>
      <c r="C129" s="7301" t="s">
        <v>1675</v>
      </c>
      <c r="D129" s="7302"/>
      <c r="E129" s="7302"/>
      <c r="F129" s="7293" t="str">
        <f>IF(VLOOKUP($A129,'8 Oct - LIVE LDS Data'!$A$3:$AAD$1504,4,FALSE)=0/1/1900,"",VLOOKUP($A129,'8 Oct - LIVE LDS Data'!$A$3:$AAD$1504,4,FALSE))</f>
        <v>none</v>
      </c>
      <c r="G129" s="7294" t="str">
        <f>IF(VLOOKUP($A129,'8 Oct - LIVE LDS Data'!$A$3:$AAD$1504,6,FALSE)=0/1/1900,"",VLOOKUP($A129,'8 Oct - LIVE LDS Data'!$A$3:$AAD$1504,6,FALSE))</f>
        <v/>
      </c>
      <c r="H129" s="7294" t="str">
        <f>IF(VLOOKUP($A129,'8 Oct - LIVE LDS Data'!$A$3:$AAD$1504,7,FALSE)=0/1/1900,"",VLOOKUP($A129,'8 Oct - LIVE LDS Data'!$A$3:$AAD$1504,7,FALSE))</f>
        <v/>
      </c>
      <c r="I129" s="7294" t="str">
        <f>IF(VLOOKUP($A129,'8 Oct - LIVE LDS Data'!$A$3:$AAD$1504,8,FALSE)=0/1/1900,"",VLOOKUP($A129,'8 Oct - LIVE LDS Data'!$A$3:$AAD$1504,8,FALSE))</f>
        <v>N</v>
      </c>
      <c r="J129" s="7294" t="str">
        <f>IF(VLOOKUP($A129,'8 Oct - LIVE LDS Data'!$A$3:$AAD$1504,9,FALSE)=0/1/1900,"",VLOOKUP($A129,'8 Oct - LIVE LDS Data'!$A$3:$AAD$1504,9,FALSE))</f>
        <v>N</v>
      </c>
      <c r="K129" s="7295">
        <f>IF(VLOOKUP($A129,'8 Oct - LIVE LDS Data'!$A$3:$AAD$1504,10,FALSE)=0/1/1900,"",VLOOKUP($A129,'8 Oct - LIVE LDS Data'!$A$3:$AAD$1504,10,FALSE))</f>
        <v>44622</v>
      </c>
      <c r="L129" s="7297" t="str">
        <f>IF(VLOOKUP($A129,'8 Oct - LIVE LDS Data'!$A$3:$AAD$1504,33,FALSE)=0/1/1900,"",VLOOKUP($A129,'8 Oct - LIVE LDS Data'!$A$3:$AAD$1504,33,FALSE))</f>
        <v/>
      </c>
      <c r="M129" s="7297" t="str">
        <f>IF(VLOOKUP($A129,'8 Oct - LIVE LDS Data'!$A$3:$AAD$1504,34,FALSE)=0/1/1900,"",VLOOKUP($A129,'8 Oct - LIVE LDS Data'!$A$3:$AAD$1504,34,FALSE))</f>
        <v/>
      </c>
      <c r="N129" s="7297" t="str">
        <f>IF(VLOOKUP($A129,'8 Oct - LIVE LDS Data'!$A$3:$AAD$1504,40,FALSE)=0/1/1900,"",VLOOKUP($A129,'8 Oct - LIVE LDS Data'!$A$3:$AAD$1504,40,FALSE))</f>
        <v/>
      </c>
      <c r="O129" s="7297" t="str">
        <f>IF(VLOOKUP($A129,'8 Oct - LIVE LDS Data'!$A$3:$AAD$1504,41,FALSE)=0/1/1900,"",VLOOKUP($A129,'8 Oct - LIVE LDS Data'!$A$3:$AAD$1504,41,FALSE))</f>
        <v/>
      </c>
      <c r="P129" s="7297" t="str">
        <f>IF(VLOOKUP($A129,'8 Oct - LIVE LDS Data'!$A$3:$AAD$1504,47,FALSE)=0/1/1900,"",VLOOKUP($A129,'8 Oct - LIVE LDS Data'!$A$3:$AAD$1504,47,FALSE))</f>
        <v/>
      </c>
      <c r="Q129" s="7297" t="str">
        <f>IF(VLOOKUP($A129,'8 Oct - LIVE LDS Data'!$A$3:$AAD$1504,48,FALSE)=0/1/1900,"",VLOOKUP($A129,'8 Oct - LIVE LDS Data'!$A$3:$AAD$1504,48,FALSE))</f>
        <v/>
      </c>
      <c r="R129" s="7297" t="str">
        <f>IF(VLOOKUP($A129,'8 Oct - LIVE LDS Data'!$A$3:$AAD$1504,54,FALSE)=0/1/1900,"",VLOOKUP($A129,'8 Oct - LIVE LDS Data'!$A$3:$AAD$1504,54,FALSE))</f>
        <v/>
      </c>
      <c r="S129" s="7297" t="str">
        <f>IF(VLOOKUP($A129,'8 Oct - LIVE LDS Data'!$A$3:$AAD$1504,55,FALSE)=0/1/1900,"",VLOOKUP($A129,'8 Oct - LIVE LDS Data'!$A$3:$AAD$1504,55,FALSE))</f>
        <v/>
      </c>
      <c r="T129" s="7297" t="str">
        <f>IF(VLOOKUP($A129,'8 Oct - LIVE LDS Data'!$A$3:$AAD$1504,60,FALSE)=0/1/1900,"",VLOOKUP($A129,'8 Oct - LIVE LDS Data'!$A$3:$AAD$1504,60,FALSE))</f>
        <v/>
      </c>
      <c r="U129" s="7297" t="str">
        <f>IF(VLOOKUP($A129,'8 Oct - LIVE LDS Data'!$A$3:$AAD$1504,63,FALSE)=0/1/1900,"",VLOOKUP($A129,'8 Oct - LIVE LDS Data'!$A$3:$AAD$1504,63,FALSE))</f>
        <v/>
      </c>
      <c r="V129" s="7297" t="str">
        <f>IF(VLOOKUP($A129,'8 Oct - LIVE LDS Data'!$A$3:$AAD$1504,66,FALSE)=0/1/1900,"",VLOOKUP($A129,'8 Oct - LIVE LDS Data'!$A$3:$AAD$1504,66,FALSE))</f>
        <v/>
      </c>
      <c r="W129" s="7537" t="str">
        <f>IF(VLOOKUP($A129,'8 Oct - LIVE LDS Data'!$A$3:$AAD$1504,68,FALSE)=0/1/1900,"",VLOOKUP($A129,'8 Oct - LIVE LDS Data'!$A$3:$AAD$1504,68,FALSE))</f>
        <v>partial review will commence in April 2026</v>
      </c>
      <c r="X129" s="7314" t="s">
        <v>7048</v>
      </c>
      <c r="Y129" s="7315" t="s">
        <v>3757</v>
      </c>
      <c r="Z129" s="7538" t="s">
        <v>8056</v>
      </c>
      <c r="AA129" s="7300">
        <f>IF(VLOOKUP($A129,'8 Oct - LIVE LDS Data'!$A$3:$AAD$1504,72,FALSE)=0/1/1900,"",VLOOKUP($A129,'8 Oct - LIVE LDS Data'!$A$3:$AAD$1504,72,FALSE))</f>
        <v>45635</v>
      </c>
      <c r="AB129" s="7300">
        <f>IF(VLOOKUP($A129,'8 Oct - LIVE LDS Data'!$A$3:$AAD$1504,73,FALSE)=0/1/1900,"",VLOOKUP($A129,'8 Oct - LIVE LDS Data'!$A$3:$AAD$1504,73,FALSE))</f>
        <v>45882</v>
      </c>
      <c r="AC129" s="7300" t="str">
        <f>IF(VLOOKUP($A129,'8 Oct - LIVE LDS Data'!$A$3:$AAD$1504,75,FALSE)=0/1/1900,"",VLOOKUP($A129,'8 Oct - LIVE LDS Data'!$A$3:$AAD$1504,75,FALSE))</f>
        <v/>
      </c>
      <c r="AD129" s="7300" t="str">
        <f>IF(VLOOKUP($A129,'8 Oct - LIVE LDS Data'!$A$3:$AAD$1504,76,FALSE)=0/1/1900,"",VLOOKUP($A129,'8 Oct - LIVE LDS Data'!$A$3:$AAD$1504,76,FALSE))</f>
        <v/>
      </c>
    </row>
    <row r="130" spans="1:30" s="610" customFormat="1" ht="30" hidden="1" customHeight="1" x14ac:dyDescent="0.2">
      <c r="A130" s="1465" t="s">
        <v>2697</v>
      </c>
      <c r="B130" s="1465"/>
      <c r="C130" s="1465" t="s">
        <v>2698</v>
      </c>
      <c r="D130" s="1466"/>
      <c r="E130" s="1466"/>
      <c r="F130" s="7293" t="str">
        <f>IF(VLOOKUP($A130,'8 Oct - LIVE LDS Data'!$A$3:$AAD$1504,4,FALSE)=0/1/1900,"",VLOOKUP($A130,'8 Oct - LIVE LDS Data'!$A$3:$AAD$1504,4,FALSE))</f>
        <v>Pendle Local Plan 4th Edition (2021-2040)</v>
      </c>
      <c r="G130" s="7294">
        <f>IF(VLOOKUP($A130,'8 Oct - LIVE LDS Data'!$A$3:$AAD$1504,6,FALSE)=0/1/1900,"",VLOOKUP($A130,'8 Oct - LIVE LDS Data'!$A$3:$AAD$1504,6,FALSE))</f>
        <v>2021</v>
      </c>
      <c r="H130" s="7294">
        <f>IF(VLOOKUP($A130,'8 Oct - LIVE LDS Data'!$A$3:$AAD$1504,7,FALSE)=0/1/1900,"",VLOOKUP($A130,'8 Oct - LIVE LDS Data'!$A$3:$AAD$1504,7,FALSE))</f>
        <v>2040</v>
      </c>
      <c r="I130" s="7294" t="str">
        <f>IF(VLOOKUP($A130,'8 Oct - LIVE LDS Data'!$A$3:$AAD$1504,8,FALSE)=0/1/1900,"",VLOOKUP($A130,'8 Oct - LIVE LDS Data'!$A$3:$AAD$1504,8,FALSE))</f>
        <v>N</v>
      </c>
      <c r="J130" s="7294" t="str">
        <f>IF(VLOOKUP($A130,'8 Oct - LIVE LDS Data'!$A$3:$AAD$1504,9,FALSE)=0/1/1900,"",VLOOKUP($A130,'8 Oct - LIVE LDS Data'!$A$3:$AAD$1504,9,FALSE))</f>
        <v>N</v>
      </c>
      <c r="K130" s="7295">
        <f>IF(VLOOKUP($A130,'8 Oct - LIVE LDS Data'!$A$3:$AAD$1504,10,FALSE)=0/1/1900,"",VLOOKUP($A130,'8 Oct - LIVE LDS Data'!$A$3:$AAD$1504,10,FALSE))</f>
        <v>42355</v>
      </c>
      <c r="L130" s="7297">
        <f>IF(VLOOKUP($A130,'8 Oct - LIVE LDS Data'!$A$3:$AAD$1504,33,FALSE)=0/1/1900,"",VLOOKUP($A130,'8 Oct - LIVE LDS Data'!$A$3:$AAD$1504,33,FALSE))</f>
        <v>45078</v>
      </c>
      <c r="M130" s="7297">
        <f>IF(VLOOKUP($A130,'8 Oct - LIVE LDS Data'!$A$3:$AAD$1504,34,FALSE)=0/1/1900,"",VLOOKUP($A130,'8 Oct - LIVE LDS Data'!$A$3:$AAD$1504,34,FALSE))</f>
        <v>45100</v>
      </c>
      <c r="N130" s="7297" t="str">
        <f>IF(VLOOKUP($A130,'8 Oct - LIVE LDS Data'!$A$3:$AAD$1504,40,FALSE)=0/1/1900,"",VLOOKUP($A130,'8 Oct - LIVE LDS Data'!$A$3:$AAD$1504,40,FALSE))</f>
        <v/>
      </c>
      <c r="O130" s="7297" t="str">
        <f>IF(VLOOKUP($A130,'8 Oct - LIVE LDS Data'!$A$3:$AAD$1504,41,FALSE)=0/1/1900,"",VLOOKUP($A130,'8 Oct - LIVE LDS Data'!$A$3:$AAD$1504,41,FALSE))</f>
        <v/>
      </c>
      <c r="P130" s="7297" t="str">
        <f>IF(VLOOKUP($A130,'8 Oct - LIVE LDS Data'!$A$3:$AAD$1504,47,FALSE)=0/1/1900,"",VLOOKUP($A130,'8 Oct - LIVE LDS Data'!$A$3:$AAD$1504,47,FALSE))</f>
        <v/>
      </c>
      <c r="Q130" s="7297" t="str">
        <f>IF(VLOOKUP($A130,'8 Oct - LIVE LDS Data'!$A$3:$AAD$1504,48,FALSE)=0/1/1900,"",VLOOKUP($A130,'8 Oct - LIVE LDS Data'!$A$3:$AAD$1504,48,FALSE))</f>
        <v/>
      </c>
      <c r="R130" s="7297" t="str">
        <f>IF(VLOOKUP($A130,'8 Oct - LIVE LDS Data'!$A$3:$AAD$1504,54,FALSE)=0/1/1900,"",VLOOKUP($A130,'8 Oct - LIVE LDS Data'!$A$3:$AAD$1504,54,FALSE))</f>
        <v/>
      </c>
      <c r="S130" s="7297" t="str">
        <f>IF(VLOOKUP($A130,'8 Oct - LIVE LDS Data'!$A$3:$AAD$1504,55,FALSE)=0/1/1900,"",VLOOKUP($A130,'8 Oct - LIVE LDS Data'!$A$3:$AAD$1504,55,FALSE))</f>
        <v/>
      </c>
      <c r="T130" s="7297">
        <f>IF(VLOOKUP($A130,'8 Oct - LIVE LDS Data'!$A$3:$AAD$1504,60,FALSE)=0/1/1900,"",VLOOKUP($A130,'8 Oct - LIVE LDS Data'!$A$3:$AAD$1504,60,FALSE))</f>
        <v>45566</v>
      </c>
      <c r="U130" s="7297">
        <f>IF(VLOOKUP($A130,'8 Oct - LIVE LDS Data'!$A$3:$AAD$1504,63,FALSE)=0/1/1900,"",VLOOKUP($A130,'8 Oct - LIVE LDS Data'!$A$3:$AAD$1504,63,FALSE))</f>
        <v>45689</v>
      </c>
      <c r="V130" s="7297">
        <f>IF(VLOOKUP($A130,'8 Oct - LIVE LDS Data'!$A$3:$AAD$1504,66,FALSE)=0/1/1900,"",VLOOKUP($A130,'8 Oct - LIVE LDS Data'!$A$3:$AAD$1504,66,FALSE))</f>
        <v>46357</v>
      </c>
      <c r="W130" s="7537" t="str">
        <f>IF(VLOOKUP($A130,'8 Oct - LIVE LDS Data'!$A$3:$AAD$1504,68,FALSE)=0/1/1900,"",VLOOKUP($A130,'8 Oct - LIVE LDS Data'!$A$3:$AAD$1504,68,FALSE))</f>
        <v>Submitted 18 Feb 2025</v>
      </c>
      <c r="X130" s="7314" t="str">
        <f>IF(VLOOKUP($A130,'8 Oct - LIVE LDS Data'!$A$3:$AAD$1504,79,FALSE)=0/1/1900,"",VLOOKUP($A130,'8 Oct - LIVE LDS Data'!$A$3:$AAD$1504,79,FALSE))</f>
        <v>Submitted
[plus a new plan to be prepared under new system]</v>
      </c>
      <c r="Y130" s="7315" t="s">
        <v>3757</v>
      </c>
      <c r="Z130" s="7538" t="s">
        <v>8058</v>
      </c>
      <c r="AA130" s="7300">
        <f>IF(VLOOKUP($A130,'8 Oct - LIVE LDS Data'!$A$3:$AAD$1504,72,FALSE)=0/1/1900,"",VLOOKUP($A130,'8 Oct - LIVE LDS Data'!$A$3:$AAD$1504,72,FALSE))</f>
        <v>45576</v>
      </c>
      <c r="AB130" s="7300">
        <f>IF(VLOOKUP($A130,'8 Oct - LIVE LDS Data'!$A$3:$AAD$1504,73,FALSE)=0/1/1900,"",VLOOKUP($A130,'8 Oct - LIVE LDS Data'!$A$3:$AAD$1504,73,FALSE))</f>
        <v>45791</v>
      </c>
      <c r="AC130" s="7300" t="str">
        <f>IF(VLOOKUP($A130,'8 Oct - LIVE LDS Data'!$A$3:$AAD$1504,75,FALSE)=0/1/1900,"",VLOOKUP($A130,'8 Oct - LIVE LDS Data'!$A$3:$AAD$1504,75,FALSE))</f>
        <v/>
      </c>
      <c r="AD130" s="7300">
        <f>IF(VLOOKUP($A130,'8 Oct - LIVE LDS Data'!$A$3:$AAD$1504,76,FALSE)=0/1/1900,"",VLOOKUP($A130,'8 Oct - LIVE LDS Data'!$A$3:$AAD$1504,76,FALSE))</f>
        <v>45791</v>
      </c>
    </row>
    <row r="131" spans="1:30" s="610" customFormat="1" ht="30" hidden="1" customHeight="1" x14ac:dyDescent="0.2">
      <c r="A131" s="1465" t="s">
        <v>2712</v>
      </c>
      <c r="B131" s="1465"/>
      <c r="C131" s="1465" t="s">
        <v>2713</v>
      </c>
      <c r="D131" s="1466"/>
      <c r="E131" s="1466"/>
      <c r="F131" s="7293" t="str">
        <f>IF(VLOOKUP($A131,'8 Oct - LIVE LDS Data'!$A$3:$AAD$1504,4,FALSE)=0/1/1900,"",VLOOKUP($A131,'8 Oct - LIVE LDS Data'!$A$3:$AAD$1504,4,FALSE))</f>
        <v>Peterborough Local Plan 2023-2044</v>
      </c>
      <c r="G131" s="7294">
        <f>IF(VLOOKUP($A131,'8 Oct - LIVE LDS Data'!$A$3:$AAD$1504,6,FALSE)=0/1/1900,"",VLOOKUP($A131,'8 Oct - LIVE LDS Data'!$A$3:$AAD$1504,6,FALSE))</f>
        <v>2023</v>
      </c>
      <c r="H131" s="7294">
        <f>IF(VLOOKUP($A131,'8 Oct - LIVE LDS Data'!$A$3:$AAD$1504,7,FALSE)=0/1/1900,"",VLOOKUP($A131,'8 Oct - LIVE LDS Data'!$A$3:$AAD$1504,7,FALSE))</f>
        <v>2044</v>
      </c>
      <c r="I131" s="7294" t="str">
        <f>IF(VLOOKUP($A131,'8 Oct - LIVE LDS Data'!$A$3:$AAD$1504,8,FALSE)=0/1/1900,"",VLOOKUP($A131,'8 Oct - LIVE LDS Data'!$A$3:$AAD$1504,8,FALSE))</f>
        <v>N</v>
      </c>
      <c r="J131" s="7294" t="str">
        <f>IF(VLOOKUP($A131,'8 Oct - LIVE LDS Data'!$A$3:$AAD$1504,9,FALSE)=0/1/1900,"",VLOOKUP($A131,'8 Oct - LIVE LDS Data'!$A$3:$AAD$1504,9,FALSE))</f>
        <v>N</v>
      </c>
      <c r="K131" s="7295">
        <f>IF(VLOOKUP($A131,'8 Oct - LIVE LDS Data'!$A$3:$AAD$1504,10,FALSE)=0/1/1900,"",VLOOKUP($A131,'8 Oct - LIVE LDS Data'!$A$3:$AAD$1504,10,FALSE))</f>
        <v>43670</v>
      </c>
      <c r="L131" s="7297">
        <f>IF(VLOOKUP($A131,'8 Oct - LIVE LDS Data'!$A$3:$AAD$1504,33,FALSE)=0/1/1900,"",VLOOKUP($A131,'8 Oct - LIVE LDS Data'!$A$3:$AAD$1504,33,FALSE))</f>
        <v>45108</v>
      </c>
      <c r="M131" s="7297">
        <f>IF(VLOOKUP($A131,'8 Oct - LIVE LDS Data'!$A$3:$AAD$1504,34,FALSE)=0/1/1900,"",VLOOKUP($A131,'8 Oct - LIVE LDS Data'!$A$3:$AAD$1504,34,FALSE))</f>
        <v>45108</v>
      </c>
      <c r="N131" s="7297">
        <f>IF(VLOOKUP($A131,'8 Oct - LIVE LDS Data'!$A$3:$AAD$1504,40,FALSE)=0/1/1900,"",VLOOKUP($A131,'8 Oct - LIVE LDS Data'!$A$3:$AAD$1504,40,FALSE))</f>
        <v>45748</v>
      </c>
      <c r="O131" s="7297">
        <f>IF(VLOOKUP($A131,'8 Oct - LIVE LDS Data'!$A$3:$AAD$1504,41,FALSE)=0/1/1900,"",VLOOKUP($A131,'8 Oct - LIVE LDS Data'!$A$3:$AAD$1504,41,FALSE))</f>
        <v>45758</v>
      </c>
      <c r="P131" s="7297" t="str">
        <f>IF(VLOOKUP($A131,'8 Oct - LIVE LDS Data'!$A$3:$AAD$1504,47,FALSE)=0/1/1900,"",VLOOKUP($A131,'8 Oct - LIVE LDS Data'!$A$3:$AAD$1504,47,FALSE))</f>
        <v/>
      </c>
      <c r="Q131" s="7297" t="str">
        <f>IF(VLOOKUP($A131,'8 Oct - LIVE LDS Data'!$A$3:$AAD$1504,48,FALSE)=0/1/1900,"",VLOOKUP($A131,'8 Oct - LIVE LDS Data'!$A$3:$AAD$1504,48,FALSE))</f>
        <v/>
      </c>
      <c r="R131" s="7297" t="str">
        <f>IF(VLOOKUP($A131,'8 Oct - LIVE LDS Data'!$A$3:$AAD$1504,54,FALSE)=0/1/1900,"",VLOOKUP($A131,'8 Oct - LIVE LDS Data'!$A$3:$AAD$1504,54,FALSE))</f>
        <v/>
      </c>
      <c r="S131" s="7297" t="str">
        <f>IF(VLOOKUP($A131,'8 Oct - LIVE LDS Data'!$A$3:$AAD$1504,55,FALSE)=0/1/1900,"",VLOOKUP($A131,'8 Oct - LIVE LDS Data'!$A$3:$AAD$1504,55,FALSE))</f>
        <v/>
      </c>
      <c r="T131" s="7297">
        <f>IF(VLOOKUP($A131,'8 Oct - LIVE LDS Data'!$A$3:$AAD$1504,60,FALSE)=0/1/1900,"",VLOOKUP($A131,'8 Oct - LIVE LDS Data'!$A$3:$AAD$1504,60,FALSE))</f>
        <v>45962</v>
      </c>
      <c r="U131" s="7297">
        <f>IF(VLOOKUP($A131,'8 Oct - LIVE LDS Data'!$A$3:$AAD$1504,63,FALSE)=0/1/1900,"",VLOOKUP($A131,'8 Oct - LIVE LDS Data'!$A$3:$AAD$1504,63,FALSE))</f>
        <v>46082</v>
      </c>
      <c r="V131" s="7297">
        <f>IF(VLOOKUP($A131,'8 Oct - LIVE LDS Data'!$A$3:$AAD$1504,66,FALSE)=0/1/1900,"",VLOOKUP($A131,'8 Oct - LIVE LDS Data'!$A$3:$AAD$1504,66,FALSE))</f>
        <v>46357</v>
      </c>
      <c r="W131" s="7537" t="str">
        <f>IF(VLOOKUP($A131,'8 Oct - LIVE LDS Data'!$A$3:$AAD$1504,68,FALSE)=0/1/1900,"",VLOOKUP($A131,'8 Oct - LIVE LDS Data'!$A$3:$AAD$1504,68,FALSE))</f>
        <v>Submission now exp. March 2026</v>
      </c>
      <c r="X131" s="7314" t="str">
        <f>IF(VLOOKUP($A131,'8 Oct - LIVE LDS Data'!$A$3:$AAD$1504,79,FALSE)=0/1/1900,"",VLOOKUP($A131,'8 Oct - LIVE LDS Data'!$A$3:$AAD$1504,79,FALSE))</f>
        <v>Reg 18 completed</v>
      </c>
      <c r="Y131" s="7315" t="s">
        <v>90</v>
      </c>
      <c r="Z131" s="7538" t="s">
        <v>8051</v>
      </c>
      <c r="AA131" s="7300">
        <f>IF(VLOOKUP($A131,'8 Oct - LIVE LDS Data'!$A$3:$AAD$1504,72,FALSE)=0/1/1900,"",VLOOKUP($A131,'8 Oct - LIVE LDS Data'!$A$3:$AAD$1504,72,FALSE))</f>
        <v>45315</v>
      </c>
      <c r="AB131" s="7300">
        <f>IF(VLOOKUP($A131,'8 Oct - LIVE LDS Data'!$A$3:$AAD$1504,73,FALSE)=0/1/1900,"",VLOOKUP($A131,'8 Oct - LIVE LDS Data'!$A$3:$AAD$1504,73,FALSE))</f>
        <v>45791</v>
      </c>
      <c r="AC131" s="7300" t="str">
        <f>IF(VLOOKUP($A131,'8 Oct - LIVE LDS Data'!$A$3:$AAD$1504,75,FALSE)=0/1/1900,"",VLOOKUP($A131,'8 Oct - LIVE LDS Data'!$A$3:$AAD$1504,75,FALSE))</f>
        <v/>
      </c>
      <c r="AD131" s="7300">
        <f>IF(VLOOKUP($A131,'8 Oct - LIVE LDS Data'!$A$3:$AAD$1504,76,FALSE)=0/1/1900,"",VLOOKUP($A131,'8 Oct - LIVE LDS Data'!$A$3:$AAD$1504,76,FALSE))</f>
        <v>45856</v>
      </c>
    </row>
    <row r="132" spans="1:30" s="610" customFormat="1" ht="30" customHeight="1" x14ac:dyDescent="0.2">
      <c r="A132" s="7301" t="s">
        <v>1958</v>
      </c>
      <c r="B132" s="7319"/>
      <c r="C132" s="7301" t="s">
        <v>1959</v>
      </c>
      <c r="D132" s="7302"/>
      <c r="E132" s="7302"/>
      <c r="F132" s="7293" t="str">
        <f>IF(VLOOKUP($A132,'8 Oct - LIVE LDS Data'!$A$3:$AAD$1504,4,FALSE)=0/1/1900,"",VLOOKUP($A132,'8 Oct - LIVE LDS Data'!$A$3:$AAD$1504,4,FALSE))</f>
        <v>emerging plan will miss December 2026 deadline, assuming will be under new system</v>
      </c>
      <c r="G132" s="7294" t="str">
        <f>IF(VLOOKUP($A132,'8 Oct - LIVE LDS Data'!$A$3:$AAD$1504,6,FALSE)=0/1/1900,"",VLOOKUP($A132,'8 Oct - LIVE LDS Data'!$A$3:$AAD$1504,6,FALSE))</f>
        <v/>
      </c>
      <c r="H132" s="7294" t="str">
        <f>IF(VLOOKUP($A132,'8 Oct - LIVE LDS Data'!$A$3:$AAD$1504,7,FALSE)=0/1/1900,"",VLOOKUP($A132,'8 Oct - LIVE LDS Data'!$A$3:$AAD$1504,7,FALSE))</f>
        <v/>
      </c>
      <c r="I132" s="7294" t="str">
        <f>IF(VLOOKUP($A132,'8 Oct - LIVE LDS Data'!$A$3:$AAD$1504,8,FALSE)=0/1/1900,"",VLOOKUP($A132,'8 Oct - LIVE LDS Data'!$A$3:$AAD$1504,8,FALSE))</f>
        <v>N</v>
      </c>
      <c r="J132" s="7294" t="str">
        <f>IF(VLOOKUP($A132,'8 Oct - LIVE LDS Data'!$A$3:$AAD$1504,9,FALSE)=0/1/1900,"",VLOOKUP($A132,'8 Oct - LIVE LDS Data'!$A$3:$AAD$1504,9,FALSE))</f>
        <v>N</v>
      </c>
      <c r="K132" s="7295">
        <f>IF(VLOOKUP($A132,'8 Oct - LIVE LDS Data'!$A$3:$AAD$1504,10,FALSE)=0/1/1900,"",VLOOKUP($A132,'8 Oct - LIVE LDS Data'!$A$3:$AAD$1504,10,FALSE))</f>
        <v>44643</v>
      </c>
      <c r="L132" s="7295"/>
      <c r="M132" s="7295"/>
      <c r="N132" s="7295"/>
      <c r="O132" s="7295"/>
      <c r="P132" s="7295"/>
      <c r="Q132" s="7295"/>
      <c r="R132" s="7295"/>
      <c r="S132" s="7295"/>
      <c r="T132" s="7297">
        <f>IF(VLOOKUP($A132,'8 Oct - LIVE LDS Data'!$A$3:$AAD$1504,60,FALSE)=0/1/1900,"",VLOOKUP($A132,'8 Oct - LIVE LDS Data'!$A$3:$AAD$1504,60,FALSE))</f>
        <v>46569</v>
      </c>
      <c r="U132" s="7297">
        <f>IF(VLOOKUP($A132,'8 Oct - LIVE LDS Data'!$A$3:$AAD$1504,63,FALSE)=0/1/1900,"",VLOOKUP($A132,'8 Oct - LIVE LDS Data'!$A$3:$AAD$1504,63,FALSE))</f>
        <v>46753</v>
      </c>
      <c r="V132" s="7297">
        <f>IF(VLOOKUP($A132,'8 Oct - LIVE LDS Data'!$A$3:$AAD$1504,66,FALSE)=0/1/1900,"",VLOOKUP($A132,'8 Oct - LIVE LDS Data'!$A$3:$AAD$1504,66,FALSE))</f>
        <v>47088</v>
      </c>
      <c r="W132" s="7537" t="str">
        <f>IF(VLOOKUP($A132,'8 Oct - LIVE LDS Data'!$A$3:$AAD$1504,68,FALSE)=0/1/1900,"",VLOOKUP($A132,'8 Oct - LIVE LDS Data'!$A$3:$AAD$1504,68,FALSE))</f>
        <v xml:space="preserve">Jan 2025 LDS and PDT interpretation of LDS timetable </v>
      </c>
      <c r="X132" s="7552" t="s">
        <v>7048</v>
      </c>
      <c r="Y132" s="7315" t="s">
        <v>3757</v>
      </c>
      <c r="Z132" s="7538" t="s">
        <v>8056</v>
      </c>
      <c r="AA132" s="7543" t="str">
        <f>IF(VLOOKUP($A132,'8 Oct - LIVE LDS Data'!$A$3:$AAD$1504,72,FALSE)=0/1/1900,"",VLOOKUP($A132,'8 Oct - LIVE LDS Data'!$A$3:$AAD$1504,72,FALSE))</f>
        <v/>
      </c>
      <c r="AB132" s="7300">
        <f>IF(VLOOKUP($A132,'8 Oct - LIVE LDS Data'!$A$3:$AAD$1504,73,FALSE)=0/1/1900,"",VLOOKUP($A132,'8 Oct - LIVE LDS Data'!$A$3:$AAD$1504,73,FALSE))</f>
        <v>45807</v>
      </c>
      <c r="AC132" s="7300" t="str">
        <f>IF(VLOOKUP($A132,'8 Oct - LIVE LDS Data'!$A$3:$AAD$1504,75,FALSE)=0/1/1900,"",VLOOKUP($A132,'8 Oct - LIVE LDS Data'!$A$3:$AAD$1504,75,FALSE))</f>
        <v/>
      </c>
      <c r="AD132" s="7300">
        <f>IF(VLOOKUP($A132,'8 Oct - LIVE LDS Data'!$A$3:$AAD$1504,76,FALSE)=0/1/1900,"",VLOOKUP($A132,'8 Oct - LIVE LDS Data'!$A$3:$AAD$1504,76,FALSE))</f>
        <v>45807</v>
      </c>
    </row>
    <row r="133" spans="1:30" s="610" customFormat="1" ht="30" hidden="1" customHeight="1" x14ac:dyDescent="0.2">
      <c r="A133" s="1465" t="s">
        <v>2738</v>
      </c>
      <c r="B133" s="1465"/>
      <c r="C133" s="1468" t="s">
        <v>2739</v>
      </c>
      <c r="D133" s="1469"/>
      <c r="E133" s="1469"/>
      <c r="F133" s="7293" t="str">
        <f>IF(VLOOKUP($A133,'8 Oct - LIVE LDS Data'!$A$3:$AAD$1504,4,FALSE)=0/1/1900,"",VLOOKUP($A133,'8 Oct - LIVE LDS Data'!$A$3:$AAD$1504,4,FALSE))</f>
        <v>Portsmouth Local Plan</v>
      </c>
      <c r="G133" s="7294" t="str">
        <f>IF(VLOOKUP($A133,'8 Oct - LIVE LDS Data'!$A$3:$AAD$1504,6,FALSE)=0/1/1900,"",VLOOKUP($A133,'8 Oct - LIVE LDS Data'!$A$3:$AAD$1504,6,FALSE))</f>
        <v>2020</v>
      </c>
      <c r="H133" s="7294" t="str">
        <f>IF(VLOOKUP($A133,'8 Oct - LIVE LDS Data'!$A$3:$AAD$1504,7,FALSE)=0/1/1900,"",VLOOKUP($A133,'8 Oct - LIVE LDS Data'!$A$3:$AAD$1504,7,FALSE))</f>
        <v>2040</v>
      </c>
      <c r="I133" s="7294" t="str">
        <f>IF(VLOOKUP($A133,'8 Oct - LIVE LDS Data'!$A$3:$AAD$1504,8,FALSE)=0/1/1900,"",VLOOKUP($A133,'8 Oct - LIVE LDS Data'!$A$3:$AAD$1504,8,FALSE))</f>
        <v>N</v>
      </c>
      <c r="J133" s="7294" t="str">
        <f>IF(VLOOKUP($A133,'8 Oct - LIVE LDS Data'!$A$3:$AAD$1504,9,FALSE)=0/1/1900,"",VLOOKUP($A133,'8 Oct - LIVE LDS Data'!$A$3:$AAD$1504,9,FALSE))</f>
        <v>N</v>
      </c>
      <c r="K133" s="7295">
        <f>IF(VLOOKUP($A133,'8 Oct - LIVE LDS Data'!$A$3:$AAD$1504,10,FALSE)=0/1/1900,"",VLOOKUP($A133,'8 Oct - LIVE LDS Data'!$A$3:$AAD$1504,10,FALSE))</f>
        <v>40932</v>
      </c>
      <c r="L133" s="7297">
        <f>IF(VLOOKUP($A133,'8 Oct - LIVE LDS Data'!$A$3:$AAD$1504,33,FALSE)=0/1/1900,"",VLOOKUP($A133,'8 Oct - LIVE LDS Data'!$A$3:$AAD$1504,33,FALSE))</f>
        <v>42917</v>
      </c>
      <c r="M133" s="7297">
        <f>IF(VLOOKUP($A133,'8 Oct - LIVE LDS Data'!$A$3:$AAD$1504,34,FALSE)=0/1/1900,"",VLOOKUP($A133,'8 Oct - LIVE LDS Data'!$A$3:$AAD$1504,34,FALSE))</f>
        <v>42950</v>
      </c>
      <c r="N133" s="7297">
        <f>IF(VLOOKUP($A133,'8 Oct - LIVE LDS Data'!$A$3:$AAD$1504,40,FALSE)=0/1/1900,"",VLOOKUP($A133,'8 Oct - LIVE LDS Data'!$A$3:$AAD$1504,40,FALSE))</f>
        <v>43800</v>
      </c>
      <c r="O133" s="7297">
        <f>IF(VLOOKUP($A133,'8 Oct - LIVE LDS Data'!$A$3:$AAD$1504,41,FALSE)=0/1/1900,"",VLOOKUP($A133,'8 Oct - LIVE LDS Data'!$A$3:$AAD$1504,41,FALSE))</f>
        <v>43507</v>
      </c>
      <c r="P133" s="7297">
        <f>IF(VLOOKUP($A133,'8 Oct - LIVE LDS Data'!$A$3:$AAD$1504,47,FALSE)=0/1/1900,"",VLOOKUP($A133,'8 Oct - LIVE LDS Data'!$A$3:$AAD$1504,47,FALSE))</f>
        <v>44378</v>
      </c>
      <c r="Q133" s="7297">
        <f>IF(VLOOKUP($A133,'8 Oct - LIVE LDS Data'!$A$3:$AAD$1504,48,FALSE)=0/1/1900,"",VLOOKUP($A133,'8 Oct - LIVE LDS Data'!$A$3:$AAD$1504,48,FALSE))</f>
        <v>44456</v>
      </c>
      <c r="R133" s="7297" t="str">
        <f>IF(VLOOKUP($A133,'8 Oct - LIVE LDS Data'!$A$3:$AAD$1504,54,FALSE)=0/1/1900,"",VLOOKUP($A133,'8 Oct - LIVE LDS Data'!$A$3:$AAD$1504,54,FALSE))</f>
        <v/>
      </c>
      <c r="S133" s="7297" t="str">
        <f>IF(VLOOKUP($A133,'8 Oct - LIVE LDS Data'!$A$3:$AAD$1504,55,FALSE)=0/1/1900,"",VLOOKUP($A133,'8 Oct - LIVE LDS Data'!$A$3:$AAD$1504,55,FALSE))</f>
        <v/>
      </c>
      <c r="T133" s="7297" t="str">
        <f>IF(VLOOKUP($A133,'8 Oct - LIVE LDS Data'!$A$3:$AAD$1504,60,FALSE)=0/1/1900,"",VLOOKUP($A133,'8 Oct - LIVE LDS Data'!$A$3:$AAD$1504,60,FALSE))</f>
        <v xml:space="preserve">1. Jul-2024
2. Jan-2026
</v>
      </c>
      <c r="U133" s="7297">
        <f>IF(VLOOKUP($A133,'8 Oct - LIVE LDS Data'!$A$3:$AAD$1504,63,FALSE)=0/1/1900,"",VLOOKUP($A133,'8 Oct - LIVE LDS Data'!$A$3:$AAD$1504,63,FALSE))</f>
        <v>46113</v>
      </c>
      <c r="V133" s="7297">
        <f>IF(VLOOKUP($A133,'8 Oct - LIVE LDS Data'!$A$3:$AAD$1504,66,FALSE)=0/1/1900,"",VLOOKUP($A133,'8 Oct - LIVE LDS Data'!$A$3:$AAD$1504,66,FALSE))</f>
        <v>46478</v>
      </c>
      <c r="W133" s="7537" t="str">
        <f>IF(VLOOKUP($A133,'8 Oct - LIVE LDS Data'!$A$3:$AAD$1504,68,FALSE)=0/1/1900,"",VLOOKUP($A133,'8 Oct - LIVE LDS Data'!$A$3:$AAD$1504,68,FALSE))</f>
        <v>Pre-Submission Reg 19 Consultation on the Pre-Submission Local Plan ✓ Summer 2024
Pre-Submission Reg 19 Consultation on the Pre-Submission Local Plan Addendum Winter 2025
Submission Reg 22 Submission of Local Plan and its Addendum to Secretary of State for examination Spring 2026
Examination Reg 24 Examination of the Plan by an appointed Inspector Spring 2026 - winter 2026/27
Consultation on Main Modifications Winter 2026/27
Inspector's report Reg 25 Final Inspector's Report Spring 2027
Adoption Reg 26 Formal adoption of the Local Plan by the Council Spring 2027</v>
      </c>
      <c r="X133" s="7314" t="str">
        <f>IF(VLOOKUP($A133,'8 Oct - LIVE LDS Data'!$A$3:$AAD$1504,79,FALSE)=0/1/1900,"",VLOOKUP($A133,'8 Oct - LIVE LDS Data'!$A$3:$AAD$1504,79,FALSE))</f>
        <v>Published - to publish Reg 19 addendum</v>
      </c>
      <c r="Y133" s="7315" t="s">
        <v>90</v>
      </c>
      <c r="Z133" s="7538" t="s">
        <v>8051</v>
      </c>
      <c r="AA133" s="7300">
        <f>IF(VLOOKUP($A133,'8 Oct - LIVE LDS Data'!$A$3:$AAD$1504,72,FALSE)=0/1/1900,"",VLOOKUP($A133,'8 Oct - LIVE LDS Data'!$A$3:$AAD$1504,72,FALSE))</f>
        <v>45674</v>
      </c>
      <c r="AB133" s="7300">
        <f>IF(VLOOKUP($A133,'8 Oct - LIVE LDS Data'!$A$3:$AAD$1504,73,FALSE)=0/1/1900,"",VLOOKUP($A133,'8 Oct - LIVE LDS Data'!$A$3:$AAD$1504,73,FALSE))</f>
        <v>45790</v>
      </c>
      <c r="AC133" s="7300">
        <f>IF(VLOOKUP($A133,'8 Oct - LIVE LDS Data'!$A$3:$AAD$1504,75,FALSE)=0/1/1900,"",VLOOKUP($A133,'8 Oct - LIVE LDS Data'!$A$3:$AAD$1504,75,FALSE))</f>
        <v>45632</v>
      </c>
      <c r="AD133" s="7300">
        <f>IF(VLOOKUP($A133,'8 Oct - LIVE LDS Data'!$A$3:$AAD$1504,76,FALSE)=0/1/1900,"",VLOOKUP($A133,'8 Oct - LIVE LDS Data'!$A$3:$AAD$1504,76,FALSE))</f>
        <v>45790</v>
      </c>
    </row>
    <row r="134" spans="1:30" s="610" customFormat="1" ht="30" hidden="1" customHeight="1" x14ac:dyDescent="0.2">
      <c r="A134" s="1465" t="s">
        <v>2754</v>
      </c>
      <c r="B134" s="1465"/>
      <c r="C134" s="1465" t="s">
        <v>2755</v>
      </c>
      <c r="D134" s="1466"/>
      <c r="E134" s="1466"/>
      <c r="F134" s="7293" t="str">
        <f>IF(VLOOKUP($A134,'8 Oct - LIVE LDS Data'!$A$3:$AAD$1504,4,FALSE)=0/1/1900,"",VLOOKUP($A134,'8 Oct - LIVE LDS Data'!$A$3:$AAD$1504,4,FALSE))</f>
        <v>Central Lancashire Local Plan</v>
      </c>
      <c r="G134" s="7294">
        <f>IF(VLOOKUP($A134,'8 Oct - LIVE LDS Data'!$A$3:$AAD$1504,6,FALSE)=0/1/1900,"",VLOOKUP($A134,'8 Oct - LIVE LDS Data'!$A$3:$AAD$1504,6,FALSE))</f>
        <v>2023</v>
      </c>
      <c r="H134" s="7294">
        <f>IF(VLOOKUP($A134,'8 Oct - LIVE LDS Data'!$A$3:$AAD$1504,7,FALSE)=0/1/1900,"",VLOOKUP($A134,'8 Oct - LIVE LDS Data'!$A$3:$AAD$1504,7,FALSE))</f>
        <v>2041</v>
      </c>
      <c r="I134" s="7294" t="str">
        <f>IF(VLOOKUP($A134,'8 Oct - LIVE LDS Data'!$A$3:$AAD$1504,8,FALSE)=0/1/1900,"",VLOOKUP($A134,'8 Oct - LIVE LDS Data'!$A$3:$AAD$1504,8,FALSE))</f>
        <v>N</v>
      </c>
      <c r="J134" s="7294" t="str">
        <f>IF(VLOOKUP($A134,'8 Oct - LIVE LDS Data'!$A$3:$AAD$1504,9,FALSE)=0/1/1900,"",VLOOKUP($A134,'8 Oct - LIVE LDS Data'!$A$3:$AAD$1504,9,FALSE))</f>
        <v>Y</v>
      </c>
      <c r="K134" s="7295">
        <f>IF(VLOOKUP($A134,'8 Oct - LIVE LDS Data'!$A$3:$AAD$1504,10,FALSE)=0/1/1900,"",VLOOKUP($A134,'8 Oct - LIVE LDS Data'!$A$3:$AAD$1504,10,FALSE))</f>
        <v>41108</v>
      </c>
      <c r="L134" s="7297">
        <f>IF(VLOOKUP($A134,'8 Oct - LIVE LDS Data'!$A$3:$AAD$1504,33,FALSE)=0/1/1900,"",VLOOKUP($A134,'8 Oct - LIVE LDS Data'!$A$3:$AAD$1504,33,FALSE))</f>
        <v>43678</v>
      </c>
      <c r="M134" s="7297">
        <f>IF(VLOOKUP($A134,'8 Oct - LIVE LDS Data'!$A$3:$AAD$1504,34,FALSE)=0/1/1900,"",VLOOKUP($A134,'8 Oct - LIVE LDS Data'!$A$3:$AAD$1504,34,FALSE))</f>
        <v>43787</v>
      </c>
      <c r="N134" s="7297">
        <f>IF(VLOOKUP($A134,'8 Oct - LIVE LDS Data'!$A$3:$AAD$1504,40,FALSE)=0/1/1900,"",VLOOKUP($A134,'8 Oct - LIVE LDS Data'!$A$3:$AAD$1504,40,FALSE))</f>
        <v>44896</v>
      </c>
      <c r="O134" s="7297">
        <f>IF(VLOOKUP($A134,'8 Oct - LIVE LDS Data'!$A$3:$AAD$1504,41,FALSE)=0/1/1900,"",VLOOKUP($A134,'8 Oct - LIVE LDS Data'!$A$3:$AAD$1504,41,FALSE))</f>
        <v>44896</v>
      </c>
      <c r="P134" s="7297">
        <f>IF(VLOOKUP($A134,'8 Oct - LIVE LDS Data'!$A$3:$AAD$1504,47,FALSE)=0/1/1900,"",VLOOKUP($A134,'8 Oct - LIVE LDS Data'!$A$3:$AAD$1504,47,FALSE))</f>
        <v>45139</v>
      </c>
      <c r="Q134" s="7297">
        <f>IF(VLOOKUP($A134,'8 Oct - LIVE LDS Data'!$A$3:$AAD$1504,48,FALSE)=0/1/1900,"",VLOOKUP($A134,'8 Oct - LIVE LDS Data'!$A$3:$AAD$1504,48,FALSE))</f>
        <v>45139</v>
      </c>
      <c r="R134" s="7297" t="str">
        <f>IF(VLOOKUP($A134,'8 Oct - LIVE LDS Data'!$A$3:$AAD$1504,54,FALSE)=0/1/1900,"",VLOOKUP($A134,'8 Oct - LIVE LDS Data'!$A$3:$AAD$1504,54,FALSE))</f>
        <v/>
      </c>
      <c r="S134" s="7297" t="str">
        <f>IF(VLOOKUP($A134,'8 Oct - LIVE LDS Data'!$A$3:$AAD$1504,55,FALSE)=0/1/1900,"",VLOOKUP($A134,'8 Oct - LIVE LDS Data'!$A$3:$AAD$1504,55,FALSE))</f>
        <v/>
      </c>
      <c r="T134" s="7297">
        <f>IF(VLOOKUP($A134,'8 Oct - LIVE LDS Data'!$A$3:$AAD$1504,60,FALSE)=0/1/1900,"",VLOOKUP($A134,'8 Oct - LIVE LDS Data'!$A$3:$AAD$1504,60,FALSE))</f>
        <v>45689</v>
      </c>
      <c r="U134" s="7297">
        <f>IF(VLOOKUP($A134,'8 Oct - LIVE LDS Data'!$A$3:$AAD$1504,63,FALSE)=0/1/1900,"",VLOOKUP($A134,'8 Oct - LIVE LDS Data'!$A$3:$AAD$1504,63,FALSE))</f>
        <v>45809</v>
      </c>
      <c r="V134" s="7297">
        <f>IF(VLOOKUP($A134,'8 Oct - LIVE LDS Data'!$A$3:$AAD$1504,66,FALSE)=0/1/1900,"",VLOOKUP($A134,'8 Oct - LIVE LDS Data'!$A$3:$AAD$1504,66,FALSE))</f>
        <v>46357</v>
      </c>
      <c r="W134" s="7545" t="str">
        <f>IF(VLOOKUP($A134,'8 Oct - LIVE LDS Data'!$A$3:$AAD$1504,68,FALSE)=0/1/1900,"",VLOOKUP($A134,'8 Oct - LIVE LDS Data'!$A$3:$AAD$1504,68,FALSE))</f>
        <v>Central Lancashire LDS shared between Chorley, Preston and South Ribble. Reg 19 now Feb 2025 and submission by 30th June 2025.  Published 24 Feb 2025</v>
      </c>
      <c r="X134" s="7314" t="str">
        <f>IF(VLOOKUP($A134,'8 Oct - LIVE LDS Data'!$A$3:$AAD$1504,79,FALSE)=0/1/1900,"",VLOOKUP($A134,'8 Oct - LIVE LDS Data'!$A$3:$AAD$1504,79,FALSE))</f>
        <v>SUBMITTED</v>
      </c>
      <c r="Y134" s="7315" t="s">
        <v>90</v>
      </c>
      <c r="Z134" s="7538" t="s">
        <v>8056</v>
      </c>
      <c r="AA134" s="7300">
        <f>IF(VLOOKUP($A134,'8 Oct - LIVE LDS Data'!$A$3:$AAD$1504,72,FALSE)=0/1/1900,"",VLOOKUP($A134,'8 Oct - LIVE LDS Data'!$A$3:$AAD$1504,72,FALSE))</f>
        <v>45695</v>
      </c>
      <c r="AB134" s="7300">
        <f>IF(VLOOKUP($A134,'8 Oct - LIVE LDS Data'!$A$3:$AAD$1504,73,FALSE)=0/1/1900,"",VLOOKUP($A134,'8 Oct - LIVE LDS Data'!$A$3:$AAD$1504,73,FALSE))</f>
        <v>45420</v>
      </c>
      <c r="AC134" s="7300">
        <f>IF(VLOOKUP($A134,'8 Oct - LIVE LDS Data'!$A$3:$AAD$1504,75,FALSE)=0/1/1900,"",VLOOKUP($A134,'8 Oct - LIVE LDS Data'!$A$3:$AAD$1504,75,FALSE))</f>
        <v>45790</v>
      </c>
      <c r="AD134" s="7300">
        <f>IF(VLOOKUP($A134,'8 Oct - LIVE LDS Data'!$A$3:$AAD$1504,76,FALSE)=0/1/1900,"",VLOOKUP($A134,'8 Oct - LIVE LDS Data'!$A$3:$AAD$1504,76,FALSE))</f>
        <v>45420</v>
      </c>
    </row>
    <row r="135" spans="1:30" s="610" customFormat="1" ht="30" hidden="1" customHeight="1" x14ac:dyDescent="0.2">
      <c r="A135" s="7309" t="s">
        <v>2770</v>
      </c>
      <c r="B135" s="7309"/>
      <c r="C135" s="7309" t="s">
        <v>2771</v>
      </c>
      <c r="D135" s="7310"/>
      <c r="E135" s="7310"/>
      <c r="F135" s="7293" t="str">
        <f>IF(VLOOKUP($A135,'8 Oct - LIVE LDS Data'!$A$3:$AAD$1504,4,FALSE)=0/1/1900,"",VLOOKUP($A135,'8 Oct - LIVE LDS Data'!$A$3:$AAD$1504,4,FALSE))</f>
        <v>Reading Borough Local Plan (partial update)</v>
      </c>
      <c r="G135" s="7294">
        <f>IF(VLOOKUP($A135,'8 Oct - LIVE LDS Data'!$A$3:$AAD$1504,6,FALSE)=0/1/1900,"",VLOOKUP($A135,'8 Oct - LIVE LDS Data'!$A$3:$AAD$1504,6,FALSE))</f>
        <v>2023</v>
      </c>
      <c r="H135" s="7294">
        <f>IF(VLOOKUP($A135,'8 Oct - LIVE LDS Data'!$A$3:$AAD$1504,7,FALSE)=0/1/1900,"",VLOOKUP($A135,'8 Oct - LIVE LDS Data'!$A$3:$AAD$1504,7,FALSE))</f>
        <v>2041</v>
      </c>
      <c r="I135" s="7294" t="str">
        <f>IF(VLOOKUP($A135,'8 Oct - LIVE LDS Data'!$A$3:$AAD$1504,8,FALSE)=0/1/1900,"",VLOOKUP($A135,'8 Oct - LIVE LDS Data'!$A$3:$AAD$1504,8,FALSE))</f>
        <v>N</v>
      </c>
      <c r="J135" s="7294" t="str">
        <f>IF(VLOOKUP($A135,'8 Oct - LIVE LDS Data'!$A$3:$AAD$1504,9,FALSE)=0/1/1900,"",VLOOKUP($A135,'8 Oct - LIVE LDS Data'!$A$3:$AAD$1504,9,FALSE))</f>
        <v>N</v>
      </c>
      <c r="K135" s="7295">
        <f>IF(VLOOKUP($A135,'8 Oct - LIVE LDS Data'!$A$3:$AAD$1504,10,FALSE)=0/1/1900,"",VLOOKUP($A135,'8 Oct - LIVE LDS Data'!$A$3:$AAD$1504,10,FALSE))</f>
        <v>43773</v>
      </c>
      <c r="L135" s="7297">
        <f>IF(VLOOKUP($A135,'8 Oct - LIVE LDS Data'!$A$3:$AAD$1504,33,FALSE)=0/1/1900,"",VLOOKUP($A135,'8 Oct - LIVE LDS Data'!$A$3:$AAD$1504,33,FALSE))</f>
        <v>45231</v>
      </c>
      <c r="M135" s="7297">
        <f>IF(VLOOKUP($A135,'8 Oct - LIVE LDS Data'!$A$3:$AAD$1504,34,FALSE)=0/1/1900,"",VLOOKUP($A135,'8 Oct - LIVE LDS Data'!$A$3:$AAD$1504,34,FALSE))</f>
        <v>45231</v>
      </c>
      <c r="N135" s="7297" t="str">
        <f>IF(VLOOKUP($A135,'8 Oct - LIVE LDS Data'!$A$3:$AAD$1504,40,FALSE)=0/1/1900,"",VLOOKUP($A135,'8 Oct - LIVE LDS Data'!$A$3:$AAD$1504,40,FALSE))</f>
        <v/>
      </c>
      <c r="O135" s="7297" t="str">
        <f>IF(VLOOKUP($A135,'8 Oct - LIVE LDS Data'!$A$3:$AAD$1504,41,FALSE)=0/1/1900,"",VLOOKUP($A135,'8 Oct - LIVE LDS Data'!$A$3:$AAD$1504,41,FALSE))</f>
        <v/>
      </c>
      <c r="P135" s="7297" t="str">
        <f>IF(VLOOKUP($A135,'8 Oct - LIVE LDS Data'!$A$3:$AAD$1504,47,FALSE)=0/1/1900,"",VLOOKUP($A135,'8 Oct - LIVE LDS Data'!$A$3:$AAD$1504,47,FALSE))</f>
        <v/>
      </c>
      <c r="Q135" s="7297" t="str">
        <f>IF(VLOOKUP($A135,'8 Oct - LIVE LDS Data'!$A$3:$AAD$1504,48,FALSE)=0/1/1900,"",VLOOKUP($A135,'8 Oct - LIVE LDS Data'!$A$3:$AAD$1504,48,FALSE))</f>
        <v/>
      </c>
      <c r="R135" s="7297" t="str">
        <f>IF(VLOOKUP($A135,'8 Oct - LIVE LDS Data'!$A$3:$AAD$1504,54,FALSE)=0/1/1900,"",VLOOKUP($A135,'8 Oct - LIVE LDS Data'!$A$3:$AAD$1504,54,FALSE))</f>
        <v/>
      </c>
      <c r="S135" s="7297" t="str">
        <f>IF(VLOOKUP($A135,'8 Oct - LIVE LDS Data'!$A$3:$AAD$1504,55,FALSE)=0/1/1900,"",VLOOKUP($A135,'8 Oct - LIVE LDS Data'!$A$3:$AAD$1504,55,FALSE))</f>
        <v/>
      </c>
      <c r="T135" s="7297">
        <f>IF(VLOOKUP($A135,'8 Oct - LIVE LDS Data'!$A$3:$AAD$1504,60,FALSE)=0/1/1900,"",VLOOKUP($A135,'8 Oct - LIVE LDS Data'!$A$3:$AAD$1504,60,FALSE))</f>
        <v>45597</v>
      </c>
      <c r="U135" s="7297">
        <f>IF(VLOOKUP($A135,'8 Oct - LIVE LDS Data'!$A$3:$AAD$1504,63,FALSE)=0/1/1900,"",VLOOKUP($A135,'8 Oct - LIVE LDS Data'!$A$3:$AAD$1504,63,FALSE))</f>
        <v>45689</v>
      </c>
      <c r="V135" s="7297">
        <f>IF(VLOOKUP($A135,'8 Oct - LIVE LDS Data'!$A$3:$AAD$1504,66,FALSE)=0/1/1900,"",VLOOKUP($A135,'8 Oct - LIVE LDS Data'!$A$3:$AAD$1504,66,FALSE))</f>
        <v>45931</v>
      </c>
      <c r="W135" s="7537" t="str">
        <f>IF(VLOOKUP($A135,'8 Oct - LIVE LDS Data'!$A$3:$AAD$1504,68,FALSE)=0/1/1900,"",VLOOKUP($A135,'8 Oct - LIVE LDS Data'!$A$3:$AAD$1504,68,FALSE))</f>
        <v>Submitted 9 May</v>
      </c>
      <c r="X135" s="7314" t="str">
        <f>IF(VLOOKUP($A135,'8 Oct - LIVE LDS Data'!$A$3:$AAD$1504,79,FALSE)=0/1/1900,"",VLOOKUP($A135,'8 Oct - LIVE LDS Data'!$A$3:$AAD$1504,79,FALSE))</f>
        <v>Submitted</v>
      </c>
      <c r="Y135" s="7315" t="s">
        <v>3757</v>
      </c>
      <c r="Z135" s="7538" t="s">
        <v>8056</v>
      </c>
      <c r="AA135" s="7300">
        <f>IF(VLOOKUP($A135,'8 Oct - LIVE LDS Data'!$A$3:$AAD$1504,72,FALSE)=0/1/1900,"",VLOOKUP($A135,'8 Oct - LIVE LDS Data'!$A$3:$AAD$1504,72,FALSE))</f>
        <v>45790</v>
      </c>
      <c r="AB135" s="7300">
        <f>IF(VLOOKUP($A135,'8 Oct - LIVE LDS Data'!$A$3:$AAD$1504,73,FALSE)=0/1/1900,"",VLOOKUP($A135,'8 Oct - LIVE LDS Data'!$A$3:$AAD$1504,73,FALSE))</f>
        <v>45595</v>
      </c>
      <c r="AC135" s="7300">
        <f>IF(VLOOKUP($A135,'8 Oct - LIVE LDS Data'!$A$3:$AAD$1504,75,FALSE)=0/1/1900,"",VLOOKUP($A135,'8 Oct - LIVE LDS Data'!$A$3:$AAD$1504,75,FALSE))</f>
        <v>45790</v>
      </c>
      <c r="AD135" s="7300">
        <f>IF(VLOOKUP($A135,'8 Oct - LIVE LDS Data'!$A$3:$AAD$1504,76,FALSE)=0/1/1900,"",VLOOKUP($A135,'8 Oct - LIVE LDS Data'!$A$3:$AAD$1504,76,FALSE))</f>
        <v>45687</v>
      </c>
    </row>
    <row r="136" spans="1:30" s="610" customFormat="1" ht="40" customHeight="1" x14ac:dyDescent="0.2">
      <c r="A136" s="7309" t="s">
        <v>1248</v>
      </c>
      <c r="B136" s="7309"/>
      <c r="C136" s="7309" t="s">
        <v>1249</v>
      </c>
      <c r="D136" s="7310"/>
      <c r="E136" s="7310"/>
      <c r="F136" s="7293" t="str">
        <f>IF(VLOOKUP($A136,'8 Oct - LIVE LDS Data'!$A$3:$AAD$1504,4,FALSE)=0/1/1900,"",VLOOKUP($A136,'8 Oct - LIVE LDS Data'!$A$3:$AAD$1504,4,FALSE))</f>
        <v>none</v>
      </c>
      <c r="G136" s="7294" t="str">
        <f>IF(VLOOKUP($A136,'8 Oct - LIVE LDS Data'!$A$3:$AAD$1504,6,FALSE)=0/1/1900,"",VLOOKUP($A136,'8 Oct - LIVE LDS Data'!$A$3:$AAD$1504,6,FALSE))</f>
        <v/>
      </c>
      <c r="H136" s="7294" t="str">
        <f>IF(VLOOKUP($A136,'8 Oct - LIVE LDS Data'!$A$3:$AAD$1504,7,FALSE)=0/1/1900,"",VLOOKUP($A136,'8 Oct - LIVE LDS Data'!$A$3:$AAD$1504,7,FALSE))</f>
        <v/>
      </c>
      <c r="I136" s="7294" t="str">
        <f>IF(VLOOKUP($A136,'8 Oct - LIVE LDS Data'!$A$3:$AAD$1504,8,FALSE)=0/1/1900,"",VLOOKUP($A136,'8 Oct - LIVE LDS Data'!$A$3:$AAD$1504,8,FALSE))</f>
        <v>N</v>
      </c>
      <c r="J136" s="7294" t="str">
        <f>IF(VLOOKUP($A136,'8 Oct - LIVE LDS Data'!$A$3:$AAD$1504,9,FALSE)=0/1/1900,"",VLOOKUP($A136,'8 Oct - LIVE LDS Data'!$A$3:$AAD$1504,9,FALSE))</f>
        <v>N</v>
      </c>
      <c r="K136" s="7295">
        <f>IF(VLOOKUP($A136,'8 Oct - LIVE LDS Data'!$A$3:$AAD$1504,10,FALSE)=0/1/1900,"",VLOOKUP($A136,'8 Oct - LIVE LDS Data'!$A$3:$AAD$1504,10,FALSE))</f>
        <v>44125</v>
      </c>
      <c r="L136" s="7297">
        <f>IF(VLOOKUP($A136,'8 Oct - LIVE LDS Data'!$A$3:$AAD$1504,33,FALSE)=0/1/1900,"",VLOOKUP($A136,'8 Oct - LIVE LDS Data'!$A$3:$AAD$1504,33,FALSE))</f>
        <v>46082</v>
      </c>
      <c r="M136" s="7297" t="str">
        <f>IF(VLOOKUP($A136,'8 Oct - LIVE LDS Data'!$A$3:$AAD$1504,34,FALSE)=0/1/1900,"",VLOOKUP($A136,'8 Oct - LIVE LDS Data'!$A$3:$AAD$1504,34,FALSE))</f>
        <v/>
      </c>
      <c r="N136" s="7297" t="str">
        <f>IF(VLOOKUP($A136,'8 Oct - LIVE LDS Data'!$A$3:$AAD$1504,40,FALSE)=0/1/1900,"",VLOOKUP($A136,'8 Oct - LIVE LDS Data'!$A$3:$AAD$1504,40,FALSE))</f>
        <v/>
      </c>
      <c r="O136" s="7297" t="str">
        <f>IF(VLOOKUP($A136,'8 Oct - LIVE LDS Data'!$A$3:$AAD$1504,41,FALSE)=0/1/1900,"",VLOOKUP($A136,'8 Oct - LIVE LDS Data'!$A$3:$AAD$1504,41,FALSE))</f>
        <v/>
      </c>
      <c r="P136" s="7297" t="str">
        <f>IF(VLOOKUP($A136,'8 Oct - LIVE LDS Data'!$A$3:$AAD$1504,47,FALSE)=0/1/1900,"",VLOOKUP($A136,'8 Oct - LIVE LDS Data'!$A$3:$AAD$1504,47,FALSE))</f>
        <v/>
      </c>
      <c r="Q136" s="7297" t="str">
        <f>IF(VLOOKUP($A136,'8 Oct - LIVE LDS Data'!$A$3:$AAD$1504,48,FALSE)=0/1/1900,"",VLOOKUP($A136,'8 Oct - LIVE LDS Data'!$A$3:$AAD$1504,48,FALSE))</f>
        <v/>
      </c>
      <c r="R136" s="7297" t="str">
        <f>IF(VLOOKUP($A136,'8 Oct - LIVE LDS Data'!$A$3:$AAD$1504,54,FALSE)=0/1/1900,"",VLOOKUP($A136,'8 Oct - LIVE LDS Data'!$A$3:$AAD$1504,54,FALSE))</f>
        <v/>
      </c>
      <c r="S136" s="7297" t="str">
        <f>IF(VLOOKUP($A136,'8 Oct - LIVE LDS Data'!$A$3:$AAD$1504,55,FALSE)=0/1/1900,"",VLOOKUP($A136,'8 Oct - LIVE LDS Data'!$A$3:$AAD$1504,55,FALSE))</f>
        <v/>
      </c>
      <c r="T136" s="7297">
        <f>IF(VLOOKUP($A136,'8 Oct - LIVE LDS Data'!$A$3:$AAD$1504,60,FALSE)=0/1/1900,"",VLOOKUP($A136,'8 Oct - LIVE LDS Data'!$A$3:$AAD$1504,60,FALSE))</f>
        <v>46327</v>
      </c>
      <c r="U136" s="7297">
        <f>IF(VLOOKUP($A136,'8 Oct - LIVE LDS Data'!$A$3:$AAD$1504,63,FALSE)=0/1/1900,"",VLOOKUP($A136,'8 Oct - LIVE LDS Data'!$A$3:$AAD$1504,63,FALSE))</f>
        <v>46569</v>
      </c>
      <c r="V136" s="7297">
        <f>IF(VLOOKUP($A136,'8 Oct - LIVE LDS Data'!$A$3:$AAD$1504,66,FALSE)=0/1/1900,"",VLOOKUP($A136,'8 Oct - LIVE LDS Data'!$A$3:$AAD$1504,66,FALSE))</f>
        <v>46844</v>
      </c>
      <c r="W136" s="7537" t="str">
        <f>IF(VLOOKUP($A136,'8 Oct - LIVE LDS Data'!$A$3:$AAD$1504,68,FALSE)=0/1/1900,"",VLOOKUP($A136,'8 Oct - LIVE LDS Data'!$A$3:$AAD$1504,68,FALSE))</f>
        <v>Scoping and early participation March 2025 – September 2025
Gateway 1 September 2025
Plan Visioning October 2025 – March 2026
Gateway 2 March 2026
Public Consultation 1 March 2026 – April 2026
Evidence gathering and drafting the Plan May 2026 – October 2026
Public Consultation 2 November 2026 – December 2026
Engagement, proposing changes January 2027 – June 2027
Gateway 3 July 2027
Submission July/August 2027
Examination September 2027 – March 2028
Adoption April 2028</v>
      </c>
      <c r="X136" s="7314" t="s">
        <v>7048</v>
      </c>
      <c r="Y136" s="7315" t="s">
        <v>3757</v>
      </c>
      <c r="Z136" s="7538" t="s">
        <v>8054</v>
      </c>
      <c r="AA136" s="7300">
        <f>IF(VLOOKUP($A136,'8 Oct - LIVE LDS Data'!$A$3:$AAD$1504,72,FALSE)=0/1/1900,"",VLOOKUP($A136,'8 Oct - LIVE LDS Data'!$A$3:$AAD$1504,72,FALSE))</f>
        <v>45320</v>
      </c>
      <c r="AB136" s="7300">
        <f>IF(VLOOKUP($A136,'8 Oct - LIVE LDS Data'!$A$3:$AAD$1504,73,FALSE)=0/1/1900,"",VLOOKUP($A136,'8 Oct - LIVE LDS Data'!$A$3:$AAD$1504,73,FALSE))</f>
        <v>45937</v>
      </c>
      <c r="AC136" s="7300" t="str">
        <f>IF(VLOOKUP($A136,'8 Oct - LIVE LDS Data'!$A$3:$AAD$1504,75,FALSE)=0/1/1900,"",VLOOKUP($A136,'8 Oct - LIVE LDS Data'!$A$3:$AAD$1504,75,FALSE))</f>
        <v/>
      </c>
      <c r="AD136" s="7300">
        <f>IF(VLOOKUP($A136,'8 Oct - LIVE LDS Data'!$A$3:$AAD$1504,76,FALSE)=0/1/1900,"",VLOOKUP($A136,'8 Oct - LIVE LDS Data'!$A$3:$AAD$1504,76,FALSE))</f>
        <v>45937</v>
      </c>
    </row>
    <row r="137" spans="1:30" s="610" customFormat="1" ht="42.75" customHeight="1" x14ac:dyDescent="0.2">
      <c r="A137" s="1465" t="s">
        <v>3808</v>
      </c>
      <c r="B137" s="1465"/>
      <c r="C137" s="1468" t="s">
        <v>3809</v>
      </c>
      <c r="D137" s="1469"/>
      <c r="E137" s="1469"/>
      <c r="F137" s="7293" t="str">
        <f>IF(VLOOKUP($A137,'8 Oct - LIVE LDS Data'!$A$3:$AAD$1504,4,FALSE)=0/1/1900,"",VLOOKUP($A137,'8 Oct - LIVE LDS Data'!$A$3:$AAD$1504,4,FALSE))</f>
        <v/>
      </c>
      <c r="G137" s="7294" t="str">
        <f>IF(VLOOKUP($A137,'8 Oct - LIVE LDS Data'!$A$3:$AAD$1504,6,FALSE)=0/1/1900,"",VLOOKUP($A137,'8 Oct - LIVE LDS Data'!$A$3:$AAD$1504,6,FALSE))</f>
        <v/>
      </c>
      <c r="H137" s="7294" t="str">
        <f>IF(VLOOKUP($A137,'8 Oct - LIVE LDS Data'!$A$3:$AAD$1504,7,FALSE)=0/1/1900,"",VLOOKUP($A137,'8 Oct - LIVE LDS Data'!$A$3:$AAD$1504,7,FALSE))</f>
        <v/>
      </c>
      <c r="I137" s="7294" t="str">
        <f>IF(VLOOKUP($A137,'8 Oct - LIVE LDS Data'!$A$3:$AAD$1504,8,FALSE)=0/1/1900,"",VLOOKUP($A137,'8 Oct - LIVE LDS Data'!$A$3:$AAD$1504,8,FALSE))</f>
        <v>N</v>
      </c>
      <c r="J137" s="7294" t="str">
        <f>IF(VLOOKUP($A137,'8 Oct - LIVE LDS Data'!$A$3:$AAD$1504,9,FALSE)=0/1/1900,"",VLOOKUP($A137,'8 Oct - LIVE LDS Data'!$A$3:$AAD$1504,9,FALSE))</f>
        <v>N</v>
      </c>
      <c r="K137" s="7295">
        <f>IF(VLOOKUP($A137,'8 Oct - LIVE LDS Data'!$A$3:$AAD$1504,10,FALSE)=0/1/1900,"",VLOOKUP($A137,'8 Oct - LIVE LDS Data'!$A$3:$AAD$1504,10,FALSE))</f>
        <v>44851</v>
      </c>
      <c r="L137" s="7297" t="str">
        <f>IF(VLOOKUP($A137,'8 Oct - LIVE LDS Data'!$A$3:$AAD$1504,33,FALSE)=0/1/1900,"",VLOOKUP($A137,'8 Oct - LIVE LDS Data'!$A$3:$AAD$1504,33,FALSE))</f>
        <v/>
      </c>
      <c r="M137" s="7297" t="str">
        <f>IF(VLOOKUP($A137,'8 Oct - LIVE LDS Data'!$A$3:$AAD$1504,34,FALSE)=0/1/1900,"",VLOOKUP($A137,'8 Oct - LIVE LDS Data'!$A$3:$AAD$1504,34,FALSE))</f>
        <v/>
      </c>
      <c r="N137" s="7297" t="str">
        <f>IF(VLOOKUP($A137,'8 Oct - LIVE LDS Data'!$A$3:$AAD$1504,40,FALSE)=0/1/1900,"",VLOOKUP($A137,'8 Oct - LIVE LDS Data'!$A$3:$AAD$1504,40,FALSE))</f>
        <v/>
      </c>
      <c r="O137" s="7297" t="str">
        <f>IF(VLOOKUP($A137,'8 Oct - LIVE LDS Data'!$A$3:$AAD$1504,41,FALSE)=0/1/1900,"",VLOOKUP($A137,'8 Oct - LIVE LDS Data'!$A$3:$AAD$1504,41,FALSE))</f>
        <v/>
      </c>
      <c r="P137" s="7297" t="str">
        <f>IF(VLOOKUP($A137,'8 Oct - LIVE LDS Data'!$A$3:$AAD$1504,47,FALSE)=0/1/1900,"",VLOOKUP($A137,'8 Oct - LIVE LDS Data'!$A$3:$AAD$1504,47,FALSE))</f>
        <v/>
      </c>
      <c r="Q137" s="7297" t="str">
        <f>IF(VLOOKUP($A137,'8 Oct - LIVE LDS Data'!$A$3:$AAD$1504,48,FALSE)=0/1/1900,"",VLOOKUP($A137,'8 Oct - LIVE LDS Data'!$A$3:$AAD$1504,48,FALSE))</f>
        <v/>
      </c>
      <c r="R137" s="7297" t="str">
        <f>IF(VLOOKUP($A137,'8 Oct - LIVE LDS Data'!$A$3:$AAD$1504,54,FALSE)=0/1/1900,"",VLOOKUP($A137,'8 Oct - LIVE LDS Data'!$A$3:$AAD$1504,54,FALSE))</f>
        <v/>
      </c>
      <c r="S137" s="7297" t="str">
        <f>IF(VLOOKUP($A137,'8 Oct - LIVE LDS Data'!$A$3:$AAD$1504,55,FALSE)=0/1/1900,"",VLOOKUP($A137,'8 Oct - LIVE LDS Data'!$A$3:$AAD$1504,55,FALSE))</f>
        <v/>
      </c>
      <c r="T137" s="7297" t="str">
        <f>IF(VLOOKUP($A137,'8 Oct - LIVE LDS Data'!$A$3:$AAD$1504,60,FALSE)=0/1/1900,"",VLOOKUP($A137,'8 Oct - LIVE LDS Data'!$A$3:$AAD$1504,60,FALSE))</f>
        <v/>
      </c>
      <c r="U137" s="7297">
        <f>IF(VLOOKUP($A137,'8 Oct - LIVE LDS Data'!$A$3:$AAD$1504,63,FALSE)=0/1/1900,"",VLOOKUP($A137,'8 Oct - LIVE LDS Data'!$A$3:$AAD$1504,63,FALSE))</f>
        <v>46357</v>
      </c>
      <c r="V137" s="7297" t="str">
        <f>IF(VLOOKUP($A137,'8 Oct - LIVE LDS Data'!$A$3:$AAD$1504,66,FALSE)=0/1/1900,"",VLOOKUP($A137,'8 Oct - LIVE LDS Data'!$A$3:$AAD$1504,66,FALSE))</f>
        <v/>
      </c>
      <c r="W137" s="7537" t="str">
        <f>IF(VLOOKUP($A137,'8 Oct - LIVE LDS Data'!$A$3:$AAD$1504,68,FALSE)=0/1/1900,"",VLOOKUP($A137,'8 Oct - LIVE LDS Data'!$A$3:$AAD$1504,68,FALSE))</f>
        <v>Submission exp. Dec 2026</v>
      </c>
      <c r="X137" s="7314" t="s">
        <v>7048</v>
      </c>
      <c r="Y137" s="7315" t="s">
        <v>3757</v>
      </c>
      <c r="Z137" s="7538" t="s">
        <v>8053</v>
      </c>
      <c r="AA137" s="7300">
        <f>IF(VLOOKUP($A137,'8 Oct - LIVE LDS Data'!$A$3:$AAD$1504,72,FALSE)=0/1/1900,"",VLOOKUP($A137,'8 Oct - LIVE LDS Data'!$A$3:$AAD$1504,72,FALSE))</f>
        <v>45938</v>
      </c>
      <c r="AB137" s="7300" t="str">
        <f>IF(VLOOKUP($A137,'8 Oct - LIVE LDS Data'!$A$3:$AAD$1504,73,FALSE)=0/1/1900,"",VLOOKUP($A137,'8 Oct - LIVE LDS Data'!$A$3:$AAD$1504,73,FALSE))</f>
        <v/>
      </c>
      <c r="AC137" s="7300" t="str">
        <f>IF(VLOOKUP($A137,'8 Oct - LIVE LDS Data'!$A$3:$AAD$1504,75,FALSE)=0/1/1900,"",VLOOKUP($A137,'8 Oct - LIVE LDS Data'!$A$3:$AAD$1504,75,FALSE))</f>
        <v/>
      </c>
      <c r="AD137" s="7300">
        <f>IF(VLOOKUP($A137,'8 Oct - LIVE LDS Data'!$A$3:$AAD$1504,76,FALSE)=0/1/1900,"",VLOOKUP($A137,'8 Oct - LIVE LDS Data'!$A$3:$AAD$1504,76,FALSE))</f>
        <v>45687</v>
      </c>
    </row>
    <row r="138" spans="1:30" s="610" customFormat="1" ht="30" customHeight="1" x14ac:dyDescent="0.2">
      <c r="A138" s="7301" t="s">
        <v>2051</v>
      </c>
      <c r="B138" s="7301"/>
      <c r="C138" s="7301" t="s">
        <v>2052</v>
      </c>
      <c r="D138" s="7302"/>
      <c r="E138" s="7302"/>
      <c r="F138" s="7293" t="str">
        <f>IF(VLOOKUP($A138,'8 Oct - LIVE LDS Data'!$A$3:$AAD$1504,4,FALSE)=0/1/1900,"",VLOOKUP($A138,'8 Oct - LIVE LDS Data'!$A$3:$AAD$1504,4,FALSE))</f>
        <v>Revised Lambeth Local Plan</v>
      </c>
      <c r="G138" s="7294" t="str">
        <f>IF(VLOOKUP($A138,'8 Oct - LIVE LDS Data'!$A$3:$AAD$1504,6,FALSE)=0/1/1900,"",VLOOKUP($A138,'8 Oct - LIVE LDS Data'!$A$3:$AAD$1504,6,FALSE))</f>
        <v/>
      </c>
      <c r="H138" s="7294" t="str">
        <f>IF(VLOOKUP($A138,'8 Oct - LIVE LDS Data'!$A$3:$AAD$1504,7,FALSE)=0/1/1900,"",VLOOKUP($A138,'8 Oct - LIVE LDS Data'!$A$3:$AAD$1504,7,FALSE))</f>
        <v/>
      </c>
      <c r="I138" s="7294" t="str">
        <f>IF(VLOOKUP($A138,'8 Oct - LIVE LDS Data'!$A$3:$AAD$1504,8,FALSE)=0/1/1900,"",VLOOKUP($A138,'8 Oct - LIVE LDS Data'!$A$3:$AAD$1504,8,FALSE))</f>
        <v>N</v>
      </c>
      <c r="J138" s="7294" t="str">
        <f>IF(VLOOKUP($A138,'8 Oct - LIVE LDS Data'!$A$3:$AAD$1504,9,FALSE)=0/1/1900,"",VLOOKUP($A138,'8 Oct - LIVE LDS Data'!$A$3:$AAD$1504,9,FALSE))</f>
        <v>N</v>
      </c>
      <c r="K138" s="7295">
        <f>IF(VLOOKUP($A138,'8 Oct - LIVE LDS Data'!$A$3:$AAD$1504,10,FALSE)=0/1/1900,"",VLOOKUP($A138,'8 Oct - LIVE LDS Data'!$A$3:$AAD$1504,10,FALSE))</f>
        <v>44461</v>
      </c>
      <c r="L138" s="7297">
        <f>IF(VLOOKUP($A138,'8 Oct - LIVE LDS Data'!$A$3:$AAD$1504,33,FALSE)=0/1/1900,"",VLOOKUP($A138,'8 Oct - LIVE LDS Data'!$A$3:$AAD$1504,33,FALSE))</f>
        <v>46082</v>
      </c>
      <c r="M138" s="7297" t="str">
        <f>IF(VLOOKUP($A138,'8 Oct - LIVE LDS Data'!$A$3:$AAD$1504,34,FALSE)=0/1/1900,"",VLOOKUP($A138,'8 Oct - LIVE LDS Data'!$A$3:$AAD$1504,34,FALSE))</f>
        <v/>
      </c>
      <c r="N138" s="7297">
        <f>IF(VLOOKUP($A138,'8 Oct - LIVE LDS Data'!$A$3:$AAD$1504,40,FALSE)=0/1/1900,"",VLOOKUP($A138,'8 Oct - LIVE LDS Data'!$A$3:$AAD$1504,40,FALSE))</f>
        <v>46266</v>
      </c>
      <c r="O138" s="7297" t="str">
        <f>IF(VLOOKUP($A138,'8 Oct - LIVE LDS Data'!$A$3:$AAD$1504,41,FALSE)=0/1/1900,"",VLOOKUP($A138,'8 Oct - LIVE LDS Data'!$A$3:$AAD$1504,41,FALSE))</f>
        <v/>
      </c>
      <c r="P138" s="7297" t="str">
        <f>IF(VLOOKUP($A138,'8 Oct - LIVE LDS Data'!$A$3:$AAD$1504,47,FALSE)=0/1/1900,"",VLOOKUP($A138,'8 Oct - LIVE LDS Data'!$A$3:$AAD$1504,47,FALSE))</f>
        <v/>
      </c>
      <c r="Q138" s="7297" t="str">
        <f>IF(VLOOKUP($A138,'8 Oct - LIVE LDS Data'!$A$3:$AAD$1504,48,FALSE)=0/1/1900,"",VLOOKUP($A138,'8 Oct - LIVE LDS Data'!$A$3:$AAD$1504,48,FALSE))</f>
        <v/>
      </c>
      <c r="R138" s="7297" t="str">
        <f>IF(VLOOKUP($A138,'8 Oct - LIVE LDS Data'!$A$3:$AAD$1504,54,FALSE)=0/1/1900,"",VLOOKUP($A138,'8 Oct - LIVE LDS Data'!$A$3:$AAD$1504,54,FALSE))</f>
        <v/>
      </c>
      <c r="S138" s="7297" t="str">
        <f>IF(VLOOKUP($A138,'8 Oct - LIVE LDS Data'!$A$3:$AAD$1504,55,FALSE)=0/1/1900,"",VLOOKUP($A138,'8 Oct - LIVE LDS Data'!$A$3:$AAD$1504,55,FALSE))</f>
        <v/>
      </c>
      <c r="T138" s="7297">
        <f>IF(VLOOKUP($A138,'8 Oct - LIVE LDS Data'!$A$3:$AAD$1504,60,FALSE)=0/1/1900,"",VLOOKUP($A138,'8 Oct - LIVE LDS Data'!$A$3:$AAD$1504,60,FALSE))</f>
        <v>46753</v>
      </c>
      <c r="U138" s="7297">
        <f>IF(VLOOKUP($A138,'8 Oct - LIVE LDS Data'!$A$3:$AAD$1504,63,FALSE)=0/1/1900,"",VLOOKUP($A138,'8 Oct - LIVE LDS Data'!$A$3:$AAD$1504,63,FALSE))</f>
        <v>46966</v>
      </c>
      <c r="V138" s="7297">
        <f>IF(VLOOKUP($A138,'8 Oct - LIVE LDS Data'!$A$3:$AAD$1504,66,FALSE)=0/1/1900,"",VLOOKUP($A138,'8 Oct - LIVE LDS Data'!$A$3:$AAD$1504,66,FALSE))</f>
        <v>47178</v>
      </c>
      <c r="W138" s="7537" t="str">
        <f>IF(VLOOKUP($A138,'8 Oct - LIVE LDS Data'!$A$3:$AAD$1504,68,FALSE)=0/1/1900,"",VLOOKUP($A138,'8 Oct - LIVE LDS Data'!$A$3:$AAD$1504,68,FALSE))</f>
        <v>Timetable taken from PDT Data and ignored May 2024 LDS</v>
      </c>
      <c r="X138" s="7314" t="s">
        <v>7048</v>
      </c>
      <c r="Y138" s="7315" t="s">
        <v>3757</v>
      </c>
      <c r="Z138" s="7538" t="s">
        <v>8054</v>
      </c>
      <c r="AA138" s="7300">
        <f>IF(VLOOKUP($A138,'8 Oct - LIVE LDS Data'!$A$3:$AAD$1504,72,FALSE)=0/1/1900,"",VLOOKUP($A138,'8 Oct - LIVE LDS Data'!$A$3:$AAD$1504,72,FALSE))</f>
        <v>45320</v>
      </c>
      <c r="AB138" s="7300">
        <f>IF(VLOOKUP($A138,'8 Oct - LIVE LDS Data'!$A$3:$AAD$1504,73,FALSE)=0/1/1900,"",VLOOKUP($A138,'8 Oct - LIVE LDS Data'!$A$3:$AAD$1504,73,FALSE))</f>
        <v>45807</v>
      </c>
      <c r="AC138" s="7300" t="str">
        <f>IF(VLOOKUP($A138,'8 Oct - LIVE LDS Data'!$A$3:$AAD$1504,75,FALSE)=0/1/1900,"",VLOOKUP($A138,'8 Oct - LIVE LDS Data'!$A$3:$AAD$1504,75,FALSE))</f>
        <v/>
      </c>
      <c r="AD138" s="7300">
        <f>IF(VLOOKUP($A138,'8 Oct - LIVE LDS Data'!$A$3:$AAD$1504,76,FALSE)=0/1/1900,"",VLOOKUP($A138,'8 Oct - LIVE LDS Data'!$A$3:$AAD$1504,76,FALSE))</f>
        <v>45807</v>
      </c>
    </row>
    <row r="139" spans="1:30" s="610" customFormat="1" ht="30" customHeight="1" x14ac:dyDescent="0.2">
      <c r="A139" s="7309" t="s">
        <v>2159</v>
      </c>
      <c r="B139" s="7309"/>
      <c r="C139" s="7309" t="s">
        <v>4194</v>
      </c>
      <c r="D139" s="7310"/>
      <c r="E139" s="7310"/>
      <c r="F139" s="7293" t="str">
        <f>IF(VLOOKUP($A139,'8 Oct - LIVE LDS Data'!$A$3:$AAD$1504,4,FALSE)=0/1/1900,"",VLOOKUP($A139,'8 Oct - LIVE LDS Data'!$A$3:$AAD$1504,4,FALSE))</f>
        <v>Legacy Corporation Local Plan Review</v>
      </c>
      <c r="G139" s="7294" t="str">
        <f>IF(VLOOKUP($A139,'8 Oct - LIVE LDS Data'!$A$3:$AAD$1504,6,FALSE)=0/1/1900,"",VLOOKUP($A139,'8 Oct - LIVE LDS Data'!$A$3:$AAD$1504,6,FALSE))</f>
        <v/>
      </c>
      <c r="H139" s="7294" t="str">
        <f>IF(VLOOKUP($A139,'8 Oct - LIVE LDS Data'!$A$3:$AAD$1504,7,FALSE)=0/1/1900,"",VLOOKUP($A139,'8 Oct - LIVE LDS Data'!$A$3:$AAD$1504,7,FALSE))</f>
        <v/>
      </c>
      <c r="I139" s="7294" t="str">
        <f>IF(VLOOKUP($A139,'8 Oct - LIVE LDS Data'!$A$3:$AAD$1504,8,FALSE)=0/1/1900,"",VLOOKUP($A139,'8 Oct - LIVE LDS Data'!$A$3:$AAD$1504,8,FALSE))</f>
        <v/>
      </c>
      <c r="J139" s="7294" t="str">
        <f>IF(VLOOKUP($A139,'8 Oct - LIVE LDS Data'!$A$3:$AAD$1504,9,FALSE)=0/1/1900,"",VLOOKUP($A139,'8 Oct - LIVE LDS Data'!$A$3:$AAD$1504,9,FALSE))</f>
        <v/>
      </c>
      <c r="K139" s="7295">
        <f>IF(VLOOKUP($A139,'8 Oct - LIVE LDS Data'!$A$3:$AAD$1504,10,FALSE)=0/1/1900,"",VLOOKUP($A139,'8 Oct - LIVE LDS Data'!$A$3:$AAD$1504,10,FALSE))</f>
        <v>44033</v>
      </c>
      <c r="L139" s="7295"/>
      <c r="M139" s="7295"/>
      <c r="N139" s="7295"/>
      <c r="O139" s="7295"/>
      <c r="P139" s="7295"/>
      <c r="Q139" s="7295"/>
      <c r="R139" s="7295"/>
      <c r="S139" s="7295"/>
      <c r="T139" s="7297" t="str">
        <f>IF(VLOOKUP($A139,'8 Oct - LIVE LDS Data'!$A$3:$AAD$1504,60,FALSE)=0/1/1900,"",VLOOKUP($A139,'8 Oct - LIVE LDS Data'!$A$3:$AAD$1504,60,FALSE))</f>
        <v/>
      </c>
      <c r="U139" s="7297" t="str">
        <f>IF(VLOOKUP($A139,'8 Oct - LIVE LDS Data'!$A$3:$AAD$1504,63,FALSE)=0/1/1900,"",VLOOKUP($A139,'8 Oct - LIVE LDS Data'!$A$3:$AAD$1504,63,FALSE))</f>
        <v/>
      </c>
      <c r="V139" s="7297" t="str">
        <f>IF(VLOOKUP($A139,'8 Oct - LIVE LDS Data'!$A$3:$AAD$1504,66,FALSE)=0/1/1900,"",VLOOKUP($A139,'8 Oct - LIVE LDS Data'!$A$3:$AAD$1504,66,FALSE))</f>
        <v/>
      </c>
      <c r="W139" s="7537" t="str">
        <f>IF(VLOOKUP($A139,'8 Oct - LIVE LDS Data'!$A$3:$AAD$1504,68,FALSE)=0/1/1900,"",VLOOKUP($A139,'8 Oct - LIVE LDS Data'!$A$3:$AAD$1504,68,FALSE))</f>
        <v>Found Sound 25 April 2020.  Adopted July 2020</v>
      </c>
      <c r="X139" s="7314" t="str">
        <f>IF(VLOOKUP($A139,'8 Oct - LIVE LDS Data'!$A$3:$AAD$1504,79,FALSE)=0/1/1900,"",VLOOKUP($A139,'8 Oct - LIVE LDS Data'!$A$3:$AAD$1504,79,FALSE))</f>
        <v>no work on an emerging plan
[adopted Jul-2020 &amp; planning powers to be transferred in 2024]</v>
      </c>
      <c r="Y139" s="7315" t="s">
        <v>3757</v>
      </c>
      <c r="Z139" s="7538" t="s">
        <v>226</v>
      </c>
      <c r="AA139" s="7300">
        <f>IF(VLOOKUP($A139,'8 Oct - LIVE LDS Data'!$A$3:$AAD$1504,72,FALSE)=0/1/1900,"",VLOOKUP($A139,'8 Oct - LIVE LDS Data'!$A$3:$AAD$1504,72,FALSE))</f>
        <v>45399</v>
      </c>
      <c r="AB139" s="7300" t="str">
        <f>IF(VLOOKUP($A139,'8 Oct - LIVE LDS Data'!$A$3:$AAD$1504,73,FALSE)=0/1/1900,"",VLOOKUP($A139,'8 Oct - LIVE LDS Data'!$A$3:$AAD$1504,73,FALSE))</f>
        <v/>
      </c>
      <c r="AC139" s="7300" t="str">
        <f>IF(VLOOKUP($A139,'8 Oct - LIVE LDS Data'!$A$3:$AAD$1504,75,FALSE)=0/1/1900,"",VLOOKUP($A139,'8 Oct - LIVE LDS Data'!$A$3:$AAD$1504,75,FALSE))</f>
        <v/>
      </c>
      <c r="AD139" s="7300" t="str">
        <f>IF(VLOOKUP($A139,'8 Oct - LIVE LDS Data'!$A$3:$AAD$1504,76,FALSE)=0/1/1900,"",VLOOKUP($A139,'8 Oct - LIVE LDS Data'!$A$3:$AAD$1504,76,FALSE))</f>
        <v/>
      </c>
    </row>
    <row r="140" spans="1:30" s="610" customFormat="1" ht="30" hidden="1" customHeight="1" x14ac:dyDescent="0.2">
      <c r="A140" s="1465" t="s">
        <v>2818</v>
      </c>
      <c r="B140" s="1465"/>
      <c r="C140" s="1465" t="s">
        <v>2819</v>
      </c>
      <c r="D140" s="1466"/>
      <c r="E140" s="1466"/>
      <c r="F140" s="7293" t="str">
        <f>IF(VLOOKUP($A140,'8 Oct - LIVE LDS Data'!$A$3:$AAD$1504,4,FALSE)=0/1/1900,"",VLOOKUP($A140,'8 Oct - LIVE LDS Data'!$A$3:$AAD$1504,4,FALSE))</f>
        <v>Ribble Valley Local Plan 2021-2038</v>
      </c>
      <c r="G140" s="7294" t="str">
        <f>IF(VLOOKUP($A140,'8 Oct - LIVE LDS Data'!$A$3:$AAD$1504,6,FALSE)=0/1/1900,"",VLOOKUP($A140,'8 Oct - LIVE LDS Data'!$A$3:$AAD$1504,6,FALSE))</f>
        <v>2021</v>
      </c>
      <c r="H140" s="7294" t="str">
        <f>IF(VLOOKUP($A140,'8 Oct - LIVE LDS Data'!$A$3:$AAD$1504,7,FALSE)=0/1/1900,"",VLOOKUP($A140,'8 Oct - LIVE LDS Data'!$A$3:$AAD$1504,7,FALSE))</f>
        <v>2038</v>
      </c>
      <c r="I140" s="7294" t="str">
        <f>IF(VLOOKUP($A140,'8 Oct - LIVE LDS Data'!$A$3:$AAD$1504,8,FALSE)=0/1/1900,"",VLOOKUP($A140,'8 Oct - LIVE LDS Data'!$A$3:$AAD$1504,8,FALSE))</f>
        <v>N</v>
      </c>
      <c r="J140" s="7294" t="str">
        <f>IF(VLOOKUP($A140,'8 Oct - LIVE LDS Data'!$A$3:$AAD$1504,9,FALSE)=0/1/1900,"",VLOOKUP($A140,'8 Oct - LIVE LDS Data'!$A$3:$AAD$1504,9,FALSE))</f>
        <v>N</v>
      </c>
      <c r="K140" s="7295">
        <f>IF(VLOOKUP($A140,'8 Oct - LIVE LDS Data'!$A$3:$AAD$1504,10,FALSE)=0/1/1900,"",VLOOKUP($A140,'8 Oct - LIVE LDS Data'!$A$3:$AAD$1504,10,FALSE))</f>
        <v>41989</v>
      </c>
      <c r="L140" s="7297">
        <f>IF(VLOOKUP($A140,'8 Oct - LIVE LDS Data'!$A$3:$AAD$1504,33,FALSE)=0/1/1900,"",VLOOKUP($A140,'8 Oct - LIVE LDS Data'!$A$3:$AAD$1504,33,FALSE))</f>
        <v>44562</v>
      </c>
      <c r="M140" s="7297">
        <f>IF(VLOOKUP($A140,'8 Oct - LIVE LDS Data'!$A$3:$AAD$1504,34,FALSE)=0/1/1900,"",VLOOKUP($A140,'8 Oct - LIVE LDS Data'!$A$3:$AAD$1504,34,FALSE))</f>
        <v>44708</v>
      </c>
      <c r="N140" s="7297">
        <f>IF(VLOOKUP($A140,'8 Oct - LIVE LDS Data'!$A$3:$AAD$1504,40,FALSE)=0/1/1900,"",VLOOKUP($A140,'8 Oct - LIVE LDS Data'!$A$3:$AAD$1504,40,FALSE))</f>
        <v>45931</v>
      </c>
      <c r="O140" s="7297" t="str">
        <f>IF(VLOOKUP($A140,'8 Oct - LIVE LDS Data'!$A$3:$AAD$1504,41,FALSE)=0/1/1900,"",VLOOKUP($A140,'8 Oct - LIVE LDS Data'!$A$3:$AAD$1504,41,FALSE))</f>
        <v/>
      </c>
      <c r="P140" s="7297" t="str">
        <f>IF(VLOOKUP($A140,'8 Oct - LIVE LDS Data'!$A$3:$AAD$1504,47,FALSE)=0/1/1900,"",VLOOKUP($A140,'8 Oct - LIVE LDS Data'!$A$3:$AAD$1504,47,FALSE))</f>
        <v/>
      </c>
      <c r="Q140" s="7297" t="str">
        <f>IF(VLOOKUP($A140,'8 Oct - LIVE LDS Data'!$A$3:$AAD$1504,48,FALSE)=0/1/1900,"",VLOOKUP($A140,'8 Oct - LIVE LDS Data'!$A$3:$AAD$1504,48,FALSE))</f>
        <v/>
      </c>
      <c r="R140" s="7297" t="str">
        <f>IF(VLOOKUP($A140,'8 Oct - LIVE LDS Data'!$A$3:$AAD$1504,54,FALSE)=0/1/1900,"",VLOOKUP($A140,'8 Oct - LIVE LDS Data'!$A$3:$AAD$1504,54,FALSE))</f>
        <v/>
      </c>
      <c r="S140" s="7297" t="str">
        <f>IF(VLOOKUP($A140,'8 Oct - LIVE LDS Data'!$A$3:$AAD$1504,55,FALSE)=0/1/1900,"",VLOOKUP($A140,'8 Oct - LIVE LDS Data'!$A$3:$AAD$1504,55,FALSE))</f>
        <v/>
      </c>
      <c r="T140" s="7297">
        <f>IF(VLOOKUP($A140,'8 Oct - LIVE LDS Data'!$A$3:$AAD$1504,60,FALSE)=0/1/1900,"",VLOOKUP($A140,'8 Oct - LIVE LDS Data'!$A$3:$AAD$1504,60,FALSE))</f>
        <v>46023</v>
      </c>
      <c r="U140" s="7297">
        <f>IF(VLOOKUP($A140,'8 Oct - LIVE LDS Data'!$A$3:$AAD$1504,63,FALSE)=0/1/1900,"",VLOOKUP($A140,'8 Oct - LIVE LDS Data'!$A$3:$AAD$1504,63,FALSE))</f>
        <v>46143</v>
      </c>
      <c r="V140" s="7297">
        <f>IF(VLOOKUP($A140,'8 Oct - LIVE LDS Data'!$A$3:$AAD$1504,66,FALSE)=0/1/1900,"",VLOOKUP($A140,'8 Oct - LIVE LDS Data'!$A$3:$AAD$1504,66,FALSE))</f>
        <v>46357</v>
      </c>
      <c r="W140" s="7537" t="str">
        <f>IF(VLOOKUP($A140,'8 Oct - LIVE LDS Data'!$A$3:$AAD$1504,68,FALSE)=0/1/1900,"",VLOOKUP($A140,'8 Oct - LIVE LDS Data'!$A$3:$AAD$1504,68,FALSE))</f>
        <v>Call for Sites- September 2021
Regulation 18 Consultation- May 2022
Second Regulation 18 Consultation- Autumn 2025
Consultation on draft plan (Regulation 19)- January 2026
Publication of Proposed Submission Documents- March 2026
Submission- May 2026
Examination in Public* 2026
Adoption* December 2026</v>
      </c>
      <c r="X140" s="7314" t="str">
        <f>IF(VLOOKUP($A140,'8 Oct - LIVE LDS Data'!$A$3:$AAD$1504,79,FALSE)=0/1/1900,"",VLOOKUP($A140,'8 Oct - LIVE LDS Data'!$A$3:$AAD$1504,79,FALSE))</f>
        <v>Reg 18 ongoing</v>
      </c>
      <c r="Y140" s="7315" t="s">
        <v>90</v>
      </c>
      <c r="Z140" s="7538" t="s">
        <v>8058</v>
      </c>
      <c r="AA140" s="7300">
        <f>IF(VLOOKUP($A140,'8 Oct - LIVE LDS Data'!$A$3:$AAD$1504,72,FALSE)=0/1/1900,"",VLOOKUP($A140,'8 Oct - LIVE LDS Data'!$A$3:$AAD$1504,72,FALSE))</f>
        <v>45320</v>
      </c>
      <c r="AB140" s="7300">
        <f>IF(VLOOKUP($A140,'8 Oct - LIVE LDS Data'!$A$3:$AAD$1504,73,FALSE)=0/1/1900,"",VLOOKUP($A140,'8 Oct - LIVE LDS Data'!$A$3:$AAD$1504,73,FALSE))</f>
        <v>45790</v>
      </c>
      <c r="AC140" s="7300" t="str">
        <f>IF(VLOOKUP($A140,'8 Oct - LIVE LDS Data'!$A$3:$AAD$1504,75,FALSE)=0/1/1900,"",VLOOKUP($A140,'8 Oct - LIVE LDS Data'!$A$3:$AAD$1504,75,FALSE))</f>
        <v/>
      </c>
      <c r="AD140" s="7300">
        <f>IF(VLOOKUP($A140,'8 Oct - LIVE LDS Data'!$A$3:$AAD$1504,76,FALSE)=0/1/1900,"",VLOOKUP($A140,'8 Oct - LIVE LDS Data'!$A$3:$AAD$1504,76,FALSE))</f>
        <v>45790</v>
      </c>
    </row>
    <row r="141" spans="1:30" s="610" customFormat="1" ht="30" hidden="1" customHeight="1" x14ac:dyDescent="0.2">
      <c r="A141" s="1465" t="s">
        <v>2861</v>
      </c>
      <c r="B141" s="1465"/>
      <c r="C141" s="1465" t="s">
        <v>2862</v>
      </c>
      <c r="D141" s="1466"/>
      <c r="E141" s="1466"/>
      <c r="F141" s="7293" t="str">
        <f>IF(VLOOKUP($A141,'8 Oct - LIVE LDS Data'!$A$3:$AAD$1504,4,FALSE)=0/1/1900,"",VLOOKUP($A141,'8 Oct - LIVE LDS Data'!$A$3:$AAD$1504,4,FALSE))</f>
        <v>New Rochford Local Plan</v>
      </c>
      <c r="G141" s="7294" t="str">
        <f>IF(VLOOKUP($A141,'8 Oct - LIVE LDS Data'!$A$3:$AAD$1504,6,FALSE)=0/1/1900,"",VLOOKUP($A141,'8 Oct - LIVE LDS Data'!$A$3:$AAD$1504,6,FALSE))</f>
        <v>2020</v>
      </c>
      <c r="H141" s="7294" t="str">
        <f>IF(VLOOKUP($A141,'8 Oct - LIVE LDS Data'!$A$3:$AAD$1504,7,FALSE)=0/1/1900,"",VLOOKUP($A141,'8 Oct - LIVE LDS Data'!$A$3:$AAD$1504,7,FALSE))</f>
        <v>2040</v>
      </c>
      <c r="I141" s="7294" t="str">
        <f>IF(VLOOKUP($A141,'8 Oct - LIVE LDS Data'!$A$3:$AAD$1504,8,FALSE)=0/1/1900,"",VLOOKUP($A141,'8 Oct - LIVE LDS Data'!$A$3:$AAD$1504,8,FALSE))</f>
        <v>N</v>
      </c>
      <c r="J141" s="7294" t="str">
        <f>IF(VLOOKUP($A141,'8 Oct - LIVE LDS Data'!$A$3:$AAD$1504,9,FALSE)=0/1/1900,"",VLOOKUP($A141,'8 Oct - LIVE LDS Data'!$A$3:$AAD$1504,9,FALSE))</f>
        <v>N</v>
      </c>
      <c r="K141" s="7295">
        <f>IF(VLOOKUP($A141,'8 Oct - LIVE LDS Data'!$A$3:$AAD$1504,10,FALSE)=0/1/1900,"",VLOOKUP($A141,'8 Oct - LIVE LDS Data'!$A$3:$AAD$1504,10,FALSE))</f>
        <v>40890</v>
      </c>
      <c r="L141" s="7297">
        <f>IF(VLOOKUP($A141,'8 Oct - LIVE LDS Data'!$A$3:$AAD$1504,33,FALSE)=0/1/1900,"",VLOOKUP($A141,'8 Oct - LIVE LDS Data'!$A$3:$AAD$1504,33,FALSE))</f>
        <v>43070</v>
      </c>
      <c r="M141" s="7297">
        <f>IF(VLOOKUP($A141,'8 Oct - LIVE LDS Data'!$A$3:$AAD$1504,34,FALSE)=0/1/1900,"",VLOOKUP($A141,'8 Oct - LIVE LDS Data'!$A$3:$AAD$1504,34,FALSE))</f>
        <v>43082</v>
      </c>
      <c r="N141" s="7297">
        <f>IF(VLOOKUP($A141,'8 Oct - LIVE LDS Data'!$A$3:$AAD$1504,40,FALSE)=0/1/1900,"",VLOOKUP($A141,'8 Oct - LIVE LDS Data'!$A$3:$AAD$1504,40,FALSE))</f>
        <v>44405</v>
      </c>
      <c r="O141" s="7297">
        <f>IF(VLOOKUP($A141,'8 Oct - LIVE LDS Data'!$A$3:$AAD$1504,41,FALSE)=0/1/1900,"",VLOOKUP($A141,'8 Oct - LIVE LDS Data'!$A$3:$AAD$1504,41,FALSE))</f>
        <v>44405</v>
      </c>
      <c r="P141" s="7297">
        <f>IF(VLOOKUP($A141,'8 Oct - LIVE LDS Data'!$A$3:$AAD$1504,47,FALSE)=0/1/1900,"",VLOOKUP($A141,'8 Oct - LIVE LDS Data'!$A$3:$AAD$1504,47,FALSE))</f>
        <v>46113</v>
      </c>
      <c r="Q141" s="7297" t="str">
        <f>IF(VLOOKUP($A141,'8 Oct - LIVE LDS Data'!$A$3:$AAD$1504,48,FALSE)=0/1/1900,"",VLOOKUP($A141,'8 Oct - LIVE LDS Data'!$A$3:$AAD$1504,48,FALSE))</f>
        <v/>
      </c>
      <c r="R141" s="7297" t="str">
        <f>IF(VLOOKUP($A141,'8 Oct - LIVE LDS Data'!$A$3:$AAD$1504,54,FALSE)=0/1/1900,"",VLOOKUP($A141,'8 Oct - LIVE LDS Data'!$A$3:$AAD$1504,54,FALSE))</f>
        <v/>
      </c>
      <c r="S141" s="7297" t="str">
        <f>IF(VLOOKUP($A141,'8 Oct - LIVE LDS Data'!$A$3:$AAD$1504,55,FALSE)=0/1/1900,"",VLOOKUP($A141,'8 Oct - LIVE LDS Data'!$A$3:$AAD$1504,55,FALSE))</f>
        <v/>
      </c>
      <c r="T141" s="7297">
        <f>IF(VLOOKUP($A141,'8 Oct - LIVE LDS Data'!$A$3:$AAD$1504,60,FALSE)=0/1/1900,"",VLOOKUP($A141,'8 Oct - LIVE LDS Data'!$A$3:$AAD$1504,60,FALSE))</f>
        <v>46296</v>
      </c>
      <c r="U141" s="7297">
        <f>IF(VLOOKUP($A141,'8 Oct - LIVE LDS Data'!$A$3:$AAD$1504,63,FALSE)=0/1/1900,"",VLOOKUP($A141,'8 Oct - LIVE LDS Data'!$A$3:$AAD$1504,63,FALSE))</f>
        <v>46388</v>
      </c>
      <c r="V141" s="7297">
        <f>IF(VLOOKUP($A141,'8 Oct - LIVE LDS Data'!$A$3:$AAD$1504,66,FALSE)=0/1/1900,"",VLOOKUP($A141,'8 Oct - LIVE LDS Data'!$A$3:$AAD$1504,66,FALSE))</f>
        <v>46753</v>
      </c>
      <c r="W141" s="7537" t="str">
        <f>IF(VLOOKUP($A141,'8 Oct - LIVE LDS Data'!$A$3:$AAD$1504,68,FALSE)=0/1/1900,"",VLOOKUP($A141,'8 Oct - LIVE LDS Data'!$A$3:$AAD$1504,68,FALSE))</f>
        <v>Issues and Options Document public consultation December 2017 to March 2018
Spatial Options Document public consultation (Regulation 18) July to September 2021
Preferred Options Document public consultation (Regulation 18) Winter/Spring 2026
Proposed Pre-Submission Document public consultation (Regulation 19) Autumn 2026
Submission to Secretary of State for independent examination (Regulation 22) Winter 2026
Examination hearings Spring 2027
Main Modifications consultation Summer 2027
Inspector’s Report expected Autumn 2027
Adoption by Full Council Winter 2027-28</v>
      </c>
      <c r="X141" s="7314" t="str">
        <f>IF(VLOOKUP($A141,'8 Oct - LIVE LDS Data'!$A$3:$AAD$1504,79,FALSE)=0/1/1900,"",VLOOKUP($A141,'8 Oct - LIVE LDS Data'!$A$3:$AAD$1504,79,FALSE))</f>
        <v>Reg 18 ongoing</v>
      </c>
      <c r="Y141" s="7315" t="s">
        <v>90</v>
      </c>
      <c r="Z141" s="7538" t="s">
        <v>8051</v>
      </c>
      <c r="AA141" s="7300">
        <f>IF(VLOOKUP($A141,'8 Oct - LIVE LDS Data'!$A$3:$AAD$1504,72,FALSE)=0/1/1900,"",VLOOKUP($A141,'8 Oct - LIVE LDS Data'!$A$3:$AAD$1504,72,FALSE))</f>
        <v>45790</v>
      </c>
      <c r="AB141" s="7300">
        <f>IF(VLOOKUP($A141,'8 Oct - LIVE LDS Data'!$A$3:$AAD$1504,73,FALSE)=0/1/1900,"",VLOOKUP($A141,'8 Oct - LIVE LDS Data'!$A$3:$AAD$1504,73,FALSE))</f>
        <v>45932</v>
      </c>
      <c r="AC141" s="7300">
        <f>IF(VLOOKUP($A141,'8 Oct - LIVE LDS Data'!$A$3:$AAD$1504,75,FALSE)=0/1/1900,"",VLOOKUP($A141,'8 Oct - LIVE LDS Data'!$A$3:$AAD$1504,75,FALSE))</f>
        <v>45790</v>
      </c>
      <c r="AD141" s="7300">
        <f>IF(VLOOKUP($A141,'8 Oct - LIVE LDS Data'!$A$3:$AAD$1504,76,FALSE)=0/1/1900,"",VLOOKUP($A141,'8 Oct - LIVE LDS Data'!$A$3:$AAD$1504,76,FALSE))</f>
        <v>45932</v>
      </c>
    </row>
    <row r="142" spans="1:30" s="610" customFormat="1" ht="30" customHeight="1" x14ac:dyDescent="0.2">
      <c r="A142" s="7324" t="s">
        <v>2588</v>
      </c>
      <c r="B142" s="7324"/>
      <c r="C142" s="7324" t="s">
        <v>2589</v>
      </c>
      <c r="D142" s="7302"/>
      <c r="E142" s="7302"/>
      <c r="F142" s="7321" t="str">
        <f>IF(VLOOKUP($A142,'8 Oct - LIVE LDS Data'!$A$3:$AAD$1504,4,FALSE)=0/1/1900,"",VLOOKUP($A142,'8 Oct - LIVE LDS Data'!$A$3:$AAD$1504,4,FALSE))</f>
        <v>Northumberland Local Plan</v>
      </c>
      <c r="G142" s="7322" t="str">
        <f>IF(VLOOKUP($A142,'8 Oct - LIVE LDS Data'!$A$3:$AAD$1504,6,FALSE)=0/1/1900,"",VLOOKUP($A142,'8 Oct - LIVE LDS Data'!$A$3:$AAD$1504,6,FALSE))</f>
        <v>2025</v>
      </c>
      <c r="H142" s="7322" t="str">
        <f>IF(VLOOKUP($A142,'8 Oct - LIVE LDS Data'!$A$3:$AAD$1504,7,FALSE)=0/1/1900,"",VLOOKUP($A142,'8 Oct - LIVE LDS Data'!$A$3:$AAD$1504,7,FALSE))</f>
        <v>2045</v>
      </c>
      <c r="I142" s="7322" t="str">
        <f>IF(VLOOKUP($A142,'8 Oct - LIVE LDS Data'!$A$3:$AAD$1504,8,FALSE)=0/1/1900,"",VLOOKUP($A142,'8 Oct - LIVE LDS Data'!$A$3:$AAD$1504,8,FALSE))</f>
        <v>N</v>
      </c>
      <c r="J142" s="7322" t="str">
        <f>IF(VLOOKUP($A142,'8 Oct - LIVE LDS Data'!$A$3:$AAD$1504,9,FALSE)=0/1/1900,"",VLOOKUP($A142,'8 Oct - LIVE LDS Data'!$A$3:$AAD$1504,9,FALSE))</f>
        <v>N</v>
      </c>
      <c r="K142" s="7323">
        <f>IF(VLOOKUP($A142,'8 Oct - LIVE LDS Data'!$A$3:$AAD$1504,10,FALSE)=0/1/1900,"",VLOOKUP($A142,'8 Oct - LIVE LDS Data'!$A$3:$AAD$1504,10,FALSE))</f>
        <v>44651</v>
      </c>
      <c r="L142" s="7549">
        <f>IF(VLOOKUP($A142,'8 Oct - LIVE LDS Data'!$A$3:$AAD$1504,33,FALSE)=0/1/1900,"",VLOOKUP($A142,'8 Oct - LIVE LDS Data'!$A$3:$AAD$1504,33,FALSE))</f>
        <v>45962</v>
      </c>
      <c r="M142" s="7549" t="str">
        <f>IF(VLOOKUP($A142,'8 Oct - LIVE LDS Data'!$A$3:$AAD$1504,34,FALSE)=0/1/1900,"",VLOOKUP($A142,'8 Oct - LIVE LDS Data'!$A$3:$AAD$1504,34,FALSE))</f>
        <v/>
      </c>
      <c r="N142" s="7549" t="str">
        <f>IF(VLOOKUP($A142,'8 Oct - LIVE LDS Data'!$A$3:$AAD$1504,40,FALSE)=0/1/1900,"",VLOOKUP($A142,'8 Oct - LIVE LDS Data'!$A$3:$AAD$1504,40,FALSE))</f>
        <v/>
      </c>
      <c r="O142" s="7549" t="str">
        <f>IF(VLOOKUP($A142,'8 Oct - LIVE LDS Data'!$A$3:$AAD$1504,41,FALSE)=0/1/1900,"",VLOOKUP($A142,'8 Oct - LIVE LDS Data'!$A$3:$AAD$1504,41,FALSE))</f>
        <v/>
      </c>
      <c r="P142" s="7549" t="str">
        <f>IF(VLOOKUP($A142,'8 Oct - LIVE LDS Data'!$A$3:$AAD$1504,47,FALSE)=0/1/1900,"",VLOOKUP($A142,'8 Oct - LIVE LDS Data'!$A$3:$AAD$1504,47,FALSE))</f>
        <v/>
      </c>
      <c r="Q142" s="7549" t="str">
        <f>IF(VLOOKUP($A142,'8 Oct - LIVE LDS Data'!$A$3:$AAD$1504,48,FALSE)=0/1/1900,"",VLOOKUP($A142,'8 Oct - LIVE LDS Data'!$A$3:$AAD$1504,48,FALSE))</f>
        <v/>
      </c>
      <c r="R142" s="7549" t="str">
        <f>IF(VLOOKUP($A142,'8 Oct - LIVE LDS Data'!$A$3:$AAD$1504,54,FALSE)=0/1/1900,"",VLOOKUP($A142,'8 Oct - LIVE LDS Data'!$A$3:$AAD$1504,54,FALSE))</f>
        <v/>
      </c>
      <c r="S142" s="7549" t="str">
        <f>IF(VLOOKUP($A142,'8 Oct - LIVE LDS Data'!$A$3:$AAD$1504,55,FALSE)=0/1/1900,"",VLOOKUP($A142,'8 Oct - LIVE LDS Data'!$A$3:$AAD$1504,55,FALSE))</f>
        <v/>
      </c>
      <c r="T142" s="7549">
        <f>IF(VLOOKUP($A142,'8 Oct - LIVE LDS Data'!$A$3:$AAD$1504,60,FALSE)=0/1/1900,"",VLOOKUP($A142,'8 Oct - LIVE LDS Data'!$A$3:$AAD$1504,60,FALSE))</f>
        <v>46569</v>
      </c>
      <c r="U142" s="7549">
        <f>IF(VLOOKUP($A142,'8 Oct - LIVE LDS Data'!$A$3:$AAD$1504,63,FALSE)=0/1/1900,"",VLOOKUP($A142,'8 Oct - LIVE LDS Data'!$A$3:$AAD$1504,63,FALSE))</f>
        <v>46661</v>
      </c>
      <c r="V142" s="7549">
        <f>IF(VLOOKUP($A142,'8 Oct - LIVE LDS Data'!$A$3:$AAD$1504,66,FALSE)=0/1/1900,"",VLOOKUP($A142,'8 Oct - LIVE LDS Data'!$A$3:$AAD$1504,66,FALSE))</f>
        <v>46874</v>
      </c>
      <c r="W142" s="7537" t="str">
        <f>IF(VLOOKUP($A142,'8 Oct - LIVE LDS Data'!$A$3:$AAD$1504,68,FALSE)=0/1/1900,"",VLOOKUP($A142,'8 Oct - LIVE LDS Data'!$A$3:$AAD$1504,68,FALSE))</f>
        <v>The previous LDS  set out an intention to update the NLP in relation to open space (partial review). While the updated Open Space Assessment has been prepared and will be material in the determination of planning applications, any policy update will be undertaken through a wider update of the plan or the preparation of new Local Plan.  Authority have only stated in this LDS when submission and adoption occur and when they will commence 30month review - so is in new system</v>
      </c>
      <c r="X142" s="7314" t="s">
        <v>8070</v>
      </c>
      <c r="Y142" s="7315" t="s">
        <v>3757</v>
      </c>
      <c r="Z142" s="7538" t="s">
        <v>8054</v>
      </c>
      <c r="AA142" s="7551">
        <f>IF(VLOOKUP($A142,'8 Oct - LIVE LDS Data'!$A$3:$AAD$1504,72,FALSE)=0/1/1900,"",VLOOKUP($A142,'8 Oct - LIVE LDS Data'!$A$3:$AAD$1504,72,FALSE))</f>
        <v>45320</v>
      </c>
      <c r="AB142" s="7551">
        <f>IF(VLOOKUP($A142,'8 Oct - LIVE LDS Data'!$A$3:$AAD$1504,73,FALSE)=0/1/1900,"",VLOOKUP($A142,'8 Oct - LIVE LDS Data'!$A$3:$AAD$1504,73,FALSE))</f>
        <v>45804</v>
      </c>
      <c r="AC142" s="7551" t="str">
        <f>IF(VLOOKUP($A142,'8 Oct - LIVE LDS Data'!$A$3:$AAD$1504,75,FALSE)=0/1/1900,"",VLOOKUP($A142,'8 Oct - LIVE LDS Data'!$A$3:$AAD$1504,75,FALSE))</f>
        <v/>
      </c>
      <c r="AD142" s="7551">
        <f>IF(VLOOKUP($A142,'8 Oct - LIVE LDS Data'!$A$3:$AAD$1504,76,FALSE)=0/1/1900,"",VLOOKUP($A142,'8 Oct - LIVE LDS Data'!$A$3:$AAD$1504,76,FALSE))</f>
        <v>45804</v>
      </c>
    </row>
    <row r="143" spans="1:30" s="610" customFormat="1" ht="40" customHeight="1" x14ac:dyDescent="0.2">
      <c r="A143" s="7309" t="s">
        <v>645</v>
      </c>
      <c r="B143" s="7309"/>
      <c r="C143" s="7309" t="s">
        <v>646</v>
      </c>
      <c r="D143" s="7310"/>
      <c r="E143" s="7310"/>
      <c r="F143" s="7293" t="str">
        <f>IF(VLOOKUP($A143,'8 Oct - LIVE LDS Data'!$A$3:$AAD$1504,4,FALSE)=0/1/1900,"",VLOOKUP($A143,'8 Oct - LIVE LDS Data'!$A$3:$AAD$1504,4,FALSE))</f>
        <v/>
      </c>
      <c r="G143" s="7294" t="str">
        <f>IF(VLOOKUP($A143,'8 Oct - LIVE LDS Data'!$A$3:$AAD$1504,6,FALSE)=0/1/1900,"",VLOOKUP($A143,'8 Oct - LIVE LDS Data'!$A$3:$AAD$1504,6,FALSE))</f>
        <v/>
      </c>
      <c r="H143" s="7294" t="str">
        <f>IF(VLOOKUP($A143,'8 Oct - LIVE LDS Data'!$A$3:$AAD$1504,7,FALSE)=0/1/1900,"",VLOOKUP($A143,'8 Oct - LIVE LDS Data'!$A$3:$AAD$1504,7,FALSE))</f>
        <v/>
      </c>
      <c r="I143" s="7294" t="str">
        <f>IF(VLOOKUP($A143,'8 Oct - LIVE LDS Data'!$A$3:$AAD$1504,8,FALSE)=0/1/1900,"",VLOOKUP($A143,'8 Oct - LIVE LDS Data'!$A$3:$AAD$1504,8,FALSE))</f>
        <v/>
      </c>
      <c r="J143" s="7294" t="str">
        <f>IF(VLOOKUP($A143,'8 Oct - LIVE LDS Data'!$A$3:$AAD$1504,9,FALSE)=0/1/1900,"",VLOOKUP($A143,'8 Oct - LIVE LDS Data'!$A$3:$AAD$1504,9,FALSE))</f>
        <v/>
      </c>
      <c r="K143" s="7295">
        <f>IF(VLOOKUP($A143,'8 Oct - LIVE LDS Data'!$A$3:$AAD$1504,10,FALSE)=0/1/1900,"",VLOOKUP($A143,'8 Oct - LIVE LDS Data'!$A$3:$AAD$1504,10,FALSE))</f>
        <v>44006</v>
      </c>
      <c r="L143" s="7295"/>
      <c r="M143" s="7295"/>
      <c r="N143" s="7295"/>
      <c r="O143" s="7295"/>
      <c r="P143" s="7295"/>
      <c r="Q143" s="7295"/>
      <c r="R143" s="7295"/>
      <c r="S143" s="7295"/>
      <c r="T143" s="7297">
        <f>IF(VLOOKUP($A143,'8 Oct - LIVE LDS Data'!$A$3:$AAD$1504,60,FALSE)=0/1/1900,"",VLOOKUP($A143,'8 Oct - LIVE LDS Data'!$A$3:$AAD$1504,60,FALSE))</f>
        <v>46143</v>
      </c>
      <c r="U143" s="7297">
        <f>IF(VLOOKUP($A143,'8 Oct - LIVE LDS Data'!$A$3:$AAD$1504,63,FALSE)=0/1/1900,"",VLOOKUP($A143,'8 Oct - LIVE LDS Data'!$A$3:$AAD$1504,63,FALSE))</f>
        <v>46327</v>
      </c>
      <c r="V143" s="7297">
        <f>IF(VLOOKUP($A143,'8 Oct - LIVE LDS Data'!$A$3:$AAD$1504,66,FALSE)=0/1/1900,"",VLOOKUP($A143,'8 Oct - LIVE LDS Data'!$A$3:$AAD$1504,66,FALSE))</f>
        <v>46539</v>
      </c>
      <c r="W143" s="7537" t="str">
        <f>IF(VLOOKUP($A143,'8 Oct - LIVE LDS Data'!$A$3:$AAD$1504,68,FALSE)=0/1/1900,"",VLOOKUP($A143,'8 Oct - LIVE LDS Data'!$A$3:$AAD$1504,68,FALSE))</f>
        <v>new plan will be under new regs</v>
      </c>
      <c r="X143" s="7314" t="str">
        <f>IF(VLOOKUP($A143,'8 Oct - LIVE LDS Data'!$A$3:$AAD$1504,79,FALSE)=0/1/1900,"",VLOOKUP($A143,'8 Oct - LIVE LDS Data'!$A$3:$AAD$1504,79,FALSE))</f>
        <v>new plan to be prepared under new system</v>
      </c>
      <c r="Y143" s="7315" t="s">
        <v>3757</v>
      </c>
      <c r="Z143" s="7538" t="s">
        <v>8052</v>
      </c>
      <c r="AA143" s="7300" t="str">
        <f>IF(VLOOKUP($A143,'8 Oct - LIVE LDS Data'!$A$3:$AAD$1504,72,FALSE)=0/1/1900,"",VLOOKUP($A143,'8 Oct - LIVE LDS Data'!$A$3:$AAD$1504,72,FALSE))</f>
        <v/>
      </c>
      <c r="AB143" s="7300">
        <f>IF(VLOOKUP($A143,'8 Oct - LIVE LDS Data'!$A$3:$AAD$1504,73,FALSE)=0/1/1900,"",VLOOKUP($A143,'8 Oct - LIVE LDS Data'!$A$3:$AAD$1504,73,FALSE))</f>
        <v>45719</v>
      </c>
      <c r="AC143" s="7300" t="str">
        <f>IF(VLOOKUP($A143,'8 Oct - LIVE LDS Data'!$A$3:$AAD$1504,75,FALSE)=0/1/1900,"",VLOOKUP($A143,'8 Oct - LIVE LDS Data'!$A$3:$AAD$1504,75,FALSE))</f>
        <v/>
      </c>
      <c r="AD143" s="7300">
        <f>IF(VLOOKUP($A143,'8 Oct - LIVE LDS Data'!$A$3:$AAD$1504,76,FALSE)=0/1/1900,"",VLOOKUP($A143,'8 Oct - LIVE LDS Data'!$A$3:$AAD$1504,76,FALSE))</f>
        <v>45719</v>
      </c>
    </row>
    <row r="144" spans="1:30" s="610" customFormat="1" ht="40" customHeight="1" x14ac:dyDescent="0.2">
      <c r="A144" s="7301" t="s">
        <v>3280</v>
      </c>
      <c r="B144" s="7301"/>
      <c r="C144" s="7301" t="s">
        <v>3270</v>
      </c>
      <c r="D144" s="7302"/>
      <c r="E144" s="7302"/>
      <c r="F144" s="7293" t="str">
        <f>IF(VLOOKUP($A144,'8 Oct - LIVE LDS Data'!$A$3:$AAD$1504,4,FALSE)=0/1/1900,"",VLOOKUP($A144,'8 Oct - LIVE LDS Data'!$A$3:$AAD$1504,4,FALSE))</f>
        <v>Southwark Local Plan</v>
      </c>
      <c r="G144" s="7294" t="str">
        <f>IF(VLOOKUP($A144,'8 Oct - LIVE LDS Data'!$A$3:$AAD$1504,6,FALSE)=0/1/1900,"",VLOOKUP($A144,'8 Oct - LIVE LDS Data'!$A$3:$AAD$1504,6,FALSE))</f>
        <v/>
      </c>
      <c r="H144" s="7294" t="str">
        <f>IF(VLOOKUP($A144,'8 Oct - LIVE LDS Data'!$A$3:$AAD$1504,7,FALSE)=0/1/1900,"",VLOOKUP($A144,'8 Oct - LIVE LDS Data'!$A$3:$AAD$1504,7,FALSE))</f>
        <v/>
      </c>
      <c r="I144" s="7294" t="str">
        <f>IF(VLOOKUP($A144,'8 Oct - LIVE LDS Data'!$A$3:$AAD$1504,8,FALSE)=0/1/1900,"",VLOOKUP($A144,'8 Oct - LIVE LDS Data'!$A$3:$AAD$1504,8,FALSE))</f>
        <v/>
      </c>
      <c r="J144" s="7294" t="str">
        <f>IF(VLOOKUP($A144,'8 Oct - LIVE LDS Data'!$A$3:$AAD$1504,9,FALSE)=0/1/1900,"",VLOOKUP($A144,'8 Oct - LIVE LDS Data'!$A$3:$AAD$1504,9,FALSE))</f>
        <v/>
      </c>
      <c r="K144" s="7295">
        <f>IF(VLOOKUP($A144,'8 Oct - LIVE LDS Data'!$A$3:$AAD$1504,10,FALSE)=0/1/1900,"",VLOOKUP($A144,'8 Oct - LIVE LDS Data'!$A$3:$AAD$1504,10,FALSE))</f>
        <v>44615</v>
      </c>
      <c r="L144" s="7297" t="str">
        <f>IF(VLOOKUP($A144,'8 Oct - LIVE LDS Data'!$A$3:$AAD$1504,33,FALSE)=0/1/1900,"",VLOOKUP($A144,'8 Oct - LIVE LDS Data'!$A$3:$AAD$1504,33,FALSE))</f>
        <v/>
      </c>
      <c r="M144" s="7297" t="str">
        <f>IF(VLOOKUP($A144,'8 Oct - LIVE LDS Data'!$A$3:$AAD$1504,34,FALSE)=0/1/1900,"",VLOOKUP($A144,'8 Oct - LIVE LDS Data'!$A$3:$AAD$1504,34,FALSE))</f>
        <v/>
      </c>
      <c r="N144" s="7297" t="str">
        <f>IF(VLOOKUP($A144,'8 Oct - LIVE LDS Data'!$A$3:$AAD$1504,40,FALSE)=0/1/1900,"",VLOOKUP($A144,'8 Oct - LIVE LDS Data'!$A$3:$AAD$1504,40,FALSE))</f>
        <v/>
      </c>
      <c r="O144" s="7297" t="str">
        <f>IF(VLOOKUP($A144,'8 Oct - LIVE LDS Data'!$A$3:$AAD$1504,41,FALSE)=0/1/1900,"",VLOOKUP($A144,'8 Oct - LIVE LDS Data'!$A$3:$AAD$1504,41,FALSE))</f>
        <v/>
      </c>
      <c r="P144" s="7297" t="str">
        <f>IF(VLOOKUP($A144,'8 Oct - LIVE LDS Data'!$A$3:$AAD$1504,47,FALSE)=0/1/1900,"",VLOOKUP($A144,'8 Oct - LIVE LDS Data'!$A$3:$AAD$1504,47,FALSE))</f>
        <v/>
      </c>
      <c r="Q144" s="7297" t="str">
        <f>IF(VLOOKUP($A144,'8 Oct - LIVE LDS Data'!$A$3:$AAD$1504,48,FALSE)=0/1/1900,"",VLOOKUP($A144,'8 Oct - LIVE LDS Data'!$A$3:$AAD$1504,48,FALSE))</f>
        <v/>
      </c>
      <c r="R144" s="7297" t="str">
        <f>IF(VLOOKUP($A144,'8 Oct - LIVE LDS Data'!$A$3:$AAD$1504,54,FALSE)=0/1/1900,"",VLOOKUP($A144,'8 Oct - LIVE LDS Data'!$A$3:$AAD$1504,54,FALSE))</f>
        <v/>
      </c>
      <c r="S144" s="7297" t="str">
        <f>IF(VLOOKUP($A144,'8 Oct - LIVE LDS Data'!$A$3:$AAD$1504,55,FALSE)=0/1/1900,"",VLOOKUP($A144,'8 Oct - LIVE LDS Data'!$A$3:$AAD$1504,55,FALSE))</f>
        <v/>
      </c>
      <c r="T144" s="7297" t="str">
        <f>IF(VLOOKUP($A144,'8 Oct - LIVE LDS Data'!$A$3:$AAD$1504,60,FALSE)=0/1/1900,"",VLOOKUP($A144,'8 Oct - LIVE LDS Data'!$A$3:$AAD$1504,60,FALSE))</f>
        <v/>
      </c>
      <c r="U144" s="7297" t="str">
        <f>IF(VLOOKUP($A144,'8 Oct - LIVE LDS Data'!$A$3:$AAD$1504,63,FALSE)=0/1/1900,"",VLOOKUP($A144,'8 Oct - LIVE LDS Data'!$A$3:$AAD$1504,63,FALSE))</f>
        <v/>
      </c>
      <c r="V144" s="7297" t="str">
        <f>IF(VLOOKUP($A144,'8 Oct - LIVE LDS Data'!$A$3:$AAD$1504,66,FALSE)=0/1/1900,"",VLOOKUP($A144,'8 Oct - LIVE LDS Data'!$A$3:$AAD$1504,66,FALSE))</f>
        <v/>
      </c>
      <c r="W144" s="7537" t="str">
        <f>IF(VLOOKUP($A144,'8 Oct - LIVE LDS Data'!$A$3:$AAD$1504,68,FALSE)=0/1/1900,"",VLOOKUP($A144,'8 Oct - LIVE LDS Data'!$A$3:$AAD$1504,68,FALSE))</f>
        <v>Call for Sites took place 18 December 2024 to 2 April 2025</v>
      </c>
      <c r="X144" s="7314" t="s">
        <v>566</v>
      </c>
      <c r="Y144" s="7315" t="s">
        <v>3757</v>
      </c>
      <c r="Z144" s="7538" t="s">
        <v>8054</v>
      </c>
      <c r="AA144" s="7300">
        <f>IF(VLOOKUP($A144,'8 Oct - LIVE LDS Data'!$A$3:$AAD$1504,72,FALSE)=0/1/1900,"",VLOOKUP($A144,'8 Oct - LIVE LDS Data'!$A$3:$AAD$1504,72,FALSE))</f>
        <v>45937</v>
      </c>
      <c r="AB144" s="7300" t="str">
        <f>IF(VLOOKUP($A144,'8 Oct - LIVE LDS Data'!$A$3:$AAD$1504,73,FALSE)=0/1/1900,"",VLOOKUP($A144,'8 Oct - LIVE LDS Data'!$A$3:$AAD$1504,73,FALSE))</f>
        <v/>
      </c>
      <c r="AC144" s="7300">
        <f>IF(VLOOKUP($A144,'8 Oct - LIVE LDS Data'!$A$3:$AAD$1504,75,FALSE)=0/1/1900,"",VLOOKUP($A144,'8 Oct - LIVE LDS Data'!$A$3:$AAD$1504,75,FALSE))</f>
        <v>45763</v>
      </c>
      <c r="AD144" s="7300" t="str">
        <f>IF(VLOOKUP($A144,'8 Oct - LIVE LDS Data'!$A$3:$AAD$1504,76,FALSE)=0/1/1900,"",VLOOKUP($A144,'8 Oct - LIVE LDS Data'!$A$3:$AAD$1504,76,FALSE))</f>
        <v/>
      </c>
    </row>
    <row r="145" spans="1:30" s="610" customFormat="1" ht="30" hidden="1" customHeight="1" x14ac:dyDescent="0.2">
      <c r="A145" s="1465" t="s">
        <v>2904</v>
      </c>
      <c r="B145" s="1465"/>
      <c r="C145" s="1465" t="s">
        <v>2905</v>
      </c>
      <c r="D145" s="1466"/>
      <c r="E145" s="1466"/>
      <c r="F145" s="7293" t="str">
        <f>IF(VLOOKUP($A145,'8 Oct - LIVE LDS Data'!$A$3:$AAD$1504,4,FALSE)=0/1/1900,"",VLOOKUP($A145,'8 Oct - LIVE LDS Data'!$A$3:$AAD$1504,4,FALSE))</f>
        <v>Rugby Borough Local Plan Review</v>
      </c>
      <c r="G145" s="7294">
        <f>IF(VLOOKUP($A145,'8 Oct - LIVE LDS Data'!$A$3:$AAD$1504,6,FALSE)=0/1/1900,"",VLOOKUP($A145,'8 Oct - LIVE LDS Data'!$A$3:$AAD$1504,6,FALSE))</f>
        <v>2021</v>
      </c>
      <c r="H145" s="7294">
        <f>IF(VLOOKUP($A145,'8 Oct - LIVE LDS Data'!$A$3:$AAD$1504,7,FALSE)=0/1/1900,"",VLOOKUP($A145,'8 Oct - LIVE LDS Data'!$A$3:$AAD$1504,7,FALSE))</f>
        <v>2041</v>
      </c>
      <c r="I145" s="7294" t="str">
        <f>IF(VLOOKUP($A145,'8 Oct - LIVE LDS Data'!$A$3:$AAD$1504,8,FALSE)=0/1/1900,"",VLOOKUP($A145,'8 Oct - LIVE LDS Data'!$A$3:$AAD$1504,8,FALSE))</f>
        <v>N</v>
      </c>
      <c r="J145" s="7294" t="str">
        <f>IF(VLOOKUP($A145,'8 Oct - LIVE LDS Data'!$A$3:$AAD$1504,9,FALSE)=0/1/1900,"",VLOOKUP($A145,'8 Oct - LIVE LDS Data'!$A$3:$AAD$1504,9,FALSE))</f>
        <v>N</v>
      </c>
      <c r="K145" s="7295">
        <f>IF(VLOOKUP($A145,'8 Oct - LIVE LDS Data'!$A$3:$AAD$1504,10,FALSE)=0/1/1900,"",VLOOKUP($A145,'8 Oct - LIVE LDS Data'!$A$3:$AAD$1504,10,FALSE))</f>
        <v>43620</v>
      </c>
      <c r="L145" s="7297" t="str">
        <f>IF(VLOOKUP($A145,'8 Oct - LIVE LDS Data'!$A$3:$AAD$1504,33,FALSE)=0/1/1900,"",VLOOKUP($A145,'8 Oct - LIVE LDS Data'!$A$3:$AAD$1504,33,FALSE))</f>
        <v>Nov-2023
(was Jun-2023)</v>
      </c>
      <c r="M145" s="7297" t="str">
        <f>IF(VLOOKUP($A145,'8 Oct - LIVE LDS Data'!$A$3:$AAD$1504,34,FALSE)=0/1/1900,"",VLOOKUP($A145,'8 Oct - LIVE LDS Data'!$A$3:$AAD$1504,34,FALSE))</f>
        <v>-</v>
      </c>
      <c r="N145" s="7297">
        <f>IF(VLOOKUP($A145,'8 Oct - LIVE LDS Data'!$A$3:$AAD$1504,40,FALSE)=0/1/1900,"",VLOOKUP($A145,'8 Oct - LIVE LDS Data'!$A$3:$AAD$1504,40,FALSE))</f>
        <v>45717</v>
      </c>
      <c r="O145" s="7297">
        <f>IF(VLOOKUP($A145,'8 Oct - LIVE LDS Data'!$A$3:$AAD$1504,41,FALSE)=0/1/1900,"",VLOOKUP($A145,'8 Oct - LIVE LDS Data'!$A$3:$AAD$1504,41,FALSE))</f>
        <v>45740</v>
      </c>
      <c r="P145" s="7297" t="str">
        <f>IF(VLOOKUP($A145,'8 Oct - LIVE LDS Data'!$A$3:$AAD$1504,47,FALSE)=0/1/1900,"",VLOOKUP($A145,'8 Oct - LIVE LDS Data'!$A$3:$AAD$1504,47,FALSE))</f>
        <v/>
      </c>
      <c r="Q145" s="7297" t="str">
        <f>IF(VLOOKUP($A145,'8 Oct - LIVE LDS Data'!$A$3:$AAD$1504,48,FALSE)=0/1/1900,"",VLOOKUP($A145,'8 Oct - LIVE LDS Data'!$A$3:$AAD$1504,48,FALSE))</f>
        <v/>
      </c>
      <c r="R145" s="7297" t="str">
        <f>IF(VLOOKUP($A145,'8 Oct - LIVE LDS Data'!$A$3:$AAD$1504,54,FALSE)=0/1/1900,"",VLOOKUP($A145,'8 Oct - LIVE LDS Data'!$A$3:$AAD$1504,54,FALSE))</f>
        <v/>
      </c>
      <c r="S145" s="7297" t="str">
        <f>IF(VLOOKUP($A145,'8 Oct - LIVE LDS Data'!$A$3:$AAD$1504,55,FALSE)=0/1/1900,"",VLOOKUP($A145,'8 Oct - LIVE LDS Data'!$A$3:$AAD$1504,55,FALSE))</f>
        <v/>
      </c>
      <c r="T145" s="7297">
        <f>IF(VLOOKUP($A145,'8 Oct - LIVE LDS Data'!$A$3:$AAD$1504,60,FALSE)=0/1/1900,"",VLOOKUP($A145,'8 Oct - LIVE LDS Data'!$A$3:$AAD$1504,60,FALSE))</f>
        <v>46023</v>
      </c>
      <c r="U145" s="7297">
        <f>IF(VLOOKUP($A145,'8 Oct - LIVE LDS Data'!$A$3:$AAD$1504,63,FALSE)=0/1/1900,"",VLOOKUP($A145,'8 Oct - LIVE LDS Data'!$A$3:$AAD$1504,63,FALSE))</f>
        <v>46174</v>
      </c>
      <c r="V145" s="7297">
        <f>IF(VLOOKUP($A145,'8 Oct - LIVE LDS Data'!$A$3:$AAD$1504,66,FALSE)=0/1/1900,"",VLOOKUP($A145,'8 Oct - LIVE LDS Data'!$A$3:$AAD$1504,66,FALSE))</f>
        <v>46539</v>
      </c>
      <c r="W145" s="7537" t="str">
        <f>IF(VLOOKUP($A145,'8 Oct - LIVE LDS Data'!$A$3:$AAD$1504,68,FALSE)=0/1/1900,"",VLOOKUP($A145,'8 Oct - LIVE LDS Data'!$A$3:$AAD$1504,68,FALSE))</f>
        <v>Issues &amp; Options: completed.  Preferred Options: Now March 2025 (was July - August 2024); Reg 19: Jan 2026 (was Jan - Feb 2025); Submission: now June 2026 (was June 2025); Adoption: by June 2027 (was Dec-2026).</v>
      </c>
      <c r="X145" s="7314" t="str">
        <f>IF(VLOOKUP($A145,'8 Oct - LIVE LDS Data'!$A$3:$AAD$1504,79,FALSE)=0/1/1900,"",VLOOKUP($A145,'8 Oct - LIVE LDS Data'!$A$3:$AAD$1504,79,FALSE))</f>
        <v>Reg 18 completed</v>
      </c>
      <c r="Y145" s="7315" t="s">
        <v>3757</v>
      </c>
      <c r="Z145" s="7538" t="s">
        <v>8058</v>
      </c>
      <c r="AA145" s="7300">
        <f>IF(VLOOKUP($A145,'8 Oct - LIVE LDS Data'!$A$3:$AAD$1504,72,FALSE)=0/1/1900,"",VLOOKUP($A145,'8 Oct - LIVE LDS Data'!$A$3:$AAD$1504,72,FALSE))</f>
        <v>45929</v>
      </c>
      <c r="AB145" s="7300">
        <f>IF(VLOOKUP($A145,'8 Oct - LIVE LDS Data'!$A$3:$AAD$1504,73,FALSE)=0/1/1900,"",VLOOKUP($A145,'8 Oct - LIVE LDS Data'!$A$3:$AAD$1504,73,FALSE))</f>
        <v>45589</v>
      </c>
      <c r="AC145" s="7300">
        <f>IF(VLOOKUP($A145,'8 Oct - LIVE LDS Data'!$A$3:$AAD$1504,75,FALSE)=0/1/1900,"",VLOOKUP($A145,'8 Oct - LIVE LDS Data'!$A$3:$AAD$1504,75,FALSE))</f>
        <v>45786</v>
      </c>
      <c r="AD145" s="7300">
        <f>IF(VLOOKUP($A145,'8 Oct - LIVE LDS Data'!$A$3:$AAD$1504,76,FALSE)=0/1/1900,"",VLOOKUP($A145,'8 Oct - LIVE LDS Data'!$A$3:$AAD$1504,76,FALSE))</f>
        <v>45589</v>
      </c>
    </row>
    <row r="146" spans="1:30" s="610" customFormat="1" ht="30" customHeight="1" x14ac:dyDescent="0.2">
      <c r="A146" s="1465" t="s">
        <v>2169</v>
      </c>
      <c r="B146" s="1465"/>
      <c r="C146" s="1465" t="s">
        <v>2170</v>
      </c>
      <c r="D146" s="1466"/>
      <c r="E146" s="1466"/>
      <c r="F146" s="7293" t="str">
        <f>IF(VLOOKUP($A146,'8 Oct - LIVE LDS Data'!$A$3:$AAD$1504,4,FALSE)=0/1/1900,"",VLOOKUP($A146,'8 Oct - LIVE LDS Data'!$A$3:$AAD$1504,4,FALSE))</f>
        <v>Luton Local Plan</v>
      </c>
      <c r="G146" s="7294" t="str">
        <f>IF(VLOOKUP($A146,'8 Oct - LIVE LDS Data'!$A$3:$AAD$1504,6,FALSE)=0/1/1900,"",VLOOKUP($A146,'8 Oct - LIVE LDS Data'!$A$3:$AAD$1504,6,FALSE))</f>
        <v/>
      </c>
      <c r="H146" s="7294" t="str">
        <f>IF(VLOOKUP($A146,'8 Oct - LIVE LDS Data'!$A$3:$AAD$1504,7,FALSE)=0/1/1900,"",VLOOKUP($A146,'8 Oct - LIVE LDS Data'!$A$3:$AAD$1504,7,FALSE))</f>
        <v/>
      </c>
      <c r="I146" s="7294" t="str">
        <f>IF(VLOOKUP($A146,'8 Oct - LIVE LDS Data'!$A$3:$AAD$1504,8,FALSE)=0/1/1900,"",VLOOKUP($A146,'8 Oct - LIVE LDS Data'!$A$3:$AAD$1504,8,FALSE))</f>
        <v/>
      </c>
      <c r="J146" s="7294" t="str">
        <f>IF(VLOOKUP($A146,'8 Oct - LIVE LDS Data'!$A$3:$AAD$1504,9,FALSE)=0/1/1900,"",VLOOKUP($A146,'8 Oct - LIVE LDS Data'!$A$3:$AAD$1504,9,FALSE))</f>
        <v/>
      </c>
      <c r="K146" s="7295">
        <f>IF(VLOOKUP($A146,'8 Oct - LIVE LDS Data'!$A$3:$AAD$1504,10,FALSE)=0/1/1900,"",VLOOKUP($A146,'8 Oct - LIVE LDS Data'!$A$3:$AAD$1504,10,FALSE))</f>
        <v>43046</v>
      </c>
      <c r="L146" s="7295"/>
      <c r="M146" s="7295"/>
      <c r="N146" s="7295"/>
      <c r="O146" s="7295"/>
      <c r="P146" s="7295"/>
      <c r="Q146" s="7295"/>
      <c r="R146" s="7295"/>
      <c r="S146" s="7295"/>
      <c r="T146" s="7297">
        <f>IF(VLOOKUP($A146,'8 Oct - LIVE LDS Data'!$A$3:$AAD$1504,60,FALSE)=0/1/1900,"",VLOOKUP($A146,'8 Oct - LIVE LDS Data'!$A$3:$AAD$1504,60,FALSE))</f>
        <v>46539</v>
      </c>
      <c r="U146" s="7297">
        <f>IF(VLOOKUP($A146,'8 Oct - LIVE LDS Data'!$A$3:$AAD$1504,63,FALSE)=0/1/1900,"",VLOOKUP($A146,'8 Oct - LIVE LDS Data'!$A$3:$AAD$1504,63,FALSE))</f>
        <v>46753</v>
      </c>
      <c r="V146" s="7297">
        <f>IF(VLOOKUP($A146,'8 Oct - LIVE LDS Data'!$A$3:$AAD$1504,66,FALSE)=0/1/1900,"",VLOOKUP($A146,'8 Oct - LIVE LDS Data'!$A$3:$AAD$1504,66,FALSE))</f>
        <v>47058</v>
      </c>
      <c r="W146" s="7537" t="str">
        <f>IF(VLOOKUP($A146,'8 Oct - LIVE LDS Data'!$A$3:$AAD$1504,68,FALSE)=0/1/1900,"",VLOOKUP($A146,'8 Oct - LIVE LDS Data'!$A$3:$AAD$1504,68,FALSE))</f>
        <v>Submission now exp. Jan 2028
Evidence gathering Commenced in September 2023 and on-going to submission
Initial Internal and key stakeholder engagement January to July 2024
Approval of Issues and Options Paper and draft SCI for consultation by Members October/November 2024 (Overview and Scrutiny Board and Executive) 
Issues and Options consultation (Regulation 18): Public consultation on key issues and options (including the scope of the Local Plan), supporting documents, draft SCI and a Call for Sites November 2024 to January 2025 (8 weeks)
Adoption of the SCI Under review
Options and draft Plan consultation (Regulation 18): Public 
consultation on options and draft policies, and including any 
matters required under a new plan making system. 
March to April 2026 (6 weeks)
Proposed Submission Plan (Regulation 19): Public 
consultation on the proposed submission Plan, prior to 
submission to the Secretary of State. 
June to July 2027 (6 weeks)
Submission (Regulation 22): The Local Plan and 
representations will be submitted to the Secretary of State 
who will appoint an independent Planning Inspector 
January 2028
Examination (Regulation 24): The Inspector will consider 
the Plan and any comments made through public 
consultation. 
March to July 2028
Receipt of Inspector’s Report (Regulation 25) August 2028
Adoption (Regulation 26): The Inspector’s 
recommendations will be considered by the council and the 
Plan adopted 
November 2028</v>
      </c>
      <c r="X146" s="7314" t="s">
        <v>566</v>
      </c>
      <c r="Y146" s="7315" t="s">
        <v>3757</v>
      </c>
      <c r="Z146" s="7538" t="s">
        <v>8056</v>
      </c>
      <c r="AA146" s="7300">
        <f>IF(VLOOKUP($A146,'8 Oct - LIVE LDS Data'!$A$3:$AAD$1504,72,FALSE)=0/1/1900,"",VLOOKUP($A146,'8 Oct - LIVE LDS Data'!$A$3:$AAD$1504,72,FALSE))</f>
        <v>45806</v>
      </c>
      <c r="AB146" s="7300">
        <f>IF(VLOOKUP($A146,'8 Oct - LIVE LDS Data'!$A$3:$AAD$1504,73,FALSE)=0/1/1900,"",VLOOKUP($A146,'8 Oct - LIVE LDS Data'!$A$3:$AAD$1504,73,FALSE))</f>
        <v>45904</v>
      </c>
      <c r="AC146" s="7300">
        <f>IF(VLOOKUP($A146,'8 Oct - LIVE LDS Data'!$A$3:$AAD$1504,75,FALSE)=0/1/1900,"",VLOOKUP($A146,'8 Oct - LIVE LDS Data'!$A$3:$AAD$1504,75,FALSE))</f>
        <v>45806</v>
      </c>
      <c r="AD146" s="7300">
        <f>IF(VLOOKUP($A146,'8 Oct - LIVE LDS Data'!$A$3:$AAD$1504,76,FALSE)=0/1/1900,"",VLOOKUP($A146,'8 Oct - LIVE LDS Data'!$A$3:$AAD$1504,76,FALSE))</f>
        <v>45904</v>
      </c>
    </row>
    <row r="147" spans="1:30" s="610" customFormat="1" ht="30" hidden="1" customHeight="1" x14ac:dyDescent="0.2">
      <c r="A147" s="1465" t="s">
        <v>2921</v>
      </c>
      <c r="B147" s="1465"/>
      <c r="C147" s="1465" t="s">
        <v>2922</v>
      </c>
      <c r="D147" s="1466"/>
      <c r="E147" s="1466"/>
      <c r="F147" s="7293" t="str">
        <f>IF(VLOOKUP($A147,'8 Oct - LIVE LDS Data'!$A$3:$AAD$1504,4,FALSE)=0/1/1900,"",VLOOKUP($A147,'8 Oct - LIVE LDS Data'!$A$3:$AAD$1504,4,FALSE))</f>
        <v>Greater Nottingham Strategic Plan 2041</v>
      </c>
      <c r="G147" s="7294">
        <f>IF(VLOOKUP($A147,'8 Oct - LIVE LDS Data'!$A$3:$AAD$1504,6,FALSE)=0/1/1900,"",VLOOKUP($A147,'8 Oct - LIVE LDS Data'!$A$3:$AAD$1504,6,FALSE))</f>
        <v>2023</v>
      </c>
      <c r="H147" s="7294">
        <f>IF(VLOOKUP($A147,'8 Oct - LIVE LDS Data'!$A$3:$AAD$1504,7,FALSE)=0/1/1900,"",VLOOKUP($A147,'8 Oct - LIVE LDS Data'!$A$3:$AAD$1504,7,FALSE))</f>
        <v>2041</v>
      </c>
      <c r="I147" s="7294" t="str">
        <f>IF(VLOOKUP($A147,'8 Oct - LIVE LDS Data'!$A$3:$AAD$1504,8,FALSE)=0/1/1900,"",VLOOKUP($A147,'8 Oct - LIVE LDS Data'!$A$3:$AAD$1504,8,FALSE))</f>
        <v>N</v>
      </c>
      <c r="J147" s="7294" t="str">
        <f>IF(VLOOKUP($A147,'8 Oct - LIVE LDS Data'!$A$3:$AAD$1504,9,FALSE)=0/1/1900,"",VLOOKUP($A147,'8 Oct - LIVE LDS Data'!$A$3:$AAD$1504,9,FALSE))</f>
        <v>Y</v>
      </c>
      <c r="K147" s="7295">
        <f>IF(VLOOKUP($A147,'8 Oct - LIVE LDS Data'!$A$3:$AAD$1504,10,FALSE)=0/1/1900,"",VLOOKUP($A147,'8 Oct - LIVE LDS Data'!$A$3:$AAD$1504,10,FALSE))</f>
        <v>41995</v>
      </c>
      <c r="L147" s="7297">
        <f>IF(VLOOKUP($A147,'8 Oct - LIVE LDS Data'!$A$3:$AAD$1504,33,FALSE)=0/1/1900,"",VLOOKUP($A147,'8 Oct - LIVE LDS Data'!$A$3:$AAD$1504,33,FALSE))</f>
        <v>44013</v>
      </c>
      <c r="M147" s="7297">
        <f>IF(VLOOKUP($A147,'8 Oct - LIVE LDS Data'!$A$3:$AAD$1504,34,FALSE)=0/1/1900,"",VLOOKUP($A147,'8 Oct - LIVE LDS Data'!$A$3:$AAD$1504,34,FALSE))</f>
        <v>44018</v>
      </c>
      <c r="N147" s="7297">
        <f>IF(VLOOKUP($A147,'8 Oct - LIVE LDS Data'!$A$3:$AAD$1504,40,FALSE)=0/1/1900,"",VLOOKUP($A147,'8 Oct - LIVE LDS Data'!$A$3:$AAD$1504,40,FALSE))</f>
        <v>44835</v>
      </c>
      <c r="O147" s="7297">
        <f>IF(VLOOKUP($A147,'8 Oct - LIVE LDS Data'!$A$3:$AAD$1504,41,FALSE)=0/1/1900,"",VLOOKUP($A147,'8 Oct - LIVE LDS Data'!$A$3:$AAD$1504,41,FALSE))</f>
        <v>44929</v>
      </c>
      <c r="P147" s="7297">
        <f>IF(VLOOKUP($A147,'8 Oct - LIVE LDS Data'!$A$3:$AAD$1504,47,FALSE)=0/1/1900,"",VLOOKUP($A147,'8 Oct - LIVE LDS Data'!$A$3:$AAD$1504,47,FALSE))</f>
        <v>45170</v>
      </c>
      <c r="Q147" s="7297">
        <f>IF(VLOOKUP($A147,'8 Oct - LIVE LDS Data'!$A$3:$AAD$1504,48,FALSE)=0/1/1900,"",VLOOKUP($A147,'8 Oct - LIVE LDS Data'!$A$3:$AAD$1504,48,FALSE))</f>
        <v>45170</v>
      </c>
      <c r="R147" s="7297" t="str">
        <f>IF(VLOOKUP($A147,'8 Oct - LIVE LDS Data'!$A$3:$AAD$1504,54,FALSE)=0/1/1900,"",VLOOKUP($A147,'8 Oct - LIVE LDS Data'!$A$3:$AAD$1504,54,FALSE))</f>
        <v/>
      </c>
      <c r="S147" s="7297" t="str">
        <f>IF(VLOOKUP($A147,'8 Oct - LIVE LDS Data'!$A$3:$AAD$1504,55,FALSE)=0/1/1900,"",VLOOKUP($A147,'8 Oct - LIVE LDS Data'!$A$3:$AAD$1504,55,FALSE))</f>
        <v/>
      </c>
      <c r="T147" s="7297" t="str">
        <f>IF(VLOOKUP($A147,'8 Oct - LIVE LDS Data'!$A$3:$AAD$1504,60,FALSE)=0/1/1900,"",VLOOKUP($A147,'8 Oct - LIVE LDS Data'!$A$3:$AAD$1504,60,FALSE))</f>
        <v>1. Oct 2024
2. March 2025</v>
      </c>
      <c r="U147" s="7297">
        <f>IF(VLOOKUP($A147,'8 Oct - LIVE LDS Data'!$A$3:$AAD$1504,63,FALSE)=0/1/1900,"",VLOOKUP($A147,'8 Oct - LIVE LDS Data'!$A$3:$AAD$1504,63,FALSE))</f>
        <v>45901</v>
      </c>
      <c r="V147" s="7297">
        <f>IF(VLOOKUP($A147,'8 Oct - LIVE LDS Data'!$A$3:$AAD$1504,66,FALSE)=0/1/1900,"",VLOOKUP($A147,'8 Oct - LIVE LDS Data'!$A$3:$AAD$1504,66,FALSE))</f>
        <v>46266</v>
      </c>
      <c r="W147" s="7537" t="str">
        <f>IF(VLOOKUP($A147,'8 Oct - LIVE LDS Data'!$A$3:$AAD$1504,68,FALSE)=0/1/1900,"",VLOOKUP($A147,'8 Oct - LIVE LDS Data'!$A$3:$AAD$1504,68,FALSE))</f>
        <v>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v>
      </c>
      <c r="X147" s="7314" t="str">
        <f>IF(VLOOKUP($A147,'8 Oct - LIVE LDS Data'!$A$3:$AAD$1504,79,FALSE)=0/1/1900,"",VLOOKUP($A147,'8 Oct - LIVE LDS Data'!$A$3:$AAD$1504,79,FALSE))</f>
        <v>Published (second)</v>
      </c>
      <c r="Y147" s="7315" t="s">
        <v>90</v>
      </c>
      <c r="Z147" s="7538" t="s">
        <v>8052</v>
      </c>
      <c r="AA147" s="7300">
        <f>IF(VLOOKUP($A147,'8 Oct - LIVE LDS Data'!$A$3:$AAD$1504,72,FALSE)=0/1/1900,"",VLOOKUP($A147,'8 Oct - LIVE LDS Data'!$A$3:$AAD$1504,72,FALSE))</f>
        <v>45317</v>
      </c>
      <c r="AB147" s="7300">
        <f>IF(VLOOKUP($A147,'8 Oct - LIVE LDS Data'!$A$3:$AAD$1504,73,FALSE)=0/1/1900,"",VLOOKUP($A147,'8 Oct - LIVE LDS Data'!$A$3:$AAD$1504,73,FALSE))</f>
        <v>45786</v>
      </c>
      <c r="AC147" s="7300">
        <f>IF(VLOOKUP($A147,'8 Oct - LIVE LDS Data'!$A$3:$AAD$1504,75,FALSE)=0/1/1900,"",VLOOKUP($A147,'8 Oct - LIVE LDS Data'!$A$3:$AAD$1504,75,FALSE))</f>
        <v>45602</v>
      </c>
      <c r="AD147" s="7300">
        <f>IF(VLOOKUP($A147,'8 Oct - LIVE LDS Data'!$A$3:$AAD$1504,76,FALSE)=0/1/1900,"",VLOOKUP($A147,'8 Oct - LIVE LDS Data'!$A$3:$AAD$1504,76,FALSE))</f>
        <v>45786</v>
      </c>
    </row>
    <row r="148" spans="1:30" s="610" customFormat="1" ht="30" customHeight="1" x14ac:dyDescent="0.2">
      <c r="A148" s="7301" t="s">
        <v>166</v>
      </c>
      <c r="B148" s="7301"/>
      <c r="C148" s="7301" t="s">
        <v>167</v>
      </c>
      <c r="D148" s="7302"/>
      <c r="E148" s="7302"/>
      <c r="F148" s="7293" t="str">
        <f>IF(VLOOKUP($A148,'8 Oct - LIVE LDS Data'!$A$3:$AAD$1504,4,FALSE)=0/1/1900,"",VLOOKUP($A148,'8 Oct - LIVE LDS Data'!$A$3:$AAD$1504,4,FALSE))</f>
        <v>Ashford Local Plan 2042</v>
      </c>
      <c r="G148" s="7294" t="str">
        <f>IF(VLOOKUP($A148,'8 Oct - LIVE LDS Data'!$A$3:$AAD$1504,6,FALSE)=0/1/1900,"",VLOOKUP($A148,'8 Oct - LIVE LDS Data'!$A$3:$AAD$1504,6,FALSE))</f>
        <v/>
      </c>
      <c r="H148" s="7294">
        <f>IF(VLOOKUP($A148,'8 Oct - LIVE LDS Data'!$A$3:$AAD$1504,7,FALSE)=0/1/1900,"",VLOOKUP($A148,'8 Oct - LIVE LDS Data'!$A$3:$AAD$1504,7,FALSE))</f>
        <v>2042</v>
      </c>
      <c r="I148" s="7294" t="str">
        <f>IF(VLOOKUP($A148,'8 Oct - LIVE LDS Data'!$A$3:$AAD$1504,8,FALSE)=0/1/1900,"",VLOOKUP($A148,'8 Oct - LIVE LDS Data'!$A$3:$AAD$1504,8,FALSE))</f>
        <v>N</v>
      </c>
      <c r="J148" s="7294" t="str">
        <f>IF(VLOOKUP($A148,'8 Oct - LIVE LDS Data'!$A$3:$AAD$1504,9,FALSE)=0/1/1900,"",VLOOKUP($A148,'8 Oct - LIVE LDS Data'!$A$3:$AAD$1504,9,FALSE))</f>
        <v>N</v>
      </c>
      <c r="K148" s="7295">
        <f>IF(VLOOKUP($A148,'8 Oct - LIVE LDS Data'!$A$3:$AAD$1504,10,FALSE)=0/1/1900,"",VLOOKUP($A148,'8 Oct - LIVE LDS Data'!$A$3:$AAD$1504,10,FALSE))</f>
        <v>43517</v>
      </c>
      <c r="L148" s="7297">
        <f>IF(VLOOKUP($A148,'8 Oct - LIVE LDS Data'!$A$3:$AAD$1504,33,FALSE)=0/1/1900,"",VLOOKUP($A148,'8 Oct - LIVE LDS Data'!$A$3:$AAD$1504,33,FALSE))</f>
        <v>45748</v>
      </c>
      <c r="M148" s="7297">
        <f>IF(VLOOKUP($A148,'8 Oct - LIVE LDS Data'!$A$3:$AAD$1504,34,FALSE)=0/1/1900,"",VLOOKUP($A148,'8 Oct - LIVE LDS Data'!$A$3:$AAD$1504,34,FALSE))</f>
        <v>45887</v>
      </c>
      <c r="N148" s="7297" t="str">
        <f>IF(VLOOKUP($A148,'8 Oct - LIVE LDS Data'!$A$3:$AAD$1504,40,FALSE)=0/1/1900,"",VLOOKUP($A148,'8 Oct - LIVE LDS Data'!$A$3:$AAD$1504,40,FALSE))</f>
        <v/>
      </c>
      <c r="O148" s="7297" t="str">
        <f>IF(VLOOKUP($A148,'8 Oct - LIVE LDS Data'!$A$3:$AAD$1504,41,FALSE)=0/1/1900,"",VLOOKUP($A148,'8 Oct - LIVE LDS Data'!$A$3:$AAD$1504,41,FALSE))</f>
        <v/>
      </c>
      <c r="P148" s="7297" t="str">
        <f>IF(VLOOKUP($A148,'8 Oct - LIVE LDS Data'!$A$3:$AAD$1504,47,FALSE)=0/1/1900,"",VLOOKUP($A148,'8 Oct - LIVE LDS Data'!$A$3:$AAD$1504,47,FALSE))</f>
        <v/>
      </c>
      <c r="Q148" s="7297" t="str">
        <f>IF(VLOOKUP($A148,'8 Oct - LIVE LDS Data'!$A$3:$AAD$1504,48,FALSE)=0/1/1900,"",VLOOKUP($A148,'8 Oct - LIVE LDS Data'!$A$3:$AAD$1504,48,FALSE))</f>
        <v/>
      </c>
      <c r="R148" s="7297" t="str">
        <f>IF(VLOOKUP($A148,'8 Oct - LIVE LDS Data'!$A$3:$AAD$1504,54,FALSE)=0/1/1900,"",VLOOKUP($A148,'8 Oct - LIVE LDS Data'!$A$3:$AAD$1504,54,FALSE))</f>
        <v/>
      </c>
      <c r="S148" s="7297" t="str">
        <f>IF(VLOOKUP($A148,'8 Oct - LIVE LDS Data'!$A$3:$AAD$1504,55,FALSE)=0/1/1900,"",VLOOKUP($A148,'8 Oct - LIVE LDS Data'!$A$3:$AAD$1504,55,FALSE))</f>
        <v/>
      </c>
      <c r="T148" s="7297">
        <f>IF(VLOOKUP($A148,'8 Oct - LIVE LDS Data'!$A$3:$AAD$1504,60,FALSE)=0/1/1900,"",VLOOKUP($A148,'8 Oct - LIVE LDS Data'!$A$3:$AAD$1504,60,FALSE))</f>
        <v>46054</v>
      </c>
      <c r="U148" s="7297">
        <f>IF(VLOOKUP($A148,'8 Oct - LIVE LDS Data'!$A$3:$AAD$1504,63,FALSE)=0/1/1900,"",VLOOKUP($A148,'8 Oct - LIVE LDS Data'!$A$3:$AAD$1504,63,FALSE))</f>
        <v>46266</v>
      </c>
      <c r="V148" s="7297">
        <f>IF(VLOOKUP($A148,'8 Oct - LIVE LDS Data'!$A$3:$AAD$1504,66,FALSE)=0/1/1900,"",VLOOKUP($A148,'8 Oct - LIVE LDS Data'!$A$3:$AAD$1504,66,FALSE))</f>
        <v>46478</v>
      </c>
      <c r="W148" s="7537" t="str">
        <f>IF(VLOOKUP($A148,'8 Oct - LIVE LDS Data'!$A$3:$AAD$1504,68,FALSE)=0/1/1900,"",VLOOKUP($A148,'8 Oct - LIVE LDS Data'!$A$3:$AAD$1504,68,FALSE))</f>
        <v>27/03 - Minor changes to dates as per March LDS.
New timetable moves on every milestone by about a year.</v>
      </c>
      <c r="X148" s="7314" t="str">
        <f>IF(VLOOKUP($A148,'8 Oct - LIVE LDS Data'!$A$3:$AAD$1504,79,FALSE)=0/1/1900,"",VLOOKUP($A148,'8 Oct - LIVE LDS Data'!$A$3:$AAD$1504,79,FALSE))</f>
        <v>Reg 18 ongoing</v>
      </c>
      <c r="Y148" s="7315" t="s">
        <v>3757</v>
      </c>
      <c r="Z148" s="7536" t="s">
        <v>8051</v>
      </c>
      <c r="AA148" s="7300">
        <f>IF(VLOOKUP($A148,'8 Oct - LIVE LDS Data'!$A$3:$AAD$1504,72,FALSE)=0/1/1900,"",VLOOKUP($A148,'8 Oct - LIVE LDS Data'!$A$3:$AAD$1504,72,FALSE))</f>
        <v>45695</v>
      </c>
      <c r="AB148" s="7300">
        <f>IF(VLOOKUP($A148,'8 Oct - LIVE LDS Data'!$A$3:$AAD$1504,73,FALSE)=0/1/1900,"",VLOOKUP($A148,'8 Oct - LIVE LDS Data'!$A$3:$AAD$1504,73,FALSE))</f>
        <v>45743</v>
      </c>
      <c r="AC148" s="7300">
        <f>IF(VLOOKUP($A148,'8 Oct - LIVE LDS Data'!$A$3:$AAD$1504,75,FALSE)=0/1/1900,"",VLOOKUP($A148,'8 Oct - LIVE LDS Data'!$A$3:$AAD$1504,75,FALSE))</f>
        <v>45856</v>
      </c>
      <c r="AD148" s="7300">
        <f>IF(VLOOKUP($A148,'8 Oct - LIVE LDS Data'!$A$3:$AAD$1504,76,FALSE)=0/1/1900,"",VLOOKUP($A148,'8 Oct - LIVE LDS Data'!$A$3:$AAD$1504,76,FALSE))</f>
        <v>45918</v>
      </c>
    </row>
    <row r="149" spans="1:30" s="610" customFormat="1" ht="30" hidden="1" customHeight="1" x14ac:dyDescent="0.2">
      <c r="A149" s="1467" t="s">
        <v>2933</v>
      </c>
      <c r="B149" s="1467"/>
      <c r="C149" s="1467" t="s">
        <v>2934</v>
      </c>
      <c r="D149" s="1480"/>
      <c r="E149" s="1480"/>
      <c r="F149" s="7293" t="str">
        <f>IF(VLOOKUP($A149,'8 Oct - LIVE LDS Data'!$A$3:$AAD$1504,4,FALSE)=0/1/1900,"",VLOOKUP($A149,'8 Oct - LIVE LDS Data'!$A$3:$AAD$1504,4,FALSE))</f>
        <v>Rutland Local Plan (2021-2041)
(previous plan withdrawn from examination 1 Sept 2021)</v>
      </c>
      <c r="G149" s="7294">
        <f>IF(VLOOKUP($A149,'8 Oct - LIVE LDS Data'!$A$3:$AAD$1504,6,FALSE)=0/1/1900,"",VLOOKUP($A149,'8 Oct - LIVE LDS Data'!$A$3:$AAD$1504,6,FALSE))</f>
        <v>2026</v>
      </c>
      <c r="H149" s="7294">
        <f>IF(VLOOKUP($A149,'8 Oct - LIVE LDS Data'!$A$3:$AAD$1504,7,FALSE)=0/1/1900,"",VLOOKUP($A149,'8 Oct - LIVE LDS Data'!$A$3:$AAD$1504,7,FALSE))</f>
        <v>2041</v>
      </c>
      <c r="I149" s="7294" t="str">
        <f>IF(VLOOKUP($A149,'8 Oct - LIVE LDS Data'!$A$3:$AAD$1504,8,FALSE)=0/1/1900,"",VLOOKUP($A149,'8 Oct - LIVE LDS Data'!$A$3:$AAD$1504,8,FALSE))</f>
        <v>N</v>
      </c>
      <c r="J149" s="7294" t="str">
        <f>IF(VLOOKUP($A149,'8 Oct - LIVE LDS Data'!$A$3:$AAD$1504,9,FALSE)=0/1/1900,"",VLOOKUP($A149,'8 Oct - LIVE LDS Data'!$A$3:$AAD$1504,9,FALSE))</f>
        <v>N</v>
      </c>
      <c r="K149" s="7295">
        <f>IF(VLOOKUP($A149,'8 Oct - LIVE LDS Data'!$A$3:$AAD$1504,10,FALSE)=0/1/1900,"",VLOOKUP($A149,'8 Oct - LIVE LDS Data'!$A$3:$AAD$1504,10,FALSE))</f>
        <v>40735</v>
      </c>
      <c r="L149" s="7297">
        <f>IF(VLOOKUP($A149,'8 Oct - LIVE LDS Data'!$A$3:$AAD$1504,33,FALSE)=0/1/1900,"",VLOOKUP($A149,'8 Oct - LIVE LDS Data'!$A$3:$AAD$1504,33,FALSE))</f>
        <v>44713</v>
      </c>
      <c r="M149" s="7297">
        <f>IF(VLOOKUP($A149,'8 Oct - LIVE LDS Data'!$A$3:$AAD$1504,34,FALSE)=0/1/1900,"",VLOOKUP($A149,'8 Oct - LIVE LDS Data'!$A$3:$AAD$1504,34,FALSE))</f>
        <v>44713</v>
      </c>
      <c r="N149" s="7297">
        <f>IF(VLOOKUP($A149,'8 Oct - LIVE LDS Data'!$A$3:$AAD$1504,40,FALSE)=0/1/1900,"",VLOOKUP($A149,'8 Oct - LIVE LDS Data'!$A$3:$AAD$1504,40,FALSE))</f>
        <v>45200</v>
      </c>
      <c r="O149" s="7297">
        <f>IF(VLOOKUP($A149,'8 Oct - LIVE LDS Data'!$A$3:$AAD$1504,41,FALSE)=0/1/1900,"",VLOOKUP($A149,'8 Oct - LIVE LDS Data'!$A$3:$AAD$1504,41,FALSE))</f>
        <v>45243</v>
      </c>
      <c r="P149" s="7297" t="str">
        <f>IF(VLOOKUP($A149,'8 Oct - LIVE LDS Data'!$A$3:$AAD$1504,47,FALSE)=0/1/1900,"",VLOOKUP($A149,'8 Oct - LIVE LDS Data'!$A$3:$AAD$1504,47,FALSE))</f>
        <v/>
      </c>
      <c r="Q149" s="7297" t="str">
        <f>IF(VLOOKUP($A149,'8 Oct - LIVE LDS Data'!$A$3:$AAD$1504,48,FALSE)=0/1/1900,"",VLOOKUP($A149,'8 Oct - LIVE LDS Data'!$A$3:$AAD$1504,48,FALSE))</f>
        <v/>
      </c>
      <c r="R149" s="7297" t="str">
        <f>IF(VLOOKUP($A149,'8 Oct - LIVE LDS Data'!$A$3:$AAD$1504,54,FALSE)=0/1/1900,"",VLOOKUP($A149,'8 Oct - LIVE LDS Data'!$A$3:$AAD$1504,54,FALSE))</f>
        <v/>
      </c>
      <c r="S149" s="7297" t="str">
        <f>IF(VLOOKUP($A149,'8 Oct - LIVE LDS Data'!$A$3:$AAD$1504,55,FALSE)=0/1/1900,"",VLOOKUP($A149,'8 Oct - LIVE LDS Data'!$A$3:$AAD$1504,55,FALSE))</f>
        <v/>
      </c>
      <c r="T149" s="7297">
        <f>IF(VLOOKUP($A149,'8 Oct - LIVE LDS Data'!$A$3:$AAD$1504,60,FALSE)=0/1/1900,"",VLOOKUP($A149,'8 Oct - LIVE LDS Data'!$A$3:$AAD$1504,60,FALSE))</f>
        <v>45566</v>
      </c>
      <c r="U149" s="7297">
        <f>IF(VLOOKUP($A149,'8 Oct - LIVE LDS Data'!$A$3:$AAD$1504,63,FALSE)=0/1/1900,"",VLOOKUP($A149,'8 Oct - LIVE LDS Data'!$A$3:$AAD$1504,63,FALSE))</f>
        <v>45689</v>
      </c>
      <c r="V149" s="7297" t="str">
        <f>IF(VLOOKUP($A149,'8 Oct - LIVE LDS Data'!$A$3:$AAD$1504,66,FALSE)=0/1/1900,"",VLOOKUP($A149,'8 Oct - LIVE LDS Data'!$A$3:$AAD$1504,66,FALSE))</f>
        <v>TBC</v>
      </c>
      <c r="W149" s="7537" t="str">
        <f>IF(VLOOKUP($A149,'8 Oct - LIVE LDS Data'!$A$3:$AAD$1504,68,FALSE)=0/1/1900,"",VLOOKUP($A149,'8 Oct - LIVE LDS Data'!$A$3:$AAD$1504,68,FALSE))</f>
        <v>Regulation 18 Consultation on Issues and Options June – September 2022
Public consultation on preferred options consultation document November 2023 – January 2024
Regulation 19 Formal public consultation on proposed submission Plan October - December 2024 
Regulation 22 Submission to Secretary of State February 2025 
Regulation 24 Examination of Local Plan 2025 
Receipt of Inspector’s Report To be advised
Regulation 26 Adoption of Local Plan To be advised</v>
      </c>
      <c r="X149" s="7314" t="str">
        <f>IF(VLOOKUP($A149,'8 Oct - LIVE LDS Data'!$A$3:$AAD$1504,79,FALSE)=0/1/1900,"",VLOOKUP($A149,'8 Oct - LIVE LDS Data'!$A$3:$AAD$1504,79,FALSE))</f>
        <v>Submitted Feb 2025</v>
      </c>
      <c r="Y149" s="7315" t="s">
        <v>90</v>
      </c>
      <c r="Z149" s="7538" t="s">
        <v>8051</v>
      </c>
      <c r="AA149" s="7300">
        <f>IF(VLOOKUP($A149,'8 Oct - LIVE LDS Data'!$A$3:$AAD$1504,72,FALSE)=0/1/1900,"",VLOOKUP($A149,'8 Oct - LIVE LDS Data'!$A$3:$AAD$1504,72,FALSE))</f>
        <v>45929</v>
      </c>
      <c r="AB149" s="7300">
        <f>IF(VLOOKUP($A149,'8 Oct - LIVE LDS Data'!$A$3:$AAD$1504,73,FALSE)=0/1/1900,"",VLOOKUP($A149,'8 Oct - LIVE LDS Data'!$A$3:$AAD$1504,73,FALSE))</f>
        <v>45786</v>
      </c>
      <c r="AC149" s="7300">
        <f>IF(VLOOKUP($A149,'8 Oct - LIVE LDS Data'!$A$3:$AAD$1504,75,FALSE)=0/1/1900,"",VLOOKUP($A149,'8 Oct - LIVE LDS Data'!$A$3:$AAD$1504,75,FALSE))</f>
        <v>45786</v>
      </c>
      <c r="AD149" s="7300">
        <f>IF(VLOOKUP($A149,'8 Oct - LIVE LDS Data'!$A$3:$AAD$1504,76,FALSE)=0/1/1900,"",VLOOKUP($A149,'8 Oct - LIVE LDS Data'!$A$3:$AAD$1504,76,FALSE))</f>
        <v>45687</v>
      </c>
    </row>
    <row r="150" spans="1:30" s="610" customFormat="1" ht="30" hidden="1" customHeight="1" x14ac:dyDescent="0.2">
      <c r="A150" s="1465" t="s">
        <v>2961</v>
      </c>
      <c r="B150" s="1465"/>
      <c r="C150" s="1467" t="s">
        <v>2956</v>
      </c>
      <c r="D150" s="1480"/>
      <c r="E150" s="1480"/>
      <c r="F150" s="7293" t="str">
        <f>IF(VLOOKUP($A150,'8 Oct - LIVE LDS Data'!$A$3:$AAD$1504,4,FALSE)=0/1/1900,"",VLOOKUP($A150,'8 Oct - LIVE LDS Data'!$A$3:$AAD$1504,4,FALSE))</f>
        <v>Sandwell Local Plan</v>
      </c>
      <c r="G150" s="7294">
        <f>IF(VLOOKUP($A150,'8 Oct - LIVE LDS Data'!$A$3:$AAD$1504,6,FALSE)=0/1/1900,"",VLOOKUP($A150,'8 Oct - LIVE LDS Data'!$A$3:$AAD$1504,6,FALSE))</f>
        <v>2022</v>
      </c>
      <c r="H150" s="7294">
        <f>IF(VLOOKUP($A150,'8 Oct - LIVE LDS Data'!$A$3:$AAD$1504,7,FALSE)=0/1/1900,"",VLOOKUP($A150,'8 Oct - LIVE LDS Data'!$A$3:$AAD$1504,7,FALSE))</f>
        <v>2041</v>
      </c>
      <c r="I150" s="7294" t="str">
        <f>IF(VLOOKUP($A150,'8 Oct - LIVE LDS Data'!$A$3:$AAD$1504,8,FALSE)=0/1/1900,"",VLOOKUP($A150,'8 Oct - LIVE LDS Data'!$A$3:$AAD$1504,8,FALSE))</f>
        <v>N</v>
      </c>
      <c r="J150" s="7294" t="str">
        <f>IF(VLOOKUP($A150,'8 Oct - LIVE LDS Data'!$A$3:$AAD$1504,9,FALSE)=0/1/1900,"",VLOOKUP($A150,'8 Oct - LIVE LDS Data'!$A$3:$AAD$1504,9,FALSE))</f>
        <v>N</v>
      </c>
      <c r="K150" s="7295">
        <f>IF(VLOOKUP($A150,'8 Oct - LIVE LDS Data'!$A$3:$AAD$1504,10,FALSE)=0/1/1900,"",VLOOKUP($A150,'8 Oct - LIVE LDS Data'!$A$3:$AAD$1504,10,FALSE))</f>
        <v>40577</v>
      </c>
      <c r="L150" s="7297">
        <f>IF(VLOOKUP($A150,'8 Oct - LIVE LDS Data'!$A$3:$AAD$1504,33,FALSE)=0/1/1900,"",VLOOKUP($A150,'8 Oct - LIVE LDS Data'!$A$3:$AAD$1504,33,FALSE))</f>
        <v>44958</v>
      </c>
      <c r="M150" s="7297">
        <f>IF(VLOOKUP($A150,'8 Oct - LIVE LDS Data'!$A$3:$AAD$1504,34,FALSE)=0/1/1900,"",VLOOKUP($A150,'8 Oct - LIVE LDS Data'!$A$3:$AAD$1504,34,FALSE))</f>
        <v>44958</v>
      </c>
      <c r="N150" s="7297">
        <f>IF(VLOOKUP($A150,'8 Oct - LIVE LDS Data'!$A$3:$AAD$1504,40,FALSE)=0/1/1900,"",VLOOKUP($A150,'8 Oct - LIVE LDS Data'!$A$3:$AAD$1504,40,FALSE))</f>
        <v>45200</v>
      </c>
      <c r="O150" s="7297">
        <f>IF(VLOOKUP($A150,'8 Oct - LIVE LDS Data'!$A$3:$AAD$1504,41,FALSE)=0/1/1900,"",VLOOKUP($A150,'8 Oct - LIVE LDS Data'!$A$3:$AAD$1504,41,FALSE))</f>
        <v>45236</v>
      </c>
      <c r="P150" s="7297" t="str">
        <f>IF(VLOOKUP($A150,'8 Oct - LIVE LDS Data'!$A$3:$AAD$1504,47,FALSE)=0/1/1900,"",VLOOKUP($A150,'8 Oct - LIVE LDS Data'!$A$3:$AAD$1504,47,FALSE))</f>
        <v/>
      </c>
      <c r="Q150" s="7297" t="str">
        <f>IF(VLOOKUP($A150,'8 Oct - LIVE LDS Data'!$A$3:$AAD$1504,48,FALSE)=0/1/1900,"",VLOOKUP($A150,'8 Oct - LIVE LDS Data'!$A$3:$AAD$1504,48,FALSE))</f>
        <v/>
      </c>
      <c r="R150" s="7297" t="str">
        <f>IF(VLOOKUP($A150,'8 Oct - LIVE LDS Data'!$A$3:$AAD$1504,54,FALSE)=0/1/1900,"",VLOOKUP($A150,'8 Oct - LIVE LDS Data'!$A$3:$AAD$1504,54,FALSE))</f>
        <v/>
      </c>
      <c r="S150" s="7297" t="str">
        <f>IF(VLOOKUP($A150,'8 Oct - LIVE LDS Data'!$A$3:$AAD$1504,55,FALSE)=0/1/1900,"",VLOOKUP($A150,'8 Oct - LIVE LDS Data'!$A$3:$AAD$1504,55,FALSE))</f>
        <v/>
      </c>
      <c r="T150" s="7297">
        <f>IF(VLOOKUP($A150,'8 Oct - LIVE LDS Data'!$A$3:$AAD$1504,60,FALSE)=0/1/1900,"",VLOOKUP($A150,'8 Oct - LIVE LDS Data'!$A$3:$AAD$1504,60,FALSE))</f>
        <v>45597</v>
      </c>
      <c r="U150" s="7297">
        <f>IF(VLOOKUP($A150,'8 Oct - LIVE LDS Data'!$A$3:$AAD$1504,63,FALSE)=0/1/1900,"",VLOOKUP($A150,'8 Oct - LIVE LDS Data'!$A$3:$AAD$1504,63,FALSE))</f>
        <v>45658</v>
      </c>
      <c r="V150" s="7297">
        <f>IF(VLOOKUP($A150,'8 Oct - LIVE LDS Data'!$A$3:$AAD$1504,66,FALSE)=0/1/1900,"",VLOOKUP($A150,'8 Oct - LIVE LDS Data'!$A$3:$AAD$1504,66,FALSE))</f>
        <v>45992</v>
      </c>
      <c r="W150" s="7537" t="str">
        <f>IF(VLOOKUP($A150,'8 Oct - LIVE LDS Data'!$A$3:$AAD$1504,68,FALSE)=0/1/1900,"",VLOOKUP($A150,'8 Oct - LIVE LDS Data'!$A$3:$AAD$1504,68,FALSE))</f>
        <v>15/02/24 LPA advised R19 now Nov/Dec 24 and submission Jan 25.  Reg 19 consultation period closed 11 November 2024.</v>
      </c>
      <c r="X150" s="7314" t="str">
        <f>IF(VLOOKUP($A150,'8 Oct - LIVE LDS Data'!$A$3:$AAD$1504,79,FALSE)=0/1/1900,"",VLOOKUP($A150,'8 Oct - LIVE LDS Data'!$A$3:$AAD$1504,79,FALSE))</f>
        <v>Submitted Dec 2024</v>
      </c>
      <c r="Y150" s="7315" t="s">
        <v>90</v>
      </c>
      <c r="Z150" s="7538" t="s">
        <v>8056</v>
      </c>
      <c r="AA150" s="7300">
        <f>IF(VLOOKUP($A150,'8 Oct - LIVE LDS Data'!$A$3:$AAD$1504,72,FALSE)=0/1/1900,"",VLOOKUP($A150,'8 Oct - LIVE LDS Data'!$A$3:$AAD$1504,72,FALSE))</f>
        <v>45664</v>
      </c>
      <c r="AB150" s="7300">
        <f>IF(VLOOKUP($A150,'8 Oct - LIVE LDS Data'!$A$3:$AAD$1504,73,FALSE)=0/1/1900,"",VLOOKUP($A150,'8 Oct - LIVE LDS Data'!$A$3:$AAD$1504,73,FALSE))</f>
        <v>45314</v>
      </c>
      <c r="AC150" s="7300">
        <f>IF(VLOOKUP($A150,'8 Oct - LIVE LDS Data'!$A$3:$AAD$1504,75,FALSE)=0/1/1900,"",VLOOKUP($A150,'8 Oct - LIVE LDS Data'!$A$3:$AAD$1504,75,FALSE))</f>
        <v>45786</v>
      </c>
      <c r="AD150" s="7300">
        <f>IF(VLOOKUP($A150,'8 Oct - LIVE LDS Data'!$A$3:$AAD$1504,76,FALSE)=0/1/1900,"",VLOOKUP($A150,'8 Oct - LIVE LDS Data'!$A$3:$AAD$1504,76,FALSE))</f>
        <v>45419</v>
      </c>
    </row>
    <row r="151" spans="1:30" s="610" customFormat="1" ht="30" customHeight="1" x14ac:dyDescent="0.2">
      <c r="A151" s="7309" t="s">
        <v>551</v>
      </c>
      <c r="B151" s="7309"/>
      <c r="C151" s="7309" t="s">
        <v>552</v>
      </c>
      <c r="D151" s="7310"/>
      <c r="E151" s="7310"/>
      <c r="F151" s="7293" t="str">
        <f>IF(VLOOKUP($A151,'8 Oct - LIVE LDS Data'!$A$3:$AAD$1504,4,FALSE)=0/1/1900,"",VLOOKUP($A151,'8 Oct - LIVE LDS Data'!$A$3:$AAD$1504,4,FALSE))</f>
        <v xml:space="preserve">Brentwood Local Plan </v>
      </c>
      <c r="G151" s="7294" t="str">
        <f>IF(VLOOKUP($A151,'8 Oct - LIVE LDS Data'!$A$3:$AAD$1504,6,FALSE)=0/1/1900,"",VLOOKUP($A151,'8 Oct - LIVE LDS Data'!$A$3:$AAD$1504,6,FALSE))</f>
        <v/>
      </c>
      <c r="H151" s="7294" t="str">
        <f>IF(VLOOKUP($A151,'8 Oct - LIVE LDS Data'!$A$3:$AAD$1504,7,FALSE)=0/1/1900,"",VLOOKUP($A151,'8 Oct - LIVE LDS Data'!$A$3:$AAD$1504,7,FALSE))</f>
        <v/>
      </c>
      <c r="I151" s="7294" t="str">
        <f>IF(VLOOKUP($A151,'8 Oct - LIVE LDS Data'!$A$3:$AAD$1504,8,FALSE)=0/1/1900,"",VLOOKUP($A151,'8 Oct - LIVE LDS Data'!$A$3:$AAD$1504,8,FALSE))</f>
        <v>N</v>
      </c>
      <c r="J151" s="7294" t="str">
        <f>IF(VLOOKUP($A151,'8 Oct - LIVE LDS Data'!$A$3:$AAD$1504,9,FALSE)=0/1/1900,"",VLOOKUP($A151,'8 Oct - LIVE LDS Data'!$A$3:$AAD$1504,9,FALSE))</f>
        <v>N</v>
      </c>
      <c r="K151" s="7295">
        <f>IF(VLOOKUP($A151,'8 Oct - LIVE LDS Data'!$A$3:$AAD$1504,10,FALSE)=0/1/1900,"",VLOOKUP($A151,'8 Oct - LIVE LDS Data'!$A$3:$AAD$1504,10,FALSE))</f>
        <v>44643</v>
      </c>
      <c r="L151" s="7297">
        <f>IF(VLOOKUP($A151,'8 Oct - LIVE LDS Data'!$A$3:$AAD$1504,33,FALSE)=0/1/1900,"",VLOOKUP($A151,'8 Oct - LIVE LDS Data'!$A$3:$AAD$1504,33,FALSE))</f>
        <v>46143</v>
      </c>
      <c r="M151" s="7297" t="str">
        <f>IF(VLOOKUP($A151,'8 Oct - LIVE LDS Data'!$A$3:$AAD$1504,34,FALSE)=0/1/1900,"",VLOOKUP($A151,'8 Oct - LIVE LDS Data'!$A$3:$AAD$1504,34,FALSE))</f>
        <v/>
      </c>
      <c r="N151" s="7297" t="str">
        <f>IF(VLOOKUP($A151,'8 Oct - LIVE LDS Data'!$A$3:$AAD$1504,40,FALSE)=0/1/1900,"",VLOOKUP($A151,'8 Oct - LIVE LDS Data'!$A$3:$AAD$1504,40,FALSE))</f>
        <v/>
      </c>
      <c r="O151" s="7297" t="str">
        <f>IF(VLOOKUP($A151,'8 Oct - LIVE LDS Data'!$A$3:$AAD$1504,41,FALSE)=0/1/1900,"",VLOOKUP($A151,'8 Oct - LIVE LDS Data'!$A$3:$AAD$1504,41,FALSE))</f>
        <v/>
      </c>
      <c r="P151" s="7297" t="str">
        <f>IF(VLOOKUP($A151,'8 Oct - LIVE LDS Data'!$A$3:$AAD$1504,47,FALSE)=0/1/1900,"",VLOOKUP($A151,'8 Oct - LIVE LDS Data'!$A$3:$AAD$1504,47,FALSE))</f>
        <v/>
      </c>
      <c r="Q151" s="7297" t="str">
        <f>IF(VLOOKUP($A151,'8 Oct - LIVE LDS Data'!$A$3:$AAD$1504,48,FALSE)=0/1/1900,"",VLOOKUP($A151,'8 Oct - LIVE LDS Data'!$A$3:$AAD$1504,48,FALSE))</f>
        <v/>
      </c>
      <c r="R151" s="7297" t="str">
        <f>IF(VLOOKUP($A151,'8 Oct - LIVE LDS Data'!$A$3:$AAD$1504,54,FALSE)=0/1/1900,"",VLOOKUP($A151,'8 Oct - LIVE LDS Data'!$A$3:$AAD$1504,54,FALSE))</f>
        <v/>
      </c>
      <c r="S151" s="7297" t="str">
        <f>IF(VLOOKUP($A151,'8 Oct - LIVE LDS Data'!$A$3:$AAD$1504,55,FALSE)=0/1/1900,"",VLOOKUP($A151,'8 Oct - LIVE LDS Data'!$A$3:$AAD$1504,55,FALSE))</f>
        <v/>
      </c>
      <c r="T151" s="7297">
        <f>IF(VLOOKUP($A151,'8 Oct - LIVE LDS Data'!$A$3:$AAD$1504,60,FALSE)=0/1/1900,"",VLOOKUP($A151,'8 Oct - LIVE LDS Data'!$A$3:$AAD$1504,60,FALSE))</f>
        <v>46508</v>
      </c>
      <c r="U151" s="7297">
        <f>IF(VLOOKUP($A151,'8 Oct - LIVE LDS Data'!$A$3:$AAD$1504,63,FALSE)=0/1/1900,"",VLOOKUP($A151,'8 Oct - LIVE LDS Data'!$A$3:$AAD$1504,63,FALSE))</f>
        <v>46784</v>
      </c>
      <c r="V151" s="7297">
        <f>IF(VLOOKUP($A151,'8 Oct - LIVE LDS Data'!$A$3:$AAD$1504,66,FALSE)=0/1/1900,"",VLOOKUP($A151,'8 Oct - LIVE LDS Data'!$A$3:$AAD$1504,66,FALSE))</f>
        <v>47150</v>
      </c>
      <c r="W151" s="7537" t="str">
        <f>IF(VLOOKUP($A151,'8 Oct - LIVE LDS Data'!$A$3:$AAD$1504,68,FALSE)=0/1/1900,"",VLOOKUP($A151,'8 Oct - LIVE LDS Data'!$A$3:$AAD$1504,68,FALSE))</f>
        <v>Submission now Q2 2027
New/revised evidence base procured/produced/revised Q1 2025 and ongoing thereafter
Duty to Co-operate engagement Q1 2025 and ongoing thereafter
Formal Regulation 18 consultation (Preferred Options) Q2 2026 (six week consultation)
Review comments and revise Plan Q3 / Q4 2026
Submission Local Plan consultation (Regulation 19) Q2 2027 (six week consultation)
Review comments and revise plan Q3 / Q4 2027
Submission of Local Plan and representations to Secretary of State (Regulations 20, 22 and 35) Q1 2028
Independent Examination (Regulation 20) Q2 2028 / Q4 2028
Inspector’s Report and adoption of Local Plan (Regulations 20 and 35) Q1 2029</v>
      </c>
      <c r="X151" s="7314" t="str">
        <f>IF(VLOOKUP($A151,'8 Oct - LIVE LDS Data'!$A$3:$AAD$1504,79,FALSE)=0/1/1900,"",VLOOKUP($A151,'8 Oct - LIVE LDS Data'!$A$3:$AAD$1504,79,FALSE))</f>
        <v>new plan to be prepared under new system</v>
      </c>
      <c r="Y151" s="7315" t="s">
        <v>3757</v>
      </c>
      <c r="Z151" s="7538" t="s">
        <v>8058</v>
      </c>
      <c r="AA151" s="7300">
        <f>IF(VLOOKUP($A151,'8 Oct - LIVE LDS Data'!$A$3:$AAD$1504,72,FALSE)=0/1/1900,"",VLOOKUP($A151,'8 Oct - LIVE LDS Data'!$A$3:$AAD$1504,72,FALSE))</f>
        <v>45317</v>
      </c>
      <c r="AB151" s="7300">
        <f>IF(VLOOKUP($A151,'8 Oct - LIVE LDS Data'!$A$3:$AAD$1504,73,FALSE)=0/1/1900,"",VLOOKUP($A151,'8 Oct - LIVE LDS Data'!$A$3:$AAD$1504,73,FALSE))</f>
        <v>45902</v>
      </c>
      <c r="AC151" s="7300" t="str">
        <f>IF(VLOOKUP($A151,'8 Oct - LIVE LDS Data'!$A$3:$AAD$1504,75,FALSE)=0/1/1900,"",VLOOKUP($A151,'8 Oct - LIVE LDS Data'!$A$3:$AAD$1504,75,FALSE))</f>
        <v/>
      </c>
      <c r="AD151" s="7300">
        <f>IF(VLOOKUP($A151,'8 Oct - LIVE LDS Data'!$A$3:$AAD$1504,76,FALSE)=0/1/1900,"",VLOOKUP($A151,'8 Oct - LIVE LDS Data'!$A$3:$AAD$1504,76,FALSE))</f>
        <v>45902</v>
      </c>
    </row>
    <row r="152" spans="1:30" s="610" customFormat="1" ht="30" hidden="1" customHeight="1" x14ac:dyDescent="0.2">
      <c r="A152" s="1467" t="s">
        <v>3019</v>
      </c>
      <c r="B152" s="1467"/>
      <c r="C152" s="1465" t="s">
        <v>3020</v>
      </c>
      <c r="D152" s="1466"/>
      <c r="E152" s="1466"/>
      <c r="F152" s="7293" t="str">
        <f>IF(VLOOKUP($A152,'8 Oct - LIVE LDS Data'!$A$3:$AAD$1504,4,FALSE)=0/1/1900,"",VLOOKUP($A152,'8 Oct - LIVE LDS Data'!$A$3:$AAD$1504,4,FALSE))</f>
        <v>Sevenoaks Plan 2040</v>
      </c>
      <c r="G152" s="7294">
        <f>IF(VLOOKUP($A152,'8 Oct - LIVE LDS Data'!$A$3:$AAD$1504,6,FALSE)=0/1/1900,"",VLOOKUP($A152,'8 Oct - LIVE LDS Data'!$A$3:$AAD$1504,6,FALSE))</f>
        <v>2025</v>
      </c>
      <c r="H152" s="7294">
        <f>IF(VLOOKUP($A152,'8 Oct - LIVE LDS Data'!$A$3:$AAD$1504,7,FALSE)=0/1/1900,"",VLOOKUP($A152,'8 Oct - LIVE LDS Data'!$A$3:$AAD$1504,7,FALSE))</f>
        <v>2040</v>
      </c>
      <c r="I152" s="7294" t="str">
        <f>IF(VLOOKUP($A152,'8 Oct - LIVE LDS Data'!$A$3:$AAD$1504,8,FALSE)=0/1/1900,"",VLOOKUP($A152,'8 Oct - LIVE LDS Data'!$A$3:$AAD$1504,8,FALSE))</f>
        <v>N</v>
      </c>
      <c r="J152" s="7294" t="str">
        <f>IF(VLOOKUP($A152,'8 Oct - LIVE LDS Data'!$A$3:$AAD$1504,9,FALSE)=0/1/1900,"",VLOOKUP($A152,'8 Oct - LIVE LDS Data'!$A$3:$AAD$1504,9,FALSE))</f>
        <v>N</v>
      </c>
      <c r="K152" s="7295">
        <f>IF(VLOOKUP($A152,'8 Oct - LIVE LDS Data'!$A$3:$AAD$1504,10,FALSE)=0/1/1900,"",VLOOKUP($A152,'8 Oct - LIVE LDS Data'!$A$3:$AAD$1504,10,FALSE))</f>
        <v>40596</v>
      </c>
      <c r="L152" s="7297">
        <f>IF(VLOOKUP($A152,'8 Oct - LIVE LDS Data'!$A$3:$AAD$1504,33,FALSE)=0/1/1900,"",VLOOKUP($A152,'8 Oct - LIVE LDS Data'!$A$3:$AAD$1504,33,FALSE))</f>
        <v>44835</v>
      </c>
      <c r="M152" s="7297">
        <f>IF(VLOOKUP($A152,'8 Oct - LIVE LDS Data'!$A$3:$AAD$1504,34,FALSE)=0/1/1900,"",VLOOKUP($A152,'8 Oct - LIVE LDS Data'!$A$3:$AAD$1504,34,FALSE))</f>
        <v>44881</v>
      </c>
      <c r="N152" s="7297">
        <f>IF(VLOOKUP($A152,'8 Oct - LIVE LDS Data'!$A$3:$AAD$1504,40,FALSE)=0/1/1900,"",VLOOKUP($A152,'8 Oct - LIVE LDS Data'!$A$3:$AAD$1504,40,FALSE))</f>
        <v>45200</v>
      </c>
      <c r="O152" s="7297">
        <f>IF(VLOOKUP($A152,'8 Oct - LIVE LDS Data'!$A$3:$AAD$1504,41,FALSE)=0/1/1900,"",VLOOKUP($A152,'8 Oct - LIVE LDS Data'!$A$3:$AAD$1504,41,FALSE))</f>
        <v>45253</v>
      </c>
      <c r="P152" s="7297">
        <f>IF(VLOOKUP($A152,'8 Oct - LIVE LDS Data'!$A$3:$AAD$1504,47,FALSE)=0/1/1900,"",VLOOKUP($A152,'8 Oct - LIVE LDS Data'!$A$3:$AAD$1504,47,FALSE))</f>
        <v>45931</v>
      </c>
      <c r="Q152" s="7297" t="str">
        <f>IF(VLOOKUP($A152,'8 Oct - LIVE LDS Data'!$A$3:$AAD$1504,48,FALSE)=0/1/1900,"",VLOOKUP($A152,'8 Oct - LIVE LDS Data'!$A$3:$AAD$1504,48,FALSE))</f>
        <v/>
      </c>
      <c r="R152" s="7297" t="str">
        <f>IF(VLOOKUP($A152,'8 Oct - LIVE LDS Data'!$A$3:$AAD$1504,54,FALSE)=0/1/1900,"",VLOOKUP($A152,'8 Oct - LIVE LDS Data'!$A$3:$AAD$1504,54,FALSE))</f>
        <v/>
      </c>
      <c r="S152" s="7297" t="str">
        <f>IF(VLOOKUP($A152,'8 Oct - LIVE LDS Data'!$A$3:$AAD$1504,55,FALSE)=0/1/1900,"",VLOOKUP($A152,'8 Oct - LIVE LDS Data'!$A$3:$AAD$1504,55,FALSE))</f>
        <v/>
      </c>
      <c r="T152" s="7297">
        <f>IF(VLOOKUP($A152,'8 Oct - LIVE LDS Data'!$A$3:$AAD$1504,60,FALSE)=0/1/1900,"",VLOOKUP($A152,'8 Oct - LIVE LDS Data'!$A$3:$AAD$1504,60,FALSE))</f>
        <v>46204</v>
      </c>
      <c r="U152" s="7297">
        <f>IF(VLOOKUP($A152,'8 Oct - LIVE LDS Data'!$A$3:$AAD$1504,63,FALSE)=0/1/1900,"",VLOOKUP($A152,'8 Oct - LIVE LDS Data'!$A$3:$AAD$1504,63,FALSE))</f>
        <v>46357</v>
      </c>
      <c r="V152" s="7297">
        <f>IF(VLOOKUP($A152,'8 Oct - LIVE LDS Data'!$A$3:$AAD$1504,66,FALSE)=0/1/1900,"",VLOOKUP($A152,'8 Oct - LIVE LDS Data'!$A$3:$AAD$1504,66,FALSE))</f>
        <v>46722</v>
      </c>
      <c r="W152" s="7537" t="str">
        <f>IF(VLOOKUP($A152,'8 Oct - LIVE LDS Data'!$A$3:$AAD$1504,68,FALSE)=0/1/1900,"",VLOOKUP($A152,'8 Oct - LIVE LDS Data'!$A$3:$AAD$1504,68,FALSE))</f>
        <v>Once NPPF is published looking to go back to Reg 18 in 2025. Reg 18 Oct/Nov 2025 Submission now exp. Before Dec 2026</v>
      </c>
      <c r="X152" s="7314" t="str">
        <f>IF(VLOOKUP($A152,'8 Oct - LIVE LDS Data'!$A$3:$AAD$1504,79,FALSE)=0/1/1900,"",VLOOKUP($A152,'8 Oct - LIVE LDS Data'!$A$3:$AAD$1504,79,FALSE))</f>
        <v>Reg 18 ongoing</v>
      </c>
      <c r="Y152" s="7315" t="s">
        <v>90</v>
      </c>
      <c r="Z152" s="7538" t="s">
        <v>8052</v>
      </c>
      <c r="AA152" s="7300">
        <f>IF(VLOOKUP($A152,'8 Oct - LIVE LDS Data'!$A$3:$AAD$1504,72,FALSE)=0/1/1900,"",VLOOKUP($A152,'8 Oct - LIVE LDS Data'!$A$3:$AAD$1504,72,FALSE))</f>
        <v>45589</v>
      </c>
      <c r="AB152" s="7300">
        <f>IF(VLOOKUP($A152,'8 Oct - LIVE LDS Data'!$A$3:$AAD$1504,73,FALSE)=0/1/1900,"",VLOOKUP($A152,'8 Oct - LIVE LDS Data'!$A$3:$AAD$1504,73,FALSE))</f>
        <v>45720</v>
      </c>
      <c r="AC152" s="7300">
        <f>IF(VLOOKUP($A152,'8 Oct - LIVE LDS Data'!$A$3:$AAD$1504,75,FALSE)=0/1/1900,"",VLOOKUP($A152,'8 Oct - LIVE LDS Data'!$A$3:$AAD$1504,75,FALSE))</f>
        <v>45022</v>
      </c>
      <c r="AD152" s="7300">
        <f>IF(VLOOKUP($A152,'8 Oct - LIVE LDS Data'!$A$3:$AAD$1504,76,FALSE)=0/1/1900,"",VLOOKUP($A152,'8 Oct - LIVE LDS Data'!$A$3:$AAD$1504,76,FALSE))</f>
        <v>45720</v>
      </c>
    </row>
    <row r="153" spans="1:30" s="610" customFormat="1" ht="30" customHeight="1" x14ac:dyDescent="0.2">
      <c r="A153" s="1465" t="s">
        <v>792</v>
      </c>
      <c r="B153" s="1465"/>
      <c r="C153" s="1467" t="s">
        <v>781</v>
      </c>
      <c r="D153" s="1480"/>
      <c r="E153" s="1480"/>
      <c r="F153" s="7293" t="str">
        <f>IF(VLOOKUP($A153,'8 Oct - LIVE LDS Data'!$A$3:$AAD$1504,4,FALSE)=0/1/1900,"",VLOOKUP($A153,'8 Oct - LIVE LDS Data'!$A$3:$AAD$1504,4,FALSE))</f>
        <v>Castle Point Plan</v>
      </c>
      <c r="G153" s="7294">
        <f>IF(VLOOKUP($A153,'8 Oct - LIVE LDS Data'!$A$3:$AAD$1504,6,FALSE)=0/1/1900,"",VLOOKUP($A153,'8 Oct - LIVE LDS Data'!$A$3:$AAD$1504,6,FALSE))</f>
        <v>2026</v>
      </c>
      <c r="H153" s="7294">
        <f>IF(VLOOKUP($A153,'8 Oct - LIVE LDS Data'!$A$3:$AAD$1504,7,FALSE)=0/1/1900,"",VLOOKUP($A153,'8 Oct - LIVE LDS Data'!$A$3:$AAD$1504,7,FALSE))</f>
        <v>2043</v>
      </c>
      <c r="I153" s="7294" t="str">
        <f>IF(VLOOKUP($A153,'8 Oct - LIVE LDS Data'!$A$3:$AAD$1504,8,FALSE)=0/1/1900,"",VLOOKUP($A153,'8 Oct - LIVE LDS Data'!$A$3:$AAD$1504,8,FALSE))</f>
        <v>N</v>
      </c>
      <c r="J153" s="7294" t="str">
        <f>IF(VLOOKUP($A153,'8 Oct - LIVE LDS Data'!$A$3:$AAD$1504,9,FALSE)=0/1/1900,"",VLOOKUP($A153,'8 Oct - LIVE LDS Data'!$A$3:$AAD$1504,9,FALSE))</f>
        <v>N</v>
      </c>
      <c r="K153" s="7295" t="str">
        <f>IF(VLOOKUP($A153,'8 Oct - LIVE LDS Data'!$A$3:$AAD$1504,10,FALSE)=0/1/1900,"",VLOOKUP($A153,'8 Oct - LIVE LDS Data'!$A$3:$AAD$1504,10,FALSE))</f>
        <v>none</v>
      </c>
      <c r="L153" s="7297">
        <f>IF(VLOOKUP($A153,'8 Oct - LIVE LDS Data'!$A$3:$AAD$1504,33,FALSE)=0/1/1900,"",VLOOKUP($A153,'8 Oct - LIVE LDS Data'!$A$3:$AAD$1504,33,FALSE))</f>
        <v>45444</v>
      </c>
      <c r="M153" s="7297" t="str">
        <f>IF(VLOOKUP($A153,'8 Oct - LIVE LDS Data'!$A$3:$AAD$1504,34,FALSE)=0/1/1900,"",VLOOKUP($A153,'8 Oct - LIVE LDS Data'!$A$3:$AAD$1504,34,FALSE))</f>
        <v>summer 2024</v>
      </c>
      <c r="N153" s="7297" t="str">
        <f>IF(VLOOKUP($A153,'8 Oct - LIVE LDS Data'!$A$3:$AAD$1504,40,FALSE)=0/1/1900,"",VLOOKUP($A153,'8 Oct - LIVE LDS Data'!$A$3:$AAD$1504,40,FALSE))</f>
        <v/>
      </c>
      <c r="O153" s="7297" t="str">
        <f>IF(VLOOKUP($A153,'8 Oct - LIVE LDS Data'!$A$3:$AAD$1504,41,FALSE)=0/1/1900,"",VLOOKUP($A153,'8 Oct - LIVE LDS Data'!$A$3:$AAD$1504,41,FALSE))</f>
        <v/>
      </c>
      <c r="P153" s="7297" t="str">
        <f>IF(VLOOKUP($A153,'8 Oct - LIVE LDS Data'!$A$3:$AAD$1504,47,FALSE)=0/1/1900,"",VLOOKUP($A153,'8 Oct - LIVE LDS Data'!$A$3:$AAD$1504,47,FALSE))</f>
        <v/>
      </c>
      <c r="Q153" s="7297" t="str">
        <f>IF(VLOOKUP($A153,'8 Oct - LIVE LDS Data'!$A$3:$AAD$1504,48,FALSE)=0/1/1900,"",VLOOKUP($A153,'8 Oct - LIVE LDS Data'!$A$3:$AAD$1504,48,FALSE))</f>
        <v/>
      </c>
      <c r="R153" s="7297" t="str">
        <f>IF(VLOOKUP($A153,'8 Oct - LIVE LDS Data'!$A$3:$AAD$1504,54,FALSE)=0/1/1900,"",VLOOKUP($A153,'8 Oct - LIVE LDS Data'!$A$3:$AAD$1504,54,FALSE))</f>
        <v/>
      </c>
      <c r="S153" s="7297" t="str">
        <f>IF(VLOOKUP($A153,'8 Oct - LIVE LDS Data'!$A$3:$AAD$1504,55,FALSE)=0/1/1900,"",VLOOKUP($A153,'8 Oct - LIVE LDS Data'!$A$3:$AAD$1504,55,FALSE))</f>
        <v/>
      </c>
      <c r="T153" s="7297">
        <f>IF(VLOOKUP($A153,'8 Oct - LIVE LDS Data'!$A$3:$AAD$1504,60,FALSE)=0/1/1900,"",VLOOKUP($A153,'8 Oct - LIVE LDS Data'!$A$3:$AAD$1504,60,FALSE))</f>
        <v>45748</v>
      </c>
      <c r="U153" s="7297">
        <f>IF(VLOOKUP($A153,'8 Oct - LIVE LDS Data'!$A$3:$AAD$1504,63,FALSE)=0/1/1900,"",VLOOKUP($A153,'8 Oct - LIVE LDS Data'!$A$3:$AAD$1504,63,FALSE))</f>
        <v>45809</v>
      </c>
      <c r="V153" s="7297">
        <f>IF(VLOOKUP($A153,'8 Oct - LIVE LDS Data'!$A$3:$AAD$1504,66,FALSE)=0/1/1900,"",VLOOKUP($A153,'8 Oct - LIVE LDS Data'!$A$3:$AAD$1504,66,FALSE))</f>
        <v>46113</v>
      </c>
      <c r="W153" s="7537" t="str">
        <f>IF(VLOOKUP($A153,'8 Oct - LIVE LDS Data'!$A$3:$AAD$1504,68,FALSE)=0/1/1900,"",VLOOKUP($A153,'8 Oct - LIVE LDS Data'!$A$3:$AAD$1504,68,FALSE))</f>
        <v>Following the decision to withdraw the Local Plan in June 2022, the Council agreed to start work on a new local plan for Castle Point at a meeting on the 30th November 2022. This new plan will be called the Castle Point Plan.</v>
      </c>
      <c r="X153" s="7314" t="str">
        <f>IF(VLOOKUP($A153,'8 Oct - LIVE LDS Data'!$A$3:$AAD$1504,79,FALSE)=0/1/1900,"",VLOOKUP($A153,'8 Oct - LIVE LDS Data'!$A$3:$AAD$1504,79,FALSE))</f>
        <v>Published</v>
      </c>
      <c r="Y153" s="7315" t="s">
        <v>3757</v>
      </c>
      <c r="Z153" s="7538" t="s">
        <v>8051</v>
      </c>
      <c r="AA153" s="7300">
        <f>IF(VLOOKUP($A153,'8 Oct - LIVE LDS Data'!$A$3:$AAD$1504,72,FALSE)=0/1/1900,"",VLOOKUP($A153,'8 Oct - LIVE LDS Data'!$A$3:$AAD$1504,72,FALSE))</f>
        <v>45317</v>
      </c>
      <c r="AB153" s="7300">
        <f>IF(VLOOKUP($A153,'8 Oct - LIVE LDS Data'!$A$3:$AAD$1504,73,FALSE)=0/1/1900,"",VLOOKUP($A153,'8 Oct - LIVE LDS Data'!$A$3:$AAD$1504,73,FALSE))</f>
        <v>45856</v>
      </c>
      <c r="AC153" s="7300">
        <f>IF(VLOOKUP($A153,'8 Oct - LIVE LDS Data'!$A$3:$AAD$1504,75,FALSE)=0/1/1900,"",VLOOKUP($A153,'8 Oct - LIVE LDS Data'!$A$3:$AAD$1504,75,FALSE))</f>
        <v>45093</v>
      </c>
      <c r="AD153" s="7300">
        <f>IF(VLOOKUP($A153,'8 Oct - LIVE LDS Data'!$A$3:$AAD$1504,76,FALSE)=0/1/1900,"",VLOOKUP($A153,'8 Oct - LIVE LDS Data'!$A$3:$AAD$1504,76,FALSE))</f>
        <v>45856</v>
      </c>
    </row>
    <row r="154" spans="1:30" s="610" customFormat="1" ht="39" customHeight="1" x14ac:dyDescent="0.2">
      <c r="A154" s="7309" t="s">
        <v>1780</v>
      </c>
      <c r="B154" s="7309"/>
      <c r="C154" s="7309" t="s">
        <v>1781</v>
      </c>
      <c r="D154" s="7310"/>
      <c r="E154" s="7310"/>
      <c r="F154" s="7293" t="str">
        <f>IF(VLOOKUP($A154,'8 Oct - LIVE LDS Data'!$A$3:$AAD$1504,4,FALSE)=0/1/1900,"",VLOOKUP($A154,'8 Oct - LIVE LDS Data'!$A$3:$AAD$1504,4,FALSE))</f>
        <v>Local Plan (2016-2031) Review</v>
      </c>
      <c r="G154" s="7294" t="str">
        <f>IF(VLOOKUP($A154,'8 Oct - LIVE LDS Data'!$A$3:$AAD$1504,6,FALSE)=0/1/1900,"",VLOOKUP($A154,'8 Oct - LIVE LDS Data'!$A$3:$AAD$1504,6,FALSE))</f>
        <v/>
      </c>
      <c r="H154" s="7294" t="str">
        <f>IF(VLOOKUP($A154,'8 Oct - LIVE LDS Data'!$A$3:$AAD$1504,7,FALSE)=0/1/1900,"",VLOOKUP($A154,'8 Oct - LIVE LDS Data'!$A$3:$AAD$1504,7,FALSE))</f>
        <v/>
      </c>
      <c r="I154" s="7294" t="str">
        <f>IF(VLOOKUP($A154,'8 Oct - LIVE LDS Data'!$A$3:$AAD$1504,8,FALSE)=0/1/1900,"",VLOOKUP($A154,'8 Oct - LIVE LDS Data'!$A$3:$AAD$1504,8,FALSE))</f>
        <v>N</v>
      </c>
      <c r="J154" s="7294" t="str">
        <f>IF(VLOOKUP($A154,'8 Oct - LIVE LDS Data'!$A$3:$AAD$1504,9,FALSE)=0/1/1900,"",VLOOKUP($A154,'8 Oct - LIVE LDS Data'!$A$3:$AAD$1504,9,FALSE))</f>
        <v>N</v>
      </c>
      <c r="K154" s="7295">
        <f>IF(VLOOKUP($A154,'8 Oct - LIVE LDS Data'!$A$3:$AAD$1504,10,FALSE)=0/1/1900,"",VLOOKUP($A154,'8 Oct - LIVE LDS Data'!$A$3:$AAD$1504,10,FALSE))</f>
        <v>44517</v>
      </c>
      <c r="L154" s="7297">
        <f>IF(VLOOKUP($A154,'8 Oct - LIVE LDS Data'!$A$3:$AAD$1504,33,FALSE)=0/1/1900,"",VLOOKUP($A154,'8 Oct - LIVE LDS Data'!$A$3:$AAD$1504,33,FALSE))</f>
        <v>45931</v>
      </c>
      <c r="M154" s="7297" t="str">
        <f>IF(VLOOKUP($A154,'8 Oct - LIVE LDS Data'!$A$3:$AAD$1504,34,FALSE)=0/1/1900,"",VLOOKUP($A154,'8 Oct - LIVE LDS Data'!$A$3:$AAD$1504,34,FALSE))</f>
        <v/>
      </c>
      <c r="N154" s="7297" t="str">
        <f>IF(VLOOKUP($A154,'8 Oct - LIVE LDS Data'!$A$3:$AAD$1504,40,FALSE)=0/1/1900,"",VLOOKUP($A154,'8 Oct - LIVE LDS Data'!$A$3:$AAD$1504,40,FALSE))</f>
        <v/>
      </c>
      <c r="O154" s="7297" t="str">
        <f>IF(VLOOKUP($A154,'8 Oct - LIVE LDS Data'!$A$3:$AAD$1504,41,FALSE)=0/1/1900,"",VLOOKUP($A154,'8 Oct - LIVE LDS Data'!$A$3:$AAD$1504,41,FALSE))</f>
        <v/>
      </c>
      <c r="P154" s="7297" t="str">
        <f>IF(VLOOKUP($A154,'8 Oct - LIVE LDS Data'!$A$3:$AAD$1504,47,FALSE)=0/1/1900,"",VLOOKUP($A154,'8 Oct - LIVE LDS Data'!$A$3:$AAD$1504,47,FALSE))</f>
        <v/>
      </c>
      <c r="Q154" s="7297" t="str">
        <f>IF(VLOOKUP($A154,'8 Oct - LIVE LDS Data'!$A$3:$AAD$1504,48,FALSE)=0/1/1900,"",VLOOKUP($A154,'8 Oct - LIVE LDS Data'!$A$3:$AAD$1504,48,FALSE))</f>
        <v/>
      </c>
      <c r="R154" s="7297" t="str">
        <f>IF(VLOOKUP($A154,'8 Oct - LIVE LDS Data'!$A$3:$AAD$1504,54,FALSE)=0/1/1900,"",VLOOKUP($A154,'8 Oct - LIVE LDS Data'!$A$3:$AAD$1504,54,FALSE))</f>
        <v/>
      </c>
      <c r="S154" s="7297" t="str">
        <f>IF(VLOOKUP($A154,'8 Oct - LIVE LDS Data'!$A$3:$AAD$1504,55,FALSE)=0/1/1900,"",VLOOKUP($A154,'8 Oct - LIVE LDS Data'!$A$3:$AAD$1504,55,FALSE))</f>
        <v/>
      </c>
      <c r="T154" s="7297">
        <f>IF(VLOOKUP($A154,'8 Oct - LIVE LDS Data'!$A$3:$AAD$1504,60,FALSE)=0/1/1900,"",VLOOKUP($A154,'8 Oct - LIVE LDS Data'!$A$3:$AAD$1504,60,FALSE))</f>
        <v>46204</v>
      </c>
      <c r="U154" s="7297">
        <f>IF(VLOOKUP($A154,'8 Oct - LIVE LDS Data'!$A$3:$AAD$1504,63,FALSE)=0/1/1900,"",VLOOKUP($A154,'8 Oct - LIVE LDS Data'!$A$3:$AAD$1504,63,FALSE))</f>
        <v>46357</v>
      </c>
      <c r="V154" s="7297" t="str">
        <f>IF(VLOOKUP($A154,'8 Oct - LIVE LDS Data'!$A$3:$AAD$1504,66,FALSE)=0/1/1900,"",VLOOKUP($A154,'8 Oct - LIVE LDS Data'!$A$3:$AAD$1504,66,FALSE))</f>
        <v>TBC</v>
      </c>
      <c r="W154" s="7537" t="str">
        <f>IF(VLOOKUP($A154,'8 Oct - LIVE LDS Data'!$A$3:$AAD$1504,68,FALSE)=0/1/1900,"",VLOOKUP($A154,'8 Oct - LIVE LDS Data'!$A$3:$AAD$1504,68,FALSE))</f>
        <v>Submission now Dec 2026</v>
      </c>
      <c r="X154" s="7314" t="str">
        <f>IF(VLOOKUP($A154,'8 Oct - LIVE LDS Data'!$A$3:$AAD$1504,79,FALSE)=0/1/1900,"",VLOOKUP($A154,'8 Oct - LIVE LDS Data'!$A$3:$AAD$1504,79,FALSE))</f>
        <v>Reg 18 yet to start</v>
      </c>
      <c r="Y154" s="7315" t="s">
        <v>3757</v>
      </c>
      <c r="Z154" s="7538" t="s">
        <v>8054</v>
      </c>
      <c r="AA154" s="7300">
        <f>IF(VLOOKUP($A154,'8 Oct - LIVE LDS Data'!$A$3:$AAD$1504,72,FALSE)=0/1/1900,"",VLOOKUP($A154,'8 Oct - LIVE LDS Data'!$A$3:$AAD$1504,72,FALSE))</f>
        <v>45320</v>
      </c>
      <c r="AB154" s="7300">
        <f>IF(VLOOKUP($A154,'8 Oct - LIVE LDS Data'!$A$3:$AAD$1504,73,FALSE)=0/1/1900,"",VLOOKUP($A154,'8 Oct - LIVE LDS Data'!$A$3:$AAD$1504,73,FALSE))</f>
        <v>45855</v>
      </c>
      <c r="AC154" s="7300">
        <f>IF(VLOOKUP($A154,'8 Oct - LIVE LDS Data'!$A$3:$AAD$1504,75,FALSE)=0/1/1900,"",VLOOKUP($A154,'8 Oct - LIVE LDS Data'!$A$3:$AAD$1504,75,FALSE))</f>
        <v>45427</v>
      </c>
      <c r="AD154" s="7300">
        <f>IF(VLOOKUP($A154,'8 Oct - LIVE LDS Data'!$A$3:$AAD$1504,76,FALSE)=0/1/1900,"",VLOOKUP($A154,'8 Oct - LIVE LDS Data'!$A$3:$AAD$1504,76,FALSE))</f>
        <v>45855</v>
      </c>
    </row>
    <row r="155" spans="1:30" s="610" customFormat="1" ht="30" customHeight="1" x14ac:dyDescent="0.2">
      <c r="A155" s="7309" t="s">
        <v>2568</v>
      </c>
      <c r="B155" s="7309"/>
      <c r="C155" s="7309" t="s">
        <v>4201</v>
      </c>
      <c r="D155" s="7310"/>
      <c r="E155" s="7310"/>
      <c r="F155" s="7293" t="str">
        <f>IF(VLOOKUP($A155,'8 Oct - LIVE LDS Data'!$A$3:$AAD$1504,4,FALSE)=0/1/1900,"",VLOOKUP($A155,'8 Oct - LIVE LDS Data'!$A$3:$AAD$1504,4,FALSE))</f>
        <v>North York Moors Local Plan - Review</v>
      </c>
      <c r="G155" s="7294" t="str">
        <f>IF(VLOOKUP($A155,'8 Oct - LIVE LDS Data'!$A$3:$AAD$1504,6,FALSE)=0/1/1900,"",VLOOKUP($A155,'8 Oct - LIVE LDS Data'!$A$3:$AAD$1504,6,FALSE))</f>
        <v>2024</v>
      </c>
      <c r="H155" s="7294" t="str">
        <f>IF(VLOOKUP($A155,'8 Oct - LIVE LDS Data'!$A$3:$AAD$1504,7,FALSE)=0/1/1900,"",VLOOKUP($A155,'8 Oct - LIVE LDS Data'!$A$3:$AAD$1504,7,FALSE))</f>
        <v>2039</v>
      </c>
      <c r="I155" s="7294" t="str">
        <f>IF(VLOOKUP($A155,'8 Oct - LIVE LDS Data'!$A$3:$AAD$1504,8,FALSE)=0/1/1900,"",VLOOKUP($A155,'8 Oct - LIVE LDS Data'!$A$3:$AAD$1504,8,FALSE))</f>
        <v>N</v>
      </c>
      <c r="J155" s="7294" t="str">
        <f>IF(VLOOKUP($A155,'8 Oct - LIVE LDS Data'!$A$3:$AAD$1504,9,FALSE)=0/1/1900,"",VLOOKUP($A155,'8 Oct - LIVE LDS Data'!$A$3:$AAD$1504,9,FALSE))</f>
        <v>N</v>
      </c>
      <c r="K155" s="7295">
        <f>IF(VLOOKUP($A155,'8 Oct - LIVE LDS Data'!$A$3:$AAD$1504,10,FALSE)=0/1/1900,"",VLOOKUP($A155,'8 Oct - LIVE LDS Data'!$A$3:$AAD$1504,10,FALSE))</f>
        <v>44039</v>
      </c>
      <c r="L155" s="7297">
        <f>IF(VLOOKUP($A155,'8 Oct - LIVE LDS Data'!$A$3:$AAD$1504,33,FALSE)=0/1/1900,"",VLOOKUP($A155,'8 Oct - LIVE LDS Data'!$A$3:$AAD$1504,33,FALSE))</f>
        <v>45901</v>
      </c>
      <c r="M155" s="7297" t="str">
        <f>IF(VLOOKUP($A155,'8 Oct - LIVE LDS Data'!$A$3:$AAD$1504,34,FALSE)=0/1/1900,"",VLOOKUP($A155,'8 Oct - LIVE LDS Data'!$A$3:$AAD$1504,34,FALSE))</f>
        <v/>
      </c>
      <c r="N155" s="7297" t="str">
        <f>IF(VLOOKUP($A155,'8 Oct - LIVE LDS Data'!$A$3:$AAD$1504,40,FALSE)=0/1/1900,"",VLOOKUP($A155,'8 Oct - LIVE LDS Data'!$A$3:$AAD$1504,40,FALSE))</f>
        <v/>
      </c>
      <c r="O155" s="7297" t="str">
        <f>IF(VLOOKUP($A155,'8 Oct - LIVE LDS Data'!$A$3:$AAD$1504,41,FALSE)=0/1/1900,"",VLOOKUP($A155,'8 Oct - LIVE LDS Data'!$A$3:$AAD$1504,41,FALSE))</f>
        <v/>
      </c>
      <c r="P155" s="7297" t="str">
        <f>IF(VLOOKUP($A155,'8 Oct - LIVE LDS Data'!$A$3:$AAD$1504,47,FALSE)=0/1/1900,"",VLOOKUP($A155,'8 Oct - LIVE LDS Data'!$A$3:$AAD$1504,47,FALSE))</f>
        <v/>
      </c>
      <c r="Q155" s="7297" t="str">
        <f>IF(VLOOKUP($A155,'8 Oct - LIVE LDS Data'!$A$3:$AAD$1504,48,FALSE)=0/1/1900,"",VLOOKUP($A155,'8 Oct - LIVE LDS Data'!$A$3:$AAD$1504,48,FALSE))</f>
        <v/>
      </c>
      <c r="R155" s="7297" t="str">
        <f>IF(VLOOKUP($A155,'8 Oct - LIVE LDS Data'!$A$3:$AAD$1504,54,FALSE)=0/1/1900,"",VLOOKUP($A155,'8 Oct - LIVE LDS Data'!$A$3:$AAD$1504,54,FALSE))</f>
        <v/>
      </c>
      <c r="S155" s="7297" t="str">
        <f>IF(VLOOKUP($A155,'8 Oct - LIVE LDS Data'!$A$3:$AAD$1504,55,FALSE)=0/1/1900,"",VLOOKUP($A155,'8 Oct - LIVE LDS Data'!$A$3:$AAD$1504,55,FALSE))</f>
        <v/>
      </c>
      <c r="T155" s="7297">
        <f>IF(VLOOKUP($A155,'8 Oct - LIVE LDS Data'!$A$3:$AAD$1504,60,FALSE)=0/1/1900,"",VLOOKUP($A155,'8 Oct - LIVE LDS Data'!$A$3:$AAD$1504,60,FALSE))</f>
        <v>46143</v>
      </c>
      <c r="U155" s="7297">
        <f>IF(VLOOKUP($A155,'8 Oct - LIVE LDS Data'!$A$3:$AAD$1504,63,FALSE)=0/1/1900,"",VLOOKUP($A155,'8 Oct - LIVE LDS Data'!$A$3:$AAD$1504,63,FALSE))</f>
        <v>46235</v>
      </c>
      <c r="V155" s="7297">
        <f>IF(VLOOKUP($A155,'8 Oct - LIVE LDS Data'!$A$3:$AAD$1504,66,FALSE)=0/1/1900,"",VLOOKUP($A155,'8 Oct - LIVE LDS Data'!$A$3:$AAD$1504,66,FALSE))</f>
        <v>46478</v>
      </c>
      <c r="W155" s="7537" t="str">
        <f>IF(VLOOKUP($A155,'8 Oct - LIVE LDS Data'!$A$3:$AAD$1504,68,FALSE)=0/1/1900,"",VLOOKUP($A155,'8 Oct - LIVE LDS Data'!$A$3:$AAD$1504,68,FALSE))</f>
        <v/>
      </c>
      <c r="X155" s="7314" t="str">
        <f>IF(VLOOKUP($A155,'8 Oct - LIVE LDS Data'!$A$3:$AAD$1504,79,FALSE)=0/1/1900,"",VLOOKUP($A155,'8 Oct - LIVE LDS Data'!$A$3:$AAD$1504,79,FALSE))</f>
        <v>Reg 18 yet to start</v>
      </c>
      <c r="Y155" s="7315" t="s">
        <v>3757</v>
      </c>
      <c r="Z155" s="7538" t="s">
        <v>226</v>
      </c>
      <c r="AA155" s="7300">
        <f>IF(VLOOKUP($A155,'8 Oct - LIVE LDS Data'!$A$3:$AAD$1504,72,FALSE)=0/1/1900,"",VLOOKUP($A155,'8 Oct - LIVE LDS Data'!$A$3:$AAD$1504,72,FALSE))</f>
        <v>45804</v>
      </c>
      <c r="AB155" s="7300">
        <f>IF(VLOOKUP($A155,'8 Oct - LIVE LDS Data'!$A$3:$AAD$1504,73,FALSE)=0/1/1900,"",VLOOKUP($A155,'8 Oct - LIVE LDS Data'!$A$3:$AAD$1504,73,FALSE))</f>
        <v>45700</v>
      </c>
      <c r="AC155" s="7300">
        <f>IF(VLOOKUP($A155,'8 Oct - LIVE LDS Data'!$A$3:$AAD$1504,75,FALSE)=0/1/1900,"",VLOOKUP($A155,'8 Oct - LIVE LDS Data'!$A$3:$AAD$1504,75,FALSE))</f>
        <v>45804</v>
      </c>
      <c r="AD155" s="7300">
        <f>IF(VLOOKUP($A155,'8 Oct - LIVE LDS Data'!$A$3:$AAD$1504,76,FALSE)=0/1/1900,"",VLOOKUP($A155,'8 Oct - LIVE LDS Data'!$A$3:$AAD$1504,76,FALSE))</f>
        <v>45700</v>
      </c>
    </row>
    <row r="156" spans="1:30" s="610" customFormat="1" ht="30" hidden="1" customHeight="1" x14ac:dyDescent="0.2">
      <c r="A156" s="1465" t="s">
        <v>3113</v>
      </c>
      <c r="B156" s="1465"/>
      <c r="C156" s="1465" t="s">
        <v>3114</v>
      </c>
      <c r="D156" s="1466"/>
      <c r="E156" s="1466"/>
      <c r="F156" s="7293" t="str">
        <f>IF(VLOOKUP($A156,'8 Oct - LIVE LDS Data'!$A$3:$AAD$1504,4,FALSE)=0/1/1900,"",VLOOKUP($A156,'8 Oct - LIVE LDS Data'!$A$3:$AAD$1504,4,FALSE))</f>
        <v>South Derbyshire Local Plan Review (Partial update to Part 1)</v>
      </c>
      <c r="G156" s="7294">
        <f>IF(VLOOKUP($A156,'8 Oct - LIVE LDS Data'!$A$3:$AAD$1504,6,FALSE)=0/1/1900,"",VLOOKUP($A156,'8 Oct - LIVE LDS Data'!$A$3:$AAD$1504,6,FALSE))</f>
        <v>2022</v>
      </c>
      <c r="H156" s="7294">
        <f>IF(VLOOKUP($A156,'8 Oct - LIVE LDS Data'!$A$3:$AAD$1504,7,FALSE)=0/1/1900,"",VLOOKUP($A156,'8 Oct - LIVE LDS Data'!$A$3:$AAD$1504,7,FALSE))</f>
        <v>2039</v>
      </c>
      <c r="I156" s="7294" t="str">
        <f>IF(VLOOKUP($A156,'8 Oct - LIVE LDS Data'!$A$3:$AAD$1504,8,FALSE)=0/1/1900,"",VLOOKUP($A156,'8 Oct - LIVE LDS Data'!$A$3:$AAD$1504,8,FALSE))</f>
        <v>N</v>
      </c>
      <c r="J156" s="7294" t="str">
        <f>IF(VLOOKUP($A156,'8 Oct - LIVE LDS Data'!$A$3:$AAD$1504,9,FALSE)=0/1/1900,"",VLOOKUP($A156,'8 Oct - LIVE LDS Data'!$A$3:$AAD$1504,9,FALSE))</f>
        <v>N</v>
      </c>
      <c r="K156" s="7295">
        <f>IF(VLOOKUP($A156,'8 Oct - LIVE LDS Data'!$A$3:$AAD$1504,10,FALSE)=0/1/1900,"",VLOOKUP($A156,'8 Oct - LIVE LDS Data'!$A$3:$AAD$1504,10,FALSE))</f>
        <v>42534</v>
      </c>
      <c r="L156" s="7297">
        <f>IF(VLOOKUP($A156,'8 Oct - LIVE LDS Data'!$A$3:$AAD$1504,33,FALSE)=0/1/1900,"",VLOOKUP($A156,'8 Oct - LIVE LDS Data'!$A$3:$AAD$1504,33,FALSE))</f>
        <v>44743</v>
      </c>
      <c r="M156" s="7297">
        <f>IF(VLOOKUP($A156,'8 Oct - LIVE LDS Data'!$A$3:$AAD$1504,34,FALSE)=0/1/1900,"",VLOOKUP($A156,'8 Oct - LIVE LDS Data'!$A$3:$AAD$1504,34,FALSE))</f>
        <v>44835</v>
      </c>
      <c r="N156" s="7297">
        <f>IF(VLOOKUP($A156,'8 Oct - LIVE LDS Data'!$A$3:$AAD$1504,40,FALSE)=0/1/1900,"",VLOOKUP($A156,'8 Oct - LIVE LDS Data'!$A$3:$AAD$1504,40,FALSE))</f>
        <v>45536</v>
      </c>
      <c r="O156" s="7297">
        <f>IF(VLOOKUP($A156,'8 Oct - LIVE LDS Data'!$A$3:$AAD$1504,41,FALSE)=0/1/1900,"",VLOOKUP($A156,'8 Oct - LIVE LDS Data'!$A$3:$AAD$1504,41,FALSE))</f>
        <v>45566</v>
      </c>
      <c r="P156" s="7297" t="str">
        <f>IF(VLOOKUP($A156,'8 Oct - LIVE LDS Data'!$A$3:$AAD$1504,47,FALSE)=0/1/1900,"",VLOOKUP($A156,'8 Oct - LIVE LDS Data'!$A$3:$AAD$1504,47,FALSE))</f>
        <v/>
      </c>
      <c r="Q156" s="7297" t="str">
        <f>IF(VLOOKUP($A156,'8 Oct - LIVE LDS Data'!$A$3:$AAD$1504,48,FALSE)=0/1/1900,"",VLOOKUP($A156,'8 Oct - LIVE LDS Data'!$A$3:$AAD$1504,48,FALSE))</f>
        <v/>
      </c>
      <c r="R156" s="7297" t="str">
        <f>IF(VLOOKUP($A156,'8 Oct - LIVE LDS Data'!$A$3:$AAD$1504,54,FALSE)=0/1/1900,"",VLOOKUP($A156,'8 Oct - LIVE LDS Data'!$A$3:$AAD$1504,54,FALSE))</f>
        <v/>
      </c>
      <c r="S156" s="7297" t="str">
        <f>IF(VLOOKUP($A156,'8 Oct - LIVE LDS Data'!$A$3:$AAD$1504,55,FALSE)=0/1/1900,"",VLOOKUP($A156,'8 Oct - LIVE LDS Data'!$A$3:$AAD$1504,55,FALSE))</f>
        <v/>
      </c>
      <c r="T156" s="7297">
        <f>IF(VLOOKUP($A156,'8 Oct - LIVE LDS Data'!$A$3:$AAD$1504,60,FALSE)=0/1/1900,"",VLOOKUP($A156,'8 Oct - LIVE LDS Data'!$A$3:$AAD$1504,60,FALSE))</f>
        <v>45717</v>
      </c>
      <c r="U156" s="7297">
        <f>IF(VLOOKUP($A156,'8 Oct - LIVE LDS Data'!$A$3:$AAD$1504,63,FALSE)=0/1/1900,"",VLOOKUP($A156,'8 Oct - LIVE LDS Data'!$A$3:$AAD$1504,63,FALSE))</f>
        <v>45931</v>
      </c>
      <c r="V156" s="7297">
        <f>IF(VLOOKUP($A156,'8 Oct - LIVE LDS Data'!$A$3:$AAD$1504,66,FALSE)=0/1/1900,"",VLOOKUP($A156,'8 Oct - LIVE LDS Data'!$A$3:$AAD$1504,66,FALSE))</f>
        <v>46113</v>
      </c>
      <c r="W156" s="7537" t="str">
        <f>IF(VLOOKUP($A156,'8 Oct - LIVE LDS Data'!$A$3:$AAD$1504,68,FALSE)=0/1/1900,"",VLOOKUP($A156,'8 Oct - LIVE LDS Data'!$A$3:$AAD$1504,68,FALSE))</f>
        <v>Reg 19 - March 2025; Submission: Autumn 2025; Adoption - Spring 2026</v>
      </c>
      <c r="X156" s="7314" t="str">
        <f>IF(VLOOKUP($A156,'8 Oct - LIVE LDS Data'!$A$3:$AAD$1504,79,FALSE)=0/1/1900,"",VLOOKUP($A156,'8 Oct - LIVE LDS Data'!$A$3:$AAD$1504,79,FALSE))</f>
        <v>Reg 18 completed</v>
      </c>
      <c r="Y156" s="7315" t="s">
        <v>90</v>
      </c>
      <c r="Z156" s="7538" t="s">
        <v>8055</v>
      </c>
      <c r="AA156" s="7300">
        <f>IF(VLOOKUP($A156,'8 Oct - LIVE LDS Data'!$A$3:$AAD$1504,72,FALSE)=0/1/1900,"",VLOOKUP($A156,'8 Oct - LIVE LDS Data'!$A$3:$AAD$1504,72,FALSE))</f>
        <v>45594</v>
      </c>
      <c r="AB156" s="7300">
        <f>IF(VLOOKUP($A156,'8 Oct - LIVE LDS Data'!$A$3:$AAD$1504,73,FALSE)=0/1/1900,"",VLOOKUP($A156,'8 Oct - LIVE LDS Data'!$A$3:$AAD$1504,73,FALSE))</f>
        <v>45783</v>
      </c>
      <c r="AC156" s="7300" t="str">
        <f>IF(VLOOKUP($A156,'8 Oct - LIVE LDS Data'!$A$3:$AAD$1504,75,FALSE)=0/1/1900,"",VLOOKUP($A156,'8 Oct - LIVE LDS Data'!$A$3:$AAD$1504,75,FALSE))</f>
        <v/>
      </c>
      <c r="AD156" s="7300">
        <f>IF(VLOOKUP($A156,'8 Oct - LIVE LDS Data'!$A$3:$AAD$1504,76,FALSE)=0/1/1900,"",VLOOKUP($A156,'8 Oct - LIVE LDS Data'!$A$3:$AAD$1504,76,FALSE))</f>
        <v>45783</v>
      </c>
    </row>
    <row r="157" spans="1:30" s="610" customFormat="1" ht="40" customHeight="1" x14ac:dyDescent="0.2">
      <c r="A157" s="1465" t="s">
        <v>675</v>
      </c>
      <c r="B157" s="1465"/>
      <c r="C157" s="2091" t="s">
        <v>676</v>
      </c>
      <c r="D157" s="2210"/>
      <c r="E157" s="2210" t="s">
        <v>90</v>
      </c>
      <c r="F157" s="7293" t="str">
        <f>IF(VLOOKUP($A157,'8 Oct - LIVE LDS Data'!$A$3:$AAD$1504,4,FALSE)=0/1/1900,"",VLOOKUP($A157,'8 Oct - LIVE LDS Data'!$A$3:$AAD$1504,4,FALSE))</f>
        <v>Buckinghamshire Local Plan</v>
      </c>
      <c r="G157" s="7294" t="str">
        <f>IF(VLOOKUP($A157,'8 Oct - LIVE LDS Data'!$A$3:$AAD$1504,6,FALSE)=0/1/1900,"",VLOOKUP($A157,'8 Oct - LIVE LDS Data'!$A$3:$AAD$1504,6,FALSE))</f>
        <v/>
      </c>
      <c r="H157" s="7294">
        <f>IF(VLOOKUP($A157,'8 Oct - LIVE LDS Data'!$A$3:$AAD$1504,7,FALSE)=0/1/1900,"",VLOOKUP($A157,'8 Oct - LIVE LDS Data'!$A$3:$AAD$1504,7,FALSE))</f>
        <v>2040</v>
      </c>
      <c r="I157" s="7294" t="str">
        <f>IF(VLOOKUP($A157,'8 Oct - LIVE LDS Data'!$A$3:$AAD$1504,8,FALSE)=0/1/1900,"",VLOOKUP($A157,'8 Oct - LIVE LDS Data'!$A$3:$AAD$1504,8,FALSE))</f>
        <v>N</v>
      </c>
      <c r="J157" s="7294" t="str">
        <f>IF(VLOOKUP($A157,'8 Oct - LIVE LDS Data'!$A$3:$AAD$1504,9,FALSE)=0/1/1900,"",VLOOKUP($A157,'8 Oct - LIVE LDS Data'!$A$3:$AAD$1504,9,FALSE))</f>
        <v>N</v>
      </c>
      <c r="K157" s="7295" t="str">
        <f>IF(VLOOKUP($A157,'8 Oct - LIVE LDS Data'!$A$3:$AAD$1504,10,FALSE)=0/1/1900,"",VLOOKUP($A157,'8 Oct - LIVE LDS Data'!$A$3:$AAD$1504,10,FALSE))</f>
        <v>new LPA</v>
      </c>
      <c r="L157" s="7297">
        <f>IF(VLOOKUP($A157,'8 Oct - LIVE LDS Data'!$A$3:$AAD$1504,33,FALSE)=0/1/1900,"",VLOOKUP($A157,'8 Oct - LIVE LDS Data'!$A$3:$AAD$1504,33,FALSE))</f>
        <v>45901</v>
      </c>
      <c r="M157" s="7297" t="str">
        <f>IF(VLOOKUP($A157,'8 Oct - LIVE LDS Data'!$A$3:$AAD$1504,34,FALSE)=0/1/1900,"",VLOOKUP($A157,'8 Oct - LIVE LDS Data'!$A$3:$AAD$1504,34,FALSE))</f>
        <v/>
      </c>
      <c r="N157" s="7297" t="str">
        <f>IF(VLOOKUP($A157,'8 Oct - LIVE LDS Data'!$A$3:$AAD$1504,40,FALSE)=0/1/1900,"",VLOOKUP($A157,'8 Oct - LIVE LDS Data'!$A$3:$AAD$1504,40,FALSE))</f>
        <v/>
      </c>
      <c r="O157" s="7297" t="str">
        <f>IF(VLOOKUP($A157,'8 Oct - LIVE LDS Data'!$A$3:$AAD$1504,41,FALSE)=0/1/1900,"",VLOOKUP($A157,'8 Oct - LIVE LDS Data'!$A$3:$AAD$1504,41,FALSE))</f>
        <v/>
      </c>
      <c r="P157" s="7297" t="str">
        <f>IF(VLOOKUP($A157,'8 Oct - LIVE LDS Data'!$A$3:$AAD$1504,47,FALSE)=0/1/1900,"",VLOOKUP($A157,'8 Oct - LIVE LDS Data'!$A$3:$AAD$1504,47,FALSE))</f>
        <v/>
      </c>
      <c r="Q157" s="7297" t="str">
        <f>IF(VLOOKUP($A157,'8 Oct - LIVE LDS Data'!$A$3:$AAD$1504,48,FALSE)=0/1/1900,"",VLOOKUP($A157,'8 Oct - LIVE LDS Data'!$A$3:$AAD$1504,48,FALSE))</f>
        <v/>
      </c>
      <c r="R157" s="7297" t="str">
        <f>IF(VLOOKUP($A157,'8 Oct - LIVE LDS Data'!$A$3:$AAD$1504,54,FALSE)=0/1/1900,"",VLOOKUP($A157,'8 Oct - LIVE LDS Data'!$A$3:$AAD$1504,54,FALSE))</f>
        <v/>
      </c>
      <c r="S157" s="7297" t="str">
        <f>IF(VLOOKUP($A157,'8 Oct - LIVE LDS Data'!$A$3:$AAD$1504,55,FALSE)=0/1/1900,"",VLOOKUP($A157,'8 Oct - LIVE LDS Data'!$A$3:$AAD$1504,55,FALSE))</f>
        <v/>
      </c>
      <c r="T157" s="7297">
        <f>IF(VLOOKUP($A157,'8 Oct - LIVE LDS Data'!$A$3:$AAD$1504,60,FALSE)=0/1/1900,"",VLOOKUP($A157,'8 Oct - LIVE LDS Data'!$A$3:$AAD$1504,60,FALSE))</f>
        <v>46204</v>
      </c>
      <c r="U157" s="7297">
        <f>IF(VLOOKUP($A157,'8 Oct - LIVE LDS Data'!$A$3:$AAD$1504,63,FALSE)=0/1/1900,"",VLOOKUP($A157,'8 Oct - LIVE LDS Data'!$A$3:$AAD$1504,63,FALSE))</f>
        <v>46357</v>
      </c>
      <c r="V157" s="7297">
        <f>IF(VLOOKUP($A157,'8 Oct - LIVE LDS Data'!$A$3:$AAD$1504,66,FALSE)=0/1/1900,"",VLOOKUP($A157,'8 Oct - LIVE LDS Data'!$A$3:$AAD$1504,66,FALSE))</f>
        <v>46722</v>
      </c>
      <c r="W157" s="7537" t="str">
        <f>IF(VLOOKUP($A157,'8 Oct - LIVE LDS Data'!$A$3:$AAD$1504,68,FALSE)=0/1/1900,"",VLOOKUP($A157,'8 Oct - LIVE LDS Data'!$A$3:$AAD$1504,68,FALSE))</f>
        <v>Stage 2: Regulation 18 consultation on draft plan	September/October 2025
Stage 3: Further plan preparation-  November 2025 to June 2026
Stage 4: Regulation 19 publicity period - July/August 2026
Stage 5: Submission of the plan for examination to the Planning Inspectorate - December 2026
Stage 6: Examination - December 2026 to September 2027
Stage 7: Receipt of Inspector's report and Plan Adoption - September 2027 to December 2027</v>
      </c>
      <c r="X157" s="7314" t="s">
        <v>566</v>
      </c>
      <c r="Y157" s="7315" t="s">
        <v>3757</v>
      </c>
      <c r="Z157" s="7538" t="s">
        <v>8054</v>
      </c>
      <c r="AA157" s="7300">
        <f>IF(VLOOKUP($A157,'8 Oct - LIVE LDS Data'!$A$3:$AAD$1504,72,FALSE)=0/1/1900,"",VLOOKUP($A157,'8 Oct - LIVE LDS Data'!$A$3:$AAD$1504,72,FALSE))</f>
        <v>45161</v>
      </c>
      <c r="AB157" s="7300">
        <f>IF(VLOOKUP($A157,'8 Oct - LIVE LDS Data'!$A$3:$AAD$1504,73,FALSE)=0/1/1900,"",VLOOKUP($A157,'8 Oct - LIVE LDS Data'!$A$3:$AAD$1504,73,FALSE))</f>
        <v>45757</v>
      </c>
      <c r="AC157" s="7300">
        <f>IF(VLOOKUP($A157,'8 Oct - LIVE LDS Data'!$A$3:$AAD$1504,75,FALSE)=0/1/1900,"",VLOOKUP($A157,'8 Oct - LIVE LDS Data'!$A$3:$AAD$1504,75,FALSE))</f>
        <v>44463</v>
      </c>
      <c r="AD157" s="7300">
        <f>IF(VLOOKUP($A157,'8 Oct - LIVE LDS Data'!$A$3:$AAD$1504,76,FALSE)=0/1/1900,"",VLOOKUP($A157,'8 Oct - LIVE LDS Data'!$A$3:$AAD$1504,76,FALSE))</f>
        <v>45757</v>
      </c>
    </row>
    <row r="158" spans="1:30" s="610" customFormat="1" ht="30" hidden="1" customHeight="1" x14ac:dyDescent="0.2">
      <c r="A158" s="1465" t="s">
        <v>3135</v>
      </c>
      <c r="B158" s="1465"/>
      <c r="C158" s="1465" t="s">
        <v>3134</v>
      </c>
      <c r="D158" s="1466"/>
      <c r="E158" s="1466"/>
      <c r="F158" s="7293" t="str">
        <f>IF(VLOOKUP($A158,'8 Oct - LIVE LDS Data'!$A$3:$AAD$1504,4,FALSE)=0/1/1900,"",VLOOKUP($A158,'8 Oct - LIVE LDS Data'!$A$3:$AAD$1504,4,FALSE))</f>
        <v>South Gloucestershire Local Plan</v>
      </c>
      <c r="G158" s="7294">
        <f>IF(VLOOKUP($A158,'8 Oct - LIVE LDS Data'!$A$3:$AAD$1504,6,FALSE)=0/1/1900,"",VLOOKUP($A158,'8 Oct - LIVE LDS Data'!$A$3:$AAD$1504,6,FALSE))</f>
        <v>2025</v>
      </c>
      <c r="H158" s="7294">
        <f>IF(VLOOKUP($A158,'8 Oct - LIVE LDS Data'!$A$3:$AAD$1504,7,FALSE)=0/1/1900,"",VLOOKUP($A158,'8 Oct - LIVE LDS Data'!$A$3:$AAD$1504,7,FALSE))</f>
        <v>2042</v>
      </c>
      <c r="I158" s="7294" t="str">
        <f>IF(VLOOKUP($A158,'8 Oct - LIVE LDS Data'!$A$3:$AAD$1504,8,FALSE)=0/1/1900,"",VLOOKUP($A158,'8 Oct - LIVE LDS Data'!$A$3:$AAD$1504,8,FALSE))</f>
        <v>N</v>
      </c>
      <c r="J158" s="7294" t="str">
        <f>IF(VLOOKUP($A158,'8 Oct - LIVE LDS Data'!$A$3:$AAD$1504,9,FALSE)=0/1/1900,"",VLOOKUP($A158,'8 Oct - LIVE LDS Data'!$A$3:$AAD$1504,9,FALSE))</f>
        <v>N</v>
      </c>
      <c r="K158" s="7295">
        <f>IF(VLOOKUP($A158,'8 Oct - LIVE LDS Data'!$A$3:$AAD$1504,10,FALSE)=0/1/1900,"",VLOOKUP($A158,'8 Oct - LIVE LDS Data'!$A$3:$AAD$1504,10,FALSE))</f>
        <v>41619</v>
      </c>
      <c r="L158" s="7297">
        <f>IF(VLOOKUP($A158,'8 Oct - LIVE LDS Data'!$A$3:$AAD$1504,33,FALSE)=0/1/1900,"",VLOOKUP($A158,'8 Oct - LIVE LDS Data'!$A$3:$AAD$1504,33,FALSE))</f>
        <v>44013</v>
      </c>
      <c r="M158" s="7297">
        <f>IF(VLOOKUP($A158,'8 Oct - LIVE LDS Data'!$A$3:$AAD$1504,34,FALSE)=0/1/1900,"",VLOOKUP($A158,'8 Oct - LIVE LDS Data'!$A$3:$AAD$1504,34,FALSE))</f>
        <v>44019</v>
      </c>
      <c r="N158" s="7297">
        <f>IF(VLOOKUP($A158,'8 Oct - LIVE LDS Data'!$A$3:$AAD$1504,40,FALSE)=0/1/1900,"",VLOOKUP($A158,'8 Oct - LIVE LDS Data'!$A$3:$AAD$1504,40,FALSE))</f>
        <v>44105</v>
      </c>
      <c r="O158" s="7297">
        <f>IF(VLOOKUP($A158,'8 Oct - LIVE LDS Data'!$A$3:$AAD$1504,41,FALSE)=0/1/1900,"",VLOOKUP($A158,'8 Oct - LIVE LDS Data'!$A$3:$AAD$1504,41,FALSE))</f>
        <v>44162</v>
      </c>
      <c r="P158" s="7297">
        <f>IF(VLOOKUP($A158,'8 Oct - LIVE LDS Data'!$A$3:$AAD$1504,47,FALSE)=0/1/1900,"",VLOOKUP($A158,'8 Oct - LIVE LDS Data'!$A$3:$AAD$1504,47,FALSE))</f>
        <v>44593</v>
      </c>
      <c r="Q158" s="7297">
        <f>IF(VLOOKUP($A158,'8 Oct - LIVE LDS Data'!$A$3:$AAD$1504,48,FALSE)=0/1/1900,"",VLOOKUP($A158,'8 Oct - LIVE LDS Data'!$A$3:$AAD$1504,48,FALSE))</f>
        <v>44599</v>
      </c>
      <c r="R158" s="7297" t="str">
        <f>IF(VLOOKUP($A158,'8 Oct - LIVE LDS Data'!$A$3:$AAD$1504,54,FALSE)=0/1/1900,"",VLOOKUP($A158,'8 Oct - LIVE LDS Data'!$A$3:$AAD$1504,54,FALSE))</f>
        <v>Dec-2023
(was Jul-2023)</v>
      </c>
      <c r="S158" s="7297">
        <f>IF(VLOOKUP($A158,'8 Oct - LIVE LDS Data'!$A$3:$AAD$1504,55,FALSE)=0/1/1900,"",VLOOKUP($A158,'8 Oct - LIVE LDS Data'!$A$3:$AAD$1504,55,FALSE))</f>
        <v>45266</v>
      </c>
      <c r="T158" s="7297">
        <f>IF(VLOOKUP($A158,'8 Oct - LIVE LDS Data'!$A$3:$AAD$1504,60,FALSE)=0/1/1900,"",VLOOKUP($A158,'8 Oct - LIVE LDS Data'!$A$3:$AAD$1504,60,FALSE))</f>
        <v>45689</v>
      </c>
      <c r="U158" s="7297">
        <f>IF(VLOOKUP($A158,'8 Oct - LIVE LDS Data'!$A$3:$AAD$1504,63,FALSE)=0/1/1900,"",VLOOKUP($A158,'8 Oct - LIVE LDS Data'!$A$3:$AAD$1504,63,FALSE))</f>
        <v>45901</v>
      </c>
      <c r="V158" s="7297">
        <f>IF(VLOOKUP($A158,'8 Oct - LIVE LDS Data'!$A$3:$AAD$1504,66,FALSE)=0/1/1900,"",VLOOKUP($A158,'8 Oct - LIVE LDS Data'!$A$3:$AAD$1504,66,FALSE))</f>
        <v>46357</v>
      </c>
      <c r="W158" s="7537" t="str">
        <f>IF(VLOOKUP($A158,'8 Oct - LIVE LDS Data'!$A$3:$AAD$1504,68,FALSE)=0/1/1900,"",VLOOKUP($A158,'8 Oct - LIVE LDS Data'!$A$3:$AAD$1504,68,FALSE))</f>
        <v xml:space="preserve">The South Gloucestershire Local Plan Regulation 19 consultation took place February 28, 2025, to April 11, 2025. </v>
      </c>
      <c r="X158" s="7314" t="str">
        <f>IF(VLOOKUP($A158,'8 Oct - LIVE LDS Data'!$A$3:$AAD$1504,79,FALSE)=0/1/1900,"",VLOOKUP($A158,'8 Oct - LIVE LDS Data'!$A$3:$AAD$1504,79,FALSE))</f>
        <v>Published</v>
      </c>
      <c r="Y158" s="7315" t="s">
        <v>90</v>
      </c>
      <c r="Z158" s="7538" t="s">
        <v>8058</v>
      </c>
      <c r="AA158" s="7300">
        <f>IF(VLOOKUP($A158,'8 Oct - LIVE LDS Data'!$A$3:$AAD$1504,72,FALSE)=0/1/1900,"",VLOOKUP($A158,'8 Oct - LIVE LDS Data'!$A$3:$AAD$1504,72,FALSE))</f>
        <v>45632</v>
      </c>
      <c r="AB158" s="7300">
        <f>IF(VLOOKUP($A158,'8 Oct - LIVE LDS Data'!$A$3:$AAD$1504,73,FALSE)=0/1/1900,"",VLOOKUP($A158,'8 Oct - LIVE LDS Data'!$A$3:$AAD$1504,73,FALSE))</f>
        <v>45783</v>
      </c>
      <c r="AC158" s="7300">
        <f>IF(VLOOKUP($A158,'8 Oct - LIVE LDS Data'!$A$3:$AAD$1504,75,FALSE)=0/1/1900,"",VLOOKUP($A158,'8 Oct - LIVE LDS Data'!$A$3:$AAD$1504,75,FALSE))</f>
        <v>45687</v>
      </c>
      <c r="AD158" s="7300">
        <f>IF(VLOOKUP($A158,'8 Oct - LIVE LDS Data'!$A$3:$AAD$1504,76,FALSE)=0/1/1900,"",VLOOKUP($A158,'8 Oct - LIVE LDS Data'!$A$3:$AAD$1504,76,FALSE))</f>
        <v>45783</v>
      </c>
    </row>
    <row r="159" spans="1:30" s="610" customFormat="1" ht="30" customHeight="1" x14ac:dyDescent="0.2">
      <c r="A159" s="1465" t="s">
        <v>86</v>
      </c>
      <c r="B159" s="1465"/>
      <c r="C159" s="1465" t="s">
        <v>87</v>
      </c>
      <c r="D159" s="1466"/>
      <c r="E159" s="1466"/>
      <c r="F159" s="7293" t="str">
        <f>IF(VLOOKUP($A159,'8 Oct - LIVE LDS Data'!$A$3:$AAD$1504,4,FALSE)=0/1/1900,"",VLOOKUP($A159,'8 Oct - LIVE LDS Data'!$A$3:$AAD$1504,4,FALSE))</f>
        <v xml:space="preserve">Adur Local Plan </v>
      </c>
      <c r="G159" s="7294">
        <f>IF(VLOOKUP($A159,'8 Oct - LIVE LDS Data'!$A$3:$AAD$1504,6,FALSE)=0/1/1900,"",VLOOKUP($A159,'8 Oct - LIVE LDS Data'!$A$3:$AAD$1504,6,FALSE))</f>
        <v>2024</v>
      </c>
      <c r="H159" s="7294">
        <f>IF(VLOOKUP($A159,'8 Oct - LIVE LDS Data'!$A$3:$AAD$1504,7,FALSE)=0/1/1900,"",VLOOKUP($A159,'8 Oct - LIVE LDS Data'!$A$3:$AAD$1504,7,FALSE))</f>
        <v>2039</v>
      </c>
      <c r="I159" s="7294" t="str">
        <f>IF(VLOOKUP($A159,'8 Oct - LIVE LDS Data'!$A$3:$AAD$1504,8,FALSE)=0/1/1900,"",VLOOKUP($A159,'8 Oct - LIVE LDS Data'!$A$3:$AAD$1504,8,FALSE))</f>
        <v>N</v>
      </c>
      <c r="J159" s="7294" t="str">
        <f>IF(VLOOKUP($A159,'8 Oct - LIVE LDS Data'!$A$3:$AAD$1504,9,FALSE)=0/1/1900,"",VLOOKUP($A159,'8 Oct - LIVE LDS Data'!$A$3:$AAD$1504,9,FALSE))</f>
        <v>N</v>
      </c>
      <c r="K159" s="7295">
        <f>IF(VLOOKUP($A159,'8 Oct - LIVE LDS Data'!$A$3:$AAD$1504,10,FALSE)=0/1/1900,"",VLOOKUP($A159,'8 Oct - LIVE LDS Data'!$A$3:$AAD$1504,10,FALSE))</f>
        <v>43083</v>
      </c>
      <c r="L159" s="7297">
        <f>IF(VLOOKUP($A159,'8 Oct - LIVE LDS Data'!$A$3:$AAD$1504,33,FALSE)=0/1/1900,"",VLOOKUP($A159,'8 Oct - LIVE LDS Data'!$A$3:$AAD$1504,33,FALSE))</f>
        <v>45474</v>
      </c>
      <c r="M159" s="7297">
        <f>IF(VLOOKUP($A159,'8 Oct - LIVE LDS Data'!$A$3:$AAD$1504,34,FALSE)=0/1/1900,"",VLOOKUP($A159,'8 Oct - LIVE LDS Data'!$A$3:$AAD$1504,34,FALSE))</f>
        <v>45622</v>
      </c>
      <c r="N159" s="7297">
        <f>IF(VLOOKUP($A159,'8 Oct - LIVE LDS Data'!$A$3:$AAD$1504,40,FALSE)=0/1/1900,"",VLOOKUP($A159,'8 Oct - LIVE LDS Data'!$A$3:$AAD$1504,40,FALSE))</f>
        <v>46327</v>
      </c>
      <c r="O159" s="7297" t="str">
        <f>IF(VLOOKUP($A159,'8 Oct - LIVE LDS Data'!$A$3:$AAD$1504,41,FALSE)=0/1/1900,"",VLOOKUP($A159,'8 Oct - LIVE LDS Data'!$A$3:$AAD$1504,41,FALSE))</f>
        <v/>
      </c>
      <c r="P159" s="7297" t="str">
        <f>IF(VLOOKUP($A159,'8 Oct - LIVE LDS Data'!$A$3:$AAD$1504,47,FALSE)=0/1/1900,"",VLOOKUP($A159,'8 Oct - LIVE LDS Data'!$A$3:$AAD$1504,47,FALSE))</f>
        <v/>
      </c>
      <c r="Q159" s="7297" t="str">
        <f>IF(VLOOKUP($A159,'8 Oct - LIVE LDS Data'!$A$3:$AAD$1504,48,FALSE)=0/1/1900,"",VLOOKUP($A159,'8 Oct - LIVE LDS Data'!$A$3:$AAD$1504,48,FALSE))</f>
        <v/>
      </c>
      <c r="R159" s="7297" t="str">
        <f>IF(VLOOKUP($A159,'8 Oct - LIVE LDS Data'!$A$3:$AAD$1504,54,FALSE)=0/1/1900,"",VLOOKUP($A159,'8 Oct - LIVE LDS Data'!$A$3:$AAD$1504,54,FALSE))</f>
        <v/>
      </c>
      <c r="S159" s="7297" t="str">
        <f>IF(VLOOKUP($A159,'8 Oct - LIVE LDS Data'!$A$3:$AAD$1504,55,FALSE)=0/1/1900,"",VLOOKUP($A159,'8 Oct - LIVE LDS Data'!$A$3:$AAD$1504,55,FALSE))</f>
        <v/>
      </c>
      <c r="T159" s="7297">
        <f>IF(VLOOKUP($A159,'8 Oct - LIVE LDS Data'!$A$3:$AAD$1504,60,FALSE)=0/1/1900,"",VLOOKUP($A159,'8 Oct - LIVE LDS Data'!$A$3:$AAD$1504,60,FALSE))</f>
        <v>46600</v>
      </c>
      <c r="U159" s="7297">
        <f>IF(VLOOKUP($A159,'8 Oct - LIVE LDS Data'!$A$3:$AAD$1504,63,FALSE)=0/1/1900,"",VLOOKUP($A159,'8 Oct - LIVE LDS Data'!$A$3:$AAD$1504,63,FALSE))</f>
        <v>46722</v>
      </c>
      <c r="V159" s="7297">
        <f>IF(VLOOKUP($A159,'8 Oct - LIVE LDS Data'!$A$3:$AAD$1504,66,FALSE)=0/1/1900,"",VLOOKUP($A159,'8 Oct - LIVE LDS Data'!$A$3:$AAD$1504,66,FALSE))</f>
        <v>46905</v>
      </c>
      <c r="W159" s="7537" t="str">
        <f>IF(VLOOKUP($A159,'8 Oct - LIVE LDS Data'!$A$3:$AAD$1504,68,FALSE)=0/1/1900,"",VLOOKUP($A159,'8 Oct - LIVE LDS Data'!$A$3:$AAD$1504,68,FALSE))</f>
        <v>Change to new system plan.
Submission now exp Dec 2027</v>
      </c>
      <c r="X159" s="7314" t="s">
        <v>566</v>
      </c>
      <c r="Y159" s="7315" t="s">
        <v>90</v>
      </c>
      <c r="Z159" s="7536" t="s">
        <v>8054</v>
      </c>
      <c r="AA159" s="7300">
        <f>IF(VLOOKUP($A159,'8 Oct - LIVE LDS Data'!$A$3:$AAD$1504,72,FALSE)=0/1/1900,"",VLOOKUP($A159,'8 Oct - LIVE LDS Data'!$A$3:$AAD$1504,72,FALSE))</f>
        <v>45562</v>
      </c>
      <c r="AB159" s="7300">
        <f>IF(VLOOKUP($A159,'8 Oct - LIVE LDS Data'!$A$3:$AAD$1504,73,FALSE)=0/1/1900,"",VLOOKUP($A159,'8 Oct - LIVE LDS Data'!$A$3:$AAD$1504,73,FALSE))</f>
        <v>45743</v>
      </c>
      <c r="AC159" s="7300">
        <f>IF(VLOOKUP($A159,'8 Oct - LIVE LDS Data'!$A$3:$AAD$1504,75,FALSE)=0/1/1900,"",VLOOKUP($A159,'8 Oct - LIVE LDS Data'!$A$3:$AAD$1504,75,FALSE))</f>
        <v>45562</v>
      </c>
      <c r="AD159" s="7300">
        <f>IF(VLOOKUP($A159,'8 Oct - LIVE LDS Data'!$A$3:$AAD$1504,76,FALSE)=0/1/1900,"",VLOOKUP($A159,'8 Oct - LIVE LDS Data'!$A$3:$AAD$1504,76,FALSE))</f>
        <v>45743</v>
      </c>
    </row>
    <row r="160" spans="1:30" s="610" customFormat="1" ht="30" customHeight="1" x14ac:dyDescent="0.2">
      <c r="A160" s="7301" t="s">
        <v>1095</v>
      </c>
      <c r="B160" s="7301"/>
      <c r="C160" s="2381" t="s">
        <v>1096</v>
      </c>
      <c r="D160" s="7302"/>
      <c r="E160" s="2382" t="s">
        <v>90</v>
      </c>
      <c r="F160" s="7293" t="str">
        <f>IF(VLOOKUP($A160,'8 Oct - LIVE LDS Data'!$A$3:$AAD$1504,4,FALSE)=0/1/1900,"",VLOOKUP($A160,'8 Oct - LIVE LDS Data'!$A$3:$AAD$1504,4,FALSE))</f>
        <v>Cumberland Local Plan</v>
      </c>
      <c r="G160" s="7294">
        <f>IF(VLOOKUP($A160,'8 Oct - LIVE LDS Data'!$A$3:$AAD$1504,6,FALSE)=0/1/1900,"",VLOOKUP($A160,'8 Oct - LIVE LDS Data'!$A$3:$AAD$1504,6,FALSE))</f>
        <v>2025</v>
      </c>
      <c r="H160" s="7294">
        <f>IF(VLOOKUP($A160,'8 Oct - LIVE LDS Data'!$A$3:$AAD$1504,7,FALSE)=0/1/1900,"",VLOOKUP($A160,'8 Oct - LIVE LDS Data'!$A$3:$AAD$1504,7,FALSE))</f>
        <v>2045</v>
      </c>
      <c r="I160" s="7294" t="str">
        <f>IF(VLOOKUP($A160,'8 Oct - LIVE LDS Data'!$A$3:$AAD$1504,8,FALSE)=0/1/1900,"",VLOOKUP($A160,'8 Oct - LIVE LDS Data'!$A$3:$AAD$1504,8,FALSE))</f>
        <v>N</v>
      </c>
      <c r="J160" s="7294" t="str">
        <f>IF(VLOOKUP($A160,'8 Oct - LIVE LDS Data'!$A$3:$AAD$1504,9,FALSE)=0/1/1900,"",VLOOKUP($A160,'8 Oct - LIVE LDS Data'!$A$3:$AAD$1504,9,FALSE))</f>
        <v>N</v>
      </c>
      <c r="K160" s="7295" t="str">
        <f>IF(VLOOKUP($A160,'8 Oct - LIVE LDS Data'!$A$3:$AAD$1504,10,FALSE)=0/1/1900,"",VLOOKUP($A160,'8 Oct - LIVE LDS Data'!$A$3:$AAD$1504,10,FALSE))</f>
        <v>new LPA</v>
      </c>
      <c r="L160" s="7297">
        <f>IF(VLOOKUP($A160,'8 Oct - LIVE LDS Data'!$A$3:$AAD$1504,33,FALSE)=0/1/1900,"",VLOOKUP($A160,'8 Oct - LIVE LDS Data'!$A$3:$AAD$1504,33,FALSE))</f>
        <v>45717</v>
      </c>
      <c r="M160" s="7297">
        <f>IF(VLOOKUP($A160,'8 Oct - LIVE LDS Data'!$A$3:$AAD$1504,34,FALSE)=0/1/1900,"",VLOOKUP($A160,'8 Oct - LIVE LDS Data'!$A$3:$AAD$1504,34,FALSE))</f>
        <v>45901</v>
      </c>
      <c r="N160" s="7297" t="str">
        <f>IF(VLOOKUP($A160,'8 Oct - LIVE LDS Data'!$A$3:$AAD$1504,40,FALSE)=0/1/1900,"",VLOOKUP($A160,'8 Oct - LIVE LDS Data'!$A$3:$AAD$1504,40,FALSE))</f>
        <v/>
      </c>
      <c r="O160" s="7297" t="str">
        <f>IF(VLOOKUP($A160,'8 Oct - LIVE LDS Data'!$A$3:$AAD$1504,41,FALSE)=0/1/1900,"",VLOOKUP($A160,'8 Oct - LIVE LDS Data'!$A$3:$AAD$1504,41,FALSE))</f>
        <v/>
      </c>
      <c r="P160" s="7297" t="str">
        <f>IF(VLOOKUP($A160,'8 Oct - LIVE LDS Data'!$A$3:$AAD$1504,47,FALSE)=0/1/1900,"",VLOOKUP($A160,'8 Oct - LIVE LDS Data'!$A$3:$AAD$1504,47,FALSE))</f>
        <v/>
      </c>
      <c r="Q160" s="7297" t="str">
        <f>IF(VLOOKUP($A160,'8 Oct - LIVE LDS Data'!$A$3:$AAD$1504,48,FALSE)=0/1/1900,"",VLOOKUP($A160,'8 Oct - LIVE LDS Data'!$A$3:$AAD$1504,48,FALSE))</f>
        <v/>
      </c>
      <c r="R160" s="7297" t="str">
        <f>IF(VLOOKUP($A160,'8 Oct - LIVE LDS Data'!$A$3:$AAD$1504,54,FALSE)=0/1/1900,"",VLOOKUP($A160,'8 Oct - LIVE LDS Data'!$A$3:$AAD$1504,54,FALSE))</f>
        <v/>
      </c>
      <c r="S160" s="7297" t="str">
        <f>IF(VLOOKUP($A160,'8 Oct - LIVE LDS Data'!$A$3:$AAD$1504,55,FALSE)=0/1/1900,"",VLOOKUP($A160,'8 Oct - LIVE LDS Data'!$A$3:$AAD$1504,55,FALSE))</f>
        <v/>
      </c>
      <c r="T160" s="7297">
        <f>IF(VLOOKUP($A160,'8 Oct - LIVE LDS Data'!$A$3:$AAD$1504,60,FALSE)=0/1/1900,"",VLOOKUP($A160,'8 Oct - LIVE LDS Data'!$A$3:$AAD$1504,60,FALSE))</f>
        <v>46447</v>
      </c>
      <c r="U160" s="7297">
        <f>IF(VLOOKUP($A160,'8 Oct - LIVE LDS Data'!$A$3:$AAD$1504,63,FALSE)=0/1/1900,"",VLOOKUP($A160,'8 Oct - LIVE LDS Data'!$A$3:$AAD$1504,63,FALSE))</f>
        <v>46539</v>
      </c>
      <c r="V160" s="7297">
        <f>IF(VLOOKUP($A160,'8 Oct - LIVE LDS Data'!$A$3:$AAD$1504,66,FALSE)=0/1/1900,"",VLOOKUP($A160,'8 Oct - LIVE LDS Data'!$A$3:$AAD$1504,66,FALSE))</f>
        <v>46813</v>
      </c>
      <c r="W160" s="7537" t="str">
        <f>IF(VLOOKUP($A160,'8 Oct - LIVE LDS Data'!$A$3:$AAD$1504,68,FALSE)=0/1/1900,"",VLOOKUP($A160,'8 Oct - LIVE LDS Data'!$A$3:$AAD$1504,68,FALSE))</f>
        <v>Reg 18 issues and options now running Sep - Oct 2025.  Issues and Options document (Sep 2025) provides timetable under current system but acknowledges this will change.</v>
      </c>
      <c r="X160" s="7314" t="s">
        <v>566</v>
      </c>
      <c r="Y160" s="7315" t="s">
        <v>3757</v>
      </c>
      <c r="Z160" s="7538" t="s">
        <v>8054</v>
      </c>
      <c r="AA160" s="7300">
        <f>IF(VLOOKUP($A160,'8 Oct - LIVE LDS Data'!$A$3:$AAD$1504,72,FALSE)=0/1/1900,"",VLOOKUP($A160,'8 Oct - LIVE LDS Data'!$A$3:$AAD$1504,72,FALSE))</f>
        <v>45562</v>
      </c>
      <c r="AB160" s="7300">
        <f>IF(VLOOKUP($A160,'8 Oct - LIVE LDS Data'!$A$3:$AAD$1504,73,FALSE)=0/1/1900,"",VLOOKUP($A160,'8 Oct - LIVE LDS Data'!$A$3:$AAD$1504,73,FALSE))</f>
        <v>45932</v>
      </c>
      <c r="AC160" s="7300" t="str">
        <f>IF(VLOOKUP($A160,'8 Oct - LIVE LDS Data'!$A$3:$AAD$1504,75,FALSE)=0/1/1900,"",VLOOKUP($A160,'8 Oct - LIVE LDS Data'!$A$3:$AAD$1504,75,FALSE))</f>
        <v/>
      </c>
      <c r="AD160" s="7300">
        <f>IF(VLOOKUP($A160,'8 Oct - LIVE LDS Data'!$A$3:$AAD$1504,76,FALSE)=0/1/1900,"",VLOOKUP($A160,'8 Oct - LIVE LDS Data'!$A$3:$AAD$1504,76,FALSE))</f>
        <v>45932</v>
      </c>
    </row>
    <row r="161" spans="1:30" s="610" customFormat="1" ht="30" hidden="1" customHeight="1" x14ac:dyDescent="0.2">
      <c r="A161" s="1465" t="s">
        <v>3163</v>
      </c>
      <c r="B161" s="1465"/>
      <c r="C161" s="1465" t="s">
        <v>3164</v>
      </c>
      <c r="D161" s="1466"/>
      <c r="E161" s="1466"/>
      <c r="F161" s="7293" t="str">
        <f>IF(VLOOKUP($A161,'8 Oct - LIVE LDS Data'!$A$3:$AAD$1504,4,FALSE)=0/1/1900,"",VLOOKUP($A161,'8 Oct - LIVE LDS Data'!$A$3:$AAD$1504,4,FALSE))</f>
        <v>South Kesteven Local Plan</v>
      </c>
      <c r="G161" s="7294" t="str">
        <f>IF(VLOOKUP($A161,'8 Oct - LIVE LDS Data'!$A$3:$AAD$1504,6,FALSE)=0/1/1900,"",VLOOKUP($A161,'8 Oct - LIVE LDS Data'!$A$3:$AAD$1504,6,FALSE))</f>
        <v>2021</v>
      </c>
      <c r="H161" s="7294" t="str">
        <f>IF(VLOOKUP($A161,'8 Oct - LIVE LDS Data'!$A$3:$AAD$1504,7,FALSE)=0/1/1900,"",VLOOKUP($A161,'8 Oct - LIVE LDS Data'!$A$3:$AAD$1504,7,FALSE))</f>
        <v>2041</v>
      </c>
      <c r="I161" s="7294" t="str">
        <f>IF(VLOOKUP($A161,'8 Oct - LIVE LDS Data'!$A$3:$AAD$1504,8,FALSE)=0/1/1900,"",VLOOKUP($A161,'8 Oct - LIVE LDS Data'!$A$3:$AAD$1504,8,FALSE))</f>
        <v>N</v>
      </c>
      <c r="J161" s="7294" t="str">
        <f>IF(VLOOKUP($A161,'8 Oct - LIVE LDS Data'!$A$3:$AAD$1504,9,FALSE)=0/1/1900,"",VLOOKUP($A161,'8 Oct - LIVE LDS Data'!$A$3:$AAD$1504,9,FALSE))</f>
        <v>N</v>
      </c>
      <c r="K161" s="7295">
        <f>IF(VLOOKUP($A161,'8 Oct - LIVE LDS Data'!$A$3:$AAD$1504,10,FALSE)=0/1/1900,"",VLOOKUP($A161,'8 Oct - LIVE LDS Data'!$A$3:$AAD$1504,10,FALSE))</f>
        <v>43860</v>
      </c>
      <c r="L161" s="7297">
        <f>IF(VLOOKUP($A161,'8 Oct - LIVE LDS Data'!$A$3:$AAD$1504,33,FALSE)=0/1/1900,"",VLOOKUP($A161,'8 Oct - LIVE LDS Data'!$A$3:$AAD$1504,33,FALSE))</f>
        <v>44105</v>
      </c>
      <c r="M161" s="7297">
        <f>IF(VLOOKUP($A161,'8 Oct - LIVE LDS Data'!$A$3:$AAD$1504,34,FALSE)=0/1/1900,"",VLOOKUP($A161,'8 Oct - LIVE LDS Data'!$A$3:$AAD$1504,34,FALSE))</f>
        <v>44116</v>
      </c>
      <c r="N161" s="7297">
        <f>IF(VLOOKUP($A161,'8 Oct - LIVE LDS Data'!$A$3:$AAD$1504,40,FALSE)=0/1/1900,"",VLOOKUP($A161,'8 Oct - LIVE LDS Data'!$A$3:$AAD$1504,40,FALSE))</f>
        <v>45292</v>
      </c>
      <c r="O161" s="7297">
        <f>IF(VLOOKUP($A161,'8 Oct - LIVE LDS Data'!$A$3:$AAD$1504,41,FALSE)=0/1/1900,"",VLOOKUP($A161,'8 Oct - LIVE LDS Data'!$A$3:$AAD$1504,41,FALSE))</f>
        <v>45351</v>
      </c>
      <c r="P161" s="7297">
        <f>IF(VLOOKUP($A161,'8 Oct - LIVE LDS Data'!$A$3:$AAD$1504,47,FALSE)=0/1/1900,"",VLOOKUP($A161,'8 Oct - LIVE LDS Data'!$A$3:$AAD$1504,47,FALSE))</f>
        <v>45809</v>
      </c>
      <c r="Q161" s="7297">
        <f>IF(VLOOKUP($A161,'8 Oct - LIVE LDS Data'!$A$3:$AAD$1504,48,FALSE)=0/1/1900,"",VLOOKUP($A161,'8 Oct - LIVE LDS Data'!$A$3:$AAD$1504,48,FALSE))</f>
        <v>45841</v>
      </c>
      <c r="R161" s="7297" t="str">
        <f>IF(VLOOKUP($A161,'8 Oct - LIVE LDS Data'!$A$3:$AAD$1504,54,FALSE)=0/1/1900,"",VLOOKUP($A161,'8 Oct - LIVE LDS Data'!$A$3:$AAD$1504,54,FALSE))</f>
        <v/>
      </c>
      <c r="S161" s="7297" t="str">
        <f>IF(VLOOKUP($A161,'8 Oct - LIVE LDS Data'!$A$3:$AAD$1504,55,FALSE)=0/1/1900,"",VLOOKUP($A161,'8 Oct - LIVE LDS Data'!$A$3:$AAD$1504,55,FALSE))</f>
        <v/>
      </c>
      <c r="T161" s="7297">
        <f>IF(VLOOKUP($A161,'8 Oct - LIVE LDS Data'!$A$3:$AAD$1504,60,FALSE)=0/1/1900,"",VLOOKUP($A161,'8 Oct - LIVE LDS Data'!$A$3:$AAD$1504,60,FALSE))</f>
        <v>46023</v>
      </c>
      <c r="U161" s="7297">
        <f>IF(VLOOKUP($A161,'8 Oct - LIVE LDS Data'!$A$3:$AAD$1504,63,FALSE)=0/1/1900,"",VLOOKUP($A161,'8 Oct - LIVE LDS Data'!$A$3:$AAD$1504,63,FALSE))</f>
        <v>46327</v>
      </c>
      <c r="V161" s="7297">
        <f>IF(VLOOKUP($A161,'8 Oct - LIVE LDS Data'!$A$3:$AAD$1504,66,FALSE)=0/1/1900,"",VLOOKUP($A161,'8 Oct - LIVE LDS Data'!$A$3:$AAD$1504,66,FALSE))</f>
        <v>46692</v>
      </c>
      <c r="W161" s="7537" t="str">
        <f>IF(VLOOKUP($A161,'8 Oct - LIVE LDS Data'!$A$3:$AAD$1504,68,FALSE)=0/1/1900,"",VLOOKUP($A161,'8 Oct - LIVE LDS Data'!$A$3:$AAD$1504,68,FALSE))</f>
        <v>Reg 19 now timetabled for Jan - Feb 2026 with Submission November 2026</v>
      </c>
      <c r="X161" s="7314" t="str">
        <f>IF(VLOOKUP($A161,'8 Oct - LIVE LDS Data'!$A$3:$AAD$1504,79,FALSE)=0/1/1900,"",VLOOKUP($A161,'8 Oct - LIVE LDS Data'!$A$3:$AAD$1504,79,FALSE))</f>
        <v>Reg 18 ongoing</v>
      </c>
      <c r="Y161" s="7315" t="s">
        <v>90</v>
      </c>
      <c r="Z161" s="7538" t="s">
        <v>8058</v>
      </c>
      <c r="AA161" s="7300">
        <f>IF(VLOOKUP($A161,'8 Oct - LIVE LDS Data'!$A$3:$AAD$1504,72,FALSE)=0/1/1900,"",VLOOKUP($A161,'8 Oct - LIVE LDS Data'!$A$3:$AAD$1504,72,FALSE))</f>
        <v>45575</v>
      </c>
      <c r="AB161" s="7300">
        <f>IF(VLOOKUP($A161,'8 Oct - LIVE LDS Data'!$A$3:$AAD$1504,73,FALSE)=0/1/1900,"",VLOOKUP($A161,'8 Oct - LIVE LDS Data'!$A$3:$AAD$1504,73,FALSE))</f>
        <v>45779</v>
      </c>
      <c r="AC161" s="7300">
        <f>IF(VLOOKUP($A161,'8 Oct - LIVE LDS Data'!$A$3:$AAD$1504,75,FALSE)=0/1/1900,"",VLOOKUP($A161,'8 Oct - LIVE LDS Data'!$A$3:$AAD$1504,75,FALSE))</f>
        <v>45476</v>
      </c>
      <c r="AD161" s="7300">
        <f>IF(VLOOKUP($A161,'8 Oct - LIVE LDS Data'!$A$3:$AAD$1504,76,FALSE)=0/1/1900,"",VLOOKUP($A161,'8 Oct - LIVE LDS Data'!$A$3:$AAD$1504,76,FALSE))</f>
        <v>45779</v>
      </c>
    </row>
    <row r="162" spans="1:30" s="610" customFormat="1" ht="30" customHeight="1" x14ac:dyDescent="0.2">
      <c r="A162" s="1465" t="s">
        <v>2883</v>
      </c>
      <c r="B162" s="1465"/>
      <c r="C162" s="1467" t="s">
        <v>2884</v>
      </c>
      <c r="D162" s="1480"/>
      <c r="E162" s="1480"/>
      <c r="F162" s="7293" t="str">
        <f>IF(VLOOKUP($A162,'8 Oct - LIVE LDS Data'!$A$3:$AAD$1504,4,FALSE)=0/1/1900,"",VLOOKUP($A162,'8 Oct - LIVE LDS Data'!$A$3:$AAD$1504,4,FALSE))</f>
        <v>Rother District Local Plan 2020 - 2040</v>
      </c>
      <c r="G162" s="7294">
        <f>IF(VLOOKUP($A162,'8 Oct - LIVE LDS Data'!$A$3:$AAD$1504,6,FALSE)=0/1/1900,"",VLOOKUP($A162,'8 Oct - LIVE LDS Data'!$A$3:$AAD$1504,6,FALSE))</f>
        <v>2020</v>
      </c>
      <c r="H162" s="7294">
        <f>IF(VLOOKUP($A162,'8 Oct - LIVE LDS Data'!$A$3:$AAD$1504,7,FALSE)=0/1/1900,"",VLOOKUP($A162,'8 Oct - LIVE LDS Data'!$A$3:$AAD$1504,7,FALSE))</f>
        <v>2040</v>
      </c>
      <c r="I162" s="7294" t="str">
        <f>IF(VLOOKUP($A162,'8 Oct - LIVE LDS Data'!$A$3:$AAD$1504,8,FALSE)=0/1/1900,"",VLOOKUP($A162,'8 Oct - LIVE LDS Data'!$A$3:$AAD$1504,8,FALSE))</f>
        <v>N</v>
      </c>
      <c r="J162" s="7294" t="str">
        <f>IF(VLOOKUP($A162,'8 Oct - LIVE LDS Data'!$A$3:$AAD$1504,9,FALSE)=0/1/1900,"",VLOOKUP($A162,'8 Oct - LIVE LDS Data'!$A$3:$AAD$1504,9,FALSE))</f>
        <v>N</v>
      </c>
      <c r="K162" s="7295">
        <f>IF(VLOOKUP($A162,'8 Oct - LIVE LDS Data'!$A$3:$AAD$1504,10,FALSE)=0/1/1900,"",VLOOKUP($A162,'8 Oct - LIVE LDS Data'!$A$3:$AAD$1504,10,FALSE))</f>
        <v>41911</v>
      </c>
      <c r="L162" s="7297">
        <f>IF(VLOOKUP($A162,'8 Oct - LIVE LDS Data'!$A$3:$AAD$1504,33,FALSE)=0/1/1900,"",VLOOKUP($A162,'8 Oct - LIVE LDS Data'!$A$3:$AAD$1504,33,FALSE))</f>
        <v>45413</v>
      </c>
      <c r="M162" s="7297">
        <f>IF(VLOOKUP($A162,'8 Oct - LIVE LDS Data'!$A$3:$AAD$1504,34,FALSE)=0/1/1900,"",VLOOKUP($A162,'8 Oct - LIVE LDS Data'!$A$3:$AAD$1504,34,FALSE))</f>
        <v>45412</v>
      </c>
      <c r="N162" s="7297">
        <f>IF(VLOOKUP($A162,'8 Oct - LIVE LDS Data'!$A$3:$AAD$1504,40,FALSE)=0/1/1900,"",VLOOKUP($A162,'8 Oct - LIVE LDS Data'!$A$3:$AAD$1504,40,FALSE))</f>
        <v>46054</v>
      </c>
      <c r="O162" s="7297" t="str">
        <f>IF(VLOOKUP($A162,'8 Oct - LIVE LDS Data'!$A$3:$AAD$1504,41,FALSE)=0/1/1900,"",VLOOKUP($A162,'8 Oct - LIVE LDS Data'!$A$3:$AAD$1504,41,FALSE))</f>
        <v/>
      </c>
      <c r="P162" s="7297" t="str">
        <f>IF(VLOOKUP($A162,'8 Oct - LIVE LDS Data'!$A$3:$AAD$1504,47,FALSE)=0/1/1900,"",VLOOKUP($A162,'8 Oct - LIVE LDS Data'!$A$3:$AAD$1504,47,FALSE))</f>
        <v/>
      </c>
      <c r="Q162" s="7297" t="str">
        <f>IF(VLOOKUP($A162,'8 Oct - LIVE LDS Data'!$A$3:$AAD$1504,48,FALSE)=0/1/1900,"",VLOOKUP($A162,'8 Oct - LIVE LDS Data'!$A$3:$AAD$1504,48,FALSE))</f>
        <v/>
      </c>
      <c r="R162" s="7297" t="str">
        <f>IF(VLOOKUP($A162,'8 Oct - LIVE LDS Data'!$A$3:$AAD$1504,54,FALSE)=0/1/1900,"",VLOOKUP($A162,'8 Oct - LIVE LDS Data'!$A$3:$AAD$1504,54,FALSE))</f>
        <v/>
      </c>
      <c r="S162" s="7297" t="str">
        <f>IF(VLOOKUP($A162,'8 Oct - LIVE LDS Data'!$A$3:$AAD$1504,55,FALSE)=0/1/1900,"",VLOOKUP($A162,'8 Oct - LIVE LDS Data'!$A$3:$AAD$1504,55,FALSE))</f>
        <v/>
      </c>
      <c r="T162" s="7297">
        <f>IF(VLOOKUP($A162,'8 Oct - LIVE LDS Data'!$A$3:$AAD$1504,60,FALSE)=0/1/1900,"",VLOOKUP($A162,'8 Oct - LIVE LDS Data'!$A$3:$AAD$1504,60,FALSE))</f>
        <v>46235</v>
      </c>
      <c r="U162" s="7297">
        <f>IF(VLOOKUP($A162,'8 Oct - LIVE LDS Data'!$A$3:$AAD$1504,63,FALSE)=0/1/1900,"",VLOOKUP($A162,'8 Oct - LIVE LDS Data'!$A$3:$AAD$1504,63,FALSE))</f>
        <v>46327</v>
      </c>
      <c r="V162" s="7297">
        <f>IF(VLOOKUP($A162,'8 Oct - LIVE LDS Data'!$A$3:$AAD$1504,66,FALSE)=0/1/1900,"",VLOOKUP($A162,'8 Oct - LIVE LDS Data'!$A$3:$AAD$1504,66,FALSE))</f>
        <v>46692</v>
      </c>
      <c r="W162" s="7537" t="str">
        <f>IF(VLOOKUP($A162,'8 Oct - LIVE LDS Data'!$A$3:$AAD$1504,68,FALSE)=0/1/1900,"",VLOOKUP($A162,'8 Oct - LIVE LDS Data'!$A$3:$AAD$1504,68,FALSE))</f>
        <v>Consulting statutory bodies on scope of the Sustainability Appraisal - Completed 
Evidence gathering On-going up to end of Quarter 4 2025/26
Draft Plan consultation (Regulation 18) Completed (Quarter 1-2, 2024/25)
Focused consultation on proposed site allocations Quarter 4 2025/26
Public consultation on Pre-Submission Plan (Regulation 19) Quarter 2 2026/27
Submission Quarter 3 2026/27 
Examination Quarter 4 2026/27 – Quarter 2 2027/28
Adoption Quarter 3 2027/28</v>
      </c>
      <c r="X162" s="7314" t="s">
        <v>566</v>
      </c>
      <c r="Y162" s="7315" t="s">
        <v>3757</v>
      </c>
      <c r="Z162" s="7538" t="s">
        <v>8051</v>
      </c>
      <c r="AA162" s="7300">
        <f>IF(VLOOKUP($A162,'8 Oct - LIVE LDS Data'!$A$3:$AAD$1504,72,FALSE)=0/1/1900,"",VLOOKUP($A162,'8 Oct - LIVE LDS Data'!$A$3:$AAD$1504,72,FALSE))</f>
        <v>45664</v>
      </c>
      <c r="AB162" s="7300">
        <f>IF(VLOOKUP($A162,'8 Oct - LIVE LDS Data'!$A$3:$AAD$1504,73,FALSE)=0/1/1900,"",VLOOKUP($A162,'8 Oct - LIVE LDS Data'!$A$3:$AAD$1504,73,FALSE))</f>
        <v>45392</v>
      </c>
      <c r="AC162" s="7300">
        <f>IF(VLOOKUP($A162,'8 Oct - LIVE LDS Data'!$A$3:$AAD$1504,75,FALSE)=0/1/1900,"",VLOOKUP($A162,'8 Oct - LIVE LDS Data'!$A$3:$AAD$1504,75,FALSE))</f>
        <v>45419</v>
      </c>
      <c r="AD162" s="7300">
        <f>IF(VLOOKUP($A162,'8 Oct - LIVE LDS Data'!$A$3:$AAD$1504,76,FALSE)=0/1/1900,"",VLOOKUP($A162,'8 Oct - LIVE LDS Data'!$A$3:$AAD$1504,76,FALSE))</f>
        <v>45687</v>
      </c>
    </row>
    <row r="163" spans="1:30" s="610" customFormat="1" ht="30" hidden="1" customHeight="1" x14ac:dyDescent="0.2">
      <c r="A163" s="1465" t="s">
        <v>3191</v>
      </c>
      <c r="B163" s="1465"/>
      <c r="C163" s="1465" t="s">
        <v>3190</v>
      </c>
      <c r="D163" s="1466"/>
      <c r="E163" s="1466"/>
      <c r="F163" s="7293" t="str">
        <f>IF(VLOOKUP($A163,'8 Oct - LIVE LDS Data'!$A$3:$AAD$1504,4,FALSE)=0/1/1900,"",VLOOKUP($A163,'8 Oct - LIVE LDS Data'!$A$3:$AAD$1504,4,FALSE))</f>
        <v>Joint Local Plan 2041</v>
      </c>
      <c r="G163" s="7294">
        <f>IF(VLOOKUP($A163,'8 Oct - LIVE LDS Data'!$A$3:$AAD$1504,6,FALSE)=0/1/1900,"",VLOOKUP($A163,'8 Oct - LIVE LDS Data'!$A$3:$AAD$1504,6,FALSE))</f>
        <v>2021</v>
      </c>
      <c r="H163" s="7294">
        <f>IF(VLOOKUP($A163,'8 Oct - LIVE LDS Data'!$A$3:$AAD$1504,7,FALSE)=0/1/1900,"",VLOOKUP($A163,'8 Oct - LIVE LDS Data'!$A$3:$AAD$1504,7,FALSE))</f>
        <v>2041</v>
      </c>
      <c r="I163" s="7294" t="str">
        <f>IF(VLOOKUP($A163,'8 Oct - LIVE LDS Data'!$A$3:$AAD$1504,8,FALSE)=0/1/1900,"",VLOOKUP($A163,'8 Oct - LIVE LDS Data'!$A$3:$AAD$1504,8,FALSE))</f>
        <v>N</v>
      </c>
      <c r="J163" s="7294" t="str">
        <f>IF(VLOOKUP($A163,'8 Oct - LIVE LDS Data'!$A$3:$AAD$1504,9,FALSE)=0/1/1900,"",VLOOKUP($A163,'8 Oct - LIVE LDS Data'!$A$3:$AAD$1504,9,FALSE))</f>
        <v>Y</v>
      </c>
      <c r="K163" s="7295">
        <f>IF(VLOOKUP($A163,'8 Oct - LIVE LDS Data'!$A$3:$AAD$1504,10,FALSE)=0/1/1900,"",VLOOKUP($A163,'8 Oct - LIVE LDS Data'!$A$3:$AAD$1504,10,FALSE))</f>
        <v>44175</v>
      </c>
      <c r="L163" s="7297">
        <f>IF(VLOOKUP($A163,'8 Oct - LIVE LDS Data'!$A$3:$AAD$1504,33,FALSE)=0/1/1900,"",VLOOKUP($A163,'8 Oct - LIVE LDS Data'!$A$3:$AAD$1504,33,FALSE))</f>
        <v>44735</v>
      </c>
      <c r="M163" s="7297">
        <f>IF(VLOOKUP($A163,'8 Oct - LIVE LDS Data'!$A$3:$AAD$1504,34,FALSE)=0/1/1900,"",VLOOKUP($A163,'8 Oct - LIVE LDS Data'!$A$3:$AAD$1504,34,FALSE))</f>
        <v>44693</v>
      </c>
      <c r="N163" s="7297">
        <f>IF(VLOOKUP($A163,'8 Oct - LIVE LDS Data'!$A$3:$AAD$1504,40,FALSE)=0/1/1900,"",VLOOKUP($A163,'8 Oct - LIVE LDS Data'!$A$3:$AAD$1504,40,FALSE))</f>
        <v>45292</v>
      </c>
      <c r="O163" s="7297">
        <f>IF(VLOOKUP($A163,'8 Oct - LIVE LDS Data'!$A$3:$AAD$1504,41,FALSE)=0/1/1900,"",VLOOKUP($A163,'8 Oct - LIVE LDS Data'!$A$3:$AAD$1504,41,FALSE))</f>
        <v>45301</v>
      </c>
      <c r="P163" s="7297" t="str">
        <f>IF(VLOOKUP($A163,'8 Oct - LIVE LDS Data'!$A$3:$AAD$1504,47,FALSE)=0/1/1900,"",VLOOKUP($A163,'8 Oct - LIVE LDS Data'!$A$3:$AAD$1504,47,FALSE))</f>
        <v/>
      </c>
      <c r="Q163" s="7297" t="str">
        <f>IF(VLOOKUP($A163,'8 Oct - LIVE LDS Data'!$A$3:$AAD$1504,48,FALSE)=0/1/1900,"",VLOOKUP($A163,'8 Oct - LIVE LDS Data'!$A$3:$AAD$1504,48,FALSE))</f>
        <v/>
      </c>
      <c r="R163" s="7297" t="str">
        <f>IF(VLOOKUP($A163,'8 Oct - LIVE LDS Data'!$A$3:$AAD$1504,54,FALSE)=0/1/1900,"",VLOOKUP($A163,'8 Oct - LIVE LDS Data'!$A$3:$AAD$1504,54,FALSE))</f>
        <v/>
      </c>
      <c r="S163" s="7297" t="str">
        <f>IF(VLOOKUP($A163,'8 Oct - LIVE LDS Data'!$A$3:$AAD$1504,55,FALSE)=0/1/1900,"",VLOOKUP($A163,'8 Oct - LIVE LDS Data'!$A$3:$AAD$1504,55,FALSE))</f>
        <v/>
      </c>
      <c r="T163" s="7297">
        <f>IF(VLOOKUP($A163,'8 Oct - LIVE LDS Data'!$A$3:$AAD$1504,60,FALSE)=0/1/1900,"",VLOOKUP($A163,'8 Oct - LIVE LDS Data'!$A$3:$AAD$1504,60,FALSE))</f>
        <v>45566</v>
      </c>
      <c r="U163" s="7297">
        <f>IF(VLOOKUP($A163,'8 Oct - LIVE LDS Data'!$A$3:$AAD$1504,63,FALSE)=0/1/1900,"",VLOOKUP($A163,'8 Oct - LIVE LDS Data'!$A$3:$AAD$1504,63,FALSE))</f>
        <v>45627</v>
      </c>
      <c r="V163" s="7297">
        <f>IF(VLOOKUP($A163,'8 Oct - LIVE LDS Data'!$A$3:$AAD$1504,66,FALSE)=0/1/1900,"",VLOOKUP($A163,'8 Oct - LIVE LDS Data'!$A$3:$AAD$1504,66,FALSE))</f>
        <v>45992</v>
      </c>
      <c r="W163" s="7537" t="str">
        <f>IF(VLOOKUP($A163,'8 Oct - LIVE LDS Data'!$A$3:$AAD$1504,68,FALSE)=0/1/1900,"",VLOOKUP($A163,'8 Oct - LIVE LDS Data'!$A$3:$AAD$1504,68,FALSE))</f>
        <v>Staged Hearing sessions, due to concerns about DtC compliance.  First Hearing session held w/c 2 June 2025.  Letter currently being drafted seeking withdrawal of the Plan due to DtC failure. To go to MHCLG in July</v>
      </c>
      <c r="X163" s="7314" t="str">
        <f>IF(VLOOKUP($A163,'8 Oct - LIVE LDS Data'!$A$3:$AAD$1504,79,FALSE)=0/1/1900,"",VLOOKUP($A163,'8 Oct - LIVE LDS Data'!$A$3:$AAD$1504,79,FALSE))</f>
        <v>likely to be withdrawn due to DtC failure</v>
      </c>
      <c r="Y163" s="7315" t="s">
        <v>90</v>
      </c>
      <c r="Z163" s="7538" t="s">
        <v>8069</v>
      </c>
      <c r="AA163" s="7300">
        <f>IF(VLOOKUP($A163,'8 Oct - LIVE LDS Data'!$A$3:$AAD$1504,72,FALSE)=0/1/1900,"",VLOOKUP($A163,'8 Oct - LIVE LDS Data'!$A$3:$AAD$1504,72,FALSE))</f>
        <v>45320</v>
      </c>
      <c r="AB163" s="7300">
        <f>IF(VLOOKUP($A163,'8 Oct - LIVE LDS Data'!$A$3:$AAD$1504,73,FALSE)=0/1/1900,"",VLOOKUP($A163,'8 Oct - LIVE LDS Data'!$A$3:$AAD$1504,73,FALSE))</f>
        <v>45589</v>
      </c>
      <c r="AC163" s="7300">
        <f>IF(VLOOKUP($A163,'8 Oct - LIVE LDS Data'!$A$3:$AAD$1504,75,FALSE)=0/1/1900,"",VLOOKUP($A163,'8 Oct - LIVE LDS Data'!$A$3:$AAD$1504,75,FALSE))</f>
        <v>45680</v>
      </c>
      <c r="AD163" s="7300">
        <f>IF(VLOOKUP($A163,'8 Oct - LIVE LDS Data'!$A$3:$AAD$1504,76,FALSE)=0/1/1900,"",VLOOKUP($A163,'8 Oct - LIVE LDS Data'!$A$3:$AAD$1504,76,FALSE))</f>
        <v>45589</v>
      </c>
    </row>
    <row r="164" spans="1:30" s="610" customFormat="1" ht="30" hidden="1" customHeight="1" x14ac:dyDescent="0.2">
      <c r="A164" s="1465" t="s">
        <v>3202</v>
      </c>
      <c r="B164" s="1465"/>
      <c r="C164" s="1465" t="s">
        <v>3203</v>
      </c>
      <c r="D164" s="1466"/>
      <c r="E164" s="1466"/>
      <c r="F164" s="7293" t="str">
        <f>IF(VLOOKUP($A164,'8 Oct - LIVE LDS Data'!$A$3:$AAD$1504,4,FALSE)=0/1/1900,"",VLOOKUP($A164,'8 Oct - LIVE LDS Data'!$A$3:$AAD$1504,4,FALSE))</f>
        <v>Central Lancashire Local Plan</v>
      </c>
      <c r="G164" s="7294">
        <f>IF(VLOOKUP($A164,'8 Oct - LIVE LDS Data'!$A$3:$AAD$1504,6,FALSE)=0/1/1900,"",VLOOKUP($A164,'8 Oct - LIVE LDS Data'!$A$3:$AAD$1504,6,FALSE))</f>
        <v>2023</v>
      </c>
      <c r="H164" s="7294">
        <f>IF(VLOOKUP($A164,'8 Oct - LIVE LDS Data'!$A$3:$AAD$1504,7,FALSE)=0/1/1900,"",VLOOKUP($A164,'8 Oct - LIVE LDS Data'!$A$3:$AAD$1504,7,FALSE))</f>
        <v>2041</v>
      </c>
      <c r="I164" s="7294" t="str">
        <f>IF(VLOOKUP($A164,'8 Oct - LIVE LDS Data'!$A$3:$AAD$1504,8,FALSE)=0/1/1900,"",VLOOKUP($A164,'8 Oct - LIVE LDS Data'!$A$3:$AAD$1504,8,FALSE))</f>
        <v>N</v>
      </c>
      <c r="J164" s="7294" t="str">
        <f>IF(VLOOKUP($A164,'8 Oct - LIVE LDS Data'!$A$3:$AAD$1504,9,FALSE)=0/1/1900,"",VLOOKUP($A164,'8 Oct - LIVE LDS Data'!$A$3:$AAD$1504,9,FALSE))</f>
        <v>Y</v>
      </c>
      <c r="K164" s="7295">
        <f>IF(VLOOKUP($A164,'8 Oct - LIVE LDS Data'!$A$3:$AAD$1504,10,FALSE)=0/1/1900,"",VLOOKUP($A164,'8 Oct - LIVE LDS Data'!$A$3:$AAD$1504,10,FALSE))</f>
        <v>41108</v>
      </c>
      <c r="L164" s="7297">
        <f>IF(VLOOKUP($A164,'8 Oct - LIVE LDS Data'!$A$3:$AAD$1504,33,FALSE)=0/1/1900,"",VLOOKUP($A164,'8 Oct - LIVE LDS Data'!$A$3:$AAD$1504,33,FALSE))</f>
        <v>43678</v>
      </c>
      <c r="M164" s="7297">
        <f>IF(VLOOKUP($A164,'8 Oct - LIVE LDS Data'!$A$3:$AAD$1504,34,FALSE)=0/1/1900,"",VLOOKUP($A164,'8 Oct - LIVE LDS Data'!$A$3:$AAD$1504,34,FALSE))</f>
        <v>43787</v>
      </c>
      <c r="N164" s="7297">
        <f>IF(VLOOKUP($A164,'8 Oct - LIVE LDS Data'!$A$3:$AAD$1504,40,FALSE)=0/1/1900,"",VLOOKUP($A164,'8 Oct - LIVE LDS Data'!$A$3:$AAD$1504,40,FALSE))</f>
        <v>44896</v>
      </c>
      <c r="O164" s="7297">
        <f>IF(VLOOKUP($A164,'8 Oct - LIVE LDS Data'!$A$3:$AAD$1504,41,FALSE)=0/1/1900,"",VLOOKUP($A164,'8 Oct - LIVE LDS Data'!$A$3:$AAD$1504,41,FALSE))</f>
        <v>44896</v>
      </c>
      <c r="P164" s="7297">
        <f>IF(VLOOKUP($A164,'8 Oct - LIVE LDS Data'!$A$3:$AAD$1504,47,FALSE)=0/1/1900,"",VLOOKUP($A164,'8 Oct - LIVE LDS Data'!$A$3:$AAD$1504,47,FALSE))</f>
        <v>45139</v>
      </c>
      <c r="Q164" s="7297">
        <f>IF(VLOOKUP($A164,'8 Oct - LIVE LDS Data'!$A$3:$AAD$1504,48,FALSE)=0/1/1900,"",VLOOKUP($A164,'8 Oct - LIVE LDS Data'!$A$3:$AAD$1504,48,FALSE))</f>
        <v>45139</v>
      </c>
      <c r="R164" s="7297" t="str">
        <f>IF(VLOOKUP($A164,'8 Oct - LIVE LDS Data'!$A$3:$AAD$1504,54,FALSE)=0/1/1900,"",VLOOKUP($A164,'8 Oct - LIVE LDS Data'!$A$3:$AAD$1504,54,FALSE))</f>
        <v/>
      </c>
      <c r="S164" s="7297" t="str">
        <f>IF(VLOOKUP($A164,'8 Oct - LIVE LDS Data'!$A$3:$AAD$1504,55,FALSE)=0/1/1900,"",VLOOKUP($A164,'8 Oct - LIVE LDS Data'!$A$3:$AAD$1504,55,FALSE))</f>
        <v/>
      </c>
      <c r="T164" s="7297">
        <f>IF(VLOOKUP($A164,'8 Oct - LIVE LDS Data'!$A$3:$AAD$1504,60,FALSE)=0/1/1900,"",VLOOKUP($A164,'8 Oct - LIVE LDS Data'!$A$3:$AAD$1504,60,FALSE))</f>
        <v>45689</v>
      </c>
      <c r="U164" s="7297">
        <f>IF(VLOOKUP($A164,'8 Oct - LIVE LDS Data'!$A$3:$AAD$1504,63,FALSE)=0/1/1900,"",VLOOKUP($A164,'8 Oct - LIVE LDS Data'!$A$3:$AAD$1504,63,FALSE))</f>
        <v>45809</v>
      </c>
      <c r="V164" s="7297">
        <f>IF(VLOOKUP($A164,'8 Oct - LIVE LDS Data'!$A$3:$AAD$1504,66,FALSE)=0/1/1900,"",VLOOKUP($A164,'8 Oct - LIVE LDS Data'!$A$3:$AAD$1504,66,FALSE))</f>
        <v>46357</v>
      </c>
      <c r="W164" s="7537" t="str">
        <f>IF(VLOOKUP($A164,'8 Oct - LIVE LDS Data'!$A$3:$AAD$1504,68,FALSE)=0/1/1900,"",VLOOKUP($A164,'8 Oct - LIVE LDS Data'!$A$3:$AAD$1504,68,FALSE))</f>
        <v>Central Lancashire LDS shared between Chorley, Preston and South Ribble. Reg 19 now Feb 2025 and submission by 30th June 2025.  Published 24 Feb 2025</v>
      </c>
      <c r="X164" s="7314" t="str">
        <f>IF(VLOOKUP($A164,'8 Oct - LIVE LDS Data'!$A$3:$AAD$1504,79,FALSE)=0/1/1900,"",VLOOKUP($A164,'8 Oct - LIVE LDS Data'!$A$3:$AAD$1504,79,FALSE))</f>
        <v>SUBMITTED</v>
      </c>
      <c r="Y164" s="7315" t="s">
        <v>90</v>
      </c>
      <c r="Z164" s="7538" t="s">
        <v>8055</v>
      </c>
      <c r="AA164" s="7300">
        <f>IF(VLOOKUP($A164,'8 Oct - LIVE LDS Data'!$A$3:$AAD$1504,72,FALSE)=0/1/1900,"",VLOOKUP($A164,'8 Oct - LIVE LDS Data'!$A$3:$AAD$1504,72,FALSE))</f>
        <v>45695</v>
      </c>
      <c r="AB164" s="7300">
        <f>IF(VLOOKUP($A164,'8 Oct - LIVE LDS Data'!$A$3:$AAD$1504,73,FALSE)=0/1/1900,"",VLOOKUP($A164,'8 Oct - LIVE LDS Data'!$A$3:$AAD$1504,73,FALSE))</f>
        <v>45420</v>
      </c>
      <c r="AC164" s="7300">
        <f>IF(VLOOKUP($A164,'8 Oct - LIVE LDS Data'!$A$3:$AAD$1504,75,FALSE)=0/1/1900,"",VLOOKUP($A164,'8 Oct - LIVE LDS Data'!$A$3:$AAD$1504,75,FALSE))</f>
        <v>45695</v>
      </c>
      <c r="AD164" s="7300">
        <f>IF(VLOOKUP($A164,'8 Oct - LIVE LDS Data'!$A$3:$AAD$1504,76,FALSE)=0/1/1900,"",VLOOKUP($A164,'8 Oct - LIVE LDS Data'!$A$3:$AAD$1504,76,FALSE))</f>
        <v>45420</v>
      </c>
    </row>
    <row r="165" spans="1:30" s="610" customFormat="1" ht="30" customHeight="1" x14ac:dyDescent="0.2">
      <c r="A165" s="7309" t="s">
        <v>1980</v>
      </c>
      <c r="B165" s="7309"/>
      <c r="C165" s="7309" t="s">
        <v>1981</v>
      </c>
      <c r="D165" s="7310"/>
      <c r="E165" s="7310"/>
      <c r="F165" s="7293" t="str">
        <f>IF(VLOOKUP($A165,'8 Oct - LIVE LDS Data'!$A$3:$AAD$1504,4,FALSE)=0/1/1900,"",VLOOKUP($A165,'8 Oct - LIVE LDS Data'!$A$3:$AAD$1504,4,FALSE))</f>
        <v>Review of Isles of Scilly Local Plan Including Minerals and Waste 2015 to 2030</v>
      </c>
      <c r="G165" s="7294" t="str">
        <f>IF(VLOOKUP($A165,'8 Oct - LIVE LDS Data'!$A$3:$AAD$1504,6,FALSE)=0/1/1900,"",VLOOKUP($A165,'8 Oct - LIVE LDS Data'!$A$3:$AAD$1504,6,FALSE))</f>
        <v/>
      </c>
      <c r="H165" s="7294" t="str">
        <f>IF(VLOOKUP($A165,'8 Oct - LIVE LDS Data'!$A$3:$AAD$1504,7,FALSE)=0/1/1900,"",VLOOKUP($A165,'8 Oct - LIVE LDS Data'!$A$3:$AAD$1504,7,FALSE))</f>
        <v/>
      </c>
      <c r="I165" s="7294" t="str">
        <f>IF(VLOOKUP($A165,'8 Oct - LIVE LDS Data'!$A$3:$AAD$1504,8,FALSE)=0/1/1900,"",VLOOKUP($A165,'8 Oct - LIVE LDS Data'!$A$3:$AAD$1504,8,FALSE))</f>
        <v>N</v>
      </c>
      <c r="J165" s="7294" t="str">
        <f>IF(VLOOKUP($A165,'8 Oct - LIVE LDS Data'!$A$3:$AAD$1504,9,FALSE)=0/1/1900,"",VLOOKUP($A165,'8 Oct - LIVE LDS Data'!$A$3:$AAD$1504,9,FALSE))</f>
        <v>N</v>
      </c>
      <c r="K165" s="7295">
        <f>IF(VLOOKUP($A165,'8 Oct - LIVE LDS Data'!$A$3:$AAD$1504,10,FALSE)=0/1/1900,"",VLOOKUP($A165,'8 Oct - LIVE LDS Data'!$A$3:$AAD$1504,10,FALSE))</f>
        <v>44280</v>
      </c>
      <c r="L165" s="7297" t="str">
        <f>IF(VLOOKUP($A165,'8 Oct - LIVE LDS Data'!$A$3:$AAD$1504,33,FALSE)=0/1/1900,"",VLOOKUP($A165,'8 Oct - LIVE LDS Data'!$A$3:$AAD$1504,33,FALSE))</f>
        <v>Aug-2025</v>
      </c>
      <c r="M165" s="7297" t="str">
        <f>IF(VLOOKUP($A165,'8 Oct - LIVE LDS Data'!$A$3:$AAD$1504,34,FALSE)=0/1/1900,"",VLOOKUP($A165,'8 Oct - LIVE LDS Data'!$A$3:$AAD$1504,34,FALSE))</f>
        <v/>
      </c>
      <c r="N165" s="7297">
        <f>IF(VLOOKUP($A165,'8 Oct - LIVE LDS Data'!$A$3:$AAD$1504,40,FALSE)=0/1/1900,"",VLOOKUP($A165,'8 Oct - LIVE LDS Data'!$A$3:$AAD$1504,40,FALSE))</f>
        <v>46143</v>
      </c>
      <c r="O165" s="7297" t="str">
        <f>IF(VLOOKUP($A165,'8 Oct - LIVE LDS Data'!$A$3:$AAD$1504,41,FALSE)=0/1/1900,"",VLOOKUP($A165,'8 Oct - LIVE LDS Data'!$A$3:$AAD$1504,41,FALSE))</f>
        <v/>
      </c>
      <c r="P165" s="7297" t="str">
        <f>IF(VLOOKUP($A165,'8 Oct - LIVE LDS Data'!$A$3:$AAD$1504,47,FALSE)=0/1/1900,"",VLOOKUP($A165,'8 Oct - LIVE LDS Data'!$A$3:$AAD$1504,47,FALSE))</f>
        <v/>
      </c>
      <c r="Q165" s="7297" t="str">
        <f>IF(VLOOKUP($A165,'8 Oct - LIVE LDS Data'!$A$3:$AAD$1504,48,FALSE)=0/1/1900,"",VLOOKUP($A165,'8 Oct - LIVE LDS Data'!$A$3:$AAD$1504,48,FALSE))</f>
        <v/>
      </c>
      <c r="R165" s="7297" t="str">
        <f>IF(VLOOKUP($A165,'8 Oct - LIVE LDS Data'!$A$3:$AAD$1504,54,FALSE)=0/1/1900,"",VLOOKUP($A165,'8 Oct - LIVE LDS Data'!$A$3:$AAD$1504,54,FALSE))</f>
        <v/>
      </c>
      <c r="S165" s="7297" t="str">
        <f>IF(VLOOKUP($A165,'8 Oct - LIVE LDS Data'!$A$3:$AAD$1504,55,FALSE)=0/1/1900,"",VLOOKUP($A165,'8 Oct - LIVE LDS Data'!$A$3:$AAD$1504,55,FALSE))</f>
        <v/>
      </c>
      <c r="T165" s="7297" t="str">
        <f>IF(VLOOKUP($A165,'8 Oct - LIVE LDS Data'!$A$3:$AAD$1504,60,FALSE)=0/1/1900,"",VLOOKUP($A165,'8 Oct - LIVE LDS Data'!$A$3:$AAD$1504,60,FALSE))</f>
        <v>TBC</v>
      </c>
      <c r="U165" s="7297">
        <f>IF(VLOOKUP($A165,'8 Oct - LIVE LDS Data'!$A$3:$AAD$1504,63,FALSE)=0/1/1900,"",VLOOKUP($A165,'8 Oct - LIVE LDS Data'!$A$3:$AAD$1504,63,FALSE))</f>
        <v>46447</v>
      </c>
      <c r="V165" s="7297" t="str">
        <f>IF(VLOOKUP($A165,'8 Oct - LIVE LDS Data'!$A$3:$AAD$1504,66,FALSE)=0/1/1900,"",VLOOKUP($A165,'8 Oct - LIVE LDS Data'!$A$3:$AAD$1504,66,FALSE))</f>
        <v>TBC</v>
      </c>
      <c r="W165" s="7537" t="str">
        <f>IF(VLOOKUP($A165,'8 Oct - LIVE LDS Data'!$A$3:$AAD$1504,68,FALSE)=0/1/1900,"",VLOOKUP($A165,'8 Oct - LIVE LDS Data'!$A$3:$AAD$1504,68,FALSE))</f>
        <v>LDS timetable in response to post-WMR statement.  LPA ADVISED THEY HOPED TO GET PLAN IN BEFORE DECEMBER 2026 BUT LIKELY TO STRUGGLE DUE TO INTERNAL RESOURCING.  ****update - may wait to submit under new system</v>
      </c>
      <c r="X165" s="7314" t="s">
        <v>566</v>
      </c>
      <c r="Y165" s="7315" t="s">
        <v>3757</v>
      </c>
      <c r="Z165" s="7538" t="s">
        <v>8054</v>
      </c>
      <c r="AA165" s="7300">
        <f>IF(VLOOKUP($A165,'8 Oct - LIVE LDS Data'!$A$3:$AAD$1504,72,FALSE)=0/1/1900,"",VLOOKUP($A165,'8 Oct - LIVE LDS Data'!$A$3:$AAD$1504,72,FALSE))</f>
        <v>45807</v>
      </c>
      <c r="AB165" s="7300">
        <f>IF(VLOOKUP($A165,'8 Oct - LIVE LDS Data'!$A$3:$AAD$1504,73,FALSE)=0/1/1900,"",VLOOKUP($A165,'8 Oct - LIVE LDS Data'!$A$3:$AAD$1504,73,FALSE))</f>
        <v>45352</v>
      </c>
      <c r="AC165" s="7300">
        <f>IF(VLOOKUP($A165,'8 Oct - LIVE LDS Data'!$A$3:$AAD$1504,75,FALSE)=0/1/1900,"",VLOOKUP($A165,'8 Oct - LIVE LDS Data'!$A$3:$AAD$1504,75,FALSE))</f>
        <v>45807</v>
      </c>
      <c r="AD165" s="7300">
        <f>IF(VLOOKUP($A165,'8 Oct - LIVE LDS Data'!$A$3:$AAD$1504,76,FALSE)=0/1/1900,"",VLOOKUP($A165,'8 Oct - LIVE LDS Data'!$A$3:$AAD$1504,76,FALSE))</f>
        <v>45710</v>
      </c>
    </row>
    <row r="166" spans="1:30" s="610" customFormat="1" ht="30" customHeight="1" x14ac:dyDescent="0.2">
      <c r="A166" s="1465" t="s">
        <v>3489</v>
      </c>
      <c r="B166" s="1465"/>
      <c r="C166" s="1467" t="s">
        <v>3490</v>
      </c>
      <c r="D166" s="1480"/>
      <c r="E166" s="1480"/>
      <c r="F166" s="7293" t="str">
        <f>IF(VLOOKUP($A166,'8 Oct - LIVE LDS Data'!$A$3:$AAD$1504,4,FALSE)=0/1/1900,"",VLOOKUP($A166,'8 Oct - LIVE LDS Data'!$A$3:$AAD$1504,4,FALSE))</f>
        <v>Swindon New Local Plan [reset]</v>
      </c>
      <c r="G166" s="7294">
        <f>IF(VLOOKUP($A166,'8 Oct - LIVE LDS Data'!$A$3:$AAD$1504,6,FALSE)=0/1/1900,"",VLOOKUP($A166,'8 Oct - LIVE LDS Data'!$A$3:$AAD$1504,6,FALSE))</f>
        <v>2016</v>
      </c>
      <c r="H166" s="7294">
        <f>IF(VLOOKUP($A166,'8 Oct - LIVE LDS Data'!$A$3:$AAD$1504,7,FALSE)=0/1/1900,"",VLOOKUP($A166,'8 Oct - LIVE LDS Data'!$A$3:$AAD$1504,7,FALSE))</f>
        <v>2036</v>
      </c>
      <c r="I166" s="7294" t="str">
        <f>IF(VLOOKUP($A166,'8 Oct - LIVE LDS Data'!$A$3:$AAD$1504,8,FALSE)=0/1/1900,"",VLOOKUP($A166,'8 Oct - LIVE LDS Data'!$A$3:$AAD$1504,8,FALSE))</f>
        <v>N</v>
      </c>
      <c r="J166" s="7294" t="str">
        <f>IF(VLOOKUP($A166,'8 Oct - LIVE LDS Data'!$A$3:$AAD$1504,9,FALSE)=0/1/1900,"",VLOOKUP($A166,'8 Oct - LIVE LDS Data'!$A$3:$AAD$1504,9,FALSE))</f>
        <v>N</v>
      </c>
      <c r="K166" s="7295">
        <f>IF(VLOOKUP($A166,'8 Oct - LIVE LDS Data'!$A$3:$AAD$1504,10,FALSE)=0/1/1900,"",VLOOKUP($A166,'8 Oct - LIVE LDS Data'!$A$3:$AAD$1504,10,FALSE))</f>
        <v>42089</v>
      </c>
      <c r="L166" s="7297">
        <f>IF(VLOOKUP($A166,'8 Oct - LIVE LDS Data'!$A$3:$AAD$1504,33,FALSE)=0/1/1900,"",VLOOKUP($A166,'8 Oct - LIVE LDS Data'!$A$3:$AAD$1504,33,FALSE))</f>
        <v>45839</v>
      </c>
      <c r="M166" s="7297" t="str">
        <f>IF(VLOOKUP($A166,'8 Oct - LIVE LDS Data'!$A$3:$AAD$1504,34,FALSE)=0/1/1900,"",VLOOKUP($A166,'8 Oct - LIVE LDS Data'!$A$3:$AAD$1504,34,FALSE))</f>
        <v/>
      </c>
      <c r="N166" s="7297" t="str">
        <f>IF(VLOOKUP($A166,'8 Oct - LIVE LDS Data'!$A$3:$AAD$1504,40,FALSE)=0/1/1900,"",VLOOKUP($A166,'8 Oct - LIVE LDS Data'!$A$3:$AAD$1504,40,FALSE))</f>
        <v/>
      </c>
      <c r="O166" s="7297" t="str">
        <f>IF(VLOOKUP($A166,'8 Oct - LIVE LDS Data'!$A$3:$AAD$1504,41,FALSE)=0/1/1900,"",VLOOKUP($A166,'8 Oct - LIVE LDS Data'!$A$3:$AAD$1504,41,FALSE))</f>
        <v/>
      </c>
      <c r="P166" s="7297" t="str">
        <f>IF(VLOOKUP($A166,'8 Oct - LIVE LDS Data'!$A$3:$AAD$1504,47,FALSE)=0/1/1900,"",VLOOKUP($A166,'8 Oct - LIVE LDS Data'!$A$3:$AAD$1504,47,FALSE))</f>
        <v/>
      </c>
      <c r="Q166" s="7297" t="str">
        <f>IF(VLOOKUP($A166,'8 Oct - LIVE LDS Data'!$A$3:$AAD$1504,48,FALSE)=0/1/1900,"",VLOOKUP($A166,'8 Oct - LIVE LDS Data'!$A$3:$AAD$1504,48,FALSE))</f>
        <v/>
      </c>
      <c r="R166" s="7297" t="str">
        <f>IF(VLOOKUP($A166,'8 Oct - LIVE LDS Data'!$A$3:$AAD$1504,54,FALSE)=0/1/1900,"",VLOOKUP($A166,'8 Oct - LIVE LDS Data'!$A$3:$AAD$1504,54,FALSE))</f>
        <v/>
      </c>
      <c r="S166" s="7297" t="str">
        <f>IF(VLOOKUP($A166,'8 Oct - LIVE LDS Data'!$A$3:$AAD$1504,55,FALSE)=0/1/1900,"",VLOOKUP($A166,'8 Oct - LIVE LDS Data'!$A$3:$AAD$1504,55,FALSE))</f>
        <v/>
      </c>
      <c r="T166" s="7297">
        <f>IF(VLOOKUP($A166,'8 Oct - LIVE LDS Data'!$A$3:$AAD$1504,60,FALSE)=0/1/1900,"",VLOOKUP($A166,'8 Oct - LIVE LDS Data'!$A$3:$AAD$1504,60,FALSE))</f>
        <v>46113</v>
      </c>
      <c r="U166" s="7297">
        <f>IF(VLOOKUP($A166,'8 Oct - LIVE LDS Data'!$A$3:$AAD$1504,63,FALSE)=0/1/1900,"",VLOOKUP($A166,'8 Oct - LIVE LDS Data'!$A$3:$AAD$1504,63,FALSE))</f>
        <v>46296</v>
      </c>
      <c r="V166" s="7297">
        <f>IF(VLOOKUP($A166,'8 Oct - LIVE LDS Data'!$A$3:$AAD$1504,66,FALSE)=0/1/1900,"",VLOOKUP($A166,'8 Oct - LIVE LDS Data'!$A$3:$AAD$1504,66,FALSE))</f>
        <v>46722</v>
      </c>
      <c r="W166" s="7537" t="str">
        <f>IF(VLOOKUP($A166,'8 Oct - LIVE LDS Data'!$A$3:$AAD$1504,68,FALSE)=0/1/1900,"",VLOOKUP($A166,'8 Oct - LIVE LDS Data'!$A$3:$AAD$1504,68,FALSE))</f>
        <v>Scope, Issues and Preferred Options (Regulation 18) - Summer 2025
Public consultation on Pre‐submission (Regulation 19) - Spring 2026
Submission to Secretary of State (Regulation 22) - Autumn 2026
Adoption (Regulation 26) - December 2027</v>
      </c>
      <c r="X166" s="7314" t="s">
        <v>566</v>
      </c>
      <c r="Y166" s="7315" t="s">
        <v>3757</v>
      </c>
      <c r="Z166" s="7538" t="s">
        <v>8062</v>
      </c>
      <c r="AA166" s="7300">
        <f>IF(VLOOKUP($A166,'8 Oct - LIVE LDS Data'!$A$3:$AAD$1504,72,FALSE)=0/1/1900,"",VLOOKUP($A166,'8 Oct - LIVE LDS Data'!$A$3:$AAD$1504,72,FALSE))</f>
        <v>45589</v>
      </c>
      <c r="AB166" s="7300">
        <f>IF(VLOOKUP($A166,'8 Oct - LIVE LDS Data'!$A$3:$AAD$1504,73,FALSE)=0/1/1900,"",VLOOKUP($A166,'8 Oct - LIVE LDS Data'!$A$3:$AAD$1504,73,FALSE))</f>
        <v>45762</v>
      </c>
      <c r="AC166" s="7300" t="str">
        <f>IF(VLOOKUP($A166,'8 Oct - LIVE LDS Data'!$A$3:$AAD$1504,75,FALSE)=0/1/1900,"",VLOOKUP($A166,'8 Oct - LIVE LDS Data'!$A$3:$AAD$1504,75,FALSE))</f>
        <v/>
      </c>
      <c r="AD166" s="7300">
        <f>IF(VLOOKUP($A166,'8 Oct - LIVE LDS Data'!$A$3:$AAD$1504,76,FALSE)=0/1/1900,"",VLOOKUP($A166,'8 Oct - LIVE LDS Data'!$A$3:$AAD$1504,76,FALSE))</f>
        <v>45762</v>
      </c>
    </row>
    <row r="167" spans="1:30" s="610" customFormat="1" ht="30" hidden="1" customHeight="1" x14ac:dyDescent="0.2">
      <c r="A167" s="1465" t="s">
        <v>3250</v>
      </c>
      <c r="B167" s="1465"/>
      <c r="C167" s="1468" t="s">
        <v>3251</v>
      </c>
      <c r="D167" s="1469"/>
      <c r="E167" s="1469"/>
      <c r="F167" s="7293" t="str">
        <f>IF(VLOOKUP($A167,'8 Oct - LIVE LDS Data'!$A$3:$AAD$1504,4,FALSE)=0/1/1900,"",VLOOKUP($A167,'8 Oct - LIVE LDS Data'!$A$3:$AAD$1504,4,FALSE))</f>
        <v>Southend New Local Plan</v>
      </c>
      <c r="G167" s="7294">
        <f>IF(VLOOKUP($A167,'8 Oct - LIVE LDS Data'!$A$3:$AAD$1504,6,FALSE)=0/1/1900,"",VLOOKUP($A167,'8 Oct - LIVE LDS Data'!$A$3:$AAD$1504,6,FALSE))</f>
        <v>2019</v>
      </c>
      <c r="H167" s="7294">
        <f>IF(VLOOKUP($A167,'8 Oct - LIVE LDS Data'!$A$3:$AAD$1504,7,FALSE)=0/1/1900,"",VLOOKUP($A167,'8 Oct - LIVE LDS Data'!$A$3:$AAD$1504,7,FALSE))</f>
        <v>2039</v>
      </c>
      <c r="I167" s="7294" t="str">
        <f>IF(VLOOKUP($A167,'8 Oct - LIVE LDS Data'!$A$3:$AAD$1504,8,FALSE)=0/1/1900,"",VLOOKUP($A167,'8 Oct - LIVE LDS Data'!$A$3:$AAD$1504,8,FALSE))</f>
        <v>N</v>
      </c>
      <c r="J167" s="7294" t="str">
        <f>IF(VLOOKUP($A167,'8 Oct - LIVE LDS Data'!$A$3:$AAD$1504,9,FALSE)=0/1/1900,"",VLOOKUP($A167,'8 Oct - LIVE LDS Data'!$A$3:$AAD$1504,9,FALSE))</f>
        <v>N</v>
      </c>
      <c r="K167" s="7295">
        <f>IF(VLOOKUP($A167,'8 Oct - LIVE LDS Data'!$A$3:$AAD$1504,10,FALSE)=0/1/1900,"",VLOOKUP($A167,'8 Oct - LIVE LDS Data'!$A$3:$AAD$1504,10,FALSE))</f>
        <v>39429</v>
      </c>
      <c r="L167" s="7297">
        <f>IF(VLOOKUP($A167,'8 Oct - LIVE LDS Data'!$A$3:$AAD$1504,33,FALSE)=0/1/1900,"",VLOOKUP($A167,'8 Oct - LIVE LDS Data'!$A$3:$AAD$1504,33,FALSE))</f>
        <v>43497</v>
      </c>
      <c r="M167" s="7297">
        <f>IF(VLOOKUP($A167,'8 Oct - LIVE LDS Data'!$A$3:$AAD$1504,34,FALSE)=0/1/1900,"",VLOOKUP($A167,'8 Oct - LIVE LDS Data'!$A$3:$AAD$1504,34,FALSE))</f>
        <v>43497</v>
      </c>
      <c r="N167" s="7297">
        <f>IF(VLOOKUP($A167,'8 Oct - LIVE LDS Data'!$A$3:$AAD$1504,40,FALSE)=0/1/1900,"",VLOOKUP($A167,'8 Oct - LIVE LDS Data'!$A$3:$AAD$1504,40,FALSE))</f>
        <v>44409</v>
      </c>
      <c r="O167" s="7297">
        <f>IF(VLOOKUP($A167,'8 Oct - LIVE LDS Data'!$A$3:$AAD$1504,41,FALSE)=0/1/1900,"",VLOOKUP($A167,'8 Oct - LIVE LDS Data'!$A$3:$AAD$1504,41,FALSE))</f>
        <v>44440</v>
      </c>
      <c r="P167" s="7297">
        <f>IF(VLOOKUP($A167,'8 Oct - LIVE LDS Data'!$A$3:$AAD$1504,47,FALSE)=0/1/1900,"",VLOOKUP($A167,'8 Oct - LIVE LDS Data'!$A$3:$AAD$1504,47,FALSE))</f>
        <v>45839</v>
      </c>
      <c r="Q167" s="7297" t="str">
        <f>IF(VLOOKUP($A167,'8 Oct - LIVE LDS Data'!$A$3:$AAD$1504,48,FALSE)=0/1/1900,"",VLOOKUP($A167,'8 Oct - LIVE LDS Data'!$A$3:$AAD$1504,48,FALSE))</f>
        <v/>
      </c>
      <c r="R167" s="7297" t="str">
        <f>IF(VLOOKUP($A167,'8 Oct - LIVE LDS Data'!$A$3:$AAD$1504,54,FALSE)=0/1/1900,"",VLOOKUP($A167,'8 Oct - LIVE LDS Data'!$A$3:$AAD$1504,54,FALSE))</f>
        <v/>
      </c>
      <c r="S167" s="7297" t="str">
        <f>IF(VLOOKUP($A167,'8 Oct - LIVE LDS Data'!$A$3:$AAD$1504,55,FALSE)=0/1/1900,"",VLOOKUP($A167,'8 Oct - LIVE LDS Data'!$A$3:$AAD$1504,55,FALSE))</f>
        <v/>
      </c>
      <c r="T167" s="7297">
        <f>IF(VLOOKUP($A167,'8 Oct - LIVE LDS Data'!$A$3:$AAD$1504,60,FALSE)=0/1/1900,"",VLOOKUP($A167,'8 Oct - LIVE LDS Data'!$A$3:$AAD$1504,60,FALSE))</f>
        <v>46204</v>
      </c>
      <c r="U167" s="7297">
        <f>IF(VLOOKUP($A167,'8 Oct - LIVE LDS Data'!$A$3:$AAD$1504,63,FALSE)=0/1/1900,"",VLOOKUP($A167,'8 Oct - LIVE LDS Data'!$A$3:$AAD$1504,63,FALSE))</f>
        <v>46327</v>
      </c>
      <c r="V167" s="7297">
        <f>IF(VLOOKUP($A167,'8 Oct - LIVE LDS Data'!$A$3:$AAD$1504,66,FALSE)=0/1/1900,"",VLOOKUP($A167,'8 Oct - LIVE LDS Data'!$A$3:$AAD$1504,66,FALSE))</f>
        <v>46569</v>
      </c>
      <c r="W167" s="7537" t="str">
        <f>IF(VLOOKUP($A167,'8 Oct - LIVE LDS Data'!$A$3:$AAD$1504,68,FALSE)=0/1/1900,"",VLOOKUP($A167,'8 Oct - LIVE LDS Data'!$A$3:$AAD$1504,68,FALSE))</f>
        <v>Reg 18 Q2/Q3 2025; Reg 19 Q2 / Q3 2026; Submission Q4 2026.  Reg 18 now completed</v>
      </c>
      <c r="X167" s="7314" t="str">
        <f>IF(VLOOKUP($A167,'8 Oct - LIVE LDS Data'!$A$3:$AAD$1504,79,FALSE)=0/1/1900,"",VLOOKUP($A167,'8 Oct - LIVE LDS Data'!$A$3:$AAD$1504,79,FALSE))</f>
        <v>Reg 18 complete</v>
      </c>
      <c r="Y167" s="7315" t="s">
        <v>90</v>
      </c>
      <c r="Z167" s="7538" t="s">
        <v>8051</v>
      </c>
      <c r="AA167" s="7300">
        <f>IF(VLOOKUP($A167,'8 Oct - LIVE LDS Data'!$A$3:$AAD$1504,72,FALSE)=0/1/1900,"",VLOOKUP($A167,'8 Oct - LIVE LDS Data'!$A$3:$AAD$1504,72,FALSE))</f>
        <v>45932</v>
      </c>
      <c r="AB167" s="7300">
        <f>IF(VLOOKUP($A167,'8 Oct - LIVE LDS Data'!$A$3:$AAD$1504,73,FALSE)=0/1/1900,"",VLOOKUP($A167,'8 Oct - LIVE LDS Data'!$A$3:$AAD$1504,73,FALSE))</f>
        <v>45680</v>
      </c>
      <c r="AC167" s="7300">
        <f>IF(VLOOKUP($A167,'8 Oct - LIVE LDS Data'!$A$3:$AAD$1504,75,FALSE)=0/1/1900,"",VLOOKUP($A167,'8 Oct - LIVE LDS Data'!$A$3:$AAD$1504,75,FALSE))</f>
        <v>45763</v>
      </c>
      <c r="AD167" s="7300">
        <f>IF(VLOOKUP($A167,'8 Oct - LIVE LDS Data'!$A$3:$AAD$1504,76,FALSE)=0/1/1900,"",VLOOKUP($A167,'8 Oct - LIVE LDS Data'!$A$3:$AAD$1504,76,FALSE))</f>
        <v>45932</v>
      </c>
    </row>
    <row r="168" spans="1:30" s="610" customFormat="1" ht="30" customHeight="1" x14ac:dyDescent="0.2">
      <c r="A168" s="1465" t="s">
        <v>2897</v>
      </c>
      <c r="B168" s="1465"/>
      <c r="C168" s="1465" t="s">
        <v>2898</v>
      </c>
      <c r="D168" s="1466"/>
      <c r="E168" s="1466"/>
      <c r="F168" s="7293" t="str">
        <f>IF(VLOOKUP($A168,'8 Oct - LIVE LDS Data'!$A$3:$AAD$1504,4,FALSE)=0/1/1900,"",VLOOKUP($A168,'8 Oct - LIVE LDS Data'!$A$3:$AAD$1504,4,FALSE))</f>
        <v xml:space="preserve">Rotherham Local Plan </v>
      </c>
      <c r="G168" s="7294" t="str">
        <f>IF(VLOOKUP($A168,'8 Oct - LIVE LDS Data'!$A$3:$AAD$1504,6,FALSE)=0/1/1900,"",VLOOKUP($A168,'8 Oct - LIVE LDS Data'!$A$3:$AAD$1504,6,FALSE))</f>
        <v/>
      </c>
      <c r="H168" s="7294" t="str">
        <f>IF(VLOOKUP($A168,'8 Oct - LIVE LDS Data'!$A$3:$AAD$1504,7,FALSE)=0/1/1900,"",VLOOKUP($A168,'8 Oct - LIVE LDS Data'!$A$3:$AAD$1504,7,FALSE))</f>
        <v/>
      </c>
      <c r="I168" s="7294" t="str">
        <f>IF(VLOOKUP($A168,'8 Oct - LIVE LDS Data'!$A$3:$AAD$1504,8,FALSE)=0/1/1900,"",VLOOKUP($A168,'8 Oct - LIVE LDS Data'!$A$3:$AAD$1504,8,FALSE))</f>
        <v>N</v>
      </c>
      <c r="J168" s="7294" t="str">
        <f>IF(VLOOKUP($A168,'8 Oct - LIVE LDS Data'!$A$3:$AAD$1504,9,FALSE)=0/1/1900,"",VLOOKUP($A168,'8 Oct - LIVE LDS Data'!$A$3:$AAD$1504,9,FALSE))</f>
        <v>N</v>
      </c>
      <c r="K168" s="7295">
        <f>IF(VLOOKUP($A168,'8 Oct - LIVE LDS Data'!$A$3:$AAD$1504,10,FALSE)=0/1/1900,"",VLOOKUP($A168,'8 Oct - LIVE LDS Data'!$A$3:$AAD$1504,10,FALSE))</f>
        <v>41892</v>
      </c>
      <c r="L168" s="7295"/>
      <c r="M168" s="7295"/>
      <c r="N168" s="7295"/>
      <c r="O168" s="7295"/>
      <c r="P168" s="7295"/>
      <c r="Q168" s="7295"/>
      <c r="R168" s="7295"/>
      <c r="S168" s="7295"/>
      <c r="T168" s="7297">
        <f>IF(VLOOKUP($A168,'8 Oct - LIVE LDS Data'!$A$3:$AAD$1504,60,FALSE)=0/1/1900,"",VLOOKUP($A168,'8 Oct - LIVE LDS Data'!$A$3:$AAD$1504,60,FALSE))</f>
        <v>46753</v>
      </c>
      <c r="U168" s="7297">
        <f>IF(VLOOKUP($A168,'8 Oct - LIVE LDS Data'!$A$3:$AAD$1504,63,FALSE)=0/1/1900,"",VLOOKUP($A168,'8 Oct - LIVE LDS Data'!$A$3:$AAD$1504,63,FALSE))</f>
        <v>46753</v>
      </c>
      <c r="V168" s="7297">
        <f>IF(VLOOKUP($A168,'8 Oct - LIVE LDS Data'!$A$3:$AAD$1504,66,FALSE)=0/1/1900,"",VLOOKUP($A168,'8 Oct - LIVE LDS Data'!$A$3:$AAD$1504,66,FALSE))</f>
        <v>47119</v>
      </c>
      <c r="W168" s="7537" t="str">
        <f>IF(VLOOKUP($A168,'8 Oct - LIVE LDS Data'!$A$3:$AAD$1504,68,FALSE)=0/1/1900,"",VLOOKUP($A168,'8 Oct - LIVE LDS Data'!$A$3:$AAD$1504,68,FALSE))</f>
        <v>Data from PDT data (Mar 2025) - no up-to-date LDS or timetable found - need to check publication and submission data</v>
      </c>
      <c r="X168" s="7314" t="s">
        <v>566</v>
      </c>
      <c r="Y168" s="7315" t="s">
        <v>3757</v>
      </c>
      <c r="Z168" s="7538" t="s">
        <v>8054</v>
      </c>
      <c r="AA168" s="7300" t="str">
        <f>IF(VLOOKUP($A168,'8 Oct - LIVE LDS Data'!$A$3:$AAD$1504,72,FALSE)=0/1/1900,"",VLOOKUP($A168,'8 Oct - LIVE LDS Data'!$A$3:$AAD$1504,72,FALSE))</f>
        <v/>
      </c>
      <c r="AB168" s="7300" t="str">
        <f>IF(VLOOKUP($A168,'8 Oct - LIVE LDS Data'!$A$3:$AAD$1504,73,FALSE)=0/1/1900,"",VLOOKUP($A168,'8 Oct - LIVE LDS Data'!$A$3:$AAD$1504,73,FALSE))</f>
        <v/>
      </c>
      <c r="AC168" s="7300" t="str">
        <f>IF(VLOOKUP($A168,'8 Oct - LIVE LDS Data'!$A$3:$AAD$1504,75,FALSE)=0/1/1900,"",VLOOKUP($A168,'8 Oct - LIVE LDS Data'!$A$3:$AAD$1504,75,FALSE))</f>
        <v/>
      </c>
      <c r="AD168" s="7300">
        <f>IF(VLOOKUP($A168,'8 Oct - LIVE LDS Data'!$A$3:$AAD$1504,76,FALSE)=0/1/1900,"",VLOOKUP($A168,'8 Oct - LIVE LDS Data'!$A$3:$AAD$1504,76,FALSE))</f>
        <v>45786</v>
      </c>
    </row>
    <row r="169" spans="1:30" s="610" customFormat="1" ht="30" hidden="1" customHeight="1" x14ac:dyDescent="0.2">
      <c r="A169" s="1465" t="s">
        <v>3299</v>
      </c>
      <c r="B169" s="1465"/>
      <c r="C169" s="1467" t="s">
        <v>3298</v>
      </c>
      <c r="D169" s="1480"/>
      <c r="E169" s="1480"/>
      <c r="F169" s="7293" t="str">
        <f>IF(VLOOKUP($A169,'8 Oct - LIVE LDS Data'!$A$3:$AAD$1504,4,FALSE)=0/1/1900,"",VLOOKUP($A169,'8 Oct - LIVE LDS Data'!$A$3:$AAD$1504,4,FALSE))</f>
        <v>St Albans City and District Local Plan 2041</v>
      </c>
      <c r="G169" s="7294">
        <f>IF(VLOOKUP($A169,'8 Oct - LIVE LDS Data'!$A$3:$AAD$1504,6,FALSE)=0/1/1900,"",VLOOKUP($A169,'8 Oct - LIVE LDS Data'!$A$3:$AAD$1504,6,FALSE))</f>
        <v>2024</v>
      </c>
      <c r="H169" s="7294">
        <f>IF(VLOOKUP($A169,'8 Oct - LIVE LDS Data'!$A$3:$AAD$1504,7,FALSE)=0/1/1900,"",VLOOKUP($A169,'8 Oct - LIVE LDS Data'!$A$3:$AAD$1504,7,FALSE))</f>
        <v>2041</v>
      </c>
      <c r="I169" s="7294" t="str">
        <f>IF(VLOOKUP($A169,'8 Oct - LIVE LDS Data'!$A$3:$AAD$1504,8,FALSE)=0/1/1900,"",VLOOKUP($A169,'8 Oct - LIVE LDS Data'!$A$3:$AAD$1504,8,FALSE))</f>
        <v>N</v>
      </c>
      <c r="J169" s="7294" t="str">
        <f>IF(VLOOKUP($A169,'8 Oct - LIVE LDS Data'!$A$3:$AAD$1504,9,FALSE)=0/1/1900,"",VLOOKUP($A169,'8 Oct - LIVE LDS Data'!$A$3:$AAD$1504,9,FALSE))</f>
        <v>N</v>
      </c>
      <c r="K169" s="7295" t="str">
        <f>IF(VLOOKUP($A169,'8 Oct - LIVE LDS Data'!$A$3:$AAD$1504,10,FALSE)=0/1/1900,"",VLOOKUP($A169,'8 Oct - LIVE LDS Data'!$A$3:$AAD$1504,10,FALSE))</f>
        <v>none</v>
      </c>
      <c r="L169" s="7295"/>
      <c r="M169" s="7295"/>
      <c r="N169" s="7295"/>
      <c r="O169" s="7295"/>
      <c r="P169" s="7295"/>
      <c r="Q169" s="7295"/>
      <c r="R169" s="7295"/>
      <c r="S169" s="7295"/>
      <c r="T169" s="7297">
        <f>IF(VLOOKUP($A169,'8 Oct - LIVE LDS Data'!$A$3:$AAD$1504,60,FALSE)=0/1/1900,"",VLOOKUP($A169,'8 Oct - LIVE LDS Data'!$A$3:$AAD$1504,60,FALSE))</f>
        <v>45566</v>
      </c>
      <c r="U169" s="7297">
        <f>IF(VLOOKUP($A169,'8 Oct - LIVE LDS Data'!$A$3:$AAD$1504,63,FALSE)=0/1/1900,"",VLOOKUP($A169,'8 Oct - LIVE LDS Data'!$A$3:$AAD$1504,63,FALSE))</f>
        <v>45717</v>
      </c>
      <c r="V169" s="7297">
        <f>IF(VLOOKUP($A169,'8 Oct - LIVE LDS Data'!$A$3:$AAD$1504,66,FALSE)=0/1/1900,"",VLOOKUP($A169,'8 Oct - LIVE LDS Data'!$A$3:$AAD$1504,66,FALSE))</f>
        <v>46082</v>
      </c>
      <c r="W169" s="7537" t="str">
        <f>IF(VLOOKUP($A169,'8 Oct - LIVE LDS Data'!$A$3:$AAD$1504,68,FALSE)=0/1/1900,"",VLOOKUP($A169,'8 Oct - LIVE LDS Data'!$A$3:$AAD$1504,68,FALSE))</f>
        <v xml:space="preserve">St Albans Local Plan: Previous local plan withdrawn from examination November 2020.  </v>
      </c>
      <c r="X169" s="7314" t="str">
        <f>IF(VLOOKUP($A169,'8 Oct - LIVE LDS Data'!$A$3:$AAD$1504,79,FALSE)=0/1/1900,"",VLOOKUP($A169,'8 Oct - LIVE LDS Data'!$A$3:$AAD$1504,79,FALSE))</f>
        <v>Submitted Nov 2024</v>
      </c>
      <c r="Y169" s="7315" t="s">
        <v>3757</v>
      </c>
      <c r="Z169" s="7538" t="s">
        <v>8053</v>
      </c>
      <c r="AA169" s="7300">
        <f>IF(VLOOKUP($A169,'8 Oct - LIVE LDS Data'!$A$3:$AAD$1504,72,FALSE)=0/1/1900,"",VLOOKUP($A169,'8 Oct - LIVE LDS Data'!$A$3:$AAD$1504,72,FALSE))</f>
        <v>45320</v>
      </c>
      <c r="AB169" s="7300">
        <f>IF(VLOOKUP($A169,'8 Oct - LIVE LDS Data'!$A$3:$AAD$1504,73,FALSE)=0/1/1900,"",VLOOKUP($A169,'8 Oct - LIVE LDS Data'!$A$3:$AAD$1504,73,FALSE))</f>
        <v>45434</v>
      </c>
      <c r="AC169" s="7300">
        <f>IF(VLOOKUP($A169,'8 Oct - LIVE LDS Data'!$A$3:$AAD$1504,75,FALSE)=0/1/1900,"",VLOOKUP($A169,'8 Oct - LIVE LDS Data'!$A$3:$AAD$1504,75,FALSE))</f>
        <v>45148</v>
      </c>
      <c r="AD169" s="7300">
        <f>IF(VLOOKUP($A169,'8 Oct - LIVE LDS Data'!$A$3:$AAD$1504,76,FALSE)=0/1/1900,"",VLOOKUP($A169,'8 Oct - LIVE LDS Data'!$A$3:$AAD$1504,76,FALSE))</f>
        <v>45434</v>
      </c>
    </row>
    <row r="170" spans="1:30" s="610" customFormat="1" ht="30" hidden="1" customHeight="1" x14ac:dyDescent="0.2">
      <c r="A170" s="1465"/>
      <c r="B170" s="3350" t="s">
        <v>3297</v>
      </c>
      <c r="C170" s="1467" t="s">
        <v>3298</v>
      </c>
      <c r="D170" s="1480"/>
      <c r="E170" s="1480"/>
      <c r="F170" s="7293" t="str">
        <f>IF(VLOOKUP($B170,'8 Oct - LIVE LDS Data'!$B$3:$AAD$1504,3,FALSE)=0/1/1900,"",VLOOKUP($B170,'8 Oct - LIVE LDS Data'!$B$3:$AAD$1504,3,FALSE))</f>
        <v>South West Hertfordshire 2050
Joint Strategic Plan</v>
      </c>
      <c r="G170" s="7311">
        <f>IF(VLOOKUP($B170,'8 Oct - LIVE LDS Data'!$B$3:$AAD$1504,5,FALSE)=0/1/1900,"",VLOOKUP($B170,'8 Oct - LIVE LDS Data'!$B$3:$AAD$1504,5,FALSE))</f>
        <v>2025</v>
      </c>
      <c r="H170" s="7311">
        <f>IF(VLOOKUP($B170,'8 Oct - LIVE LDS Data'!$B$3:$AAD$1504,6,FALSE)=0/1/1900,"",VLOOKUP($B170,'8 Oct - LIVE LDS Data'!$B$3:$AAD$1504,6,FALSE))</f>
        <v>2050</v>
      </c>
      <c r="I170" s="7295" t="str">
        <f>IF(VLOOKUP($B170,'8 Oct - LIVE LDS Data'!$B$3:$AAD$1504,7,FALSE)=0/1/1900,"",VLOOKUP($B170,'8 Oct - LIVE LDS Data'!$B$3:$AAD$1504,7,FALSE))</f>
        <v>N</v>
      </c>
      <c r="J170" s="7295" t="str">
        <f>IF(VLOOKUP($B170,'8 Oct - LIVE LDS Data'!$B$3:$AAD$1504,8,FALSE)=0/1/1900,"",VLOOKUP($B170,'8 Oct - LIVE LDS Data'!$B$3:$AAD$1504,8,FALSE))</f>
        <v>Y</v>
      </c>
      <c r="K170" s="7295" t="str">
        <f>IF(VLOOKUP($B170,'8 Oct - LIVE LDS Data'!$B$3:$AAD$1504,9,FALSE)=0/1/1900,"",VLOOKUP($B170,'8 Oct - LIVE LDS Data'!$B$3:$AAD$1504,9,FALSE))</f>
        <v>none</v>
      </c>
      <c r="L170" s="7297">
        <f>IF(VLOOKUP($B170,'8 Oct - LIVE LDS Data'!$B$3:$AAD$1504,32,FALSE)=0/1/1900,"",VLOOKUP($B170,'8 Oct - LIVE LDS Data'!$B$3:$AAD$1504,32,FALSE))</f>
        <v>44805</v>
      </c>
      <c r="M170" s="7297">
        <f>IF(VLOOKUP($B170,'8 Oct - LIVE LDS Data'!$B$3:$AAD$1504,33,FALSE)=0/1/1900,"",VLOOKUP($B170,'8 Oct - LIVE LDS Data'!$B$3:$AAD$1504,33,FALSE))</f>
        <v>44809</v>
      </c>
      <c r="N170" s="7297">
        <f>IF(VLOOKUP($B170,'8 Oct - LIVE LDS Data'!$B$3:$AAD$1504,39,FALSE)=0/1/1900,"",VLOOKUP($B170,'8 Oct - LIVE LDS Data'!$B$3:$AAD$1504,39,FALSE))</f>
        <v>45444</v>
      </c>
      <c r="O170" s="7297" t="str">
        <f>IF(VLOOKUP($B170,'8 Oct - LIVE LDS Data'!$B$3:$AAD$1504,40,FALSE)=0/1/1900,"",VLOOKUP($B170,'8 Oct - LIVE LDS Data'!$B$3:$AAD$1504,40,FALSE))</f>
        <v/>
      </c>
      <c r="P170" s="7297" t="str">
        <f>IF(VLOOKUP($B170,'8 Oct - LIVE LDS Data'!$B$3:$AAD$1504,46,FALSE)=0/1/1900,"",VLOOKUP($B170,'8 Oct - LIVE LDS Data'!$B$3:$AAD$1504,46,FALSE))</f>
        <v/>
      </c>
      <c r="Q170" s="7297" t="str">
        <f>IF(VLOOKUP($B170,'8 Oct - LIVE LDS Data'!$B$3:$AAD$1504,47,FALSE)=0/1/1900,"",VLOOKUP($B170,'8 Oct - LIVE LDS Data'!$B$3:$AAD$1504,47,FALSE))</f>
        <v/>
      </c>
      <c r="R170" s="7297" t="str">
        <f>IF(VLOOKUP($B170,'8 Oct - LIVE LDS Data'!$B$3:$AAD$1504,53,FALSE)=0/1/1900,"",VLOOKUP($B170,'8 Oct - LIVE LDS Data'!$B$3:$AAD$1504,53,FALSE))</f>
        <v/>
      </c>
      <c r="S170" s="7297" t="str">
        <f>IF(VLOOKUP($B170,'8 Oct - LIVE LDS Data'!$B$3:$AAD$1504,54,FALSE)=0/1/1900,"",VLOOKUP($B170,'8 Oct - LIVE LDS Data'!$B$3:$AAD$1504,54,FALSE))</f>
        <v/>
      </c>
      <c r="T170" s="7297">
        <f>IF(VLOOKUP($B170,'8 Oct - LIVE LDS Data'!$B$3:$AAD$1504,59,FALSE)=0/1/1900,"",VLOOKUP($B170,'8 Oct - LIVE LDS Data'!$B$3:$AAD$1504,59,FALSE))</f>
        <v>45658</v>
      </c>
      <c r="U170" s="7297">
        <f>IF(VLOOKUP($B170,'8 Oct - LIVE LDS Data'!$B$3:$AAD$1504,62,FALSE)=0/1/1900,"",VLOOKUP($B170,'8 Oct - LIVE LDS Data'!$B$3:$AAD$1504,62,FALSE))</f>
        <v>45717</v>
      </c>
      <c r="V170" s="7297" t="str">
        <f>IF(VLOOKUP($B170,'8 Oct - LIVE LDS Data'!$B$3:$AAD$1504,65,FALSE)=0/1/1900,"",VLOOKUP($B170,'8 Oct - LIVE LDS Data'!$B$3:$AAD$1504,65,FALSE))</f>
        <v>TBC</v>
      </c>
      <c r="W170" s="7553" t="str">
        <f>IF(VLOOKUP($B170,'8 Oct - LIVE LDS Data'!$B$3:$AAD$1504,67,FALSE)=0/1/1900,"",VLOOKUP($B170,'8 Oct - LIVE LDS Data'!$B$3:$AAD$1504,67,FALSE))</f>
        <v>Very vague timeline but next consultation (on options for the scale and pattern of growth) expected mid-2024</v>
      </c>
      <c r="X170" s="7314" t="str">
        <f>IF(VLOOKUP($B170,'8 Oct - LIVE LDS Data'!$B$3:$AAD$1504,78,FALSE)=0/1/1900,"",VLOOKUP($B170,'8 Oct - LIVE LDS Data'!$B$3:$AAD$1504,78,FALSE))</f>
        <v>Reg 18 ongoing</v>
      </c>
      <c r="Y170" s="7315" t="s">
        <v>90</v>
      </c>
      <c r="Z170" s="7538" t="s">
        <v>8053</v>
      </c>
      <c r="AA170" s="7313">
        <f>IF(VLOOKUP($B170,'8 Oct - LIVE LDS Data'!$B$3:$AAD$1504,71,FALSE)=0/1/1900,"",VLOOKUP($B170,'8 Oct - LIVE LDS Data'!$B$3:$AAD$1504,71,FALSE))</f>
        <v>45468</v>
      </c>
      <c r="AB170" s="7313" t="str">
        <f>IF(VLOOKUP($B170,'8 Oct - LIVE LDS Data'!$B$3:$AAD$1504,72,FALSE)=0/1/1900,"",VLOOKUP($B170,'8 Oct - LIVE LDS Data'!$B$3:$AAD$1504,72,FALSE))</f>
        <v/>
      </c>
      <c r="AC170" s="7313">
        <f>IF(VLOOKUP($B170,'8 Oct - LIVE LDS Data'!$B$3:$AAD$1504,74,FALSE)=0/1/1900,"",VLOOKUP($B170,'8 Oct - LIVE LDS Data'!$B$3:$AAD$1504,74,FALSE))</f>
        <v>44803</v>
      </c>
      <c r="AD170" s="7313">
        <f>IF(VLOOKUP($B170,'8 Oct - LIVE LDS Data'!$B$3:$AAD$1504,75,FALSE)=0/1/1900,"",VLOOKUP($B170,'8 Oct - LIVE LDS Data'!$B$3:$AAD$1504,75,FALSE))</f>
        <v>45345</v>
      </c>
    </row>
    <row r="171" spans="1:30" s="610" customFormat="1" ht="30" customHeight="1" x14ac:dyDescent="0.2">
      <c r="A171" s="1465" t="s">
        <v>1839</v>
      </c>
      <c r="B171" s="1465"/>
      <c r="C171" s="1465" t="s">
        <v>1840</v>
      </c>
      <c r="D171" s="1466"/>
      <c r="E171" s="1466"/>
      <c r="F171" s="7293" t="str">
        <f>IF(VLOOKUP($A171,'8 Oct - LIVE LDS Data'!$A$3:$AAD$1504,4,FALSE)=0/1/1900,"",VLOOKUP($A171,'8 Oct - LIVE LDS Data'!$A$3:$AAD$1504,4,FALSE))</f>
        <v>Updated High Peak Local Plan</v>
      </c>
      <c r="G171" s="7294" t="str">
        <f>IF(VLOOKUP($A171,'8 Oct - LIVE LDS Data'!$A$3:$AAD$1504,6,FALSE)=0/1/1900,"",VLOOKUP($A171,'8 Oct - LIVE LDS Data'!$A$3:$AAD$1504,6,FALSE))</f>
        <v/>
      </c>
      <c r="H171" s="7294" t="str">
        <f>IF(VLOOKUP($A171,'8 Oct - LIVE LDS Data'!$A$3:$AAD$1504,7,FALSE)=0/1/1900,"",VLOOKUP($A171,'8 Oct - LIVE LDS Data'!$A$3:$AAD$1504,7,FALSE))</f>
        <v/>
      </c>
      <c r="I171" s="7294" t="str">
        <f>IF(VLOOKUP($A171,'8 Oct - LIVE LDS Data'!$A$3:$AAD$1504,8,FALSE)=0/1/1900,"",VLOOKUP($A171,'8 Oct - LIVE LDS Data'!$A$3:$AAD$1504,8,FALSE))</f>
        <v>N</v>
      </c>
      <c r="J171" s="7294" t="str">
        <f>IF(VLOOKUP($A171,'8 Oct - LIVE LDS Data'!$A$3:$AAD$1504,9,FALSE)=0/1/1900,"",VLOOKUP($A171,'8 Oct - LIVE LDS Data'!$A$3:$AAD$1504,9,FALSE))</f>
        <v>N</v>
      </c>
      <c r="K171" s="7295">
        <f>IF(VLOOKUP($A171,'8 Oct - LIVE LDS Data'!$A$3:$AAD$1504,10,FALSE)=0/1/1900,"",VLOOKUP($A171,'8 Oct - LIVE LDS Data'!$A$3:$AAD$1504,10,FALSE))</f>
        <v>42474</v>
      </c>
      <c r="L171" s="7297">
        <f>IF(VLOOKUP($A171,'8 Oct - LIVE LDS Data'!$A$3:$AAD$1504,33,FALSE)=0/1/1900,"",VLOOKUP($A171,'8 Oct - LIVE LDS Data'!$A$3:$AAD$1504,33,FALSE))</f>
        <v>45748</v>
      </c>
      <c r="M171" s="7297" t="str">
        <f>IF(VLOOKUP($A171,'8 Oct - LIVE LDS Data'!$A$3:$AAD$1504,34,FALSE)=0/1/1900,"",VLOOKUP($A171,'8 Oct - LIVE LDS Data'!$A$3:$AAD$1504,34,FALSE))</f>
        <v/>
      </c>
      <c r="N171" s="7297" t="str">
        <f>IF(VLOOKUP($A171,'8 Oct - LIVE LDS Data'!$A$3:$AAD$1504,40,FALSE)=0/1/1900,"",VLOOKUP($A171,'8 Oct - LIVE LDS Data'!$A$3:$AAD$1504,40,FALSE))</f>
        <v/>
      </c>
      <c r="O171" s="7297" t="str">
        <f>IF(VLOOKUP($A171,'8 Oct - LIVE LDS Data'!$A$3:$AAD$1504,41,FALSE)=0/1/1900,"",VLOOKUP($A171,'8 Oct - LIVE LDS Data'!$A$3:$AAD$1504,41,FALSE))</f>
        <v/>
      </c>
      <c r="P171" s="7297" t="str">
        <f>IF(VLOOKUP($A171,'8 Oct - LIVE LDS Data'!$A$3:$AAD$1504,47,FALSE)=0/1/1900,"",VLOOKUP($A171,'8 Oct - LIVE LDS Data'!$A$3:$AAD$1504,47,FALSE))</f>
        <v/>
      </c>
      <c r="Q171" s="7297" t="str">
        <f>IF(VLOOKUP($A171,'8 Oct - LIVE LDS Data'!$A$3:$AAD$1504,48,FALSE)=0/1/1900,"",VLOOKUP($A171,'8 Oct - LIVE LDS Data'!$A$3:$AAD$1504,48,FALSE))</f>
        <v/>
      </c>
      <c r="R171" s="7297" t="str">
        <f>IF(VLOOKUP($A171,'8 Oct - LIVE LDS Data'!$A$3:$AAD$1504,54,FALSE)=0/1/1900,"",VLOOKUP($A171,'8 Oct - LIVE LDS Data'!$A$3:$AAD$1504,54,FALSE))</f>
        <v/>
      </c>
      <c r="S171" s="7297" t="str">
        <f>IF(VLOOKUP($A171,'8 Oct - LIVE LDS Data'!$A$3:$AAD$1504,55,FALSE)=0/1/1900,"",VLOOKUP($A171,'8 Oct - LIVE LDS Data'!$A$3:$AAD$1504,55,FALSE))</f>
        <v/>
      </c>
      <c r="T171" s="7297">
        <f>IF(VLOOKUP($A171,'8 Oct - LIVE LDS Data'!$A$3:$AAD$1504,60,FALSE)=0/1/1900,"",VLOOKUP($A171,'8 Oct - LIVE LDS Data'!$A$3:$AAD$1504,60,FALSE))</f>
        <v>46023</v>
      </c>
      <c r="U171" s="7297">
        <f>IF(VLOOKUP($A171,'8 Oct - LIVE LDS Data'!$A$3:$AAD$1504,63,FALSE)=0/1/1900,"",VLOOKUP($A171,'8 Oct - LIVE LDS Data'!$A$3:$AAD$1504,63,FALSE))</f>
        <v>46113</v>
      </c>
      <c r="V171" s="7297">
        <f>IF(VLOOKUP($A171,'8 Oct - LIVE LDS Data'!$A$3:$AAD$1504,66,FALSE)=0/1/1900,"",VLOOKUP($A171,'8 Oct - LIVE LDS Data'!$A$3:$AAD$1504,66,FALSE))</f>
        <v>46296</v>
      </c>
      <c r="W171" s="7537" t="str">
        <f>IF(VLOOKUP($A171,'8 Oct - LIVE LDS Data'!$A$3:$AAD$1504,68,FALSE)=0/1/1900,"",VLOOKUP($A171,'8 Oct - LIVE LDS Data'!$A$3:$AAD$1504,68,FALSE))</f>
        <v>Submission now exp. Spring 2026</v>
      </c>
      <c r="X171" s="7314" t="s">
        <v>566</v>
      </c>
      <c r="Y171" s="7315" t="s">
        <v>3757</v>
      </c>
      <c r="Z171" s="7538" t="s">
        <v>8055</v>
      </c>
      <c r="AA171" s="7300">
        <f>IF(VLOOKUP($A171,'8 Oct - LIVE LDS Data'!$A$3:$AAD$1504,72,FALSE)=0/1/1900,"",VLOOKUP($A171,'8 Oct - LIVE LDS Data'!$A$3:$AAD$1504,72,FALSE))</f>
        <v>45576</v>
      </c>
      <c r="AB171" s="7300">
        <f>IF(VLOOKUP($A171,'8 Oct - LIVE LDS Data'!$A$3:$AAD$1504,73,FALSE)=0/1/1900,"",VLOOKUP($A171,'8 Oct - LIVE LDS Data'!$A$3:$AAD$1504,73,FALSE))</f>
        <v>45807</v>
      </c>
      <c r="AC171" s="7300">
        <f>IF(VLOOKUP($A171,'8 Oct - LIVE LDS Data'!$A$3:$AAD$1504,75,FALSE)=0/1/1900,"",VLOOKUP($A171,'8 Oct - LIVE LDS Data'!$A$3:$AAD$1504,75,FALSE))</f>
        <v>45686</v>
      </c>
      <c r="AD171" s="7300">
        <f>IF(VLOOKUP($A171,'8 Oct - LIVE LDS Data'!$A$3:$AAD$1504,76,FALSE)=0/1/1900,"",VLOOKUP($A171,'8 Oct - LIVE LDS Data'!$A$3:$AAD$1504,76,FALSE))</f>
        <v>45807</v>
      </c>
    </row>
    <row r="172" spans="1:30" s="610" customFormat="1" ht="30" customHeight="1" x14ac:dyDescent="0.2">
      <c r="A172" s="1465" t="s">
        <v>3343</v>
      </c>
      <c r="B172" s="1465"/>
      <c r="C172" s="1465" t="s">
        <v>3344</v>
      </c>
      <c r="D172" s="1466"/>
      <c r="E172" s="1466"/>
      <c r="F172" s="7293" t="str">
        <f>IF(VLOOKUP($A172,'8 Oct - LIVE LDS Data'!$A$3:$AAD$1504,4,FALSE)=0/1/1900,"",VLOOKUP($A172,'8 Oct - LIVE LDS Data'!$A$3:$AAD$1504,4,FALSE))</f>
        <v>Stevenage Borough Local Plan Full Review</v>
      </c>
      <c r="G172" s="7294" t="str">
        <f>IF(VLOOKUP($A172,'8 Oct - LIVE LDS Data'!$A$3:$AAD$1504,6,FALSE)=0/1/1900,"",VLOOKUP($A172,'8 Oct - LIVE LDS Data'!$A$3:$AAD$1504,6,FALSE))</f>
        <v/>
      </c>
      <c r="H172" s="7294" t="str">
        <f>IF(VLOOKUP($A172,'8 Oct - LIVE LDS Data'!$A$3:$AAD$1504,7,FALSE)=0/1/1900,"",VLOOKUP($A172,'8 Oct - LIVE LDS Data'!$A$3:$AAD$1504,7,FALSE))</f>
        <v/>
      </c>
      <c r="I172" s="7294" t="str">
        <f>IF(VLOOKUP($A172,'8 Oct - LIVE LDS Data'!$A$3:$AAD$1504,8,FALSE)=0/1/1900,"",VLOOKUP($A172,'8 Oct - LIVE LDS Data'!$A$3:$AAD$1504,8,FALSE))</f>
        <v>N</v>
      </c>
      <c r="J172" s="7294" t="str">
        <f>IF(VLOOKUP($A172,'8 Oct - LIVE LDS Data'!$A$3:$AAD$1504,9,FALSE)=0/1/1900,"",VLOOKUP($A172,'8 Oct - LIVE LDS Data'!$A$3:$AAD$1504,9,FALSE))</f>
        <v>N</v>
      </c>
      <c r="K172" s="7295">
        <f>IF(VLOOKUP($A172,'8 Oct - LIVE LDS Data'!$A$3:$AAD$1504,10,FALSE)=0/1/1900,"",VLOOKUP($A172,'8 Oct - LIVE LDS Data'!$A$3:$AAD$1504,10,FALSE))</f>
        <v>43607</v>
      </c>
      <c r="L172" s="7295"/>
      <c r="M172" s="7295"/>
      <c r="N172" s="7295"/>
      <c r="O172" s="7295"/>
      <c r="P172" s="7295"/>
      <c r="Q172" s="7295"/>
      <c r="R172" s="7295"/>
      <c r="S172" s="7295"/>
      <c r="T172" s="7297">
        <f>IF(VLOOKUP($A172,'8 Oct - LIVE LDS Data'!$A$3:$AAD$1504,60,FALSE)=0/1/1900,"",VLOOKUP($A172,'8 Oct - LIVE LDS Data'!$A$3:$AAD$1504,60,FALSE))</f>
        <v>46539</v>
      </c>
      <c r="U172" s="7297">
        <f>IF(VLOOKUP($A172,'8 Oct - LIVE LDS Data'!$A$3:$AAD$1504,63,FALSE)=0/1/1900,"",VLOOKUP($A172,'8 Oct - LIVE LDS Data'!$A$3:$AAD$1504,63,FALSE))</f>
        <v>46722</v>
      </c>
      <c r="V172" s="7297">
        <f>IF(VLOOKUP($A172,'8 Oct - LIVE LDS Data'!$A$3:$AAD$1504,66,FALSE)=0/1/1900,"",VLOOKUP($A172,'8 Oct - LIVE LDS Data'!$A$3:$AAD$1504,66,FALSE))</f>
        <v>46997</v>
      </c>
      <c r="W172" s="7537" t="str">
        <f>IF(VLOOKUP($A172,'8 Oct - LIVE LDS Data'!$A$3:$AAD$1504,68,FALSE)=0/1/1900,"",VLOOKUP($A172,'8 Oct - LIVE LDS Data'!$A$3:$AAD$1504,68,FALSE))</f>
        <v>It is important to remember that the Local Plan Review, at this stage, consists of a Partial Review and Update of the Stevenage Borough Local Plan (May 2019). As such, the scope of the review to policies and supporting text is limited to necessary changes only, 
related to key drivers of change since the Plan was adopted in 2019. Other wider changes will be considered for the next stage of the Local Plan Review, a Full Review of  the Plan, from 2025 onwards.</v>
      </c>
      <c r="X172" s="7314" t="s">
        <v>566</v>
      </c>
      <c r="Y172" s="7542" t="s">
        <v>3757</v>
      </c>
      <c r="Z172" s="7538" t="s">
        <v>8056</v>
      </c>
      <c r="AA172" s="7300">
        <f>IF(VLOOKUP($A172,'8 Oct - LIVE LDS Data'!$A$3:$AAD$1504,72,FALSE)=0/1/1900,"",VLOOKUP($A172,'8 Oct - LIVE LDS Data'!$A$3:$AAD$1504,72,FALSE))</f>
        <v>45320</v>
      </c>
      <c r="AB172" s="7300">
        <f>IF(VLOOKUP($A172,'8 Oct - LIVE LDS Data'!$A$3:$AAD$1504,73,FALSE)=0/1/1900,"",VLOOKUP($A172,'8 Oct - LIVE LDS Data'!$A$3:$AAD$1504,73,FALSE))</f>
        <v>45763</v>
      </c>
      <c r="AC172" s="7300">
        <f>IF(VLOOKUP($A172,'8 Oct - LIVE LDS Data'!$A$3:$AAD$1504,75,FALSE)=0/1/1900,"",VLOOKUP($A172,'8 Oct - LIVE LDS Data'!$A$3:$AAD$1504,75,FALSE))</f>
        <v>45149</v>
      </c>
      <c r="AD172" s="7300">
        <f>IF(VLOOKUP($A172,'8 Oct - LIVE LDS Data'!$A$3:$AAD$1504,76,FALSE)=0/1/1900,"",VLOOKUP($A172,'8 Oct - LIVE LDS Data'!$A$3:$AAD$1504,76,FALSE))</f>
        <v>45763</v>
      </c>
    </row>
    <row r="173" spans="1:30" s="610" customFormat="1" ht="30" hidden="1" customHeight="1" x14ac:dyDescent="0.2">
      <c r="A173" s="1465" t="s">
        <v>3320</v>
      </c>
      <c r="B173" s="2807"/>
      <c r="C173" s="1465" t="s">
        <v>3321</v>
      </c>
      <c r="D173" s="1466"/>
      <c r="E173" s="1466"/>
      <c r="F173" s="7293" t="str">
        <f>IF(VLOOKUP($A173,'8 Oct - LIVE LDS Data'!$A$3:$AAD$1504,4,FALSE)=0/1/1900,"",VLOOKUP($A173,'8 Oct - LIVE LDS Data'!$A$3:$AAD$1504,4,FALSE))</f>
        <v>New Stafford Borough Local Plan 2020-2040</v>
      </c>
      <c r="G173" s="7294" t="str">
        <f>IF(VLOOKUP($A173,'8 Oct - LIVE LDS Data'!$A$3:$AAD$1504,6,FALSE)=0/1/1900,"",VLOOKUP($A173,'8 Oct - LIVE LDS Data'!$A$3:$AAD$1504,6,FALSE))</f>
        <v>2025</v>
      </c>
      <c r="H173" s="7294" t="str">
        <f>IF(VLOOKUP($A173,'8 Oct - LIVE LDS Data'!$A$3:$AAD$1504,7,FALSE)=0/1/1900,"",VLOOKUP($A173,'8 Oct - LIVE LDS Data'!$A$3:$AAD$1504,7,FALSE))</f>
        <v>2045</v>
      </c>
      <c r="I173" s="7294" t="str">
        <f>IF(VLOOKUP($A173,'8 Oct - LIVE LDS Data'!$A$3:$AAD$1504,8,FALSE)=0/1/1900,"",VLOOKUP($A173,'8 Oct - LIVE LDS Data'!$A$3:$AAD$1504,8,FALSE))</f>
        <v>N</v>
      </c>
      <c r="J173" s="7294" t="str">
        <f>IF(VLOOKUP($A173,'8 Oct - LIVE LDS Data'!$A$3:$AAD$1504,9,FALSE)=0/1/1900,"",VLOOKUP($A173,'8 Oct - LIVE LDS Data'!$A$3:$AAD$1504,9,FALSE))</f>
        <v>N</v>
      </c>
      <c r="K173" s="7295">
        <f>IF(VLOOKUP($A173,'8 Oct - LIVE LDS Data'!$A$3:$AAD$1504,10,FALSE)=0/1/1900,"",VLOOKUP($A173,'8 Oct - LIVE LDS Data'!$A$3:$AAD$1504,10,FALSE))</f>
        <v>41809</v>
      </c>
      <c r="L173" s="7297">
        <f>IF(VLOOKUP($A173,'8 Oct - LIVE LDS Data'!$A$3:$AAD$1504,33,FALSE)=0/1/1900,"",VLOOKUP($A173,'8 Oct - LIVE LDS Data'!$A$3:$AAD$1504,33,FALSE))</f>
        <v>43282</v>
      </c>
      <c r="M173" s="7297">
        <f>IF(VLOOKUP($A173,'8 Oct - LIVE LDS Data'!$A$3:$AAD$1504,34,FALSE)=0/1/1900,"",VLOOKUP($A173,'8 Oct - LIVE LDS Data'!$A$3:$AAD$1504,34,FALSE))</f>
        <v>43299</v>
      </c>
      <c r="N173" s="7297">
        <f>IF(VLOOKUP($A173,'8 Oct - LIVE LDS Data'!$A$3:$AAD$1504,40,FALSE)=0/1/1900,"",VLOOKUP($A173,'8 Oct - LIVE LDS Data'!$A$3:$AAD$1504,40,FALSE))</f>
        <v>43942</v>
      </c>
      <c r="O173" s="7297">
        <f>IF(VLOOKUP($A173,'8 Oct - LIVE LDS Data'!$A$3:$AAD$1504,41,FALSE)=0/1/1900,"",VLOOKUP($A173,'8 Oct - LIVE LDS Data'!$A$3:$AAD$1504,41,FALSE))</f>
        <v>43864</v>
      </c>
      <c r="P173" s="7297">
        <f>IF(VLOOKUP($A173,'8 Oct - LIVE LDS Data'!$A$3:$AAD$1504,47,FALSE)=0/1/1900,"",VLOOKUP($A173,'8 Oct - LIVE LDS Data'!$A$3:$AAD$1504,47,FALSE))</f>
        <v>44835</v>
      </c>
      <c r="Q173" s="7297">
        <f>IF(VLOOKUP($A173,'8 Oct - LIVE LDS Data'!$A$3:$AAD$1504,48,FALSE)=0/1/1900,"",VLOOKUP($A173,'8 Oct - LIVE LDS Data'!$A$3:$AAD$1504,48,FALSE))</f>
        <v>44858</v>
      </c>
      <c r="R173" s="7297">
        <f>IF(VLOOKUP($A173,'8 Oct - LIVE LDS Data'!$A$3:$AAD$1504,54,FALSE)=0/1/1900,"",VLOOKUP($A173,'8 Oct - LIVE LDS Data'!$A$3:$AAD$1504,54,FALSE))</f>
        <v>46296</v>
      </c>
      <c r="S173" s="7297" t="str">
        <f>IF(VLOOKUP($A173,'8 Oct - LIVE LDS Data'!$A$3:$AAD$1504,55,FALSE)=0/1/1900,"",VLOOKUP($A173,'8 Oct - LIVE LDS Data'!$A$3:$AAD$1504,55,FALSE))</f>
        <v/>
      </c>
      <c r="T173" s="7297">
        <f>IF(VLOOKUP($A173,'8 Oct - LIVE LDS Data'!$A$3:$AAD$1504,60,FALSE)=0/1/1900,"",VLOOKUP($A173,'8 Oct - LIVE LDS Data'!$A$3:$AAD$1504,60,FALSE))</f>
        <v>46388</v>
      </c>
      <c r="U173" s="7297">
        <f>IF(VLOOKUP($A173,'8 Oct - LIVE LDS Data'!$A$3:$AAD$1504,63,FALSE)=0/1/1900,"",VLOOKUP($A173,'8 Oct - LIVE LDS Data'!$A$3:$AAD$1504,63,FALSE))</f>
        <v>46478</v>
      </c>
      <c r="V173" s="7297">
        <f>IF(VLOOKUP($A173,'8 Oct - LIVE LDS Data'!$A$3:$AAD$1504,66,FALSE)=0/1/1900,"",VLOOKUP($A173,'8 Oct - LIVE LDS Data'!$A$3:$AAD$1504,66,FALSE))</f>
        <v>46692</v>
      </c>
      <c r="W173" s="7537" t="str">
        <f>IF(VLOOKUP($A173,'8 Oct - LIVE LDS Data'!$A$3:$AAD$1504,68,FALSE)=0/1/1900,"",VLOOKUP($A173,'8 Oct - LIVE LDS Data'!$A$3:$AAD$1504,68,FALSE))</f>
        <v>Scoping and early participation September 2025
Notice period intention to start plan May 2026
Gateway 1 September 2026
Plan visioning and strategy development - September 2026
Mandatory public consultation October - November 2026
Evidence gathering and plan drafting October - December 2026
Gateway 2 December 2026
Mandatory public consultation January - February 2027
Engagement, changes and submission - April 2027
Gateway 3 May 2027
Examination June - November 2027
Adoption November / December 2027</v>
      </c>
      <c r="X173" s="7544" t="str">
        <f>IF(VLOOKUP($A173,'8 Oct - LIVE LDS Data'!$A$3:$AAD$1504,79,FALSE)=0/1/1900,"",VLOOKUP($A173,'8 Oct - LIVE LDS Data'!$A$3:$AAD$1504,79,FALSE))</f>
        <v>new plan to be prepared under new system
[confirmed]</v>
      </c>
      <c r="Y173" s="7315" t="s">
        <v>90</v>
      </c>
      <c r="Z173" s="7538" t="s">
        <v>8071</v>
      </c>
      <c r="AA173" s="7543">
        <f>IF(VLOOKUP($A173,'8 Oct - LIVE LDS Data'!$A$3:$AAD$1504,72,FALSE)=0/1/1900,"",VLOOKUP($A173,'8 Oct - LIVE LDS Data'!$A$3:$AAD$1504,72,FALSE))</f>
        <v>45695</v>
      </c>
      <c r="AB173" s="7543">
        <f>IF(VLOOKUP($A173,'8 Oct - LIVE LDS Data'!$A$3:$AAD$1504,73,FALSE)=0/1/1900,"",VLOOKUP($A173,'8 Oct - LIVE LDS Data'!$A$3:$AAD$1504,73,FALSE))</f>
        <v>45763</v>
      </c>
      <c r="AC173" s="7543">
        <f>IF(VLOOKUP($A173,'8 Oct - LIVE LDS Data'!$A$3:$AAD$1504,75,FALSE)=0/1/1900,"",VLOOKUP($A173,'8 Oct - LIVE LDS Data'!$A$3:$AAD$1504,75,FALSE))</f>
        <v>45607</v>
      </c>
      <c r="AD173" s="7543">
        <f>IF(VLOOKUP($A173,'8 Oct - LIVE LDS Data'!$A$3:$AAD$1504,76,FALSE)=0/1/1900,"",VLOOKUP($A173,'8 Oct - LIVE LDS Data'!$A$3:$AAD$1504,76,FALSE))</f>
        <v>45763</v>
      </c>
    </row>
    <row r="174" spans="1:30" s="610" customFormat="1" ht="30" customHeight="1" x14ac:dyDescent="0.2">
      <c r="A174" s="7301" t="s">
        <v>3588</v>
      </c>
      <c r="B174" s="7301"/>
      <c r="C174" s="7301" t="s">
        <v>3589</v>
      </c>
      <c r="D174" s="7302"/>
      <c r="E174" s="7302"/>
      <c r="F174" s="7293" t="str">
        <f>IF(VLOOKUP($A174,'8 Oct - LIVE LDS Data'!$A$3:$AAD$1504,4,FALSE)=0/1/1900,"",VLOOKUP($A174,'8 Oct - LIVE LDS Data'!$A$3:$AAD$1504,4,FALSE))</f>
        <v>Tendring District Local Plan (North Essex Garden Communities) Section 1 - Review (to extend period beyond 2033)</v>
      </c>
      <c r="G174" s="7294">
        <f>IF(VLOOKUP($A174,'8 Oct - LIVE LDS Data'!$A$3:$AAD$1504,6,FALSE)=0/1/1900,"",VLOOKUP($A174,'8 Oct - LIVE LDS Data'!$A$3:$AAD$1504,6,FALSE))</f>
        <v>2013</v>
      </c>
      <c r="H174" s="7294">
        <f>IF(VLOOKUP($A174,'8 Oct - LIVE LDS Data'!$A$3:$AAD$1504,7,FALSE)=0/1/1900,"",VLOOKUP($A174,'8 Oct - LIVE LDS Data'!$A$3:$AAD$1504,7,FALSE))</f>
        <v>2041</v>
      </c>
      <c r="I174" s="7294" t="str">
        <f>IF(VLOOKUP($A174,'8 Oct - LIVE LDS Data'!$A$3:$AAD$1504,8,FALSE)=0/1/1900,"",VLOOKUP($A174,'8 Oct - LIVE LDS Data'!$A$3:$AAD$1504,8,FALSE))</f>
        <v>Y</v>
      </c>
      <c r="J174" s="7294" t="str">
        <f>IF(VLOOKUP($A174,'8 Oct - LIVE LDS Data'!$A$3:$AAD$1504,9,FALSE)=0/1/1900,"",VLOOKUP($A174,'8 Oct - LIVE LDS Data'!$A$3:$AAD$1504,9,FALSE))</f>
        <v>N</v>
      </c>
      <c r="K174" s="7295">
        <f>IF(VLOOKUP($A174,'8 Oct - LIVE LDS Data'!$A$3:$AAD$1504,10,FALSE)=0/1/1900,"",VLOOKUP($A174,'8 Oct - LIVE LDS Data'!$A$3:$AAD$1504,10,FALSE))</f>
        <v>44222</v>
      </c>
      <c r="L174" s="7297">
        <f>IF(VLOOKUP($A174,'8 Oct - LIVE LDS Data'!$A$3:$AAD$1504,33,FALSE)=0/1/1900,"",VLOOKUP($A174,'8 Oct - LIVE LDS Data'!$A$3:$AAD$1504,33,FALSE))</f>
        <v>45748</v>
      </c>
      <c r="M174" s="7297">
        <f>IF(VLOOKUP($A174,'8 Oct - LIVE LDS Data'!$A$3:$AAD$1504,34,FALSE)=0/1/1900,"",VLOOKUP($A174,'8 Oct - LIVE LDS Data'!$A$3:$AAD$1504,34,FALSE))</f>
        <v>45719</v>
      </c>
      <c r="N174" s="7297">
        <f>IF(VLOOKUP($A174,'8 Oct - LIVE LDS Data'!$A$3:$AAD$1504,40,FALSE)=0/1/1900,"",VLOOKUP($A174,'8 Oct - LIVE LDS Data'!$A$3:$AAD$1504,40,FALSE))</f>
        <v>45901</v>
      </c>
      <c r="O174" s="7297" t="str">
        <f>IF(VLOOKUP($A174,'8 Oct - LIVE LDS Data'!$A$3:$AAD$1504,41,FALSE)=0/1/1900,"",VLOOKUP($A174,'8 Oct - LIVE LDS Data'!$A$3:$AAD$1504,41,FALSE))</f>
        <v/>
      </c>
      <c r="P174" s="7297" t="str">
        <f>IF(VLOOKUP($A174,'8 Oct - LIVE LDS Data'!$A$3:$AAD$1504,47,FALSE)=0/1/1900,"",VLOOKUP($A174,'8 Oct - LIVE LDS Data'!$A$3:$AAD$1504,47,FALSE))</f>
        <v/>
      </c>
      <c r="Q174" s="7297" t="str">
        <f>IF(VLOOKUP($A174,'8 Oct - LIVE LDS Data'!$A$3:$AAD$1504,48,FALSE)=0/1/1900,"",VLOOKUP($A174,'8 Oct - LIVE LDS Data'!$A$3:$AAD$1504,48,FALSE))</f>
        <v/>
      </c>
      <c r="R174" s="7297" t="str">
        <f>IF(VLOOKUP($A174,'8 Oct - LIVE LDS Data'!$A$3:$AAD$1504,54,FALSE)=0/1/1900,"",VLOOKUP($A174,'8 Oct - LIVE LDS Data'!$A$3:$AAD$1504,54,FALSE))</f>
        <v/>
      </c>
      <c r="S174" s="7297" t="str">
        <f>IF(VLOOKUP($A174,'8 Oct - LIVE LDS Data'!$A$3:$AAD$1504,55,FALSE)=0/1/1900,"",VLOOKUP($A174,'8 Oct - LIVE LDS Data'!$A$3:$AAD$1504,55,FALSE))</f>
        <v/>
      </c>
      <c r="T174" s="7297">
        <f>IF(VLOOKUP($A174,'8 Oct - LIVE LDS Data'!$A$3:$AAD$1504,60,FALSE)=0/1/1900,"",VLOOKUP($A174,'8 Oct - LIVE LDS Data'!$A$3:$AAD$1504,60,FALSE))</f>
        <v>46023</v>
      </c>
      <c r="U174" s="7297">
        <f>IF(VLOOKUP($A174,'8 Oct - LIVE LDS Data'!$A$3:$AAD$1504,63,FALSE)=0/1/1900,"",VLOOKUP($A174,'8 Oct - LIVE LDS Data'!$A$3:$AAD$1504,63,FALSE))</f>
        <v>46054</v>
      </c>
      <c r="V174" s="7297">
        <f>IF(VLOOKUP($A174,'8 Oct - LIVE LDS Data'!$A$3:$AAD$1504,66,FALSE)=0/1/1900,"",VLOOKUP($A174,'8 Oct - LIVE LDS Data'!$A$3:$AAD$1504,66,FALSE))</f>
        <v>46296</v>
      </c>
      <c r="W174" s="7537" t="str">
        <f>IF(VLOOKUP($A174,'8 Oct - LIVE LDS Data'!$A$3:$AAD$1504,68,FALSE)=0/1/1900,"",VLOOKUP($A174,'8 Oct - LIVE LDS Data'!$A$3:$AAD$1504,68,FALSE))</f>
        <v>Had indictaed was proceeding under new system but latest LDS and timetable show will be submitted early 2026 under current system (before Dec 2026 deadline)</v>
      </c>
      <c r="X174" s="7314" t="s">
        <v>566</v>
      </c>
      <c r="Y174" s="7315" t="s">
        <v>3757</v>
      </c>
      <c r="Z174" s="7538" t="s">
        <v>8051</v>
      </c>
      <c r="AA174" s="7300">
        <f>IF(VLOOKUP($A174,'8 Oct - LIVE LDS Data'!$A$3:$AAD$1504,72,FALSE)=0/1/1900,"",VLOOKUP($A174,'8 Oct - LIVE LDS Data'!$A$3:$AAD$1504,72,FALSE))</f>
        <v>45455</v>
      </c>
      <c r="AB174" s="7300">
        <f>IF(VLOOKUP($A174,'8 Oct - LIVE LDS Data'!$A$3:$AAD$1504,73,FALSE)=0/1/1900,"",VLOOKUP($A174,'8 Oct - LIVE LDS Data'!$A$3:$AAD$1504,73,FALSE))</f>
        <v>45758</v>
      </c>
      <c r="AC174" s="7300" t="str">
        <f>IF(VLOOKUP($A174,'8 Oct - LIVE LDS Data'!$A$3:$AAD$1504,75,FALSE)=0/1/1900,"",VLOOKUP($A174,'8 Oct - LIVE LDS Data'!$A$3:$AAD$1504,75,FALSE))</f>
        <v/>
      </c>
      <c r="AD174" s="7300">
        <f>IF(VLOOKUP($A174,'8 Oct - LIVE LDS Data'!$A$3:$AAD$1504,76,FALSE)=0/1/1900,"",VLOOKUP($A174,'8 Oct - LIVE LDS Data'!$A$3:$AAD$1504,76,FALSE))</f>
        <v>45758</v>
      </c>
    </row>
    <row r="175" spans="1:30" s="610" customFormat="1" ht="40" customHeight="1" x14ac:dyDescent="0.2">
      <c r="A175" s="1993" t="s">
        <v>2335</v>
      </c>
      <c r="B175" s="1993"/>
      <c r="C175" s="1465" t="s">
        <v>2336</v>
      </c>
      <c r="D175" s="1466"/>
      <c r="E175" s="1466"/>
      <c r="F175" s="7293" t="str">
        <f>IF(VLOOKUP($A175,'8 Oct - LIVE LDS Data'!$A$3:$AAD$1504,4,FALSE)=0/1/1900,"",VLOOKUP($A175,'8 Oct - LIVE LDS Data'!$A$3:$AAD$1504,4,FALSE))</f>
        <v>MKCP 2050</v>
      </c>
      <c r="G175" s="7294" t="str">
        <f>IF(VLOOKUP($A175,'8 Oct - LIVE LDS Data'!$A$3:$AAD$1504,6,FALSE)=0/1/1900,"",VLOOKUP($A175,'8 Oct - LIVE LDS Data'!$A$3:$AAD$1504,6,FALSE))</f>
        <v>2022</v>
      </c>
      <c r="H175" s="7294">
        <f>IF(VLOOKUP($A175,'8 Oct - LIVE LDS Data'!$A$3:$AAD$1504,7,FALSE)=0/1/1900,"",VLOOKUP($A175,'8 Oct - LIVE LDS Data'!$A$3:$AAD$1504,7,FALSE))</f>
        <v>2050</v>
      </c>
      <c r="I175" s="7294" t="str">
        <f>IF(VLOOKUP($A175,'8 Oct - LIVE LDS Data'!$A$3:$AAD$1504,8,FALSE)=0/1/1900,"",VLOOKUP($A175,'8 Oct - LIVE LDS Data'!$A$3:$AAD$1504,8,FALSE))</f>
        <v>N</v>
      </c>
      <c r="J175" s="7294" t="str">
        <f>IF(VLOOKUP($A175,'8 Oct - LIVE LDS Data'!$A$3:$AAD$1504,9,FALSE)=0/1/1900,"",VLOOKUP($A175,'8 Oct - LIVE LDS Data'!$A$3:$AAD$1504,9,FALSE))</f>
        <v>N</v>
      </c>
      <c r="K175" s="7295">
        <f>IF(VLOOKUP($A175,'8 Oct - LIVE LDS Data'!$A$3:$AAD$1504,10,FALSE)=0/1/1900,"",VLOOKUP($A175,'8 Oct - LIVE LDS Data'!$A$3:$AAD$1504,10,FALSE))</f>
        <v>43544</v>
      </c>
      <c r="L175" s="7297">
        <f>IF(VLOOKUP($A175,'8 Oct - LIVE LDS Data'!$A$3:$AAD$1504,33,FALSE)=0/1/1900,"",VLOOKUP($A175,'8 Oct - LIVE LDS Data'!$A$3:$AAD$1504,33,FALSE))</f>
        <v>45474</v>
      </c>
      <c r="M175" s="7297">
        <f>IF(VLOOKUP($A175,'8 Oct - LIVE LDS Data'!$A$3:$AAD$1504,34,FALSE)=0/1/1900,"",VLOOKUP($A175,'8 Oct - LIVE LDS Data'!$A$3:$AAD$1504,34,FALSE))</f>
        <v>45490</v>
      </c>
      <c r="N175" s="7297" t="str">
        <f>IF(VLOOKUP($A175,'8 Oct - LIVE LDS Data'!$A$3:$AAD$1504,40,FALSE)=0/1/1900,"",VLOOKUP($A175,'8 Oct - LIVE LDS Data'!$A$3:$AAD$1504,40,FALSE))</f>
        <v/>
      </c>
      <c r="O175" s="7297" t="str">
        <f>IF(VLOOKUP($A175,'8 Oct - LIVE LDS Data'!$A$3:$AAD$1504,41,FALSE)=0/1/1900,"",VLOOKUP($A175,'8 Oct - LIVE LDS Data'!$A$3:$AAD$1504,41,FALSE))</f>
        <v/>
      </c>
      <c r="P175" s="7297" t="str">
        <f>IF(VLOOKUP($A175,'8 Oct - LIVE LDS Data'!$A$3:$AAD$1504,47,FALSE)=0/1/1900,"",VLOOKUP($A175,'8 Oct - LIVE LDS Data'!$A$3:$AAD$1504,47,FALSE))</f>
        <v/>
      </c>
      <c r="Q175" s="7297" t="str">
        <f>IF(VLOOKUP($A175,'8 Oct - LIVE LDS Data'!$A$3:$AAD$1504,48,FALSE)=0/1/1900,"",VLOOKUP($A175,'8 Oct - LIVE LDS Data'!$A$3:$AAD$1504,48,FALSE))</f>
        <v/>
      </c>
      <c r="R175" s="7297" t="str">
        <f>IF(VLOOKUP($A175,'8 Oct - LIVE LDS Data'!$A$3:$AAD$1504,54,FALSE)=0/1/1900,"",VLOOKUP($A175,'8 Oct - LIVE LDS Data'!$A$3:$AAD$1504,54,FALSE))</f>
        <v/>
      </c>
      <c r="S175" s="7297" t="str">
        <f>IF(VLOOKUP($A175,'8 Oct - LIVE LDS Data'!$A$3:$AAD$1504,55,FALSE)=0/1/1900,"",VLOOKUP($A175,'8 Oct - LIVE LDS Data'!$A$3:$AAD$1504,55,FALSE))</f>
        <v/>
      </c>
      <c r="T175" s="7297">
        <f>IF(VLOOKUP($A175,'8 Oct - LIVE LDS Data'!$A$3:$AAD$1504,60,FALSE)=0/1/1900,"",VLOOKUP($A175,'8 Oct - LIVE LDS Data'!$A$3:$AAD$1504,60,FALSE))</f>
        <v>45901</v>
      </c>
      <c r="U175" s="7297">
        <f>IF(VLOOKUP($A175,'8 Oct - LIVE LDS Data'!$A$3:$AAD$1504,63,FALSE)=0/1/1900,"",VLOOKUP($A175,'8 Oct - LIVE LDS Data'!$A$3:$AAD$1504,63,FALSE))</f>
        <v>46082</v>
      </c>
      <c r="V175" s="7297">
        <f>IF(VLOOKUP($A175,'8 Oct - LIVE LDS Data'!$A$3:$AAD$1504,66,FALSE)=0/1/1900,"",VLOOKUP($A175,'8 Oct - LIVE LDS Data'!$A$3:$AAD$1504,66,FALSE))</f>
        <v>46447</v>
      </c>
      <c r="W175" s="7537" t="str">
        <f>IF(VLOOKUP($A175,'8 Oct - LIVE LDS Data'!$A$3:$AAD$1504,68,FALSE)=0/1/1900,"",VLOOKUP($A175,'8 Oct - LIVE LDS Data'!$A$3:$AAD$1504,68,FALSE))</f>
        <v>Submission exp.  March 2026</v>
      </c>
      <c r="X175" s="7314" t="s">
        <v>566</v>
      </c>
      <c r="Y175" s="7315" t="s">
        <v>90</v>
      </c>
      <c r="Z175" s="7538" t="s">
        <v>8051</v>
      </c>
      <c r="AA175" s="7300">
        <f>IF(VLOOKUP($A175,'8 Oct - LIVE LDS Data'!$A$3:$AAD$1504,72,FALSE)=0/1/1900,"",VLOOKUP($A175,'8 Oct - LIVE LDS Data'!$A$3:$AAD$1504,72,FALSE))</f>
        <v>45455</v>
      </c>
      <c r="AB175" s="7300">
        <f>IF(VLOOKUP($A175,'8 Oct - LIVE LDS Data'!$A$3:$AAD$1504,73,FALSE)=0/1/1900,"",VLOOKUP($A175,'8 Oct - LIVE LDS Data'!$A$3:$AAD$1504,73,FALSE))</f>
        <v>45806</v>
      </c>
      <c r="AC175" s="7300">
        <f>IF(VLOOKUP($A175,'8 Oct - LIVE LDS Data'!$A$3:$AAD$1504,75,FALSE)=0/1/1900,"",VLOOKUP($A175,'8 Oct - LIVE LDS Data'!$A$3:$AAD$1504,75,FALSE))</f>
        <v>45881</v>
      </c>
      <c r="AD175" s="7300">
        <f>IF(VLOOKUP($A175,'8 Oct - LIVE LDS Data'!$A$3:$AAD$1504,76,FALSE)=0/1/1900,"",VLOOKUP($A175,'8 Oct - LIVE LDS Data'!$A$3:$AAD$1504,76,FALSE))</f>
        <v>45806</v>
      </c>
    </row>
    <row r="176" spans="1:30" s="610" customFormat="1" ht="30" hidden="1" customHeight="1" x14ac:dyDescent="0.2">
      <c r="A176" s="1465" t="s">
        <v>3360</v>
      </c>
      <c r="B176" s="1465"/>
      <c r="C176" s="1465" t="s">
        <v>3361</v>
      </c>
      <c r="D176" s="1466"/>
      <c r="E176" s="1466"/>
      <c r="F176" s="7293" t="str">
        <f>IF(VLOOKUP($A176,'8 Oct - LIVE LDS Data'!$A$3:$AAD$1504,4,FALSE)=0/1/1900,"",VLOOKUP($A176,'8 Oct - LIVE LDS Data'!$A$3:$AAD$1504,4,FALSE))</f>
        <v>Stockport Local Plan</v>
      </c>
      <c r="G176" s="7294">
        <f>IF(VLOOKUP($A176,'8 Oct - LIVE LDS Data'!$A$3:$AAD$1504,6,FALSE)=0/1/1900,"",VLOOKUP($A176,'8 Oct - LIVE LDS Data'!$A$3:$AAD$1504,6,FALSE))</f>
        <v>2020</v>
      </c>
      <c r="H176" s="7294">
        <f>IF(VLOOKUP($A176,'8 Oct - LIVE LDS Data'!$A$3:$AAD$1504,7,FALSE)=0/1/1900,"",VLOOKUP($A176,'8 Oct - LIVE LDS Data'!$A$3:$AAD$1504,7,FALSE))</f>
        <v>2035</v>
      </c>
      <c r="I176" s="7294" t="str">
        <f>IF(VLOOKUP($A176,'8 Oct - LIVE LDS Data'!$A$3:$AAD$1504,8,FALSE)=0/1/1900,"",VLOOKUP($A176,'8 Oct - LIVE LDS Data'!$A$3:$AAD$1504,8,FALSE))</f>
        <v>N</v>
      </c>
      <c r="J176" s="7294" t="str">
        <f>IF(VLOOKUP($A176,'8 Oct - LIVE LDS Data'!$A$3:$AAD$1504,9,FALSE)=0/1/1900,"",VLOOKUP($A176,'8 Oct - LIVE LDS Data'!$A$3:$AAD$1504,9,FALSE))</f>
        <v>N</v>
      </c>
      <c r="K176" s="7295">
        <f>IF(VLOOKUP($A176,'8 Oct - LIVE LDS Data'!$A$3:$AAD$1504,10,FALSE)=0/1/1900,"",VLOOKUP($A176,'8 Oct - LIVE LDS Data'!$A$3:$AAD$1504,10,FALSE))</f>
        <v>40619</v>
      </c>
      <c r="L176" s="7297">
        <f>IF(VLOOKUP($A176,'8 Oct - LIVE LDS Data'!$A$3:$AAD$1504,33,FALSE)=0/1/1900,"",VLOOKUP($A176,'8 Oct - LIVE LDS Data'!$A$3:$AAD$1504,33,FALSE))</f>
        <v>42917</v>
      </c>
      <c r="M176" s="7297">
        <f>IF(VLOOKUP($A176,'8 Oct - LIVE LDS Data'!$A$3:$AAD$1504,34,FALSE)=0/1/1900,"",VLOOKUP($A176,'8 Oct - LIVE LDS Data'!$A$3:$AAD$1504,34,FALSE))</f>
        <v>42917</v>
      </c>
      <c r="N176" s="7297">
        <f>IF(VLOOKUP($A176,'8 Oct - LIVE LDS Data'!$A$3:$AAD$1504,40,FALSE)=0/1/1900,"",VLOOKUP($A176,'8 Oct - LIVE LDS Data'!$A$3:$AAD$1504,40,FALSE))</f>
        <v>45962</v>
      </c>
      <c r="O176" s="7297" t="str">
        <f>IF(VLOOKUP($A176,'8 Oct - LIVE LDS Data'!$A$3:$AAD$1504,41,FALSE)=0/1/1900,"",VLOOKUP($A176,'8 Oct - LIVE LDS Data'!$A$3:$AAD$1504,41,FALSE))</f>
        <v/>
      </c>
      <c r="P176" s="7297" t="str">
        <f>IF(VLOOKUP($A176,'8 Oct - LIVE LDS Data'!$A$3:$AAD$1504,47,FALSE)=0/1/1900,"",VLOOKUP($A176,'8 Oct - LIVE LDS Data'!$A$3:$AAD$1504,47,FALSE))</f>
        <v/>
      </c>
      <c r="Q176" s="7297" t="str">
        <f>IF(VLOOKUP($A176,'8 Oct - LIVE LDS Data'!$A$3:$AAD$1504,48,FALSE)=0/1/1900,"",VLOOKUP($A176,'8 Oct - LIVE LDS Data'!$A$3:$AAD$1504,48,FALSE))</f>
        <v/>
      </c>
      <c r="R176" s="7297" t="str">
        <f>IF(VLOOKUP($A176,'8 Oct - LIVE LDS Data'!$A$3:$AAD$1504,54,FALSE)=0/1/1900,"",VLOOKUP($A176,'8 Oct - LIVE LDS Data'!$A$3:$AAD$1504,54,FALSE))</f>
        <v/>
      </c>
      <c r="S176" s="7297" t="str">
        <f>IF(VLOOKUP($A176,'8 Oct - LIVE LDS Data'!$A$3:$AAD$1504,55,FALSE)=0/1/1900,"",VLOOKUP($A176,'8 Oct - LIVE LDS Data'!$A$3:$AAD$1504,55,FALSE))</f>
        <v/>
      </c>
      <c r="T176" s="7297">
        <f>IF(VLOOKUP($A176,'8 Oct - LIVE LDS Data'!$A$3:$AAD$1504,60,FALSE)=0/1/1900,"",VLOOKUP($A176,'8 Oct - LIVE LDS Data'!$A$3:$AAD$1504,60,FALSE))</f>
        <v>46174</v>
      </c>
      <c r="U176" s="7297">
        <f>IF(VLOOKUP($A176,'8 Oct - LIVE LDS Data'!$A$3:$AAD$1504,63,FALSE)=0/1/1900,"",VLOOKUP($A176,'8 Oct - LIVE LDS Data'!$A$3:$AAD$1504,63,FALSE))</f>
        <v>46327</v>
      </c>
      <c r="V176" s="7297">
        <f>IF(VLOOKUP($A176,'8 Oct - LIVE LDS Data'!$A$3:$AAD$1504,66,FALSE)=0/1/1900,"",VLOOKUP($A176,'8 Oct - LIVE LDS Data'!$A$3:$AAD$1504,66,FALSE))</f>
        <v>46753</v>
      </c>
      <c r="W176" s="7537" t="str">
        <f>IF(VLOOKUP($A176,'8 Oct - LIVE LDS Data'!$A$3:$AAD$1504,68,FALSE)=0/1/1900,"",VLOOKUP($A176,'8 Oct - LIVE LDS Data'!$A$3:$AAD$1504,68,FALSE))</f>
        <v>Draft Local Plan (May – June 2025). Further consultation seeking input on specific elements of the draft plan prior to the publication stage.
• Publication (regulation 19): June – July 2026
• Submission: November 2026
• Examination in public: Spring 2027
• Adoption: Winter 2027/2028
On 16th September 2025, SoS directed Stockport Council to amend their Local Development Scheme by 10 October 2025 as follows:
•	Regulation 18 consultation should be completed by no later than 24 December 2025;
•	Regulation 19 consultation should be completed no later than 1 September 2026;
•	Submission of the plan for examination should be no later than 30 November 2026.</v>
      </c>
      <c r="X176" s="7314" t="str">
        <f>IF(VLOOKUP($A176,'8 Oct - LIVE LDS Data'!$A$3:$AAD$1504,79,FALSE)=0/1/1900,"",VLOOKUP($A176,'8 Oct - LIVE LDS Data'!$A$3:$AAD$1504,79,FALSE))</f>
        <v>Reg 18 ongoing
SUBJECT TO SOS DIRECTION</v>
      </c>
      <c r="Y176" s="7315" t="s">
        <v>90</v>
      </c>
      <c r="Z176" s="7538" t="s">
        <v>8051</v>
      </c>
      <c r="AA176" s="7300">
        <f>IF(VLOOKUP($A176,'8 Oct - LIVE LDS Data'!$A$3:$AAD$1504,72,FALSE)=0/1/1900,"",VLOOKUP($A176,'8 Oct - LIVE LDS Data'!$A$3:$AAD$1504,72,FALSE))</f>
        <v>45763</v>
      </c>
      <c r="AB176" s="7300">
        <f>IF(VLOOKUP($A176,'8 Oct - LIVE LDS Data'!$A$3:$AAD$1504,73,FALSE)=0/1/1900,"",VLOOKUP($A176,'8 Oct - LIVE LDS Data'!$A$3:$AAD$1504,73,FALSE))</f>
        <v>45932</v>
      </c>
      <c r="AC176" s="7300">
        <f>IF(VLOOKUP($A176,'8 Oct - LIVE LDS Data'!$A$3:$AAD$1504,75,FALSE)=0/1/1900,"",VLOOKUP($A176,'8 Oct - LIVE LDS Data'!$A$3:$AAD$1504,75,FALSE))</f>
        <v>45763</v>
      </c>
      <c r="AD176" s="7300">
        <f>IF(VLOOKUP($A176,'8 Oct - LIVE LDS Data'!$A$3:$AAD$1504,76,FALSE)=0/1/1900,"",VLOOKUP($A176,'8 Oct - LIVE LDS Data'!$A$3:$AAD$1504,76,FALSE))</f>
        <v>45932</v>
      </c>
    </row>
    <row r="177" spans="1:30" s="610" customFormat="1" ht="30" customHeight="1" x14ac:dyDescent="0.2">
      <c r="A177" s="1465" t="s">
        <v>3466</v>
      </c>
      <c r="B177" s="1465"/>
      <c r="C177" s="1465" t="s">
        <v>3467</v>
      </c>
      <c r="D177" s="1466"/>
      <c r="E177" s="1466"/>
      <c r="F177" s="7293" t="str">
        <f>IF(VLOOKUP($A177,'8 Oct - LIVE LDS Data'!$A$3:$AAD$1504,4,FALSE)=0/1/1900,"",VLOOKUP($A177,'8 Oct - LIVE LDS Data'!$A$3:$AAD$1504,4,FALSE))</f>
        <v>Local Plan</v>
      </c>
      <c r="G177" s="7294">
        <f>IF(VLOOKUP($A177,'8 Oct - LIVE LDS Data'!$A$3:$AAD$1504,6,FALSE)=0/1/1900,"",VLOOKUP($A177,'8 Oct - LIVE LDS Data'!$A$3:$AAD$1504,6,FALSE))</f>
        <v>2024</v>
      </c>
      <c r="H177" s="7294">
        <f>IF(VLOOKUP($A177,'8 Oct - LIVE LDS Data'!$A$3:$AAD$1504,7,FALSE)=0/1/1900,"",VLOOKUP($A177,'8 Oct - LIVE LDS Data'!$A$3:$AAD$1504,7,FALSE))</f>
        <v>2042</v>
      </c>
      <c r="I177" s="7294" t="str">
        <f>IF(VLOOKUP($A177,'8 Oct - LIVE LDS Data'!$A$3:$AAD$1504,8,FALSE)=0/1/1900,"",VLOOKUP($A177,'8 Oct - LIVE LDS Data'!$A$3:$AAD$1504,8,FALSE))</f>
        <v>N</v>
      </c>
      <c r="J177" s="7294" t="str">
        <f>IF(VLOOKUP($A177,'8 Oct - LIVE LDS Data'!$A$3:$AAD$1504,9,FALSE)=0/1/1900,"",VLOOKUP($A177,'8 Oct - LIVE LDS Data'!$A$3:$AAD$1504,9,FALSE))</f>
        <v>N</v>
      </c>
      <c r="K177" s="7295">
        <f>IF(VLOOKUP($A177,'8 Oct - LIVE LDS Data'!$A$3:$AAD$1504,10,FALSE)=0/1/1900,"",VLOOKUP($A177,'8 Oct - LIVE LDS Data'!$A$3:$AAD$1504,10,FALSE))</f>
        <v>43157</v>
      </c>
      <c r="L177" s="7297">
        <f>IF(VLOOKUP($A177,'8 Oct - LIVE LDS Data'!$A$3:$AAD$1504,33,FALSE)=0/1/1900,"",VLOOKUP($A177,'8 Oct - LIVE LDS Data'!$A$3:$AAD$1504,33,FALSE))</f>
        <v>45474</v>
      </c>
      <c r="M177" s="7297">
        <f>IF(VLOOKUP($A177,'8 Oct - LIVE LDS Data'!$A$3:$AAD$1504,34,FALSE)=0/1/1900,"",VLOOKUP($A177,'8 Oct - LIVE LDS Data'!$A$3:$AAD$1504,34,FALSE))</f>
        <v>45498</v>
      </c>
      <c r="N177" s="7297" t="str">
        <f>IF(VLOOKUP($A177,'8 Oct - LIVE LDS Data'!$A$3:$AAD$1504,40,FALSE)=0/1/1900,"",VLOOKUP($A177,'8 Oct - LIVE LDS Data'!$A$3:$AAD$1504,40,FALSE))</f>
        <v/>
      </c>
      <c r="O177" s="7297" t="str">
        <f>IF(VLOOKUP($A177,'8 Oct - LIVE LDS Data'!$A$3:$AAD$1504,41,FALSE)=0/1/1900,"",VLOOKUP($A177,'8 Oct - LIVE LDS Data'!$A$3:$AAD$1504,41,FALSE))</f>
        <v/>
      </c>
      <c r="P177" s="7297" t="str">
        <f>IF(VLOOKUP($A177,'8 Oct - LIVE LDS Data'!$A$3:$AAD$1504,47,FALSE)=0/1/1900,"",VLOOKUP($A177,'8 Oct - LIVE LDS Data'!$A$3:$AAD$1504,47,FALSE))</f>
        <v/>
      </c>
      <c r="Q177" s="7297" t="str">
        <f>IF(VLOOKUP($A177,'8 Oct - LIVE LDS Data'!$A$3:$AAD$1504,48,FALSE)=0/1/1900,"",VLOOKUP($A177,'8 Oct - LIVE LDS Data'!$A$3:$AAD$1504,48,FALSE))</f>
        <v/>
      </c>
      <c r="R177" s="7297" t="str">
        <f>IF(VLOOKUP($A177,'8 Oct - LIVE LDS Data'!$A$3:$AAD$1504,54,FALSE)=0/1/1900,"",VLOOKUP($A177,'8 Oct - LIVE LDS Data'!$A$3:$AAD$1504,54,FALSE))</f>
        <v/>
      </c>
      <c r="S177" s="7297" t="str">
        <f>IF(VLOOKUP($A177,'8 Oct - LIVE LDS Data'!$A$3:$AAD$1504,55,FALSE)=0/1/1900,"",VLOOKUP($A177,'8 Oct - LIVE LDS Data'!$A$3:$AAD$1504,55,FALSE))</f>
        <v/>
      </c>
      <c r="T177" s="7297">
        <f>IF(VLOOKUP($A177,'8 Oct - LIVE LDS Data'!$A$3:$AAD$1504,60,FALSE)=0/1/1900,"",VLOOKUP($A177,'8 Oct - LIVE LDS Data'!$A$3:$AAD$1504,60,FALSE))</f>
        <v>46054</v>
      </c>
      <c r="U177" s="7297">
        <f>IF(VLOOKUP($A177,'8 Oct - LIVE LDS Data'!$A$3:$AAD$1504,63,FALSE)=0/1/1900,"",VLOOKUP($A177,'8 Oct - LIVE LDS Data'!$A$3:$AAD$1504,63,FALSE))</f>
        <v>46143</v>
      </c>
      <c r="V177" s="7297">
        <f>IF(VLOOKUP($A177,'8 Oct - LIVE LDS Data'!$A$3:$AAD$1504,66,FALSE)=0/1/1900,"",VLOOKUP($A177,'8 Oct - LIVE LDS Data'!$A$3:$AAD$1504,66,FALSE))</f>
        <v>46235</v>
      </c>
      <c r="W177" s="7537" t="str">
        <f>IF(VLOOKUP($A177,'8 Oct - LIVE LDS Data'!$A$3:$AAD$1504,68,FALSE)=0/1/1900,"",VLOOKUP($A177,'8 Oct - LIVE LDS Data'!$A$3:$AAD$1504,68,FALSE))</f>
        <v>The LPA report delays arising from a need to do additional work identifying sites to accommodate increased housing numbers, and strategic transport issues. They now expect to publish the Reg19 plan in February 2026 and submit in May/June 2026 (PDT Oct 2025)</v>
      </c>
      <c r="X177" s="7314" t="s">
        <v>566</v>
      </c>
      <c r="Y177" s="7315" t="s">
        <v>3757</v>
      </c>
      <c r="Z177" s="7538" t="s">
        <v>8054</v>
      </c>
      <c r="AA177" s="7300">
        <f>IF(VLOOKUP($A177,'8 Oct - LIVE LDS Data'!$A$3:$AAD$1504,72,FALSE)=0/1/1900,"",VLOOKUP($A177,'8 Oct - LIVE LDS Data'!$A$3:$AAD$1504,72,FALSE))</f>
        <v>45665</v>
      </c>
      <c r="AB177" s="7300">
        <f>IF(VLOOKUP($A177,'8 Oct - LIVE LDS Data'!$A$3:$AAD$1504,73,FALSE)=0/1/1900,"",VLOOKUP($A177,'8 Oct - LIVE LDS Data'!$A$3:$AAD$1504,73,FALSE))</f>
        <v>45762</v>
      </c>
      <c r="AC177" s="7300">
        <f>IF(VLOOKUP($A177,'8 Oct - LIVE LDS Data'!$A$3:$AAD$1504,75,FALSE)=0/1/1900,"",VLOOKUP($A177,'8 Oct - LIVE LDS Data'!$A$3:$AAD$1504,75,FALSE))</f>
        <v>44271</v>
      </c>
      <c r="AD177" s="7300">
        <f>IF(VLOOKUP($A177,'8 Oct - LIVE LDS Data'!$A$3:$AAD$1504,76,FALSE)=0/1/1900,"",VLOOKUP($A177,'8 Oct - LIVE LDS Data'!$A$3:$AAD$1504,76,FALSE))</f>
        <v>45936</v>
      </c>
    </row>
    <row r="178" spans="1:30" s="610" customFormat="1" ht="30" customHeight="1" x14ac:dyDescent="0.2">
      <c r="A178" s="7301" t="s">
        <v>918</v>
      </c>
      <c r="B178" s="7301"/>
      <c r="C178" s="7301" t="s">
        <v>919</v>
      </c>
      <c r="D178" s="7302"/>
      <c r="E178" s="7302"/>
      <c r="F178" s="7293" t="str">
        <f>IF(VLOOKUP($A178,'8 Oct - LIVE LDS Data'!$A$3:$AAD$1504,4,FALSE)=0/1/1900,"",VLOOKUP($A178,'8 Oct - LIVE LDS Data'!$A$3:$AAD$1504,4,FALSE))</f>
        <v>Chesterfield Borough Local Plan 2025 - 2044</v>
      </c>
      <c r="G178" s="7294">
        <f>IF(VLOOKUP($A178,'8 Oct - LIVE LDS Data'!$A$3:$AAD$1504,6,FALSE)=0/1/1900,"",VLOOKUP($A178,'8 Oct - LIVE LDS Data'!$A$3:$AAD$1504,6,FALSE))</f>
        <v>2025</v>
      </c>
      <c r="H178" s="7294">
        <f>IF(VLOOKUP($A178,'8 Oct - LIVE LDS Data'!$A$3:$AAD$1504,7,FALSE)=0/1/1900,"",VLOOKUP($A178,'8 Oct - LIVE LDS Data'!$A$3:$AAD$1504,7,FALSE))</f>
        <v>2044</v>
      </c>
      <c r="I178" s="7294" t="str">
        <f>IF(VLOOKUP($A178,'8 Oct - LIVE LDS Data'!$A$3:$AAD$1504,8,FALSE)=0/1/1900,"",VLOOKUP($A178,'8 Oct - LIVE LDS Data'!$A$3:$AAD$1504,8,FALSE))</f>
        <v>N</v>
      </c>
      <c r="J178" s="7294" t="str">
        <f>IF(VLOOKUP($A178,'8 Oct - LIVE LDS Data'!$A$3:$AAD$1504,9,FALSE)=0/1/1900,"",VLOOKUP($A178,'8 Oct - LIVE LDS Data'!$A$3:$AAD$1504,9,FALSE))</f>
        <v>N</v>
      </c>
      <c r="K178" s="7295">
        <f>IF(VLOOKUP($A178,'8 Oct - LIVE LDS Data'!$A$3:$AAD$1504,10,FALSE)=0/1/1900,"",VLOOKUP($A178,'8 Oct - LIVE LDS Data'!$A$3:$AAD$1504,10,FALSE))</f>
        <v>44027</v>
      </c>
      <c r="L178" s="7297">
        <f>IF(VLOOKUP($A178,'8 Oct - LIVE LDS Data'!$A$3:$AAD$1504,33,FALSE)=0/1/1900,"",VLOOKUP($A178,'8 Oct - LIVE LDS Data'!$A$3:$AAD$1504,33,FALSE))</f>
        <v>45748</v>
      </c>
      <c r="M178" s="7297">
        <f>IF(VLOOKUP($A178,'8 Oct - LIVE LDS Data'!$A$3:$AAD$1504,34,FALSE)=0/1/1900,"",VLOOKUP($A178,'8 Oct - LIVE LDS Data'!$A$3:$AAD$1504,34,FALSE))</f>
        <v>45747</v>
      </c>
      <c r="N178" s="7297" t="str">
        <f>IF(VLOOKUP($A178,'8 Oct - LIVE LDS Data'!$A$3:$AAD$1504,40,FALSE)=0/1/1900,"",VLOOKUP($A178,'8 Oct - LIVE LDS Data'!$A$3:$AAD$1504,40,FALSE))</f>
        <v/>
      </c>
      <c r="O178" s="7297" t="str">
        <f>IF(VLOOKUP($A178,'8 Oct - LIVE LDS Data'!$A$3:$AAD$1504,41,FALSE)=0/1/1900,"",VLOOKUP($A178,'8 Oct - LIVE LDS Data'!$A$3:$AAD$1504,41,FALSE))</f>
        <v/>
      </c>
      <c r="P178" s="7297" t="str">
        <f>IF(VLOOKUP($A178,'8 Oct - LIVE LDS Data'!$A$3:$AAD$1504,47,FALSE)=0/1/1900,"",VLOOKUP($A178,'8 Oct - LIVE LDS Data'!$A$3:$AAD$1504,47,FALSE))</f>
        <v/>
      </c>
      <c r="Q178" s="7297" t="str">
        <f>IF(VLOOKUP($A178,'8 Oct - LIVE LDS Data'!$A$3:$AAD$1504,48,FALSE)=0/1/1900,"",VLOOKUP($A178,'8 Oct - LIVE LDS Data'!$A$3:$AAD$1504,48,FALSE))</f>
        <v/>
      </c>
      <c r="R178" s="7297" t="str">
        <f>IF(VLOOKUP($A178,'8 Oct - LIVE LDS Data'!$A$3:$AAD$1504,54,FALSE)=0/1/1900,"",VLOOKUP($A178,'8 Oct - LIVE LDS Data'!$A$3:$AAD$1504,54,FALSE))</f>
        <v/>
      </c>
      <c r="S178" s="7297" t="str">
        <f>IF(VLOOKUP($A178,'8 Oct - LIVE LDS Data'!$A$3:$AAD$1504,55,FALSE)=0/1/1900,"",VLOOKUP($A178,'8 Oct - LIVE LDS Data'!$A$3:$AAD$1504,55,FALSE))</f>
        <v/>
      </c>
      <c r="T178" s="7297">
        <f>IF(VLOOKUP($A178,'8 Oct - LIVE LDS Data'!$A$3:$AAD$1504,60,FALSE)=0/1/1900,"",VLOOKUP($A178,'8 Oct - LIVE LDS Data'!$A$3:$AAD$1504,60,FALSE))</f>
        <v>45962</v>
      </c>
      <c r="U178" s="7297">
        <f>IF(VLOOKUP($A178,'8 Oct - LIVE LDS Data'!$A$3:$AAD$1504,63,FALSE)=0/1/1900,"",VLOOKUP($A178,'8 Oct - LIVE LDS Data'!$A$3:$AAD$1504,63,FALSE))</f>
        <v>46082</v>
      </c>
      <c r="V178" s="7297">
        <f>IF(VLOOKUP($A178,'8 Oct - LIVE LDS Data'!$A$3:$AAD$1504,66,FALSE)=0/1/1900,"",VLOOKUP($A178,'8 Oct - LIVE LDS Data'!$A$3:$AAD$1504,66,FALSE))</f>
        <v>46539</v>
      </c>
      <c r="W178" s="7537" t="str">
        <f>IF(VLOOKUP($A178,'8 Oct - LIVE LDS Data'!$A$3:$AAD$1504,68,FALSE)=0/1/1900,"",VLOOKUP($A178,'8 Oct - LIVE LDS Data'!$A$3:$AAD$1504,68,FALSE))</f>
        <v xml:space="preserve">March 2026 in submission </v>
      </c>
      <c r="X178" s="7314" t="s">
        <v>566</v>
      </c>
      <c r="Y178" s="7315" t="s">
        <v>3757</v>
      </c>
      <c r="Z178" s="7538" t="s">
        <v>8056</v>
      </c>
      <c r="AA178" s="7300">
        <f>IF(VLOOKUP($A178,'8 Oct - LIVE LDS Data'!$A$3:$AAD$1504,72,FALSE)=0/1/1900,"",VLOOKUP($A178,'8 Oct - LIVE LDS Data'!$A$3:$AAD$1504,72,FALSE))</f>
        <v>45881</v>
      </c>
      <c r="AB178" s="7300">
        <f>IF(VLOOKUP($A178,'8 Oct - LIVE LDS Data'!$A$3:$AAD$1504,73,FALSE)=0/1/1900,"",VLOOKUP($A178,'8 Oct - LIVE LDS Data'!$A$3:$AAD$1504,73,FALSE))</f>
        <v>45856</v>
      </c>
      <c r="AC178" s="7300">
        <f>IF(VLOOKUP($A178,'8 Oct - LIVE LDS Data'!$A$3:$AAD$1504,75,FALSE)=0/1/1900,"",VLOOKUP($A178,'8 Oct - LIVE LDS Data'!$A$3:$AAD$1504,75,FALSE))</f>
        <v>45881</v>
      </c>
      <c r="AD178" s="7300">
        <f>IF(VLOOKUP($A178,'8 Oct - LIVE LDS Data'!$A$3:$AAD$1504,76,FALSE)=0/1/1900,"",VLOOKUP($A178,'8 Oct - LIVE LDS Data'!$A$3:$AAD$1504,76,FALSE))</f>
        <v>45856</v>
      </c>
    </row>
    <row r="179" spans="1:30" s="610" customFormat="1" ht="30" hidden="1" customHeight="1" x14ac:dyDescent="0.2">
      <c r="A179" s="1465" t="s">
        <v>3392</v>
      </c>
      <c r="B179" s="1465"/>
      <c r="C179" s="1465" t="s">
        <v>3393</v>
      </c>
      <c r="D179" s="1466"/>
      <c r="E179" s="1466"/>
      <c r="F179" s="7293" t="str">
        <f>IF(VLOOKUP($A179,'8 Oct - LIVE LDS Data'!$A$3:$AAD$1504,4,FALSE)=0/1/1900,"",VLOOKUP($A179,'8 Oct - LIVE LDS Data'!$A$3:$AAD$1504,4,FALSE))</f>
        <v>South Warwickshire Local Plan</v>
      </c>
      <c r="G179" s="7294" t="str">
        <f>IF(VLOOKUP($A179,'8 Oct - LIVE LDS Data'!$A$3:$AAD$1504,6,FALSE)=0/1/1900,"",VLOOKUP($A179,'8 Oct - LIVE LDS Data'!$A$3:$AAD$1504,6,FALSE))</f>
        <v>2021</v>
      </c>
      <c r="H179" s="7294" t="str">
        <f>IF(VLOOKUP($A179,'8 Oct - LIVE LDS Data'!$A$3:$AAD$1504,7,FALSE)=0/1/1900,"",VLOOKUP($A179,'8 Oct - LIVE LDS Data'!$A$3:$AAD$1504,7,FALSE))</f>
        <v>2050</v>
      </c>
      <c r="I179" s="7294" t="str">
        <f>IF(VLOOKUP($A179,'8 Oct - LIVE LDS Data'!$A$3:$AAD$1504,8,FALSE)=0/1/1900,"",VLOOKUP($A179,'8 Oct - LIVE LDS Data'!$A$3:$AAD$1504,8,FALSE))</f>
        <v>N</v>
      </c>
      <c r="J179" s="7294" t="str">
        <f>IF(VLOOKUP($A179,'8 Oct - LIVE LDS Data'!$A$3:$AAD$1504,9,FALSE)=0/1/1900,"",VLOOKUP($A179,'8 Oct - LIVE LDS Data'!$A$3:$AAD$1504,9,FALSE))</f>
        <v>Y</v>
      </c>
      <c r="K179" s="7295">
        <f>IF(VLOOKUP($A179,'8 Oct - LIVE LDS Data'!$A$3:$AAD$1504,10,FALSE)=0/1/1900,"",VLOOKUP($A179,'8 Oct - LIVE LDS Data'!$A$3:$AAD$1504,10,FALSE))</f>
        <v>42562</v>
      </c>
      <c r="L179" s="7297">
        <f>IF(VLOOKUP($A179,'8 Oct - LIVE LDS Data'!$A$3:$AAD$1504,33,FALSE)=0/1/1900,"",VLOOKUP($A179,'8 Oct - LIVE LDS Data'!$A$3:$AAD$1504,33,FALSE))</f>
        <v>44317</v>
      </c>
      <c r="M179" s="7297">
        <f>IF(VLOOKUP($A179,'8 Oct - LIVE LDS Data'!$A$3:$AAD$1504,34,FALSE)=0/1/1900,"",VLOOKUP($A179,'8 Oct - LIVE LDS Data'!$A$3:$AAD$1504,34,FALSE))</f>
        <v>44326</v>
      </c>
      <c r="N179" s="7297">
        <f>IF(VLOOKUP($A179,'8 Oct - LIVE LDS Data'!$A$3:$AAD$1504,40,FALSE)=0/1/1900,"",VLOOKUP($A179,'8 Oct - LIVE LDS Data'!$A$3:$AAD$1504,40,FALSE))</f>
        <v>44927</v>
      </c>
      <c r="O179" s="7297">
        <f>IF(VLOOKUP($A179,'8 Oct - LIVE LDS Data'!$A$3:$AAD$1504,41,FALSE)=0/1/1900,"",VLOOKUP($A179,'8 Oct - LIVE LDS Data'!$A$3:$AAD$1504,41,FALSE))</f>
        <v>44927</v>
      </c>
      <c r="P179" s="7297">
        <f>IF(VLOOKUP($A179,'8 Oct - LIVE LDS Data'!$A$3:$AAD$1504,47,FALSE)=0/1/1900,"",VLOOKUP($A179,'8 Oct - LIVE LDS Data'!$A$3:$AAD$1504,47,FALSE))</f>
        <v>45658</v>
      </c>
      <c r="Q179" s="7297">
        <f>IF(VLOOKUP($A179,'8 Oct - LIVE LDS Data'!$A$3:$AAD$1504,48,FALSE)=0/1/1900,"",VLOOKUP($A179,'8 Oct - LIVE LDS Data'!$A$3:$AAD$1504,48,FALSE))</f>
        <v>45667</v>
      </c>
      <c r="R179" s="7297">
        <f>IF(VLOOKUP($A179,'8 Oct - LIVE LDS Data'!$A$3:$AAD$1504,54,FALSE)=0/1/1900,"",VLOOKUP($A179,'8 Oct - LIVE LDS Data'!$A$3:$AAD$1504,54,FALSE))</f>
        <v>45962</v>
      </c>
      <c r="S179" s="7297" t="str">
        <f>IF(VLOOKUP($A179,'8 Oct - LIVE LDS Data'!$A$3:$AAD$1504,55,FALSE)=0/1/1900,"",VLOOKUP($A179,'8 Oct - LIVE LDS Data'!$A$3:$AAD$1504,55,FALSE))</f>
        <v/>
      </c>
      <c r="T179" s="7297">
        <f>IF(VLOOKUP($A179,'8 Oct - LIVE LDS Data'!$A$3:$AAD$1504,60,FALSE)=0/1/1900,"",VLOOKUP($A179,'8 Oct - LIVE LDS Data'!$A$3:$AAD$1504,60,FALSE))</f>
        <v>46054</v>
      </c>
      <c r="U179" s="7297">
        <f>IF(VLOOKUP($A179,'8 Oct - LIVE LDS Data'!$A$3:$AAD$1504,63,FALSE)=0/1/1900,"",VLOOKUP($A179,'8 Oct - LIVE LDS Data'!$A$3:$AAD$1504,63,FALSE))</f>
        <v>46235</v>
      </c>
      <c r="V179" s="7297">
        <f>IF(VLOOKUP($A179,'8 Oct - LIVE LDS Data'!$A$3:$AAD$1504,66,FALSE)=0/1/1900,"",VLOOKUP($A179,'8 Oct - LIVE LDS Data'!$A$3:$AAD$1504,66,FALSE))</f>
        <v>46692</v>
      </c>
      <c r="W179" s="7537" t="str">
        <f>IF(VLOOKUP($A179,'8 Oct - LIVE LDS Data'!$A$3:$AAD$1504,68,FALSE)=0/1/1900,"",VLOOKUP($A179,'8 Oct - LIVE LDS Data'!$A$3:$AAD$1504,68,FALSE))</f>
        <v>Warwick and Stratford pushed back local plan by 2 years (at Nov 2023).  Further Reg 18 end of 2025, the publication expected early 2026.</v>
      </c>
      <c r="X179" s="7314" t="str">
        <f>IF(VLOOKUP($A179,'8 Oct - LIVE LDS Data'!$A$3:$AAD$1504,79,FALSE)=0/1/1900,"",VLOOKUP($A179,'8 Oct - LIVE LDS Data'!$A$3:$AAD$1504,79,FALSE))</f>
        <v>Reg 18 ongoing</v>
      </c>
      <c r="Y179" s="7315" t="s">
        <v>90</v>
      </c>
      <c r="Z179" s="7538" t="s">
        <v>8061</v>
      </c>
      <c r="AA179" s="7300">
        <f>IF(VLOOKUP($A179,'8 Oct - LIVE LDS Data'!$A$3:$AAD$1504,72,FALSE)=0/1/1900,"",VLOOKUP($A179,'8 Oct - LIVE LDS Data'!$A$3:$AAD$1504,72,FALSE))</f>
        <v>45338</v>
      </c>
      <c r="AB179" s="7300">
        <f>IF(VLOOKUP($A179,'8 Oct - LIVE LDS Data'!$A$3:$AAD$1504,73,FALSE)=0/1/1900,"",VLOOKUP($A179,'8 Oct - LIVE LDS Data'!$A$3:$AAD$1504,73,FALSE))</f>
        <v>45756</v>
      </c>
      <c r="AC179" s="7300" t="str">
        <f>IF(VLOOKUP($A179,'8 Oct - LIVE LDS Data'!$A$3:$AAD$1504,75,FALSE)=0/1/1900,"",VLOOKUP($A179,'8 Oct - LIVE LDS Data'!$A$3:$AAD$1504,75,FALSE))</f>
        <v/>
      </c>
      <c r="AD179" s="7300">
        <f>IF(VLOOKUP($A179,'8 Oct - LIVE LDS Data'!$A$3:$AAD$1504,76,FALSE)=0/1/1900,"",VLOOKUP($A179,'8 Oct - LIVE LDS Data'!$A$3:$AAD$1504,76,FALSE))</f>
        <v>45756</v>
      </c>
    </row>
    <row r="180" spans="1:30" s="610" customFormat="1" ht="30" customHeight="1" x14ac:dyDescent="0.2">
      <c r="A180" s="1465" t="s">
        <v>1171</v>
      </c>
      <c r="B180" s="1465"/>
      <c r="C180" s="1465" t="s">
        <v>1172</v>
      </c>
      <c r="D180" s="1466"/>
      <c r="E180" s="1466"/>
      <c r="F180" s="7293" t="str">
        <f>IF(VLOOKUP($A180,'8 Oct - LIVE LDS Data'!$A$3:$AAD$1504,4,FALSE)=0/1/1900,"",VLOOKUP($A180,'8 Oct - LIVE LDS Data'!$A$3:$AAD$1504,4,FALSE))</f>
        <v>Derby Local Plan update</v>
      </c>
      <c r="G180" s="7294" t="str">
        <f>IF(VLOOKUP($A180,'8 Oct - LIVE LDS Data'!$A$3:$AAD$1504,6,FALSE)=0/1/1900,"",VLOOKUP($A180,'8 Oct - LIVE LDS Data'!$A$3:$AAD$1504,6,FALSE))</f>
        <v/>
      </c>
      <c r="H180" s="7294">
        <f>IF(VLOOKUP($A180,'8 Oct - LIVE LDS Data'!$A$3:$AAD$1504,7,FALSE)=0/1/1900,"",VLOOKUP($A180,'8 Oct - LIVE LDS Data'!$A$3:$AAD$1504,7,FALSE))</f>
        <v>2040</v>
      </c>
      <c r="I180" s="7294" t="str">
        <f>IF(VLOOKUP($A180,'8 Oct - LIVE LDS Data'!$A$3:$AAD$1504,8,FALSE)=0/1/1900,"",VLOOKUP($A180,'8 Oct - LIVE LDS Data'!$A$3:$AAD$1504,8,FALSE))</f>
        <v>N</v>
      </c>
      <c r="J180" s="7294" t="str">
        <f>IF(VLOOKUP($A180,'8 Oct - LIVE LDS Data'!$A$3:$AAD$1504,9,FALSE)=0/1/1900,"",VLOOKUP($A180,'8 Oct - LIVE LDS Data'!$A$3:$AAD$1504,9,FALSE))</f>
        <v>N</v>
      </c>
      <c r="K180" s="7295">
        <f>IF(VLOOKUP($A180,'8 Oct - LIVE LDS Data'!$A$3:$AAD$1504,10,FALSE)=0/1/1900,"",VLOOKUP($A180,'8 Oct - LIVE LDS Data'!$A$3:$AAD$1504,10,FALSE))</f>
        <v>42760</v>
      </c>
      <c r="L180" s="7297">
        <f>IF(VLOOKUP($A180,'8 Oct - LIVE LDS Data'!$A$3:$AAD$1504,33,FALSE)=0/1/1900,"",VLOOKUP($A180,'8 Oct - LIVE LDS Data'!$A$3:$AAD$1504,33,FALSE))</f>
        <v>45413</v>
      </c>
      <c r="M180" s="7297" t="str">
        <f>IF(VLOOKUP($A180,'8 Oct - LIVE LDS Data'!$A$3:$AAD$1504,34,FALSE)=0/1/1900,"",VLOOKUP($A180,'8 Oct - LIVE LDS Data'!$A$3:$AAD$1504,34,FALSE))</f>
        <v/>
      </c>
      <c r="N180" s="7297" t="str">
        <f>IF(VLOOKUP($A180,'8 Oct - LIVE LDS Data'!$A$3:$AAD$1504,40,FALSE)=0/1/1900,"",VLOOKUP($A180,'8 Oct - LIVE LDS Data'!$A$3:$AAD$1504,40,FALSE))</f>
        <v/>
      </c>
      <c r="O180" s="7297" t="str">
        <f>IF(VLOOKUP($A180,'8 Oct - LIVE LDS Data'!$A$3:$AAD$1504,41,FALSE)=0/1/1900,"",VLOOKUP($A180,'8 Oct - LIVE LDS Data'!$A$3:$AAD$1504,41,FALSE))</f>
        <v/>
      </c>
      <c r="P180" s="7297" t="str">
        <f>IF(VLOOKUP($A180,'8 Oct - LIVE LDS Data'!$A$3:$AAD$1504,47,FALSE)=0/1/1900,"",VLOOKUP($A180,'8 Oct - LIVE LDS Data'!$A$3:$AAD$1504,47,FALSE))</f>
        <v/>
      </c>
      <c r="Q180" s="7297" t="str">
        <f>IF(VLOOKUP($A180,'8 Oct - LIVE LDS Data'!$A$3:$AAD$1504,48,FALSE)=0/1/1900,"",VLOOKUP($A180,'8 Oct - LIVE LDS Data'!$A$3:$AAD$1504,48,FALSE))</f>
        <v/>
      </c>
      <c r="R180" s="7297" t="str">
        <f>IF(VLOOKUP($A180,'8 Oct - LIVE LDS Data'!$A$3:$AAD$1504,54,FALSE)=0/1/1900,"",VLOOKUP($A180,'8 Oct - LIVE LDS Data'!$A$3:$AAD$1504,54,FALSE))</f>
        <v/>
      </c>
      <c r="S180" s="7297" t="str">
        <f>IF(VLOOKUP($A180,'8 Oct - LIVE LDS Data'!$A$3:$AAD$1504,55,FALSE)=0/1/1900,"",VLOOKUP($A180,'8 Oct - LIVE LDS Data'!$A$3:$AAD$1504,55,FALSE))</f>
        <v/>
      </c>
      <c r="T180" s="7297">
        <f>IF(VLOOKUP($A180,'8 Oct - LIVE LDS Data'!$A$3:$AAD$1504,60,FALSE)=0/1/1900,"",VLOOKUP($A180,'8 Oct - LIVE LDS Data'!$A$3:$AAD$1504,60,FALSE))</f>
        <v>45689</v>
      </c>
      <c r="U180" s="7297">
        <f>IF(VLOOKUP($A180,'8 Oct - LIVE LDS Data'!$A$3:$AAD$1504,63,FALSE)=0/1/1900,"",VLOOKUP($A180,'8 Oct - LIVE LDS Data'!$A$3:$AAD$1504,63,FALSE))</f>
        <v>45901</v>
      </c>
      <c r="V180" s="7297">
        <f>IF(VLOOKUP($A180,'8 Oct - LIVE LDS Data'!$A$3:$AAD$1504,66,FALSE)=0/1/1900,"",VLOOKUP($A180,'8 Oct - LIVE LDS Data'!$A$3:$AAD$1504,66,FALSE))</f>
        <v>46143</v>
      </c>
      <c r="W180" s="7537" t="str">
        <f>IF(VLOOKUP($A180,'8 Oct - LIVE LDS Data'!$A$3:$AAD$1504,68,FALSE)=0/1/1900,"",VLOOKUP($A180,'8 Oct - LIVE LDS Data'!$A$3:$AAD$1504,68,FALSE))</f>
        <v>Submission now Sep 2025</v>
      </c>
      <c r="X180" s="7314" t="s">
        <v>566</v>
      </c>
      <c r="Y180" s="7315" t="s">
        <v>3757</v>
      </c>
      <c r="Z180" s="7538" t="s">
        <v>8051</v>
      </c>
      <c r="AA180" s="7300">
        <f>IF(VLOOKUP($A180,'8 Oct - LIVE LDS Data'!$A$3:$AAD$1504,72,FALSE)=0/1/1900,"",VLOOKUP($A180,'8 Oct - LIVE LDS Data'!$A$3:$AAD$1504,72,FALSE))</f>
        <v>45595</v>
      </c>
      <c r="AB180" s="7300">
        <f>IF(VLOOKUP($A180,'8 Oct - LIVE LDS Data'!$A$3:$AAD$1504,73,FALSE)=0/1/1900,"",VLOOKUP($A180,'8 Oct - LIVE LDS Data'!$A$3:$AAD$1504,73,FALSE))</f>
        <v>45320</v>
      </c>
      <c r="AC180" s="7300">
        <f>IF(VLOOKUP($A180,'8 Oct - LIVE LDS Data'!$A$3:$AAD$1504,75,FALSE)=0/1/1900,"",VLOOKUP($A180,'8 Oct - LIVE LDS Data'!$A$3:$AAD$1504,75,FALSE))</f>
        <v>45427</v>
      </c>
      <c r="AD180" s="7300">
        <f>IF(VLOOKUP($A180,'8 Oct - LIVE LDS Data'!$A$3:$AAD$1504,76,FALSE)=0/1/1900,"",VLOOKUP($A180,'8 Oct - LIVE LDS Data'!$A$3:$AAD$1504,76,FALSE))</f>
        <v>45686</v>
      </c>
    </row>
    <row r="181" spans="1:30" s="610" customFormat="1" ht="30" customHeight="1" x14ac:dyDescent="0.2">
      <c r="A181" s="1465" t="s">
        <v>1178</v>
      </c>
      <c r="B181" s="1465"/>
      <c r="C181" s="1465" t="s">
        <v>1179</v>
      </c>
      <c r="D181" s="1466"/>
      <c r="E181" s="1466"/>
      <c r="F181" s="7293" t="str">
        <f>IF(VLOOKUP($A181,'8 Oct - LIVE LDS Data'!$A$3:$AAD$1504,4,FALSE)=0/1/1900,"",VLOOKUP($A181,'8 Oct - LIVE LDS Data'!$A$3:$AAD$1504,4,FALSE))</f>
        <v>Local Plan Review</v>
      </c>
      <c r="G181" s="7294">
        <f>IF(VLOOKUP($A181,'8 Oct - LIVE LDS Data'!$A$3:$AAD$1504,6,FALSE)=0/1/1900,"",VLOOKUP($A181,'8 Oct - LIVE LDS Data'!$A$3:$AAD$1504,6,FALSE))</f>
        <v>2017</v>
      </c>
      <c r="H181" s="7294">
        <f>IF(VLOOKUP($A181,'8 Oct - LIVE LDS Data'!$A$3:$AAD$1504,7,FALSE)=0/1/1900,"",VLOOKUP($A181,'8 Oct - LIVE LDS Data'!$A$3:$AAD$1504,7,FALSE))</f>
        <v>2040</v>
      </c>
      <c r="I181" s="7294" t="str">
        <f>IF(VLOOKUP($A181,'8 Oct - LIVE LDS Data'!$A$3:$AAD$1504,8,FALSE)=0/1/1900,"",VLOOKUP($A181,'8 Oct - LIVE LDS Data'!$A$3:$AAD$1504,8,FALSE))</f>
        <v>N</v>
      </c>
      <c r="J181" s="7294" t="str">
        <f>IF(VLOOKUP($A181,'8 Oct - LIVE LDS Data'!$A$3:$AAD$1504,9,FALSE)=0/1/1900,"",VLOOKUP($A181,'8 Oct - LIVE LDS Data'!$A$3:$AAD$1504,9,FALSE))</f>
        <v>N</v>
      </c>
      <c r="K181" s="7295">
        <f>IF(VLOOKUP($A181,'8 Oct - LIVE LDS Data'!$A$3:$AAD$1504,10,FALSE)=0/1/1900,"",VLOOKUP($A181,'8 Oct - LIVE LDS Data'!$A$3:$AAD$1504,10,FALSE))</f>
        <v>43076</v>
      </c>
      <c r="L181" s="7297">
        <f>IF(VLOOKUP($A181,'8 Oct - LIVE LDS Data'!$A$3:$AAD$1504,33,FALSE)=0/1/1900,"",VLOOKUP($A181,'8 Oct - LIVE LDS Data'!$A$3:$AAD$1504,33,FALSE))</f>
        <v>45352</v>
      </c>
      <c r="M181" s="7297">
        <f>IF(VLOOKUP($A181,'8 Oct - LIVE LDS Data'!$A$3:$AAD$1504,34,FALSE)=0/1/1900,"",VLOOKUP($A181,'8 Oct - LIVE LDS Data'!$A$3:$AAD$1504,34,FALSE))</f>
        <v>45421</v>
      </c>
      <c r="N181" s="7297">
        <f>IF(VLOOKUP($A181,'8 Oct - LIVE LDS Data'!$A$3:$AAD$1504,40,FALSE)=0/1/1900,"",VLOOKUP($A181,'8 Oct - LIVE LDS Data'!$A$3:$AAD$1504,40,FALSE))</f>
        <v>46023</v>
      </c>
      <c r="O181" s="7297" t="str">
        <f>IF(VLOOKUP($A181,'8 Oct - LIVE LDS Data'!$A$3:$AAD$1504,41,FALSE)=0/1/1900,"",VLOOKUP($A181,'8 Oct - LIVE LDS Data'!$A$3:$AAD$1504,41,FALSE))</f>
        <v/>
      </c>
      <c r="P181" s="7297" t="str">
        <f>IF(VLOOKUP($A181,'8 Oct - LIVE LDS Data'!$A$3:$AAD$1504,47,FALSE)=0/1/1900,"",VLOOKUP($A181,'8 Oct - LIVE LDS Data'!$A$3:$AAD$1504,47,FALSE))</f>
        <v/>
      </c>
      <c r="Q181" s="7297" t="str">
        <f>IF(VLOOKUP($A181,'8 Oct - LIVE LDS Data'!$A$3:$AAD$1504,48,FALSE)=0/1/1900,"",VLOOKUP($A181,'8 Oct - LIVE LDS Data'!$A$3:$AAD$1504,48,FALSE))</f>
        <v/>
      </c>
      <c r="R181" s="7297" t="str">
        <f>IF(VLOOKUP($A181,'8 Oct - LIVE LDS Data'!$A$3:$AAD$1504,54,FALSE)=0/1/1900,"",VLOOKUP($A181,'8 Oct - LIVE LDS Data'!$A$3:$AAD$1504,54,FALSE))</f>
        <v/>
      </c>
      <c r="S181" s="7297" t="str">
        <f>IF(VLOOKUP($A181,'8 Oct - LIVE LDS Data'!$A$3:$AAD$1504,55,FALSE)=0/1/1900,"",VLOOKUP($A181,'8 Oct - LIVE LDS Data'!$A$3:$AAD$1504,55,FALSE))</f>
        <v/>
      </c>
      <c r="T181" s="7297">
        <f>IF(VLOOKUP($A181,'8 Oct - LIVE LDS Data'!$A$3:$AAD$1504,60,FALSE)=0/1/1900,"",VLOOKUP($A181,'8 Oct - LIVE LDS Data'!$A$3:$AAD$1504,60,FALSE))</f>
        <v>46235</v>
      </c>
      <c r="U181" s="7297">
        <f>IF(VLOOKUP($A181,'8 Oct - LIVE LDS Data'!$A$3:$AAD$1504,63,FALSE)=0/1/1900,"",VLOOKUP($A181,'8 Oct - LIVE LDS Data'!$A$3:$AAD$1504,63,FALSE))</f>
        <v>46357</v>
      </c>
      <c r="V181" s="7297">
        <f>IF(VLOOKUP($A181,'8 Oct - LIVE LDS Data'!$A$3:$AAD$1504,66,FALSE)=0/1/1900,"",VLOOKUP($A181,'8 Oct - LIVE LDS Data'!$A$3:$AAD$1504,66,FALSE))</f>
        <v>46631</v>
      </c>
      <c r="W181" s="7537" t="str">
        <f>IF(VLOOKUP($A181,'8 Oct - LIVE LDS Data'!$A$3:$AAD$1504,68,FALSE)=0/1/1900,"",VLOOKUP($A181,'8 Oct - LIVE LDS Data'!$A$3:$AAD$1504,68,FALSE))</f>
        <v/>
      </c>
      <c r="X181" s="7314" t="s">
        <v>566</v>
      </c>
      <c r="Y181" s="7315" t="s">
        <v>3757</v>
      </c>
      <c r="Z181" s="7538" t="s">
        <v>8051</v>
      </c>
      <c r="AA181" s="7300">
        <f>IF(VLOOKUP($A181,'8 Oct - LIVE LDS Data'!$A$3:$AAD$1504,72,FALSE)=0/1/1900,"",VLOOKUP($A181,'8 Oct - LIVE LDS Data'!$A$3:$AAD$1504,72,FALSE))</f>
        <v>45392</v>
      </c>
      <c r="AB181" s="7300">
        <f>IF(VLOOKUP($A181,'8 Oct - LIVE LDS Data'!$A$3:$AAD$1504,73,FALSE)=0/1/1900,"",VLOOKUP($A181,'8 Oct - LIVE LDS Data'!$A$3:$AAD$1504,73,FALSE))</f>
        <v>45700</v>
      </c>
      <c r="AC181" s="7300">
        <f>IF(VLOOKUP($A181,'8 Oct - LIVE LDS Data'!$A$3:$AAD$1504,75,FALSE)=0/1/1900,"",VLOOKUP($A181,'8 Oct - LIVE LDS Data'!$A$3:$AAD$1504,75,FALSE))</f>
        <v>45321</v>
      </c>
      <c r="AD181" s="7300">
        <f>IF(VLOOKUP($A181,'8 Oct - LIVE LDS Data'!$A$3:$AAD$1504,76,FALSE)=0/1/1900,"",VLOOKUP($A181,'8 Oct - LIVE LDS Data'!$A$3:$AAD$1504,76,FALSE))</f>
        <v>45700</v>
      </c>
    </row>
    <row r="182" spans="1:30" s="610" customFormat="1" ht="30" hidden="1" customHeight="1" x14ac:dyDescent="0.2">
      <c r="A182" s="1465" t="s">
        <v>3445</v>
      </c>
      <c r="B182" s="1465"/>
      <c r="C182" s="1465" t="s">
        <v>3446</v>
      </c>
      <c r="D182" s="1466"/>
      <c r="E182" s="1466"/>
      <c r="F182" s="7293" t="str">
        <f>IF(VLOOKUP($A182,'8 Oct - LIVE LDS Data'!$A$3:$AAD$1504,4,FALSE)=0/1/1900,"",VLOOKUP($A182,'8 Oct - LIVE LDS Data'!$A$3:$AAD$1504,4,FALSE))</f>
        <v>Surrey Heath Local Plan</v>
      </c>
      <c r="G182" s="7294">
        <f>IF(VLOOKUP($A182,'8 Oct - LIVE LDS Data'!$A$3:$AAD$1504,6,FALSE)=0/1/1900,"",VLOOKUP($A182,'8 Oct - LIVE LDS Data'!$A$3:$AAD$1504,6,FALSE))</f>
        <v>2019</v>
      </c>
      <c r="H182" s="7294">
        <f>IF(VLOOKUP($A182,'8 Oct - LIVE LDS Data'!$A$3:$AAD$1504,7,FALSE)=0/1/1900,"",VLOOKUP($A182,'8 Oct - LIVE LDS Data'!$A$3:$AAD$1504,7,FALSE))</f>
        <v>2038</v>
      </c>
      <c r="I182" s="7294" t="str">
        <f>IF(VLOOKUP($A182,'8 Oct - LIVE LDS Data'!$A$3:$AAD$1504,8,FALSE)=0/1/1900,"",VLOOKUP($A182,'8 Oct - LIVE LDS Data'!$A$3:$AAD$1504,8,FALSE))</f>
        <v>N</v>
      </c>
      <c r="J182" s="7294" t="str">
        <f>IF(VLOOKUP($A182,'8 Oct - LIVE LDS Data'!$A$3:$AAD$1504,9,FALSE)=0/1/1900,"",VLOOKUP($A182,'8 Oct - LIVE LDS Data'!$A$3:$AAD$1504,9,FALSE))</f>
        <v>N</v>
      </c>
      <c r="K182" s="7295">
        <f>IF(VLOOKUP($A182,'8 Oct - LIVE LDS Data'!$A$3:$AAD$1504,10,FALSE)=0/1/1900,"",VLOOKUP($A182,'8 Oct - LIVE LDS Data'!$A$3:$AAD$1504,10,FALSE))</f>
        <v>40940</v>
      </c>
      <c r="L182" s="7297">
        <f>IF(VLOOKUP($A182,'8 Oct - LIVE LDS Data'!$A$3:$AAD$1504,33,FALSE)=0/1/1900,"",VLOOKUP($A182,'8 Oct - LIVE LDS Data'!$A$3:$AAD$1504,33,FALSE))</f>
        <v>43252</v>
      </c>
      <c r="M182" s="7297">
        <f>IF(VLOOKUP($A182,'8 Oct - LIVE LDS Data'!$A$3:$AAD$1504,34,FALSE)=0/1/1900,"",VLOOKUP($A182,'8 Oct - LIVE LDS Data'!$A$3:$AAD$1504,34,FALSE))</f>
        <v>43255</v>
      </c>
      <c r="N182" s="7297">
        <f>IF(VLOOKUP($A182,'8 Oct - LIVE LDS Data'!$A$3:$AAD$1504,40,FALSE)=0/1/1900,"",VLOOKUP($A182,'8 Oct - LIVE LDS Data'!$A$3:$AAD$1504,40,FALSE))</f>
        <v>44470</v>
      </c>
      <c r="O182" s="7297">
        <f>IF(VLOOKUP($A182,'8 Oct - LIVE LDS Data'!$A$3:$AAD$1504,41,FALSE)=0/1/1900,"",VLOOKUP($A182,'8 Oct - LIVE LDS Data'!$A$3:$AAD$1504,41,FALSE))</f>
        <v>44634</v>
      </c>
      <c r="P182" s="7297">
        <f>IF(VLOOKUP($A182,'8 Oct - LIVE LDS Data'!$A$3:$AAD$1504,47,FALSE)=0/1/1900,"",VLOOKUP($A182,'8 Oct - LIVE LDS Data'!$A$3:$AAD$1504,47,FALSE))</f>
        <v>44805</v>
      </c>
      <c r="Q182" s="7297">
        <f>IF(VLOOKUP($A182,'8 Oct - LIVE LDS Data'!$A$3:$AAD$1504,48,FALSE)=0/1/1900,"",VLOOKUP($A182,'8 Oct - LIVE LDS Data'!$A$3:$AAD$1504,48,FALSE))</f>
        <v>44774</v>
      </c>
      <c r="R182" s="7297" t="str">
        <f>IF(VLOOKUP($A182,'8 Oct - LIVE LDS Data'!$A$3:$AAD$1504,54,FALSE)=0/1/1900,"",VLOOKUP($A182,'8 Oct - LIVE LDS Data'!$A$3:$AAD$1504,54,FALSE))</f>
        <v/>
      </c>
      <c r="S182" s="7297" t="str">
        <f>IF(VLOOKUP($A182,'8 Oct - LIVE LDS Data'!$A$3:$AAD$1504,55,FALSE)=0/1/1900,"",VLOOKUP($A182,'8 Oct - LIVE LDS Data'!$A$3:$AAD$1504,55,FALSE))</f>
        <v/>
      </c>
      <c r="T182" s="7297">
        <f>IF(VLOOKUP($A182,'8 Oct - LIVE LDS Data'!$A$3:$AAD$1504,60,FALSE)=0/1/1900,"",VLOOKUP($A182,'8 Oct - LIVE LDS Data'!$A$3:$AAD$1504,60,FALSE))</f>
        <v>45474</v>
      </c>
      <c r="U182" s="7297">
        <f>IF(VLOOKUP($A182,'8 Oct - LIVE LDS Data'!$A$3:$AAD$1504,63,FALSE)=0/1/1900,"",VLOOKUP($A182,'8 Oct - LIVE LDS Data'!$A$3:$AAD$1504,63,FALSE))</f>
        <v>45658</v>
      </c>
      <c r="V182" s="7297">
        <f>IF(VLOOKUP($A182,'8 Oct - LIVE LDS Data'!$A$3:$AAD$1504,66,FALSE)=0/1/1900,"",VLOOKUP($A182,'8 Oct - LIVE LDS Data'!$A$3:$AAD$1504,66,FALSE))</f>
        <v>45931</v>
      </c>
      <c r="W182" s="7537" t="str">
        <f>IF(VLOOKUP($A182,'8 Oct - LIVE LDS Data'!$A$3:$AAD$1504,68,FALSE)=0/1/1900,"",VLOOKUP($A182,'8 Oct - LIVE LDS Data'!$A$3:$AAD$1504,68,FALSE))</f>
        <v>Reg 19 now Summer 2024 (was Nov 2023); Submission now Winter 2024/25 (was April 2024); Adoption now Autumn 2025 (was Feb 2025)</v>
      </c>
      <c r="X182" s="7314" t="str">
        <f>IF(VLOOKUP($A182,'8 Oct - LIVE LDS Data'!$A$3:$AAD$1504,79,FALSE)=0/1/1900,"",VLOOKUP($A182,'8 Oct - LIVE LDS Data'!$A$3:$AAD$1504,79,FALSE))</f>
        <v>Submitted
[plus a new plan to be prepared under new system]</v>
      </c>
      <c r="Y182" s="7315" t="s">
        <v>90</v>
      </c>
      <c r="Z182" s="7538" t="s">
        <v>8069</v>
      </c>
      <c r="AA182" s="7300">
        <f>IF(VLOOKUP($A182,'8 Oct - LIVE LDS Data'!$A$3:$AAD$1504,72,FALSE)=0/1/1900,"",VLOOKUP($A182,'8 Oct - LIVE LDS Data'!$A$3:$AAD$1504,72,FALSE))</f>
        <v>45932</v>
      </c>
      <c r="AB182" s="7300">
        <f>IF(VLOOKUP($A182,'8 Oct - LIVE LDS Data'!$A$3:$AAD$1504,73,FALSE)=0/1/1900,"",VLOOKUP($A182,'8 Oct - LIVE LDS Data'!$A$3:$AAD$1504,73,FALSE))</f>
        <v>45762</v>
      </c>
      <c r="AC182" s="7300">
        <f>IF(VLOOKUP($A182,'8 Oct - LIVE LDS Data'!$A$3:$AAD$1504,75,FALSE)=0/1/1900,"",VLOOKUP($A182,'8 Oct - LIVE LDS Data'!$A$3:$AAD$1504,75,FALSE))</f>
        <v>45932</v>
      </c>
      <c r="AD182" s="7300">
        <f>IF(VLOOKUP($A182,'8 Oct - LIVE LDS Data'!$A$3:$AAD$1504,76,FALSE)=0/1/1900,"",VLOOKUP($A182,'8 Oct - LIVE LDS Data'!$A$3:$AAD$1504,76,FALSE))</f>
        <v>45391</v>
      </c>
    </row>
    <row r="183" spans="1:30" s="610" customFormat="1" ht="40" customHeight="1" x14ac:dyDescent="0.2">
      <c r="A183" s="7301" t="s">
        <v>501</v>
      </c>
      <c r="B183" s="7301"/>
      <c r="C183" s="7301" t="s">
        <v>502</v>
      </c>
      <c r="D183" s="7302"/>
      <c r="E183" s="7302"/>
      <c r="F183" s="7293" t="str">
        <f>IF(VLOOKUP($A183,'8 Oct - LIVE LDS Data'!$A$3:$AAD$1504,4,FALSE)=0/1/1900,"",VLOOKUP($A183,'8 Oct - LIVE LDS Data'!$A$3:$AAD$1504,4,FALSE))</f>
        <v>Braintree Local Plan (North Essex Garden Communities) Section 1 Review</v>
      </c>
      <c r="G183" s="7294" t="str">
        <f>IF(VLOOKUP($A183,'8 Oct - LIVE LDS Data'!$A$3:$AAD$1504,6,FALSE)=0/1/1900,"",VLOOKUP($A183,'8 Oct - LIVE LDS Data'!$A$3:$AAD$1504,6,FALSE))</f>
        <v/>
      </c>
      <c r="H183" s="7294" t="str">
        <f>IF(VLOOKUP($A183,'8 Oct - LIVE LDS Data'!$A$3:$AAD$1504,7,FALSE)=0/1/1900,"",VLOOKUP($A183,'8 Oct - LIVE LDS Data'!$A$3:$AAD$1504,7,FALSE))</f>
        <v/>
      </c>
      <c r="I183" s="7294" t="str">
        <f>IF(VLOOKUP($A183,'8 Oct - LIVE LDS Data'!$A$3:$AAD$1504,8,FALSE)=0/1/1900,"",VLOOKUP($A183,'8 Oct - LIVE LDS Data'!$A$3:$AAD$1504,8,FALSE))</f>
        <v>Y</v>
      </c>
      <c r="J183" s="7294" t="str">
        <f>IF(VLOOKUP($A183,'8 Oct - LIVE LDS Data'!$A$3:$AAD$1504,9,FALSE)=0/1/1900,"",VLOOKUP($A183,'8 Oct - LIVE LDS Data'!$A$3:$AAD$1504,9,FALSE))</f>
        <v>N</v>
      </c>
      <c r="K183" s="7295">
        <f>IF(VLOOKUP($A183,'8 Oct - LIVE LDS Data'!$A$3:$AAD$1504,10,FALSE)=0/1/1900,"",VLOOKUP($A183,'8 Oct - LIVE LDS Data'!$A$3:$AAD$1504,10,FALSE))</f>
        <v>44249</v>
      </c>
      <c r="L183" s="7297">
        <f>IF(VLOOKUP($A183,'8 Oct - LIVE LDS Data'!$A$3:$AAD$1504,33,FALSE)=0/1/1900,"",VLOOKUP($A183,'8 Oct - LIVE LDS Data'!$A$3:$AAD$1504,33,FALSE))</f>
        <v>45658</v>
      </c>
      <c r="M183" s="7297">
        <f>IF(VLOOKUP($A183,'8 Oct - LIVE LDS Data'!$A$3:$AAD$1504,34,FALSE)=0/1/1900,"",VLOOKUP($A183,'8 Oct - LIVE LDS Data'!$A$3:$AAD$1504,34,FALSE))</f>
        <v>45677</v>
      </c>
      <c r="N183" s="7297">
        <f>IF(VLOOKUP($A183,'8 Oct - LIVE LDS Data'!$A$3:$AAD$1504,40,FALSE)=0/1/1900,"",VLOOKUP($A183,'8 Oct - LIVE LDS Data'!$A$3:$AAD$1504,40,FALSE))</f>
        <v>45962</v>
      </c>
      <c r="O183" s="7297" t="str">
        <f>IF(VLOOKUP($A183,'8 Oct - LIVE LDS Data'!$A$3:$AAD$1504,41,FALSE)=0/1/1900,"",VLOOKUP($A183,'8 Oct - LIVE LDS Data'!$A$3:$AAD$1504,41,FALSE))</f>
        <v/>
      </c>
      <c r="P183" s="7297" t="str">
        <f>IF(VLOOKUP($A183,'8 Oct - LIVE LDS Data'!$A$3:$AAD$1504,47,FALSE)=0/1/1900,"",VLOOKUP($A183,'8 Oct - LIVE LDS Data'!$A$3:$AAD$1504,47,FALSE))</f>
        <v/>
      </c>
      <c r="Q183" s="7297" t="str">
        <f>IF(VLOOKUP($A183,'8 Oct - LIVE LDS Data'!$A$3:$AAD$1504,48,FALSE)=0/1/1900,"",VLOOKUP($A183,'8 Oct - LIVE LDS Data'!$A$3:$AAD$1504,48,FALSE))</f>
        <v/>
      </c>
      <c r="R183" s="7297" t="str">
        <f>IF(VLOOKUP($A183,'8 Oct - LIVE LDS Data'!$A$3:$AAD$1504,54,FALSE)=0/1/1900,"",VLOOKUP($A183,'8 Oct - LIVE LDS Data'!$A$3:$AAD$1504,54,FALSE))</f>
        <v/>
      </c>
      <c r="S183" s="7297" t="str">
        <f>IF(VLOOKUP($A183,'8 Oct - LIVE LDS Data'!$A$3:$AAD$1504,55,FALSE)=0/1/1900,"",VLOOKUP($A183,'8 Oct - LIVE LDS Data'!$A$3:$AAD$1504,55,FALSE))</f>
        <v/>
      </c>
      <c r="T183" s="7297">
        <f>IF(VLOOKUP($A183,'8 Oct - LIVE LDS Data'!$A$3:$AAD$1504,60,FALSE)=0/1/1900,"",VLOOKUP($A183,'8 Oct - LIVE LDS Data'!$A$3:$AAD$1504,60,FALSE))</f>
        <v>46113</v>
      </c>
      <c r="U183" s="7297">
        <f>IF(VLOOKUP($A183,'8 Oct - LIVE LDS Data'!$A$3:$AAD$1504,63,FALSE)=0/1/1900,"",VLOOKUP($A183,'8 Oct - LIVE LDS Data'!$A$3:$AAD$1504,63,FALSE))</f>
        <v>46174</v>
      </c>
      <c r="V183" s="7297">
        <f>IF(VLOOKUP($A183,'8 Oct - LIVE LDS Data'!$A$3:$AAD$1504,66,FALSE)=0/1/1900,"",VLOOKUP($A183,'8 Oct - LIVE LDS Data'!$A$3:$AAD$1504,66,FALSE))</f>
        <v>46357</v>
      </c>
      <c r="W183" s="7537" t="str">
        <f>IF(VLOOKUP($A183,'8 Oct - LIVE LDS Data'!$A$3:$AAD$1504,68,FALSE)=0/1/1900,"",VLOOKUP($A183,'8 Oct - LIVE LDS Data'!$A$3:$AAD$1504,68,FALSE))</f>
        <v>Issues and Options Consultation	 - January/February 2025
Preferred Options Consultation (Reg 18) - November 2025
Pre-Submission Consultation (Reg 19) - Spring 2026
Submission to Planning Inspectorate - June 2026
Review Complete - Adoption December 2026</v>
      </c>
      <c r="X183" s="7314" t="s">
        <v>566</v>
      </c>
      <c r="Y183" s="7315" t="s">
        <v>3757</v>
      </c>
      <c r="Z183" s="7538" t="s">
        <v>8052</v>
      </c>
      <c r="AA183" s="7300">
        <f>IF(VLOOKUP($A183,'8 Oct - LIVE LDS Data'!$A$3:$AAD$1504,72,FALSE)=0/1/1900,"",VLOOKUP($A183,'8 Oct - LIVE LDS Data'!$A$3:$AAD$1504,72,FALSE))</f>
        <v>45763</v>
      </c>
      <c r="AB183" s="7300">
        <f>IF(VLOOKUP($A183,'8 Oct - LIVE LDS Data'!$A$3:$AAD$1504,73,FALSE)=0/1/1900,"",VLOOKUP($A183,'8 Oct - LIVE LDS Data'!$A$3:$AAD$1504,73,FALSE))</f>
        <v>45932</v>
      </c>
      <c r="AC183" s="7300">
        <f>IF(VLOOKUP($A183,'8 Oct - LIVE LDS Data'!$A$3:$AAD$1504,75,FALSE)=0/1/1900,"",VLOOKUP($A183,'8 Oct - LIVE LDS Data'!$A$3:$AAD$1504,75,FALSE))</f>
        <v>45686</v>
      </c>
      <c r="AD183" s="7300">
        <f>IF(VLOOKUP($A183,'8 Oct - LIVE LDS Data'!$A$3:$AAD$1504,76,FALSE)=0/1/1900,"",VLOOKUP($A183,'8 Oct - LIVE LDS Data'!$A$3:$AAD$1504,76,FALSE))</f>
        <v>45575</v>
      </c>
    </row>
    <row r="184" spans="1:30" s="610" customFormat="1" ht="40" customHeight="1" x14ac:dyDescent="0.2">
      <c r="A184" s="1465" t="s">
        <v>3122</v>
      </c>
      <c r="B184" s="1465"/>
      <c r="C184" s="1465" t="s">
        <v>3123</v>
      </c>
      <c r="D184" s="1466"/>
      <c r="E184" s="1466"/>
      <c r="F184" s="7293" t="str">
        <f>IF(VLOOKUP($A184,'8 Oct - LIVE LDS Data'!$A$3:$AAD$1504,4,FALSE)=0/1/1900,"",VLOOKUP($A184,'8 Oct - LIVE LDS Data'!$A$3:$AAD$1504,4,FALSE))</f>
        <v>South Downs Local Plan Review</v>
      </c>
      <c r="G184" s="7294">
        <f>IF(VLOOKUP($A184,'8 Oct - LIVE LDS Data'!$A$3:$AAD$1504,6,FALSE)=0/1/1900,"",VLOOKUP($A184,'8 Oct - LIVE LDS Data'!$A$3:$AAD$1504,6,FALSE))</f>
        <v>2027</v>
      </c>
      <c r="H184" s="7294">
        <f>IF(VLOOKUP($A184,'8 Oct - LIVE LDS Data'!$A$3:$AAD$1504,7,FALSE)=0/1/1900,"",VLOOKUP($A184,'8 Oct - LIVE LDS Data'!$A$3:$AAD$1504,7,FALSE))</f>
        <v>2042</v>
      </c>
      <c r="I184" s="7294" t="str">
        <f>IF(VLOOKUP($A184,'8 Oct - LIVE LDS Data'!$A$3:$AAD$1504,8,FALSE)=0/1/1900,"",VLOOKUP($A184,'8 Oct - LIVE LDS Data'!$A$3:$AAD$1504,8,FALSE))</f>
        <v>N</v>
      </c>
      <c r="J184" s="7294" t="str">
        <f>IF(VLOOKUP($A184,'8 Oct - LIVE LDS Data'!$A$3:$AAD$1504,9,FALSE)=0/1/1900,"",VLOOKUP($A184,'8 Oct - LIVE LDS Data'!$A$3:$AAD$1504,9,FALSE))</f>
        <v>N</v>
      </c>
      <c r="K184" s="7295">
        <f>IF(VLOOKUP($A184,'8 Oct - LIVE LDS Data'!$A$3:$AAD$1504,10,FALSE)=0/1/1900,"",VLOOKUP($A184,'8 Oct - LIVE LDS Data'!$A$3:$AAD$1504,10,FALSE))</f>
        <v>43648</v>
      </c>
      <c r="L184" s="7297">
        <f>IF(VLOOKUP($A184,'8 Oct - LIVE LDS Data'!$A$3:$AAD$1504,33,FALSE)=0/1/1900,"",VLOOKUP($A184,'8 Oct - LIVE LDS Data'!$A$3:$AAD$1504,33,FALSE))</f>
        <v>45689</v>
      </c>
      <c r="M184" s="7297">
        <f>IF(VLOOKUP($A184,'8 Oct - LIVE LDS Data'!$A$3:$AAD$1504,34,FALSE)=0/1/1900,"",VLOOKUP($A184,'8 Oct - LIVE LDS Data'!$A$3:$AAD$1504,34,FALSE))</f>
        <v>45677</v>
      </c>
      <c r="N184" s="7297" t="str">
        <f>IF(VLOOKUP($A184,'8 Oct - LIVE LDS Data'!$A$3:$AAD$1504,40,FALSE)=0/1/1900,"",VLOOKUP($A184,'8 Oct - LIVE LDS Data'!$A$3:$AAD$1504,40,FALSE))</f>
        <v/>
      </c>
      <c r="O184" s="7297" t="str">
        <f>IF(VLOOKUP($A184,'8 Oct - LIVE LDS Data'!$A$3:$AAD$1504,41,FALSE)=0/1/1900,"",VLOOKUP($A184,'8 Oct - LIVE LDS Data'!$A$3:$AAD$1504,41,FALSE))</f>
        <v/>
      </c>
      <c r="P184" s="7297" t="str">
        <f>IF(VLOOKUP($A184,'8 Oct - LIVE LDS Data'!$A$3:$AAD$1504,47,FALSE)=0/1/1900,"",VLOOKUP($A184,'8 Oct - LIVE LDS Data'!$A$3:$AAD$1504,47,FALSE))</f>
        <v/>
      </c>
      <c r="Q184" s="7297" t="str">
        <f>IF(VLOOKUP($A184,'8 Oct - LIVE LDS Data'!$A$3:$AAD$1504,48,FALSE)=0/1/1900,"",VLOOKUP($A184,'8 Oct - LIVE LDS Data'!$A$3:$AAD$1504,48,FALSE))</f>
        <v/>
      </c>
      <c r="R184" s="7297" t="str">
        <f>IF(VLOOKUP($A184,'8 Oct - LIVE LDS Data'!$A$3:$AAD$1504,54,FALSE)=0/1/1900,"",VLOOKUP($A184,'8 Oct - LIVE LDS Data'!$A$3:$AAD$1504,54,FALSE))</f>
        <v/>
      </c>
      <c r="S184" s="7297" t="str">
        <f>IF(VLOOKUP($A184,'8 Oct - LIVE LDS Data'!$A$3:$AAD$1504,55,FALSE)=0/1/1900,"",VLOOKUP($A184,'8 Oct - LIVE LDS Data'!$A$3:$AAD$1504,55,FALSE))</f>
        <v/>
      </c>
      <c r="T184" s="7297">
        <f>IF(VLOOKUP($A184,'8 Oct - LIVE LDS Data'!$A$3:$AAD$1504,60,FALSE)=0/1/1900,"",VLOOKUP($A184,'8 Oct - LIVE LDS Data'!$A$3:$AAD$1504,60,FALSE))</f>
        <v>46143</v>
      </c>
      <c r="U184" s="7297">
        <f>IF(VLOOKUP($A184,'8 Oct - LIVE LDS Data'!$A$3:$AAD$1504,63,FALSE)=0/1/1900,"",VLOOKUP($A184,'8 Oct - LIVE LDS Data'!$A$3:$AAD$1504,63,FALSE))</f>
        <v>46296</v>
      </c>
      <c r="V184" s="7297" t="str">
        <f>IF(VLOOKUP($A184,'8 Oct - LIVE LDS Data'!$A$3:$AAD$1504,66,FALSE)=0/1/1900,"",VLOOKUP($A184,'8 Oct - LIVE LDS Data'!$A$3:$AAD$1504,66,FALSE))</f>
        <v>2027</v>
      </c>
      <c r="W184" s="7537" t="str">
        <f>IF(VLOOKUP($A184,'8 Oct - LIVE LDS Data'!$A$3:$AAD$1504,68,FALSE)=0/1/1900,"",VLOOKUP($A184,'8 Oct - LIVE LDS Data'!$A$3:$AAD$1504,68,FALSE))</f>
        <v>Review of Local Plan and not a brand new plan.  The first public consultation on the Local Plan Review (Regulation 18) ends on Monday 17 March.  The next version of the Local Plan, is set for publication in May - July 2026.  Adoption is expected in 2027.</v>
      </c>
      <c r="X184" s="7314" t="s">
        <v>566</v>
      </c>
      <c r="Y184" s="7315" t="s">
        <v>3757</v>
      </c>
      <c r="Z184" s="7538" t="s">
        <v>226</v>
      </c>
      <c r="AA184" s="7300">
        <f>IF(VLOOKUP($A184,'8 Oct - LIVE LDS Data'!$A$3:$AAD$1504,72,FALSE)=0/1/1900,"",VLOOKUP($A184,'8 Oct - LIVE LDS Data'!$A$3:$AAD$1504,72,FALSE))</f>
        <v>45932</v>
      </c>
      <c r="AB184" s="7300">
        <f>IF(VLOOKUP($A184,'8 Oct - LIVE LDS Data'!$A$3:$AAD$1504,73,FALSE)=0/1/1900,"",VLOOKUP($A184,'8 Oct - LIVE LDS Data'!$A$3:$AAD$1504,73,FALSE))</f>
        <v>45881</v>
      </c>
      <c r="AC184" s="7300">
        <f>IF(VLOOKUP($A184,'8 Oct - LIVE LDS Data'!$A$3:$AAD$1504,75,FALSE)=0/1/1900,"",VLOOKUP($A184,'8 Oct - LIVE LDS Data'!$A$3:$AAD$1504,75,FALSE))</f>
        <v>45783</v>
      </c>
      <c r="AD184" s="7300">
        <f>IF(VLOOKUP($A184,'8 Oct - LIVE LDS Data'!$A$3:$AAD$1504,76,FALSE)=0/1/1900,"",VLOOKUP($A184,'8 Oct - LIVE LDS Data'!$A$3:$AAD$1504,76,FALSE))</f>
        <v>45881</v>
      </c>
    </row>
    <row r="185" spans="1:30" s="610" customFormat="1" ht="30" hidden="1" customHeight="1" x14ac:dyDescent="0.2">
      <c r="A185" s="1465" t="s">
        <v>3514</v>
      </c>
      <c r="B185" s="1465"/>
      <c r="C185" s="1465" t="s">
        <v>3515</v>
      </c>
      <c r="D185" s="1466"/>
      <c r="E185" s="1466"/>
      <c r="F185" s="7293" t="str">
        <f>IF(VLOOKUP($A185,'8 Oct - LIVE LDS Data'!$A$3:$AAD$1504,4,FALSE)=0/1/1900,"",VLOOKUP($A185,'8 Oct - LIVE LDS Data'!$A$3:$AAD$1504,4,FALSE))</f>
        <v>Local Plan 2022-2043</v>
      </c>
      <c r="G185" s="7294">
        <f>IF(VLOOKUP($A185,'8 Oct - LIVE LDS Data'!$A$3:$AAD$1504,6,FALSE)=0/1/1900,"",VLOOKUP($A185,'8 Oct - LIVE LDS Data'!$A$3:$AAD$1504,6,FALSE))</f>
        <v>2022</v>
      </c>
      <c r="H185" s="7294">
        <f>IF(VLOOKUP($A185,'8 Oct - LIVE LDS Data'!$A$3:$AAD$1504,7,FALSE)=0/1/1900,"",VLOOKUP($A185,'8 Oct - LIVE LDS Data'!$A$3:$AAD$1504,7,FALSE))</f>
        <v>2043</v>
      </c>
      <c r="I185" s="7294" t="str">
        <f>IF(VLOOKUP($A185,'8 Oct - LIVE LDS Data'!$A$3:$AAD$1504,8,FALSE)=0/1/1900,"",VLOOKUP($A185,'8 Oct - LIVE LDS Data'!$A$3:$AAD$1504,8,FALSE))</f>
        <v>N</v>
      </c>
      <c r="J185" s="7294" t="str">
        <f>IF(VLOOKUP($A185,'8 Oct - LIVE LDS Data'!$A$3:$AAD$1504,9,FALSE)=0/1/1900,"",VLOOKUP($A185,'8 Oct - LIVE LDS Data'!$A$3:$AAD$1504,9,FALSE))</f>
        <v>N</v>
      </c>
      <c r="K185" s="7295">
        <f>IF(VLOOKUP($A185,'8 Oct - LIVE LDS Data'!$A$3:$AAD$1504,10,FALSE)=0/1/1900,"",VLOOKUP($A185,'8 Oct - LIVE LDS Data'!$A$3:$AAD$1504,10,FALSE))</f>
        <v>42423</v>
      </c>
      <c r="L185" s="7297">
        <f>IF(VLOOKUP($A185,'8 Oct - LIVE LDS Data'!$A$3:$AAD$1504,33,FALSE)=0/1/1900,"",VLOOKUP($A185,'8 Oct - LIVE LDS Data'!$A$3:$AAD$1504,33,FALSE))</f>
        <v>44805</v>
      </c>
      <c r="M185" s="7297">
        <f>IF(VLOOKUP($A185,'8 Oct - LIVE LDS Data'!$A$3:$AAD$1504,34,FALSE)=0/1/1900,"",VLOOKUP($A185,'8 Oct - LIVE LDS Data'!$A$3:$AAD$1504,34,FALSE))</f>
        <v>44805</v>
      </c>
      <c r="N185" s="7297" t="str">
        <f>IF(VLOOKUP($A185,'8 Oct - LIVE LDS Data'!$A$3:$AAD$1504,40,FALSE)=0/1/1900,"",VLOOKUP($A185,'8 Oct - LIVE LDS Data'!$A$3:$AAD$1504,40,FALSE))</f>
        <v/>
      </c>
      <c r="O185" s="7297" t="str">
        <f>IF(VLOOKUP($A185,'8 Oct - LIVE LDS Data'!$A$3:$AAD$1504,41,FALSE)=0/1/1900,"",VLOOKUP($A185,'8 Oct - LIVE LDS Data'!$A$3:$AAD$1504,41,FALSE))</f>
        <v/>
      </c>
      <c r="P185" s="7297" t="str">
        <f>IF(VLOOKUP($A185,'8 Oct - LIVE LDS Data'!$A$3:$AAD$1504,47,FALSE)=0/1/1900,"",VLOOKUP($A185,'8 Oct - LIVE LDS Data'!$A$3:$AAD$1504,47,FALSE))</f>
        <v/>
      </c>
      <c r="Q185" s="7297" t="str">
        <f>IF(VLOOKUP($A185,'8 Oct - LIVE LDS Data'!$A$3:$AAD$1504,48,FALSE)=0/1/1900,"",VLOOKUP($A185,'8 Oct - LIVE LDS Data'!$A$3:$AAD$1504,48,FALSE))</f>
        <v/>
      </c>
      <c r="R185" s="7297" t="str">
        <f>IF(VLOOKUP($A185,'8 Oct - LIVE LDS Data'!$A$3:$AAD$1504,54,FALSE)=0/1/1900,"",VLOOKUP($A185,'8 Oct - LIVE LDS Data'!$A$3:$AAD$1504,54,FALSE))</f>
        <v/>
      </c>
      <c r="S185" s="7297" t="str">
        <f>IF(VLOOKUP($A185,'8 Oct - LIVE LDS Data'!$A$3:$AAD$1504,55,FALSE)=0/1/1900,"",VLOOKUP($A185,'8 Oct - LIVE LDS Data'!$A$3:$AAD$1504,55,FALSE))</f>
        <v/>
      </c>
      <c r="T185" s="7297">
        <f>IF(VLOOKUP($A185,'8 Oct - LIVE LDS Data'!$A$3:$AAD$1504,60,FALSE)=0/1/1900,"",VLOOKUP($A185,'8 Oct - LIVE LDS Data'!$A$3:$AAD$1504,60,FALSE))</f>
        <v>46054</v>
      </c>
      <c r="U185" s="7297">
        <f>IF(VLOOKUP($A185,'8 Oct - LIVE LDS Data'!$A$3:$AAD$1504,63,FALSE)=0/1/1900,"",VLOOKUP($A185,'8 Oct - LIVE LDS Data'!$A$3:$AAD$1504,63,FALSE))</f>
        <v>46357</v>
      </c>
      <c r="V185" s="7297" t="str">
        <f>IF(VLOOKUP($A185,'8 Oct - LIVE LDS Data'!$A$3:$AAD$1504,66,FALSE)=0/1/1900,"",VLOOKUP($A185,'8 Oct - LIVE LDS Data'!$A$3:$AAD$1504,66,FALSE))</f>
        <v/>
      </c>
      <c r="W185" s="7537" t="str">
        <f>IF(VLOOKUP($A185,'8 Oct - LIVE LDS Data'!$A$3:$AAD$1504,68,FALSE)=0/1/1900,"",VLOOKUP($A185,'8 Oct - LIVE LDS Data'!$A$3:$AAD$1504,68,FALSE))</f>
        <v>Submission now exp. Dec 2026</v>
      </c>
      <c r="X185" s="7314" t="str">
        <f>IF(VLOOKUP($A185,'8 Oct - LIVE LDS Data'!$A$3:$AAD$1504,79,FALSE)=0/1/1900,"",VLOOKUP($A185,'8 Oct - LIVE LDS Data'!$A$3:$AAD$1504,79,FALSE))</f>
        <v>Reg 18 completed
[Reg 19 exp. Feb-2026]</v>
      </c>
      <c r="Y185" s="7315" t="s">
        <v>3757</v>
      </c>
      <c r="Z185" s="7538" t="s">
        <v>8058</v>
      </c>
      <c r="AA185" s="7300">
        <f>IF(VLOOKUP($A185,'8 Oct - LIVE LDS Data'!$A$3:$AAD$1504,72,FALSE)=0/1/1900,"",VLOOKUP($A185,'8 Oct - LIVE LDS Data'!$A$3:$AAD$1504,72,FALSE))</f>
        <v>45320</v>
      </c>
      <c r="AB185" s="7300">
        <f>IF(VLOOKUP($A185,'8 Oct - LIVE LDS Data'!$A$3:$AAD$1504,73,FALSE)=0/1/1900,"",VLOOKUP($A185,'8 Oct - LIVE LDS Data'!$A$3:$AAD$1504,73,FALSE))</f>
        <v>45762</v>
      </c>
      <c r="AC185" s="7300" t="str">
        <f>IF(VLOOKUP($A185,'8 Oct - LIVE LDS Data'!$A$3:$AAD$1504,75,FALSE)=0/1/1900,"",VLOOKUP($A185,'8 Oct - LIVE LDS Data'!$A$3:$AAD$1504,75,FALSE))</f>
        <v/>
      </c>
      <c r="AD185" s="7300">
        <f>IF(VLOOKUP($A185,'8 Oct - LIVE LDS Data'!$A$3:$AAD$1504,76,FALSE)=0/1/1900,"",VLOOKUP($A185,'8 Oct - LIVE LDS Data'!$A$3:$AAD$1504,76,FALSE))</f>
        <v>45762</v>
      </c>
    </row>
    <row r="186" spans="1:30" s="610" customFormat="1" ht="30" customHeight="1" x14ac:dyDescent="0.2">
      <c r="A186" s="1465" t="s">
        <v>3823</v>
      </c>
      <c r="B186" s="1465"/>
      <c r="C186" s="1465" t="s">
        <v>3824</v>
      </c>
      <c r="D186" s="1466"/>
      <c r="E186" s="1466"/>
      <c r="F186" s="7293" t="str">
        <f>IF(VLOOKUP($A186,'8 Oct - LIVE LDS Data'!$A$3:$AAD$1504,4,FALSE)=0/1/1900,"",VLOOKUP($A186,'8 Oct - LIVE LDS Data'!$A$3:$AAD$1504,4,FALSE))</f>
        <v>Waverley Local Plan</v>
      </c>
      <c r="G186" s="7294" t="str">
        <f>IF(VLOOKUP($A186,'8 Oct - LIVE LDS Data'!$A$3:$AAD$1504,6,FALSE)=0/1/1900,"",VLOOKUP($A186,'8 Oct - LIVE LDS Data'!$A$3:$AAD$1504,6,FALSE))</f>
        <v>2023</v>
      </c>
      <c r="H186" s="7294" t="str">
        <f>IF(VLOOKUP($A186,'8 Oct - LIVE LDS Data'!$A$3:$AAD$1504,7,FALSE)=0/1/1900,"",VLOOKUP($A186,'8 Oct - LIVE LDS Data'!$A$3:$AAD$1504,7,FALSE))</f>
        <v>2043</v>
      </c>
      <c r="I186" s="7294" t="str">
        <f>IF(VLOOKUP($A186,'8 Oct - LIVE LDS Data'!$A$3:$AAD$1504,8,FALSE)=0/1/1900,"",VLOOKUP($A186,'8 Oct - LIVE LDS Data'!$A$3:$AAD$1504,8,FALSE))</f>
        <v>N</v>
      </c>
      <c r="J186" s="7294" t="str">
        <f>IF(VLOOKUP($A186,'8 Oct - LIVE LDS Data'!$A$3:$AAD$1504,9,FALSE)=0/1/1900,"",VLOOKUP($A186,'8 Oct - LIVE LDS Data'!$A$3:$AAD$1504,9,FALSE))</f>
        <v>N</v>
      </c>
      <c r="K186" s="7295">
        <f>IF(VLOOKUP($A186,'8 Oct - LIVE LDS Data'!$A$3:$AAD$1504,10,FALSE)=0/1/1900,"",VLOOKUP($A186,'8 Oct - LIVE LDS Data'!$A$3:$AAD$1504,10,FALSE))</f>
        <v>43151</v>
      </c>
      <c r="L186" s="7297">
        <f>IF(VLOOKUP($A186,'8 Oct - LIVE LDS Data'!$A$3:$AAD$1504,33,FALSE)=0/1/1900,"",VLOOKUP($A186,'8 Oct - LIVE LDS Data'!$A$3:$AAD$1504,33,FALSE))</f>
        <v>46327</v>
      </c>
      <c r="M186" s="7297" t="str">
        <f>IF(VLOOKUP($A186,'8 Oct - LIVE LDS Data'!$A$3:$AAD$1504,34,FALSE)=0/1/1900,"",VLOOKUP($A186,'8 Oct - LIVE LDS Data'!$A$3:$AAD$1504,34,FALSE))</f>
        <v/>
      </c>
      <c r="N186" s="7297" t="str">
        <f>IF(VLOOKUP($A186,'8 Oct - LIVE LDS Data'!$A$3:$AAD$1504,40,FALSE)=0/1/1900,"",VLOOKUP($A186,'8 Oct - LIVE LDS Data'!$A$3:$AAD$1504,40,FALSE))</f>
        <v/>
      </c>
      <c r="O186" s="7297" t="str">
        <f>IF(VLOOKUP($A186,'8 Oct - LIVE LDS Data'!$A$3:$AAD$1504,41,FALSE)=0/1/1900,"",VLOOKUP($A186,'8 Oct - LIVE LDS Data'!$A$3:$AAD$1504,41,FALSE))</f>
        <v/>
      </c>
      <c r="P186" s="7297" t="str">
        <f>IF(VLOOKUP($A186,'8 Oct - LIVE LDS Data'!$A$3:$AAD$1504,47,FALSE)=0/1/1900,"",VLOOKUP($A186,'8 Oct - LIVE LDS Data'!$A$3:$AAD$1504,47,FALSE))</f>
        <v/>
      </c>
      <c r="Q186" s="7297" t="str">
        <f>IF(VLOOKUP($A186,'8 Oct - LIVE LDS Data'!$A$3:$AAD$1504,48,FALSE)=0/1/1900,"",VLOOKUP($A186,'8 Oct - LIVE LDS Data'!$A$3:$AAD$1504,48,FALSE))</f>
        <v/>
      </c>
      <c r="R186" s="7297" t="str">
        <f>IF(VLOOKUP($A186,'8 Oct - LIVE LDS Data'!$A$3:$AAD$1504,54,FALSE)=0/1/1900,"",VLOOKUP($A186,'8 Oct - LIVE LDS Data'!$A$3:$AAD$1504,54,FALSE))</f>
        <v/>
      </c>
      <c r="S186" s="7297" t="str">
        <f>IF(VLOOKUP($A186,'8 Oct - LIVE LDS Data'!$A$3:$AAD$1504,55,FALSE)=0/1/1900,"",VLOOKUP($A186,'8 Oct - LIVE LDS Data'!$A$3:$AAD$1504,55,FALSE))</f>
        <v/>
      </c>
      <c r="T186" s="7297">
        <f>IF(VLOOKUP($A186,'8 Oct - LIVE LDS Data'!$A$3:$AAD$1504,60,FALSE)=0/1/1900,"",VLOOKUP($A186,'8 Oct - LIVE LDS Data'!$A$3:$AAD$1504,60,FALSE))</f>
        <v>46600</v>
      </c>
      <c r="U186" s="7297">
        <f>IF(VLOOKUP($A186,'8 Oct - LIVE LDS Data'!$A$3:$AAD$1504,63,FALSE)=0/1/1900,"",VLOOKUP($A186,'8 Oct - LIVE LDS Data'!$A$3:$AAD$1504,63,FALSE))</f>
        <v>46722</v>
      </c>
      <c r="V186" s="7297">
        <f>IF(VLOOKUP($A186,'8 Oct - LIVE LDS Data'!$A$3:$AAD$1504,66,FALSE)=0/1/1900,"",VLOOKUP($A186,'8 Oct - LIVE LDS Data'!$A$3:$AAD$1504,66,FALSE))</f>
        <v>46935</v>
      </c>
      <c r="W186" s="7537" t="str">
        <f>IF(VLOOKUP($A186,'8 Oct - LIVE LDS Data'!$A$3:$AAD$1504,68,FALSE)=0/1/1900,"",VLOOKUP($A186,'8 Oct - LIVE LDS Data'!$A$3:$AAD$1504,68,FALSE))</f>
        <v>Sel-reviewed on 21 Feb 2023 and agreed plan needs updating.  Timetable here from March 2025 LDS</v>
      </c>
      <c r="X186" s="7314" t="s">
        <v>566</v>
      </c>
      <c r="Y186" s="7315" t="s">
        <v>3757</v>
      </c>
      <c r="Z186" s="7538" t="s">
        <v>8051</v>
      </c>
      <c r="AA186" s="7300">
        <f>IF(VLOOKUP($A186,'8 Oct - LIVE LDS Data'!$A$3:$AAD$1504,72,FALSE)=0/1/1900,"",VLOOKUP($A186,'8 Oct - LIVE LDS Data'!$A$3:$AAD$1504,72,FALSE))</f>
        <v>45595</v>
      </c>
      <c r="AB186" s="7300">
        <f>IF(VLOOKUP($A186,'8 Oct - LIVE LDS Data'!$A$3:$AAD$1504,73,FALSE)=0/1/1900,"",VLOOKUP($A186,'8 Oct - LIVE LDS Data'!$A$3:$AAD$1504,73,FALSE))</f>
        <v>45756</v>
      </c>
      <c r="AC186" s="7300">
        <f>IF(VLOOKUP($A186,'8 Oct - LIVE LDS Data'!$A$3:$AAD$1504,75,FALSE)=0/1/1900,"",VLOOKUP($A186,'8 Oct - LIVE LDS Data'!$A$3:$AAD$1504,75,FALSE))</f>
        <v>44271</v>
      </c>
      <c r="AD186" s="7300">
        <f>IF(VLOOKUP($A186,'8 Oct - LIVE LDS Data'!$A$3:$AAD$1504,76,FALSE)=0/1/1900,"",VLOOKUP($A186,'8 Oct - LIVE LDS Data'!$A$3:$AAD$1504,76,FALSE))</f>
        <v>45756</v>
      </c>
    </row>
    <row r="187" spans="1:30" s="610" customFormat="1" ht="30" hidden="1" customHeight="1" x14ac:dyDescent="0.2">
      <c r="A187" s="1465" t="s">
        <v>3574</v>
      </c>
      <c r="B187" s="1465"/>
      <c r="C187" s="1465" t="s">
        <v>3575</v>
      </c>
      <c r="D187" s="1466"/>
      <c r="E187" s="1466"/>
      <c r="F187" s="7293" t="str">
        <f>IF(VLOOKUP($A187,'8 Oct - LIVE LDS Data'!$A$3:$AAD$1504,4,FALSE)=0/1/1900,"",VLOOKUP($A187,'8 Oct - LIVE LDS Data'!$A$3:$AAD$1504,4,FALSE))</f>
        <v>Telford and Wrekin Local Plan Review</v>
      </c>
      <c r="G187" s="7294">
        <f>IF(VLOOKUP($A187,'8 Oct - LIVE LDS Data'!$A$3:$AAD$1504,6,FALSE)=0/1/1900,"",VLOOKUP($A187,'8 Oct - LIVE LDS Data'!$A$3:$AAD$1504,6,FALSE))</f>
        <v>2020</v>
      </c>
      <c r="H187" s="7294">
        <f>IF(VLOOKUP($A187,'8 Oct - LIVE LDS Data'!$A$3:$AAD$1504,7,FALSE)=0/1/1900,"",VLOOKUP($A187,'8 Oct - LIVE LDS Data'!$A$3:$AAD$1504,7,FALSE))</f>
        <v>2040</v>
      </c>
      <c r="I187" s="7294" t="str">
        <f>IF(VLOOKUP($A187,'8 Oct - LIVE LDS Data'!$A$3:$AAD$1504,8,FALSE)=0/1/1900,"",VLOOKUP($A187,'8 Oct - LIVE LDS Data'!$A$3:$AAD$1504,8,FALSE))</f>
        <v>N</v>
      </c>
      <c r="J187" s="7294" t="str">
        <f>IF(VLOOKUP($A187,'8 Oct - LIVE LDS Data'!$A$3:$AAD$1504,9,FALSE)=0/1/1900,"",VLOOKUP($A187,'8 Oct - LIVE LDS Data'!$A$3:$AAD$1504,9,FALSE))</f>
        <v>N</v>
      </c>
      <c r="K187" s="7295">
        <f>IF(VLOOKUP($A187,'8 Oct - LIVE LDS Data'!$A$3:$AAD$1504,10,FALSE)=0/1/1900,"",VLOOKUP($A187,'8 Oct - LIVE LDS Data'!$A$3:$AAD$1504,10,FALSE))</f>
        <v>43111</v>
      </c>
      <c r="L187" s="7297">
        <f>IF(VLOOKUP($A187,'8 Oct - LIVE LDS Data'!$A$3:$AAD$1504,33,FALSE)=0/1/1900,"",VLOOKUP($A187,'8 Oct - LIVE LDS Data'!$A$3:$AAD$1504,33,FALSE))</f>
        <v>44013</v>
      </c>
      <c r="M187" s="7297">
        <f>IF(VLOOKUP($A187,'8 Oct - LIVE LDS Data'!$A$3:$AAD$1504,34,FALSE)=0/1/1900,"",VLOOKUP($A187,'8 Oct - LIVE LDS Data'!$A$3:$AAD$1504,34,FALSE))</f>
        <v>44116</v>
      </c>
      <c r="N187" s="7297">
        <f>IF(VLOOKUP($A187,'8 Oct - LIVE LDS Data'!$A$3:$AAD$1504,40,FALSE)=0/1/1900,"",VLOOKUP($A187,'8 Oct - LIVE LDS Data'!$A$3:$AAD$1504,40,FALSE))</f>
        <v>44774</v>
      </c>
      <c r="O187" s="7297">
        <f>IF(VLOOKUP($A187,'8 Oct - LIVE LDS Data'!$A$3:$AAD$1504,41,FALSE)=0/1/1900,"",VLOOKUP($A187,'8 Oct - LIVE LDS Data'!$A$3:$AAD$1504,41,FALSE))</f>
        <v>44746</v>
      </c>
      <c r="P187" s="7297">
        <f>IF(VLOOKUP($A187,'8 Oct - LIVE LDS Data'!$A$3:$AAD$1504,47,FALSE)=0/1/1900,"",VLOOKUP($A187,'8 Oct - LIVE LDS Data'!$A$3:$AAD$1504,47,FALSE))</f>
        <v>45200</v>
      </c>
      <c r="Q187" s="7297">
        <f>IF(VLOOKUP($A187,'8 Oct - LIVE LDS Data'!$A$3:$AAD$1504,48,FALSE)=0/1/1900,"",VLOOKUP($A187,'8 Oct - LIVE LDS Data'!$A$3:$AAD$1504,48,FALSE))</f>
        <v>45224</v>
      </c>
      <c r="R187" s="7297" t="str">
        <f>IF(VLOOKUP($A187,'8 Oct - LIVE LDS Data'!$A$3:$AAD$1504,54,FALSE)=0/1/1900,"",VLOOKUP($A187,'8 Oct - LIVE LDS Data'!$A$3:$AAD$1504,54,FALSE))</f>
        <v/>
      </c>
      <c r="S187" s="7297" t="str">
        <f>IF(VLOOKUP($A187,'8 Oct - LIVE LDS Data'!$A$3:$AAD$1504,55,FALSE)=0/1/1900,"",VLOOKUP($A187,'8 Oct - LIVE LDS Data'!$A$3:$AAD$1504,55,FALSE))</f>
        <v/>
      </c>
      <c r="T187" s="7297">
        <f>IF(VLOOKUP($A187,'8 Oct - LIVE LDS Data'!$A$3:$AAD$1504,60,FALSE)=0/1/1900,"",VLOOKUP($A187,'8 Oct - LIVE LDS Data'!$A$3:$AAD$1504,60,FALSE))</f>
        <v>45748</v>
      </c>
      <c r="U187" s="7297">
        <f>IF(VLOOKUP($A187,'8 Oct - LIVE LDS Data'!$A$3:$AAD$1504,63,FALSE)=0/1/1900,"",VLOOKUP($A187,'8 Oct - LIVE LDS Data'!$A$3:$AAD$1504,63,FALSE))</f>
        <v>45778</v>
      </c>
      <c r="V187" s="7297" t="str">
        <f>IF(VLOOKUP($A187,'8 Oct - LIVE LDS Data'!$A$3:$AAD$1504,66,FALSE)=0/1/1900,"",VLOOKUP($A187,'8 Oct - LIVE LDS Data'!$A$3:$AAD$1504,66,FALSE))</f>
        <v>TBC</v>
      </c>
      <c r="W187" s="7537" t="str">
        <f>IF(VLOOKUP($A187,'8 Oct - LIVE LDS Data'!$A$3:$AAD$1504,68,FALSE)=0/1/1900,"",VLOOKUP($A187,'8 Oct - LIVE LDS Data'!$A$3:$AAD$1504,68,FALSE))</f>
        <v>Submitted 12 Sep 2025</v>
      </c>
      <c r="X187" s="7314" t="str">
        <f>IF(VLOOKUP($A187,'8 Oct - LIVE LDS Data'!$A$3:$AAD$1504,79,FALSE)=0/1/1900,"",VLOOKUP($A187,'8 Oct - LIVE LDS Data'!$A$3:$AAD$1504,79,FALSE))</f>
        <v>Submitted Sep 2025</v>
      </c>
      <c r="Y187" s="7315" t="s">
        <v>90</v>
      </c>
      <c r="Z187" s="7538" t="s">
        <v>8056</v>
      </c>
      <c r="AA187" s="7300">
        <f>IF(VLOOKUP($A187,'8 Oct - LIVE LDS Data'!$A$3:$AAD$1504,72,FALSE)=0/1/1900,"",VLOOKUP($A187,'8 Oct - LIVE LDS Data'!$A$3:$AAD$1504,72,FALSE))</f>
        <v>45932</v>
      </c>
      <c r="AB187" s="7300">
        <f>IF(VLOOKUP($A187,'8 Oct - LIVE LDS Data'!$A$3:$AAD$1504,73,FALSE)=0/1/1900,"",VLOOKUP($A187,'8 Oct - LIVE LDS Data'!$A$3:$AAD$1504,73,FALSE))</f>
        <v>45758</v>
      </c>
      <c r="AC187" s="7300">
        <f>IF(VLOOKUP($A187,'8 Oct - LIVE LDS Data'!$A$3:$AAD$1504,75,FALSE)=0/1/1900,"",VLOOKUP($A187,'8 Oct - LIVE LDS Data'!$A$3:$AAD$1504,75,FALSE))</f>
        <v>44271</v>
      </c>
      <c r="AD187" s="7300">
        <f>IF(VLOOKUP($A187,'8 Oct - LIVE LDS Data'!$A$3:$AAD$1504,76,FALSE)=0/1/1900,"",VLOOKUP($A187,'8 Oct - LIVE LDS Data'!$A$3:$AAD$1504,76,FALSE))</f>
        <v>45932</v>
      </c>
    </row>
    <row r="188" spans="1:30" s="610" customFormat="1" ht="40" customHeight="1" x14ac:dyDescent="0.2">
      <c r="A188" s="1465" t="s">
        <v>4098</v>
      </c>
      <c r="B188" s="1465"/>
      <c r="C188" s="1465" t="s">
        <v>4099</v>
      </c>
      <c r="D188" s="1466"/>
      <c r="E188" s="1466"/>
      <c r="F188" s="7293" t="str">
        <f>IF(VLOOKUP($A188,'8 Oct - LIVE LDS Data'!$A$3:$AAD$1504,4,FALSE)=0/1/1900,"",VLOOKUP($A188,'8 Oct - LIVE LDS Data'!$A$3:$AAD$1504,4,FALSE))</f>
        <v>Wyre Local Plan (2011-2031) (incorporating partial update of 2022) - full review</v>
      </c>
      <c r="G188" s="7294" t="str">
        <f>IF(VLOOKUP($A188,'8 Oct - LIVE LDS Data'!$A$3:$AAD$1504,6,FALSE)=0/1/1900,"",VLOOKUP($A188,'8 Oct - LIVE LDS Data'!$A$3:$AAD$1504,6,FALSE))</f>
        <v/>
      </c>
      <c r="H188" s="7294" t="str">
        <f>IF(VLOOKUP($A188,'8 Oct - LIVE LDS Data'!$A$3:$AAD$1504,7,FALSE)=0/1/1900,"",VLOOKUP($A188,'8 Oct - LIVE LDS Data'!$A$3:$AAD$1504,7,FALSE))</f>
        <v/>
      </c>
      <c r="I188" s="7294" t="str">
        <f>IF(VLOOKUP($A188,'8 Oct - LIVE LDS Data'!$A$3:$AAD$1504,8,FALSE)=0/1/1900,"",VLOOKUP($A188,'8 Oct - LIVE LDS Data'!$A$3:$AAD$1504,8,FALSE))</f>
        <v>N</v>
      </c>
      <c r="J188" s="7294" t="str">
        <f>IF(VLOOKUP($A188,'8 Oct - LIVE LDS Data'!$A$3:$AAD$1504,9,FALSE)=0/1/1900,"",VLOOKUP($A188,'8 Oct - LIVE LDS Data'!$A$3:$AAD$1504,9,FALSE))</f>
        <v>N</v>
      </c>
      <c r="K188" s="7295">
        <f>IF(VLOOKUP($A188,'8 Oct - LIVE LDS Data'!$A$3:$AAD$1504,10,FALSE)=0/1/1900,"",VLOOKUP($A188,'8 Oct - LIVE LDS Data'!$A$3:$AAD$1504,10,FALSE))</f>
        <v>44952</v>
      </c>
      <c r="L188" s="7297">
        <f>IF(VLOOKUP($A188,'8 Oct - LIVE LDS Data'!$A$3:$AAD$1504,33,FALSE)=0/1/1900,"",VLOOKUP($A188,'8 Oct - LIVE LDS Data'!$A$3:$AAD$1504,33,FALSE))</f>
        <v>45474</v>
      </c>
      <c r="M188" s="7297">
        <f>IF(VLOOKUP($A188,'8 Oct - LIVE LDS Data'!$A$3:$AAD$1504,34,FALSE)=0/1/1900,"",VLOOKUP($A188,'8 Oct - LIVE LDS Data'!$A$3:$AAD$1504,34,FALSE))</f>
        <v>45502</v>
      </c>
      <c r="N188" s="7297">
        <f>IF(VLOOKUP($A188,'8 Oct - LIVE LDS Data'!$A$3:$AAD$1504,40,FALSE)=0/1/1900,"",VLOOKUP($A188,'8 Oct - LIVE LDS Data'!$A$3:$AAD$1504,40,FALSE))</f>
        <v>46023</v>
      </c>
      <c r="O188" s="7297" t="str">
        <f>IF(VLOOKUP($A188,'8 Oct - LIVE LDS Data'!$A$3:$AAD$1504,41,FALSE)=0/1/1900,"",VLOOKUP($A188,'8 Oct - LIVE LDS Data'!$A$3:$AAD$1504,41,FALSE))</f>
        <v/>
      </c>
      <c r="P188" s="7297" t="str">
        <f>IF(VLOOKUP($A188,'8 Oct - LIVE LDS Data'!$A$3:$AAD$1504,47,FALSE)=0/1/1900,"",VLOOKUP($A188,'8 Oct - LIVE LDS Data'!$A$3:$AAD$1504,47,FALSE))</f>
        <v/>
      </c>
      <c r="Q188" s="7297" t="str">
        <f>IF(VLOOKUP($A188,'8 Oct - LIVE LDS Data'!$A$3:$AAD$1504,48,FALSE)=0/1/1900,"",VLOOKUP($A188,'8 Oct - LIVE LDS Data'!$A$3:$AAD$1504,48,FALSE))</f>
        <v/>
      </c>
      <c r="R188" s="7297" t="str">
        <f>IF(VLOOKUP($A188,'8 Oct - LIVE LDS Data'!$A$3:$AAD$1504,54,FALSE)=0/1/1900,"",VLOOKUP($A188,'8 Oct - LIVE LDS Data'!$A$3:$AAD$1504,54,FALSE))</f>
        <v/>
      </c>
      <c r="S188" s="7297" t="str">
        <f>IF(VLOOKUP($A188,'8 Oct - LIVE LDS Data'!$A$3:$AAD$1504,55,FALSE)=0/1/1900,"",VLOOKUP($A188,'8 Oct - LIVE LDS Data'!$A$3:$AAD$1504,55,FALSE))</f>
        <v/>
      </c>
      <c r="T188" s="7297">
        <f>IF(VLOOKUP($A188,'8 Oct - LIVE LDS Data'!$A$3:$AAD$1504,60,FALSE)=0/1/1900,"",VLOOKUP($A188,'8 Oct - LIVE LDS Data'!$A$3:$AAD$1504,60,FALSE))</f>
        <v>46204</v>
      </c>
      <c r="U188" s="7297">
        <f>IF(VLOOKUP($A188,'8 Oct - LIVE LDS Data'!$A$3:$AAD$1504,63,FALSE)=0/1/1900,"",VLOOKUP($A188,'8 Oct - LIVE LDS Data'!$A$3:$AAD$1504,63,FALSE))</f>
        <v>46388</v>
      </c>
      <c r="V188" s="7297">
        <f>IF(VLOOKUP($A188,'8 Oct - LIVE LDS Data'!$A$3:$AAD$1504,66,FALSE)=0/1/1900,"",VLOOKUP($A188,'8 Oct - LIVE LDS Data'!$A$3:$AAD$1504,66,FALSE))</f>
        <v>46661</v>
      </c>
      <c r="W188" s="7537" t="str">
        <f>IF(VLOOKUP($A188,'8 Oct - LIVE LDS Data'!$A$3:$AAD$1504,68,FALSE)=0/1/1900,"",VLOOKUP($A188,'8 Oct - LIVE LDS Data'!$A$3:$AAD$1504,68,FALSE))</f>
        <v>Reg 19 now July-Sep 2026; Submission Jan - March 2027.  Due to submission expected Jan - March 2027, assuming the local plan will be submitted under new system</v>
      </c>
      <c r="X188" s="7314" t="s">
        <v>566</v>
      </c>
      <c r="Y188" s="7315" t="s">
        <v>3757</v>
      </c>
      <c r="Z188" s="7538" t="s">
        <v>8052</v>
      </c>
      <c r="AA188" s="7300">
        <f>IF(VLOOKUP($A188,'8 Oct - LIVE LDS Data'!$A$3:$AAD$1504,72,FALSE)=0/1/1900,"",VLOOKUP($A188,'8 Oct - LIVE LDS Data'!$A$3:$AAD$1504,72,FALSE))</f>
        <v>45595</v>
      </c>
      <c r="AB188" s="7300">
        <f>IF(VLOOKUP($A188,'8 Oct - LIVE LDS Data'!$A$3:$AAD$1504,73,FALSE)=0/1/1900,"",VLOOKUP($A188,'8 Oct - LIVE LDS Data'!$A$3:$AAD$1504,73,FALSE))</f>
        <v>45754</v>
      </c>
      <c r="AC188" s="7300">
        <f>IF(VLOOKUP($A188,'8 Oct - LIVE LDS Data'!$A$3:$AAD$1504,75,FALSE)=0/1/1900,"",VLOOKUP($A188,'8 Oct - LIVE LDS Data'!$A$3:$AAD$1504,75,FALSE))</f>
        <v>44685</v>
      </c>
      <c r="AD188" s="7300">
        <f>IF(VLOOKUP($A188,'8 Oct - LIVE LDS Data'!$A$3:$AAD$1504,76,FALSE)=0/1/1900,"",VLOOKUP($A188,'8 Oct - LIVE LDS Data'!$A$3:$AAD$1504,76,FALSE))</f>
        <v>45754</v>
      </c>
    </row>
    <row r="189" spans="1:30" s="610" customFormat="1" ht="30" hidden="1" customHeight="1" x14ac:dyDescent="0.2">
      <c r="A189" s="1465" t="s">
        <v>3598</v>
      </c>
      <c r="B189" s="1465"/>
      <c r="C189" s="1465" t="s">
        <v>3599</v>
      </c>
      <c r="D189" s="1466"/>
      <c r="E189" s="1466"/>
      <c r="F189" s="7293" t="str">
        <f>IF(VLOOKUP($A189,'8 Oct - LIVE LDS Data'!$A$3:$AAD$1504,4,FALSE)=0/1/1900,"",VLOOKUP($A189,'8 Oct - LIVE LDS Data'!$A$3:$AAD$1504,4,FALSE))</f>
        <v>Local Plan 2040</v>
      </c>
      <c r="G189" s="7294" t="str">
        <f>IF(VLOOKUP($A189,'8 Oct - LIVE LDS Data'!$A$3:$AAD$1504,6,FALSE)=0/1/1900,"",VLOOKUP($A189,'8 Oct - LIVE LDS Data'!$A$3:$AAD$1504,6,FALSE))</f>
        <v>2020</v>
      </c>
      <c r="H189" s="7294" t="str">
        <f>IF(VLOOKUP($A189,'8 Oct - LIVE LDS Data'!$A$3:$AAD$1504,7,FALSE)=0/1/1900,"",VLOOKUP($A189,'8 Oct - LIVE LDS Data'!$A$3:$AAD$1504,7,FALSE))</f>
        <v>2040</v>
      </c>
      <c r="I189" s="7294" t="str">
        <f>IF(VLOOKUP($A189,'8 Oct - LIVE LDS Data'!$A$3:$AAD$1504,8,FALSE)=0/1/1900,"",VLOOKUP($A189,'8 Oct - LIVE LDS Data'!$A$3:$AAD$1504,8,FALSE))</f>
        <v>N</v>
      </c>
      <c r="J189" s="7294" t="str">
        <f>IF(VLOOKUP($A189,'8 Oct - LIVE LDS Data'!$A$3:$AAD$1504,9,FALSE)=0/1/1900,"",VLOOKUP($A189,'8 Oct - LIVE LDS Data'!$A$3:$AAD$1504,9,FALSE))</f>
        <v>N</v>
      </c>
      <c r="K189" s="7295">
        <f>IF(VLOOKUP($A189,'8 Oct - LIVE LDS Data'!$A$3:$AAD$1504,10,FALSE)=0/1/1900,"",VLOOKUP($A189,'8 Oct - LIVE LDS Data'!$A$3:$AAD$1504,10,FALSE))</f>
        <v>42396</v>
      </c>
      <c r="L189" s="7297">
        <f>IF(VLOOKUP($A189,'8 Oct - LIVE LDS Data'!$A$3:$AAD$1504,33,FALSE)=0/1/1900,"",VLOOKUP($A189,'8 Oct - LIVE LDS Data'!$A$3:$AAD$1504,33,FALSE))</f>
        <v>43405</v>
      </c>
      <c r="M189" s="7297">
        <f>IF(VLOOKUP($A189,'8 Oct - LIVE LDS Data'!$A$3:$AAD$1504,34,FALSE)=0/1/1900,"",VLOOKUP($A189,'8 Oct - LIVE LDS Data'!$A$3:$AAD$1504,34,FALSE))</f>
        <v>43287</v>
      </c>
      <c r="N189" s="7297">
        <f>IF(VLOOKUP($A189,'8 Oct - LIVE LDS Data'!$A$3:$AAD$1504,40,FALSE)=0/1/1900,"",VLOOKUP($A189,'8 Oct - LIVE LDS Data'!$A$3:$AAD$1504,40,FALSE))</f>
        <v>43862</v>
      </c>
      <c r="O189" s="7297">
        <f>IF(VLOOKUP($A189,'8 Oct - LIVE LDS Data'!$A$3:$AAD$1504,41,FALSE)=0/1/1900,"",VLOOKUP($A189,'8 Oct - LIVE LDS Data'!$A$3:$AAD$1504,41,FALSE))</f>
        <v>44020</v>
      </c>
      <c r="P189" s="7297">
        <f>IF(VLOOKUP($A189,'8 Oct - LIVE LDS Data'!$A$3:$AAD$1504,47,FALSE)=0/1/1900,"",VLOOKUP($A189,'8 Oct - LIVE LDS Data'!$A$3:$AAD$1504,47,FALSE))</f>
        <v>44593</v>
      </c>
      <c r="Q189" s="7297">
        <f>IF(VLOOKUP($A189,'8 Oct - LIVE LDS Data'!$A$3:$AAD$1504,48,FALSE)=0/1/1900,"",VLOOKUP($A189,'8 Oct - LIVE LDS Data'!$A$3:$AAD$1504,48,FALSE))</f>
        <v>44603</v>
      </c>
      <c r="R189" s="7297">
        <f>IF(VLOOKUP($A189,'8 Oct - LIVE LDS Data'!$A$3:$AAD$1504,54,FALSE)=0/1/1900,"",VLOOKUP($A189,'8 Oct - LIVE LDS Data'!$A$3:$AAD$1504,54,FALSE))</f>
        <v>45323</v>
      </c>
      <c r="S189" s="7297">
        <f>IF(VLOOKUP($A189,'8 Oct - LIVE LDS Data'!$A$3:$AAD$1504,55,FALSE)=0/1/1900,"",VLOOKUP($A189,'8 Oct - LIVE LDS Data'!$A$3:$AAD$1504,55,FALSE))</f>
        <v>45328</v>
      </c>
      <c r="T189" s="7297">
        <f>IF(VLOOKUP($A189,'8 Oct - LIVE LDS Data'!$A$3:$AAD$1504,60,FALSE)=0/1/1900,"",VLOOKUP($A189,'8 Oct - LIVE LDS Data'!$A$3:$AAD$1504,60,FALSE))</f>
        <v>46174</v>
      </c>
      <c r="U189" s="7297">
        <f>IF(VLOOKUP($A189,'8 Oct - LIVE LDS Data'!$A$3:$AAD$1504,63,FALSE)=0/1/1900,"",VLOOKUP($A189,'8 Oct - LIVE LDS Data'!$A$3:$AAD$1504,63,FALSE))</f>
        <v>46266</v>
      </c>
      <c r="V189" s="7297">
        <f>IF(VLOOKUP($A189,'8 Oct - LIVE LDS Data'!$A$3:$AAD$1504,66,FALSE)=0/1/1900,"",VLOOKUP($A189,'8 Oct - LIVE LDS Data'!$A$3:$AAD$1504,66,FALSE))</f>
        <v>46722</v>
      </c>
      <c r="W189" s="7537" t="str">
        <f>IF(VLOOKUP($A189,'8 Oct - LIVE LDS Data'!$A$3:$AAD$1504,68,FALSE)=0/1/1900,"",VLOOKUP($A189,'8 Oct - LIVE LDS Data'!$A$3:$AAD$1504,68,FALSE))</f>
        <v>Additional Revised Reg 18 Q3 2025 (September 2025); Reg 19 now June 2026; Submission now Sep 2026 and Adoption exp. Dec 2027</v>
      </c>
      <c r="X189" s="7314" t="str">
        <f>IF(VLOOKUP($A189,'8 Oct - LIVE LDS Data'!$A$3:$AAD$1504,79,FALSE)=0/1/1900,"",VLOOKUP($A189,'8 Oct - LIVE LDS Data'!$A$3:$AAD$1504,79,FALSE))</f>
        <v>Reg 18 ongoing
[see notes]</v>
      </c>
      <c r="Y189" s="7315" t="s">
        <v>90</v>
      </c>
      <c r="Z189" s="7538" t="s">
        <v>8052</v>
      </c>
      <c r="AA189" s="7300">
        <f>IF(VLOOKUP($A189,'8 Oct - LIVE LDS Data'!$A$3:$AAD$1504,72,FALSE)=0/1/1900,"",VLOOKUP($A189,'8 Oct - LIVE LDS Data'!$A$3:$AAD$1504,72,FALSE))</f>
        <v>45575</v>
      </c>
      <c r="AB189" s="7300">
        <f>IF(VLOOKUP($A189,'8 Oct - LIVE LDS Data'!$A$3:$AAD$1504,73,FALSE)=0/1/1900,"",VLOOKUP($A189,'8 Oct - LIVE LDS Data'!$A$3:$AAD$1504,73,FALSE))</f>
        <v>45758</v>
      </c>
      <c r="AC189" s="7300">
        <f>IF(VLOOKUP($A189,'8 Oct - LIVE LDS Data'!$A$3:$AAD$1504,75,FALSE)=0/1/1900,"",VLOOKUP($A189,'8 Oct - LIVE LDS Data'!$A$3:$AAD$1504,75,FALSE))</f>
        <v>45687</v>
      </c>
      <c r="AD189" s="7300">
        <f>IF(VLOOKUP($A189,'8 Oct - LIVE LDS Data'!$A$3:$AAD$1504,76,FALSE)=0/1/1900,"",VLOOKUP($A189,'8 Oct - LIVE LDS Data'!$A$3:$AAD$1504,76,FALSE))</f>
        <v>45758</v>
      </c>
    </row>
    <row r="190" spans="1:30" s="610" customFormat="1" ht="30" hidden="1" customHeight="1" x14ac:dyDescent="0.2">
      <c r="A190" s="1465" t="s">
        <v>3614</v>
      </c>
      <c r="B190" s="1465"/>
      <c r="C190" s="1465" t="s">
        <v>3615</v>
      </c>
      <c r="D190" s="1466"/>
      <c r="E190" s="1466"/>
      <c r="F190" s="7293" t="str">
        <f>IF(VLOOKUP($A190,'8 Oct - LIVE LDS Data'!$A$3:$AAD$1504,4,FALSE)=0/1/1900,"",VLOOKUP($A190,'8 Oct - LIVE LDS Data'!$A$3:$AAD$1504,4,FALSE))</f>
        <v xml:space="preserve">The Cheltenham, Gloucester and Tewkesbury Strategic and Local Plan (CGTSLP) </v>
      </c>
      <c r="G190" s="7294" t="str">
        <f>IF(VLOOKUP($A190,'8 Oct - LIVE LDS Data'!$A$3:$AAD$1504,6,FALSE)=0/1/1900,"",VLOOKUP($A190,'8 Oct - LIVE LDS Data'!$A$3:$AAD$1504,6,FALSE))</f>
        <v>2021</v>
      </c>
      <c r="H190" s="7294" t="str">
        <f>IF(VLOOKUP($A190,'8 Oct - LIVE LDS Data'!$A$3:$AAD$1504,7,FALSE)=0/1/1900,"",VLOOKUP($A190,'8 Oct - LIVE LDS Data'!$A$3:$AAD$1504,7,FALSE))</f>
        <v>2036</v>
      </c>
      <c r="I190" s="7294" t="str">
        <f>IF(VLOOKUP($A190,'8 Oct - LIVE LDS Data'!$A$3:$AAD$1504,8,FALSE)=0/1/1900,"",VLOOKUP($A190,'8 Oct - LIVE LDS Data'!$A$3:$AAD$1504,8,FALSE))</f>
        <v>N</v>
      </c>
      <c r="J190" s="7294" t="str">
        <f>IF(VLOOKUP($A190,'8 Oct - LIVE LDS Data'!$A$3:$AAD$1504,9,FALSE)=0/1/1900,"",VLOOKUP($A190,'8 Oct - LIVE LDS Data'!$A$3:$AAD$1504,9,FALSE))</f>
        <v>Y</v>
      </c>
      <c r="K190" s="7295">
        <f>IF(VLOOKUP($A190,'8 Oct - LIVE LDS Data'!$A$3:$AAD$1504,10,FALSE)=0/1/1900,"",VLOOKUP($A190,'8 Oct - LIVE LDS Data'!$A$3:$AAD$1504,10,FALSE))</f>
        <v>43080</v>
      </c>
      <c r="L190" s="7297">
        <f>IF(VLOOKUP($A190,'8 Oct - LIVE LDS Data'!$A$3:$AAD$1504,33,FALSE)=0/1/1900,"",VLOOKUP($A190,'8 Oct - LIVE LDS Data'!$A$3:$AAD$1504,33,FALSE))</f>
        <v>43374</v>
      </c>
      <c r="M190" s="7297">
        <f>IF(VLOOKUP($A190,'8 Oct - LIVE LDS Data'!$A$3:$AAD$1504,34,FALSE)=0/1/1900,"",VLOOKUP($A190,'8 Oct - LIVE LDS Data'!$A$3:$AAD$1504,34,FALSE))</f>
        <v>43416</v>
      </c>
      <c r="N190" s="7297">
        <f>IF(VLOOKUP($A190,'8 Oct - LIVE LDS Data'!$A$3:$AAD$1504,40,FALSE)=0/1/1900,"",VLOOKUP($A190,'8 Oct - LIVE LDS Data'!$A$3:$AAD$1504,40,FALSE))</f>
        <v>45200</v>
      </c>
      <c r="O190" s="7297">
        <f>IF(VLOOKUP($A190,'8 Oct - LIVE LDS Data'!$A$3:$AAD$1504,41,FALSE)=0/1/1900,"",VLOOKUP($A190,'8 Oct - LIVE LDS Data'!$A$3:$AAD$1504,41,FALSE))</f>
        <v>45292</v>
      </c>
      <c r="P190" s="7297">
        <f>IF(VLOOKUP($A190,'8 Oct - LIVE LDS Data'!$A$3:$AAD$1504,47,FALSE)=0/1/1900,"",VLOOKUP($A190,'8 Oct - LIVE LDS Data'!$A$3:$AAD$1504,47,FALSE))</f>
        <v>46113</v>
      </c>
      <c r="Q190" s="7297" t="str">
        <f>IF(VLOOKUP($A190,'8 Oct - LIVE LDS Data'!$A$3:$AAD$1504,48,FALSE)=0/1/1900,"",VLOOKUP($A190,'8 Oct - LIVE LDS Data'!$A$3:$AAD$1504,48,FALSE))</f>
        <v/>
      </c>
      <c r="R190" s="7297" t="str">
        <f>IF(VLOOKUP($A190,'8 Oct - LIVE LDS Data'!$A$3:$AAD$1504,54,FALSE)=0/1/1900,"",VLOOKUP($A190,'8 Oct - LIVE LDS Data'!$A$3:$AAD$1504,54,FALSE))</f>
        <v/>
      </c>
      <c r="S190" s="7297" t="str">
        <f>IF(VLOOKUP($A190,'8 Oct - LIVE LDS Data'!$A$3:$AAD$1504,55,FALSE)=0/1/1900,"",VLOOKUP($A190,'8 Oct - LIVE LDS Data'!$A$3:$AAD$1504,55,FALSE))</f>
        <v/>
      </c>
      <c r="T190" s="7297">
        <f>IF(VLOOKUP($A190,'8 Oct - LIVE LDS Data'!$A$3:$AAD$1504,60,FALSE)=0/1/1900,"",VLOOKUP($A190,'8 Oct - LIVE LDS Data'!$A$3:$AAD$1504,60,FALSE))</f>
        <v>46235</v>
      </c>
      <c r="U190" s="7297">
        <f>IF(VLOOKUP($A190,'8 Oct - LIVE LDS Data'!$A$3:$AAD$1504,63,FALSE)=0/1/1900,"",VLOOKUP($A190,'8 Oct - LIVE LDS Data'!$A$3:$AAD$1504,63,FALSE))</f>
        <v>46296</v>
      </c>
      <c r="V190" s="7297">
        <f>IF(VLOOKUP($A190,'8 Oct - LIVE LDS Data'!$A$3:$AAD$1504,66,FALSE)=0/1/1900,"",VLOOKUP($A190,'8 Oct - LIVE LDS Data'!$A$3:$AAD$1504,66,FALSE))</f>
        <v>46722</v>
      </c>
      <c r="W190" s="7537" t="str">
        <f>IF(VLOOKUP($A190,'8 Oct - LIVE LDS Data'!$A$3:$AAD$1504,68,FALSE)=0/1/1900,"",VLOOKUP($A190,'8 Oct - LIVE LDS Data'!$A$3:$AAD$1504,68,FALSE))</f>
        <v>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v>
      </c>
      <c r="X190" s="7314" t="str">
        <f>IF(VLOOKUP($A190,'8 Oct - LIVE LDS Data'!$A$3:$AAD$1504,79,FALSE)=0/1/1900,"",VLOOKUP($A190,'8 Oct - LIVE LDS Data'!$A$3:$AAD$1504,79,FALSE))</f>
        <v>Reg 18 ongoing</v>
      </c>
      <c r="Y190" s="7315" t="s">
        <v>90</v>
      </c>
      <c r="Z190" s="7538" t="s">
        <v>8058</v>
      </c>
      <c r="AA190" s="7300">
        <f>IF(VLOOKUP($A190,'8 Oct - LIVE LDS Data'!$A$3:$AAD$1504,72,FALSE)=0/1/1900,"",VLOOKUP($A190,'8 Oct - LIVE LDS Data'!$A$3:$AAD$1504,72,FALSE))</f>
        <v>45589</v>
      </c>
      <c r="AB190" s="7300">
        <f>IF(VLOOKUP($A190,'8 Oct - LIVE LDS Data'!$A$3:$AAD$1504,73,FALSE)=0/1/1900,"",VLOOKUP($A190,'8 Oct - LIVE LDS Data'!$A$3:$AAD$1504,73,FALSE))</f>
        <v>45758</v>
      </c>
      <c r="AC190" s="7300">
        <f>IF(VLOOKUP($A190,'8 Oct - LIVE LDS Data'!$A$3:$AAD$1504,75,FALSE)=0/1/1900,"",VLOOKUP($A190,'8 Oct - LIVE LDS Data'!$A$3:$AAD$1504,75,FALSE))</f>
        <v>45678</v>
      </c>
      <c r="AD190" s="7300">
        <f>IF(VLOOKUP($A190,'8 Oct - LIVE LDS Data'!$A$3:$AAD$1504,76,FALSE)=0/1/1900,"",VLOOKUP($A190,'8 Oct - LIVE LDS Data'!$A$3:$AAD$1504,76,FALSE))</f>
        <v>45758</v>
      </c>
    </row>
    <row r="191" spans="1:30" s="610" customFormat="1" ht="30" customHeight="1" x14ac:dyDescent="0.2">
      <c r="A191" s="1465" t="s">
        <v>2689</v>
      </c>
      <c r="B191" s="1465"/>
      <c r="C191" s="1465" t="s">
        <v>4204</v>
      </c>
      <c r="D191" s="1466"/>
      <c r="E191" s="1466"/>
      <c r="F191" s="7293" t="str">
        <f>IF(VLOOKUP($A191,'8 Oct - LIVE LDS Data'!$A$3:$AAD$1504,4,FALSE)=0/1/1900,"",VLOOKUP($A191,'8 Oct - LIVE LDS Data'!$A$3:$AAD$1504,4,FALSE))</f>
        <v>Revised National Park Local Plan parts 1 and 2</v>
      </c>
      <c r="G191" s="7294" t="str">
        <f>IF(VLOOKUP($A191,'8 Oct - LIVE LDS Data'!$A$3:$AAD$1504,6,FALSE)=0/1/1900,"",VLOOKUP($A191,'8 Oct - LIVE LDS Data'!$A$3:$AAD$1504,6,FALSE))</f>
        <v/>
      </c>
      <c r="H191" s="7294" t="str">
        <f>IF(VLOOKUP($A191,'8 Oct - LIVE LDS Data'!$A$3:$AAD$1504,7,FALSE)=0/1/1900,"",VLOOKUP($A191,'8 Oct - LIVE LDS Data'!$A$3:$AAD$1504,7,FALSE))</f>
        <v/>
      </c>
      <c r="I191" s="7294" t="str">
        <f>IF(VLOOKUP($A191,'8 Oct - LIVE LDS Data'!$A$3:$AAD$1504,8,FALSE)=0/1/1900,"",VLOOKUP($A191,'8 Oct - LIVE LDS Data'!$A$3:$AAD$1504,8,FALSE))</f>
        <v>N</v>
      </c>
      <c r="J191" s="7294" t="str">
        <f>IF(VLOOKUP($A191,'8 Oct - LIVE LDS Data'!$A$3:$AAD$1504,9,FALSE)=0/1/1900,"",VLOOKUP($A191,'8 Oct - LIVE LDS Data'!$A$3:$AAD$1504,9,FALSE))</f>
        <v>N</v>
      </c>
      <c r="K191" s="7295">
        <f>IF(VLOOKUP($A191,'8 Oct - LIVE LDS Data'!$A$3:$AAD$1504,10,FALSE)=0/1/1900,"",VLOOKUP($A191,'8 Oct - LIVE LDS Data'!$A$3:$AAD$1504,10,FALSE))</f>
        <v>40823</v>
      </c>
      <c r="L191" s="7297">
        <f>IF(VLOOKUP($A191,'8 Oct - LIVE LDS Data'!$A$3:$AAD$1504,33,FALSE)=0/1/1900,"",VLOOKUP($A191,'8 Oct - LIVE LDS Data'!$A$3:$AAD$1504,33,FALSE))</f>
        <v>45566</v>
      </c>
      <c r="M191" s="7297">
        <f>IF(VLOOKUP($A191,'8 Oct - LIVE LDS Data'!$A$3:$AAD$1504,34,FALSE)=0/1/1900,"",VLOOKUP($A191,'8 Oct - LIVE LDS Data'!$A$3:$AAD$1504,34,FALSE))</f>
        <v>45572</v>
      </c>
      <c r="N191" s="7297">
        <f>IF(VLOOKUP($A191,'8 Oct - LIVE LDS Data'!$A$3:$AAD$1504,40,FALSE)=0/1/1900,"",VLOOKUP($A191,'8 Oct - LIVE LDS Data'!$A$3:$AAD$1504,40,FALSE))</f>
        <v>45962</v>
      </c>
      <c r="O191" s="7297" t="str">
        <f>IF(VLOOKUP($A191,'8 Oct - LIVE LDS Data'!$A$3:$AAD$1504,41,FALSE)=0/1/1900,"",VLOOKUP($A191,'8 Oct - LIVE LDS Data'!$A$3:$AAD$1504,41,FALSE))</f>
        <v/>
      </c>
      <c r="P191" s="7297" t="str">
        <f>IF(VLOOKUP($A191,'8 Oct - LIVE LDS Data'!$A$3:$AAD$1504,47,FALSE)=0/1/1900,"",VLOOKUP($A191,'8 Oct - LIVE LDS Data'!$A$3:$AAD$1504,47,FALSE))</f>
        <v/>
      </c>
      <c r="Q191" s="7297" t="str">
        <f>IF(VLOOKUP($A191,'8 Oct - LIVE LDS Data'!$A$3:$AAD$1504,48,FALSE)=0/1/1900,"",VLOOKUP($A191,'8 Oct - LIVE LDS Data'!$A$3:$AAD$1504,48,FALSE))</f>
        <v/>
      </c>
      <c r="R191" s="7297" t="str">
        <f>IF(VLOOKUP($A191,'8 Oct - LIVE LDS Data'!$A$3:$AAD$1504,54,FALSE)=0/1/1900,"",VLOOKUP($A191,'8 Oct - LIVE LDS Data'!$A$3:$AAD$1504,54,FALSE))</f>
        <v/>
      </c>
      <c r="S191" s="7297" t="str">
        <f>IF(VLOOKUP($A191,'8 Oct - LIVE LDS Data'!$A$3:$AAD$1504,55,FALSE)=0/1/1900,"",VLOOKUP($A191,'8 Oct - LIVE LDS Data'!$A$3:$AAD$1504,55,FALSE))</f>
        <v/>
      </c>
      <c r="T191" s="7297">
        <f>IF(VLOOKUP($A191,'8 Oct - LIVE LDS Data'!$A$3:$AAD$1504,60,FALSE)=0/1/1900,"",VLOOKUP($A191,'8 Oct - LIVE LDS Data'!$A$3:$AAD$1504,60,FALSE))</f>
        <v>46174</v>
      </c>
      <c r="U191" s="7297">
        <f>IF(VLOOKUP($A191,'8 Oct - LIVE LDS Data'!$A$3:$AAD$1504,63,FALSE)=0/1/1900,"",VLOOKUP($A191,'8 Oct - LIVE LDS Data'!$A$3:$AAD$1504,63,FALSE))</f>
        <v>46357</v>
      </c>
      <c r="V191" s="7297">
        <f>IF(VLOOKUP($A191,'8 Oct - LIVE LDS Data'!$A$3:$AAD$1504,66,FALSE)=0/1/1900,"",VLOOKUP($A191,'8 Oct - LIVE LDS Data'!$A$3:$AAD$1504,66,FALSE))</f>
        <v>46539</v>
      </c>
      <c r="W191" s="7537" t="str">
        <f>IF(VLOOKUP($A191,'8 Oct - LIVE LDS Data'!$A$3:$AAD$1504,68,FALSE)=0/1/1900,"",VLOOKUP($A191,'8 Oct - LIVE LDS Data'!$A$3:$AAD$1504,68,FALSE))</f>
        <v>As of November 2024, it is the LPA's intention to submit a draft plan to the Secretary of State by December 2026 under the ‘old’ plan-making system. This is subject to change. Submission exp. Dec 2026</v>
      </c>
      <c r="X191" s="7314" t="s">
        <v>566</v>
      </c>
      <c r="Y191" s="7315" t="s">
        <v>3757</v>
      </c>
      <c r="Z191" s="7538" t="s">
        <v>226</v>
      </c>
      <c r="AA191" s="7300">
        <f>IF(VLOOKUP($A191,'8 Oct - LIVE LDS Data'!$A$3:$AAD$1504,72,FALSE)=0/1/1900,"",VLOOKUP($A191,'8 Oct - LIVE LDS Data'!$A$3:$AAD$1504,72,FALSE))</f>
        <v>45562</v>
      </c>
      <c r="AB191" s="7300">
        <f>IF(VLOOKUP($A191,'8 Oct - LIVE LDS Data'!$A$3:$AAD$1504,73,FALSE)=0/1/1900,"",VLOOKUP($A191,'8 Oct - LIVE LDS Data'!$A$3:$AAD$1504,73,FALSE))</f>
        <v>45700</v>
      </c>
      <c r="AC191" s="7300">
        <f>IF(VLOOKUP($A191,'8 Oct - LIVE LDS Data'!$A$3:$AAD$1504,75,FALSE)=0/1/1900,"",VLOOKUP($A191,'8 Oct - LIVE LDS Data'!$A$3:$AAD$1504,75,FALSE))</f>
        <v>45791</v>
      </c>
      <c r="AD191" s="7300">
        <f>IF(VLOOKUP($A191,'8 Oct - LIVE LDS Data'!$A$3:$AAD$1504,76,FALSE)=0/1/1900,"",VLOOKUP($A191,'8 Oct - LIVE LDS Data'!$A$3:$AAD$1504,76,FALSE))</f>
        <v>45700</v>
      </c>
    </row>
    <row r="192" spans="1:30" s="610" customFormat="1" ht="30" hidden="1" customHeight="1" x14ac:dyDescent="0.2">
      <c r="A192" s="1465"/>
      <c r="B192" s="3349" t="s">
        <v>3629</v>
      </c>
      <c r="C192" s="1468" t="s">
        <v>3630</v>
      </c>
      <c r="D192" s="1469"/>
      <c r="E192" s="1469"/>
      <c r="F192" s="7293" t="str">
        <f>IF(VLOOKUP($B192,'8 Oct - LIVE LDS Data'!$B$3:$AAD$1504,3,FALSE)=0/1/1900,"",VLOOKUP($B192,'8 Oct - LIVE LDS Data'!$B$3:$AAD$1504,3,FALSE))</f>
        <v>South West Hertfordshire 2050
Joint Strategic Plan</v>
      </c>
      <c r="G192" s="7311">
        <f>IF(VLOOKUP($B192,'8 Oct - LIVE LDS Data'!$B$3:$AAD$1504,5,FALSE)=0/1/1900,"",VLOOKUP($B192,'8 Oct - LIVE LDS Data'!$B$3:$AAD$1504,5,FALSE))</f>
        <v>2025</v>
      </c>
      <c r="H192" s="7311">
        <f>IF(VLOOKUP($B192,'8 Oct - LIVE LDS Data'!$B$3:$AAD$1504,6,FALSE)=0/1/1900,"",VLOOKUP($B192,'8 Oct - LIVE LDS Data'!$B$3:$AAD$1504,6,FALSE))</f>
        <v>2050</v>
      </c>
      <c r="I192" s="7295" t="str">
        <f>IF(VLOOKUP($B192,'8 Oct - LIVE LDS Data'!$B$3:$AAD$1504,7,FALSE)=0/1/1900,"",VLOOKUP($B192,'8 Oct - LIVE LDS Data'!$B$3:$AAD$1504,7,FALSE))</f>
        <v>N</v>
      </c>
      <c r="J192" s="7295" t="str">
        <f>IF(VLOOKUP($B192,'8 Oct - LIVE LDS Data'!$B$3:$AAD$1504,8,FALSE)=0/1/1900,"",VLOOKUP($B192,'8 Oct - LIVE LDS Data'!$B$3:$AAD$1504,8,FALSE))</f>
        <v>Y</v>
      </c>
      <c r="K192" s="7295">
        <f>IF(VLOOKUP($B192,'8 Oct - LIVE LDS Data'!$B$3:$AAD$1504,9,FALSE)=0/1/1900,"",VLOOKUP($B192,'8 Oct - LIVE LDS Data'!$B$3:$AAD$1504,9,FALSE))</f>
        <v>40833</v>
      </c>
      <c r="L192" s="7297">
        <f>IF(VLOOKUP($B192,'8 Oct - LIVE LDS Data'!$B$3:$AAD$1504,32,FALSE)=0/1/1900,"",VLOOKUP($B192,'8 Oct - LIVE LDS Data'!$B$3:$AAD$1504,32,FALSE))</f>
        <v>44805</v>
      </c>
      <c r="M192" s="7297">
        <f>IF(VLOOKUP($B192,'8 Oct - LIVE LDS Data'!$B$3:$AAD$1504,33,FALSE)=0/1/1900,"",VLOOKUP($B192,'8 Oct - LIVE LDS Data'!$B$3:$AAD$1504,33,FALSE))</f>
        <v>44809</v>
      </c>
      <c r="N192" s="7297">
        <f>IF(VLOOKUP($B192,'8 Oct - LIVE LDS Data'!$B$3:$AAD$1504,39,FALSE)=0/1/1900,"",VLOOKUP($B192,'8 Oct - LIVE LDS Data'!$B$3:$AAD$1504,39,FALSE))</f>
        <v>45444</v>
      </c>
      <c r="O192" s="7297" t="str">
        <f>IF(VLOOKUP($B192,'8 Oct - LIVE LDS Data'!$B$3:$AAD$1504,40,FALSE)=0/1/1900,"",VLOOKUP($B192,'8 Oct - LIVE LDS Data'!$B$3:$AAD$1504,40,FALSE))</f>
        <v/>
      </c>
      <c r="P192" s="7297" t="str">
        <f>IF(VLOOKUP($B192,'8 Oct - LIVE LDS Data'!$B$3:$AAD$1504,46,FALSE)=0/1/1900,"",VLOOKUP($B192,'8 Oct - LIVE LDS Data'!$B$3:$AAD$1504,46,FALSE))</f>
        <v/>
      </c>
      <c r="Q192" s="7297" t="str">
        <f>IF(VLOOKUP($B192,'8 Oct - LIVE LDS Data'!$B$3:$AAD$1504,47,FALSE)=0/1/1900,"",VLOOKUP($B192,'8 Oct - LIVE LDS Data'!$B$3:$AAD$1504,47,FALSE))</f>
        <v/>
      </c>
      <c r="R192" s="7297" t="str">
        <f>IF(VLOOKUP($B192,'8 Oct - LIVE LDS Data'!$B$3:$AAD$1504,53,FALSE)=0/1/1900,"",VLOOKUP($B192,'8 Oct - LIVE LDS Data'!$B$3:$AAD$1504,53,FALSE))</f>
        <v/>
      </c>
      <c r="S192" s="7297" t="str">
        <f>IF(VLOOKUP($B192,'8 Oct - LIVE LDS Data'!$B$3:$AAD$1504,54,FALSE)=0/1/1900,"",VLOOKUP($B192,'8 Oct - LIVE LDS Data'!$B$3:$AAD$1504,54,FALSE))</f>
        <v/>
      </c>
      <c r="T192" s="7297">
        <f>IF(VLOOKUP($B192,'8 Oct - LIVE LDS Data'!$B$3:$AAD$1504,59,FALSE)=0/1/1900,"",VLOOKUP($B192,'8 Oct - LIVE LDS Data'!$B$3:$AAD$1504,59,FALSE))</f>
        <v>45658</v>
      </c>
      <c r="U192" s="7297">
        <f>IF(VLOOKUP($B192,'8 Oct - LIVE LDS Data'!$B$3:$AAD$1504,62,FALSE)=0/1/1900,"",VLOOKUP($B192,'8 Oct - LIVE LDS Data'!$B$3:$AAD$1504,62,FALSE))</f>
        <v>45717</v>
      </c>
      <c r="V192" s="7297" t="str">
        <f>IF(VLOOKUP($B192,'8 Oct - LIVE LDS Data'!$B$3:$AAD$1504,65,FALSE)=0/1/1900,"",VLOOKUP($B192,'8 Oct - LIVE LDS Data'!$B$3:$AAD$1504,65,FALSE))</f>
        <v>TBC</v>
      </c>
      <c r="W192" s="7553" t="str">
        <f>IF(VLOOKUP($B192,'8 Oct - LIVE LDS Data'!$B$3:$AAD$1504,67,FALSE)=0/1/1900,"",VLOOKUP($B192,'8 Oct - LIVE LDS Data'!$B$3:$AAD$1504,67,FALSE))</f>
        <v>Very vague timeline but next consultation (on options for the scale and pattern of growth) expected mid-2024</v>
      </c>
      <c r="X192" s="7544" t="str">
        <f>IF(VLOOKUP($B192,'8 Oct - LIVE LDS Data'!$B$3:$AAD$1504,78,FALSE)=0/1/1900,"",VLOOKUP($B192,'8 Oct - LIVE LDS Data'!$B$3:$AAD$1504,78,FALSE))</f>
        <v>Reg 18 ongoing</v>
      </c>
      <c r="Y192" s="7315" t="s">
        <v>90</v>
      </c>
      <c r="Z192" s="7538" t="s">
        <v>8053</v>
      </c>
      <c r="AA192" s="7554">
        <f>IF(VLOOKUP($B192,'8 Oct - LIVE LDS Data'!$B$3:$AAD$1504,71,FALSE)=0/1/1900,"",VLOOKUP($B192,'8 Oct - LIVE LDS Data'!$B$3:$AAD$1504,71,FALSE))</f>
        <v>45468</v>
      </c>
      <c r="AB192" s="7554" t="str">
        <f>IF(VLOOKUP($B192,'8 Oct - LIVE LDS Data'!$B$3:$AAD$1504,72,FALSE)=0/1/1900,"",VLOOKUP($B192,'8 Oct - LIVE LDS Data'!$B$3:$AAD$1504,72,FALSE))</f>
        <v/>
      </c>
      <c r="AC192" s="7554">
        <f>IF(VLOOKUP($B192,'8 Oct - LIVE LDS Data'!$B$3:$AAD$1504,74,FALSE)=0/1/1900,"",VLOOKUP($B192,'8 Oct - LIVE LDS Data'!$B$3:$AAD$1504,74,FALSE))</f>
        <v>44803</v>
      </c>
      <c r="AD192" s="7554">
        <f>IF(VLOOKUP($B192,'8 Oct - LIVE LDS Data'!$B$3:$AAD$1504,75,FALSE)=0/1/1900,"",VLOOKUP($B192,'8 Oct - LIVE LDS Data'!$B$3:$AAD$1504,75,FALSE))</f>
        <v>45345</v>
      </c>
    </row>
    <row r="193" spans="1:30" s="610" customFormat="1" ht="30" hidden="1" customHeight="1" x14ac:dyDescent="0.2">
      <c r="A193" s="1465" t="s">
        <v>3631</v>
      </c>
      <c r="B193" s="1465"/>
      <c r="C193" s="1468" t="s">
        <v>3630</v>
      </c>
      <c r="D193" s="1469"/>
      <c r="E193" s="1469"/>
      <c r="F193" s="7293" t="str">
        <f>IF(VLOOKUP($A193,'8 Oct - LIVE LDS Data'!$A$3:$AAD$1504,4,FALSE)=0/1/1900,"",VLOOKUP($A193,'8 Oct - LIVE LDS Data'!$A$3:$AAD$1504,4,FALSE))</f>
        <v>Three Rivers Local Plan</v>
      </c>
      <c r="G193" s="7294" t="str">
        <f>IF(VLOOKUP($A193,'8 Oct - LIVE LDS Data'!$A$3:$AAD$1504,6,FALSE)=0/1/1900,"",VLOOKUP($A193,'8 Oct - LIVE LDS Data'!$A$3:$AAD$1504,6,FALSE))</f>
        <v>2023</v>
      </c>
      <c r="H193" s="7294" t="str">
        <f>IF(VLOOKUP($A193,'8 Oct - LIVE LDS Data'!$A$3:$AAD$1504,7,FALSE)=0/1/1900,"",VLOOKUP($A193,'8 Oct - LIVE LDS Data'!$A$3:$AAD$1504,7,FALSE))</f>
        <v>2041</v>
      </c>
      <c r="I193" s="7294" t="str">
        <f>IF(VLOOKUP($A193,'8 Oct - LIVE LDS Data'!$A$3:$AAD$1504,8,FALSE)=0/1/1900,"",VLOOKUP($A193,'8 Oct - LIVE LDS Data'!$A$3:$AAD$1504,8,FALSE))</f>
        <v>N</v>
      </c>
      <c r="J193" s="7294" t="str">
        <f>IF(VLOOKUP($A193,'8 Oct - LIVE LDS Data'!$A$3:$AAD$1504,9,FALSE)=0/1/1900,"",VLOOKUP($A193,'8 Oct - LIVE LDS Data'!$A$3:$AAD$1504,9,FALSE))</f>
        <v>N</v>
      </c>
      <c r="K193" s="7295">
        <f>IF(VLOOKUP($A193,'8 Oct - LIVE LDS Data'!$A$3:$AAD$1504,10,FALSE)=0/1/1900,"",VLOOKUP($A193,'8 Oct - LIVE LDS Data'!$A$3:$AAD$1504,10,FALSE))</f>
        <v>40833</v>
      </c>
      <c r="L193" s="7297">
        <f>IF(VLOOKUP($A193,'8 Oct - LIVE LDS Data'!$A$3:$AAD$1504,33,FALSE)=0/1/1900,"",VLOOKUP($A193,'8 Oct - LIVE LDS Data'!$A$3:$AAD$1504,33,FALSE))</f>
        <v>43405</v>
      </c>
      <c r="M193" s="7297">
        <f>IF(VLOOKUP($A193,'8 Oct - LIVE LDS Data'!$A$3:$AAD$1504,34,FALSE)=0/1/1900,"",VLOOKUP($A193,'8 Oct - LIVE LDS Data'!$A$3:$AAD$1504,34,FALSE))</f>
        <v>43399</v>
      </c>
      <c r="N193" s="7297">
        <f>IF(VLOOKUP($A193,'8 Oct - LIVE LDS Data'!$A$3:$AAD$1504,40,FALSE)=0/1/1900,"",VLOOKUP($A193,'8 Oct - LIVE LDS Data'!$A$3:$AAD$1504,40,FALSE))</f>
        <v>44317</v>
      </c>
      <c r="O193" s="7297">
        <f>IF(VLOOKUP($A193,'8 Oct - LIVE LDS Data'!$A$3:$AAD$1504,41,FALSE)=0/1/1900,"",VLOOKUP($A193,'8 Oct - LIVE LDS Data'!$A$3:$AAD$1504,41,FALSE))</f>
        <v>44358</v>
      </c>
      <c r="P193" s="7297">
        <f>IF(VLOOKUP($A193,'8 Oct - LIVE LDS Data'!$A$3:$AAD$1504,47,FALSE)=0/1/1900,"",VLOOKUP($A193,'8 Oct - LIVE LDS Data'!$A$3:$AAD$1504,47,FALSE))</f>
        <v>44927</v>
      </c>
      <c r="Q193" s="7297">
        <f>IF(VLOOKUP($A193,'8 Oct - LIVE LDS Data'!$A$3:$AAD$1504,48,FALSE)=0/1/1900,"",VLOOKUP($A193,'8 Oct - LIVE LDS Data'!$A$3:$AAD$1504,48,FALSE))</f>
        <v>44953</v>
      </c>
      <c r="R193" s="7297">
        <f>IF(VLOOKUP($A193,'8 Oct - LIVE LDS Data'!$A$3:$AAD$1504,54,FALSE)=0/1/1900,"",VLOOKUP($A193,'8 Oct - LIVE LDS Data'!$A$3:$AAD$1504,54,FALSE))</f>
        <v>45170</v>
      </c>
      <c r="S193" s="7297">
        <f>IF(VLOOKUP($A193,'8 Oct - LIVE LDS Data'!$A$3:$AAD$1504,55,FALSE)=0/1/1900,"",VLOOKUP($A193,'8 Oct - LIVE LDS Data'!$A$3:$AAD$1504,55,FALSE))</f>
        <v>45226</v>
      </c>
      <c r="T193" s="7297">
        <f>IF(VLOOKUP($A193,'8 Oct - LIVE LDS Data'!$A$3:$AAD$1504,60,FALSE)=0/1/1900,"",VLOOKUP($A193,'8 Oct - LIVE LDS Data'!$A$3:$AAD$1504,60,FALSE))</f>
        <v>46054</v>
      </c>
      <c r="U193" s="7297">
        <f>IF(VLOOKUP($A193,'8 Oct - LIVE LDS Data'!$A$3:$AAD$1504,63,FALSE)=0/1/1900,"",VLOOKUP($A193,'8 Oct - LIVE LDS Data'!$A$3:$AAD$1504,63,FALSE))</f>
        <v>46174</v>
      </c>
      <c r="V193" s="7297" t="str">
        <f>IF(VLOOKUP($A193,'8 Oct - LIVE LDS Data'!$A$3:$AAD$1504,66,FALSE)=0/1/1900,"",VLOOKUP($A193,'8 Oct - LIVE LDS Data'!$A$3:$AAD$1504,66,FALSE))</f>
        <v>TBC</v>
      </c>
      <c r="W193" s="7537" t="str">
        <f>IF(VLOOKUP($A193,'8 Oct - LIVE LDS Data'!$A$3:$AAD$1504,68,FALSE)=0/1/1900,"",VLOOKUP($A193,'8 Oct - LIVE LDS Data'!$A$3:$AAD$1504,68,FALSE))</f>
        <v>Submission now exp. June 2026</v>
      </c>
      <c r="X193" s="7314" t="str">
        <f>IF(VLOOKUP($A193,'8 Oct - LIVE LDS Data'!$A$3:$AAD$1504,79,FALSE)=0/1/1900,"",VLOOKUP($A193,'8 Oct - LIVE LDS Data'!$A$3:$AAD$1504,79,FALSE))</f>
        <v>Reg 18 completed</v>
      </c>
      <c r="Y193" s="7315" t="s">
        <v>90</v>
      </c>
      <c r="Z193" s="7538" t="s">
        <v>8053</v>
      </c>
      <c r="AA193" s="7300">
        <f>IF(VLOOKUP($A193,'8 Oct - LIVE LDS Data'!$A$3:$AAD$1504,72,FALSE)=0/1/1900,"",VLOOKUP($A193,'8 Oct - LIVE LDS Data'!$A$3:$AAD$1504,72,FALSE))</f>
        <v>45320</v>
      </c>
      <c r="AB193" s="7300">
        <f>IF(VLOOKUP($A193,'8 Oct - LIVE LDS Data'!$A$3:$AAD$1504,73,FALSE)=0/1/1900,"",VLOOKUP($A193,'8 Oct - LIVE LDS Data'!$A$3:$AAD$1504,73,FALSE))</f>
        <v>45758</v>
      </c>
      <c r="AC193" s="7300" t="str">
        <f>IF(VLOOKUP($A193,'8 Oct - LIVE LDS Data'!$A$3:$AAD$1504,75,FALSE)=0/1/1900,"",VLOOKUP($A193,'8 Oct - LIVE LDS Data'!$A$3:$AAD$1504,75,FALSE))</f>
        <v/>
      </c>
      <c r="AD193" s="7300">
        <f>IF(VLOOKUP($A193,'8 Oct - LIVE LDS Data'!$A$3:$AAD$1504,76,FALSE)=0/1/1900,"",VLOOKUP($A193,'8 Oct - LIVE LDS Data'!$A$3:$AAD$1504,76,FALSE))</f>
        <v>45758</v>
      </c>
    </row>
    <row r="194" spans="1:30" s="610" customFormat="1" ht="30" hidden="1" customHeight="1" x14ac:dyDescent="0.2">
      <c r="A194" s="3332" t="s">
        <v>3647</v>
      </c>
      <c r="B194" s="1465"/>
      <c r="C194" s="1465" t="s">
        <v>3648</v>
      </c>
      <c r="D194" s="1466"/>
      <c r="E194" s="1466"/>
      <c r="F194" s="7293" t="str">
        <f>IF(VLOOKUP($A194,'8 Oct - LIVE LDS Data'!$A$3:$AAD$1504,4,FALSE)=0/1/1900,"",VLOOKUP($A194,'8 Oct - LIVE LDS Data'!$A$3:$AAD$1504,4,FALSE))</f>
        <v>Thurrock Local Plan 2040</v>
      </c>
      <c r="G194" s="7294" t="str">
        <f>IF(VLOOKUP($A194,'8 Oct - LIVE LDS Data'!$A$3:$AAD$1504,6,FALSE)=0/1/1900,"",VLOOKUP($A194,'8 Oct - LIVE LDS Data'!$A$3:$AAD$1504,6,FALSE))</f>
        <v>2025</v>
      </c>
      <c r="H194" s="7294" t="str">
        <f>IF(VLOOKUP($A194,'8 Oct - LIVE LDS Data'!$A$3:$AAD$1504,7,FALSE)=0/1/1900,"",VLOOKUP($A194,'8 Oct - LIVE LDS Data'!$A$3:$AAD$1504,7,FALSE))</f>
        <v>2040</v>
      </c>
      <c r="I194" s="7294" t="str">
        <f>IF(VLOOKUP($A194,'8 Oct - LIVE LDS Data'!$A$3:$AAD$1504,8,FALSE)=0/1/1900,"",VLOOKUP($A194,'8 Oct - LIVE LDS Data'!$A$3:$AAD$1504,8,FALSE))</f>
        <v>N</v>
      </c>
      <c r="J194" s="7294" t="str">
        <f>IF(VLOOKUP($A194,'8 Oct - LIVE LDS Data'!$A$3:$AAD$1504,9,FALSE)=0/1/1900,"",VLOOKUP($A194,'8 Oct - LIVE LDS Data'!$A$3:$AAD$1504,9,FALSE))</f>
        <v>N</v>
      </c>
      <c r="K194" s="7295">
        <f>IF(VLOOKUP($A194,'8 Oct - LIVE LDS Data'!$A$3:$AAD$1504,10,FALSE)=0/1/1900,"",VLOOKUP($A194,'8 Oct - LIVE LDS Data'!$A$3:$AAD$1504,10,FALSE))</f>
        <v>42032</v>
      </c>
      <c r="L194" s="7297">
        <f>IF(VLOOKUP($A194,'8 Oct - LIVE LDS Data'!$A$3:$AAD$1504,33,FALSE)=0/1/1900,"",VLOOKUP($A194,'8 Oct - LIVE LDS Data'!$A$3:$AAD$1504,33,FALSE))</f>
        <v>42401</v>
      </c>
      <c r="M194" s="7297">
        <f>IF(VLOOKUP($A194,'8 Oct - LIVE LDS Data'!$A$3:$AAD$1504,34,FALSE)=0/1/1900,"",VLOOKUP($A194,'8 Oct - LIVE LDS Data'!$A$3:$AAD$1504,34,FALSE))</f>
        <v>42426</v>
      </c>
      <c r="N194" s="7297">
        <f>IF(VLOOKUP($A194,'8 Oct - LIVE LDS Data'!$A$3:$AAD$1504,40,FALSE)=0/1/1900,"",VLOOKUP($A194,'8 Oct - LIVE LDS Data'!$A$3:$AAD$1504,40,FALSE))</f>
        <v>42644</v>
      </c>
      <c r="O194" s="7297">
        <f>IF(VLOOKUP($A194,'8 Oct - LIVE LDS Data'!$A$3:$AAD$1504,41,FALSE)=0/1/1900,"",VLOOKUP($A194,'8 Oct - LIVE LDS Data'!$A$3:$AAD$1504,41,FALSE))</f>
        <v>43446</v>
      </c>
      <c r="P194" s="7297" t="str">
        <f>IF(VLOOKUP($A194,'8 Oct - LIVE LDS Data'!$A$3:$AAD$1504,47,FALSE)=0/1/1900,"",VLOOKUP($A194,'8 Oct - LIVE LDS Data'!$A$3:$AAD$1504,47,FALSE))</f>
        <v>Jan-2024
(was Jul-2023)</v>
      </c>
      <c r="Q194" s="7297">
        <f>IF(VLOOKUP($A194,'8 Oct - LIVE LDS Data'!$A$3:$AAD$1504,48,FALSE)=0/1/1900,"",VLOOKUP($A194,'8 Oct - LIVE LDS Data'!$A$3:$AAD$1504,48,FALSE))</f>
        <v>45278</v>
      </c>
      <c r="R194" s="7297" t="str">
        <f>IF(VLOOKUP($A194,'8 Oct - LIVE LDS Data'!$A$3:$AAD$1504,54,FALSE)=0/1/1900,"",VLOOKUP($A194,'8 Oct - LIVE LDS Data'!$A$3:$AAD$1504,54,FALSE))</f>
        <v/>
      </c>
      <c r="S194" s="7297" t="str">
        <f>IF(VLOOKUP($A194,'8 Oct - LIVE LDS Data'!$A$3:$AAD$1504,55,FALSE)=0/1/1900,"",VLOOKUP($A194,'8 Oct - LIVE LDS Data'!$A$3:$AAD$1504,55,FALSE))</f>
        <v/>
      </c>
      <c r="T194" s="7297">
        <f>IF(VLOOKUP($A194,'8 Oct - LIVE LDS Data'!$A$3:$AAD$1504,60,FALSE)=0/1/1900,"",VLOOKUP($A194,'8 Oct - LIVE LDS Data'!$A$3:$AAD$1504,60,FALSE))</f>
        <v>46054</v>
      </c>
      <c r="U194" s="7297">
        <f>IF(VLOOKUP($A194,'8 Oct - LIVE LDS Data'!$A$3:$AAD$1504,63,FALSE)=0/1/1900,"",VLOOKUP($A194,'8 Oct - LIVE LDS Data'!$A$3:$AAD$1504,63,FALSE))</f>
        <v>46235</v>
      </c>
      <c r="V194" s="7297">
        <f>IF(VLOOKUP($A194,'8 Oct - LIVE LDS Data'!$A$3:$AAD$1504,66,FALSE)=0/1/1900,"",VLOOKUP($A194,'8 Oct - LIVE LDS Data'!$A$3:$AAD$1504,66,FALSE))</f>
        <v>46784</v>
      </c>
      <c r="W194" s="7545" t="str">
        <f>IF(VLOOKUP($A194,'8 Oct - LIVE LDS Data'!$A$3:$AAD$1504,68,FALSE)=0/1/1900,"",VLOOKUP($A194,'8 Oct - LIVE LDS Data'!$A$3:$AAD$1504,68,FALSE))</f>
        <v>All Reg 18 consultations now completed but Reg 19 now Spring 2026 (c. Jan - Mar 2026).</v>
      </c>
      <c r="X194" s="7314" t="str">
        <f>IF(VLOOKUP($A194,'8 Oct - LIVE LDS Data'!$A$3:$AAD$1504,79,FALSE)=0/1/1900,"",VLOOKUP($A194,'8 Oct - LIVE LDS Data'!$A$3:$AAD$1504,79,FALSE))</f>
        <v>Reg 18 completed</v>
      </c>
      <c r="Y194" s="7317" t="s">
        <v>90</v>
      </c>
      <c r="Z194" s="7546" t="s">
        <v>8052</v>
      </c>
      <c r="AA194" s="7300">
        <f>IF(VLOOKUP($A194,'8 Oct - LIVE LDS Data'!$A$3:$AAD$1504,72,FALSE)=0/1/1900,"",VLOOKUP($A194,'8 Oct - LIVE LDS Data'!$A$3:$AAD$1504,72,FALSE))</f>
        <v>45631</v>
      </c>
      <c r="AB194" s="7300">
        <f>IF(VLOOKUP($A194,'8 Oct - LIVE LDS Data'!$A$3:$AAD$1504,73,FALSE)=0/1/1900,"",VLOOKUP($A194,'8 Oct - LIVE LDS Data'!$A$3:$AAD$1504,73,FALSE))</f>
        <v>45758</v>
      </c>
      <c r="AC194" s="7300">
        <f>IF(VLOOKUP($A194,'8 Oct - LIVE LDS Data'!$A$3:$AAD$1504,75,FALSE)=0/1/1900,"",VLOOKUP($A194,'8 Oct - LIVE LDS Data'!$A$3:$AAD$1504,75,FALSE))</f>
        <v>45758</v>
      </c>
      <c r="AD194" s="7300">
        <f>IF(VLOOKUP($A194,'8 Oct - LIVE LDS Data'!$A$3:$AAD$1504,76,FALSE)=0/1/1900,"",VLOOKUP($A194,'8 Oct - LIVE LDS Data'!$A$3:$AAD$1504,76,FALSE))</f>
        <v>45685</v>
      </c>
    </row>
    <row r="195" spans="1:30" s="610" customFormat="1" ht="30" hidden="1" customHeight="1" x14ac:dyDescent="0.2">
      <c r="A195" s="1467" t="s">
        <v>3668</v>
      </c>
      <c r="B195" s="1467"/>
      <c r="C195" s="1467" t="s">
        <v>3669</v>
      </c>
      <c r="D195" s="1480"/>
      <c r="E195" s="1480"/>
      <c r="F195" s="7293" t="str">
        <f>IF(VLOOKUP($A195,'8 Oct - LIVE LDS Data'!$A$3:$AAD$1504,4,FALSE)=0/1/1900,"",VLOOKUP($A195,'8 Oct - LIVE LDS Data'!$A$3:$AAD$1504,4,FALSE))</f>
        <v>Tonbridge and Malling Local Plan 2025-2040
(previous emerging plan failed DtC)</v>
      </c>
      <c r="G195" s="7294" t="str">
        <f>IF(VLOOKUP($A195,'8 Oct - LIVE LDS Data'!$A$3:$AAD$1504,6,FALSE)=0/1/1900,"",VLOOKUP($A195,'8 Oct - LIVE LDS Data'!$A$3:$AAD$1504,6,FALSE))</f>
        <v>2025</v>
      </c>
      <c r="H195" s="7294" t="str">
        <f>IF(VLOOKUP($A195,'8 Oct - LIVE LDS Data'!$A$3:$AAD$1504,7,FALSE)=0/1/1900,"",VLOOKUP($A195,'8 Oct - LIVE LDS Data'!$A$3:$AAD$1504,7,FALSE))</f>
        <v>2040</v>
      </c>
      <c r="I195" s="7294" t="str">
        <f>IF(VLOOKUP($A195,'8 Oct - LIVE LDS Data'!$A$3:$AAD$1504,8,FALSE)=0/1/1900,"",VLOOKUP($A195,'8 Oct - LIVE LDS Data'!$A$3:$AAD$1504,8,FALSE))</f>
        <v>N</v>
      </c>
      <c r="J195" s="7294" t="str">
        <f>IF(VLOOKUP($A195,'8 Oct - LIVE LDS Data'!$A$3:$AAD$1504,9,FALSE)=0/1/1900,"",VLOOKUP($A195,'8 Oct - LIVE LDS Data'!$A$3:$AAD$1504,9,FALSE))</f>
        <v>N</v>
      </c>
      <c r="K195" s="7295">
        <f>IF(VLOOKUP($A195,'8 Oct - LIVE LDS Data'!$A$3:$AAD$1504,10,FALSE)=0/1/1900,"",VLOOKUP($A195,'8 Oct - LIVE LDS Data'!$A$3:$AAD$1504,10,FALSE))</f>
        <v>39350</v>
      </c>
      <c r="L195" s="7297">
        <f>IF(VLOOKUP($A195,'8 Oct - LIVE LDS Data'!$A$3:$AAD$1504,33,FALSE)=0/1/1900,"",VLOOKUP($A195,'8 Oct - LIVE LDS Data'!$A$3:$AAD$1504,33,FALSE))</f>
        <v>44774</v>
      </c>
      <c r="M195" s="7297">
        <f>IF(VLOOKUP($A195,'8 Oct - LIVE LDS Data'!$A$3:$AAD$1504,34,FALSE)=0/1/1900,"",VLOOKUP($A195,'8 Oct - LIVE LDS Data'!$A$3:$AAD$1504,34,FALSE))</f>
        <v>44826</v>
      </c>
      <c r="N195" s="7297">
        <f>IF(VLOOKUP($A195,'8 Oct - LIVE LDS Data'!$A$3:$AAD$1504,40,FALSE)=0/1/1900,"",VLOOKUP($A195,'8 Oct - LIVE LDS Data'!$A$3:$AAD$1504,40,FALSE))</f>
        <v>45931</v>
      </c>
      <c r="O195" s="7297" t="str">
        <f>IF(VLOOKUP($A195,'8 Oct - LIVE LDS Data'!$A$3:$AAD$1504,41,FALSE)=0/1/1900,"",VLOOKUP($A195,'8 Oct - LIVE LDS Data'!$A$3:$AAD$1504,41,FALSE))</f>
        <v/>
      </c>
      <c r="P195" s="7297" t="str">
        <f>IF(VLOOKUP($A195,'8 Oct - LIVE LDS Data'!$A$3:$AAD$1504,47,FALSE)=0/1/1900,"",VLOOKUP($A195,'8 Oct - LIVE LDS Data'!$A$3:$AAD$1504,47,FALSE))</f>
        <v/>
      </c>
      <c r="Q195" s="7297" t="str">
        <f>IF(VLOOKUP($A195,'8 Oct - LIVE LDS Data'!$A$3:$AAD$1504,48,FALSE)=0/1/1900,"",VLOOKUP($A195,'8 Oct - LIVE LDS Data'!$A$3:$AAD$1504,48,FALSE))</f>
        <v/>
      </c>
      <c r="R195" s="7297" t="str">
        <f>IF(VLOOKUP($A195,'8 Oct - LIVE LDS Data'!$A$3:$AAD$1504,54,FALSE)=0/1/1900,"",VLOOKUP($A195,'8 Oct - LIVE LDS Data'!$A$3:$AAD$1504,54,FALSE))</f>
        <v/>
      </c>
      <c r="S195" s="7297" t="str">
        <f>IF(VLOOKUP($A195,'8 Oct - LIVE LDS Data'!$A$3:$AAD$1504,55,FALSE)=0/1/1900,"",VLOOKUP($A195,'8 Oct - LIVE LDS Data'!$A$3:$AAD$1504,55,FALSE))</f>
        <v/>
      </c>
      <c r="T195" s="7297">
        <f>IF(VLOOKUP($A195,'8 Oct - LIVE LDS Data'!$A$3:$AAD$1504,60,FALSE)=0/1/1900,"",VLOOKUP($A195,'8 Oct - LIVE LDS Data'!$A$3:$AAD$1504,60,FALSE))</f>
        <v>46235</v>
      </c>
      <c r="U195" s="7297">
        <f>IF(VLOOKUP($A195,'8 Oct - LIVE LDS Data'!$A$3:$AAD$1504,63,FALSE)=0/1/1900,"",VLOOKUP($A195,'8 Oct - LIVE LDS Data'!$A$3:$AAD$1504,63,FALSE))</f>
        <v>46327</v>
      </c>
      <c r="V195" s="7297">
        <f>IF(VLOOKUP($A195,'8 Oct - LIVE LDS Data'!$A$3:$AAD$1504,66,FALSE)=0/1/1900,"",VLOOKUP($A195,'8 Oct - LIVE LDS Data'!$A$3:$AAD$1504,66,FALSE))</f>
        <v>46692</v>
      </c>
      <c r="W195" s="7537" t="str">
        <f>IF(VLOOKUP($A195,'8 Oct - LIVE LDS Data'!$A$3:$AAD$1504,68,FALSE)=0/1/1900,"",VLOOKUP($A195,'8 Oct - LIVE LDS Data'!$A$3:$AAD$1504,68,FALSE))</f>
        <v>Regulation 18: Second stage Local Plan consultation Q3 2025/26 (Starting in October 2025)
Regulation 19: Publication of the Pre-Submission Local Plan Q2 2026/27
Regulation 22: Submission of the Local Plan to the Secretary of State Q3 2026/27 (By or before 12th December 2026)
Adoption of the Local Plan Q3 2027/8 (subject to PINS)</v>
      </c>
      <c r="X195" s="7314" t="str">
        <f>IF(VLOOKUP($A195,'8 Oct - LIVE LDS Data'!$A$3:$AAD$1504,79,FALSE)=0/1/1900,"",VLOOKUP($A195,'8 Oct - LIVE LDS Data'!$A$3:$AAD$1504,79,FALSE))</f>
        <v>Reg 18 ongoing</v>
      </c>
      <c r="Y195" s="7315" t="s">
        <v>90</v>
      </c>
      <c r="Z195" s="7538" t="s">
        <v>8058</v>
      </c>
      <c r="AA195" s="7300">
        <f>IF(VLOOKUP($A195,'8 Oct - LIVE LDS Data'!$A$3:$AAD$1504,72,FALSE)=0/1/1900,"",VLOOKUP($A195,'8 Oct - LIVE LDS Data'!$A$3:$AAD$1504,72,FALSE))</f>
        <v>45929</v>
      </c>
      <c r="AB195" s="7300">
        <f>IF(VLOOKUP($A195,'8 Oct - LIVE LDS Data'!$A$3:$AAD$1504,73,FALSE)=0/1/1900,"",VLOOKUP($A195,'8 Oct - LIVE LDS Data'!$A$3:$AAD$1504,73,FALSE))</f>
        <v>45758</v>
      </c>
      <c r="AC195" s="7300" t="str">
        <f>IF(VLOOKUP($A195,'8 Oct - LIVE LDS Data'!$A$3:$AAD$1504,75,FALSE)=0/1/1900,"",VLOOKUP($A195,'8 Oct - LIVE LDS Data'!$A$3:$AAD$1504,75,FALSE))</f>
        <v/>
      </c>
      <c r="AD195" s="7300">
        <f>IF(VLOOKUP($A195,'8 Oct - LIVE LDS Data'!$A$3:$AAD$1504,76,FALSE)=0/1/1900,"",VLOOKUP($A195,'8 Oct - LIVE LDS Data'!$A$3:$AAD$1504,76,FALSE))</f>
        <v>45758</v>
      </c>
    </row>
    <row r="196" spans="1:30" s="610" customFormat="1" ht="30" customHeight="1" x14ac:dyDescent="0.2">
      <c r="A196" s="1478" t="s">
        <v>563</v>
      </c>
      <c r="B196" s="3395"/>
      <c r="C196" s="1478" t="s">
        <v>564</v>
      </c>
      <c r="D196" s="1479"/>
      <c r="E196" s="1479"/>
      <c r="F196" s="7293" t="str">
        <f>IF(VLOOKUP($A196,'8 Oct - LIVE LDS Data'!$A$3:$AAD$1504,4,FALSE)=0/1/1900,"",VLOOKUP($A196,'8 Oct - LIVE LDS Data'!$A$3:$AAD$1504,4,FALSE))</f>
        <v xml:space="preserve">City Plan Part 1 Review </v>
      </c>
      <c r="G196" s="7294" t="str">
        <f>IF(VLOOKUP($A196,'8 Oct - LIVE LDS Data'!$A$3:$AAD$1504,6,FALSE)=0/1/1900,"",VLOOKUP($A196,'8 Oct - LIVE LDS Data'!$A$3:$AAD$1504,6,FALSE))</f>
        <v/>
      </c>
      <c r="H196" s="7294" t="str">
        <f>IF(VLOOKUP($A196,'8 Oct - LIVE LDS Data'!$A$3:$AAD$1504,7,FALSE)=0/1/1900,"",VLOOKUP($A196,'8 Oct - LIVE LDS Data'!$A$3:$AAD$1504,7,FALSE))</f>
        <v/>
      </c>
      <c r="I196" s="7294" t="str">
        <f>IF(VLOOKUP($A196,'8 Oct - LIVE LDS Data'!$A$3:$AAD$1504,8,FALSE)=0/1/1900,"",VLOOKUP($A196,'8 Oct - LIVE LDS Data'!$A$3:$AAD$1504,8,FALSE))</f>
        <v>N</v>
      </c>
      <c r="J196" s="7294" t="str">
        <f>IF(VLOOKUP($A196,'8 Oct - LIVE LDS Data'!$A$3:$AAD$1504,9,FALSE)=0/1/1900,"",VLOOKUP($A196,'8 Oct - LIVE LDS Data'!$A$3:$AAD$1504,9,FALSE))</f>
        <v>N</v>
      </c>
      <c r="K196" s="7295">
        <f>IF(VLOOKUP($A196,'8 Oct - LIVE LDS Data'!$A$3:$AAD$1504,10,FALSE)=0/1/1900,"",VLOOKUP($A196,'8 Oct - LIVE LDS Data'!$A$3:$AAD$1504,10,FALSE))</f>
        <v>42453</v>
      </c>
      <c r="L196" s="7297">
        <f>IF(VLOOKUP($A196,'8 Oct - LIVE LDS Data'!$A$3:$AAD$1504,33,FALSE)=0/1/1900,"",VLOOKUP($A196,'8 Oct - LIVE LDS Data'!$A$3:$AAD$1504,33,FALSE))</f>
        <v>45383</v>
      </c>
      <c r="M196" s="7297" t="str">
        <f>IF(VLOOKUP($A196,'8 Oct - LIVE LDS Data'!$A$3:$AAD$1504,34,FALSE)=0/1/1900,"",VLOOKUP($A196,'8 Oct - LIVE LDS Data'!$A$3:$AAD$1504,34,FALSE))</f>
        <v/>
      </c>
      <c r="N196" s="7297">
        <f>IF(VLOOKUP($A196,'8 Oct - LIVE LDS Data'!$A$3:$AAD$1504,40,FALSE)=0/1/1900,"",VLOOKUP($A196,'8 Oct - LIVE LDS Data'!$A$3:$AAD$1504,40,FALSE))</f>
        <v>46204</v>
      </c>
      <c r="O196" s="7297" t="str">
        <f>IF(VLOOKUP($A196,'8 Oct - LIVE LDS Data'!$A$3:$AAD$1504,41,FALSE)=0/1/1900,"",VLOOKUP($A196,'8 Oct - LIVE LDS Data'!$A$3:$AAD$1504,41,FALSE))</f>
        <v/>
      </c>
      <c r="P196" s="7297" t="str">
        <f>IF(VLOOKUP($A196,'8 Oct - LIVE LDS Data'!$A$3:$AAD$1504,47,FALSE)=0/1/1900,"",VLOOKUP($A196,'8 Oct - LIVE LDS Data'!$A$3:$AAD$1504,47,FALSE))</f>
        <v/>
      </c>
      <c r="Q196" s="7297" t="str">
        <f>IF(VLOOKUP($A196,'8 Oct - LIVE LDS Data'!$A$3:$AAD$1504,48,FALSE)=0/1/1900,"",VLOOKUP($A196,'8 Oct - LIVE LDS Data'!$A$3:$AAD$1504,48,FALSE))</f>
        <v/>
      </c>
      <c r="R196" s="7297" t="str">
        <f>IF(VLOOKUP($A196,'8 Oct - LIVE LDS Data'!$A$3:$AAD$1504,54,FALSE)=0/1/1900,"",VLOOKUP($A196,'8 Oct - LIVE LDS Data'!$A$3:$AAD$1504,54,FALSE))</f>
        <v/>
      </c>
      <c r="S196" s="7297" t="str">
        <f>IF(VLOOKUP($A196,'8 Oct - LIVE LDS Data'!$A$3:$AAD$1504,55,FALSE)=0/1/1900,"",VLOOKUP($A196,'8 Oct - LIVE LDS Data'!$A$3:$AAD$1504,55,FALSE))</f>
        <v/>
      </c>
      <c r="T196" s="7297">
        <f>IF(VLOOKUP($A196,'8 Oct - LIVE LDS Data'!$A$3:$AAD$1504,60,FALSE)=0/1/1900,"",VLOOKUP($A196,'8 Oct - LIVE LDS Data'!$A$3:$AAD$1504,60,FALSE))</f>
        <v>46661</v>
      </c>
      <c r="U196" s="7297">
        <f>IF(VLOOKUP($A196,'8 Oct - LIVE LDS Data'!$A$3:$AAD$1504,63,FALSE)=0/1/1900,"",VLOOKUP($A196,'8 Oct - LIVE LDS Data'!$A$3:$AAD$1504,63,FALSE))</f>
        <v>46753</v>
      </c>
      <c r="V196" s="7297">
        <f>IF(VLOOKUP($A196,'8 Oct - LIVE LDS Data'!$A$3:$AAD$1504,66,FALSE)=0/1/1900,"",VLOOKUP($A196,'8 Oct - LIVE LDS Data'!$A$3:$AAD$1504,66,FALSE))</f>
        <v>47088</v>
      </c>
      <c r="W196" s="7537" t="str">
        <f>IF(VLOOKUP($A196,'8 Oct - LIVE LDS Data'!$A$3:$AAD$1504,68,FALSE)=0/1/1900,"",VLOOKUP($A196,'8 Oct - LIVE LDS Data'!$A$3:$AAD$1504,68,FALSE))</f>
        <v>Key Issues Scoping Document and Sustainable Appraisal (SA) Scoping Report (Regulation 18) November 2024 to January 2025
Draft Plan and Sustainability Appraisal (Regulation 18) July to September 2026
Publication stage (Regulation 19) Autumn 2027
Submission stage (Regulation 22) – Early 2028
Public Examination (Regulation 24) – Spring/Summer 2028
Adoption – Late 2028</v>
      </c>
      <c r="X196" s="7314" t="s">
        <v>566</v>
      </c>
      <c r="Y196" s="7315" t="s">
        <v>3757</v>
      </c>
      <c r="Z196" s="7538" t="s">
        <v>8055</v>
      </c>
      <c r="AA196" s="7300">
        <f>IF(VLOOKUP($A196,'8 Oct - LIVE LDS Data'!$A$3:$AAD$1504,72,FALSE)=0/1/1900,"",VLOOKUP($A196,'8 Oct - LIVE LDS Data'!$A$3:$AAD$1504,72,FALSE))</f>
        <v>45902</v>
      </c>
      <c r="AB196" s="7300">
        <f>IF(VLOOKUP($A196,'8 Oct - LIVE LDS Data'!$A$3:$AAD$1504,73,FALSE)=0/1/1900,"",VLOOKUP($A196,'8 Oct - LIVE LDS Data'!$A$3:$AAD$1504,73,FALSE))</f>
        <v>45716</v>
      </c>
      <c r="AC196" s="7300">
        <f>IF(VLOOKUP($A196,'8 Oct - LIVE LDS Data'!$A$3:$AAD$1504,75,FALSE)=0/1/1900,"",VLOOKUP($A196,'8 Oct - LIVE LDS Data'!$A$3:$AAD$1504,75,FALSE))</f>
        <v>45902</v>
      </c>
      <c r="AD196" s="7300">
        <f>IF(VLOOKUP($A196,'8 Oct - LIVE LDS Data'!$A$3:$AAD$1504,76,FALSE)=0/1/1900,"",VLOOKUP($A196,'8 Oct - LIVE LDS Data'!$A$3:$AAD$1504,76,FALSE))</f>
        <v>45716</v>
      </c>
    </row>
    <row r="197" spans="1:30" s="610" customFormat="1" ht="30" customHeight="1" x14ac:dyDescent="0.2">
      <c r="A197" s="1465" t="s">
        <v>2783</v>
      </c>
      <c r="B197" s="1465"/>
      <c r="C197" s="1465" t="s">
        <v>2784</v>
      </c>
      <c r="D197" s="1466"/>
      <c r="E197" s="1466"/>
      <c r="F197" s="7293" t="str">
        <f>IF(VLOOKUP($A197,'8 Oct - LIVE LDS Data'!$A$3:$AAD$1504,4,FALSE)=0/1/1900,"",VLOOKUP($A197,'8 Oct - LIVE LDS Data'!$A$3:$AAD$1504,4,FALSE))</f>
        <v>Redbridge Local Plan Review</v>
      </c>
      <c r="G197" s="7294" t="str">
        <f>IF(VLOOKUP($A197,'8 Oct - LIVE LDS Data'!$A$3:$AAD$1504,6,FALSE)=0/1/1900,"",VLOOKUP($A197,'8 Oct - LIVE LDS Data'!$A$3:$AAD$1504,6,FALSE))</f>
        <v/>
      </c>
      <c r="H197" s="7294" t="str">
        <f>IF(VLOOKUP($A197,'8 Oct - LIVE LDS Data'!$A$3:$AAD$1504,7,FALSE)=0/1/1900,"",VLOOKUP($A197,'8 Oct - LIVE LDS Data'!$A$3:$AAD$1504,7,FALSE))</f>
        <v/>
      </c>
      <c r="I197" s="7294" t="str">
        <f>IF(VLOOKUP($A197,'8 Oct - LIVE LDS Data'!$A$3:$AAD$1504,8,FALSE)=0/1/1900,"",VLOOKUP($A197,'8 Oct - LIVE LDS Data'!$A$3:$AAD$1504,8,FALSE))</f>
        <v>N</v>
      </c>
      <c r="J197" s="7294" t="str">
        <f>IF(VLOOKUP($A197,'8 Oct - LIVE LDS Data'!$A$3:$AAD$1504,9,FALSE)=0/1/1900,"",VLOOKUP($A197,'8 Oct - LIVE LDS Data'!$A$3:$AAD$1504,9,FALSE))</f>
        <v>N</v>
      </c>
      <c r="K197" s="7295">
        <f>IF(VLOOKUP($A197,'8 Oct - LIVE LDS Data'!$A$3:$AAD$1504,10,FALSE)=0/1/1900,"",VLOOKUP($A197,'8 Oct - LIVE LDS Data'!$A$3:$AAD$1504,10,FALSE))</f>
        <v>43174</v>
      </c>
      <c r="L197" s="7295"/>
      <c r="M197" s="7295"/>
      <c r="N197" s="7295"/>
      <c r="O197" s="7295"/>
      <c r="P197" s="7295"/>
      <c r="Q197" s="7295"/>
      <c r="R197" s="7295"/>
      <c r="S197" s="7295"/>
      <c r="T197" s="7297">
        <f>IF(VLOOKUP($A197,'8 Oct - LIVE LDS Data'!$A$3:$AAD$1504,60,FALSE)=0/1/1900,"",VLOOKUP($A197,'8 Oct - LIVE LDS Data'!$A$3:$AAD$1504,60,FALSE))</f>
        <v>46784</v>
      </c>
      <c r="U197" s="7297">
        <f>IF(VLOOKUP($A197,'8 Oct - LIVE LDS Data'!$A$3:$AAD$1504,63,FALSE)=0/1/1900,"",VLOOKUP($A197,'8 Oct - LIVE LDS Data'!$A$3:$AAD$1504,63,FALSE))</f>
        <v>47058</v>
      </c>
      <c r="V197" s="7297">
        <f>IF(VLOOKUP($A197,'8 Oct - LIVE LDS Data'!$A$3:$AAD$1504,66,FALSE)=0/1/1900,"",VLOOKUP($A197,'8 Oct - LIVE LDS Data'!$A$3:$AAD$1504,66,FALSE))</f>
        <v>47150</v>
      </c>
      <c r="W197" s="7537" t="e" vm="3">
        <f>IF(VLOOKUP($A197,'8 Oct - LIVE LDS Data'!$A$3:$AAD$1504,68,FALSE)=0/1/1900,"",VLOOKUP($A197,'8 Oct - LIVE LDS Data'!$A$3:$AAD$1504,68,FALSE))</f>
        <v>#VALUE!</v>
      </c>
      <c r="X197" s="7314" t="s">
        <v>566</v>
      </c>
      <c r="Y197" s="7315" t="s">
        <v>3757</v>
      </c>
      <c r="Z197" s="7538" t="s">
        <v>8054</v>
      </c>
      <c r="AA197" s="7300">
        <f>IF(VLOOKUP($A197,'8 Oct - LIVE LDS Data'!$A$3:$AAD$1504,72,FALSE)=0/1/1900,"",VLOOKUP($A197,'8 Oct - LIVE LDS Data'!$A$3:$AAD$1504,72,FALSE))</f>
        <v>45399</v>
      </c>
      <c r="AB197" s="7300">
        <f>IF(VLOOKUP($A197,'8 Oct - LIVE LDS Data'!$A$3:$AAD$1504,73,FALSE)=0/1/1900,"",VLOOKUP($A197,'8 Oct - LIVE LDS Data'!$A$3:$AAD$1504,73,FALSE))</f>
        <v>45790</v>
      </c>
      <c r="AC197" s="7300">
        <f>IF(VLOOKUP($A197,'8 Oct - LIVE LDS Data'!$A$3:$AAD$1504,75,FALSE)=0/1/1900,"",VLOOKUP($A197,'8 Oct - LIVE LDS Data'!$A$3:$AAD$1504,75,FALSE))</f>
        <v>45149</v>
      </c>
      <c r="AD197" s="7300">
        <f>IF(VLOOKUP($A197,'8 Oct - LIVE LDS Data'!$A$3:$AAD$1504,76,FALSE)=0/1/1900,"",VLOOKUP($A197,'8 Oct - LIVE LDS Data'!$A$3:$AAD$1504,76,FALSE))</f>
        <v>45790</v>
      </c>
    </row>
    <row r="198" spans="1:30" s="610" customFormat="1" ht="30" hidden="1" customHeight="1" x14ac:dyDescent="0.2">
      <c r="A198" s="7309" t="s">
        <v>3698</v>
      </c>
      <c r="B198" s="7309"/>
      <c r="C198" s="7309" t="s">
        <v>3699</v>
      </c>
      <c r="D198" s="7310"/>
      <c r="E198" s="7310"/>
      <c r="F198" s="7293" t="str">
        <f>IF(VLOOKUP($A198,'8 Oct - LIVE LDS Data'!$A$3:$AAD$1504,4,FALSE)=0/1/1900,"",VLOOKUP($A198,'8 Oct - LIVE LDS Data'!$A$3:$AAD$1504,4,FALSE))</f>
        <v>Tower Hamlets New Local Plan 2023-2038</v>
      </c>
      <c r="G198" s="7294" t="str">
        <f>IF(VLOOKUP($A198,'8 Oct - LIVE LDS Data'!$A$3:$AAD$1504,6,FALSE)=0/1/1900,"",VLOOKUP($A198,'8 Oct - LIVE LDS Data'!$A$3:$AAD$1504,6,FALSE))</f>
        <v>2023</v>
      </c>
      <c r="H198" s="7294" t="str">
        <f>IF(VLOOKUP($A198,'8 Oct - LIVE LDS Data'!$A$3:$AAD$1504,7,FALSE)=0/1/1900,"",VLOOKUP($A198,'8 Oct - LIVE LDS Data'!$A$3:$AAD$1504,7,FALSE))</f>
        <v>2038</v>
      </c>
      <c r="I198" s="7294" t="str">
        <f>IF(VLOOKUP($A198,'8 Oct - LIVE LDS Data'!$A$3:$AAD$1504,8,FALSE)=0/1/1900,"",VLOOKUP($A198,'8 Oct - LIVE LDS Data'!$A$3:$AAD$1504,8,FALSE))</f>
        <v>N</v>
      </c>
      <c r="J198" s="7294" t="str">
        <f>IF(VLOOKUP($A198,'8 Oct - LIVE LDS Data'!$A$3:$AAD$1504,9,FALSE)=0/1/1900,"",VLOOKUP($A198,'8 Oct - LIVE LDS Data'!$A$3:$AAD$1504,9,FALSE))</f>
        <v>N</v>
      </c>
      <c r="K198" s="7295">
        <f>IF(VLOOKUP($A198,'8 Oct - LIVE LDS Data'!$A$3:$AAD$1504,10,FALSE)=0/1/1900,"",VLOOKUP($A198,'8 Oct - LIVE LDS Data'!$A$3:$AAD$1504,10,FALSE))</f>
        <v>43845</v>
      </c>
      <c r="L198" s="7297">
        <f>IF(VLOOKUP($A198,'8 Oct - LIVE LDS Data'!$A$3:$AAD$1504,33,FALSE)=0/1/1900,"",VLOOKUP($A198,'8 Oct - LIVE LDS Data'!$A$3:$AAD$1504,33,FALSE))</f>
        <v>45108</v>
      </c>
      <c r="M198" s="7297">
        <f>IF(VLOOKUP($A198,'8 Oct - LIVE LDS Data'!$A$3:$AAD$1504,34,FALSE)=0/1/1900,"",VLOOKUP($A198,'8 Oct - LIVE LDS Data'!$A$3:$AAD$1504,34,FALSE))</f>
        <v>45236</v>
      </c>
      <c r="N198" s="7297" t="str">
        <f>IF(VLOOKUP($A198,'8 Oct - LIVE LDS Data'!$A$3:$AAD$1504,40,FALSE)=0/1/1900,"",VLOOKUP($A198,'8 Oct - LIVE LDS Data'!$A$3:$AAD$1504,40,FALSE))</f>
        <v/>
      </c>
      <c r="O198" s="7297" t="str">
        <f>IF(VLOOKUP($A198,'8 Oct - LIVE LDS Data'!$A$3:$AAD$1504,41,FALSE)=0/1/1900,"",VLOOKUP($A198,'8 Oct - LIVE LDS Data'!$A$3:$AAD$1504,41,FALSE))</f>
        <v/>
      </c>
      <c r="P198" s="7297" t="str">
        <f>IF(VLOOKUP($A198,'8 Oct - LIVE LDS Data'!$A$3:$AAD$1504,47,FALSE)=0/1/1900,"",VLOOKUP($A198,'8 Oct - LIVE LDS Data'!$A$3:$AAD$1504,47,FALSE))</f>
        <v/>
      </c>
      <c r="Q198" s="7297" t="str">
        <f>IF(VLOOKUP($A198,'8 Oct - LIVE LDS Data'!$A$3:$AAD$1504,48,FALSE)=0/1/1900,"",VLOOKUP($A198,'8 Oct - LIVE LDS Data'!$A$3:$AAD$1504,48,FALSE))</f>
        <v/>
      </c>
      <c r="R198" s="7297" t="str">
        <f>IF(VLOOKUP($A198,'8 Oct - LIVE LDS Data'!$A$3:$AAD$1504,54,FALSE)=0/1/1900,"",VLOOKUP($A198,'8 Oct - LIVE LDS Data'!$A$3:$AAD$1504,54,FALSE))</f>
        <v/>
      </c>
      <c r="S198" s="7297" t="str">
        <f>IF(VLOOKUP($A198,'8 Oct - LIVE LDS Data'!$A$3:$AAD$1504,55,FALSE)=0/1/1900,"",VLOOKUP($A198,'8 Oct - LIVE LDS Data'!$A$3:$AAD$1504,55,FALSE))</f>
        <v/>
      </c>
      <c r="T198" s="7297">
        <f>IF(VLOOKUP($A198,'8 Oct - LIVE LDS Data'!$A$3:$AAD$1504,60,FALSE)=0/1/1900,"",VLOOKUP($A198,'8 Oct - LIVE LDS Data'!$A$3:$AAD$1504,60,FALSE))</f>
        <v>45474</v>
      </c>
      <c r="U198" s="7297" t="str">
        <f>IF(VLOOKUP($A198,'8 Oct - LIVE LDS Data'!$A$3:$AAD$1504,63,FALSE)=0/1/1900,"",VLOOKUP($A198,'8 Oct - LIVE LDS Data'!$A$3:$AAD$1504,63,FALSE))</f>
        <v>TBC</v>
      </c>
      <c r="V198" s="7297">
        <f>IF(VLOOKUP($A198,'8 Oct - LIVE LDS Data'!$A$3:$AAD$1504,66,FALSE)=0/1/1900,"",VLOOKUP($A198,'8 Oct - LIVE LDS Data'!$A$3:$AAD$1504,66,FALSE))</f>
        <v>46143</v>
      </c>
      <c r="W198" s="7537" t="str">
        <f>IF(VLOOKUP($A198,'8 Oct - LIVE LDS Data'!$A$3:$AAD$1504,68,FALSE)=0/1/1900,"",VLOOKUP($A198,'8 Oct - LIVE LDS Data'!$A$3:$AAD$1504,68,FALSE))</f>
        <v>Submission exp. April/May 2025</v>
      </c>
      <c r="X198" s="7314" t="str">
        <f>IF(VLOOKUP($A198,'8 Oct - LIVE LDS Data'!$A$3:$AAD$1504,79,FALSE)=0/1/1900,"",VLOOKUP($A198,'8 Oct - LIVE LDS Data'!$A$3:$AAD$1504,79,FALSE))</f>
        <v>Published (second) June 2025</v>
      </c>
      <c r="Y198" s="7315" t="s">
        <v>3757</v>
      </c>
      <c r="Z198" s="7538" t="s">
        <v>8054</v>
      </c>
      <c r="AA198" s="7300">
        <f>IF(VLOOKUP($A198,'8 Oct - LIVE LDS Data'!$A$3:$AAD$1504,72,FALSE)=0/1/1900,"",VLOOKUP($A198,'8 Oct - LIVE LDS Data'!$A$3:$AAD$1504,72,FALSE))</f>
        <v>45315</v>
      </c>
      <c r="AB198" s="7300">
        <f>IF(VLOOKUP($A198,'8 Oct - LIVE LDS Data'!$A$3:$AAD$1504,73,FALSE)=0/1/1900,"",VLOOKUP($A198,'8 Oct - LIVE LDS Data'!$A$3:$AAD$1504,73,FALSE))</f>
        <v>45757</v>
      </c>
      <c r="AC198" s="7300">
        <f>IF(VLOOKUP($A198,'8 Oct - LIVE LDS Data'!$A$3:$AAD$1504,75,FALSE)=0/1/1900,"",VLOOKUP($A198,'8 Oct - LIVE LDS Data'!$A$3:$AAD$1504,75,FALSE))</f>
        <v>45141</v>
      </c>
      <c r="AD198" s="7300">
        <f>IF(VLOOKUP($A198,'8 Oct - LIVE LDS Data'!$A$3:$AAD$1504,76,FALSE)=0/1/1900,"",VLOOKUP($A198,'8 Oct - LIVE LDS Data'!$A$3:$AAD$1504,76,FALSE))</f>
        <v>45757</v>
      </c>
    </row>
    <row r="199" spans="1:30" s="610" customFormat="1" ht="30" hidden="1" customHeight="1" x14ac:dyDescent="0.2">
      <c r="A199" s="1468" t="s">
        <v>3734</v>
      </c>
      <c r="B199" s="1468"/>
      <c r="C199" s="1468" t="s">
        <v>3735</v>
      </c>
      <c r="D199" s="1469"/>
      <c r="E199" s="1469"/>
      <c r="F199" s="7293" t="str">
        <f>IF(VLOOKUP($A199,'8 Oct - LIVE LDS Data'!$A$3:$AAD$1504,4,FALSE)=0/1/1900,"",VLOOKUP($A199,'8 Oct - LIVE LDS Data'!$A$3:$AAD$1504,4,FALSE))</f>
        <v>New Local Plan 2021-2041</v>
      </c>
      <c r="G199" s="7294" t="str">
        <f>IF(VLOOKUP($A199,'8 Oct - LIVE LDS Data'!$A$3:$AAD$1504,6,FALSE)=0/1/1900,"",VLOOKUP($A199,'8 Oct - LIVE LDS Data'!$A$3:$AAD$1504,6,FALSE))</f>
        <v>2021</v>
      </c>
      <c r="H199" s="7294" t="str">
        <f>IF(VLOOKUP($A199,'8 Oct - LIVE LDS Data'!$A$3:$AAD$1504,7,FALSE)=0/1/1900,"",VLOOKUP($A199,'8 Oct - LIVE LDS Data'!$A$3:$AAD$1504,7,FALSE))</f>
        <v>2041</v>
      </c>
      <c r="I199" s="7294" t="str">
        <f>IF(VLOOKUP($A199,'8 Oct - LIVE LDS Data'!$A$3:$AAD$1504,8,FALSE)=0/1/1900,"",VLOOKUP($A199,'8 Oct - LIVE LDS Data'!$A$3:$AAD$1504,8,FALSE))</f>
        <v>N</v>
      </c>
      <c r="J199" s="7294" t="str">
        <f>IF(VLOOKUP($A199,'8 Oct - LIVE LDS Data'!$A$3:$AAD$1504,9,FALSE)=0/1/1900,"",VLOOKUP($A199,'8 Oct - LIVE LDS Data'!$A$3:$AAD$1504,9,FALSE))</f>
        <v>N</v>
      </c>
      <c r="K199" s="7295" t="str">
        <f>IF(VLOOKUP($A199,'8 Oct - LIVE LDS Data'!$A$3:$AAD$1504,10,FALSE)=0/1/1900,"",VLOOKUP($A199,'8 Oct - LIVE LDS Data'!$A$3:$AAD$1504,10,FALSE))</f>
        <v>none</v>
      </c>
      <c r="L199" s="7297">
        <f>IF(VLOOKUP($A199,'8 Oct - LIVE LDS Data'!$A$3:$AAD$1504,33,FALSE)=0/1/1900,"",VLOOKUP($A199,'8 Oct - LIVE LDS Data'!$A$3:$AAD$1504,33,FALSE))</f>
        <v>44105</v>
      </c>
      <c r="M199" s="7297">
        <f>IF(VLOOKUP($A199,'8 Oct - LIVE LDS Data'!$A$3:$AAD$1504,34,FALSE)=0/1/1900,"",VLOOKUP($A199,'8 Oct - LIVE LDS Data'!$A$3:$AAD$1504,34,FALSE))</f>
        <v>44866</v>
      </c>
      <c r="N199" s="7297" t="str">
        <f>IF(VLOOKUP($A199,'8 Oct - LIVE LDS Data'!$A$3:$AAD$1504,40,FALSE)=0/1/1900,"",VLOOKUP($A199,'8 Oct - LIVE LDS Data'!$A$3:$AAD$1504,40,FALSE))</f>
        <v>Oct-2023
(was Aug-2023)</v>
      </c>
      <c r="O199" s="7297">
        <f>IF(VLOOKUP($A199,'8 Oct - LIVE LDS Data'!$A$3:$AAD$1504,41,FALSE)=0/1/1900,"",VLOOKUP($A199,'8 Oct - LIVE LDS Data'!$A$3:$AAD$1504,41,FALSE))</f>
        <v>45229</v>
      </c>
      <c r="P199" s="7297" t="str">
        <f>IF(VLOOKUP($A199,'8 Oct - LIVE LDS Data'!$A$3:$AAD$1504,47,FALSE)=0/1/1900,"",VLOOKUP($A199,'8 Oct - LIVE LDS Data'!$A$3:$AAD$1504,47,FALSE))</f>
        <v/>
      </c>
      <c r="Q199" s="7297" t="str">
        <f>IF(VLOOKUP($A199,'8 Oct - LIVE LDS Data'!$A$3:$AAD$1504,48,FALSE)=0/1/1900,"",VLOOKUP($A199,'8 Oct - LIVE LDS Data'!$A$3:$AAD$1504,48,FALSE))</f>
        <v/>
      </c>
      <c r="R199" s="7297" t="str">
        <f>IF(VLOOKUP($A199,'8 Oct - LIVE LDS Data'!$A$3:$AAD$1504,54,FALSE)=0/1/1900,"",VLOOKUP($A199,'8 Oct - LIVE LDS Data'!$A$3:$AAD$1504,54,FALSE))</f>
        <v/>
      </c>
      <c r="S199" s="7297" t="str">
        <f>IF(VLOOKUP($A199,'8 Oct - LIVE LDS Data'!$A$3:$AAD$1504,55,FALSE)=0/1/1900,"",VLOOKUP($A199,'8 Oct - LIVE LDS Data'!$A$3:$AAD$1504,55,FALSE))</f>
        <v/>
      </c>
      <c r="T199" s="7297">
        <f>IF(VLOOKUP($A199,'8 Oct - LIVE LDS Data'!$A$3:$AAD$1504,60,FALSE)=0/1/1900,"",VLOOKUP($A199,'8 Oct - LIVE LDS Data'!$A$3:$AAD$1504,60,FALSE))</f>
        <v>45444</v>
      </c>
      <c r="U199" s="7297">
        <f>IF(VLOOKUP($A199,'8 Oct - LIVE LDS Data'!$A$3:$AAD$1504,63,FALSE)=0/1/1900,"",VLOOKUP($A199,'8 Oct - LIVE LDS Data'!$A$3:$AAD$1504,63,FALSE))</f>
        <v>45627</v>
      </c>
      <c r="V199" s="7297">
        <f>IF(VLOOKUP($A199,'8 Oct - LIVE LDS Data'!$A$3:$AAD$1504,66,FALSE)=0/1/1900,"",VLOOKUP($A199,'8 Oct - LIVE LDS Data'!$A$3:$AAD$1504,66,FALSE))</f>
        <v>46143</v>
      </c>
      <c r="W199" s="7537" t="str">
        <f>IF(VLOOKUP($A199,'8 Oct - LIVE LDS Data'!$A$3:$AAD$1504,68,FALSE)=0/1/1900,"",VLOOKUP($A199,'8 Oct - LIVE LDS Data'!$A$3:$AAD$1504,68,FALSE))</f>
        <v>Schedule of Main Modifications required.  The schedule is likely to require sustainability appraisal and appropriate assessment under the Habitats Regulations. That work should be carried out prior to the public consultation and the documents published alongside the schedule of main modifications.</v>
      </c>
      <c r="X199" s="7314" t="str">
        <f>IF(VLOOKUP($A199,'8 Oct - LIVE LDS Data'!$A$3:$AAD$1504,79,FALSE)=0/1/1900,"",VLOOKUP($A199,'8 Oct - LIVE LDS Data'!$A$3:$AAD$1504,79,FALSE))</f>
        <v>Submitted Dec 2024</v>
      </c>
      <c r="Y199" s="7315" t="s">
        <v>90</v>
      </c>
      <c r="Z199" s="7538" t="s">
        <v>8063</v>
      </c>
      <c r="AA199" s="7300">
        <f>IF(VLOOKUP($A199,'8 Oct - LIVE LDS Data'!$A$3:$AAD$1504,72,FALSE)=0/1/1900,"",VLOOKUP($A199,'8 Oct - LIVE LDS Data'!$A$3:$AAD$1504,72,FALSE))</f>
        <v>45148</v>
      </c>
      <c r="AB199" s="7300">
        <f>IF(VLOOKUP($A199,'8 Oct - LIVE LDS Data'!$A$3:$AAD$1504,73,FALSE)=0/1/1900,"",VLOOKUP($A199,'8 Oct - LIVE LDS Data'!$A$3:$AAD$1504,73,FALSE))</f>
        <v>45308</v>
      </c>
      <c r="AC199" s="7300" t="str">
        <f>IF(VLOOKUP($A199,'8 Oct - LIVE LDS Data'!$A$3:$AAD$1504,75,FALSE)=0/1/1900,"",VLOOKUP($A199,'8 Oct - LIVE LDS Data'!$A$3:$AAD$1504,75,FALSE))</f>
        <v/>
      </c>
      <c r="AD199" s="7300">
        <f>IF(VLOOKUP($A199,'8 Oct - LIVE LDS Data'!$A$3:$AAD$1504,76,FALSE)=0/1/1900,"",VLOOKUP($A199,'8 Oct - LIVE LDS Data'!$A$3:$AAD$1504,76,FALSE))</f>
        <v>45524</v>
      </c>
    </row>
    <row r="200" spans="1:30" s="610" customFormat="1" ht="30" hidden="1" customHeight="1" x14ac:dyDescent="0.2">
      <c r="A200" s="1465" t="s">
        <v>3750</v>
      </c>
      <c r="B200" s="1465"/>
      <c r="C200" s="1465" t="s">
        <v>3748</v>
      </c>
      <c r="D200" s="1466"/>
      <c r="E200" s="1466"/>
      <c r="F200" s="7293" t="str">
        <f>IF(VLOOKUP($A200,'8 Oct - LIVE LDS Data'!$A$3:$AAD$1504,4,FALSE)=0/1/1900,"",VLOOKUP($A200,'8 Oct - LIVE LDS Data'!$A$3:$AAD$1504,4,FALSE))</f>
        <v>Joint Local Plan 2041</v>
      </c>
      <c r="G200" s="7294">
        <f>IF(VLOOKUP($A200,'8 Oct - LIVE LDS Data'!$A$3:$AAD$1504,6,FALSE)=0/1/1900,"",VLOOKUP($A200,'8 Oct - LIVE LDS Data'!$A$3:$AAD$1504,6,FALSE))</f>
        <v>2021</v>
      </c>
      <c r="H200" s="7294">
        <f>IF(VLOOKUP($A200,'8 Oct - LIVE LDS Data'!$A$3:$AAD$1504,7,FALSE)=0/1/1900,"",VLOOKUP($A200,'8 Oct - LIVE LDS Data'!$A$3:$AAD$1504,7,FALSE))</f>
        <v>2041</v>
      </c>
      <c r="I200" s="7294" t="str">
        <f>IF(VLOOKUP($A200,'8 Oct - LIVE LDS Data'!$A$3:$AAD$1504,8,FALSE)=0/1/1900,"",VLOOKUP($A200,'8 Oct - LIVE LDS Data'!$A$3:$AAD$1504,8,FALSE))</f>
        <v>N</v>
      </c>
      <c r="J200" s="7294" t="str">
        <f>IF(VLOOKUP($A200,'8 Oct - LIVE LDS Data'!$A$3:$AAD$1504,9,FALSE)=0/1/1900,"",VLOOKUP($A200,'8 Oct - LIVE LDS Data'!$A$3:$AAD$1504,9,FALSE))</f>
        <v>Y</v>
      </c>
      <c r="K200" s="7295" t="str">
        <f>IF(VLOOKUP($A200,'8 Oct - LIVE LDS Data'!$A$3:$AAD$1504,10,FALSE)=0/1/1900,"",VLOOKUP($A200,'8 Oct - LIVE LDS Data'!$A$3:$AAD$1504,10,FALSE))</f>
        <v>14 December 2016
(as modified by Part 2 Plan adopted 9 October 2019)</v>
      </c>
      <c r="L200" s="7297">
        <f>IF(VLOOKUP($A200,'8 Oct - LIVE LDS Data'!$A$3:$AAD$1504,33,FALSE)=0/1/1900,"",VLOOKUP($A200,'8 Oct - LIVE LDS Data'!$A$3:$AAD$1504,33,FALSE))</f>
        <v>44735</v>
      </c>
      <c r="M200" s="7297">
        <f>IF(VLOOKUP($A200,'8 Oct - LIVE LDS Data'!$A$3:$AAD$1504,34,FALSE)=0/1/1900,"",VLOOKUP($A200,'8 Oct - LIVE LDS Data'!$A$3:$AAD$1504,34,FALSE))</f>
        <v>44693</v>
      </c>
      <c r="N200" s="7297" t="str">
        <f>IF(VLOOKUP($A200,'8 Oct - LIVE LDS Data'!$A$3:$AAD$1504,40,FALSE)=0/1/1900,"",VLOOKUP($A200,'8 Oct - LIVE LDS Data'!$A$3:$AAD$1504,40,FALSE))</f>
        <v>Early 2024
(was Oct 2023)
(was Aug 2023)</v>
      </c>
      <c r="O200" s="7297">
        <f>IF(VLOOKUP($A200,'8 Oct - LIVE LDS Data'!$A$3:$AAD$1504,41,FALSE)=0/1/1900,"",VLOOKUP($A200,'8 Oct - LIVE LDS Data'!$A$3:$AAD$1504,41,FALSE))</f>
        <v>45301</v>
      </c>
      <c r="P200" s="7297" t="str">
        <f>IF(VLOOKUP($A200,'8 Oct - LIVE LDS Data'!$A$3:$AAD$1504,47,FALSE)=0/1/1900,"",VLOOKUP($A200,'8 Oct - LIVE LDS Data'!$A$3:$AAD$1504,47,FALSE))</f>
        <v/>
      </c>
      <c r="Q200" s="7297" t="str">
        <f>IF(VLOOKUP($A200,'8 Oct - LIVE LDS Data'!$A$3:$AAD$1504,48,FALSE)=0/1/1900,"",VLOOKUP($A200,'8 Oct - LIVE LDS Data'!$A$3:$AAD$1504,48,FALSE))</f>
        <v/>
      </c>
      <c r="R200" s="7297" t="str">
        <f>IF(VLOOKUP($A200,'8 Oct - LIVE LDS Data'!$A$3:$AAD$1504,54,FALSE)=0/1/1900,"",VLOOKUP($A200,'8 Oct - LIVE LDS Data'!$A$3:$AAD$1504,54,FALSE))</f>
        <v/>
      </c>
      <c r="S200" s="7297" t="str">
        <f>IF(VLOOKUP($A200,'8 Oct - LIVE LDS Data'!$A$3:$AAD$1504,55,FALSE)=0/1/1900,"",VLOOKUP($A200,'8 Oct - LIVE LDS Data'!$A$3:$AAD$1504,55,FALSE))</f>
        <v/>
      </c>
      <c r="T200" s="7297">
        <f>IF(VLOOKUP($A200,'8 Oct - LIVE LDS Data'!$A$3:$AAD$1504,60,FALSE)=0/1/1900,"",VLOOKUP($A200,'8 Oct - LIVE LDS Data'!$A$3:$AAD$1504,60,FALSE))</f>
        <v>45566</v>
      </c>
      <c r="U200" s="7297">
        <f>IF(VLOOKUP($A200,'8 Oct - LIVE LDS Data'!$A$3:$AAD$1504,63,FALSE)=0/1/1900,"",VLOOKUP($A200,'8 Oct - LIVE LDS Data'!$A$3:$AAD$1504,63,FALSE))</f>
        <v>45627</v>
      </c>
      <c r="V200" s="7297">
        <f>IF(VLOOKUP($A200,'8 Oct - LIVE LDS Data'!$A$3:$AAD$1504,66,FALSE)=0/1/1900,"",VLOOKUP($A200,'8 Oct - LIVE LDS Data'!$A$3:$AAD$1504,66,FALSE))</f>
        <v>45992</v>
      </c>
      <c r="W200" s="7537" t="str">
        <f>IF(VLOOKUP($A200,'8 Oct - LIVE LDS Data'!$A$3:$AAD$1504,68,FALSE)=0/1/1900,"",VLOOKUP($A200,'8 Oct - LIVE LDS Data'!$A$3:$AAD$1504,68,FALSE))</f>
        <v>Staged Hearing sessions, due to concerns about DtC compliance.  First Hearing session held w/c 2 June 2025.  Letter currently being drafted seeking withdrawal of the Plan due to DtC failure. To go to MHCLG in July</v>
      </c>
      <c r="X200" s="7314" t="str">
        <f>IF(VLOOKUP($A200,'8 Oct - LIVE LDS Data'!$A$3:$AAD$1504,79,FALSE)=0/1/1900,"",VLOOKUP($A200,'8 Oct - LIVE LDS Data'!$A$3:$AAD$1504,79,FALSE))</f>
        <v>likely to be withdrawn due to DtC failure</v>
      </c>
      <c r="Y200" s="7315" t="s">
        <v>90</v>
      </c>
      <c r="Z200" s="7538" t="s">
        <v>8053</v>
      </c>
      <c r="AA200" s="7300">
        <f>IF(VLOOKUP($A200,'8 Oct - LIVE LDS Data'!$A$3:$AAD$1504,72,FALSE)=0/1/1900,"",VLOOKUP($A200,'8 Oct - LIVE LDS Data'!$A$3:$AAD$1504,72,FALSE))</f>
        <v>45468</v>
      </c>
      <c r="AB200" s="7300">
        <f>IF(VLOOKUP($A200,'8 Oct - LIVE LDS Data'!$A$3:$AAD$1504,73,FALSE)=0/1/1900,"",VLOOKUP($A200,'8 Oct - LIVE LDS Data'!$A$3:$AAD$1504,73,FALSE))</f>
        <v>45589</v>
      </c>
      <c r="AC200" s="7300">
        <f>IF(VLOOKUP($A200,'8 Oct - LIVE LDS Data'!$A$3:$AAD$1504,75,FALSE)=0/1/1900,"",VLOOKUP($A200,'8 Oct - LIVE LDS Data'!$A$3:$AAD$1504,75,FALSE))</f>
        <v>45680</v>
      </c>
      <c r="AD200" s="7300" t="str">
        <f>IF(VLOOKUP($A200,'8 Oct - LIVE LDS Data'!$A$3:$AAD$1504,76,FALSE)=0/1/1900,"",VLOOKUP($A200,'8 Oct - LIVE LDS Data'!$A$3:$AAD$1504,76,FALSE))</f>
        <v>24/20/2024</v>
      </c>
    </row>
    <row r="201" spans="1:30" s="610" customFormat="1" ht="30" customHeight="1" x14ac:dyDescent="0.2">
      <c r="A201" s="1465" t="s">
        <v>2406</v>
      </c>
      <c r="B201" s="1465"/>
      <c r="C201" s="1465" t="s">
        <v>4198</v>
      </c>
      <c r="D201" s="1466"/>
      <c r="E201" s="1466"/>
      <c r="F201" s="7293" t="str">
        <f>IF(VLOOKUP($A201,'8 Oct - LIVE LDS Data'!$A$3:$AAD$1504,4,FALSE)=0/1/1900,"",VLOOKUP($A201,'8 Oct - LIVE LDS Data'!$A$3:$AAD$1504,4,FALSE))</f>
        <v>The Newcastle Gateshead Local Plan (2025-2045)</v>
      </c>
      <c r="G201" s="7294">
        <f>IF(VLOOKUP($A201,'8 Oct - LIVE LDS Data'!$A$3:$AAD$1504,6,FALSE)=0/1/1900,"",VLOOKUP($A201,'8 Oct - LIVE LDS Data'!$A$3:$AAD$1504,6,FALSE))</f>
        <v>2025</v>
      </c>
      <c r="H201" s="7294">
        <f>IF(VLOOKUP($A201,'8 Oct - LIVE LDS Data'!$A$3:$AAD$1504,7,FALSE)=0/1/1900,"",VLOOKUP($A201,'8 Oct - LIVE LDS Data'!$A$3:$AAD$1504,7,FALSE))</f>
        <v>2045</v>
      </c>
      <c r="I201" s="7294" t="str">
        <f>IF(VLOOKUP($A201,'8 Oct - LIVE LDS Data'!$A$3:$AAD$1504,8,FALSE)=0/1/1900,"",VLOOKUP($A201,'8 Oct - LIVE LDS Data'!$A$3:$AAD$1504,8,FALSE))</f>
        <v>N</v>
      </c>
      <c r="J201" s="7294" t="str">
        <f>IF(VLOOKUP($A201,'8 Oct - LIVE LDS Data'!$A$3:$AAD$1504,9,FALSE)=0/1/1900,"",VLOOKUP($A201,'8 Oct - LIVE LDS Data'!$A$3:$AAD$1504,9,FALSE))</f>
        <v>Y</v>
      </c>
      <c r="K201" s="7295">
        <f>IF(VLOOKUP($A201,'8 Oct - LIVE LDS Data'!$A$3:$AAD$1504,10,FALSE)=0/1/1900,"",VLOOKUP($A201,'8 Oct - LIVE LDS Data'!$A$3:$AAD$1504,10,FALSE))</f>
        <v>42089</v>
      </c>
      <c r="L201" s="7297">
        <f>IF(VLOOKUP($A201,'8 Oct - LIVE LDS Data'!$A$3:$AAD$1504,33,FALSE)=0/1/1900,"",VLOOKUP($A201,'8 Oct - LIVE LDS Data'!$A$3:$AAD$1504,33,FALSE))</f>
        <v>45962</v>
      </c>
      <c r="M201" s="7297" t="str">
        <f>IF(VLOOKUP($A201,'8 Oct - LIVE LDS Data'!$A$3:$AAD$1504,34,FALSE)=0/1/1900,"",VLOOKUP($A201,'8 Oct - LIVE LDS Data'!$A$3:$AAD$1504,34,FALSE))</f>
        <v/>
      </c>
      <c r="N201" s="7297">
        <f>IF(VLOOKUP($A201,'8 Oct - LIVE LDS Data'!$A$3:$AAD$1504,40,FALSE)=0/1/1900,"",VLOOKUP($A201,'8 Oct - LIVE LDS Data'!$A$3:$AAD$1504,40,FALSE))</f>
        <v>46204</v>
      </c>
      <c r="O201" s="7297" t="str">
        <f>IF(VLOOKUP($A201,'8 Oct - LIVE LDS Data'!$A$3:$AAD$1504,41,FALSE)=0/1/1900,"",VLOOKUP($A201,'8 Oct - LIVE LDS Data'!$A$3:$AAD$1504,41,FALSE))</f>
        <v/>
      </c>
      <c r="P201" s="7297" t="str">
        <f>IF(VLOOKUP($A201,'8 Oct - LIVE LDS Data'!$A$3:$AAD$1504,47,FALSE)=0/1/1900,"",VLOOKUP($A201,'8 Oct - LIVE LDS Data'!$A$3:$AAD$1504,47,FALSE))</f>
        <v/>
      </c>
      <c r="Q201" s="7297" t="str">
        <f>IF(VLOOKUP($A201,'8 Oct - LIVE LDS Data'!$A$3:$AAD$1504,48,FALSE)=0/1/1900,"",VLOOKUP($A201,'8 Oct - LIVE LDS Data'!$A$3:$AAD$1504,48,FALSE))</f>
        <v/>
      </c>
      <c r="R201" s="7297" t="str">
        <f>IF(VLOOKUP($A201,'8 Oct - LIVE LDS Data'!$A$3:$AAD$1504,54,FALSE)=0/1/1900,"",VLOOKUP($A201,'8 Oct - LIVE LDS Data'!$A$3:$AAD$1504,54,FALSE))</f>
        <v/>
      </c>
      <c r="S201" s="7297" t="str">
        <f>IF(VLOOKUP($A201,'8 Oct - LIVE LDS Data'!$A$3:$AAD$1504,55,FALSE)=0/1/1900,"",VLOOKUP($A201,'8 Oct - LIVE LDS Data'!$A$3:$AAD$1504,55,FALSE))</f>
        <v/>
      </c>
      <c r="T201" s="7297">
        <f>IF(VLOOKUP($A201,'8 Oct - LIVE LDS Data'!$A$3:$AAD$1504,60,FALSE)=0/1/1900,"",VLOOKUP($A201,'8 Oct - LIVE LDS Data'!$A$3:$AAD$1504,60,FALSE))</f>
        <v>46478</v>
      </c>
      <c r="U201" s="7297">
        <f>IF(VLOOKUP($A201,'8 Oct - LIVE LDS Data'!$A$3:$AAD$1504,63,FALSE)=0/1/1900,"",VLOOKUP($A201,'8 Oct - LIVE LDS Data'!$A$3:$AAD$1504,63,FALSE))</f>
        <v>46661</v>
      </c>
      <c r="V201" s="7297">
        <f>IF(VLOOKUP($A201,'8 Oct - LIVE LDS Data'!$A$3:$AAD$1504,66,FALSE)=0/1/1900,"",VLOOKUP($A201,'8 Oct - LIVE LDS Data'!$A$3:$AAD$1504,66,FALSE))</f>
        <v>46844</v>
      </c>
      <c r="W201" s="7537" t="str">
        <f>IF(VLOOKUP($A201,'8 Oct - LIVE LDS Data'!$A$3:$AAD$1504,68,FALSE)=0/1/1900,"",VLOOKUP($A201,'8 Oct - LIVE LDS Data'!$A$3:$AAD$1504,68,FALSE))</f>
        <v>Timtable here taken from PDT data and translated</v>
      </c>
      <c r="X201" s="7314" t="s">
        <v>566</v>
      </c>
      <c r="Y201" s="7315" t="s">
        <v>3757</v>
      </c>
      <c r="Z201" s="7538" t="s">
        <v>8056</v>
      </c>
      <c r="AA201" s="7300">
        <f>IF(VLOOKUP($A201,'8 Oct - LIVE LDS Data'!$A$3:$AAD$1504,72,FALSE)=0/1/1900,"",VLOOKUP($A201,'8 Oct - LIVE LDS Data'!$A$3:$AAD$1504,72,FALSE))</f>
        <v>45632</v>
      </c>
      <c r="AB201" s="7300">
        <f>IF(VLOOKUP($A201,'8 Oct - LIVE LDS Data'!$A$3:$AAD$1504,73,FALSE)=0/1/1900,"",VLOOKUP($A201,'8 Oct - LIVE LDS Data'!$A$3:$AAD$1504,73,FALSE))</f>
        <v>45756</v>
      </c>
      <c r="AC201" s="7300">
        <f>IF(VLOOKUP($A201,'8 Oct - LIVE LDS Data'!$A$3:$AAD$1504,75,FALSE)=0/1/1900,"",VLOOKUP($A201,'8 Oct - LIVE LDS Data'!$A$3:$AAD$1504,75,FALSE))</f>
        <v>45902</v>
      </c>
      <c r="AD201" s="7300">
        <f>IF(VLOOKUP($A201,'8 Oct - LIVE LDS Data'!$A$3:$AAD$1504,76,FALSE)=0/1/1900,"",VLOOKUP($A201,'8 Oct - LIVE LDS Data'!$A$3:$AAD$1504,76,FALSE))</f>
        <v>45756</v>
      </c>
    </row>
    <row r="202" spans="1:30" s="610" customFormat="1" ht="30" hidden="1" customHeight="1" x14ac:dyDescent="0.2">
      <c r="A202" s="1465" t="s">
        <v>3805</v>
      </c>
      <c r="B202" s="1465"/>
      <c r="C202" s="1465" t="s">
        <v>3806</v>
      </c>
      <c r="D202" s="1466"/>
      <c r="E202" s="1466"/>
      <c r="F202" s="7293" t="str">
        <f>IF(VLOOKUP($A202,'8 Oct - LIVE LDS Data'!$A$3:$AAD$1504,4,FALSE)=0/1/1900,"",VLOOKUP($A202,'8 Oct - LIVE LDS Data'!$A$3:$AAD$1504,4,FALSE))</f>
        <v>South Warwickshire Local Plan</v>
      </c>
      <c r="G202" s="7294" t="str">
        <f>IF(VLOOKUP($A202,'8 Oct - LIVE LDS Data'!$A$3:$AAD$1504,6,FALSE)=0/1/1900,"",VLOOKUP($A202,'8 Oct - LIVE LDS Data'!$A$3:$AAD$1504,6,FALSE))</f>
        <v>2021</v>
      </c>
      <c r="H202" s="7294" t="str">
        <f>IF(VLOOKUP($A202,'8 Oct - LIVE LDS Data'!$A$3:$AAD$1504,7,FALSE)=0/1/1900,"",VLOOKUP($A202,'8 Oct - LIVE LDS Data'!$A$3:$AAD$1504,7,FALSE))</f>
        <v>2050</v>
      </c>
      <c r="I202" s="7294" t="str">
        <f>IF(VLOOKUP($A202,'8 Oct - LIVE LDS Data'!$A$3:$AAD$1504,8,FALSE)=0/1/1900,"",VLOOKUP($A202,'8 Oct - LIVE LDS Data'!$A$3:$AAD$1504,8,FALSE))</f>
        <v>N</v>
      </c>
      <c r="J202" s="7294" t="str">
        <f>IF(VLOOKUP($A202,'8 Oct - LIVE LDS Data'!$A$3:$AAD$1504,9,FALSE)=0/1/1900,"",VLOOKUP($A202,'8 Oct - LIVE LDS Data'!$A$3:$AAD$1504,9,FALSE))</f>
        <v>Y</v>
      </c>
      <c r="K202" s="7295">
        <f>IF(VLOOKUP($A202,'8 Oct - LIVE LDS Data'!$A$3:$AAD$1504,10,FALSE)=0/1/1900,"",VLOOKUP($A202,'8 Oct - LIVE LDS Data'!$A$3:$AAD$1504,10,FALSE))</f>
        <v>42999</v>
      </c>
      <c r="L202" s="7297">
        <f>IF(VLOOKUP($A202,'8 Oct - LIVE LDS Data'!$A$3:$AAD$1504,33,FALSE)=0/1/1900,"",VLOOKUP($A202,'8 Oct - LIVE LDS Data'!$A$3:$AAD$1504,33,FALSE))</f>
        <v>44317</v>
      </c>
      <c r="M202" s="7297">
        <f>IF(VLOOKUP($A202,'8 Oct - LIVE LDS Data'!$A$3:$AAD$1504,34,FALSE)=0/1/1900,"",VLOOKUP($A202,'8 Oct - LIVE LDS Data'!$A$3:$AAD$1504,34,FALSE))</f>
        <v>44326</v>
      </c>
      <c r="N202" s="7297">
        <f>IF(VLOOKUP($A202,'8 Oct - LIVE LDS Data'!$A$3:$AAD$1504,40,FALSE)=0/1/1900,"",VLOOKUP($A202,'8 Oct - LIVE LDS Data'!$A$3:$AAD$1504,40,FALSE))</f>
        <v>44927</v>
      </c>
      <c r="O202" s="7297">
        <f>IF(VLOOKUP($A202,'8 Oct - LIVE LDS Data'!$A$3:$AAD$1504,41,FALSE)=0/1/1900,"",VLOOKUP($A202,'8 Oct - LIVE LDS Data'!$A$3:$AAD$1504,41,FALSE))</f>
        <v>44927</v>
      </c>
      <c r="P202" s="7297">
        <f>IF(VLOOKUP($A202,'8 Oct - LIVE LDS Data'!$A$3:$AAD$1504,47,FALSE)=0/1/1900,"",VLOOKUP($A202,'8 Oct - LIVE LDS Data'!$A$3:$AAD$1504,47,FALSE))</f>
        <v>45658</v>
      </c>
      <c r="Q202" s="7297">
        <f>IF(VLOOKUP($A202,'8 Oct - LIVE LDS Data'!$A$3:$AAD$1504,48,FALSE)=0/1/1900,"",VLOOKUP($A202,'8 Oct - LIVE LDS Data'!$A$3:$AAD$1504,48,FALSE))</f>
        <v>45667</v>
      </c>
      <c r="R202" s="7297">
        <f>IF(VLOOKUP($A202,'8 Oct - LIVE LDS Data'!$A$3:$AAD$1504,54,FALSE)=0/1/1900,"",VLOOKUP($A202,'8 Oct - LIVE LDS Data'!$A$3:$AAD$1504,54,FALSE))</f>
        <v>45962</v>
      </c>
      <c r="S202" s="7297" t="str">
        <f>IF(VLOOKUP($A202,'8 Oct - LIVE LDS Data'!$A$3:$AAD$1504,55,FALSE)=0/1/1900,"",VLOOKUP($A202,'8 Oct - LIVE LDS Data'!$A$3:$AAD$1504,55,FALSE))</f>
        <v/>
      </c>
      <c r="T202" s="7297">
        <f>IF(VLOOKUP($A202,'8 Oct - LIVE LDS Data'!$A$3:$AAD$1504,60,FALSE)=0/1/1900,"",VLOOKUP($A202,'8 Oct - LIVE LDS Data'!$A$3:$AAD$1504,60,FALSE))</f>
        <v>46054</v>
      </c>
      <c r="U202" s="7297">
        <f>IF(VLOOKUP($A202,'8 Oct - LIVE LDS Data'!$A$3:$AAD$1504,63,FALSE)=0/1/1900,"",VLOOKUP($A202,'8 Oct - LIVE LDS Data'!$A$3:$AAD$1504,63,FALSE))</f>
        <v>46235</v>
      </c>
      <c r="V202" s="7297">
        <f>IF(VLOOKUP($A202,'8 Oct - LIVE LDS Data'!$A$3:$AAD$1504,66,FALSE)=0/1/1900,"",VLOOKUP($A202,'8 Oct - LIVE LDS Data'!$A$3:$AAD$1504,66,FALSE))</f>
        <v>46692</v>
      </c>
      <c r="W202" s="7537" t="str">
        <f>IF(VLOOKUP($A202,'8 Oct - LIVE LDS Data'!$A$3:$AAD$1504,68,FALSE)=0/1/1900,"",VLOOKUP($A202,'8 Oct - LIVE LDS Data'!$A$3:$AAD$1504,68,FALSE))</f>
        <v>Warwick and Stratford pushed back local plan by 2 years (at Nov 2023).  Further Reg 18 end of 2025, the publication expected early 2026.</v>
      </c>
      <c r="X202" s="7314" t="str">
        <f>IF(VLOOKUP($A202,'8 Oct - LIVE LDS Data'!$A$3:$AAD$1504,79,FALSE)=0/1/1900,"",VLOOKUP($A202,'8 Oct - LIVE LDS Data'!$A$3:$AAD$1504,79,FALSE))</f>
        <v>Reg 18 ongoing</v>
      </c>
      <c r="Y202" s="7315" t="s">
        <v>90</v>
      </c>
      <c r="Z202" s="7538" t="s">
        <v>8051</v>
      </c>
      <c r="AA202" s="7300">
        <f>IF(VLOOKUP($A202,'8 Oct - LIVE LDS Data'!$A$3:$AAD$1504,72,FALSE)=0/1/1900,"",VLOOKUP($A202,'8 Oct - LIVE LDS Data'!$A$3:$AAD$1504,72,FALSE))</f>
        <v>45338</v>
      </c>
      <c r="AB202" s="7300">
        <f>IF(VLOOKUP($A202,'8 Oct - LIVE LDS Data'!$A$3:$AAD$1504,73,FALSE)=0/1/1900,"",VLOOKUP($A202,'8 Oct - LIVE LDS Data'!$A$3:$AAD$1504,73,FALSE))</f>
        <v>45756</v>
      </c>
      <c r="AC202" s="7300" t="str">
        <f>IF(VLOOKUP($A202,'8 Oct - LIVE LDS Data'!$A$3:$AAD$1504,75,FALSE)=0/1/1900,"",VLOOKUP($A202,'8 Oct - LIVE LDS Data'!$A$3:$AAD$1504,75,FALSE))</f>
        <v/>
      </c>
      <c r="AD202" s="7300">
        <f>IF(VLOOKUP($A202,'8 Oct - LIVE LDS Data'!$A$3:$AAD$1504,76,FALSE)=0/1/1900,"",VLOOKUP($A202,'8 Oct - LIVE LDS Data'!$A$3:$AAD$1504,76,FALSE))</f>
        <v>45756</v>
      </c>
    </row>
    <row r="203" spans="1:30" s="610" customFormat="1" ht="30" hidden="1" customHeight="1" x14ac:dyDescent="0.2">
      <c r="A203" s="1465"/>
      <c r="B203" s="3349" t="s">
        <v>3815</v>
      </c>
      <c r="C203" s="1467" t="s">
        <v>3809</v>
      </c>
      <c r="D203" s="1480"/>
      <c r="E203" s="1480"/>
      <c r="F203" s="7293" t="str">
        <f>IF(VLOOKUP($B203,'8 Oct - LIVE LDS Data'!$B$3:$AAD$1504,3,FALSE)=0/1/1900,"",VLOOKUP($B203,'8 Oct - LIVE LDS Data'!$B$3:$AAD$1504,3,FALSE))</f>
        <v>South West Hertfordshire 2050
Joint Strategic Plan</v>
      </c>
      <c r="G203" s="7311">
        <f>IF(VLOOKUP($B203,'8 Oct - LIVE LDS Data'!$B$3:$AAD$1504,5,FALSE)=0/1/1900,"",VLOOKUP($B203,'8 Oct - LIVE LDS Data'!$B$3:$AAD$1504,5,FALSE))</f>
        <v>2025</v>
      </c>
      <c r="H203" s="7311">
        <f>IF(VLOOKUP($B203,'8 Oct - LIVE LDS Data'!$B$3:$AAD$1504,6,FALSE)=0/1/1900,"",VLOOKUP($B203,'8 Oct - LIVE LDS Data'!$B$3:$AAD$1504,6,FALSE))</f>
        <v>2050</v>
      </c>
      <c r="I203" s="7295" t="str">
        <f>IF(VLOOKUP($B203,'8 Oct - LIVE LDS Data'!$B$3:$AAD$1504,7,FALSE)=0/1/1900,"",VLOOKUP($B203,'8 Oct - LIVE LDS Data'!$B$3:$AAD$1504,7,FALSE))</f>
        <v>N</v>
      </c>
      <c r="J203" s="7295" t="str">
        <f>IF(VLOOKUP($B203,'8 Oct - LIVE LDS Data'!$B$3:$AAD$1504,8,FALSE)=0/1/1900,"",VLOOKUP($B203,'8 Oct - LIVE LDS Data'!$B$3:$AAD$1504,8,FALSE))</f>
        <v>Y</v>
      </c>
      <c r="K203" s="7295">
        <f>IF(VLOOKUP($B203,'8 Oct - LIVE LDS Data'!$B$3:$AAD$1504,9,FALSE)=0/1/1900,"",VLOOKUP($B203,'8 Oct - LIVE LDS Data'!$B$3:$AAD$1504,9,FALSE))</f>
        <v>44851</v>
      </c>
      <c r="L203" s="7297">
        <f>IF(VLOOKUP($B203,'8 Oct - LIVE LDS Data'!$B$3:$AAD$1504,32,FALSE)=0/1/1900,"",VLOOKUP($B203,'8 Oct - LIVE LDS Data'!$B$3:$AAD$1504,32,FALSE))</f>
        <v>44805</v>
      </c>
      <c r="M203" s="7297">
        <f>IF(VLOOKUP($B203,'8 Oct - LIVE LDS Data'!$B$3:$AAD$1504,33,FALSE)=0/1/1900,"",VLOOKUP($B203,'8 Oct - LIVE LDS Data'!$B$3:$AAD$1504,33,FALSE))</f>
        <v>44809</v>
      </c>
      <c r="N203" s="7297">
        <f>IF(VLOOKUP($B203,'8 Oct - LIVE LDS Data'!$B$3:$AAD$1504,39,FALSE)=0/1/1900,"",VLOOKUP($B203,'8 Oct - LIVE LDS Data'!$B$3:$AAD$1504,39,FALSE))</f>
        <v>45444</v>
      </c>
      <c r="O203" s="7297" t="str">
        <f>IF(VLOOKUP($B203,'8 Oct - LIVE LDS Data'!$B$3:$AAD$1504,40,FALSE)=0/1/1900,"",VLOOKUP($B203,'8 Oct - LIVE LDS Data'!$B$3:$AAD$1504,40,FALSE))</f>
        <v/>
      </c>
      <c r="P203" s="7297" t="str">
        <f>IF(VLOOKUP($B203,'8 Oct - LIVE LDS Data'!$B$3:$AAD$1504,46,FALSE)=0/1/1900,"",VLOOKUP($B203,'8 Oct - LIVE LDS Data'!$B$3:$AAD$1504,46,FALSE))</f>
        <v/>
      </c>
      <c r="Q203" s="7297" t="str">
        <f>IF(VLOOKUP($B203,'8 Oct - LIVE LDS Data'!$B$3:$AAD$1504,47,FALSE)=0/1/1900,"",VLOOKUP($B203,'8 Oct - LIVE LDS Data'!$B$3:$AAD$1504,47,FALSE))</f>
        <v/>
      </c>
      <c r="R203" s="7297" t="str">
        <f>IF(VLOOKUP($B203,'8 Oct - LIVE LDS Data'!$B$3:$AAD$1504,53,FALSE)=0/1/1900,"",VLOOKUP($B203,'8 Oct - LIVE LDS Data'!$B$3:$AAD$1504,53,FALSE))</f>
        <v/>
      </c>
      <c r="S203" s="7297" t="str">
        <f>IF(VLOOKUP($B203,'8 Oct - LIVE LDS Data'!$B$3:$AAD$1504,54,FALSE)=0/1/1900,"",VLOOKUP($B203,'8 Oct - LIVE LDS Data'!$B$3:$AAD$1504,54,FALSE))</f>
        <v/>
      </c>
      <c r="T203" s="7297">
        <f>IF(VLOOKUP($B203,'8 Oct - LIVE LDS Data'!$B$3:$AAD$1504,59,FALSE)=0/1/1900,"",VLOOKUP($B203,'8 Oct - LIVE LDS Data'!$B$3:$AAD$1504,59,FALSE))</f>
        <v>45658</v>
      </c>
      <c r="U203" s="7297">
        <f>IF(VLOOKUP($B203,'8 Oct - LIVE LDS Data'!$B$3:$AAD$1504,62,FALSE)=0/1/1900,"",VLOOKUP($B203,'8 Oct - LIVE LDS Data'!$B$3:$AAD$1504,62,FALSE))</f>
        <v>45717</v>
      </c>
      <c r="V203" s="7297" t="str">
        <f>IF(VLOOKUP($B203,'8 Oct - LIVE LDS Data'!$B$3:$AAD$1504,65,FALSE)=0/1/1900,"",VLOOKUP($B203,'8 Oct - LIVE LDS Data'!$B$3:$AAD$1504,65,FALSE))</f>
        <v>TBC</v>
      </c>
      <c r="W203" s="7537"/>
      <c r="X203" s="7544" t="str">
        <f>IF(VLOOKUP($B203,'8 Oct - LIVE LDS Data'!$B$3:$AAD$1504,78,FALSE)=0/1/1900,"",VLOOKUP($B203,'8 Oct - LIVE LDS Data'!$B$3:$AAD$1504,78,FALSE))</f>
        <v>Reg 18 ongoing</v>
      </c>
      <c r="Y203" s="7315"/>
      <c r="Z203" s="7538"/>
      <c r="AA203" s="7554">
        <f>IF(VLOOKUP($B203,'8 Oct - LIVE LDS Data'!$B$3:$AAD$1504,71,FALSE)=0/1/1900,"",VLOOKUP($B203,'8 Oct - LIVE LDS Data'!$B$3:$AAD$1504,71,FALSE))</f>
        <v>45468</v>
      </c>
      <c r="AB203" s="7554" t="str">
        <f>IF(VLOOKUP($B203,'8 Oct - LIVE LDS Data'!$B$3:$AAD$1504,72,FALSE)=0/1/1900,"",VLOOKUP($B203,'8 Oct - LIVE LDS Data'!$B$3:$AAD$1504,72,FALSE))</f>
        <v/>
      </c>
      <c r="AC203" s="7554">
        <f>IF(VLOOKUP($B203,'8 Oct - LIVE LDS Data'!$B$3:$AAD$1504,74,FALSE)=0/1/1900,"",VLOOKUP($B203,'8 Oct - LIVE LDS Data'!$B$3:$AAD$1504,74,FALSE))</f>
        <v>44803</v>
      </c>
      <c r="AD203" s="7554">
        <f>IF(VLOOKUP($B203,'8 Oct - LIVE LDS Data'!$B$3:$AAD$1504,75,FALSE)=0/1/1900,"",VLOOKUP($B203,'8 Oct - LIVE LDS Data'!$B$3:$AAD$1504,75,FALSE))</f>
        <v>45345</v>
      </c>
    </row>
    <row r="204" spans="1:30" s="610" customFormat="1" ht="30" customHeight="1" x14ac:dyDescent="0.2">
      <c r="A204" s="7301" t="s">
        <v>1664</v>
      </c>
      <c r="B204" s="7301"/>
      <c r="C204" s="7301" t="s">
        <v>1665</v>
      </c>
      <c r="D204" s="7302"/>
      <c r="E204" s="7302"/>
      <c r="F204" s="7293" t="str">
        <f>IF(VLOOKUP($A204,'8 Oct - LIVE LDS Data'!$A$3:$AAD$1504,4,FALSE)=0/1/1900,"",VLOOKUP($A204,'8 Oct - LIVE LDS Data'!$A$3:$AAD$1504,4,FALSE))</f>
        <v>Hackney Local Plan</v>
      </c>
      <c r="G204" s="7294" t="str">
        <f>IF(VLOOKUP($A204,'8 Oct - LIVE LDS Data'!$A$3:$AAD$1504,6,FALSE)=0/1/1900,"",VLOOKUP($A204,'8 Oct - LIVE LDS Data'!$A$3:$AAD$1504,6,FALSE))</f>
        <v/>
      </c>
      <c r="H204" s="7294" t="str">
        <f>IF(VLOOKUP($A204,'8 Oct - LIVE LDS Data'!$A$3:$AAD$1504,7,FALSE)=0/1/1900,"",VLOOKUP($A204,'8 Oct - LIVE LDS Data'!$A$3:$AAD$1504,7,FALSE))</f>
        <v/>
      </c>
      <c r="I204" s="7294" t="str">
        <f>IF(VLOOKUP($A204,'8 Oct - LIVE LDS Data'!$A$3:$AAD$1504,8,FALSE)=0/1/1900,"",VLOOKUP($A204,'8 Oct - LIVE LDS Data'!$A$3:$AAD$1504,8,FALSE))</f>
        <v>N</v>
      </c>
      <c r="J204" s="7294" t="str">
        <f>IF(VLOOKUP($A204,'8 Oct - LIVE LDS Data'!$A$3:$AAD$1504,9,FALSE)=0/1/1900,"",VLOOKUP($A204,'8 Oct - LIVE LDS Data'!$A$3:$AAD$1504,9,FALSE))</f>
        <v>N</v>
      </c>
      <c r="K204" s="7295">
        <f>IF(VLOOKUP($A204,'8 Oct - LIVE LDS Data'!$A$3:$AAD$1504,10,FALSE)=0/1/1900,"",VLOOKUP($A204,'8 Oct - LIVE LDS Data'!$A$3:$AAD$1504,10,FALSE))</f>
        <v>44034</v>
      </c>
      <c r="L204" s="7297" t="str">
        <f>IF(VLOOKUP($A204,'8 Oct - LIVE LDS Data'!$A$3:$AAD$1504,33,FALSE)=0/1/1900,"",VLOOKUP($A204,'8 Oct - LIVE LDS Data'!$A$3:$AAD$1504,33,FALSE))</f>
        <v/>
      </c>
      <c r="M204" s="7297" t="str">
        <f>IF(VLOOKUP($A204,'8 Oct - LIVE LDS Data'!$A$3:$AAD$1504,34,FALSE)=0/1/1900,"",VLOOKUP($A204,'8 Oct - LIVE LDS Data'!$A$3:$AAD$1504,34,FALSE))</f>
        <v/>
      </c>
      <c r="N204" s="7297" t="str">
        <f>IF(VLOOKUP($A204,'8 Oct - LIVE LDS Data'!$A$3:$AAD$1504,40,FALSE)=0/1/1900,"",VLOOKUP($A204,'8 Oct - LIVE LDS Data'!$A$3:$AAD$1504,40,FALSE))</f>
        <v/>
      </c>
      <c r="O204" s="7297" t="str">
        <f>IF(VLOOKUP($A204,'8 Oct - LIVE LDS Data'!$A$3:$AAD$1504,41,FALSE)=0/1/1900,"",VLOOKUP($A204,'8 Oct - LIVE LDS Data'!$A$3:$AAD$1504,41,FALSE))</f>
        <v/>
      </c>
      <c r="P204" s="7297" t="str">
        <f>IF(VLOOKUP($A204,'8 Oct - LIVE LDS Data'!$A$3:$AAD$1504,47,FALSE)=0/1/1900,"",VLOOKUP($A204,'8 Oct - LIVE LDS Data'!$A$3:$AAD$1504,47,FALSE))</f>
        <v/>
      </c>
      <c r="Q204" s="7297" t="str">
        <f>IF(VLOOKUP($A204,'8 Oct - LIVE LDS Data'!$A$3:$AAD$1504,48,FALSE)=0/1/1900,"",VLOOKUP($A204,'8 Oct - LIVE LDS Data'!$A$3:$AAD$1504,48,FALSE))</f>
        <v/>
      </c>
      <c r="R204" s="7297" t="str">
        <f>IF(VLOOKUP($A204,'8 Oct - LIVE LDS Data'!$A$3:$AAD$1504,54,FALSE)=0/1/1900,"",VLOOKUP($A204,'8 Oct - LIVE LDS Data'!$A$3:$AAD$1504,54,FALSE))</f>
        <v/>
      </c>
      <c r="S204" s="7297" t="str">
        <f>IF(VLOOKUP($A204,'8 Oct - LIVE LDS Data'!$A$3:$AAD$1504,55,FALSE)=0/1/1900,"",VLOOKUP($A204,'8 Oct - LIVE LDS Data'!$A$3:$AAD$1504,55,FALSE))</f>
        <v/>
      </c>
      <c r="T204" s="7297">
        <f>IF(VLOOKUP($A204,'8 Oct - LIVE LDS Data'!$A$3:$AAD$1504,60,FALSE)=0/1/1900,"",VLOOKUP($A204,'8 Oct - LIVE LDS Data'!$A$3:$AAD$1504,60,FALSE))</f>
        <v>46569</v>
      </c>
      <c r="U204" s="7297">
        <f>IF(VLOOKUP($A204,'8 Oct - LIVE LDS Data'!$A$3:$AAD$1504,63,FALSE)=0/1/1900,"",VLOOKUP($A204,'8 Oct - LIVE LDS Data'!$A$3:$AAD$1504,63,FALSE))</f>
        <v>46753</v>
      </c>
      <c r="V204" s="7297">
        <f>IF(VLOOKUP($A204,'8 Oct - LIVE LDS Data'!$A$3:$AAD$1504,66,FALSE)=0/1/1900,"",VLOOKUP($A204,'8 Oct - LIVE LDS Data'!$A$3:$AAD$1504,66,FALSE))</f>
        <v>46935</v>
      </c>
      <c r="W204" s="7537" t="str">
        <f>IF(VLOOKUP($A204,'8 Oct - LIVE LDS Data'!$A$3:$AAD$1504,68,FALSE)=0/1/1900,"",VLOOKUP($A204,'8 Oct - LIVE LDS Data'!$A$3:$AAD$1504,68,FALSE))</f>
        <v>March 2025 sets out timetable using terminology of current system, but milestones suggest it will be submitted under the new system</v>
      </c>
      <c r="X204" s="7314" t="s">
        <v>566</v>
      </c>
      <c r="Y204" s="7315" t="s">
        <v>3757</v>
      </c>
      <c r="Z204" s="7538" t="s">
        <v>8054</v>
      </c>
      <c r="AA204" s="7300">
        <f>IF(VLOOKUP($A204,'8 Oct - LIVE LDS Data'!$A$3:$AAD$1504,72,FALSE)=0/1/1900,"",VLOOKUP($A204,'8 Oct - LIVE LDS Data'!$A$3:$AAD$1504,72,FALSE))</f>
        <v>45320</v>
      </c>
      <c r="AB204" s="7300">
        <f>IF(VLOOKUP($A204,'8 Oct - LIVE LDS Data'!$A$3:$AAD$1504,73,FALSE)=0/1/1900,"",VLOOKUP($A204,'8 Oct - LIVE LDS Data'!$A$3:$AAD$1504,73,FALSE))</f>
        <v>45856</v>
      </c>
      <c r="AC204" s="7300" t="str">
        <f>IF(VLOOKUP($A204,'8 Oct - LIVE LDS Data'!$A$3:$AAD$1504,75,FALSE)=0/1/1900,"",VLOOKUP($A204,'8 Oct - LIVE LDS Data'!$A$3:$AAD$1504,75,FALSE))</f>
        <v/>
      </c>
      <c r="AD204" s="7300">
        <f>IF(VLOOKUP($A204,'8 Oct - LIVE LDS Data'!$A$3:$AAD$1504,76,FALSE)=0/1/1900,"",VLOOKUP($A204,'8 Oct - LIVE LDS Data'!$A$3:$AAD$1504,76,FALSE))</f>
        <v>45856</v>
      </c>
    </row>
    <row r="205" spans="1:30" s="610" customFormat="1" ht="30" customHeight="1" x14ac:dyDescent="0.2">
      <c r="A205" s="7301" t="s">
        <v>3934</v>
      </c>
      <c r="B205" s="7301"/>
      <c r="C205" s="7301" t="s">
        <v>3935</v>
      </c>
      <c r="D205" s="7302"/>
      <c r="E205" s="7302"/>
      <c r="F205" s="7293" t="str">
        <f>IF(VLOOKUP($A205,'8 Oct - LIVE LDS Data'!$A$3:$AAD$1504,4,FALSE)=0/1/1900,"",VLOOKUP($A205,'8 Oct - LIVE LDS Data'!$A$3:$AAD$1504,4,FALSE))</f>
        <v>Westminster City Plan (2019-2040) 
Full Review</v>
      </c>
      <c r="G205" s="7294" t="str">
        <f>IF(VLOOKUP($A205,'8 Oct - LIVE LDS Data'!$A$3:$AAD$1504,6,FALSE)=0/1/1900,"",VLOOKUP($A205,'8 Oct - LIVE LDS Data'!$A$3:$AAD$1504,6,FALSE))</f>
        <v/>
      </c>
      <c r="H205" s="7294" t="str">
        <f>IF(VLOOKUP($A205,'8 Oct - LIVE LDS Data'!$A$3:$AAD$1504,7,FALSE)=0/1/1900,"",VLOOKUP($A205,'8 Oct - LIVE LDS Data'!$A$3:$AAD$1504,7,FALSE))</f>
        <v/>
      </c>
      <c r="I205" s="7294" t="str">
        <f>IF(VLOOKUP($A205,'8 Oct - LIVE LDS Data'!$A$3:$AAD$1504,8,FALSE)=0/1/1900,"",VLOOKUP($A205,'8 Oct - LIVE LDS Data'!$A$3:$AAD$1504,8,FALSE))</f>
        <v/>
      </c>
      <c r="J205" s="7294" t="str">
        <f>IF(VLOOKUP($A205,'8 Oct - LIVE LDS Data'!$A$3:$AAD$1504,9,FALSE)=0/1/1900,"",VLOOKUP($A205,'8 Oct - LIVE LDS Data'!$A$3:$AAD$1504,9,FALSE))</f>
        <v/>
      </c>
      <c r="K205" s="7295">
        <f>IF(VLOOKUP($A205,'8 Oct - LIVE LDS Data'!$A$3:$AAD$1504,10,FALSE)=0/1/1900,"",VLOOKUP($A205,'8 Oct - LIVE LDS Data'!$A$3:$AAD$1504,10,FALSE))</f>
        <v>44307</v>
      </c>
      <c r="L205" s="7297">
        <f>IF(VLOOKUP($A205,'8 Oct - LIVE LDS Data'!$A$3:$AAD$1504,33,FALSE)=0/1/1900,"",VLOOKUP($A205,'8 Oct - LIVE LDS Data'!$A$3:$AAD$1504,33,FALSE))</f>
        <v>46113</v>
      </c>
      <c r="M205" s="7297" t="str">
        <f>IF(VLOOKUP($A205,'8 Oct - LIVE LDS Data'!$A$3:$AAD$1504,34,FALSE)=0/1/1900,"",VLOOKUP($A205,'8 Oct - LIVE LDS Data'!$A$3:$AAD$1504,34,FALSE))</f>
        <v/>
      </c>
      <c r="N205" s="7297" t="str">
        <f>IF(VLOOKUP($A205,'8 Oct - LIVE LDS Data'!$A$3:$AAD$1504,40,FALSE)=0/1/1900,"",VLOOKUP($A205,'8 Oct - LIVE LDS Data'!$A$3:$AAD$1504,40,FALSE))</f>
        <v/>
      </c>
      <c r="O205" s="7297" t="str">
        <f>IF(VLOOKUP($A205,'8 Oct - LIVE LDS Data'!$A$3:$AAD$1504,41,FALSE)=0/1/1900,"",VLOOKUP($A205,'8 Oct - LIVE LDS Data'!$A$3:$AAD$1504,41,FALSE))</f>
        <v/>
      </c>
      <c r="P205" s="7297" t="str">
        <f>IF(VLOOKUP($A205,'8 Oct - LIVE LDS Data'!$A$3:$AAD$1504,47,FALSE)=0/1/1900,"",VLOOKUP($A205,'8 Oct - LIVE LDS Data'!$A$3:$AAD$1504,47,FALSE))</f>
        <v/>
      </c>
      <c r="Q205" s="7297" t="str">
        <f>IF(VLOOKUP($A205,'8 Oct - LIVE LDS Data'!$A$3:$AAD$1504,48,FALSE)=0/1/1900,"",VLOOKUP($A205,'8 Oct - LIVE LDS Data'!$A$3:$AAD$1504,48,FALSE))</f>
        <v/>
      </c>
      <c r="R205" s="7297" t="str">
        <f>IF(VLOOKUP($A205,'8 Oct - LIVE LDS Data'!$A$3:$AAD$1504,54,FALSE)=0/1/1900,"",VLOOKUP($A205,'8 Oct - LIVE LDS Data'!$A$3:$AAD$1504,54,FALSE))</f>
        <v/>
      </c>
      <c r="S205" s="7297" t="str">
        <f>IF(VLOOKUP($A205,'8 Oct - LIVE LDS Data'!$A$3:$AAD$1504,55,FALSE)=0/1/1900,"",VLOOKUP($A205,'8 Oct - LIVE LDS Data'!$A$3:$AAD$1504,55,FALSE))</f>
        <v/>
      </c>
      <c r="T205" s="7297">
        <f>IF(VLOOKUP($A205,'8 Oct - LIVE LDS Data'!$A$3:$AAD$1504,60,FALSE)=0/1/1900,"",VLOOKUP($A205,'8 Oct - LIVE LDS Data'!$A$3:$AAD$1504,60,FALSE))</f>
        <v>46478</v>
      </c>
      <c r="U205" s="7297">
        <f>IF(VLOOKUP($A205,'8 Oct - LIVE LDS Data'!$A$3:$AAD$1504,63,FALSE)=0/1/1900,"",VLOOKUP($A205,'8 Oct - LIVE LDS Data'!$A$3:$AAD$1504,63,FALSE))</f>
        <v>46753</v>
      </c>
      <c r="V205" s="7297">
        <f>IF(VLOOKUP($A205,'8 Oct - LIVE LDS Data'!$A$3:$AAD$1504,66,FALSE)=0/1/1900,"",VLOOKUP($A205,'8 Oct - LIVE LDS Data'!$A$3:$AAD$1504,66,FALSE))</f>
        <v>46935</v>
      </c>
      <c r="W205" s="7537" t="str">
        <f>IF(VLOOKUP($A205,'8 Oct - LIVE LDS Data'!$A$3:$AAD$1504,68,FALSE)=0/1/1900,"",VLOOKUP($A205,'8 Oct - LIVE LDS Data'!$A$3:$AAD$1504,68,FALSE))</f>
        <v>Autumn 2025: Scoping for full review of City Plan 2019-2040</v>
      </c>
      <c r="X205" s="7314" t="s">
        <v>566</v>
      </c>
      <c r="Y205" s="7315" t="s">
        <v>90</v>
      </c>
      <c r="Z205" s="7538" t="s">
        <v>8054</v>
      </c>
      <c r="AA205" s="7300" t="str">
        <f>IF(VLOOKUP($A205,'8 Oct - LIVE LDS Data'!$A$3:$AAD$1504,72,FALSE)=0/1/1900,"",VLOOKUP($A205,'8 Oct - LIVE LDS Data'!$A$3:$AAD$1504,72,FALSE))</f>
        <v/>
      </c>
      <c r="AB205" s="7300">
        <f>IF(VLOOKUP($A205,'8 Oct - LIVE LDS Data'!$A$3:$AAD$1504,73,FALSE)=0/1/1900,"",VLOOKUP($A205,'8 Oct - LIVE LDS Data'!$A$3:$AAD$1504,73,FALSE))</f>
        <v>45629</v>
      </c>
      <c r="AC205" s="7300" t="str">
        <f>IF(VLOOKUP($A205,'8 Oct - LIVE LDS Data'!$A$3:$AAD$1504,75,FALSE)=0/1/1900,"",VLOOKUP($A205,'8 Oct - LIVE LDS Data'!$A$3:$AAD$1504,75,FALSE))</f>
        <v/>
      </c>
      <c r="AD205" s="7300">
        <f>IF(VLOOKUP($A205,'8 Oct - LIVE LDS Data'!$A$3:$AAD$1504,76,FALSE)=0/1/1900,"",VLOOKUP($A205,'8 Oct - LIVE LDS Data'!$A$3:$AAD$1504,76,FALSE))</f>
        <v>45629</v>
      </c>
    </row>
    <row r="206" spans="1:30" s="610" customFormat="1" ht="40" customHeight="1" x14ac:dyDescent="0.2">
      <c r="A206" s="7301" t="s">
        <v>411</v>
      </c>
      <c r="B206" s="7301"/>
      <c r="C206" s="7301" t="s">
        <v>412</v>
      </c>
      <c r="D206" s="7302"/>
      <c r="E206" s="7302"/>
      <c r="F206" s="7293" t="str">
        <f>IF(VLOOKUP($A206,'8 Oct - LIVE LDS Data'!$A$3:$AAD$1504,4,FALSE)=0/1/1900,"",VLOOKUP($A206,'8 Oct - LIVE LDS Data'!$A$3:$AAD$1504,4,FALSE))</f>
        <v xml:space="preserve">Bolsover Local Plan </v>
      </c>
      <c r="G206" s="7294" t="str">
        <f>IF(VLOOKUP($A206,'8 Oct - LIVE LDS Data'!$A$3:$AAD$1504,6,FALSE)=0/1/1900,"",VLOOKUP($A206,'8 Oct - LIVE LDS Data'!$A$3:$AAD$1504,6,FALSE))</f>
        <v/>
      </c>
      <c r="H206" s="7294" t="str">
        <f>IF(VLOOKUP($A206,'8 Oct - LIVE LDS Data'!$A$3:$AAD$1504,7,FALSE)=0/1/1900,"",VLOOKUP($A206,'8 Oct - LIVE LDS Data'!$A$3:$AAD$1504,7,FALSE))</f>
        <v/>
      </c>
      <c r="I206" s="7294" t="str">
        <f>IF(VLOOKUP($A206,'8 Oct - LIVE LDS Data'!$A$3:$AAD$1504,8,FALSE)=0/1/1900,"",VLOOKUP($A206,'8 Oct - LIVE LDS Data'!$A$3:$AAD$1504,8,FALSE))</f>
        <v>N</v>
      </c>
      <c r="J206" s="7294" t="str">
        <f>IF(VLOOKUP($A206,'8 Oct - LIVE LDS Data'!$A$3:$AAD$1504,9,FALSE)=0/1/1900,"",VLOOKUP($A206,'8 Oct - LIVE LDS Data'!$A$3:$AAD$1504,9,FALSE))</f>
        <v>N</v>
      </c>
      <c r="K206" s="7295">
        <f>IF(VLOOKUP($A206,'8 Oct - LIVE LDS Data'!$A$3:$AAD$1504,10,FALSE)=0/1/1900,"",VLOOKUP($A206,'8 Oct - LIVE LDS Data'!$A$3:$AAD$1504,10,FALSE))</f>
        <v>43894</v>
      </c>
      <c r="L206" s="7297">
        <f>IF(VLOOKUP($A206,'8 Oct - LIVE LDS Data'!$A$3:$AAD$1504,33,FALSE)=0/1/1900,"",VLOOKUP($A206,'8 Oct - LIVE LDS Data'!$A$3:$AAD$1504,33,FALSE))</f>
        <v>46661</v>
      </c>
      <c r="M206" s="7297" t="str">
        <f>IF(VLOOKUP($A206,'8 Oct - LIVE LDS Data'!$A$3:$AAD$1504,34,FALSE)=0/1/1900,"",VLOOKUP($A206,'8 Oct - LIVE LDS Data'!$A$3:$AAD$1504,34,FALSE))</f>
        <v/>
      </c>
      <c r="N206" s="7297" t="str">
        <f>IF(VLOOKUP($A206,'8 Oct - LIVE LDS Data'!$A$3:$AAD$1504,40,FALSE)=0/1/1900,"",VLOOKUP($A206,'8 Oct - LIVE LDS Data'!$A$3:$AAD$1504,40,FALSE))</f>
        <v/>
      </c>
      <c r="O206" s="7297" t="str">
        <f>IF(VLOOKUP($A206,'8 Oct - LIVE LDS Data'!$A$3:$AAD$1504,41,FALSE)=0/1/1900,"",VLOOKUP($A206,'8 Oct - LIVE LDS Data'!$A$3:$AAD$1504,41,FALSE))</f>
        <v/>
      </c>
      <c r="P206" s="7297" t="str">
        <f>IF(VLOOKUP($A206,'8 Oct - LIVE LDS Data'!$A$3:$AAD$1504,47,FALSE)=0/1/1900,"",VLOOKUP($A206,'8 Oct - LIVE LDS Data'!$A$3:$AAD$1504,47,FALSE))</f>
        <v/>
      </c>
      <c r="Q206" s="7297" t="str">
        <f>IF(VLOOKUP($A206,'8 Oct - LIVE LDS Data'!$A$3:$AAD$1504,48,FALSE)=0/1/1900,"",VLOOKUP($A206,'8 Oct - LIVE LDS Data'!$A$3:$AAD$1504,48,FALSE))</f>
        <v/>
      </c>
      <c r="R206" s="7297" t="str">
        <f>IF(VLOOKUP($A206,'8 Oct - LIVE LDS Data'!$A$3:$AAD$1504,54,FALSE)=0/1/1900,"",VLOOKUP($A206,'8 Oct - LIVE LDS Data'!$A$3:$AAD$1504,54,FALSE))</f>
        <v/>
      </c>
      <c r="S206" s="7297" t="str">
        <f>IF(VLOOKUP($A206,'8 Oct - LIVE LDS Data'!$A$3:$AAD$1504,55,FALSE)=0/1/1900,"",VLOOKUP($A206,'8 Oct - LIVE LDS Data'!$A$3:$AAD$1504,55,FALSE))</f>
        <v/>
      </c>
      <c r="T206" s="7297">
        <f>IF(VLOOKUP($A206,'8 Oct - LIVE LDS Data'!$A$3:$AAD$1504,60,FALSE)=0/1/1900,"",VLOOKUP($A206,'8 Oct - LIVE LDS Data'!$A$3:$AAD$1504,60,FALSE))</f>
        <v>47027</v>
      </c>
      <c r="U206" s="7297">
        <f>IF(VLOOKUP($A206,'8 Oct - LIVE LDS Data'!$A$3:$AAD$1504,63,FALSE)=0/1/1900,"",VLOOKUP($A206,'8 Oct - LIVE LDS Data'!$A$3:$AAD$1504,63,FALSE))</f>
        <v>47150</v>
      </c>
      <c r="V206" s="7297">
        <f>IF(VLOOKUP($A206,'8 Oct - LIVE LDS Data'!$A$3:$AAD$1504,66,FALSE)=0/1/1900,"",VLOOKUP($A206,'8 Oct - LIVE LDS Data'!$A$3:$AAD$1504,66,FALSE))</f>
        <v>47453</v>
      </c>
      <c r="W206" s="7537" t="str">
        <f>IF(VLOOKUP($A206,'8 Oct - LIVE LDS Data'!$A$3:$AAD$1504,68,FALSE)=0/1/1900,"",VLOOKUP($A206,'8 Oct - LIVE LDS Data'!$A$3:$AAD$1504,68,FALSE))</f>
        <v>LPA DOING INTERNAL REVIEW WHICH COULD BE CONCLUDED EARLY 2025 SO NO PLAN IMMINENT</v>
      </c>
      <c r="X206" s="7314" t="s">
        <v>566</v>
      </c>
      <c r="Y206" s="7315" t="s">
        <v>3757</v>
      </c>
      <c r="Z206" s="7538" t="s">
        <v>8056</v>
      </c>
      <c r="AA206" s="7300">
        <f>IF(VLOOKUP($A206,'8 Oct - LIVE LDS Data'!$A$3:$AAD$1504,72,FALSE)=0/1/1900,"",VLOOKUP($A206,'8 Oct - LIVE LDS Data'!$A$3:$AAD$1504,72,FALSE))</f>
        <v>45317</v>
      </c>
      <c r="AB206" s="7300">
        <f>IF(VLOOKUP($A206,'8 Oct - LIVE LDS Data'!$A$3:$AAD$1504,73,FALSE)=0/1/1900,"",VLOOKUP($A206,'8 Oct - LIVE LDS Data'!$A$3:$AAD$1504,73,FALSE))</f>
        <v>45763</v>
      </c>
      <c r="AC206" s="7300" t="str">
        <f>IF(VLOOKUP($A206,'8 Oct - LIVE LDS Data'!$A$3:$AAD$1504,75,FALSE)=0/1/1900,"",VLOOKUP($A206,'8 Oct - LIVE LDS Data'!$A$3:$AAD$1504,75,FALSE))</f>
        <v/>
      </c>
      <c r="AD206" s="7300">
        <f>IF(VLOOKUP($A206,'8 Oct - LIVE LDS Data'!$A$3:$AAD$1504,76,FALSE)=0/1/1900,"",VLOOKUP($A206,'8 Oct - LIVE LDS Data'!$A$3:$AAD$1504,76,FALSE))</f>
        <v>45686</v>
      </c>
    </row>
    <row r="207" spans="1:30" s="610" customFormat="1" ht="30" hidden="1" customHeight="1" x14ac:dyDescent="0.2">
      <c r="A207" s="1467" t="s">
        <v>3831</v>
      </c>
      <c r="B207" s="1467"/>
      <c r="C207" s="1467" t="s">
        <v>3832</v>
      </c>
      <c r="D207" s="1480"/>
      <c r="E207" s="1480"/>
      <c r="F207" s="7293" t="str">
        <f>IF(VLOOKUP($A207,'8 Oct - LIVE LDS Data'!$A$3:$AAD$1504,4,FALSE)=0/1/1900,"",VLOOKUP($A207,'8 Oct - LIVE LDS Data'!$A$3:$AAD$1504,4,FALSE))</f>
        <v>Wealden Local Plan</v>
      </c>
      <c r="G207" s="7294" t="str">
        <f>IF(VLOOKUP($A207,'8 Oct - LIVE LDS Data'!$A$3:$AAD$1504,6,FALSE)=0/1/1900,"",VLOOKUP($A207,'8 Oct - LIVE LDS Data'!$A$3:$AAD$1504,6,FALSE))</f>
        <v/>
      </c>
      <c r="H207" s="7294">
        <f>IF(VLOOKUP($A207,'8 Oct - LIVE LDS Data'!$A$3:$AAD$1504,7,FALSE)=0/1/1900,"",VLOOKUP($A207,'8 Oct - LIVE LDS Data'!$A$3:$AAD$1504,7,FALSE))</f>
        <v>2042</v>
      </c>
      <c r="I207" s="7294" t="str">
        <f>IF(VLOOKUP($A207,'8 Oct - LIVE LDS Data'!$A$3:$AAD$1504,8,FALSE)=0/1/1900,"",VLOOKUP($A207,'8 Oct - LIVE LDS Data'!$A$3:$AAD$1504,8,FALSE))</f>
        <v>N</v>
      </c>
      <c r="J207" s="7294" t="str">
        <f>IF(VLOOKUP($A207,'8 Oct - LIVE LDS Data'!$A$3:$AAD$1504,9,FALSE)=0/1/1900,"",VLOOKUP($A207,'8 Oct - LIVE LDS Data'!$A$3:$AAD$1504,9,FALSE))</f>
        <v>N</v>
      </c>
      <c r="K207" s="7295">
        <f>IF(VLOOKUP($A207,'8 Oct - LIVE LDS Data'!$A$3:$AAD$1504,10,FALSE)=0/1/1900,"",VLOOKUP($A207,'8 Oct - LIVE LDS Data'!$A$3:$AAD$1504,10,FALSE))</f>
        <v>41324</v>
      </c>
      <c r="L207" s="7297">
        <f>IF(VLOOKUP($A207,'8 Oct - LIVE LDS Data'!$A$3:$AAD$1504,33,FALSE)=0/1/1900,"",VLOOKUP($A207,'8 Oct - LIVE LDS Data'!$A$3:$AAD$1504,33,FALSE))</f>
        <v>45352</v>
      </c>
      <c r="M207" s="7297" t="str">
        <f>IF(VLOOKUP($A207,'8 Oct - LIVE LDS Data'!$A$3:$AAD$1504,34,FALSE)=0/1/1900,"",VLOOKUP($A207,'8 Oct - LIVE LDS Data'!$A$3:$AAD$1504,34,FALSE))</f>
        <v/>
      </c>
      <c r="N207" s="7297">
        <f>IF(VLOOKUP($A207,'8 Oct - LIVE LDS Data'!$A$3:$AAD$1504,40,FALSE)=0/1/1900,"",VLOOKUP($A207,'8 Oct - LIVE LDS Data'!$A$3:$AAD$1504,40,FALSE))</f>
        <v>45962</v>
      </c>
      <c r="O207" s="7297" t="str">
        <f>IF(VLOOKUP($A207,'8 Oct - LIVE LDS Data'!$A$3:$AAD$1504,41,FALSE)=0/1/1900,"",VLOOKUP($A207,'8 Oct - LIVE LDS Data'!$A$3:$AAD$1504,41,FALSE))</f>
        <v/>
      </c>
      <c r="P207" s="7297" t="str">
        <f>IF(VLOOKUP($A207,'8 Oct - LIVE LDS Data'!$A$3:$AAD$1504,47,FALSE)=0/1/1900,"",VLOOKUP($A207,'8 Oct - LIVE LDS Data'!$A$3:$AAD$1504,47,FALSE))</f>
        <v/>
      </c>
      <c r="Q207" s="7297" t="str">
        <f>IF(VLOOKUP($A207,'8 Oct - LIVE LDS Data'!$A$3:$AAD$1504,48,FALSE)=0/1/1900,"",VLOOKUP($A207,'8 Oct - LIVE LDS Data'!$A$3:$AAD$1504,48,FALSE))</f>
        <v/>
      </c>
      <c r="R207" s="7297" t="str">
        <f>IF(VLOOKUP($A207,'8 Oct - LIVE LDS Data'!$A$3:$AAD$1504,54,FALSE)=0/1/1900,"",VLOOKUP($A207,'8 Oct - LIVE LDS Data'!$A$3:$AAD$1504,54,FALSE))</f>
        <v/>
      </c>
      <c r="S207" s="7297" t="str">
        <f>IF(VLOOKUP($A207,'8 Oct - LIVE LDS Data'!$A$3:$AAD$1504,55,FALSE)=0/1/1900,"",VLOOKUP($A207,'8 Oct - LIVE LDS Data'!$A$3:$AAD$1504,55,FALSE))</f>
        <v/>
      </c>
      <c r="T207" s="7297">
        <f>IF(VLOOKUP($A207,'8 Oct - LIVE LDS Data'!$A$3:$AAD$1504,60,FALSE)=0/1/1900,"",VLOOKUP($A207,'8 Oct - LIVE LDS Data'!$A$3:$AAD$1504,60,FALSE))</f>
        <v>46143</v>
      </c>
      <c r="U207" s="7297">
        <f>IF(VLOOKUP($A207,'8 Oct - LIVE LDS Data'!$A$3:$AAD$1504,63,FALSE)=0/1/1900,"",VLOOKUP($A207,'8 Oct - LIVE LDS Data'!$A$3:$AAD$1504,63,FALSE))</f>
        <v>46235</v>
      </c>
      <c r="V207" s="7297">
        <f>IF(VLOOKUP($A207,'8 Oct - LIVE LDS Data'!$A$3:$AAD$1504,66,FALSE)=0/1/1900,"",VLOOKUP($A207,'8 Oct - LIVE LDS Data'!$A$3:$AAD$1504,66,FALSE))</f>
        <v>46508</v>
      </c>
      <c r="W207" s="7537" t="str">
        <f>IF(VLOOKUP($A207,'8 Oct - LIVE LDS Data'!$A$3:$AAD$1504,68,FALSE)=0/1/1900,"",VLOOKUP($A207,'8 Oct - LIVE LDS Data'!$A$3:$AAD$1504,68,FALSE))</f>
        <v>Publication and consultation on the second Wealden Draft Local Plan (Regulation 18) - Quarter 3 - 2025/26 
Publication of the Proposed Submission Local Plan Document (Regulation 19) - Quarter 1 - 2026/27
Public representation period on the Proposed Submission Local Plan (Regulation 20) - Quarter 1 - 2026/27
Proposed Submission Local Plan submitted to the Secretary of State Draft (Regulation 22) - Quarter 2 - 2026/27
Examination in Public (Regulation 24) Quarter 2 – 2026/27 
Publication of the recommendations of the appointed Independent Inspector (Regulation 25) Quarter4 – 2026/27
Adoption of the Local Plan (Regulation 26) Quarter 1 - 2027/28</v>
      </c>
      <c r="X207" s="7314" t="str">
        <f>IF(VLOOKUP($A207,'8 Oct - LIVE LDS Data'!$A$3:$AAD$1504,79,FALSE)=0/1/1900,"",VLOOKUP($A207,'8 Oct - LIVE LDS Data'!$A$3:$AAD$1504,79,FALSE))</f>
        <v>Reg 18 ongoing</v>
      </c>
      <c r="Y207" s="7315" t="s">
        <v>3757</v>
      </c>
      <c r="Z207" s="7538" t="s">
        <v>8058</v>
      </c>
      <c r="AA207" s="7300">
        <f>IF(VLOOKUP($A207,'8 Oct - LIVE LDS Data'!$A$3:$AAD$1504,72,FALSE)=0/1/1900,"",VLOOKUP($A207,'8 Oct - LIVE LDS Data'!$A$3:$AAD$1504,72,FALSE))</f>
        <v>45320</v>
      </c>
      <c r="AB207" s="7300">
        <f>IF(VLOOKUP($A207,'8 Oct - LIVE LDS Data'!$A$3:$AAD$1504,73,FALSE)=0/1/1900,"",VLOOKUP($A207,'8 Oct - LIVE LDS Data'!$A$3:$AAD$1504,73,FALSE))</f>
        <v>45755</v>
      </c>
      <c r="AC207" s="7300">
        <f>IF(VLOOKUP($A207,'8 Oct - LIVE LDS Data'!$A$3:$AAD$1504,75,FALSE)=0/1/1900,"",VLOOKUP($A207,'8 Oct - LIVE LDS Data'!$A$3:$AAD$1504,75,FALSE))</f>
        <v>44797</v>
      </c>
      <c r="AD207" s="7300">
        <f>IF(VLOOKUP($A207,'8 Oct - LIVE LDS Data'!$A$3:$AAD$1504,76,FALSE)=0/1/1900,"",VLOOKUP($A207,'8 Oct - LIVE LDS Data'!$A$3:$AAD$1504,76,FALSE))</f>
        <v>45755</v>
      </c>
    </row>
    <row r="208" spans="1:30" s="610" customFormat="1" ht="30" customHeight="1" x14ac:dyDescent="0.2">
      <c r="A208" s="7301" t="s">
        <v>3950</v>
      </c>
      <c r="B208" s="7301"/>
      <c r="C208" s="2381" t="s">
        <v>4223</v>
      </c>
      <c r="D208" s="7302"/>
      <c r="E208" s="2382" t="s">
        <v>90</v>
      </c>
      <c r="F208" s="7293" t="str">
        <f>IF(VLOOKUP($A208,'8 Oct - LIVE LDS Data'!$A$3:$AAD$1504,4,FALSE)=0/1/1900,"",VLOOKUP($A208,'8 Oct - LIVE LDS Data'!$A$3:$AAD$1504,4,FALSE))</f>
        <v/>
      </c>
      <c r="G208" s="7294">
        <f>IF(VLOOKUP($A208,'8 Oct - LIVE LDS Data'!$A$3:$AAD$1504,6,FALSE)=0/1/1900,"",VLOOKUP($A208,'8 Oct - LIVE LDS Data'!$A$3:$AAD$1504,6,FALSE))</f>
        <v>2028</v>
      </c>
      <c r="H208" s="7294">
        <f>IF(VLOOKUP($A208,'8 Oct - LIVE LDS Data'!$A$3:$AAD$1504,7,FALSE)=0/1/1900,"",VLOOKUP($A208,'8 Oct - LIVE LDS Data'!$A$3:$AAD$1504,7,FALSE))</f>
        <v>2043</v>
      </c>
      <c r="I208" s="7294" t="str">
        <f>IF(VLOOKUP($A208,'8 Oct - LIVE LDS Data'!$A$3:$AAD$1504,8,FALSE)=0/1/1900,"",VLOOKUP($A208,'8 Oct - LIVE LDS Data'!$A$3:$AAD$1504,8,FALSE))</f>
        <v>N</v>
      </c>
      <c r="J208" s="7294" t="str">
        <f>IF(VLOOKUP($A208,'8 Oct - LIVE LDS Data'!$A$3:$AAD$1504,9,FALSE)=0/1/1900,"",VLOOKUP($A208,'8 Oct - LIVE LDS Data'!$A$3:$AAD$1504,9,FALSE))</f>
        <v>N</v>
      </c>
      <c r="K208" s="7295" t="str">
        <f>IF(VLOOKUP($A208,'8 Oct - LIVE LDS Data'!$A$3:$AAD$1504,10,FALSE)=0/1/1900,"",VLOOKUP($A208,'8 Oct - LIVE LDS Data'!$A$3:$AAD$1504,10,FALSE))</f>
        <v>new LPA</v>
      </c>
      <c r="L208" s="7295"/>
      <c r="M208" s="7295"/>
      <c r="N208" s="7295"/>
      <c r="O208" s="7295"/>
      <c r="P208" s="7295"/>
      <c r="Q208" s="7295"/>
      <c r="R208" s="7295"/>
      <c r="S208" s="7295"/>
      <c r="T208" s="7297">
        <f>IF(VLOOKUP($A208,'8 Oct - LIVE LDS Data'!$A$3:$AAD$1504,60,FALSE)=0/1/1900,"",VLOOKUP($A208,'8 Oct - LIVE LDS Data'!$A$3:$AAD$1504,60,FALSE))</f>
        <v>46419</v>
      </c>
      <c r="U208" s="7297">
        <f>IF(VLOOKUP($A208,'8 Oct - LIVE LDS Data'!$A$3:$AAD$1504,63,FALSE)=0/1/1900,"",VLOOKUP($A208,'8 Oct - LIVE LDS Data'!$A$3:$AAD$1504,63,FALSE))</f>
        <v>46600</v>
      </c>
      <c r="V208" s="7297">
        <f>IF(VLOOKUP($A208,'8 Oct - LIVE LDS Data'!$A$3:$AAD$1504,66,FALSE)=0/1/1900,"",VLOOKUP($A208,'8 Oct - LIVE LDS Data'!$A$3:$AAD$1504,66,FALSE))</f>
        <v>46844</v>
      </c>
      <c r="W208" s="7537" t="str">
        <f>IF(VLOOKUP($A208,'8 Oct - LIVE LDS Data'!$A$3:$AAD$1504,68,FALSE)=0/1/1900,"",VLOOKUP($A208,'8 Oct - LIVE LDS Data'!$A$3:$AAD$1504,68,FALSE))</f>
        <v>The key stages and likely timescales are:
 Sustainability Appraisal Scoping Report (June 2025)
 Gateway 1 – Approval to commence (Q3/4 2025-6)
 Gateway 2 – Advisory (Check to proceed with Draft Plan) – Q4 2026-27
 Gateway 3 – Stop/Go Approval to Submit (Q2 2027-28)
 Submission (Q2/3 2027-28)
 Examination (Q3-4 2027-28)
 Adoption (April 2028)</v>
      </c>
      <c r="X208" s="7314" t="s">
        <v>566</v>
      </c>
      <c r="Y208" s="7315" t="s">
        <v>3757</v>
      </c>
      <c r="Z208" s="7538" t="s">
        <v>8054</v>
      </c>
      <c r="AA208" s="7300" t="str">
        <f>IF(VLOOKUP($A208,'8 Oct - LIVE LDS Data'!$A$3:$AAD$1504,72,FALSE)=0/1/1900,"",VLOOKUP($A208,'8 Oct - LIVE LDS Data'!$A$3:$AAD$1504,72,FALSE))</f>
        <v/>
      </c>
      <c r="AB208" s="7300">
        <f>IF(VLOOKUP($A208,'8 Oct - LIVE LDS Data'!$A$3:$AAD$1504,73,FALSE)=0/1/1900,"",VLOOKUP($A208,'8 Oct - LIVE LDS Data'!$A$3:$AAD$1504,73,FALSE))</f>
        <v>45754</v>
      </c>
      <c r="AC208" s="7300" t="str">
        <f>IF(VLOOKUP($A208,'8 Oct - LIVE LDS Data'!$A$3:$AAD$1504,75,FALSE)=0/1/1900,"",VLOOKUP($A208,'8 Oct - LIVE LDS Data'!$A$3:$AAD$1504,75,FALSE))</f>
        <v>10/07/2024
[none found]</v>
      </c>
      <c r="AD208" s="7300">
        <f>IF(VLOOKUP($A208,'8 Oct - LIVE LDS Data'!$A$3:$AAD$1504,76,FALSE)=0/1/1900,"",VLOOKUP($A208,'8 Oct - LIVE LDS Data'!$A$3:$AAD$1504,76,FALSE))</f>
        <v>45754</v>
      </c>
    </row>
    <row r="209" spans="1:30" s="610" customFormat="1" ht="30" customHeight="1" x14ac:dyDescent="0.2">
      <c r="A209" s="1465" t="s">
        <v>1655</v>
      </c>
      <c r="B209" s="1465"/>
      <c r="C209" s="1465" t="s">
        <v>1656</v>
      </c>
      <c r="D209" s="1466"/>
      <c r="E209" s="1466"/>
      <c r="F209" s="7293" t="str">
        <f>IF(VLOOKUP($A209,'8 Oct - LIVE LDS Data'!$A$3:$AAD$1504,4,FALSE)=0/1/1900,"",VLOOKUP($A209,'8 Oct - LIVE LDS Data'!$A$3:$AAD$1504,4,FALSE))</f>
        <v>New Guildford Borough Local Plan</v>
      </c>
      <c r="G209" s="7294" t="str">
        <f>IF(VLOOKUP($A209,'8 Oct - LIVE LDS Data'!$A$3:$AAD$1504,6,FALSE)=0/1/1900,"",VLOOKUP($A209,'8 Oct - LIVE LDS Data'!$A$3:$AAD$1504,6,FALSE))</f>
        <v/>
      </c>
      <c r="H209" s="7294" t="str">
        <f>IF(VLOOKUP($A209,'8 Oct - LIVE LDS Data'!$A$3:$AAD$1504,7,FALSE)=0/1/1900,"",VLOOKUP($A209,'8 Oct - LIVE LDS Data'!$A$3:$AAD$1504,7,FALSE))</f>
        <v>2045</v>
      </c>
      <c r="I209" s="7294" t="str">
        <f>IF(VLOOKUP($A209,'8 Oct - LIVE LDS Data'!$A$3:$AAD$1504,8,FALSE)=0/1/1900,"",VLOOKUP($A209,'8 Oct - LIVE LDS Data'!$A$3:$AAD$1504,8,FALSE))</f>
        <v>N</v>
      </c>
      <c r="J209" s="7294" t="str">
        <f>IF(VLOOKUP($A209,'8 Oct - LIVE LDS Data'!$A$3:$AAD$1504,9,FALSE)=0/1/1900,"",VLOOKUP($A209,'8 Oct - LIVE LDS Data'!$A$3:$AAD$1504,9,FALSE))</f>
        <v>N</v>
      </c>
      <c r="K209" s="7295">
        <f>IF(VLOOKUP($A209,'8 Oct - LIVE LDS Data'!$A$3:$AAD$1504,10,FALSE)=0/1/1900,"",VLOOKUP($A209,'8 Oct - LIVE LDS Data'!$A$3:$AAD$1504,10,FALSE))</f>
        <v>43580</v>
      </c>
      <c r="L209" s="7297">
        <f>IF(VLOOKUP($A209,'8 Oct - LIVE LDS Data'!$A$3:$AAD$1504,33,FALSE)=0/1/1900,"",VLOOKUP($A209,'8 Oct - LIVE LDS Data'!$A$3:$AAD$1504,33,FALSE))</f>
        <v>46266</v>
      </c>
      <c r="M209" s="7297" t="str">
        <f>IF(VLOOKUP($A209,'8 Oct - LIVE LDS Data'!$A$3:$AAD$1504,34,FALSE)=0/1/1900,"",VLOOKUP($A209,'8 Oct - LIVE LDS Data'!$A$3:$AAD$1504,34,FALSE))</f>
        <v/>
      </c>
      <c r="N209" s="7297" t="str">
        <f>IF(VLOOKUP($A209,'8 Oct - LIVE LDS Data'!$A$3:$AAD$1504,40,FALSE)=0/1/1900,"",VLOOKUP($A209,'8 Oct - LIVE LDS Data'!$A$3:$AAD$1504,40,FALSE))</f>
        <v/>
      </c>
      <c r="O209" s="7297" t="str">
        <f>IF(VLOOKUP($A209,'8 Oct - LIVE LDS Data'!$A$3:$AAD$1504,41,FALSE)=0/1/1900,"",VLOOKUP($A209,'8 Oct - LIVE LDS Data'!$A$3:$AAD$1504,41,FALSE))</f>
        <v/>
      </c>
      <c r="P209" s="7297" t="str">
        <f>IF(VLOOKUP($A209,'8 Oct - LIVE LDS Data'!$A$3:$AAD$1504,47,FALSE)=0/1/1900,"",VLOOKUP($A209,'8 Oct - LIVE LDS Data'!$A$3:$AAD$1504,47,FALSE))</f>
        <v/>
      </c>
      <c r="Q209" s="7297" t="str">
        <f>IF(VLOOKUP($A209,'8 Oct - LIVE LDS Data'!$A$3:$AAD$1504,48,FALSE)=0/1/1900,"",VLOOKUP($A209,'8 Oct - LIVE LDS Data'!$A$3:$AAD$1504,48,FALSE))</f>
        <v/>
      </c>
      <c r="R209" s="7297" t="str">
        <f>IF(VLOOKUP($A209,'8 Oct - LIVE LDS Data'!$A$3:$AAD$1504,54,FALSE)=0/1/1900,"",VLOOKUP($A209,'8 Oct - LIVE LDS Data'!$A$3:$AAD$1504,54,FALSE))</f>
        <v/>
      </c>
      <c r="S209" s="7297" t="str">
        <f>IF(VLOOKUP($A209,'8 Oct - LIVE LDS Data'!$A$3:$AAD$1504,55,FALSE)=0/1/1900,"",VLOOKUP($A209,'8 Oct - LIVE LDS Data'!$A$3:$AAD$1504,55,FALSE))</f>
        <v/>
      </c>
      <c r="T209" s="7297">
        <f>IF(VLOOKUP($A209,'8 Oct - LIVE LDS Data'!$A$3:$AAD$1504,60,FALSE)=0/1/1900,"",VLOOKUP($A209,'8 Oct - LIVE LDS Data'!$A$3:$AAD$1504,60,FALSE))</f>
        <v>46844</v>
      </c>
      <c r="U209" s="7297">
        <f>IF(VLOOKUP($A209,'8 Oct - LIVE LDS Data'!$A$3:$AAD$1504,63,FALSE)=0/1/1900,"",VLOOKUP($A209,'8 Oct - LIVE LDS Data'!$A$3:$AAD$1504,63,FALSE))</f>
        <v>47027</v>
      </c>
      <c r="V209" s="7297">
        <f>IF(VLOOKUP($A209,'8 Oct - LIVE LDS Data'!$A$3:$AAD$1504,66,FALSE)=0/1/1900,"",VLOOKUP($A209,'8 Oct - LIVE LDS Data'!$A$3:$AAD$1504,66,FALSE))</f>
        <v>47270</v>
      </c>
      <c r="W209" s="7537" t="str">
        <f>IF(VLOOKUP($A209,'8 Oct - LIVE LDS Data'!$A$3:$AAD$1504,68,FALSE)=0/1/1900,"",VLOOKUP($A209,'8 Oct - LIVE LDS Data'!$A$3:$AAD$1504,68,FALSE))</f>
        <v>Estimated timetable in latest LDS.  Terminology uses current system wording but expected submission is Autumn 2028</v>
      </c>
      <c r="X209" s="7314" t="s">
        <v>566</v>
      </c>
      <c r="Y209" s="7315" t="s">
        <v>3757</v>
      </c>
      <c r="Z209" s="7538" t="s">
        <v>8069</v>
      </c>
      <c r="AA209" s="7300">
        <f>IF(VLOOKUP($A209,'8 Oct - LIVE LDS Data'!$A$3:$AAD$1504,72,FALSE)=0/1/1900,"",VLOOKUP($A209,'8 Oct - LIVE LDS Data'!$A$3:$AAD$1504,72,FALSE))</f>
        <v>45320</v>
      </c>
      <c r="AB209" s="7300">
        <f>IF(VLOOKUP($A209,'8 Oct - LIVE LDS Data'!$A$3:$AAD$1504,73,FALSE)=0/1/1900,"",VLOOKUP($A209,'8 Oct - LIVE LDS Data'!$A$3:$AAD$1504,73,FALSE))</f>
        <v>45888</v>
      </c>
      <c r="AC209" s="7300" t="str">
        <f>IF(VLOOKUP($A209,'8 Oct - LIVE LDS Data'!$A$3:$AAD$1504,75,FALSE)=0/1/1900,"",VLOOKUP($A209,'8 Oct - LIVE LDS Data'!$A$3:$AAD$1504,75,FALSE))</f>
        <v/>
      </c>
      <c r="AD209" s="7300">
        <f>IF(VLOOKUP($A209,'8 Oct - LIVE LDS Data'!$A$3:$AAD$1504,76,FALSE)=0/1/1900,"",VLOOKUP($A209,'8 Oct - LIVE LDS Data'!$A$3:$AAD$1504,76,FALSE))</f>
        <v>45888</v>
      </c>
    </row>
    <row r="210" spans="1:30" s="610" customFormat="1" ht="30" customHeight="1" x14ac:dyDescent="0.2">
      <c r="A210" s="1465" t="s">
        <v>4039</v>
      </c>
      <c r="B210" s="1465"/>
      <c r="C210" s="1465" t="s">
        <v>4040</v>
      </c>
      <c r="D210" s="1466"/>
      <c r="E210" s="1466"/>
      <c r="F210" s="7293" t="str">
        <f>IF(VLOOKUP($A210,'8 Oct - LIVE LDS Data'!$A$3:$AAD$1504,4,FALSE)=0/1/1900,"",VLOOKUP($A210,'8 Oct - LIVE LDS Data'!$A$3:$AAD$1504,4,FALSE))</f>
        <v>Woking Borough Local Plan</v>
      </c>
      <c r="G210" s="7294" t="str">
        <f>IF(VLOOKUP($A210,'8 Oct - LIVE LDS Data'!$A$3:$AAD$1504,6,FALSE)=0/1/1900,"",VLOOKUP($A210,'8 Oct - LIVE LDS Data'!$A$3:$AAD$1504,6,FALSE))</f>
        <v>2027</v>
      </c>
      <c r="H210" s="7294" t="str">
        <f>IF(VLOOKUP($A210,'8 Oct - LIVE LDS Data'!$A$3:$AAD$1504,7,FALSE)=0/1/1900,"",VLOOKUP($A210,'8 Oct - LIVE LDS Data'!$A$3:$AAD$1504,7,FALSE))</f>
        <v>2044</v>
      </c>
      <c r="I210" s="7294" t="str">
        <f>IF(VLOOKUP($A210,'8 Oct - LIVE LDS Data'!$A$3:$AAD$1504,8,FALSE)=0/1/1900,"",VLOOKUP($A210,'8 Oct - LIVE LDS Data'!$A$3:$AAD$1504,8,FALSE))</f>
        <v>N</v>
      </c>
      <c r="J210" s="7294" t="str">
        <f>IF(VLOOKUP($A210,'8 Oct - LIVE LDS Data'!$A$3:$AAD$1504,9,FALSE)=0/1/1900,"",VLOOKUP($A210,'8 Oct - LIVE LDS Data'!$A$3:$AAD$1504,9,FALSE))</f>
        <v>N</v>
      </c>
      <c r="K210" s="7295">
        <f>IF(VLOOKUP($A210,'8 Oct - LIVE LDS Data'!$A$3:$AAD$1504,10,FALSE)=0/1/1900,"",VLOOKUP($A210,'8 Oct - LIVE LDS Data'!$A$3:$AAD$1504,10,FALSE))</f>
        <v>41207</v>
      </c>
      <c r="L210" s="7295"/>
      <c r="M210" s="7295"/>
      <c r="N210" s="7295"/>
      <c r="O210" s="7295"/>
      <c r="P210" s="7295"/>
      <c r="Q210" s="7295"/>
      <c r="R210" s="7295"/>
      <c r="S210" s="7295"/>
      <c r="T210" s="7297">
        <f>IF(VLOOKUP($A210,'8 Oct - LIVE LDS Data'!$A$3:$AAD$1504,60,FALSE)=0/1/1900,"",VLOOKUP($A210,'8 Oct - LIVE LDS Data'!$A$3:$AAD$1504,60,FALSE))</f>
        <v>46296</v>
      </c>
      <c r="U210" s="7297">
        <f>IF(VLOOKUP($A210,'8 Oct - LIVE LDS Data'!$A$3:$AAD$1504,63,FALSE)=0/1/1900,"",VLOOKUP($A210,'8 Oct - LIVE LDS Data'!$A$3:$AAD$1504,63,FALSE))</f>
        <v>46419</v>
      </c>
      <c r="V210" s="7297">
        <f>IF(VLOOKUP($A210,'8 Oct - LIVE LDS Data'!$A$3:$AAD$1504,66,FALSE)=0/1/1900,"",VLOOKUP($A210,'8 Oct - LIVE LDS Data'!$A$3:$AAD$1504,66,FALSE))</f>
        <v>46905</v>
      </c>
      <c r="W210" s="7537" t="str">
        <f>IF(VLOOKUP($A210,'8 Oct - LIVE LDS Data'!$A$3:$AAD$1504,68,FALSE)=0/1/1900,"",VLOOKUP($A210,'8 Oct - LIVE LDS Data'!$A$3:$AAD$1504,68,FALSE))</f>
        <v>Woking Borough Council is proposing to progress under the current system but will reassess as part of the annual review of the December 2024 LDS.</v>
      </c>
      <c r="X210" s="7314" t="str">
        <f>IF(VLOOKUP($A210,'8 Oct - LIVE LDS Data'!$A$3:$AAD$1504,79,FALSE)=0/1/1900,"",VLOOKUP($A210,'8 Oct - LIVE LDS Data'!$A$3:$AAD$1504,79,FALSE))</f>
        <v>to check with lpa?</v>
      </c>
      <c r="Y210" s="7315" t="s">
        <v>3757</v>
      </c>
      <c r="Z210" s="7538" t="s">
        <v>8053</v>
      </c>
      <c r="AA210" s="7300">
        <f>IF(VLOOKUP($A210,'8 Oct - LIVE LDS Data'!$A$3:$AAD$1504,72,FALSE)=0/1/1900,"",VLOOKUP($A210,'8 Oct - LIVE LDS Data'!$A$3:$AAD$1504,72,FALSE))</f>
        <v>45594</v>
      </c>
      <c r="AB210" s="7300">
        <f>IF(VLOOKUP($A210,'8 Oct - LIVE LDS Data'!$A$3:$AAD$1504,73,FALSE)=0/1/1900,"",VLOOKUP($A210,'8 Oct - LIVE LDS Data'!$A$3:$AAD$1504,73,FALSE))</f>
        <v>45882</v>
      </c>
      <c r="AC210" s="7300">
        <f>IF(VLOOKUP($A210,'8 Oct - LIVE LDS Data'!$A$3:$AAD$1504,75,FALSE)=0/1/1900,"",VLOOKUP($A210,'8 Oct - LIVE LDS Data'!$A$3:$AAD$1504,75,FALSE))</f>
        <v>44967</v>
      </c>
      <c r="AD210" s="7300">
        <f>IF(VLOOKUP($A210,'8 Oct - LIVE LDS Data'!$A$3:$AAD$1504,76,FALSE)=0/1/1900,"",VLOOKUP($A210,'8 Oct - LIVE LDS Data'!$A$3:$AAD$1504,76,FALSE))</f>
        <v>45882</v>
      </c>
    </row>
    <row r="211" spans="1:30" s="610" customFormat="1" ht="30" hidden="1" customHeight="1" x14ac:dyDescent="0.2">
      <c r="A211" s="1465" t="s">
        <v>3885</v>
      </c>
      <c r="B211" s="1465"/>
      <c r="C211" s="1465" t="s">
        <v>3886</v>
      </c>
      <c r="D211" s="1466"/>
      <c r="E211" s="1466"/>
      <c r="F211" s="7293" t="str">
        <f>IF(VLOOKUP($A211,'8 Oct - LIVE LDS Data'!$A$3:$AAD$1504,4,FALSE)=0/1/1900,"",VLOOKUP($A211,'8 Oct - LIVE LDS Data'!$A$3:$AAD$1504,4,FALSE))</f>
        <v>West Lancashire Local Plan 2023 - 2040</v>
      </c>
      <c r="G211" s="7294" t="str">
        <f>IF(VLOOKUP($A211,'8 Oct - LIVE LDS Data'!$A$3:$AAD$1504,6,FALSE)=0/1/1900,"",VLOOKUP($A211,'8 Oct - LIVE LDS Data'!$A$3:$AAD$1504,6,FALSE))</f>
        <v>2023</v>
      </c>
      <c r="H211" s="7294" t="str">
        <f>IF(VLOOKUP($A211,'8 Oct - LIVE LDS Data'!$A$3:$AAD$1504,7,FALSE)=0/1/1900,"",VLOOKUP($A211,'8 Oct - LIVE LDS Data'!$A$3:$AAD$1504,7,FALSE))</f>
        <v>2040</v>
      </c>
      <c r="I211" s="7294" t="str">
        <f>IF(VLOOKUP($A211,'8 Oct - LIVE LDS Data'!$A$3:$AAD$1504,8,FALSE)=0/1/1900,"",VLOOKUP($A211,'8 Oct - LIVE LDS Data'!$A$3:$AAD$1504,8,FALSE))</f>
        <v>N</v>
      </c>
      <c r="J211" s="7294" t="str">
        <f>IF(VLOOKUP($A211,'8 Oct - LIVE LDS Data'!$A$3:$AAD$1504,9,FALSE)=0/1/1900,"",VLOOKUP($A211,'8 Oct - LIVE LDS Data'!$A$3:$AAD$1504,9,FALSE))</f>
        <v>N</v>
      </c>
      <c r="K211" s="7295">
        <f>IF(VLOOKUP($A211,'8 Oct - LIVE LDS Data'!$A$3:$AAD$1504,10,FALSE)=0/1/1900,"",VLOOKUP($A211,'8 Oct - LIVE LDS Data'!$A$3:$AAD$1504,10,FALSE))</f>
        <v>41563</v>
      </c>
      <c r="L211" s="7297">
        <f>IF(VLOOKUP($A211,'8 Oct - LIVE LDS Data'!$A$3:$AAD$1504,33,FALSE)=0/1/1900,"",VLOOKUP($A211,'8 Oct - LIVE LDS Data'!$A$3:$AAD$1504,33,FALSE))</f>
        <v>44501</v>
      </c>
      <c r="M211" s="7297">
        <f>IF(VLOOKUP($A211,'8 Oct - LIVE LDS Data'!$A$3:$AAD$1504,34,FALSE)=0/1/1900,"",VLOOKUP($A211,'8 Oct - LIVE LDS Data'!$A$3:$AAD$1504,34,FALSE))</f>
        <v>44501</v>
      </c>
      <c r="N211" s="7297">
        <f>IF(VLOOKUP($A211,'8 Oct - LIVE LDS Data'!$A$3:$AAD$1504,40,FALSE)=0/1/1900,"",VLOOKUP($A211,'8 Oct - LIVE LDS Data'!$A$3:$AAD$1504,40,FALSE))</f>
        <v>46143</v>
      </c>
      <c r="O211" s="7297" t="str">
        <f>IF(VLOOKUP($A211,'8 Oct - LIVE LDS Data'!$A$3:$AAD$1504,41,FALSE)=0/1/1900,"",VLOOKUP($A211,'8 Oct - LIVE LDS Data'!$A$3:$AAD$1504,41,FALSE))</f>
        <v/>
      </c>
      <c r="P211" s="7297" t="str">
        <f>IF(VLOOKUP($A211,'8 Oct - LIVE LDS Data'!$A$3:$AAD$1504,47,FALSE)=0/1/1900,"",VLOOKUP($A211,'8 Oct - LIVE LDS Data'!$A$3:$AAD$1504,47,FALSE))</f>
        <v/>
      </c>
      <c r="Q211" s="7297" t="str">
        <f>IF(VLOOKUP($A211,'8 Oct - LIVE LDS Data'!$A$3:$AAD$1504,48,FALSE)=0/1/1900,"",VLOOKUP($A211,'8 Oct - LIVE LDS Data'!$A$3:$AAD$1504,48,FALSE))</f>
        <v/>
      </c>
      <c r="R211" s="7297" t="str">
        <f>IF(VLOOKUP($A211,'8 Oct - LIVE LDS Data'!$A$3:$AAD$1504,54,FALSE)=0/1/1900,"",VLOOKUP($A211,'8 Oct - LIVE LDS Data'!$A$3:$AAD$1504,54,FALSE))</f>
        <v/>
      </c>
      <c r="S211" s="7297" t="str">
        <f>IF(VLOOKUP($A211,'8 Oct - LIVE LDS Data'!$A$3:$AAD$1504,55,FALSE)=0/1/1900,"",VLOOKUP($A211,'8 Oct - LIVE LDS Data'!$A$3:$AAD$1504,55,FALSE))</f>
        <v/>
      </c>
      <c r="T211" s="7297">
        <f>IF(VLOOKUP($A211,'8 Oct - LIVE LDS Data'!$A$3:$AAD$1504,60,FALSE)=0/1/1900,"",VLOOKUP($A211,'8 Oct - LIVE LDS Data'!$A$3:$AAD$1504,60,FALSE))</f>
        <v>46508</v>
      </c>
      <c r="U211" s="7297">
        <f>IF(VLOOKUP($A211,'8 Oct - LIVE LDS Data'!$A$3:$AAD$1504,63,FALSE)=0/1/1900,"",VLOOKUP($A211,'8 Oct - LIVE LDS Data'!$A$3:$AAD$1504,63,FALSE))</f>
        <v>46692</v>
      </c>
      <c r="V211" s="7297">
        <f>IF(VLOOKUP($A211,'8 Oct - LIVE LDS Data'!$A$3:$AAD$1504,66,FALSE)=0/1/1900,"",VLOOKUP($A211,'8 Oct - LIVE LDS Data'!$A$3:$AAD$1504,66,FALSE))</f>
        <v>47058</v>
      </c>
      <c r="W211" s="7537" t="str">
        <f>IF(VLOOKUP($A211,'8 Oct - LIVE LDS Data'!$A$3:$AAD$1504,68,FALSE)=0/1/1900,"",VLOOKUP($A211,'8 Oct - LIVE LDS Data'!$A$3:$AAD$1504,68,FALSE))</f>
        <v>Regulation 18 Preferred Options Consultation Q2 2026
Regulation 19 Publication Version Consultation Q2 2027
Regulation 22 Submission Q4 2027
Regulation 26 Adoption Q4 2028</v>
      </c>
      <c r="X211" s="7314" t="str">
        <f>IF(VLOOKUP($A211,'8 Oct - LIVE LDS Data'!$A$3:$AAD$1504,79,FALSE)=0/1/1900,"",VLOOKUP($A211,'8 Oct - LIVE LDS Data'!$A$3:$AAD$1504,79,FALSE))</f>
        <v>new plan to be prepared under new system</v>
      </c>
      <c r="Y211" s="7315" t="s">
        <v>90</v>
      </c>
      <c r="Z211" s="7538" t="s">
        <v>8055</v>
      </c>
      <c r="AA211" s="7300">
        <f>IF(VLOOKUP($A211,'8 Oct - LIVE LDS Data'!$A$3:$AAD$1504,72,FALSE)=0/1/1900,"",VLOOKUP($A211,'8 Oct - LIVE LDS Data'!$A$3:$AAD$1504,72,FALSE))</f>
        <v>45320</v>
      </c>
      <c r="AB211" s="7300">
        <f>IF(VLOOKUP($A211,'8 Oct - LIVE LDS Data'!$A$3:$AAD$1504,73,FALSE)=0/1/1900,"",VLOOKUP($A211,'8 Oct - LIVE LDS Data'!$A$3:$AAD$1504,73,FALSE))</f>
        <v>45755</v>
      </c>
      <c r="AC211" s="7300" t="str">
        <f>IF(VLOOKUP($A211,'8 Oct - LIVE LDS Data'!$A$3:$AAD$1504,75,FALSE)=0/1/1900,"",VLOOKUP($A211,'8 Oct - LIVE LDS Data'!$A$3:$AAD$1504,75,FALSE))</f>
        <v/>
      </c>
      <c r="AD211" s="7300">
        <f>IF(VLOOKUP($A211,'8 Oct - LIVE LDS Data'!$A$3:$AAD$1504,76,FALSE)=0/1/1900,"",VLOOKUP($A211,'8 Oct - LIVE LDS Data'!$A$3:$AAD$1504,76,FALSE))</f>
        <v>45755</v>
      </c>
    </row>
    <row r="212" spans="1:30" s="610" customFormat="1" ht="30" hidden="1" customHeight="1" x14ac:dyDescent="0.2">
      <c r="A212" s="1465" t="s">
        <v>3896</v>
      </c>
      <c r="B212" s="1465"/>
      <c r="C212" s="2091" t="s">
        <v>4221</v>
      </c>
      <c r="D212" s="2210"/>
      <c r="E212" s="2210" t="s">
        <v>90</v>
      </c>
      <c r="F212" s="7293" t="str">
        <f>IF(VLOOKUP($A212,'8 Oct - LIVE LDS Data'!$A$3:$AAD$1504,4,FALSE)=0/1/1900,"",VLOOKUP($A212,'8 Oct - LIVE LDS Data'!$A$3:$AAD$1504,4,FALSE))</f>
        <v>West Northamptonshire Strategic Plan</v>
      </c>
      <c r="G212" s="7294" t="str">
        <f>IF(VLOOKUP($A212,'8 Oct - LIVE LDS Data'!$A$3:$AAD$1504,6,FALSE)=0/1/1900,"",VLOOKUP($A212,'8 Oct - LIVE LDS Data'!$A$3:$AAD$1504,6,FALSE))</f>
        <v>2023</v>
      </c>
      <c r="H212" s="7294" t="str">
        <f>IF(VLOOKUP($A212,'8 Oct - LIVE LDS Data'!$A$3:$AAD$1504,7,FALSE)=0/1/1900,"",VLOOKUP($A212,'8 Oct - LIVE LDS Data'!$A$3:$AAD$1504,7,FALSE))</f>
        <v>2041</v>
      </c>
      <c r="I212" s="7294" t="str">
        <f>IF(VLOOKUP($A212,'8 Oct - LIVE LDS Data'!$A$3:$AAD$1504,8,FALSE)=0/1/1900,"",VLOOKUP($A212,'8 Oct - LIVE LDS Data'!$A$3:$AAD$1504,8,FALSE))</f>
        <v>N</v>
      </c>
      <c r="J212" s="7294" t="str">
        <f>IF(VLOOKUP($A212,'8 Oct - LIVE LDS Data'!$A$3:$AAD$1504,9,FALSE)=0/1/1900,"",VLOOKUP($A212,'8 Oct - LIVE LDS Data'!$A$3:$AAD$1504,9,FALSE))</f>
        <v>N</v>
      </c>
      <c r="K212" s="7295">
        <f>IF(VLOOKUP($A212,'8 Oct - LIVE LDS Data'!$A$3:$AAD$1504,10,FALSE)=0/1/1900,"",VLOOKUP($A212,'8 Oct - LIVE LDS Data'!$A$3:$AAD$1504,10,FALSE))</f>
        <v>41988</v>
      </c>
      <c r="L212" s="7297">
        <f>IF(VLOOKUP($A212,'8 Oct - LIVE LDS Data'!$A$3:$AAD$1504,33,FALSE)=0/1/1900,"",VLOOKUP($A212,'8 Oct - LIVE LDS Data'!$A$3:$AAD$1504,33,FALSE))</f>
        <v>43525</v>
      </c>
      <c r="M212" s="7297">
        <f>IF(VLOOKUP($A212,'8 Oct - LIVE LDS Data'!$A$3:$AAD$1504,34,FALSE)=0/1/1900,"",VLOOKUP($A212,'8 Oct - LIVE LDS Data'!$A$3:$AAD$1504,34,FALSE))</f>
        <v>43682</v>
      </c>
      <c r="N212" s="7297">
        <f>IF(VLOOKUP($A212,'8 Oct - LIVE LDS Data'!$A$3:$AAD$1504,40,FALSE)=0/1/1900,"",VLOOKUP($A212,'8 Oct - LIVE LDS Data'!$A$3:$AAD$1504,40,FALSE))</f>
        <v>44470</v>
      </c>
      <c r="O212" s="7297">
        <f>IF(VLOOKUP($A212,'8 Oct - LIVE LDS Data'!$A$3:$AAD$1504,41,FALSE)=0/1/1900,"",VLOOKUP($A212,'8 Oct - LIVE LDS Data'!$A$3:$AAD$1504,41,FALSE))</f>
        <v>44480</v>
      </c>
      <c r="P212" s="7297">
        <f>IF(VLOOKUP($A212,'8 Oct - LIVE LDS Data'!$A$3:$AAD$1504,47,FALSE)=0/1/1900,"",VLOOKUP($A212,'8 Oct - LIVE LDS Data'!$A$3:$AAD$1504,47,FALSE))</f>
        <v>45383</v>
      </c>
      <c r="Q212" s="7297">
        <f>IF(VLOOKUP($A212,'8 Oct - LIVE LDS Data'!$A$3:$AAD$1504,48,FALSE)=0/1/1900,"",VLOOKUP($A212,'8 Oct - LIVE LDS Data'!$A$3:$AAD$1504,48,FALSE))</f>
        <v>45390</v>
      </c>
      <c r="R212" s="7297">
        <f>IF(VLOOKUP($A212,'8 Oct - LIVE LDS Data'!$A$3:$AAD$1504,54,FALSE)=0/1/1900,"",VLOOKUP($A212,'8 Oct - LIVE LDS Data'!$A$3:$AAD$1504,54,FALSE))</f>
        <v>45931</v>
      </c>
      <c r="S212" s="7297" t="str">
        <f>IF(VLOOKUP($A212,'8 Oct - LIVE LDS Data'!$A$3:$AAD$1504,55,FALSE)=0/1/1900,"",VLOOKUP($A212,'8 Oct - LIVE LDS Data'!$A$3:$AAD$1504,55,FALSE))</f>
        <v/>
      </c>
      <c r="T212" s="7297">
        <f>IF(VLOOKUP($A212,'8 Oct - LIVE LDS Data'!$A$3:$AAD$1504,60,FALSE)=0/1/1900,"",VLOOKUP($A212,'8 Oct - LIVE LDS Data'!$A$3:$AAD$1504,60,FALSE))</f>
        <v>46204</v>
      </c>
      <c r="U212" s="7297">
        <f>IF(VLOOKUP($A212,'8 Oct - LIVE LDS Data'!$A$3:$AAD$1504,63,FALSE)=0/1/1900,"",VLOOKUP($A212,'8 Oct - LIVE LDS Data'!$A$3:$AAD$1504,63,FALSE))</f>
        <v>46296</v>
      </c>
      <c r="V212" s="7297">
        <f>IF(VLOOKUP($A212,'8 Oct - LIVE LDS Data'!$A$3:$AAD$1504,66,FALSE)=0/1/1900,"",VLOOKUP($A212,'8 Oct - LIVE LDS Data'!$A$3:$AAD$1504,66,FALSE))</f>
        <v>46692</v>
      </c>
      <c r="W212" s="7537" t="str">
        <f>IF(VLOOKUP($A212,'8 Oct - LIVE LDS Data'!$A$3:$AAD$1504,68,FALSE)=0/1/1900,"",VLOOKUP($A212,'8 Oct - LIVE LDS Data'!$A$3:$AAD$1504,68,FALSE))</f>
        <v>Draft Plan Consultation (Regulation 18) October ‘25
Publication of Draft Plan and 
Consultation (Regulation 19) July ‘26
Submission (Regulation 22) October ‘26
Examination (Regulation 24) April ‘27
Adoption (Regulation 26) November ‘27</v>
      </c>
      <c r="X212" s="7314" t="str">
        <f>IF(VLOOKUP($A212,'8 Oct - LIVE LDS Data'!$A$3:$AAD$1504,79,FALSE)=0/1/1900,"",VLOOKUP($A212,'8 Oct - LIVE LDS Data'!$A$3:$AAD$1504,79,FALSE))</f>
        <v>Reg 18 ongoing</v>
      </c>
      <c r="Y212" s="7315" t="s">
        <v>90</v>
      </c>
      <c r="Z212" s="7538" t="s">
        <v>8054</v>
      </c>
      <c r="AA212" s="7300">
        <f>IF(VLOOKUP($A212,'8 Oct - LIVE LDS Data'!$A$3:$AAD$1504,72,FALSE)=0/1/1900,"",VLOOKUP($A212,'8 Oct - LIVE LDS Data'!$A$3:$AAD$1504,72,FALSE))</f>
        <v>45607</v>
      </c>
      <c r="AB212" s="7300">
        <f>IF(VLOOKUP($A212,'8 Oct - LIVE LDS Data'!$A$3:$AAD$1504,73,FALSE)=0/1/1900,"",VLOOKUP($A212,'8 Oct - LIVE LDS Data'!$A$3:$AAD$1504,73,FALSE))</f>
        <v>45755</v>
      </c>
      <c r="AC212" s="7300">
        <f>IF(VLOOKUP($A212,'8 Oct - LIVE LDS Data'!$A$3:$AAD$1504,75,FALSE)=0/1/1900,"",VLOOKUP($A212,'8 Oct - LIVE LDS Data'!$A$3:$AAD$1504,75,FALSE))</f>
        <v>45607</v>
      </c>
      <c r="AD212" s="7300">
        <f>IF(VLOOKUP($A212,'8 Oct - LIVE LDS Data'!$A$3:$AAD$1504,76,FALSE)=0/1/1900,"",VLOOKUP($A212,'8 Oct - LIVE LDS Data'!$A$3:$AAD$1504,76,FALSE))</f>
        <v>45755</v>
      </c>
    </row>
    <row r="213" spans="1:30" s="610" customFormat="1" ht="30" hidden="1" customHeight="1" x14ac:dyDescent="0.2">
      <c r="A213" s="1465" t="s">
        <v>3906</v>
      </c>
      <c r="B213" s="1465"/>
      <c r="C213" s="1465" t="s">
        <v>3905</v>
      </c>
      <c r="D213" s="1466"/>
      <c r="E213" s="1466"/>
      <c r="F213" s="7293" t="str">
        <f>IF(VLOOKUP($A213,'8 Oct - LIVE LDS Data'!$A$3:$AAD$1504,4,FALSE)=0/1/1900,"",VLOOKUP($A213,'8 Oct - LIVE LDS Data'!$A$3:$AAD$1504,4,FALSE))</f>
        <v>West Oxfordshire Local Plan 2041</v>
      </c>
      <c r="G213" s="7294">
        <f>IF(VLOOKUP($A213,'8 Oct - LIVE LDS Data'!$A$3:$AAD$1504,6,FALSE)=0/1/1900,"",VLOOKUP($A213,'8 Oct - LIVE LDS Data'!$A$3:$AAD$1504,6,FALSE))</f>
        <v>2021</v>
      </c>
      <c r="H213" s="7294">
        <f>IF(VLOOKUP($A213,'8 Oct - LIVE LDS Data'!$A$3:$AAD$1504,7,FALSE)=0/1/1900,"",VLOOKUP($A213,'8 Oct - LIVE LDS Data'!$A$3:$AAD$1504,7,FALSE))</f>
        <v>2041</v>
      </c>
      <c r="I213" s="7294" t="str">
        <f>IF(VLOOKUP($A213,'8 Oct - LIVE LDS Data'!$A$3:$AAD$1504,8,FALSE)=0/1/1900,"",VLOOKUP($A213,'8 Oct - LIVE LDS Data'!$A$3:$AAD$1504,8,FALSE))</f>
        <v>N</v>
      </c>
      <c r="J213" s="7294" t="str">
        <f>IF(VLOOKUP($A213,'8 Oct - LIVE LDS Data'!$A$3:$AAD$1504,9,FALSE)=0/1/1900,"",VLOOKUP($A213,'8 Oct - LIVE LDS Data'!$A$3:$AAD$1504,9,FALSE))</f>
        <v>N</v>
      </c>
      <c r="K213" s="7295">
        <f>IF(VLOOKUP($A213,'8 Oct - LIVE LDS Data'!$A$3:$AAD$1504,10,FALSE)=0/1/1900,"",VLOOKUP($A213,'8 Oct - LIVE LDS Data'!$A$3:$AAD$1504,10,FALSE))</f>
        <v>43370</v>
      </c>
      <c r="L213" s="7297">
        <f>IF(VLOOKUP($A213,'8 Oct - LIVE LDS Data'!$A$3:$AAD$1504,33,FALSE)=0/1/1900,"",VLOOKUP($A213,'8 Oct - LIVE LDS Data'!$A$3:$AAD$1504,33,FALSE))</f>
        <v>44797</v>
      </c>
      <c r="M213" s="7297">
        <f>IF(VLOOKUP($A213,'8 Oct - LIVE LDS Data'!$A$3:$AAD$1504,34,FALSE)=0/1/1900,"",VLOOKUP($A213,'8 Oct - LIVE LDS Data'!$A$3:$AAD$1504,34,FALSE))</f>
        <v>44797</v>
      </c>
      <c r="N213" s="7297" t="str">
        <f>IF(VLOOKUP($A213,'8 Oct - LIVE LDS Data'!$A$3:$AAD$1504,40,FALSE)=0/1/1900,"",VLOOKUP($A213,'8 Oct - LIVE LDS Data'!$A$3:$AAD$1504,40,FALSE))</f>
        <v>Aug-2023
(was Jun-2023)</v>
      </c>
      <c r="O213" s="7297">
        <f>IF(VLOOKUP($A213,'8 Oct - LIVE LDS Data'!$A$3:$AAD$1504,41,FALSE)=0/1/1900,"",VLOOKUP($A213,'8 Oct - LIVE LDS Data'!$A$3:$AAD$1504,41,FALSE))</f>
        <v>45139</v>
      </c>
      <c r="P213" s="7297">
        <f>IF(VLOOKUP($A213,'8 Oct - LIVE LDS Data'!$A$3:$AAD$1504,47,FALSE)=0/1/1900,"",VLOOKUP($A213,'8 Oct - LIVE LDS Data'!$A$3:$AAD$1504,47,FALSE))</f>
        <v>45778</v>
      </c>
      <c r="Q213" s="7297">
        <f>IF(VLOOKUP($A213,'8 Oct - LIVE LDS Data'!$A$3:$AAD$1504,48,FALSE)=0/1/1900,"",VLOOKUP($A213,'8 Oct - LIVE LDS Data'!$A$3:$AAD$1504,48,FALSE))</f>
        <v>45809</v>
      </c>
      <c r="R213" s="7297" t="str">
        <f>IF(VLOOKUP($A213,'8 Oct - LIVE LDS Data'!$A$3:$AAD$1504,54,FALSE)=0/1/1900,"",VLOOKUP($A213,'8 Oct - LIVE LDS Data'!$A$3:$AAD$1504,54,FALSE))</f>
        <v/>
      </c>
      <c r="S213" s="7297" t="str">
        <f>IF(VLOOKUP($A213,'8 Oct - LIVE LDS Data'!$A$3:$AAD$1504,55,FALSE)=0/1/1900,"",VLOOKUP($A213,'8 Oct - LIVE LDS Data'!$A$3:$AAD$1504,55,FALSE))</f>
        <v/>
      </c>
      <c r="T213" s="7297">
        <f>IF(VLOOKUP($A213,'8 Oct - LIVE LDS Data'!$A$3:$AAD$1504,60,FALSE)=0/1/1900,"",VLOOKUP($A213,'8 Oct - LIVE LDS Data'!$A$3:$AAD$1504,60,FALSE))</f>
        <v>45931</v>
      </c>
      <c r="U213" s="7297">
        <f>IF(VLOOKUP($A213,'8 Oct - LIVE LDS Data'!$A$3:$AAD$1504,63,FALSE)=0/1/1900,"",VLOOKUP($A213,'8 Oct - LIVE LDS Data'!$A$3:$AAD$1504,63,FALSE))</f>
        <v>46082</v>
      </c>
      <c r="V213" s="7297">
        <f>IF(VLOOKUP($A213,'8 Oct - LIVE LDS Data'!$A$3:$AAD$1504,66,FALSE)=0/1/1900,"",VLOOKUP($A213,'8 Oct - LIVE LDS Data'!$A$3:$AAD$1504,66,FALSE))</f>
        <v>2026</v>
      </c>
      <c r="W213" s="7537" t="str">
        <f>IF(VLOOKUP($A213,'8 Oct - LIVE LDS Data'!$A$3:$AAD$1504,68,FALSE)=0/1/1900,"",VLOOKUP($A213,'8 Oct - LIVE LDS Data'!$A$3:$AAD$1504,68,FALSE))</f>
        <v>Regulation 18 consultation on preferred policy options –  May 2025
Publication of pre-submission draft Local Plan (Regulation 19) – October 2025
Submission of pre-submission draft Local Plan (Regulation 22) – March 2026
Examination and adoption – 2026</v>
      </c>
      <c r="X213" s="7314" t="str">
        <f>IF(VLOOKUP($A213,'8 Oct - LIVE LDS Data'!$A$3:$AAD$1504,79,FALSE)=0/1/1900,"",VLOOKUP($A213,'8 Oct - LIVE LDS Data'!$A$3:$AAD$1504,79,FALSE))</f>
        <v>Reg 18 ongoing</v>
      </c>
      <c r="Y213" s="7315" t="s">
        <v>90</v>
      </c>
      <c r="Z213" s="7538" t="s">
        <v>8051</v>
      </c>
      <c r="AA213" s="7300">
        <f>IF(VLOOKUP($A213,'8 Oct - LIVE LDS Data'!$A$3:$AAD$1504,72,FALSE)=0/1/1900,"",VLOOKUP($A213,'8 Oct - LIVE LDS Data'!$A$3:$AAD$1504,72,FALSE))</f>
        <v>45594</v>
      </c>
      <c r="AB213" s="7300">
        <f>IF(VLOOKUP($A213,'8 Oct - LIVE LDS Data'!$A$3:$AAD$1504,73,FALSE)=0/1/1900,"",VLOOKUP($A213,'8 Oct - LIVE LDS Data'!$A$3:$AAD$1504,73,FALSE))</f>
        <v>45755</v>
      </c>
      <c r="AC213" s="7300">
        <f>IF(VLOOKUP($A213,'8 Oct - LIVE LDS Data'!$A$3:$AAD$1504,75,FALSE)=0/1/1900,"",VLOOKUP($A213,'8 Oct - LIVE LDS Data'!$A$3:$AAD$1504,75,FALSE))</f>
        <v>45594</v>
      </c>
      <c r="AD213" s="7300">
        <f>IF(VLOOKUP($A213,'8 Oct - LIVE LDS Data'!$A$3:$AAD$1504,76,FALSE)=0/1/1900,"",VLOOKUP($A213,'8 Oct - LIVE LDS Data'!$A$3:$AAD$1504,76,FALSE))</f>
        <v>45755</v>
      </c>
    </row>
    <row r="214" spans="1:30" s="610" customFormat="1" ht="30" customHeight="1" x14ac:dyDescent="0.2">
      <c r="A214" s="1465" t="s">
        <v>2038</v>
      </c>
      <c r="B214" s="1465"/>
      <c r="C214" s="1465" t="s">
        <v>2039</v>
      </c>
      <c r="D214" s="1466"/>
      <c r="E214" s="1466"/>
      <c r="F214" s="7293" t="str">
        <f>IF(VLOOKUP($A214,'8 Oct - LIVE LDS Data'!$A$3:$AAD$1504,4,FALSE)=0/1/1900,"",VLOOKUP($A214,'8 Oct - LIVE LDS Data'!$A$3:$AAD$1504,4,FALSE))</f>
        <v>Knowsley Local Plan</v>
      </c>
      <c r="G214" s="7294" t="str">
        <f>IF(VLOOKUP($A214,'8 Oct - LIVE LDS Data'!$A$3:$AAD$1504,6,FALSE)=0/1/1900,"",VLOOKUP($A214,'8 Oct - LIVE LDS Data'!$A$3:$AAD$1504,6,FALSE))</f>
        <v/>
      </c>
      <c r="H214" s="7294" t="str">
        <f>IF(VLOOKUP($A214,'8 Oct - LIVE LDS Data'!$A$3:$AAD$1504,7,FALSE)=0/1/1900,"",VLOOKUP($A214,'8 Oct - LIVE LDS Data'!$A$3:$AAD$1504,7,FALSE))</f>
        <v/>
      </c>
      <c r="I214" s="7294" t="str">
        <f>IF(VLOOKUP($A214,'8 Oct - LIVE LDS Data'!$A$3:$AAD$1504,8,FALSE)=0/1/1900,"",VLOOKUP($A214,'8 Oct - LIVE LDS Data'!$A$3:$AAD$1504,8,FALSE))</f>
        <v/>
      </c>
      <c r="J214" s="7294" t="str">
        <f>IF(VLOOKUP($A214,'8 Oct - LIVE LDS Data'!$A$3:$AAD$1504,9,FALSE)=0/1/1900,"",VLOOKUP($A214,'8 Oct - LIVE LDS Data'!$A$3:$AAD$1504,9,FALSE))</f>
        <v/>
      </c>
      <c r="K214" s="7295">
        <f>IF(VLOOKUP($A214,'8 Oct - LIVE LDS Data'!$A$3:$AAD$1504,10,FALSE)=0/1/1900,"",VLOOKUP($A214,'8 Oct - LIVE LDS Data'!$A$3:$AAD$1504,10,FALSE))</f>
        <v>42375</v>
      </c>
      <c r="L214" s="7295"/>
      <c r="M214" s="7295"/>
      <c r="N214" s="7295"/>
      <c r="O214" s="7295"/>
      <c r="P214" s="7295"/>
      <c r="Q214" s="7295"/>
      <c r="R214" s="7295"/>
      <c r="S214" s="7295"/>
      <c r="T214" s="7297" t="str">
        <f>IF(VLOOKUP($A214,'8 Oct - LIVE LDS Data'!$A$3:$AAD$1504,60,FALSE)=0/1/1900,"",VLOOKUP($A214,'8 Oct - LIVE LDS Data'!$A$3:$AAD$1504,60,FALSE))</f>
        <v/>
      </c>
      <c r="U214" s="7297" t="str">
        <f>IF(VLOOKUP($A214,'8 Oct - LIVE LDS Data'!$A$3:$AAD$1504,63,FALSE)=0/1/1900,"",VLOOKUP($A214,'8 Oct - LIVE LDS Data'!$A$3:$AAD$1504,63,FALSE))</f>
        <v/>
      </c>
      <c r="V214" s="7297" t="str">
        <f>IF(VLOOKUP($A214,'8 Oct - LIVE LDS Data'!$A$3:$AAD$1504,66,FALSE)=0/1/1900,"",VLOOKUP($A214,'8 Oct - LIVE LDS Data'!$A$3:$AAD$1504,66,FALSE))</f>
        <v/>
      </c>
      <c r="W214" s="7537" t="str">
        <f>IF(VLOOKUP($A214,'8 Oct - LIVE LDS Data'!$A$3:$AAD$1504,68,FALSE)=0/1/1900,"",VLOOKUP($A214,'8 Oct - LIVE LDS Data'!$A$3:$AAD$1504,68,FALSE))</f>
        <v>March 2025 contains no timetable for plan preparation.  Call fo rSites closed 31 Oct 2025</v>
      </c>
      <c r="X214" s="7314" t="str">
        <f>IF(VLOOKUP($A214,'8 Oct - LIVE LDS Data'!$A$3:$AAD$1504,79,FALSE)=0/1/1900,"",VLOOKUP($A214,'8 Oct - LIVE LDS Data'!$A$3:$AAD$1504,79,FALSE))</f>
        <v>new plan to be prepared under new system</v>
      </c>
      <c r="Y214" s="7315" t="s">
        <v>3757</v>
      </c>
      <c r="Z214" s="7538" t="s">
        <v>8056</v>
      </c>
      <c r="AA214" s="7300">
        <f>IF(VLOOKUP($A214,'8 Oct - LIVE LDS Data'!$A$3:$AAD$1504,72,FALSE)=0/1/1900,"",VLOOKUP($A214,'8 Oct - LIVE LDS Data'!$A$3:$AAD$1504,72,FALSE))</f>
        <v>45680</v>
      </c>
      <c r="AB214" s="7300">
        <f>IF(VLOOKUP($A214,'8 Oct - LIVE LDS Data'!$A$3:$AAD$1504,73,FALSE)=0/1/1900,"",VLOOKUP($A214,'8 Oct - LIVE LDS Data'!$A$3:$AAD$1504,73,FALSE))</f>
        <v>45807</v>
      </c>
      <c r="AC214" s="7300">
        <f>IF(VLOOKUP($A214,'8 Oct - LIVE LDS Data'!$A$3:$AAD$1504,75,FALSE)=0/1/1900,"",VLOOKUP($A214,'8 Oct - LIVE LDS Data'!$A$3:$AAD$1504,75,FALSE))</f>
        <v>45807</v>
      </c>
      <c r="AD214" s="7300" t="str">
        <f>IF(VLOOKUP($A214,'8 Oct - LIVE LDS Data'!$A$3:$AAD$1504,76,FALSE)=0/1/1900,"",VLOOKUP($A214,'8 Oct - LIVE LDS Data'!$A$3:$AAD$1504,76,FALSE))</f>
        <v/>
      </c>
    </row>
    <row r="215" spans="1:30" s="610" customFormat="1" ht="40" customHeight="1" x14ac:dyDescent="0.2">
      <c r="A215" s="1478" t="s">
        <v>2808</v>
      </c>
      <c r="B215" s="1478"/>
      <c r="C215" s="2383" t="s">
        <v>2809</v>
      </c>
      <c r="D215" s="1481"/>
      <c r="E215" s="1481"/>
      <c r="F215" s="7293" t="str">
        <f>IF(VLOOKUP($A215,'8 Oct - LIVE LDS Data'!$A$3:$AAD$1504,4,FALSE)=0/1/1900,"",VLOOKUP($A215,'8 Oct - LIVE LDS Data'!$A$3:$AAD$1504,4,FALSE))</f>
        <v>Local Plan 2024-2042</v>
      </c>
      <c r="G215" s="7294" t="str">
        <f>IF(VLOOKUP($A215,'8 Oct - LIVE LDS Data'!$A$3:$AAD$1504,6,FALSE)=0/1/1900,"",VLOOKUP($A215,'8 Oct - LIVE LDS Data'!$A$3:$AAD$1504,6,FALSE))</f>
        <v/>
      </c>
      <c r="H215" s="7294" t="str">
        <f>IF(VLOOKUP($A215,'8 Oct - LIVE LDS Data'!$A$3:$AAD$1504,7,FALSE)=0/1/1900,"",VLOOKUP($A215,'8 Oct - LIVE LDS Data'!$A$3:$AAD$1504,7,FALSE))</f>
        <v/>
      </c>
      <c r="I215" s="7294" t="str">
        <f>IF(VLOOKUP($A215,'8 Oct - LIVE LDS Data'!$A$3:$AAD$1504,8,FALSE)=0/1/1900,"",VLOOKUP($A215,'8 Oct - LIVE LDS Data'!$A$3:$AAD$1504,8,FALSE))</f>
        <v>N</v>
      </c>
      <c r="J215" s="7294" t="str">
        <f>IF(VLOOKUP($A215,'8 Oct - LIVE LDS Data'!$A$3:$AAD$1504,9,FALSE)=0/1/1900,"",VLOOKUP($A215,'8 Oct - LIVE LDS Data'!$A$3:$AAD$1504,9,FALSE))</f>
        <v>N</v>
      </c>
      <c r="K215" s="7295">
        <f>IF(VLOOKUP($A215,'8 Oct - LIVE LDS Data'!$A$3:$AAD$1504,10,FALSE)=0/1/1900,"",VLOOKUP($A215,'8 Oct - LIVE LDS Data'!$A$3:$AAD$1504,10,FALSE))</f>
        <v>41823</v>
      </c>
      <c r="L215" s="7295"/>
      <c r="M215" s="7295"/>
      <c r="N215" s="7295"/>
      <c r="O215" s="7295"/>
      <c r="P215" s="7295"/>
      <c r="Q215" s="7295"/>
      <c r="R215" s="7295"/>
      <c r="S215" s="7295"/>
      <c r="T215" s="7297">
        <f>IF(VLOOKUP($A215,'8 Oct - LIVE LDS Data'!$A$3:$AAD$1504,60,FALSE)=0/1/1900,"",VLOOKUP($A215,'8 Oct - LIVE LDS Data'!$A$3:$AAD$1504,60,FALSE))</f>
        <v>46296</v>
      </c>
      <c r="U215" s="7297">
        <f>IF(VLOOKUP($A215,'8 Oct - LIVE LDS Data'!$A$3:$AAD$1504,63,FALSE)=0/1/1900,"",VLOOKUP($A215,'8 Oct - LIVE LDS Data'!$A$3:$AAD$1504,63,FALSE))</f>
        <v>46600</v>
      </c>
      <c r="V215" s="7297">
        <f>IF(VLOOKUP($A215,'8 Oct - LIVE LDS Data'!$A$3:$AAD$1504,66,FALSE)=0/1/1900,"",VLOOKUP($A215,'8 Oct - LIVE LDS Data'!$A$3:$AAD$1504,66,FALSE))</f>
        <v>46997</v>
      </c>
      <c r="W215" s="7537" t="str">
        <f>IF(VLOOKUP($A215,'8 Oct - LIVE LDS Data'!$A$3:$AAD$1504,68,FALSE)=0/1/1900,"",VLOOKUP($A215,'8 Oct - LIVE LDS Data'!$A$3:$AAD$1504,68,FALSE))</f>
        <v xml:space="preserve">Put themselves forward to be a new style local plans pathfinder </v>
      </c>
      <c r="X215" s="7314" t="str">
        <f>IF(VLOOKUP($A215,'8 Oct - LIVE LDS Data'!$A$3:$AAD$1504,79,FALSE)=0/1/1900,"",VLOOKUP($A215,'8 Oct - LIVE LDS Data'!$A$3:$AAD$1504,79,FALSE))</f>
        <v>new plan to be prepared under new system</v>
      </c>
      <c r="Y215" s="7315" t="s">
        <v>3757</v>
      </c>
      <c r="Z215" s="7538" t="s">
        <v>8052</v>
      </c>
      <c r="AA215" s="7300">
        <f>IF(VLOOKUP($A215,'8 Oct - LIVE LDS Data'!$A$3:$AAD$1504,72,FALSE)=0/1/1900,"",VLOOKUP($A215,'8 Oct - LIVE LDS Data'!$A$3:$AAD$1504,72,FALSE))</f>
        <v>45632</v>
      </c>
      <c r="AB215" s="7300">
        <f>IF(VLOOKUP($A215,'8 Oct - LIVE LDS Data'!$A$3:$AAD$1504,73,FALSE)=0/1/1900,"",VLOOKUP($A215,'8 Oct - LIVE LDS Data'!$A$3:$AAD$1504,73,FALSE))</f>
        <v>45790</v>
      </c>
      <c r="AC215" s="7300" t="str">
        <f>IF(VLOOKUP($A215,'8 Oct - LIVE LDS Data'!$A$3:$AAD$1504,75,FALSE)=0/1/1900,"",VLOOKUP($A215,'8 Oct - LIVE LDS Data'!$A$3:$AAD$1504,75,FALSE))</f>
        <v/>
      </c>
      <c r="AD215" s="7300">
        <f>IF(VLOOKUP($A215,'8 Oct - LIVE LDS Data'!$A$3:$AAD$1504,76,FALSE)=0/1/1900,"",VLOOKUP($A215,'8 Oct - LIVE LDS Data'!$A$3:$AAD$1504,76,FALSE))</f>
        <v>45790</v>
      </c>
    </row>
    <row r="216" spans="1:30" s="610" customFormat="1" ht="30" customHeight="1" x14ac:dyDescent="0.2">
      <c r="A216" s="1993" t="s">
        <v>685</v>
      </c>
      <c r="B216" s="1993"/>
      <c r="C216" s="1993" t="s">
        <v>686</v>
      </c>
      <c r="D216" s="1466"/>
      <c r="E216" s="1466"/>
      <c r="F216" s="7293" t="str">
        <f>IF(VLOOKUP($A216,'8 Oct - LIVE LDS Data'!$A$3:$AAD$1504,4,FALSE)=0/1/1900,"",VLOOKUP($A216,'8 Oct - LIVE LDS Data'!$A$3:$AAD$1504,4,FALSE))</f>
        <v>Burnley Local Plan</v>
      </c>
      <c r="G216" s="7294" t="str">
        <f>IF(VLOOKUP($A216,'8 Oct - LIVE LDS Data'!$A$3:$AAD$1504,6,FALSE)=0/1/1900,"",VLOOKUP($A216,'8 Oct - LIVE LDS Data'!$A$3:$AAD$1504,6,FALSE))</f>
        <v/>
      </c>
      <c r="H216" s="7294" t="str">
        <f>IF(VLOOKUP($A216,'8 Oct - LIVE LDS Data'!$A$3:$AAD$1504,7,FALSE)=0/1/1900,"",VLOOKUP($A216,'8 Oct - LIVE LDS Data'!$A$3:$AAD$1504,7,FALSE))</f>
        <v/>
      </c>
      <c r="I216" s="7294" t="str">
        <f>IF(VLOOKUP($A216,'8 Oct - LIVE LDS Data'!$A$3:$AAD$1504,8,FALSE)=0/1/1900,"",VLOOKUP($A216,'8 Oct - LIVE LDS Data'!$A$3:$AAD$1504,8,FALSE))</f>
        <v/>
      </c>
      <c r="J216" s="7294" t="str">
        <f>IF(VLOOKUP($A216,'8 Oct - LIVE LDS Data'!$A$3:$AAD$1504,9,FALSE)=0/1/1900,"",VLOOKUP($A216,'8 Oct - LIVE LDS Data'!$A$3:$AAD$1504,9,FALSE))</f>
        <v/>
      </c>
      <c r="K216" s="7295">
        <f>IF(VLOOKUP($A216,'8 Oct - LIVE LDS Data'!$A$3:$AAD$1504,10,FALSE)=0/1/1900,"",VLOOKUP($A216,'8 Oct - LIVE LDS Data'!$A$3:$AAD$1504,10,FALSE))</f>
        <v>43312</v>
      </c>
      <c r="L216" s="7297">
        <f>IF(VLOOKUP($A216,'8 Oct - LIVE LDS Data'!$A$3:$AAD$1504,33,FALSE)=0/1/1900,"",VLOOKUP($A216,'8 Oct - LIVE LDS Data'!$A$3:$AAD$1504,33,FALSE))</f>
        <v>46905</v>
      </c>
      <c r="M216" s="7297" t="str">
        <f>IF(VLOOKUP($A216,'8 Oct - LIVE LDS Data'!$A$3:$AAD$1504,34,FALSE)=0/1/1900,"",VLOOKUP($A216,'8 Oct - LIVE LDS Data'!$A$3:$AAD$1504,34,FALSE))</f>
        <v/>
      </c>
      <c r="N216" s="7297" t="str">
        <f>IF(VLOOKUP($A216,'8 Oct - LIVE LDS Data'!$A$3:$AAD$1504,40,FALSE)=0/1/1900,"",VLOOKUP($A216,'8 Oct - LIVE LDS Data'!$A$3:$AAD$1504,40,FALSE))</f>
        <v/>
      </c>
      <c r="O216" s="7297" t="str">
        <f>IF(VLOOKUP($A216,'8 Oct - LIVE LDS Data'!$A$3:$AAD$1504,41,FALSE)=0/1/1900,"",VLOOKUP($A216,'8 Oct - LIVE LDS Data'!$A$3:$AAD$1504,41,FALSE))</f>
        <v/>
      </c>
      <c r="P216" s="7297" t="str">
        <f>IF(VLOOKUP($A216,'8 Oct - LIVE LDS Data'!$A$3:$AAD$1504,47,FALSE)=0/1/1900,"",VLOOKUP($A216,'8 Oct - LIVE LDS Data'!$A$3:$AAD$1504,47,FALSE))</f>
        <v/>
      </c>
      <c r="Q216" s="7297" t="str">
        <f>IF(VLOOKUP($A216,'8 Oct - LIVE LDS Data'!$A$3:$AAD$1504,48,FALSE)=0/1/1900,"",VLOOKUP($A216,'8 Oct - LIVE LDS Data'!$A$3:$AAD$1504,48,FALSE))</f>
        <v/>
      </c>
      <c r="R216" s="7297" t="str">
        <f>IF(VLOOKUP($A216,'8 Oct - LIVE LDS Data'!$A$3:$AAD$1504,54,FALSE)=0/1/1900,"",VLOOKUP($A216,'8 Oct - LIVE LDS Data'!$A$3:$AAD$1504,54,FALSE))</f>
        <v/>
      </c>
      <c r="S216" s="7297" t="str">
        <f>IF(VLOOKUP($A216,'8 Oct - LIVE LDS Data'!$A$3:$AAD$1504,55,FALSE)=0/1/1900,"",VLOOKUP($A216,'8 Oct - LIVE LDS Data'!$A$3:$AAD$1504,55,FALSE))</f>
        <v/>
      </c>
      <c r="T216" s="7297" t="str">
        <f>IF(VLOOKUP($A216,'8 Oct - LIVE LDS Data'!$A$3:$AAD$1504,60,FALSE)=0/1/1900,"",VLOOKUP($A216,'8 Oct - LIVE LDS Data'!$A$3:$AAD$1504,60,FALSE))</f>
        <v/>
      </c>
      <c r="U216" s="7297" t="str">
        <f>IF(VLOOKUP($A216,'8 Oct - LIVE LDS Data'!$A$3:$AAD$1504,63,FALSE)=0/1/1900,"",VLOOKUP($A216,'8 Oct - LIVE LDS Data'!$A$3:$AAD$1504,63,FALSE))</f>
        <v/>
      </c>
      <c r="V216" s="7297" t="str">
        <f>IF(VLOOKUP($A216,'8 Oct - LIVE LDS Data'!$A$3:$AAD$1504,66,FALSE)=0/1/1900,"",VLOOKUP($A216,'8 Oct - LIVE LDS Data'!$A$3:$AAD$1504,66,FALSE))</f>
        <v/>
      </c>
      <c r="W216" s="7537" t="str">
        <f>IF(VLOOKUP($A216,'8 Oct - LIVE LDS Data'!$A$3:$AAD$1504,68,FALSE)=0/1/1900,"",VLOOKUP($A216,'8 Oct - LIVE LDS Data'!$A$3:$AAD$1504,68,FALSE))</f>
        <v>Burnley say in March 2025 LDS that it's not possible to set out any meaningful timetable for a new-style local plan until things become clearer later in 2025. It is likely the Council will be required to start on a new-style local plan well before the next statutory review is required in 2028.</v>
      </c>
      <c r="X216" s="7314" t="str">
        <f>IF(VLOOKUP($A216,'8 Oct - LIVE LDS Data'!$A$3:$AAD$1504,79,FALSE)=0/1/1900,"",VLOOKUP($A216,'8 Oct - LIVE LDS Data'!$A$3:$AAD$1504,79,FALSE))</f>
        <v>new plan to be prepared under new system</v>
      </c>
      <c r="Y216" s="7315" t="s">
        <v>3757</v>
      </c>
      <c r="Z216" s="7538" t="s">
        <v>8051</v>
      </c>
      <c r="AA216" s="7300">
        <f>IF(VLOOKUP($A216,'8 Oct - LIVE LDS Data'!$A$3:$AAD$1504,72,FALSE)=0/1/1900,"",VLOOKUP($A216,'8 Oct - LIVE LDS Data'!$A$3:$AAD$1504,72,FALSE))</f>
        <v>45455</v>
      </c>
      <c r="AB216" s="7300">
        <f>IF(VLOOKUP($A216,'8 Oct - LIVE LDS Data'!$A$3:$AAD$1504,73,FALSE)=0/1/1900,"",VLOOKUP($A216,'8 Oct - LIVE LDS Data'!$A$3:$AAD$1504,73,FALSE))</f>
        <v>45856</v>
      </c>
      <c r="AC216" s="7300">
        <f>IF(VLOOKUP($A216,'8 Oct - LIVE LDS Data'!$A$3:$AAD$1504,75,FALSE)=0/1/1900,"",VLOOKUP($A216,'8 Oct - LIVE LDS Data'!$A$3:$AAD$1504,75,FALSE))</f>
        <v>45856</v>
      </c>
      <c r="AD216" s="7300" t="str">
        <f>IF(VLOOKUP($A216,'8 Oct - LIVE LDS Data'!$A$3:$AAD$1504,76,FALSE)=0/1/1900,"",VLOOKUP($A216,'8 Oct - LIVE LDS Data'!$A$3:$AAD$1504,76,FALSE))</f>
        <v/>
      </c>
    </row>
    <row r="217" spans="1:30" s="610" customFormat="1" ht="30" customHeight="1" x14ac:dyDescent="0.2">
      <c r="A217" s="1465" t="s">
        <v>1028</v>
      </c>
      <c r="B217" s="1465"/>
      <c r="C217" s="1465" t="s">
        <v>1029</v>
      </c>
      <c r="D217" s="1466"/>
      <c r="E217" s="1466"/>
      <c r="F217" s="7293" t="str">
        <f>IF(VLOOKUP($A217,'8 Oct - LIVE LDS Data'!$A$3:$AAD$1504,4,FALSE)=0/1/1900,"",VLOOKUP($A217,'8 Oct - LIVE LDS Data'!$A$3:$AAD$1504,4,FALSE))</f>
        <v>self reviewed.  New plan to be prepared under new system</v>
      </c>
      <c r="G217" s="7294" t="str">
        <f>IF(VLOOKUP($A217,'8 Oct - LIVE LDS Data'!$A$3:$AAD$1504,6,FALSE)=0/1/1900,"",VLOOKUP($A217,'8 Oct - LIVE LDS Data'!$A$3:$AAD$1504,6,FALSE))</f>
        <v/>
      </c>
      <c r="H217" s="7294" t="str">
        <f>IF(VLOOKUP($A217,'8 Oct - LIVE LDS Data'!$A$3:$AAD$1504,7,FALSE)=0/1/1900,"",VLOOKUP($A217,'8 Oct - LIVE LDS Data'!$A$3:$AAD$1504,7,FALSE))</f>
        <v/>
      </c>
      <c r="I217" s="7294"/>
      <c r="J217" s="7294"/>
      <c r="K217" s="7295">
        <f>IF(VLOOKUP($A217,'8 Oct - LIVE LDS Data'!$A$3:$AAD$1504,10,FALSE)=0/1/1900,"",VLOOKUP($A217,'8 Oct - LIVE LDS Data'!$A$3:$AAD$1504,10,FALSE))</f>
        <v>42696</v>
      </c>
      <c r="L217" s="7297">
        <f>IF(VLOOKUP($A217,'8 Oct - LIVE LDS Data'!$A$3:$AAD$1504,33,FALSE)=0/1/1900,"",VLOOKUP($A217,'8 Oct - LIVE LDS Data'!$A$3:$AAD$1504,33,FALSE))</f>
        <v>46023</v>
      </c>
      <c r="M217" s="7297" t="str">
        <f>IF(VLOOKUP($A217,'8 Oct - LIVE LDS Data'!$A$3:$AAD$1504,34,FALSE)=0/1/1900,"",VLOOKUP($A217,'8 Oct - LIVE LDS Data'!$A$3:$AAD$1504,34,FALSE))</f>
        <v/>
      </c>
      <c r="N217" s="7297" t="str">
        <f>IF(VLOOKUP($A217,'8 Oct - LIVE LDS Data'!$A$3:$AAD$1504,40,FALSE)=0/1/1900,"",VLOOKUP($A217,'8 Oct - LIVE LDS Data'!$A$3:$AAD$1504,40,FALSE))</f>
        <v/>
      </c>
      <c r="O217" s="7297" t="str">
        <f>IF(VLOOKUP($A217,'8 Oct - LIVE LDS Data'!$A$3:$AAD$1504,41,FALSE)=0/1/1900,"",VLOOKUP($A217,'8 Oct - LIVE LDS Data'!$A$3:$AAD$1504,41,FALSE))</f>
        <v/>
      </c>
      <c r="P217" s="7297" t="str">
        <f>IF(VLOOKUP($A217,'8 Oct - LIVE LDS Data'!$A$3:$AAD$1504,47,FALSE)=0/1/1900,"",VLOOKUP($A217,'8 Oct - LIVE LDS Data'!$A$3:$AAD$1504,47,FALSE))</f>
        <v/>
      </c>
      <c r="Q217" s="7297" t="str">
        <f>IF(VLOOKUP($A217,'8 Oct - LIVE LDS Data'!$A$3:$AAD$1504,48,FALSE)=0/1/1900,"",VLOOKUP($A217,'8 Oct - LIVE LDS Data'!$A$3:$AAD$1504,48,FALSE))</f>
        <v/>
      </c>
      <c r="R217" s="7297" t="str">
        <f>IF(VLOOKUP($A217,'8 Oct - LIVE LDS Data'!$A$3:$AAD$1504,54,FALSE)=0/1/1900,"",VLOOKUP($A217,'8 Oct - LIVE LDS Data'!$A$3:$AAD$1504,54,FALSE))</f>
        <v/>
      </c>
      <c r="S217" s="7297" t="str">
        <f>IF(VLOOKUP($A217,'8 Oct - LIVE LDS Data'!$A$3:$AAD$1504,55,FALSE)=0/1/1900,"",VLOOKUP($A217,'8 Oct - LIVE LDS Data'!$A$3:$AAD$1504,55,FALSE))</f>
        <v/>
      </c>
      <c r="T217" s="7297">
        <f>IF(VLOOKUP($A217,'8 Oct - LIVE LDS Data'!$A$3:$AAD$1504,60,FALSE)=0/1/1900,"",VLOOKUP($A217,'8 Oct - LIVE LDS Data'!$A$3:$AAD$1504,60,FALSE))</f>
        <v>46539</v>
      </c>
      <c r="U217" s="7297">
        <f>IF(VLOOKUP($A217,'8 Oct - LIVE LDS Data'!$A$3:$AAD$1504,63,FALSE)=0/1/1900,"",VLOOKUP($A217,'8 Oct - LIVE LDS Data'!$A$3:$AAD$1504,63,FALSE))</f>
        <v>46753</v>
      </c>
      <c r="V217" s="7297">
        <f>IF(VLOOKUP($A217,'8 Oct - LIVE LDS Data'!$A$3:$AAD$1504,66,FALSE)=0/1/1900,"",VLOOKUP($A217,'8 Oct - LIVE LDS Data'!$A$3:$AAD$1504,66,FALSE))</f>
        <v>46966</v>
      </c>
      <c r="W217" s="7537" t="str">
        <f>IF(VLOOKUP($A217,'8 Oct - LIVE LDS Data'!$A$3:$AAD$1504,68,FALSE)=0/1/1900,"",VLOOKUP($A217,'8 Oct - LIVE LDS Data'!$A$3:$AAD$1504,68,FALSE))</f>
        <v xml:space="preserve">The Local Plan will be replaced under the new Plan-making system that is due to be enacted in late 2025 (earliest start expected to be early 2026 if allocated to that ‘wave’ by MHCLG. </v>
      </c>
      <c r="X217" s="7314" t="str">
        <f>IF(VLOOKUP($A217,'8 Oct - LIVE LDS Data'!$A$3:$AAD$1504,79,FALSE)=0/1/1900,"",VLOOKUP($A217,'8 Oct - LIVE LDS Data'!$A$3:$AAD$1504,79,FALSE))</f>
        <v>new plan to be prepared under new system</v>
      </c>
      <c r="Y217" s="7315" t="s">
        <v>3757</v>
      </c>
      <c r="Z217" s="7538" t="s">
        <v>8054</v>
      </c>
      <c r="AA217" s="7300">
        <f>IF(VLOOKUP($A217,'8 Oct - LIVE LDS Data'!$A$3:$AAD$1504,72,FALSE)=0/1/1900,"",VLOOKUP($A217,'8 Oct - LIVE LDS Data'!$A$3:$AAD$1504,72,FALSE))</f>
        <v>45695</v>
      </c>
      <c r="AB217" s="7300">
        <f>IF(VLOOKUP($A217,'8 Oct - LIVE LDS Data'!$A$3:$AAD$1504,73,FALSE)=0/1/1900,"",VLOOKUP($A217,'8 Oct - LIVE LDS Data'!$A$3:$AAD$1504,73,FALSE))</f>
        <v>45678</v>
      </c>
      <c r="AC217" s="7300">
        <f>IF(VLOOKUP($A217,'8 Oct - LIVE LDS Data'!$A$3:$AAD$1504,75,FALSE)=0/1/1900,"",VLOOKUP($A217,'8 Oct - LIVE LDS Data'!$A$3:$AAD$1504,75,FALSE))</f>
        <v>45678</v>
      </c>
      <c r="AD217" s="7300">
        <f>IF(VLOOKUP($A217,'8 Oct - LIVE LDS Data'!$A$3:$AAD$1504,76,FALSE)=0/1/1900,"",VLOOKUP($A217,'8 Oct - LIVE LDS Data'!$A$3:$AAD$1504,76,FALSE))</f>
        <v>45678</v>
      </c>
    </row>
    <row r="218" spans="1:30" s="610" customFormat="1" ht="30" hidden="1" customHeight="1" x14ac:dyDescent="0.2">
      <c r="A218" s="1465" t="s">
        <v>3999</v>
      </c>
      <c r="B218" s="1465"/>
      <c r="C218" s="1465" t="s">
        <v>3993</v>
      </c>
      <c r="D218" s="1466"/>
      <c r="E218" s="1466"/>
      <c r="F218" s="7293" t="str">
        <f>IF(VLOOKUP($A218,'8 Oct - LIVE LDS Data'!$A$3:$AAD$1504,4,FALSE)=0/1/1900,"",VLOOKUP($A218,'8 Oct - LIVE LDS Data'!$A$3:$AAD$1504,4,FALSE))</f>
        <v>Winchester District Local Plan 2020 - 2040</v>
      </c>
      <c r="G218" s="7294" t="str">
        <f>IF(VLOOKUP($A218,'8 Oct - LIVE LDS Data'!$A$3:$AAD$1504,6,FALSE)=0/1/1900,"",VLOOKUP($A218,'8 Oct - LIVE LDS Data'!$A$3:$AAD$1504,6,FALSE))</f>
        <v>2020</v>
      </c>
      <c r="H218" s="7294" t="str">
        <f>IF(VLOOKUP($A218,'8 Oct - LIVE LDS Data'!$A$3:$AAD$1504,7,FALSE)=0/1/1900,"",VLOOKUP($A218,'8 Oct - LIVE LDS Data'!$A$3:$AAD$1504,7,FALSE))</f>
        <v>2040</v>
      </c>
      <c r="I218" s="7294" t="str">
        <f>IF(VLOOKUP($A218,'8 Oct - LIVE LDS Data'!$A$3:$AAD$1504,8,FALSE)=0/1/1900,"",VLOOKUP($A218,'8 Oct - LIVE LDS Data'!$A$3:$AAD$1504,8,FALSE))</f>
        <v>N</v>
      </c>
      <c r="J218" s="7294" t="str">
        <f>IF(VLOOKUP($A218,'8 Oct - LIVE LDS Data'!$A$3:$AAD$1504,9,FALSE)=0/1/1900,"",VLOOKUP($A218,'8 Oct - LIVE LDS Data'!$A$3:$AAD$1504,9,FALSE))</f>
        <v>N</v>
      </c>
      <c r="K218" s="7295">
        <f>IF(VLOOKUP($A218,'8 Oct - LIVE LDS Data'!$A$3:$AAD$1504,10,FALSE)=0/1/1900,"",VLOOKUP($A218,'8 Oct - LIVE LDS Data'!$A$3:$AAD$1504,10,FALSE))</f>
        <v>41353</v>
      </c>
      <c r="L218" s="7297">
        <f>IF(VLOOKUP($A218,'8 Oct - LIVE LDS Data'!$A$3:$AAD$1504,33,FALSE)=0/1/1900,"",VLOOKUP($A218,'8 Oct - LIVE LDS Data'!$A$3:$AAD$1504,33,FALSE))</f>
        <v>43435</v>
      </c>
      <c r="M218" s="7297">
        <f>IF(VLOOKUP($A218,'8 Oct - LIVE LDS Data'!$A$3:$AAD$1504,34,FALSE)=0/1/1900,"",VLOOKUP($A218,'8 Oct - LIVE LDS Data'!$A$3:$AAD$1504,34,FALSE))</f>
        <v>43322</v>
      </c>
      <c r="N218" s="7297">
        <f>IF(VLOOKUP($A218,'8 Oct - LIVE LDS Data'!$A$3:$AAD$1504,40,FALSE)=0/1/1900,"",VLOOKUP($A218,'8 Oct - LIVE LDS Data'!$A$3:$AAD$1504,40,FALSE))</f>
        <v>44256</v>
      </c>
      <c r="O218" s="7297">
        <f>IF(VLOOKUP($A218,'8 Oct - LIVE LDS Data'!$A$3:$AAD$1504,41,FALSE)=0/1/1900,"",VLOOKUP($A218,'8 Oct - LIVE LDS Data'!$A$3:$AAD$1504,41,FALSE))</f>
        <v>44242</v>
      </c>
      <c r="P218" s="7297">
        <f>IF(VLOOKUP($A218,'8 Oct - LIVE LDS Data'!$A$3:$AAD$1504,47,FALSE)=0/1/1900,"",VLOOKUP($A218,'8 Oct - LIVE LDS Data'!$A$3:$AAD$1504,47,FALSE))</f>
        <v>44866</v>
      </c>
      <c r="Q218" s="7297">
        <f>IF(VLOOKUP($A218,'8 Oct - LIVE LDS Data'!$A$3:$AAD$1504,48,FALSE)=0/1/1900,"",VLOOKUP($A218,'8 Oct - LIVE LDS Data'!$A$3:$AAD$1504,48,FALSE))</f>
        <v>44867</v>
      </c>
      <c r="R218" s="7297" t="str">
        <f>IF(VLOOKUP($A218,'8 Oct - LIVE LDS Data'!$A$3:$AAD$1504,54,FALSE)=0/1/1900,"",VLOOKUP($A218,'8 Oct - LIVE LDS Data'!$A$3:$AAD$1504,54,FALSE))</f>
        <v/>
      </c>
      <c r="S218" s="7297" t="str">
        <f>IF(VLOOKUP($A218,'8 Oct - LIVE LDS Data'!$A$3:$AAD$1504,55,FALSE)=0/1/1900,"",VLOOKUP($A218,'8 Oct - LIVE LDS Data'!$A$3:$AAD$1504,55,FALSE))</f>
        <v/>
      </c>
      <c r="T218" s="7297">
        <f>IF(VLOOKUP($A218,'8 Oct - LIVE LDS Data'!$A$3:$AAD$1504,60,FALSE)=0/1/1900,"",VLOOKUP($A218,'8 Oct - LIVE LDS Data'!$A$3:$AAD$1504,60,FALSE))</f>
        <v>45566</v>
      </c>
      <c r="U218" s="7297">
        <f>IF(VLOOKUP($A218,'8 Oct - LIVE LDS Data'!$A$3:$AAD$1504,63,FALSE)=0/1/1900,"",VLOOKUP($A218,'8 Oct - LIVE LDS Data'!$A$3:$AAD$1504,63,FALSE))</f>
        <v>45597</v>
      </c>
      <c r="V218" s="7297">
        <f>IF(VLOOKUP($A218,'8 Oct - LIVE LDS Data'!$A$3:$AAD$1504,66,FALSE)=0/1/1900,"",VLOOKUP($A218,'8 Oct - LIVE LDS Data'!$A$3:$AAD$1504,66,FALSE))</f>
        <v>45962</v>
      </c>
      <c r="W218" s="7537" t="str">
        <f>IF(VLOOKUP($A218,'8 Oct - LIVE LDS Data'!$A$3:$AAD$1504,68,FALSE)=0/1/1900,"",VLOOKUP($A218,'8 Oct - LIVE LDS Data'!$A$3:$AAD$1504,68,FALSE))</f>
        <v>Hearings concluded 6 June 2025.  Inspector's initial findings are that plan is capable of being found sound subject to MMs (10 Sep 2025)</v>
      </c>
      <c r="X218" s="7314" t="str">
        <f>IF(VLOOKUP($A218,'8 Oct - LIVE LDS Data'!$A$3:$AAD$1504,79,FALSE)=0/1/1900,"",VLOOKUP($A218,'8 Oct - LIVE LDS Data'!$A$3:$AAD$1504,79,FALSE))</f>
        <v>Submitted Nov 2024</v>
      </c>
      <c r="Y218" s="7315" t="s">
        <v>90</v>
      </c>
      <c r="Z218" s="7538" t="s">
        <v>8053</v>
      </c>
      <c r="AA218" s="7300">
        <f>IF(VLOOKUP($A218,'8 Oct - LIVE LDS Data'!$A$3:$AAD$1504,72,FALSE)=0/1/1900,"",VLOOKUP($A218,'8 Oct - LIVE LDS Data'!$A$3:$AAD$1504,72,FALSE))</f>
        <v>45392</v>
      </c>
      <c r="AB218" s="7300">
        <f>IF(VLOOKUP($A218,'8 Oct - LIVE LDS Data'!$A$3:$AAD$1504,73,FALSE)=0/1/1900,"",VLOOKUP($A218,'8 Oct - LIVE LDS Data'!$A$3:$AAD$1504,73,FALSE))</f>
        <v>45398</v>
      </c>
      <c r="AC218" s="7300">
        <f>IF(VLOOKUP($A218,'8 Oct - LIVE LDS Data'!$A$3:$AAD$1504,75,FALSE)=0/1/1900,"",VLOOKUP($A218,'8 Oct - LIVE LDS Data'!$A$3:$AAD$1504,75,FALSE))</f>
        <v>45932</v>
      </c>
      <c r="AD218" s="7300">
        <f>IF(VLOOKUP($A218,'8 Oct - LIVE LDS Data'!$A$3:$AAD$1504,76,FALSE)=0/1/1900,"",VLOOKUP($A218,'8 Oct - LIVE LDS Data'!$A$3:$AAD$1504,76,FALSE))</f>
        <v>45539</v>
      </c>
    </row>
    <row r="219" spans="1:30" s="610" customFormat="1" ht="30" customHeight="1" x14ac:dyDescent="0.2">
      <c r="A219" s="1465" t="s">
        <v>1496</v>
      </c>
      <c r="B219" s="1465"/>
      <c r="C219" s="1993" t="s">
        <v>1497</v>
      </c>
      <c r="D219" s="1466"/>
      <c r="E219" s="1466"/>
      <c r="F219" s="7293" t="str">
        <f>IF(VLOOKUP($A219,'8 Oct - LIVE LDS Data'!$A$3:$AAD$1504,4,FALSE)=0/1/1900,"",VLOOKUP($A219,'8 Oct - LIVE LDS Data'!$A$3:$AAD$1504,4,FALSE))</f>
        <v>Exmoor National Park Local Plan</v>
      </c>
      <c r="G219" s="7294" t="str">
        <f>IF(VLOOKUP($A219,'8 Oct - LIVE LDS Data'!$A$3:$AAD$1504,6,FALSE)=0/1/1900,"",VLOOKUP($A219,'8 Oct - LIVE LDS Data'!$A$3:$AAD$1504,6,FALSE))</f>
        <v/>
      </c>
      <c r="H219" s="7294" t="str">
        <f>IF(VLOOKUP($A219,'8 Oct - LIVE LDS Data'!$A$3:$AAD$1504,7,FALSE)=0/1/1900,"",VLOOKUP($A219,'8 Oct - LIVE LDS Data'!$A$3:$AAD$1504,7,FALSE))</f>
        <v/>
      </c>
      <c r="I219" s="7294" t="str">
        <f>IF(VLOOKUP($A219,'8 Oct - LIVE LDS Data'!$A$3:$AAD$1504,8,FALSE)=0/1/1900,"",VLOOKUP($A219,'8 Oct - LIVE LDS Data'!$A$3:$AAD$1504,8,FALSE))</f>
        <v/>
      </c>
      <c r="J219" s="7294" t="str">
        <f>IF(VLOOKUP($A219,'8 Oct - LIVE LDS Data'!$A$3:$AAD$1504,9,FALSE)=0/1/1900,"",VLOOKUP($A219,'8 Oct - LIVE LDS Data'!$A$3:$AAD$1504,9,FALSE))</f>
        <v/>
      </c>
      <c r="K219" s="7295">
        <f>IF(VLOOKUP($A219,'8 Oct - LIVE LDS Data'!$A$3:$AAD$1504,10,FALSE)=0/1/1900,"",VLOOKUP($A219,'8 Oct - LIVE LDS Data'!$A$3:$AAD$1504,10,FALSE))</f>
        <v>42920</v>
      </c>
      <c r="L219" s="7295"/>
      <c r="M219" s="7295"/>
      <c r="N219" s="7295"/>
      <c r="O219" s="7295"/>
      <c r="P219" s="7295"/>
      <c r="Q219" s="7295"/>
      <c r="R219" s="7295"/>
      <c r="S219" s="7295"/>
      <c r="T219" s="7297">
        <f>IF(VLOOKUP($A219,'8 Oct - LIVE LDS Data'!$A$3:$AAD$1504,60,FALSE)=0/1/1900,"",VLOOKUP($A219,'8 Oct - LIVE LDS Data'!$A$3:$AAD$1504,60,FALSE))</f>
        <v>46569</v>
      </c>
      <c r="U219" s="7297">
        <f>IF(VLOOKUP($A219,'8 Oct - LIVE LDS Data'!$A$3:$AAD$1504,63,FALSE)=0/1/1900,"",VLOOKUP($A219,'8 Oct - LIVE LDS Data'!$A$3:$AAD$1504,63,FALSE))</f>
        <v>46753</v>
      </c>
      <c r="V219" s="7297">
        <f>IF(VLOOKUP($A219,'8 Oct - LIVE LDS Data'!$A$3:$AAD$1504,66,FALSE)=0/1/1900,"",VLOOKUP($A219,'8 Oct - LIVE LDS Data'!$A$3:$AAD$1504,66,FALSE))</f>
        <v>47027</v>
      </c>
      <c r="W219" s="7537" t="str">
        <f>IF(VLOOKUP($A219,'8 Oct - LIVE LDS Data'!$A$3:$AAD$1504,68,FALSE)=0/1/1900,"",VLOOKUP($A219,'8 Oct - LIVE LDS Data'!$A$3:$AAD$1504,68,FALSE))</f>
        <v>Timetable set out under current system terminology, but milestone dates suggest it will be prepared and sunbmitted under the new stystem.</v>
      </c>
      <c r="X219" s="7314" t="str">
        <f>IF(VLOOKUP($A219,'8 Oct - LIVE LDS Data'!$A$3:$AAD$1504,79,FALSE)=0/1/1900,"",VLOOKUP($A219,'8 Oct - LIVE LDS Data'!$A$3:$AAD$1504,79,FALSE))</f>
        <v>new plan to be submitted under new system</v>
      </c>
      <c r="Y219" s="7315" t="s">
        <v>3757</v>
      </c>
      <c r="Z219" s="7538" t="s">
        <v>226</v>
      </c>
      <c r="AA219" s="7300">
        <f>IF(VLOOKUP($A219,'8 Oct - LIVE LDS Data'!$A$3:$AAD$1504,72,FALSE)=0/1/1900,"",VLOOKUP($A219,'8 Oct - LIVE LDS Data'!$A$3:$AAD$1504,72,FALSE))</f>
        <v>45589</v>
      </c>
      <c r="AB219" s="7300">
        <f>IF(VLOOKUP($A219,'8 Oct - LIVE LDS Data'!$A$3:$AAD$1504,73,FALSE)=0/1/1900,"",VLOOKUP($A219,'8 Oct - LIVE LDS Data'!$A$3:$AAD$1504,73,FALSE))</f>
        <v>45856</v>
      </c>
      <c r="AC219" s="7300" t="str">
        <f>IF(VLOOKUP($A219,'8 Oct - LIVE LDS Data'!$A$3:$AAD$1504,75,FALSE)=0/1/1900,"",VLOOKUP($A219,'8 Oct - LIVE LDS Data'!$A$3:$AAD$1504,75,FALSE))</f>
        <v/>
      </c>
      <c r="AD219" s="7300">
        <f>IF(VLOOKUP($A219,'8 Oct - LIVE LDS Data'!$A$3:$AAD$1504,76,FALSE)=0/1/1900,"",VLOOKUP($A219,'8 Oct - LIVE LDS Data'!$A$3:$AAD$1504,76,FALSE))</f>
        <v>45856</v>
      </c>
    </row>
    <row r="220" spans="1:30" s="610" customFormat="1" ht="30" customHeight="1" x14ac:dyDescent="0.2">
      <c r="A220" s="1465" t="s">
        <v>2534</v>
      </c>
      <c r="B220" s="1465"/>
      <c r="C220" s="1465" t="s">
        <v>2535</v>
      </c>
      <c r="D220" s="1466"/>
      <c r="E220" s="1466"/>
      <c r="F220" s="7293" t="str">
        <f>IF(VLOOKUP($A220,'8 Oct - LIVE LDS Data'!$A$3:$AAD$1504,4,FALSE)=0/1/1900,"",VLOOKUP($A220,'8 Oct - LIVE LDS Data'!$A$3:$AAD$1504,4,FALSE))</f>
        <v>North Tyneside Local Plan</v>
      </c>
      <c r="G220" s="7294" t="str">
        <f>IF(VLOOKUP($A220,'8 Oct - LIVE LDS Data'!$A$3:$AAD$1504,6,FALSE)=0/1/1900,"",VLOOKUP($A220,'8 Oct - LIVE LDS Data'!$A$3:$AAD$1504,6,FALSE))</f>
        <v/>
      </c>
      <c r="H220" s="7294" t="str">
        <f>IF(VLOOKUP($A220,'8 Oct - LIVE LDS Data'!$A$3:$AAD$1504,7,FALSE)=0/1/1900,"",VLOOKUP($A220,'8 Oct - LIVE LDS Data'!$A$3:$AAD$1504,7,FALSE))</f>
        <v/>
      </c>
      <c r="I220" s="7294" t="str">
        <f>IF(VLOOKUP($A220,'8 Oct - LIVE LDS Data'!$A$3:$AAD$1504,8,FALSE)=0/1/1900,"",VLOOKUP($A220,'8 Oct - LIVE LDS Data'!$A$3:$AAD$1504,8,FALSE))</f>
        <v/>
      </c>
      <c r="J220" s="7294" t="str">
        <f>IF(VLOOKUP($A220,'8 Oct - LIVE LDS Data'!$A$3:$AAD$1504,9,FALSE)=0/1/1900,"",VLOOKUP($A220,'8 Oct - LIVE LDS Data'!$A$3:$AAD$1504,9,FALSE))</f>
        <v/>
      </c>
      <c r="K220" s="7295">
        <f>IF(VLOOKUP($A220,'8 Oct - LIVE LDS Data'!$A$3:$AAD$1504,10,FALSE)=0/1/1900,"",VLOOKUP($A220,'8 Oct - LIVE LDS Data'!$A$3:$AAD$1504,10,FALSE))</f>
        <v>42936</v>
      </c>
      <c r="L220" s="7295"/>
      <c r="M220" s="7295"/>
      <c r="N220" s="7295"/>
      <c r="O220" s="7295"/>
      <c r="P220" s="7295"/>
      <c r="Q220" s="7295"/>
      <c r="R220" s="7295"/>
      <c r="S220" s="7295"/>
      <c r="T220" s="7297">
        <f>IF(VLOOKUP($A220,'8 Oct - LIVE LDS Data'!$A$3:$AAD$1504,60,FALSE)=0/1/1900,"",VLOOKUP($A220,'8 Oct - LIVE LDS Data'!$A$3:$AAD$1504,60,FALSE))</f>
        <v>46204</v>
      </c>
      <c r="U220" s="7297">
        <f>IF(VLOOKUP($A220,'8 Oct - LIVE LDS Data'!$A$3:$AAD$1504,63,FALSE)=0/1/1900,"",VLOOKUP($A220,'8 Oct - LIVE LDS Data'!$A$3:$AAD$1504,63,FALSE))</f>
        <v>46357</v>
      </c>
      <c r="V220" s="7297">
        <f>IF(VLOOKUP($A220,'8 Oct - LIVE LDS Data'!$A$3:$AAD$1504,66,FALSE)=0/1/1900,"",VLOOKUP($A220,'8 Oct - LIVE LDS Data'!$A$3:$AAD$1504,66,FALSE))</f>
        <v>46753</v>
      </c>
      <c r="W220" s="7537" t="str">
        <f>IF(VLOOKUP($A220,'8 Oct - LIVE LDS Data'!$A$3:$AAD$1504,68,FALSE)=0/1/1900,"",VLOOKUP($A220,'8 Oct - LIVE LDS Data'!$A$3:$AAD$1504,68,FALSE))</f>
        <v>Reg 19 public engagement - July - Sept 2026; Submission December 2026</v>
      </c>
      <c r="X220" s="7314" t="str">
        <f>IF(VLOOKUP($A220,'8 Oct - LIVE LDS Data'!$A$3:$AAD$1504,79,FALSE)=0/1/1900,"",VLOOKUP($A220,'8 Oct - LIVE LDS Data'!$A$3:$AAD$1504,79,FALSE))</f>
        <v>Reg 18 yet to start</v>
      </c>
      <c r="Y220" s="7315" t="s">
        <v>3757</v>
      </c>
      <c r="Z220" s="7538" t="s">
        <v>8056</v>
      </c>
      <c r="AA220" s="7300">
        <f>IF(VLOOKUP($A220,'8 Oct - LIVE LDS Data'!$A$3:$AAD$1504,72,FALSE)=0/1/1900,"",VLOOKUP($A220,'8 Oct - LIVE LDS Data'!$A$3:$AAD$1504,72,FALSE))</f>
        <v>45594</v>
      </c>
      <c r="AB220" s="7300">
        <f>IF(VLOOKUP($A220,'8 Oct - LIVE LDS Data'!$A$3:$AAD$1504,73,FALSE)=0/1/1900,"",VLOOKUP($A220,'8 Oct - LIVE LDS Data'!$A$3:$AAD$1504,73,FALSE))</f>
        <v>45804</v>
      </c>
      <c r="AC220" s="7300">
        <f>IF(VLOOKUP($A220,'8 Oct - LIVE LDS Data'!$A$3:$AAD$1504,75,FALSE)=0/1/1900,"",VLOOKUP($A220,'8 Oct - LIVE LDS Data'!$A$3:$AAD$1504,75,FALSE))</f>
        <v>44806</v>
      </c>
      <c r="AD220" s="7300">
        <f>IF(VLOOKUP($A220,'8 Oct - LIVE LDS Data'!$A$3:$AAD$1504,76,FALSE)=0/1/1900,"",VLOOKUP($A220,'8 Oct - LIVE LDS Data'!$A$3:$AAD$1504,76,FALSE))</f>
        <v>45804</v>
      </c>
    </row>
    <row r="221" spans="1:30" s="610" customFormat="1" ht="30" hidden="1" customHeight="1" x14ac:dyDescent="0.2">
      <c r="A221" s="1465" t="s">
        <v>4055</v>
      </c>
      <c r="B221" s="1465"/>
      <c r="C221" s="1465" t="s">
        <v>4056</v>
      </c>
      <c r="D221" s="1466"/>
      <c r="E221" s="1466"/>
      <c r="F221" s="7293" t="str">
        <f>IF(VLOOKUP($A221,'8 Oct - LIVE LDS Data'!$A$3:$AAD$1504,4,FALSE)=0/1/1900,"",VLOOKUP($A221,'8 Oct - LIVE LDS Data'!$A$3:$AAD$1504,4,FALSE))</f>
        <v>Local Plan Update</v>
      </c>
      <c r="G221" s="7294" t="str">
        <f>IF(VLOOKUP($A221,'8 Oct - LIVE LDS Data'!$A$3:$AAD$1504,6,FALSE)=0/1/1900,"",VLOOKUP($A221,'8 Oct - LIVE LDS Data'!$A$3:$AAD$1504,6,FALSE))</f>
        <v>2018</v>
      </c>
      <c r="H221" s="7294" t="str">
        <f>IF(VLOOKUP($A221,'8 Oct - LIVE LDS Data'!$A$3:$AAD$1504,7,FALSE)=0/1/1900,"",VLOOKUP($A221,'8 Oct - LIVE LDS Data'!$A$3:$AAD$1504,7,FALSE))</f>
        <v>2038</v>
      </c>
      <c r="I221" s="7294" t="str">
        <f>IF(VLOOKUP($A221,'8 Oct - LIVE LDS Data'!$A$3:$AAD$1504,8,FALSE)=0/1/1900,"",VLOOKUP($A221,'8 Oct - LIVE LDS Data'!$A$3:$AAD$1504,8,FALSE))</f>
        <v>N</v>
      </c>
      <c r="J221" s="7294" t="str">
        <f>IF(VLOOKUP($A221,'8 Oct - LIVE LDS Data'!$A$3:$AAD$1504,9,FALSE)=0/1/1900,"",VLOOKUP($A221,'8 Oct - LIVE LDS Data'!$A$3:$AAD$1504,9,FALSE))</f>
        <v>N</v>
      </c>
      <c r="K221" s="7295">
        <f>IF(VLOOKUP($A221,'8 Oct - LIVE LDS Data'!$A$3:$AAD$1504,10,FALSE)=0/1/1900,"",VLOOKUP($A221,'8 Oct - LIVE LDS Data'!$A$3:$AAD$1504,10,FALSE))</f>
        <v>40207</v>
      </c>
      <c r="L221" s="7297">
        <f>IF(VLOOKUP($A221,'8 Oct - LIVE LDS Data'!$A$3:$AAD$1504,33,FALSE)=0/1/1900,"",VLOOKUP($A221,'8 Oct - LIVE LDS Data'!$A$3:$AAD$1504,33,FALSE))</f>
        <v>42583</v>
      </c>
      <c r="M221" s="7297">
        <f>IF(VLOOKUP($A221,'8 Oct - LIVE LDS Data'!$A$3:$AAD$1504,34,FALSE)=0/1/1900,"",VLOOKUP($A221,'8 Oct - LIVE LDS Data'!$A$3:$AAD$1504,34,FALSE))</f>
        <v>42586</v>
      </c>
      <c r="N221" s="7297">
        <f>IF(VLOOKUP($A221,'8 Oct - LIVE LDS Data'!$A$3:$AAD$1504,40,FALSE)=0/1/1900,"",VLOOKUP($A221,'8 Oct - LIVE LDS Data'!$A$3:$AAD$1504,40,FALSE))</f>
        <v>43405</v>
      </c>
      <c r="O221" s="7297">
        <f>IF(VLOOKUP($A221,'8 Oct - LIVE LDS Data'!$A$3:$AAD$1504,41,FALSE)=0/1/1900,"",VLOOKUP($A221,'8 Oct - LIVE LDS Data'!$A$3:$AAD$1504,41,FALSE))</f>
        <v>43416</v>
      </c>
      <c r="P221" s="7297">
        <f>IF(VLOOKUP($A221,'8 Oct - LIVE LDS Data'!$A$3:$AAD$1504,47,FALSE)=0/1/1900,"",VLOOKUP($A221,'8 Oct - LIVE LDS Data'!$A$3:$AAD$1504,47,FALSE))</f>
        <v>43862</v>
      </c>
      <c r="Q221" s="7297">
        <f>IF(VLOOKUP($A221,'8 Oct - LIVE LDS Data'!$A$3:$AAD$1504,48,FALSE)=0/1/1900,"",VLOOKUP($A221,'8 Oct - LIVE LDS Data'!$A$3:$AAD$1504,48,FALSE))</f>
        <v>43864</v>
      </c>
      <c r="R221" s="7297">
        <f>IF(VLOOKUP($A221,'8 Oct - LIVE LDS Data'!$A$3:$AAD$1504,54,FALSE)=0/1/1900,"",VLOOKUP($A221,'8 Oct - LIVE LDS Data'!$A$3:$AAD$1504,54,FALSE))</f>
        <v>44501</v>
      </c>
      <c r="S221" s="7297">
        <f>IF(VLOOKUP($A221,'8 Oct - LIVE LDS Data'!$A$3:$AAD$1504,55,FALSE)=0/1/1900,"",VLOOKUP($A221,'8 Oct - LIVE LDS Data'!$A$3:$AAD$1504,55,FALSE))</f>
        <v>44522</v>
      </c>
      <c r="T221" s="7297">
        <f>IF(VLOOKUP($A221,'8 Oct - LIVE LDS Data'!$A$3:$AAD$1504,60,FALSE)=0/1/1900,"",VLOOKUP($A221,'8 Oct - LIVE LDS Data'!$A$3:$AAD$1504,60,FALSE))</f>
        <v>45536</v>
      </c>
      <c r="U221" s="7297">
        <f>IF(VLOOKUP($A221,'8 Oct - LIVE LDS Data'!$A$3:$AAD$1504,63,FALSE)=0/1/1900,"",VLOOKUP($A221,'8 Oct - LIVE LDS Data'!$A$3:$AAD$1504,63,FALSE))</f>
        <v>45689</v>
      </c>
      <c r="V221" s="7297">
        <f>IF(VLOOKUP($A221,'8 Oct - LIVE LDS Data'!$A$3:$AAD$1504,66,FALSE)=0/1/1900,"",VLOOKUP($A221,'8 Oct - LIVE LDS Data'!$A$3:$AAD$1504,66,FALSE))</f>
        <v>46143</v>
      </c>
      <c r="W221" s="7537" t="str">
        <f>IF(VLOOKUP($A221,'8 Oct - LIVE LDS Data'!$A$3:$AAD$1504,68,FALSE)=0/1/1900,"",VLOOKUP($A221,'8 Oct - LIVE LDS Data'!$A$3:$AAD$1504,68,FALSE))</f>
        <v>Submitted 28 Feb 2025</v>
      </c>
      <c r="X221" s="7314" t="str">
        <f>IF(VLOOKUP($A221,'8 Oct - LIVE LDS Data'!$A$3:$AAD$1504,79,FALSE)=0/1/1900,"",VLOOKUP($A221,'8 Oct - LIVE LDS Data'!$A$3:$AAD$1504,79,FALSE))</f>
        <v>Submitted Feb 2025</v>
      </c>
      <c r="Y221" s="7315" t="s">
        <v>90</v>
      </c>
      <c r="Z221" s="7538" t="s">
        <v>8051</v>
      </c>
      <c r="AA221" s="7300">
        <f>IF(VLOOKUP($A221,'8 Oct - LIVE LDS Data'!$A$3:$AAD$1504,72,FALSE)=0/1/1900,"",VLOOKUP($A221,'8 Oct - LIVE LDS Data'!$A$3:$AAD$1504,72,FALSE))</f>
        <v>45674</v>
      </c>
      <c r="AB221" s="7300">
        <f>IF(VLOOKUP($A221,'8 Oct - LIVE LDS Data'!$A$3:$AAD$1504,73,FALSE)=0/1/1900,"",VLOOKUP($A221,'8 Oct - LIVE LDS Data'!$A$3:$AAD$1504,73,FALSE))</f>
        <v>45576</v>
      </c>
      <c r="AC221" s="7300" t="str">
        <f>IF(VLOOKUP($A221,'8 Oct - LIVE LDS Data'!$A$3:$AAD$1504,75,FALSE)=0/1/1900,"",VLOOKUP($A221,'8 Oct - LIVE LDS Data'!$A$3:$AAD$1504,75,FALSE))</f>
        <v/>
      </c>
      <c r="AD221" s="7300">
        <f>IF(VLOOKUP($A221,'8 Oct - LIVE LDS Data'!$A$3:$AAD$1504,76,FALSE)=0/1/1900,"",VLOOKUP($A221,'8 Oct - LIVE LDS Data'!$A$3:$AAD$1504,76,FALSE))</f>
        <v>45687</v>
      </c>
    </row>
    <row r="222" spans="1:30" s="610" customFormat="1" ht="30" hidden="1" customHeight="1" x14ac:dyDescent="0.2">
      <c r="A222" s="1465" t="s">
        <v>4072</v>
      </c>
      <c r="B222" s="1465"/>
      <c r="C222" s="1467" t="s">
        <v>4071</v>
      </c>
      <c r="D222" s="1480"/>
      <c r="E222" s="1480"/>
      <c r="F222" s="7293" t="str">
        <f>IF(VLOOKUP($A222,'8 Oct - LIVE LDS Data'!$A$3:$AAD$1504,4,FALSE)=0/1/1900,"",VLOOKUP($A222,'8 Oct - LIVE LDS Data'!$A$3:$AAD$1504,4,FALSE))</f>
        <v>Wolverhampton Local Plan</v>
      </c>
      <c r="G222" s="7294">
        <f>IF(VLOOKUP($A222,'8 Oct - LIVE LDS Data'!$A$3:$AAD$1504,6,FALSE)=0/1/1900,"",VLOOKUP($A222,'8 Oct - LIVE LDS Data'!$A$3:$AAD$1504,6,FALSE))</f>
        <v>2024</v>
      </c>
      <c r="H222" s="7294">
        <f>IF(VLOOKUP($A222,'8 Oct - LIVE LDS Data'!$A$3:$AAD$1504,7,FALSE)=0/1/1900,"",VLOOKUP($A222,'8 Oct - LIVE LDS Data'!$A$3:$AAD$1504,7,FALSE))</f>
        <v>2042</v>
      </c>
      <c r="I222" s="7294" t="str">
        <f>IF(VLOOKUP($A222,'8 Oct - LIVE LDS Data'!$A$3:$AAD$1504,8,FALSE)=0/1/1900,"",VLOOKUP($A222,'8 Oct - LIVE LDS Data'!$A$3:$AAD$1504,8,FALSE))</f>
        <v>N</v>
      </c>
      <c r="J222" s="7294" t="str">
        <f>IF(VLOOKUP($A222,'8 Oct - LIVE LDS Data'!$A$3:$AAD$1504,9,FALSE)=0/1/1900,"",VLOOKUP($A222,'8 Oct - LIVE LDS Data'!$A$3:$AAD$1504,9,FALSE))</f>
        <v>N</v>
      </c>
      <c r="K222" s="7295">
        <f>IF(VLOOKUP($A222,'8 Oct - LIVE LDS Data'!$A$3:$AAD$1504,10,FALSE)=0/1/1900,"",VLOOKUP($A222,'8 Oct - LIVE LDS Data'!$A$3:$AAD$1504,10,FALSE))</f>
        <v>40577</v>
      </c>
      <c r="L222" s="7297">
        <f>IF(VLOOKUP($A222,'8 Oct - LIVE LDS Data'!$A$3:$AAD$1504,33,FALSE)=0/1/1900,"",VLOOKUP($A222,'8 Oct - LIVE LDS Data'!$A$3:$AAD$1504,33,FALSE))</f>
        <v>45323</v>
      </c>
      <c r="M222" s="7297">
        <f>IF(VLOOKUP($A222,'8 Oct - LIVE LDS Data'!$A$3:$AAD$1504,34,FALSE)=0/1/1900,"",VLOOKUP($A222,'8 Oct - LIVE LDS Data'!$A$3:$AAD$1504,34,FALSE))</f>
        <v>45348</v>
      </c>
      <c r="N222" s="7297" t="str">
        <f>IF(VLOOKUP($A222,'8 Oct - LIVE LDS Data'!$A$3:$AAD$1504,40,FALSE)=0/1/1900,"",VLOOKUP($A222,'8 Oct - LIVE LDS Data'!$A$3:$AAD$1504,40,FALSE))</f>
        <v/>
      </c>
      <c r="O222" s="7297" t="str">
        <f>IF(VLOOKUP($A222,'8 Oct - LIVE LDS Data'!$A$3:$AAD$1504,41,FALSE)=0/1/1900,"",VLOOKUP($A222,'8 Oct - LIVE LDS Data'!$A$3:$AAD$1504,41,FALSE))</f>
        <v/>
      </c>
      <c r="P222" s="7297" t="str">
        <f>IF(VLOOKUP($A222,'8 Oct - LIVE LDS Data'!$A$3:$AAD$1504,47,FALSE)=0/1/1900,"",VLOOKUP($A222,'8 Oct - LIVE LDS Data'!$A$3:$AAD$1504,47,FALSE))</f>
        <v/>
      </c>
      <c r="Q222" s="7297" t="str">
        <f>IF(VLOOKUP($A222,'8 Oct - LIVE LDS Data'!$A$3:$AAD$1504,48,FALSE)=0/1/1900,"",VLOOKUP($A222,'8 Oct - LIVE LDS Data'!$A$3:$AAD$1504,48,FALSE))</f>
        <v/>
      </c>
      <c r="R222" s="7297" t="str">
        <f>IF(VLOOKUP($A222,'8 Oct - LIVE LDS Data'!$A$3:$AAD$1504,54,FALSE)=0/1/1900,"",VLOOKUP($A222,'8 Oct - LIVE LDS Data'!$A$3:$AAD$1504,54,FALSE))</f>
        <v/>
      </c>
      <c r="S222" s="7297" t="str">
        <f>IF(VLOOKUP($A222,'8 Oct - LIVE LDS Data'!$A$3:$AAD$1504,55,FALSE)=0/1/1900,"",VLOOKUP($A222,'8 Oct - LIVE LDS Data'!$A$3:$AAD$1504,55,FALSE))</f>
        <v/>
      </c>
      <c r="T222" s="7297">
        <f>IF(VLOOKUP($A222,'8 Oct - LIVE LDS Data'!$A$3:$AAD$1504,60,FALSE)=0/1/1900,"",VLOOKUP($A222,'8 Oct - LIVE LDS Data'!$A$3:$AAD$1504,60,FALSE))</f>
        <v>45627</v>
      </c>
      <c r="U222" s="7297">
        <f>IF(VLOOKUP($A222,'8 Oct - LIVE LDS Data'!$A$3:$AAD$1504,63,FALSE)=0/1/1900,"",VLOOKUP($A222,'8 Oct - LIVE LDS Data'!$A$3:$AAD$1504,63,FALSE))</f>
        <v>45717</v>
      </c>
      <c r="V222" s="7297">
        <f>IF(VLOOKUP($A222,'8 Oct - LIVE LDS Data'!$A$3:$AAD$1504,66,FALSE)=0/1/1900,"",VLOOKUP($A222,'8 Oct - LIVE LDS Data'!$A$3:$AAD$1504,66,FALSE))</f>
        <v>46174</v>
      </c>
      <c r="W222" s="7537" t="str">
        <f>IF(VLOOKUP($A222,'8 Oct - LIVE LDS Data'!$A$3:$AAD$1504,68,FALSE)=0/1/1900,"",VLOOKUP($A222,'8 Oct - LIVE LDS Data'!$A$3:$AAD$1504,68,FALSE))</f>
        <v>Submitted 7 March</v>
      </c>
      <c r="X222" s="7314" t="str">
        <f>IF(VLOOKUP($A222,'8 Oct - LIVE LDS Data'!$A$3:$AAD$1504,79,FALSE)=0/1/1900,"",VLOOKUP($A222,'8 Oct - LIVE LDS Data'!$A$3:$AAD$1504,79,FALSE))</f>
        <v>Submitted March 2025</v>
      </c>
      <c r="Y222" s="7315" t="s">
        <v>3757</v>
      </c>
      <c r="Z222" s="7538" t="s">
        <v>8056</v>
      </c>
      <c r="AA222" s="7300">
        <f>IF(VLOOKUP($A222,'8 Oct - LIVE LDS Data'!$A$3:$AAD$1504,72,FALSE)=0/1/1900,"",VLOOKUP($A222,'8 Oct - LIVE LDS Data'!$A$3:$AAD$1504,72,FALSE))</f>
        <v>45589</v>
      </c>
      <c r="AB222" s="7300">
        <f>IF(VLOOKUP($A222,'8 Oct - LIVE LDS Data'!$A$3:$AAD$1504,73,FALSE)=0/1/1900,"",VLOOKUP($A222,'8 Oct - LIVE LDS Data'!$A$3:$AAD$1504,73,FALSE))</f>
        <v>45350</v>
      </c>
      <c r="AC222" s="7300" t="str">
        <f>IF(VLOOKUP($A222,'8 Oct - LIVE LDS Data'!$A$3:$AAD$1504,75,FALSE)=0/1/1900,"",VLOOKUP($A222,'8 Oct - LIVE LDS Data'!$A$3:$AAD$1504,75,FALSE))</f>
        <v/>
      </c>
      <c r="AD222" s="7300">
        <f>IF(VLOOKUP($A222,'8 Oct - LIVE LDS Data'!$A$3:$AAD$1504,76,FALSE)=0/1/1900,"",VLOOKUP($A222,'8 Oct - LIVE LDS Data'!$A$3:$AAD$1504,76,FALSE))</f>
        <v>45729</v>
      </c>
    </row>
    <row r="223" spans="1:30" s="610" customFormat="1" ht="30" customHeight="1" x14ac:dyDescent="0.2">
      <c r="A223" s="7301" t="s">
        <v>223</v>
      </c>
      <c r="B223" s="7301"/>
      <c r="C223" s="7301" t="s">
        <v>224</v>
      </c>
      <c r="D223" s="7302"/>
      <c r="E223" s="7302"/>
      <c r="F223" s="7293" t="str">
        <f>IF(VLOOKUP($A223,'8 Oct - LIVE LDS Data'!$A$3:$AAD$1504,4,FALSE)=0/1/1900,"",VLOOKUP($A223,'8 Oct - LIVE LDS Data'!$A$3:$AAD$1504,4,FALSE))</f>
        <v>new system</v>
      </c>
      <c r="G223" s="7294" t="str">
        <f>IF(VLOOKUP($A223,'8 Oct - LIVE LDS Data'!$A$3:$AAD$1504,6,FALSE)=0/1/1900,"",VLOOKUP($A223,'8 Oct - LIVE LDS Data'!$A$3:$AAD$1504,6,FALSE))</f>
        <v/>
      </c>
      <c r="H223" s="7294" t="str">
        <f>IF(VLOOKUP($A223,'8 Oct - LIVE LDS Data'!$A$3:$AAD$1504,7,FALSE)=0/1/1900,"",VLOOKUP($A223,'8 Oct - LIVE LDS Data'!$A$3:$AAD$1504,7,FALSE))</f>
        <v/>
      </c>
      <c r="I223" s="7294" t="str">
        <f>IF(VLOOKUP($A223,'8 Oct - LIVE LDS Data'!$A$3:$AAD$1504,8,FALSE)=0/1/1900,"",VLOOKUP($A223,'8 Oct - LIVE LDS Data'!$A$3:$AAD$1504,8,FALSE))</f>
        <v/>
      </c>
      <c r="J223" s="7294" t="str">
        <f>IF(VLOOKUP($A223,'8 Oct - LIVE LDS Data'!$A$3:$AAD$1504,9,FALSE)=0/1/1900,"",VLOOKUP($A223,'8 Oct - LIVE LDS Data'!$A$3:$AAD$1504,9,FALSE))</f>
        <v/>
      </c>
      <c r="K223" s="7295">
        <f>IF(VLOOKUP($A223,'8 Oct - LIVE LDS Data'!$A$3:$AAD$1504,10,FALSE)=0/1/1900,"",VLOOKUP($A223,'8 Oct - LIVE LDS Data'!$A$3:$AAD$1504,10,FALSE))</f>
        <v>43468</v>
      </c>
      <c r="L223" s="7295"/>
      <c r="M223" s="7295"/>
      <c r="N223" s="7295"/>
      <c r="O223" s="7295"/>
      <c r="P223" s="7295"/>
      <c r="Q223" s="7295"/>
      <c r="R223" s="7295"/>
      <c r="S223" s="7295"/>
      <c r="T223" s="7297" t="str">
        <f>IF(VLOOKUP($A223,'8 Oct - LIVE LDS Data'!$A$3:$AAD$1504,60,FALSE)=0/1/1900,"",VLOOKUP($A223,'8 Oct - LIVE LDS Data'!$A$3:$AAD$1504,60,FALSE))</f>
        <v/>
      </c>
      <c r="U223" s="7297" t="str">
        <f>IF(VLOOKUP($A223,'8 Oct - LIVE LDS Data'!$A$3:$AAD$1504,63,FALSE)=0/1/1900,"",VLOOKUP($A223,'8 Oct - LIVE LDS Data'!$A$3:$AAD$1504,63,FALSE))</f>
        <v/>
      </c>
      <c r="V223" s="7297" t="str">
        <f>IF(VLOOKUP($A223,'8 Oct - LIVE LDS Data'!$A$3:$AAD$1504,66,FALSE)=0/1/1900,"",VLOOKUP($A223,'8 Oct - LIVE LDS Data'!$A$3:$AAD$1504,66,FALSE))</f>
        <v/>
      </c>
      <c r="W223" s="7537" t="str">
        <f>IF(VLOOKUP($A223,'8 Oct - LIVE LDS Data'!$A$3:$AAD$1504,68,FALSE)=0/1/1900,"",VLOOKUP($A223,'8 Oct - LIVE LDS Data'!$A$3:$AAD$1504,68,FALSE))</f>
        <v>self-reviewed https://www.barnsley.gov.uk/news/local-plan-review-presented-to-full-council/
On 24 November 2022 Barnsley's full council voted to retain the current plan in its present form with a further review not until in 2027.</v>
      </c>
      <c r="X223" s="7314" t="str">
        <f>IF(VLOOKUP($A223,'8 Oct - LIVE LDS Data'!$A$3:$AAD$1504,79,FALSE)=0/1/1900,"",VLOOKUP($A223,'8 Oct - LIVE LDS Data'!$A$3:$AAD$1504,79,FALSE))</f>
        <v>new plan to be prepared under new system</v>
      </c>
      <c r="Y223" s="7315" t="s">
        <v>3757</v>
      </c>
      <c r="Z223" s="7536" t="s">
        <v>8056</v>
      </c>
      <c r="AA223" s="7300" t="str">
        <f>IF(VLOOKUP($A223,'8 Oct - LIVE LDS Data'!$A$3:$AAD$1504,72,FALSE)=0/1/1900,"",VLOOKUP($A223,'8 Oct - LIVE LDS Data'!$A$3:$AAD$1504,72,FALSE))</f>
        <v>23/08/2023
[none found]</v>
      </c>
      <c r="AB223" s="7300" t="str">
        <f>IF(VLOOKUP($A223,'8 Oct - LIVE LDS Data'!$A$3:$AAD$1504,73,FALSE)=0/1/1900,"",VLOOKUP($A223,'8 Oct - LIVE LDS Data'!$A$3:$AAD$1504,73,FALSE))</f>
        <v/>
      </c>
      <c r="AC223" s="7300" t="str">
        <f>IF(VLOOKUP($A223,'8 Oct - LIVE LDS Data'!$A$3:$AAD$1504,75,FALSE)=0/1/1900,"",VLOOKUP($A223,'8 Oct - LIVE LDS Data'!$A$3:$AAD$1504,75,FALSE))</f>
        <v/>
      </c>
      <c r="AD223" s="7300" t="str">
        <f>IF(VLOOKUP($A223,'8 Oct - LIVE LDS Data'!$A$3:$AAD$1504,76,FALSE)=0/1/1900,"",VLOOKUP($A223,'8 Oct - LIVE LDS Data'!$A$3:$AAD$1504,76,FALSE))</f>
        <v/>
      </c>
    </row>
    <row r="224" spans="1:30" s="610" customFormat="1" ht="40" customHeight="1" x14ac:dyDescent="0.2">
      <c r="A224" s="7301" t="s">
        <v>2456</v>
      </c>
      <c r="B224" s="7301"/>
      <c r="C224" s="7301" t="s">
        <v>2457</v>
      </c>
      <c r="D224" s="7302"/>
      <c r="E224" s="7302"/>
      <c r="F224" s="7293" t="str">
        <f>IF(VLOOKUP($A224,'8 Oct - LIVE LDS Data'!$A$3:$AAD$1504,4,FALSE)=0/1/1900,"",VLOOKUP($A224,'8 Oct - LIVE LDS Data'!$A$3:$AAD$1504,4,FALSE))</f>
        <v>The North Herts Local Plan Update</v>
      </c>
      <c r="G224" s="7294" t="str">
        <f>IF(VLOOKUP($A224,'8 Oct - LIVE LDS Data'!$A$3:$AAD$1504,6,FALSE)=0/1/1900,"",VLOOKUP($A224,'8 Oct - LIVE LDS Data'!$A$3:$AAD$1504,6,FALSE))</f>
        <v/>
      </c>
      <c r="H224" s="7294">
        <f>IF(VLOOKUP($A224,'8 Oct - LIVE LDS Data'!$A$3:$AAD$1504,7,FALSE)=0/1/1900,"",VLOOKUP($A224,'8 Oct - LIVE LDS Data'!$A$3:$AAD$1504,7,FALSE))</f>
        <v>2041</v>
      </c>
      <c r="I224" s="7294" t="str">
        <f>IF(VLOOKUP($A224,'8 Oct - LIVE LDS Data'!$A$3:$AAD$1504,8,FALSE)=0/1/1900,"",VLOOKUP($A224,'8 Oct - LIVE LDS Data'!$A$3:$AAD$1504,8,FALSE))</f>
        <v>N</v>
      </c>
      <c r="J224" s="7294" t="str">
        <f>IF(VLOOKUP($A224,'8 Oct - LIVE LDS Data'!$A$3:$AAD$1504,9,FALSE)=0/1/1900,"",VLOOKUP($A224,'8 Oct - LIVE LDS Data'!$A$3:$AAD$1504,9,FALSE))</f>
        <v>N</v>
      </c>
      <c r="K224" s="7295">
        <f>IF(VLOOKUP($A224,'8 Oct - LIVE LDS Data'!$A$3:$AAD$1504,10,FALSE)=0/1/1900,"",VLOOKUP($A224,'8 Oct - LIVE LDS Data'!$A$3:$AAD$1504,10,FALSE))</f>
        <v>44873</v>
      </c>
      <c r="L224" s="7297">
        <f>IF(VLOOKUP($A224,'8 Oct - LIVE LDS Data'!$A$3:$AAD$1504,33,FALSE)=0/1/1900,"",VLOOKUP($A224,'8 Oct - LIVE LDS Data'!$A$3:$AAD$1504,33,FALSE))</f>
        <v>45931</v>
      </c>
      <c r="M224" s="7297" t="str">
        <f>IF(VLOOKUP($A224,'8 Oct - LIVE LDS Data'!$A$3:$AAD$1504,34,FALSE)=0/1/1900,"",VLOOKUP($A224,'8 Oct - LIVE LDS Data'!$A$3:$AAD$1504,34,FALSE))</f>
        <v/>
      </c>
      <c r="N224" s="7297" t="str">
        <f>IF(VLOOKUP($A224,'8 Oct - LIVE LDS Data'!$A$3:$AAD$1504,40,FALSE)=0/1/1900,"",VLOOKUP($A224,'8 Oct - LIVE LDS Data'!$A$3:$AAD$1504,40,FALSE))</f>
        <v/>
      </c>
      <c r="O224" s="7297" t="str">
        <f>IF(VLOOKUP($A224,'8 Oct - LIVE LDS Data'!$A$3:$AAD$1504,41,FALSE)=0/1/1900,"",VLOOKUP($A224,'8 Oct - LIVE LDS Data'!$A$3:$AAD$1504,41,FALSE))</f>
        <v/>
      </c>
      <c r="P224" s="7297" t="str">
        <f>IF(VLOOKUP($A224,'8 Oct - LIVE LDS Data'!$A$3:$AAD$1504,47,FALSE)=0/1/1900,"",VLOOKUP($A224,'8 Oct - LIVE LDS Data'!$A$3:$AAD$1504,47,FALSE))</f>
        <v/>
      </c>
      <c r="Q224" s="7297" t="str">
        <f>IF(VLOOKUP($A224,'8 Oct - LIVE LDS Data'!$A$3:$AAD$1504,48,FALSE)=0/1/1900,"",VLOOKUP($A224,'8 Oct - LIVE LDS Data'!$A$3:$AAD$1504,48,FALSE))</f>
        <v/>
      </c>
      <c r="R224" s="7297" t="str">
        <f>IF(VLOOKUP($A224,'8 Oct - LIVE LDS Data'!$A$3:$AAD$1504,54,FALSE)=0/1/1900,"",VLOOKUP($A224,'8 Oct - LIVE LDS Data'!$A$3:$AAD$1504,54,FALSE))</f>
        <v/>
      </c>
      <c r="S224" s="7297" t="str">
        <f>IF(VLOOKUP($A224,'8 Oct - LIVE LDS Data'!$A$3:$AAD$1504,55,FALSE)=0/1/1900,"",VLOOKUP($A224,'8 Oct - LIVE LDS Data'!$A$3:$AAD$1504,55,FALSE))</f>
        <v/>
      </c>
      <c r="T224" s="7297">
        <f>IF(VLOOKUP($A224,'8 Oct - LIVE LDS Data'!$A$3:$AAD$1504,60,FALSE)=0/1/1900,"",VLOOKUP($A224,'8 Oct - LIVE LDS Data'!$A$3:$AAD$1504,60,FALSE))</f>
        <v>46296</v>
      </c>
      <c r="U224" s="7297">
        <f>IF(VLOOKUP($A224,'8 Oct - LIVE LDS Data'!$A$3:$AAD$1504,63,FALSE)=0/1/1900,"",VLOOKUP($A224,'8 Oct - LIVE LDS Data'!$A$3:$AAD$1504,63,FALSE))</f>
        <v>46447</v>
      </c>
      <c r="V224" s="7297">
        <f>IF(VLOOKUP($A224,'8 Oct - LIVE LDS Data'!$A$3:$AAD$1504,66,FALSE)=0/1/1900,"",VLOOKUP($A224,'8 Oct - LIVE LDS Data'!$A$3:$AAD$1504,66,FALSE))</f>
        <v>46722</v>
      </c>
      <c r="W224" s="7537" t="str">
        <f>IF(VLOOKUP($A224,'8 Oct - LIVE LDS Data'!$A$3:$AAD$1504,68,FALSE)=0/1/1900,"",VLOOKUP($A224,'8 Oct - LIVE LDS Data'!$A$3:$AAD$1504,68,FALSE))</f>
        <v>Submission March 2027</v>
      </c>
      <c r="X224" s="7314" t="str">
        <f>IF(VLOOKUP($A224,'8 Oct - LIVE LDS Data'!$A$3:$AAD$1504,79,FALSE)=0/1/1900,"",VLOOKUP($A224,'8 Oct - LIVE LDS Data'!$A$3:$AAD$1504,79,FALSE))</f>
        <v>new plan to be prepared under new system</v>
      </c>
      <c r="Y224" s="7315" t="s">
        <v>3757</v>
      </c>
      <c r="Z224" s="7538" t="s">
        <v>8051</v>
      </c>
      <c r="AA224" s="7300">
        <f>IF(VLOOKUP($A224,'8 Oct - LIVE LDS Data'!$A$3:$AAD$1504,72,FALSE)=0/1/1900,"",VLOOKUP($A224,'8 Oct - LIVE LDS Data'!$A$3:$AAD$1504,72,FALSE))</f>
        <v>45674</v>
      </c>
      <c r="AB224" s="7300">
        <f>IF(VLOOKUP($A224,'8 Oct - LIVE LDS Data'!$A$3:$AAD$1504,73,FALSE)=0/1/1900,"",VLOOKUP($A224,'8 Oct - LIVE LDS Data'!$A$3:$AAD$1504,73,FALSE))</f>
        <v>45805</v>
      </c>
      <c r="AC224" s="7300">
        <f>IF(VLOOKUP($A224,'8 Oct - LIVE LDS Data'!$A$3:$AAD$1504,75,FALSE)=0/1/1900,"",VLOOKUP($A224,'8 Oct - LIVE LDS Data'!$A$3:$AAD$1504,75,FALSE))</f>
        <v>45453</v>
      </c>
      <c r="AD224" s="7300">
        <f>IF(VLOOKUP($A224,'8 Oct - LIVE LDS Data'!$A$3:$AAD$1504,76,FALSE)=0/1/1900,"",VLOOKUP($A224,'8 Oct - LIVE LDS Data'!$A$3:$AAD$1504,76,FALSE))</f>
        <v>45805</v>
      </c>
    </row>
    <row r="225" spans="1:30" s="610" customFormat="1" ht="30" hidden="1" customHeight="1" x14ac:dyDescent="0.2">
      <c r="A225" s="7326" t="s">
        <v>4122</v>
      </c>
      <c r="B225" s="7326"/>
      <c r="C225" s="1465" t="s">
        <v>4123</v>
      </c>
      <c r="D225" s="1466"/>
      <c r="E225" s="1466"/>
      <c r="F225" s="7293" t="str">
        <f>IF(VLOOKUP($A225,'8 Oct - LIVE LDS Data'!$A$3:$AAD$1504,4,FALSE)=0/1/1900,"",VLOOKUP($A225,'8 Oct - LIVE LDS Data'!$A$3:$AAD$1504,4,FALSE))</f>
        <v>Local Plan 2025 - 2040</v>
      </c>
      <c r="G225" s="7294">
        <f>IF(VLOOKUP($A225,'8 Oct - LIVE LDS Data'!$A$3:$AAD$1504,6,FALSE)=0/1/1900,"",VLOOKUP($A225,'8 Oct - LIVE LDS Data'!$A$3:$AAD$1504,6,FALSE))</f>
        <v>2025</v>
      </c>
      <c r="H225" s="7294">
        <f>IF(VLOOKUP($A225,'8 Oct - LIVE LDS Data'!$A$3:$AAD$1504,7,FALSE)=0/1/1900,"",VLOOKUP($A225,'8 Oct - LIVE LDS Data'!$A$3:$AAD$1504,7,FALSE))</f>
        <v>2040</v>
      </c>
      <c r="I225" s="7294" t="str">
        <f>IF(VLOOKUP($A225,'8 Oct - LIVE LDS Data'!$A$3:$AAD$1504,8,FALSE)=0/1/1900,"",VLOOKUP($A225,'8 Oct - LIVE LDS Data'!$A$3:$AAD$1504,8,FALSE))</f>
        <v>N</v>
      </c>
      <c r="J225" s="7294" t="str">
        <f>IF(VLOOKUP($A225,'8 Oct - LIVE LDS Data'!$A$3:$AAD$1504,9,FALSE)=0/1/1900,"",VLOOKUP($A225,'8 Oct - LIVE LDS Data'!$A$3:$AAD$1504,9,FALSE))</f>
        <v>N</v>
      </c>
      <c r="K225" s="7295">
        <f>IF(VLOOKUP($A225,'8 Oct - LIVE LDS Data'!$A$3:$AAD$1504,10,FALSE)=0/1/1900,"",VLOOKUP($A225,'8 Oct - LIVE LDS Data'!$A$3:$AAD$1504,10,FALSE))</f>
        <v>42724</v>
      </c>
      <c r="L225" s="7297">
        <f>IF(VLOOKUP($A225,'8 Oct - LIVE LDS Data'!$A$3:$AAD$1504,33,FALSE)=0/1/1900,"",VLOOKUP($A225,'8 Oct - LIVE LDS Data'!$A$3:$AAD$1504,33,FALSE))</f>
        <v>43800</v>
      </c>
      <c r="M225" s="7297">
        <f>IF(VLOOKUP($A225,'8 Oct - LIVE LDS Data'!$A$3:$AAD$1504,34,FALSE)=0/1/1900,"",VLOOKUP($A225,'8 Oct - LIVE LDS Data'!$A$3:$AAD$1504,34,FALSE))</f>
        <v>43466</v>
      </c>
      <c r="N225" s="7297">
        <f>IF(VLOOKUP($A225,'8 Oct - LIVE LDS Data'!$A$3:$AAD$1504,40,FALSE)=0/1/1900,"",VLOOKUP($A225,'8 Oct - LIVE LDS Data'!$A$3:$AAD$1504,40,FALSE))</f>
        <v>44044</v>
      </c>
      <c r="O225" s="7297">
        <f>IF(VLOOKUP($A225,'8 Oct - LIVE LDS Data'!$A$3:$AAD$1504,41,FALSE)=0/1/1900,"",VLOOKUP($A225,'8 Oct - LIVE LDS Data'!$A$3:$AAD$1504,41,FALSE))</f>
        <v>44044</v>
      </c>
      <c r="P225" s="7297">
        <f>IF(VLOOKUP($A225,'8 Oct - LIVE LDS Data'!$A$3:$AAD$1504,47,FALSE)=0/1/1900,"",VLOOKUP($A225,'8 Oct - LIVE LDS Data'!$A$3:$AAD$1504,47,FALSE))</f>
        <v>44197</v>
      </c>
      <c r="Q225" s="7297">
        <f>IF(VLOOKUP($A225,'8 Oct - LIVE LDS Data'!$A$3:$AAD$1504,48,FALSE)=0/1/1900,"",VLOOKUP($A225,'8 Oct - LIVE LDS Data'!$A$3:$AAD$1504,48,FALSE))</f>
        <v>44197</v>
      </c>
      <c r="R225" s="7297" t="str">
        <f>IF(VLOOKUP($A225,'8 Oct - LIVE LDS Data'!$A$3:$AAD$1504,54,FALSE)=0/1/1900,"",VLOOKUP($A225,'8 Oct - LIVE LDS Data'!$A$3:$AAD$1504,54,FALSE))</f>
        <v/>
      </c>
      <c r="S225" s="7297" t="str">
        <f>IF(VLOOKUP($A225,'8 Oct - LIVE LDS Data'!$A$3:$AAD$1504,55,FALSE)=0/1/1900,"",VLOOKUP($A225,'8 Oct - LIVE LDS Data'!$A$3:$AAD$1504,55,FALSE))</f>
        <v/>
      </c>
      <c r="T225" s="7297">
        <f>IF(VLOOKUP($A225,'8 Oct - LIVE LDS Data'!$A$3:$AAD$1504,60,FALSE)=0/1/1900,"",VLOOKUP($A225,'8 Oct - LIVE LDS Data'!$A$3:$AAD$1504,60,FALSE))</f>
        <v>45717</v>
      </c>
      <c r="U225" s="7297">
        <f>IF(VLOOKUP($A225,'8 Oct - LIVE LDS Data'!$A$3:$AAD$1504,63,FALSE)=0/1/1900,"",VLOOKUP($A225,'8 Oct - LIVE LDS Data'!$A$3:$AAD$1504,63,FALSE))</f>
        <v>45839</v>
      </c>
      <c r="V225" s="7297">
        <f>IF(VLOOKUP($A225,'8 Oct - LIVE LDS Data'!$A$3:$AAD$1504,66,FALSE)=0/1/1900,"",VLOOKUP($A225,'8 Oct - LIVE LDS Data'!$A$3:$AAD$1504,66,FALSE))</f>
        <v>46082</v>
      </c>
      <c r="W225" s="7537" t="str">
        <f>IF(VLOOKUP($A225,'8 Oct - LIVE LDS Data'!$A$3:$AAD$1504,68,FALSE)=0/1/1900,"",VLOOKUP($A225,'8 Oct - LIVE LDS Data'!$A$3:$AAD$1504,68,FALSE))</f>
        <v>Latest News: Final draft of the Local Plan: At its meeting on 17th December 2024 the National Park Authority agreed to move to the next stage of the Local Plan. This will see a final draft published in February/March so that interested parties can submit final representations. The Local Plan will then be submitted to the Planning Inspectorate, which will determine whether it is fit for purpose, having regard to any representations that were submitted.</v>
      </c>
      <c r="X225" s="7314" t="str">
        <f>IF(VLOOKUP($A225,'8 Oct - LIVE LDS Data'!$A$3:$AAD$1504,79,FALSE)=0/1/1900,"",VLOOKUP($A225,'8 Oct - LIVE LDS Data'!$A$3:$AAD$1504,79,FALSE))</f>
        <v>Published Mar 2025</v>
      </c>
      <c r="Y225" s="7315" t="s">
        <v>90</v>
      </c>
      <c r="Z225" s="7538" t="s">
        <v>226</v>
      </c>
      <c r="AA225" s="7300">
        <f>IF(VLOOKUP($A225,'8 Oct - LIVE LDS Data'!$A$3:$AAD$1504,72,FALSE)=0/1/1900,"",VLOOKUP($A225,'8 Oct - LIVE LDS Data'!$A$3:$AAD$1504,72,FALSE))</f>
        <v>45678</v>
      </c>
      <c r="AB225" s="7300">
        <f>IF(VLOOKUP($A225,'8 Oct - LIVE LDS Data'!$A$3:$AAD$1504,73,FALSE)=0/1/1900,"",VLOOKUP($A225,'8 Oct - LIVE LDS Data'!$A$3:$AAD$1504,73,FALSE))</f>
        <v>45070</v>
      </c>
      <c r="AC225" s="7300">
        <f>IF(VLOOKUP($A225,'8 Oct - LIVE LDS Data'!$A$3:$AAD$1504,75,FALSE)=0/1/1900,"",VLOOKUP($A225,'8 Oct - LIVE LDS Data'!$A$3:$AAD$1504,75,FALSE))</f>
        <v>45754</v>
      </c>
      <c r="AD225" s="7300">
        <f>IF(VLOOKUP($A225,'8 Oct - LIVE LDS Data'!$A$3:$AAD$1504,76,FALSE)=0/1/1900,"",VLOOKUP($A225,'8 Oct - LIVE LDS Data'!$A$3:$AAD$1504,76,FALSE))</f>
        <v>45695</v>
      </c>
    </row>
  </sheetData>
  <sheetProtection selectLockedCells="1" selectUnlockedCells="1"/>
  <autoFilter ref="A3:AD225" xr:uid="{58A780E3-9533-4DAB-867D-2CDF2168A700}">
    <filterColumn colId="23">
      <filters>
        <filter val="(i) Reg 18 yet to start_x000a_(ii) Reg 18 yet to start"/>
        <filter val="A review of the Joint Local Plan will take place in 2024"/>
        <filter val="DEFUNCT LPA_x000a_[new merged authority to prepare plan]"/>
        <filter val="DEFUNCT LPA_x000a_[new unitary authority to prepare plan]"/>
        <filter val="emerging local plan to be prepared under new system"/>
        <filter val="emerging local plan to be submitted under new system"/>
        <filter val="In very early stages of Local Plan Review (pre-Reg 18)_x000a_[working on a new LDS]"/>
        <filter val="likely to submit under new system"/>
        <filter val="local plan to be submitted under new system_x000a_[Formal consultation on draft plan exp. in 2025]"/>
        <filter val="new plan to be prepared under new system"/>
        <filter val="new plan to be submitted under new system"/>
        <filter val="no work on an adopted plan_x000a_[adopted 2021]"/>
        <filter val="no work on an emerging plan"/>
        <filter val="no work on an emerging plan_x000a_[adopted Apr-2022]"/>
        <filter val="no work on an emerging plan_x000a_[adopted Aug-2019]"/>
        <filter val="no work on an emerging plan_x000a_[adopted Feb-2022]"/>
        <filter val="no work on an emerging plan_x000a_[adopted Jan-2022]"/>
        <filter val="no work on an emerging plan_x000a_[adopted Jul-2020 &amp; planning powers to be transferred in 2024]"/>
        <filter val="no work on an emerging plan_x000a_[adopted Jun-2022]"/>
        <filter val="no work on an emerging plan_x000a_[adopted Mar-2022]"/>
        <filter val="no work on an emerging plan_x000a_[adopted Oct-2020]"/>
        <filter val="no work on an emerging plan_x000a_[adopted Oct-2022]"/>
        <filter val="no work on an emerging plan_x000a_[adopted Sep-2021]"/>
        <filter val="no work on an emerging plan_x000a_[no plan to be submitted before 2027]_x000a_[adopted 2021]"/>
        <filter val="no work on an emerging plan_x000a_[no plan will be submitted between 2024-2026]_x000a_[adopted 2021]"/>
        <filter val="no work on an emerging plan _x000a_[adopted Jul-2022]"/>
        <filter val="non-strategic partial review"/>
        <filter val="plan to be prepared under new system"/>
        <filter val="plan to be submitted under new system"/>
        <filter val="Reg 18 yet to start"/>
        <filter val="Reg 18 yet to start_x000a_(exp. Mar-2025)"/>
        <filter val="Reg 18 yet to start_x000a_(exp. Q1/Q2 2024/25)"/>
        <filter val="Reg 18 yet to start_x000a_(exp. Q2 2025/26)"/>
        <filter val="Reg 18 yet to start_x000a_(Reg 18 exp. Summer 2024]"/>
        <filter val="Reg 18 yet to start_x000a_[DELAYED]"/>
        <filter val="Reg 18 yet to start_x000a_[early engagement closed March 2023]"/>
        <filter val="Reg 18 yet to start_x000a_[early scoping underway]"/>
        <filter val="Reg 18 yet to start_x000a_[exp Spring 2024]"/>
        <filter val="Reg 18 yet to start_x000a_[exp. July 2024]"/>
        <filter val="Reg 18 yet to start_x000a_[exp. June 2024]"/>
        <filter val="Reg 18 yet to start_x000a_[exp. May 2024]"/>
        <filter val="Reg 18 yet to start_x000a_[exp. May/June 2024]"/>
        <filter val="Reg 18 yet to start_x000a_[exp. Nov 2024]"/>
        <filter val="Reg 18 yet to start_x000a_[exp. Oct-2024}"/>
        <filter val="Reg 18 yet to start_x000a_[exp. Q4 2024/25]"/>
        <filter val="Reg 18 yet to start_x000a_[exp. Summer 2025]"/>
        <filter val="Reg 18 yet to start_x000a_[Issues &amp; Options exp. Jul-2024]"/>
        <filter val="Reg 18 yet to start_x000a_[issues and options exp. Autumn 2024]"/>
        <filter val="Reg 18 yet to start_x000a_[issues and options exp. Summer 2024]"/>
        <filter val="Reg 18 yet to start_x000a_[PAUSED]"/>
        <filter val="Reg 18 yet to start_x000a_[plan to be submitted under new system]"/>
        <filter val="Reg 18 yet to start_x000a_[Reg 18 exp. 2024]"/>
        <filter val="Reg 18 yet to start_x000a_[review yet to commence]"/>
        <filter val="Reg 18 yet to start_x000a_[scoping exp. Autumn 2025]"/>
        <filter val="Reg 18 yet to start_x000a_[TBC]"/>
        <filter val="Reg 18 yet to start _x000a_[exp. Summer 2024]"/>
        <filter val="Reg 18 yet to start - exp. Oct-2024_x000a_[Reg 19 exp. Jan-2026]"/>
        <filter val="self-reviewed"/>
        <filter val="self-reviewed_x000a_(Jan 2022)"/>
        <filter val="self-reviewed_x000a_(Jul-2019)"/>
        <filter val="self-reviewed_x000a_(July 2023)"/>
        <filter val="self-reviewed_x000a_(Sep-2021)"/>
        <filter val="self-reviewed_x000a_[Jun-2022]"/>
        <filter val="self-reviewed_x000a_[no updates required, _x000a_Sep-2022]"/>
        <filter val="self-reviewed_x000a_[Nov-2022]"/>
        <filter val="self-reviewed (Aug 2023)_x000a_new local plan to be prepared under new system"/>
        <filter val="self-reviewed [est.2023]_x000a_to submit plan under new system"/>
        <filter val="Submitting a plan under new system"/>
        <filter val="to submit under new system"/>
        <filter val="to submit under new system but not before 2027_x000a_[adopted 2021]"/>
        <filter val="unclear"/>
        <filter val="very early (pre-Reg 18) consultations ongoing"/>
        <filter val="will be preparing a new plan under the new system"/>
        <filter val="will be submitting under new system"/>
        <filter val="will be submitting under new system   _x000a_[not before 2026]"/>
        <filter val="work on an emerging plan yet to start"/>
      </filters>
    </filterColumn>
    <sortState xmlns:xlrd2="http://schemas.microsoft.com/office/spreadsheetml/2017/richdata2" ref="A16:AD224">
      <sortCondition ref="X3:X225"/>
    </sortState>
  </autoFilter>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E48E91E7-B209-4C79-9D9F-3652881C37BD}">
          <x14:formula1>
            <xm:f>Sheet3!$D$4:$D$5</xm:f>
          </x14:formula1>
          <xm:sqref>Z162 Y55 Z166 Z133 Z28 Z201:Z202 Z213 Y94:Y95 Y195:Y225 Y57:Y92 Y97:Y193 Y4:Y53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0A55-7896-4F69-ACCC-66ACB010DC9D}">
  <sheetPr filterMode="1">
    <tabColor rgb="FFFF0000"/>
  </sheetPr>
  <dimension ref="A1:AF215"/>
  <sheetViews>
    <sheetView workbookViewId="0"/>
  </sheetViews>
  <sheetFormatPr baseColWidth="10" defaultColWidth="8.5" defaultRowHeight="30" customHeight="1" x14ac:dyDescent="0.2"/>
  <cols>
    <col min="1" max="1" width="11.5" style="1457" customWidth="1"/>
    <col min="2" max="2" width="11" style="3347" hidden="1" customWidth="1"/>
    <col min="3" max="3" width="17.5" style="1457" customWidth="1"/>
    <col min="4" max="4" width="22.5" style="1749" hidden="1" customWidth="1"/>
    <col min="5" max="5" width="6.83203125" style="1749" hidden="1" customWidth="1"/>
    <col min="6" max="6" width="24.5" style="1457" customWidth="1"/>
    <col min="7" max="7" width="13.5" style="1458" customWidth="1"/>
    <col min="8" max="8" width="9.5" style="1458" customWidth="1"/>
    <col min="9" max="9" width="9.1640625" style="1749" customWidth="1"/>
    <col min="10" max="10" width="8.5" style="1457" customWidth="1"/>
    <col min="11" max="11" width="18.83203125" style="1752" customWidth="1"/>
    <col min="12" max="19" width="18.83203125" style="2851" customWidth="1"/>
    <col min="20" max="20" width="14.83203125" style="2703" customWidth="1"/>
    <col min="21" max="22" width="19.1640625" style="2703" customWidth="1"/>
    <col min="23" max="23" width="41.1640625" style="2461" hidden="1" customWidth="1"/>
    <col min="24" max="24" width="25" style="2242" customWidth="1"/>
    <col min="25" max="25" width="14.83203125" style="1749" hidden="1" customWidth="1"/>
    <col min="26" max="26" width="17.5" style="1462" hidden="1" customWidth="1"/>
    <col min="27" max="27" width="16.5" style="2464" customWidth="1"/>
    <col min="28" max="28" width="14.1640625" style="2375" customWidth="1"/>
    <col min="29" max="29" width="15.83203125" style="2375" customWidth="1"/>
    <col min="30" max="30" width="14.1640625" style="1464" customWidth="1"/>
    <col min="31" max="32" width="8.5" style="610"/>
    <col min="33" max="16384" width="8.5" style="1"/>
  </cols>
  <sheetData>
    <row r="1" spans="1:30" s="1505" customFormat="1" ht="30" customHeight="1" x14ac:dyDescent="0.3">
      <c r="A1" s="7532"/>
      <c r="B1" s="3347"/>
      <c r="C1" s="611" t="s">
        <v>8048</v>
      </c>
      <c r="D1" s="1747"/>
      <c r="E1" s="1747"/>
      <c r="F1" s="611"/>
      <c r="G1" s="1498"/>
      <c r="H1" s="1498"/>
      <c r="I1" s="1747"/>
      <c r="J1" s="611"/>
      <c r="K1" s="1964"/>
      <c r="L1" s="3121"/>
      <c r="M1" s="3121"/>
      <c r="N1" s="3121"/>
      <c r="O1" s="3121"/>
      <c r="P1" s="3121"/>
      <c r="Q1" s="3121"/>
      <c r="R1" s="3121"/>
      <c r="S1" s="3121"/>
      <c r="T1" s="2701"/>
      <c r="U1" s="2701"/>
      <c r="V1" s="2701"/>
      <c r="W1" s="2459"/>
      <c r="X1" s="2241"/>
      <c r="Y1" s="7292"/>
      <c r="Z1" s="7533"/>
      <c r="AA1" s="2462"/>
      <c r="AB1" s="2373"/>
      <c r="AC1" s="2373"/>
      <c r="AD1" s="1504"/>
    </row>
    <row r="2" spans="1:30" s="70" customFormat="1" ht="30" customHeight="1" thickBot="1" x14ac:dyDescent="0.3">
      <c r="A2" s="7532"/>
      <c r="B2" s="3347"/>
      <c r="C2" s="1491" t="s">
        <v>4150</v>
      </c>
      <c r="D2" s="1748"/>
      <c r="E2" s="1748"/>
      <c r="F2" s="1490"/>
      <c r="G2" s="1492"/>
      <c r="H2" s="1492"/>
      <c r="I2" s="2613"/>
      <c r="J2" s="1490"/>
      <c r="K2" s="1965"/>
      <c r="L2" s="3122"/>
      <c r="M2" s="3122"/>
      <c r="N2" s="3122"/>
      <c r="O2" s="3122"/>
      <c r="P2" s="3122"/>
      <c r="Q2" s="3122"/>
      <c r="R2" s="3122"/>
      <c r="S2" s="3122"/>
      <c r="T2" s="2702"/>
      <c r="U2" s="2702"/>
      <c r="V2" s="2702"/>
      <c r="W2" s="2460"/>
      <c r="X2" s="2243"/>
      <c r="Y2" s="7292"/>
      <c r="Z2" s="7533"/>
      <c r="AA2" s="2463"/>
      <c r="AB2" s="2374"/>
      <c r="AC2" s="2374"/>
      <c r="AD2" s="1497"/>
    </row>
    <row r="3" spans="1:30" s="1132" customFormat="1" ht="40" customHeight="1" thickBot="1" x14ac:dyDescent="0.25">
      <c r="A3" s="1983" t="s">
        <v>1</v>
      </c>
      <c r="B3" s="3348"/>
      <c r="C3" s="1984" t="s">
        <v>4151</v>
      </c>
      <c r="D3" s="2013" t="s">
        <v>4152</v>
      </c>
      <c r="E3" s="2013" t="s">
        <v>4153</v>
      </c>
      <c r="F3" s="1985" t="s">
        <v>4</v>
      </c>
      <c r="G3" s="1986" t="s">
        <v>4154</v>
      </c>
      <c r="H3" s="1987" t="s">
        <v>4155</v>
      </c>
      <c r="I3" s="1988" t="s">
        <v>8</v>
      </c>
      <c r="J3" s="1989" t="s">
        <v>9</v>
      </c>
      <c r="K3" s="3128" t="s">
        <v>4156</v>
      </c>
      <c r="L3" s="3129" t="s">
        <v>4157</v>
      </c>
      <c r="M3" s="3129" t="s">
        <v>4158</v>
      </c>
      <c r="N3" s="3130" t="s">
        <v>4159</v>
      </c>
      <c r="O3" s="3130" t="s">
        <v>4160</v>
      </c>
      <c r="P3" s="3131" t="s">
        <v>4161</v>
      </c>
      <c r="Q3" s="3131" t="s">
        <v>4162</v>
      </c>
      <c r="R3" s="3132" t="s">
        <v>4163</v>
      </c>
      <c r="S3" s="3132" t="s">
        <v>4164</v>
      </c>
      <c r="T3" s="3125" t="s">
        <v>4165</v>
      </c>
      <c r="U3" s="3127" t="s">
        <v>4166</v>
      </c>
      <c r="V3" s="3126" t="s">
        <v>4167</v>
      </c>
      <c r="W3" s="2378" t="s">
        <v>8049</v>
      </c>
      <c r="X3" s="1990" t="s">
        <v>4168</v>
      </c>
      <c r="Y3" s="1511" t="s">
        <v>4169</v>
      </c>
      <c r="Z3" s="2209" t="s">
        <v>8050</v>
      </c>
      <c r="AA3" s="2388" t="s">
        <v>4170</v>
      </c>
      <c r="AB3" s="2390" t="s">
        <v>4171</v>
      </c>
      <c r="AC3" s="2389" t="s">
        <v>4172</v>
      </c>
      <c r="AD3" s="2391" t="s">
        <v>4173</v>
      </c>
    </row>
    <row r="4" spans="1:30" s="610" customFormat="1" ht="30" hidden="1" customHeight="1" thickTop="1" x14ac:dyDescent="0.2">
      <c r="A4" s="1465" t="s">
        <v>86</v>
      </c>
      <c r="B4" s="1465"/>
      <c r="C4" s="1465" t="s">
        <v>87</v>
      </c>
      <c r="D4" s="1466"/>
      <c r="E4" s="1466"/>
      <c r="F4" s="7293" t="str">
        <f>IF(VLOOKUP($A4,'8 Oct - LIVE LDS Data'!$A$3:$AAD$1504,4,FALSE)=0/1/1900,"",VLOOKUP($A4,'8 Oct - LIVE LDS Data'!$A$3:$AAD$1504,4,FALSE))</f>
        <v xml:space="preserve">Adur Local Plan </v>
      </c>
      <c r="G4" s="7294">
        <f>IF(VLOOKUP($A4,'8 Oct - LIVE LDS Data'!$A$3:$AAD$1504,6,FALSE)=0/1/1900,"",VLOOKUP($A4,'8 Oct - LIVE LDS Data'!$A$3:$AAD$1504,6,FALSE))</f>
        <v>2024</v>
      </c>
      <c r="H4" s="7294">
        <f>IF(VLOOKUP($A4,'8 Oct - LIVE LDS Data'!$A$3:$AAD$1504,7,FALSE)=0/1/1900,"",VLOOKUP($A4,'8 Oct - LIVE LDS Data'!$A$3:$AAD$1504,7,FALSE))</f>
        <v>2039</v>
      </c>
      <c r="I4" s="7294" t="str">
        <f>IF(VLOOKUP($A4,'8 Oct - LIVE LDS Data'!$A$3:$AAD$1504,8,FALSE)=0/1/1900,"",VLOOKUP($A4,'8 Oct - LIVE LDS Data'!$A$3:$AAD$1504,8,FALSE))</f>
        <v>N</v>
      </c>
      <c r="J4" s="7294" t="str">
        <f>IF(VLOOKUP($A4,'8 Oct - LIVE LDS Data'!$A$3:$AAD$1504,9,FALSE)=0/1/1900,"",VLOOKUP($A4,'8 Oct - LIVE LDS Data'!$A$3:$AAD$1504,9,FALSE))</f>
        <v>N</v>
      </c>
      <c r="K4" s="7295">
        <f>IF(VLOOKUP($A4,'8 Oct - LIVE LDS Data'!$A$3:$AAD$1504,10,FALSE)=0/1/1900,"",VLOOKUP($A4,'8 Oct - LIVE LDS Data'!$A$3:$AAD$1504,10,FALSE))</f>
        <v>43083</v>
      </c>
      <c r="L4" s="7297">
        <f>IF(VLOOKUP($A4,'8 Oct - LIVE LDS Data'!$A$3:$AAD$1504,33,FALSE)=0/1/1900,"",VLOOKUP($A4,'8 Oct - LIVE LDS Data'!$A$3:$AAD$1504,33,FALSE))</f>
        <v>45474</v>
      </c>
      <c r="M4" s="7297">
        <f>IF(VLOOKUP($A4,'8 Oct - LIVE LDS Data'!$A$3:$AAD$1504,34,FALSE)=0/1/1900,"",VLOOKUP($A4,'8 Oct - LIVE LDS Data'!$A$3:$AAD$1504,34,FALSE))</f>
        <v>45622</v>
      </c>
      <c r="N4" s="7297">
        <f>IF(VLOOKUP($A4,'8 Oct - LIVE LDS Data'!$A$3:$AAD$1504,40,FALSE)=0/1/1900,"",VLOOKUP($A4,'8 Oct - LIVE LDS Data'!$A$3:$AAD$1504,40,FALSE))</f>
        <v>46327</v>
      </c>
      <c r="O4" s="7297" t="str">
        <f>IF(VLOOKUP($A4,'8 Oct - LIVE LDS Data'!$A$3:$AAD$1504,41,FALSE)=0/1/1900,"",VLOOKUP($A4,'8 Oct - LIVE LDS Data'!$A$3:$AAD$1504,41,FALSE))</f>
        <v/>
      </c>
      <c r="P4" s="7297" t="str">
        <f>IF(VLOOKUP($A4,'8 Oct - LIVE LDS Data'!$A$3:$AAD$1504,47,FALSE)=0/1/1900,"",VLOOKUP($A4,'8 Oct - LIVE LDS Data'!$A$3:$AAD$1504,47,FALSE))</f>
        <v/>
      </c>
      <c r="Q4" s="7297" t="str">
        <f>IF(VLOOKUP($A4,'8 Oct - LIVE LDS Data'!$A$3:$AAD$1504,48,FALSE)=0/1/1900,"",VLOOKUP($A4,'8 Oct - LIVE LDS Data'!$A$3:$AAD$1504,48,FALSE))</f>
        <v/>
      </c>
      <c r="R4" s="7297" t="str">
        <f>IF(VLOOKUP($A4,'8 Oct - LIVE LDS Data'!$A$3:$AAD$1504,54,FALSE)=0/1/1900,"",VLOOKUP($A4,'8 Oct - LIVE LDS Data'!$A$3:$AAD$1504,54,FALSE))</f>
        <v/>
      </c>
      <c r="S4" s="7297" t="str">
        <f>IF(VLOOKUP($A4,'8 Oct - LIVE LDS Data'!$A$3:$AAD$1504,55,FALSE)=0/1/1900,"",VLOOKUP($A4,'8 Oct - LIVE LDS Data'!$A$3:$AAD$1504,55,FALSE))</f>
        <v/>
      </c>
      <c r="T4" s="7297">
        <f>IF(VLOOKUP($A4,'8 Oct - LIVE LDS Data'!$A$3:$AAD$1504,60,FALSE)=0/1/1900,"",VLOOKUP($A4,'8 Oct - LIVE LDS Data'!$A$3:$AAD$1504,60,FALSE))</f>
        <v>46600</v>
      </c>
      <c r="U4" s="7297">
        <f>IF(VLOOKUP($A4,'8 Oct - LIVE LDS Data'!$A$3:$AAD$1504,63,FALSE)=0/1/1900,"",VLOOKUP($A4,'8 Oct - LIVE LDS Data'!$A$3:$AAD$1504,63,FALSE))</f>
        <v>46722</v>
      </c>
      <c r="V4" s="7297">
        <f>IF(VLOOKUP($A4,'8 Oct - LIVE LDS Data'!$A$3:$AAD$1504,66,FALSE)=0/1/1900,"",VLOOKUP($A4,'8 Oct - LIVE LDS Data'!$A$3:$AAD$1504,66,FALSE))</f>
        <v>46905</v>
      </c>
      <c r="W4" s="7537" t="str">
        <f>IF(VLOOKUP($A4,'8 Oct - LIVE LDS Data'!$A$3:$AAD$1504,68,FALSE)=0/1/1900,"",VLOOKUP($A4,'8 Oct - LIVE LDS Data'!$A$3:$AAD$1504,68,FALSE))</f>
        <v>Change to new system plan.
Submission now exp Dec 2027</v>
      </c>
      <c r="X4" s="7314" t="str">
        <f>IF(VLOOKUP($A4,'8 Oct - LIVE LDS Data'!$A$3:$AAD$1504,79,FALSE)=0/1/1900,"",VLOOKUP($A4,'8 Oct - LIVE LDS Data'!$A$3:$AAD$1504,79,FALSE))</f>
        <v>new plan to be prepared under new system</v>
      </c>
      <c r="Y4" s="7315" t="s">
        <v>90</v>
      </c>
      <c r="Z4" s="7536" t="s">
        <v>8054</v>
      </c>
      <c r="AA4" s="7300">
        <f>IF(VLOOKUP($A4,'8 Oct - LIVE LDS Data'!$A$3:$AAD$1504,72,FALSE)=0/1/1900,"",VLOOKUP($A4,'8 Oct - LIVE LDS Data'!$A$3:$AAD$1504,72,FALSE))</f>
        <v>45562</v>
      </c>
      <c r="AB4" s="7300">
        <f>IF(VLOOKUP($A4,'8 Oct - LIVE LDS Data'!$A$3:$AAD$1504,73,FALSE)=0/1/1900,"",VLOOKUP($A4,'8 Oct - LIVE LDS Data'!$A$3:$AAD$1504,73,FALSE))</f>
        <v>45743</v>
      </c>
      <c r="AC4" s="7300">
        <f>IF(VLOOKUP($A4,'8 Oct - LIVE LDS Data'!$A$3:$AAD$1504,75,FALSE)=0/1/1900,"",VLOOKUP($A4,'8 Oct - LIVE LDS Data'!$A$3:$AAD$1504,75,FALSE))</f>
        <v>45562</v>
      </c>
      <c r="AD4" s="7300">
        <f>IF(VLOOKUP($A4,'8 Oct - LIVE LDS Data'!$A$3:$AAD$1504,76,FALSE)=0/1/1900,"",VLOOKUP($A4,'8 Oct - LIVE LDS Data'!$A$3:$AAD$1504,76,FALSE))</f>
        <v>45743</v>
      </c>
    </row>
    <row r="5" spans="1:30" s="610" customFormat="1" ht="30" customHeight="1" thickTop="1" x14ac:dyDescent="0.2">
      <c r="A5" s="1465" t="s">
        <v>135</v>
      </c>
      <c r="B5" s="1465"/>
      <c r="C5" s="1465" t="s">
        <v>136</v>
      </c>
      <c r="D5" s="1466"/>
      <c r="E5" s="1466"/>
      <c r="F5" s="7293" t="str">
        <f>IF(VLOOKUP($A5,'8 Oct - LIVE LDS Data'!$A$3:$AAD$1504,4,FALSE)=0/1/1900,"",VLOOKUP($A5,'8 Oct - LIVE LDS Data'!$A$3:$AAD$1504,4,FALSE))</f>
        <v>Arun Local Plan Update 2023 - 2041</v>
      </c>
      <c r="G5" s="7294">
        <f>IF(VLOOKUP($A5,'8 Oct - LIVE LDS Data'!$A$3:$AAD$1504,6,FALSE)=0/1/1900,"",VLOOKUP($A5,'8 Oct - LIVE LDS Data'!$A$3:$AAD$1504,6,FALSE))</f>
        <v>2023</v>
      </c>
      <c r="H5" s="7294">
        <f>IF(VLOOKUP($A5,'8 Oct - LIVE LDS Data'!$A$3:$AAD$1504,7,FALSE)=0/1/1900,"",VLOOKUP($A5,'8 Oct - LIVE LDS Data'!$A$3:$AAD$1504,7,FALSE))</f>
        <v>2041</v>
      </c>
      <c r="I5" s="7294" t="str">
        <f>IF(VLOOKUP($A5,'8 Oct - LIVE LDS Data'!$A$3:$AAD$1504,8,FALSE)=0/1/1900,"",VLOOKUP($A5,'8 Oct - LIVE LDS Data'!$A$3:$AAD$1504,8,FALSE))</f>
        <v>N</v>
      </c>
      <c r="J5" s="7294" t="str">
        <f>IF(VLOOKUP($A5,'8 Oct - LIVE LDS Data'!$A$3:$AAD$1504,9,FALSE)=0/1/1900,"",VLOOKUP($A5,'8 Oct - LIVE LDS Data'!$A$3:$AAD$1504,9,FALSE))</f>
        <v>N</v>
      </c>
      <c r="K5" s="7295">
        <f>IF(VLOOKUP($A5,'8 Oct - LIVE LDS Data'!$A$3:$AAD$1504,10,FALSE)=0/1/1900,"",VLOOKUP($A5,'8 Oct - LIVE LDS Data'!$A$3:$AAD$1504,10,FALSE))</f>
        <v>43299</v>
      </c>
      <c r="L5" s="7297">
        <f>IF(VLOOKUP($A5,'8 Oct - LIVE LDS Data'!$A$3:$AAD$1504,33,FALSE)=0/1/1900,"",VLOOKUP($A5,'8 Oct - LIVE LDS Data'!$A$3:$AAD$1504,33,FALSE))</f>
        <v>45383</v>
      </c>
      <c r="M5" s="7297">
        <f>IF(VLOOKUP($A5,'8 Oct - LIVE LDS Data'!$A$3:$AAD$1504,34,FALSE)=0/1/1900,"",VLOOKUP($A5,'8 Oct - LIVE LDS Data'!$A$3:$AAD$1504,34,FALSE))</f>
        <v>45376</v>
      </c>
      <c r="N5" s="7297">
        <f>IF(VLOOKUP($A5,'8 Oct - LIVE LDS Data'!$A$3:$AAD$1504,40,FALSE)=0/1/1900,"",VLOOKUP($A5,'8 Oct - LIVE LDS Data'!$A$3:$AAD$1504,40,FALSE))</f>
        <v>46113</v>
      </c>
      <c r="O5" s="7297" t="str">
        <f>IF(VLOOKUP($A5,'8 Oct - LIVE LDS Data'!$A$3:$AAD$1504,41,FALSE)=0/1/1900,"",VLOOKUP($A5,'8 Oct - LIVE LDS Data'!$A$3:$AAD$1504,41,FALSE))</f>
        <v/>
      </c>
      <c r="P5" s="7297" t="str">
        <f>IF(VLOOKUP($A5,'8 Oct - LIVE LDS Data'!$A$3:$AAD$1504,47,FALSE)=0/1/1900,"",VLOOKUP($A5,'8 Oct - LIVE LDS Data'!$A$3:$AAD$1504,47,FALSE))</f>
        <v/>
      </c>
      <c r="Q5" s="7297" t="str">
        <f>IF(VLOOKUP($A5,'8 Oct - LIVE LDS Data'!$A$3:$AAD$1504,48,FALSE)=0/1/1900,"",VLOOKUP($A5,'8 Oct - LIVE LDS Data'!$A$3:$AAD$1504,48,FALSE))</f>
        <v/>
      </c>
      <c r="R5" s="7297" t="str">
        <f>IF(VLOOKUP($A5,'8 Oct - LIVE LDS Data'!$A$3:$AAD$1504,54,FALSE)=0/1/1900,"",VLOOKUP($A5,'8 Oct - LIVE LDS Data'!$A$3:$AAD$1504,54,FALSE))</f>
        <v/>
      </c>
      <c r="S5" s="7297" t="str">
        <f>IF(VLOOKUP($A5,'8 Oct - LIVE LDS Data'!$A$3:$AAD$1504,55,FALSE)=0/1/1900,"",VLOOKUP($A5,'8 Oct - LIVE LDS Data'!$A$3:$AAD$1504,55,FALSE))</f>
        <v/>
      </c>
      <c r="T5" s="7297">
        <f>IF(VLOOKUP($A5,'8 Oct - LIVE LDS Data'!$A$3:$AAD$1504,60,FALSE)=0/1/1900,"",VLOOKUP($A5,'8 Oct - LIVE LDS Data'!$A$3:$AAD$1504,60,FALSE))</f>
        <v>46478</v>
      </c>
      <c r="U5" s="7297">
        <f>IF(VLOOKUP($A5,'8 Oct - LIVE LDS Data'!$A$3:$AAD$1504,63,FALSE)=0/1/1900,"",VLOOKUP($A5,'8 Oct - LIVE LDS Data'!$A$3:$AAD$1504,63,FALSE))</f>
        <v>46753</v>
      </c>
      <c r="V5" s="7297">
        <f>IF(VLOOKUP($A5,'8 Oct - LIVE LDS Data'!$A$3:$AAD$1504,66,FALSE)=0/1/1900,"",VLOOKUP($A5,'8 Oct - LIVE LDS Data'!$A$3:$AAD$1504,66,FALSE))</f>
        <v>46935</v>
      </c>
      <c r="W5" s="7537" t="str">
        <f>IF(VLOOKUP($A5,'8 Oct - LIVE LDS Data'!$A$3:$AAD$1504,68,FALSE)=0/1/1900,"",VLOOKUP($A5,'8 Oct - LIVE LDS Data'!$A$3:$AAD$1504,68,FALSE))</f>
        <v>Council had paused work on its local plan to await proposed reforms to the planning system.   Un-paused 19 July 2023.</v>
      </c>
      <c r="X5" s="7314" t="str">
        <f>IF(VLOOKUP($A5,'8 Oct - LIVE LDS Data'!$A$3:$AAD$1504,79,FALSE)=0/1/1900,"",VLOOKUP($A5,'8 Oct - LIVE LDS Data'!$A$3:$AAD$1504,79,FALSE))</f>
        <v>new plan to be prepared under new system</v>
      </c>
      <c r="Y5" s="7315" t="s">
        <v>90</v>
      </c>
      <c r="Z5" s="7536" t="s">
        <v>8051</v>
      </c>
      <c r="AA5" s="7300">
        <f>IF(VLOOKUP($A5,'8 Oct - LIVE LDS Data'!$A$3:$AAD$1504,72,FALSE)=0/1/1900,"",VLOOKUP($A5,'8 Oct - LIVE LDS Data'!$A$3:$AAD$1504,72,FALSE))</f>
        <v>45576</v>
      </c>
      <c r="AB5" s="7300">
        <f>IF(VLOOKUP($A5,'8 Oct - LIVE LDS Data'!$A$3:$AAD$1504,73,FALSE)=0/1/1900,"",VLOOKUP($A5,'8 Oct - LIVE LDS Data'!$A$3:$AAD$1504,73,FALSE))</f>
        <v>45743</v>
      </c>
      <c r="AC5" s="7300">
        <f>IF(VLOOKUP($A5,'8 Oct - LIVE LDS Data'!$A$3:$AAD$1504,75,FALSE)=0/1/1900,"",VLOOKUP($A5,'8 Oct - LIVE LDS Data'!$A$3:$AAD$1504,75,FALSE))</f>
        <v>45576</v>
      </c>
      <c r="AD5" s="7300">
        <f>IF(VLOOKUP($A5,'8 Oct - LIVE LDS Data'!$A$3:$AAD$1504,76,FALSE)=0/1/1900,"",VLOOKUP($A5,'8 Oct - LIVE LDS Data'!$A$3:$AAD$1504,76,FALSE))</f>
        <v>45743</v>
      </c>
    </row>
    <row r="6" spans="1:30" s="610" customFormat="1" ht="30" hidden="1" customHeight="1" x14ac:dyDescent="0.2">
      <c r="A6" s="7301" t="s">
        <v>166</v>
      </c>
      <c r="B6" s="7301"/>
      <c r="C6" s="7301" t="s">
        <v>167</v>
      </c>
      <c r="D6" s="7302"/>
      <c r="E6" s="7302"/>
      <c r="F6" s="7293" t="str">
        <f>IF(VLOOKUP($A6,'8 Oct - LIVE LDS Data'!$A$3:$AAD$1504,4,FALSE)=0/1/1900,"",VLOOKUP($A6,'8 Oct - LIVE LDS Data'!$A$3:$AAD$1504,4,FALSE))</f>
        <v>Ashford Local Plan 2042</v>
      </c>
      <c r="G6" s="7294" t="str">
        <f>IF(VLOOKUP($A6,'8 Oct - LIVE LDS Data'!$A$3:$AAD$1504,6,FALSE)=0/1/1900,"",VLOOKUP($A6,'8 Oct - LIVE LDS Data'!$A$3:$AAD$1504,6,FALSE))</f>
        <v/>
      </c>
      <c r="H6" s="7294">
        <f>IF(VLOOKUP($A6,'8 Oct - LIVE LDS Data'!$A$3:$AAD$1504,7,FALSE)=0/1/1900,"",VLOOKUP($A6,'8 Oct - LIVE LDS Data'!$A$3:$AAD$1504,7,FALSE))</f>
        <v>2042</v>
      </c>
      <c r="I6" s="7294" t="str">
        <f>IF(VLOOKUP($A6,'8 Oct - LIVE LDS Data'!$A$3:$AAD$1504,8,FALSE)=0/1/1900,"",VLOOKUP($A6,'8 Oct - LIVE LDS Data'!$A$3:$AAD$1504,8,FALSE))</f>
        <v>N</v>
      </c>
      <c r="J6" s="7294" t="str">
        <f>IF(VLOOKUP($A6,'8 Oct - LIVE LDS Data'!$A$3:$AAD$1504,9,FALSE)=0/1/1900,"",VLOOKUP($A6,'8 Oct - LIVE LDS Data'!$A$3:$AAD$1504,9,FALSE))</f>
        <v>N</v>
      </c>
      <c r="K6" s="7295">
        <f>IF(VLOOKUP($A6,'8 Oct - LIVE LDS Data'!$A$3:$AAD$1504,10,FALSE)=0/1/1900,"",VLOOKUP($A6,'8 Oct - LIVE LDS Data'!$A$3:$AAD$1504,10,FALSE))</f>
        <v>43517</v>
      </c>
      <c r="L6" s="7297">
        <f>IF(VLOOKUP($A6,'8 Oct - LIVE LDS Data'!$A$3:$AAD$1504,33,FALSE)=0/1/1900,"",VLOOKUP($A6,'8 Oct - LIVE LDS Data'!$A$3:$AAD$1504,33,FALSE))</f>
        <v>45748</v>
      </c>
      <c r="M6" s="7297">
        <f>IF(VLOOKUP($A6,'8 Oct - LIVE LDS Data'!$A$3:$AAD$1504,34,FALSE)=0/1/1900,"",VLOOKUP($A6,'8 Oct - LIVE LDS Data'!$A$3:$AAD$1504,34,FALSE))</f>
        <v>45887</v>
      </c>
      <c r="N6" s="7297" t="str">
        <f>IF(VLOOKUP($A6,'8 Oct - LIVE LDS Data'!$A$3:$AAD$1504,40,FALSE)=0/1/1900,"",VLOOKUP($A6,'8 Oct - LIVE LDS Data'!$A$3:$AAD$1504,40,FALSE))</f>
        <v/>
      </c>
      <c r="O6" s="7297" t="str">
        <f>IF(VLOOKUP($A6,'8 Oct - LIVE LDS Data'!$A$3:$AAD$1504,41,FALSE)=0/1/1900,"",VLOOKUP($A6,'8 Oct - LIVE LDS Data'!$A$3:$AAD$1504,41,FALSE))</f>
        <v/>
      </c>
      <c r="P6" s="7297" t="str">
        <f>IF(VLOOKUP($A6,'8 Oct - LIVE LDS Data'!$A$3:$AAD$1504,47,FALSE)=0/1/1900,"",VLOOKUP($A6,'8 Oct - LIVE LDS Data'!$A$3:$AAD$1504,47,FALSE))</f>
        <v/>
      </c>
      <c r="Q6" s="7297" t="str">
        <f>IF(VLOOKUP($A6,'8 Oct - LIVE LDS Data'!$A$3:$AAD$1504,48,FALSE)=0/1/1900,"",VLOOKUP($A6,'8 Oct - LIVE LDS Data'!$A$3:$AAD$1504,48,FALSE))</f>
        <v/>
      </c>
      <c r="R6" s="7297" t="str">
        <f>IF(VLOOKUP($A6,'8 Oct - LIVE LDS Data'!$A$3:$AAD$1504,54,FALSE)=0/1/1900,"",VLOOKUP($A6,'8 Oct - LIVE LDS Data'!$A$3:$AAD$1504,54,FALSE))</f>
        <v/>
      </c>
      <c r="S6" s="7297" t="str">
        <f>IF(VLOOKUP($A6,'8 Oct - LIVE LDS Data'!$A$3:$AAD$1504,55,FALSE)=0/1/1900,"",VLOOKUP($A6,'8 Oct - LIVE LDS Data'!$A$3:$AAD$1504,55,FALSE))</f>
        <v/>
      </c>
      <c r="T6" s="7297">
        <f>IF(VLOOKUP($A6,'8 Oct - LIVE LDS Data'!$A$3:$AAD$1504,60,FALSE)=0/1/1900,"",VLOOKUP($A6,'8 Oct - LIVE LDS Data'!$A$3:$AAD$1504,60,FALSE))</f>
        <v>46054</v>
      </c>
      <c r="U6" s="7297">
        <f>IF(VLOOKUP($A6,'8 Oct - LIVE LDS Data'!$A$3:$AAD$1504,63,FALSE)=0/1/1900,"",VLOOKUP($A6,'8 Oct - LIVE LDS Data'!$A$3:$AAD$1504,63,FALSE))</f>
        <v>46266</v>
      </c>
      <c r="V6" s="7297">
        <f>IF(VLOOKUP($A6,'8 Oct - LIVE LDS Data'!$A$3:$AAD$1504,66,FALSE)=0/1/1900,"",VLOOKUP($A6,'8 Oct - LIVE LDS Data'!$A$3:$AAD$1504,66,FALSE))</f>
        <v>46478</v>
      </c>
      <c r="W6" s="7537" t="str">
        <f>IF(VLOOKUP($A6,'8 Oct - LIVE LDS Data'!$A$3:$AAD$1504,68,FALSE)=0/1/1900,"",VLOOKUP($A6,'8 Oct - LIVE LDS Data'!$A$3:$AAD$1504,68,FALSE))</f>
        <v>27/03 - Minor changes to dates as per March LDS.
New timetable moves on every milestone by about a year.</v>
      </c>
      <c r="X6" s="7314" t="str">
        <f>IF(VLOOKUP($A6,'8 Oct - LIVE LDS Data'!$A$3:$AAD$1504,79,FALSE)=0/1/1900,"",VLOOKUP($A6,'8 Oct - LIVE LDS Data'!$A$3:$AAD$1504,79,FALSE))</f>
        <v>Reg 18 ongoing</v>
      </c>
      <c r="Y6" s="7315" t="s">
        <v>3757</v>
      </c>
      <c r="Z6" s="7536" t="s">
        <v>8051</v>
      </c>
      <c r="AA6" s="7300">
        <f>IF(VLOOKUP($A6,'8 Oct - LIVE LDS Data'!$A$3:$AAD$1504,72,FALSE)=0/1/1900,"",VLOOKUP($A6,'8 Oct - LIVE LDS Data'!$A$3:$AAD$1504,72,FALSE))</f>
        <v>45695</v>
      </c>
      <c r="AB6" s="7300">
        <f>IF(VLOOKUP($A6,'8 Oct - LIVE LDS Data'!$A$3:$AAD$1504,73,FALSE)=0/1/1900,"",VLOOKUP($A6,'8 Oct - LIVE LDS Data'!$A$3:$AAD$1504,73,FALSE))</f>
        <v>45743</v>
      </c>
      <c r="AC6" s="7300">
        <f>IF(VLOOKUP($A6,'8 Oct - LIVE LDS Data'!$A$3:$AAD$1504,75,FALSE)=0/1/1900,"",VLOOKUP($A6,'8 Oct - LIVE LDS Data'!$A$3:$AAD$1504,75,FALSE))</f>
        <v>45856</v>
      </c>
      <c r="AD6" s="7300">
        <f>IF(VLOOKUP($A6,'8 Oct - LIVE LDS Data'!$A$3:$AAD$1504,76,FALSE)=0/1/1900,"",VLOOKUP($A6,'8 Oct - LIVE LDS Data'!$A$3:$AAD$1504,76,FALSE))</f>
        <v>45918</v>
      </c>
    </row>
    <row r="7" spans="1:30" s="610" customFormat="1" ht="40" hidden="1" customHeight="1" x14ac:dyDescent="0.2">
      <c r="A7" s="7301" t="s">
        <v>223</v>
      </c>
      <c r="B7" s="7301"/>
      <c r="C7" s="7301" t="s">
        <v>224</v>
      </c>
      <c r="D7" s="7302"/>
      <c r="E7" s="7302"/>
      <c r="F7" s="7293" t="str">
        <f>IF(VLOOKUP($A7,'8 Oct - LIVE LDS Data'!$A$3:$AAD$1504,4,FALSE)=0/1/1900,"",VLOOKUP($A7,'8 Oct - LIVE LDS Data'!$A$3:$AAD$1504,4,FALSE))</f>
        <v>new system</v>
      </c>
      <c r="G7" s="7294" t="str">
        <f>IF(VLOOKUP($A7,'8 Oct - LIVE LDS Data'!$A$3:$AAD$1504,6,FALSE)=0/1/1900,"",VLOOKUP($A7,'8 Oct - LIVE LDS Data'!$A$3:$AAD$1504,6,FALSE))</f>
        <v/>
      </c>
      <c r="H7" s="7294" t="str">
        <f>IF(VLOOKUP($A7,'8 Oct - LIVE LDS Data'!$A$3:$AAD$1504,7,FALSE)=0/1/1900,"",VLOOKUP($A7,'8 Oct - LIVE LDS Data'!$A$3:$AAD$1504,7,FALSE))</f>
        <v/>
      </c>
      <c r="I7" s="7294" t="str">
        <f>IF(VLOOKUP($A7,'8 Oct - LIVE LDS Data'!$A$3:$AAD$1504,8,FALSE)=0/1/1900,"",VLOOKUP($A7,'8 Oct - LIVE LDS Data'!$A$3:$AAD$1504,8,FALSE))</f>
        <v/>
      </c>
      <c r="J7" s="7294" t="str">
        <f>IF(VLOOKUP($A7,'8 Oct - LIVE LDS Data'!$A$3:$AAD$1504,9,FALSE)=0/1/1900,"",VLOOKUP($A7,'8 Oct - LIVE LDS Data'!$A$3:$AAD$1504,9,FALSE))</f>
        <v/>
      </c>
      <c r="K7" s="7295">
        <f>IF(VLOOKUP($A7,'8 Oct - LIVE LDS Data'!$A$3:$AAD$1504,10,FALSE)=0/1/1900,"",VLOOKUP($A7,'8 Oct - LIVE LDS Data'!$A$3:$AAD$1504,10,FALSE))</f>
        <v>43468</v>
      </c>
      <c r="L7" s="7295"/>
      <c r="M7" s="7295"/>
      <c r="N7" s="7295"/>
      <c r="O7" s="7295"/>
      <c r="P7" s="7295"/>
      <c r="Q7" s="7295"/>
      <c r="R7" s="7295"/>
      <c r="S7" s="7295"/>
      <c r="T7" s="7297" t="str">
        <f>IF(VLOOKUP($A7,'8 Oct - LIVE LDS Data'!$A$3:$AAD$1504,60,FALSE)=0/1/1900,"",VLOOKUP($A7,'8 Oct - LIVE LDS Data'!$A$3:$AAD$1504,60,FALSE))</f>
        <v/>
      </c>
      <c r="U7" s="7297" t="str">
        <f>IF(VLOOKUP($A7,'8 Oct - LIVE LDS Data'!$A$3:$AAD$1504,63,FALSE)=0/1/1900,"",VLOOKUP($A7,'8 Oct - LIVE LDS Data'!$A$3:$AAD$1504,63,FALSE))</f>
        <v/>
      </c>
      <c r="V7" s="7297" t="str">
        <f>IF(VLOOKUP($A7,'8 Oct - LIVE LDS Data'!$A$3:$AAD$1504,66,FALSE)=0/1/1900,"",VLOOKUP($A7,'8 Oct - LIVE LDS Data'!$A$3:$AAD$1504,66,FALSE))</f>
        <v/>
      </c>
      <c r="W7" s="7537" t="str">
        <f>IF(VLOOKUP($A7,'8 Oct - LIVE LDS Data'!$A$3:$AAD$1504,68,FALSE)=0/1/1900,"",VLOOKUP($A7,'8 Oct - LIVE LDS Data'!$A$3:$AAD$1504,68,FALSE))</f>
        <v>self-reviewed https://www.barnsley.gov.uk/news/local-plan-review-presented-to-full-council/
On 24 November 2022 Barnsley's full council voted to retain the current plan in its present form with a further review not until in 2027.</v>
      </c>
      <c r="X7" s="7314" t="str">
        <f>IF(VLOOKUP($A7,'8 Oct - LIVE LDS Data'!$A$3:$AAD$1504,79,FALSE)=0/1/1900,"",VLOOKUP($A7,'8 Oct - LIVE LDS Data'!$A$3:$AAD$1504,79,FALSE))</f>
        <v>new plan to be prepared under new system</v>
      </c>
      <c r="Y7" s="7315" t="s">
        <v>3757</v>
      </c>
      <c r="Z7" s="7536" t="s">
        <v>8056</v>
      </c>
      <c r="AA7" s="7300" t="str">
        <f>IF(VLOOKUP($A7,'8 Oct - LIVE LDS Data'!$A$3:$AAD$1504,72,FALSE)=0/1/1900,"",VLOOKUP($A7,'8 Oct - LIVE LDS Data'!$A$3:$AAD$1504,72,FALSE))</f>
        <v>23/08/2023
[none found]</v>
      </c>
      <c r="AB7" s="7300" t="str">
        <f>IF(VLOOKUP($A7,'8 Oct - LIVE LDS Data'!$A$3:$AAD$1504,73,FALSE)=0/1/1900,"",VLOOKUP($A7,'8 Oct - LIVE LDS Data'!$A$3:$AAD$1504,73,FALSE))</f>
        <v/>
      </c>
      <c r="AC7" s="7300" t="str">
        <f>IF(VLOOKUP($A7,'8 Oct - LIVE LDS Data'!$A$3:$AAD$1504,75,FALSE)=0/1/1900,"",VLOOKUP($A7,'8 Oct - LIVE LDS Data'!$A$3:$AAD$1504,75,FALSE))</f>
        <v/>
      </c>
      <c r="AD7" s="7300" t="str">
        <f>IF(VLOOKUP($A7,'8 Oct - LIVE LDS Data'!$A$3:$AAD$1504,76,FALSE)=0/1/1900,"",VLOOKUP($A7,'8 Oct - LIVE LDS Data'!$A$3:$AAD$1504,76,FALSE))</f>
        <v/>
      </c>
    </row>
    <row r="8" spans="1:30" s="610" customFormat="1" ht="30" customHeight="1" x14ac:dyDescent="0.2">
      <c r="A8" s="1465" t="s">
        <v>242</v>
      </c>
      <c r="B8" s="1465"/>
      <c r="C8" s="1467" t="s">
        <v>243</v>
      </c>
      <c r="D8" s="1480"/>
      <c r="E8" s="1480"/>
      <c r="F8" s="7293" t="str">
        <f>IF(VLOOKUP($A8,'8 Oct - LIVE LDS Data'!$A$3:$AAD$1504,4,FALSE)=0/1/1900,"",VLOOKUP($A8,'8 Oct - LIVE LDS Data'!$A$3:$AAD$1504,4,FALSE))</f>
        <v>New Local Plan
(previous emerging plan withdrawn from examination)</v>
      </c>
      <c r="G8" s="7294">
        <f>IF(VLOOKUP($A8,'8 Oct - LIVE LDS Data'!$A$3:$AAD$1504,6,FALSE)=0/1/1900,"",VLOOKUP($A8,'8 Oct - LIVE LDS Data'!$A$3:$AAD$1504,6,FALSE))</f>
        <v>2023</v>
      </c>
      <c r="H8" s="7294">
        <f>IF(VLOOKUP($A8,'8 Oct - LIVE LDS Data'!$A$3:$AAD$1504,7,FALSE)=0/1/1900,"",VLOOKUP($A8,'8 Oct - LIVE LDS Data'!$A$3:$AAD$1504,7,FALSE))</f>
        <v>2043</v>
      </c>
      <c r="I8" s="7294" t="str">
        <f>IF(VLOOKUP($A8,'8 Oct - LIVE LDS Data'!$A$3:$AAD$1504,8,FALSE)=0/1/1900,"",VLOOKUP($A8,'8 Oct - LIVE LDS Data'!$A$3:$AAD$1504,8,FALSE))</f>
        <v>N</v>
      </c>
      <c r="J8" s="7294" t="str">
        <f>IF(VLOOKUP($A8,'8 Oct - LIVE LDS Data'!$A$3:$AAD$1504,9,FALSE)=0/1/1900,"",VLOOKUP($A8,'8 Oct - LIVE LDS Data'!$A$3:$AAD$1504,9,FALSE))</f>
        <v>N</v>
      </c>
      <c r="K8" s="7295" t="str">
        <f>IF(VLOOKUP($A8,'8 Oct - LIVE LDS Data'!$A$3:$AAD$1504,10,FALSE)=0/1/1900,"",VLOOKUP($A8,'8 Oct - LIVE LDS Data'!$A$3:$AAD$1504,10,FALSE))</f>
        <v>none</v>
      </c>
      <c r="L8" s="7297">
        <f>IF(VLOOKUP($A8,'8 Oct - LIVE LDS Data'!$A$3:$AAD$1504,33,FALSE)=0/1/1900,"",VLOOKUP($A8,'8 Oct - LIVE LDS Data'!$A$3:$AAD$1504,33,FALSE))</f>
        <v>45047</v>
      </c>
      <c r="M8" s="7297">
        <f>IF(VLOOKUP($A8,'8 Oct - LIVE LDS Data'!$A$3:$AAD$1504,34,FALSE)=0/1/1900,"",VLOOKUP($A8,'8 Oct - LIVE LDS Data'!$A$3:$AAD$1504,34,FALSE))</f>
        <v>45104</v>
      </c>
      <c r="N8" s="7297">
        <f>IF(VLOOKUP($A8,'8 Oct - LIVE LDS Data'!$A$3:$AAD$1504,40,FALSE)=0/1/1900,"",VLOOKUP($A8,'8 Oct - LIVE LDS Data'!$A$3:$AAD$1504,40,FALSE))</f>
        <v>45658</v>
      </c>
      <c r="O8" s="7297">
        <f>IF(VLOOKUP($A8,'8 Oct - LIVE LDS Data'!$A$3:$AAD$1504,41,FALSE)=0/1/1900,"",VLOOKUP($A8,'8 Oct - LIVE LDS Data'!$A$3:$AAD$1504,41,FALSE))</f>
        <v>45597</v>
      </c>
      <c r="P8" s="7297">
        <f>IF(VLOOKUP($A8,'8 Oct - LIVE LDS Data'!$A$3:$AAD$1504,47,FALSE)=0/1/1900,"",VLOOKUP($A8,'8 Oct - LIVE LDS Data'!$A$3:$AAD$1504,47,FALSE))</f>
        <v>45748</v>
      </c>
      <c r="Q8" s="7297">
        <f>IF(VLOOKUP($A8,'8 Oct - LIVE LDS Data'!$A$3:$AAD$1504,48,FALSE)=0/1/1900,"",VLOOKUP($A8,'8 Oct - LIVE LDS Data'!$A$3:$AAD$1504,48,FALSE))</f>
        <v>45719</v>
      </c>
      <c r="R8" s="7297" t="str">
        <f>IF(VLOOKUP($A8,'8 Oct - LIVE LDS Data'!$A$3:$AAD$1504,54,FALSE)=0/1/1900,"",VLOOKUP($A8,'8 Oct - LIVE LDS Data'!$A$3:$AAD$1504,54,FALSE))</f>
        <v/>
      </c>
      <c r="S8" s="7297" t="str">
        <f>IF(VLOOKUP($A8,'8 Oct - LIVE LDS Data'!$A$3:$AAD$1504,55,FALSE)=0/1/1900,"",VLOOKUP($A8,'8 Oct - LIVE LDS Data'!$A$3:$AAD$1504,55,FALSE))</f>
        <v/>
      </c>
      <c r="T8" s="7297">
        <f>IF(VLOOKUP($A8,'8 Oct - LIVE LDS Data'!$A$3:$AAD$1504,60,FALSE)=0/1/1900,"",VLOOKUP($A8,'8 Oct - LIVE LDS Data'!$A$3:$AAD$1504,60,FALSE))</f>
        <v>45931</v>
      </c>
      <c r="U8" s="7297">
        <f>IF(VLOOKUP($A8,'8 Oct - LIVE LDS Data'!$A$3:$AAD$1504,63,FALSE)=0/1/1900,"",VLOOKUP($A8,'8 Oct - LIVE LDS Data'!$A$3:$AAD$1504,63,FALSE))</f>
        <v>46023</v>
      </c>
      <c r="V8" s="7297">
        <f>IF(VLOOKUP($A8,'8 Oct - LIVE LDS Data'!$A$3:$AAD$1504,66,FALSE)=0/1/1900,"",VLOOKUP($A8,'8 Oct - LIVE LDS Data'!$A$3:$AAD$1504,66,FALSE))</f>
        <v>46357</v>
      </c>
      <c r="W8" s="7537" t="str">
        <f>IF(VLOOKUP($A8,'8 Oct - LIVE LDS Data'!$A$3:$AAD$1504,68,FALSE)=0/1/1900,"",VLOOKUP($A8,'8 Oct - LIVE LDS Data'!$A$3:$AAD$1504,68,FALSE))</f>
        <v>Regulation 18 - Preparation of a Local Plan (including two consultations) 
First Draft Local Plan Consultation 18/11/2024-12/01/2025 Second Focused Draft Local Plan Consultation February-April 2025
Regulation 19 - Publication of a Local Plan (including consultation)  Autumn 2025   
Regulation 22  Submission of a Local Plan to the Secretary of State - Submission January 2026
Regulation 24 - Independent Examination From January 2026
Regulation 26 - Adoption of the Local Plan.  Adoption Winter 2026</v>
      </c>
      <c r="X8" s="7314" t="str">
        <f>IF(VLOOKUP($A8,'8 Oct - LIVE LDS Data'!$A$3:$AAD$1504,79,FALSE)=0/1/1900,"",VLOOKUP($A8,'8 Oct - LIVE LDS Data'!$A$3:$AAD$1504,79,FALSE))</f>
        <v>Reg 18 completed</v>
      </c>
      <c r="Y8" s="7315" t="s">
        <v>90</v>
      </c>
      <c r="Z8" s="7536" t="s">
        <v>8052</v>
      </c>
      <c r="AA8" s="7300">
        <f>IF(VLOOKUP($A8,'8 Oct - LIVE LDS Data'!$A$3:$AAD$1504,72,FALSE)=0/1/1900,"",VLOOKUP($A8,'8 Oct - LIVE LDS Data'!$A$3:$AAD$1504,72,FALSE))</f>
        <v>45595</v>
      </c>
      <c r="AB8" s="7300">
        <f>IF(VLOOKUP($A8,'8 Oct - LIVE LDS Data'!$A$3:$AAD$1504,73,FALSE)=0/1/1900,"",VLOOKUP($A8,'8 Oct - LIVE LDS Data'!$A$3:$AAD$1504,73,FALSE))</f>
        <v>45743</v>
      </c>
      <c r="AC8" s="7300">
        <f>IF(VLOOKUP($A8,'8 Oct - LIVE LDS Data'!$A$3:$AAD$1504,75,FALSE)=0/1/1900,"",VLOOKUP($A8,'8 Oct - LIVE LDS Data'!$A$3:$AAD$1504,75,FALSE))</f>
        <v>45121</v>
      </c>
      <c r="AD8" s="7300">
        <f>IF(VLOOKUP($A8,'8 Oct - LIVE LDS Data'!$A$3:$AAD$1504,76,FALSE)=0/1/1900,"",VLOOKUP($A8,'8 Oct - LIVE LDS Data'!$A$3:$AAD$1504,76,FALSE))</f>
        <v>45740</v>
      </c>
    </row>
    <row r="9" spans="1:30" s="610" customFormat="1" ht="30" hidden="1" customHeight="1" thickTop="1" x14ac:dyDescent="0.2">
      <c r="A9" s="1465" t="s">
        <v>263</v>
      </c>
      <c r="B9" s="1465"/>
      <c r="C9" s="1467" t="s">
        <v>264</v>
      </c>
      <c r="D9" s="1480"/>
      <c r="E9" s="1480"/>
      <c r="F9" s="7293" t="str">
        <f>IF(VLOOKUP($A9,'8 Oct - LIVE LDS Data'!$A$3:$AAD$1504,4,FALSE)=0/1/1900,"",VLOOKUP($A9,'8 Oct - LIVE LDS Data'!$A$3:$AAD$1504,4,FALSE))</f>
        <v>Local Plan</v>
      </c>
      <c r="G9" s="7294" t="str">
        <f>IF(VLOOKUP($A9,'8 Oct - LIVE LDS Data'!$A$3:$AAD$1504,6,FALSE)=0/1/1900,"",VLOOKUP($A9,'8 Oct - LIVE LDS Data'!$A$3:$AAD$1504,6,FALSE))</f>
        <v>2021</v>
      </c>
      <c r="H9" s="7294" t="str">
        <f>IF(VLOOKUP($A9,'8 Oct - LIVE LDS Data'!$A$3:$AAD$1504,7,FALSE)=0/1/1900,"",VLOOKUP($A9,'8 Oct - LIVE LDS Data'!$A$3:$AAD$1504,7,FALSE))</f>
        <v>2040</v>
      </c>
      <c r="I9" s="7294" t="str">
        <f>IF(VLOOKUP($A9,'8 Oct - LIVE LDS Data'!$A$3:$AAD$1504,8,FALSE)=0/1/1900,"",VLOOKUP($A9,'8 Oct - LIVE LDS Data'!$A$3:$AAD$1504,8,FALSE))</f>
        <v>N</v>
      </c>
      <c r="J9" s="7294" t="str">
        <f>IF(VLOOKUP($A9,'8 Oct - LIVE LDS Data'!$A$3:$AAD$1504,9,FALSE)=0/1/1900,"",VLOOKUP($A9,'8 Oct - LIVE LDS Data'!$A$3:$AAD$1504,9,FALSE))</f>
        <v>N</v>
      </c>
      <c r="K9" s="7295">
        <f>IF(VLOOKUP($A9,'8 Oct - LIVE LDS Data'!$A$3:$AAD$1504,10,FALSE)=0/1/1900,"",VLOOKUP($A9,'8 Oct - LIVE LDS Data'!$A$3:$AAD$1504,10,FALSE))</f>
        <v>42516</v>
      </c>
      <c r="L9" s="7297">
        <f>IF(VLOOKUP($A9,'8 Oct - LIVE LDS Data'!$A$3:$AAD$1504,33,FALSE)=0/1/1900,"",VLOOKUP($A9,'8 Oct - LIVE LDS Data'!$A$3:$AAD$1504,33,FALSE))</f>
        <v>45292</v>
      </c>
      <c r="M9" s="7297">
        <f>IF(VLOOKUP($A9,'8 Oct - LIVE LDS Data'!$A$3:$AAD$1504,34,FALSE)=0/1/1900,"",VLOOKUP($A9,'8 Oct - LIVE LDS Data'!$A$3:$AAD$1504,34,FALSE))</f>
        <v>45313</v>
      </c>
      <c r="N9" s="7297">
        <f>IF(VLOOKUP($A9,'8 Oct - LIVE LDS Data'!$A$3:$AAD$1504,40,FALSE)=0/1/1900,"",VLOOKUP($A9,'8 Oct - LIVE LDS Data'!$A$3:$AAD$1504,40,FALSE))</f>
        <v>45931</v>
      </c>
      <c r="O9" s="7297" t="str">
        <f>IF(VLOOKUP($A9,'8 Oct - LIVE LDS Data'!$A$3:$AAD$1504,41,FALSE)=0/1/1900,"",VLOOKUP($A9,'8 Oct - LIVE LDS Data'!$A$3:$AAD$1504,41,FALSE))</f>
        <v/>
      </c>
      <c r="P9" s="7297" t="str">
        <f>IF(VLOOKUP($A9,'8 Oct - LIVE LDS Data'!$A$3:$AAD$1504,47,FALSE)=0/1/1900,"",VLOOKUP($A9,'8 Oct - LIVE LDS Data'!$A$3:$AAD$1504,47,FALSE))</f>
        <v/>
      </c>
      <c r="Q9" s="7297" t="str">
        <f>IF(VLOOKUP($A9,'8 Oct - LIVE LDS Data'!$A$3:$AAD$1504,48,FALSE)=0/1/1900,"",VLOOKUP($A9,'8 Oct - LIVE LDS Data'!$A$3:$AAD$1504,48,FALSE))</f>
        <v/>
      </c>
      <c r="R9" s="7297" t="str">
        <f>IF(VLOOKUP($A9,'8 Oct - LIVE LDS Data'!$A$3:$AAD$1504,54,FALSE)=0/1/1900,"",VLOOKUP($A9,'8 Oct - LIVE LDS Data'!$A$3:$AAD$1504,54,FALSE))</f>
        <v/>
      </c>
      <c r="S9" s="7297" t="str">
        <f>IF(VLOOKUP($A9,'8 Oct - LIVE LDS Data'!$A$3:$AAD$1504,55,FALSE)=0/1/1900,"",VLOOKUP($A9,'8 Oct - LIVE LDS Data'!$A$3:$AAD$1504,55,FALSE))</f>
        <v/>
      </c>
      <c r="T9" s="7297">
        <f>IF(VLOOKUP($A9,'8 Oct - LIVE LDS Data'!$A$3:$AAD$1504,60,FALSE)=0/1/1900,"",VLOOKUP($A9,'8 Oct - LIVE LDS Data'!$A$3:$AAD$1504,60,FALSE))</f>
        <v>46204</v>
      </c>
      <c r="U9" s="7297">
        <f>IF(VLOOKUP($A9,'8 Oct - LIVE LDS Data'!$A$3:$AAD$1504,63,FALSE)=0/1/1900,"",VLOOKUP($A9,'8 Oct - LIVE LDS Data'!$A$3:$AAD$1504,63,FALSE))</f>
        <v>46357</v>
      </c>
      <c r="V9" s="7297">
        <f>IF(VLOOKUP($A9,'8 Oct - LIVE LDS Data'!$A$3:$AAD$1504,66,FALSE)=0/1/1900,"",VLOOKUP($A9,'8 Oct - LIVE LDS Data'!$A$3:$AAD$1504,66,FALSE))</f>
        <v>46753</v>
      </c>
      <c r="W9" s="7537" t="str">
        <f>IF(VLOOKUP($A9,'8 Oct - LIVE LDS Data'!$A$3:$AAD$1504,68,FALSE)=0/1/1900,"",VLOOKUP($A9,'8 Oct - LIVE LDS Data'!$A$3:$AAD$1504,68,FALSE))</f>
        <v>Minor updates to Reg 19 / Adoption dates - might be due to Q2 date interpreatation (reverted to consistent approach (RP)). Extra Reg 18 recorded and may miss submission date deadline, so may submit under new system</v>
      </c>
      <c r="X9" s="7314" t="str">
        <f>IF(VLOOKUP($A9,'8 Oct - LIVE LDS Data'!$A$3:$AAD$1504,79,FALSE)=0/1/1900,"",VLOOKUP($A9,'8 Oct - LIVE LDS Data'!$A$3:$AAD$1504,79,FALSE))</f>
        <v>Reg 18 ongoing</v>
      </c>
      <c r="Y9" s="7315" t="s">
        <v>3757</v>
      </c>
      <c r="Z9" s="2379" t="s">
        <v>8051</v>
      </c>
      <c r="AA9" s="7300">
        <f>IF(VLOOKUP($A9,'8 Oct - LIVE LDS Data'!$A$3:$AAD$1504,72,FALSE)=0/1/1900,"",VLOOKUP($A9,'8 Oct - LIVE LDS Data'!$A$3:$AAD$1504,72,FALSE))</f>
        <v>45589</v>
      </c>
      <c r="AB9" s="7300">
        <f>IF(VLOOKUP($A9,'8 Oct - LIVE LDS Data'!$A$3:$AAD$1504,73,FALSE)=0/1/1900,"",VLOOKUP($A9,'8 Oct - LIVE LDS Data'!$A$3:$AAD$1504,73,FALSE))</f>
        <v>45743</v>
      </c>
      <c r="AC9" s="7300">
        <f>IF(VLOOKUP($A9,'8 Oct - LIVE LDS Data'!$A$3:$AAD$1504,75,FALSE)=0/1/1900,"",VLOOKUP($A9,'8 Oct - LIVE LDS Data'!$A$3:$AAD$1504,75,FALSE))</f>
        <v>45298</v>
      </c>
      <c r="AD9" s="7300">
        <f>IF(VLOOKUP($A9,'8 Oct - LIVE LDS Data'!$A$3:$AAD$1504,76,FALSE)=0/1/1900,"",VLOOKUP($A9,'8 Oct - LIVE LDS Data'!$A$3:$AAD$1504,76,FALSE))</f>
        <v>45743</v>
      </c>
    </row>
    <row r="10" spans="1:30" s="610" customFormat="1" ht="30" hidden="1" customHeight="1" x14ac:dyDescent="0.2">
      <c r="A10" s="1468" t="s">
        <v>320</v>
      </c>
      <c r="B10" s="1468"/>
      <c r="C10" s="1468" t="s">
        <v>290</v>
      </c>
      <c r="D10" s="1469"/>
      <c r="E10" s="1469"/>
      <c r="F10" s="7293" t="str">
        <f>IF(VLOOKUP($A10,'8 Oct - LIVE LDS Data'!$A$3:$AAD$1504,4,FALSE)=0/1/1900,"",VLOOKUP($A10,'8 Oct - LIVE LDS Data'!$A$3:$AAD$1504,4,FALSE))</f>
        <v>Bath and North East Somerset Council New Local Plan (2022-2042)</v>
      </c>
      <c r="G10" s="7294" t="str">
        <f>IF(VLOOKUP($A10,'8 Oct - LIVE LDS Data'!$A$3:$AAD$1504,6,FALSE)=0/1/1900,"",VLOOKUP($A10,'8 Oct - LIVE LDS Data'!$A$3:$AAD$1504,6,FALSE))</f>
        <v>2022</v>
      </c>
      <c r="H10" s="7294" t="str">
        <f>IF(VLOOKUP($A10,'8 Oct - LIVE LDS Data'!$A$3:$AAD$1504,7,FALSE)=0/1/1900,"",VLOOKUP($A10,'8 Oct - LIVE LDS Data'!$A$3:$AAD$1504,7,FALSE))</f>
        <v>2042</v>
      </c>
      <c r="I10" s="7294" t="str">
        <f>IF(VLOOKUP($A10,'8 Oct - LIVE LDS Data'!$A$3:$AAD$1504,8,FALSE)=0/1/1900,"",VLOOKUP($A10,'8 Oct - LIVE LDS Data'!$A$3:$AAD$1504,8,FALSE))</f>
        <v>N</v>
      </c>
      <c r="J10" s="7294" t="str">
        <f>IF(VLOOKUP($A10,'8 Oct - LIVE LDS Data'!$A$3:$AAD$1504,9,FALSE)=0/1/1900,"",VLOOKUP($A10,'8 Oct - LIVE LDS Data'!$A$3:$AAD$1504,9,FALSE))</f>
        <v>N</v>
      </c>
      <c r="K10" s="7295" t="str">
        <f>IF(VLOOKUP($A10,'8 Oct - LIVE LDS Data'!$A$3:$AAD$1504,10,FALSE)=0/1/1900,"",VLOOKUP($A10,'8 Oct - LIVE LDS Data'!$A$3:$AAD$1504,10,FALSE))</f>
        <v>10 July 2014 (as amended by partial update on 19 Jan 2023)</v>
      </c>
      <c r="L10" s="7297">
        <f>IF(VLOOKUP($A10,'8 Oct - LIVE LDS Data'!$A$3:$AAD$1504,33,FALSE)=0/1/1900,"",VLOOKUP($A10,'8 Oct - LIVE LDS Data'!$A$3:$AAD$1504,33,FALSE))</f>
        <v>44835</v>
      </c>
      <c r="M10" s="7297">
        <f>IF(VLOOKUP($A10,'8 Oct - LIVE LDS Data'!$A$3:$AAD$1504,34,FALSE)=0/1/1900,"",VLOOKUP($A10,'8 Oct - LIVE LDS Data'!$A$3:$AAD$1504,34,FALSE))</f>
        <v>44838</v>
      </c>
      <c r="N10" s="7297">
        <f>IF(VLOOKUP($A10,'8 Oct - LIVE LDS Data'!$A$3:$AAD$1504,40,FALSE)=0/1/1900,"",VLOOKUP($A10,'8 Oct - LIVE LDS Data'!$A$3:$AAD$1504,40,FALSE))</f>
        <v>45200</v>
      </c>
      <c r="O10" s="7297">
        <f>IF(VLOOKUP($A10,'8 Oct - LIVE LDS Data'!$A$3:$AAD$1504,41,FALSE)=0/1/1900,"",VLOOKUP($A10,'8 Oct - LIVE LDS Data'!$A$3:$AAD$1504,41,FALSE))</f>
        <v>45334</v>
      </c>
      <c r="P10" s="7297">
        <f>IF(VLOOKUP($A10,'8 Oct - LIVE LDS Data'!$A$3:$AAD$1504,47,FALSE)=0/1/1900,"",VLOOKUP($A10,'8 Oct - LIVE LDS Data'!$A$3:$AAD$1504,47,FALSE))</f>
        <v>45870</v>
      </c>
      <c r="Q10" s="7297" t="str">
        <f>IF(VLOOKUP($A10,'8 Oct - LIVE LDS Data'!$A$3:$AAD$1504,48,FALSE)=0/1/1900,"",VLOOKUP($A10,'8 Oct - LIVE LDS Data'!$A$3:$AAD$1504,48,FALSE))</f>
        <v/>
      </c>
      <c r="R10" s="7297" t="str">
        <f>IF(VLOOKUP($A10,'8 Oct - LIVE LDS Data'!$A$3:$AAD$1504,54,FALSE)=0/1/1900,"",VLOOKUP($A10,'8 Oct - LIVE LDS Data'!$A$3:$AAD$1504,54,FALSE))</f>
        <v/>
      </c>
      <c r="S10" s="7297" t="str">
        <f>IF(VLOOKUP($A10,'8 Oct - LIVE LDS Data'!$A$3:$AAD$1504,55,FALSE)=0/1/1900,"",VLOOKUP($A10,'8 Oct - LIVE LDS Data'!$A$3:$AAD$1504,55,FALSE))</f>
        <v/>
      </c>
      <c r="T10" s="7297">
        <f>IF(VLOOKUP($A10,'8 Oct - LIVE LDS Data'!$A$3:$AAD$1504,60,FALSE)=0/1/1900,"",VLOOKUP($A10,'8 Oct - LIVE LDS Data'!$A$3:$AAD$1504,60,FALSE))</f>
        <v>46113</v>
      </c>
      <c r="U10" s="7297">
        <f>IF(VLOOKUP($A10,'8 Oct - LIVE LDS Data'!$A$3:$AAD$1504,63,FALSE)=0/1/1900,"",VLOOKUP($A10,'8 Oct - LIVE LDS Data'!$A$3:$AAD$1504,63,FALSE))</f>
        <v>46204</v>
      </c>
      <c r="V10" s="7297">
        <f>IF(VLOOKUP($A10,'8 Oct - LIVE LDS Data'!$A$3:$AAD$1504,66,FALSE)=0/1/1900,"",VLOOKUP($A10,'8 Oct - LIVE LDS Data'!$A$3:$AAD$1504,66,FALSE))</f>
        <v>46539</v>
      </c>
      <c r="W10" s="7537" t="str">
        <f>IF(VLOOKUP($A10,'8 Oct - LIVE LDS Data'!$A$3:$AAD$1504,68,FALSE)=0/1/1900,"",VLOOKUP($A10,'8 Oct - LIVE LDS Data'!$A$3:$AAD$1504,68,FALSE))</f>
        <v>Second options (Reg 18) Aug - Sep 2025.  Reg 19 consultation now April - May 2026; Submission now July - August 2026 (was May/June 2025) and adoption now June - July 2027 (was Feb 2026)</v>
      </c>
      <c r="X10" s="7314" t="str">
        <f>IF(VLOOKUP($A10,'8 Oct - LIVE LDS Data'!$A$3:$AAD$1504,79,FALSE)=0/1/1900,"",VLOOKUP($A10,'8 Oct - LIVE LDS Data'!$A$3:$AAD$1504,79,FALSE))</f>
        <v>Reg 18 ongoing</v>
      </c>
      <c r="Y10" s="7315" t="s">
        <v>90</v>
      </c>
      <c r="Z10" s="2379" t="s">
        <v>8053</v>
      </c>
      <c r="AA10" s="7300">
        <f>IF(VLOOKUP($A10,'8 Oct - LIVE LDS Data'!$A$3:$AAD$1504,72,FALSE)=0/1/1900,"",VLOOKUP($A10,'8 Oct - LIVE LDS Data'!$A$3:$AAD$1504,72,FALSE))</f>
        <v>45317</v>
      </c>
      <c r="AB10" s="7300">
        <f>IF(VLOOKUP($A10,'8 Oct - LIVE LDS Data'!$A$3:$AAD$1504,73,FALSE)=0/1/1900,"",VLOOKUP($A10,'8 Oct - LIVE LDS Data'!$A$3:$AAD$1504,73,FALSE))</f>
        <v>45659</v>
      </c>
      <c r="AC10" s="7300" t="str">
        <f>IF(VLOOKUP($A10,'8 Oct - LIVE LDS Data'!$A$3:$AAD$1504,75,FALSE)=0/1/1900,"",VLOOKUP($A10,'8 Oct - LIVE LDS Data'!$A$3:$AAD$1504,75,FALSE))</f>
        <v/>
      </c>
      <c r="AD10" s="7300">
        <f>IF(VLOOKUP($A10,'8 Oct - LIVE LDS Data'!$A$3:$AAD$1504,76,FALSE)=0/1/1900,"",VLOOKUP($A10,'8 Oct - LIVE LDS Data'!$A$3:$AAD$1504,76,FALSE))</f>
        <v>45659</v>
      </c>
    </row>
    <row r="11" spans="1:30" s="610" customFormat="1" ht="30" customHeight="1" x14ac:dyDescent="0.2">
      <c r="A11" s="1465" t="s">
        <v>357</v>
      </c>
      <c r="B11" s="1465"/>
      <c r="C11" s="3390" t="s">
        <v>358</v>
      </c>
      <c r="D11" s="1466"/>
      <c r="E11" s="1466"/>
      <c r="F11" s="7293" t="str">
        <f>IF(VLOOKUP($A11,'8 Oct - LIVE LDS Data'!$A$3:$AAD$1504,4,FALSE)=0/1/1900,"",VLOOKUP($A11,'8 Oct - LIVE LDS Data'!$A$3:$AAD$1504,4,FALSE))</f>
        <v>Birmingham Local Plan 2042</v>
      </c>
      <c r="G11" s="7294">
        <f>IF(VLOOKUP($A11,'8 Oct - LIVE LDS Data'!$A$3:$AAD$1504,6,FALSE)=0/1/1900,"",VLOOKUP($A11,'8 Oct - LIVE LDS Data'!$A$3:$AAD$1504,6,FALSE))</f>
        <v>2020</v>
      </c>
      <c r="H11" s="7294">
        <f>IF(VLOOKUP($A11,'8 Oct - LIVE LDS Data'!$A$3:$AAD$1504,7,FALSE)=0/1/1900,"",VLOOKUP($A11,'8 Oct - LIVE LDS Data'!$A$3:$AAD$1504,7,FALSE))</f>
        <v>2042</v>
      </c>
      <c r="I11" s="7294" t="str">
        <f>IF(VLOOKUP($A11,'8 Oct - LIVE LDS Data'!$A$3:$AAD$1504,8,FALSE)=0/1/1900,"",VLOOKUP($A11,'8 Oct - LIVE LDS Data'!$A$3:$AAD$1504,8,FALSE))</f>
        <v>N</v>
      </c>
      <c r="J11" s="7294" t="str">
        <f>IF(VLOOKUP($A11,'8 Oct - LIVE LDS Data'!$A$3:$AAD$1504,9,FALSE)=0/1/1900,"",VLOOKUP($A11,'8 Oct - LIVE LDS Data'!$A$3:$AAD$1504,9,FALSE))</f>
        <v>N</v>
      </c>
      <c r="K11" s="7295">
        <f>IF(VLOOKUP($A11,'8 Oct - LIVE LDS Data'!$A$3:$AAD$1504,10,FALSE)=0/1/1900,"",VLOOKUP($A11,'8 Oct - LIVE LDS Data'!$A$3:$AAD$1504,10,FALSE))</f>
        <v>42745</v>
      </c>
      <c r="L11" s="7297">
        <f>IF(VLOOKUP($A11,'8 Oct - LIVE LDS Data'!$A$3:$AAD$1504,33,FALSE)=0/1/1900,"",VLOOKUP($A11,'8 Oct - LIVE LDS Data'!$A$3:$AAD$1504,33,FALSE))</f>
        <v>44835</v>
      </c>
      <c r="M11" s="7297">
        <f>IF(VLOOKUP($A11,'8 Oct - LIVE LDS Data'!$A$3:$AAD$1504,34,FALSE)=0/1/1900,"",VLOOKUP($A11,'8 Oct - LIVE LDS Data'!$A$3:$AAD$1504,34,FALSE))</f>
        <v>44858</v>
      </c>
      <c r="N11" s="7297">
        <f>IF(VLOOKUP($A11,'8 Oct - LIVE LDS Data'!$A$3:$AAD$1504,40,FALSE)=0/1/1900,"",VLOOKUP($A11,'8 Oct - LIVE LDS Data'!$A$3:$AAD$1504,40,FALSE))</f>
        <v>45444</v>
      </c>
      <c r="O11" s="7297">
        <f>IF(VLOOKUP($A11,'8 Oct - LIVE LDS Data'!$A$3:$AAD$1504,41,FALSE)=0/1/1900,"",VLOOKUP($A11,'8 Oct - LIVE LDS Data'!$A$3:$AAD$1504,41,FALSE))</f>
        <v>45474</v>
      </c>
      <c r="P11" s="7297">
        <f>IF(VLOOKUP($A11,'8 Oct - LIVE LDS Data'!$A$3:$AAD$1504,47,FALSE)=0/1/1900,"",VLOOKUP($A11,'8 Oct - LIVE LDS Data'!$A$3:$AAD$1504,47,FALSE))</f>
        <v>45992</v>
      </c>
      <c r="Q11" s="7297" t="str">
        <f>IF(VLOOKUP($A11,'8 Oct - LIVE LDS Data'!$A$3:$AAD$1504,48,FALSE)=0/1/1900,"",VLOOKUP($A11,'8 Oct - LIVE LDS Data'!$A$3:$AAD$1504,48,FALSE))</f>
        <v/>
      </c>
      <c r="R11" s="7297" t="str">
        <f>IF(VLOOKUP($A11,'8 Oct - LIVE LDS Data'!$A$3:$AAD$1504,54,FALSE)=0/1/1900,"",VLOOKUP($A11,'8 Oct - LIVE LDS Data'!$A$3:$AAD$1504,54,FALSE))</f>
        <v/>
      </c>
      <c r="S11" s="7297" t="str">
        <f>IF(VLOOKUP($A11,'8 Oct - LIVE LDS Data'!$A$3:$AAD$1504,55,FALSE)=0/1/1900,"",VLOOKUP($A11,'8 Oct - LIVE LDS Data'!$A$3:$AAD$1504,55,FALSE))</f>
        <v/>
      </c>
      <c r="T11" s="7297">
        <f>IF(VLOOKUP($A11,'8 Oct - LIVE LDS Data'!$A$3:$AAD$1504,60,FALSE)=0/1/1900,"",VLOOKUP($A11,'8 Oct - LIVE LDS Data'!$A$3:$AAD$1504,60,FALSE))</f>
        <v>46204</v>
      </c>
      <c r="U11" s="7297">
        <f>IF(VLOOKUP($A11,'8 Oct - LIVE LDS Data'!$A$3:$AAD$1504,63,FALSE)=0/1/1900,"",VLOOKUP($A11,'8 Oct - LIVE LDS Data'!$A$3:$AAD$1504,63,FALSE))</f>
        <v>46296</v>
      </c>
      <c r="V11" s="7297">
        <f>IF(VLOOKUP($A11,'8 Oct - LIVE LDS Data'!$A$3:$AAD$1504,66,FALSE)=0/1/1900,"",VLOOKUP($A11,'8 Oct - LIVE LDS Data'!$A$3:$AAD$1504,66,FALSE))</f>
        <v>46631</v>
      </c>
      <c r="W11" s="7537" t="str">
        <f>IF(VLOOKUP($A11,'8 Oct - LIVE LDS Data'!$A$3:$AAD$1504,68,FALSE)=0/1/1900,"",VLOOKUP($A11,'8 Oct - LIVE LDS Data'!$A$3:$AAD$1504,68,FALSE))</f>
        <v/>
      </c>
      <c r="X11" s="7314" t="str">
        <f>IF(VLOOKUP($A11,'8 Oct - LIVE LDS Data'!$A$3:$AAD$1504,79,FALSE)=0/1/1900,"",VLOOKUP($A11,'8 Oct - LIVE LDS Data'!$A$3:$AAD$1504,79,FALSE))</f>
        <v>Reg 18 ongoing</v>
      </c>
      <c r="Y11" s="7315" t="s">
        <v>90</v>
      </c>
      <c r="Z11" s="7538" t="s">
        <v>8054</v>
      </c>
      <c r="AA11" s="7300">
        <f>IF(VLOOKUP($A11,'8 Oct - LIVE LDS Data'!$A$3:$AAD$1504,72,FALSE)=0/1/1900,"",VLOOKUP($A11,'8 Oct - LIVE LDS Data'!$A$3:$AAD$1504,72,FALSE))</f>
        <v>45700</v>
      </c>
      <c r="AB11" s="7300">
        <f>IF(VLOOKUP($A11,'8 Oct - LIVE LDS Data'!$A$3:$AAD$1504,73,FALSE)=0/1/1900,"",VLOOKUP($A11,'8 Oct - LIVE LDS Data'!$A$3:$AAD$1504,73,FALSE))</f>
        <v>45686</v>
      </c>
      <c r="AC11" s="7300" t="str">
        <f>IF(VLOOKUP($A11,'8 Oct - LIVE LDS Data'!$A$3:$AAD$1504,75,FALSE)=0/1/1900,"",VLOOKUP($A11,'8 Oct - LIVE LDS Data'!$A$3:$AAD$1504,75,FALSE))</f>
        <v/>
      </c>
      <c r="AD11" s="7300">
        <f>IF(VLOOKUP($A11,'8 Oct - LIVE LDS Data'!$A$3:$AAD$1504,76,FALSE)=0/1/1900,"",VLOOKUP($A11,'8 Oct - LIVE LDS Data'!$A$3:$AAD$1504,76,FALSE))</f>
        <v>45686</v>
      </c>
    </row>
    <row r="12" spans="1:30" s="610" customFormat="1" ht="45" hidden="1" customHeight="1" x14ac:dyDescent="0.2">
      <c r="A12" s="1465" t="s">
        <v>372</v>
      </c>
      <c r="B12" s="1465"/>
      <c r="C12" s="1465" t="s">
        <v>373</v>
      </c>
      <c r="D12" s="1466"/>
      <c r="E12" s="1466"/>
      <c r="F12" s="7293" t="str">
        <f>IF(VLOOKUP($A12,'8 Oct - LIVE LDS Data'!$A$3:$AAD$1504,4,FALSE)=0/1/1900,"",VLOOKUP($A12,'8 Oct - LIVE LDS Data'!$A$3:$AAD$1504,4,FALSE))</f>
        <v>Blaby District New Local Plan</v>
      </c>
      <c r="G12" s="7294">
        <f>IF(VLOOKUP($A12,'8 Oct - LIVE LDS Data'!$A$3:$AAD$1504,6,FALSE)=0/1/1900,"",VLOOKUP($A12,'8 Oct - LIVE LDS Data'!$A$3:$AAD$1504,6,FALSE))</f>
        <v>2022</v>
      </c>
      <c r="H12" s="7294" t="str">
        <f>IF(VLOOKUP($A12,'8 Oct - LIVE LDS Data'!$A$3:$AAD$1504,7,FALSE)=0/1/1900,"",VLOOKUP($A12,'8 Oct - LIVE LDS Data'!$A$3:$AAD$1504,7,FALSE))</f>
        <v>2037</v>
      </c>
      <c r="I12" s="7294" t="str">
        <f>IF(VLOOKUP($A12,'8 Oct - LIVE LDS Data'!$A$3:$AAD$1504,8,FALSE)=0/1/1900,"",VLOOKUP($A12,'8 Oct - LIVE LDS Data'!$A$3:$AAD$1504,8,FALSE))</f>
        <v>N</v>
      </c>
      <c r="J12" s="7294" t="str">
        <f>IF(VLOOKUP($A12,'8 Oct - LIVE LDS Data'!$A$3:$AAD$1504,9,FALSE)=0/1/1900,"",VLOOKUP($A12,'8 Oct - LIVE LDS Data'!$A$3:$AAD$1504,9,FALSE))</f>
        <v>N</v>
      </c>
      <c r="K12" s="7295">
        <f>IF(VLOOKUP($A12,'8 Oct - LIVE LDS Data'!$A$3:$AAD$1504,10,FALSE)=0/1/1900,"",VLOOKUP($A12,'8 Oct - LIVE LDS Data'!$A$3:$AAD$1504,10,FALSE))</f>
        <v>41326</v>
      </c>
      <c r="L12" s="7297">
        <f>IF(VLOOKUP($A12,'8 Oct - LIVE LDS Data'!$A$3:$AAD$1504,33,FALSE)=0/1/1900,"",VLOOKUP($A12,'8 Oct - LIVE LDS Data'!$A$3:$AAD$1504,33,FALSE))</f>
        <v>43647</v>
      </c>
      <c r="M12" s="7297">
        <f>IF(VLOOKUP($A12,'8 Oct - LIVE LDS Data'!$A$3:$AAD$1504,34,FALSE)=0/1/1900,"",VLOOKUP($A12,'8 Oct - LIVE LDS Data'!$A$3:$AAD$1504,34,FALSE))</f>
        <v>43647</v>
      </c>
      <c r="N12" s="7297">
        <f>IF(VLOOKUP($A12,'8 Oct - LIVE LDS Data'!$A$3:$AAD$1504,40,FALSE)=0/1/1900,"",VLOOKUP($A12,'8 Oct - LIVE LDS Data'!$A$3:$AAD$1504,40,FALSE))</f>
        <v>44197</v>
      </c>
      <c r="O12" s="7297">
        <f>IF(VLOOKUP($A12,'8 Oct - LIVE LDS Data'!$A$3:$AAD$1504,41,FALSE)=0/1/1900,"",VLOOKUP($A12,'8 Oct - LIVE LDS Data'!$A$3:$AAD$1504,41,FALSE))</f>
        <v>44197</v>
      </c>
      <c r="P12" s="7297" t="str">
        <f>IF(VLOOKUP($A12,'8 Oct - LIVE LDS Data'!$A$3:$AAD$1504,47,FALSE)=0/1/1900,"",VLOOKUP($A12,'8 Oct - LIVE LDS Data'!$A$3:$AAD$1504,47,FALSE))</f>
        <v/>
      </c>
      <c r="Q12" s="7297" t="str">
        <f>IF(VLOOKUP($A12,'8 Oct - LIVE LDS Data'!$A$3:$AAD$1504,48,FALSE)=0/1/1900,"",VLOOKUP($A12,'8 Oct - LIVE LDS Data'!$A$3:$AAD$1504,48,FALSE))</f>
        <v/>
      </c>
      <c r="R12" s="7297" t="str">
        <f>IF(VLOOKUP($A12,'8 Oct - LIVE LDS Data'!$A$3:$AAD$1504,54,FALSE)=0/1/1900,"",VLOOKUP($A12,'8 Oct - LIVE LDS Data'!$A$3:$AAD$1504,54,FALSE))</f>
        <v/>
      </c>
      <c r="S12" s="7297" t="str">
        <f>IF(VLOOKUP($A12,'8 Oct - LIVE LDS Data'!$A$3:$AAD$1504,55,FALSE)=0/1/1900,"",VLOOKUP($A12,'8 Oct - LIVE LDS Data'!$A$3:$AAD$1504,55,FALSE))</f>
        <v/>
      </c>
      <c r="T12" s="7297">
        <f>IF(VLOOKUP($A12,'8 Oct - LIVE LDS Data'!$A$3:$AAD$1504,60,FALSE)=0/1/1900,"",VLOOKUP($A12,'8 Oct - LIVE LDS Data'!$A$3:$AAD$1504,60,FALSE))</f>
        <v>45839</v>
      </c>
      <c r="U12" s="7297">
        <f>IF(VLOOKUP($A12,'8 Oct - LIVE LDS Data'!$A$3:$AAD$1504,63,FALSE)=0/1/1900,"",VLOOKUP($A12,'8 Oct - LIVE LDS Data'!$A$3:$AAD$1504,63,FALSE))</f>
        <v>45992</v>
      </c>
      <c r="V12" s="7297">
        <f>IF(VLOOKUP($A12,'8 Oct - LIVE LDS Data'!$A$3:$AAD$1504,66,FALSE)=0/1/1900,"",VLOOKUP($A12,'8 Oct - LIVE LDS Data'!$A$3:$AAD$1504,66,FALSE))</f>
        <v>46357</v>
      </c>
      <c r="W12" s="7537" t="str">
        <f>IF(VLOOKUP($A12,'8 Oct - LIVE LDS Data'!$A$3:$AAD$1504,68,FALSE)=0/1/1900,"",VLOOKUP($A12,'8 Oct - LIVE LDS Data'!$A$3:$AAD$1504,68,FALSE))</f>
        <v>Large gap between Reg 18 and Reg 19 dates due to NPPF, on track for current system submission</v>
      </c>
      <c r="X12" s="7314" t="str">
        <f>IF(VLOOKUP($A12,'8 Oct - LIVE LDS Data'!$A$3:$AAD$1504,79,FALSE)=0/1/1900,"",VLOOKUP($A12,'8 Oct - LIVE LDS Data'!$A$3:$AAD$1504,79,FALSE))</f>
        <v>Reg 18 completed</v>
      </c>
      <c r="Y12" s="7315" t="s">
        <v>90</v>
      </c>
      <c r="Z12" s="7538" t="s">
        <v>8052</v>
      </c>
      <c r="AA12" s="7300">
        <f>IF(VLOOKUP($A12,'8 Oct - LIVE LDS Data'!$A$3:$AAD$1504,72,FALSE)=0/1/1900,"",VLOOKUP($A12,'8 Oct - LIVE LDS Data'!$A$3:$AAD$1504,72,FALSE))</f>
        <v>45868</v>
      </c>
      <c r="AB12" s="7300">
        <f>IF(VLOOKUP($A12,'8 Oct - LIVE LDS Data'!$A$3:$AAD$1504,73,FALSE)=0/1/1900,"",VLOOKUP($A12,'8 Oct - LIVE LDS Data'!$A$3:$AAD$1504,73,FALSE))</f>
        <v>45763</v>
      </c>
      <c r="AC12" s="7300">
        <f>IF(VLOOKUP($A12,'8 Oct - LIVE LDS Data'!$A$3:$AAD$1504,75,FALSE)=0/1/1900,"",VLOOKUP($A12,'8 Oct - LIVE LDS Data'!$A$3:$AAD$1504,75,FALSE))</f>
        <v>45559</v>
      </c>
      <c r="AD12" s="7300">
        <f>IF(VLOOKUP($A12,'8 Oct - LIVE LDS Data'!$A$3:$AAD$1504,76,FALSE)=0/1/1900,"",VLOOKUP($A12,'8 Oct - LIVE LDS Data'!$A$3:$AAD$1504,76,FALSE))</f>
        <v>45635</v>
      </c>
    </row>
    <row r="13" spans="1:30" s="610" customFormat="1" ht="30" customHeight="1" x14ac:dyDescent="0.2">
      <c r="A13" s="1465" t="s">
        <v>404</v>
      </c>
      <c r="B13" s="1465"/>
      <c r="C13" s="1465" t="s">
        <v>405</v>
      </c>
      <c r="D13" s="1466"/>
      <c r="E13" s="1466"/>
      <c r="F13" s="7293" t="str">
        <f>IF(VLOOKUP($A13,'8 Oct - LIVE LDS Data'!$A$3:$AAD$1504,4,FALSE)=0/1/1900,"",VLOOKUP($A13,'8 Oct - LIVE LDS Data'!$A$3:$AAD$1504,4,FALSE))</f>
        <v>New Local Plan to 2042</v>
      </c>
      <c r="G13" s="7294">
        <f>IF(VLOOKUP($A13,'8 Oct - LIVE LDS Data'!$A$3:$AAD$1504,6,FALSE)=0/1/1900,"",VLOOKUP($A13,'8 Oct - LIVE LDS Data'!$A$3:$AAD$1504,6,FALSE))</f>
        <v>2023</v>
      </c>
      <c r="H13" s="7294">
        <f>IF(VLOOKUP($A13,'8 Oct - LIVE LDS Data'!$A$3:$AAD$1504,7,FALSE)=0/1/1900,"",VLOOKUP($A13,'8 Oct - LIVE LDS Data'!$A$3:$AAD$1504,7,FALSE))</f>
        <v>2042</v>
      </c>
      <c r="I13" s="7294" t="str">
        <f>IF(VLOOKUP($A13,'8 Oct - LIVE LDS Data'!$A$3:$AAD$1504,8,FALSE)=0/1/1900,"",VLOOKUP($A13,'8 Oct - LIVE LDS Data'!$A$3:$AAD$1504,8,FALSE))</f>
        <v>N</v>
      </c>
      <c r="J13" s="7294" t="str">
        <f>IF(VLOOKUP($A13,'8 Oct - LIVE LDS Data'!$A$3:$AAD$1504,9,FALSE)=0/1/1900,"",VLOOKUP($A13,'8 Oct - LIVE LDS Data'!$A$3:$AAD$1504,9,FALSE))</f>
        <v>N</v>
      </c>
      <c r="K13" s="7295">
        <f>IF(VLOOKUP($A13,'8 Oct - LIVE LDS Data'!$A$3:$AAD$1504,10,FALSE)=0/1/1900,"",VLOOKUP($A13,'8 Oct - LIVE LDS Data'!$A$3:$AAD$1504,10,FALSE))</f>
        <v>42389</v>
      </c>
      <c r="L13" s="7297">
        <f>IF(VLOOKUP($A13,'8 Oct - LIVE LDS Data'!$A$3:$AAD$1504,33,FALSE)=0/1/1900,"",VLOOKUP($A13,'8 Oct - LIVE LDS Data'!$A$3:$AAD$1504,33,FALSE))</f>
        <v>46388</v>
      </c>
      <c r="M13" s="7297" t="str">
        <f>IF(VLOOKUP($A13,'8 Oct - LIVE LDS Data'!$A$3:$AAD$1504,34,FALSE)=0/1/1900,"",VLOOKUP($A13,'8 Oct - LIVE LDS Data'!$A$3:$AAD$1504,34,FALSE))</f>
        <v/>
      </c>
      <c r="N13" s="7297" t="str">
        <f>IF(VLOOKUP($A13,'8 Oct - LIVE LDS Data'!$A$3:$AAD$1504,40,FALSE)=0/1/1900,"",VLOOKUP($A13,'8 Oct - LIVE LDS Data'!$A$3:$AAD$1504,40,FALSE))</f>
        <v/>
      </c>
      <c r="O13" s="7297" t="str">
        <f>IF(VLOOKUP($A13,'8 Oct - LIVE LDS Data'!$A$3:$AAD$1504,41,FALSE)=0/1/1900,"",VLOOKUP($A13,'8 Oct - LIVE LDS Data'!$A$3:$AAD$1504,41,FALSE))</f>
        <v/>
      </c>
      <c r="P13" s="7297" t="str">
        <f>IF(VLOOKUP($A13,'8 Oct - LIVE LDS Data'!$A$3:$AAD$1504,47,FALSE)=0/1/1900,"",VLOOKUP($A13,'8 Oct - LIVE LDS Data'!$A$3:$AAD$1504,47,FALSE))</f>
        <v/>
      </c>
      <c r="Q13" s="7297" t="str">
        <f>IF(VLOOKUP($A13,'8 Oct - LIVE LDS Data'!$A$3:$AAD$1504,48,FALSE)=0/1/1900,"",VLOOKUP($A13,'8 Oct - LIVE LDS Data'!$A$3:$AAD$1504,48,FALSE))</f>
        <v/>
      </c>
      <c r="R13" s="7297" t="str">
        <f>IF(VLOOKUP($A13,'8 Oct - LIVE LDS Data'!$A$3:$AAD$1504,54,FALSE)=0/1/1900,"",VLOOKUP($A13,'8 Oct - LIVE LDS Data'!$A$3:$AAD$1504,54,FALSE))</f>
        <v/>
      </c>
      <c r="S13" s="7297" t="str">
        <f>IF(VLOOKUP($A13,'8 Oct - LIVE LDS Data'!$A$3:$AAD$1504,55,FALSE)=0/1/1900,"",VLOOKUP($A13,'8 Oct - LIVE LDS Data'!$A$3:$AAD$1504,55,FALSE))</f>
        <v/>
      </c>
      <c r="T13" s="7297">
        <f>IF(VLOOKUP($A13,'8 Oct - LIVE LDS Data'!$A$3:$AAD$1504,60,FALSE)=0/1/1900,"",VLOOKUP($A13,'8 Oct - LIVE LDS Data'!$A$3:$AAD$1504,60,FALSE))</f>
        <v>47209</v>
      </c>
      <c r="U13" s="7297">
        <f>IF(VLOOKUP($A13,'8 Oct - LIVE LDS Data'!$A$3:$AAD$1504,63,FALSE)=0/1/1900,"",VLOOKUP($A13,'8 Oct - LIVE LDS Data'!$A$3:$AAD$1504,63,FALSE))</f>
        <v>47515</v>
      </c>
      <c r="V13" s="7297">
        <f>IF(VLOOKUP($A13,'8 Oct - LIVE LDS Data'!$A$3:$AAD$1504,66,FALSE)=0/1/1900,"",VLOOKUP($A13,'8 Oct - LIVE LDS Data'!$A$3:$AAD$1504,66,FALSE))</f>
        <v>47880</v>
      </c>
      <c r="W13" s="7537" t="str">
        <f>IF(VLOOKUP($A13,'8 Oct - LIVE LDS Data'!$A$3:$AAD$1504,68,FALSE)=0/1/1900,"",VLOOKUP($A13,'8 Oct - LIVE LDS Data'!$A$3:$AAD$1504,68,FALSE))</f>
        <v>Have revised plan timetable to go for new syhstem</v>
      </c>
      <c r="X13" s="7314" t="str">
        <f>IF(VLOOKUP($A13,'8 Oct - LIVE LDS Data'!$A$3:$AAD$1504,79,FALSE)=0/1/1900,"",VLOOKUP($A13,'8 Oct - LIVE LDS Data'!$A$3:$AAD$1504,79,FALSE))</f>
        <v xml:space="preserve">new plan to be prepared under new system
</v>
      </c>
      <c r="Y13" s="7315" t="s">
        <v>90</v>
      </c>
      <c r="Z13" s="7538" t="s">
        <v>8055</v>
      </c>
      <c r="AA13" s="7300">
        <f>IF(VLOOKUP($A13,'8 Oct - LIVE LDS Data'!$A$3:$AAD$1504,72,FALSE)=0/1/1900,"",VLOOKUP($A13,'8 Oct - LIVE LDS Data'!$A$3:$AAD$1504,72,FALSE))</f>
        <v>45594</v>
      </c>
      <c r="AB13" s="7300">
        <f>IF(VLOOKUP($A13,'8 Oct - LIVE LDS Data'!$A$3:$AAD$1504,73,FALSE)=0/1/1900,"",VLOOKUP($A13,'8 Oct - LIVE LDS Data'!$A$3:$AAD$1504,73,FALSE))</f>
        <v>45763</v>
      </c>
      <c r="AC13" s="7300">
        <f>IF(VLOOKUP($A13,'8 Oct - LIVE LDS Data'!$A$3:$AAD$1504,75,FALSE)=0/1/1900,"",VLOOKUP($A13,'8 Oct - LIVE LDS Data'!$A$3:$AAD$1504,75,FALSE))</f>
        <v>45594</v>
      </c>
      <c r="AD13" s="7300">
        <f>IF(VLOOKUP($A13,'8 Oct - LIVE LDS Data'!$A$3:$AAD$1504,76,FALSE)=0/1/1900,"",VLOOKUP($A13,'8 Oct - LIVE LDS Data'!$A$3:$AAD$1504,76,FALSE))</f>
        <v>44855</v>
      </c>
    </row>
    <row r="14" spans="1:30" s="610" customFormat="1" ht="40" hidden="1" customHeight="1" x14ac:dyDescent="0.2">
      <c r="A14" s="7301" t="s">
        <v>411</v>
      </c>
      <c r="B14" s="7301"/>
      <c r="C14" s="7301" t="s">
        <v>412</v>
      </c>
      <c r="D14" s="7302"/>
      <c r="E14" s="7302"/>
      <c r="F14" s="7293" t="str">
        <f>IF(VLOOKUP($A14,'8 Oct - LIVE LDS Data'!$A$3:$AAD$1504,4,FALSE)=0/1/1900,"",VLOOKUP($A14,'8 Oct - LIVE LDS Data'!$A$3:$AAD$1504,4,FALSE))</f>
        <v xml:space="preserve">Bolsover Local Plan </v>
      </c>
      <c r="G14" s="7294" t="str">
        <f>IF(VLOOKUP($A14,'8 Oct - LIVE LDS Data'!$A$3:$AAD$1504,6,FALSE)=0/1/1900,"",VLOOKUP($A14,'8 Oct - LIVE LDS Data'!$A$3:$AAD$1504,6,FALSE))</f>
        <v/>
      </c>
      <c r="H14" s="7294" t="str">
        <f>IF(VLOOKUP($A14,'8 Oct - LIVE LDS Data'!$A$3:$AAD$1504,7,FALSE)=0/1/1900,"",VLOOKUP($A14,'8 Oct - LIVE LDS Data'!$A$3:$AAD$1504,7,FALSE))</f>
        <v/>
      </c>
      <c r="I14" s="7294" t="str">
        <f>IF(VLOOKUP($A14,'8 Oct - LIVE LDS Data'!$A$3:$AAD$1504,8,FALSE)=0/1/1900,"",VLOOKUP($A14,'8 Oct - LIVE LDS Data'!$A$3:$AAD$1504,8,FALSE))</f>
        <v>N</v>
      </c>
      <c r="J14" s="7294" t="str">
        <f>IF(VLOOKUP($A14,'8 Oct - LIVE LDS Data'!$A$3:$AAD$1504,9,FALSE)=0/1/1900,"",VLOOKUP($A14,'8 Oct - LIVE LDS Data'!$A$3:$AAD$1504,9,FALSE))</f>
        <v>N</v>
      </c>
      <c r="K14" s="7295">
        <f>IF(VLOOKUP($A14,'8 Oct - LIVE LDS Data'!$A$3:$AAD$1504,10,FALSE)=0/1/1900,"",VLOOKUP($A14,'8 Oct - LIVE LDS Data'!$A$3:$AAD$1504,10,FALSE))</f>
        <v>43894</v>
      </c>
      <c r="L14" s="7297">
        <f>IF(VLOOKUP($A14,'8 Oct - LIVE LDS Data'!$A$3:$AAD$1504,33,FALSE)=0/1/1900,"",VLOOKUP($A14,'8 Oct - LIVE LDS Data'!$A$3:$AAD$1504,33,FALSE))</f>
        <v>46661</v>
      </c>
      <c r="M14" s="7297" t="str">
        <f>IF(VLOOKUP($A14,'8 Oct - LIVE LDS Data'!$A$3:$AAD$1504,34,FALSE)=0/1/1900,"",VLOOKUP($A14,'8 Oct - LIVE LDS Data'!$A$3:$AAD$1504,34,FALSE))</f>
        <v/>
      </c>
      <c r="N14" s="7297" t="str">
        <f>IF(VLOOKUP($A14,'8 Oct - LIVE LDS Data'!$A$3:$AAD$1504,40,FALSE)=0/1/1900,"",VLOOKUP($A14,'8 Oct - LIVE LDS Data'!$A$3:$AAD$1504,40,FALSE))</f>
        <v/>
      </c>
      <c r="O14" s="7297" t="str">
        <f>IF(VLOOKUP($A14,'8 Oct - LIVE LDS Data'!$A$3:$AAD$1504,41,FALSE)=0/1/1900,"",VLOOKUP($A14,'8 Oct - LIVE LDS Data'!$A$3:$AAD$1504,41,FALSE))</f>
        <v/>
      </c>
      <c r="P14" s="7297" t="str">
        <f>IF(VLOOKUP($A14,'8 Oct - LIVE LDS Data'!$A$3:$AAD$1504,47,FALSE)=0/1/1900,"",VLOOKUP($A14,'8 Oct - LIVE LDS Data'!$A$3:$AAD$1504,47,FALSE))</f>
        <v/>
      </c>
      <c r="Q14" s="7297" t="str">
        <f>IF(VLOOKUP($A14,'8 Oct - LIVE LDS Data'!$A$3:$AAD$1504,48,FALSE)=0/1/1900,"",VLOOKUP($A14,'8 Oct - LIVE LDS Data'!$A$3:$AAD$1504,48,FALSE))</f>
        <v/>
      </c>
      <c r="R14" s="7297" t="str">
        <f>IF(VLOOKUP($A14,'8 Oct - LIVE LDS Data'!$A$3:$AAD$1504,54,FALSE)=0/1/1900,"",VLOOKUP($A14,'8 Oct - LIVE LDS Data'!$A$3:$AAD$1504,54,FALSE))</f>
        <v/>
      </c>
      <c r="S14" s="7297" t="str">
        <f>IF(VLOOKUP($A14,'8 Oct - LIVE LDS Data'!$A$3:$AAD$1504,55,FALSE)=0/1/1900,"",VLOOKUP($A14,'8 Oct - LIVE LDS Data'!$A$3:$AAD$1504,55,FALSE))</f>
        <v/>
      </c>
      <c r="T14" s="7297">
        <f>IF(VLOOKUP($A14,'8 Oct - LIVE LDS Data'!$A$3:$AAD$1504,60,FALSE)=0/1/1900,"",VLOOKUP($A14,'8 Oct - LIVE LDS Data'!$A$3:$AAD$1504,60,FALSE))</f>
        <v>47027</v>
      </c>
      <c r="U14" s="7297">
        <f>IF(VLOOKUP($A14,'8 Oct - LIVE LDS Data'!$A$3:$AAD$1504,63,FALSE)=0/1/1900,"",VLOOKUP($A14,'8 Oct - LIVE LDS Data'!$A$3:$AAD$1504,63,FALSE))</f>
        <v>47150</v>
      </c>
      <c r="V14" s="7297">
        <f>IF(VLOOKUP($A14,'8 Oct - LIVE LDS Data'!$A$3:$AAD$1504,66,FALSE)=0/1/1900,"",VLOOKUP($A14,'8 Oct - LIVE LDS Data'!$A$3:$AAD$1504,66,FALSE))</f>
        <v>47453</v>
      </c>
      <c r="W14" s="7537" t="str">
        <f>IF(VLOOKUP($A14,'8 Oct - LIVE LDS Data'!$A$3:$AAD$1504,68,FALSE)=0/1/1900,"",VLOOKUP($A14,'8 Oct - LIVE LDS Data'!$A$3:$AAD$1504,68,FALSE))</f>
        <v>LPA DOING INTERNAL REVIEW WHICH COULD BE CONCLUDED EARLY 2025 SO NO PLAN IMMINENT</v>
      </c>
      <c r="X14" s="7314" t="str">
        <f>IF(VLOOKUP($A14,'8 Oct - LIVE LDS Data'!$A$3:$AAD$1504,79,FALSE)=0/1/1900,"",VLOOKUP($A14,'8 Oct - LIVE LDS Data'!$A$3:$AAD$1504,79,FALSE))</f>
        <v>new plan to be prepared under new system</v>
      </c>
      <c r="Y14" s="7315" t="s">
        <v>3757</v>
      </c>
      <c r="Z14" s="7538" t="s">
        <v>8056</v>
      </c>
      <c r="AA14" s="7300">
        <f>IF(VLOOKUP($A14,'8 Oct - LIVE LDS Data'!$A$3:$AAD$1504,72,FALSE)=0/1/1900,"",VLOOKUP($A14,'8 Oct - LIVE LDS Data'!$A$3:$AAD$1504,72,FALSE))</f>
        <v>45317</v>
      </c>
      <c r="AB14" s="7300">
        <f>IF(VLOOKUP($A14,'8 Oct - LIVE LDS Data'!$A$3:$AAD$1504,73,FALSE)=0/1/1900,"",VLOOKUP($A14,'8 Oct - LIVE LDS Data'!$A$3:$AAD$1504,73,FALSE))</f>
        <v>45763</v>
      </c>
      <c r="AC14" s="7300" t="str">
        <f>IF(VLOOKUP($A14,'8 Oct - LIVE LDS Data'!$A$3:$AAD$1504,75,FALSE)=0/1/1900,"",VLOOKUP($A14,'8 Oct - LIVE LDS Data'!$A$3:$AAD$1504,75,FALSE))</f>
        <v/>
      </c>
      <c r="AD14" s="7300">
        <f>IF(VLOOKUP($A14,'8 Oct - LIVE LDS Data'!$A$3:$AAD$1504,76,FALSE)=0/1/1900,"",VLOOKUP($A14,'8 Oct - LIVE LDS Data'!$A$3:$AAD$1504,76,FALSE))</f>
        <v>45686</v>
      </c>
    </row>
    <row r="15" spans="1:30" s="610" customFormat="1" ht="30" hidden="1" customHeight="1" x14ac:dyDescent="0.2">
      <c r="A15" s="1465" t="s">
        <v>437</v>
      </c>
      <c r="B15" s="1465"/>
      <c r="C15" s="1465" t="s">
        <v>438</v>
      </c>
      <c r="D15" s="1466"/>
      <c r="E15" s="1466"/>
      <c r="F15" s="7293" t="str">
        <f>IF(VLOOKUP($A15,'8 Oct - LIVE LDS Data'!$A$3:$AAD$1504,4,FALSE)=0/1/1900,"",VLOOKUP($A15,'8 Oct - LIVE LDS Data'!$A$3:$AAD$1504,4,FALSE))</f>
        <v>South East Lincolnshire Local Plan Review</v>
      </c>
      <c r="G15" s="7294" t="str">
        <f>IF(VLOOKUP($A15,'8 Oct - LIVE LDS Data'!$A$3:$AAD$1504,6,FALSE)=0/1/1900,"",VLOOKUP($A15,'8 Oct - LIVE LDS Data'!$A$3:$AAD$1504,6,FALSE))</f>
        <v/>
      </c>
      <c r="H15" s="7294" t="str">
        <f>IF(VLOOKUP($A15,'8 Oct - LIVE LDS Data'!$A$3:$AAD$1504,7,FALSE)=0/1/1900,"",VLOOKUP($A15,'8 Oct - LIVE LDS Data'!$A$3:$AAD$1504,7,FALSE))</f>
        <v/>
      </c>
      <c r="I15" s="7294" t="str">
        <f>IF(VLOOKUP($A15,'8 Oct - LIVE LDS Data'!$A$3:$AAD$1504,8,FALSE)=0/1/1900,"",VLOOKUP($A15,'8 Oct - LIVE LDS Data'!$A$3:$AAD$1504,8,FALSE))</f>
        <v/>
      </c>
      <c r="J15" s="7294" t="str">
        <f>IF(VLOOKUP($A15,'8 Oct - LIVE LDS Data'!$A$3:$AAD$1504,9,FALSE)=0/1/1900,"",VLOOKUP($A15,'8 Oct - LIVE LDS Data'!$A$3:$AAD$1504,9,FALSE))</f>
        <v/>
      </c>
      <c r="K15" s="7295">
        <f>IF(VLOOKUP($A15,'8 Oct - LIVE LDS Data'!$A$3:$AAD$1504,10,FALSE)=0/1/1900,"",VLOOKUP($A15,'8 Oct - LIVE LDS Data'!$A$3:$AAD$1504,10,FALSE))</f>
        <v>43532</v>
      </c>
      <c r="L15" s="7295"/>
      <c r="M15" s="7295"/>
      <c r="N15" s="7295"/>
      <c r="O15" s="7295"/>
      <c r="P15" s="7295"/>
      <c r="Q15" s="7295"/>
      <c r="R15" s="7295"/>
      <c r="S15" s="7295"/>
      <c r="T15" s="7297" t="str">
        <f>IF(VLOOKUP($A15,'8 Oct - LIVE LDS Data'!$A$3:$AAD$1504,60,FALSE)=0/1/1900,"",VLOOKUP($A15,'8 Oct - LIVE LDS Data'!$A$3:$AAD$1504,60,FALSE))</f>
        <v/>
      </c>
      <c r="U15" s="7297" t="str">
        <f>IF(VLOOKUP($A15,'8 Oct - LIVE LDS Data'!$A$3:$AAD$1504,63,FALSE)=0/1/1900,"",VLOOKUP($A15,'8 Oct - LIVE LDS Data'!$A$3:$AAD$1504,63,FALSE))</f>
        <v/>
      </c>
      <c r="V15" s="7297" t="str">
        <f>IF(VLOOKUP($A15,'8 Oct - LIVE LDS Data'!$A$3:$AAD$1504,66,FALSE)=0/1/1900,"",VLOOKUP($A15,'8 Oct - LIVE LDS Data'!$A$3:$AAD$1504,66,FALSE))</f>
        <v/>
      </c>
      <c r="W15" s="7537" t="str">
        <f>IF(VLOOKUP($A15,'8 Oct - LIVE LDS Data'!$A$3:$AAD$1504,68,FALSE)=0/1/1900,"",VLOOKUP($A15,'8 Oct - LIVE LDS Data'!$A$3:$AAD$1504,68,FALSE))</f>
        <v>self-reviewed 1 July 2024.  LPA DID INTERNAL REVIEW IN 2024, DIDN’T NEED UPDATING SO NEXT PLAN WILL BE UNDER NEW REGS - NO TIMETABLE</v>
      </c>
      <c r="X15" s="7314" t="str">
        <f>IF(VLOOKUP($A15,'8 Oct - LIVE LDS Data'!$A$3:$AAD$1504,79,FALSE)=0/1/1900,"",VLOOKUP($A15,'8 Oct - LIVE LDS Data'!$A$3:$AAD$1504,79,FALSE))</f>
        <v>self-reviewed
new plan to be submitted under new system</v>
      </c>
      <c r="Y15" s="7315" t="s">
        <v>3757</v>
      </c>
      <c r="Z15" s="7538" t="s">
        <v>8067</v>
      </c>
      <c r="AA15" s="7300">
        <f>IF(VLOOKUP($A15,'8 Oct - LIVE LDS Data'!$A$3:$AAD$1504,72,FALSE)=0/1/1900,"",VLOOKUP($A15,'8 Oct - LIVE LDS Data'!$A$3:$AAD$1504,72,FALSE))</f>
        <v>45933</v>
      </c>
      <c r="AB15" s="7300" t="str">
        <f>IF(VLOOKUP($A15,'8 Oct - LIVE LDS Data'!$A$3:$AAD$1504,73,FALSE)=0/1/1900,"",VLOOKUP($A15,'8 Oct - LIVE LDS Data'!$A$3:$AAD$1504,73,FALSE))</f>
        <v/>
      </c>
      <c r="AC15" s="7300" t="str">
        <f>IF(VLOOKUP($A15,'8 Oct - LIVE LDS Data'!$A$3:$AAD$1504,75,FALSE)=0/1/1900,"",VLOOKUP($A15,'8 Oct - LIVE LDS Data'!$A$3:$AAD$1504,75,FALSE))</f>
        <v/>
      </c>
      <c r="AD15" s="7300" t="str">
        <f>IF(VLOOKUP($A15,'8 Oct - LIVE LDS Data'!$A$3:$AAD$1504,76,FALSE)=0/1/1900,"",VLOOKUP($A15,'8 Oct - LIVE LDS Data'!$A$3:$AAD$1504,76,FALSE))</f>
        <v/>
      </c>
    </row>
    <row r="16" spans="1:30" s="610" customFormat="1" ht="30" hidden="1" customHeight="1" x14ac:dyDescent="0.2">
      <c r="A16" s="1465" t="s">
        <v>484</v>
      </c>
      <c r="B16" s="1465"/>
      <c r="C16" s="1465" t="s">
        <v>485</v>
      </c>
      <c r="D16" s="1466"/>
      <c r="E16" s="1466"/>
      <c r="F16" s="7293" t="str">
        <f>IF(VLOOKUP($A16,'8 Oct - LIVE LDS Data'!$A$3:$AAD$1504,4,FALSE)=0/1/1900,"",VLOOKUP($A16,'8 Oct - LIVE LDS Data'!$A$3:$AAD$1504,4,FALSE))</f>
        <v>Bradford District Local Plan</v>
      </c>
      <c r="G16" s="7294">
        <f>IF(VLOOKUP($A16,'8 Oct - LIVE LDS Data'!$A$3:$AAD$1504,6,FALSE)=0/1/1900,"",VLOOKUP($A16,'8 Oct - LIVE LDS Data'!$A$3:$AAD$1504,6,FALSE))</f>
        <v>2020</v>
      </c>
      <c r="H16" s="7294">
        <f>IF(VLOOKUP($A16,'8 Oct - LIVE LDS Data'!$A$3:$AAD$1504,7,FALSE)=0/1/1900,"",VLOOKUP($A16,'8 Oct - LIVE LDS Data'!$A$3:$AAD$1504,7,FALSE))</f>
        <v>2038</v>
      </c>
      <c r="I16" s="7294" t="str">
        <f>IF(VLOOKUP($A16,'8 Oct - LIVE LDS Data'!$A$3:$AAD$1504,8,FALSE)=0/1/1900,"",VLOOKUP($A16,'8 Oct - LIVE LDS Data'!$A$3:$AAD$1504,8,FALSE))</f>
        <v>N</v>
      </c>
      <c r="J16" s="7294" t="str">
        <f>IF(VLOOKUP($A16,'8 Oct - LIVE LDS Data'!$A$3:$AAD$1504,9,FALSE)=0/1/1900,"",VLOOKUP($A16,'8 Oct - LIVE LDS Data'!$A$3:$AAD$1504,9,FALSE))</f>
        <v>N</v>
      </c>
      <c r="K16" s="7295">
        <f>IF(VLOOKUP($A16,'8 Oct - LIVE LDS Data'!$A$3:$AAD$1504,10,FALSE)=0/1/1900,"",VLOOKUP($A16,'8 Oct - LIVE LDS Data'!$A$3:$AAD$1504,10,FALSE))</f>
        <v>42934</v>
      </c>
      <c r="L16" s="7297">
        <f>IF(VLOOKUP($A16,'8 Oct - LIVE LDS Data'!$A$3:$AAD$1504,33,FALSE)=0/1/1900,"",VLOOKUP($A16,'8 Oct - LIVE LDS Data'!$A$3:$AAD$1504,33,FALSE))</f>
        <v>43405</v>
      </c>
      <c r="M16" s="7297">
        <f>IF(VLOOKUP($A16,'8 Oct - LIVE LDS Data'!$A$3:$AAD$1504,34,FALSE)=0/1/1900,"",VLOOKUP($A16,'8 Oct - LIVE LDS Data'!$A$3:$AAD$1504,34,FALSE))</f>
        <v>43476</v>
      </c>
      <c r="N16" s="7297">
        <f>IF(VLOOKUP($A16,'8 Oct - LIVE LDS Data'!$A$3:$AAD$1504,40,FALSE)=0/1/1900,"",VLOOKUP($A16,'8 Oct - LIVE LDS Data'!$A$3:$AAD$1504,40,FALSE))</f>
        <v>43586</v>
      </c>
      <c r="O16" s="7297">
        <f>IF(VLOOKUP($A16,'8 Oct - LIVE LDS Data'!$A$3:$AAD$1504,41,FALSE)=0/1/1900,"",VLOOKUP($A16,'8 Oct - LIVE LDS Data'!$A$3:$AAD$1504,41,FALSE))</f>
        <v>43676</v>
      </c>
      <c r="P16" s="7297">
        <f>IF(VLOOKUP($A16,'8 Oct - LIVE LDS Data'!$A$3:$AAD$1504,47,FALSE)=0/1/1900,"",VLOOKUP($A16,'8 Oct - LIVE LDS Data'!$A$3:$AAD$1504,47,FALSE))</f>
        <v>44228</v>
      </c>
      <c r="Q16" s="7297">
        <f>IF(VLOOKUP($A16,'8 Oct - LIVE LDS Data'!$A$3:$AAD$1504,48,FALSE)=0/1/1900,"",VLOOKUP($A16,'8 Oct - LIVE LDS Data'!$A$3:$AAD$1504,48,FALSE))</f>
        <v>44235</v>
      </c>
      <c r="R16" s="7297" t="str">
        <f>IF(VLOOKUP($A16,'8 Oct - LIVE LDS Data'!$A$3:$AAD$1504,54,FALSE)=0/1/1900,"",VLOOKUP($A16,'8 Oct - LIVE LDS Data'!$A$3:$AAD$1504,54,FALSE))</f>
        <v/>
      </c>
      <c r="S16" s="7297" t="str">
        <f>IF(VLOOKUP($A16,'8 Oct - LIVE LDS Data'!$A$3:$AAD$1504,55,FALSE)=0/1/1900,"",VLOOKUP($A16,'8 Oct - LIVE LDS Data'!$A$3:$AAD$1504,55,FALSE))</f>
        <v/>
      </c>
      <c r="T16" s="7297">
        <f>IF(VLOOKUP($A16,'8 Oct - LIVE LDS Data'!$A$3:$AAD$1504,60,FALSE)=0/1/1900,"",VLOOKUP($A16,'8 Oct - LIVE LDS Data'!$A$3:$AAD$1504,60,FALSE))</f>
        <v>45931</v>
      </c>
      <c r="U16" s="7297">
        <f>IF(VLOOKUP($A16,'8 Oct - LIVE LDS Data'!$A$3:$AAD$1504,63,FALSE)=0/1/1900,"",VLOOKUP($A16,'8 Oct - LIVE LDS Data'!$A$3:$AAD$1504,63,FALSE))</f>
        <v>46054</v>
      </c>
      <c r="V16" s="7297">
        <f>IF(VLOOKUP($A16,'8 Oct - LIVE LDS Data'!$A$3:$AAD$1504,66,FALSE)=0/1/1900,"",VLOOKUP($A16,'8 Oct - LIVE LDS Data'!$A$3:$AAD$1504,66,FALSE))</f>
        <v>46631</v>
      </c>
      <c r="W16" s="7537" t="str">
        <f>IF(VLOOKUP($A16,'8 Oct - LIVE LDS Data'!$A$3:$AAD$1504,68,FALSE)=0/1/1900,"",VLOOKUP($A16,'8 Oct - LIVE LDS Data'!$A$3:$AAD$1504,68,FALSE))</f>
        <v>"We were hoping to progress to a full council in July with publication ( under Reg 19) to follow with submission towards the end of the year. At present a July Council meeting is challenging due to scale of the work and resourcing challenges – at present we are more likely to be taking to members late summer /September followed by publication – though this is still be looked at in terms of the programme and risks – together with the post election discussions with the political leadership. At present the landing date for submission is very much looking like early in the new year.    I hope this gives you a reasonable update – though recognise its still very much fluid – though leadership are committed to get to submission within the transitional timescales."</v>
      </c>
      <c r="X16" s="7314" t="str">
        <f>IF(VLOOKUP($A16,'8 Oct - LIVE LDS Data'!$A$3:$AAD$1504,79,FALSE)=0/1/1900,"",VLOOKUP($A16,'8 Oct - LIVE LDS Data'!$A$3:$AAD$1504,79,FALSE))</f>
        <v>Reg 18 completed
[Reg 19 exp. Oct-2025]</v>
      </c>
      <c r="Y16" s="7315" t="s">
        <v>90</v>
      </c>
      <c r="Z16" s="7538" t="s">
        <v>8056</v>
      </c>
      <c r="AA16" s="7300">
        <f>IF(VLOOKUP($A16,'8 Oct - LIVE LDS Data'!$A$3:$AAD$1504,72,FALSE)=0/1/1900,"",VLOOKUP($A16,'8 Oct - LIVE LDS Data'!$A$3:$AAD$1504,72,FALSE))</f>
        <v>45497</v>
      </c>
      <c r="AB16" s="7300">
        <f>IF(VLOOKUP($A16,'8 Oct - LIVE LDS Data'!$A$3:$AAD$1504,73,FALSE)=0/1/1900,"",VLOOKUP($A16,'8 Oct - LIVE LDS Data'!$A$3:$AAD$1504,73,FALSE))</f>
        <v>45763</v>
      </c>
      <c r="AC16" s="7300">
        <f>IF(VLOOKUP($A16,'8 Oct - LIVE LDS Data'!$A$3:$AAD$1504,75,FALSE)=0/1/1900,"",VLOOKUP($A16,'8 Oct - LIVE LDS Data'!$A$3:$AAD$1504,75,FALSE))</f>
        <v>45310</v>
      </c>
      <c r="AD16" s="7300">
        <f>IF(VLOOKUP($A16,'8 Oct - LIVE LDS Data'!$A$3:$AAD$1504,76,FALSE)=0/1/1900,"",VLOOKUP($A16,'8 Oct - LIVE LDS Data'!$A$3:$AAD$1504,76,FALSE))</f>
        <v>45440</v>
      </c>
    </row>
    <row r="17" spans="1:30" s="610" customFormat="1" ht="30" hidden="1" customHeight="1" x14ac:dyDescent="0.2">
      <c r="A17" s="7301" t="s">
        <v>501</v>
      </c>
      <c r="B17" s="7301"/>
      <c r="C17" s="7301" t="s">
        <v>502</v>
      </c>
      <c r="D17" s="7302"/>
      <c r="E17" s="7302"/>
      <c r="F17" s="7293" t="str">
        <f>IF(VLOOKUP($A17,'8 Oct - LIVE LDS Data'!$A$3:$AAD$1504,4,FALSE)=0/1/1900,"",VLOOKUP($A17,'8 Oct - LIVE LDS Data'!$A$3:$AAD$1504,4,FALSE))</f>
        <v>Braintree Local Plan (North Essex Garden Communities) Section 1 Review</v>
      </c>
      <c r="G17" s="7294" t="str">
        <f>IF(VLOOKUP($A17,'8 Oct - LIVE LDS Data'!$A$3:$AAD$1504,6,FALSE)=0/1/1900,"",VLOOKUP($A17,'8 Oct - LIVE LDS Data'!$A$3:$AAD$1504,6,FALSE))</f>
        <v/>
      </c>
      <c r="H17" s="7294" t="str">
        <f>IF(VLOOKUP($A17,'8 Oct - LIVE LDS Data'!$A$3:$AAD$1504,7,FALSE)=0/1/1900,"",VLOOKUP($A17,'8 Oct - LIVE LDS Data'!$A$3:$AAD$1504,7,FALSE))</f>
        <v/>
      </c>
      <c r="I17" s="7294" t="str">
        <f>IF(VLOOKUP($A17,'8 Oct - LIVE LDS Data'!$A$3:$AAD$1504,8,FALSE)=0/1/1900,"",VLOOKUP($A17,'8 Oct - LIVE LDS Data'!$A$3:$AAD$1504,8,FALSE))</f>
        <v>Y</v>
      </c>
      <c r="J17" s="7294" t="str">
        <f>IF(VLOOKUP($A17,'8 Oct - LIVE LDS Data'!$A$3:$AAD$1504,9,FALSE)=0/1/1900,"",VLOOKUP($A17,'8 Oct - LIVE LDS Data'!$A$3:$AAD$1504,9,FALSE))</f>
        <v>N</v>
      </c>
      <c r="K17" s="7295">
        <f>IF(VLOOKUP($A17,'8 Oct - LIVE LDS Data'!$A$3:$AAD$1504,10,FALSE)=0/1/1900,"",VLOOKUP($A17,'8 Oct - LIVE LDS Data'!$A$3:$AAD$1504,10,FALSE))</f>
        <v>44249</v>
      </c>
      <c r="L17" s="7297">
        <f>IF(VLOOKUP($A17,'8 Oct - LIVE LDS Data'!$A$3:$AAD$1504,33,FALSE)=0/1/1900,"",VLOOKUP($A17,'8 Oct - LIVE LDS Data'!$A$3:$AAD$1504,33,FALSE))</f>
        <v>45658</v>
      </c>
      <c r="M17" s="7297">
        <f>IF(VLOOKUP($A17,'8 Oct - LIVE LDS Data'!$A$3:$AAD$1504,34,FALSE)=0/1/1900,"",VLOOKUP($A17,'8 Oct - LIVE LDS Data'!$A$3:$AAD$1504,34,FALSE))</f>
        <v>45677</v>
      </c>
      <c r="N17" s="7297">
        <f>IF(VLOOKUP($A17,'8 Oct - LIVE LDS Data'!$A$3:$AAD$1504,40,FALSE)=0/1/1900,"",VLOOKUP($A17,'8 Oct - LIVE LDS Data'!$A$3:$AAD$1504,40,FALSE))</f>
        <v>45962</v>
      </c>
      <c r="O17" s="7297" t="str">
        <f>IF(VLOOKUP($A17,'8 Oct - LIVE LDS Data'!$A$3:$AAD$1504,41,FALSE)=0/1/1900,"",VLOOKUP($A17,'8 Oct - LIVE LDS Data'!$A$3:$AAD$1504,41,FALSE))</f>
        <v/>
      </c>
      <c r="P17" s="7297" t="str">
        <f>IF(VLOOKUP($A17,'8 Oct - LIVE LDS Data'!$A$3:$AAD$1504,47,FALSE)=0/1/1900,"",VLOOKUP($A17,'8 Oct - LIVE LDS Data'!$A$3:$AAD$1504,47,FALSE))</f>
        <v/>
      </c>
      <c r="Q17" s="7297" t="str">
        <f>IF(VLOOKUP($A17,'8 Oct - LIVE LDS Data'!$A$3:$AAD$1504,48,FALSE)=0/1/1900,"",VLOOKUP($A17,'8 Oct - LIVE LDS Data'!$A$3:$AAD$1504,48,FALSE))</f>
        <v/>
      </c>
      <c r="R17" s="7297" t="str">
        <f>IF(VLOOKUP($A17,'8 Oct - LIVE LDS Data'!$A$3:$AAD$1504,54,FALSE)=0/1/1900,"",VLOOKUP($A17,'8 Oct - LIVE LDS Data'!$A$3:$AAD$1504,54,FALSE))</f>
        <v/>
      </c>
      <c r="S17" s="7297" t="str">
        <f>IF(VLOOKUP($A17,'8 Oct - LIVE LDS Data'!$A$3:$AAD$1504,55,FALSE)=0/1/1900,"",VLOOKUP($A17,'8 Oct - LIVE LDS Data'!$A$3:$AAD$1504,55,FALSE))</f>
        <v/>
      </c>
      <c r="T17" s="7297">
        <f>IF(VLOOKUP($A17,'8 Oct - LIVE LDS Data'!$A$3:$AAD$1504,60,FALSE)=0/1/1900,"",VLOOKUP($A17,'8 Oct - LIVE LDS Data'!$A$3:$AAD$1504,60,FALSE))</f>
        <v>46113</v>
      </c>
      <c r="U17" s="7297">
        <f>IF(VLOOKUP($A17,'8 Oct - LIVE LDS Data'!$A$3:$AAD$1504,63,FALSE)=0/1/1900,"",VLOOKUP($A17,'8 Oct - LIVE LDS Data'!$A$3:$AAD$1504,63,FALSE))</f>
        <v>46174</v>
      </c>
      <c r="V17" s="7297">
        <f>IF(VLOOKUP($A17,'8 Oct - LIVE LDS Data'!$A$3:$AAD$1504,66,FALSE)=0/1/1900,"",VLOOKUP($A17,'8 Oct - LIVE LDS Data'!$A$3:$AAD$1504,66,FALSE))</f>
        <v>46357</v>
      </c>
      <c r="W17" s="7537" t="str">
        <f>IF(VLOOKUP($A17,'8 Oct - LIVE LDS Data'!$A$3:$AAD$1504,68,FALSE)=0/1/1900,"",VLOOKUP($A17,'8 Oct - LIVE LDS Data'!$A$3:$AAD$1504,68,FALSE))</f>
        <v>Issues and Options Consultation	 - January/February 2025
Preferred Options Consultation (Reg 18) - November 2025
Pre-Submission Consultation (Reg 19) - Spring 2026
Submission to Planning Inspectorate - June 2026
Review Complete - Adoption December 2026</v>
      </c>
      <c r="X17" s="7314" t="str">
        <f>IF(VLOOKUP($A17,'8 Oct - LIVE LDS Data'!$A$3:$AAD$1504,79,FALSE)=0/1/1900,"",VLOOKUP($A17,'8 Oct - LIVE LDS Data'!$A$3:$AAD$1504,79,FALSE))</f>
        <v>Reg 18 yet to start
[exp. Nov-2025]</v>
      </c>
      <c r="Y17" s="7315" t="s">
        <v>3757</v>
      </c>
      <c r="Z17" s="7538" t="s">
        <v>8052</v>
      </c>
      <c r="AA17" s="7300">
        <f>IF(VLOOKUP($A17,'8 Oct - LIVE LDS Data'!$A$3:$AAD$1504,72,FALSE)=0/1/1900,"",VLOOKUP($A17,'8 Oct - LIVE LDS Data'!$A$3:$AAD$1504,72,FALSE))</f>
        <v>45763</v>
      </c>
      <c r="AB17" s="7300">
        <f>IF(VLOOKUP($A17,'8 Oct - LIVE LDS Data'!$A$3:$AAD$1504,73,FALSE)=0/1/1900,"",VLOOKUP($A17,'8 Oct - LIVE LDS Data'!$A$3:$AAD$1504,73,FALSE))</f>
        <v>45932</v>
      </c>
      <c r="AC17" s="7300">
        <f>IF(VLOOKUP($A17,'8 Oct - LIVE LDS Data'!$A$3:$AAD$1504,75,FALSE)=0/1/1900,"",VLOOKUP($A17,'8 Oct - LIVE LDS Data'!$A$3:$AAD$1504,75,FALSE))</f>
        <v>45686</v>
      </c>
      <c r="AD17" s="7300">
        <f>IF(VLOOKUP($A17,'8 Oct - LIVE LDS Data'!$A$3:$AAD$1504,76,FALSE)=0/1/1900,"",VLOOKUP($A17,'8 Oct - LIVE LDS Data'!$A$3:$AAD$1504,76,FALSE))</f>
        <v>45575</v>
      </c>
    </row>
    <row r="18" spans="1:30" s="610" customFormat="1" ht="30" customHeight="1" x14ac:dyDescent="0.2">
      <c r="A18" s="1465" t="s">
        <v>511</v>
      </c>
      <c r="B18" s="1465"/>
      <c r="C18" s="3390" t="s">
        <v>512</v>
      </c>
      <c r="D18" s="1466"/>
      <c r="E18" s="1466"/>
      <c r="F18" s="7293" t="str">
        <f>IF(VLOOKUP($A18,'8 Oct - LIVE LDS Data'!$A$3:$AAD$1504,4,FALSE)=0/1/1900,"",VLOOKUP($A18,'8 Oct - LIVE LDS Data'!$A$3:$AAD$1504,4,FALSE))</f>
        <v>Breckland Local Plan Full Update 2024-2041</v>
      </c>
      <c r="G18" s="7294">
        <f>IF(VLOOKUP($A18,'8 Oct - LIVE LDS Data'!$A$3:$AAD$1504,6,FALSE)=0/1/1900,"",VLOOKUP($A18,'8 Oct - LIVE LDS Data'!$A$3:$AAD$1504,6,FALSE))</f>
        <v>2024</v>
      </c>
      <c r="H18" s="7294">
        <f>IF(VLOOKUP($A18,'8 Oct - LIVE LDS Data'!$A$3:$AAD$1504,7,FALSE)=0/1/1900,"",VLOOKUP($A18,'8 Oct - LIVE LDS Data'!$A$3:$AAD$1504,7,FALSE))</f>
        <v>2041</v>
      </c>
      <c r="I18" s="7294" t="str">
        <f>IF(VLOOKUP($A18,'8 Oct - LIVE LDS Data'!$A$3:$AAD$1504,8,FALSE)=0/1/1900,"",VLOOKUP($A18,'8 Oct - LIVE LDS Data'!$A$3:$AAD$1504,8,FALSE))</f>
        <v>N</v>
      </c>
      <c r="J18" s="7294" t="str">
        <f>IF(VLOOKUP($A18,'8 Oct - LIVE LDS Data'!$A$3:$AAD$1504,9,FALSE)=0/1/1900,"",VLOOKUP($A18,'8 Oct - LIVE LDS Data'!$A$3:$AAD$1504,9,FALSE))</f>
        <v>N</v>
      </c>
      <c r="K18" s="7295" t="str">
        <f>IF(VLOOKUP($A18,'8 Oct - LIVE LDS Data'!$A$3:$AAD$1504,10,FALSE)=0/1/1900,"",VLOOKUP($A18,'8 Oct - LIVE LDS Data'!$A$3:$AAD$1504,10,FALSE))</f>
        <v>28 November 2019
(as amended by the partial update of 21 Sept 2023)</v>
      </c>
      <c r="L18" s="7297">
        <f>IF(VLOOKUP($A18,'8 Oct - LIVE LDS Data'!$A$3:$AAD$1504,33,FALSE)=0/1/1900,"",VLOOKUP($A18,'8 Oct - LIVE LDS Data'!$A$3:$AAD$1504,33,FALSE))</f>
        <v>44927</v>
      </c>
      <c r="M18" s="7297">
        <f>IF(VLOOKUP($A18,'8 Oct - LIVE LDS Data'!$A$3:$AAD$1504,34,FALSE)=0/1/1900,"",VLOOKUP($A18,'8 Oct - LIVE LDS Data'!$A$3:$AAD$1504,34,FALSE))</f>
        <v>44995</v>
      </c>
      <c r="N18" s="7297">
        <f>IF(VLOOKUP($A18,'8 Oct - LIVE LDS Data'!$A$3:$AAD$1504,40,FALSE)=0/1/1900,"",VLOOKUP($A18,'8 Oct - LIVE LDS Data'!$A$3:$AAD$1504,40,FALSE))</f>
        <v>45200</v>
      </c>
      <c r="O18" s="7297">
        <f>IF(VLOOKUP($A18,'8 Oct - LIVE LDS Data'!$A$3:$AAD$1504,41,FALSE)=0/1/1900,"",VLOOKUP($A18,'8 Oct - LIVE LDS Data'!$A$3:$AAD$1504,41,FALSE))</f>
        <v>45299</v>
      </c>
      <c r="P18" s="7297">
        <f>IF(VLOOKUP($A18,'8 Oct - LIVE LDS Data'!$A$3:$AAD$1504,47,FALSE)=0/1/1900,"",VLOOKUP($A18,'8 Oct - LIVE LDS Data'!$A$3:$AAD$1504,47,FALSE))</f>
        <v>45383</v>
      </c>
      <c r="Q18" s="7297">
        <f>IF(VLOOKUP($A18,'8 Oct - LIVE LDS Data'!$A$3:$AAD$1504,48,FALSE)=0/1/1900,"",VLOOKUP($A18,'8 Oct - LIVE LDS Data'!$A$3:$AAD$1504,48,FALSE))</f>
        <v>45446</v>
      </c>
      <c r="R18" s="7297">
        <f>IF(VLOOKUP($A18,'8 Oct - LIVE LDS Data'!$A$3:$AAD$1504,54,FALSE)=0/1/1900,"",VLOOKUP($A18,'8 Oct - LIVE LDS Data'!$A$3:$AAD$1504,54,FALSE))</f>
        <v>45931</v>
      </c>
      <c r="S18" s="7297" t="str">
        <f>IF(VLOOKUP($A18,'8 Oct - LIVE LDS Data'!$A$3:$AAD$1504,55,FALSE)=0/1/1900,"",VLOOKUP($A18,'8 Oct - LIVE LDS Data'!$A$3:$AAD$1504,55,FALSE))</f>
        <v/>
      </c>
      <c r="T18" s="7297">
        <f>IF(VLOOKUP($A18,'8 Oct - LIVE LDS Data'!$A$3:$AAD$1504,60,FALSE)=0/1/1900,"",VLOOKUP($A18,'8 Oct - LIVE LDS Data'!$A$3:$AAD$1504,60,FALSE))</f>
        <v>46204</v>
      </c>
      <c r="U18" s="7297">
        <f>IF(VLOOKUP($A18,'8 Oct - LIVE LDS Data'!$A$3:$AAD$1504,63,FALSE)=0/1/1900,"",VLOOKUP($A18,'8 Oct - LIVE LDS Data'!$A$3:$AAD$1504,63,FALSE))</f>
        <v>46357</v>
      </c>
      <c r="V18" s="7297" t="str">
        <f>IF(VLOOKUP($A18,'8 Oct - LIVE LDS Data'!$A$3:$AAD$1504,66,FALSE)=0/1/1900,"",VLOOKUP($A18,'8 Oct - LIVE LDS Data'!$A$3:$AAD$1504,66,FALSE))</f>
        <v>2027 TBC</v>
      </c>
      <c r="W18" s="7537" t="str">
        <f>IF(VLOOKUP($A18,'8 Oct - LIVE LDS Data'!$A$3:$AAD$1504,68,FALSE)=0/1/1900,"",VLOOKUP($A18,'8 Oct - LIVE LDS Data'!$A$3:$AAD$1504,68,FALSE))</f>
        <v>Submission now timetbaled for December 2026</v>
      </c>
      <c r="X18" s="7314" t="str">
        <f>IF(VLOOKUP($A18,'8 Oct - LIVE LDS Data'!$A$3:$AAD$1504,79,FALSE)=0/1/1900,"",VLOOKUP($A18,'8 Oct - LIVE LDS Data'!$A$3:$AAD$1504,79,FALSE))</f>
        <v>Reg 18 ongoing</v>
      </c>
      <c r="Y18" s="7315" t="s">
        <v>3757</v>
      </c>
      <c r="Z18" s="7538" t="s">
        <v>8052</v>
      </c>
      <c r="AA18" s="7300">
        <f>IF(VLOOKUP($A18,'8 Oct - LIVE LDS Data'!$A$3:$AAD$1504,72,FALSE)=0/1/1900,"",VLOOKUP($A18,'8 Oct - LIVE LDS Data'!$A$3:$AAD$1504,72,FALSE))</f>
        <v>45595</v>
      </c>
      <c r="AB18" s="7300">
        <f>IF(VLOOKUP($A18,'8 Oct - LIVE LDS Data'!$A$3:$AAD$1504,73,FALSE)=0/1/1900,"",VLOOKUP($A18,'8 Oct - LIVE LDS Data'!$A$3:$AAD$1504,73,FALSE))</f>
        <v>45950</v>
      </c>
      <c r="AC18" s="7300" t="str">
        <f>IF(VLOOKUP($A18,'8 Oct - LIVE LDS Data'!$A$3:$AAD$1504,75,FALSE)=0/1/1900,"",VLOOKUP($A18,'8 Oct - LIVE LDS Data'!$A$3:$AAD$1504,75,FALSE))</f>
        <v/>
      </c>
      <c r="AD18" s="7300">
        <f>IF(VLOOKUP($A18,'8 Oct - LIVE LDS Data'!$A$3:$AAD$1504,76,FALSE)=0/1/1900,"",VLOOKUP($A18,'8 Oct - LIVE LDS Data'!$A$3:$AAD$1504,76,FALSE))</f>
        <v>45950</v>
      </c>
    </row>
    <row r="19" spans="1:30" s="610" customFormat="1" ht="30" hidden="1" customHeight="1" x14ac:dyDescent="0.2">
      <c r="A19" s="7309" t="s">
        <v>543</v>
      </c>
      <c r="B19" s="7309"/>
      <c r="C19" s="7309" t="s">
        <v>544</v>
      </c>
      <c r="D19" s="7310"/>
      <c r="E19" s="7310"/>
      <c r="F19" s="7293" t="str">
        <f>IF(VLOOKUP($A19,'8 Oct - LIVE LDS Data'!$A$3:$AAD$1504,4,FALSE)=0/1/1900,"",VLOOKUP($A19,'8 Oct - LIVE LDS Data'!$A$3:$AAD$1504,4,FALSE))</f>
        <v>Brent Local Plan</v>
      </c>
      <c r="G19" s="7294" t="str">
        <f>IF(VLOOKUP($A19,'8 Oct - LIVE LDS Data'!$A$3:$AAD$1504,6,FALSE)=0/1/1900,"",VLOOKUP($A19,'8 Oct - LIVE LDS Data'!$A$3:$AAD$1504,6,FALSE))</f>
        <v/>
      </c>
      <c r="H19" s="7294" t="str">
        <f>IF(VLOOKUP($A19,'8 Oct - LIVE LDS Data'!$A$3:$AAD$1504,7,FALSE)=0/1/1900,"",VLOOKUP($A19,'8 Oct - LIVE LDS Data'!$A$3:$AAD$1504,7,FALSE))</f>
        <v/>
      </c>
      <c r="I19" s="7294" t="str">
        <f>IF(VLOOKUP($A19,'8 Oct - LIVE LDS Data'!$A$3:$AAD$1504,8,FALSE)=0/1/1900,"",VLOOKUP($A19,'8 Oct - LIVE LDS Data'!$A$3:$AAD$1504,8,FALSE))</f>
        <v>N</v>
      </c>
      <c r="J19" s="7294" t="str">
        <f>IF(VLOOKUP($A19,'8 Oct - LIVE LDS Data'!$A$3:$AAD$1504,9,FALSE)=0/1/1900,"",VLOOKUP($A19,'8 Oct - LIVE LDS Data'!$A$3:$AAD$1504,9,FALSE))</f>
        <v>N</v>
      </c>
      <c r="K19" s="7295">
        <f>IF(VLOOKUP($A19,'8 Oct - LIVE LDS Data'!$A$3:$AAD$1504,10,FALSE)=0/1/1900,"",VLOOKUP($A19,'8 Oct - LIVE LDS Data'!$A$3:$AAD$1504,10,FALSE))</f>
        <v>44616</v>
      </c>
      <c r="L19" s="7295"/>
      <c r="M19" s="7295"/>
      <c r="N19" s="7295"/>
      <c r="O19" s="7295"/>
      <c r="P19" s="7295"/>
      <c r="Q19" s="7295"/>
      <c r="R19" s="7295"/>
      <c r="S19" s="7295"/>
      <c r="T19" s="7297">
        <f>IF(VLOOKUP($A19,'8 Oct - LIVE LDS Data'!$A$3:$AAD$1504,60,FALSE)=0/1/1900,"",VLOOKUP($A19,'8 Oct - LIVE LDS Data'!$A$3:$AAD$1504,60,FALSE))</f>
        <v>46753</v>
      </c>
      <c r="U19" s="7297">
        <f>IF(VLOOKUP($A19,'8 Oct - LIVE LDS Data'!$A$3:$AAD$1504,63,FALSE)=0/1/1900,"",VLOOKUP($A19,'8 Oct - LIVE LDS Data'!$A$3:$AAD$1504,63,FALSE))</f>
        <v>46905</v>
      </c>
      <c r="V19" s="7297">
        <f>IF(VLOOKUP($A19,'8 Oct - LIVE LDS Data'!$A$3:$AAD$1504,66,FALSE)=0/1/1900,"",VLOOKUP($A19,'8 Oct - LIVE LDS Data'!$A$3:$AAD$1504,66,FALSE))</f>
        <v>47119</v>
      </c>
      <c r="W19" s="7537" t="str">
        <f>IF(VLOOKUP($A19,'8 Oct - LIVE LDS Data'!$A$3:$AAD$1504,68,FALSE)=0/1/1900,"",VLOOKUP($A19,'8 Oct - LIVE LDS Data'!$A$3:$AAD$1504,68,FALSE))</f>
        <v>Scoping and Early Participation – March 2026
First Formal Consultation January  2027
Second Formal Consultation January 2028 
Examination June 2028
Adoption – January 2029</v>
      </c>
      <c r="X19" s="7314" t="str">
        <f>IF(VLOOKUP($A19,'8 Oct - LIVE LDS Data'!$A$3:$AAD$1504,79,FALSE)=0/1/1900,"",VLOOKUP($A19,'8 Oct - LIVE LDS Data'!$A$3:$AAD$1504,79,FALSE))</f>
        <v>new plan to be prepared under new system</v>
      </c>
      <c r="Y19" s="7315" t="s">
        <v>3757</v>
      </c>
      <c r="Z19" s="7538" t="s">
        <v>8054</v>
      </c>
      <c r="AA19" s="7300">
        <f>IF(VLOOKUP($A19,'8 Oct - LIVE LDS Data'!$A$3:$AAD$1504,72,FALSE)=0/1/1900,"",VLOOKUP($A19,'8 Oct - LIVE LDS Data'!$A$3:$AAD$1504,72,FALSE))</f>
        <v>45142</v>
      </c>
      <c r="AB19" s="7300">
        <f>IF(VLOOKUP($A19,'8 Oct - LIVE LDS Data'!$A$3:$AAD$1504,73,FALSE)=0/1/1900,"",VLOOKUP($A19,'8 Oct - LIVE LDS Data'!$A$3:$AAD$1504,73,FALSE))</f>
        <v>45888</v>
      </c>
      <c r="AC19" s="7300" t="str">
        <f>IF(VLOOKUP($A19,'8 Oct - LIVE LDS Data'!$A$3:$AAD$1504,75,FALSE)=0/1/1900,"",VLOOKUP($A19,'8 Oct - LIVE LDS Data'!$A$3:$AAD$1504,75,FALSE))</f>
        <v/>
      </c>
      <c r="AD19" s="7300">
        <f>IF(VLOOKUP($A19,'8 Oct - LIVE LDS Data'!$A$3:$AAD$1504,76,FALSE)=0/1/1900,"",VLOOKUP($A19,'8 Oct - LIVE LDS Data'!$A$3:$AAD$1504,76,FALSE))</f>
        <v>45888</v>
      </c>
    </row>
    <row r="20" spans="1:30" s="610" customFormat="1" ht="30" hidden="1" customHeight="1" x14ac:dyDescent="0.2">
      <c r="A20" s="7309" t="s">
        <v>551</v>
      </c>
      <c r="B20" s="7309"/>
      <c r="C20" s="7309" t="s">
        <v>552</v>
      </c>
      <c r="D20" s="7310"/>
      <c r="E20" s="7310"/>
      <c r="F20" s="7293" t="str">
        <f>IF(VLOOKUP($A20,'8 Oct - LIVE LDS Data'!$A$3:$AAD$1504,4,FALSE)=0/1/1900,"",VLOOKUP($A20,'8 Oct - LIVE LDS Data'!$A$3:$AAD$1504,4,FALSE))</f>
        <v xml:space="preserve">Brentwood Local Plan </v>
      </c>
      <c r="G20" s="7294" t="str">
        <f>IF(VLOOKUP($A20,'8 Oct - LIVE LDS Data'!$A$3:$AAD$1504,6,FALSE)=0/1/1900,"",VLOOKUP($A20,'8 Oct - LIVE LDS Data'!$A$3:$AAD$1504,6,FALSE))</f>
        <v/>
      </c>
      <c r="H20" s="7294" t="str">
        <f>IF(VLOOKUP($A20,'8 Oct - LIVE LDS Data'!$A$3:$AAD$1504,7,FALSE)=0/1/1900,"",VLOOKUP($A20,'8 Oct - LIVE LDS Data'!$A$3:$AAD$1504,7,FALSE))</f>
        <v/>
      </c>
      <c r="I20" s="7294" t="str">
        <f>IF(VLOOKUP($A20,'8 Oct - LIVE LDS Data'!$A$3:$AAD$1504,8,FALSE)=0/1/1900,"",VLOOKUP($A20,'8 Oct - LIVE LDS Data'!$A$3:$AAD$1504,8,FALSE))</f>
        <v>N</v>
      </c>
      <c r="J20" s="7294" t="str">
        <f>IF(VLOOKUP($A20,'8 Oct - LIVE LDS Data'!$A$3:$AAD$1504,9,FALSE)=0/1/1900,"",VLOOKUP($A20,'8 Oct - LIVE LDS Data'!$A$3:$AAD$1504,9,FALSE))</f>
        <v>N</v>
      </c>
      <c r="K20" s="7295">
        <f>IF(VLOOKUP($A20,'8 Oct - LIVE LDS Data'!$A$3:$AAD$1504,10,FALSE)=0/1/1900,"",VLOOKUP($A20,'8 Oct - LIVE LDS Data'!$A$3:$AAD$1504,10,FALSE))</f>
        <v>44643</v>
      </c>
      <c r="L20" s="7297">
        <f>IF(VLOOKUP($A20,'8 Oct - LIVE LDS Data'!$A$3:$AAD$1504,33,FALSE)=0/1/1900,"",VLOOKUP($A20,'8 Oct - LIVE LDS Data'!$A$3:$AAD$1504,33,FALSE))</f>
        <v>46143</v>
      </c>
      <c r="M20" s="7297" t="str">
        <f>IF(VLOOKUP($A20,'8 Oct - LIVE LDS Data'!$A$3:$AAD$1504,34,FALSE)=0/1/1900,"",VLOOKUP($A20,'8 Oct - LIVE LDS Data'!$A$3:$AAD$1504,34,FALSE))</f>
        <v/>
      </c>
      <c r="N20" s="7297" t="str">
        <f>IF(VLOOKUP($A20,'8 Oct - LIVE LDS Data'!$A$3:$AAD$1504,40,FALSE)=0/1/1900,"",VLOOKUP($A20,'8 Oct - LIVE LDS Data'!$A$3:$AAD$1504,40,FALSE))</f>
        <v/>
      </c>
      <c r="O20" s="7297" t="str">
        <f>IF(VLOOKUP($A20,'8 Oct - LIVE LDS Data'!$A$3:$AAD$1504,41,FALSE)=0/1/1900,"",VLOOKUP($A20,'8 Oct - LIVE LDS Data'!$A$3:$AAD$1504,41,FALSE))</f>
        <v/>
      </c>
      <c r="P20" s="7297" t="str">
        <f>IF(VLOOKUP($A20,'8 Oct - LIVE LDS Data'!$A$3:$AAD$1504,47,FALSE)=0/1/1900,"",VLOOKUP($A20,'8 Oct - LIVE LDS Data'!$A$3:$AAD$1504,47,FALSE))</f>
        <v/>
      </c>
      <c r="Q20" s="7297" t="str">
        <f>IF(VLOOKUP($A20,'8 Oct - LIVE LDS Data'!$A$3:$AAD$1504,48,FALSE)=0/1/1900,"",VLOOKUP($A20,'8 Oct - LIVE LDS Data'!$A$3:$AAD$1504,48,FALSE))</f>
        <v/>
      </c>
      <c r="R20" s="7297" t="str">
        <f>IF(VLOOKUP($A20,'8 Oct - LIVE LDS Data'!$A$3:$AAD$1504,54,FALSE)=0/1/1900,"",VLOOKUP($A20,'8 Oct - LIVE LDS Data'!$A$3:$AAD$1504,54,FALSE))</f>
        <v/>
      </c>
      <c r="S20" s="7297" t="str">
        <f>IF(VLOOKUP($A20,'8 Oct - LIVE LDS Data'!$A$3:$AAD$1504,55,FALSE)=0/1/1900,"",VLOOKUP($A20,'8 Oct - LIVE LDS Data'!$A$3:$AAD$1504,55,FALSE))</f>
        <v/>
      </c>
      <c r="T20" s="7297">
        <f>IF(VLOOKUP($A20,'8 Oct - LIVE LDS Data'!$A$3:$AAD$1504,60,FALSE)=0/1/1900,"",VLOOKUP($A20,'8 Oct - LIVE LDS Data'!$A$3:$AAD$1504,60,FALSE))</f>
        <v>46508</v>
      </c>
      <c r="U20" s="7297">
        <f>IF(VLOOKUP($A20,'8 Oct - LIVE LDS Data'!$A$3:$AAD$1504,63,FALSE)=0/1/1900,"",VLOOKUP($A20,'8 Oct - LIVE LDS Data'!$A$3:$AAD$1504,63,FALSE))</f>
        <v>46784</v>
      </c>
      <c r="V20" s="7297">
        <f>IF(VLOOKUP($A20,'8 Oct - LIVE LDS Data'!$A$3:$AAD$1504,66,FALSE)=0/1/1900,"",VLOOKUP($A20,'8 Oct - LIVE LDS Data'!$A$3:$AAD$1504,66,FALSE))</f>
        <v>47150</v>
      </c>
      <c r="W20" s="7537" t="str">
        <f>IF(VLOOKUP($A20,'8 Oct - LIVE LDS Data'!$A$3:$AAD$1504,68,FALSE)=0/1/1900,"",VLOOKUP($A20,'8 Oct - LIVE LDS Data'!$A$3:$AAD$1504,68,FALSE))</f>
        <v>Submission now Q2 2027
New/revised evidence base procured/produced/revised Q1 2025 and ongoing thereafter
Duty to Co-operate engagement Q1 2025 and ongoing thereafter
Formal Regulation 18 consultation (Preferred Options) Q2 2026 (six week consultation)
Review comments and revise Plan Q3 / Q4 2026
Submission Local Plan consultation (Regulation 19) Q2 2027 (six week consultation)
Review comments and revise plan Q3 / Q4 2027
Submission of Local Plan and representations to Secretary of State (Regulations 20, 22 and 35) Q1 2028
Independent Examination (Regulation 20) Q2 2028 / Q4 2028
Inspector’s Report and adoption of Local Plan (Regulations 20 and 35) Q1 2029</v>
      </c>
      <c r="X20" s="7314" t="str">
        <f>IF(VLOOKUP($A20,'8 Oct - LIVE LDS Data'!$A$3:$AAD$1504,79,FALSE)=0/1/1900,"",VLOOKUP($A20,'8 Oct - LIVE LDS Data'!$A$3:$AAD$1504,79,FALSE))</f>
        <v>new plan to be prepared under new system</v>
      </c>
      <c r="Y20" s="7315" t="s">
        <v>3757</v>
      </c>
      <c r="Z20" s="7538" t="s">
        <v>8058</v>
      </c>
      <c r="AA20" s="7300">
        <f>IF(VLOOKUP($A20,'8 Oct - LIVE LDS Data'!$A$3:$AAD$1504,72,FALSE)=0/1/1900,"",VLOOKUP($A20,'8 Oct - LIVE LDS Data'!$A$3:$AAD$1504,72,FALSE))</f>
        <v>45317</v>
      </c>
      <c r="AB20" s="7300">
        <f>IF(VLOOKUP($A20,'8 Oct - LIVE LDS Data'!$A$3:$AAD$1504,73,FALSE)=0/1/1900,"",VLOOKUP($A20,'8 Oct - LIVE LDS Data'!$A$3:$AAD$1504,73,FALSE))</f>
        <v>45902</v>
      </c>
      <c r="AC20" s="7300" t="str">
        <f>IF(VLOOKUP($A20,'8 Oct - LIVE LDS Data'!$A$3:$AAD$1504,75,FALSE)=0/1/1900,"",VLOOKUP($A20,'8 Oct - LIVE LDS Data'!$A$3:$AAD$1504,75,FALSE))</f>
        <v/>
      </c>
      <c r="AD20" s="7300">
        <f>IF(VLOOKUP($A20,'8 Oct - LIVE LDS Data'!$A$3:$AAD$1504,76,FALSE)=0/1/1900,"",VLOOKUP($A20,'8 Oct - LIVE LDS Data'!$A$3:$AAD$1504,76,FALSE))</f>
        <v>45902</v>
      </c>
    </row>
    <row r="21" spans="1:30" s="610" customFormat="1" ht="30" hidden="1" customHeight="1" x14ac:dyDescent="0.2">
      <c r="A21" s="1478" t="s">
        <v>563</v>
      </c>
      <c r="B21" s="1478"/>
      <c r="C21" s="1478" t="s">
        <v>564</v>
      </c>
      <c r="D21" s="1479"/>
      <c r="E21" s="1479"/>
      <c r="F21" s="7293" t="str">
        <f>IF(VLOOKUP($A21,'8 Oct - LIVE LDS Data'!$A$3:$AAD$1504,4,FALSE)=0/1/1900,"",VLOOKUP($A21,'8 Oct - LIVE LDS Data'!$A$3:$AAD$1504,4,FALSE))</f>
        <v xml:space="preserve">City Plan Part 1 Review </v>
      </c>
      <c r="G21" s="7294" t="str">
        <f>IF(VLOOKUP($A21,'8 Oct - LIVE LDS Data'!$A$3:$AAD$1504,6,FALSE)=0/1/1900,"",VLOOKUP($A21,'8 Oct - LIVE LDS Data'!$A$3:$AAD$1504,6,FALSE))</f>
        <v/>
      </c>
      <c r="H21" s="7294" t="str">
        <f>IF(VLOOKUP($A21,'8 Oct - LIVE LDS Data'!$A$3:$AAD$1504,7,FALSE)=0/1/1900,"",VLOOKUP($A21,'8 Oct - LIVE LDS Data'!$A$3:$AAD$1504,7,FALSE))</f>
        <v/>
      </c>
      <c r="I21" s="7294" t="str">
        <f>IF(VLOOKUP($A21,'8 Oct - LIVE LDS Data'!$A$3:$AAD$1504,8,FALSE)=0/1/1900,"",VLOOKUP($A21,'8 Oct - LIVE LDS Data'!$A$3:$AAD$1504,8,FALSE))</f>
        <v>N</v>
      </c>
      <c r="J21" s="7294" t="str">
        <f>IF(VLOOKUP($A21,'8 Oct - LIVE LDS Data'!$A$3:$AAD$1504,9,FALSE)=0/1/1900,"",VLOOKUP($A21,'8 Oct - LIVE LDS Data'!$A$3:$AAD$1504,9,FALSE))</f>
        <v>N</v>
      </c>
      <c r="K21" s="7295">
        <f>IF(VLOOKUP($A21,'8 Oct - LIVE LDS Data'!$A$3:$AAD$1504,10,FALSE)=0/1/1900,"",VLOOKUP($A21,'8 Oct - LIVE LDS Data'!$A$3:$AAD$1504,10,FALSE))</f>
        <v>42453</v>
      </c>
      <c r="L21" s="7297">
        <f>IF(VLOOKUP($A21,'8 Oct - LIVE LDS Data'!$A$3:$AAD$1504,33,FALSE)=0/1/1900,"",VLOOKUP($A21,'8 Oct - LIVE LDS Data'!$A$3:$AAD$1504,33,FALSE))</f>
        <v>45383</v>
      </c>
      <c r="M21" s="7297" t="str">
        <f>IF(VLOOKUP($A21,'8 Oct - LIVE LDS Data'!$A$3:$AAD$1504,34,FALSE)=0/1/1900,"",VLOOKUP($A21,'8 Oct - LIVE LDS Data'!$A$3:$AAD$1504,34,FALSE))</f>
        <v/>
      </c>
      <c r="N21" s="7297">
        <f>IF(VLOOKUP($A21,'8 Oct - LIVE LDS Data'!$A$3:$AAD$1504,40,FALSE)=0/1/1900,"",VLOOKUP($A21,'8 Oct - LIVE LDS Data'!$A$3:$AAD$1504,40,FALSE))</f>
        <v>46204</v>
      </c>
      <c r="O21" s="7297" t="str">
        <f>IF(VLOOKUP($A21,'8 Oct - LIVE LDS Data'!$A$3:$AAD$1504,41,FALSE)=0/1/1900,"",VLOOKUP($A21,'8 Oct - LIVE LDS Data'!$A$3:$AAD$1504,41,FALSE))</f>
        <v/>
      </c>
      <c r="P21" s="7297" t="str">
        <f>IF(VLOOKUP($A21,'8 Oct - LIVE LDS Data'!$A$3:$AAD$1504,47,FALSE)=0/1/1900,"",VLOOKUP($A21,'8 Oct - LIVE LDS Data'!$A$3:$AAD$1504,47,FALSE))</f>
        <v/>
      </c>
      <c r="Q21" s="7297" t="str">
        <f>IF(VLOOKUP($A21,'8 Oct - LIVE LDS Data'!$A$3:$AAD$1504,48,FALSE)=0/1/1900,"",VLOOKUP($A21,'8 Oct - LIVE LDS Data'!$A$3:$AAD$1504,48,FALSE))</f>
        <v/>
      </c>
      <c r="R21" s="7297" t="str">
        <f>IF(VLOOKUP($A21,'8 Oct - LIVE LDS Data'!$A$3:$AAD$1504,54,FALSE)=0/1/1900,"",VLOOKUP($A21,'8 Oct - LIVE LDS Data'!$A$3:$AAD$1504,54,FALSE))</f>
        <v/>
      </c>
      <c r="S21" s="7297" t="str">
        <f>IF(VLOOKUP($A21,'8 Oct - LIVE LDS Data'!$A$3:$AAD$1504,55,FALSE)=0/1/1900,"",VLOOKUP($A21,'8 Oct - LIVE LDS Data'!$A$3:$AAD$1504,55,FALSE))</f>
        <v/>
      </c>
      <c r="T21" s="7297">
        <f>IF(VLOOKUP($A21,'8 Oct - LIVE LDS Data'!$A$3:$AAD$1504,60,FALSE)=0/1/1900,"",VLOOKUP($A21,'8 Oct - LIVE LDS Data'!$A$3:$AAD$1504,60,FALSE))</f>
        <v>46661</v>
      </c>
      <c r="U21" s="7297">
        <f>IF(VLOOKUP($A21,'8 Oct - LIVE LDS Data'!$A$3:$AAD$1504,63,FALSE)=0/1/1900,"",VLOOKUP($A21,'8 Oct - LIVE LDS Data'!$A$3:$AAD$1504,63,FALSE))</f>
        <v>46753</v>
      </c>
      <c r="V21" s="7297">
        <f>IF(VLOOKUP($A21,'8 Oct - LIVE LDS Data'!$A$3:$AAD$1504,66,FALSE)=0/1/1900,"",VLOOKUP($A21,'8 Oct - LIVE LDS Data'!$A$3:$AAD$1504,66,FALSE))</f>
        <v>47088</v>
      </c>
      <c r="W21" s="7537" t="str">
        <f>IF(VLOOKUP($A21,'8 Oct - LIVE LDS Data'!$A$3:$AAD$1504,68,FALSE)=0/1/1900,"",VLOOKUP($A21,'8 Oct - LIVE LDS Data'!$A$3:$AAD$1504,68,FALSE))</f>
        <v>Key Issues Scoping Document and Sustainable Appraisal (SA) Scoping Report (Regulation 18) November 2024 to January 2025
Draft Plan and Sustainability Appraisal (Regulation 18) July to September 2026
Publication stage (Regulation 19) Autumn 2027
Submission stage (Regulation 22) – Early 2028
Public Examination (Regulation 24) – Spring/Summer 2028
Adoption – Late 2028</v>
      </c>
      <c r="X21" s="7314" t="str">
        <f>IF(VLOOKUP($A21,'8 Oct - LIVE LDS Data'!$A$3:$AAD$1504,79,FALSE)=0/1/1900,"",VLOOKUP($A21,'8 Oct - LIVE LDS Data'!$A$3:$AAD$1504,79,FALSE))</f>
        <v>new plan to be prepared under new system</v>
      </c>
      <c r="Y21" s="7315" t="s">
        <v>3757</v>
      </c>
      <c r="Z21" s="7538" t="s">
        <v>8055</v>
      </c>
      <c r="AA21" s="7300">
        <f>IF(VLOOKUP($A21,'8 Oct - LIVE LDS Data'!$A$3:$AAD$1504,72,FALSE)=0/1/1900,"",VLOOKUP($A21,'8 Oct - LIVE LDS Data'!$A$3:$AAD$1504,72,FALSE))</f>
        <v>45902</v>
      </c>
      <c r="AB21" s="7300">
        <f>IF(VLOOKUP($A21,'8 Oct - LIVE LDS Data'!$A$3:$AAD$1504,73,FALSE)=0/1/1900,"",VLOOKUP($A21,'8 Oct - LIVE LDS Data'!$A$3:$AAD$1504,73,FALSE))</f>
        <v>45716</v>
      </c>
      <c r="AC21" s="7300">
        <f>IF(VLOOKUP($A21,'8 Oct - LIVE LDS Data'!$A$3:$AAD$1504,75,FALSE)=0/1/1900,"",VLOOKUP($A21,'8 Oct - LIVE LDS Data'!$A$3:$AAD$1504,75,FALSE))</f>
        <v>45902</v>
      </c>
      <c r="AD21" s="7300">
        <f>IF(VLOOKUP($A21,'8 Oct - LIVE LDS Data'!$A$3:$AAD$1504,76,FALSE)=0/1/1900,"",VLOOKUP($A21,'8 Oct - LIVE LDS Data'!$A$3:$AAD$1504,76,FALSE))</f>
        <v>45716</v>
      </c>
    </row>
    <row r="22" spans="1:30" s="610" customFormat="1" ht="30" hidden="1" customHeight="1" x14ac:dyDescent="0.2">
      <c r="A22" s="1465" t="s">
        <v>607</v>
      </c>
      <c r="B22" s="1465"/>
      <c r="C22" s="1465" t="s">
        <v>608</v>
      </c>
      <c r="D22" s="1466"/>
      <c r="E22" s="1466"/>
      <c r="F22" s="7293" t="str">
        <f>IF(VLOOKUP($A22,'8 Oct - LIVE LDS Data'!$A$3:$AAD$1504,4,FALSE)=0/1/1900,"",VLOOKUP($A22,'8 Oct - LIVE LDS Data'!$A$3:$AAD$1504,4,FALSE))</f>
        <v>Broads Local Plan Review</v>
      </c>
      <c r="G22" s="7294" t="str">
        <f>IF(VLOOKUP($A22,'8 Oct - LIVE LDS Data'!$A$3:$AAD$1504,6,FALSE)=0/1/1900,"",VLOOKUP($A22,'8 Oct - LIVE LDS Data'!$A$3:$AAD$1504,6,FALSE))</f>
        <v>2021</v>
      </c>
      <c r="H22" s="7294" t="str">
        <f>IF(VLOOKUP($A22,'8 Oct - LIVE LDS Data'!$A$3:$AAD$1504,7,FALSE)=0/1/1900,"",VLOOKUP($A22,'8 Oct - LIVE LDS Data'!$A$3:$AAD$1504,7,FALSE))</f>
        <v>2041</v>
      </c>
      <c r="I22" s="7294" t="str">
        <f>IF(VLOOKUP($A22,'8 Oct - LIVE LDS Data'!$A$3:$AAD$1504,8,FALSE)=0/1/1900,"",VLOOKUP($A22,'8 Oct - LIVE LDS Data'!$A$3:$AAD$1504,8,FALSE))</f>
        <v>N</v>
      </c>
      <c r="J22" s="7294" t="str">
        <f>IF(VLOOKUP($A22,'8 Oct - LIVE LDS Data'!$A$3:$AAD$1504,9,FALSE)=0/1/1900,"",VLOOKUP($A22,'8 Oct - LIVE LDS Data'!$A$3:$AAD$1504,9,FALSE))</f>
        <v>N</v>
      </c>
      <c r="K22" s="7295">
        <f>IF(VLOOKUP($A22,'8 Oct - LIVE LDS Data'!$A$3:$AAD$1504,10,FALSE)=0/1/1900,"",VLOOKUP($A22,'8 Oct - LIVE LDS Data'!$A$3:$AAD$1504,10,FALSE))</f>
        <v>43602</v>
      </c>
      <c r="L22" s="7297">
        <f>IF(VLOOKUP($A22,'8 Oct - LIVE LDS Data'!$A$3:$AAD$1504,33,FALSE)=0/1/1900,"",VLOOKUP($A22,'8 Oct - LIVE LDS Data'!$A$3:$AAD$1504,33,FALSE))</f>
        <v>44682</v>
      </c>
      <c r="M22" s="7297">
        <f>IF(VLOOKUP($A22,'8 Oct - LIVE LDS Data'!$A$3:$AAD$1504,34,FALSE)=0/1/1900,"",VLOOKUP($A22,'8 Oct - LIVE LDS Data'!$A$3:$AAD$1504,34,FALSE))</f>
        <v>44837</v>
      </c>
      <c r="N22" s="7297">
        <f>IF(VLOOKUP($A22,'8 Oct - LIVE LDS Data'!$A$3:$AAD$1504,40,FALSE)=0/1/1900,"",VLOOKUP($A22,'8 Oct - LIVE LDS Data'!$A$3:$AAD$1504,40,FALSE))</f>
        <v>45413</v>
      </c>
      <c r="O22" s="7297" t="str">
        <f>IF(VLOOKUP($A22,'8 Oct - LIVE LDS Data'!$A$3:$AAD$1504,41,FALSE)=0/1/1900,"",VLOOKUP($A22,'8 Oct - LIVE LDS Data'!$A$3:$AAD$1504,41,FALSE))</f>
        <v/>
      </c>
      <c r="P22" s="7297" t="str">
        <f>IF(VLOOKUP($A22,'8 Oct - LIVE LDS Data'!$A$3:$AAD$1504,47,FALSE)=0/1/1900,"",VLOOKUP($A22,'8 Oct - LIVE LDS Data'!$A$3:$AAD$1504,47,FALSE))</f>
        <v/>
      </c>
      <c r="Q22" s="7297" t="str">
        <f>IF(VLOOKUP($A22,'8 Oct - LIVE LDS Data'!$A$3:$AAD$1504,48,FALSE)=0/1/1900,"",VLOOKUP($A22,'8 Oct - LIVE LDS Data'!$A$3:$AAD$1504,48,FALSE))</f>
        <v/>
      </c>
      <c r="R22" s="7297" t="str">
        <f>IF(VLOOKUP($A22,'8 Oct - LIVE LDS Data'!$A$3:$AAD$1504,54,FALSE)=0/1/1900,"",VLOOKUP($A22,'8 Oct - LIVE LDS Data'!$A$3:$AAD$1504,54,FALSE))</f>
        <v/>
      </c>
      <c r="S22" s="7297" t="str">
        <f>IF(VLOOKUP($A22,'8 Oct - LIVE LDS Data'!$A$3:$AAD$1504,55,FALSE)=0/1/1900,"",VLOOKUP($A22,'8 Oct - LIVE LDS Data'!$A$3:$AAD$1504,55,FALSE))</f>
        <v/>
      </c>
      <c r="T22" s="7297">
        <f>IF(VLOOKUP($A22,'8 Oct - LIVE LDS Data'!$A$3:$AAD$1504,60,FALSE)=0/1/1900,"",VLOOKUP($A22,'8 Oct - LIVE LDS Data'!$A$3:$AAD$1504,60,FALSE))</f>
        <v>45839</v>
      </c>
      <c r="U22" s="7297">
        <f>IF(VLOOKUP($A22,'8 Oct - LIVE LDS Data'!$A$3:$AAD$1504,63,FALSE)=0/1/1900,"",VLOOKUP($A22,'8 Oct - LIVE LDS Data'!$A$3:$AAD$1504,63,FALSE))</f>
        <v>45962</v>
      </c>
      <c r="V22" s="7297">
        <f>IF(VLOOKUP($A22,'8 Oct - LIVE LDS Data'!$A$3:$AAD$1504,66,FALSE)=0/1/1900,"",VLOOKUP($A22,'8 Oct - LIVE LDS Data'!$A$3:$AAD$1504,66,FALSE))</f>
        <v>46357</v>
      </c>
      <c r="W22" s="7537" t="str">
        <f>IF(VLOOKUP($A22,'8 Oct - LIVE LDS Data'!$A$3:$AAD$1504,68,FALSE)=0/1/1900,"",VLOOKUP($A22,'8 Oct - LIVE LDS Data'!$A$3:$AAD$1504,68,FALSE))</f>
        <v>Preferred Options consultation (Reg 18) - Mar-May 2024; Reg 19 consultation - Dec 2024 - Feb 2025; Submission - May - June 2025; Adoption - by end of 2026.  **** submission now exp. Oct 2025</v>
      </c>
      <c r="X22" s="7314" t="str">
        <f>IF(VLOOKUP($A22,'8 Oct - LIVE LDS Data'!$A$3:$AAD$1504,79,FALSE)=0/1/1900,"",VLOOKUP($A22,'8 Oct - LIVE LDS Data'!$A$3:$AAD$1504,79,FALSE))</f>
        <v>Reg 18 completed</v>
      </c>
      <c r="Y22" s="7315" t="s">
        <v>90</v>
      </c>
      <c r="Z22" s="7538" t="s">
        <v>226</v>
      </c>
      <c r="AA22" s="7300">
        <f>IF(VLOOKUP($A22,'8 Oct - LIVE LDS Data'!$A$3:$AAD$1504,72,FALSE)=0/1/1900,"",VLOOKUP($A22,'8 Oct - LIVE LDS Data'!$A$3:$AAD$1504,72,FALSE))</f>
        <v>45140</v>
      </c>
      <c r="AB22" s="7300">
        <f>IF(VLOOKUP($A22,'8 Oct - LIVE LDS Data'!$A$3:$AAD$1504,73,FALSE)=0/1/1900,"",VLOOKUP($A22,'8 Oct - LIVE LDS Data'!$A$3:$AAD$1504,73,FALSE))</f>
        <v>45700</v>
      </c>
      <c r="AC22" s="7300">
        <f>IF(VLOOKUP($A22,'8 Oct - LIVE LDS Data'!$A$3:$AAD$1504,75,FALSE)=0/1/1900,"",VLOOKUP($A22,'8 Oct - LIVE LDS Data'!$A$3:$AAD$1504,75,FALSE))</f>
        <v>45140</v>
      </c>
      <c r="AD22" s="7300">
        <f>IF(VLOOKUP($A22,'8 Oct - LIVE LDS Data'!$A$3:$AAD$1504,76,FALSE)=0/1/1900,"",VLOOKUP($A22,'8 Oct - LIVE LDS Data'!$A$3:$AAD$1504,76,FALSE))</f>
        <v>45700</v>
      </c>
    </row>
    <row r="23" spans="1:30" s="610" customFormat="1" ht="30" customHeight="1" x14ac:dyDescent="0.2">
      <c r="A23" s="1465" t="s">
        <v>618</v>
      </c>
      <c r="B23" s="1465"/>
      <c r="C23" s="1465" t="s">
        <v>619</v>
      </c>
      <c r="D23" s="1466"/>
      <c r="E23" s="1466"/>
      <c r="F23" s="7293" t="str">
        <f>IF(VLOOKUP($A23,'8 Oct - LIVE LDS Data'!$A$3:$AAD$1504,4,FALSE)=0/1/1900,"",VLOOKUP($A23,'8 Oct - LIVE LDS Data'!$A$3:$AAD$1504,4,FALSE))</f>
        <v>Review of the Bromley Local Plan</v>
      </c>
      <c r="G23" s="7294" t="str">
        <f>IF(VLOOKUP($A23,'8 Oct - LIVE LDS Data'!$A$3:$AAD$1504,6,FALSE)=0/1/1900,"",VLOOKUP($A23,'8 Oct - LIVE LDS Data'!$A$3:$AAD$1504,6,FALSE))</f>
        <v>2023</v>
      </c>
      <c r="H23" s="7294" t="str">
        <f>IF(VLOOKUP($A23,'8 Oct - LIVE LDS Data'!$A$3:$AAD$1504,7,FALSE)=0/1/1900,"",VLOOKUP($A23,'8 Oct - LIVE LDS Data'!$A$3:$AAD$1504,7,FALSE))</f>
        <v>2038</v>
      </c>
      <c r="I23" s="7294" t="str">
        <f>IF(VLOOKUP($A23,'8 Oct - LIVE LDS Data'!$A$3:$AAD$1504,8,FALSE)=0/1/1900,"",VLOOKUP($A23,'8 Oct - LIVE LDS Data'!$A$3:$AAD$1504,8,FALSE))</f>
        <v>N</v>
      </c>
      <c r="J23" s="7294" t="str">
        <f>IF(VLOOKUP($A23,'8 Oct - LIVE LDS Data'!$A$3:$AAD$1504,9,FALSE)=0/1/1900,"",VLOOKUP($A23,'8 Oct - LIVE LDS Data'!$A$3:$AAD$1504,9,FALSE))</f>
        <v>N</v>
      </c>
      <c r="K23" s="7295">
        <f>IF(VLOOKUP($A23,'8 Oct - LIVE LDS Data'!$A$3:$AAD$1504,10,FALSE)=0/1/1900,"",VLOOKUP($A23,'8 Oct - LIVE LDS Data'!$A$3:$AAD$1504,10,FALSE))</f>
        <v>43481</v>
      </c>
      <c r="L23" s="7297">
        <f>IF(VLOOKUP($A23,'8 Oct - LIVE LDS Data'!$A$3:$AAD$1504,33,FALSE)=0/1/1900,"",VLOOKUP($A23,'8 Oct - LIVE LDS Data'!$A$3:$AAD$1504,33,FALSE))</f>
        <v>44562</v>
      </c>
      <c r="M23" s="7297">
        <f>IF(VLOOKUP($A23,'8 Oct - LIVE LDS Data'!$A$3:$AAD$1504,34,FALSE)=0/1/1900,"",VLOOKUP($A23,'8 Oct - LIVE LDS Data'!$A$3:$AAD$1504,34,FALSE))</f>
        <v>45017</v>
      </c>
      <c r="N23" s="7297">
        <f>IF(VLOOKUP($A23,'8 Oct - LIVE LDS Data'!$A$3:$AAD$1504,40,FALSE)=0/1/1900,"",VLOOKUP($A23,'8 Oct - LIVE LDS Data'!$A$3:$AAD$1504,40,FALSE))</f>
        <v>45778</v>
      </c>
      <c r="O23" s="7297" t="str">
        <f>IF(VLOOKUP($A23,'8 Oct - LIVE LDS Data'!$A$3:$AAD$1504,41,FALSE)=0/1/1900,"",VLOOKUP($A23,'8 Oct - LIVE LDS Data'!$A$3:$AAD$1504,41,FALSE))</f>
        <v/>
      </c>
      <c r="P23" s="7297" t="str">
        <f>IF(VLOOKUP($A23,'8 Oct - LIVE LDS Data'!$A$3:$AAD$1504,47,FALSE)=0/1/1900,"",VLOOKUP($A23,'8 Oct - LIVE LDS Data'!$A$3:$AAD$1504,47,FALSE))</f>
        <v/>
      </c>
      <c r="Q23" s="7297" t="str">
        <f>IF(VLOOKUP($A23,'8 Oct - LIVE LDS Data'!$A$3:$AAD$1504,48,FALSE)=0/1/1900,"",VLOOKUP($A23,'8 Oct - LIVE LDS Data'!$A$3:$AAD$1504,48,FALSE))</f>
        <v/>
      </c>
      <c r="R23" s="7297" t="str">
        <f>IF(VLOOKUP($A23,'8 Oct - LIVE LDS Data'!$A$3:$AAD$1504,54,FALSE)=0/1/1900,"",VLOOKUP($A23,'8 Oct - LIVE LDS Data'!$A$3:$AAD$1504,54,FALSE))</f>
        <v/>
      </c>
      <c r="S23" s="7297" t="str">
        <f>IF(VLOOKUP($A23,'8 Oct - LIVE LDS Data'!$A$3:$AAD$1504,55,FALSE)=0/1/1900,"",VLOOKUP($A23,'8 Oct - LIVE LDS Data'!$A$3:$AAD$1504,55,FALSE))</f>
        <v/>
      </c>
      <c r="T23" s="7297">
        <f>IF(VLOOKUP($A23,'8 Oct - LIVE LDS Data'!$A$3:$AAD$1504,60,FALSE)=0/1/1900,"",VLOOKUP($A23,'8 Oct - LIVE LDS Data'!$A$3:$AAD$1504,60,FALSE))</f>
        <v>46143</v>
      </c>
      <c r="U23" s="7297">
        <f>IF(VLOOKUP($A23,'8 Oct - LIVE LDS Data'!$A$3:$AAD$1504,63,FALSE)=0/1/1900,"",VLOOKUP($A23,'8 Oct - LIVE LDS Data'!$A$3:$AAD$1504,63,FALSE))</f>
        <v>46357</v>
      </c>
      <c r="V23" s="7297">
        <f>IF(VLOOKUP($A23,'8 Oct - LIVE LDS Data'!$A$3:$AAD$1504,66,FALSE)=0/1/1900,"",VLOOKUP($A23,'8 Oct - LIVE LDS Data'!$A$3:$AAD$1504,66,FALSE))</f>
        <v>46600</v>
      </c>
      <c r="W23" s="7537" t="str">
        <f>IF(VLOOKUP($A23,'8 Oct - LIVE LDS Data'!$A$3:$AAD$1504,68,FALSE)=0/1/1900,"",VLOOKUP($A23,'8 Oct - LIVE LDS Data'!$A$3:$AAD$1504,68,FALSE))</f>
        <v>Submission now December 2026</v>
      </c>
      <c r="X23" s="7314" t="str">
        <f>IF(VLOOKUP($A23,'8 Oct - LIVE LDS Data'!$A$3:$AAD$1504,79,FALSE)=0/1/1900,"",VLOOKUP($A23,'8 Oct - LIVE LDS Data'!$A$3:$AAD$1504,79,FALSE))</f>
        <v>Reg 18 ongoing</v>
      </c>
      <c r="Y23" s="7315" t="s">
        <v>90</v>
      </c>
      <c r="Z23" s="7538" t="s">
        <v>8054</v>
      </c>
      <c r="AA23" s="7300">
        <f>IF(VLOOKUP($A23,'8 Oct - LIVE LDS Data'!$A$3:$AAD$1504,72,FALSE)=0/1/1900,"",VLOOKUP($A23,'8 Oct - LIVE LDS Data'!$A$3:$AAD$1504,72,FALSE))</f>
        <v>45855</v>
      </c>
      <c r="AB23" s="7300">
        <f>IF(VLOOKUP($A23,'8 Oct - LIVE LDS Data'!$A$3:$AAD$1504,73,FALSE)=0/1/1900,"",VLOOKUP($A23,'8 Oct - LIVE LDS Data'!$A$3:$AAD$1504,73,FALSE))</f>
        <v>45681</v>
      </c>
      <c r="AC23" s="7300">
        <f>IF(VLOOKUP($A23,'8 Oct - LIVE LDS Data'!$A$3:$AAD$1504,75,FALSE)=0/1/1900,"",VLOOKUP($A23,'8 Oct - LIVE LDS Data'!$A$3:$AAD$1504,75,FALSE))</f>
        <v>45257</v>
      </c>
      <c r="AD23" s="7300">
        <f>IF(VLOOKUP($A23,'8 Oct - LIVE LDS Data'!$A$3:$AAD$1504,76,FALSE)=0/1/1900,"",VLOOKUP($A23,'8 Oct - LIVE LDS Data'!$A$3:$AAD$1504,76,FALSE))</f>
        <v>45681</v>
      </c>
    </row>
    <row r="24" spans="1:30" s="610" customFormat="1" ht="30" hidden="1" customHeight="1" x14ac:dyDescent="0.2">
      <c r="A24" s="1465" t="s">
        <v>633</v>
      </c>
      <c r="B24" s="1465"/>
      <c r="C24" s="1465" t="s">
        <v>634</v>
      </c>
      <c r="D24" s="1466"/>
      <c r="E24" s="1466"/>
      <c r="F24" s="7293" t="str">
        <f>IF(VLOOKUP($A24,'8 Oct - LIVE LDS Data'!$A$3:$AAD$1504,4,FALSE)=0/1/1900,"",VLOOKUP($A24,'8 Oct - LIVE LDS Data'!$A$3:$AAD$1504,4,FALSE))</f>
        <v>Local Plan Review</v>
      </c>
      <c r="G24" s="7294" t="str">
        <f>IF(VLOOKUP($A24,'8 Oct - LIVE LDS Data'!$A$3:$AAD$1504,6,FALSE)=0/1/1900,"",VLOOKUP($A24,'8 Oct - LIVE LDS Data'!$A$3:$AAD$1504,6,FALSE))</f>
        <v/>
      </c>
      <c r="H24" s="7294" t="str">
        <f>IF(VLOOKUP($A24,'8 Oct - LIVE LDS Data'!$A$3:$AAD$1504,7,FALSE)=0/1/1900,"",VLOOKUP($A24,'8 Oct - LIVE LDS Data'!$A$3:$AAD$1504,7,FALSE))</f>
        <v/>
      </c>
      <c r="I24" s="7294" t="str">
        <f>IF(VLOOKUP($A24,'8 Oct - LIVE LDS Data'!$A$3:$AAD$1504,8,FALSE)=0/1/1900,"",VLOOKUP($A24,'8 Oct - LIVE LDS Data'!$A$3:$AAD$1504,8,FALSE))</f>
        <v>N</v>
      </c>
      <c r="J24" s="7294" t="str">
        <f>IF(VLOOKUP($A24,'8 Oct - LIVE LDS Data'!$A$3:$AAD$1504,9,FALSE)=0/1/1900,"",VLOOKUP($A24,'8 Oct - LIVE LDS Data'!$A$3:$AAD$1504,9,FALSE))</f>
        <v>N</v>
      </c>
      <c r="K24" s="7295">
        <f>IF(VLOOKUP($A24,'8 Oct - LIVE LDS Data'!$A$3:$AAD$1504,10,FALSE)=0/1/1900,"",VLOOKUP($A24,'8 Oct - LIVE LDS Data'!$A$3:$AAD$1504,10,FALSE))</f>
        <v>42760</v>
      </c>
      <c r="L24" s="7297">
        <f>IF(VLOOKUP($A24,'8 Oct - LIVE LDS Data'!$A$3:$AAD$1504,33,FALSE)=0/1/1900,"",VLOOKUP($A24,'8 Oct - LIVE LDS Data'!$A$3:$AAD$1504,33,FALSE))</f>
        <v>46174</v>
      </c>
      <c r="M24" s="7297" t="str">
        <f>IF(VLOOKUP($A24,'8 Oct - LIVE LDS Data'!$A$3:$AAD$1504,34,FALSE)=0/1/1900,"",VLOOKUP($A24,'8 Oct - LIVE LDS Data'!$A$3:$AAD$1504,34,FALSE))</f>
        <v/>
      </c>
      <c r="N24" s="7297" t="str">
        <f>IF(VLOOKUP($A24,'8 Oct - LIVE LDS Data'!$A$3:$AAD$1504,40,FALSE)=0/1/1900,"",VLOOKUP($A24,'8 Oct - LIVE LDS Data'!$A$3:$AAD$1504,40,FALSE))</f>
        <v/>
      </c>
      <c r="O24" s="7297" t="str">
        <f>IF(VLOOKUP($A24,'8 Oct - LIVE LDS Data'!$A$3:$AAD$1504,41,FALSE)=0/1/1900,"",VLOOKUP($A24,'8 Oct - LIVE LDS Data'!$A$3:$AAD$1504,41,FALSE))</f>
        <v/>
      </c>
      <c r="P24" s="7297" t="str">
        <f>IF(VLOOKUP($A24,'8 Oct - LIVE LDS Data'!$A$3:$AAD$1504,47,FALSE)=0/1/1900,"",VLOOKUP($A24,'8 Oct - LIVE LDS Data'!$A$3:$AAD$1504,47,FALSE))</f>
        <v/>
      </c>
      <c r="Q24" s="7297" t="str">
        <f>IF(VLOOKUP($A24,'8 Oct - LIVE LDS Data'!$A$3:$AAD$1504,48,FALSE)=0/1/1900,"",VLOOKUP($A24,'8 Oct - LIVE LDS Data'!$A$3:$AAD$1504,48,FALSE))</f>
        <v/>
      </c>
      <c r="R24" s="7297" t="str">
        <f>IF(VLOOKUP($A24,'8 Oct - LIVE LDS Data'!$A$3:$AAD$1504,54,FALSE)=0/1/1900,"",VLOOKUP($A24,'8 Oct - LIVE LDS Data'!$A$3:$AAD$1504,54,FALSE))</f>
        <v/>
      </c>
      <c r="S24" s="7297" t="str">
        <f>IF(VLOOKUP($A24,'8 Oct - LIVE LDS Data'!$A$3:$AAD$1504,55,FALSE)=0/1/1900,"",VLOOKUP($A24,'8 Oct - LIVE LDS Data'!$A$3:$AAD$1504,55,FALSE))</f>
        <v/>
      </c>
      <c r="T24" s="7297">
        <f>IF(VLOOKUP($A24,'8 Oct - LIVE LDS Data'!$A$3:$AAD$1504,60,FALSE)=0/1/1900,"",VLOOKUP($A24,'8 Oct - LIVE LDS Data'!$A$3:$AAD$1504,60,FALSE))</f>
        <v>46478</v>
      </c>
      <c r="U24" s="7297">
        <f>IF(VLOOKUP($A24,'8 Oct - LIVE LDS Data'!$A$3:$AAD$1504,63,FALSE)=0/1/1900,"",VLOOKUP($A24,'8 Oct - LIVE LDS Data'!$A$3:$AAD$1504,63,FALSE))</f>
        <v>46722</v>
      </c>
      <c r="V24" s="7297">
        <f>IF(VLOOKUP($A24,'8 Oct - LIVE LDS Data'!$A$3:$AAD$1504,66,FALSE)=0/1/1900,"",VLOOKUP($A24,'8 Oct - LIVE LDS Data'!$A$3:$AAD$1504,66,FALSE))</f>
        <v>46935</v>
      </c>
      <c r="W24" s="7537" t="str">
        <f>IF(VLOOKUP($A24,'8 Oct - LIVE LDS Data'!$A$3:$AAD$1504,68,FALSE)=0/1/1900,"",VLOOKUP($A24,'8 Oct - LIVE LDS Data'!$A$3:$AAD$1504,68,FALSE))</f>
        <v>Submission c. Dec 2027 / Jan 2028.  Currently consulting on a Draft Development Strategy to help inform the Bromsgrove District Local Plan (Oct 2025).</v>
      </c>
      <c r="X24" s="7314" t="str">
        <f>IF(VLOOKUP($A24,'8 Oct - LIVE LDS Data'!$A$3:$AAD$1504,79,FALSE)=0/1/1900,"",VLOOKUP($A24,'8 Oct - LIVE LDS Data'!$A$3:$AAD$1504,79,FALSE))</f>
        <v>new plan to be prepared under new system</v>
      </c>
      <c r="Y24" s="7315" t="s">
        <v>90</v>
      </c>
      <c r="Z24" s="7538" t="s">
        <v>8058</v>
      </c>
      <c r="AA24" s="7300">
        <f>IF(VLOOKUP($A24,'8 Oct - LIVE LDS Data'!$A$3:$AAD$1504,72,FALSE)=0/1/1900,"",VLOOKUP($A24,'8 Oct - LIVE LDS Data'!$A$3:$AAD$1504,72,FALSE))</f>
        <v>45937</v>
      </c>
      <c r="AB24" s="7300">
        <f>IF(VLOOKUP($A24,'8 Oct - LIVE LDS Data'!$A$3:$AAD$1504,73,FALSE)=0/1/1900,"",VLOOKUP($A24,'8 Oct - LIVE LDS Data'!$A$3:$AAD$1504,73,FALSE))</f>
        <v>45764</v>
      </c>
      <c r="AC24" s="7300">
        <f>IF(VLOOKUP($A24,'8 Oct - LIVE LDS Data'!$A$3:$AAD$1504,75,FALSE)=0/1/1900,"",VLOOKUP($A24,'8 Oct - LIVE LDS Data'!$A$3:$AAD$1504,75,FALSE))</f>
        <v>45562</v>
      </c>
      <c r="AD24" s="7300">
        <f>IF(VLOOKUP($A24,'8 Oct - LIVE LDS Data'!$A$3:$AAD$1504,76,FALSE)=0/1/1900,"",VLOOKUP($A24,'8 Oct - LIVE LDS Data'!$A$3:$AAD$1504,76,FALSE))</f>
        <v>45888</v>
      </c>
    </row>
    <row r="25" spans="1:30" s="610" customFormat="1" ht="30" hidden="1" customHeight="1" x14ac:dyDescent="0.2">
      <c r="A25" s="7309" t="s">
        <v>645</v>
      </c>
      <c r="B25" s="7309"/>
      <c r="C25" s="7309" t="s">
        <v>646</v>
      </c>
      <c r="D25" s="7310"/>
      <c r="E25" s="7310"/>
      <c r="F25" s="7293" t="str">
        <f>IF(VLOOKUP($A25,'8 Oct - LIVE LDS Data'!$A$3:$AAD$1504,4,FALSE)=0/1/1900,"",VLOOKUP($A25,'8 Oct - LIVE LDS Data'!$A$3:$AAD$1504,4,FALSE))</f>
        <v/>
      </c>
      <c r="G25" s="7294" t="str">
        <f>IF(VLOOKUP($A25,'8 Oct - LIVE LDS Data'!$A$3:$AAD$1504,6,FALSE)=0/1/1900,"",VLOOKUP($A25,'8 Oct - LIVE LDS Data'!$A$3:$AAD$1504,6,FALSE))</f>
        <v/>
      </c>
      <c r="H25" s="7294" t="str">
        <f>IF(VLOOKUP($A25,'8 Oct - LIVE LDS Data'!$A$3:$AAD$1504,7,FALSE)=0/1/1900,"",VLOOKUP($A25,'8 Oct - LIVE LDS Data'!$A$3:$AAD$1504,7,FALSE))</f>
        <v/>
      </c>
      <c r="I25" s="7294" t="str">
        <f>IF(VLOOKUP($A25,'8 Oct - LIVE LDS Data'!$A$3:$AAD$1504,8,FALSE)=0/1/1900,"",VLOOKUP($A25,'8 Oct - LIVE LDS Data'!$A$3:$AAD$1504,8,FALSE))</f>
        <v/>
      </c>
      <c r="J25" s="7294" t="str">
        <f>IF(VLOOKUP($A25,'8 Oct - LIVE LDS Data'!$A$3:$AAD$1504,9,FALSE)=0/1/1900,"",VLOOKUP($A25,'8 Oct - LIVE LDS Data'!$A$3:$AAD$1504,9,FALSE))</f>
        <v/>
      </c>
      <c r="K25" s="7295">
        <f>IF(VLOOKUP($A25,'8 Oct - LIVE LDS Data'!$A$3:$AAD$1504,10,FALSE)=0/1/1900,"",VLOOKUP($A25,'8 Oct - LIVE LDS Data'!$A$3:$AAD$1504,10,FALSE))</f>
        <v>44006</v>
      </c>
      <c r="L25" s="7295"/>
      <c r="M25" s="7295"/>
      <c r="N25" s="7295"/>
      <c r="O25" s="7295"/>
      <c r="P25" s="7295"/>
      <c r="Q25" s="7295"/>
      <c r="R25" s="7295"/>
      <c r="S25" s="7295"/>
      <c r="T25" s="7297">
        <f>IF(VLOOKUP($A25,'8 Oct - LIVE LDS Data'!$A$3:$AAD$1504,60,FALSE)=0/1/1900,"",VLOOKUP($A25,'8 Oct - LIVE LDS Data'!$A$3:$AAD$1504,60,FALSE))</f>
        <v>46143</v>
      </c>
      <c r="U25" s="7297">
        <f>IF(VLOOKUP($A25,'8 Oct - LIVE LDS Data'!$A$3:$AAD$1504,63,FALSE)=0/1/1900,"",VLOOKUP($A25,'8 Oct - LIVE LDS Data'!$A$3:$AAD$1504,63,FALSE))</f>
        <v>46327</v>
      </c>
      <c r="V25" s="7297">
        <f>IF(VLOOKUP($A25,'8 Oct - LIVE LDS Data'!$A$3:$AAD$1504,66,FALSE)=0/1/1900,"",VLOOKUP($A25,'8 Oct - LIVE LDS Data'!$A$3:$AAD$1504,66,FALSE))</f>
        <v>46539</v>
      </c>
      <c r="W25" s="7537" t="str">
        <f>IF(VLOOKUP($A25,'8 Oct - LIVE LDS Data'!$A$3:$AAD$1504,68,FALSE)=0/1/1900,"",VLOOKUP($A25,'8 Oct - LIVE LDS Data'!$A$3:$AAD$1504,68,FALSE))</f>
        <v>new plan will be under new regs</v>
      </c>
      <c r="X25" s="7314" t="str">
        <f>IF(VLOOKUP($A25,'8 Oct - LIVE LDS Data'!$A$3:$AAD$1504,79,FALSE)=0/1/1900,"",VLOOKUP($A25,'8 Oct - LIVE LDS Data'!$A$3:$AAD$1504,79,FALSE))</f>
        <v>new plan to be prepared under new system</v>
      </c>
      <c r="Y25" s="7315" t="s">
        <v>3757</v>
      </c>
      <c r="Z25" s="7538" t="s">
        <v>8052</v>
      </c>
      <c r="AA25" s="7300" t="str">
        <f>IF(VLOOKUP($A25,'8 Oct - LIVE LDS Data'!$A$3:$AAD$1504,72,FALSE)=0/1/1900,"",VLOOKUP($A25,'8 Oct - LIVE LDS Data'!$A$3:$AAD$1504,72,FALSE))</f>
        <v/>
      </c>
      <c r="AB25" s="7300">
        <f>IF(VLOOKUP($A25,'8 Oct - LIVE LDS Data'!$A$3:$AAD$1504,73,FALSE)=0/1/1900,"",VLOOKUP($A25,'8 Oct - LIVE LDS Data'!$A$3:$AAD$1504,73,FALSE))</f>
        <v>45719</v>
      </c>
      <c r="AC25" s="7300" t="str">
        <f>IF(VLOOKUP($A25,'8 Oct - LIVE LDS Data'!$A$3:$AAD$1504,75,FALSE)=0/1/1900,"",VLOOKUP($A25,'8 Oct - LIVE LDS Data'!$A$3:$AAD$1504,75,FALSE))</f>
        <v/>
      </c>
      <c r="AD25" s="7300">
        <f>IF(VLOOKUP($A25,'8 Oct - LIVE LDS Data'!$A$3:$AAD$1504,76,FALSE)=0/1/1900,"",VLOOKUP($A25,'8 Oct - LIVE LDS Data'!$A$3:$AAD$1504,76,FALSE))</f>
        <v>45719</v>
      </c>
    </row>
    <row r="26" spans="1:30" s="610" customFormat="1" ht="30" hidden="1" customHeight="1" x14ac:dyDescent="0.2">
      <c r="A26" s="1465" t="s">
        <v>654</v>
      </c>
      <c r="B26" s="1465"/>
      <c r="C26" s="1465" t="s">
        <v>655</v>
      </c>
      <c r="D26" s="1466"/>
      <c r="E26" s="1466"/>
      <c r="F26" s="7293" t="str">
        <f>IF(VLOOKUP($A26,'8 Oct - LIVE LDS Data'!$A$3:$AAD$1504,4,FALSE)=0/1/1900,"",VLOOKUP($A26,'8 Oct - LIVE LDS Data'!$A$3:$AAD$1504,4,FALSE))</f>
        <v>Greater Nottingham Strategic Plan 2041</v>
      </c>
      <c r="G26" s="7294">
        <f>IF(VLOOKUP($A26,'8 Oct - LIVE LDS Data'!$A$3:$AAD$1504,6,FALSE)=0/1/1900,"",VLOOKUP($A26,'8 Oct - LIVE LDS Data'!$A$3:$AAD$1504,6,FALSE))</f>
        <v>2023</v>
      </c>
      <c r="H26" s="7294">
        <f>IF(VLOOKUP($A26,'8 Oct - LIVE LDS Data'!$A$3:$AAD$1504,7,FALSE)=0/1/1900,"",VLOOKUP($A26,'8 Oct - LIVE LDS Data'!$A$3:$AAD$1504,7,FALSE))</f>
        <v>2041</v>
      </c>
      <c r="I26" s="7294" t="str">
        <f>IF(VLOOKUP($A26,'8 Oct - LIVE LDS Data'!$A$3:$AAD$1504,8,FALSE)=0/1/1900,"",VLOOKUP($A26,'8 Oct - LIVE LDS Data'!$A$3:$AAD$1504,8,FALSE))</f>
        <v>N</v>
      </c>
      <c r="J26" s="7294" t="str">
        <f>IF(VLOOKUP($A26,'8 Oct - LIVE LDS Data'!$A$3:$AAD$1504,9,FALSE)=0/1/1900,"",VLOOKUP($A26,'8 Oct - LIVE LDS Data'!$A$3:$AAD$1504,9,FALSE))</f>
        <v>Y</v>
      </c>
      <c r="K26" s="7295">
        <f>IF(VLOOKUP($A26,'8 Oct - LIVE LDS Data'!$A$3:$AAD$1504,10,FALSE)=0/1/1900,"",VLOOKUP($A26,'8 Oct - LIVE LDS Data'!$A$3:$AAD$1504,10,FALSE))</f>
        <v>41899</v>
      </c>
      <c r="L26" s="7297">
        <f>IF(VLOOKUP($A26,'8 Oct - LIVE LDS Data'!$A$3:$AAD$1504,33,FALSE)=0/1/1900,"",VLOOKUP($A26,'8 Oct - LIVE LDS Data'!$A$3:$AAD$1504,33,FALSE))</f>
        <v>44013</v>
      </c>
      <c r="M26" s="7297">
        <f>IF(VLOOKUP($A26,'8 Oct - LIVE LDS Data'!$A$3:$AAD$1504,34,FALSE)=0/1/1900,"",VLOOKUP($A26,'8 Oct - LIVE LDS Data'!$A$3:$AAD$1504,34,FALSE))</f>
        <v>44018</v>
      </c>
      <c r="N26" s="7297">
        <f>IF(VLOOKUP($A26,'8 Oct - LIVE LDS Data'!$A$3:$AAD$1504,40,FALSE)=0/1/1900,"",VLOOKUP($A26,'8 Oct - LIVE LDS Data'!$A$3:$AAD$1504,40,FALSE))</f>
        <v>44835</v>
      </c>
      <c r="O26" s="7297">
        <f>IF(VLOOKUP($A26,'8 Oct - LIVE LDS Data'!$A$3:$AAD$1504,41,FALSE)=0/1/1900,"",VLOOKUP($A26,'8 Oct - LIVE LDS Data'!$A$3:$AAD$1504,41,FALSE))</f>
        <v>44929</v>
      </c>
      <c r="P26" s="7297">
        <f>IF(VLOOKUP($A26,'8 Oct - LIVE LDS Data'!$A$3:$AAD$1504,47,FALSE)=0/1/1900,"",VLOOKUP($A26,'8 Oct - LIVE LDS Data'!$A$3:$AAD$1504,47,FALSE))</f>
        <v>45170</v>
      </c>
      <c r="Q26" s="7297">
        <f>IF(VLOOKUP($A26,'8 Oct - LIVE LDS Data'!$A$3:$AAD$1504,48,FALSE)=0/1/1900,"",VLOOKUP($A26,'8 Oct - LIVE LDS Data'!$A$3:$AAD$1504,48,FALSE))</f>
        <v>45170</v>
      </c>
      <c r="R26" s="7297" t="str">
        <f>IF(VLOOKUP($A26,'8 Oct - LIVE LDS Data'!$A$3:$AAD$1504,54,FALSE)=0/1/1900,"",VLOOKUP($A26,'8 Oct - LIVE LDS Data'!$A$3:$AAD$1504,54,FALSE))</f>
        <v/>
      </c>
      <c r="S26" s="7297" t="str">
        <f>IF(VLOOKUP($A26,'8 Oct - LIVE LDS Data'!$A$3:$AAD$1504,55,FALSE)=0/1/1900,"",VLOOKUP($A26,'8 Oct - LIVE LDS Data'!$A$3:$AAD$1504,55,FALSE))</f>
        <v/>
      </c>
      <c r="T26" s="7297" t="str">
        <f>IF(VLOOKUP($A26,'8 Oct - LIVE LDS Data'!$A$3:$AAD$1504,60,FALSE)=0/1/1900,"",VLOOKUP($A26,'8 Oct - LIVE LDS Data'!$A$3:$AAD$1504,60,FALSE))</f>
        <v>1. Oct 2024
2. March 2025</v>
      </c>
      <c r="U26" s="7297">
        <f>IF(VLOOKUP($A26,'8 Oct - LIVE LDS Data'!$A$3:$AAD$1504,63,FALSE)=0/1/1900,"",VLOOKUP($A26,'8 Oct - LIVE LDS Data'!$A$3:$AAD$1504,63,FALSE))</f>
        <v>45901</v>
      </c>
      <c r="V26" s="7297">
        <f>IF(VLOOKUP($A26,'8 Oct - LIVE LDS Data'!$A$3:$AAD$1504,66,FALSE)=0/1/1900,"",VLOOKUP($A26,'8 Oct - LIVE LDS Data'!$A$3:$AAD$1504,66,FALSE))</f>
        <v>46266</v>
      </c>
      <c r="W26" s="7537" t="str">
        <f>IF(VLOOKUP($A26,'8 Oct - LIVE LDS Data'!$A$3:$AAD$1504,68,FALSE)=0/1/1900,"",VLOOKUP($A26,'8 Oct - LIVE LDS Data'!$A$3:$AAD$1504,68,FALSE))</f>
        <v>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v>
      </c>
      <c r="X26" s="7314" t="str">
        <f>IF(VLOOKUP($A26,'8 Oct - LIVE LDS Data'!$A$3:$AAD$1504,79,FALSE)=0/1/1900,"",VLOOKUP($A26,'8 Oct - LIVE LDS Data'!$A$3:$AAD$1504,79,FALSE))</f>
        <v>Published (second)</v>
      </c>
      <c r="Y26" s="7315" t="s">
        <v>90</v>
      </c>
      <c r="Z26" s="7538" t="s">
        <v>8055</v>
      </c>
      <c r="AA26" s="7300">
        <f>IF(VLOOKUP($A26,'8 Oct - LIVE LDS Data'!$A$3:$AAD$1504,72,FALSE)=0/1/1900,"",VLOOKUP($A26,'8 Oct - LIVE LDS Data'!$A$3:$AAD$1504,72,FALSE))</f>
        <v>45317</v>
      </c>
      <c r="AB26" s="7300">
        <f>IF(VLOOKUP($A26,'8 Oct - LIVE LDS Data'!$A$3:$AAD$1504,73,FALSE)=0/1/1900,"",VLOOKUP($A26,'8 Oct - LIVE LDS Data'!$A$3:$AAD$1504,73,FALSE))</f>
        <v>45786</v>
      </c>
      <c r="AC26" s="7300">
        <f>IF(VLOOKUP($A26,'8 Oct - LIVE LDS Data'!$A$3:$AAD$1504,75,FALSE)=0/1/1900,"",VLOOKUP($A26,'8 Oct - LIVE LDS Data'!$A$3:$AAD$1504,75,FALSE))</f>
        <v>45602</v>
      </c>
      <c r="AD26" s="7300">
        <f>IF(VLOOKUP($A26,'8 Oct - LIVE LDS Data'!$A$3:$AAD$1504,76,FALSE)=0/1/1900,"",VLOOKUP($A26,'8 Oct - LIVE LDS Data'!$A$3:$AAD$1504,76,FALSE))</f>
        <v>45786</v>
      </c>
    </row>
    <row r="27" spans="1:30" s="610" customFormat="1" ht="30" hidden="1" customHeight="1" x14ac:dyDescent="0.2">
      <c r="A27" s="1465" t="s">
        <v>675</v>
      </c>
      <c r="B27" s="1465"/>
      <c r="C27" s="3387" t="s">
        <v>676</v>
      </c>
      <c r="D27" s="2210"/>
      <c r="E27" s="2210" t="s">
        <v>90</v>
      </c>
      <c r="F27" s="7293" t="str">
        <f>IF(VLOOKUP($A27,'8 Oct - LIVE LDS Data'!$A$3:$AAD$1504,4,FALSE)=0/1/1900,"",VLOOKUP($A27,'8 Oct - LIVE LDS Data'!$A$3:$AAD$1504,4,FALSE))</f>
        <v>Buckinghamshire Local Plan</v>
      </c>
      <c r="G27" s="7294" t="str">
        <f>IF(VLOOKUP($A27,'8 Oct - LIVE LDS Data'!$A$3:$AAD$1504,6,FALSE)=0/1/1900,"",VLOOKUP($A27,'8 Oct - LIVE LDS Data'!$A$3:$AAD$1504,6,FALSE))</f>
        <v/>
      </c>
      <c r="H27" s="7294">
        <f>IF(VLOOKUP($A27,'8 Oct - LIVE LDS Data'!$A$3:$AAD$1504,7,FALSE)=0/1/1900,"",VLOOKUP($A27,'8 Oct - LIVE LDS Data'!$A$3:$AAD$1504,7,FALSE))</f>
        <v>2040</v>
      </c>
      <c r="I27" s="7294" t="str">
        <f>IF(VLOOKUP($A27,'8 Oct - LIVE LDS Data'!$A$3:$AAD$1504,8,FALSE)=0/1/1900,"",VLOOKUP($A27,'8 Oct - LIVE LDS Data'!$A$3:$AAD$1504,8,FALSE))</f>
        <v>N</v>
      </c>
      <c r="J27" s="7294" t="str">
        <f>IF(VLOOKUP($A27,'8 Oct - LIVE LDS Data'!$A$3:$AAD$1504,9,FALSE)=0/1/1900,"",VLOOKUP($A27,'8 Oct - LIVE LDS Data'!$A$3:$AAD$1504,9,FALSE))</f>
        <v>N</v>
      </c>
      <c r="K27" s="7295" t="str">
        <f>IF(VLOOKUP($A27,'8 Oct - LIVE LDS Data'!$A$3:$AAD$1504,10,FALSE)=0/1/1900,"",VLOOKUP($A27,'8 Oct - LIVE LDS Data'!$A$3:$AAD$1504,10,FALSE))</f>
        <v>new LPA</v>
      </c>
      <c r="L27" s="7297">
        <f>IF(VLOOKUP($A27,'8 Oct - LIVE LDS Data'!$A$3:$AAD$1504,33,FALSE)=0/1/1900,"",VLOOKUP($A27,'8 Oct - LIVE LDS Data'!$A$3:$AAD$1504,33,FALSE))</f>
        <v>45901</v>
      </c>
      <c r="M27" s="7297" t="str">
        <f>IF(VLOOKUP($A27,'8 Oct - LIVE LDS Data'!$A$3:$AAD$1504,34,FALSE)=0/1/1900,"",VLOOKUP($A27,'8 Oct - LIVE LDS Data'!$A$3:$AAD$1504,34,FALSE))</f>
        <v/>
      </c>
      <c r="N27" s="7297" t="str">
        <f>IF(VLOOKUP($A27,'8 Oct - LIVE LDS Data'!$A$3:$AAD$1504,40,FALSE)=0/1/1900,"",VLOOKUP($A27,'8 Oct - LIVE LDS Data'!$A$3:$AAD$1504,40,FALSE))</f>
        <v/>
      </c>
      <c r="O27" s="7297" t="str">
        <f>IF(VLOOKUP($A27,'8 Oct - LIVE LDS Data'!$A$3:$AAD$1504,41,FALSE)=0/1/1900,"",VLOOKUP($A27,'8 Oct - LIVE LDS Data'!$A$3:$AAD$1504,41,FALSE))</f>
        <v/>
      </c>
      <c r="P27" s="7297" t="str">
        <f>IF(VLOOKUP($A27,'8 Oct - LIVE LDS Data'!$A$3:$AAD$1504,47,FALSE)=0/1/1900,"",VLOOKUP($A27,'8 Oct - LIVE LDS Data'!$A$3:$AAD$1504,47,FALSE))</f>
        <v/>
      </c>
      <c r="Q27" s="7297" t="str">
        <f>IF(VLOOKUP($A27,'8 Oct - LIVE LDS Data'!$A$3:$AAD$1504,48,FALSE)=0/1/1900,"",VLOOKUP($A27,'8 Oct - LIVE LDS Data'!$A$3:$AAD$1504,48,FALSE))</f>
        <v/>
      </c>
      <c r="R27" s="7297" t="str">
        <f>IF(VLOOKUP($A27,'8 Oct - LIVE LDS Data'!$A$3:$AAD$1504,54,FALSE)=0/1/1900,"",VLOOKUP($A27,'8 Oct - LIVE LDS Data'!$A$3:$AAD$1504,54,FALSE))</f>
        <v/>
      </c>
      <c r="S27" s="7297" t="str">
        <f>IF(VLOOKUP($A27,'8 Oct - LIVE LDS Data'!$A$3:$AAD$1504,55,FALSE)=0/1/1900,"",VLOOKUP($A27,'8 Oct - LIVE LDS Data'!$A$3:$AAD$1504,55,FALSE))</f>
        <v/>
      </c>
      <c r="T27" s="7297">
        <f>IF(VLOOKUP($A27,'8 Oct - LIVE LDS Data'!$A$3:$AAD$1504,60,FALSE)=0/1/1900,"",VLOOKUP($A27,'8 Oct - LIVE LDS Data'!$A$3:$AAD$1504,60,FALSE))</f>
        <v>46204</v>
      </c>
      <c r="U27" s="7297">
        <f>IF(VLOOKUP($A27,'8 Oct - LIVE LDS Data'!$A$3:$AAD$1504,63,FALSE)=0/1/1900,"",VLOOKUP($A27,'8 Oct - LIVE LDS Data'!$A$3:$AAD$1504,63,FALSE))</f>
        <v>46357</v>
      </c>
      <c r="V27" s="7297">
        <f>IF(VLOOKUP($A27,'8 Oct - LIVE LDS Data'!$A$3:$AAD$1504,66,FALSE)=0/1/1900,"",VLOOKUP($A27,'8 Oct - LIVE LDS Data'!$A$3:$AAD$1504,66,FALSE))</f>
        <v>46722</v>
      </c>
      <c r="W27" s="7537" t="str">
        <f>IF(VLOOKUP($A27,'8 Oct - LIVE LDS Data'!$A$3:$AAD$1504,68,FALSE)=0/1/1900,"",VLOOKUP($A27,'8 Oct - LIVE LDS Data'!$A$3:$AAD$1504,68,FALSE))</f>
        <v>Stage 2: Regulation 18 consultation on draft plan	September/October 2025
Stage 3: Further plan preparation-  November 2025 to June 2026
Stage 4: Regulation 19 publicity period - July/August 2026
Stage 5: Submission of the plan for examination to the Planning Inspectorate - December 2026
Stage 6: Examination - December 2026 to September 2027
Stage 7: Receipt of Inspector's report and Plan Adoption - September 2027 to December 2027</v>
      </c>
      <c r="X27" s="7314" t="str">
        <f>IF(VLOOKUP($A27,'8 Oct - LIVE LDS Data'!$A$3:$AAD$1504,79,FALSE)=0/1/1900,"",VLOOKUP($A27,'8 Oct - LIVE LDS Data'!$A$3:$AAD$1504,79,FALSE))</f>
        <v>Reg 18 yet to start
[Submission expected Dec-2026]</v>
      </c>
      <c r="Y27" s="7315" t="s">
        <v>3757</v>
      </c>
      <c r="Z27" s="7538" t="s">
        <v>8054</v>
      </c>
      <c r="AA27" s="7300">
        <f>IF(VLOOKUP($A27,'8 Oct - LIVE LDS Data'!$A$3:$AAD$1504,72,FALSE)=0/1/1900,"",VLOOKUP($A27,'8 Oct - LIVE LDS Data'!$A$3:$AAD$1504,72,FALSE))</f>
        <v>45161</v>
      </c>
      <c r="AB27" s="7300">
        <f>IF(VLOOKUP($A27,'8 Oct - LIVE LDS Data'!$A$3:$AAD$1504,73,FALSE)=0/1/1900,"",VLOOKUP($A27,'8 Oct - LIVE LDS Data'!$A$3:$AAD$1504,73,FALSE))</f>
        <v>45757</v>
      </c>
      <c r="AC27" s="7300">
        <f>IF(VLOOKUP($A27,'8 Oct - LIVE LDS Data'!$A$3:$AAD$1504,75,FALSE)=0/1/1900,"",VLOOKUP($A27,'8 Oct - LIVE LDS Data'!$A$3:$AAD$1504,75,FALSE))</f>
        <v>44463</v>
      </c>
      <c r="AD27" s="7300">
        <f>IF(VLOOKUP($A27,'8 Oct - LIVE LDS Data'!$A$3:$AAD$1504,76,FALSE)=0/1/1900,"",VLOOKUP($A27,'8 Oct - LIVE LDS Data'!$A$3:$AAD$1504,76,FALSE))</f>
        <v>45757</v>
      </c>
    </row>
    <row r="28" spans="1:30" s="610" customFormat="1" ht="30" hidden="1" customHeight="1" x14ac:dyDescent="0.2">
      <c r="A28" s="1993" t="s">
        <v>685</v>
      </c>
      <c r="B28" s="1993"/>
      <c r="C28" s="1993" t="s">
        <v>686</v>
      </c>
      <c r="D28" s="1466"/>
      <c r="E28" s="1466"/>
      <c r="F28" s="7293" t="str">
        <f>IF(VLOOKUP($A28,'8 Oct - LIVE LDS Data'!$A$3:$AAD$1504,4,FALSE)=0/1/1900,"",VLOOKUP($A28,'8 Oct - LIVE LDS Data'!$A$3:$AAD$1504,4,FALSE))</f>
        <v>Burnley Local Plan</v>
      </c>
      <c r="G28" s="7294" t="str">
        <f>IF(VLOOKUP($A28,'8 Oct - LIVE LDS Data'!$A$3:$AAD$1504,6,FALSE)=0/1/1900,"",VLOOKUP($A28,'8 Oct - LIVE LDS Data'!$A$3:$AAD$1504,6,FALSE))</f>
        <v/>
      </c>
      <c r="H28" s="7294" t="str">
        <f>IF(VLOOKUP($A28,'8 Oct - LIVE LDS Data'!$A$3:$AAD$1504,7,FALSE)=0/1/1900,"",VLOOKUP($A28,'8 Oct - LIVE LDS Data'!$A$3:$AAD$1504,7,FALSE))</f>
        <v/>
      </c>
      <c r="I28" s="7294" t="str">
        <f>IF(VLOOKUP($A28,'8 Oct - LIVE LDS Data'!$A$3:$AAD$1504,8,FALSE)=0/1/1900,"",VLOOKUP($A28,'8 Oct - LIVE LDS Data'!$A$3:$AAD$1504,8,FALSE))</f>
        <v/>
      </c>
      <c r="J28" s="7294" t="str">
        <f>IF(VLOOKUP($A28,'8 Oct - LIVE LDS Data'!$A$3:$AAD$1504,9,FALSE)=0/1/1900,"",VLOOKUP($A28,'8 Oct - LIVE LDS Data'!$A$3:$AAD$1504,9,FALSE))</f>
        <v/>
      </c>
      <c r="K28" s="7295">
        <f>IF(VLOOKUP($A28,'8 Oct - LIVE LDS Data'!$A$3:$AAD$1504,10,FALSE)=0/1/1900,"",VLOOKUP($A28,'8 Oct - LIVE LDS Data'!$A$3:$AAD$1504,10,FALSE))</f>
        <v>43312</v>
      </c>
      <c r="L28" s="7297">
        <f>IF(VLOOKUP($A28,'8 Oct - LIVE LDS Data'!$A$3:$AAD$1504,33,FALSE)=0/1/1900,"",VLOOKUP($A28,'8 Oct - LIVE LDS Data'!$A$3:$AAD$1504,33,FALSE))</f>
        <v>46905</v>
      </c>
      <c r="M28" s="7297" t="str">
        <f>IF(VLOOKUP($A28,'8 Oct - LIVE LDS Data'!$A$3:$AAD$1504,34,FALSE)=0/1/1900,"",VLOOKUP($A28,'8 Oct - LIVE LDS Data'!$A$3:$AAD$1504,34,FALSE))</f>
        <v/>
      </c>
      <c r="N28" s="7297" t="str">
        <f>IF(VLOOKUP($A28,'8 Oct - LIVE LDS Data'!$A$3:$AAD$1504,40,FALSE)=0/1/1900,"",VLOOKUP($A28,'8 Oct - LIVE LDS Data'!$A$3:$AAD$1504,40,FALSE))</f>
        <v/>
      </c>
      <c r="O28" s="7297" t="str">
        <f>IF(VLOOKUP($A28,'8 Oct - LIVE LDS Data'!$A$3:$AAD$1504,41,FALSE)=0/1/1900,"",VLOOKUP($A28,'8 Oct - LIVE LDS Data'!$A$3:$AAD$1504,41,FALSE))</f>
        <v/>
      </c>
      <c r="P28" s="7297" t="str">
        <f>IF(VLOOKUP($A28,'8 Oct - LIVE LDS Data'!$A$3:$AAD$1504,47,FALSE)=0/1/1900,"",VLOOKUP($A28,'8 Oct - LIVE LDS Data'!$A$3:$AAD$1504,47,FALSE))</f>
        <v/>
      </c>
      <c r="Q28" s="7297" t="str">
        <f>IF(VLOOKUP($A28,'8 Oct - LIVE LDS Data'!$A$3:$AAD$1504,48,FALSE)=0/1/1900,"",VLOOKUP($A28,'8 Oct - LIVE LDS Data'!$A$3:$AAD$1504,48,FALSE))</f>
        <v/>
      </c>
      <c r="R28" s="7297" t="str">
        <f>IF(VLOOKUP($A28,'8 Oct - LIVE LDS Data'!$A$3:$AAD$1504,54,FALSE)=0/1/1900,"",VLOOKUP($A28,'8 Oct - LIVE LDS Data'!$A$3:$AAD$1504,54,FALSE))</f>
        <v/>
      </c>
      <c r="S28" s="7297" t="str">
        <f>IF(VLOOKUP($A28,'8 Oct - LIVE LDS Data'!$A$3:$AAD$1504,55,FALSE)=0/1/1900,"",VLOOKUP($A28,'8 Oct - LIVE LDS Data'!$A$3:$AAD$1504,55,FALSE))</f>
        <v/>
      </c>
      <c r="T28" s="7297" t="str">
        <f>IF(VLOOKUP($A28,'8 Oct - LIVE LDS Data'!$A$3:$AAD$1504,60,FALSE)=0/1/1900,"",VLOOKUP($A28,'8 Oct - LIVE LDS Data'!$A$3:$AAD$1504,60,FALSE))</f>
        <v/>
      </c>
      <c r="U28" s="7297" t="str">
        <f>IF(VLOOKUP($A28,'8 Oct - LIVE LDS Data'!$A$3:$AAD$1504,63,FALSE)=0/1/1900,"",VLOOKUP($A28,'8 Oct - LIVE LDS Data'!$A$3:$AAD$1504,63,FALSE))</f>
        <v/>
      </c>
      <c r="V28" s="7297" t="str">
        <f>IF(VLOOKUP($A28,'8 Oct - LIVE LDS Data'!$A$3:$AAD$1504,66,FALSE)=0/1/1900,"",VLOOKUP($A28,'8 Oct - LIVE LDS Data'!$A$3:$AAD$1504,66,FALSE))</f>
        <v/>
      </c>
      <c r="W28" s="7537" t="str">
        <f>IF(VLOOKUP($A28,'8 Oct - LIVE LDS Data'!$A$3:$AAD$1504,68,FALSE)=0/1/1900,"",VLOOKUP($A28,'8 Oct - LIVE LDS Data'!$A$3:$AAD$1504,68,FALSE))</f>
        <v>Burnley say in March 2025 LDS that it's not possible to set out any meaningful timetable for a new-style local plan until things become clearer later in 2025. It is likely the Council will be required to start on a new-style local plan well before the next statutory review is required in 2028.</v>
      </c>
      <c r="X28" s="7555" t="str">
        <f>IF(VLOOKUP($A28,'8 Oct - LIVE LDS Data'!$A$3:$AAD$1504,79,FALSE)=0/1/1900,"",VLOOKUP($A28,'8 Oct - LIVE LDS Data'!$A$3:$AAD$1504,79,FALSE))</f>
        <v>new plan to be prepared under new system</v>
      </c>
      <c r="Y28" s="7315" t="s">
        <v>3757</v>
      </c>
      <c r="Z28" s="7538" t="s">
        <v>8051</v>
      </c>
      <c r="AA28" s="7300">
        <f>IF(VLOOKUP($A28,'8 Oct - LIVE LDS Data'!$A$3:$AAD$1504,72,FALSE)=0/1/1900,"",VLOOKUP($A28,'8 Oct - LIVE LDS Data'!$A$3:$AAD$1504,72,FALSE))</f>
        <v>45455</v>
      </c>
      <c r="AB28" s="7300">
        <f>IF(VLOOKUP($A28,'8 Oct - LIVE LDS Data'!$A$3:$AAD$1504,73,FALSE)=0/1/1900,"",VLOOKUP($A28,'8 Oct - LIVE LDS Data'!$A$3:$AAD$1504,73,FALSE))</f>
        <v>45856</v>
      </c>
      <c r="AC28" s="7300">
        <f>IF(VLOOKUP($A28,'8 Oct - LIVE LDS Data'!$A$3:$AAD$1504,75,FALSE)=0/1/1900,"",VLOOKUP($A28,'8 Oct - LIVE LDS Data'!$A$3:$AAD$1504,75,FALSE))</f>
        <v>45856</v>
      </c>
      <c r="AD28" s="7300" t="str">
        <f>IF(VLOOKUP($A28,'8 Oct - LIVE LDS Data'!$A$3:$AAD$1504,76,FALSE)=0/1/1900,"",VLOOKUP($A28,'8 Oct - LIVE LDS Data'!$A$3:$AAD$1504,76,FALSE))</f>
        <v/>
      </c>
    </row>
    <row r="29" spans="1:30" s="610" customFormat="1" ht="40" hidden="1" customHeight="1" x14ac:dyDescent="0.2">
      <c r="A29" s="1465" t="s">
        <v>716</v>
      </c>
      <c r="B29" s="2612"/>
      <c r="C29" s="1465" t="s">
        <v>717</v>
      </c>
      <c r="D29" s="1466"/>
      <c r="E29" s="1466"/>
      <c r="F29" s="7293" t="str">
        <f>IF(VLOOKUP($A29,'8 Oct - LIVE LDS Data'!$A$3:$AAD$1504,4,FALSE)=0/1/1900,"",VLOOKUP($A29,'8 Oct - LIVE LDS Data'!$A$3:$AAD$1504,4,FALSE))</f>
        <v>Greater Cambridge Local Plan</v>
      </c>
      <c r="G29" s="7294">
        <f>IF(VLOOKUP($A29,'8 Oct - LIVE LDS Data'!$A$3:$AAD$1504,6,FALSE)=0/1/1900,"",VLOOKUP($A29,'8 Oct - LIVE LDS Data'!$A$3:$AAD$1504,6,FALSE))</f>
        <v>2021</v>
      </c>
      <c r="H29" s="7294">
        <f>IF(VLOOKUP($A29,'8 Oct - LIVE LDS Data'!$A$3:$AAD$1504,7,FALSE)=0/1/1900,"",VLOOKUP($A29,'8 Oct - LIVE LDS Data'!$A$3:$AAD$1504,7,FALSE))</f>
        <v>2041</v>
      </c>
      <c r="I29" s="7294" t="str">
        <f>IF(VLOOKUP($A29,'8 Oct - LIVE LDS Data'!$A$3:$AAD$1504,8,FALSE)=0/1/1900,"",VLOOKUP($A29,'8 Oct - LIVE LDS Data'!$A$3:$AAD$1504,8,FALSE))</f>
        <v>N</v>
      </c>
      <c r="J29" s="7294" t="str">
        <f>IF(VLOOKUP($A29,'8 Oct - LIVE LDS Data'!$A$3:$AAD$1504,9,FALSE)=0/1/1900,"",VLOOKUP($A29,'8 Oct - LIVE LDS Data'!$A$3:$AAD$1504,9,FALSE))</f>
        <v>Y</v>
      </c>
      <c r="K29" s="7295">
        <f>IF(VLOOKUP($A29,'8 Oct - LIVE LDS Data'!$A$3:$AAD$1504,10,FALSE)=0/1/1900,"",VLOOKUP($A29,'8 Oct - LIVE LDS Data'!$A$3:$AAD$1504,10,FALSE))</f>
        <v>43391</v>
      </c>
      <c r="L29" s="7297">
        <f>IF(VLOOKUP($A29,'8 Oct - LIVE LDS Data'!$A$3:$AAD$1504,33,FALSE)=0/1/1900,"",VLOOKUP($A29,'8 Oct - LIVE LDS Data'!$A$3:$AAD$1504,33,FALSE))</f>
        <v>43831</v>
      </c>
      <c r="M29" s="7297">
        <f>IF(VLOOKUP($A29,'8 Oct - LIVE LDS Data'!$A$3:$AAD$1504,34,FALSE)=0/1/1900,"",VLOOKUP($A29,'8 Oct - LIVE LDS Data'!$A$3:$AAD$1504,34,FALSE))</f>
        <v>43843</v>
      </c>
      <c r="N29" s="7297">
        <f>IF(VLOOKUP($A29,'8 Oct - LIVE LDS Data'!$A$3:$AAD$1504,40,FALSE)=0/1/1900,"",VLOOKUP($A29,'8 Oct - LIVE LDS Data'!$A$3:$AAD$1504,40,FALSE))</f>
        <v>44378</v>
      </c>
      <c r="O29" s="7297">
        <f>IF(VLOOKUP($A29,'8 Oct - LIVE LDS Data'!$A$3:$AAD$1504,41,FALSE)=0/1/1900,"",VLOOKUP($A29,'8 Oct - LIVE LDS Data'!$A$3:$AAD$1504,41,FALSE))</f>
        <v>44470</v>
      </c>
      <c r="P29" s="7297">
        <f>IF(VLOOKUP($A29,'8 Oct - LIVE LDS Data'!$A$3:$AAD$1504,47,FALSE)=0/1/1900,"",VLOOKUP($A29,'8 Oct - LIVE LDS Data'!$A$3:$AAD$1504,47,FALSE))</f>
        <v>45962</v>
      </c>
      <c r="Q29" s="7297" t="str">
        <f>IF(VLOOKUP($A29,'8 Oct - LIVE LDS Data'!$A$3:$AAD$1504,48,FALSE)=0/1/1900,"",VLOOKUP($A29,'8 Oct - LIVE LDS Data'!$A$3:$AAD$1504,48,FALSE))</f>
        <v/>
      </c>
      <c r="R29" s="7297" t="str">
        <f>IF(VLOOKUP($A29,'8 Oct - LIVE LDS Data'!$A$3:$AAD$1504,54,FALSE)=0/1/1900,"",VLOOKUP($A29,'8 Oct - LIVE LDS Data'!$A$3:$AAD$1504,54,FALSE))</f>
        <v/>
      </c>
      <c r="S29" s="7297" t="str">
        <f>IF(VLOOKUP($A29,'8 Oct - LIVE LDS Data'!$A$3:$AAD$1504,55,FALSE)=0/1/1900,"",VLOOKUP($A29,'8 Oct - LIVE LDS Data'!$A$3:$AAD$1504,55,FALSE))</f>
        <v/>
      </c>
      <c r="T29" s="7297">
        <f>IF(VLOOKUP($A29,'8 Oct - LIVE LDS Data'!$A$3:$AAD$1504,60,FALSE)=0/1/1900,"",VLOOKUP($A29,'8 Oct - LIVE LDS Data'!$A$3:$AAD$1504,60,FALSE))</f>
        <v>46235</v>
      </c>
      <c r="U29" s="7297">
        <f>IF(VLOOKUP($A29,'8 Oct - LIVE LDS Data'!$A$3:$AAD$1504,63,FALSE)=0/1/1900,"",VLOOKUP($A29,'8 Oct - LIVE LDS Data'!$A$3:$AAD$1504,63,FALSE))</f>
        <v>46357</v>
      </c>
      <c r="V29" s="7297">
        <f>IF(VLOOKUP($A29,'8 Oct - LIVE LDS Data'!$A$3:$AAD$1504,66,FALSE)=0/1/1900,"",VLOOKUP($A29,'8 Oct - LIVE LDS Data'!$A$3:$AAD$1504,66,FALSE))</f>
        <v>46905</v>
      </c>
      <c r="W29" s="7537" t="str">
        <f>IF(VLOOKUP($A29,'8 Oct - LIVE LDS Data'!$A$3:$AAD$1504,68,FALSE)=0/1/1900,"",VLOOKUP($A29,'8 Oct - LIVE LDS Data'!$A$3:$AAD$1504,68,FALSE))</f>
        <v>Joint Plan between Cambridge City Council and South Cambs DC.  Reg 18 draft plan c. Jan/Feb 2025; Reg 19 Summer/Autumn 2026; Submission Dec 2026.</v>
      </c>
      <c r="X29" s="7544" t="str">
        <f>IF(VLOOKUP($A29,'8 Oct - LIVE LDS Data'!$A$3:$AAD$1504,79,FALSE)=0/1/1900,"",VLOOKUP($A29,'8 Oct - LIVE LDS Data'!$A$3:$AAD$1504,79,FALSE))</f>
        <v>Reg 18 ongoing</v>
      </c>
      <c r="Y29" s="7315" t="s">
        <v>90</v>
      </c>
      <c r="Z29" s="7538" t="s">
        <v>8056</v>
      </c>
      <c r="AA29" s="7543">
        <f>IF(VLOOKUP($A29,'8 Oct - LIVE LDS Data'!$A$3:$AAD$1504,72,FALSE)=0/1/1900,"",VLOOKUP($A29,'8 Oct - LIVE LDS Data'!$A$3:$AAD$1504,72,FALSE))</f>
        <v>45632</v>
      </c>
      <c r="AB29" s="7543">
        <f>IF(VLOOKUP($A29,'8 Oct - LIVE LDS Data'!$A$3:$AAD$1504,73,FALSE)=0/1/1900,"",VLOOKUP($A29,'8 Oct - LIVE LDS Data'!$A$3:$AAD$1504,73,FALSE))</f>
        <v>45783</v>
      </c>
      <c r="AC29" s="7543">
        <f>IF(VLOOKUP($A29,'8 Oct - LIVE LDS Data'!$A$3:$AAD$1504,75,FALSE)=0/1/1900,"",VLOOKUP($A29,'8 Oct - LIVE LDS Data'!$A$3:$AAD$1504,75,FALSE))</f>
        <v>45686</v>
      </c>
      <c r="AD29" s="7543">
        <f>IF(VLOOKUP($A29,'8 Oct - LIVE LDS Data'!$A$3:$AAD$1504,76,FALSE)=0/1/1900,"",VLOOKUP($A29,'8 Oct - LIVE LDS Data'!$A$3:$AAD$1504,76,FALSE))</f>
        <v>45783</v>
      </c>
    </row>
    <row r="30" spans="1:30" s="610" customFormat="1" ht="40" hidden="1" customHeight="1" x14ac:dyDescent="0.2">
      <c r="A30" s="1465" t="s">
        <v>731</v>
      </c>
      <c r="B30" s="1465"/>
      <c r="C30" s="1467" t="s">
        <v>732</v>
      </c>
      <c r="D30" s="1480"/>
      <c r="E30" s="1480"/>
      <c r="F30" s="7293" t="str">
        <f>IF(VLOOKUP($A30,'8 Oct - LIVE LDS Data'!$A$3:$AAD$1504,4,FALSE)=0/1/1900,"",VLOOKUP($A30,'8 Oct - LIVE LDS Data'!$A$3:$AAD$1504,4,FALSE))</f>
        <v>Local Plan Review</v>
      </c>
      <c r="G30" s="7294">
        <f>IF(VLOOKUP($A30,'8 Oct - LIVE LDS Data'!$A$3:$AAD$1504,6,FALSE)=0/1/1900,"",VLOOKUP($A30,'8 Oct - LIVE LDS Data'!$A$3:$AAD$1504,6,FALSE))</f>
        <v>2023</v>
      </c>
      <c r="H30" s="7294">
        <f>IF(VLOOKUP($A30,'8 Oct - LIVE LDS Data'!$A$3:$AAD$1504,7,FALSE)=0/1/1900,"",VLOOKUP($A30,'8 Oct - LIVE LDS Data'!$A$3:$AAD$1504,7,FALSE))</f>
        <v>2038</v>
      </c>
      <c r="I30" s="7294" t="str">
        <f>IF(VLOOKUP($A30,'8 Oct - LIVE LDS Data'!$A$3:$AAD$1504,8,FALSE)=0/1/1900,"",VLOOKUP($A30,'8 Oct - LIVE LDS Data'!$A$3:$AAD$1504,8,FALSE))</f>
        <v>N</v>
      </c>
      <c r="J30" s="7294" t="str">
        <f>IF(VLOOKUP($A30,'8 Oct - LIVE LDS Data'!$A$3:$AAD$1504,9,FALSE)=0/1/1900,"",VLOOKUP($A30,'8 Oct - LIVE LDS Data'!$A$3:$AAD$1504,9,FALSE))</f>
        <v>N</v>
      </c>
      <c r="K30" s="7295">
        <f>IF(VLOOKUP($A30,'8 Oct - LIVE LDS Data'!$A$3:$AAD$1504,10,FALSE)=0/1/1900,"",VLOOKUP($A30,'8 Oct - LIVE LDS Data'!$A$3:$AAD$1504,10,FALSE))</f>
        <v>42919</v>
      </c>
      <c r="L30" s="7297">
        <f>IF(VLOOKUP($A30,'8 Oct - LIVE LDS Data'!$A$3:$AAD$1504,33,FALSE)=0/1/1900,"",VLOOKUP($A30,'8 Oct - LIVE LDS Data'!$A$3:$AAD$1504,33,FALSE))</f>
        <v>44927</v>
      </c>
      <c r="M30" s="7297" t="str">
        <f>IF(VLOOKUP($A30,'8 Oct - LIVE LDS Data'!$A$3:$AAD$1504,34,FALSE)=0/1/1900,"",VLOOKUP($A30,'8 Oct - LIVE LDS Data'!$A$3:$AAD$1504,34,FALSE))</f>
        <v>_</v>
      </c>
      <c r="N30" s="7297">
        <f>IF(VLOOKUP($A30,'8 Oct - LIVE LDS Data'!$A$3:$AAD$1504,40,FALSE)=0/1/1900,"",VLOOKUP($A30,'8 Oct - LIVE LDS Data'!$A$3:$AAD$1504,40,FALSE))</f>
        <v>45383</v>
      </c>
      <c r="O30" s="7297">
        <f>IF(VLOOKUP($A30,'8 Oct - LIVE LDS Data'!$A$3:$AAD$1504,41,FALSE)=0/1/1900,"",VLOOKUP($A30,'8 Oct - LIVE LDS Data'!$A$3:$AAD$1504,41,FALSE))</f>
        <v>45308</v>
      </c>
      <c r="P30" s="7297" t="str">
        <f>IF(VLOOKUP($A30,'8 Oct - LIVE LDS Data'!$A$3:$AAD$1504,47,FALSE)=0/1/1900,"",VLOOKUP($A30,'8 Oct - LIVE LDS Data'!$A$3:$AAD$1504,47,FALSE))</f>
        <v/>
      </c>
      <c r="Q30" s="7297" t="str">
        <f>IF(VLOOKUP($A30,'8 Oct - LIVE LDS Data'!$A$3:$AAD$1504,48,FALSE)=0/1/1900,"",VLOOKUP($A30,'8 Oct - LIVE LDS Data'!$A$3:$AAD$1504,48,FALSE))</f>
        <v/>
      </c>
      <c r="R30" s="7297" t="str">
        <f>IF(VLOOKUP($A30,'8 Oct - LIVE LDS Data'!$A$3:$AAD$1504,54,FALSE)=0/1/1900,"",VLOOKUP($A30,'8 Oct - LIVE LDS Data'!$A$3:$AAD$1504,54,FALSE))</f>
        <v/>
      </c>
      <c r="S30" s="7297" t="str">
        <f>IF(VLOOKUP($A30,'8 Oct - LIVE LDS Data'!$A$3:$AAD$1504,55,FALSE)=0/1/1900,"",VLOOKUP($A30,'8 Oct - LIVE LDS Data'!$A$3:$AAD$1504,55,FALSE))</f>
        <v/>
      </c>
      <c r="T30" s="7297">
        <f>IF(VLOOKUP($A30,'8 Oct - LIVE LDS Data'!$A$3:$AAD$1504,60,FALSE)=0/1/1900,"",VLOOKUP($A30,'8 Oct - LIVE LDS Data'!$A$3:$AAD$1504,60,FALSE))</f>
        <v>45717</v>
      </c>
      <c r="U30" s="7297">
        <f>IF(VLOOKUP($A30,'8 Oct - LIVE LDS Data'!$A$3:$AAD$1504,63,FALSE)=0/1/1900,"",VLOOKUP($A30,'8 Oct - LIVE LDS Data'!$A$3:$AAD$1504,63,FALSE))</f>
        <v>45931</v>
      </c>
      <c r="V30" s="7297">
        <f>IF(VLOOKUP($A30,'8 Oct - LIVE LDS Data'!$A$3:$AAD$1504,66,FALSE)=0/1/1900,"",VLOOKUP($A30,'8 Oct - LIVE LDS Data'!$A$3:$AAD$1504,66,FALSE))</f>
        <v>46388</v>
      </c>
      <c r="W30" s="7537" t="str">
        <f>IF(VLOOKUP($A30,'8 Oct - LIVE LDS Data'!$A$3:$AAD$1504,68,FALSE)=0/1/1900,"",VLOOKUP($A30,'8 Oct - LIVE LDS Data'!$A$3:$AAD$1504,68,FALSE))</f>
        <v>Reg 19 consultation: now Spring - early Summer 2025 (was Winter 2024/25); Submission: now Autumn 2025 (was Spring 2025); Examination hearings: now Winter 2025 - Spring 2026 (was Autumn-Winter 2025); Adoption: now Winter 2026 (was Summer 2026).</v>
      </c>
      <c r="X30" s="7556" t="str">
        <f>IF(VLOOKUP($A30,'8 Oct - LIVE LDS Data'!$A$3:$AAD$1504,79,FALSE)=0/1/1900,"",VLOOKUP($A30,'8 Oct - LIVE LDS Data'!$A$3:$AAD$1504,79,FALSE))</f>
        <v>Published</v>
      </c>
      <c r="Y30" s="7315" t="s">
        <v>90</v>
      </c>
      <c r="Z30" s="7538" t="s">
        <v>8054</v>
      </c>
      <c r="AA30" s="7300">
        <f>IF(VLOOKUP($A30,'8 Oct - LIVE LDS Data'!$A$3:$AAD$1504,72,FALSE)=0/1/1900,"",VLOOKUP($A30,'8 Oct - LIVE LDS Data'!$A$3:$AAD$1504,72,FALSE))</f>
        <v>45695</v>
      </c>
      <c r="AB30" s="7300">
        <f>IF(VLOOKUP($A30,'8 Oct - LIVE LDS Data'!$A$3:$AAD$1504,73,FALSE)=0/1/1900,"",VLOOKUP($A30,'8 Oct - LIVE LDS Data'!$A$3:$AAD$1504,73,FALSE))</f>
        <v>45632</v>
      </c>
      <c r="AC30" s="7300">
        <f>IF(VLOOKUP($A30,'8 Oct - LIVE LDS Data'!$A$3:$AAD$1504,75,FALSE)=0/1/1900,"",VLOOKUP($A30,'8 Oct - LIVE LDS Data'!$A$3:$AAD$1504,75,FALSE))</f>
        <v>45686</v>
      </c>
      <c r="AD30" s="7300">
        <f>IF(VLOOKUP($A30,'8 Oct - LIVE LDS Data'!$A$3:$AAD$1504,76,FALSE)=0/1/1900,"",VLOOKUP($A30,'8 Oct - LIVE LDS Data'!$A$3:$AAD$1504,76,FALSE))</f>
        <v>45632</v>
      </c>
    </row>
    <row r="31" spans="1:30" s="610" customFormat="1" ht="30" hidden="1" customHeight="1" x14ac:dyDescent="0.2">
      <c r="A31" s="1465" t="s">
        <v>757</v>
      </c>
      <c r="B31" s="1465"/>
      <c r="C31" s="1465" t="s">
        <v>758</v>
      </c>
      <c r="D31" s="1466"/>
      <c r="E31" s="1466"/>
      <c r="F31" s="7293" t="str">
        <f>IF(VLOOKUP($A31,'8 Oct - LIVE LDS Data'!$A$3:$AAD$1504,4,FALSE)=0/1/1900,"",VLOOKUP($A31,'8 Oct - LIVE LDS Data'!$A$3:$AAD$1504,4,FALSE))</f>
        <v>New Canterbury District Local Plan (2020-2040)</v>
      </c>
      <c r="G31" s="7294">
        <f>IF(VLOOKUP($A31,'8 Oct - LIVE LDS Data'!$A$3:$AAD$1504,6,FALSE)=0/1/1900,"",VLOOKUP($A31,'8 Oct - LIVE LDS Data'!$A$3:$AAD$1504,6,FALSE))</f>
        <v>2020</v>
      </c>
      <c r="H31" s="7294">
        <f>IF(VLOOKUP($A31,'8 Oct - LIVE LDS Data'!$A$3:$AAD$1504,7,FALSE)=0/1/1900,"",VLOOKUP($A31,'8 Oct - LIVE LDS Data'!$A$3:$AAD$1504,7,FALSE))</f>
        <v>2040</v>
      </c>
      <c r="I31" s="7294" t="str">
        <f>IF(VLOOKUP($A31,'8 Oct - LIVE LDS Data'!$A$3:$AAD$1504,8,FALSE)=0/1/1900,"",VLOOKUP($A31,'8 Oct - LIVE LDS Data'!$A$3:$AAD$1504,8,FALSE))</f>
        <v>N</v>
      </c>
      <c r="J31" s="7294" t="str">
        <f>IF(VLOOKUP($A31,'8 Oct - LIVE LDS Data'!$A$3:$AAD$1504,9,FALSE)=0/1/1900,"",VLOOKUP($A31,'8 Oct - LIVE LDS Data'!$A$3:$AAD$1504,9,FALSE))</f>
        <v>N</v>
      </c>
      <c r="K31" s="7295">
        <f>IF(VLOOKUP($A31,'8 Oct - LIVE LDS Data'!$A$3:$AAD$1504,10,FALSE)=0/1/1900,"",VLOOKUP($A31,'8 Oct - LIVE LDS Data'!$A$3:$AAD$1504,10,FALSE))</f>
        <v>42929</v>
      </c>
      <c r="L31" s="7297">
        <f>IF(VLOOKUP($A31,'8 Oct - LIVE LDS Data'!$A$3:$AAD$1504,33,FALSE)=0/1/1900,"",VLOOKUP($A31,'8 Oct - LIVE LDS Data'!$A$3:$AAD$1504,33,FALSE))</f>
        <v>43739</v>
      </c>
      <c r="M31" s="7297">
        <f>IF(VLOOKUP($A31,'8 Oct - LIVE LDS Data'!$A$3:$AAD$1504,34,FALSE)=0/1/1900,"",VLOOKUP($A31,'8 Oct - LIVE LDS Data'!$A$3:$AAD$1504,34,FALSE))</f>
        <v>44013</v>
      </c>
      <c r="N31" s="7297">
        <f>IF(VLOOKUP($A31,'8 Oct - LIVE LDS Data'!$A$3:$AAD$1504,40,FALSE)=0/1/1900,"",VLOOKUP($A31,'8 Oct - LIVE LDS Data'!$A$3:$AAD$1504,40,FALSE))</f>
        <v>44440</v>
      </c>
      <c r="O31" s="7297">
        <f>IF(VLOOKUP($A31,'8 Oct - LIVE LDS Data'!$A$3:$AAD$1504,41,FALSE)=0/1/1900,"",VLOOKUP($A31,'8 Oct - LIVE LDS Data'!$A$3:$AAD$1504,41,FALSE))</f>
        <v>44440</v>
      </c>
      <c r="P31" s="7297">
        <f>IF(VLOOKUP($A31,'8 Oct - LIVE LDS Data'!$A$3:$AAD$1504,47,FALSE)=0/1/1900,"",VLOOKUP($A31,'8 Oct - LIVE LDS Data'!$A$3:$AAD$1504,47,FALSE))</f>
        <v>45446</v>
      </c>
      <c r="Q31" s="7297">
        <f>IF(VLOOKUP($A31,'8 Oct - LIVE LDS Data'!$A$3:$AAD$1504,48,FALSE)=0/1/1900,"",VLOOKUP($A31,'8 Oct - LIVE LDS Data'!$A$3:$AAD$1504,48,FALSE))</f>
        <v>45362</v>
      </c>
      <c r="R31" s="7297" t="str">
        <f>IF(VLOOKUP($A31,'8 Oct - LIVE LDS Data'!$A$3:$AAD$1504,54,FALSE)=0/1/1900,"",VLOOKUP($A31,'8 Oct - LIVE LDS Data'!$A$3:$AAD$1504,54,FALSE))</f>
        <v/>
      </c>
      <c r="S31" s="7297" t="str">
        <f>IF(VLOOKUP($A31,'8 Oct - LIVE LDS Data'!$A$3:$AAD$1504,55,FALSE)=0/1/1900,"",VLOOKUP($A31,'8 Oct - LIVE LDS Data'!$A$3:$AAD$1504,55,FALSE))</f>
        <v/>
      </c>
      <c r="T31" s="7297">
        <f>IF(VLOOKUP($A31,'8 Oct - LIVE LDS Data'!$A$3:$AAD$1504,60,FALSE)=0/1/1900,"",VLOOKUP($A31,'8 Oct - LIVE LDS Data'!$A$3:$AAD$1504,60,FALSE))</f>
        <v>45901</v>
      </c>
      <c r="U31" s="7297">
        <f>IF(VLOOKUP($A31,'8 Oct - LIVE LDS Data'!$A$3:$AAD$1504,63,FALSE)=0/1/1900,"",VLOOKUP($A31,'8 Oct - LIVE LDS Data'!$A$3:$AAD$1504,63,FALSE))</f>
        <v>46054</v>
      </c>
      <c r="V31" s="7297">
        <f>IF(VLOOKUP($A31,'8 Oct - LIVE LDS Data'!$A$3:$AAD$1504,66,FALSE)=0/1/1900,"",VLOOKUP($A31,'8 Oct - LIVE LDS Data'!$A$3:$AAD$1504,66,FALSE))</f>
        <v>46447</v>
      </c>
      <c r="W31" s="7537" t="str">
        <f>IF(VLOOKUP($A31,'8 Oct - LIVE LDS Data'!$A$3:$AAD$1504,68,FALSE)=0/1/1900,"",VLOOKUP($A31,'8 Oct - LIVE LDS Data'!$A$3:$AAD$1504,68,FALSE))</f>
        <v>submission may slip to Spring 2026</v>
      </c>
      <c r="X31" s="7314" t="str">
        <f>IF(VLOOKUP($A31,'8 Oct - LIVE LDS Data'!$A$3:$AAD$1504,79,FALSE)=0/1/1900,"",VLOOKUP($A31,'8 Oct - LIVE LDS Data'!$A$3:$AAD$1504,79,FALSE))</f>
        <v>Reg 18 completed</v>
      </c>
      <c r="Y31" s="7315" t="s">
        <v>90</v>
      </c>
      <c r="Z31" s="7538" t="s">
        <v>8051</v>
      </c>
      <c r="AA31" s="7300">
        <f>IF(VLOOKUP($A31,'8 Oct - LIVE LDS Data'!$A$3:$AAD$1504,72,FALSE)=0/1/1900,"",VLOOKUP($A31,'8 Oct - LIVE LDS Data'!$A$3:$AAD$1504,72,FALSE))</f>
        <v>45678</v>
      </c>
      <c r="AB31" s="7300">
        <f>IF(VLOOKUP($A31,'8 Oct - LIVE LDS Data'!$A$3:$AAD$1504,73,FALSE)=0/1/1900,"",VLOOKUP($A31,'8 Oct - LIVE LDS Data'!$A$3:$AAD$1504,73,FALSE))</f>
        <v>45630</v>
      </c>
      <c r="AC31" s="7300">
        <f>IF(VLOOKUP($A31,'8 Oct - LIVE LDS Data'!$A$3:$AAD$1504,75,FALSE)=0/1/1900,"",VLOOKUP($A31,'8 Oct - LIVE LDS Data'!$A$3:$AAD$1504,75,FALSE))</f>
        <v>45686</v>
      </c>
      <c r="AD31" s="7300">
        <f>IF(VLOOKUP($A31,'8 Oct - LIVE LDS Data'!$A$3:$AAD$1504,76,FALSE)=0/1/1900,"",VLOOKUP($A31,'8 Oct - LIVE LDS Data'!$A$3:$AAD$1504,76,FALSE))</f>
        <v>45640</v>
      </c>
    </row>
    <row r="32" spans="1:30" s="610" customFormat="1" ht="30" hidden="1" customHeight="1" x14ac:dyDescent="0.2">
      <c r="A32" s="1465" t="s">
        <v>792</v>
      </c>
      <c r="B32" s="1465"/>
      <c r="C32" s="1467" t="s">
        <v>781</v>
      </c>
      <c r="D32" s="1480"/>
      <c r="E32" s="1480"/>
      <c r="F32" s="7293" t="str">
        <f>IF(VLOOKUP($A32,'8 Oct - LIVE LDS Data'!$A$3:$AAD$1504,4,FALSE)=0/1/1900,"",VLOOKUP($A32,'8 Oct - LIVE LDS Data'!$A$3:$AAD$1504,4,FALSE))</f>
        <v>Castle Point Plan</v>
      </c>
      <c r="G32" s="7294">
        <f>IF(VLOOKUP($A32,'8 Oct - LIVE LDS Data'!$A$3:$AAD$1504,6,FALSE)=0/1/1900,"",VLOOKUP($A32,'8 Oct - LIVE LDS Data'!$A$3:$AAD$1504,6,FALSE))</f>
        <v>2026</v>
      </c>
      <c r="H32" s="7294">
        <f>IF(VLOOKUP($A32,'8 Oct - LIVE LDS Data'!$A$3:$AAD$1504,7,FALSE)=0/1/1900,"",VLOOKUP($A32,'8 Oct - LIVE LDS Data'!$A$3:$AAD$1504,7,FALSE))</f>
        <v>2043</v>
      </c>
      <c r="I32" s="7294" t="str">
        <f>IF(VLOOKUP($A32,'8 Oct - LIVE LDS Data'!$A$3:$AAD$1504,8,FALSE)=0/1/1900,"",VLOOKUP($A32,'8 Oct - LIVE LDS Data'!$A$3:$AAD$1504,8,FALSE))</f>
        <v>N</v>
      </c>
      <c r="J32" s="7294" t="str">
        <f>IF(VLOOKUP($A32,'8 Oct - LIVE LDS Data'!$A$3:$AAD$1504,9,FALSE)=0/1/1900,"",VLOOKUP($A32,'8 Oct - LIVE LDS Data'!$A$3:$AAD$1504,9,FALSE))</f>
        <v>N</v>
      </c>
      <c r="K32" s="7295" t="str">
        <f>IF(VLOOKUP($A32,'8 Oct - LIVE LDS Data'!$A$3:$AAD$1504,10,FALSE)=0/1/1900,"",VLOOKUP($A32,'8 Oct - LIVE LDS Data'!$A$3:$AAD$1504,10,FALSE))</f>
        <v>none</v>
      </c>
      <c r="L32" s="7297">
        <f>IF(VLOOKUP($A32,'8 Oct - LIVE LDS Data'!$A$3:$AAD$1504,33,FALSE)=0/1/1900,"",VLOOKUP($A32,'8 Oct - LIVE LDS Data'!$A$3:$AAD$1504,33,FALSE))</f>
        <v>45444</v>
      </c>
      <c r="M32" s="7297" t="str">
        <f>IF(VLOOKUP($A32,'8 Oct - LIVE LDS Data'!$A$3:$AAD$1504,34,FALSE)=0/1/1900,"",VLOOKUP($A32,'8 Oct - LIVE LDS Data'!$A$3:$AAD$1504,34,FALSE))</f>
        <v>summer 2024</v>
      </c>
      <c r="N32" s="7297" t="str">
        <f>IF(VLOOKUP($A32,'8 Oct - LIVE LDS Data'!$A$3:$AAD$1504,40,FALSE)=0/1/1900,"",VLOOKUP($A32,'8 Oct - LIVE LDS Data'!$A$3:$AAD$1504,40,FALSE))</f>
        <v/>
      </c>
      <c r="O32" s="7297" t="str">
        <f>IF(VLOOKUP($A32,'8 Oct - LIVE LDS Data'!$A$3:$AAD$1504,41,FALSE)=0/1/1900,"",VLOOKUP($A32,'8 Oct - LIVE LDS Data'!$A$3:$AAD$1504,41,FALSE))</f>
        <v/>
      </c>
      <c r="P32" s="7297" t="str">
        <f>IF(VLOOKUP($A32,'8 Oct - LIVE LDS Data'!$A$3:$AAD$1504,47,FALSE)=0/1/1900,"",VLOOKUP($A32,'8 Oct - LIVE LDS Data'!$A$3:$AAD$1504,47,FALSE))</f>
        <v/>
      </c>
      <c r="Q32" s="7297" t="str">
        <f>IF(VLOOKUP($A32,'8 Oct - LIVE LDS Data'!$A$3:$AAD$1504,48,FALSE)=0/1/1900,"",VLOOKUP($A32,'8 Oct - LIVE LDS Data'!$A$3:$AAD$1504,48,FALSE))</f>
        <v/>
      </c>
      <c r="R32" s="7297" t="str">
        <f>IF(VLOOKUP($A32,'8 Oct - LIVE LDS Data'!$A$3:$AAD$1504,54,FALSE)=0/1/1900,"",VLOOKUP($A32,'8 Oct - LIVE LDS Data'!$A$3:$AAD$1504,54,FALSE))</f>
        <v/>
      </c>
      <c r="S32" s="7297" t="str">
        <f>IF(VLOOKUP($A32,'8 Oct - LIVE LDS Data'!$A$3:$AAD$1504,55,FALSE)=0/1/1900,"",VLOOKUP($A32,'8 Oct - LIVE LDS Data'!$A$3:$AAD$1504,55,FALSE))</f>
        <v/>
      </c>
      <c r="T32" s="7297">
        <f>IF(VLOOKUP($A32,'8 Oct - LIVE LDS Data'!$A$3:$AAD$1504,60,FALSE)=0/1/1900,"",VLOOKUP($A32,'8 Oct - LIVE LDS Data'!$A$3:$AAD$1504,60,FALSE))</f>
        <v>45748</v>
      </c>
      <c r="U32" s="7297">
        <f>IF(VLOOKUP($A32,'8 Oct - LIVE LDS Data'!$A$3:$AAD$1504,63,FALSE)=0/1/1900,"",VLOOKUP($A32,'8 Oct - LIVE LDS Data'!$A$3:$AAD$1504,63,FALSE))</f>
        <v>45809</v>
      </c>
      <c r="V32" s="7297">
        <f>IF(VLOOKUP($A32,'8 Oct - LIVE LDS Data'!$A$3:$AAD$1504,66,FALSE)=0/1/1900,"",VLOOKUP($A32,'8 Oct - LIVE LDS Data'!$A$3:$AAD$1504,66,FALSE))</f>
        <v>46113</v>
      </c>
      <c r="W32" s="7537" t="str">
        <f>IF(VLOOKUP($A32,'8 Oct - LIVE LDS Data'!$A$3:$AAD$1504,68,FALSE)=0/1/1900,"",VLOOKUP($A32,'8 Oct - LIVE LDS Data'!$A$3:$AAD$1504,68,FALSE))</f>
        <v>Following the decision to withdraw the Local Plan in June 2022, the Council agreed to start work on a new local plan for Castle Point at a meeting on the 30th November 2022. This new plan will be called the Castle Point Plan.</v>
      </c>
      <c r="X32" s="7314" t="str">
        <f>IF(VLOOKUP($A32,'8 Oct - LIVE LDS Data'!$A$3:$AAD$1504,79,FALSE)=0/1/1900,"",VLOOKUP($A32,'8 Oct - LIVE LDS Data'!$A$3:$AAD$1504,79,FALSE))</f>
        <v>Published</v>
      </c>
      <c r="Y32" s="7315" t="s">
        <v>3757</v>
      </c>
      <c r="Z32" s="7538" t="s">
        <v>8051</v>
      </c>
      <c r="AA32" s="7300">
        <f>IF(VLOOKUP($A32,'8 Oct - LIVE LDS Data'!$A$3:$AAD$1504,72,FALSE)=0/1/1900,"",VLOOKUP($A32,'8 Oct - LIVE LDS Data'!$A$3:$AAD$1504,72,FALSE))</f>
        <v>45317</v>
      </c>
      <c r="AB32" s="7300">
        <f>IF(VLOOKUP($A32,'8 Oct - LIVE LDS Data'!$A$3:$AAD$1504,73,FALSE)=0/1/1900,"",VLOOKUP($A32,'8 Oct - LIVE LDS Data'!$A$3:$AAD$1504,73,FALSE))</f>
        <v>45856</v>
      </c>
      <c r="AC32" s="7300">
        <f>IF(VLOOKUP($A32,'8 Oct - LIVE LDS Data'!$A$3:$AAD$1504,75,FALSE)=0/1/1900,"",VLOOKUP($A32,'8 Oct - LIVE LDS Data'!$A$3:$AAD$1504,75,FALSE))</f>
        <v>45093</v>
      </c>
      <c r="AD32" s="7300">
        <f>IF(VLOOKUP($A32,'8 Oct - LIVE LDS Data'!$A$3:$AAD$1504,76,FALSE)=0/1/1900,"",VLOOKUP($A32,'8 Oct - LIVE LDS Data'!$A$3:$AAD$1504,76,FALSE))</f>
        <v>45856</v>
      </c>
    </row>
    <row r="33" spans="1:30" s="610" customFormat="1" ht="30" hidden="1" customHeight="1" x14ac:dyDescent="0.2">
      <c r="A33" s="1465" t="s">
        <v>806</v>
      </c>
      <c r="B33" s="1465"/>
      <c r="C33" s="1467" t="s">
        <v>807</v>
      </c>
      <c r="D33" s="1480"/>
      <c r="E33" s="1480"/>
      <c r="F33" s="7293" t="str">
        <f>IF(VLOOKUP($A33,'8 Oct - LIVE LDS Data'!$A$3:$AAD$1504,4,FALSE)=0/1/1900,"",VLOOKUP($A33,'8 Oct - LIVE LDS Data'!$A$3:$AAD$1504,4,FALSE))</f>
        <v>Central Bedfordshire Local Plan Full Review</v>
      </c>
      <c r="G33" s="7294" t="str">
        <f>IF(VLOOKUP($A33,'8 Oct - LIVE LDS Data'!$A$3:$AAD$1504,6,FALSE)=0/1/1900,"",VLOOKUP($A33,'8 Oct - LIVE LDS Data'!$A$3:$AAD$1504,6,FALSE))</f>
        <v/>
      </c>
      <c r="H33" s="7294" t="str">
        <f>IF(VLOOKUP($A33,'8 Oct - LIVE LDS Data'!$A$3:$AAD$1504,7,FALSE)=0/1/1900,"",VLOOKUP($A33,'8 Oct - LIVE LDS Data'!$A$3:$AAD$1504,7,FALSE))</f>
        <v/>
      </c>
      <c r="I33" s="7294" t="str">
        <f>IF(VLOOKUP($A33,'8 Oct - LIVE LDS Data'!$A$3:$AAD$1504,8,FALSE)=0/1/1900,"",VLOOKUP($A33,'8 Oct - LIVE LDS Data'!$A$3:$AAD$1504,8,FALSE))</f>
        <v>N</v>
      </c>
      <c r="J33" s="7294" t="str">
        <f>IF(VLOOKUP($A33,'8 Oct - LIVE LDS Data'!$A$3:$AAD$1504,9,FALSE)=0/1/1900,"",VLOOKUP($A33,'8 Oct - LIVE LDS Data'!$A$3:$AAD$1504,9,FALSE))</f>
        <v>N</v>
      </c>
      <c r="K33" s="7295">
        <f>IF(VLOOKUP($A33,'8 Oct - LIVE LDS Data'!$A$3:$AAD$1504,10,FALSE)=0/1/1900,"",VLOOKUP($A33,'8 Oct - LIVE LDS Data'!$A$3:$AAD$1504,10,FALSE))</f>
        <v>44399</v>
      </c>
      <c r="L33" s="7297">
        <f>IF(VLOOKUP($A33,'8 Oct - LIVE LDS Data'!$A$3:$AAD$1504,33,FALSE)=0/1/1900,"",VLOOKUP($A33,'8 Oct - LIVE LDS Data'!$A$3:$AAD$1504,33,FALSE))</f>
        <v>46113</v>
      </c>
      <c r="M33" s="7297" t="str">
        <f>IF(VLOOKUP($A33,'8 Oct - LIVE LDS Data'!$A$3:$AAD$1504,34,FALSE)=0/1/1900,"",VLOOKUP($A33,'8 Oct - LIVE LDS Data'!$A$3:$AAD$1504,34,FALSE))</f>
        <v/>
      </c>
      <c r="N33" s="7297" t="str">
        <f>IF(VLOOKUP($A33,'8 Oct - LIVE LDS Data'!$A$3:$AAD$1504,40,FALSE)=0/1/1900,"",VLOOKUP($A33,'8 Oct - LIVE LDS Data'!$A$3:$AAD$1504,40,FALSE))</f>
        <v/>
      </c>
      <c r="O33" s="7297" t="str">
        <f>IF(VLOOKUP($A33,'8 Oct - LIVE LDS Data'!$A$3:$AAD$1504,41,FALSE)=0/1/1900,"",VLOOKUP($A33,'8 Oct - LIVE LDS Data'!$A$3:$AAD$1504,41,FALSE))</f>
        <v/>
      </c>
      <c r="P33" s="7297" t="str">
        <f>IF(VLOOKUP($A33,'8 Oct - LIVE LDS Data'!$A$3:$AAD$1504,47,FALSE)=0/1/1900,"",VLOOKUP($A33,'8 Oct - LIVE LDS Data'!$A$3:$AAD$1504,47,FALSE))</f>
        <v/>
      </c>
      <c r="Q33" s="7297" t="str">
        <f>IF(VLOOKUP($A33,'8 Oct - LIVE LDS Data'!$A$3:$AAD$1504,48,FALSE)=0/1/1900,"",VLOOKUP($A33,'8 Oct - LIVE LDS Data'!$A$3:$AAD$1504,48,FALSE))</f>
        <v/>
      </c>
      <c r="R33" s="7297" t="str">
        <f>IF(VLOOKUP($A33,'8 Oct - LIVE LDS Data'!$A$3:$AAD$1504,54,FALSE)=0/1/1900,"",VLOOKUP($A33,'8 Oct - LIVE LDS Data'!$A$3:$AAD$1504,54,FALSE))</f>
        <v/>
      </c>
      <c r="S33" s="7297" t="str">
        <f>IF(VLOOKUP($A33,'8 Oct - LIVE LDS Data'!$A$3:$AAD$1504,55,FALSE)=0/1/1900,"",VLOOKUP($A33,'8 Oct - LIVE LDS Data'!$A$3:$AAD$1504,55,FALSE))</f>
        <v/>
      </c>
      <c r="T33" s="7297">
        <f>IF(VLOOKUP($A33,'8 Oct - LIVE LDS Data'!$A$3:$AAD$1504,60,FALSE)=0/1/1900,"",VLOOKUP($A33,'8 Oct - LIVE LDS Data'!$A$3:$AAD$1504,60,FALSE))</f>
        <v>46631</v>
      </c>
      <c r="U33" s="7297">
        <f>IF(VLOOKUP($A33,'8 Oct - LIVE LDS Data'!$A$3:$AAD$1504,63,FALSE)=0/1/1900,"",VLOOKUP($A33,'8 Oct - LIVE LDS Data'!$A$3:$AAD$1504,63,FALSE))</f>
        <v>46784</v>
      </c>
      <c r="V33" s="7297">
        <f>IF(VLOOKUP($A33,'8 Oct - LIVE LDS Data'!$A$3:$AAD$1504,66,FALSE)=0/1/1900,"",VLOOKUP($A33,'8 Oct - LIVE LDS Data'!$A$3:$AAD$1504,66,FALSE))</f>
        <v>47088</v>
      </c>
      <c r="W33" s="7537" t="str">
        <f>IF(VLOOKUP($A33,'8 Oct - LIVE LDS Data'!$A$3:$AAD$1504,68,FALSE)=0/1/1900,"",VLOOKUP($A33,'8 Oct - LIVE LDS Data'!$A$3:$AAD$1504,68,FALSE))</f>
        <v/>
      </c>
      <c r="X33" s="7314" t="str">
        <f>IF(VLOOKUP($A33,'8 Oct - LIVE LDS Data'!$A$3:$AAD$1504,79,FALSE)=0/1/1900,"",VLOOKUP($A33,'8 Oct - LIVE LDS Data'!$A$3:$AAD$1504,79,FALSE))</f>
        <v>new plan to be prepared under new system</v>
      </c>
      <c r="Y33" s="7315" t="s">
        <v>3757</v>
      </c>
      <c r="Z33" s="7538" t="s">
        <v>8058</v>
      </c>
      <c r="AA33" s="7300">
        <f>IF(VLOOKUP($A33,'8 Oct - LIVE LDS Data'!$A$3:$AAD$1504,72,FALSE)=0/1/1900,"",VLOOKUP($A33,'8 Oct - LIVE LDS Data'!$A$3:$AAD$1504,72,FALSE))</f>
        <v>45595</v>
      </c>
      <c r="AB33" s="7300">
        <f>IF(VLOOKUP($A33,'8 Oct - LIVE LDS Data'!$A$3:$AAD$1504,73,FALSE)=0/1/1900,"",VLOOKUP($A33,'8 Oct - LIVE LDS Data'!$A$3:$AAD$1504,73,FALSE))</f>
        <v>45700</v>
      </c>
      <c r="AC33" s="7300">
        <f>IF(VLOOKUP($A33,'8 Oct - LIVE LDS Data'!$A$3:$AAD$1504,75,FALSE)=0/1/1900,"",VLOOKUP($A33,'8 Oct - LIVE LDS Data'!$A$3:$AAD$1504,75,FALSE))</f>
        <v>45427</v>
      </c>
      <c r="AD33" s="7300">
        <f>IF(VLOOKUP($A33,'8 Oct - LIVE LDS Data'!$A$3:$AAD$1504,76,FALSE)=0/1/1900,"",VLOOKUP($A33,'8 Oct - LIVE LDS Data'!$A$3:$AAD$1504,76,FALSE))</f>
        <v>45700</v>
      </c>
    </row>
    <row r="34" spans="1:30" s="610" customFormat="1" ht="30" hidden="1" customHeight="1" x14ac:dyDescent="0.2">
      <c r="A34" s="1465" t="s">
        <v>832</v>
      </c>
      <c r="B34" s="1465"/>
      <c r="C34" s="1467" t="s">
        <v>833</v>
      </c>
      <c r="D34" s="1480"/>
      <c r="E34" s="1480"/>
      <c r="F34" s="7293" t="str">
        <f>IF(VLOOKUP($A34,'8 Oct - LIVE LDS Data'!$A$3:$AAD$1504,4,FALSE)=0/1/1900,"",VLOOKUP($A34,'8 Oct - LIVE LDS Data'!$A$3:$AAD$1504,4,FALSE))</f>
        <v xml:space="preserve">Local Plan Review </v>
      </c>
      <c r="G34" s="7294">
        <f>IF(VLOOKUP($A34,'8 Oct - LIVE LDS Data'!$A$3:$AAD$1504,6,FALSE)=0/1/1900,"",VLOOKUP($A34,'8 Oct - LIVE LDS Data'!$A$3:$AAD$1504,6,FALSE))</f>
        <v>2022</v>
      </c>
      <c r="H34" s="7294">
        <f>IF(VLOOKUP($A34,'8 Oct - LIVE LDS Data'!$A$3:$AAD$1504,7,FALSE)=0/1/1900,"",VLOOKUP($A34,'8 Oct - LIVE LDS Data'!$A$3:$AAD$1504,7,FALSE))</f>
        <v>2041</v>
      </c>
      <c r="I34" s="7294" t="str">
        <f>IF(VLOOKUP($A34,'8 Oct - LIVE LDS Data'!$A$3:$AAD$1504,8,FALSE)=0/1/1900,"",VLOOKUP($A34,'8 Oct - LIVE LDS Data'!$A$3:$AAD$1504,8,FALSE))</f>
        <v>N</v>
      </c>
      <c r="J34" s="7294" t="str">
        <f>IF(VLOOKUP($A34,'8 Oct - LIVE LDS Data'!$A$3:$AAD$1504,9,FALSE)=0/1/1900,"",VLOOKUP($A34,'8 Oct - LIVE LDS Data'!$A$3:$AAD$1504,9,FALSE))</f>
        <v>N</v>
      </c>
      <c r="K34" s="7295">
        <f>IF(VLOOKUP($A34,'8 Oct - LIVE LDS Data'!$A$3:$AAD$1504,10,FALSE)=0/1/1900,"",VLOOKUP($A34,'8 Oct - LIVE LDS Data'!$A$3:$AAD$1504,10,FALSE))</f>
        <v>43978</v>
      </c>
      <c r="L34" s="7297">
        <f>IF(VLOOKUP($A34,'8 Oct - LIVE LDS Data'!$A$3:$AAD$1504,33,FALSE)=0/1/1900,"",VLOOKUP($A34,'8 Oct - LIVE LDS Data'!$A$3:$AAD$1504,33,FALSE))</f>
        <v>44774</v>
      </c>
      <c r="M34" s="7297">
        <f>IF(VLOOKUP($A34,'8 Oct - LIVE LDS Data'!$A$3:$AAD$1504,34,FALSE)=0/1/1900,"",VLOOKUP($A34,'8 Oct - LIVE LDS Data'!$A$3:$AAD$1504,34,FALSE))</f>
        <v>44784</v>
      </c>
      <c r="N34" s="7297">
        <f>IF(VLOOKUP($A34,'8 Oct - LIVE LDS Data'!$A$3:$AAD$1504,40,FALSE)=0/1/1900,"",VLOOKUP($A34,'8 Oct - LIVE LDS Data'!$A$3:$AAD$1504,40,FALSE))</f>
        <v>45413</v>
      </c>
      <c r="O34" s="7297">
        <f>IF(VLOOKUP($A34,'8 Oct - LIVE LDS Data'!$A$3:$AAD$1504,41,FALSE)=0/1/1900,"",VLOOKUP($A34,'8 Oct - LIVE LDS Data'!$A$3:$AAD$1504,41,FALSE))</f>
        <v>45420</v>
      </c>
      <c r="P34" s="7297" t="str">
        <f>IF(VLOOKUP($A34,'8 Oct - LIVE LDS Data'!$A$3:$AAD$1504,47,FALSE)=0/1/1900,"",VLOOKUP($A34,'8 Oct - LIVE LDS Data'!$A$3:$AAD$1504,47,FALSE))</f>
        <v/>
      </c>
      <c r="Q34" s="7297" t="str">
        <f>IF(VLOOKUP($A34,'8 Oct - LIVE LDS Data'!$A$3:$AAD$1504,48,FALSE)=0/1/1900,"",VLOOKUP($A34,'8 Oct - LIVE LDS Data'!$A$3:$AAD$1504,48,FALSE))</f>
        <v/>
      </c>
      <c r="R34" s="7297" t="str">
        <f>IF(VLOOKUP($A34,'8 Oct - LIVE LDS Data'!$A$3:$AAD$1504,54,FALSE)=0/1/1900,"",VLOOKUP($A34,'8 Oct - LIVE LDS Data'!$A$3:$AAD$1504,54,FALSE))</f>
        <v/>
      </c>
      <c r="S34" s="7297" t="str">
        <f>IF(VLOOKUP($A34,'8 Oct - LIVE LDS Data'!$A$3:$AAD$1504,55,FALSE)=0/1/1900,"",VLOOKUP($A34,'8 Oct - LIVE LDS Data'!$A$3:$AAD$1504,55,FALSE))</f>
        <v/>
      </c>
      <c r="T34" s="7297">
        <f>IF(VLOOKUP($A34,'8 Oct - LIVE LDS Data'!$A$3:$AAD$1504,60,FALSE)=0/1/1900,"",VLOOKUP($A34,'8 Oct - LIVE LDS Data'!$A$3:$AAD$1504,60,FALSE))</f>
        <v>45689</v>
      </c>
      <c r="U34" s="7297">
        <f>IF(VLOOKUP($A34,'8 Oct - LIVE LDS Data'!$A$3:$AAD$1504,63,FALSE)=0/1/1900,"",VLOOKUP($A34,'8 Oct - LIVE LDS Data'!$A$3:$AAD$1504,63,FALSE))</f>
        <v>45962</v>
      </c>
      <c r="V34" s="7297">
        <f>IF(VLOOKUP($A34,'8 Oct - LIVE LDS Data'!$A$3:$AAD$1504,66,FALSE)=0/1/1900,"",VLOOKUP($A34,'8 Oct - LIVE LDS Data'!$A$3:$AAD$1504,66,FALSE))</f>
        <v>46054</v>
      </c>
      <c r="W34" s="7537" t="str">
        <f>IF(VLOOKUP($A34,'8 Oct - LIVE LDS Data'!$A$3:$AAD$1504,68,FALSE)=0/1/1900,"",VLOOKUP($A34,'8 Oct - LIVE LDS Data'!$A$3:$AAD$1504,68,FALSE))</f>
        <v>To consult at Reg 19 stage: 4 February to 18 March 2025,  Submission now exp. Nov 2025</v>
      </c>
      <c r="X34" s="7314" t="str">
        <f>IF(VLOOKUP($A34,'8 Oct - LIVE LDS Data'!$A$3:$AAD$1504,79,FALSE)=0/1/1900,"",VLOOKUP($A34,'8 Oct - LIVE LDS Data'!$A$3:$AAD$1504,79,FALSE))</f>
        <v>Published</v>
      </c>
      <c r="Y34" s="7315" t="s">
        <v>90</v>
      </c>
      <c r="Z34" s="7538" t="s">
        <v>8059</v>
      </c>
      <c r="AA34" s="7300">
        <f>IF(VLOOKUP($A34,'8 Oct - LIVE LDS Data'!$A$3:$AAD$1504,72,FALSE)=0/1/1900,"",VLOOKUP($A34,'8 Oct - LIVE LDS Data'!$A$3:$AAD$1504,72,FALSE))</f>
        <v>45674</v>
      </c>
      <c r="AB34" s="7300">
        <f>IF(VLOOKUP($A34,'8 Oct - LIVE LDS Data'!$A$3:$AAD$1504,73,FALSE)=0/1/1900,"",VLOOKUP($A34,'8 Oct - LIVE LDS Data'!$A$3:$AAD$1504,73,FALSE))</f>
        <v>45317</v>
      </c>
      <c r="AC34" s="7300">
        <f>IF(VLOOKUP($A34,'8 Oct - LIVE LDS Data'!$A$3:$AAD$1504,75,FALSE)=0/1/1900,"",VLOOKUP($A34,'8 Oct - LIVE LDS Data'!$A$3:$AAD$1504,75,FALSE))</f>
        <v>45589</v>
      </c>
      <c r="AD34" s="7300">
        <f>IF(VLOOKUP($A34,'8 Oct - LIVE LDS Data'!$A$3:$AAD$1504,76,FALSE)=0/1/1900,"",VLOOKUP($A34,'8 Oct - LIVE LDS Data'!$A$3:$AAD$1504,76,FALSE))</f>
        <v>45868</v>
      </c>
    </row>
    <row r="35" spans="1:30" s="610" customFormat="1" ht="30" customHeight="1" x14ac:dyDescent="0.2">
      <c r="A35" s="1465" t="s">
        <v>847</v>
      </c>
      <c r="B35" s="1465"/>
      <c r="C35" s="1465" t="s">
        <v>848</v>
      </c>
      <c r="D35" s="1466"/>
      <c r="E35" s="1466"/>
      <c r="F35" s="7293" t="str">
        <f>IF(VLOOKUP($A35,'8 Oct - LIVE LDS Data'!$A$3:$AAD$1504,4,FALSE)=0/1/1900,"",VLOOKUP($A35,'8 Oct - LIVE LDS Data'!$A$3:$AAD$1504,4,FALSE))</f>
        <v xml:space="preserve">The Cheltenham, Gloucester and Tewkesbury Strategic and Local Plan (CGTSLP) </v>
      </c>
      <c r="G35" s="7294">
        <f>IF(VLOOKUP($A35,'8 Oct - LIVE LDS Data'!$A$3:$AAD$1504,6,FALSE)=0/1/1900,"",VLOOKUP($A35,'8 Oct - LIVE LDS Data'!$A$3:$AAD$1504,6,FALSE))</f>
        <v>2021</v>
      </c>
      <c r="H35" s="7294">
        <f>IF(VLOOKUP($A35,'8 Oct - LIVE LDS Data'!$A$3:$AAD$1504,7,FALSE)=0/1/1900,"",VLOOKUP($A35,'8 Oct - LIVE LDS Data'!$A$3:$AAD$1504,7,FALSE))</f>
        <v>2036</v>
      </c>
      <c r="I35" s="7294" t="str">
        <f>IF(VLOOKUP($A35,'8 Oct - LIVE LDS Data'!$A$3:$AAD$1504,8,FALSE)=0/1/1900,"",VLOOKUP($A35,'8 Oct - LIVE LDS Data'!$A$3:$AAD$1504,8,FALSE))</f>
        <v>N</v>
      </c>
      <c r="J35" s="7294" t="str">
        <f>IF(VLOOKUP($A35,'8 Oct - LIVE LDS Data'!$A$3:$AAD$1504,9,FALSE)=0/1/1900,"",VLOOKUP($A35,'8 Oct - LIVE LDS Data'!$A$3:$AAD$1504,9,FALSE))</f>
        <v>Y</v>
      </c>
      <c r="K35" s="7295">
        <f>IF(VLOOKUP($A35,'8 Oct - LIVE LDS Data'!$A$3:$AAD$1504,10,FALSE)=0/1/1900,"",VLOOKUP($A35,'8 Oct - LIVE LDS Data'!$A$3:$AAD$1504,10,FALSE))</f>
        <v>43080</v>
      </c>
      <c r="L35" s="7297">
        <f>IF(VLOOKUP($A35,'8 Oct - LIVE LDS Data'!$A$3:$AAD$1504,33,FALSE)=0/1/1900,"",VLOOKUP($A35,'8 Oct - LIVE LDS Data'!$A$3:$AAD$1504,33,FALSE))</f>
        <v>43374</v>
      </c>
      <c r="M35" s="7297">
        <f>IF(VLOOKUP($A35,'8 Oct - LIVE LDS Data'!$A$3:$AAD$1504,34,FALSE)=0/1/1900,"",VLOOKUP($A35,'8 Oct - LIVE LDS Data'!$A$3:$AAD$1504,34,FALSE))</f>
        <v>43416</v>
      </c>
      <c r="N35" s="7297">
        <f>IF(VLOOKUP($A35,'8 Oct - LIVE LDS Data'!$A$3:$AAD$1504,40,FALSE)=0/1/1900,"",VLOOKUP($A35,'8 Oct - LIVE LDS Data'!$A$3:$AAD$1504,40,FALSE))</f>
        <v>45200</v>
      </c>
      <c r="O35" s="7297">
        <f>IF(VLOOKUP($A35,'8 Oct - LIVE LDS Data'!$A$3:$AAD$1504,41,FALSE)=0/1/1900,"",VLOOKUP($A35,'8 Oct - LIVE LDS Data'!$A$3:$AAD$1504,41,FALSE))</f>
        <v>45292</v>
      </c>
      <c r="P35" s="7297">
        <f>IF(VLOOKUP($A35,'8 Oct - LIVE LDS Data'!$A$3:$AAD$1504,47,FALSE)=0/1/1900,"",VLOOKUP($A35,'8 Oct - LIVE LDS Data'!$A$3:$AAD$1504,47,FALSE))</f>
        <v>46113</v>
      </c>
      <c r="Q35" s="7297" t="str">
        <f>IF(VLOOKUP($A35,'8 Oct - LIVE LDS Data'!$A$3:$AAD$1504,48,FALSE)=0/1/1900,"",VLOOKUP($A35,'8 Oct - LIVE LDS Data'!$A$3:$AAD$1504,48,FALSE))</f>
        <v/>
      </c>
      <c r="R35" s="7297" t="str">
        <f>IF(VLOOKUP($A35,'8 Oct - LIVE LDS Data'!$A$3:$AAD$1504,54,FALSE)=0/1/1900,"",VLOOKUP($A35,'8 Oct - LIVE LDS Data'!$A$3:$AAD$1504,54,FALSE))</f>
        <v/>
      </c>
      <c r="S35" s="7297" t="str">
        <f>IF(VLOOKUP($A35,'8 Oct - LIVE LDS Data'!$A$3:$AAD$1504,55,FALSE)=0/1/1900,"",VLOOKUP($A35,'8 Oct - LIVE LDS Data'!$A$3:$AAD$1504,55,FALSE))</f>
        <v/>
      </c>
      <c r="T35" s="7297">
        <f>IF(VLOOKUP($A35,'8 Oct - LIVE LDS Data'!$A$3:$AAD$1504,60,FALSE)=0/1/1900,"",VLOOKUP($A35,'8 Oct - LIVE LDS Data'!$A$3:$AAD$1504,60,FALSE))</f>
        <v>46235</v>
      </c>
      <c r="U35" s="7297">
        <f>IF(VLOOKUP($A35,'8 Oct - LIVE LDS Data'!$A$3:$AAD$1504,63,FALSE)=0/1/1900,"",VLOOKUP($A35,'8 Oct - LIVE LDS Data'!$A$3:$AAD$1504,63,FALSE))</f>
        <v>46296</v>
      </c>
      <c r="V35" s="7297">
        <f>IF(VLOOKUP($A35,'8 Oct - LIVE LDS Data'!$A$3:$AAD$1504,66,FALSE)=0/1/1900,"",VLOOKUP($A35,'8 Oct - LIVE LDS Data'!$A$3:$AAD$1504,66,FALSE))</f>
        <v>46722</v>
      </c>
      <c r="W35" s="7537" t="str">
        <f>IF(VLOOKUP($A35,'8 Oct - LIVE LDS Data'!$A$3:$AAD$1504,68,FALSE)=0/1/1900,"",VLOOKUP($A35,'8 Oct - LIVE LDS Data'!$A$3:$AAD$1504,68,FALSE))</f>
        <v>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v>
      </c>
      <c r="X35" s="7314" t="str">
        <f>IF(VLOOKUP($A35,'8 Oct - LIVE LDS Data'!$A$3:$AAD$1504,79,FALSE)=0/1/1900,"",VLOOKUP($A35,'8 Oct - LIVE LDS Data'!$A$3:$AAD$1504,79,FALSE))</f>
        <v>Reg 18 ongoing</v>
      </c>
      <c r="Y35" s="7315" t="s">
        <v>90</v>
      </c>
      <c r="Z35" s="7538" t="s">
        <v>8054</v>
      </c>
      <c r="AA35" s="7300">
        <f>IF(VLOOKUP($A35,'8 Oct - LIVE LDS Data'!$A$3:$AAD$1504,72,FALSE)=0/1/1900,"",VLOOKUP($A35,'8 Oct - LIVE LDS Data'!$A$3:$AAD$1504,72,FALSE))</f>
        <v>45392</v>
      </c>
      <c r="AB35" s="7300">
        <f>IF(VLOOKUP($A35,'8 Oct - LIVE LDS Data'!$A$3:$AAD$1504,73,FALSE)=0/1/1900,"",VLOOKUP($A35,'8 Oct - LIVE LDS Data'!$A$3:$AAD$1504,73,FALSE))</f>
        <v>45758</v>
      </c>
      <c r="AC35" s="7300">
        <f>IF(VLOOKUP($A35,'8 Oct - LIVE LDS Data'!$A$3:$AAD$1504,75,FALSE)=0/1/1900,"",VLOOKUP($A35,'8 Oct - LIVE LDS Data'!$A$3:$AAD$1504,75,FALSE))</f>
        <v>45678</v>
      </c>
      <c r="AD35" s="7300">
        <f>IF(VLOOKUP($A35,'8 Oct - LIVE LDS Data'!$A$3:$AAD$1504,76,FALSE)=0/1/1900,"",VLOOKUP($A35,'8 Oct - LIVE LDS Data'!$A$3:$AAD$1504,76,FALSE))</f>
        <v>45758</v>
      </c>
    </row>
    <row r="36" spans="1:30" s="610" customFormat="1" ht="30" hidden="1" customHeight="1" x14ac:dyDescent="0.2">
      <c r="A36" s="1465" t="s">
        <v>878</v>
      </c>
      <c r="B36" s="1465"/>
      <c r="C36" s="1465" t="s">
        <v>864</v>
      </c>
      <c r="D36" s="1466"/>
      <c r="E36" s="1466"/>
      <c r="F36" s="7293" t="str">
        <f>IF(VLOOKUP($A36,'8 Oct - LIVE LDS Data'!$A$3:$AAD$1504,4,FALSE)=0/1/1900,"",VLOOKUP($A36,'8 Oct - LIVE LDS Data'!$A$3:$AAD$1504,4,FALSE))</f>
        <v>Cherwell Local Plan 2042</v>
      </c>
      <c r="G36" s="7294">
        <f>IF(VLOOKUP($A36,'8 Oct - LIVE LDS Data'!$A$3:$AAD$1504,6,FALSE)=0/1/1900,"",VLOOKUP($A36,'8 Oct - LIVE LDS Data'!$A$3:$AAD$1504,6,FALSE))</f>
        <v>2020</v>
      </c>
      <c r="H36" s="7294">
        <f>IF(VLOOKUP($A36,'8 Oct - LIVE LDS Data'!$A$3:$AAD$1504,7,FALSE)=0/1/1900,"",VLOOKUP($A36,'8 Oct - LIVE LDS Data'!$A$3:$AAD$1504,7,FALSE))</f>
        <v>2042</v>
      </c>
      <c r="I36" s="7294" t="str">
        <f>IF(VLOOKUP($A36,'8 Oct - LIVE LDS Data'!$A$3:$AAD$1504,8,FALSE)=0/1/1900,"",VLOOKUP($A36,'8 Oct - LIVE LDS Data'!$A$3:$AAD$1504,8,FALSE))</f>
        <v>N</v>
      </c>
      <c r="J36" s="7294" t="str">
        <f>IF(VLOOKUP($A36,'8 Oct - LIVE LDS Data'!$A$3:$AAD$1504,9,FALSE)=0/1/1900,"",VLOOKUP($A36,'8 Oct - LIVE LDS Data'!$A$3:$AAD$1504,9,FALSE))</f>
        <v>N</v>
      </c>
      <c r="K36" s="7295" t="str">
        <f>IF(VLOOKUP($A36,'8 Oct - LIVE LDS Data'!$A$3:$AAD$1504,10,FALSE)=0/1/1900,"",VLOOKUP($A36,'8 Oct - LIVE LDS Data'!$A$3:$AAD$1504,10,FALSE))</f>
        <v>20 July 2015
(incorporating Partial Review September 2020)</v>
      </c>
      <c r="L36" s="7297">
        <f>IF(VLOOKUP($A36,'8 Oct - LIVE LDS Data'!$A$3:$AAD$1504,33,FALSE)=0/1/1900,"",VLOOKUP($A36,'8 Oct - LIVE LDS Data'!$A$3:$AAD$1504,33,FALSE))</f>
        <v>44013</v>
      </c>
      <c r="M36" s="7297">
        <f>IF(VLOOKUP($A36,'8 Oct - LIVE LDS Data'!$A$3:$AAD$1504,34,FALSE)=0/1/1900,"",VLOOKUP($A36,'8 Oct - LIVE LDS Data'!$A$3:$AAD$1504,34,FALSE))</f>
        <v>44043</v>
      </c>
      <c r="N36" s="7297">
        <f>IF(VLOOKUP($A36,'8 Oct - LIVE LDS Data'!$A$3:$AAD$1504,40,FALSE)=0/1/1900,"",VLOOKUP($A36,'8 Oct - LIVE LDS Data'!$A$3:$AAD$1504,40,FALSE))</f>
        <v>44470</v>
      </c>
      <c r="O36" s="7297">
        <f>IF(VLOOKUP($A36,'8 Oct - LIVE LDS Data'!$A$3:$AAD$1504,41,FALSE)=0/1/1900,"",VLOOKUP($A36,'8 Oct - LIVE LDS Data'!$A$3:$AAD$1504,41,FALSE))</f>
        <v>44468</v>
      </c>
      <c r="P36" s="7297" t="str">
        <f>IF(VLOOKUP($A36,'8 Oct - LIVE LDS Data'!$A$3:$AAD$1504,47,FALSE)=0/1/1900,"",VLOOKUP($A36,'8 Oct - LIVE LDS Data'!$A$3:$AAD$1504,47,FALSE))</f>
        <v>Sep-2023
(was Feb-2023)</v>
      </c>
      <c r="Q36" s="7297">
        <f>IF(VLOOKUP($A36,'8 Oct - LIVE LDS Data'!$A$3:$AAD$1504,48,FALSE)=0/1/1900,"",VLOOKUP($A36,'8 Oct - LIVE LDS Data'!$A$3:$AAD$1504,48,FALSE))</f>
        <v>45191</v>
      </c>
      <c r="R36" s="7297" t="str">
        <f>IF(VLOOKUP($A36,'8 Oct - LIVE LDS Data'!$A$3:$AAD$1504,54,FALSE)=0/1/1900,"",VLOOKUP($A36,'8 Oct - LIVE LDS Data'!$A$3:$AAD$1504,54,FALSE))</f>
        <v/>
      </c>
      <c r="S36" s="7297" t="str">
        <f>IF(VLOOKUP($A36,'8 Oct - LIVE LDS Data'!$A$3:$AAD$1504,55,FALSE)=0/1/1900,"",VLOOKUP($A36,'8 Oct - LIVE LDS Data'!$A$3:$AAD$1504,55,FALSE))</f>
        <v/>
      </c>
      <c r="T36" s="7297">
        <f>IF(VLOOKUP($A36,'8 Oct - LIVE LDS Data'!$A$3:$AAD$1504,60,FALSE)=0/1/1900,"",VLOOKUP($A36,'8 Oct - LIVE LDS Data'!$A$3:$AAD$1504,60,FALSE))</f>
        <v>45627</v>
      </c>
      <c r="U36" s="7297">
        <f>IF(VLOOKUP($A36,'8 Oct - LIVE LDS Data'!$A$3:$AAD$1504,63,FALSE)=0/1/1900,"",VLOOKUP($A36,'8 Oct - LIVE LDS Data'!$A$3:$AAD$1504,63,FALSE))</f>
        <v>45748</v>
      </c>
      <c r="V36" s="7297">
        <f>IF(VLOOKUP($A36,'8 Oct - LIVE LDS Data'!$A$3:$AAD$1504,66,FALSE)=0/1/1900,"",VLOOKUP($A36,'8 Oct - LIVE LDS Data'!$A$3:$AAD$1504,66,FALSE))</f>
        <v>46023</v>
      </c>
      <c r="W36" s="7537" t="str">
        <f>IF(VLOOKUP($A36,'8 Oct - LIVE LDS Data'!$A$3:$AAD$1504,68,FALSE)=0/1/1900,"",VLOOKUP($A36,'8 Oct - LIVE LDS Data'!$A$3:$AAD$1504,68,FALSE))</f>
        <v>Submission now April 2025 (was Jan 2025) and adoption (subjection to examination) Jan 2026.</v>
      </c>
      <c r="X36" s="7314" t="str">
        <f>IF(VLOOKUP($A36,'8 Oct - LIVE LDS Data'!$A$3:$AAD$1504,79,FALSE)=0/1/1900,"",VLOOKUP($A36,'8 Oct - LIVE LDS Data'!$A$3:$AAD$1504,79,FALSE))</f>
        <v>Submitted</v>
      </c>
      <c r="Y36" s="7315" t="s">
        <v>90</v>
      </c>
      <c r="Z36" s="7538" t="s">
        <v>8058</v>
      </c>
      <c r="AA36" s="7300">
        <f>IF(VLOOKUP($A36,'8 Oct - LIVE LDS Data'!$A$3:$AAD$1504,72,FALSE)=0/1/1900,"",VLOOKUP($A36,'8 Oct - LIVE LDS Data'!$A$3:$AAD$1504,72,FALSE))</f>
        <v>45273</v>
      </c>
      <c r="AB36" s="7300">
        <f>IF(VLOOKUP($A36,'8 Oct - LIVE LDS Data'!$A$3:$AAD$1504,73,FALSE)=0/1/1900,"",VLOOKUP($A36,'8 Oct - LIVE LDS Data'!$A$3:$AAD$1504,73,FALSE))</f>
        <v>45665</v>
      </c>
      <c r="AC36" s="7300">
        <f>IF(VLOOKUP($A36,'8 Oct - LIVE LDS Data'!$A$3:$AAD$1504,75,FALSE)=0/1/1900,"",VLOOKUP($A36,'8 Oct - LIVE LDS Data'!$A$3:$AAD$1504,75,FALSE))</f>
        <v>44837</v>
      </c>
      <c r="AD36" s="7300">
        <f>IF(VLOOKUP($A36,'8 Oct - LIVE LDS Data'!$A$3:$AAD$1504,76,FALSE)=0/1/1900,"",VLOOKUP($A36,'8 Oct - LIVE LDS Data'!$A$3:$AAD$1504,76,FALSE))</f>
        <v>45687</v>
      </c>
    </row>
    <row r="37" spans="1:30" s="610" customFormat="1" ht="30" hidden="1" customHeight="1" x14ac:dyDescent="0.2">
      <c r="A37" s="1465" t="s">
        <v>896</v>
      </c>
      <c r="B37" s="1465"/>
      <c r="C37" s="1465" t="s">
        <v>897</v>
      </c>
      <c r="D37" s="1466"/>
      <c r="E37" s="1466"/>
      <c r="F37" s="7293" t="str">
        <f>IF(VLOOKUP($A37,'8 Oct - LIVE LDS Data'!$A$3:$AAD$1504,4,FALSE)=0/1/1900,"",VLOOKUP($A37,'8 Oct - LIVE LDS Data'!$A$3:$AAD$1504,4,FALSE))</f>
        <v>Local Plan Update</v>
      </c>
      <c r="G37" s="7294">
        <f>IF(VLOOKUP($A37,'8 Oct - LIVE LDS Data'!$A$3:$AAD$1504,6,FALSE)=0/1/1900,"",VLOOKUP($A37,'8 Oct - LIVE LDS Data'!$A$3:$AAD$1504,6,FALSE))</f>
        <v>2028</v>
      </c>
      <c r="H37" s="7294">
        <v>2040</v>
      </c>
      <c r="I37" s="7294" t="str">
        <f>IF(VLOOKUP($A37,'8 Oct - LIVE LDS Data'!$A$3:$AAD$1504,8,FALSE)=0/1/1900,"",VLOOKUP($A37,'8 Oct - LIVE LDS Data'!$A$3:$AAD$1504,8,FALSE))</f>
        <v>N</v>
      </c>
      <c r="J37" s="7294" t="str">
        <f>IF(VLOOKUP($A37,'8 Oct - LIVE LDS Data'!$A$3:$AAD$1504,9,FALSE)=0/1/1900,"",VLOOKUP($A37,'8 Oct - LIVE LDS Data'!$A$3:$AAD$1504,9,FALSE))</f>
        <v>N</v>
      </c>
      <c r="K37" s="7295">
        <f>IF(VLOOKUP($A37,'8 Oct - LIVE LDS Data'!$A$3:$AAD$1504,10,FALSE)=0/1/1900,"",VLOOKUP($A37,'8 Oct - LIVE LDS Data'!$A$3:$AAD$1504,10,FALSE))</f>
        <v>42943</v>
      </c>
      <c r="L37" s="7297">
        <f>IF(VLOOKUP($A37,'8 Oct - LIVE LDS Data'!$A$3:$AAD$1504,33,FALSE)=0/1/1900,"",VLOOKUP($A37,'8 Oct - LIVE LDS Data'!$A$3:$AAD$1504,33,FALSE))</f>
        <v>45231</v>
      </c>
      <c r="M37" s="7297">
        <f>IF(VLOOKUP($A37,'8 Oct - LIVE LDS Data'!$A$3:$AAD$1504,34,FALSE)=0/1/1900,"",VLOOKUP($A37,'8 Oct - LIVE LDS Data'!$A$3:$AAD$1504,34,FALSE))</f>
        <v>45390</v>
      </c>
      <c r="N37" s="7297" t="str">
        <f>IF(VLOOKUP($A37,'8 Oct - LIVE LDS Data'!$A$3:$AAD$1504,40,FALSE)=0/1/1900,"",VLOOKUP($A37,'8 Oct - LIVE LDS Data'!$A$3:$AAD$1504,40,FALSE))</f>
        <v/>
      </c>
      <c r="O37" s="7297" t="str">
        <f>IF(VLOOKUP($A37,'8 Oct - LIVE LDS Data'!$A$3:$AAD$1504,41,FALSE)=0/1/1900,"",VLOOKUP($A37,'8 Oct - LIVE LDS Data'!$A$3:$AAD$1504,41,FALSE))</f>
        <v/>
      </c>
      <c r="P37" s="7297" t="str">
        <f>IF(VLOOKUP($A37,'8 Oct - LIVE LDS Data'!$A$3:$AAD$1504,47,FALSE)=0/1/1900,"",VLOOKUP($A37,'8 Oct - LIVE LDS Data'!$A$3:$AAD$1504,47,FALSE))</f>
        <v/>
      </c>
      <c r="Q37" s="7297" t="str">
        <f>IF(VLOOKUP($A37,'8 Oct - LIVE LDS Data'!$A$3:$AAD$1504,48,FALSE)=0/1/1900,"",VLOOKUP($A37,'8 Oct - LIVE LDS Data'!$A$3:$AAD$1504,48,FALSE))</f>
        <v/>
      </c>
      <c r="R37" s="7297" t="str">
        <f>IF(VLOOKUP($A37,'8 Oct - LIVE LDS Data'!$A$3:$AAD$1504,54,FALSE)=0/1/1900,"",VLOOKUP($A37,'8 Oct - LIVE LDS Data'!$A$3:$AAD$1504,54,FALSE))</f>
        <v/>
      </c>
      <c r="S37" s="7297" t="str">
        <f>IF(VLOOKUP($A37,'8 Oct - LIVE LDS Data'!$A$3:$AAD$1504,55,FALSE)=0/1/1900,"",VLOOKUP($A37,'8 Oct - LIVE LDS Data'!$A$3:$AAD$1504,55,FALSE))</f>
        <v/>
      </c>
      <c r="T37" s="7297">
        <f>IF(VLOOKUP($A37,'8 Oct - LIVE LDS Data'!$A$3:$AAD$1504,60,FALSE)=0/1/1900,"",VLOOKUP($A37,'8 Oct - LIVE LDS Data'!$A$3:$AAD$1504,60,FALSE))</f>
        <v>46235</v>
      </c>
      <c r="U37" s="7297">
        <f>IF(VLOOKUP($A37,'8 Oct - LIVE LDS Data'!$A$3:$AAD$1504,63,FALSE)=0/1/1900,"",VLOOKUP($A37,'8 Oct - LIVE LDS Data'!$A$3:$AAD$1504,63,FALSE))</f>
        <v>46419</v>
      </c>
      <c r="V37" s="7297">
        <f>IF(VLOOKUP($A37,'8 Oct - LIVE LDS Data'!$A$3:$AAD$1504,66,FALSE)=0/1/1900,"",VLOOKUP($A37,'8 Oct - LIVE LDS Data'!$A$3:$AAD$1504,66,FALSE))</f>
        <v>46784</v>
      </c>
      <c r="W37" s="7537" t="str">
        <f>IF(VLOOKUP($A37,'8 Oct - LIVE LDS Data'!$A$3:$AAD$1504,68,FALSE)=0/1/1900,"",VLOOKUP($A37,'8 Oct - LIVE LDS Data'!$A$3:$AAD$1504,68,FALSE))</f>
        <v>Pub Q3 2026; Sub Q1 2027; Adoption Q1 2028</v>
      </c>
      <c r="X37" s="7314" t="str">
        <f>IF(VLOOKUP($A37,'8 Oct - LIVE LDS Data'!$A$3:$AAD$1504,79,FALSE)=0/1/1900,"",VLOOKUP($A37,'8 Oct - LIVE LDS Data'!$A$3:$AAD$1504,79,FALSE))</f>
        <v>new plan to be prepared under new system</v>
      </c>
      <c r="Y37" s="7315" t="s">
        <v>3757</v>
      </c>
      <c r="Z37" s="7538" t="s">
        <v>8051</v>
      </c>
      <c r="AA37" s="7300">
        <f>IF(VLOOKUP($A37,'8 Oct - LIVE LDS Data'!$A$3:$AAD$1504,72,FALSE)=0/1/1900,"",VLOOKUP($A37,'8 Oct - LIVE LDS Data'!$A$3:$AAD$1504,72,FALSE))</f>
        <v>45320</v>
      </c>
      <c r="AB37" s="7300">
        <f>IF(VLOOKUP($A37,'8 Oct - LIVE LDS Data'!$A$3:$AAD$1504,73,FALSE)=0/1/1900,"",VLOOKUP($A37,'8 Oct - LIVE LDS Data'!$A$3:$AAD$1504,73,FALSE))</f>
        <v>45681</v>
      </c>
      <c r="AC37" s="7300" t="str">
        <f>IF(VLOOKUP($A37,'8 Oct - LIVE LDS Data'!$A$3:$AAD$1504,75,FALSE)=0/1/1900,"",VLOOKUP($A37,'8 Oct - LIVE LDS Data'!$A$3:$AAD$1504,75,FALSE))</f>
        <v/>
      </c>
      <c r="AD37" s="7300">
        <f>IF(VLOOKUP($A37,'8 Oct - LIVE LDS Data'!$A$3:$AAD$1504,76,FALSE)=0/1/1900,"",VLOOKUP($A37,'8 Oct - LIVE LDS Data'!$A$3:$AAD$1504,76,FALSE))</f>
        <v>45681</v>
      </c>
    </row>
    <row r="38" spans="1:30" s="610" customFormat="1" ht="30" hidden="1" customHeight="1" x14ac:dyDescent="0.2">
      <c r="A38" s="1465" t="s">
        <v>904</v>
      </c>
      <c r="B38" s="1465"/>
      <c r="C38" s="1465" t="s">
        <v>905</v>
      </c>
      <c r="D38" s="1466"/>
      <c r="E38" s="1466"/>
      <c r="F38" s="7293" t="str">
        <f>IF(VLOOKUP($A38,'8 Oct - LIVE LDS Data'!$A$3:$AAD$1504,4,FALSE)=0/1/1900,"",VLOOKUP($A38,'8 Oct - LIVE LDS Data'!$A$3:$AAD$1504,4,FALSE))</f>
        <v>Local Plan (Part One) Strategic Policies
[will prepare new style plan]</v>
      </c>
      <c r="G38" s="7294" t="str">
        <f>IF(VLOOKUP($A38,'8 Oct - LIVE LDS Data'!$A$3:$AAD$1504,6,FALSE)=0/1/1900,"",VLOOKUP($A38,'8 Oct - LIVE LDS Data'!$A$3:$AAD$1504,6,FALSE))</f>
        <v/>
      </c>
      <c r="H38" s="7294" t="str">
        <f>IF(VLOOKUP($A38,'8 Oct - LIVE LDS Data'!$A$3:$AAD$1504,7,FALSE)=0/1/1900,"",VLOOKUP($A38,'8 Oct - LIVE LDS Data'!$A$3:$AAD$1504,7,FALSE))</f>
        <v/>
      </c>
      <c r="I38" s="7294" t="str">
        <f>IF(VLOOKUP($A38,'8 Oct - LIVE LDS Data'!$A$3:$AAD$1504,8,FALSE)=0/1/1900,"",VLOOKUP($A38,'8 Oct - LIVE LDS Data'!$A$3:$AAD$1504,8,FALSE))</f>
        <v/>
      </c>
      <c r="J38" s="7294" t="str">
        <f>IF(VLOOKUP($A38,'8 Oct - LIVE LDS Data'!$A$3:$AAD$1504,9,FALSE)=0/1/1900,"",VLOOKUP($A38,'8 Oct - LIVE LDS Data'!$A$3:$AAD$1504,9,FALSE))</f>
        <v/>
      </c>
      <c r="K38" s="7295">
        <f>IF(VLOOKUP($A38,'8 Oct - LIVE LDS Data'!$A$3:$AAD$1504,10,FALSE)=0/1/1900,"",VLOOKUP($A38,'8 Oct - LIVE LDS Data'!$A$3:$AAD$1504,10,FALSE))</f>
        <v>42033</v>
      </c>
      <c r="L38" s="7295"/>
      <c r="M38" s="7295"/>
      <c r="N38" s="7295"/>
      <c r="O38" s="7295"/>
      <c r="P38" s="7295"/>
      <c r="Q38" s="7295"/>
      <c r="R38" s="7295"/>
      <c r="S38" s="7295"/>
      <c r="T38" s="7297">
        <f>IF(VLOOKUP($A38,'8 Oct - LIVE LDS Data'!$A$3:$AAD$1504,60,FALSE)=0/1/1900,"",VLOOKUP($A38,'8 Oct - LIVE LDS Data'!$A$3:$AAD$1504,60,FALSE))</f>
        <v>46296</v>
      </c>
      <c r="U38" s="7297">
        <f>IF(VLOOKUP($A38,'8 Oct - LIVE LDS Data'!$A$3:$AAD$1504,63,FALSE)=0/1/1900,"",VLOOKUP($A38,'8 Oct - LIVE LDS Data'!$A$3:$AAD$1504,63,FALSE))</f>
        <v>46357</v>
      </c>
      <c r="V38" s="7297">
        <f>IF(VLOOKUP($A38,'8 Oct - LIVE LDS Data'!$A$3:$AAD$1504,66,FALSE)=0/1/1900,"",VLOOKUP($A38,'8 Oct - LIVE LDS Data'!$A$3:$AAD$1504,66,FALSE))</f>
        <v>46661</v>
      </c>
      <c r="W38" s="7537" t="str">
        <f>IF(VLOOKUP($A38,'8 Oct - LIVE LDS Data'!$A$3:$AAD$1504,68,FALSE)=0/1/1900,"",VLOOKUP($A38,'8 Oct - LIVE LDS Data'!$A$3:$AAD$1504,68,FALSE))</f>
        <v xml:space="preserve">Decided to prepare new style local plan on 10 January 2024. </v>
      </c>
      <c r="X38" s="7314" t="str">
        <f>IF(VLOOKUP($A38,'8 Oct - LIVE LDS Data'!$A$3:$AAD$1504,79,FALSE)=0/1/1900,"",VLOOKUP($A38,'8 Oct - LIVE LDS Data'!$A$3:$AAD$1504,79,FALSE))</f>
        <v>had indicated new plan to be prepared under new system, but flipped to current system</v>
      </c>
      <c r="Y38" s="7315" t="s">
        <v>3757</v>
      </c>
      <c r="Z38" s="7538" t="s">
        <v>8055</v>
      </c>
      <c r="AA38" s="7300">
        <f>IF(VLOOKUP($A38,'8 Oct - LIVE LDS Data'!$A$3:$AAD$1504,72,FALSE)=0/1/1900,"",VLOOKUP($A38,'8 Oct - LIVE LDS Data'!$A$3:$AAD$1504,72,FALSE))</f>
        <v>45681</v>
      </c>
      <c r="AB38" s="7300">
        <f>IF(VLOOKUP($A38,'8 Oct - LIVE LDS Data'!$A$3:$AAD$1504,73,FALSE)=0/1/1900,"",VLOOKUP($A38,'8 Oct - LIVE LDS Data'!$A$3:$AAD$1504,73,FALSE))</f>
        <v>45908</v>
      </c>
      <c r="AC38" s="7300">
        <f>IF(VLOOKUP($A38,'8 Oct - LIVE LDS Data'!$A$3:$AAD$1504,75,FALSE)=0/1/1900,"",VLOOKUP($A38,'8 Oct - LIVE LDS Data'!$A$3:$AAD$1504,75,FALSE))</f>
        <v>45681</v>
      </c>
      <c r="AD38" s="7300">
        <f>IF(VLOOKUP($A38,'8 Oct - LIVE LDS Data'!$A$3:$AAD$1504,76,FALSE)=0/1/1900,"",VLOOKUP($A38,'8 Oct - LIVE LDS Data'!$A$3:$AAD$1504,76,FALSE))</f>
        <v>45908</v>
      </c>
    </row>
    <row r="39" spans="1:30" s="610" customFormat="1" ht="30" hidden="1" customHeight="1" x14ac:dyDescent="0.2">
      <c r="A39" s="7301" t="s">
        <v>918</v>
      </c>
      <c r="B39" s="7301"/>
      <c r="C39" s="7301" t="s">
        <v>919</v>
      </c>
      <c r="D39" s="7302"/>
      <c r="E39" s="7302"/>
      <c r="F39" s="7293" t="str">
        <f>IF(VLOOKUP($A39,'8 Oct - LIVE LDS Data'!$A$3:$AAD$1504,4,FALSE)=0/1/1900,"",VLOOKUP($A39,'8 Oct - LIVE LDS Data'!$A$3:$AAD$1504,4,FALSE))</f>
        <v>Chesterfield Borough Local Plan 2025 - 2044</v>
      </c>
      <c r="G39" s="7294">
        <f>IF(VLOOKUP($A39,'8 Oct - LIVE LDS Data'!$A$3:$AAD$1504,6,FALSE)=0/1/1900,"",VLOOKUP($A39,'8 Oct - LIVE LDS Data'!$A$3:$AAD$1504,6,FALSE))</f>
        <v>2025</v>
      </c>
      <c r="H39" s="7294">
        <f>IF(VLOOKUP($A39,'8 Oct - LIVE LDS Data'!$A$3:$AAD$1504,7,FALSE)=0/1/1900,"",VLOOKUP($A39,'8 Oct - LIVE LDS Data'!$A$3:$AAD$1504,7,FALSE))</f>
        <v>2044</v>
      </c>
      <c r="I39" s="7294" t="str">
        <f>IF(VLOOKUP($A39,'8 Oct - LIVE LDS Data'!$A$3:$AAD$1504,8,FALSE)=0/1/1900,"",VLOOKUP($A39,'8 Oct - LIVE LDS Data'!$A$3:$AAD$1504,8,FALSE))</f>
        <v>N</v>
      </c>
      <c r="J39" s="7294" t="str">
        <f>IF(VLOOKUP($A39,'8 Oct - LIVE LDS Data'!$A$3:$AAD$1504,9,FALSE)=0/1/1900,"",VLOOKUP($A39,'8 Oct - LIVE LDS Data'!$A$3:$AAD$1504,9,FALSE))</f>
        <v>N</v>
      </c>
      <c r="K39" s="7295">
        <f>IF(VLOOKUP($A39,'8 Oct - LIVE LDS Data'!$A$3:$AAD$1504,10,FALSE)=0/1/1900,"",VLOOKUP($A39,'8 Oct - LIVE LDS Data'!$A$3:$AAD$1504,10,FALSE))</f>
        <v>44027</v>
      </c>
      <c r="L39" s="7297">
        <f>IF(VLOOKUP($A39,'8 Oct - LIVE LDS Data'!$A$3:$AAD$1504,33,FALSE)=0/1/1900,"",VLOOKUP($A39,'8 Oct - LIVE LDS Data'!$A$3:$AAD$1504,33,FALSE))</f>
        <v>45748</v>
      </c>
      <c r="M39" s="7297">
        <f>IF(VLOOKUP($A39,'8 Oct - LIVE LDS Data'!$A$3:$AAD$1504,34,FALSE)=0/1/1900,"",VLOOKUP($A39,'8 Oct - LIVE LDS Data'!$A$3:$AAD$1504,34,FALSE))</f>
        <v>45747</v>
      </c>
      <c r="N39" s="7297" t="str">
        <f>IF(VLOOKUP($A39,'8 Oct - LIVE LDS Data'!$A$3:$AAD$1504,40,FALSE)=0/1/1900,"",VLOOKUP($A39,'8 Oct - LIVE LDS Data'!$A$3:$AAD$1504,40,FALSE))</f>
        <v/>
      </c>
      <c r="O39" s="7297" t="str">
        <f>IF(VLOOKUP($A39,'8 Oct - LIVE LDS Data'!$A$3:$AAD$1504,41,FALSE)=0/1/1900,"",VLOOKUP($A39,'8 Oct - LIVE LDS Data'!$A$3:$AAD$1504,41,FALSE))</f>
        <v/>
      </c>
      <c r="P39" s="7297" t="str">
        <f>IF(VLOOKUP($A39,'8 Oct - LIVE LDS Data'!$A$3:$AAD$1504,47,FALSE)=0/1/1900,"",VLOOKUP($A39,'8 Oct - LIVE LDS Data'!$A$3:$AAD$1504,47,FALSE))</f>
        <v/>
      </c>
      <c r="Q39" s="7297" t="str">
        <f>IF(VLOOKUP($A39,'8 Oct - LIVE LDS Data'!$A$3:$AAD$1504,48,FALSE)=0/1/1900,"",VLOOKUP($A39,'8 Oct - LIVE LDS Data'!$A$3:$AAD$1504,48,FALSE))</f>
        <v/>
      </c>
      <c r="R39" s="7297" t="str">
        <f>IF(VLOOKUP($A39,'8 Oct - LIVE LDS Data'!$A$3:$AAD$1504,54,FALSE)=0/1/1900,"",VLOOKUP($A39,'8 Oct - LIVE LDS Data'!$A$3:$AAD$1504,54,FALSE))</f>
        <v/>
      </c>
      <c r="S39" s="7297" t="str">
        <f>IF(VLOOKUP($A39,'8 Oct - LIVE LDS Data'!$A$3:$AAD$1504,55,FALSE)=0/1/1900,"",VLOOKUP($A39,'8 Oct - LIVE LDS Data'!$A$3:$AAD$1504,55,FALSE))</f>
        <v/>
      </c>
      <c r="T39" s="7297">
        <f>IF(VLOOKUP($A39,'8 Oct - LIVE LDS Data'!$A$3:$AAD$1504,60,FALSE)=0/1/1900,"",VLOOKUP($A39,'8 Oct - LIVE LDS Data'!$A$3:$AAD$1504,60,FALSE))</f>
        <v>45962</v>
      </c>
      <c r="U39" s="7297">
        <f>IF(VLOOKUP($A39,'8 Oct - LIVE LDS Data'!$A$3:$AAD$1504,63,FALSE)=0/1/1900,"",VLOOKUP($A39,'8 Oct - LIVE LDS Data'!$A$3:$AAD$1504,63,FALSE))</f>
        <v>46082</v>
      </c>
      <c r="V39" s="7297">
        <f>IF(VLOOKUP($A39,'8 Oct - LIVE LDS Data'!$A$3:$AAD$1504,66,FALSE)=0/1/1900,"",VLOOKUP($A39,'8 Oct - LIVE LDS Data'!$A$3:$AAD$1504,66,FALSE))</f>
        <v>46539</v>
      </c>
      <c r="W39" s="7537" t="str">
        <f>IF(VLOOKUP($A39,'8 Oct - LIVE LDS Data'!$A$3:$AAD$1504,68,FALSE)=0/1/1900,"",VLOOKUP($A39,'8 Oct - LIVE LDS Data'!$A$3:$AAD$1504,68,FALSE))</f>
        <v xml:space="preserve">March 2026 in submission </v>
      </c>
      <c r="X39" s="7314" t="str">
        <f>IF(VLOOKUP($A39,'8 Oct - LIVE LDS Data'!$A$3:$AAD$1504,79,FALSE)=0/1/1900,"",VLOOKUP($A39,'8 Oct - LIVE LDS Data'!$A$3:$AAD$1504,79,FALSE))</f>
        <v>Reg 18 completed</v>
      </c>
      <c r="Y39" s="7315" t="s">
        <v>3757</v>
      </c>
      <c r="Z39" s="7538" t="s">
        <v>8056</v>
      </c>
      <c r="AA39" s="7300">
        <f>IF(VLOOKUP($A39,'8 Oct - LIVE LDS Data'!$A$3:$AAD$1504,72,FALSE)=0/1/1900,"",VLOOKUP($A39,'8 Oct - LIVE LDS Data'!$A$3:$AAD$1504,72,FALSE))</f>
        <v>45881</v>
      </c>
      <c r="AB39" s="7300">
        <f>IF(VLOOKUP($A39,'8 Oct - LIVE LDS Data'!$A$3:$AAD$1504,73,FALSE)=0/1/1900,"",VLOOKUP($A39,'8 Oct - LIVE LDS Data'!$A$3:$AAD$1504,73,FALSE))</f>
        <v>45856</v>
      </c>
      <c r="AC39" s="7300">
        <f>IF(VLOOKUP($A39,'8 Oct - LIVE LDS Data'!$A$3:$AAD$1504,75,FALSE)=0/1/1900,"",VLOOKUP($A39,'8 Oct - LIVE LDS Data'!$A$3:$AAD$1504,75,FALSE))</f>
        <v>45881</v>
      </c>
      <c r="AD39" s="7300">
        <f>IF(VLOOKUP($A39,'8 Oct - LIVE LDS Data'!$A$3:$AAD$1504,76,FALSE)=0/1/1900,"",VLOOKUP($A39,'8 Oct - LIVE LDS Data'!$A$3:$AAD$1504,76,FALSE))</f>
        <v>45856</v>
      </c>
    </row>
    <row r="40" spans="1:30" s="610" customFormat="1" ht="30" hidden="1" customHeight="1" x14ac:dyDescent="0.2">
      <c r="A40" s="1465" t="s">
        <v>946</v>
      </c>
      <c r="B40" s="1465"/>
      <c r="C40" s="1465" t="s">
        <v>947</v>
      </c>
      <c r="D40" s="1466"/>
      <c r="E40" s="1466"/>
      <c r="F40" s="7293" t="str">
        <f>IF(VLOOKUP($A40,'8 Oct - LIVE LDS Data'!$A$3:$AAD$1504,4,FALSE)=0/1/1900,"",VLOOKUP($A40,'8 Oct - LIVE LDS Data'!$A$3:$AAD$1504,4,FALSE))</f>
        <v>Central Lancashire Local Plan</v>
      </c>
      <c r="G40" s="7294" t="str">
        <f>IF(VLOOKUP($A40,'8 Oct - LIVE LDS Data'!$A$3:$AAD$1504,6,FALSE)=0/1/1900,"",VLOOKUP($A40,'8 Oct - LIVE LDS Data'!$A$3:$AAD$1504,6,FALSE))</f>
        <v>2023</v>
      </c>
      <c r="H40" s="7294" t="str">
        <f>IF(VLOOKUP($A40,'8 Oct - LIVE LDS Data'!$A$3:$AAD$1504,7,FALSE)=0/1/1900,"",VLOOKUP($A40,'8 Oct - LIVE LDS Data'!$A$3:$AAD$1504,7,FALSE))</f>
        <v>2041</v>
      </c>
      <c r="I40" s="7294" t="str">
        <f>IF(VLOOKUP($A40,'8 Oct - LIVE LDS Data'!$A$3:$AAD$1504,8,FALSE)=0/1/1900,"",VLOOKUP($A40,'8 Oct - LIVE LDS Data'!$A$3:$AAD$1504,8,FALSE))</f>
        <v>N</v>
      </c>
      <c r="J40" s="7294" t="str">
        <f>IF(VLOOKUP($A40,'8 Oct - LIVE LDS Data'!$A$3:$AAD$1504,9,FALSE)=0/1/1900,"",VLOOKUP($A40,'8 Oct - LIVE LDS Data'!$A$3:$AAD$1504,9,FALSE))</f>
        <v>Y</v>
      </c>
      <c r="K40" s="7295">
        <f>IF(VLOOKUP($A40,'8 Oct - LIVE LDS Data'!$A$3:$AAD$1504,10,FALSE)=0/1/1900,"",VLOOKUP($A40,'8 Oct - LIVE LDS Data'!$A$3:$AAD$1504,10,FALSE))</f>
        <v>41108</v>
      </c>
      <c r="L40" s="7297">
        <f>IF(VLOOKUP($A40,'8 Oct - LIVE LDS Data'!$A$3:$AAD$1504,33,FALSE)=0/1/1900,"",VLOOKUP($A40,'8 Oct - LIVE LDS Data'!$A$3:$AAD$1504,33,FALSE))</f>
        <v>43678</v>
      </c>
      <c r="M40" s="7297">
        <f>IF(VLOOKUP($A40,'8 Oct - LIVE LDS Data'!$A$3:$AAD$1504,34,FALSE)=0/1/1900,"",VLOOKUP($A40,'8 Oct - LIVE LDS Data'!$A$3:$AAD$1504,34,FALSE))</f>
        <v>43787</v>
      </c>
      <c r="N40" s="7297">
        <f>IF(VLOOKUP($A40,'8 Oct - LIVE LDS Data'!$A$3:$AAD$1504,40,FALSE)=0/1/1900,"",VLOOKUP($A40,'8 Oct - LIVE LDS Data'!$A$3:$AAD$1504,40,FALSE))</f>
        <v>44896</v>
      </c>
      <c r="O40" s="7297">
        <f>IF(VLOOKUP($A40,'8 Oct - LIVE LDS Data'!$A$3:$AAD$1504,41,FALSE)=0/1/1900,"",VLOOKUP($A40,'8 Oct - LIVE LDS Data'!$A$3:$AAD$1504,41,FALSE))</f>
        <v>44896</v>
      </c>
      <c r="P40" s="7297">
        <f>IF(VLOOKUP($A40,'8 Oct - LIVE LDS Data'!$A$3:$AAD$1504,47,FALSE)=0/1/1900,"",VLOOKUP($A40,'8 Oct - LIVE LDS Data'!$A$3:$AAD$1504,47,FALSE))</f>
        <v>45139</v>
      </c>
      <c r="Q40" s="7297">
        <f>IF(VLOOKUP($A40,'8 Oct - LIVE LDS Data'!$A$3:$AAD$1504,48,FALSE)=0/1/1900,"",VLOOKUP($A40,'8 Oct - LIVE LDS Data'!$A$3:$AAD$1504,48,FALSE))</f>
        <v>45139</v>
      </c>
      <c r="R40" s="7297" t="str">
        <f>IF(VLOOKUP($A40,'8 Oct - LIVE LDS Data'!$A$3:$AAD$1504,54,FALSE)=0/1/1900,"",VLOOKUP($A40,'8 Oct - LIVE LDS Data'!$A$3:$AAD$1504,54,FALSE))</f>
        <v/>
      </c>
      <c r="S40" s="7297" t="str">
        <f>IF(VLOOKUP($A40,'8 Oct - LIVE LDS Data'!$A$3:$AAD$1504,55,FALSE)=0/1/1900,"",VLOOKUP($A40,'8 Oct - LIVE LDS Data'!$A$3:$AAD$1504,55,FALSE))</f>
        <v/>
      </c>
      <c r="T40" s="7297">
        <f>IF(VLOOKUP($A40,'8 Oct - LIVE LDS Data'!$A$3:$AAD$1504,60,FALSE)=0/1/1900,"",VLOOKUP($A40,'8 Oct - LIVE LDS Data'!$A$3:$AAD$1504,60,FALSE))</f>
        <v>45689</v>
      </c>
      <c r="U40" s="7297">
        <f>IF(VLOOKUP($A40,'8 Oct - LIVE LDS Data'!$A$3:$AAD$1504,63,FALSE)=0/1/1900,"",VLOOKUP($A40,'8 Oct - LIVE LDS Data'!$A$3:$AAD$1504,63,FALSE))</f>
        <v>45809</v>
      </c>
      <c r="V40" s="7297">
        <f>IF(VLOOKUP($A40,'8 Oct - LIVE LDS Data'!$A$3:$AAD$1504,66,FALSE)=0/1/1900,"",VLOOKUP($A40,'8 Oct - LIVE LDS Data'!$A$3:$AAD$1504,66,FALSE))</f>
        <v>46357</v>
      </c>
      <c r="W40" s="7537" t="str">
        <f>IF(VLOOKUP($A40,'8 Oct - LIVE LDS Data'!$A$3:$AAD$1504,68,FALSE)=0/1/1900,"",VLOOKUP($A40,'8 Oct - LIVE LDS Data'!$A$3:$AAD$1504,68,FALSE))</f>
        <v>Central Lancashire LDS shared between Chorley, Preston and South Ribble. Reg 19 now Feb 2025 and submission by 30th June 2025.  Published 24 Feb 2025</v>
      </c>
      <c r="X40" s="7314" t="str">
        <f>IF(VLOOKUP($A40,'8 Oct - LIVE LDS Data'!$A$3:$AAD$1504,79,FALSE)=0/1/1900,"",VLOOKUP($A40,'8 Oct - LIVE LDS Data'!$A$3:$AAD$1504,79,FALSE))</f>
        <v>SUBMITTED</v>
      </c>
      <c r="Y40" s="7315" t="s">
        <v>90</v>
      </c>
      <c r="Z40" s="7538" t="s">
        <v>8056</v>
      </c>
      <c r="AA40" s="7300">
        <f>IF(VLOOKUP($A40,'8 Oct - LIVE LDS Data'!$A$3:$AAD$1504,72,FALSE)=0/1/1900,"",VLOOKUP($A40,'8 Oct - LIVE LDS Data'!$A$3:$AAD$1504,72,FALSE))</f>
        <v>45700</v>
      </c>
      <c r="AB40" s="7300">
        <f>IF(VLOOKUP($A40,'8 Oct - LIVE LDS Data'!$A$3:$AAD$1504,73,FALSE)=0/1/1900,"",VLOOKUP($A40,'8 Oct - LIVE LDS Data'!$A$3:$AAD$1504,73,FALSE))</f>
        <v>45420</v>
      </c>
      <c r="AC40" s="7300">
        <f>IF(VLOOKUP($A40,'8 Oct - LIVE LDS Data'!$A$3:$AAD$1504,75,FALSE)=0/1/1900,"",VLOOKUP($A40,'8 Oct - LIVE LDS Data'!$A$3:$AAD$1504,75,FALSE))</f>
        <v>45700</v>
      </c>
      <c r="AD40" s="7300">
        <f>IF(VLOOKUP($A40,'8 Oct - LIVE LDS Data'!$A$3:$AAD$1504,76,FALSE)=0/1/1900,"",VLOOKUP($A40,'8 Oct - LIVE LDS Data'!$A$3:$AAD$1504,76,FALSE))</f>
        <v>45420</v>
      </c>
    </row>
    <row r="41" spans="1:30" s="610" customFormat="1" ht="30" customHeight="1" x14ac:dyDescent="0.2">
      <c r="A41" s="1465" t="s">
        <v>988</v>
      </c>
      <c r="B41" s="1465"/>
      <c r="C41" s="1465" t="s">
        <v>989</v>
      </c>
      <c r="D41" s="1466"/>
      <c r="E41" s="1466"/>
      <c r="F41" s="7293" t="str">
        <f>IF(VLOOKUP($A41,'8 Oct - LIVE LDS Data'!$A$3:$AAD$1504,4,FALSE)=0/1/1900,"",VLOOKUP($A41,'8 Oct - LIVE LDS Data'!$A$3:$AAD$1504,4,FALSE))</f>
        <v>Local Plan Review (one combined Plan)</v>
      </c>
      <c r="G41" s="7294" t="str">
        <f>IF(VLOOKUP($A41,'8 Oct - LIVE LDS Data'!$A$3:$AAD$1504,6,FALSE)=0/1/1900,"",VLOOKUP($A41,'8 Oct - LIVE LDS Data'!$A$3:$AAD$1504,6,FALSE))</f>
        <v/>
      </c>
      <c r="H41" s="7294" t="str">
        <f>IF(VLOOKUP($A41,'8 Oct - LIVE LDS Data'!$A$3:$AAD$1504,7,FALSE)=0/1/1900,"",VLOOKUP($A41,'8 Oct - LIVE LDS Data'!$A$3:$AAD$1504,7,FALSE))</f>
        <v/>
      </c>
      <c r="I41" s="7294" t="str">
        <f>IF(VLOOKUP($A41,'8 Oct - LIVE LDS Data'!$A$3:$AAD$1504,8,FALSE)=0/1/1900,"",VLOOKUP($A41,'8 Oct - LIVE LDS Data'!$A$3:$AAD$1504,8,FALSE))</f>
        <v>N</v>
      </c>
      <c r="J41" s="7294" t="str">
        <f>IF(VLOOKUP($A41,'8 Oct - LIVE LDS Data'!$A$3:$AAD$1504,9,FALSE)=0/1/1900,"",VLOOKUP($A41,'8 Oct - LIVE LDS Data'!$A$3:$AAD$1504,9,FALSE))</f>
        <v>N</v>
      </c>
      <c r="K41" s="7295">
        <f>IF(VLOOKUP($A41,'8 Oct - LIVE LDS Data'!$A$3:$AAD$1504,10,FALSE)=0/1/1900,"",VLOOKUP($A41,'8 Oct - LIVE LDS Data'!$A$3:$AAD$1504,10,FALSE))</f>
        <v>44228</v>
      </c>
      <c r="L41" s="7297">
        <f>IF(VLOOKUP($A41,'8 Oct - LIVE LDS Data'!$A$3:$AAD$1504,33,FALSE)=0/1/1900,"",VLOOKUP($A41,'8 Oct - LIVE LDS Data'!$A$3:$AAD$1504,33,FALSE))</f>
        <v>45231</v>
      </c>
      <c r="M41" s="7297" t="str">
        <f>IF(VLOOKUP($A41,'8 Oct - LIVE LDS Data'!$A$3:$AAD$1504,34,FALSE)=0/1/1900,"",VLOOKUP($A41,'8 Oct - LIVE LDS Data'!$A$3:$AAD$1504,34,FALSE))</f>
        <v/>
      </c>
      <c r="N41" s="7297">
        <f>IF(VLOOKUP($A41,'8 Oct - LIVE LDS Data'!$A$3:$AAD$1504,40,FALSE)=0/1/1900,"",VLOOKUP($A41,'8 Oct - LIVE LDS Data'!$A$3:$AAD$1504,40,FALSE))</f>
        <v>45689</v>
      </c>
      <c r="O41" s="7297" t="str">
        <f>IF(VLOOKUP($A41,'8 Oct - LIVE LDS Data'!$A$3:$AAD$1504,41,FALSE)=0/1/1900,"",VLOOKUP($A41,'8 Oct - LIVE LDS Data'!$A$3:$AAD$1504,41,FALSE))</f>
        <v/>
      </c>
      <c r="P41" s="7297" t="str">
        <f>IF(VLOOKUP($A41,'8 Oct - LIVE LDS Data'!$A$3:$AAD$1504,47,FALSE)=0/1/1900,"",VLOOKUP($A41,'8 Oct - LIVE LDS Data'!$A$3:$AAD$1504,47,FALSE))</f>
        <v/>
      </c>
      <c r="Q41" s="7297" t="str">
        <f>IF(VLOOKUP($A41,'8 Oct - LIVE LDS Data'!$A$3:$AAD$1504,48,FALSE)=0/1/1900,"",VLOOKUP($A41,'8 Oct - LIVE LDS Data'!$A$3:$AAD$1504,48,FALSE))</f>
        <v/>
      </c>
      <c r="R41" s="7297" t="str">
        <f>IF(VLOOKUP($A41,'8 Oct - LIVE LDS Data'!$A$3:$AAD$1504,54,FALSE)=0/1/1900,"",VLOOKUP($A41,'8 Oct - LIVE LDS Data'!$A$3:$AAD$1504,54,FALSE))</f>
        <v/>
      </c>
      <c r="S41" s="7297" t="str">
        <f>IF(VLOOKUP($A41,'8 Oct - LIVE LDS Data'!$A$3:$AAD$1504,55,FALSE)=0/1/1900,"",VLOOKUP($A41,'8 Oct - LIVE LDS Data'!$A$3:$AAD$1504,55,FALSE))</f>
        <v/>
      </c>
      <c r="T41" s="7297">
        <f>IF(VLOOKUP($A41,'8 Oct - LIVE LDS Data'!$A$3:$AAD$1504,60,FALSE)=0/1/1900,"",VLOOKUP($A41,'8 Oct - LIVE LDS Data'!$A$3:$AAD$1504,60,FALSE))</f>
        <v>45870</v>
      </c>
      <c r="U41" s="7297">
        <f>IF(VLOOKUP($A41,'8 Oct - LIVE LDS Data'!$A$3:$AAD$1504,63,FALSE)=0/1/1900,"",VLOOKUP($A41,'8 Oct - LIVE LDS Data'!$A$3:$AAD$1504,63,FALSE))</f>
        <v>45931</v>
      </c>
      <c r="V41" s="7297">
        <f>IF(VLOOKUP($A41,'8 Oct - LIVE LDS Data'!$A$3:$AAD$1504,66,FALSE)=0/1/1900,"",VLOOKUP($A41,'8 Oct - LIVE LDS Data'!$A$3:$AAD$1504,66,FALSE))</f>
        <v>46113</v>
      </c>
      <c r="W41" s="7537" t="str">
        <f>IF(VLOOKUP($A41,'8 Oct - LIVE LDS Data'!$A$3:$AAD$1504,68,FALSE)=0/1/1900,"",VLOOKUP($A41,'8 Oct - LIVE LDS Data'!$A$3:$AAD$1504,68,FALSE))</f>
        <v>Issues &amp; Options (Reg 18) Nov-Dec 2023; Preferred Options (Reg 18) Oct-Nov 2024: Reg 19 now April-May 2025 (was July-Aug 2025); Submission September 2025; Examination Autumn 2025; Adoption Spring 2025.</v>
      </c>
      <c r="X41" s="7314" t="str">
        <f>IF(VLOOKUP($A41,'8 Oct - LIVE LDS Data'!$A$3:$AAD$1504,79,FALSE)=0/1/1900,"",VLOOKUP($A41,'8 Oct - LIVE LDS Data'!$A$3:$AAD$1504,79,FALSE))</f>
        <v>Reg 18 ongoing</v>
      </c>
      <c r="Y41" s="7315" t="s">
        <v>3757</v>
      </c>
      <c r="Z41" s="7538" t="s">
        <v>8051</v>
      </c>
      <c r="AA41" s="7300">
        <f>IF(VLOOKUP($A41,'8 Oct - LIVE LDS Data'!$A$3:$AAD$1504,72,FALSE)=0/1/1900,"",VLOOKUP($A41,'8 Oct - LIVE LDS Data'!$A$3:$AAD$1504,72,FALSE))</f>
        <v>45415</v>
      </c>
      <c r="AB41" s="7300">
        <f>IF(VLOOKUP($A41,'8 Oct - LIVE LDS Data'!$A$3:$AAD$1504,73,FALSE)=0/1/1900,"",VLOOKUP($A41,'8 Oct - LIVE LDS Data'!$A$3:$AAD$1504,73,FALSE))</f>
        <v>45607</v>
      </c>
      <c r="AC41" s="7300">
        <f>IF(VLOOKUP($A41,'8 Oct - LIVE LDS Data'!$A$3:$AAD$1504,75,FALSE)=0/1/1900,"",VLOOKUP($A41,'8 Oct - LIVE LDS Data'!$A$3:$AAD$1504,75,FALSE))</f>
        <v>45686</v>
      </c>
      <c r="AD41" s="7300">
        <f>IF(VLOOKUP($A41,'8 Oct - LIVE LDS Data'!$A$3:$AAD$1504,76,FALSE)=0/1/1900,"",VLOOKUP($A41,'8 Oct - LIVE LDS Data'!$A$3:$AAD$1504,76,FALSE))</f>
        <v>45607</v>
      </c>
    </row>
    <row r="42" spans="1:30" s="610" customFormat="1" ht="30" hidden="1" customHeight="1" x14ac:dyDescent="0.2">
      <c r="A42" s="1465" t="s">
        <v>1028</v>
      </c>
      <c r="B42" s="1465"/>
      <c r="C42" s="1465" t="s">
        <v>1029</v>
      </c>
      <c r="D42" s="1466"/>
      <c r="E42" s="1466"/>
      <c r="F42" s="7293" t="str">
        <f>IF(VLOOKUP($A42,'8 Oct - LIVE LDS Data'!$A$3:$AAD$1504,4,FALSE)=0/1/1900,"",VLOOKUP($A42,'8 Oct - LIVE LDS Data'!$A$3:$AAD$1504,4,FALSE))</f>
        <v>self reviewed.  New plan to be prepared under new system</v>
      </c>
      <c r="G42" s="7294" t="str">
        <f>IF(VLOOKUP($A42,'8 Oct - LIVE LDS Data'!$A$3:$AAD$1504,6,FALSE)=0/1/1900,"",VLOOKUP($A42,'8 Oct - LIVE LDS Data'!$A$3:$AAD$1504,6,FALSE))</f>
        <v/>
      </c>
      <c r="H42" s="7294" t="str">
        <f>IF(VLOOKUP($A42,'8 Oct - LIVE LDS Data'!$A$3:$AAD$1504,7,FALSE)=0/1/1900,"",VLOOKUP($A42,'8 Oct - LIVE LDS Data'!$A$3:$AAD$1504,7,FALSE))</f>
        <v/>
      </c>
      <c r="I42" s="7294"/>
      <c r="J42" s="7294"/>
      <c r="K42" s="7295">
        <f>IF(VLOOKUP($A42,'8 Oct - LIVE LDS Data'!$A$3:$AAD$1504,10,FALSE)=0/1/1900,"",VLOOKUP($A42,'8 Oct - LIVE LDS Data'!$A$3:$AAD$1504,10,FALSE))</f>
        <v>42696</v>
      </c>
      <c r="L42" s="7297">
        <f>IF(VLOOKUP($A42,'8 Oct - LIVE LDS Data'!$A$3:$AAD$1504,33,FALSE)=0/1/1900,"",VLOOKUP($A42,'8 Oct - LIVE LDS Data'!$A$3:$AAD$1504,33,FALSE))</f>
        <v>46023</v>
      </c>
      <c r="M42" s="7297" t="str">
        <f>IF(VLOOKUP($A42,'8 Oct - LIVE LDS Data'!$A$3:$AAD$1504,34,FALSE)=0/1/1900,"",VLOOKUP($A42,'8 Oct - LIVE LDS Data'!$A$3:$AAD$1504,34,FALSE))</f>
        <v/>
      </c>
      <c r="N42" s="7297" t="str">
        <f>IF(VLOOKUP($A42,'8 Oct - LIVE LDS Data'!$A$3:$AAD$1504,40,FALSE)=0/1/1900,"",VLOOKUP($A42,'8 Oct - LIVE LDS Data'!$A$3:$AAD$1504,40,FALSE))</f>
        <v/>
      </c>
      <c r="O42" s="7297" t="str">
        <f>IF(VLOOKUP($A42,'8 Oct - LIVE LDS Data'!$A$3:$AAD$1504,41,FALSE)=0/1/1900,"",VLOOKUP($A42,'8 Oct - LIVE LDS Data'!$A$3:$AAD$1504,41,FALSE))</f>
        <v/>
      </c>
      <c r="P42" s="7297" t="str">
        <f>IF(VLOOKUP($A42,'8 Oct - LIVE LDS Data'!$A$3:$AAD$1504,47,FALSE)=0/1/1900,"",VLOOKUP($A42,'8 Oct - LIVE LDS Data'!$A$3:$AAD$1504,47,FALSE))</f>
        <v/>
      </c>
      <c r="Q42" s="7297" t="str">
        <f>IF(VLOOKUP($A42,'8 Oct - LIVE LDS Data'!$A$3:$AAD$1504,48,FALSE)=0/1/1900,"",VLOOKUP($A42,'8 Oct - LIVE LDS Data'!$A$3:$AAD$1504,48,FALSE))</f>
        <v/>
      </c>
      <c r="R42" s="7297" t="str">
        <f>IF(VLOOKUP($A42,'8 Oct - LIVE LDS Data'!$A$3:$AAD$1504,54,FALSE)=0/1/1900,"",VLOOKUP($A42,'8 Oct - LIVE LDS Data'!$A$3:$AAD$1504,54,FALSE))</f>
        <v/>
      </c>
      <c r="S42" s="7297" t="str">
        <f>IF(VLOOKUP($A42,'8 Oct - LIVE LDS Data'!$A$3:$AAD$1504,55,FALSE)=0/1/1900,"",VLOOKUP($A42,'8 Oct - LIVE LDS Data'!$A$3:$AAD$1504,55,FALSE))</f>
        <v/>
      </c>
      <c r="T42" s="7297">
        <f>IF(VLOOKUP($A42,'8 Oct - LIVE LDS Data'!$A$3:$AAD$1504,60,FALSE)=0/1/1900,"",VLOOKUP($A42,'8 Oct - LIVE LDS Data'!$A$3:$AAD$1504,60,FALSE))</f>
        <v>46539</v>
      </c>
      <c r="U42" s="7297">
        <f>IF(VLOOKUP($A42,'8 Oct - LIVE LDS Data'!$A$3:$AAD$1504,63,FALSE)=0/1/1900,"",VLOOKUP($A42,'8 Oct - LIVE LDS Data'!$A$3:$AAD$1504,63,FALSE))</f>
        <v>46753</v>
      </c>
      <c r="V42" s="7297">
        <f>IF(VLOOKUP($A42,'8 Oct - LIVE LDS Data'!$A$3:$AAD$1504,66,FALSE)=0/1/1900,"",VLOOKUP($A42,'8 Oct - LIVE LDS Data'!$A$3:$AAD$1504,66,FALSE))</f>
        <v>46966</v>
      </c>
      <c r="W42" s="7537" t="str">
        <f>IF(VLOOKUP($A42,'8 Oct - LIVE LDS Data'!$A$3:$AAD$1504,68,FALSE)=0/1/1900,"",VLOOKUP($A42,'8 Oct - LIVE LDS Data'!$A$3:$AAD$1504,68,FALSE))</f>
        <v xml:space="preserve">The Local Plan will be replaced under the new Plan-making system that is due to be enacted in late 2025 (earliest start expected to be early 2026 if allocated to that ‘wave’ by MHCLG. </v>
      </c>
      <c r="X42" s="7314" t="str">
        <f>IF(VLOOKUP($A42,'8 Oct - LIVE LDS Data'!$A$3:$AAD$1504,79,FALSE)=0/1/1900,"",VLOOKUP($A42,'8 Oct - LIVE LDS Data'!$A$3:$AAD$1504,79,FALSE))</f>
        <v>new plan to be prepared under new system</v>
      </c>
      <c r="Y42" s="7315" t="s">
        <v>3757</v>
      </c>
      <c r="Z42" s="7538" t="s">
        <v>8054</v>
      </c>
      <c r="AA42" s="7300">
        <f>IF(VLOOKUP($A42,'8 Oct - LIVE LDS Data'!$A$3:$AAD$1504,72,FALSE)=0/1/1900,"",VLOOKUP($A42,'8 Oct - LIVE LDS Data'!$A$3:$AAD$1504,72,FALSE))</f>
        <v>45695</v>
      </c>
      <c r="AB42" s="7300">
        <f>IF(VLOOKUP($A42,'8 Oct - LIVE LDS Data'!$A$3:$AAD$1504,73,FALSE)=0/1/1900,"",VLOOKUP($A42,'8 Oct - LIVE LDS Data'!$A$3:$AAD$1504,73,FALSE))</f>
        <v>45678</v>
      </c>
      <c r="AC42" s="7300">
        <f>IF(VLOOKUP($A42,'8 Oct - LIVE LDS Data'!$A$3:$AAD$1504,75,FALSE)=0/1/1900,"",VLOOKUP($A42,'8 Oct - LIVE LDS Data'!$A$3:$AAD$1504,75,FALSE))</f>
        <v>45678</v>
      </c>
      <c r="AD42" s="7300">
        <f>IF(VLOOKUP($A42,'8 Oct - LIVE LDS Data'!$A$3:$AAD$1504,76,FALSE)=0/1/1900,"",VLOOKUP($A42,'8 Oct - LIVE LDS Data'!$A$3:$AAD$1504,76,FALSE))</f>
        <v>45678</v>
      </c>
    </row>
    <row r="43" spans="1:30" s="610" customFormat="1" ht="30" hidden="1" customHeight="1" x14ac:dyDescent="0.2">
      <c r="A43" s="1465" t="s">
        <v>1036</v>
      </c>
      <c r="B43" s="1465"/>
      <c r="C43" s="1465" t="s">
        <v>1037</v>
      </c>
      <c r="D43" s="1466"/>
      <c r="E43" s="1466"/>
      <c r="F43" s="7293" t="str">
        <f>IF(VLOOKUP($A43,'8 Oct - LIVE LDS Data'!$A$3:$AAD$1504,4,FALSE)=0/1/1900,"",VLOOKUP($A43,'8 Oct - LIVE LDS Data'!$A$3:$AAD$1504,4,FALSE))</f>
        <v>Cotswold District Local Plan 2026-2041 - New Local Plan</v>
      </c>
      <c r="G43" s="7294">
        <f>IF(VLOOKUP($A43,'8 Oct - LIVE LDS Data'!$A$3:$AAD$1504,6,FALSE)=0/1/1900,"",VLOOKUP($A43,'8 Oct - LIVE LDS Data'!$A$3:$AAD$1504,6,FALSE))</f>
        <v>2026</v>
      </c>
      <c r="H43" s="7294">
        <f>IF(VLOOKUP($A43,'8 Oct - LIVE LDS Data'!$A$3:$AAD$1504,7,FALSE)=0/1/1900,"",VLOOKUP($A43,'8 Oct - LIVE LDS Data'!$A$3:$AAD$1504,7,FALSE))</f>
        <v>2046</v>
      </c>
      <c r="I43" s="7294" t="str">
        <f>IF(VLOOKUP($A43,'8 Oct - LIVE LDS Data'!$A$3:$AAD$1504,8,FALSE)=0/1/1900,"",VLOOKUP($A43,'8 Oct - LIVE LDS Data'!$A$3:$AAD$1504,8,FALSE))</f>
        <v>N</v>
      </c>
      <c r="J43" s="7294" t="str">
        <f>IF(VLOOKUP($A43,'8 Oct - LIVE LDS Data'!$A$3:$AAD$1504,9,FALSE)=0/1/1900,"",VLOOKUP($A43,'8 Oct - LIVE LDS Data'!$A$3:$AAD$1504,9,FALSE))</f>
        <v>N</v>
      </c>
      <c r="K43" s="7295">
        <f>IF(VLOOKUP($A43,'8 Oct - LIVE LDS Data'!$A$3:$AAD$1504,10,FALSE)=0/1/1900,"",VLOOKUP($A43,'8 Oct - LIVE LDS Data'!$A$3:$AAD$1504,10,FALSE))</f>
        <v>43315</v>
      </c>
      <c r="L43" s="7297">
        <f>IF(VLOOKUP($A43,'8 Oct - LIVE LDS Data'!$A$3:$AAD$1504,33,FALSE)=0/1/1900,"",VLOOKUP($A43,'8 Oct - LIVE LDS Data'!$A$3:$AAD$1504,33,FALSE))</f>
        <v>46327</v>
      </c>
      <c r="M43" s="7297" t="str">
        <f>IF(VLOOKUP($A43,'8 Oct - LIVE LDS Data'!$A$3:$AAD$1504,34,FALSE)=0/1/1900,"",VLOOKUP($A43,'8 Oct - LIVE LDS Data'!$A$3:$AAD$1504,34,FALSE))</f>
        <v/>
      </c>
      <c r="N43" s="7297" t="str">
        <f>IF(VLOOKUP($A43,'8 Oct - LIVE LDS Data'!$A$3:$AAD$1504,40,FALSE)=0/1/1900,"",VLOOKUP($A43,'8 Oct - LIVE LDS Data'!$A$3:$AAD$1504,40,FALSE))</f>
        <v>Aug 2027</v>
      </c>
      <c r="O43" s="7297" t="str">
        <f>IF(VLOOKUP($A43,'8 Oct - LIVE LDS Data'!$A$3:$AAD$1504,41,FALSE)=0/1/1900,"",VLOOKUP($A43,'8 Oct - LIVE LDS Data'!$A$3:$AAD$1504,41,FALSE))</f>
        <v/>
      </c>
      <c r="P43" s="7297" t="str">
        <f>IF(VLOOKUP($A43,'8 Oct - LIVE LDS Data'!$A$3:$AAD$1504,47,FALSE)=0/1/1900,"",VLOOKUP($A43,'8 Oct - LIVE LDS Data'!$A$3:$AAD$1504,47,FALSE))</f>
        <v/>
      </c>
      <c r="Q43" s="7297" t="str">
        <f>IF(VLOOKUP($A43,'8 Oct - LIVE LDS Data'!$A$3:$AAD$1504,48,FALSE)=0/1/1900,"",VLOOKUP($A43,'8 Oct - LIVE LDS Data'!$A$3:$AAD$1504,48,FALSE))</f>
        <v/>
      </c>
      <c r="R43" s="7297" t="str">
        <f>IF(VLOOKUP($A43,'8 Oct - LIVE LDS Data'!$A$3:$AAD$1504,54,FALSE)=0/1/1900,"",VLOOKUP($A43,'8 Oct - LIVE LDS Data'!$A$3:$AAD$1504,54,FALSE))</f>
        <v/>
      </c>
      <c r="S43" s="7297" t="str">
        <f>IF(VLOOKUP($A43,'8 Oct - LIVE LDS Data'!$A$3:$AAD$1504,55,FALSE)=0/1/1900,"",VLOOKUP($A43,'8 Oct - LIVE LDS Data'!$A$3:$AAD$1504,55,FALSE))</f>
        <v/>
      </c>
      <c r="T43" s="7297">
        <f>IF(VLOOKUP($A43,'8 Oct - LIVE LDS Data'!$A$3:$AAD$1504,60,FALSE)=0/1/1900,"",VLOOKUP($A43,'8 Oct - LIVE LDS Data'!$A$3:$AAD$1504,60,FALSE))</f>
        <v>46874</v>
      </c>
      <c r="U43" s="7297">
        <f>IF(VLOOKUP($A43,'8 Oct - LIVE LDS Data'!$A$3:$AAD$1504,63,FALSE)=0/1/1900,"",VLOOKUP($A43,'8 Oct - LIVE LDS Data'!$A$3:$AAD$1504,63,FALSE))</f>
        <v>46966</v>
      </c>
      <c r="V43" s="7297">
        <f>IF(VLOOKUP($A43,'8 Oct - LIVE LDS Data'!$A$3:$AAD$1504,66,FALSE)=0/1/1900,"",VLOOKUP($A43,'8 Oct - LIVE LDS Data'!$A$3:$AAD$1504,66,FALSE))</f>
        <v>47423</v>
      </c>
      <c r="W43" s="7537" t="str">
        <f>IF(VLOOKUP($A43,'8 Oct - LIVE LDS Data'!$A$3:$AAD$1504,68,FALSE)=0/1/1900,"",VLOOKUP($A43,'8 Oct - LIVE LDS Data'!$A$3:$AAD$1504,68,FALSE))</f>
        <v>timetable uses old system terminology, but milestones fall within new system (submission is Q3 2028)</v>
      </c>
      <c r="X43" s="7314" t="str">
        <f>IF(VLOOKUP($A43,'8 Oct - LIVE LDS Data'!$A$3:$AAD$1504,79,FALSE)=0/1/1900,"",VLOOKUP($A43,'8 Oct - LIVE LDS Data'!$A$3:$AAD$1504,79,FALSE))</f>
        <v>new plan to be prepared under new system</v>
      </c>
      <c r="Y43" s="7315" t="s">
        <v>90</v>
      </c>
      <c r="Z43" s="7538" t="s">
        <v>8060</v>
      </c>
      <c r="AA43" s="7300" t="str">
        <f>IF(VLOOKUP($A43,'8 Oct - LIVE LDS Data'!$A$3:$AAD$1504,72,FALSE)=0/1/1900,"",VLOOKUP($A43,'8 Oct - LIVE LDS Data'!$A$3:$AAD$1504,72,FALSE))</f>
        <v/>
      </c>
      <c r="AB43" s="7300">
        <f>IF(VLOOKUP($A43,'8 Oct - LIVE LDS Data'!$A$3:$AAD$1504,73,FALSE)=0/1/1900,"",VLOOKUP($A43,'8 Oct - LIVE LDS Data'!$A$3:$AAD$1504,73,FALSE))</f>
        <v>45868</v>
      </c>
      <c r="AC43" s="7300" t="str">
        <f>IF(VLOOKUP($A43,'8 Oct - LIVE LDS Data'!$A$3:$AAD$1504,75,FALSE)=0/1/1900,"",VLOOKUP($A43,'8 Oct - LIVE LDS Data'!$A$3:$AAD$1504,75,FALSE))</f>
        <v/>
      </c>
      <c r="AD43" s="7300">
        <f>IF(VLOOKUP($A43,'8 Oct - LIVE LDS Data'!$A$3:$AAD$1504,76,FALSE)=0/1/1900,"",VLOOKUP($A43,'8 Oct - LIVE LDS Data'!$A$3:$AAD$1504,76,FALSE))</f>
        <v>45868</v>
      </c>
    </row>
    <row r="44" spans="1:30" s="610" customFormat="1" ht="30" hidden="1" customHeight="1" x14ac:dyDescent="0.2">
      <c r="A44" s="1465" t="s">
        <v>1048</v>
      </c>
      <c r="B44" s="1465"/>
      <c r="C44" s="1465" t="s">
        <v>1049</v>
      </c>
      <c r="D44" s="1466"/>
      <c r="E44" s="1466"/>
      <c r="F44" s="7293" t="str">
        <f>IF(VLOOKUP($A44,'8 Oct - LIVE LDS Data'!$A$3:$AAD$1504,4,FALSE)=0/1/1900,"",VLOOKUP($A44,'8 Oct - LIVE LDS Data'!$A$3:$AAD$1504,4,FALSE))</f>
        <v xml:space="preserve">Local Plan Review </v>
      </c>
      <c r="G44" s="7294">
        <f>IF(VLOOKUP($A44,'8 Oct - LIVE LDS Data'!$A$3:$AAD$1504,6,FALSE)=0/1/1900,"",VLOOKUP($A44,'8 Oct - LIVE LDS Data'!$A$3:$AAD$1504,6,FALSE))</f>
        <v>2021</v>
      </c>
      <c r="H44" s="7294">
        <f>IF(VLOOKUP($A44,'8 Oct - LIVE LDS Data'!$A$3:$AAD$1504,7,FALSE)=0/1/1900,"",VLOOKUP($A44,'8 Oct - LIVE LDS Data'!$A$3:$AAD$1504,7,FALSE))</f>
        <v>2041</v>
      </c>
      <c r="I44" s="7294" t="str">
        <f>IF(VLOOKUP($A44,'8 Oct - LIVE LDS Data'!$A$3:$AAD$1504,8,FALSE)=0/1/1900,"",VLOOKUP($A44,'8 Oct - LIVE LDS Data'!$A$3:$AAD$1504,8,FALSE))</f>
        <v>N</v>
      </c>
      <c r="J44" s="7294" t="str">
        <f>IF(VLOOKUP($A44,'8 Oct - LIVE LDS Data'!$A$3:$AAD$1504,9,FALSE)=0/1/1900,"",VLOOKUP($A44,'8 Oct - LIVE LDS Data'!$A$3:$AAD$1504,9,FALSE))</f>
        <v>N</v>
      </c>
      <c r="K44" s="7295">
        <f>IF(VLOOKUP($A44,'8 Oct - LIVE LDS Data'!$A$3:$AAD$1504,10,FALSE)=0/1/1900,"",VLOOKUP($A44,'8 Oct - LIVE LDS Data'!$A$3:$AAD$1504,10,FALSE))</f>
        <v>43075</v>
      </c>
      <c r="L44" s="7297">
        <f>IF(VLOOKUP($A44,'8 Oct - LIVE LDS Data'!$A$3:$AAD$1504,33,FALSE)=0/1/1900,"",VLOOKUP($A44,'8 Oct - LIVE LDS Data'!$A$3:$AAD$1504,33,FALSE))</f>
        <v>45078</v>
      </c>
      <c r="M44" s="7297">
        <f>IF(VLOOKUP($A44,'8 Oct - LIVE LDS Data'!$A$3:$AAD$1504,34,FALSE)=0/1/1900,"",VLOOKUP($A44,'8 Oct - LIVE LDS Data'!$A$3:$AAD$1504,34,FALSE))</f>
        <v>45125</v>
      </c>
      <c r="N44" s="7297" t="str">
        <f>IF(VLOOKUP($A44,'8 Oct - LIVE LDS Data'!$A$3:$AAD$1504,40,FALSE)=0/1/1900,"",VLOOKUP($A44,'8 Oct - LIVE LDS Data'!$A$3:$AAD$1504,40,FALSE))</f>
        <v/>
      </c>
      <c r="O44" s="7297" t="str">
        <f>IF(VLOOKUP($A44,'8 Oct - LIVE LDS Data'!$A$3:$AAD$1504,41,FALSE)=0/1/1900,"",VLOOKUP($A44,'8 Oct - LIVE LDS Data'!$A$3:$AAD$1504,41,FALSE))</f>
        <v/>
      </c>
      <c r="P44" s="7297" t="str">
        <f>IF(VLOOKUP($A44,'8 Oct - LIVE LDS Data'!$A$3:$AAD$1504,47,FALSE)=0/1/1900,"",VLOOKUP($A44,'8 Oct - LIVE LDS Data'!$A$3:$AAD$1504,47,FALSE))</f>
        <v/>
      </c>
      <c r="Q44" s="7297" t="str">
        <f>IF(VLOOKUP($A44,'8 Oct - LIVE LDS Data'!$A$3:$AAD$1504,48,FALSE)=0/1/1900,"",VLOOKUP($A44,'8 Oct - LIVE LDS Data'!$A$3:$AAD$1504,48,FALSE))</f>
        <v/>
      </c>
      <c r="R44" s="7297" t="str">
        <f>IF(VLOOKUP($A44,'8 Oct - LIVE LDS Data'!$A$3:$AAD$1504,54,FALSE)=0/1/1900,"",VLOOKUP($A44,'8 Oct - LIVE LDS Data'!$A$3:$AAD$1504,54,FALSE))</f>
        <v/>
      </c>
      <c r="S44" s="7297" t="str">
        <f>IF(VLOOKUP($A44,'8 Oct - LIVE LDS Data'!$A$3:$AAD$1504,55,FALSE)=0/1/1900,"",VLOOKUP($A44,'8 Oct - LIVE LDS Data'!$A$3:$AAD$1504,55,FALSE))</f>
        <v/>
      </c>
      <c r="T44" s="7297">
        <f>IF(VLOOKUP($A44,'8 Oct - LIVE LDS Data'!$A$3:$AAD$1504,60,FALSE)=0/1/1900,"",VLOOKUP($A44,'8 Oct - LIVE LDS Data'!$A$3:$AAD$1504,60,FALSE))</f>
        <v>45658</v>
      </c>
      <c r="U44" s="7297">
        <f>IF(VLOOKUP($A44,'8 Oct - LIVE LDS Data'!$A$3:$AAD$1504,63,FALSE)=0/1/1900,"",VLOOKUP($A44,'8 Oct - LIVE LDS Data'!$A$3:$AAD$1504,63,FALSE))</f>
        <v>45778</v>
      </c>
      <c r="V44" s="7297">
        <f>IF(VLOOKUP($A44,'8 Oct - LIVE LDS Data'!$A$3:$AAD$1504,66,FALSE)=0/1/1900,"",VLOOKUP($A44,'8 Oct - LIVE LDS Data'!$A$3:$AAD$1504,66,FALSE))</f>
        <v>45992</v>
      </c>
      <c r="W44" s="7537" t="str">
        <f>IF(VLOOKUP($A44,'8 Oct - LIVE LDS Data'!$A$3:$AAD$1504,68,FALSE)=0/1/1900,"",VLOOKUP($A44,'8 Oct - LIVE LDS Data'!$A$3:$AAD$1504,68,FALSE))</f>
        <v>Published 20 Jan 2025</v>
      </c>
      <c r="X44" s="7314" t="str">
        <f>IF(VLOOKUP($A44,'8 Oct - LIVE LDS Data'!$A$3:$AAD$1504,79,FALSE)=0/1/1900,"",VLOOKUP($A44,'8 Oct - LIVE LDS Data'!$A$3:$AAD$1504,79,FALSE))</f>
        <v>Published</v>
      </c>
      <c r="Y44" s="7315" t="s">
        <v>90</v>
      </c>
      <c r="Z44" s="7538" t="s">
        <v>8056</v>
      </c>
      <c r="AA44" s="7300">
        <f>IF(VLOOKUP($A44,'8 Oct - LIVE LDS Data'!$A$3:$AAD$1504,72,FALSE)=0/1/1900,"",VLOOKUP($A44,'8 Oct - LIVE LDS Data'!$A$3:$AAD$1504,72,FALSE))</f>
        <v>45695</v>
      </c>
      <c r="AB44" s="7300">
        <f>IF(VLOOKUP($A44,'8 Oct - LIVE LDS Data'!$A$3:$AAD$1504,73,FALSE)=0/1/1900,"",VLOOKUP($A44,'8 Oct - LIVE LDS Data'!$A$3:$AAD$1504,73,FALSE))</f>
        <v>45664</v>
      </c>
      <c r="AC44" s="7300">
        <f>IF(VLOOKUP($A44,'8 Oct - LIVE LDS Data'!$A$3:$AAD$1504,75,FALSE)=0/1/1900,"",VLOOKUP($A44,'8 Oct - LIVE LDS Data'!$A$3:$AAD$1504,75,FALSE))</f>
        <v>45678</v>
      </c>
      <c r="AD44" s="7300">
        <f>IF(VLOOKUP($A44,'8 Oct - LIVE LDS Data'!$A$3:$AAD$1504,76,FALSE)=0/1/1900,"",VLOOKUP($A44,'8 Oct - LIVE LDS Data'!$A$3:$AAD$1504,76,FALSE))</f>
        <v>45664</v>
      </c>
    </row>
    <row r="45" spans="1:30" s="610" customFormat="1" ht="30" hidden="1" customHeight="1" x14ac:dyDescent="0.2">
      <c r="A45" s="7301" t="s">
        <v>1095</v>
      </c>
      <c r="B45" s="7301"/>
      <c r="C45" s="3389" t="s">
        <v>1096</v>
      </c>
      <c r="D45" s="7302"/>
      <c r="E45" s="2382" t="s">
        <v>90</v>
      </c>
      <c r="F45" s="7293" t="str">
        <f>IF(VLOOKUP($A45,'8 Oct - LIVE LDS Data'!$A$3:$AAD$1504,4,FALSE)=0/1/1900,"",VLOOKUP($A45,'8 Oct - LIVE LDS Data'!$A$3:$AAD$1504,4,FALSE))</f>
        <v>Cumberland Local Plan</v>
      </c>
      <c r="G45" s="7294">
        <f>IF(VLOOKUP($A45,'8 Oct - LIVE LDS Data'!$A$3:$AAD$1504,6,FALSE)=0/1/1900,"",VLOOKUP($A45,'8 Oct - LIVE LDS Data'!$A$3:$AAD$1504,6,FALSE))</f>
        <v>2025</v>
      </c>
      <c r="H45" s="7294">
        <f>IF(VLOOKUP($A45,'8 Oct - LIVE LDS Data'!$A$3:$AAD$1504,7,FALSE)=0/1/1900,"",VLOOKUP($A45,'8 Oct - LIVE LDS Data'!$A$3:$AAD$1504,7,FALSE))</f>
        <v>2045</v>
      </c>
      <c r="I45" s="7294" t="str">
        <f>IF(VLOOKUP($A45,'8 Oct - LIVE LDS Data'!$A$3:$AAD$1504,8,FALSE)=0/1/1900,"",VLOOKUP($A45,'8 Oct - LIVE LDS Data'!$A$3:$AAD$1504,8,FALSE))</f>
        <v>N</v>
      </c>
      <c r="J45" s="7294" t="str">
        <f>IF(VLOOKUP($A45,'8 Oct - LIVE LDS Data'!$A$3:$AAD$1504,9,FALSE)=0/1/1900,"",VLOOKUP($A45,'8 Oct - LIVE LDS Data'!$A$3:$AAD$1504,9,FALSE))</f>
        <v>N</v>
      </c>
      <c r="K45" s="7295" t="str">
        <f>IF(VLOOKUP($A45,'8 Oct - LIVE LDS Data'!$A$3:$AAD$1504,10,FALSE)=0/1/1900,"",VLOOKUP($A45,'8 Oct - LIVE LDS Data'!$A$3:$AAD$1504,10,FALSE))</f>
        <v>new LPA</v>
      </c>
      <c r="L45" s="7297">
        <f>IF(VLOOKUP($A45,'8 Oct - LIVE LDS Data'!$A$3:$AAD$1504,33,FALSE)=0/1/1900,"",VLOOKUP($A45,'8 Oct - LIVE LDS Data'!$A$3:$AAD$1504,33,FALSE))</f>
        <v>45717</v>
      </c>
      <c r="M45" s="7297">
        <f>IF(VLOOKUP($A45,'8 Oct - LIVE LDS Data'!$A$3:$AAD$1504,34,FALSE)=0/1/1900,"",VLOOKUP($A45,'8 Oct - LIVE LDS Data'!$A$3:$AAD$1504,34,FALSE))</f>
        <v>45901</v>
      </c>
      <c r="N45" s="7297" t="str">
        <f>IF(VLOOKUP($A45,'8 Oct - LIVE LDS Data'!$A$3:$AAD$1504,40,FALSE)=0/1/1900,"",VLOOKUP($A45,'8 Oct - LIVE LDS Data'!$A$3:$AAD$1504,40,FALSE))</f>
        <v/>
      </c>
      <c r="O45" s="7297" t="str">
        <f>IF(VLOOKUP($A45,'8 Oct - LIVE LDS Data'!$A$3:$AAD$1504,41,FALSE)=0/1/1900,"",VLOOKUP($A45,'8 Oct - LIVE LDS Data'!$A$3:$AAD$1504,41,FALSE))</f>
        <v/>
      </c>
      <c r="P45" s="7297" t="str">
        <f>IF(VLOOKUP($A45,'8 Oct - LIVE LDS Data'!$A$3:$AAD$1504,47,FALSE)=0/1/1900,"",VLOOKUP($A45,'8 Oct - LIVE LDS Data'!$A$3:$AAD$1504,47,FALSE))</f>
        <v/>
      </c>
      <c r="Q45" s="7297" t="str">
        <f>IF(VLOOKUP($A45,'8 Oct - LIVE LDS Data'!$A$3:$AAD$1504,48,FALSE)=0/1/1900,"",VLOOKUP($A45,'8 Oct - LIVE LDS Data'!$A$3:$AAD$1504,48,FALSE))</f>
        <v/>
      </c>
      <c r="R45" s="7297" t="str">
        <f>IF(VLOOKUP($A45,'8 Oct - LIVE LDS Data'!$A$3:$AAD$1504,54,FALSE)=0/1/1900,"",VLOOKUP($A45,'8 Oct - LIVE LDS Data'!$A$3:$AAD$1504,54,FALSE))</f>
        <v/>
      </c>
      <c r="S45" s="7297" t="str">
        <f>IF(VLOOKUP($A45,'8 Oct - LIVE LDS Data'!$A$3:$AAD$1504,55,FALSE)=0/1/1900,"",VLOOKUP($A45,'8 Oct - LIVE LDS Data'!$A$3:$AAD$1504,55,FALSE))</f>
        <v/>
      </c>
      <c r="T45" s="7297">
        <f>IF(VLOOKUP($A45,'8 Oct - LIVE LDS Data'!$A$3:$AAD$1504,60,FALSE)=0/1/1900,"",VLOOKUP($A45,'8 Oct - LIVE LDS Data'!$A$3:$AAD$1504,60,FALSE))</f>
        <v>46447</v>
      </c>
      <c r="U45" s="7297">
        <f>IF(VLOOKUP($A45,'8 Oct - LIVE LDS Data'!$A$3:$AAD$1504,63,FALSE)=0/1/1900,"",VLOOKUP($A45,'8 Oct - LIVE LDS Data'!$A$3:$AAD$1504,63,FALSE))</f>
        <v>46539</v>
      </c>
      <c r="V45" s="7297">
        <f>IF(VLOOKUP($A45,'8 Oct - LIVE LDS Data'!$A$3:$AAD$1504,66,FALSE)=0/1/1900,"",VLOOKUP($A45,'8 Oct - LIVE LDS Data'!$A$3:$AAD$1504,66,FALSE))</f>
        <v>46813</v>
      </c>
      <c r="W45" s="7537" t="str">
        <f>IF(VLOOKUP($A45,'8 Oct - LIVE LDS Data'!$A$3:$AAD$1504,68,FALSE)=0/1/1900,"",VLOOKUP($A45,'8 Oct - LIVE LDS Data'!$A$3:$AAD$1504,68,FALSE))</f>
        <v>Reg 18 issues and options now running Sep - Oct 2025.  Issues and Options document (Sep 2025) provides timetable under current system but acknowledges this will change.</v>
      </c>
      <c r="X45" s="7314" t="str">
        <f>IF(VLOOKUP($A45,'8 Oct - LIVE LDS Data'!$A$3:$AAD$1504,79,FALSE)=0/1/1900,"",VLOOKUP($A45,'8 Oct - LIVE LDS Data'!$A$3:$AAD$1504,79,FALSE))</f>
        <v>Reg 18 ongoing</v>
      </c>
      <c r="Y45" s="7315" t="s">
        <v>3757</v>
      </c>
      <c r="Z45" s="7538" t="s">
        <v>8054</v>
      </c>
      <c r="AA45" s="7300">
        <f>IF(VLOOKUP($A45,'8 Oct - LIVE LDS Data'!$A$3:$AAD$1504,72,FALSE)=0/1/1900,"",VLOOKUP($A45,'8 Oct - LIVE LDS Data'!$A$3:$AAD$1504,72,FALSE))</f>
        <v>45562</v>
      </c>
      <c r="AB45" s="7300">
        <f>IF(VLOOKUP($A45,'8 Oct - LIVE LDS Data'!$A$3:$AAD$1504,73,FALSE)=0/1/1900,"",VLOOKUP($A45,'8 Oct - LIVE LDS Data'!$A$3:$AAD$1504,73,FALSE))</f>
        <v>45932</v>
      </c>
      <c r="AC45" s="7300" t="str">
        <f>IF(VLOOKUP($A45,'8 Oct - LIVE LDS Data'!$A$3:$AAD$1504,75,FALSE)=0/1/1900,"",VLOOKUP($A45,'8 Oct - LIVE LDS Data'!$A$3:$AAD$1504,75,FALSE))</f>
        <v/>
      </c>
      <c r="AD45" s="7300">
        <f>IF(VLOOKUP($A45,'8 Oct - LIVE LDS Data'!$A$3:$AAD$1504,76,FALSE)=0/1/1900,"",VLOOKUP($A45,'8 Oct - LIVE LDS Data'!$A$3:$AAD$1504,76,FALSE))</f>
        <v>45932</v>
      </c>
    </row>
    <row r="46" spans="1:30" s="610" customFormat="1" ht="30" hidden="1" customHeight="1" x14ac:dyDescent="0.2">
      <c r="A46" s="1465" t="s">
        <v>1118</v>
      </c>
      <c r="B46" s="1465"/>
      <c r="C46" s="1468" t="s">
        <v>1106</v>
      </c>
      <c r="D46" s="2210"/>
      <c r="E46" s="1469"/>
      <c r="F46" s="7293" t="str">
        <f>IF(VLOOKUP($A46,'8 Oct - LIVE LDS Data'!$A$3:$AAD$1504,4,FALSE)=0/1/1900,"",VLOOKUP($A46,'8 Oct - LIVE LDS Data'!$A$3:$AAD$1504,4,FALSE))</f>
        <v>Dacorum Local Plan 2026 - 2041</v>
      </c>
      <c r="G46" s="7294">
        <f>IF(VLOOKUP($A46,'8 Oct - LIVE LDS Data'!$A$3:$AAD$1504,6,FALSE)=0/1/1900,"",VLOOKUP($A46,'8 Oct - LIVE LDS Data'!$A$3:$AAD$1504,6,FALSE))</f>
        <v>2026</v>
      </c>
      <c r="H46" s="7294">
        <f>IF(VLOOKUP($A46,'8 Oct - LIVE LDS Data'!$A$3:$AAD$1504,7,FALSE)=0/1/1900,"",VLOOKUP($A46,'8 Oct - LIVE LDS Data'!$A$3:$AAD$1504,7,FALSE))</f>
        <v>2041</v>
      </c>
      <c r="I46" s="7294" t="str">
        <f>IF(VLOOKUP($A46,'8 Oct - LIVE LDS Data'!$A$3:$AAD$1504,8,FALSE)=0/1/1900,"",VLOOKUP($A46,'8 Oct - LIVE LDS Data'!$A$3:$AAD$1504,8,FALSE))</f>
        <v>N</v>
      </c>
      <c r="J46" s="7294" t="str">
        <f>IF(VLOOKUP($A46,'8 Oct - LIVE LDS Data'!$A$3:$AAD$1504,9,FALSE)=0/1/1900,"",VLOOKUP($A46,'8 Oct - LIVE LDS Data'!$A$3:$AAD$1504,9,FALSE))</f>
        <v>N</v>
      </c>
      <c r="K46" s="7295">
        <f>IF(VLOOKUP($A46,'8 Oct - LIVE LDS Data'!$A$3:$AAD$1504,10,FALSE)=0/1/1900,"",VLOOKUP($A46,'8 Oct - LIVE LDS Data'!$A$3:$AAD$1504,10,FALSE))</f>
        <v>41542</v>
      </c>
      <c r="L46" s="7297">
        <f>IF(VLOOKUP($A46,'8 Oct - LIVE LDS Data'!$A$3:$AAD$1504,33,FALSE)=0/1/1900,"",VLOOKUP($A46,'8 Oct - LIVE LDS Data'!$A$3:$AAD$1504,33,FALSE))</f>
        <v>43040</v>
      </c>
      <c r="M46" s="7297">
        <f>IF(VLOOKUP($A46,'8 Oct - LIVE LDS Data'!$A$3:$AAD$1504,34,FALSE)=0/1/1900,"",VLOOKUP($A46,'8 Oct - LIVE LDS Data'!$A$3:$AAD$1504,34,FALSE))</f>
        <v>43040</v>
      </c>
      <c r="N46" s="7297">
        <f>IF(VLOOKUP($A46,'8 Oct - LIVE LDS Data'!$A$3:$AAD$1504,40,FALSE)=0/1/1900,"",VLOOKUP($A46,'8 Oct - LIVE LDS Data'!$A$3:$AAD$1504,40,FALSE))</f>
        <v>44136</v>
      </c>
      <c r="O46" s="7297">
        <f>IF(VLOOKUP($A46,'8 Oct - LIVE LDS Data'!$A$3:$AAD$1504,41,FALSE)=0/1/1900,"",VLOOKUP($A46,'8 Oct - LIVE LDS Data'!$A$3:$AAD$1504,41,FALSE))</f>
        <v>44136</v>
      </c>
      <c r="P46" s="7297">
        <f>IF(VLOOKUP($A46,'8 Oct - LIVE LDS Data'!$A$3:$AAD$1504,47,FALSE)=0/1/1900,"",VLOOKUP($A46,'8 Oct - LIVE LDS Data'!$A$3:$AAD$1504,47,FALSE))</f>
        <v>45078</v>
      </c>
      <c r="Q46" s="7297">
        <f>IF(VLOOKUP($A46,'8 Oct - LIVE LDS Data'!$A$3:$AAD$1504,48,FALSE)=0/1/1900,"",VLOOKUP($A46,'8 Oct - LIVE LDS Data'!$A$3:$AAD$1504,48,FALSE))</f>
        <v>45229</v>
      </c>
      <c r="R46" s="7297" t="str">
        <f>IF(VLOOKUP($A46,'8 Oct - LIVE LDS Data'!$A$3:$AAD$1504,54,FALSE)=0/1/1900,"",VLOOKUP($A46,'8 Oct - LIVE LDS Data'!$A$3:$AAD$1504,54,FALSE))</f>
        <v/>
      </c>
      <c r="S46" s="7297" t="str">
        <f>IF(VLOOKUP($A46,'8 Oct - LIVE LDS Data'!$A$3:$AAD$1504,55,FALSE)=0/1/1900,"",VLOOKUP($A46,'8 Oct - LIVE LDS Data'!$A$3:$AAD$1504,55,FALSE))</f>
        <v/>
      </c>
      <c r="T46" s="7297">
        <f>IF(VLOOKUP($A46,'8 Oct - LIVE LDS Data'!$A$3:$AAD$1504,60,FALSE)=0/1/1900,"",VLOOKUP($A46,'8 Oct - LIVE LDS Data'!$A$3:$AAD$1504,60,FALSE))</f>
        <v>45566</v>
      </c>
      <c r="U46" s="7297">
        <f>IF(VLOOKUP($A46,'8 Oct - LIVE LDS Data'!$A$3:$AAD$1504,63,FALSE)=0/1/1900,"",VLOOKUP($A46,'8 Oct - LIVE LDS Data'!$A$3:$AAD$1504,63,FALSE))</f>
        <v>45717</v>
      </c>
      <c r="V46" s="7297">
        <f>IF(VLOOKUP($A46,'8 Oct - LIVE LDS Data'!$A$3:$AAD$1504,66,FALSE)=0/1/1900,"",VLOOKUP($A46,'8 Oct - LIVE LDS Data'!$A$3:$AAD$1504,66,FALSE))</f>
        <v>46054</v>
      </c>
      <c r="W46" s="7537" t="str">
        <f>IF(VLOOKUP($A46,'8 Oct - LIVE LDS Data'!$A$3:$AAD$1504,68,FALSE)=0/1/1900,"",VLOOKUP($A46,'8 Oct - LIVE LDS Data'!$A$3:$AAD$1504,68,FALSE))</f>
        <v>Previous LDS Feb 2022.  Current LDS Oct-2023: Reg 18 Draft Plan consultation now closed - ran from 30 Oct - 11 Dec 2023 (was June - July 2023). Reg 19 now Oct-2024 (was June 2024); Submission now Feb 2025 (was Oct 2024) and Adoption now Feb 2026 (was Oct 2025).</v>
      </c>
      <c r="X46" s="7314" t="str">
        <f>IF(VLOOKUP($A46,'8 Oct - LIVE LDS Data'!$A$3:$AAD$1504,79,FALSE)=0/1/1900,"",VLOOKUP($A46,'8 Oct - LIVE LDS Data'!$A$3:$AAD$1504,79,FALSE))</f>
        <v>Submitted</v>
      </c>
      <c r="Y46" s="7315" t="s">
        <v>90</v>
      </c>
      <c r="Z46" s="7538" t="s">
        <v>8061</v>
      </c>
      <c r="AA46" s="7300">
        <f>IF(VLOOKUP($A46,'8 Oct - LIVE LDS Data'!$A$3:$AAD$1504,72,FALSE)=0/1/1900,"",VLOOKUP($A46,'8 Oct - LIVE LDS Data'!$A$3:$AAD$1504,72,FALSE))</f>
        <v>45575</v>
      </c>
      <c r="AB46" s="7300">
        <f>IF(VLOOKUP($A46,'8 Oct - LIVE LDS Data'!$A$3:$AAD$1504,73,FALSE)=0/1/1900,"",VLOOKUP($A46,'8 Oct - LIVE LDS Data'!$A$3:$AAD$1504,73,FALSE))</f>
        <v>45272</v>
      </c>
      <c r="AC46" s="7300">
        <f>IF(VLOOKUP($A46,'8 Oct - LIVE LDS Data'!$A$3:$AAD$1504,75,FALSE)=0/1/1900,"",VLOOKUP($A46,'8 Oct - LIVE LDS Data'!$A$3:$AAD$1504,75,FALSE))</f>
        <v>45575</v>
      </c>
      <c r="AD46" s="7300">
        <f>IF(VLOOKUP($A46,'8 Oct - LIVE LDS Data'!$A$3:$AAD$1504,76,FALSE)=0/1/1900,"",VLOOKUP($A46,'8 Oct - LIVE LDS Data'!$A$3:$AAD$1504,76,FALSE))</f>
        <v>45687</v>
      </c>
    </row>
    <row r="47" spans="1:30" s="610" customFormat="1" ht="30" customHeight="1" x14ac:dyDescent="0.2">
      <c r="A47" s="1465"/>
      <c r="B47" s="3349" t="s">
        <v>1105</v>
      </c>
      <c r="C47" s="1468" t="s">
        <v>1106</v>
      </c>
      <c r="D47" s="2210"/>
      <c r="E47" s="1469"/>
      <c r="F47" s="7293" t="str">
        <f>IF(VLOOKUP($B47,'8 Oct - LIVE LDS Data'!$B$3:$AAD$1504,3,FALSE)=0/1/1900,"",VLOOKUP($B47,'8 Oct - LIVE LDS Data'!$B$3:$AAD$1504,3,FALSE))</f>
        <v>South West Hertfordshire 2050
Joint Strategic Plan</v>
      </c>
      <c r="G47" s="7311">
        <f>IF(VLOOKUP($B47,'8 Oct - LIVE LDS Data'!$B$3:$AAD$1504,5,FALSE)=0/1/1900,"",VLOOKUP($B47,'8 Oct - LIVE LDS Data'!$B$3:$AAD$1504,5,FALSE))</f>
        <v>2025</v>
      </c>
      <c r="H47" s="7311">
        <f>IF(VLOOKUP($B47,'8 Oct - LIVE LDS Data'!$B$3:$AAD$1504,6,FALSE)=0/1/1900,"",VLOOKUP($B47,'8 Oct - LIVE LDS Data'!$B$3:$AAD$1504,6,FALSE))</f>
        <v>2050</v>
      </c>
      <c r="I47" s="7311" t="str">
        <f>IF(VLOOKUP($B47,'8 Oct - LIVE LDS Data'!$B$3:$AAD$1504,7,FALSE)=0/1/1900,"",VLOOKUP($B47,'8 Oct - LIVE LDS Data'!$B$3:$AAD$1504,7,FALSE))</f>
        <v>N</v>
      </c>
      <c r="J47" s="7311" t="str">
        <f>IF(VLOOKUP($B47,'8 Oct - LIVE LDS Data'!$B$3:$AAD$1504,8,FALSE)=0/1/1900,"",VLOOKUP($B47,'8 Oct - LIVE LDS Data'!$B$3:$AAD$1504,8,FALSE))</f>
        <v>Y</v>
      </c>
      <c r="K47" s="7295">
        <f>IF(VLOOKUP($B47,'8 Oct - LIVE LDS Data'!$B$3:$AAD$1504,9,FALSE)=0/1/1900,"",VLOOKUP($B47,'8 Oct - LIVE LDS Data'!$B$3:$AAD$1504,9,FALSE))</f>
        <v>41542</v>
      </c>
      <c r="L47" s="7297">
        <f>IF(VLOOKUP($B47,'8 Oct - LIVE LDS Data'!$B$3:$AAD$1504,32,FALSE)=0/1/1900,"",VLOOKUP($B47,'8 Oct - LIVE LDS Data'!$B$3:$AAD$1504,32,FALSE))</f>
        <v>44805</v>
      </c>
      <c r="M47" s="7297">
        <f>IF(VLOOKUP($B47,'8 Oct - LIVE LDS Data'!$B$3:$AAD$1504,33,FALSE)=0/1/1900,"",VLOOKUP($B47,'8 Oct - LIVE LDS Data'!$B$3:$AAD$1504,33,FALSE))</f>
        <v>44809</v>
      </c>
      <c r="N47" s="7297">
        <f>IF(VLOOKUP($B47,'8 Oct - LIVE LDS Data'!$B$3:$AAD$1504,39,FALSE)=0/1/1900,"",VLOOKUP($B47,'8 Oct - LIVE LDS Data'!$B$3:$AAD$1504,39,FALSE))</f>
        <v>45444</v>
      </c>
      <c r="O47" s="7297" t="str">
        <f>IF(VLOOKUP($B47,'8 Oct - LIVE LDS Data'!$B$3:$AAD$1504,40,FALSE)=0/1/1900,"",VLOOKUP($B47,'8 Oct - LIVE LDS Data'!$B$3:$AAD$1504,40,FALSE))</f>
        <v/>
      </c>
      <c r="P47" s="7297" t="str">
        <f>IF(VLOOKUP($B47,'8 Oct - LIVE LDS Data'!$B$3:$AAD$1504,46,FALSE)=0/1/1900,"",VLOOKUP($B47,'8 Oct - LIVE LDS Data'!$B$3:$AAD$1504,46,FALSE))</f>
        <v/>
      </c>
      <c r="Q47" s="7297" t="str">
        <f>IF(VLOOKUP($B47,'8 Oct - LIVE LDS Data'!$B$3:$AAD$1504,47,FALSE)=0/1/1900,"",VLOOKUP($B47,'8 Oct - LIVE LDS Data'!$B$3:$AAD$1504,47,FALSE))</f>
        <v/>
      </c>
      <c r="R47" s="7297" t="str">
        <f>IF(VLOOKUP($B47,'8 Oct - LIVE LDS Data'!$B$3:$AAD$1504,53,FALSE)=0/1/1900,"",VLOOKUP($B47,'8 Oct - LIVE LDS Data'!$B$3:$AAD$1504,53,FALSE))</f>
        <v/>
      </c>
      <c r="S47" s="7297" t="str">
        <f>IF(VLOOKUP($B47,'8 Oct - LIVE LDS Data'!$B$3:$AAD$1504,54,FALSE)=0/1/1900,"",VLOOKUP($B47,'8 Oct - LIVE LDS Data'!$B$3:$AAD$1504,54,FALSE))</f>
        <v/>
      </c>
      <c r="T47" s="7297">
        <f>IF(VLOOKUP($B47,'8 Oct - LIVE LDS Data'!$B$3:$AAD$1504,59,FALSE)=0/1/1900,"",VLOOKUP($B47,'8 Oct - LIVE LDS Data'!$B$3:$AAD$1504,59,FALSE))</f>
        <v>45658</v>
      </c>
      <c r="U47" s="7297">
        <f>IF(VLOOKUP($B47,'8 Oct - LIVE LDS Data'!$B$3:$AAD$1504,62,FALSE)=0/1/1900,"",VLOOKUP($B47,'8 Oct - LIVE LDS Data'!$B$3:$AAD$1504,62,FALSE))</f>
        <v>45717</v>
      </c>
      <c r="V47" s="7297" t="str">
        <f>IF(VLOOKUP($B47,'8 Oct - LIVE LDS Data'!$B$3:$AAD$1504,65,FALSE)=0/1/1900,"",VLOOKUP($B47,'8 Oct - LIVE LDS Data'!$B$3:$AAD$1504,65,FALSE))</f>
        <v>TBC</v>
      </c>
      <c r="W47" s="7539" t="str">
        <f>IF(VLOOKUP($B47,'8 Oct - LIVE LDS Data'!$B$3:$AAD$1504,78,FALSE)=0/1/1900,"",VLOOKUP($B47,'8 Oct - LIVE LDS Data'!$B$3:$AAD$1504,78,FALSE))</f>
        <v>Reg 18 ongoing</v>
      </c>
      <c r="X47" s="7314" t="str">
        <f>IF(VLOOKUP($B47,'8 Oct - LIVE LDS Data'!$B$3:$AAD$1504,78,FALSE)=0/1/1900,"",VLOOKUP($B47,'8 Oct - LIVE LDS Data'!$B$3:$AAD$1504,78,FALSE))</f>
        <v>Reg 18 ongoing</v>
      </c>
      <c r="Y47" s="7541" t="str">
        <f>IF(VLOOKUP($B47,'8 Oct - LIVE LDS Data'!$B$3:$AAD$1504,72,FALSE)=0/1/1900,"",VLOOKUP($B47,'8 Oct - LIVE LDS Data'!$B$3:$AAD$1504,72,FALSE))</f>
        <v/>
      </c>
      <c r="Z47" s="7316">
        <f>IF(VLOOKUP($B47,'8 Oct - LIVE LDS Data'!$B$3:$AAD$1504,74,FALSE)=0/1/1900,"",VLOOKUP($B47,'8 Oct - LIVE LDS Data'!$B$3:$AAD$1504,74,FALSE))</f>
        <v>44803</v>
      </c>
      <c r="AA47" s="7313">
        <f>IF(VLOOKUP($B47,'8 Oct - LIVE LDS Data'!$B$3:$AAD$1504,71,FALSE)=0/1/1900,"",VLOOKUP($B47,'8 Oct - LIVE LDS Data'!$B$3:$AAD$1504,71,FALSE))</f>
        <v>45468</v>
      </c>
      <c r="AB47" s="7300" t="str">
        <f>IF(VLOOKUP($B47,'8 Oct - LIVE LDS Data'!$B$3:$AAD$1504,72,FALSE)=0/1/1900,"",VLOOKUP($B47,'8 Oct - LIVE LDS Data'!$B$3:$AAD$1504,72,FALSE))</f>
        <v/>
      </c>
      <c r="AC47" s="7300">
        <f>IF(VLOOKUP($B47,'8 Oct - LIVE LDS Data'!$B$3:$AAD$1504,74,FALSE)=0/1/1900,"",VLOOKUP($B47,'8 Oct - LIVE LDS Data'!$B$3:$AAD$1504,74,FALSE))</f>
        <v>44803</v>
      </c>
      <c r="AD47" s="7300">
        <f>IF(VLOOKUP($B47,'8 Oct - LIVE LDS Data'!$B$3:$AAD$1504,75,FALSE)=0/1/1900,"",VLOOKUP($B47,'8 Oct - LIVE LDS Data'!$B$3:$AAD$1504,75,FALSE))</f>
        <v>45345</v>
      </c>
    </row>
    <row r="48" spans="1:30" s="610" customFormat="1" ht="30" hidden="1" customHeight="1" x14ac:dyDescent="0.2">
      <c r="A48" s="7301" t="s">
        <v>1130</v>
      </c>
      <c r="B48" s="7301"/>
      <c r="C48" s="7301" t="s">
        <v>1131</v>
      </c>
      <c r="D48" s="7302"/>
      <c r="E48" s="7302"/>
      <c r="F48" s="7293" t="str">
        <f>IF(VLOOKUP($A48,'8 Oct - LIVE LDS Data'!$A$3:$AAD$1504,4,FALSE)=0/1/1900,"",VLOOKUP($A48,'8 Oct - LIVE LDS Data'!$A$3:$AAD$1504,4,FALSE))</f>
        <v>Darlington Local Plan Review 2026-2042</v>
      </c>
      <c r="G48" s="7294">
        <f>IF(VLOOKUP($A48,'8 Oct - LIVE LDS Data'!$A$3:$AAD$1504,6,FALSE)=0/1/1900,"",VLOOKUP($A48,'8 Oct - LIVE LDS Data'!$A$3:$AAD$1504,6,FALSE))</f>
        <v>2026</v>
      </c>
      <c r="H48" s="7294">
        <f>IF(VLOOKUP($A48,'8 Oct - LIVE LDS Data'!$A$3:$AAD$1504,7,FALSE)=0/1/1900,"",VLOOKUP($A48,'8 Oct - LIVE LDS Data'!$A$3:$AAD$1504,7,FALSE))</f>
        <v>2042</v>
      </c>
      <c r="I48" s="7294" t="str">
        <f>IF(VLOOKUP($A48,'8 Oct - LIVE LDS Data'!$A$3:$AAD$1504,8,FALSE)=0/1/1900,"",VLOOKUP($A48,'8 Oct - LIVE LDS Data'!$A$3:$AAD$1504,8,FALSE))</f>
        <v>N</v>
      </c>
      <c r="J48" s="7294" t="str">
        <f>IF(VLOOKUP($A48,'8 Oct - LIVE LDS Data'!$A$3:$AAD$1504,9,FALSE)=0/1/1900,"",VLOOKUP($A48,'8 Oct - LIVE LDS Data'!$A$3:$AAD$1504,9,FALSE))</f>
        <v>N</v>
      </c>
      <c r="K48" s="7295">
        <f>IF(VLOOKUP($A48,'8 Oct - LIVE LDS Data'!$A$3:$AAD$1504,10,FALSE)=0/1/1900,"",VLOOKUP($A48,'8 Oct - LIVE LDS Data'!$A$3:$AAD$1504,10,FALSE))</f>
        <v>44609</v>
      </c>
      <c r="L48" s="7295"/>
      <c r="M48" s="7295"/>
      <c r="N48" s="7295"/>
      <c r="O48" s="7295"/>
      <c r="P48" s="7295"/>
      <c r="Q48" s="7295"/>
      <c r="R48" s="7295"/>
      <c r="S48" s="7295"/>
      <c r="T48" s="7297">
        <f>IF(VLOOKUP($A48,'8 Oct - LIVE LDS Data'!$A$3:$AAD$1504,60,FALSE)=0/1/1900,"",VLOOKUP($A48,'8 Oct - LIVE LDS Data'!$A$3:$AAD$1504,60,FALSE))</f>
        <v>46082</v>
      </c>
      <c r="U48" s="7297">
        <f>IF(VLOOKUP($A48,'8 Oct - LIVE LDS Data'!$A$3:$AAD$1504,63,FALSE)=0/1/1900,"",VLOOKUP($A48,'8 Oct - LIVE LDS Data'!$A$3:$AAD$1504,63,FALSE))</f>
        <v>46266</v>
      </c>
      <c r="V48" s="7297">
        <f>IF(VLOOKUP($A48,'8 Oct - LIVE LDS Data'!$A$3:$AAD$1504,66,FALSE)=0/1/1900,"",VLOOKUP($A48,'8 Oct - LIVE LDS Data'!$A$3:$AAD$1504,66,FALSE))</f>
        <v>46569</v>
      </c>
      <c r="W48" s="7537" t="str">
        <f>IF(VLOOKUP($A48,'8 Oct - LIVE LDS Data'!$A$3:$AAD$1504,68,FALSE)=0/1/1900,"",VLOOKUP($A48,'8 Oct - LIVE LDS Data'!$A$3:$AAD$1504,68,FALSE))</f>
        <v>recently adopted plan (2022), new LDS provides brief timetable</v>
      </c>
      <c r="X48" s="7314" t="str">
        <f>IF(VLOOKUP($A48,'8 Oct - LIVE LDS Data'!$A$3:$AAD$1504,79,FALSE)=0/1/1900,"",VLOOKUP($A48,'8 Oct - LIVE LDS Data'!$A$3:$AAD$1504,79,FALSE))</f>
        <v>Reg 18 yet to start</v>
      </c>
      <c r="Y48" s="7315" t="s">
        <v>3757</v>
      </c>
      <c r="Z48" s="7538" t="s">
        <v>8051</v>
      </c>
      <c r="AA48" s="7300">
        <f>IF(VLOOKUP($A48,'8 Oct - LIVE LDS Data'!$A$3:$AAD$1504,72,FALSE)=0/1/1900,"",VLOOKUP($A48,'8 Oct - LIVE LDS Data'!$A$3:$AAD$1504,72,FALSE))</f>
        <v>44687</v>
      </c>
      <c r="AB48" s="7300">
        <f>IF(VLOOKUP($A48,'8 Oct - LIVE LDS Data'!$A$3:$AAD$1504,73,FALSE)=0/1/1900,"",VLOOKUP($A48,'8 Oct - LIVE LDS Data'!$A$3:$AAD$1504,73,FALSE))</f>
        <v>45701</v>
      </c>
      <c r="AC48" s="7300">
        <f>IF(VLOOKUP($A48,'8 Oct - LIVE LDS Data'!$A$3:$AAD$1504,75,FALSE)=0/1/1900,"",VLOOKUP($A48,'8 Oct - LIVE LDS Data'!$A$3:$AAD$1504,75,FALSE))</f>
        <v>45635</v>
      </c>
      <c r="AD48" s="7300">
        <f>IF(VLOOKUP($A48,'8 Oct - LIVE LDS Data'!$A$3:$AAD$1504,76,FALSE)=0/1/1900,"",VLOOKUP($A48,'8 Oct - LIVE LDS Data'!$A$3:$AAD$1504,76,FALSE))</f>
        <v>45701</v>
      </c>
    </row>
    <row r="49" spans="1:30" s="610" customFormat="1" ht="30" hidden="1" customHeight="1" x14ac:dyDescent="0.2">
      <c r="A49" s="7309" t="s">
        <v>1144</v>
      </c>
      <c r="B49" s="7309"/>
      <c r="C49" s="7309" t="s">
        <v>4185</v>
      </c>
      <c r="D49" s="7310"/>
      <c r="E49" s="7310"/>
      <c r="F49" s="7293" t="str">
        <f>IF(VLOOKUP($A49,'8 Oct - LIVE LDS Data'!$A$3:$AAD$1504,4,FALSE)=0/1/1900,"",VLOOKUP($A49,'8 Oct - LIVE LDS Data'!$A$3:$AAD$1504,4,FALSE))</f>
        <v>Dartmoor National Park Local Plan</v>
      </c>
      <c r="G49" s="7294" t="str">
        <f>IF(VLOOKUP($A49,'8 Oct - LIVE LDS Data'!$A$3:$AAD$1504,6,FALSE)=0/1/1900,"",VLOOKUP($A49,'8 Oct - LIVE LDS Data'!$A$3:$AAD$1504,6,FALSE))</f>
        <v/>
      </c>
      <c r="H49" s="7294" t="str">
        <f>IF(VLOOKUP($A49,'8 Oct - LIVE LDS Data'!$A$3:$AAD$1504,7,FALSE)=0/1/1900,"",VLOOKUP($A49,'8 Oct - LIVE LDS Data'!$A$3:$AAD$1504,7,FALSE))</f>
        <v/>
      </c>
      <c r="I49" s="7294" t="str">
        <f>IF(VLOOKUP($A49,'8 Oct - LIVE LDS Data'!$A$3:$AAD$1504,8,FALSE)=0/1/1900,"",VLOOKUP($A49,'8 Oct - LIVE LDS Data'!$A$3:$AAD$1504,8,FALSE))</f>
        <v>N</v>
      </c>
      <c r="J49" s="7294" t="str">
        <f>IF(VLOOKUP($A49,'8 Oct - LIVE LDS Data'!$A$3:$AAD$1504,9,FALSE)=0/1/1900,"",VLOOKUP($A49,'8 Oct - LIVE LDS Data'!$A$3:$AAD$1504,9,FALSE))</f>
        <v>N</v>
      </c>
      <c r="K49" s="7295">
        <f>IF(VLOOKUP($A49,'8 Oct - LIVE LDS Data'!$A$3:$AAD$1504,10,FALSE)=0/1/1900,"",VLOOKUP($A49,'8 Oct - LIVE LDS Data'!$A$3:$AAD$1504,10,FALSE))</f>
        <v>44533</v>
      </c>
      <c r="L49" s="7297" t="str">
        <f>IF(VLOOKUP($A49,'8 Oct - LIVE LDS Data'!$A$3:$AAD$1504,33,FALSE)=0/1/1900,"",VLOOKUP($A49,'8 Oct - LIVE LDS Data'!$A$3:$AAD$1504,33,FALSE))</f>
        <v>2028/29</v>
      </c>
      <c r="M49" s="7297" t="str">
        <f>IF(VLOOKUP($A49,'8 Oct - LIVE LDS Data'!$A$3:$AAD$1504,34,FALSE)=0/1/1900,"",VLOOKUP($A49,'8 Oct - LIVE LDS Data'!$A$3:$AAD$1504,34,FALSE))</f>
        <v/>
      </c>
      <c r="N49" s="7297" t="str">
        <f>IF(VLOOKUP($A49,'8 Oct - LIVE LDS Data'!$A$3:$AAD$1504,40,FALSE)=0/1/1900,"",VLOOKUP($A49,'8 Oct - LIVE LDS Data'!$A$3:$AAD$1504,40,FALSE))</f>
        <v/>
      </c>
      <c r="O49" s="7297" t="str">
        <f>IF(VLOOKUP($A49,'8 Oct - LIVE LDS Data'!$A$3:$AAD$1504,41,FALSE)=0/1/1900,"",VLOOKUP($A49,'8 Oct - LIVE LDS Data'!$A$3:$AAD$1504,41,FALSE))</f>
        <v/>
      </c>
      <c r="P49" s="7297" t="str">
        <f>IF(VLOOKUP($A49,'8 Oct - LIVE LDS Data'!$A$3:$AAD$1504,47,FALSE)=0/1/1900,"",VLOOKUP($A49,'8 Oct - LIVE LDS Data'!$A$3:$AAD$1504,47,FALSE))</f>
        <v/>
      </c>
      <c r="Q49" s="7297" t="str">
        <f>IF(VLOOKUP($A49,'8 Oct - LIVE LDS Data'!$A$3:$AAD$1504,48,FALSE)=0/1/1900,"",VLOOKUP($A49,'8 Oct - LIVE LDS Data'!$A$3:$AAD$1504,48,FALSE))</f>
        <v/>
      </c>
      <c r="R49" s="7297" t="str">
        <f>IF(VLOOKUP($A49,'8 Oct - LIVE LDS Data'!$A$3:$AAD$1504,54,FALSE)=0/1/1900,"",VLOOKUP($A49,'8 Oct - LIVE LDS Data'!$A$3:$AAD$1504,54,FALSE))</f>
        <v/>
      </c>
      <c r="S49" s="7297" t="str">
        <f>IF(VLOOKUP($A49,'8 Oct - LIVE LDS Data'!$A$3:$AAD$1504,55,FALSE)=0/1/1900,"",VLOOKUP($A49,'8 Oct - LIVE LDS Data'!$A$3:$AAD$1504,55,FALSE))</f>
        <v/>
      </c>
      <c r="T49" s="7297" t="str">
        <f>IF(VLOOKUP($A49,'8 Oct - LIVE LDS Data'!$A$3:$AAD$1504,60,FALSE)=0/1/1900,"",VLOOKUP($A49,'8 Oct - LIVE LDS Data'!$A$3:$AAD$1504,60,FALSE))</f>
        <v>2030/31</v>
      </c>
      <c r="U49" s="7297" t="str">
        <f>IF(VLOOKUP($A49,'8 Oct - LIVE LDS Data'!$A$3:$AAD$1504,63,FALSE)=0/1/1900,"",VLOOKUP($A49,'8 Oct - LIVE LDS Data'!$A$3:$AAD$1504,63,FALSE))</f>
        <v>2031/32</v>
      </c>
      <c r="V49" s="7297" t="str">
        <f>IF(VLOOKUP($A49,'8 Oct - LIVE LDS Data'!$A$3:$AAD$1504,66,FALSE)=0/1/1900,"",VLOOKUP($A49,'8 Oct - LIVE LDS Data'!$A$3:$AAD$1504,66,FALSE))</f>
        <v/>
      </c>
      <c r="W49" s="7537" t="str">
        <f>IF(VLOOKUP($A49,'8 Oct - LIVE LDS Data'!$A$3:$AAD$1504,68,FALSE)=0/1/1900,"",VLOOKUP($A49,'8 Oct - LIVE LDS Data'!$A$3:$AAD$1504,68,FALSE))</f>
        <v>Submission under new system in 2031/32</v>
      </c>
      <c r="X49" s="7314" t="str">
        <f>IF(VLOOKUP($A49,'8 Oct - LIVE LDS Data'!$A$3:$AAD$1504,79,FALSE)=0/1/1900,"",VLOOKUP($A49,'8 Oct - LIVE LDS Data'!$A$3:$AAD$1504,79,FALSE))</f>
        <v>new plan to be prepared under new system</v>
      </c>
      <c r="Y49" s="7315" t="s">
        <v>3757</v>
      </c>
      <c r="Z49" s="7538" t="s">
        <v>226</v>
      </c>
      <c r="AA49" s="7300">
        <f>IF(VLOOKUP($A49,'8 Oct - LIVE LDS Data'!$A$3:$AAD$1504,72,FALSE)=0/1/1900,"",VLOOKUP($A49,'8 Oct - LIVE LDS Data'!$A$3:$AAD$1504,72,FALSE))</f>
        <v>45320</v>
      </c>
      <c r="AB49" s="7300">
        <f>IF(VLOOKUP($A49,'8 Oct - LIVE LDS Data'!$A$3:$AAD$1504,73,FALSE)=0/1/1900,"",VLOOKUP($A49,'8 Oct - LIVE LDS Data'!$A$3:$AAD$1504,73,FALSE))</f>
        <v>45908</v>
      </c>
      <c r="AC49" s="7300" t="str">
        <f>IF(VLOOKUP($A49,'8 Oct - LIVE LDS Data'!$A$3:$AAD$1504,75,FALSE)=0/1/1900,"",VLOOKUP($A49,'8 Oct - LIVE LDS Data'!$A$3:$AAD$1504,75,FALSE))</f>
        <v/>
      </c>
      <c r="AD49" s="7300">
        <f>IF(VLOOKUP($A49,'8 Oct - LIVE LDS Data'!$A$3:$AAD$1504,76,FALSE)=0/1/1900,"",VLOOKUP($A49,'8 Oct - LIVE LDS Data'!$A$3:$AAD$1504,76,FALSE))</f>
        <v>45908</v>
      </c>
    </row>
    <row r="50" spans="1:30" s="610" customFormat="1" ht="30" hidden="1" customHeight="1" x14ac:dyDescent="0.2">
      <c r="A50" s="1465" t="s">
        <v>1171</v>
      </c>
      <c r="B50" s="1465"/>
      <c r="C50" s="1465" t="s">
        <v>1172</v>
      </c>
      <c r="D50" s="1466"/>
      <c r="E50" s="1466"/>
      <c r="F50" s="7293" t="str">
        <f>IF(VLOOKUP($A50,'8 Oct - LIVE LDS Data'!$A$3:$AAD$1504,4,FALSE)=0/1/1900,"",VLOOKUP($A50,'8 Oct - LIVE LDS Data'!$A$3:$AAD$1504,4,FALSE))</f>
        <v>Derby Local Plan update</v>
      </c>
      <c r="G50" s="7294" t="str">
        <f>IF(VLOOKUP($A50,'8 Oct - LIVE LDS Data'!$A$3:$AAD$1504,6,FALSE)=0/1/1900,"",VLOOKUP($A50,'8 Oct - LIVE LDS Data'!$A$3:$AAD$1504,6,FALSE))</f>
        <v/>
      </c>
      <c r="H50" s="7294">
        <f>IF(VLOOKUP($A50,'8 Oct - LIVE LDS Data'!$A$3:$AAD$1504,7,FALSE)=0/1/1900,"",VLOOKUP($A50,'8 Oct - LIVE LDS Data'!$A$3:$AAD$1504,7,FALSE))</f>
        <v>2040</v>
      </c>
      <c r="I50" s="7294" t="str">
        <f>IF(VLOOKUP($A50,'8 Oct - LIVE LDS Data'!$A$3:$AAD$1504,8,FALSE)=0/1/1900,"",VLOOKUP($A50,'8 Oct - LIVE LDS Data'!$A$3:$AAD$1504,8,FALSE))</f>
        <v>N</v>
      </c>
      <c r="J50" s="7294" t="str">
        <f>IF(VLOOKUP($A50,'8 Oct - LIVE LDS Data'!$A$3:$AAD$1504,9,FALSE)=0/1/1900,"",VLOOKUP($A50,'8 Oct - LIVE LDS Data'!$A$3:$AAD$1504,9,FALSE))</f>
        <v>N</v>
      </c>
      <c r="K50" s="7295">
        <f>IF(VLOOKUP($A50,'8 Oct - LIVE LDS Data'!$A$3:$AAD$1504,10,FALSE)=0/1/1900,"",VLOOKUP($A50,'8 Oct - LIVE LDS Data'!$A$3:$AAD$1504,10,FALSE))</f>
        <v>42760</v>
      </c>
      <c r="L50" s="7297">
        <f>IF(VLOOKUP($A50,'8 Oct - LIVE LDS Data'!$A$3:$AAD$1504,33,FALSE)=0/1/1900,"",VLOOKUP($A50,'8 Oct - LIVE LDS Data'!$A$3:$AAD$1504,33,FALSE))</f>
        <v>45413</v>
      </c>
      <c r="M50" s="7297" t="str">
        <f>IF(VLOOKUP($A50,'8 Oct - LIVE LDS Data'!$A$3:$AAD$1504,34,FALSE)=0/1/1900,"",VLOOKUP($A50,'8 Oct - LIVE LDS Data'!$A$3:$AAD$1504,34,FALSE))</f>
        <v/>
      </c>
      <c r="N50" s="7297" t="str">
        <f>IF(VLOOKUP($A50,'8 Oct - LIVE LDS Data'!$A$3:$AAD$1504,40,FALSE)=0/1/1900,"",VLOOKUP($A50,'8 Oct - LIVE LDS Data'!$A$3:$AAD$1504,40,FALSE))</f>
        <v/>
      </c>
      <c r="O50" s="7297" t="str">
        <f>IF(VLOOKUP($A50,'8 Oct - LIVE LDS Data'!$A$3:$AAD$1504,41,FALSE)=0/1/1900,"",VLOOKUP($A50,'8 Oct - LIVE LDS Data'!$A$3:$AAD$1504,41,FALSE))</f>
        <v/>
      </c>
      <c r="P50" s="7297" t="str">
        <f>IF(VLOOKUP($A50,'8 Oct - LIVE LDS Data'!$A$3:$AAD$1504,47,FALSE)=0/1/1900,"",VLOOKUP($A50,'8 Oct - LIVE LDS Data'!$A$3:$AAD$1504,47,FALSE))</f>
        <v/>
      </c>
      <c r="Q50" s="7297" t="str">
        <f>IF(VLOOKUP($A50,'8 Oct - LIVE LDS Data'!$A$3:$AAD$1504,48,FALSE)=0/1/1900,"",VLOOKUP($A50,'8 Oct - LIVE LDS Data'!$A$3:$AAD$1504,48,FALSE))</f>
        <v/>
      </c>
      <c r="R50" s="7297" t="str">
        <f>IF(VLOOKUP($A50,'8 Oct - LIVE LDS Data'!$A$3:$AAD$1504,54,FALSE)=0/1/1900,"",VLOOKUP($A50,'8 Oct - LIVE LDS Data'!$A$3:$AAD$1504,54,FALSE))</f>
        <v/>
      </c>
      <c r="S50" s="7297" t="str">
        <f>IF(VLOOKUP($A50,'8 Oct - LIVE LDS Data'!$A$3:$AAD$1504,55,FALSE)=0/1/1900,"",VLOOKUP($A50,'8 Oct - LIVE LDS Data'!$A$3:$AAD$1504,55,FALSE))</f>
        <v/>
      </c>
      <c r="T50" s="7297">
        <f>IF(VLOOKUP($A50,'8 Oct - LIVE LDS Data'!$A$3:$AAD$1504,60,FALSE)=0/1/1900,"",VLOOKUP($A50,'8 Oct - LIVE LDS Data'!$A$3:$AAD$1504,60,FALSE))</f>
        <v>45689</v>
      </c>
      <c r="U50" s="7297">
        <f>IF(VLOOKUP($A50,'8 Oct - LIVE LDS Data'!$A$3:$AAD$1504,63,FALSE)=0/1/1900,"",VLOOKUP($A50,'8 Oct - LIVE LDS Data'!$A$3:$AAD$1504,63,FALSE))</f>
        <v>45901</v>
      </c>
      <c r="V50" s="7297">
        <f>IF(VLOOKUP($A50,'8 Oct - LIVE LDS Data'!$A$3:$AAD$1504,66,FALSE)=0/1/1900,"",VLOOKUP($A50,'8 Oct - LIVE LDS Data'!$A$3:$AAD$1504,66,FALSE))</f>
        <v>46143</v>
      </c>
      <c r="W50" s="7537" t="str">
        <f>IF(VLOOKUP($A50,'8 Oct - LIVE LDS Data'!$A$3:$AAD$1504,68,FALSE)=0/1/1900,"",VLOOKUP($A50,'8 Oct - LIVE LDS Data'!$A$3:$AAD$1504,68,FALSE))</f>
        <v>Submission now Sep 2025</v>
      </c>
      <c r="X50" s="7314" t="str">
        <f>IF(VLOOKUP($A50,'8 Oct - LIVE LDS Data'!$A$3:$AAD$1504,79,FALSE)=0/1/1900,"",VLOOKUP($A50,'8 Oct - LIVE LDS Data'!$A$3:$AAD$1504,79,FALSE))</f>
        <v>Reg 18 yet to start</v>
      </c>
      <c r="Y50" s="7315" t="s">
        <v>3757</v>
      </c>
      <c r="Z50" s="7538" t="s">
        <v>8051</v>
      </c>
      <c r="AA50" s="7300">
        <f>IF(VLOOKUP($A50,'8 Oct - LIVE LDS Data'!$A$3:$AAD$1504,72,FALSE)=0/1/1900,"",VLOOKUP($A50,'8 Oct - LIVE LDS Data'!$A$3:$AAD$1504,72,FALSE))</f>
        <v>45595</v>
      </c>
      <c r="AB50" s="7300">
        <f>IF(VLOOKUP($A50,'8 Oct - LIVE LDS Data'!$A$3:$AAD$1504,73,FALSE)=0/1/1900,"",VLOOKUP($A50,'8 Oct - LIVE LDS Data'!$A$3:$AAD$1504,73,FALSE))</f>
        <v>45320</v>
      </c>
      <c r="AC50" s="7300">
        <f>IF(VLOOKUP($A50,'8 Oct - LIVE LDS Data'!$A$3:$AAD$1504,75,FALSE)=0/1/1900,"",VLOOKUP($A50,'8 Oct - LIVE LDS Data'!$A$3:$AAD$1504,75,FALSE))</f>
        <v>45427</v>
      </c>
      <c r="AD50" s="7300">
        <f>IF(VLOOKUP($A50,'8 Oct - LIVE LDS Data'!$A$3:$AAD$1504,76,FALSE)=0/1/1900,"",VLOOKUP($A50,'8 Oct - LIVE LDS Data'!$A$3:$AAD$1504,76,FALSE))</f>
        <v>45686</v>
      </c>
    </row>
    <row r="51" spans="1:30" s="610" customFormat="1" ht="30" hidden="1" customHeight="1" x14ac:dyDescent="0.2">
      <c r="A51" s="1465" t="s">
        <v>1178</v>
      </c>
      <c r="B51" s="1465"/>
      <c r="C51" s="1465" t="s">
        <v>1179</v>
      </c>
      <c r="D51" s="1466"/>
      <c r="E51" s="1466"/>
      <c r="F51" s="7293" t="str">
        <f>IF(VLOOKUP($A51,'8 Oct - LIVE LDS Data'!$A$3:$AAD$1504,4,FALSE)=0/1/1900,"",VLOOKUP($A51,'8 Oct - LIVE LDS Data'!$A$3:$AAD$1504,4,FALSE))</f>
        <v>Local Plan Review</v>
      </c>
      <c r="G51" s="7294">
        <f>IF(VLOOKUP($A51,'8 Oct - LIVE LDS Data'!$A$3:$AAD$1504,6,FALSE)=0/1/1900,"",VLOOKUP($A51,'8 Oct - LIVE LDS Data'!$A$3:$AAD$1504,6,FALSE))</f>
        <v>2017</v>
      </c>
      <c r="H51" s="7294">
        <f>IF(VLOOKUP($A51,'8 Oct - LIVE LDS Data'!$A$3:$AAD$1504,7,FALSE)=0/1/1900,"",VLOOKUP($A51,'8 Oct - LIVE LDS Data'!$A$3:$AAD$1504,7,FALSE))</f>
        <v>2040</v>
      </c>
      <c r="I51" s="7294" t="str">
        <f>IF(VLOOKUP($A51,'8 Oct - LIVE LDS Data'!$A$3:$AAD$1504,8,FALSE)=0/1/1900,"",VLOOKUP($A51,'8 Oct - LIVE LDS Data'!$A$3:$AAD$1504,8,FALSE))</f>
        <v>N</v>
      </c>
      <c r="J51" s="7294" t="str">
        <f>IF(VLOOKUP($A51,'8 Oct - LIVE LDS Data'!$A$3:$AAD$1504,9,FALSE)=0/1/1900,"",VLOOKUP($A51,'8 Oct - LIVE LDS Data'!$A$3:$AAD$1504,9,FALSE))</f>
        <v>N</v>
      </c>
      <c r="K51" s="7295">
        <f>IF(VLOOKUP($A51,'8 Oct - LIVE LDS Data'!$A$3:$AAD$1504,10,FALSE)=0/1/1900,"",VLOOKUP($A51,'8 Oct - LIVE LDS Data'!$A$3:$AAD$1504,10,FALSE))</f>
        <v>43076</v>
      </c>
      <c r="L51" s="7297">
        <f>IF(VLOOKUP($A51,'8 Oct - LIVE LDS Data'!$A$3:$AAD$1504,33,FALSE)=0/1/1900,"",VLOOKUP($A51,'8 Oct - LIVE LDS Data'!$A$3:$AAD$1504,33,FALSE))</f>
        <v>45352</v>
      </c>
      <c r="M51" s="7297">
        <f>IF(VLOOKUP($A51,'8 Oct - LIVE LDS Data'!$A$3:$AAD$1504,34,FALSE)=0/1/1900,"",VLOOKUP($A51,'8 Oct - LIVE LDS Data'!$A$3:$AAD$1504,34,FALSE))</f>
        <v>45421</v>
      </c>
      <c r="N51" s="7297">
        <f>IF(VLOOKUP($A51,'8 Oct - LIVE LDS Data'!$A$3:$AAD$1504,40,FALSE)=0/1/1900,"",VLOOKUP($A51,'8 Oct - LIVE LDS Data'!$A$3:$AAD$1504,40,FALSE))</f>
        <v>46023</v>
      </c>
      <c r="O51" s="7297" t="str">
        <f>IF(VLOOKUP($A51,'8 Oct - LIVE LDS Data'!$A$3:$AAD$1504,41,FALSE)=0/1/1900,"",VLOOKUP($A51,'8 Oct - LIVE LDS Data'!$A$3:$AAD$1504,41,FALSE))</f>
        <v/>
      </c>
      <c r="P51" s="7297" t="str">
        <f>IF(VLOOKUP($A51,'8 Oct - LIVE LDS Data'!$A$3:$AAD$1504,47,FALSE)=0/1/1900,"",VLOOKUP($A51,'8 Oct - LIVE LDS Data'!$A$3:$AAD$1504,47,FALSE))</f>
        <v/>
      </c>
      <c r="Q51" s="7297" t="str">
        <f>IF(VLOOKUP($A51,'8 Oct - LIVE LDS Data'!$A$3:$AAD$1504,48,FALSE)=0/1/1900,"",VLOOKUP($A51,'8 Oct - LIVE LDS Data'!$A$3:$AAD$1504,48,FALSE))</f>
        <v/>
      </c>
      <c r="R51" s="7297" t="str">
        <f>IF(VLOOKUP($A51,'8 Oct - LIVE LDS Data'!$A$3:$AAD$1504,54,FALSE)=0/1/1900,"",VLOOKUP($A51,'8 Oct - LIVE LDS Data'!$A$3:$AAD$1504,54,FALSE))</f>
        <v/>
      </c>
      <c r="S51" s="7297" t="str">
        <f>IF(VLOOKUP($A51,'8 Oct - LIVE LDS Data'!$A$3:$AAD$1504,55,FALSE)=0/1/1900,"",VLOOKUP($A51,'8 Oct - LIVE LDS Data'!$A$3:$AAD$1504,55,FALSE))</f>
        <v/>
      </c>
      <c r="T51" s="7297">
        <f>IF(VLOOKUP($A51,'8 Oct - LIVE LDS Data'!$A$3:$AAD$1504,60,FALSE)=0/1/1900,"",VLOOKUP($A51,'8 Oct - LIVE LDS Data'!$A$3:$AAD$1504,60,FALSE))</f>
        <v>46235</v>
      </c>
      <c r="U51" s="7297">
        <f>IF(VLOOKUP($A51,'8 Oct - LIVE LDS Data'!$A$3:$AAD$1504,63,FALSE)=0/1/1900,"",VLOOKUP($A51,'8 Oct - LIVE LDS Data'!$A$3:$AAD$1504,63,FALSE))</f>
        <v>46357</v>
      </c>
      <c r="V51" s="7297">
        <f>IF(VLOOKUP($A51,'8 Oct - LIVE LDS Data'!$A$3:$AAD$1504,66,FALSE)=0/1/1900,"",VLOOKUP($A51,'8 Oct - LIVE LDS Data'!$A$3:$AAD$1504,66,FALSE))</f>
        <v>46631</v>
      </c>
      <c r="W51" s="7537" t="str">
        <f>IF(VLOOKUP($A51,'8 Oct - LIVE LDS Data'!$A$3:$AAD$1504,68,FALSE)=0/1/1900,"",VLOOKUP($A51,'8 Oct - LIVE LDS Data'!$A$3:$AAD$1504,68,FALSE))</f>
        <v/>
      </c>
      <c r="X51" s="7552" t="str">
        <f>IF(VLOOKUP($A51,'8 Oct - LIVE LDS Data'!$A$3:$AAD$1504,79,FALSE)=0/1/1900,"",VLOOKUP($A51,'8 Oct - LIVE LDS Data'!$A$3:$AAD$1504,79,FALSE))</f>
        <v>Reg 18 yet to start</v>
      </c>
      <c r="Y51" s="7315" t="s">
        <v>3757</v>
      </c>
      <c r="Z51" s="7538" t="s">
        <v>8051</v>
      </c>
      <c r="AA51" s="7300">
        <f>IF(VLOOKUP($A51,'8 Oct - LIVE LDS Data'!$A$3:$AAD$1504,72,FALSE)=0/1/1900,"",VLOOKUP($A51,'8 Oct - LIVE LDS Data'!$A$3:$AAD$1504,72,FALSE))</f>
        <v>45392</v>
      </c>
      <c r="AB51" s="7300">
        <f>IF(VLOOKUP($A51,'8 Oct - LIVE LDS Data'!$A$3:$AAD$1504,73,FALSE)=0/1/1900,"",VLOOKUP($A51,'8 Oct - LIVE LDS Data'!$A$3:$AAD$1504,73,FALSE))</f>
        <v>45700</v>
      </c>
      <c r="AC51" s="7300">
        <f>IF(VLOOKUP($A51,'8 Oct - LIVE LDS Data'!$A$3:$AAD$1504,75,FALSE)=0/1/1900,"",VLOOKUP($A51,'8 Oct - LIVE LDS Data'!$A$3:$AAD$1504,75,FALSE))</f>
        <v>45321</v>
      </c>
      <c r="AD51" s="7300">
        <f>IF(VLOOKUP($A51,'8 Oct - LIVE LDS Data'!$A$3:$AAD$1504,76,FALSE)=0/1/1900,"",VLOOKUP($A51,'8 Oct - LIVE LDS Data'!$A$3:$AAD$1504,76,FALSE))</f>
        <v>45700</v>
      </c>
    </row>
    <row r="52" spans="1:30" s="610" customFormat="1" ht="30" hidden="1" customHeight="1" x14ac:dyDescent="0.2">
      <c r="A52" s="7309" t="s">
        <v>1188</v>
      </c>
      <c r="B52" s="7309"/>
      <c r="C52" s="7309" t="s">
        <v>1189</v>
      </c>
      <c r="D52" s="7310"/>
      <c r="E52" s="7310"/>
      <c r="F52" s="7293" t="str">
        <f>IF(VLOOKUP($A52,'8 Oct - LIVE LDS Data'!$A$3:$AAD$1504,4,FALSE)=0/1/1900,"",VLOOKUP($A52,'8 Oct - LIVE LDS Data'!$A$3:$AAD$1504,4,FALSE))</f>
        <v>none</v>
      </c>
      <c r="G52" s="7294" t="str">
        <f>IF(VLOOKUP($A52,'8 Oct - LIVE LDS Data'!$A$3:$AAD$1504,6,FALSE)=0/1/1900,"",VLOOKUP($A52,'8 Oct - LIVE LDS Data'!$A$3:$AAD$1504,6,FALSE))</f>
        <v/>
      </c>
      <c r="H52" s="7294" t="str">
        <f>IF(VLOOKUP($A52,'8 Oct - LIVE LDS Data'!$A$3:$AAD$1504,7,FALSE)=0/1/1900,"",VLOOKUP($A52,'8 Oct - LIVE LDS Data'!$A$3:$AAD$1504,7,FALSE))</f>
        <v/>
      </c>
      <c r="I52" s="7294" t="str">
        <f>IF(VLOOKUP($A52,'8 Oct - LIVE LDS Data'!$A$3:$AAD$1504,8,FALSE)=0/1/1900,"",VLOOKUP($A52,'8 Oct - LIVE LDS Data'!$A$3:$AAD$1504,8,FALSE))</f>
        <v>N</v>
      </c>
      <c r="J52" s="7294" t="str">
        <f>IF(VLOOKUP($A52,'8 Oct - LIVE LDS Data'!$A$3:$AAD$1504,9,FALSE)=0/1/1900,"",VLOOKUP($A52,'8 Oct - LIVE LDS Data'!$A$3:$AAD$1504,9,FALSE))</f>
        <v>N</v>
      </c>
      <c r="K52" s="7295">
        <f>IF(VLOOKUP($A52,'8 Oct - LIVE LDS Data'!$A$3:$AAD$1504,10,FALSE)=0/1/1900,"",VLOOKUP($A52,'8 Oct - LIVE LDS Data'!$A$3:$AAD$1504,10,FALSE))</f>
        <v>44462</v>
      </c>
      <c r="L52" s="7297" t="str">
        <f>IF(VLOOKUP($A52,'8 Oct - LIVE LDS Data'!$A$3:$AAD$1504,33,FALSE)=0/1/1900,"",VLOOKUP($A52,'8 Oct - LIVE LDS Data'!$A$3:$AAD$1504,33,FALSE))</f>
        <v/>
      </c>
      <c r="M52" s="7297" t="str">
        <f>IF(VLOOKUP($A52,'8 Oct - LIVE LDS Data'!$A$3:$AAD$1504,34,FALSE)=0/1/1900,"",VLOOKUP($A52,'8 Oct - LIVE LDS Data'!$A$3:$AAD$1504,34,FALSE))</f>
        <v/>
      </c>
      <c r="N52" s="7297" t="str">
        <f>IF(VLOOKUP($A52,'8 Oct - LIVE LDS Data'!$A$3:$AAD$1504,40,FALSE)=0/1/1900,"",VLOOKUP($A52,'8 Oct - LIVE LDS Data'!$A$3:$AAD$1504,40,FALSE))</f>
        <v/>
      </c>
      <c r="O52" s="7297" t="str">
        <f>IF(VLOOKUP($A52,'8 Oct - LIVE LDS Data'!$A$3:$AAD$1504,41,FALSE)=0/1/1900,"",VLOOKUP($A52,'8 Oct - LIVE LDS Data'!$A$3:$AAD$1504,41,FALSE))</f>
        <v/>
      </c>
      <c r="P52" s="7297" t="str">
        <f>IF(VLOOKUP($A52,'8 Oct - LIVE LDS Data'!$A$3:$AAD$1504,47,FALSE)=0/1/1900,"",VLOOKUP($A52,'8 Oct - LIVE LDS Data'!$A$3:$AAD$1504,47,FALSE))</f>
        <v/>
      </c>
      <c r="Q52" s="7297" t="str">
        <f>IF(VLOOKUP($A52,'8 Oct - LIVE LDS Data'!$A$3:$AAD$1504,48,FALSE)=0/1/1900,"",VLOOKUP($A52,'8 Oct - LIVE LDS Data'!$A$3:$AAD$1504,48,FALSE))</f>
        <v/>
      </c>
      <c r="R52" s="7297" t="str">
        <f>IF(VLOOKUP($A52,'8 Oct - LIVE LDS Data'!$A$3:$AAD$1504,54,FALSE)=0/1/1900,"",VLOOKUP($A52,'8 Oct - LIVE LDS Data'!$A$3:$AAD$1504,54,FALSE))</f>
        <v/>
      </c>
      <c r="S52" s="7297" t="str">
        <f>IF(VLOOKUP($A52,'8 Oct - LIVE LDS Data'!$A$3:$AAD$1504,55,FALSE)=0/1/1900,"",VLOOKUP($A52,'8 Oct - LIVE LDS Data'!$A$3:$AAD$1504,55,FALSE))</f>
        <v/>
      </c>
      <c r="T52" s="7297" t="str">
        <f>IF(VLOOKUP($A52,'8 Oct - LIVE LDS Data'!$A$3:$AAD$1504,60,FALSE)=0/1/1900,"",VLOOKUP($A52,'8 Oct - LIVE LDS Data'!$A$3:$AAD$1504,60,FALSE))</f>
        <v/>
      </c>
      <c r="U52" s="7297" t="str">
        <f>IF(VLOOKUP($A52,'8 Oct - LIVE LDS Data'!$A$3:$AAD$1504,63,FALSE)=0/1/1900,"",VLOOKUP($A52,'8 Oct - LIVE LDS Data'!$A$3:$AAD$1504,63,FALSE))</f>
        <v/>
      </c>
      <c r="V52" s="7297" t="str">
        <f>IF(VLOOKUP($A52,'8 Oct - LIVE LDS Data'!$A$3:$AAD$1504,66,FALSE)=0/1/1900,"",VLOOKUP($A52,'8 Oct - LIVE LDS Data'!$A$3:$AAD$1504,66,FALSE))</f>
        <v/>
      </c>
      <c r="W52" s="7537" t="str">
        <f>IF(VLOOKUP($A52,'8 Oct - LIVE LDS Data'!$A$3:$AAD$1504,68,FALSE)=0/1/1900,"",VLOOKUP($A52,'8 Oct - LIVE LDS Data'!$A$3:$AAD$1504,68,FALSE))</f>
        <v>Will be submitting under new regs - but no timetable yet</v>
      </c>
      <c r="X52" s="7314" t="str">
        <f>IF(VLOOKUP($A52,'8 Oct - LIVE LDS Data'!$A$3:$AAD$1504,79,FALSE)=0/1/1900,"",VLOOKUP($A52,'8 Oct - LIVE LDS Data'!$A$3:$AAD$1504,79,FALSE))</f>
        <v>new plan to be prepared under new system</v>
      </c>
      <c r="Y52" s="7315" t="s">
        <v>3757</v>
      </c>
      <c r="Z52" s="7538" t="s">
        <v>8054</v>
      </c>
      <c r="AA52" s="7300" t="str">
        <f>IF(VLOOKUP($A52,'8 Oct - LIVE LDS Data'!$A$3:$AAD$1504,72,FALSE)=0/1/1900,"",VLOOKUP($A52,'8 Oct - LIVE LDS Data'!$A$3:$AAD$1504,72,FALSE))</f>
        <v>29/01/2024
[none found]</v>
      </c>
      <c r="AB52" s="7300">
        <f>IF(VLOOKUP($A52,'8 Oct - LIVE LDS Data'!$A$3:$AAD$1504,73,FALSE)=0/1/1900,"",VLOOKUP($A52,'8 Oct - LIVE LDS Data'!$A$3:$AAD$1504,73,FALSE))</f>
        <v>45014</v>
      </c>
      <c r="AC52" s="7300" t="str">
        <f>IF(VLOOKUP($A52,'8 Oct - LIVE LDS Data'!$A$3:$AAD$1504,75,FALSE)=0/1/1900,"",VLOOKUP($A52,'8 Oct - LIVE LDS Data'!$A$3:$AAD$1504,75,FALSE))</f>
        <v/>
      </c>
      <c r="AD52" s="7300" t="str">
        <f>IF(VLOOKUP($A52,'8 Oct - LIVE LDS Data'!$A$3:$AAD$1504,76,FALSE)=0/1/1900,"",VLOOKUP($A52,'8 Oct - LIVE LDS Data'!$A$3:$AAD$1504,76,FALSE))</f>
        <v/>
      </c>
    </row>
    <row r="53" spans="1:30" s="610" customFormat="1" ht="30" hidden="1" customHeight="1" x14ac:dyDescent="0.2">
      <c r="A53" s="1465" t="s">
        <v>1195</v>
      </c>
      <c r="B53" s="1465"/>
      <c r="C53" s="3388" t="s">
        <v>1196</v>
      </c>
      <c r="D53" s="1480"/>
      <c r="E53" s="2210" t="s">
        <v>90</v>
      </c>
      <c r="F53" s="7293" t="str">
        <f>IF(VLOOKUP($A53,'8 Oct - LIVE LDS Data'!$A$3:$AAD$1504,4,FALSE)=0/1/1900,"",VLOOKUP($A53,'8 Oct - LIVE LDS Data'!$A$3:$AAD$1504,4,FALSE))</f>
        <v>Dorset Council Local Plan</v>
      </c>
      <c r="G53" s="7294">
        <f>IF(VLOOKUP($A53,'8 Oct - LIVE LDS Data'!$A$3:$AAD$1504,6,FALSE)=0/1/1900,"",VLOOKUP($A53,'8 Oct - LIVE LDS Data'!$A$3:$AAD$1504,6,FALSE))</f>
        <v>2026</v>
      </c>
      <c r="H53" s="7294">
        <f>IF(VLOOKUP($A53,'8 Oct - LIVE LDS Data'!$A$3:$AAD$1504,7,FALSE)=0/1/1900,"",VLOOKUP($A53,'8 Oct - LIVE LDS Data'!$A$3:$AAD$1504,7,FALSE))</f>
        <v>2043</v>
      </c>
      <c r="I53" s="7294" t="str">
        <f>IF(VLOOKUP($A53,'8 Oct - LIVE LDS Data'!$A$3:$AAD$1504,8,FALSE)=0/1/1900,"",VLOOKUP($A53,'8 Oct - LIVE LDS Data'!$A$3:$AAD$1504,8,FALSE))</f>
        <v>N</v>
      </c>
      <c r="J53" s="7294" t="str">
        <f>IF(VLOOKUP($A53,'8 Oct - LIVE LDS Data'!$A$3:$AAD$1504,9,FALSE)=0/1/1900,"",VLOOKUP($A53,'8 Oct - LIVE LDS Data'!$A$3:$AAD$1504,9,FALSE))</f>
        <v>N</v>
      </c>
      <c r="K53" s="7295" t="str">
        <f>IF(VLOOKUP($A53,'8 Oct - LIVE LDS Data'!$A$3:$AAD$1504,10,FALSE)=0/1/1900,"",VLOOKUP($A53,'8 Oct - LIVE LDS Data'!$A$3:$AAD$1504,10,FALSE))</f>
        <v>new LPA</v>
      </c>
      <c r="L53" s="7297">
        <f>IF(VLOOKUP($A53,'8 Oct - LIVE LDS Data'!$A$3:$AAD$1504,33,FALSE)=0/1/1900,"",VLOOKUP($A53,'8 Oct - LIVE LDS Data'!$A$3:$AAD$1504,33,FALSE))</f>
        <v>44197</v>
      </c>
      <c r="M53" s="7297">
        <f>IF(VLOOKUP($A53,'8 Oct - LIVE LDS Data'!$A$3:$AAD$1504,34,FALSE)=0/1/1900,"",VLOOKUP($A53,'8 Oct - LIVE LDS Data'!$A$3:$AAD$1504,34,FALSE))</f>
        <v>44197</v>
      </c>
      <c r="N53" s="7297">
        <f>IF(VLOOKUP($A53,'8 Oct - LIVE LDS Data'!$A$3:$AAD$1504,40,FALSE)=0/1/1900,"",VLOOKUP($A53,'8 Oct - LIVE LDS Data'!$A$3:$AAD$1504,40,FALSE))</f>
        <v>45887</v>
      </c>
      <c r="O53" s="7297">
        <f>IF(VLOOKUP($A53,'8 Oct - LIVE LDS Data'!$A$3:$AAD$1504,41,FALSE)=0/1/1900,"",VLOOKUP($A53,'8 Oct - LIVE LDS Data'!$A$3:$AAD$1504,41,FALSE))</f>
        <v>45943</v>
      </c>
      <c r="P53" s="7297" t="str">
        <f>IF(VLOOKUP($A53,'8 Oct - LIVE LDS Data'!$A$3:$AAD$1504,47,FALSE)=0/1/1900,"",VLOOKUP($A53,'8 Oct - LIVE LDS Data'!$A$3:$AAD$1504,47,FALSE))</f>
        <v/>
      </c>
      <c r="Q53" s="7297" t="str">
        <f>IF(VLOOKUP($A53,'8 Oct - LIVE LDS Data'!$A$3:$AAD$1504,48,FALSE)=0/1/1900,"",VLOOKUP($A53,'8 Oct - LIVE LDS Data'!$A$3:$AAD$1504,48,FALSE))</f>
        <v/>
      </c>
      <c r="R53" s="7297" t="str">
        <f>IF(VLOOKUP($A53,'8 Oct - LIVE LDS Data'!$A$3:$AAD$1504,54,FALSE)=0/1/1900,"",VLOOKUP($A53,'8 Oct - LIVE LDS Data'!$A$3:$AAD$1504,54,FALSE))</f>
        <v/>
      </c>
      <c r="S53" s="7297" t="str">
        <f>IF(VLOOKUP($A53,'8 Oct - LIVE LDS Data'!$A$3:$AAD$1504,55,FALSE)=0/1/1900,"",VLOOKUP($A53,'8 Oct - LIVE LDS Data'!$A$3:$AAD$1504,55,FALSE))</f>
        <v/>
      </c>
      <c r="T53" s="7297">
        <f>IF(VLOOKUP($A53,'8 Oct - LIVE LDS Data'!$A$3:$AAD$1504,60,FALSE)=0/1/1900,"",VLOOKUP($A53,'8 Oct - LIVE LDS Data'!$A$3:$AAD$1504,60,FALSE))</f>
        <v>46235</v>
      </c>
      <c r="U53" s="7297">
        <f>IF(VLOOKUP($A53,'8 Oct - LIVE LDS Data'!$A$3:$AAD$1504,63,FALSE)=0/1/1900,"",VLOOKUP($A53,'8 Oct - LIVE LDS Data'!$A$3:$AAD$1504,63,FALSE))</f>
        <v>46357</v>
      </c>
      <c r="V53" s="7297">
        <f>IF(VLOOKUP($A53,'8 Oct - LIVE LDS Data'!$A$3:$AAD$1504,66,FALSE)=0/1/1900,"",VLOOKUP($A53,'8 Oct - LIVE LDS Data'!$A$3:$AAD$1504,66,FALSE))</f>
        <v>46753</v>
      </c>
      <c r="W53" s="7537" t="str">
        <f>IF(VLOOKUP($A53,'8 Oct - LIVE LDS Data'!$A$3:$AAD$1504,68,FALSE)=0/1/1900,"",VLOOKUP($A53,'8 Oct - LIVE LDS Data'!$A$3:$AAD$1504,68,FALSE))</f>
        <v xml:space="preserve">Reg 18 - Aug 2025; Reg 19 - Aug 2026; Submission - Dec 2026; Adoption - Winter 2027.  Had been espected under new stystem, but proceeding now under current system.  Reg 18 ongoing </v>
      </c>
      <c r="X53" s="7314" t="str">
        <f>IF(VLOOKUP($A53,'8 Oct - LIVE LDS Data'!$A$3:$AAD$1504,79,FALSE)=0/1/1900,"",VLOOKUP($A53,'8 Oct - LIVE LDS Data'!$A$3:$AAD$1504,79,FALSE))</f>
        <v>Reg 18 ongoing</v>
      </c>
      <c r="Y53" s="7315" t="s">
        <v>90</v>
      </c>
      <c r="Z53" s="7538" t="s">
        <v>8054</v>
      </c>
      <c r="AA53" s="7300">
        <f>IF(VLOOKUP($A53,'8 Oct - LIVE LDS Data'!$A$3:$AAD$1504,72,FALSE)=0/1/1900,"",VLOOKUP($A53,'8 Oct - LIVE LDS Data'!$A$3:$AAD$1504,72,FALSE))</f>
        <v>45932</v>
      </c>
      <c r="AB53" s="7300">
        <f>IF(VLOOKUP($A53,'8 Oct - LIVE LDS Data'!$A$3:$AAD$1504,73,FALSE)=0/1/1900,"",VLOOKUP($A53,'8 Oct - LIVE LDS Data'!$A$3:$AAD$1504,73,FALSE))</f>
        <v>45716</v>
      </c>
      <c r="AC53" s="7300">
        <f>IF(VLOOKUP($A53,'8 Oct - LIVE LDS Data'!$A$3:$AAD$1504,75,FALSE)=0/1/1900,"",VLOOKUP($A53,'8 Oct - LIVE LDS Data'!$A$3:$AAD$1504,75,FALSE))</f>
        <v>45681</v>
      </c>
      <c r="AD53" s="7300">
        <f>IF(VLOOKUP($A53,'8 Oct - LIVE LDS Data'!$A$3:$AAD$1504,76,FALSE)=0/1/1900,"",VLOOKUP($A53,'8 Oct - LIVE LDS Data'!$A$3:$AAD$1504,76,FALSE))</f>
        <v>45932</v>
      </c>
    </row>
    <row r="54" spans="1:30" s="610" customFormat="1" ht="30" hidden="1" customHeight="1" x14ac:dyDescent="0.2">
      <c r="A54" s="1465" t="s">
        <v>1235</v>
      </c>
      <c r="B54" s="1465"/>
      <c r="C54" s="1467" t="s">
        <v>1217</v>
      </c>
      <c r="D54" s="1480"/>
      <c r="E54" s="1480"/>
      <c r="F54" s="7293" t="str">
        <f>IF(VLOOKUP($A54,'8 Oct - LIVE LDS Data'!$A$3:$AAD$1504,4,FALSE)=0/1/1900,"",VLOOKUP($A54,'8 Oct - LIVE LDS Data'!$A$3:$AAD$1504,4,FALSE))</f>
        <v>Dudley Local Plan 2041</v>
      </c>
      <c r="G54" s="7294">
        <f>IF(VLOOKUP($A54,'8 Oct - LIVE LDS Data'!$A$3:$AAD$1504,6,FALSE)=0/1/1900,"",VLOOKUP($A54,'8 Oct - LIVE LDS Data'!$A$3:$AAD$1504,6,FALSE))</f>
        <v>2023</v>
      </c>
      <c r="H54" s="7294">
        <f>IF(VLOOKUP($A54,'8 Oct - LIVE LDS Data'!$A$3:$AAD$1504,7,FALSE)=0/1/1900,"",VLOOKUP($A54,'8 Oct - LIVE LDS Data'!$A$3:$AAD$1504,7,FALSE))</f>
        <v>2041</v>
      </c>
      <c r="I54" s="7294" t="str">
        <f>IF(VLOOKUP($A54,'8 Oct - LIVE LDS Data'!$A$3:$AAD$1504,8,FALSE)=0/1/1900,"",VLOOKUP($A54,'8 Oct - LIVE LDS Data'!$A$3:$AAD$1504,8,FALSE))</f>
        <v>N</v>
      </c>
      <c r="J54" s="7294" t="str">
        <f>IF(VLOOKUP($A54,'8 Oct - LIVE LDS Data'!$A$3:$AAD$1504,9,FALSE)=0/1/1900,"",VLOOKUP($A54,'8 Oct - LIVE LDS Data'!$A$3:$AAD$1504,9,FALSE))</f>
        <v>N</v>
      </c>
      <c r="K54" s="7295">
        <f>IF(VLOOKUP($A54,'8 Oct - LIVE LDS Data'!$A$3:$AAD$1504,10,FALSE)=0/1/1900,"",VLOOKUP($A54,'8 Oct - LIVE LDS Data'!$A$3:$AAD$1504,10,FALSE))</f>
        <v>40577</v>
      </c>
      <c r="L54" s="7297" t="str">
        <f>IF(VLOOKUP($A54,'8 Oct - LIVE LDS Data'!$A$3:$AAD$1504,33,FALSE)=0/1/1900,"",VLOOKUP($A54,'8 Oct - LIVE LDS Data'!$A$3:$AAD$1504,33,FALSE))</f>
        <v>Oct-2023
(was Jul-2023)</v>
      </c>
      <c r="M54" s="7297">
        <f>IF(VLOOKUP($A54,'8 Oct - LIVE LDS Data'!$A$3:$AAD$1504,34,FALSE)=0/1/1900,"",VLOOKUP($A54,'8 Oct - LIVE LDS Data'!$A$3:$AAD$1504,34,FALSE))</f>
        <v>45240</v>
      </c>
      <c r="N54" s="7297" t="str">
        <f>IF(VLOOKUP($A54,'8 Oct - LIVE LDS Data'!$A$3:$AAD$1504,40,FALSE)=0/1/1900,"",VLOOKUP($A54,'8 Oct - LIVE LDS Data'!$A$3:$AAD$1504,40,FALSE))</f>
        <v/>
      </c>
      <c r="O54" s="7297" t="str">
        <f>IF(VLOOKUP($A54,'8 Oct - LIVE LDS Data'!$A$3:$AAD$1504,41,FALSE)=0/1/1900,"",VLOOKUP($A54,'8 Oct - LIVE LDS Data'!$A$3:$AAD$1504,41,FALSE))</f>
        <v/>
      </c>
      <c r="P54" s="7297" t="str">
        <f>IF(VLOOKUP($A54,'8 Oct - LIVE LDS Data'!$A$3:$AAD$1504,47,FALSE)=0/1/1900,"",VLOOKUP($A54,'8 Oct - LIVE LDS Data'!$A$3:$AAD$1504,47,FALSE))</f>
        <v/>
      </c>
      <c r="Q54" s="7297" t="str">
        <f>IF(VLOOKUP($A54,'8 Oct - LIVE LDS Data'!$A$3:$AAD$1504,48,FALSE)=0/1/1900,"",VLOOKUP($A54,'8 Oct - LIVE LDS Data'!$A$3:$AAD$1504,48,FALSE))</f>
        <v/>
      </c>
      <c r="R54" s="7297" t="str">
        <f>IF(VLOOKUP($A54,'8 Oct - LIVE LDS Data'!$A$3:$AAD$1504,54,FALSE)=0/1/1900,"",VLOOKUP($A54,'8 Oct - LIVE LDS Data'!$A$3:$AAD$1504,54,FALSE))</f>
        <v/>
      </c>
      <c r="S54" s="7297" t="str">
        <f>IF(VLOOKUP($A54,'8 Oct - LIVE LDS Data'!$A$3:$AAD$1504,55,FALSE)=0/1/1900,"",VLOOKUP($A54,'8 Oct - LIVE LDS Data'!$A$3:$AAD$1504,55,FALSE))</f>
        <v/>
      </c>
      <c r="T54" s="7297">
        <f>IF(VLOOKUP($A54,'8 Oct - LIVE LDS Data'!$A$3:$AAD$1504,60,FALSE)=0/1/1900,"",VLOOKUP($A54,'8 Oct - LIVE LDS Data'!$A$3:$AAD$1504,60,FALSE))</f>
        <v>45566</v>
      </c>
      <c r="U54" s="7297">
        <f>IF(VLOOKUP($A54,'8 Oct - LIVE LDS Data'!$A$3:$AAD$1504,63,FALSE)=0/1/1900,"",VLOOKUP($A54,'8 Oct - LIVE LDS Data'!$A$3:$AAD$1504,63,FALSE))</f>
        <v>45689</v>
      </c>
      <c r="V54" s="7297">
        <f>IF(VLOOKUP($A54,'8 Oct - LIVE LDS Data'!$A$3:$AAD$1504,66,FALSE)=0/1/1900,"",VLOOKUP($A54,'8 Oct - LIVE LDS Data'!$A$3:$AAD$1504,66,FALSE))</f>
        <v>46113</v>
      </c>
      <c r="W54" s="7537" t="str">
        <f>IF(VLOOKUP($A54,'8 Oct - LIVE LDS Data'!$A$3:$AAD$1504,68,FALSE)=0/1/1900,"",VLOOKUP($A54,'8 Oct - LIVE LDS Data'!$A$3:$AAD$1504,68,FALSE))</f>
        <v>Timetable in July 2023 updated LDS: Reg 18 now Autumn 2023 (was Summer 2023); Reg 19 now Autumn 2024 (was Spring/Summer 2024); Submission now Spring/Summer 2025 (was Autumn 2024); Adoption now Spring 2026 (was late 2025) depending on timescale of EIP.  Submitted 14 Feb 2025</v>
      </c>
      <c r="X54" s="7314" t="str">
        <f>IF(VLOOKUP($A54,'8 Oct - LIVE LDS Data'!$A$3:$AAD$1504,79,FALSE)=0/1/1900,"",VLOOKUP($A54,'8 Oct - LIVE LDS Data'!$A$3:$AAD$1504,79,FALSE))</f>
        <v>Submitted Feb 2025</v>
      </c>
      <c r="Y54" s="7315" t="s">
        <v>3757</v>
      </c>
      <c r="Z54" s="7538" t="s">
        <v>8052</v>
      </c>
      <c r="AA54" s="7300">
        <f>IF(VLOOKUP($A54,'8 Oct - LIVE LDS Data'!$A$3:$AAD$1504,72,FALSE)=0/1/1900,"",VLOOKUP($A54,'8 Oct - LIVE LDS Data'!$A$3:$AAD$1504,72,FALSE))</f>
        <v>45695</v>
      </c>
      <c r="AB54" s="7300">
        <f>IF(VLOOKUP($A54,'8 Oct - LIVE LDS Data'!$A$3:$AAD$1504,73,FALSE)=0/1/1900,"",VLOOKUP($A54,'8 Oct - LIVE LDS Data'!$A$3:$AAD$1504,73,FALSE))</f>
        <v>45632</v>
      </c>
      <c r="AC54" s="7300">
        <f>IF(VLOOKUP($A54,'8 Oct - LIVE LDS Data'!$A$3:$AAD$1504,75,FALSE)=0/1/1900,"",VLOOKUP($A54,'8 Oct - LIVE LDS Data'!$A$3:$AAD$1504,75,FALSE))</f>
        <v>45929</v>
      </c>
      <c r="AD54" s="7300">
        <f>IF(VLOOKUP($A54,'8 Oct - LIVE LDS Data'!$A$3:$AAD$1504,76,FALSE)=0/1/1900,"",VLOOKUP($A54,'8 Oct - LIVE LDS Data'!$A$3:$AAD$1504,76,FALSE))</f>
        <v>45687</v>
      </c>
    </row>
    <row r="55" spans="1:30" s="610" customFormat="1" ht="30" hidden="1" customHeight="1" x14ac:dyDescent="0.2">
      <c r="A55" s="7309" t="s">
        <v>1248</v>
      </c>
      <c r="B55" s="7309"/>
      <c r="C55" s="7309" t="s">
        <v>1249</v>
      </c>
      <c r="D55" s="7310"/>
      <c r="E55" s="7310"/>
      <c r="F55" s="7293" t="str">
        <f>IF(VLOOKUP($A55,'8 Oct - LIVE LDS Data'!$A$3:$AAD$1504,4,FALSE)=0/1/1900,"",VLOOKUP($A55,'8 Oct - LIVE LDS Data'!$A$3:$AAD$1504,4,FALSE))</f>
        <v>none</v>
      </c>
      <c r="G55" s="7294" t="str">
        <f>IF(VLOOKUP($A55,'8 Oct - LIVE LDS Data'!$A$3:$AAD$1504,6,FALSE)=0/1/1900,"",VLOOKUP($A55,'8 Oct - LIVE LDS Data'!$A$3:$AAD$1504,6,FALSE))</f>
        <v/>
      </c>
      <c r="H55" s="7294" t="str">
        <f>IF(VLOOKUP($A55,'8 Oct - LIVE LDS Data'!$A$3:$AAD$1504,7,FALSE)=0/1/1900,"",VLOOKUP($A55,'8 Oct - LIVE LDS Data'!$A$3:$AAD$1504,7,FALSE))</f>
        <v/>
      </c>
      <c r="I55" s="7294" t="str">
        <f>IF(VLOOKUP($A55,'8 Oct - LIVE LDS Data'!$A$3:$AAD$1504,8,FALSE)=0/1/1900,"",VLOOKUP($A55,'8 Oct - LIVE LDS Data'!$A$3:$AAD$1504,8,FALSE))</f>
        <v>N</v>
      </c>
      <c r="J55" s="7294" t="str">
        <f>IF(VLOOKUP($A55,'8 Oct - LIVE LDS Data'!$A$3:$AAD$1504,9,FALSE)=0/1/1900,"",VLOOKUP($A55,'8 Oct - LIVE LDS Data'!$A$3:$AAD$1504,9,FALSE))</f>
        <v>N</v>
      </c>
      <c r="K55" s="7295">
        <f>IF(VLOOKUP($A55,'8 Oct - LIVE LDS Data'!$A$3:$AAD$1504,10,FALSE)=0/1/1900,"",VLOOKUP($A55,'8 Oct - LIVE LDS Data'!$A$3:$AAD$1504,10,FALSE))</f>
        <v>44125</v>
      </c>
      <c r="L55" s="7297">
        <f>IF(VLOOKUP($A55,'8 Oct - LIVE LDS Data'!$A$3:$AAD$1504,33,FALSE)=0/1/1900,"",VLOOKUP($A55,'8 Oct - LIVE LDS Data'!$A$3:$AAD$1504,33,FALSE))</f>
        <v>46082</v>
      </c>
      <c r="M55" s="7297" t="str">
        <f>IF(VLOOKUP($A55,'8 Oct - LIVE LDS Data'!$A$3:$AAD$1504,34,FALSE)=0/1/1900,"",VLOOKUP($A55,'8 Oct - LIVE LDS Data'!$A$3:$AAD$1504,34,FALSE))</f>
        <v/>
      </c>
      <c r="N55" s="7297" t="str">
        <f>IF(VLOOKUP($A55,'8 Oct - LIVE LDS Data'!$A$3:$AAD$1504,40,FALSE)=0/1/1900,"",VLOOKUP($A55,'8 Oct - LIVE LDS Data'!$A$3:$AAD$1504,40,FALSE))</f>
        <v/>
      </c>
      <c r="O55" s="7297" t="str">
        <f>IF(VLOOKUP($A55,'8 Oct - LIVE LDS Data'!$A$3:$AAD$1504,41,FALSE)=0/1/1900,"",VLOOKUP($A55,'8 Oct - LIVE LDS Data'!$A$3:$AAD$1504,41,FALSE))</f>
        <v/>
      </c>
      <c r="P55" s="7297" t="str">
        <f>IF(VLOOKUP($A55,'8 Oct - LIVE LDS Data'!$A$3:$AAD$1504,47,FALSE)=0/1/1900,"",VLOOKUP($A55,'8 Oct - LIVE LDS Data'!$A$3:$AAD$1504,47,FALSE))</f>
        <v/>
      </c>
      <c r="Q55" s="7297" t="str">
        <f>IF(VLOOKUP($A55,'8 Oct - LIVE LDS Data'!$A$3:$AAD$1504,48,FALSE)=0/1/1900,"",VLOOKUP($A55,'8 Oct - LIVE LDS Data'!$A$3:$AAD$1504,48,FALSE))</f>
        <v/>
      </c>
      <c r="R55" s="7297" t="str">
        <f>IF(VLOOKUP($A55,'8 Oct - LIVE LDS Data'!$A$3:$AAD$1504,54,FALSE)=0/1/1900,"",VLOOKUP($A55,'8 Oct - LIVE LDS Data'!$A$3:$AAD$1504,54,FALSE))</f>
        <v/>
      </c>
      <c r="S55" s="7297" t="str">
        <f>IF(VLOOKUP($A55,'8 Oct - LIVE LDS Data'!$A$3:$AAD$1504,55,FALSE)=0/1/1900,"",VLOOKUP($A55,'8 Oct - LIVE LDS Data'!$A$3:$AAD$1504,55,FALSE))</f>
        <v/>
      </c>
      <c r="T55" s="7297">
        <f>IF(VLOOKUP($A55,'8 Oct - LIVE LDS Data'!$A$3:$AAD$1504,60,FALSE)=0/1/1900,"",VLOOKUP($A55,'8 Oct - LIVE LDS Data'!$A$3:$AAD$1504,60,FALSE))</f>
        <v>46327</v>
      </c>
      <c r="U55" s="7297">
        <f>IF(VLOOKUP($A55,'8 Oct - LIVE LDS Data'!$A$3:$AAD$1504,63,FALSE)=0/1/1900,"",VLOOKUP($A55,'8 Oct - LIVE LDS Data'!$A$3:$AAD$1504,63,FALSE))</f>
        <v>46569</v>
      </c>
      <c r="V55" s="7297">
        <f>IF(VLOOKUP($A55,'8 Oct - LIVE LDS Data'!$A$3:$AAD$1504,66,FALSE)=0/1/1900,"",VLOOKUP($A55,'8 Oct - LIVE LDS Data'!$A$3:$AAD$1504,66,FALSE))</f>
        <v>46844</v>
      </c>
      <c r="W55" s="7537" t="str">
        <f>IF(VLOOKUP($A55,'8 Oct - LIVE LDS Data'!$A$3:$AAD$1504,68,FALSE)=0/1/1900,"",VLOOKUP($A55,'8 Oct - LIVE LDS Data'!$A$3:$AAD$1504,68,FALSE))</f>
        <v>Scoping and early participation March 2025 – September 2025
Gateway 1 September 2025
Plan Visioning October 2025 – March 2026
Gateway 2 March 2026
Public Consultation 1 March 2026 – April 2026
Evidence gathering and drafting the Plan May 2026 – October 2026
Public Consultation 2 November 2026 – December 2026
Engagement, proposing changes January 2027 – June 2027
Gateway 3 July 2027
Submission July/August 2027
Examination September 2027 – March 2028
Adoption April 2028</v>
      </c>
      <c r="X55" s="7314" t="str">
        <f>IF(VLOOKUP($A55,'8 Oct - LIVE LDS Data'!$A$3:$AAD$1504,79,FALSE)=0/1/1900,"",VLOOKUP($A55,'8 Oct - LIVE LDS Data'!$A$3:$AAD$1504,79,FALSE))</f>
        <v>new plan to be prepared under new system</v>
      </c>
      <c r="Y55" s="7315" t="s">
        <v>3757</v>
      </c>
      <c r="Z55" s="7538" t="s">
        <v>8054</v>
      </c>
      <c r="AA55" s="7300">
        <f>IF(VLOOKUP($A55,'8 Oct - LIVE LDS Data'!$A$3:$AAD$1504,72,FALSE)=0/1/1900,"",VLOOKUP($A55,'8 Oct - LIVE LDS Data'!$A$3:$AAD$1504,72,FALSE))</f>
        <v>45320</v>
      </c>
      <c r="AB55" s="7300">
        <f>IF(VLOOKUP($A55,'8 Oct - LIVE LDS Data'!$A$3:$AAD$1504,73,FALSE)=0/1/1900,"",VLOOKUP($A55,'8 Oct - LIVE LDS Data'!$A$3:$AAD$1504,73,FALSE))</f>
        <v>45937</v>
      </c>
      <c r="AC55" s="7300" t="str">
        <f>IF(VLOOKUP($A55,'8 Oct - LIVE LDS Data'!$A$3:$AAD$1504,75,FALSE)=0/1/1900,"",VLOOKUP($A55,'8 Oct - LIVE LDS Data'!$A$3:$AAD$1504,75,FALSE))</f>
        <v/>
      </c>
      <c r="AD55" s="7300">
        <f>IF(VLOOKUP($A55,'8 Oct - LIVE LDS Data'!$A$3:$AAD$1504,76,FALSE)=0/1/1900,"",VLOOKUP($A55,'8 Oct - LIVE LDS Data'!$A$3:$AAD$1504,76,FALSE))</f>
        <v>45937</v>
      </c>
    </row>
    <row r="56" spans="1:30" s="610" customFormat="1" ht="30" hidden="1" customHeight="1" x14ac:dyDescent="0.2">
      <c r="A56" s="1467" t="s">
        <v>1285</v>
      </c>
      <c r="B56" s="1467"/>
      <c r="C56" s="1467" t="s">
        <v>1286</v>
      </c>
      <c r="D56" s="1480"/>
      <c r="E56" s="1480"/>
      <c r="F56" s="7293" t="str">
        <f>IF(VLOOKUP($A56,'8 Oct - LIVE LDS Data'!$A$3:$AAD$1504,4,FALSE)=0/1/1900,"",VLOOKUP($A56,'8 Oct - LIVE LDS Data'!$A$3:$AAD$1504,4,FALSE))</f>
        <v>East Devon Local Plan</v>
      </c>
      <c r="G56" s="7294">
        <f>IF(VLOOKUP($A56,'8 Oct - LIVE LDS Data'!$A$3:$AAD$1504,6,FALSE)=0/1/1900,"",VLOOKUP($A56,'8 Oct - LIVE LDS Data'!$A$3:$AAD$1504,6,FALSE))</f>
        <v>2020</v>
      </c>
      <c r="H56" s="7294">
        <f>IF(VLOOKUP($A56,'8 Oct - LIVE LDS Data'!$A$3:$AAD$1504,7,FALSE)=0/1/1900,"",VLOOKUP($A56,'8 Oct - LIVE LDS Data'!$A$3:$AAD$1504,7,FALSE))</f>
        <v>2042</v>
      </c>
      <c r="I56" s="7294" t="str">
        <f>IF(VLOOKUP($A56,'8 Oct - LIVE LDS Data'!$A$3:$AAD$1504,8,FALSE)=0/1/1900,"",VLOOKUP($A56,'8 Oct - LIVE LDS Data'!$A$3:$AAD$1504,8,FALSE))</f>
        <v>N</v>
      </c>
      <c r="J56" s="7294" t="str">
        <f>IF(VLOOKUP($A56,'8 Oct - LIVE LDS Data'!$A$3:$AAD$1504,9,FALSE)=0/1/1900,"",VLOOKUP($A56,'8 Oct - LIVE LDS Data'!$A$3:$AAD$1504,9,FALSE))</f>
        <v>N</v>
      </c>
      <c r="K56" s="7295">
        <f>IF(VLOOKUP($A56,'8 Oct - LIVE LDS Data'!$A$3:$AAD$1504,10,FALSE)=0/1/1900,"",VLOOKUP($A56,'8 Oct - LIVE LDS Data'!$A$3:$AAD$1504,10,FALSE))</f>
        <v>42397</v>
      </c>
      <c r="L56" s="7297">
        <f>IF(VLOOKUP($A56,'8 Oct - LIVE LDS Data'!$A$3:$AAD$1504,33,FALSE)=0/1/1900,"",VLOOKUP($A56,'8 Oct - LIVE LDS Data'!$A$3:$AAD$1504,33,FALSE))</f>
        <v>44197</v>
      </c>
      <c r="M56" s="7297">
        <f>IF(VLOOKUP($A56,'8 Oct - LIVE LDS Data'!$A$3:$AAD$1504,34,FALSE)=0/1/1900,"",VLOOKUP($A56,'8 Oct - LIVE LDS Data'!$A$3:$AAD$1504,34,FALSE))</f>
        <v>44197</v>
      </c>
      <c r="N56" s="7297">
        <f>IF(VLOOKUP($A56,'8 Oct - LIVE LDS Data'!$A$3:$AAD$1504,40,FALSE)=0/1/1900,"",VLOOKUP($A56,'8 Oct - LIVE LDS Data'!$A$3:$AAD$1504,40,FALSE))</f>
        <v>44835</v>
      </c>
      <c r="O56" s="7297">
        <f>IF(VLOOKUP($A56,'8 Oct - LIVE LDS Data'!$A$3:$AAD$1504,41,FALSE)=0/1/1900,"",VLOOKUP($A56,'8 Oct - LIVE LDS Data'!$A$3:$AAD$1504,41,FALSE))</f>
        <v>44872</v>
      </c>
      <c r="P56" s="7297">
        <f>IF(VLOOKUP($A56,'8 Oct - LIVE LDS Data'!$A$3:$AAD$1504,47,FALSE)=0/1/1900,"",VLOOKUP($A56,'8 Oct - LIVE LDS Data'!$A$3:$AAD$1504,47,FALSE))</f>
        <v>45352</v>
      </c>
      <c r="Q56" s="7297">
        <f>IF(VLOOKUP($A56,'8 Oct - LIVE LDS Data'!$A$3:$AAD$1504,48,FALSE)=0/1/1900,"",VLOOKUP($A56,'8 Oct - LIVE LDS Data'!$A$3:$AAD$1504,48,FALSE))</f>
        <v>45428</v>
      </c>
      <c r="R56" s="7297" t="str">
        <f>IF(VLOOKUP($A56,'8 Oct - LIVE LDS Data'!$A$3:$AAD$1504,54,FALSE)=0/1/1900,"",VLOOKUP($A56,'8 Oct - LIVE LDS Data'!$A$3:$AAD$1504,54,FALSE))</f>
        <v/>
      </c>
      <c r="S56" s="7297" t="str">
        <f>IF(VLOOKUP($A56,'8 Oct - LIVE LDS Data'!$A$3:$AAD$1504,55,FALSE)=0/1/1900,"",VLOOKUP($A56,'8 Oct - LIVE LDS Data'!$A$3:$AAD$1504,55,FALSE))</f>
        <v/>
      </c>
      <c r="T56" s="7297">
        <f>IF(VLOOKUP($A56,'8 Oct - LIVE LDS Data'!$A$3:$AAD$1504,60,FALSE)=0/1/1900,"",VLOOKUP($A56,'8 Oct - LIVE LDS Data'!$A$3:$AAD$1504,60,FALSE))</f>
        <v>45627</v>
      </c>
      <c r="U56" s="7297">
        <f>IF(VLOOKUP($A56,'8 Oct - LIVE LDS Data'!$A$3:$AAD$1504,63,FALSE)=0/1/1900,"",VLOOKUP($A56,'8 Oct - LIVE LDS Data'!$A$3:$AAD$1504,63,FALSE))</f>
        <v>46174</v>
      </c>
      <c r="V56" s="7297" t="str">
        <f>IF(VLOOKUP($A56,'8 Oct - LIVE LDS Data'!$A$3:$AAD$1504,66,FALSE)=0/1/1900,"",VLOOKUP($A56,'8 Oct - LIVE LDS Data'!$A$3:$AAD$1504,66,FALSE))</f>
        <v>TBC</v>
      </c>
      <c r="W56" s="7537" t="str">
        <f>IF(VLOOKUP($A56,'8 Oct - LIVE LDS Data'!$A$3:$AAD$1504,68,FALSE)=0/1/1900,"",VLOOKUP($A56,'8 Oct - LIVE LDS Data'!$A$3:$AAD$1504,68,FALSE))</f>
        <v>Submission now June 2026</v>
      </c>
      <c r="X56" s="7314" t="str">
        <f>IF(VLOOKUP($A56,'8 Oct - LIVE LDS Data'!$A$3:$AAD$1504,79,FALSE)=0/1/1900,"",VLOOKUP($A56,'8 Oct - LIVE LDS Data'!$A$3:$AAD$1504,79,FALSE))</f>
        <v>Published Feb 2025</v>
      </c>
      <c r="Y56" s="7315" t="s">
        <v>90</v>
      </c>
      <c r="Z56" s="7538" t="s">
        <v>8051</v>
      </c>
      <c r="AA56" s="7300">
        <f>IF(VLOOKUP($A56,'8 Oct - LIVE LDS Data'!$A$3:$AAD$1504,72,FALSE)=0/1/1900,"",VLOOKUP($A56,'8 Oct - LIVE LDS Data'!$A$3:$AAD$1504,72,FALSE))</f>
        <v>45632</v>
      </c>
      <c r="AB56" s="7300">
        <f>IF(VLOOKUP($A56,'8 Oct - LIVE LDS Data'!$A$3:$AAD$1504,73,FALSE)=0/1/1900,"",VLOOKUP($A56,'8 Oct - LIVE LDS Data'!$A$3:$AAD$1504,73,FALSE))</f>
        <v>45315</v>
      </c>
      <c r="AC56" s="7300" t="str">
        <f>IF(VLOOKUP($A56,'8 Oct - LIVE LDS Data'!$A$3:$AAD$1504,75,FALSE)=0/1/1900,"",VLOOKUP($A56,'8 Oct - LIVE LDS Data'!$A$3:$AAD$1504,75,FALSE))</f>
        <v/>
      </c>
      <c r="AD56" s="7300">
        <f>IF(VLOOKUP($A56,'8 Oct - LIVE LDS Data'!$A$3:$AAD$1504,76,FALSE)=0/1/1900,"",VLOOKUP($A56,'8 Oct - LIVE LDS Data'!$A$3:$AAD$1504,76,FALSE))</f>
        <v>45686</v>
      </c>
    </row>
    <row r="57" spans="1:30" s="610" customFormat="1" ht="30" hidden="1" customHeight="1" x14ac:dyDescent="0.2">
      <c r="A57" s="1465" t="s">
        <v>1305</v>
      </c>
      <c r="B57" s="1465"/>
      <c r="C57" s="1465" t="s">
        <v>1306</v>
      </c>
      <c r="D57" s="1466"/>
      <c r="E57" s="1466"/>
      <c r="F57" s="7293" t="str">
        <f>IF(VLOOKUP($A57,'8 Oct - LIVE LDS Data'!$A$3:$AAD$1504,4,FALSE)=0/1/1900,"",VLOOKUP($A57,'8 Oct - LIVE LDS Data'!$A$3:$AAD$1504,4,FALSE))</f>
        <v xml:space="preserve">Local Plan </v>
      </c>
      <c r="G57" s="7294">
        <f>IF(VLOOKUP($A57,'8 Oct - LIVE LDS Data'!$A$3:$AAD$1504,6,FALSE)=0/1/1900,"",VLOOKUP($A57,'8 Oct - LIVE LDS Data'!$A$3:$AAD$1504,6,FALSE))</f>
        <v>2021</v>
      </c>
      <c r="H57" s="7294">
        <f>IF(VLOOKUP($A57,'8 Oct - LIVE LDS Data'!$A$3:$AAD$1504,7,FALSE)=0/1/1900,"",VLOOKUP($A57,'8 Oct - LIVE LDS Data'!$A$3:$AAD$1504,7,FALSE))</f>
        <v>2040</v>
      </c>
      <c r="I57" s="7294" t="str">
        <f>IF(VLOOKUP($A57,'8 Oct - LIVE LDS Data'!$A$3:$AAD$1504,8,FALSE)=0/1/1900,"",VLOOKUP($A57,'8 Oct - LIVE LDS Data'!$A$3:$AAD$1504,8,FALSE))</f>
        <v>N</v>
      </c>
      <c r="J57" s="7294" t="str">
        <f>IF(VLOOKUP($A57,'8 Oct - LIVE LDS Data'!$A$3:$AAD$1504,9,FALSE)=0/1/1900,"",VLOOKUP($A57,'8 Oct - LIVE LDS Data'!$A$3:$AAD$1504,9,FALSE))</f>
        <v>N</v>
      </c>
      <c r="K57" s="7295">
        <f>IF(VLOOKUP($A57,'8 Oct - LIVE LDS Data'!$A$3:$AAD$1504,10,FALSE)=0/1/1900,"",VLOOKUP($A57,'8 Oct - LIVE LDS Data'!$A$3:$AAD$1504,10,FALSE))</f>
        <v>41767</v>
      </c>
      <c r="L57" s="7297">
        <f>IF(VLOOKUP($A57,'8 Oct - LIVE LDS Data'!$A$3:$AAD$1504,33,FALSE)=0/1/1900,"",VLOOKUP($A57,'8 Oct - LIVE LDS Data'!$A$3:$AAD$1504,33,FALSE))</f>
        <v>43466</v>
      </c>
      <c r="M57" s="7297">
        <f>IF(VLOOKUP($A57,'8 Oct - LIVE LDS Data'!$A$3:$AAD$1504,34,FALSE)=0/1/1900,"",VLOOKUP($A57,'8 Oct - LIVE LDS Data'!$A$3:$AAD$1504,34,FALSE))</f>
        <v>43501</v>
      </c>
      <c r="N57" s="7297">
        <f>IF(VLOOKUP($A57,'8 Oct - LIVE LDS Data'!$A$3:$AAD$1504,40,FALSE)=0/1/1900,"",VLOOKUP($A57,'8 Oct - LIVE LDS Data'!$A$3:$AAD$1504,40,FALSE))</f>
        <v>43709</v>
      </c>
      <c r="O57" s="7297">
        <f>IF(VLOOKUP($A57,'8 Oct - LIVE LDS Data'!$A$3:$AAD$1504,41,FALSE)=0/1/1900,"",VLOOKUP($A57,'8 Oct - LIVE LDS Data'!$A$3:$AAD$1504,41,FALSE))</f>
        <v>43711</v>
      </c>
      <c r="P57" s="7297">
        <f>IF(VLOOKUP($A57,'8 Oct - LIVE LDS Data'!$A$3:$AAD$1504,47,FALSE)=0/1/1900,"",VLOOKUP($A57,'8 Oct - LIVE LDS Data'!$A$3:$AAD$1504,47,FALSE))</f>
        <v>44866</v>
      </c>
      <c r="Q57" s="7297">
        <f>IF(VLOOKUP($A57,'8 Oct - LIVE LDS Data'!$A$3:$AAD$1504,48,FALSE)=0/1/1900,"",VLOOKUP($A57,'8 Oct - LIVE LDS Data'!$A$3:$AAD$1504,48,FALSE))</f>
        <v>44886</v>
      </c>
      <c r="R57" s="7297" t="str">
        <f>IF(VLOOKUP($A57,'8 Oct - LIVE LDS Data'!$A$3:$AAD$1504,54,FALSE)=0/1/1900,"",VLOOKUP($A57,'8 Oct - LIVE LDS Data'!$A$3:$AAD$1504,54,FALSE))</f>
        <v>Jan-2024
(was Sep-2023)</v>
      </c>
      <c r="S57" s="7297">
        <f>IF(VLOOKUP($A57,'8 Oct - LIVE LDS Data'!$A$3:$AAD$1504,55,FALSE)=0/1/1900,"",VLOOKUP($A57,'8 Oct - LIVE LDS Data'!$A$3:$AAD$1504,55,FALSE))</f>
        <v>45313</v>
      </c>
      <c r="T57" s="7297">
        <f>IF(VLOOKUP($A57,'8 Oct - LIVE LDS Data'!$A$3:$AAD$1504,60,FALSE)=0/1/1900,"",VLOOKUP($A57,'8 Oct - LIVE LDS Data'!$A$3:$AAD$1504,60,FALSE))</f>
        <v>46204</v>
      </c>
      <c r="U57" s="7297">
        <f>IF(VLOOKUP($A57,'8 Oct - LIVE LDS Data'!$A$3:$AAD$1504,63,FALSE)=0/1/1900,"",VLOOKUP($A57,'8 Oct - LIVE LDS Data'!$A$3:$AAD$1504,63,FALSE))</f>
        <v>46327</v>
      </c>
      <c r="V57" s="7297">
        <f>IF(VLOOKUP($A57,'8 Oct - LIVE LDS Data'!$A$3:$AAD$1504,66,FALSE)=0/1/1900,"",VLOOKUP($A57,'8 Oct - LIVE LDS Data'!$A$3:$AAD$1504,66,FALSE))</f>
        <v>46600</v>
      </c>
      <c r="W57" s="7537" t="str">
        <f>IF(VLOOKUP($A57,'8 Oct - LIVE LDS Data'!$A$3:$AAD$1504,68,FALSE)=0/1/1900,"",VLOOKUP($A57,'8 Oct - LIVE LDS Data'!$A$3:$AAD$1504,68,FALSE))</f>
        <v>Reg 19 now expected July - Oct 2026, with submission in November 2026</v>
      </c>
      <c r="X57" s="7314" t="str">
        <f>IF(VLOOKUP($A57,'8 Oct - LIVE LDS Data'!$A$3:$AAD$1504,79,FALSE)=0/1/1900,"",VLOOKUP($A57,'8 Oct - LIVE LDS Data'!$A$3:$AAD$1504,79,FALSE))</f>
        <v>Reg 18 completed
[Reg 19 exp. July 2026]</v>
      </c>
      <c r="Y57" s="7315" t="s">
        <v>90</v>
      </c>
      <c r="Z57" s="7538" t="s">
        <v>8058</v>
      </c>
      <c r="AA57" s="7300">
        <f>IF(VLOOKUP($A57,'8 Oct - LIVE LDS Data'!$A$3:$AAD$1504,72,FALSE)=0/1/1900,"",VLOOKUP($A57,'8 Oct - LIVE LDS Data'!$A$3:$AAD$1504,72,FALSE))</f>
        <v>45320</v>
      </c>
      <c r="AB57" s="7300">
        <f>IF(VLOOKUP($A57,'8 Oct - LIVE LDS Data'!$A$3:$AAD$1504,73,FALSE)=0/1/1900,"",VLOOKUP($A57,'8 Oct - LIVE LDS Data'!$A$3:$AAD$1504,73,FALSE))</f>
        <v>45720</v>
      </c>
      <c r="AC57" s="7300">
        <f>IF(VLOOKUP($A57,'8 Oct - LIVE LDS Data'!$A$3:$AAD$1504,75,FALSE)=0/1/1900,"",VLOOKUP($A57,'8 Oct - LIVE LDS Data'!$A$3:$AAD$1504,75,FALSE))</f>
        <v>45037</v>
      </c>
      <c r="AD57" s="7300">
        <f>IF(VLOOKUP($A57,'8 Oct - LIVE LDS Data'!$A$3:$AAD$1504,76,FALSE)=0/1/1900,"",VLOOKUP($A57,'8 Oct - LIVE LDS Data'!$A$3:$AAD$1504,76,FALSE))</f>
        <v>45720</v>
      </c>
    </row>
    <row r="58" spans="1:30" s="610" customFormat="1" ht="30" hidden="1" customHeight="1" x14ac:dyDescent="0.2">
      <c r="A58" s="1465" t="s">
        <v>1325</v>
      </c>
      <c r="B58" s="1465"/>
      <c r="C58" s="1465" t="s">
        <v>1326</v>
      </c>
      <c r="D58" s="1466"/>
      <c r="E58" s="1466"/>
      <c r="F58" s="7293" t="str">
        <f>IF(VLOOKUP($A58,'8 Oct - LIVE LDS Data'!$A$3:$AAD$1504,4,FALSE)=0/1/1900,"",VLOOKUP($A58,'8 Oct - LIVE LDS Data'!$A$3:$AAD$1504,4,FALSE))</f>
        <v>new plan to be prepared under new system</v>
      </c>
      <c r="G58" s="7294" t="str">
        <f>IF(VLOOKUP($A58,'8 Oct - LIVE LDS Data'!$A$3:$AAD$1504,6,FALSE)=0/1/1900,"",VLOOKUP($A58,'8 Oct - LIVE LDS Data'!$A$3:$AAD$1504,6,FALSE))</f>
        <v/>
      </c>
      <c r="H58" s="7294" t="str">
        <f>IF(VLOOKUP($A58,'8 Oct - LIVE LDS Data'!$A$3:$AAD$1504,7,FALSE)=0/1/1900,"",VLOOKUP($A58,'8 Oct - LIVE LDS Data'!$A$3:$AAD$1504,7,FALSE))</f>
        <v/>
      </c>
      <c r="I58" s="7294" t="str">
        <f>IF(VLOOKUP($A58,'8 Oct - LIVE LDS Data'!$A$3:$AAD$1504,8,FALSE)=0/1/1900,"",VLOOKUP($A58,'8 Oct - LIVE LDS Data'!$A$3:$AAD$1504,8,FALSE))</f>
        <v>N</v>
      </c>
      <c r="J58" s="7294" t="str">
        <f>IF(VLOOKUP($A58,'8 Oct - LIVE LDS Data'!$A$3:$AAD$1504,9,FALSE)=0/1/1900,"",VLOOKUP($A58,'8 Oct - LIVE LDS Data'!$A$3:$AAD$1504,9,FALSE))</f>
        <v>N</v>
      </c>
      <c r="K58" s="7295">
        <f>IF(VLOOKUP($A58,'8 Oct - LIVE LDS Data'!$A$3:$AAD$1504,10,FALSE)=0/1/1900,"",VLOOKUP($A58,'8 Oct - LIVE LDS Data'!$A$3:$AAD$1504,10,FALSE))</f>
        <v>43396</v>
      </c>
      <c r="L58" s="7297">
        <f>IF(VLOOKUP($A58,'8 Oct - LIVE LDS Data'!$A$3:$AAD$1504,33,FALSE)=0/1/1900,"",VLOOKUP($A58,'8 Oct - LIVE LDS Data'!$A$3:$AAD$1504,33,FALSE))</f>
        <v>46204</v>
      </c>
      <c r="M58" s="7297" t="str">
        <f>IF(VLOOKUP($A58,'8 Oct - LIVE LDS Data'!$A$3:$AAD$1504,34,FALSE)=0/1/1900,"",VLOOKUP($A58,'8 Oct - LIVE LDS Data'!$A$3:$AAD$1504,34,FALSE))</f>
        <v/>
      </c>
      <c r="N58" s="7297" t="str">
        <f>IF(VLOOKUP($A58,'8 Oct - LIVE LDS Data'!$A$3:$AAD$1504,40,FALSE)=0/1/1900,"",VLOOKUP($A58,'8 Oct - LIVE LDS Data'!$A$3:$AAD$1504,40,FALSE))</f>
        <v/>
      </c>
      <c r="O58" s="7297" t="str">
        <f>IF(VLOOKUP($A58,'8 Oct - LIVE LDS Data'!$A$3:$AAD$1504,41,FALSE)=0/1/1900,"",VLOOKUP($A58,'8 Oct - LIVE LDS Data'!$A$3:$AAD$1504,41,FALSE))</f>
        <v/>
      </c>
      <c r="P58" s="7297" t="str">
        <f>IF(VLOOKUP($A58,'8 Oct - LIVE LDS Data'!$A$3:$AAD$1504,47,FALSE)=0/1/1900,"",VLOOKUP($A58,'8 Oct - LIVE LDS Data'!$A$3:$AAD$1504,47,FALSE))</f>
        <v/>
      </c>
      <c r="Q58" s="7297" t="str">
        <f>IF(VLOOKUP($A58,'8 Oct - LIVE LDS Data'!$A$3:$AAD$1504,48,FALSE)=0/1/1900,"",VLOOKUP($A58,'8 Oct - LIVE LDS Data'!$A$3:$AAD$1504,48,FALSE))</f>
        <v/>
      </c>
      <c r="R58" s="7297" t="str">
        <f>IF(VLOOKUP($A58,'8 Oct - LIVE LDS Data'!$A$3:$AAD$1504,54,FALSE)=0/1/1900,"",VLOOKUP($A58,'8 Oct - LIVE LDS Data'!$A$3:$AAD$1504,54,FALSE))</f>
        <v/>
      </c>
      <c r="S58" s="7297" t="str">
        <f>IF(VLOOKUP($A58,'8 Oct - LIVE LDS Data'!$A$3:$AAD$1504,55,FALSE)=0/1/1900,"",VLOOKUP($A58,'8 Oct - LIVE LDS Data'!$A$3:$AAD$1504,55,FALSE))</f>
        <v/>
      </c>
      <c r="T58" s="7297">
        <f>IF(VLOOKUP($A58,'8 Oct - LIVE LDS Data'!$A$3:$AAD$1504,60,FALSE)=0/1/1900,"",VLOOKUP($A58,'8 Oct - LIVE LDS Data'!$A$3:$AAD$1504,60,FALSE))</f>
        <v>46569</v>
      </c>
      <c r="U58" s="7297">
        <f>IF(VLOOKUP($A58,'8 Oct - LIVE LDS Data'!$A$3:$AAD$1504,63,FALSE)=0/1/1900,"",VLOOKUP($A58,'8 Oct - LIVE LDS Data'!$A$3:$AAD$1504,63,FALSE))</f>
        <v>46692</v>
      </c>
      <c r="V58" s="7297">
        <f>IF(VLOOKUP($A58,'8 Oct - LIVE LDS Data'!$A$3:$AAD$1504,66,FALSE)=0/1/1900,"",VLOOKUP($A58,'8 Oct - LIVE LDS Data'!$A$3:$AAD$1504,66,FALSE))</f>
        <v>46905</v>
      </c>
      <c r="W58" s="7537" t="str">
        <f>IF(VLOOKUP($A58,'8 Oct - LIVE LDS Data'!$A$3:$AAD$1504,68,FALSE)=0/1/1900,"",VLOOKUP($A58,'8 Oct - LIVE LDS Data'!$A$3:$AAD$1504,68,FALSE))</f>
        <v xml:space="preserve">The Council has agreed that the District Plan 2018 needs updating. Formal work will commence at the end of 2024 under the new planning system. </v>
      </c>
      <c r="X58" s="7314" t="str">
        <f>IF(VLOOKUP($A58,'8 Oct - LIVE LDS Data'!$A$3:$AAD$1504,79,FALSE)=0/1/1900,"",VLOOKUP($A58,'8 Oct - LIVE LDS Data'!$A$3:$AAD$1504,79,FALSE))</f>
        <v>new plan to be prepared under new system</v>
      </c>
      <c r="Y58" s="7315" t="s">
        <v>3757</v>
      </c>
      <c r="Z58" s="7538" t="s">
        <v>8058</v>
      </c>
      <c r="AA58" s="7300">
        <f>IF(VLOOKUP($A58,'8 Oct - LIVE LDS Data'!$A$3:$AAD$1504,72,FALSE)=0/1/1900,"",VLOOKUP($A58,'8 Oct - LIVE LDS Data'!$A$3:$AAD$1504,72,FALSE))</f>
        <v>45415</v>
      </c>
      <c r="AB58" s="7300">
        <f>IF(VLOOKUP($A58,'8 Oct - LIVE LDS Data'!$A$3:$AAD$1504,73,FALSE)=0/1/1900,"",VLOOKUP($A58,'8 Oct - LIVE LDS Data'!$A$3:$AAD$1504,73,FALSE))</f>
        <v>45315</v>
      </c>
      <c r="AC58" s="7300">
        <f>IF(VLOOKUP($A58,'8 Oct - LIVE LDS Data'!$A$3:$AAD$1504,75,FALSE)=0/1/1900,"",VLOOKUP($A58,'8 Oct - LIVE LDS Data'!$A$3:$AAD$1504,75,FALSE))</f>
        <v>44270</v>
      </c>
      <c r="AD58" s="7300">
        <f>IF(VLOOKUP($A58,'8 Oct - LIVE LDS Data'!$A$3:$AAD$1504,76,FALSE)=0/1/1900,"",VLOOKUP($A58,'8 Oct - LIVE LDS Data'!$A$3:$AAD$1504,76,FALSE))</f>
        <v>45681</v>
      </c>
    </row>
    <row r="59" spans="1:30" s="610" customFormat="1" ht="30" customHeight="1" x14ac:dyDescent="0.2">
      <c r="A59" s="1465" t="s">
        <v>1334</v>
      </c>
      <c r="B59" s="1465"/>
      <c r="C59" s="1465" t="s">
        <v>1335</v>
      </c>
      <c r="D59" s="1466"/>
      <c r="E59" s="1466"/>
      <c r="F59" s="7293" t="str">
        <f>IF(VLOOKUP($A59,'8 Oct - LIVE LDS Data'!$A$3:$AAD$1504,4,FALSE)=0/1/1900,"",VLOOKUP($A59,'8 Oct - LIVE LDS Data'!$A$3:$AAD$1504,4,FALSE))</f>
        <v>East Lindsey Local Plan Review</v>
      </c>
      <c r="G59" s="7294" t="str">
        <f>IF(VLOOKUP($A59,'8 Oct - LIVE LDS Data'!$A$3:$AAD$1504,6,FALSE)=0/1/1900,"",VLOOKUP($A59,'8 Oct - LIVE LDS Data'!$A$3:$AAD$1504,6,FALSE))</f>
        <v/>
      </c>
      <c r="H59" s="7294" t="str">
        <f>IF(VLOOKUP($A59,'8 Oct - LIVE LDS Data'!$A$3:$AAD$1504,7,FALSE)=0/1/1900,"",VLOOKUP($A59,'8 Oct - LIVE LDS Data'!$A$3:$AAD$1504,7,FALSE))</f>
        <v/>
      </c>
      <c r="I59" s="7294" t="str">
        <f>IF(VLOOKUP($A59,'8 Oct - LIVE LDS Data'!$A$3:$AAD$1504,8,FALSE)=0/1/1900,"",VLOOKUP($A59,'8 Oct - LIVE LDS Data'!$A$3:$AAD$1504,8,FALSE))</f>
        <v>N</v>
      </c>
      <c r="J59" s="7294" t="str">
        <f>IF(VLOOKUP($A59,'8 Oct - LIVE LDS Data'!$A$3:$AAD$1504,9,FALSE)=0/1/1900,"",VLOOKUP($A59,'8 Oct - LIVE LDS Data'!$A$3:$AAD$1504,9,FALSE))</f>
        <v>N</v>
      </c>
      <c r="K59" s="7295">
        <f>IF(VLOOKUP($A59,'8 Oct - LIVE LDS Data'!$A$3:$AAD$1504,10,FALSE)=0/1/1900,"",VLOOKUP($A59,'8 Oct - LIVE LDS Data'!$A$3:$AAD$1504,10,FALSE))</f>
        <v>43299</v>
      </c>
      <c r="L59" s="7297" t="str">
        <f>IF(VLOOKUP($A59,'8 Oct - LIVE LDS Data'!$A$3:$AAD$1504,33,FALSE)=0/1/1900,"",VLOOKUP($A59,'8 Oct - LIVE LDS Data'!$A$3:$AAD$1504,33,FALSE))</f>
        <v/>
      </c>
      <c r="M59" s="7297">
        <f>IF(VLOOKUP($A59,'8 Oct - LIVE LDS Data'!$A$3:$AAD$1504,34,FALSE)=0/1/1900,"",VLOOKUP($A59,'8 Oct - LIVE LDS Data'!$A$3:$AAD$1504,34,FALSE))</f>
        <v>44242</v>
      </c>
      <c r="N59" s="7297" t="str">
        <f>IF(VLOOKUP($A59,'8 Oct - LIVE LDS Data'!$A$3:$AAD$1504,40,FALSE)=0/1/1900,"",VLOOKUP($A59,'8 Oct - LIVE LDS Data'!$A$3:$AAD$1504,40,FALSE))</f>
        <v/>
      </c>
      <c r="O59" s="7297" t="str">
        <f>IF(VLOOKUP($A59,'8 Oct - LIVE LDS Data'!$A$3:$AAD$1504,41,FALSE)=0/1/1900,"",VLOOKUP($A59,'8 Oct - LIVE LDS Data'!$A$3:$AAD$1504,41,FALSE))</f>
        <v/>
      </c>
      <c r="P59" s="7297" t="str">
        <f>IF(VLOOKUP($A59,'8 Oct - LIVE LDS Data'!$A$3:$AAD$1504,47,FALSE)=0/1/1900,"",VLOOKUP($A59,'8 Oct - LIVE LDS Data'!$A$3:$AAD$1504,47,FALSE))</f>
        <v/>
      </c>
      <c r="Q59" s="7297" t="str">
        <f>IF(VLOOKUP($A59,'8 Oct - LIVE LDS Data'!$A$3:$AAD$1504,48,FALSE)=0/1/1900,"",VLOOKUP($A59,'8 Oct - LIVE LDS Data'!$A$3:$AAD$1504,48,FALSE))</f>
        <v/>
      </c>
      <c r="R59" s="7297" t="str">
        <f>IF(VLOOKUP($A59,'8 Oct - LIVE LDS Data'!$A$3:$AAD$1504,54,FALSE)=0/1/1900,"",VLOOKUP($A59,'8 Oct - LIVE LDS Data'!$A$3:$AAD$1504,54,FALSE))</f>
        <v/>
      </c>
      <c r="S59" s="7297" t="str">
        <f>IF(VLOOKUP($A59,'8 Oct - LIVE LDS Data'!$A$3:$AAD$1504,55,FALSE)=0/1/1900,"",VLOOKUP($A59,'8 Oct - LIVE LDS Data'!$A$3:$AAD$1504,55,FALSE))</f>
        <v/>
      </c>
      <c r="T59" s="7297" t="str">
        <f>IF(VLOOKUP($A59,'8 Oct - LIVE LDS Data'!$A$3:$AAD$1504,60,FALSE)=0/1/1900,"",VLOOKUP($A59,'8 Oct - LIVE LDS Data'!$A$3:$AAD$1504,60,FALSE))</f>
        <v/>
      </c>
      <c r="U59" s="7297" t="str">
        <f>IF(VLOOKUP($A59,'8 Oct - LIVE LDS Data'!$A$3:$AAD$1504,63,FALSE)=0/1/1900,"",VLOOKUP($A59,'8 Oct - LIVE LDS Data'!$A$3:$AAD$1504,63,FALSE))</f>
        <v/>
      </c>
      <c r="V59" s="7297" t="str">
        <f>IF(VLOOKUP($A59,'8 Oct - LIVE LDS Data'!$A$3:$AAD$1504,66,FALSE)=0/1/1900,"",VLOOKUP($A59,'8 Oct - LIVE LDS Data'!$A$3:$AAD$1504,66,FALSE))</f>
        <v/>
      </c>
      <c r="W59" s="7537" t="str">
        <f>IF(VLOOKUP($A59,'8 Oct - LIVE LDS Data'!$A$3:$AAD$1504,68,FALSE)=0/1/1900,"",VLOOKUP($A59,'8 Oct - LIVE LDS Data'!$A$3:$AAD$1504,68,FALSE))</f>
        <v>It is proposed to focus on the new plan-making system expected later this year. This does not preclude evidence gathering ahead of this 
and other preparatory work. The impact of local government reorganisation also need to be factored in as this work progresses.</v>
      </c>
      <c r="X59" s="7314" t="str">
        <f>IF(VLOOKUP($A59,'8 Oct - LIVE LDS Data'!$A$3:$AAD$1504,79,FALSE)=0/1/1900,"",VLOOKUP($A59,'8 Oct - LIVE LDS Data'!$A$3:$AAD$1504,79,FALSE))</f>
        <v>new plan to be prepared under new system</v>
      </c>
      <c r="Y59" s="7315" t="s">
        <v>90</v>
      </c>
      <c r="Z59" s="7538" t="s">
        <v>8058</v>
      </c>
      <c r="AA59" s="7300">
        <f>IF(VLOOKUP($A59,'8 Oct - LIVE LDS Data'!$A$3:$AAD$1504,72,FALSE)=0/1/1900,"",VLOOKUP($A59,'8 Oct - LIVE LDS Data'!$A$3:$AAD$1504,72,FALSE))</f>
        <v>45938</v>
      </c>
      <c r="AB59" s="7300">
        <f>IF(VLOOKUP($A59,'8 Oct - LIVE LDS Data'!$A$3:$AAD$1504,73,FALSE)=0/1/1900,"",VLOOKUP($A59,'8 Oct - LIVE LDS Data'!$A$3:$AAD$1504,73,FALSE))</f>
        <v>45908</v>
      </c>
      <c r="AC59" s="7300">
        <f>IF(VLOOKUP($A59,'8 Oct - LIVE LDS Data'!$A$3:$AAD$1504,75,FALSE)=0/1/1900,"",VLOOKUP($A59,'8 Oct - LIVE LDS Data'!$A$3:$AAD$1504,75,FALSE))</f>
        <v>44974</v>
      </c>
      <c r="AD59" s="7300">
        <f>IF(VLOOKUP($A59,'8 Oct - LIVE LDS Data'!$A$3:$AAD$1504,76,FALSE)=0/1/1900,"",VLOOKUP($A59,'8 Oct - LIVE LDS Data'!$A$3:$AAD$1504,76,FALSE))</f>
        <v>45908</v>
      </c>
    </row>
    <row r="60" spans="1:30" s="610" customFormat="1" ht="40" hidden="1" customHeight="1" x14ac:dyDescent="0.2">
      <c r="A60" s="1465" t="s">
        <v>1359</v>
      </c>
      <c r="B60" s="1465"/>
      <c r="C60" s="1465" t="s">
        <v>1360</v>
      </c>
      <c r="D60" s="1466"/>
      <c r="E60" s="1466"/>
      <c r="F60" s="7293" t="str">
        <f>IF(VLOOKUP($A60,'8 Oct - LIVE LDS Data'!$A$3:$AAD$1504,4,FALSE)=0/1/1900,"",VLOOKUP($A60,'8 Oct - LIVE LDS Data'!$A$3:$AAD$1504,4,FALSE))</f>
        <v/>
      </c>
      <c r="G60" s="7294" t="str">
        <f>IF(VLOOKUP($A60,'8 Oct - LIVE LDS Data'!$A$3:$AAD$1504,6,FALSE)=0/1/1900,"",VLOOKUP($A60,'8 Oct - LIVE LDS Data'!$A$3:$AAD$1504,6,FALSE))</f>
        <v/>
      </c>
      <c r="H60" s="7294" t="str">
        <f>IF(VLOOKUP($A60,'8 Oct - LIVE LDS Data'!$A$3:$AAD$1504,7,FALSE)=0/1/1900,"",VLOOKUP($A60,'8 Oct - LIVE LDS Data'!$A$3:$AAD$1504,7,FALSE))</f>
        <v/>
      </c>
      <c r="I60" s="7294" t="str">
        <f>IF(VLOOKUP($A60,'8 Oct - LIVE LDS Data'!$A$3:$AAD$1504,8,FALSE)=0/1/1900,"",VLOOKUP($A60,'8 Oct - LIVE LDS Data'!$A$3:$AAD$1504,8,FALSE))</f>
        <v/>
      </c>
      <c r="J60" s="7294" t="str">
        <f>IF(VLOOKUP($A60,'8 Oct - LIVE LDS Data'!$A$3:$AAD$1504,9,FALSE)=0/1/1900,"",VLOOKUP($A60,'8 Oct - LIVE LDS Data'!$A$3:$AAD$1504,9,FALSE))</f>
        <v/>
      </c>
      <c r="K60" s="7295">
        <f>IF(VLOOKUP($A60,'8 Oct - LIVE LDS Data'!$A$3:$AAD$1504,10,FALSE)=0/1/1900,"",VLOOKUP($A60,'8 Oct - LIVE LDS Data'!$A$3:$AAD$1504,10,FALSE))</f>
        <v>42292</v>
      </c>
      <c r="L60" s="7295"/>
      <c r="M60" s="7295"/>
      <c r="N60" s="7295"/>
      <c r="O60" s="7295"/>
      <c r="P60" s="7295"/>
      <c r="Q60" s="7295"/>
      <c r="R60" s="7295"/>
      <c r="S60" s="7295"/>
      <c r="T60" s="7297">
        <f>IF(VLOOKUP($A60,'8 Oct - LIVE LDS Data'!$A$3:$AAD$1504,60,FALSE)=0/1/1900,"",VLOOKUP($A60,'8 Oct - LIVE LDS Data'!$A$3:$AAD$1504,60,FALSE))</f>
        <v>46844</v>
      </c>
      <c r="U60" s="7297">
        <f>IF(VLOOKUP($A60,'8 Oct - LIVE LDS Data'!$A$3:$AAD$1504,63,FALSE)=0/1/1900,"",VLOOKUP($A60,'8 Oct - LIVE LDS Data'!$A$3:$AAD$1504,63,FALSE))</f>
        <v>46966</v>
      </c>
      <c r="V60" s="7297">
        <f>IF(VLOOKUP($A60,'8 Oct - LIVE LDS Data'!$A$3:$AAD$1504,66,FALSE)=0/1/1900,"",VLOOKUP($A60,'8 Oct - LIVE LDS Data'!$A$3:$AAD$1504,66,FALSE))</f>
        <v>47088</v>
      </c>
      <c r="W60" s="7537" t="str">
        <f>IF(VLOOKUP($A60,'8 Oct - LIVE LDS Data'!$A$3:$AAD$1504,68,FALSE)=0/1/1900,"",VLOOKUP($A60,'8 Oct - LIVE LDS Data'!$A$3:$AAD$1504,68,FALSE))</f>
        <v>Revision of timetable shown here is expected during 2025</v>
      </c>
      <c r="X60" s="7314" t="str">
        <f>IF(VLOOKUP($A60,'8 Oct - LIVE LDS Data'!$A$3:$AAD$1504,79,FALSE)=0/1/1900,"",VLOOKUP($A60,'8 Oct - LIVE LDS Data'!$A$3:$AAD$1504,79,FALSE))</f>
        <v>new plan to be prepared under new system</v>
      </c>
      <c r="Y60" s="7315" t="s">
        <v>3757</v>
      </c>
      <c r="Z60" s="7538" t="s">
        <v>8062</v>
      </c>
      <c r="AA60" s="7300">
        <f>IF(VLOOKUP($A60,'8 Oct - LIVE LDS Data'!$A$3:$AAD$1504,72,FALSE)=0/1/1900,"",VLOOKUP($A60,'8 Oct - LIVE LDS Data'!$A$3:$AAD$1504,72,FALSE))</f>
        <v>45695</v>
      </c>
      <c r="AB60" s="7300">
        <f>IF(VLOOKUP($A60,'8 Oct - LIVE LDS Data'!$A$3:$AAD$1504,73,FALSE)=0/1/1900,"",VLOOKUP($A60,'8 Oct - LIVE LDS Data'!$A$3:$AAD$1504,73,FALSE))</f>
        <v>45882</v>
      </c>
      <c r="AC60" s="7300">
        <f>IF(VLOOKUP($A60,'8 Oct - LIVE LDS Data'!$A$3:$AAD$1504,75,FALSE)=0/1/1900,"",VLOOKUP($A60,'8 Oct - LIVE LDS Data'!$A$3:$AAD$1504,75,FALSE))</f>
        <v>45664</v>
      </c>
      <c r="AD60" s="7300">
        <f>IF(VLOOKUP($A60,'8 Oct - LIVE LDS Data'!$A$3:$AAD$1504,76,FALSE)=0/1/1900,"",VLOOKUP($A60,'8 Oct - LIVE LDS Data'!$A$3:$AAD$1504,76,FALSE))</f>
        <v>45882</v>
      </c>
    </row>
    <row r="61" spans="1:30" s="610" customFormat="1" ht="30" hidden="1" customHeight="1" x14ac:dyDescent="0.2">
      <c r="A61" s="7301" t="s">
        <v>1370</v>
      </c>
      <c r="B61" s="7301"/>
      <c r="C61" s="3389" t="s">
        <v>1371</v>
      </c>
      <c r="D61" s="2382"/>
      <c r="E61" s="2382" t="s">
        <v>90</v>
      </c>
      <c r="F61" s="7293" t="str">
        <f>IF(VLOOKUP($A61,'8 Oct - LIVE LDS Data'!$A$3:$AAD$1504,4,FALSE)=0/1/1900,"",VLOOKUP($A61,'8 Oct - LIVE LDS Data'!$A$3:$AAD$1504,4,FALSE))</f>
        <v>East Suffolk Local Plan</v>
      </c>
      <c r="G61" s="7294" t="str">
        <f>IF(VLOOKUP($A61,'8 Oct - LIVE LDS Data'!$A$3:$AAD$1504,6,FALSE)=0/1/1900,"",VLOOKUP($A61,'8 Oct - LIVE LDS Data'!$A$3:$AAD$1504,6,FALSE))</f>
        <v/>
      </c>
      <c r="H61" s="7294" t="str">
        <f>IF(VLOOKUP($A61,'8 Oct - LIVE LDS Data'!$A$3:$AAD$1504,7,FALSE)=0/1/1900,"",VLOOKUP($A61,'8 Oct - LIVE LDS Data'!$A$3:$AAD$1504,7,FALSE))</f>
        <v/>
      </c>
      <c r="I61" s="7294" t="str">
        <f>IF(VLOOKUP($A61,'8 Oct - LIVE LDS Data'!$A$3:$AAD$1504,8,FALSE)=0/1/1900,"",VLOOKUP($A61,'8 Oct - LIVE LDS Data'!$A$3:$AAD$1504,8,FALSE))</f>
        <v>N</v>
      </c>
      <c r="J61" s="7294" t="str">
        <f>IF(VLOOKUP($A61,'8 Oct - LIVE LDS Data'!$A$3:$AAD$1504,9,FALSE)=0/1/1900,"",VLOOKUP($A61,'8 Oct - LIVE LDS Data'!$A$3:$AAD$1504,9,FALSE))</f>
        <v>N</v>
      </c>
      <c r="K61" s="7295" t="str">
        <f>IF(VLOOKUP($A61,'8 Oct - LIVE LDS Data'!$A$3:$AAD$1504,10,FALSE)=0/1/1900,"",VLOOKUP($A61,'8 Oct - LIVE LDS Data'!$A$3:$AAD$1504,10,FALSE))</f>
        <v>20 March 2019 and 
23 September 2020
 (two plans for former districts)</v>
      </c>
      <c r="L61" s="7295"/>
      <c r="M61" s="7295"/>
      <c r="N61" s="7295"/>
      <c r="O61" s="7295"/>
      <c r="P61" s="7295"/>
      <c r="Q61" s="7295"/>
      <c r="R61" s="7295"/>
      <c r="S61" s="7295"/>
      <c r="T61" s="7297">
        <f>IF(VLOOKUP($A61,'8 Oct - LIVE LDS Data'!$A$3:$AAD$1504,60,FALSE)=0/1/1900,"",VLOOKUP($A61,'8 Oct - LIVE LDS Data'!$A$3:$AAD$1504,60,FALSE))</f>
        <v>46753</v>
      </c>
      <c r="U61" s="7297">
        <f>IF(VLOOKUP($A61,'8 Oct - LIVE LDS Data'!$A$3:$AAD$1504,63,FALSE)=0/1/1900,"",VLOOKUP($A61,'8 Oct - LIVE LDS Data'!$A$3:$AAD$1504,63,FALSE))</f>
        <v>46784</v>
      </c>
      <c r="V61" s="7297">
        <f>IF(VLOOKUP($A61,'8 Oct - LIVE LDS Data'!$A$3:$AAD$1504,66,FALSE)=0/1/1900,"",VLOOKUP($A61,'8 Oct - LIVE LDS Data'!$A$3:$AAD$1504,66,FALSE))</f>
        <v>47119</v>
      </c>
      <c r="W61" s="7537" t="str">
        <f>IF(VLOOKUP($A61,'8 Oct - LIVE LDS Data'!$A$3:$AAD$1504,68,FALSE)=0/1/1900,"",VLOOKUP($A61,'8 Oct - LIVE LDS Data'!$A$3:$AAD$1504,68,FALSE))</f>
        <v>The Council is committed to the preparation of an East Suffolk Local Plan and a Local Plan Timetable will be prepared under the provisions of the new system, once introduced.  Interim timetable:-
Preparatory work, scoping and early participation April 2025 – March 2026
Local Plan Commencement Notice November 2025
Gateway 1 (4-6 weeks) March – April 2026
Consultation (8 weeks) July – August 2026
Gateway 2 (4-6 weeks) January – February 2027
Consultation (6 weeks) July – August 2027
Gateway 3 and Submission (4-6wks) January – February 2028
Examination March – December 2028
Adoption January 2029</v>
      </c>
      <c r="X61" s="7314" t="str">
        <f>IF(VLOOKUP($A61,'8 Oct - LIVE LDS Data'!$A$3:$AAD$1504,79,FALSE)=0/1/1900,"",VLOOKUP($A61,'8 Oct - LIVE LDS Data'!$A$3:$AAD$1504,79,FALSE))</f>
        <v>new plan to be prepared under new system</v>
      </c>
      <c r="Y61" s="7542" t="s">
        <v>3757</v>
      </c>
      <c r="Z61" s="7538" t="s">
        <v>8058</v>
      </c>
      <c r="AA61" s="7300">
        <f>IF(VLOOKUP($A61,'8 Oct - LIVE LDS Data'!$A$3:$AAD$1504,72,FALSE)=0/1/1900,"",VLOOKUP($A61,'8 Oct - LIVE LDS Data'!$A$3:$AAD$1504,72,FALSE))</f>
        <v>45929</v>
      </c>
      <c r="AB61" s="7300">
        <f>IF(VLOOKUP($A61,'8 Oct - LIVE LDS Data'!$A$3:$AAD$1504,73,FALSE)=0/1/1900,"",VLOOKUP($A61,'8 Oct - LIVE LDS Data'!$A$3:$AAD$1504,73,FALSE))</f>
        <v>45932</v>
      </c>
      <c r="AC61" s="7300">
        <f>IF(VLOOKUP($A61,'8 Oct - LIVE LDS Data'!$A$3:$AAD$1504,75,FALSE)=0/1/1900,"",VLOOKUP($A61,'8 Oct - LIVE LDS Data'!$A$3:$AAD$1504,75,FALSE))</f>
        <v>45681</v>
      </c>
      <c r="AD61" s="7300">
        <f>IF(VLOOKUP($A61,'8 Oct - LIVE LDS Data'!$A$3:$AAD$1504,76,FALSE)=0/1/1900,"",VLOOKUP($A61,'8 Oct - LIVE LDS Data'!$A$3:$AAD$1504,76,FALSE))</f>
        <v>45932</v>
      </c>
    </row>
    <row r="62" spans="1:30" s="610" customFormat="1" ht="30" hidden="1" customHeight="1" x14ac:dyDescent="0.2">
      <c r="A62" s="1465" t="s">
        <v>1388</v>
      </c>
      <c r="B62" s="1465"/>
      <c r="C62" s="1468" t="s">
        <v>1381</v>
      </c>
      <c r="D62" s="1469"/>
      <c r="E62" s="1469"/>
      <c r="F62" s="7293" t="str">
        <f>IF(VLOOKUP($A62,'8 Oct - LIVE LDS Data'!$A$3:$AAD$1504,4,FALSE)=0/1/1900,"",VLOOKUP($A62,'8 Oct - LIVE LDS Data'!$A$3:$AAD$1504,4,FALSE))</f>
        <v>Eastbourne Local Plan 2022 - 2042</v>
      </c>
      <c r="G62" s="7294">
        <f>IF(VLOOKUP($A62,'8 Oct - LIVE LDS Data'!$A$3:$AAD$1504,6,FALSE)=0/1/1900,"",VLOOKUP($A62,'8 Oct - LIVE LDS Data'!$A$3:$AAD$1504,6,FALSE))</f>
        <v>2022</v>
      </c>
      <c r="H62" s="7294">
        <f>IF(VLOOKUP($A62,'8 Oct - LIVE LDS Data'!$A$3:$AAD$1504,7,FALSE)=0/1/1900,"",VLOOKUP($A62,'8 Oct - LIVE LDS Data'!$A$3:$AAD$1504,7,FALSE))</f>
        <v>2042</v>
      </c>
      <c r="I62" s="7294" t="str">
        <f>IF(VLOOKUP($A62,'8 Oct - LIVE LDS Data'!$A$3:$AAD$1504,8,FALSE)=0/1/1900,"",VLOOKUP($A62,'8 Oct - LIVE LDS Data'!$A$3:$AAD$1504,8,FALSE))</f>
        <v>N</v>
      </c>
      <c r="J62" s="7294" t="str">
        <f>IF(VLOOKUP($A62,'8 Oct - LIVE LDS Data'!$A$3:$AAD$1504,9,FALSE)=0/1/1900,"",VLOOKUP($A62,'8 Oct - LIVE LDS Data'!$A$3:$AAD$1504,9,FALSE))</f>
        <v>N</v>
      </c>
      <c r="K62" s="7295">
        <f>IF(VLOOKUP($A62,'8 Oct - LIVE LDS Data'!$A$3:$AAD$1504,10,FALSE)=0/1/1900,"",VLOOKUP($A62,'8 Oct - LIVE LDS Data'!$A$3:$AAD$1504,10,FALSE))</f>
        <v>41325</v>
      </c>
      <c r="L62" s="7297">
        <f>IF(VLOOKUP($A62,'8 Oct - LIVE LDS Data'!$A$3:$AAD$1504,33,FALSE)=0/1/1900,"",VLOOKUP($A62,'8 Oct - LIVE LDS Data'!$A$3:$AAD$1504,33,FALSE))</f>
        <v>45962</v>
      </c>
      <c r="M62" s="7297" t="str">
        <f>IF(VLOOKUP($A62,'8 Oct - LIVE LDS Data'!$A$3:$AAD$1504,34,FALSE)=0/1/1900,"",VLOOKUP($A62,'8 Oct - LIVE LDS Data'!$A$3:$AAD$1504,34,FALSE))</f>
        <v/>
      </c>
      <c r="N62" s="7297" t="str">
        <f>IF(VLOOKUP($A62,'8 Oct - LIVE LDS Data'!$A$3:$AAD$1504,40,FALSE)=0/1/1900,"",VLOOKUP($A62,'8 Oct - LIVE LDS Data'!$A$3:$AAD$1504,40,FALSE))</f>
        <v/>
      </c>
      <c r="O62" s="7297" t="str">
        <f>IF(VLOOKUP($A62,'8 Oct - LIVE LDS Data'!$A$3:$AAD$1504,41,FALSE)=0/1/1900,"",VLOOKUP($A62,'8 Oct - LIVE LDS Data'!$A$3:$AAD$1504,41,FALSE))</f>
        <v/>
      </c>
      <c r="P62" s="7297" t="str">
        <f>IF(VLOOKUP($A62,'8 Oct - LIVE LDS Data'!$A$3:$AAD$1504,47,FALSE)=0/1/1900,"",VLOOKUP($A62,'8 Oct - LIVE LDS Data'!$A$3:$AAD$1504,47,FALSE))</f>
        <v/>
      </c>
      <c r="Q62" s="7297" t="str">
        <f>IF(VLOOKUP($A62,'8 Oct - LIVE LDS Data'!$A$3:$AAD$1504,48,FALSE)=0/1/1900,"",VLOOKUP($A62,'8 Oct - LIVE LDS Data'!$A$3:$AAD$1504,48,FALSE))</f>
        <v/>
      </c>
      <c r="R62" s="7297" t="str">
        <f>IF(VLOOKUP($A62,'8 Oct - LIVE LDS Data'!$A$3:$AAD$1504,54,FALSE)=0/1/1900,"",VLOOKUP($A62,'8 Oct - LIVE LDS Data'!$A$3:$AAD$1504,54,FALSE))</f>
        <v/>
      </c>
      <c r="S62" s="7297" t="str">
        <f>IF(VLOOKUP($A62,'8 Oct - LIVE LDS Data'!$A$3:$AAD$1504,55,FALSE)=0/1/1900,"",VLOOKUP($A62,'8 Oct - LIVE LDS Data'!$A$3:$AAD$1504,55,FALSE))</f>
        <v/>
      </c>
      <c r="T62" s="7297">
        <f>IF(VLOOKUP($A62,'8 Oct - LIVE LDS Data'!$A$3:$AAD$1504,60,FALSE)=0/1/1900,"",VLOOKUP($A62,'8 Oct - LIVE LDS Data'!$A$3:$AAD$1504,60,FALSE))</f>
        <v>46204</v>
      </c>
      <c r="U62" s="7297">
        <f>IF(VLOOKUP($A62,'8 Oct - LIVE LDS Data'!$A$3:$AAD$1504,63,FALSE)=0/1/1900,"",VLOOKUP($A62,'8 Oct - LIVE LDS Data'!$A$3:$AAD$1504,63,FALSE))</f>
        <v>46357</v>
      </c>
      <c r="V62" s="7297">
        <f>IF(VLOOKUP($A62,'8 Oct - LIVE LDS Data'!$A$3:$AAD$1504,66,FALSE)=0/1/1900,"",VLOOKUP($A62,'8 Oct - LIVE LDS Data'!$A$3:$AAD$1504,66,FALSE))</f>
        <v>46692</v>
      </c>
      <c r="W62" s="7537" t="str">
        <f>IF(VLOOKUP($A62,'8 Oct - LIVE LDS Data'!$A$3:$AAD$1504,68,FALSE)=0/1/1900,"",VLOOKUP($A62,'8 Oct - LIVE LDS Data'!$A$3:$AAD$1504,68,FALSE))</f>
        <v xml:space="preserve">New plan under corrent system - not to be confused with timetable for a another new plan starting under the new stystem </v>
      </c>
      <c r="X62" s="7314" t="str">
        <f>IF(VLOOKUP($A62,'8 Oct - LIVE LDS Data'!$A$3:$AAD$1504,79,FALSE)=0/1/1900,"",VLOOKUP($A62,'8 Oct - LIVE LDS Data'!$A$3:$AAD$1504,79,FALSE))</f>
        <v>Reg 18 ongoing
[plus a new plan to be prepared under the new system]</v>
      </c>
      <c r="Y62" s="7315" t="s">
        <v>90</v>
      </c>
      <c r="Z62" s="7538" t="s">
        <v>8053</v>
      </c>
      <c r="AA62" s="7300" t="str">
        <f>IF(VLOOKUP($A62,'8 Oct - LIVE LDS Data'!$A$3:$AAD$1504,72,FALSE)=0/1/1900,"",VLOOKUP($A62,'8 Oct - LIVE LDS Data'!$A$3:$AAD$1504,72,FALSE))</f>
        <v/>
      </c>
      <c r="AB62" s="7300">
        <f>IF(VLOOKUP($A62,'8 Oct - LIVE LDS Data'!$A$3:$AAD$1504,73,FALSE)=0/1/1900,"",VLOOKUP($A62,'8 Oct - LIVE LDS Data'!$A$3:$AAD$1504,73,FALSE))</f>
        <v>45895</v>
      </c>
      <c r="AC62" s="7300" t="str">
        <f>IF(VLOOKUP($A62,'8 Oct - LIVE LDS Data'!$A$3:$AAD$1504,75,FALSE)=0/1/1900,"",VLOOKUP($A62,'8 Oct - LIVE LDS Data'!$A$3:$AAD$1504,75,FALSE))</f>
        <v/>
      </c>
      <c r="AD62" s="7300">
        <f>IF(VLOOKUP($A62,'8 Oct - LIVE LDS Data'!$A$3:$AAD$1504,76,FALSE)=0/1/1900,"",VLOOKUP($A62,'8 Oct - LIVE LDS Data'!$A$3:$AAD$1504,76,FALSE))</f>
        <v>45895</v>
      </c>
    </row>
    <row r="63" spans="1:30" s="610" customFormat="1" ht="30" hidden="1" customHeight="1" x14ac:dyDescent="0.2">
      <c r="A63" s="7309" t="s">
        <v>1393</v>
      </c>
      <c r="B63" s="7309"/>
      <c r="C63" s="7309" t="s">
        <v>1394</v>
      </c>
      <c r="D63" s="7310"/>
      <c r="E63" s="7310"/>
      <c r="F63" s="7293" t="str">
        <f>IF(VLOOKUP($A63,'8 Oct - LIVE LDS Data'!$A$3:$AAD$1504,4,FALSE)=0/1/1900,"",VLOOKUP($A63,'8 Oct - LIVE LDS Data'!$A$3:$AAD$1504,4,FALSE))</f>
        <v>Eastleigh Borough Local Plan Review</v>
      </c>
      <c r="G63" s="7294">
        <f>IF(VLOOKUP($A63,'8 Oct - LIVE LDS Data'!$A$3:$AAD$1504,6,FALSE)=0/1/1900,"",VLOOKUP($A63,'8 Oct - LIVE LDS Data'!$A$3:$AAD$1504,6,FALSE))</f>
        <v>2024</v>
      </c>
      <c r="H63" s="7294">
        <f>IF(VLOOKUP($A63,'8 Oct - LIVE LDS Data'!$A$3:$AAD$1504,7,FALSE)=0/1/1900,"",VLOOKUP($A63,'8 Oct - LIVE LDS Data'!$A$3:$AAD$1504,7,FALSE))</f>
        <v>2039</v>
      </c>
      <c r="I63" s="7294" t="str">
        <f>IF(VLOOKUP($A63,'8 Oct - LIVE LDS Data'!$A$3:$AAD$1504,8,FALSE)=0/1/1900,"",VLOOKUP($A63,'8 Oct - LIVE LDS Data'!$A$3:$AAD$1504,8,FALSE))</f>
        <v>N</v>
      </c>
      <c r="J63" s="7294" t="str">
        <f>IF(VLOOKUP($A63,'8 Oct - LIVE LDS Data'!$A$3:$AAD$1504,9,FALSE)=0/1/1900,"",VLOOKUP($A63,'8 Oct - LIVE LDS Data'!$A$3:$AAD$1504,9,FALSE))</f>
        <v>N</v>
      </c>
      <c r="K63" s="7295">
        <f>IF(VLOOKUP($A63,'8 Oct - LIVE LDS Data'!$A$3:$AAD$1504,10,FALSE)=0/1/1900,"",VLOOKUP($A63,'8 Oct - LIVE LDS Data'!$A$3:$AAD$1504,10,FALSE))</f>
        <v>44676</v>
      </c>
      <c r="L63" s="7295"/>
      <c r="M63" s="7295"/>
      <c r="N63" s="7295"/>
      <c r="O63" s="7295"/>
      <c r="P63" s="7295"/>
      <c r="Q63" s="7295"/>
      <c r="R63" s="7295"/>
      <c r="S63" s="7295"/>
      <c r="T63" s="7297">
        <f>IF(VLOOKUP($A63,'8 Oct - LIVE LDS Data'!$A$3:$AAD$1504,60,FALSE)=0/1/1900,"",VLOOKUP($A63,'8 Oct - LIVE LDS Data'!$A$3:$AAD$1504,60,FALSE))</f>
        <v>46661</v>
      </c>
      <c r="U63" s="7297">
        <f>IF(VLOOKUP($A63,'8 Oct - LIVE LDS Data'!$A$3:$AAD$1504,63,FALSE)=0/1/1900,"",VLOOKUP($A63,'8 Oct - LIVE LDS Data'!$A$3:$AAD$1504,63,FALSE))</f>
        <v>46844</v>
      </c>
      <c r="V63" s="7297">
        <f>IF(VLOOKUP($A63,'8 Oct - LIVE LDS Data'!$A$3:$AAD$1504,66,FALSE)=0/1/1900,"",VLOOKUP($A63,'8 Oct - LIVE LDS Data'!$A$3:$AAD$1504,66,FALSE))</f>
        <v>47209</v>
      </c>
      <c r="W63" s="7537" t="str">
        <f>IF(VLOOKUP($A63,'8 Oct - LIVE LDS Data'!$A$3:$AAD$1504,68,FALSE)=0/1/1900,"",VLOOKUP($A63,'8 Oct - LIVE LDS Data'!$A$3:$AAD$1504,68,FALSE))</f>
        <v>Reg 18 call for sites completed.  Second Reg 18 issues and options running 4 December 2024 - 29 Jan 2025.</v>
      </c>
      <c r="X63" s="7314" t="str">
        <f>IF(VLOOKUP($A63,'8 Oct - LIVE LDS Data'!$A$3:$AAD$1504,79,FALSE)=0/1/1900,"",VLOOKUP($A63,'8 Oct - LIVE LDS Data'!$A$3:$AAD$1504,79,FALSE))</f>
        <v>Reg 18 yet to start (exp. 4 Dec 2024)</v>
      </c>
      <c r="Y63" s="7542" t="s">
        <v>3757</v>
      </c>
      <c r="Z63" s="7538" t="s">
        <v>8053</v>
      </c>
      <c r="AA63" s="7300">
        <f>IF(VLOOKUP($A63,'8 Oct - LIVE LDS Data'!$A$3:$AAD$1504,72,FALSE)=0/1/1900,"",VLOOKUP($A63,'8 Oct - LIVE LDS Data'!$A$3:$AAD$1504,72,FALSE))</f>
        <v>45014</v>
      </c>
      <c r="AB63" s="7300">
        <f>IF(VLOOKUP($A63,'8 Oct - LIVE LDS Data'!$A$3:$AAD$1504,73,FALSE)=0/1/1900,"",VLOOKUP($A63,'8 Oct - LIVE LDS Data'!$A$3:$AAD$1504,73,FALSE))</f>
        <v>45628</v>
      </c>
      <c r="AC63" s="7300" t="str">
        <f>IF(VLOOKUP($A63,'8 Oct - LIVE LDS Data'!$A$3:$AAD$1504,75,FALSE)=0/1/1900,"",VLOOKUP($A63,'8 Oct - LIVE LDS Data'!$A$3:$AAD$1504,75,FALSE))</f>
        <v/>
      </c>
      <c r="AD63" s="7300">
        <f>IF(VLOOKUP($A63,'8 Oct - LIVE LDS Data'!$A$3:$AAD$1504,76,FALSE)=0/1/1900,"",VLOOKUP($A63,'8 Oct - LIVE LDS Data'!$A$3:$AAD$1504,76,FALSE))</f>
        <v>45628</v>
      </c>
    </row>
    <row r="64" spans="1:30" s="610" customFormat="1" ht="30" hidden="1" customHeight="1" x14ac:dyDescent="0.2">
      <c r="A64" s="1478" t="s">
        <v>1457</v>
      </c>
      <c r="B64" s="1478"/>
      <c r="C64" s="1478" t="s">
        <v>1458</v>
      </c>
      <c r="D64" s="1479"/>
      <c r="E64" s="1479"/>
      <c r="F64" s="7293" t="str">
        <f>IF(VLOOKUP($A64,'8 Oct - LIVE LDS Data'!$A$3:$AAD$1504,4,FALSE)=0/1/1900,"",VLOOKUP($A64,'8 Oct - LIVE LDS Data'!$A$3:$AAD$1504,4,FALSE))</f>
        <v>Local Plan 2022 - 2040</v>
      </c>
      <c r="G64" s="7294">
        <f>IF(VLOOKUP($A64,'8 Oct - LIVE LDS Data'!$A$3:$AAD$1504,6,FALSE)=0/1/1900,"",VLOOKUP($A64,'8 Oct - LIVE LDS Data'!$A$3:$AAD$1504,6,FALSE))</f>
        <v>2022</v>
      </c>
      <c r="H64" s="7294">
        <f>IF(VLOOKUP($A64,'8 Oct - LIVE LDS Data'!$A$3:$AAD$1504,7,FALSE)=0/1/1900,"",VLOOKUP($A64,'8 Oct - LIVE LDS Data'!$A$3:$AAD$1504,7,FALSE))</f>
        <v>2040</v>
      </c>
      <c r="I64" s="7294" t="str">
        <f>IF(VLOOKUP($A64,'8 Oct - LIVE LDS Data'!$A$3:$AAD$1504,8,FALSE)=0/1/1900,"",VLOOKUP($A64,'8 Oct - LIVE LDS Data'!$A$3:$AAD$1504,8,FALSE))</f>
        <v>N</v>
      </c>
      <c r="J64" s="7294" t="str">
        <f>IF(VLOOKUP($A64,'8 Oct - LIVE LDS Data'!$A$3:$AAD$1504,9,FALSE)=0/1/1900,"",VLOOKUP($A64,'8 Oct - LIVE LDS Data'!$A$3:$AAD$1504,9,FALSE))</f>
        <v>N</v>
      </c>
      <c r="K64" s="7295">
        <f>IF(VLOOKUP($A64,'8 Oct - LIVE LDS Data'!$A$3:$AAD$1504,10,FALSE)=0/1/1900,"",VLOOKUP($A64,'8 Oct - LIVE LDS Data'!$A$3:$AAD$1504,10,FALSE))</f>
        <v>39287</v>
      </c>
      <c r="L64" s="7297">
        <f>IF(VLOOKUP($A64,'8 Oct - LIVE LDS Data'!$A$3:$AAD$1504,33,FALSE)=0/1/1900,"",VLOOKUP($A64,'8 Oct - LIVE LDS Data'!$A$3:$AAD$1504,33,FALSE))</f>
        <v>44835</v>
      </c>
      <c r="M64" s="7297">
        <f>IF(VLOOKUP($A64,'8 Oct - LIVE LDS Data'!$A$3:$AAD$1504,34,FALSE)=0/1/1900,"",VLOOKUP($A64,'8 Oct - LIVE LDS Data'!$A$3:$AAD$1504,34,FALSE))</f>
        <v>44958</v>
      </c>
      <c r="N64" s="7297" t="str">
        <f>IF(VLOOKUP($A64,'8 Oct - LIVE LDS Data'!$A$3:$AAD$1504,40,FALSE)=0/1/1900,"",VLOOKUP($A64,'8 Oct - LIVE LDS Data'!$A$3:$AAD$1504,40,FALSE))</f>
        <v/>
      </c>
      <c r="O64" s="7297" t="str">
        <f>IF(VLOOKUP($A64,'8 Oct - LIVE LDS Data'!$A$3:$AAD$1504,41,FALSE)=0/1/1900,"",VLOOKUP($A64,'8 Oct - LIVE LDS Data'!$A$3:$AAD$1504,41,FALSE))</f>
        <v/>
      </c>
      <c r="P64" s="7297" t="str">
        <f>IF(VLOOKUP($A64,'8 Oct - LIVE LDS Data'!$A$3:$AAD$1504,47,FALSE)=0/1/1900,"",VLOOKUP($A64,'8 Oct - LIVE LDS Data'!$A$3:$AAD$1504,47,FALSE))</f>
        <v/>
      </c>
      <c r="Q64" s="7297" t="str">
        <f>IF(VLOOKUP($A64,'8 Oct - LIVE LDS Data'!$A$3:$AAD$1504,48,FALSE)=0/1/1900,"",VLOOKUP($A64,'8 Oct - LIVE LDS Data'!$A$3:$AAD$1504,48,FALSE))</f>
        <v/>
      </c>
      <c r="R64" s="7297" t="str">
        <f>IF(VLOOKUP($A64,'8 Oct - LIVE LDS Data'!$A$3:$AAD$1504,54,FALSE)=0/1/1900,"",VLOOKUP($A64,'8 Oct - LIVE LDS Data'!$A$3:$AAD$1504,54,FALSE))</f>
        <v/>
      </c>
      <c r="S64" s="7297" t="str">
        <f>IF(VLOOKUP($A64,'8 Oct - LIVE LDS Data'!$A$3:$AAD$1504,55,FALSE)=0/1/1900,"",VLOOKUP($A64,'8 Oct - LIVE LDS Data'!$A$3:$AAD$1504,55,FALSE))</f>
        <v/>
      </c>
      <c r="T64" s="7297">
        <f>IF(VLOOKUP($A64,'8 Oct - LIVE LDS Data'!$A$3:$AAD$1504,60,FALSE)=0/1/1900,"",VLOOKUP($A64,'8 Oct - LIVE LDS Data'!$A$3:$AAD$1504,60,FALSE))</f>
        <v>45658</v>
      </c>
      <c r="U64" s="7297">
        <f>IF(VLOOKUP($A64,'8 Oct - LIVE LDS Data'!$A$3:$AAD$1504,63,FALSE)=0/1/1900,"",VLOOKUP($A64,'8 Oct - LIVE LDS Data'!$A$3:$AAD$1504,63,FALSE))</f>
        <v>45717</v>
      </c>
      <c r="V64" s="7297">
        <f>IF(VLOOKUP($A64,'8 Oct - LIVE LDS Data'!$A$3:$AAD$1504,66,FALSE)=0/1/1900,"",VLOOKUP($A64,'8 Oct - LIVE LDS Data'!$A$3:$AAD$1504,66,FALSE))</f>
        <v>46113</v>
      </c>
      <c r="W64" s="7537" t="str">
        <f>IF(VLOOKUP($A64,'8 Oct - LIVE LDS Data'!$A$3:$AAD$1504,68,FALSE)=0/1/1900,"",VLOOKUP($A64,'8 Oct - LIVE LDS Data'!$A$3:$AAD$1504,68,FALSE))</f>
        <v/>
      </c>
      <c r="X64" s="7314" t="str">
        <f>IF(VLOOKUP($A64,'8 Oct - LIVE LDS Data'!$A$3:$AAD$1504,79,FALSE)=0/1/1900,"",VLOOKUP($A64,'8 Oct - LIVE LDS Data'!$A$3:$AAD$1504,79,FALSE))</f>
        <v>Submitted March 2025</v>
      </c>
      <c r="Y64" s="7315" t="s">
        <v>90</v>
      </c>
      <c r="Z64" s="7538" t="s">
        <v>8063</v>
      </c>
      <c r="AA64" s="7300">
        <f>IF(VLOOKUP($A64,'8 Oct - LIVE LDS Data'!$A$3:$AAD$1504,72,FALSE)=0/1/1900,"",VLOOKUP($A64,'8 Oct - LIVE LDS Data'!$A$3:$AAD$1504,72,FALSE))</f>
        <v>45607</v>
      </c>
      <c r="AB64" s="7300">
        <f>IF(VLOOKUP($A64,'8 Oct - LIVE LDS Data'!$A$3:$AAD$1504,73,FALSE)=0/1/1900,"",VLOOKUP($A64,'8 Oct - LIVE LDS Data'!$A$3:$AAD$1504,73,FALSE))</f>
        <v>45678</v>
      </c>
      <c r="AC64" s="7300">
        <f>IF(VLOOKUP($A64,'8 Oct - LIVE LDS Data'!$A$3:$AAD$1504,75,FALSE)=0/1/1900,"",VLOOKUP($A64,'8 Oct - LIVE LDS Data'!$A$3:$AAD$1504,75,FALSE))</f>
        <v>44978</v>
      </c>
      <c r="AD64" s="7300">
        <f>IF(VLOOKUP($A64,'8 Oct - LIVE LDS Data'!$A$3:$AAD$1504,76,FALSE)=0/1/1900,"",VLOOKUP($A64,'8 Oct - LIVE LDS Data'!$A$3:$AAD$1504,76,FALSE))</f>
        <v>45678</v>
      </c>
    </row>
    <row r="65" spans="1:30" s="610" customFormat="1" ht="30" hidden="1" customHeight="1" x14ac:dyDescent="0.2">
      <c r="A65" s="1467" t="s">
        <v>1481</v>
      </c>
      <c r="B65" s="1467"/>
      <c r="C65" s="1467" t="s">
        <v>1482</v>
      </c>
      <c r="D65" s="1480"/>
      <c r="E65" s="1480"/>
      <c r="F65" s="7293" t="str">
        <f>IF(VLOOKUP($A65,'8 Oct - LIVE LDS Data'!$A$3:$AAD$1504,4,FALSE)=0/1/1900,"",VLOOKUP($A65,'8 Oct - LIVE LDS Data'!$A$3:$AAD$1504,4,FALSE))</f>
        <v>The Exeter Plan</v>
      </c>
      <c r="G65" s="7294">
        <f>IF(VLOOKUP($A65,'8 Oct - LIVE LDS Data'!$A$3:$AAD$1504,6,FALSE)=0/1/1900,"",VLOOKUP($A65,'8 Oct - LIVE LDS Data'!$A$3:$AAD$1504,6,FALSE))</f>
        <v>2021</v>
      </c>
      <c r="H65" s="7294">
        <f>IF(VLOOKUP($A65,'8 Oct - LIVE LDS Data'!$A$3:$AAD$1504,7,FALSE)=0/1/1900,"",VLOOKUP($A65,'8 Oct - LIVE LDS Data'!$A$3:$AAD$1504,7,FALSE))</f>
        <v>2041</v>
      </c>
      <c r="I65" s="7294" t="str">
        <f>IF(VLOOKUP($A65,'8 Oct - LIVE LDS Data'!$A$3:$AAD$1504,8,FALSE)=0/1/1900,"",VLOOKUP($A65,'8 Oct - LIVE LDS Data'!$A$3:$AAD$1504,8,FALSE))</f>
        <v>N</v>
      </c>
      <c r="J65" s="7294" t="str">
        <f>IF(VLOOKUP($A65,'8 Oct - LIVE LDS Data'!$A$3:$AAD$1504,9,FALSE)=0/1/1900,"",VLOOKUP($A65,'8 Oct - LIVE LDS Data'!$A$3:$AAD$1504,9,FALSE))</f>
        <v>N</v>
      </c>
      <c r="K65" s="7295">
        <f>IF(VLOOKUP($A65,'8 Oct - LIVE LDS Data'!$A$3:$AAD$1504,10,FALSE)=0/1/1900,"",VLOOKUP($A65,'8 Oct - LIVE LDS Data'!$A$3:$AAD$1504,10,FALSE))</f>
        <v>40960</v>
      </c>
      <c r="L65" s="7297">
        <f>IF(VLOOKUP($A65,'8 Oct - LIVE LDS Data'!$A$3:$AAD$1504,33,FALSE)=0/1/1900,"",VLOOKUP($A65,'8 Oct - LIVE LDS Data'!$A$3:$AAD$1504,33,FALSE))</f>
        <v>44459</v>
      </c>
      <c r="M65" s="7297">
        <f>IF(VLOOKUP($A65,'8 Oct - LIVE LDS Data'!$A$3:$AAD$1504,34,FALSE)=0/1/1900,"",VLOOKUP($A65,'8 Oct - LIVE LDS Data'!$A$3:$AAD$1504,34,FALSE))</f>
        <v>44459</v>
      </c>
      <c r="N65" s="7297">
        <f>IF(VLOOKUP($A65,'8 Oct - LIVE LDS Data'!$A$3:$AAD$1504,40,FALSE)=0/1/1900,"",VLOOKUP($A65,'8 Oct - LIVE LDS Data'!$A$3:$AAD$1504,40,FALSE))</f>
        <v>44805</v>
      </c>
      <c r="O65" s="7297">
        <f>IF(VLOOKUP($A65,'8 Oct - LIVE LDS Data'!$A$3:$AAD$1504,41,FALSE)=0/1/1900,"",VLOOKUP($A65,'8 Oct - LIVE LDS Data'!$A$3:$AAD$1504,41,FALSE))</f>
        <v>44830</v>
      </c>
      <c r="P65" s="7297">
        <f>IF(VLOOKUP($A65,'8 Oct - LIVE LDS Data'!$A$3:$AAD$1504,47,FALSE)=0/1/1900,"",VLOOKUP($A65,'8 Oct - LIVE LDS Data'!$A$3:$AAD$1504,47,FALSE))</f>
        <v>45200</v>
      </c>
      <c r="Q65" s="7297">
        <f>IF(VLOOKUP($A65,'8 Oct - LIVE LDS Data'!$A$3:$AAD$1504,48,FALSE)=0/1/1900,"",VLOOKUP($A65,'8 Oct - LIVE LDS Data'!$A$3:$AAD$1504,48,FALSE))</f>
        <v>45222</v>
      </c>
      <c r="R65" s="7297" t="str">
        <f>IF(VLOOKUP($A65,'8 Oct - LIVE LDS Data'!$A$3:$AAD$1504,54,FALSE)=0/1/1900,"",VLOOKUP($A65,'8 Oct - LIVE LDS Data'!$A$3:$AAD$1504,54,FALSE))</f>
        <v/>
      </c>
      <c r="S65" s="7297" t="str">
        <f>IF(VLOOKUP($A65,'8 Oct - LIVE LDS Data'!$A$3:$AAD$1504,55,FALSE)=0/1/1900,"",VLOOKUP($A65,'8 Oct - LIVE LDS Data'!$A$3:$AAD$1504,55,FALSE))</f>
        <v/>
      </c>
      <c r="T65" s="7297">
        <f>IF(VLOOKUP($A65,'8 Oct - LIVE LDS Data'!$A$3:$AAD$1504,60,FALSE)=0/1/1900,"",VLOOKUP($A65,'8 Oct - LIVE LDS Data'!$A$3:$AAD$1504,60,FALSE))</f>
        <v>45627</v>
      </c>
      <c r="U65" s="7297">
        <f>IF(VLOOKUP($A65,'8 Oct - LIVE LDS Data'!$A$3:$AAD$1504,63,FALSE)=0/1/1900,"",VLOOKUP($A65,'8 Oct - LIVE LDS Data'!$A$3:$AAD$1504,63,FALSE))</f>
        <v>45809</v>
      </c>
      <c r="V65" s="7297">
        <f>IF(VLOOKUP($A65,'8 Oct - LIVE LDS Data'!$A$3:$AAD$1504,66,FALSE)=0/1/1900,"",VLOOKUP($A65,'8 Oct - LIVE LDS Data'!$A$3:$AAD$1504,66,FALSE))</f>
        <v>46327</v>
      </c>
      <c r="W65" s="7537" t="str">
        <f>IF(VLOOKUP($A65,'8 Oct - LIVE LDS Data'!$A$3:$AAD$1504,68,FALSE)=0/1/1900,"",VLOOKUP($A65,'8 Oct - LIVE LDS Data'!$A$3:$AAD$1504,68,FALSE))</f>
        <v>Submission now exp. June 2025 (see AV note 5 March 2025)</v>
      </c>
      <c r="X65" s="7314" t="str">
        <f>IF(VLOOKUP($A65,'8 Oct - LIVE LDS Data'!$A$3:$AAD$1504,79,FALSE)=0/1/1900,"",VLOOKUP($A65,'8 Oct - LIVE LDS Data'!$A$3:$AAD$1504,79,FALSE))</f>
        <v>Published</v>
      </c>
      <c r="Y65" s="7315" t="s">
        <v>90</v>
      </c>
      <c r="Z65" s="7538" t="s">
        <v>8056</v>
      </c>
      <c r="AA65" s="7300">
        <f>IF(VLOOKUP($A65,'8 Oct - LIVE LDS Data'!$A$3:$AAD$1504,72,FALSE)=0/1/1900,"",VLOOKUP($A65,'8 Oct - LIVE LDS Data'!$A$3:$AAD$1504,72,FALSE))</f>
        <v>45741</v>
      </c>
      <c r="AB65" s="7300">
        <f>IF(VLOOKUP($A65,'8 Oct - LIVE LDS Data'!$A$3:$AAD$1504,73,FALSE)=0/1/1900,"",VLOOKUP($A65,'8 Oct - LIVE LDS Data'!$A$3:$AAD$1504,73,FALSE))</f>
        <v>45576</v>
      </c>
      <c r="AC65" s="7300">
        <f>IF(VLOOKUP($A65,'8 Oct - LIVE LDS Data'!$A$3:$AAD$1504,75,FALSE)=0/1/1900,"",VLOOKUP($A65,'8 Oct - LIVE LDS Data'!$A$3:$AAD$1504,75,FALSE))</f>
        <v>45741</v>
      </c>
      <c r="AD65" s="7300">
        <f>IF(VLOOKUP($A65,'8 Oct - LIVE LDS Data'!$A$3:$AAD$1504,76,FALSE)=0/1/1900,"",VLOOKUP($A65,'8 Oct - LIVE LDS Data'!$A$3:$AAD$1504,76,FALSE))</f>
        <v>45687</v>
      </c>
    </row>
    <row r="66" spans="1:30" s="610" customFormat="1" ht="30" hidden="1" customHeight="1" x14ac:dyDescent="0.2">
      <c r="A66" s="1465" t="s">
        <v>1496</v>
      </c>
      <c r="B66" s="1465"/>
      <c r="C66" s="1993" t="s">
        <v>1497</v>
      </c>
      <c r="D66" s="1466"/>
      <c r="E66" s="1466"/>
      <c r="F66" s="7293" t="str">
        <f>IF(VLOOKUP($A66,'8 Oct - LIVE LDS Data'!$A$3:$AAD$1504,4,FALSE)=0/1/1900,"",VLOOKUP($A66,'8 Oct - LIVE LDS Data'!$A$3:$AAD$1504,4,FALSE))</f>
        <v>Exmoor National Park Local Plan</v>
      </c>
      <c r="G66" s="7294" t="str">
        <f>IF(VLOOKUP($A66,'8 Oct - LIVE LDS Data'!$A$3:$AAD$1504,6,FALSE)=0/1/1900,"",VLOOKUP($A66,'8 Oct - LIVE LDS Data'!$A$3:$AAD$1504,6,FALSE))</f>
        <v/>
      </c>
      <c r="H66" s="7294" t="str">
        <f>IF(VLOOKUP($A66,'8 Oct - LIVE LDS Data'!$A$3:$AAD$1504,7,FALSE)=0/1/1900,"",VLOOKUP($A66,'8 Oct - LIVE LDS Data'!$A$3:$AAD$1504,7,FALSE))</f>
        <v/>
      </c>
      <c r="I66" s="7294" t="str">
        <f>IF(VLOOKUP($A66,'8 Oct - LIVE LDS Data'!$A$3:$AAD$1504,8,FALSE)=0/1/1900,"",VLOOKUP($A66,'8 Oct - LIVE LDS Data'!$A$3:$AAD$1504,8,FALSE))</f>
        <v/>
      </c>
      <c r="J66" s="7294" t="str">
        <f>IF(VLOOKUP($A66,'8 Oct - LIVE LDS Data'!$A$3:$AAD$1504,9,FALSE)=0/1/1900,"",VLOOKUP($A66,'8 Oct - LIVE LDS Data'!$A$3:$AAD$1504,9,FALSE))</f>
        <v/>
      </c>
      <c r="K66" s="7295">
        <f>IF(VLOOKUP($A66,'8 Oct - LIVE LDS Data'!$A$3:$AAD$1504,10,FALSE)=0/1/1900,"",VLOOKUP($A66,'8 Oct - LIVE LDS Data'!$A$3:$AAD$1504,10,FALSE))</f>
        <v>42920</v>
      </c>
      <c r="L66" s="7295"/>
      <c r="M66" s="7295"/>
      <c r="N66" s="7295"/>
      <c r="O66" s="7295"/>
      <c r="P66" s="7295"/>
      <c r="Q66" s="7295"/>
      <c r="R66" s="7295"/>
      <c r="S66" s="7295"/>
      <c r="T66" s="7297">
        <f>IF(VLOOKUP($A66,'8 Oct - LIVE LDS Data'!$A$3:$AAD$1504,60,FALSE)=0/1/1900,"",VLOOKUP($A66,'8 Oct - LIVE LDS Data'!$A$3:$AAD$1504,60,FALSE))</f>
        <v>46569</v>
      </c>
      <c r="U66" s="7297">
        <f>IF(VLOOKUP($A66,'8 Oct - LIVE LDS Data'!$A$3:$AAD$1504,63,FALSE)=0/1/1900,"",VLOOKUP($A66,'8 Oct - LIVE LDS Data'!$A$3:$AAD$1504,63,FALSE))</f>
        <v>46753</v>
      </c>
      <c r="V66" s="7297">
        <f>IF(VLOOKUP($A66,'8 Oct - LIVE LDS Data'!$A$3:$AAD$1504,66,FALSE)=0/1/1900,"",VLOOKUP($A66,'8 Oct - LIVE LDS Data'!$A$3:$AAD$1504,66,FALSE))</f>
        <v>47027</v>
      </c>
      <c r="W66" s="7537" t="str">
        <f>IF(VLOOKUP($A66,'8 Oct - LIVE LDS Data'!$A$3:$AAD$1504,68,FALSE)=0/1/1900,"",VLOOKUP($A66,'8 Oct - LIVE LDS Data'!$A$3:$AAD$1504,68,FALSE))</f>
        <v>Timetable set out under current system terminology, but milestone dates suggest it will be prepared and sunbmitted under the new stystem.</v>
      </c>
      <c r="X66" s="7314" t="str">
        <f>IF(VLOOKUP($A66,'8 Oct - LIVE LDS Data'!$A$3:$AAD$1504,79,FALSE)=0/1/1900,"",VLOOKUP($A66,'8 Oct - LIVE LDS Data'!$A$3:$AAD$1504,79,FALSE))</f>
        <v>new plan to be submitted under new system</v>
      </c>
      <c r="Y66" s="7315" t="s">
        <v>3757</v>
      </c>
      <c r="Z66" s="7538" t="s">
        <v>226</v>
      </c>
      <c r="AA66" s="7300">
        <f>IF(VLOOKUP($A66,'8 Oct - LIVE LDS Data'!$A$3:$AAD$1504,72,FALSE)=0/1/1900,"",VLOOKUP($A66,'8 Oct - LIVE LDS Data'!$A$3:$AAD$1504,72,FALSE))</f>
        <v>45589</v>
      </c>
      <c r="AB66" s="7300">
        <f>IF(VLOOKUP($A66,'8 Oct - LIVE LDS Data'!$A$3:$AAD$1504,73,FALSE)=0/1/1900,"",VLOOKUP($A66,'8 Oct - LIVE LDS Data'!$A$3:$AAD$1504,73,FALSE))</f>
        <v>45856</v>
      </c>
      <c r="AC66" s="7300" t="str">
        <f>IF(VLOOKUP($A66,'8 Oct - LIVE LDS Data'!$A$3:$AAD$1504,75,FALSE)=0/1/1900,"",VLOOKUP($A66,'8 Oct - LIVE LDS Data'!$A$3:$AAD$1504,75,FALSE))</f>
        <v/>
      </c>
      <c r="AD66" s="7300">
        <f>IF(VLOOKUP($A66,'8 Oct - LIVE LDS Data'!$A$3:$AAD$1504,76,FALSE)=0/1/1900,"",VLOOKUP($A66,'8 Oct - LIVE LDS Data'!$A$3:$AAD$1504,76,FALSE))</f>
        <v>45856</v>
      </c>
    </row>
    <row r="67" spans="1:30" s="610" customFormat="1" ht="30" hidden="1" customHeight="1" x14ac:dyDescent="0.2">
      <c r="A67" s="1465" t="s">
        <v>1517</v>
      </c>
      <c r="B67" s="1465"/>
      <c r="C67" s="1465" t="s">
        <v>1518</v>
      </c>
      <c r="D67" s="1466"/>
      <c r="E67" s="1466"/>
      <c r="F67" s="7293" t="str">
        <f>IF(VLOOKUP($A67,'8 Oct - LIVE LDS Data'!$A$3:$AAD$1504,4,FALSE)=0/1/1900,"",VLOOKUP($A67,'8 Oct - LIVE LDS Data'!$A$3:$AAD$1504,4,FALSE))</f>
        <v>Fenland Local Plan</v>
      </c>
      <c r="G67" s="7294" t="str">
        <f>IF(VLOOKUP($A67,'8 Oct - LIVE LDS Data'!$A$3:$AAD$1504,6,FALSE)=0/1/1900,"",VLOOKUP($A67,'8 Oct - LIVE LDS Data'!$A$3:$AAD$1504,6,FALSE))</f>
        <v>2021</v>
      </c>
      <c r="H67" s="7294" t="str">
        <f>IF(VLOOKUP($A67,'8 Oct - LIVE LDS Data'!$A$3:$AAD$1504,7,FALSE)=0/1/1900,"",VLOOKUP($A67,'8 Oct - LIVE LDS Data'!$A$3:$AAD$1504,7,FALSE))</f>
        <v>2040</v>
      </c>
      <c r="I67" s="7294" t="str">
        <f>IF(VLOOKUP($A67,'8 Oct - LIVE LDS Data'!$A$3:$AAD$1504,8,FALSE)=0/1/1900,"",VLOOKUP($A67,'8 Oct - LIVE LDS Data'!$A$3:$AAD$1504,8,FALSE))</f>
        <v>N</v>
      </c>
      <c r="J67" s="7294" t="str">
        <f>IF(VLOOKUP($A67,'8 Oct - LIVE LDS Data'!$A$3:$AAD$1504,9,FALSE)=0/1/1900,"",VLOOKUP($A67,'8 Oct - LIVE LDS Data'!$A$3:$AAD$1504,9,FALSE))</f>
        <v>N</v>
      </c>
      <c r="K67" s="7295">
        <f>IF(VLOOKUP($A67,'8 Oct - LIVE LDS Data'!$A$3:$AAD$1504,10,FALSE)=0/1/1900,"",VLOOKUP($A67,'8 Oct - LIVE LDS Data'!$A$3:$AAD$1504,10,FALSE))</f>
        <v>41767</v>
      </c>
      <c r="L67" s="7297">
        <f>IF(VLOOKUP($A67,'8 Oct - LIVE LDS Data'!$A$3:$AAD$1504,33,FALSE)=0/1/1900,"",VLOOKUP($A67,'8 Oct - LIVE LDS Data'!$A$3:$AAD$1504,33,FALSE))</f>
        <v>43739</v>
      </c>
      <c r="M67" s="7297">
        <f>IF(VLOOKUP($A67,'8 Oct - LIVE LDS Data'!$A$3:$AAD$1504,34,FALSE)=0/1/1900,"",VLOOKUP($A67,'8 Oct - LIVE LDS Data'!$A$3:$AAD$1504,34,FALSE))</f>
        <v>43749</v>
      </c>
      <c r="N67" s="7297">
        <f>IF(VLOOKUP($A67,'8 Oct - LIVE LDS Data'!$A$3:$AAD$1504,40,FALSE)=0/1/1900,"",VLOOKUP($A67,'8 Oct - LIVE LDS Data'!$A$3:$AAD$1504,40,FALSE))</f>
        <v>44713</v>
      </c>
      <c r="O67" s="7297">
        <f>IF(VLOOKUP($A67,'8 Oct - LIVE LDS Data'!$A$3:$AAD$1504,41,FALSE)=0/1/1900,"",VLOOKUP($A67,'8 Oct - LIVE LDS Data'!$A$3:$AAD$1504,41,FALSE))</f>
        <v>44798</v>
      </c>
      <c r="P67" s="7297" t="str">
        <f>IF(VLOOKUP($A67,'8 Oct - LIVE LDS Data'!$A$3:$AAD$1504,47,FALSE)=0/1/1900,"",VLOOKUP($A67,'8 Oct - LIVE LDS Data'!$A$3:$AAD$1504,47,FALSE))</f>
        <v/>
      </c>
      <c r="Q67" s="7297" t="str">
        <f>IF(VLOOKUP($A67,'8 Oct - LIVE LDS Data'!$A$3:$AAD$1504,48,FALSE)=0/1/1900,"",VLOOKUP($A67,'8 Oct - LIVE LDS Data'!$A$3:$AAD$1504,48,FALSE))</f>
        <v/>
      </c>
      <c r="R67" s="7297" t="str">
        <f>IF(VLOOKUP($A67,'8 Oct - LIVE LDS Data'!$A$3:$AAD$1504,54,FALSE)=0/1/1900,"",VLOOKUP($A67,'8 Oct - LIVE LDS Data'!$A$3:$AAD$1504,54,FALSE))</f>
        <v/>
      </c>
      <c r="S67" s="7297" t="str">
        <f>IF(VLOOKUP($A67,'8 Oct - LIVE LDS Data'!$A$3:$AAD$1504,55,FALSE)=0/1/1900,"",VLOOKUP($A67,'8 Oct - LIVE LDS Data'!$A$3:$AAD$1504,55,FALSE))</f>
        <v/>
      </c>
      <c r="T67" s="7297" t="str">
        <f>IF(VLOOKUP($A67,'8 Oct - LIVE LDS Data'!$A$3:$AAD$1504,60,FALSE)=0/1/1900,"",VLOOKUP($A67,'8 Oct - LIVE LDS Data'!$A$3:$AAD$1504,60,FALSE))</f>
        <v>TBC</v>
      </c>
      <c r="U67" s="7297">
        <f>IF(VLOOKUP($A67,'8 Oct - LIVE LDS Data'!$A$3:$AAD$1504,63,FALSE)=0/1/1900,"",VLOOKUP($A67,'8 Oct - LIVE LDS Data'!$A$3:$AAD$1504,63,FALSE))</f>
        <v>46327</v>
      </c>
      <c r="V67" s="7297" t="str">
        <f>IF(VLOOKUP($A67,'8 Oct - LIVE LDS Data'!$A$3:$AAD$1504,66,FALSE)=0/1/1900,"",VLOOKUP($A67,'8 Oct - LIVE LDS Data'!$A$3:$AAD$1504,66,FALSE))</f>
        <v>TBC</v>
      </c>
      <c r="W67" s="7537" t="str">
        <f>IF(VLOOKUP($A67,'8 Oct - LIVE LDS Data'!$A$3:$AAD$1504,68,FALSE)=0/1/1900,"",VLOOKUP($A67,'8 Oct - LIVE LDS Data'!$A$3:$AAD$1504,68,FALSE))</f>
        <v>submission date from PINS intel (Jan 2025)</v>
      </c>
      <c r="X67" s="7314" t="str">
        <f>IF(VLOOKUP($A67,'8 Oct - LIVE LDS Data'!$A$3:$AAD$1504,79,FALSE)=0/1/1900,"",VLOOKUP($A67,'8 Oct - LIVE LDS Data'!$A$3:$AAD$1504,79,FALSE))</f>
        <v>Reg 18 completed</v>
      </c>
      <c r="Y67" s="7315" t="s">
        <v>90</v>
      </c>
      <c r="Z67" s="7538" t="s">
        <v>8052</v>
      </c>
      <c r="AA67" s="7300">
        <f>IF(VLOOKUP($A67,'8 Oct - LIVE LDS Data'!$A$3:$AAD$1504,72,FALSE)=0/1/1900,"",VLOOKUP($A67,'8 Oct - LIVE LDS Data'!$A$3:$AAD$1504,72,FALSE))</f>
        <v>45483</v>
      </c>
      <c r="AB67" s="7300">
        <f>IF(VLOOKUP($A67,'8 Oct - LIVE LDS Data'!$A$3:$AAD$1504,73,FALSE)=0/1/1900,"",VLOOKUP($A67,'8 Oct - LIVE LDS Data'!$A$3:$AAD$1504,73,FALSE))</f>
        <v>45631</v>
      </c>
      <c r="AC67" s="7300">
        <f>IF(VLOOKUP($A67,'8 Oct - LIVE LDS Data'!$A$3:$AAD$1504,75,FALSE)=0/1/1900,"",VLOOKUP($A67,'8 Oct - LIVE LDS Data'!$A$3:$AAD$1504,75,FALSE))</f>
        <v>45497</v>
      </c>
      <c r="AD67" s="7300">
        <f>IF(VLOOKUP($A67,'8 Oct - LIVE LDS Data'!$A$3:$AAD$1504,76,FALSE)=0/1/1900,"",VLOOKUP($A67,'8 Oct - LIVE LDS Data'!$A$3:$AAD$1504,76,FALSE))</f>
        <v>45686</v>
      </c>
    </row>
    <row r="68" spans="1:30" s="610" customFormat="1" ht="30" hidden="1" customHeight="1" x14ac:dyDescent="0.2">
      <c r="A68" s="7309" t="s">
        <v>1529</v>
      </c>
      <c r="B68" s="7309"/>
      <c r="C68" s="7309" t="s">
        <v>1530</v>
      </c>
      <c r="D68" s="7310"/>
      <c r="E68" s="7310"/>
      <c r="F68" s="7293" t="str">
        <f>IF(VLOOKUP($A68,'8 Oct - LIVE LDS Data'!$A$3:$AAD$1504,4,FALSE)=0/1/1900,"",VLOOKUP($A68,'8 Oct - LIVE LDS Data'!$A$3:$AAD$1504,4,FALSE))</f>
        <v>Folkestone and Hythe Local Plan
 (new system)</v>
      </c>
      <c r="G68" s="7294" t="str">
        <f>IF(VLOOKUP($A68,'8 Oct - LIVE LDS Data'!$A$3:$AAD$1504,6,FALSE)=0/1/1900,"",VLOOKUP($A68,'8 Oct - LIVE LDS Data'!$A$3:$AAD$1504,6,FALSE))</f>
        <v/>
      </c>
      <c r="H68" s="7294" t="str">
        <f>IF(VLOOKUP($A68,'8 Oct - LIVE LDS Data'!$A$3:$AAD$1504,7,FALSE)=0/1/1900,"",VLOOKUP($A68,'8 Oct - LIVE LDS Data'!$A$3:$AAD$1504,7,FALSE))</f>
        <v/>
      </c>
      <c r="I68" s="7294" t="str">
        <f>IF(VLOOKUP($A68,'8 Oct - LIVE LDS Data'!$A$3:$AAD$1504,8,FALSE)=0/1/1900,"",VLOOKUP($A68,'8 Oct - LIVE LDS Data'!$A$3:$AAD$1504,8,FALSE))</f>
        <v>N</v>
      </c>
      <c r="J68" s="7294" t="str">
        <f>IF(VLOOKUP($A68,'8 Oct - LIVE LDS Data'!$A$3:$AAD$1504,9,FALSE)=0/1/1900,"",VLOOKUP($A68,'8 Oct - LIVE LDS Data'!$A$3:$AAD$1504,9,FALSE))</f>
        <v>N</v>
      </c>
      <c r="K68" s="7295">
        <f>IF(VLOOKUP($A68,'8 Oct - LIVE LDS Data'!$A$3:$AAD$1504,10,FALSE)=0/1/1900,"",VLOOKUP($A68,'8 Oct - LIVE LDS Data'!$A$3:$AAD$1504,10,FALSE))</f>
        <v>44650</v>
      </c>
      <c r="L68" s="7295"/>
      <c r="M68" s="7295"/>
      <c r="N68" s="7295"/>
      <c r="O68" s="7295"/>
      <c r="P68" s="7295"/>
      <c r="Q68" s="7295"/>
      <c r="R68" s="7295"/>
      <c r="S68" s="7295"/>
      <c r="T68" s="7297">
        <f>IF(VLOOKUP($A68,'8 Oct - LIVE LDS Data'!$A$3:$AAD$1504,60,FALSE)=0/1/1900,"",VLOOKUP($A68,'8 Oct - LIVE LDS Data'!$A$3:$AAD$1504,60,FALSE))</f>
        <v>46447</v>
      </c>
      <c r="U68" s="7297">
        <f>IF(VLOOKUP($A68,'8 Oct - LIVE LDS Data'!$A$3:$AAD$1504,63,FALSE)=0/1/1900,"",VLOOKUP($A68,'8 Oct - LIVE LDS Data'!$A$3:$AAD$1504,63,FALSE))</f>
        <v>46478</v>
      </c>
      <c r="V68" s="7297">
        <f>IF(VLOOKUP($A68,'8 Oct - LIVE LDS Data'!$A$3:$AAD$1504,66,FALSE)=0/1/1900,"",VLOOKUP($A68,'8 Oct - LIVE LDS Data'!$A$3:$AAD$1504,66,FALSE))</f>
        <v>46661</v>
      </c>
      <c r="W68" s="7537" t="str">
        <f>IF(VLOOKUP($A68,'8 Oct - LIVE LDS Data'!$A$3:$AAD$1504,68,FALSE)=0/1/1900,"",VLOOKUP($A68,'8 Oct - LIVE LDS Data'!$A$3:$AAD$1504,68,FALSE))</f>
        <v>Scoping &amp; Early Participation 4 months July - October 2025
Gateway 1 - at start of formal process --- November 2025
Plan Visioning and strategy development 5 months November 2025 – March 2026
Public consultation 8 weeks January - February 2026
Evidence Gathering and drafting the Plan 10 months April 2026 – January 2027
Gateway 2 - mid-way through evidence_x0002_gathering and plan drafting --- August 2026
Engagement, proposing changes &amp; submission (Public consultation 6 weeks) 8 months February 2027 – September 2027 (March – April 2027)
Gateway 3 – ‘stop/go’ decision before progressing to local plan examination --- April 2027
Examination 6 months April 2027 – September 2027
Finalisation and adoption of digital plan 1 month October 2027</v>
      </c>
      <c r="X68" s="7314" t="str">
        <f>IF(VLOOKUP($A68,'8 Oct - LIVE LDS Data'!$A$3:$AAD$1504,79,FALSE)=0/1/1900,"",VLOOKUP($A68,'8 Oct - LIVE LDS Data'!$A$3:$AAD$1504,79,FALSE))</f>
        <v>new plan to be prepared under new system</v>
      </c>
      <c r="Y68" s="7315" t="s">
        <v>3757</v>
      </c>
      <c r="Z68" s="7538" t="s">
        <v>8051</v>
      </c>
      <c r="AA68" s="7300">
        <f>IF(VLOOKUP($A68,'8 Oct - LIVE LDS Data'!$A$3:$AAD$1504,72,FALSE)=0/1/1900,"",VLOOKUP($A68,'8 Oct - LIVE LDS Data'!$A$3:$AAD$1504,72,FALSE))</f>
        <v>45014</v>
      </c>
      <c r="AB68" s="7300">
        <f>IF(VLOOKUP($A68,'8 Oct - LIVE LDS Data'!$A$3:$AAD$1504,73,FALSE)=0/1/1900,"",VLOOKUP($A68,'8 Oct - LIVE LDS Data'!$A$3:$AAD$1504,73,FALSE))</f>
        <v>45902</v>
      </c>
      <c r="AC68" s="7300" t="str">
        <f>IF(VLOOKUP($A68,'8 Oct - LIVE LDS Data'!$A$3:$AAD$1504,75,FALSE)=0/1/1900,"",VLOOKUP($A68,'8 Oct - LIVE LDS Data'!$A$3:$AAD$1504,75,FALSE))</f>
        <v/>
      </c>
      <c r="AD68" s="7300">
        <f>IF(VLOOKUP($A68,'8 Oct - LIVE LDS Data'!$A$3:$AAD$1504,76,FALSE)=0/1/1900,"",VLOOKUP($A68,'8 Oct - LIVE LDS Data'!$A$3:$AAD$1504,76,FALSE))</f>
        <v>45902</v>
      </c>
    </row>
    <row r="69" spans="1:30" s="610" customFormat="1" ht="30" customHeight="1" x14ac:dyDescent="0.2">
      <c r="A69" s="1465" t="s">
        <v>1542</v>
      </c>
      <c r="B69" s="1465"/>
      <c r="C69" s="3390" t="s">
        <v>1543</v>
      </c>
      <c r="D69" s="1466"/>
      <c r="E69" s="1466"/>
      <c r="F69" s="7293" t="str">
        <f>IF(VLOOKUP($A69,'8 Oct - LIVE LDS Data'!$A$3:$AAD$1504,4,FALSE)=0/1/1900,"",VLOOKUP($A69,'8 Oct - LIVE LDS Data'!$A$3:$AAD$1504,4,FALSE))</f>
        <v>Forest of Dean Local Plan ("Plan 41")</v>
      </c>
      <c r="G69" s="7294" t="str">
        <f>IF(VLOOKUP($A69,'8 Oct - LIVE LDS Data'!$A$3:$AAD$1504,6,FALSE)=0/1/1900,"",VLOOKUP($A69,'8 Oct - LIVE LDS Data'!$A$3:$AAD$1504,6,FALSE))</f>
        <v>2021</v>
      </c>
      <c r="H69" s="7294" t="str">
        <f>IF(VLOOKUP($A69,'8 Oct - LIVE LDS Data'!$A$3:$AAD$1504,7,FALSE)=0/1/1900,"",VLOOKUP($A69,'8 Oct - LIVE LDS Data'!$A$3:$AAD$1504,7,FALSE))</f>
        <v>2041</v>
      </c>
      <c r="I69" s="7294" t="str">
        <f>IF(VLOOKUP($A69,'8 Oct - LIVE LDS Data'!$A$3:$AAD$1504,8,FALSE)=0/1/1900,"",VLOOKUP($A69,'8 Oct - LIVE LDS Data'!$A$3:$AAD$1504,8,FALSE))</f>
        <v>N</v>
      </c>
      <c r="J69" s="7294" t="str">
        <f>IF(VLOOKUP($A69,'8 Oct - LIVE LDS Data'!$A$3:$AAD$1504,9,FALSE)=0/1/1900,"",VLOOKUP($A69,'8 Oct - LIVE LDS Data'!$A$3:$AAD$1504,9,FALSE))</f>
        <v>N</v>
      </c>
      <c r="K69" s="7295" t="str">
        <f>IF(VLOOKUP($A69,'8 Oct - LIVE LDS Data'!$A$3:$AAD$1504,10,FALSE)=0/1/1900,"",VLOOKUP($A69,'8 Oct - LIVE LDS Data'!$A$3:$AAD$1504,10,FALSE))</f>
        <v>23 February 2012 
(as modified by Allocations Plan June 2018).</v>
      </c>
      <c r="L69" s="7297">
        <f>IF(VLOOKUP($A69,'8 Oct - LIVE LDS Data'!$A$3:$AAD$1504,33,FALSE)=0/1/1900,"",VLOOKUP($A69,'8 Oct - LIVE LDS Data'!$A$3:$AAD$1504,33,FALSE))</f>
        <v>43678</v>
      </c>
      <c r="M69" s="7297">
        <f>IF(VLOOKUP($A69,'8 Oct - LIVE LDS Data'!$A$3:$AAD$1504,34,FALSE)=0/1/1900,"",VLOOKUP($A69,'8 Oct - LIVE LDS Data'!$A$3:$AAD$1504,34,FALSE))</f>
        <v>43725</v>
      </c>
      <c r="N69" s="7297">
        <f>IF(VLOOKUP($A69,'8 Oct - LIVE LDS Data'!$A$3:$AAD$1504,40,FALSE)=0/1/1900,"",VLOOKUP($A69,'8 Oct - LIVE LDS Data'!$A$3:$AAD$1504,40,FALSE))</f>
        <v>44136</v>
      </c>
      <c r="O69" s="7297">
        <f>IF(VLOOKUP($A69,'8 Oct - LIVE LDS Data'!$A$3:$AAD$1504,41,FALSE)=0/1/1900,"",VLOOKUP($A69,'8 Oct - LIVE LDS Data'!$A$3:$AAD$1504,41,FALSE))</f>
        <v>44126</v>
      </c>
      <c r="P69" s="7297">
        <f>IF(VLOOKUP($A69,'8 Oct - LIVE LDS Data'!$A$3:$AAD$1504,47,FALSE)=0/1/1900,"",VLOOKUP($A69,'8 Oct - LIVE LDS Data'!$A$3:$AAD$1504,47,FALSE))</f>
        <v>44835</v>
      </c>
      <c r="Q69" s="7297">
        <f>IF(VLOOKUP($A69,'8 Oct - LIVE LDS Data'!$A$3:$AAD$1504,48,FALSE)=0/1/1900,"",VLOOKUP($A69,'8 Oct - LIVE LDS Data'!$A$3:$AAD$1504,48,FALSE))</f>
        <v>44774</v>
      </c>
      <c r="R69" s="7297">
        <f>IF(VLOOKUP($A69,'8 Oct - LIVE LDS Data'!$A$3:$AAD$1504,54,FALSE)=0/1/1900,"",VLOOKUP($A69,'8 Oct - LIVE LDS Data'!$A$3:$AAD$1504,54,FALSE))</f>
        <v>45383</v>
      </c>
      <c r="S69" s="7297">
        <f>IF(VLOOKUP($A69,'8 Oct - LIVE LDS Data'!$A$3:$AAD$1504,55,FALSE)=0/1/1900,"",VLOOKUP($A69,'8 Oct - LIVE LDS Data'!$A$3:$AAD$1504,55,FALSE))</f>
        <v>45481</v>
      </c>
      <c r="T69" s="7297">
        <f>IF(VLOOKUP($A69,'8 Oct - LIVE LDS Data'!$A$3:$AAD$1504,60,FALSE)=0/1/1900,"",VLOOKUP($A69,'8 Oct - LIVE LDS Data'!$A$3:$AAD$1504,60,FALSE))</f>
        <v>46204</v>
      </c>
      <c r="U69" s="7297">
        <f>IF(VLOOKUP($A69,'8 Oct - LIVE LDS Data'!$A$3:$AAD$1504,63,FALSE)=0/1/1900,"",VLOOKUP($A69,'8 Oct - LIVE LDS Data'!$A$3:$AAD$1504,63,FALSE))</f>
        <v>46296</v>
      </c>
      <c r="V69" s="7297" t="str">
        <f>IF(VLOOKUP($A69,'8 Oct - LIVE LDS Data'!$A$3:$AAD$1504,66,FALSE)=0/1/1900,"",VLOOKUP($A69,'8 Oct - LIVE LDS Data'!$A$3:$AAD$1504,66,FALSE))</f>
        <v>TBC</v>
      </c>
      <c r="W69" s="7537" t="str">
        <f>IF(VLOOKUP($A69,'8 Oct - LIVE LDS Data'!$A$3:$AAD$1504,68,FALSE)=0/1/1900,"",VLOOKUP($A69,'8 Oct - LIVE LDS Data'!$A$3:$AAD$1504,68,FALSE))</f>
        <v>re-starting Reg 18.  Revised plan expected to be at Reg 18 stage in early 2026</v>
      </c>
      <c r="X69" s="7314" t="str">
        <f>IF(VLOOKUP($A69,'8 Oct - LIVE LDS Data'!$A$3:$AAD$1504,79,FALSE)=0/1/1900,"",VLOOKUP($A69,'8 Oct - LIVE LDS Data'!$A$3:$AAD$1504,79,FALSE))</f>
        <v>Reg 18 ongoing</v>
      </c>
      <c r="Y69" s="7315" t="s">
        <v>90</v>
      </c>
      <c r="Z69" s="7538" t="s">
        <v>8051</v>
      </c>
      <c r="AA69" s="7300">
        <f>IF(VLOOKUP($A69,'8 Oct - LIVE LDS Data'!$A$3:$AAD$1504,72,FALSE)=0/1/1900,"",VLOOKUP($A69,'8 Oct - LIVE LDS Data'!$A$3:$AAD$1504,72,FALSE))</f>
        <v>45632</v>
      </c>
      <c r="AB69" s="7300">
        <f>IF(VLOOKUP($A69,'8 Oct - LIVE LDS Data'!$A$3:$AAD$1504,73,FALSE)=0/1/1900,"",VLOOKUP($A69,'8 Oct - LIVE LDS Data'!$A$3:$AAD$1504,73,FALSE))</f>
        <v>45868</v>
      </c>
      <c r="AC69" s="7300">
        <f>IF(VLOOKUP($A69,'8 Oct - LIVE LDS Data'!$A$3:$AAD$1504,75,FALSE)=0/1/1900,"",VLOOKUP($A69,'8 Oct - LIVE LDS Data'!$A$3:$AAD$1504,75,FALSE))</f>
        <v>45632</v>
      </c>
      <c r="AD69" s="7300">
        <f>IF(VLOOKUP($A69,'8 Oct - LIVE LDS Data'!$A$3:$AAD$1504,76,FALSE)=0/1/1900,"",VLOOKUP($A69,'8 Oct - LIVE LDS Data'!$A$3:$AAD$1504,76,FALSE))</f>
        <v>45868</v>
      </c>
    </row>
    <row r="70" spans="1:30" s="610" customFormat="1" ht="30" hidden="1" customHeight="1" x14ac:dyDescent="0.2">
      <c r="A70" s="7301" t="s">
        <v>1560</v>
      </c>
      <c r="B70" s="7301"/>
      <c r="C70" s="7301" t="s">
        <v>1561</v>
      </c>
      <c r="D70" s="7302"/>
      <c r="E70" s="7302"/>
      <c r="F70" s="7293" t="str">
        <f>IF(VLOOKUP($A70,'8 Oct - LIVE LDS Data'!$A$3:$AAD$1504,4,FALSE)=0/1/1900,"",VLOOKUP($A70,'8 Oct - LIVE LDS Data'!$A$3:$AAD$1504,4,FALSE))</f>
        <v>Fylde Local Plan to 2042</v>
      </c>
      <c r="G70" s="7294" t="str">
        <f>IF(VLOOKUP($A70,'8 Oct - LIVE LDS Data'!$A$3:$AAD$1504,6,FALSE)=0/1/1900,"",VLOOKUP($A70,'8 Oct - LIVE LDS Data'!$A$3:$AAD$1504,6,FALSE))</f>
        <v/>
      </c>
      <c r="H70" s="7294">
        <f>IF(VLOOKUP($A70,'8 Oct - LIVE LDS Data'!$A$3:$AAD$1504,7,FALSE)=0/1/1900,"",VLOOKUP($A70,'8 Oct - LIVE LDS Data'!$A$3:$AAD$1504,7,FALSE))</f>
        <v>2042</v>
      </c>
      <c r="I70" s="7294" t="str">
        <f>IF(VLOOKUP($A70,'8 Oct - LIVE LDS Data'!$A$3:$AAD$1504,8,FALSE)=0/1/1900,"",VLOOKUP($A70,'8 Oct - LIVE LDS Data'!$A$3:$AAD$1504,8,FALSE))</f>
        <v>N</v>
      </c>
      <c r="J70" s="7294" t="str">
        <f>IF(VLOOKUP($A70,'8 Oct - LIVE LDS Data'!$A$3:$AAD$1504,9,FALSE)=0/1/1900,"",VLOOKUP($A70,'8 Oct - LIVE LDS Data'!$A$3:$AAD$1504,9,FALSE))</f>
        <v>N</v>
      </c>
      <c r="K70" s="7295">
        <f>IF(VLOOKUP($A70,'8 Oct - LIVE LDS Data'!$A$3:$AAD$1504,10,FALSE)=0/1/1900,"",VLOOKUP($A70,'8 Oct - LIVE LDS Data'!$A$3:$AAD$1504,10,FALSE))</f>
        <v>44536</v>
      </c>
      <c r="L70" s="7295"/>
      <c r="M70" s="7295"/>
      <c r="N70" s="7295"/>
      <c r="O70" s="7295"/>
      <c r="P70" s="7295"/>
      <c r="Q70" s="7295"/>
      <c r="R70" s="7295"/>
      <c r="S70" s="7295"/>
      <c r="T70" s="7297">
        <f>IF(VLOOKUP($A70,'8 Oct - LIVE LDS Data'!$A$3:$AAD$1504,60,FALSE)=0/1/1900,"",VLOOKUP($A70,'8 Oct - LIVE LDS Data'!$A$3:$AAD$1504,60,FALSE))</f>
        <v>46143</v>
      </c>
      <c r="U70" s="7297">
        <f>IF(VLOOKUP($A70,'8 Oct - LIVE LDS Data'!$A$3:$AAD$1504,63,FALSE)=0/1/1900,"",VLOOKUP($A70,'8 Oct - LIVE LDS Data'!$A$3:$AAD$1504,63,FALSE))</f>
        <v>46235</v>
      </c>
      <c r="V70" s="7297">
        <f>IF(VLOOKUP($A70,'8 Oct - LIVE LDS Data'!$A$3:$AAD$1504,66,FALSE)=0/1/1900,"",VLOOKUP($A70,'8 Oct - LIVE LDS Data'!$A$3:$AAD$1504,66,FALSE))</f>
        <v>46661</v>
      </c>
      <c r="W70" s="7537" t="str">
        <f>IF(VLOOKUP($A70,'8 Oct - LIVE LDS Data'!$A$3:$AAD$1504,68,FALSE)=0/1/1900,"",VLOOKUP($A70,'8 Oct - LIVE LDS Data'!$A$3:$AAD$1504,68,FALSE))</f>
        <v>Submission in Aug 2026 (before cut-off Dec 2026) and now appears to be progressed under current system</v>
      </c>
      <c r="X70" s="7314" t="str">
        <f>IF(VLOOKUP($A70,'8 Oct - LIVE LDS Data'!$A$3:$AAD$1504,79,FALSE)=0/1/1900,"",VLOOKUP($A70,'8 Oct - LIVE LDS Data'!$A$3:$AAD$1504,79,FALSE))</f>
        <v>Reg 18 yet to start</v>
      </c>
      <c r="Y70" s="7315" t="s">
        <v>3757</v>
      </c>
      <c r="Z70" s="7538" t="s">
        <v>8052</v>
      </c>
      <c r="AA70" s="7300">
        <f>IF(VLOOKUP($A70,'8 Oct - LIVE LDS Data'!$A$3:$AAD$1504,72,FALSE)=0/1/1900,"",VLOOKUP($A70,'8 Oct - LIVE LDS Data'!$A$3:$AAD$1504,72,FALSE))</f>
        <v>45320</v>
      </c>
      <c r="AB70" s="7300">
        <f>IF(VLOOKUP($A70,'8 Oct - LIVE LDS Data'!$A$3:$AAD$1504,73,FALSE)=0/1/1900,"",VLOOKUP($A70,'8 Oct - LIVE LDS Data'!$A$3:$AAD$1504,73,FALSE))</f>
        <v>45888</v>
      </c>
      <c r="AC70" s="7300" t="str">
        <f>IF(VLOOKUP($A70,'8 Oct - LIVE LDS Data'!$A$3:$AAD$1504,75,FALSE)=0/1/1900,"",VLOOKUP($A70,'8 Oct - LIVE LDS Data'!$A$3:$AAD$1504,75,FALSE))</f>
        <v/>
      </c>
      <c r="AD70" s="7300">
        <f>IF(VLOOKUP($A70,'8 Oct - LIVE LDS Data'!$A$3:$AAD$1504,76,FALSE)=0/1/1900,"",VLOOKUP($A70,'8 Oct - LIVE LDS Data'!$A$3:$AAD$1504,76,FALSE))</f>
        <v>45888</v>
      </c>
    </row>
    <row r="71" spans="1:30" s="610" customFormat="1" ht="40" customHeight="1" x14ac:dyDescent="0.2">
      <c r="A71" s="1465" t="s">
        <v>1570</v>
      </c>
      <c r="B71" s="1465"/>
      <c r="C71" s="1465" t="s">
        <v>1571</v>
      </c>
      <c r="D71" s="1466"/>
      <c r="E71" s="1466"/>
      <c r="F71" s="7293" t="str">
        <f>IF(VLOOKUP($A71,'8 Oct - LIVE LDS Data'!$A$3:$AAD$1504,4,FALSE)=0/1/1900,"",VLOOKUP($A71,'8 Oct - LIVE LDS Data'!$A$3:$AAD$1504,4,FALSE))</f>
        <v>The Newcastle Gateshead Local Plan (2025-2045)</v>
      </c>
      <c r="G71" s="7294" t="str">
        <f>IF(VLOOKUP($A71,'8 Oct - LIVE LDS Data'!$A$3:$AAD$1504,6,FALSE)=0/1/1900,"",VLOOKUP($A71,'8 Oct - LIVE LDS Data'!$A$3:$AAD$1504,6,FALSE))</f>
        <v>2025</v>
      </c>
      <c r="H71" s="7294" t="str">
        <f>IF(VLOOKUP($A71,'8 Oct - LIVE LDS Data'!$A$3:$AAD$1504,7,FALSE)=0/1/1900,"",VLOOKUP($A71,'8 Oct - LIVE LDS Data'!$A$3:$AAD$1504,7,FALSE))</f>
        <v>2045</v>
      </c>
      <c r="I71" s="7294" t="str">
        <f>IF(VLOOKUP($A71,'8 Oct - LIVE LDS Data'!$A$3:$AAD$1504,8,FALSE)=0/1/1900,"",VLOOKUP($A71,'8 Oct - LIVE LDS Data'!$A$3:$AAD$1504,8,FALSE))</f>
        <v>N</v>
      </c>
      <c r="J71" s="7294" t="str">
        <f>IF(VLOOKUP($A71,'8 Oct - LIVE LDS Data'!$A$3:$AAD$1504,9,FALSE)=0/1/1900,"",VLOOKUP($A71,'8 Oct - LIVE LDS Data'!$A$3:$AAD$1504,9,FALSE))</f>
        <v>Y</v>
      </c>
      <c r="K71" s="7295">
        <f>IF(VLOOKUP($A71,'8 Oct - LIVE LDS Data'!$A$3:$AAD$1504,10,FALSE)=0/1/1900,"",VLOOKUP($A71,'8 Oct - LIVE LDS Data'!$A$3:$AAD$1504,10,FALSE))</f>
        <v>42089</v>
      </c>
      <c r="L71" s="7297">
        <f>IF(VLOOKUP($A71,'8 Oct - LIVE LDS Data'!$A$3:$AAD$1504,33,FALSE)=0/1/1900,"",VLOOKUP($A71,'8 Oct - LIVE LDS Data'!$A$3:$AAD$1504,33,FALSE))</f>
        <v>45962</v>
      </c>
      <c r="M71" s="7297" t="str">
        <f>IF(VLOOKUP($A71,'8 Oct - LIVE LDS Data'!$A$3:$AAD$1504,34,FALSE)=0/1/1900,"",VLOOKUP($A71,'8 Oct - LIVE LDS Data'!$A$3:$AAD$1504,34,FALSE))</f>
        <v/>
      </c>
      <c r="N71" s="7297">
        <f>IF(VLOOKUP($A71,'8 Oct - LIVE LDS Data'!$A$3:$AAD$1504,40,FALSE)=0/1/1900,"",VLOOKUP($A71,'8 Oct - LIVE LDS Data'!$A$3:$AAD$1504,40,FALSE))</f>
        <v>46204</v>
      </c>
      <c r="O71" s="7297" t="str">
        <f>IF(VLOOKUP($A71,'8 Oct - LIVE LDS Data'!$A$3:$AAD$1504,41,FALSE)=0/1/1900,"",VLOOKUP($A71,'8 Oct - LIVE LDS Data'!$A$3:$AAD$1504,41,FALSE))</f>
        <v/>
      </c>
      <c r="P71" s="7297" t="str">
        <f>IF(VLOOKUP($A71,'8 Oct - LIVE LDS Data'!$A$3:$AAD$1504,47,FALSE)=0/1/1900,"",VLOOKUP($A71,'8 Oct - LIVE LDS Data'!$A$3:$AAD$1504,47,FALSE))</f>
        <v/>
      </c>
      <c r="Q71" s="7297" t="str">
        <f>IF(VLOOKUP($A71,'8 Oct - LIVE LDS Data'!$A$3:$AAD$1504,48,FALSE)=0/1/1900,"",VLOOKUP($A71,'8 Oct - LIVE LDS Data'!$A$3:$AAD$1504,48,FALSE))</f>
        <v/>
      </c>
      <c r="R71" s="7297" t="str">
        <f>IF(VLOOKUP($A71,'8 Oct - LIVE LDS Data'!$A$3:$AAD$1504,54,FALSE)=0/1/1900,"",VLOOKUP($A71,'8 Oct - LIVE LDS Data'!$A$3:$AAD$1504,54,FALSE))</f>
        <v/>
      </c>
      <c r="S71" s="7297" t="str">
        <f>IF(VLOOKUP($A71,'8 Oct - LIVE LDS Data'!$A$3:$AAD$1504,55,FALSE)=0/1/1900,"",VLOOKUP($A71,'8 Oct - LIVE LDS Data'!$A$3:$AAD$1504,55,FALSE))</f>
        <v/>
      </c>
      <c r="T71" s="7297">
        <f>IF(VLOOKUP($A71,'8 Oct - LIVE LDS Data'!$A$3:$AAD$1504,60,FALSE)=0/1/1900,"",VLOOKUP($A71,'8 Oct - LIVE LDS Data'!$A$3:$AAD$1504,60,FALSE))</f>
        <v>46478</v>
      </c>
      <c r="U71" s="7297">
        <f>IF(VLOOKUP($A71,'8 Oct - LIVE LDS Data'!$A$3:$AAD$1504,63,FALSE)=0/1/1900,"",VLOOKUP($A71,'8 Oct - LIVE LDS Data'!$A$3:$AAD$1504,63,FALSE))</f>
        <v>46661</v>
      </c>
      <c r="V71" s="7297">
        <f>IF(VLOOKUP($A71,'8 Oct - LIVE LDS Data'!$A$3:$AAD$1504,66,FALSE)=0/1/1900,"",VLOOKUP($A71,'8 Oct - LIVE LDS Data'!$A$3:$AAD$1504,66,FALSE))</f>
        <v>46844</v>
      </c>
      <c r="W71" s="7537" t="str">
        <f>IF(VLOOKUP($A71,'8 Oct - LIVE LDS Data'!$A$3:$AAD$1504,68,FALSE)=0/1/1900,"",VLOOKUP($A71,'8 Oct - LIVE LDS Data'!$A$3:$AAD$1504,68,FALSE))</f>
        <v>Timtable here taken from PDT data and translated</v>
      </c>
      <c r="X71" s="7314" t="str">
        <f>IF(VLOOKUP($A71,'8 Oct - LIVE LDS Data'!$A$3:$AAD$1504,79,FALSE)=0/1/1900,"",VLOOKUP($A71,'8 Oct - LIVE LDS Data'!$A$3:$AAD$1504,79,FALSE))</f>
        <v>new plan to be prepared under new system</v>
      </c>
      <c r="Y71" s="7315" t="s">
        <v>3757</v>
      </c>
      <c r="Z71" s="7538" t="s">
        <v>8056</v>
      </c>
      <c r="AA71" s="7300">
        <f>IF(VLOOKUP($A71,'8 Oct - LIVE LDS Data'!$A$3:$AAD$1504,72,FALSE)=0/1/1900,"",VLOOKUP($A71,'8 Oct - LIVE LDS Data'!$A$3:$AAD$1504,72,FALSE))</f>
        <v>45497</v>
      </c>
      <c r="AB71" s="7300">
        <f>IF(VLOOKUP($A71,'8 Oct - LIVE LDS Data'!$A$3:$AAD$1504,73,FALSE)=0/1/1900,"",VLOOKUP($A71,'8 Oct - LIVE LDS Data'!$A$3:$AAD$1504,73,FALSE))</f>
        <v>45756</v>
      </c>
      <c r="AC71" s="7300">
        <f>IF(VLOOKUP($A71,'8 Oct - LIVE LDS Data'!$A$3:$AAD$1504,75,FALSE)=0/1/1900,"",VLOOKUP($A71,'8 Oct - LIVE LDS Data'!$A$3:$AAD$1504,75,FALSE))</f>
        <v>45902</v>
      </c>
      <c r="AD71" s="7300">
        <f>IF(VLOOKUP($A71,'8 Oct - LIVE LDS Data'!$A$3:$AAD$1504,76,FALSE)=0/1/1900,"",VLOOKUP($A71,'8 Oct - LIVE LDS Data'!$A$3:$AAD$1504,76,FALSE))</f>
        <v>45756</v>
      </c>
    </row>
    <row r="72" spans="1:30" s="610" customFormat="1" ht="30" hidden="1" customHeight="1" x14ac:dyDescent="0.2">
      <c r="A72" s="1465" t="s">
        <v>1592</v>
      </c>
      <c r="B72" s="1465"/>
      <c r="C72" s="1465" t="s">
        <v>1585</v>
      </c>
      <c r="D72" s="1466"/>
      <c r="E72" s="1466"/>
      <c r="F72" s="7293" t="str">
        <f>IF(VLOOKUP($A72,'8 Oct - LIVE LDS Data'!$A$3:$AAD$1504,4,FALSE)=0/1/1900,"",VLOOKUP($A72,'8 Oct - LIVE LDS Data'!$A$3:$AAD$1504,4,FALSE))</f>
        <v>Gedling Borough Local Development Plan</v>
      </c>
      <c r="G72" s="7294" t="str">
        <f>IF(VLOOKUP($A72,'8 Oct - LIVE LDS Data'!$A$3:$AAD$1504,6,FALSE)=0/1/1900,"",VLOOKUP($A72,'8 Oct - LIVE LDS Data'!$A$3:$AAD$1504,6,FALSE))</f>
        <v/>
      </c>
      <c r="H72" s="7294" t="str">
        <f>IF(VLOOKUP($A72,'8 Oct - LIVE LDS Data'!$A$3:$AAD$1504,7,FALSE)=0/1/1900,"",VLOOKUP($A72,'8 Oct - LIVE LDS Data'!$A$3:$AAD$1504,7,FALSE))</f>
        <v/>
      </c>
      <c r="I72" s="7294" t="str">
        <f>IF(VLOOKUP($A72,'8 Oct - LIVE LDS Data'!$A$3:$AAD$1504,8,FALSE)=0/1/1900,"",VLOOKUP($A72,'8 Oct - LIVE LDS Data'!$A$3:$AAD$1504,8,FALSE))</f>
        <v/>
      </c>
      <c r="J72" s="7294" t="str">
        <f>IF(VLOOKUP($A72,'8 Oct - LIVE LDS Data'!$A$3:$AAD$1504,9,FALSE)=0/1/1900,"",VLOOKUP($A72,'8 Oct - LIVE LDS Data'!$A$3:$AAD$1504,9,FALSE))</f>
        <v/>
      </c>
      <c r="K72" s="7295">
        <f>IF(VLOOKUP($A72,'8 Oct - LIVE LDS Data'!$A$3:$AAD$1504,10,FALSE)=0/1/1900,"",VLOOKUP($A72,'8 Oct - LIVE LDS Data'!$A$3:$AAD$1504,10,FALSE))</f>
        <v>41899</v>
      </c>
      <c r="L72" s="7297">
        <f>IF(VLOOKUP($A72,'8 Oct - LIVE LDS Data'!$A$3:$AAD$1504,33,FALSE)=0/1/1900,"",VLOOKUP($A72,'8 Oct - LIVE LDS Data'!$A$3:$AAD$1504,33,FALSE))</f>
        <v>45839</v>
      </c>
      <c r="M72" s="7297">
        <f>IF(VLOOKUP($A72,'8 Oct - LIVE LDS Data'!$A$3:$AAD$1504,34,FALSE)=0/1/1900,"",VLOOKUP($A72,'8 Oct - LIVE LDS Data'!$A$3:$AAD$1504,34,FALSE))</f>
        <v>45859</v>
      </c>
      <c r="N72" s="7297" t="str">
        <f>IF(VLOOKUP($A72,'8 Oct - LIVE LDS Data'!$A$3:$AAD$1504,40,FALSE)=0/1/1900,"",VLOOKUP($A72,'8 Oct - LIVE LDS Data'!$A$3:$AAD$1504,40,FALSE))</f>
        <v/>
      </c>
      <c r="O72" s="7297" t="str">
        <f>IF(VLOOKUP($A72,'8 Oct - LIVE LDS Data'!$A$3:$AAD$1504,41,FALSE)=0/1/1900,"",VLOOKUP($A72,'8 Oct - LIVE LDS Data'!$A$3:$AAD$1504,41,FALSE))</f>
        <v/>
      </c>
      <c r="P72" s="7297" t="str">
        <f>IF(VLOOKUP($A72,'8 Oct - LIVE LDS Data'!$A$3:$AAD$1504,47,FALSE)=0/1/1900,"",VLOOKUP($A72,'8 Oct - LIVE LDS Data'!$A$3:$AAD$1504,47,FALSE))</f>
        <v/>
      </c>
      <c r="Q72" s="7297" t="str">
        <f>IF(VLOOKUP($A72,'8 Oct - LIVE LDS Data'!$A$3:$AAD$1504,48,FALSE)=0/1/1900,"",VLOOKUP($A72,'8 Oct - LIVE LDS Data'!$A$3:$AAD$1504,48,FALSE))</f>
        <v/>
      </c>
      <c r="R72" s="7297" t="str">
        <f>IF(VLOOKUP($A72,'8 Oct - LIVE LDS Data'!$A$3:$AAD$1504,54,FALSE)=0/1/1900,"",VLOOKUP($A72,'8 Oct - LIVE LDS Data'!$A$3:$AAD$1504,54,FALSE))</f>
        <v/>
      </c>
      <c r="S72" s="7297" t="str">
        <f>IF(VLOOKUP($A72,'8 Oct - LIVE LDS Data'!$A$3:$AAD$1504,55,FALSE)=0/1/1900,"",VLOOKUP($A72,'8 Oct - LIVE LDS Data'!$A$3:$AAD$1504,55,FALSE))</f>
        <v/>
      </c>
      <c r="T72" s="7297">
        <f>IF(VLOOKUP($A72,'8 Oct - LIVE LDS Data'!$A$3:$AAD$1504,60,FALSE)=0/1/1900,"",VLOOKUP($A72,'8 Oct - LIVE LDS Data'!$A$3:$AAD$1504,60,FALSE))</f>
        <v>46082</v>
      </c>
      <c r="U72" s="7297">
        <f>IF(VLOOKUP($A72,'8 Oct - LIVE LDS Data'!$A$3:$AAD$1504,63,FALSE)=0/1/1900,"",VLOOKUP($A72,'8 Oct - LIVE LDS Data'!$A$3:$AAD$1504,63,FALSE))</f>
        <v>46357</v>
      </c>
      <c r="V72" s="7297">
        <f>IF(VLOOKUP($A72,'8 Oct - LIVE LDS Data'!$A$3:$AAD$1504,66,FALSE)=0/1/1900,"",VLOOKUP($A72,'8 Oct - LIVE LDS Data'!$A$3:$AAD$1504,66,FALSE))</f>
        <v>46844</v>
      </c>
      <c r="W72" s="7537" t="str">
        <f>IF(VLOOKUP($A72,'8 Oct - LIVE LDS Data'!$A$3:$AAD$1504,68,FALSE)=0/1/1900,"",VLOOKUP($A72,'8 Oct - LIVE LDS Data'!$A$3:$AAD$1504,68,FALSE))</f>
        <v>Gedling have withdrawn from the Greater Nottingham Stratgic Plan and are preparing a new plan for Gedling</v>
      </c>
      <c r="X72" s="7314" t="str">
        <f>IF(VLOOKUP($A72,'8 Oct - LIVE LDS Data'!$A$3:$AAD$1504,79,FALSE)=0/1/1900,"",VLOOKUP($A72,'8 Oct - LIVE LDS Data'!$A$3:$AAD$1504,79,FALSE))</f>
        <v>Reg 18 completed</v>
      </c>
      <c r="Y72" s="7315" t="s">
        <v>90</v>
      </c>
      <c r="Z72" s="7538" t="s">
        <v>8056</v>
      </c>
      <c r="AA72" s="7300">
        <f>IF(VLOOKUP($A72,'8 Oct - LIVE LDS Data'!$A$3:$AAD$1504,72,FALSE)=0/1/1900,"",VLOOKUP($A72,'8 Oct - LIVE LDS Data'!$A$3:$AAD$1504,72,FALSE))</f>
        <v>45932</v>
      </c>
      <c r="AB72" s="7300" t="str">
        <f>IF(VLOOKUP($A72,'8 Oct - LIVE LDS Data'!$A$3:$AAD$1504,73,FALSE)=0/1/1900,"",VLOOKUP($A72,'8 Oct - LIVE LDS Data'!$A$3:$AAD$1504,73,FALSE))</f>
        <v/>
      </c>
      <c r="AC72" s="7300" t="str">
        <f>IF(VLOOKUP($A72,'8 Oct - LIVE LDS Data'!$A$3:$AAD$1504,75,FALSE)=0/1/1900,"",VLOOKUP($A72,'8 Oct - LIVE LDS Data'!$A$3:$AAD$1504,75,FALSE))</f>
        <v/>
      </c>
      <c r="AD72" s="7300">
        <f>IF(VLOOKUP($A72,'8 Oct - LIVE LDS Data'!$A$3:$AAD$1504,76,FALSE)=0/1/1900,"",VLOOKUP($A72,'8 Oct - LIVE LDS Data'!$A$3:$AAD$1504,76,FALSE))</f>
        <v>45932</v>
      </c>
    </row>
    <row r="73" spans="1:30" s="610" customFormat="1" ht="30" customHeight="1" x14ac:dyDescent="0.2">
      <c r="A73" s="1465" t="s">
        <v>1599</v>
      </c>
      <c r="B73" s="1465"/>
      <c r="C73" s="1465" t="s">
        <v>1600</v>
      </c>
      <c r="D73" s="1466"/>
      <c r="E73" s="1466"/>
      <c r="F73" s="7293" t="str">
        <f>IF(VLOOKUP($A73,'8 Oct - LIVE LDS Data'!$A$3:$AAD$1504,4,FALSE)=0/1/1900,"",VLOOKUP($A73,'8 Oct - LIVE LDS Data'!$A$3:$AAD$1504,4,FALSE))</f>
        <v xml:space="preserve">The Cheltenham, Gloucester and Tewkesbury Strategic and Local Plan (CGTSLP) </v>
      </c>
      <c r="G73" s="7294">
        <f>IF(VLOOKUP($A73,'8 Oct - LIVE LDS Data'!$A$3:$AAD$1504,6,FALSE)=0/1/1900,"",VLOOKUP($A73,'8 Oct - LIVE LDS Data'!$A$3:$AAD$1504,6,FALSE))</f>
        <v>2021</v>
      </c>
      <c r="H73" s="7294">
        <f>IF(VLOOKUP($A73,'8 Oct - LIVE LDS Data'!$A$3:$AAD$1504,7,FALSE)=0/1/1900,"",VLOOKUP($A73,'8 Oct - LIVE LDS Data'!$A$3:$AAD$1504,7,FALSE))</f>
        <v>2036</v>
      </c>
      <c r="I73" s="7294" t="str">
        <f>IF(VLOOKUP($A73,'8 Oct - LIVE LDS Data'!$A$3:$AAD$1504,8,FALSE)=0/1/1900,"",VLOOKUP($A73,'8 Oct - LIVE LDS Data'!$A$3:$AAD$1504,8,FALSE))</f>
        <v>N</v>
      </c>
      <c r="J73" s="7294" t="str">
        <f>IF(VLOOKUP($A73,'8 Oct - LIVE LDS Data'!$A$3:$AAD$1504,9,FALSE)=0/1/1900,"",VLOOKUP($A73,'8 Oct - LIVE LDS Data'!$A$3:$AAD$1504,9,FALSE))</f>
        <v>Y</v>
      </c>
      <c r="K73" s="7295">
        <f>IF(VLOOKUP($A73,'8 Oct - LIVE LDS Data'!$A$3:$AAD$1504,10,FALSE)=0/1/1900,"",VLOOKUP($A73,'8 Oct - LIVE LDS Data'!$A$3:$AAD$1504,10,FALSE))</f>
        <v>43080</v>
      </c>
      <c r="L73" s="7297">
        <f>IF(VLOOKUP($A73,'8 Oct - LIVE LDS Data'!$A$3:$AAD$1504,33,FALSE)=0/1/1900,"",VLOOKUP($A73,'8 Oct - LIVE LDS Data'!$A$3:$AAD$1504,33,FALSE))</f>
        <v>43374</v>
      </c>
      <c r="M73" s="7297">
        <f>IF(VLOOKUP($A73,'8 Oct - LIVE LDS Data'!$A$3:$AAD$1504,34,FALSE)=0/1/1900,"",VLOOKUP($A73,'8 Oct - LIVE LDS Data'!$A$3:$AAD$1504,34,FALSE))</f>
        <v>43416</v>
      </c>
      <c r="N73" s="7297">
        <f>IF(VLOOKUP($A73,'8 Oct - LIVE LDS Data'!$A$3:$AAD$1504,40,FALSE)=0/1/1900,"",VLOOKUP($A73,'8 Oct - LIVE LDS Data'!$A$3:$AAD$1504,40,FALSE))</f>
        <v>45200</v>
      </c>
      <c r="O73" s="7297">
        <f>IF(VLOOKUP($A73,'8 Oct - LIVE LDS Data'!$A$3:$AAD$1504,41,FALSE)=0/1/1900,"",VLOOKUP($A73,'8 Oct - LIVE LDS Data'!$A$3:$AAD$1504,41,FALSE))</f>
        <v>45292</v>
      </c>
      <c r="P73" s="7297">
        <f>IF(VLOOKUP($A73,'8 Oct - LIVE LDS Data'!$A$3:$AAD$1504,47,FALSE)=0/1/1900,"",VLOOKUP($A73,'8 Oct - LIVE LDS Data'!$A$3:$AAD$1504,47,FALSE))</f>
        <v>46113</v>
      </c>
      <c r="Q73" s="7297" t="str">
        <f>IF(VLOOKUP($A73,'8 Oct - LIVE LDS Data'!$A$3:$AAD$1504,48,FALSE)=0/1/1900,"",VLOOKUP($A73,'8 Oct - LIVE LDS Data'!$A$3:$AAD$1504,48,FALSE))</f>
        <v/>
      </c>
      <c r="R73" s="7297" t="str">
        <f>IF(VLOOKUP($A73,'8 Oct - LIVE LDS Data'!$A$3:$AAD$1504,54,FALSE)=0/1/1900,"",VLOOKUP($A73,'8 Oct - LIVE LDS Data'!$A$3:$AAD$1504,54,FALSE))</f>
        <v/>
      </c>
      <c r="S73" s="7297" t="str">
        <f>IF(VLOOKUP($A73,'8 Oct - LIVE LDS Data'!$A$3:$AAD$1504,55,FALSE)=0/1/1900,"",VLOOKUP($A73,'8 Oct - LIVE LDS Data'!$A$3:$AAD$1504,55,FALSE))</f>
        <v/>
      </c>
      <c r="T73" s="7297">
        <f>IF(VLOOKUP($A73,'8 Oct - LIVE LDS Data'!$A$3:$AAD$1504,60,FALSE)=0/1/1900,"",VLOOKUP($A73,'8 Oct - LIVE LDS Data'!$A$3:$AAD$1504,60,FALSE))</f>
        <v>46235</v>
      </c>
      <c r="U73" s="7297">
        <f>IF(VLOOKUP($A73,'8 Oct - LIVE LDS Data'!$A$3:$AAD$1504,63,FALSE)=0/1/1900,"",VLOOKUP($A73,'8 Oct - LIVE LDS Data'!$A$3:$AAD$1504,63,FALSE))</f>
        <v>46296</v>
      </c>
      <c r="V73" s="7297">
        <f>IF(VLOOKUP($A73,'8 Oct - LIVE LDS Data'!$A$3:$AAD$1504,66,FALSE)=0/1/1900,"",VLOOKUP($A73,'8 Oct - LIVE LDS Data'!$A$3:$AAD$1504,66,FALSE))</f>
        <v>46722</v>
      </c>
      <c r="W73" s="7537" t="str">
        <f>IF(VLOOKUP($A73,'8 Oct - LIVE LDS Data'!$A$3:$AAD$1504,68,FALSE)=0/1/1900,"",VLOOKUP($A73,'8 Oct - LIVE LDS Data'!$A$3:$AAD$1504,68,FALSE))</f>
        <v>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v>
      </c>
      <c r="X73" s="7314" t="str">
        <f>IF(VLOOKUP($A73,'8 Oct - LIVE LDS Data'!$A$3:$AAD$1504,79,FALSE)=0/1/1900,"",VLOOKUP($A73,'8 Oct - LIVE LDS Data'!$A$3:$AAD$1504,79,FALSE))</f>
        <v>Reg 18 ongoing</v>
      </c>
      <c r="Y73" s="7315" t="s">
        <v>90</v>
      </c>
      <c r="Z73" s="7538" t="s">
        <v>8054</v>
      </c>
      <c r="AA73" s="7300">
        <f>IF(VLOOKUP($A73,'8 Oct - LIVE LDS Data'!$A$3:$AAD$1504,72,FALSE)=0/1/1900,"",VLOOKUP($A73,'8 Oct - LIVE LDS Data'!$A$3:$AAD$1504,72,FALSE))</f>
        <v>45421</v>
      </c>
      <c r="AB73" s="7300">
        <f>IF(VLOOKUP($A73,'8 Oct - LIVE LDS Data'!$A$3:$AAD$1504,73,FALSE)=0/1/1900,"",VLOOKUP($A73,'8 Oct - LIVE LDS Data'!$A$3:$AAD$1504,73,FALSE))</f>
        <v>45758</v>
      </c>
      <c r="AC73" s="7300">
        <f>IF(VLOOKUP($A73,'8 Oct - LIVE LDS Data'!$A$3:$AAD$1504,75,FALSE)=0/1/1900,"",VLOOKUP($A73,'8 Oct - LIVE LDS Data'!$A$3:$AAD$1504,75,FALSE))</f>
        <v>45678</v>
      </c>
      <c r="AD73" s="7300">
        <f>IF(VLOOKUP($A73,'8 Oct - LIVE LDS Data'!$A$3:$AAD$1504,76,FALSE)=0/1/1900,"",VLOOKUP($A73,'8 Oct - LIVE LDS Data'!$A$3:$AAD$1504,76,FALSE))</f>
        <v>45758</v>
      </c>
    </row>
    <row r="74" spans="1:30" s="610" customFormat="1" ht="30" hidden="1" customHeight="1" x14ac:dyDescent="0.2">
      <c r="A74" s="1465" t="s">
        <v>1603</v>
      </c>
      <c r="B74" s="1465"/>
      <c r="C74" s="1465" t="s">
        <v>1604</v>
      </c>
      <c r="D74" s="1466"/>
      <c r="E74" s="1466"/>
      <c r="F74" s="7293" t="str">
        <f>IF(VLOOKUP($A74,'8 Oct - LIVE LDS Data'!$A$3:$AAD$1504,4,FALSE)=0/1/1900,"",VLOOKUP($A74,'8 Oct - LIVE LDS Data'!$A$3:$AAD$1504,4,FALSE))</f>
        <v>Gosport Borough Local Plan 2040</v>
      </c>
      <c r="G74" s="7294">
        <f>IF(VLOOKUP($A74,'8 Oct - LIVE LDS Data'!$A$3:$AAD$1504,6,FALSE)=0/1/1900,"",VLOOKUP($A74,'8 Oct - LIVE LDS Data'!$A$3:$AAD$1504,6,FALSE))</f>
        <v>2021</v>
      </c>
      <c r="H74" s="7294">
        <f>IF(VLOOKUP($A74,'8 Oct - LIVE LDS Data'!$A$3:$AAD$1504,7,FALSE)=0/1/1900,"",VLOOKUP($A74,'8 Oct - LIVE LDS Data'!$A$3:$AAD$1504,7,FALSE))</f>
        <v>2040</v>
      </c>
      <c r="I74" s="7294" t="str">
        <f>IF(VLOOKUP($A74,'8 Oct - LIVE LDS Data'!$A$3:$AAD$1504,8,FALSE)=0/1/1900,"",VLOOKUP($A74,'8 Oct - LIVE LDS Data'!$A$3:$AAD$1504,8,FALSE))</f>
        <v>N</v>
      </c>
      <c r="J74" s="7294" t="str">
        <f>IF(VLOOKUP($A74,'8 Oct - LIVE LDS Data'!$A$3:$AAD$1504,9,FALSE)=0/1/1900,"",VLOOKUP($A74,'8 Oct - LIVE LDS Data'!$A$3:$AAD$1504,9,FALSE))</f>
        <v>N</v>
      </c>
      <c r="K74" s="7295">
        <f>IF(VLOOKUP($A74,'8 Oct - LIVE LDS Data'!$A$3:$AAD$1504,10,FALSE)=0/1/1900,"",VLOOKUP($A74,'8 Oct - LIVE LDS Data'!$A$3:$AAD$1504,10,FALSE))</f>
        <v>42278</v>
      </c>
      <c r="L74" s="7297">
        <f>IF(VLOOKUP($A74,'8 Oct - LIVE LDS Data'!$A$3:$AAD$1504,33,FALSE)=0/1/1900,"",VLOOKUP($A74,'8 Oct - LIVE LDS Data'!$A$3:$AAD$1504,33,FALSE))</f>
        <v>44440</v>
      </c>
      <c r="M74" s="7297">
        <f>IF(VLOOKUP($A74,'8 Oct - LIVE LDS Data'!$A$3:$AAD$1504,34,FALSE)=0/1/1900,"",VLOOKUP($A74,'8 Oct - LIVE LDS Data'!$A$3:$AAD$1504,34,FALSE))</f>
        <v>44440</v>
      </c>
      <c r="N74" s="7297" t="str">
        <f>IF(VLOOKUP($A74,'8 Oct - LIVE LDS Data'!$A$3:$AAD$1504,40,FALSE)=0/1/1900,"",VLOOKUP($A74,'8 Oct - LIVE LDS Data'!$A$3:$AAD$1504,40,FALSE))</f>
        <v/>
      </c>
      <c r="O74" s="7297" t="str">
        <f>IF(VLOOKUP($A74,'8 Oct - LIVE LDS Data'!$A$3:$AAD$1504,41,FALSE)=0/1/1900,"",VLOOKUP($A74,'8 Oct - LIVE LDS Data'!$A$3:$AAD$1504,41,FALSE))</f>
        <v/>
      </c>
      <c r="P74" s="7297" t="str">
        <f>IF(VLOOKUP($A74,'8 Oct - LIVE LDS Data'!$A$3:$AAD$1504,47,FALSE)=0/1/1900,"",VLOOKUP($A74,'8 Oct - LIVE LDS Data'!$A$3:$AAD$1504,47,FALSE))</f>
        <v/>
      </c>
      <c r="Q74" s="7297" t="str">
        <f>IF(VLOOKUP($A74,'8 Oct - LIVE LDS Data'!$A$3:$AAD$1504,48,FALSE)=0/1/1900,"",VLOOKUP($A74,'8 Oct - LIVE LDS Data'!$A$3:$AAD$1504,48,FALSE))</f>
        <v/>
      </c>
      <c r="R74" s="7297" t="str">
        <f>IF(VLOOKUP($A74,'8 Oct - LIVE LDS Data'!$A$3:$AAD$1504,54,FALSE)=0/1/1900,"",VLOOKUP($A74,'8 Oct - LIVE LDS Data'!$A$3:$AAD$1504,54,FALSE))</f>
        <v/>
      </c>
      <c r="S74" s="7297" t="str">
        <f>IF(VLOOKUP($A74,'8 Oct - LIVE LDS Data'!$A$3:$AAD$1504,55,FALSE)=0/1/1900,"",VLOOKUP($A74,'8 Oct - LIVE LDS Data'!$A$3:$AAD$1504,55,FALSE))</f>
        <v/>
      </c>
      <c r="T74" s="7297">
        <f>IF(VLOOKUP($A74,'8 Oct - LIVE LDS Data'!$A$3:$AAD$1504,60,FALSE)=0/1/1900,"",VLOOKUP($A74,'8 Oct - LIVE LDS Data'!$A$3:$AAD$1504,60,FALSE))</f>
        <v>46054</v>
      </c>
      <c r="U74" s="7297">
        <f>IF(VLOOKUP($A74,'8 Oct - LIVE LDS Data'!$A$3:$AAD$1504,63,FALSE)=0/1/1900,"",VLOOKUP($A74,'8 Oct - LIVE LDS Data'!$A$3:$AAD$1504,63,FALSE))</f>
        <v>46174</v>
      </c>
      <c r="V74" s="7297">
        <f>IF(VLOOKUP($A74,'8 Oct - LIVE LDS Data'!$A$3:$AAD$1504,66,FALSE)=0/1/1900,"",VLOOKUP($A74,'8 Oct - LIVE LDS Data'!$A$3:$AAD$1504,66,FALSE))</f>
        <v>46447</v>
      </c>
      <c r="W74" s="7537" t="str">
        <f>IF(VLOOKUP($A74,'8 Oct - LIVE LDS Data'!$A$3:$AAD$1504,68,FALSE)=0/1/1900,"",VLOOKUP($A74,'8 Oct - LIVE LDS Data'!$A$3:$AAD$1504,68,FALSE))</f>
        <v>Reg 19 now Feb/March 2026</v>
      </c>
      <c r="X74" s="7314" t="str">
        <f>IF(VLOOKUP($A74,'8 Oct - LIVE LDS Data'!$A$3:$AAD$1504,79,FALSE)=0/1/1900,"",VLOOKUP($A74,'8 Oct - LIVE LDS Data'!$A$3:$AAD$1504,79,FALSE))</f>
        <v>Reg 18 completed</v>
      </c>
      <c r="Y74" s="7315" t="s">
        <v>90</v>
      </c>
      <c r="Z74" s="7538" t="s">
        <v>8054</v>
      </c>
      <c r="AA74" s="7300">
        <f>IF(VLOOKUP($A74,'8 Oct - LIVE LDS Data'!$A$3:$AAD$1504,72,FALSE)=0/1/1900,"",VLOOKUP($A74,'8 Oct - LIVE LDS Data'!$A$3:$AAD$1504,72,FALSE))</f>
        <v>45562</v>
      </c>
      <c r="AB74" s="7300">
        <f>IF(VLOOKUP($A74,'8 Oct - LIVE LDS Data'!$A$3:$AAD$1504,73,FALSE)=0/1/1900,"",VLOOKUP($A74,'8 Oct - LIVE LDS Data'!$A$3:$AAD$1504,73,FALSE))</f>
        <v>45868</v>
      </c>
      <c r="AC74" s="7300">
        <f>IF(VLOOKUP($A74,'8 Oct - LIVE LDS Data'!$A$3:$AAD$1504,75,FALSE)=0/1/1900,"",VLOOKUP($A74,'8 Oct - LIVE LDS Data'!$A$3:$AAD$1504,75,FALSE))</f>
        <v>45299</v>
      </c>
      <c r="AD74" s="7300">
        <f>IF(VLOOKUP($A74,'8 Oct - LIVE LDS Data'!$A$3:$AAD$1504,76,FALSE)=0/1/1900,"",VLOOKUP($A74,'8 Oct - LIVE LDS Data'!$A$3:$AAD$1504,76,FALSE))</f>
        <v>45868</v>
      </c>
    </row>
    <row r="75" spans="1:30" s="610" customFormat="1" ht="40" hidden="1" customHeight="1" x14ac:dyDescent="0.2">
      <c r="A75" s="1465" t="s">
        <v>1615</v>
      </c>
      <c r="B75" s="1465"/>
      <c r="C75" s="2383" t="s">
        <v>1616</v>
      </c>
      <c r="D75" s="1481"/>
      <c r="E75" s="1481"/>
      <c r="F75" s="7293" t="str">
        <f>IF(VLOOKUP($A75,'8 Oct - LIVE LDS Data'!$A$3:$AAD$1504,4,FALSE)=0/1/1900,"",VLOOKUP($A75,'8 Oct - LIVE LDS Data'!$A$3:$AAD$1504,4,FALSE))</f>
        <v>Local Plan Core Strategy Partial Review</v>
      </c>
      <c r="G75" s="7294">
        <f>IF(VLOOKUP($A75,'8 Oct - LIVE LDS Data'!$A$3:$AAD$1504,6,FALSE)=0/1/1900,"",VLOOKUP($A75,'8 Oct - LIVE LDS Data'!$A$3:$AAD$1504,6,FALSE))</f>
        <v>2020</v>
      </c>
      <c r="H75" s="7294">
        <f>IF(VLOOKUP($A75,'8 Oct - LIVE LDS Data'!$A$3:$AAD$1504,7,FALSE)=0/1/1900,"",VLOOKUP($A75,'8 Oct - LIVE LDS Data'!$A$3:$AAD$1504,7,FALSE))</f>
        <v>2036</v>
      </c>
      <c r="I75" s="7294" t="str">
        <f>IF(VLOOKUP($A75,'8 Oct - LIVE LDS Data'!$A$3:$AAD$1504,8,FALSE)=0/1/1900,"",VLOOKUP($A75,'8 Oct - LIVE LDS Data'!$A$3:$AAD$1504,8,FALSE))</f>
        <v>N</v>
      </c>
      <c r="J75" s="7294" t="str">
        <f>IF(VLOOKUP($A75,'8 Oct - LIVE LDS Data'!$A$3:$AAD$1504,9,FALSE)=0/1/1900,"",VLOOKUP($A75,'8 Oct - LIVE LDS Data'!$A$3:$AAD$1504,9,FALSE))</f>
        <v>N</v>
      </c>
      <c r="K75" s="7295">
        <f>IF(VLOOKUP($A75,'8 Oct - LIVE LDS Data'!$A$3:$AAD$1504,10,FALSE)=0/1/1900,"",VLOOKUP($A75,'8 Oct - LIVE LDS Data'!$A$3:$AAD$1504,10,FALSE))</f>
        <v>41912</v>
      </c>
      <c r="L75" s="7297">
        <f>IF(VLOOKUP($A75,'8 Oct - LIVE LDS Data'!$A$3:$AAD$1504,33,FALSE)=0/1/1900,"",VLOOKUP($A75,'8 Oct - LIVE LDS Data'!$A$3:$AAD$1504,33,FALSE))</f>
        <v>43221</v>
      </c>
      <c r="M75" s="7297">
        <f>IF(VLOOKUP($A75,'8 Oct - LIVE LDS Data'!$A$3:$AAD$1504,34,FALSE)=0/1/1900,"",VLOOKUP($A75,'8 Oct - LIVE LDS Data'!$A$3:$AAD$1504,34,FALSE))</f>
        <v>43215</v>
      </c>
      <c r="N75" s="7297">
        <f>IF(VLOOKUP($A75,'8 Oct - LIVE LDS Data'!$A$3:$AAD$1504,40,FALSE)=0/1/1900,"",VLOOKUP($A75,'8 Oct - LIVE LDS Data'!$A$3:$AAD$1504,40,FALSE))</f>
        <v>43831</v>
      </c>
      <c r="O75" s="7297">
        <f>IF(VLOOKUP($A75,'8 Oct - LIVE LDS Data'!$A$3:$AAD$1504,41,FALSE)=0/1/1900,"",VLOOKUP($A75,'8 Oct - LIVE LDS Data'!$A$3:$AAD$1504,41,FALSE))</f>
        <v>44127</v>
      </c>
      <c r="P75" s="7297" t="str">
        <f>IF(VLOOKUP($A75,'8 Oct - LIVE LDS Data'!$A$3:$AAD$1504,47,FALSE)=0/1/1900,"",VLOOKUP($A75,'8 Oct - LIVE LDS Data'!$A$3:$AAD$1504,47,FALSE))</f>
        <v/>
      </c>
      <c r="Q75" s="7297" t="str">
        <f>IF(VLOOKUP($A75,'8 Oct - LIVE LDS Data'!$A$3:$AAD$1504,48,FALSE)=0/1/1900,"",VLOOKUP($A75,'8 Oct - LIVE LDS Data'!$A$3:$AAD$1504,48,FALSE))</f>
        <v/>
      </c>
      <c r="R75" s="7297" t="str">
        <f>IF(VLOOKUP($A75,'8 Oct - LIVE LDS Data'!$A$3:$AAD$1504,54,FALSE)=0/1/1900,"",VLOOKUP($A75,'8 Oct - LIVE LDS Data'!$A$3:$AAD$1504,54,FALSE))</f>
        <v/>
      </c>
      <c r="S75" s="7297" t="str">
        <f>IF(VLOOKUP($A75,'8 Oct - LIVE LDS Data'!$A$3:$AAD$1504,55,FALSE)=0/1/1900,"",VLOOKUP($A75,'8 Oct - LIVE LDS Data'!$A$3:$AAD$1504,55,FALSE))</f>
        <v/>
      </c>
      <c r="T75" s="7297">
        <f>IF(VLOOKUP($A75,'8 Oct - LIVE LDS Data'!$A$3:$AAD$1504,60,FALSE)=0/1/1900,"",VLOOKUP($A75,'8 Oct - LIVE LDS Data'!$A$3:$AAD$1504,60,FALSE))</f>
        <v>45839</v>
      </c>
      <c r="U75" s="7297">
        <f>IF(VLOOKUP($A75,'8 Oct - LIVE LDS Data'!$A$3:$AAD$1504,63,FALSE)=0/1/1900,"",VLOOKUP($A75,'8 Oct - LIVE LDS Data'!$A$3:$AAD$1504,63,FALSE))</f>
        <v>45992</v>
      </c>
      <c r="V75" s="7297">
        <f>IF(VLOOKUP($A75,'8 Oct - LIVE LDS Data'!$A$3:$AAD$1504,66,FALSE)=0/1/1900,"",VLOOKUP($A75,'8 Oct - LIVE LDS Data'!$A$3:$AAD$1504,66,FALSE))</f>
        <v>46357</v>
      </c>
      <c r="W75" s="7537" t="str">
        <f>IF(VLOOKUP($A75,'8 Oct - LIVE LDS Data'!$A$3:$AAD$1504,68,FALSE)=0/1/1900,"",VLOOKUP($A75,'8 Oct - LIVE LDS Data'!$A$3:$AAD$1504,68,FALSE))</f>
        <v>Publication July 2025</v>
      </c>
      <c r="X75" s="7314" t="str">
        <f>IF(VLOOKUP($A75,'8 Oct - LIVE LDS Data'!$A$3:$AAD$1504,79,FALSE)=0/1/1900,"",VLOOKUP($A75,'8 Oct - LIVE LDS Data'!$A$3:$AAD$1504,79,FALSE))</f>
        <v>Reg 18 completed</v>
      </c>
      <c r="Y75" s="7315" t="s">
        <v>90</v>
      </c>
      <c r="Z75" s="7538" t="s">
        <v>8055</v>
      </c>
      <c r="AA75" s="7300">
        <f>IF(VLOOKUP($A75,'8 Oct - LIVE LDS Data'!$A$3:$AAD$1504,72,FALSE)=0/1/1900,"",VLOOKUP($A75,'8 Oct - LIVE LDS Data'!$A$3:$AAD$1504,72,FALSE))</f>
        <v>45664</v>
      </c>
      <c r="AB75" s="7300">
        <f>IF(VLOOKUP($A75,'8 Oct - LIVE LDS Data'!$A$3:$AAD$1504,73,FALSE)=0/1/1900,"",VLOOKUP($A75,'8 Oct - LIVE LDS Data'!$A$3:$AAD$1504,73,FALSE))</f>
        <v>45868</v>
      </c>
      <c r="AC75" s="7300">
        <f>IF(VLOOKUP($A75,'8 Oct - LIVE LDS Data'!$A$3:$AAD$1504,75,FALSE)=0/1/1900,"",VLOOKUP($A75,'8 Oct - LIVE LDS Data'!$A$3:$AAD$1504,75,FALSE))</f>
        <v>45215</v>
      </c>
      <c r="AD75" s="7300">
        <f>IF(VLOOKUP($A75,'8 Oct - LIVE LDS Data'!$A$3:$AAD$1504,76,FALSE)=0/1/1900,"",VLOOKUP($A75,'8 Oct - LIVE LDS Data'!$A$3:$AAD$1504,76,FALSE))</f>
        <v>45868</v>
      </c>
    </row>
    <row r="76" spans="1:30" s="610" customFormat="1" ht="30" hidden="1" customHeight="1" x14ac:dyDescent="0.2">
      <c r="A76" s="1465" t="s">
        <v>1627</v>
      </c>
      <c r="B76" s="1465"/>
      <c r="C76" s="1465" t="s">
        <v>1628</v>
      </c>
      <c r="D76" s="1466"/>
      <c r="E76" s="1466"/>
      <c r="F76" s="7293" t="str">
        <f>IF(VLOOKUP($A76,'8 Oct - LIVE LDS Data'!$A$3:$AAD$1504,4,FALSE)=0/1/1900,"",VLOOKUP($A76,'8 Oct - LIVE LDS Data'!$A$3:$AAD$1504,4,FALSE))</f>
        <v>Great Yarmouth Local Plan (2021-2041)
[single plan replacing CS and Part 2 Plan]</v>
      </c>
      <c r="G76" s="7294">
        <f>IF(VLOOKUP($A76,'8 Oct - LIVE LDS Data'!$A$3:$AAD$1504,6,FALSE)=0/1/1900,"",VLOOKUP($A76,'8 Oct - LIVE LDS Data'!$A$3:$AAD$1504,6,FALSE))</f>
        <v>2024</v>
      </c>
      <c r="H76" s="7294">
        <f>IF(VLOOKUP($A76,'8 Oct - LIVE LDS Data'!$A$3:$AAD$1504,7,FALSE)=0/1/1900,"",VLOOKUP($A76,'8 Oct - LIVE LDS Data'!$A$3:$AAD$1504,7,FALSE))</f>
        <v>2041</v>
      </c>
      <c r="I76" s="7294" t="str">
        <f>IF(VLOOKUP($A76,'8 Oct - LIVE LDS Data'!$A$3:$AAD$1504,8,FALSE)=0/1/1900,"",VLOOKUP($A76,'8 Oct - LIVE LDS Data'!$A$3:$AAD$1504,8,FALSE))</f>
        <v>N</v>
      </c>
      <c r="J76" s="7294" t="str">
        <f>IF(VLOOKUP($A76,'8 Oct - LIVE LDS Data'!$A$3:$AAD$1504,9,FALSE)=0/1/1900,"",VLOOKUP($A76,'8 Oct - LIVE LDS Data'!$A$3:$AAD$1504,9,FALSE))</f>
        <v>N</v>
      </c>
      <c r="K76" s="7295" t="str">
        <f>IF(VLOOKUP($A76,'8 Oct - LIVE LDS Data'!$A$3:$AAD$1504,10,FALSE)=0/1/1900,"",VLOOKUP($A76,'8 Oct - LIVE LDS Data'!$A$3:$AAD$1504,10,FALSE))</f>
        <v>21 December 2015
(CS amended by Part 2 Plan adopted 9 December 2021)</v>
      </c>
      <c r="L76" s="7297">
        <f>IF(VLOOKUP($A76,'8 Oct - LIVE LDS Data'!$A$3:$AAD$1504,33,FALSE)=0/1/1900,"",VLOOKUP($A76,'8 Oct - LIVE LDS Data'!$A$3:$AAD$1504,33,FALSE))</f>
        <v>44470</v>
      </c>
      <c r="M76" s="7297">
        <f>IF(VLOOKUP($A76,'8 Oct - LIVE LDS Data'!$A$3:$AAD$1504,34,FALSE)=0/1/1900,"",VLOOKUP($A76,'8 Oct - LIVE LDS Data'!$A$3:$AAD$1504,34,FALSE))</f>
        <v>44708</v>
      </c>
      <c r="N76" s="7297">
        <f>IF(VLOOKUP($A76,'8 Oct - LIVE LDS Data'!$A$3:$AAD$1504,40,FALSE)=0/1/1900,"",VLOOKUP($A76,'8 Oct - LIVE LDS Data'!$A$3:$AAD$1504,40,FALSE))</f>
        <v>44835</v>
      </c>
      <c r="O76" s="7297">
        <f>IF(VLOOKUP($A76,'8 Oct - LIVE LDS Data'!$A$3:$AAD$1504,41,FALSE)=0/1/1900,"",VLOOKUP($A76,'8 Oct - LIVE LDS Data'!$A$3:$AAD$1504,41,FALSE))</f>
        <v>44927</v>
      </c>
      <c r="P76" s="7297">
        <f>IF(VLOOKUP($A76,'8 Oct - LIVE LDS Data'!$A$3:$AAD$1504,47,FALSE)=0/1/1900,"",VLOOKUP($A76,'8 Oct - LIVE LDS Data'!$A$3:$AAD$1504,47,FALSE))</f>
        <v>45108</v>
      </c>
      <c r="Q76" s="7297">
        <f>IF(VLOOKUP($A76,'8 Oct - LIVE LDS Data'!$A$3:$AAD$1504,48,FALSE)=0/1/1900,"",VLOOKUP($A76,'8 Oct - LIVE LDS Data'!$A$3:$AAD$1504,48,FALSE))</f>
        <v>45364</v>
      </c>
      <c r="R76" s="7297" t="str">
        <f>IF(VLOOKUP($A76,'8 Oct - LIVE LDS Data'!$A$3:$AAD$1504,54,FALSE)=0/1/1900,"",VLOOKUP($A76,'8 Oct - LIVE LDS Data'!$A$3:$AAD$1504,54,FALSE))</f>
        <v/>
      </c>
      <c r="S76" s="7297" t="str">
        <f>IF(VLOOKUP($A76,'8 Oct - LIVE LDS Data'!$A$3:$AAD$1504,55,FALSE)=0/1/1900,"",VLOOKUP($A76,'8 Oct - LIVE LDS Data'!$A$3:$AAD$1504,55,FALSE))</f>
        <v/>
      </c>
      <c r="T76" s="7297">
        <f>IF(VLOOKUP($A76,'8 Oct - LIVE LDS Data'!$A$3:$AAD$1504,60,FALSE)=0/1/1900,"",VLOOKUP($A76,'8 Oct - LIVE LDS Data'!$A$3:$AAD$1504,60,FALSE))</f>
        <v>45566</v>
      </c>
      <c r="U76" s="7297">
        <f>IF(VLOOKUP($A76,'8 Oct - LIVE LDS Data'!$A$3:$AAD$1504,63,FALSE)=0/1/1900,"",VLOOKUP($A76,'8 Oct - LIVE LDS Data'!$A$3:$AAD$1504,63,FALSE))</f>
        <v>45689</v>
      </c>
      <c r="V76" s="7297">
        <f>IF(VLOOKUP($A76,'8 Oct - LIVE LDS Data'!$A$3:$AAD$1504,66,FALSE)=0/1/1900,"",VLOOKUP($A76,'8 Oct - LIVE LDS Data'!$A$3:$AAD$1504,66,FALSE))</f>
        <v>46023</v>
      </c>
      <c r="W76" s="7537" t="str">
        <f>IF(VLOOKUP($A76,'8 Oct - LIVE LDS Data'!$A$3:$AAD$1504,68,FALSE)=0/1/1900,"",VLOOKUP($A76,'8 Oct - LIVE LDS Data'!$A$3:$AAD$1504,68,FALSE))</f>
        <v>Submitted 24 Feb 2025</v>
      </c>
      <c r="X76" s="7314" t="str">
        <f>IF(VLOOKUP($A76,'8 Oct - LIVE LDS Data'!$A$3:$AAD$1504,79,FALSE)=0/1/1900,"",VLOOKUP($A76,'8 Oct - LIVE LDS Data'!$A$3:$AAD$1504,79,FALSE))</f>
        <v>Submitted Feb 2025</v>
      </c>
      <c r="Y76" s="7315" t="s">
        <v>90</v>
      </c>
      <c r="Z76" s="7538" t="s">
        <v>8058</v>
      </c>
      <c r="AA76" s="7300">
        <f>IF(VLOOKUP($A76,'8 Oct - LIVE LDS Data'!$A$3:$AAD$1504,72,FALSE)=0/1/1900,"",VLOOKUP($A76,'8 Oct - LIVE LDS Data'!$A$3:$AAD$1504,72,FALSE))</f>
        <v>45483</v>
      </c>
      <c r="AB76" s="7300">
        <f>IF(VLOOKUP($A76,'8 Oct - LIVE LDS Data'!$A$3:$AAD$1504,73,FALSE)=0/1/1900,"",VLOOKUP($A76,'8 Oct - LIVE LDS Data'!$A$3:$AAD$1504,73,FALSE))</f>
        <v>45397</v>
      </c>
      <c r="AC76" s="7300">
        <f>IF(VLOOKUP($A76,'8 Oct - LIVE LDS Data'!$A$3:$AAD$1504,75,FALSE)=0/1/1900,"",VLOOKUP($A76,'8 Oct - LIVE LDS Data'!$A$3:$AAD$1504,75,FALSE))</f>
        <v>45483</v>
      </c>
      <c r="AD76" s="7300">
        <f>IF(VLOOKUP($A76,'8 Oct - LIVE LDS Data'!$A$3:$AAD$1504,76,FALSE)=0/1/1900,"",VLOOKUP($A76,'8 Oct - LIVE LDS Data'!$A$3:$AAD$1504,76,FALSE))</f>
        <v>45687</v>
      </c>
    </row>
    <row r="77" spans="1:30" s="610" customFormat="1" ht="30" customHeight="1" x14ac:dyDescent="0.2">
      <c r="A77" s="1465" t="s">
        <v>1643</v>
      </c>
      <c r="B77" s="1465"/>
      <c r="C77" s="3390" t="s">
        <v>1644</v>
      </c>
      <c r="D77" s="1466"/>
      <c r="E77" s="1466"/>
      <c r="F77" s="7293" t="str">
        <f>IF(VLOOKUP($A77,'8 Oct - LIVE LDS Data'!$A$3:$AAD$1504,4,FALSE)=0/1/1900,"",VLOOKUP($A77,'8 Oct - LIVE LDS Data'!$A$3:$AAD$1504,4,FALSE))</f>
        <v>Greenwich Local Plan 2021-2036</v>
      </c>
      <c r="G77" s="7294">
        <f>IF(VLOOKUP($A77,'8 Oct - LIVE LDS Data'!$A$3:$AAD$1504,6,FALSE)=0/1/1900,"",VLOOKUP($A77,'8 Oct - LIVE LDS Data'!$A$3:$AAD$1504,6,FALSE))</f>
        <v>2021</v>
      </c>
      <c r="H77" s="7294">
        <f>IF(VLOOKUP($A77,'8 Oct - LIVE LDS Data'!$A$3:$AAD$1504,7,FALSE)=0/1/1900,"",VLOOKUP($A77,'8 Oct - LIVE LDS Data'!$A$3:$AAD$1504,7,FALSE))</f>
        <v>2036</v>
      </c>
      <c r="I77" s="7294" t="str">
        <f>IF(VLOOKUP($A77,'8 Oct - LIVE LDS Data'!$A$3:$AAD$1504,8,FALSE)=0/1/1900,"",VLOOKUP($A77,'8 Oct - LIVE LDS Data'!$A$3:$AAD$1504,8,FALSE))</f>
        <v>N</v>
      </c>
      <c r="J77" s="7294" t="str">
        <f>IF(VLOOKUP($A77,'8 Oct - LIVE LDS Data'!$A$3:$AAD$1504,9,FALSE)=0/1/1900,"",VLOOKUP($A77,'8 Oct - LIVE LDS Data'!$A$3:$AAD$1504,9,FALSE))</f>
        <v>N</v>
      </c>
      <c r="K77" s="7295">
        <f>IF(VLOOKUP($A77,'8 Oct - LIVE LDS Data'!$A$3:$AAD$1504,10,FALSE)=0/1/1900,"",VLOOKUP($A77,'8 Oct - LIVE LDS Data'!$A$3:$AAD$1504,10,FALSE))</f>
        <v>41850</v>
      </c>
      <c r="L77" s="7297">
        <f>IF(VLOOKUP($A77,'8 Oct - LIVE LDS Data'!$A$3:$AAD$1504,33,FALSE)=0/1/1900,"",VLOOKUP($A77,'8 Oct - LIVE LDS Data'!$A$3:$AAD$1504,33,FALSE))</f>
        <v>44927</v>
      </c>
      <c r="M77" s="7297">
        <f>IF(VLOOKUP($A77,'8 Oct - LIVE LDS Data'!$A$3:$AAD$1504,34,FALSE)=0/1/1900,"",VLOOKUP($A77,'8 Oct - LIVE LDS Data'!$A$3:$AAD$1504,34,FALSE))</f>
        <v>45118</v>
      </c>
      <c r="N77" s="7297">
        <f>IF(VLOOKUP($A77,'8 Oct - LIVE LDS Data'!$A$3:$AAD$1504,40,FALSE)=0/1/1900,"",VLOOKUP($A77,'8 Oct - LIVE LDS Data'!$A$3:$AAD$1504,40,FALSE))</f>
        <v>45839</v>
      </c>
      <c r="O77" s="7297" t="str">
        <f>IF(VLOOKUP($A77,'8 Oct - LIVE LDS Data'!$A$3:$AAD$1504,41,FALSE)=0/1/1900,"",VLOOKUP($A77,'8 Oct - LIVE LDS Data'!$A$3:$AAD$1504,41,FALSE))</f>
        <v/>
      </c>
      <c r="P77" s="7297" t="str">
        <f>IF(VLOOKUP($A77,'8 Oct - LIVE LDS Data'!$A$3:$AAD$1504,47,FALSE)=0/1/1900,"",VLOOKUP($A77,'8 Oct - LIVE LDS Data'!$A$3:$AAD$1504,47,FALSE))</f>
        <v/>
      </c>
      <c r="Q77" s="7297" t="str">
        <f>IF(VLOOKUP($A77,'8 Oct - LIVE LDS Data'!$A$3:$AAD$1504,48,FALSE)=0/1/1900,"",VLOOKUP($A77,'8 Oct - LIVE LDS Data'!$A$3:$AAD$1504,48,FALSE))</f>
        <v/>
      </c>
      <c r="R77" s="7297" t="str">
        <f>IF(VLOOKUP($A77,'8 Oct - LIVE LDS Data'!$A$3:$AAD$1504,54,FALSE)=0/1/1900,"",VLOOKUP($A77,'8 Oct - LIVE LDS Data'!$A$3:$AAD$1504,54,FALSE))</f>
        <v/>
      </c>
      <c r="S77" s="7297" t="str">
        <f>IF(VLOOKUP($A77,'8 Oct - LIVE LDS Data'!$A$3:$AAD$1504,55,FALSE)=0/1/1900,"",VLOOKUP($A77,'8 Oct - LIVE LDS Data'!$A$3:$AAD$1504,55,FALSE))</f>
        <v/>
      </c>
      <c r="T77" s="7297">
        <f>IF(VLOOKUP($A77,'8 Oct - LIVE LDS Data'!$A$3:$AAD$1504,60,FALSE)=0/1/1900,"",VLOOKUP($A77,'8 Oct - LIVE LDS Data'!$A$3:$AAD$1504,60,FALSE))</f>
        <v>46113</v>
      </c>
      <c r="U77" s="7297">
        <f>IF(VLOOKUP($A77,'8 Oct - LIVE LDS Data'!$A$3:$AAD$1504,63,FALSE)=0/1/1900,"",VLOOKUP($A77,'8 Oct - LIVE LDS Data'!$A$3:$AAD$1504,63,FALSE))</f>
        <v>46235</v>
      </c>
      <c r="V77" s="7297">
        <f>IF(VLOOKUP($A77,'8 Oct - LIVE LDS Data'!$A$3:$AAD$1504,66,FALSE)=0/1/1900,"",VLOOKUP($A77,'8 Oct - LIVE LDS Data'!$A$3:$AAD$1504,66,FALSE))</f>
        <v>46478</v>
      </c>
      <c r="W77" s="7537" t="str">
        <f>IF(VLOOKUP($A77,'8 Oct - LIVE LDS Data'!$A$3:$AAD$1504,68,FALSE)=0/1/1900,"",VLOOKUP($A77,'8 Oct - LIVE LDS Data'!$A$3:$AAD$1504,68,FALSE))</f>
        <v>Submission now expected Aug 2026</v>
      </c>
      <c r="X77" s="7314" t="str">
        <f>IF(VLOOKUP($A77,'8 Oct - LIVE LDS Data'!$A$3:$AAD$1504,79,FALSE)=0/1/1900,"",VLOOKUP($A77,'8 Oct - LIVE LDS Data'!$A$3:$AAD$1504,79,FALSE))</f>
        <v>Reg 18 ongoing</v>
      </c>
      <c r="Y77" s="7315" t="s">
        <v>90</v>
      </c>
      <c r="Z77" s="7538" t="s">
        <v>8054</v>
      </c>
      <c r="AA77" s="7300">
        <f>IF(VLOOKUP($A77,'8 Oct - LIVE LDS Data'!$A$3:$AAD$1504,72,FALSE)=0/1/1900,"",VLOOKUP($A77,'8 Oct - LIVE LDS Data'!$A$3:$AAD$1504,72,FALSE))</f>
        <v>45594</v>
      </c>
      <c r="AB77" s="7300">
        <f>IF(VLOOKUP($A77,'8 Oct - LIVE LDS Data'!$A$3:$AAD$1504,73,FALSE)=0/1/1900,"",VLOOKUP($A77,'8 Oct - LIVE LDS Data'!$A$3:$AAD$1504,73,FALSE))</f>
        <v>45701</v>
      </c>
      <c r="AC77" s="7300">
        <f>IF(VLOOKUP($A77,'8 Oct - LIVE LDS Data'!$A$3:$AAD$1504,75,FALSE)=0/1/1900,"",VLOOKUP($A77,'8 Oct - LIVE LDS Data'!$A$3:$AAD$1504,75,FALSE))</f>
        <v>45594</v>
      </c>
      <c r="AD77" s="7300">
        <f>IF(VLOOKUP($A77,'8 Oct - LIVE LDS Data'!$A$3:$AAD$1504,76,FALSE)=0/1/1900,"",VLOOKUP($A77,'8 Oct - LIVE LDS Data'!$A$3:$AAD$1504,76,FALSE))</f>
        <v>45701</v>
      </c>
    </row>
    <row r="78" spans="1:30" s="610" customFormat="1" ht="30" hidden="1" customHeight="1" x14ac:dyDescent="0.2">
      <c r="A78" s="1465" t="s">
        <v>1655</v>
      </c>
      <c r="B78" s="2612"/>
      <c r="C78" s="1465" t="s">
        <v>1656</v>
      </c>
      <c r="D78" s="1466"/>
      <c r="E78" s="1466"/>
      <c r="F78" s="7293" t="str">
        <f>IF(VLOOKUP($A78,'8 Oct - LIVE LDS Data'!$A$3:$AAD$1504,4,FALSE)=0/1/1900,"",VLOOKUP($A78,'8 Oct - LIVE LDS Data'!$A$3:$AAD$1504,4,FALSE))</f>
        <v>New Guildford Borough Local Plan</v>
      </c>
      <c r="G78" s="7294" t="str">
        <f>IF(VLOOKUP($A78,'8 Oct - LIVE LDS Data'!$A$3:$AAD$1504,6,FALSE)=0/1/1900,"",VLOOKUP($A78,'8 Oct - LIVE LDS Data'!$A$3:$AAD$1504,6,FALSE))</f>
        <v/>
      </c>
      <c r="H78" s="7294" t="str">
        <f>IF(VLOOKUP($A78,'8 Oct - LIVE LDS Data'!$A$3:$AAD$1504,7,FALSE)=0/1/1900,"",VLOOKUP($A78,'8 Oct - LIVE LDS Data'!$A$3:$AAD$1504,7,FALSE))</f>
        <v>2045</v>
      </c>
      <c r="I78" s="7294" t="str">
        <f>IF(VLOOKUP($A78,'8 Oct - LIVE LDS Data'!$A$3:$AAD$1504,8,FALSE)=0/1/1900,"",VLOOKUP($A78,'8 Oct - LIVE LDS Data'!$A$3:$AAD$1504,8,FALSE))</f>
        <v>N</v>
      </c>
      <c r="J78" s="7294" t="str">
        <f>IF(VLOOKUP($A78,'8 Oct - LIVE LDS Data'!$A$3:$AAD$1504,9,FALSE)=0/1/1900,"",VLOOKUP($A78,'8 Oct - LIVE LDS Data'!$A$3:$AAD$1504,9,FALSE))</f>
        <v>N</v>
      </c>
      <c r="K78" s="7295">
        <f>IF(VLOOKUP($A78,'8 Oct - LIVE LDS Data'!$A$3:$AAD$1504,10,FALSE)=0/1/1900,"",VLOOKUP($A78,'8 Oct - LIVE LDS Data'!$A$3:$AAD$1504,10,FALSE))</f>
        <v>43580</v>
      </c>
      <c r="L78" s="7297">
        <f>IF(VLOOKUP($A78,'8 Oct - LIVE LDS Data'!$A$3:$AAD$1504,33,FALSE)=0/1/1900,"",VLOOKUP($A78,'8 Oct - LIVE LDS Data'!$A$3:$AAD$1504,33,FALSE))</f>
        <v>46266</v>
      </c>
      <c r="M78" s="7297" t="str">
        <f>IF(VLOOKUP($A78,'8 Oct - LIVE LDS Data'!$A$3:$AAD$1504,34,FALSE)=0/1/1900,"",VLOOKUP($A78,'8 Oct - LIVE LDS Data'!$A$3:$AAD$1504,34,FALSE))</f>
        <v/>
      </c>
      <c r="N78" s="7297" t="str">
        <f>IF(VLOOKUP($A78,'8 Oct - LIVE LDS Data'!$A$3:$AAD$1504,40,FALSE)=0/1/1900,"",VLOOKUP($A78,'8 Oct - LIVE LDS Data'!$A$3:$AAD$1504,40,FALSE))</f>
        <v/>
      </c>
      <c r="O78" s="7297" t="str">
        <f>IF(VLOOKUP($A78,'8 Oct - LIVE LDS Data'!$A$3:$AAD$1504,41,FALSE)=0/1/1900,"",VLOOKUP($A78,'8 Oct - LIVE LDS Data'!$A$3:$AAD$1504,41,FALSE))</f>
        <v/>
      </c>
      <c r="P78" s="7297" t="str">
        <f>IF(VLOOKUP($A78,'8 Oct - LIVE LDS Data'!$A$3:$AAD$1504,47,FALSE)=0/1/1900,"",VLOOKUP($A78,'8 Oct - LIVE LDS Data'!$A$3:$AAD$1504,47,FALSE))</f>
        <v/>
      </c>
      <c r="Q78" s="7297" t="str">
        <f>IF(VLOOKUP($A78,'8 Oct - LIVE LDS Data'!$A$3:$AAD$1504,48,FALSE)=0/1/1900,"",VLOOKUP($A78,'8 Oct - LIVE LDS Data'!$A$3:$AAD$1504,48,FALSE))</f>
        <v/>
      </c>
      <c r="R78" s="7297" t="str">
        <f>IF(VLOOKUP($A78,'8 Oct - LIVE LDS Data'!$A$3:$AAD$1504,54,FALSE)=0/1/1900,"",VLOOKUP($A78,'8 Oct - LIVE LDS Data'!$A$3:$AAD$1504,54,FALSE))</f>
        <v/>
      </c>
      <c r="S78" s="7297" t="str">
        <f>IF(VLOOKUP($A78,'8 Oct - LIVE LDS Data'!$A$3:$AAD$1504,55,FALSE)=0/1/1900,"",VLOOKUP($A78,'8 Oct - LIVE LDS Data'!$A$3:$AAD$1504,55,FALSE))</f>
        <v/>
      </c>
      <c r="T78" s="7297">
        <f>IF(VLOOKUP($A78,'8 Oct - LIVE LDS Data'!$A$3:$AAD$1504,60,FALSE)=0/1/1900,"",VLOOKUP($A78,'8 Oct - LIVE LDS Data'!$A$3:$AAD$1504,60,FALSE))</f>
        <v>46844</v>
      </c>
      <c r="U78" s="7297">
        <f>IF(VLOOKUP($A78,'8 Oct - LIVE LDS Data'!$A$3:$AAD$1504,63,FALSE)=0/1/1900,"",VLOOKUP($A78,'8 Oct - LIVE LDS Data'!$A$3:$AAD$1504,63,FALSE))</f>
        <v>47027</v>
      </c>
      <c r="V78" s="7297">
        <f>IF(VLOOKUP($A78,'8 Oct - LIVE LDS Data'!$A$3:$AAD$1504,66,FALSE)=0/1/1900,"",VLOOKUP($A78,'8 Oct - LIVE LDS Data'!$A$3:$AAD$1504,66,FALSE))</f>
        <v>47270</v>
      </c>
      <c r="W78" s="7537" t="str">
        <f>IF(VLOOKUP($A78,'8 Oct - LIVE LDS Data'!$A$3:$AAD$1504,68,FALSE)=0/1/1900,"",VLOOKUP($A78,'8 Oct - LIVE LDS Data'!$A$3:$AAD$1504,68,FALSE))</f>
        <v>Estimated timetable in latest LDS.  Terminology uses current system wording but expected submission is Autumn 2028</v>
      </c>
      <c r="X78" s="7544" t="str">
        <f>IF(VLOOKUP($A78,'8 Oct - LIVE LDS Data'!$A$3:$AAD$1504,79,FALSE)=0/1/1900,"",VLOOKUP($A78,'8 Oct - LIVE LDS Data'!$A$3:$AAD$1504,79,FALSE))</f>
        <v>new plan to be prepared under new system</v>
      </c>
      <c r="Y78" s="7315" t="s">
        <v>3757</v>
      </c>
      <c r="Z78" s="7538" t="s">
        <v>8069</v>
      </c>
      <c r="AA78" s="7543">
        <f>IF(VLOOKUP($A78,'8 Oct - LIVE LDS Data'!$A$3:$AAD$1504,72,FALSE)=0/1/1900,"",VLOOKUP($A78,'8 Oct - LIVE LDS Data'!$A$3:$AAD$1504,72,FALSE))</f>
        <v>45320</v>
      </c>
      <c r="AB78" s="7543">
        <f>IF(VLOOKUP($A78,'8 Oct - LIVE LDS Data'!$A$3:$AAD$1504,73,FALSE)=0/1/1900,"",VLOOKUP($A78,'8 Oct - LIVE LDS Data'!$A$3:$AAD$1504,73,FALSE))</f>
        <v>45888</v>
      </c>
      <c r="AC78" s="7543" t="str">
        <f>IF(VLOOKUP($A78,'8 Oct - LIVE LDS Data'!$A$3:$AAD$1504,75,FALSE)=0/1/1900,"",VLOOKUP($A78,'8 Oct - LIVE LDS Data'!$A$3:$AAD$1504,75,FALSE))</f>
        <v/>
      </c>
      <c r="AD78" s="7543">
        <f>IF(VLOOKUP($A78,'8 Oct - LIVE LDS Data'!$A$3:$AAD$1504,76,FALSE)=0/1/1900,"",VLOOKUP($A78,'8 Oct - LIVE LDS Data'!$A$3:$AAD$1504,76,FALSE))</f>
        <v>45888</v>
      </c>
    </row>
    <row r="79" spans="1:30" s="610" customFormat="1" ht="30" hidden="1" customHeight="1" x14ac:dyDescent="0.2">
      <c r="A79" s="7301" t="s">
        <v>1664</v>
      </c>
      <c r="B79" s="7301"/>
      <c r="C79" s="7301" t="s">
        <v>1665</v>
      </c>
      <c r="D79" s="7302"/>
      <c r="E79" s="7302"/>
      <c r="F79" s="7293" t="str">
        <f>IF(VLOOKUP($A79,'8 Oct - LIVE LDS Data'!$A$3:$AAD$1504,4,FALSE)=0/1/1900,"",VLOOKUP($A79,'8 Oct - LIVE LDS Data'!$A$3:$AAD$1504,4,FALSE))</f>
        <v>Hackney Local Plan</v>
      </c>
      <c r="G79" s="7294" t="str">
        <f>IF(VLOOKUP($A79,'8 Oct - LIVE LDS Data'!$A$3:$AAD$1504,6,FALSE)=0/1/1900,"",VLOOKUP($A79,'8 Oct - LIVE LDS Data'!$A$3:$AAD$1504,6,FALSE))</f>
        <v/>
      </c>
      <c r="H79" s="7294" t="str">
        <f>IF(VLOOKUP($A79,'8 Oct - LIVE LDS Data'!$A$3:$AAD$1504,7,FALSE)=0/1/1900,"",VLOOKUP($A79,'8 Oct - LIVE LDS Data'!$A$3:$AAD$1504,7,FALSE))</f>
        <v/>
      </c>
      <c r="I79" s="7294" t="str">
        <f>IF(VLOOKUP($A79,'8 Oct - LIVE LDS Data'!$A$3:$AAD$1504,8,FALSE)=0/1/1900,"",VLOOKUP($A79,'8 Oct - LIVE LDS Data'!$A$3:$AAD$1504,8,FALSE))</f>
        <v>N</v>
      </c>
      <c r="J79" s="7294" t="str">
        <f>IF(VLOOKUP($A79,'8 Oct - LIVE LDS Data'!$A$3:$AAD$1504,9,FALSE)=0/1/1900,"",VLOOKUP($A79,'8 Oct - LIVE LDS Data'!$A$3:$AAD$1504,9,FALSE))</f>
        <v>N</v>
      </c>
      <c r="K79" s="7295">
        <f>IF(VLOOKUP($A79,'8 Oct - LIVE LDS Data'!$A$3:$AAD$1504,10,FALSE)=0/1/1900,"",VLOOKUP($A79,'8 Oct - LIVE LDS Data'!$A$3:$AAD$1504,10,FALSE))</f>
        <v>44034</v>
      </c>
      <c r="L79" s="7297" t="str">
        <f>IF(VLOOKUP($A79,'8 Oct - LIVE LDS Data'!$A$3:$AAD$1504,33,FALSE)=0/1/1900,"",VLOOKUP($A79,'8 Oct - LIVE LDS Data'!$A$3:$AAD$1504,33,FALSE))</f>
        <v/>
      </c>
      <c r="M79" s="7297" t="str">
        <f>IF(VLOOKUP($A79,'8 Oct - LIVE LDS Data'!$A$3:$AAD$1504,34,FALSE)=0/1/1900,"",VLOOKUP($A79,'8 Oct - LIVE LDS Data'!$A$3:$AAD$1504,34,FALSE))</f>
        <v/>
      </c>
      <c r="N79" s="7297" t="str">
        <f>IF(VLOOKUP($A79,'8 Oct - LIVE LDS Data'!$A$3:$AAD$1504,40,FALSE)=0/1/1900,"",VLOOKUP($A79,'8 Oct - LIVE LDS Data'!$A$3:$AAD$1504,40,FALSE))</f>
        <v/>
      </c>
      <c r="O79" s="7297" t="str">
        <f>IF(VLOOKUP($A79,'8 Oct - LIVE LDS Data'!$A$3:$AAD$1504,41,FALSE)=0/1/1900,"",VLOOKUP($A79,'8 Oct - LIVE LDS Data'!$A$3:$AAD$1504,41,FALSE))</f>
        <v/>
      </c>
      <c r="P79" s="7297" t="str">
        <f>IF(VLOOKUP($A79,'8 Oct - LIVE LDS Data'!$A$3:$AAD$1504,47,FALSE)=0/1/1900,"",VLOOKUP($A79,'8 Oct - LIVE LDS Data'!$A$3:$AAD$1504,47,FALSE))</f>
        <v/>
      </c>
      <c r="Q79" s="7297" t="str">
        <f>IF(VLOOKUP($A79,'8 Oct - LIVE LDS Data'!$A$3:$AAD$1504,48,FALSE)=0/1/1900,"",VLOOKUP($A79,'8 Oct - LIVE LDS Data'!$A$3:$AAD$1504,48,FALSE))</f>
        <v/>
      </c>
      <c r="R79" s="7297" t="str">
        <f>IF(VLOOKUP($A79,'8 Oct - LIVE LDS Data'!$A$3:$AAD$1504,54,FALSE)=0/1/1900,"",VLOOKUP($A79,'8 Oct - LIVE LDS Data'!$A$3:$AAD$1504,54,FALSE))</f>
        <v/>
      </c>
      <c r="S79" s="7297" t="str">
        <f>IF(VLOOKUP($A79,'8 Oct - LIVE LDS Data'!$A$3:$AAD$1504,55,FALSE)=0/1/1900,"",VLOOKUP($A79,'8 Oct - LIVE LDS Data'!$A$3:$AAD$1504,55,FALSE))</f>
        <v/>
      </c>
      <c r="T79" s="7297">
        <f>IF(VLOOKUP($A79,'8 Oct - LIVE LDS Data'!$A$3:$AAD$1504,60,FALSE)=0/1/1900,"",VLOOKUP($A79,'8 Oct - LIVE LDS Data'!$A$3:$AAD$1504,60,FALSE))</f>
        <v>46569</v>
      </c>
      <c r="U79" s="7297">
        <f>IF(VLOOKUP($A79,'8 Oct - LIVE LDS Data'!$A$3:$AAD$1504,63,FALSE)=0/1/1900,"",VLOOKUP($A79,'8 Oct - LIVE LDS Data'!$A$3:$AAD$1504,63,FALSE))</f>
        <v>46753</v>
      </c>
      <c r="V79" s="7297">
        <f>IF(VLOOKUP($A79,'8 Oct - LIVE LDS Data'!$A$3:$AAD$1504,66,FALSE)=0/1/1900,"",VLOOKUP($A79,'8 Oct - LIVE LDS Data'!$A$3:$AAD$1504,66,FALSE))</f>
        <v>46935</v>
      </c>
      <c r="W79" s="7537" t="str">
        <f>IF(VLOOKUP($A79,'8 Oct - LIVE LDS Data'!$A$3:$AAD$1504,68,FALSE)=0/1/1900,"",VLOOKUP($A79,'8 Oct - LIVE LDS Data'!$A$3:$AAD$1504,68,FALSE))</f>
        <v>March 2025 sets out timetable using terminology of current system, but milestones suggest it will be submitted under the new system</v>
      </c>
      <c r="X79" s="7314" t="str">
        <f>IF(VLOOKUP($A79,'8 Oct - LIVE LDS Data'!$A$3:$AAD$1504,79,FALSE)=0/1/1900,"",VLOOKUP($A79,'8 Oct - LIVE LDS Data'!$A$3:$AAD$1504,79,FALSE))</f>
        <v>new plan to be prepared under new system</v>
      </c>
      <c r="Y79" s="7315" t="s">
        <v>3757</v>
      </c>
      <c r="Z79" s="7538" t="s">
        <v>8054</v>
      </c>
      <c r="AA79" s="7300">
        <f>IF(VLOOKUP($A79,'8 Oct - LIVE LDS Data'!$A$3:$AAD$1504,72,FALSE)=0/1/1900,"",VLOOKUP($A79,'8 Oct - LIVE LDS Data'!$A$3:$AAD$1504,72,FALSE))</f>
        <v>45320</v>
      </c>
      <c r="AB79" s="7300">
        <f>IF(VLOOKUP($A79,'8 Oct - LIVE LDS Data'!$A$3:$AAD$1504,73,FALSE)=0/1/1900,"",VLOOKUP($A79,'8 Oct - LIVE LDS Data'!$A$3:$AAD$1504,73,FALSE))</f>
        <v>45856</v>
      </c>
      <c r="AC79" s="7300" t="str">
        <f>IF(VLOOKUP($A79,'8 Oct - LIVE LDS Data'!$A$3:$AAD$1504,75,FALSE)=0/1/1900,"",VLOOKUP($A79,'8 Oct - LIVE LDS Data'!$A$3:$AAD$1504,75,FALSE))</f>
        <v/>
      </c>
      <c r="AD79" s="7300">
        <f>IF(VLOOKUP($A79,'8 Oct - LIVE LDS Data'!$A$3:$AAD$1504,76,FALSE)=0/1/1900,"",VLOOKUP($A79,'8 Oct - LIVE LDS Data'!$A$3:$AAD$1504,76,FALSE))</f>
        <v>45856</v>
      </c>
    </row>
    <row r="80" spans="1:30" s="610" customFormat="1" ht="30" hidden="1" customHeight="1" x14ac:dyDescent="0.2">
      <c r="A80" s="7301" t="s">
        <v>1674</v>
      </c>
      <c r="B80" s="7301"/>
      <c r="C80" s="7301" t="s">
        <v>1675</v>
      </c>
      <c r="D80" s="7302"/>
      <c r="E80" s="7302"/>
      <c r="F80" s="7293" t="str">
        <f>IF(VLOOKUP($A80,'8 Oct - LIVE LDS Data'!$A$3:$AAD$1504,4,FALSE)=0/1/1900,"",VLOOKUP($A80,'8 Oct - LIVE LDS Data'!$A$3:$AAD$1504,4,FALSE))</f>
        <v>none</v>
      </c>
      <c r="G80" s="7294" t="str">
        <f>IF(VLOOKUP($A80,'8 Oct - LIVE LDS Data'!$A$3:$AAD$1504,6,FALSE)=0/1/1900,"",VLOOKUP($A80,'8 Oct - LIVE LDS Data'!$A$3:$AAD$1504,6,FALSE))</f>
        <v/>
      </c>
      <c r="H80" s="7294" t="str">
        <f>IF(VLOOKUP($A80,'8 Oct - LIVE LDS Data'!$A$3:$AAD$1504,7,FALSE)=0/1/1900,"",VLOOKUP($A80,'8 Oct - LIVE LDS Data'!$A$3:$AAD$1504,7,FALSE))</f>
        <v/>
      </c>
      <c r="I80" s="7294" t="str">
        <f>IF(VLOOKUP($A80,'8 Oct - LIVE LDS Data'!$A$3:$AAD$1504,8,FALSE)=0/1/1900,"",VLOOKUP($A80,'8 Oct - LIVE LDS Data'!$A$3:$AAD$1504,8,FALSE))</f>
        <v>N</v>
      </c>
      <c r="J80" s="7294" t="str">
        <f>IF(VLOOKUP($A80,'8 Oct - LIVE LDS Data'!$A$3:$AAD$1504,9,FALSE)=0/1/1900,"",VLOOKUP($A80,'8 Oct - LIVE LDS Data'!$A$3:$AAD$1504,9,FALSE))</f>
        <v>N</v>
      </c>
      <c r="K80" s="7295">
        <f>IF(VLOOKUP($A80,'8 Oct - LIVE LDS Data'!$A$3:$AAD$1504,10,FALSE)=0/1/1900,"",VLOOKUP($A80,'8 Oct - LIVE LDS Data'!$A$3:$AAD$1504,10,FALSE))</f>
        <v>44622</v>
      </c>
      <c r="L80" s="7297" t="str">
        <f>IF(VLOOKUP($A80,'8 Oct - LIVE LDS Data'!$A$3:$AAD$1504,33,FALSE)=0/1/1900,"",VLOOKUP($A80,'8 Oct - LIVE LDS Data'!$A$3:$AAD$1504,33,FALSE))</f>
        <v/>
      </c>
      <c r="M80" s="7297" t="str">
        <f>IF(VLOOKUP($A80,'8 Oct - LIVE LDS Data'!$A$3:$AAD$1504,34,FALSE)=0/1/1900,"",VLOOKUP($A80,'8 Oct - LIVE LDS Data'!$A$3:$AAD$1504,34,FALSE))</f>
        <v/>
      </c>
      <c r="N80" s="7297" t="str">
        <f>IF(VLOOKUP($A80,'8 Oct - LIVE LDS Data'!$A$3:$AAD$1504,40,FALSE)=0/1/1900,"",VLOOKUP($A80,'8 Oct - LIVE LDS Data'!$A$3:$AAD$1504,40,FALSE))</f>
        <v/>
      </c>
      <c r="O80" s="7297" t="str">
        <f>IF(VLOOKUP($A80,'8 Oct - LIVE LDS Data'!$A$3:$AAD$1504,41,FALSE)=0/1/1900,"",VLOOKUP($A80,'8 Oct - LIVE LDS Data'!$A$3:$AAD$1504,41,FALSE))</f>
        <v/>
      </c>
      <c r="P80" s="7297" t="str">
        <f>IF(VLOOKUP($A80,'8 Oct - LIVE LDS Data'!$A$3:$AAD$1504,47,FALSE)=0/1/1900,"",VLOOKUP($A80,'8 Oct - LIVE LDS Data'!$A$3:$AAD$1504,47,FALSE))</f>
        <v/>
      </c>
      <c r="Q80" s="7297" t="str">
        <f>IF(VLOOKUP($A80,'8 Oct - LIVE LDS Data'!$A$3:$AAD$1504,48,FALSE)=0/1/1900,"",VLOOKUP($A80,'8 Oct - LIVE LDS Data'!$A$3:$AAD$1504,48,FALSE))</f>
        <v/>
      </c>
      <c r="R80" s="7297" t="str">
        <f>IF(VLOOKUP($A80,'8 Oct - LIVE LDS Data'!$A$3:$AAD$1504,54,FALSE)=0/1/1900,"",VLOOKUP($A80,'8 Oct - LIVE LDS Data'!$A$3:$AAD$1504,54,FALSE))</f>
        <v/>
      </c>
      <c r="S80" s="7297" t="str">
        <f>IF(VLOOKUP($A80,'8 Oct - LIVE LDS Data'!$A$3:$AAD$1504,55,FALSE)=0/1/1900,"",VLOOKUP($A80,'8 Oct - LIVE LDS Data'!$A$3:$AAD$1504,55,FALSE))</f>
        <v/>
      </c>
      <c r="T80" s="7297" t="str">
        <f>IF(VLOOKUP($A80,'8 Oct - LIVE LDS Data'!$A$3:$AAD$1504,60,FALSE)=0/1/1900,"",VLOOKUP($A80,'8 Oct - LIVE LDS Data'!$A$3:$AAD$1504,60,FALSE))</f>
        <v/>
      </c>
      <c r="U80" s="7297" t="str">
        <f>IF(VLOOKUP($A80,'8 Oct - LIVE LDS Data'!$A$3:$AAD$1504,63,FALSE)=0/1/1900,"",VLOOKUP($A80,'8 Oct - LIVE LDS Data'!$A$3:$AAD$1504,63,FALSE))</f>
        <v/>
      </c>
      <c r="V80" s="7297" t="str">
        <f>IF(VLOOKUP($A80,'8 Oct - LIVE LDS Data'!$A$3:$AAD$1504,66,FALSE)=0/1/1900,"",VLOOKUP($A80,'8 Oct - LIVE LDS Data'!$A$3:$AAD$1504,66,FALSE))</f>
        <v/>
      </c>
      <c r="W80" s="7537" t="str">
        <f>IF(VLOOKUP($A80,'8 Oct - LIVE LDS Data'!$A$3:$AAD$1504,68,FALSE)=0/1/1900,"",VLOOKUP($A80,'8 Oct - LIVE LDS Data'!$A$3:$AAD$1504,68,FALSE))</f>
        <v>partial review will commence in April 2026</v>
      </c>
      <c r="X80" s="7314" t="str">
        <f>IF(VLOOKUP($A80,'8 Oct - LIVE LDS Data'!$A$3:$AAD$1504,79,FALSE)=0/1/1900,"",VLOOKUP($A80,'8 Oct - LIVE LDS Data'!$A$3:$AAD$1504,79,FALSE))</f>
        <v>no work on an emerging plan
[adopted Mar-2022]</v>
      </c>
      <c r="Y80" s="7315" t="s">
        <v>3757</v>
      </c>
      <c r="Z80" s="7538" t="s">
        <v>8056</v>
      </c>
      <c r="AA80" s="7300">
        <f>IF(VLOOKUP($A80,'8 Oct - LIVE LDS Data'!$A$3:$AAD$1504,72,FALSE)=0/1/1900,"",VLOOKUP($A80,'8 Oct - LIVE LDS Data'!$A$3:$AAD$1504,72,FALSE))</f>
        <v>45635</v>
      </c>
      <c r="AB80" s="7300">
        <f>IF(VLOOKUP($A80,'8 Oct - LIVE LDS Data'!$A$3:$AAD$1504,73,FALSE)=0/1/1900,"",VLOOKUP($A80,'8 Oct - LIVE LDS Data'!$A$3:$AAD$1504,73,FALSE))</f>
        <v>45882</v>
      </c>
      <c r="AC80" s="7300" t="str">
        <f>IF(VLOOKUP($A80,'8 Oct - LIVE LDS Data'!$A$3:$AAD$1504,75,FALSE)=0/1/1900,"",VLOOKUP($A80,'8 Oct - LIVE LDS Data'!$A$3:$AAD$1504,75,FALSE))</f>
        <v/>
      </c>
      <c r="AD80" s="7300" t="str">
        <f>IF(VLOOKUP($A80,'8 Oct - LIVE LDS Data'!$A$3:$AAD$1504,76,FALSE)=0/1/1900,"",VLOOKUP($A80,'8 Oct - LIVE LDS Data'!$A$3:$AAD$1504,76,FALSE))</f>
        <v/>
      </c>
    </row>
    <row r="81" spans="1:30" s="610" customFormat="1" ht="40" hidden="1" customHeight="1" x14ac:dyDescent="0.2">
      <c r="A81" s="1465" t="s">
        <v>1683</v>
      </c>
      <c r="B81" s="1465"/>
      <c r="C81" s="1465" t="s">
        <v>1684</v>
      </c>
      <c r="D81" s="1466"/>
      <c r="E81" s="1466"/>
      <c r="F81" s="7293" t="str">
        <f>IF(VLOOKUP($A81,'8 Oct - LIVE LDS Data'!$A$3:$AAD$1504,4,FALSE)=0/1/1900,"",VLOOKUP($A81,'8 Oct - LIVE LDS Data'!$A$3:$AAD$1504,4,FALSE))</f>
        <v>Local Plan 2024-2027</v>
      </c>
      <c r="G81" s="7294">
        <f>IF(VLOOKUP($A81,'8 Oct - LIVE LDS Data'!$A$3:$AAD$1504,6,FALSE)=0/1/1900,"",VLOOKUP($A81,'8 Oct - LIVE LDS Data'!$A$3:$AAD$1504,6,FALSE))</f>
        <v>2024</v>
      </c>
      <c r="H81" s="7294">
        <f>IF(VLOOKUP($A81,'8 Oct - LIVE LDS Data'!$A$3:$AAD$1504,7,FALSE)=0/1/1900,"",VLOOKUP($A81,'8 Oct - LIVE LDS Data'!$A$3:$AAD$1504,7,FALSE))</f>
        <v>2027</v>
      </c>
      <c r="I81" s="7294" t="str">
        <f>IF(VLOOKUP($A81,'8 Oct - LIVE LDS Data'!$A$3:$AAD$1504,8,FALSE)=0/1/1900,"",VLOOKUP($A81,'8 Oct - LIVE LDS Data'!$A$3:$AAD$1504,8,FALSE))</f>
        <v>N</v>
      </c>
      <c r="J81" s="7294" t="str">
        <f>IF(VLOOKUP($A81,'8 Oct - LIVE LDS Data'!$A$3:$AAD$1504,9,FALSE)=0/1/1900,"",VLOOKUP($A81,'8 Oct - LIVE LDS Data'!$A$3:$AAD$1504,9,FALSE))</f>
        <v>N</v>
      </c>
      <c r="K81" s="7295">
        <f>IF(VLOOKUP($A81,'8 Oct - LIVE LDS Data'!$A$3:$AAD$1504,10,FALSE)=0/1/1900,"",VLOOKUP($A81,'8 Oct - LIVE LDS Data'!$A$3:$AAD$1504,10,FALSE))</f>
        <v>43159</v>
      </c>
      <c r="L81" s="7295"/>
      <c r="M81" s="7295"/>
      <c r="N81" s="7295"/>
      <c r="O81" s="7295"/>
      <c r="P81" s="7295"/>
      <c r="Q81" s="7295"/>
      <c r="R81" s="7295"/>
      <c r="S81" s="7295"/>
      <c r="T81" s="7297">
        <f>IF(VLOOKUP($A81,'8 Oct - LIVE LDS Data'!$A$3:$AAD$1504,60,FALSE)=0/1/1900,"",VLOOKUP($A81,'8 Oct - LIVE LDS Data'!$A$3:$AAD$1504,60,FALSE))</f>
        <v>46023</v>
      </c>
      <c r="U81" s="7297">
        <f>IF(VLOOKUP($A81,'8 Oct - LIVE LDS Data'!$A$3:$AAD$1504,63,FALSE)=0/1/1900,"",VLOOKUP($A81,'8 Oct - LIVE LDS Data'!$A$3:$AAD$1504,63,FALSE))</f>
        <v>46174</v>
      </c>
      <c r="V81" s="7297">
        <f>IF(VLOOKUP($A81,'8 Oct - LIVE LDS Data'!$A$3:$AAD$1504,66,FALSE)=0/1/1900,"",VLOOKUP($A81,'8 Oct - LIVE LDS Data'!$A$3:$AAD$1504,66,FALSE))</f>
        <v>46600</v>
      </c>
      <c r="W81" s="7537" t="str">
        <f>IF(VLOOKUP($A81,'8 Oct - LIVE LDS Data'!$A$3:$AAD$1504,68,FALSE)=0/1/1900,"",VLOOKUP($A81,'8 Oct - LIVE LDS Data'!$A$3:$AAD$1504,68,FALSE))</f>
        <v>submission now exp. June 2026</v>
      </c>
      <c r="X81" s="7314" t="str">
        <f>IF(VLOOKUP($A81,'8 Oct - LIVE LDS Data'!$A$3:$AAD$1504,79,FALSE)=0/1/1900,"",VLOOKUP($A81,'8 Oct - LIVE LDS Data'!$A$3:$AAD$1504,79,FALSE))</f>
        <v>Reg 18 yet to start</v>
      </c>
      <c r="Y81" s="7315" t="s">
        <v>3757</v>
      </c>
      <c r="Z81" s="7538" t="s">
        <v>8054</v>
      </c>
      <c r="AA81" s="7300">
        <f>IF(VLOOKUP($A81,'8 Oct - LIVE LDS Data'!$A$3:$AAD$1504,72,FALSE)=0/1/1900,"",VLOOKUP($A81,'8 Oct - LIVE LDS Data'!$A$3:$AAD$1504,72,FALSE))</f>
        <v>45936</v>
      </c>
      <c r="AB81" s="7300">
        <f>IF(VLOOKUP($A81,'8 Oct - LIVE LDS Data'!$A$3:$AAD$1504,73,FALSE)=0/1/1900,"",VLOOKUP($A81,'8 Oct - LIVE LDS Data'!$A$3:$AAD$1504,73,FALSE))</f>
        <v>45594</v>
      </c>
      <c r="AC81" s="7300">
        <f>IF(VLOOKUP($A81,'8 Oct - LIVE LDS Data'!$A$3:$AAD$1504,75,FALSE)=0/1/1900,"",VLOOKUP($A81,'8 Oct - LIVE LDS Data'!$A$3:$AAD$1504,75,FALSE))</f>
        <v>45936</v>
      </c>
      <c r="AD81" s="7300">
        <f>IF(VLOOKUP($A81,'8 Oct - LIVE LDS Data'!$A$3:$AAD$1504,76,FALSE)=0/1/1900,"",VLOOKUP($A81,'8 Oct - LIVE LDS Data'!$A$3:$AAD$1504,76,FALSE))</f>
        <v>45686</v>
      </c>
    </row>
    <row r="82" spans="1:30" s="610" customFormat="1" ht="30" hidden="1" customHeight="1" x14ac:dyDescent="0.2">
      <c r="A82" s="1465" t="s">
        <v>1693</v>
      </c>
      <c r="B82" s="1465"/>
      <c r="C82" s="1465" t="s">
        <v>1694</v>
      </c>
      <c r="D82" s="1466"/>
      <c r="E82" s="1466"/>
      <c r="F82" s="7293" t="str">
        <f>IF(VLOOKUP($A82,'8 Oct - LIVE LDS Data'!$A$3:$AAD$1504,4,FALSE)=0/1/1900,"",VLOOKUP($A82,'8 Oct - LIVE LDS Data'!$A$3:$AAD$1504,4,FALSE))</f>
        <v xml:space="preserve">New Local Plan </v>
      </c>
      <c r="G82" s="7294">
        <f>IF(VLOOKUP($A82,'8 Oct - LIVE LDS Data'!$A$3:$AAD$1504,6,FALSE)=0/1/1900,"",VLOOKUP($A82,'8 Oct - LIVE LDS Data'!$A$3:$AAD$1504,6,FALSE))</f>
        <v>2020</v>
      </c>
      <c r="H82" s="7294">
        <f>IF(VLOOKUP($A82,'8 Oct - LIVE LDS Data'!$A$3:$AAD$1504,7,FALSE)=0/1/1900,"",VLOOKUP($A82,'8 Oct - LIVE LDS Data'!$A$3:$AAD$1504,7,FALSE))</f>
        <v>2041</v>
      </c>
      <c r="I82" s="7294" t="str">
        <f>IF(VLOOKUP($A82,'8 Oct - LIVE LDS Data'!$A$3:$AAD$1504,8,FALSE)=0/1/1900,"",VLOOKUP($A82,'8 Oct - LIVE LDS Data'!$A$3:$AAD$1504,8,FALSE))</f>
        <v>N</v>
      </c>
      <c r="J82" s="7294" t="str">
        <f>IF(VLOOKUP($A82,'8 Oct - LIVE LDS Data'!$A$3:$AAD$1504,9,FALSE)=0/1/1900,"",VLOOKUP($A82,'8 Oct - LIVE LDS Data'!$A$3:$AAD$1504,9,FALSE))</f>
        <v>N</v>
      </c>
      <c r="K82" s="7295">
        <f>IF(VLOOKUP($A82,'8 Oct - LIVE LDS Data'!$A$3:$AAD$1504,10,FALSE)=0/1/1900,"",VLOOKUP($A82,'8 Oct - LIVE LDS Data'!$A$3:$AAD$1504,10,FALSE))</f>
        <v>43585</v>
      </c>
      <c r="L82" s="7297">
        <f>IF(VLOOKUP($A82,'8 Oct - LIVE LDS Data'!$A$3:$AAD$1504,33,FALSE)=0/1/1900,"",VLOOKUP($A82,'8 Oct - LIVE LDS Data'!$A$3:$AAD$1504,33,FALSE))</f>
        <v>45170</v>
      </c>
      <c r="M82" s="7297">
        <f>IF(VLOOKUP($A82,'8 Oct - LIVE LDS Data'!$A$3:$AAD$1504,34,FALSE)=0/1/1900,"",VLOOKUP($A82,'8 Oct - LIVE LDS Data'!$A$3:$AAD$1504,34,FALSE))</f>
        <v>45307</v>
      </c>
      <c r="N82" s="7297" t="str">
        <f>IF(VLOOKUP($A82,'8 Oct - LIVE LDS Data'!$A$3:$AAD$1504,40,FALSE)=0/1/1900,"",VLOOKUP($A82,'8 Oct - LIVE LDS Data'!$A$3:$AAD$1504,40,FALSE))</f>
        <v/>
      </c>
      <c r="O82" s="7297" t="str">
        <f>IF(VLOOKUP($A82,'8 Oct - LIVE LDS Data'!$A$3:$AAD$1504,41,FALSE)=0/1/1900,"",VLOOKUP($A82,'8 Oct - LIVE LDS Data'!$A$3:$AAD$1504,41,FALSE))</f>
        <v/>
      </c>
      <c r="P82" s="7297" t="str">
        <f>IF(VLOOKUP($A82,'8 Oct - LIVE LDS Data'!$A$3:$AAD$1504,47,FALSE)=0/1/1900,"",VLOOKUP($A82,'8 Oct - LIVE LDS Data'!$A$3:$AAD$1504,47,FALSE))</f>
        <v/>
      </c>
      <c r="Q82" s="7297" t="str">
        <f>IF(VLOOKUP($A82,'8 Oct - LIVE LDS Data'!$A$3:$AAD$1504,48,FALSE)=0/1/1900,"",VLOOKUP($A82,'8 Oct - LIVE LDS Data'!$A$3:$AAD$1504,48,FALSE))</f>
        <v/>
      </c>
      <c r="R82" s="7297" t="str">
        <f>IF(VLOOKUP($A82,'8 Oct - LIVE LDS Data'!$A$3:$AAD$1504,54,FALSE)=0/1/1900,"",VLOOKUP($A82,'8 Oct - LIVE LDS Data'!$A$3:$AAD$1504,54,FALSE))</f>
        <v/>
      </c>
      <c r="S82" s="7297" t="str">
        <f>IF(VLOOKUP($A82,'8 Oct - LIVE LDS Data'!$A$3:$AAD$1504,55,FALSE)=0/1/1900,"",VLOOKUP($A82,'8 Oct - LIVE LDS Data'!$A$3:$AAD$1504,55,FALSE))</f>
        <v/>
      </c>
      <c r="T82" s="7297">
        <f>IF(VLOOKUP($A82,'8 Oct - LIVE LDS Data'!$A$3:$AAD$1504,60,FALSE)=0/1/1900,"",VLOOKUP($A82,'8 Oct - LIVE LDS Data'!$A$3:$AAD$1504,60,FALSE))</f>
        <v>45658</v>
      </c>
      <c r="U82" s="7297">
        <f>IF(VLOOKUP($A82,'8 Oct - LIVE LDS Data'!$A$3:$AAD$1504,63,FALSE)=0/1/1900,"",VLOOKUP($A82,'8 Oct - LIVE LDS Data'!$A$3:$AAD$1504,63,FALSE))</f>
        <v>45901</v>
      </c>
      <c r="V82" s="7297">
        <f>IF(VLOOKUP($A82,'8 Oct - LIVE LDS Data'!$A$3:$AAD$1504,66,FALSE)=0/1/1900,"",VLOOKUP($A82,'8 Oct - LIVE LDS Data'!$A$3:$AAD$1504,66,FALSE))</f>
        <v>46296</v>
      </c>
      <c r="W82" s="7537" t="str">
        <f>IF(VLOOKUP($A82,'8 Oct - LIVE LDS Data'!$A$3:$AAD$1504,68,FALSE)=0/1/1900,"",VLOOKUP($A82,'8 Oct - LIVE LDS Data'!$A$3:$AAD$1504,68,FALSE))</f>
        <v>Reg 18 Jan - Feb 2024 (was Sep  Oct 2023); Reg 19 Jan - March 2025 (was Dec 2024 - Jan 2025); Sub May - June 2025 (was June 2025); Adopt May - Dec 2026 (was April 2026).   Issues and Options (Reg 18) consultations will run from 16 January to 27 February 2024.  Submission exp. July 2025</v>
      </c>
      <c r="X82" s="7314" t="str">
        <f>IF(VLOOKUP($A82,'8 Oct - LIVE LDS Data'!$A$3:$AAD$1504,79,FALSE)=0/1/1900,"",VLOOKUP($A82,'8 Oct - LIVE LDS Data'!$A$3:$AAD$1504,79,FALSE))</f>
        <v>Published</v>
      </c>
      <c r="Y82" s="7315" t="s">
        <v>3757</v>
      </c>
      <c r="Z82" s="7538" t="s">
        <v>8058</v>
      </c>
      <c r="AA82" s="7300">
        <f>IF(VLOOKUP($A82,'8 Oct - LIVE LDS Data'!$A$3:$AAD$1504,72,FALSE)=0/1/1900,"",VLOOKUP($A82,'8 Oct - LIVE LDS Data'!$A$3:$AAD$1504,72,FALSE))</f>
        <v>45665</v>
      </c>
      <c r="AB82" s="7300">
        <f>IF(VLOOKUP($A82,'8 Oct - LIVE LDS Data'!$A$3:$AAD$1504,73,FALSE)=0/1/1900,"",VLOOKUP($A82,'8 Oct - LIVE LDS Data'!$A$3:$AAD$1504,73,FALSE))</f>
        <v>45868</v>
      </c>
      <c r="AC82" s="7300" t="str">
        <f>IF(VLOOKUP($A82,'8 Oct - LIVE LDS Data'!$A$3:$AAD$1504,75,FALSE)=0/1/1900,"",VLOOKUP($A82,'8 Oct - LIVE LDS Data'!$A$3:$AAD$1504,75,FALSE))</f>
        <v/>
      </c>
      <c r="AD82" s="7300">
        <f>IF(VLOOKUP($A82,'8 Oct - LIVE LDS Data'!$A$3:$AAD$1504,76,FALSE)=0/1/1900,"",VLOOKUP($A82,'8 Oct - LIVE LDS Data'!$A$3:$AAD$1504,76,FALSE))</f>
        <v>45868</v>
      </c>
    </row>
    <row r="83" spans="1:30" s="610" customFormat="1" ht="30" customHeight="1" x14ac:dyDescent="0.2">
      <c r="A83" s="1465" t="s">
        <v>1705</v>
      </c>
      <c r="B83" s="1465"/>
      <c r="C83" s="3390" t="s">
        <v>1706</v>
      </c>
      <c r="D83" s="1466"/>
      <c r="E83" s="1466"/>
      <c r="F83" s="7293" t="str">
        <f>IF(VLOOKUP($A83,'8 Oct - LIVE LDS Data'!$A$3:$AAD$1504,4,FALSE)=0/1/1900,"",VLOOKUP($A83,'8 Oct - LIVE LDS Data'!$A$3:$AAD$1504,4,FALSE))</f>
        <v xml:space="preserve">New Local Plan </v>
      </c>
      <c r="G83" s="7294">
        <f>IF(VLOOKUP($A83,'8 Oct - LIVE LDS Data'!$A$3:$AAD$1504,6,FALSE)=0/1/1900,"",VLOOKUP($A83,'8 Oct - LIVE LDS Data'!$A$3:$AAD$1504,6,FALSE))</f>
        <v>2022</v>
      </c>
      <c r="H83" s="7294">
        <f>IF(VLOOKUP($A83,'8 Oct - LIVE LDS Data'!$A$3:$AAD$1504,7,FALSE)=0/1/1900,"",VLOOKUP($A83,'8 Oct - LIVE LDS Data'!$A$3:$AAD$1504,7,FALSE))</f>
        <v>2037</v>
      </c>
      <c r="I83" s="7294" t="str">
        <f>IF(VLOOKUP($A83,'8 Oct - LIVE LDS Data'!$A$3:$AAD$1504,8,FALSE)=0/1/1900,"",VLOOKUP($A83,'8 Oct - LIVE LDS Data'!$A$3:$AAD$1504,8,FALSE))</f>
        <v>N</v>
      </c>
      <c r="J83" s="7294" t="str">
        <f>IF(VLOOKUP($A83,'8 Oct - LIVE LDS Data'!$A$3:$AAD$1504,9,FALSE)=0/1/1900,"",VLOOKUP($A83,'8 Oct - LIVE LDS Data'!$A$3:$AAD$1504,9,FALSE))</f>
        <v>N</v>
      </c>
      <c r="K83" s="7295">
        <f>IF(VLOOKUP($A83,'8 Oct - LIVE LDS Data'!$A$3:$AAD$1504,10,FALSE)=0/1/1900,"",VLOOKUP($A83,'8 Oct - LIVE LDS Data'!$A$3:$AAD$1504,10,FALSE))</f>
        <v>42940</v>
      </c>
      <c r="L83" s="7297">
        <f>IF(VLOOKUP($A83,'8 Oct - LIVE LDS Data'!$A$3:$AAD$1504,33,FALSE)=0/1/1900,"",VLOOKUP($A83,'8 Oct - LIVE LDS Data'!$A$3:$AAD$1504,33,FALSE))</f>
        <v>44136</v>
      </c>
      <c r="M83" s="7297">
        <f>IF(VLOOKUP($A83,'8 Oct - LIVE LDS Data'!$A$3:$AAD$1504,34,FALSE)=0/1/1900,"",VLOOKUP($A83,'8 Oct - LIVE LDS Data'!$A$3:$AAD$1504,34,FALSE))</f>
        <v>44141</v>
      </c>
      <c r="N83" s="7297">
        <f>IF(VLOOKUP($A83,'8 Oct - LIVE LDS Data'!$A$3:$AAD$1504,40,FALSE)=0/1/1900,"",VLOOKUP($A83,'8 Oct - LIVE LDS Data'!$A$3:$AAD$1504,40,FALSE))</f>
        <v>45839</v>
      </c>
      <c r="O83" s="7297">
        <f>IF(VLOOKUP($A83,'8 Oct - LIVE LDS Data'!$A$3:$AAD$1504,41,FALSE)=0/1/1900,"",VLOOKUP($A83,'8 Oct - LIVE LDS Data'!$A$3:$AAD$1504,41,FALSE))</f>
        <v>45839</v>
      </c>
      <c r="P83" s="7297" t="str">
        <f>IF(VLOOKUP($A83,'8 Oct - LIVE LDS Data'!$A$3:$AAD$1504,47,FALSE)=0/1/1900,"",VLOOKUP($A83,'8 Oct - LIVE LDS Data'!$A$3:$AAD$1504,47,FALSE))</f>
        <v/>
      </c>
      <c r="Q83" s="7297" t="str">
        <f>IF(VLOOKUP($A83,'8 Oct - LIVE LDS Data'!$A$3:$AAD$1504,48,FALSE)=0/1/1900,"",VLOOKUP($A83,'8 Oct - LIVE LDS Data'!$A$3:$AAD$1504,48,FALSE))</f>
        <v/>
      </c>
      <c r="R83" s="7297" t="str">
        <f>IF(VLOOKUP($A83,'8 Oct - LIVE LDS Data'!$A$3:$AAD$1504,54,FALSE)=0/1/1900,"",VLOOKUP($A83,'8 Oct - LIVE LDS Data'!$A$3:$AAD$1504,54,FALSE))</f>
        <v/>
      </c>
      <c r="S83" s="7297" t="str">
        <f>IF(VLOOKUP($A83,'8 Oct - LIVE LDS Data'!$A$3:$AAD$1504,55,FALSE)=0/1/1900,"",VLOOKUP($A83,'8 Oct - LIVE LDS Data'!$A$3:$AAD$1504,55,FALSE))</f>
        <v/>
      </c>
      <c r="T83" s="7297">
        <f>IF(VLOOKUP($A83,'8 Oct - LIVE LDS Data'!$A$3:$AAD$1504,60,FALSE)=0/1/1900,"",VLOOKUP($A83,'8 Oct - LIVE LDS Data'!$A$3:$AAD$1504,60,FALSE))</f>
        <v>46143</v>
      </c>
      <c r="U83" s="7297">
        <f>IF(VLOOKUP($A83,'8 Oct - LIVE LDS Data'!$A$3:$AAD$1504,63,FALSE)=0/1/1900,"",VLOOKUP($A83,'8 Oct - LIVE LDS Data'!$A$3:$AAD$1504,63,FALSE))</f>
        <v>46204</v>
      </c>
      <c r="V83" s="7297">
        <f>IF(VLOOKUP($A83,'8 Oct - LIVE LDS Data'!$A$3:$AAD$1504,66,FALSE)=0/1/1900,"",VLOOKUP($A83,'8 Oct - LIVE LDS Data'!$A$3:$AAD$1504,66,FALSE))</f>
        <v>46419</v>
      </c>
      <c r="W83" s="7537" t="str">
        <f>IF(VLOOKUP($A83,'8 Oct - LIVE LDS Data'!$A$3:$AAD$1504,68,FALSE)=0/1/1900,"",VLOOKUP($A83,'8 Oct - LIVE LDS Data'!$A$3:$AAD$1504,68,FALSE))</f>
        <v/>
      </c>
      <c r="X83" s="7314" t="str">
        <f>IF(VLOOKUP($A83,'8 Oct - LIVE LDS Data'!$A$3:$AAD$1504,79,FALSE)=0/1/1900,"",VLOOKUP($A83,'8 Oct - LIVE LDS Data'!$A$3:$AAD$1504,79,FALSE))</f>
        <v>Reg 18 ongoing</v>
      </c>
      <c r="Y83" s="7315" t="s">
        <v>90</v>
      </c>
      <c r="Z83" s="7538" t="s">
        <v>8054</v>
      </c>
      <c r="AA83" s="7300">
        <f>IF(VLOOKUP($A83,'8 Oct - LIVE LDS Data'!$A$3:$AAD$1504,72,FALSE)=0/1/1900,"",VLOOKUP($A83,'8 Oct - LIVE LDS Data'!$A$3:$AAD$1504,72,FALSE))</f>
        <v>45517</v>
      </c>
      <c r="AB83" s="7300">
        <f>IF(VLOOKUP($A83,'8 Oct - LIVE LDS Data'!$A$3:$AAD$1504,73,FALSE)=0/1/1900,"",VLOOKUP($A83,'8 Oct - LIVE LDS Data'!$A$3:$AAD$1504,73,FALSE))</f>
        <v>45855</v>
      </c>
      <c r="AC83" s="7300" t="str">
        <f>IF(VLOOKUP($A83,'8 Oct - LIVE LDS Data'!$A$3:$AAD$1504,75,FALSE)=0/1/1900,"",VLOOKUP($A83,'8 Oct - LIVE LDS Data'!$A$3:$AAD$1504,75,FALSE))</f>
        <v/>
      </c>
      <c r="AD83" s="7300">
        <f>IF(VLOOKUP($A83,'8 Oct - LIVE LDS Data'!$A$3:$AAD$1504,76,FALSE)=0/1/1900,"",VLOOKUP($A83,'8 Oct - LIVE LDS Data'!$A$3:$AAD$1504,76,FALSE))</f>
        <v>45855</v>
      </c>
    </row>
    <row r="84" spans="1:30" s="610" customFormat="1" ht="40" hidden="1" customHeight="1" x14ac:dyDescent="0.2">
      <c r="A84" s="1465" t="s">
        <v>1716</v>
      </c>
      <c r="B84" s="1465"/>
      <c r="C84" s="1465" t="s">
        <v>1717</v>
      </c>
      <c r="D84" s="1466"/>
      <c r="E84" s="1466"/>
      <c r="F84" s="7293" t="str">
        <f>IF(VLOOKUP($A84,'8 Oct - LIVE LDS Data'!$A$3:$AAD$1504,4,FALSE)=0/1/1900,"",VLOOKUP($A84,'8 Oct - LIVE LDS Data'!$A$3:$AAD$1504,4,FALSE))</f>
        <v>Harlow Local Plan  (under new system)</v>
      </c>
      <c r="G84" s="7294">
        <f>IF(VLOOKUP($A84,'8 Oct - LIVE LDS Data'!$A$3:$AAD$1504,6,FALSE)=0/1/1900,"",VLOOKUP($A84,'8 Oct - LIVE LDS Data'!$A$3:$AAD$1504,6,FALSE))</f>
        <v>2011</v>
      </c>
      <c r="H84" s="7294">
        <f>IF(VLOOKUP($A84,'8 Oct - LIVE LDS Data'!$A$3:$AAD$1504,7,FALSE)=0/1/1900,"",VLOOKUP($A84,'8 Oct - LIVE LDS Data'!$A$3:$AAD$1504,7,FALSE))</f>
        <v>2033</v>
      </c>
      <c r="I84" s="7294" t="str">
        <f>IF(VLOOKUP($A84,'8 Oct - LIVE LDS Data'!$A$3:$AAD$1504,8,FALSE)=0/1/1900,"",VLOOKUP($A84,'8 Oct - LIVE LDS Data'!$A$3:$AAD$1504,8,FALSE))</f>
        <v>N</v>
      </c>
      <c r="J84" s="7294" t="str">
        <f>IF(VLOOKUP($A84,'8 Oct - LIVE LDS Data'!$A$3:$AAD$1504,9,FALSE)=0/1/1900,"",VLOOKUP($A84,'8 Oct - LIVE LDS Data'!$A$3:$AAD$1504,9,FALSE))</f>
        <v>N</v>
      </c>
      <c r="K84" s="7295">
        <f>IF(VLOOKUP($A84,'8 Oct - LIVE LDS Data'!$A$3:$AAD$1504,10,FALSE)=0/1/1900,"",VLOOKUP($A84,'8 Oct - LIVE LDS Data'!$A$3:$AAD$1504,10,FALSE))</f>
        <v>44175</v>
      </c>
      <c r="L84" s="7297">
        <f>IF(VLOOKUP($A84,'8 Oct - LIVE LDS Data'!$A$3:$AAD$1504,33,FALSE)=0/1/1900,"",VLOOKUP($A84,'8 Oct - LIVE LDS Data'!$A$3:$AAD$1504,33,FALSE))</f>
        <v>46296</v>
      </c>
      <c r="M84" s="7297" t="str">
        <f>IF(VLOOKUP($A84,'8 Oct - LIVE LDS Data'!$A$3:$AAD$1504,34,FALSE)=0/1/1900,"",VLOOKUP($A84,'8 Oct - LIVE LDS Data'!$A$3:$AAD$1504,34,FALSE))</f>
        <v/>
      </c>
      <c r="N84" s="7297" t="str">
        <f>IF(VLOOKUP($A84,'8 Oct - LIVE LDS Data'!$A$3:$AAD$1504,40,FALSE)=0/1/1900,"",VLOOKUP($A84,'8 Oct - LIVE LDS Data'!$A$3:$AAD$1504,40,FALSE))</f>
        <v/>
      </c>
      <c r="O84" s="7297" t="str">
        <f>IF(VLOOKUP($A84,'8 Oct - LIVE LDS Data'!$A$3:$AAD$1504,41,FALSE)=0/1/1900,"",VLOOKUP($A84,'8 Oct - LIVE LDS Data'!$A$3:$AAD$1504,41,FALSE))</f>
        <v/>
      </c>
      <c r="P84" s="7297" t="str">
        <f>IF(VLOOKUP($A84,'8 Oct - LIVE LDS Data'!$A$3:$AAD$1504,47,FALSE)=0/1/1900,"",VLOOKUP($A84,'8 Oct - LIVE LDS Data'!$A$3:$AAD$1504,47,FALSE))</f>
        <v/>
      </c>
      <c r="Q84" s="7297" t="str">
        <f>IF(VLOOKUP($A84,'8 Oct - LIVE LDS Data'!$A$3:$AAD$1504,48,FALSE)=0/1/1900,"",VLOOKUP($A84,'8 Oct - LIVE LDS Data'!$A$3:$AAD$1504,48,FALSE))</f>
        <v/>
      </c>
      <c r="R84" s="7297" t="str">
        <f>IF(VLOOKUP($A84,'8 Oct - LIVE LDS Data'!$A$3:$AAD$1504,54,FALSE)=0/1/1900,"",VLOOKUP($A84,'8 Oct - LIVE LDS Data'!$A$3:$AAD$1504,54,FALSE))</f>
        <v/>
      </c>
      <c r="S84" s="7297" t="str">
        <f>IF(VLOOKUP($A84,'8 Oct - LIVE LDS Data'!$A$3:$AAD$1504,55,FALSE)=0/1/1900,"",VLOOKUP($A84,'8 Oct - LIVE LDS Data'!$A$3:$AAD$1504,55,FALSE))</f>
        <v/>
      </c>
      <c r="T84" s="7297">
        <f>IF(VLOOKUP($A84,'8 Oct - LIVE LDS Data'!$A$3:$AAD$1504,60,FALSE)=0/1/1900,"",VLOOKUP($A84,'8 Oct - LIVE LDS Data'!$A$3:$AAD$1504,60,FALSE))</f>
        <v>46661</v>
      </c>
      <c r="U84" s="7297">
        <f>IF(VLOOKUP($A84,'8 Oct - LIVE LDS Data'!$A$3:$AAD$1504,63,FALSE)=0/1/1900,"",VLOOKUP($A84,'8 Oct - LIVE LDS Data'!$A$3:$AAD$1504,63,FALSE))</f>
        <v>46813</v>
      </c>
      <c r="V84" s="7297">
        <f>IF(VLOOKUP($A84,'8 Oct - LIVE LDS Data'!$A$3:$AAD$1504,66,FALSE)=0/1/1900,"",VLOOKUP($A84,'8 Oct - LIVE LDS Data'!$A$3:$AAD$1504,66,FALSE))</f>
        <v>47058</v>
      </c>
      <c r="W84" s="7537" t="str">
        <f>IF(VLOOKUP($A84,'8 Oct - LIVE LDS Data'!$A$3:$AAD$1504,68,FALSE)=0/1/1900,"",VLOOKUP($A84,'8 Oct - LIVE LDS Data'!$A$3:$AAD$1504,68,FALSE))</f>
        <v>https://www.harlow.gov.uk/sites/default/files/documents/Local%20Development%20Scheme%202025.pdf</v>
      </c>
      <c r="X84" s="7314" t="str">
        <f>IF(VLOOKUP($A84,'8 Oct - LIVE LDS Data'!$A$3:$AAD$1504,79,FALSE)=0/1/1900,"",VLOOKUP($A84,'8 Oct - LIVE LDS Data'!$A$3:$AAD$1504,79,FALSE))</f>
        <v>new plan to be prepared under new system</v>
      </c>
      <c r="Y84" s="7315" t="s">
        <v>3757</v>
      </c>
      <c r="Z84" s="7538" t="s">
        <v>8052</v>
      </c>
      <c r="AA84" s="7300">
        <f>IF(VLOOKUP($A84,'8 Oct - LIVE LDS Data'!$A$3:$AAD$1504,72,FALSE)=0/1/1900,"",VLOOKUP($A84,'8 Oct - LIVE LDS Data'!$A$3:$AAD$1504,72,FALSE))</f>
        <v>45320</v>
      </c>
      <c r="AB84" s="7300">
        <f>IF(VLOOKUP($A84,'8 Oct - LIVE LDS Data'!$A$3:$AAD$1504,73,FALSE)=0/1/1900,"",VLOOKUP($A84,'8 Oct - LIVE LDS Data'!$A$3:$AAD$1504,73,FALSE))</f>
        <v>45902</v>
      </c>
      <c r="AC84" s="7300" t="str">
        <f>IF(VLOOKUP($A84,'8 Oct - LIVE LDS Data'!$A$3:$AAD$1504,75,FALSE)=0/1/1900,"",VLOOKUP($A84,'8 Oct - LIVE LDS Data'!$A$3:$AAD$1504,75,FALSE))</f>
        <v/>
      </c>
      <c r="AD84" s="7300">
        <f>IF(VLOOKUP($A84,'8 Oct - LIVE LDS Data'!$A$3:$AAD$1504,76,FALSE)=0/1/1900,"",VLOOKUP($A84,'8 Oct - LIVE LDS Data'!$A$3:$AAD$1504,76,FALSE))</f>
        <v>45902</v>
      </c>
    </row>
    <row r="85" spans="1:30" s="610" customFormat="1" ht="30" hidden="1" customHeight="1" x14ac:dyDescent="0.2">
      <c r="A85" s="1465" t="s">
        <v>1727</v>
      </c>
      <c r="B85" s="2612"/>
      <c r="C85" s="1465" t="s">
        <v>1728</v>
      </c>
      <c r="D85" s="1466"/>
      <c r="E85" s="1466"/>
      <c r="F85" s="7293" t="str">
        <f>IF(VLOOKUP($A85,'8 Oct - LIVE LDS Data'!$A$3:$AAD$1504,4,FALSE)=0/1/1900,"",VLOOKUP($A85,'8 Oct - LIVE LDS Data'!$A$3:$AAD$1504,4,FALSE))</f>
        <v>New Harrow Local Plan</v>
      </c>
      <c r="G85" s="7294">
        <f>IF(VLOOKUP($A85,'8 Oct - LIVE LDS Data'!$A$3:$AAD$1504,6,FALSE)=0/1/1900,"",VLOOKUP($A85,'8 Oct - LIVE LDS Data'!$A$3:$AAD$1504,6,FALSE))</f>
        <v>2021</v>
      </c>
      <c r="H85" s="7294">
        <f>IF(VLOOKUP($A85,'8 Oct - LIVE LDS Data'!$A$3:$AAD$1504,7,FALSE)=0/1/1900,"",VLOOKUP($A85,'8 Oct - LIVE LDS Data'!$A$3:$AAD$1504,7,FALSE))</f>
        <v>2041</v>
      </c>
      <c r="I85" s="7294" t="str">
        <f>IF(VLOOKUP($A85,'8 Oct - LIVE LDS Data'!$A$3:$AAD$1504,8,FALSE)=0/1/1900,"",VLOOKUP($A85,'8 Oct - LIVE LDS Data'!$A$3:$AAD$1504,8,FALSE))</f>
        <v>N</v>
      </c>
      <c r="J85" s="7294" t="str">
        <f>IF(VLOOKUP($A85,'8 Oct - LIVE LDS Data'!$A$3:$AAD$1504,9,FALSE)=0/1/1900,"",VLOOKUP($A85,'8 Oct - LIVE LDS Data'!$A$3:$AAD$1504,9,FALSE))</f>
        <v>N</v>
      </c>
      <c r="K85" s="7295">
        <f>IF(VLOOKUP($A85,'8 Oct - LIVE LDS Data'!$A$3:$AAD$1504,10,FALSE)=0/1/1900,"",VLOOKUP($A85,'8 Oct - LIVE LDS Data'!$A$3:$AAD$1504,10,FALSE))</f>
        <v>40955</v>
      </c>
      <c r="L85" s="7297">
        <f>IF(VLOOKUP($A85,'8 Oct - LIVE LDS Data'!$A$3:$AAD$1504,33,FALSE)=0/1/1900,"",VLOOKUP($A85,'8 Oct - LIVE LDS Data'!$A$3:$AAD$1504,33,FALSE))</f>
        <v>45170</v>
      </c>
      <c r="M85" s="7297">
        <f>IF(VLOOKUP($A85,'8 Oct - LIVE LDS Data'!$A$3:$AAD$1504,34,FALSE)=0/1/1900,"",VLOOKUP($A85,'8 Oct - LIVE LDS Data'!$A$3:$AAD$1504,34,FALSE))</f>
        <v>45348</v>
      </c>
      <c r="N85" s="7297" t="str">
        <f>IF(VLOOKUP($A85,'8 Oct - LIVE LDS Data'!$A$3:$AAD$1504,40,FALSE)=0/1/1900,"",VLOOKUP($A85,'8 Oct - LIVE LDS Data'!$A$3:$AAD$1504,40,FALSE))</f>
        <v/>
      </c>
      <c r="O85" s="7297" t="str">
        <f>IF(VLOOKUP($A85,'8 Oct - LIVE LDS Data'!$A$3:$AAD$1504,41,FALSE)=0/1/1900,"",VLOOKUP($A85,'8 Oct - LIVE LDS Data'!$A$3:$AAD$1504,41,FALSE))</f>
        <v/>
      </c>
      <c r="P85" s="7297" t="str">
        <f>IF(VLOOKUP($A85,'8 Oct - LIVE LDS Data'!$A$3:$AAD$1504,47,FALSE)=0/1/1900,"",VLOOKUP($A85,'8 Oct - LIVE LDS Data'!$A$3:$AAD$1504,47,FALSE))</f>
        <v/>
      </c>
      <c r="Q85" s="7297" t="str">
        <f>IF(VLOOKUP($A85,'8 Oct - LIVE LDS Data'!$A$3:$AAD$1504,48,FALSE)=0/1/1900,"",VLOOKUP($A85,'8 Oct - LIVE LDS Data'!$A$3:$AAD$1504,48,FALSE))</f>
        <v/>
      </c>
      <c r="R85" s="7297" t="str">
        <f>IF(VLOOKUP($A85,'8 Oct - LIVE LDS Data'!$A$3:$AAD$1504,54,FALSE)=0/1/1900,"",VLOOKUP($A85,'8 Oct - LIVE LDS Data'!$A$3:$AAD$1504,54,FALSE))</f>
        <v/>
      </c>
      <c r="S85" s="7297" t="str">
        <f>IF(VLOOKUP($A85,'8 Oct - LIVE LDS Data'!$A$3:$AAD$1504,55,FALSE)=0/1/1900,"",VLOOKUP($A85,'8 Oct - LIVE LDS Data'!$A$3:$AAD$1504,55,FALSE))</f>
        <v/>
      </c>
      <c r="T85" s="7297">
        <f>IF(VLOOKUP($A85,'8 Oct - LIVE LDS Data'!$A$3:$AAD$1504,60,FALSE)=0/1/1900,"",VLOOKUP($A85,'8 Oct - LIVE LDS Data'!$A$3:$AAD$1504,60,FALSE))</f>
        <v>45536</v>
      </c>
      <c r="U85" s="7297">
        <f>IF(VLOOKUP($A85,'8 Oct - LIVE LDS Data'!$A$3:$AAD$1504,63,FALSE)=0/1/1900,"",VLOOKUP($A85,'8 Oct - LIVE LDS Data'!$A$3:$AAD$1504,63,FALSE))</f>
        <v>45658</v>
      </c>
      <c r="V85" s="7297">
        <f>IF(VLOOKUP($A85,'8 Oct - LIVE LDS Data'!$A$3:$AAD$1504,66,FALSE)=0/1/1900,"",VLOOKUP($A85,'8 Oct - LIVE LDS Data'!$A$3:$AAD$1504,66,FALSE))</f>
        <v>45992</v>
      </c>
      <c r="W85" s="7545" t="str">
        <f>IF(VLOOKUP($A85,'8 Oct - LIVE LDS Data'!$A$3:$AAD$1504,68,FALSE)=0/1/1900,"",VLOOKUP($A85,'8 Oct - LIVE LDS Data'!$A$3:$AAD$1504,68,FALSE))</f>
        <v>Reg 18 (draft plan): Sep-Oct 2023; Reg 19: Sep- Oct 2024; Submission: Jan 2025; Adoption: Dec 2025.  Submitted 26 Feb 2025</v>
      </c>
      <c r="X85" s="7552" t="str">
        <f>IF(VLOOKUP($A85,'8 Oct - LIVE LDS Data'!$A$3:$AAD$1504,79,FALSE)=0/1/1900,"",VLOOKUP($A85,'8 Oct - LIVE LDS Data'!$A$3:$AAD$1504,79,FALSE))</f>
        <v>Submitted</v>
      </c>
      <c r="Y85" s="7317" t="s">
        <v>3757</v>
      </c>
      <c r="Z85" s="7546" t="s">
        <v>8054</v>
      </c>
      <c r="AA85" s="7543">
        <f>IF(VLOOKUP($A85,'8 Oct - LIVE LDS Data'!$A$3:$AAD$1504,72,FALSE)=0/1/1900,"",VLOOKUP($A85,'8 Oct - LIVE LDS Data'!$A$3:$AAD$1504,72,FALSE))</f>
        <v>45937</v>
      </c>
      <c r="AB85" s="7543">
        <f>IF(VLOOKUP($A85,'8 Oct - LIVE LDS Data'!$A$3:$AAD$1504,73,FALSE)=0/1/1900,"",VLOOKUP($A85,'8 Oct - LIVE LDS Data'!$A$3:$AAD$1504,73,FALSE))</f>
        <v>45338</v>
      </c>
      <c r="AC85" s="7543">
        <f>IF(VLOOKUP($A85,'8 Oct - LIVE LDS Data'!$A$3:$AAD$1504,75,FALSE)=0/1/1900,"",VLOOKUP($A85,'8 Oct - LIVE LDS Data'!$A$3:$AAD$1504,75,FALSE))</f>
        <v>45807</v>
      </c>
      <c r="AD85" s="7543">
        <f>IF(VLOOKUP($A85,'8 Oct - LIVE LDS Data'!$A$3:$AAD$1504,76,FALSE)=0/1/1900,"",VLOOKUP($A85,'8 Oct - LIVE LDS Data'!$A$3:$AAD$1504,76,FALSE))</f>
        <v>45363</v>
      </c>
    </row>
    <row r="86" spans="1:30" s="610" customFormat="1" ht="30" hidden="1" customHeight="1" x14ac:dyDescent="0.2">
      <c r="A86" s="7301" t="s">
        <v>1737</v>
      </c>
      <c r="B86" s="7301"/>
      <c r="C86" s="7301" t="s">
        <v>1738</v>
      </c>
      <c r="D86" s="7302"/>
      <c r="E86" s="7302"/>
      <c r="F86" s="7293" t="str">
        <f>IF(VLOOKUP($A86,'8 Oct - LIVE LDS Data'!$A$3:$AAD$1504,4,FALSE)=0/1/1900,"",VLOOKUP($A86,'8 Oct - LIVE LDS Data'!$A$3:$AAD$1504,4,FALSE))</f>
        <v>Hart Local Plan (Strategy and Sites) 2032 - Review</v>
      </c>
      <c r="G86" s="7294" t="str">
        <f>IF(VLOOKUP($A86,'8 Oct - LIVE LDS Data'!$A$3:$AAD$1504,6,FALSE)=0/1/1900,"",VLOOKUP($A86,'8 Oct - LIVE LDS Data'!$A$3:$AAD$1504,6,FALSE))</f>
        <v/>
      </c>
      <c r="H86" s="7294" t="str">
        <f>IF(VLOOKUP($A86,'8 Oct - LIVE LDS Data'!$A$3:$AAD$1504,7,FALSE)=0/1/1900,"",VLOOKUP($A86,'8 Oct - LIVE LDS Data'!$A$3:$AAD$1504,7,FALSE))</f>
        <v/>
      </c>
      <c r="I86" s="7294" t="str">
        <f>IF(VLOOKUP($A86,'8 Oct - LIVE LDS Data'!$A$3:$AAD$1504,8,FALSE)=0/1/1900,"",VLOOKUP($A86,'8 Oct - LIVE LDS Data'!$A$3:$AAD$1504,8,FALSE))</f>
        <v>N</v>
      </c>
      <c r="J86" s="7294" t="str">
        <f>IF(VLOOKUP($A86,'8 Oct - LIVE LDS Data'!$A$3:$AAD$1504,9,FALSE)=0/1/1900,"",VLOOKUP($A86,'8 Oct - LIVE LDS Data'!$A$3:$AAD$1504,9,FALSE))</f>
        <v>N</v>
      </c>
      <c r="K86" s="7295">
        <f>IF(VLOOKUP($A86,'8 Oct - LIVE LDS Data'!$A$3:$AAD$1504,10,FALSE)=0/1/1900,"",VLOOKUP($A86,'8 Oct - LIVE LDS Data'!$A$3:$AAD$1504,10,FALSE))</f>
        <v>43951</v>
      </c>
      <c r="L86" s="7297">
        <f>IF(VLOOKUP($A86,'8 Oct - LIVE LDS Data'!$A$3:$AAD$1504,33,FALSE)=0/1/1900,"",VLOOKUP($A86,'8 Oct - LIVE LDS Data'!$A$3:$AAD$1504,33,FALSE))</f>
        <v>46388</v>
      </c>
      <c r="M86" s="7297" t="str">
        <f>IF(VLOOKUP($A86,'8 Oct - LIVE LDS Data'!$A$3:$AAD$1504,34,FALSE)=0/1/1900,"",VLOOKUP($A86,'8 Oct - LIVE LDS Data'!$A$3:$AAD$1504,34,FALSE))</f>
        <v/>
      </c>
      <c r="N86" s="7297" t="str">
        <f>IF(VLOOKUP($A86,'8 Oct - LIVE LDS Data'!$A$3:$AAD$1504,40,FALSE)=0/1/1900,"",VLOOKUP($A86,'8 Oct - LIVE LDS Data'!$A$3:$AAD$1504,40,FALSE))</f>
        <v/>
      </c>
      <c r="O86" s="7297" t="str">
        <f>IF(VLOOKUP($A86,'8 Oct - LIVE LDS Data'!$A$3:$AAD$1504,41,FALSE)=0/1/1900,"",VLOOKUP($A86,'8 Oct - LIVE LDS Data'!$A$3:$AAD$1504,41,FALSE))</f>
        <v/>
      </c>
      <c r="P86" s="7297" t="str">
        <f>IF(VLOOKUP($A86,'8 Oct - LIVE LDS Data'!$A$3:$AAD$1504,47,FALSE)=0/1/1900,"",VLOOKUP($A86,'8 Oct - LIVE LDS Data'!$A$3:$AAD$1504,47,FALSE))</f>
        <v/>
      </c>
      <c r="Q86" s="7297" t="str">
        <f>IF(VLOOKUP($A86,'8 Oct - LIVE LDS Data'!$A$3:$AAD$1504,48,FALSE)=0/1/1900,"",VLOOKUP($A86,'8 Oct - LIVE LDS Data'!$A$3:$AAD$1504,48,FALSE))</f>
        <v/>
      </c>
      <c r="R86" s="7297" t="str">
        <f>IF(VLOOKUP($A86,'8 Oct - LIVE LDS Data'!$A$3:$AAD$1504,54,FALSE)=0/1/1900,"",VLOOKUP($A86,'8 Oct - LIVE LDS Data'!$A$3:$AAD$1504,54,FALSE))</f>
        <v/>
      </c>
      <c r="S86" s="7297" t="str">
        <f>IF(VLOOKUP($A86,'8 Oct - LIVE LDS Data'!$A$3:$AAD$1504,55,FALSE)=0/1/1900,"",VLOOKUP($A86,'8 Oct - LIVE LDS Data'!$A$3:$AAD$1504,55,FALSE))</f>
        <v/>
      </c>
      <c r="T86" s="7297">
        <f>IF(VLOOKUP($A86,'8 Oct - LIVE LDS Data'!$A$3:$AAD$1504,60,FALSE)=0/1/1900,"",VLOOKUP($A86,'8 Oct - LIVE LDS Data'!$A$3:$AAD$1504,60,FALSE))</f>
        <v>46661</v>
      </c>
      <c r="U86" s="7297">
        <f>IF(VLOOKUP($A86,'8 Oct - LIVE LDS Data'!$A$3:$AAD$1504,63,FALSE)=0/1/1900,"",VLOOKUP($A86,'8 Oct - LIVE LDS Data'!$A$3:$AAD$1504,63,FALSE))</f>
        <v>46753</v>
      </c>
      <c r="V86" s="7297">
        <f>IF(VLOOKUP($A86,'8 Oct - LIVE LDS Data'!$A$3:$AAD$1504,66,FALSE)=0/1/1900,"",VLOOKUP($A86,'8 Oct - LIVE LDS Data'!$A$3:$AAD$1504,66,FALSE))</f>
        <v>47027</v>
      </c>
      <c r="W86" s="7537" t="str">
        <f>IF(VLOOKUP($A86,'8 Oct - LIVE LDS Data'!$A$3:$AAD$1504,68,FALSE)=0/1/1900,"",VLOOKUP($A86,'8 Oct - LIVE LDS Data'!$A$3:$AAD$1504,68,FALSE))</f>
        <v>First cnsultation Jan - Feb 2027</v>
      </c>
      <c r="X86" s="7314" t="str">
        <f>IF(VLOOKUP($A86,'8 Oct - LIVE LDS Data'!$A$3:$AAD$1504,79,FALSE)=0/1/1900,"",VLOOKUP($A86,'8 Oct - LIVE LDS Data'!$A$3:$AAD$1504,79,FALSE))</f>
        <v>new plan to be prepared under new system</v>
      </c>
      <c r="Y86" s="7315" t="s">
        <v>3757</v>
      </c>
      <c r="Z86" s="7538" t="s">
        <v>8051</v>
      </c>
      <c r="AA86" s="7300">
        <f>IF(VLOOKUP($A86,'8 Oct - LIVE LDS Data'!$A$3:$AAD$1504,72,FALSE)=0/1/1900,"",VLOOKUP($A86,'8 Oct - LIVE LDS Data'!$A$3:$AAD$1504,72,FALSE))</f>
        <v>45882</v>
      </c>
      <c r="AB86" s="7300">
        <f>IF(VLOOKUP($A86,'8 Oct - LIVE LDS Data'!$A$3:$AAD$1504,73,FALSE)=0/1/1900,"",VLOOKUP($A86,'8 Oct - LIVE LDS Data'!$A$3:$AAD$1504,73,FALSE))</f>
        <v>45933</v>
      </c>
      <c r="AC86" s="7300">
        <f>IF(VLOOKUP($A86,'8 Oct - LIVE LDS Data'!$A$3:$AAD$1504,75,FALSE)=0/1/1900,"",VLOOKUP($A86,'8 Oct - LIVE LDS Data'!$A$3:$AAD$1504,75,FALSE))</f>
        <v>45882</v>
      </c>
      <c r="AD86" s="7300">
        <f>IF(VLOOKUP($A86,'8 Oct - LIVE LDS Data'!$A$3:$AAD$1504,76,FALSE)=0/1/1900,"",VLOOKUP($A86,'8 Oct - LIVE LDS Data'!$A$3:$AAD$1504,76,FALSE))</f>
        <v>45933</v>
      </c>
    </row>
    <row r="87" spans="1:30" s="610" customFormat="1" ht="30" hidden="1" customHeight="1" x14ac:dyDescent="0.2">
      <c r="A87" s="1465" t="s">
        <v>1748</v>
      </c>
      <c r="B87" s="1465"/>
      <c r="C87" s="1465" t="s">
        <v>1749</v>
      </c>
      <c r="D87" s="1466"/>
      <c r="E87" s="1466"/>
      <c r="F87" s="7293" t="str">
        <f>IF(VLOOKUP($A87,'8 Oct - LIVE LDS Data'!$A$3:$AAD$1504,4,FALSE)=0/1/1900,"",VLOOKUP($A87,'8 Oct - LIVE LDS Data'!$A$3:$AAD$1504,4,FALSE))</f>
        <v>Hartlepool Local Plan</v>
      </c>
      <c r="G87" s="7294" t="str">
        <f>IF(VLOOKUP($A87,'8 Oct - LIVE LDS Data'!$A$3:$AAD$1504,6,FALSE)=0/1/1900,"",VLOOKUP($A87,'8 Oct - LIVE LDS Data'!$A$3:$AAD$1504,6,FALSE))</f>
        <v/>
      </c>
      <c r="H87" s="7294" t="str">
        <f>IF(VLOOKUP($A87,'8 Oct - LIVE LDS Data'!$A$3:$AAD$1504,7,FALSE)=0/1/1900,"",VLOOKUP($A87,'8 Oct - LIVE LDS Data'!$A$3:$AAD$1504,7,FALSE))</f>
        <v/>
      </c>
      <c r="I87" s="7294" t="str">
        <f>IF(VLOOKUP($A87,'8 Oct - LIVE LDS Data'!$A$3:$AAD$1504,8,FALSE)=0/1/1900,"",VLOOKUP($A87,'8 Oct - LIVE LDS Data'!$A$3:$AAD$1504,8,FALSE))</f>
        <v/>
      </c>
      <c r="J87" s="7294" t="str">
        <f>IF(VLOOKUP($A87,'8 Oct - LIVE LDS Data'!$A$3:$AAD$1504,9,FALSE)=0/1/1900,"",VLOOKUP($A87,'8 Oct - LIVE LDS Data'!$A$3:$AAD$1504,9,FALSE))</f>
        <v/>
      </c>
      <c r="K87" s="7295">
        <f>IF(VLOOKUP($A87,'8 Oct - LIVE LDS Data'!$A$3:$AAD$1504,10,FALSE)=0/1/1900,"",VLOOKUP($A87,'8 Oct - LIVE LDS Data'!$A$3:$AAD$1504,10,FALSE))</f>
        <v>43242</v>
      </c>
      <c r="L87" s="7295"/>
      <c r="M87" s="7295"/>
      <c r="N87" s="7295"/>
      <c r="O87" s="7295"/>
      <c r="P87" s="7295"/>
      <c r="Q87" s="7295"/>
      <c r="R87" s="7295"/>
      <c r="S87" s="7295"/>
      <c r="T87" s="7297" t="str">
        <f>IF(VLOOKUP($A87,'8 Oct - LIVE LDS Data'!$A$3:$AAD$1504,60,FALSE)=0/1/1900,"",VLOOKUP($A87,'8 Oct - LIVE LDS Data'!$A$3:$AAD$1504,60,FALSE))</f>
        <v/>
      </c>
      <c r="U87" s="7297">
        <f>IF(VLOOKUP($A87,'8 Oct - LIVE LDS Data'!$A$3:$AAD$1504,63,FALSE)=0/1/1900,"",VLOOKUP($A87,'8 Oct - LIVE LDS Data'!$A$3:$AAD$1504,63,FALSE))</f>
        <v>47119</v>
      </c>
      <c r="V87" s="7297" t="str">
        <f>IF(VLOOKUP($A87,'8 Oct - LIVE LDS Data'!$A$3:$AAD$1504,66,FALSE)=0/1/1900,"",VLOOKUP($A87,'8 Oct - LIVE LDS Data'!$A$3:$AAD$1504,66,FALSE))</f>
        <v/>
      </c>
      <c r="W87" s="7537" t="str">
        <f>IF(VLOOKUP($A87,'8 Oct - LIVE LDS Data'!$A$3:$AAD$1504,68,FALSE)=0/1/1900,"",VLOOKUP($A87,'8 Oct - LIVE LDS Data'!$A$3:$AAD$1504,68,FALSE))</f>
        <v>new Feb 2025 LDS consultation starts Oct 2028</v>
      </c>
      <c r="X87" s="7314" t="str">
        <f>IF(VLOOKUP($A87,'8 Oct - LIVE LDS Data'!$A$3:$AAD$1504,79,FALSE)=0/1/1900,"",VLOOKUP($A87,'8 Oct - LIVE LDS Data'!$A$3:$AAD$1504,79,FALSE))</f>
        <v>new plan to be prepared under new system</v>
      </c>
      <c r="Y87" s="7315" t="s">
        <v>3757</v>
      </c>
      <c r="Z87" s="7538" t="s">
        <v>8051</v>
      </c>
      <c r="AA87" s="7300">
        <f>IF(VLOOKUP($A87,'8 Oct - LIVE LDS Data'!$A$3:$AAD$1504,72,FALSE)=0/1/1900,"",VLOOKUP($A87,'8 Oct - LIVE LDS Data'!$A$3:$AAD$1504,72,FALSE))</f>
        <v>45594</v>
      </c>
      <c r="AB87" s="7300">
        <f>IF(VLOOKUP($A87,'8 Oct - LIVE LDS Data'!$A$3:$AAD$1504,73,FALSE)=0/1/1900,"",VLOOKUP($A87,'8 Oct - LIVE LDS Data'!$A$3:$AAD$1504,73,FALSE))</f>
        <v>45859</v>
      </c>
      <c r="AC87" s="7300">
        <f>IF(VLOOKUP($A87,'8 Oct - LIVE LDS Data'!$A$3:$AAD$1504,75,FALSE)=0/1/1900,"",VLOOKUP($A87,'8 Oct - LIVE LDS Data'!$A$3:$AAD$1504,75,FALSE))</f>
        <v>45686</v>
      </c>
      <c r="AD87" s="7300">
        <f>IF(VLOOKUP($A87,'8 Oct - LIVE LDS Data'!$A$3:$AAD$1504,76,FALSE)=0/1/1900,"",VLOOKUP($A87,'8 Oct - LIVE LDS Data'!$A$3:$AAD$1504,76,FALSE))</f>
        <v>45859</v>
      </c>
    </row>
    <row r="88" spans="1:30" s="610" customFormat="1" ht="30" hidden="1" customHeight="1" x14ac:dyDescent="0.2">
      <c r="A88" s="1465" t="s">
        <v>1758</v>
      </c>
      <c r="B88" s="2612"/>
      <c r="C88" s="1465" t="s">
        <v>1759</v>
      </c>
      <c r="D88" s="1466"/>
      <c r="E88" s="1466"/>
      <c r="F88" s="7293" t="str">
        <f>IF(VLOOKUP($A88,'8 Oct - LIVE LDS Data'!$A$3:$AAD$1504,4,FALSE)=0/1/1900,"",VLOOKUP($A88,'8 Oct - LIVE LDS Data'!$A$3:$AAD$1504,4,FALSE))</f>
        <v>Hastings Local Plan 2023-2041</v>
      </c>
      <c r="G88" s="7294">
        <f>IF(VLOOKUP($A88,'8 Oct - LIVE LDS Data'!$A$3:$AAD$1504,6,FALSE)=0/1/1900,"",VLOOKUP($A88,'8 Oct - LIVE LDS Data'!$A$3:$AAD$1504,6,FALSE))</f>
        <v>2023</v>
      </c>
      <c r="H88" s="7294">
        <f>IF(VLOOKUP($A88,'8 Oct - LIVE LDS Data'!$A$3:$AAD$1504,7,FALSE)=0/1/1900,"",VLOOKUP($A88,'8 Oct - LIVE LDS Data'!$A$3:$AAD$1504,7,FALSE))</f>
        <v>2041</v>
      </c>
      <c r="I88" s="7294" t="str">
        <f>IF(VLOOKUP($A88,'8 Oct - LIVE LDS Data'!$A$3:$AAD$1504,8,FALSE)=0/1/1900,"",VLOOKUP($A88,'8 Oct - LIVE LDS Data'!$A$3:$AAD$1504,8,FALSE))</f>
        <v>N</v>
      </c>
      <c r="J88" s="7294" t="str">
        <f>IF(VLOOKUP($A88,'8 Oct - LIVE LDS Data'!$A$3:$AAD$1504,9,FALSE)=0/1/1900,"",VLOOKUP($A88,'8 Oct - LIVE LDS Data'!$A$3:$AAD$1504,9,FALSE))</f>
        <v>N</v>
      </c>
      <c r="K88" s="7295">
        <f>IF(VLOOKUP($A88,'8 Oct - LIVE LDS Data'!$A$3:$AAD$1504,10,FALSE)=0/1/1900,"",VLOOKUP($A88,'8 Oct - LIVE LDS Data'!$A$3:$AAD$1504,10,FALSE))</f>
        <v>41689</v>
      </c>
      <c r="L88" s="7297">
        <f>IF(VLOOKUP($A88,'8 Oct - LIVE LDS Data'!$A$3:$AAD$1504,33,FALSE)=0/1/1900,"",VLOOKUP($A88,'8 Oct - LIVE LDS Data'!$A$3:$AAD$1504,33,FALSE))</f>
        <v>44197</v>
      </c>
      <c r="M88" s="7297">
        <f>IF(VLOOKUP($A88,'8 Oct - LIVE LDS Data'!$A$3:$AAD$1504,34,FALSE)=0/1/1900,"",VLOOKUP($A88,'8 Oct - LIVE LDS Data'!$A$3:$AAD$1504,34,FALSE))</f>
        <v>44223</v>
      </c>
      <c r="N88" s="7297">
        <f>IF(VLOOKUP($A88,'8 Oct - LIVE LDS Data'!$A$3:$AAD$1504,40,FALSE)=0/1/1900,"",VLOOKUP($A88,'8 Oct - LIVE LDS Data'!$A$3:$AAD$1504,40,FALSE))</f>
        <v>45992</v>
      </c>
      <c r="O88" s="7297" t="str">
        <f>IF(VLOOKUP($A88,'8 Oct - LIVE LDS Data'!$A$3:$AAD$1504,41,FALSE)=0/1/1900,"",VLOOKUP($A88,'8 Oct - LIVE LDS Data'!$A$3:$AAD$1504,41,FALSE))</f>
        <v/>
      </c>
      <c r="P88" s="7297" t="str">
        <f>IF(VLOOKUP($A88,'8 Oct - LIVE LDS Data'!$A$3:$AAD$1504,47,FALSE)=0/1/1900,"",VLOOKUP($A88,'8 Oct - LIVE LDS Data'!$A$3:$AAD$1504,47,FALSE))</f>
        <v/>
      </c>
      <c r="Q88" s="7297" t="str">
        <f>IF(VLOOKUP($A88,'8 Oct - LIVE LDS Data'!$A$3:$AAD$1504,48,FALSE)=0/1/1900,"",VLOOKUP($A88,'8 Oct - LIVE LDS Data'!$A$3:$AAD$1504,48,FALSE))</f>
        <v/>
      </c>
      <c r="R88" s="7297" t="str">
        <f>IF(VLOOKUP($A88,'8 Oct - LIVE LDS Data'!$A$3:$AAD$1504,54,FALSE)=0/1/1900,"",VLOOKUP($A88,'8 Oct - LIVE LDS Data'!$A$3:$AAD$1504,54,FALSE))</f>
        <v/>
      </c>
      <c r="S88" s="7297" t="str">
        <f>IF(VLOOKUP($A88,'8 Oct - LIVE LDS Data'!$A$3:$AAD$1504,55,FALSE)=0/1/1900,"",VLOOKUP($A88,'8 Oct - LIVE LDS Data'!$A$3:$AAD$1504,55,FALSE))</f>
        <v/>
      </c>
      <c r="T88" s="7297">
        <f>IF(VLOOKUP($A88,'8 Oct - LIVE LDS Data'!$A$3:$AAD$1504,60,FALSE)=0/1/1900,"",VLOOKUP($A88,'8 Oct - LIVE LDS Data'!$A$3:$AAD$1504,60,FALSE))</f>
        <v>46174</v>
      </c>
      <c r="U88" s="7297">
        <f>IF(VLOOKUP($A88,'8 Oct - LIVE LDS Data'!$A$3:$AAD$1504,63,FALSE)=0/1/1900,"",VLOOKUP($A88,'8 Oct - LIVE LDS Data'!$A$3:$AAD$1504,63,FALSE))</f>
        <v>46357</v>
      </c>
      <c r="V88" s="7297">
        <f>IF(VLOOKUP($A88,'8 Oct - LIVE LDS Data'!$A$3:$AAD$1504,66,FALSE)=0/1/1900,"",VLOOKUP($A88,'8 Oct - LIVE LDS Data'!$A$3:$AAD$1504,66,FALSE))</f>
        <v>46905</v>
      </c>
      <c r="W88" s="7534" t="str">
        <f>IF(VLOOKUP($A88,'8 Oct - LIVE LDS Data'!$A$3:$AAD$1504,68,FALSE)=0/1/1900,"",VLOOKUP($A88,'8 Oct - LIVE LDS Data'!$A$3:$AAD$1504,68,FALSE))</f>
        <v>Preferred Options (Reg 18) December 2025 / Jan 2026</v>
      </c>
      <c r="X88" s="7552" t="str">
        <f>IF(VLOOKUP($A88,'8 Oct - LIVE LDS Data'!$A$3:$AAD$1504,79,FALSE)=0/1/1900,"",VLOOKUP($A88,'8 Oct - LIVE LDS Data'!$A$3:$AAD$1504,79,FALSE))</f>
        <v>Reg 18 ongoing</v>
      </c>
      <c r="Y88" s="7547" t="s">
        <v>90</v>
      </c>
      <c r="Z88" s="7548" t="s">
        <v>8054</v>
      </c>
      <c r="AA88" s="7543">
        <f>IF(VLOOKUP($A88,'8 Oct - LIVE LDS Data'!$A$3:$AAD$1504,72,FALSE)=0/1/1900,"",VLOOKUP($A88,'8 Oct - LIVE LDS Data'!$A$3:$AAD$1504,72,FALSE))</f>
        <v>45632</v>
      </c>
      <c r="AB88" s="7300">
        <f>IF(VLOOKUP($A88,'8 Oct - LIVE LDS Data'!$A$3:$AAD$1504,73,FALSE)=0/1/1900,"",VLOOKUP($A88,'8 Oct - LIVE LDS Data'!$A$3:$AAD$1504,73,FALSE))</f>
        <v>45933</v>
      </c>
      <c r="AC88" s="7300" t="str">
        <f>IF(VLOOKUP($A88,'8 Oct - LIVE LDS Data'!$A$3:$AAD$1504,75,FALSE)=0/1/1900,"",VLOOKUP($A88,'8 Oct - LIVE LDS Data'!$A$3:$AAD$1504,75,FALSE))</f>
        <v/>
      </c>
      <c r="AD88" s="7300">
        <f>IF(VLOOKUP($A88,'8 Oct - LIVE LDS Data'!$A$3:$AAD$1504,76,FALSE)=0/1/1900,"",VLOOKUP($A88,'8 Oct - LIVE LDS Data'!$A$3:$AAD$1504,76,FALSE))</f>
        <v>45933</v>
      </c>
    </row>
    <row r="89" spans="1:30" s="610" customFormat="1" ht="30" customHeight="1" x14ac:dyDescent="0.2">
      <c r="A89" s="1465" t="s">
        <v>1764</v>
      </c>
      <c r="B89" s="1465"/>
      <c r="C89" s="1465" t="s">
        <v>1765</v>
      </c>
      <c r="D89" s="1466"/>
      <c r="E89" s="1466"/>
      <c r="F89" s="7293" t="str">
        <f>IF(VLOOKUP($A89,'8 Oct - LIVE LDS Data'!$A$3:$AAD$1504,4,FALSE)=0/1/1900,"",VLOOKUP($A89,'8 Oct - LIVE LDS Data'!$A$3:$AAD$1504,4,FALSE))</f>
        <v>Building a Better Future Plan
(previous plan withdrawn)</v>
      </c>
      <c r="G89" s="7294" t="str">
        <f>IF(VLOOKUP($A89,'8 Oct - LIVE LDS Data'!$A$3:$AAD$1504,6,FALSE)=0/1/1900,"",VLOOKUP($A89,'8 Oct - LIVE LDS Data'!$A$3:$AAD$1504,6,FALSE))</f>
        <v>2022</v>
      </c>
      <c r="H89" s="7294" t="str">
        <f>IF(VLOOKUP($A89,'8 Oct - LIVE LDS Data'!$A$3:$AAD$1504,7,FALSE)=0/1/1900,"",VLOOKUP($A89,'8 Oct - LIVE LDS Data'!$A$3:$AAD$1504,7,FALSE))</f>
        <v>2037</v>
      </c>
      <c r="I89" s="7294" t="str">
        <f>IF(VLOOKUP($A89,'8 Oct - LIVE LDS Data'!$A$3:$AAD$1504,8,FALSE)=0/1/1900,"",VLOOKUP($A89,'8 Oct - LIVE LDS Data'!$A$3:$AAD$1504,8,FALSE))</f>
        <v>N</v>
      </c>
      <c r="J89" s="7294" t="str">
        <f>IF(VLOOKUP($A89,'8 Oct - LIVE LDS Data'!$A$3:$AAD$1504,9,FALSE)=0/1/1900,"",VLOOKUP($A89,'8 Oct - LIVE LDS Data'!$A$3:$AAD$1504,9,FALSE))</f>
        <v>N</v>
      </c>
      <c r="K89" s="7295">
        <f>IF(VLOOKUP($A89,'8 Oct - LIVE LDS Data'!$A$3:$AAD$1504,10,FALSE)=0/1/1900,"",VLOOKUP($A89,'8 Oct - LIVE LDS Data'!$A$3:$AAD$1504,10,FALSE))</f>
        <v>40603</v>
      </c>
      <c r="L89" s="7297">
        <f>IF(VLOOKUP($A89,'8 Oct - LIVE LDS Data'!$A$3:$AAD$1504,33,FALSE)=0/1/1900,"",VLOOKUP($A89,'8 Oct - LIVE LDS Data'!$A$3:$AAD$1504,33,FALSE))</f>
        <v>44835</v>
      </c>
      <c r="M89" s="7297">
        <f>IF(VLOOKUP($A89,'8 Oct - LIVE LDS Data'!$A$3:$AAD$1504,34,FALSE)=0/1/1900,"",VLOOKUP($A89,'8 Oct - LIVE LDS Data'!$A$3:$AAD$1504,34,FALSE))</f>
        <v>44837</v>
      </c>
      <c r="N89" s="7297">
        <f>IF(VLOOKUP($A89,'8 Oct - LIVE LDS Data'!$A$3:$AAD$1504,40,FALSE)=0/1/1900,"",VLOOKUP($A89,'8 Oct - LIVE LDS Data'!$A$3:$AAD$1504,40,FALSE))</f>
        <v>45783</v>
      </c>
      <c r="O89" s="7297" t="str">
        <f>IF(VLOOKUP($A89,'8 Oct - LIVE LDS Data'!$A$3:$AAD$1504,41,FALSE)=0/1/1900,"",VLOOKUP($A89,'8 Oct - LIVE LDS Data'!$A$3:$AAD$1504,41,FALSE))</f>
        <v/>
      </c>
      <c r="P89" s="7297" t="str">
        <f>IF(VLOOKUP($A89,'8 Oct - LIVE LDS Data'!$A$3:$AAD$1504,47,FALSE)=0/1/1900,"",VLOOKUP($A89,'8 Oct - LIVE LDS Data'!$A$3:$AAD$1504,47,FALSE))</f>
        <v/>
      </c>
      <c r="Q89" s="7297" t="str">
        <f>IF(VLOOKUP($A89,'8 Oct - LIVE LDS Data'!$A$3:$AAD$1504,48,FALSE)=0/1/1900,"",VLOOKUP($A89,'8 Oct - LIVE LDS Data'!$A$3:$AAD$1504,48,FALSE))</f>
        <v/>
      </c>
      <c r="R89" s="7297" t="str">
        <f>IF(VLOOKUP($A89,'8 Oct - LIVE LDS Data'!$A$3:$AAD$1504,54,FALSE)=0/1/1900,"",VLOOKUP($A89,'8 Oct - LIVE LDS Data'!$A$3:$AAD$1504,54,FALSE))</f>
        <v/>
      </c>
      <c r="S89" s="7297" t="str">
        <f>IF(VLOOKUP($A89,'8 Oct - LIVE LDS Data'!$A$3:$AAD$1504,55,FALSE)=0/1/1900,"",VLOOKUP($A89,'8 Oct - LIVE LDS Data'!$A$3:$AAD$1504,55,FALSE))</f>
        <v/>
      </c>
      <c r="T89" s="7297">
        <f>IF(VLOOKUP($A89,'8 Oct - LIVE LDS Data'!$A$3:$AAD$1504,60,FALSE)=0/1/1900,"",VLOOKUP($A89,'8 Oct - LIVE LDS Data'!$A$3:$AAD$1504,60,FALSE))</f>
        <v>46235</v>
      </c>
      <c r="U89" s="7297">
        <f>IF(VLOOKUP($A89,'8 Oct - LIVE LDS Data'!$A$3:$AAD$1504,63,FALSE)=0/1/1900,"",VLOOKUP($A89,'8 Oct - LIVE LDS Data'!$A$3:$AAD$1504,63,FALSE))</f>
        <v>46327</v>
      </c>
      <c r="V89" s="7297" t="str">
        <f>IF(VLOOKUP($A89,'8 Oct - LIVE LDS Data'!$A$3:$AAD$1504,66,FALSE)=0/1/1900,"",VLOOKUP($A89,'8 Oct - LIVE LDS Data'!$A$3:$AAD$1504,66,FALSE))</f>
        <v>TBC</v>
      </c>
      <c r="W89" s="7537" t="str">
        <f>IF(VLOOKUP($A89,'8 Oct - LIVE LDS Data'!$A$3:$AAD$1504,68,FALSE)=0/1/1900,"",VLOOKUP($A89,'8 Oct - LIVE LDS Data'!$A$3:$AAD$1504,68,FALSE))</f>
        <v xml:space="preserve">June 2025 LDS - now current system </v>
      </c>
      <c r="X89" s="7314" t="str">
        <f>IF(VLOOKUP($A89,'8 Oct - LIVE LDS Data'!$A$3:$AAD$1504,79,FALSE)=0/1/1900,"",VLOOKUP($A89,'8 Oct - LIVE LDS Data'!$A$3:$AAD$1504,79,FALSE))</f>
        <v>now current system plan</v>
      </c>
      <c r="Y89" s="7315" t="s">
        <v>90</v>
      </c>
      <c r="Z89" s="7538" t="s">
        <v>8052</v>
      </c>
      <c r="AA89" s="7300">
        <f>IF(VLOOKUP($A89,'8 Oct - LIVE LDS Data'!$A$3:$AAD$1504,72,FALSE)=0/1/1900,"",VLOOKUP($A89,'8 Oct - LIVE LDS Data'!$A$3:$AAD$1504,72,FALSE))</f>
        <v>45455</v>
      </c>
      <c r="AB89" s="7300">
        <f>IF(VLOOKUP($A89,'8 Oct - LIVE LDS Data'!$A$3:$AAD$1504,73,FALSE)=0/1/1900,"",VLOOKUP($A89,'8 Oct - LIVE LDS Data'!$A$3:$AAD$1504,73,FALSE))</f>
        <v>45918</v>
      </c>
      <c r="AC89" s="7300" t="str">
        <f>IF(VLOOKUP($A89,'8 Oct - LIVE LDS Data'!$A$3:$AAD$1504,75,FALSE)=0/1/1900,"",VLOOKUP($A89,'8 Oct - LIVE LDS Data'!$A$3:$AAD$1504,75,FALSE))</f>
        <v/>
      </c>
      <c r="AD89" s="7300">
        <f>IF(VLOOKUP($A89,'8 Oct - LIVE LDS Data'!$A$3:$AAD$1504,76,FALSE)=0/1/1900,"",VLOOKUP($A89,'8 Oct - LIVE LDS Data'!$A$3:$AAD$1504,76,FALSE))</f>
        <v>45918</v>
      </c>
    </row>
    <row r="90" spans="1:30" s="610" customFormat="1" ht="30" hidden="1" customHeight="1" x14ac:dyDescent="0.2">
      <c r="A90" s="7309" t="s">
        <v>1780</v>
      </c>
      <c r="B90" s="7309"/>
      <c r="C90" s="7309" t="s">
        <v>1781</v>
      </c>
      <c r="D90" s="7310"/>
      <c r="E90" s="7310"/>
      <c r="F90" s="7293" t="str">
        <f>IF(VLOOKUP($A90,'8 Oct - LIVE LDS Data'!$A$3:$AAD$1504,4,FALSE)=0/1/1900,"",VLOOKUP($A90,'8 Oct - LIVE LDS Data'!$A$3:$AAD$1504,4,FALSE))</f>
        <v>Local Plan (2016-2031) Review</v>
      </c>
      <c r="G90" s="7294" t="str">
        <f>IF(VLOOKUP($A90,'8 Oct - LIVE LDS Data'!$A$3:$AAD$1504,6,FALSE)=0/1/1900,"",VLOOKUP($A90,'8 Oct - LIVE LDS Data'!$A$3:$AAD$1504,6,FALSE))</f>
        <v/>
      </c>
      <c r="H90" s="7294" t="str">
        <f>IF(VLOOKUP($A90,'8 Oct - LIVE LDS Data'!$A$3:$AAD$1504,7,FALSE)=0/1/1900,"",VLOOKUP($A90,'8 Oct - LIVE LDS Data'!$A$3:$AAD$1504,7,FALSE))</f>
        <v/>
      </c>
      <c r="I90" s="7294" t="str">
        <f>IF(VLOOKUP($A90,'8 Oct - LIVE LDS Data'!$A$3:$AAD$1504,8,FALSE)=0/1/1900,"",VLOOKUP($A90,'8 Oct - LIVE LDS Data'!$A$3:$AAD$1504,8,FALSE))</f>
        <v>N</v>
      </c>
      <c r="J90" s="7294" t="str">
        <f>IF(VLOOKUP($A90,'8 Oct - LIVE LDS Data'!$A$3:$AAD$1504,9,FALSE)=0/1/1900,"",VLOOKUP($A90,'8 Oct - LIVE LDS Data'!$A$3:$AAD$1504,9,FALSE))</f>
        <v>N</v>
      </c>
      <c r="K90" s="7295">
        <f>IF(VLOOKUP($A90,'8 Oct - LIVE LDS Data'!$A$3:$AAD$1504,10,FALSE)=0/1/1900,"",VLOOKUP($A90,'8 Oct - LIVE LDS Data'!$A$3:$AAD$1504,10,FALSE))</f>
        <v>44517</v>
      </c>
      <c r="L90" s="7297">
        <f>IF(VLOOKUP($A90,'8 Oct - LIVE LDS Data'!$A$3:$AAD$1504,33,FALSE)=0/1/1900,"",VLOOKUP($A90,'8 Oct - LIVE LDS Data'!$A$3:$AAD$1504,33,FALSE))</f>
        <v>45931</v>
      </c>
      <c r="M90" s="7297" t="str">
        <f>IF(VLOOKUP($A90,'8 Oct - LIVE LDS Data'!$A$3:$AAD$1504,34,FALSE)=0/1/1900,"",VLOOKUP($A90,'8 Oct - LIVE LDS Data'!$A$3:$AAD$1504,34,FALSE))</f>
        <v/>
      </c>
      <c r="N90" s="7297" t="str">
        <f>IF(VLOOKUP($A90,'8 Oct - LIVE LDS Data'!$A$3:$AAD$1504,40,FALSE)=0/1/1900,"",VLOOKUP($A90,'8 Oct - LIVE LDS Data'!$A$3:$AAD$1504,40,FALSE))</f>
        <v/>
      </c>
      <c r="O90" s="7297" t="str">
        <f>IF(VLOOKUP($A90,'8 Oct - LIVE LDS Data'!$A$3:$AAD$1504,41,FALSE)=0/1/1900,"",VLOOKUP($A90,'8 Oct - LIVE LDS Data'!$A$3:$AAD$1504,41,FALSE))</f>
        <v/>
      </c>
      <c r="P90" s="7297" t="str">
        <f>IF(VLOOKUP($A90,'8 Oct - LIVE LDS Data'!$A$3:$AAD$1504,47,FALSE)=0/1/1900,"",VLOOKUP($A90,'8 Oct - LIVE LDS Data'!$A$3:$AAD$1504,47,FALSE))</f>
        <v/>
      </c>
      <c r="Q90" s="7297" t="str">
        <f>IF(VLOOKUP($A90,'8 Oct - LIVE LDS Data'!$A$3:$AAD$1504,48,FALSE)=0/1/1900,"",VLOOKUP($A90,'8 Oct - LIVE LDS Data'!$A$3:$AAD$1504,48,FALSE))</f>
        <v/>
      </c>
      <c r="R90" s="7297" t="str">
        <f>IF(VLOOKUP($A90,'8 Oct - LIVE LDS Data'!$A$3:$AAD$1504,54,FALSE)=0/1/1900,"",VLOOKUP($A90,'8 Oct - LIVE LDS Data'!$A$3:$AAD$1504,54,FALSE))</f>
        <v/>
      </c>
      <c r="S90" s="7297" t="str">
        <f>IF(VLOOKUP($A90,'8 Oct - LIVE LDS Data'!$A$3:$AAD$1504,55,FALSE)=0/1/1900,"",VLOOKUP($A90,'8 Oct - LIVE LDS Data'!$A$3:$AAD$1504,55,FALSE))</f>
        <v/>
      </c>
      <c r="T90" s="7297">
        <f>IF(VLOOKUP($A90,'8 Oct - LIVE LDS Data'!$A$3:$AAD$1504,60,FALSE)=0/1/1900,"",VLOOKUP($A90,'8 Oct - LIVE LDS Data'!$A$3:$AAD$1504,60,FALSE))</f>
        <v>46204</v>
      </c>
      <c r="U90" s="7297">
        <f>IF(VLOOKUP($A90,'8 Oct - LIVE LDS Data'!$A$3:$AAD$1504,63,FALSE)=0/1/1900,"",VLOOKUP($A90,'8 Oct - LIVE LDS Data'!$A$3:$AAD$1504,63,FALSE))</f>
        <v>46357</v>
      </c>
      <c r="V90" s="7297" t="str">
        <f>IF(VLOOKUP($A90,'8 Oct - LIVE LDS Data'!$A$3:$AAD$1504,66,FALSE)=0/1/1900,"",VLOOKUP($A90,'8 Oct - LIVE LDS Data'!$A$3:$AAD$1504,66,FALSE))</f>
        <v>TBC</v>
      </c>
      <c r="W90" s="7537" t="str">
        <f>IF(VLOOKUP($A90,'8 Oct - LIVE LDS Data'!$A$3:$AAD$1504,68,FALSE)=0/1/1900,"",VLOOKUP($A90,'8 Oct - LIVE LDS Data'!$A$3:$AAD$1504,68,FALSE))</f>
        <v>Submission now Dec 2026</v>
      </c>
      <c r="X90" s="7314" t="str">
        <f>IF(VLOOKUP($A90,'8 Oct - LIVE LDS Data'!$A$3:$AAD$1504,79,FALSE)=0/1/1900,"",VLOOKUP($A90,'8 Oct - LIVE LDS Data'!$A$3:$AAD$1504,79,FALSE))</f>
        <v>Reg 18 yet to start</v>
      </c>
      <c r="Y90" s="7315" t="s">
        <v>3757</v>
      </c>
      <c r="Z90" s="7538" t="s">
        <v>8054</v>
      </c>
      <c r="AA90" s="7300">
        <f>IF(VLOOKUP($A90,'8 Oct - LIVE LDS Data'!$A$3:$AAD$1504,72,FALSE)=0/1/1900,"",VLOOKUP($A90,'8 Oct - LIVE LDS Data'!$A$3:$AAD$1504,72,FALSE))</f>
        <v>45320</v>
      </c>
      <c r="AB90" s="7300">
        <f>IF(VLOOKUP($A90,'8 Oct - LIVE LDS Data'!$A$3:$AAD$1504,73,FALSE)=0/1/1900,"",VLOOKUP($A90,'8 Oct - LIVE LDS Data'!$A$3:$AAD$1504,73,FALSE))</f>
        <v>45855</v>
      </c>
      <c r="AC90" s="7300">
        <f>IF(VLOOKUP($A90,'8 Oct - LIVE LDS Data'!$A$3:$AAD$1504,75,FALSE)=0/1/1900,"",VLOOKUP($A90,'8 Oct - LIVE LDS Data'!$A$3:$AAD$1504,75,FALSE))</f>
        <v>45427</v>
      </c>
      <c r="AD90" s="7300">
        <f>IF(VLOOKUP($A90,'8 Oct - LIVE LDS Data'!$A$3:$AAD$1504,76,FALSE)=0/1/1900,"",VLOOKUP($A90,'8 Oct - LIVE LDS Data'!$A$3:$AAD$1504,76,FALSE))</f>
        <v>45855</v>
      </c>
    </row>
    <row r="91" spans="1:30" s="610" customFormat="1" ht="30" hidden="1" customHeight="1" x14ac:dyDescent="0.2">
      <c r="A91" s="1465" t="s">
        <v>1788</v>
      </c>
      <c r="B91" s="1465"/>
      <c r="C91" s="1465" t="s">
        <v>1789</v>
      </c>
      <c r="D91" s="1466"/>
      <c r="E91" s="1466"/>
      <c r="F91" s="7293" t="str">
        <f>IF(VLOOKUP($A91,'8 Oct - LIVE LDS Data'!$A$3:$AAD$1504,4,FALSE)=0/1/1900,"",VLOOKUP($A91,'8 Oct - LIVE LDS Data'!$A$3:$AAD$1504,4,FALSE))</f>
        <v>Herefordshire Local Plan 2021 - 2041</v>
      </c>
      <c r="G91" s="7294">
        <f>IF(VLOOKUP($A91,'8 Oct - LIVE LDS Data'!$A$3:$AAD$1504,6,FALSE)=0/1/1900,"",VLOOKUP($A91,'8 Oct - LIVE LDS Data'!$A$3:$AAD$1504,6,FALSE))</f>
        <v>2021</v>
      </c>
      <c r="H91" s="7294">
        <f>IF(VLOOKUP($A91,'8 Oct - LIVE LDS Data'!$A$3:$AAD$1504,7,FALSE)=0/1/1900,"",VLOOKUP($A91,'8 Oct - LIVE LDS Data'!$A$3:$AAD$1504,7,FALSE))</f>
        <v>2041</v>
      </c>
      <c r="I91" s="7294" t="str">
        <f>IF(VLOOKUP($A91,'8 Oct - LIVE LDS Data'!$A$3:$AAD$1504,8,FALSE)=0/1/1900,"",VLOOKUP($A91,'8 Oct - LIVE LDS Data'!$A$3:$AAD$1504,8,FALSE))</f>
        <v>N</v>
      </c>
      <c r="J91" s="7294" t="str">
        <f>IF(VLOOKUP($A91,'8 Oct - LIVE LDS Data'!$A$3:$AAD$1504,9,FALSE)=0/1/1900,"",VLOOKUP($A91,'8 Oct - LIVE LDS Data'!$A$3:$AAD$1504,9,FALSE))</f>
        <v>N</v>
      </c>
      <c r="K91" s="7295">
        <f>IF(VLOOKUP($A91,'8 Oct - LIVE LDS Data'!$A$3:$AAD$1504,10,FALSE)=0/1/1900,"",VLOOKUP($A91,'8 Oct - LIVE LDS Data'!$A$3:$AAD$1504,10,FALSE))</f>
        <v>42293</v>
      </c>
      <c r="L91" s="7297">
        <f>IF(VLOOKUP($A91,'8 Oct - LIVE LDS Data'!$A$3:$AAD$1504,33,FALSE)=0/1/1900,"",VLOOKUP($A91,'8 Oct - LIVE LDS Data'!$A$3:$AAD$1504,33,FALSE))</f>
        <v>46082</v>
      </c>
      <c r="M91" s="7297">
        <f>IF(VLOOKUP($A91,'8 Oct - LIVE LDS Data'!$A$3:$AAD$1504,34,FALSE)=0/1/1900,"",VLOOKUP($A91,'8 Oct - LIVE LDS Data'!$A$3:$AAD$1504,34,FALSE))</f>
        <v>44578</v>
      </c>
      <c r="N91" s="7297">
        <f>IF(VLOOKUP($A91,'8 Oct - LIVE LDS Data'!$A$3:$AAD$1504,40,FALSE)=0/1/1900,"",VLOOKUP($A91,'8 Oct - LIVE LDS Data'!$A$3:$AAD$1504,40,FALSE))</f>
        <v>44652</v>
      </c>
      <c r="O91" s="7297">
        <f>IF(VLOOKUP($A91,'8 Oct - LIVE LDS Data'!$A$3:$AAD$1504,41,FALSE)=0/1/1900,"",VLOOKUP($A91,'8 Oct - LIVE LDS Data'!$A$3:$AAD$1504,41,FALSE))</f>
        <v>44655</v>
      </c>
      <c r="P91" s="7297" t="str">
        <f>IF(VLOOKUP($A91,'8 Oct - LIVE LDS Data'!$A$3:$AAD$1504,47,FALSE)=0/1/1900,"",VLOOKUP($A91,'8 Oct - LIVE LDS Data'!$A$3:$AAD$1504,47,FALSE))</f>
        <v>April 2024
(was Sep-2023)</v>
      </c>
      <c r="Q91" s="7297">
        <f>IF(VLOOKUP($A91,'8 Oct - LIVE LDS Data'!$A$3:$AAD$1504,48,FALSE)=0/1/1900,"",VLOOKUP($A91,'8 Oct - LIVE LDS Data'!$A$3:$AAD$1504,48,FALSE))</f>
        <v>45376</v>
      </c>
      <c r="R91" s="7297">
        <f>IF(VLOOKUP($A91,'8 Oct - LIVE LDS Data'!$A$3:$AAD$1504,54,FALSE)=0/1/1900,"",VLOOKUP($A91,'8 Oct - LIVE LDS Data'!$A$3:$AAD$1504,54,FALSE))</f>
        <v>46082</v>
      </c>
      <c r="S91" s="7297" t="str">
        <f>IF(VLOOKUP($A91,'8 Oct - LIVE LDS Data'!$A$3:$AAD$1504,55,FALSE)=0/1/1900,"",VLOOKUP($A91,'8 Oct - LIVE LDS Data'!$A$3:$AAD$1504,55,FALSE))</f>
        <v/>
      </c>
      <c r="T91" s="7297">
        <f>IF(VLOOKUP($A91,'8 Oct - LIVE LDS Data'!$A$3:$AAD$1504,60,FALSE)=0/1/1900,"",VLOOKUP($A91,'8 Oct - LIVE LDS Data'!$A$3:$AAD$1504,60,FALSE))</f>
        <v>46447</v>
      </c>
      <c r="U91" s="7297">
        <f>IF(VLOOKUP($A91,'8 Oct - LIVE LDS Data'!$A$3:$AAD$1504,63,FALSE)=0/1/1900,"",VLOOKUP($A91,'8 Oct - LIVE LDS Data'!$A$3:$AAD$1504,63,FALSE))</f>
        <v>46753</v>
      </c>
      <c r="V91" s="7297">
        <f>IF(VLOOKUP($A91,'8 Oct - LIVE LDS Data'!$A$3:$AAD$1504,66,FALSE)=0/1/1900,"",VLOOKUP($A91,'8 Oct - LIVE LDS Data'!$A$3:$AAD$1504,66,FALSE))</f>
        <v>47027</v>
      </c>
      <c r="W91" s="7537" t="str">
        <f>IF(VLOOKUP($A91,'8 Oct - LIVE LDS Data'!$A$3:$AAD$1504,68,FALSE)=0/1/1900,"",VLOOKUP($A91,'8 Oct - LIVE LDS Data'!$A$3:$AAD$1504,68,FALSE))</f>
        <v xml:space="preserve">LDS for adoption is due before Cabinet on 6th March. Very unrealistic timetable. Have flagged to LPA and are getting PAS support. </v>
      </c>
      <c r="X91" s="7314" t="str">
        <f>IF(VLOOKUP($A91,'8 Oct - LIVE LDS Data'!$A$3:$AAD$1504,79,FALSE)=0/1/1900,"",VLOOKUP($A91,'8 Oct - LIVE LDS Data'!$A$3:$AAD$1504,79,FALSE))</f>
        <v>new plan to be prepared under new system</v>
      </c>
      <c r="Y91" s="7315" t="s">
        <v>90</v>
      </c>
      <c r="Z91" s="7538" t="s">
        <v>8051</v>
      </c>
      <c r="AA91" s="7300">
        <f>IF(VLOOKUP($A91,'8 Oct - LIVE LDS Data'!$A$3:$AAD$1504,72,FALSE)=0/1/1900,"",VLOOKUP($A91,'8 Oct - LIVE LDS Data'!$A$3:$AAD$1504,72,FALSE))</f>
        <v>45320</v>
      </c>
      <c r="AB91" s="7300">
        <f>IF(VLOOKUP($A91,'8 Oct - LIVE LDS Data'!$A$3:$AAD$1504,73,FALSE)=0/1/1900,"",VLOOKUP($A91,'8 Oct - LIVE LDS Data'!$A$3:$AAD$1504,73,FALSE))</f>
        <v>45776</v>
      </c>
      <c r="AC91" s="7300">
        <f>IF(VLOOKUP($A91,'8 Oct - LIVE LDS Data'!$A$3:$AAD$1504,75,FALSE)=0/1/1900,"",VLOOKUP($A91,'8 Oct - LIVE LDS Data'!$A$3:$AAD$1504,75,FALSE))</f>
        <v>44274</v>
      </c>
      <c r="AD91" s="7300">
        <f>IF(VLOOKUP($A91,'8 Oct - LIVE LDS Data'!$A$3:$AAD$1504,76,FALSE)=0/1/1900,"",VLOOKUP($A91,'8 Oct - LIVE LDS Data'!$A$3:$AAD$1504,76,FALSE))</f>
        <v>45686</v>
      </c>
    </row>
    <row r="92" spans="1:30" s="610" customFormat="1" ht="30" hidden="1" customHeight="1" x14ac:dyDescent="0.2">
      <c r="A92" s="1465" t="s">
        <v>1826</v>
      </c>
      <c r="B92" s="1465"/>
      <c r="C92" s="1467" t="s">
        <v>1807</v>
      </c>
      <c r="D92" s="1480"/>
      <c r="E92" s="1480"/>
      <c r="F92" s="7293" t="str">
        <f>IF(VLOOKUP($A92,'8 Oct - LIVE LDS Data'!$A$3:$AAD$1504,4,FALSE)=0/1/1900,"",VLOOKUP($A92,'8 Oct - LIVE LDS Data'!$A$3:$AAD$1504,4,FALSE))</f>
        <v>Hertsmere Local Plan 2024</v>
      </c>
      <c r="G92" s="7294" t="str">
        <f>IF(VLOOKUP($A92,'8 Oct - LIVE LDS Data'!$A$3:$AAD$1504,6,FALSE)=0/1/1900,"",VLOOKUP($A92,'8 Oct - LIVE LDS Data'!$A$3:$AAD$1504,6,FALSE))</f>
        <v>2025</v>
      </c>
      <c r="H92" s="7294" t="str">
        <f>IF(VLOOKUP($A92,'8 Oct - LIVE LDS Data'!$A$3:$AAD$1504,7,FALSE)=0/1/1900,"",VLOOKUP($A92,'8 Oct - LIVE LDS Data'!$A$3:$AAD$1504,7,FALSE))</f>
        <v>2041</v>
      </c>
      <c r="I92" s="7294" t="str">
        <f>IF(VLOOKUP($A92,'8 Oct - LIVE LDS Data'!$A$3:$AAD$1504,8,FALSE)=0/1/1900,"",VLOOKUP($A92,'8 Oct - LIVE LDS Data'!$A$3:$AAD$1504,8,FALSE))</f>
        <v>N</v>
      </c>
      <c r="J92" s="7294" t="str">
        <f>IF(VLOOKUP($A92,'8 Oct - LIVE LDS Data'!$A$3:$AAD$1504,9,FALSE)=0/1/1900,"",VLOOKUP($A92,'8 Oct - LIVE LDS Data'!$A$3:$AAD$1504,9,FALSE))</f>
        <v>N</v>
      </c>
      <c r="K92" s="7295">
        <f>IF(VLOOKUP($A92,'8 Oct - LIVE LDS Data'!$A$3:$AAD$1504,10,FALSE)=0/1/1900,"",VLOOKUP($A92,'8 Oct - LIVE LDS Data'!$A$3:$AAD$1504,10,FALSE))</f>
        <v>41290</v>
      </c>
      <c r="L92" s="7297">
        <f>IF(VLOOKUP($A92,'8 Oct - LIVE LDS Data'!$A$3:$AAD$1504,33,FALSE)=0/1/1900,"",VLOOKUP($A92,'8 Oct - LIVE LDS Data'!$A$3:$AAD$1504,33,FALSE))</f>
        <v>45383</v>
      </c>
      <c r="M92" s="7297">
        <f>IF(VLOOKUP($A92,'8 Oct - LIVE LDS Data'!$A$3:$AAD$1504,34,FALSE)=0/1/1900,"",VLOOKUP($A92,'8 Oct - LIVE LDS Data'!$A$3:$AAD$1504,34,FALSE))</f>
        <v>45385</v>
      </c>
      <c r="N92" s="7297">
        <f>IF(VLOOKUP($A92,'8 Oct - LIVE LDS Data'!$A$3:$AAD$1504,40,FALSE)=0/1/1900,"",VLOOKUP($A92,'8 Oct - LIVE LDS Data'!$A$3:$AAD$1504,40,FALSE))</f>
        <v>46023</v>
      </c>
      <c r="O92" s="7297" t="str">
        <f>IF(VLOOKUP($A92,'8 Oct - LIVE LDS Data'!$A$3:$AAD$1504,41,FALSE)=0/1/1900,"",VLOOKUP($A92,'8 Oct - LIVE LDS Data'!$A$3:$AAD$1504,41,FALSE))</f>
        <v/>
      </c>
      <c r="P92" s="7297" t="str">
        <f>IF(VLOOKUP($A92,'8 Oct - LIVE LDS Data'!$A$3:$AAD$1504,47,FALSE)=0/1/1900,"",VLOOKUP($A92,'8 Oct - LIVE LDS Data'!$A$3:$AAD$1504,47,FALSE))</f>
        <v/>
      </c>
      <c r="Q92" s="7297" t="str">
        <f>IF(VLOOKUP($A92,'8 Oct - LIVE LDS Data'!$A$3:$AAD$1504,48,FALSE)=0/1/1900,"",VLOOKUP($A92,'8 Oct - LIVE LDS Data'!$A$3:$AAD$1504,48,FALSE))</f>
        <v/>
      </c>
      <c r="R92" s="7297" t="str">
        <f>IF(VLOOKUP($A92,'8 Oct - LIVE LDS Data'!$A$3:$AAD$1504,54,FALSE)=0/1/1900,"",VLOOKUP($A92,'8 Oct - LIVE LDS Data'!$A$3:$AAD$1504,54,FALSE))</f>
        <v/>
      </c>
      <c r="S92" s="7297" t="str">
        <f>IF(VLOOKUP($A92,'8 Oct - LIVE LDS Data'!$A$3:$AAD$1504,55,FALSE)=0/1/1900,"",VLOOKUP($A92,'8 Oct - LIVE LDS Data'!$A$3:$AAD$1504,55,FALSE))</f>
        <v/>
      </c>
      <c r="T92" s="7297">
        <f>IF(VLOOKUP($A92,'8 Oct - LIVE LDS Data'!$A$3:$AAD$1504,60,FALSE)=0/1/1900,"",VLOOKUP($A92,'8 Oct - LIVE LDS Data'!$A$3:$AAD$1504,60,FALSE))</f>
        <v>46113</v>
      </c>
      <c r="U92" s="7297">
        <f>IF(VLOOKUP($A92,'8 Oct - LIVE LDS Data'!$A$3:$AAD$1504,63,FALSE)=0/1/1900,"",VLOOKUP($A92,'8 Oct - LIVE LDS Data'!$A$3:$AAD$1504,63,FALSE))</f>
        <v>46174</v>
      </c>
      <c r="V92" s="7297">
        <f>IF(VLOOKUP($A92,'8 Oct - LIVE LDS Data'!$A$3:$AAD$1504,66,FALSE)=0/1/1900,"",VLOOKUP($A92,'8 Oct - LIVE LDS Data'!$A$3:$AAD$1504,66,FALSE))</f>
        <v>46631</v>
      </c>
      <c r="W92" s="7537" t="str">
        <f>IF(VLOOKUP($A92,'8 Oct - LIVE LDS Data'!$A$3:$AAD$1504,68,FALSE)=0/1/1900,"",VLOOKUP($A92,'8 Oct - LIVE LDS Data'!$A$3:$AAD$1504,68,FALSE))</f>
        <v xml:space="preserve">November 2023 LDS provides timetable for work on new version of emerging local plan with Reg 18 April - June 2024; Reg 19 November - December 2024; Submission April 2025; and Adoption June 2026.  22/03/24 LPA confirm they are expecting to do a further R18.  R19 expected Jan 25 with submission July 25
</v>
      </c>
      <c r="X92" s="7314" t="str">
        <f>IF(VLOOKUP($A92,'8 Oct - LIVE LDS Data'!$A$3:$AAD$1504,79,FALSE)=0/1/1900,"",VLOOKUP($A92,'8 Oct - LIVE LDS Data'!$A$3:$AAD$1504,79,FALSE))</f>
        <v>Reg 18 completed</v>
      </c>
      <c r="Y92" s="7315" t="s">
        <v>90</v>
      </c>
      <c r="Z92" s="7538" t="s">
        <v>8064</v>
      </c>
      <c r="AA92" s="7300">
        <f>IF(VLOOKUP($A92,'8 Oct - LIVE LDS Data'!$A$3:$AAD$1504,72,FALSE)=0/1/1900,"",VLOOKUP($A92,'8 Oct - LIVE LDS Data'!$A$3:$AAD$1504,72,FALSE))</f>
        <v>45215</v>
      </c>
      <c r="AB92" s="7300">
        <f>IF(VLOOKUP($A92,'8 Oct - LIVE LDS Data'!$A$3:$AAD$1504,73,FALSE)=0/1/1900,"",VLOOKUP($A92,'8 Oct - LIVE LDS Data'!$A$3:$AAD$1504,73,FALSE))</f>
        <v>45776</v>
      </c>
      <c r="AC92" s="7300">
        <f>IF(VLOOKUP($A92,'8 Oct - LIVE LDS Data'!$A$3:$AAD$1504,75,FALSE)=0/1/1900,"",VLOOKUP($A92,'8 Oct - LIVE LDS Data'!$A$3:$AAD$1504,75,FALSE))</f>
        <v>45148</v>
      </c>
      <c r="AD92" s="7300">
        <f>IF(VLOOKUP($A92,'8 Oct - LIVE LDS Data'!$A$3:$AAD$1504,76,FALSE)=0/1/1900,"",VLOOKUP($A92,'8 Oct - LIVE LDS Data'!$A$3:$AAD$1504,76,FALSE))</f>
        <v>45415</v>
      </c>
    </row>
    <row r="93" spans="1:30" s="610" customFormat="1" ht="30" customHeight="1" x14ac:dyDescent="0.2">
      <c r="A93" s="1465"/>
      <c r="B93" s="3349" t="s">
        <v>1824</v>
      </c>
      <c r="C93" s="1467" t="s">
        <v>1807</v>
      </c>
      <c r="D93" s="1480"/>
      <c r="E93" s="1480"/>
      <c r="F93" s="7293" t="str">
        <f>IF(VLOOKUP($B93,'8 Oct - LIVE LDS Data'!$B$3:$AAD$1504,3,FALSE)=0/1/1900,"",VLOOKUP($B93,'8 Oct - LIVE LDS Data'!$B$3:$AAD$1504,3,FALSE))</f>
        <v>South West Hertfordshire 2050
Joint Strategic Plan</v>
      </c>
      <c r="G93" s="7311">
        <f>IF(VLOOKUP($B93,'8 Oct - LIVE LDS Data'!$B$3:$AAD$1504,5,FALSE)=0/1/1900,"",VLOOKUP($B93,'8 Oct - LIVE LDS Data'!$B$3:$AAD$1504,5,FALSE))</f>
        <v>2025</v>
      </c>
      <c r="H93" s="7311">
        <f>IF(VLOOKUP($B93,'8 Oct - LIVE LDS Data'!$B$3:$AAD$1504,6,FALSE)=0/1/1900,"",VLOOKUP($B93,'8 Oct - LIVE LDS Data'!$B$3:$AAD$1504,6,FALSE))</f>
        <v>2050</v>
      </c>
      <c r="I93" s="7311" t="str">
        <f>IF(VLOOKUP($B93,'8 Oct - LIVE LDS Data'!$B$3:$AAD$1504,7,FALSE)=0/1/1900,"",VLOOKUP($B93,'8 Oct - LIVE LDS Data'!$B$3:$AAD$1504,7,FALSE))</f>
        <v>N</v>
      </c>
      <c r="J93" s="7311" t="str">
        <f>IF(VLOOKUP($B93,'8 Oct - LIVE LDS Data'!$B$3:$AAD$1504,8,FALSE)=0/1/1900,"",VLOOKUP($B93,'8 Oct - LIVE LDS Data'!$B$3:$AAD$1504,8,FALSE))</f>
        <v>Y</v>
      </c>
      <c r="K93" s="7295">
        <f>IF(VLOOKUP($B93,'8 Oct - LIVE LDS Data'!$B$3:$AAD$1504,9,FALSE)=0/1/1900,"",VLOOKUP($B93,'8 Oct - LIVE LDS Data'!$B$3:$AAD$1504,9,FALSE))</f>
        <v>41290</v>
      </c>
      <c r="L93" s="7297">
        <f>IF(VLOOKUP($B93,'8 Oct - LIVE LDS Data'!$B$3:$AAD$1504,32,FALSE)=0/1/1900,"",VLOOKUP($B93,'8 Oct - LIVE LDS Data'!$B$3:$AAD$1504,32,FALSE))</f>
        <v>44805</v>
      </c>
      <c r="M93" s="7297">
        <f>IF(VLOOKUP($B93,'8 Oct - LIVE LDS Data'!$B$3:$AAD$1504,33,FALSE)=0/1/1900,"",VLOOKUP($B93,'8 Oct - LIVE LDS Data'!$B$3:$AAD$1504,33,FALSE))</f>
        <v>44809</v>
      </c>
      <c r="N93" s="7297">
        <f>IF(VLOOKUP($B93,'8 Oct - LIVE LDS Data'!$B$3:$AAD$1504,39,FALSE)=0/1/1900,"",VLOOKUP($B93,'8 Oct - LIVE LDS Data'!$B$3:$AAD$1504,39,FALSE))</f>
        <v>45444</v>
      </c>
      <c r="O93" s="7297" t="str">
        <f>IF(VLOOKUP($B93,'8 Oct - LIVE LDS Data'!$B$3:$AAD$1504,40,FALSE)=0/1/1900,"",VLOOKUP($B93,'8 Oct - LIVE LDS Data'!$B$3:$AAD$1504,40,FALSE))</f>
        <v/>
      </c>
      <c r="P93" s="7297" t="str">
        <f>IF(VLOOKUP($B93,'8 Oct - LIVE LDS Data'!$B$3:$AAD$1504,46,FALSE)=0/1/1900,"",VLOOKUP($B93,'8 Oct - LIVE LDS Data'!$B$3:$AAD$1504,46,FALSE))</f>
        <v/>
      </c>
      <c r="Q93" s="7297" t="str">
        <f>IF(VLOOKUP($B93,'8 Oct - LIVE LDS Data'!$B$3:$AAD$1504,47,FALSE)=0/1/1900,"",VLOOKUP($B93,'8 Oct - LIVE LDS Data'!$B$3:$AAD$1504,47,FALSE))</f>
        <v/>
      </c>
      <c r="R93" s="7297" t="str">
        <f>IF(VLOOKUP($B93,'8 Oct - LIVE LDS Data'!$B$3:$AAD$1504,53,FALSE)=0/1/1900,"",VLOOKUP($B93,'8 Oct - LIVE LDS Data'!$B$3:$AAD$1504,53,FALSE))</f>
        <v/>
      </c>
      <c r="S93" s="7297" t="str">
        <f>IF(VLOOKUP($B93,'8 Oct - LIVE LDS Data'!$B$3:$AAD$1504,54,FALSE)=0/1/1900,"",VLOOKUP($B93,'8 Oct - LIVE LDS Data'!$B$3:$AAD$1504,54,FALSE))</f>
        <v/>
      </c>
      <c r="T93" s="7297">
        <f>IF(VLOOKUP($B93,'8 Oct - LIVE LDS Data'!$B$3:$AAD$1504,59,FALSE)=0/1/1900,"",VLOOKUP($B93,'8 Oct - LIVE LDS Data'!$B$3:$AAD$1504,59,FALSE))</f>
        <v>45658</v>
      </c>
      <c r="U93" s="7297">
        <f>IF(VLOOKUP($B93,'8 Oct - LIVE LDS Data'!$B$3:$AAD$1504,62,FALSE)=0/1/1900,"",VLOOKUP($B93,'8 Oct - LIVE LDS Data'!$B$3:$AAD$1504,62,FALSE))</f>
        <v>45717</v>
      </c>
      <c r="V93" s="7297" t="str">
        <f>IF(VLOOKUP($B93,'8 Oct - LIVE LDS Data'!$B$3:$AAD$1504,65,FALSE)=0/1/1900,"",VLOOKUP($B93,'8 Oct - LIVE LDS Data'!$B$3:$AAD$1504,65,FALSE))</f>
        <v>TBC</v>
      </c>
      <c r="W93" s="7537"/>
      <c r="X93" s="7314" t="str">
        <f>IF(VLOOKUP($B93,'8 Oct - LIVE LDS Data'!$B$3:$AAD$1504,78,FALSE)=0/1/1900,"",VLOOKUP($B93,'8 Oct - LIVE LDS Data'!$B$3:$AAD$1504,78,FALSE))</f>
        <v>Reg 18 ongoing</v>
      </c>
      <c r="Y93" s="7315"/>
      <c r="Z93" s="7538"/>
      <c r="AA93" s="7313">
        <f>IF(VLOOKUP($B93,'8 Oct - LIVE LDS Data'!$B$3:$AAD$1504,71,FALSE)=0/1/1900,"",VLOOKUP($B93,'8 Oct - LIVE LDS Data'!$B$3:$AAD$1504,71,FALSE))</f>
        <v>45468</v>
      </c>
      <c r="AB93" s="7300" t="str">
        <f>IF(VLOOKUP($B93,'8 Oct - LIVE LDS Data'!$B$3:$AAD$1504,72,FALSE)=0/1/1900,"",VLOOKUP($B93,'8 Oct - LIVE LDS Data'!$B$3:$AAD$1504,72,FALSE))</f>
        <v/>
      </c>
      <c r="AC93" s="7300">
        <f>IF(VLOOKUP($B93,'8 Oct - LIVE LDS Data'!$B$3:$AAD$1504,74,FALSE)=0/1/1900,"",VLOOKUP($B93,'8 Oct - LIVE LDS Data'!$B$3:$AAD$1504,74,FALSE))</f>
        <v>44803</v>
      </c>
      <c r="AD93" s="7300">
        <f>IF(VLOOKUP($B93,'8 Oct - LIVE LDS Data'!$B$3:$AAD$1504,75,FALSE)=0/1/1900,"",VLOOKUP($B93,'8 Oct - LIVE LDS Data'!$B$3:$AAD$1504,75,FALSE))</f>
        <v>45345</v>
      </c>
    </row>
    <row r="94" spans="1:30" s="610" customFormat="1" ht="30" hidden="1" customHeight="1" x14ac:dyDescent="0.2">
      <c r="A94" s="1465" t="s">
        <v>1839</v>
      </c>
      <c r="B94" s="1465"/>
      <c r="C94" s="1465" t="s">
        <v>1840</v>
      </c>
      <c r="D94" s="1466"/>
      <c r="E94" s="1466"/>
      <c r="F94" s="7293" t="str">
        <f>IF(VLOOKUP($A94,'8 Oct - LIVE LDS Data'!$A$3:$AAD$1504,4,FALSE)=0/1/1900,"",VLOOKUP($A94,'8 Oct - LIVE LDS Data'!$A$3:$AAD$1504,4,FALSE))</f>
        <v>Updated High Peak Local Plan</v>
      </c>
      <c r="G94" s="7294" t="str">
        <f>IF(VLOOKUP($A94,'8 Oct - LIVE LDS Data'!$A$3:$AAD$1504,6,FALSE)=0/1/1900,"",VLOOKUP($A94,'8 Oct - LIVE LDS Data'!$A$3:$AAD$1504,6,FALSE))</f>
        <v/>
      </c>
      <c r="H94" s="7294" t="str">
        <f>IF(VLOOKUP($A94,'8 Oct - LIVE LDS Data'!$A$3:$AAD$1504,7,FALSE)=0/1/1900,"",VLOOKUP($A94,'8 Oct - LIVE LDS Data'!$A$3:$AAD$1504,7,FALSE))</f>
        <v/>
      </c>
      <c r="I94" s="7294" t="str">
        <f>IF(VLOOKUP($A94,'8 Oct - LIVE LDS Data'!$A$3:$AAD$1504,8,FALSE)=0/1/1900,"",VLOOKUP($A94,'8 Oct - LIVE LDS Data'!$A$3:$AAD$1504,8,FALSE))</f>
        <v>N</v>
      </c>
      <c r="J94" s="7294" t="str">
        <f>IF(VLOOKUP($A94,'8 Oct - LIVE LDS Data'!$A$3:$AAD$1504,9,FALSE)=0/1/1900,"",VLOOKUP($A94,'8 Oct - LIVE LDS Data'!$A$3:$AAD$1504,9,FALSE))</f>
        <v>N</v>
      </c>
      <c r="K94" s="7295">
        <f>IF(VLOOKUP($A94,'8 Oct - LIVE LDS Data'!$A$3:$AAD$1504,10,FALSE)=0/1/1900,"",VLOOKUP($A94,'8 Oct - LIVE LDS Data'!$A$3:$AAD$1504,10,FALSE))</f>
        <v>42474</v>
      </c>
      <c r="L94" s="7297">
        <f>IF(VLOOKUP($A94,'8 Oct - LIVE LDS Data'!$A$3:$AAD$1504,33,FALSE)=0/1/1900,"",VLOOKUP($A94,'8 Oct - LIVE LDS Data'!$A$3:$AAD$1504,33,FALSE))</f>
        <v>45748</v>
      </c>
      <c r="M94" s="7297" t="str">
        <f>IF(VLOOKUP($A94,'8 Oct - LIVE LDS Data'!$A$3:$AAD$1504,34,FALSE)=0/1/1900,"",VLOOKUP($A94,'8 Oct - LIVE LDS Data'!$A$3:$AAD$1504,34,FALSE))</f>
        <v/>
      </c>
      <c r="N94" s="7297" t="str">
        <f>IF(VLOOKUP($A94,'8 Oct - LIVE LDS Data'!$A$3:$AAD$1504,40,FALSE)=0/1/1900,"",VLOOKUP($A94,'8 Oct - LIVE LDS Data'!$A$3:$AAD$1504,40,FALSE))</f>
        <v/>
      </c>
      <c r="O94" s="7297" t="str">
        <f>IF(VLOOKUP($A94,'8 Oct - LIVE LDS Data'!$A$3:$AAD$1504,41,FALSE)=0/1/1900,"",VLOOKUP($A94,'8 Oct - LIVE LDS Data'!$A$3:$AAD$1504,41,FALSE))</f>
        <v/>
      </c>
      <c r="P94" s="7297" t="str">
        <f>IF(VLOOKUP($A94,'8 Oct - LIVE LDS Data'!$A$3:$AAD$1504,47,FALSE)=0/1/1900,"",VLOOKUP($A94,'8 Oct - LIVE LDS Data'!$A$3:$AAD$1504,47,FALSE))</f>
        <v/>
      </c>
      <c r="Q94" s="7297" t="str">
        <f>IF(VLOOKUP($A94,'8 Oct - LIVE LDS Data'!$A$3:$AAD$1504,48,FALSE)=0/1/1900,"",VLOOKUP($A94,'8 Oct - LIVE LDS Data'!$A$3:$AAD$1504,48,FALSE))</f>
        <v/>
      </c>
      <c r="R94" s="7297" t="str">
        <f>IF(VLOOKUP($A94,'8 Oct - LIVE LDS Data'!$A$3:$AAD$1504,54,FALSE)=0/1/1900,"",VLOOKUP($A94,'8 Oct - LIVE LDS Data'!$A$3:$AAD$1504,54,FALSE))</f>
        <v/>
      </c>
      <c r="S94" s="7297" t="str">
        <f>IF(VLOOKUP($A94,'8 Oct - LIVE LDS Data'!$A$3:$AAD$1504,55,FALSE)=0/1/1900,"",VLOOKUP($A94,'8 Oct - LIVE LDS Data'!$A$3:$AAD$1504,55,FALSE))</f>
        <v/>
      </c>
      <c r="T94" s="7297">
        <f>IF(VLOOKUP($A94,'8 Oct - LIVE LDS Data'!$A$3:$AAD$1504,60,FALSE)=0/1/1900,"",VLOOKUP($A94,'8 Oct - LIVE LDS Data'!$A$3:$AAD$1504,60,FALSE))</f>
        <v>46023</v>
      </c>
      <c r="U94" s="7297">
        <f>IF(VLOOKUP($A94,'8 Oct - LIVE LDS Data'!$A$3:$AAD$1504,63,FALSE)=0/1/1900,"",VLOOKUP($A94,'8 Oct - LIVE LDS Data'!$A$3:$AAD$1504,63,FALSE))</f>
        <v>46113</v>
      </c>
      <c r="V94" s="7297">
        <f>IF(VLOOKUP($A94,'8 Oct - LIVE LDS Data'!$A$3:$AAD$1504,66,FALSE)=0/1/1900,"",VLOOKUP($A94,'8 Oct - LIVE LDS Data'!$A$3:$AAD$1504,66,FALSE))</f>
        <v>46296</v>
      </c>
      <c r="W94" s="7537" t="str">
        <f>IF(VLOOKUP($A94,'8 Oct - LIVE LDS Data'!$A$3:$AAD$1504,68,FALSE)=0/1/1900,"",VLOOKUP($A94,'8 Oct - LIVE LDS Data'!$A$3:$AAD$1504,68,FALSE))</f>
        <v>Submission now exp. Spring 2026</v>
      </c>
      <c r="X94" s="7314" t="str">
        <f>IF(VLOOKUP($A94,'8 Oct - LIVE LDS Data'!$A$3:$AAD$1504,79,FALSE)=0/1/1900,"",VLOOKUP($A94,'8 Oct - LIVE LDS Data'!$A$3:$AAD$1504,79,FALSE))</f>
        <v>Reg 18 yet to start</v>
      </c>
      <c r="Y94" s="7315" t="s">
        <v>3757</v>
      </c>
      <c r="Z94" s="7538" t="s">
        <v>8055</v>
      </c>
      <c r="AA94" s="7300">
        <f>IF(VLOOKUP($A94,'8 Oct - LIVE LDS Data'!$A$3:$AAD$1504,72,FALSE)=0/1/1900,"",VLOOKUP($A94,'8 Oct - LIVE LDS Data'!$A$3:$AAD$1504,72,FALSE))</f>
        <v>45576</v>
      </c>
      <c r="AB94" s="7300">
        <f>IF(VLOOKUP($A94,'8 Oct - LIVE LDS Data'!$A$3:$AAD$1504,73,FALSE)=0/1/1900,"",VLOOKUP($A94,'8 Oct - LIVE LDS Data'!$A$3:$AAD$1504,73,FALSE))</f>
        <v>45807</v>
      </c>
      <c r="AC94" s="7300">
        <f>IF(VLOOKUP($A94,'8 Oct - LIVE LDS Data'!$A$3:$AAD$1504,75,FALSE)=0/1/1900,"",VLOOKUP($A94,'8 Oct - LIVE LDS Data'!$A$3:$AAD$1504,75,FALSE))</f>
        <v>45686</v>
      </c>
      <c r="AD94" s="7300">
        <f>IF(VLOOKUP($A94,'8 Oct - LIVE LDS Data'!$A$3:$AAD$1504,76,FALSE)=0/1/1900,"",VLOOKUP($A94,'8 Oct - LIVE LDS Data'!$A$3:$AAD$1504,76,FALSE))</f>
        <v>45807</v>
      </c>
    </row>
    <row r="95" spans="1:30" s="610" customFormat="1" ht="30" hidden="1" customHeight="1" x14ac:dyDescent="0.2">
      <c r="A95" s="1465" t="s">
        <v>1848</v>
      </c>
      <c r="B95" s="1465"/>
      <c r="C95" s="1465" t="s">
        <v>1849</v>
      </c>
      <c r="D95" s="1466"/>
      <c r="E95" s="1466"/>
      <c r="F95" s="7293" t="str">
        <f>IF(VLOOKUP($A95,'8 Oct - LIVE LDS Data'!$A$3:$AAD$1504,4,FALSE)=0/1/1900,"",VLOOKUP($A95,'8 Oct - LIVE LDS Data'!$A$3:$AAD$1504,4,FALSE))</f>
        <v xml:space="preserve">Hillingdon Local Plan </v>
      </c>
      <c r="G95" s="7294">
        <f>IF(VLOOKUP($A95,'8 Oct - LIVE LDS Data'!$A$3:$AAD$1504,6,FALSE)=0/1/1900,"",VLOOKUP($A95,'8 Oct - LIVE LDS Data'!$A$3:$AAD$1504,6,FALSE))</f>
        <v>2023</v>
      </c>
      <c r="H95" s="7294">
        <f>IF(VLOOKUP($A95,'8 Oct - LIVE LDS Data'!$A$3:$AAD$1504,7,FALSE)=0/1/1900,"",VLOOKUP($A95,'8 Oct - LIVE LDS Data'!$A$3:$AAD$1504,7,FALSE))</f>
        <v>2038</v>
      </c>
      <c r="I95" s="7294" t="str">
        <f>IF(VLOOKUP($A95,'8 Oct - LIVE LDS Data'!$A$3:$AAD$1504,8,FALSE)=0/1/1900,"",VLOOKUP($A95,'8 Oct - LIVE LDS Data'!$A$3:$AAD$1504,8,FALSE))</f>
        <v>N</v>
      </c>
      <c r="J95" s="7294" t="str">
        <f>IF(VLOOKUP($A95,'8 Oct - LIVE LDS Data'!$A$3:$AAD$1504,9,FALSE)=0/1/1900,"",VLOOKUP($A95,'8 Oct - LIVE LDS Data'!$A$3:$AAD$1504,9,FALSE))</f>
        <v>N</v>
      </c>
      <c r="K95" s="7295">
        <f>IF(VLOOKUP($A95,'8 Oct - LIVE LDS Data'!$A$3:$AAD$1504,10,FALSE)=0/1/1900,"",VLOOKUP($A95,'8 Oct - LIVE LDS Data'!$A$3:$AAD$1504,10,FALSE))</f>
        <v>41221</v>
      </c>
      <c r="L95" s="7297">
        <f>IF(VLOOKUP($A95,'8 Oct - LIVE LDS Data'!$A$3:$AAD$1504,33,FALSE)=0/1/1900,"",VLOOKUP($A95,'8 Oct - LIVE LDS Data'!$A$3:$AAD$1504,33,FALSE))</f>
        <v>45047</v>
      </c>
      <c r="M95" s="7297">
        <f>IF(VLOOKUP($A95,'8 Oct - LIVE LDS Data'!$A$3:$AAD$1504,34,FALSE)=0/1/1900,"",VLOOKUP($A95,'8 Oct - LIVE LDS Data'!$A$3:$AAD$1504,34,FALSE))</f>
        <v>45072</v>
      </c>
      <c r="N95" s="7297" t="str">
        <f>IF(VLOOKUP($A95,'8 Oct - LIVE LDS Data'!$A$3:$AAD$1504,40,FALSE)=0/1/1900,"",VLOOKUP($A95,'8 Oct - LIVE LDS Data'!$A$3:$AAD$1504,40,FALSE))</f>
        <v>Apr-2024
(was Jun-2023)</v>
      </c>
      <c r="O95" s="7297">
        <f>IF(VLOOKUP($A95,'8 Oct - LIVE LDS Data'!$A$3:$AAD$1504,41,FALSE)=0/1/1900,"",VLOOKUP($A95,'8 Oct - LIVE LDS Data'!$A$3:$AAD$1504,41,FALSE))</f>
        <v>45383</v>
      </c>
      <c r="P95" s="7297">
        <f>IF(VLOOKUP($A95,'8 Oct - LIVE LDS Data'!$A$3:$AAD$1504,47,FALSE)=0/1/1900,"",VLOOKUP($A95,'8 Oct - LIVE LDS Data'!$A$3:$AAD$1504,47,FALSE))</f>
        <v>45931</v>
      </c>
      <c r="Q95" s="7297" t="str">
        <f>IF(VLOOKUP($A95,'8 Oct - LIVE LDS Data'!$A$3:$AAD$1504,48,FALSE)=0/1/1900,"",VLOOKUP($A95,'8 Oct - LIVE LDS Data'!$A$3:$AAD$1504,48,FALSE))</f>
        <v/>
      </c>
      <c r="R95" s="7297" t="str">
        <f>IF(VLOOKUP($A95,'8 Oct - LIVE LDS Data'!$A$3:$AAD$1504,54,FALSE)=0/1/1900,"",VLOOKUP($A95,'8 Oct - LIVE LDS Data'!$A$3:$AAD$1504,54,FALSE))</f>
        <v/>
      </c>
      <c r="S95" s="7297" t="str">
        <f>IF(VLOOKUP($A95,'8 Oct - LIVE LDS Data'!$A$3:$AAD$1504,55,FALSE)=0/1/1900,"",VLOOKUP($A95,'8 Oct - LIVE LDS Data'!$A$3:$AAD$1504,55,FALSE))</f>
        <v/>
      </c>
      <c r="T95" s="7297">
        <f>IF(VLOOKUP($A95,'8 Oct - LIVE LDS Data'!$A$3:$AAD$1504,60,FALSE)=0/1/1900,"",VLOOKUP($A95,'8 Oct - LIVE LDS Data'!$A$3:$AAD$1504,60,FALSE))</f>
        <v>46113</v>
      </c>
      <c r="U95" s="7297">
        <f>IF(VLOOKUP($A95,'8 Oct - LIVE LDS Data'!$A$3:$AAD$1504,63,FALSE)=0/1/1900,"",VLOOKUP($A95,'8 Oct - LIVE LDS Data'!$A$3:$AAD$1504,63,FALSE))</f>
        <v>46235</v>
      </c>
      <c r="V95" s="7297">
        <f>IF(VLOOKUP($A95,'8 Oct - LIVE LDS Data'!$A$3:$AAD$1504,66,FALSE)=0/1/1900,"",VLOOKUP($A95,'8 Oct - LIVE LDS Data'!$A$3:$AAD$1504,66,FALSE))</f>
        <v>46539</v>
      </c>
      <c r="W95" s="7537" t="str">
        <f>IF(VLOOKUP($A95,'8 Oct - LIVE LDS Data'!$A$3:$AAD$1504,68,FALSE)=0/1/1900,"",VLOOKUP($A95,'8 Oct - LIVE LDS Data'!$A$3:$AAD$1504,68,FALSE))</f>
        <v>Submission exp. August 2026</v>
      </c>
      <c r="X95" s="7314" t="str">
        <f>IF(VLOOKUP($A95,'8 Oct - LIVE LDS Data'!$A$3:$AAD$1504,79,FALSE)=0/1/1900,"",VLOOKUP($A95,'8 Oct - LIVE LDS Data'!$A$3:$AAD$1504,79,FALSE))</f>
        <v>Reg 18 ongoing</v>
      </c>
      <c r="Y95" s="7315" t="s">
        <v>3757</v>
      </c>
      <c r="Z95" s="7538" t="s">
        <v>8054</v>
      </c>
      <c r="AA95" s="7300">
        <f>IF(VLOOKUP($A95,'8 Oct - LIVE LDS Data'!$A$3:$AAD$1504,72,FALSE)=0/1/1900,"",VLOOKUP($A95,'8 Oct - LIVE LDS Data'!$A$3:$AAD$1504,72,FALSE))</f>
        <v>45576</v>
      </c>
      <c r="AB95" s="7300">
        <f>IF(VLOOKUP($A95,'8 Oct - LIVE LDS Data'!$A$3:$AAD$1504,73,FALSE)=0/1/1900,"",VLOOKUP($A95,'8 Oct - LIVE LDS Data'!$A$3:$AAD$1504,73,FALSE))</f>
        <v>45807</v>
      </c>
      <c r="AC95" s="7300">
        <f>IF(VLOOKUP($A95,'8 Oct - LIVE LDS Data'!$A$3:$AAD$1504,75,FALSE)=0/1/1900,"",VLOOKUP($A95,'8 Oct - LIVE LDS Data'!$A$3:$AAD$1504,75,FALSE))</f>
        <v>44890</v>
      </c>
      <c r="AD95" s="7300">
        <f>IF(VLOOKUP($A95,'8 Oct - LIVE LDS Data'!$A$3:$AAD$1504,76,FALSE)=0/1/1900,"",VLOOKUP($A95,'8 Oct - LIVE LDS Data'!$A$3:$AAD$1504,76,FALSE))</f>
        <v>45807</v>
      </c>
    </row>
    <row r="96" spans="1:30" s="610" customFormat="1" ht="30" hidden="1" customHeight="1" x14ac:dyDescent="0.2">
      <c r="A96" s="1465" t="s">
        <v>1912</v>
      </c>
      <c r="B96" s="1465"/>
      <c r="C96" s="1465" t="s">
        <v>1913</v>
      </c>
      <c r="D96" s="1466"/>
      <c r="E96" s="1466"/>
      <c r="F96" s="7293" t="str">
        <f>IF(VLOOKUP($A96,'8 Oct - LIVE LDS Data'!$A$3:$AAD$1504,4,FALSE)=0/1/1900,"",VLOOKUP($A96,'8 Oct - LIVE LDS Data'!$A$3:$AAD$1504,4,FALSE))</f>
        <v>Local Plan Update</v>
      </c>
      <c r="G96" s="7294" t="str">
        <f>IF(VLOOKUP($A96,'8 Oct - LIVE LDS Data'!$A$3:$AAD$1504,6,FALSE)=0/1/1900,"",VLOOKUP($A96,'8 Oct - LIVE LDS Data'!$A$3:$AAD$1504,6,FALSE))</f>
        <v/>
      </c>
      <c r="H96" s="7294" t="str">
        <f>IF(VLOOKUP($A96,'8 Oct - LIVE LDS Data'!$A$3:$AAD$1504,7,FALSE)=0/1/1900,"",VLOOKUP($A96,'8 Oct - LIVE LDS Data'!$A$3:$AAD$1504,7,FALSE))</f>
        <v/>
      </c>
      <c r="I96" s="7294" t="str">
        <f>IF(VLOOKUP($A96,'8 Oct - LIVE LDS Data'!$A$3:$AAD$1504,8,FALSE)=0/1/1900,"",VLOOKUP($A96,'8 Oct - LIVE LDS Data'!$A$3:$AAD$1504,8,FALSE))</f>
        <v>N</v>
      </c>
      <c r="J96" s="7294" t="str">
        <f>IF(VLOOKUP($A96,'8 Oct - LIVE LDS Data'!$A$3:$AAD$1504,9,FALSE)=0/1/1900,"",VLOOKUP($A96,'8 Oct - LIVE LDS Data'!$A$3:$AAD$1504,9,FALSE))</f>
        <v>N</v>
      </c>
      <c r="K96" s="7295">
        <f>IF(VLOOKUP($A96,'8 Oct - LIVE LDS Data'!$A$3:$AAD$1504,10,FALSE)=0/1/1900,"",VLOOKUP($A96,'8 Oct - LIVE LDS Data'!$A$3:$AAD$1504,10,FALSE))</f>
        <v>43062</v>
      </c>
      <c r="L96" s="7297">
        <f>IF(VLOOKUP($A96,'8 Oct - LIVE LDS Data'!$A$3:$AAD$1504,33,FALSE)=0/1/1900,"",VLOOKUP($A96,'8 Oct - LIVE LDS Data'!$A$3:$AAD$1504,33,FALSE))</f>
        <v>45689</v>
      </c>
      <c r="M96" s="7297" t="str">
        <f>IF(VLOOKUP($A96,'8 Oct - LIVE LDS Data'!$A$3:$AAD$1504,34,FALSE)=0/1/1900,"",VLOOKUP($A96,'8 Oct - LIVE LDS Data'!$A$3:$AAD$1504,34,FALSE))</f>
        <v/>
      </c>
      <c r="N96" s="7297">
        <f>IF(VLOOKUP($A96,'8 Oct - LIVE LDS Data'!$A$3:$AAD$1504,40,FALSE)=0/1/1900,"",VLOOKUP($A96,'8 Oct - LIVE LDS Data'!$A$3:$AAD$1504,40,FALSE))</f>
        <v>45901</v>
      </c>
      <c r="O96" s="7297" t="str">
        <f>IF(VLOOKUP($A96,'8 Oct - LIVE LDS Data'!$A$3:$AAD$1504,41,FALSE)=0/1/1900,"",VLOOKUP($A96,'8 Oct - LIVE LDS Data'!$A$3:$AAD$1504,41,FALSE))</f>
        <v/>
      </c>
      <c r="P96" s="7297" t="str">
        <f>IF(VLOOKUP($A96,'8 Oct - LIVE LDS Data'!$A$3:$AAD$1504,47,FALSE)=0/1/1900,"",VLOOKUP($A96,'8 Oct - LIVE LDS Data'!$A$3:$AAD$1504,47,FALSE))</f>
        <v/>
      </c>
      <c r="Q96" s="7297" t="str">
        <f>IF(VLOOKUP($A96,'8 Oct - LIVE LDS Data'!$A$3:$AAD$1504,48,FALSE)=0/1/1900,"",VLOOKUP($A96,'8 Oct - LIVE LDS Data'!$A$3:$AAD$1504,48,FALSE))</f>
        <v/>
      </c>
      <c r="R96" s="7297" t="str">
        <f>IF(VLOOKUP($A96,'8 Oct - LIVE LDS Data'!$A$3:$AAD$1504,54,FALSE)=0/1/1900,"",VLOOKUP($A96,'8 Oct - LIVE LDS Data'!$A$3:$AAD$1504,54,FALSE))</f>
        <v/>
      </c>
      <c r="S96" s="7297" t="str">
        <f>IF(VLOOKUP($A96,'8 Oct - LIVE LDS Data'!$A$3:$AAD$1504,55,FALSE)=0/1/1900,"",VLOOKUP($A96,'8 Oct - LIVE LDS Data'!$A$3:$AAD$1504,55,FALSE))</f>
        <v/>
      </c>
      <c r="T96" s="7297">
        <f>IF(VLOOKUP($A96,'8 Oct - LIVE LDS Data'!$A$3:$AAD$1504,60,FALSE)=0/1/1900,"",VLOOKUP($A96,'8 Oct - LIVE LDS Data'!$A$3:$AAD$1504,60,FALSE))</f>
        <v>46082</v>
      </c>
      <c r="U96" s="7297">
        <f>IF(VLOOKUP($A96,'8 Oct - LIVE LDS Data'!$A$3:$AAD$1504,63,FALSE)=0/1/1900,"",VLOOKUP($A96,'8 Oct - LIVE LDS Data'!$A$3:$AAD$1504,63,FALSE))</f>
        <v>46174</v>
      </c>
      <c r="V96" s="7297">
        <f>IF(VLOOKUP($A96,'8 Oct - LIVE LDS Data'!$A$3:$AAD$1504,66,FALSE)=0/1/1900,"",VLOOKUP($A96,'8 Oct - LIVE LDS Data'!$A$3:$AAD$1504,66,FALSE))</f>
        <v>46478</v>
      </c>
      <c r="W96" s="7537" t="str">
        <f>IF(VLOOKUP($A96,'8 Oct - LIVE LDS Data'!$A$3:$AAD$1504,68,FALSE)=0/1/1900,"",VLOOKUP($A96,'8 Oct - LIVE LDS Data'!$A$3:$AAD$1504,68,FALSE))</f>
        <v>Timetable data taken from PDT interpretation (March 2025)</v>
      </c>
      <c r="X96" s="7314" t="str">
        <f>IF(VLOOKUP($A96,'8 Oct - LIVE LDS Data'!$A$3:$AAD$1504,79,FALSE)=0/1/1900,"",VLOOKUP($A96,'8 Oct - LIVE LDS Data'!$A$3:$AAD$1504,79,FALSE))</f>
        <v>Reg 18 ongoing</v>
      </c>
      <c r="Y96" s="7315" t="s">
        <v>3757</v>
      </c>
      <c r="Z96" s="7538" t="s">
        <v>8053</v>
      </c>
      <c r="AA96" s="7300">
        <f>IF(VLOOKUP($A96,'8 Oct - LIVE LDS Data'!$A$3:$AAD$1504,72,FALSE)=0/1/1900,"",VLOOKUP($A96,'8 Oct - LIVE LDS Data'!$A$3:$AAD$1504,72,FALSE))</f>
        <v>45681</v>
      </c>
      <c r="AB96" s="7300">
        <f>IF(VLOOKUP($A96,'8 Oct - LIVE LDS Data'!$A$3:$AAD$1504,73,FALSE)=0/1/1900,"",VLOOKUP($A96,'8 Oct - LIVE LDS Data'!$A$3:$AAD$1504,73,FALSE))</f>
        <v>45807</v>
      </c>
      <c r="AC96" s="7300">
        <f>IF(VLOOKUP($A96,'8 Oct - LIVE LDS Data'!$A$3:$AAD$1504,75,FALSE)=0/1/1900,"",VLOOKUP($A96,'8 Oct - LIVE LDS Data'!$A$3:$AAD$1504,75,FALSE))</f>
        <v>45631</v>
      </c>
      <c r="AD96" s="7300">
        <f>IF(VLOOKUP($A96,'8 Oct - LIVE LDS Data'!$A$3:$AAD$1504,76,FALSE)=0/1/1900,"",VLOOKUP($A96,'8 Oct - LIVE LDS Data'!$A$3:$AAD$1504,76,FALSE))</f>
        <v>45807</v>
      </c>
    </row>
    <row r="97" spans="1:30" s="610" customFormat="1" ht="30" customHeight="1" x14ac:dyDescent="0.2">
      <c r="A97" s="7301" t="s">
        <v>1926</v>
      </c>
      <c r="B97" s="7301"/>
      <c r="C97" s="7301" t="s">
        <v>1927</v>
      </c>
      <c r="D97" s="7302"/>
      <c r="E97" s="7302"/>
      <c r="F97" s="7293" t="str">
        <f>IF(VLOOKUP($A97,'8 Oct - LIVE LDS Data'!$A$3:$AAD$1504,4,FALSE)=0/1/1900,"",VLOOKUP($A97,'8 Oct - LIVE LDS Data'!$A$3:$AAD$1504,4,FALSE))</f>
        <v>Local Plan to 2036 - Full Review</v>
      </c>
      <c r="G97" s="7294" t="str">
        <f>IF(VLOOKUP($A97,'8 Oct - LIVE LDS Data'!$A$3:$AAD$1504,6,FALSE)=0/1/1900,"",VLOOKUP($A97,'8 Oct - LIVE LDS Data'!$A$3:$AAD$1504,6,FALSE))</f>
        <v>2023</v>
      </c>
      <c r="H97" s="7294" t="str">
        <f>IF(VLOOKUP($A97,'8 Oct - LIVE LDS Data'!$A$3:$AAD$1504,7,FALSE)=0/1/1900,"",VLOOKUP($A97,'8 Oct - LIVE LDS Data'!$A$3:$AAD$1504,7,FALSE))</f>
        <v>2038</v>
      </c>
      <c r="I97" s="7294" t="str">
        <f>IF(VLOOKUP($A97,'8 Oct - LIVE LDS Data'!$A$3:$AAD$1504,8,FALSE)=0/1/1900,"",VLOOKUP($A97,'8 Oct - LIVE LDS Data'!$A$3:$AAD$1504,8,FALSE))</f>
        <v>N</v>
      </c>
      <c r="J97" s="7294" t="str">
        <f>IF(VLOOKUP($A97,'8 Oct - LIVE LDS Data'!$A$3:$AAD$1504,9,FALSE)=0/1/1900,"",VLOOKUP($A97,'8 Oct - LIVE LDS Data'!$A$3:$AAD$1504,9,FALSE))</f>
        <v>N</v>
      </c>
      <c r="K97" s="7295">
        <f>IF(VLOOKUP($A97,'8 Oct - LIVE LDS Data'!$A$3:$AAD$1504,10,FALSE)=0/1/1900,"",VLOOKUP($A97,'8 Oct - LIVE LDS Data'!$A$3:$AAD$1504,10,FALSE))</f>
        <v>43600</v>
      </c>
      <c r="L97" s="7297">
        <f>IF(VLOOKUP($A97,'8 Oct - LIVE LDS Data'!$A$3:$AAD$1504,33,FALSE)=0/1/1900,"",VLOOKUP($A97,'8 Oct - LIVE LDS Data'!$A$3:$AAD$1504,33,FALSE))</f>
        <v>45017</v>
      </c>
      <c r="M97" s="7297">
        <f>IF(VLOOKUP($A97,'8 Oct - LIVE LDS Data'!$A$3:$AAD$1504,34,FALSE)=0/1/1900,"",VLOOKUP($A97,'8 Oct - LIVE LDS Data'!$A$3:$AAD$1504,34,FALSE))</f>
        <v>45017</v>
      </c>
      <c r="N97" s="7297">
        <f>IF(VLOOKUP($A97,'8 Oct - LIVE LDS Data'!$A$3:$AAD$1504,40,FALSE)=0/1/1900,"",VLOOKUP($A97,'8 Oct - LIVE LDS Data'!$A$3:$AAD$1504,40,FALSE))</f>
        <v>45383</v>
      </c>
      <c r="O97" s="7297" t="str">
        <f>IF(VLOOKUP($A97,'8 Oct - LIVE LDS Data'!$A$3:$AAD$1504,41,FALSE)=0/1/1900,"",VLOOKUP($A97,'8 Oct - LIVE LDS Data'!$A$3:$AAD$1504,41,FALSE))</f>
        <v>Autumn 2024</v>
      </c>
      <c r="P97" s="7297">
        <f>IF(VLOOKUP($A97,'8 Oct - LIVE LDS Data'!$A$3:$AAD$1504,47,FALSE)=0/1/1900,"",VLOOKUP($A97,'8 Oct - LIVE LDS Data'!$A$3:$AAD$1504,47,FALSE))</f>
        <v>45931</v>
      </c>
      <c r="Q97" s="7297" t="str">
        <f>IF(VLOOKUP($A97,'8 Oct - LIVE LDS Data'!$A$3:$AAD$1504,48,FALSE)=0/1/1900,"",VLOOKUP($A97,'8 Oct - LIVE LDS Data'!$A$3:$AAD$1504,48,FALSE))</f>
        <v/>
      </c>
      <c r="R97" s="7297" t="str">
        <f>IF(VLOOKUP($A97,'8 Oct - LIVE LDS Data'!$A$3:$AAD$1504,54,FALSE)=0/1/1900,"",VLOOKUP($A97,'8 Oct - LIVE LDS Data'!$A$3:$AAD$1504,54,FALSE))</f>
        <v/>
      </c>
      <c r="S97" s="7297" t="str">
        <f>IF(VLOOKUP($A97,'8 Oct - LIVE LDS Data'!$A$3:$AAD$1504,55,FALSE)=0/1/1900,"",VLOOKUP($A97,'8 Oct - LIVE LDS Data'!$A$3:$AAD$1504,55,FALSE))</f>
        <v/>
      </c>
      <c r="T97" s="7297">
        <f>IF(VLOOKUP($A97,'8 Oct - LIVE LDS Data'!$A$3:$AAD$1504,60,FALSE)=0/1/1900,"",VLOOKUP($A97,'8 Oct - LIVE LDS Data'!$A$3:$AAD$1504,60,FALSE))</f>
        <v>46204</v>
      </c>
      <c r="U97" s="7297">
        <f>IF(VLOOKUP($A97,'8 Oct - LIVE LDS Data'!$A$3:$AAD$1504,63,FALSE)=0/1/1900,"",VLOOKUP($A97,'8 Oct - LIVE LDS Data'!$A$3:$AAD$1504,63,FALSE))</f>
        <v>46357</v>
      </c>
      <c r="V97" s="7297">
        <f>IF(VLOOKUP($A97,'8 Oct - LIVE LDS Data'!$A$3:$AAD$1504,66,FALSE)=0/1/1900,"",VLOOKUP($A97,'8 Oct - LIVE LDS Data'!$A$3:$AAD$1504,66,FALSE))</f>
        <v>46784</v>
      </c>
      <c r="W97" s="7537" t="str">
        <f>IF(VLOOKUP($A97,'8 Oct - LIVE LDS Data'!$A$3:$AAD$1504,68,FALSE)=0/1/1900,"",VLOOKUP($A97,'8 Oct - LIVE LDS Data'!$A$3:$AAD$1504,68,FALSE))</f>
        <v>Reverted to current sytem. Submission Dec 2026</v>
      </c>
      <c r="X97" s="7314" t="str">
        <f>IF(VLOOKUP($A97,'8 Oct - LIVE LDS Data'!$A$3:$AAD$1504,79,FALSE)=0/1/1900,"",VLOOKUP($A97,'8 Oct - LIVE LDS Data'!$A$3:$AAD$1504,79,FALSE))</f>
        <v>Reg 18 ongoing</v>
      </c>
      <c r="Y97" s="7315" t="s">
        <v>90</v>
      </c>
      <c r="Z97" s="7538" t="s">
        <v>8054</v>
      </c>
      <c r="AA97" s="7300">
        <f>IF(VLOOKUP($A97,'8 Oct - LIVE LDS Data'!$A$3:$AAD$1504,72,FALSE)=0/1/1900,"",VLOOKUP($A97,'8 Oct - LIVE LDS Data'!$A$3:$AAD$1504,72,FALSE))</f>
        <v>45320</v>
      </c>
      <c r="AB97" s="7300">
        <f>IF(VLOOKUP($A97,'8 Oct - LIVE LDS Data'!$A$3:$AAD$1504,73,FALSE)=0/1/1900,"",VLOOKUP($A97,'8 Oct - LIVE LDS Data'!$A$3:$AAD$1504,73,FALSE))</f>
        <v>45807</v>
      </c>
      <c r="AC97" s="7300" t="str">
        <f>IF(VLOOKUP($A97,'8 Oct - LIVE LDS Data'!$A$3:$AAD$1504,75,FALSE)=0/1/1900,"",VLOOKUP($A97,'8 Oct - LIVE LDS Data'!$A$3:$AAD$1504,75,FALSE))</f>
        <v/>
      </c>
      <c r="AD97" s="7300">
        <f>IF(VLOOKUP($A97,'8 Oct - LIVE LDS Data'!$A$3:$AAD$1504,76,FALSE)=0/1/1900,"",VLOOKUP($A97,'8 Oct - LIVE LDS Data'!$A$3:$AAD$1504,76,FALSE))</f>
        <v>45807</v>
      </c>
    </row>
    <row r="98" spans="1:30" s="610" customFormat="1" ht="30" hidden="1" customHeight="1" x14ac:dyDescent="0.2">
      <c r="A98" s="7301" t="s">
        <v>1958</v>
      </c>
      <c r="B98" s="7301"/>
      <c r="C98" s="7301" t="s">
        <v>1959</v>
      </c>
      <c r="D98" s="7302"/>
      <c r="E98" s="7302"/>
      <c r="F98" s="7293" t="str">
        <f>IF(VLOOKUP($A98,'8 Oct - LIVE LDS Data'!$A$3:$AAD$1504,4,FALSE)=0/1/1900,"",VLOOKUP($A98,'8 Oct - LIVE LDS Data'!$A$3:$AAD$1504,4,FALSE))</f>
        <v>emerging plan will miss December 2026 deadline, assuming will be under new system</v>
      </c>
      <c r="G98" s="7294" t="str">
        <f>IF(VLOOKUP($A98,'8 Oct - LIVE LDS Data'!$A$3:$AAD$1504,6,FALSE)=0/1/1900,"",VLOOKUP($A98,'8 Oct - LIVE LDS Data'!$A$3:$AAD$1504,6,FALSE))</f>
        <v/>
      </c>
      <c r="H98" s="7294" t="str">
        <f>IF(VLOOKUP($A98,'8 Oct - LIVE LDS Data'!$A$3:$AAD$1504,7,FALSE)=0/1/1900,"",VLOOKUP($A98,'8 Oct - LIVE LDS Data'!$A$3:$AAD$1504,7,FALSE))</f>
        <v/>
      </c>
      <c r="I98" s="7294" t="str">
        <f>IF(VLOOKUP($A98,'8 Oct - LIVE LDS Data'!$A$3:$AAD$1504,8,FALSE)=0/1/1900,"",VLOOKUP($A98,'8 Oct - LIVE LDS Data'!$A$3:$AAD$1504,8,FALSE))</f>
        <v>N</v>
      </c>
      <c r="J98" s="7294" t="str">
        <f>IF(VLOOKUP($A98,'8 Oct - LIVE LDS Data'!$A$3:$AAD$1504,9,FALSE)=0/1/1900,"",VLOOKUP($A98,'8 Oct - LIVE LDS Data'!$A$3:$AAD$1504,9,FALSE))</f>
        <v>N</v>
      </c>
      <c r="K98" s="7295">
        <f>IF(VLOOKUP($A98,'8 Oct - LIVE LDS Data'!$A$3:$AAD$1504,10,FALSE)=0/1/1900,"",VLOOKUP($A98,'8 Oct - LIVE LDS Data'!$A$3:$AAD$1504,10,FALSE))</f>
        <v>44643</v>
      </c>
      <c r="L98" s="7295"/>
      <c r="M98" s="7295"/>
      <c r="N98" s="7295"/>
      <c r="O98" s="7295"/>
      <c r="P98" s="7295"/>
      <c r="Q98" s="7295"/>
      <c r="R98" s="7295"/>
      <c r="S98" s="7295"/>
      <c r="T98" s="7297">
        <f>IF(VLOOKUP($A98,'8 Oct - LIVE LDS Data'!$A$3:$AAD$1504,60,FALSE)=0/1/1900,"",VLOOKUP($A98,'8 Oct - LIVE LDS Data'!$A$3:$AAD$1504,60,FALSE))</f>
        <v>46569</v>
      </c>
      <c r="U98" s="7297">
        <f>IF(VLOOKUP($A98,'8 Oct - LIVE LDS Data'!$A$3:$AAD$1504,63,FALSE)=0/1/1900,"",VLOOKUP($A98,'8 Oct - LIVE LDS Data'!$A$3:$AAD$1504,63,FALSE))</f>
        <v>46753</v>
      </c>
      <c r="V98" s="7297">
        <f>IF(VLOOKUP($A98,'8 Oct - LIVE LDS Data'!$A$3:$AAD$1504,66,FALSE)=0/1/1900,"",VLOOKUP($A98,'8 Oct - LIVE LDS Data'!$A$3:$AAD$1504,66,FALSE))</f>
        <v>47088</v>
      </c>
      <c r="W98" s="7537" t="str">
        <f>IF(VLOOKUP($A98,'8 Oct - LIVE LDS Data'!$A$3:$AAD$1504,68,FALSE)=0/1/1900,"",VLOOKUP($A98,'8 Oct - LIVE LDS Data'!$A$3:$AAD$1504,68,FALSE))</f>
        <v xml:space="preserve">Jan 2025 LDS and PDT interpretation of LDS timetable </v>
      </c>
      <c r="X98" s="7314" t="str">
        <f>IF(VLOOKUP($A98,'8 Oct - LIVE LDS Data'!$A$3:$AAD$1504,79,FALSE)=0/1/1900,"",VLOOKUP($A98,'8 Oct - LIVE LDS Data'!$A$3:$AAD$1504,79,FALSE))</f>
        <v>new plan to be prepared under new system</v>
      </c>
      <c r="Y98" s="7315" t="s">
        <v>3757</v>
      </c>
      <c r="Z98" s="7538" t="s">
        <v>8056</v>
      </c>
      <c r="AA98" s="7300" t="str">
        <f>IF(VLOOKUP($A98,'8 Oct - LIVE LDS Data'!$A$3:$AAD$1504,72,FALSE)=0/1/1900,"",VLOOKUP($A98,'8 Oct - LIVE LDS Data'!$A$3:$AAD$1504,72,FALSE))</f>
        <v/>
      </c>
      <c r="AB98" s="7300">
        <f>IF(VLOOKUP($A98,'8 Oct - LIVE LDS Data'!$A$3:$AAD$1504,73,FALSE)=0/1/1900,"",VLOOKUP($A98,'8 Oct - LIVE LDS Data'!$A$3:$AAD$1504,73,FALSE))</f>
        <v>45807</v>
      </c>
      <c r="AC98" s="7300" t="str">
        <f>IF(VLOOKUP($A98,'8 Oct - LIVE LDS Data'!$A$3:$AAD$1504,75,FALSE)=0/1/1900,"",VLOOKUP($A98,'8 Oct - LIVE LDS Data'!$A$3:$AAD$1504,75,FALSE))</f>
        <v/>
      </c>
      <c r="AD98" s="7300">
        <f>IF(VLOOKUP($A98,'8 Oct - LIVE LDS Data'!$A$3:$AAD$1504,76,FALSE)=0/1/1900,"",VLOOKUP($A98,'8 Oct - LIVE LDS Data'!$A$3:$AAD$1504,76,FALSE))</f>
        <v>45807</v>
      </c>
    </row>
    <row r="99" spans="1:30" s="610" customFormat="1" ht="40" hidden="1" customHeight="1" x14ac:dyDescent="0.2">
      <c r="A99" s="7309" t="s">
        <v>1980</v>
      </c>
      <c r="B99" s="7309"/>
      <c r="C99" s="7309" t="s">
        <v>1981</v>
      </c>
      <c r="D99" s="7310"/>
      <c r="E99" s="7310"/>
      <c r="F99" s="7293" t="str">
        <f>IF(VLOOKUP($A99,'8 Oct - LIVE LDS Data'!$A$3:$AAD$1504,4,FALSE)=0/1/1900,"",VLOOKUP($A99,'8 Oct - LIVE LDS Data'!$A$3:$AAD$1504,4,FALSE))</f>
        <v>Review of Isles of Scilly Local Plan Including Minerals and Waste 2015 to 2030</v>
      </c>
      <c r="G99" s="7294" t="str">
        <f>IF(VLOOKUP($A99,'8 Oct - LIVE LDS Data'!$A$3:$AAD$1504,6,FALSE)=0/1/1900,"",VLOOKUP($A99,'8 Oct - LIVE LDS Data'!$A$3:$AAD$1504,6,FALSE))</f>
        <v/>
      </c>
      <c r="H99" s="7294" t="str">
        <f>IF(VLOOKUP($A99,'8 Oct - LIVE LDS Data'!$A$3:$AAD$1504,7,FALSE)=0/1/1900,"",VLOOKUP($A99,'8 Oct - LIVE LDS Data'!$A$3:$AAD$1504,7,FALSE))</f>
        <v/>
      </c>
      <c r="I99" s="7294" t="str">
        <f>IF(VLOOKUP($A99,'8 Oct - LIVE LDS Data'!$A$3:$AAD$1504,8,FALSE)=0/1/1900,"",VLOOKUP($A99,'8 Oct - LIVE LDS Data'!$A$3:$AAD$1504,8,FALSE))</f>
        <v>N</v>
      </c>
      <c r="J99" s="7294" t="str">
        <f>IF(VLOOKUP($A99,'8 Oct - LIVE LDS Data'!$A$3:$AAD$1504,9,FALSE)=0/1/1900,"",VLOOKUP($A99,'8 Oct - LIVE LDS Data'!$A$3:$AAD$1504,9,FALSE))</f>
        <v>N</v>
      </c>
      <c r="K99" s="7295">
        <f>IF(VLOOKUP($A99,'8 Oct - LIVE LDS Data'!$A$3:$AAD$1504,10,FALSE)=0/1/1900,"",VLOOKUP($A99,'8 Oct - LIVE LDS Data'!$A$3:$AAD$1504,10,FALSE))</f>
        <v>44280</v>
      </c>
      <c r="L99" s="7297" t="str">
        <f>IF(VLOOKUP($A99,'8 Oct - LIVE LDS Data'!$A$3:$AAD$1504,33,FALSE)=0/1/1900,"",VLOOKUP($A99,'8 Oct - LIVE LDS Data'!$A$3:$AAD$1504,33,FALSE))</f>
        <v>Aug-2025</v>
      </c>
      <c r="M99" s="7297" t="str">
        <f>IF(VLOOKUP($A99,'8 Oct - LIVE LDS Data'!$A$3:$AAD$1504,34,FALSE)=0/1/1900,"",VLOOKUP($A99,'8 Oct - LIVE LDS Data'!$A$3:$AAD$1504,34,FALSE))</f>
        <v/>
      </c>
      <c r="N99" s="7297">
        <f>IF(VLOOKUP($A99,'8 Oct - LIVE LDS Data'!$A$3:$AAD$1504,40,FALSE)=0/1/1900,"",VLOOKUP($A99,'8 Oct - LIVE LDS Data'!$A$3:$AAD$1504,40,FALSE))</f>
        <v>46143</v>
      </c>
      <c r="O99" s="7297" t="str">
        <f>IF(VLOOKUP($A99,'8 Oct - LIVE LDS Data'!$A$3:$AAD$1504,41,FALSE)=0/1/1900,"",VLOOKUP($A99,'8 Oct - LIVE LDS Data'!$A$3:$AAD$1504,41,FALSE))</f>
        <v/>
      </c>
      <c r="P99" s="7297" t="str">
        <f>IF(VLOOKUP($A99,'8 Oct - LIVE LDS Data'!$A$3:$AAD$1504,47,FALSE)=0/1/1900,"",VLOOKUP($A99,'8 Oct - LIVE LDS Data'!$A$3:$AAD$1504,47,FALSE))</f>
        <v/>
      </c>
      <c r="Q99" s="7297" t="str">
        <f>IF(VLOOKUP($A99,'8 Oct - LIVE LDS Data'!$A$3:$AAD$1504,48,FALSE)=0/1/1900,"",VLOOKUP($A99,'8 Oct - LIVE LDS Data'!$A$3:$AAD$1504,48,FALSE))</f>
        <v/>
      </c>
      <c r="R99" s="7297" t="str">
        <f>IF(VLOOKUP($A99,'8 Oct - LIVE LDS Data'!$A$3:$AAD$1504,54,FALSE)=0/1/1900,"",VLOOKUP($A99,'8 Oct - LIVE LDS Data'!$A$3:$AAD$1504,54,FALSE))</f>
        <v/>
      </c>
      <c r="S99" s="7297" t="str">
        <f>IF(VLOOKUP($A99,'8 Oct - LIVE LDS Data'!$A$3:$AAD$1504,55,FALSE)=0/1/1900,"",VLOOKUP($A99,'8 Oct - LIVE LDS Data'!$A$3:$AAD$1504,55,FALSE))</f>
        <v/>
      </c>
      <c r="T99" s="7297" t="str">
        <f>IF(VLOOKUP($A99,'8 Oct - LIVE LDS Data'!$A$3:$AAD$1504,60,FALSE)=0/1/1900,"",VLOOKUP($A99,'8 Oct - LIVE LDS Data'!$A$3:$AAD$1504,60,FALSE))</f>
        <v>TBC</v>
      </c>
      <c r="U99" s="7297">
        <f>IF(VLOOKUP($A99,'8 Oct - LIVE LDS Data'!$A$3:$AAD$1504,63,FALSE)=0/1/1900,"",VLOOKUP($A99,'8 Oct - LIVE LDS Data'!$A$3:$AAD$1504,63,FALSE))</f>
        <v>46447</v>
      </c>
      <c r="V99" s="7297" t="str">
        <f>IF(VLOOKUP($A99,'8 Oct - LIVE LDS Data'!$A$3:$AAD$1504,66,FALSE)=0/1/1900,"",VLOOKUP($A99,'8 Oct - LIVE LDS Data'!$A$3:$AAD$1504,66,FALSE))</f>
        <v>TBC</v>
      </c>
      <c r="W99" s="7537" t="str">
        <f>IF(VLOOKUP($A99,'8 Oct - LIVE LDS Data'!$A$3:$AAD$1504,68,FALSE)=0/1/1900,"",VLOOKUP($A99,'8 Oct - LIVE LDS Data'!$A$3:$AAD$1504,68,FALSE))</f>
        <v>LDS timetable in response to post-WMR statement.  LPA ADVISED THEY HOPED TO GET PLAN IN BEFORE DECEMBER 2026 BUT LIKELY TO STRUGGLE DUE TO INTERNAL RESOURCING.  ****update - may wait to submit under new system</v>
      </c>
      <c r="X99" s="7314" t="str">
        <f>IF(VLOOKUP($A99,'8 Oct - LIVE LDS Data'!$A$3:$AAD$1504,79,FALSE)=0/1/1900,"",VLOOKUP($A99,'8 Oct - LIVE LDS Data'!$A$3:$AAD$1504,79,FALSE))</f>
        <v xml:space="preserve"> new plan to be prepared under new system</v>
      </c>
      <c r="Y99" s="7315" t="s">
        <v>3757</v>
      </c>
      <c r="Z99" s="7538" t="s">
        <v>8054</v>
      </c>
      <c r="AA99" s="7300">
        <f>IF(VLOOKUP($A99,'8 Oct - LIVE LDS Data'!$A$3:$AAD$1504,72,FALSE)=0/1/1900,"",VLOOKUP($A99,'8 Oct - LIVE LDS Data'!$A$3:$AAD$1504,72,FALSE))</f>
        <v>45807</v>
      </c>
      <c r="AB99" s="7300">
        <f>IF(VLOOKUP($A99,'8 Oct - LIVE LDS Data'!$A$3:$AAD$1504,73,FALSE)=0/1/1900,"",VLOOKUP($A99,'8 Oct - LIVE LDS Data'!$A$3:$AAD$1504,73,FALSE))</f>
        <v>45352</v>
      </c>
      <c r="AC99" s="7300">
        <f>IF(VLOOKUP($A99,'8 Oct - LIVE LDS Data'!$A$3:$AAD$1504,75,FALSE)=0/1/1900,"",VLOOKUP($A99,'8 Oct - LIVE LDS Data'!$A$3:$AAD$1504,75,FALSE))</f>
        <v>45807</v>
      </c>
      <c r="AD99" s="7300">
        <f>IF(VLOOKUP($A99,'8 Oct - LIVE LDS Data'!$A$3:$AAD$1504,76,FALSE)=0/1/1900,"",VLOOKUP($A99,'8 Oct - LIVE LDS Data'!$A$3:$AAD$1504,76,FALSE))</f>
        <v>45710</v>
      </c>
    </row>
    <row r="100" spans="1:30" s="610" customFormat="1" ht="30" hidden="1" customHeight="1" x14ac:dyDescent="0.2">
      <c r="A100" s="1465" t="s">
        <v>2010</v>
      </c>
      <c r="B100" s="1465"/>
      <c r="C100" s="1465" t="s">
        <v>2011</v>
      </c>
      <c r="D100" s="1466"/>
      <c r="E100" s="1466"/>
      <c r="F100" s="7293" t="str">
        <f>IF(VLOOKUP($A100,'8 Oct - LIVE LDS Data'!$A$3:$AAD$1504,4,FALSE)=0/1/1900,"",VLOOKUP($A100,'8 Oct - LIVE LDS Data'!$A$3:$AAD$1504,4,FALSE))</f>
        <v>New Local Plan</v>
      </c>
      <c r="G100" s="7294">
        <f>IF(VLOOKUP($A100,'8 Oct - LIVE LDS Data'!$A$3:$AAD$1504,6,FALSE)=0/1/1900,"",VLOOKUP($A100,'8 Oct - LIVE LDS Data'!$A$3:$AAD$1504,6,FALSE))</f>
        <v>2019</v>
      </c>
      <c r="H100" s="7294">
        <f>IF(VLOOKUP($A100,'8 Oct - LIVE LDS Data'!$A$3:$AAD$1504,7,FALSE)=0/1/1900,"",VLOOKUP($A100,'8 Oct - LIVE LDS Data'!$A$3:$AAD$1504,7,FALSE))</f>
        <v>2041</v>
      </c>
      <c r="I100" s="7294" t="str">
        <f>IF(VLOOKUP($A100,'8 Oct - LIVE LDS Data'!$A$3:$AAD$1504,8,FALSE)=0/1/1900,"",VLOOKUP($A100,'8 Oct - LIVE LDS Data'!$A$3:$AAD$1504,8,FALSE))</f>
        <v>N</v>
      </c>
      <c r="J100" s="7294" t="str">
        <f>IF(VLOOKUP($A100,'8 Oct - LIVE LDS Data'!$A$3:$AAD$1504,9,FALSE)=0/1/1900,"",VLOOKUP($A100,'8 Oct - LIVE LDS Data'!$A$3:$AAD$1504,9,FALSE))</f>
        <v>N</v>
      </c>
      <c r="K100" s="7295">
        <f>IF(VLOOKUP($A100,'8 Oct - LIVE LDS Data'!$A$3:$AAD$1504,10,FALSE)=0/1/1900,"",VLOOKUP($A100,'8 Oct - LIVE LDS Data'!$A$3:$AAD$1504,10,FALSE))</f>
        <v>41016</v>
      </c>
      <c r="L100" s="7297">
        <f>IF(VLOOKUP($A100,'8 Oct - LIVE LDS Data'!$A$3:$AAD$1504,33,FALSE)=0/1/1900,"",VLOOKUP($A100,'8 Oct - LIVE LDS Data'!$A$3:$AAD$1504,33,FALSE))</f>
        <v>43617</v>
      </c>
      <c r="M100" s="7297">
        <f>IF(VLOOKUP($A100,'8 Oct - LIVE LDS Data'!$A$3:$AAD$1504,34,FALSE)=0/1/1900,"",VLOOKUP($A100,'8 Oct - LIVE LDS Data'!$A$3:$AAD$1504,34,FALSE))</f>
        <v>43586</v>
      </c>
      <c r="N100" s="7297">
        <f>IF(VLOOKUP($A100,'8 Oct - LIVE LDS Data'!$A$3:$AAD$1504,40,FALSE)=0/1/1900,"",VLOOKUP($A100,'8 Oct - LIVE LDS Data'!$A$3:$AAD$1504,40,FALSE))</f>
        <v>44317</v>
      </c>
      <c r="O100" s="7297">
        <f>IF(VLOOKUP($A100,'8 Oct - LIVE LDS Data'!$A$3:$AAD$1504,41,FALSE)=0/1/1900,"",VLOOKUP($A100,'8 Oct - LIVE LDS Data'!$A$3:$AAD$1504,41,FALSE))</f>
        <v>44376</v>
      </c>
      <c r="P100" s="7297">
        <f>IF(VLOOKUP($A100,'8 Oct - LIVE LDS Data'!$A$3:$AAD$1504,47,FALSE)=0/1/1900,"",VLOOKUP($A100,'8 Oct - LIVE LDS Data'!$A$3:$AAD$1504,47,FALSE))</f>
        <v>44835</v>
      </c>
      <c r="Q100" s="7297">
        <f>IF(VLOOKUP($A100,'8 Oct - LIVE LDS Data'!$A$3:$AAD$1504,48,FALSE)=0/1/1900,"",VLOOKUP($A100,'8 Oct - LIVE LDS Data'!$A$3:$AAD$1504,48,FALSE))</f>
        <v>44893</v>
      </c>
      <c r="R100" s="7297">
        <f>IF(VLOOKUP($A100,'8 Oct - LIVE LDS Data'!$A$3:$AAD$1504,54,FALSE)=0/1/1900,"",VLOOKUP($A100,'8 Oct - LIVE LDS Data'!$A$3:$AAD$1504,54,FALSE))</f>
        <v>45870</v>
      </c>
      <c r="S100" s="7297" t="str">
        <f>IF(VLOOKUP($A100,'8 Oct - LIVE LDS Data'!$A$3:$AAD$1504,55,FALSE)=0/1/1900,"",VLOOKUP($A100,'8 Oct - LIVE LDS Data'!$A$3:$AAD$1504,55,FALSE))</f>
        <v/>
      </c>
      <c r="T100" s="7297">
        <f>IF(VLOOKUP($A100,'8 Oct - LIVE LDS Data'!$A$3:$AAD$1504,60,FALSE)=0/1/1900,"",VLOOKUP($A100,'8 Oct - LIVE LDS Data'!$A$3:$AAD$1504,60,FALSE))</f>
        <v>45962</v>
      </c>
      <c r="U100" s="7297">
        <f>IF(VLOOKUP($A100,'8 Oct - LIVE LDS Data'!$A$3:$AAD$1504,63,FALSE)=0/1/1900,"",VLOOKUP($A100,'8 Oct - LIVE LDS Data'!$A$3:$AAD$1504,63,FALSE))</f>
        <v>46235</v>
      </c>
      <c r="V100" s="7297">
        <f>IF(VLOOKUP($A100,'8 Oct - LIVE LDS Data'!$A$3:$AAD$1504,66,FALSE)=0/1/1900,"",VLOOKUP($A100,'8 Oct - LIVE LDS Data'!$A$3:$AAD$1504,66,FALSE))</f>
        <v>46600</v>
      </c>
      <c r="W100" s="7537" t="str">
        <f>IF(VLOOKUP($A100,'8 Oct - LIVE LDS Data'!$A$3:$AAD$1504,68,FALSE)=0/1/1900,"",VLOOKUP($A100,'8 Oct - LIVE LDS Data'!$A$3:$AAD$1504,68,FALSE))</f>
        <v xml:space="preserve">The LPA advise they are considering revising their timetable and cite increasing housing numbers across London and uncertainty around National Development Management Policies. </v>
      </c>
      <c r="X100" s="7314" t="str">
        <f>IF(VLOOKUP($A100,'8 Oct - LIVE LDS Data'!$A$3:$AAD$1504,79,FALSE)=0/1/1900,"",VLOOKUP($A100,'8 Oct - LIVE LDS Data'!$A$3:$AAD$1504,79,FALSE))</f>
        <v>Reg 18 ongoing</v>
      </c>
      <c r="Y100" s="7315" t="s">
        <v>90</v>
      </c>
      <c r="Z100" s="7538" t="s">
        <v>8054</v>
      </c>
      <c r="AA100" s="7300">
        <f>IF(VLOOKUP($A100,'8 Oct - LIVE LDS Data'!$A$3:$AAD$1504,72,FALSE)=0/1/1900,"",VLOOKUP($A100,'8 Oct - LIVE LDS Data'!$A$3:$AAD$1504,72,FALSE))</f>
        <v>45936</v>
      </c>
      <c r="AB100" s="7300">
        <f>IF(VLOOKUP($A100,'8 Oct - LIVE LDS Data'!$A$3:$AAD$1504,73,FALSE)=0/1/1900,"",VLOOKUP($A100,'8 Oct - LIVE LDS Data'!$A$3:$AAD$1504,73,FALSE))</f>
        <v>45807</v>
      </c>
      <c r="AC100" s="7300">
        <f>IF(VLOOKUP($A100,'8 Oct - LIVE LDS Data'!$A$3:$AAD$1504,75,FALSE)=0/1/1900,"",VLOOKUP($A100,'8 Oct - LIVE LDS Data'!$A$3:$AAD$1504,75,FALSE))</f>
        <v>45936</v>
      </c>
      <c r="AD100" s="7300">
        <f>IF(VLOOKUP($A100,'8 Oct - LIVE LDS Data'!$A$3:$AAD$1504,76,FALSE)=0/1/1900,"",VLOOKUP($A100,'8 Oct - LIVE LDS Data'!$A$3:$AAD$1504,76,FALSE))</f>
        <v>45807</v>
      </c>
    </row>
    <row r="101" spans="1:30" s="610" customFormat="1" ht="30" hidden="1" customHeight="1" x14ac:dyDescent="0.2">
      <c r="A101" s="7301" t="s">
        <v>2029</v>
      </c>
      <c r="B101" s="7301"/>
      <c r="C101" s="7301" t="s">
        <v>2030</v>
      </c>
      <c r="D101" s="7302"/>
      <c r="E101" s="7302"/>
      <c r="F101" s="7293" t="str">
        <f>IF(VLOOKUP($A101,'8 Oct - LIVE LDS Data'!$A$3:$AAD$1504,4,FALSE)=0/1/1900,"",VLOOKUP($A101,'8 Oct - LIVE LDS Data'!$A$3:$AAD$1504,4,FALSE))</f>
        <v>Local Plan Full Review</v>
      </c>
      <c r="G101" s="7294" t="str">
        <f>IF(VLOOKUP($A101,'8 Oct - LIVE LDS Data'!$A$3:$AAD$1504,6,FALSE)=0/1/1900,"",VLOOKUP($A101,'8 Oct - LIVE LDS Data'!$A$3:$AAD$1504,6,FALSE))</f>
        <v>2024</v>
      </c>
      <c r="H101" s="7294">
        <f>IF(VLOOKUP($A101,'8 Oct - LIVE LDS Data'!$A$3:$AAD$1504,7,FALSE)=0/1/1900,"",VLOOKUP($A101,'8 Oct - LIVE LDS Data'!$A$3:$AAD$1504,7,FALSE))</f>
        <v>2043</v>
      </c>
      <c r="I101" s="7294" t="str">
        <f>IF(VLOOKUP($A101,'8 Oct - LIVE LDS Data'!$A$3:$AAD$1504,8,FALSE)=0/1/1900,"",VLOOKUP($A101,'8 Oct - LIVE LDS Data'!$A$3:$AAD$1504,8,FALSE))</f>
        <v>N</v>
      </c>
      <c r="J101" s="7294" t="str">
        <f>IF(VLOOKUP($A101,'8 Oct - LIVE LDS Data'!$A$3:$AAD$1504,9,FALSE)=0/1/1900,"",VLOOKUP($A101,'8 Oct - LIVE LDS Data'!$A$3:$AAD$1504,9,FALSE))</f>
        <v>N</v>
      </c>
      <c r="K101" s="7295">
        <f>IF(VLOOKUP($A101,'8 Oct - LIVE LDS Data'!$A$3:$AAD$1504,10,FALSE)=0/1/1900,"",VLOOKUP($A101,'8 Oct - LIVE LDS Data'!$A$3:$AAD$1504,10,FALSE))</f>
        <v>43523</v>
      </c>
      <c r="L101" s="7295"/>
      <c r="M101" s="7295"/>
      <c r="N101" s="7295"/>
      <c r="O101" s="7295"/>
      <c r="P101" s="7295"/>
      <c r="Q101" s="7295"/>
      <c r="R101" s="7295"/>
      <c r="S101" s="7295"/>
      <c r="T101" s="7297">
        <f>IF(VLOOKUP($A101,'8 Oct - LIVE LDS Data'!$A$3:$AAD$1504,60,FALSE)=0/1/1900,"",VLOOKUP($A101,'8 Oct - LIVE LDS Data'!$A$3:$AAD$1504,60,FALSE))</f>
        <v>46327</v>
      </c>
      <c r="U101" s="7297">
        <f>IF(VLOOKUP($A101,'8 Oct - LIVE LDS Data'!$A$3:$AAD$1504,63,FALSE)=0/1/1900,"",VLOOKUP($A101,'8 Oct - LIVE LDS Data'!$A$3:$AAD$1504,63,FALSE))</f>
        <v>46447</v>
      </c>
      <c r="V101" s="7297">
        <f>IF(VLOOKUP($A101,'8 Oct - LIVE LDS Data'!$A$3:$AAD$1504,66,FALSE)=0/1/1900,"",VLOOKUP($A101,'8 Oct - LIVE LDS Data'!$A$3:$AAD$1504,66,FALSE))</f>
        <v>46722</v>
      </c>
      <c r="W101" s="7537" t="str">
        <f>IF(VLOOKUP($A101,'8 Oct - LIVE LDS Data'!$A$3:$AAD$1504,68,FALSE)=0/1/1900,"",VLOOKUP($A101,'8 Oct - LIVE LDS Data'!$A$3:$AAD$1504,68,FALSE))</f>
        <v>Early Engagement Consultation August - October 2024
Draft Plan Consultation September - November 2025
Publication Draft Consultation September - November 2026
Submission to Secretary of State March 2027</v>
      </c>
      <c r="X101" s="7314" t="str">
        <f>IF(VLOOKUP($A101,'8 Oct - LIVE LDS Data'!$A$3:$AAD$1504,79,FALSE)=0/1/1900,"",VLOOKUP($A101,'8 Oct - LIVE LDS Data'!$A$3:$AAD$1504,79,FALSE))</f>
        <v>new plan to be prepared under new system</v>
      </c>
      <c r="Y101" s="7315" t="s">
        <v>3757</v>
      </c>
      <c r="Z101" s="7538" t="s">
        <v>8056</v>
      </c>
      <c r="AA101" s="7300">
        <f>IF(VLOOKUP($A101,'8 Oct - LIVE LDS Data'!$A$3:$AAD$1504,72,FALSE)=0/1/1900,"",VLOOKUP($A101,'8 Oct - LIVE LDS Data'!$A$3:$AAD$1504,72,FALSE))</f>
        <v>45807</v>
      </c>
      <c r="AB101" s="7300">
        <f>IF(VLOOKUP($A101,'8 Oct - LIVE LDS Data'!$A$3:$AAD$1504,73,FALSE)=0/1/1900,"",VLOOKUP($A101,'8 Oct - LIVE LDS Data'!$A$3:$AAD$1504,73,FALSE))</f>
        <v>45427</v>
      </c>
      <c r="AC101" s="7300">
        <f>IF(VLOOKUP($A101,'8 Oct - LIVE LDS Data'!$A$3:$AAD$1504,75,FALSE)=0/1/1900,"",VLOOKUP($A101,'8 Oct - LIVE LDS Data'!$A$3:$AAD$1504,75,FALSE))</f>
        <v>45687</v>
      </c>
      <c r="AD101" s="7300">
        <f>IF(VLOOKUP($A101,'8 Oct - LIVE LDS Data'!$A$3:$AAD$1504,76,FALSE)=0/1/1900,"",VLOOKUP($A101,'8 Oct - LIVE LDS Data'!$A$3:$AAD$1504,76,FALSE))</f>
        <v>45807</v>
      </c>
    </row>
    <row r="102" spans="1:30" s="610" customFormat="1" ht="30" hidden="1" customHeight="1" x14ac:dyDescent="0.2">
      <c r="A102" s="1465" t="s">
        <v>2038</v>
      </c>
      <c r="B102" s="1465"/>
      <c r="C102" s="1465" t="s">
        <v>2039</v>
      </c>
      <c r="D102" s="1466"/>
      <c r="E102" s="1466"/>
      <c r="F102" s="7293" t="str">
        <f>IF(VLOOKUP($A102,'8 Oct - LIVE LDS Data'!$A$3:$AAD$1504,4,FALSE)=0/1/1900,"",VLOOKUP($A102,'8 Oct - LIVE LDS Data'!$A$3:$AAD$1504,4,FALSE))</f>
        <v>Knowsley Local Plan</v>
      </c>
      <c r="G102" s="7294" t="str">
        <f>IF(VLOOKUP($A102,'8 Oct - LIVE LDS Data'!$A$3:$AAD$1504,6,FALSE)=0/1/1900,"",VLOOKUP($A102,'8 Oct - LIVE LDS Data'!$A$3:$AAD$1504,6,FALSE))</f>
        <v/>
      </c>
      <c r="H102" s="7294" t="str">
        <f>IF(VLOOKUP($A102,'8 Oct - LIVE LDS Data'!$A$3:$AAD$1504,7,FALSE)=0/1/1900,"",VLOOKUP($A102,'8 Oct - LIVE LDS Data'!$A$3:$AAD$1504,7,FALSE))</f>
        <v/>
      </c>
      <c r="I102" s="7294" t="str">
        <f>IF(VLOOKUP($A102,'8 Oct - LIVE LDS Data'!$A$3:$AAD$1504,8,FALSE)=0/1/1900,"",VLOOKUP($A102,'8 Oct - LIVE LDS Data'!$A$3:$AAD$1504,8,FALSE))</f>
        <v/>
      </c>
      <c r="J102" s="7294" t="str">
        <f>IF(VLOOKUP($A102,'8 Oct - LIVE LDS Data'!$A$3:$AAD$1504,9,FALSE)=0/1/1900,"",VLOOKUP($A102,'8 Oct - LIVE LDS Data'!$A$3:$AAD$1504,9,FALSE))</f>
        <v/>
      </c>
      <c r="K102" s="7295">
        <f>IF(VLOOKUP($A102,'8 Oct - LIVE LDS Data'!$A$3:$AAD$1504,10,FALSE)=0/1/1900,"",VLOOKUP($A102,'8 Oct - LIVE LDS Data'!$A$3:$AAD$1504,10,FALSE))</f>
        <v>42375</v>
      </c>
      <c r="L102" s="7295"/>
      <c r="M102" s="7295"/>
      <c r="N102" s="7295"/>
      <c r="O102" s="7295"/>
      <c r="P102" s="7295"/>
      <c r="Q102" s="7295"/>
      <c r="R102" s="7295"/>
      <c r="S102" s="7295"/>
      <c r="T102" s="7297" t="str">
        <f>IF(VLOOKUP($A102,'8 Oct - LIVE LDS Data'!$A$3:$AAD$1504,60,FALSE)=0/1/1900,"",VLOOKUP($A102,'8 Oct - LIVE LDS Data'!$A$3:$AAD$1504,60,FALSE))</f>
        <v/>
      </c>
      <c r="U102" s="7297" t="str">
        <f>IF(VLOOKUP($A102,'8 Oct - LIVE LDS Data'!$A$3:$AAD$1504,63,FALSE)=0/1/1900,"",VLOOKUP($A102,'8 Oct - LIVE LDS Data'!$A$3:$AAD$1504,63,FALSE))</f>
        <v/>
      </c>
      <c r="V102" s="7297" t="str">
        <f>IF(VLOOKUP($A102,'8 Oct - LIVE LDS Data'!$A$3:$AAD$1504,66,FALSE)=0/1/1900,"",VLOOKUP($A102,'8 Oct - LIVE LDS Data'!$A$3:$AAD$1504,66,FALSE))</f>
        <v/>
      </c>
      <c r="W102" s="7537" t="str">
        <f>IF(VLOOKUP($A102,'8 Oct - LIVE LDS Data'!$A$3:$AAD$1504,68,FALSE)=0/1/1900,"",VLOOKUP($A102,'8 Oct - LIVE LDS Data'!$A$3:$AAD$1504,68,FALSE))</f>
        <v>March 2025 contains no timetable for plan preparation.  Call fo rSites closed 31 Oct 2025</v>
      </c>
      <c r="X102" s="7314" t="str">
        <f>IF(VLOOKUP($A102,'8 Oct - LIVE LDS Data'!$A$3:$AAD$1504,79,FALSE)=0/1/1900,"",VLOOKUP($A102,'8 Oct - LIVE LDS Data'!$A$3:$AAD$1504,79,FALSE))</f>
        <v>new plan to be prepared under new system</v>
      </c>
      <c r="Y102" s="7315" t="s">
        <v>3757</v>
      </c>
      <c r="Z102" s="7538" t="s">
        <v>8056</v>
      </c>
      <c r="AA102" s="7300">
        <f>IF(VLOOKUP($A102,'8 Oct - LIVE LDS Data'!$A$3:$AAD$1504,72,FALSE)=0/1/1900,"",VLOOKUP($A102,'8 Oct - LIVE LDS Data'!$A$3:$AAD$1504,72,FALSE))</f>
        <v>45680</v>
      </c>
      <c r="AB102" s="7300">
        <f>IF(VLOOKUP($A102,'8 Oct - LIVE LDS Data'!$A$3:$AAD$1504,73,FALSE)=0/1/1900,"",VLOOKUP($A102,'8 Oct - LIVE LDS Data'!$A$3:$AAD$1504,73,FALSE))</f>
        <v>45807</v>
      </c>
      <c r="AC102" s="7300">
        <f>IF(VLOOKUP($A102,'8 Oct - LIVE LDS Data'!$A$3:$AAD$1504,75,FALSE)=0/1/1900,"",VLOOKUP($A102,'8 Oct - LIVE LDS Data'!$A$3:$AAD$1504,75,FALSE))</f>
        <v>45807</v>
      </c>
      <c r="AD102" s="7300" t="str">
        <f>IF(VLOOKUP($A102,'8 Oct - LIVE LDS Data'!$A$3:$AAD$1504,76,FALSE)=0/1/1900,"",VLOOKUP($A102,'8 Oct - LIVE LDS Data'!$A$3:$AAD$1504,76,FALSE))</f>
        <v/>
      </c>
    </row>
    <row r="103" spans="1:30" s="610" customFormat="1" ht="30" hidden="1" customHeight="1" x14ac:dyDescent="0.2">
      <c r="A103" s="7309" t="s">
        <v>2046</v>
      </c>
      <c r="B103" s="7309"/>
      <c r="C103" s="7309" t="s">
        <v>4192</v>
      </c>
      <c r="D103" s="7310"/>
      <c r="E103" s="7310"/>
      <c r="F103" s="7293" t="str">
        <f>IF(VLOOKUP($A103,'8 Oct - LIVE LDS Data'!$A$3:$AAD$1504,4,FALSE)=0/1/1900,"",VLOOKUP($A103,'8 Oct - LIVE LDS Data'!$A$3:$AAD$1504,4,FALSE))</f>
        <v>Local Plan Review</v>
      </c>
      <c r="G103" s="7294" t="str">
        <f>IF(VLOOKUP($A103,'8 Oct - LIVE LDS Data'!$A$3:$AAD$1504,6,FALSE)=0/1/1900,"",VLOOKUP($A103,'8 Oct - LIVE LDS Data'!$A$3:$AAD$1504,6,FALSE))</f>
        <v/>
      </c>
      <c r="H103" s="7294" t="str">
        <f>IF(VLOOKUP($A103,'8 Oct - LIVE LDS Data'!$A$3:$AAD$1504,7,FALSE)=0/1/1900,"",VLOOKUP($A103,'8 Oct - LIVE LDS Data'!$A$3:$AAD$1504,7,FALSE))</f>
        <v/>
      </c>
      <c r="I103" s="7294" t="str">
        <f>IF(VLOOKUP($A103,'8 Oct - LIVE LDS Data'!$A$3:$AAD$1504,8,FALSE)=0/1/1900,"",VLOOKUP($A103,'8 Oct - LIVE LDS Data'!$A$3:$AAD$1504,8,FALSE))</f>
        <v>N</v>
      </c>
      <c r="J103" s="7294" t="str">
        <f>IF(VLOOKUP($A103,'8 Oct - LIVE LDS Data'!$A$3:$AAD$1504,9,FALSE)=0/1/1900,"",VLOOKUP($A103,'8 Oct - LIVE LDS Data'!$A$3:$AAD$1504,9,FALSE))</f>
        <v>N</v>
      </c>
      <c r="K103" s="7295">
        <f>IF(VLOOKUP($A103,'8 Oct - LIVE LDS Data'!$A$3:$AAD$1504,10,FALSE)=0/1/1900,"",VLOOKUP($A103,'8 Oct - LIVE LDS Data'!$A$3:$AAD$1504,10,FALSE))</f>
        <v>44335</v>
      </c>
      <c r="L103" s="7295"/>
      <c r="M103" s="7295"/>
      <c r="N103" s="7295"/>
      <c r="O103" s="7295"/>
      <c r="P103" s="7295"/>
      <c r="Q103" s="7295"/>
      <c r="R103" s="7295"/>
      <c r="S103" s="7295"/>
      <c r="T103" s="7297">
        <f>IF(VLOOKUP($A103,'8 Oct - LIVE LDS Data'!$A$3:$AAD$1504,60,FALSE)=0/1/1900,"",VLOOKUP($A103,'8 Oct - LIVE LDS Data'!$A$3:$AAD$1504,60,FALSE))</f>
        <v>46508</v>
      </c>
      <c r="U103" s="7297">
        <f>IF(VLOOKUP($A103,'8 Oct - LIVE LDS Data'!$A$3:$AAD$1504,63,FALSE)=0/1/1900,"",VLOOKUP($A103,'8 Oct - LIVE LDS Data'!$A$3:$AAD$1504,63,FALSE))</f>
        <v>46692</v>
      </c>
      <c r="V103" s="7297">
        <f>IF(VLOOKUP($A103,'8 Oct - LIVE LDS Data'!$A$3:$AAD$1504,66,FALSE)=0/1/1900,"",VLOOKUP($A103,'8 Oct - LIVE LDS Data'!$A$3:$AAD$1504,66,FALSE))</f>
        <v>46966</v>
      </c>
      <c r="W103" s="7537" t="str">
        <f>IF(VLOOKUP($A103,'8 Oct - LIVE LDS Data'!$A$3:$AAD$1504,68,FALSE)=0/1/1900,"",VLOOKUP($A103,'8 Oct - LIVE LDS Data'!$A$3:$AAD$1504,68,FALSE))</f>
        <v/>
      </c>
      <c r="X103" s="7314" t="str">
        <f>IF(VLOOKUP($A103,'8 Oct - LIVE LDS Data'!$A$3:$AAD$1504,79,FALSE)=0/1/1900,"",VLOOKUP($A103,'8 Oct - LIVE LDS Data'!$A$3:$AAD$1504,79,FALSE))</f>
        <v>new plan to be prepared under new system</v>
      </c>
      <c r="Y103" s="7315" t="s">
        <v>3757</v>
      </c>
      <c r="Z103" s="7538" t="s">
        <v>226</v>
      </c>
      <c r="AA103" s="7300">
        <f>IF(VLOOKUP($A103,'8 Oct - LIVE LDS Data'!$A$3:$AAD$1504,72,FALSE)=0/1/1900,"",VLOOKUP($A103,'8 Oct - LIVE LDS Data'!$A$3:$AAD$1504,72,FALSE))</f>
        <v>45807</v>
      </c>
      <c r="AB103" s="7300">
        <f>IF(VLOOKUP($A103,'8 Oct - LIVE LDS Data'!$A$3:$AAD$1504,73,FALSE)=0/1/1900,"",VLOOKUP($A103,'8 Oct - LIVE LDS Data'!$A$3:$AAD$1504,73,FALSE))</f>
        <v>45700</v>
      </c>
      <c r="AC103" s="7300">
        <f>IF(VLOOKUP($A103,'8 Oct - LIVE LDS Data'!$A$3:$AAD$1504,75,FALSE)=0/1/1900,"",VLOOKUP($A103,'8 Oct - LIVE LDS Data'!$A$3:$AAD$1504,75,FALSE))</f>
        <v>45807</v>
      </c>
      <c r="AD103" s="7300">
        <f>IF(VLOOKUP($A103,'8 Oct - LIVE LDS Data'!$A$3:$AAD$1504,76,FALSE)=0/1/1900,"",VLOOKUP($A103,'8 Oct - LIVE LDS Data'!$A$3:$AAD$1504,76,FALSE))</f>
        <v>45700</v>
      </c>
    </row>
    <row r="104" spans="1:30" s="610" customFormat="1" ht="40" hidden="1" customHeight="1" x14ac:dyDescent="0.2">
      <c r="A104" s="7301" t="s">
        <v>2051</v>
      </c>
      <c r="B104" s="7301"/>
      <c r="C104" s="7301" t="s">
        <v>2052</v>
      </c>
      <c r="D104" s="7302"/>
      <c r="E104" s="7302"/>
      <c r="F104" s="7293" t="str">
        <f>IF(VLOOKUP($A104,'8 Oct - LIVE LDS Data'!$A$3:$AAD$1504,4,FALSE)=0/1/1900,"",VLOOKUP($A104,'8 Oct - LIVE LDS Data'!$A$3:$AAD$1504,4,FALSE))</f>
        <v>Revised Lambeth Local Plan</v>
      </c>
      <c r="G104" s="7294" t="str">
        <f>IF(VLOOKUP($A104,'8 Oct - LIVE LDS Data'!$A$3:$AAD$1504,6,FALSE)=0/1/1900,"",VLOOKUP($A104,'8 Oct - LIVE LDS Data'!$A$3:$AAD$1504,6,FALSE))</f>
        <v/>
      </c>
      <c r="H104" s="7294" t="str">
        <f>IF(VLOOKUP($A104,'8 Oct - LIVE LDS Data'!$A$3:$AAD$1504,7,FALSE)=0/1/1900,"",VLOOKUP($A104,'8 Oct - LIVE LDS Data'!$A$3:$AAD$1504,7,FALSE))</f>
        <v/>
      </c>
      <c r="I104" s="7294" t="str">
        <f>IF(VLOOKUP($A104,'8 Oct - LIVE LDS Data'!$A$3:$AAD$1504,8,FALSE)=0/1/1900,"",VLOOKUP($A104,'8 Oct - LIVE LDS Data'!$A$3:$AAD$1504,8,FALSE))</f>
        <v>N</v>
      </c>
      <c r="J104" s="7294" t="str">
        <f>IF(VLOOKUP($A104,'8 Oct - LIVE LDS Data'!$A$3:$AAD$1504,9,FALSE)=0/1/1900,"",VLOOKUP($A104,'8 Oct - LIVE LDS Data'!$A$3:$AAD$1504,9,FALSE))</f>
        <v>N</v>
      </c>
      <c r="K104" s="7295">
        <f>IF(VLOOKUP($A104,'8 Oct - LIVE LDS Data'!$A$3:$AAD$1504,10,FALSE)=0/1/1900,"",VLOOKUP($A104,'8 Oct - LIVE LDS Data'!$A$3:$AAD$1504,10,FALSE))</f>
        <v>44461</v>
      </c>
      <c r="L104" s="7297">
        <f>IF(VLOOKUP($A104,'8 Oct - LIVE LDS Data'!$A$3:$AAD$1504,33,FALSE)=0/1/1900,"",VLOOKUP($A104,'8 Oct - LIVE LDS Data'!$A$3:$AAD$1504,33,FALSE))</f>
        <v>46082</v>
      </c>
      <c r="M104" s="7297" t="str">
        <f>IF(VLOOKUP($A104,'8 Oct - LIVE LDS Data'!$A$3:$AAD$1504,34,FALSE)=0/1/1900,"",VLOOKUP($A104,'8 Oct - LIVE LDS Data'!$A$3:$AAD$1504,34,FALSE))</f>
        <v/>
      </c>
      <c r="N104" s="7297">
        <f>IF(VLOOKUP($A104,'8 Oct - LIVE LDS Data'!$A$3:$AAD$1504,40,FALSE)=0/1/1900,"",VLOOKUP($A104,'8 Oct - LIVE LDS Data'!$A$3:$AAD$1504,40,FALSE))</f>
        <v>46266</v>
      </c>
      <c r="O104" s="7297" t="str">
        <f>IF(VLOOKUP($A104,'8 Oct - LIVE LDS Data'!$A$3:$AAD$1504,41,FALSE)=0/1/1900,"",VLOOKUP($A104,'8 Oct - LIVE LDS Data'!$A$3:$AAD$1504,41,FALSE))</f>
        <v/>
      </c>
      <c r="P104" s="7297" t="str">
        <f>IF(VLOOKUP($A104,'8 Oct - LIVE LDS Data'!$A$3:$AAD$1504,47,FALSE)=0/1/1900,"",VLOOKUP($A104,'8 Oct - LIVE LDS Data'!$A$3:$AAD$1504,47,FALSE))</f>
        <v/>
      </c>
      <c r="Q104" s="7297" t="str">
        <f>IF(VLOOKUP($A104,'8 Oct - LIVE LDS Data'!$A$3:$AAD$1504,48,FALSE)=0/1/1900,"",VLOOKUP($A104,'8 Oct - LIVE LDS Data'!$A$3:$AAD$1504,48,FALSE))</f>
        <v/>
      </c>
      <c r="R104" s="7297" t="str">
        <f>IF(VLOOKUP($A104,'8 Oct - LIVE LDS Data'!$A$3:$AAD$1504,54,FALSE)=0/1/1900,"",VLOOKUP($A104,'8 Oct - LIVE LDS Data'!$A$3:$AAD$1504,54,FALSE))</f>
        <v/>
      </c>
      <c r="S104" s="7297" t="str">
        <f>IF(VLOOKUP($A104,'8 Oct - LIVE LDS Data'!$A$3:$AAD$1504,55,FALSE)=0/1/1900,"",VLOOKUP($A104,'8 Oct - LIVE LDS Data'!$A$3:$AAD$1504,55,FALSE))</f>
        <v/>
      </c>
      <c r="T104" s="7297">
        <f>IF(VLOOKUP($A104,'8 Oct - LIVE LDS Data'!$A$3:$AAD$1504,60,FALSE)=0/1/1900,"",VLOOKUP($A104,'8 Oct - LIVE LDS Data'!$A$3:$AAD$1504,60,FALSE))</f>
        <v>46753</v>
      </c>
      <c r="U104" s="7297">
        <f>IF(VLOOKUP($A104,'8 Oct - LIVE LDS Data'!$A$3:$AAD$1504,63,FALSE)=0/1/1900,"",VLOOKUP($A104,'8 Oct - LIVE LDS Data'!$A$3:$AAD$1504,63,FALSE))</f>
        <v>46966</v>
      </c>
      <c r="V104" s="7297">
        <f>IF(VLOOKUP($A104,'8 Oct - LIVE LDS Data'!$A$3:$AAD$1504,66,FALSE)=0/1/1900,"",VLOOKUP($A104,'8 Oct - LIVE LDS Data'!$A$3:$AAD$1504,66,FALSE))</f>
        <v>47178</v>
      </c>
      <c r="W104" s="7537" t="str">
        <f>IF(VLOOKUP($A104,'8 Oct - LIVE LDS Data'!$A$3:$AAD$1504,68,FALSE)=0/1/1900,"",VLOOKUP($A104,'8 Oct - LIVE LDS Data'!$A$3:$AAD$1504,68,FALSE))</f>
        <v>Timetable taken from PDT Data and ignored May 2024 LDS</v>
      </c>
      <c r="X104" s="7314" t="str">
        <f>IF(VLOOKUP($A104,'8 Oct - LIVE LDS Data'!$A$3:$AAD$1504,79,FALSE)=0/1/1900,"",VLOOKUP($A104,'8 Oct - LIVE LDS Data'!$A$3:$AAD$1504,79,FALSE))</f>
        <v>new plan to be prepared under new system</v>
      </c>
      <c r="Y104" s="7315" t="s">
        <v>3757</v>
      </c>
      <c r="Z104" s="7538" t="s">
        <v>8054</v>
      </c>
      <c r="AA104" s="7300">
        <f>IF(VLOOKUP($A104,'8 Oct - LIVE LDS Data'!$A$3:$AAD$1504,72,FALSE)=0/1/1900,"",VLOOKUP($A104,'8 Oct - LIVE LDS Data'!$A$3:$AAD$1504,72,FALSE))</f>
        <v>45320</v>
      </c>
      <c r="AB104" s="7300">
        <f>IF(VLOOKUP($A104,'8 Oct - LIVE LDS Data'!$A$3:$AAD$1504,73,FALSE)=0/1/1900,"",VLOOKUP($A104,'8 Oct - LIVE LDS Data'!$A$3:$AAD$1504,73,FALSE))</f>
        <v>45807</v>
      </c>
      <c r="AC104" s="7300" t="str">
        <f>IF(VLOOKUP($A104,'8 Oct - LIVE LDS Data'!$A$3:$AAD$1504,75,FALSE)=0/1/1900,"",VLOOKUP($A104,'8 Oct - LIVE LDS Data'!$A$3:$AAD$1504,75,FALSE))</f>
        <v/>
      </c>
      <c r="AD104" s="7300">
        <f>IF(VLOOKUP($A104,'8 Oct - LIVE LDS Data'!$A$3:$AAD$1504,76,FALSE)=0/1/1900,"",VLOOKUP($A104,'8 Oct - LIVE LDS Data'!$A$3:$AAD$1504,76,FALSE))</f>
        <v>45807</v>
      </c>
    </row>
    <row r="105" spans="1:30" s="610" customFormat="1" ht="30" hidden="1" customHeight="1" x14ac:dyDescent="0.2">
      <c r="A105" s="7309" t="s">
        <v>2067</v>
      </c>
      <c r="B105" s="7309"/>
      <c r="C105" s="7309" t="s">
        <v>2068</v>
      </c>
      <c r="D105" s="7310"/>
      <c r="E105" s="7310"/>
      <c r="F105" s="7293" t="str">
        <f>IF(VLOOKUP($A105,'8 Oct - LIVE LDS Data'!$A$3:$AAD$1504,4,FALSE)=0/1/1900,"",VLOOKUP($A105,'8 Oct - LIVE LDS Data'!$A$3:$AAD$1504,4,FALSE))</f>
        <v>Leeds Local Plan Update (2) 
Local Plan 2040</v>
      </c>
      <c r="G105" s="7294">
        <f>IF(VLOOKUP($A105,'8 Oct - LIVE LDS Data'!$A$3:$AAD$1504,6,FALSE)=0/1/1900,"",VLOOKUP($A105,'8 Oct - LIVE LDS Data'!$A$3:$AAD$1504,6,FALSE))</f>
        <v>2022</v>
      </c>
      <c r="H105" s="7294">
        <f>IF(VLOOKUP($A105,'8 Oct - LIVE LDS Data'!$A$3:$AAD$1504,7,FALSE)=0/1/1900,"",VLOOKUP($A105,'8 Oct - LIVE LDS Data'!$A$3:$AAD$1504,7,FALSE))</f>
        <v>2040</v>
      </c>
      <c r="I105" s="7294" t="str">
        <f>IF(VLOOKUP($A105,'8 Oct - LIVE LDS Data'!$A$3:$AAD$1504,8,FALSE)=0/1/1900,"",VLOOKUP($A105,'8 Oct - LIVE LDS Data'!$A$3:$AAD$1504,8,FALSE))</f>
        <v>N</v>
      </c>
      <c r="J105" s="7294" t="str">
        <f>IF(VLOOKUP($A105,'8 Oct - LIVE LDS Data'!$A$3:$AAD$1504,9,FALSE)=0/1/1900,"",VLOOKUP($A105,'8 Oct - LIVE LDS Data'!$A$3:$AAD$1504,9,FALSE))</f>
        <v>N</v>
      </c>
      <c r="K105" s="7295">
        <f>IF(VLOOKUP($A105,'8 Oct - LIVE LDS Data'!$A$3:$AAD$1504,10,FALSE)=0/1/1900,"",VLOOKUP($A105,'8 Oct - LIVE LDS Data'!$A$3:$AAD$1504,10,FALSE))</f>
        <v>43719</v>
      </c>
      <c r="L105" s="7297">
        <f>IF(VLOOKUP($A105,'8 Oct - LIVE LDS Data'!$A$3:$AAD$1504,33,FALSE)=0/1/1900,"",VLOOKUP($A105,'8 Oct - LIVE LDS Data'!$A$3:$AAD$1504,33,FALSE))</f>
        <v>44986</v>
      </c>
      <c r="M105" s="7297">
        <f>IF(VLOOKUP($A105,'8 Oct - LIVE LDS Data'!$A$3:$AAD$1504,34,FALSE)=0/1/1900,"",VLOOKUP($A105,'8 Oct - LIVE LDS Data'!$A$3:$AAD$1504,34,FALSE))</f>
        <v>44986</v>
      </c>
      <c r="N105" s="7297">
        <f>IF(VLOOKUP($A105,'8 Oct - LIVE LDS Data'!$A$3:$AAD$1504,40,FALSE)=0/1/1900,"",VLOOKUP($A105,'8 Oct - LIVE LDS Data'!$A$3:$AAD$1504,40,FALSE))</f>
        <v>45809</v>
      </c>
      <c r="O105" s="7297">
        <f>IF(VLOOKUP($A105,'8 Oct - LIVE LDS Data'!$A$3:$AAD$1504,41,FALSE)=0/1/1900,"",VLOOKUP($A105,'8 Oct - LIVE LDS Data'!$A$3:$AAD$1504,41,FALSE))</f>
        <v>45845</v>
      </c>
      <c r="P105" s="7297" t="str">
        <f>IF(VLOOKUP($A105,'8 Oct - LIVE LDS Data'!$A$3:$AAD$1504,47,FALSE)=0/1/1900,"",VLOOKUP($A105,'8 Oct - LIVE LDS Data'!$A$3:$AAD$1504,47,FALSE))</f>
        <v/>
      </c>
      <c r="Q105" s="7297" t="str">
        <f>IF(VLOOKUP($A105,'8 Oct - LIVE LDS Data'!$A$3:$AAD$1504,48,FALSE)=0/1/1900,"",VLOOKUP($A105,'8 Oct - LIVE LDS Data'!$A$3:$AAD$1504,48,FALSE))</f>
        <v/>
      </c>
      <c r="R105" s="7297" t="str">
        <f>IF(VLOOKUP($A105,'8 Oct - LIVE LDS Data'!$A$3:$AAD$1504,54,FALSE)=0/1/1900,"",VLOOKUP($A105,'8 Oct - LIVE LDS Data'!$A$3:$AAD$1504,54,FALSE))</f>
        <v/>
      </c>
      <c r="S105" s="7297" t="str">
        <f>IF(VLOOKUP($A105,'8 Oct - LIVE LDS Data'!$A$3:$AAD$1504,55,FALSE)=0/1/1900,"",VLOOKUP($A105,'8 Oct - LIVE LDS Data'!$A$3:$AAD$1504,55,FALSE))</f>
        <v/>
      </c>
      <c r="T105" s="7297">
        <f>IF(VLOOKUP($A105,'8 Oct - LIVE LDS Data'!$A$3:$AAD$1504,60,FALSE)=0/1/1900,"",VLOOKUP($A105,'8 Oct - LIVE LDS Data'!$A$3:$AAD$1504,60,FALSE))</f>
        <v>46204</v>
      </c>
      <c r="U105" s="7297">
        <f>IF(VLOOKUP($A105,'8 Oct - LIVE LDS Data'!$A$3:$AAD$1504,63,FALSE)=0/1/1900,"",VLOOKUP($A105,'8 Oct - LIVE LDS Data'!$A$3:$AAD$1504,63,FALSE))</f>
        <v>46357</v>
      </c>
      <c r="V105" s="7297">
        <f>IF(VLOOKUP($A105,'8 Oct - LIVE LDS Data'!$A$3:$AAD$1504,66,FALSE)=0/1/1900,"",VLOOKUP($A105,'8 Oct - LIVE LDS Data'!$A$3:$AAD$1504,66,FALSE))</f>
        <v>46753</v>
      </c>
      <c r="W105" s="7537" t="str">
        <f>IF(VLOOKUP($A105,'8 Oct - LIVE LDS Data'!$A$3:$AAD$1504,68,FALSE)=0/1/1900,"",VLOOKUP($A105,'8 Oct - LIVE LDS Data'!$A$3:$AAD$1504,68,FALSE))</f>
        <v>Scope (Evidence gathering)  Feb-23
Reg 18 Consultation Issues and Options	Jun-25
Reg 19 Consultation Draft Plan Summer 2026
Submission Dec-26
Examination Spring/Summer 2027 (Subject to PINS timetable)
Adoption Winter 2027 / Spring 2028 (depending on timescale of EIP)</v>
      </c>
      <c r="X105" s="7314" t="str">
        <f>IF(VLOOKUP($A105,'8 Oct - LIVE LDS Data'!$A$3:$AAD$1504,79,FALSE)=0/1/1900,"",VLOOKUP($A105,'8 Oct - LIVE LDS Data'!$A$3:$AAD$1504,79,FALSE))</f>
        <v>Reg 18 ongoing</v>
      </c>
      <c r="Y105" s="7315" t="s">
        <v>3757</v>
      </c>
      <c r="Z105" s="7538" t="s">
        <v>8056</v>
      </c>
      <c r="AA105" s="7300">
        <f>IF(VLOOKUP($A105,'8 Oct - LIVE LDS Data'!$A$3:$AAD$1504,72,FALSE)=0/1/1900,"",VLOOKUP($A105,'8 Oct - LIVE LDS Data'!$A$3:$AAD$1504,72,FALSE))</f>
        <v>45681</v>
      </c>
      <c r="AB105" s="7300">
        <f>IF(VLOOKUP($A105,'8 Oct - LIVE LDS Data'!$A$3:$AAD$1504,73,FALSE)=0/1/1900,"",VLOOKUP($A105,'8 Oct - LIVE LDS Data'!$A$3:$AAD$1504,73,FALSE))</f>
        <v>45807</v>
      </c>
      <c r="AC105" s="7300">
        <f>IF(VLOOKUP($A105,'8 Oct - LIVE LDS Data'!$A$3:$AAD$1504,75,FALSE)=0/1/1900,"",VLOOKUP($A105,'8 Oct - LIVE LDS Data'!$A$3:$AAD$1504,75,FALSE))</f>
        <v>45827</v>
      </c>
      <c r="AD105" s="7300">
        <f>IF(VLOOKUP($A105,'8 Oct - LIVE LDS Data'!$A$3:$AAD$1504,76,FALSE)=0/1/1900,"",VLOOKUP($A105,'8 Oct - LIVE LDS Data'!$A$3:$AAD$1504,76,FALSE))</f>
        <v>45856</v>
      </c>
    </row>
    <row r="106" spans="1:30" s="610" customFormat="1" ht="30" customHeight="1" x14ac:dyDescent="0.2">
      <c r="A106" s="1478" t="s">
        <v>2094</v>
      </c>
      <c r="B106" s="1478"/>
      <c r="C106" s="3391" t="s">
        <v>4193</v>
      </c>
      <c r="D106" s="2385"/>
      <c r="E106" s="2385"/>
      <c r="F106" s="7293" t="str">
        <f>IF(VLOOKUP($A106,'8 Oct - LIVE LDS Data'!$A$3:$AAD$1504,4,FALSE)=0/1/1900,"",VLOOKUP($A106,'8 Oct - LIVE LDS Data'!$A$3:$AAD$1504,4,FALSE))</f>
        <v>Lewes District Local Plan</v>
      </c>
      <c r="G106" s="7294">
        <f>IF(VLOOKUP($A106,'8 Oct - LIVE LDS Data'!$A$3:$AAD$1504,6,FALSE)=0/1/1900,"",VLOOKUP($A106,'8 Oct - LIVE LDS Data'!$A$3:$AAD$1504,6,FALSE))</f>
        <v>2024</v>
      </c>
      <c r="H106" s="7294">
        <f>IF(VLOOKUP($A106,'8 Oct - LIVE LDS Data'!$A$3:$AAD$1504,7,FALSE)=0/1/1900,"",VLOOKUP($A106,'8 Oct - LIVE LDS Data'!$A$3:$AAD$1504,7,FALSE))</f>
        <v>2040</v>
      </c>
      <c r="I106" s="7294" t="str">
        <f>IF(VLOOKUP($A106,'8 Oct - LIVE LDS Data'!$A$3:$AAD$1504,8,FALSE)=0/1/1900,"",VLOOKUP($A106,'8 Oct - LIVE LDS Data'!$A$3:$AAD$1504,8,FALSE))</f>
        <v>N</v>
      </c>
      <c r="J106" s="7294" t="str">
        <f>IF(VLOOKUP($A106,'8 Oct - LIVE LDS Data'!$A$3:$AAD$1504,9,FALSE)=0/1/1900,"",VLOOKUP($A106,'8 Oct - LIVE LDS Data'!$A$3:$AAD$1504,9,FALSE))</f>
        <v>N</v>
      </c>
      <c r="K106" s="7295">
        <f>IF(VLOOKUP($A106,'8 Oct - LIVE LDS Data'!$A$3:$AAD$1504,10,FALSE)=0/1/1900,"",VLOOKUP($A106,'8 Oct - LIVE LDS Data'!$A$3:$AAD$1504,10,FALSE))</f>
        <v>42501</v>
      </c>
      <c r="L106" s="7297">
        <f>IF(VLOOKUP($A106,'8 Oct - LIVE LDS Data'!$A$3:$AAD$1504,33,FALSE)=0/1/1900,"",VLOOKUP($A106,'8 Oct - LIVE LDS Data'!$A$3:$AAD$1504,33,FALSE))</f>
        <v>45658</v>
      </c>
      <c r="M106" s="7297">
        <f>IF(VLOOKUP($A106,'8 Oct - LIVE LDS Data'!$A$3:$AAD$1504,34,FALSE)=0/1/1900,"",VLOOKUP($A106,'8 Oct - LIVE LDS Data'!$A$3:$AAD$1504,34,FALSE))</f>
        <v>45663</v>
      </c>
      <c r="N106" s="7297">
        <f>IF(VLOOKUP($A106,'8 Oct - LIVE LDS Data'!$A$3:$AAD$1504,40,FALSE)=0/1/1900,"",VLOOKUP($A106,'8 Oct - LIVE LDS Data'!$A$3:$AAD$1504,40,FALSE))</f>
        <v>45931</v>
      </c>
      <c r="O106" s="7297" t="str">
        <f>IF(VLOOKUP($A106,'8 Oct - LIVE LDS Data'!$A$3:$AAD$1504,41,FALSE)=0/1/1900,"",VLOOKUP($A106,'8 Oct - LIVE LDS Data'!$A$3:$AAD$1504,41,FALSE))</f>
        <v/>
      </c>
      <c r="P106" s="7297" t="str">
        <f>IF(VLOOKUP($A106,'8 Oct - LIVE LDS Data'!$A$3:$AAD$1504,47,FALSE)=0/1/1900,"",VLOOKUP($A106,'8 Oct - LIVE LDS Data'!$A$3:$AAD$1504,47,FALSE))</f>
        <v/>
      </c>
      <c r="Q106" s="7297" t="str">
        <f>IF(VLOOKUP($A106,'8 Oct - LIVE LDS Data'!$A$3:$AAD$1504,48,FALSE)=0/1/1900,"",VLOOKUP($A106,'8 Oct - LIVE LDS Data'!$A$3:$AAD$1504,48,FALSE))</f>
        <v/>
      </c>
      <c r="R106" s="7297" t="str">
        <f>IF(VLOOKUP($A106,'8 Oct - LIVE LDS Data'!$A$3:$AAD$1504,54,FALSE)=0/1/1900,"",VLOOKUP($A106,'8 Oct - LIVE LDS Data'!$A$3:$AAD$1504,54,FALSE))</f>
        <v/>
      </c>
      <c r="S106" s="7297" t="str">
        <f>IF(VLOOKUP($A106,'8 Oct - LIVE LDS Data'!$A$3:$AAD$1504,55,FALSE)=0/1/1900,"",VLOOKUP($A106,'8 Oct - LIVE LDS Data'!$A$3:$AAD$1504,55,FALSE))</f>
        <v/>
      </c>
      <c r="T106" s="7297">
        <f>IF(VLOOKUP($A106,'8 Oct - LIVE LDS Data'!$A$3:$AAD$1504,60,FALSE)=0/1/1900,"",VLOOKUP($A106,'8 Oct - LIVE LDS Data'!$A$3:$AAD$1504,60,FALSE))</f>
        <v>46113</v>
      </c>
      <c r="U106" s="7297">
        <f>IF(VLOOKUP($A106,'8 Oct - LIVE LDS Data'!$A$3:$AAD$1504,63,FALSE)=0/1/1900,"",VLOOKUP($A106,'8 Oct - LIVE LDS Data'!$A$3:$AAD$1504,63,FALSE))</f>
        <v>46204</v>
      </c>
      <c r="V106" s="7297">
        <f>IF(VLOOKUP($A106,'8 Oct - LIVE LDS Data'!$A$3:$AAD$1504,66,FALSE)=0/1/1900,"",VLOOKUP($A106,'8 Oct - LIVE LDS Data'!$A$3:$AAD$1504,66,FALSE))</f>
        <v>46388</v>
      </c>
      <c r="W106" s="7537" t="str">
        <f>IF(VLOOKUP($A106,'8 Oct - LIVE LDS Data'!$A$3:$AAD$1504,68,FALSE)=0/1/1900,"",VLOOKUP($A106,'8 Oct - LIVE LDS Data'!$A$3:$AAD$1504,68,FALSE))</f>
        <v>Local Plan Phase 1 consultation (Reg. 18): Winter 2024/5
Local Plan Phase 2 consultation (Reg. 18): Autumn 2025
Proposed Submission version consultation (Reg.19): Spring 2026
Submission to the Secretary of State (Reg 22): Summer 2026
Examination in Public (Reg.24): Autumn 2026
Adoption (Reg 26): Subject to progress at EiP winter 2026/7</v>
      </c>
      <c r="X106" s="7314" t="str">
        <f>IF(VLOOKUP($A106,'8 Oct - LIVE LDS Data'!$A$3:$AAD$1504,79,FALSE)=0/1/1900,"",VLOOKUP($A106,'8 Oct - LIVE LDS Data'!$A$3:$AAD$1504,79,FALSE))</f>
        <v>Reg 18 ongoing</v>
      </c>
      <c r="Y106" s="7315" t="s">
        <v>90</v>
      </c>
      <c r="Z106" s="7538" t="s">
        <v>8051</v>
      </c>
      <c r="AA106" s="7300">
        <f>IF(VLOOKUP($A106,'8 Oct - LIVE LDS Data'!$A$3:$AAD$1504,72,FALSE)=0/1/1900,"",VLOOKUP($A106,'8 Oct - LIVE LDS Data'!$A$3:$AAD$1504,72,FALSE))</f>
        <v>45665</v>
      </c>
      <c r="AB106" s="7300">
        <f>IF(VLOOKUP($A106,'8 Oct - LIVE LDS Data'!$A$3:$AAD$1504,73,FALSE)=0/1/1900,"",VLOOKUP($A106,'8 Oct - LIVE LDS Data'!$A$3:$AAD$1504,73,FALSE))</f>
        <v>45807</v>
      </c>
      <c r="AC106" s="7300">
        <f>IF(VLOOKUP($A106,'8 Oct - LIVE LDS Data'!$A$3:$AAD$1504,75,FALSE)=0/1/1900,"",VLOOKUP($A106,'8 Oct - LIVE LDS Data'!$A$3:$AAD$1504,75,FALSE))</f>
        <v>45594</v>
      </c>
      <c r="AD106" s="7300">
        <f>IF(VLOOKUP($A106,'8 Oct - LIVE LDS Data'!$A$3:$AAD$1504,76,FALSE)=0/1/1900,"",VLOOKUP($A106,'8 Oct - LIVE LDS Data'!$A$3:$AAD$1504,76,FALSE))</f>
        <v>45807</v>
      </c>
    </row>
    <row r="107" spans="1:30" s="610" customFormat="1" ht="30" hidden="1" customHeight="1" x14ac:dyDescent="0.2">
      <c r="A107" s="7301" t="s">
        <v>2148</v>
      </c>
      <c r="B107" s="7301"/>
      <c r="C107" s="7301" t="s">
        <v>2149</v>
      </c>
      <c r="D107" s="7302"/>
      <c r="E107" s="7302"/>
      <c r="F107" s="7293" t="str">
        <f>IF(VLOOKUP($A107,'8 Oct - LIVE LDS Data'!$A$3:$AAD$1504,4,FALSE)=0/1/1900,"",VLOOKUP($A107,'8 Oct - LIVE LDS Data'!$A$3:$AAD$1504,4,FALSE))</f>
        <v>Liverpool Local Plan 2041</v>
      </c>
      <c r="G107" s="7294">
        <f>IF(VLOOKUP($A107,'8 Oct - LIVE LDS Data'!$A$3:$AAD$1504,6,FALSE)=0/1/1900,"",VLOOKUP($A107,'8 Oct - LIVE LDS Data'!$A$3:$AAD$1504,6,FALSE))</f>
        <v>2026</v>
      </c>
      <c r="H107" s="7294">
        <f>IF(VLOOKUP($A107,'8 Oct - LIVE LDS Data'!$A$3:$AAD$1504,7,FALSE)=0/1/1900,"",VLOOKUP($A107,'8 Oct - LIVE LDS Data'!$A$3:$AAD$1504,7,FALSE))</f>
        <v>2041</v>
      </c>
      <c r="I107" s="7294" t="str">
        <f>IF(VLOOKUP($A107,'8 Oct - LIVE LDS Data'!$A$3:$AAD$1504,8,FALSE)=0/1/1900,"",VLOOKUP($A107,'8 Oct - LIVE LDS Data'!$A$3:$AAD$1504,8,FALSE))</f>
        <v>N</v>
      </c>
      <c r="J107" s="7294" t="str">
        <f>IF(VLOOKUP($A107,'8 Oct - LIVE LDS Data'!$A$3:$AAD$1504,9,FALSE)=0/1/1900,"",VLOOKUP($A107,'8 Oct - LIVE LDS Data'!$A$3:$AAD$1504,9,FALSE))</f>
        <v>N</v>
      </c>
      <c r="K107" s="7295">
        <f>IF(VLOOKUP($A107,'8 Oct - LIVE LDS Data'!$A$3:$AAD$1504,10,FALSE)=0/1/1900,"",VLOOKUP($A107,'8 Oct - LIVE LDS Data'!$A$3:$AAD$1504,10,FALSE))</f>
        <v>44587</v>
      </c>
      <c r="L107" s="7295"/>
      <c r="M107" s="7295"/>
      <c r="N107" s="7295"/>
      <c r="O107" s="7295"/>
      <c r="P107" s="7295"/>
      <c r="Q107" s="7295"/>
      <c r="R107" s="7295"/>
      <c r="S107" s="7295"/>
      <c r="T107" s="7297">
        <f>IF(VLOOKUP($A107,'8 Oct - LIVE LDS Data'!$A$3:$AAD$1504,60,FALSE)=0/1/1900,"",VLOOKUP($A107,'8 Oct - LIVE LDS Data'!$A$3:$AAD$1504,60,FALSE))</f>
        <v>45962</v>
      </c>
      <c r="U107" s="7297">
        <f>IF(VLOOKUP($A107,'8 Oct - LIVE LDS Data'!$A$3:$AAD$1504,63,FALSE)=0/1/1900,"",VLOOKUP($A107,'8 Oct - LIVE LDS Data'!$A$3:$AAD$1504,63,FALSE))</f>
        <v>46023</v>
      </c>
      <c r="V107" s="7297">
        <f>IF(VLOOKUP($A107,'8 Oct - LIVE LDS Data'!$A$3:$AAD$1504,66,FALSE)=0/1/1900,"",VLOOKUP($A107,'8 Oct - LIVE LDS Data'!$A$3:$AAD$1504,66,FALSE))</f>
        <v>46357</v>
      </c>
      <c r="W107" s="7537" t="str">
        <f>IF(VLOOKUP($A107,'8 Oct - LIVE LDS Data'!$A$3:$AAD$1504,68,FALSE)=0/1/1900,"",VLOOKUP($A107,'8 Oct - LIVE LDS Data'!$A$3:$AAD$1504,68,FALSE))</f>
        <v>The Combined Authority is currently in the process of preparing a Spatial Development Strategy for Liverpool City Region which will deal with strategic planning matters. Once adopted it will form part of the development plan for Liverpool. This LDS does not need to set out the timescales for its preparation as that is a matter for the Combined Authority. See - https://www.liverpoolcityregion-ca.gov.uk/sds/</v>
      </c>
      <c r="X107" s="7314" t="str">
        <f>IF(VLOOKUP($A107,'8 Oct - LIVE LDS Data'!$A$3:$AAD$1504,79,FALSE)=0/1/1900,"",VLOOKUP($A107,'8 Oct - LIVE LDS Data'!$A$3:$AAD$1504,79,FALSE))</f>
        <v>Reg 18 ongoing</v>
      </c>
      <c r="Y107" s="7542" t="s">
        <v>3757</v>
      </c>
      <c r="Z107" s="7538" t="s">
        <v>8056</v>
      </c>
      <c r="AA107" s="7300">
        <f>IF(VLOOKUP($A107,'8 Oct - LIVE LDS Data'!$A$3:$AAD$1504,72,FALSE)=0/1/1900,"",VLOOKUP($A107,'8 Oct - LIVE LDS Data'!$A$3:$AAD$1504,72,FALSE))</f>
        <v>45628</v>
      </c>
      <c r="AB107" s="7300">
        <f>IF(VLOOKUP($A107,'8 Oct - LIVE LDS Data'!$A$3:$AAD$1504,73,FALSE)=0/1/1900,"",VLOOKUP($A107,'8 Oct - LIVE LDS Data'!$A$3:$AAD$1504,73,FALSE))</f>
        <v>45700</v>
      </c>
      <c r="AC107" s="7300">
        <f>IF(VLOOKUP($A107,'8 Oct - LIVE LDS Data'!$A$3:$AAD$1504,75,FALSE)=0/1/1900,"",VLOOKUP($A107,'8 Oct - LIVE LDS Data'!$A$3:$AAD$1504,75,FALSE))</f>
        <v>45806</v>
      </c>
      <c r="AD107" s="7300">
        <f>IF(VLOOKUP($A107,'8 Oct - LIVE LDS Data'!$A$3:$AAD$1504,76,FALSE)=0/1/1900,"",VLOOKUP($A107,'8 Oct - LIVE LDS Data'!$A$3:$AAD$1504,76,FALSE))</f>
        <v>45700</v>
      </c>
    </row>
    <row r="108" spans="1:30" s="610" customFormat="1" ht="30" hidden="1" customHeight="1" x14ac:dyDescent="0.2">
      <c r="A108" s="7309" t="s">
        <v>2159</v>
      </c>
      <c r="B108" s="7309"/>
      <c r="C108" s="7309" t="s">
        <v>4194</v>
      </c>
      <c r="D108" s="7310"/>
      <c r="E108" s="7310"/>
      <c r="F108" s="7293" t="str">
        <f>IF(VLOOKUP($A108,'8 Oct - LIVE LDS Data'!$A$3:$AAD$1504,4,FALSE)=0/1/1900,"",VLOOKUP($A108,'8 Oct - LIVE LDS Data'!$A$3:$AAD$1504,4,FALSE))</f>
        <v>Legacy Corporation Local Plan Review</v>
      </c>
      <c r="G108" s="7294" t="str">
        <f>IF(VLOOKUP($A108,'8 Oct - LIVE LDS Data'!$A$3:$AAD$1504,6,FALSE)=0/1/1900,"",VLOOKUP($A108,'8 Oct - LIVE LDS Data'!$A$3:$AAD$1504,6,FALSE))</f>
        <v/>
      </c>
      <c r="H108" s="7294" t="str">
        <f>IF(VLOOKUP($A108,'8 Oct - LIVE LDS Data'!$A$3:$AAD$1504,7,FALSE)=0/1/1900,"",VLOOKUP($A108,'8 Oct - LIVE LDS Data'!$A$3:$AAD$1504,7,FALSE))</f>
        <v/>
      </c>
      <c r="I108" s="7294" t="str">
        <f>IF(VLOOKUP($A108,'8 Oct - LIVE LDS Data'!$A$3:$AAD$1504,8,FALSE)=0/1/1900,"",VLOOKUP($A108,'8 Oct - LIVE LDS Data'!$A$3:$AAD$1504,8,FALSE))</f>
        <v/>
      </c>
      <c r="J108" s="7294" t="str">
        <f>IF(VLOOKUP($A108,'8 Oct - LIVE LDS Data'!$A$3:$AAD$1504,9,FALSE)=0/1/1900,"",VLOOKUP($A108,'8 Oct - LIVE LDS Data'!$A$3:$AAD$1504,9,FALSE))</f>
        <v/>
      </c>
      <c r="K108" s="7295">
        <f>IF(VLOOKUP($A108,'8 Oct - LIVE LDS Data'!$A$3:$AAD$1504,10,FALSE)=0/1/1900,"",VLOOKUP($A108,'8 Oct - LIVE LDS Data'!$A$3:$AAD$1504,10,FALSE))</f>
        <v>44033</v>
      </c>
      <c r="L108" s="7295"/>
      <c r="M108" s="7295"/>
      <c r="N108" s="7295"/>
      <c r="O108" s="7295"/>
      <c r="P108" s="7295"/>
      <c r="Q108" s="7295"/>
      <c r="R108" s="7295"/>
      <c r="S108" s="7295"/>
      <c r="T108" s="7297" t="str">
        <f>IF(VLOOKUP($A108,'8 Oct - LIVE LDS Data'!$A$3:$AAD$1504,60,FALSE)=0/1/1900,"",VLOOKUP($A108,'8 Oct - LIVE LDS Data'!$A$3:$AAD$1504,60,FALSE))</f>
        <v/>
      </c>
      <c r="U108" s="7297" t="str">
        <f>IF(VLOOKUP($A108,'8 Oct - LIVE LDS Data'!$A$3:$AAD$1504,63,FALSE)=0/1/1900,"",VLOOKUP($A108,'8 Oct - LIVE LDS Data'!$A$3:$AAD$1504,63,FALSE))</f>
        <v/>
      </c>
      <c r="V108" s="7297" t="str">
        <f>IF(VLOOKUP($A108,'8 Oct - LIVE LDS Data'!$A$3:$AAD$1504,66,FALSE)=0/1/1900,"",VLOOKUP($A108,'8 Oct - LIVE LDS Data'!$A$3:$AAD$1504,66,FALSE))</f>
        <v/>
      </c>
      <c r="W108" s="7537" t="str">
        <f>IF(VLOOKUP($A108,'8 Oct - LIVE LDS Data'!$A$3:$AAD$1504,68,FALSE)=0/1/1900,"",VLOOKUP($A108,'8 Oct - LIVE LDS Data'!$A$3:$AAD$1504,68,FALSE))</f>
        <v>Found Sound 25 April 2020.  Adopted July 2020</v>
      </c>
      <c r="X108" s="7314" t="str">
        <f>IF(VLOOKUP($A108,'8 Oct - LIVE LDS Data'!$A$3:$AAD$1504,79,FALSE)=0/1/1900,"",VLOOKUP($A108,'8 Oct - LIVE LDS Data'!$A$3:$AAD$1504,79,FALSE))</f>
        <v>no work on an emerging plan
[adopted Jul-2020 &amp; planning powers to be transferred in 2024]</v>
      </c>
      <c r="Y108" s="7315" t="s">
        <v>3757</v>
      </c>
      <c r="Z108" s="7538" t="s">
        <v>226</v>
      </c>
      <c r="AA108" s="7300">
        <f>IF(VLOOKUP($A108,'8 Oct - LIVE LDS Data'!$A$3:$AAD$1504,72,FALSE)=0/1/1900,"",VLOOKUP($A108,'8 Oct - LIVE LDS Data'!$A$3:$AAD$1504,72,FALSE))</f>
        <v>45399</v>
      </c>
      <c r="AB108" s="7300" t="str">
        <f>IF(VLOOKUP($A108,'8 Oct - LIVE LDS Data'!$A$3:$AAD$1504,73,FALSE)=0/1/1900,"",VLOOKUP($A108,'8 Oct - LIVE LDS Data'!$A$3:$AAD$1504,73,FALSE))</f>
        <v/>
      </c>
      <c r="AC108" s="7300" t="str">
        <f>IF(VLOOKUP($A108,'8 Oct - LIVE LDS Data'!$A$3:$AAD$1504,75,FALSE)=0/1/1900,"",VLOOKUP($A108,'8 Oct - LIVE LDS Data'!$A$3:$AAD$1504,75,FALSE))</f>
        <v/>
      </c>
      <c r="AD108" s="7300" t="str">
        <f>IF(VLOOKUP($A108,'8 Oct - LIVE LDS Data'!$A$3:$AAD$1504,76,FALSE)=0/1/1900,"",VLOOKUP($A108,'8 Oct - LIVE LDS Data'!$A$3:$AAD$1504,76,FALSE))</f>
        <v/>
      </c>
    </row>
    <row r="109" spans="1:30" s="610" customFormat="1" ht="30" hidden="1" customHeight="1" x14ac:dyDescent="0.2">
      <c r="A109" s="1465" t="s">
        <v>2169</v>
      </c>
      <c r="B109" s="1465"/>
      <c r="C109" s="1465" t="s">
        <v>2170</v>
      </c>
      <c r="D109" s="1466"/>
      <c r="E109" s="1466"/>
      <c r="F109" s="7293" t="str">
        <f>IF(VLOOKUP($A109,'8 Oct - LIVE LDS Data'!$A$3:$AAD$1504,4,FALSE)=0/1/1900,"",VLOOKUP($A109,'8 Oct - LIVE LDS Data'!$A$3:$AAD$1504,4,FALSE))</f>
        <v>Luton Local Plan</v>
      </c>
      <c r="G109" s="7294" t="str">
        <f>IF(VLOOKUP($A109,'8 Oct - LIVE LDS Data'!$A$3:$AAD$1504,6,FALSE)=0/1/1900,"",VLOOKUP($A109,'8 Oct - LIVE LDS Data'!$A$3:$AAD$1504,6,FALSE))</f>
        <v/>
      </c>
      <c r="H109" s="7294" t="str">
        <f>IF(VLOOKUP($A109,'8 Oct - LIVE LDS Data'!$A$3:$AAD$1504,7,FALSE)=0/1/1900,"",VLOOKUP($A109,'8 Oct - LIVE LDS Data'!$A$3:$AAD$1504,7,FALSE))</f>
        <v/>
      </c>
      <c r="I109" s="7294" t="str">
        <f>IF(VLOOKUP($A109,'8 Oct - LIVE LDS Data'!$A$3:$AAD$1504,8,FALSE)=0/1/1900,"",VLOOKUP($A109,'8 Oct - LIVE LDS Data'!$A$3:$AAD$1504,8,FALSE))</f>
        <v/>
      </c>
      <c r="J109" s="7294" t="str">
        <f>IF(VLOOKUP($A109,'8 Oct - LIVE LDS Data'!$A$3:$AAD$1504,9,FALSE)=0/1/1900,"",VLOOKUP($A109,'8 Oct - LIVE LDS Data'!$A$3:$AAD$1504,9,FALSE))</f>
        <v/>
      </c>
      <c r="K109" s="7295">
        <f>IF(VLOOKUP($A109,'8 Oct - LIVE LDS Data'!$A$3:$AAD$1504,10,FALSE)=0/1/1900,"",VLOOKUP($A109,'8 Oct - LIVE LDS Data'!$A$3:$AAD$1504,10,FALSE))</f>
        <v>43046</v>
      </c>
      <c r="L109" s="7295"/>
      <c r="M109" s="7295"/>
      <c r="N109" s="7295"/>
      <c r="O109" s="7295"/>
      <c r="P109" s="7295"/>
      <c r="Q109" s="7295"/>
      <c r="R109" s="7295"/>
      <c r="S109" s="7295"/>
      <c r="T109" s="7297">
        <f>IF(VLOOKUP($A109,'8 Oct - LIVE LDS Data'!$A$3:$AAD$1504,60,FALSE)=0/1/1900,"",VLOOKUP($A109,'8 Oct - LIVE LDS Data'!$A$3:$AAD$1504,60,FALSE))</f>
        <v>46539</v>
      </c>
      <c r="U109" s="7297">
        <f>IF(VLOOKUP($A109,'8 Oct - LIVE LDS Data'!$A$3:$AAD$1504,63,FALSE)=0/1/1900,"",VLOOKUP($A109,'8 Oct - LIVE LDS Data'!$A$3:$AAD$1504,63,FALSE))</f>
        <v>46753</v>
      </c>
      <c r="V109" s="7297">
        <f>IF(VLOOKUP($A109,'8 Oct - LIVE LDS Data'!$A$3:$AAD$1504,66,FALSE)=0/1/1900,"",VLOOKUP($A109,'8 Oct - LIVE LDS Data'!$A$3:$AAD$1504,66,FALSE))</f>
        <v>47058</v>
      </c>
      <c r="W109" s="7537" t="str">
        <f>IF(VLOOKUP($A109,'8 Oct - LIVE LDS Data'!$A$3:$AAD$1504,68,FALSE)=0/1/1900,"",VLOOKUP($A109,'8 Oct - LIVE LDS Data'!$A$3:$AAD$1504,68,FALSE))</f>
        <v>Submission now exp. Jan 2028
Evidence gathering Commenced in September 2023 and on-going to submission
Initial Internal and key stakeholder engagement January to July 2024
Approval of Issues and Options Paper and draft SCI for consultation by Members October/November 2024 (Overview and Scrutiny Board and Executive) 
Issues and Options consultation (Regulation 18): Public consultation on key issues and options (including the scope of the Local Plan), supporting documents, draft SCI and a Call for Sites November 2024 to January 2025 (8 weeks)
Adoption of the SCI Under review
Options and draft Plan consultation (Regulation 18): Public 
consultation on options and draft policies, and including any 
matters required under a new plan making system. 
March to April 2026 (6 weeks)
Proposed Submission Plan (Regulation 19): Public 
consultation on the proposed submission Plan, prior to 
submission to the Secretary of State. 
June to July 2027 (6 weeks)
Submission (Regulation 22): The Local Plan and 
representations will be submitted to the Secretary of State 
who will appoint an independent Planning Inspector 
January 2028
Examination (Regulation 24): The Inspector will consider 
the Plan and any comments made through public 
consultation. 
March to July 2028
Receipt of Inspector’s Report (Regulation 25) August 2028
Adoption (Regulation 26): The Inspector’s 
recommendations will be considered by the council and the 
Plan adopted 
November 2028</v>
      </c>
      <c r="X109" s="7314" t="str">
        <f>IF(VLOOKUP($A109,'8 Oct - LIVE LDS Data'!$A$3:$AAD$1504,79,FALSE)=0/1/1900,"",VLOOKUP($A109,'8 Oct - LIVE LDS Data'!$A$3:$AAD$1504,79,FALSE))</f>
        <v>new plan to be prepared under new system</v>
      </c>
      <c r="Y109" s="7315" t="s">
        <v>3757</v>
      </c>
      <c r="Z109" s="7538" t="s">
        <v>8056</v>
      </c>
      <c r="AA109" s="7300">
        <f>IF(VLOOKUP($A109,'8 Oct - LIVE LDS Data'!$A$3:$AAD$1504,72,FALSE)=0/1/1900,"",VLOOKUP($A109,'8 Oct - LIVE LDS Data'!$A$3:$AAD$1504,72,FALSE))</f>
        <v>45806</v>
      </c>
      <c r="AB109" s="7300">
        <f>IF(VLOOKUP($A109,'8 Oct - LIVE LDS Data'!$A$3:$AAD$1504,73,FALSE)=0/1/1900,"",VLOOKUP($A109,'8 Oct - LIVE LDS Data'!$A$3:$AAD$1504,73,FALSE))</f>
        <v>45904</v>
      </c>
      <c r="AC109" s="7300">
        <f>IF(VLOOKUP($A109,'8 Oct - LIVE LDS Data'!$A$3:$AAD$1504,75,FALSE)=0/1/1900,"",VLOOKUP($A109,'8 Oct - LIVE LDS Data'!$A$3:$AAD$1504,75,FALSE))</f>
        <v>45806</v>
      </c>
      <c r="AD109" s="7300">
        <f>IF(VLOOKUP($A109,'8 Oct - LIVE LDS Data'!$A$3:$AAD$1504,76,FALSE)=0/1/1900,"",VLOOKUP($A109,'8 Oct - LIVE LDS Data'!$A$3:$AAD$1504,76,FALSE))</f>
        <v>45904</v>
      </c>
    </row>
    <row r="110" spans="1:30" s="610" customFormat="1" ht="30" customHeight="1" x14ac:dyDescent="0.2">
      <c r="A110" s="1465" t="s">
        <v>2197</v>
      </c>
      <c r="B110" s="1465"/>
      <c r="C110" s="1465" t="s">
        <v>2198</v>
      </c>
      <c r="D110" s="1466"/>
      <c r="E110" s="1466"/>
      <c r="F110" s="7293" t="str">
        <f>IF(VLOOKUP($A110,'8 Oct - LIVE LDS Data'!$A$3:$AAD$1504,4,FALSE)=0/1/1900,"",VLOOKUP($A110,'8 Oct - LIVE LDS Data'!$A$3:$AAD$1504,4,FALSE))</f>
        <v>Maldon Local Plan</v>
      </c>
      <c r="G110" s="7294" t="str">
        <f>IF(VLOOKUP($A110,'8 Oct - LIVE LDS Data'!$A$3:$AAD$1504,6,FALSE)=0/1/1900,"",VLOOKUP($A110,'8 Oct - LIVE LDS Data'!$A$3:$AAD$1504,6,FALSE))</f>
        <v>2023</v>
      </c>
      <c r="H110" s="7294" t="str">
        <f>IF(VLOOKUP($A110,'8 Oct - LIVE LDS Data'!$A$3:$AAD$1504,7,FALSE)=0/1/1900,"",VLOOKUP($A110,'8 Oct - LIVE LDS Data'!$A$3:$AAD$1504,7,FALSE))</f>
        <v>2043</v>
      </c>
      <c r="I110" s="7294" t="str">
        <f>IF(VLOOKUP($A110,'8 Oct - LIVE LDS Data'!$A$3:$AAD$1504,8,FALSE)=0/1/1900,"",VLOOKUP($A110,'8 Oct - LIVE LDS Data'!$A$3:$AAD$1504,8,FALSE))</f>
        <v>N</v>
      </c>
      <c r="J110" s="7294" t="str">
        <f>IF(VLOOKUP($A110,'8 Oct - LIVE LDS Data'!$A$3:$AAD$1504,9,FALSE)=0/1/1900,"",VLOOKUP($A110,'8 Oct - LIVE LDS Data'!$A$3:$AAD$1504,9,FALSE))</f>
        <v>N</v>
      </c>
      <c r="K110" s="7295">
        <f>IF(VLOOKUP($A110,'8 Oct - LIVE LDS Data'!$A$3:$AAD$1504,10,FALSE)=0/1/1900,"",VLOOKUP($A110,'8 Oct - LIVE LDS Data'!$A$3:$AAD$1504,10,FALSE))</f>
        <v>42937</v>
      </c>
      <c r="L110" s="7297">
        <f>IF(VLOOKUP($A110,'8 Oct - LIVE LDS Data'!$A$3:$AAD$1504,33,FALSE)=0/1/1900,"",VLOOKUP($A110,'8 Oct - LIVE LDS Data'!$A$3:$AAD$1504,33,FALSE))</f>
        <v>44470</v>
      </c>
      <c r="M110" s="7297">
        <f>IF(VLOOKUP($A110,'8 Oct - LIVE LDS Data'!$A$3:$AAD$1504,34,FALSE)=0/1/1900,"",VLOOKUP($A110,'8 Oct - LIVE LDS Data'!$A$3:$AAD$1504,34,FALSE))</f>
        <v>44578</v>
      </c>
      <c r="N110" s="7297">
        <f>IF(VLOOKUP($A110,'8 Oct - LIVE LDS Data'!$A$3:$AAD$1504,40,FALSE)=0/1/1900,"",VLOOKUP($A110,'8 Oct - LIVE LDS Data'!$A$3:$AAD$1504,40,FALSE))</f>
        <v>46296</v>
      </c>
      <c r="O110" s="7297" t="str">
        <f>IF(VLOOKUP($A110,'8 Oct - LIVE LDS Data'!$A$3:$AAD$1504,41,FALSE)=0/1/1900,"",VLOOKUP($A110,'8 Oct - LIVE LDS Data'!$A$3:$AAD$1504,41,FALSE))</f>
        <v/>
      </c>
      <c r="P110" s="7297" t="str">
        <f>IF(VLOOKUP($A110,'8 Oct - LIVE LDS Data'!$A$3:$AAD$1504,47,FALSE)=0/1/1900,"",VLOOKUP($A110,'8 Oct - LIVE LDS Data'!$A$3:$AAD$1504,47,FALSE))</f>
        <v/>
      </c>
      <c r="Q110" s="7297" t="str">
        <f>IF(VLOOKUP($A110,'8 Oct - LIVE LDS Data'!$A$3:$AAD$1504,48,FALSE)=0/1/1900,"",VLOOKUP($A110,'8 Oct - LIVE LDS Data'!$A$3:$AAD$1504,48,FALSE))</f>
        <v/>
      </c>
      <c r="R110" s="7297" t="str">
        <f>IF(VLOOKUP($A110,'8 Oct - LIVE LDS Data'!$A$3:$AAD$1504,54,FALSE)=0/1/1900,"",VLOOKUP($A110,'8 Oct - LIVE LDS Data'!$A$3:$AAD$1504,54,FALSE))</f>
        <v/>
      </c>
      <c r="S110" s="7297" t="str">
        <f>IF(VLOOKUP($A110,'8 Oct - LIVE LDS Data'!$A$3:$AAD$1504,55,FALSE)=0/1/1900,"",VLOOKUP($A110,'8 Oct - LIVE LDS Data'!$A$3:$AAD$1504,55,FALSE))</f>
        <v/>
      </c>
      <c r="T110" s="7297">
        <f>IF(VLOOKUP($A110,'8 Oct - LIVE LDS Data'!$A$3:$AAD$1504,60,FALSE)=0/1/1900,"",VLOOKUP($A110,'8 Oct - LIVE LDS Data'!$A$3:$AAD$1504,60,FALSE))</f>
        <v>46478</v>
      </c>
      <c r="U110" s="7297" t="s">
        <v>8068</v>
      </c>
      <c r="V110" s="7297">
        <f>IF(VLOOKUP($A110,'8 Oct - LIVE LDS Data'!$A$3:$AAD$1504,66,FALSE)=0/1/1900,"",VLOOKUP($A110,'8 Oct - LIVE LDS Data'!$A$3:$AAD$1504,66,FALSE))</f>
        <v>46784</v>
      </c>
      <c r="W110" s="7537" t="str">
        <f>IF(VLOOKUP($A110,'8 Oct - LIVE LDS Data'!$A$3:$AAD$1504,68,FALSE)=0/1/1900,"",VLOOKUP($A110,'8 Oct - LIVE LDS Data'!$A$3:$AAD$1504,68,FALSE))</f>
        <v>Consult on Issues and Options (Reg 18) –Winter 2021/22 - Completed 
Consult on the Preferred Strategy Local Plan (Reg 18) –October to December 2026 
Publish Draft Local Plan (Reg 19) – April to June 2027 
Submit to the Secretary of State for Examination – August 2027 
Adoption – Within 6 weeks of the Planning Inspectorate issuing its final letter to the Council stating the Local Plan is sound</v>
      </c>
      <c r="X110" s="7314" t="str">
        <f>IF(VLOOKUP($A110,'8 Oct - LIVE LDS Data'!$A$3:$AAD$1504,79,FALSE)=0/1/1900,"",VLOOKUP($A110,'8 Oct - LIVE LDS Data'!$A$3:$AAD$1504,79,FALSE))</f>
        <v>new plan to be prepared under new system</v>
      </c>
      <c r="Y110" s="7315" t="s">
        <v>90</v>
      </c>
      <c r="Z110" s="7538" t="s">
        <v>8051</v>
      </c>
      <c r="AA110" s="7300">
        <f>IF(VLOOKUP($A110,'8 Oct - LIVE LDS Data'!$A$3:$AAD$1504,72,FALSE)=0/1/1900,"",VLOOKUP($A110,'8 Oct - LIVE LDS Data'!$A$3:$AAD$1504,72,FALSE))</f>
        <v>45905</v>
      </c>
      <c r="AB110" s="7300">
        <f>IF(VLOOKUP($A110,'8 Oct - LIVE LDS Data'!$A$3:$AAD$1504,73,FALSE)=0/1/1900,"",VLOOKUP($A110,'8 Oct - LIVE LDS Data'!$A$3:$AAD$1504,73,FALSE))</f>
        <v>45806</v>
      </c>
      <c r="AC110" s="7300">
        <f>IF(VLOOKUP($A110,'8 Oct - LIVE LDS Data'!$A$3:$AAD$1504,75,FALSE)=0/1/1900,"",VLOOKUP($A110,'8 Oct - LIVE LDS Data'!$A$3:$AAD$1504,75,FALSE))</f>
        <v>45415</v>
      </c>
      <c r="AD110" s="7300">
        <f>IF(VLOOKUP($A110,'8 Oct - LIVE LDS Data'!$A$3:$AAD$1504,76,FALSE)=0/1/1900,"",VLOOKUP($A110,'8 Oct - LIVE LDS Data'!$A$3:$AAD$1504,76,FALSE))</f>
        <v>45806</v>
      </c>
    </row>
    <row r="111" spans="1:30" s="610" customFormat="1" ht="30" hidden="1" customHeight="1" x14ac:dyDescent="0.2">
      <c r="A111" s="7301" t="s">
        <v>2230</v>
      </c>
      <c r="B111" s="7301"/>
      <c r="C111" s="7301" t="s">
        <v>2231</v>
      </c>
      <c r="D111" s="7302"/>
      <c r="E111" s="7302"/>
      <c r="F111" s="7293" t="str">
        <f>IF(VLOOKUP($A111,'8 Oct - LIVE LDS Data'!$A$3:$AAD$1504,4,FALSE)=0/1/1900,"",VLOOKUP($A111,'8 Oct - LIVE LDS Data'!$A$3:$AAD$1504,4,FALSE))</f>
        <v>Mansfield District Local Plan Review (2022-2041)</v>
      </c>
      <c r="G111" s="7294" t="str">
        <f>IF(VLOOKUP($A111,'8 Oct - LIVE LDS Data'!$A$3:$AAD$1504,6,FALSE)=0/1/1900,"",VLOOKUP($A111,'8 Oct - LIVE LDS Data'!$A$3:$AAD$1504,6,FALSE))</f>
        <v>2022</v>
      </c>
      <c r="H111" s="7294" t="str">
        <f>IF(VLOOKUP($A111,'8 Oct - LIVE LDS Data'!$A$3:$AAD$1504,7,FALSE)=0/1/1900,"",VLOOKUP($A111,'8 Oct - LIVE LDS Data'!$A$3:$AAD$1504,7,FALSE))</f>
        <v>2041</v>
      </c>
      <c r="I111" s="7294" t="str">
        <f>IF(VLOOKUP($A111,'8 Oct - LIVE LDS Data'!$A$3:$AAD$1504,8,FALSE)=0/1/1900,"",VLOOKUP($A111,'8 Oct - LIVE LDS Data'!$A$3:$AAD$1504,8,FALSE))</f>
        <v>N</v>
      </c>
      <c r="J111" s="7294" t="str">
        <f>IF(VLOOKUP($A111,'8 Oct - LIVE LDS Data'!$A$3:$AAD$1504,9,FALSE)=0/1/1900,"",VLOOKUP($A111,'8 Oct - LIVE LDS Data'!$A$3:$AAD$1504,9,FALSE))</f>
        <v>N</v>
      </c>
      <c r="K111" s="7295">
        <f>IF(VLOOKUP($A111,'8 Oct - LIVE LDS Data'!$A$3:$AAD$1504,10,FALSE)=0/1/1900,"",VLOOKUP($A111,'8 Oct - LIVE LDS Data'!$A$3:$AAD$1504,10,FALSE))</f>
        <v>44082</v>
      </c>
      <c r="L111" s="7297">
        <f>IF(VLOOKUP($A111,'8 Oct - LIVE LDS Data'!$A$3:$AAD$1504,33,FALSE)=0/1/1900,"",VLOOKUP($A111,'8 Oct - LIVE LDS Data'!$A$3:$AAD$1504,33,FALSE))</f>
        <v>45017</v>
      </c>
      <c r="M111" s="7297">
        <f>IF(VLOOKUP($A111,'8 Oct - LIVE LDS Data'!$A$3:$AAD$1504,34,FALSE)=0/1/1900,"",VLOOKUP($A111,'8 Oct - LIVE LDS Data'!$A$3:$AAD$1504,34,FALSE))</f>
        <v>45163</v>
      </c>
      <c r="N111" s="7297">
        <f>IF(VLOOKUP($A111,'8 Oct - LIVE LDS Data'!$A$3:$AAD$1504,40,FALSE)=0/1/1900,"",VLOOKUP($A111,'8 Oct - LIVE LDS Data'!$A$3:$AAD$1504,40,FALSE))</f>
        <v>45778</v>
      </c>
      <c r="O111" s="7297" t="str">
        <f>IF(VLOOKUP($A111,'8 Oct - LIVE LDS Data'!$A$3:$AAD$1504,41,FALSE)=0/1/1900,"",VLOOKUP($A111,'8 Oct - LIVE LDS Data'!$A$3:$AAD$1504,41,FALSE))</f>
        <v/>
      </c>
      <c r="P111" s="7297" t="str">
        <f>IF(VLOOKUP($A111,'8 Oct - LIVE LDS Data'!$A$3:$AAD$1504,47,FALSE)=0/1/1900,"",VLOOKUP($A111,'8 Oct - LIVE LDS Data'!$A$3:$AAD$1504,47,FALSE))</f>
        <v/>
      </c>
      <c r="Q111" s="7297" t="str">
        <f>IF(VLOOKUP($A111,'8 Oct - LIVE LDS Data'!$A$3:$AAD$1504,48,FALSE)=0/1/1900,"",VLOOKUP($A111,'8 Oct - LIVE LDS Data'!$A$3:$AAD$1504,48,FALSE))</f>
        <v/>
      </c>
      <c r="R111" s="7297" t="str">
        <f>IF(VLOOKUP($A111,'8 Oct - LIVE LDS Data'!$A$3:$AAD$1504,54,FALSE)=0/1/1900,"",VLOOKUP($A111,'8 Oct - LIVE LDS Data'!$A$3:$AAD$1504,54,FALSE))</f>
        <v/>
      </c>
      <c r="S111" s="7297" t="str">
        <f>IF(VLOOKUP($A111,'8 Oct - LIVE LDS Data'!$A$3:$AAD$1504,55,FALSE)=0/1/1900,"",VLOOKUP($A111,'8 Oct - LIVE LDS Data'!$A$3:$AAD$1504,55,FALSE))</f>
        <v/>
      </c>
      <c r="T111" s="7297">
        <f>IF(VLOOKUP($A111,'8 Oct - LIVE LDS Data'!$A$3:$AAD$1504,60,FALSE)=0/1/1900,"",VLOOKUP($A111,'8 Oct - LIVE LDS Data'!$A$3:$AAD$1504,60,FALSE))</f>
        <v>46113</v>
      </c>
      <c r="U111" s="7297">
        <f>IF(VLOOKUP($A111,'8 Oct - LIVE LDS Data'!$A$3:$AAD$1504,63,FALSE)=0/1/1900,"",VLOOKUP($A111,'8 Oct - LIVE LDS Data'!$A$3:$AAD$1504,63,FALSE))</f>
        <v>46174</v>
      </c>
      <c r="V111" s="7297">
        <f>IF(VLOOKUP($A111,'8 Oct - LIVE LDS Data'!$A$3:$AAD$1504,66,FALSE)=0/1/1900,"",VLOOKUP($A111,'8 Oct - LIVE LDS Data'!$A$3:$AAD$1504,66,FALSE))</f>
        <v>46447</v>
      </c>
      <c r="W111" s="7537" t="str">
        <f>IF(VLOOKUP($A111,'8 Oct - LIVE LDS Data'!$A$3:$AAD$1504,68,FALSE)=0/1/1900,"",VLOOKUP($A111,'8 Oct - LIVE LDS Data'!$A$3:$AAD$1504,68,FALSE))</f>
        <v>Submission now exp. June 2026</v>
      </c>
      <c r="X111" s="7314" t="str">
        <f>IF(VLOOKUP($A111,'8 Oct - LIVE LDS Data'!$A$3:$AAD$1504,79,FALSE)=0/1/1900,"",VLOOKUP($A111,'8 Oct - LIVE LDS Data'!$A$3:$AAD$1504,79,FALSE))</f>
        <v>Reg 18 ongoing</v>
      </c>
      <c r="Y111" s="7315" t="s">
        <v>90</v>
      </c>
      <c r="Z111" s="7538" t="s">
        <v>8055</v>
      </c>
      <c r="AA111" s="7300">
        <f>IF(VLOOKUP($A111,'8 Oct - LIVE LDS Data'!$A$3:$AAD$1504,72,FALSE)=0/1/1900,"",VLOOKUP($A111,'8 Oct - LIVE LDS Data'!$A$3:$AAD$1504,72,FALSE))</f>
        <v>45681</v>
      </c>
      <c r="AB111" s="7300">
        <f>IF(VLOOKUP($A111,'8 Oct - LIVE LDS Data'!$A$3:$AAD$1504,73,FALSE)=0/1/1900,"",VLOOKUP($A111,'8 Oct - LIVE LDS Data'!$A$3:$AAD$1504,73,FALSE))</f>
        <v>45806</v>
      </c>
      <c r="AC111" s="7300" t="str">
        <f>IF(VLOOKUP($A111,'8 Oct - LIVE LDS Data'!$A$3:$AAD$1504,75,FALSE)=0/1/1900,"",VLOOKUP($A111,'8 Oct - LIVE LDS Data'!$A$3:$AAD$1504,75,FALSE))</f>
        <v/>
      </c>
      <c r="AD111" s="7300">
        <f>IF(VLOOKUP($A111,'8 Oct - LIVE LDS Data'!$A$3:$AAD$1504,76,FALSE)=0/1/1900,"",VLOOKUP($A111,'8 Oct - LIVE LDS Data'!$A$3:$AAD$1504,76,FALSE))</f>
        <v>45806</v>
      </c>
    </row>
    <row r="112" spans="1:30" s="610" customFormat="1" ht="30" customHeight="1" x14ac:dyDescent="0.2">
      <c r="A112" s="1465" t="s">
        <v>2240</v>
      </c>
      <c r="B112" s="1465"/>
      <c r="C112" s="3392" t="s">
        <v>2241</v>
      </c>
      <c r="D112" s="1480"/>
      <c r="E112" s="1480"/>
      <c r="F112" s="7293" t="str">
        <f>IF(VLOOKUP($A112,'8 Oct - LIVE LDS Data'!$A$3:$AAD$1504,4,FALSE)=0/1/1900,"",VLOOKUP($A112,'8 Oct - LIVE LDS Data'!$A$3:$AAD$1504,4,FALSE))</f>
        <v>Medway Local Plan</v>
      </c>
      <c r="G112" s="7294">
        <f>IF(VLOOKUP($A112,'8 Oct - LIVE LDS Data'!$A$3:$AAD$1504,6,FALSE)=0/1/1900,"",VLOOKUP($A112,'8 Oct - LIVE LDS Data'!$A$3:$AAD$1504,6,FALSE))</f>
        <v>2026</v>
      </c>
      <c r="H112" s="7294">
        <f>IF(VLOOKUP($A112,'8 Oct - LIVE LDS Data'!$A$3:$AAD$1504,7,FALSE)=0/1/1900,"",VLOOKUP($A112,'8 Oct - LIVE LDS Data'!$A$3:$AAD$1504,7,FALSE))</f>
        <v>2041</v>
      </c>
      <c r="I112" s="7294" t="str">
        <f>IF(VLOOKUP($A112,'8 Oct - LIVE LDS Data'!$A$3:$AAD$1504,8,FALSE)=0/1/1900,"",VLOOKUP($A112,'8 Oct - LIVE LDS Data'!$A$3:$AAD$1504,8,FALSE))</f>
        <v>N</v>
      </c>
      <c r="J112" s="7294" t="str">
        <f>IF(VLOOKUP($A112,'8 Oct - LIVE LDS Data'!$A$3:$AAD$1504,9,FALSE)=0/1/1900,"",VLOOKUP($A112,'8 Oct - LIVE LDS Data'!$A$3:$AAD$1504,9,FALSE))</f>
        <v>N</v>
      </c>
      <c r="K112" s="7295" t="str">
        <f>IF(VLOOKUP($A112,'8 Oct - LIVE LDS Data'!$A$3:$AAD$1504,10,FALSE)=0/1/1900,"",VLOOKUP($A112,'8 Oct - LIVE LDS Data'!$A$3:$AAD$1504,10,FALSE))</f>
        <v>none</v>
      </c>
      <c r="L112" s="7297">
        <f>IF(VLOOKUP($A112,'8 Oct - LIVE LDS Data'!$A$3:$AAD$1504,33,FALSE)=0/1/1900,"",VLOOKUP($A112,'8 Oct - LIVE LDS Data'!$A$3:$AAD$1504,33,FALSE))</f>
        <v>42736</v>
      </c>
      <c r="M112" s="7297">
        <f>IF(VLOOKUP($A112,'8 Oct - LIVE LDS Data'!$A$3:$AAD$1504,34,FALSE)=0/1/1900,"",VLOOKUP($A112,'8 Oct - LIVE LDS Data'!$A$3:$AAD$1504,34,FALSE))</f>
        <v>42751</v>
      </c>
      <c r="N112" s="7297">
        <f>IF(VLOOKUP($A112,'8 Oct - LIVE LDS Data'!$A$3:$AAD$1504,40,FALSE)=0/1/1900,"",VLOOKUP($A112,'8 Oct - LIVE LDS Data'!$A$3:$AAD$1504,40,FALSE))</f>
        <v>43160</v>
      </c>
      <c r="O112" s="7297">
        <f>IF(VLOOKUP($A112,'8 Oct - LIVE LDS Data'!$A$3:$AAD$1504,41,FALSE)=0/1/1900,"",VLOOKUP($A112,'8 Oct - LIVE LDS Data'!$A$3:$AAD$1504,41,FALSE))</f>
        <v>43175</v>
      </c>
      <c r="P112" s="7297">
        <f>IF(VLOOKUP($A112,'8 Oct - LIVE LDS Data'!$A$3:$AAD$1504,47,FALSE)=0/1/1900,"",VLOOKUP($A112,'8 Oct - LIVE LDS Data'!$A$3:$AAD$1504,47,FALSE))</f>
        <v>45108</v>
      </c>
      <c r="Q112" s="7297">
        <f>IF(VLOOKUP($A112,'8 Oct - LIVE LDS Data'!$A$3:$AAD$1504,48,FALSE)=0/1/1900,"",VLOOKUP($A112,'8 Oct - LIVE LDS Data'!$A$3:$AAD$1504,48,FALSE))</f>
        <v>45170</v>
      </c>
      <c r="R112" s="7297">
        <f>IF(VLOOKUP($A112,'8 Oct - LIVE LDS Data'!$A$3:$AAD$1504,54,FALSE)=0/1/1900,"",VLOOKUP($A112,'8 Oct - LIVE LDS Data'!$A$3:$AAD$1504,54,FALSE))</f>
        <v>45444</v>
      </c>
      <c r="S112" s="7297" t="str">
        <f>IF(VLOOKUP($A112,'8 Oct - LIVE LDS Data'!$A$3:$AAD$1504,55,FALSE)=0/1/1900,"",VLOOKUP($A112,'8 Oct - LIVE LDS Data'!$A$3:$AAD$1504,55,FALSE))</f>
        <v/>
      </c>
      <c r="T112" s="7297">
        <f>IF(VLOOKUP($A112,'8 Oct - LIVE LDS Data'!$A$3:$AAD$1504,60,FALSE)=0/1/1900,"",VLOOKUP($A112,'8 Oct - LIVE LDS Data'!$A$3:$AAD$1504,60,FALSE))</f>
        <v>45809</v>
      </c>
      <c r="U112" s="7297">
        <f>IF(VLOOKUP($A112,'8 Oct - LIVE LDS Data'!$A$3:$AAD$1504,63,FALSE)=0/1/1900,"",VLOOKUP($A112,'8 Oct - LIVE LDS Data'!$A$3:$AAD$1504,63,FALSE))</f>
        <v>45962</v>
      </c>
      <c r="V112" s="7297">
        <f>IF(VLOOKUP($A112,'8 Oct - LIVE LDS Data'!$A$3:$AAD$1504,66,FALSE)=0/1/1900,"",VLOOKUP($A112,'8 Oct - LIVE LDS Data'!$A$3:$AAD$1504,66,FALSE))</f>
        <v>46357</v>
      </c>
      <c r="W112" s="7537" t="str">
        <f>IF(VLOOKUP($A112,'8 Oct - LIVE LDS Data'!$A$3:$AAD$1504,68,FALSE)=0/1/1900,"",VLOOKUP($A112,'8 Oct - LIVE LDS Data'!$A$3:$AAD$1504,68,FALSE))</f>
        <v/>
      </c>
      <c r="X112" s="7314" t="str">
        <f>IF(VLOOKUP($A112,'8 Oct - LIVE LDS Data'!$A$3:$AAD$1504,79,FALSE)=0/1/1900,"",VLOOKUP($A112,'8 Oct - LIVE LDS Data'!$A$3:$AAD$1504,79,FALSE))</f>
        <v>PUBLISHED</v>
      </c>
      <c r="Y112" s="7315" t="s">
        <v>90</v>
      </c>
      <c r="Z112" s="7538" t="s">
        <v>8062</v>
      </c>
      <c r="AA112" s="7300">
        <f>IF(VLOOKUP($A112,'8 Oct - LIVE LDS Data'!$A$3:$AAD$1504,72,FALSE)=0/1/1900,"",VLOOKUP($A112,'8 Oct - LIVE LDS Data'!$A$3:$AAD$1504,72,FALSE))</f>
        <v>45607</v>
      </c>
      <c r="AB112" s="7300">
        <f>IF(VLOOKUP($A112,'8 Oct - LIVE LDS Data'!$A$3:$AAD$1504,73,FALSE)=0/1/1900,"",VLOOKUP($A112,'8 Oct - LIVE LDS Data'!$A$3:$AAD$1504,73,FALSE))</f>
        <v>45678</v>
      </c>
      <c r="AC112" s="7300">
        <f>IF(VLOOKUP($A112,'8 Oct - LIVE LDS Data'!$A$3:$AAD$1504,75,FALSE)=0/1/1900,"",VLOOKUP($A112,'8 Oct - LIVE LDS Data'!$A$3:$AAD$1504,75,FALSE))</f>
        <v>45806</v>
      </c>
      <c r="AD112" s="7300">
        <f>IF(VLOOKUP($A112,'8 Oct - LIVE LDS Data'!$A$3:$AAD$1504,76,FALSE)=0/1/1900,"",VLOOKUP($A112,'8 Oct - LIVE LDS Data'!$A$3:$AAD$1504,76,FALSE))</f>
        <v>45678</v>
      </c>
    </row>
    <row r="113" spans="1:30" s="610" customFormat="1" ht="30" customHeight="1" x14ac:dyDescent="0.2">
      <c r="A113" s="1465" t="s">
        <v>2302</v>
      </c>
      <c r="B113" s="1465"/>
      <c r="C113" s="1465" t="s">
        <v>2303</v>
      </c>
      <c r="D113" s="1466"/>
      <c r="E113" s="1466"/>
      <c r="F113" s="7293" t="str">
        <f>IF(VLOOKUP($A113,'8 Oct - LIVE LDS Data'!$A$3:$AAD$1504,4,FALSE)=0/1/1900,"",VLOOKUP($A113,'8 Oct - LIVE LDS Data'!$A$3:$AAD$1504,4,FALSE))</f>
        <v xml:space="preserve">Plan Mid Devon </v>
      </c>
      <c r="G113" s="7294" t="str">
        <f>IF(VLOOKUP($A113,'8 Oct - LIVE LDS Data'!$A$3:$AAD$1504,6,FALSE)=0/1/1900,"",VLOOKUP($A113,'8 Oct - LIVE LDS Data'!$A$3:$AAD$1504,6,FALSE))</f>
        <v/>
      </c>
      <c r="H113" s="7294" t="str">
        <f>IF(VLOOKUP($A113,'8 Oct - LIVE LDS Data'!$A$3:$AAD$1504,7,FALSE)=0/1/1900,"",VLOOKUP($A113,'8 Oct - LIVE LDS Data'!$A$3:$AAD$1504,7,FALSE))</f>
        <v/>
      </c>
      <c r="I113" s="7294" t="str">
        <f>IF(VLOOKUP($A113,'8 Oct - LIVE LDS Data'!$A$3:$AAD$1504,8,FALSE)=0/1/1900,"",VLOOKUP($A113,'8 Oct - LIVE LDS Data'!$A$3:$AAD$1504,8,FALSE))</f>
        <v>N</v>
      </c>
      <c r="J113" s="7294" t="str">
        <f>IF(VLOOKUP($A113,'8 Oct - LIVE LDS Data'!$A$3:$AAD$1504,9,FALSE)=0/1/1900,"",VLOOKUP($A113,'8 Oct - LIVE LDS Data'!$A$3:$AAD$1504,9,FALSE))</f>
        <v>N</v>
      </c>
      <c r="K113" s="7295">
        <f>IF(VLOOKUP($A113,'8 Oct - LIVE LDS Data'!$A$3:$AAD$1504,10,FALSE)=0/1/1900,"",VLOOKUP($A113,'8 Oct - LIVE LDS Data'!$A$3:$AAD$1504,10,FALSE))</f>
        <v>44041</v>
      </c>
      <c r="L113" s="7297">
        <f>IF(VLOOKUP($A113,'8 Oct - LIVE LDS Data'!$A$3:$AAD$1504,33,FALSE)=0/1/1900,"",VLOOKUP($A113,'8 Oct - LIVE LDS Data'!$A$3:$AAD$1504,33,FALSE))</f>
        <v>46082</v>
      </c>
      <c r="M113" s="7297" t="str">
        <f>IF(VLOOKUP($A113,'8 Oct - LIVE LDS Data'!$A$3:$AAD$1504,34,FALSE)=0/1/1900,"",VLOOKUP($A113,'8 Oct - LIVE LDS Data'!$A$3:$AAD$1504,34,FALSE))</f>
        <v/>
      </c>
      <c r="N113" s="7297" t="str">
        <f>IF(VLOOKUP($A113,'8 Oct - LIVE LDS Data'!$A$3:$AAD$1504,40,FALSE)=0/1/1900,"",VLOOKUP($A113,'8 Oct - LIVE LDS Data'!$A$3:$AAD$1504,40,FALSE))</f>
        <v/>
      </c>
      <c r="O113" s="7297" t="str">
        <f>IF(VLOOKUP($A113,'8 Oct - LIVE LDS Data'!$A$3:$AAD$1504,41,FALSE)=0/1/1900,"",VLOOKUP($A113,'8 Oct - LIVE LDS Data'!$A$3:$AAD$1504,41,FALSE))</f>
        <v/>
      </c>
      <c r="P113" s="7297" t="str">
        <f>IF(VLOOKUP($A113,'8 Oct - LIVE LDS Data'!$A$3:$AAD$1504,47,FALSE)=0/1/1900,"",VLOOKUP($A113,'8 Oct - LIVE LDS Data'!$A$3:$AAD$1504,47,FALSE))</f>
        <v/>
      </c>
      <c r="Q113" s="7297" t="str">
        <f>IF(VLOOKUP($A113,'8 Oct - LIVE LDS Data'!$A$3:$AAD$1504,48,FALSE)=0/1/1900,"",VLOOKUP($A113,'8 Oct - LIVE LDS Data'!$A$3:$AAD$1504,48,FALSE))</f>
        <v/>
      </c>
      <c r="R113" s="7297" t="str">
        <f>IF(VLOOKUP($A113,'8 Oct - LIVE LDS Data'!$A$3:$AAD$1504,54,FALSE)=0/1/1900,"",VLOOKUP($A113,'8 Oct - LIVE LDS Data'!$A$3:$AAD$1504,54,FALSE))</f>
        <v/>
      </c>
      <c r="S113" s="7297" t="str">
        <f>IF(VLOOKUP($A113,'8 Oct - LIVE LDS Data'!$A$3:$AAD$1504,55,FALSE)=0/1/1900,"",VLOOKUP($A113,'8 Oct - LIVE LDS Data'!$A$3:$AAD$1504,55,FALSE))</f>
        <v/>
      </c>
      <c r="T113" s="7297">
        <f>IF(VLOOKUP($A113,'8 Oct - LIVE LDS Data'!$A$3:$AAD$1504,60,FALSE)=0/1/1900,"",VLOOKUP($A113,'8 Oct - LIVE LDS Data'!$A$3:$AAD$1504,60,FALSE))</f>
        <v>46419</v>
      </c>
      <c r="U113" s="7297">
        <f>IF(VLOOKUP($A113,'8 Oct - LIVE LDS Data'!$A$3:$AAD$1504,63,FALSE)=0/1/1900,"",VLOOKUP($A113,'8 Oct - LIVE LDS Data'!$A$3:$AAD$1504,63,FALSE))</f>
        <v>46722</v>
      </c>
      <c r="V113" s="7297">
        <f>IF(VLOOKUP($A113,'8 Oct - LIVE LDS Data'!$A$3:$AAD$1504,66,FALSE)=0/1/1900,"",VLOOKUP($A113,'8 Oct - LIVE LDS Data'!$A$3:$AAD$1504,66,FALSE))</f>
        <v>46905</v>
      </c>
      <c r="W113" s="7537" t="str">
        <f>IF(VLOOKUP($A113,'8 Oct - LIVE LDS Data'!$A$3:$AAD$1504,68,FALSE)=0/1/1900,"",VLOOKUP($A113,'8 Oct - LIVE LDS Data'!$A$3:$AAD$1504,68,FALSE))</f>
        <v>Give notice of start of plan-making (4 months notice August 2025 – November 2025
Gateway check (advisory) with the Planning Inspectorate December 2025
Public consultation (mandatory 8 weeks) on draft vision and spatial optionsMarch to April 2026
Gateway check (advisory) with the Planning Inspectorate December 2026
Public consultation (mandatory 6 weeks) on draft plan February to March 2027
Gateway check (stop / go) with the Planning Inspectorate November 2027
Examination December 2027 to May 2028
Adoption June 2028</v>
      </c>
      <c r="X113" s="7314" t="str">
        <f>IF(VLOOKUP($A113,'8 Oct - LIVE LDS Data'!$A$3:$AAD$1504,79,FALSE)=0/1/1900,"",VLOOKUP($A113,'8 Oct - LIVE LDS Data'!$A$3:$AAD$1504,79,FALSE))</f>
        <v>new plan to be prepared under new system</v>
      </c>
      <c r="Y113" s="7315" t="s">
        <v>90</v>
      </c>
      <c r="Z113" s="7538" t="s">
        <v>8069</v>
      </c>
      <c r="AA113" s="7300">
        <f>IF(VLOOKUP($A113,'8 Oct - LIVE LDS Data'!$A$3:$AAD$1504,72,FALSE)=0/1/1900,"",VLOOKUP($A113,'8 Oct - LIVE LDS Data'!$A$3:$AAD$1504,72,FALSE))</f>
        <v>45320</v>
      </c>
      <c r="AB113" s="7300">
        <f>IF(VLOOKUP($A113,'8 Oct - LIVE LDS Data'!$A$3:$AAD$1504,73,FALSE)=0/1/1900,"",VLOOKUP($A113,'8 Oct - LIVE LDS Data'!$A$3:$AAD$1504,73,FALSE))</f>
        <v>45806</v>
      </c>
      <c r="AC113" s="7300">
        <f>IF(VLOOKUP($A113,'8 Oct - LIVE LDS Data'!$A$3:$AAD$1504,75,FALSE)=0/1/1900,"",VLOOKUP($A113,'8 Oct - LIVE LDS Data'!$A$3:$AAD$1504,75,FALSE))</f>
        <v>44522</v>
      </c>
      <c r="AD113" s="7300">
        <f>IF(VLOOKUP($A113,'8 Oct - LIVE LDS Data'!$A$3:$AAD$1504,76,FALSE)=0/1/1900,"",VLOOKUP($A113,'8 Oct - LIVE LDS Data'!$A$3:$AAD$1504,76,FALSE))</f>
        <v>45806</v>
      </c>
    </row>
    <row r="114" spans="1:30" s="610" customFormat="1" ht="40" hidden="1" customHeight="1" x14ac:dyDescent="0.2">
      <c r="A114" s="1465" t="s">
        <v>2321</v>
      </c>
      <c r="B114" s="1465"/>
      <c r="C114" s="1465" t="s">
        <v>2322</v>
      </c>
      <c r="D114" s="1466"/>
      <c r="E114" s="1466"/>
      <c r="F114" s="7293" t="str">
        <f>IF(VLOOKUP($A114,'8 Oct - LIVE LDS Data'!$A$3:$AAD$1504,4,FALSE)=0/1/1900,"",VLOOKUP($A114,'8 Oct - LIVE LDS Data'!$A$3:$AAD$1504,4,FALSE))</f>
        <v>Middlesbrough Local Plan</v>
      </c>
      <c r="G114" s="7294">
        <f>IF(VLOOKUP($A114,'8 Oct - LIVE LDS Data'!$A$3:$AAD$1504,6,FALSE)=0/1/1900,"",VLOOKUP($A114,'8 Oct - LIVE LDS Data'!$A$3:$AAD$1504,6,FALSE))</f>
        <v>2022</v>
      </c>
      <c r="H114" s="7294">
        <f>IF(VLOOKUP($A114,'8 Oct - LIVE LDS Data'!$A$3:$AAD$1504,7,FALSE)=0/1/1900,"",VLOOKUP($A114,'8 Oct - LIVE LDS Data'!$A$3:$AAD$1504,7,FALSE))</f>
        <v>2041</v>
      </c>
      <c r="I114" s="7294" t="str">
        <f>IF(VLOOKUP($A114,'8 Oct - LIVE LDS Data'!$A$3:$AAD$1504,8,FALSE)=0/1/1900,"",VLOOKUP($A114,'8 Oct - LIVE LDS Data'!$A$3:$AAD$1504,8,FALSE))</f>
        <v>N</v>
      </c>
      <c r="J114" s="7294" t="str">
        <f>IF(VLOOKUP($A114,'8 Oct - LIVE LDS Data'!$A$3:$AAD$1504,9,FALSE)=0/1/1900,"",VLOOKUP($A114,'8 Oct - LIVE LDS Data'!$A$3:$AAD$1504,9,FALSE))</f>
        <v>N</v>
      </c>
      <c r="K114" s="7295">
        <f>IF(VLOOKUP($A114,'8 Oct - LIVE LDS Data'!$A$3:$AAD$1504,10,FALSE)=0/1/1900,"",VLOOKUP($A114,'8 Oct - LIVE LDS Data'!$A$3:$AAD$1504,10,FALSE))</f>
        <v>41969</v>
      </c>
      <c r="L114" s="7297">
        <f>IF(VLOOKUP($A114,'8 Oct - LIVE LDS Data'!$A$3:$AAD$1504,33,FALSE)=0/1/1900,"",VLOOKUP($A114,'8 Oct - LIVE LDS Data'!$A$3:$AAD$1504,33,FALSE))</f>
        <v>44896</v>
      </c>
      <c r="M114" s="7297">
        <f>IF(VLOOKUP($A114,'8 Oct - LIVE LDS Data'!$A$3:$AAD$1504,34,FALSE)=0/1/1900,"",VLOOKUP($A114,'8 Oct - LIVE LDS Data'!$A$3:$AAD$1504,34,FALSE))</f>
        <v>44900</v>
      </c>
      <c r="N114" s="7297" t="str">
        <f>IF(VLOOKUP($A114,'8 Oct - LIVE LDS Data'!$A$3:$AAD$1504,40,FALSE)=0/1/1900,"",VLOOKUP($A114,'8 Oct - LIVE LDS Data'!$A$3:$AAD$1504,40,FALSE))</f>
        <v>Feb-2024
(was Nov-2023)</v>
      </c>
      <c r="O114" s="7297">
        <f>IF(VLOOKUP($A114,'8 Oct - LIVE LDS Data'!$A$3:$AAD$1504,41,FALSE)=0/1/1900,"",VLOOKUP($A114,'8 Oct - LIVE LDS Data'!$A$3:$AAD$1504,41,FALSE))</f>
        <v>45323</v>
      </c>
      <c r="P114" s="7297" t="str">
        <f>IF(VLOOKUP($A114,'8 Oct - LIVE LDS Data'!$A$3:$AAD$1504,47,FALSE)=0/1/1900,"",VLOOKUP($A114,'8 Oct - LIVE LDS Data'!$A$3:$AAD$1504,47,FALSE))</f>
        <v/>
      </c>
      <c r="Q114" s="7297" t="str">
        <f>IF(VLOOKUP($A114,'8 Oct - LIVE LDS Data'!$A$3:$AAD$1504,48,FALSE)=0/1/1900,"",VLOOKUP($A114,'8 Oct - LIVE LDS Data'!$A$3:$AAD$1504,48,FALSE))</f>
        <v/>
      </c>
      <c r="R114" s="7297" t="str">
        <f>IF(VLOOKUP($A114,'8 Oct - LIVE LDS Data'!$A$3:$AAD$1504,54,FALSE)=0/1/1900,"",VLOOKUP($A114,'8 Oct - LIVE LDS Data'!$A$3:$AAD$1504,54,FALSE))</f>
        <v/>
      </c>
      <c r="S114" s="7297" t="str">
        <f>IF(VLOOKUP($A114,'8 Oct - LIVE LDS Data'!$A$3:$AAD$1504,55,FALSE)=0/1/1900,"",VLOOKUP($A114,'8 Oct - LIVE LDS Data'!$A$3:$AAD$1504,55,FALSE))</f>
        <v/>
      </c>
      <c r="T114" s="7297">
        <f>IF(VLOOKUP($A114,'8 Oct - LIVE LDS Data'!$A$3:$AAD$1504,60,FALSE)=0/1/1900,"",VLOOKUP($A114,'8 Oct - LIVE LDS Data'!$A$3:$AAD$1504,60,FALSE))</f>
        <v>45748</v>
      </c>
      <c r="U114" s="7297">
        <f>IF(VLOOKUP($A114,'8 Oct - LIVE LDS Data'!$A$3:$AAD$1504,63,FALSE)=0/1/1900,"",VLOOKUP($A114,'8 Oct - LIVE LDS Data'!$A$3:$AAD$1504,63,FALSE))</f>
        <v>45839</v>
      </c>
      <c r="V114" s="7297">
        <f>IF(VLOOKUP($A114,'8 Oct - LIVE LDS Data'!$A$3:$AAD$1504,66,FALSE)=0/1/1900,"",VLOOKUP($A114,'8 Oct - LIVE LDS Data'!$A$3:$AAD$1504,66,FALSE))</f>
        <v>45992</v>
      </c>
      <c r="W114" s="7537" t="str">
        <f>IF(VLOOKUP($A114,'8 Oct - LIVE LDS Data'!$A$3:$AAD$1504,68,FALSE)=0/1/1900,"",VLOOKUP($A114,'8 Oct - LIVE LDS Data'!$A$3:$AAD$1504,68,FALSE))</f>
        <v>Reg 19 consultation 11 March to 23 April 2025</v>
      </c>
      <c r="X114" s="7314" t="str">
        <f>IF(VLOOKUP($A114,'8 Oct - LIVE LDS Data'!$A$3:$AAD$1504,79,FALSE)=0/1/1900,"",VLOOKUP($A114,'8 Oct - LIVE LDS Data'!$A$3:$AAD$1504,79,FALSE))</f>
        <v>Submitted</v>
      </c>
      <c r="Y114" s="7315" t="s">
        <v>90</v>
      </c>
      <c r="Z114" s="7538" t="s">
        <v>8055</v>
      </c>
      <c r="AA114" s="7300">
        <f>IF(VLOOKUP($A114,'8 Oct - LIVE LDS Data'!$A$3:$AAD$1504,72,FALSE)=0/1/1900,"",VLOOKUP($A114,'8 Oct - LIVE LDS Data'!$A$3:$AAD$1504,72,FALSE))</f>
        <v>45695</v>
      </c>
      <c r="AB114" s="7300">
        <f>IF(VLOOKUP($A114,'8 Oct - LIVE LDS Data'!$A$3:$AAD$1504,73,FALSE)=0/1/1900,"",VLOOKUP($A114,'8 Oct - LIVE LDS Data'!$A$3:$AAD$1504,73,FALSE))</f>
        <v>45678</v>
      </c>
      <c r="AC114" s="7300">
        <f>IF(VLOOKUP($A114,'8 Oct - LIVE LDS Data'!$A$3:$AAD$1504,75,FALSE)=0/1/1900,"",VLOOKUP($A114,'8 Oct - LIVE LDS Data'!$A$3:$AAD$1504,75,FALSE))</f>
        <v>45806</v>
      </c>
      <c r="AD114" s="7300">
        <f>IF(VLOOKUP($A114,'8 Oct - LIVE LDS Data'!$A$3:$AAD$1504,76,FALSE)=0/1/1900,"",VLOOKUP($A114,'8 Oct - LIVE LDS Data'!$A$3:$AAD$1504,76,FALSE))</f>
        <v>45678</v>
      </c>
    </row>
    <row r="115" spans="1:30" s="610" customFormat="1" ht="30" hidden="1" customHeight="1" x14ac:dyDescent="0.2">
      <c r="A115" s="1993" t="s">
        <v>2335</v>
      </c>
      <c r="B115" s="1993"/>
      <c r="C115" s="1465" t="s">
        <v>2336</v>
      </c>
      <c r="D115" s="1466"/>
      <c r="E115" s="1466"/>
      <c r="F115" s="7293" t="str">
        <f>IF(VLOOKUP($A115,'8 Oct - LIVE LDS Data'!$A$3:$AAD$1504,4,FALSE)=0/1/1900,"",VLOOKUP($A115,'8 Oct - LIVE LDS Data'!$A$3:$AAD$1504,4,FALSE))</f>
        <v>MKCP 2050</v>
      </c>
      <c r="G115" s="7294" t="str">
        <f>IF(VLOOKUP($A115,'8 Oct - LIVE LDS Data'!$A$3:$AAD$1504,6,FALSE)=0/1/1900,"",VLOOKUP($A115,'8 Oct - LIVE LDS Data'!$A$3:$AAD$1504,6,FALSE))</f>
        <v>2022</v>
      </c>
      <c r="H115" s="7294">
        <f>IF(VLOOKUP($A115,'8 Oct - LIVE LDS Data'!$A$3:$AAD$1504,7,FALSE)=0/1/1900,"",VLOOKUP($A115,'8 Oct - LIVE LDS Data'!$A$3:$AAD$1504,7,FALSE))</f>
        <v>2050</v>
      </c>
      <c r="I115" s="7294" t="str">
        <f>IF(VLOOKUP($A115,'8 Oct - LIVE LDS Data'!$A$3:$AAD$1504,8,FALSE)=0/1/1900,"",VLOOKUP($A115,'8 Oct - LIVE LDS Data'!$A$3:$AAD$1504,8,FALSE))</f>
        <v>N</v>
      </c>
      <c r="J115" s="7294" t="str">
        <f>IF(VLOOKUP($A115,'8 Oct - LIVE LDS Data'!$A$3:$AAD$1504,9,FALSE)=0/1/1900,"",VLOOKUP($A115,'8 Oct - LIVE LDS Data'!$A$3:$AAD$1504,9,FALSE))</f>
        <v>N</v>
      </c>
      <c r="K115" s="7295">
        <f>IF(VLOOKUP($A115,'8 Oct - LIVE LDS Data'!$A$3:$AAD$1504,10,FALSE)=0/1/1900,"",VLOOKUP($A115,'8 Oct - LIVE LDS Data'!$A$3:$AAD$1504,10,FALSE))</f>
        <v>43544</v>
      </c>
      <c r="L115" s="7297">
        <f>IF(VLOOKUP($A115,'8 Oct - LIVE LDS Data'!$A$3:$AAD$1504,33,FALSE)=0/1/1900,"",VLOOKUP($A115,'8 Oct - LIVE LDS Data'!$A$3:$AAD$1504,33,FALSE))</f>
        <v>45474</v>
      </c>
      <c r="M115" s="7297">
        <f>IF(VLOOKUP($A115,'8 Oct - LIVE LDS Data'!$A$3:$AAD$1504,34,FALSE)=0/1/1900,"",VLOOKUP($A115,'8 Oct - LIVE LDS Data'!$A$3:$AAD$1504,34,FALSE))</f>
        <v>45490</v>
      </c>
      <c r="N115" s="7297" t="str">
        <f>IF(VLOOKUP($A115,'8 Oct - LIVE LDS Data'!$A$3:$AAD$1504,40,FALSE)=0/1/1900,"",VLOOKUP($A115,'8 Oct - LIVE LDS Data'!$A$3:$AAD$1504,40,FALSE))</f>
        <v/>
      </c>
      <c r="O115" s="7297" t="str">
        <f>IF(VLOOKUP($A115,'8 Oct - LIVE LDS Data'!$A$3:$AAD$1504,41,FALSE)=0/1/1900,"",VLOOKUP($A115,'8 Oct - LIVE LDS Data'!$A$3:$AAD$1504,41,FALSE))</f>
        <v/>
      </c>
      <c r="P115" s="7297" t="str">
        <f>IF(VLOOKUP($A115,'8 Oct - LIVE LDS Data'!$A$3:$AAD$1504,47,FALSE)=0/1/1900,"",VLOOKUP($A115,'8 Oct - LIVE LDS Data'!$A$3:$AAD$1504,47,FALSE))</f>
        <v/>
      </c>
      <c r="Q115" s="7297" t="str">
        <f>IF(VLOOKUP($A115,'8 Oct - LIVE LDS Data'!$A$3:$AAD$1504,48,FALSE)=0/1/1900,"",VLOOKUP($A115,'8 Oct - LIVE LDS Data'!$A$3:$AAD$1504,48,FALSE))</f>
        <v/>
      </c>
      <c r="R115" s="7297" t="str">
        <f>IF(VLOOKUP($A115,'8 Oct - LIVE LDS Data'!$A$3:$AAD$1504,54,FALSE)=0/1/1900,"",VLOOKUP($A115,'8 Oct - LIVE LDS Data'!$A$3:$AAD$1504,54,FALSE))</f>
        <v/>
      </c>
      <c r="S115" s="7297" t="str">
        <f>IF(VLOOKUP($A115,'8 Oct - LIVE LDS Data'!$A$3:$AAD$1504,55,FALSE)=0/1/1900,"",VLOOKUP($A115,'8 Oct - LIVE LDS Data'!$A$3:$AAD$1504,55,FALSE))</f>
        <v/>
      </c>
      <c r="T115" s="7297">
        <f>IF(VLOOKUP($A115,'8 Oct - LIVE LDS Data'!$A$3:$AAD$1504,60,FALSE)=0/1/1900,"",VLOOKUP($A115,'8 Oct - LIVE LDS Data'!$A$3:$AAD$1504,60,FALSE))</f>
        <v>45901</v>
      </c>
      <c r="U115" s="7297">
        <f>IF(VLOOKUP($A115,'8 Oct - LIVE LDS Data'!$A$3:$AAD$1504,63,FALSE)=0/1/1900,"",VLOOKUP($A115,'8 Oct - LIVE LDS Data'!$A$3:$AAD$1504,63,FALSE))</f>
        <v>46082</v>
      </c>
      <c r="V115" s="7297">
        <f>IF(VLOOKUP($A115,'8 Oct - LIVE LDS Data'!$A$3:$AAD$1504,66,FALSE)=0/1/1900,"",VLOOKUP($A115,'8 Oct - LIVE LDS Data'!$A$3:$AAD$1504,66,FALSE))</f>
        <v>46447</v>
      </c>
      <c r="W115" s="7537" t="str">
        <f>IF(VLOOKUP($A115,'8 Oct - LIVE LDS Data'!$A$3:$AAD$1504,68,FALSE)=0/1/1900,"",VLOOKUP($A115,'8 Oct - LIVE LDS Data'!$A$3:$AAD$1504,68,FALSE))</f>
        <v>Submission exp.  March 2026</v>
      </c>
      <c r="X115" s="7314" t="str">
        <f>IF(VLOOKUP($A115,'8 Oct - LIVE LDS Data'!$A$3:$AAD$1504,79,FALSE)=0/1/1900,"",VLOOKUP($A115,'8 Oct - LIVE LDS Data'!$A$3:$AAD$1504,79,FALSE))</f>
        <v>Reg 18 completed</v>
      </c>
      <c r="Y115" s="7315" t="s">
        <v>90</v>
      </c>
      <c r="Z115" s="7538" t="s">
        <v>8051</v>
      </c>
      <c r="AA115" s="7300">
        <f>IF(VLOOKUP($A115,'8 Oct - LIVE LDS Data'!$A$3:$AAD$1504,72,FALSE)=0/1/1900,"",VLOOKUP($A115,'8 Oct - LIVE LDS Data'!$A$3:$AAD$1504,72,FALSE))</f>
        <v>45455</v>
      </c>
      <c r="AB115" s="7300">
        <f>IF(VLOOKUP($A115,'8 Oct - LIVE LDS Data'!$A$3:$AAD$1504,73,FALSE)=0/1/1900,"",VLOOKUP($A115,'8 Oct - LIVE LDS Data'!$A$3:$AAD$1504,73,FALSE))</f>
        <v>45806</v>
      </c>
      <c r="AC115" s="7300">
        <f>IF(VLOOKUP($A115,'8 Oct - LIVE LDS Data'!$A$3:$AAD$1504,75,FALSE)=0/1/1900,"",VLOOKUP($A115,'8 Oct - LIVE LDS Data'!$A$3:$AAD$1504,75,FALSE))</f>
        <v>45881</v>
      </c>
      <c r="AD115" s="7300">
        <f>IF(VLOOKUP($A115,'8 Oct - LIVE LDS Data'!$A$3:$AAD$1504,76,FALSE)=0/1/1900,"",VLOOKUP($A115,'8 Oct - LIVE LDS Data'!$A$3:$AAD$1504,76,FALSE))</f>
        <v>45806</v>
      </c>
    </row>
    <row r="116" spans="1:30" s="610" customFormat="1" ht="40" hidden="1" customHeight="1" x14ac:dyDescent="0.2">
      <c r="A116" s="7301" t="s">
        <v>2356</v>
      </c>
      <c r="B116" s="7301"/>
      <c r="C116" s="7301" t="s">
        <v>4197</v>
      </c>
      <c r="D116" s="7302"/>
      <c r="E116" s="7302"/>
      <c r="F116" s="7293" t="str">
        <f>IF(VLOOKUP($A116,'8 Oct - LIVE LDS Data'!$A$3:$AAD$1504,4,FALSE)=0/1/1900,"",VLOOKUP($A116,'8 Oct - LIVE LDS Data'!$A$3:$AAD$1504,4,FALSE))</f>
        <v>Local Plan Part 1 Review</v>
      </c>
      <c r="G116" s="7294">
        <f>IF(VLOOKUP($A116,'8 Oct - LIVE LDS Data'!$A$3:$AAD$1504,6,FALSE)=0/1/1900,"",VLOOKUP($A116,'8 Oct - LIVE LDS Data'!$A$3:$AAD$1504,6,FALSE))</f>
        <v>2016</v>
      </c>
      <c r="H116" s="7294">
        <f>IF(VLOOKUP($A116,'8 Oct - LIVE LDS Data'!$A$3:$AAD$1504,7,FALSE)=0/1/1900,"",VLOOKUP($A116,'8 Oct - LIVE LDS Data'!$A$3:$AAD$1504,7,FALSE))</f>
        <v>2036</v>
      </c>
      <c r="I116" s="7294" t="str">
        <f>IF(VLOOKUP($A116,'8 Oct - LIVE LDS Data'!$A$3:$AAD$1504,8,FALSE)=0/1/1900,"",VLOOKUP($A116,'8 Oct - LIVE LDS Data'!$A$3:$AAD$1504,8,FALSE))</f>
        <v>N</v>
      </c>
      <c r="J116" s="7294" t="str">
        <f>IF(VLOOKUP($A116,'8 Oct - LIVE LDS Data'!$A$3:$AAD$1504,9,FALSE)=0/1/1900,"",VLOOKUP($A116,'8 Oct - LIVE LDS Data'!$A$3:$AAD$1504,9,FALSE))</f>
        <v>N</v>
      </c>
      <c r="K116" s="7295">
        <f>IF(VLOOKUP($A116,'8 Oct - LIVE LDS Data'!$A$3:$AAD$1504,10,FALSE)=0/1/1900,"",VLOOKUP($A116,'8 Oct - LIVE LDS Data'!$A$3:$AAD$1504,10,FALSE))</f>
        <v>44018</v>
      </c>
      <c r="L116" s="7297">
        <f>IF(VLOOKUP($A116,'8 Oct - LIVE LDS Data'!$A$3:$AAD$1504,33,FALSE)=0/1/1900,"",VLOOKUP($A116,'8 Oct - LIVE LDS Data'!$A$3:$AAD$1504,33,FALSE))</f>
        <v>45717</v>
      </c>
      <c r="M116" s="7297">
        <f>IF(VLOOKUP($A116,'8 Oct - LIVE LDS Data'!$A$3:$AAD$1504,34,FALSE)=0/1/1900,"",VLOOKUP($A116,'8 Oct - LIVE LDS Data'!$A$3:$AAD$1504,34,FALSE))</f>
        <v>45705</v>
      </c>
      <c r="N116" s="7297">
        <f>IF(VLOOKUP($A116,'8 Oct - LIVE LDS Data'!$A$3:$AAD$1504,40,FALSE)=0/1/1900,"",VLOOKUP($A116,'8 Oct - LIVE LDS Data'!$A$3:$AAD$1504,40,FALSE))</f>
        <v>45931</v>
      </c>
      <c r="O116" s="7297" t="str">
        <f>IF(VLOOKUP($A116,'8 Oct - LIVE LDS Data'!$A$3:$AAD$1504,41,FALSE)=0/1/1900,"",VLOOKUP($A116,'8 Oct - LIVE LDS Data'!$A$3:$AAD$1504,41,FALSE))</f>
        <v/>
      </c>
      <c r="P116" s="7297" t="str">
        <f>IF(VLOOKUP($A116,'8 Oct - LIVE LDS Data'!$A$3:$AAD$1504,47,FALSE)=0/1/1900,"",VLOOKUP($A116,'8 Oct - LIVE LDS Data'!$A$3:$AAD$1504,47,FALSE))</f>
        <v/>
      </c>
      <c r="Q116" s="7297" t="str">
        <f>IF(VLOOKUP($A116,'8 Oct - LIVE LDS Data'!$A$3:$AAD$1504,48,FALSE)=0/1/1900,"",VLOOKUP($A116,'8 Oct - LIVE LDS Data'!$A$3:$AAD$1504,48,FALSE))</f>
        <v/>
      </c>
      <c r="R116" s="7297" t="str">
        <f>IF(VLOOKUP($A116,'8 Oct - LIVE LDS Data'!$A$3:$AAD$1504,54,FALSE)=0/1/1900,"",VLOOKUP($A116,'8 Oct - LIVE LDS Data'!$A$3:$AAD$1504,54,FALSE))</f>
        <v/>
      </c>
      <c r="S116" s="7297" t="str">
        <f>IF(VLOOKUP($A116,'8 Oct - LIVE LDS Data'!$A$3:$AAD$1504,55,FALSE)=0/1/1900,"",VLOOKUP($A116,'8 Oct - LIVE LDS Data'!$A$3:$AAD$1504,55,FALSE))</f>
        <v/>
      </c>
      <c r="T116" s="7297">
        <f>IF(VLOOKUP($A116,'8 Oct - LIVE LDS Data'!$A$3:$AAD$1504,60,FALSE)=0/1/1900,"",VLOOKUP($A116,'8 Oct - LIVE LDS Data'!$A$3:$AAD$1504,60,FALSE))</f>
        <v>46082</v>
      </c>
      <c r="U116" s="7297">
        <f>IF(VLOOKUP($A116,'8 Oct - LIVE LDS Data'!$A$3:$AAD$1504,63,FALSE)=0/1/1900,"",VLOOKUP($A116,'8 Oct - LIVE LDS Data'!$A$3:$AAD$1504,63,FALSE))</f>
        <v>46357</v>
      </c>
      <c r="V116" s="7297" t="str">
        <f>IF(VLOOKUP($A116,'8 Oct - LIVE LDS Data'!$A$3:$AAD$1504,66,FALSE)=0/1/1900,"",VLOOKUP($A116,'8 Oct - LIVE LDS Data'!$A$3:$AAD$1504,66,FALSE))</f>
        <v>TBA</v>
      </c>
      <c r="W116" s="7537" t="str">
        <f>IF(VLOOKUP($A116,'8 Oct - LIVE LDS Data'!$A$3:$AAD$1504,68,FALSE)=0/1/1900,"",VLOOKUP($A116,'8 Oct - LIVE LDS Data'!$A$3:$AAD$1504,68,FALSE))</f>
        <v>*** submission now exp Dec 2026</v>
      </c>
      <c r="X116" s="7314" t="str">
        <f>IF(VLOOKUP($A116,'8 Oct - LIVE LDS Data'!$A$3:$AAD$1504,79,FALSE)=0/1/1900,"",VLOOKUP($A116,'8 Oct - LIVE LDS Data'!$A$3:$AAD$1504,79,FALSE))</f>
        <v>Reg 18 ongoing</v>
      </c>
      <c r="Y116" s="7315" t="s">
        <v>3757</v>
      </c>
      <c r="Z116" s="7538" t="s">
        <v>8052</v>
      </c>
      <c r="AA116" s="7300">
        <f>IF(VLOOKUP($A116,'8 Oct - LIVE LDS Data'!$A$3:$AAD$1504,72,FALSE)=0/1/1900,"",VLOOKUP($A116,'8 Oct - LIVE LDS Data'!$A$3:$AAD$1504,72,FALSE))</f>
        <v>45806</v>
      </c>
      <c r="AB116" s="7300">
        <f>IF(VLOOKUP($A116,'8 Oct - LIVE LDS Data'!$A$3:$AAD$1504,73,FALSE)=0/1/1900,"",VLOOKUP($A116,'8 Oct - LIVE LDS Data'!$A$3:$AAD$1504,73,FALSE))</f>
        <v>45642</v>
      </c>
      <c r="AC116" s="7300" t="str">
        <f>IF(VLOOKUP($A116,'8 Oct - LIVE LDS Data'!$A$3:$AAD$1504,75,FALSE)=0/1/1900,"",VLOOKUP($A116,'8 Oct - LIVE LDS Data'!$A$3:$AAD$1504,75,FALSE))</f>
        <v/>
      </c>
      <c r="AD116" s="7300">
        <f>IF(VLOOKUP($A116,'8 Oct - LIVE LDS Data'!$A$3:$AAD$1504,76,FALSE)=0/1/1900,"",VLOOKUP($A116,'8 Oct - LIVE LDS Data'!$A$3:$AAD$1504,76,FALSE))</f>
        <v>45687</v>
      </c>
    </row>
    <row r="117" spans="1:30" s="610" customFormat="1" ht="30" hidden="1" customHeight="1" x14ac:dyDescent="0.2">
      <c r="A117" s="7309" t="s">
        <v>2367</v>
      </c>
      <c r="B117" s="7309"/>
      <c r="C117" s="7309" t="s">
        <v>2368</v>
      </c>
      <c r="D117" s="7310"/>
      <c r="E117" s="7310"/>
      <c r="F117" s="7293" t="str">
        <f>IF(VLOOKUP($A117,'8 Oct - LIVE LDS Data'!$A$3:$AAD$1504,4,FALSE)=0/1/1900,"",VLOOKUP($A117,'8 Oct - LIVE LDS Data'!$A$3:$AAD$1504,4,FALSE))</f>
        <v>Local Plan Review</v>
      </c>
      <c r="G117" s="7294" t="str">
        <f>IF(VLOOKUP($A117,'8 Oct - LIVE LDS Data'!$A$3:$AAD$1504,6,FALSE)=0/1/1900,"",VLOOKUP($A117,'8 Oct - LIVE LDS Data'!$A$3:$AAD$1504,6,FALSE))</f>
        <v/>
      </c>
      <c r="H117" s="7294" t="str">
        <f>IF(VLOOKUP($A117,'8 Oct - LIVE LDS Data'!$A$3:$AAD$1504,7,FALSE)=0/1/1900,"",VLOOKUP($A117,'8 Oct - LIVE LDS Data'!$A$3:$AAD$1504,7,FALSE))</f>
        <v/>
      </c>
      <c r="I117" s="7294" t="str">
        <f>IF(VLOOKUP($A117,'8 Oct - LIVE LDS Data'!$A$3:$AAD$1504,8,FALSE)=0/1/1900,"",VLOOKUP($A117,'8 Oct - LIVE LDS Data'!$A$3:$AAD$1504,8,FALSE))</f>
        <v/>
      </c>
      <c r="J117" s="7294" t="str">
        <f>IF(VLOOKUP($A117,'8 Oct - LIVE LDS Data'!$A$3:$AAD$1504,9,FALSE)=0/1/1900,"",VLOOKUP($A117,'8 Oct - LIVE LDS Data'!$A$3:$AAD$1504,9,FALSE))</f>
        <v/>
      </c>
      <c r="K117" s="7295">
        <f>IF(VLOOKUP($A117,'8 Oct - LIVE LDS Data'!$A$3:$AAD$1504,10,FALSE)=0/1/1900,"",VLOOKUP($A117,'8 Oct - LIVE LDS Data'!$A$3:$AAD$1504,10,FALSE))</f>
        <v>43706</v>
      </c>
      <c r="L117" s="7295"/>
      <c r="M117" s="7295"/>
      <c r="N117" s="7295"/>
      <c r="O117" s="7295"/>
      <c r="P117" s="7295"/>
      <c r="Q117" s="7295"/>
      <c r="R117" s="7295"/>
      <c r="S117" s="7295"/>
      <c r="T117" s="7297">
        <f>IF(VLOOKUP($A117,'8 Oct - LIVE LDS Data'!$A$3:$AAD$1504,60,FALSE)=0/1/1900,"",VLOOKUP($A117,'8 Oct - LIVE LDS Data'!$A$3:$AAD$1504,60,FALSE))</f>
        <v>46235</v>
      </c>
      <c r="U117" s="7297">
        <f>IF(VLOOKUP($A117,'8 Oct - LIVE LDS Data'!$A$3:$AAD$1504,63,FALSE)=0/1/1900,"",VLOOKUP($A117,'8 Oct - LIVE LDS Data'!$A$3:$AAD$1504,63,FALSE))</f>
        <v>46419</v>
      </c>
      <c r="V117" s="7297">
        <f>IF(VLOOKUP($A117,'8 Oct - LIVE LDS Data'!$A$3:$AAD$1504,66,FALSE)=0/1/1900,"",VLOOKUP($A117,'8 Oct - LIVE LDS Data'!$A$3:$AAD$1504,66,FALSE))</f>
        <v>46692</v>
      </c>
      <c r="W117" s="7537" t="str">
        <f>IF(VLOOKUP($A117,'8 Oct - LIVE LDS Data'!$A$3:$AAD$1504,68,FALSE)=0/1/1900,"",VLOOKUP($A117,'8 Oct - LIVE LDS Data'!$A$3:$AAD$1504,68,FALSE))</f>
        <v>Plan to be be prepared under new system</v>
      </c>
      <c r="X117" s="7314" t="str">
        <f>IF(VLOOKUP($A117,'8 Oct - LIVE LDS Data'!$A$3:$AAD$1504,79,FALSE)=0/1/1900,"",VLOOKUP($A117,'8 Oct - LIVE LDS Data'!$A$3:$AAD$1504,79,FALSE))</f>
        <v>new plan to be prepared under new system</v>
      </c>
      <c r="Y117" s="7315" t="s">
        <v>3757</v>
      </c>
      <c r="Z117" s="7538" t="s">
        <v>226</v>
      </c>
      <c r="AA117" s="7300">
        <f>IF(VLOOKUP($A117,'8 Oct - LIVE LDS Data'!$A$3:$AAD$1504,72,FALSE)=0/1/1900,"",VLOOKUP($A117,'8 Oct - LIVE LDS Data'!$A$3:$AAD$1504,72,FALSE))</f>
        <v>45678</v>
      </c>
      <c r="AB117" s="7300">
        <f>IF(VLOOKUP($A117,'8 Oct - LIVE LDS Data'!$A$3:$AAD$1504,73,FALSE)=0/1/1900,"",VLOOKUP($A117,'8 Oct - LIVE LDS Data'!$A$3:$AAD$1504,73,FALSE))</f>
        <v>45594</v>
      </c>
      <c r="AC117" s="7300">
        <f>IF(VLOOKUP($A117,'8 Oct - LIVE LDS Data'!$A$3:$AAD$1504,75,FALSE)=0/1/1900,"",VLOOKUP($A117,'8 Oct - LIVE LDS Data'!$A$3:$AAD$1504,75,FALSE))</f>
        <v>45678</v>
      </c>
      <c r="AD117" s="7300">
        <f>IF(VLOOKUP($A117,'8 Oct - LIVE LDS Data'!$A$3:$AAD$1504,76,FALSE)=0/1/1900,"",VLOOKUP($A117,'8 Oct - LIVE LDS Data'!$A$3:$AAD$1504,76,FALSE))</f>
        <v>45594</v>
      </c>
    </row>
    <row r="118" spans="1:30" s="610" customFormat="1" ht="30" hidden="1" customHeight="1" x14ac:dyDescent="0.2">
      <c r="A118" s="7309" t="s">
        <v>2380</v>
      </c>
      <c r="B118" s="7309"/>
      <c r="C118" s="7309" t="s">
        <v>2381</v>
      </c>
      <c r="D118" s="7310"/>
      <c r="E118" s="7310"/>
      <c r="F118" s="7293" t="str">
        <f>IF(VLOOKUP($A118,'8 Oct - LIVE LDS Data'!$A$3:$AAD$1504,4,FALSE)=0/1/1900,"",VLOOKUP($A118,'8 Oct - LIVE LDS Data'!$A$3:$AAD$1504,4,FALSE))</f>
        <v>Newark &amp; Sherwood Local Plan</v>
      </c>
      <c r="G118" s="7294" t="str">
        <f>IF(VLOOKUP($A118,'8 Oct - LIVE LDS Data'!$A$3:$AAD$1504,6,FALSE)=0/1/1900,"",VLOOKUP($A118,'8 Oct - LIVE LDS Data'!$A$3:$AAD$1504,6,FALSE))</f>
        <v/>
      </c>
      <c r="H118" s="7294" t="str">
        <f>IF(VLOOKUP($A118,'8 Oct - LIVE LDS Data'!$A$3:$AAD$1504,7,FALSE)=0/1/1900,"",VLOOKUP($A118,'8 Oct - LIVE LDS Data'!$A$3:$AAD$1504,7,FALSE))</f>
        <v/>
      </c>
      <c r="I118" s="7294" t="str">
        <f>IF(VLOOKUP($A118,'8 Oct - LIVE LDS Data'!$A$3:$AAD$1504,8,FALSE)=0/1/1900,"",VLOOKUP($A118,'8 Oct - LIVE LDS Data'!$A$3:$AAD$1504,8,FALSE))</f>
        <v>N</v>
      </c>
      <c r="J118" s="7294" t="str">
        <f>IF(VLOOKUP($A118,'8 Oct - LIVE LDS Data'!$A$3:$AAD$1504,9,FALSE)=0/1/1900,"",VLOOKUP($A118,'8 Oct - LIVE LDS Data'!$A$3:$AAD$1504,9,FALSE))</f>
        <v>N</v>
      </c>
      <c r="K118" s="7295">
        <f>IF(VLOOKUP($A118,'8 Oct - LIVE LDS Data'!$A$3:$AAD$1504,10,FALSE)=0/1/1900,"",VLOOKUP($A118,'8 Oct - LIVE LDS Data'!$A$3:$AAD$1504,10,FALSE))</f>
        <v>43531</v>
      </c>
      <c r="L118" s="7297">
        <f>IF(VLOOKUP($A118,'8 Oct - LIVE LDS Data'!$A$3:$AAD$1504,33,FALSE)=0/1/1900,"",VLOOKUP($A118,'8 Oct - LIVE LDS Data'!$A$3:$AAD$1504,33,FALSE))</f>
        <v>46113</v>
      </c>
      <c r="M118" s="7297" t="str">
        <f>IF(VLOOKUP($A118,'8 Oct - LIVE LDS Data'!$A$3:$AAD$1504,34,FALSE)=0/1/1900,"",VLOOKUP($A118,'8 Oct - LIVE LDS Data'!$A$3:$AAD$1504,34,FALSE))</f>
        <v/>
      </c>
      <c r="N118" s="7297" t="str">
        <f>IF(VLOOKUP($A118,'8 Oct - LIVE LDS Data'!$A$3:$AAD$1504,40,FALSE)=0/1/1900,"",VLOOKUP($A118,'8 Oct - LIVE LDS Data'!$A$3:$AAD$1504,40,FALSE))</f>
        <v/>
      </c>
      <c r="O118" s="7297" t="str">
        <f>IF(VLOOKUP($A118,'8 Oct - LIVE LDS Data'!$A$3:$AAD$1504,41,FALSE)=0/1/1900,"",VLOOKUP($A118,'8 Oct - LIVE LDS Data'!$A$3:$AAD$1504,41,FALSE))</f>
        <v/>
      </c>
      <c r="P118" s="7297" t="str">
        <f>IF(VLOOKUP($A118,'8 Oct - LIVE LDS Data'!$A$3:$AAD$1504,47,FALSE)=0/1/1900,"",VLOOKUP($A118,'8 Oct - LIVE LDS Data'!$A$3:$AAD$1504,47,FALSE))</f>
        <v/>
      </c>
      <c r="Q118" s="7297" t="str">
        <f>IF(VLOOKUP($A118,'8 Oct - LIVE LDS Data'!$A$3:$AAD$1504,48,FALSE)=0/1/1900,"",VLOOKUP($A118,'8 Oct - LIVE LDS Data'!$A$3:$AAD$1504,48,FALSE))</f>
        <v/>
      </c>
      <c r="R118" s="7297" t="str">
        <f>IF(VLOOKUP($A118,'8 Oct - LIVE LDS Data'!$A$3:$AAD$1504,54,FALSE)=0/1/1900,"",VLOOKUP($A118,'8 Oct - LIVE LDS Data'!$A$3:$AAD$1504,54,FALSE))</f>
        <v/>
      </c>
      <c r="S118" s="7297" t="str">
        <f>IF(VLOOKUP($A118,'8 Oct - LIVE LDS Data'!$A$3:$AAD$1504,55,FALSE)=0/1/1900,"",VLOOKUP($A118,'8 Oct - LIVE LDS Data'!$A$3:$AAD$1504,55,FALSE))</f>
        <v/>
      </c>
      <c r="T118" s="7297">
        <f>IF(VLOOKUP($A118,'8 Oct - LIVE LDS Data'!$A$3:$AAD$1504,60,FALSE)=0/1/1900,"",VLOOKUP($A118,'8 Oct - LIVE LDS Data'!$A$3:$AAD$1504,60,FALSE))</f>
        <v>46478</v>
      </c>
      <c r="U118" s="7297">
        <f>IF(VLOOKUP($A118,'8 Oct - LIVE LDS Data'!$A$3:$AAD$1504,63,FALSE)=0/1/1900,"",VLOOKUP($A118,'8 Oct - LIVE LDS Data'!$A$3:$AAD$1504,63,FALSE))</f>
        <v>46722</v>
      </c>
      <c r="V118" s="7297">
        <f>IF(VLOOKUP($A118,'8 Oct - LIVE LDS Data'!$A$3:$AAD$1504,66,FALSE)=0/1/1900,"",VLOOKUP($A118,'8 Oct - LIVE LDS Data'!$A$3:$AAD$1504,66,FALSE))</f>
        <v>46905</v>
      </c>
      <c r="W118" s="7537" t="str">
        <f>IF(VLOOKUP($A118,'8 Oct - LIVE LDS Data'!$A$3:$AAD$1504,68,FALSE)=0/1/1900,"",VLOOKUP($A118,'8 Oct - LIVE LDS Data'!$A$3:$AAD$1504,68,FALSE))</f>
        <v>Scoping &amp; Early Participation September – December 2025
23 Months Preparation 
Gateway 1 January 2026
8 Week Public Consultation – Plan Vision and Strategy Spring/Summer 2026
Gateway 2 December 2026
6 Week Consultation on Draft Plan April/May 2027
Gateway 3 November 2027
6 Month Examination Process
Examination Process - including hearing sessions December 2027 – May 2028 
Adoption June 2028</v>
      </c>
      <c r="X118" s="7314" t="str">
        <f>IF(VLOOKUP($A118,'8 Oct - LIVE LDS Data'!$A$3:$AAD$1504,79,FALSE)=0/1/1900,"",VLOOKUP($A118,'8 Oct - LIVE LDS Data'!$A$3:$AAD$1504,79,FALSE))</f>
        <v>new plan to be prepared under new system</v>
      </c>
      <c r="Y118" s="7315" t="s">
        <v>3757</v>
      </c>
      <c r="Z118" s="7538" t="s">
        <v>8058</v>
      </c>
      <c r="AA118" s="7300">
        <f>IF(VLOOKUP($A118,'8 Oct - LIVE LDS Data'!$A$3:$AAD$1504,72,FALSE)=0/1/1900,"",VLOOKUP($A118,'8 Oct - LIVE LDS Data'!$A$3:$AAD$1504,72,FALSE))</f>
        <v>45315</v>
      </c>
      <c r="AB118" s="7300">
        <f>IF(VLOOKUP($A118,'8 Oct - LIVE LDS Data'!$A$3:$AAD$1504,73,FALSE)=0/1/1900,"",VLOOKUP($A118,'8 Oct - LIVE LDS Data'!$A$3:$AAD$1504,73,FALSE))</f>
        <v>45806</v>
      </c>
      <c r="AC118" s="7300" t="str">
        <f>IF(VLOOKUP($A118,'8 Oct - LIVE LDS Data'!$A$3:$AAD$1504,75,FALSE)=0/1/1900,"",VLOOKUP($A118,'8 Oct - LIVE LDS Data'!$A$3:$AAD$1504,75,FALSE))</f>
        <v/>
      </c>
      <c r="AD118" s="7300">
        <f>IF(VLOOKUP($A118,'8 Oct - LIVE LDS Data'!$A$3:$AAD$1504,76,FALSE)=0/1/1900,"",VLOOKUP($A118,'8 Oct - LIVE LDS Data'!$A$3:$AAD$1504,76,FALSE))</f>
        <v>45806</v>
      </c>
    </row>
    <row r="119" spans="1:30" s="610" customFormat="1" ht="30" hidden="1" customHeight="1" x14ac:dyDescent="0.2">
      <c r="A119" s="1465" t="s">
        <v>2406</v>
      </c>
      <c r="B119" s="1465"/>
      <c r="C119" s="1465" t="s">
        <v>4198</v>
      </c>
      <c r="D119" s="1466"/>
      <c r="E119" s="1466"/>
      <c r="F119" s="7293" t="str">
        <f>IF(VLOOKUP($A119,'8 Oct - LIVE LDS Data'!$A$3:$AAD$1504,4,FALSE)=0/1/1900,"",VLOOKUP($A119,'8 Oct - LIVE LDS Data'!$A$3:$AAD$1504,4,FALSE))</f>
        <v>The Newcastle Gateshead Local Plan (2025-2045)</v>
      </c>
      <c r="G119" s="7294">
        <f>IF(VLOOKUP($A119,'8 Oct - LIVE LDS Data'!$A$3:$AAD$1504,6,FALSE)=0/1/1900,"",VLOOKUP($A119,'8 Oct - LIVE LDS Data'!$A$3:$AAD$1504,6,FALSE))</f>
        <v>2025</v>
      </c>
      <c r="H119" s="7294">
        <f>IF(VLOOKUP($A119,'8 Oct - LIVE LDS Data'!$A$3:$AAD$1504,7,FALSE)=0/1/1900,"",VLOOKUP($A119,'8 Oct - LIVE LDS Data'!$A$3:$AAD$1504,7,FALSE))</f>
        <v>2045</v>
      </c>
      <c r="I119" s="7294" t="str">
        <f>IF(VLOOKUP($A119,'8 Oct - LIVE LDS Data'!$A$3:$AAD$1504,8,FALSE)=0/1/1900,"",VLOOKUP($A119,'8 Oct - LIVE LDS Data'!$A$3:$AAD$1504,8,FALSE))</f>
        <v>N</v>
      </c>
      <c r="J119" s="7294" t="str">
        <f>IF(VLOOKUP($A119,'8 Oct - LIVE LDS Data'!$A$3:$AAD$1504,9,FALSE)=0/1/1900,"",VLOOKUP($A119,'8 Oct - LIVE LDS Data'!$A$3:$AAD$1504,9,FALSE))</f>
        <v>Y</v>
      </c>
      <c r="K119" s="7295">
        <f>IF(VLOOKUP($A119,'8 Oct - LIVE LDS Data'!$A$3:$AAD$1504,10,FALSE)=0/1/1900,"",VLOOKUP($A119,'8 Oct - LIVE LDS Data'!$A$3:$AAD$1504,10,FALSE))</f>
        <v>42089</v>
      </c>
      <c r="L119" s="7297">
        <f>IF(VLOOKUP($A119,'8 Oct - LIVE LDS Data'!$A$3:$AAD$1504,33,FALSE)=0/1/1900,"",VLOOKUP($A119,'8 Oct - LIVE LDS Data'!$A$3:$AAD$1504,33,FALSE))</f>
        <v>45962</v>
      </c>
      <c r="M119" s="7297" t="str">
        <f>IF(VLOOKUP($A119,'8 Oct - LIVE LDS Data'!$A$3:$AAD$1504,34,FALSE)=0/1/1900,"",VLOOKUP($A119,'8 Oct - LIVE LDS Data'!$A$3:$AAD$1504,34,FALSE))</f>
        <v/>
      </c>
      <c r="N119" s="7297">
        <f>IF(VLOOKUP($A119,'8 Oct - LIVE LDS Data'!$A$3:$AAD$1504,40,FALSE)=0/1/1900,"",VLOOKUP($A119,'8 Oct - LIVE LDS Data'!$A$3:$AAD$1504,40,FALSE))</f>
        <v>46204</v>
      </c>
      <c r="O119" s="7297" t="str">
        <f>IF(VLOOKUP($A119,'8 Oct - LIVE LDS Data'!$A$3:$AAD$1504,41,FALSE)=0/1/1900,"",VLOOKUP($A119,'8 Oct - LIVE LDS Data'!$A$3:$AAD$1504,41,FALSE))</f>
        <v/>
      </c>
      <c r="P119" s="7297" t="str">
        <f>IF(VLOOKUP($A119,'8 Oct - LIVE LDS Data'!$A$3:$AAD$1504,47,FALSE)=0/1/1900,"",VLOOKUP($A119,'8 Oct - LIVE LDS Data'!$A$3:$AAD$1504,47,FALSE))</f>
        <v/>
      </c>
      <c r="Q119" s="7297" t="str">
        <f>IF(VLOOKUP($A119,'8 Oct - LIVE LDS Data'!$A$3:$AAD$1504,48,FALSE)=0/1/1900,"",VLOOKUP($A119,'8 Oct - LIVE LDS Data'!$A$3:$AAD$1504,48,FALSE))</f>
        <v/>
      </c>
      <c r="R119" s="7297" t="str">
        <f>IF(VLOOKUP($A119,'8 Oct - LIVE LDS Data'!$A$3:$AAD$1504,54,FALSE)=0/1/1900,"",VLOOKUP($A119,'8 Oct - LIVE LDS Data'!$A$3:$AAD$1504,54,FALSE))</f>
        <v/>
      </c>
      <c r="S119" s="7297" t="str">
        <f>IF(VLOOKUP($A119,'8 Oct - LIVE LDS Data'!$A$3:$AAD$1504,55,FALSE)=0/1/1900,"",VLOOKUP($A119,'8 Oct - LIVE LDS Data'!$A$3:$AAD$1504,55,FALSE))</f>
        <v/>
      </c>
      <c r="T119" s="7297">
        <f>IF(VLOOKUP($A119,'8 Oct - LIVE LDS Data'!$A$3:$AAD$1504,60,FALSE)=0/1/1900,"",VLOOKUP($A119,'8 Oct - LIVE LDS Data'!$A$3:$AAD$1504,60,FALSE))</f>
        <v>46478</v>
      </c>
      <c r="U119" s="7297">
        <f>IF(VLOOKUP($A119,'8 Oct - LIVE LDS Data'!$A$3:$AAD$1504,63,FALSE)=0/1/1900,"",VLOOKUP($A119,'8 Oct - LIVE LDS Data'!$A$3:$AAD$1504,63,FALSE))</f>
        <v>46661</v>
      </c>
      <c r="V119" s="7297">
        <f>IF(VLOOKUP($A119,'8 Oct - LIVE LDS Data'!$A$3:$AAD$1504,66,FALSE)=0/1/1900,"",VLOOKUP($A119,'8 Oct - LIVE LDS Data'!$A$3:$AAD$1504,66,FALSE))</f>
        <v>46844</v>
      </c>
      <c r="W119" s="7537" t="str">
        <f>IF(VLOOKUP($A119,'8 Oct - LIVE LDS Data'!$A$3:$AAD$1504,68,FALSE)=0/1/1900,"",VLOOKUP($A119,'8 Oct - LIVE LDS Data'!$A$3:$AAD$1504,68,FALSE))</f>
        <v>Timtable here taken from PDT data and translated</v>
      </c>
      <c r="X119" s="7314" t="str">
        <f>IF(VLOOKUP($A119,'8 Oct - LIVE LDS Data'!$A$3:$AAD$1504,79,FALSE)=0/1/1900,"",VLOOKUP($A119,'8 Oct - LIVE LDS Data'!$A$3:$AAD$1504,79,FALSE))</f>
        <v>new plan to be prepared under new system</v>
      </c>
      <c r="Y119" s="7315" t="s">
        <v>3757</v>
      </c>
      <c r="Z119" s="7538" t="s">
        <v>8056</v>
      </c>
      <c r="AA119" s="7300">
        <f>IF(VLOOKUP($A119,'8 Oct - LIVE LDS Data'!$A$3:$AAD$1504,72,FALSE)=0/1/1900,"",VLOOKUP($A119,'8 Oct - LIVE LDS Data'!$A$3:$AAD$1504,72,FALSE))</f>
        <v>45632</v>
      </c>
      <c r="AB119" s="7300">
        <f>IF(VLOOKUP($A119,'8 Oct - LIVE LDS Data'!$A$3:$AAD$1504,73,FALSE)=0/1/1900,"",VLOOKUP($A119,'8 Oct - LIVE LDS Data'!$A$3:$AAD$1504,73,FALSE))</f>
        <v>45756</v>
      </c>
      <c r="AC119" s="7300">
        <f>IF(VLOOKUP($A119,'8 Oct - LIVE LDS Data'!$A$3:$AAD$1504,75,FALSE)=0/1/1900,"",VLOOKUP($A119,'8 Oct - LIVE LDS Data'!$A$3:$AAD$1504,75,FALSE))</f>
        <v>45902</v>
      </c>
      <c r="AD119" s="7300">
        <f>IF(VLOOKUP($A119,'8 Oct - LIVE LDS Data'!$A$3:$AAD$1504,76,FALSE)=0/1/1900,"",VLOOKUP($A119,'8 Oct - LIVE LDS Data'!$A$3:$AAD$1504,76,FALSE))</f>
        <v>45756</v>
      </c>
    </row>
    <row r="120" spans="1:30" s="610" customFormat="1" ht="30" hidden="1" customHeight="1" x14ac:dyDescent="0.2">
      <c r="A120" s="1465" t="s">
        <v>2419</v>
      </c>
      <c r="B120" s="1465"/>
      <c r="C120" s="1465" t="s">
        <v>2420</v>
      </c>
      <c r="D120" s="1466"/>
      <c r="E120" s="1466"/>
      <c r="F120" s="7293" t="str">
        <f>IF(VLOOKUP($A120,'8 Oct - LIVE LDS Data'!$A$3:$AAD$1504,4,FALSE)=0/1/1900,"",VLOOKUP($A120,'8 Oct - LIVE LDS Data'!$A$3:$AAD$1504,4,FALSE))</f>
        <v>North Devon and Torridge Local Plan 2011-2031 Review</v>
      </c>
      <c r="G120" s="7294" t="str">
        <f>IF(VLOOKUP($A120,'8 Oct - LIVE LDS Data'!$A$3:$AAD$1504,6,FALSE)=0/1/1900,"",VLOOKUP($A120,'8 Oct - LIVE LDS Data'!$A$3:$AAD$1504,6,FALSE))</f>
        <v/>
      </c>
      <c r="H120" s="7294" t="str">
        <f>IF(VLOOKUP($A120,'8 Oct - LIVE LDS Data'!$A$3:$AAD$1504,7,FALSE)=0/1/1900,"",VLOOKUP($A120,'8 Oct - LIVE LDS Data'!$A$3:$AAD$1504,7,FALSE))</f>
        <v/>
      </c>
      <c r="I120" s="7294" t="str">
        <f>IF(VLOOKUP($A120,'8 Oct - LIVE LDS Data'!$A$3:$AAD$1504,8,FALSE)=0/1/1900,"",VLOOKUP($A120,'8 Oct - LIVE LDS Data'!$A$3:$AAD$1504,8,FALSE))</f>
        <v>N</v>
      </c>
      <c r="J120" s="7294" t="str">
        <f>IF(VLOOKUP($A120,'8 Oct - LIVE LDS Data'!$A$3:$AAD$1504,9,FALSE)=0/1/1900,"",VLOOKUP($A120,'8 Oct - LIVE LDS Data'!$A$3:$AAD$1504,9,FALSE))</f>
        <v>Y</v>
      </c>
      <c r="K120" s="7295">
        <f>IF(VLOOKUP($A120,'8 Oct - LIVE LDS Data'!$A$3:$AAD$1504,10,FALSE)=0/1/1900,"",VLOOKUP($A120,'8 Oct - LIVE LDS Data'!$A$3:$AAD$1504,10,FALSE))</f>
        <v>43402</v>
      </c>
      <c r="L120" s="7297">
        <f>IF(VLOOKUP($A120,'8 Oct - LIVE LDS Data'!$A$3:$AAD$1504,33,FALSE)=0/1/1900,"",VLOOKUP($A120,'8 Oct - LIVE LDS Data'!$A$3:$AAD$1504,33,FALSE))</f>
        <v>46054</v>
      </c>
      <c r="M120" s="7297" t="str">
        <f>IF(VLOOKUP($A120,'8 Oct - LIVE LDS Data'!$A$3:$AAD$1504,34,FALSE)=0/1/1900,"",VLOOKUP($A120,'8 Oct - LIVE LDS Data'!$A$3:$AAD$1504,34,FALSE))</f>
        <v/>
      </c>
      <c r="N120" s="7297" t="str">
        <f>IF(VLOOKUP($A120,'8 Oct - LIVE LDS Data'!$A$3:$AAD$1504,40,FALSE)=0/1/1900,"",VLOOKUP($A120,'8 Oct - LIVE LDS Data'!$A$3:$AAD$1504,40,FALSE))</f>
        <v/>
      </c>
      <c r="O120" s="7297" t="str">
        <f>IF(VLOOKUP($A120,'8 Oct - LIVE LDS Data'!$A$3:$AAD$1504,41,FALSE)=0/1/1900,"",VLOOKUP($A120,'8 Oct - LIVE LDS Data'!$A$3:$AAD$1504,41,FALSE))</f>
        <v/>
      </c>
      <c r="P120" s="7297" t="str">
        <f>IF(VLOOKUP($A120,'8 Oct - LIVE LDS Data'!$A$3:$AAD$1504,47,FALSE)=0/1/1900,"",VLOOKUP($A120,'8 Oct - LIVE LDS Data'!$A$3:$AAD$1504,47,FALSE))</f>
        <v/>
      </c>
      <c r="Q120" s="7297" t="str">
        <f>IF(VLOOKUP($A120,'8 Oct - LIVE LDS Data'!$A$3:$AAD$1504,48,FALSE)=0/1/1900,"",VLOOKUP($A120,'8 Oct - LIVE LDS Data'!$A$3:$AAD$1504,48,FALSE))</f>
        <v/>
      </c>
      <c r="R120" s="7297" t="str">
        <f>IF(VLOOKUP($A120,'8 Oct - LIVE LDS Data'!$A$3:$AAD$1504,54,FALSE)=0/1/1900,"",VLOOKUP($A120,'8 Oct - LIVE LDS Data'!$A$3:$AAD$1504,54,FALSE))</f>
        <v/>
      </c>
      <c r="S120" s="7297" t="str">
        <f>IF(VLOOKUP($A120,'8 Oct - LIVE LDS Data'!$A$3:$AAD$1504,55,FALSE)=0/1/1900,"",VLOOKUP($A120,'8 Oct - LIVE LDS Data'!$A$3:$AAD$1504,55,FALSE))</f>
        <v/>
      </c>
      <c r="T120" s="7297">
        <f>IF(VLOOKUP($A120,'8 Oct - LIVE LDS Data'!$A$3:$AAD$1504,60,FALSE)=0/1/1900,"",VLOOKUP($A120,'8 Oct - LIVE LDS Data'!$A$3:$AAD$1504,60,FALSE))</f>
        <v>46722</v>
      </c>
      <c r="U120" s="7297">
        <f>IF(VLOOKUP($A120,'8 Oct - LIVE LDS Data'!$A$3:$AAD$1504,63,FALSE)=0/1/1900,"",VLOOKUP($A120,'8 Oct - LIVE LDS Data'!$A$3:$AAD$1504,63,FALSE))</f>
        <v>46753</v>
      </c>
      <c r="V120" s="7297">
        <f>IF(VLOOKUP($A120,'8 Oct - LIVE LDS Data'!$A$3:$AAD$1504,66,FALSE)=0/1/1900,"",VLOOKUP($A120,'8 Oct - LIVE LDS Data'!$A$3:$AAD$1504,66,FALSE))</f>
        <v>46935</v>
      </c>
      <c r="W120" s="7537" t="str">
        <f>IF(VLOOKUP($A120,'8 Oct - LIVE LDS Data'!$A$3:$AAD$1504,68,FALSE)=0/1/1900,"",VLOOKUP($A120,'8 Oct - LIVE LDS Data'!$A$3:$AAD$1504,68,FALSE))</f>
        <v>Scoping and early participation Up to and beyond March 2025
Formal notice of start of plan-making October 2025
Gateway 1 (Advisory) February 2026
Plan visioning and strategy development February 2026 to December 2027
Evidence Gathering and drafting the plan, including Gateway 2 (Advisory) 
Engagement, proposing changes and submission
Gateway 3 (Stop/Go) January 2028
Examination January 2028 to June 2028
Finalisation and adoption of digital plan July 2028
Ongoing Monitoring August 2028 and beyond</v>
      </c>
      <c r="X120" s="7314" t="str">
        <f>IF(VLOOKUP($A120,'8 Oct - LIVE LDS Data'!$A$3:$AAD$1504,79,FALSE)=0/1/1900,"",VLOOKUP($A120,'8 Oct - LIVE LDS Data'!$A$3:$AAD$1504,79,FALSE))</f>
        <v>new plan to be prepared under new system</v>
      </c>
      <c r="Y120" s="7315" t="s">
        <v>3757</v>
      </c>
      <c r="Z120" s="7538" t="s">
        <v>8053</v>
      </c>
      <c r="AA120" s="7300">
        <f>IF(VLOOKUP($A120,'8 Oct - LIVE LDS Data'!$A$3:$AAD$1504,72,FALSE)=0/1/1900,"",VLOOKUP($A120,'8 Oct - LIVE LDS Data'!$A$3:$AAD$1504,72,FALSE))</f>
        <v>45320</v>
      </c>
      <c r="AB120" s="7300">
        <f>IF(VLOOKUP($A120,'8 Oct - LIVE LDS Data'!$A$3:$AAD$1504,73,FALSE)=0/1/1900,"",VLOOKUP($A120,'8 Oct - LIVE LDS Data'!$A$3:$AAD$1504,73,FALSE))</f>
        <v>45806</v>
      </c>
      <c r="AC120" s="7300">
        <f>IF(VLOOKUP($A120,'8 Oct - LIVE LDS Data'!$A$3:$AAD$1504,75,FALSE)=0/1/1900,"",VLOOKUP($A120,'8 Oct - LIVE LDS Data'!$A$3:$AAD$1504,75,FALSE))</f>
        <v>44270</v>
      </c>
      <c r="AD120" s="7300">
        <f>IF(VLOOKUP($A120,'8 Oct - LIVE LDS Data'!$A$3:$AAD$1504,76,FALSE)=0/1/1900,"",VLOOKUP($A120,'8 Oct - LIVE LDS Data'!$A$3:$AAD$1504,76,FALSE))</f>
        <v>45806</v>
      </c>
    </row>
    <row r="121" spans="1:30" s="610" customFormat="1" ht="30" hidden="1" customHeight="1" x14ac:dyDescent="0.2">
      <c r="A121" s="7301" t="s">
        <v>2434</v>
      </c>
      <c r="B121" s="7301"/>
      <c r="C121" s="7301" t="s">
        <v>2435</v>
      </c>
      <c r="D121" s="7302"/>
      <c r="E121" s="7302"/>
      <c r="F121" s="7293" t="str">
        <f>IF(VLOOKUP($A121,'8 Oct - LIVE LDS Data'!$A$3:$AAD$1504,4,FALSE)=0/1/1900,"",VLOOKUP($A121,'8 Oct - LIVE LDS Data'!$A$3:$AAD$1504,4,FALSE))</f>
        <v>North East Derbyshire Local Plan</v>
      </c>
      <c r="G121" s="7294" t="str">
        <f>IF(VLOOKUP($A121,'8 Oct - LIVE LDS Data'!$A$3:$AAD$1504,6,FALSE)=0/1/1900,"",VLOOKUP($A121,'8 Oct - LIVE LDS Data'!$A$3:$AAD$1504,6,FALSE))</f>
        <v/>
      </c>
      <c r="H121" s="7294" t="str">
        <f>IF(VLOOKUP($A121,'8 Oct - LIVE LDS Data'!$A$3:$AAD$1504,7,FALSE)=0/1/1900,"",VLOOKUP($A121,'8 Oct - LIVE LDS Data'!$A$3:$AAD$1504,7,FALSE))</f>
        <v/>
      </c>
      <c r="I121" s="7294" t="str">
        <f>IF(VLOOKUP($A121,'8 Oct - LIVE LDS Data'!$A$3:$AAD$1504,8,FALSE)=0/1/1900,"",VLOOKUP($A121,'8 Oct - LIVE LDS Data'!$A$3:$AAD$1504,8,FALSE))</f>
        <v>N</v>
      </c>
      <c r="J121" s="7294" t="str">
        <f>IF(VLOOKUP($A121,'8 Oct - LIVE LDS Data'!$A$3:$AAD$1504,9,FALSE)=0/1/1900,"",VLOOKUP($A121,'8 Oct - LIVE LDS Data'!$A$3:$AAD$1504,9,FALSE))</f>
        <v>N</v>
      </c>
      <c r="K121" s="7295">
        <f>IF(VLOOKUP($A121,'8 Oct - LIVE LDS Data'!$A$3:$AAD$1504,10,FALSE)=0/1/1900,"",VLOOKUP($A121,'8 Oct - LIVE LDS Data'!$A$3:$AAD$1504,10,FALSE))</f>
        <v>44529</v>
      </c>
      <c r="L121" s="7297">
        <f>IF(VLOOKUP($A121,'8 Oct - LIVE LDS Data'!$A$3:$AAD$1504,33,FALSE)=0/1/1900,"",VLOOKUP($A121,'8 Oct - LIVE LDS Data'!$A$3:$AAD$1504,33,FALSE))</f>
        <v>45809</v>
      </c>
      <c r="M121" s="7297" t="str">
        <f>IF(VLOOKUP($A121,'8 Oct - LIVE LDS Data'!$A$3:$AAD$1504,34,FALSE)=0/1/1900,"",VLOOKUP($A121,'8 Oct - LIVE LDS Data'!$A$3:$AAD$1504,34,FALSE))</f>
        <v/>
      </c>
      <c r="N121" s="7297" t="str">
        <f>IF(VLOOKUP($A121,'8 Oct - LIVE LDS Data'!$A$3:$AAD$1504,40,FALSE)=0/1/1900,"",VLOOKUP($A121,'8 Oct - LIVE LDS Data'!$A$3:$AAD$1504,40,FALSE))</f>
        <v/>
      </c>
      <c r="O121" s="7297" t="str">
        <f>IF(VLOOKUP($A121,'8 Oct - LIVE LDS Data'!$A$3:$AAD$1504,41,FALSE)=0/1/1900,"",VLOOKUP($A121,'8 Oct - LIVE LDS Data'!$A$3:$AAD$1504,41,FALSE))</f>
        <v/>
      </c>
      <c r="P121" s="7297" t="str">
        <f>IF(VLOOKUP($A121,'8 Oct - LIVE LDS Data'!$A$3:$AAD$1504,47,FALSE)=0/1/1900,"",VLOOKUP($A121,'8 Oct - LIVE LDS Data'!$A$3:$AAD$1504,47,FALSE))</f>
        <v/>
      </c>
      <c r="Q121" s="7297" t="str">
        <f>IF(VLOOKUP($A121,'8 Oct - LIVE LDS Data'!$A$3:$AAD$1504,48,FALSE)=0/1/1900,"",VLOOKUP($A121,'8 Oct - LIVE LDS Data'!$A$3:$AAD$1504,48,FALSE))</f>
        <v/>
      </c>
      <c r="R121" s="7297" t="str">
        <f>IF(VLOOKUP($A121,'8 Oct - LIVE LDS Data'!$A$3:$AAD$1504,54,FALSE)=0/1/1900,"",VLOOKUP($A121,'8 Oct - LIVE LDS Data'!$A$3:$AAD$1504,54,FALSE))</f>
        <v/>
      </c>
      <c r="S121" s="7297" t="str">
        <f>IF(VLOOKUP($A121,'8 Oct - LIVE LDS Data'!$A$3:$AAD$1504,55,FALSE)=0/1/1900,"",VLOOKUP($A121,'8 Oct - LIVE LDS Data'!$A$3:$AAD$1504,55,FALSE))</f>
        <v/>
      </c>
      <c r="T121" s="7297">
        <f>IF(VLOOKUP($A121,'8 Oct - LIVE LDS Data'!$A$3:$AAD$1504,60,FALSE)=0/1/1900,"",VLOOKUP($A121,'8 Oct - LIVE LDS Data'!$A$3:$AAD$1504,60,FALSE))</f>
        <v>46174</v>
      </c>
      <c r="U121" s="7297">
        <f>IF(VLOOKUP($A121,'8 Oct - LIVE LDS Data'!$A$3:$AAD$1504,63,FALSE)=0/1/1900,"",VLOOKUP($A121,'8 Oct - LIVE LDS Data'!$A$3:$AAD$1504,63,FALSE))</f>
        <v>46327</v>
      </c>
      <c r="V121" s="7297">
        <f>IF(VLOOKUP($A121,'8 Oct - LIVE LDS Data'!$A$3:$AAD$1504,66,FALSE)=0/1/1900,"",VLOOKUP($A121,'8 Oct - LIVE LDS Data'!$A$3:$AAD$1504,66,FALSE))</f>
        <v>46874</v>
      </c>
      <c r="W121" s="7537" t="str">
        <f>IF(VLOOKUP($A121,'8 Oct - LIVE LDS Data'!$A$3:$AAD$1504,68,FALSE)=0/1/1900,"",VLOOKUP($A121,'8 Oct - LIVE LDS Data'!$A$3:$AAD$1504,68,FALSE))</f>
        <v>proceeding under current system</v>
      </c>
      <c r="X121" s="7314" t="str">
        <f>IF(VLOOKUP($A121,'8 Oct - LIVE LDS Data'!$A$3:$AAD$1504,79,FALSE)=0/1/1900,"",VLOOKUP($A121,'8 Oct - LIVE LDS Data'!$A$3:$AAD$1504,79,FALSE))</f>
        <v>Reg 18 yet to start</v>
      </c>
      <c r="Y121" s="7315" t="s">
        <v>3757</v>
      </c>
      <c r="Z121" s="7538" t="s">
        <v>8055</v>
      </c>
      <c r="AA121" s="7300">
        <f>IF(VLOOKUP($A121,'8 Oct - LIVE LDS Data'!$A$3:$AAD$1504,72,FALSE)=0/1/1900,"",VLOOKUP($A121,'8 Oct - LIVE LDS Data'!$A$3:$AAD$1504,72,FALSE))</f>
        <v>45315</v>
      </c>
      <c r="AB121" s="7300">
        <f>IF(VLOOKUP($A121,'8 Oct - LIVE LDS Data'!$A$3:$AAD$1504,73,FALSE)=0/1/1900,"",VLOOKUP($A121,'8 Oct - LIVE LDS Data'!$A$3:$AAD$1504,73,FALSE))</f>
        <v>45678</v>
      </c>
      <c r="AC121" s="7300" t="str">
        <f>IF(VLOOKUP($A121,'8 Oct - LIVE LDS Data'!$A$3:$AAD$1504,75,FALSE)=0/1/1900,"",VLOOKUP($A121,'8 Oct - LIVE LDS Data'!$A$3:$AAD$1504,75,FALSE))</f>
        <v/>
      </c>
      <c r="AD121" s="7300">
        <f>IF(VLOOKUP($A121,'8 Oct - LIVE LDS Data'!$A$3:$AAD$1504,76,FALSE)=0/1/1900,"",VLOOKUP($A121,'8 Oct - LIVE LDS Data'!$A$3:$AAD$1504,76,FALSE))</f>
        <v>45678</v>
      </c>
    </row>
    <row r="122" spans="1:30" s="610" customFormat="1" ht="30" hidden="1" customHeight="1" x14ac:dyDescent="0.2">
      <c r="A122" s="1465" t="s">
        <v>2445</v>
      </c>
      <c r="B122" s="2612"/>
      <c r="C122" s="1467" t="s">
        <v>2446</v>
      </c>
      <c r="D122" s="1480"/>
      <c r="E122" s="1480"/>
      <c r="F122" s="7293" t="str">
        <f>IF(VLOOKUP($A122,'8 Oct - LIVE LDS Data'!$A$3:$AAD$1504,4,FALSE)=0/1/1900,"",VLOOKUP($A122,'8 Oct - LIVE LDS Data'!$A$3:$AAD$1504,4,FALSE))</f>
        <v>North East Lincolnshire Local Plan 2022-2042</v>
      </c>
      <c r="G122" s="7294">
        <f>IF(VLOOKUP($A122,'8 Oct - LIVE LDS Data'!$A$3:$AAD$1504,6,FALSE)=0/1/1900,"",VLOOKUP($A122,'8 Oct - LIVE LDS Data'!$A$3:$AAD$1504,6,FALSE))</f>
        <v>2022</v>
      </c>
      <c r="H122" s="7294">
        <f>IF(VLOOKUP($A122,'8 Oct - LIVE LDS Data'!$A$3:$AAD$1504,7,FALSE)=0/1/1900,"",VLOOKUP($A122,'8 Oct - LIVE LDS Data'!$A$3:$AAD$1504,7,FALSE))</f>
        <v>2042</v>
      </c>
      <c r="I122" s="7294" t="str">
        <f>IF(VLOOKUP($A122,'8 Oct - LIVE LDS Data'!$A$3:$AAD$1504,8,FALSE)=0/1/1900,"",VLOOKUP($A122,'8 Oct - LIVE LDS Data'!$A$3:$AAD$1504,8,FALSE))</f>
        <v>N</v>
      </c>
      <c r="J122" s="7294" t="str">
        <f>IF(VLOOKUP($A122,'8 Oct - LIVE LDS Data'!$A$3:$AAD$1504,9,FALSE)=0/1/1900,"",VLOOKUP($A122,'8 Oct - LIVE LDS Data'!$A$3:$AAD$1504,9,FALSE))</f>
        <v>N</v>
      </c>
      <c r="K122" s="7295">
        <f>IF(VLOOKUP($A122,'8 Oct - LIVE LDS Data'!$A$3:$AAD$1504,10,FALSE)=0/1/1900,"",VLOOKUP($A122,'8 Oct - LIVE LDS Data'!$A$3:$AAD$1504,10,FALSE))</f>
        <v>43181</v>
      </c>
      <c r="L122" s="7297">
        <f>IF(VLOOKUP($A122,'8 Oct - LIVE LDS Data'!$A$3:$AAD$1504,33,FALSE)=0/1/1900,"",VLOOKUP($A122,'8 Oct - LIVE LDS Data'!$A$3:$AAD$1504,33,FALSE))</f>
        <v>45200</v>
      </c>
      <c r="M122" s="7297">
        <f>IF(VLOOKUP($A122,'8 Oct - LIVE LDS Data'!$A$3:$AAD$1504,34,FALSE)=0/1/1900,"",VLOOKUP($A122,'8 Oct - LIVE LDS Data'!$A$3:$AAD$1504,34,FALSE))</f>
        <v>45306</v>
      </c>
      <c r="N122" s="7297">
        <f>IF(VLOOKUP($A122,'8 Oct - LIVE LDS Data'!$A$3:$AAD$1504,40,FALSE)=0/1/1900,"",VLOOKUP($A122,'8 Oct - LIVE LDS Data'!$A$3:$AAD$1504,40,FALSE))</f>
        <v>45931</v>
      </c>
      <c r="O122" s="7297" t="str">
        <f>IF(VLOOKUP($A122,'8 Oct - LIVE LDS Data'!$A$3:$AAD$1504,41,FALSE)=0/1/1900,"",VLOOKUP($A122,'8 Oct - LIVE LDS Data'!$A$3:$AAD$1504,41,FALSE))</f>
        <v/>
      </c>
      <c r="P122" s="7297" t="str">
        <f>IF(VLOOKUP($A122,'8 Oct - LIVE LDS Data'!$A$3:$AAD$1504,47,FALSE)=0/1/1900,"",VLOOKUP($A122,'8 Oct - LIVE LDS Data'!$A$3:$AAD$1504,47,FALSE))</f>
        <v/>
      </c>
      <c r="Q122" s="7297" t="str">
        <f>IF(VLOOKUP($A122,'8 Oct - LIVE LDS Data'!$A$3:$AAD$1504,48,FALSE)=0/1/1900,"",VLOOKUP($A122,'8 Oct - LIVE LDS Data'!$A$3:$AAD$1504,48,FALSE))</f>
        <v/>
      </c>
      <c r="R122" s="7297" t="str">
        <f>IF(VLOOKUP($A122,'8 Oct - LIVE LDS Data'!$A$3:$AAD$1504,54,FALSE)=0/1/1900,"",VLOOKUP($A122,'8 Oct - LIVE LDS Data'!$A$3:$AAD$1504,54,FALSE))</f>
        <v/>
      </c>
      <c r="S122" s="7297" t="str">
        <f>IF(VLOOKUP($A122,'8 Oct - LIVE LDS Data'!$A$3:$AAD$1504,55,FALSE)=0/1/1900,"",VLOOKUP($A122,'8 Oct - LIVE LDS Data'!$A$3:$AAD$1504,55,FALSE))</f>
        <v/>
      </c>
      <c r="T122" s="7297">
        <f>IF(VLOOKUP($A122,'8 Oct - LIVE LDS Data'!$A$3:$AAD$1504,60,FALSE)=0/1/1900,"",VLOOKUP($A122,'8 Oct - LIVE LDS Data'!$A$3:$AAD$1504,60,FALSE))</f>
        <v>46204</v>
      </c>
      <c r="U122" s="7297">
        <f>IF(VLOOKUP($A122,'8 Oct - LIVE LDS Data'!$A$3:$AAD$1504,63,FALSE)=0/1/1900,"",VLOOKUP($A122,'8 Oct - LIVE LDS Data'!$A$3:$AAD$1504,63,FALSE))</f>
        <v>46357</v>
      </c>
      <c r="V122" s="7297">
        <f>IF(VLOOKUP($A122,'8 Oct - LIVE LDS Data'!$A$3:$AAD$1504,66,FALSE)=0/1/1900,"",VLOOKUP($A122,'8 Oct - LIVE LDS Data'!$A$3:$AAD$1504,66,FALSE))</f>
        <v>46935</v>
      </c>
      <c r="W122" s="7537" t="str">
        <f>IF(VLOOKUP($A122,'8 Oct - LIVE LDS Data'!$A$3:$AAD$1504,68,FALSE)=0/1/1900,"",VLOOKUP($A122,'8 Oct - LIVE LDS Data'!$A$3:$AAD$1504,68,FALSE))</f>
        <v>Submission now expected December 2026</v>
      </c>
      <c r="X122" s="7552" t="str">
        <f>IF(VLOOKUP($A122,'8 Oct - LIVE LDS Data'!$A$3:$AAD$1504,79,FALSE)=0/1/1900,"",VLOOKUP($A122,'8 Oct - LIVE LDS Data'!$A$3:$AAD$1504,79,FALSE))</f>
        <v>Reg 18 ongoing</v>
      </c>
      <c r="Y122" s="7315" t="s">
        <v>3757</v>
      </c>
      <c r="Z122" s="7538" t="s">
        <v>8052</v>
      </c>
      <c r="AA122" s="7543">
        <f>IF(VLOOKUP($A122,'8 Oct - LIVE LDS Data'!$A$3:$AAD$1504,72,FALSE)=0/1/1900,"",VLOOKUP($A122,'8 Oct - LIVE LDS Data'!$A$3:$AAD$1504,72,FALSE))</f>
        <v>45273</v>
      </c>
      <c r="AB122" s="7300">
        <f>IF(VLOOKUP($A122,'8 Oct - LIVE LDS Data'!$A$3:$AAD$1504,73,FALSE)=0/1/1900,"",VLOOKUP($A122,'8 Oct - LIVE LDS Data'!$A$3:$AAD$1504,73,FALSE))</f>
        <v>45805</v>
      </c>
      <c r="AC122" s="7300">
        <f>IF(VLOOKUP($A122,'8 Oct - LIVE LDS Data'!$A$3:$AAD$1504,75,FALSE)=0/1/1900,"",VLOOKUP($A122,'8 Oct - LIVE LDS Data'!$A$3:$AAD$1504,75,FALSE))</f>
        <v>45559</v>
      </c>
      <c r="AD122" s="7300">
        <f>IF(VLOOKUP($A122,'8 Oct - LIVE LDS Data'!$A$3:$AAD$1504,76,FALSE)=0/1/1900,"",VLOOKUP($A122,'8 Oct - LIVE LDS Data'!$A$3:$AAD$1504,76,FALSE))</f>
        <v>45805</v>
      </c>
    </row>
    <row r="123" spans="1:30" s="610" customFormat="1" ht="30" hidden="1" customHeight="1" x14ac:dyDescent="0.2">
      <c r="A123" s="7301" t="s">
        <v>2456</v>
      </c>
      <c r="B123" s="7301"/>
      <c r="C123" s="7301" t="s">
        <v>2457</v>
      </c>
      <c r="D123" s="7302"/>
      <c r="E123" s="7302"/>
      <c r="F123" s="7293" t="str">
        <f>IF(VLOOKUP($A123,'8 Oct - LIVE LDS Data'!$A$3:$AAD$1504,4,FALSE)=0/1/1900,"",VLOOKUP($A123,'8 Oct - LIVE LDS Data'!$A$3:$AAD$1504,4,FALSE))</f>
        <v>The North Herts Local Plan Update</v>
      </c>
      <c r="G123" s="7294" t="str">
        <f>IF(VLOOKUP($A123,'8 Oct - LIVE LDS Data'!$A$3:$AAD$1504,6,FALSE)=0/1/1900,"",VLOOKUP($A123,'8 Oct - LIVE LDS Data'!$A$3:$AAD$1504,6,FALSE))</f>
        <v/>
      </c>
      <c r="H123" s="7294">
        <f>IF(VLOOKUP($A123,'8 Oct - LIVE LDS Data'!$A$3:$AAD$1504,7,FALSE)=0/1/1900,"",VLOOKUP($A123,'8 Oct - LIVE LDS Data'!$A$3:$AAD$1504,7,FALSE))</f>
        <v>2041</v>
      </c>
      <c r="I123" s="7294" t="str">
        <f>IF(VLOOKUP($A123,'8 Oct - LIVE LDS Data'!$A$3:$AAD$1504,8,FALSE)=0/1/1900,"",VLOOKUP($A123,'8 Oct - LIVE LDS Data'!$A$3:$AAD$1504,8,FALSE))</f>
        <v>N</v>
      </c>
      <c r="J123" s="7294" t="str">
        <f>IF(VLOOKUP($A123,'8 Oct - LIVE LDS Data'!$A$3:$AAD$1504,9,FALSE)=0/1/1900,"",VLOOKUP($A123,'8 Oct - LIVE LDS Data'!$A$3:$AAD$1504,9,FALSE))</f>
        <v>N</v>
      </c>
      <c r="K123" s="7295">
        <f>IF(VLOOKUP($A123,'8 Oct - LIVE LDS Data'!$A$3:$AAD$1504,10,FALSE)=0/1/1900,"",VLOOKUP($A123,'8 Oct - LIVE LDS Data'!$A$3:$AAD$1504,10,FALSE))</f>
        <v>44873</v>
      </c>
      <c r="L123" s="7297">
        <f>IF(VLOOKUP($A123,'8 Oct - LIVE LDS Data'!$A$3:$AAD$1504,33,FALSE)=0/1/1900,"",VLOOKUP($A123,'8 Oct - LIVE LDS Data'!$A$3:$AAD$1504,33,FALSE))</f>
        <v>45931</v>
      </c>
      <c r="M123" s="7297" t="str">
        <f>IF(VLOOKUP($A123,'8 Oct - LIVE LDS Data'!$A$3:$AAD$1504,34,FALSE)=0/1/1900,"",VLOOKUP($A123,'8 Oct - LIVE LDS Data'!$A$3:$AAD$1504,34,FALSE))</f>
        <v/>
      </c>
      <c r="N123" s="7297" t="str">
        <f>IF(VLOOKUP($A123,'8 Oct - LIVE LDS Data'!$A$3:$AAD$1504,40,FALSE)=0/1/1900,"",VLOOKUP($A123,'8 Oct - LIVE LDS Data'!$A$3:$AAD$1504,40,FALSE))</f>
        <v/>
      </c>
      <c r="O123" s="7297" t="str">
        <f>IF(VLOOKUP($A123,'8 Oct - LIVE LDS Data'!$A$3:$AAD$1504,41,FALSE)=0/1/1900,"",VLOOKUP($A123,'8 Oct - LIVE LDS Data'!$A$3:$AAD$1504,41,FALSE))</f>
        <v/>
      </c>
      <c r="P123" s="7297" t="str">
        <f>IF(VLOOKUP($A123,'8 Oct - LIVE LDS Data'!$A$3:$AAD$1504,47,FALSE)=0/1/1900,"",VLOOKUP($A123,'8 Oct - LIVE LDS Data'!$A$3:$AAD$1504,47,FALSE))</f>
        <v/>
      </c>
      <c r="Q123" s="7297" t="str">
        <f>IF(VLOOKUP($A123,'8 Oct - LIVE LDS Data'!$A$3:$AAD$1504,48,FALSE)=0/1/1900,"",VLOOKUP($A123,'8 Oct - LIVE LDS Data'!$A$3:$AAD$1504,48,FALSE))</f>
        <v/>
      </c>
      <c r="R123" s="7297" t="str">
        <f>IF(VLOOKUP($A123,'8 Oct - LIVE LDS Data'!$A$3:$AAD$1504,54,FALSE)=0/1/1900,"",VLOOKUP($A123,'8 Oct - LIVE LDS Data'!$A$3:$AAD$1504,54,FALSE))</f>
        <v/>
      </c>
      <c r="S123" s="7297" t="str">
        <f>IF(VLOOKUP($A123,'8 Oct - LIVE LDS Data'!$A$3:$AAD$1504,55,FALSE)=0/1/1900,"",VLOOKUP($A123,'8 Oct - LIVE LDS Data'!$A$3:$AAD$1504,55,FALSE))</f>
        <v/>
      </c>
      <c r="T123" s="7297">
        <f>IF(VLOOKUP($A123,'8 Oct - LIVE LDS Data'!$A$3:$AAD$1504,60,FALSE)=0/1/1900,"",VLOOKUP($A123,'8 Oct - LIVE LDS Data'!$A$3:$AAD$1504,60,FALSE))</f>
        <v>46296</v>
      </c>
      <c r="U123" s="7297">
        <f>IF(VLOOKUP($A123,'8 Oct - LIVE LDS Data'!$A$3:$AAD$1504,63,FALSE)=0/1/1900,"",VLOOKUP($A123,'8 Oct - LIVE LDS Data'!$A$3:$AAD$1504,63,FALSE))</f>
        <v>46447</v>
      </c>
      <c r="V123" s="7297">
        <f>IF(VLOOKUP($A123,'8 Oct - LIVE LDS Data'!$A$3:$AAD$1504,66,FALSE)=0/1/1900,"",VLOOKUP($A123,'8 Oct - LIVE LDS Data'!$A$3:$AAD$1504,66,FALSE))</f>
        <v>46722</v>
      </c>
      <c r="W123" s="7537" t="str">
        <f>IF(VLOOKUP($A123,'8 Oct - LIVE LDS Data'!$A$3:$AAD$1504,68,FALSE)=0/1/1900,"",VLOOKUP($A123,'8 Oct - LIVE LDS Data'!$A$3:$AAD$1504,68,FALSE))</f>
        <v>Submission March 2027</v>
      </c>
      <c r="X123" s="7314" t="str">
        <f>IF(VLOOKUP($A123,'8 Oct - LIVE LDS Data'!$A$3:$AAD$1504,79,FALSE)=0/1/1900,"",VLOOKUP($A123,'8 Oct - LIVE LDS Data'!$A$3:$AAD$1504,79,FALSE))</f>
        <v>new plan to be prepared under new system</v>
      </c>
      <c r="Y123" s="7315" t="s">
        <v>3757</v>
      </c>
      <c r="Z123" s="7538" t="s">
        <v>8051</v>
      </c>
      <c r="AA123" s="7300">
        <f>IF(VLOOKUP($A123,'8 Oct - LIVE LDS Data'!$A$3:$AAD$1504,72,FALSE)=0/1/1900,"",VLOOKUP($A123,'8 Oct - LIVE LDS Data'!$A$3:$AAD$1504,72,FALSE))</f>
        <v>45674</v>
      </c>
      <c r="AB123" s="7300">
        <f>IF(VLOOKUP($A123,'8 Oct - LIVE LDS Data'!$A$3:$AAD$1504,73,FALSE)=0/1/1900,"",VLOOKUP($A123,'8 Oct - LIVE LDS Data'!$A$3:$AAD$1504,73,FALSE))</f>
        <v>45805</v>
      </c>
      <c r="AC123" s="7300">
        <f>IF(VLOOKUP($A123,'8 Oct - LIVE LDS Data'!$A$3:$AAD$1504,75,FALSE)=0/1/1900,"",VLOOKUP($A123,'8 Oct - LIVE LDS Data'!$A$3:$AAD$1504,75,FALSE))</f>
        <v>45453</v>
      </c>
      <c r="AD123" s="7300">
        <f>IF(VLOOKUP($A123,'8 Oct - LIVE LDS Data'!$A$3:$AAD$1504,76,FALSE)=0/1/1900,"",VLOOKUP($A123,'8 Oct - LIVE LDS Data'!$A$3:$AAD$1504,76,FALSE))</f>
        <v>45805</v>
      </c>
    </row>
    <row r="124" spans="1:30" s="610" customFormat="1" ht="70.5" customHeight="1" x14ac:dyDescent="0.2">
      <c r="A124" s="1465" t="s">
        <v>2507</v>
      </c>
      <c r="B124" s="1465"/>
      <c r="C124" s="3393" t="s">
        <v>4200</v>
      </c>
      <c r="D124" s="2210"/>
      <c r="E124" s="2210" t="s">
        <v>90</v>
      </c>
      <c r="F124" s="7293" t="str">
        <f>IF(VLOOKUP($A124,'8 Oct - LIVE LDS Data'!$A$3:$AAD$1504,4,FALSE)=0/1/1900,"",VLOOKUP($A124,'8 Oct - LIVE LDS Data'!$A$3:$AAD$1504,4,FALSE))</f>
        <v>North Northamptonshire Strategic Plan</v>
      </c>
      <c r="G124" s="7294">
        <f>IF(VLOOKUP($A124,'8 Oct - LIVE LDS Data'!$A$3:$AAD$1504,6,FALSE)=0/1/1900,"",VLOOKUP($A124,'8 Oct - LIVE LDS Data'!$A$3:$AAD$1504,6,FALSE))</f>
        <v>2021</v>
      </c>
      <c r="H124" s="7294">
        <f>IF(VLOOKUP($A124,'8 Oct - LIVE LDS Data'!$A$3:$AAD$1504,7,FALSE)=0/1/1900,"",VLOOKUP($A124,'8 Oct - LIVE LDS Data'!$A$3:$AAD$1504,7,FALSE))</f>
        <v>2045</v>
      </c>
      <c r="I124" s="7294" t="str">
        <f>IF(VLOOKUP($A124,'8 Oct - LIVE LDS Data'!$A$3:$AAD$1504,8,FALSE)=0/1/1900,"",VLOOKUP($A124,'8 Oct - LIVE LDS Data'!$A$3:$AAD$1504,8,FALSE))</f>
        <v>N</v>
      </c>
      <c r="J124" s="7294" t="str">
        <f>IF(VLOOKUP($A124,'8 Oct - LIVE LDS Data'!$A$3:$AAD$1504,9,FALSE)=0/1/1900,"",VLOOKUP($A124,'8 Oct - LIVE LDS Data'!$A$3:$AAD$1504,9,FALSE))</f>
        <v>N</v>
      </c>
      <c r="K124" s="7295">
        <f>IF(VLOOKUP($A124,'8 Oct - LIVE LDS Data'!$A$3:$AAD$1504,10,FALSE)=0/1/1900,"",VLOOKUP($A124,'8 Oct - LIVE LDS Data'!$A$3:$AAD$1504,10,FALSE))</f>
        <v>42565</v>
      </c>
      <c r="L124" s="7297">
        <f>IF(VLOOKUP($A124,'8 Oct - LIVE LDS Data'!$A$3:$AAD$1504,33,FALSE)=0/1/1900,"",VLOOKUP($A124,'8 Oct - LIVE LDS Data'!$A$3:$AAD$1504,33,FALSE))</f>
        <v>44621</v>
      </c>
      <c r="M124" s="7297">
        <f>IF(VLOOKUP($A124,'8 Oct - LIVE LDS Data'!$A$3:$AAD$1504,34,FALSE)=0/1/1900,"",VLOOKUP($A124,'8 Oct - LIVE LDS Data'!$A$3:$AAD$1504,34,FALSE))</f>
        <v>44648</v>
      </c>
      <c r="N124" s="7297">
        <f>IF(VLOOKUP($A124,'8 Oct - LIVE LDS Data'!$A$3:$AAD$1504,40,FALSE)=0/1/1900,"",VLOOKUP($A124,'8 Oct - LIVE LDS Data'!$A$3:$AAD$1504,40,FALSE))</f>
        <v>46023</v>
      </c>
      <c r="O124" s="7297" t="str">
        <f>IF(VLOOKUP($A124,'8 Oct - LIVE LDS Data'!$A$3:$AAD$1504,41,FALSE)=0/1/1900,"",VLOOKUP($A124,'8 Oct - LIVE LDS Data'!$A$3:$AAD$1504,41,FALSE))</f>
        <v/>
      </c>
      <c r="P124" s="7297" t="str">
        <f>IF(VLOOKUP($A124,'8 Oct - LIVE LDS Data'!$A$3:$AAD$1504,47,FALSE)=0/1/1900,"",VLOOKUP($A124,'8 Oct - LIVE LDS Data'!$A$3:$AAD$1504,47,FALSE))</f>
        <v/>
      </c>
      <c r="Q124" s="7297" t="str">
        <f>IF(VLOOKUP($A124,'8 Oct - LIVE LDS Data'!$A$3:$AAD$1504,48,FALSE)=0/1/1900,"",VLOOKUP($A124,'8 Oct - LIVE LDS Data'!$A$3:$AAD$1504,48,FALSE))</f>
        <v/>
      </c>
      <c r="R124" s="7297" t="str">
        <f>IF(VLOOKUP($A124,'8 Oct - LIVE LDS Data'!$A$3:$AAD$1504,54,FALSE)=0/1/1900,"",VLOOKUP($A124,'8 Oct - LIVE LDS Data'!$A$3:$AAD$1504,54,FALSE))</f>
        <v/>
      </c>
      <c r="S124" s="7297" t="str">
        <f>IF(VLOOKUP($A124,'8 Oct - LIVE LDS Data'!$A$3:$AAD$1504,55,FALSE)=0/1/1900,"",VLOOKUP($A124,'8 Oct - LIVE LDS Data'!$A$3:$AAD$1504,55,FALSE))</f>
        <v/>
      </c>
      <c r="T124" s="7297">
        <f>IF(VLOOKUP($A124,'8 Oct - LIVE LDS Data'!$A$3:$AAD$1504,60,FALSE)=0/1/1900,"",VLOOKUP($A124,'8 Oct - LIVE LDS Data'!$A$3:$AAD$1504,60,FALSE))</f>
        <v>46266</v>
      </c>
      <c r="U124" s="7297">
        <f>IF(VLOOKUP($A124,'8 Oct - LIVE LDS Data'!$A$3:$AAD$1504,63,FALSE)=0/1/1900,"",VLOOKUP($A124,'8 Oct - LIVE LDS Data'!$A$3:$AAD$1504,63,FALSE))</f>
        <v>46327</v>
      </c>
      <c r="V124" s="7297">
        <f>IF(VLOOKUP($A124,'8 Oct - LIVE LDS Data'!$A$3:$AAD$1504,66,FALSE)=0/1/1900,"",VLOOKUP($A124,'8 Oct - LIVE LDS Data'!$A$3:$AAD$1504,66,FALSE))</f>
        <v>46722</v>
      </c>
      <c r="W124" s="7537" t="str">
        <f>IF(VLOOKUP($A124,'8 Oct - LIVE LDS Data'!$A$3:$AAD$1504,68,FALSE)=0/1/1900,"",VLOOKUP($A124,'8 Oct - LIVE LDS Data'!$A$3:$AAD$1504,68,FALSE))</f>
        <v>Early stakeholder and community engagement - March/May 2022
Draft Plan for consultation - January/February 2026
Publication consultation - September/October 2026
Submission to Secretary of State - November 2026
Examination - March 2027
Adoption - December 2027</v>
      </c>
      <c r="X124" s="7314" t="str">
        <f>IF(VLOOKUP($A124,'8 Oct - LIVE LDS Data'!$A$3:$AAD$1504,79,FALSE)=0/1/1900,"",VLOOKUP($A124,'8 Oct - LIVE LDS Data'!$A$3:$AAD$1504,79,FALSE))</f>
        <v>Reg 18 ongoing</v>
      </c>
      <c r="Y124" s="7315" t="s">
        <v>90</v>
      </c>
      <c r="Z124" s="7538" t="s">
        <v>8054</v>
      </c>
      <c r="AA124" s="7300">
        <f>IF(VLOOKUP($A124,'8 Oct - LIVE LDS Data'!$A$3:$AAD$1504,72,FALSE)=0/1/1900,"",VLOOKUP($A124,'8 Oct - LIVE LDS Data'!$A$3:$AAD$1504,72,FALSE))</f>
        <v>45594</v>
      </c>
      <c r="AB124" s="7300">
        <f>IF(VLOOKUP($A124,'8 Oct - LIVE LDS Data'!$A$3:$AAD$1504,73,FALSE)=0/1/1900,"",VLOOKUP($A124,'8 Oct - LIVE LDS Data'!$A$3:$AAD$1504,73,FALSE))</f>
        <v>45804</v>
      </c>
      <c r="AC124" s="7300">
        <f>IF(VLOOKUP($A124,'8 Oct - LIVE LDS Data'!$A$3:$AAD$1504,75,FALSE)=0/1/1900,"",VLOOKUP($A124,'8 Oct - LIVE LDS Data'!$A$3:$AAD$1504,75,FALSE))</f>
        <v>45594</v>
      </c>
      <c r="AD124" s="7300">
        <f>IF(VLOOKUP($A124,'8 Oct - LIVE LDS Data'!$A$3:$AAD$1504,76,FALSE)=0/1/1900,"",VLOOKUP($A124,'8 Oct - LIVE LDS Data'!$A$3:$AAD$1504,76,FALSE))</f>
        <v>45804</v>
      </c>
    </row>
    <row r="125" spans="1:30" s="610" customFormat="1" ht="30" hidden="1" customHeight="1" x14ac:dyDescent="0.2">
      <c r="A125" s="1465" t="s">
        <v>2534</v>
      </c>
      <c r="B125" s="1465"/>
      <c r="C125" s="1465" t="s">
        <v>2535</v>
      </c>
      <c r="D125" s="1466"/>
      <c r="E125" s="1466"/>
      <c r="F125" s="7293" t="str">
        <f>IF(VLOOKUP($A125,'8 Oct - LIVE LDS Data'!$A$3:$AAD$1504,4,FALSE)=0/1/1900,"",VLOOKUP($A125,'8 Oct - LIVE LDS Data'!$A$3:$AAD$1504,4,FALSE))</f>
        <v>North Tyneside Local Plan</v>
      </c>
      <c r="G125" s="7294" t="str">
        <f>IF(VLOOKUP($A125,'8 Oct - LIVE LDS Data'!$A$3:$AAD$1504,6,FALSE)=0/1/1900,"",VLOOKUP($A125,'8 Oct - LIVE LDS Data'!$A$3:$AAD$1504,6,FALSE))</f>
        <v/>
      </c>
      <c r="H125" s="7294" t="str">
        <f>IF(VLOOKUP($A125,'8 Oct - LIVE LDS Data'!$A$3:$AAD$1504,7,FALSE)=0/1/1900,"",VLOOKUP($A125,'8 Oct - LIVE LDS Data'!$A$3:$AAD$1504,7,FALSE))</f>
        <v/>
      </c>
      <c r="I125" s="7294" t="str">
        <f>IF(VLOOKUP($A125,'8 Oct - LIVE LDS Data'!$A$3:$AAD$1504,8,FALSE)=0/1/1900,"",VLOOKUP($A125,'8 Oct - LIVE LDS Data'!$A$3:$AAD$1504,8,FALSE))</f>
        <v/>
      </c>
      <c r="J125" s="7294" t="str">
        <f>IF(VLOOKUP($A125,'8 Oct - LIVE LDS Data'!$A$3:$AAD$1504,9,FALSE)=0/1/1900,"",VLOOKUP($A125,'8 Oct - LIVE LDS Data'!$A$3:$AAD$1504,9,FALSE))</f>
        <v/>
      </c>
      <c r="K125" s="7295">
        <f>IF(VLOOKUP($A125,'8 Oct - LIVE LDS Data'!$A$3:$AAD$1504,10,FALSE)=0/1/1900,"",VLOOKUP($A125,'8 Oct - LIVE LDS Data'!$A$3:$AAD$1504,10,FALSE))</f>
        <v>42936</v>
      </c>
      <c r="L125" s="7295"/>
      <c r="M125" s="7295"/>
      <c r="N125" s="7295"/>
      <c r="O125" s="7295"/>
      <c r="P125" s="7295"/>
      <c r="Q125" s="7295"/>
      <c r="R125" s="7295"/>
      <c r="S125" s="7295"/>
      <c r="T125" s="7297">
        <f>IF(VLOOKUP($A125,'8 Oct - LIVE LDS Data'!$A$3:$AAD$1504,60,FALSE)=0/1/1900,"",VLOOKUP($A125,'8 Oct - LIVE LDS Data'!$A$3:$AAD$1504,60,FALSE))</f>
        <v>46204</v>
      </c>
      <c r="U125" s="7297">
        <f>IF(VLOOKUP($A125,'8 Oct - LIVE LDS Data'!$A$3:$AAD$1504,63,FALSE)=0/1/1900,"",VLOOKUP($A125,'8 Oct - LIVE LDS Data'!$A$3:$AAD$1504,63,FALSE))</f>
        <v>46357</v>
      </c>
      <c r="V125" s="7297">
        <f>IF(VLOOKUP($A125,'8 Oct - LIVE LDS Data'!$A$3:$AAD$1504,66,FALSE)=0/1/1900,"",VLOOKUP($A125,'8 Oct - LIVE LDS Data'!$A$3:$AAD$1504,66,FALSE))</f>
        <v>46753</v>
      </c>
      <c r="W125" s="7545" t="str">
        <f>IF(VLOOKUP($A125,'8 Oct - LIVE LDS Data'!$A$3:$AAD$1504,68,FALSE)=0/1/1900,"",VLOOKUP($A125,'8 Oct - LIVE LDS Data'!$A$3:$AAD$1504,68,FALSE))</f>
        <v>Reg 19 public engagement - July - Sept 2026; Submission December 2026</v>
      </c>
      <c r="X125" s="7314" t="str">
        <f>IF(VLOOKUP($A125,'8 Oct - LIVE LDS Data'!$A$3:$AAD$1504,79,FALSE)=0/1/1900,"",VLOOKUP($A125,'8 Oct - LIVE LDS Data'!$A$3:$AAD$1504,79,FALSE))</f>
        <v>Reg 18 yet to start</v>
      </c>
      <c r="Y125" s="7315" t="s">
        <v>3757</v>
      </c>
      <c r="Z125" s="7538" t="s">
        <v>8056</v>
      </c>
      <c r="AA125" s="7300">
        <f>IF(VLOOKUP($A125,'8 Oct - LIVE LDS Data'!$A$3:$AAD$1504,72,FALSE)=0/1/1900,"",VLOOKUP($A125,'8 Oct - LIVE LDS Data'!$A$3:$AAD$1504,72,FALSE))</f>
        <v>45594</v>
      </c>
      <c r="AB125" s="7300">
        <f>IF(VLOOKUP($A125,'8 Oct - LIVE LDS Data'!$A$3:$AAD$1504,73,FALSE)=0/1/1900,"",VLOOKUP($A125,'8 Oct - LIVE LDS Data'!$A$3:$AAD$1504,73,FALSE))</f>
        <v>45804</v>
      </c>
      <c r="AC125" s="7300">
        <f>IF(VLOOKUP($A125,'8 Oct - LIVE LDS Data'!$A$3:$AAD$1504,75,FALSE)=0/1/1900,"",VLOOKUP($A125,'8 Oct - LIVE LDS Data'!$A$3:$AAD$1504,75,FALSE))</f>
        <v>44806</v>
      </c>
      <c r="AD125" s="7300">
        <f>IF(VLOOKUP($A125,'8 Oct - LIVE LDS Data'!$A$3:$AAD$1504,76,FALSE)=0/1/1900,"",VLOOKUP($A125,'8 Oct - LIVE LDS Data'!$A$3:$AAD$1504,76,FALSE))</f>
        <v>45804</v>
      </c>
    </row>
    <row r="126" spans="1:30" s="610" customFormat="1" ht="30" hidden="1" customHeight="1" x14ac:dyDescent="0.2">
      <c r="A126" s="7301" t="s">
        <v>2547</v>
      </c>
      <c r="B126" s="7301"/>
      <c r="C126" s="7301" t="s">
        <v>2548</v>
      </c>
      <c r="D126" s="7302"/>
      <c r="E126" s="7302"/>
      <c r="F126" s="7293"/>
      <c r="G126" s="7294"/>
      <c r="H126" s="7294"/>
      <c r="I126" s="7294"/>
      <c r="J126" s="7294"/>
      <c r="K126" s="7295">
        <f>IF(VLOOKUP($A126,'8 Oct - LIVE LDS Data'!$A$3:$AAD$1504,10,FALSE)=0/1/1900,"",VLOOKUP($A126,'8 Oct - LIVE LDS Data'!$A$3:$AAD$1504,10,FALSE))</f>
        <v>44468</v>
      </c>
      <c r="L126" s="7297">
        <f>IF(VLOOKUP($A126,'8 Oct - LIVE LDS Data'!$A$3:$AAD$1504,33,FALSE)=0/1/1900,"",VLOOKUP($A126,'8 Oct - LIVE LDS Data'!$A$3:$AAD$1504,33,FALSE))</f>
        <v>45748</v>
      </c>
      <c r="M126" s="7297" t="str">
        <f>IF(VLOOKUP($A126,'8 Oct - LIVE LDS Data'!$A$3:$AAD$1504,34,FALSE)=0/1/1900,"",VLOOKUP($A126,'8 Oct - LIVE LDS Data'!$A$3:$AAD$1504,34,FALSE))</f>
        <v/>
      </c>
      <c r="N126" s="7297" t="str">
        <f>IF(VLOOKUP($A126,'8 Oct - LIVE LDS Data'!$A$3:$AAD$1504,40,FALSE)=0/1/1900,"",VLOOKUP($A126,'8 Oct - LIVE LDS Data'!$A$3:$AAD$1504,40,FALSE))</f>
        <v/>
      </c>
      <c r="O126" s="7297" t="str">
        <f>IF(VLOOKUP($A126,'8 Oct - LIVE LDS Data'!$A$3:$AAD$1504,41,FALSE)=0/1/1900,"",VLOOKUP($A126,'8 Oct - LIVE LDS Data'!$A$3:$AAD$1504,41,FALSE))</f>
        <v/>
      </c>
      <c r="P126" s="7297" t="str">
        <f>IF(VLOOKUP($A126,'8 Oct - LIVE LDS Data'!$A$3:$AAD$1504,47,FALSE)=0/1/1900,"",VLOOKUP($A126,'8 Oct - LIVE LDS Data'!$A$3:$AAD$1504,47,FALSE))</f>
        <v/>
      </c>
      <c r="Q126" s="7297" t="str">
        <f>IF(VLOOKUP($A126,'8 Oct - LIVE LDS Data'!$A$3:$AAD$1504,48,FALSE)=0/1/1900,"",VLOOKUP($A126,'8 Oct - LIVE LDS Data'!$A$3:$AAD$1504,48,FALSE))</f>
        <v/>
      </c>
      <c r="R126" s="7297" t="str">
        <f>IF(VLOOKUP($A126,'8 Oct - LIVE LDS Data'!$A$3:$AAD$1504,54,FALSE)=0/1/1900,"",VLOOKUP($A126,'8 Oct - LIVE LDS Data'!$A$3:$AAD$1504,54,FALSE))</f>
        <v/>
      </c>
      <c r="S126" s="7297" t="str">
        <f>IF(VLOOKUP($A126,'8 Oct - LIVE LDS Data'!$A$3:$AAD$1504,55,FALSE)=0/1/1900,"",VLOOKUP($A126,'8 Oct - LIVE LDS Data'!$A$3:$AAD$1504,55,FALSE))</f>
        <v/>
      </c>
      <c r="T126" s="7297">
        <f>IF(VLOOKUP($A126,'8 Oct - LIVE LDS Data'!$A$3:$AAD$1504,60,FALSE)=0/1/1900,"",VLOOKUP($A126,'8 Oct - LIVE LDS Data'!$A$3:$AAD$1504,60,FALSE))</f>
        <v>45992</v>
      </c>
      <c r="U126" s="7297">
        <f>IF(VLOOKUP($A126,'8 Oct - LIVE LDS Data'!$A$3:$AAD$1504,63,FALSE)=0/1/1900,"",VLOOKUP($A126,'8 Oct - LIVE LDS Data'!$A$3:$AAD$1504,63,FALSE))</f>
        <v>46113</v>
      </c>
      <c r="V126" s="7297">
        <f>IF(VLOOKUP($A126,'8 Oct - LIVE LDS Data'!$A$3:$AAD$1504,66,FALSE)=0/1/1900,"",VLOOKUP($A126,'8 Oct - LIVE LDS Data'!$A$3:$AAD$1504,66,FALSE))</f>
        <v>46357</v>
      </c>
      <c r="W126" s="7537" t="str">
        <f>IF(VLOOKUP($A126,'8 Oct - LIVE LDS Data'!$A$3:$AAD$1504,68,FALSE)=0/1/1900,"",VLOOKUP($A126,'8 Oct - LIVE LDS Data'!$A$3:$AAD$1504,68,FALSE))</f>
        <v>Submission exp. Spring 2026</v>
      </c>
      <c r="X126" s="7314" t="str">
        <f>IF(VLOOKUP($A126,'8 Oct - LIVE LDS Data'!$A$3:$AAD$1504,79,FALSE)=0/1/1900,"",VLOOKUP($A126,'8 Oct - LIVE LDS Data'!$A$3:$AAD$1504,79,FALSE))</f>
        <v>Reg 18 ongoing</v>
      </c>
      <c r="Y126" s="7315" t="s">
        <v>3757</v>
      </c>
      <c r="Z126" s="7538" t="s">
        <v>8058</v>
      </c>
      <c r="AA126" s="7300">
        <f>IF(VLOOKUP($A126,'8 Oct - LIVE LDS Data'!$A$3:$AAD$1504,72,FALSE)=0/1/1900,"",VLOOKUP($A126,'8 Oct - LIVE LDS Data'!$A$3:$AAD$1504,72,FALSE))</f>
        <v>45455</v>
      </c>
      <c r="AB126" s="7300">
        <f>IF(VLOOKUP($A126,'8 Oct - LIVE LDS Data'!$A$3:$AAD$1504,73,FALSE)=0/1/1900,"",VLOOKUP($A126,'8 Oct - LIVE LDS Data'!$A$3:$AAD$1504,73,FALSE))</f>
        <v>45804</v>
      </c>
      <c r="AC126" s="7300" t="str">
        <f>IF(VLOOKUP($A126,'8 Oct - LIVE LDS Data'!$A$3:$AAD$1504,75,FALSE)=0/1/1900,"",VLOOKUP($A126,'8 Oct - LIVE LDS Data'!$A$3:$AAD$1504,75,FALSE))</f>
        <v/>
      </c>
      <c r="AD126" s="7300">
        <f>IF(VLOOKUP($A126,'8 Oct - LIVE LDS Data'!$A$3:$AAD$1504,76,FALSE)=0/1/1900,"",VLOOKUP($A126,'8 Oct - LIVE LDS Data'!$A$3:$AAD$1504,76,FALSE))</f>
        <v>45804</v>
      </c>
    </row>
    <row r="127" spans="1:30" s="610" customFormat="1" ht="40" hidden="1" customHeight="1" x14ac:dyDescent="0.2">
      <c r="A127" s="1465" t="s">
        <v>2555</v>
      </c>
      <c r="B127" s="1465"/>
      <c r="C127" s="1465" t="s">
        <v>2556</v>
      </c>
      <c r="D127" s="1466"/>
      <c r="E127" s="1466"/>
      <c r="F127" s="7293" t="str">
        <f>IF(VLOOKUP($A127,'8 Oct - LIVE LDS Data'!$A$3:$AAD$1504,4,FALSE)=0/1/1900,"",VLOOKUP($A127,'8 Oct - LIVE LDS Data'!$A$3:$AAD$1504,4,FALSE))</f>
        <v xml:space="preserve">North West Leicestershire Local Plan - Substantive  Review </v>
      </c>
      <c r="G127" s="7294" t="str">
        <f>IF(VLOOKUP($A127,'8 Oct - LIVE LDS Data'!$A$3:$AAD$1504,6,FALSE)=0/1/1900,"",VLOOKUP($A127,'8 Oct - LIVE LDS Data'!$A$3:$AAD$1504,6,FALSE))</f>
        <v>2022</v>
      </c>
      <c r="H127" s="7294" t="str">
        <f>IF(VLOOKUP($A127,'8 Oct - LIVE LDS Data'!$A$3:$AAD$1504,7,FALSE)=0/1/1900,"",VLOOKUP($A127,'8 Oct - LIVE LDS Data'!$A$3:$AAD$1504,7,FALSE))</f>
        <v>2039</v>
      </c>
      <c r="I127" s="7294" t="str">
        <f>IF(VLOOKUP($A127,'8 Oct - LIVE LDS Data'!$A$3:$AAD$1504,8,FALSE)=0/1/1900,"",VLOOKUP($A127,'8 Oct - LIVE LDS Data'!$A$3:$AAD$1504,8,FALSE))</f>
        <v>N</v>
      </c>
      <c r="J127" s="7294" t="str">
        <f>IF(VLOOKUP($A127,'8 Oct - LIVE LDS Data'!$A$3:$AAD$1504,9,FALSE)=0/1/1900,"",VLOOKUP($A127,'8 Oct - LIVE LDS Data'!$A$3:$AAD$1504,9,FALSE))</f>
        <v>N</v>
      </c>
      <c r="K127" s="7295">
        <f>IF(VLOOKUP($A127,'8 Oct - LIVE LDS Data'!$A$3:$AAD$1504,10,FALSE)=0/1/1900,"",VLOOKUP($A127,'8 Oct - LIVE LDS Data'!$A$3:$AAD$1504,10,FALSE))</f>
        <v>44271</v>
      </c>
      <c r="L127" s="7297">
        <f>IF(VLOOKUP($A127,'8 Oct - LIVE LDS Data'!$A$3:$AAD$1504,33,FALSE)=0/1/1900,"",VLOOKUP($A127,'8 Oct - LIVE LDS Data'!$A$3:$AAD$1504,33,FALSE))</f>
        <v>44593</v>
      </c>
      <c r="M127" s="7297">
        <f>IF(VLOOKUP($A127,'8 Oct - LIVE LDS Data'!$A$3:$AAD$1504,34,FALSE)=0/1/1900,"",VLOOKUP($A127,'8 Oct - LIVE LDS Data'!$A$3:$AAD$1504,34,FALSE))</f>
        <v>44578</v>
      </c>
      <c r="N127" s="7297">
        <f>IF(VLOOKUP($A127,'8 Oct - LIVE LDS Data'!$A$3:$AAD$1504,40,FALSE)=0/1/1900,"",VLOOKUP($A127,'8 Oct - LIVE LDS Data'!$A$3:$AAD$1504,40,FALSE))</f>
        <v>45292</v>
      </c>
      <c r="O127" s="7297">
        <f>IF(VLOOKUP($A127,'8 Oct - LIVE LDS Data'!$A$3:$AAD$1504,41,FALSE)=0/1/1900,"",VLOOKUP($A127,'8 Oct - LIVE LDS Data'!$A$3:$AAD$1504,41,FALSE))</f>
        <v>45327</v>
      </c>
      <c r="P127" s="7297">
        <f>IF(VLOOKUP($A127,'8 Oct - LIVE LDS Data'!$A$3:$AAD$1504,47,FALSE)=0/1/1900,"",VLOOKUP($A127,'8 Oct - LIVE LDS Data'!$A$3:$AAD$1504,47,FALSE))</f>
        <v>45717</v>
      </c>
      <c r="Q127" s="7297">
        <f>IF(VLOOKUP($A127,'8 Oct - LIVE LDS Data'!$A$3:$AAD$1504,48,FALSE)=0/1/1900,"",VLOOKUP($A127,'8 Oct - LIVE LDS Data'!$A$3:$AAD$1504,48,FALSE))</f>
        <v>45737</v>
      </c>
      <c r="R127" s="7297" t="str">
        <f>IF(VLOOKUP($A127,'8 Oct - LIVE LDS Data'!$A$3:$AAD$1504,54,FALSE)=0/1/1900,"",VLOOKUP($A127,'8 Oct - LIVE LDS Data'!$A$3:$AAD$1504,54,FALSE))</f>
        <v/>
      </c>
      <c r="S127" s="7297" t="str">
        <f>IF(VLOOKUP($A127,'8 Oct - LIVE LDS Data'!$A$3:$AAD$1504,55,FALSE)=0/1/1900,"",VLOOKUP($A127,'8 Oct - LIVE LDS Data'!$A$3:$AAD$1504,55,FALSE))</f>
        <v/>
      </c>
      <c r="T127" s="7297">
        <f>IF(VLOOKUP($A127,'8 Oct - LIVE LDS Data'!$A$3:$AAD$1504,60,FALSE)=0/1/1900,"",VLOOKUP($A127,'8 Oct - LIVE LDS Data'!$A$3:$AAD$1504,60,FALSE))</f>
        <v>46143</v>
      </c>
      <c r="U127" s="7297">
        <f>IF(VLOOKUP($A127,'8 Oct - LIVE LDS Data'!$A$3:$AAD$1504,63,FALSE)=0/1/1900,"",VLOOKUP($A127,'8 Oct - LIVE LDS Data'!$A$3:$AAD$1504,63,FALSE))</f>
        <v>46204</v>
      </c>
      <c r="V127" s="7297">
        <f>IF(VLOOKUP($A127,'8 Oct - LIVE LDS Data'!$A$3:$AAD$1504,66,FALSE)=0/1/1900,"",VLOOKUP($A127,'8 Oct - LIVE LDS Data'!$A$3:$AAD$1504,66,FALSE))</f>
        <v>46569</v>
      </c>
      <c r="W127" s="7537" t="str">
        <f>IF(VLOOKUP($A127,'8 Oct - LIVE LDS Data'!$A$3:$AAD$1504,68,FALSE)=0/1/1900,"",VLOOKUP($A127,'8 Oct - LIVE LDS Data'!$A$3:$AAD$1504,68,FALSE))</f>
        <v>Policy S1 of the plan provided a commitment from the Council to undertake a review of the plan commencing within 3 months of adoption.   Work on the review commenced in February 2018.  Due to issues of uncertainty relating to the issue of unmet need it was decided to undertake a Partial Review which amended only Policy S1.  The Partial Review was adopted on 16 March 2021. The Local Plan includes a commitment to preparing a replacement Local Plan via a Substantive Review.  Submission now exp. July 2026</v>
      </c>
      <c r="X127" s="7314" t="str">
        <f>IF(VLOOKUP($A127,'8 Oct - LIVE LDS Data'!$A$3:$AAD$1504,79,FALSE)=0/1/1900,"",VLOOKUP($A127,'8 Oct - LIVE LDS Data'!$A$3:$AAD$1504,79,FALSE))</f>
        <v>Reg 18 completed</v>
      </c>
      <c r="Y127" s="7315" t="s">
        <v>90</v>
      </c>
      <c r="Z127" s="7538" t="s">
        <v>8058</v>
      </c>
      <c r="AA127" s="7300">
        <f>IF(VLOOKUP($A127,'8 Oct - LIVE LDS Data'!$A$3:$AAD$1504,72,FALSE)=0/1/1900,"",VLOOKUP($A127,'8 Oct - LIVE LDS Data'!$A$3:$AAD$1504,72,FALSE))</f>
        <v>45455</v>
      </c>
      <c r="AB127" s="7300">
        <f>IF(VLOOKUP($A127,'8 Oct - LIVE LDS Data'!$A$3:$AAD$1504,73,FALSE)=0/1/1900,"",VLOOKUP($A127,'8 Oct - LIVE LDS Data'!$A$3:$AAD$1504,73,FALSE))</f>
        <v>45804</v>
      </c>
      <c r="AC127" s="7300" t="str">
        <f>IF(VLOOKUP($A127,'8 Oct - LIVE LDS Data'!$A$3:$AAD$1504,75,FALSE)=0/1/1900,"",VLOOKUP($A127,'8 Oct - LIVE LDS Data'!$A$3:$AAD$1504,75,FALSE))</f>
        <v/>
      </c>
      <c r="AD127" s="7300">
        <f>IF(VLOOKUP($A127,'8 Oct - LIVE LDS Data'!$A$3:$AAD$1504,76,FALSE)=0/1/1900,"",VLOOKUP($A127,'8 Oct - LIVE LDS Data'!$A$3:$AAD$1504,76,FALSE))</f>
        <v>45804</v>
      </c>
    </row>
    <row r="128" spans="1:30" s="610" customFormat="1" ht="30" hidden="1" customHeight="1" x14ac:dyDescent="0.2">
      <c r="A128" s="7309" t="s">
        <v>2568</v>
      </c>
      <c r="B128" s="7309"/>
      <c r="C128" s="7309" t="s">
        <v>4201</v>
      </c>
      <c r="D128" s="7310"/>
      <c r="E128" s="7310"/>
      <c r="F128" s="7293" t="str">
        <f>IF(VLOOKUP($A128,'8 Oct - LIVE LDS Data'!$A$3:$AAD$1504,4,FALSE)=0/1/1900,"",VLOOKUP($A128,'8 Oct - LIVE LDS Data'!$A$3:$AAD$1504,4,FALSE))</f>
        <v>North York Moors Local Plan - Review</v>
      </c>
      <c r="G128" s="7294" t="str">
        <f>IF(VLOOKUP($A128,'8 Oct - LIVE LDS Data'!$A$3:$AAD$1504,6,FALSE)=0/1/1900,"",VLOOKUP($A128,'8 Oct - LIVE LDS Data'!$A$3:$AAD$1504,6,FALSE))</f>
        <v>2024</v>
      </c>
      <c r="H128" s="7294" t="str">
        <f>IF(VLOOKUP($A128,'8 Oct - LIVE LDS Data'!$A$3:$AAD$1504,7,FALSE)=0/1/1900,"",VLOOKUP($A128,'8 Oct - LIVE LDS Data'!$A$3:$AAD$1504,7,FALSE))</f>
        <v>2039</v>
      </c>
      <c r="I128" s="7294" t="str">
        <f>IF(VLOOKUP($A128,'8 Oct - LIVE LDS Data'!$A$3:$AAD$1504,8,FALSE)=0/1/1900,"",VLOOKUP($A128,'8 Oct - LIVE LDS Data'!$A$3:$AAD$1504,8,FALSE))</f>
        <v>N</v>
      </c>
      <c r="J128" s="7294" t="str">
        <f>IF(VLOOKUP($A128,'8 Oct - LIVE LDS Data'!$A$3:$AAD$1504,9,FALSE)=0/1/1900,"",VLOOKUP($A128,'8 Oct - LIVE LDS Data'!$A$3:$AAD$1504,9,FALSE))</f>
        <v>N</v>
      </c>
      <c r="K128" s="7295">
        <f>IF(VLOOKUP($A128,'8 Oct - LIVE LDS Data'!$A$3:$AAD$1504,10,FALSE)=0/1/1900,"",VLOOKUP($A128,'8 Oct - LIVE LDS Data'!$A$3:$AAD$1504,10,FALSE))</f>
        <v>44039</v>
      </c>
      <c r="L128" s="7297">
        <f>IF(VLOOKUP($A128,'8 Oct - LIVE LDS Data'!$A$3:$AAD$1504,33,FALSE)=0/1/1900,"",VLOOKUP($A128,'8 Oct - LIVE LDS Data'!$A$3:$AAD$1504,33,FALSE))</f>
        <v>45901</v>
      </c>
      <c r="M128" s="7297" t="str">
        <f>IF(VLOOKUP($A128,'8 Oct - LIVE LDS Data'!$A$3:$AAD$1504,34,FALSE)=0/1/1900,"",VLOOKUP($A128,'8 Oct - LIVE LDS Data'!$A$3:$AAD$1504,34,FALSE))</f>
        <v/>
      </c>
      <c r="N128" s="7297" t="str">
        <f>IF(VLOOKUP($A128,'8 Oct - LIVE LDS Data'!$A$3:$AAD$1504,40,FALSE)=0/1/1900,"",VLOOKUP($A128,'8 Oct - LIVE LDS Data'!$A$3:$AAD$1504,40,FALSE))</f>
        <v/>
      </c>
      <c r="O128" s="7297" t="str">
        <f>IF(VLOOKUP($A128,'8 Oct - LIVE LDS Data'!$A$3:$AAD$1504,41,FALSE)=0/1/1900,"",VLOOKUP($A128,'8 Oct - LIVE LDS Data'!$A$3:$AAD$1504,41,FALSE))</f>
        <v/>
      </c>
      <c r="P128" s="7297" t="str">
        <f>IF(VLOOKUP($A128,'8 Oct - LIVE LDS Data'!$A$3:$AAD$1504,47,FALSE)=0/1/1900,"",VLOOKUP($A128,'8 Oct - LIVE LDS Data'!$A$3:$AAD$1504,47,FALSE))</f>
        <v/>
      </c>
      <c r="Q128" s="7297" t="str">
        <f>IF(VLOOKUP($A128,'8 Oct - LIVE LDS Data'!$A$3:$AAD$1504,48,FALSE)=0/1/1900,"",VLOOKUP($A128,'8 Oct - LIVE LDS Data'!$A$3:$AAD$1504,48,FALSE))</f>
        <v/>
      </c>
      <c r="R128" s="7297" t="str">
        <f>IF(VLOOKUP($A128,'8 Oct - LIVE LDS Data'!$A$3:$AAD$1504,54,FALSE)=0/1/1900,"",VLOOKUP($A128,'8 Oct - LIVE LDS Data'!$A$3:$AAD$1504,54,FALSE))</f>
        <v/>
      </c>
      <c r="S128" s="7297" t="str">
        <f>IF(VLOOKUP($A128,'8 Oct - LIVE LDS Data'!$A$3:$AAD$1504,55,FALSE)=0/1/1900,"",VLOOKUP($A128,'8 Oct - LIVE LDS Data'!$A$3:$AAD$1504,55,FALSE))</f>
        <v/>
      </c>
      <c r="T128" s="7297">
        <f>IF(VLOOKUP($A128,'8 Oct - LIVE LDS Data'!$A$3:$AAD$1504,60,FALSE)=0/1/1900,"",VLOOKUP($A128,'8 Oct - LIVE LDS Data'!$A$3:$AAD$1504,60,FALSE))</f>
        <v>46143</v>
      </c>
      <c r="U128" s="7297">
        <f>IF(VLOOKUP($A128,'8 Oct - LIVE LDS Data'!$A$3:$AAD$1504,63,FALSE)=0/1/1900,"",VLOOKUP($A128,'8 Oct - LIVE LDS Data'!$A$3:$AAD$1504,63,FALSE))</f>
        <v>46235</v>
      </c>
      <c r="V128" s="7297">
        <f>IF(VLOOKUP($A128,'8 Oct - LIVE LDS Data'!$A$3:$AAD$1504,66,FALSE)=0/1/1900,"",VLOOKUP($A128,'8 Oct - LIVE LDS Data'!$A$3:$AAD$1504,66,FALSE))</f>
        <v>46478</v>
      </c>
      <c r="W128" s="7537" t="str">
        <f>IF(VLOOKUP($A128,'8 Oct - LIVE LDS Data'!$A$3:$AAD$1504,68,FALSE)=0/1/1900,"",VLOOKUP($A128,'8 Oct - LIVE LDS Data'!$A$3:$AAD$1504,68,FALSE))</f>
        <v/>
      </c>
      <c r="X128" s="7314" t="str">
        <f>IF(VLOOKUP($A128,'8 Oct - LIVE LDS Data'!$A$3:$AAD$1504,79,FALSE)=0/1/1900,"",VLOOKUP($A128,'8 Oct - LIVE LDS Data'!$A$3:$AAD$1504,79,FALSE))</f>
        <v>Reg 18 yet to start</v>
      </c>
      <c r="Y128" s="7315" t="s">
        <v>3757</v>
      </c>
      <c r="Z128" s="7538" t="s">
        <v>226</v>
      </c>
      <c r="AA128" s="7300">
        <f>IF(VLOOKUP($A128,'8 Oct - LIVE LDS Data'!$A$3:$AAD$1504,72,FALSE)=0/1/1900,"",VLOOKUP($A128,'8 Oct - LIVE LDS Data'!$A$3:$AAD$1504,72,FALSE))</f>
        <v>45804</v>
      </c>
      <c r="AB128" s="7300">
        <f>IF(VLOOKUP($A128,'8 Oct - LIVE LDS Data'!$A$3:$AAD$1504,73,FALSE)=0/1/1900,"",VLOOKUP($A128,'8 Oct - LIVE LDS Data'!$A$3:$AAD$1504,73,FALSE))</f>
        <v>45700</v>
      </c>
      <c r="AC128" s="7300">
        <f>IF(VLOOKUP($A128,'8 Oct - LIVE LDS Data'!$A$3:$AAD$1504,75,FALSE)=0/1/1900,"",VLOOKUP($A128,'8 Oct - LIVE LDS Data'!$A$3:$AAD$1504,75,FALSE))</f>
        <v>45804</v>
      </c>
      <c r="AD128" s="7300">
        <f>IF(VLOOKUP($A128,'8 Oct - LIVE LDS Data'!$A$3:$AAD$1504,76,FALSE)=0/1/1900,"",VLOOKUP($A128,'8 Oct - LIVE LDS Data'!$A$3:$AAD$1504,76,FALSE))</f>
        <v>45700</v>
      </c>
    </row>
    <row r="129" spans="1:30" s="610" customFormat="1" ht="30" hidden="1" customHeight="1" x14ac:dyDescent="0.2">
      <c r="A129" s="7301" t="s">
        <v>2575</v>
      </c>
      <c r="B129" s="7301"/>
      <c r="C129" s="3389" t="s">
        <v>2576</v>
      </c>
      <c r="D129" s="7302"/>
      <c r="E129" s="2382" t="s">
        <v>90</v>
      </c>
      <c r="F129" s="7293" t="str">
        <f>IF(VLOOKUP($A129,'8 Oct - LIVE LDS Data'!$A$3:$AAD$1504,4,FALSE)=0/1/1900,"",VLOOKUP($A129,'8 Oct - LIVE LDS Data'!$A$3:$AAD$1504,4,FALSE))</f>
        <v>North Yorkshire Local Plan</v>
      </c>
      <c r="G129" s="7294">
        <f>IF(VLOOKUP($A129,'8 Oct - LIVE LDS Data'!$A$3:$AAD$1504,6,FALSE)=0/1/1900,"",VLOOKUP($A129,'8 Oct - LIVE LDS Data'!$A$3:$AAD$1504,6,FALSE))</f>
        <v>2025</v>
      </c>
      <c r="H129" s="7294">
        <f>IF(VLOOKUP($A129,'8 Oct - LIVE LDS Data'!$A$3:$AAD$1504,7,FALSE)=0/1/1900,"",VLOOKUP($A129,'8 Oct - LIVE LDS Data'!$A$3:$AAD$1504,7,FALSE))</f>
        <v>2045</v>
      </c>
      <c r="I129" s="7294" t="str">
        <f>IF(VLOOKUP($A129,'8 Oct - LIVE LDS Data'!$A$3:$AAD$1504,8,FALSE)=0/1/1900,"",VLOOKUP($A129,'8 Oct - LIVE LDS Data'!$A$3:$AAD$1504,8,FALSE))</f>
        <v>N</v>
      </c>
      <c r="J129" s="7294" t="str">
        <f>IF(VLOOKUP($A129,'8 Oct - LIVE LDS Data'!$A$3:$AAD$1504,9,FALSE)=0/1/1900,"",VLOOKUP($A129,'8 Oct - LIVE LDS Data'!$A$3:$AAD$1504,9,FALSE))</f>
        <v>N</v>
      </c>
      <c r="K129" s="7295" t="str">
        <f>IF(VLOOKUP($A129,'8 Oct - LIVE LDS Data'!$A$3:$AAD$1504,10,FALSE)=0/1/1900,"",VLOOKUP($A129,'8 Oct - LIVE LDS Data'!$A$3:$AAD$1504,10,FALSE))</f>
        <v>new LPA</v>
      </c>
      <c r="L129" s="7295"/>
      <c r="M129" s="7295"/>
      <c r="N129" s="7295"/>
      <c r="O129" s="7295"/>
      <c r="P129" s="7295"/>
      <c r="Q129" s="7295"/>
      <c r="R129" s="7295"/>
      <c r="S129" s="7295"/>
      <c r="T129" s="7297">
        <f>IF(VLOOKUP($A129,'8 Oct - LIVE LDS Data'!$A$3:$AAD$1504,60,FALSE)=0/1/1900,"",VLOOKUP($A129,'8 Oct - LIVE LDS Data'!$A$3:$AAD$1504,60,FALSE))</f>
        <v>46692</v>
      </c>
      <c r="U129" s="7297">
        <f>IF(VLOOKUP($A129,'8 Oct - LIVE LDS Data'!$A$3:$AAD$1504,63,FALSE)=0/1/1900,"",VLOOKUP($A129,'8 Oct - LIVE LDS Data'!$A$3:$AAD$1504,63,FALSE))</f>
        <v>46966</v>
      </c>
      <c r="V129" s="7297" t="str">
        <f>IF(VLOOKUP($A129,'8 Oct - LIVE LDS Data'!$A$3:$AAD$1504,66,FALSE)=0/1/1900,"",VLOOKUP($A129,'8 Oct - LIVE LDS Data'!$A$3:$AAD$1504,66,FALSE))</f>
        <v>2029</v>
      </c>
      <c r="W129" s="7537" t="str">
        <f>IF(VLOOKUP($A129,'8 Oct - LIVE LDS Data'!$A$3:$AAD$1504,68,FALSE)=0/1/1900,"",VLOOKUP($A129,'8 Oct - LIVE LDS Data'!$A$3:$AAD$1504,68,FALSE))</f>
        <v>Reg 18 issues and options - Q2 2025; Reg 18 preferred options Q4 2026; Reg 19 publication - Q4 2027; Submission Q3 2028; Adoption 2029</v>
      </c>
      <c r="X129" s="7314" t="str">
        <f>IF(VLOOKUP($A129,'8 Oct - LIVE LDS Data'!$A$3:$AAD$1504,79,FALSE)=0/1/1900,"",VLOOKUP($A129,'8 Oct - LIVE LDS Data'!$A$3:$AAD$1504,79,FALSE))</f>
        <v>new plan to be prepared under new system</v>
      </c>
      <c r="Y129" s="7315" t="s">
        <v>3757</v>
      </c>
      <c r="Z129" s="7538" t="s">
        <v>8054</v>
      </c>
      <c r="AA129" s="7300">
        <f>IF(VLOOKUP($A129,'8 Oct - LIVE LDS Data'!$A$3:$AAD$1504,72,FALSE)=0/1/1900,"",VLOOKUP($A129,'8 Oct - LIVE LDS Data'!$A$3:$AAD$1504,72,FALSE))</f>
        <v>45539</v>
      </c>
      <c r="AB129" s="7300">
        <f>IF(VLOOKUP($A129,'8 Oct - LIVE LDS Data'!$A$3:$AAD$1504,73,FALSE)=0/1/1900,"",VLOOKUP($A129,'8 Oct - LIVE LDS Data'!$A$3:$AAD$1504,73,FALSE))</f>
        <v>45804</v>
      </c>
      <c r="AC129" s="7300" t="str">
        <f>IF(VLOOKUP($A129,'8 Oct - LIVE LDS Data'!$A$3:$AAD$1504,75,FALSE)=0/1/1900,"",VLOOKUP($A129,'8 Oct - LIVE LDS Data'!$A$3:$AAD$1504,75,FALSE))</f>
        <v/>
      </c>
      <c r="AD129" s="7300">
        <f>IF(VLOOKUP($A129,'8 Oct - LIVE LDS Data'!$A$3:$AAD$1504,76,FALSE)=0/1/1900,"",VLOOKUP($A129,'8 Oct - LIVE LDS Data'!$A$3:$AAD$1504,76,FALSE))</f>
        <v>45804</v>
      </c>
    </row>
    <row r="130" spans="1:30" s="610" customFormat="1" ht="30" hidden="1" customHeight="1" x14ac:dyDescent="0.2">
      <c r="A130" s="7324" t="s">
        <v>2588</v>
      </c>
      <c r="B130" s="7324"/>
      <c r="C130" s="7324" t="s">
        <v>2589</v>
      </c>
      <c r="D130" s="7302"/>
      <c r="E130" s="7302"/>
      <c r="F130" s="7321" t="str">
        <f>IF(VLOOKUP($A130,'8 Oct - LIVE LDS Data'!$A$3:$AAD$1504,4,FALSE)=0/1/1900,"",VLOOKUP($A130,'8 Oct - LIVE LDS Data'!$A$3:$AAD$1504,4,FALSE))</f>
        <v>Northumberland Local Plan</v>
      </c>
      <c r="G130" s="7322" t="str">
        <f>IF(VLOOKUP($A130,'8 Oct - LIVE LDS Data'!$A$3:$AAD$1504,6,FALSE)=0/1/1900,"",VLOOKUP($A130,'8 Oct - LIVE LDS Data'!$A$3:$AAD$1504,6,FALSE))</f>
        <v>2025</v>
      </c>
      <c r="H130" s="7322" t="str">
        <f>IF(VLOOKUP($A130,'8 Oct - LIVE LDS Data'!$A$3:$AAD$1504,7,FALSE)=0/1/1900,"",VLOOKUP($A130,'8 Oct - LIVE LDS Data'!$A$3:$AAD$1504,7,FALSE))</f>
        <v>2045</v>
      </c>
      <c r="I130" s="7322" t="str">
        <f>IF(VLOOKUP($A130,'8 Oct - LIVE LDS Data'!$A$3:$AAD$1504,8,FALSE)=0/1/1900,"",VLOOKUP($A130,'8 Oct - LIVE LDS Data'!$A$3:$AAD$1504,8,FALSE))</f>
        <v>N</v>
      </c>
      <c r="J130" s="7322" t="str">
        <f>IF(VLOOKUP($A130,'8 Oct - LIVE LDS Data'!$A$3:$AAD$1504,9,FALSE)=0/1/1900,"",VLOOKUP($A130,'8 Oct - LIVE LDS Data'!$A$3:$AAD$1504,9,FALSE))</f>
        <v>N</v>
      </c>
      <c r="K130" s="7323">
        <f>IF(VLOOKUP($A130,'8 Oct - LIVE LDS Data'!$A$3:$AAD$1504,10,FALSE)=0/1/1900,"",VLOOKUP($A130,'8 Oct - LIVE LDS Data'!$A$3:$AAD$1504,10,FALSE))</f>
        <v>44651</v>
      </c>
      <c r="L130" s="7549">
        <f>IF(VLOOKUP($A130,'8 Oct - LIVE LDS Data'!$A$3:$AAD$1504,33,FALSE)=0/1/1900,"",VLOOKUP($A130,'8 Oct - LIVE LDS Data'!$A$3:$AAD$1504,33,FALSE))</f>
        <v>45962</v>
      </c>
      <c r="M130" s="7549" t="str">
        <f>IF(VLOOKUP($A130,'8 Oct - LIVE LDS Data'!$A$3:$AAD$1504,34,FALSE)=0/1/1900,"",VLOOKUP($A130,'8 Oct - LIVE LDS Data'!$A$3:$AAD$1504,34,FALSE))</f>
        <v/>
      </c>
      <c r="N130" s="7549" t="str">
        <f>IF(VLOOKUP($A130,'8 Oct - LIVE LDS Data'!$A$3:$AAD$1504,40,FALSE)=0/1/1900,"",VLOOKUP($A130,'8 Oct - LIVE LDS Data'!$A$3:$AAD$1504,40,FALSE))</f>
        <v/>
      </c>
      <c r="O130" s="7549" t="str">
        <f>IF(VLOOKUP($A130,'8 Oct - LIVE LDS Data'!$A$3:$AAD$1504,41,FALSE)=0/1/1900,"",VLOOKUP($A130,'8 Oct - LIVE LDS Data'!$A$3:$AAD$1504,41,FALSE))</f>
        <v/>
      </c>
      <c r="P130" s="7549" t="str">
        <f>IF(VLOOKUP($A130,'8 Oct - LIVE LDS Data'!$A$3:$AAD$1504,47,FALSE)=0/1/1900,"",VLOOKUP($A130,'8 Oct - LIVE LDS Data'!$A$3:$AAD$1504,47,FALSE))</f>
        <v/>
      </c>
      <c r="Q130" s="7549" t="str">
        <f>IF(VLOOKUP($A130,'8 Oct - LIVE LDS Data'!$A$3:$AAD$1504,48,FALSE)=0/1/1900,"",VLOOKUP($A130,'8 Oct - LIVE LDS Data'!$A$3:$AAD$1504,48,FALSE))</f>
        <v/>
      </c>
      <c r="R130" s="7549" t="str">
        <f>IF(VLOOKUP($A130,'8 Oct - LIVE LDS Data'!$A$3:$AAD$1504,54,FALSE)=0/1/1900,"",VLOOKUP($A130,'8 Oct - LIVE LDS Data'!$A$3:$AAD$1504,54,FALSE))</f>
        <v/>
      </c>
      <c r="S130" s="7549" t="str">
        <f>IF(VLOOKUP($A130,'8 Oct - LIVE LDS Data'!$A$3:$AAD$1504,55,FALSE)=0/1/1900,"",VLOOKUP($A130,'8 Oct - LIVE LDS Data'!$A$3:$AAD$1504,55,FALSE))</f>
        <v/>
      </c>
      <c r="T130" s="7549">
        <f>IF(VLOOKUP($A130,'8 Oct - LIVE LDS Data'!$A$3:$AAD$1504,60,FALSE)=0/1/1900,"",VLOOKUP($A130,'8 Oct - LIVE LDS Data'!$A$3:$AAD$1504,60,FALSE))</f>
        <v>46569</v>
      </c>
      <c r="U130" s="7549">
        <f>IF(VLOOKUP($A130,'8 Oct - LIVE LDS Data'!$A$3:$AAD$1504,63,FALSE)=0/1/1900,"",VLOOKUP($A130,'8 Oct - LIVE LDS Data'!$A$3:$AAD$1504,63,FALSE))</f>
        <v>46661</v>
      </c>
      <c r="V130" s="7549">
        <f>IF(VLOOKUP($A130,'8 Oct - LIVE LDS Data'!$A$3:$AAD$1504,66,FALSE)=0/1/1900,"",VLOOKUP($A130,'8 Oct - LIVE LDS Data'!$A$3:$AAD$1504,66,FALSE))</f>
        <v>46874</v>
      </c>
      <c r="W130" s="7537" t="str">
        <f>IF(VLOOKUP($A130,'8 Oct - LIVE LDS Data'!$A$3:$AAD$1504,68,FALSE)=0/1/1900,"",VLOOKUP($A130,'8 Oct - LIVE LDS Data'!$A$3:$AAD$1504,68,FALSE))</f>
        <v>The previous LDS  set out an intention to update the NLP in relation to open space (partial review). While the updated Open Space Assessment has been prepared and will be material in the determination of planning applications, any policy update will be undertaken through a wider update of the plan or the preparation of new Local Plan.  Authority have only stated in this LDS when submission and adoption occur and when they will commence 30month review - so is in new system</v>
      </c>
      <c r="X130" s="7314" t="str">
        <f>IF(VLOOKUP($A130,'8 Oct - LIVE LDS Data'!$A$3:$AAD$1504,79,FALSE)=0/1/1900,"",VLOOKUP($A130,'8 Oct - LIVE LDS Data'!$A$3:$AAD$1504,79,FALSE))</f>
        <v>new plan to be prepared under new system</v>
      </c>
      <c r="Y130" s="7315" t="s">
        <v>3757</v>
      </c>
      <c r="Z130" s="7538" t="s">
        <v>8054</v>
      </c>
      <c r="AA130" s="7551">
        <f>IF(VLOOKUP($A130,'8 Oct - LIVE LDS Data'!$A$3:$AAD$1504,72,FALSE)=0/1/1900,"",VLOOKUP($A130,'8 Oct - LIVE LDS Data'!$A$3:$AAD$1504,72,FALSE))</f>
        <v>45320</v>
      </c>
      <c r="AB130" s="7551">
        <f>IF(VLOOKUP($A130,'8 Oct - LIVE LDS Data'!$A$3:$AAD$1504,73,FALSE)=0/1/1900,"",VLOOKUP($A130,'8 Oct - LIVE LDS Data'!$A$3:$AAD$1504,73,FALSE))</f>
        <v>45804</v>
      </c>
      <c r="AC130" s="7551" t="str">
        <f>IF(VLOOKUP($A130,'8 Oct - LIVE LDS Data'!$A$3:$AAD$1504,75,FALSE)=0/1/1900,"",VLOOKUP($A130,'8 Oct - LIVE LDS Data'!$A$3:$AAD$1504,75,FALSE))</f>
        <v/>
      </c>
      <c r="AD130" s="7551">
        <f>IF(VLOOKUP($A130,'8 Oct - LIVE LDS Data'!$A$3:$AAD$1504,76,FALSE)=0/1/1900,"",VLOOKUP($A130,'8 Oct - LIVE LDS Data'!$A$3:$AAD$1504,76,FALSE))</f>
        <v>45804</v>
      </c>
    </row>
    <row r="131" spans="1:30" s="610" customFormat="1" ht="30" hidden="1" customHeight="1" x14ac:dyDescent="0.2">
      <c r="A131" s="7309" t="s">
        <v>2594</v>
      </c>
      <c r="B131" s="7309"/>
      <c r="C131" s="7309" t="s">
        <v>4202</v>
      </c>
      <c r="D131" s="7310"/>
      <c r="E131" s="7310"/>
      <c r="F131" s="7293" t="str">
        <f>IF(VLOOKUP($A131,'8 Oct - LIVE LDS Data'!$A$3:$AAD$1504,4,FALSE)=0/1/1900,"",VLOOKUP($A131,'8 Oct - LIVE LDS Data'!$A$3:$AAD$1504,4,FALSE))</f>
        <v>Northumberland National Park Local Plan Review</v>
      </c>
      <c r="G131" s="7294" t="str">
        <f>IF(VLOOKUP($A131,'8 Oct - LIVE LDS Data'!$A$3:$AAD$1504,6,FALSE)=0/1/1900,"",VLOOKUP($A131,'8 Oct - LIVE LDS Data'!$A$3:$AAD$1504,6,FALSE))</f>
        <v/>
      </c>
      <c r="H131" s="7294" t="str">
        <f>IF(VLOOKUP($A131,'8 Oct - LIVE LDS Data'!$A$3:$AAD$1504,7,FALSE)=0/1/1900,"",VLOOKUP($A131,'8 Oct - LIVE LDS Data'!$A$3:$AAD$1504,7,FALSE))</f>
        <v/>
      </c>
      <c r="I131" s="7294" t="str">
        <f>IF(VLOOKUP($A131,'8 Oct - LIVE LDS Data'!$A$3:$AAD$1504,8,FALSE)=0/1/1900,"",VLOOKUP($A131,'8 Oct - LIVE LDS Data'!$A$3:$AAD$1504,8,FALSE))</f>
        <v>N</v>
      </c>
      <c r="J131" s="7294" t="str">
        <f>IF(VLOOKUP($A131,'8 Oct - LIVE LDS Data'!$A$3:$AAD$1504,9,FALSE)=0/1/1900,"",VLOOKUP($A131,'8 Oct - LIVE LDS Data'!$A$3:$AAD$1504,9,FALSE))</f>
        <v>N</v>
      </c>
      <c r="K131" s="7295">
        <f>IF(VLOOKUP($A131,'8 Oct - LIVE LDS Data'!$A$3:$AAD$1504,10,FALSE)=0/1/1900,"",VLOOKUP($A131,'8 Oct - LIVE LDS Data'!$A$3:$AAD$1504,10,FALSE))</f>
        <v>44027</v>
      </c>
      <c r="L131" s="7295"/>
      <c r="M131" s="7295"/>
      <c r="N131" s="7295"/>
      <c r="O131" s="7295"/>
      <c r="P131" s="7295"/>
      <c r="Q131" s="7295"/>
      <c r="R131" s="7295"/>
      <c r="S131" s="7295"/>
      <c r="T131" s="7297" t="str">
        <f>IF(VLOOKUP($A131,'8 Oct - LIVE LDS Data'!$A$3:$AAD$1504,60,FALSE)=0/1/1900,"",VLOOKUP($A131,'8 Oct - LIVE LDS Data'!$A$3:$AAD$1504,60,FALSE))</f>
        <v>TBA</v>
      </c>
      <c r="U131" s="7297" t="str">
        <f>IF(VLOOKUP($A131,'8 Oct - LIVE LDS Data'!$A$3:$AAD$1504,63,FALSE)=0/1/1900,"",VLOOKUP($A131,'8 Oct - LIVE LDS Data'!$A$3:$AAD$1504,63,FALSE))</f>
        <v>TBA</v>
      </c>
      <c r="V131" s="7297" t="str">
        <f>IF(VLOOKUP($A131,'8 Oct - LIVE LDS Data'!$A$3:$AAD$1504,66,FALSE)=0/1/1900,"",VLOOKUP($A131,'8 Oct - LIVE LDS Data'!$A$3:$AAD$1504,66,FALSE))</f>
        <v>TBA</v>
      </c>
      <c r="W131" s="7537" t="str">
        <f>IF(VLOOKUP($A131,'8 Oct - LIVE LDS Data'!$A$3:$AAD$1504,68,FALSE)=0/1/1900,"",VLOOKUP($A131,'8 Oct - LIVE LDS Data'!$A$3:$AAD$1504,68,FALSE))</f>
        <v>A Monitoring report will be carried out from March to August 2025, and then the internal five-year assessment will be carried out in the latter part of 2025 (August to December 2025).  Plan being reviewed Jan - March 2027 but no timetable yet.</v>
      </c>
      <c r="X131" s="7314" t="str">
        <f>IF(VLOOKUP($A131,'8 Oct - LIVE LDS Data'!$A$3:$AAD$1504,79,FALSE)=0/1/1900,"",VLOOKUP($A131,'8 Oct - LIVE LDS Data'!$A$3:$AAD$1504,79,FALSE))</f>
        <v>new plan to be prepared under new system</v>
      </c>
      <c r="Y131" s="7315" t="s">
        <v>3757</v>
      </c>
      <c r="Z131" s="7538" t="s">
        <v>226</v>
      </c>
      <c r="AA131" s="7300">
        <f>IF(VLOOKUP($A131,'8 Oct - LIVE LDS Data'!$A$3:$AAD$1504,72,FALSE)=0/1/1900,"",VLOOKUP($A131,'8 Oct - LIVE LDS Data'!$A$3:$AAD$1504,72,FALSE))</f>
        <v>45685</v>
      </c>
      <c r="AB131" s="7300">
        <f>IF(VLOOKUP($A131,'8 Oct - LIVE LDS Data'!$A$3:$AAD$1504,73,FALSE)=0/1/1900,"",VLOOKUP($A131,'8 Oct - LIVE LDS Data'!$A$3:$AAD$1504,73,FALSE))</f>
        <v>45804</v>
      </c>
      <c r="AC131" s="7300">
        <f>IF(VLOOKUP($A131,'8 Oct - LIVE LDS Data'!$A$3:$AAD$1504,75,FALSE)=0/1/1900,"",VLOOKUP($A131,'8 Oct - LIVE LDS Data'!$A$3:$AAD$1504,75,FALSE))</f>
        <v>45804</v>
      </c>
      <c r="AD131" s="7300">
        <f>IF(VLOOKUP($A131,'8 Oct - LIVE LDS Data'!$A$3:$AAD$1504,76,FALSE)=0/1/1900,"",VLOOKUP($A131,'8 Oct - LIVE LDS Data'!$A$3:$AAD$1504,76,FALSE))</f>
        <v>45415</v>
      </c>
    </row>
    <row r="132" spans="1:30" s="610" customFormat="1" ht="30" hidden="1" customHeight="1" x14ac:dyDescent="0.2">
      <c r="A132" s="1465" t="s">
        <v>2612</v>
      </c>
      <c r="B132" s="1465"/>
      <c r="C132" s="1465" t="s">
        <v>2608</v>
      </c>
      <c r="D132" s="1466"/>
      <c r="E132" s="1466"/>
      <c r="F132" s="7293" t="str">
        <f>IF(VLOOKUP($A132,'8 Oct - LIVE LDS Data'!$A$3:$AAD$1504,4,FALSE)=0/1/1900,"",VLOOKUP($A132,'8 Oct - LIVE LDS Data'!$A$3:$AAD$1504,4,FALSE))</f>
        <v>Greater Nottingham Strategic Plan 2041</v>
      </c>
      <c r="G132" s="7294">
        <f>IF(VLOOKUP($A132,'8 Oct - LIVE LDS Data'!$A$3:$AAD$1504,6,FALSE)=0/1/1900,"",VLOOKUP($A132,'8 Oct - LIVE LDS Data'!$A$3:$AAD$1504,6,FALSE))</f>
        <v>2023</v>
      </c>
      <c r="H132" s="7294">
        <f>IF(VLOOKUP($A132,'8 Oct - LIVE LDS Data'!$A$3:$AAD$1504,7,FALSE)=0/1/1900,"",VLOOKUP($A132,'8 Oct - LIVE LDS Data'!$A$3:$AAD$1504,7,FALSE))</f>
        <v>2041</v>
      </c>
      <c r="I132" s="7294" t="str">
        <f>IF(VLOOKUP($A132,'8 Oct - LIVE LDS Data'!$A$3:$AAD$1504,8,FALSE)=0/1/1900,"",VLOOKUP($A132,'8 Oct - LIVE LDS Data'!$A$3:$AAD$1504,8,FALSE))</f>
        <v>N</v>
      </c>
      <c r="J132" s="7294" t="str">
        <f>IF(VLOOKUP($A132,'8 Oct - LIVE LDS Data'!$A$3:$AAD$1504,9,FALSE)=0/1/1900,"",VLOOKUP($A132,'8 Oct - LIVE LDS Data'!$A$3:$AAD$1504,9,FALSE))</f>
        <v>Y</v>
      </c>
      <c r="K132" s="7295">
        <f>IF(VLOOKUP($A132,'8 Oct - LIVE LDS Data'!$A$3:$AAD$1504,10,FALSE)=0/1/1900,"",VLOOKUP($A132,'8 Oct - LIVE LDS Data'!$A$3:$AAD$1504,10,FALSE))</f>
        <v>41899</v>
      </c>
      <c r="L132" s="7297">
        <f>IF(VLOOKUP($A132,'8 Oct - LIVE LDS Data'!$A$3:$AAD$1504,33,FALSE)=0/1/1900,"",VLOOKUP($A132,'8 Oct - LIVE LDS Data'!$A$3:$AAD$1504,33,FALSE))</f>
        <v>44013</v>
      </c>
      <c r="M132" s="7297">
        <f>IF(VLOOKUP($A132,'8 Oct - LIVE LDS Data'!$A$3:$AAD$1504,34,FALSE)=0/1/1900,"",VLOOKUP($A132,'8 Oct - LIVE LDS Data'!$A$3:$AAD$1504,34,FALSE))</f>
        <v>44018</v>
      </c>
      <c r="N132" s="7297">
        <f>IF(VLOOKUP($A132,'8 Oct - LIVE LDS Data'!$A$3:$AAD$1504,40,FALSE)=0/1/1900,"",VLOOKUP($A132,'8 Oct - LIVE LDS Data'!$A$3:$AAD$1504,40,FALSE))</f>
        <v>44835</v>
      </c>
      <c r="O132" s="7297">
        <f>IF(VLOOKUP($A132,'8 Oct - LIVE LDS Data'!$A$3:$AAD$1504,41,FALSE)=0/1/1900,"",VLOOKUP($A132,'8 Oct - LIVE LDS Data'!$A$3:$AAD$1504,41,FALSE))</f>
        <v>44929</v>
      </c>
      <c r="P132" s="7297">
        <f>IF(VLOOKUP($A132,'8 Oct - LIVE LDS Data'!$A$3:$AAD$1504,47,FALSE)=0/1/1900,"",VLOOKUP($A132,'8 Oct - LIVE LDS Data'!$A$3:$AAD$1504,47,FALSE))</f>
        <v>45170</v>
      </c>
      <c r="Q132" s="7297">
        <f>IF(VLOOKUP($A132,'8 Oct - LIVE LDS Data'!$A$3:$AAD$1504,48,FALSE)=0/1/1900,"",VLOOKUP($A132,'8 Oct - LIVE LDS Data'!$A$3:$AAD$1504,48,FALSE))</f>
        <v>45170</v>
      </c>
      <c r="R132" s="7297" t="str">
        <f>IF(VLOOKUP($A132,'8 Oct - LIVE LDS Data'!$A$3:$AAD$1504,54,FALSE)=0/1/1900,"",VLOOKUP($A132,'8 Oct - LIVE LDS Data'!$A$3:$AAD$1504,54,FALSE))</f>
        <v/>
      </c>
      <c r="S132" s="7297" t="str">
        <f>IF(VLOOKUP($A132,'8 Oct - LIVE LDS Data'!$A$3:$AAD$1504,55,FALSE)=0/1/1900,"",VLOOKUP($A132,'8 Oct - LIVE LDS Data'!$A$3:$AAD$1504,55,FALSE))</f>
        <v/>
      </c>
      <c r="T132" s="7297" t="str">
        <f>IF(VLOOKUP($A132,'8 Oct - LIVE LDS Data'!$A$3:$AAD$1504,60,FALSE)=0/1/1900,"",VLOOKUP($A132,'8 Oct - LIVE LDS Data'!$A$3:$AAD$1504,60,FALSE))</f>
        <v>1. Oct 2024
2. March 2025</v>
      </c>
      <c r="U132" s="7297">
        <f>IF(VLOOKUP($A132,'8 Oct - LIVE LDS Data'!$A$3:$AAD$1504,63,FALSE)=0/1/1900,"",VLOOKUP($A132,'8 Oct - LIVE LDS Data'!$A$3:$AAD$1504,63,FALSE))</f>
        <v>45901</v>
      </c>
      <c r="V132" s="7297">
        <f>IF(VLOOKUP($A132,'8 Oct - LIVE LDS Data'!$A$3:$AAD$1504,66,FALSE)=0/1/1900,"",VLOOKUP($A132,'8 Oct - LIVE LDS Data'!$A$3:$AAD$1504,66,FALSE))</f>
        <v>46266</v>
      </c>
      <c r="W132" s="7537" t="str">
        <f>IF(VLOOKUP($A132,'8 Oct - LIVE LDS Data'!$A$3:$AAD$1504,68,FALSE)=0/1/1900,"",VLOOKUP($A132,'8 Oct - LIVE LDS Data'!$A$3:$AAD$1504,68,FALSE))</f>
        <v>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v>
      </c>
      <c r="X132" s="7314" t="str">
        <f>IF(VLOOKUP($A132,'8 Oct - LIVE LDS Data'!$A$3:$AAD$1504,79,FALSE)=0/1/1900,"",VLOOKUP($A132,'8 Oct - LIVE LDS Data'!$A$3:$AAD$1504,79,FALSE))</f>
        <v>Published (second)</v>
      </c>
      <c r="Y132" s="7315" t="s">
        <v>90</v>
      </c>
      <c r="Z132" s="7538" t="s">
        <v>8056</v>
      </c>
      <c r="AA132" s="7300">
        <f>IF(VLOOKUP($A132,'8 Oct - LIVE LDS Data'!$A$3:$AAD$1504,72,FALSE)=0/1/1900,"",VLOOKUP($A132,'8 Oct - LIVE LDS Data'!$A$3:$AAD$1504,72,FALSE))</f>
        <v>45317</v>
      </c>
      <c r="AB132" s="7300">
        <f>IF(VLOOKUP($A132,'8 Oct - LIVE LDS Data'!$A$3:$AAD$1504,73,FALSE)=0/1/1900,"",VLOOKUP($A132,'8 Oct - LIVE LDS Data'!$A$3:$AAD$1504,73,FALSE))</f>
        <v>45786</v>
      </c>
      <c r="AC132" s="7300">
        <f>IF(VLOOKUP($A132,'8 Oct - LIVE LDS Data'!$A$3:$AAD$1504,75,FALSE)=0/1/1900,"",VLOOKUP($A132,'8 Oct - LIVE LDS Data'!$A$3:$AAD$1504,75,FALSE))</f>
        <v>45602</v>
      </c>
      <c r="AD132" s="7300">
        <f>IF(VLOOKUP($A132,'8 Oct - LIVE LDS Data'!$A$3:$AAD$1504,76,FALSE)=0/1/1900,"",VLOOKUP($A132,'8 Oct - LIVE LDS Data'!$A$3:$AAD$1504,76,FALSE))</f>
        <v>45786</v>
      </c>
    </row>
    <row r="133" spans="1:30" s="610" customFormat="1" ht="30" hidden="1" customHeight="1" x14ac:dyDescent="0.2">
      <c r="A133" s="1465" t="s">
        <v>2629</v>
      </c>
      <c r="B133" s="1465"/>
      <c r="C133" s="1465" t="s">
        <v>2630</v>
      </c>
      <c r="D133" s="1466"/>
      <c r="E133" s="1466"/>
      <c r="F133" s="7293" t="str">
        <f>IF(VLOOKUP($A133,'8 Oct - LIVE LDS Data'!$A$3:$AAD$1504,4,FALSE)=0/1/1900,"",VLOOKUP($A133,'8 Oct - LIVE LDS Data'!$A$3:$AAD$1504,4,FALSE))</f>
        <v>Oadby and Wigston New Local Plan 2041</v>
      </c>
      <c r="G133" s="7294" t="str">
        <f>IF(VLOOKUP($A133,'8 Oct - LIVE LDS Data'!$A$3:$AAD$1504,6,FALSE)=0/1/1900,"",VLOOKUP($A133,'8 Oct - LIVE LDS Data'!$A$3:$AAD$1504,6,FALSE))</f>
        <v>2020</v>
      </c>
      <c r="H133" s="7294" t="str">
        <f>IF(VLOOKUP($A133,'8 Oct - LIVE LDS Data'!$A$3:$AAD$1504,7,FALSE)=0/1/1900,"",VLOOKUP($A133,'8 Oct - LIVE LDS Data'!$A$3:$AAD$1504,7,FALSE))</f>
        <v>2041</v>
      </c>
      <c r="I133" s="7294" t="str">
        <f>IF(VLOOKUP($A133,'8 Oct - LIVE LDS Data'!$A$3:$AAD$1504,8,FALSE)=0/1/1900,"",VLOOKUP($A133,'8 Oct - LIVE LDS Data'!$A$3:$AAD$1504,8,FALSE))</f>
        <v>N</v>
      </c>
      <c r="J133" s="7294" t="str">
        <f>IF(VLOOKUP($A133,'8 Oct - LIVE LDS Data'!$A$3:$AAD$1504,9,FALSE)=0/1/1900,"",VLOOKUP($A133,'8 Oct - LIVE LDS Data'!$A$3:$AAD$1504,9,FALSE))</f>
        <v>N</v>
      </c>
      <c r="K133" s="7295">
        <f>IF(VLOOKUP($A133,'8 Oct - LIVE LDS Data'!$A$3:$AAD$1504,10,FALSE)=0/1/1900,"",VLOOKUP($A133,'8 Oct - LIVE LDS Data'!$A$3:$AAD$1504,10,FALSE))</f>
        <v>43571</v>
      </c>
      <c r="L133" s="7297" t="str">
        <f>IF(VLOOKUP($A133,'8 Oct - LIVE LDS Data'!$A$3:$AAD$1504,33,FALSE)=0/1/1900,"",VLOOKUP($A133,'8 Oct - LIVE LDS Data'!$A$3:$AAD$1504,33,FALSE))</f>
        <v>August</v>
      </c>
      <c r="M133" s="7297">
        <f>IF(VLOOKUP($A133,'8 Oct - LIVE LDS Data'!$A$3:$AAD$1504,34,FALSE)=0/1/1900,"",VLOOKUP($A133,'8 Oct - LIVE LDS Data'!$A$3:$AAD$1504,34,FALSE))</f>
        <v>44442</v>
      </c>
      <c r="N133" s="7297">
        <f>IF(VLOOKUP($A133,'8 Oct - LIVE LDS Data'!$A$3:$AAD$1504,40,FALSE)=0/1/1900,"",VLOOKUP($A133,'8 Oct - LIVE LDS Data'!$A$3:$AAD$1504,40,FALSE))</f>
        <v>45383</v>
      </c>
      <c r="O133" s="7297">
        <f>IF(VLOOKUP($A133,'8 Oct - LIVE LDS Data'!$A$3:$AAD$1504,41,FALSE)=0/1/1900,"",VLOOKUP($A133,'8 Oct - LIVE LDS Data'!$A$3:$AAD$1504,41,FALSE))</f>
        <v>45385</v>
      </c>
      <c r="P133" s="7297" t="str">
        <f>IF(VLOOKUP($A133,'8 Oct - LIVE LDS Data'!$A$3:$AAD$1504,47,FALSE)=0/1/1900,"",VLOOKUP($A133,'8 Oct - LIVE LDS Data'!$A$3:$AAD$1504,47,FALSE))</f>
        <v/>
      </c>
      <c r="Q133" s="7297" t="str">
        <f>IF(VLOOKUP($A133,'8 Oct - LIVE LDS Data'!$A$3:$AAD$1504,48,FALSE)=0/1/1900,"",VLOOKUP($A133,'8 Oct - LIVE LDS Data'!$A$3:$AAD$1504,48,FALSE))</f>
        <v/>
      </c>
      <c r="R133" s="7297" t="str">
        <f>IF(VLOOKUP($A133,'8 Oct - LIVE LDS Data'!$A$3:$AAD$1504,54,FALSE)=0/1/1900,"",VLOOKUP($A133,'8 Oct - LIVE LDS Data'!$A$3:$AAD$1504,54,FALSE))</f>
        <v/>
      </c>
      <c r="S133" s="7297" t="str">
        <f>IF(VLOOKUP($A133,'8 Oct - LIVE LDS Data'!$A$3:$AAD$1504,55,FALSE)=0/1/1900,"",VLOOKUP($A133,'8 Oct - LIVE LDS Data'!$A$3:$AAD$1504,55,FALSE))</f>
        <v/>
      </c>
      <c r="T133" s="7297" t="str">
        <f>IF(VLOOKUP($A133,'8 Oct - LIVE LDS Data'!$A$3:$AAD$1504,60,FALSE)=0/1/1900,"",VLOOKUP($A133,'8 Oct - LIVE LDS Data'!$A$3:$AAD$1504,60,FALSE))</f>
        <v>1. Jan 2025
2. Feb 2026</v>
      </c>
      <c r="U133" s="7297">
        <f>IF(VLOOKUP($A133,'8 Oct - LIVE LDS Data'!$A$3:$AAD$1504,63,FALSE)=0/1/1900,"",VLOOKUP($A133,'8 Oct - LIVE LDS Data'!$A$3:$AAD$1504,63,FALSE))</f>
        <v>46174</v>
      </c>
      <c r="V133" s="7297">
        <f>IF(VLOOKUP($A133,'8 Oct - LIVE LDS Data'!$A$3:$AAD$1504,66,FALSE)=0/1/1900,"",VLOOKUP($A133,'8 Oct - LIVE LDS Data'!$A$3:$AAD$1504,66,FALSE))</f>
        <v>46478</v>
      </c>
      <c r="W133" s="7537" t="str">
        <f>IF(VLOOKUP($A133,'8 Oct - LIVE LDS Data'!$A$3:$AAD$1504,68,FALSE)=0/1/1900,"",VLOOKUP($A133,'8 Oct - LIVE LDS Data'!$A$3:$AAD$1504,68,FALSE))</f>
        <v xml:space="preserve">They completed a reg 19 consultation Jan-Feb 2025 but have now decided pause their work to go backwards and bring forward a plan that reflects new LHN which is reflected in the Feb 2025 LDS. </v>
      </c>
      <c r="X133" s="7314" t="str">
        <f>IF(VLOOKUP($A133,'8 Oct - LIVE LDS Data'!$A$3:$AAD$1504,79,FALSE)=0/1/1900,"",VLOOKUP($A133,'8 Oct - LIVE LDS Data'!$A$3:$AAD$1504,79,FALSE))</f>
        <v>Published
[to re-publish]</v>
      </c>
      <c r="Y133" s="7315" t="s">
        <v>90</v>
      </c>
      <c r="Z133" s="7538" t="s">
        <v>8053</v>
      </c>
      <c r="AA133" s="7300">
        <f>IF(VLOOKUP($A133,'8 Oct - LIVE LDS Data'!$A$3:$AAD$1504,72,FALSE)=0/1/1900,"",VLOOKUP($A133,'8 Oct - LIVE LDS Data'!$A$3:$AAD$1504,72,FALSE))</f>
        <v>45791</v>
      </c>
      <c r="AB133" s="7300">
        <f>IF(VLOOKUP($A133,'8 Oct - LIVE LDS Data'!$A$3:$AAD$1504,73,FALSE)=0/1/1900,"",VLOOKUP($A133,'8 Oct - LIVE LDS Data'!$A$3:$AAD$1504,73,FALSE))</f>
        <v>45700</v>
      </c>
      <c r="AC133" s="7300">
        <f>IF(VLOOKUP($A133,'8 Oct - LIVE LDS Data'!$A$3:$AAD$1504,75,FALSE)=0/1/1900,"",VLOOKUP($A133,'8 Oct - LIVE LDS Data'!$A$3:$AAD$1504,75,FALSE))</f>
        <v>45791</v>
      </c>
      <c r="AD133" s="7300">
        <f>IF(VLOOKUP($A133,'8 Oct - LIVE LDS Data'!$A$3:$AAD$1504,76,FALSE)=0/1/1900,"",VLOOKUP($A133,'8 Oct - LIVE LDS Data'!$A$3:$AAD$1504,76,FALSE))</f>
        <v>45700</v>
      </c>
    </row>
    <row r="134" spans="1:30" s="610" customFormat="1" ht="40" hidden="1" customHeight="1" x14ac:dyDescent="0.2">
      <c r="A134" s="7309" t="s">
        <v>2645</v>
      </c>
      <c r="B134" s="7309"/>
      <c r="C134" s="7309" t="s">
        <v>4203</v>
      </c>
      <c r="D134" s="7310"/>
      <c r="E134" s="7310"/>
      <c r="F134" s="7293" t="str">
        <f>IF(VLOOKUP($A134,'8 Oct - LIVE LDS Data'!$A$3:$AAD$1504,4,FALSE)=0/1/1900,"",VLOOKUP($A134,'8 Oct - LIVE LDS Data'!$A$3:$AAD$1504,4,FALSE))</f>
        <v>New Local Plan</v>
      </c>
      <c r="G134" s="7294" t="str">
        <f>IF(VLOOKUP($A134,'8 Oct - LIVE LDS Data'!$A$3:$AAD$1504,6,FALSE)=0/1/1900,"",VLOOKUP($A134,'8 Oct - LIVE LDS Data'!$A$3:$AAD$1504,6,FALSE))</f>
        <v/>
      </c>
      <c r="H134" s="7294" t="str">
        <f>IF(VLOOKUP($A134,'8 Oct - LIVE LDS Data'!$A$3:$AAD$1504,7,FALSE)=0/1/1900,"",VLOOKUP($A134,'8 Oct - LIVE LDS Data'!$A$3:$AAD$1504,7,FALSE))</f>
        <v/>
      </c>
      <c r="I134" s="7294" t="str">
        <f>IF(VLOOKUP($A134,'8 Oct - LIVE LDS Data'!$A$3:$AAD$1504,8,FALSE)=0/1/1900,"",VLOOKUP($A134,'8 Oct - LIVE LDS Data'!$A$3:$AAD$1504,8,FALSE))</f>
        <v>N</v>
      </c>
      <c r="J134" s="7294" t="str">
        <f>IF(VLOOKUP($A134,'8 Oct - LIVE LDS Data'!$A$3:$AAD$1504,9,FALSE)=0/1/1900,"",VLOOKUP($A134,'8 Oct - LIVE LDS Data'!$A$3:$AAD$1504,9,FALSE))</f>
        <v>N</v>
      </c>
      <c r="K134" s="7295" t="str">
        <f>IF(VLOOKUP($A134,'8 Oct - LIVE LDS Data'!$A$3:$AAD$1504,10,FALSE)=0/1/1900,"",VLOOKUP($A134,'8 Oct - LIVE LDS Data'!$A$3:$AAD$1504,10,FALSE))</f>
        <v>22 June 2022</v>
      </c>
      <c r="L134" s="7295"/>
      <c r="M134" s="7295"/>
      <c r="N134" s="7295"/>
      <c r="O134" s="7295"/>
      <c r="P134" s="7295"/>
      <c r="Q134" s="7295"/>
      <c r="R134" s="7295"/>
      <c r="S134" s="7295"/>
      <c r="T134" s="7297">
        <f>IF(VLOOKUP($A134,'8 Oct - LIVE LDS Data'!$A$3:$AAD$1504,60,FALSE)=0/1/1900,"",VLOOKUP($A134,'8 Oct - LIVE LDS Data'!$A$3:$AAD$1504,60,FALSE))</f>
        <v>46569</v>
      </c>
      <c r="U134" s="7297">
        <f>IF(VLOOKUP($A134,'8 Oct - LIVE LDS Data'!$A$3:$AAD$1504,63,FALSE)=0/1/1900,"",VLOOKUP($A134,'8 Oct - LIVE LDS Data'!$A$3:$AAD$1504,63,FALSE))</f>
        <v>46784</v>
      </c>
      <c r="V134" s="7297">
        <f>IF(VLOOKUP($A134,'8 Oct - LIVE LDS Data'!$A$3:$AAD$1504,66,FALSE)=0/1/1900,"",VLOOKUP($A134,'8 Oct - LIVE LDS Data'!$A$3:$AAD$1504,66,FALSE))</f>
        <v>47027</v>
      </c>
      <c r="W134" s="7537" t="str">
        <f>IF(VLOOKUP($A134,'8 Oct - LIVE LDS Data'!$A$3:$AAD$1504,68,FALSE)=0/1/1900,"",VLOOKUP($A134,'8 Oct - LIVE LDS Data'!$A$3:$AAD$1504,68,FALSE))</f>
        <v>New Feb LDS on web-page</v>
      </c>
      <c r="X134" s="7314" t="str">
        <f>IF(VLOOKUP($A134,'8 Oct - LIVE LDS Data'!$A$3:$AAD$1504,79,FALSE)=0/1/1900,"",VLOOKUP($A134,'8 Oct - LIVE LDS Data'!$A$3:$AAD$1504,79,FALSE))</f>
        <v>new plan to be prepared under new system</v>
      </c>
      <c r="Y134" s="7315" t="s">
        <v>3757</v>
      </c>
      <c r="Z134" s="7538" t="s">
        <v>226</v>
      </c>
      <c r="AA134" s="7300">
        <f>IF(VLOOKUP($A134,'8 Oct - LIVE LDS Data'!$A$3:$AAD$1504,72,FALSE)=0/1/1900,"",VLOOKUP($A134,'8 Oct - LIVE LDS Data'!$A$3:$AAD$1504,72,FALSE))</f>
        <v>45141</v>
      </c>
      <c r="AB134" s="7300">
        <f>IF(VLOOKUP($A134,'8 Oct - LIVE LDS Data'!$A$3:$AAD$1504,73,FALSE)=0/1/1900,"",VLOOKUP($A134,'8 Oct - LIVE LDS Data'!$A$3:$AAD$1504,73,FALSE))</f>
        <v>45791</v>
      </c>
      <c r="AC134" s="7300">
        <f>IF(VLOOKUP($A134,'8 Oct - LIVE LDS Data'!$A$3:$AAD$1504,75,FALSE)=0/1/1900,"",VLOOKUP($A134,'8 Oct - LIVE LDS Data'!$A$3:$AAD$1504,75,FALSE))</f>
        <v>45141</v>
      </c>
      <c r="AD134" s="7300">
        <f>IF(VLOOKUP($A134,'8 Oct - LIVE LDS Data'!$A$3:$AAD$1504,76,FALSE)=0/1/1900,"",VLOOKUP($A134,'8 Oct - LIVE LDS Data'!$A$3:$AAD$1504,76,FALSE))</f>
        <v>45791</v>
      </c>
    </row>
    <row r="135" spans="1:30" s="610" customFormat="1" ht="40" hidden="1" customHeight="1" x14ac:dyDescent="0.2">
      <c r="A135" s="1465" t="s">
        <v>2689</v>
      </c>
      <c r="B135" s="1465"/>
      <c r="C135" s="1465" t="s">
        <v>4204</v>
      </c>
      <c r="D135" s="1466"/>
      <c r="E135" s="1466"/>
      <c r="F135" s="7293" t="str">
        <f>IF(VLOOKUP($A135,'8 Oct - LIVE LDS Data'!$A$3:$AAD$1504,4,FALSE)=0/1/1900,"",VLOOKUP($A135,'8 Oct - LIVE LDS Data'!$A$3:$AAD$1504,4,FALSE))</f>
        <v>Revised National Park Local Plan parts 1 and 2</v>
      </c>
      <c r="G135" s="7294" t="str">
        <f>IF(VLOOKUP($A135,'8 Oct - LIVE LDS Data'!$A$3:$AAD$1504,6,FALSE)=0/1/1900,"",VLOOKUP($A135,'8 Oct - LIVE LDS Data'!$A$3:$AAD$1504,6,FALSE))</f>
        <v/>
      </c>
      <c r="H135" s="7294" t="str">
        <f>IF(VLOOKUP($A135,'8 Oct - LIVE LDS Data'!$A$3:$AAD$1504,7,FALSE)=0/1/1900,"",VLOOKUP($A135,'8 Oct - LIVE LDS Data'!$A$3:$AAD$1504,7,FALSE))</f>
        <v/>
      </c>
      <c r="I135" s="7294" t="str">
        <f>IF(VLOOKUP($A135,'8 Oct - LIVE LDS Data'!$A$3:$AAD$1504,8,FALSE)=0/1/1900,"",VLOOKUP($A135,'8 Oct - LIVE LDS Data'!$A$3:$AAD$1504,8,FALSE))</f>
        <v>N</v>
      </c>
      <c r="J135" s="7294" t="str">
        <f>IF(VLOOKUP($A135,'8 Oct - LIVE LDS Data'!$A$3:$AAD$1504,9,FALSE)=0/1/1900,"",VLOOKUP($A135,'8 Oct - LIVE LDS Data'!$A$3:$AAD$1504,9,FALSE))</f>
        <v>N</v>
      </c>
      <c r="K135" s="7295">
        <f>IF(VLOOKUP($A135,'8 Oct - LIVE LDS Data'!$A$3:$AAD$1504,10,FALSE)=0/1/1900,"",VLOOKUP($A135,'8 Oct - LIVE LDS Data'!$A$3:$AAD$1504,10,FALSE))</f>
        <v>40823</v>
      </c>
      <c r="L135" s="7297">
        <f>IF(VLOOKUP($A135,'8 Oct - LIVE LDS Data'!$A$3:$AAD$1504,33,FALSE)=0/1/1900,"",VLOOKUP($A135,'8 Oct - LIVE LDS Data'!$A$3:$AAD$1504,33,FALSE))</f>
        <v>45566</v>
      </c>
      <c r="M135" s="7297">
        <f>IF(VLOOKUP($A135,'8 Oct - LIVE LDS Data'!$A$3:$AAD$1504,34,FALSE)=0/1/1900,"",VLOOKUP($A135,'8 Oct - LIVE LDS Data'!$A$3:$AAD$1504,34,FALSE))</f>
        <v>45572</v>
      </c>
      <c r="N135" s="7297">
        <f>IF(VLOOKUP($A135,'8 Oct - LIVE LDS Data'!$A$3:$AAD$1504,40,FALSE)=0/1/1900,"",VLOOKUP($A135,'8 Oct - LIVE LDS Data'!$A$3:$AAD$1504,40,FALSE))</f>
        <v>45962</v>
      </c>
      <c r="O135" s="7297" t="str">
        <f>IF(VLOOKUP($A135,'8 Oct - LIVE LDS Data'!$A$3:$AAD$1504,41,FALSE)=0/1/1900,"",VLOOKUP($A135,'8 Oct - LIVE LDS Data'!$A$3:$AAD$1504,41,FALSE))</f>
        <v/>
      </c>
      <c r="P135" s="7297" t="str">
        <f>IF(VLOOKUP($A135,'8 Oct - LIVE LDS Data'!$A$3:$AAD$1504,47,FALSE)=0/1/1900,"",VLOOKUP($A135,'8 Oct - LIVE LDS Data'!$A$3:$AAD$1504,47,FALSE))</f>
        <v/>
      </c>
      <c r="Q135" s="7297" t="str">
        <f>IF(VLOOKUP($A135,'8 Oct - LIVE LDS Data'!$A$3:$AAD$1504,48,FALSE)=0/1/1900,"",VLOOKUP($A135,'8 Oct - LIVE LDS Data'!$A$3:$AAD$1504,48,FALSE))</f>
        <v/>
      </c>
      <c r="R135" s="7297" t="str">
        <f>IF(VLOOKUP($A135,'8 Oct - LIVE LDS Data'!$A$3:$AAD$1504,54,FALSE)=0/1/1900,"",VLOOKUP($A135,'8 Oct - LIVE LDS Data'!$A$3:$AAD$1504,54,FALSE))</f>
        <v/>
      </c>
      <c r="S135" s="7297" t="str">
        <f>IF(VLOOKUP($A135,'8 Oct - LIVE LDS Data'!$A$3:$AAD$1504,55,FALSE)=0/1/1900,"",VLOOKUP($A135,'8 Oct - LIVE LDS Data'!$A$3:$AAD$1504,55,FALSE))</f>
        <v/>
      </c>
      <c r="T135" s="7297">
        <f>IF(VLOOKUP($A135,'8 Oct - LIVE LDS Data'!$A$3:$AAD$1504,60,FALSE)=0/1/1900,"",VLOOKUP($A135,'8 Oct - LIVE LDS Data'!$A$3:$AAD$1504,60,FALSE))</f>
        <v>46174</v>
      </c>
      <c r="U135" s="7297">
        <f>IF(VLOOKUP($A135,'8 Oct - LIVE LDS Data'!$A$3:$AAD$1504,63,FALSE)=0/1/1900,"",VLOOKUP($A135,'8 Oct - LIVE LDS Data'!$A$3:$AAD$1504,63,FALSE))</f>
        <v>46357</v>
      </c>
      <c r="V135" s="7297">
        <f>IF(VLOOKUP($A135,'8 Oct - LIVE LDS Data'!$A$3:$AAD$1504,66,FALSE)=0/1/1900,"",VLOOKUP($A135,'8 Oct - LIVE LDS Data'!$A$3:$AAD$1504,66,FALSE))</f>
        <v>46539</v>
      </c>
      <c r="W135" s="7537" t="str">
        <f>IF(VLOOKUP($A135,'8 Oct - LIVE LDS Data'!$A$3:$AAD$1504,68,FALSE)=0/1/1900,"",VLOOKUP($A135,'8 Oct - LIVE LDS Data'!$A$3:$AAD$1504,68,FALSE))</f>
        <v>As of November 2024, it is the LPA's intention to submit a draft plan to the Secretary of State by December 2026 under the ‘old’ plan-making system. This is subject to change. Submission exp. Dec 2026</v>
      </c>
      <c r="X135" s="7314" t="str">
        <f>IF(VLOOKUP($A135,'8 Oct - LIVE LDS Data'!$A$3:$AAD$1504,79,FALSE)=0/1/1900,"",VLOOKUP($A135,'8 Oct - LIVE LDS Data'!$A$3:$AAD$1504,79,FALSE))</f>
        <v>Reg 18 ongoing</v>
      </c>
      <c r="Y135" s="7315" t="s">
        <v>3757</v>
      </c>
      <c r="Z135" s="7538" t="s">
        <v>226</v>
      </c>
      <c r="AA135" s="7300">
        <f>IF(VLOOKUP($A135,'8 Oct - LIVE LDS Data'!$A$3:$AAD$1504,72,FALSE)=0/1/1900,"",VLOOKUP($A135,'8 Oct - LIVE LDS Data'!$A$3:$AAD$1504,72,FALSE))</f>
        <v>45562</v>
      </c>
      <c r="AB135" s="7300">
        <f>IF(VLOOKUP($A135,'8 Oct - LIVE LDS Data'!$A$3:$AAD$1504,73,FALSE)=0/1/1900,"",VLOOKUP($A135,'8 Oct - LIVE LDS Data'!$A$3:$AAD$1504,73,FALSE))</f>
        <v>45700</v>
      </c>
      <c r="AC135" s="7300">
        <f>IF(VLOOKUP($A135,'8 Oct - LIVE LDS Data'!$A$3:$AAD$1504,75,FALSE)=0/1/1900,"",VLOOKUP($A135,'8 Oct - LIVE LDS Data'!$A$3:$AAD$1504,75,FALSE))</f>
        <v>45791</v>
      </c>
      <c r="AD135" s="7300">
        <f>IF(VLOOKUP($A135,'8 Oct - LIVE LDS Data'!$A$3:$AAD$1504,76,FALSE)=0/1/1900,"",VLOOKUP($A135,'8 Oct - LIVE LDS Data'!$A$3:$AAD$1504,76,FALSE))</f>
        <v>45700</v>
      </c>
    </row>
    <row r="136" spans="1:30" s="610" customFormat="1" ht="30" hidden="1" customHeight="1" x14ac:dyDescent="0.2">
      <c r="A136" s="1465" t="s">
        <v>2697</v>
      </c>
      <c r="B136" s="1465"/>
      <c r="C136" s="1465" t="s">
        <v>2698</v>
      </c>
      <c r="D136" s="1466"/>
      <c r="E136" s="1466"/>
      <c r="F136" s="7293" t="str">
        <f>IF(VLOOKUP($A136,'8 Oct - LIVE LDS Data'!$A$3:$AAD$1504,4,FALSE)=0/1/1900,"",VLOOKUP($A136,'8 Oct - LIVE LDS Data'!$A$3:$AAD$1504,4,FALSE))</f>
        <v>Pendle Local Plan 4th Edition (2021-2040)</v>
      </c>
      <c r="G136" s="7294">
        <f>IF(VLOOKUP($A136,'8 Oct - LIVE LDS Data'!$A$3:$AAD$1504,6,FALSE)=0/1/1900,"",VLOOKUP($A136,'8 Oct - LIVE LDS Data'!$A$3:$AAD$1504,6,FALSE))</f>
        <v>2021</v>
      </c>
      <c r="H136" s="7294">
        <f>IF(VLOOKUP($A136,'8 Oct - LIVE LDS Data'!$A$3:$AAD$1504,7,FALSE)=0/1/1900,"",VLOOKUP($A136,'8 Oct - LIVE LDS Data'!$A$3:$AAD$1504,7,FALSE))</f>
        <v>2040</v>
      </c>
      <c r="I136" s="7294" t="str">
        <f>IF(VLOOKUP($A136,'8 Oct - LIVE LDS Data'!$A$3:$AAD$1504,8,FALSE)=0/1/1900,"",VLOOKUP($A136,'8 Oct - LIVE LDS Data'!$A$3:$AAD$1504,8,FALSE))</f>
        <v>N</v>
      </c>
      <c r="J136" s="7294" t="str">
        <f>IF(VLOOKUP($A136,'8 Oct - LIVE LDS Data'!$A$3:$AAD$1504,9,FALSE)=0/1/1900,"",VLOOKUP($A136,'8 Oct - LIVE LDS Data'!$A$3:$AAD$1504,9,FALSE))</f>
        <v>N</v>
      </c>
      <c r="K136" s="7295">
        <f>IF(VLOOKUP($A136,'8 Oct - LIVE LDS Data'!$A$3:$AAD$1504,10,FALSE)=0/1/1900,"",VLOOKUP($A136,'8 Oct - LIVE LDS Data'!$A$3:$AAD$1504,10,FALSE))</f>
        <v>42355</v>
      </c>
      <c r="L136" s="7297">
        <f>IF(VLOOKUP($A136,'8 Oct - LIVE LDS Data'!$A$3:$AAD$1504,33,FALSE)=0/1/1900,"",VLOOKUP($A136,'8 Oct - LIVE LDS Data'!$A$3:$AAD$1504,33,FALSE))</f>
        <v>45078</v>
      </c>
      <c r="M136" s="7297">
        <f>IF(VLOOKUP($A136,'8 Oct - LIVE LDS Data'!$A$3:$AAD$1504,34,FALSE)=0/1/1900,"",VLOOKUP($A136,'8 Oct - LIVE LDS Data'!$A$3:$AAD$1504,34,FALSE))</f>
        <v>45100</v>
      </c>
      <c r="N136" s="7297" t="str">
        <f>IF(VLOOKUP($A136,'8 Oct - LIVE LDS Data'!$A$3:$AAD$1504,40,FALSE)=0/1/1900,"",VLOOKUP($A136,'8 Oct - LIVE LDS Data'!$A$3:$AAD$1504,40,FALSE))</f>
        <v/>
      </c>
      <c r="O136" s="7297" t="str">
        <f>IF(VLOOKUP($A136,'8 Oct - LIVE LDS Data'!$A$3:$AAD$1504,41,FALSE)=0/1/1900,"",VLOOKUP($A136,'8 Oct - LIVE LDS Data'!$A$3:$AAD$1504,41,FALSE))</f>
        <v/>
      </c>
      <c r="P136" s="7297" t="str">
        <f>IF(VLOOKUP($A136,'8 Oct - LIVE LDS Data'!$A$3:$AAD$1504,47,FALSE)=0/1/1900,"",VLOOKUP($A136,'8 Oct - LIVE LDS Data'!$A$3:$AAD$1504,47,FALSE))</f>
        <v/>
      </c>
      <c r="Q136" s="7297" t="str">
        <f>IF(VLOOKUP($A136,'8 Oct - LIVE LDS Data'!$A$3:$AAD$1504,48,FALSE)=0/1/1900,"",VLOOKUP($A136,'8 Oct - LIVE LDS Data'!$A$3:$AAD$1504,48,FALSE))</f>
        <v/>
      </c>
      <c r="R136" s="7297" t="str">
        <f>IF(VLOOKUP($A136,'8 Oct - LIVE LDS Data'!$A$3:$AAD$1504,54,FALSE)=0/1/1900,"",VLOOKUP($A136,'8 Oct - LIVE LDS Data'!$A$3:$AAD$1504,54,FALSE))</f>
        <v/>
      </c>
      <c r="S136" s="7297" t="str">
        <f>IF(VLOOKUP($A136,'8 Oct - LIVE LDS Data'!$A$3:$AAD$1504,55,FALSE)=0/1/1900,"",VLOOKUP($A136,'8 Oct - LIVE LDS Data'!$A$3:$AAD$1504,55,FALSE))</f>
        <v/>
      </c>
      <c r="T136" s="7297">
        <f>IF(VLOOKUP($A136,'8 Oct - LIVE LDS Data'!$A$3:$AAD$1504,60,FALSE)=0/1/1900,"",VLOOKUP($A136,'8 Oct - LIVE LDS Data'!$A$3:$AAD$1504,60,FALSE))</f>
        <v>45566</v>
      </c>
      <c r="U136" s="7297">
        <f>IF(VLOOKUP($A136,'8 Oct - LIVE LDS Data'!$A$3:$AAD$1504,63,FALSE)=0/1/1900,"",VLOOKUP($A136,'8 Oct - LIVE LDS Data'!$A$3:$AAD$1504,63,FALSE))</f>
        <v>45689</v>
      </c>
      <c r="V136" s="7297">
        <f>IF(VLOOKUP($A136,'8 Oct - LIVE LDS Data'!$A$3:$AAD$1504,66,FALSE)=0/1/1900,"",VLOOKUP($A136,'8 Oct - LIVE LDS Data'!$A$3:$AAD$1504,66,FALSE))</f>
        <v>46357</v>
      </c>
      <c r="W136" s="7537" t="str">
        <f>IF(VLOOKUP($A136,'8 Oct - LIVE LDS Data'!$A$3:$AAD$1504,68,FALSE)=0/1/1900,"",VLOOKUP($A136,'8 Oct - LIVE LDS Data'!$A$3:$AAD$1504,68,FALSE))</f>
        <v>Submitted 18 Feb 2025</v>
      </c>
      <c r="X136" s="7314" t="str">
        <f>IF(VLOOKUP($A136,'8 Oct - LIVE LDS Data'!$A$3:$AAD$1504,79,FALSE)=0/1/1900,"",VLOOKUP($A136,'8 Oct - LIVE LDS Data'!$A$3:$AAD$1504,79,FALSE))</f>
        <v>Submitted
[plus a new plan to be prepared under new system]</v>
      </c>
      <c r="Y136" s="7315" t="s">
        <v>3757</v>
      </c>
      <c r="Z136" s="7538" t="s">
        <v>8058</v>
      </c>
      <c r="AA136" s="7300">
        <f>IF(VLOOKUP($A136,'8 Oct - LIVE LDS Data'!$A$3:$AAD$1504,72,FALSE)=0/1/1900,"",VLOOKUP($A136,'8 Oct - LIVE LDS Data'!$A$3:$AAD$1504,72,FALSE))</f>
        <v>45576</v>
      </c>
      <c r="AB136" s="7300">
        <f>IF(VLOOKUP($A136,'8 Oct - LIVE LDS Data'!$A$3:$AAD$1504,73,FALSE)=0/1/1900,"",VLOOKUP($A136,'8 Oct - LIVE LDS Data'!$A$3:$AAD$1504,73,FALSE))</f>
        <v>45791</v>
      </c>
      <c r="AC136" s="7300" t="str">
        <f>IF(VLOOKUP($A136,'8 Oct - LIVE LDS Data'!$A$3:$AAD$1504,75,FALSE)=0/1/1900,"",VLOOKUP($A136,'8 Oct - LIVE LDS Data'!$A$3:$AAD$1504,75,FALSE))</f>
        <v/>
      </c>
      <c r="AD136" s="7300">
        <f>IF(VLOOKUP($A136,'8 Oct - LIVE LDS Data'!$A$3:$AAD$1504,76,FALSE)=0/1/1900,"",VLOOKUP($A136,'8 Oct - LIVE LDS Data'!$A$3:$AAD$1504,76,FALSE))</f>
        <v>45791</v>
      </c>
    </row>
    <row r="137" spans="1:30" s="610" customFormat="1" ht="30" customHeight="1" x14ac:dyDescent="0.2">
      <c r="A137" s="1465" t="s">
        <v>2712</v>
      </c>
      <c r="B137" s="1465"/>
      <c r="C137" s="1465" t="s">
        <v>2713</v>
      </c>
      <c r="D137" s="1466"/>
      <c r="E137" s="1466"/>
      <c r="F137" s="7293" t="str">
        <f>IF(VLOOKUP($A137,'8 Oct - LIVE LDS Data'!$A$3:$AAD$1504,4,FALSE)=0/1/1900,"",VLOOKUP($A137,'8 Oct - LIVE LDS Data'!$A$3:$AAD$1504,4,FALSE))</f>
        <v>Peterborough Local Plan 2023-2044</v>
      </c>
      <c r="G137" s="7294">
        <f>IF(VLOOKUP($A137,'8 Oct - LIVE LDS Data'!$A$3:$AAD$1504,6,FALSE)=0/1/1900,"",VLOOKUP($A137,'8 Oct - LIVE LDS Data'!$A$3:$AAD$1504,6,FALSE))</f>
        <v>2023</v>
      </c>
      <c r="H137" s="7294">
        <f>IF(VLOOKUP($A137,'8 Oct - LIVE LDS Data'!$A$3:$AAD$1504,7,FALSE)=0/1/1900,"",VLOOKUP($A137,'8 Oct - LIVE LDS Data'!$A$3:$AAD$1504,7,FALSE))</f>
        <v>2044</v>
      </c>
      <c r="I137" s="7294" t="str">
        <f>IF(VLOOKUP($A137,'8 Oct - LIVE LDS Data'!$A$3:$AAD$1504,8,FALSE)=0/1/1900,"",VLOOKUP($A137,'8 Oct - LIVE LDS Data'!$A$3:$AAD$1504,8,FALSE))</f>
        <v>N</v>
      </c>
      <c r="J137" s="7294" t="str">
        <f>IF(VLOOKUP($A137,'8 Oct - LIVE LDS Data'!$A$3:$AAD$1504,9,FALSE)=0/1/1900,"",VLOOKUP($A137,'8 Oct - LIVE LDS Data'!$A$3:$AAD$1504,9,FALSE))</f>
        <v>N</v>
      </c>
      <c r="K137" s="7295">
        <f>IF(VLOOKUP($A137,'8 Oct - LIVE LDS Data'!$A$3:$AAD$1504,10,FALSE)=0/1/1900,"",VLOOKUP($A137,'8 Oct - LIVE LDS Data'!$A$3:$AAD$1504,10,FALSE))</f>
        <v>43670</v>
      </c>
      <c r="L137" s="7297">
        <f>IF(VLOOKUP($A137,'8 Oct - LIVE LDS Data'!$A$3:$AAD$1504,33,FALSE)=0/1/1900,"",VLOOKUP($A137,'8 Oct - LIVE LDS Data'!$A$3:$AAD$1504,33,FALSE))</f>
        <v>45108</v>
      </c>
      <c r="M137" s="7297">
        <f>IF(VLOOKUP($A137,'8 Oct - LIVE LDS Data'!$A$3:$AAD$1504,34,FALSE)=0/1/1900,"",VLOOKUP($A137,'8 Oct - LIVE LDS Data'!$A$3:$AAD$1504,34,FALSE))</f>
        <v>45108</v>
      </c>
      <c r="N137" s="7297">
        <f>IF(VLOOKUP($A137,'8 Oct - LIVE LDS Data'!$A$3:$AAD$1504,40,FALSE)=0/1/1900,"",VLOOKUP($A137,'8 Oct - LIVE LDS Data'!$A$3:$AAD$1504,40,FALSE))</f>
        <v>45748</v>
      </c>
      <c r="O137" s="7297">
        <f>IF(VLOOKUP($A137,'8 Oct - LIVE LDS Data'!$A$3:$AAD$1504,41,FALSE)=0/1/1900,"",VLOOKUP($A137,'8 Oct - LIVE LDS Data'!$A$3:$AAD$1504,41,FALSE))</f>
        <v>45758</v>
      </c>
      <c r="P137" s="7297" t="str">
        <f>IF(VLOOKUP($A137,'8 Oct - LIVE LDS Data'!$A$3:$AAD$1504,47,FALSE)=0/1/1900,"",VLOOKUP($A137,'8 Oct - LIVE LDS Data'!$A$3:$AAD$1504,47,FALSE))</f>
        <v/>
      </c>
      <c r="Q137" s="7297" t="str">
        <f>IF(VLOOKUP($A137,'8 Oct - LIVE LDS Data'!$A$3:$AAD$1504,48,FALSE)=0/1/1900,"",VLOOKUP($A137,'8 Oct - LIVE LDS Data'!$A$3:$AAD$1504,48,FALSE))</f>
        <v/>
      </c>
      <c r="R137" s="7297" t="str">
        <f>IF(VLOOKUP($A137,'8 Oct - LIVE LDS Data'!$A$3:$AAD$1504,54,FALSE)=0/1/1900,"",VLOOKUP($A137,'8 Oct - LIVE LDS Data'!$A$3:$AAD$1504,54,FALSE))</f>
        <v/>
      </c>
      <c r="S137" s="7297" t="str">
        <f>IF(VLOOKUP($A137,'8 Oct - LIVE LDS Data'!$A$3:$AAD$1504,55,FALSE)=0/1/1900,"",VLOOKUP($A137,'8 Oct - LIVE LDS Data'!$A$3:$AAD$1504,55,FALSE))</f>
        <v/>
      </c>
      <c r="T137" s="7297">
        <f>IF(VLOOKUP($A137,'8 Oct - LIVE LDS Data'!$A$3:$AAD$1504,60,FALSE)=0/1/1900,"",VLOOKUP($A137,'8 Oct - LIVE LDS Data'!$A$3:$AAD$1504,60,FALSE))</f>
        <v>45962</v>
      </c>
      <c r="U137" s="7297">
        <f>IF(VLOOKUP($A137,'8 Oct - LIVE LDS Data'!$A$3:$AAD$1504,63,FALSE)=0/1/1900,"",VLOOKUP($A137,'8 Oct - LIVE LDS Data'!$A$3:$AAD$1504,63,FALSE))</f>
        <v>46082</v>
      </c>
      <c r="V137" s="7297">
        <f>IF(VLOOKUP($A137,'8 Oct - LIVE LDS Data'!$A$3:$AAD$1504,66,FALSE)=0/1/1900,"",VLOOKUP($A137,'8 Oct - LIVE LDS Data'!$A$3:$AAD$1504,66,FALSE))</f>
        <v>46357</v>
      </c>
      <c r="W137" s="7537" t="str">
        <f>IF(VLOOKUP($A137,'8 Oct - LIVE LDS Data'!$A$3:$AAD$1504,68,FALSE)=0/1/1900,"",VLOOKUP($A137,'8 Oct - LIVE LDS Data'!$A$3:$AAD$1504,68,FALSE))</f>
        <v>Submission now exp. March 2026</v>
      </c>
      <c r="X137" s="7314" t="str">
        <f>IF(VLOOKUP($A137,'8 Oct - LIVE LDS Data'!$A$3:$AAD$1504,79,FALSE)=0/1/1900,"",VLOOKUP($A137,'8 Oct - LIVE LDS Data'!$A$3:$AAD$1504,79,FALSE))</f>
        <v>Reg 18 completed</v>
      </c>
      <c r="Y137" s="7315" t="s">
        <v>90</v>
      </c>
      <c r="Z137" s="7538" t="s">
        <v>8051</v>
      </c>
      <c r="AA137" s="7300">
        <f>IF(VLOOKUP($A137,'8 Oct - LIVE LDS Data'!$A$3:$AAD$1504,72,FALSE)=0/1/1900,"",VLOOKUP($A137,'8 Oct - LIVE LDS Data'!$A$3:$AAD$1504,72,FALSE))</f>
        <v>45315</v>
      </c>
      <c r="AB137" s="7300">
        <f>IF(VLOOKUP($A137,'8 Oct - LIVE LDS Data'!$A$3:$AAD$1504,73,FALSE)=0/1/1900,"",VLOOKUP($A137,'8 Oct - LIVE LDS Data'!$A$3:$AAD$1504,73,FALSE))</f>
        <v>45791</v>
      </c>
      <c r="AC137" s="7300" t="str">
        <f>IF(VLOOKUP($A137,'8 Oct - LIVE LDS Data'!$A$3:$AAD$1504,75,FALSE)=0/1/1900,"",VLOOKUP($A137,'8 Oct - LIVE LDS Data'!$A$3:$AAD$1504,75,FALSE))</f>
        <v/>
      </c>
      <c r="AD137" s="7300">
        <f>IF(VLOOKUP($A137,'8 Oct - LIVE LDS Data'!$A$3:$AAD$1504,76,FALSE)=0/1/1900,"",VLOOKUP($A137,'8 Oct - LIVE LDS Data'!$A$3:$AAD$1504,76,FALSE))</f>
        <v>45856</v>
      </c>
    </row>
    <row r="138" spans="1:30" s="610" customFormat="1" ht="30" hidden="1" customHeight="1" x14ac:dyDescent="0.2">
      <c r="A138" s="1465" t="s">
        <v>2721</v>
      </c>
      <c r="B138" s="1465"/>
      <c r="C138" s="1465" t="s">
        <v>2722</v>
      </c>
      <c r="D138" s="1466"/>
      <c r="E138" s="1466"/>
      <c r="F138" s="7293" t="str">
        <f>IF(VLOOKUP($A138,'8 Oct - LIVE LDS Data'!$A$3:$AAD$1504,4,FALSE)=0/1/1900,"",VLOOKUP($A138,'8 Oct - LIVE LDS Data'!$A$3:$AAD$1504,4,FALSE))</f>
        <v>Plymouth Local Plan</v>
      </c>
      <c r="G138" s="7294" t="str">
        <f>IF(VLOOKUP($A138,'8 Oct - LIVE LDS Data'!$A$3:$AAD$1504,6,FALSE)=0/1/1900,"",VLOOKUP($A138,'8 Oct - LIVE LDS Data'!$A$3:$AAD$1504,6,FALSE))</f>
        <v/>
      </c>
      <c r="H138" s="7294" t="str">
        <f>IF(VLOOKUP($A138,'8 Oct - LIVE LDS Data'!$A$3:$AAD$1504,7,FALSE)=0/1/1900,"",VLOOKUP($A138,'8 Oct - LIVE LDS Data'!$A$3:$AAD$1504,7,FALSE))</f>
        <v/>
      </c>
      <c r="I138" s="7294" t="str">
        <f>IF(VLOOKUP($A138,'8 Oct - LIVE LDS Data'!$A$3:$AAD$1504,8,FALSE)=0/1/1900,"",VLOOKUP($A138,'8 Oct - LIVE LDS Data'!$A$3:$AAD$1504,8,FALSE))</f>
        <v/>
      </c>
      <c r="J138" s="7294" t="str">
        <f>IF(VLOOKUP($A138,'8 Oct - LIVE LDS Data'!$A$3:$AAD$1504,9,FALSE)=0/1/1900,"",VLOOKUP($A138,'8 Oct - LIVE LDS Data'!$A$3:$AAD$1504,9,FALSE))</f>
        <v/>
      </c>
      <c r="K138" s="7295">
        <f>IF(VLOOKUP($A138,'8 Oct - LIVE LDS Data'!$A$3:$AAD$1504,10,FALSE)=0/1/1900,"",VLOOKUP($A138,'8 Oct - LIVE LDS Data'!$A$3:$AAD$1504,10,FALSE))</f>
        <v>43550</v>
      </c>
      <c r="L138" s="7295"/>
      <c r="M138" s="7295"/>
      <c r="N138" s="7295"/>
      <c r="O138" s="7295"/>
      <c r="P138" s="7295"/>
      <c r="Q138" s="7295"/>
      <c r="R138" s="7295"/>
      <c r="S138" s="7295"/>
      <c r="T138" s="7297">
        <f>IF(VLOOKUP($A138,'8 Oct - LIVE LDS Data'!$A$3:$AAD$1504,60,FALSE)=0/1/1900,"",VLOOKUP($A138,'8 Oct - LIVE LDS Data'!$A$3:$AAD$1504,60,FALSE))</f>
        <v>46722</v>
      </c>
      <c r="U138" s="7297">
        <f>IF(VLOOKUP($A138,'8 Oct - LIVE LDS Data'!$A$3:$AAD$1504,63,FALSE)=0/1/1900,"",VLOOKUP($A138,'8 Oct - LIVE LDS Data'!$A$3:$AAD$1504,63,FALSE))</f>
        <v>46813</v>
      </c>
      <c r="V138" s="7297">
        <f>IF(VLOOKUP($A138,'8 Oct - LIVE LDS Data'!$A$3:$AAD$1504,66,FALSE)=0/1/1900,"",VLOOKUP($A138,'8 Oct - LIVE LDS Data'!$A$3:$AAD$1504,66,FALSE))</f>
        <v>47027</v>
      </c>
      <c r="W138" s="7537" t="str">
        <f>IF(VLOOKUP($A138,'8 Oct - LIVE LDS Data'!$A$3:$AAD$1504,68,FALSE)=0/1/1900,"",VLOOKUP($A138,'8 Oct - LIVE LDS Data'!$A$3:$AAD$1504,68,FALSE))</f>
        <v>vague timetable in Feb 2025 LDS - Scoping 4 months January 2026 – April 2026; Plan visioning and strategy development 23 months May 2026 – December 2026;  Evidence gathering and drafting the plan January 2027 – November 2027; Engagement / proposing changes, submission December 2027 – March 
2028; Examination 6 months April 2028 – September 2028; Finalisation and adoption of digital plan 1 month October 2028</v>
      </c>
      <c r="X138" s="7314" t="str">
        <f>IF(VLOOKUP($A138,'8 Oct - LIVE LDS Data'!$A$3:$AAD$1504,79,FALSE)=0/1/1900,"",VLOOKUP($A138,'8 Oct - LIVE LDS Data'!$A$3:$AAD$1504,79,FALSE))</f>
        <v>new plan to be prepared under new system</v>
      </c>
      <c r="Y138" s="7315" t="s">
        <v>3757</v>
      </c>
      <c r="Z138" s="7538" t="s">
        <v>8055</v>
      </c>
      <c r="AA138" s="7300">
        <f>IF(VLOOKUP($A138,'8 Oct - LIVE LDS Data'!$A$3:$AAD$1504,72,FALSE)=0/1/1900,"",VLOOKUP($A138,'8 Oct - LIVE LDS Data'!$A$3:$AAD$1504,72,FALSE))</f>
        <v>45791</v>
      </c>
      <c r="AB138" s="7300">
        <f>IF(VLOOKUP($A138,'8 Oct - LIVE LDS Data'!$A$3:$AAD$1504,73,FALSE)=0/1/1900,"",VLOOKUP($A138,'8 Oct - LIVE LDS Data'!$A$3:$AAD$1504,73,FALSE))</f>
        <v>45700</v>
      </c>
      <c r="AC138" s="7300">
        <f>IF(VLOOKUP($A138,'8 Oct - LIVE LDS Data'!$A$3:$AAD$1504,75,FALSE)=0/1/1900,"",VLOOKUP($A138,'8 Oct - LIVE LDS Data'!$A$3:$AAD$1504,75,FALSE))</f>
        <v>45791</v>
      </c>
      <c r="AD138" s="7300">
        <f>IF(VLOOKUP($A138,'8 Oct - LIVE LDS Data'!$A$3:$AAD$1504,76,FALSE)=0/1/1900,"",VLOOKUP($A138,'8 Oct - LIVE LDS Data'!$A$3:$AAD$1504,76,FALSE))</f>
        <v>45700</v>
      </c>
    </row>
    <row r="139" spans="1:30" s="610" customFormat="1" ht="30" hidden="1" customHeight="1" x14ac:dyDescent="0.2">
      <c r="A139" s="1465" t="s">
        <v>2754</v>
      </c>
      <c r="B139" s="1465"/>
      <c r="C139" s="1465" t="s">
        <v>2755</v>
      </c>
      <c r="D139" s="1466"/>
      <c r="E139" s="1466"/>
      <c r="F139" s="7293" t="str">
        <f>IF(VLOOKUP($A139,'8 Oct - LIVE LDS Data'!$A$3:$AAD$1504,4,FALSE)=0/1/1900,"",VLOOKUP($A139,'8 Oct - LIVE LDS Data'!$A$3:$AAD$1504,4,FALSE))</f>
        <v>Central Lancashire Local Plan</v>
      </c>
      <c r="G139" s="7294">
        <f>IF(VLOOKUP($A139,'8 Oct - LIVE LDS Data'!$A$3:$AAD$1504,6,FALSE)=0/1/1900,"",VLOOKUP($A139,'8 Oct - LIVE LDS Data'!$A$3:$AAD$1504,6,FALSE))</f>
        <v>2023</v>
      </c>
      <c r="H139" s="7294">
        <f>IF(VLOOKUP($A139,'8 Oct - LIVE LDS Data'!$A$3:$AAD$1504,7,FALSE)=0/1/1900,"",VLOOKUP($A139,'8 Oct - LIVE LDS Data'!$A$3:$AAD$1504,7,FALSE))</f>
        <v>2041</v>
      </c>
      <c r="I139" s="7294" t="str">
        <f>IF(VLOOKUP($A139,'8 Oct - LIVE LDS Data'!$A$3:$AAD$1504,8,FALSE)=0/1/1900,"",VLOOKUP($A139,'8 Oct - LIVE LDS Data'!$A$3:$AAD$1504,8,FALSE))</f>
        <v>N</v>
      </c>
      <c r="J139" s="7294" t="str">
        <f>IF(VLOOKUP($A139,'8 Oct - LIVE LDS Data'!$A$3:$AAD$1504,9,FALSE)=0/1/1900,"",VLOOKUP($A139,'8 Oct - LIVE LDS Data'!$A$3:$AAD$1504,9,FALSE))</f>
        <v>Y</v>
      </c>
      <c r="K139" s="7295">
        <f>IF(VLOOKUP($A139,'8 Oct - LIVE LDS Data'!$A$3:$AAD$1504,10,FALSE)=0/1/1900,"",VLOOKUP($A139,'8 Oct - LIVE LDS Data'!$A$3:$AAD$1504,10,FALSE))</f>
        <v>41108</v>
      </c>
      <c r="L139" s="7297">
        <f>IF(VLOOKUP($A139,'8 Oct - LIVE LDS Data'!$A$3:$AAD$1504,33,FALSE)=0/1/1900,"",VLOOKUP($A139,'8 Oct - LIVE LDS Data'!$A$3:$AAD$1504,33,FALSE))</f>
        <v>43678</v>
      </c>
      <c r="M139" s="7297">
        <f>IF(VLOOKUP($A139,'8 Oct - LIVE LDS Data'!$A$3:$AAD$1504,34,FALSE)=0/1/1900,"",VLOOKUP($A139,'8 Oct - LIVE LDS Data'!$A$3:$AAD$1504,34,FALSE))</f>
        <v>43787</v>
      </c>
      <c r="N139" s="7297">
        <f>IF(VLOOKUP($A139,'8 Oct - LIVE LDS Data'!$A$3:$AAD$1504,40,FALSE)=0/1/1900,"",VLOOKUP($A139,'8 Oct - LIVE LDS Data'!$A$3:$AAD$1504,40,FALSE))</f>
        <v>44896</v>
      </c>
      <c r="O139" s="7297">
        <f>IF(VLOOKUP($A139,'8 Oct - LIVE LDS Data'!$A$3:$AAD$1504,41,FALSE)=0/1/1900,"",VLOOKUP($A139,'8 Oct - LIVE LDS Data'!$A$3:$AAD$1504,41,FALSE))</f>
        <v>44896</v>
      </c>
      <c r="P139" s="7297">
        <f>IF(VLOOKUP($A139,'8 Oct - LIVE LDS Data'!$A$3:$AAD$1504,47,FALSE)=0/1/1900,"",VLOOKUP($A139,'8 Oct - LIVE LDS Data'!$A$3:$AAD$1504,47,FALSE))</f>
        <v>45139</v>
      </c>
      <c r="Q139" s="7297">
        <f>IF(VLOOKUP($A139,'8 Oct - LIVE LDS Data'!$A$3:$AAD$1504,48,FALSE)=0/1/1900,"",VLOOKUP($A139,'8 Oct - LIVE LDS Data'!$A$3:$AAD$1504,48,FALSE))</f>
        <v>45139</v>
      </c>
      <c r="R139" s="7297" t="str">
        <f>IF(VLOOKUP($A139,'8 Oct - LIVE LDS Data'!$A$3:$AAD$1504,54,FALSE)=0/1/1900,"",VLOOKUP($A139,'8 Oct - LIVE LDS Data'!$A$3:$AAD$1504,54,FALSE))</f>
        <v/>
      </c>
      <c r="S139" s="7297" t="str">
        <f>IF(VLOOKUP($A139,'8 Oct - LIVE LDS Data'!$A$3:$AAD$1504,55,FALSE)=0/1/1900,"",VLOOKUP($A139,'8 Oct - LIVE LDS Data'!$A$3:$AAD$1504,55,FALSE))</f>
        <v/>
      </c>
      <c r="T139" s="7297">
        <f>IF(VLOOKUP($A139,'8 Oct - LIVE LDS Data'!$A$3:$AAD$1504,60,FALSE)=0/1/1900,"",VLOOKUP($A139,'8 Oct - LIVE LDS Data'!$A$3:$AAD$1504,60,FALSE))</f>
        <v>45689</v>
      </c>
      <c r="U139" s="7297">
        <f>IF(VLOOKUP($A139,'8 Oct - LIVE LDS Data'!$A$3:$AAD$1504,63,FALSE)=0/1/1900,"",VLOOKUP($A139,'8 Oct - LIVE LDS Data'!$A$3:$AAD$1504,63,FALSE))</f>
        <v>45809</v>
      </c>
      <c r="V139" s="7297">
        <f>IF(VLOOKUP($A139,'8 Oct - LIVE LDS Data'!$A$3:$AAD$1504,66,FALSE)=0/1/1900,"",VLOOKUP($A139,'8 Oct - LIVE LDS Data'!$A$3:$AAD$1504,66,FALSE))</f>
        <v>46357</v>
      </c>
      <c r="W139" s="7537" t="str">
        <f>IF(VLOOKUP($A139,'8 Oct - LIVE LDS Data'!$A$3:$AAD$1504,68,FALSE)=0/1/1900,"",VLOOKUP($A139,'8 Oct - LIVE LDS Data'!$A$3:$AAD$1504,68,FALSE))</f>
        <v>Central Lancashire LDS shared between Chorley, Preston and South Ribble. Reg 19 now Feb 2025 and submission by 30th June 2025.  Published 24 Feb 2025</v>
      </c>
      <c r="X139" s="7314" t="str">
        <f>IF(VLOOKUP($A139,'8 Oct - LIVE LDS Data'!$A$3:$AAD$1504,79,FALSE)=0/1/1900,"",VLOOKUP($A139,'8 Oct - LIVE LDS Data'!$A$3:$AAD$1504,79,FALSE))</f>
        <v>SUBMITTED</v>
      </c>
      <c r="Y139" s="7315" t="s">
        <v>90</v>
      </c>
      <c r="Z139" s="7538" t="s">
        <v>8056</v>
      </c>
      <c r="AA139" s="7300">
        <f>IF(VLOOKUP($A139,'8 Oct - LIVE LDS Data'!$A$3:$AAD$1504,72,FALSE)=0/1/1900,"",VLOOKUP($A139,'8 Oct - LIVE LDS Data'!$A$3:$AAD$1504,72,FALSE))</f>
        <v>45695</v>
      </c>
      <c r="AB139" s="7300">
        <f>IF(VLOOKUP($A139,'8 Oct - LIVE LDS Data'!$A$3:$AAD$1504,73,FALSE)=0/1/1900,"",VLOOKUP($A139,'8 Oct - LIVE LDS Data'!$A$3:$AAD$1504,73,FALSE))</f>
        <v>45420</v>
      </c>
      <c r="AC139" s="7300">
        <f>IF(VLOOKUP($A139,'8 Oct - LIVE LDS Data'!$A$3:$AAD$1504,75,FALSE)=0/1/1900,"",VLOOKUP($A139,'8 Oct - LIVE LDS Data'!$A$3:$AAD$1504,75,FALSE))</f>
        <v>45790</v>
      </c>
      <c r="AD139" s="7300">
        <f>IF(VLOOKUP($A139,'8 Oct - LIVE LDS Data'!$A$3:$AAD$1504,76,FALSE)=0/1/1900,"",VLOOKUP($A139,'8 Oct - LIVE LDS Data'!$A$3:$AAD$1504,76,FALSE))</f>
        <v>45420</v>
      </c>
    </row>
    <row r="140" spans="1:30" s="610" customFormat="1" ht="30" hidden="1" customHeight="1" x14ac:dyDescent="0.2">
      <c r="A140" s="7309" t="s">
        <v>2770</v>
      </c>
      <c r="B140" s="7309"/>
      <c r="C140" s="7309" t="s">
        <v>2771</v>
      </c>
      <c r="D140" s="7310"/>
      <c r="E140" s="7310"/>
      <c r="F140" s="7293" t="str">
        <f>IF(VLOOKUP($A140,'8 Oct - LIVE LDS Data'!$A$3:$AAD$1504,4,FALSE)=0/1/1900,"",VLOOKUP($A140,'8 Oct - LIVE LDS Data'!$A$3:$AAD$1504,4,FALSE))</f>
        <v>Reading Borough Local Plan (partial update)</v>
      </c>
      <c r="G140" s="7294">
        <f>IF(VLOOKUP($A140,'8 Oct - LIVE LDS Data'!$A$3:$AAD$1504,6,FALSE)=0/1/1900,"",VLOOKUP($A140,'8 Oct - LIVE LDS Data'!$A$3:$AAD$1504,6,FALSE))</f>
        <v>2023</v>
      </c>
      <c r="H140" s="7294">
        <f>IF(VLOOKUP($A140,'8 Oct - LIVE LDS Data'!$A$3:$AAD$1504,7,FALSE)=0/1/1900,"",VLOOKUP($A140,'8 Oct - LIVE LDS Data'!$A$3:$AAD$1504,7,FALSE))</f>
        <v>2041</v>
      </c>
      <c r="I140" s="7294" t="str">
        <f>IF(VLOOKUP($A140,'8 Oct - LIVE LDS Data'!$A$3:$AAD$1504,8,FALSE)=0/1/1900,"",VLOOKUP($A140,'8 Oct - LIVE LDS Data'!$A$3:$AAD$1504,8,FALSE))</f>
        <v>N</v>
      </c>
      <c r="J140" s="7294" t="str">
        <f>IF(VLOOKUP($A140,'8 Oct - LIVE LDS Data'!$A$3:$AAD$1504,9,FALSE)=0/1/1900,"",VLOOKUP($A140,'8 Oct - LIVE LDS Data'!$A$3:$AAD$1504,9,FALSE))</f>
        <v>N</v>
      </c>
      <c r="K140" s="7295">
        <f>IF(VLOOKUP($A140,'8 Oct - LIVE LDS Data'!$A$3:$AAD$1504,10,FALSE)=0/1/1900,"",VLOOKUP($A140,'8 Oct - LIVE LDS Data'!$A$3:$AAD$1504,10,FALSE))</f>
        <v>43773</v>
      </c>
      <c r="L140" s="7297">
        <f>IF(VLOOKUP($A140,'8 Oct - LIVE LDS Data'!$A$3:$AAD$1504,33,FALSE)=0/1/1900,"",VLOOKUP($A140,'8 Oct - LIVE LDS Data'!$A$3:$AAD$1504,33,FALSE))</f>
        <v>45231</v>
      </c>
      <c r="M140" s="7297">
        <f>IF(VLOOKUP($A140,'8 Oct - LIVE LDS Data'!$A$3:$AAD$1504,34,FALSE)=0/1/1900,"",VLOOKUP($A140,'8 Oct - LIVE LDS Data'!$A$3:$AAD$1504,34,FALSE))</f>
        <v>45231</v>
      </c>
      <c r="N140" s="7297" t="str">
        <f>IF(VLOOKUP($A140,'8 Oct - LIVE LDS Data'!$A$3:$AAD$1504,40,FALSE)=0/1/1900,"",VLOOKUP($A140,'8 Oct - LIVE LDS Data'!$A$3:$AAD$1504,40,FALSE))</f>
        <v/>
      </c>
      <c r="O140" s="7297" t="str">
        <f>IF(VLOOKUP($A140,'8 Oct - LIVE LDS Data'!$A$3:$AAD$1504,41,FALSE)=0/1/1900,"",VLOOKUP($A140,'8 Oct - LIVE LDS Data'!$A$3:$AAD$1504,41,FALSE))</f>
        <v/>
      </c>
      <c r="P140" s="7297" t="str">
        <f>IF(VLOOKUP($A140,'8 Oct - LIVE LDS Data'!$A$3:$AAD$1504,47,FALSE)=0/1/1900,"",VLOOKUP($A140,'8 Oct - LIVE LDS Data'!$A$3:$AAD$1504,47,FALSE))</f>
        <v/>
      </c>
      <c r="Q140" s="7297" t="str">
        <f>IF(VLOOKUP($A140,'8 Oct - LIVE LDS Data'!$A$3:$AAD$1504,48,FALSE)=0/1/1900,"",VLOOKUP($A140,'8 Oct - LIVE LDS Data'!$A$3:$AAD$1504,48,FALSE))</f>
        <v/>
      </c>
      <c r="R140" s="7297" t="str">
        <f>IF(VLOOKUP($A140,'8 Oct - LIVE LDS Data'!$A$3:$AAD$1504,54,FALSE)=0/1/1900,"",VLOOKUP($A140,'8 Oct - LIVE LDS Data'!$A$3:$AAD$1504,54,FALSE))</f>
        <v/>
      </c>
      <c r="S140" s="7297" t="str">
        <f>IF(VLOOKUP($A140,'8 Oct - LIVE LDS Data'!$A$3:$AAD$1504,55,FALSE)=0/1/1900,"",VLOOKUP($A140,'8 Oct - LIVE LDS Data'!$A$3:$AAD$1504,55,FALSE))</f>
        <v/>
      </c>
      <c r="T140" s="7297">
        <f>IF(VLOOKUP($A140,'8 Oct - LIVE LDS Data'!$A$3:$AAD$1504,60,FALSE)=0/1/1900,"",VLOOKUP($A140,'8 Oct - LIVE LDS Data'!$A$3:$AAD$1504,60,FALSE))</f>
        <v>45597</v>
      </c>
      <c r="U140" s="7297">
        <f>IF(VLOOKUP($A140,'8 Oct - LIVE LDS Data'!$A$3:$AAD$1504,63,FALSE)=0/1/1900,"",VLOOKUP($A140,'8 Oct - LIVE LDS Data'!$A$3:$AAD$1504,63,FALSE))</f>
        <v>45689</v>
      </c>
      <c r="V140" s="7297">
        <f>IF(VLOOKUP($A140,'8 Oct - LIVE LDS Data'!$A$3:$AAD$1504,66,FALSE)=0/1/1900,"",VLOOKUP($A140,'8 Oct - LIVE LDS Data'!$A$3:$AAD$1504,66,FALSE))</f>
        <v>45931</v>
      </c>
      <c r="W140" s="7537" t="str">
        <f>IF(VLOOKUP($A140,'8 Oct - LIVE LDS Data'!$A$3:$AAD$1504,68,FALSE)=0/1/1900,"",VLOOKUP($A140,'8 Oct - LIVE LDS Data'!$A$3:$AAD$1504,68,FALSE))</f>
        <v>Submitted 9 May</v>
      </c>
      <c r="X140" s="7314" t="str">
        <f>IF(VLOOKUP($A140,'8 Oct - LIVE LDS Data'!$A$3:$AAD$1504,79,FALSE)=0/1/1900,"",VLOOKUP($A140,'8 Oct - LIVE LDS Data'!$A$3:$AAD$1504,79,FALSE))</f>
        <v>Submitted</v>
      </c>
      <c r="Y140" s="7315" t="s">
        <v>3757</v>
      </c>
      <c r="Z140" s="7538" t="s">
        <v>8056</v>
      </c>
      <c r="AA140" s="7300">
        <f>IF(VLOOKUP($A140,'8 Oct - LIVE LDS Data'!$A$3:$AAD$1504,72,FALSE)=0/1/1900,"",VLOOKUP($A140,'8 Oct - LIVE LDS Data'!$A$3:$AAD$1504,72,FALSE))</f>
        <v>45790</v>
      </c>
      <c r="AB140" s="7300">
        <f>IF(VLOOKUP($A140,'8 Oct - LIVE LDS Data'!$A$3:$AAD$1504,73,FALSE)=0/1/1900,"",VLOOKUP($A140,'8 Oct - LIVE LDS Data'!$A$3:$AAD$1504,73,FALSE))</f>
        <v>45595</v>
      </c>
      <c r="AC140" s="7300">
        <f>IF(VLOOKUP($A140,'8 Oct - LIVE LDS Data'!$A$3:$AAD$1504,75,FALSE)=0/1/1900,"",VLOOKUP($A140,'8 Oct - LIVE LDS Data'!$A$3:$AAD$1504,75,FALSE))</f>
        <v>45790</v>
      </c>
      <c r="AD140" s="7300">
        <f>IF(VLOOKUP($A140,'8 Oct - LIVE LDS Data'!$A$3:$AAD$1504,76,FALSE)=0/1/1900,"",VLOOKUP($A140,'8 Oct - LIVE LDS Data'!$A$3:$AAD$1504,76,FALSE))</f>
        <v>45687</v>
      </c>
    </row>
    <row r="141" spans="1:30" s="610" customFormat="1" ht="30" hidden="1" customHeight="1" x14ac:dyDescent="0.2">
      <c r="A141" s="1465" t="s">
        <v>2783</v>
      </c>
      <c r="B141" s="1465"/>
      <c r="C141" s="1465" t="s">
        <v>2784</v>
      </c>
      <c r="D141" s="1466"/>
      <c r="E141" s="1466"/>
      <c r="F141" s="7293" t="str">
        <f>IF(VLOOKUP($A141,'8 Oct - LIVE LDS Data'!$A$3:$AAD$1504,4,FALSE)=0/1/1900,"",VLOOKUP($A141,'8 Oct - LIVE LDS Data'!$A$3:$AAD$1504,4,FALSE))</f>
        <v>Redbridge Local Plan Review</v>
      </c>
      <c r="G141" s="7294" t="str">
        <f>IF(VLOOKUP($A141,'8 Oct - LIVE LDS Data'!$A$3:$AAD$1504,6,FALSE)=0/1/1900,"",VLOOKUP($A141,'8 Oct - LIVE LDS Data'!$A$3:$AAD$1504,6,FALSE))</f>
        <v/>
      </c>
      <c r="H141" s="7294" t="str">
        <f>IF(VLOOKUP($A141,'8 Oct - LIVE LDS Data'!$A$3:$AAD$1504,7,FALSE)=0/1/1900,"",VLOOKUP($A141,'8 Oct - LIVE LDS Data'!$A$3:$AAD$1504,7,FALSE))</f>
        <v/>
      </c>
      <c r="I141" s="7294" t="str">
        <f>IF(VLOOKUP($A141,'8 Oct - LIVE LDS Data'!$A$3:$AAD$1504,8,FALSE)=0/1/1900,"",VLOOKUP($A141,'8 Oct - LIVE LDS Data'!$A$3:$AAD$1504,8,FALSE))</f>
        <v>N</v>
      </c>
      <c r="J141" s="7294" t="str">
        <f>IF(VLOOKUP($A141,'8 Oct - LIVE LDS Data'!$A$3:$AAD$1504,9,FALSE)=0/1/1900,"",VLOOKUP($A141,'8 Oct - LIVE LDS Data'!$A$3:$AAD$1504,9,FALSE))</f>
        <v>N</v>
      </c>
      <c r="K141" s="7295">
        <f>IF(VLOOKUP($A141,'8 Oct - LIVE LDS Data'!$A$3:$AAD$1504,10,FALSE)=0/1/1900,"",VLOOKUP($A141,'8 Oct - LIVE LDS Data'!$A$3:$AAD$1504,10,FALSE))</f>
        <v>43174</v>
      </c>
      <c r="L141" s="7295"/>
      <c r="M141" s="7295"/>
      <c r="N141" s="7295"/>
      <c r="O141" s="7295"/>
      <c r="P141" s="7295"/>
      <c r="Q141" s="7295"/>
      <c r="R141" s="7295"/>
      <c r="S141" s="7295"/>
      <c r="T141" s="7297">
        <f>IF(VLOOKUP($A141,'8 Oct - LIVE LDS Data'!$A$3:$AAD$1504,60,FALSE)=0/1/1900,"",VLOOKUP($A141,'8 Oct - LIVE LDS Data'!$A$3:$AAD$1504,60,FALSE))</f>
        <v>46784</v>
      </c>
      <c r="U141" s="7297">
        <f>IF(VLOOKUP($A141,'8 Oct - LIVE LDS Data'!$A$3:$AAD$1504,63,FALSE)=0/1/1900,"",VLOOKUP($A141,'8 Oct - LIVE LDS Data'!$A$3:$AAD$1504,63,FALSE))</f>
        <v>47058</v>
      </c>
      <c r="V141" s="7297">
        <f>IF(VLOOKUP($A141,'8 Oct - LIVE LDS Data'!$A$3:$AAD$1504,66,FALSE)=0/1/1900,"",VLOOKUP($A141,'8 Oct - LIVE LDS Data'!$A$3:$AAD$1504,66,FALSE))</f>
        <v>47150</v>
      </c>
      <c r="W141" s="7537" t="e" vm="3">
        <f>IF(VLOOKUP($A141,'8 Oct - LIVE LDS Data'!$A$3:$AAD$1504,68,FALSE)=0/1/1900,"",VLOOKUP($A141,'8 Oct - LIVE LDS Data'!$A$3:$AAD$1504,68,FALSE))</f>
        <v>#VALUE!</v>
      </c>
      <c r="X141" s="7314" t="str">
        <f>IF(VLOOKUP($A141,'8 Oct - LIVE LDS Data'!$A$3:$AAD$1504,79,FALSE)=0/1/1900,"",VLOOKUP($A141,'8 Oct - LIVE LDS Data'!$A$3:$AAD$1504,79,FALSE))</f>
        <v>new plan to be prepared under new system</v>
      </c>
      <c r="Y141" s="7315" t="s">
        <v>3757</v>
      </c>
      <c r="Z141" s="7538" t="s">
        <v>8054</v>
      </c>
      <c r="AA141" s="7300">
        <f>IF(VLOOKUP($A141,'8 Oct - LIVE LDS Data'!$A$3:$AAD$1504,72,FALSE)=0/1/1900,"",VLOOKUP($A141,'8 Oct - LIVE LDS Data'!$A$3:$AAD$1504,72,FALSE))</f>
        <v>45399</v>
      </c>
      <c r="AB141" s="7300">
        <f>IF(VLOOKUP($A141,'8 Oct - LIVE LDS Data'!$A$3:$AAD$1504,73,FALSE)=0/1/1900,"",VLOOKUP($A141,'8 Oct - LIVE LDS Data'!$A$3:$AAD$1504,73,FALSE))</f>
        <v>45790</v>
      </c>
      <c r="AC141" s="7300">
        <f>IF(VLOOKUP($A141,'8 Oct - LIVE LDS Data'!$A$3:$AAD$1504,75,FALSE)=0/1/1900,"",VLOOKUP($A141,'8 Oct - LIVE LDS Data'!$A$3:$AAD$1504,75,FALSE))</f>
        <v>45149</v>
      </c>
      <c r="AD141" s="7300">
        <f>IF(VLOOKUP($A141,'8 Oct - LIVE LDS Data'!$A$3:$AAD$1504,76,FALSE)=0/1/1900,"",VLOOKUP($A141,'8 Oct - LIVE LDS Data'!$A$3:$AAD$1504,76,FALSE))</f>
        <v>45790</v>
      </c>
    </row>
    <row r="142" spans="1:30" s="610" customFormat="1" ht="30" hidden="1" customHeight="1" x14ac:dyDescent="0.2">
      <c r="A142" s="1465" t="s">
        <v>2792</v>
      </c>
      <c r="B142" s="1465"/>
      <c r="C142" s="1465" t="s">
        <v>4206</v>
      </c>
      <c r="D142" s="1466"/>
      <c r="E142" s="1466"/>
      <c r="F142" s="7293" t="str">
        <f>IF(VLOOKUP($A142,'8 Oct - LIVE LDS Data'!$A$3:$AAD$1504,4,FALSE)=0/1/1900,"",VLOOKUP($A142,'8 Oct - LIVE LDS Data'!$A$3:$AAD$1504,4,FALSE))</f>
        <v>none</v>
      </c>
      <c r="G142" s="7294" t="str">
        <f>IF(VLOOKUP($A142,'8 Oct - LIVE LDS Data'!$A$3:$AAD$1504,6,FALSE)=0/1/1900,"",VLOOKUP($A142,'8 Oct - LIVE LDS Data'!$A$3:$AAD$1504,6,FALSE))</f>
        <v/>
      </c>
      <c r="H142" s="7294" t="str">
        <f>IF(VLOOKUP($A142,'8 Oct - LIVE LDS Data'!$A$3:$AAD$1504,7,FALSE)=0/1/1900,"",VLOOKUP($A142,'8 Oct - LIVE LDS Data'!$A$3:$AAD$1504,7,FALSE))</f>
        <v/>
      </c>
      <c r="I142" s="7294" t="str">
        <f>IF(VLOOKUP($A142,'8 Oct - LIVE LDS Data'!$A$3:$AAD$1504,8,FALSE)=0/1/1900,"",VLOOKUP($A142,'8 Oct - LIVE LDS Data'!$A$3:$AAD$1504,8,FALSE))</f>
        <v/>
      </c>
      <c r="J142" s="7294" t="str">
        <f>IF(VLOOKUP($A142,'8 Oct - LIVE LDS Data'!$A$3:$AAD$1504,9,FALSE)=0/1/1900,"",VLOOKUP($A142,'8 Oct - LIVE LDS Data'!$A$3:$AAD$1504,9,FALSE))</f>
        <v/>
      </c>
      <c r="K142" s="7295">
        <f>IF(VLOOKUP($A142,'8 Oct - LIVE LDS Data'!$A$3:$AAD$1504,10,FALSE)=0/1/1900,"",VLOOKUP($A142,'8 Oct - LIVE LDS Data'!$A$3:$AAD$1504,10,FALSE))</f>
        <v>43244</v>
      </c>
      <c r="L142" s="7295"/>
      <c r="M142" s="7295"/>
      <c r="N142" s="7295"/>
      <c r="O142" s="7295"/>
      <c r="P142" s="7295"/>
      <c r="Q142" s="7295"/>
      <c r="R142" s="7295"/>
      <c r="S142" s="7295"/>
      <c r="T142" s="7297">
        <f>IF(VLOOKUP($A142,'8 Oct - LIVE LDS Data'!$A$3:$AAD$1504,60,FALSE)=0/1/1900,"",VLOOKUP($A142,'8 Oct - LIVE LDS Data'!$A$3:$AAD$1504,60,FALSE))</f>
        <v>46357</v>
      </c>
      <c r="U142" s="7297">
        <f>IF(VLOOKUP($A142,'8 Oct - LIVE LDS Data'!$A$3:$AAD$1504,63,FALSE)=0/1/1900,"",VLOOKUP($A142,'8 Oct - LIVE LDS Data'!$A$3:$AAD$1504,63,FALSE))</f>
        <v>46631</v>
      </c>
      <c r="V142" s="7297">
        <f>IF(VLOOKUP($A142,'8 Oct - LIVE LDS Data'!$A$3:$AAD$1504,66,FALSE)=0/1/1900,"",VLOOKUP($A142,'8 Oct - LIVE LDS Data'!$A$3:$AAD$1504,66,FALSE))</f>
        <v>46813</v>
      </c>
      <c r="W142" s="7537" t="str">
        <f>IF(VLOOKUP($A142,'8 Oct - LIVE LDS Data'!$A$3:$AAD$1504,68,FALSE)=0/1/1900,"",VLOOKUP($A142,'8 Oct - LIVE LDS Data'!$A$3:$AAD$1504,68,FALSE))</f>
        <v>Reg 18 - July 2026
Reg 19 - Dec 2026
Submission - Sep 2027
Adoption - March 2028</v>
      </c>
      <c r="X142" s="7314" t="str">
        <f>IF(VLOOKUP($A142,'8 Oct - LIVE LDS Data'!$A$3:$AAD$1504,79,FALSE)=0/1/1900,"",VLOOKUP($A142,'8 Oct - LIVE LDS Data'!$A$3:$AAD$1504,79,FALSE))</f>
        <v>new plan to be prepared under new system</v>
      </c>
      <c r="Y142" s="7315" t="s">
        <v>3757</v>
      </c>
      <c r="Z142" s="7538" t="s">
        <v>8051</v>
      </c>
      <c r="AA142" s="7300">
        <f>IF(VLOOKUP($A142,'8 Oct - LIVE LDS Data'!$A$3:$AAD$1504,72,FALSE)=0/1/1900,"",VLOOKUP($A142,'8 Oct - LIVE LDS Data'!$A$3:$AAD$1504,72,FALSE))</f>
        <v>45594</v>
      </c>
      <c r="AB142" s="7300">
        <f>IF(VLOOKUP($A142,'8 Oct - LIVE LDS Data'!$A$3:$AAD$1504,73,FALSE)=0/1/1900,"",VLOOKUP($A142,'8 Oct - LIVE LDS Data'!$A$3:$AAD$1504,73,FALSE))</f>
        <v>45790</v>
      </c>
      <c r="AC142" s="7300">
        <f>IF(VLOOKUP($A142,'8 Oct - LIVE LDS Data'!$A$3:$AAD$1504,75,FALSE)=0/1/1900,"",VLOOKUP($A142,'8 Oct - LIVE LDS Data'!$A$3:$AAD$1504,75,FALSE))</f>
        <v>45687</v>
      </c>
      <c r="AD142" s="7300">
        <f>IF(VLOOKUP($A142,'8 Oct - LIVE LDS Data'!$A$3:$AAD$1504,76,FALSE)=0/1/1900,"",VLOOKUP($A142,'8 Oct - LIVE LDS Data'!$A$3:$AAD$1504,76,FALSE))</f>
        <v>45790</v>
      </c>
    </row>
    <row r="143" spans="1:30" s="610" customFormat="1" ht="30" hidden="1" customHeight="1" x14ac:dyDescent="0.2">
      <c r="A143" s="1465" t="s">
        <v>2797</v>
      </c>
      <c r="B143" s="1465"/>
      <c r="C143" s="1465" t="s">
        <v>2798</v>
      </c>
      <c r="D143" s="1466"/>
      <c r="E143" s="1466"/>
      <c r="F143" s="7293" t="str">
        <f>IF(VLOOKUP($A143,'8 Oct - LIVE LDS Data'!$A$3:$AAD$1504,4,FALSE)=0/1/1900,"",VLOOKUP($A143,'8 Oct - LIVE LDS Data'!$A$3:$AAD$1504,4,FALSE))</f>
        <v>Redditch Local Plan Update
[to be prepared under new system]</v>
      </c>
      <c r="G143" s="7294" t="str">
        <f>IF(VLOOKUP($A143,'8 Oct - LIVE LDS Data'!$A$3:$AAD$1504,6,FALSE)=0/1/1900,"",VLOOKUP($A143,'8 Oct - LIVE LDS Data'!$A$3:$AAD$1504,6,FALSE))</f>
        <v/>
      </c>
      <c r="H143" s="7294" t="str">
        <f>IF(VLOOKUP($A143,'8 Oct - LIVE LDS Data'!$A$3:$AAD$1504,7,FALSE)=0/1/1900,"",VLOOKUP($A143,'8 Oct - LIVE LDS Data'!$A$3:$AAD$1504,7,FALSE))</f>
        <v/>
      </c>
      <c r="I143" s="7294" t="str">
        <f>IF(VLOOKUP($A143,'8 Oct - LIVE LDS Data'!$A$3:$AAD$1504,8,FALSE)=0/1/1900,"",VLOOKUP($A143,'8 Oct - LIVE LDS Data'!$A$3:$AAD$1504,8,FALSE))</f>
        <v>N</v>
      </c>
      <c r="J143" s="7294" t="str">
        <f>IF(VLOOKUP($A143,'8 Oct - LIVE LDS Data'!$A$3:$AAD$1504,9,FALSE)=0/1/1900,"",VLOOKUP($A143,'8 Oct - LIVE LDS Data'!$A$3:$AAD$1504,9,FALSE))</f>
        <v>N</v>
      </c>
      <c r="K143" s="7295">
        <f>IF(VLOOKUP($A143,'8 Oct - LIVE LDS Data'!$A$3:$AAD$1504,10,FALSE)=0/1/1900,"",VLOOKUP($A143,'8 Oct - LIVE LDS Data'!$A$3:$AAD$1504,10,FALSE))</f>
        <v>42765</v>
      </c>
      <c r="L143" s="7297">
        <f>IF(VLOOKUP($A143,'8 Oct - LIVE LDS Data'!$A$3:$AAD$1504,33,FALSE)=0/1/1900,"",VLOOKUP($A143,'8 Oct - LIVE LDS Data'!$A$3:$AAD$1504,33,FALSE))</f>
        <v>45748</v>
      </c>
      <c r="M143" s="7297" t="str">
        <f>IF(VLOOKUP($A143,'8 Oct - LIVE LDS Data'!$A$3:$AAD$1504,34,FALSE)=0/1/1900,"",VLOOKUP($A143,'8 Oct - LIVE LDS Data'!$A$3:$AAD$1504,34,FALSE))</f>
        <v/>
      </c>
      <c r="N143" s="7297">
        <f>IF(VLOOKUP($A143,'8 Oct - LIVE LDS Data'!$A$3:$AAD$1504,40,FALSE)=0/1/1900,"",VLOOKUP($A143,'8 Oct - LIVE LDS Data'!$A$3:$AAD$1504,40,FALSE))</f>
        <v>46143</v>
      </c>
      <c r="O143" s="7297" t="str">
        <f>IF(VLOOKUP($A143,'8 Oct - LIVE LDS Data'!$A$3:$AAD$1504,41,FALSE)=0/1/1900,"",VLOOKUP($A143,'8 Oct - LIVE LDS Data'!$A$3:$AAD$1504,41,FALSE))</f>
        <v/>
      </c>
      <c r="P143" s="7297" t="str">
        <f>IF(VLOOKUP($A143,'8 Oct - LIVE LDS Data'!$A$3:$AAD$1504,47,FALSE)=0/1/1900,"",VLOOKUP($A143,'8 Oct - LIVE LDS Data'!$A$3:$AAD$1504,47,FALSE))</f>
        <v/>
      </c>
      <c r="Q143" s="7297" t="str">
        <f>IF(VLOOKUP($A143,'8 Oct - LIVE LDS Data'!$A$3:$AAD$1504,48,FALSE)=0/1/1900,"",VLOOKUP($A143,'8 Oct - LIVE LDS Data'!$A$3:$AAD$1504,48,FALSE))</f>
        <v/>
      </c>
      <c r="R143" s="7297" t="str">
        <f>IF(VLOOKUP($A143,'8 Oct - LIVE LDS Data'!$A$3:$AAD$1504,54,FALSE)=0/1/1900,"",VLOOKUP($A143,'8 Oct - LIVE LDS Data'!$A$3:$AAD$1504,54,FALSE))</f>
        <v/>
      </c>
      <c r="S143" s="7297" t="str">
        <f>IF(VLOOKUP($A143,'8 Oct - LIVE LDS Data'!$A$3:$AAD$1504,55,FALSE)=0/1/1900,"",VLOOKUP($A143,'8 Oct - LIVE LDS Data'!$A$3:$AAD$1504,55,FALSE))</f>
        <v/>
      </c>
      <c r="T143" s="7297">
        <f>IF(VLOOKUP($A143,'8 Oct - LIVE LDS Data'!$A$3:$AAD$1504,60,FALSE)=0/1/1900,"",VLOOKUP($A143,'8 Oct - LIVE LDS Data'!$A$3:$AAD$1504,60,FALSE))</f>
        <v>46447</v>
      </c>
      <c r="U143" s="7297">
        <f>IF(VLOOKUP($A143,'8 Oct - LIVE LDS Data'!$A$3:$AAD$1504,63,FALSE)=0/1/1900,"",VLOOKUP($A143,'8 Oct - LIVE LDS Data'!$A$3:$AAD$1504,63,FALSE))</f>
        <v>46692</v>
      </c>
      <c r="V143" s="7297">
        <f>IF(VLOOKUP($A143,'8 Oct - LIVE LDS Data'!$A$3:$AAD$1504,66,FALSE)=0/1/1900,"",VLOOKUP($A143,'8 Oct - LIVE LDS Data'!$A$3:$AAD$1504,66,FALSE))</f>
        <v>46905</v>
      </c>
      <c r="W143" s="7537" t="str">
        <f>IF(VLOOKUP($A143,'8 Oct - LIVE LDS Data'!$A$3:$AAD$1504,68,FALSE)=0/1/1900,"",VLOOKUP($A143,'8 Oct - LIVE LDS Data'!$A$3:$AAD$1504,68,FALSE))</f>
        <v>The Council will be progressing the plan review under reforms included in the Levelling up and Regeneration Act. Timetable TBC</v>
      </c>
      <c r="X143" s="7314" t="str">
        <f>IF(VLOOKUP($A143,'8 Oct - LIVE LDS Data'!$A$3:$AAD$1504,79,FALSE)=0/1/1900,"",VLOOKUP($A143,'8 Oct - LIVE LDS Data'!$A$3:$AAD$1504,79,FALSE))</f>
        <v>new plan to be prepared under new system</v>
      </c>
      <c r="Y143" s="7315" t="s">
        <v>3757</v>
      </c>
      <c r="Z143" s="7538" t="s">
        <v>8052</v>
      </c>
      <c r="AA143" s="7300">
        <f>IF(VLOOKUP($A143,'8 Oct - LIVE LDS Data'!$A$3:$AAD$1504,72,FALSE)=0/1/1900,"",VLOOKUP($A143,'8 Oct - LIVE LDS Data'!$A$3:$AAD$1504,72,FALSE))</f>
        <v>45575</v>
      </c>
      <c r="AB143" s="7300">
        <f>IF(VLOOKUP($A143,'8 Oct - LIVE LDS Data'!$A$3:$AAD$1504,73,FALSE)=0/1/1900,"",VLOOKUP($A143,'8 Oct - LIVE LDS Data'!$A$3:$AAD$1504,73,FALSE))</f>
        <v>45790</v>
      </c>
      <c r="AC143" s="7300">
        <f>IF(VLOOKUP($A143,'8 Oct - LIVE LDS Data'!$A$3:$AAD$1504,75,FALSE)=0/1/1900,"",VLOOKUP($A143,'8 Oct - LIVE LDS Data'!$A$3:$AAD$1504,75,FALSE))</f>
        <v>45575</v>
      </c>
      <c r="AD143" s="7300">
        <f>IF(VLOOKUP($A143,'8 Oct - LIVE LDS Data'!$A$3:$AAD$1504,76,FALSE)=0/1/1900,"",VLOOKUP($A143,'8 Oct - LIVE LDS Data'!$A$3:$AAD$1504,76,FALSE))</f>
        <v>45790</v>
      </c>
    </row>
    <row r="144" spans="1:30" s="610" customFormat="1" ht="30" hidden="1" customHeight="1" x14ac:dyDescent="0.2">
      <c r="A144" s="1478" t="s">
        <v>2808</v>
      </c>
      <c r="B144" s="1478"/>
      <c r="C144" s="2383" t="s">
        <v>2809</v>
      </c>
      <c r="D144" s="1481"/>
      <c r="E144" s="1481"/>
      <c r="F144" s="7293" t="str">
        <f>IF(VLOOKUP($A144,'8 Oct - LIVE LDS Data'!$A$3:$AAD$1504,4,FALSE)=0/1/1900,"",VLOOKUP($A144,'8 Oct - LIVE LDS Data'!$A$3:$AAD$1504,4,FALSE))</f>
        <v>Local Plan 2024-2042</v>
      </c>
      <c r="G144" s="7294" t="str">
        <f>IF(VLOOKUP($A144,'8 Oct - LIVE LDS Data'!$A$3:$AAD$1504,6,FALSE)=0/1/1900,"",VLOOKUP($A144,'8 Oct - LIVE LDS Data'!$A$3:$AAD$1504,6,FALSE))</f>
        <v/>
      </c>
      <c r="H144" s="7294" t="str">
        <f>IF(VLOOKUP($A144,'8 Oct - LIVE LDS Data'!$A$3:$AAD$1504,7,FALSE)=0/1/1900,"",VLOOKUP($A144,'8 Oct - LIVE LDS Data'!$A$3:$AAD$1504,7,FALSE))</f>
        <v/>
      </c>
      <c r="I144" s="7294" t="str">
        <f>IF(VLOOKUP($A144,'8 Oct - LIVE LDS Data'!$A$3:$AAD$1504,8,FALSE)=0/1/1900,"",VLOOKUP($A144,'8 Oct - LIVE LDS Data'!$A$3:$AAD$1504,8,FALSE))</f>
        <v>N</v>
      </c>
      <c r="J144" s="7294" t="str">
        <f>IF(VLOOKUP($A144,'8 Oct - LIVE LDS Data'!$A$3:$AAD$1504,9,FALSE)=0/1/1900,"",VLOOKUP($A144,'8 Oct - LIVE LDS Data'!$A$3:$AAD$1504,9,FALSE))</f>
        <v>N</v>
      </c>
      <c r="K144" s="7295">
        <f>IF(VLOOKUP($A144,'8 Oct - LIVE LDS Data'!$A$3:$AAD$1504,10,FALSE)=0/1/1900,"",VLOOKUP($A144,'8 Oct - LIVE LDS Data'!$A$3:$AAD$1504,10,FALSE))</f>
        <v>41823</v>
      </c>
      <c r="L144" s="7295"/>
      <c r="M144" s="7295"/>
      <c r="N144" s="7295"/>
      <c r="O144" s="7295"/>
      <c r="P144" s="7295"/>
      <c r="Q144" s="7295"/>
      <c r="R144" s="7295"/>
      <c r="S144" s="7295"/>
      <c r="T144" s="7297">
        <f>IF(VLOOKUP($A144,'8 Oct - LIVE LDS Data'!$A$3:$AAD$1504,60,FALSE)=0/1/1900,"",VLOOKUP($A144,'8 Oct - LIVE LDS Data'!$A$3:$AAD$1504,60,FALSE))</f>
        <v>46296</v>
      </c>
      <c r="U144" s="7297">
        <f>IF(VLOOKUP($A144,'8 Oct - LIVE LDS Data'!$A$3:$AAD$1504,63,FALSE)=0/1/1900,"",VLOOKUP($A144,'8 Oct - LIVE LDS Data'!$A$3:$AAD$1504,63,FALSE))</f>
        <v>46600</v>
      </c>
      <c r="V144" s="7297">
        <f>IF(VLOOKUP($A144,'8 Oct - LIVE LDS Data'!$A$3:$AAD$1504,66,FALSE)=0/1/1900,"",VLOOKUP($A144,'8 Oct - LIVE LDS Data'!$A$3:$AAD$1504,66,FALSE))</f>
        <v>46997</v>
      </c>
      <c r="W144" s="7537" t="str">
        <f>IF(VLOOKUP($A144,'8 Oct - LIVE LDS Data'!$A$3:$AAD$1504,68,FALSE)=0/1/1900,"",VLOOKUP($A144,'8 Oct - LIVE LDS Data'!$A$3:$AAD$1504,68,FALSE))</f>
        <v xml:space="preserve">Put themselves forward to be a new style local plans pathfinder </v>
      </c>
      <c r="X144" s="7314" t="str">
        <f>IF(VLOOKUP($A144,'8 Oct - LIVE LDS Data'!$A$3:$AAD$1504,79,FALSE)=0/1/1900,"",VLOOKUP($A144,'8 Oct - LIVE LDS Data'!$A$3:$AAD$1504,79,FALSE))</f>
        <v>new plan to be prepared under new system</v>
      </c>
      <c r="Y144" s="7315" t="s">
        <v>3757</v>
      </c>
      <c r="Z144" s="7538" t="s">
        <v>8052</v>
      </c>
      <c r="AA144" s="7300">
        <f>IF(VLOOKUP($A144,'8 Oct - LIVE LDS Data'!$A$3:$AAD$1504,72,FALSE)=0/1/1900,"",VLOOKUP($A144,'8 Oct - LIVE LDS Data'!$A$3:$AAD$1504,72,FALSE))</f>
        <v>45632</v>
      </c>
      <c r="AB144" s="7300">
        <f>IF(VLOOKUP($A144,'8 Oct - LIVE LDS Data'!$A$3:$AAD$1504,73,FALSE)=0/1/1900,"",VLOOKUP($A144,'8 Oct - LIVE LDS Data'!$A$3:$AAD$1504,73,FALSE))</f>
        <v>45790</v>
      </c>
      <c r="AC144" s="7300" t="str">
        <f>IF(VLOOKUP($A144,'8 Oct - LIVE LDS Data'!$A$3:$AAD$1504,75,FALSE)=0/1/1900,"",VLOOKUP($A144,'8 Oct - LIVE LDS Data'!$A$3:$AAD$1504,75,FALSE))</f>
        <v/>
      </c>
      <c r="AD144" s="7300">
        <f>IF(VLOOKUP($A144,'8 Oct - LIVE LDS Data'!$A$3:$AAD$1504,76,FALSE)=0/1/1900,"",VLOOKUP($A144,'8 Oct - LIVE LDS Data'!$A$3:$AAD$1504,76,FALSE))</f>
        <v>45790</v>
      </c>
    </row>
    <row r="145" spans="1:30" s="610" customFormat="1" ht="30" hidden="1" customHeight="1" x14ac:dyDescent="0.2">
      <c r="A145" s="1465" t="s">
        <v>2818</v>
      </c>
      <c r="B145" s="1465"/>
      <c r="C145" s="1465" t="s">
        <v>2819</v>
      </c>
      <c r="D145" s="1466"/>
      <c r="E145" s="1466"/>
      <c r="F145" s="7293" t="str">
        <f>IF(VLOOKUP($A145,'8 Oct - LIVE LDS Data'!$A$3:$AAD$1504,4,FALSE)=0/1/1900,"",VLOOKUP($A145,'8 Oct - LIVE LDS Data'!$A$3:$AAD$1504,4,FALSE))</f>
        <v>Ribble Valley Local Plan 2021-2038</v>
      </c>
      <c r="G145" s="7294" t="str">
        <f>IF(VLOOKUP($A145,'8 Oct - LIVE LDS Data'!$A$3:$AAD$1504,6,FALSE)=0/1/1900,"",VLOOKUP($A145,'8 Oct - LIVE LDS Data'!$A$3:$AAD$1504,6,FALSE))</f>
        <v>2021</v>
      </c>
      <c r="H145" s="7294" t="str">
        <f>IF(VLOOKUP($A145,'8 Oct - LIVE LDS Data'!$A$3:$AAD$1504,7,FALSE)=0/1/1900,"",VLOOKUP($A145,'8 Oct - LIVE LDS Data'!$A$3:$AAD$1504,7,FALSE))</f>
        <v>2038</v>
      </c>
      <c r="I145" s="7294" t="str">
        <f>IF(VLOOKUP($A145,'8 Oct - LIVE LDS Data'!$A$3:$AAD$1504,8,FALSE)=0/1/1900,"",VLOOKUP($A145,'8 Oct - LIVE LDS Data'!$A$3:$AAD$1504,8,FALSE))</f>
        <v>N</v>
      </c>
      <c r="J145" s="7294" t="str">
        <f>IF(VLOOKUP($A145,'8 Oct - LIVE LDS Data'!$A$3:$AAD$1504,9,FALSE)=0/1/1900,"",VLOOKUP($A145,'8 Oct - LIVE LDS Data'!$A$3:$AAD$1504,9,FALSE))</f>
        <v>N</v>
      </c>
      <c r="K145" s="7295">
        <f>IF(VLOOKUP($A145,'8 Oct - LIVE LDS Data'!$A$3:$AAD$1504,10,FALSE)=0/1/1900,"",VLOOKUP($A145,'8 Oct - LIVE LDS Data'!$A$3:$AAD$1504,10,FALSE))</f>
        <v>41989</v>
      </c>
      <c r="L145" s="7297">
        <f>IF(VLOOKUP($A145,'8 Oct - LIVE LDS Data'!$A$3:$AAD$1504,33,FALSE)=0/1/1900,"",VLOOKUP($A145,'8 Oct - LIVE LDS Data'!$A$3:$AAD$1504,33,FALSE))</f>
        <v>44562</v>
      </c>
      <c r="M145" s="7297">
        <f>IF(VLOOKUP($A145,'8 Oct - LIVE LDS Data'!$A$3:$AAD$1504,34,FALSE)=0/1/1900,"",VLOOKUP($A145,'8 Oct - LIVE LDS Data'!$A$3:$AAD$1504,34,FALSE))</f>
        <v>44708</v>
      </c>
      <c r="N145" s="7297">
        <f>IF(VLOOKUP($A145,'8 Oct - LIVE LDS Data'!$A$3:$AAD$1504,40,FALSE)=0/1/1900,"",VLOOKUP($A145,'8 Oct - LIVE LDS Data'!$A$3:$AAD$1504,40,FALSE))</f>
        <v>45931</v>
      </c>
      <c r="O145" s="7297" t="str">
        <f>IF(VLOOKUP($A145,'8 Oct - LIVE LDS Data'!$A$3:$AAD$1504,41,FALSE)=0/1/1900,"",VLOOKUP($A145,'8 Oct - LIVE LDS Data'!$A$3:$AAD$1504,41,FALSE))</f>
        <v/>
      </c>
      <c r="P145" s="7297" t="str">
        <f>IF(VLOOKUP($A145,'8 Oct - LIVE LDS Data'!$A$3:$AAD$1504,47,FALSE)=0/1/1900,"",VLOOKUP($A145,'8 Oct - LIVE LDS Data'!$A$3:$AAD$1504,47,FALSE))</f>
        <v/>
      </c>
      <c r="Q145" s="7297" t="str">
        <f>IF(VLOOKUP($A145,'8 Oct - LIVE LDS Data'!$A$3:$AAD$1504,48,FALSE)=0/1/1900,"",VLOOKUP($A145,'8 Oct - LIVE LDS Data'!$A$3:$AAD$1504,48,FALSE))</f>
        <v/>
      </c>
      <c r="R145" s="7297" t="str">
        <f>IF(VLOOKUP($A145,'8 Oct - LIVE LDS Data'!$A$3:$AAD$1504,54,FALSE)=0/1/1900,"",VLOOKUP($A145,'8 Oct - LIVE LDS Data'!$A$3:$AAD$1504,54,FALSE))</f>
        <v/>
      </c>
      <c r="S145" s="7297" t="str">
        <f>IF(VLOOKUP($A145,'8 Oct - LIVE LDS Data'!$A$3:$AAD$1504,55,FALSE)=0/1/1900,"",VLOOKUP($A145,'8 Oct - LIVE LDS Data'!$A$3:$AAD$1504,55,FALSE))</f>
        <v/>
      </c>
      <c r="T145" s="7297">
        <f>IF(VLOOKUP($A145,'8 Oct - LIVE LDS Data'!$A$3:$AAD$1504,60,FALSE)=0/1/1900,"",VLOOKUP($A145,'8 Oct - LIVE LDS Data'!$A$3:$AAD$1504,60,FALSE))</f>
        <v>46023</v>
      </c>
      <c r="U145" s="7297">
        <f>IF(VLOOKUP($A145,'8 Oct - LIVE LDS Data'!$A$3:$AAD$1504,63,FALSE)=0/1/1900,"",VLOOKUP($A145,'8 Oct - LIVE LDS Data'!$A$3:$AAD$1504,63,FALSE))</f>
        <v>46143</v>
      </c>
      <c r="V145" s="7297">
        <f>IF(VLOOKUP($A145,'8 Oct - LIVE LDS Data'!$A$3:$AAD$1504,66,FALSE)=0/1/1900,"",VLOOKUP($A145,'8 Oct - LIVE LDS Data'!$A$3:$AAD$1504,66,FALSE))</f>
        <v>46357</v>
      </c>
      <c r="W145" s="7537" t="str">
        <f>IF(VLOOKUP($A145,'8 Oct - LIVE LDS Data'!$A$3:$AAD$1504,68,FALSE)=0/1/1900,"",VLOOKUP($A145,'8 Oct - LIVE LDS Data'!$A$3:$AAD$1504,68,FALSE))</f>
        <v>Call for Sites- September 2021
Regulation 18 Consultation- May 2022
Second Regulation 18 Consultation- Autumn 2025
Consultation on draft plan (Regulation 19)- January 2026
Publication of Proposed Submission Documents- March 2026
Submission- May 2026
Examination in Public* 2026
Adoption* December 2026</v>
      </c>
      <c r="X145" s="7314" t="str">
        <f>IF(VLOOKUP($A145,'8 Oct - LIVE LDS Data'!$A$3:$AAD$1504,79,FALSE)=0/1/1900,"",VLOOKUP($A145,'8 Oct - LIVE LDS Data'!$A$3:$AAD$1504,79,FALSE))</f>
        <v>Reg 18 ongoing</v>
      </c>
      <c r="Y145" s="7315" t="s">
        <v>90</v>
      </c>
      <c r="Z145" s="7538" t="s">
        <v>8058</v>
      </c>
      <c r="AA145" s="7300">
        <f>IF(VLOOKUP($A145,'8 Oct - LIVE LDS Data'!$A$3:$AAD$1504,72,FALSE)=0/1/1900,"",VLOOKUP($A145,'8 Oct - LIVE LDS Data'!$A$3:$AAD$1504,72,FALSE))</f>
        <v>45320</v>
      </c>
      <c r="AB145" s="7300">
        <f>IF(VLOOKUP($A145,'8 Oct - LIVE LDS Data'!$A$3:$AAD$1504,73,FALSE)=0/1/1900,"",VLOOKUP($A145,'8 Oct - LIVE LDS Data'!$A$3:$AAD$1504,73,FALSE))</f>
        <v>45790</v>
      </c>
      <c r="AC145" s="7300" t="str">
        <f>IF(VLOOKUP($A145,'8 Oct - LIVE LDS Data'!$A$3:$AAD$1504,75,FALSE)=0/1/1900,"",VLOOKUP($A145,'8 Oct - LIVE LDS Data'!$A$3:$AAD$1504,75,FALSE))</f>
        <v/>
      </c>
      <c r="AD145" s="7300">
        <f>IF(VLOOKUP($A145,'8 Oct - LIVE LDS Data'!$A$3:$AAD$1504,76,FALSE)=0/1/1900,"",VLOOKUP($A145,'8 Oct - LIVE LDS Data'!$A$3:$AAD$1504,76,FALSE))</f>
        <v>45790</v>
      </c>
    </row>
    <row r="146" spans="1:30" s="610" customFormat="1" ht="39" customHeight="1" x14ac:dyDescent="0.2">
      <c r="A146" s="1465" t="s">
        <v>2861</v>
      </c>
      <c r="B146" s="1465"/>
      <c r="C146" s="3390" t="s">
        <v>2862</v>
      </c>
      <c r="D146" s="1466"/>
      <c r="E146" s="1466"/>
      <c r="F146" s="7293" t="str">
        <f>IF(VLOOKUP($A146,'8 Oct - LIVE LDS Data'!$A$3:$AAD$1504,4,FALSE)=0/1/1900,"",VLOOKUP($A146,'8 Oct - LIVE LDS Data'!$A$3:$AAD$1504,4,FALSE))</f>
        <v>New Rochford Local Plan</v>
      </c>
      <c r="G146" s="7294" t="str">
        <f>IF(VLOOKUP($A146,'8 Oct - LIVE LDS Data'!$A$3:$AAD$1504,6,FALSE)=0/1/1900,"",VLOOKUP($A146,'8 Oct - LIVE LDS Data'!$A$3:$AAD$1504,6,FALSE))</f>
        <v>2020</v>
      </c>
      <c r="H146" s="7294" t="str">
        <f>IF(VLOOKUP($A146,'8 Oct - LIVE LDS Data'!$A$3:$AAD$1504,7,FALSE)=0/1/1900,"",VLOOKUP($A146,'8 Oct - LIVE LDS Data'!$A$3:$AAD$1504,7,FALSE))</f>
        <v>2040</v>
      </c>
      <c r="I146" s="7294" t="str">
        <f>IF(VLOOKUP($A146,'8 Oct - LIVE LDS Data'!$A$3:$AAD$1504,8,FALSE)=0/1/1900,"",VLOOKUP($A146,'8 Oct - LIVE LDS Data'!$A$3:$AAD$1504,8,FALSE))</f>
        <v>N</v>
      </c>
      <c r="J146" s="7294" t="str">
        <f>IF(VLOOKUP($A146,'8 Oct - LIVE LDS Data'!$A$3:$AAD$1504,9,FALSE)=0/1/1900,"",VLOOKUP($A146,'8 Oct - LIVE LDS Data'!$A$3:$AAD$1504,9,FALSE))</f>
        <v>N</v>
      </c>
      <c r="K146" s="7295">
        <f>IF(VLOOKUP($A146,'8 Oct - LIVE LDS Data'!$A$3:$AAD$1504,10,FALSE)=0/1/1900,"",VLOOKUP($A146,'8 Oct - LIVE LDS Data'!$A$3:$AAD$1504,10,FALSE))</f>
        <v>40890</v>
      </c>
      <c r="L146" s="7297">
        <f>IF(VLOOKUP($A146,'8 Oct - LIVE LDS Data'!$A$3:$AAD$1504,33,FALSE)=0/1/1900,"",VLOOKUP($A146,'8 Oct - LIVE LDS Data'!$A$3:$AAD$1504,33,FALSE))</f>
        <v>43070</v>
      </c>
      <c r="M146" s="7297">
        <f>IF(VLOOKUP($A146,'8 Oct - LIVE LDS Data'!$A$3:$AAD$1504,34,FALSE)=0/1/1900,"",VLOOKUP($A146,'8 Oct - LIVE LDS Data'!$A$3:$AAD$1504,34,FALSE))</f>
        <v>43082</v>
      </c>
      <c r="N146" s="7297">
        <f>IF(VLOOKUP($A146,'8 Oct - LIVE LDS Data'!$A$3:$AAD$1504,40,FALSE)=0/1/1900,"",VLOOKUP($A146,'8 Oct - LIVE LDS Data'!$A$3:$AAD$1504,40,FALSE))</f>
        <v>44405</v>
      </c>
      <c r="O146" s="7297">
        <f>IF(VLOOKUP($A146,'8 Oct - LIVE LDS Data'!$A$3:$AAD$1504,41,FALSE)=0/1/1900,"",VLOOKUP($A146,'8 Oct - LIVE LDS Data'!$A$3:$AAD$1504,41,FALSE))</f>
        <v>44405</v>
      </c>
      <c r="P146" s="7297">
        <f>IF(VLOOKUP($A146,'8 Oct - LIVE LDS Data'!$A$3:$AAD$1504,47,FALSE)=0/1/1900,"",VLOOKUP($A146,'8 Oct - LIVE LDS Data'!$A$3:$AAD$1504,47,FALSE))</f>
        <v>46113</v>
      </c>
      <c r="Q146" s="7297" t="str">
        <f>IF(VLOOKUP($A146,'8 Oct - LIVE LDS Data'!$A$3:$AAD$1504,48,FALSE)=0/1/1900,"",VLOOKUP($A146,'8 Oct - LIVE LDS Data'!$A$3:$AAD$1504,48,FALSE))</f>
        <v/>
      </c>
      <c r="R146" s="7297" t="str">
        <f>IF(VLOOKUP($A146,'8 Oct - LIVE LDS Data'!$A$3:$AAD$1504,54,FALSE)=0/1/1900,"",VLOOKUP($A146,'8 Oct - LIVE LDS Data'!$A$3:$AAD$1504,54,FALSE))</f>
        <v/>
      </c>
      <c r="S146" s="7297" t="str">
        <f>IF(VLOOKUP($A146,'8 Oct - LIVE LDS Data'!$A$3:$AAD$1504,55,FALSE)=0/1/1900,"",VLOOKUP($A146,'8 Oct - LIVE LDS Data'!$A$3:$AAD$1504,55,FALSE))</f>
        <v/>
      </c>
      <c r="T146" s="7297">
        <f>IF(VLOOKUP($A146,'8 Oct - LIVE LDS Data'!$A$3:$AAD$1504,60,FALSE)=0/1/1900,"",VLOOKUP($A146,'8 Oct - LIVE LDS Data'!$A$3:$AAD$1504,60,FALSE))</f>
        <v>46296</v>
      </c>
      <c r="U146" s="7297">
        <f>IF(VLOOKUP($A146,'8 Oct - LIVE LDS Data'!$A$3:$AAD$1504,63,FALSE)=0/1/1900,"",VLOOKUP($A146,'8 Oct - LIVE LDS Data'!$A$3:$AAD$1504,63,FALSE))</f>
        <v>46388</v>
      </c>
      <c r="V146" s="7297">
        <f>IF(VLOOKUP($A146,'8 Oct - LIVE LDS Data'!$A$3:$AAD$1504,66,FALSE)=0/1/1900,"",VLOOKUP($A146,'8 Oct - LIVE LDS Data'!$A$3:$AAD$1504,66,FALSE))</f>
        <v>46753</v>
      </c>
      <c r="W146" s="7537" t="str">
        <f>IF(VLOOKUP($A146,'8 Oct - LIVE LDS Data'!$A$3:$AAD$1504,68,FALSE)=0/1/1900,"",VLOOKUP($A146,'8 Oct - LIVE LDS Data'!$A$3:$AAD$1504,68,FALSE))</f>
        <v>Issues and Options Document public consultation December 2017 to March 2018
Spatial Options Document public consultation (Regulation 18) July to September 2021
Preferred Options Document public consultation (Regulation 18) Winter/Spring 2026
Proposed Pre-Submission Document public consultation (Regulation 19) Autumn 2026
Submission to Secretary of State for independent examination (Regulation 22) Winter 2026
Examination hearings Spring 2027
Main Modifications consultation Summer 2027
Inspector’s Report expected Autumn 2027
Adoption by Full Council Winter 2027-28</v>
      </c>
      <c r="X146" s="7314" t="str">
        <f>IF(VLOOKUP($A146,'8 Oct - LIVE LDS Data'!$A$3:$AAD$1504,79,FALSE)=0/1/1900,"",VLOOKUP($A146,'8 Oct - LIVE LDS Data'!$A$3:$AAD$1504,79,FALSE))</f>
        <v>Reg 18 ongoing</v>
      </c>
      <c r="Y146" s="7315" t="s">
        <v>90</v>
      </c>
      <c r="Z146" s="7538" t="s">
        <v>8051</v>
      </c>
      <c r="AA146" s="7300">
        <f>IF(VLOOKUP($A146,'8 Oct - LIVE LDS Data'!$A$3:$AAD$1504,72,FALSE)=0/1/1900,"",VLOOKUP($A146,'8 Oct - LIVE LDS Data'!$A$3:$AAD$1504,72,FALSE))</f>
        <v>45790</v>
      </c>
      <c r="AB146" s="7300">
        <f>IF(VLOOKUP($A146,'8 Oct - LIVE LDS Data'!$A$3:$AAD$1504,73,FALSE)=0/1/1900,"",VLOOKUP($A146,'8 Oct - LIVE LDS Data'!$A$3:$AAD$1504,73,FALSE))</f>
        <v>45932</v>
      </c>
      <c r="AC146" s="7300">
        <f>IF(VLOOKUP($A146,'8 Oct - LIVE LDS Data'!$A$3:$AAD$1504,75,FALSE)=0/1/1900,"",VLOOKUP($A146,'8 Oct - LIVE LDS Data'!$A$3:$AAD$1504,75,FALSE))</f>
        <v>45790</v>
      </c>
      <c r="AD146" s="7300">
        <f>IF(VLOOKUP($A146,'8 Oct - LIVE LDS Data'!$A$3:$AAD$1504,76,FALSE)=0/1/1900,"",VLOOKUP($A146,'8 Oct - LIVE LDS Data'!$A$3:$AAD$1504,76,FALSE))</f>
        <v>45932</v>
      </c>
    </row>
    <row r="147" spans="1:30" s="1745" customFormat="1" ht="30" hidden="1" customHeight="1" x14ac:dyDescent="0.2">
      <c r="A147" s="7309" t="s">
        <v>2875</v>
      </c>
      <c r="B147" s="7309"/>
      <c r="C147" s="7309" t="s">
        <v>2876</v>
      </c>
      <c r="D147" s="7310"/>
      <c r="E147" s="7310"/>
      <c r="F147" s="7293" t="str">
        <f>IF(VLOOKUP($A147,'8 Oct - LIVE LDS Data'!$A$3:$AAD$1504,4,FALSE)=0/1/1900,"",VLOOKUP($A147,'8 Oct - LIVE LDS Data'!$A$3:$AAD$1504,4,FALSE))</f>
        <v>Rossendale Local Plan</v>
      </c>
      <c r="G147" s="7294" t="str">
        <f>IF(VLOOKUP($A147,'8 Oct - LIVE LDS Data'!$A$3:$AAD$1504,6,FALSE)=0/1/1900,"",VLOOKUP($A147,'8 Oct - LIVE LDS Data'!$A$3:$AAD$1504,6,FALSE))</f>
        <v/>
      </c>
      <c r="H147" s="7294" t="str">
        <f>IF(VLOOKUP($A147,'8 Oct - LIVE LDS Data'!$A$3:$AAD$1504,7,FALSE)=0/1/1900,"",VLOOKUP($A147,'8 Oct - LIVE LDS Data'!$A$3:$AAD$1504,7,FALSE))</f>
        <v/>
      </c>
      <c r="I147" s="7294" t="str">
        <f>IF(VLOOKUP($A147,'8 Oct - LIVE LDS Data'!$A$3:$AAD$1504,8,FALSE)=0/1/1900,"",VLOOKUP($A147,'8 Oct - LIVE LDS Data'!$A$3:$AAD$1504,8,FALSE))</f>
        <v>N</v>
      </c>
      <c r="J147" s="7294" t="str">
        <f>IF(VLOOKUP($A147,'8 Oct - LIVE LDS Data'!$A$3:$AAD$1504,9,FALSE)=0/1/1900,"",VLOOKUP($A147,'8 Oct - LIVE LDS Data'!$A$3:$AAD$1504,9,FALSE))</f>
        <v>N</v>
      </c>
      <c r="K147" s="7295">
        <f>IF(VLOOKUP($A147,'8 Oct - LIVE LDS Data'!$A$3:$AAD$1504,10,FALSE)=0/1/1900,"",VLOOKUP($A147,'8 Oct - LIVE LDS Data'!$A$3:$AAD$1504,10,FALSE))</f>
        <v>44545</v>
      </c>
      <c r="L147" s="7295"/>
      <c r="M147" s="7295"/>
      <c r="N147" s="7295"/>
      <c r="O147" s="7295"/>
      <c r="P147" s="7295"/>
      <c r="Q147" s="7295"/>
      <c r="R147" s="7295"/>
      <c r="S147" s="7295"/>
      <c r="T147" s="7297">
        <f>IF(VLOOKUP($A147,'8 Oct - LIVE LDS Data'!$A$3:$AAD$1504,60,FALSE)=0/1/1900,"",VLOOKUP($A147,'8 Oct - LIVE LDS Data'!$A$3:$AAD$1504,60,FALSE))</f>
        <v>46388</v>
      </c>
      <c r="U147" s="7297">
        <f>IF(VLOOKUP($A147,'8 Oct - LIVE LDS Data'!$A$3:$AAD$1504,63,FALSE)=0/1/1900,"",VLOOKUP($A147,'8 Oct - LIVE LDS Data'!$A$3:$AAD$1504,63,FALSE))</f>
        <v>46692</v>
      </c>
      <c r="V147" s="7297">
        <f>IF(VLOOKUP($A147,'8 Oct - LIVE LDS Data'!$A$3:$AAD$1504,66,FALSE)=0/1/1900,"",VLOOKUP($A147,'8 Oct - LIVE LDS Data'!$A$3:$AAD$1504,66,FALSE))</f>
        <v>46753</v>
      </c>
      <c r="W147" s="7537" t="str">
        <f>IF(VLOOKUP($A147,'8 Oct - LIVE LDS Data'!$A$3:$AAD$1504,68,FALSE)=0/1/1900,"",VLOOKUP($A147,'8 Oct - LIVE LDS Data'!$A$3:$AAD$1504,68,FALSE))</f>
        <v>Timetable taken from PDT data (March 2025)</v>
      </c>
      <c r="X147" s="7314" t="str">
        <f>IF(VLOOKUP($A147,'8 Oct - LIVE LDS Data'!$A$3:$AAD$1504,79,FALSE)=0/1/1900,"",VLOOKUP($A147,'8 Oct - LIVE LDS Data'!$A$3:$AAD$1504,79,FALSE))</f>
        <v>new plan to be prepared under new system</v>
      </c>
      <c r="Y147" s="7315" t="s">
        <v>3757</v>
      </c>
      <c r="Z147" s="7538" t="s">
        <v>8056</v>
      </c>
      <c r="AA147" s="7300">
        <f>IF(VLOOKUP($A147,'8 Oct - LIVE LDS Data'!$A$3:$AAD$1504,72,FALSE)=0/1/1900,"",VLOOKUP($A147,'8 Oct - LIVE LDS Data'!$A$3:$AAD$1504,72,FALSE))</f>
        <v>45938</v>
      </c>
      <c r="AB147" s="7300" t="str">
        <f>IF(VLOOKUP($A147,'8 Oct - LIVE LDS Data'!$A$3:$AAD$1504,73,FALSE)=0/1/1900,"",VLOOKUP($A147,'8 Oct - LIVE LDS Data'!$A$3:$AAD$1504,73,FALSE))</f>
        <v/>
      </c>
      <c r="AC147" s="7300" t="str">
        <f>IF(VLOOKUP($A147,'8 Oct - LIVE LDS Data'!$A$3:$AAD$1504,75,FALSE)=0/1/1900,"",VLOOKUP($A147,'8 Oct - LIVE LDS Data'!$A$3:$AAD$1504,75,FALSE))</f>
        <v/>
      </c>
      <c r="AD147" s="7300">
        <f>IF(VLOOKUP($A147,'8 Oct - LIVE LDS Data'!$A$3:$AAD$1504,76,FALSE)=0/1/1900,"",VLOOKUP($A147,'8 Oct - LIVE LDS Data'!$A$3:$AAD$1504,76,FALSE))</f>
        <v>45790</v>
      </c>
    </row>
    <row r="148" spans="1:30" s="610" customFormat="1" ht="30" hidden="1" customHeight="1" x14ac:dyDescent="0.2">
      <c r="A148" s="1465" t="s">
        <v>2883</v>
      </c>
      <c r="B148" s="1465"/>
      <c r="C148" s="1467" t="s">
        <v>2884</v>
      </c>
      <c r="D148" s="1480"/>
      <c r="E148" s="1480"/>
      <c r="F148" s="7293" t="str">
        <f>IF(VLOOKUP($A148,'8 Oct - LIVE LDS Data'!$A$3:$AAD$1504,4,FALSE)=0/1/1900,"",VLOOKUP($A148,'8 Oct - LIVE LDS Data'!$A$3:$AAD$1504,4,FALSE))</f>
        <v>Rother District Local Plan 2020 - 2040</v>
      </c>
      <c r="G148" s="7294">
        <f>IF(VLOOKUP($A148,'8 Oct - LIVE LDS Data'!$A$3:$AAD$1504,6,FALSE)=0/1/1900,"",VLOOKUP($A148,'8 Oct - LIVE LDS Data'!$A$3:$AAD$1504,6,FALSE))</f>
        <v>2020</v>
      </c>
      <c r="H148" s="7294">
        <f>IF(VLOOKUP($A148,'8 Oct - LIVE LDS Data'!$A$3:$AAD$1504,7,FALSE)=0/1/1900,"",VLOOKUP($A148,'8 Oct - LIVE LDS Data'!$A$3:$AAD$1504,7,FALSE))</f>
        <v>2040</v>
      </c>
      <c r="I148" s="7294" t="str">
        <f>IF(VLOOKUP($A148,'8 Oct - LIVE LDS Data'!$A$3:$AAD$1504,8,FALSE)=0/1/1900,"",VLOOKUP($A148,'8 Oct - LIVE LDS Data'!$A$3:$AAD$1504,8,FALSE))</f>
        <v>N</v>
      </c>
      <c r="J148" s="7294" t="str">
        <f>IF(VLOOKUP($A148,'8 Oct - LIVE LDS Data'!$A$3:$AAD$1504,9,FALSE)=0/1/1900,"",VLOOKUP($A148,'8 Oct - LIVE LDS Data'!$A$3:$AAD$1504,9,FALSE))</f>
        <v>N</v>
      </c>
      <c r="K148" s="7295">
        <f>IF(VLOOKUP($A148,'8 Oct - LIVE LDS Data'!$A$3:$AAD$1504,10,FALSE)=0/1/1900,"",VLOOKUP($A148,'8 Oct - LIVE LDS Data'!$A$3:$AAD$1504,10,FALSE))</f>
        <v>41911</v>
      </c>
      <c r="L148" s="7297">
        <f>IF(VLOOKUP($A148,'8 Oct - LIVE LDS Data'!$A$3:$AAD$1504,33,FALSE)=0/1/1900,"",VLOOKUP($A148,'8 Oct - LIVE LDS Data'!$A$3:$AAD$1504,33,FALSE))</f>
        <v>45413</v>
      </c>
      <c r="M148" s="7297">
        <f>IF(VLOOKUP($A148,'8 Oct - LIVE LDS Data'!$A$3:$AAD$1504,34,FALSE)=0/1/1900,"",VLOOKUP($A148,'8 Oct - LIVE LDS Data'!$A$3:$AAD$1504,34,FALSE))</f>
        <v>45412</v>
      </c>
      <c r="N148" s="7297">
        <f>IF(VLOOKUP($A148,'8 Oct - LIVE LDS Data'!$A$3:$AAD$1504,40,FALSE)=0/1/1900,"",VLOOKUP($A148,'8 Oct - LIVE LDS Data'!$A$3:$AAD$1504,40,FALSE))</f>
        <v>46054</v>
      </c>
      <c r="O148" s="7297" t="str">
        <f>IF(VLOOKUP($A148,'8 Oct - LIVE LDS Data'!$A$3:$AAD$1504,41,FALSE)=0/1/1900,"",VLOOKUP($A148,'8 Oct - LIVE LDS Data'!$A$3:$AAD$1504,41,FALSE))</f>
        <v/>
      </c>
      <c r="P148" s="7297" t="str">
        <f>IF(VLOOKUP($A148,'8 Oct - LIVE LDS Data'!$A$3:$AAD$1504,47,FALSE)=0/1/1900,"",VLOOKUP($A148,'8 Oct - LIVE LDS Data'!$A$3:$AAD$1504,47,FALSE))</f>
        <v/>
      </c>
      <c r="Q148" s="7297" t="str">
        <f>IF(VLOOKUP($A148,'8 Oct - LIVE LDS Data'!$A$3:$AAD$1504,48,FALSE)=0/1/1900,"",VLOOKUP($A148,'8 Oct - LIVE LDS Data'!$A$3:$AAD$1504,48,FALSE))</f>
        <v/>
      </c>
      <c r="R148" s="7297" t="str">
        <f>IF(VLOOKUP($A148,'8 Oct - LIVE LDS Data'!$A$3:$AAD$1504,54,FALSE)=0/1/1900,"",VLOOKUP($A148,'8 Oct - LIVE LDS Data'!$A$3:$AAD$1504,54,FALSE))</f>
        <v/>
      </c>
      <c r="S148" s="7297" t="str">
        <f>IF(VLOOKUP($A148,'8 Oct - LIVE LDS Data'!$A$3:$AAD$1504,55,FALSE)=0/1/1900,"",VLOOKUP($A148,'8 Oct - LIVE LDS Data'!$A$3:$AAD$1504,55,FALSE))</f>
        <v/>
      </c>
      <c r="T148" s="7297">
        <f>IF(VLOOKUP($A148,'8 Oct - LIVE LDS Data'!$A$3:$AAD$1504,60,FALSE)=0/1/1900,"",VLOOKUP($A148,'8 Oct - LIVE LDS Data'!$A$3:$AAD$1504,60,FALSE))</f>
        <v>46235</v>
      </c>
      <c r="U148" s="7297">
        <f>IF(VLOOKUP($A148,'8 Oct - LIVE LDS Data'!$A$3:$AAD$1504,63,FALSE)=0/1/1900,"",VLOOKUP($A148,'8 Oct - LIVE LDS Data'!$A$3:$AAD$1504,63,FALSE))</f>
        <v>46327</v>
      </c>
      <c r="V148" s="7297">
        <f>IF(VLOOKUP($A148,'8 Oct - LIVE LDS Data'!$A$3:$AAD$1504,66,FALSE)=0/1/1900,"",VLOOKUP($A148,'8 Oct - LIVE LDS Data'!$A$3:$AAD$1504,66,FALSE))</f>
        <v>46692</v>
      </c>
      <c r="W148" s="7537" t="str">
        <f>IF(VLOOKUP($A148,'8 Oct - LIVE LDS Data'!$A$3:$AAD$1504,68,FALSE)=0/1/1900,"",VLOOKUP($A148,'8 Oct - LIVE LDS Data'!$A$3:$AAD$1504,68,FALSE))</f>
        <v>Consulting statutory bodies on scope of the Sustainability Appraisal - Completed 
Evidence gathering On-going up to end of Quarter 4 2025/26
Draft Plan consultation (Regulation 18) Completed (Quarter 1-2, 2024/25)
Focused consultation on proposed site allocations Quarter 4 2025/26
Public consultation on Pre-Submission Plan (Regulation 19) Quarter 2 2026/27
Submission Quarter 3 2026/27 
Examination Quarter 4 2026/27 – Quarter 2 2027/28
Adoption Quarter 3 2027/28</v>
      </c>
      <c r="X148" s="7314" t="str">
        <f>IF(VLOOKUP($A148,'8 Oct - LIVE LDS Data'!$A$3:$AAD$1504,79,FALSE)=0/1/1900,"",VLOOKUP($A148,'8 Oct - LIVE LDS Data'!$A$3:$AAD$1504,79,FALSE))</f>
        <v>Reg 18 completed</v>
      </c>
      <c r="Y148" s="7315" t="s">
        <v>3757</v>
      </c>
      <c r="Z148" s="7538" t="s">
        <v>8051</v>
      </c>
      <c r="AA148" s="7300">
        <f>IF(VLOOKUP($A148,'8 Oct - LIVE LDS Data'!$A$3:$AAD$1504,72,FALSE)=0/1/1900,"",VLOOKUP($A148,'8 Oct - LIVE LDS Data'!$A$3:$AAD$1504,72,FALSE))</f>
        <v>45664</v>
      </c>
      <c r="AB148" s="7300">
        <f>IF(VLOOKUP($A148,'8 Oct - LIVE LDS Data'!$A$3:$AAD$1504,73,FALSE)=0/1/1900,"",VLOOKUP($A148,'8 Oct - LIVE LDS Data'!$A$3:$AAD$1504,73,FALSE))</f>
        <v>45392</v>
      </c>
      <c r="AC148" s="7300">
        <f>IF(VLOOKUP($A148,'8 Oct - LIVE LDS Data'!$A$3:$AAD$1504,75,FALSE)=0/1/1900,"",VLOOKUP($A148,'8 Oct - LIVE LDS Data'!$A$3:$AAD$1504,75,FALSE))</f>
        <v>45419</v>
      </c>
      <c r="AD148" s="7300">
        <f>IF(VLOOKUP($A148,'8 Oct - LIVE LDS Data'!$A$3:$AAD$1504,76,FALSE)=0/1/1900,"",VLOOKUP($A148,'8 Oct - LIVE LDS Data'!$A$3:$AAD$1504,76,FALSE))</f>
        <v>45687</v>
      </c>
    </row>
    <row r="149" spans="1:30" s="610" customFormat="1" ht="30" hidden="1" customHeight="1" x14ac:dyDescent="0.2">
      <c r="A149" s="1465" t="s">
        <v>2897</v>
      </c>
      <c r="B149" s="1465"/>
      <c r="C149" s="1465" t="s">
        <v>2898</v>
      </c>
      <c r="D149" s="1466"/>
      <c r="E149" s="1466"/>
      <c r="F149" s="7293" t="str">
        <f>IF(VLOOKUP($A149,'8 Oct - LIVE LDS Data'!$A$3:$AAD$1504,4,FALSE)=0/1/1900,"",VLOOKUP($A149,'8 Oct - LIVE LDS Data'!$A$3:$AAD$1504,4,FALSE))</f>
        <v xml:space="preserve">Rotherham Local Plan </v>
      </c>
      <c r="G149" s="7294" t="str">
        <f>IF(VLOOKUP($A149,'8 Oct - LIVE LDS Data'!$A$3:$AAD$1504,6,FALSE)=0/1/1900,"",VLOOKUP($A149,'8 Oct - LIVE LDS Data'!$A$3:$AAD$1504,6,FALSE))</f>
        <v/>
      </c>
      <c r="H149" s="7294" t="str">
        <f>IF(VLOOKUP($A149,'8 Oct - LIVE LDS Data'!$A$3:$AAD$1504,7,FALSE)=0/1/1900,"",VLOOKUP($A149,'8 Oct - LIVE LDS Data'!$A$3:$AAD$1504,7,FALSE))</f>
        <v/>
      </c>
      <c r="I149" s="7294" t="str">
        <f>IF(VLOOKUP($A149,'8 Oct - LIVE LDS Data'!$A$3:$AAD$1504,8,FALSE)=0/1/1900,"",VLOOKUP($A149,'8 Oct - LIVE LDS Data'!$A$3:$AAD$1504,8,FALSE))</f>
        <v>N</v>
      </c>
      <c r="J149" s="7294" t="str">
        <f>IF(VLOOKUP($A149,'8 Oct - LIVE LDS Data'!$A$3:$AAD$1504,9,FALSE)=0/1/1900,"",VLOOKUP($A149,'8 Oct - LIVE LDS Data'!$A$3:$AAD$1504,9,FALSE))</f>
        <v>N</v>
      </c>
      <c r="K149" s="7295">
        <f>IF(VLOOKUP($A149,'8 Oct - LIVE LDS Data'!$A$3:$AAD$1504,10,FALSE)=0/1/1900,"",VLOOKUP($A149,'8 Oct - LIVE LDS Data'!$A$3:$AAD$1504,10,FALSE))</f>
        <v>41892</v>
      </c>
      <c r="L149" s="7295"/>
      <c r="M149" s="7295"/>
      <c r="N149" s="7295"/>
      <c r="O149" s="7295"/>
      <c r="P149" s="7295"/>
      <c r="Q149" s="7295"/>
      <c r="R149" s="7295"/>
      <c r="S149" s="7295"/>
      <c r="T149" s="7297">
        <f>IF(VLOOKUP($A149,'8 Oct - LIVE LDS Data'!$A$3:$AAD$1504,60,FALSE)=0/1/1900,"",VLOOKUP($A149,'8 Oct - LIVE LDS Data'!$A$3:$AAD$1504,60,FALSE))</f>
        <v>46753</v>
      </c>
      <c r="U149" s="7297">
        <f>IF(VLOOKUP($A149,'8 Oct - LIVE LDS Data'!$A$3:$AAD$1504,63,FALSE)=0/1/1900,"",VLOOKUP($A149,'8 Oct - LIVE LDS Data'!$A$3:$AAD$1504,63,FALSE))</f>
        <v>46753</v>
      </c>
      <c r="V149" s="7297">
        <f>IF(VLOOKUP($A149,'8 Oct - LIVE LDS Data'!$A$3:$AAD$1504,66,FALSE)=0/1/1900,"",VLOOKUP($A149,'8 Oct - LIVE LDS Data'!$A$3:$AAD$1504,66,FALSE))</f>
        <v>47119</v>
      </c>
      <c r="W149" s="7537" t="str">
        <f>IF(VLOOKUP($A149,'8 Oct - LIVE LDS Data'!$A$3:$AAD$1504,68,FALSE)=0/1/1900,"",VLOOKUP($A149,'8 Oct - LIVE LDS Data'!$A$3:$AAD$1504,68,FALSE))</f>
        <v>Data from PDT data (Mar 2025) - no up-to-date LDS or timetable found - need to check publication and submission data</v>
      </c>
      <c r="X149" s="7314" t="str">
        <f>IF(VLOOKUP($A149,'8 Oct - LIVE LDS Data'!$A$3:$AAD$1504,79,FALSE)=0/1/1900,"",VLOOKUP($A149,'8 Oct - LIVE LDS Data'!$A$3:$AAD$1504,79,FALSE))</f>
        <v>new plan to be prepared under new system</v>
      </c>
      <c r="Y149" s="7315" t="s">
        <v>3757</v>
      </c>
      <c r="Z149" s="7538" t="s">
        <v>8054</v>
      </c>
      <c r="AA149" s="7300" t="str">
        <f>IF(VLOOKUP($A149,'8 Oct - LIVE LDS Data'!$A$3:$AAD$1504,72,FALSE)=0/1/1900,"",VLOOKUP($A149,'8 Oct - LIVE LDS Data'!$A$3:$AAD$1504,72,FALSE))</f>
        <v/>
      </c>
      <c r="AB149" s="7300" t="str">
        <f>IF(VLOOKUP($A149,'8 Oct - LIVE LDS Data'!$A$3:$AAD$1504,73,FALSE)=0/1/1900,"",VLOOKUP($A149,'8 Oct - LIVE LDS Data'!$A$3:$AAD$1504,73,FALSE))</f>
        <v/>
      </c>
      <c r="AC149" s="7300" t="str">
        <f>IF(VLOOKUP($A149,'8 Oct - LIVE LDS Data'!$A$3:$AAD$1504,75,FALSE)=0/1/1900,"",VLOOKUP($A149,'8 Oct - LIVE LDS Data'!$A$3:$AAD$1504,75,FALSE))</f>
        <v/>
      </c>
      <c r="AD149" s="7300">
        <f>IF(VLOOKUP($A149,'8 Oct - LIVE LDS Data'!$A$3:$AAD$1504,76,FALSE)=0/1/1900,"",VLOOKUP($A149,'8 Oct - LIVE LDS Data'!$A$3:$AAD$1504,76,FALSE))</f>
        <v>45786</v>
      </c>
    </row>
    <row r="150" spans="1:30" s="610" customFormat="1" ht="30" customHeight="1" x14ac:dyDescent="0.2">
      <c r="A150" s="1465" t="s">
        <v>2904</v>
      </c>
      <c r="B150" s="1465"/>
      <c r="C150" s="3390" t="s">
        <v>2905</v>
      </c>
      <c r="D150" s="1466"/>
      <c r="E150" s="1466"/>
      <c r="F150" s="7293" t="str">
        <f>IF(VLOOKUP($A150,'8 Oct - LIVE LDS Data'!$A$3:$AAD$1504,4,FALSE)=0/1/1900,"",VLOOKUP($A150,'8 Oct - LIVE LDS Data'!$A$3:$AAD$1504,4,FALSE))</f>
        <v>Rugby Borough Local Plan Review</v>
      </c>
      <c r="G150" s="7294">
        <f>IF(VLOOKUP($A150,'8 Oct - LIVE LDS Data'!$A$3:$AAD$1504,6,FALSE)=0/1/1900,"",VLOOKUP($A150,'8 Oct - LIVE LDS Data'!$A$3:$AAD$1504,6,FALSE))</f>
        <v>2021</v>
      </c>
      <c r="H150" s="7294">
        <f>IF(VLOOKUP($A150,'8 Oct - LIVE LDS Data'!$A$3:$AAD$1504,7,FALSE)=0/1/1900,"",VLOOKUP($A150,'8 Oct - LIVE LDS Data'!$A$3:$AAD$1504,7,FALSE))</f>
        <v>2041</v>
      </c>
      <c r="I150" s="7294" t="str">
        <f>IF(VLOOKUP($A150,'8 Oct - LIVE LDS Data'!$A$3:$AAD$1504,8,FALSE)=0/1/1900,"",VLOOKUP($A150,'8 Oct - LIVE LDS Data'!$A$3:$AAD$1504,8,FALSE))</f>
        <v>N</v>
      </c>
      <c r="J150" s="7294" t="str">
        <f>IF(VLOOKUP($A150,'8 Oct - LIVE LDS Data'!$A$3:$AAD$1504,9,FALSE)=0/1/1900,"",VLOOKUP($A150,'8 Oct - LIVE LDS Data'!$A$3:$AAD$1504,9,FALSE))</f>
        <v>N</v>
      </c>
      <c r="K150" s="7295">
        <f>IF(VLOOKUP($A150,'8 Oct - LIVE LDS Data'!$A$3:$AAD$1504,10,FALSE)=0/1/1900,"",VLOOKUP($A150,'8 Oct - LIVE LDS Data'!$A$3:$AAD$1504,10,FALSE))</f>
        <v>43620</v>
      </c>
      <c r="L150" s="7297" t="str">
        <f>IF(VLOOKUP($A150,'8 Oct - LIVE LDS Data'!$A$3:$AAD$1504,33,FALSE)=0/1/1900,"",VLOOKUP($A150,'8 Oct - LIVE LDS Data'!$A$3:$AAD$1504,33,FALSE))</f>
        <v>Nov-2023
(was Jun-2023)</v>
      </c>
      <c r="M150" s="7297" t="str">
        <f>IF(VLOOKUP($A150,'8 Oct - LIVE LDS Data'!$A$3:$AAD$1504,34,FALSE)=0/1/1900,"",VLOOKUP($A150,'8 Oct - LIVE LDS Data'!$A$3:$AAD$1504,34,FALSE))</f>
        <v>-</v>
      </c>
      <c r="N150" s="7297">
        <f>IF(VLOOKUP($A150,'8 Oct - LIVE LDS Data'!$A$3:$AAD$1504,40,FALSE)=0/1/1900,"",VLOOKUP($A150,'8 Oct - LIVE LDS Data'!$A$3:$AAD$1504,40,FALSE))</f>
        <v>45717</v>
      </c>
      <c r="O150" s="7297">
        <f>IF(VLOOKUP($A150,'8 Oct - LIVE LDS Data'!$A$3:$AAD$1504,41,FALSE)=0/1/1900,"",VLOOKUP($A150,'8 Oct - LIVE LDS Data'!$A$3:$AAD$1504,41,FALSE))</f>
        <v>45740</v>
      </c>
      <c r="P150" s="7297" t="str">
        <f>IF(VLOOKUP($A150,'8 Oct - LIVE LDS Data'!$A$3:$AAD$1504,47,FALSE)=0/1/1900,"",VLOOKUP($A150,'8 Oct - LIVE LDS Data'!$A$3:$AAD$1504,47,FALSE))</f>
        <v/>
      </c>
      <c r="Q150" s="7297" t="str">
        <f>IF(VLOOKUP($A150,'8 Oct - LIVE LDS Data'!$A$3:$AAD$1504,48,FALSE)=0/1/1900,"",VLOOKUP($A150,'8 Oct - LIVE LDS Data'!$A$3:$AAD$1504,48,FALSE))</f>
        <v/>
      </c>
      <c r="R150" s="7297" t="str">
        <f>IF(VLOOKUP($A150,'8 Oct - LIVE LDS Data'!$A$3:$AAD$1504,54,FALSE)=0/1/1900,"",VLOOKUP($A150,'8 Oct - LIVE LDS Data'!$A$3:$AAD$1504,54,FALSE))</f>
        <v/>
      </c>
      <c r="S150" s="7297" t="str">
        <f>IF(VLOOKUP($A150,'8 Oct - LIVE LDS Data'!$A$3:$AAD$1504,55,FALSE)=0/1/1900,"",VLOOKUP($A150,'8 Oct - LIVE LDS Data'!$A$3:$AAD$1504,55,FALSE))</f>
        <v/>
      </c>
      <c r="T150" s="7297">
        <f>IF(VLOOKUP($A150,'8 Oct - LIVE LDS Data'!$A$3:$AAD$1504,60,FALSE)=0/1/1900,"",VLOOKUP($A150,'8 Oct - LIVE LDS Data'!$A$3:$AAD$1504,60,FALSE))</f>
        <v>46023</v>
      </c>
      <c r="U150" s="7297">
        <f>IF(VLOOKUP($A150,'8 Oct - LIVE LDS Data'!$A$3:$AAD$1504,63,FALSE)=0/1/1900,"",VLOOKUP($A150,'8 Oct - LIVE LDS Data'!$A$3:$AAD$1504,63,FALSE))</f>
        <v>46174</v>
      </c>
      <c r="V150" s="7297">
        <f>IF(VLOOKUP($A150,'8 Oct - LIVE LDS Data'!$A$3:$AAD$1504,66,FALSE)=0/1/1900,"",VLOOKUP($A150,'8 Oct - LIVE LDS Data'!$A$3:$AAD$1504,66,FALSE))</f>
        <v>46539</v>
      </c>
      <c r="W150" s="7537" t="str">
        <f>IF(VLOOKUP($A150,'8 Oct - LIVE LDS Data'!$A$3:$AAD$1504,68,FALSE)=0/1/1900,"",VLOOKUP($A150,'8 Oct - LIVE LDS Data'!$A$3:$AAD$1504,68,FALSE))</f>
        <v>Issues &amp; Options: completed.  Preferred Options: Now March 2025 (was July - August 2024); Reg 19: Jan 2026 (was Jan - Feb 2025); Submission: now June 2026 (was June 2025); Adoption: by June 2027 (was Dec-2026).</v>
      </c>
      <c r="X150" s="7314" t="str">
        <f>IF(VLOOKUP($A150,'8 Oct - LIVE LDS Data'!$A$3:$AAD$1504,79,FALSE)=0/1/1900,"",VLOOKUP($A150,'8 Oct - LIVE LDS Data'!$A$3:$AAD$1504,79,FALSE))</f>
        <v>Reg 18 completed</v>
      </c>
      <c r="Y150" s="7315" t="s">
        <v>3757</v>
      </c>
      <c r="Z150" s="7538" t="s">
        <v>8058</v>
      </c>
      <c r="AA150" s="7300">
        <f>IF(VLOOKUP($A150,'8 Oct - LIVE LDS Data'!$A$3:$AAD$1504,72,FALSE)=0/1/1900,"",VLOOKUP($A150,'8 Oct - LIVE LDS Data'!$A$3:$AAD$1504,72,FALSE))</f>
        <v>45929</v>
      </c>
      <c r="AB150" s="7300">
        <f>IF(VLOOKUP($A150,'8 Oct - LIVE LDS Data'!$A$3:$AAD$1504,73,FALSE)=0/1/1900,"",VLOOKUP($A150,'8 Oct - LIVE LDS Data'!$A$3:$AAD$1504,73,FALSE))</f>
        <v>45589</v>
      </c>
      <c r="AC150" s="7300">
        <f>IF(VLOOKUP($A150,'8 Oct - LIVE LDS Data'!$A$3:$AAD$1504,75,FALSE)=0/1/1900,"",VLOOKUP($A150,'8 Oct - LIVE LDS Data'!$A$3:$AAD$1504,75,FALSE))</f>
        <v>45786</v>
      </c>
      <c r="AD150" s="7300">
        <f>IF(VLOOKUP($A150,'8 Oct - LIVE LDS Data'!$A$3:$AAD$1504,76,FALSE)=0/1/1900,"",VLOOKUP($A150,'8 Oct - LIVE LDS Data'!$A$3:$AAD$1504,76,FALSE))</f>
        <v>45589</v>
      </c>
    </row>
    <row r="151" spans="1:30" s="610" customFormat="1" ht="40" hidden="1" customHeight="1" x14ac:dyDescent="0.2">
      <c r="A151" s="7301" t="s">
        <v>2914</v>
      </c>
      <c r="B151" s="7301"/>
      <c r="C151" s="7301" t="s">
        <v>2915</v>
      </c>
      <c r="D151" s="7302"/>
      <c r="E151" s="7302"/>
      <c r="F151" s="7293" t="str">
        <f>IF(VLOOKUP($A151,'8 Oct - LIVE LDS Data'!$A$3:$AAD$1504,4,FALSE)=0/1/1900,"",VLOOKUP($A151,'8 Oct - LIVE LDS Data'!$A$3:$AAD$1504,4,FALSE))</f>
        <v>Runnymede 2030 Local Plan review</v>
      </c>
      <c r="G151" s="7294">
        <f>IF(VLOOKUP($A151,'8 Oct - LIVE LDS Data'!$A$3:$AAD$1504,6,FALSE)=0/1/1900,"",VLOOKUP($A151,'8 Oct - LIVE LDS Data'!$A$3:$AAD$1504,6,FALSE))</f>
        <v>2028</v>
      </c>
      <c r="H151" s="7294">
        <f>IF(VLOOKUP($A151,'8 Oct - LIVE LDS Data'!$A$3:$AAD$1504,7,FALSE)=0/1/1900,"",VLOOKUP($A151,'8 Oct - LIVE LDS Data'!$A$3:$AAD$1504,7,FALSE))</f>
        <v>2043</v>
      </c>
      <c r="I151" s="7294" t="str">
        <f>IF(VLOOKUP($A151,'8 Oct - LIVE LDS Data'!$A$3:$AAD$1504,8,FALSE)=0/1/1900,"",VLOOKUP($A151,'8 Oct - LIVE LDS Data'!$A$3:$AAD$1504,8,FALSE))</f>
        <v>N</v>
      </c>
      <c r="J151" s="7294" t="str">
        <f>IF(VLOOKUP($A151,'8 Oct - LIVE LDS Data'!$A$3:$AAD$1504,9,FALSE)=0/1/1900,"",VLOOKUP($A151,'8 Oct - LIVE LDS Data'!$A$3:$AAD$1504,9,FALSE))</f>
        <v>N</v>
      </c>
      <c r="K151" s="7295">
        <f>IF(VLOOKUP($A151,'8 Oct - LIVE LDS Data'!$A$3:$AAD$1504,10,FALSE)=0/1/1900,"",VLOOKUP($A151,'8 Oct - LIVE LDS Data'!$A$3:$AAD$1504,10,FALSE))</f>
        <v>44028</v>
      </c>
      <c r="L151" s="7295"/>
      <c r="M151" s="7295"/>
      <c r="N151" s="7295"/>
      <c r="O151" s="7295"/>
      <c r="P151" s="7295"/>
      <c r="Q151" s="7295"/>
      <c r="R151" s="7295"/>
      <c r="S151" s="7295"/>
      <c r="T151" s="7297">
        <f>IF(VLOOKUP($A151,'8 Oct - LIVE LDS Data'!$A$3:$AAD$1504,60,FALSE)=0/1/1900,"",VLOOKUP($A151,'8 Oct - LIVE LDS Data'!$A$3:$AAD$1504,60,FALSE))</f>
        <v>46631</v>
      </c>
      <c r="U151" s="7297">
        <f>IF(VLOOKUP($A151,'8 Oct - LIVE LDS Data'!$A$3:$AAD$1504,63,FALSE)=0/1/1900,"",VLOOKUP($A151,'8 Oct - LIVE LDS Data'!$A$3:$AAD$1504,63,FALSE))</f>
        <v>46753</v>
      </c>
      <c r="V151" s="7297">
        <f>IF(VLOOKUP($A151,'8 Oct - LIVE LDS Data'!$A$3:$AAD$1504,66,FALSE)=0/1/1900,"",VLOOKUP($A151,'8 Oct - LIVE LDS Data'!$A$3:$AAD$1504,66,FALSE))</f>
        <v>46966</v>
      </c>
      <c r="W151" s="7537" t="str">
        <f>IF(VLOOKUP($A151,'8 Oct - LIVE LDS Data'!$A$3:$AAD$1504,68,FALSE)=0/1/1900,"",VLOOKUP($A151,'8 Oct - LIVE LDS Data'!$A$3:$AAD$1504,68,FALSE))</f>
        <v>The Council has elected to proceed with preparing a replacement local plan under the new plan-making arrangements.  New timetable at column "BS"</v>
      </c>
      <c r="X151" s="7314" t="str">
        <f>IF(VLOOKUP($A151,'8 Oct - LIVE LDS Data'!$A$3:$AAD$1504,79,FALSE)=0/1/1900,"",VLOOKUP($A151,'8 Oct - LIVE LDS Data'!$A$3:$AAD$1504,79,FALSE))</f>
        <v>new plan to be prepared under new system</v>
      </c>
      <c r="Y151" s="7315" t="s">
        <v>3757</v>
      </c>
      <c r="Z151" s="7538" t="s">
        <v>8058</v>
      </c>
      <c r="AA151" s="7300">
        <f>IF(VLOOKUP($A151,'8 Oct - LIVE LDS Data'!$A$3:$AAD$1504,72,FALSE)=0/1/1900,"",VLOOKUP($A151,'8 Oct - LIVE LDS Data'!$A$3:$AAD$1504,72,FALSE))</f>
        <v>45786</v>
      </c>
      <c r="AB151" s="7300">
        <f>IF(VLOOKUP($A151,'8 Oct - LIVE LDS Data'!$A$3:$AAD$1504,73,FALSE)=0/1/1900,"",VLOOKUP($A151,'8 Oct - LIVE LDS Data'!$A$3:$AAD$1504,73,FALSE))</f>
        <v>45678</v>
      </c>
      <c r="AC151" s="7300">
        <f>IF(VLOOKUP($A151,'8 Oct - LIVE LDS Data'!$A$3:$AAD$1504,75,FALSE)=0/1/1900,"",VLOOKUP($A151,'8 Oct - LIVE LDS Data'!$A$3:$AAD$1504,75,FALSE))</f>
        <v>45786</v>
      </c>
      <c r="AD151" s="7300">
        <f>IF(VLOOKUP($A151,'8 Oct - LIVE LDS Data'!$A$3:$AAD$1504,76,FALSE)=0/1/1900,"",VLOOKUP($A151,'8 Oct - LIVE LDS Data'!$A$3:$AAD$1504,76,FALSE))</f>
        <v>45678</v>
      </c>
    </row>
    <row r="152" spans="1:30" s="610" customFormat="1" ht="30" hidden="1" customHeight="1" x14ac:dyDescent="0.2">
      <c r="A152" s="1465" t="s">
        <v>2921</v>
      </c>
      <c r="B152" s="1465"/>
      <c r="C152" s="1465" t="s">
        <v>2922</v>
      </c>
      <c r="D152" s="1466"/>
      <c r="E152" s="1466"/>
      <c r="F152" s="7293" t="str">
        <f>IF(VLOOKUP($A152,'8 Oct - LIVE LDS Data'!$A$3:$AAD$1504,4,FALSE)=0/1/1900,"",VLOOKUP($A152,'8 Oct - LIVE LDS Data'!$A$3:$AAD$1504,4,FALSE))</f>
        <v>Greater Nottingham Strategic Plan 2041</v>
      </c>
      <c r="G152" s="7294">
        <f>IF(VLOOKUP($A152,'8 Oct - LIVE LDS Data'!$A$3:$AAD$1504,6,FALSE)=0/1/1900,"",VLOOKUP($A152,'8 Oct - LIVE LDS Data'!$A$3:$AAD$1504,6,FALSE))</f>
        <v>2023</v>
      </c>
      <c r="H152" s="7294">
        <f>IF(VLOOKUP($A152,'8 Oct - LIVE LDS Data'!$A$3:$AAD$1504,7,FALSE)=0/1/1900,"",VLOOKUP($A152,'8 Oct - LIVE LDS Data'!$A$3:$AAD$1504,7,FALSE))</f>
        <v>2041</v>
      </c>
      <c r="I152" s="7294" t="str">
        <f>IF(VLOOKUP($A152,'8 Oct - LIVE LDS Data'!$A$3:$AAD$1504,8,FALSE)=0/1/1900,"",VLOOKUP($A152,'8 Oct - LIVE LDS Data'!$A$3:$AAD$1504,8,FALSE))</f>
        <v>N</v>
      </c>
      <c r="J152" s="7294" t="str">
        <f>IF(VLOOKUP($A152,'8 Oct - LIVE LDS Data'!$A$3:$AAD$1504,9,FALSE)=0/1/1900,"",VLOOKUP($A152,'8 Oct - LIVE LDS Data'!$A$3:$AAD$1504,9,FALSE))</f>
        <v>Y</v>
      </c>
      <c r="K152" s="7295">
        <f>IF(VLOOKUP($A152,'8 Oct - LIVE LDS Data'!$A$3:$AAD$1504,10,FALSE)=0/1/1900,"",VLOOKUP($A152,'8 Oct - LIVE LDS Data'!$A$3:$AAD$1504,10,FALSE))</f>
        <v>41995</v>
      </c>
      <c r="L152" s="7297">
        <f>IF(VLOOKUP($A152,'8 Oct - LIVE LDS Data'!$A$3:$AAD$1504,33,FALSE)=0/1/1900,"",VLOOKUP($A152,'8 Oct - LIVE LDS Data'!$A$3:$AAD$1504,33,FALSE))</f>
        <v>44013</v>
      </c>
      <c r="M152" s="7297">
        <f>IF(VLOOKUP($A152,'8 Oct - LIVE LDS Data'!$A$3:$AAD$1504,34,FALSE)=0/1/1900,"",VLOOKUP($A152,'8 Oct - LIVE LDS Data'!$A$3:$AAD$1504,34,FALSE))</f>
        <v>44018</v>
      </c>
      <c r="N152" s="7297">
        <f>IF(VLOOKUP($A152,'8 Oct - LIVE LDS Data'!$A$3:$AAD$1504,40,FALSE)=0/1/1900,"",VLOOKUP($A152,'8 Oct - LIVE LDS Data'!$A$3:$AAD$1504,40,FALSE))</f>
        <v>44835</v>
      </c>
      <c r="O152" s="7297">
        <f>IF(VLOOKUP($A152,'8 Oct - LIVE LDS Data'!$A$3:$AAD$1504,41,FALSE)=0/1/1900,"",VLOOKUP($A152,'8 Oct - LIVE LDS Data'!$A$3:$AAD$1504,41,FALSE))</f>
        <v>44929</v>
      </c>
      <c r="P152" s="7297">
        <f>IF(VLOOKUP($A152,'8 Oct - LIVE LDS Data'!$A$3:$AAD$1504,47,FALSE)=0/1/1900,"",VLOOKUP($A152,'8 Oct - LIVE LDS Data'!$A$3:$AAD$1504,47,FALSE))</f>
        <v>45170</v>
      </c>
      <c r="Q152" s="7297">
        <f>IF(VLOOKUP($A152,'8 Oct - LIVE LDS Data'!$A$3:$AAD$1504,48,FALSE)=0/1/1900,"",VLOOKUP($A152,'8 Oct - LIVE LDS Data'!$A$3:$AAD$1504,48,FALSE))</f>
        <v>45170</v>
      </c>
      <c r="R152" s="7297" t="str">
        <f>IF(VLOOKUP($A152,'8 Oct - LIVE LDS Data'!$A$3:$AAD$1504,54,FALSE)=0/1/1900,"",VLOOKUP($A152,'8 Oct - LIVE LDS Data'!$A$3:$AAD$1504,54,FALSE))</f>
        <v/>
      </c>
      <c r="S152" s="7297" t="str">
        <f>IF(VLOOKUP($A152,'8 Oct - LIVE LDS Data'!$A$3:$AAD$1504,55,FALSE)=0/1/1900,"",VLOOKUP($A152,'8 Oct - LIVE LDS Data'!$A$3:$AAD$1504,55,FALSE))</f>
        <v/>
      </c>
      <c r="T152" s="7297" t="str">
        <f>IF(VLOOKUP($A152,'8 Oct - LIVE LDS Data'!$A$3:$AAD$1504,60,FALSE)=0/1/1900,"",VLOOKUP($A152,'8 Oct - LIVE LDS Data'!$A$3:$AAD$1504,60,FALSE))</f>
        <v>1. Oct 2024
2. March 2025</v>
      </c>
      <c r="U152" s="7297">
        <f>IF(VLOOKUP($A152,'8 Oct - LIVE LDS Data'!$A$3:$AAD$1504,63,FALSE)=0/1/1900,"",VLOOKUP($A152,'8 Oct - LIVE LDS Data'!$A$3:$AAD$1504,63,FALSE))</f>
        <v>45901</v>
      </c>
      <c r="V152" s="7297">
        <f>IF(VLOOKUP($A152,'8 Oct - LIVE LDS Data'!$A$3:$AAD$1504,66,FALSE)=0/1/1900,"",VLOOKUP($A152,'8 Oct - LIVE LDS Data'!$A$3:$AAD$1504,66,FALSE))</f>
        <v>46266</v>
      </c>
      <c r="W152" s="7537" t="str">
        <f>IF(VLOOKUP($A152,'8 Oct - LIVE LDS Data'!$A$3:$AAD$1504,68,FALSE)=0/1/1900,"",VLOOKUP($A152,'8 Oct - LIVE LDS Data'!$A$3:$AAD$1504,68,FALSE))</f>
        <v>The secdond Reg 19 consultation was a public consultation on the Greater Nottingham Strategic Plan Publication Draft (Regulation 19) and is produced by Broxtowe Borough, Nottingham City and Rushcliffe Borough Councils. It replaced the previous Publication Draft which included Gedling Borough Council. The consultation closed on 25th April 2025.</v>
      </c>
      <c r="X152" s="7314" t="str">
        <f>IF(VLOOKUP($A152,'8 Oct - LIVE LDS Data'!$A$3:$AAD$1504,79,FALSE)=0/1/1900,"",VLOOKUP($A152,'8 Oct - LIVE LDS Data'!$A$3:$AAD$1504,79,FALSE))</f>
        <v>Published (second)</v>
      </c>
      <c r="Y152" s="7315" t="s">
        <v>90</v>
      </c>
      <c r="Z152" s="7538" t="s">
        <v>8052</v>
      </c>
      <c r="AA152" s="7300">
        <f>IF(VLOOKUP($A152,'8 Oct - LIVE LDS Data'!$A$3:$AAD$1504,72,FALSE)=0/1/1900,"",VLOOKUP($A152,'8 Oct - LIVE LDS Data'!$A$3:$AAD$1504,72,FALSE))</f>
        <v>45317</v>
      </c>
      <c r="AB152" s="7300">
        <f>IF(VLOOKUP($A152,'8 Oct - LIVE LDS Data'!$A$3:$AAD$1504,73,FALSE)=0/1/1900,"",VLOOKUP($A152,'8 Oct - LIVE LDS Data'!$A$3:$AAD$1504,73,FALSE))</f>
        <v>45786</v>
      </c>
      <c r="AC152" s="7300">
        <f>IF(VLOOKUP($A152,'8 Oct - LIVE LDS Data'!$A$3:$AAD$1504,75,FALSE)=0/1/1900,"",VLOOKUP($A152,'8 Oct - LIVE LDS Data'!$A$3:$AAD$1504,75,FALSE))</f>
        <v>45602</v>
      </c>
      <c r="AD152" s="7300">
        <f>IF(VLOOKUP($A152,'8 Oct - LIVE LDS Data'!$A$3:$AAD$1504,76,FALSE)=0/1/1900,"",VLOOKUP($A152,'8 Oct - LIVE LDS Data'!$A$3:$AAD$1504,76,FALSE))</f>
        <v>45786</v>
      </c>
    </row>
    <row r="153" spans="1:30" s="610" customFormat="1" ht="30" hidden="1" customHeight="1" x14ac:dyDescent="0.2">
      <c r="A153" s="7309" t="s">
        <v>2925</v>
      </c>
      <c r="B153" s="7309"/>
      <c r="C153" s="7309" t="s">
        <v>2926</v>
      </c>
      <c r="D153" s="7310"/>
      <c r="E153" s="7310"/>
      <c r="F153" s="7293" t="str">
        <f>IF(VLOOKUP($A153,'8 Oct - LIVE LDS Data'!$A$3:$AAD$1504,4,FALSE)=0/1/1900,"",VLOOKUP($A153,'8 Oct - LIVE LDS Data'!$A$3:$AAD$1504,4,FALSE))</f>
        <v>Rushmoor Local Plan 
[under new system]</v>
      </c>
      <c r="G153" s="7294" t="str">
        <f>IF(VLOOKUP($A153,'8 Oct - LIVE LDS Data'!$A$3:$AAD$1504,6,FALSE)=0/1/1900,"",VLOOKUP($A153,'8 Oct - LIVE LDS Data'!$A$3:$AAD$1504,6,FALSE))</f>
        <v/>
      </c>
      <c r="H153" s="7294" t="str">
        <f>IF(VLOOKUP($A153,'8 Oct - LIVE LDS Data'!$A$3:$AAD$1504,7,FALSE)=0/1/1900,"",VLOOKUP($A153,'8 Oct - LIVE LDS Data'!$A$3:$AAD$1504,7,FALSE))</f>
        <v/>
      </c>
      <c r="I153" s="7294" t="str">
        <f>IF(VLOOKUP($A153,'8 Oct - LIVE LDS Data'!$A$3:$AAD$1504,8,FALSE)=0/1/1900,"",VLOOKUP($A153,'8 Oct - LIVE LDS Data'!$A$3:$AAD$1504,8,FALSE))</f>
        <v/>
      </c>
      <c r="J153" s="7294" t="str">
        <f>IF(VLOOKUP($A153,'8 Oct - LIVE LDS Data'!$A$3:$AAD$1504,9,FALSE)=0/1/1900,"",VLOOKUP($A153,'8 Oct - LIVE LDS Data'!$A$3:$AAD$1504,9,FALSE))</f>
        <v/>
      </c>
      <c r="K153" s="7295">
        <f>IF(VLOOKUP($A153,'8 Oct - LIVE LDS Data'!$A$3:$AAD$1504,10,FALSE)=0/1/1900,"",VLOOKUP($A153,'8 Oct - LIVE LDS Data'!$A$3:$AAD$1504,10,FALSE))</f>
        <v>43517</v>
      </c>
      <c r="L153" s="7295"/>
      <c r="M153" s="7295"/>
      <c r="N153" s="7295"/>
      <c r="O153" s="7295"/>
      <c r="P153" s="7295"/>
      <c r="Q153" s="7295"/>
      <c r="R153" s="7295"/>
      <c r="S153" s="7295"/>
      <c r="T153" s="7297">
        <f>IF(VLOOKUP($A153,'8 Oct - LIVE LDS Data'!$A$3:$AAD$1504,60,FALSE)=0/1/1900,"",VLOOKUP($A153,'8 Oct - LIVE LDS Data'!$A$3:$AAD$1504,60,FALSE))</f>
        <v>46692</v>
      </c>
      <c r="U153" s="7297">
        <f>IF(VLOOKUP($A153,'8 Oct - LIVE LDS Data'!$A$3:$AAD$1504,63,FALSE)=0/1/1900,"",VLOOKUP($A153,'8 Oct - LIVE LDS Data'!$A$3:$AAD$1504,63,FALSE))</f>
        <v>46722</v>
      </c>
      <c r="V153" s="7297">
        <f>IF(VLOOKUP($A153,'8 Oct - LIVE LDS Data'!$A$3:$AAD$1504,66,FALSE)=0/1/1900,"",VLOOKUP($A153,'8 Oct - LIVE LDS Data'!$A$3:$AAD$1504,66,FALSE))</f>
        <v>46935</v>
      </c>
      <c r="W153" s="7537" t="str">
        <f>IF(VLOOKUP($A153,'8 Oct - LIVE LDS Data'!$A$3:$AAD$1504,68,FALSE)=0/1/1900,"",VLOOKUP($A153,'8 Oct - LIVE LDS Data'!$A$3:$AAD$1504,68,FALSE))</f>
        <v>First consultation Jan 2026 (eight weeks) ; Second consultation Nov 2027 (6 weeks)</v>
      </c>
      <c r="X153" s="7314" t="str">
        <f>IF(VLOOKUP($A153,'8 Oct - LIVE LDS Data'!$A$3:$AAD$1504,79,FALSE)=0/1/1900,"",VLOOKUP($A153,'8 Oct - LIVE LDS Data'!$A$3:$AAD$1504,79,FALSE))</f>
        <v>new plan to be prepared under new system</v>
      </c>
      <c r="Y153" s="7315" t="s">
        <v>3757</v>
      </c>
      <c r="Z153" s="7538" t="s">
        <v>8052</v>
      </c>
      <c r="AA153" s="7300">
        <f>IF(VLOOKUP($A153,'8 Oct - LIVE LDS Data'!$A$3:$AAD$1504,72,FALSE)=0/1/1900,"",VLOOKUP($A153,'8 Oct - LIVE LDS Data'!$A$3:$AAD$1504,72,FALSE))</f>
        <v>45685</v>
      </c>
      <c r="AB153" s="7300">
        <f>IF(VLOOKUP($A153,'8 Oct - LIVE LDS Data'!$A$3:$AAD$1504,73,FALSE)=0/1/1900,"",VLOOKUP($A153,'8 Oct - LIVE LDS Data'!$A$3:$AAD$1504,73,FALSE))</f>
        <v>45786</v>
      </c>
      <c r="AC153" s="7300" t="str">
        <f>IF(VLOOKUP($A153,'8 Oct - LIVE LDS Data'!$A$3:$AAD$1504,75,FALSE)=0/1/1900,"",VLOOKUP($A153,'8 Oct - LIVE LDS Data'!$A$3:$AAD$1504,75,FALSE))</f>
        <v/>
      </c>
      <c r="AD153" s="7300">
        <f>IF(VLOOKUP($A153,'8 Oct - LIVE LDS Data'!$A$3:$AAD$1504,76,FALSE)=0/1/1900,"",VLOOKUP($A153,'8 Oct - LIVE LDS Data'!$A$3:$AAD$1504,76,FALSE))</f>
        <v>45786</v>
      </c>
    </row>
    <row r="154" spans="1:30" s="610" customFormat="1" ht="30" hidden="1" customHeight="1" x14ac:dyDescent="0.2">
      <c r="A154" s="1467" t="s">
        <v>2933</v>
      </c>
      <c r="B154" s="1467"/>
      <c r="C154" s="1467" t="s">
        <v>2934</v>
      </c>
      <c r="D154" s="1480"/>
      <c r="E154" s="1480"/>
      <c r="F154" s="7293" t="str">
        <f>IF(VLOOKUP($A154,'8 Oct - LIVE LDS Data'!$A$3:$AAD$1504,4,FALSE)=0/1/1900,"",VLOOKUP($A154,'8 Oct - LIVE LDS Data'!$A$3:$AAD$1504,4,FALSE))</f>
        <v>Rutland Local Plan (2021-2041)
(previous plan withdrawn from examination 1 Sept 2021)</v>
      </c>
      <c r="G154" s="7294">
        <f>IF(VLOOKUP($A154,'8 Oct - LIVE LDS Data'!$A$3:$AAD$1504,6,FALSE)=0/1/1900,"",VLOOKUP($A154,'8 Oct - LIVE LDS Data'!$A$3:$AAD$1504,6,FALSE))</f>
        <v>2026</v>
      </c>
      <c r="H154" s="7294">
        <f>IF(VLOOKUP($A154,'8 Oct - LIVE LDS Data'!$A$3:$AAD$1504,7,FALSE)=0/1/1900,"",VLOOKUP($A154,'8 Oct - LIVE LDS Data'!$A$3:$AAD$1504,7,FALSE))</f>
        <v>2041</v>
      </c>
      <c r="I154" s="7294" t="str">
        <f>IF(VLOOKUP($A154,'8 Oct - LIVE LDS Data'!$A$3:$AAD$1504,8,FALSE)=0/1/1900,"",VLOOKUP($A154,'8 Oct - LIVE LDS Data'!$A$3:$AAD$1504,8,FALSE))</f>
        <v>N</v>
      </c>
      <c r="J154" s="7294" t="str">
        <f>IF(VLOOKUP($A154,'8 Oct - LIVE LDS Data'!$A$3:$AAD$1504,9,FALSE)=0/1/1900,"",VLOOKUP($A154,'8 Oct - LIVE LDS Data'!$A$3:$AAD$1504,9,FALSE))</f>
        <v>N</v>
      </c>
      <c r="K154" s="7295">
        <f>IF(VLOOKUP($A154,'8 Oct - LIVE LDS Data'!$A$3:$AAD$1504,10,FALSE)=0/1/1900,"",VLOOKUP($A154,'8 Oct - LIVE LDS Data'!$A$3:$AAD$1504,10,FALSE))</f>
        <v>40735</v>
      </c>
      <c r="L154" s="7297">
        <f>IF(VLOOKUP($A154,'8 Oct - LIVE LDS Data'!$A$3:$AAD$1504,33,FALSE)=0/1/1900,"",VLOOKUP($A154,'8 Oct - LIVE LDS Data'!$A$3:$AAD$1504,33,FALSE))</f>
        <v>44713</v>
      </c>
      <c r="M154" s="7297">
        <f>IF(VLOOKUP($A154,'8 Oct - LIVE LDS Data'!$A$3:$AAD$1504,34,FALSE)=0/1/1900,"",VLOOKUP($A154,'8 Oct - LIVE LDS Data'!$A$3:$AAD$1504,34,FALSE))</f>
        <v>44713</v>
      </c>
      <c r="N154" s="7297">
        <f>IF(VLOOKUP($A154,'8 Oct - LIVE LDS Data'!$A$3:$AAD$1504,40,FALSE)=0/1/1900,"",VLOOKUP($A154,'8 Oct - LIVE LDS Data'!$A$3:$AAD$1504,40,FALSE))</f>
        <v>45200</v>
      </c>
      <c r="O154" s="7297">
        <f>IF(VLOOKUP($A154,'8 Oct - LIVE LDS Data'!$A$3:$AAD$1504,41,FALSE)=0/1/1900,"",VLOOKUP($A154,'8 Oct - LIVE LDS Data'!$A$3:$AAD$1504,41,FALSE))</f>
        <v>45243</v>
      </c>
      <c r="P154" s="7297" t="str">
        <f>IF(VLOOKUP($A154,'8 Oct - LIVE LDS Data'!$A$3:$AAD$1504,47,FALSE)=0/1/1900,"",VLOOKUP($A154,'8 Oct - LIVE LDS Data'!$A$3:$AAD$1504,47,FALSE))</f>
        <v/>
      </c>
      <c r="Q154" s="7297" t="str">
        <f>IF(VLOOKUP($A154,'8 Oct - LIVE LDS Data'!$A$3:$AAD$1504,48,FALSE)=0/1/1900,"",VLOOKUP($A154,'8 Oct - LIVE LDS Data'!$A$3:$AAD$1504,48,FALSE))</f>
        <v/>
      </c>
      <c r="R154" s="7297" t="str">
        <f>IF(VLOOKUP($A154,'8 Oct - LIVE LDS Data'!$A$3:$AAD$1504,54,FALSE)=0/1/1900,"",VLOOKUP($A154,'8 Oct - LIVE LDS Data'!$A$3:$AAD$1504,54,FALSE))</f>
        <v/>
      </c>
      <c r="S154" s="7297" t="str">
        <f>IF(VLOOKUP($A154,'8 Oct - LIVE LDS Data'!$A$3:$AAD$1504,55,FALSE)=0/1/1900,"",VLOOKUP($A154,'8 Oct - LIVE LDS Data'!$A$3:$AAD$1504,55,FALSE))</f>
        <v/>
      </c>
      <c r="T154" s="7297">
        <f>IF(VLOOKUP($A154,'8 Oct - LIVE LDS Data'!$A$3:$AAD$1504,60,FALSE)=0/1/1900,"",VLOOKUP($A154,'8 Oct - LIVE LDS Data'!$A$3:$AAD$1504,60,FALSE))</f>
        <v>45566</v>
      </c>
      <c r="U154" s="7297">
        <f>IF(VLOOKUP($A154,'8 Oct - LIVE LDS Data'!$A$3:$AAD$1504,63,FALSE)=0/1/1900,"",VLOOKUP($A154,'8 Oct - LIVE LDS Data'!$A$3:$AAD$1504,63,FALSE))</f>
        <v>45689</v>
      </c>
      <c r="V154" s="7297" t="str">
        <f>IF(VLOOKUP($A154,'8 Oct - LIVE LDS Data'!$A$3:$AAD$1504,66,FALSE)=0/1/1900,"",VLOOKUP($A154,'8 Oct - LIVE LDS Data'!$A$3:$AAD$1504,66,FALSE))</f>
        <v>TBC</v>
      </c>
      <c r="W154" s="7537" t="str">
        <f>IF(VLOOKUP($A154,'8 Oct - LIVE LDS Data'!$A$3:$AAD$1504,68,FALSE)=0/1/1900,"",VLOOKUP($A154,'8 Oct - LIVE LDS Data'!$A$3:$AAD$1504,68,FALSE))</f>
        <v>Regulation 18 Consultation on Issues and Options June – September 2022
Public consultation on preferred options consultation document November 2023 – January 2024
Regulation 19 Formal public consultation on proposed submission Plan October - December 2024 
Regulation 22 Submission to Secretary of State February 2025 
Regulation 24 Examination of Local Plan 2025 
Receipt of Inspector’s Report To be advised
Regulation 26 Adoption of Local Plan To be advised</v>
      </c>
      <c r="X154" s="7314" t="str">
        <f>IF(VLOOKUP($A154,'8 Oct - LIVE LDS Data'!$A$3:$AAD$1504,79,FALSE)=0/1/1900,"",VLOOKUP($A154,'8 Oct - LIVE LDS Data'!$A$3:$AAD$1504,79,FALSE))</f>
        <v>Submitted Feb 2025</v>
      </c>
      <c r="Y154" s="7315" t="s">
        <v>90</v>
      </c>
      <c r="Z154" s="7538" t="s">
        <v>8051</v>
      </c>
      <c r="AA154" s="7300">
        <f>IF(VLOOKUP($A154,'8 Oct - LIVE LDS Data'!$A$3:$AAD$1504,72,FALSE)=0/1/1900,"",VLOOKUP($A154,'8 Oct - LIVE LDS Data'!$A$3:$AAD$1504,72,FALSE))</f>
        <v>45929</v>
      </c>
      <c r="AB154" s="7300">
        <f>IF(VLOOKUP($A154,'8 Oct - LIVE LDS Data'!$A$3:$AAD$1504,73,FALSE)=0/1/1900,"",VLOOKUP($A154,'8 Oct - LIVE LDS Data'!$A$3:$AAD$1504,73,FALSE))</f>
        <v>45786</v>
      </c>
      <c r="AC154" s="7300">
        <f>IF(VLOOKUP($A154,'8 Oct - LIVE LDS Data'!$A$3:$AAD$1504,75,FALSE)=0/1/1900,"",VLOOKUP($A154,'8 Oct - LIVE LDS Data'!$A$3:$AAD$1504,75,FALSE))</f>
        <v>45786</v>
      </c>
      <c r="AD154" s="7300">
        <f>IF(VLOOKUP($A154,'8 Oct - LIVE LDS Data'!$A$3:$AAD$1504,76,FALSE)=0/1/1900,"",VLOOKUP($A154,'8 Oct - LIVE LDS Data'!$A$3:$AAD$1504,76,FALSE))</f>
        <v>45687</v>
      </c>
    </row>
    <row r="155" spans="1:30" s="610" customFormat="1" ht="30" hidden="1" customHeight="1" x14ac:dyDescent="0.2">
      <c r="A155" s="1465" t="s">
        <v>2961</v>
      </c>
      <c r="B155" s="1465"/>
      <c r="C155" s="1467" t="s">
        <v>2956</v>
      </c>
      <c r="D155" s="1480"/>
      <c r="E155" s="1480"/>
      <c r="F155" s="7293" t="str">
        <f>IF(VLOOKUP($A155,'8 Oct - LIVE LDS Data'!$A$3:$AAD$1504,4,FALSE)=0/1/1900,"",VLOOKUP($A155,'8 Oct - LIVE LDS Data'!$A$3:$AAD$1504,4,FALSE))</f>
        <v>Sandwell Local Plan</v>
      </c>
      <c r="G155" s="7294">
        <f>IF(VLOOKUP($A155,'8 Oct - LIVE LDS Data'!$A$3:$AAD$1504,6,FALSE)=0/1/1900,"",VLOOKUP($A155,'8 Oct - LIVE LDS Data'!$A$3:$AAD$1504,6,FALSE))</f>
        <v>2022</v>
      </c>
      <c r="H155" s="7294">
        <f>IF(VLOOKUP($A155,'8 Oct - LIVE LDS Data'!$A$3:$AAD$1504,7,FALSE)=0/1/1900,"",VLOOKUP($A155,'8 Oct - LIVE LDS Data'!$A$3:$AAD$1504,7,FALSE))</f>
        <v>2041</v>
      </c>
      <c r="I155" s="7294" t="str">
        <f>IF(VLOOKUP($A155,'8 Oct - LIVE LDS Data'!$A$3:$AAD$1504,8,FALSE)=0/1/1900,"",VLOOKUP($A155,'8 Oct - LIVE LDS Data'!$A$3:$AAD$1504,8,FALSE))</f>
        <v>N</v>
      </c>
      <c r="J155" s="7294" t="str">
        <f>IF(VLOOKUP($A155,'8 Oct - LIVE LDS Data'!$A$3:$AAD$1504,9,FALSE)=0/1/1900,"",VLOOKUP($A155,'8 Oct - LIVE LDS Data'!$A$3:$AAD$1504,9,FALSE))</f>
        <v>N</v>
      </c>
      <c r="K155" s="7295">
        <f>IF(VLOOKUP($A155,'8 Oct - LIVE LDS Data'!$A$3:$AAD$1504,10,FALSE)=0/1/1900,"",VLOOKUP($A155,'8 Oct - LIVE LDS Data'!$A$3:$AAD$1504,10,FALSE))</f>
        <v>40577</v>
      </c>
      <c r="L155" s="7297">
        <f>IF(VLOOKUP($A155,'8 Oct - LIVE LDS Data'!$A$3:$AAD$1504,33,FALSE)=0/1/1900,"",VLOOKUP($A155,'8 Oct - LIVE LDS Data'!$A$3:$AAD$1504,33,FALSE))</f>
        <v>44958</v>
      </c>
      <c r="M155" s="7297">
        <f>IF(VLOOKUP($A155,'8 Oct - LIVE LDS Data'!$A$3:$AAD$1504,34,FALSE)=0/1/1900,"",VLOOKUP($A155,'8 Oct - LIVE LDS Data'!$A$3:$AAD$1504,34,FALSE))</f>
        <v>44958</v>
      </c>
      <c r="N155" s="7297">
        <f>IF(VLOOKUP($A155,'8 Oct - LIVE LDS Data'!$A$3:$AAD$1504,40,FALSE)=0/1/1900,"",VLOOKUP($A155,'8 Oct - LIVE LDS Data'!$A$3:$AAD$1504,40,FALSE))</f>
        <v>45200</v>
      </c>
      <c r="O155" s="7297">
        <f>IF(VLOOKUP($A155,'8 Oct - LIVE LDS Data'!$A$3:$AAD$1504,41,FALSE)=0/1/1900,"",VLOOKUP($A155,'8 Oct - LIVE LDS Data'!$A$3:$AAD$1504,41,FALSE))</f>
        <v>45236</v>
      </c>
      <c r="P155" s="7297" t="str">
        <f>IF(VLOOKUP($A155,'8 Oct - LIVE LDS Data'!$A$3:$AAD$1504,47,FALSE)=0/1/1900,"",VLOOKUP($A155,'8 Oct - LIVE LDS Data'!$A$3:$AAD$1504,47,FALSE))</f>
        <v/>
      </c>
      <c r="Q155" s="7297" t="str">
        <f>IF(VLOOKUP($A155,'8 Oct - LIVE LDS Data'!$A$3:$AAD$1504,48,FALSE)=0/1/1900,"",VLOOKUP($A155,'8 Oct - LIVE LDS Data'!$A$3:$AAD$1504,48,FALSE))</f>
        <v/>
      </c>
      <c r="R155" s="7297" t="str">
        <f>IF(VLOOKUP($A155,'8 Oct - LIVE LDS Data'!$A$3:$AAD$1504,54,FALSE)=0/1/1900,"",VLOOKUP($A155,'8 Oct - LIVE LDS Data'!$A$3:$AAD$1504,54,FALSE))</f>
        <v/>
      </c>
      <c r="S155" s="7297" t="str">
        <f>IF(VLOOKUP($A155,'8 Oct - LIVE LDS Data'!$A$3:$AAD$1504,55,FALSE)=0/1/1900,"",VLOOKUP($A155,'8 Oct - LIVE LDS Data'!$A$3:$AAD$1504,55,FALSE))</f>
        <v/>
      </c>
      <c r="T155" s="7297">
        <f>IF(VLOOKUP($A155,'8 Oct - LIVE LDS Data'!$A$3:$AAD$1504,60,FALSE)=0/1/1900,"",VLOOKUP($A155,'8 Oct - LIVE LDS Data'!$A$3:$AAD$1504,60,FALSE))</f>
        <v>45597</v>
      </c>
      <c r="U155" s="7297">
        <f>IF(VLOOKUP($A155,'8 Oct - LIVE LDS Data'!$A$3:$AAD$1504,63,FALSE)=0/1/1900,"",VLOOKUP($A155,'8 Oct - LIVE LDS Data'!$A$3:$AAD$1504,63,FALSE))</f>
        <v>45658</v>
      </c>
      <c r="V155" s="7297">
        <f>IF(VLOOKUP($A155,'8 Oct - LIVE LDS Data'!$A$3:$AAD$1504,66,FALSE)=0/1/1900,"",VLOOKUP($A155,'8 Oct - LIVE LDS Data'!$A$3:$AAD$1504,66,FALSE))</f>
        <v>45992</v>
      </c>
      <c r="W155" s="7537" t="str">
        <f>IF(VLOOKUP($A155,'8 Oct - LIVE LDS Data'!$A$3:$AAD$1504,68,FALSE)=0/1/1900,"",VLOOKUP($A155,'8 Oct - LIVE LDS Data'!$A$3:$AAD$1504,68,FALSE))</f>
        <v>15/02/24 LPA advised R19 now Nov/Dec 24 and submission Jan 25.  Reg 19 consultation period closed 11 November 2024.</v>
      </c>
      <c r="X155" s="7314" t="str">
        <f>IF(VLOOKUP($A155,'8 Oct - LIVE LDS Data'!$A$3:$AAD$1504,79,FALSE)=0/1/1900,"",VLOOKUP($A155,'8 Oct - LIVE LDS Data'!$A$3:$AAD$1504,79,FALSE))</f>
        <v>Submitted Dec 2024</v>
      </c>
      <c r="Y155" s="7315" t="s">
        <v>90</v>
      </c>
      <c r="Z155" s="7538" t="s">
        <v>8056</v>
      </c>
      <c r="AA155" s="7300">
        <f>IF(VLOOKUP($A155,'8 Oct - LIVE LDS Data'!$A$3:$AAD$1504,72,FALSE)=0/1/1900,"",VLOOKUP($A155,'8 Oct - LIVE LDS Data'!$A$3:$AAD$1504,72,FALSE))</f>
        <v>45664</v>
      </c>
      <c r="AB155" s="7300">
        <f>IF(VLOOKUP($A155,'8 Oct - LIVE LDS Data'!$A$3:$AAD$1504,73,FALSE)=0/1/1900,"",VLOOKUP($A155,'8 Oct - LIVE LDS Data'!$A$3:$AAD$1504,73,FALSE))</f>
        <v>45314</v>
      </c>
      <c r="AC155" s="7300">
        <f>IF(VLOOKUP($A155,'8 Oct - LIVE LDS Data'!$A$3:$AAD$1504,75,FALSE)=0/1/1900,"",VLOOKUP($A155,'8 Oct - LIVE LDS Data'!$A$3:$AAD$1504,75,FALSE))</f>
        <v>45786</v>
      </c>
      <c r="AD155" s="7300">
        <f>IF(VLOOKUP($A155,'8 Oct - LIVE LDS Data'!$A$3:$AAD$1504,76,FALSE)=0/1/1900,"",VLOOKUP($A155,'8 Oct - LIVE LDS Data'!$A$3:$AAD$1504,76,FALSE))</f>
        <v>45419</v>
      </c>
    </row>
    <row r="156" spans="1:30" s="610" customFormat="1" ht="30" hidden="1" customHeight="1" x14ac:dyDescent="0.2">
      <c r="A156" s="1465" t="s">
        <v>2988</v>
      </c>
      <c r="B156" s="1465"/>
      <c r="C156" s="1465" t="s">
        <v>2989</v>
      </c>
      <c r="D156" s="1466"/>
      <c r="E156" s="1466"/>
      <c r="F156" s="7293" t="str">
        <f>IF(VLOOKUP($A156,'8 Oct - LIVE LDS Data'!$A$3:$AAD$1504,4,FALSE)=0/1/1900,"",VLOOKUP($A156,'8 Oct - LIVE LDS Data'!$A$3:$AAD$1504,4,FALSE))</f>
        <v>Sefton Local Plan</v>
      </c>
      <c r="G156" s="7294" t="str">
        <f>IF(VLOOKUP($A156,'8 Oct - LIVE LDS Data'!$A$3:$AAD$1504,6,FALSE)=0/1/1900,"",VLOOKUP($A156,'8 Oct - LIVE LDS Data'!$A$3:$AAD$1504,6,FALSE))</f>
        <v/>
      </c>
      <c r="H156" s="7294" t="str">
        <f>IF(VLOOKUP($A156,'8 Oct - LIVE LDS Data'!$A$3:$AAD$1504,7,FALSE)=0/1/1900,"",VLOOKUP($A156,'8 Oct - LIVE LDS Data'!$A$3:$AAD$1504,7,FALSE))</f>
        <v/>
      </c>
      <c r="I156" s="7294" t="str">
        <f>IF(VLOOKUP($A156,'8 Oct - LIVE LDS Data'!$A$3:$AAD$1504,8,FALSE)=0/1/1900,"",VLOOKUP($A156,'8 Oct - LIVE LDS Data'!$A$3:$AAD$1504,8,FALSE))</f>
        <v>N</v>
      </c>
      <c r="J156" s="7294" t="str">
        <f>IF(VLOOKUP($A156,'8 Oct - LIVE LDS Data'!$A$3:$AAD$1504,9,FALSE)=0/1/1900,"",VLOOKUP($A156,'8 Oct - LIVE LDS Data'!$A$3:$AAD$1504,9,FALSE))</f>
        <v>N</v>
      </c>
      <c r="K156" s="7295">
        <f>IF(VLOOKUP($A156,'8 Oct - LIVE LDS Data'!$A$3:$AAD$1504,10,FALSE)=0/1/1900,"",VLOOKUP($A156,'8 Oct - LIVE LDS Data'!$A$3:$AAD$1504,10,FALSE))</f>
        <v>42845</v>
      </c>
      <c r="L156" s="7297">
        <f>IF(VLOOKUP($A156,'8 Oct - LIVE LDS Data'!$A$3:$AAD$1504,33,FALSE)=0/1/1900,"",VLOOKUP($A156,'8 Oct - LIVE LDS Data'!$A$3:$AAD$1504,33,FALSE))</f>
        <v>46539</v>
      </c>
      <c r="M156" s="7297" t="str">
        <f>IF(VLOOKUP($A156,'8 Oct - LIVE LDS Data'!$A$3:$AAD$1504,34,FALSE)=0/1/1900,"",VLOOKUP($A156,'8 Oct - LIVE LDS Data'!$A$3:$AAD$1504,34,FALSE))</f>
        <v/>
      </c>
      <c r="N156" s="7297" t="str">
        <f>IF(VLOOKUP($A156,'8 Oct - LIVE LDS Data'!$A$3:$AAD$1504,40,FALSE)=0/1/1900,"",VLOOKUP($A156,'8 Oct - LIVE LDS Data'!$A$3:$AAD$1504,40,FALSE))</f>
        <v/>
      </c>
      <c r="O156" s="7297" t="str">
        <f>IF(VLOOKUP($A156,'8 Oct - LIVE LDS Data'!$A$3:$AAD$1504,41,FALSE)=0/1/1900,"",VLOOKUP($A156,'8 Oct - LIVE LDS Data'!$A$3:$AAD$1504,41,FALSE))</f>
        <v/>
      </c>
      <c r="P156" s="7297" t="str">
        <f>IF(VLOOKUP($A156,'8 Oct - LIVE LDS Data'!$A$3:$AAD$1504,47,FALSE)=0/1/1900,"",VLOOKUP($A156,'8 Oct - LIVE LDS Data'!$A$3:$AAD$1504,47,FALSE))</f>
        <v/>
      </c>
      <c r="Q156" s="7297" t="str">
        <f>IF(VLOOKUP($A156,'8 Oct - LIVE LDS Data'!$A$3:$AAD$1504,48,FALSE)=0/1/1900,"",VLOOKUP($A156,'8 Oct - LIVE LDS Data'!$A$3:$AAD$1504,48,FALSE))</f>
        <v/>
      </c>
      <c r="R156" s="7297" t="str">
        <f>IF(VLOOKUP($A156,'8 Oct - LIVE LDS Data'!$A$3:$AAD$1504,54,FALSE)=0/1/1900,"",VLOOKUP($A156,'8 Oct - LIVE LDS Data'!$A$3:$AAD$1504,54,FALSE))</f>
        <v/>
      </c>
      <c r="S156" s="7297" t="str">
        <f>IF(VLOOKUP($A156,'8 Oct - LIVE LDS Data'!$A$3:$AAD$1504,55,FALSE)=0/1/1900,"",VLOOKUP($A156,'8 Oct - LIVE LDS Data'!$A$3:$AAD$1504,55,FALSE))</f>
        <v/>
      </c>
      <c r="T156" s="7297">
        <f>IF(VLOOKUP($A156,'8 Oct - LIVE LDS Data'!$A$3:$AAD$1504,60,FALSE)=0/1/1900,"",VLOOKUP($A156,'8 Oct - LIVE LDS Data'!$A$3:$AAD$1504,60,FALSE))</f>
        <v>46905</v>
      </c>
      <c r="U156" s="7297">
        <f>IF(VLOOKUP($A156,'8 Oct - LIVE LDS Data'!$A$3:$AAD$1504,63,FALSE)=0/1/1900,"",VLOOKUP($A156,'8 Oct - LIVE LDS Data'!$A$3:$AAD$1504,63,FALSE))</f>
        <v>47027</v>
      </c>
      <c r="V156" s="7297">
        <f>IF(VLOOKUP($A156,'8 Oct - LIVE LDS Data'!$A$3:$AAD$1504,66,FALSE)=0/1/1900,"",VLOOKUP($A156,'8 Oct - LIVE LDS Data'!$A$3:$AAD$1504,66,FALSE))</f>
        <v>47392</v>
      </c>
      <c r="W156" s="7537" t="str">
        <f>IF(VLOOKUP($A156,'8 Oct - LIVE LDS Data'!$A$3:$AAD$1504,68,FALSE)=0/1/1900,"",VLOOKUP($A156,'8 Oct - LIVE LDS Data'!$A$3:$AAD$1504,68,FALSE))</f>
        <v>Local Plan Pre-Commencement – including commissioning some studies, reviewing constitution, resourcing, setting up governance structures - February 2025 to June 2026
Give notice of start - July 2026
Prepare Project Initiation Document - July to September 2026
Gateway 1* -  October 2026
Prepare Local Plan Vision and Strategy - October 2026 to May 2027
Public Engagement 1 – plan vision and strategy (8 weeks) - June to August 2027
Gateway 2* - September 2027
Prepare draft Local Plan September - 2027 to May 2028
Public Engagement 2 – draft Local Plan (6 weeks) - June to August 2028
Gateway 3* - September 2028
Submission - October 2028</v>
      </c>
      <c r="X156" s="7314" t="str">
        <f>IF(VLOOKUP($A156,'8 Oct - LIVE LDS Data'!$A$3:$AAD$1504,79,FALSE)=0/1/1900,"",VLOOKUP($A156,'8 Oct - LIVE LDS Data'!$A$3:$AAD$1504,79,FALSE))</f>
        <v>new plan to be prepared under new system</v>
      </c>
      <c r="Y156" s="7315" t="s">
        <v>3757</v>
      </c>
      <c r="Z156" s="7538" t="s">
        <v>8056</v>
      </c>
      <c r="AA156" s="7300">
        <f>IF(VLOOKUP($A156,'8 Oct - LIVE LDS Data'!$A$3:$AAD$1504,72,FALSE)=0/1/1900,"",VLOOKUP($A156,'8 Oct - LIVE LDS Data'!$A$3:$AAD$1504,72,FALSE))</f>
        <v>45497</v>
      </c>
      <c r="AB156" s="7300">
        <f>IF(VLOOKUP($A156,'8 Oct - LIVE LDS Data'!$A$3:$AAD$1504,73,FALSE)=0/1/1900,"",VLOOKUP($A156,'8 Oct - LIVE LDS Data'!$A$3:$AAD$1504,73,FALSE))</f>
        <v>45786</v>
      </c>
      <c r="AC156" s="7300">
        <f>IF(VLOOKUP($A156,'8 Oct - LIVE LDS Data'!$A$3:$AAD$1504,75,FALSE)=0/1/1900,"",VLOOKUP($A156,'8 Oct - LIVE LDS Data'!$A$3:$AAD$1504,75,FALSE))</f>
        <v>45685</v>
      </c>
      <c r="AD156" s="7300">
        <f>IF(VLOOKUP($A156,'8 Oct - LIVE LDS Data'!$A$3:$AAD$1504,76,FALSE)=0/1/1900,"",VLOOKUP($A156,'8 Oct - LIVE LDS Data'!$A$3:$AAD$1504,76,FALSE))</f>
        <v>45786</v>
      </c>
    </row>
    <row r="157" spans="1:30" s="610" customFormat="1" ht="30" hidden="1" customHeight="1" x14ac:dyDescent="0.2">
      <c r="A157" s="1467" t="s">
        <v>3019</v>
      </c>
      <c r="B157" s="1467"/>
      <c r="C157" s="1465" t="s">
        <v>3020</v>
      </c>
      <c r="D157" s="1466"/>
      <c r="E157" s="1466"/>
      <c r="F157" s="7293" t="str">
        <f>IF(VLOOKUP($A157,'8 Oct - LIVE LDS Data'!$A$3:$AAD$1504,4,FALSE)=0/1/1900,"",VLOOKUP($A157,'8 Oct - LIVE LDS Data'!$A$3:$AAD$1504,4,FALSE))</f>
        <v>Sevenoaks Plan 2040</v>
      </c>
      <c r="G157" s="7294">
        <f>IF(VLOOKUP($A157,'8 Oct - LIVE LDS Data'!$A$3:$AAD$1504,6,FALSE)=0/1/1900,"",VLOOKUP($A157,'8 Oct - LIVE LDS Data'!$A$3:$AAD$1504,6,FALSE))</f>
        <v>2025</v>
      </c>
      <c r="H157" s="7294">
        <f>IF(VLOOKUP($A157,'8 Oct - LIVE LDS Data'!$A$3:$AAD$1504,7,FALSE)=0/1/1900,"",VLOOKUP($A157,'8 Oct - LIVE LDS Data'!$A$3:$AAD$1504,7,FALSE))</f>
        <v>2040</v>
      </c>
      <c r="I157" s="7294" t="str">
        <f>IF(VLOOKUP($A157,'8 Oct - LIVE LDS Data'!$A$3:$AAD$1504,8,FALSE)=0/1/1900,"",VLOOKUP($A157,'8 Oct - LIVE LDS Data'!$A$3:$AAD$1504,8,FALSE))</f>
        <v>N</v>
      </c>
      <c r="J157" s="7294" t="str">
        <f>IF(VLOOKUP($A157,'8 Oct - LIVE LDS Data'!$A$3:$AAD$1504,9,FALSE)=0/1/1900,"",VLOOKUP($A157,'8 Oct - LIVE LDS Data'!$A$3:$AAD$1504,9,FALSE))</f>
        <v>N</v>
      </c>
      <c r="K157" s="7295">
        <f>IF(VLOOKUP($A157,'8 Oct - LIVE LDS Data'!$A$3:$AAD$1504,10,FALSE)=0/1/1900,"",VLOOKUP($A157,'8 Oct - LIVE LDS Data'!$A$3:$AAD$1504,10,FALSE))</f>
        <v>40596</v>
      </c>
      <c r="L157" s="7297">
        <f>IF(VLOOKUP($A157,'8 Oct - LIVE LDS Data'!$A$3:$AAD$1504,33,FALSE)=0/1/1900,"",VLOOKUP($A157,'8 Oct - LIVE LDS Data'!$A$3:$AAD$1504,33,FALSE))</f>
        <v>44835</v>
      </c>
      <c r="M157" s="7297">
        <f>IF(VLOOKUP($A157,'8 Oct - LIVE LDS Data'!$A$3:$AAD$1504,34,FALSE)=0/1/1900,"",VLOOKUP($A157,'8 Oct - LIVE LDS Data'!$A$3:$AAD$1504,34,FALSE))</f>
        <v>44881</v>
      </c>
      <c r="N157" s="7297">
        <f>IF(VLOOKUP($A157,'8 Oct - LIVE LDS Data'!$A$3:$AAD$1504,40,FALSE)=0/1/1900,"",VLOOKUP($A157,'8 Oct - LIVE LDS Data'!$A$3:$AAD$1504,40,FALSE))</f>
        <v>45200</v>
      </c>
      <c r="O157" s="7297">
        <f>IF(VLOOKUP($A157,'8 Oct - LIVE LDS Data'!$A$3:$AAD$1504,41,FALSE)=0/1/1900,"",VLOOKUP($A157,'8 Oct - LIVE LDS Data'!$A$3:$AAD$1504,41,FALSE))</f>
        <v>45253</v>
      </c>
      <c r="P157" s="7297">
        <f>IF(VLOOKUP($A157,'8 Oct - LIVE LDS Data'!$A$3:$AAD$1504,47,FALSE)=0/1/1900,"",VLOOKUP($A157,'8 Oct - LIVE LDS Data'!$A$3:$AAD$1504,47,FALSE))</f>
        <v>45931</v>
      </c>
      <c r="Q157" s="7297" t="str">
        <f>IF(VLOOKUP($A157,'8 Oct - LIVE LDS Data'!$A$3:$AAD$1504,48,FALSE)=0/1/1900,"",VLOOKUP($A157,'8 Oct - LIVE LDS Data'!$A$3:$AAD$1504,48,FALSE))</f>
        <v/>
      </c>
      <c r="R157" s="7297" t="str">
        <f>IF(VLOOKUP($A157,'8 Oct - LIVE LDS Data'!$A$3:$AAD$1504,54,FALSE)=0/1/1900,"",VLOOKUP($A157,'8 Oct - LIVE LDS Data'!$A$3:$AAD$1504,54,FALSE))</f>
        <v/>
      </c>
      <c r="S157" s="7297" t="str">
        <f>IF(VLOOKUP($A157,'8 Oct - LIVE LDS Data'!$A$3:$AAD$1504,55,FALSE)=0/1/1900,"",VLOOKUP($A157,'8 Oct - LIVE LDS Data'!$A$3:$AAD$1504,55,FALSE))</f>
        <v/>
      </c>
      <c r="T157" s="7297">
        <f>IF(VLOOKUP($A157,'8 Oct - LIVE LDS Data'!$A$3:$AAD$1504,60,FALSE)=0/1/1900,"",VLOOKUP($A157,'8 Oct - LIVE LDS Data'!$A$3:$AAD$1504,60,FALSE))</f>
        <v>46204</v>
      </c>
      <c r="U157" s="7297">
        <f>IF(VLOOKUP($A157,'8 Oct - LIVE LDS Data'!$A$3:$AAD$1504,63,FALSE)=0/1/1900,"",VLOOKUP($A157,'8 Oct - LIVE LDS Data'!$A$3:$AAD$1504,63,FALSE))</f>
        <v>46357</v>
      </c>
      <c r="V157" s="7297">
        <f>IF(VLOOKUP($A157,'8 Oct - LIVE LDS Data'!$A$3:$AAD$1504,66,FALSE)=0/1/1900,"",VLOOKUP($A157,'8 Oct - LIVE LDS Data'!$A$3:$AAD$1504,66,FALSE))</f>
        <v>46722</v>
      </c>
      <c r="W157" s="7537" t="str">
        <f>IF(VLOOKUP($A157,'8 Oct - LIVE LDS Data'!$A$3:$AAD$1504,68,FALSE)=0/1/1900,"",VLOOKUP($A157,'8 Oct - LIVE LDS Data'!$A$3:$AAD$1504,68,FALSE))</f>
        <v>Once NPPF is published looking to go back to Reg 18 in 2025. Reg 18 Oct/Nov 2025 Submission now exp. Before Dec 2026</v>
      </c>
      <c r="X157" s="7314" t="str">
        <f>IF(VLOOKUP($A157,'8 Oct - LIVE LDS Data'!$A$3:$AAD$1504,79,FALSE)=0/1/1900,"",VLOOKUP($A157,'8 Oct - LIVE LDS Data'!$A$3:$AAD$1504,79,FALSE))</f>
        <v>Reg 18 ongoing</v>
      </c>
      <c r="Y157" s="7315" t="s">
        <v>90</v>
      </c>
      <c r="Z157" s="7538" t="s">
        <v>8052</v>
      </c>
      <c r="AA157" s="7300">
        <f>IF(VLOOKUP($A157,'8 Oct - LIVE LDS Data'!$A$3:$AAD$1504,72,FALSE)=0/1/1900,"",VLOOKUP($A157,'8 Oct - LIVE LDS Data'!$A$3:$AAD$1504,72,FALSE))</f>
        <v>45589</v>
      </c>
      <c r="AB157" s="7300">
        <f>IF(VLOOKUP($A157,'8 Oct - LIVE LDS Data'!$A$3:$AAD$1504,73,FALSE)=0/1/1900,"",VLOOKUP($A157,'8 Oct - LIVE LDS Data'!$A$3:$AAD$1504,73,FALSE))</f>
        <v>45720</v>
      </c>
      <c r="AC157" s="7300">
        <f>IF(VLOOKUP($A157,'8 Oct - LIVE LDS Data'!$A$3:$AAD$1504,75,FALSE)=0/1/1900,"",VLOOKUP($A157,'8 Oct - LIVE LDS Data'!$A$3:$AAD$1504,75,FALSE))</f>
        <v>45022</v>
      </c>
      <c r="AD157" s="7300">
        <f>IF(VLOOKUP($A157,'8 Oct - LIVE LDS Data'!$A$3:$AAD$1504,76,FALSE)=0/1/1900,"",VLOOKUP($A157,'8 Oct - LIVE LDS Data'!$A$3:$AAD$1504,76,FALSE))</f>
        <v>45720</v>
      </c>
    </row>
    <row r="158" spans="1:30" s="610" customFormat="1" ht="30" hidden="1" customHeight="1" x14ac:dyDescent="0.2">
      <c r="A158" s="1465" t="s">
        <v>3066</v>
      </c>
      <c r="B158" s="1465"/>
      <c r="C158" s="1468" t="s">
        <v>3067</v>
      </c>
      <c r="D158" s="1469"/>
      <c r="E158" s="1469"/>
      <c r="F158" s="7293" t="str">
        <f>IF(VLOOKUP($A158,'8 Oct - LIVE LDS Data'!$A$3:$AAD$1504,4,FALSE)=0/1/1900,"",VLOOKUP($A158,'8 Oct - LIVE LDS Data'!$A$3:$AAD$1504,4,FALSE))</f>
        <v>Local Plan for Slough 2016-2040</v>
      </c>
      <c r="G158" s="7294">
        <f>IF(VLOOKUP($A158,'8 Oct - LIVE LDS Data'!$A$3:$AAD$1504,6,FALSE)=0/1/1900,"",VLOOKUP($A158,'8 Oct - LIVE LDS Data'!$A$3:$AAD$1504,6,FALSE))</f>
        <v>2016</v>
      </c>
      <c r="H158" s="7294">
        <f>IF(VLOOKUP($A158,'8 Oct - LIVE LDS Data'!$A$3:$AAD$1504,7,FALSE)=0/1/1900,"",VLOOKUP($A158,'8 Oct - LIVE LDS Data'!$A$3:$AAD$1504,7,FALSE))</f>
        <v>2040</v>
      </c>
      <c r="I158" s="7294" t="str">
        <f>IF(VLOOKUP($A158,'8 Oct - LIVE LDS Data'!$A$3:$AAD$1504,8,FALSE)=0/1/1900,"",VLOOKUP($A158,'8 Oct - LIVE LDS Data'!$A$3:$AAD$1504,8,FALSE))</f>
        <v>N</v>
      </c>
      <c r="J158" s="7294" t="str">
        <f>IF(VLOOKUP($A158,'8 Oct - LIVE LDS Data'!$A$3:$AAD$1504,9,FALSE)=0/1/1900,"",VLOOKUP($A158,'8 Oct - LIVE LDS Data'!$A$3:$AAD$1504,9,FALSE))</f>
        <v>N</v>
      </c>
      <c r="K158" s="7295">
        <f>IF(VLOOKUP($A158,'8 Oct - LIVE LDS Data'!$A$3:$AAD$1504,10,FALSE)=0/1/1900,"",VLOOKUP($A158,'8 Oct - LIVE LDS Data'!$A$3:$AAD$1504,10,FALSE))</f>
        <v>39798</v>
      </c>
      <c r="L158" s="7295"/>
      <c r="M158" s="7295"/>
      <c r="N158" s="7295"/>
      <c r="O158" s="7295"/>
      <c r="P158" s="7295"/>
      <c r="Q158" s="7295"/>
      <c r="R158" s="7295"/>
      <c r="S158" s="7295"/>
      <c r="T158" s="7297">
        <f>IF(VLOOKUP($A158,'8 Oct - LIVE LDS Data'!$A$3:$AAD$1504,60,FALSE)=0/1/1900,"",VLOOKUP($A158,'8 Oct - LIVE LDS Data'!$A$3:$AAD$1504,60,FALSE))</f>
        <v>46054</v>
      </c>
      <c r="U158" s="7297" t="str">
        <f>IF(VLOOKUP($A158,'8 Oct - LIVE LDS Data'!$A$3:$AAD$1504,63,FALSE)=0/1/1900,"",VLOOKUP($A158,'8 Oct - LIVE LDS Data'!$A$3:$AAD$1504,63,FALSE))</f>
        <v>Dec 2026</v>
      </c>
      <c r="V158" s="7297" t="str">
        <f>IF(VLOOKUP($A158,'8 Oct - LIVE LDS Data'!$A$3:$AAD$1504,66,FALSE)=0/1/1900,"",VLOOKUP($A158,'8 Oct - LIVE LDS Data'!$A$3:$AAD$1504,66,FALSE))</f>
        <v>TBC</v>
      </c>
      <c r="W158" s="7537" t="str">
        <f>IF(VLOOKUP($A158,'8 Oct - LIVE LDS Data'!$A$3:$AAD$1504,68,FALSE)=0/1/1900,"",VLOOKUP($A158,'8 Oct - LIVE LDS Data'!$A$3:$AAD$1504,68,FALSE))</f>
        <v>Reg 19 Feb 2026; Sub Dec 2026 under current system</v>
      </c>
      <c r="X158" s="7314" t="str">
        <f>IF(VLOOKUP($A158,'8 Oct - LIVE LDS Data'!$A$3:$AAD$1504,79,FALSE)=0/1/1900,"",VLOOKUP($A158,'8 Oct - LIVE LDS Data'!$A$3:$AAD$1504,79,FALSE))</f>
        <v>Reg 18 completed</v>
      </c>
      <c r="Y158" s="7315" t="s">
        <v>90</v>
      </c>
      <c r="Z158" s="7538" t="s">
        <v>8065</v>
      </c>
      <c r="AA158" s="7300">
        <f>IF(VLOOKUP($A158,'8 Oct - LIVE LDS Data'!$A$3:$AAD$1504,72,FALSE)=0/1/1900,"",VLOOKUP($A158,'8 Oct - LIVE LDS Data'!$A$3:$AAD$1504,72,FALSE))</f>
        <v>45932</v>
      </c>
      <c r="AB158" s="7300">
        <f>IF(VLOOKUP($A158,'8 Oct - LIVE LDS Data'!$A$3:$AAD$1504,73,FALSE)=0/1/1900,"",VLOOKUP($A158,'8 Oct - LIVE LDS Data'!$A$3:$AAD$1504,73,FALSE))</f>
        <v>45783</v>
      </c>
      <c r="AC158" s="7300">
        <f>IF(VLOOKUP($A158,'8 Oct - LIVE LDS Data'!$A$3:$AAD$1504,75,FALSE)=0/1/1900,"",VLOOKUP($A158,'8 Oct - LIVE LDS Data'!$A$3:$AAD$1504,75,FALSE))</f>
        <v>45932</v>
      </c>
      <c r="AD158" s="7300">
        <f>IF(VLOOKUP($A158,'8 Oct - LIVE LDS Data'!$A$3:$AAD$1504,76,FALSE)=0/1/1900,"",VLOOKUP($A158,'8 Oct - LIVE LDS Data'!$A$3:$AAD$1504,76,FALSE))</f>
        <v>45783</v>
      </c>
    </row>
    <row r="159" spans="1:30" s="610" customFormat="1" ht="30" hidden="1" customHeight="1" x14ac:dyDescent="0.2">
      <c r="A159" s="7301" t="s">
        <v>3090</v>
      </c>
      <c r="B159" s="7301"/>
      <c r="C159" s="3389" t="s">
        <v>3091</v>
      </c>
      <c r="D159" s="7302"/>
      <c r="E159" s="2382" t="s">
        <v>90</v>
      </c>
      <c r="F159" s="7293" t="str">
        <f>IF(VLOOKUP($A159,'8 Oct - LIVE LDS Data'!$A$3:$AAD$1504,4,FALSE)=0/1/1900,"",VLOOKUP($A159,'8 Oct - LIVE LDS Data'!$A$3:$AAD$1504,4,FALSE))</f>
        <v>Somerset Local Plan 2045</v>
      </c>
      <c r="G159" s="7294" t="str">
        <f>IF(VLOOKUP($A159,'8 Oct - LIVE LDS Data'!$A$3:$AAD$1504,6,FALSE)=0/1/1900,"",VLOOKUP($A159,'8 Oct - LIVE LDS Data'!$A$3:$AAD$1504,6,FALSE))</f>
        <v/>
      </c>
      <c r="H159" s="7294">
        <f>IF(VLOOKUP($A159,'8 Oct - LIVE LDS Data'!$A$3:$AAD$1504,7,FALSE)=0/1/1900,"",VLOOKUP($A159,'8 Oct - LIVE LDS Data'!$A$3:$AAD$1504,7,FALSE))</f>
        <v>2045</v>
      </c>
      <c r="I159" s="7294" t="str">
        <f>IF(VLOOKUP($A159,'8 Oct - LIVE LDS Data'!$A$3:$AAD$1504,8,FALSE)=0/1/1900,"",VLOOKUP($A159,'8 Oct - LIVE LDS Data'!$A$3:$AAD$1504,8,FALSE))</f>
        <v>N</v>
      </c>
      <c r="J159" s="7294" t="str">
        <f>IF(VLOOKUP($A159,'8 Oct - LIVE LDS Data'!$A$3:$AAD$1504,9,FALSE)=0/1/1900,"",VLOOKUP($A159,'8 Oct - LIVE LDS Data'!$A$3:$AAD$1504,9,FALSE))</f>
        <v>N</v>
      </c>
      <c r="K159" s="7295" t="str">
        <f>IF(VLOOKUP($A159,'8 Oct - LIVE LDS Data'!$A$3:$AAD$1504,10,FALSE)=0/1/1900,"",VLOOKUP($A159,'8 Oct - LIVE LDS Data'!$A$3:$AAD$1504,10,FALSE))</f>
        <v>new LPA</v>
      </c>
      <c r="L159" s="7297">
        <f>IF(VLOOKUP($A159,'8 Oct - LIVE LDS Data'!$A$3:$AAD$1504,33,FALSE)=0/1/1900,"",VLOOKUP($A159,'8 Oct - LIVE LDS Data'!$A$3:$AAD$1504,33,FALSE))</f>
        <v>46113</v>
      </c>
      <c r="M159" s="7297" t="str">
        <f>IF(VLOOKUP($A159,'8 Oct - LIVE LDS Data'!$A$3:$AAD$1504,34,FALSE)=0/1/1900,"",VLOOKUP($A159,'8 Oct - LIVE LDS Data'!$A$3:$AAD$1504,34,FALSE))</f>
        <v/>
      </c>
      <c r="N159" s="7297" t="str">
        <f>IF(VLOOKUP($A159,'8 Oct - LIVE LDS Data'!$A$3:$AAD$1504,40,FALSE)=0/1/1900,"",VLOOKUP($A159,'8 Oct - LIVE LDS Data'!$A$3:$AAD$1504,40,FALSE))</f>
        <v/>
      </c>
      <c r="O159" s="7297" t="str">
        <f>IF(VLOOKUP($A159,'8 Oct - LIVE LDS Data'!$A$3:$AAD$1504,41,FALSE)=0/1/1900,"",VLOOKUP($A159,'8 Oct - LIVE LDS Data'!$A$3:$AAD$1504,41,FALSE))</f>
        <v/>
      </c>
      <c r="P159" s="7297" t="str">
        <f>IF(VLOOKUP($A159,'8 Oct - LIVE LDS Data'!$A$3:$AAD$1504,47,FALSE)=0/1/1900,"",VLOOKUP($A159,'8 Oct - LIVE LDS Data'!$A$3:$AAD$1504,47,FALSE))</f>
        <v/>
      </c>
      <c r="Q159" s="7297" t="str">
        <f>IF(VLOOKUP($A159,'8 Oct - LIVE LDS Data'!$A$3:$AAD$1504,48,FALSE)=0/1/1900,"",VLOOKUP($A159,'8 Oct - LIVE LDS Data'!$A$3:$AAD$1504,48,FALSE))</f>
        <v/>
      </c>
      <c r="R159" s="7297" t="str">
        <f>IF(VLOOKUP($A159,'8 Oct - LIVE LDS Data'!$A$3:$AAD$1504,54,FALSE)=0/1/1900,"",VLOOKUP($A159,'8 Oct - LIVE LDS Data'!$A$3:$AAD$1504,54,FALSE))</f>
        <v/>
      </c>
      <c r="S159" s="7297" t="str">
        <f>IF(VLOOKUP($A159,'8 Oct - LIVE LDS Data'!$A$3:$AAD$1504,55,FALSE)=0/1/1900,"",VLOOKUP($A159,'8 Oct - LIVE LDS Data'!$A$3:$AAD$1504,55,FALSE))</f>
        <v/>
      </c>
      <c r="T159" s="7297">
        <f>IF(VLOOKUP($A159,'8 Oct - LIVE LDS Data'!$A$3:$AAD$1504,60,FALSE)=0/1/1900,"",VLOOKUP($A159,'8 Oct - LIVE LDS Data'!$A$3:$AAD$1504,60,FALSE))</f>
        <v>46661</v>
      </c>
      <c r="U159" s="7297">
        <f>IF(VLOOKUP($A159,'8 Oct - LIVE LDS Data'!$A$3:$AAD$1504,63,FALSE)=0/1/1900,"",VLOOKUP($A159,'8 Oct - LIVE LDS Data'!$A$3:$AAD$1504,63,FALSE))</f>
        <v>46753</v>
      </c>
      <c r="V159" s="7297">
        <f>IF(VLOOKUP($A159,'8 Oct - LIVE LDS Data'!$A$3:$AAD$1504,66,FALSE)=0/1/1900,"",VLOOKUP($A159,'8 Oct - LIVE LDS Data'!$A$3:$AAD$1504,66,FALSE))</f>
        <v>47178</v>
      </c>
      <c r="W159" s="7537" t="str">
        <f>IF(VLOOKUP($A159,'8 Oct - LIVE LDS Data'!$A$3:$AAD$1504,68,FALSE)=0/1/1900,"",VLOOKUP($A159,'8 Oct - LIVE LDS Data'!$A$3:$AAD$1504,68,FALSE))</f>
        <v>Somerset to prepare a local plan (new unitary authority, April 2023).  Reg 18  April 2026; Reg 19 Oct 2027; Sub Jan 2028; Adoption Mar 2029.</v>
      </c>
      <c r="X159" s="7314" t="str">
        <f>IF(VLOOKUP($A159,'8 Oct - LIVE LDS Data'!$A$3:$AAD$1504,79,FALSE)=0/1/1900,"",VLOOKUP($A159,'8 Oct - LIVE LDS Data'!$A$3:$AAD$1504,79,FALSE))</f>
        <v>new plan to be prepared under new system</v>
      </c>
      <c r="Y159" s="7315" t="s">
        <v>3757</v>
      </c>
      <c r="Z159" s="7538" t="s">
        <v>8054</v>
      </c>
      <c r="AA159" s="7300">
        <f>IF(VLOOKUP($A159,'8 Oct - LIVE LDS Data'!$A$3:$AAD$1504,72,FALSE)=0/1/1900,"",VLOOKUP($A159,'8 Oct - LIVE LDS Data'!$A$3:$AAD$1504,72,FALSE))</f>
        <v>45313</v>
      </c>
      <c r="AB159" s="7300">
        <f>IF(VLOOKUP($A159,'8 Oct - LIVE LDS Data'!$A$3:$AAD$1504,73,FALSE)=0/1/1900,"",VLOOKUP($A159,'8 Oct - LIVE LDS Data'!$A$3:$AAD$1504,73,FALSE))</f>
        <v>45783</v>
      </c>
      <c r="AC159" s="7300">
        <f>IF(VLOOKUP($A159,'8 Oct - LIVE LDS Data'!$A$3:$AAD$1504,75,FALSE)=0/1/1900,"",VLOOKUP($A159,'8 Oct - LIVE LDS Data'!$A$3:$AAD$1504,75,FALSE))</f>
        <v>45313</v>
      </c>
      <c r="AD159" s="7300">
        <f>IF(VLOOKUP($A159,'8 Oct - LIVE LDS Data'!$A$3:$AAD$1504,76,FALSE)=0/1/1900,"",VLOOKUP($A159,'8 Oct - LIVE LDS Data'!$A$3:$AAD$1504,76,FALSE))</f>
        <v>45783</v>
      </c>
    </row>
    <row r="160" spans="1:30" s="610" customFormat="1" ht="30" hidden="1" customHeight="1" x14ac:dyDescent="0.2">
      <c r="A160" s="1465" t="s">
        <v>3111</v>
      </c>
      <c r="B160" s="1465"/>
      <c r="C160" s="1465" t="s">
        <v>3112</v>
      </c>
      <c r="D160" s="1466"/>
      <c r="E160" s="1466"/>
      <c r="F160" s="7293" t="str">
        <f>IF(VLOOKUP($A160,'8 Oct - LIVE LDS Data'!$A$3:$AAD$1504,4,FALSE)=0/1/1900,"",VLOOKUP($A160,'8 Oct - LIVE LDS Data'!$A$3:$AAD$1504,4,FALSE))</f>
        <v>Greater Cambridge Local Plan</v>
      </c>
      <c r="G160" s="7294">
        <f>IF(VLOOKUP($A160,'8 Oct - LIVE LDS Data'!$A$3:$AAD$1504,6,FALSE)=0/1/1900,"",VLOOKUP($A160,'8 Oct - LIVE LDS Data'!$A$3:$AAD$1504,6,FALSE))</f>
        <v>2021</v>
      </c>
      <c r="H160" s="7294">
        <f>IF(VLOOKUP($A160,'8 Oct - LIVE LDS Data'!$A$3:$AAD$1504,7,FALSE)=0/1/1900,"",VLOOKUP($A160,'8 Oct - LIVE LDS Data'!$A$3:$AAD$1504,7,FALSE))</f>
        <v>2041</v>
      </c>
      <c r="I160" s="7294" t="str">
        <f>IF(VLOOKUP($A160,'8 Oct - LIVE LDS Data'!$A$3:$AAD$1504,8,FALSE)=0/1/1900,"",VLOOKUP($A160,'8 Oct - LIVE LDS Data'!$A$3:$AAD$1504,8,FALSE))</f>
        <v>N</v>
      </c>
      <c r="J160" s="7294" t="str">
        <f>IF(VLOOKUP($A160,'8 Oct - LIVE LDS Data'!$A$3:$AAD$1504,9,FALSE)=0/1/1900,"",VLOOKUP($A160,'8 Oct - LIVE LDS Data'!$A$3:$AAD$1504,9,FALSE))</f>
        <v>Y</v>
      </c>
      <c r="K160" s="7295">
        <f>IF(VLOOKUP($A160,'8 Oct - LIVE LDS Data'!$A$3:$AAD$1504,10,FALSE)=0/1/1900,"",VLOOKUP($A160,'8 Oct - LIVE LDS Data'!$A$3:$AAD$1504,10,FALSE))</f>
        <v>43370</v>
      </c>
      <c r="L160" s="7297">
        <f>IF(VLOOKUP($A160,'8 Oct - LIVE LDS Data'!$A$3:$AAD$1504,33,FALSE)=0/1/1900,"",VLOOKUP($A160,'8 Oct - LIVE LDS Data'!$A$3:$AAD$1504,33,FALSE))</f>
        <v>43831</v>
      </c>
      <c r="M160" s="7297">
        <f>IF(VLOOKUP($A160,'8 Oct - LIVE LDS Data'!$A$3:$AAD$1504,34,FALSE)=0/1/1900,"",VLOOKUP($A160,'8 Oct - LIVE LDS Data'!$A$3:$AAD$1504,34,FALSE))</f>
        <v>43843</v>
      </c>
      <c r="N160" s="7297">
        <f>IF(VLOOKUP($A160,'8 Oct - LIVE LDS Data'!$A$3:$AAD$1504,40,FALSE)=0/1/1900,"",VLOOKUP($A160,'8 Oct - LIVE LDS Data'!$A$3:$AAD$1504,40,FALSE))</f>
        <v>44378</v>
      </c>
      <c r="O160" s="7297">
        <f>IF(VLOOKUP($A160,'8 Oct - LIVE LDS Data'!$A$3:$AAD$1504,41,FALSE)=0/1/1900,"",VLOOKUP($A160,'8 Oct - LIVE LDS Data'!$A$3:$AAD$1504,41,FALSE))</f>
        <v>44470</v>
      </c>
      <c r="P160" s="7297">
        <f>IF(VLOOKUP($A160,'8 Oct - LIVE LDS Data'!$A$3:$AAD$1504,47,FALSE)=0/1/1900,"",VLOOKUP($A160,'8 Oct - LIVE LDS Data'!$A$3:$AAD$1504,47,FALSE))</f>
        <v>45962</v>
      </c>
      <c r="Q160" s="7297" t="str">
        <f>IF(VLOOKUP($A160,'8 Oct - LIVE LDS Data'!$A$3:$AAD$1504,48,FALSE)=0/1/1900,"",VLOOKUP($A160,'8 Oct - LIVE LDS Data'!$A$3:$AAD$1504,48,FALSE))</f>
        <v/>
      </c>
      <c r="R160" s="7297" t="str">
        <f>IF(VLOOKUP($A160,'8 Oct - LIVE LDS Data'!$A$3:$AAD$1504,54,FALSE)=0/1/1900,"",VLOOKUP($A160,'8 Oct - LIVE LDS Data'!$A$3:$AAD$1504,54,FALSE))</f>
        <v/>
      </c>
      <c r="S160" s="7297" t="str">
        <f>IF(VLOOKUP($A160,'8 Oct - LIVE LDS Data'!$A$3:$AAD$1504,55,FALSE)=0/1/1900,"",VLOOKUP($A160,'8 Oct - LIVE LDS Data'!$A$3:$AAD$1504,55,FALSE))</f>
        <v/>
      </c>
      <c r="T160" s="7297">
        <f>IF(VLOOKUP($A160,'8 Oct - LIVE LDS Data'!$A$3:$AAD$1504,60,FALSE)=0/1/1900,"",VLOOKUP($A160,'8 Oct - LIVE LDS Data'!$A$3:$AAD$1504,60,FALSE))</f>
        <v>46235</v>
      </c>
      <c r="U160" s="7297">
        <f>IF(VLOOKUP($A160,'8 Oct - LIVE LDS Data'!$A$3:$AAD$1504,63,FALSE)=0/1/1900,"",VLOOKUP($A160,'8 Oct - LIVE LDS Data'!$A$3:$AAD$1504,63,FALSE))</f>
        <v>46357</v>
      </c>
      <c r="V160" s="7297">
        <f>IF(VLOOKUP($A160,'8 Oct - LIVE LDS Data'!$A$3:$AAD$1504,66,FALSE)=0/1/1900,"",VLOOKUP($A160,'8 Oct - LIVE LDS Data'!$A$3:$AAD$1504,66,FALSE))</f>
        <v>46905</v>
      </c>
      <c r="W160" s="7537" t="str">
        <f>IF(VLOOKUP($A160,'8 Oct - LIVE LDS Data'!$A$3:$AAD$1504,68,FALSE)=0/1/1900,"",VLOOKUP($A160,'8 Oct - LIVE LDS Data'!$A$3:$AAD$1504,68,FALSE))</f>
        <v>Joint Plan between Cambridge City Council and South Cambs DC.  Reg 18 draft plan c. Jan/Feb 2025; Reg 19 Summer/Autumn 2026; Submission Dec 2026.</v>
      </c>
      <c r="X160" s="7314" t="str">
        <f>IF(VLOOKUP($A160,'8 Oct - LIVE LDS Data'!$A$3:$AAD$1504,79,FALSE)=0/1/1900,"",VLOOKUP($A160,'8 Oct - LIVE LDS Data'!$A$3:$AAD$1504,79,FALSE))</f>
        <v>Reg 18 ongoing</v>
      </c>
      <c r="Y160" s="7315" t="s">
        <v>90</v>
      </c>
      <c r="Z160" s="7538" t="s">
        <v>8054</v>
      </c>
      <c r="AA160" s="7300">
        <f>IF(VLOOKUP($A160,'8 Oct - LIVE LDS Data'!$A$3:$AAD$1504,72,FALSE)=0/1/1900,"",VLOOKUP($A160,'8 Oct - LIVE LDS Data'!$A$3:$AAD$1504,72,FALSE))</f>
        <v>45632</v>
      </c>
      <c r="AB160" s="7300">
        <f>IF(VLOOKUP($A160,'8 Oct - LIVE LDS Data'!$A$3:$AAD$1504,73,FALSE)=0/1/1900,"",VLOOKUP($A160,'8 Oct - LIVE LDS Data'!$A$3:$AAD$1504,73,FALSE))</f>
        <v>45783</v>
      </c>
      <c r="AC160" s="7300">
        <f>IF(VLOOKUP($A160,'8 Oct - LIVE LDS Data'!$A$3:$AAD$1504,75,FALSE)=0/1/1900,"",VLOOKUP($A160,'8 Oct - LIVE LDS Data'!$A$3:$AAD$1504,75,FALSE))</f>
        <v>45686</v>
      </c>
      <c r="AD160" s="7300">
        <f>IF(VLOOKUP($A160,'8 Oct - LIVE LDS Data'!$A$3:$AAD$1504,76,FALSE)=0/1/1900,"",VLOOKUP($A160,'8 Oct - LIVE LDS Data'!$A$3:$AAD$1504,76,FALSE))</f>
        <v>45783</v>
      </c>
    </row>
    <row r="161" spans="1:30" s="610" customFormat="1" ht="30" customHeight="1" x14ac:dyDescent="0.2">
      <c r="A161" s="1465" t="s">
        <v>3113</v>
      </c>
      <c r="B161" s="1465"/>
      <c r="C161" s="3390" t="s">
        <v>3114</v>
      </c>
      <c r="D161" s="1466"/>
      <c r="E161" s="1466"/>
      <c r="F161" s="7293" t="str">
        <f>IF(VLOOKUP($A161,'8 Oct - LIVE LDS Data'!$A$3:$AAD$1504,4,FALSE)=0/1/1900,"",VLOOKUP($A161,'8 Oct - LIVE LDS Data'!$A$3:$AAD$1504,4,FALSE))</f>
        <v>South Derbyshire Local Plan Review (Partial update to Part 1)</v>
      </c>
      <c r="G161" s="7294">
        <f>IF(VLOOKUP($A161,'8 Oct - LIVE LDS Data'!$A$3:$AAD$1504,6,FALSE)=0/1/1900,"",VLOOKUP($A161,'8 Oct - LIVE LDS Data'!$A$3:$AAD$1504,6,FALSE))</f>
        <v>2022</v>
      </c>
      <c r="H161" s="7294">
        <f>IF(VLOOKUP($A161,'8 Oct - LIVE LDS Data'!$A$3:$AAD$1504,7,FALSE)=0/1/1900,"",VLOOKUP($A161,'8 Oct - LIVE LDS Data'!$A$3:$AAD$1504,7,FALSE))</f>
        <v>2039</v>
      </c>
      <c r="I161" s="7294" t="str">
        <f>IF(VLOOKUP($A161,'8 Oct - LIVE LDS Data'!$A$3:$AAD$1504,8,FALSE)=0/1/1900,"",VLOOKUP($A161,'8 Oct - LIVE LDS Data'!$A$3:$AAD$1504,8,FALSE))</f>
        <v>N</v>
      </c>
      <c r="J161" s="7294" t="str">
        <f>IF(VLOOKUP($A161,'8 Oct - LIVE LDS Data'!$A$3:$AAD$1504,9,FALSE)=0/1/1900,"",VLOOKUP($A161,'8 Oct - LIVE LDS Data'!$A$3:$AAD$1504,9,FALSE))</f>
        <v>N</v>
      </c>
      <c r="K161" s="7295">
        <f>IF(VLOOKUP($A161,'8 Oct - LIVE LDS Data'!$A$3:$AAD$1504,10,FALSE)=0/1/1900,"",VLOOKUP($A161,'8 Oct - LIVE LDS Data'!$A$3:$AAD$1504,10,FALSE))</f>
        <v>42534</v>
      </c>
      <c r="L161" s="7297">
        <f>IF(VLOOKUP($A161,'8 Oct - LIVE LDS Data'!$A$3:$AAD$1504,33,FALSE)=0/1/1900,"",VLOOKUP($A161,'8 Oct - LIVE LDS Data'!$A$3:$AAD$1504,33,FALSE))</f>
        <v>44743</v>
      </c>
      <c r="M161" s="7297">
        <f>IF(VLOOKUP($A161,'8 Oct - LIVE LDS Data'!$A$3:$AAD$1504,34,FALSE)=0/1/1900,"",VLOOKUP($A161,'8 Oct - LIVE LDS Data'!$A$3:$AAD$1504,34,FALSE))</f>
        <v>44835</v>
      </c>
      <c r="N161" s="7297">
        <f>IF(VLOOKUP($A161,'8 Oct - LIVE LDS Data'!$A$3:$AAD$1504,40,FALSE)=0/1/1900,"",VLOOKUP($A161,'8 Oct - LIVE LDS Data'!$A$3:$AAD$1504,40,FALSE))</f>
        <v>45536</v>
      </c>
      <c r="O161" s="7297">
        <f>IF(VLOOKUP($A161,'8 Oct - LIVE LDS Data'!$A$3:$AAD$1504,41,FALSE)=0/1/1900,"",VLOOKUP($A161,'8 Oct - LIVE LDS Data'!$A$3:$AAD$1504,41,FALSE))</f>
        <v>45566</v>
      </c>
      <c r="P161" s="7297" t="str">
        <f>IF(VLOOKUP($A161,'8 Oct - LIVE LDS Data'!$A$3:$AAD$1504,47,FALSE)=0/1/1900,"",VLOOKUP($A161,'8 Oct - LIVE LDS Data'!$A$3:$AAD$1504,47,FALSE))</f>
        <v/>
      </c>
      <c r="Q161" s="7297" t="str">
        <f>IF(VLOOKUP($A161,'8 Oct - LIVE LDS Data'!$A$3:$AAD$1504,48,FALSE)=0/1/1900,"",VLOOKUP($A161,'8 Oct - LIVE LDS Data'!$A$3:$AAD$1504,48,FALSE))</f>
        <v/>
      </c>
      <c r="R161" s="7297" t="str">
        <f>IF(VLOOKUP($A161,'8 Oct - LIVE LDS Data'!$A$3:$AAD$1504,54,FALSE)=0/1/1900,"",VLOOKUP($A161,'8 Oct - LIVE LDS Data'!$A$3:$AAD$1504,54,FALSE))</f>
        <v/>
      </c>
      <c r="S161" s="7297" t="str">
        <f>IF(VLOOKUP($A161,'8 Oct - LIVE LDS Data'!$A$3:$AAD$1504,55,FALSE)=0/1/1900,"",VLOOKUP($A161,'8 Oct - LIVE LDS Data'!$A$3:$AAD$1504,55,FALSE))</f>
        <v/>
      </c>
      <c r="T161" s="7297">
        <f>IF(VLOOKUP($A161,'8 Oct - LIVE LDS Data'!$A$3:$AAD$1504,60,FALSE)=0/1/1900,"",VLOOKUP($A161,'8 Oct - LIVE LDS Data'!$A$3:$AAD$1504,60,FALSE))</f>
        <v>45717</v>
      </c>
      <c r="U161" s="7297">
        <f>IF(VLOOKUP($A161,'8 Oct - LIVE LDS Data'!$A$3:$AAD$1504,63,FALSE)=0/1/1900,"",VLOOKUP($A161,'8 Oct - LIVE LDS Data'!$A$3:$AAD$1504,63,FALSE))</f>
        <v>45931</v>
      </c>
      <c r="V161" s="7297">
        <f>IF(VLOOKUP($A161,'8 Oct - LIVE LDS Data'!$A$3:$AAD$1504,66,FALSE)=0/1/1900,"",VLOOKUP($A161,'8 Oct - LIVE LDS Data'!$A$3:$AAD$1504,66,FALSE))</f>
        <v>46113</v>
      </c>
      <c r="W161" s="7537" t="str">
        <f>IF(VLOOKUP($A161,'8 Oct - LIVE LDS Data'!$A$3:$AAD$1504,68,FALSE)=0/1/1900,"",VLOOKUP($A161,'8 Oct - LIVE LDS Data'!$A$3:$AAD$1504,68,FALSE))</f>
        <v>Reg 19 - March 2025; Submission: Autumn 2025; Adoption - Spring 2026</v>
      </c>
      <c r="X161" s="7314" t="str">
        <f>IF(VLOOKUP($A161,'8 Oct - LIVE LDS Data'!$A$3:$AAD$1504,79,FALSE)=0/1/1900,"",VLOOKUP($A161,'8 Oct - LIVE LDS Data'!$A$3:$AAD$1504,79,FALSE))</f>
        <v>Reg 18 completed</v>
      </c>
      <c r="Y161" s="7315" t="s">
        <v>90</v>
      </c>
      <c r="Z161" s="7538" t="s">
        <v>8055</v>
      </c>
      <c r="AA161" s="7300">
        <f>IF(VLOOKUP($A161,'8 Oct - LIVE LDS Data'!$A$3:$AAD$1504,72,FALSE)=0/1/1900,"",VLOOKUP($A161,'8 Oct - LIVE LDS Data'!$A$3:$AAD$1504,72,FALSE))</f>
        <v>45594</v>
      </c>
      <c r="AB161" s="7300">
        <f>IF(VLOOKUP($A161,'8 Oct - LIVE LDS Data'!$A$3:$AAD$1504,73,FALSE)=0/1/1900,"",VLOOKUP($A161,'8 Oct - LIVE LDS Data'!$A$3:$AAD$1504,73,FALSE))</f>
        <v>45783</v>
      </c>
      <c r="AC161" s="7300" t="str">
        <f>IF(VLOOKUP($A161,'8 Oct - LIVE LDS Data'!$A$3:$AAD$1504,75,FALSE)=0/1/1900,"",VLOOKUP($A161,'8 Oct - LIVE LDS Data'!$A$3:$AAD$1504,75,FALSE))</f>
        <v/>
      </c>
      <c r="AD161" s="7300">
        <f>IF(VLOOKUP($A161,'8 Oct - LIVE LDS Data'!$A$3:$AAD$1504,76,FALSE)=0/1/1900,"",VLOOKUP($A161,'8 Oct - LIVE LDS Data'!$A$3:$AAD$1504,76,FALSE))</f>
        <v>45783</v>
      </c>
    </row>
    <row r="162" spans="1:30" s="610" customFormat="1" ht="30" hidden="1" customHeight="1" x14ac:dyDescent="0.2">
      <c r="A162" s="1465" t="s">
        <v>3122</v>
      </c>
      <c r="B162" s="1465"/>
      <c r="C162" s="1465" t="s">
        <v>3123</v>
      </c>
      <c r="D162" s="1466"/>
      <c r="E162" s="1466"/>
      <c r="F162" s="7293" t="str">
        <f>IF(VLOOKUP($A162,'8 Oct - LIVE LDS Data'!$A$3:$AAD$1504,4,FALSE)=0/1/1900,"",VLOOKUP($A162,'8 Oct - LIVE LDS Data'!$A$3:$AAD$1504,4,FALSE))</f>
        <v>South Downs Local Plan Review</v>
      </c>
      <c r="G162" s="7294">
        <f>IF(VLOOKUP($A162,'8 Oct - LIVE LDS Data'!$A$3:$AAD$1504,6,FALSE)=0/1/1900,"",VLOOKUP($A162,'8 Oct - LIVE LDS Data'!$A$3:$AAD$1504,6,FALSE))</f>
        <v>2027</v>
      </c>
      <c r="H162" s="7294">
        <f>IF(VLOOKUP($A162,'8 Oct - LIVE LDS Data'!$A$3:$AAD$1504,7,FALSE)=0/1/1900,"",VLOOKUP($A162,'8 Oct - LIVE LDS Data'!$A$3:$AAD$1504,7,FALSE))</f>
        <v>2042</v>
      </c>
      <c r="I162" s="7294" t="str">
        <f>IF(VLOOKUP($A162,'8 Oct - LIVE LDS Data'!$A$3:$AAD$1504,8,FALSE)=0/1/1900,"",VLOOKUP($A162,'8 Oct - LIVE LDS Data'!$A$3:$AAD$1504,8,FALSE))</f>
        <v>N</v>
      </c>
      <c r="J162" s="7294" t="str">
        <f>IF(VLOOKUP($A162,'8 Oct - LIVE LDS Data'!$A$3:$AAD$1504,9,FALSE)=0/1/1900,"",VLOOKUP($A162,'8 Oct - LIVE LDS Data'!$A$3:$AAD$1504,9,FALSE))</f>
        <v>N</v>
      </c>
      <c r="K162" s="7295">
        <f>IF(VLOOKUP($A162,'8 Oct - LIVE LDS Data'!$A$3:$AAD$1504,10,FALSE)=0/1/1900,"",VLOOKUP($A162,'8 Oct - LIVE LDS Data'!$A$3:$AAD$1504,10,FALSE))</f>
        <v>43648</v>
      </c>
      <c r="L162" s="7297">
        <f>IF(VLOOKUP($A162,'8 Oct - LIVE LDS Data'!$A$3:$AAD$1504,33,FALSE)=0/1/1900,"",VLOOKUP($A162,'8 Oct - LIVE LDS Data'!$A$3:$AAD$1504,33,FALSE))</f>
        <v>45689</v>
      </c>
      <c r="M162" s="7297">
        <f>IF(VLOOKUP($A162,'8 Oct - LIVE LDS Data'!$A$3:$AAD$1504,34,FALSE)=0/1/1900,"",VLOOKUP($A162,'8 Oct - LIVE LDS Data'!$A$3:$AAD$1504,34,FALSE))</f>
        <v>45677</v>
      </c>
      <c r="N162" s="7297" t="str">
        <f>IF(VLOOKUP($A162,'8 Oct - LIVE LDS Data'!$A$3:$AAD$1504,40,FALSE)=0/1/1900,"",VLOOKUP($A162,'8 Oct - LIVE LDS Data'!$A$3:$AAD$1504,40,FALSE))</f>
        <v/>
      </c>
      <c r="O162" s="7297" t="str">
        <f>IF(VLOOKUP($A162,'8 Oct - LIVE LDS Data'!$A$3:$AAD$1504,41,FALSE)=0/1/1900,"",VLOOKUP($A162,'8 Oct - LIVE LDS Data'!$A$3:$AAD$1504,41,FALSE))</f>
        <v/>
      </c>
      <c r="P162" s="7297" t="str">
        <f>IF(VLOOKUP($A162,'8 Oct - LIVE LDS Data'!$A$3:$AAD$1504,47,FALSE)=0/1/1900,"",VLOOKUP($A162,'8 Oct - LIVE LDS Data'!$A$3:$AAD$1504,47,FALSE))</f>
        <v/>
      </c>
      <c r="Q162" s="7297" t="str">
        <f>IF(VLOOKUP($A162,'8 Oct - LIVE LDS Data'!$A$3:$AAD$1504,48,FALSE)=0/1/1900,"",VLOOKUP($A162,'8 Oct - LIVE LDS Data'!$A$3:$AAD$1504,48,FALSE))</f>
        <v/>
      </c>
      <c r="R162" s="7297" t="str">
        <f>IF(VLOOKUP($A162,'8 Oct - LIVE LDS Data'!$A$3:$AAD$1504,54,FALSE)=0/1/1900,"",VLOOKUP($A162,'8 Oct - LIVE LDS Data'!$A$3:$AAD$1504,54,FALSE))</f>
        <v/>
      </c>
      <c r="S162" s="7297" t="str">
        <f>IF(VLOOKUP($A162,'8 Oct - LIVE LDS Data'!$A$3:$AAD$1504,55,FALSE)=0/1/1900,"",VLOOKUP($A162,'8 Oct - LIVE LDS Data'!$A$3:$AAD$1504,55,FALSE))</f>
        <v/>
      </c>
      <c r="T162" s="7297">
        <f>IF(VLOOKUP($A162,'8 Oct - LIVE LDS Data'!$A$3:$AAD$1504,60,FALSE)=0/1/1900,"",VLOOKUP($A162,'8 Oct - LIVE LDS Data'!$A$3:$AAD$1504,60,FALSE))</f>
        <v>46143</v>
      </c>
      <c r="U162" s="7297">
        <f>IF(VLOOKUP($A162,'8 Oct - LIVE LDS Data'!$A$3:$AAD$1504,63,FALSE)=0/1/1900,"",VLOOKUP($A162,'8 Oct - LIVE LDS Data'!$A$3:$AAD$1504,63,FALSE))</f>
        <v>46296</v>
      </c>
      <c r="V162" s="7297" t="str">
        <f>IF(VLOOKUP($A162,'8 Oct - LIVE LDS Data'!$A$3:$AAD$1504,66,FALSE)=0/1/1900,"",VLOOKUP($A162,'8 Oct - LIVE LDS Data'!$A$3:$AAD$1504,66,FALSE))</f>
        <v>2027</v>
      </c>
      <c r="W162" s="7537" t="str">
        <f>IF(VLOOKUP($A162,'8 Oct - LIVE LDS Data'!$A$3:$AAD$1504,68,FALSE)=0/1/1900,"",VLOOKUP($A162,'8 Oct - LIVE LDS Data'!$A$3:$AAD$1504,68,FALSE))</f>
        <v>Review of Local Plan and not a brand new plan.  The first public consultation on the Local Plan Review (Regulation 18) ends on Monday 17 March.  The next version of the Local Plan, is set for publication in May - July 2026.  Adoption is expected in 2027.</v>
      </c>
      <c r="X162" s="7314" t="str">
        <f>IF(VLOOKUP($A162,'8 Oct - LIVE LDS Data'!$A$3:$AAD$1504,79,FALSE)=0/1/1900,"",VLOOKUP($A162,'8 Oct - LIVE LDS Data'!$A$3:$AAD$1504,79,FALSE))</f>
        <v>Reg 18 completed</v>
      </c>
      <c r="Y162" s="7315" t="s">
        <v>3757</v>
      </c>
      <c r="Z162" s="7538" t="s">
        <v>226</v>
      </c>
      <c r="AA162" s="7300">
        <f>IF(VLOOKUP($A162,'8 Oct - LIVE LDS Data'!$A$3:$AAD$1504,72,FALSE)=0/1/1900,"",VLOOKUP($A162,'8 Oct - LIVE LDS Data'!$A$3:$AAD$1504,72,FALSE))</f>
        <v>45932</v>
      </c>
      <c r="AB162" s="7300">
        <f>IF(VLOOKUP($A162,'8 Oct - LIVE LDS Data'!$A$3:$AAD$1504,73,FALSE)=0/1/1900,"",VLOOKUP($A162,'8 Oct - LIVE LDS Data'!$A$3:$AAD$1504,73,FALSE))</f>
        <v>45881</v>
      </c>
      <c r="AC162" s="7300">
        <f>IF(VLOOKUP($A162,'8 Oct - LIVE LDS Data'!$A$3:$AAD$1504,75,FALSE)=0/1/1900,"",VLOOKUP($A162,'8 Oct - LIVE LDS Data'!$A$3:$AAD$1504,75,FALSE))</f>
        <v>45783</v>
      </c>
      <c r="AD162" s="7300">
        <f>IF(VLOOKUP($A162,'8 Oct - LIVE LDS Data'!$A$3:$AAD$1504,76,FALSE)=0/1/1900,"",VLOOKUP($A162,'8 Oct - LIVE LDS Data'!$A$3:$AAD$1504,76,FALSE))</f>
        <v>45881</v>
      </c>
    </row>
    <row r="163" spans="1:30" s="610" customFormat="1" ht="30" customHeight="1" x14ac:dyDescent="0.2">
      <c r="A163" s="1465" t="s">
        <v>3135</v>
      </c>
      <c r="B163" s="1465"/>
      <c r="C163" s="3390" t="s">
        <v>3134</v>
      </c>
      <c r="D163" s="1466"/>
      <c r="E163" s="1466"/>
      <c r="F163" s="7293" t="str">
        <f>IF(VLOOKUP($A163,'8 Oct - LIVE LDS Data'!$A$3:$AAD$1504,4,FALSE)=0/1/1900,"",VLOOKUP($A163,'8 Oct - LIVE LDS Data'!$A$3:$AAD$1504,4,FALSE))</f>
        <v>South Gloucestershire Local Plan</v>
      </c>
      <c r="G163" s="7294">
        <f>IF(VLOOKUP($A163,'8 Oct - LIVE LDS Data'!$A$3:$AAD$1504,6,FALSE)=0/1/1900,"",VLOOKUP($A163,'8 Oct - LIVE LDS Data'!$A$3:$AAD$1504,6,FALSE))</f>
        <v>2025</v>
      </c>
      <c r="H163" s="7294">
        <f>IF(VLOOKUP($A163,'8 Oct - LIVE LDS Data'!$A$3:$AAD$1504,7,FALSE)=0/1/1900,"",VLOOKUP($A163,'8 Oct - LIVE LDS Data'!$A$3:$AAD$1504,7,FALSE))</f>
        <v>2042</v>
      </c>
      <c r="I163" s="7294" t="str">
        <f>IF(VLOOKUP($A163,'8 Oct - LIVE LDS Data'!$A$3:$AAD$1504,8,FALSE)=0/1/1900,"",VLOOKUP($A163,'8 Oct - LIVE LDS Data'!$A$3:$AAD$1504,8,FALSE))</f>
        <v>N</v>
      </c>
      <c r="J163" s="7294" t="str">
        <f>IF(VLOOKUP($A163,'8 Oct - LIVE LDS Data'!$A$3:$AAD$1504,9,FALSE)=0/1/1900,"",VLOOKUP($A163,'8 Oct - LIVE LDS Data'!$A$3:$AAD$1504,9,FALSE))</f>
        <v>N</v>
      </c>
      <c r="K163" s="7295">
        <f>IF(VLOOKUP($A163,'8 Oct - LIVE LDS Data'!$A$3:$AAD$1504,10,FALSE)=0/1/1900,"",VLOOKUP($A163,'8 Oct - LIVE LDS Data'!$A$3:$AAD$1504,10,FALSE))</f>
        <v>41619</v>
      </c>
      <c r="L163" s="7297">
        <f>IF(VLOOKUP($A163,'8 Oct - LIVE LDS Data'!$A$3:$AAD$1504,33,FALSE)=0/1/1900,"",VLOOKUP($A163,'8 Oct - LIVE LDS Data'!$A$3:$AAD$1504,33,FALSE))</f>
        <v>44013</v>
      </c>
      <c r="M163" s="7297">
        <f>IF(VLOOKUP($A163,'8 Oct - LIVE LDS Data'!$A$3:$AAD$1504,34,FALSE)=0/1/1900,"",VLOOKUP($A163,'8 Oct - LIVE LDS Data'!$A$3:$AAD$1504,34,FALSE))</f>
        <v>44019</v>
      </c>
      <c r="N163" s="7297">
        <f>IF(VLOOKUP($A163,'8 Oct - LIVE LDS Data'!$A$3:$AAD$1504,40,FALSE)=0/1/1900,"",VLOOKUP($A163,'8 Oct - LIVE LDS Data'!$A$3:$AAD$1504,40,FALSE))</f>
        <v>44105</v>
      </c>
      <c r="O163" s="7297">
        <f>IF(VLOOKUP($A163,'8 Oct - LIVE LDS Data'!$A$3:$AAD$1504,41,FALSE)=0/1/1900,"",VLOOKUP($A163,'8 Oct - LIVE LDS Data'!$A$3:$AAD$1504,41,FALSE))</f>
        <v>44162</v>
      </c>
      <c r="P163" s="7297">
        <f>IF(VLOOKUP($A163,'8 Oct - LIVE LDS Data'!$A$3:$AAD$1504,47,FALSE)=0/1/1900,"",VLOOKUP($A163,'8 Oct - LIVE LDS Data'!$A$3:$AAD$1504,47,FALSE))</f>
        <v>44593</v>
      </c>
      <c r="Q163" s="7297">
        <f>IF(VLOOKUP($A163,'8 Oct - LIVE LDS Data'!$A$3:$AAD$1504,48,FALSE)=0/1/1900,"",VLOOKUP($A163,'8 Oct - LIVE LDS Data'!$A$3:$AAD$1504,48,FALSE))</f>
        <v>44599</v>
      </c>
      <c r="R163" s="7297" t="str">
        <f>IF(VLOOKUP($A163,'8 Oct - LIVE LDS Data'!$A$3:$AAD$1504,54,FALSE)=0/1/1900,"",VLOOKUP($A163,'8 Oct - LIVE LDS Data'!$A$3:$AAD$1504,54,FALSE))</f>
        <v>Dec-2023
(was Jul-2023)</v>
      </c>
      <c r="S163" s="7297">
        <f>IF(VLOOKUP($A163,'8 Oct - LIVE LDS Data'!$A$3:$AAD$1504,55,FALSE)=0/1/1900,"",VLOOKUP($A163,'8 Oct - LIVE LDS Data'!$A$3:$AAD$1504,55,FALSE))</f>
        <v>45266</v>
      </c>
      <c r="T163" s="7297">
        <f>IF(VLOOKUP($A163,'8 Oct - LIVE LDS Data'!$A$3:$AAD$1504,60,FALSE)=0/1/1900,"",VLOOKUP($A163,'8 Oct - LIVE LDS Data'!$A$3:$AAD$1504,60,FALSE))</f>
        <v>45689</v>
      </c>
      <c r="U163" s="7297">
        <f>IF(VLOOKUP($A163,'8 Oct - LIVE LDS Data'!$A$3:$AAD$1504,63,FALSE)=0/1/1900,"",VLOOKUP($A163,'8 Oct - LIVE LDS Data'!$A$3:$AAD$1504,63,FALSE))</f>
        <v>45901</v>
      </c>
      <c r="V163" s="7297">
        <f>IF(VLOOKUP($A163,'8 Oct - LIVE LDS Data'!$A$3:$AAD$1504,66,FALSE)=0/1/1900,"",VLOOKUP($A163,'8 Oct - LIVE LDS Data'!$A$3:$AAD$1504,66,FALSE))</f>
        <v>46357</v>
      </c>
      <c r="W163" s="7537" t="str">
        <f>IF(VLOOKUP($A163,'8 Oct - LIVE LDS Data'!$A$3:$AAD$1504,68,FALSE)=0/1/1900,"",VLOOKUP($A163,'8 Oct - LIVE LDS Data'!$A$3:$AAD$1504,68,FALSE))</f>
        <v xml:space="preserve">The South Gloucestershire Local Plan Regulation 19 consultation took place February 28, 2025, to April 11, 2025. </v>
      </c>
      <c r="X163" s="7314" t="str">
        <f>IF(VLOOKUP($A163,'8 Oct - LIVE LDS Data'!$A$3:$AAD$1504,79,FALSE)=0/1/1900,"",VLOOKUP($A163,'8 Oct - LIVE LDS Data'!$A$3:$AAD$1504,79,FALSE))</f>
        <v>Published</v>
      </c>
      <c r="Y163" s="7315" t="s">
        <v>90</v>
      </c>
      <c r="Z163" s="7538" t="s">
        <v>8058</v>
      </c>
      <c r="AA163" s="7300">
        <f>IF(VLOOKUP($A163,'8 Oct - LIVE LDS Data'!$A$3:$AAD$1504,72,FALSE)=0/1/1900,"",VLOOKUP($A163,'8 Oct - LIVE LDS Data'!$A$3:$AAD$1504,72,FALSE))</f>
        <v>45632</v>
      </c>
      <c r="AB163" s="7300">
        <f>IF(VLOOKUP($A163,'8 Oct - LIVE LDS Data'!$A$3:$AAD$1504,73,FALSE)=0/1/1900,"",VLOOKUP($A163,'8 Oct - LIVE LDS Data'!$A$3:$AAD$1504,73,FALSE))</f>
        <v>45783</v>
      </c>
      <c r="AC163" s="7300">
        <f>IF(VLOOKUP($A163,'8 Oct - LIVE LDS Data'!$A$3:$AAD$1504,75,FALSE)=0/1/1900,"",VLOOKUP($A163,'8 Oct - LIVE LDS Data'!$A$3:$AAD$1504,75,FALSE))</f>
        <v>45687</v>
      </c>
      <c r="AD163" s="7300">
        <f>IF(VLOOKUP($A163,'8 Oct - LIVE LDS Data'!$A$3:$AAD$1504,76,FALSE)=0/1/1900,"",VLOOKUP($A163,'8 Oct - LIVE LDS Data'!$A$3:$AAD$1504,76,FALSE))</f>
        <v>45783</v>
      </c>
    </row>
    <row r="164" spans="1:30" s="610" customFormat="1" ht="30" hidden="1" customHeight="1" x14ac:dyDescent="0.2">
      <c r="A164" s="1465" t="s">
        <v>3151</v>
      </c>
      <c r="B164" s="1465"/>
      <c r="C164" s="1465" t="s">
        <v>3152</v>
      </c>
      <c r="D164" s="1466"/>
      <c r="E164" s="1466"/>
      <c r="F164" s="7293" t="str">
        <f>IF(VLOOKUP($A164,'8 Oct - LIVE LDS Data'!$A$3:$AAD$1504,4,FALSE)=0/1/1900,"",VLOOKUP($A164,'8 Oct - LIVE LDS Data'!$A$3:$AAD$1504,4,FALSE))</f>
        <v>South Hams Local Plan</v>
      </c>
      <c r="G164" s="7294" t="str">
        <f>IF(VLOOKUP($A164,'8 Oct - LIVE LDS Data'!$A$3:$AAD$1504,6,FALSE)=0/1/1900,"",VLOOKUP($A164,'8 Oct - LIVE LDS Data'!$A$3:$AAD$1504,6,FALSE))</f>
        <v/>
      </c>
      <c r="H164" s="7294" t="str">
        <f>IF(VLOOKUP($A164,'8 Oct - LIVE LDS Data'!$A$3:$AAD$1504,7,FALSE)=0/1/1900,"",VLOOKUP($A164,'8 Oct - LIVE LDS Data'!$A$3:$AAD$1504,7,FALSE))</f>
        <v/>
      </c>
      <c r="I164" s="7294" t="str">
        <f>IF(VLOOKUP($A164,'8 Oct - LIVE LDS Data'!$A$3:$AAD$1504,8,FALSE)=0/1/1900,"",VLOOKUP($A164,'8 Oct - LIVE LDS Data'!$A$3:$AAD$1504,8,FALSE))</f>
        <v/>
      </c>
      <c r="J164" s="7294" t="str">
        <f>IF(VLOOKUP($A164,'8 Oct - LIVE LDS Data'!$A$3:$AAD$1504,9,FALSE)=0/1/1900,"",VLOOKUP($A164,'8 Oct - LIVE LDS Data'!$A$3:$AAD$1504,9,FALSE))</f>
        <v/>
      </c>
      <c r="K164" s="7295">
        <f>IF(VLOOKUP($A164,'8 Oct - LIVE LDS Data'!$A$3:$AAD$1504,10,FALSE)=0/1/1900,"",VLOOKUP($A164,'8 Oct - LIVE LDS Data'!$A$3:$AAD$1504,10,FALSE))</f>
        <v>43545</v>
      </c>
      <c r="L164" s="7295"/>
      <c r="M164" s="7295"/>
      <c r="N164" s="7295"/>
      <c r="O164" s="7295"/>
      <c r="P164" s="7295"/>
      <c r="Q164" s="7295"/>
      <c r="R164" s="7295"/>
      <c r="S164" s="7295"/>
      <c r="T164" s="7297">
        <f>IF(VLOOKUP($A164,'8 Oct - LIVE LDS Data'!$A$3:$AAD$1504,60,FALSE)=0/1/1900,"",VLOOKUP($A164,'8 Oct - LIVE LDS Data'!$A$3:$AAD$1504,60,FALSE))</f>
        <v>46508</v>
      </c>
      <c r="U164" s="7297">
        <f>IF(VLOOKUP($A164,'8 Oct - LIVE LDS Data'!$A$3:$AAD$1504,63,FALSE)=0/1/1900,"",VLOOKUP($A164,'8 Oct - LIVE LDS Data'!$A$3:$AAD$1504,63,FALSE))</f>
        <v>46692</v>
      </c>
      <c r="V164" s="7297">
        <f>IF(VLOOKUP($A164,'8 Oct - LIVE LDS Data'!$A$3:$AAD$1504,66,FALSE)=0/1/1900,"",VLOOKUP($A164,'8 Oct - LIVE LDS Data'!$A$3:$AAD$1504,66,FALSE))</f>
        <v>46935</v>
      </c>
      <c r="W164" s="7537" t="str">
        <f>IF(VLOOKUP($A164,'8 Oct - LIVE LDS Data'!$A$3:$AAD$1504,68,FALSE)=0/1/1900,"",VLOOKUP($A164,'8 Oct - LIVE LDS Data'!$A$3:$AAD$1504,68,FALSE))</f>
        <v>Scoping 4 months: Sept 25 – Jan 26; Plan visioning and strategy development  23 months:Feb 26 – Jul 26; Evidence gathering and drafting the plan: Aug 26 – May 27
Engagement, proposing changes, submission: Jun 27 - Dec27; Examination 6 months: Jan 28 – Jun 28;  Finalisation and adoption of digital plan 1 month: Jul 28</v>
      </c>
      <c r="X164" s="7314" t="str">
        <f>IF(VLOOKUP($A164,'8 Oct - LIVE LDS Data'!$A$3:$AAD$1504,79,FALSE)=0/1/1900,"",VLOOKUP($A164,'8 Oct - LIVE LDS Data'!$A$3:$AAD$1504,79,FALSE))</f>
        <v>new plan to be prepared under new system</v>
      </c>
      <c r="Y164" s="7315" t="s">
        <v>3757</v>
      </c>
      <c r="Z164" s="7538" t="s">
        <v>8057</v>
      </c>
      <c r="AA164" s="7300">
        <f>IF(VLOOKUP($A164,'8 Oct - LIVE LDS Data'!$A$3:$AAD$1504,72,FALSE)=0/1/1900,"",VLOOKUP($A164,'8 Oct - LIVE LDS Data'!$A$3:$AAD$1504,72,FALSE))</f>
        <v>45562</v>
      </c>
      <c r="AB164" s="7300">
        <f>IF(VLOOKUP($A164,'8 Oct - LIVE LDS Data'!$A$3:$AAD$1504,73,FALSE)=0/1/1900,"",VLOOKUP($A164,'8 Oct - LIVE LDS Data'!$A$3:$AAD$1504,73,FALSE))</f>
        <v>45779</v>
      </c>
      <c r="AC164" s="7300">
        <f>IF(VLOOKUP($A164,'8 Oct - LIVE LDS Data'!$A$3:$AAD$1504,75,FALSE)=0/1/1900,"",VLOOKUP($A164,'8 Oct - LIVE LDS Data'!$A$3:$AAD$1504,75,FALSE))</f>
        <v>45562</v>
      </c>
      <c r="AD164" s="7300">
        <f>IF(VLOOKUP($A164,'8 Oct - LIVE LDS Data'!$A$3:$AAD$1504,76,FALSE)=0/1/1900,"",VLOOKUP($A164,'8 Oct - LIVE LDS Data'!$A$3:$AAD$1504,76,FALSE))</f>
        <v>45779</v>
      </c>
    </row>
    <row r="165" spans="1:30" s="610" customFormat="1" ht="30" hidden="1" customHeight="1" x14ac:dyDescent="0.2">
      <c r="A165" s="1465" t="s">
        <v>3160</v>
      </c>
      <c r="B165" s="1465"/>
      <c r="C165" s="1465" t="s">
        <v>3161</v>
      </c>
      <c r="D165" s="1466"/>
      <c r="E165" s="1466"/>
      <c r="F165" s="7293" t="str">
        <f>IF(VLOOKUP($A165,'8 Oct - LIVE LDS Data'!$A$3:$AAD$1504,4,FALSE)=0/1/1900,"",VLOOKUP($A165,'8 Oct - LIVE LDS Data'!$A$3:$AAD$1504,4,FALSE))</f>
        <v>South East Lincolnshire Local Plan Review</v>
      </c>
      <c r="G165" s="7294" t="str">
        <f>IF(VLOOKUP($A165,'8 Oct - LIVE LDS Data'!$A$3:$AAD$1504,6,FALSE)=0/1/1900,"",VLOOKUP($A165,'8 Oct - LIVE LDS Data'!$A$3:$AAD$1504,6,FALSE))</f>
        <v/>
      </c>
      <c r="H165" s="7294" t="str">
        <f>IF(VLOOKUP($A165,'8 Oct - LIVE LDS Data'!$A$3:$AAD$1504,7,FALSE)=0/1/1900,"",VLOOKUP($A165,'8 Oct - LIVE LDS Data'!$A$3:$AAD$1504,7,FALSE))</f>
        <v/>
      </c>
      <c r="I165" s="7294" t="str">
        <f>IF(VLOOKUP($A165,'8 Oct - LIVE LDS Data'!$A$3:$AAD$1504,8,FALSE)=0/1/1900,"",VLOOKUP($A165,'8 Oct - LIVE LDS Data'!$A$3:$AAD$1504,8,FALSE))</f>
        <v/>
      </c>
      <c r="J165" s="7294" t="str">
        <f>IF(VLOOKUP($A165,'8 Oct - LIVE LDS Data'!$A$3:$AAD$1504,9,FALSE)=0/1/1900,"",VLOOKUP($A165,'8 Oct - LIVE LDS Data'!$A$3:$AAD$1504,9,FALSE))</f>
        <v/>
      </c>
      <c r="K165" s="7295">
        <f>IF(VLOOKUP($A165,'8 Oct - LIVE LDS Data'!$A$3:$AAD$1504,10,FALSE)=0/1/1900,"",VLOOKUP($A165,'8 Oct - LIVE LDS Data'!$A$3:$AAD$1504,10,FALSE))</f>
        <v>43532</v>
      </c>
      <c r="L165" s="7295"/>
      <c r="M165" s="7295"/>
      <c r="N165" s="7295"/>
      <c r="O165" s="7295"/>
      <c r="P165" s="7295"/>
      <c r="Q165" s="7295"/>
      <c r="R165" s="7295"/>
      <c r="S165" s="7295"/>
      <c r="T165" s="7297" t="str">
        <f>IF(VLOOKUP($A165,'8 Oct - LIVE LDS Data'!$A$3:$AAD$1504,60,FALSE)=0/1/1900,"",VLOOKUP($A165,'8 Oct - LIVE LDS Data'!$A$3:$AAD$1504,60,FALSE))</f>
        <v/>
      </c>
      <c r="U165" s="7297" t="str">
        <f>IF(VLOOKUP($A165,'8 Oct - LIVE LDS Data'!$A$3:$AAD$1504,63,FALSE)=0/1/1900,"",VLOOKUP($A165,'8 Oct - LIVE LDS Data'!$A$3:$AAD$1504,63,FALSE))</f>
        <v/>
      </c>
      <c r="V165" s="7297" t="str">
        <f>IF(VLOOKUP($A165,'8 Oct - LIVE LDS Data'!$A$3:$AAD$1504,66,FALSE)=0/1/1900,"",VLOOKUP($A165,'8 Oct - LIVE LDS Data'!$A$3:$AAD$1504,66,FALSE))</f>
        <v/>
      </c>
      <c r="W165" s="7537" t="str">
        <f>IF(VLOOKUP($A165,'8 Oct - LIVE LDS Data'!$A$3:$AAD$1504,68,FALSE)=0/1/1900,"",VLOOKUP($A165,'8 Oct - LIVE LDS Data'!$A$3:$AAD$1504,68,FALSE))</f>
        <v>self-reviewed 1 July 2024.  LPA DID INTERNAL REVIEW IN 2024, DIDN’T NEED UPDATING SO NEXT PLAN WILL BE UNDER NEW REGS - NO TIMETABLE</v>
      </c>
      <c r="X165" s="7314" t="str">
        <f>IF(VLOOKUP($A165,'8 Oct - LIVE LDS Data'!$A$3:$AAD$1504,79,FALSE)=0/1/1900,"",VLOOKUP($A165,'8 Oct - LIVE LDS Data'!$A$3:$AAD$1504,79,FALSE))</f>
        <v>self-reviewed
new plan to be submitted under new system</v>
      </c>
      <c r="Y165" s="7315" t="s">
        <v>3757</v>
      </c>
      <c r="Z165" s="7538" t="s">
        <v>8052</v>
      </c>
      <c r="AA165" s="7300">
        <f>IF(VLOOKUP($A165,'8 Oct - LIVE LDS Data'!$A$3:$AAD$1504,72,FALSE)=0/1/1900,"",VLOOKUP($A165,'8 Oct - LIVE LDS Data'!$A$3:$AAD$1504,72,FALSE))</f>
        <v>45933</v>
      </c>
      <c r="AB165" s="7300" t="str">
        <f>IF(VLOOKUP($A165,'8 Oct - LIVE LDS Data'!$A$3:$AAD$1504,73,FALSE)=0/1/1900,"",VLOOKUP($A165,'8 Oct - LIVE LDS Data'!$A$3:$AAD$1504,73,FALSE))</f>
        <v/>
      </c>
      <c r="AC165" s="7300" t="str">
        <f>IF(VLOOKUP($A165,'8 Oct - LIVE LDS Data'!$A$3:$AAD$1504,75,FALSE)=0/1/1900,"",VLOOKUP($A165,'8 Oct - LIVE LDS Data'!$A$3:$AAD$1504,75,FALSE))</f>
        <v/>
      </c>
      <c r="AD165" s="7300" t="str">
        <f>IF(VLOOKUP($A165,'8 Oct - LIVE LDS Data'!$A$3:$AAD$1504,76,FALSE)=0/1/1900,"",VLOOKUP($A165,'8 Oct - LIVE LDS Data'!$A$3:$AAD$1504,76,FALSE))</f>
        <v/>
      </c>
    </row>
    <row r="166" spans="1:30" s="610" customFormat="1" ht="30" hidden="1" customHeight="1" x14ac:dyDescent="0.2">
      <c r="A166" s="1465" t="s">
        <v>3163</v>
      </c>
      <c r="B166" s="1465"/>
      <c r="C166" s="1465" t="s">
        <v>3164</v>
      </c>
      <c r="D166" s="1466"/>
      <c r="E166" s="1466"/>
      <c r="F166" s="7293" t="str">
        <f>IF(VLOOKUP($A166,'8 Oct - LIVE LDS Data'!$A$3:$AAD$1504,4,FALSE)=0/1/1900,"",VLOOKUP($A166,'8 Oct - LIVE LDS Data'!$A$3:$AAD$1504,4,FALSE))</f>
        <v>South Kesteven Local Plan</v>
      </c>
      <c r="G166" s="7294" t="str">
        <f>IF(VLOOKUP($A166,'8 Oct - LIVE LDS Data'!$A$3:$AAD$1504,6,FALSE)=0/1/1900,"",VLOOKUP($A166,'8 Oct - LIVE LDS Data'!$A$3:$AAD$1504,6,FALSE))</f>
        <v>2021</v>
      </c>
      <c r="H166" s="7294" t="str">
        <f>IF(VLOOKUP($A166,'8 Oct - LIVE LDS Data'!$A$3:$AAD$1504,7,FALSE)=0/1/1900,"",VLOOKUP($A166,'8 Oct - LIVE LDS Data'!$A$3:$AAD$1504,7,FALSE))</f>
        <v>2041</v>
      </c>
      <c r="I166" s="7294" t="str">
        <f>IF(VLOOKUP($A166,'8 Oct - LIVE LDS Data'!$A$3:$AAD$1504,8,FALSE)=0/1/1900,"",VLOOKUP($A166,'8 Oct - LIVE LDS Data'!$A$3:$AAD$1504,8,FALSE))</f>
        <v>N</v>
      </c>
      <c r="J166" s="7294" t="str">
        <f>IF(VLOOKUP($A166,'8 Oct - LIVE LDS Data'!$A$3:$AAD$1504,9,FALSE)=0/1/1900,"",VLOOKUP($A166,'8 Oct - LIVE LDS Data'!$A$3:$AAD$1504,9,FALSE))</f>
        <v>N</v>
      </c>
      <c r="K166" s="7295">
        <f>IF(VLOOKUP($A166,'8 Oct - LIVE LDS Data'!$A$3:$AAD$1504,10,FALSE)=0/1/1900,"",VLOOKUP($A166,'8 Oct - LIVE LDS Data'!$A$3:$AAD$1504,10,FALSE))</f>
        <v>43860</v>
      </c>
      <c r="L166" s="7297">
        <f>IF(VLOOKUP($A166,'8 Oct - LIVE LDS Data'!$A$3:$AAD$1504,33,FALSE)=0/1/1900,"",VLOOKUP($A166,'8 Oct - LIVE LDS Data'!$A$3:$AAD$1504,33,FALSE))</f>
        <v>44105</v>
      </c>
      <c r="M166" s="7297">
        <f>IF(VLOOKUP($A166,'8 Oct - LIVE LDS Data'!$A$3:$AAD$1504,34,FALSE)=0/1/1900,"",VLOOKUP($A166,'8 Oct - LIVE LDS Data'!$A$3:$AAD$1504,34,FALSE))</f>
        <v>44116</v>
      </c>
      <c r="N166" s="7297">
        <f>IF(VLOOKUP($A166,'8 Oct - LIVE LDS Data'!$A$3:$AAD$1504,40,FALSE)=0/1/1900,"",VLOOKUP($A166,'8 Oct - LIVE LDS Data'!$A$3:$AAD$1504,40,FALSE))</f>
        <v>45292</v>
      </c>
      <c r="O166" s="7297">
        <f>IF(VLOOKUP($A166,'8 Oct - LIVE LDS Data'!$A$3:$AAD$1504,41,FALSE)=0/1/1900,"",VLOOKUP($A166,'8 Oct - LIVE LDS Data'!$A$3:$AAD$1504,41,FALSE))</f>
        <v>45351</v>
      </c>
      <c r="P166" s="7297">
        <f>IF(VLOOKUP($A166,'8 Oct - LIVE LDS Data'!$A$3:$AAD$1504,47,FALSE)=0/1/1900,"",VLOOKUP($A166,'8 Oct - LIVE LDS Data'!$A$3:$AAD$1504,47,FALSE))</f>
        <v>45809</v>
      </c>
      <c r="Q166" s="7297">
        <f>IF(VLOOKUP($A166,'8 Oct - LIVE LDS Data'!$A$3:$AAD$1504,48,FALSE)=0/1/1900,"",VLOOKUP($A166,'8 Oct - LIVE LDS Data'!$A$3:$AAD$1504,48,FALSE))</f>
        <v>45841</v>
      </c>
      <c r="R166" s="7297" t="str">
        <f>IF(VLOOKUP($A166,'8 Oct - LIVE LDS Data'!$A$3:$AAD$1504,54,FALSE)=0/1/1900,"",VLOOKUP($A166,'8 Oct - LIVE LDS Data'!$A$3:$AAD$1504,54,FALSE))</f>
        <v/>
      </c>
      <c r="S166" s="7297" t="str">
        <f>IF(VLOOKUP($A166,'8 Oct - LIVE LDS Data'!$A$3:$AAD$1504,55,FALSE)=0/1/1900,"",VLOOKUP($A166,'8 Oct - LIVE LDS Data'!$A$3:$AAD$1504,55,FALSE))</f>
        <v/>
      </c>
      <c r="T166" s="7297">
        <f>IF(VLOOKUP($A166,'8 Oct - LIVE LDS Data'!$A$3:$AAD$1504,60,FALSE)=0/1/1900,"",VLOOKUP($A166,'8 Oct - LIVE LDS Data'!$A$3:$AAD$1504,60,FALSE))</f>
        <v>46023</v>
      </c>
      <c r="U166" s="7297">
        <f>IF(VLOOKUP($A166,'8 Oct - LIVE LDS Data'!$A$3:$AAD$1504,63,FALSE)=0/1/1900,"",VLOOKUP($A166,'8 Oct - LIVE LDS Data'!$A$3:$AAD$1504,63,FALSE))</f>
        <v>46327</v>
      </c>
      <c r="V166" s="7297">
        <f>IF(VLOOKUP($A166,'8 Oct - LIVE LDS Data'!$A$3:$AAD$1504,66,FALSE)=0/1/1900,"",VLOOKUP($A166,'8 Oct - LIVE LDS Data'!$A$3:$AAD$1504,66,FALSE))</f>
        <v>46692</v>
      </c>
      <c r="W166" s="7537" t="str">
        <f>IF(VLOOKUP($A166,'8 Oct - LIVE LDS Data'!$A$3:$AAD$1504,68,FALSE)=0/1/1900,"",VLOOKUP($A166,'8 Oct - LIVE LDS Data'!$A$3:$AAD$1504,68,FALSE))</f>
        <v>Reg 19 now timetabled for Jan - Feb 2026 with Submission November 2026</v>
      </c>
      <c r="X166" s="7314" t="str">
        <f>IF(VLOOKUP($A166,'8 Oct - LIVE LDS Data'!$A$3:$AAD$1504,79,FALSE)=0/1/1900,"",VLOOKUP($A166,'8 Oct - LIVE LDS Data'!$A$3:$AAD$1504,79,FALSE))</f>
        <v>Reg 18 ongoing</v>
      </c>
      <c r="Y166" s="7315" t="s">
        <v>90</v>
      </c>
      <c r="Z166" s="7538" t="s">
        <v>8058</v>
      </c>
      <c r="AA166" s="7300">
        <f>IF(VLOOKUP($A166,'8 Oct - LIVE LDS Data'!$A$3:$AAD$1504,72,FALSE)=0/1/1900,"",VLOOKUP($A166,'8 Oct - LIVE LDS Data'!$A$3:$AAD$1504,72,FALSE))</f>
        <v>45575</v>
      </c>
      <c r="AB166" s="7300">
        <f>IF(VLOOKUP($A166,'8 Oct - LIVE LDS Data'!$A$3:$AAD$1504,73,FALSE)=0/1/1900,"",VLOOKUP($A166,'8 Oct - LIVE LDS Data'!$A$3:$AAD$1504,73,FALSE))</f>
        <v>45779</v>
      </c>
      <c r="AC166" s="7300">
        <f>IF(VLOOKUP($A166,'8 Oct - LIVE LDS Data'!$A$3:$AAD$1504,75,FALSE)=0/1/1900,"",VLOOKUP($A166,'8 Oct - LIVE LDS Data'!$A$3:$AAD$1504,75,FALSE))</f>
        <v>45476</v>
      </c>
      <c r="AD166" s="7300">
        <f>IF(VLOOKUP($A166,'8 Oct - LIVE LDS Data'!$A$3:$AAD$1504,76,FALSE)=0/1/1900,"",VLOOKUP($A166,'8 Oct - LIVE LDS Data'!$A$3:$AAD$1504,76,FALSE))</f>
        <v>45779</v>
      </c>
    </row>
    <row r="167" spans="1:30" s="610" customFormat="1" ht="30" hidden="1" customHeight="1" x14ac:dyDescent="0.2">
      <c r="A167" s="1465" t="s">
        <v>3191</v>
      </c>
      <c r="B167" s="2807"/>
      <c r="C167" s="1465" t="s">
        <v>3190</v>
      </c>
      <c r="D167" s="1466"/>
      <c r="E167" s="1466"/>
      <c r="F167" s="7293" t="str">
        <f>IF(VLOOKUP($A167,'8 Oct - LIVE LDS Data'!$A$3:$AAD$1504,4,FALSE)=0/1/1900,"",VLOOKUP($A167,'8 Oct - LIVE LDS Data'!$A$3:$AAD$1504,4,FALSE))</f>
        <v>Joint Local Plan 2041</v>
      </c>
      <c r="G167" s="7294">
        <f>IF(VLOOKUP($A167,'8 Oct - LIVE LDS Data'!$A$3:$AAD$1504,6,FALSE)=0/1/1900,"",VLOOKUP($A167,'8 Oct - LIVE LDS Data'!$A$3:$AAD$1504,6,FALSE))</f>
        <v>2021</v>
      </c>
      <c r="H167" s="7294">
        <f>IF(VLOOKUP($A167,'8 Oct - LIVE LDS Data'!$A$3:$AAD$1504,7,FALSE)=0/1/1900,"",VLOOKUP($A167,'8 Oct - LIVE LDS Data'!$A$3:$AAD$1504,7,FALSE))</f>
        <v>2041</v>
      </c>
      <c r="I167" s="7294" t="str">
        <f>IF(VLOOKUP($A167,'8 Oct - LIVE LDS Data'!$A$3:$AAD$1504,8,FALSE)=0/1/1900,"",VLOOKUP($A167,'8 Oct - LIVE LDS Data'!$A$3:$AAD$1504,8,FALSE))</f>
        <v>N</v>
      </c>
      <c r="J167" s="7294" t="str">
        <f>IF(VLOOKUP($A167,'8 Oct - LIVE LDS Data'!$A$3:$AAD$1504,9,FALSE)=0/1/1900,"",VLOOKUP($A167,'8 Oct - LIVE LDS Data'!$A$3:$AAD$1504,9,FALSE))</f>
        <v>Y</v>
      </c>
      <c r="K167" s="7295">
        <f>IF(VLOOKUP($A167,'8 Oct - LIVE LDS Data'!$A$3:$AAD$1504,10,FALSE)=0/1/1900,"",VLOOKUP($A167,'8 Oct - LIVE LDS Data'!$A$3:$AAD$1504,10,FALSE))</f>
        <v>44175</v>
      </c>
      <c r="L167" s="7297">
        <f>IF(VLOOKUP($A167,'8 Oct - LIVE LDS Data'!$A$3:$AAD$1504,33,FALSE)=0/1/1900,"",VLOOKUP($A167,'8 Oct - LIVE LDS Data'!$A$3:$AAD$1504,33,FALSE))</f>
        <v>44735</v>
      </c>
      <c r="M167" s="7297">
        <f>IF(VLOOKUP($A167,'8 Oct - LIVE LDS Data'!$A$3:$AAD$1504,34,FALSE)=0/1/1900,"",VLOOKUP($A167,'8 Oct - LIVE LDS Data'!$A$3:$AAD$1504,34,FALSE))</f>
        <v>44693</v>
      </c>
      <c r="N167" s="7297">
        <f>IF(VLOOKUP($A167,'8 Oct - LIVE LDS Data'!$A$3:$AAD$1504,40,FALSE)=0/1/1900,"",VLOOKUP($A167,'8 Oct - LIVE LDS Data'!$A$3:$AAD$1504,40,FALSE))</f>
        <v>45292</v>
      </c>
      <c r="O167" s="7297">
        <f>IF(VLOOKUP($A167,'8 Oct - LIVE LDS Data'!$A$3:$AAD$1504,41,FALSE)=0/1/1900,"",VLOOKUP($A167,'8 Oct - LIVE LDS Data'!$A$3:$AAD$1504,41,FALSE))</f>
        <v>45301</v>
      </c>
      <c r="P167" s="7297" t="str">
        <f>IF(VLOOKUP($A167,'8 Oct - LIVE LDS Data'!$A$3:$AAD$1504,47,FALSE)=0/1/1900,"",VLOOKUP($A167,'8 Oct - LIVE LDS Data'!$A$3:$AAD$1504,47,FALSE))</f>
        <v/>
      </c>
      <c r="Q167" s="7297" t="str">
        <f>IF(VLOOKUP($A167,'8 Oct - LIVE LDS Data'!$A$3:$AAD$1504,48,FALSE)=0/1/1900,"",VLOOKUP($A167,'8 Oct - LIVE LDS Data'!$A$3:$AAD$1504,48,FALSE))</f>
        <v/>
      </c>
      <c r="R167" s="7297" t="str">
        <f>IF(VLOOKUP($A167,'8 Oct - LIVE LDS Data'!$A$3:$AAD$1504,54,FALSE)=0/1/1900,"",VLOOKUP($A167,'8 Oct - LIVE LDS Data'!$A$3:$AAD$1504,54,FALSE))</f>
        <v/>
      </c>
      <c r="S167" s="7297" t="str">
        <f>IF(VLOOKUP($A167,'8 Oct - LIVE LDS Data'!$A$3:$AAD$1504,55,FALSE)=0/1/1900,"",VLOOKUP($A167,'8 Oct - LIVE LDS Data'!$A$3:$AAD$1504,55,FALSE))</f>
        <v/>
      </c>
      <c r="T167" s="7297">
        <f>IF(VLOOKUP($A167,'8 Oct - LIVE LDS Data'!$A$3:$AAD$1504,60,FALSE)=0/1/1900,"",VLOOKUP($A167,'8 Oct - LIVE LDS Data'!$A$3:$AAD$1504,60,FALSE))</f>
        <v>45566</v>
      </c>
      <c r="U167" s="7297">
        <f>IF(VLOOKUP($A167,'8 Oct - LIVE LDS Data'!$A$3:$AAD$1504,63,FALSE)=0/1/1900,"",VLOOKUP($A167,'8 Oct - LIVE LDS Data'!$A$3:$AAD$1504,63,FALSE))</f>
        <v>45627</v>
      </c>
      <c r="V167" s="7297">
        <f>IF(VLOOKUP($A167,'8 Oct - LIVE LDS Data'!$A$3:$AAD$1504,66,FALSE)=0/1/1900,"",VLOOKUP($A167,'8 Oct - LIVE LDS Data'!$A$3:$AAD$1504,66,FALSE))</f>
        <v>45992</v>
      </c>
      <c r="W167" s="7537" t="str">
        <f>IF(VLOOKUP($A167,'8 Oct - LIVE LDS Data'!$A$3:$AAD$1504,68,FALSE)=0/1/1900,"",VLOOKUP($A167,'8 Oct - LIVE LDS Data'!$A$3:$AAD$1504,68,FALSE))</f>
        <v>Staged Hearing sessions, due to concerns about DtC compliance.  First Hearing session held w/c 2 June 2025.  Letter currently being drafted seeking withdrawal of the Plan due to DtC failure. To go to MHCLG in July</v>
      </c>
      <c r="X167" s="7544" t="str">
        <f>IF(VLOOKUP($A167,'8 Oct - LIVE LDS Data'!$A$3:$AAD$1504,79,FALSE)=0/1/1900,"",VLOOKUP($A167,'8 Oct - LIVE LDS Data'!$A$3:$AAD$1504,79,FALSE))</f>
        <v>likely to be withdrawn due to DtC failure</v>
      </c>
      <c r="Y167" s="7315" t="s">
        <v>90</v>
      </c>
      <c r="Z167" s="7538" t="s">
        <v>8069</v>
      </c>
      <c r="AA167" s="7543">
        <f>IF(VLOOKUP($A167,'8 Oct - LIVE LDS Data'!$A$3:$AAD$1504,72,FALSE)=0/1/1900,"",VLOOKUP($A167,'8 Oct - LIVE LDS Data'!$A$3:$AAD$1504,72,FALSE))</f>
        <v>45320</v>
      </c>
      <c r="AB167" s="7543">
        <f>IF(VLOOKUP($A167,'8 Oct - LIVE LDS Data'!$A$3:$AAD$1504,73,FALSE)=0/1/1900,"",VLOOKUP($A167,'8 Oct - LIVE LDS Data'!$A$3:$AAD$1504,73,FALSE))</f>
        <v>45589</v>
      </c>
      <c r="AC167" s="7543">
        <f>IF(VLOOKUP($A167,'8 Oct - LIVE LDS Data'!$A$3:$AAD$1504,75,FALSE)=0/1/1900,"",VLOOKUP($A167,'8 Oct - LIVE LDS Data'!$A$3:$AAD$1504,75,FALSE))</f>
        <v>45680</v>
      </c>
      <c r="AD167" s="7543">
        <f>IF(VLOOKUP($A167,'8 Oct - LIVE LDS Data'!$A$3:$AAD$1504,76,FALSE)=0/1/1900,"",VLOOKUP($A167,'8 Oct - LIVE LDS Data'!$A$3:$AAD$1504,76,FALSE))</f>
        <v>45589</v>
      </c>
    </row>
    <row r="168" spans="1:30" s="610" customFormat="1" ht="30" hidden="1" customHeight="1" x14ac:dyDescent="0.2">
      <c r="A168" s="1465" t="s">
        <v>3202</v>
      </c>
      <c r="B168" s="1465"/>
      <c r="C168" s="1465" t="s">
        <v>3203</v>
      </c>
      <c r="D168" s="1466"/>
      <c r="E168" s="1466"/>
      <c r="F168" s="7293" t="str">
        <f>IF(VLOOKUP($A168,'8 Oct - LIVE LDS Data'!$A$3:$AAD$1504,4,FALSE)=0/1/1900,"",VLOOKUP($A168,'8 Oct - LIVE LDS Data'!$A$3:$AAD$1504,4,FALSE))</f>
        <v>Central Lancashire Local Plan</v>
      </c>
      <c r="G168" s="7294">
        <f>IF(VLOOKUP($A168,'8 Oct - LIVE LDS Data'!$A$3:$AAD$1504,6,FALSE)=0/1/1900,"",VLOOKUP($A168,'8 Oct - LIVE LDS Data'!$A$3:$AAD$1504,6,FALSE))</f>
        <v>2023</v>
      </c>
      <c r="H168" s="7294">
        <f>IF(VLOOKUP($A168,'8 Oct - LIVE LDS Data'!$A$3:$AAD$1504,7,FALSE)=0/1/1900,"",VLOOKUP($A168,'8 Oct - LIVE LDS Data'!$A$3:$AAD$1504,7,FALSE))</f>
        <v>2041</v>
      </c>
      <c r="I168" s="7294" t="str">
        <f>IF(VLOOKUP($A168,'8 Oct - LIVE LDS Data'!$A$3:$AAD$1504,8,FALSE)=0/1/1900,"",VLOOKUP($A168,'8 Oct - LIVE LDS Data'!$A$3:$AAD$1504,8,FALSE))</f>
        <v>N</v>
      </c>
      <c r="J168" s="7294" t="str">
        <f>IF(VLOOKUP($A168,'8 Oct - LIVE LDS Data'!$A$3:$AAD$1504,9,FALSE)=0/1/1900,"",VLOOKUP($A168,'8 Oct - LIVE LDS Data'!$A$3:$AAD$1504,9,FALSE))</f>
        <v>Y</v>
      </c>
      <c r="K168" s="7295">
        <f>IF(VLOOKUP($A168,'8 Oct - LIVE LDS Data'!$A$3:$AAD$1504,10,FALSE)=0/1/1900,"",VLOOKUP($A168,'8 Oct - LIVE LDS Data'!$A$3:$AAD$1504,10,FALSE))</f>
        <v>41108</v>
      </c>
      <c r="L168" s="7297">
        <f>IF(VLOOKUP($A168,'8 Oct - LIVE LDS Data'!$A$3:$AAD$1504,33,FALSE)=0/1/1900,"",VLOOKUP($A168,'8 Oct - LIVE LDS Data'!$A$3:$AAD$1504,33,FALSE))</f>
        <v>43678</v>
      </c>
      <c r="M168" s="7297">
        <f>IF(VLOOKUP($A168,'8 Oct - LIVE LDS Data'!$A$3:$AAD$1504,34,FALSE)=0/1/1900,"",VLOOKUP($A168,'8 Oct - LIVE LDS Data'!$A$3:$AAD$1504,34,FALSE))</f>
        <v>43787</v>
      </c>
      <c r="N168" s="7297">
        <f>IF(VLOOKUP($A168,'8 Oct - LIVE LDS Data'!$A$3:$AAD$1504,40,FALSE)=0/1/1900,"",VLOOKUP($A168,'8 Oct - LIVE LDS Data'!$A$3:$AAD$1504,40,FALSE))</f>
        <v>44896</v>
      </c>
      <c r="O168" s="7297">
        <f>IF(VLOOKUP($A168,'8 Oct - LIVE LDS Data'!$A$3:$AAD$1504,41,FALSE)=0/1/1900,"",VLOOKUP($A168,'8 Oct - LIVE LDS Data'!$A$3:$AAD$1504,41,FALSE))</f>
        <v>44896</v>
      </c>
      <c r="P168" s="7297">
        <f>IF(VLOOKUP($A168,'8 Oct - LIVE LDS Data'!$A$3:$AAD$1504,47,FALSE)=0/1/1900,"",VLOOKUP($A168,'8 Oct - LIVE LDS Data'!$A$3:$AAD$1504,47,FALSE))</f>
        <v>45139</v>
      </c>
      <c r="Q168" s="7297">
        <f>IF(VLOOKUP($A168,'8 Oct - LIVE LDS Data'!$A$3:$AAD$1504,48,FALSE)=0/1/1900,"",VLOOKUP($A168,'8 Oct - LIVE LDS Data'!$A$3:$AAD$1504,48,FALSE))</f>
        <v>45139</v>
      </c>
      <c r="R168" s="7297" t="str">
        <f>IF(VLOOKUP($A168,'8 Oct - LIVE LDS Data'!$A$3:$AAD$1504,54,FALSE)=0/1/1900,"",VLOOKUP($A168,'8 Oct - LIVE LDS Data'!$A$3:$AAD$1504,54,FALSE))</f>
        <v/>
      </c>
      <c r="S168" s="7297" t="str">
        <f>IF(VLOOKUP($A168,'8 Oct - LIVE LDS Data'!$A$3:$AAD$1504,55,FALSE)=0/1/1900,"",VLOOKUP($A168,'8 Oct - LIVE LDS Data'!$A$3:$AAD$1504,55,FALSE))</f>
        <v/>
      </c>
      <c r="T168" s="7297">
        <f>IF(VLOOKUP($A168,'8 Oct - LIVE LDS Data'!$A$3:$AAD$1504,60,FALSE)=0/1/1900,"",VLOOKUP($A168,'8 Oct - LIVE LDS Data'!$A$3:$AAD$1504,60,FALSE))</f>
        <v>45689</v>
      </c>
      <c r="U168" s="7297">
        <f>IF(VLOOKUP($A168,'8 Oct - LIVE LDS Data'!$A$3:$AAD$1504,63,FALSE)=0/1/1900,"",VLOOKUP($A168,'8 Oct - LIVE LDS Data'!$A$3:$AAD$1504,63,FALSE))</f>
        <v>45809</v>
      </c>
      <c r="V168" s="7297">
        <f>IF(VLOOKUP($A168,'8 Oct - LIVE LDS Data'!$A$3:$AAD$1504,66,FALSE)=0/1/1900,"",VLOOKUP($A168,'8 Oct - LIVE LDS Data'!$A$3:$AAD$1504,66,FALSE))</f>
        <v>46357</v>
      </c>
      <c r="W168" s="7537" t="str">
        <f>IF(VLOOKUP($A168,'8 Oct - LIVE LDS Data'!$A$3:$AAD$1504,68,FALSE)=0/1/1900,"",VLOOKUP($A168,'8 Oct - LIVE LDS Data'!$A$3:$AAD$1504,68,FALSE))</f>
        <v>Central Lancashire LDS shared between Chorley, Preston and South Ribble. Reg 19 now Feb 2025 and submission by 30th June 2025.  Published 24 Feb 2025</v>
      </c>
      <c r="X168" s="7314" t="str">
        <f>IF(VLOOKUP($A168,'8 Oct - LIVE LDS Data'!$A$3:$AAD$1504,79,FALSE)=0/1/1900,"",VLOOKUP($A168,'8 Oct - LIVE LDS Data'!$A$3:$AAD$1504,79,FALSE))</f>
        <v>SUBMITTED</v>
      </c>
      <c r="Y168" s="7315" t="s">
        <v>90</v>
      </c>
      <c r="Z168" s="7538" t="s">
        <v>8055</v>
      </c>
      <c r="AA168" s="7300">
        <f>IF(VLOOKUP($A168,'8 Oct - LIVE LDS Data'!$A$3:$AAD$1504,72,FALSE)=0/1/1900,"",VLOOKUP($A168,'8 Oct - LIVE LDS Data'!$A$3:$AAD$1504,72,FALSE))</f>
        <v>45695</v>
      </c>
      <c r="AB168" s="7300">
        <f>IF(VLOOKUP($A168,'8 Oct - LIVE LDS Data'!$A$3:$AAD$1504,73,FALSE)=0/1/1900,"",VLOOKUP($A168,'8 Oct - LIVE LDS Data'!$A$3:$AAD$1504,73,FALSE))</f>
        <v>45420</v>
      </c>
      <c r="AC168" s="7300">
        <f>IF(VLOOKUP($A168,'8 Oct - LIVE LDS Data'!$A$3:$AAD$1504,75,FALSE)=0/1/1900,"",VLOOKUP($A168,'8 Oct - LIVE LDS Data'!$A$3:$AAD$1504,75,FALSE))</f>
        <v>45695</v>
      </c>
      <c r="AD168" s="7300">
        <f>IF(VLOOKUP($A168,'8 Oct - LIVE LDS Data'!$A$3:$AAD$1504,76,FALSE)=0/1/1900,"",VLOOKUP($A168,'8 Oct - LIVE LDS Data'!$A$3:$AAD$1504,76,FALSE))</f>
        <v>45420</v>
      </c>
    </row>
    <row r="169" spans="1:30" s="610" customFormat="1" ht="40" hidden="1" customHeight="1" x14ac:dyDescent="0.2">
      <c r="A169" s="1465" t="s">
        <v>3239</v>
      </c>
      <c r="B169" s="1465"/>
      <c r="C169" s="1465" t="s">
        <v>3240</v>
      </c>
      <c r="D169" s="1466"/>
      <c r="E169" s="1466"/>
      <c r="F169" s="7293" t="str">
        <f>IF(VLOOKUP($A169,'8 Oct - LIVE LDS Data'!$A$3:$AAD$1504,4,FALSE)=0/1/1900,"",VLOOKUP($A169,'8 Oct - LIVE LDS Data'!$A$3:$AAD$1504,4,FALSE))</f>
        <v xml:space="preserve">Southampton City Vision </v>
      </c>
      <c r="G169" s="7294">
        <f>IF(VLOOKUP($A169,'8 Oct - LIVE LDS Data'!$A$3:$AAD$1504,6,FALSE)=0/1/1900,"",VLOOKUP($A169,'8 Oct - LIVE LDS Data'!$A$3:$AAD$1504,6,FALSE))</f>
        <v>2022</v>
      </c>
      <c r="H169" s="7294">
        <f>IF(VLOOKUP($A169,'8 Oct - LIVE LDS Data'!$A$3:$AAD$1504,7,FALSE)=0/1/1900,"",VLOOKUP($A169,'8 Oct - LIVE LDS Data'!$A$3:$AAD$1504,7,FALSE))</f>
        <v>2040</v>
      </c>
      <c r="I169" s="7294" t="str">
        <f>IF(VLOOKUP($A169,'8 Oct - LIVE LDS Data'!$A$3:$AAD$1504,8,FALSE)=0/1/1900,"",VLOOKUP($A169,'8 Oct - LIVE LDS Data'!$A$3:$AAD$1504,8,FALSE))</f>
        <v>N</v>
      </c>
      <c r="J169" s="7294" t="str">
        <f>IF(VLOOKUP($A169,'8 Oct - LIVE LDS Data'!$A$3:$AAD$1504,9,FALSE)=0/1/1900,"",VLOOKUP($A169,'8 Oct - LIVE LDS Data'!$A$3:$AAD$1504,9,FALSE))</f>
        <v>N</v>
      </c>
      <c r="K169" s="7295">
        <f>IF(VLOOKUP($A169,'8 Oct - LIVE LDS Data'!$A$3:$AAD$1504,10,FALSE)=0/1/1900,"",VLOOKUP($A169,'8 Oct - LIVE LDS Data'!$A$3:$AAD$1504,10,FALSE))</f>
        <v>42081</v>
      </c>
      <c r="L169" s="7297">
        <f>IF(VLOOKUP($A169,'8 Oct - LIVE LDS Data'!$A$3:$AAD$1504,33,FALSE)=0/1/1900,"",VLOOKUP($A169,'8 Oct - LIVE LDS Data'!$A$3:$AAD$1504,33,FALSE))</f>
        <v>43831</v>
      </c>
      <c r="M169" s="7297">
        <f>IF(VLOOKUP($A169,'8 Oct - LIVE LDS Data'!$A$3:$AAD$1504,34,FALSE)=0/1/1900,"",VLOOKUP($A169,'8 Oct - LIVE LDS Data'!$A$3:$AAD$1504,34,FALSE))</f>
        <v>43871</v>
      </c>
      <c r="N169" s="7297">
        <f>IF(VLOOKUP($A169,'8 Oct - LIVE LDS Data'!$A$3:$AAD$1504,40,FALSE)=0/1/1900,"",VLOOKUP($A169,'8 Oct - LIVE LDS Data'!$A$3:$AAD$1504,40,FALSE))</f>
        <v>44743</v>
      </c>
      <c r="O169" s="7297">
        <f>IF(VLOOKUP($A169,'8 Oct - LIVE LDS Data'!$A$3:$AAD$1504,41,FALSE)=0/1/1900,"",VLOOKUP($A169,'8 Oct - LIVE LDS Data'!$A$3:$AAD$1504,41,FALSE))</f>
        <v>44865</v>
      </c>
      <c r="P169" s="7297" t="str">
        <f>IF(VLOOKUP($A169,'8 Oct - LIVE LDS Data'!$A$3:$AAD$1504,47,FALSE)=0/1/1900,"",VLOOKUP($A169,'8 Oct - LIVE LDS Data'!$A$3:$AAD$1504,47,FALSE))</f>
        <v/>
      </c>
      <c r="Q169" s="7297" t="str">
        <f>IF(VLOOKUP($A169,'8 Oct - LIVE LDS Data'!$A$3:$AAD$1504,48,FALSE)=0/1/1900,"",VLOOKUP($A169,'8 Oct - LIVE LDS Data'!$A$3:$AAD$1504,48,FALSE))</f>
        <v/>
      </c>
      <c r="R169" s="7297" t="str">
        <f>IF(VLOOKUP($A169,'8 Oct - LIVE LDS Data'!$A$3:$AAD$1504,54,FALSE)=0/1/1900,"",VLOOKUP($A169,'8 Oct - LIVE LDS Data'!$A$3:$AAD$1504,54,FALSE))</f>
        <v/>
      </c>
      <c r="S169" s="7297" t="str">
        <f>IF(VLOOKUP($A169,'8 Oct - LIVE LDS Data'!$A$3:$AAD$1504,55,FALSE)=0/1/1900,"",VLOOKUP($A169,'8 Oct - LIVE LDS Data'!$A$3:$AAD$1504,55,FALSE))</f>
        <v/>
      </c>
      <c r="T169" s="7297">
        <f>IF(VLOOKUP($A169,'8 Oct - LIVE LDS Data'!$A$3:$AAD$1504,60,FALSE)=0/1/1900,"",VLOOKUP($A169,'8 Oct - LIVE LDS Data'!$A$3:$AAD$1504,60,FALSE))</f>
        <v>46357</v>
      </c>
      <c r="U169" s="7297">
        <f>IF(VLOOKUP($A169,'8 Oct - LIVE LDS Data'!$A$3:$AAD$1504,63,FALSE)=0/1/1900,"",VLOOKUP($A169,'8 Oct - LIVE LDS Data'!$A$3:$AAD$1504,63,FALSE))</f>
        <v>46539</v>
      </c>
      <c r="V169" s="7297">
        <f>IF(VLOOKUP($A169,'8 Oct - LIVE LDS Data'!$A$3:$AAD$1504,66,FALSE)=0/1/1900,"",VLOOKUP($A169,'8 Oct - LIVE LDS Data'!$A$3:$AAD$1504,66,FALSE))</f>
        <v>46631</v>
      </c>
      <c r="W169" s="7537" t="str">
        <f>IF(VLOOKUP($A169,'8 Oct - LIVE LDS Data'!$A$3:$AAD$1504,68,FALSE)=0/1/1900,"",VLOOKUP($A169,'8 Oct - LIVE LDS Data'!$A$3:$AAD$1504,68,FALSE))</f>
        <v>Publish Dec 2026; Submit June 2027.  Unrealistic adoption Sep 2027</v>
      </c>
      <c r="X169" s="7314" t="str">
        <f>IF(VLOOKUP($A169,'8 Oct - LIVE LDS Data'!$A$3:$AAD$1504,79,FALSE)=0/1/1900,"",VLOOKUP($A169,'8 Oct - LIVE LDS Data'!$A$3:$AAD$1504,79,FALSE))</f>
        <v>new plan to be prepared under new system</v>
      </c>
      <c r="Y169" s="7315" t="s">
        <v>90</v>
      </c>
      <c r="Z169" s="7538" t="s">
        <v>8056</v>
      </c>
      <c r="AA169" s="7300">
        <f>IF(VLOOKUP($A169,'8 Oct - LIVE LDS Data'!$A$3:$AAD$1504,72,FALSE)=0/1/1900,"",VLOOKUP($A169,'8 Oct - LIVE LDS Data'!$A$3:$AAD$1504,72,FALSE))</f>
        <v>45632</v>
      </c>
      <c r="AB169" s="7300">
        <f>IF(VLOOKUP($A169,'8 Oct - LIVE LDS Data'!$A$3:$AAD$1504,73,FALSE)=0/1/1900,"",VLOOKUP($A169,'8 Oct - LIVE LDS Data'!$A$3:$AAD$1504,73,FALSE))</f>
        <v>45763</v>
      </c>
      <c r="AC169" s="7300">
        <f>IF(VLOOKUP($A169,'8 Oct - LIVE LDS Data'!$A$3:$AAD$1504,75,FALSE)=0/1/1900,"",VLOOKUP($A169,'8 Oct - LIVE LDS Data'!$A$3:$AAD$1504,75,FALSE))</f>
        <v>45632</v>
      </c>
      <c r="AD169" s="7300">
        <f>IF(VLOOKUP($A169,'8 Oct - LIVE LDS Data'!$A$3:$AAD$1504,76,FALSE)=0/1/1900,"",VLOOKUP($A169,'8 Oct - LIVE LDS Data'!$A$3:$AAD$1504,76,FALSE))</f>
        <v>45763</v>
      </c>
    </row>
    <row r="170" spans="1:30" s="610" customFormat="1" ht="48" customHeight="1" x14ac:dyDescent="0.2">
      <c r="A170" s="1465" t="s">
        <v>3250</v>
      </c>
      <c r="B170" s="1465"/>
      <c r="C170" s="3394" t="s">
        <v>3251</v>
      </c>
      <c r="D170" s="1469"/>
      <c r="E170" s="1469"/>
      <c r="F170" s="7293" t="str">
        <f>IF(VLOOKUP($A170,'8 Oct - LIVE LDS Data'!$A$3:$AAD$1504,4,FALSE)=0/1/1900,"",VLOOKUP($A170,'8 Oct - LIVE LDS Data'!$A$3:$AAD$1504,4,FALSE))</f>
        <v>Southend New Local Plan</v>
      </c>
      <c r="G170" s="7294">
        <f>IF(VLOOKUP($A170,'8 Oct - LIVE LDS Data'!$A$3:$AAD$1504,6,FALSE)=0/1/1900,"",VLOOKUP($A170,'8 Oct - LIVE LDS Data'!$A$3:$AAD$1504,6,FALSE))</f>
        <v>2019</v>
      </c>
      <c r="H170" s="7294">
        <f>IF(VLOOKUP($A170,'8 Oct - LIVE LDS Data'!$A$3:$AAD$1504,7,FALSE)=0/1/1900,"",VLOOKUP($A170,'8 Oct - LIVE LDS Data'!$A$3:$AAD$1504,7,FALSE))</f>
        <v>2039</v>
      </c>
      <c r="I170" s="7294" t="str">
        <f>IF(VLOOKUP($A170,'8 Oct - LIVE LDS Data'!$A$3:$AAD$1504,8,FALSE)=0/1/1900,"",VLOOKUP($A170,'8 Oct - LIVE LDS Data'!$A$3:$AAD$1504,8,FALSE))</f>
        <v>N</v>
      </c>
      <c r="J170" s="7294" t="str">
        <f>IF(VLOOKUP($A170,'8 Oct - LIVE LDS Data'!$A$3:$AAD$1504,9,FALSE)=0/1/1900,"",VLOOKUP($A170,'8 Oct - LIVE LDS Data'!$A$3:$AAD$1504,9,FALSE))</f>
        <v>N</v>
      </c>
      <c r="K170" s="7295">
        <f>IF(VLOOKUP($A170,'8 Oct - LIVE LDS Data'!$A$3:$AAD$1504,10,FALSE)=0/1/1900,"",VLOOKUP($A170,'8 Oct - LIVE LDS Data'!$A$3:$AAD$1504,10,FALSE))</f>
        <v>39429</v>
      </c>
      <c r="L170" s="7297">
        <f>IF(VLOOKUP($A170,'8 Oct - LIVE LDS Data'!$A$3:$AAD$1504,33,FALSE)=0/1/1900,"",VLOOKUP($A170,'8 Oct - LIVE LDS Data'!$A$3:$AAD$1504,33,FALSE))</f>
        <v>43497</v>
      </c>
      <c r="M170" s="7297">
        <f>IF(VLOOKUP($A170,'8 Oct - LIVE LDS Data'!$A$3:$AAD$1504,34,FALSE)=0/1/1900,"",VLOOKUP($A170,'8 Oct - LIVE LDS Data'!$A$3:$AAD$1504,34,FALSE))</f>
        <v>43497</v>
      </c>
      <c r="N170" s="7297">
        <f>IF(VLOOKUP($A170,'8 Oct - LIVE LDS Data'!$A$3:$AAD$1504,40,FALSE)=0/1/1900,"",VLOOKUP($A170,'8 Oct - LIVE LDS Data'!$A$3:$AAD$1504,40,FALSE))</f>
        <v>44409</v>
      </c>
      <c r="O170" s="7297">
        <f>IF(VLOOKUP($A170,'8 Oct - LIVE LDS Data'!$A$3:$AAD$1504,41,FALSE)=0/1/1900,"",VLOOKUP($A170,'8 Oct - LIVE LDS Data'!$A$3:$AAD$1504,41,FALSE))</f>
        <v>44440</v>
      </c>
      <c r="P170" s="7297">
        <f>IF(VLOOKUP($A170,'8 Oct - LIVE LDS Data'!$A$3:$AAD$1504,47,FALSE)=0/1/1900,"",VLOOKUP($A170,'8 Oct - LIVE LDS Data'!$A$3:$AAD$1504,47,FALSE))</f>
        <v>45839</v>
      </c>
      <c r="Q170" s="7297" t="str">
        <f>IF(VLOOKUP($A170,'8 Oct - LIVE LDS Data'!$A$3:$AAD$1504,48,FALSE)=0/1/1900,"",VLOOKUP($A170,'8 Oct - LIVE LDS Data'!$A$3:$AAD$1504,48,FALSE))</f>
        <v/>
      </c>
      <c r="R170" s="7297" t="str">
        <f>IF(VLOOKUP($A170,'8 Oct - LIVE LDS Data'!$A$3:$AAD$1504,54,FALSE)=0/1/1900,"",VLOOKUP($A170,'8 Oct - LIVE LDS Data'!$A$3:$AAD$1504,54,FALSE))</f>
        <v/>
      </c>
      <c r="S170" s="7297" t="str">
        <f>IF(VLOOKUP($A170,'8 Oct - LIVE LDS Data'!$A$3:$AAD$1504,55,FALSE)=0/1/1900,"",VLOOKUP($A170,'8 Oct - LIVE LDS Data'!$A$3:$AAD$1504,55,FALSE))</f>
        <v/>
      </c>
      <c r="T170" s="7297">
        <f>IF(VLOOKUP($A170,'8 Oct - LIVE LDS Data'!$A$3:$AAD$1504,60,FALSE)=0/1/1900,"",VLOOKUP($A170,'8 Oct - LIVE LDS Data'!$A$3:$AAD$1504,60,FALSE))</f>
        <v>46204</v>
      </c>
      <c r="U170" s="7297">
        <f>IF(VLOOKUP($A170,'8 Oct - LIVE LDS Data'!$A$3:$AAD$1504,63,FALSE)=0/1/1900,"",VLOOKUP($A170,'8 Oct - LIVE LDS Data'!$A$3:$AAD$1504,63,FALSE))</f>
        <v>46327</v>
      </c>
      <c r="V170" s="7297">
        <f>IF(VLOOKUP($A170,'8 Oct - LIVE LDS Data'!$A$3:$AAD$1504,66,FALSE)=0/1/1900,"",VLOOKUP($A170,'8 Oct - LIVE LDS Data'!$A$3:$AAD$1504,66,FALSE))</f>
        <v>46569</v>
      </c>
      <c r="W170" s="7537" t="str">
        <f>IF(VLOOKUP($A170,'8 Oct - LIVE LDS Data'!$A$3:$AAD$1504,68,FALSE)=0/1/1900,"",VLOOKUP($A170,'8 Oct - LIVE LDS Data'!$A$3:$AAD$1504,68,FALSE))</f>
        <v>Reg 18 Q2/Q3 2025; Reg 19 Q2 / Q3 2026; Submission Q4 2026.  Reg 18 now completed</v>
      </c>
      <c r="X170" s="7314" t="str">
        <f>IF(VLOOKUP($A170,'8 Oct - LIVE LDS Data'!$A$3:$AAD$1504,79,FALSE)=0/1/1900,"",VLOOKUP($A170,'8 Oct - LIVE LDS Data'!$A$3:$AAD$1504,79,FALSE))</f>
        <v>Reg 18 complete</v>
      </c>
      <c r="Y170" s="7315" t="s">
        <v>90</v>
      </c>
      <c r="Z170" s="7538" t="s">
        <v>8051</v>
      </c>
      <c r="AA170" s="7300">
        <f>IF(VLOOKUP($A170,'8 Oct - LIVE LDS Data'!$A$3:$AAD$1504,72,FALSE)=0/1/1900,"",VLOOKUP($A170,'8 Oct - LIVE LDS Data'!$A$3:$AAD$1504,72,FALSE))</f>
        <v>45932</v>
      </c>
      <c r="AB170" s="7300">
        <f>IF(VLOOKUP($A170,'8 Oct - LIVE LDS Data'!$A$3:$AAD$1504,73,FALSE)=0/1/1900,"",VLOOKUP($A170,'8 Oct - LIVE LDS Data'!$A$3:$AAD$1504,73,FALSE))</f>
        <v>45680</v>
      </c>
      <c r="AC170" s="7300">
        <f>IF(VLOOKUP($A170,'8 Oct - LIVE LDS Data'!$A$3:$AAD$1504,75,FALSE)=0/1/1900,"",VLOOKUP($A170,'8 Oct - LIVE LDS Data'!$A$3:$AAD$1504,75,FALSE))</f>
        <v>45763</v>
      </c>
      <c r="AD170" s="7300">
        <f>IF(VLOOKUP($A170,'8 Oct - LIVE LDS Data'!$A$3:$AAD$1504,76,FALSE)=0/1/1900,"",VLOOKUP($A170,'8 Oct - LIVE LDS Data'!$A$3:$AAD$1504,76,FALSE))</f>
        <v>45932</v>
      </c>
    </row>
    <row r="171" spans="1:30" s="610" customFormat="1" ht="30" hidden="1" customHeight="1" x14ac:dyDescent="0.2">
      <c r="A171" s="7301" t="s">
        <v>3280</v>
      </c>
      <c r="B171" s="7301"/>
      <c r="C171" s="7301" t="s">
        <v>3270</v>
      </c>
      <c r="D171" s="7302"/>
      <c r="E171" s="7302"/>
      <c r="F171" s="7293" t="str">
        <f>IF(VLOOKUP($A171,'8 Oct - LIVE LDS Data'!$A$3:$AAD$1504,4,FALSE)=0/1/1900,"",VLOOKUP($A171,'8 Oct - LIVE LDS Data'!$A$3:$AAD$1504,4,FALSE))</f>
        <v>Southwark Local Plan</v>
      </c>
      <c r="G171" s="7294" t="str">
        <f>IF(VLOOKUP($A171,'8 Oct - LIVE LDS Data'!$A$3:$AAD$1504,6,FALSE)=0/1/1900,"",VLOOKUP($A171,'8 Oct - LIVE LDS Data'!$A$3:$AAD$1504,6,FALSE))</f>
        <v/>
      </c>
      <c r="H171" s="7294" t="str">
        <f>IF(VLOOKUP($A171,'8 Oct - LIVE LDS Data'!$A$3:$AAD$1504,7,FALSE)=0/1/1900,"",VLOOKUP($A171,'8 Oct - LIVE LDS Data'!$A$3:$AAD$1504,7,FALSE))</f>
        <v/>
      </c>
      <c r="I171" s="7294" t="str">
        <f>IF(VLOOKUP($A171,'8 Oct - LIVE LDS Data'!$A$3:$AAD$1504,8,FALSE)=0/1/1900,"",VLOOKUP($A171,'8 Oct - LIVE LDS Data'!$A$3:$AAD$1504,8,FALSE))</f>
        <v/>
      </c>
      <c r="J171" s="7294" t="str">
        <f>IF(VLOOKUP($A171,'8 Oct - LIVE LDS Data'!$A$3:$AAD$1504,9,FALSE)=0/1/1900,"",VLOOKUP($A171,'8 Oct - LIVE LDS Data'!$A$3:$AAD$1504,9,FALSE))</f>
        <v/>
      </c>
      <c r="K171" s="7295">
        <f>IF(VLOOKUP($A171,'8 Oct - LIVE LDS Data'!$A$3:$AAD$1504,10,FALSE)=0/1/1900,"",VLOOKUP($A171,'8 Oct - LIVE LDS Data'!$A$3:$AAD$1504,10,FALSE))</f>
        <v>44615</v>
      </c>
      <c r="L171" s="7297" t="str">
        <f>IF(VLOOKUP($A171,'8 Oct - LIVE LDS Data'!$A$3:$AAD$1504,33,FALSE)=0/1/1900,"",VLOOKUP($A171,'8 Oct - LIVE LDS Data'!$A$3:$AAD$1504,33,FALSE))</f>
        <v/>
      </c>
      <c r="M171" s="7297" t="str">
        <f>IF(VLOOKUP($A171,'8 Oct - LIVE LDS Data'!$A$3:$AAD$1504,34,FALSE)=0/1/1900,"",VLOOKUP($A171,'8 Oct - LIVE LDS Data'!$A$3:$AAD$1504,34,FALSE))</f>
        <v/>
      </c>
      <c r="N171" s="7297" t="str">
        <f>IF(VLOOKUP($A171,'8 Oct - LIVE LDS Data'!$A$3:$AAD$1504,40,FALSE)=0/1/1900,"",VLOOKUP($A171,'8 Oct - LIVE LDS Data'!$A$3:$AAD$1504,40,FALSE))</f>
        <v/>
      </c>
      <c r="O171" s="7297" t="str">
        <f>IF(VLOOKUP($A171,'8 Oct - LIVE LDS Data'!$A$3:$AAD$1504,41,FALSE)=0/1/1900,"",VLOOKUP($A171,'8 Oct - LIVE LDS Data'!$A$3:$AAD$1504,41,FALSE))</f>
        <v/>
      </c>
      <c r="P171" s="7297" t="str">
        <f>IF(VLOOKUP($A171,'8 Oct - LIVE LDS Data'!$A$3:$AAD$1504,47,FALSE)=0/1/1900,"",VLOOKUP($A171,'8 Oct - LIVE LDS Data'!$A$3:$AAD$1504,47,FALSE))</f>
        <v/>
      </c>
      <c r="Q171" s="7297" t="str">
        <f>IF(VLOOKUP($A171,'8 Oct - LIVE LDS Data'!$A$3:$AAD$1504,48,FALSE)=0/1/1900,"",VLOOKUP($A171,'8 Oct - LIVE LDS Data'!$A$3:$AAD$1504,48,FALSE))</f>
        <v/>
      </c>
      <c r="R171" s="7297" t="str">
        <f>IF(VLOOKUP($A171,'8 Oct - LIVE LDS Data'!$A$3:$AAD$1504,54,FALSE)=0/1/1900,"",VLOOKUP($A171,'8 Oct - LIVE LDS Data'!$A$3:$AAD$1504,54,FALSE))</f>
        <v/>
      </c>
      <c r="S171" s="7297" t="str">
        <f>IF(VLOOKUP($A171,'8 Oct - LIVE LDS Data'!$A$3:$AAD$1504,55,FALSE)=0/1/1900,"",VLOOKUP($A171,'8 Oct - LIVE LDS Data'!$A$3:$AAD$1504,55,FALSE))</f>
        <v/>
      </c>
      <c r="T171" s="7297" t="str">
        <f>IF(VLOOKUP($A171,'8 Oct - LIVE LDS Data'!$A$3:$AAD$1504,60,FALSE)=0/1/1900,"",VLOOKUP($A171,'8 Oct - LIVE LDS Data'!$A$3:$AAD$1504,60,FALSE))</f>
        <v/>
      </c>
      <c r="U171" s="7297" t="str">
        <f>IF(VLOOKUP($A171,'8 Oct - LIVE LDS Data'!$A$3:$AAD$1504,63,FALSE)=0/1/1900,"",VLOOKUP($A171,'8 Oct - LIVE LDS Data'!$A$3:$AAD$1504,63,FALSE))</f>
        <v/>
      </c>
      <c r="V171" s="7297" t="str">
        <f>IF(VLOOKUP($A171,'8 Oct - LIVE LDS Data'!$A$3:$AAD$1504,66,FALSE)=0/1/1900,"",VLOOKUP($A171,'8 Oct - LIVE LDS Data'!$A$3:$AAD$1504,66,FALSE))</f>
        <v/>
      </c>
      <c r="W171" s="7537" t="str">
        <f>IF(VLOOKUP($A171,'8 Oct - LIVE LDS Data'!$A$3:$AAD$1504,68,FALSE)=0/1/1900,"",VLOOKUP($A171,'8 Oct - LIVE LDS Data'!$A$3:$AAD$1504,68,FALSE))</f>
        <v>Call for Sites took place 18 December 2024 to 2 April 2025</v>
      </c>
      <c r="X171" s="7314" t="str">
        <f>IF(VLOOKUP($A171,'8 Oct - LIVE LDS Data'!$A$3:$AAD$1504,79,FALSE)=0/1/1900,"",VLOOKUP($A171,'8 Oct - LIVE LDS Data'!$A$3:$AAD$1504,79,FALSE))</f>
        <v>Reg 18 yet to start</v>
      </c>
      <c r="Y171" s="7315" t="s">
        <v>3757</v>
      </c>
      <c r="Z171" s="7538" t="s">
        <v>8054</v>
      </c>
      <c r="AA171" s="7300">
        <f>IF(VLOOKUP($A171,'8 Oct - LIVE LDS Data'!$A$3:$AAD$1504,72,FALSE)=0/1/1900,"",VLOOKUP($A171,'8 Oct - LIVE LDS Data'!$A$3:$AAD$1504,72,FALSE))</f>
        <v>45937</v>
      </c>
      <c r="AB171" s="7300" t="str">
        <f>IF(VLOOKUP($A171,'8 Oct - LIVE LDS Data'!$A$3:$AAD$1504,73,FALSE)=0/1/1900,"",VLOOKUP($A171,'8 Oct - LIVE LDS Data'!$A$3:$AAD$1504,73,FALSE))</f>
        <v/>
      </c>
      <c r="AC171" s="7300">
        <f>IF(VLOOKUP($A171,'8 Oct - LIVE LDS Data'!$A$3:$AAD$1504,75,FALSE)=0/1/1900,"",VLOOKUP($A171,'8 Oct - LIVE LDS Data'!$A$3:$AAD$1504,75,FALSE))</f>
        <v>45763</v>
      </c>
      <c r="AD171" s="7300" t="str">
        <f>IF(VLOOKUP($A171,'8 Oct - LIVE LDS Data'!$A$3:$AAD$1504,76,FALSE)=0/1/1900,"",VLOOKUP($A171,'8 Oct - LIVE LDS Data'!$A$3:$AAD$1504,76,FALSE))</f>
        <v/>
      </c>
    </row>
    <row r="172" spans="1:30" s="610" customFormat="1" ht="30" hidden="1" customHeight="1" x14ac:dyDescent="0.2">
      <c r="A172" s="1465" t="s">
        <v>3299</v>
      </c>
      <c r="B172" s="1465"/>
      <c r="C172" s="1467" t="s">
        <v>3298</v>
      </c>
      <c r="D172" s="1480"/>
      <c r="E172" s="1480"/>
      <c r="F172" s="7293" t="str">
        <f>IF(VLOOKUP($A172,'8 Oct - LIVE LDS Data'!$A$3:$AAD$1504,4,FALSE)=0/1/1900,"",VLOOKUP($A172,'8 Oct - LIVE LDS Data'!$A$3:$AAD$1504,4,FALSE))</f>
        <v>St Albans City and District Local Plan 2041</v>
      </c>
      <c r="G172" s="7294">
        <f>IF(VLOOKUP($A172,'8 Oct - LIVE LDS Data'!$A$3:$AAD$1504,6,FALSE)=0/1/1900,"",VLOOKUP($A172,'8 Oct - LIVE LDS Data'!$A$3:$AAD$1504,6,FALSE))</f>
        <v>2024</v>
      </c>
      <c r="H172" s="7294">
        <f>IF(VLOOKUP($A172,'8 Oct - LIVE LDS Data'!$A$3:$AAD$1504,7,FALSE)=0/1/1900,"",VLOOKUP($A172,'8 Oct - LIVE LDS Data'!$A$3:$AAD$1504,7,FALSE))</f>
        <v>2041</v>
      </c>
      <c r="I172" s="7294" t="str">
        <f>IF(VLOOKUP($A172,'8 Oct - LIVE LDS Data'!$A$3:$AAD$1504,8,FALSE)=0/1/1900,"",VLOOKUP($A172,'8 Oct - LIVE LDS Data'!$A$3:$AAD$1504,8,FALSE))</f>
        <v>N</v>
      </c>
      <c r="J172" s="7294" t="str">
        <f>IF(VLOOKUP($A172,'8 Oct - LIVE LDS Data'!$A$3:$AAD$1504,9,FALSE)=0/1/1900,"",VLOOKUP($A172,'8 Oct - LIVE LDS Data'!$A$3:$AAD$1504,9,FALSE))</f>
        <v>N</v>
      </c>
      <c r="K172" s="7295" t="str">
        <f>IF(VLOOKUP($A172,'8 Oct - LIVE LDS Data'!$A$3:$AAD$1504,10,FALSE)=0/1/1900,"",VLOOKUP($A172,'8 Oct - LIVE LDS Data'!$A$3:$AAD$1504,10,FALSE))</f>
        <v>none</v>
      </c>
      <c r="L172" s="7295"/>
      <c r="M172" s="7295"/>
      <c r="N172" s="7295"/>
      <c r="O172" s="7295"/>
      <c r="P172" s="7295"/>
      <c r="Q172" s="7295"/>
      <c r="R172" s="7295"/>
      <c r="S172" s="7295"/>
      <c r="T172" s="7297">
        <f>IF(VLOOKUP($A172,'8 Oct - LIVE LDS Data'!$A$3:$AAD$1504,60,FALSE)=0/1/1900,"",VLOOKUP($A172,'8 Oct - LIVE LDS Data'!$A$3:$AAD$1504,60,FALSE))</f>
        <v>45566</v>
      </c>
      <c r="U172" s="7297">
        <f>IF(VLOOKUP($A172,'8 Oct - LIVE LDS Data'!$A$3:$AAD$1504,63,FALSE)=0/1/1900,"",VLOOKUP($A172,'8 Oct - LIVE LDS Data'!$A$3:$AAD$1504,63,FALSE))</f>
        <v>45717</v>
      </c>
      <c r="V172" s="7297">
        <f>IF(VLOOKUP($A172,'8 Oct - LIVE LDS Data'!$A$3:$AAD$1504,66,FALSE)=0/1/1900,"",VLOOKUP($A172,'8 Oct - LIVE LDS Data'!$A$3:$AAD$1504,66,FALSE))</f>
        <v>46082</v>
      </c>
      <c r="W172" s="7537" t="str">
        <f>IF(VLOOKUP($A172,'8 Oct - LIVE LDS Data'!$A$3:$AAD$1504,68,FALSE)=0/1/1900,"",VLOOKUP($A172,'8 Oct - LIVE LDS Data'!$A$3:$AAD$1504,68,FALSE))</f>
        <v xml:space="preserve">St Albans Local Plan: Previous local plan withdrawn from examination November 2020.  </v>
      </c>
      <c r="X172" s="7314" t="str">
        <f>IF(VLOOKUP($A172,'8 Oct - LIVE LDS Data'!$A$3:$AAD$1504,79,FALSE)=0/1/1900,"",VLOOKUP($A172,'8 Oct - LIVE LDS Data'!$A$3:$AAD$1504,79,FALSE))</f>
        <v>Submitted Nov 2024</v>
      </c>
      <c r="Y172" s="7315" t="s">
        <v>3757</v>
      </c>
      <c r="Z172" s="7538" t="s">
        <v>8053</v>
      </c>
      <c r="AA172" s="7300">
        <f>IF(VLOOKUP($A172,'8 Oct - LIVE LDS Data'!$A$3:$AAD$1504,72,FALSE)=0/1/1900,"",VLOOKUP($A172,'8 Oct - LIVE LDS Data'!$A$3:$AAD$1504,72,FALSE))</f>
        <v>45320</v>
      </c>
      <c r="AB172" s="7300">
        <f>IF(VLOOKUP($A172,'8 Oct - LIVE LDS Data'!$A$3:$AAD$1504,73,FALSE)=0/1/1900,"",VLOOKUP($A172,'8 Oct - LIVE LDS Data'!$A$3:$AAD$1504,73,FALSE))</f>
        <v>45434</v>
      </c>
      <c r="AC172" s="7300">
        <f>IF(VLOOKUP($A172,'8 Oct - LIVE LDS Data'!$A$3:$AAD$1504,75,FALSE)=0/1/1900,"",VLOOKUP($A172,'8 Oct - LIVE LDS Data'!$A$3:$AAD$1504,75,FALSE))</f>
        <v>45148</v>
      </c>
      <c r="AD172" s="7300">
        <f>IF(VLOOKUP($A172,'8 Oct - LIVE LDS Data'!$A$3:$AAD$1504,76,FALSE)=0/1/1900,"",VLOOKUP($A172,'8 Oct - LIVE LDS Data'!$A$3:$AAD$1504,76,FALSE))</f>
        <v>45434</v>
      </c>
    </row>
    <row r="173" spans="1:30" s="610" customFormat="1" ht="30" customHeight="1" x14ac:dyDescent="0.2">
      <c r="A173" s="1465"/>
      <c r="B173" s="3350" t="s">
        <v>3297</v>
      </c>
      <c r="C173" s="1467" t="s">
        <v>3298</v>
      </c>
      <c r="D173" s="1480"/>
      <c r="E173" s="1480"/>
      <c r="F173" s="7293" t="str">
        <f>IF(VLOOKUP($B173,'8 Oct - LIVE LDS Data'!$B$3:$AAD$1504,3,FALSE)=0/1/1900,"",VLOOKUP($B173,'8 Oct - LIVE LDS Data'!$B$3:$AAD$1504,3,FALSE))</f>
        <v>South West Hertfordshire 2050
Joint Strategic Plan</v>
      </c>
      <c r="G173" s="7311">
        <f>IF(VLOOKUP($B173,'8 Oct - LIVE LDS Data'!$B$3:$AAD$1504,5,FALSE)=0/1/1900,"",VLOOKUP($B173,'8 Oct - LIVE LDS Data'!$B$3:$AAD$1504,5,FALSE))</f>
        <v>2025</v>
      </c>
      <c r="H173" s="7311">
        <f>IF(VLOOKUP($B173,'8 Oct - LIVE LDS Data'!$B$3:$AAD$1504,6,FALSE)=0/1/1900,"",VLOOKUP($B173,'8 Oct - LIVE LDS Data'!$B$3:$AAD$1504,6,FALSE))</f>
        <v>2050</v>
      </c>
      <c r="I173" s="7295" t="str">
        <f>IF(VLOOKUP($B173,'8 Oct - LIVE LDS Data'!$B$3:$AAD$1504,7,FALSE)=0/1/1900,"",VLOOKUP($B173,'8 Oct - LIVE LDS Data'!$B$3:$AAD$1504,7,FALSE))</f>
        <v>N</v>
      </c>
      <c r="J173" s="7295" t="str">
        <f>IF(VLOOKUP($B173,'8 Oct - LIVE LDS Data'!$B$3:$AAD$1504,8,FALSE)=0/1/1900,"",VLOOKUP($B173,'8 Oct - LIVE LDS Data'!$B$3:$AAD$1504,8,FALSE))</f>
        <v>Y</v>
      </c>
      <c r="K173" s="7295" t="str">
        <f>IF(VLOOKUP($B173,'8 Oct - LIVE LDS Data'!$B$3:$AAD$1504,9,FALSE)=0/1/1900,"",VLOOKUP($B173,'8 Oct - LIVE LDS Data'!$B$3:$AAD$1504,9,FALSE))</f>
        <v>none</v>
      </c>
      <c r="L173" s="7297">
        <f>IF(VLOOKUP($B173,'8 Oct - LIVE LDS Data'!$B$3:$AAD$1504,32,FALSE)=0/1/1900,"",VLOOKUP($B173,'8 Oct - LIVE LDS Data'!$B$3:$AAD$1504,32,FALSE))</f>
        <v>44805</v>
      </c>
      <c r="M173" s="7297">
        <f>IF(VLOOKUP($B173,'8 Oct - LIVE LDS Data'!$B$3:$AAD$1504,33,FALSE)=0/1/1900,"",VLOOKUP($B173,'8 Oct - LIVE LDS Data'!$B$3:$AAD$1504,33,FALSE))</f>
        <v>44809</v>
      </c>
      <c r="N173" s="7297">
        <f>IF(VLOOKUP($B173,'8 Oct - LIVE LDS Data'!$B$3:$AAD$1504,39,FALSE)=0/1/1900,"",VLOOKUP($B173,'8 Oct - LIVE LDS Data'!$B$3:$AAD$1504,39,FALSE))</f>
        <v>45444</v>
      </c>
      <c r="O173" s="7297" t="str">
        <f>IF(VLOOKUP($B173,'8 Oct - LIVE LDS Data'!$B$3:$AAD$1504,40,FALSE)=0/1/1900,"",VLOOKUP($B173,'8 Oct - LIVE LDS Data'!$B$3:$AAD$1504,40,FALSE))</f>
        <v/>
      </c>
      <c r="P173" s="7297" t="str">
        <f>IF(VLOOKUP($B173,'8 Oct - LIVE LDS Data'!$B$3:$AAD$1504,46,FALSE)=0/1/1900,"",VLOOKUP($B173,'8 Oct - LIVE LDS Data'!$B$3:$AAD$1504,46,FALSE))</f>
        <v/>
      </c>
      <c r="Q173" s="7297" t="str">
        <f>IF(VLOOKUP($B173,'8 Oct - LIVE LDS Data'!$B$3:$AAD$1504,47,FALSE)=0/1/1900,"",VLOOKUP($B173,'8 Oct - LIVE LDS Data'!$B$3:$AAD$1504,47,FALSE))</f>
        <v/>
      </c>
      <c r="R173" s="7297" t="str">
        <f>IF(VLOOKUP($B173,'8 Oct - LIVE LDS Data'!$B$3:$AAD$1504,53,FALSE)=0/1/1900,"",VLOOKUP($B173,'8 Oct - LIVE LDS Data'!$B$3:$AAD$1504,53,FALSE))</f>
        <v/>
      </c>
      <c r="S173" s="7297" t="str">
        <f>IF(VLOOKUP($B173,'8 Oct - LIVE LDS Data'!$B$3:$AAD$1504,54,FALSE)=0/1/1900,"",VLOOKUP($B173,'8 Oct - LIVE LDS Data'!$B$3:$AAD$1504,54,FALSE))</f>
        <v/>
      </c>
      <c r="T173" s="7297">
        <f>IF(VLOOKUP($B173,'8 Oct - LIVE LDS Data'!$B$3:$AAD$1504,59,FALSE)=0/1/1900,"",VLOOKUP($B173,'8 Oct - LIVE LDS Data'!$B$3:$AAD$1504,59,FALSE))</f>
        <v>45658</v>
      </c>
      <c r="U173" s="7297">
        <f>IF(VLOOKUP($B173,'8 Oct - LIVE LDS Data'!$B$3:$AAD$1504,62,FALSE)=0/1/1900,"",VLOOKUP($B173,'8 Oct - LIVE LDS Data'!$B$3:$AAD$1504,62,FALSE))</f>
        <v>45717</v>
      </c>
      <c r="V173" s="7297" t="str">
        <f>IF(VLOOKUP($B173,'8 Oct - LIVE LDS Data'!$B$3:$AAD$1504,65,FALSE)=0/1/1900,"",VLOOKUP($B173,'8 Oct - LIVE LDS Data'!$B$3:$AAD$1504,65,FALSE))</f>
        <v>TBC</v>
      </c>
      <c r="W173" s="7553" t="str">
        <f>IF(VLOOKUP($B173,'8 Oct - LIVE LDS Data'!$B$3:$AAD$1504,67,FALSE)=0/1/1900,"",VLOOKUP($B173,'8 Oct - LIVE LDS Data'!$B$3:$AAD$1504,67,FALSE))</f>
        <v>Very vague timeline but next consultation (on options for the scale and pattern of growth) expected mid-2024</v>
      </c>
      <c r="X173" s="7314" t="str">
        <f>IF(VLOOKUP($B173,'8 Oct - LIVE LDS Data'!$B$3:$AAD$1504,78,FALSE)=0/1/1900,"",VLOOKUP($B173,'8 Oct - LIVE LDS Data'!$B$3:$AAD$1504,78,FALSE))</f>
        <v>Reg 18 ongoing</v>
      </c>
      <c r="Y173" s="7315" t="s">
        <v>90</v>
      </c>
      <c r="Z173" s="7538" t="s">
        <v>8053</v>
      </c>
      <c r="AA173" s="7313">
        <f>IF(VLOOKUP($B173,'8 Oct - LIVE LDS Data'!$B$3:$AAD$1504,71,FALSE)=0/1/1900,"",VLOOKUP($B173,'8 Oct - LIVE LDS Data'!$B$3:$AAD$1504,71,FALSE))</f>
        <v>45468</v>
      </c>
      <c r="AB173" s="7313" t="str">
        <f>IF(VLOOKUP($B173,'8 Oct - LIVE LDS Data'!$B$3:$AAD$1504,72,FALSE)=0/1/1900,"",VLOOKUP($B173,'8 Oct - LIVE LDS Data'!$B$3:$AAD$1504,72,FALSE))</f>
        <v/>
      </c>
      <c r="AC173" s="7313">
        <f>IF(VLOOKUP($B173,'8 Oct - LIVE LDS Data'!$B$3:$AAD$1504,74,FALSE)=0/1/1900,"",VLOOKUP($B173,'8 Oct - LIVE LDS Data'!$B$3:$AAD$1504,74,FALSE))</f>
        <v>44803</v>
      </c>
      <c r="AD173" s="7313">
        <f>IF(VLOOKUP($B173,'8 Oct - LIVE LDS Data'!$B$3:$AAD$1504,75,FALSE)=0/1/1900,"",VLOOKUP($B173,'8 Oct - LIVE LDS Data'!$B$3:$AAD$1504,75,FALSE))</f>
        <v>45345</v>
      </c>
    </row>
    <row r="174" spans="1:30" s="610" customFormat="1" ht="30" hidden="1" customHeight="1" x14ac:dyDescent="0.2">
      <c r="A174" s="7301" t="s">
        <v>3311</v>
      </c>
      <c r="B174" s="7301"/>
      <c r="C174" s="7301" t="s">
        <v>4214</v>
      </c>
      <c r="D174" s="7302"/>
      <c r="E174" s="7302"/>
      <c r="F174" s="7293" t="str">
        <f>IF(VLOOKUP($A174,'8 Oct - LIVE LDS Data'!$A$3:$AAD$1504,4,FALSE)=0/1/1900,"",VLOOKUP($A174,'8 Oct - LIVE LDS Data'!$A$3:$AAD$1504,4,FALSE))</f>
        <v>St Helens Local Plan Review</v>
      </c>
      <c r="G174" s="7294" t="str">
        <f>IF(VLOOKUP($A174,'8 Oct - LIVE LDS Data'!$A$3:$AAD$1504,6,FALSE)=0/1/1900,"",VLOOKUP($A174,'8 Oct - LIVE LDS Data'!$A$3:$AAD$1504,6,FALSE))</f>
        <v/>
      </c>
      <c r="H174" s="7294" t="str">
        <f>IF(VLOOKUP($A174,'8 Oct - LIVE LDS Data'!$A$3:$AAD$1504,7,FALSE)=0/1/1900,"",VLOOKUP($A174,'8 Oct - LIVE LDS Data'!$A$3:$AAD$1504,7,FALSE))</f>
        <v/>
      </c>
      <c r="I174" s="7294" t="str">
        <f>IF(VLOOKUP($A174,'8 Oct - LIVE LDS Data'!$A$3:$AAD$1504,8,FALSE)=0/1/1900,"",VLOOKUP($A174,'8 Oct - LIVE LDS Data'!$A$3:$AAD$1504,8,FALSE))</f>
        <v>N</v>
      </c>
      <c r="J174" s="7294" t="str">
        <f>IF(VLOOKUP($A174,'8 Oct - LIVE LDS Data'!$A$3:$AAD$1504,9,FALSE)=0/1/1900,"",VLOOKUP($A174,'8 Oct - LIVE LDS Data'!$A$3:$AAD$1504,9,FALSE))</f>
        <v>N</v>
      </c>
      <c r="K174" s="7295">
        <f>IF(VLOOKUP($A174,'8 Oct - LIVE LDS Data'!$A$3:$AAD$1504,10,FALSE)=0/1/1900,"",VLOOKUP($A174,'8 Oct - LIVE LDS Data'!$A$3:$AAD$1504,10,FALSE))</f>
        <v>44754</v>
      </c>
      <c r="L174" s="7295"/>
      <c r="M174" s="7295"/>
      <c r="N174" s="7295"/>
      <c r="O174" s="7295"/>
      <c r="P174" s="7295"/>
      <c r="Q174" s="7295"/>
      <c r="R174" s="7295"/>
      <c r="S174" s="7295"/>
      <c r="T174" s="7297">
        <f>IF(VLOOKUP($A174,'8 Oct - LIVE LDS Data'!$A$3:$AAD$1504,60,FALSE)=0/1/1900,"",VLOOKUP($A174,'8 Oct - LIVE LDS Data'!$A$3:$AAD$1504,60,FALSE))</f>
        <v>46478</v>
      </c>
      <c r="U174" s="7297">
        <f>IF(VLOOKUP($A174,'8 Oct - LIVE LDS Data'!$A$3:$AAD$1504,63,FALSE)=0/1/1900,"",VLOOKUP($A174,'8 Oct - LIVE LDS Data'!$A$3:$AAD$1504,63,FALSE))</f>
        <v>46631</v>
      </c>
      <c r="V174" s="7297" t="str">
        <f>IF(VLOOKUP($A174,'8 Oct - LIVE LDS Data'!$A$3:$AAD$1504,66,FALSE)=0/1/1900,"",VLOOKUP($A174,'8 Oct - LIVE LDS Data'!$A$3:$AAD$1504,66,FALSE))</f>
        <v>TBC</v>
      </c>
      <c r="W174" s="7537" t="str">
        <f>IF(VLOOKUP($A174,'8 Oct - LIVE LDS Data'!$A$3:$AAD$1504,68,FALSE)=0/1/1900,"",VLOOKUP($A174,'8 Oct - LIVE LDS Data'!$A$3:$AAD$1504,68,FALSE))</f>
        <v>Reg 18 - Nov 2026 -Jan 2027;  Reg 19 - April - June 2027;  Submission - September 2027;  Adoption TBC</v>
      </c>
      <c r="X174" s="7314" t="str">
        <f>IF(VLOOKUP($A174,'8 Oct - LIVE LDS Data'!$A$3:$AAD$1504,79,FALSE)=0/1/1900,"",VLOOKUP($A174,'8 Oct - LIVE LDS Data'!$A$3:$AAD$1504,79,FALSE))</f>
        <v>new plan to be prepared under new system</v>
      </c>
      <c r="Y174" s="7315" t="s">
        <v>3757</v>
      </c>
      <c r="Z174" s="7538" t="s">
        <v>8054</v>
      </c>
      <c r="AA174" s="7300">
        <f>IF(VLOOKUP($A174,'8 Oct - LIVE LDS Data'!$A$3:$AAD$1504,72,FALSE)=0/1/1900,"",VLOOKUP($A174,'8 Oct - LIVE LDS Data'!$A$3:$AAD$1504,72,FALSE))</f>
        <v>44116</v>
      </c>
      <c r="AB174" s="7300">
        <f>IF(VLOOKUP($A174,'8 Oct - LIVE LDS Data'!$A$3:$AAD$1504,73,FALSE)=0/1/1900,"",VLOOKUP($A174,'8 Oct - LIVE LDS Data'!$A$3:$AAD$1504,73,FALSE))</f>
        <v>45763</v>
      </c>
      <c r="AC174" s="7300">
        <f>IF(VLOOKUP($A174,'8 Oct - LIVE LDS Data'!$A$3:$AAD$1504,75,FALSE)=0/1/1900,"",VLOOKUP($A174,'8 Oct - LIVE LDS Data'!$A$3:$AAD$1504,75,FALSE))</f>
        <v>45635</v>
      </c>
      <c r="AD174" s="7300">
        <f>IF(VLOOKUP($A174,'8 Oct - LIVE LDS Data'!$A$3:$AAD$1504,76,FALSE)=0/1/1900,"",VLOOKUP($A174,'8 Oct - LIVE LDS Data'!$A$3:$AAD$1504,76,FALSE))</f>
        <v>45763</v>
      </c>
    </row>
    <row r="175" spans="1:30" s="610" customFormat="1" ht="54" customHeight="1" x14ac:dyDescent="0.2">
      <c r="A175" s="1465" t="s">
        <v>3320</v>
      </c>
      <c r="B175" s="1465"/>
      <c r="C175" s="1465" t="s">
        <v>3321</v>
      </c>
      <c r="D175" s="1466"/>
      <c r="E175" s="1466"/>
      <c r="F175" s="7293" t="str">
        <f>IF(VLOOKUP($A175,'8 Oct - LIVE LDS Data'!$A$3:$AAD$1504,4,FALSE)=0/1/1900,"",VLOOKUP($A175,'8 Oct - LIVE LDS Data'!$A$3:$AAD$1504,4,FALSE))</f>
        <v>New Stafford Borough Local Plan 2020-2040</v>
      </c>
      <c r="G175" s="7294" t="str">
        <f>IF(VLOOKUP($A175,'8 Oct - LIVE LDS Data'!$A$3:$AAD$1504,6,FALSE)=0/1/1900,"",VLOOKUP($A175,'8 Oct - LIVE LDS Data'!$A$3:$AAD$1504,6,FALSE))</f>
        <v>2025</v>
      </c>
      <c r="H175" s="7294" t="str">
        <f>IF(VLOOKUP($A175,'8 Oct - LIVE LDS Data'!$A$3:$AAD$1504,7,FALSE)=0/1/1900,"",VLOOKUP($A175,'8 Oct - LIVE LDS Data'!$A$3:$AAD$1504,7,FALSE))</f>
        <v>2045</v>
      </c>
      <c r="I175" s="7294" t="str">
        <f>IF(VLOOKUP($A175,'8 Oct - LIVE LDS Data'!$A$3:$AAD$1504,8,FALSE)=0/1/1900,"",VLOOKUP($A175,'8 Oct - LIVE LDS Data'!$A$3:$AAD$1504,8,FALSE))</f>
        <v>N</v>
      </c>
      <c r="J175" s="7294" t="str">
        <f>IF(VLOOKUP($A175,'8 Oct - LIVE LDS Data'!$A$3:$AAD$1504,9,FALSE)=0/1/1900,"",VLOOKUP($A175,'8 Oct - LIVE LDS Data'!$A$3:$AAD$1504,9,FALSE))</f>
        <v>N</v>
      </c>
      <c r="K175" s="7295">
        <f>IF(VLOOKUP($A175,'8 Oct - LIVE LDS Data'!$A$3:$AAD$1504,10,FALSE)=0/1/1900,"",VLOOKUP($A175,'8 Oct - LIVE LDS Data'!$A$3:$AAD$1504,10,FALSE))</f>
        <v>41809</v>
      </c>
      <c r="L175" s="7297">
        <f>IF(VLOOKUP($A175,'8 Oct - LIVE LDS Data'!$A$3:$AAD$1504,33,FALSE)=0/1/1900,"",VLOOKUP($A175,'8 Oct - LIVE LDS Data'!$A$3:$AAD$1504,33,FALSE))</f>
        <v>43282</v>
      </c>
      <c r="M175" s="7297">
        <f>IF(VLOOKUP($A175,'8 Oct - LIVE LDS Data'!$A$3:$AAD$1504,34,FALSE)=0/1/1900,"",VLOOKUP($A175,'8 Oct - LIVE LDS Data'!$A$3:$AAD$1504,34,FALSE))</f>
        <v>43299</v>
      </c>
      <c r="N175" s="7297">
        <f>IF(VLOOKUP($A175,'8 Oct - LIVE LDS Data'!$A$3:$AAD$1504,40,FALSE)=0/1/1900,"",VLOOKUP($A175,'8 Oct - LIVE LDS Data'!$A$3:$AAD$1504,40,FALSE))</f>
        <v>43942</v>
      </c>
      <c r="O175" s="7297">
        <f>IF(VLOOKUP($A175,'8 Oct - LIVE LDS Data'!$A$3:$AAD$1504,41,FALSE)=0/1/1900,"",VLOOKUP($A175,'8 Oct - LIVE LDS Data'!$A$3:$AAD$1504,41,FALSE))</f>
        <v>43864</v>
      </c>
      <c r="P175" s="7297">
        <f>IF(VLOOKUP($A175,'8 Oct - LIVE LDS Data'!$A$3:$AAD$1504,47,FALSE)=0/1/1900,"",VLOOKUP($A175,'8 Oct - LIVE LDS Data'!$A$3:$AAD$1504,47,FALSE))</f>
        <v>44835</v>
      </c>
      <c r="Q175" s="7297">
        <f>IF(VLOOKUP($A175,'8 Oct - LIVE LDS Data'!$A$3:$AAD$1504,48,FALSE)=0/1/1900,"",VLOOKUP($A175,'8 Oct - LIVE LDS Data'!$A$3:$AAD$1504,48,FALSE))</f>
        <v>44858</v>
      </c>
      <c r="R175" s="7297">
        <f>IF(VLOOKUP($A175,'8 Oct - LIVE LDS Data'!$A$3:$AAD$1504,54,FALSE)=0/1/1900,"",VLOOKUP($A175,'8 Oct - LIVE LDS Data'!$A$3:$AAD$1504,54,FALSE))</f>
        <v>46296</v>
      </c>
      <c r="S175" s="7297" t="str">
        <f>IF(VLOOKUP($A175,'8 Oct - LIVE LDS Data'!$A$3:$AAD$1504,55,FALSE)=0/1/1900,"",VLOOKUP($A175,'8 Oct - LIVE LDS Data'!$A$3:$AAD$1504,55,FALSE))</f>
        <v/>
      </c>
      <c r="T175" s="7297">
        <f>IF(VLOOKUP($A175,'8 Oct - LIVE LDS Data'!$A$3:$AAD$1504,60,FALSE)=0/1/1900,"",VLOOKUP($A175,'8 Oct - LIVE LDS Data'!$A$3:$AAD$1504,60,FALSE))</f>
        <v>46388</v>
      </c>
      <c r="U175" s="7297">
        <f>IF(VLOOKUP($A175,'8 Oct - LIVE LDS Data'!$A$3:$AAD$1504,63,FALSE)=0/1/1900,"",VLOOKUP($A175,'8 Oct - LIVE LDS Data'!$A$3:$AAD$1504,63,FALSE))</f>
        <v>46478</v>
      </c>
      <c r="V175" s="7297">
        <f>IF(VLOOKUP($A175,'8 Oct - LIVE LDS Data'!$A$3:$AAD$1504,66,FALSE)=0/1/1900,"",VLOOKUP($A175,'8 Oct - LIVE LDS Data'!$A$3:$AAD$1504,66,FALSE))</f>
        <v>46692</v>
      </c>
      <c r="W175" s="7537" t="str">
        <f>IF(VLOOKUP($A175,'8 Oct - LIVE LDS Data'!$A$3:$AAD$1504,68,FALSE)=0/1/1900,"",VLOOKUP($A175,'8 Oct - LIVE LDS Data'!$A$3:$AAD$1504,68,FALSE))</f>
        <v>Scoping and early participation September 2025
Notice period intention to start plan May 2026
Gateway 1 September 2026
Plan visioning and strategy development - September 2026
Mandatory public consultation October - November 2026
Evidence gathering and plan drafting October - December 2026
Gateway 2 December 2026
Mandatory public consultation January - February 2027
Engagement, changes and submission - April 2027
Gateway 3 May 2027
Examination June - November 2027
Adoption November / December 2027</v>
      </c>
      <c r="X175" s="7314" t="str">
        <f>IF(VLOOKUP($A175,'8 Oct - LIVE LDS Data'!$A$3:$AAD$1504,79,FALSE)=0/1/1900,"",VLOOKUP($A175,'8 Oct - LIVE LDS Data'!$A$3:$AAD$1504,79,FALSE))</f>
        <v>new plan to be prepared under new system
[confirmed]</v>
      </c>
      <c r="Y175" s="7315" t="s">
        <v>90</v>
      </c>
      <c r="Z175" s="7538" t="s">
        <v>8071</v>
      </c>
      <c r="AA175" s="7300">
        <f>IF(VLOOKUP($A175,'8 Oct - LIVE LDS Data'!$A$3:$AAD$1504,72,FALSE)=0/1/1900,"",VLOOKUP($A175,'8 Oct - LIVE LDS Data'!$A$3:$AAD$1504,72,FALSE))</f>
        <v>45695</v>
      </c>
      <c r="AB175" s="7300">
        <f>IF(VLOOKUP($A175,'8 Oct - LIVE LDS Data'!$A$3:$AAD$1504,73,FALSE)=0/1/1900,"",VLOOKUP($A175,'8 Oct - LIVE LDS Data'!$A$3:$AAD$1504,73,FALSE))</f>
        <v>45763</v>
      </c>
      <c r="AC175" s="7300">
        <f>IF(VLOOKUP($A175,'8 Oct - LIVE LDS Data'!$A$3:$AAD$1504,75,FALSE)=0/1/1900,"",VLOOKUP($A175,'8 Oct - LIVE LDS Data'!$A$3:$AAD$1504,75,FALSE))</f>
        <v>45607</v>
      </c>
      <c r="AD175" s="7300">
        <f>IF(VLOOKUP($A175,'8 Oct - LIVE LDS Data'!$A$3:$AAD$1504,76,FALSE)=0/1/1900,"",VLOOKUP($A175,'8 Oct - LIVE LDS Data'!$A$3:$AAD$1504,76,FALSE))</f>
        <v>45763</v>
      </c>
    </row>
    <row r="176" spans="1:30" s="610" customFormat="1" ht="30" hidden="1" customHeight="1" x14ac:dyDescent="0.2">
      <c r="A176" s="7309" t="s">
        <v>3336</v>
      </c>
      <c r="B176" s="7309"/>
      <c r="C176" s="7309" t="s">
        <v>3337</v>
      </c>
      <c r="D176" s="7310"/>
      <c r="E176" s="7310"/>
      <c r="F176" s="7293" t="str">
        <f>IF(VLOOKUP($A176,'8 Oct - LIVE LDS Data'!$A$3:$AAD$1504,4,FALSE)=0/1/1900,"",VLOOKUP($A176,'8 Oct - LIVE LDS Data'!$A$3:$AAD$1504,4,FALSE))</f>
        <v>Staffordshire Moorlands Local Plan</v>
      </c>
      <c r="G176" s="7294" t="str">
        <f>IF(VLOOKUP($A176,'8 Oct - LIVE LDS Data'!$A$3:$AAD$1504,6,FALSE)=0/1/1900,"",VLOOKUP($A176,'8 Oct - LIVE LDS Data'!$A$3:$AAD$1504,6,FALSE))</f>
        <v/>
      </c>
      <c r="H176" s="7294" t="str">
        <f>IF(VLOOKUP($A176,'8 Oct - LIVE LDS Data'!$A$3:$AAD$1504,7,FALSE)=0/1/1900,"",VLOOKUP($A176,'8 Oct - LIVE LDS Data'!$A$3:$AAD$1504,7,FALSE))</f>
        <v/>
      </c>
      <c r="I176" s="7294" t="str">
        <f>IF(VLOOKUP($A176,'8 Oct - LIVE LDS Data'!$A$3:$AAD$1504,8,FALSE)=0/1/1900,"",VLOOKUP($A176,'8 Oct - LIVE LDS Data'!$A$3:$AAD$1504,8,FALSE))</f>
        <v>N</v>
      </c>
      <c r="J176" s="7294" t="str">
        <f>IF(VLOOKUP($A176,'8 Oct - LIVE LDS Data'!$A$3:$AAD$1504,9,FALSE)=0/1/1900,"",VLOOKUP($A176,'8 Oct - LIVE LDS Data'!$A$3:$AAD$1504,9,FALSE))</f>
        <v>N</v>
      </c>
      <c r="K176" s="7295">
        <f>IF(VLOOKUP($A176,'8 Oct - LIVE LDS Data'!$A$3:$AAD$1504,10,FALSE)=0/1/1900,"",VLOOKUP($A176,'8 Oct - LIVE LDS Data'!$A$3:$AAD$1504,10,FALSE))</f>
        <v>44083</v>
      </c>
      <c r="L176" s="7295"/>
      <c r="M176" s="7295"/>
      <c r="N176" s="7295"/>
      <c r="O176" s="7295"/>
      <c r="P176" s="7295"/>
      <c r="Q176" s="7295"/>
      <c r="R176" s="7295"/>
      <c r="S176" s="7295"/>
      <c r="T176" s="7297">
        <f>IF(VLOOKUP($A176,'8 Oct - LIVE LDS Data'!$A$3:$AAD$1504,60,FALSE)=0/1/1900,"",VLOOKUP($A176,'8 Oct - LIVE LDS Data'!$A$3:$AAD$1504,60,FALSE))</f>
        <v>46569</v>
      </c>
      <c r="U176" s="7297">
        <f>IF(VLOOKUP($A176,'8 Oct - LIVE LDS Data'!$A$3:$AAD$1504,63,FALSE)=0/1/1900,"",VLOOKUP($A176,'8 Oct - LIVE LDS Data'!$A$3:$AAD$1504,63,FALSE))</f>
        <v>46661</v>
      </c>
      <c r="V176" s="7297">
        <f>IF(VLOOKUP($A176,'8 Oct - LIVE LDS Data'!$A$3:$AAD$1504,66,FALSE)=0/1/1900,"",VLOOKUP($A176,'8 Oct - LIVE LDS Data'!$A$3:$AAD$1504,66,FALSE))</f>
        <v>46935</v>
      </c>
      <c r="W176" s="7537" t="str">
        <f>IF(VLOOKUP($A176,'8 Oct - LIVE LDS Data'!$A$3:$AAD$1504,68,FALSE)=0/1/1900,"",VLOOKUP($A176,'8 Oct - LIVE LDS Data'!$A$3:$AAD$1504,68,FALSE))</f>
        <v>Options consultation (Reg 18) Autumn 2025
Preferred Options Local Plan Autumn 2026 consultation (Reg 18)
Publication of Local Plan (Reg 19) Summer 2027
Submission of Local Plan (Reg 22) Autumn 2027
Examination (Reg's 23,24,25) Examination Winter 2027
Adoption (Reg 26) Summer 2028</v>
      </c>
      <c r="X176" s="7314" t="str">
        <f>IF(VLOOKUP($A176,'8 Oct - LIVE LDS Data'!$A$3:$AAD$1504,79,FALSE)=0/1/1900,"",VLOOKUP($A176,'8 Oct - LIVE LDS Data'!$A$3:$AAD$1504,79,FALSE))</f>
        <v>new plan to be prepared under new system</v>
      </c>
      <c r="Y176" s="7315" t="s">
        <v>3757</v>
      </c>
      <c r="Z176" s="7538" t="s">
        <v>8058</v>
      </c>
      <c r="AA176" s="7300">
        <f>IF(VLOOKUP($A176,'8 Oct - LIVE LDS Data'!$A$3:$AAD$1504,72,FALSE)=0/1/1900,"",VLOOKUP($A176,'8 Oct - LIVE LDS Data'!$A$3:$AAD$1504,72,FALSE))</f>
        <v>45455</v>
      </c>
      <c r="AB176" s="7300">
        <f>IF(VLOOKUP($A176,'8 Oct - LIVE LDS Data'!$A$3:$AAD$1504,73,FALSE)=0/1/1900,"",VLOOKUP($A176,'8 Oct - LIVE LDS Data'!$A$3:$AAD$1504,73,FALSE))</f>
        <v>45763</v>
      </c>
      <c r="AC176" s="7300" t="str">
        <f>IF(VLOOKUP($A176,'8 Oct - LIVE LDS Data'!$A$3:$AAD$1504,75,FALSE)=0/1/1900,"",VLOOKUP($A176,'8 Oct - LIVE LDS Data'!$A$3:$AAD$1504,75,FALSE))</f>
        <v/>
      </c>
      <c r="AD176" s="7300">
        <f>IF(VLOOKUP($A176,'8 Oct - LIVE LDS Data'!$A$3:$AAD$1504,76,FALSE)=0/1/1900,"",VLOOKUP($A176,'8 Oct - LIVE LDS Data'!$A$3:$AAD$1504,76,FALSE))</f>
        <v>45763</v>
      </c>
    </row>
    <row r="177" spans="1:30" s="610" customFormat="1" ht="40" hidden="1" customHeight="1" x14ac:dyDescent="0.2">
      <c r="A177" s="1465" t="s">
        <v>3343</v>
      </c>
      <c r="B177" s="1465"/>
      <c r="C177" s="1465" t="s">
        <v>3344</v>
      </c>
      <c r="D177" s="1466"/>
      <c r="E177" s="1466"/>
      <c r="F177" s="7293" t="str">
        <f>IF(VLOOKUP($A177,'8 Oct - LIVE LDS Data'!$A$3:$AAD$1504,4,FALSE)=0/1/1900,"",VLOOKUP($A177,'8 Oct - LIVE LDS Data'!$A$3:$AAD$1504,4,FALSE))</f>
        <v>Stevenage Borough Local Plan Full Review</v>
      </c>
      <c r="G177" s="7294" t="str">
        <f>IF(VLOOKUP($A177,'8 Oct - LIVE LDS Data'!$A$3:$AAD$1504,6,FALSE)=0/1/1900,"",VLOOKUP($A177,'8 Oct - LIVE LDS Data'!$A$3:$AAD$1504,6,FALSE))</f>
        <v/>
      </c>
      <c r="H177" s="7294" t="str">
        <f>IF(VLOOKUP($A177,'8 Oct - LIVE LDS Data'!$A$3:$AAD$1504,7,FALSE)=0/1/1900,"",VLOOKUP($A177,'8 Oct - LIVE LDS Data'!$A$3:$AAD$1504,7,FALSE))</f>
        <v/>
      </c>
      <c r="I177" s="7294" t="str">
        <f>IF(VLOOKUP($A177,'8 Oct - LIVE LDS Data'!$A$3:$AAD$1504,8,FALSE)=0/1/1900,"",VLOOKUP($A177,'8 Oct - LIVE LDS Data'!$A$3:$AAD$1504,8,FALSE))</f>
        <v>N</v>
      </c>
      <c r="J177" s="7294" t="str">
        <f>IF(VLOOKUP($A177,'8 Oct - LIVE LDS Data'!$A$3:$AAD$1504,9,FALSE)=0/1/1900,"",VLOOKUP($A177,'8 Oct - LIVE LDS Data'!$A$3:$AAD$1504,9,FALSE))</f>
        <v>N</v>
      </c>
      <c r="K177" s="7295">
        <f>IF(VLOOKUP($A177,'8 Oct - LIVE LDS Data'!$A$3:$AAD$1504,10,FALSE)=0/1/1900,"",VLOOKUP($A177,'8 Oct - LIVE LDS Data'!$A$3:$AAD$1504,10,FALSE))</f>
        <v>43607</v>
      </c>
      <c r="L177" s="7295"/>
      <c r="M177" s="7295"/>
      <c r="N177" s="7295"/>
      <c r="O177" s="7295"/>
      <c r="P177" s="7295"/>
      <c r="Q177" s="7295"/>
      <c r="R177" s="7295"/>
      <c r="S177" s="7295"/>
      <c r="T177" s="7297">
        <f>IF(VLOOKUP($A177,'8 Oct - LIVE LDS Data'!$A$3:$AAD$1504,60,FALSE)=0/1/1900,"",VLOOKUP($A177,'8 Oct - LIVE LDS Data'!$A$3:$AAD$1504,60,FALSE))</f>
        <v>46539</v>
      </c>
      <c r="U177" s="7297">
        <f>IF(VLOOKUP($A177,'8 Oct - LIVE LDS Data'!$A$3:$AAD$1504,63,FALSE)=0/1/1900,"",VLOOKUP($A177,'8 Oct - LIVE LDS Data'!$A$3:$AAD$1504,63,FALSE))</f>
        <v>46722</v>
      </c>
      <c r="V177" s="7297">
        <f>IF(VLOOKUP($A177,'8 Oct - LIVE LDS Data'!$A$3:$AAD$1504,66,FALSE)=0/1/1900,"",VLOOKUP($A177,'8 Oct - LIVE LDS Data'!$A$3:$AAD$1504,66,FALSE))</f>
        <v>46997</v>
      </c>
      <c r="W177" s="7537" t="str">
        <f>IF(VLOOKUP($A177,'8 Oct - LIVE LDS Data'!$A$3:$AAD$1504,68,FALSE)=0/1/1900,"",VLOOKUP($A177,'8 Oct - LIVE LDS Data'!$A$3:$AAD$1504,68,FALSE))</f>
        <v>It is important to remember that the Local Plan Review, at this stage, consists of a Partial Review and Update of the Stevenage Borough Local Plan (May 2019). As such, the scope of the review to policies and supporting text is limited to necessary changes only, 
related to key drivers of change since the Plan was adopted in 2019. Other wider changes will be considered for the next stage of the Local Plan Review, a Full Review of  the Plan, from 2025 onwards.</v>
      </c>
      <c r="X177" s="7314" t="str">
        <f>IF(VLOOKUP($A177,'8 Oct - LIVE LDS Data'!$A$3:$AAD$1504,79,FALSE)=0/1/1900,"",VLOOKUP($A177,'8 Oct - LIVE LDS Data'!$A$3:$AAD$1504,79,FALSE))</f>
        <v>new plan to be prepared under new system</v>
      </c>
      <c r="Y177" s="7542" t="s">
        <v>3757</v>
      </c>
      <c r="Z177" s="7538" t="s">
        <v>8056</v>
      </c>
      <c r="AA177" s="7300">
        <f>IF(VLOOKUP($A177,'8 Oct - LIVE LDS Data'!$A$3:$AAD$1504,72,FALSE)=0/1/1900,"",VLOOKUP($A177,'8 Oct - LIVE LDS Data'!$A$3:$AAD$1504,72,FALSE))</f>
        <v>45320</v>
      </c>
      <c r="AB177" s="7300">
        <f>IF(VLOOKUP($A177,'8 Oct - LIVE LDS Data'!$A$3:$AAD$1504,73,FALSE)=0/1/1900,"",VLOOKUP($A177,'8 Oct - LIVE LDS Data'!$A$3:$AAD$1504,73,FALSE))</f>
        <v>45763</v>
      </c>
      <c r="AC177" s="7300">
        <f>IF(VLOOKUP($A177,'8 Oct - LIVE LDS Data'!$A$3:$AAD$1504,75,FALSE)=0/1/1900,"",VLOOKUP($A177,'8 Oct - LIVE LDS Data'!$A$3:$AAD$1504,75,FALSE))</f>
        <v>45149</v>
      </c>
      <c r="AD177" s="7300">
        <f>IF(VLOOKUP($A177,'8 Oct - LIVE LDS Data'!$A$3:$AAD$1504,76,FALSE)=0/1/1900,"",VLOOKUP($A177,'8 Oct - LIVE LDS Data'!$A$3:$AAD$1504,76,FALSE))</f>
        <v>45763</v>
      </c>
    </row>
    <row r="178" spans="1:30" s="610" customFormat="1" ht="40" customHeight="1" x14ac:dyDescent="0.2">
      <c r="A178" s="1465" t="s">
        <v>3360</v>
      </c>
      <c r="B178" s="1465"/>
      <c r="C178" s="3390" t="s">
        <v>3361</v>
      </c>
      <c r="D178" s="1466"/>
      <c r="E178" s="1466"/>
      <c r="F178" s="7293" t="str">
        <f>IF(VLOOKUP($A178,'8 Oct - LIVE LDS Data'!$A$3:$AAD$1504,4,FALSE)=0/1/1900,"",VLOOKUP($A178,'8 Oct - LIVE LDS Data'!$A$3:$AAD$1504,4,FALSE))</f>
        <v>Stockport Local Plan</v>
      </c>
      <c r="G178" s="7294">
        <f>IF(VLOOKUP($A178,'8 Oct - LIVE LDS Data'!$A$3:$AAD$1504,6,FALSE)=0/1/1900,"",VLOOKUP($A178,'8 Oct - LIVE LDS Data'!$A$3:$AAD$1504,6,FALSE))</f>
        <v>2020</v>
      </c>
      <c r="H178" s="7294">
        <f>IF(VLOOKUP($A178,'8 Oct - LIVE LDS Data'!$A$3:$AAD$1504,7,FALSE)=0/1/1900,"",VLOOKUP($A178,'8 Oct - LIVE LDS Data'!$A$3:$AAD$1504,7,FALSE))</f>
        <v>2035</v>
      </c>
      <c r="I178" s="7294" t="str">
        <f>IF(VLOOKUP($A178,'8 Oct - LIVE LDS Data'!$A$3:$AAD$1504,8,FALSE)=0/1/1900,"",VLOOKUP($A178,'8 Oct - LIVE LDS Data'!$A$3:$AAD$1504,8,FALSE))</f>
        <v>N</v>
      </c>
      <c r="J178" s="7294" t="str">
        <f>IF(VLOOKUP($A178,'8 Oct - LIVE LDS Data'!$A$3:$AAD$1504,9,FALSE)=0/1/1900,"",VLOOKUP($A178,'8 Oct - LIVE LDS Data'!$A$3:$AAD$1504,9,FALSE))</f>
        <v>N</v>
      </c>
      <c r="K178" s="7295">
        <f>IF(VLOOKUP($A178,'8 Oct - LIVE LDS Data'!$A$3:$AAD$1504,10,FALSE)=0/1/1900,"",VLOOKUP($A178,'8 Oct - LIVE LDS Data'!$A$3:$AAD$1504,10,FALSE))</f>
        <v>40619</v>
      </c>
      <c r="L178" s="7297">
        <f>IF(VLOOKUP($A178,'8 Oct - LIVE LDS Data'!$A$3:$AAD$1504,33,FALSE)=0/1/1900,"",VLOOKUP($A178,'8 Oct - LIVE LDS Data'!$A$3:$AAD$1504,33,FALSE))</f>
        <v>42917</v>
      </c>
      <c r="M178" s="7297">
        <f>IF(VLOOKUP($A178,'8 Oct - LIVE LDS Data'!$A$3:$AAD$1504,34,FALSE)=0/1/1900,"",VLOOKUP($A178,'8 Oct - LIVE LDS Data'!$A$3:$AAD$1504,34,FALSE))</f>
        <v>42917</v>
      </c>
      <c r="N178" s="7297">
        <f>IF(VLOOKUP($A178,'8 Oct - LIVE LDS Data'!$A$3:$AAD$1504,40,FALSE)=0/1/1900,"",VLOOKUP($A178,'8 Oct - LIVE LDS Data'!$A$3:$AAD$1504,40,FALSE))</f>
        <v>45962</v>
      </c>
      <c r="O178" s="7297" t="str">
        <f>IF(VLOOKUP($A178,'8 Oct - LIVE LDS Data'!$A$3:$AAD$1504,41,FALSE)=0/1/1900,"",VLOOKUP($A178,'8 Oct - LIVE LDS Data'!$A$3:$AAD$1504,41,FALSE))</f>
        <v/>
      </c>
      <c r="P178" s="7297" t="str">
        <f>IF(VLOOKUP($A178,'8 Oct - LIVE LDS Data'!$A$3:$AAD$1504,47,FALSE)=0/1/1900,"",VLOOKUP($A178,'8 Oct - LIVE LDS Data'!$A$3:$AAD$1504,47,FALSE))</f>
        <v/>
      </c>
      <c r="Q178" s="7297" t="str">
        <f>IF(VLOOKUP($A178,'8 Oct - LIVE LDS Data'!$A$3:$AAD$1504,48,FALSE)=0/1/1900,"",VLOOKUP($A178,'8 Oct - LIVE LDS Data'!$A$3:$AAD$1504,48,FALSE))</f>
        <v/>
      </c>
      <c r="R178" s="7297" t="str">
        <f>IF(VLOOKUP($A178,'8 Oct - LIVE LDS Data'!$A$3:$AAD$1504,54,FALSE)=0/1/1900,"",VLOOKUP($A178,'8 Oct - LIVE LDS Data'!$A$3:$AAD$1504,54,FALSE))</f>
        <v/>
      </c>
      <c r="S178" s="7297" t="str">
        <f>IF(VLOOKUP($A178,'8 Oct - LIVE LDS Data'!$A$3:$AAD$1504,55,FALSE)=0/1/1900,"",VLOOKUP($A178,'8 Oct - LIVE LDS Data'!$A$3:$AAD$1504,55,FALSE))</f>
        <v/>
      </c>
      <c r="T178" s="7297">
        <f>IF(VLOOKUP($A178,'8 Oct - LIVE LDS Data'!$A$3:$AAD$1504,60,FALSE)=0/1/1900,"",VLOOKUP($A178,'8 Oct - LIVE LDS Data'!$A$3:$AAD$1504,60,FALSE))</f>
        <v>46174</v>
      </c>
      <c r="U178" s="7297">
        <f>IF(VLOOKUP($A178,'8 Oct - LIVE LDS Data'!$A$3:$AAD$1504,63,FALSE)=0/1/1900,"",VLOOKUP($A178,'8 Oct - LIVE LDS Data'!$A$3:$AAD$1504,63,FALSE))</f>
        <v>46327</v>
      </c>
      <c r="V178" s="7297">
        <f>IF(VLOOKUP($A178,'8 Oct - LIVE LDS Data'!$A$3:$AAD$1504,66,FALSE)=0/1/1900,"",VLOOKUP($A178,'8 Oct - LIVE LDS Data'!$A$3:$AAD$1504,66,FALSE))</f>
        <v>46753</v>
      </c>
      <c r="W178" s="7537" t="str">
        <f>IF(VLOOKUP($A178,'8 Oct - LIVE LDS Data'!$A$3:$AAD$1504,68,FALSE)=0/1/1900,"",VLOOKUP($A178,'8 Oct - LIVE LDS Data'!$A$3:$AAD$1504,68,FALSE))</f>
        <v>Draft Local Plan (May – June 2025). Further consultation seeking input on specific elements of the draft plan prior to the publication stage.
• Publication (regulation 19): June – July 2026
• Submission: November 2026
• Examination in public: Spring 2027
• Adoption: Winter 2027/2028
On 16th September 2025, SoS directed Stockport Council to amend their Local Development Scheme by 10 October 2025 as follows:
•	Regulation 18 consultation should be completed by no later than 24 December 2025;
•	Regulation 19 consultation should be completed no later than 1 September 2026;
•	Submission of the plan for examination should be no later than 30 November 2026.</v>
      </c>
      <c r="X178" s="7314" t="str">
        <f>IF(VLOOKUP($A178,'8 Oct - LIVE LDS Data'!$A$3:$AAD$1504,79,FALSE)=0/1/1900,"",VLOOKUP($A178,'8 Oct - LIVE LDS Data'!$A$3:$AAD$1504,79,FALSE))</f>
        <v>Reg 18 ongoing
SUBJECT TO SOS DIRECTION</v>
      </c>
      <c r="Y178" s="7315" t="s">
        <v>90</v>
      </c>
      <c r="Z178" s="7538" t="s">
        <v>8051</v>
      </c>
      <c r="AA178" s="7300">
        <f>IF(VLOOKUP($A178,'8 Oct - LIVE LDS Data'!$A$3:$AAD$1504,72,FALSE)=0/1/1900,"",VLOOKUP($A178,'8 Oct - LIVE LDS Data'!$A$3:$AAD$1504,72,FALSE))</f>
        <v>45763</v>
      </c>
      <c r="AB178" s="7300">
        <f>IF(VLOOKUP($A178,'8 Oct - LIVE LDS Data'!$A$3:$AAD$1504,73,FALSE)=0/1/1900,"",VLOOKUP($A178,'8 Oct - LIVE LDS Data'!$A$3:$AAD$1504,73,FALSE))</f>
        <v>45932</v>
      </c>
      <c r="AC178" s="7300">
        <f>IF(VLOOKUP($A178,'8 Oct - LIVE LDS Data'!$A$3:$AAD$1504,75,FALSE)=0/1/1900,"",VLOOKUP($A178,'8 Oct - LIVE LDS Data'!$A$3:$AAD$1504,75,FALSE))</f>
        <v>45763</v>
      </c>
      <c r="AD178" s="7300">
        <f>IF(VLOOKUP($A178,'8 Oct - LIVE LDS Data'!$A$3:$AAD$1504,76,FALSE)=0/1/1900,"",VLOOKUP($A178,'8 Oct - LIVE LDS Data'!$A$3:$AAD$1504,76,FALSE))</f>
        <v>45932</v>
      </c>
    </row>
    <row r="179" spans="1:30" s="610" customFormat="1" ht="30" hidden="1" customHeight="1" x14ac:dyDescent="0.2">
      <c r="A179" s="7301" t="s">
        <v>3375</v>
      </c>
      <c r="B179" s="7301"/>
      <c r="C179" s="7301" t="s">
        <v>3376</v>
      </c>
      <c r="D179" s="7302"/>
      <c r="E179" s="7302"/>
      <c r="F179" s="7293" t="str">
        <f>IF(VLOOKUP($A179,'8 Oct - LIVE LDS Data'!$A$3:$AAD$1504,4,FALSE)=0/1/1900,"",VLOOKUP($A179,'8 Oct - LIVE LDS Data'!$A$3:$AAD$1504,4,FALSE))</f>
        <v>Local Plan Review</v>
      </c>
      <c r="G179" s="7294" t="str">
        <f>IF(VLOOKUP($A179,'8 Oct - LIVE LDS Data'!$A$3:$AAD$1504,6,FALSE)=0/1/1900,"",VLOOKUP($A179,'8 Oct - LIVE LDS Data'!$A$3:$AAD$1504,6,FALSE))</f>
        <v/>
      </c>
      <c r="H179" s="7294" t="str">
        <f>IF(VLOOKUP($A179,'8 Oct - LIVE LDS Data'!$A$3:$AAD$1504,7,FALSE)=0/1/1900,"",VLOOKUP($A179,'8 Oct - LIVE LDS Data'!$A$3:$AAD$1504,7,FALSE))</f>
        <v/>
      </c>
      <c r="I179" s="7294" t="str">
        <f>IF(VLOOKUP($A179,'8 Oct - LIVE LDS Data'!$A$3:$AAD$1504,8,FALSE)=0/1/1900,"",VLOOKUP($A179,'8 Oct - LIVE LDS Data'!$A$3:$AAD$1504,8,FALSE))</f>
        <v/>
      </c>
      <c r="J179" s="7294" t="str">
        <f>IF(VLOOKUP($A179,'8 Oct - LIVE LDS Data'!$A$3:$AAD$1504,9,FALSE)=0/1/1900,"",VLOOKUP($A179,'8 Oct - LIVE LDS Data'!$A$3:$AAD$1504,9,FALSE))</f>
        <v/>
      </c>
      <c r="K179" s="7295">
        <f>IF(VLOOKUP($A179,'8 Oct - LIVE LDS Data'!$A$3:$AAD$1504,10,FALSE)=0/1/1900,"",VLOOKUP($A179,'8 Oct - LIVE LDS Data'!$A$3:$AAD$1504,10,FALSE))</f>
        <v>43495</v>
      </c>
      <c r="L179" s="7295"/>
      <c r="M179" s="7295"/>
      <c r="N179" s="7295"/>
      <c r="O179" s="7295"/>
      <c r="P179" s="7295"/>
      <c r="Q179" s="7295"/>
      <c r="R179" s="7295"/>
      <c r="S179" s="7295"/>
      <c r="T179" s="7297">
        <f>IF(VLOOKUP($A179,'8 Oct - LIVE LDS Data'!$A$3:$AAD$1504,60,FALSE)=0/1/1900,"",VLOOKUP($A179,'8 Oct - LIVE LDS Data'!$A$3:$AAD$1504,60,FALSE))</f>
        <v>46874</v>
      </c>
      <c r="U179" s="7297">
        <f>IF(VLOOKUP($A179,'8 Oct - LIVE LDS Data'!$A$3:$AAD$1504,63,FALSE)=0/1/1900,"",VLOOKUP($A179,'8 Oct - LIVE LDS Data'!$A$3:$AAD$1504,63,FALSE))</f>
        <v>46966</v>
      </c>
      <c r="V179" s="7297">
        <f>IF(VLOOKUP($A179,'8 Oct - LIVE LDS Data'!$A$3:$AAD$1504,66,FALSE)=0/1/1900,"",VLOOKUP($A179,'8 Oct - LIVE LDS Data'!$A$3:$AAD$1504,66,FALSE))</f>
        <v>47178</v>
      </c>
      <c r="W179" s="7537" t="str">
        <f>IF(VLOOKUP($A179,'8 Oct - LIVE LDS Data'!$A$3:$AAD$1504,68,FALSE)=0/1/1900,"",VLOOKUP($A179,'8 Oct - LIVE LDS Data'!$A$3:$AAD$1504,68,FALSE))</f>
        <v>Local Plan adopted Jan 2019. Data here from PDT LDS exercise (March 2025).  Based on current information, it is anticipated that scoping work on the Local Plan will begin in September 2025. Formal commencement on the plan will follow in 2026 with adoption expected in March 2029 in accordance with the government's 30-month timeframe for Local Plan production.</v>
      </c>
      <c r="X179" s="7314" t="str">
        <f>IF(VLOOKUP($A179,'8 Oct - LIVE LDS Data'!$A$3:$AAD$1504,79,FALSE)=0/1/1900,"",VLOOKUP($A179,'8 Oct - LIVE LDS Data'!$A$3:$AAD$1504,79,FALSE))</f>
        <v>new plan to be prepared under new system</v>
      </c>
      <c r="Y179" s="7315" t="s">
        <v>3757</v>
      </c>
      <c r="Z179" s="7538" t="s">
        <v>8051</v>
      </c>
      <c r="AA179" s="7300">
        <f>IF(VLOOKUP($A179,'8 Oct - LIVE LDS Data'!$A$3:$AAD$1504,72,FALSE)=0/1/1900,"",VLOOKUP($A179,'8 Oct - LIVE LDS Data'!$A$3:$AAD$1504,72,FALSE))</f>
        <v>45933</v>
      </c>
      <c r="AB179" s="7300" t="str">
        <f>IF(VLOOKUP($A179,'8 Oct - LIVE LDS Data'!$A$3:$AAD$1504,73,FALSE)=0/1/1900,"",VLOOKUP($A179,'8 Oct - LIVE LDS Data'!$A$3:$AAD$1504,73,FALSE))</f>
        <v/>
      </c>
      <c r="AC179" s="7300">
        <f>IF(VLOOKUP($A179,'8 Oct - LIVE LDS Data'!$A$3:$AAD$1504,75,FALSE)=0/1/1900,"",VLOOKUP($A179,'8 Oct - LIVE LDS Data'!$A$3:$AAD$1504,75,FALSE))</f>
        <v>45933</v>
      </c>
      <c r="AD179" s="7300">
        <f>IF(VLOOKUP($A179,'8 Oct - LIVE LDS Data'!$A$3:$AAD$1504,76,FALSE)=0/1/1900,"",VLOOKUP($A179,'8 Oct - LIVE LDS Data'!$A$3:$AAD$1504,76,FALSE))</f>
        <v>45763</v>
      </c>
    </row>
    <row r="180" spans="1:30" s="610" customFormat="1" ht="30" hidden="1" customHeight="1" x14ac:dyDescent="0.2">
      <c r="A180" s="1465" t="s">
        <v>3381</v>
      </c>
      <c r="B180" s="1465"/>
      <c r="C180" s="1465" t="s">
        <v>3382</v>
      </c>
      <c r="D180" s="1466"/>
      <c r="E180" s="1466"/>
      <c r="F180" s="7293" t="str">
        <f>IF(VLOOKUP($A180,'8 Oct - LIVE LDS Data'!$A$3:$AAD$1504,4,FALSE)=0/1/1900,"",VLOOKUP($A180,'8 Oct - LIVE LDS Data'!$A$3:$AAD$1504,4,FALSE))</f>
        <v>Stoke-on-Trent Local Plan 2020-2040</v>
      </c>
      <c r="G180" s="7294" t="str">
        <f>IF(VLOOKUP($A180,'8 Oct - LIVE LDS Data'!$A$3:$AAD$1504,6,FALSE)=0/1/1900,"",VLOOKUP($A180,'8 Oct - LIVE LDS Data'!$A$3:$AAD$1504,6,FALSE))</f>
        <v>2020</v>
      </c>
      <c r="H180" s="7294" t="str">
        <f>IF(VLOOKUP($A180,'8 Oct - LIVE LDS Data'!$A$3:$AAD$1504,7,FALSE)=0/1/1900,"",VLOOKUP($A180,'8 Oct - LIVE LDS Data'!$A$3:$AAD$1504,7,FALSE))</f>
        <v>2040</v>
      </c>
      <c r="I180" s="7294" t="str">
        <f>IF(VLOOKUP($A180,'8 Oct - LIVE LDS Data'!$A$3:$AAD$1504,8,FALSE)=0/1/1900,"",VLOOKUP($A180,'8 Oct - LIVE LDS Data'!$A$3:$AAD$1504,8,FALSE))</f>
        <v>N</v>
      </c>
      <c r="J180" s="7294" t="str">
        <f>IF(VLOOKUP($A180,'8 Oct - LIVE LDS Data'!$A$3:$AAD$1504,9,FALSE)=0/1/1900,"",VLOOKUP($A180,'8 Oct - LIVE LDS Data'!$A$3:$AAD$1504,9,FALSE))</f>
        <v>N</v>
      </c>
      <c r="K180" s="7295">
        <f>IF(VLOOKUP($A180,'8 Oct - LIVE LDS Data'!$A$3:$AAD$1504,10,FALSE)=0/1/1900,"",VLOOKUP($A180,'8 Oct - LIVE LDS Data'!$A$3:$AAD$1504,10,FALSE))</f>
        <v>40087</v>
      </c>
      <c r="L180" s="7297">
        <f>IF(VLOOKUP($A180,'8 Oct - LIVE LDS Data'!$A$3:$AAD$1504,33,FALSE)=0/1/1900,"",VLOOKUP($A180,'8 Oct - LIVE LDS Data'!$A$3:$AAD$1504,33,FALSE))</f>
        <v>44287</v>
      </c>
      <c r="M180" s="7297">
        <f>IF(VLOOKUP($A180,'8 Oct - LIVE LDS Data'!$A$3:$AAD$1504,34,FALSE)=0/1/1900,"",VLOOKUP($A180,'8 Oct - LIVE LDS Data'!$A$3:$AAD$1504,34,FALSE))</f>
        <v>44326</v>
      </c>
      <c r="N180" s="7297">
        <f>IF(VLOOKUP($A180,'8 Oct - LIVE LDS Data'!$A$3:$AAD$1504,40,FALSE)=0/1/1900,"",VLOOKUP($A180,'8 Oct - LIVE LDS Data'!$A$3:$AAD$1504,40,FALSE))</f>
        <v>45901</v>
      </c>
      <c r="O180" s="7297">
        <f>IF(VLOOKUP($A180,'8 Oct - LIVE LDS Data'!$A$3:$AAD$1504,41,FALSE)=0/1/1900,"",VLOOKUP($A180,'8 Oct - LIVE LDS Data'!$A$3:$AAD$1504,41,FALSE))</f>
        <v>45908</v>
      </c>
      <c r="P180" s="7297" t="str">
        <f>IF(VLOOKUP($A180,'8 Oct - LIVE LDS Data'!$A$3:$AAD$1504,47,FALSE)=0/1/1900,"",VLOOKUP($A180,'8 Oct - LIVE LDS Data'!$A$3:$AAD$1504,47,FALSE))</f>
        <v/>
      </c>
      <c r="Q180" s="7297" t="str">
        <f>IF(VLOOKUP($A180,'8 Oct - LIVE LDS Data'!$A$3:$AAD$1504,48,FALSE)=0/1/1900,"",VLOOKUP($A180,'8 Oct - LIVE LDS Data'!$A$3:$AAD$1504,48,FALSE))</f>
        <v/>
      </c>
      <c r="R180" s="7297" t="str">
        <f>IF(VLOOKUP($A180,'8 Oct - LIVE LDS Data'!$A$3:$AAD$1504,54,FALSE)=0/1/1900,"",VLOOKUP($A180,'8 Oct - LIVE LDS Data'!$A$3:$AAD$1504,54,FALSE))</f>
        <v/>
      </c>
      <c r="S180" s="7297" t="str">
        <f>IF(VLOOKUP($A180,'8 Oct - LIVE LDS Data'!$A$3:$AAD$1504,55,FALSE)=0/1/1900,"",VLOOKUP($A180,'8 Oct - LIVE LDS Data'!$A$3:$AAD$1504,55,FALSE))</f>
        <v/>
      </c>
      <c r="T180" s="7297">
        <f>IF(VLOOKUP($A180,'8 Oct - LIVE LDS Data'!$A$3:$AAD$1504,60,FALSE)=0/1/1900,"",VLOOKUP($A180,'8 Oct - LIVE LDS Data'!$A$3:$AAD$1504,60,FALSE))</f>
        <v>46113</v>
      </c>
      <c r="U180" s="7297">
        <f>IF(VLOOKUP($A180,'8 Oct - LIVE LDS Data'!$A$3:$AAD$1504,63,FALSE)=0/1/1900,"",VLOOKUP($A180,'8 Oct - LIVE LDS Data'!$A$3:$AAD$1504,63,FALSE))</f>
        <v>46327</v>
      </c>
      <c r="V180" s="7297">
        <f>IF(VLOOKUP($A180,'8 Oct - LIVE LDS Data'!$A$3:$AAD$1504,66,FALSE)=0/1/1900,"",VLOOKUP($A180,'8 Oct - LIVE LDS Data'!$A$3:$AAD$1504,66,FALSE))</f>
        <v>46508</v>
      </c>
      <c r="W180" s="7539" t="str">
        <f>IF(VLOOKUP($A180,'8 Oct - LIVE LDS Data'!$A$3:$AAD$1504,79,FALSE)=0/1/1900,"",VLOOKUP($A180,'8 Oct - LIVE LDS Data'!$A$3:$AAD$1504,79,FALSE))</f>
        <v>Reg 18 ongoing</v>
      </c>
      <c r="X180" s="7314" t="str">
        <f>IF(VLOOKUP($A180,'8 Oct - LIVE LDS Data'!$A$3:$AAD$1504,79,FALSE)=0/1/1900,"",VLOOKUP($A180,'8 Oct - LIVE LDS Data'!$A$3:$AAD$1504,79,FALSE))</f>
        <v>Reg 18 ongoing</v>
      </c>
      <c r="Y180" s="7540">
        <v>45392</v>
      </c>
      <c r="Z180" s="7312">
        <v>44414</v>
      </c>
      <c r="AA180" s="7300">
        <f>IF(VLOOKUP($A180,'8 Oct - LIVE LDS Data'!$A$3:$AAD$1504,72,FALSE)=0/1/1900,"",VLOOKUP($A180,'8 Oct - LIVE LDS Data'!$A$3:$AAD$1504,72,FALSE))</f>
        <v>45763</v>
      </c>
      <c r="AB180" s="7300">
        <f>IF(VLOOKUP($A180,'8 Oct - LIVE LDS Data'!$A$3:$AAD$1504,73,FALSE)=0/1/1900,"",VLOOKUP($A180,'8 Oct - LIVE LDS Data'!$A$3:$AAD$1504,73,FALSE))</f>
        <v>45441</v>
      </c>
      <c r="AC180" s="7300">
        <f>IF(VLOOKUP($A180,'8 Oct - LIVE LDS Data'!$A$3:$AAD$1504,75,FALSE)=0/1/1900,"",VLOOKUP($A180,'8 Oct - LIVE LDS Data'!$A$3:$AAD$1504,75,FALSE))</f>
        <v>45932</v>
      </c>
      <c r="AD180" s="7300">
        <f>IF(VLOOKUP($A180,'8 Oct - LIVE LDS Data'!$A$3:$AAD$1504,76,FALSE)=0/1/1900,"",VLOOKUP($A180,'8 Oct - LIVE LDS Data'!$A$3:$AAD$1504,76,FALSE))</f>
        <v>45912</v>
      </c>
    </row>
    <row r="181" spans="1:30" s="610" customFormat="1" ht="30" customHeight="1" x14ac:dyDescent="0.2">
      <c r="A181" s="1465" t="s">
        <v>3392</v>
      </c>
      <c r="B181" s="1465"/>
      <c r="C181" s="1465" t="s">
        <v>3393</v>
      </c>
      <c r="D181" s="1466"/>
      <c r="E181" s="1466"/>
      <c r="F181" s="7293" t="str">
        <f>IF(VLOOKUP($A181,'8 Oct - LIVE LDS Data'!$A$3:$AAD$1504,4,FALSE)=0/1/1900,"",VLOOKUP($A181,'8 Oct - LIVE LDS Data'!$A$3:$AAD$1504,4,FALSE))</f>
        <v>South Warwickshire Local Plan</v>
      </c>
      <c r="G181" s="7294" t="str">
        <f>IF(VLOOKUP($A181,'8 Oct - LIVE LDS Data'!$A$3:$AAD$1504,6,FALSE)=0/1/1900,"",VLOOKUP($A181,'8 Oct - LIVE LDS Data'!$A$3:$AAD$1504,6,FALSE))</f>
        <v>2021</v>
      </c>
      <c r="H181" s="7294" t="str">
        <f>IF(VLOOKUP($A181,'8 Oct - LIVE LDS Data'!$A$3:$AAD$1504,7,FALSE)=0/1/1900,"",VLOOKUP($A181,'8 Oct - LIVE LDS Data'!$A$3:$AAD$1504,7,FALSE))</f>
        <v>2050</v>
      </c>
      <c r="I181" s="7294" t="str">
        <f>IF(VLOOKUP($A181,'8 Oct - LIVE LDS Data'!$A$3:$AAD$1504,8,FALSE)=0/1/1900,"",VLOOKUP($A181,'8 Oct - LIVE LDS Data'!$A$3:$AAD$1504,8,FALSE))</f>
        <v>N</v>
      </c>
      <c r="J181" s="7294" t="str">
        <f>IF(VLOOKUP($A181,'8 Oct - LIVE LDS Data'!$A$3:$AAD$1504,9,FALSE)=0/1/1900,"",VLOOKUP($A181,'8 Oct - LIVE LDS Data'!$A$3:$AAD$1504,9,FALSE))</f>
        <v>Y</v>
      </c>
      <c r="K181" s="7295">
        <f>IF(VLOOKUP($A181,'8 Oct - LIVE LDS Data'!$A$3:$AAD$1504,10,FALSE)=0/1/1900,"",VLOOKUP($A181,'8 Oct - LIVE LDS Data'!$A$3:$AAD$1504,10,FALSE))</f>
        <v>42562</v>
      </c>
      <c r="L181" s="7297">
        <f>IF(VLOOKUP($A181,'8 Oct - LIVE LDS Data'!$A$3:$AAD$1504,33,FALSE)=0/1/1900,"",VLOOKUP($A181,'8 Oct - LIVE LDS Data'!$A$3:$AAD$1504,33,FALSE))</f>
        <v>44317</v>
      </c>
      <c r="M181" s="7297">
        <f>IF(VLOOKUP($A181,'8 Oct - LIVE LDS Data'!$A$3:$AAD$1504,34,FALSE)=0/1/1900,"",VLOOKUP($A181,'8 Oct - LIVE LDS Data'!$A$3:$AAD$1504,34,FALSE))</f>
        <v>44326</v>
      </c>
      <c r="N181" s="7297">
        <f>IF(VLOOKUP($A181,'8 Oct - LIVE LDS Data'!$A$3:$AAD$1504,40,FALSE)=0/1/1900,"",VLOOKUP($A181,'8 Oct - LIVE LDS Data'!$A$3:$AAD$1504,40,FALSE))</f>
        <v>44927</v>
      </c>
      <c r="O181" s="7297">
        <f>IF(VLOOKUP($A181,'8 Oct - LIVE LDS Data'!$A$3:$AAD$1504,41,FALSE)=0/1/1900,"",VLOOKUP($A181,'8 Oct - LIVE LDS Data'!$A$3:$AAD$1504,41,FALSE))</f>
        <v>44927</v>
      </c>
      <c r="P181" s="7297">
        <f>IF(VLOOKUP($A181,'8 Oct - LIVE LDS Data'!$A$3:$AAD$1504,47,FALSE)=0/1/1900,"",VLOOKUP($A181,'8 Oct - LIVE LDS Data'!$A$3:$AAD$1504,47,FALSE))</f>
        <v>45658</v>
      </c>
      <c r="Q181" s="7297">
        <f>IF(VLOOKUP($A181,'8 Oct - LIVE LDS Data'!$A$3:$AAD$1504,48,FALSE)=0/1/1900,"",VLOOKUP($A181,'8 Oct - LIVE LDS Data'!$A$3:$AAD$1504,48,FALSE))</f>
        <v>45667</v>
      </c>
      <c r="R181" s="7297">
        <f>IF(VLOOKUP($A181,'8 Oct - LIVE LDS Data'!$A$3:$AAD$1504,54,FALSE)=0/1/1900,"",VLOOKUP($A181,'8 Oct - LIVE LDS Data'!$A$3:$AAD$1504,54,FALSE))</f>
        <v>45962</v>
      </c>
      <c r="S181" s="7297" t="str">
        <f>IF(VLOOKUP($A181,'8 Oct - LIVE LDS Data'!$A$3:$AAD$1504,55,FALSE)=0/1/1900,"",VLOOKUP($A181,'8 Oct - LIVE LDS Data'!$A$3:$AAD$1504,55,FALSE))</f>
        <v/>
      </c>
      <c r="T181" s="7297">
        <f>IF(VLOOKUP($A181,'8 Oct - LIVE LDS Data'!$A$3:$AAD$1504,60,FALSE)=0/1/1900,"",VLOOKUP($A181,'8 Oct - LIVE LDS Data'!$A$3:$AAD$1504,60,FALSE))</f>
        <v>46054</v>
      </c>
      <c r="U181" s="7297">
        <f>IF(VLOOKUP($A181,'8 Oct - LIVE LDS Data'!$A$3:$AAD$1504,63,FALSE)=0/1/1900,"",VLOOKUP($A181,'8 Oct - LIVE LDS Data'!$A$3:$AAD$1504,63,FALSE))</f>
        <v>46235</v>
      </c>
      <c r="V181" s="7297">
        <f>IF(VLOOKUP($A181,'8 Oct - LIVE LDS Data'!$A$3:$AAD$1504,66,FALSE)=0/1/1900,"",VLOOKUP($A181,'8 Oct - LIVE LDS Data'!$A$3:$AAD$1504,66,FALSE))</f>
        <v>46692</v>
      </c>
      <c r="W181" s="7537" t="str">
        <f>IF(VLOOKUP($A181,'8 Oct - LIVE LDS Data'!$A$3:$AAD$1504,68,FALSE)=0/1/1900,"",VLOOKUP($A181,'8 Oct - LIVE LDS Data'!$A$3:$AAD$1504,68,FALSE))</f>
        <v>Warwick and Stratford pushed back local plan by 2 years (at Nov 2023).  Further Reg 18 end of 2025, the publication expected early 2026.</v>
      </c>
      <c r="X181" s="7314" t="str">
        <f>IF(VLOOKUP($A181,'8 Oct - LIVE LDS Data'!$A$3:$AAD$1504,79,FALSE)=0/1/1900,"",VLOOKUP($A181,'8 Oct - LIVE LDS Data'!$A$3:$AAD$1504,79,FALSE))</f>
        <v>Reg 18 ongoing</v>
      </c>
      <c r="Y181" s="7315" t="s">
        <v>90</v>
      </c>
      <c r="Z181" s="7538" t="s">
        <v>8061</v>
      </c>
      <c r="AA181" s="7300">
        <f>IF(VLOOKUP($A181,'8 Oct - LIVE LDS Data'!$A$3:$AAD$1504,72,FALSE)=0/1/1900,"",VLOOKUP($A181,'8 Oct - LIVE LDS Data'!$A$3:$AAD$1504,72,FALSE))</f>
        <v>45338</v>
      </c>
      <c r="AB181" s="7300">
        <f>IF(VLOOKUP($A181,'8 Oct - LIVE LDS Data'!$A$3:$AAD$1504,73,FALSE)=0/1/1900,"",VLOOKUP($A181,'8 Oct - LIVE LDS Data'!$A$3:$AAD$1504,73,FALSE))</f>
        <v>45756</v>
      </c>
      <c r="AC181" s="7300" t="str">
        <f>IF(VLOOKUP($A181,'8 Oct - LIVE LDS Data'!$A$3:$AAD$1504,75,FALSE)=0/1/1900,"",VLOOKUP($A181,'8 Oct - LIVE LDS Data'!$A$3:$AAD$1504,75,FALSE))</f>
        <v/>
      </c>
      <c r="AD181" s="7300">
        <f>IF(VLOOKUP($A181,'8 Oct - LIVE LDS Data'!$A$3:$AAD$1504,76,FALSE)=0/1/1900,"",VLOOKUP($A181,'8 Oct - LIVE LDS Data'!$A$3:$AAD$1504,76,FALSE))</f>
        <v>45756</v>
      </c>
    </row>
    <row r="182" spans="1:30" s="610" customFormat="1" ht="40" hidden="1" customHeight="1" x14ac:dyDescent="0.2">
      <c r="A182" s="7309" t="s">
        <v>3436</v>
      </c>
      <c r="B182" s="7309"/>
      <c r="C182" s="7309" t="s">
        <v>3437</v>
      </c>
      <c r="D182" s="7310"/>
      <c r="E182" s="7310"/>
      <c r="F182" s="7293" t="str">
        <f>IF(VLOOKUP($A182,'8 Oct - LIVE LDS Data'!$A$3:$AAD$1504,4,FALSE)=0/1/1900,"",VLOOKUP($A182,'8 Oct - LIVE LDS Data'!$A$3:$AAD$1504,4,FALSE))</f>
        <v>Sunderland Core Strategy and Development Plan 2015-2033 - review</v>
      </c>
      <c r="G182" s="7294" t="str">
        <f>IF(VLOOKUP($A182,'8 Oct - LIVE LDS Data'!$A$3:$AAD$1504,6,FALSE)=0/1/1900,"",VLOOKUP($A182,'8 Oct - LIVE LDS Data'!$A$3:$AAD$1504,6,FALSE))</f>
        <v/>
      </c>
      <c r="H182" s="7294" t="str">
        <f>IF(VLOOKUP($A182,'8 Oct - LIVE LDS Data'!$A$3:$AAD$1504,7,FALSE)=0/1/1900,"",VLOOKUP($A182,'8 Oct - LIVE LDS Data'!$A$3:$AAD$1504,7,FALSE))</f>
        <v/>
      </c>
      <c r="I182" s="7294" t="str">
        <f>IF(VLOOKUP($A182,'8 Oct - LIVE LDS Data'!$A$3:$AAD$1504,8,FALSE)=0/1/1900,"",VLOOKUP($A182,'8 Oct - LIVE LDS Data'!$A$3:$AAD$1504,8,FALSE))</f>
        <v>N</v>
      </c>
      <c r="J182" s="7294" t="str">
        <f>IF(VLOOKUP($A182,'8 Oct - LIVE LDS Data'!$A$3:$AAD$1504,9,FALSE)=0/1/1900,"",VLOOKUP($A182,'8 Oct - LIVE LDS Data'!$A$3:$AAD$1504,9,FALSE))</f>
        <v>N</v>
      </c>
      <c r="K182" s="7295">
        <f>IF(VLOOKUP($A182,'8 Oct - LIVE LDS Data'!$A$3:$AAD$1504,10,FALSE)=0/1/1900,"",VLOOKUP($A182,'8 Oct - LIVE LDS Data'!$A$3:$AAD$1504,10,FALSE))</f>
        <v>43860</v>
      </c>
      <c r="L182" s="7297">
        <f>IF(VLOOKUP($A182,'8 Oct - LIVE LDS Data'!$A$3:$AAD$1504,33,FALSE)=0/1/1900,"",VLOOKUP($A182,'8 Oct - LIVE LDS Data'!$A$3:$AAD$1504,33,FALSE))</f>
        <v>46204</v>
      </c>
      <c r="M182" s="7297" t="str">
        <f>IF(VLOOKUP($A182,'8 Oct - LIVE LDS Data'!$A$3:$AAD$1504,34,FALSE)=0/1/1900,"",VLOOKUP($A182,'8 Oct - LIVE LDS Data'!$A$3:$AAD$1504,34,FALSE))</f>
        <v/>
      </c>
      <c r="N182" s="7297" t="str">
        <f>IF(VLOOKUP($A182,'8 Oct - LIVE LDS Data'!$A$3:$AAD$1504,40,FALSE)=0/1/1900,"",VLOOKUP($A182,'8 Oct - LIVE LDS Data'!$A$3:$AAD$1504,40,FALSE))</f>
        <v/>
      </c>
      <c r="O182" s="7297" t="str">
        <f>IF(VLOOKUP($A182,'8 Oct - LIVE LDS Data'!$A$3:$AAD$1504,41,FALSE)=0/1/1900,"",VLOOKUP($A182,'8 Oct - LIVE LDS Data'!$A$3:$AAD$1504,41,FALSE))</f>
        <v/>
      </c>
      <c r="P182" s="7297" t="str">
        <f>IF(VLOOKUP($A182,'8 Oct - LIVE LDS Data'!$A$3:$AAD$1504,47,FALSE)=0/1/1900,"",VLOOKUP($A182,'8 Oct - LIVE LDS Data'!$A$3:$AAD$1504,47,FALSE))</f>
        <v/>
      </c>
      <c r="Q182" s="7297" t="str">
        <f>IF(VLOOKUP($A182,'8 Oct - LIVE LDS Data'!$A$3:$AAD$1504,48,FALSE)=0/1/1900,"",VLOOKUP($A182,'8 Oct - LIVE LDS Data'!$A$3:$AAD$1504,48,FALSE))</f>
        <v/>
      </c>
      <c r="R182" s="7297" t="str">
        <f>IF(VLOOKUP($A182,'8 Oct - LIVE LDS Data'!$A$3:$AAD$1504,54,FALSE)=0/1/1900,"",VLOOKUP($A182,'8 Oct - LIVE LDS Data'!$A$3:$AAD$1504,54,FALSE))</f>
        <v/>
      </c>
      <c r="S182" s="7297" t="str">
        <f>IF(VLOOKUP($A182,'8 Oct - LIVE LDS Data'!$A$3:$AAD$1504,55,FALSE)=0/1/1900,"",VLOOKUP($A182,'8 Oct - LIVE LDS Data'!$A$3:$AAD$1504,55,FALSE))</f>
        <v/>
      </c>
      <c r="T182" s="7297">
        <f>IF(VLOOKUP($A182,'8 Oct - LIVE LDS Data'!$A$3:$AAD$1504,60,FALSE)=0/1/1900,"",VLOOKUP($A182,'8 Oct - LIVE LDS Data'!$A$3:$AAD$1504,60,FALSE))</f>
        <v>46478</v>
      </c>
      <c r="U182" s="7297">
        <f>IF(VLOOKUP($A182,'8 Oct - LIVE LDS Data'!$A$3:$AAD$1504,63,FALSE)=0/1/1900,"",VLOOKUP($A182,'8 Oct - LIVE LDS Data'!$A$3:$AAD$1504,63,FALSE))</f>
        <v>46661</v>
      </c>
      <c r="V182" s="7297">
        <f>IF(VLOOKUP($A182,'8 Oct - LIVE LDS Data'!$A$3:$AAD$1504,66,FALSE)=0/1/1900,"",VLOOKUP($A182,'8 Oct - LIVE LDS Data'!$A$3:$AAD$1504,66,FALSE))</f>
        <v>47119</v>
      </c>
      <c r="W182" s="7537" t="str">
        <f>IF(VLOOKUP($A182,'8 Oct - LIVE LDS Data'!$A$3:$AAD$1504,68,FALSE)=0/1/1900,"",VLOOKUP($A182,'8 Oct - LIVE LDS Data'!$A$3:$AAD$1504,68,FALSE))</f>
        <v>Regulation 18 Draft Summer/Autumn 2026 
Regulation 19 Draft Spring 2027
Submission Autumn 2027
Adoption Winter 2028</v>
      </c>
      <c r="X182" s="7314" t="str">
        <f>IF(VLOOKUP($A182,'8 Oct - LIVE LDS Data'!$A$3:$AAD$1504,79,FALSE)=0/1/1900,"",VLOOKUP($A182,'8 Oct - LIVE LDS Data'!$A$3:$AAD$1504,79,FALSE))</f>
        <v>new plan to be prepared under new system</v>
      </c>
      <c r="Y182" s="7315" t="s">
        <v>3757</v>
      </c>
      <c r="Z182" s="7538" t="s">
        <v>8056</v>
      </c>
      <c r="AA182" s="7300">
        <f>IF(VLOOKUP($A182,'8 Oct - LIVE LDS Data'!$A$3:$AAD$1504,72,FALSE)=0/1/1900,"",VLOOKUP($A182,'8 Oct - LIVE LDS Data'!$A$3:$AAD$1504,72,FALSE))</f>
        <v>45320</v>
      </c>
      <c r="AB182" s="7300">
        <f>IF(VLOOKUP($A182,'8 Oct - LIVE LDS Data'!$A$3:$AAD$1504,73,FALSE)=0/1/1900,"",VLOOKUP($A182,'8 Oct - LIVE LDS Data'!$A$3:$AAD$1504,73,FALSE))</f>
        <v>45763</v>
      </c>
      <c r="AC182" s="7300">
        <f>IF(VLOOKUP($A182,'8 Oct - LIVE LDS Data'!$A$3:$AAD$1504,75,FALSE)=0/1/1900,"",VLOOKUP($A182,'8 Oct - LIVE LDS Data'!$A$3:$AAD$1504,75,FALSE))</f>
        <v>45685</v>
      </c>
      <c r="AD182" s="7300">
        <f>IF(VLOOKUP($A182,'8 Oct - LIVE LDS Data'!$A$3:$AAD$1504,76,FALSE)=0/1/1900,"",VLOOKUP($A182,'8 Oct - LIVE LDS Data'!$A$3:$AAD$1504,76,FALSE))</f>
        <v>45763</v>
      </c>
    </row>
    <row r="183" spans="1:30" s="610" customFormat="1" ht="30" hidden="1" customHeight="1" x14ac:dyDescent="0.2">
      <c r="A183" s="1465" t="s">
        <v>3466</v>
      </c>
      <c r="B183" s="1465"/>
      <c r="C183" s="1465" t="s">
        <v>3467</v>
      </c>
      <c r="D183" s="1466"/>
      <c r="E183" s="1466"/>
      <c r="F183" s="7293" t="str">
        <f>IF(VLOOKUP($A183,'8 Oct - LIVE LDS Data'!$A$3:$AAD$1504,4,FALSE)=0/1/1900,"",VLOOKUP($A183,'8 Oct - LIVE LDS Data'!$A$3:$AAD$1504,4,FALSE))</f>
        <v>Local Plan</v>
      </c>
      <c r="G183" s="7294">
        <f>IF(VLOOKUP($A183,'8 Oct - LIVE LDS Data'!$A$3:$AAD$1504,6,FALSE)=0/1/1900,"",VLOOKUP($A183,'8 Oct - LIVE LDS Data'!$A$3:$AAD$1504,6,FALSE))</f>
        <v>2024</v>
      </c>
      <c r="H183" s="7294">
        <f>IF(VLOOKUP($A183,'8 Oct - LIVE LDS Data'!$A$3:$AAD$1504,7,FALSE)=0/1/1900,"",VLOOKUP($A183,'8 Oct - LIVE LDS Data'!$A$3:$AAD$1504,7,FALSE))</f>
        <v>2042</v>
      </c>
      <c r="I183" s="7294" t="str">
        <f>IF(VLOOKUP($A183,'8 Oct - LIVE LDS Data'!$A$3:$AAD$1504,8,FALSE)=0/1/1900,"",VLOOKUP($A183,'8 Oct - LIVE LDS Data'!$A$3:$AAD$1504,8,FALSE))</f>
        <v>N</v>
      </c>
      <c r="J183" s="7294" t="str">
        <f>IF(VLOOKUP($A183,'8 Oct - LIVE LDS Data'!$A$3:$AAD$1504,9,FALSE)=0/1/1900,"",VLOOKUP($A183,'8 Oct - LIVE LDS Data'!$A$3:$AAD$1504,9,FALSE))</f>
        <v>N</v>
      </c>
      <c r="K183" s="7295">
        <f>IF(VLOOKUP($A183,'8 Oct - LIVE LDS Data'!$A$3:$AAD$1504,10,FALSE)=0/1/1900,"",VLOOKUP($A183,'8 Oct - LIVE LDS Data'!$A$3:$AAD$1504,10,FALSE))</f>
        <v>43157</v>
      </c>
      <c r="L183" s="7297">
        <f>IF(VLOOKUP($A183,'8 Oct - LIVE LDS Data'!$A$3:$AAD$1504,33,FALSE)=0/1/1900,"",VLOOKUP($A183,'8 Oct - LIVE LDS Data'!$A$3:$AAD$1504,33,FALSE))</f>
        <v>45474</v>
      </c>
      <c r="M183" s="7297">
        <f>IF(VLOOKUP($A183,'8 Oct - LIVE LDS Data'!$A$3:$AAD$1504,34,FALSE)=0/1/1900,"",VLOOKUP($A183,'8 Oct - LIVE LDS Data'!$A$3:$AAD$1504,34,FALSE))</f>
        <v>45498</v>
      </c>
      <c r="N183" s="7297" t="str">
        <f>IF(VLOOKUP($A183,'8 Oct - LIVE LDS Data'!$A$3:$AAD$1504,40,FALSE)=0/1/1900,"",VLOOKUP($A183,'8 Oct - LIVE LDS Data'!$A$3:$AAD$1504,40,FALSE))</f>
        <v/>
      </c>
      <c r="O183" s="7297" t="str">
        <f>IF(VLOOKUP($A183,'8 Oct - LIVE LDS Data'!$A$3:$AAD$1504,41,FALSE)=0/1/1900,"",VLOOKUP($A183,'8 Oct - LIVE LDS Data'!$A$3:$AAD$1504,41,FALSE))</f>
        <v/>
      </c>
      <c r="P183" s="7297" t="str">
        <f>IF(VLOOKUP($A183,'8 Oct - LIVE LDS Data'!$A$3:$AAD$1504,47,FALSE)=0/1/1900,"",VLOOKUP($A183,'8 Oct - LIVE LDS Data'!$A$3:$AAD$1504,47,FALSE))</f>
        <v/>
      </c>
      <c r="Q183" s="7297" t="str">
        <f>IF(VLOOKUP($A183,'8 Oct - LIVE LDS Data'!$A$3:$AAD$1504,48,FALSE)=0/1/1900,"",VLOOKUP($A183,'8 Oct - LIVE LDS Data'!$A$3:$AAD$1504,48,FALSE))</f>
        <v/>
      </c>
      <c r="R183" s="7297" t="str">
        <f>IF(VLOOKUP($A183,'8 Oct - LIVE LDS Data'!$A$3:$AAD$1504,54,FALSE)=0/1/1900,"",VLOOKUP($A183,'8 Oct - LIVE LDS Data'!$A$3:$AAD$1504,54,FALSE))</f>
        <v/>
      </c>
      <c r="S183" s="7297" t="str">
        <f>IF(VLOOKUP($A183,'8 Oct - LIVE LDS Data'!$A$3:$AAD$1504,55,FALSE)=0/1/1900,"",VLOOKUP($A183,'8 Oct - LIVE LDS Data'!$A$3:$AAD$1504,55,FALSE))</f>
        <v/>
      </c>
      <c r="T183" s="7297">
        <f>IF(VLOOKUP($A183,'8 Oct - LIVE LDS Data'!$A$3:$AAD$1504,60,FALSE)=0/1/1900,"",VLOOKUP($A183,'8 Oct - LIVE LDS Data'!$A$3:$AAD$1504,60,FALSE))</f>
        <v>46054</v>
      </c>
      <c r="U183" s="7297">
        <f>IF(VLOOKUP($A183,'8 Oct - LIVE LDS Data'!$A$3:$AAD$1504,63,FALSE)=0/1/1900,"",VLOOKUP($A183,'8 Oct - LIVE LDS Data'!$A$3:$AAD$1504,63,FALSE))</f>
        <v>46143</v>
      </c>
      <c r="V183" s="7297">
        <f>IF(VLOOKUP($A183,'8 Oct - LIVE LDS Data'!$A$3:$AAD$1504,66,FALSE)=0/1/1900,"",VLOOKUP($A183,'8 Oct - LIVE LDS Data'!$A$3:$AAD$1504,66,FALSE))</f>
        <v>46235</v>
      </c>
      <c r="W183" s="7537" t="str">
        <f>IF(VLOOKUP($A183,'8 Oct - LIVE LDS Data'!$A$3:$AAD$1504,68,FALSE)=0/1/1900,"",VLOOKUP($A183,'8 Oct - LIVE LDS Data'!$A$3:$AAD$1504,68,FALSE))</f>
        <v>The LPA report delays arising from a need to do additional work identifying sites to accommodate increased housing numbers, and strategic transport issues. They now expect to publish the Reg19 plan in February 2026 and submit in May/June 2026 (PDT Oct 2025)</v>
      </c>
      <c r="X183" s="7314" t="str">
        <f>IF(VLOOKUP($A183,'8 Oct - LIVE LDS Data'!$A$3:$AAD$1504,79,FALSE)=0/1/1900,"",VLOOKUP($A183,'8 Oct - LIVE LDS Data'!$A$3:$AAD$1504,79,FALSE))</f>
        <v>Reg 18 completed</v>
      </c>
      <c r="Y183" s="7315" t="s">
        <v>3757</v>
      </c>
      <c r="Z183" s="7538" t="s">
        <v>8054</v>
      </c>
      <c r="AA183" s="7300">
        <f>IF(VLOOKUP($A183,'8 Oct - LIVE LDS Data'!$A$3:$AAD$1504,72,FALSE)=0/1/1900,"",VLOOKUP($A183,'8 Oct - LIVE LDS Data'!$A$3:$AAD$1504,72,FALSE))</f>
        <v>45665</v>
      </c>
      <c r="AB183" s="7300">
        <f>IF(VLOOKUP($A183,'8 Oct - LIVE LDS Data'!$A$3:$AAD$1504,73,FALSE)=0/1/1900,"",VLOOKUP($A183,'8 Oct - LIVE LDS Data'!$A$3:$AAD$1504,73,FALSE))</f>
        <v>45762</v>
      </c>
      <c r="AC183" s="7300">
        <f>IF(VLOOKUP($A183,'8 Oct - LIVE LDS Data'!$A$3:$AAD$1504,75,FALSE)=0/1/1900,"",VLOOKUP($A183,'8 Oct - LIVE LDS Data'!$A$3:$AAD$1504,75,FALSE))</f>
        <v>44271</v>
      </c>
      <c r="AD183" s="7300">
        <f>IF(VLOOKUP($A183,'8 Oct - LIVE LDS Data'!$A$3:$AAD$1504,76,FALSE)=0/1/1900,"",VLOOKUP($A183,'8 Oct - LIVE LDS Data'!$A$3:$AAD$1504,76,FALSE))</f>
        <v>45936</v>
      </c>
    </row>
    <row r="184" spans="1:30" s="610" customFormat="1" ht="30" hidden="1" customHeight="1" x14ac:dyDescent="0.2">
      <c r="A184" s="1465" t="s">
        <v>3489</v>
      </c>
      <c r="B184" s="1465"/>
      <c r="C184" s="1467" t="s">
        <v>3490</v>
      </c>
      <c r="D184" s="1480"/>
      <c r="E184" s="1480"/>
      <c r="F184" s="7293" t="str">
        <f>IF(VLOOKUP($A184,'8 Oct - LIVE LDS Data'!$A$3:$AAD$1504,4,FALSE)=0/1/1900,"",VLOOKUP($A184,'8 Oct - LIVE LDS Data'!$A$3:$AAD$1504,4,FALSE))</f>
        <v>Swindon New Local Plan [reset]</v>
      </c>
      <c r="G184" s="7294">
        <f>IF(VLOOKUP($A184,'8 Oct - LIVE LDS Data'!$A$3:$AAD$1504,6,FALSE)=0/1/1900,"",VLOOKUP($A184,'8 Oct - LIVE LDS Data'!$A$3:$AAD$1504,6,FALSE))</f>
        <v>2016</v>
      </c>
      <c r="H184" s="7294">
        <f>IF(VLOOKUP($A184,'8 Oct - LIVE LDS Data'!$A$3:$AAD$1504,7,FALSE)=0/1/1900,"",VLOOKUP($A184,'8 Oct - LIVE LDS Data'!$A$3:$AAD$1504,7,FALSE))</f>
        <v>2036</v>
      </c>
      <c r="I184" s="7294" t="str">
        <f>IF(VLOOKUP($A184,'8 Oct - LIVE LDS Data'!$A$3:$AAD$1504,8,FALSE)=0/1/1900,"",VLOOKUP($A184,'8 Oct - LIVE LDS Data'!$A$3:$AAD$1504,8,FALSE))</f>
        <v>N</v>
      </c>
      <c r="J184" s="7294" t="str">
        <f>IF(VLOOKUP($A184,'8 Oct - LIVE LDS Data'!$A$3:$AAD$1504,9,FALSE)=0/1/1900,"",VLOOKUP($A184,'8 Oct - LIVE LDS Data'!$A$3:$AAD$1504,9,FALSE))</f>
        <v>N</v>
      </c>
      <c r="K184" s="7295">
        <f>IF(VLOOKUP($A184,'8 Oct - LIVE LDS Data'!$A$3:$AAD$1504,10,FALSE)=0/1/1900,"",VLOOKUP($A184,'8 Oct - LIVE LDS Data'!$A$3:$AAD$1504,10,FALSE))</f>
        <v>42089</v>
      </c>
      <c r="L184" s="7297">
        <f>IF(VLOOKUP($A184,'8 Oct - LIVE LDS Data'!$A$3:$AAD$1504,33,FALSE)=0/1/1900,"",VLOOKUP($A184,'8 Oct - LIVE LDS Data'!$A$3:$AAD$1504,33,FALSE))</f>
        <v>45839</v>
      </c>
      <c r="M184" s="7297" t="str">
        <f>IF(VLOOKUP($A184,'8 Oct - LIVE LDS Data'!$A$3:$AAD$1504,34,FALSE)=0/1/1900,"",VLOOKUP($A184,'8 Oct - LIVE LDS Data'!$A$3:$AAD$1504,34,FALSE))</f>
        <v/>
      </c>
      <c r="N184" s="7297" t="str">
        <f>IF(VLOOKUP($A184,'8 Oct - LIVE LDS Data'!$A$3:$AAD$1504,40,FALSE)=0/1/1900,"",VLOOKUP($A184,'8 Oct - LIVE LDS Data'!$A$3:$AAD$1504,40,FALSE))</f>
        <v/>
      </c>
      <c r="O184" s="7297" t="str">
        <f>IF(VLOOKUP($A184,'8 Oct - LIVE LDS Data'!$A$3:$AAD$1504,41,FALSE)=0/1/1900,"",VLOOKUP($A184,'8 Oct - LIVE LDS Data'!$A$3:$AAD$1504,41,FALSE))</f>
        <v/>
      </c>
      <c r="P184" s="7297" t="str">
        <f>IF(VLOOKUP($A184,'8 Oct - LIVE LDS Data'!$A$3:$AAD$1504,47,FALSE)=0/1/1900,"",VLOOKUP($A184,'8 Oct - LIVE LDS Data'!$A$3:$AAD$1504,47,FALSE))</f>
        <v/>
      </c>
      <c r="Q184" s="7297" t="str">
        <f>IF(VLOOKUP($A184,'8 Oct - LIVE LDS Data'!$A$3:$AAD$1504,48,FALSE)=0/1/1900,"",VLOOKUP($A184,'8 Oct - LIVE LDS Data'!$A$3:$AAD$1504,48,FALSE))</f>
        <v/>
      </c>
      <c r="R184" s="7297" t="str">
        <f>IF(VLOOKUP($A184,'8 Oct - LIVE LDS Data'!$A$3:$AAD$1504,54,FALSE)=0/1/1900,"",VLOOKUP($A184,'8 Oct - LIVE LDS Data'!$A$3:$AAD$1504,54,FALSE))</f>
        <v/>
      </c>
      <c r="S184" s="7297" t="str">
        <f>IF(VLOOKUP($A184,'8 Oct - LIVE LDS Data'!$A$3:$AAD$1504,55,FALSE)=0/1/1900,"",VLOOKUP($A184,'8 Oct - LIVE LDS Data'!$A$3:$AAD$1504,55,FALSE))</f>
        <v/>
      </c>
      <c r="T184" s="7297">
        <f>IF(VLOOKUP($A184,'8 Oct - LIVE LDS Data'!$A$3:$AAD$1504,60,FALSE)=0/1/1900,"",VLOOKUP($A184,'8 Oct - LIVE LDS Data'!$A$3:$AAD$1504,60,FALSE))</f>
        <v>46113</v>
      </c>
      <c r="U184" s="7297">
        <f>IF(VLOOKUP($A184,'8 Oct - LIVE LDS Data'!$A$3:$AAD$1504,63,FALSE)=0/1/1900,"",VLOOKUP($A184,'8 Oct - LIVE LDS Data'!$A$3:$AAD$1504,63,FALSE))</f>
        <v>46296</v>
      </c>
      <c r="V184" s="7297">
        <f>IF(VLOOKUP($A184,'8 Oct - LIVE LDS Data'!$A$3:$AAD$1504,66,FALSE)=0/1/1900,"",VLOOKUP($A184,'8 Oct - LIVE LDS Data'!$A$3:$AAD$1504,66,FALSE))</f>
        <v>46722</v>
      </c>
      <c r="W184" s="7537" t="str">
        <f>IF(VLOOKUP($A184,'8 Oct - LIVE LDS Data'!$A$3:$AAD$1504,68,FALSE)=0/1/1900,"",VLOOKUP($A184,'8 Oct - LIVE LDS Data'!$A$3:$AAD$1504,68,FALSE))</f>
        <v>Scope, Issues and Preferred Options (Regulation 18) - Summer 2025
Public consultation on Pre‐submission (Regulation 19) - Spring 2026
Submission to Secretary of State (Regulation 22) - Autumn 2026
Adoption (Regulation 26) - December 2027</v>
      </c>
      <c r="X184" s="7314" t="str">
        <f>IF(VLOOKUP($A184,'8 Oct - LIVE LDS Data'!$A$3:$AAD$1504,79,FALSE)=0/1/1900,"",VLOOKUP($A184,'8 Oct - LIVE LDS Data'!$A$3:$AAD$1504,79,FALSE))</f>
        <v>Reg 18 yet to start
(Reg 18 exp. Summer 2025]</v>
      </c>
      <c r="Y184" s="7315" t="s">
        <v>3757</v>
      </c>
      <c r="Z184" s="7538" t="s">
        <v>8062</v>
      </c>
      <c r="AA184" s="7300">
        <f>IF(VLOOKUP($A184,'8 Oct - LIVE LDS Data'!$A$3:$AAD$1504,72,FALSE)=0/1/1900,"",VLOOKUP($A184,'8 Oct - LIVE LDS Data'!$A$3:$AAD$1504,72,FALSE))</f>
        <v>45589</v>
      </c>
      <c r="AB184" s="7300">
        <f>IF(VLOOKUP($A184,'8 Oct - LIVE LDS Data'!$A$3:$AAD$1504,73,FALSE)=0/1/1900,"",VLOOKUP($A184,'8 Oct - LIVE LDS Data'!$A$3:$AAD$1504,73,FALSE))</f>
        <v>45762</v>
      </c>
      <c r="AC184" s="7300" t="str">
        <f>IF(VLOOKUP($A184,'8 Oct - LIVE LDS Data'!$A$3:$AAD$1504,75,FALSE)=0/1/1900,"",VLOOKUP($A184,'8 Oct - LIVE LDS Data'!$A$3:$AAD$1504,75,FALSE))</f>
        <v/>
      </c>
      <c r="AD184" s="7300">
        <f>IF(VLOOKUP($A184,'8 Oct - LIVE LDS Data'!$A$3:$AAD$1504,76,FALSE)=0/1/1900,"",VLOOKUP($A184,'8 Oct - LIVE LDS Data'!$A$3:$AAD$1504,76,FALSE))</f>
        <v>45762</v>
      </c>
    </row>
    <row r="185" spans="1:30" s="610" customFormat="1" ht="30" hidden="1" customHeight="1" x14ac:dyDescent="0.2">
      <c r="A185" s="1465" t="s">
        <v>3514</v>
      </c>
      <c r="B185" s="1465"/>
      <c r="C185" s="1465" t="s">
        <v>3515</v>
      </c>
      <c r="D185" s="1466"/>
      <c r="E185" s="1466"/>
      <c r="F185" s="7293" t="str">
        <f>IF(VLOOKUP($A185,'8 Oct - LIVE LDS Data'!$A$3:$AAD$1504,4,FALSE)=0/1/1900,"",VLOOKUP($A185,'8 Oct - LIVE LDS Data'!$A$3:$AAD$1504,4,FALSE))</f>
        <v>Local Plan 2022-2043</v>
      </c>
      <c r="G185" s="7294">
        <f>IF(VLOOKUP($A185,'8 Oct - LIVE LDS Data'!$A$3:$AAD$1504,6,FALSE)=0/1/1900,"",VLOOKUP($A185,'8 Oct - LIVE LDS Data'!$A$3:$AAD$1504,6,FALSE))</f>
        <v>2022</v>
      </c>
      <c r="H185" s="7294">
        <f>IF(VLOOKUP($A185,'8 Oct - LIVE LDS Data'!$A$3:$AAD$1504,7,FALSE)=0/1/1900,"",VLOOKUP($A185,'8 Oct - LIVE LDS Data'!$A$3:$AAD$1504,7,FALSE))</f>
        <v>2043</v>
      </c>
      <c r="I185" s="7294" t="str">
        <f>IF(VLOOKUP($A185,'8 Oct - LIVE LDS Data'!$A$3:$AAD$1504,8,FALSE)=0/1/1900,"",VLOOKUP($A185,'8 Oct - LIVE LDS Data'!$A$3:$AAD$1504,8,FALSE))</f>
        <v>N</v>
      </c>
      <c r="J185" s="7294" t="str">
        <f>IF(VLOOKUP($A185,'8 Oct - LIVE LDS Data'!$A$3:$AAD$1504,9,FALSE)=0/1/1900,"",VLOOKUP($A185,'8 Oct - LIVE LDS Data'!$A$3:$AAD$1504,9,FALSE))</f>
        <v>N</v>
      </c>
      <c r="K185" s="7295">
        <f>IF(VLOOKUP($A185,'8 Oct - LIVE LDS Data'!$A$3:$AAD$1504,10,FALSE)=0/1/1900,"",VLOOKUP($A185,'8 Oct - LIVE LDS Data'!$A$3:$AAD$1504,10,FALSE))</f>
        <v>42423</v>
      </c>
      <c r="L185" s="7297">
        <f>IF(VLOOKUP($A185,'8 Oct - LIVE LDS Data'!$A$3:$AAD$1504,33,FALSE)=0/1/1900,"",VLOOKUP($A185,'8 Oct - LIVE LDS Data'!$A$3:$AAD$1504,33,FALSE))</f>
        <v>44805</v>
      </c>
      <c r="M185" s="7297">
        <f>IF(VLOOKUP($A185,'8 Oct - LIVE LDS Data'!$A$3:$AAD$1504,34,FALSE)=0/1/1900,"",VLOOKUP($A185,'8 Oct - LIVE LDS Data'!$A$3:$AAD$1504,34,FALSE))</f>
        <v>44805</v>
      </c>
      <c r="N185" s="7297" t="str">
        <f>IF(VLOOKUP($A185,'8 Oct - LIVE LDS Data'!$A$3:$AAD$1504,40,FALSE)=0/1/1900,"",VLOOKUP($A185,'8 Oct - LIVE LDS Data'!$A$3:$AAD$1504,40,FALSE))</f>
        <v/>
      </c>
      <c r="O185" s="7297" t="str">
        <f>IF(VLOOKUP($A185,'8 Oct - LIVE LDS Data'!$A$3:$AAD$1504,41,FALSE)=0/1/1900,"",VLOOKUP($A185,'8 Oct - LIVE LDS Data'!$A$3:$AAD$1504,41,FALSE))</f>
        <v/>
      </c>
      <c r="P185" s="7297" t="str">
        <f>IF(VLOOKUP($A185,'8 Oct - LIVE LDS Data'!$A$3:$AAD$1504,47,FALSE)=0/1/1900,"",VLOOKUP($A185,'8 Oct - LIVE LDS Data'!$A$3:$AAD$1504,47,FALSE))</f>
        <v/>
      </c>
      <c r="Q185" s="7297" t="str">
        <f>IF(VLOOKUP($A185,'8 Oct - LIVE LDS Data'!$A$3:$AAD$1504,48,FALSE)=0/1/1900,"",VLOOKUP($A185,'8 Oct - LIVE LDS Data'!$A$3:$AAD$1504,48,FALSE))</f>
        <v/>
      </c>
      <c r="R185" s="7297" t="str">
        <f>IF(VLOOKUP($A185,'8 Oct - LIVE LDS Data'!$A$3:$AAD$1504,54,FALSE)=0/1/1900,"",VLOOKUP($A185,'8 Oct - LIVE LDS Data'!$A$3:$AAD$1504,54,FALSE))</f>
        <v/>
      </c>
      <c r="S185" s="7297" t="str">
        <f>IF(VLOOKUP($A185,'8 Oct - LIVE LDS Data'!$A$3:$AAD$1504,55,FALSE)=0/1/1900,"",VLOOKUP($A185,'8 Oct - LIVE LDS Data'!$A$3:$AAD$1504,55,FALSE))</f>
        <v/>
      </c>
      <c r="T185" s="7297">
        <f>IF(VLOOKUP($A185,'8 Oct - LIVE LDS Data'!$A$3:$AAD$1504,60,FALSE)=0/1/1900,"",VLOOKUP($A185,'8 Oct - LIVE LDS Data'!$A$3:$AAD$1504,60,FALSE))</f>
        <v>46054</v>
      </c>
      <c r="U185" s="7297">
        <f>IF(VLOOKUP($A185,'8 Oct - LIVE LDS Data'!$A$3:$AAD$1504,63,FALSE)=0/1/1900,"",VLOOKUP($A185,'8 Oct - LIVE LDS Data'!$A$3:$AAD$1504,63,FALSE))</f>
        <v>46357</v>
      </c>
      <c r="V185" s="7297" t="str">
        <f>IF(VLOOKUP($A185,'8 Oct - LIVE LDS Data'!$A$3:$AAD$1504,66,FALSE)=0/1/1900,"",VLOOKUP($A185,'8 Oct - LIVE LDS Data'!$A$3:$AAD$1504,66,FALSE))</f>
        <v/>
      </c>
      <c r="W185" s="7537" t="str">
        <f>IF(VLOOKUP($A185,'8 Oct - LIVE LDS Data'!$A$3:$AAD$1504,68,FALSE)=0/1/1900,"",VLOOKUP($A185,'8 Oct - LIVE LDS Data'!$A$3:$AAD$1504,68,FALSE))</f>
        <v>Submission now exp. Dec 2026</v>
      </c>
      <c r="X185" s="7544" t="str">
        <f>IF(VLOOKUP($A185,'8 Oct - LIVE LDS Data'!$A$3:$AAD$1504,79,FALSE)=0/1/1900,"",VLOOKUP($A185,'8 Oct - LIVE LDS Data'!$A$3:$AAD$1504,79,FALSE))</f>
        <v>Reg 18 completed
[Reg 19 exp. Feb-2026]</v>
      </c>
      <c r="Y185" s="7315" t="s">
        <v>3757</v>
      </c>
      <c r="Z185" s="7538" t="s">
        <v>8058</v>
      </c>
      <c r="AA185" s="7543">
        <f>IF(VLOOKUP($A185,'8 Oct - LIVE LDS Data'!$A$3:$AAD$1504,72,FALSE)=0/1/1900,"",VLOOKUP($A185,'8 Oct - LIVE LDS Data'!$A$3:$AAD$1504,72,FALSE))</f>
        <v>45320</v>
      </c>
      <c r="AB185" s="7543">
        <f>IF(VLOOKUP($A185,'8 Oct - LIVE LDS Data'!$A$3:$AAD$1504,73,FALSE)=0/1/1900,"",VLOOKUP($A185,'8 Oct - LIVE LDS Data'!$A$3:$AAD$1504,73,FALSE))</f>
        <v>45762</v>
      </c>
      <c r="AC185" s="7543" t="str">
        <f>IF(VLOOKUP($A185,'8 Oct - LIVE LDS Data'!$A$3:$AAD$1504,75,FALSE)=0/1/1900,"",VLOOKUP($A185,'8 Oct - LIVE LDS Data'!$A$3:$AAD$1504,75,FALSE))</f>
        <v/>
      </c>
      <c r="AD185" s="7543">
        <f>IF(VLOOKUP($A185,'8 Oct - LIVE LDS Data'!$A$3:$AAD$1504,76,FALSE)=0/1/1900,"",VLOOKUP($A185,'8 Oct - LIVE LDS Data'!$A$3:$AAD$1504,76,FALSE))</f>
        <v>45762</v>
      </c>
    </row>
    <row r="186" spans="1:30" s="610" customFormat="1" ht="30" hidden="1" customHeight="1" x14ac:dyDescent="0.2">
      <c r="A186" s="1465" t="s">
        <v>3574</v>
      </c>
      <c r="B186" s="1465"/>
      <c r="C186" s="1465" t="s">
        <v>3575</v>
      </c>
      <c r="D186" s="1466"/>
      <c r="E186" s="1466"/>
      <c r="F186" s="7293" t="str">
        <f>IF(VLOOKUP($A186,'8 Oct - LIVE LDS Data'!$A$3:$AAD$1504,4,FALSE)=0/1/1900,"",VLOOKUP($A186,'8 Oct - LIVE LDS Data'!$A$3:$AAD$1504,4,FALSE))</f>
        <v>Telford and Wrekin Local Plan Review</v>
      </c>
      <c r="G186" s="7294">
        <f>IF(VLOOKUP($A186,'8 Oct - LIVE LDS Data'!$A$3:$AAD$1504,6,FALSE)=0/1/1900,"",VLOOKUP($A186,'8 Oct - LIVE LDS Data'!$A$3:$AAD$1504,6,FALSE))</f>
        <v>2020</v>
      </c>
      <c r="H186" s="7294">
        <f>IF(VLOOKUP($A186,'8 Oct - LIVE LDS Data'!$A$3:$AAD$1504,7,FALSE)=0/1/1900,"",VLOOKUP($A186,'8 Oct - LIVE LDS Data'!$A$3:$AAD$1504,7,FALSE))</f>
        <v>2040</v>
      </c>
      <c r="I186" s="7294" t="str">
        <f>IF(VLOOKUP($A186,'8 Oct - LIVE LDS Data'!$A$3:$AAD$1504,8,FALSE)=0/1/1900,"",VLOOKUP($A186,'8 Oct - LIVE LDS Data'!$A$3:$AAD$1504,8,FALSE))</f>
        <v>N</v>
      </c>
      <c r="J186" s="7294" t="str">
        <f>IF(VLOOKUP($A186,'8 Oct - LIVE LDS Data'!$A$3:$AAD$1504,9,FALSE)=0/1/1900,"",VLOOKUP($A186,'8 Oct - LIVE LDS Data'!$A$3:$AAD$1504,9,FALSE))</f>
        <v>N</v>
      </c>
      <c r="K186" s="7295">
        <f>IF(VLOOKUP($A186,'8 Oct - LIVE LDS Data'!$A$3:$AAD$1504,10,FALSE)=0/1/1900,"",VLOOKUP($A186,'8 Oct - LIVE LDS Data'!$A$3:$AAD$1504,10,FALSE))</f>
        <v>43111</v>
      </c>
      <c r="L186" s="7297">
        <f>IF(VLOOKUP($A186,'8 Oct - LIVE LDS Data'!$A$3:$AAD$1504,33,FALSE)=0/1/1900,"",VLOOKUP($A186,'8 Oct - LIVE LDS Data'!$A$3:$AAD$1504,33,FALSE))</f>
        <v>44013</v>
      </c>
      <c r="M186" s="7297">
        <f>IF(VLOOKUP($A186,'8 Oct - LIVE LDS Data'!$A$3:$AAD$1504,34,FALSE)=0/1/1900,"",VLOOKUP($A186,'8 Oct - LIVE LDS Data'!$A$3:$AAD$1504,34,FALSE))</f>
        <v>44116</v>
      </c>
      <c r="N186" s="7297">
        <f>IF(VLOOKUP($A186,'8 Oct - LIVE LDS Data'!$A$3:$AAD$1504,40,FALSE)=0/1/1900,"",VLOOKUP($A186,'8 Oct - LIVE LDS Data'!$A$3:$AAD$1504,40,FALSE))</f>
        <v>44774</v>
      </c>
      <c r="O186" s="7297">
        <f>IF(VLOOKUP($A186,'8 Oct - LIVE LDS Data'!$A$3:$AAD$1504,41,FALSE)=0/1/1900,"",VLOOKUP($A186,'8 Oct - LIVE LDS Data'!$A$3:$AAD$1504,41,FALSE))</f>
        <v>44746</v>
      </c>
      <c r="P186" s="7297">
        <f>IF(VLOOKUP($A186,'8 Oct - LIVE LDS Data'!$A$3:$AAD$1504,47,FALSE)=0/1/1900,"",VLOOKUP($A186,'8 Oct - LIVE LDS Data'!$A$3:$AAD$1504,47,FALSE))</f>
        <v>45200</v>
      </c>
      <c r="Q186" s="7297">
        <f>IF(VLOOKUP($A186,'8 Oct - LIVE LDS Data'!$A$3:$AAD$1504,48,FALSE)=0/1/1900,"",VLOOKUP($A186,'8 Oct - LIVE LDS Data'!$A$3:$AAD$1504,48,FALSE))</f>
        <v>45224</v>
      </c>
      <c r="R186" s="7297" t="str">
        <f>IF(VLOOKUP($A186,'8 Oct - LIVE LDS Data'!$A$3:$AAD$1504,54,FALSE)=0/1/1900,"",VLOOKUP($A186,'8 Oct - LIVE LDS Data'!$A$3:$AAD$1504,54,FALSE))</f>
        <v/>
      </c>
      <c r="S186" s="7297" t="str">
        <f>IF(VLOOKUP($A186,'8 Oct - LIVE LDS Data'!$A$3:$AAD$1504,55,FALSE)=0/1/1900,"",VLOOKUP($A186,'8 Oct - LIVE LDS Data'!$A$3:$AAD$1504,55,FALSE))</f>
        <v/>
      </c>
      <c r="T186" s="7297">
        <f>IF(VLOOKUP($A186,'8 Oct - LIVE LDS Data'!$A$3:$AAD$1504,60,FALSE)=0/1/1900,"",VLOOKUP($A186,'8 Oct - LIVE LDS Data'!$A$3:$AAD$1504,60,FALSE))</f>
        <v>45748</v>
      </c>
      <c r="U186" s="7297">
        <f>IF(VLOOKUP($A186,'8 Oct - LIVE LDS Data'!$A$3:$AAD$1504,63,FALSE)=0/1/1900,"",VLOOKUP($A186,'8 Oct - LIVE LDS Data'!$A$3:$AAD$1504,63,FALSE))</f>
        <v>45778</v>
      </c>
      <c r="V186" s="7297" t="str">
        <f>IF(VLOOKUP($A186,'8 Oct - LIVE LDS Data'!$A$3:$AAD$1504,66,FALSE)=0/1/1900,"",VLOOKUP($A186,'8 Oct - LIVE LDS Data'!$A$3:$AAD$1504,66,FALSE))</f>
        <v>TBC</v>
      </c>
      <c r="W186" s="7537" t="str">
        <f>IF(VLOOKUP($A186,'8 Oct - LIVE LDS Data'!$A$3:$AAD$1504,68,FALSE)=0/1/1900,"",VLOOKUP($A186,'8 Oct - LIVE LDS Data'!$A$3:$AAD$1504,68,FALSE))</f>
        <v>Submitted 12 Sep 2025</v>
      </c>
      <c r="X186" s="7314" t="str">
        <f>IF(VLOOKUP($A186,'8 Oct - LIVE LDS Data'!$A$3:$AAD$1504,79,FALSE)=0/1/1900,"",VLOOKUP($A186,'8 Oct - LIVE LDS Data'!$A$3:$AAD$1504,79,FALSE))</f>
        <v>Submitted Sep 2025</v>
      </c>
      <c r="Y186" s="7315" t="s">
        <v>90</v>
      </c>
      <c r="Z186" s="7538" t="s">
        <v>8056</v>
      </c>
      <c r="AA186" s="7300">
        <f>IF(VLOOKUP($A186,'8 Oct - LIVE LDS Data'!$A$3:$AAD$1504,72,FALSE)=0/1/1900,"",VLOOKUP($A186,'8 Oct - LIVE LDS Data'!$A$3:$AAD$1504,72,FALSE))</f>
        <v>45932</v>
      </c>
      <c r="AB186" s="7300">
        <f>IF(VLOOKUP($A186,'8 Oct - LIVE LDS Data'!$A$3:$AAD$1504,73,FALSE)=0/1/1900,"",VLOOKUP($A186,'8 Oct - LIVE LDS Data'!$A$3:$AAD$1504,73,FALSE))</f>
        <v>45758</v>
      </c>
      <c r="AC186" s="7300">
        <f>IF(VLOOKUP($A186,'8 Oct - LIVE LDS Data'!$A$3:$AAD$1504,75,FALSE)=0/1/1900,"",VLOOKUP($A186,'8 Oct - LIVE LDS Data'!$A$3:$AAD$1504,75,FALSE))</f>
        <v>44271</v>
      </c>
      <c r="AD186" s="7300">
        <f>IF(VLOOKUP($A186,'8 Oct - LIVE LDS Data'!$A$3:$AAD$1504,76,FALSE)=0/1/1900,"",VLOOKUP($A186,'8 Oct - LIVE LDS Data'!$A$3:$AAD$1504,76,FALSE))</f>
        <v>45932</v>
      </c>
    </row>
    <row r="187" spans="1:30" s="610" customFormat="1" ht="30" hidden="1" customHeight="1" x14ac:dyDescent="0.2">
      <c r="A187" s="7557" t="s">
        <v>3588</v>
      </c>
      <c r="B187" s="7301"/>
      <c r="C187" s="7301" t="s">
        <v>3589</v>
      </c>
      <c r="D187" s="7302"/>
      <c r="E187" s="7302"/>
      <c r="F187" s="7293" t="str">
        <f>IF(VLOOKUP($A187,'8 Oct - LIVE LDS Data'!$A$3:$AAD$1504,4,FALSE)=0/1/1900,"",VLOOKUP($A187,'8 Oct - LIVE LDS Data'!$A$3:$AAD$1504,4,FALSE))</f>
        <v>Tendring District Local Plan (North Essex Garden Communities) Section 1 - Review (to extend period beyond 2033)</v>
      </c>
      <c r="G187" s="7294">
        <f>IF(VLOOKUP($A187,'8 Oct - LIVE LDS Data'!$A$3:$AAD$1504,6,FALSE)=0/1/1900,"",VLOOKUP($A187,'8 Oct - LIVE LDS Data'!$A$3:$AAD$1504,6,FALSE))</f>
        <v>2013</v>
      </c>
      <c r="H187" s="7294">
        <f>IF(VLOOKUP($A187,'8 Oct - LIVE LDS Data'!$A$3:$AAD$1504,7,FALSE)=0/1/1900,"",VLOOKUP($A187,'8 Oct - LIVE LDS Data'!$A$3:$AAD$1504,7,FALSE))</f>
        <v>2041</v>
      </c>
      <c r="I187" s="7294" t="str">
        <f>IF(VLOOKUP($A187,'8 Oct - LIVE LDS Data'!$A$3:$AAD$1504,8,FALSE)=0/1/1900,"",VLOOKUP($A187,'8 Oct - LIVE LDS Data'!$A$3:$AAD$1504,8,FALSE))</f>
        <v>Y</v>
      </c>
      <c r="J187" s="7294" t="str">
        <f>IF(VLOOKUP($A187,'8 Oct - LIVE LDS Data'!$A$3:$AAD$1504,9,FALSE)=0/1/1900,"",VLOOKUP($A187,'8 Oct - LIVE LDS Data'!$A$3:$AAD$1504,9,FALSE))</f>
        <v>N</v>
      </c>
      <c r="K187" s="7295">
        <f>IF(VLOOKUP($A187,'8 Oct - LIVE LDS Data'!$A$3:$AAD$1504,10,FALSE)=0/1/1900,"",VLOOKUP($A187,'8 Oct - LIVE LDS Data'!$A$3:$AAD$1504,10,FALSE))</f>
        <v>44222</v>
      </c>
      <c r="L187" s="7297">
        <f>IF(VLOOKUP($A187,'8 Oct - LIVE LDS Data'!$A$3:$AAD$1504,33,FALSE)=0/1/1900,"",VLOOKUP($A187,'8 Oct - LIVE LDS Data'!$A$3:$AAD$1504,33,FALSE))</f>
        <v>45748</v>
      </c>
      <c r="M187" s="7297">
        <f>IF(VLOOKUP($A187,'8 Oct - LIVE LDS Data'!$A$3:$AAD$1504,34,FALSE)=0/1/1900,"",VLOOKUP($A187,'8 Oct - LIVE LDS Data'!$A$3:$AAD$1504,34,FALSE))</f>
        <v>45719</v>
      </c>
      <c r="N187" s="7297">
        <f>IF(VLOOKUP($A187,'8 Oct - LIVE LDS Data'!$A$3:$AAD$1504,40,FALSE)=0/1/1900,"",VLOOKUP($A187,'8 Oct - LIVE LDS Data'!$A$3:$AAD$1504,40,FALSE))</f>
        <v>45901</v>
      </c>
      <c r="O187" s="7297" t="str">
        <f>IF(VLOOKUP($A187,'8 Oct - LIVE LDS Data'!$A$3:$AAD$1504,41,FALSE)=0/1/1900,"",VLOOKUP($A187,'8 Oct - LIVE LDS Data'!$A$3:$AAD$1504,41,FALSE))</f>
        <v/>
      </c>
      <c r="P187" s="7297" t="str">
        <f>IF(VLOOKUP($A187,'8 Oct - LIVE LDS Data'!$A$3:$AAD$1504,47,FALSE)=0/1/1900,"",VLOOKUP($A187,'8 Oct - LIVE LDS Data'!$A$3:$AAD$1504,47,FALSE))</f>
        <v/>
      </c>
      <c r="Q187" s="7297" t="str">
        <f>IF(VLOOKUP($A187,'8 Oct - LIVE LDS Data'!$A$3:$AAD$1504,48,FALSE)=0/1/1900,"",VLOOKUP($A187,'8 Oct - LIVE LDS Data'!$A$3:$AAD$1504,48,FALSE))</f>
        <v/>
      </c>
      <c r="R187" s="7297" t="str">
        <f>IF(VLOOKUP($A187,'8 Oct - LIVE LDS Data'!$A$3:$AAD$1504,54,FALSE)=0/1/1900,"",VLOOKUP($A187,'8 Oct - LIVE LDS Data'!$A$3:$AAD$1504,54,FALSE))</f>
        <v/>
      </c>
      <c r="S187" s="7297" t="str">
        <f>IF(VLOOKUP($A187,'8 Oct - LIVE LDS Data'!$A$3:$AAD$1504,55,FALSE)=0/1/1900,"",VLOOKUP($A187,'8 Oct - LIVE LDS Data'!$A$3:$AAD$1504,55,FALSE))</f>
        <v/>
      </c>
      <c r="T187" s="7297">
        <f>IF(VLOOKUP($A187,'8 Oct - LIVE LDS Data'!$A$3:$AAD$1504,60,FALSE)=0/1/1900,"",VLOOKUP($A187,'8 Oct - LIVE LDS Data'!$A$3:$AAD$1504,60,FALSE))</f>
        <v>46023</v>
      </c>
      <c r="U187" s="7297">
        <f>IF(VLOOKUP($A187,'8 Oct - LIVE LDS Data'!$A$3:$AAD$1504,63,FALSE)=0/1/1900,"",VLOOKUP($A187,'8 Oct - LIVE LDS Data'!$A$3:$AAD$1504,63,FALSE))</f>
        <v>46054</v>
      </c>
      <c r="V187" s="7297">
        <f>IF(VLOOKUP($A187,'8 Oct - LIVE LDS Data'!$A$3:$AAD$1504,66,FALSE)=0/1/1900,"",VLOOKUP($A187,'8 Oct - LIVE LDS Data'!$A$3:$AAD$1504,66,FALSE))</f>
        <v>46296</v>
      </c>
      <c r="W187" s="7545" t="str">
        <f>IF(VLOOKUP($A187,'8 Oct - LIVE LDS Data'!$A$3:$AAD$1504,68,FALSE)=0/1/1900,"",VLOOKUP($A187,'8 Oct - LIVE LDS Data'!$A$3:$AAD$1504,68,FALSE))</f>
        <v>Had indictaed was proceeding under new system but latest LDS and timetable show will be submitted early 2026 under current system (before Dec 2026 deadline)</v>
      </c>
      <c r="X187" s="7314" t="str">
        <f>IF(VLOOKUP($A187,'8 Oct - LIVE LDS Data'!$A$3:$AAD$1504,79,FALSE)=0/1/1900,"",VLOOKUP($A187,'8 Oct - LIVE LDS Data'!$A$3:$AAD$1504,79,FALSE))</f>
        <v>Reg 18 ongoing</v>
      </c>
      <c r="Y187" s="7317" t="s">
        <v>3757</v>
      </c>
      <c r="Z187" s="7546" t="s">
        <v>8051</v>
      </c>
      <c r="AA187" s="7300">
        <f>IF(VLOOKUP($A187,'8 Oct - LIVE LDS Data'!$A$3:$AAD$1504,72,FALSE)=0/1/1900,"",VLOOKUP($A187,'8 Oct - LIVE LDS Data'!$A$3:$AAD$1504,72,FALSE))</f>
        <v>45455</v>
      </c>
      <c r="AB187" s="7300">
        <f>IF(VLOOKUP($A187,'8 Oct - LIVE LDS Data'!$A$3:$AAD$1504,73,FALSE)=0/1/1900,"",VLOOKUP($A187,'8 Oct - LIVE LDS Data'!$A$3:$AAD$1504,73,FALSE))</f>
        <v>45758</v>
      </c>
      <c r="AC187" s="7300" t="str">
        <f>IF(VLOOKUP($A187,'8 Oct - LIVE LDS Data'!$A$3:$AAD$1504,75,FALSE)=0/1/1900,"",VLOOKUP($A187,'8 Oct - LIVE LDS Data'!$A$3:$AAD$1504,75,FALSE))</f>
        <v/>
      </c>
      <c r="AD187" s="7300">
        <f>IF(VLOOKUP($A187,'8 Oct - LIVE LDS Data'!$A$3:$AAD$1504,76,FALSE)=0/1/1900,"",VLOOKUP($A187,'8 Oct - LIVE LDS Data'!$A$3:$AAD$1504,76,FALSE))</f>
        <v>45758</v>
      </c>
    </row>
    <row r="188" spans="1:30" s="610" customFormat="1" ht="30" hidden="1" customHeight="1" x14ac:dyDescent="0.2">
      <c r="A188" s="1465" t="s">
        <v>3598</v>
      </c>
      <c r="B188" s="1465"/>
      <c r="C188" s="1465" t="s">
        <v>3599</v>
      </c>
      <c r="D188" s="1466"/>
      <c r="E188" s="1466"/>
      <c r="F188" s="7293" t="str">
        <f>IF(VLOOKUP($A188,'8 Oct - LIVE LDS Data'!$A$3:$AAD$1504,4,FALSE)=0/1/1900,"",VLOOKUP($A188,'8 Oct - LIVE LDS Data'!$A$3:$AAD$1504,4,FALSE))</f>
        <v>Local Plan 2040</v>
      </c>
      <c r="G188" s="7294" t="str">
        <f>IF(VLOOKUP($A188,'8 Oct - LIVE LDS Data'!$A$3:$AAD$1504,6,FALSE)=0/1/1900,"",VLOOKUP($A188,'8 Oct - LIVE LDS Data'!$A$3:$AAD$1504,6,FALSE))</f>
        <v>2020</v>
      </c>
      <c r="H188" s="7294" t="str">
        <f>IF(VLOOKUP($A188,'8 Oct - LIVE LDS Data'!$A$3:$AAD$1504,7,FALSE)=0/1/1900,"",VLOOKUP($A188,'8 Oct - LIVE LDS Data'!$A$3:$AAD$1504,7,FALSE))</f>
        <v>2040</v>
      </c>
      <c r="I188" s="7294" t="str">
        <f>IF(VLOOKUP($A188,'8 Oct - LIVE LDS Data'!$A$3:$AAD$1504,8,FALSE)=0/1/1900,"",VLOOKUP($A188,'8 Oct - LIVE LDS Data'!$A$3:$AAD$1504,8,FALSE))</f>
        <v>N</v>
      </c>
      <c r="J188" s="7294" t="str">
        <f>IF(VLOOKUP($A188,'8 Oct - LIVE LDS Data'!$A$3:$AAD$1504,9,FALSE)=0/1/1900,"",VLOOKUP($A188,'8 Oct - LIVE LDS Data'!$A$3:$AAD$1504,9,FALSE))</f>
        <v>N</v>
      </c>
      <c r="K188" s="7295">
        <f>IF(VLOOKUP($A188,'8 Oct - LIVE LDS Data'!$A$3:$AAD$1504,10,FALSE)=0/1/1900,"",VLOOKUP($A188,'8 Oct - LIVE LDS Data'!$A$3:$AAD$1504,10,FALSE))</f>
        <v>42396</v>
      </c>
      <c r="L188" s="7297">
        <f>IF(VLOOKUP($A188,'8 Oct - LIVE LDS Data'!$A$3:$AAD$1504,33,FALSE)=0/1/1900,"",VLOOKUP($A188,'8 Oct - LIVE LDS Data'!$A$3:$AAD$1504,33,FALSE))</f>
        <v>43405</v>
      </c>
      <c r="M188" s="7297">
        <f>IF(VLOOKUP($A188,'8 Oct - LIVE LDS Data'!$A$3:$AAD$1504,34,FALSE)=0/1/1900,"",VLOOKUP($A188,'8 Oct - LIVE LDS Data'!$A$3:$AAD$1504,34,FALSE))</f>
        <v>43287</v>
      </c>
      <c r="N188" s="7297">
        <f>IF(VLOOKUP($A188,'8 Oct - LIVE LDS Data'!$A$3:$AAD$1504,40,FALSE)=0/1/1900,"",VLOOKUP($A188,'8 Oct - LIVE LDS Data'!$A$3:$AAD$1504,40,FALSE))</f>
        <v>43862</v>
      </c>
      <c r="O188" s="7297">
        <f>IF(VLOOKUP($A188,'8 Oct - LIVE LDS Data'!$A$3:$AAD$1504,41,FALSE)=0/1/1900,"",VLOOKUP($A188,'8 Oct - LIVE LDS Data'!$A$3:$AAD$1504,41,FALSE))</f>
        <v>44020</v>
      </c>
      <c r="P188" s="7297">
        <f>IF(VLOOKUP($A188,'8 Oct - LIVE LDS Data'!$A$3:$AAD$1504,47,FALSE)=0/1/1900,"",VLOOKUP($A188,'8 Oct - LIVE LDS Data'!$A$3:$AAD$1504,47,FALSE))</f>
        <v>44593</v>
      </c>
      <c r="Q188" s="7297">
        <f>IF(VLOOKUP($A188,'8 Oct - LIVE LDS Data'!$A$3:$AAD$1504,48,FALSE)=0/1/1900,"",VLOOKUP($A188,'8 Oct - LIVE LDS Data'!$A$3:$AAD$1504,48,FALSE))</f>
        <v>44603</v>
      </c>
      <c r="R188" s="7297">
        <f>IF(VLOOKUP($A188,'8 Oct - LIVE LDS Data'!$A$3:$AAD$1504,54,FALSE)=0/1/1900,"",VLOOKUP($A188,'8 Oct - LIVE LDS Data'!$A$3:$AAD$1504,54,FALSE))</f>
        <v>45323</v>
      </c>
      <c r="S188" s="7297">
        <f>IF(VLOOKUP($A188,'8 Oct - LIVE LDS Data'!$A$3:$AAD$1504,55,FALSE)=0/1/1900,"",VLOOKUP($A188,'8 Oct - LIVE LDS Data'!$A$3:$AAD$1504,55,FALSE))</f>
        <v>45328</v>
      </c>
      <c r="T188" s="7297">
        <f>IF(VLOOKUP($A188,'8 Oct - LIVE LDS Data'!$A$3:$AAD$1504,60,FALSE)=0/1/1900,"",VLOOKUP($A188,'8 Oct - LIVE LDS Data'!$A$3:$AAD$1504,60,FALSE))</f>
        <v>46174</v>
      </c>
      <c r="U188" s="7297">
        <f>IF(VLOOKUP($A188,'8 Oct - LIVE LDS Data'!$A$3:$AAD$1504,63,FALSE)=0/1/1900,"",VLOOKUP($A188,'8 Oct - LIVE LDS Data'!$A$3:$AAD$1504,63,FALSE))</f>
        <v>46266</v>
      </c>
      <c r="V188" s="7297">
        <f>IF(VLOOKUP($A188,'8 Oct - LIVE LDS Data'!$A$3:$AAD$1504,66,FALSE)=0/1/1900,"",VLOOKUP($A188,'8 Oct - LIVE LDS Data'!$A$3:$AAD$1504,66,FALSE))</f>
        <v>46722</v>
      </c>
      <c r="W188" s="7537" t="str">
        <f>IF(VLOOKUP($A188,'8 Oct - LIVE LDS Data'!$A$3:$AAD$1504,68,FALSE)=0/1/1900,"",VLOOKUP($A188,'8 Oct - LIVE LDS Data'!$A$3:$AAD$1504,68,FALSE))</f>
        <v>Additional Revised Reg 18 Q3 2025 (September 2025); Reg 19 now June 2026; Submission now Sep 2026 and Adoption exp. Dec 2027</v>
      </c>
      <c r="X188" s="7314" t="str">
        <f>IF(VLOOKUP($A188,'8 Oct - LIVE LDS Data'!$A$3:$AAD$1504,79,FALSE)=0/1/1900,"",VLOOKUP($A188,'8 Oct - LIVE LDS Data'!$A$3:$AAD$1504,79,FALSE))</f>
        <v>Reg 18 ongoing
[see notes]</v>
      </c>
      <c r="Y188" s="7315" t="s">
        <v>90</v>
      </c>
      <c r="Z188" s="7538" t="s">
        <v>8052</v>
      </c>
      <c r="AA188" s="7300">
        <f>IF(VLOOKUP($A188,'8 Oct - LIVE LDS Data'!$A$3:$AAD$1504,72,FALSE)=0/1/1900,"",VLOOKUP($A188,'8 Oct - LIVE LDS Data'!$A$3:$AAD$1504,72,FALSE))</f>
        <v>45575</v>
      </c>
      <c r="AB188" s="7300">
        <f>IF(VLOOKUP($A188,'8 Oct - LIVE LDS Data'!$A$3:$AAD$1504,73,FALSE)=0/1/1900,"",VLOOKUP($A188,'8 Oct - LIVE LDS Data'!$A$3:$AAD$1504,73,FALSE))</f>
        <v>45758</v>
      </c>
      <c r="AC188" s="7300">
        <f>IF(VLOOKUP($A188,'8 Oct - LIVE LDS Data'!$A$3:$AAD$1504,75,FALSE)=0/1/1900,"",VLOOKUP($A188,'8 Oct - LIVE LDS Data'!$A$3:$AAD$1504,75,FALSE))</f>
        <v>45687</v>
      </c>
      <c r="AD188" s="7300">
        <f>IF(VLOOKUP($A188,'8 Oct - LIVE LDS Data'!$A$3:$AAD$1504,76,FALSE)=0/1/1900,"",VLOOKUP($A188,'8 Oct - LIVE LDS Data'!$A$3:$AAD$1504,76,FALSE))</f>
        <v>45758</v>
      </c>
    </row>
    <row r="189" spans="1:30" s="610" customFormat="1" ht="30" customHeight="1" x14ac:dyDescent="0.2">
      <c r="A189" s="1465" t="s">
        <v>3614</v>
      </c>
      <c r="B189" s="2612"/>
      <c r="C189" s="1465" t="s">
        <v>3615</v>
      </c>
      <c r="D189" s="1466"/>
      <c r="E189" s="1466"/>
      <c r="F189" s="7293" t="str">
        <f>IF(VLOOKUP($A189,'8 Oct - LIVE LDS Data'!$A$3:$AAD$1504,4,FALSE)=0/1/1900,"",VLOOKUP($A189,'8 Oct - LIVE LDS Data'!$A$3:$AAD$1504,4,FALSE))</f>
        <v xml:space="preserve">The Cheltenham, Gloucester and Tewkesbury Strategic and Local Plan (CGTSLP) </v>
      </c>
      <c r="G189" s="7294" t="str">
        <f>IF(VLOOKUP($A189,'8 Oct - LIVE LDS Data'!$A$3:$AAD$1504,6,FALSE)=0/1/1900,"",VLOOKUP($A189,'8 Oct - LIVE LDS Data'!$A$3:$AAD$1504,6,FALSE))</f>
        <v>2021</v>
      </c>
      <c r="H189" s="7294" t="str">
        <f>IF(VLOOKUP($A189,'8 Oct - LIVE LDS Data'!$A$3:$AAD$1504,7,FALSE)=0/1/1900,"",VLOOKUP($A189,'8 Oct - LIVE LDS Data'!$A$3:$AAD$1504,7,FALSE))</f>
        <v>2036</v>
      </c>
      <c r="I189" s="7294" t="str">
        <f>IF(VLOOKUP($A189,'8 Oct - LIVE LDS Data'!$A$3:$AAD$1504,8,FALSE)=0/1/1900,"",VLOOKUP($A189,'8 Oct - LIVE LDS Data'!$A$3:$AAD$1504,8,FALSE))</f>
        <v>N</v>
      </c>
      <c r="J189" s="7294" t="str">
        <f>IF(VLOOKUP($A189,'8 Oct - LIVE LDS Data'!$A$3:$AAD$1504,9,FALSE)=0/1/1900,"",VLOOKUP($A189,'8 Oct - LIVE LDS Data'!$A$3:$AAD$1504,9,FALSE))</f>
        <v>Y</v>
      </c>
      <c r="K189" s="7295">
        <f>IF(VLOOKUP($A189,'8 Oct - LIVE LDS Data'!$A$3:$AAD$1504,10,FALSE)=0/1/1900,"",VLOOKUP($A189,'8 Oct - LIVE LDS Data'!$A$3:$AAD$1504,10,FALSE))</f>
        <v>43080</v>
      </c>
      <c r="L189" s="7297">
        <f>IF(VLOOKUP($A189,'8 Oct - LIVE LDS Data'!$A$3:$AAD$1504,33,FALSE)=0/1/1900,"",VLOOKUP($A189,'8 Oct - LIVE LDS Data'!$A$3:$AAD$1504,33,FALSE))</f>
        <v>43374</v>
      </c>
      <c r="M189" s="7297">
        <f>IF(VLOOKUP($A189,'8 Oct - LIVE LDS Data'!$A$3:$AAD$1504,34,FALSE)=0/1/1900,"",VLOOKUP($A189,'8 Oct - LIVE LDS Data'!$A$3:$AAD$1504,34,FALSE))</f>
        <v>43416</v>
      </c>
      <c r="N189" s="7297">
        <f>IF(VLOOKUP($A189,'8 Oct - LIVE LDS Data'!$A$3:$AAD$1504,40,FALSE)=0/1/1900,"",VLOOKUP($A189,'8 Oct - LIVE LDS Data'!$A$3:$AAD$1504,40,FALSE))</f>
        <v>45200</v>
      </c>
      <c r="O189" s="7297">
        <f>IF(VLOOKUP($A189,'8 Oct - LIVE LDS Data'!$A$3:$AAD$1504,41,FALSE)=0/1/1900,"",VLOOKUP($A189,'8 Oct - LIVE LDS Data'!$A$3:$AAD$1504,41,FALSE))</f>
        <v>45292</v>
      </c>
      <c r="P189" s="7297">
        <f>IF(VLOOKUP($A189,'8 Oct - LIVE LDS Data'!$A$3:$AAD$1504,47,FALSE)=0/1/1900,"",VLOOKUP($A189,'8 Oct - LIVE LDS Data'!$A$3:$AAD$1504,47,FALSE))</f>
        <v>46113</v>
      </c>
      <c r="Q189" s="7297" t="str">
        <f>IF(VLOOKUP($A189,'8 Oct - LIVE LDS Data'!$A$3:$AAD$1504,48,FALSE)=0/1/1900,"",VLOOKUP($A189,'8 Oct - LIVE LDS Data'!$A$3:$AAD$1504,48,FALSE))</f>
        <v/>
      </c>
      <c r="R189" s="7297" t="str">
        <f>IF(VLOOKUP($A189,'8 Oct - LIVE LDS Data'!$A$3:$AAD$1504,54,FALSE)=0/1/1900,"",VLOOKUP($A189,'8 Oct - LIVE LDS Data'!$A$3:$AAD$1504,54,FALSE))</f>
        <v/>
      </c>
      <c r="S189" s="7297" t="str">
        <f>IF(VLOOKUP($A189,'8 Oct - LIVE LDS Data'!$A$3:$AAD$1504,55,FALSE)=0/1/1900,"",VLOOKUP($A189,'8 Oct - LIVE LDS Data'!$A$3:$AAD$1504,55,FALSE))</f>
        <v/>
      </c>
      <c r="T189" s="7297">
        <f>IF(VLOOKUP($A189,'8 Oct - LIVE LDS Data'!$A$3:$AAD$1504,60,FALSE)=0/1/1900,"",VLOOKUP($A189,'8 Oct - LIVE LDS Data'!$A$3:$AAD$1504,60,FALSE))</f>
        <v>46235</v>
      </c>
      <c r="U189" s="7297">
        <f>IF(VLOOKUP($A189,'8 Oct - LIVE LDS Data'!$A$3:$AAD$1504,63,FALSE)=0/1/1900,"",VLOOKUP($A189,'8 Oct - LIVE LDS Data'!$A$3:$AAD$1504,63,FALSE))</f>
        <v>46296</v>
      </c>
      <c r="V189" s="7297">
        <f>IF(VLOOKUP($A189,'8 Oct - LIVE LDS Data'!$A$3:$AAD$1504,66,FALSE)=0/1/1900,"",VLOOKUP($A189,'8 Oct - LIVE LDS Data'!$A$3:$AAD$1504,66,FALSE))</f>
        <v>46722</v>
      </c>
      <c r="W189" s="7537" t="str">
        <f>IF(VLOOKUP($A189,'8 Oct - LIVE LDS Data'!$A$3:$AAD$1504,68,FALSE)=0/1/1900,"",VLOOKUP($A189,'8 Oct - LIVE LDS Data'!$A$3:$AAD$1504,68,FALSE))</f>
        <v>Evidence gathering, plan-preparation and community and stakeholder engagement (Regulation 18) - February 2025 – April 2026
Consultation on Pre-Submission Strategic and Local Plan (Regulation 19) - August - September 2026
Submission to the Secretary of State (Regulation 22) - October – November 2026
Remaining stages TBC</v>
      </c>
      <c r="X189" s="7314" t="str">
        <f>IF(VLOOKUP($A189,'8 Oct - LIVE LDS Data'!$A$3:$AAD$1504,79,FALSE)=0/1/1900,"",VLOOKUP($A189,'8 Oct - LIVE LDS Data'!$A$3:$AAD$1504,79,FALSE))</f>
        <v>Reg 18 ongoing</v>
      </c>
      <c r="Y189" s="7315" t="s">
        <v>90</v>
      </c>
      <c r="Z189" s="7538" t="s">
        <v>8058</v>
      </c>
      <c r="AA189" s="7300">
        <f>IF(VLOOKUP($A189,'8 Oct - LIVE LDS Data'!$A$3:$AAD$1504,72,FALSE)=0/1/1900,"",VLOOKUP($A189,'8 Oct - LIVE LDS Data'!$A$3:$AAD$1504,72,FALSE))</f>
        <v>45589</v>
      </c>
      <c r="AB189" s="7300">
        <f>IF(VLOOKUP($A189,'8 Oct - LIVE LDS Data'!$A$3:$AAD$1504,73,FALSE)=0/1/1900,"",VLOOKUP($A189,'8 Oct - LIVE LDS Data'!$A$3:$AAD$1504,73,FALSE))</f>
        <v>45758</v>
      </c>
      <c r="AC189" s="7300">
        <f>IF(VLOOKUP($A189,'8 Oct - LIVE LDS Data'!$A$3:$AAD$1504,75,FALSE)=0/1/1900,"",VLOOKUP($A189,'8 Oct - LIVE LDS Data'!$A$3:$AAD$1504,75,FALSE))</f>
        <v>45678</v>
      </c>
      <c r="AD189" s="7300">
        <f>IF(VLOOKUP($A189,'8 Oct - LIVE LDS Data'!$A$3:$AAD$1504,76,FALSE)=0/1/1900,"",VLOOKUP($A189,'8 Oct - LIVE LDS Data'!$A$3:$AAD$1504,76,FALSE))</f>
        <v>45758</v>
      </c>
    </row>
    <row r="190" spans="1:30" s="610" customFormat="1" ht="30" hidden="1" customHeight="1" x14ac:dyDescent="0.2">
      <c r="A190" s="7309" t="s">
        <v>3620</v>
      </c>
      <c r="B190" s="7309"/>
      <c r="C190" s="7309" t="s">
        <v>3621</v>
      </c>
      <c r="D190" s="7310"/>
      <c r="E190" s="7310"/>
      <c r="F190" s="7293" t="str">
        <f>IF(VLOOKUP($A190,'8 Oct - LIVE LDS Data'!$A$3:$AAD$1504,4,FALSE)=0/1/1900,"",VLOOKUP($A190,'8 Oct - LIVE LDS Data'!$A$3:$AAD$1504,4,FALSE))</f>
        <v>Thanet Local Plan Partial update</v>
      </c>
      <c r="G190" s="7294" t="str">
        <f>IF(VLOOKUP($A190,'8 Oct - LIVE LDS Data'!$A$3:$AAD$1504,6,FALSE)=0/1/1900,"",VLOOKUP($A190,'8 Oct - LIVE LDS Data'!$A$3:$AAD$1504,6,FALSE))</f>
        <v>2011</v>
      </c>
      <c r="H190" s="7294" t="str">
        <f>IF(VLOOKUP($A190,'8 Oct - LIVE LDS Data'!$A$3:$AAD$1504,7,FALSE)=0/1/1900,"",VLOOKUP($A190,'8 Oct - LIVE LDS Data'!$A$3:$AAD$1504,7,FALSE))</f>
        <v>2040</v>
      </c>
      <c r="I190" s="7294" t="str">
        <f>IF(VLOOKUP($A190,'8 Oct - LIVE LDS Data'!$A$3:$AAD$1504,8,FALSE)=0/1/1900,"",VLOOKUP($A190,'8 Oct - LIVE LDS Data'!$A$3:$AAD$1504,8,FALSE))</f>
        <v>N</v>
      </c>
      <c r="J190" s="7294" t="str">
        <f>IF(VLOOKUP($A190,'8 Oct - LIVE LDS Data'!$A$3:$AAD$1504,9,FALSE)=0/1/1900,"",VLOOKUP($A190,'8 Oct - LIVE LDS Data'!$A$3:$AAD$1504,9,FALSE))</f>
        <v>N</v>
      </c>
      <c r="K190" s="7295">
        <f>IF(VLOOKUP($A190,'8 Oct - LIVE LDS Data'!$A$3:$AAD$1504,10,FALSE)=0/1/1900,"",VLOOKUP($A190,'8 Oct - LIVE LDS Data'!$A$3:$AAD$1504,10,FALSE))</f>
        <v>44021</v>
      </c>
      <c r="L190" s="7297">
        <f>IF(VLOOKUP($A190,'8 Oct - LIVE LDS Data'!$A$3:$AAD$1504,33,FALSE)=0/1/1900,"",VLOOKUP($A190,'8 Oct - LIVE LDS Data'!$A$3:$AAD$1504,33,FALSE))</f>
        <v>44501</v>
      </c>
      <c r="M190" s="7297">
        <f>IF(VLOOKUP($A190,'8 Oct - LIVE LDS Data'!$A$3:$AAD$1504,34,FALSE)=0/1/1900,"",VLOOKUP($A190,'8 Oct - LIVE LDS Data'!$A$3:$AAD$1504,34,FALSE))</f>
        <v>44539</v>
      </c>
      <c r="N190" s="7297">
        <f>IF(VLOOKUP($A190,'8 Oct - LIVE LDS Data'!$A$3:$AAD$1504,40,FALSE)=0/1/1900,"",VLOOKUP($A190,'8 Oct - LIVE LDS Data'!$A$3:$AAD$1504,40,FALSE))</f>
        <v>46266</v>
      </c>
      <c r="O190" s="7297" t="str">
        <f>IF(VLOOKUP($A190,'8 Oct - LIVE LDS Data'!$A$3:$AAD$1504,41,FALSE)=0/1/1900,"",VLOOKUP($A190,'8 Oct - LIVE LDS Data'!$A$3:$AAD$1504,41,FALSE))</f>
        <v/>
      </c>
      <c r="P190" s="7297" t="str">
        <f>IF(VLOOKUP($A190,'8 Oct - LIVE LDS Data'!$A$3:$AAD$1504,47,FALSE)=0/1/1900,"",VLOOKUP($A190,'8 Oct - LIVE LDS Data'!$A$3:$AAD$1504,47,FALSE))</f>
        <v/>
      </c>
      <c r="Q190" s="7297" t="str">
        <f>IF(VLOOKUP($A190,'8 Oct - LIVE LDS Data'!$A$3:$AAD$1504,48,FALSE)=0/1/1900,"",VLOOKUP($A190,'8 Oct - LIVE LDS Data'!$A$3:$AAD$1504,48,FALSE))</f>
        <v/>
      </c>
      <c r="R190" s="7297" t="str">
        <f>IF(VLOOKUP($A190,'8 Oct - LIVE LDS Data'!$A$3:$AAD$1504,54,FALSE)=0/1/1900,"",VLOOKUP($A190,'8 Oct - LIVE LDS Data'!$A$3:$AAD$1504,54,FALSE))</f>
        <v/>
      </c>
      <c r="S190" s="7297" t="str">
        <f>IF(VLOOKUP($A190,'8 Oct - LIVE LDS Data'!$A$3:$AAD$1504,55,FALSE)=0/1/1900,"",VLOOKUP($A190,'8 Oct - LIVE LDS Data'!$A$3:$AAD$1504,55,FALSE))</f>
        <v/>
      </c>
      <c r="T190" s="7297">
        <f>IF(VLOOKUP($A190,'8 Oct - LIVE LDS Data'!$A$3:$AAD$1504,60,FALSE)=0/1/1900,"",VLOOKUP($A190,'8 Oct - LIVE LDS Data'!$A$3:$AAD$1504,60,FALSE))</f>
        <v>46508</v>
      </c>
      <c r="U190" s="7297">
        <f>IF(VLOOKUP($A190,'8 Oct - LIVE LDS Data'!$A$3:$AAD$1504,63,FALSE)=0/1/1900,"",VLOOKUP($A190,'8 Oct - LIVE LDS Data'!$A$3:$AAD$1504,63,FALSE))</f>
        <v>46631</v>
      </c>
      <c r="V190" s="7297">
        <f>IF(VLOOKUP($A190,'8 Oct - LIVE LDS Data'!$A$3:$AAD$1504,66,FALSE)=0/1/1900,"",VLOOKUP($A190,'8 Oct - LIVE LDS Data'!$A$3:$AAD$1504,66,FALSE))</f>
        <v>46935</v>
      </c>
      <c r="W190" s="7537" t="str">
        <f>IF(VLOOKUP($A190,'8 Oct - LIVE LDS Data'!$A$3:$AAD$1504,68,FALSE)=0/1/1900,"",VLOOKUP($A190,'8 Oct - LIVE LDS Data'!$A$3:$AAD$1504,68,FALSE))</f>
        <v>Local Plan scoping &amp; early participation - Sept - Nov 2025
Local Plan “Notice” - March 2026
Gateway 1 - May 2026
Mandatory public consultation - Sept/Oct 2026
Gateway 2 - March 2027
Mandatory public consultation - May/June 2027
Gateway 3 - July 2027
Submission - Sept 2027
Examination -Sept 2027 - June 2028
Adoption - July 2028</v>
      </c>
      <c r="X190" s="7314" t="str">
        <f>IF(VLOOKUP($A190,'8 Oct - LIVE LDS Data'!$A$3:$AAD$1504,79,FALSE)=0/1/1900,"",VLOOKUP($A190,'8 Oct - LIVE LDS Data'!$A$3:$AAD$1504,79,FALSE))</f>
        <v>new plan to be prepared under new system</v>
      </c>
      <c r="Y190" s="7315" t="s">
        <v>90</v>
      </c>
      <c r="Z190" s="7538" t="s">
        <v>8055</v>
      </c>
      <c r="AA190" s="7300">
        <f>IF(VLOOKUP($A190,'8 Oct - LIVE LDS Data'!$A$3:$AAD$1504,72,FALSE)=0/1/1900,"",VLOOKUP($A190,'8 Oct - LIVE LDS Data'!$A$3:$AAD$1504,72,FALSE))</f>
        <v>45320</v>
      </c>
      <c r="AB190" s="7300">
        <f>IF(VLOOKUP($A190,'8 Oct - LIVE LDS Data'!$A$3:$AAD$1504,73,FALSE)=0/1/1900,"",VLOOKUP($A190,'8 Oct - LIVE LDS Data'!$A$3:$AAD$1504,73,FALSE))</f>
        <v>45758</v>
      </c>
      <c r="AC190" s="7300">
        <f>IF(VLOOKUP($A190,'8 Oct - LIVE LDS Data'!$A$3:$AAD$1504,75,FALSE)=0/1/1900,"",VLOOKUP($A190,'8 Oct - LIVE LDS Data'!$A$3:$AAD$1504,75,FALSE))</f>
        <v>45758</v>
      </c>
      <c r="AD190" s="7300">
        <f>IF(VLOOKUP($A190,'8 Oct - LIVE LDS Data'!$A$3:$AAD$1504,76,FALSE)=0/1/1900,"",VLOOKUP($A190,'8 Oct - LIVE LDS Data'!$A$3:$AAD$1504,76,FALSE))</f>
        <v>45685</v>
      </c>
    </row>
    <row r="191" spans="1:30" s="610" customFormat="1" ht="30" customHeight="1" x14ac:dyDescent="0.2">
      <c r="A191" s="1465"/>
      <c r="B191" s="3349" t="s">
        <v>3629</v>
      </c>
      <c r="C191" s="1468" t="s">
        <v>3630</v>
      </c>
      <c r="D191" s="1469"/>
      <c r="E191" s="1469"/>
      <c r="F191" s="7293" t="str">
        <f>IF(VLOOKUP($B191,'8 Oct - LIVE LDS Data'!$B$3:$AAD$1504,3,FALSE)=0/1/1900,"",VLOOKUP($B191,'8 Oct - LIVE LDS Data'!$B$3:$AAD$1504,3,FALSE))</f>
        <v>South West Hertfordshire 2050
Joint Strategic Plan</v>
      </c>
      <c r="G191" s="7311">
        <f>IF(VLOOKUP($B191,'8 Oct - LIVE LDS Data'!$B$3:$AAD$1504,5,FALSE)=0/1/1900,"",VLOOKUP($B191,'8 Oct - LIVE LDS Data'!$B$3:$AAD$1504,5,FALSE))</f>
        <v>2025</v>
      </c>
      <c r="H191" s="7311">
        <f>IF(VLOOKUP($B191,'8 Oct - LIVE LDS Data'!$B$3:$AAD$1504,6,FALSE)=0/1/1900,"",VLOOKUP($B191,'8 Oct - LIVE LDS Data'!$B$3:$AAD$1504,6,FALSE))</f>
        <v>2050</v>
      </c>
      <c r="I191" s="7295" t="str">
        <f>IF(VLOOKUP($B191,'8 Oct - LIVE LDS Data'!$B$3:$AAD$1504,7,FALSE)=0/1/1900,"",VLOOKUP($B191,'8 Oct - LIVE LDS Data'!$B$3:$AAD$1504,7,FALSE))</f>
        <v>N</v>
      </c>
      <c r="J191" s="7295" t="str">
        <f>IF(VLOOKUP($B191,'8 Oct - LIVE LDS Data'!$B$3:$AAD$1504,8,FALSE)=0/1/1900,"",VLOOKUP($B191,'8 Oct - LIVE LDS Data'!$B$3:$AAD$1504,8,FALSE))</f>
        <v>Y</v>
      </c>
      <c r="K191" s="7295">
        <f>IF(VLOOKUP($B191,'8 Oct - LIVE LDS Data'!$B$3:$AAD$1504,9,FALSE)=0/1/1900,"",VLOOKUP($B191,'8 Oct - LIVE LDS Data'!$B$3:$AAD$1504,9,FALSE))</f>
        <v>40833</v>
      </c>
      <c r="L191" s="7297">
        <f>IF(VLOOKUP($B191,'8 Oct - LIVE LDS Data'!$B$3:$AAD$1504,32,FALSE)=0/1/1900,"",VLOOKUP($B191,'8 Oct - LIVE LDS Data'!$B$3:$AAD$1504,32,FALSE))</f>
        <v>44805</v>
      </c>
      <c r="M191" s="7297">
        <f>IF(VLOOKUP($B191,'8 Oct - LIVE LDS Data'!$B$3:$AAD$1504,33,FALSE)=0/1/1900,"",VLOOKUP($B191,'8 Oct - LIVE LDS Data'!$B$3:$AAD$1504,33,FALSE))</f>
        <v>44809</v>
      </c>
      <c r="N191" s="7297">
        <f>IF(VLOOKUP($B191,'8 Oct - LIVE LDS Data'!$B$3:$AAD$1504,39,FALSE)=0/1/1900,"",VLOOKUP($B191,'8 Oct - LIVE LDS Data'!$B$3:$AAD$1504,39,FALSE))</f>
        <v>45444</v>
      </c>
      <c r="O191" s="7297" t="str">
        <f>IF(VLOOKUP($B191,'8 Oct - LIVE LDS Data'!$B$3:$AAD$1504,40,FALSE)=0/1/1900,"",VLOOKUP($B191,'8 Oct - LIVE LDS Data'!$B$3:$AAD$1504,40,FALSE))</f>
        <v/>
      </c>
      <c r="P191" s="7297" t="str">
        <f>IF(VLOOKUP($B191,'8 Oct - LIVE LDS Data'!$B$3:$AAD$1504,46,FALSE)=0/1/1900,"",VLOOKUP($B191,'8 Oct - LIVE LDS Data'!$B$3:$AAD$1504,46,FALSE))</f>
        <v/>
      </c>
      <c r="Q191" s="7297" t="str">
        <f>IF(VLOOKUP($B191,'8 Oct - LIVE LDS Data'!$B$3:$AAD$1504,47,FALSE)=0/1/1900,"",VLOOKUP($B191,'8 Oct - LIVE LDS Data'!$B$3:$AAD$1504,47,FALSE))</f>
        <v/>
      </c>
      <c r="R191" s="7297" t="str">
        <f>IF(VLOOKUP($B191,'8 Oct - LIVE LDS Data'!$B$3:$AAD$1504,53,FALSE)=0/1/1900,"",VLOOKUP($B191,'8 Oct - LIVE LDS Data'!$B$3:$AAD$1504,53,FALSE))</f>
        <v/>
      </c>
      <c r="S191" s="7297" t="str">
        <f>IF(VLOOKUP($B191,'8 Oct - LIVE LDS Data'!$B$3:$AAD$1504,54,FALSE)=0/1/1900,"",VLOOKUP($B191,'8 Oct - LIVE LDS Data'!$B$3:$AAD$1504,54,FALSE))</f>
        <v/>
      </c>
      <c r="T191" s="7297">
        <f>IF(VLOOKUP($B191,'8 Oct - LIVE LDS Data'!$B$3:$AAD$1504,59,FALSE)=0/1/1900,"",VLOOKUP($B191,'8 Oct - LIVE LDS Data'!$B$3:$AAD$1504,59,FALSE))</f>
        <v>45658</v>
      </c>
      <c r="U191" s="7297">
        <f>IF(VLOOKUP($B191,'8 Oct - LIVE LDS Data'!$B$3:$AAD$1504,62,FALSE)=0/1/1900,"",VLOOKUP($B191,'8 Oct - LIVE LDS Data'!$B$3:$AAD$1504,62,FALSE))</f>
        <v>45717</v>
      </c>
      <c r="V191" s="7297" t="str">
        <f>IF(VLOOKUP($B191,'8 Oct - LIVE LDS Data'!$B$3:$AAD$1504,65,FALSE)=0/1/1900,"",VLOOKUP($B191,'8 Oct - LIVE LDS Data'!$B$3:$AAD$1504,65,FALSE))</f>
        <v>TBC</v>
      </c>
      <c r="W191" s="7553" t="str">
        <f>IF(VLOOKUP($B191,'8 Oct - LIVE LDS Data'!$B$3:$AAD$1504,67,FALSE)=0/1/1900,"",VLOOKUP($B191,'8 Oct - LIVE LDS Data'!$B$3:$AAD$1504,67,FALSE))</f>
        <v>Very vague timeline but next consultation (on options for the scale and pattern of growth) expected mid-2024</v>
      </c>
      <c r="X191" s="7314" t="str">
        <f>IF(VLOOKUP($B191,'8 Oct - LIVE LDS Data'!$B$3:$AAD$1504,78,FALSE)=0/1/1900,"",VLOOKUP($B191,'8 Oct - LIVE LDS Data'!$B$3:$AAD$1504,78,FALSE))</f>
        <v>Reg 18 ongoing</v>
      </c>
      <c r="Y191" s="7315" t="s">
        <v>90</v>
      </c>
      <c r="Z191" s="7538" t="s">
        <v>8053</v>
      </c>
      <c r="AA191" s="7313">
        <f>IF(VLOOKUP($B191,'8 Oct - LIVE LDS Data'!$B$3:$AAD$1504,71,FALSE)=0/1/1900,"",VLOOKUP($B191,'8 Oct - LIVE LDS Data'!$B$3:$AAD$1504,71,FALSE))</f>
        <v>45468</v>
      </c>
      <c r="AB191" s="7313" t="str">
        <f>IF(VLOOKUP($B191,'8 Oct - LIVE LDS Data'!$B$3:$AAD$1504,72,FALSE)=0/1/1900,"",VLOOKUP($B191,'8 Oct - LIVE LDS Data'!$B$3:$AAD$1504,72,FALSE))</f>
        <v/>
      </c>
      <c r="AC191" s="7313">
        <f>IF(VLOOKUP($B191,'8 Oct - LIVE LDS Data'!$B$3:$AAD$1504,74,FALSE)=0/1/1900,"",VLOOKUP($B191,'8 Oct - LIVE LDS Data'!$B$3:$AAD$1504,74,FALSE))</f>
        <v>44803</v>
      </c>
      <c r="AD191" s="7313">
        <f>IF(VLOOKUP($B191,'8 Oct - LIVE LDS Data'!$B$3:$AAD$1504,75,FALSE)=0/1/1900,"",VLOOKUP($B191,'8 Oct - LIVE LDS Data'!$B$3:$AAD$1504,75,FALSE))</f>
        <v>45345</v>
      </c>
    </row>
    <row r="192" spans="1:30" s="610" customFormat="1" ht="30" hidden="1" customHeight="1" x14ac:dyDescent="0.2">
      <c r="A192" s="1465" t="s">
        <v>3631</v>
      </c>
      <c r="B192" s="1465"/>
      <c r="C192" s="1468" t="s">
        <v>3630</v>
      </c>
      <c r="D192" s="1469"/>
      <c r="E192" s="1469"/>
      <c r="F192" s="7293" t="str">
        <f>IF(VLOOKUP($A192,'8 Oct - LIVE LDS Data'!$A$3:$AAD$1504,4,FALSE)=0/1/1900,"",VLOOKUP($A192,'8 Oct - LIVE LDS Data'!$A$3:$AAD$1504,4,FALSE))</f>
        <v>Three Rivers Local Plan</v>
      </c>
      <c r="G192" s="7294" t="str">
        <f>IF(VLOOKUP($A192,'8 Oct - LIVE LDS Data'!$A$3:$AAD$1504,6,FALSE)=0/1/1900,"",VLOOKUP($A192,'8 Oct - LIVE LDS Data'!$A$3:$AAD$1504,6,FALSE))</f>
        <v>2023</v>
      </c>
      <c r="H192" s="7294" t="str">
        <f>IF(VLOOKUP($A192,'8 Oct - LIVE LDS Data'!$A$3:$AAD$1504,7,FALSE)=0/1/1900,"",VLOOKUP($A192,'8 Oct - LIVE LDS Data'!$A$3:$AAD$1504,7,FALSE))</f>
        <v>2041</v>
      </c>
      <c r="I192" s="7294" t="str">
        <f>IF(VLOOKUP($A192,'8 Oct - LIVE LDS Data'!$A$3:$AAD$1504,8,FALSE)=0/1/1900,"",VLOOKUP($A192,'8 Oct - LIVE LDS Data'!$A$3:$AAD$1504,8,FALSE))</f>
        <v>N</v>
      </c>
      <c r="J192" s="7294" t="str">
        <f>IF(VLOOKUP($A192,'8 Oct - LIVE LDS Data'!$A$3:$AAD$1504,9,FALSE)=0/1/1900,"",VLOOKUP($A192,'8 Oct - LIVE LDS Data'!$A$3:$AAD$1504,9,FALSE))</f>
        <v>N</v>
      </c>
      <c r="K192" s="7295">
        <f>IF(VLOOKUP($A192,'8 Oct - LIVE LDS Data'!$A$3:$AAD$1504,10,FALSE)=0/1/1900,"",VLOOKUP($A192,'8 Oct - LIVE LDS Data'!$A$3:$AAD$1504,10,FALSE))</f>
        <v>40833</v>
      </c>
      <c r="L192" s="7297">
        <f>IF(VLOOKUP($A192,'8 Oct - LIVE LDS Data'!$A$3:$AAD$1504,33,FALSE)=0/1/1900,"",VLOOKUP($A192,'8 Oct - LIVE LDS Data'!$A$3:$AAD$1504,33,FALSE))</f>
        <v>43405</v>
      </c>
      <c r="M192" s="7297">
        <f>IF(VLOOKUP($A192,'8 Oct - LIVE LDS Data'!$A$3:$AAD$1504,34,FALSE)=0/1/1900,"",VLOOKUP($A192,'8 Oct - LIVE LDS Data'!$A$3:$AAD$1504,34,FALSE))</f>
        <v>43399</v>
      </c>
      <c r="N192" s="7297">
        <f>IF(VLOOKUP($A192,'8 Oct - LIVE LDS Data'!$A$3:$AAD$1504,40,FALSE)=0/1/1900,"",VLOOKUP($A192,'8 Oct - LIVE LDS Data'!$A$3:$AAD$1504,40,FALSE))</f>
        <v>44317</v>
      </c>
      <c r="O192" s="7297">
        <f>IF(VLOOKUP($A192,'8 Oct - LIVE LDS Data'!$A$3:$AAD$1504,41,FALSE)=0/1/1900,"",VLOOKUP($A192,'8 Oct - LIVE LDS Data'!$A$3:$AAD$1504,41,FALSE))</f>
        <v>44358</v>
      </c>
      <c r="P192" s="7297">
        <f>IF(VLOOKUP($A192,'8 Oct - LIVE LDS Data'!$A$3:$AAD$1504,47,FALSE)=0/1/1900,"",VLOOKUP($A192,'8 Oct - LIVE LDS Data'!$A$3:$AAD$1504,47,FALSE))</f>
        <v>44927</v>
      </c>
      <c r="Q192" s="7297">
        <f>IF(VLOOKUP($A192,'8 Oct - LIVE LDS Data'!$A$3:$AAD$1504,48,FALSE)=0/1/1900,"",VLOOKUP($A192,'8 Oct - LIVE LDS Data'!$A$3:$AAD$1504,48,FALSE))</f>
        <v>44953</v>
      </c>
      <c r="R192" s="7297">
        <f>IF(VLOOKUP($A192,'8 Oct - LIVE LDS Data'!$A$3:$AAD$1504,54,FALSE)=0/1/1900,"",VLOOKUP($A192,'8 Oct - LIVE LDS Data'!$A$3:$AAD$1504,54,FALSE))</f>
        <v>45170</v>
      </c>
      <c r="S192" s="7297">
        <f>IF(VLOOKUP($A192,'8 Oct - LIVE LDS Data'!$A$3:$AAD$1504,55,FALSE)=0/1/1900,"",VLOOKUP($A192,'8 Oct - LIVE LDS Data'!$A$3:$AAD$1504,55,FALSE))</f>
        <v>45226</v>
      </c>
      <c r="T192" s="7297">
        <f>IF(VLOOKUP($A192,'8 Oct - LIVE LDS Data'!$A$3:$AAD$1504,60,FALSE)=0/1/1900,"",VLOOKUP($A192,'8 Oct - LIVE LDS Data'!$A$3:$AAD$1504,60,FALSE))</f>
        <v>46054</v>
      </c>
      <c r="U192" s="7297">
        <f>IF(VLOOKUP($A192,'8 Oct - LIVE LDS Data'!$A$3:$AAD$1504,63,FALSE)=0/1/1900,"",VLOOKUP($A192,'8 Oct - LIVE LDS Data'!$A$3:$AAD$1504,63,FALSE))</f>
        <v>46174</v>
      </c>
      <c r="V192" s="7297" t="str">
        <f>IF(VLOOKUP($A192,'8 Oct - LIVE LDS Data'!$A$3:$AAD$1504,66,FALSE)=0/1/1900,"",VLOOKUP($A192,'8 Oct - LIVE LDS Data'!$A$3:$AAD$1504,66,FALSE))</f>
        <v>TBC</v>
      </c>
      <c r="W192" s="7537" t="str">
        <f>IF(VLOOKUP($A192,'8 Oct - LIVE LDS Data'!$A$3:$AAD$1504,68,FALSE)=0/1/1900,"",VLOOKUP($A192,'8 Oct - LIVE LDS Data'!$A$3:$AAD$1504,68,FALSE))</f>
        <v>Submission now exp. June 2026</v>
      </c>
      <c r="X192" s="7314" t="str">
        <f>IF(VLOOKUP($A192,'8 Oct - LIVE LDS Data'!$A$3:$AAD$1504,79,FALSE)=0/1/1900,"",VLOOKUP($A192,'8 Oct - LIVE LDS Data'!$A$3:$AAD$1504,79,FALSE))</f>
        <v>Reg 18 completed</v>
      </c>
      <c r="Y192" s="7315" t="s">
        <v>90</v>
      </c>
      <c r="Z192" s="7538" t="s">
        <v>8053</v>
      </c>
      <c r="AA192" s="7300">
        <f>IF(VLOOKUP($A192,'8 Oct - LIVE LDS Data'!$A$3:$AAD$1504,72,FALSE)=0/1/1900,"",VLOOKUP($A192,'8 Oct - LIVE LDS Data'!$A$3:$AAD$1504,72,FALSE))</f>
        <v>45320</v>
      </c>
      <c r="AB192" s="7300">
        <f>IF(VLOOKUP($A192,'8 Oct - LIVE LDS Data'!$A$3:$AAD$1504,73,FALSE)=0/1/1900,"",VLOOKUP($A192,'8 Oct - LIVE LDS Data'!$A$3:$AAD$1504,73,FALSE))</f>
        <v>45758</v>
      </c>
      <c r="AC192" s="7300" t="str">
        <f>IF(VLOOKUP($A192,'8 Oct - LIVE LDS Data'!$A$3:$AAD$1504,75,FALSE)=0/1/1900,"",VLOOKUP($A192,'8 Oct - LIVE LDS Data'!$A$3:$AAD$1504,75,FALSE))</f>
        <v/>
      </c>
      <c r="AD192" s="7300">
        <f>IF(VLOOKUP($A192,'8 Oct - LIVE LDS Data'!$A$3:$AAD$1504,76,FALSE)=0/1/1900,"",VLOOKUP($A192,'8 Oct - LIVE LDS Data'!$A$3:$AAD$1504,76,FALSE))</f>
        <v>45758</v>
      </c>
    </row>
    <row r="193" spans="1:30" s="610" customFormat="1" ht="30" hidden="1" customHeight="1" x14ac:dyDescent="0.2">
      <c r="A193" s="1465" t="s">
        <v>3647</v>
      </c>
      <c r="B193" s="1465"/>
      <c r="C193" s="1465" t="s">
        <v>3648</v>
      </c>
      <c r="D193" s="1466"/>
      <c r="E193" s="1466"/>
      <c r="F193" s="7293" t="str">
        <f>IF(VLOOKUP($A193,'8 Oct - LIVE LDS Data'!$A$3:$AAD$1504,4,FALSE)=0/1/1900,"",VLOOKUP($A193,'8 Oct - LIVE LDS Data'!$A$3:$AAD$1504,4,FALSE))</f>
        <v>Thurrock Local Plan 2040</v>
      </c>
      <c r="G193" s="7294" t="str">
        <f>IF(VLOOKUP($A193,'8 Oct - LIVE LDS Data'!$A$3:$AAD$1504,6,FALSE)=0/1/1900,"",VLOOKUP($A193,'8 Oct - LIVE LDS Data'!$A$3:$AAD$1504,6,FALSE))</f>
        <v>2025</v>
      </c>
      <c r="H193" s="7294" t="str">
        <f>IF(VLOOKUP($A193,'8 Oct - LIVE LDS Data'!$A$3:$AAD$1504,7,FALSE)=0/1/1900,"",VLOOKUP($A193,'8 Oct - LIVE LDS Data'!$A$3:$AAD$1504,7,FALSE))</f>
        <v>2040</v>
      </c>
      <c r="I193" s="7294" t="str">
        <f>IF(VLOOKUP($A193,'8 Oct - LIVE LDS Data'!$A$3:$AAD$1504,8,FALSE)=0/1/1900,"",VLOOKUP($A193,'8 Oct - LIVE LDS Data'!$A$3:$AAD$1504,8,FALSE))</f>
        <v>N</v>
      </c>
      <c r="J193" s="7294" t="str">
        <f>IF(VLOOKUP($A193,'8 Oct - LIVE LDS Data'!$A$3:$AAD$1504,9,FALSE)=0/1/1900,"",VLOOKUP($A193,'8 Oct - LIVE LDS Data'!$A$3:$AAD$1504,9,FALSE))</f>
        <v>N</v>
      </c>
      <c r="K193" s="7295">
        <f>IF(VLOOKUP($A193,'8 Oct - LIVE LDS Data'!$A$3:$AAD$1504,10,FALSE)=0/1/1900,"",VLOOKUP($A193,'8 Oct - LIVE LDS Data'!$A$3:$AAD$1504,10,FALSE))</f>
        <v>42032</v>
      </c>
      <c r="L193" s="7297">
        <f>IF(VLOOKUP($A193,'8 Oct - LIVE LDS Data'!$A$3:$AAD$1504,33,FALSE)=0/1/1900,"",VLOOKUP($A193,'8 Oct - LIVE LDS Data'!$A$3:$AAD$1504,33,FALSE))</f>
        <v>42401</v>
      </c>
      <c r="M193" s="7297">
        <f>IF(VLOOKUP($A193,'8 Oct - LIVE LDS Data'!$A$3:$AAD$1504,34,FALSE)=0/1/1900,"",VLOOKUP($A193,'8 Oct - LIVE LDS Data'!$A$3:$AAD$1504,34,FALSE))</f>
        <v>42426</v>
      </c>
      <c r="N193" s="7297">
        <f>IF(VLOOKUP($A193,'8 Oct - LIVE LDS Data'!$A$3:$AAD$1504,40,FALSE)=0/1/1900,"",VLOOKUP($A193,'8 Oct - LIVE LDS Data'!$A$3:$AAD$1504,40,FALSE))</f>
        <v>42644</v>
      </c>
      <c r="O193" s="7297">
        <f>IF(VLOOKUP($A193,'8 Oct - LIVE LDS Data'!$A$3:$AAD$1504,41,FALSE)=0/1/1900,"",VLOOKUP($A193,'8 Oct - LIVE LDS Data'!$A$3:$AAD$1504,41,FALSE))</f>
        <v>43446</v>
      </c>
      <c r="P193" s="7297" t="str">
        <f>IF(VLOOKUP($A193,'8 Oct - LIVE LDS Data'!$A$3:$AAD$1504,47,FALSE)=0/1/1900,"",VLOOKUP($A193,'8 Oct - LIVE LDS Data'!$A$3:$AAD$1504,47,FALSE))</f>
        <v>Jan-2024
(was Jul-2023)</v>
      </c>
      <c r="Q193" s="7297">
        <f>IF(VLOOKUP($A193,'8 Oct - LIVE LDS Data'!$A$3:$AAD$1504,48,FALSE)=0/1/1900,"",VLOOKUP($A193,'8 Oct - LIVE LDS Data'!$A$3:$AAD$1504,48,FALSE))</f>
        <v>45278</v>
      </c>
      <c r="R193" s="7297" t="str">
        <f>IF(VLOOKUP($A193,'8 Oct - LIVE LDS Data'!$A$3:$AAD$1504,54,FALSE)=0/1/1900,"",VLOOKUP($A193,'8 Oct - LIVE LDS Data'!$A$3:$AAD$1504,54,FALSE))</f>
        <v/>
      </c>
      <c r="S193" s="7297" t="str">
        <f>IF(VLOOKUP($A193,'8 Oct - LIVE LDS Data'!$A$3:$AAD$1504,55,FALSE)=0/1/1900,"",VLOOKUP($A193,'8 Oct - LIVE LDS Data'!$A$3:$AAD$1504,55,FALSE))</f>
        <v/>
      </c>
      <c r="T193" s="7297">
        <f>IF(VLOOKUP($A193,'8 Oct - LIVE LDS Data'!$A$3:$AAD$1504,60,FALSE)=0/1/1900,"",VLOOKUP($A193,'8 Oct - LIVE LDS Data'!$A$3:$AAD$1504,60,FALSE))</f>
        <v>46054</v>
      </c>
      <c r="U193" s="7297">
        <f>IF(VLOOKUP($A193,'8 Oct - LIVE LDS Data'!$A$3:$AAD$1504,63,FALSE)=0/1/1900,"",VLOOKUP($A193,'8 Oct - LIVE LDS Data'!$A$3:$AAD$1504,63,FALSE))</f>
        <v>46235</v>
      </c>
      <c r="V193" s="7297">
        <f>IF(VLOOKUP($A193,'8 Oct - LIVE LDS Data'!$A$3:$AAD$1504,66,FALSE)=0/1/1900,"",VLOOKUP($A193,'8 Oct - LIVE LDS Data'!$A$3:$AAD$1504,66,FALSE))</f>
        <v>46784</v>
      </c>
      <c r="W193" s="7537" t="str">
        <f>IF(VLOOKUP($A193,'8 Oct - LIVE LDS Data'!$A$3:$AAD$1504,68,FALSE)=0/1/1900,"",VLOOKUP($A193,'8 Oct - LIVE LDS Data'!$A$3:$AAD$1504,68,FALSE))</f>
        <v>All Reg 18 consultations now completed but Reg 19 now Spring 2026 (c. Jan - Mar 2026).</v>
      </c>
      <c r="X193" s="7314" t="str">
        <f>IF(VLOOKUP($A193,'8 Oct - LIVE LDS Data'!$A$3:$AAD$1504,79,FALSE)=0/1/1900,"",VLOOKUP($A193,'8 Oct - LIVE LDS Data'!$A$3:$AAD$1504,79,FALSE))</f>
        <v>Reg 18 completed</v>
      </c>
      <c r="Y193" s="7315" t="s">
        <v>90</v>
      </c>
      <c r="Z193" s="7538" t="s">
        <v>8052</v>
      </c>
      <c r="AA193" s="7300">
        <f>IF(VLOOKUP($A193,'8 Oct - LIVE LDS Data'!$A$3:$AAD$1504,72,FALSE)=0/1/1900,"",VLOOKUP($A193,'8 Oct - LIVE LDS Data'!$A$3:$AAD$1504,72,FALSE))</f>
        <v>45631</v>
      </c>
      <c r="AB193" s="7300">
        <f>IF(VLOOKUP($A193,'8 Oct - LIVE LDS Data'!$A$3:$AAD$1504,73,FALSE)=0/1/1900,"",VLOOKUP($A193,'8 Oct - LIVE LDS Data'!$A$3:$AAD$1504,73,FALSE))</f>
        <v>45758</v>
      </c>
      <c r="AC193" s="7300">
        <f>IF(VLOOKUP($A193,'8 Oct - LIVE LDS Data'!$A$3:$AAD$1504,75,FALSE)=0/1/1900,"",VLOOKUP($A193,'8 Oct - LIVE LDS Data'!$A$3:$AAD$1504,75,FALSE))</f>
        <v>45758</v>
      </c>
      <c r="AD193" s="7300">
        <f>IF(VLOOKUP($A193,'8 Oct - LIVE LDS Data'!$A$3:$AAD$1504,76,FALSE)=0/1/1900,"",VLOOKUP($A193,'8 Oct - LIVE LDS Data'!$A$3:$AAD$1504,76,FALSE))</f>
        <v>45685</v>
      </c>
    </row>
    <row r="194" spans="1:30" s="610" customFormat="1" ht="30" hidden="1" customHeight="1" x14ac:dyDescent="0.2">
      <c r="A194" s="1467" t="s">
        <v>3668</v>
      </c>
      <c r="B194" s="1467"/>
      <c r="C194" s="1467" t="s">
        <v>3669</v>
      </c>
      <c r="D194" s="1480"/>
      <c r="E194" s="1480"/>
      <c r="F194" s="7293" t="str">
        <f>IF(VLOOKUP($A194,'8 Oct - LIVE LDS Data'!$A$3:$AAD$1504,4,FALSE)=0/1/1900,"",VLOOKUP($A194,'8 Oct - LIVE LDS Data'!$A$3:$AAD$1504,4,FALSE))</f>
        <v>Tonbridge and Malling Local Plan 2025-2040
(previous emerging plan failed DtC)</v>
      </c>
      <c r="G194" s="7294" t="str">
        <f>IF(VLOOKUP($A194,'8 Oct - LIVE LDS Data'!$A$3:$AAD$1504,6,FALSE)=0/1/1900,"",VLOOKUP($A194,'8 Oct - LIVE LDS Data'!$A$3:$AAD$1504,6,FALSE))</f>
        <v>2025</v>
      </c>
      <c r="H194" s="7294" t="str">
        <f>IF(VLOOKUP($A194,'8 Oct - LIVE LDS Data'!$A$3:$AAD$1504,7,FALSE)=0/1/1900,"",VLOOKUP($A194,'8 Oct - LIVE LDS Data'!$A$3:$AAD$1504,7,FALSE))</f>
        <v>2040</v>
      </c>
      <c r="I194" s="7294" t="str">
        <f>IF(VLOOKUP($A194,'8 Oct - LIVE LDS Data'!$A$3:$AAD$1504,8,FALSE)=0/1/1900,"",VLOOKUP($A194,'8 Oct - LIVE LDS Data'!$A$3:$AAD$1504,8,FALSE))</f>
        <v>N</v>
      </c>
      <c r="J194" s="7294" t="str">
        <f>IF(VLOOKUP($A194,'8 Oct - LIVE LDS Data'!$A$3:$AAD$1504,9,FALSE)=0/1/1900,"",VLOOKUP($A194,'8 Oct - LIVE LDS Data'!$A$3:$AAD$1504,9,FALSE))</f>
        <v>N</v>
      </c>
      <c r="K194" s="7295">
        <f>IF(VLOOKUP($A194,'8 Oct - LIVE LDS Data'!$A$3:$AAD$1504,10,FALSE)=0/1/1900,"",VLOOKUP($A194,'8 Oct - LIVE LDS Data'!$A$3:$AAD$1504,10,FALSE))</f>
        <v>39350</v>
      </c>
      <c r="L194" s="7297">
        <f>IF(VLOOKUP($A194,'8 Oct - LIVE LDS Data'!$A$3:$AAD$1504,33,FALSE)=0/1/1900,"",VLOOKUP($A194,'8 Oct - LIVE LDS Data'!$A$3:$AAD$1504,33,FALSE))</f>
        <v>44774</v>
      </c>
      <c r="M194" s="7297">
        <f>IF(VLOOKUP($A194,'8 Oct - LIVE LDS Data'!$A$3:$AAD$1504,34,FALSE)=0/1/1900,"",VLOOKUP($A194,'8 Oct - LIVE LDS Data'!$A$3:$AAD$1504,34,FALSE))</f>
        <v>44826</v>
      </c>
      <c r="N194" s="7297">
        <f>IF(VLOOKUP($A194,'8 Oct - LIVE LDS Data'!$A$3:$AAD$1504,40,FALSE)=0/1/1900,"",VLOOKUP($A194,'8 Oct - LIVE LDS Data'!$A$3:$AAD$1504,40,FALSE))</f>
        <v>45931</v>
      </c>
      <c r="O194" s="7297" t="str">
        <f>IF(VLOOKUP($A194,'8 Oct - LIVE LDS Data'!$A$3:$AAD$1504,41,FALSE)=0/1/1900,"",VLOOKUP($A194,'8 Oct - LIVE LDS Data'!$A$3:$AAD$1504,41,FALSE))</f>
        <v/>
      </c>
      <c r="P194" s="7297" t="str">
        <f>IF(VLOOKUP($A194,'8 Oct - LIVE LDS Data'!$A$3:$AAD$1504,47,FALSE)=0/1/1900,"",VLOOKUP($A194,'8 Oct - LIVE LDS Data'!$A$3:$AAD$1504,47,FALSE))</f>
        <v/>
      </c>
      <c r="Q194" s="7297" t="str">
        <f>IF(VLOOKUP($A194,'8 Oct - LIVE LDS Data'!$A$3:$AAD$1504,48,FALSE)=0/1/1900,"",VLOOKUP($A194,'8 Oct - LIVE LDS Data'!$A$3:$AAD$1504,48,FALSE))</f>
        <v/>
      </c>
      <c r="R194" s="7297" t="str">
        <f>IF(VLOOKUP($A194,'8 Oct - LIVE LDS Data'!$A$3:$AAD$1504,54,FALSE)=0/1/1900,"",VLOOKUP($A194,'8 Oct - LIVE LDS Data'!$A$3:$AAD$1504,54,FALSE))</f>
        <v/>
      </c>
      <c r="S194" s="7297" t="str">
        <f>IF(VLOOKUP($A194,'8 Oct - LIVE LDS Data'!$A$3:$AAD$1504,55,FALSE)=0/1/1900,"",VLOOKUP($A194,'8 Oct - LIVE LDS Data'!$A$3:$AAD$1504,55,FALSE))</f>
        <v/>
      </c>
      <c r="T194" s="7297">
        <f>IF(VLOOKUP($A194,'8 Oct - LIVE LDS Data'!$A$3:$AAD$1504,60,FALSE)=0/1/1900,"",VLOOKUP($A194,'8 Oct - LIVE LDS Data'!$A$3:$AAD$1504,60,FALSE))</f>
        <v>46235</v>
      </c>
      <c r="U194" s="7297">
        <f>IF(VLOOKUP($A194,'8 Oct - LIVE LDS Data'!$A$3:$AAD$1504,63,FALSE)=0/1/1900,"",VLOOKUP($A194,'8 Oct - LIVE LDS Data'!$A$3:$AAD$1504,63,FALSE))</f>
        <v>46327</v>
      </c>
      <c r="V194" s="7297">
        <f>IF(VLOOKUP($A194,'8 Oct - LIVE LDS Data'!$A$3:$AAD$1504,66,FALSE)=0/1/1900,"",VLOOKUP($A194,'8 Oct - LIVE LDS Data'!$A$3:$AAD$1504,66,FALSE))</f>
        <v>46692</v>
      </c>
      <c r="W194" s="7537" t="str">
        <f>IF(VLOOKUP($A194,'8 Oct - LIVE LDS Data'!$A$3:$AAD$1504,68,FALSE)=0/1/1900,"",VLOOKUP($A194,'8 Oct - LIVE LDS Data'!$A$3:$AAD$1504,68,FALSE))</f>
        <v>Regulation 18: Second stage Local Plan consultation Q3 2025/26 (Starting in October 2025)
Regulation 19: Publication of the Pre-Submission Local Plan Q2 2026/27
Regulation 22: Submission of the Local Plan to the Secretary of State Q3 2026/27 (By or before 12th December 2026)
Adoption of the Local Plan Q3 2027/8 (subject to PINS)</v>
      </c>
      <c r="X194" s="7314" t="str">
        <f>IF(VLOOKUP($A194,'8 Oct - LIVE LDS Data'!$A$3:$AAD$1504,79,FALSE)=0/1/1900,"",VLOOKUP($A194,'8 Oct - LIVE LDS Data'!$A$3:$AAD$1504,79,FALSE))</f>
        <v>Reg 18 ongoing</v>
      </c>
      <c r="Y194" s="7315" t="s">
        <v>90</v>
      </c>
      <c r="Z194" s="7538" t="s">
        <v>8058</v>
      </c>
      <c r="AA194" s="7300">
        <f>IF(VLOOKUP($A194,'8 Oct - LIVE LDS Data'!$A$3:$AAD$1504,72,FALSE)=0/1/1900,"",VLOOKUP($A194,'8 Oct - LIVE LDS Data'!$A$3:$AAD$1504,72,FALSE))</f>
        <v>45929</v>
      </c>
      <c r="AB194" s="7300">
        <f>IF(VLOOKUP($A194,'8 Oct - LIVE LDS Data'!$A$3:$AAD$1504,73,FALSE)=0/1/1900,"",VLOOKUP($A194,'8 Oct - LIVE LDS Data'!$A$3:$AAD$1504,73,FALSE))</f>
        <v>45758</v>
      </c>
      <c r="AC194" s="7300" t="str">
        <f>IF(VLOOKUP($A194,'8 Oct - LIVE LDS Data'!$A$3:$AAD$1504,75,FALSE)=0/1/1900,"",VLOOKUP($A194,'8 Oct - LIVE LDS Data'!$A$3:$AAD$1504,75,FALSE))</f>
        <v/>
      </c>
      <c r="AD194" s="7300">
        <f>IF(VLOOKUP($A194,'8 Oct - LIVE LDS Data'!$A$3:$AAD$1504,76,FALSE)=0/1/1900,"",VLOOKUP($A194,'8 Oct - LIVE LDS Data'!$A$3:$AAD$1504,76,FALSE))</f>
        <v>45758</v>
      </c>
    </row>
    <row r="195" spans="1:30" s="610" customFormat="1" ht="30" hidden="1" customHeight="1" x14ac:dyDescent="0.2">
      <c r="A195" s="1465" t="s">
        <v>3681</v>
      </c>
      <c r="B195" s="1465"/>
      <c r="C195" s="1465" t="s">
        <v>3682</v>
      </c>
      <c r="D195" s="1466"/>
      <c r="E195" s="1466"/>
      <c r="F195" s="7293" t="str">
        <f>IF(VLOOKUP($A195,'8 Oct - LIVE LDS Data'!$A$3:$AAD$1504,4,FALSE)=0/1/1900,"",VLOOKUP($A195,'8 Oct - LIVE LDS Data'!$A$3:$AAD$1504,4,FALSE))</f>
        <v>Torbay Local Plan Update</v>
      </c>
      <c r="G195" s="7294" t="str">
        <f>IF(VLOOKUP($A195,'8 Oct - LIVE LDS Data'!$A$3:$AAD$1504,6,FALSE)=0/1/1900,"",VLOOKUP($A195,'8 Oct - LIVE LDS Data'!$A$3:$AAD$1504,6,FALSE))</f>
        <v>2022</v>
      </c>
      <c r="H195" s="7294" t="str">
        <f>IF(VLOOKUP($A195,'8 Oct - LIVE LDS Data'!$A$3:$AAD$1504,7,FALSE)=0/1/1900,"",VLOOKUP($A195,'8 Oct - LIVE LDS Data'!$A$3:$AAD$1504,7,FALSE))</f>
        <v>2040</v>
      </c>
      <c r="I195" s="7294" t="str">
        <f>IF(VLOOKUP($A195,'8 Oct - LIVE LDS Data'!$A$3:$AAD$1504,8,FALSE)=0/1/1900,"",VLOOKUP($A195,'8 Oct - LIVE LDS Data'!$A$3:$AAD$1504,8,FALSE))</f>
        <v>N</v>
      </c>
      <c r="J195" s="7294" t="str">
        <f>IF(VLOOKUP($A195,'8 Oct - LIVE LDS Data'!$A$3:$AAD$1504,9,FALSE)=0/1/1900,"",VLOOKUP($A195,'8 Oct - LIVE LDS Data'!$A$3:$AAD$1504,9,FALSE))</f>
        <v>N</v>
      </c>
      <c r="K195" s="7295">
        <f>IF(VLOOKUP($A195,'8 Oct - LIVE LDS Data'!$A$3:$AAD$1504,10,FALSE)=0/1/1900,"",VLOOKUP($A195,'8 Oct - LIVE LDS Data'!$A$3:$AAD$1504,10,FALSE))</f>
        <v>42348</v>
      </c>
      <c r="L195" s="7297">
        <f>IF(VLOOKUP($A195,'8 Oct - LIVE LDS Data'!$A$3:$AAD$1504,33,FALSE)=0/1/1900,"",VLOOKUP($A195,'8 Oct - LIVE LDS Data'!$A$3:$AAD$1504,33,FALSE))</f>
        <v>44593</v>
      </c>
      <c r="M195" s="7297">
        <f>IF(VLOOKUP($A195,'8 Oct - LIVE LDS Data'!$A$3:$AAD$1504,34,FALSE)=0/1/1900,"",VLOOKUP($A195,'8 Oct - LIVE LDS Data'!$A$3:$AAD$1504,34,FALSE))</f>
        <v>44571</v>
      </c>
      <c r="N195" s="7297">
        <f>IF(VLOOKUP($A195,'8 Oct - LIVE LDS Data'!$A$3:$AAD$1504,40,FALSE)=0/1/1900,"",VLOOKUP($A195,'8 Oct - LIVE LDS Data'!$A$3:$AAD$1504,40,FALSE))</f>
        <v>44900</v>
      </c>
      <c r="O195" s="7297">
        <f>IF(VLOOKUP($A195,'8 Oct - LIVE LDS Data'!$A$3:$AAD$1504,41,FALSE)=0/1/1900,"",VLOOKUP($A195,'8 Oct - LIVE LDS Data'!$A$3:$AAD$1504,41,FALSE))</f>
        <v>44862</v>
      </c>
      <c r="P195" s="7297">
        <f>IF(VLOOKUP($A195,'8 Oct - LIVE LDS Data'!$A$3:$AAD$1504,47,FALSE)=0/1/1900,"",VLOOKUP($A195,'8 Oct - LIVE LDS Data'!$A$3:$AAD$1504,47,FALSE))</f>
        <v>45931</v>
      </c>
      <c r="Q195" s="7297" t="str">
        <f>IF(VLOOKUP($A195,'8 Oct - LIVE LDS Data'!$A$3:$AAD$1504,48,FALSE)=0/1/1900,"",VLOOKUP($A195,'8 Oct - LIVE LDS Data'!$A$3:$AAD$1504,48,FALSE))</f>
        <v/>
      </c>
      <c r="R195" s="7297" t="str">
        <f>IF(VLOOKUP($A195,'8 Oct - LIVE LDS Data'!$A$3:$AAD$1504,54,FALSE)=0/1/1900,"",VLOOKUP($A195,'8 Oct - LIVE LDS Data'!$A$3:$AAD$1504,54,FALSE))</f>
        <v/>
      </c>
      <c r="S195" s="7297" t="str">
        <f>IF(VLOOKUP($A195,'8 Oct - LIVE LDS Data'!$A$3:$AAD$1504,55,FALSE)=0/1/1900,"",VLOOKUP($A195,'8 Oct - LIVE LDS Data'!$A$3:$AAD$1504,55,FALSE))</f>
        <v/>
      </c>
      <c r="T195" s="7297">
        <f>IF(VLOOKUP($A195,'8 Oct - LIVE LDS Data'!$A$3:$AAD$1504,60,FALSE)=0/1/1900,"",VLOOKUP($A195,'8 Oct - LIVE LDS Data'!$A$3:$AAD$1504,60,FALSE))</f>
        <v>46143</v>
      </c>
      <c r="U195" s="7297">
        <f>IF(VLOOKUP($A195,'8 Oct - LIVE LDS Data'!$A$3:$AAD$1504,63,FALSE)=0/1/1900,"",VLOOKUP($A195,'8 Oct - LIVE LDS Data'!$A$3:$AAD$1504,63,FALSE))</f>
        <v>46296</v>
      </c>
      <c r="V195" s="7297">
        <f>IF(VLOOKUP($A195,'8 Oct - LIVE LDS Data'!$A$3:$AAD$1504,66,FALSE)=0/1/1900,"",VLOOKUP($A195,'8 Oct - LIVE LDS Data'!$A$3:$AAD$1504,66,FALSE))</f>
        <v>46478</v>
      </c>
      <c r="W195" s="7537" t="str">
        <f>IF(VLOOKUP($A195,'8 Oct - LIVE LDS Data'!$A$3:$AAD$1504,68,FALSE)=0/1/1900,"",VLOOKUP($A195,'8 Oct - LIVE LDS Data'!$A$3:$AAD$1504,68,FALSE))</f>
        <v>28th October 2025 - Public Consultation on Draft Plan (at Regulation 18) 
5th May 2026 - Publication of pre-Submission regulation 19 Local Plan for consultation. 
14/10/2026 - Submission of Local Plan to Secretary of State/Planning Inspectorate
02/04/2027 - Target adoption date</v>
      </c>
      <c r="X195" s="7314" t="str">
        <f>IF(VLOOKUP($A195,'8 Oct - LIVE LDS Data'!$A$3:$AAD$1504,79,FALSE)=0/1/1900,"",VLOOKUP($A195,'8 Oct - LIVE LDS Data'!$A$3:$AAD$1504,79,FALSE))</f>
        <v>Reg 18 ongoing</v>
      </c>
      <c r="Y195" s="7315" t="s">
        <v>90</v>
      </c>
      <c r="Z195" s="7538" t="s">
        <v>8066</v>
      </c>
      <c r="AA195" s="7300">
        <f>IF(VLOOKUP($A195,'8 Oct - LIVE LDS Data'!$A$3:$AAD$1504,72,FALSE)=0/1/1900,"",VLOOKUP($A195,'8 Oct - LIVE LDS Data'!$A$3:$AAD$1504,72,FALSE))</f>
        <v>45399</v>
      </c>
      <c r="AB195" s="7300">
        <f>IF(VLOOKUP($A195,'8 Oct - LIVE LDS Data'!$A$3:$AAD$1504,73,FALSE)=0/1/1900,"",VLOOKUP($A195,'8 Oct - LIVE LDS Data'!$A$3:$AAD$1504,73,FALSE))</f>
        <v>45758</v>
      </c>
      <c r="AC195" s="7300">
        <f>IF(VLOOKUP($A195,'8 Oct - LIVE LDS Data'!$A$3:$AAD$1504,75,FALSE)=0/1/1900,"",VLOOKUP($A195,'8 Oct - LIVE LDS Data'!$A$3:$AAD$1504,75,FALSE))</f>
        <v>45687</v>
      </c>
      <c r="AD195" s="7300">
        <f>IF(VLOOKUP($A195,'8 Oct - LIVE LDS Data'!$A$3:$AAD$1504,76,FALSE)=0/1/1900,"",VLOOKUP($A195,'8 Oct - LIVE LDS Data'!$A$3:$AAD$1504,76,FALSE))</f>
        <v>45758</v>
      </c>
    </row>
    <row r="196" spans="1:30" s="610" customFormat="1" ht="30" hidden="1" customHeight="1" x14ac:dyDescent="0.2">
      <c r="A196" s="1465" t="s">
        <v>3692</v>
      </c>
      <c r="B196" s="1465"/>
      <c r="C196" s="1465" t="s">
        <v>3693</v>
      </c>
      <c r="D196" s="1466"/>
      <c r="E196" s="1466"/>
      <c r="F196" s="7293" t="str">
        <f>IF(VLOOKUP($A196,'8 Oct - LIVE LDS Data'!$A$3:$AAD$1504,4,FALSE)=0/1/1900,"",VLOOKUP($A196,'8 Oct - LIVE LDS Data'!$A$3:$AAD$1504,4,FALSE))</f>
        <v>North Devon and Torridge Local Plan 2011-2031 Review</v>
      </c>
      <c r="G196" s="7294" t="str">
        <f>IF(VLOOKUP($A196,'8 Oct - LIVE LDS Data'!$A$3:$AAD$1504,6,FALSE)=0/1/1900,"",VLOOKUP($A196,'8 Oct - LIVE LDS Data'!$A$3:$AAD$1504,6,FALSE))</f>
        <v/>
      </c>
      <c r="H196" s="7294" t="str">
        <f>IF(VLOOKUP($A196,'8 Oct - LIVE LDS Data'!$A$3:$AAD$1504,7,FALSE)=0/1/1900,"",VLOOKUP($A196,'8 Oct - LIVE LDS Data'!$A$3:$AAD$1504,7,FALSE))</f>
        <v/>
      </c>
      <c r="I196" s="7294" t="str">
        <f>IF(VLOOKUP($A196,'8 Oct - LIVE LDS Data'!$A$3:$AAD$1504,8,FALSE)=0/1/1900,"",VLOOKUP($A196,'8 Oct - LIVE LDS Data'!$A$3:$AAD$1504,8,FALSE))</f>
        <v>N</v>
      </c>
      <c r="J196" s="7294" t="str">
        <f>IF(VLOOKUP($A196,'8 Oct - LIVE LDS Data'!$A$3:$AAD$1504,9,FALSE)=0/1/1900,"",VLOOKUP($A196,'8 Oct - LIVE LDS Data'!$A$3:$AAD$1504,9,FALSE))</f>
        <v>Y</v>
      </c>
      <c r="K196" s="7295">
        <f>IF(VLOOKUP($A196,'8 Oct - LIVE LDS Data'!$A$3:$AAD$1504,10,FALSE)=0/1/1900,"",VLOOKUP($A196,'8 Oct - LIVE LDS Data'!$A$3:$AAD$1504,10,FALSE))</f>
        <v>43402</v>
      </c>
      <c r="L196" s="7297">
        <f>IF(VLOOKUP($A196,'8 Oct - LIVE LDS Data'!$A$3:$AAD$1504,33,FALSE)=0/1/1900,"",VLOOKUP($A196,'8 Oct - LIVE LDS Data'!$A$3:$AAD$1504,33,FALSE))</f>
        <v>46054</v>
      </c>
      <c r="M196" s="7297" t="str">
        <f>IF(VLOOKUP($A196,'8 Oct - LIVE LDS Data'!$A$3:$AAD$1504,34,FALSE)=0/1/1900,"",VLOOKUP($A196,'8 Oct - LIVE LDS Data'!$A$3:$AAD$1504,34,FALSE))</f>
        <v/>
      </c>
      <c r="N196" s="7297" t="str">
        <f>IF(VLOOKUP($A196,'8 Oct - LIVE LDS Data'!$A$3:$AAD$1504,40,FALSE)=0/1/1900,"",VLOOKUP($A196,'8 Oct - LIVE LDS Data'!$A$3:$AAD$1504,40,FALSE))</f>
        <v/>
      </c>
      <c r="O196" s="7297" t="str">
        <f>IF(VLOOKUP($A196,'8 Oct - LIVE LDS Data'!$A$3:$AAD$1504,41,FALSE)=0/1/1900,"",VLOOKUP($A196,'8 Oct - LIVE LDS Data'!$A$3:$AAD$1504,41,FALSE))</f>
        <v/>
      </c>
      <c r="P196" s="7297" t="str">
        <f>IF(VLOOKUP($A196,'8 Oct - LIVE LDS Data'!$A$3:$AAD$1504,47,FALSE)=0/1/1900,"",VLOOKUP($A196,'8 Oct - LIVE LDS Data'!$A$3:$AAD$1504,47,FALSE))</f>
        <v/>
      </c>
      <c r="Q196" s="7297" t="str">
        <f>IF(VLOOKUP($A196,'8 Oct - LIVE LDS Data'!$A$3:$AAD$1504,48,FALSE)=0/1/1900,"",VLOOKUP($A196,'8 Oct - LIVE LDS Data'!$A$3:$AAD$1504,48,FALSE))</f>
        <v/>
      </c>
      <c r="R196" s="7297" t="str">
        <f>IF(VLOOKUP($A196,'8 Oct - LIVE LDS Data'!$A$3:$AAD$1504,54,FALSE)=0/1/1900,"",VLOOKUP($A196,'8 Oct - LIVE LDS Data'!$A$3:$AAD$1504,54,FALSE))</f>
        <v/>
      </c>
      <c r="S196" s="7297" t="str">
        <f>IF(VLOOKUP($A196,'8 Oct - LIVE LDS Data'!$A$3:$AAD$1504,55,FALSE)=0/1/1900,"",VLOOKUP($A196,'8 Oct - LIVE LDS Data'!$A$3:$AAD$1504,55,FALSE))</f>
        <v/>
      </c>
      <c r="T196" s="7297">
        <f>IF(VLOOKUP($A196,'8 Oct - LIVE LDS Data'!$A$3:$AAD$1504,60,FALSE)=0/1/1900,"",VLOOKUP($A196,'8 Oct - LIVE LDS Data'!$A$3:$AAD$1504,60,FALSE))</f>
        <v>46722</v>
      </c>
      <c r="U196" s="7297">
        <f>IF(VLOOKUP($A196,'8 Oct - LIVE LDS Data'!$A$3:$AAD$1504,63,FALSE)=0/1/1900,"",VLOOKUP($A196,'8 Oct - LIVE LDS Data'!$A$3:$AAD$1504,63,FALSE))</f>
        <v>46753</v>
      </c>
      <c r="V196" s="7297">
        <f>IF(VLOOKUP($A196,'8 Oct - LIVE LDS Data'!$A$3:$AAD$1504,66,FALSE)=0/1/1900,"",VLOOKUP($A196,'8 Oct - LIVE LDS Data'!$A$3:$AAD$1504,66,FALSE))</f>
        <v>46935</v>
      </c>
      <c r="W196" s="7537" t="str">
        <f>IF(VLOOKUP($A196,'8 Oct - LIVE LDS Data'!$A$3:$AAD$1504,68,FALSE)=0/1/1900,"",VLOOKUP($A196,'8 Oct - LIVE LDS Data'!$A$3:$AAD$1504,68,FALSE))</f>
        <v>Scoping and early participation - Up to and beyond March 2025
Formal notice of start of plan-making - October 2025
Gateway 1 (Advisory) - February 2026
Evidence Gathering and drafting the plan, including Gateway 2 (Advisory); Engagement, proposing changes and submission - Feb 2026 - Dec 2027
Gateway 3 (Stop/Go) - January 2028
Examination - January 2028 to June 2028
Finalisation and adoption of digital plan - July 2028</v>
      </c>
      <c r="X196" s="7544" t="str">
        <f>IF(VLOOKUP($A196,'8 Oct - LIVE LDS Data'!$A$3:$AAD$1504,79,FALSE)=0/1/1900,"",VLOOKUP($A196,'8 Oct - LIVE LDS Data'!$A$3:$AAD$1504,79,FALSE))</f>
        <v>new plan to be prepared under new system</v>
      </c>
      <c r="Y196" s="7315" t="s">
        <v>3757</v>
      </c>
      <c r="Z196" s="7538" t="s">
        <v>8051</v>
      </c>
      <c r="AA196" s="7543">
        <f>IF(VLOOKUP($A196,'8 Oct - LIVE LDS Data'!$A$3:$AAD$1504,72,FALSE)=0/1/1900,"",VLOOKUP($A196,'8 Oct - LIVE LDS Data'!$A$3:$AAD$1504,72,FALSE))</f>
        <v>45320</v>
      </c>
      <c r="AB196" s="7543">
        <f>IF(VLOOKUP($A196,'8 Oct - LIVE LDS Data'!$A$3:$AAD$1504,73,FALSE)=0/1/1900,"",VLOOKUP($A196,'8 Oct - LIVE LDS Data'!$A$3:$AAD$1504,73,FALSE))</f>
        <v>45758</v>
      </c>
      <c r="AC196" s="7543">
        <f>IF(VLOOKUP($A196,'8 Oct - LIVE LDS Data'!$A$3:$AAD$1504,75,FALSE)=0/1/1900,"",VLOOKUP($A196,'8 Oct - LIVE LDS Data'!$A$3:$AAD$1504,75,FALSE))</f>
        <v>44270</v>
      </c>
      <c r="AD196" s="7543">
        <f>IF(VLOOKUP($A196,'8 Oct - LIVE LDS Data'!$A$3:$AAD$1504,76,FALSE)=0/1/1900,"",VLOOKUP($A196,'8 Oct - LIVE LDS Data'!$A$3:$AAD$1504,76,FALSE))</f>
        <v>45758</v>
      </c>
    </row>
    <row r="197" spans="1:30" s="610" customFormat="1" ht="40" hidden="1" customHeight="1" x14ac:dyDescent="0.2">
      <c r="A197" s="1465" t="s">
        <v>3750</v>
      </c>
      <c r="B197" s="1465"/>
      <c r="C197" s="1465" t="s">
        <v>3748</v>
      </c>
      <c r="D197" s="1466"/>
      <c r="E197" s="1466"/>
      <c r="F197" s="7293" t="str">
        <f>IF(VLOOKUP($A197,'8 Oct - LIVE LDS Data'!$A$3:$AAD$1504,4,FALSE)=0/1/1900,"",VLOOKUP($A197,'8 Oct - LIVE LDS Data'!$A$3:$AAD$1504,4,FALSE))</f>
        <v>Joint Local Plan 2041</v>
      </c>
      <c r="G197" s="7294">
        <f>IF(VLOOKUP($A197,'8 Oct - LIVE LDS Data'!$A$3:$AAD$1504,6,FALSE)=0/1/1900,"",VLOOKUP($A197,'8 Oct - LIVE LDS Data'!$A$3:$AAD$1504,6,FALSE))</f>
        <v>2021</v>
      </c>
      <c r="H197" s="7294">
        <f>IF(VLOOKUP($A197,'8 Oct - LIVE LDS Data'!$A$3:$AAD$1504,7,FALSE)=0/1/1900,"",VLOOKUP($A197,'8 Oct - LIVE LDS Data'!$A$3:$AAD$1504,7,FALSE))</f>
        <v>2041</v>
      </c>
      <c r="I197" s="7294" t="str">
        <f>IF(VLOOKUP($A197,'8 Oct - LIVE LDS Data'!$A$3:$AAD$1504,8,FALSE)=0/1/1900,"",VLOOKUP($A197,'8 Oct - LIVE LDS Data'!$A$3:$AAD$1504,8,FALSE))</f>
        <v>N</v>
      </c>
      <c r="J197" s="7294" t="str">
        <f>IF(VLOOKUP($A197,'8 Oct - LIVE LDS Data'!$A$3:$AAD$1504,9,FALSE)=0/1/1900,"",VLOOKUP($A197,'8 Oct - LIVE LDS Data'!$A$3:$AAD$1504,9,FALSE))</f>
        <v>Y</v>
      </c>
      <c r="K197" s="7295" t="str">
        <f>IF(VLOOKUP($A197,'8 Oct - LIVE LDS Data'!$A$3:$AAD$1504,10,FALSE)=0/1/1900,"",VLOOKUP($A197,'8 Oct - LIVE LDS Data'!$A$3:$AAD$1504,10,FALSE))</f>
        <v>14 December 2016
(as modified by Part 2 Plan adopted 9 October 2019)</v>
      </c>
      <c r="L197" s="7297">
        <f>IF(VLOOKUP($A197,'8 Oct - LIVE LDS Data'!$A$3:$AAD$1504,33,FALSE)=0/1/1900,"",VLOOKUP($A197,'8 Oct - LIVE LDS Data'!$A$3:$AAD$1504,33,FALSE))</f>
        <v>44735</v>
      </c>
      <c r="M197" s="7297">
        <f>IF(VLOOKUP($A197,'8 Oct - LIVE LDS Data'!$A$3:$AAD$1504,34,FALSE)=0/1/1900,"",VLOOKUP($A197,'8 Oct - LIVE LDS Data'!$A$3:$AAD$1504,34,FALSE))</f>
        <v>44693</v>
      </c>
      <c r="N197" s="7297" t="str">
        <f>IF(VLOOKUP($A197,'8 Oct - LIVE LDS Data'!$A$3:$AAD$1504,40,FALSE)=0/1/1900,"",VLOOKUP($A197,'8 Oct - LIVE LDS Data'!$A$3:$AAD$1504,40,FALSE))</f>
        <v>Early 2024
(was Oct 2023)
(was Aug 2023)</v>
      </c>
      <c r="O197" s="7297">
        <f>IF(VLOOKUP($A197,'8 Oct - LIVE LDS Data'!$A$3:$AAD$1504,41,FALSE)=0/1/1900,"",VLOOKUP($A197,'8 Oct - LIVE LDS Data'!$A$3:$AAD$1504,41,FALSE))</f>
        <v>45301</v>
      </c>
      <c r="P197" s="7297" t="str">
        <f>IF(VLOOKUP($A197,'8 Oct - LIVE LDS Data'!$A$3:$AAD$1504,47,FALSE)=0/1/1900,"",VLOOKUP($A197,'8 Oct - LIVE LDS Data'!$A$3:$AAD$1504,47,FALSE))</f>
        <v/>
      </c>
      <c r="Q197" s="7297" t="str">
        <f>IF(VLOOKUP($A197,'8 Oct - LIVE LDS Data'!$A$3:$AAD$1504,48,FALSE)=0/1/1900,"",VLOOKUP($A197,'8 Oct - LIVE LDS Data'!$A$3:$AAD$1504,48,FALSE))</f>
        <v/>
      </c>
      <c r="R197" s="7297" t="str">
        <f>IF(VLOOKUP($A197,'8 Oct - LIVE LDS Data'!$A$3:$AAD$1504,54,FALSE)=0/1/1900,"",VLOOKUP($A197,'8 Oct - LIVE LDS Data'!$A$3:$AAD$1504,54,FALSE))</f>
        <v/>
      </c>
      <c r="S197" s="7297" t="str">
        <f>IF(VLOOKUP($A197,'8 Oct - LIVE LDS Data'!$A$3:$AAD$1504,55,FALSE)=0/1/1900,"",VLOOKUP($A197,'8 Oct - LIVE LDS Data'!$A$3:$AAD$1504,55,FALSE))</f>
        <v/>
      </c>
      <c r="T197" s="7297">
        <f>IF(VLOOKUP($A197,'8 Oct - LIVE LDS Data'!$A$3:$AAD$1504,60,FALSE)=0/1/1900,"",VLOOKUP($A197,'8 Oct - LIVE LDS Data'!$A$3:$AAD$1504,60,FALSE))</f>
        <v>45566</v>
      </c>
      <c r="U197" s="7297">
        <f>IF(VLOOKUP($A197,'8 Oct - LIVE LDS Data'!$A$3:$AAD$1504,63,FALSE)=0/1/1900,"",VLOOKUP($A197,'8 Oct - LIVE LDS Data'!$A$3:$AAD$1504,63,FALSE))</f>
        <v>45627</v>
      </c>
      <c r="V197" s="7297">
        <f>IF(VLOOKUP($A197,'8 Oct - LIVE LDS Data'!$A$3:$AAD$1504,66,FALSE)=0/1/1900,"",VLOOKUP($A197,'8 Oct - LIVE LDS Data'!$A$3:$AAD$1504,66,FALSE))</f>
        <v>45992</v>
      </c>
      <c r="W197" s="7537" t="str">
        <f>IF(VLOOKUP($A197,'8 Oct - LIVE LDS Data'!$A$3:$AAD$1504,68,FALSE)=0/1/1900,"",VLOOKUP($A197,'8 Oct - LIVE LDS Data'!$A$3:$AAD$1504,68,FALSE))</f>
        <v>Staged Hearing sessions, due to concerns about DtC compliance.  First Hearing session held w/c 2 June 2025.  Letter currently being drafted seeking withdrawal of the Plan due to DtC failure. To go to MHCLG in July</v>
      </c>
      <c r="X197" s="7314" t="str">
        <f>IF(VLOOKUP($A197,'8 Oct - LIVE LDS Data'!$A$3:$AAD$1504,79,FALSE)=0/1/1900,"",VLOOKUP($A197,'8 Oct - LIVE LDS Data'!$A$3:$AAD$1504,79,FALSE))</f>
        <v>likely to be withdrawn due to DtC failure</v>
      </c>
      <c r="Y197" s="7315" t="s">
        <v>90</v>
      </c>
      <c r="Z197" s="7538" t="s">
        <v>8053</v>
      </c>
      <c r="AA197" s="7300">
        <f>IF(VLOOKUP($A197,'8 Oct - LIVE LDS Data'!$A$3:$AAD$1504,72,FALSE)=0/1/1900,"",VLOOKUP($A197,'8 Oct - LIVE LDS Data'!$A$3:$AAD$1504,72,FALSE))</f>
        <v>45468</v>
      </c>
      <c r="AB197" s="7300">
        <f>IF(VLOOKUP($A197,'8 Oct - LIVE LDS Data'!$A$3:$AAD$1504,73,FALSE)=0/1/1900,"",VLOOKUP($A197,'8 Oct - LIVE LDS Data'!$A$3:$AAD$1504,73,FALSE))</f>
        <v>45589</v>
      </c>
      <c r="AC197" s="7300">
        <f>IF(VLOOKUP($A197,'8 Oct - LIVE LDS Data'!$A$3:$AAD$1504,75,FALSE)=0/1/1900,"",VLOOKUP($A197,'8 Oct - LIVE LDS Data'!$A$3:$AAD$1504,75,FALSE))</f>
        <v>45680</v>
      </c>
      <c r="AD197" s="7300" t="str">
        <f>IF(VLOOKUP($A197,'8 Oct - LIVE LDS Data'!$A$3:$AAD$1504,76,FALSE)=0/1/1900,"",VLOOKUP($A197,'8 Oct - LIVE LDS Data'!$A$3:$AAD$1504,76,FALSE))</f>
        <v>24/20/2024</v>
      </c>
    </row>
    <row r="198" spans="1:30" s="610" customFormat="1" ht="30" hidden="1" customHeight="1" x14ac:dyDescent="0.2">
      <c r="A198" s="1465" t="s">
        <v>3768</v>
      </c>
      <c r="B198" s="1465"/>
      <c r="C198" s="1467" t="s">
        <v>3765</v>
      </c>
      <c r="D198" s="1480"/>
      <c r="E198" s="1480"/>
      <c r="F198" s="7293" t="str">
        <f>IF(VLOOKUP($A198,'8 Oct - LIVE LDS Data'!$A$3:$AAD$1504,4,FALSE)=0/1/1900,"",VLOOKUP($A198,'8 Oct - LIVE LDS Data'!$A$3:$AAD$1504,4,FALSE))</f>
        <v>Walsall Local Plan</v>
      </c>
      <c r="G198" s="7294" t="str">
        <f>IF(VLOOKUP($A198,'8 Oct - LIVE LDS Data'!$A$3:$AAD$1504,6,FALSE)=0/1/1900,"",VLOOKUP($A198,'8 Oct - LIVE LDS Data'!$A$3:$AAD$1504,6,FALSE))</f>
        <v/>
      </c>
      <c r="H198" s="7294" t="str">
        <f>IF(VLOOKUP($A198,'8 Oct - LIVE LDS Data'!$A$3:$AAD$1504,7,FALSE)=0/1/1900,"",VLOOKUP($A198,'8 Oct - LIVE LDS Data'!$A$3:$AAD$1504,7,FALSE))</f>
        <v/>
      </c>
      <c r="I198" s="7294" t="str">
        <f>IF(VLOOKUP($A198,'8 Oct - LIVE LDS Data'!$A$3:$AAD$1504,8,FALSE)=0/1/1900,"",VLOOKUP($A198,'8 Oct - LIVE LDS Data'!$A$3:$AAD$1504,8,FALSE))</f>
        <v>N</v>
      </c>
      <c r="J198" s="7294" t="str">
        <f>IF(VLOOKUP($A198,'8 Oct - LIVE LDS Data'!$A$3:$AAD$1504,9,FALSE)=0/1/1900,"",VLOOKUP($A198,'8 Oct - LIVE LDS Data'!$A$3:$AAD$1504,9,FALSE))</f>
        <v>N</v>
      </c>
      <c r="K198" s="7295">
        <f>IF(VLOOKUP($A198,'8 Oct - LIVE LDS Data'!$A$3:$AAD$1504,10,FALSE)=0/1/1900,"",VLOOKUP($A198,'8 Oct - LIVE LDS Data'!$A$3:$AAD$1504,10,FALSE))</f>
        <v>40577</v>
      </c>
      <c r="L198" s="7297">
        <f>IF(VLOOKUP($A198,'8 Oct - LIVE LDS Data'!$A$3:$AAD$1504,33,FALSE)=0/1/1900,"",VLOOKUP($A198,'8 Oct - LIVE LDS Data'!$A$3:$AAD$1504,33,FALSE))</f>
        <v>45931</v>
      </c>
      <c r="M198" s="7297" t="str">
        <f>IF(VLOOKUP($A198,'8 Oct - LIVE LDS Data'!$A$3:$AAD$1504,34,FALSE)=0/1/1900,"",VLOOKUP($A198,'8 Oct - LIVE LDS Data'!$A$3:$AAD$1504,34,FALSE))</f>
        <v/>
      </c>
      <c r="N198" s="7297" t="str">
        <f>IF(VLOOKUP($A198,'8 Oct - LIVE LDS Data'!$A$3:$AAD$1504,40,FALSE)=0/1/1900,"",VLOOKUP($A198,'8 Oct - LIVE LDS Data'!$A$3:$AAD$1504,40,FALSE))</f>
        <v/>
      </c>
      <c r="O198" s="7297" t="str">
        <f>IF(VLOOKUP($A198,'8 Oct - LIVE LDS Data'!$A$3:$AAD$1504,41,FALSE)=0/1/1900,"",VLOOKUP($A198,'8 Oct - LIVE LDS Data'!$A$3:$AAD$1504,41,FALSE))</f>
        <v/>
      </c>
      <c r="P198" s="7297" t="str">
        <f>IF(VLOOKUP($A198,'8 Oct - LIVE LDS Data'!$A$3:$AAD$1504,47,FALSE)=0/1/1900,"",VLOOKUP($A198,'8 Oct - LIVE LDS Data'!$A$3:$AAD$1504,47,FALSE))</f>
        <v/>
      </c>
      <c r="Q198" s="7297" t="str">
        <f>IF(VLOOKUP($A198,'8 Oct - LIVE LDS Data'!$A$3:$AAD$1504,48,FALSE)=0/1/1900,"",VLOOKUP($A198,'8 Oct - LIVE LDS Data'!$A$3:$AAD$1504,48,FALSE))</f>
        <v/>
      </c>
      <c r="R198" s="7297" t="str">
        <f>IF(VLOOKUP($A198,'8 Oct - LIVE LDS Data'!$A$3:$AAD$1504,54,FALSE)=0/1/1900,"",VLOOKUP($A198,'8 Oct - LIVE LDS Data'!$A$3:$AAD$1504,54,FALSE))</f>
        <v/>
      </c>
      <c r="S198" s="7297" t="str">
        <f>IF(VLOOKUP($A198,'8 Oct - LIVE LDS Data'!$A$3:$AAD$1504,55,FALSE)=0/1/1900,"",VLOOKUP($A198,'8 Oct - LIVE LDS Data'!$A$3:$AAD$1504,55,FALSE))</f>
        <v/>
      </c>
      <c r="T198" s="7297">
        <f>IF(VLOOKUP($A198,'8 Oct - LIVE LDS Data'!$A$3:$AAD$1504,60,FALSE)=0/1/1900,"",VLOOKUP($A198,'8 Oct - LIVE LDS Data'!$A$3:$AAD$1504,60,FALSE))</f>
        <v>46204</v>
      </c>
      <c r="U198" s="7297">
        <f>IF(VLOOKUP($A198,'8 Oct - LIVE LDS Data'!$A$3:$AAD$1504,63,FALSE)=0/1/1900,"",VLOOKUP($A198,'8 Oct - LIVE LDS Data'!$A$3:$AAD$1504,63,FALSE))</f>
        <v>46357</v>
      </c>
      <c r="V198" s="7297">
        <f>IF(VLOOKUP($A198,'8 Oct - LIVE LDS Data'!$A$3:$AAD$1504,66,FALSE)=0/1/1900,"",VLOOKUP($A198,'8 Oct - LIVE LDS Data'!$A$3:$AAD$1504,66,FALSE))</f>
        <v>47088</v>
      </c>
      <c r="W198" s="7537" t="str">
        <f>IF(VLOOKUP($A198,'8 Oct - LIVE LDS Data'!$A$3:$AAD$1504,68,FALSE)=0/1/1900,"",VLOOKUP($A198,'8 Oct - LIVE LDS Data'!$A$3:$AAD$1504,68,FALSE))</f>
        <v>The WBLP will be prepared under the Planning and Compulsory Purchase Act 2004 
and the Local Planning Regulations 2012.</v>
      </c>
      <c r="X198" s="7314" t="str">
        <f>IF(VLOOKUP($A198,'8 Oct - LIVE LDS Data'!$A$3:$AAD$1504,79,FALSE)=0/1/1900,"",VLOOKUP($A198,'8 Oct - LIVE LDS Data'!$A$3:$AAD$1504,79,FALSE))</f>
        <v>Reg 18 yet to start</v>
      </c>
      <c r="Y198" s="7315" t="s">
        <v>90</v>
      </c>
      <c r="Z198" s="7538" t="s">
        <v>8052</v>
      </c>
      <c r="AA198" s="7300">
        <f>IF(VLOOKUP($A198,'8 Oct - LIVE LDS Data'!$A$3:$AAD$1504,72,FALSE)=0/1/1900,"",VLOOKUP($A198,'8 Oct - LIVE LDS Data'!$A$3:$AAD$1504,72,FALSE))</f>
        <v>45929</v>
      </c>
      <c r="AB198" s="7300">
        <f>IF(VLOOKUP($A198,'8 Oct - LIVE LDS Data'!$A$3:$AAD$1504,73,FALSE)=0/1/1900,"",VLOOKUP($A198,'8 Oct - LIVE LDS Data'!$A$3:$AAD$1504,73,FALSE))</f>
        <v>45678</v>
      </c>
      <c r="AC198" s="7300">
        <f>IF(VLOOKUP($A198,'8 Oct - LIVE LDS Data'!$A$3:$AAD$1504,75,FALSE)=0/1/1900,"",VLOOKUP($A198,'8 Oct - LIVE LDS Data'!$A$3:$AAD$1504,75,FALSE))</f>
        <v>45149</v>
      </c>
      <c r="AD198" s="7300">
        <f>IF(VLOOKUP($A198,'8 Oct - LIVE LDS Data'!$A$3:$AAD$1504,76,FALSE)=0/1/1900,"",VLOOKUP($A198,'8 Oct - LIVE LDS Data'!$A$3:$AAD$1504,76,FALSE))</f>
        <v>45678</v>
      </c>
    </row>
    <row r="199" spans="1:30" s="610" customFormat="1" ht="30" customHeight="1" x14ac:dyDescent="0.2">
      <c r="A199" s="1465" t="s">
        <v>3805</v>
      </c>
      <c r="B199" s="1465"/>
      <c r="C199" s="1465" t="s">
        <v>3806</v>
      </c>
      <c r="D199" s="1466"/>
      <c r="E199" s="1466"/>
      <c r="F199" s="7293" t="str">
        <f>IF(VLOOKUP($A199,'8 Oct - LIVE LDS Data'!$A$3:$AAD$1504,4,FALSE)=0/1/1900,"",VLOOKUP($A199,'8 Oct - LIVE LDS Data'!$A$3:$AAD$1504,4,FALSE))</f>
        <v>South Warwickshire Local Plan</v>
      </c>
      <c r="G199" s="7294" t="str">
        <f>IF(VLOOKUP($A199,'8 Oct - LIVE LDS Data'!$A$3:$AAD$1504,6,FALSE)=0/1/1900,"",VLOOKUP($A199,'8 Oct - LIVE LDS Data'!$A$3:$AAD$1504,6,FALSE))</f>
        <v>2021</v>
      </c>
      <c r="H199" s="7294" t="str">
        <f>IF(VLOOKUP($A199,'8 Oct - LIVE LDS Data'!$A$3:$AAD$1504,7,FALSE)=0/1/1900,"",VLOOKUP($A199,'8 Oct - LIVE LDS Data'!$A$3:$AAD$1504,7,FALSE))</f>
        <v>2050</v>
      </c>
      <c r="I199" s="7294" t="str">
        <f>IF(VLOOKUP($A199,'8 Oct - LIVE LDS Data'!$A$3:$AAD$1504,8,FALSE)=0/1/1900,"",VLOOKUP($A199,'8 Oct - LIVE LDS Data'!$A$3:$AAD$1504,8,FALSE))</f>
        <v>N</v>
      </c>
      <c r="J199" s="7294" t="str">
        <f>IF(VLOOKUP($A199,'8 Oct - LIVE LDS Data'!$A$3:$AAD$1504,9,FALSE)=0/1/1900,"",VLOOKUP($A199,'8 Oct - LIVE LDS Data'!$A$3:$AAD$1504,9,FALSE))</f>
        <v>Y</v>
      </c>
      <c r="K199" s="7295">
        <f>IF(VLOOKUP($A199,'8 Oct - LIVE LDS Data'!$A$3:$AAD$1504,10,FALSE)=0/1/1900,"",VLOOKUP($A199,'8 Oct - LIVE LDS Data'!$A$3:$AAD$1504,10,FALSE))</f>
        <v>42999</v>
      </c>
      <c r="L199" s="7297">
        <f>IF(VLOOKUP($A199,'8 Oct - LIVE LDS Data'!$A$3:$AAD$1504,33,FALSE)=0/1/1900,"",VLOOKUP($A199,'8 Oct - LIVE LDS Data'!$A$3:$AAD$1504,33,FALSE))</f>
        <v>44317</v>
      </c>
      <c r="M199" s="7297">
        <f>IF(VLOOKUP($A199,'8 Oct - LIVE LDS Data'!$A$3:$AAD$1504,34,FALSE)=0/1/1900,"",VLOOKUP($A199,'8 Oct - LIVE LDS Data'!$A$3:$AAD$1504,34,FALSE))</f>
        <v>44326</v>
      </c>
      <c r="N199" s="7297">
        <f>IF(VLOOKUP($A199,'8 Oct - LIVE LDS Data'!$A$3:$AAD$1504,40,FALSE)=0/1/1900,"",VLOOKUP($A199,'8 Oct - LIVE LDS Data'!$A$3:$AAD$1504,40,FALSE))</f>
        <v>44927</v>
      </c>
      <c r="O199" s="7297">
        <f>IF(VLOOKUP($A199,'8 Oct - LIVE LDS Data'!$A$3:$AAD$1504,41,FALSE)=0/1/1900,"",VLOOKUP($A199,'8 Oct - LIVE LDS Data'!$A$3:$AAD$1504,41,FALSE))</f>
        <v>44927</v>
      </c>
      <c r="P199" s="7297">
        <f>IF(VLOOKUP($A199,'8 Oct - LIVE LDS Data'!$A$3:$AAD$1504,47,FALSE)=0/1/1900,"",VLOOKUP($A199,'8 Oct - LIVE LDS Data'!$A$3:$AAD$1504,47,FALSE))</f>
        <v>45658</v>
      </c>
      <c r="Q199" s="7297">
        <f>IF(VLOOKUP($A199,'8 Oct - LIVE LDS Data'!$A$3:$AAD$1504,48,FALSE)=0/1/1900,"",VLOOKUP($A199,'8 Oct - LIVE LDS Data'!$A$3:$AAD$1504,48,FALSE))</f>
        <v>45667</v>
      </c>
      <c r="R199" s="7297">
        <f>IF(VLOOKUP($A199,'8 Oct - LIVE LDS Data'!$A$3:$AAD$1504,54,FALSE)=0/1/1900,"",VLOOKUP($A199,'8 Oct - LIVE LDS Data'!$A$3:$AAD$1504,54,FALSE))</f>
        <v>45962</v>
      </c>
      <c r="S199" s="7297" t="str">
        <f>IF(VLOOKUP($A199,'8 Oct - LIVE LDS Data'!$A$3:$AAD$1504,55,FALSE)=0/1/1900,"",VLOOKUP($A199,'8 Oct - LIVE LDS Data'!$A$3:$AAD$1504,55,FALSE))</f>
        <v/>
      </c>
      <c r="T199" s="7297">
        <f>IF(VLOOKUP($A199,'8 Oct - LIVE LDS Data'!$A$3:$AAD$1504,60,FALSE)=0/1/1900,"",VLOOKUP($A199,'8 Oct - LIVE LDS Data'!$A$3:$AAD$1504,60,FALSE))</f>
        <v>46054</v>
      </c>
      <c r="U199" s="7297">
        <f>IF(VLOOKUP($A199,'8 Oct - LIVE LDS Data'!$A$3:$AAD$1504,63,FALSE)=0/1/1900,"",VLOOKUP($A199,'8 Oct - LIVE LDS Data'!$A$3:$AAD$1504,63,FALSE))</f>
        <v>46235</v>
      </c>
      <c r="V199" s="7297">
        <f>IF(VLOOKUP($A199,'8 Oct - LIVE LDS Data'!$A$3:$AAD$1504,66,FALSE)=0/1/1900,"",VLOOKUP($A199,'8 Oct - LIVE LDS Data'!$A$3:$AAD$1504,66,FALSE))</f>
        <v>46692</v>
      </c>
      <c r="W199" s="7537" t="str">
        <f>IF(VLOOKUP($A199,'8 Oct - LIVE LDS Data'!$A$3:$AAD$1504,68,FALSE)=0/1/1900,"",VLOOKUP($A199,'8 Oct - LIVE LDS Data'!$A$3:$AAD$1504,68,FALSE))</f>
        <v>Warwick and Stratford pushed back local plan by 2 years (at Nov 2023).  Further Reg 18 end of 2025, the publication expected early 2026.</v>
      </c>
      <c r="X199" s="7314" t="str">
        <f>IF(VLOOKUP($A199,'8 Oct - LIVE LDS Data'!$A$3:$AAD$1504,79,FALSE)=0/1/1900,"",VLOOKUP($A199,'8 Oct - LIVE LDS Data'!$A$3:$AAD$1504,79,FALSE))</f>
        <v>Reg 18 ongoing</v>
      </c>
      <c r="Y199" s="7315" t="s">
        <v>90</v>
      </c>
      <c r="Z199" s="7538" t="s">
        <v>8051</v>
      </c>
      <c r="AA199" s="7300">
        <f>IF(VLOOKUP($A199,'8 Oct - LIVE LDS Data'!$A$3:$AAD$1504,72,FALSE)=0/1/1900,"",VLOOKUP($A199,'8 Oct - LIVE LDS Data'!$A$3:$AAD$1504,72,FALSE))</f>
        <v>45338</v>
      </c>
      <c r="AB199" s="7300">
        <f>IF(VLOOKUP($A199,'8 Oct - LIVE LDS Data'!$A$3:$AAD$1504,73,FALSE)=0/1/1900,"",VLOOKUP($A199,'8 Oct - LIVE LDS Data'!$A$3:$AAD$1504,73,FALSE))</f>
        <v>45756</v>
      </c>
      <c r="AC199" s="7300" t="str">
        <f>IF(VLOOKUP($A199,'8 Oct - LIVE LDS Data'!$A$3:$AAD$1504,75,FALSE)=0/1/1900,"",VLOOKUP($A199,'8 Oct - LIVE LDS Data'!$A$3:$AAD$1504,75,FALSE))</f>
        <v/>
      </c>
      <c r="AD199" s="7300">
        <f>IF(VLOOKUP($A199,'8 Oct - LIVE LDS Data'!$A$3:$AAD$1504,76,FALSE)=0/1/1900,"",VLOOKUP($A199,'8 Oct - LIVE LDS Data'!$A$3:$AAD$1504,76,FALSE))</f>
        <v>45756</v>
      </c>
    </row>
    <row r="200" spans="1:30" s="610" customFormat="1" ht="30" customHeight="1" x14ac:dyDescent="0.2">
      <c r="A200" s="1465"/>
      <c r="B200" s="3349" t="s">
        <v>3815</v>
      </c>
      <c r="C200" s="1467" t="s">
        <v>3809</v>
      </c>
      <c r="D200" s="1480"/>
      <c r="E200" s="1480"/>
      <c r="F200" s="7293" t="str">
        <f>IF(VLOOKUP($B200,'8 Oct - LIVE LDS Data'!$B$3:$AAD$1504,3,FALSE)=0/1/1900,"",VLOOKUP($B200,'8 Oct - LIVE LDS Data'!$B$3:$AAD$1504,3,FALSE))</f>
        <v>South West Hertfordshire 2050
Joint Strategic Plan</v>
      </c>
      <c r="G200" s="7311">
        <f>IF(VLOOKUP($B200,'8 Oct - LIVE LDS Data'!$B$3:$AAD$1504,5,FALSE)=0/1/1900,"",VLOOKUP($B200,'8 Oct - LIVE LDS Data'!$B$3:$AAD$1504,5,FALSE))</f>
        <v>2025</v>
      </c>
      <c r="H200" s="7311">
        <f>IF(VLOOKUP($B200,'8 Oct - LIVE LDS Data'!$B$3:$AAD$1504,6,FALSE)=0/1/1900,"",VLOOKUP($B200,'8 Oct - LIVE LDS Data'!$B$3:$AAD$1504,6,FALSE))</f>
        <v>2050</v>
      </c>
      <c r="I200" s="7295" t="str">
        <f>IF(VLOOKUP($B200,'8 Oct - LIVE LDS Data'!$B$3:$AAD$1504,7,FALSE)=0/1/1900,"",VLOOKUP($B200,'8 Oct - LIVE LDS Data'!$B$3:$AAD$1504,7,FALSE))</f>
        <v>N</v>
      </c>
      <c r="J200" s="7295" t="str">
        <f>IF(VLOOKUP($B200,'8 Oct - LIVE LDS Data'!$B$3:$AAD$1504,8,FALSE)=0/1/1900,"",VLOOKUP($B200,'8 Oct - LIVE LDS Data'!$B$3:$AAD$1504,8,FALSE))</f>
        <v>Y</v>
      </c>
      <c r="K200" s="7295">
        <f>IF(VLOOKUP($B200,'8 Oct - LIVE LDS Data'!$B$3:$AAD$1504,9,FALSE)=0/1/1900,"",VLOOKUP($B200,'8 Oct - LIVE LDS Data'!$B$3:$AAD$1504,9,FALSE))</f>
        <v>44851</v>
      </c>
      <c r="L200" s="7297">
        <f>IF(VLOOKUP($B200,'8 Oct - LIVE LDS Data'!$B$3:$AAD$1504,32,FALSE)=0/1/1900,"",VLOOKUP($B200,'8 Oct - LIVE LDS Data'!$B$3:$AAD$1504,32,FALSE))</f>
        <v>44805</v>
      </c>
      <c r="M200" s="7297">
        <f>IF(VLOOKUP($B200,'8 Oct - LIVE LDS Data'!$B$3:$AAD$1504,33,FALSE)=0/1/1900,"",VLOOKUP($B200,'8 Oct - LIVE LDS Data'!$B$3:$AAD$1504,33,FALSE))</f>
        <v>44809</v>
      </c>
      <c r="N200" s="7297">
        <f>IF(VLOOKUP($B200,'8 Oct - LIVE LDS Data'!$B$3:$AAD$1504,39,FALSE)=0/1/1900,"",VLOOKUP($B200,'8 Oct - LIVE LDS Data'!$B$3:$AAD$1504,39,FALSE))</f>
        <v>45444</v>
      </c>
      <c r="O200" s="7297" t="str">
        <f>IF(VLOOKUP($B200,'8 Oct - LIVE LDS Data'!$B$3:$AAD$1504,40,FALSE)=0/1/1900,"",VLOOKUP($B200,'8 Oct - LIVE LDS Data'!$B$3:$AAD$1504,40,FALSE))</f>
        <v/>
      </c>
      <c r="P200" s="7297" t="str">
        <f>IF(VLOOKUP($B200,'8 Oct - LIVE LDS Data'!$B$3:$AAD$1504,46,FALSE)=0/1/1900,"",VLOOKUP($B200,'8 Oct - LIVE LDS Data'!$B$3:$AAD$1504,46,FALSE))</f>
        <v/>
      </c>
      <c r="Q200" s="7297" t="str">
        <f>IF(VLOOKUP($B200,'8 Oct - LIVE LDS Data'!$B$3:$AAD$1504,47,FALSE)=0/1/1900,"",VLOOKUP($B200,'8 Oct - LIVE LDS Data'!$B$3:$AAD$1504,47,FALSE))</f>
        <v/>
      </c>
      <c r="R200" s="7297" t="str">
        <f>IF(VLOOKUP($B200,'8 Oct - LIVE LDS Data'!$B$3:$AAD$1504,53,FALSE)=0/1/1900,"",VLOOKUP($B200,'8 Oct - LIVE LDS Data'!$B$3:$AAD$1504,53,FALSE))</f>
        <v/>
      </c>
      <c r="S200" s="7297" t="str">
        <f>IF(VLOOKUP($B200,'8 Oct - LIVE LDS Data'!$B$3:$AAD$1504,54,FALSE)=0/1/1900,"",VLOOKUP($B200,'8 Oct - LIVE LDS Data'!$B$3:$AAD$1504,54,FALSE))</f>
        <v/>
      </c>
      <c r="T200" s="7297">
        <f>IF(VLOOKUP($B200,'8 Oct - LIVE LDS Data'!$B$3:$AAD$1504,59,FALSE)=0/1/1900,"",VLOOKUP($B200,'8 Oct - LIVE LDS Data'!$B$3:$AAD$1504,59,FALSE))</f>
        <v>45658</v>
      </c>
      <c r="U200" s="7297">
        <f>IF(VLOOKUP($B200,'8 Oct - LIVE LDS Data'!$B$3:$AAD$1504,62,FALSE)=0/1/1900,"",VLOOKUP($B200,'8 Oct - LIVE LDS Data'!$B$3:$AAD$1504,62,FALSE))</f>
        <v>45717</v>
      </c>
      <c r="V200" s="7297" t="str">
        <f>IF(VLOOKUP($B200,'8 Oct - LIVE LDS Data'!$B$3:$AAD$1504,65,FALSE)=0/1/1900,"",VLOOKUP($B200,'8 Oct - LIVE LDS Data'!$B$3:$AAD$1504,65,FALSE))</f>
        <v>TBC</v>
      </c>
      <c r="W200" s="7537"/>
      <c r="X200" s="7314" t="str">
        <f>IF(VLOOKUP($B200,'8 Oct - LIVE LDS Data'!$B$3:$AAD$1504,78,FALSE)=0/1/1900,"",VLOOKUP($B200,'8 Oct - LIVE LDS Data'!$B$3:$AAD$1504,78,FALSE))</f>
        <v>Reg 18 ongoing</v>
      </c>
      <c r="Y200" s="7315"/>
      <c r="Z200" s="7538"/>
      <c r="AA200" s="7313">
        <f>IF(VLOOKUP($B200,'8 Oct - LIVE LDS Data'!$B$3:$AAD$1504,71,FALSE)=0/1/1900,"",VLOOKUP($B200,'8 Oct - LIVE LDS Data'!$B$3:$AAD$1504,71,FALSE))</f>
        <v>45468</v>
      </c>
      <c r="AB200" s="7313" t="str">
        <f>IF(VLOOKUP($B200,'8 Oct - LIVE LDS Data'!$B$3:$AAD$1504,72,FALSE)=0/1/1900,"",VLOOKUP($B200,'8 Oct - LIVE LDS Data'!$B$3:$AAD$1504,72,FALSE))</f>
        <v/>
      </c>
      <c r="AC200" s="7313">
        <f>IF(VLOOKUP($B200,'8 Oct - LIVE LDS Data'!$B$3:$AAD$1504,74,FALSE)=0/1/1900,"",VLOOKUP($B200,'8 Oct - LIVE LDS Data'!$B$3:$AAD$1504,74,FALSE))</f>
        <v>44803</v>
      </c>
      <c r="AD200" s="7313">
        <f>IF(VLOOKUP($B200,'8 Oct - LIVE LDS Data'!$B$3:$AAD$1504,75,FALSE)=0/1/1900,"",VLOOKUP($B200,'8 Oct - LIVE LDS Data'!$B$3:$AAD$1504,75,FALSE))</f>
        <v>45345</v>
      </c>
    </row>
    <row r="201" spans="1:30" s="610" customFormat="1" ht="30" hidden="1" customHeight="1" x14ac:dyDescent="0.2">
      <c r="A201" s="1465" t="s">
        <v>3808</v>
      </c>
      <c r="B201" s="1465"/>
      <c r="C201" s="1468" t="s">
        <v>3809</v>
      </c>
      <c r="D201" s="1469"/>
      <c r="E201" s="1469"/>
      <c r="F201" s="7293" t="str">
        <f>IF(VLOOKUP($A201,'8 Oct - LIVE LDS Data'!$A$3:$AAD$1504,4,FALSE)=0/1/1900,"",VLOOKUP($A201,'8 Oct - LIVE LDS Data'!$A$3:$AAD$1504,4,FALSE))</f>
        <v/>
      </c>
      <c r="G201" s="7294" t="str">
        <f>IF(VLOOKUP($A201,'8 Oct - LIVE LDS Data'!$A$3:$AAD$1504,6,FALSE)=0/1/1900,"",VLOOKUP($A201,'8 Oct - LIVE LDS Data'!$A$3:$AAD$1504,6,FALSE))</f>
        <v/>
      </c>
      <c r="H201" s="7294" t="str">
        <f>IF(VLOOKUP($A201,'8 Oct - LIVE LDS Data'!$A$3:$AAD$1504,7,FALSE)=0/1/1900,"",VLOOKUP($A201,'8 Oct - LIVE LDS Data'!$A$3:$AAD$1504,7,FALSE))</f>
        <v/>
      </c>
      <c r="I201" s="7294" t="str">
        <f>IF(VLOOKUP($A201,'8 Oct - LIVE LDS Data'!$A$3:$AAD$1504,8,FALSE)=0/1/1900,"",VLOOKUP($A201,'8 Oct - LIVE LDS Data'!$A$3:$AAD$1504,8,FALSE))</f>
        <v>N</v>
      </c>
      <c r="J201" s="7294" t="str">
        <f>IF(VLOOKUP($A201,'8 Oct - LIVE LDS Data'!$A$3:$AAD$1504,9,FALSE)=0/1/1900,"",VLOOKUP($A201,'8 Oct - LIVE LDS Data'!$A$3:$AAD$1504,9,FALSE))</f>
        <v>N</v>
      </c>
      <c r="K201" s="7295">
        <f>IF(VLOOKUP($A201,'8 Oct - LIVE LDS Data'!$A$3:$AAD$1504,10,FALSE)=0/1/1900,"",VLOOKUP($A201,'8 Oct - LIVE LDS Data'!$A$3:$AAD$1504,10,FALSE))</f>
        <v>44851</v>
      </c>
      <c r="L201" s="7297" t="str">
        <f>IF(VLOOKUP($A201,'8 Oct - LIVE LDS Data'!$A$3:$AAD$1504,33,FALSE)=0/1/1900,"",VLOOKUP($A201,'8 Oct - LIVE LDS Data'!$A$3:$AAD$1504,33,FALSE))</f>
        <v/>
      </c>
      <c r="M201" s="7297" t="str">
        <f>IF(VLOOKUP($A201,'8 Oct - LIVE LDS Data'!$A$3:$AAD$1504,34,FALSE)=0/1/1900,"",VLOOKUP($A201,'8 Oct - LIVE LDS Data'!$A$3:$AAD$1504,34,FALSE))</f>
        <v/>
      </c>
      <c r="N201" s="7297" t="str">
        <f>IF(VLOOKUP($A201,'8 Oct - LIVE LDS Data'!$A$3:$AAD$1504,40,FALSE)=0/1/1900,"",VLOOKUP($A201,'8 Oct - LIVE LDS Data'!$A$3:$AAD$1504,40,FALSE))</f>
        <v/>
      </c>
      <c r="O201" s="7297" t="str">
        <f>IF(VLOOKUP($A201,'8 Oct - LIVE LDS Data'!$A$3:$AAD$1504,41,FALSE)=0/1/1900,"",VLOOKUP($A201,'8 Oct - LIVE LDS Data'!$A$3:$AAD$1504,41,FALSE))</f>
        <v/>
      </c>
      <c r="P201" s="7297" t="str">
        <f>IF(VLOOKUP($A201,'8 Oct - LIVE LDS Data'!$A$3:$AAD$1504,47,FALSE)=0/1/1900,"",VLOOKUP($A201,'8 Oct - LIVE LDS Data'!$A$3:$AAD$1504,47,FALSE))</f>
        <v/>
      </c>
      <c r="Q201" s="7297" t="str">
        <f>IF(VLOOKUP($A201,'8 Oct - LIVE LDS Data'!$A$3:$AAD$1504,48,FALSE)=0/1/1900,"",VLOOKUP($A201,'8 Oct - LIVE LDS Data'!$A$3:$AAD$1504,48,FALSE))</f>
        <v/>
      </c>
      <c r="R201" s="7297" t="str">
        <f>IF(VLOOKUP($A201,'8 Oct - LIVE LDS Data'!$A$3:$AAD$1504,54,FALSE)=0/1/1900,"",VLOOKUP($A201,'8 Oct - LIVE LDS Data'!$A$3:$AAD$1504,54,FALSE))</f>
        <v/>
      </c>
      <c r="S201" s="7297" t="str">
        <f>IF(VLOOKUP($A201,'8 Oct - LIVE LDS Data'!$A$3:$AAD$1504,55,FALSE)=0/1/1900,"",VLOOKUP($A201,'8 Oct - LIVE LDS Data'!$A$3:$AAD$1504,55,FALSE))</f>
        <v/>
      </c>
      <c r="T201" s="7297" t="str">
        <f>IF(VLOOKUP($A201,'8 Oct - LIVE LDS Data'!$A$3:$AAD$1504,60,FALSE)=0/1/1900,"",VLOOKUP($A201,'8 Oct - LIVE LDS Data'!$A$3:$AAD$1504,60,FALSE))</f>
        <v/>
      </c>
      <c r="U201" s="7297">
        <f>IF(VLOOKUP($A201,'8 Oct - LIVE LDS Data'!$A$3:$AAD$1504,63,FALSE)=0/1/1900,"",VLOOKUP($A201,'8 Oct - LIVE LDS Data'!$A$3:$AAD$1504,63,FALSE))</f>
        <v>46357</v>
      </c>
      <c r="V201" s="7297" t="str">
        <f>IF(VLOOKUP($A201,'8 Oct - LIVE LDS Data'!$A$3:$AAD$1504,66,FALSE)=0/1/1900,"",VLOOKUP($A201,'8 Oct - LIVE LDS Data'!$A$3:$AAD$1504,66,FALSE))</f>
        <v/>
      </c>
      <c r="W201" s="7537" t="str">
        <f>IF(VLOOKUP($A201,'8 Oct - LIVE LDS Data'!$A$3:$AAD$1504,68,FALSE)=0/1/1900,"",VLOOKUP($A201,'8 Oct - LIVE LDS Data'!$A$3:$AAD$1504,68,FALSE))</f>
        <v>Submission exp. Dec 2026</v>
      </c>
      <c r="X201" s="7314" t="str">
        <f>IF(VLOOKUP($A201,'8 Oct - LIVE LDS Data'!$A$3:$AAD$1504,79,FALSE)=0/1/1900,"",VLOOKUP($A201,'8 Oct - LIVE LDS Data'!$A$3:$AAD$1504,79,FALSE))</f>
        <v>submission exp. Dec 2026</v>
      </c>
      <c r="Y201" s="7315" t="s">
        <v>3757</v>
      </c>
      <c r="Z201" s="7538" t="s">
        <v>8053</v>
      </c>
      <c r="AA201" s="7300">
        <f>IF(VLOOKUP($A201,'8 Oct - LIVE LDS Data'!$A$3:$AAD$1504,72,FALSE)=0/1/1900,"",VLOOKUP($A201,'8 Oct - LIVE LDS Data'!$A$3:$AAD$1504,72,FALSE))</f>
        <v>45938</v>
      </c>
      <c r="AB201" s="7300" t="str">
        <f>IF(VLOOKUP($A201,'8 Oct - LIVE LDS Data'!$A$3:$AAD$1504,73,FALSE)=0/1/1900,"",VLOOKUP($A201,'8 Oct - LIVE LDS Data'!$A$3:$AAD$1504,73,FALSE))</f>
        <v/>
      </c>
      <c r="AC201" s="7300" t="str">
        <f>IF(VLOOKUP($A201,'8 Oct - LIVE LDS Data'!$A$3:$AAD$1504,75,FALSE)=0/1/1900,"",VLOOKUP($A201,'8 Oct - LIVE LDS Data'!$A$3:$AAD$1504,75,FALSE))</f>
        <v/>
      </c>
      <c r="AD201" s="7300">
        <f>IF(VLOOKUP($A201,'8 Oct - LIVE LDS Data'!$A$3:$AAD$1504,76,FALSE)=0/1/1900,"",VLOOKUP($A201,'8 Oct - LIVE LDS Data'!$A$3:$AAD$1504,76,FALSE))</f>
        <v>45687</v>
      </c>
    </row>
    <row r="202" spans="1:30" s="610" customFormat="1" ht="30" hidden="1" customHeight="1" x14ac:dyDescent="0.2">
      <c r="A202" s="1465" t="s">
        <v>3823</v>
      </c>
      <c r="B202" s="1465"/>
      <c r="C202" s="1465" t="s">
        <v>3824</v>
      </c>
      <c r="D202" s="1466"/>
      <c r="E202" s="1466"/>
      <c r="F202" s="7293" t="str">
        <f>IF(VLOOKUP($A202,'8 Oct - LIVE LDS Data'!$A$3:$AAD$1504,4,FALSE)=0/1/1900,"",VLOOKUP($A202,'8 Oct - LIVE LDS Data'!$A$3:$AAD$1504,4,FALSE))</f>
        <v>Waverley Local Plan</v>
      </c>
      <c r="G202" s="7294" t="str">
        <f>IF(VLOOKUP($A202,'8 Oct - LIVE LDS Data'!$A$3:$AAD$1504,6,FALSE)=0/1/1900,"",VLOOKUP($A202,'8 Oct - LIVE LDS Data'!$A$3:$AAD$1504,6,FALSE))</f>
        <v>2023</v>
      </c>
      <c r="H202" s="7294" t="str">
        <f>IF(VLOOKUP($A202,'8 Oct - LIVE LDS Data'!$A$3:$AAD$1504,7,FALSE)=0/1/1900,"",VLOOKUP($A202,'8 Oct - LIVE LDS Data'!$A$3:$AAD$1504,7,FALSE))</f>
        <v>2043</v>
      </c>
      <c r="I202" s="7294" t="str">
        <f>IF(VLOOKUP($A202,'8 Oct - LIVE LDS Data'!$A$3:$AAD$1504,8,FALSE)=0/1/1900,"",VLOOKUP($A202,'8 Oct - LIVE LDS Data'!$A$3:$AAD$1504,8,FALSE))</f>
        <v>N</v>
      </c>
      <c r="J202" s="7294" t="str">
        <f>IF(VLOOKUP($A202,'8 Oct - LIVE LDS Data'!$A$3:$AAD$1504,9,FALSE)=0/1/1900,"",VLOOKUP($A202,'8 Oct - LIVE LDS Data'!$A$3:$AAD$1504,9,FALSE))</f>
        <v>N</v>
      </c>
      <c r="K202" s="7295">
        <f>IF(VLOOKUP($A202,'8 Oct - LIVE LDS Data'!$A$3:$AAD$1504,10,FALSE)=0/1/1900,"",VLOOKUP($A202,'8 Oct - LIVE LDS Data'!$A$3:$AAD$1504,10,FALSE))</f>
        <v>43151</v>
      </c>
      <c r="L202" s="7297">
        <f>IF(VLOOKUP($A202,'8 Oct - LIVE LDS Data'!$A$3:$AAD$1504,33,FALSE)=0/1/1900,"",VLOOKUP($A202,'8 Oct - LIVE LDS Data'!$A$3:$AAD$1504,33,FALSE))</f>
        <v>46327</v>
      </c>
      <c r="M202" s="7297" t="str">
        <f>IF(VLOOKUP($A202,'8 Oct - LIVE LDS Data'!$A$3:$AAD$1504,34,FALSE)=0/1/1900,"",VLOOKUP($A202,'8 Oct - LIVE LDS Data'!$A$3:$AAD$1504,34,FALSE))</f>
        <v/>
      </c>
      <c r="N202" s="7297" t="str">
        <f>IF(VLOOKUP($A202,'8 Oct - LIVE LDS Data'!$A$3:$AAD$1504,40,FALSE)=0/1/1900,"",VLOOKUP($A202,'8 Oct - LIVE LDS Data'!$A$3:$AAD$1504,40,FALSE))</f>
        <v/>
      </c>
      <c r="O202" s="7297" t="str">
        <f>IF(VLOOKUP($A202,'8 Oct - LIVE LDS Data'!$A$3:$AAD$1504,41,FALSE)=0/1/1900,"",VLOOKUP($A202,'8 Oct - LIVE LDS Data'!$A$3:$AAD$1504,41,FALSE))</f>
        <v/>
      </c>
      <c r="P202" s="7297" t="str">
        <f>IF(VLOOKUP($A202,'8 Oct - LIVE LDS Data'!$A$3:$AAD$1504,47,FALSE)=0/1/1900,"",VLOOKUP($A202,'8 Oct - LIVE LDS Data'!$A$3:$AAD$1504,47,FALSE))</f>
        <v/>
      </c>
      <c r="Q202" s="7297" t="str">
        <f>IF(VLOOKUP($A202,'8 Oct - LIVE LDS Data'!$A$3:$AAD$1504,48,FALSE)=0/1/1900,"",VLOOKUP($A202,'8 Oct - LIVE LDS Data'!$A$3:$AAD$1504,48,FALSE))</f>
        <v/>
      </c>
      <c r="R202" s="7297" t="str">
        <f>IF(VLOOKUP($A202,'8 Oct - LIVE LDS Data'!$A$3:$AAD$1504,54,FALSE)=0/1/1900,"",VLOOKUP($A202,'8 Oct - LIVE LDS Data'!$A$3:$AAD$1504,54,FALSE))</f>
        <v/>
      </c>
      <c r="S202" s="7297" t="str">
        <f>IF(VLOOKUP($A202,'8 Oct - LIVE LDS Data'!$A$3:$AAD$1504,55,FALSE)=0/1/1900,"",VLOOKUP($A202,'8 Oct - LIVE LDS Data'!$A$3:$AAD$1504,55,FALSE))</f>
        <v/>
      </c>
      <c r="T202" s="7297">
        <f>IF(VLOOKUP($A202,'8 Oct - LIVE LDS Data'!$A$3:$AAD$1504,60,FALSE)=0/1/1900,"",VLOOKUP($A202,'8 Oct - LIVE LDS Data'!$A$3:$AAD$1504,60,FALSE))</f>
        <v>46600</v>
      </c>
      <c r="U202" s="7297">
        <f>IF(VLOOKUP($A202,'8 Oct - LIVE LDS Data'!$A$3:$AAD$1504,63,FALSE)=0/1/1900,"",VLOOKUP($A202,'8 Oct - LIVE LDS Data'!$A$3:$AAD$1504,63,FALSE))</f>
        <v>46722</v>
      </c>
      <c r="V202" s="7297">
        <f>IF(VLOOKUP($A202,'8 Oct - LIVE LDS Data'!$A$3:$AAD$1504,66,FALSE)=0/1/1900,"",VLOOKUP($A202,'8 Oct - LIVE LDS Data'!$A$3:$AAD$1504,66,FALSE))</f>
        <v>46935</v>
      </c>
      <c r="W202" s="7537" t="str">
        <f>IF(VLOOKUP($A202,'8 Oct - LIVE LDS Data'!$A$3:$AAD$1504,68,FALSE)=0/1/1900,"",VLOOKUP($A202,'8 Oct - LIVE LDS Data'!$A$3:$AAD$1504,68,FALSE))</f>
        <v>Sel-reviewed on 21 Feb 2023 and agreed plan needs updating.  Timetable here from March 2025 LDS</v>
      </c>
      <c r="X202" s="7314" t="str">
        <f>IF(VLOOKUP($A202,'8 Oct - LIVE LDS Data'!$A$3:$AAD$1504,79,FALSE)=0/1/1900,"",VLOOKUP($A202,'8 Oct - LIVE LDS Data'!$A$3:$AAD$1504,79,FALSE))</f>
        <v>new plan to be prepared under new system</v>
      </c>
      <c r="Y202" s="7315" t="s">
        <v>3757</v>
      </c>
      <c r="Z202" s="7538" t="s">
        <v>8051</v>
      </c>
      <c r="AA202" s="7300">
        <f>IF(VLOOKUP($A202,'8 Oct - LIVE LDS Data'!$A$3:$AAD$1504,72,FALSE)=0/1/1900,"",VLOOKUP($A202,'8 Oct - LIVE LDS Data'!$A$3:$AAD$1504,72,FALSE))</f>
        <v>45595</v>
      </c>
      <c r="AB202" s="7300">
        <f>IF(VLOOKUP($A202,'8 Oct - LIVE LDS Data'!$A$3:$AAD$1504,73,FALSE)=0/1/1900,"",VLOOKUP($A202,'8 Oct - LIVE LDS Data'!$A$3:$AAD$1504,73,FALSE))</f>
        <v>45756</v>
      </c>
      <c r="AC202" s="7300">
        <f>IF(VLOOKUP($A202,'8 Oct - LIVE LDS Data'!$A$3:$AAD$1504,75,FALSE)=0/1/1900,"",VLOOKUP($A202,'8 Oct - LIVE LDS Data'!$A$3:$AAD$1504,75,FALSE))</f>
        <v>44271</v>
      </c>
      <c r="AD202" s="7300">
        <f>IF(VLOOKUP($A202,'8 Oct - LIVE LDS Data'!$A$3:$AAD$1504,76,FALSE)=0/1/1900,"",VLOOKUP($A202,'8 Oct - LIVE LDS Data'!$A$3:$AAD$1504,76,FALSE))</f>
        <v>45756</v>
      </c>
    </row>
    <row r="203" spans="1:30" s="610" customFormat="1" ht="30" hidden="1" customHeight="1" x14ac:dyDescent="0.2">
      <c r="A203" s="1467" t="s">
        <v>3831</v>
      </c>
      <c r="B203" s="1467"/>
      <c r="C203" s="1467" t="s">
        <v>3832</v>
      </c>
      <c r="D203" s="1480"/>
      <c r="E203" s="1480"/>
      <c r="F203" s="7293" t="str">
        <f>IF(VLOOKUP($A203,'8 Oct - LIVE LDS Data'!$A$3:$AAD$1504,4,FALSE)=0/1/1900,"",VLOOKUP($A203,'8 Oct - LIVE LDS Data'!$A$3:$AAD$1504,4,FALSE))</f>
        <v>Wealden Local Plan</v>
      </c>
      <c r="G203" s="7294" t="str">
        <f>IF(VLOOKUP($A203,'8 Oct - LIVE LDS Data'!$A$3:$AAD$1504,6,FALSE)=0/1/1900,"",VLOOKUP($A203,'8 Oct - LIVE LDS Data'!$A$3:$AAD$1504,6,FALSE))</f>
        <v/>
      </c>
      <c r="H203" s="7294">
        <f>IF(VLOOKUP($A203,'8 Oct - LIVE LDS Data'!$A$3:$AAD$1504,7,FALSE)=0/1/1900,"",VLOOKUP($A203,'8 Oct - LIVE LDS Data'!$A$3:$AAD$1504,7,FALSE))</f>
        <v>2042</v>
      </c>
      <c r="I203" s="7294" t="str">
        <f>IF(VLOOKUP($A203,'8 Oct - LIVE LDS Data'!$A$3:$AAD$1504,8,FALSE)=0/1/1900,"",VLOOKUP($A203,'8 Oct - LIVE LDS Data'!$A$3:$AAD$1504,8,FALSE))</f>
        <v>N</v>
      </c>
      <c r="J203" s="7294" t="str">
        <f>IF(VLOOKUP($A203,'8 Oct - LIVE LDS Data'!$A$3:$AAD$1504,9,FALSE)=0/1/1900,"",VLOOKUP($A203,'8 Oct - LIVE LDS Data'!$A$3:$AAD$1504,9,FALSE))</f>
        <v>N</v>
      </c>
      <c r="K203" s="7295">
        <f>IF(VLOOKUP($A203,'8 Oct - LIVE LDS Data'!$A$3:$AAD$1504,10,FALSE)=0/1/1900,"",VLOOKUP($A203,'8 Oct - LIVE LDS Data'!$A$3:$AAD$1504,10,FALSE))</f>
        <v>41324</v>
      </c>
      <c r="L203" s="7297">
        <f>IF(VLOOKUP($A203,'8 Oct - LIVE LDS Data'!$A$3:$AAD$1504,33,FALSE)=0/1/1900,"",VLOOKUP($A203,'8 Oct - LIVE LDS Data'!$A$3:$AAD$1504,33,FALSE))</f>
        <v>45352</v>
      </c>
      <c r="M203" s="7297" t="str">
        <f>IF(VLOOKUP($A203,'8 Oct - LIVE LDS Data'!$A$3:$AAD$1504,34,FALSE)=0/1/1900,"",VLOOKUP($A203,'8 Oct - LIVE LDS Data'!$A$3:$AAD$1504,34,FALSE))</f>
        <v/>
      </c>
      <c r="N203" s="7297">
        <f>IF(VLOOKUP($A203,'8 Oct - LIVE LDS Data'!$A$3:$AAD$1504,40,FALSE)=0/1/1900,"",VLOOKUP($A203,'8 Oct - LIVE LDS Data'!$A$3:$AAD$1504,40,FALSE))</f>
        <v>45962</v>
      </c>
      <c r="O203" s="7297" t="str">
        <f>IF(VLOOKUP($A203,'8 Oct - LIVE LDS Data'!$A$3:$AAD$1504,41,FALSE)=0/1/1900,"",VLOOKUP($A203,'8 Oct - LIVE LDS Data'!$A$3:$AAD$1504,41,FALSE))</f>
        <v/>
      </c>
      <c r="P203" s="7297" t="str">
        <f>IF(VLOOKUP($A203,'8 Oct - LIVE LDS Data'!$A$3:$AAD$1504,47,FALSE)=0/1/1900,"",VLOOKUP($A203,'8 Oct - LIVE LDS Data'!$A$3:$AAD$1504,47,FALSE))</f>
        <v/>
      </c>
      <c r="Q203" s="7297" t="str">
        <f>IF(VLOOKUP($A203,'8 Oct - LIVE LDS Data'!$A$3:$AAD$1504,48,FALSE)=0/1/1900,"",VLOOKUP($A203,'8 Oct - LIVE LDS Data'!$A$3:$AAD$1504,48,FALSE))</f>
        <v/>
      </c>
      <c r="R203" s="7297" t="str">
        <f>IF(VLOOKUP($A203,'8 Oct - LIVE LDS Data'!$A$3:$AAD$1504,54,FALSE)=0/1/1900,"",VLOOKUP($A203,'8 Oct - LIVE LDS Data'!$A$3:$AAD$1504,54,FALSE))</f>
        <v/>
      </c>
      <c r="S203" s="7297" t="str">
        <f>IF(VLOOKUP($A203,'8 Oct - LIVE LDS Data'!$A$3:$AAD$1504,55,FALSE)=0/1/1900,"",VLOOKUP($A203,'8 Oct - LIVE LDS Data'!$A$3:$AAD$1504,55,FALSE))</f>
        <v/>
      </c>
      <c r="T203" s="7297">
        <f>IF(VLOOKUP($A203,'8 Oct - LIVE LDS Data'!$A$3:$AAD$1504,60,FALSE)=0/1/1900,"",VLOOKUP($A203,'8 Oct - LIVE LDS Data'!$A$3:$AAD$1504,60,FALSE))</f>
        <v>46143</v>
      </c>
      <c r="U203" s="7297">
        <f>IF(VLOOKUP($A203,'8 Oct - LIVE LDS Data'!$A$3:$AAD$1504,63,FALSE)=0/1/1900,"",VLOOKUP($A203,'8 Oct - LIVE LDS Data'!$A$3:$AAD$1504,63,FALSE))</f>
        <v>46235</v>
      </c>
      <c r="V203" s="7297">
        <f>IF(VLOOKUP($A203,'8 Oct - LIVE LDS Data'!$A$3:$AAD$1504,66,FALSE)=0/1/1900,"",VLOOKUP($A203,'8 Oct - LIVE LDS Data'!$A$3:$AAD$1504,66,FALSE))</f>
        <v>46508</v>
      </c>
      <c r="W203" s="7537" t="str">
        <f>IF(VLOOKUP($A203,'8 Oct - LIVE LDS Data'!$A$3:$AAD$1504,68,FALSE)=0/1/1900,"",VLOOKUP($A203,'8 Oct - LIVE LDS Data'!$A$3:$AAD$1504,68,FALSE))</f>
        <v>Publication and consultation on the second Wealden Draft Local Plan (Regulation 18) - Quarter 3 - 2025/26 
Publication of the Proposed Submission Local Plan Document (Regulation 19) - Quarter 1 - 2026/27
Public representation period on the Proposed Submission Local Plan (Regulation 20) - Quarter 1 - 2026/27
Proposed Submission Local Plan submitted to the Secretary of State Draft (Regulation 22) - Quarter 2 - 2026/27
Examination in Public (Regulation 24) Quarter 2 – 2026/27 
Publication of the recommendations of the appointed Independent Inspector (Regulation 25) Quarter4 – 2026/27
Adoption of the Local Plan (Regulation 26) Quarter 1 - 2027/28</v>
      </c>
      <c r="X203" s="7314" t="str">
        <f>IF(VLOOKUP($A203,'8 Oct - LIVE LDS Data'!$A$3:$AAD$1504,79,FALSE)=0/1/1900,"",VLOOKUP($A203,'8 Oct - LIVE LDS Data'!$A$3:$AAD$1504,79,FALSE))</f>
        <v>Reg 18 ongoing</v>
      </c>
      <c r="Y203" s="7315" t="s">
        <v>3757</v>
      </c>
      <c r="Z203" s="7538" t="s">
        <v>8058</v>
      </c>
      <c r="AA203" s="7300">
        <f>IF(VLOOKUP($A203,'8 Oct - LIVE LDS Data'!$A$3:$AAD$1504,72,FALSE)=0/1/1900,"",VLOOKUP($A203,'8 Oct - LIVE LDS Data'!$A$3:$AAD$1504,72,FALSE))</f>
        <v>45320</v>
      </c>
      <c r="AB203" s="7300">
        <f>IF(VLOOKUP($A203,'8 Oct - LIVE LDS Data'!$A$3:$AAD$1504,73,FALSE)=0/1/1900,"",VLOOKUP($A203,'8 Oct - LIVE LDS Data'!$A$3:$AAD$1504,73,FALSE))</f>
        <v>45755</v>
      </c>
      <c r="AC203" s="7300">
        <f>IF(VLOOKUP($A203,'8 Oct - LIVE LDS Data'!$A$3:$AAD$1504,75,FALSE)=0/1/1900,"",VLOOKUP($A203,'8 Oct - LIVE LDS Data'!$A$3:$AAD$1504,75,FALSE))</f>
        <v>44797</v>
      </c>
      <c r="AD203" s="7300">
        <f>IF(VLOOKUP($A203,'8 Oct - LIVE LDS Data'!$A$3:$AAD$1504,76,FALSE)=0/1/1900,"",VLOOKUP($A203,'8 Oct - LIVE LDS Data'!$A$3:$AAD$1504,76,FALSE))</f>
        <v>45755</v>
      </c>
    </row>
    <row r="204" spans="1:30" s="610" customFormat="1" ht="30" hidden="1" customHeight="1" x14ac:dyDescent="0.2">
      <c r="A204" s="1465" t="s">
        <v>3873</v>
      </c>
      <c r="B204" s="1465"/>
      <c r="C204" s="1465" t="s">
        <v>3874</v>
      </c>
      <c r="D204" s="1466"/>
      <c r="E204" s="1466"/>
      <c r="F204" s="7293" t="str">
        <f>IF(VLOOKUP($A204,'8 Oct - LIVE LDS Data'!$A$3:$AAD$1504,4,FALSE)=0/1/1900,"",VLOOKUP($A204,'8 Oct - LIVE LDS Data'!$A$3:$AAD$1504,4,FALSE))</f>
        <v>New Local Plan for West Devon</v>
      </c>
      <c r="G204" s="7294" t="str">
        <f>IF(VLOOKUP($A204,'8 Oct - LIVE LDS Data'!$A$3:$AAD$1504,6,FALSE)=0/1/1900,"",VLOOKUP($A204,'8 Oct - LIVE LDS Data'!$A$3:$AAD$1504,6,FALSE))</f>
        <v/>
      </c>
      <c r="H204" s="7294" t="str">
        <f>IF(VLOOKUP($A204,'8 Oct - LIVE LDS Data'!$A$3:$AAD$1504,7,FALSE)=0/1/1900,"",VLOOKUP($A204,'8 Oct - LIVE LDS Data'!$A$3:$AAD$1504,7,FALSE))</f>
        <v/>
      </c>
      <c r="I204" s="7294" t="str">
        <f>IF(VLOOKUP($A204,'8 Oct - LIVE LDS Data'!$A$3:$AAD$1504,8,FALSE)=0/1/1900,"",VLOOKUP($A204,'8 Oct - LIVE LDS Data'!$A$3:$AAD$1504,8,FALSE))</f>
        <v>N</v>
      </c>
      <c r="J204" s="7294" t="str">
        <f>IF(VLOOKUP($A204,'8 Oct - LIVE LDS Data'!$A$3:$AAD$1504,9,FALSE)=0/1/1900,"",VLOOKUP($A204,'8 Oct - LIVE LDS Data'!$A$3:$AAD$1504,9,FALSE))</f>
        <v>N</v>
      </c>
      <c r="K204" s="7295">
        <f>IF(VLOOKUP($A204,'8 Oct - LIVE LDS Data'!$A$3:$AAD$1504,10,FALSE)=0/1/1900,"",VLOOKUP($A204,'8 Oct - LIVE LDS Data'!$A$3:$AAD$1504,10,FALSE))</f>
        <v>43550</v>
      </c>
      <c r="L204" s="7295"/>
      <c r="M204" s="7295"/>
      <c r="N204" s="7295"/>
      <c r="O204" s="7295"/>
      <c r="P204" s="7295"/>
      <c r="Q204" s="7295"/>
      <c r="R204" s="7295"/>
      <c r="S204" s="7295"/>
      <c r="T204" s="7297">
        <f>IF(VLOOKUP($A204,'8 Oct - LIVE LDS Data'!$A$3:$AAD$1504,60,FALSE)=0/1/1900,"",VLOOKUP($A204,'8 Oct - LIVE LDS Data'!$A$3:$AAD$1504,60,FALSE))</f>
        <v>46508</v>
      </c>
      <c r="U204" s="7297">
        <f>IF(VLOOKUP($A204,'8 Oct - LIVE LDS Data'!$A$3:$AAD$1504,63,FALSE)=0/1/1900,"",VLOOKUP($A204,'8 Oct - LIVE LDS Data'!$A$3:$AAD$1504,63,FALSE))</f>
        <v>46722</v>
      </c>
      <c r="V204" s="7297">
        <f>IF(VLOOKUP($A204,'8 Oct - LIVE LDS Data'!$A$3:$AAD$1504,66,FALSE)=0/1/1900,"",VLOOKUP($A204,'8 Oct - LIVE LDS Data'!$A$3:$AAD$1504,66,FALSE))</f>
        <v>46935</v>
      </c>
      <c r="W204" s="7537" t="str">
        <f>IF(VLOOKUP($A204,'8 Oct - LIVE LDS Data'!$A$3:$AAD$1504,68,FALSE)=0/1/1900,"",VLOOKUP($A204,'8 Oct - LIVE LDS Data'!$A$3:$AAD$1504,68,FALSE))</f>
        <v>Scoping - 4 months - Sept 25 – Jan 26
Plan visioning and strategy development - 23 months - Feb 26 – Jul 26
Evidence gathering and drafting the plan - Aug 26 – May 27
Engagement, proposing changes, submission - Jun 27 - Dec 27
Examination - 6 months - Jan 28 – Jun 28
Finalisation and adoption of digital plan - 1 month - Jul 28</v>
      </c>
      <c r="X204" s="7314" t="str">
        <f>IF(VLOOKUP($A204,'8 Oct - LIVE LDS Data'!$A$3:$AAD$1504,79,FALSE)=0/1/1900,"",VLOOKUP($A204,'8 Oct - LIVE LDS Data'!$A$3:$AAD$1504,79,FALSE))</f>
        <v>new plan to be prepared under new system</v>
      </c>
      <c r="Y204" s="7315" t="s">
        <v>3757</v>
      </c>
      <c r="Z204" s="7538" t="s">
        <v>8058</v>
      </c>
      <c r="AA204" s="7300">
        <f>IF(VLOOKUP($A204,'8 Oct - LIVE LDS Data'!$A$3:$AAD$1504,72,FALSE)=0/1/1900,"",VLOOKUP($A204,'8 Oct - LIVE LDS Data'!$A$3:$AAD$1504,72,FALSE))</f>
        <v>45562</v>
      </c>
      <c r="AB204" s="7300">
        <f>IF(VLOOKUP($A204,'8 Oct - LIVE LDS Data'!$A$3:$AAD$1504,73,FALSE)=0/1/1900,"",VLOOKUP($A204,'8 Oct - LIVE LDS Data'!$A$3:$AAD$1504,73,FALSE))</f>
        <v>45755</v>
      </c>
      <c r="AC204" s="7300">
        <f>IF(VLOOKUP($A204,'8 Oct - LIVE LDS Data'!$A$3:$AAD$1504,75,FALSE)=0/1/1900,"",VLOOKUP($A204,'8 Oct - LIVE LDS Data'!$A$3:$AAD$1504,75,FALSE))</f>
        <v>45562</v>
      </c>
      <c r="AD204" s="7300">
        <f>IF(VLOOKUP($A204,'8 Oct - LIVE LDS Data'!$A$3:$AAD$1504,76,FALSE)=0/1/1900,"",VLOOKUP($A204,'8 Oct - LIVE LDS Data'!$A$3:$AAD$1504,76,FALSE))</f>
        <v>45755</v>
      </c>
    </row>
    <row r="205" spans="1:30" s="610" customFormat="1" ht="30" customHeight="1" x14ac:dyDescent="0.2">
      <c r="A205" s="1465" t="s">
        <v>3885</v>
      </c>
      <c r="B205" s="1465"/>
      <c r="C205" s="1465" t="s">
        <v>3886</v>
      </c>
      <c r="D205" s="1466"/>
      <c r="E205" s="1466"/>
      <c r="F205" s="7293" t="str">
        <f>IF(VLOOKUP($A205,'8 Oct - LIVE LDS Data'!$A$3:$AAD$1504,4,FALSE)=0/1/1900,"",VLOOKUP($A205,'8 Oct - LIVE LDS Data'!$A$3:$AAD$1504,4,FALSE))</f>
        <v>West Lancashire Local Plan 2023 - 2040</v>
      </c>
      <c r="G205" s="7294" t="str">
        <f>IF(VLOOKUP($A205,'8 Oct - LIVE LDS Data'!$A$3:$AAD$1504,6,FALSE)=0/1/1900,"",VLOOKUP($A205,'8 Oct - LIVE LDS Data'!$A$3:$AAD$1504,6,FALSE))</f>
        <v>2023</v>
      </c>
      <c r="H205" s="7294" t="str">
        <f>IF(VLOOKUP($A205,'8 Oct - LIVE LDS Data'!$A$3:$AAD$1504,7,FALSE)=0/1/1900,"",VLOOKUP($A205,'8 Oct - LIVE LDS Data'!$A$3:$AAD$1504,7,FALSE))</f>
        <v>2040</v>
      </c>
      <c r="I205" s="7294" t="str">
        <f>IF(VLOOKUP($A205,'8 Oct - LIVE LDS Data'!$A$3:$AAD$1504,8,FALSE)=0/1/1900,"",VLOOKUP($A205,'8 Oct - LIVE LDS Data'!$A$3:$AAD$1504,8,FALSE))</f>
        <v>N</v>
      </c>
      <c r="J205" s="7294" t="str">
        <f>IF(VLOOKUP($A205,'8 Oct - LIVE LDS Data'!$A$3:$AAD$1504,9,FALSE)=0/1/1900,"",VLOOKUP($A205,'8 Oct - LIVE LDS Data'!$A$3:$AAD$1504,9,FALSE))</f>
        <v>N</v>
      </c>
      <c r="K205" s="7295">
        <f>IF(VLOOKUP($A205,'8 Oct - LIVE LDS Data'!$A$3:$AAD$1504,10,FALSE)=0/1/1900,"",VLOOKUP($A205,'8 Oct - LIVE LDS Data'!$A$3:$AAD$1504,10,FALSE))</f>
        <v>41563</v>
      </c>
      <c r="L205" s="7297">
        <f>IF(VLOOKUP($A205,'8 Oct - LIVE LDS Data'!$A$3:$AAD$1504,33,FALSE)=0/1/1900,"",VLOOKUP($A205,'8 Oct - LIVE LDS Data'!$A$3:$AAD$1504,33,FALSE))</f>
        <v>44501</v>
      </c>
      <c r="M205" s="7297">
        <f>IF(VLOOKUP($A205,'8 Oct - LIVE LDS Data'!$A$3:$AAD$1504,34,FALSE)=0/1/1900,"",VLOOKUP($A205,'8 Oct - LIVE LDS Data'!$A$3:$AAD$1504,34,FALSE))</f>
        <v>44501</v>
      </c>
      <c r="N205" s="7297">
        <f>IF(VLOOKUP($A205,'8 Oct - LIVE LDS Data'!$A$3:$AAD$1504,40,FALSE)=0/1/1900,"",VLOOKUP($A205,'8 Oct - LIVE LDS Data'!$A$3:$AAD$1504,40,FALSE))</f>
        <v>46143</v>
      </c>
      <c r="O205" s="7297" t="str">
        <f>IF(VLOOKUP($A205,'8 Oct - LIVE LDS Data'!$A$3:$AAD$1504,41,FALSE)=0/1/1900,"",VLOOKUP($A205,'8 Oct - LIVE LDS Data'!$A$3:$AAD$1504,41,FALSE))</f>
        <v/>
      </c>
      <c r="P205" s="7297" t="str">
        <f>IF(VLOOKUP($A205,'8 Oct - LIVE LDS Data'!$A$3:$AAD$1504,47,FALSE)=0/1/1900,"",VLOOKUP($A205,'8 Oct - LIVE LDS Data'!$A$3:$AAD$1504,47,FALSE))</f>
        <v/>
      </c>
      <c r="Q205" s="7297" t="str">
        <f>IF(VLOOKUP($A205,'8 Oct - LIVE LDS Data'!$A$3:$AAD$1504,48,FALSE)=0/1/1900,"",VLOOKUP($A205,'8 Oct - LIVE LDS Data'!$A$3:$AAD$1504,48,FALSE))</f>
        <v/>
      </c>
      <c r="R205" s="7297" t="str">
        <f>IF(VLOOKUP($A205,'8 Oct - LIVE LDS Data'!$A$3:$AAD$1504,54,FALSE)=0/1/1900,"",VLOOKUP($A205,'8 Oct - LIVE LDS Data'!$A$3:$AAD$1504,54,FALSE))</f>
        <v/>
      </c>
      <c r="S205" s="7297" t="str">
        <f>IF(VLOOKUP($A205,'8 Oct - LIVE LDS Data'!$A$3:$AAD$1504,55,FALSE)=0/1/1900,"",VLOOKUP($A205,'8 Oct - LIVE LDS Data'!$A$3:$AAD$1504,55,FALSE))</f>
        <v/>
      </c>
      <c r="T205" s="7297">
        <f>IF(VLOOKUP($A205,'8 Oct - LIVE LDS Data'!$A$3:$AAD$1504,60,FALSE)=0/1/1900,"",VLOOKUP($A205,'8 Oct - LIVE LDS Data'!$A$3:$AAD$1504,60,FALSE))</f>
        <v>46508</v>
      </c>
      <c r="U205" s="7297">
        <f>IF(VLOOKUP($A205,'8 Oct - LIVE LDS Data'!$A$3:$AAD$1504,63,FALSE)=0/1/1900,"",VLOOKUP($A205,'8 Oct - LIVE LDS Data'!$A$3:$AAD$1504,63,FALSE))</f>
        <v>46692</v>
      </c>
      <c r="V205" s="7297">
        <f>IF(VLOOKUP($A205,'8 Oct - LIVE LDS Data'!$A$3:$AAD$1504,66,FALSE)=0/1/1900,"",VLOOKUP($A205,'8 Oct - LIVE LDS Data'!$A$3:$AAD$1504,66,FALSE))</f>
        <v>47058</v>
      </c>
      <c r="W205" s="7537" t="str">
        <f>IF(VLOOKUP($A205,'8 Oct - LIVE LDS Data'!$A$3:$AAD$1504,68,FALSE)=0/1/1900,"",VLOOKUP($A205,'8 Oct - LIVE LDS Data'!$A$3:$AAD$1504,68,FALSE))</f>
        <v>Regulation 18 Preferred Options Consultation Q2 2026
Regulation 19 Publication Version Consultation Q2 2027
Regulation 22 Submission Q4 2027
Regulation 26 Adoption Q4 2028</v>
      </c>
      <c r="X205" s="7314" t="str">
        <f>IF(VLOOKUP($A205,'8 Oct - LIVE LDS Data'!$A$3:$AAD$1504,79,FALSE)=0/1/1900,"",VLOOKUP($A205,'8 Oct - LIVE LDS Data'!$A$3:$AAD$1504,79,FALSE))</f>
        <v>new plan to be prepared under new system</v>
      </c>
      <c r="Y205" s="7315" t="s">
        <v>90</v>
      </c>
      <c r="Z205" s="7538" t="s">
        <v>8055</v>
      </c>
      <c r="AA205" s="7300">
        <f>IF(VLOOKUP($A205,'8 Oct - LIVE LDS Data'!$A$3:$AAD$1504,72,FALSE)=0/1/1900,"",VLOOKUP($A205,'8 Oct - LIVE LDS Data'!$A$3:$AAD$1504,72,FALSE))</f>
        <v>45320</v>
      </c>
      <c r="AB205" s="7300">
        <f>IF(VLOOKUP($A205,'8 Oct - LIVE LDS Data'!$A$3:$AAD$1504,73,FALSE)=0/1/1900,"",VLOOKUP($A205,'8 Oct - LIVE LDS Data'!$A$3:$AAD$1504,73,FALSE))</f>
        <v>45755</v>
      </c>
      <c r="AC205" s="7300" t="str">
        <f>IF(VLOOKUP($A205,'8 Oct - LIVE LDS Data'!$A$3:$AAD$1504,75,FALSE)=0/1/1900,"",VLOOKUP($A205,'8 Oct - LIVE LDS Data'!$A$3:$AAD$1504,75,FALSE))</f>
        <v/>
      </c>
      <c r="AD205" s="7300">
        <f>IF(VLOOKUP($A205,'8 Oct - LIVE LDS Data'!$A$3:$AAD$1504,76,FALSE)=0/1/1900,"",VLOOKUP($A205,'8 Oct - LIVE LDS Data'!$A$3:$AAD$1504,76,FALSE))</f>
        <v>45755</v>
      </c>
    </row>
    <row r="206" spans="1:30" s="610" customFormat="1" ht="40" hidden="1" customHeight="1" x14ac:dyDescent="0.2">
      <c r="A206" s="1465" t="s">
        <v>3896</v>
      </c>
      <c r="B206" s="1465"/>
      <c r="C206" s="3387" t="s">
        <v>4221</v>
      </c>
      <c r="D206" s="2210"/>
      <c r="E206" s="2210" t="s">
        <v>90</v>
      </c>
      <c r="F206" s="7293" t="str">
        <f>IF(VLOOKUP($A206,'8 Oct - LIVE LDS Data'!$A$3:$AAD$1504,4,FALSE)=0/1/1900,"",VLOOKUP($A206,'8 Oct - LIVE LDS Data'!$A$3:$AAD$1504,4,FALSE))</f>
        <v>West Northamptonshire Strategic Plan</v>
      </c>
      <c r="G206" s="7294" t="str">
        <f>IF(VLOOKUP($A206,'8 Oct - LIVE LDS Data'!$A$3:$AAD$1504,6,FALSE)=0/1/1900,"",VLOOKUP($A206,'8 Oct - LIVE LDS Data'!$A$3:$AAD$1504,6,FALSE))</f>
        <v>2023</v>
      </c>
      <c r="H206" s="7294" t="str">
        <f>IF(VLOOKUP($A206,'8 Oct - LIVE LDS Data'!$A$3:$AAD$1504,7,FALSE)=0/1/1900,"",VLOOKUP($A206,'8 Oct - LIVE LDS Data'!$A$3:$AAD$1504,7,FALSE))</f>
        <v>2041</v>
      </c>
      <c r="I206" s="7294" t="str">
        <f>IF(VLOOKUP($A206,'8 Oct - LIVE LDS Data'!$A$3:$AAD$1504,8,FALSE)=0/1/1900,"",VLOOKUP($A206,'8 Oct - LIVE LDS Data'!$A$3:$AAD$1504,8,FALSE))</f>
        <v>N</v>
      </c>
      <c r="J206" s="7294" t="str">
        <f>IF(VLOOKUP($A206,'8 Oct - LIVE LDS Data'!$A$3:$AAD$1504,9,FALSE)=0/1/1900,"",VLOOKUP($A206,'8 Oct - LIVE LDS Data'!$A$3:$AAD$1504,9,FALSE))</f>
        <v>N</v>
      </c>
      <c r="K206" s="7295">
        <f>IF(VLOOKUP($A206,'8 Oct - LIVE LDS Data'!$A$3:$AAD$1504,10,FALSE)=0/1/1900,"",VLOOKUP($A206,'8 Oct - LIVE LDS Data'!$A$3:$AAD$1504,10,FALSE))</f>
        <v>41988</v>
      </c>
      <c r="L206" s="7297">
        <f>IF(VLOOKUP($A206,'8 Oct - LIVE LDS Data'!$A$3:$AAD$1504,33,FALSE)=0/1/1900,"",VLOOKUP($A206,'8 Oct - LIVE LDS Data'!$A$3:$AAD$1504,33,FALSE))</f>
        <v>43525</v>
      </c>
      <c r="M206" s="7297">
        <f>IF(VLOOKUP($A206,'8 Oct - LIVE LDS Data'!$A$3:$AAD$1504,34,FALSE)=0/1/1900,"",VLOOKUP($A206,'8 Oct - LIVE LDS Data'!$A$3:$AAD$1504,34,FALSE))</f>
        <v>43682</v>
      </c>
      <c r="N206" s="7297">
        <f>IF(VLOOKUP($A206,'8 Oct - LIVE LDS Data'!$A$3:$AAD$1504,40,FALSE)=0/1/1900,"",VLOOKUP($A206,'8 Oct - LIVE LDS Data'!$A$3:$AAD$1504,40,FALSE))</f>
        <v>44470</v>
      </c>
      <c r="O206" s="7297">
        <f>IF(VLOOKUP($A206,'8 Oct - LIVE LDS Data'!$A$3:$AAD$1504,41,FALSE)=0/1/1900,"",VLOOKUP($A206,'8 Oct - LIVE LDS Data'!$A$3:$AAD$1504,41,FALSE))</f>
        <v>44480</v>
      </c>
      <c r="P206" s="7297">
        <f>IF(VLOOKUP($A206,'8 Oct - LIVE LDS Data'!$A$3:$AAD$1504,47,FALSE)=0/1/1900,"",VLOOKUP($A206,'8 Oct - LIVE LDS Data'!$A$3:$AAD$1504,47,FALSE))</f>
        <v>45383</v>
      </c>
      <c r="Q206" s="7297">
        <f>IF(VLOOKUP($A206,'8 Oct - LIVE LDS Data'!$A$3:$AAD$1504,48,FALSE)=0/1/1900,"",VLOOKUP($A206,'8 Oct - LIVE LDS Data'!$A$3:$AAD$1504,48,FALSE))</f>
        <v>45390</v>
      </c>
      <c r="R206" s="7297">
        <f>IF(VLOOKUP($A206,'8 Oct - LIVE LDS Data'!$A$3:$AAD$1504,54,FALSE)=0/1/1900,"",VLOOKUP($A206,'8 Oct - LIVE LDS Data'!$A$3:$AAD$1504,54,FALSE))</f>
        <v>45931</v>
      </c>
      <c r="S206" s="7297" t="str">
        <f>IF(VLOOKUP($A206,'8 Oct - LIVE LDS Data'!$A$3:$AAD$1504,55,FALSE)=0/1/1900,"",VLOOKUP($A206,'8 Oct - LIVE LDS Data'!$A$3:$AAD$1504,55,FALSE))</f>
        <v/>
      </c>
      <c r="T206" s="7297">
        <f>IF(VLOOKUP($A206,'8 Oct - LIVE LDS Data'!$A$3:$AAD$1504,60,FALSE)=0/1/1900,"",VLOOKUP($A206,'8 Oct - LIVE LDS Data'!$A$3:$AAD$1504,60,FALSE))</f>
        <v>46204</v>
      </c>
      <c r="U206" s="7297">
        <f>IF(VLOOKUP($A206,'8 Oct - LIVE LDS Data'!$A$3:$AAD$1504,63,FALSE)=0/1/1900,"",VLOOKUP($A206,'8 Oct - LIVE LDS Data'!$A$3:$AAD$1504,63,FALSE))</f>
        <v>46296</v>
      </c>
      <c r="V206" s="7297">
        <f>IF(VLOOKUP($A206,'8 Oct - LIVE LDS Data'!$A$3:$AAD$1504,66,FALSE)=0/1/1900,"",VLOOKUP($A206,'8 Oct - LIVE LDS Data'!$A$3:$AAD$1504,66,FALSE))</f>
        <v>46692</v>
      </c>
      <c r="W206" s="7537" t="str">
        <f>IF(VLOOKUP($A206,'8 Oct - LIVE LDS Data'!$A$3:$AAD$1504,68,FALSE)=0/1/1900,"",VLOOKUP($A206,'8 Oct - LIVE LDS Data'!$A$3:$AAD$1504,68,FALSE))</f>
        <v>Draft Plan Consultation (Regulation 18) October ‘25
Publication of Draft Plan and 
Consultation (Regulation 19) July ‘26
Submission (Regulation 22) October ‘26
Examination (Regulation 24) April ‘27
Adoption (Regulation 26) November ‘27</v>
      </c>
      <c r="X206" s="7314" t="str">
        <f>IF(VLOOKUP($A206,'8 Oct - LIVE LDS Data'!$A$3:$AAD$1504,79,FALSE)=0/1/1900,"",VLOOKUP($A206,'8 Oct - LIVE LDS Data'!$A$3:$AAD$1504,79,FALSE))</f>
        <v>Reg 18 ongoing</v>
      </c>
      <c r="Y206" s="7315" t="s">
        <v>90</v>
      </c>
      <c r="Z206" s="7538" t="s">
        <v>8054</v>
      </c>
      <c r="AA206" s="7300">
        <f>IF(VLOOKUP($A206,'8 Oct - LIVE LDS Data'!$A$3:$AAD$1504,72,FALSE)=0/1/1900,"",VLOOKUP($A206,'8 Oct - LIVE LDS Data'!$A$3:$AAD$1504,72,FALSE))</f>
        <v>45607</v>
      </c>
      <c r="AB206" s="7300">
        <f>IF(VLOOKUP($A206,'8 Oct - LIVE LDS Data'!$A$3:$AAD$1504,73,FALSE)=0/1/1900,"",VLOOKUP($A206,'8 Oct - LIVE LDS Data'!$A$3:$AAD$1504,73,FALSE))</f>
        <v>45755</v>
      </c>
      <c r="AC206" s="7300">
        <f>IF(VLOOKUP($A206,'8 Oct - LIVE LDS Data'!$A$3:$AAD$1504,75,FALSE)=0/1/1900,"",VLOOKUP($A206,'8 Oct - LIVE LDS Data'!$A$3:$AAD$1504,75,FALSE))</f>
        <v>45607</v>
      </c>
      <c r="AD206" s="7300">
        <f>IF(VLOOKUP($A206,'8 Oct - LIVE LDS Data'!$A$3:$AAD$1504,76,FALSE)=0/1/1900,"",VLOOKUP($A206,'8 Oct - LIVE LDS Data'!$A$3:$AAD$1504,76,FALSE))</f>
        <v>45755</v>
      </c>
    </row>
    <row r="207" spans="1:30" s="610" customFormat="1" ht="30" customHeight="1" x14ac:dyDescent="0.2">
      <c r="A207" s="1465" t="s">
        <v>3906</v>
      </c>
      <c r="B207" s="1465"/>
      <c r="C207" s="3390" t="s">
        <v>3905</v>
      </c>
      <c r="D207" s="1466"/>
      <c r="E207" s="1466"/>
      <c r="F207" s="7293" t="str">
        <f>IF(VLOOKUP($A207,'8 Oct - LIVE LDS Data'!$A$3:$AAD$1504,4,FALSE)=0/1/1900,"",VLOOKUP($A207,'8 Oct - LIVE LDS Data'!$A$3:$AAD$1504,4,FALSE))</f>
        <v>West Oxfordshire Local Plan 2041</v>
      </c>
      <c r="G207" s="7294">
        <f>IF(VLOOKUP($A207,'8 Oct - LIVE LDS Data'!$A$3:$AAD$1504,6,FALSE)=0/1/1900,"",VLOOKUP($A207,'8 Oct - LIVE LDS Data'!$A$3:$AAD$1504,6,FALSE))</f>
        <v>2021</v>
      </c>
      <c r="H207" s="7294">
        <f>IF(VLOOKUP($A207,'8 Oct - LIVE LDS Data'!$A$3:$AAD$1504,7,FALSE)=0/1/1900,"",VLOOKUP($A207,'8 Oct - LIVE LDS Data'!$A$3:$AAD$1504,7,FALSE))</f>
        <v>2041</v>
      </c>
      <c r="I207" s="7294" t="str">
        <f>IF(VLOOKUP($A207,'8 Oct - LIVE LDS Data'!$A$3:$AAD$1504,8,FALSE)=0/1/1900,"",VLOOKUP($A207,'8 Oct - LIVE LDS Data'!$A$3:$AAD$1504,8,FALSE))</f>
        <v>N</v>
      </c>
      <c r="J207" s="7294" t="str">
        <f>IF(VLOOKUP($A207,'8 Oct - LIVE LDS Data'!$A$3:$AAD$1504,9,FALSE)=0/1/1900,"",VLOOKUP($A207,'8 Oct - LIVE LDS Data'!$A$3:$AAD$1504,9,FALSE))</f>
        <v>N</v>
      </c>
      <c r="K207" s="7295">
        <f>IF(VLOOKUP($A207,'8 Oct - LIVE LDS Data'!$A$3:$AAD$1504,10,FALSE)=0/1/1900,"",VLOOKUP($A207,'8 Oct - LIVE LDS Data'!$A$3:$AAD$1504,10,FALSE))</f>
        <v>43370</v>
      </c>
      <c r="L207" s="7297">
        <f>IF(VLOOKUP($A207,'8 Oct - LIVE LDS Data'!$A$3:$AAD$1504,33,FALSE)=0/1/1900,"",VLOOKUP($A207,'8 Oct - LIVE LDS Data'!$A$3:$AAD$1504,33,FALSE))</f>
        <v>44797</v>
      </c>
      <c r="M207" s="7297">
        <f>IF(VLOOKUP($A207,'8 Oct - LIVE LDS Data'!$A$3:$AAD$1504,34,FALSE)=0/1/1900,"",VLOOKUP($A207,'8 Oct - LIVE LDS Data'!$A$3:$AAD$1504,34,FALSE))</f>
        <v>44797</v>
      </c>
      <c r="N207" s="7297" t="str">
        <f>IF(VLOOKUP($A207,'8 Oct - LIVE LDS Data'!$A$3:$AAD$1504,40,FALSE)=0/1/1900,"",VLOOKUP($A207,'8 Oct - LIVE LDS Data'!$A$3:$AAD$1504,40,FALSE))</f>
        <v>Aug-2023
(was Jun-2023)</v>
      </c>
      <c r="O207" s="7297">
        <f>IF(VLOOKUP($A207,'8 Oct - LIVE LDS Data'!$A$3:$AAD$1504,41,FALSE)=0/1/1900,"",VLOOKUP($A207,'8 Oct - LIVE LDS Data'!$A$3:$AAD$1504,41,FALSE))</f>
        <v>45139</v>
      </c>
      <c r="P207" s="7297">
        <f>IF(VLOOKUP($A207,'8 Oct - LIVE LDS Data'!$A$3:$AAD$1504,47,FALSE)=0/1/1900,"",VLOOKUP($A207,'8 Oct - LIVE LDS Data'!$A$3:$AAD$1504,47,FALSE))</f>
        <v>45778</v>
      </c>
      <c r="Q207" s="7297">
        <f>IF(VLOOKUP($A207,'8 Oct - LIVE LDS Data'!$A$3:$AAD$1504,48,FALSE)=0/1/1900,"",VLOOKUP($A207,'8 Oct - LIVE LDS Data'!$A$3:$AAD$1504,48,FALSE))</f>
        <v>45809</v>
      </c>
      <c r="R207" s="7297" t="str">
        <f>IF(VLOOKUP($A207,'8 Oct - LIVE LDS Data'!$A$3:$AAD$1504,54,FALSE)=0/1/1900,"",VLOOKUP($A207,'8 Oct - LIVE LDS Data'!$A$3:$AAD$1504,54,FALSE))</f>
        <v/>
      </c>
      <c r="S207" s="7297" t="str">
        <f>IF(VLOOKUP($A207,'8 Oct - LIVE LDS Data'!$A$3:$AAD$1504,55,FALSE)=0/1/1900,"",VLOOKUP($A207,'8 Oct - LIVE LDS Data'!$A$3:$AAD$1504,55,FALSE))</f>
        <v/>
      </c>
      <c r="T207" s="7297">
        <f>IF(VLOOKUP($A207,'8 Oct - LIVE LDS Data'!$A$3:$AAD$1504,60,FALSE)=0/1/1900,"",VLOOKUP($A207,'8 Oct - LIVE LDS Data'!$A$3:$AAD$1504,60,FALSE))</f>
        <v>45931</v>
      </c>
      <c r="U207" s="7297">
        <f>IF(VLOOKUP($A207,'8 Oct - LIVE LDS Data'!$A$3:$AAD$1504,63,FALSE)=0/1/1900,"",VLOOKUP($A207,'8 Oct - LIVE LDS Data'!$A$3:$AAD$1504,63,FALSE))</f>
        <v>46082</v>
      </c>
      <c r="V207" s="7297">
        <f>IF(VLOOKUP($A207,'8 Oct - LIVE LDS Data'!$A$3:$AAD$1504,66,FALSE)=0/1/1900,"",VLOOKUP($A207,'8 Oct - LIVE LDS Data'!$A$3:$AAD$1504,66,FALSE))</f>
        <v>2026</v>
      </c>
      <c r="W207" s="7537" t="str">
        <f>IF(VLOOKUP($A207,'8 Oct - LIVE LDS Data'!$A$3:$AAD$1504,68,FALSE)=0/1/1900,"",VLOOKUP($A207,'8 Oct - LIVE LDS Data'!$A$3:$AAD$1504,68,FALSE))</f>
        <v>Regulation 18 consultation on preferred policy options –  May 2025
Publication of pre-submission draft Local Plan (Regulation 19) – October 2025
Submission of pre-submission draft Local Plan (Regulation 22) – March 2026
Examination and adoption – 2026</v>
      </c>
      <c r="X207" s="7314" t="str">
        <f>IF(VLOOKUP($A207,'8 Oct - LIVE LDS Data'!$A$3:$AAD$1504,79,FALSE)=0/1/1900,"",VLOOKUP($A207,'8 Oct - LIVE LDS Data'!$A$3:$AAD$1504,79,FALSE))</f>
        <v>Reg 18 ongoing</v>
      </c>
      <c r="Y207" s="7315" t="s">
        <v>90</v>
      </c>
      <c r="Z207" s="7538" t="s">
        <v>8051</v>
      </c>
      <c r="AA207" s="7300">
        <f>IF(VLOOKUP($A207,'8 Oct - LIVE LDS Data'!$A$3:$AAD$1504,72,FALSE)=0/1/1900,"",VLOOKUP($A207,'8 Oct - LIVE LDS Data'!$A$3:$AAD$1504,72,FALSE))</f>
        <v>45594</v>
      </c>
      <c r="AB207" s="7300">
        <f>IF(VLOOKUP($A207,'8 Oct - LIVE LDS Data'!$A$3:$AAD$1504,73,FALSE)=0/1/1900,"",VLOOKUP($A207,'8 Oct - LIVE LDS Data'!$A$3:$AAD$1504,73,FALSE))</f>
        <v>45755</v>
      </c>
      <c r="AC207" s="7300">
        <f>IF(VLOOKUP($A207,'8 Oct - LIVE LDS Data'!$A$3:$AAD$1504,75,FALSE)=0/1/1900,"",VLOOKUP($A207,'8 Oct - LIVE LDS Data'!$A$3:$AAD$1504,75,FALSE))</f>
        <v>45594</v>
      </c>
      <c r="AD207" s="7300">
        <f>IF(VLOOKUP($A207,'8 Oct - LIVE LDS Data'!$A$3:$AAD$1504,76,FALSE)=0/1/1900,"",VLOOKUP($A207,'8 Oct - LIVE LDS Data'!$A$3:$AAD$1504,76,FALSE))</f>
        <v>45755</v>
      </c>
    </row>
    <row r="208" spans="1:30" s="610" customFormat="1" ht="30" hidden="1" customHeight="1" x14ac:dyDescent="0.2">
      <c r="A208" s="7301" t="s">
        <v>3934</v>
      </c>
      <c r="B208" s="7301"/>
      <c r="C208" s="7301" t="s">
        <v>3935</v>
      </c>
      <c r="D208" s="7302"/>
      <c r="E208" s="7302"/>
      <c r="F208" s="7293" t="str">
        <f>IF(VLOOKUP($A208,'8 Oct - LIVE LDS Data'!$A$3:$AAD$1504,4,FALSE)=0/1/1900,"",VLOOKUP($A208,'8 Oct - LIVE LDS Data'!$A$3:$AAD$1504,4,FALSE))</f>
        <v>Westminster City Plan (2019-2040) 
Full Review</v>
      </c>
      <c r="G208" s="7294" t="str">
        <f>IF(VLOOKUP($A208,'8 Oct - LIVE LDS Data'!$A$3:$AAD$1504,6,FALSE)=0/1/1900,"",VLOOKUP($A208,'8 Oct - LIVE LDS Data'!$A$3:$AAD$1504,6,FALSE))</f>
        <v/>
      </c>
      <c r="H208" s="7294" t="str">
        <f>IF(VLOOKUP($A208,'8 Oct - LIVE LDS Data'!$A$3:$AAD$1504,7,FALSE)=0/1/1900,"",VLOOKUP($A208,'8 Oct - LIVE LDS Data'!$A$3:$AAD$1504,7,FALSE))</f>
        <v/>
      </c>
      <c r="I208" s="7294" t="str">
        <f>IF(VLOOKUP($A208,'8 Oct - LIVE LDS Data'!$A$3:$AAD$1504,8,FALSE)=0/1/1900,"",VLOOKUP($A208,'8 Oct - LIVE LDS Data'!$A$3:$AAD$1504,8,FALSE))</f>
        <v/>
      </c>
      <c r="J208" s="7294" t="str">
        <f>IF(VLOOKUP($A208,'8 Oct - LIVE LDS Data'!$A$3:$AAD$1504,9,FALSE)=0/1/1900,"",VLOOKUP($A208,'8 Oct - LIVE LDS Data'!$A$3:$AAD$1504,9,FALSE))</f>
        <v/>
      </c>
      <c r="K208" s="7295">
        <f>IF(VLOOKUP($A208,'8 Oct - LIVE LDS Data'!$A$3:$AAD$1504,10,FALSE)=0/1/1900,"",VLOOKUP($A208,'8 Oct - LIVE LDS Data'!$A$3:$AAD$1504,10,FALSE))</f>
        <v>44307</v>
      </c>
      <c r="L208" s="7297">
        <f>IF(VLOOKUP($A208,'8 Oct - LIVE LDS Data'!$A$3:$AAD$1504,33,FALSE)=0/1/1900,"",VLOOKUP($A208,'8 Oct - LIVE LDS Data'!$A$3:$AAD$1504,33,FALSE))</f>
        <v>46113</v>
      </c>
      <c r="M208" s="7297" t="str">
        <f>IF(VLOOKUP($A208,'8 Oct - LIVE LDS Data'!$A$3:$AAD$1504,34,FALSE)=0/1/1900,"",VLOOKUP($A208,'8 Oct - LIVE LDS Data'!$A$3:$AAD$1504,34,FALSE))</f>
        <v/>
      </c>
      <c r="N208" s="7297" t="str">
        <f>IF(VLOOKUP($A208,'8 Oct - LIVE LDS Data'!$A$3:$AAD$1504,40,FALSE)=0/1/1900,"",VLOOKUP($A208,'8 Oct - LIVE LDS Data'!$A$3:$AAD$1504,40,FALSE))</f>
        <v/>
      </c>
      <c r="O208" s="7297" t="str">
        <f>IF(VLOOKUP($A208,'8 Oct - LIVE LDS Data'!$A$3:$AAD$1504,41,FALSE)=0/1/1900,"",VLOOKUP($A208,'8 Oct - LIVE LDS Data'!$A$3:$AAD$1504,41,FALSE))</f>
        <v/>
      </c>
      <c r="P208" s="7297" t="str">
        <f>IF(VLOOKUP($A208,'8 Oct - LIVE LDS Data'!$A$3:$AAD$1504,47,FALSE)=0/1/1900,"",VLOOKUP($A208,'8 Oct - LIVE LDS Data'!$A$3:$AAD$1504,47,FALSE))</f>
        <v/>
      </c>
      <c r="Q208" s="7297" t="str">
        <f>IF(VLOOKUP($A208,'8 Oct - LIVE LDS Data'!$A$3:$AAD$1504,48,FALSE)=0/1/1900,"",VLOOKUP($A208,'8 Oct - LIVE LDS Data'!$A$3:$AAD$1504,48,FALSE))</f>
        <v/>
      </c>
      <c r="R208" s="7297" t="str">
        <f>IF(VLOOKUP($A208,'8 Oct - LIVE LDS Data'!$A$3:$AAD$1504,54,FALSE)=0/1/1900,"",VLOOKUP($A208,'8 Oct - LIVE LDS Data'!$A$3:$AAD$1504,54,FALSE))</f>
        <v/>
      </c>
      <c r="S208" s="7297" t="str">
        <f>IF(VLOOKUP($A208,'8 Oct - LIVE LDS Data'!$A$3:$AAD$1504,55,FALSE)=0/1/1900,"",VLOOKUP($A208,'8 Oct - LIVE LDS Data'!$A$3:$AAD$1504,55,FALSE))</f>
        <v/>
      </c>
      <c r="T208" s="7297">
        <f>IF(VLOOKUP($A208,'8 Oct - LIVE LDS Data'!$A$3:$AAD$1504,60,FALSE)=0/1/1900,"",VLOOKUP($A208,'8 Oct - LIVE LDS Data'!$A$3:$AAD$1504,60,FALSE))</f>
        <v>46478</v>
      </c>
      <c r="U208" s="7297">
        <f>IF(VLOOKUP($A208,'8 Oct - LIVE LDS Data'!$A$3:$AAD$1504,63,FALSE)=0/1/1900,"",VLOOKUP($A208,'8 Oct - LIVE LDS Data'!$A$3:$AAD$1504,63,FALSE))</f>
        <v>46753</v>
      </c>
      <c r="V208" s="7297">
        <f>IF(VLOOKUP($A208,'8 Oct - LIVE LDS Data'!$A$3:$AAD$1504,66,FALSE)=0/1/1900,"",VLOOKUP($A208,'8 Oct - LIVE LDS Data'!$A$3:$AAD$1504,66,FALSE))</f>
        <v>46935</v>
      </c>
      <c r="W208" s="7537" t="str">
        <f>IF(VLOOKUP($A208,'8 Oct - LIVE LDS Data'!$A$3:$AAD$1504,68,FALSE)=0/1/1900,"",VLOOKUP($A208,'8 Oct - LIVE LDS Data'!$A$3:$AAD$1504,68,FALSE))</f>
        <v>Autumn 2025: Scoping for full review of City Plan 2019-2040</v>
      </c>
      <c r="X208" s="7314" t="str">
        <f>IF(VLOOKUP($A208,'8 Oct - LIVE LDS Data'!$A$3:$AAD$1504,79,FALSE)=0/1/1900,"",VLOOKUP($A208,'8 Oct - LIVE LDS Data'!$A$3:$AAD$1504,79,FALSE))</f>
        <v>new plan to be prepared under new system</v>
      </c>
      <c r="Y208" s="7315" t="s">
        <v>90</v>
      </c>
      <c r="Z208" s="7538" t="s">
        <v>8054</v>
      </c>
      <c r="AA208" s="7300" t="str">
        <f>IF(VLOOKUP($A208,'8 Oct - LIVE LDS Data'!$A$3:$AAD$1504,72,FALSE)=0/1/1900,"",VLOOKUP($A208,'8 Oct - LIVE LDS Data'!$A$3:$AAD$1504,72,FALSE))</f>
        <v/>
      </c>
      <c r="AB208" s="7300">
        <f>IF(VLOOKUP($A208,'8 Oct - LIVE LDS Data'!$A$3:$AAD$1504,73,FALSE)=0/1/1900,"",VLOOKUP($A208,'8 Oct - LIVE LDS Data'!$A$3:$AAD$1504,73,FALSE))</f>
        <v>45629</v>
      </c>
      <c r="AC208" s="7300" t="str">
        <f>IF(VLOOKUP($A208,'8 Oct - LIVE LDS Data'!$A$3:$AAD$1504,75,FALSE)=0/1/1900,"",VLOOKUP($A208,'8 Oct - LIVE LDS Data'!$A$3:$AAD$1504,75,FALSE))</f>
        <v/>
      </c>
      <c r="AD208" s="7300">
        <f>IF(VLOOKUP($A208,'8 Oct - LIVE LDS Data'!$A$3:$AAD$1504,76,FALSE)=0/1/1900,"",VLOOKUP($A208,'8 Oct - LIVE LDS Data'!$A$3:$AAD$1504,76,FALSE))</f>
        <v>45629</v>
      </c>
    </row>
    <row r="209" spans="1:30" s="610" customFormat="1" ht="30" hidden="1" customHeight="1" x14ac:dyDescent="0.2">
      <c r="A209" s="7301" t="s">
        <v>3950</v>
      </c>
      <c r="B209" s="7301"/>
      <c r="C209" s="3389" t="s">
        <v>4223</v>
      </c>
      <c r="D209" s="7302"/>
      <c r="E209" s="2382" t="s">
        <v>90</v>
      </c>
      <c r="F209" s="7293" t="str">
        <f>IF(VLOOKUP($A209,'8 Oct - LIVE LDS Data'!$A$3:$AAD$1504,4,FALSE)=0/1/1900,"",VLOOKUP($A209,'8 Oct - LIVE LDS Data'!$A$3:$AAD$1504,4,FALSE))</f>
        <v/>
      </c>
      <c r="G209" s="7294">
        <f>IF(VLOOKUP($A209,'8 Oct - LIVE LDS Data'!$A$3:$AAD$1504,6,FALSE)=0/1/1900,"",VLOOKUP($A209,'8 Oct - LIVE LDS Data'!$A$3:$AAD$1504,6,FALSE))</f>
        <v>2028</v>
      </c>
      <c r="H209" s="7294">
        <f>IF(VLOOKUP($A209,'8 Oct - LIVE LDS Data'!$A$3:$AAD$1504,7,FALSE)=0/1/1900,"",VLOOKUP($A209,'8 Oct - LIVE LDS Data'!$A$3:$AAD$1504,7,FALSE))</f>
        <v>2043</v>
      </c>
      <c r="I209" s="7294" t="str">
        <f>IF(VLOOKUP($A209,'8 Oct - LIVE LDS Data'!$A$3:$AAD$1504,8,FALSE)=0/1/1900,"",VLOOKUP($A209,'8 Oct - LIVE LDS Data'!$A$3:$AAD$1504,8,FALSE))</f>
        <v>N</v>
      </c>
      <c r="J209" s="7294" t="str">
        <f>IF(VLOOKUP($A209,'8 Oct - LIVE LDS Data'!$A$3:$AAD$1504,9,FALSE)=0/1/1900,"",VLOOKUP($A209,'8 Oct - LIVE LDS Data'!$A$3:$AAD$1504,9,FALSE))</f>
        <v>N</v>
      </c>
      <c r="K209" s="7295" t="str">
        <f>IF(VLOOKUP($A209,'8 Oct - LIVE LDS Data'!$A$3:$AAD$1504,10,FALSE)=0/1/1900,"",VLOOKUP($A209,'8 Oct - LIVE LDS Data'!$A$3:$AAD$1504,10,FALSE))</f>
        <v>new LPA</v>
      </c>
      <c r="L209" s="7295"/>
      <c r="M209" s="7295"/>
      <c r="N209" s="7295"/>
      <c r="O209" s="7295"/>
      <c r="P209" s="7295"/>
      <c r="Q209" s="7295"/>
      <c r="R209" s="7295"/>
      <c r="S209" s="7295"/>
      <c r="T209" s="7297">
        <f>IF(VLOOKUP($A209,'8 Oct - LIVE LDS Data'!$A$3:$AAD$1504,60,FALSE)=0/1/1900,"",VLOOKUP($A209,'8 Oct - LIVE LDS Data'!$A$3:$AAD$1504,60,FALSE))</f>
        <v>46419</v>
      </c>
      <c r="U209" s="7297">
        <f>IF(VLOOKUP($A209,'8 Oct - LIVE LDS Data'!$A$3:$AAD$1504,63,FALSE)=0/1/1900,"",VLOOKUP($A209,'8 Oct - LIVE LDS Data'!$A$3:$AAD$1504,63,FALSE))</f>
        <v>46600</v>
      </c>
      <c r="V209" s="7297">
        <f>IF(VLOOKUP($A209,'8 Oct - LIVE LDS Data'!$A$3:$AAD$1504,66,FALSE)=0/1/1900,"",VLOOKUP($A209,'8 Oct - LIVE LDS Data'!$A$3:$AAD$1504,66,FALSE))</f>
        <v>46844</v>
      </c>
      <c r="W209" s="7537" t="str">
        <f>IF(VLOOKUP($A209,'8 Oct - LIVE LDS Data'!$A$3:$AAD$1504,68,FALSE)=0/1/1900,"",VLOOKUP($A209,'8 Oct - LIVE LDS Data'!$A$3:$AAD$1504,68,FALSE))</f>
        <v>The key stages and likely timescales are:
 Sustainability Appraisal Scoping Report (June 2025)
 Gateway 1 – Approval to commence (Q3/4 2025-6)
 Gateway 2 – Advisory (Check to proceed with Draft Plan) – Q4 2026-27
 Gateway 3 – Stop/Go Approval to Submit (Q2 2027-28)
 Submission (Q2/3 2027-28)
 Examination (Q3-4 2027-28)
 Adoption (April 2028)</v>
      </c>
      <c r="X209" s="7314" t="str">
        <f>IF(VLOOKUP($A209,'8 Oct - LIVE LDS Data'!$A$3:$AAD$1504,79,FALSE)=0/1/1900,"",VLOOKUP($A209,'8 Oct - LIVE LDS Data'!$A$3:$AAD$1504,79,FALSE))</f>
        <v>new plan to be prepared under new system</v>
      </c>
      <c r="Y209" s="7315" t="s">
        <v>3757</v>
      </c>
      <c r="Z209" s="7538" t="s">
        <v>8054</v>
      </c>
      <c r="AA209" s="7300" t="str">
        <f>IF(VLOOKUP($A209,'8 Oct - LIVE LDS Data'!$A$3:$AAD$1504,72,FALSE)=0/1/1900,"",VLOOKUP($A209,'8 Oct - LIVE LDS Data'!$A$3:$AAD$1504,72,FALSE))</f>
        <v/>
      </c>
      <c r="AB209" s="7300">
        <f>IF(VLOOKUP($A209,'8 Oct - LIVE LDS Data'!$A$3:$AAD$1504,73,FALSE)=0/1/1900,"",VLOOKUP($A209,'8 Oct - LIVE LDS Data'!$A$3:$AAD$1504,73,FALSE))</f>
        <v>45754</v>
      </c>
      <c r="AC209" s="7300" t="str">
        <f>IF(VLOOKUP($A209,'8 Oct - LIVE LDS Data'!$A$3:$AAD$1504,75,FALSE)=0/1/1900,"",VLOOKUP($A209,'8 Oct - LIVE LDS Data'!$A$3:$AAD$1504,75,FALSE))</f>
        <v>10/07/2024
[none found]</v>
      </c>
      <c r="AD209" s="7300">
        <f>IF(VLOOKUP($A209,'8 Oct - LIVE LDS Data'!$A$3:$AAD$1504,76,FALSE)=0/1/1900,"",VLOOKUP($A209,'8 Oct - LIVE LDS Data'!$A$3:$AAD$1504,76,FALSE))</f>
        <v>45754</v>
      </c>
    </row>
    <row r="210" spans="1:30" s="610" customFormat="1" ht="30" hidden="1" customHeight="1" x14ac:dyDescent="0.2">
      <c r="A210" s="7309" t="s">
        <v>4015</v>
      </c>
      <c r="B210" s="7309"/>
      <c r="C210" s="7309" t="s">
        <v>4225</v>
      </c>
      <c r="D210" s="7310"/>
      <c r="E210" s="7310"/>
      <c r="F210" s="7293" t="str">
        <f>IF(VLOOKUP($A210,'8 Oct - LIVE LDS Data'!$A$3:$AAD$1504,4,FALSE)=0/1/1900,"",VLOOKUP($A210,'8 Oct - LIVE LDS Data'!$A$3:$AAD$1504,4,FALSE))</f>
        <v>new system plan</v>
      </c>
      <c r="G210" s="7294" t="str">
        <f>IF(VLOOKUP($A210,'8 Oct - LIVE LDS Data'!$A$3:$AAD$1504,6,FALSE)=0/1/1900,"",VLOOKUP($A210,'8 Oct - LIVE LDS Data'!$A$3:$AAD$1504,6,FALSE))</f>
        <v/>
      </c>
      <c r="H210" s="7294" t="str">
        <f>IF(VLOOKUP($A210,'8 Oct - LIVE LDS Data'!$A$3:$AAD$1504,7,FALSE)=0/1/1900,"",VLOOKUP($A210,'8 Oct - LIVE LDS Data'!$A$3:$AAD$1504,7,FALSE))</f>
        <v/>
      </c>
      <c r="I210" s="7294" t="str">
        <f>IF(VLOOKUP($A210,'8 Oct - LIVE LDS Data'!$A$3:$AAD$1504,8,FALSE)=0/1/1900,"",VLOOKUP($A210,'8 Oct - LIVE LDS Data'!$A$3:$AAD$1504,8,FALSE))</f>
        <v>N</v>
      </c>
      <c r="J210" s="7294" t="str">
        <f>IF(VLOOKUP($A210,'8 Oct - LIVE LDS Data'!$A$3:$AAD$1504,9,FALSE)=0/1/1900,"",VLOOKUP($A210,'8 Oct - LIVE LDS Data'!$A$3:$AAD$1504,9,FALSE))</f>
        <v>N</v>
      </c>
      <c r="K210" s="7295">
        <f>IF(VLOOKUP($A210,'8 Oct - LIVE LDS Data'!$A$3:$AAD$1504,10,FALSE)=0/1/1900,"",VLOOKUP($A210,'8 Oct - LIVE LDS Data'!$A$3:$AAD$1504,10,FALSE))</f>
        <v>44600</v>
      </c>
      <c r="L210" s="7297">
        <f>IF(VLOOKUP($A210,'8 Oct - LIVE LDS Data'!$A$3:$AAD$1504,33,FALSE)=0/1/1900,"",VLOOKUP($A210,'8 Oct - LIVE LDS Data'!$A$3:$AAD$1504,33,FALSE))</f>
        <v>46023</v>
      </c>
      <c r="M210" s="7297" t="str">
        <f>IF(VLOOKUP($A210,'8 Oct - LIVE LDS Data'!$A$3:$AAD$1504,34,FALSE)=0/1/1900,"",VLOOKUP($A210,'8 Oct - LIVE LDS Data'!$A$3:$AAD$1504,34,FALSE))</f>
        <v/>
      </c>
      <c r="N210" s="7297" t="str">
        <f>IF(VLOOKUP($A210,'8 Oct - LIVE LDS Data'!$A$3:$AAD$1504,40,FALSE)=0/1/1900,"",VLOOKUP($A210,'8 Oct - LIVE LDS Data'!$A$3:$AAD$1504,40,FALSE))</f>
        <v/>
      </c>
      <c r="O210" s="7297" t="str">
        <f>IF(VLOOKUP($A210,'8 Oct - LIVE LDS Data'!$A$3:$AAD$1504,41,FALSE)=0/1/1900,"",VLOOKUP($A210,'8 Oct - LIVE LDS Data'!$A$3:$AAD$1504,41,FALSE))</f>
        <v/>
      </c>
      <c r="P210" s="7297" t="str">
        <f>IF(VLOOKUP($A210,'8 Oct - LIVE LDS Data'!$A$3:$AAD$1504,47,FALSE)=0/1/1900,"",VLOOKUP($A210,'8 Oct - LIVE LDS Data'!$A$3:$AAD$1504,47,FALSE))</f>
        <v/>
      </c>
      <c r="Q210" s="7297" t="str">
        <f>IF(VLOOKUP($A210,'8 Oct - LIVE LDS Data'!$A$3:$AAD$1504,48,FALSE)=0/1/1900,"",VLOOKUP($A210,'8 Oct - LIVE LDS Data'!$A$3:$AAD$1504,48,FALSE))</f>
        <v/>
      </c>
      <c r="R210" s="7297" t="str">
        <f>IF(VLOOKUP($A210,'8 Oct - LIVE LDS Data'!$A$3:$AAD$1504,54,FALSE)=0/1/1900,"",VLOOKUP($A210,'8 Oct - LIVE LDS Data'!$A$3:$AAD$1504,54,FALSE))</f>
        <v/>
      </c>
      <c r="S210" s="7297" t="str">
        <f>IF(VLOOKUP($A210,'8 Oct - LIVE LDS Data'!$A$3:$AAD$1504,55,FALSE)=0/1/1900,"",VLOOKUP($A210,'8 Oct - LIVE LDS Data'!$A$3:$AAD$1504,55,FALSE))</f>
        <v/>
      </c>
      <c r="T210" s="7297">
        <f>IF(VLOOKUP($A210,'8 Oct - LIVE LDS Data'!$A$3:$AAD$1504,60,FALSE)=0/1/1900,"",VLOOKUP($A210,'8 Oct - LIVE LDS Data'!$A$3:$AAD$1504,60,FALSE))</f>
        <v>46631</v>
      </c>
      <c r="U210" s="7297">
        <f>IF(VLOOKUP($A210,'8 Oct - LIVE LDS Data'!$A$3:$AAD$1504,63,FALSE)=0/1/1900,"",VLOOKUP($A210,'8 Oct - LIVE LDS Data'!$A$3:$AAD$1504,63,FALSE))</f>
        <v>46844</v>
      </c>
      <c r="V210" s="7297">
        <f>IF(VLOOKUP($A210,'8 Oct - LIVE LDS Data'!$A$3:$AAD$1504,66,FALSE)=0/1/1900,"",VLOOKUP($A210,'8 Oct - LIVE LDS Data'!$A$3:$AAD$1504,66,FALSE))</f>
        <v>47027</v>
      </c>
      <c r="W210" s="7537" t="str">
        <f>IF(VLOOKUP($A210,'8 Oct - LIVE LDS Data'!$A$3:$AAD$1504,68,FALSE)=0/1/1900,"",VLOOKUP($A210,'8 Oct - LIVE LDS Data'!$A$3:$AAD$1504,68,FALSE))</f>
        <v>1. Scoping and early participation (prior to commencement of 30 month period) Jan – Apr 2026 Giving 4 month notice in January of plan making commencing Preparation of PID, timetable etc Gateway 1 assessment (Apr)
Formal Start of Plan Making Process May 2026
2. Plan Preparation Stage, including: May 2026 – Mar 2028 Include visioning, strategy development, evidence base preparation,  preparing the Plan, Gateway assessments 
Early Public Engagement (e.g. vision, strategy options) Autumn 2026
Formal consultation on draft Local Plan Autumn 2027
3. Examination of Plan Apr 2028 – Sept 2028 
4. Finalise and Adopt of Plan Oct 2028</v>
      </c>
      <c r="X210" s="7314" t="str">
        <f>IF(VLOOKUP($A210,'8 Oct - LIVE LDS Data'!$A$3:$AAD$1504,79,FALSE)=0/1/1900,"",VLOOKUP($A210,'8 Oct - LIVE LDS Data'!$A$3:$AAD$1504,79,FALSE))</f>
        <v>new plan to be prepared under new system</v>
      </c>
      <c r="Y210" s="7315" t="s">
        <v>3757</v>
      </c>
      <c r="Z210" s="7538" t="s">
        <v>8057</v>
      </c>
      <c r="AA210" s="7300">
        <f>IF(VLOOKUP($A210,'8 Oct - LIVE LDS Data'!$A$3:$AAD$1504,72,FALSE)=0/1/1900,"",VLOOKUP($A210,'8 Oct - LIVE LDS Data'!$A$3:$AAD$1504,72,FALSE))</f>
        <v>45315</v>
      </c>
      <c r="AB210" s="7300">
        <f>IF(VLOOKUP($A210,'8 Oct - LIVE LDS Data'!$A$3:$AAD$1504,73,FALSE)=0/1/1900,"",VLOOKUP($A210,'8 Oct - LIVE LDS Data'!$A$3:$AAD$1504,73,FALSE))</f>
        <v>45755</v>
      </c>
      <c r="AC210" s="7300" t="str">
        <f>IF(VLOOKUP($A210,'8 Oct - LIVE LDS Data'!$A$3:$AAD$1504,75,FALSE)=0/1/1900,"",VLOOKUP($A210,'8 Oct - LIVE LDS Data'!$A$3:$AAD$1504,75,FALSE))</f>
        <v/>
      </c>
      <c r="AD210" s="7300">
        <f>IF(VLOOKUP($A210,'8 Oct - LIVE LDS Data'!$A$3:$AAD$1504,76,FALSE)=0/1/1900,"",VLOOKUP($A210,'8 Oct - LIVE LDS Data'!$A$3:$AAD$1504,76,FALSE))</f>
        <v>45755</v>
      </c>
    </row>
    <row r="211" spans="1:30" s="610" customFormat="1" ht="30" hidden="1" customHeight="1" x14ac:dyDescent="0.2">
      <c r="A211" s="1465" t="s">
        <v>4039</v>
      </c>
      <c r="B211" s="1465"/>
      <c r="C211" s="1465" t="s">
        <v>4040</v>
      </c>
      <c r="D211" s="1466"/>
      <c r="E211" s="1466"/>
      <c r="F211" s="7293" t="str">
        <f>IF(VLOOKUP($A211,'8 Oct - LIVE LDS Data'!$A$3:$AAD$1504,4,FALSE)=0/1/1900,"",VLOOKUP($A211,'8 Oct - LIVE LDS Data'!$A$3:$AAD$1504,4,FALSE))</f>
        <v>Woking Borough Local Plan</v>
      </c>
      <c r="G211" s="7294" t="str">
        <f>IF(VLOOKUP($A211,'8 Oct - LIVE LDS Data'!$A$3:$AAD$1504,6,FALSE)=0/1/1900,"",VLOOKUP($A211,'8 Oct - LIVE LDS Data'!$A$3:$AAD$1504,6,FALSE))</f>
        <v>2027</v>
      </c>
      <c r="H211" s="7294" t="str">
        <f>IF(VLOOKUP($A211,'8 Oct - LIVE LDS Data'!$A$3:$AAD$1504,7,FALSE)=0/1/1900,"",VLOOKUP($A211,'8 Oct - LIVE LDS Data'!$A$3:$AAD$1504,7,FALSE))</f>
        <v>2044</v>
      </c>
      <c r="I211" s="7294" t="str">
        <f>IF(VLOOKUP($A211,'8 Oct - LIVE LDS Data'!$A$3:$AAD$1504,8,FALSE)=0/1/1900,"",VLOOKUP($A211,'8 Oct - LIVE LDS Data'!$A$3:$AAD$1504,8,FALSE))</f>
        <v>N</v>
      </c>
      <c r="J211" s="7294" t="str">
        <f>IF(VLOOKUP($A211,'8 Oct - LIVE LDS Data'!$A$3:$AAD$1504,9,FALSE)=0/1/1900,"",VLOOKUP($A211,'8 Oct - LIVE LDS Data'!$A$3:$AAD$1504,9,FALSE))</f>
        <v>N</v>
      </c>
      <c r="K211" s="7295">
        <f>IF(VLOOKUP($A211,'8 Oct - LIVE LDS Data'!$A$3:$AAD$1504,10,FALSE)=0/1/1900,"",VLOOKUP($A211,'8 Oct - LIVE LDS Data'!$A$3:$AAD$1504,10,FALSE))</f>
        <v>41207</v>
      </c>
      <c r="L211" s="7295"/>
      <c r="M211" s="7295"/>
      <c r="N211" s="7295"/>
      <c r="O211" s="7295"/>
      <c r="P211" s="7295"/>
      <c r="Q211" s="7295"/>
      <c r="R211" s="7295"/>
      <c r="S211" s="7295"/>
      <c r="T211" s="7297">
        <f>IF(VLOOKUP($A211,'8 Oct - LIVE LDS Data'!$A$3:$AAD$1504,60,FALSE)=0/1/1900,"",VLOOKUP($A211,'8 Oct - LIVE LDS Data'!$A$3:$AAD$1504,60,FALSE))</f>
        <v>46296</v>
      </c>
      <c r="U211" s="7297">
        <f>IF(VLOOKUP($A211,'8 Oct - LIVE LDS Data'!$A$3:$AAD$1504,63,FALSE)=0/1/1900,"",VLOOKUP($A211,'8 Oct - LIVE LDS Data'!$A$3:$AAD$1504,63,FALSE))</f>
        <v>46419</v>
      </c>
      <c r="V211" s="7297">
        <f>IF(VLOOKUP($A211,'8 Oct - LIVE LDS Data'!$A$3:$AAD$1504,66,FALSE)=0/1/1900,"",VLOOKUP($A211,'8 Oct - LIVE LDS Data'!$A$3:$AAD$1504,66,FALSE))</f>
        <v>46905</v>
      </c>
      <c r="W211" s="7537" t="str">
        <f>IF(VLOOKUP($A211,'8 Oct - LIVE LDS Data'!$A$3:$AAD$1504,68,FALSE)=0/1/1900,"",VLOOKUP($A211,'8 Oct - LIVE LDS Data'!$A$3:$AAD$1504,68,FALSE))</f>
        <v>Woking Borough Council is proposing to progress under the current system but will reassess as part of the annual review of the December 2024 LDS.</v>
      </c>
      <c r="X211" s="7314" t="str">
        <f>IF(VLOOKUP($A211,'8 Oct - LIVE LDS Data'!$A$3:$AAD$1504,79,FALSE)=0/1/1900,"",VLOOKUP($A211,'8 Oct - LIVE LDS Data'!$A$3:$AAD$1504,79,FALSE))</f>
        <v>to check with lpa?</v>
      </c>
      <c r="Y211" s="7315" t="s">
        <v>3757</v>
      </c>
      <c r="Z211" s="7538" t="s">
        <v>8053</v>
      </c>
      <c r="AA211" s="7300">
        <f>IF(VLOOKUP($A211,'8 Oct - LIVE LDS Data'!$A$3:$AAD$1504,72,FALSE)=0/1/1900,"",VLOOKUP($A211,'8 Oct - LIVE LDS Data'!$A$3:$AAD$1504,72,FALSE))</f>
        <v>45594</v>
      </c>
      <c r="AB211" s="7300">
        <f>IF(VLOOKUP($A211,'8 Oct - LIVE LDS Data'!$A$3:$AAD$1504,73,FALSE)=0/1/1900,"",VLOOKUP($A211,'8 Oct - LIVE LDS Data'!$A$3:$AAD$1504,73,FALSE))</f>
        <v>45882</v>
      </c>
      <c r="AC211" s="7300">
        <f>IF(VLOOKUP($A211,'8 Oct - LIVE LDS Data'!$A$3:$AAD$1504,75,FALSE)=0/1/1900,"",VLOOKUP($A211,'8 Oct - LIVE LDS Data'!$A$3:$AAD$1504,75,FALSE))</f>
        <v>44967</v>
      </c>
      <c r="AD211" s="7300">
        <f>IF(VLOOKUP($A211,'8 Oct - LIVE LDS Data'!$A$3:$AAD$1504,76,FALSE)=0/1/1900,"",VLOOKUP($A211,'8 Oct - LIVE LDS Data'!$A$3:$AAD$1504,76,FALSE))</f>
        <v>45882</v>
      </c>
    </row>
    <row r="212" spans="1:30" s="610" customFormat="1" ht="30" hidden="1" customHeight="1" x14ac:dyDescent="0.2">
      <c r="A212" s="1465" t="s">
        <v>4055</v>
      </c>
      <c r="B212" s="1465"/>
      <c r="C212" s="1465" t="s">
        <v>4056</v>
      </c>
      <c r="D212" s="1466"/>
      <c r="E212" s="1466"/>
      <c r="F212" s="7293" t="str">
        <f>IF(VLOOKUP($A212,'8 Oct - LIVE LDS Data'!$A$3:$AAD$1504,4,FALSE)=0/1/1900,"",VLOOKUP($A212,'8 Oct - LIVE LDS Data'!$A$3:$AAD$1504,4,FALSE))</f>
        <v>Local Plan Update</v>
      </c>
      <c r="G212" s="7294" t="str">
        <f>IF(VLOOKUP($A212,'8 Oct - LIVE LDS Data'!$A$3:$AAD$1504,6,FALSE)=0/1/1900,"",VLOOKUP($A212,'8 Oct - LIVE LDS Data'!$A$3:$AAD$1504,6,FALSE))</f>
        <v>2018</v>
      </c>
      <c r="H212" s="7294" t="str">
        <f>IF(VLOOKUP($A212,'8 Oct - LIVE LDS Data'!$A$3:$AAD$1504,7,FALSE)=0/1/1900,"",VLOOKUP($A212,'8 Oct - LIVE LDS Data'!$A$3:$AAD$1504,7,FALSE))</f>
        <v>2038</v>
      </c>
      <c r="I212" s="7294" t="str">
        <f>IF(VLOOKUP($A212,'8 Oct - LIVE LDS Data'!$A$3:$AAD$1504,8,FALSE)=0/1/1900,"",VLOOKUP($A212,'8 Oct - LIVE LDS Data'!$A$3:$AAD$1504,8,FALSE))</f>
        <v>N</v>
      </c>
      <c r="J212" s="7294" t="str">
        <f>IF(VLOOKUP($A212,'8 Oct - LIVE LDS Data'!$A$3:$AAD$1504,9,FALSE)=0/1/1900,"",VLOOKUP($A212,'8 Oct - LIVE LDS Data'!$A$3:$AAD$1504,9,FALSE))</f>
        <v>N</v>
      </c>
      <c r="K212" s="7295">
        <f>IF(VLOOKUP($A212,'8 Oct - LIVE LDS Data'!$A$3:$AAD$1504,10,FALSE)=0/1/1900,"",VLOOKUP($A212,'8 Oct - LIVE LDS Data'!$A$3:$AAD$1504,10,FALSE))</f>
        <v>40207</v>
      </c>
      <c r="L212" s="7297">
        <f>IF(VLOOKUP($A212,'8 Oct - LIVE LDS Data'!$A$3:$AAD$1504,33,FALSE)=0/1/1900,"",VLOOKUP($A212,'8 Oct - LIVE LDS Data'!$A$3:$AAD$1504,33,FALSE))</f>
        <v>42583</v>
      </c>
      <c r="M212" s="7297">
        <f>IF(VLOOKUP($A212,'8 Oct - LIVE LDS Data'!$A$3:$AAD$1504,34,FALSE)=0/1/1900,"",VLOOKUP($A212,'8 Oct - LIVE LDS Data'!$A$3:$AAD$1504,34,FALSE))</f>
        <v>42586</v>
      </c>
      <c r="N212" s="7297">
        <f>IF(VLOOKUP($A212,'8 Oct - LIVE LDS Data'!$A$3:$AAD$1504,40,FALSE)=0/1/1900,"",VLOOKUP($A212,'8 Oct - LIVE LDS Data'!$A$3:$AAD$1504,40,FALSE))</f>
        <v>43405</v>
      </c>
      <c r="O212" s="7297">
        <f>IF(VLOOKUP($A212,'8 Oct - LIVE LDS Data'!$A$3:$AAD$1504,41,FALSE)=0/1/1900,"",VLOOKUP($A212,'8 Oct - LIVE LDS Data'!$A$3:$AAD$1504,41,FALSE))</f>
        <v>43416</v>
      </c>
      <c r="P212" s="7297">
        <f>IF(VLOOKUP($A212,'8 Oct - LIVE LDS Data'!$A$3:$AAD$1504,47,FALSE)=0/1/1900,"",VLOOKUP($A212,'8 Oct - LIVE LDS Data'!$A$3:$AAD$1504,47,FALSE))</f>
        <v>43862</v>
      </c>
      <c r="Q212" s="7297">
        <f>IF(VLOOKUP($A212,'8 Oct - LIVE LDS Data'!$A$3:$AAD$1504,48,FALSE)=0/1/1900,"",VLOOKUP($A212,'8 Oct - LIVE LDS Data'!$A$3:$AAD$1504,48,FALSE))</f>
        <v>43864</v>
      </c>
      <c r="R212" s="7297">
        <f>IF(VLOOKUP($A212,'8 Oct - LIVE LDS Data'!$A$3:$AAD$1504,54,FALSE)=0/1/1900,"",VLOOKUP($A212,'8 Oct - LIVE LDS Data'!$A$3:$AAD$1504,54,FALSE))</f>
        <v>44501</v>
      </c>
      <c r="S212" s="7297">
        <f>IF(VLOOKUP($A212,'8 Oct - LIVE LDS Data'!$A$3:$AAD$1504,55,FALSE)=0/1/1900,"",VLOOKUP($A212,'8 Oct - LIVE LDS Data'!$A$3:$AAD$1504,55,FALSE))</f>
        <v>44522</v>
      </c>
      <c r="T212" s="7297">
        <f>IF(VLOOKUP($A212,'8 Oct - LIVE LDS Data'!$A$3:$AAD$1504,60,FALSE)=0/1/1900,"",VLOOKUP($A212,'8 Oct - LIVE LDS Data'!$A$3:$AAD$1504,60,FALSE))</f>
        <v>45536</v>
      </c>
      <c r="U212" s="7297">
        <f>IF(VLOOKUP($A212,'8 Oct - LIVE LDS Data'!$A$3:$AAD$1504,63,FALSE)=0/1/1900,"",VLOOKUP($A212,'8 Oct - LIVE LDS Data'!$A$3:$AAD$1504,63,FALSE))</f>
        <v>45689</v>
      </c>
      <c r="V212" s="7297">
        <f>IF(VLOOKUP($A212,'8 Oct - LIVE LDS Data'!$A$3:$AAD$1504,66,FALSE)=0/1/1900,"",VLOOKUP($A212,'8 Oct - LIVE LDS Data'!$A$3:$AAD$1504,66,FALSE))</f>
        <v>46143</v>
      </c>
      <c r="W212" s="7537" t="str">
        <f>IF(VLOOKUP($A212,'8 Oct - LIVE LDS Data'!$A$3:$AAD$1504,68,FALSE)=0/1/1900,"",VLOOKUP($A212,'8 Oct - LIVE LDS Data'!$A$3:$AAD$1504,68,FALSE))</f>
        <v>Submitted 28 Feb 2025</v>
      </c>
      <c r="X212" s="7314" t="str">
        <f>IF(VLOOKUP($A212,'8 Oct - LIVE LDS Data'!$A$3:$AAD$1504,79,FALSE)=0/1/1900,"",VLOOKUP($A212,'8 Oct - LIVE LDS Data'!$A$3:$AAD$1504,79,FALSE))</f>
        <v>Submitted Feb 2025</v>
      </c>
      <c r="Y212" s="7315" t="s">
        <v>90</v>
      </c>
      <c r="Z212" s="7538" t="s">
        <v>8051</v>
      </c>
      <c r="AA212" s="7300">
        <f>IF(VLOOKUP($A212,'8 Oct - LIVE LDS Data'!$A$3:$AAD$1504,72,FALSE)=0/1/1900,"",VLOOKUP($A212,'8 Oct - LIVE LDS Data'!$A$3:$AAD$1504,72,FALSE))</f>
        <v>45674</v>
      </c>
      <c r="AB212" s="7300">
        <f>IF(VLOOKUP($A212,'8 Oct - LIVE LDS Data'!$A$3:$AAD$1504,73,FALSE)=0/1/1900,"",VLOOKUP($A212,'8 Oct - LIVE LDS Data'!$A$3:$AAD$1504,73,FALSE))</f>
        <v>45576</v>
      </c>
      <c r="AC212" s="7300" t="str">
        <f>IF(VLOOKUP($A212,'8 Oct - LIVE LDS Data'!$A$3:$AAD$1504,75,FALSE)=0/1/1900,"",VLOOKUP($A212,'8 Oct - LIVE LDS Data'!$A$3:$AAD$1504,75,FALSE))</f>
        <v/>
      </c>
      <c r="AD212" s="7300">
        <f>IF(VLOOKUP($A212,'8 Oct - LIVE LDS Data'!$A$3:$AAD$1504,76,FALSE)=0/1/1900,"",VLOOKUP($A212,'8 Oct - LIVE LDS Data'!$A$3:$AAD$1504,76,FALSE))</f>
        <v>45687</v>
      </c>
    </row>
    <row r="213" spans="1:30" s="610" customFormat="1" ht="30" hidden="1" customHeight="1" x14ac:dyDescent="0.2">
      <c r="A213" s="1465" t="s">
        <v>4072</v>
      </c>
      <c r="B213" s="1465"/>
      <c r="C213" s="1467" t="s">
        <v>4071</v>
      </c>
      <c r="D213" s="1480"/>
      <c r="E213" s="1480"/>
      <c r="F213" s="7293" t="str">
        <f>IF(VLOOKUP($A213,'8 Oct - LIVE LDS Data'!$A$3:$AAD$1504,4,FALSE)=0/1/1900,"",VLOOKUP($A213,'8 Oct - LIVE LDS Data'!$A$3:$AAD$1504,4,FALSE))</f>
        <v>Wolverhampton Local Plan</v>
      </c>
      <c r="G213" s="7294">
        <f>IF(VLOOKUP($A213,'8 Oct - LIVE LDS Data'!$A$3:$AAD$1504,6,FALSE)=0/1/1900,"",VLOOKUP($A213,'8 Oct - LIVE LDS Data'!$A$3:$AAD$1504,6,FALSE))</f>
        <v>2024</v>
      </c>
      <c r="H213" s="7294">
        <f>IF(VLOOKUP($A213,'8 Oct - LIVE LDS Data'!$A$3:$AAD$1504,7,FALSE)=0/1/1900,"",VLOOKUP($A213,'8 Oct - LIVE LDS Data'!$A$3:$AAD$1504,7,FALSE))</f>
        <v>2042</v>
      </c>
      <c r="I213" s="7294" t="str">
        <f>IF(VLOOKUP($A213,'8 Oct - LIVE LDS Data'!$A$3:$AAD$1504,8,FALSE)=0/1/1900,"",VLOOKUP($A213,'8 Oct - LIVE LDS Data'!$A$3:$AAD$1504,8,FALSE))</f>
        <v>N</v>
      </c>
      <c r="J213" s="7294" t="str">
        <f>IF(VLOOKUP($A213,'8 Oct - LIVE LDS Data'!$A$3:$AAD$1504,9,FALSE)=0/1/1900,"",VLOOKUP($A213,'8 Oct - LIVE LDS Data'!$A$3:$AAD$1504,9,FALSE))</f>
        <v>N</v>
      </c>
      <c r="K213" s="7295">
        <f>IF(VLOOKUP($A213,'8 Oct - LIVE LDS Data'!$A$3:$AAD$1504,10,FALSE)=0/1/1900,"",VLOOKUP($A213,'8 Oct - LIVE LDS Data'!$A$3:$AAD$1504,10,FALSE))</f>
        <v>40577</v>
      </c>
      <c r="L213" s="7297">
        <f>IF(VLOOKUP($A213,'8 Oct - LIVE LDS Data'!$A$3:$AAD$1504,33,FALSE)=0/1/1900,"",VLOOKUP($A213,'8 Oct - LIVE LDS Data'!$A$3:$AAD$1504,33,FALSE))</f>
        <v>45323</v>
      </c>
      <c r="M213" s="7297">
        <f>IF(VLOOKUP($A213,'8 Oct - LIVE LDS Data'!$A$3:$AAD$1504,34,FALSE)=0/1/1900,"",VLOOKUP($A213,'8 Oct - LIVE LDS Data'!$A$3:$AAD$1504,34,FALSE))</f>
        <v>45348</v>
      </c>
      <c r="N213" s="7297" t="str">
        <f>IF(VLOOKUP($A213,'8 Oct - LIVE LDS Data'!$A$3:$AAD$1504,40,FALSE)=0/1/1900,"",VLOOKUP($A213,'8 Oct - LIVE LDS Data'!$A$3:$AAD$1504,40,FALSE))</f>
        <v/>
      </c>
      <c r="O213" s="7297" t="str">
        <f>IF(VLOOKUP($A213,'8 Oct - LIVE LDS Data'!$A$3:$AAD$1504,41,FALSE)=0/1/1900,"",VLOOKUP($A213,'8 Oct - LIVE LDS Data'!$A$3:$AAD$1504,41,FALSE))</f>
        <v/>
      </c>
      <c r="P213" s="7297" t="str">
        <f>IF(VLOOKUP($A213,'8 Oct - LIVE LDS Data'!$A$3:$AAD$1504,47,FALSE)=0/1/1900,"",VLOOKUP($A213,'8 Oct - LIVE LDS Data'!$A$3:$AAD$1504,47,FALSE))</f>
        <v/>
      </c>
      <c r="Q213" s="7297" t="str">
        <f>IF(VLOOKUP($A213,'8 Oct - LIVE LDS Data'!$A$3:$AAD$1504,48,FALSE)=0/1/1900,"",VLOOKUP($A213,'8 Oct - LIVE LDS Data'!$A$3:$AAD$1504,48,FALSE))</f>
        <v/>
      </c>
      <c r="R213" s="7297" t="str">
        <f>IF(VLOOKUP($A213,'8 Oct - LIVE LDS Data'!$A$3:$AAD$1504,54,FALSE)=0/1/1900,"",VLOOKUP($A213,'8 Oct - LIVE LDS Data'!$A$3:$AAD$1504,54,FALSE))</f>
        <v/>
      </c>
      <c r="S213" s="7297" t="str">
        <f>IF(VLOOKUP($A213,'8 Oct - LIVE LDS Data'!$A$3:$AAD$1504,55,FALSE)=0/1/1900,"",VLOOKUP($A213,'8 Oct - LIVE LDS Data'!$A$3:$AAD$1504,55,FALSE))</f>
        <v/>
      </c>
      <c r="T213" s="7297">
        <f>IF(VLOOKUP($A213,'8 Oct - LIVE LDS Data'!$A$3:$AAD$1504,60,FALSE)=0/1/1900,"",VLOOKUP($A213,'8 Oct - LIVE LDS Data'!$A$3:$AAD$1504,60,FALSE))</f>
        <v>45627</v>
      </c>
      <c r="U213" s="7297">
        <f>IF(VLOOKUP($A213,'8 Oct - LIVE LDS Data'!$A$3:$AAD$1504,63,FALSE)=0/1/1900,"",VLOOKUP($A213,'8 Oct - LIVE LDS Data'!$A$3:$AAD$1504,63,FALSE))</f>
        <v>45717</v>
      </c>
      <c r="V213" s="7297">
        <f>IF(VLOOKUP($A213,'8 Oct - LIVE LDS Data'!$A$3:$AAD$1504,66,FALSE)=0/1/1900,"",VLOOKUP($A213,'8 Oct - LIVE LDS Data'!$A$3:$AAD$1504,66,FALSE))</f>
        <v>46174</v>
      </c>
      <c r="W213" s="7537" t="str">
        <f>IF(VLOOKUP($A213,'8 Oct - LIVE LDS Data'!$A$3:$AAD$1504,68,FALSE)=0/1/1900,"",VLOOKUP($A213,'8 Oct - LIVE LDS Data'!$A$3:$AAD$1504,68,FALSE))</f>
        <v>Submitted 7 March</v>
      </c>
      <c r="X213" s="7314" t="str">
        <f>IF(VLOOKUP($A213,'8 Oct - LIVE LDS Data'!$A$3:$AAD$1504,79,FALSE)=0/1/1900,"",VLOOKUP($A213,'8 Oct - LIVE LDS Data'!$A$3:$AAD$1504,79,FALSE))</f>
        <v>Submitted March 2025</v>
      </c>
      <c r="Y213" s="7315" t="s">
        <v>3757</v>
      </c>
      <c r="Z213" s="7538" t="s">
        <v>8056</v>
      </c>
      <c r="AA213" s="7300">
        <f>IF(VLOOKUP($A213,'8 Oct - LIVE LDS Data'!$A$3:$AAD$1504,72,FALSE)=0/1/1900,"",VLOOKUP($A213,'8 Oct - LIVE LDS Data'!$A$3:$AAD$1504,72,FALSE))</f>
        <v>45589</v>
      </c>
      <c r="AB213" s="7300">
        <f>IF(VLOOKUP($A213,'8 Oct - LIVE LDS Data'!$A$3:$AAD$1504,73,FALSE)=0/1/1900,"",VLOOKUP($A213,'8 Oct - LIVE LDS Data'!$A$3:$AAD$1504,73,FALSE))</f>
        <v>45350</v>
      </c>
      <c r="AC213" s="7300" t="str">
        <f>IF(VLOOKUP($A213,'8 Oct - LIVE LDS Data'!$A$3:$AAD$1504,75,FALSE)=0/1/1900,"",VLOOKUP($A213,'8 Oct - LIVE LDS Data'!$A$3:$AAD$1504,75,FALSE))</f>
        <v/>
      </c>
      <c r="AD213" s="7300">
        <f>IF(VLOOKUP($A213,'8 Oct - LIVE LDS Data'!$A$3:$AAD$1504,76,FALSE)=0/1/1900,"",VLOOKUP($A213,'8 Oct - LIVE LDS Data'!$A$3:$AAD$1504,76,FALSE))</f>
        <v>45729</v>
      </c>
    </row>
    <row r="214" spans="1:30" s="610" customFormat="1" ht="40" hidden="1" customHeight="1" x14ac:dyDescent="0.2">
      <c r="A214" s="1465" t="s">
        <v>4098</v>
      </c>
      <c r="B214" s="1465"/>
      <c r="C214" s="1465" t="s">
        <v>4099</v>
      </c>
      <c r="D214" s="1466"/>
      <c r="E214" s="1466"/>
      <c r="F214" s="7293" t="str">
        <f>IF(VLOOKUP($A214,'8 Oct - LIVE LDS Data'!$A$3:$AAD$1504,4,FALSE)=0/1/1900,"",VLOOKUP($A214,'8 Oct - LIVE LDS Data'!$A$3:$AAD$1504,4,FALSE))</f>
        <v>Wyre Local Plan (2011-2031) (incorporating partial update of 2022) - full review</v>
      </c>
      <c r="G214" s="7294" t="str">
        <f>IF(VLOOKUP($A214,'8 Oct - LIVE LDS Data'!$A$3:$AAD$1504,6,FALSE)=0/1/1900,"",VLOOKUP($A214,'8 Oct - LIVE LDS Data'!$A$3:$AAD$1504,6,FALSE))</f>
        <v/>
      </c>
      <c r="H214" s="7294" t="str">
        <f>IF(VLOOKUP($A214,'8 Oct - LIVE LDS Data'!$A$3:$AAD$1504,7,FALSE)=0/1/1900,"",VLOOKUP($A214,'8 Oct - LIVE LDS Data'!$A$3:$AAD$1504,7,FALSE))</f>
        <v/>
      </c>
      <c r="I214" s="7294" t="str">
        <f>IF(VLOOKUP($A214,'8 Oct - LIVE LDS Data'!$A$3:$AAD$1504,8,FALSE)=0/1/1900,"",VLOOKUP($A214,'8 Oct - LIVE LDS Data'!$A$3:$AAD$1504,8,FALSE))</f>
        <v>N</v>
      </c>
      <c r="J214" s="7294" t="str">
        <f>IF(VLOOKUP($A214,'8 Oct - LIVE LDS Data'!$A$3:$AAD$1504,9,FALSE)=0/1/1900,"",VLOOKUP($A214,'8 Oct - LIVE LDS Data'!$A$3:$AAD$1504,9,FALSE))</f>
        <v>N</v>
      </c>
      <c r="K214" s="7295">
        <f>IF(VLOOKUP($A214,'8 Oct - LIVE LDS Data'!$A$3:$AAD$1504,10,FALSE)=0/1/1900,"",VLOOKUP($A214,'8 Oct - LIVE LDS Data'!$A$3:$AAD$1504,10,FALSE))</f>
        <v>44952</v>
      </c>
      <c r="L214" s="7297">
        <f>IF(VLOOKUP($A214,'8 Oct - LIVE LDS Data'!$A$3:$AAD$1504,33,FALSE)=0/1/1900,"",VLOOKUP($A214,'8 Oct - LIVE LDS Data'!$A$3:$AAD$1504,33,FALSE))</f>
        <v>45474</v>
      </c>
      <c r="M214" s="7297">
        <f>IF(VLOOKUP($A214,'8 Oct - LIVE LDS Data'!$A$3:$AAD$1504,34,FALSE)=0/1/1900,"",VLOOKUP($A214,'8 Oct - LIVE LDS Data'!$A$3:$AAD$1504,34,FALSE))</f>
        <v>45502</v>
      </c>
      <c r="N214" s="7297">
        <f>IF(VLOOKUP($A214,'8 Oct - LIVE LDS Data'!$A$3:$AAD$1504,40,FALSE)=0/1/1900,"",VLOOKUP($A214,'8 Oct - LIVE LDS Data'!$A$3:$AAD$1504,40,FALSE))</f>
        <v>46023</v>
      </c>
      <c r="O214" s="7297" t="str">
        <f>IF(VLOOKUP($A214,'8 Oct - LIVE LDS Data'!$A$3:$AAD$1504,41,FALSE)=0/1/1900,"",VLOOKUP($A214,'8 Oct - LIVE LDS Data'!$A$3:$AAD$1504,41,FALSE))</f>
        <v/>
      </c>
      <c r="P214" s="7297" t="str">
        <f>IF(VLOOKUP($A214,'8 Oct - LIVE LDS Data'!$A$3:$AAD$1504,47,FALSE)=0/1/1900,"",VLOOKUP($A214,'8 Oct - LIVE LDS Data'!$A$3:$AAD$1504,47,FALSE))</f>
        <v/>
      </c>
      <c r="Q214" s="7297" t="str">
        <f>IF(VLOOKUP($A214,'8 Oct - LIVE LDS Data'!$A$3:$AAD$1504,48,FALSE)=0/1/1900,"",VLOOKUP($A214,'8 Oct - LIVE LDS Data'!$A$3:$AAD$1504,48,FALSE))</f>
        <v/>
      </c>
      <c r="R214" s="7297" t="str">
        <f>IF(VLOOKUP($A214,'8 Oct - LIVE LDS Data'!$A$3:$AAD$1504,54,FALSE)=0/1/1900,"",VLOOKUP($A214,'8 Oct - LIVE LDS Data'!$A$3:$AAD$1504,54,FALSE))</f>
        <v/>
      </c>
      <c r="S214" s="7297" t="str">
        <f>IF(VLOOKUP($A214,'8 Oct - LIVE LDS Data'!$A$3:$AAD$1504,55,FALSE)=0/1/1900,"",VLOOKUP($A214,'8 Oct - LIVE LDS Data'!$A$3:$AAD$1504,55,FALSE))</f>
        <v/>
      </c>
      <c r="T214" s="7297">
        <f>IF(VLOOKUP($A214,'8 Oct - LIVE LDS Data'!$A$3:$AAD$1504,60,FALSE)=0/1/1900,"",VLOOKUP($A214,'8 Oct - LIVE LDS Data'!$A$3:$AAD$1504,60,FALSE))</f>
        <v>46204</v>
      </c>
      <c r="U214" s="7297">
        <f>IF(VLOOKUP($A214,'8 Oct - LIVE LDS Data'!$A$3:$AAD$1504,63,FALSE)=0/1/1900,"",VLOOKUP($A214,'8 Oct - LIVE LDS Data'!$A$3:$AAD$1504,63,FALSE))</f>
        <v>46388</v>
      </c>
      <c r="V214" s="7297">
        <f>IF(VLOOKUP($A214,'8 Oct - LIVE LDS Data'!$A$3:$AAD$1504,66,FALSE)=0/1/1900,"",VLOOKUP($A214,'8 Oct - LIVE LDS Data'!$A$3:$AAD$1504,66,FALSE))</f>
        <v>46661</v>
      </c>
      <c r="W214" s="7537" t="str">
        <f>IF(VLOOKUP($A214,'8 Oct - LIVE LDS Data'!$A$3:$AAD$1504,68,FALSE)=0/1/1900,"",VLOOKUP($A214,'8 Oct - LIVE LDS Data'!$A$3:$AAD$1504,68,FALSE))</f>
        <v>Reg 19 now July-Sep 2026; Submission Jan - March 2027.  Due to submission expected Jan - March 2027, assuming the local plan will be submitted under new system</v>
      </c>
      <c r="X214" s="7314" t="str">
        <f>IF(VLOOKUP($A214,'8 Oct - LIVE LDS Data'!$A$3:$AAD$1504,79,FALSE)=0/1/1900,"",VLOOKUP($A214,'8 Oct - LIVE LDS Data'!$A$3:$AAD$1504,79,FALSE))</f>
        <v>new plan to be prepared under new system</v>
      </c>
      <c r="Y214" s="7315" t="s">
        <v>3757</v>
      </c>
      <c r="Z214" s="7538" t="s">
        <v>8052</v>
      </c>
      <c r="AA214" s="7300">
        <f>IF(VLOOKUP($A214,'8 Oct - LIVE LDS Data'!$A$3:$AAD$1504,72,FALSE)=0/1/1900,"",VLOOKUP($A214,'8 Oct - LIVE LDS Data'!$A$3:$AAD$1504,72,FALSE))</f>
        <v>45595</v>
      </c>
      <c r="AB214" s="7300">
        <f>IF(VLOOKUP($A214,'8 Oct - LIVE LDS Data'!$A$3:$AAD$1504,73,FALSE)=0/1/1900,"",VLOOKUP($A214,'8 Oct - LIVE LDS Data'!$A$3:$AAD$1504,73,FALSE))</f>
        <v>45754</v>
      </c>
      <c r="AC214" s="7300">
        <f>IF(VLOOKUP($A214,'8 Oct - LIVE LDS Data'!$A$3:$AAD$1504,75,FALSE)=0/1/1900,"",VLOOKUP($A214,'8 Oct - LIVE LDS Data'!$A$3:$AAD$1504,75,FALSE))</f>
        <v>44685</v>
      </c>
      <c r="AD214" s="7300">
        <f>IF(VLOOKUP($A214,'8 Oct - LIVE LDS Data'!$A$3:$AAD$1504,76,FALSE)=0/1/1900,"",VLOOKUP($A214,'8 Oct - LIVE LDS Data'!$A$3:$AAD$1504,76,FALSE))</f>
        <v>45754</v>
      </c>
    </row>
    <row r="215" spans="1:30" s="610" customFormat="1" ht="30" hidden="1" customHeight="1" x14ac:dyDescent="0.2">
      <c r="A215" s="7326" t="s">
        <v>4122</v>
      </c>
      <c r="B215" s="7326"/>
      <c r="C215" s="1465" t="s">
        <v>4123</v>
      </c>
      <c r="D215" s="1466"/>
      <c r="E215" s="1466"/>
      <c r="F215" s="7293" t="str">
        <f>IF(VLOOKUP($A215,'8 Oct - LIVE LDS Data'!$A$3:$AAD$1504,4,FALSE)=0/1/1900,"",VLOOKUP($A215,'8 Oct - LIVE LDS Data'!$A$3:$AAD$1504,4,FALSE))</f>
        <v>Local Plan 2025 - 2040</v>
      </c>
      <c r="G215" s="7294">
        <f>IF(VLOOKUP($A215,'8 Oct - LIVE LDS Data'!$A$3:$AAD$1504,6,FALSE)=0/1/1900,"",VLOOKUP($A215,'8 Oct - LIVE LDS Data'!$A$3:$AAD$1504,6,FALSE))</f>
        <v>2025</v>
      </c>
      <c r="H215" s="7294">
        <f>IF(VLOOKUP($A215,'8 Oct - LIVE LDS Data'!$A$3:$AAD$1504,7,FALSE)=0/1/1900,"",VLOOKUP($A215,'8 Oct - LIVE LDS Data'!$A$3:$AAD$1504,7,FALSE))</f>
        <v>2040</v>
      </c>
      <c r="I215" s="7294" t="str">
        <f>IF(VLOOKUP($A215,'8 Oct - LIVE LDS Data'!$A$3:$AAD$1504,8,FALSE)=0/1/1900,"",VLOOKUP($A215,'8 Oct - LIVE LDS Data'!$A$3:$AAD$1504,8,FALSE))</f>
        <v>N</v>
      </c>
      <c r="J215" s="7294" t="str">
        <f>IF(VLOOKUP($A215,'8 Oct - LIVE LDS Data'!$A$3:$AAD$1504,9,FALSE)=0/1/1900,"",VLOOKUP($A215,'8 Oct - LIVE LDS Data'!$A$3:$AAD$1504,9,FALSE))</f>
        <v>N</v>
      </c>
      <c r="K215" s="7295">
        <f>IF(VLOOKUP($A215,'8 Oct - LIVE LDS Data'!$A$3:$AAD$1504,10,FALSE)=0/1/1900,"",VLOOKUP($A215,'8 Oct - LIVE LDS Data'!$A$3:$AAD$1504,10,FALSE))</f>
        <v>42724</v>
      </c>
      <c r="L215" s="7297">
        <f>IF(VLOOKUP($A215,'8 Oct - LIVE LDS Data'!$A$3:$AAD$1504,33,FALSE)=0/1/1900,"",VLOOKUP($A215,'8 Oct - LIVE LDS Data'!$A$3:$AAD$1504,33,FALSE))</f>
        <v>43800</v>
      </c>
      <c r="M215" s="7297">
        <f>IF(VLOOKUP($A215,'8 Oct - LIVE LDS Data'!$A$3:$AAD$1504,34,FALSE)=0/1/1900,"",VLOOKUP($A215,'8 Oct - LIVE LDS Data'!$A$3:$AAD$1504,34,FALSE))</f>
        <v>43466</v>
      </c>
      <c r="N215" s="7297">
        <f>IF(VLOOKUP($A215,'8 Oct - LIVE LDS Data'!$A$3:$AAD$1504,40,FALSE)=0/1/1900,"",VLOOKUP($A215,'8 Oct - LIVE LDS Data'!$A$3:$AAD$1504,40,FALSE))</f>
        <v>44044</v>
      </c>
      <c r="O215" s="7297">
        <f>IF(VLOOKUP($A215,'8 Oct - LIVE LDS Data'!$A$3:$AAD$1504,41,FALSE)=0/1/1900,"",VLOOKUP($A215,'8 Oct - LIVE LDS Data'!$A$3:$AAD$1504,41,FALSE))</f>
        <v>44044</v>
      </c>
      <c r="P215" s="7297">
        <f>IF(VLOOKUP($A215,'8 Oct - LIVE LDS Data'!$A$3:$AAD$1504,47,FALSE)=0/1/1900,"",VLOOKUP($A215,'8 Oct - LIVE LDS Data'!$A$3:$AAD$1504,47,FALSE))</f>
        <v>44197</v>
      </c>
      <c r="Q215" s="7297">
        <f>IF(VLOOKUP($A215,'8 Oct - LIVE LDS Data'!$A$3:$AAD$1504,48,FALSE)=0/1/1900,"",VLOOKUP($A215,'8 Oct - LIVE LDS Data'!$A$3:$AAD$1504,48,FALSE))</f>
        <v>44197</v>
      </c>
      <c r="R215" s="7297" t="str">
        <f>IF(VLOOKUP($A215,'8 Oct - LIVE LDS Data'!$A$3:$AAD$1504,54,FALSE)=0/1/1900,"",VLOOKUP($A215,'8 Oct - LIVE LDS Data'!$A$3:$AAD$1504,54,FALSE))</f>
        <v/>
      </c>
      <c r="S215" s="7297" t="str">
        <f>IF(VLOOKUP($A215,'8 Oct - LIVE LDS Data'!$A$3:$AAD$1504,55,FALSE)=0/1/1900,"",VLOOKUP($A215,'8 Oct - LIVE LDS Data'!$A$3:$AAD$1504,55,FALSE))</f>
        <v/>
      </c>
      <c r="T215" s="7297">
        <f>IF(VLOOKUP($A215,'8 Oct - LIVE LDS Data'!$A$3:$AAD$1504,60,FALSE)=0/1/1900,"",VLOOKUP($A215,'8 Oct - LIVE LDS Data'!$A$3:$AAD$1504,60,FALSE))</f>
        <v>45717</v>
      </c>
      <c r="U215" s="7297">
        <f>IF(VLOOKUP($A215,'8 Oct - LIVE LDS Data'!$A$3:$AAD$1504,63,FALSE)=0/1/1900,"",VLOOKUP($A215,'8 Oct - LIVE LDS Data'!$A$3:$AAD$1504,63,FALSE))</f>
        <v>45839</v>
      </c>
      <c r="V215" s="7297">
        <f>IF(VLOOKUP($A215,'8 Oct - LIVE LDS Data'!$A$3:$AAD$1504,66,FALSE)=0/1/1900,"",VLOOKUP($A215,'8 Oct - LIVE LDS Data'!$A$3:$AAD$1504,66,FALSE))</f>
        <v>46082</v>
      </c>
      <c r="W215" s="7537" t="str">
        <f>IF(VLOOKUP($A215,'8 Oct - LIVE LDS Data'!$A$3:$AAD$1504,68,FALSE)=0/1/1900,"",VLOOKUP($A215,'8 Oct - LIVE LDS Data'!$A$3:$AAD$1504,68,FALSE))</f>
        <v>Latest News: Final draft of the Local Plan: At its meeting on 17th December 2024 the National Park Authority agreed to move to the next stage of the Local Plan. This will see a final draft published in February/March so that interested parties can submit final representations. The Local Plan will then be submitted to the Planning Inspectorate, which will determine whether it is fit for purpose, having regard to any representations that were submitted.</v>
      </c>
      <c r="X215" s="7314" t="str">
        <f>IF(VLOOKUP($A215,'8 Oct - LIVE LDS Data'!$A$3:$AAD$1504,79,FALSE)=0/1/1900,"",VLOOKUP($A215,'8 Oct - LIVE LDS Data'!$A$3:$AAD$1504,79,FALSE))</f>
        <v>Published Mar 2025</v>
      </c>
      <c r="Y215" s="7315" t="s">
        <v>90</v>
      </c>
      <c r="Z215" s="7538" t="s">
        <v>226</v>
      </c>
      <c r="AA215" s="7300">
        <f>IF(VLOOKUP($A215,'8 Oct - LIVE LDS Data'!$A$3:$AAD$1504,72,FALSE)=0/1/1900,"",VLOOKUP($A215,'8 Oct - LIVE LDS Data'!$A$3:$AAD$1504,72,FALSE))</f>
        <v>45678</v>
      </c>
      <c r="AB215" s="7300">
        <f>IF(VLOOKUP($A215,'8 Oct - LIVE LDS Data'!$A$3:$AAD$1504,73,FALSE)=0/1/1900,"",VLOOKUP($A215,'8 Oct - LIVE LDS Data'!$A$3:$AAD$1504,73,FALSE))</f>
        <v>45070</v>
      </c>
      <c r="AC215" s="7300">
        <f>IF(VLOOKUP($A215,'8 Oct - LIVE LDS Data'!$A$3:$AAD$1504,75,FALSE)=0/1/1900,"",VLOOKUP($A215,'8 Oct - LIVE LDS Data'!$A$3:$AAD$1504,75,FALSE))</f>
        <v>45754</v>
      </c>
      <c r="AD215" s="7300">
        <f>IF(VLOOKUP($A215,'8 Oct - LIVE LDS Data'!$A$3:$AAD$1504,76,FALSE)=0/1/1900,"",VLOOKUP($A215,'8 Oct - LIVE LDS Data'!$A$3:$AAD$1504,76,FALSE))</f>
        <v>45695</v>
      </c>
    </row>
  </sheetData>
  <sheetProtection selectLockedCells="1" selectUnlockedCells="1"/>
  <autoFilter ref="A3:AD215" xr:uid="{58A780E3-9533-4DAB-867D-2CDF2168A700}">
    <filterColumn colId="23">
      <filters>
        <filter val="Reg 18 ongoing"/>
        <filter val="Reg 18 ongoing_x000a_[2nd Reg 18 exp. July 2024]"/>
        <filter val="Reg 18 ongoing_x000a_[appears to have stalled]"/>
        <filter val="Reg 18 ongoing_x000a_[DELAYED]"/>
        <filter val="Reg 18 ongoing_x000a_[exp. Preferred Approach in 2024]"/>
        <filter val="Reg 18 ongoing_x000a_[final Reg 18 exp. Sept 2024; submission by 30 June 2025]"/>
        <filter val="Reg 18 ongoing_x000a_[next Reg 18 exp. Apr-2024]"/>
        <filter val="Reg 18 ongoing_x000a_[next Reg 18 exp. Jun-2024]"/>
        <filter val="Reg 18 ongoing_x000a_[next Reg 18 exp. Oct 2024]"/>
        <filter val="Reg 18 ongoing_x000a_[next Reg 18 exp. Q4 2024]"/>
        <filter val="Reg 18 ongoing_x000a_[next Reg 18 exp. Sep 2024]"/>
        <filter val="Reg 18 ongoing_x000a_[next Reg 18 exp. Sep-2024]"/>
        <filter val="Reg 18 ongoing_x000a_[next Reg 18 Feb-2025]"/>
        <filter val="Reg 18 ongoing_x000a_[next Reg 18 had been exp. Jun-2024, but delayed]"/>
        <filter val="Reg 18 ongoing_x000a_[next Reg 18 Q4 2024]"/>
        <filter val="Reg 18 ongoing_x000a_[next Reg 18 Winter 2024]"/>
        <filter val="Reg 18 ongoing_x000a_[preferred options exp. Oct-24]"/>
        <filter val="Reg 18 ongoing_x000a_[Reg 18 exp. in 2025; update to timetable awaited (exp. June 2024)]"/>
        <filter val="Reg 18 ongoing_x000a_[Reg 19 exp. Feb-2025]"/>
        <filter val="Reg 18 ongoing_x000a_[Reg 19 exp. Jan 2025]"/>
        <filter val="Reg 18 ongoing_x000a_[Reg 19 exp. Jan-2025]"/>
        <filter val="Reg 18 ongoing_x000a_[Reg 19 exp. Jul-2024]"/>
        <filter val="Reg 18 ongoing_x000a_[Reg 19 exp. Nov-2024]"/>
        <filter val="Reg 18 ongoing_x000a_[second Reg 18 exp. Winter 2024]"/>
        <filter val="Reg 18 ongoing_x000a_next Reg 18 exp. July-2024]"/>
        <filter val="Reg 18 ongoing _x000a_[Reg 19 exp. Jan 2025]"/>
      </filters>
    </filterColumn>
    <sortState xmlns:xlrd2="http://schemas.microsoft.com/office/spreadsheetml/2017/richdata2" ref="A9:AD215">
      <sortCondition ref="C3:C215"/>
    </sortState>
  </autoFilter>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52702AB-53B1-4D52-9704-BF15056CCAEA}">
          <x14:formula1>
            <xm:f>Sheet3!$D$4:$D$5</xm:f>
          </x14:formula1>
          <xm:sqref>Z156 Y45 Z160 Z124 Z14 Z194:Z195 Z204 Y86:Y87 Y47:Y84 Y4:Y43 Y188:Y215 Y89:Y186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59DB-0D84-4F2A-B4C3-EB4A195A5020}">
  <sheetPr>
    <tabColor rgb="FFFF0000"/>
  </sheetPr>
  <dimension ref="A1:AL314"/>
  <sheetViews>
    <sheetView topLeftCell="C1" workbookViewId="0">
      <selection sqref="A1:M1"/>
    </sheetView>
  </sheetViews>
  <sheetFormatPr baseColWidth="10" defaultColWidth="8.5" defaultRowHeight="60" customHeight="1" x14ac:dyDescent="0.2"/>
  <cols>
    <col min="1" max="1" width="11.5" style="1457" hidden="1" customWidth="1"/>
    <col min="2" max="2" width="12.5" style="1457" hidden="1" customWidth="1"/>
    <col min="3" max="3" width="18.1640625" style="1457" customWidth="1"/>
    <col min="4" max="4" width="26.83203125" style="1462" customWidth="1"/>
    <col min="5" max="5" width="9.1640625" style="1749" customWidth="1"/>
    <col min="6" max="6" width="8.5" style="1457" customWidth="1"/>
    <col min="7" max="7" width="18.83203125" style="2864" customWidth="1"/>
    <col min="8" max="8" width="22.1640625" style="2865" customWidth="1"/>
    <col min="9" max="9" width="18.83203125" style="2851" customWidth="1"/>
    <col min="10" max="10" width="18.5" style="2705" customWidth="1"/>
    <col min="11" max="11" width="11.5" style="2705" customWidth="1"/>
    <col min="12" max="12" width="12.5" style="2705" customWidth="1"/>
    <col min="13" max="13" width="10.5" style="2705" customWidth="1"/>
    <col min="14" max="14" width="10.1640625" style="2705" customWidth="1"/>
    <col min="15" max="15" width="9.5" style="2705" customWidth="1"/>
    <col min="16" max="16" width="10.5" style="2705" customWidth="1"/>
    <col min="17" max="17" width="9.5" style="2705" customWidth="1"/>
    <col min="18" max="19" width="11.5" style="2703" customWidth="1"/>
    <col min="20" max="21" width="10.5" style="2703" customWidth="1"/>
    <col min="22" max="22" width="11.5" style="2703" customWidth="1"/>
    <col min="23" max="23" width="16.5" style="2703" customWidth="1"/>
    <col min="24" max="24" width="19.1640625" style="2962" customWidth="1"/>
    <col min="25" max="25" width="19.1640625" style="2703" customWidth="1"/>
    <col min="26" max="26" width="13.5" style="2703" customWidth="1"/>
    <col min="27" max="27" width="12.5" style="2703" customWidth="1"/>
    <col min="28" max="28" width="11.83203125" style="2703" customWidth="1"/>
    <col min="29" max="30" width="19.1640625" style="2703" customWidth="1"/>
    <col min="31" max="32" width="21.5" style="2703" customWidth="1"/>
    <col min="33" max="33" width="16.5" style="2464" hidden="1" customWidth="1"/>
    <col min="34" max="34" width="14.1640625" style="2375" hidden="1" customWidth="1"/>
    <col min="35" max="35" width="15.83203125" style="2375" hidden="1" customWidth="1"/>
    <col min="36" max="36" width="12" style="1464" hidden="1" customWidth="1"/>
    <col min="37" max="38" width="8.5" style="610"/>
    <col min="39" max="16384" width="8.5" style="1"/>
  </cols>
  <sheetData>
    <row r="1" spans="1:36" s="1505" customFormat="1" ht="44.5" customHeight="1" x14ac:dyDescent="0.3">
      <c r="A1" s="7632" t="s">
        <v>8072</v>
      </c>
      <c r="B1" s="7632"/>
      <c r="C1" s="7632"/>
      <c r="D1" s="7632"/>
      <c r="E1" s="7632"/>
      <c r="F1" s="7632"/>
      <c r="G1" s="7632"/>
      <c r="H1" s="7632"/>
      <c r="I1" s="7632"/>
      <c r="J1" s="7632"/>
      <c r="K1" s="7632"/>
      <c r="L1" s="7632"/>
      <c r="M1" s="7632"/>
      <c r="N1" s="2704"/>
      <c r="O1" s="2704"/>
      <c r="P1" s="2704"/>
      <c r="Q1" s="2704"/>
      <c r="R1" s="2701"/>
      <c r="S1" s="2701"/>
      <c r="T1" s="2701"/>
      <c r="U1" s="2701"/>
      <c r="V1" s="2701"/>
      <c r="W1" s="2701"/>
      <c r="X1" s="2960"/>
      <c r="Y1" s="2701"/>
      <c r="Z1" s="2701"/>
      <c r="AA1" s="2701"/>
      <c r="AB1" s="2701"/>
      <c r="AC1" s="2701"/>
      <c r="AD1" s="2701"/>
      <c r="AE1" s="2701"/>
      <c r="AF1" s="2701"/>
      <c r="AG1" s="2462"/>
      <c r="AH1" s="2373"/>
      <c r="AI1" s="2373"/>
      <c r="AJ1" s="1504"/>
    </row>
    <row r="2" spans="1:36" s="70" customFormat="1" ht="25.5" customHeight="1" thickBot="1" x14ac:dyDescent="0.3">
      <c r="A2" s="7640" t="s">
        <v>1</v>
      </c>
      <c r="B2" s="7532"/>
      <c r="C2" s="7640" t="s">
        <v>4151</v>
      </c>
      <c r="D2" s="7640" t="s">
        <v>4</v>
      </c>
      <c r="E2" s="7640" t="s">
        <v>8</v>
      </c>
      <c r="F2" s="7640" t="s">
        <v>9</v>
      </c>
      <c r="G2" s="7641" t="s">
        <v>8073</v>
      </c>
      <c r="H2" s="2866"/>
      <c r="I2" s="7638" t="s">
        <v>8074</v>
      </c>
      <c r="J2" s="7639"/>
      <c r="K2" s="7639"/>
      <c r="L2" s="7639"/>
      <c r="M2" s="7639"/>
      <c r="N2" s="7639"/>
      <c r="O2" s="7639"/>
      <c r="P2" s="7639"/>
      <c r="Q2" s="7639"/>
      <c r="R2" s="7639"/>
      <c r="S2" s="7639"/>
      <c r="T2" s="7639"/>
      <c r="U2" s="7639"/>
      <c r="V2" s="7639"/>
      <c r="W2" s="7639"/>
      <c r="X2" s="7637" t="s">
        <v>8075</v>
      </c>
      <c r="Y2" s="7637"/>
      <c r="Z2" s="7637"/>
      <c r="AA2" s="7637"/>
      <c r="AB2" s="7637"/>
      <c r="AC2" s="7637"/>
      <c r="AD2" s="7637"/>
      <c r="AE2" s="7637"/>
      <c r="AF2" s="7637"/>
      <c r="AG2" s="7633" t="s">
        <v>4170</v>
      </c>
      <c r="AH2" s="7634" t="s">
        <v>4171</v>
      </c>
      <c r="AI2" s="7635" t="s">
        <v>4172</v>
      </c>
      <c r="AJ2" s="7636" t="s">
        <v>4173</v>
      </c>
    </row>
    <row r="3" spans="1:36" s="2850" customFormat="1" ht="39" customHeight="1" x14ac:dyDescent="0.2">
      <c r="A3" s="7640"/>
      <c r="B3" s="2456"/>
      <c r="C3" s="7640"/>
      <c r="D3" s="7640"/>
      <c r="E3" s="7640"/>
      <c r="F3" s="7640"/>
      <c r="G3" s="7642"/>
      <c r="H3" s="2867" t="s">
        <v>8076</v>
      </c>
      <c r="I3" s="2852" t="s">
        <v>8077</v>
      </c>
      <c r="J3" s="2853" t="s">
        <v>8078</v>
      </c>
      <c r="K3" s="2853" t="s">
        <v>8079</v>
      </c>
      <c r="L3" s="2853" t="s">
        <v>8080</v>
      </c>
      <c r="M3" s="2853" t="s">
        <v>8081</v>
      </c>
      <c r="N3" s="2853" t="s">
        <v>8082</v>
      </c>
      <c r="O3" s="2853" t="s">
        <v>8083</v>
      </c>
      <c r="P3" s="2853" t="s">
        <v>8084</v>
      </c>
      <c r="Q3" s="2853" t="s">
        <v>8085</v>
      </c>
      <c r="R3" s="2853" t="s">
        <v>8086</v>
      </c>
      <c r="S3" s="2853" t="s">
        <v>8087</v>
      </c>
      <c r="T3" s="2853" t="s">
        <v>8088</v>
      </c>
      <c r="U3" s="2853" t="s">
        <v>8089</v>
      </c>
      <c r="V3" s="2853" t="s">
        <v>8090</v>
      </c>
      <c r="W3" s="2853" t="s">
        <v>8091</v>
      </c>
      <c r="X3" s="2961" t="s">
        <v>8092</v>
      </c>
      <c r="Y3" s="2854" t="s">
        <v>8093</v>
      </c>
      <c r="Z3" s="2854" t="s">
        <v>8094</v>
      </c>
      <c r="AA3" s="2854" t="s">
        <v>8095</v>
      </c>
      <c r="AB3" s="2854" t="s">
        <v>8096</v>
      </c>
      <c r="AC3" s="2854" t="s">
        <v>8097</v>
      </c>
      <c r="AD3" s="2854" t="s">
        <v>8098</v>
      </c>
      <c r="AE3" s="2854" t="s">
        <v>8099</v>
      </c>
      <c r="AF3" s="2854" t="s">
        <v>8100</v>
      </c>
      <c r="AG3" s="7633"/>
      <c r="AH3" s="7634"/>
      <c r="AI3" s="7635"/>
      <c r="AJ3" s="7636"/>
    </row>
    <row r="4" spans="1:36" s="623" customFormat="1" ht="40" customHeight="1" x14ac:dyDescent="0.2">
      <c r="A4" s="2855" t="s">
        <v>86</v>
      </c>
      <c r="B4" s="2855"/>
      <c r="C4" s="2855" t="s">
        <v>87</v>
      </c>
      <c r="D4" s="7558" t="str">
        <f>IF(VLOOKUP($A4,'8 Oct - LIVE LDS Data'!$A$3:$AAD$1504,4,FALSE)=0/1/1900,"",VLOOKUP($A4,'8 Oct - LIVE LDS Data'!$A$3:$AAD$1504,4,FALSE))</f>
        <v xml:space="preserve">Adur Local Plan </v>
      </c>
      <c r="E4" s="7559" t="str">
        <f>IF(VLOOKUP($A4,'8 Oct - LIVE LDS Data'!$A$3:$AAD$1504,8,FALSE)=0/1/1900,"",VLOOKUP($A4,'8 Oct - LIVE LDS Data'!$A$3:$AAD$1504,8,FALSE))</f>
        <v>N</v>
      </c>
      <c r="F4" s="7559" t="str">
        <f>IF(VLOOKUP($A4,'8 Oct - LIVE LDS Data'!$A$3:$AAD$1504,9,FALSE)=0/1/1900,"",VLOOKUP($A4,'8 Oct - LIVE LDS Data'!$A$3:$AAD$1504,9,FALSE))</f>
        <v>N</v>
      </c>
      <c r="G4" s="7560">
        <f>IF(VLOOKUP($A4,'8 Oct - LIVE LDS Data'!$A$3:$AAD$1504,10,FALSE)=0/1/1900,"",VLOOKUP($A4,'8 Oct - LIVE LDS Data'!$A$3:$AAD$1504,10,FALSE))</f>
        <v>43083</v>
      </c>
      <c r="H4" s="7314" t="str">
        <f>IF(VLOOKUP($A4,'8 Oct - LIVE LDS Data'!$A$3:$AAD$1504,79,FALSE)=0/1/1900,"",VLOOKUP($A4,'8 Oct - LIVE LDS Data'!$A$3:$AAD$1504,79,FALSE))</f>
        <v>new plan to be prepared under new system</v>
      </c>
      <c r="I4" s="7561">
        <f>IF(VLOOKUP($A4,'8 Oct - LIVE LDS Data'!$A$3:$AAD$1504,30,FALSE)=0/1/1900,"",VLOOKUP($A4,'8 Oct - LIVE LDS Data'!$A$3:$AAD$1504,30,FALSE))</f>
        <v>45717</v>
      </c>
      <c r="J4" s="7562">
        <f>IF(VLOOKUP($A4,'8 Oct - LIVE LDS Data'!$A$3:$AAD$1504,33,FALSE)=0/1/1900,"",VLOOKUP($A4,'8 Oct - LIVE LDS Data'!$A$3:$AAD$1504,33,FALSE))</f>
        <v>45474</v>
      </c>
      <c r="K4" s="7562">
        <f>IF(VLOOKUP($A4,'8 Oct - LIVE LDS Data'!$A$3:$AAD$1504,34,FALSE)=0/1/1900,"",VLOOKUP($A4,'8 Oct - LIVE LDS Data'!$A$3:$AAD$1504,34,FALSE))</f>
        <v>45622</v>
      </c>
      <c r="L4" s="7563" t="str">
        <f>IF(VLOOKUP($A4,'8 Oct - LIVE LDS Data'!$A$3:$AAD$1504,47,FALSE)=0/1/1900,"",VLOOKUP($A4,'8 Oct - LIVE LDS Data'!$A$3:$AAD$1504,47,FALSE))</f>
        <v/>
      </c>
      <c r="M4" s="7563" t="str">
        <f>IF(VLOOKUP($A4,'8 Oct - LIVE LDS Data'!$A$3:$AAD$1504,47,FALSE)=0/1/1900,"",VLOOKUP($A4,'8 Oct - LIVE LDS Data'!$A$3:$AAD$1504,47,FALSE))</f>
        <v/>
      </c>
      <c r="N4" s="7563" t="str">
        <f>IF(VLOOKUP($A4,'8 Oct - LIVE LDS Data'!$A$3:$AAD$1504,47,FALSE)=0/1/1900,"",VLOOKUP($A4,'8 Oct - LIVE LDS Data'!$A$3:$AAD$1504,47,FALSE))</f>
        <v/>
      </c>
      <c r="O4" s="7563" t="str">
        <f>IF(VLOOKUP($A4,'8 Oct - LIVE LDS Data'!$A$3:$AAD$1504,47,FALSE)=0/1/1900,"",VLOOKUP($A4,'8 Oct - LIVE LDS Data'!$A$3:$AAD$1504,47,FALSE))</f>
        <v/>
      </c>
      <c r="P4" s="7563" t="str">
        <f>IF(VLOOKUP($A4,'8 Oct - LIVE LDS Data'!$A$3:$AAD$1504,47,FALSE)=0/1/1900,"",VLOOKUP($A4,'8 Oct - LIVE LDS Data'!$A$3:$AAD$1504,47,FALSE))</f>
        <v/>
      </c>
      <c r="Q4" s="7563" t="str">
        <f>IF(VLOOKUP($A4,'8 Oct - LIVE LDS Data'!$A$3:$AAD$1504,47,FALSE)=0/1/1900,"",VLOOKUP($A4,'8 Oct - LIVE LDS Data'!$A$3:$AAD$1504,47,FALSE))</f>
        <v/>
      </c>
      <c r="R4" s="7562">
        <f>IF(VLOOKUP($A4,'8 Oct - LIVE LDS Data'!$A$3:$AAD$1504,60,FALSE)=0/1/1900,"",VLOOKUP($A4,'8 Oct - LIVE LDS Data'!$A$3:$AAD$1504,60,FALSE))</f>
        <v>46600</v>
      </c>
      <c r="S4" s="7562" t="str">
        <f>IF(VLOOKUP($A4,'8 Oct - LIVE LDS Data'!$A$3:$AAD$1504,61,FALSE)=0/1/1900,"",VLOOKUP($A4,'8 Oct - LIVE LDS Data'!$A$3:$AAD$1504,61,FALSE))</f>
        <v/>
      </c>
      <c r="T4" s="7562">
        <f>IF(VLOOKUP($A4,'8 Oct - LIVE LDS Data'!$A$3:$AAD$1504,63,FALSE)=0/1/1900,"",VLOOKUP($A4,'8 Oct - LIVE LDS Data'!$A$3:$AAD$1504,63,FALSE))</f>
        <v>46722</v>
      </c>
      <c r="U4" s="7562" t="str">
        <f>IF(VLOOKUP($A4,'8 Oct - LIVE LDS Data'!$A$3:$AAD$1504,64,FALSE)=0/1/1900,"",VLOOKUP($A4,'8 Oct - LIVE LDS Data'!$A$3:$AAD$1504,64,FALSE))</f>
        <v/>
      </c>
      <c r="V4" s="7562" t="s">
        <v>3757</v>
      </c>
      <c r="W4" s="7562" t="s">
        <v>3757</v>
      </c>
      <c r="X4" s="7564"/>
      <c r="Y4" s="7562"/>
      <c r="Z4" s="7563" t="str">
        <f>IF(VLOOKUP($A4,'8 Oct - LIVE LDS Data'!$A$3:$AAD$1504,47,FALSE)=0/1/1900,"",VLOOKUP($A4,'8 Oct - LIVE LDS Data'!$A$3:$AAD$1504,47,FALSE))</f>
        <v/>
      </c>
      <c r="AA4" s="7563" t="str">
        <f>IF(VLOOKUP($A4,'8 Oct - LIVE LDS Data'!$A$3:$AAD$1504,47,FALSE)=0/1/1900,"",VLOOKUP($A4,'8 Oct - LIVE LDS Data'!$A$3:$AAD$1504,47,FALSE))</f>
        <v/>
      </c>
      <c r="AB4" s="7563" t="str">
        <f>IF(VLOOKUP($A4,'8 Oct - LIVE LDS Data'!$A$3:$AAD$1504,47,FALSE)=0/1/1900,"",VLOOKUP($A4,'8 Oct - LIVE LDS Data'!$A$3:$AAD$1504,47,FALSE))</f>
        <v/>
      </c>
      <c r="AC4" s="7562"/>
      <c r="AD4" s="7562"/>
      <c r="AE4" s="7562"/>
      <c r="AF4" s="7562"/>
      <c r="AG4" s="7565">
        <f>IF(VLOOKUP($A4,'8 Oct - LIVE LDS Data'!$A$3:$AAD$1504,72,FALSE)=0/1/1900,"",VLOOKUP($A4,'8 Oct - LIVE LDS Data'!$A$3:$AAD$1504,72,FALSE))</f>
        <v>45562</v>
      </c>
      <c r="AH4" s="7565">
        <f>IF(VLOOKUP($A4,'8 Oct - LIVE LDS Data'!$A$3:$AAD$1504,73,FALSE)=0/1/1900,"",VLOOKUP($A4,'8 Oct - LIVE LDS Data'!$A$3:$AAD$1504,73,FALSE))</f>
        <v>45743</v>
      </c>
      <c r="AI4" s="7565">
        <f>IF(VLOOKUP($A4,'8 Oct - LIVE LDS Data'!$A$3:$AAD$1504,75,FALSE)=0/1/1900,"",VLOOKUP($A4,'8 Oct - LIVE LDS Data'!$A$3:$AAD$1504,75,FALSE))</f>
        <v>45562</v>
      </c>
      <c r="AJ4" s="7565">
        <f>IF(VLOOKUP($A4,'8 Oct - LIVE LDS Data'!$A$3:$AAD$1504,76,FALSE)=0/1/1900,"",VLOOKUP($A4,'8 Oct - LIVE LDS Data'!$A$3:$AAD$1504,76,FALSE))</f>
        <v>45743</v>
      </c>
    </row>
    <row r="5" spans="1:36" ht="40" customHeight="1" x14ac:dyDescent="0.2">
      <c r="A5" s="2855" t="s">
        <v>118</v>
      </c>
      <c r="B5" s="2855"/>
      <c r="C5" s="2855" t="s">
        <v>119</v>
      </c>
      <c r="D5" s="7558" t="str">
        <f>IF(VLOOKUP($A5,'8 Oct - LIVE LDS Data'!$A$3:$AAD$1504,4,FALSE)=0/1/1900,"",VLOOKUP($A5,'8 Oct - LIVE LDS Data'!$A$3:$AAD$1504,4,FALSE))</f>
        <v>Amber Valley Borough Local Plan</v>
      </c>
      <c r="E5" s="7559" t="str">
        <f>IF(VLOOKUP($A5,'8 Oct - LIVE LDS Data'!$A$3:$AAD$1504,8,FALSE)=0/1/1900,"",VLOOKUP($A5,'8 Oct - LIVE LDS Data'!$A$3:$AAD$1504,8,FALSE))</f>
        <v>N</v>
      </c>
      <c r="F5" s="7559" t="str">
        <f>IF(VLOOKUP($A5,'8 Oct - LIVE LDS Data'!$A$3:$AAD$1504,9,FALSE)=0/1/1900,"",VLOOKUP($A5,'8 Oct - LIVE LDS Data'!$A$3:$AAD$1504,9,FALSE))</f>
        <v>N</v>
      </c>
      <c r="G5" s="7560" t="str">
        <f>IF(VLOOKUP($A5,'8 Oct - LIVE LDS Data'!$A$3:$AAD$1504,10,FALSE)=0/1/1900,"",VLOOKUP($A5,'8 Oct - LIVE LDS Data'!$A$3:$AAD$1504,10,FALSE))</f>
        <v>none</v>
      </c>
      <c r="H5" s="7314" t="str">
        <f>IF(VLOOKUP($A5,'8 Oct - LIVE LDS Data'!$A$3:$AAD$1504,79,FALSE)=0/1/1900,"",VLOOKUP($A5,'8 Oct - LIVE LDS Data'!$A$3:$AAD$1504,79,FALSE))</f>
        <v>Submitted July 2024</v>
      </c>
      <c r="I5" s="7561">
        <f>IF(VLOOKUP($A5,'8 Oct - LIVE LDS Data'!$A$3:$AAD$1504,30,FALSE)=0/1/1900,"",VLOOKUP($A5,'8 Oct - LIVE LDS Data'!$A$3:$AAD$1504,30,FALSE))</f>
        <v>45689</v>
      </c>
      <c r="J5" s="7562">
        <f>IF(VLOOKUP($A5,'8 Oct - LIVE LDS Data'!$A$3:$AAD$1504,33,FALSE)=0/1/1900,"",VLOOKUP($A5,'8 Oct - LIVE LDS Data'!$A$3:$AAD$1504,33,FALSE))</f>
        <v>44378</v>
      </c>
      <c r="K5" s="7562">
        <f>IF(VLOOKUP($A5,'8 Oct - LIVE LDS Data'!$A$3:$AAD$1504,34,FALSE)=0/1/1900,"",VLOOKUP($A5,'8 Oct - LIVE LDS Data'!$A$3:$AAD$1504,34,FALSE))</f>
        <v>44378</v>
      </c>
      <c r="L5" s="7562">
        <f>IF(VLOOKUP($A5,'8 Oct - LIVE LDS Data'!$A$3:$AAD$1504,40,FALSE)=0/1/1900,"",VLOOKUP($A5,'8 Oct - LIVE LDS Data'!$A$3:$AAD$1504,40,FALSE))</f>
        <v>44743</v>
      </c>
      <c r="M5" s="7562">
        <f>IF(VLOOKUP($A5,'8 Oct - LIVE LDS Data'!$A$3:$AAD$1504,41,FALSE)=0/1/1900,"",VLOOKUP($A5,'8 Oct - LIVE LDS Data'!$A$3:$AAD$1504,41,FALSE))</f>
        <v>44757</v>
      </c>
      <c r="N5" s="7562" t="str">
        <f>IF(VLOOKUP($A5,'8 Oct - LIVE LDS Data'!$A$3:$AAD$1504,47,FALSE)=0/1/1900,"",VLOOKUP($A5,'8 Oct - LIVE LDS Data'!$A$3:$AAD$1504,47,FALSE))</f>
        <v/>
      </c>
      <c r="O5" s="7562" t="str">
        <f>IF(VLOOKUP($A5,'8 Oct - LIVE LDS Data'!$A$3:$AAD$1504,48,FALSE)=0/1/1900,"",VLOOKUP($A5,'8 Oct - LIVE LDS Data'!$A$3:$AAD$1504,48,FALSE))</f>
        <v/>
      </c>
      <c r="P5" s="7562" t="str">
        <f>IF(VLOOKUP($A5,'8 Oct - LIVE LDS Data'!$A$3:$AAD$1504,54,FALSE)=0/1/1900,"",VLOOKUP($A5,'8 Oct - LIVE LDS Data'!$A$3:$AAD$1504,54,FALSE))</f>
        <v/>
      </c>
      <c r="Q5" s="7562" t="str">
        <f>IF(VLOOKUP($A5,'8 Oct - LIVE LDS Data'!$A$3:$AAD$1504,55,FALSE)=0/1/1900,"",VLOOKUP($A5,'8 Oct - LIVE LDS Data'!$A$3:$AAD$1504,55,FALSE))</f>
        <v/>
      </c>
      <c r="R5" s="7562">
        <f>IF(VLOOKUP($A5,'8 Oct - LIVE LDS Data'!$A$3:$AAD$1504,60,FALSE)=0/1/1900,"",VLOOKUP($A5,'8 Oct - LIVE LDS Data'!$A$3:$AAD$1504,60,FALSE))</f>
        <v>45292</v>
      </c>
      <c r="S5" s="7562">
        <f>IF(VLOOKUP($A5,'8 Oct - LIVE LDS Data'!$A$3:$AAD$1504,61,FALSE)=0/1/1900,"",VLOOKUP($A5,'8 Oct - LIVE LDS Data'!$A$3:$AAD$1504,61,FALSE))</f>
        <v>45338</v>
      </c>
      <c r="T5" s="7562" t="str">
        <f>IF(VLOOKUP($A5,'8 Oct - LIVE LDS Data'!$A$3:$AAD$1504,63,FALSE)=0/1/1900,"",VLOOKUP($A5,'8 Oct - LIVE LDS Data'!$A$3:$AAD$1504,63,FALSE))</f>
        <v>Apr-2024</v>
      </c>
      <c r="U5" s="7562">
        <f>IF(VLOOKUP($A5,'8 Oct - LIVE LDS Data'!$A$3:$AAD$1504,64,FALSE)=0/1/1900,"",VLOOKUP($A5,'8 Oct - LIVE LDS Data'!$A$3:$AAD$1504,64,FALSE))</f>
        <v>45502</v>
      </c>
      <c r="V5" s="7562" t="s">
        <v>3757</v>
      </c>
      <c r="W5" s="7562" t="s">
        <v>90</v>
      </c>
      <c r="X5" s="7564"/>
      <c r="Y5" s="7562"/>
      <c r="Z5" s="7562"/>
      <c r="AA5" s="7563" t="str">
        <f>IF(VLOOKUP($A5,'8 Oct - LIVE LDS Data'!$A$3:$AAD$1504,47,FALSE)=0/1/1900,"",VLOOKUP($A5,'8 Oct - LIVE LDS Data'!$A$3:$AAD$1504,47,FALSE))</f>
        <v/>
      </c>
      <c r="AB5" s="7563" t="str">
        <f>IF(VLOOKUP($A5,'8 Oct - LIVE LDS Data'!$A$3:$AAD$1504,47,FALSE)=0/1/1900,"",VLOOKUP($A5,'8 Oct - LIVE LDS Data'!$A$3:$AAD$1504,47,FALSE))</f>
        <v/>
      </c>
      <c r="AC5" s="7562"/>
      <c r="AD5" s="7562"/>
      <c r="AE5" s="7562"/>
      <c r="AF5" s="7562"/>
      <c r="AG5" s="7565">
        <f>IF(VLOOKUP($A5,'8 Oct - LIVE LDS Data'!$A$3:$AAD$1504,72,FALSE)=0/1/1900,"",VLOOKUP($A5,'8 Oct - LIVE LDS Data'!$A$3:$AAD$1504,72,FALSE))</f>
        <v>45273</v>
      </c>
      <c r="AH5" s="7565">
        <f>IF(VLOOKUP($A5,'8 Oct - LIVE LDS Data'!$A$3:$AAD$1504,73,FALSE)=0/1/1900,"",VLOOKUP($A5,'8 Oct - LIVE LDS Data'!$A$3:$AAD$1504,73,FALSE))</f>
        <v>45743</v>
      </c>
      <c r="AI5" s="7565" t="str">
        <f>IF(VLOOKUP($A5,'8 Oct - LIVE LDS Data'!$A$3:$AAD$1504,75,FALSE)=0/1/1900,"",VLOOKUP($A5,'8 Oct - LIVE LDS Data'!$A$3:$AAD$1504,75,FALSE))</f>
        <v/>
      </c>
      <c r="AJ5" s="7565">
        <f>IF(VLOOKUP($A5,'8 Oct - LIVE LDS Data'!$A$3:$AAD$1504,76,FALSE)=0/1/1900,"",VLOOKUP($A5,'8 Oct - LIVE LDS Data'!$A$3:$AAD$1504,76,FALSE))</f>
        <v>45743</v>
      </c>
    </row>
    <row r="6" spans="1:36" ht="40" customHeight="1" x14ac:dyDescent="0.2">
      <c r="A6" s="2855" t="s">
        <v>135</v>
      </c>
      <c r="B6" s="2855"/>
      <c r="C6" s="2855" t="s">
        <v>136</v>
      </c>
      <c r="D6" s="7558" t="str">
        <f>IF(VLOOKUP($A6,'8 Oct - LIVE LDS Data'!$A$3:$AAD$1504,4,FALSE)=0/1/1900,"",VLOOKUP($A6,'8 Oct - LIVE LDS Data'!$A$3:$AAD$1504,4,FALSE))</f>
        <v>Arun Local Plan Update 2023 - 2041</v>
      </c>
      <c r="E6" s="7559" t="str">
        <f>IF(VLOOKUP($A6,'8 Oct - LIVE LDS Data'!$A$3:$AAD$1504,8,FALSE)=0/1/1900,"",VLOOKUP($A6,'8 Oct - LIVE LDS Data'!$A$3:$AAD$1504,8,FALSE))</f>
        <v>N</v>
      </c>
      <c r="F6" s="7559" t="str">
        <f>IF(VLOOKUP($A6,'8 Oct - LIVE LDS Data'!$A$3:$AAD$1504,9,FALSE)=0/1/1900,"",VLOOKUP($A6,'8 Oct - LIVE LDS Data'!$A$3:$AAD$1504,9,FALSE))</f>
        <v>N</v>
      </c>
      <c r="G6" s="7560">
        <f>IF(VLOOKUP($A6,'8 Oct - LIVE LDS Data'!$A$3:$AAD$1504,10,FALSE)=0/1/1900,"",VLOOKUP($A6,'8 Oct - LIVE LDS Data'!$A$3:$AAD$1504,10,FALSE))</f>
        <v>43299</v>
      </c>
      <c r="H6" s="7314" t="str">
        <f>IF(VLOOKUP($A6,'8 Oct - LIVE LDS Data'!$A$3:$AAD$1504,79,FALSE)=0/1/1900,"",VLOOKUP($A6,'8 Oct - LIVE LDS Data'!$A$3:$AAD$1504,79,FALSE))</f>
        <v>new plan to be prepared under new system</v>
      </c>
      <c r="I6" s="7561">
        <f>IF(VLOOKUP($A6,'8 Oct - LIVE LDS Data'!$A$3:$AAD$1504,30,FALSE)=0/1/1900,"",VLOOKUP($A6,'8 Oct - LIVE LDS Data'!$A$3:$AAD$1504,30,FALSE))</f>
        <v>45717</v>
      </c>
      <c r="J6" s="7562">
        <f>IF(VLOOKUP($A6,'8 Oct - LIVE LDS Data'!$A$3:$AAD$1504,33,FALSE)=0/1/1900,"",VLOOKUP($A6,'8 Oct - LIVE LDS Data'!$A$3:$AAD$1504,33,FALSE))</f>
        <v>45383</v>
      </c>
      <c r="K6" s="7562">
        <f>IF(VLOOKUP($A6,'8 Oct - LIVE LDS Data'!$A$3:$AAD$1504,34,FALSE)=0/1/1900,"",VLOOKUP($A6,'8 Oct - LIVE LDS Data'!$A$3:$AAD$1504,34,FALSE))</f>
        <v>45376</v>
      </c>
      <c r="L6" s="7562">
        <f>IF(VLOOKUP($A6,'8 Oct - LIVE LDS Data'!$A$3:$AAD$1504,40,FALSE)=0/1/1900,"",VLOOKUP($A6,'8 Oct - LIVE LDS Data'!$A$3:$AAD$1504,40,FALSE))</f>
        <v>46113</v>
      </c>
      <c r="M6" s="7562" t="str">
        <f>IF(VLOOKUP($A6,'8 Oct - LIVE LDS Data'!$A$3:$AAD$1504,41,FALSE)=0/1/1900,"",VLOOKUP($A6,'8 Oct - LIVE LDS Data'!$A$3:$AAD$1504,41,FALSE))</f>
        <v/>
      </c>
      <c r="N6" s="7563" t="str">
        <f>IF(VLOOKUP($A6,'8 Oct - LIVE LDS Data'!$A$3:$AAD$1504,47,FALSE)=0/1/1900,"",VLOOKUP($A6,'8 Oct - LIVE LDS Data'!$A$3:$AAD$1504,47,FALSE))</f>
        <v/>
      </c>
      <c r="O6" s="7563" t="str">
        <f>IF(VLOOKUP($A6,'8 Oct - LIVE LDS Data'!$A$3:$AAD$1504,47,FALSE)=0/1/1900,"",VLOOKUP($A6,'8 Oct - LIVE LDS Data'!$A$3:$AAD$1504,47,FALSE))</f>
        <v/>
      </c>
      <c r="P6" s="7563" t="str">
        <f>IF(VLOOKUP($A6,'8 Oct - LIVE LDS Data'!$A$3:$AAD$1504,47,FALSE)=0/1/1900,"",VLOOKUP($A6,'8 Oct - LIVE LDS Data'!$A$3:$AAD$1504,47,FALSE))</f>
        <v/>
      </c>
      <c r="Q6" s="7563" t="str">
        <f>IF(VLOOKUP($A6,'8 Oct - LIVE LDS Data'!$A$3:$AAD$1504,47,FALSE)=0/1/1900,"",VLOOKUP($A6,'8 Oct - LIVE LDS Data'!$A$3:$AAD$1504,47,FALSE))</f>
        <v/>
      </c>
      <c r="R6" s="7562">
        <f>IF(VLOOKUP($A6,'8 Oct - LIVE LDS Data'!$A$3:$AAD$1504,60,FALSE)=0/1/1900,"",VLOOKUP($A6,'8 Oct - LIVE LDS Data'!$A$3:$AAD$1504,60,FALSE))</f>
        <v>46478</v>
      </c>
      <c r="S6" s="7562" t="str">
        <f>IF(VLOOKUP($A6,'8 Oct - LIVE LDS Data'!$A$3:$AAD$1504,61,FALSE)=0/1/1900,"",VLOOKUP($A6,'8 Oct - LIVE LDS Data'!$A$3:$AAD$1504,61,FALSE))</f>
        <v/>
      </c>
      <c r="T6" s="7562">
        <f>IF(VLOOKUP($A6,'8 Oct - LIVE LDS Data'!$A$3:$AAD$1504,63,FALSE)=0/1/1900,"",VLOOKUP($A6,'8 Oct - LIVE LDS Data'!$A$3:$AAD$1504,63,FALSE))</f>
        <v>46753</v>
      </c>
      <c r="U6" s="7562" t="str">
        <f>IF(VLOOKUP($A6,'8 Oct - LIVE LDS Data'!$A$3:$AAD$1504,64,FALSE)=0/1/1900,"",VLOOKUP($A6,'8 Oct - LIVE LDS Data'!$A$3:$AAD$1504,64,FALSE))</f>
        <v/>
      </c>
      <c r="V6" s="7562" t="s">
        <v>3757</v>
      </c>
      <c r="W6" s="7562" t="s">
        <v>3757</v>
      </c>
      <c r="X6" s="7564">
        <v>45323</v>
      </c>
      <c r="Y6" s="7562">
        <v>45383</v>
      </c>
      <c r="Z6" s="7562">
        <v>45748</v>
      </c>
      <c r="AA6" s="7563" t="str">
        <f>IF(VLOOKUP($A6,'8 Oct - LIVE LDS Data'!$A$3:$AAD$1504,47,FALSE)=0/1/1900,"",VLOOKUP($A6,'8 Oct - LIVE LDS Data'!$A$3:$AAD$1504,47,FALSE))</f>
        <v/>
      </c>
      <c r="AB6" s="7563" t="str">
        <f>IF(VLOOKUP($A6,'8 Oct - LIVE LDS Data'!$A$3:$AAD$1504,47,FALSE)=0/1/1900,"",VLOOKUP($A6,'8 Oct - LIVE LDS Data'!$A$3:$AAD$1504,47,FALSE))</f>
        <v/>
      </c>
      <c r="AC6" s="7562">
        <v>46113</v>
      </c>
      <c r="AD6" s="7562">
        <v>46204</v>
      </c>
      <c r="AE6" s="7562" t="s">
        <v>8101</v>
      </c>
      <c r="AF6" s="7562"/>
      <c r="AG6" s="7565">
        <f>IF(VLOOKUP($A6,'8 Oct - LIVE LDS Data'!$A$3:$AAD$1504,72,FALSE)=0/1/1900,"",VLOOKUP($A6,'8 Oct - LIVE LDS Data'!$A$3:$AAD$1504,72,FALSE))</f>
        <v>45576</v>
      </c>
      <c r="AH6" s="7565">
        <f>IF(VLOOKUP($A6,'8 Oct - LIVE LDS Data'!$A$3:$AAD$1504,73,FALSE)=0/1/1900,"",VLOOKUP($A6,'8 Oct - LIVE LDS Data'!$A$3:$AAD$1504,73,FALSE))</f>
        <v>45743</v>
      </c>
      <c r="AI6" s="7565">
        <f>IF(VLOOKUP($A6,'8 Oct - LIVE LDS Data'!$A$3:$AAD$1504,75,FALSE)=0/1/1900,"",VLOOKUP($A6,'8 Oct - LIVE LDS Data'!$A$3:$AAD$1504,75,FALSE))</f>
        <v>45576</v>
      </c>
      <c r="AJ6" s="7565">
        <f>IF(VLOOKUP($A6,'8 Oct - LIVE LDS Data'!$A$3:$AAD$1504,76,FALSE)=0/1/1900,"",VLOOKUP($A6,'8 Oct - LIVE LDS Data'!$A$3:$AAD$1504,76,FALSE))</f>
        <v>45743</v>
      </c>
    </row>
    <row r="7" spans="1:36" ht="40" customHeight="1" x14ac:dyDescent="0.2">
      <c r="A7" s="2855" t="s">
        <v>151</v>
      </c>
      <c r="B7" s="2855"/>
      <c r="C7" s="2855" t="s">
        <v>152</v>
      </c>
      <c r="D7" s="7558" t="str">
        <f>IF(VLOOKUP($A7,'8 Oct - LIVE LDS Data'!$A$3:$AAD$1504,4,FALSE)=0/1/1900,"",VLOOKUP($A7,'8 Oct - LIVE LDS Data'!$A$3:$AAD$1504,4,FALSE))</f>
        <v>Local Plan 2023-2040</v>
      </c>
      <c r="E7" s="7559" t="str">
        <f>IF(VLOOKUP($A7,'8 Oct - LIVE LDS Data'!$A$3:$AAD$1504,8,FALSE)=0/1/1900,"",VLOOKUP($A7,'8 Oct - LIVE LDS Data'!$A$3:$AAD$1504,8,FALSE))</f>
        <v>N</v>
      </c>
      <c r="F7" s="7559" t="str">
        <f>IF(VLOOKUP($A7,'8 Oct - LIVE LDS Data'!$A$3:$AAD$1504,9,FALSE)=0/1/1900,"",VLOOKUP($A7,'8 Oct - LIVE LDS Data'!$A$3:$AAD$1504,9,FALSE))</f>
        <v>N</v>
      </c>
      <c r="G7" s="7560" t="str">
        <f>IF(VLOOKUP($A7,'8 Oct - LIVE LDS Data'!$A$3:$AAD$1504,10,FALSE)=0/1/1900,"",VLOOKUP($A7,'8 Oct - LIVE LDS Data'!$A$3:$AAD$1504,10,FALSE))</f>
        <v>none</v>
      </c>
      <c r="H7" s="7314" t="str">
        <f>IF(VLOOKUP($A7,'8 Oct - LIVE LDS Data'!$A$3:$AAD$1504,79,FALSE)=0/1/1900,"",VLOOKUP($A7,'8 Oct - LIVE LDS Data'!$A$3:$AAD$1504,79,FALSE))</f>
        <v>Submitted April 2024
[plan paused]</v>
      </c>
      <c r="I7" s="7561">
        <f>IF(VLOOKUP($A7,'8 Oct - LIVE LDS Data'!$A$3:$AAD$1504,30,FALSE)=0/1/1900,"",VLOOKUP($A7,'8 Oct - LIVE LDS Data'!$A$3:$AAD$1504,30,FALSE))</f>
        <v>45658</v>
      </c>
      <c r="J7" s="7562">
        <f>IF(VLOOKUP($A7,'8 Oct - LIVE LDS Data'!$A$3:$AAD$1504,33,FALSE)=0/1/1900,"",VLOOKUP($A7,'8 Oct - LIVE LDS Data'!$A$3:$AAD$1504,33,FALSE))</f>
        <v>43831</v>
      </c>
      <c r="K7" s="7562">
        <f>IF(VLOOKUP($A7,'8 Oct - LIVE LDS Data'!$A$3:$AAD$1504,34,FALSE)=0/1/1900,"",VLOOKUP($A7,'8 Oct - LIVE LDS Data'!$A$3:$AAD$1504,34,FALSE))</f>
        <v>44473</v>
      </c>
      <c r="L7" s="7563" t="str">
        <f>IF(VLOOKUP($A7,'8 Oct - LIVE LDS Data'!$A$3:$AAD$1504,47,FALSE)=0/1/1900,"",VLOOKUP($A7,'8 Oct - LIVE LDS Data'!$A$3:$AAD$1504,47,FALSE))</f>
        <v/>
      </c>
      <c r="M7" s="7563" t="str">
        <f>IF(VLOOKUP($A7,'8 Oct - LIVE LDS Data'!$A$3:$AAD$1504,47,FALSE)=0/1/1900,"",VLOOKUP($A7,'8 Oct - LIVE LDS Data'!$A$3:$AAD$1504,47,FALSE))</f>
        <v/>
      </c>
      <c r="N7" s="7563" t="str">
        <f>IF(VLOOKUP($A7,'8 Oct - LIVE LDS Data'!$A$3:$AAD$1504,47,FALSE)=0/1/1900,"",VLOOKUP($A7,'8 Oct - LIVE LDS Data'!$A$3:$AAD$1504,47,FALSE))</f>
        <v/>
      </c>
      <c r="O7" s="7563" t="str">
        <f>IF(VLOOKUP($A7,'8 Oct - LIVE LDS Data'!$A$3:$AAD$1504,47,FALSE)=0/1/1900,"",VLOOKUP($A7,'8 Oct - LIVE LDS Data'!$A$3:$AAD$1504,47,FALSE))</f>
        <v/>
      </c>
      <c r="P7" s="7563" t="str">
        <f>IF(VLOOKUP($A7,'8 Oct - LIVE LDS Data'!$A$3:$AAD$1504,47,FALSE)=0/1/1900,"",VLOOKUP($A7,'8 Oct - LIVE LDS Data'!$A$3:$AAD$1504,47,FALSE))</f>
        <v/>
      </c>
      <c r="Q7" s="7563" t="str">
        <f>IF(VLOOKUP($A7,'8 Oct - LIVE LDS Data'!$A$3:$AAD$1504,47,FALSE)=0/1/1900,"",VLOOKUP($A7,'8 Oct - LIVE LDS Data'!$A$3:$AAD$1504,47,FALSE))</f>
        <v/>
      </c>
      <c r="R7" s="7562">
        <f>IF(VLOOKUP($A7,'8 Oct - LIVE LDS Data'!$A$3:$AAD$1504,60,FALSE)=0/1/1900,"",VLOOKUP($A7,'8 Oct - LIVE LDS Data'!$A$3:$AAD$1504,60,FALSE))</f>
        <v>45231</v>
      </c>
      <c r="S7" s="7562">
        <f>IF(VLOOKUP($A7,'8 Oct - LIVE LDS Data'!$A$3:$AAD$1504,61,FALSE)=0/1/1900,"",VLOOKUP($A7,'8 Oct - LIVE LDS Data'!$A$3:$AAD$1504,61,FALSE))</f>
        <v>45261</v>
      </c>
      <c r="T7" s="7562">
        <f>IF(VLOOKUP($A7,'8 Oct - LIVE LDS Data'!$A$3:$AAD$1504,63,FALSE)=0/1/1900,"",VLOOKUP($A7,'8 Oct - LIVE LDS Data'!$A$3:$AAD$1504,63,FALSE))</f>
        <v>45413</v>
      </c>
      <c r="U7" s="7562">
        <f>IF(VLOOKUP($A7,'8 Oct - LIVE LDS Data'!$A$3:$AAD$1504,64,FALSE)=0/1/1900,"",VLOOKUP($A7,'8 Oct - LIVE LDS Data'!$A$3:$AAD$1504,64,FALSE))</f>
        <v>45411</v>
      </c>
      <c r="V7" s="7562" t="s">
        <v>3757</v>
      </c>
      <c r="W7" s="7562" t="s">
        <v>3757</v>
      </c>
      <c r="X7" s="7564"/>
      <c r="Y7" s="7562"/>
      <c r="Z7" s="7563" t="str">
        <f>IF(VLOOKUP($A7,'8 Oct - LIVE LDS Data'!$A$3:$AAD$1504,47,FALSE)=0/1/1900,"",VLOOKUP($A7,'8 Oct - LIVE LDS Data'!$A$3:$AAD$1504,47,FALSE))</f>
        <v/>
      </c>
      <c r="AA7" s="7563" t="str">
        <f>IF(VLOOKUP($A7,'8 Oct - LIVE LDS Data'!$A$3:$AAD$1504,47,FALSE)=0/1/1900,"",VLOOKUP($A7,'8 Oct - LIVE LDS Data'!$A$3:$AAD$1504,47,FALSE))</f>
        <v/>
      </c>
      <c r="AB7" s="7563" t="str">
        <f>IF(VLOOKUP($A7,'8 Oct - LIVE LDS Data'!$A$3:$AAD$1504,47,FALSE)=0/1/1900,"",VLOOKUP($A7,'8 Oct - LIVE LDS Data'!$A$3:$AAD$1504,47,FALSE))</f>
        <v/>
      </c>
      <c r="AC7" s="7562"/>
      <c r="AD7" s="7562"/>
      <c r="AE7" s="7562"/>
      <c r="AF7" s="7562"/>
      <c r="AG7" s="7565">
        <f>IF(VLOOKUP($A7,'8 Oct - LIVE LDS Data'!$A$3:$AAD$1504,72,FALSE)=0/1/1900,"",VLOOKUP($A7,'8 Oct - LIVE LDS Data'!$A$3:$AAD$1504,72,FALSE))</f>
        <v>45595</v>
      </c>
      <c r="AH7" s="7565">
        <f>IF(VLOOKUP($A7,'8 Oct - LIVE LDS Data'!$A$3:$AAD$1504,73,FALSE)=0/1/1900,"",VLOOKUP($A7,'8 Oct - LIVE LDS Data'!$A$3:$AAD$1504,73,FALSE))</f>
        <v>45743</v>
      </c>
      <c r="AI7" s="7565">
        <f>IF(VLOOKUP($A7,'8 Oct - LIVE LDS Data'!$A$3:$AAD$1504,75,FALSE)=0/1/1900,"",VLOOKUP($A7,'8 Oct - LIVE LDS Data'!$A$3:$AAD$1504,75,FALSE))</f>
        <v>44825</v>
      </c>
      <c r="AJ7" s="7565">
        <f>IF(VLOOKUP($A7,'8 Oct - LIVE LDS Data'!$A$3:$AAD$1504,76,FALSE)=0/1/1900,"",VLOOKUP($A7,'8 Oct - LIVE LDS Data'!$A$3:$AAD$1504,76,FALSE))</f>
        <v>45743</v>
      </c>
    </row>
    <row r="8" spans="1:36" ht="40" customHeight="1" x14ac:dyDescent="0.2">
      <c r="A8" s="7566" t="s">
        <v>166</v>
      </c>
      <c r="B8" s="7566"/>
      <c r="C8" s="7566" t="s">
        <v>167</v>
      </c>
      <c r="D8" s="7558" t="str">
        <f>IF(VLOOKUP($A8,'8 Oct - LIVE LDS Data'!$A$3:$AAD$1504,4,FALSE)=0/1/1900,"",VLOOKUP($A8,'8 Oct - LIVE LDS Data'!$A$3:$AAD$1504,4,FALSE))</f>
        <v>Ashford Local Plan 2042</v>
      </c>
      <c r="E8" s="7559" t="str">
        <f>IF(VLOOKUP($A8,'8 Oct - LIVE LDS Data'!$A$3:$AAD$1504,8,FALSE)=0/1/1900,"",VLOOKUP($A8,'8 Oct - LIVE LDS Data'!$A$3:$AAD$1504,8,FALSE))</f>
        <v>N</v>
      </c>
      <c r="F8" s="7559" t="str">
        <f>IF(VLOOKUP($A8,'8 Oct - LIVE LDS Data'!$A$3:$AAD$1504,9,FALSE)=0/1/1900,"",VLOOKUP($A8,'8 Oct - LIVE LDS Data'!$A$3:$AAD$1504,9,FALSE))</f>
        <v>N</v>
      </c>
      <c r="G8" s="7560">
        <f>IF(VLOOKUP($A8,'8 Oct - LIVE LDS Data'!$A$3:$AAD$1504,10,FALSE)=0/1/1900,"",VLOOKUP($A8,'8 Oct - LIVE LDS Data'!$A$3:$AAD$1504,10,FALSE))</f>
        <v>43517</v>
      </c>
      <c r="H8" s="7314" t="str">
        <f>IF(VLOOKUP($A8,'8 Oct - LIVE LDS Data'!$A$3:$AAD$1504,79,FALSE)=0/1/1900,"",VLOOKUP($A8,'8 Oct - LIVE LDS Data'!$A$3:$AAD$1504,79,FALSE))</f>
        <v>Reg 18 ongoing</v>
      </c>
      <c r="I8" s="7561">
        <f>IF(VLOOKUP($A8,'8 Oct - LIVE LDS Data'!$A$3:$AAD$1504,30,FALSE)=0/1/1900,"",VLOOKUP($A8,'8 Oct - LIVE LDS Data'!$A$3:$AAD$1504,30,FALSE))</f>
        <v>45474</v>
      </c>
      <c r="J8" s="7562">
        <f>IF(VLOOKUP($A8,'8 Oct - LIVE LDS Data'!$A$3:$AAD$1504,33,FALSE)=0/1/1900,"",VLOOKUP($A8,'8 Oct - LIVE LDS Data'!$A$3:$AAD$1504,33,FALSE))</f>
        <v>45748</v>
      </c>
      <c r="K8" s="7562">
        <f>IF(VLOOKUP($A8,'8 Oct - LIVE LDS Data'!$A$3:$AAD$1504,34,FALSE)=0/1/1900,"",VLOOKUP($A8,'8 Oct - LIVE LDS Data'!$A$3:$AAD$1504,34,FALSE))</f>
        <v>45887</v>
      </c>
      <c r="L8" s="7563" t="str">
        <f>IF(VLOOKUP($A8,'8 Oct - LIVE LDS Data'!$A$3:$AAD$1504,47,FALSE)=0/1/1900,"",VLOOKUP($A8,'8 Oct - LIVE LDS Data'!$A$3:$AAD$1504,47,FALSE))</f>
        <v/>
      </c>
      <c r="M8" s="7563" t="str">
        <f>IF(VLOOKUP($A8,'8 Oct - LIVE LDS Data'!$A$3:$AAD$1504,47,FALSE)=0/1/1900,"",VLOOKUP($A8,'8 Oct - LIVE LDS Data'!$A$3:$AAD$1504,47,FALSE))</f>
        <v/>
      </c>
      <c r="N8" s="7563" t="str">
        <f>IF(VLOOKUP($A8,'8 Oct - LIVE LDS Data'!$A$3:$AAD$1504,47,FALSE)=0/1/1900,"",VLOOKUP($A8,'8 Oct - LIVE LDS Data'!$A$3:$AAD$1504,47,FALSE))</f>
        <v/>
      </c>
      <c r="O8" s="7563" t="str">
        <f>IF(VLOOKUP($A8,'8 Oct - LIVE LDS Data'!$A$3:$AAD$1504,47,FALSE)=0/1/1900,"",VLOOKUP($A8,'8 Oct - LIVE LDS Data'!$A$3:$AAD$1504,47,FALSE))</f>
        <v/>
      </c>
      <c r="P8" s="7563" t="str">
        <f>IF(VLOOKUP($A8,'8 Oct - LIVE LDS Data'!$A$3:$AAD$1504,47,FALSE)=0/1/1900,"",VLOOKUP($A8,'8 Oct - LIVE LDS Data'!$A$3:$AAD$1504,47,FALSE))</f>
        <v/>
      </c>
      <c r="Q8" s="7563" t="str">
        <f>IF(VLOOKUP($A8,'8 Oct - LIVE LDS Data'!$A$3:$AAD$1504,47,FALSE)=0/1/1900,"",VLOOKUP($A8,'8 Oct - LIVE LDS Data'!$A$3:$AAD$1504,47,FALSE))</f>
        <v/>
      </c>
      <c r="R8" s="7562">
        <f>IF(VLOOKUP($A8,'8 Oct - LIVE LDS Data'!$A$3:$AAD$1504,60,FALSE)=0/1/1900,"",VLOOKUP($A8,'8 Oct - LIVE LDS Data'!$A$3:$AAD$1504,60,FALSE))</f>
        <v>46054</v>
      </c>
      <c r="S8" s="7562" t="str">
        <f>IF(VLOOKUP($A8,'8 Oct - LIVE LDS Data'!$A$3:$AAD$1504,61,FALSE)=0/1/1900,"",VLOOKUP($A8,'8 Oct - LIVE LDS Data'!$A$3:$AAD$1504,61,FALSE))</f>
        <v/>
      </c>
      <c r="T8" s="7562">
        <f>IF(VLOOKUP($A8,'8 Oct - LIVE LDS Data'!$A$3:$AAD$1504,63,FALSE)=0/1/1900,"",VLOOKUP($A8,'8 Oct - LIVE LDS Data'!$A$3:$AAD$1504,63,FALSE))</f>
        <v>46266</v>
      </c>
      <c r="U8" s="7562" t="str">
        <f>IF(VLOOKUP($A8,'8 Oct - LIVE LDS Data'!$A$3:$AAD$1504,64,FALSE)=0/1/1900,"",VLOOKUP($A8,'8 Oct - LIVE LDS Data'!$A$3:$AAD$1504,64,FALSE))</f>
        <v/>
      </c>
      <c r="V8" s="7562" t="s">
        <v>3757</v>
      </c>
      <c r="W8" s="7562" t="s">
        <v>3757</v>
      </c>
      <c r="X8" s="7564"/>
      <c r="Y8" s="7562"/>
      <c r="Z8" s="7562"/>
      <c r="AA8" s="7562"/>
      <c r="AB8" s="7562"/>
      <c r="AC8" s="7562"/>
      <c r="AD8" s="7562"/>
      <c r="AE8" s="7562"/>
      <c r="AF8" s="7562"/>
      <c r="AG8" s="7565">
        <f>IF(VLOOKUP($A8,'8 Oct - LIVE LDS Data'!$A$3:$AAD$1504,72,FALSE)=0/1/1900,"",VLOOKUP($A8,'8 Oct - LIVE LDS Data'!$A$3:$AAD$1504,72,FALSE))</f>
        <v>45695</v>
      </c>
      <c r="AH8" s="7565">
        <f>IF(VLOOKUP($A8,'8 Oct - LIVE LDS Data'!$A$3:$AAD$1504,73,FALSE)=0/1/1900,"",VLOOKUP($A8,'8 Oct - LIVE LDS Data'!$A$3:$AAD$1504,73,FALSE))</f>
        <v>45743</v>
      </c>
      <c r="AI8" s="7565">
        <f>IF(VLOOKUP($A8,'8 Oct - LIVE LDS Data'!$A$3:$AAD$1504,75,FALSE)=0/1/1900,"",VLOOKUP($A8,'8 Oct - LIVE LDS Data'!$A$3:$AAD$1504,75,FALSE))</f>
        <v>45856</v>
      </c>
      <c r="AJ8" s="7565">
        <f>IF(VLOOKUP($A8,'8 Oct - LIVE LDS Data'!$A$3:$AAD$1504,76,FALSE)=0/1/1900,"",VLOOKUP($A8,'8 Oct - LIVE LDS Data'!$A$3:$AAD$1504,76,FALSE))</f>
        <v>45918</v>
      </c>
    </row>
    <row r="9" spans="1:36" ht="40" customHeight="1" x14ac:dyDescent="0.2">
      <c r="A9" s="2915" t="s">
        <v>190</v>
      </c>
      <c r="B9" s="1426" t="s">
        <v>191</v>
      </c>
      <c r="C9" s="2914" t="s">
        <v>191</v>
      </c>
      <c r="D9" s="7558" t="str">
        <f>IF(VLOOKUP($A9,'8 Oct - LIVE LDS Data'!$A$3:$AAD$1504,4,FALSE)=0/1/1900,"",VLOOKUP($A9,'8 Oct - LIVE LDS Data'!$A$3:$AAD$1504,4,FALSE))</f>
        <v xml:space="preserve">Babergh &amp; Mid Suffolk Joint Local Plan </v>
      </c>
      <c r="E9" s="7559" t="str">
        <f>IF(VLOOKUP($A9,'8 Oct - LIVE LDS Data'!$A$3:$AAD$1504,8,FALSE)=0/1/1900,"",VLOOKUP($A9,'8 Oct - LIVE LDS Data'!$A$3:$AAD$1504,8,FALSE))</f>
        <v>N</v>
      </c>
      <c r="F9" s="7559" t="str">
        <f>IF(VLOOKUP($A9,'8 Oct - LIVE LDS Data'!$A$3:$AAD$1504,9,FALSE)=0/1/1900,"",VLOOKUP($A9,'8 Oct - LIVE LDS Data'!$A$3:$AAD$1504,9,FALSE))</f>
        <v>Y</v>
      </c>
      <c r="G9" s="7560">
        <f>IF(VLOOKUP($A9,'8 Oct - LIVE LDS Data'!$A$3:$AAD$1504,10,FALSE)=0/1/1900,"",VLOOKUP($A9,'8 Oct - LIVE LDS Data'!$A$3:$AAD$1504,10,FALSE))</f>
        <v>45251</v>
      </c>
      <c r="H9" s="7314" t="str">
        <f>IF(VLOOKUP($A9,'8 Oct - LIVE LDS Data'!$A$3:$AAD$1504,79,FALSE)=0/1/1900,"",VLOOKUP($A9,'8 Oct - LIVE LDS Data'!$A$3:$AAD$1504,79,FALSE))</f>
        <v>new plan to be prepared under new system</v>
      </c>
      <c r="I9" s="7561">
        <f>IF(VLOOKUP($A9,'8 Oct - LIVE LDS Data'!$A$3:$AAD$1504,30,FALSE)=0/1/1900,"",VLOOKUP($A9,'8 Oct - LIVE LDS Data'!$A$3:$AAD$1504,30,FALSE))</f>
        <v>45689</v>
      </c>
      <c r="J9" s="7563" t="str">
        <f>IF(VLOOKUP($A9,'8 Oct - LIVE LDS Data'!$A$3:$AAD$1504,47,FALSE)=0/1/1900,"",VLOOKUP($A9,'8 Oct - LIVE LDS Data'!$A$3:$AAD$1504,47,FALSE))</f>
        <v/>
      </c>
      <c r="K9" s="7563" t="str">
        <f>IF(VLOOKUP($A9,'8 Oct - LIVE LDS Data'!$A$3:$AAD$1504,47,FALSE)=0/1/1900,"",VLOOKUP($A9,'8 Oct - LIVE LDS Data'!$A$3:$AAD$1504,47,FALSE))</f>
        <v/>
      </c>
      <c r="L9" s="7563" t="str">
        <f>IF(VLOOKUP($A9,'8 Oct - LIVE LDS Data'!$A$3:$AAD$1504,47,FALSE)=0/1/1900,"",VLOOKUP($A9,'8 Oct - LIVE LDS Data'!$A$3:$AAD$1504,47,FALSE))</f>
        <v/>
      </c>
      <c r="M9" s="7563" t="str">
        <f>IF(VLOOKUP($A9,'8 Oct - LIVE LDS Data'!$A$3:$AAD$1504,47,FALSE)=0/1/1900,"",VLOOKUP($A9,'8 Oct - LIVE LDS Data'!$A$3:$AAD$1504,47,FALSE))</f>
        <v/>
      </c>
      <c r="N9" s="7563" t="str">
        <f>IF(VLOOKUP($A9,'8 Oct - LIVE LDS Data'!$A$3:$AAD$1504,47,FALSE)=0/1/1900,"",VLOOKUP($A9,'8 Oct - LIVE LDS Data'!$A$3:$AAD$1504,47,FALSE))</f>
        <v/>
      </c>
      <c r="O9" s="7563" t="str">
        <f>IF(VLOOKUP($A9,'8 Oct - LIVE LDS Data'!$A$3:$AAD$1504,47,FALSE)=0/1/1900,"",VLOOKUP($A9,'8 Oct - LIVE LDS Data'!$A$3:$AAD$1504,47,FALSE))</f>
        <v/>
      </c>
      <c r="P9" s="7563" t="str">
        <f>IF(VLOOKUP($A9,'8 Oct - LIVE LDS Data'!$A$3:$AAD$1504,47,FALSE)=0/1/1900,"",VLOOKUP($A9,'8 Oct - LIVE LDS Data'!$A$3:$AAD$1504,47,FALSE))</f>
        <v/>
      </c>
      <c r="Q9" s="7563" t="str">
        <f>IF(VLOOKUP($A9,'8 Oct - LIVE LDS Data'!$A$3:$AAD$1504,47,FALSE)=0/1/1900,"",VLOOKUP($A9,'8 Oct - LIVE LDS Data'!$A$3:$AAD$1504,47,FALSE))</f>
        <v/>
      </c>
      <c r="R9" s="7562"/>
      <c r="S9" s="7562"/>
      <c r="T9" s="7562"/>
      <c r="U9" s="7562"/>
      <c r="V9" s="7562" t="s">
        <v>90</v>
      </c>
      <c r="W9" s="7562" t="s">
        <v>226</v>
      </c>
      <c r="X9" s="7564"/>
      <c r="Y9" s="7562"/>
      <c r="Z9" s="7562"/>
      <c r="AA9" s="7562"/>
      <c r="AB9" s="7562"/>
      <c r="AC9" s="7562"/>
      <c r="AD9" s="7562"/>
      <c r="AE9" s="7562"/>
      <c r="AF9" s="7562"/>
      <c r="AG9" s="7565">
        <f>IF(VLOOKUP($A9,'8 Oct - LIVE LDS Data'!$A$3:$AAD$1504,72,FALSE)=0/1/1900,"",VLOOKUP($A9,'8 Oct - LIVE LDS Data'!$A$3:$AAD$1504,72,FALSE))</f>
        <v>44229</v>
      </c>
      <c r="AH9" s="7565">
        <f>IF(VLOOKUP($A9,'8 Oct - LIVE LDS Data'!$A$3:$AAD$1504,73,FALSE)=0/1/1900,"",VLOOKUP($A9,'8 Oct - LIVE LDS Data'!$A$3:$AAD$1504,73,FALSE))</f>
        <v>45743</v>
      </c>
      <c r="AI9" s="7565" t="str">
        <f>IF(VLOOKUP($A9,'8 Oct - LIVE LDS Data'!$A$3:$AAD$1504,75,FALSE)=0/1/1900,"",VLOOKUP($A9,'8 Oct - LIVE LDS Data'!$A$3:$AAD$1504,75,FALSE))</f>
        <v/>
      </c>
      <c r="AJ9" s="7565">
        <f>IF(VLOOKUP($A9,'8 Oct - LIVE LDS Data'!$A$3:$AAD$1504,76,FALSE)=0/1/1900,"",VLOOKUP($A9,'8 Oct - LIVE LDS Data'!$A$3:$AAD$1504,76,FALSE))</f>
        <v>45743</v>
      </c>
    </row>
    <row r="10" spans="1:36" ht="40" customHeight="1" x14ac:dyDescent="0.2">
      <c r="A10" s="2915" t="s">
        <v>203</v>
      </c>
      <c r="B10" s="1426" t="s">
        <v>204</v>
      </c>
      <c r="C10" s="2914" t="s">
        <v>204</v>
      </c>
      <c r="D10" s="7558" t="str">
        <f>IF(VLOOKUP($A10,'8 Oct - LIVE LDS Data'!$A$3:$AAD$1504,4,FALSE)=0/1/1900,"",VLOOKUP($A10,'8 Oct - LIVE LDS Data'!$A$3:$AAD$1504,4,FALSE))</f>
        <v>New Local Plan</v>
      </c>
      <c r="E10" s="7559" t="str">
        <f>IF(VLOOKUP($A10,'8 Oct - LIVE LDS Data'!$A$3:$AAD$1504,8,FALSE)=0/1/1900,"",VLOOKUP($A10,'8 Oct - LIVE LDS Data'!$A$3:$AAD$1504,8,FALSE))</f>
        <v>N</v>
      </c>
      <c r="F10" s="7559" t="str">
        <f>IF(VLOOKUP($A10,'8 Oct - LIVE LDS Data'!$A$3:$AAD$1504,9,FALSE)=0/1/1900,"",VLOOKUP($A10,'8 Oct - LIVE LDS Data'!$A$3:$AAD$1504,9,FALSE))</f>
        <v>N</v>
      </c>
      <c r="G10" s="7560">
        <f>IF(VLOOKUP($A10,'8 Oct - LIVE LDS Data'!$A$3:$AAD$1504,10,FALSE)=0/1/1900,"",VLOOKUP($A10,'8 Oct - LIVE LDS Data'!$A$3:$AAD$1504,10,FALSE))</f>
        <v>45553</v>
      </c>
      <c r="H10" s="7314" t="str">
        <f>IF(VLOOKUP($A10,'8 Oct - LIVE LDS Data'!$A$3:$AAD$1504,79,FALSE)=0/1/1900,"",VLOOKUP($A10,'8 Oct - LIVE LDS Data'!$A$3:$AAD$1504,79,FALSE))</f>
        <v>new plan to be prepared under new system</v>
      </c>
      <c r="I10" s="7561">
        <f>IF(VLOOKUP($A10,'8 Oct - LIVE LDS Data'!$A$3:$AAD$1504,30,FALSE)=0/1/1900,"",VLOOKUP($A10,'8 Oct - LIVE LDS Data'!$A$3:$AAD$1504,30,FALSE))</f>
        <v>45689</v>
      </c>
      <c r="J10" s="7562" t="str">
        <f>IF(VLOOKUP($A10,'8 Oct - LIVE LDS Data'!$A$3:$AAD$1504,33,FALSE)=0/1/1900,"",VLOOKUP($A10,'8 Oct - LIVE LDS Data'!$A$3:$AAD$1504,33,FALSE))</f>
        <v>2028</v>
      </c>
      <c r="K10" s="7562" t="str">
        <f>IF(VLOOKUP($A10,'8 Oct - LIVE LDS Data'!$A$3:$AAD$1504,34,FALSE)=0/1/1900,"",VLOOKUP($A10,'8 Oct - LIVE LDS Data'!$A$3:$AAD$1504,34,FALSE))</f>
        <v/>
      </c>
      <c r="L10" s="7562" t="str">
        <f>IF(VLOOKUP($A10,'8 Oct - LIVE LDS Data'!$A$3:$AAD$1504,40,FALSE)=0/1/1900,"",VLOOKUP($A10,'8 Oct - LIVE LDS Data'!$A$3:$AAD$1504,40,FALSE))</f>
        <v/>
      </c>
      <c r="M10" s="7562" t="str">
        <f>IF(VLOOKUP($A10,'8 Oct - LIVE LDS Data'!$A$3:$AAD$1504,41,FALSE)=0/1/1900,"",VLOOKUP($A10,'8 Oct - LIVE LDS Data'!$A$3:$AAD$1504,41,FALSE))</f>
        <v/>
      </c>
      <c r="N10" s="7563" t="str">
        <f>IF(VLOOKUP($A10,'8 Oct - LIVE LDS Data'!$A$3:$AAD$1504,47,FALSE)=0/1/1900,"",VLOOKUP($A10,'8 Oct - LIVE LDS Data'!$A$3:$AAD$1504,47,FALSE))</f>
        <v/>
      </c>
      <c r="O10" s="7563" t="str">
        <f>IF(VLOOKUP($A10,'8 Oct - LIVE LDS Data'!$A$3:$AAD$1504,47,FALSE)=0/1/1900,"",VLOOKUP($A10,'8 Oct - LIVE LDS Data'!$A$3:$AAD$1504,47,FALSE))</f>
        <v/>
      </c>
      <c r="P10" s="7563" t="str">
        <f>IF(VLOOKUP($A10,'8 Oct - LIVE LDS Data'!$A$3:$AAD$1504,47,FALSE)=0/1/1900,"",VLOOKUP($A10,'8 Oct - LIVE LDS Data'!$A$3:$AAD$1504,47,FALSE))</f>
        <v/>
      </c>
      <c r="Q10" s="7563" t="str">
        <f>IF(VLOOKUP($A10,'8 Oct - LIVE LDS Data'!$A$3:$AAD$1504,47,FALSE)=0/1/1900,"",VLOOKUP($A10,'8 Oct - LIVE LDS Data'!$A$3:$AAD$1504,47,FALSE))</f>
        <v/>
      </c>
      <c r="R10" s="7562">
        <f>IF(VLOOKUP($A10,'8 Oct - LIVE LDS Data'!$A$3:$AAD$1504,60,FALSE)=0/1/1900,"",VLOOKUP($A10,'8 Oct - LIVE LDS Data'!$A$3:$AAD$1504,60,FALSE))</f>
        <v>46935</v>
      </c>
      <c r="S10" s="7562" t="str">
        <f>IF(VLOOKUP($A10,'8 Oct - LIVE LDS Data'!$A$3:$AAD$1504,61,FALSE)=0/1/1900,"",VLOOKUP($A10,'8 Oct - LIVE LDS Data'!$A$3:$AAD$1504,61,FALSE))</f>
        <v/>
      </c>
      <c r="T10" s="7562">
        <f>IF(VLOOKUP($A10,'8 Oct - LIVE LDS Data'!$A$3:$AAD$1504,63,FALSE)=0/1/1900,"",VLOOKUP($A10,'8 Oct - LIVE LDS Data'!$A$3:$AAD$1504,63,FALSE))</f>
        <v>47119</v>
      </c>
      <c r="U10" s="7562" t="str">
        <f>IF(VLOOKUP($A10,'8 Oct - LIVE LDS Data'!$A$3:$AAD$1504,64,FALSE)=0/1/1900,"",VLOOKUP($A10,'8 Oct - LIVE LDS Data'!$A$3:$AAD$1504,64,FALSE))</f>
        <v/>
      </c>
      <c r="V10" s="7562" t="s">
        <v>3757</v>
      </c>
      <c r="W10" s="7562" t="s">
        <v>226</v>
      </c>
      <c r="X10" s="7564"/>
      <c r="Y10" s="7562"/>
      <c r="Z10" s="7562"/>
      <c r="AA10" s="7562"/>
      <c r="AB10" s="7562"/>
      <c r="AC10" s="7562"/>
      <c r="AD10" s="7562" t="s">
        <v>8102</v>
      </c>
      <c r="AE10" s="7562"/>
      <c r="AF10" s="7562"/>
      <c r="AG10" s="7565">
        <f>IF(VLOOKUP($A10,'8 Oct - LIVE LDS Data'!$A$3:$AAD$1504,72,FALSE)=0/1/1900,"",VLOOKUP($A10,'8 Oct - LIVE LDS Data'!$A$3:$AAD$1504,72,FALSE))</f>
        <v>45170</v>
      </c>
      <c r="AH10" s="7565">
        <f>IF(VLOOKUP($A10,'8 Oct - LIVE LDS Data'!$A$3:$AAD$1504,73,FALSE)=0/1/1900,"",VLOOKUP($A10,'8 Oct - LIVE LDS Data'!$A$3:$AAD$1504,73,FALSE))</f>
        <v>45743</v>
      </c>
      <c r="AI10" s="7565">
        <f>IF(VLOOKUP($A10,'8 Oct - LIVE LDS Data'!$A$3:$AAD$1504,75,FALSE)=0/1/1900,"",VLOOKUP($A10,'8 Oct - LIVE LDS Data'!$A$3:$AAD$1504,75,FALSE))</f>
        <v>44267</v>
      </c>
      <c r="AJ10" s="7565">
        <f>IF(VLOOKUP($A10,'8 Oct - LIVE LDS Data'!$A$3:$AAD$1504,76,FALSE)=0/1/1900,"",VLOOKUP($A10,'8 Oct - LIVE LDS Data'!$A$3:$AAD$1504,76,FALSE))</f>
        <v>45743</v>
      </c>
    </row>
    <row r="11" spans="1:36" ht="40" customHeight="1" x14ac:dyDescent="0.2">
      <c r="A11" s="2856" t="s">
        <v>213</v>
      </c>
      <c r="B11" s="1887" t="s">
        <v>214</v>
      </c>
      <c r="C11" s="2856" t="s">
        <v>214</v>
      </c>
      <c r="D11" s="7558" t="str">
        <f>IF(VLOOKUP($A11,'8 Oct - LIVE LDS Data'!$A$3:$AAD$1504,4,FALSE)=0/1/1900,"",VLOOKUP($A11,'8 Oct - LIVE LDS Data'!$A$3:$AAD$1504,4,FALSE))</f>
        <v>New Local Plan for Barnet</v>
      </c>
      <c r="E11" s="7559" t="str">
        <f>IF(VLOOKUP($A11,'8 Oct - LIVE LDS Data'!$A$3:$AAD$1504,8,FALSE)=0/1/1900,"",VLOOKUP($A11,'8 Oct - LIVE LDS Data'!$A$3:$AAD$1504,8,FALSE))</f>
        <v>N</v>
      </c>
      <c r="F11" s="7559" t="str">
        <f>IF(VLOOKUP($A11,'8 Oct - LIVE LDS Data'!$A$3:$AAD$1504,9,FALSE)=0/1/1900,"",VLOOKUP($A11,'8 Oct - LIVE LDS Data'!$A$3:$AAD$1504,9,FALSE))</f>
        <v>N</v>
      </c>
      <c r="G11" s="7560">
        <f>IF(VLOOKUP($A11,'8 Oct - LIVE LDS Data'!$A$3:$AAD$1504,10,FALSE)=0/1/1900,"",VLOOKUP($A11,'8 Oct - LIVE LDS Data'!$A$3:$AAD$1504,10,FALSE))</f>
        <v>45720</v>
      </c>
      <c r="H11" s="7314" t="str">
        <f>IF(VLOOKUP($A11,'8 Oct - LIVE LDS Data'!$A$3:$AAD$1504,79,FALSE)=0/1/1900,"",VLOOKUP($A11,'8 Oct - LIVE LDS Data'!$A$3:$AAD$1504,79,FALSE))</f>
        <v>new plan to be prepared under new system</v>
      </c>
      <c r="I11" s="7561">
        <f>IF(VLOOKUP($A11,'8 Oct - LIVE LDS Data'!$A$3:$AAD$1504,30,FALSE)=0/1/1900,"",VLOOKUP($A11,'8 Oct - LIVE LDS Data'!$A$3:$AAD$1504,30,FALSE))</f>
        <v>45689</v>
      </c>
      <c r="J11" s="7562">
        <f>IF(VLOOKUP($A11,'8 Oct - LIVE LDS Data'!$A$3:$AAD$1504,33,FALSE)=0/1/1900,"",VLOOKUP($A11,'8 Oct - LIVE LDS Data'!$A$3:$AAD$1504,33,FALSE))</f>
        <v>46174</v>
      </c>
      <c r="K11" s="7562" t="str">
        <f>IF(VLOOKUP($A11,'8 Oct - LIVE LDS Data'!$A$3:$AAD$1504,34,FALSE)=0/1/1900,"",VLOOKUP($A11,'8 Oct - LIVE LDS Data'!$A$3:$AAD$1504,34,FALSE))</f>
        <v/>
      </c>
      <c r="L11" s="7563" t="str">
        <f>IF(VLOOKUP($A11,'8 Oct - LIVE LDS Data'!$A$3:$AAD$1504,47,FALSE)=0/1/1900,"",VLOOKUP($A11,'8 Oct - LIVE LDS Data'!$A$3:$AAD$1504,47,FALSE))</f>
        <v/>
      </c>
      <c r="M11" s="7563" t="str">
        <f>IF(VLOOKUP($A11,'8 Oct - LIVE LDS Data'!$A$3:$AAD$1504,47,FALSE)=0/1/1900,"",VLOOKUP($A11,'8 Oct - LIVE LDS Data'!$A$3:$AAD$1504,47,FALSE))</f>
        <v/>
      </c>
      <c r="N11" s="7563" t="str">
        <f>IF(VLOOKUP($A11,'8 Oct - LIVE LDS Data'!$A$3:$AAD$1504,47,FALSE)=0/1/1900,"",VLOOKUP($A11,'8 Oct - LIVE LDS Data'!$A$3:$AAD$1504,47,FALSE))</f>
        <v/>
      </c>
      <c r="O11" s="7563" t="str">
        <f>IF(VLOOKUP($A11,'8 Oct - LIVE LDS Data'!$A$3:$AAD$1504,47,FALSE)=0/1/1900,"",VLOOKUP($A11,'8 Oct - LIVE LDS Data'!$A$3:$AAD$1504,47,FALSE))</f>
        <v/>
      </c>
      <c r="P11" s="7563" t="str">
        <f>IF(VLOOKUP($A11,'8 Oct - LIVE LDS Data'!$A$3:$AAD$1504,47,FALSE)=0/1/1900,"",VLOOKUP($A11,'8 Oct - LIVE LDS Data'!$A$3:$AAD$1504,47,FALSE))</f>
        <v/>
      </c>
      <c r="Q11" s="7563" t="str">
        <f>IF(VLOOKUP($A11,'8 Oct - LIVE LDS Data'!$A$3:$AAD$1504,47,FALSE)=0/1/1900,"",VLOOKUP($A11,'8 Oct - LIVE LDS Data'!$A$3:$AAD$1504,47,FALSE))</f>
        <v/>
      </c>
      <c r="R11" s="7562">
        <f>IF(VLOOKUP($A11,'8 Oct - LIVE LDS Data'!$A$3:$AAD$1504,60,FALSE)=0/1/1900,"",VLOOKUP($A11,'8 Oct - LIVE LDS Data'!$A$3:$AAD$1504,60,FALSE))</f>
        <v>46569</v>
      </c>
      <c r="S11" s="7562" t="str">
        <f>IF(VLOOKUP($A11,'8 Oct - LIVE LDS Data'!$A$3:$AAD$1504,61,FALSE)=0/1/1900,"",VLOOKUP($A11,'8 Oct - LIVE LDS Data'!$A$3:$AAD$1504,61,FALSE))</f>
        <v/>
      </c>
      <c r="T11" s="7562">
        <f>IF(VLOOKUP($A11,'8 Oct - LIVE LDS Data'!$A$3:$AAD$1504,63,FALSE)=0/1/1900,"",VLOOKUP($A11,'8 Oct - LIVE LDS Data'!$A$3:$AAD$1504,63,FALSE))</f>
        <v>46874</v>
      </c>
      <c r="U11" s="7562" t="str">
        <f>IF(VLOOKUP($A11,'8 Oct - LIVE LDS Data'!$A$3:$AAD$1504,64,FALSE)=0/1/1900,"",VLOOKUP($A11,'8 Oct - LIVE LDS Data'!$A$3:$AAD$1504,64,FALSE))</f>
        <v/>
      </c>
      <c r="V11" s="7562" t="s">
        <v>3757</v>
      </c>
      <c r="W11" s="7562" t="s">
        <v>226</v>
      </c>
      <c r="X11" s="7564"/>
      <c r="Y11" s="7562"/>
      <c r="Z11" s="7562"/>
      <c r="AA11" s="7562"/>
      <c r="AB11" s="7562"/>
      <c r="AC11" s="7562"/>
      <c r="AD11" s="7562" t="s">
        <v>8102</v>
      </c>
      <c r="AE11" s="7562"/>
      <c r="AF11" s="7562"/>
      <c r="AG11" s="7565">
        <f>IF(VLOOKUP($A11,'8 Oct - LIVE LDS Data'!$A$3:$AAD$1504,72,FALSE)=0/1/1900,"",VLOOKUP($A11,'8 Oct - LIVE LDS Data'!$A$3:$AAD$1504,72,FALSE))</f>
        <v>45701</v>
      </c>
      <c r="AH11" s="7565">
        <f>IF(VLOOKUP($A11,'8 Oct - LIVE LDS Data'!$A$3:$AAD$1504,73,FALSE)=0/1/1900,"",VLOOKUP($A11,'8 Oct - LIVE LDS Data'!$A$3:$AAD$1504,73,FALSE))</f>
        <v>45744</v>
      </c>
      <c r="AI11" s="7565">
        <f>IF(VLOOKUP($A11,'8 Oct - LIVE LDS Data'!$A$3:$AAD$1504,75,FALSE)=0/1/1900,"",VLOOKUP($A11,'8 Oct - LIVE LDS Data'!$A$3:$AAD$1504,75,FALSE))</f>
        <v>44463</v>
      </c>
      <c r="AJ11" s="7565">
        <f>IF(VLOOKUP($A11,'8 Oct - LIVE LDS Data'!$A$3:$AAD$1504,76,FALSE)=0/1/1900,"",VLOOKUP($A11,'8 Oct - LIVE LDS Data'!$A$3:$AAD$1504,76,FALSE))</f>
        <v>45744</v>
      </c>
    </row>
    <row r="12" spans="1:36" ht="40" customHeight="1" x14ac:dyDescent="0.2">
      <c r="A12" s="7566" t="s">
        <v>223</v>
      </c>
      <c r="B12" s="7566"/>
      <c r="C12" s="7566" t="s">
        <v>224</v>
      </c>
      <c r="D12" s="7558" t="str">
        <f>IF(VLOOKUP($A12,'8 Oct - LIVE LDS Data'!$A$3:$AAD$1504,4,FALSE)=0/1/1900,"",VLOOKUP($A12,'8 Oct - LIVE LDS Data'!$A$3:$AAD$1504,4,FALSE))</f>
        <v>new system</v>
      </c>
      <c r="E12" s="7559" t="str">
        <f>IF(VLOOKUP($A12,'8 Oct - LIVE LDS Data'!$A$3:$AAD$1504,8,FALSE)=0/1/1900,"",VLOOKUP($A12,'8 Oct - LIVE LDS Data'!$A$3:$AAD$1504,8,FALSE))</f>
        <v/>
      </c>
      <c r="F12" s="7559" t="str">
        <f>IF(VLOOKUP($A12,'8 Oct - LIVE LDS Data'!$A$3:$AAD$1504,9,FALSE)=0/1/1900,"",VLOOKUP($A12,'8 Oct - LIVE LDS Data'!$A$3:$AAD$1504,9,FALSE))</f>
        <v/>
      </c>
      <c r="G12" s="7560">
        <f>IF(VLOOKUP($A12,'8 Oct - LIVE LDS Data'!$A$3:$AAD$1504,10,FALSE)=0/1/1900,"",VLOOKUP($A12,'8 Oct - LIVE LDS Data'!$A$3:$AAD$1504,10,FALSE))</f>
        <v>43468</v>
      </c>
      <c r="H12" s="7314" t="str">
        <f>IF(VLOOKUP($A12,'8 Oct - LIVE LDS Data'!$A$3:$AAD$1504,79,FALSE)=0/1/1900,"",VLOOKUP($A12,'8 Oct - LIVE LDS Data'!$A$3:$AAD$1504,79,FALSE))</f>
        <v>new plan to be prepared under new system</v>
      </c>
      <c r="I12" s="7561" t="str">
        <f>IF(VLOOKUP($A12,'8 Oct - LIVE LDS Data'!$A$3:$AAD$1504,30,FALSE)=0/1/1900,"",VLOOKUP($A12,'8 Oct - LIVE LDS Data'!$A$3:$AAD$1504,30,FALSE))</f>
        <v/>
      </c>
      <c r="J12" s="7563" t="str">
        <f>IF(VLOOKUP($A12,'8 Oct - LIVE LDS Data'!$A$3:$AAD$1504,47,FALSE)=0/1/1900,"",VLOOKUP($A12,'8 Oct - LIVE LDS Data'!$A$3:$AAD$1504,47,FALSE))</f>
        <v/>
      </c>
      <c r="K12" s="7563" t="str">
        <f>IF(VLOOKUP($A12,'8 Oct - LIVE LDS Data'!$A$3:$AAD$1504,47,FALSE)=0/1/1900,"",VLOOKUP($A12,'8 Oct - LIVE LDS Data'!$A$3:$AAD$1504,47,FALSE))</f>
        <v/>
      </c>
      <c r="L12" s="7563" t="str">
        <f>IF(VLOOKUP($A12,'8 Oct - LIVE LDS Data'!$A$3:$AAD$1504,47,FALSE)=0/1/1900,"",VLOOKUP($A12,'8 Oct - LIVE LDS Data'!$A$3:$AAD$1504,47,FALSE))</f>
        <v/>
      </c>
      <c r="M12" s="7563" t="str">
        <f>IF(VLOOKUP($A12,'8 Oct - LIVE LDS Data'!$A$3:$AAD$1504,47,FALSE)=0/1/1900,"",VLOOKUP($A12,'8 Oct - LIVE LDS Data'!$A$3:$AAD$1504,47,FALSE))</f>
        <v/>
      </c>
      <c r="N12" s="7563" t="str">
        <f>IF(VLOOKUP($A12,'8 Oct - LIVE LDS Data'!$A$3:$AAD$1504,47,FALSE)=0/1/1900,"",VLOOKUP($A12,'8 Oct - LIVE LDS Data'!$A$3:$AAD$1504,47,FALSE))</f>
        <v/>
      </c>
      <c r="O12" s="7563" t="str">
        <f>IF(VLOOKUP($A12,'8 Oct - LIVE LDS Data'!$A$3:$AAD$1504,47,FALSE)=0/1/1900,"",VLOOKUP($A12,'8 Oct - LIVE LDS Data'!$A$3:$AAD$1504,47,FALSE))</f>
        <v/>
      </c>
      <c r="P12" s="7563" t="str">
        <f>IF(VLOOKUP($A12,'8 Oct - LIVE LDS Data'!$A$3:$AAD$1504,47,FALSE)=0/1/1900,"",VLOOKUP($A12,'8 Oct - LIVE LDS Data'!$A$3:$AAD$1504,47,FALSE))</f>
        <v/>
      </c>
      <c r="Q12" s="7563" t="str">
        <f>IF(VLOOKUP($A12,'8 Oct - LIVE LDS Data'!$A$3:$AAD$1504,47,FALSE)=0/1/1900,"",VLOOKUP($A12,'8 Oct - LIVE LDS Data'!$A$3:$AAD$1504,47,FALSE))</f>
        <v/>
      </c>
      <c r="R12" s="7562" t="str">
        <f>IF(VLOOKUP($A12,'8 Oct - LIVE LDS Data'!$A$3:$AAD$1504,60,FALSE)=0/1/1900,"",VLOOKUP($A12,'8 Oct - LIVE LDS Data'!$A$3:$AAD$1504,60,FALSE))</f>
        <v/>
      </c>
      <c r="S12" s="7562"/>
      <c r="T12" s="7562" t="str">
        <f>IF(VLOOKUP($A12,'8 Oct - LIVE LDS Data'!$A$3:$AAD$1504,63,FALSE)=0/1/1900,"",VLOOKUP($A12,'8 Oct - LIVE LDS Data'!$A$3:$AAD$1504,63,FALSE))</f>
        <v/>
      </c>
      <c r="U12" s="7562" t="str">
        <f>IF(VLOOKUP($A12,'8 Oct - LIVE LDS Data'!$A$3:$AAD$1504,64,FALSE)=0/1/1900,"",VLOOKUP($A12,'8 Oct - LIVE LDS Data'!$A$3:$AAD$1504,64,FALSE))</f>
        <v/>
      </c>
      <c r="V12" s="7562" t="s">
        <v>3757</v>
      </c>
      <c r="W12" s="7562" t="s">
        <v>226</v>
      </c>
      <c r="X12" s="7564"/>
      <c r="Y12" s="7562"/>
      <c r="Z12" s="7562"/>
      <c r="AA12" s="7562"/>
      <c r="AB12" s="7562"/>
      <c r="AC12" s="7562"/>
      <c r="AD12" s="7562"/>
      <c r="AE12" s="7562"/>
      <c r="AF12" s="7562"/>
      <c r="AG12" s="7565" t="str">
        <f>IF(VLOOKUP($A12,'8 Oct - LIVE LDS Data'!$A$3:$AAD$1504,72,FALSE)=0/1/1900,"",VLOOKUP($A12,'8 Oct - LIVE LDS Data'!$A$3:$AAD$1504,72,FALSE))</f>
        <v>23/08/2023
[none found]</v>
      </c>
      <c r="AH12" s="7565" t="str">
        <f>IF(VLOOKUP($A12,'8 Oct - LIVE LDS Data'!$A$3:$AAD$1504,73,FALSE)=0/1/1900,"",VLOOKUP($A12,'8 Oct - LIVE LDS Data'!$A$3:$AAD$1504,73,FALSE))</f>
        <v/>
      </c>
      <c r="AI12" s="7565" t="str">
        <f>IF(VLOOKUP($A12,'8 Oct - LIVE LDS Data'!$A$3:$AAD$1504,75,FALSE)=0/1/1900,"",VLOOKUP($A12,'8 Oct - LIVE LDS Data'!$A$3:$AAD$1504,75,FALSE))</f>
        <v/>
      </c>
      <c r="AJ12" s="7565" t="str">
        <f>IF(VLOOKUP($A12,'8 Oct - LIVE LDS Data'!$A$3:$AAD$1504,76,FALSE)=0/1/1900,"",VLOOKUP($A12,'8 Oct - LIVE LDS Data'!$A$3:$AAD$1504,76,FALSE))</f>
        <v/>
      </c>
    </row>
    <row r="13" spans="1:36" ht="40" customHeight="1" x14ac:dyDescent="0.2">
      <c r="A13" s="2916" t="s">
        <v>242</v>
      </c>
      <c r="B13" s="2855"/>
      <c r="C13" s="2856" t="s">
        <v>243</v>
      </c>
      <c r="D13" s="7558" t="str">
        <f>IF(VLOOKUP($A13,'8 Oct - LIVE LDS Data'!$A$3:$AAD$1504,4,FALSE)=0/1/1900,"",VLOOKUP($A13,'8 Oct - LIVE LDS Data'!$A$3:$AAD$1504,4,FALSE))</f>
        <v>New Local Plan
(previous emerging plan withdrawn from examination)</v>
      </c>
      <c r="E13" s="7559" t="str">
        <f>IF(VLOOKUP($A13,'8 Oct - LIVE LDS Data'!$A$3:$AAD$1504,8,FALSE)=0/1/1900,"",VLOOKUP($A13,'8 Oct - LIVE LDS Data'!$A$3:$AAD$1504,8,FALSE))</f>
        <v>N</v>
      </c>
      <c r="F13" s="7559" t="str">
        <f>IF(VLOOKUP($A13,'8 Oct - LIVE LDS Data'!$A$3:$AAD$1504,9,FALSE)=0/1/1900,"",VLOOKUP($A13,'8 Oct - LIVE LDS Data'!$A$3:$AAD$1504,9,FALSE))</f>
        <v>N</v>
      </c>
      <c r="G13" s="7560" t="str">
        <f>IF(VLOOKUP($A13,'8 Oct - LIVE LDS Data'!$A$3:$AAD$1504,10,FALSE)=0/1/1900,"",VLOOKUP($A13,'8 Oct - LIVE LDS Data'!$A$3:$AAD$1504,10,FALSE))</f>
        <v>none</v>
      </c>
      <c r="H13" s="7314" t="str">
        <f>IF(VLOOKUP($A13,'8 Oct - LIVE LDS Data'!$A$3:$AAD$1504,79,FALSE)=0/1/1900,"",VLOOKUP($A13,'8 Oct - LIVE LDS Data'!$A$3:$AAD$1504,79,FALSE))</f>
        <v>Reg 18 completed</v>
      </c>
      <c r="I13" s="7561">
        <f>IF(VLOOKUP($A13,'8 Oct - LIVE LDS Data'!$A$3:$AAD$1504,30,FALSE)=0/1/1900,"",VLOOKUP($A13,'8 Oct - LIVE LDS Data'!$A$3:$AAD$1504,30,FALSE))</f>
        <v>45658</v>
      </c>
      <c r="J13" s="7562">
        <f>IF(VLOOKUP($A13,'8 Oct - LIVE LDS Data'!$A$3:$AAD$1504,33,FALSE)=0/1/1900,"",VLOOKUP($A13,'8 Oct - LIVE LDS Data'!$A$3:$AAD$1504,33,FALSE))</f>
        <v>45047</v>
      </c>
      <c r="K13" s="7562">
        <f>IF(VLOOKUP($A13,'8 Oct - LIVE LDS Data'!$A$3:$AAD$1504,34,FALSE)=0/1/1900,"",VLOOKUP($A13,'8 Oct - LIVE LDS Data'!$A$3:$AAD$1504,34,FALSE))</f>
        <v>45104</v>
      </c>
      <c r="L13" s="7562">
        <f>IF(VLOOKUP($A13,'8 Oct - LIVE LDS Data'!$A$3:$AAD$1504,40,FALSE)=0/1/1900,"",VLOOKUP($A13,'8 Oct - LIVE LDS Data'!$A$3:$AAD$1504,40,FALSE))</f>
        <v>45658</v>
      </c>
      <c r="M13" s="7562">
        <f>IF(VLOOKUP($A13,'8 Oct - LIVE LDS Data'!$A$3:$AAD$1504,41,FALSE)=0/1/1900,"",VLOOKUP($A13,'8 Oct - LIVE LDS Data'!$A$3:$AAD$1504,41,FALSE))</f>
        <v>45597</v>
      </c>
      <c r="N13" s="7563">
        <f>IF(VLOOKUP($A13,'8 Oct - LIVE LDS Data'!$A$3:$AAD$1504,47,FALSE)=0/1/1900,"",VLOOKUP($A13,'8 Oct - LIVE LDS Data'!$A$3:$AAD$1504,47,FALSE))</f>
        <v>45748</v>
      </c>
      <c r="O13" s="7563">
        <f>IF(VLOOKUP($A13,'8 Oct - LIVE LDS Data'!$A$3:$AAD$1504,47,FALSE)=0/1/1900,"",VLOOKUP($A13,'8 Oct - LIVE LDS Data'!$A$3:$AAD$1504,47,FALSE))</f>
        <v>45748</v>
      </c>
      <c r="P13" s="7563">
        <f>IF(VLOOKUP($A13,'8 Oct - LIVE LDS Data'!$A$3:$AAD$1504,47,FALSE)=0/1/1900,"",VLOOKUP($A13,'8 Oct - LIVE LDS Data'!$A$3:$AAD$1504,47,FALSE))</f>
        <v>45748</v>
      </c>
      <c r="Q13" s="7563">
        <f>IF(VLOOKUP($A13,'8 Oct - LIVE LDS Data'!$A$3:$AAD$1504,47,FALSE)=0/1/1900,"",VLOOKUP($A13,'8 Oct - LIVE LDS Data'!$A$3:$AAD$1504,47,FALSE))</f>
        <v>45748</v>
      </c>
      <c r="R13" s="7562">
        <f>IF(VLOOKUP($A13,'8 Oct - LIVE LDS Data'!$A$3:$AAD$1504,60,FALSE)=0/1/1900,"",VLOOKUP($A13,'8 Oct - LIVE LDS Data'!$A$3:$AAD$1504,60,FALSE))</f>
        <v>45931</v>
      </c>
      <c r="S13" s="7562" t="str">
        <f>IF(VLOOKUP($A13,'8 Oct - LIVE LDS Data'!$A$3:$AAD$1504,61,FALSE)=0/1/1900,"",VLOOKUP($A13,'8 Oct - LIVE LDS Data'!$A$3:$AAD$1504,61,FALSE))</f>
        <v/>
      </c>
      <c r="T13" s="7562">
        <f>IF(VLOOKUP($A13,'8 Oct - LIVE LDS Data'!$A$3:$AAD$1504,63,FALSE)=0/1/1900,"",VLOOKUP($A13,'8 Oct - LIVE LDS Data'!$A$3:$AAD$1504,63,FALSE))</f>
        <v>46023</v>
      </c>
      <c r="U13" s="7562" t="str">
        <f>IF(VLOOKUP($A13,'8 Oct - LIVE LDS Data'!$A$3:$AAD$1504,64,FALSE)=0/1/1900,"",VLOOKUP($A13,'8 Oct - LIVE LDS Data'!$A$3:$AAD$1504,64,FALSE))</f>
        <v/>
      </c>
      <c r="V13" s="7562" t="s">
        <v>3757</v>
      </c>
      <c r="W13" s="7562" t="s">
        <v>3757</v>
      </c>
      <c r="X13" s="7564"/>
      <c r="Y13" s="7562"/>
      <c r="Z13" s="7562"/>
      <c r="AA13" s="7562"/>
      <c r="AB13" s="7562"/>
      <c r="AC13" s="7562"/>
      <c r="AD13" s="7562"/>
      <c r="AE13" s="7562"/>
      <c r="AF13" s="7562"/>
      <c r="AG13" s="7565">
        <f>IF(VLOOKUP($A13,'8 Oct - LIVE LDS Data'!$A$3:$AAD$1504,72,FALSE)=0/1/1900,"",VLOOKUP($A13,'8 Oct - LIVE LDS Data'!$A$3:$AAD$1504,72,FALSE))</f>
        <v>45595</v>
      </c>
      <c r="AH13" s="7565">
        <f>IF(VLOOKUP($A13,'8 Oct - LIVE LDS Data'!$A$3:$AAD$1504,73,FALSE)=0/1/1900,"",VLOOKUP($A13,'8 Oct - LIVE LDS Data'!$A$3:$AAD$1504,73,FALSE))</f>
        <v>45743</v>
      </c>
      <c r="AI13" s="7565">
        <f>IF(VLOOKUP($A13,'8 Oct - LIVE LDS Data'!$A$3:$AAD$1504,75,FALSE)=0/1/1900,"",VLOOKUP($A13,'8 Oct - LIVE LDS Data'!$A$3:$AAD$1504,75,FALSE))</f>
        <v>45121</v>
      </c>
      <c r="AJ13" s="7565">
        <f>IF(VLOOKUP($A13,'8 Oct - LIVE LDS Data'!$A$3:$AAD$1504,76,FALSE)=0/1/1900,"",VLOOKUP($A13,'8 Oct - LIVE LDS Data'!$A$3:$AAD$1504,76,FALSE))</f>
        <v>45740</v>
      </c>
    </row>
    <row r="14" spans="1:36" ht="40" customHeight="1" x14ac:dyDescent="0.2">
      <c r="A14" s="2855" t="s">
        <v>263</v>
      </c>
      <c r="B14" s="2855"/>
      <c r="C14" s="2856" t="s">
        <v>264</v>
      </c>
      <c r="D14" s="7558" t="str">
        <f>IF(VLOOKUP($A14,'8 Oct - LIVE LDS Data'!$A$3:$AAD$1504,4,FALSE)=0/1/1900,"",VLOOKUP($A14,'8 Oct - LIVE LDS Data'!$A$3:$AAD$1504,4,FALSE))</f>
        <v>Local Plan</v>
      </c>
      <c r="E14" s="7559" t="str">
        <f>IF(VLOOKUP($A14,'8 Oct - LIVE LDS Data'!$A$3:$AAD$1504,8,FALSE)=0/1/1900,"",VLOOKUP($A14,'8 Oct - LIVE LDS Data'!$A$3:$AAD$1504,8,FALSE))</f>
        <v>N</v>
      </c>
      <c r="F14" s="7559" t="str">
        <f>IF(VLOOKUP($A14,'8 Oct - LIVE LDS Data'!$A$3:$AAD$1504,9,FALSE)=0/1/1900,"",VLOOKUP($A14,'8 Oct - LIVE LDS Data'!$A$3:$AAD$1504,9,FALSE))</f>
        <v>N</v>
      </c>
      <c r="G14" s="7560">
        <f>IF(VLOOKUP($A14,'8 Oct - LIVE LDS Data'!$A$3:$AAD$1504,10,FALSE)=0/1/1900,"",VLOOKUP($A14,'8 Oct - LIVE LDS Data'!$A$3:$AAD$1504,10,FALSE))</f>
        <v>42516</v>
      </c>
      <c r="H14" s="7314" t="str">
        <f>IF(VLOOKUP($A14,'8 Oct - LIVE LDS Data'!$A$3:$AAD$1504,79,FALSE)=0/1/1900,"",VLOOKUP($A14,'8 Oct - LIVE LDS Data'!$A$3:$AAD$1504,79,FALSE))</f>
        <v>Reg 18 ongoing</v>
      </c>
      <c r="I14" s="7561">
        <f>IF(VLOOKUP($A14,'8 Oct - LIVE LDS Data'!$A$3:$AAD$1504,30,FALSE)=0/1/1900,"",VLOOKUP($A14,'8 Oct - LIVE LDS Data'!$A$3:$AAD$1504,30,FALSE))</f>
        <v>45689</v>
      </c>
      <c r="J14" s="7562">
        <f>IF(VLOOKUP($A14,'8 Oct - LIVE LDS Data'!$A$3:$AAD$1504,33,FALSE)=0/1/1900,"",VLOOKUP($A14,'8 Oct - LIVE LDS Data'!$A$3:$AAD$1504,33,FALSE))</f>
        <v>45292</v>
      </c>
      <c r="K14" s="7562">
        <f>IF(VLOOKUP($A14,'8 Oct - LIVE LDS Data'!$A$3:$AAD$1504,34,FALSE)=0/1/1900,"",VLOOKUP($A14,'8 Oct - LIVE LDS Data'!$A$3:$AAD$1504,34,FALSE))</f>
        <v>45313</v>
      </c>
      <c r="L14" s="7562">
        <f>IF(VLOOKUP($A14,'8 Oct - LIVE LDS Data'!$A$3:$AAD$1504,40,FALSE)=0/1/1900,"",VLOOKUP($A14,'8 Oct - LIVE LDS Data'!$A$3:$AAD$1504,40,FALSE))</f>
        <v>45931</v>
      </c>
      <c r="M14" s="7562" t="str">
        <f>IF(VLOOKUP($A14,'8 Oct - LIVE LDS Data'!$A$3:$AAD$1504,41,FALSE)=0/1/1900,"",VLOOKUP($A14,'8 Oct - LIVE LDS Data'!$A$3:$AAD$1504,41,FALSE))</f>
        <v/>
      </c>
      <c r="N14" s="7563" t="str">
        <f>IF(VLOOKUP($A14,'8 Oct - LIVE LDS Data'!$A$3:$AAD$1504,47,FALSE)=0/1/1900,"",VLOOKUP($A14,'8 Oct - LIVE LDS Data'!$A$3:$AAD$1504,47,FALSE))</f>
        <v/>
      </c>
      <c r="O14" s="7563" t="str">
        <f>IF(VLOOKUP($A14,'8 Oct - LIVE LDS Data'!$A$3:$AAD$1504,47,FALSE)=0/1/1900,"",VLOOKUP($A14,'8 Oct - LIVE LDS Data'!$A$3:$AAD$1504,47,FALSE))</f>
        <v/>
      </c>
      <c r="P14" s="7563" t="str">
        <f>IF(VLOOKUP($A14,'8 Oct - LIVE LDS Data'!$A$3:$AAD$1504,47,FALSE)=0/1/1900,"",VLOOKUP($A14,'8 Oct - LIVE LDS Data'!$A$3:$AAD$1504,47,FALSE))</f>
        <v/>
      </c>
      <c r="Q14" s="7563" t="str">
        <f>IF(VLOOKUP($A14,'8 Oct - LIVE LDS Data'!$A$3:$AAD$1504,47,FALSE)=0/1/1900,"",VLOOKUP($A14,'8 Oct - LIVE LDS Data'!$A$3:$AAD$1504,47,FALSE))</f>
        <v/>
      </c>
      <c r="R14" s="7562">
        <f>IF(VLOOKUP($A14,'8 Oct - LIVE LDS Data'!$A$3:$AAD$1504,60,FALSE)=0/1/1900,"",VLOOKUP($A14,'8 Oct - LIVE LDS Data'!$A$3:$AAD$1504,60,FALSE))</f>
        <v>46204</v>
      </c>
      <c r="S14" s="7562" t="str">
        <f>IF(VLOOKUP($A14,'8 Oct - LIVE LDS Data'!$A$3:$AAD$1504,61,FALSE)=0/1/1900,"",VLOOKUP($A14,'8 Oct - LIVE LDS Data'!$A$3:$AAD$1504,61,FALSE))</f>
        <v/>
      </c>
      <c r="T14" s="7562">
        <f>IF(VLOOKUP($A14,'8 Oct - LIVE LDS Data'!$A$3:$AAD$1504,63,FALSE)=0/1/1900,"",VLOOKUP($A14,'8 Oct - LIVE LDS Data'!$A$3:$AAD$1504,63,FALSE))</f>
        <v>46357</v>
      </c>
      <c r="U14" s="7562" t="str">
        <f>IF(VLOOKUP($A14,'8 Oct - LIVE LDS Data'!$A$3:$AAD$1504,64,FALSE)=0/1/1900,"",VLOOKUP($A14,'8 Oct - LIVE LDS Data'!$A$3:$AAD$1504,64,FALSE))</f>
        <v/>
      </c>
      <c r="V14" s="7562" t="s">
        <v>3757</v>
      </c>
      <c r="W14" s="7562" t="s">
        <v>3757</v>
      </c>
      <c r="X14" s="7564"/>
      <c r="Y14" s="7562"/>
      <c r="Z14" s="7562"/>
      <c r="AA14" s="7562"/>
      <c r="AB14" s="7562"/>
      <c r="AC14" s="7562"/>
      <c r="AD14" s="7562"/>
      <c r="AE14" s="7562"/>
      <c r="AF14" s="7562"/>
      <c r="AG14" s="7565">
        <f>IF(VLOOKUP($A14,'8 Oct - LIVE LDS Data'!$A$3:$AAD$1504,72,FALSE)=0/1/1900,"",VLOOKUP($A14,'8 Oct - LIVE LDS Data'!$A$3:$AAD$1504,72,FALSE))</f>
        <v>45589</v>
      </c>
      <c r="AH14" s="7565">
        <f>IF(VLOOKUP($A14,'8 Oct - LIVE LDS Data'!$A$3:$AAD$1504,73,FALSE)=0/1/1900,"",VLOOKUP($A14,'8 Oct - LIVE LDS Data'!$A$3:$AAD$1504,73,FALSE))</f>
        <v>45743</v>
      </c>
      <c r="AI14" s="7565">
        <f>IF(VLOOKUP($A14,'8 Oct - LIVE LDS Data'!$A$3:$AAD$1504,75,FALSE)=0/1/1900,"",VLOOKUP($A14,'8 Oct - LIVE LDS Data'!$A$3:$AAD$1504,75,FALSE))</f>
        <v>45298</v>
      </c>
      <c r="AJ14" s="7565">
        <f>IF(VLOOKUP($A14,'8 Oct - LIVE LDS Data'!$A$3:$AAD$1504,76,FALSE)=0/1/1900,"",VLOOKUP($A14,'8 Oct - LIVE LDS Data'!$A$3:$AAD$1504,76,FALSE))</f>
        <v>45743</v>
      </c>
    </row>
    <row r="15" spans="1:36" ht="40" customHeight="1" x14ac:dyDescent="0.2">
      <c r="A15" s="2855" t="s">
        <v>278</v>
      </c>
      <c r="B15" s="2855"/>
      <c r="C15" s="2856" t="s">
        <v>279</v>
      </c>
      <c r="D15" s="7558" t="str">
        <f>IF(VLOOKUP($A15,'8 Oct - LIVE LDS Data'!$A$3:$AAD$1504,4,FALSE)=0/1/1900,"",VLOOKUP($A15,'8 Oct - LIVE LDS Data'!$A$3:$AAD$1504,4,FALSE))</f>
        <v>Bassetlaw Local Plan 2028-2043</v>
      </c>
      <c r="E15" s="7559" t="str">
        <f>IF(VLOOKUP($A15,'8 Oct - LIVE LDS Data'!$A$3:$AAD$1504,8,FALSE)=0/1/1900,"",VLOOKUP($A15,'8 Oct - LIVE LDS Data'!$A$3:$AAD$1504,8,FALSE))</f>
        <v>N</v>
      </c>
      <c r="F15" s="7559" t="str">
        <f>IF(VLOOKUP($A15,'8 Oct - LIVE LDS Data'!$A$3:$AAD$1504,9,FALSE)=0/1/1900,"",VLOOKUP($A15,'8 Oct - LIVE LDS Data'!$A$3:$AAD$1504,9,FALSE))</f>
        <v>N</v>
      </c>
      <c r="G15" s="7560">
        <f>IF(VLOOKUP($A15,'8 Oct - LIVE LDS Data'!$A$3:$AAD$1504,10,FALSE)=0/1/1900,"",VLOOKUP($A15,'8 Oct - LIVE LDS Data'!$A$3:$AAD$1504,10,FALSE))</f>
        <v>45441</v>
      </c>
      <c r="H15" s="7314" t="str">
        <f>IF(VLOOKUP($A15,'8 Oct - LIVE LDS Data'!$A$3:$AAD$1504,79,FALSE)=0/1/1900,"",VLOOKUP($A15,'8 Oct - LIVE LDS Data'!$A$3:$AAD$1504,79,FALSE))</f>
        <v>new plan to be prepared under new system</v>
      </c>
      <c r="I15" s="7561">
        <f>IF(VLOOKUP($A15,'8 Oct - LIVE LDS Data'!$A$3:$AAD$1504,30,FALSE)=0/1/1900,"",VLOOKUP($A15,'8 Oct - LIVE LDS Data'!$A$3:$AAD$1504,30,FALSE))</f>
        <v>45717</v>
      </c>
      <c r="J15" s="7562" t="str">
        <f>IF(VLOOKUP($A15,'8 Oct - LIVE LDS Data'!$A$3:$AAD$1504,33,FALSE)=0/1/1900,"",VLOOKUP($A15,'8 Oct - LIVE LDS Data'!$A$3:$AAD$1504,33,FALSE))</f>
        <v/>
      </c>
      <c r="K15" s="7562" t="str">
        <f>IF(VLOOKUP($A15,'8 Oct - LIVE LDS Data'!$A$3:$AAD$1504,34,FALSE)=0/1/1900,"",VLOOKUP($A15,'8 Oct - LIVE LDS Data'!$A$3:$AAD$1504,34,FALSE))</f>
        <v/>
      </c>
      <c r="L15" s="7562" t="str">
        <f>IF(VLOOKUP($A15,'8 Oct - LIVE LDS Data'!$A$3:$AAD$1504,40,FALSE)=0/1/1900,"",VLOOKUP($A15,'8 Oct - LIVE LDS Data'!$A$3:$AAD$1504,40,FALSE))</f>
        <v/>
      </c>
      <c r="M15" s="7562" t="str">
        <f>IF(VLOOKUP($A15,'8 Oct - LIVE LDS Data'!$A$3:$AAD$1504,41,FALSE)=0/1/1900,"",VLOOKUP($A15,'8 Oct - LIVE LDS Data'!$A$3:$AAD$1504,41,FALSE))</f>
        <v/>
      </c>
      <c r="N15" s="7562" t="str">
        <f>IF(VLOOKUP($A15,'8 Oct - LIVE LDS Data'!$A$3:$AAD$1504,47,FALSE)=0/1/1900,"",VLOOKUP($A15,'8 Oct - LIVE LDS Data'!$A$3:$AAD$1504,47,FALSE))</f>
        <v/>
      </c>
      <c r="O15" s="7562" t="str">
        <f>IF(VLOOKUP($A15,'8 Oct - LIVE LDS Data'!$A$3:$AAD$1504,48,FALSE)=0/1/1900,"",VLOOKUP($A15,'8 Oct - LIVE LDS Data'!$A$3:$AAD$1504,48,FALSE))</f>
        <v/>
      </c>
      <c r="P15" s="7562" t="str">
        <f>IF(VLOOKUP($A15,'8 Oct - LIVE LDS Data'!$A$3:$AAD$1504,54,FALSE)=0/1/1900,"",VLOOKUP($A15,'8 Oct - LIVE LDS Data'!$A$3:$AAD$1504,54,FALSE))</f>
        <v/>
      </c>
      <c r="Q15" s="7562" t="str">
        <f>IF(VLOOKUP($A15,'8 Oct - LIVE LDS Data'!$A$3:$AAD$1504,55,FALSE)=0/1/1900,"",VLOOKUP($A15,'8 Oct - LIVE LDS Data'!$A$3:$AAD$1504,55,FALSE))</f>
        <v/>
      </c>
      <c r="R15" s="7562" t="str">
        <f>IF(VLOOKUP($A15,'8 Oct - LIVE LDS Data'!$A$3:$AAD$1504,60,FALSE)=0/1/1900,"",VLOOKUP($A15,'8 Oct - LIVE LDS Data'!$A$3:$AAD$1504,60,FALSE))</f>
        <v>TBC</v>
      </c>
      <c r="S15" s="7562" t="str">
        <f>IF(VLOOKUP($A15,'8 Oct - LIVE LDS Data'!$A$3:$AAD$1504,61,FALSE)=0/1/1900,"",VLOOKUP($A15,'8 Oct - LIVE LDS Data'!$A$3:$AAD$1504,61,FALSE))</f>
        <v/>
      </c>
      <c r="T15" s="7562">
        <f>IF(VLOOKUP($A15,'8 Oct - LIVE LDS Data'!$A$3:$AAD$1504,63,FALSE)=0/1/1900,"",VLOOKUP($A15,'8 Oct - LIVE LDS Data'!$A$3:$AAD$1504,63,FALSE))</f>
        <v>46997</v>
      </c>
      <c r="U15" s="7562" t="str">
        <f>IF(VLOOKUP($A15,'8 Oct - LIVE LDS Data'!$A$3:$AAD$1504,64,FALSE)=0/1/1900,"",VLOOKUP($A15,'8 Oct - LIVE LDS Data'!$A$3:$AAD$1504,64,FALSE))</f>
        <v/>
      </c>
      <c r="V15" s="7562" t="s">
        <v>3757</v>
      </c>
      <c r="W15" s="7562" t="s">
        <v>3757</v>
      </c>
      <c r="X15" s="7564"/>
      <c r="Y15" s="7562"/>
      <c r="Z15" s="7562"/>
      <c r="AA15" s="7562"/>
      <c r="AB15" s="7562"/>
      <c r="AC15" s="7562"/>
      <c r="AD15" s="7562" t="s">
        <v>8102</v>
      </c>
      <c r="AE15" s="7562"/>
      <c r="AF15" s="7562"/>
      <c r="AG15" s="7565">
        <f>IF(VLOOKUP($A15,'8 Oct - LIVE LDS Data'!$A$3:$AAD$1504,72,FALSE)=0/1/1900,"",VLOOKUP($A15,'8 Oct - LIVE LDS Data'!$A$3:$AAD$1504,72,FALSE))</f>
        <v>45071</v>
      </c>
      <c r="AH15" s="7565">
        <f>IF(VLOOKUP($A15,'8 Oct - LIVE LDS Data'!$A$3:$AAD$1504,73,FALSE)=0/1/1900,"",VLOOKUP($A15,'8 Oct - LIVE LDS Data'!$A$3:$AAD$1504,73,FALSE))</f>
        <v>45744</v>
      </c>
      <c r="AI15" s="7565" t="str">
        <f>IF(VLOOKUP($A15,'8 Oct - LIVE LDS Data'!$A$3:$AAD$1504,75,FALSE)=0/1/1900,"",VLOOKUP($A15,'8 Oct - LIVE LDS Data'!$A$3:$AAD$1504,75,FALSE))</f>
        <v/>
      </c>
      <c r="AJ15" s="7565">
        <f>IF(VLOOKUP($A15,'8 Oct - LIVE LDS Data'!$A$3:$AAD$1504,76,FALSE)=0/1/1900,"",VLOOKUP($A15,'8 Oct - LIVE LDS Data'!$A$3:$AAD$1504,76,FALSE))</f>
        <v>45744</v>
      </c>
    </row>
    <row r="16" spans="1:36" ht="40" customHeight="1" x14ac:dyDescent="0.2">
      <c r="A16" s="2857" t="s">
        <v>320</v>
      </c>
      <c r="B16" s="2857"/>
      <c r="C16" s="2857" t="s">
        <v>290</v>
      </c>
      <c r="D16" s="7558" t="str">
        <f>IF(VLOOKUP($A16,'8 Oct - LIVE LDS Data'!$A$3:$AAD$1504,4,FALSE)=0/1/1900,"",VLOOKUP($A16,'8 Oct - LIVE LDS Data'!$A$3:$AAD$1504,4,FALSE))</f>
        <v>Bath and North East Somerset Council New Local Plan (2022-2042)</v>
      </c>
      <c r="E16" s="7559" t="str">
        <f>IF(VLOOKUP($A16,'8 Oct - LIVE LDS Data'!$A$3:$AAD$1504,8,FALSE)=0/1/1900,"",VLOOKUP($A16,'8 Oct - LIVE LDS Data'!$A$3:$AAD$1504,8,FALSE))</f>
        <v>N</v>
      </c>
      <c r="F16" s="7559" t="str">
        <f>IF(VLOOKUP($A16,'8 Oct - LIVE LDS Data'!$A$3:$AAD$1504,9,FALSE)=0/1/1900,"",VLOOKUP($A16,'8 Oct - LIVE LDS Data'!$A$3:$AAD$1504,9,FALSE))</f>
        <v>N</v>
      </c>
      <c r="G16" s="7560" t="str">
        <f>IF(VLOOKUP($A16,'8 Oct - LIVE LDS Data'!$A$3:$AAD$1504,10,FALSE)=0/1/1900,"",VLOOKUP($A16,'8 Oct - LIVE LDS Data'!$A$3:$AAD$1504,10,FALSE))</f>
        <v>10 July 2014 (as amended by partial update on 19 Jan 2023)</v>
      </c>
      <c r="H16" s="7314" t="str">
        <f>IF(VLOOKUP($A16,'8 Oct - LIVE LDS Data'!$A$3:$AAD$1504,79,FALSE)=0/1/1900,"",VLOOKUP($A16,'8 Oct - LIVE LDS Data'!$A$3:$AAD$1504,79,FALSE))</f>
        <v>Reg 18 ongoing</v>
      </c>
      <c r="I16" s="7561" t="str">
        <f>IF(VLOOKUP($A16,'8 Oct - LIVE LDS Data'!$A$3:$AAD$1504,30,FALSE)=0/1/1900,"",VLOOKUP($A16,'8 Oct - LIVE LDS Data'!$A$3:$AAD$1504,30,FALSE))</f>
        <v>late-2024</v>
      </c>
      <c r="J16" s="7562">
        <f>IF(VLOOKUP($A16,'8 Oct - LIVE LDS Data'!$A$3:$AAD$1504,33,FALSE)=0/1/1900,"",VLOOKUP($A16,'8 Oct - LIVE LDS Data'!$A$3:$AAD$1504,33,FALSE))</f>
        <v>44835</v>
      </c>
      <c r="K16" s="7562">
        <f>IF(VLOOKUP($A16,'8 Oct - LIVE LDS Data'!$A$3:$AAD$1504,34,FALSE)=0/1/1900,"",VLOOKUP($A16,'8 Oct - LIVE LDS Data'!$A$3:$AAD$1504,34,FALSE))</f>
        <v>44838</v>
      </c>
      <c r="L16" s="7562">
        <f>IF(VLOOKUP($A16,'8 Oct - LIVE LDS Data'!$A$3:$AAD$1504,40,FALSE)=0/1/1900,"",VLOOKUP($A16,'8 Oct - LIVE LDS Data'!$A$3:$AAD$1504,40,FALSE))</f>
        <v>45200</v>
      </c>
      <c r="M16" s="7562">
        <f>IF(VLOOKUP($A16,'8 Oct - LIVE LDS Data'!$A$3:$AAD$1504,41,FALSE)=0/1/1900,"",VLOOKUP($A16,'8 Oct - LIVE LDS Data'!$A$3:$AAD$1504,41,FALSE))</f>
        <v>45334</v>
      </c>
      <c r="N16" s="7563">
        <f>IF(VLOOKUP($A16,'8 Oct - LIVE LDS Data'!$A$3:$AAD$1504,47,FALSE)=0/1/1900,"",VLOOKUP($A16,'8 Oct - LIVE LDS Data'!$A$3:$AAD$1504,47,FALSE))</f>
        <v>45870</v>
      </c>
      <c r="O16" s="7563">
        <f>IF(VLOOKUP($A16,'8 Oct - LIVE LDS Data'!$A$3:$AAD$1504,47,FALSE)=0/1/1900,"",VLOOKUP($A16,'8 Oct - LIVE LDS Data'!$A$3:$AAD$1504,47,FALSE))</f>
        <v>45870</v>
      </c>
      <c r="P16" s="7563">
        <f>IF(VLOOKUP($A16,'8 Oct - LIVE LDS Data'!$A$3:$AAD$1504,47,FALSE)=0/1/1900,"",VLOOKUP($A16,'8 Oct - LIVE LDS Data'!$A$3:$AAD$1504,47,FALSE))</f>
        <v>45870</v>
      </c>
      <c r="Q16" s="7563">
        <f>IF(VLOOKUP($A16,'8 Oct - LIVE LDS Data'!$A$3:$AAD$1504,47,FALSE)=0/1/1900,"",VLOOKUP($A16,'8 Oct - LIVE LDS Data'!$A$3:$AAD$1504,47,FALSE))</f>
        <v>45870</v>
      </c>
      <c r="R16" s="7562">
        <f>IF(VLOOKUP($A16,'8 Oct - LIVE LDS Data'!$A$3:$AAD$1504,60,FALSE)=0/1/1900,"",VLOOKUP($A16,'8 Oct - LIVE LDS Data'!$A$3:$AAD$1504,60,FALSE))</f>
        <v>46113</v>
      </c>
      <c r="S16" s="7562" t="str">
        <f>IF(VLOOKUP($A16,'8 Oct - LIVE LDS Data'!$A$3:$AAD$1504,61,FALSE)=0/1/1900,"",VLOOKUP($A16,'8 Oct - LIVE LDS Data'!$A$3:$AAD$1504,61,FALSE))</f>
        <v/>
      </c>
      <c r="T16" s="7562">
        <f>IF(VLOOKUP($A16,'8 Oct - LIVE LDS Data'!$A$3:$AAD$1504,63,FALSE)=0/1/1900,"",VLOOKUP($A16,'8 Oct - LIVE LDS Data'!$A$3:$AAD$1504,63,FALSE))</f>
        <v>46204</v>
      </c>
      <c r="U16" s="7562" t="str">
        <f>IF(VLOOKUP($A16,'8 Oct - LIVE LDS Data'!$A$3:$AAD$1504,64,FALSE)=0/1/1900,"",VLOOKUP($A16,'8 Oct - LIVE LDS Data'!$A$3:$AAD$1504,64,FALSE))</f>
        <v/>
      </c>
      <c r="V16" s="7562" t="s">
        <v>3757</v>
      </c>
      <c r="W16" s="7562" t="s">
        <v>90</v>
      </c>
      <c r="X16" s="7564"/>
      <c r="Y16" s="7562"/>
      <c r="Z16" s="7562"/>
      <c r="AA16" s="7562"/>
      <c r="AB16" s="7562"/>
      <c r="AC16" s="7562"/>
      <c r="AD16" s="7562"/>
      <c r="AE16" s="7562"/>
      <c r="AF16" s="7562"/>
      <c r="AG16" s="7565">
        <f>IF(VLOOKUP($A16,'8 Oct - LIVE LDS Data'!$A$3:$AAD$1504,72,FALSE)=0/1/1900,"",VLOOKUP($A16,'8 Oct - LIVE LDS Data'!$A$3:$AAD$1504,72,FALSE))</f>
        <v>45317</v>
      </c>
      <c r="AH16" s="7565">
        <f>IF(VLOOKUP($A16,'8 Oct - LIVE LDS Data'!$A$3:$AAD$1504,73,FALSE)=0/1/1900,"",VLOOKUP($A16,'8 Oct - LIVE LDS Data'!$A$3:$AAD$1504,73,FALSE))</f>
        <v>45659</v>
      </c>
      <c r="AI16" s="7565" t="str">
        <f>IF(VLOOKUP($A16,'8 Oct - LIVE LDS Data'!$A$3:$AAD$1504,75,FALSE)=0/1/1900,"",VLOOKUP($A16,'8 Oct - LIVE LDS Data'!$A$3:$AAD$1504,75,FALSE))</f>
        <v/>
      </c>
      <c r="AJ16" s="7565">
        <f>IF(VLOOKUP($A16,'8 Oct - LIVE LDS Data'!$A$3:$AAD$1504,76,FALSE)=0/1/1900,"",VLOOKUP($A16,'8 Oct - LIVE LDS Data'!$A$3:$AAD$1504,76,FALSE))</f>
        <v>45659</v>
      </c>
    </row>
    <row r="17" spans="1:36" ht="40" customHeight="1" x14ac:dyDescent="0.2">
      <c r="A17" s="7567" t="s">
        <v>334</v>
      </c>
      <c r="B17" s="7568" t="s">
        <v>335</v>
      </c>
      <c r="C17" s="7568" t="s">
        <v>335</v>
      </c>
      <c r="D17" s="7558" t="str">
        <f>IF(VLOOKUP($A17,'8 Oct - LIVE LDS Data'!$A$3:$AAD$1504,4,FALSE)=0/1/1900,"",VLOOKUP($A17,'8 Oct - LIVE LDS Data'!$A$3:$AAD$1504,4,FALSE))</f>
        <v>Local Plan 2040</v>
      </c>
      <c r="E17" s="7559" t="str">
        <f>IF(VLOOKUP($A17,'8 Oct - LIVE LDS Data'!$A$3:$AAD$1504,8,FALSE)=0/1/1900,"",VLOOKUP($A17,'8 Oct - LIVE LDS Data'!$A$3:$AAD$1504,8,FALSE))</f>
        <v>N</v>
      </c>
      <c r="F17" s="7559" t="str">
        <f>IF(VLOOKUP($A17,'8 Oct - LIVE LDS Data'!$A$3:$AAD$1504,9,FALSE)=0/1/1900,"",VLOOKUP($A17,'8 Oct - LIVE LDS Data'!$A$3:$AAD$1504,9,FALSE))</f>
        <v>N</v>
      </c>
      <c r="G17" s="7560">
        <f>IF(VLOOKUP($A17,'8 Oct - LIVE LDS Data'!$A$3:$AAD$1504,10,FALSE)=0/1/1900,"",VLOOKUP($A17,'8 Oct - LIVE LDS Data'!$A$3:$AAD$1504,10,FALSE))</f>
        <v>43845</v>
      </c>
      <c r="H17" s="7314" t="str">
        <f>IF(VLOOKUP($A17,'8 Oct - LIVE LDS Data'!$A$3:$AAD$1504,79,FALSE)=0/1/1900,"",VLOOKUP($A17,'8 Oct - LIVE LDS Data'!$A$3:$AAD$1504,79,FALSE))</f>
        <v>Submitted
[likely to be withdrawn or found unsound]</v>
      </c>
      <c r="I17" s="7561">
        <f>IF(VLOOKUP($A17,'8 Oct - LIVE LDS Data'!$A$3:$AAD$1504,30,FALSE)=0/1/1900,"",VLOOKUP($A17,'8 Oct - LIVE LDS Data'!$A$3:$AAD$1504,30,FALSE))</f>
        <v>44562</v>
      </c>
      <c r="J17" s="7562">
        <f>IF(VLOOKUP($A17,'8 Oct - LIVE LDS Data'!$A$3:$AAD$1504,33,FALSE)=0/1/1900,"",VLOOKUP($A17,'8 Oct - LIVE LDS Data'!$A$3:$AAD$1504,33,FALSE))</f>
        <v>44026</v>
      </c>
      <c r="K17" s="7562">
        <f>IF(VLOOKUP($A17,'8 Oct - LIVE LDS Data'!$A$3:$AAD$1504,34,FALSE)=0/1/1900,"",VLOOKUP($A17,'8 Oct - LIVE LDS Data'!$A$3:$AAD$1504,34,FALSE))</f>
        <v>44013</v>
      </c>
      <c r="L17" s="7562">
        <f>IF(VLOOKUP($A17,'8 Oct - LIVE LDS Data'!$A$3:$AAD$1504,40,FALSE)=0/1/1900,"",VLOOKUP($A17,'8 Oct - LIVE LDS Data'!$A$3:$AAD$1504,40,FALSE))</f>
        <v>44378</v>
      </c>
      <c r="M17" s="7562">
        <f>IF(VLOOKUP($A17,'8 Oct - LIVE LDS Data'!$A$3:$AAD$1504,41,FALSE)=0/1/1900,"",VLOOKUP($A17,'8 Oct - LIVE LDS Data'!$A$3:$AAD$1504,41,FALSE))</f>
        <v>44391</v>
      </c>
      <c r="N17" s="7563" t="str">
        <f>IF(VLOOKUP($A17,'8 Oct - LIVE LDS Data'!$A$3:$AAD$1504,47,FALSE)=0/1/1900,"",VLOOKUP($A17,'8 Oct - LIVE LDS Data'!$A$3:$AAD$1504,47,FALSE))</f>
        <v/>
      </c>
      <c r="O17" s="7563" t="str">
        <f>IF(VLOOKUP($A17,'8 Oct - LIVE LDS Data'!$A$3:$AAD$1504,47,FALSE)=0/1/1900,"",VLOOKUP($A17,'8 Oct - LIVE LDS Data'!$A$3:$AAD$1504,47,FALSE))</f>
        <v/>
      </c>
      <c r="P17" s="7563" t="str">
        <f>IF(VLOOKUP($A17,'8 Oct - LIVE LDS Data'!$A$3:$AAD$1504,47,FALSE)=0/1/1900,"",VLOOKUP($A17,'8 Oct - LIVE LDS Data'!$A$3:$AAD$1504,47,FALSE))</f>
        <v/>
      </c>
      <c r="Q17" s="7563" t="str">
        <f>IF(VLOOKUP($A17,'8 Oct - LIVE LDS Data'!$A$3:$AAD$1504,47,FALSE)=0/1/1900,"",VLOOKUP($A17,'8 Oct - LIVE LDS Data'!$A$3:$AAD$1504,47,FALSE))</f>
        <v/>
      </c>
      <c r="R17" s="7562">
        <f>IF(VLOOKUP($A17,'8 Oct - LIVE LDS Data'!$A$3:$AAD$1504,60,FALSE)=0/1/1900,"",VLOOKUP($A17,'8 Oct - LIVE LDS Data'!$A$3:$AAD$1504,60,FALSE))</f>
        <v>44682</v>
      </c>
      <c r="S17" s="7562">
        <f>IF(VLOOKUP($A17,'8 Oct - LIVE LDS Data'!$A$3:$AAD$1504,61,FALSE)=0/1/1900,"",VLOOKUP($A17,'8 Oct - LIVE LDS Data'!$A$3:$AAD$1504,61,FALSE))</f>
        <v>44727</v>
      </c>
      <c r="T17" s="7562">
        <f>IF(VLOOKUP($A17,'8 Oct - LIVE LDS Data'!$A$3:$AAD$1504,63,FALSE)=0/1/1900,"",VLOOKUP($A17,'8 Oct - LIVE LDS Data'!$A$3:$AAD$1504,63,FALSE))</f>
        <v>44927</v>
      </c>
      <c r="U17" s="7562">
        <f>IF(VLOOKUP($A17,'8 Oct - LIVE LDS Data'!$A$3:$AAD$1504,64,FALSE)=0/1/1900,"",VLOOKUP($A17,'8 Oct - LIVE LDS Data'!$A$3:$AAD$1504,64,FALSE))</f>
        <v>44938</v>
      </c>
      <c r="V17" s="7562" t="s">
        <v>90</v>
      </c>
      <c r="W17" s="7562" t="s">
        <v>3757</v>
      </c>
      <c r="X17" s="7564">
        <v>45324</v>
      </c>
      <c r="Y17" s="7562"/>
      <c r="Z17" s="7562"/>
      <c r="AA17" s="7562"/>
      <c r="AB17" s="7562"/>
      <c r="AC17" s="7562"/>
      <c r="AD17" s="7562" t="s">
        <v>8102</v>
      </c>
      <c r="AE17" s="7562"/>
      <c r="AF17" s="7562"/>
      <c r="AG17" s="7565">
        <f>IF(VLOOKUP($A17,'8 Oct - LIVE LDS Data'!$A$3:$AAD$1504,72,FALSE)=0/1/1900,"",VLOOKUP($A17,'8 Oct - LIVE LDS Data'!$A$3:$AAD$1504,72,FALSE))</f>
        <v>45937</v>
      </c>
      <c r="AH17" s="7565">
        <f>IF(VLOOKUP($A17,'8 Oct - LIVE LDS Data'!$A$3:$AAD$1504,73,FALSE)=0/1/1900,"",VLOOKUP($A17,'8 Oct - LIVE LDS Data'!$A$3:$AAD$1504,73,FALSE))</f>
        <v>44461</v>
      </c>
      <c r="AI17" s="7565" t="str">
        <f>IF(VLOOKUP($A17,'8 Oct - LIVE LDS Data'!$A$3:$AAD$1504,75,FALSE)=0/1/1900,"",VLOOKUP($A17,'8 Oct - LIVE LDS Data'!$A$3:$AAD$1504,75,FALSE))</f>
        <v/>
      </c>
      <c r="AJ17" s="7565">
        <f>IF(VLOOKUP($A17,'8 Oct - LIVE LDS Data'!$A$3:$AAD$1504,76,FALSE)=0/1/1900,"",VLOOKUP($A17,'8 Oct - LIVE LDS Data'!$A$3:$AAD$1504,76,FALSE))</f>
        <v>44960</v>
      </c>
    </row>
    <row r="18" spans="1:36" s="610" customFormat="1" ht="40" customHeight="1" x14ac:dyDescent="0.2">
      <c r="A18" s="2857" t="s">
        <v>348</v>
      </c>
      <c r="B18" s="2857"/>
      <c r="C18" s="2857" t="s">
        <v>349</v>
      </c>
      <c r="D18" s="7558" t="str">
        <f>IF(VLOOKUP($A18,'8 Oct - LIVE LDS Data'!$A$3:$AAD$1504,4,FALSE)=0/1/1900,"",VLOOKUP($A18,'8 Oct - LIVE LDS Data'!$A$3:$AAD$1504,4,FALSE))</f>
        <v>Bexley Local Plan</v>
      </c>
      <c r="E18" s="7559" t="str">
        <f>IF(VLOOKUP($A18,'8 Oct - LIVE LDS Data'!$A$3:$AAD$1504,8,FALSE)=0/1/1900,"",VLOOKUP($A18,'8 Oct - LIVE LDS Data'!$A$3:$AAD$1504,8,FALSE))</f>
        <v>N</v>
      </c>
      <c r="F18" s="7559" t="str">
        <f>IF(VLOOKUP($A18,'8 Oct - LIVE LDS Data'!$A$3:$AAD$1504,9,FALSE)=0/1/1900,"",VLOOKUP($A18,'8 Oct - LIVE LDS Data'!$A$3:$AAD$1504,9,FALSE))</f>
        <v>N</v>
      </c>
      <c r="G18" s="7560">
        <f>IF(VLOOKUP($A18,'8 Oct - LIVE LDS Data'!$A$3:$AAD$1504,10,FALSE)=0/1/1900,"",VLOOKUP($A18,'8 Oct - LIVE LDS Data'!$A$3:$AAD$1504,10,FALSE))</f>
        <v>45042</v>
      </c>
      <c r="H18" s="7314" t="str">
        <f>IF(VLOOKUP($A18,'8 Oct - LIVE LDS Data'!$A$3:$AAD$1504,79,FALSE)=0/1/1900,"",VLOOKUP($A18,'8 Oct - LIVE LDS Data'!$A$3:$AAD$1504,79,FALSE))</f>
        <v>new plan to be prepared under new system</v>
      </c>
      <c r="I18" s="7561">
        <f>IF(VLOOKUP($A18,'8 Oct - LIVE LDS Data'!$A$3:$AAD$1504,30,FALSE)=0/1/1900,"",VLOOKUP($A18,'8 Oct - LIVE LDS Data'!$A$3:$AAD$1504,30,FALSE))</f>
        <v>45717</v>
      </c>
      <c r="J18" s="7563" t="str">
        <f>IF(VLOOKUP($A18,'8 Oct - LIVE LDS Data'!$A$3:$AAD$1504,47,FALSE)=0/1/1900,"",VLOOKUP($A18,'8 Oct - LIVE LDS Data'!$A$3:$AAD$1504,47,FALSE))</f>
        <v/>
      </c>
      <c r="K18" s="7563" t="str">
        <f>IF(VLOOKUP($A18,'8 Oct - LIVE LDS Data'!$A$3:$AAD$1504,47,FALSE)=0/1/1900,"",VLOOKUP($A18,'8 Oct - LIVE LDS Data'!$A$3:$AAD$1504,47,FALSE))</f>
        <v/>
      </c>
      <c r="L18" s="7563" t="str">
        <f>IF(VLOOKUP($A18,'8 Oct - LIVE LDS Data'!$A$3:$AAD$1504,47,FALSE)=0/1/1900,"",VLOOKUP($A18,'8 Oct - LIVE LDS Data'!$A$3:$AAD$1504,47,FALSE))</f>
        <v/>
      </c>
      <c r="M18" s="7563" t="str">
        <f>IF(VLOOKUP($A18,'8 Oct - LIVE LDS Data'!$A$3:$AAD$1504,47,FALSE)=0/1/1900,"",VLOOKUP($A18,'8 Oct - LIVE LDS Data'!$A$3:$AAD$1504,47,FALSE))</f>
        <v/>
      </c>
      <c r="N18" s="7563" t="str">
        <f>IF(VLOOKUP($A18,'8 Oct - LIVE LDS Data'!$A$3:$AAD$1504,47,FALSE)=0/1/1900,"",VLOOKUP($A18,'8 Oct - LIVE LDS Data'!$A$3:$AAD$1504,47,FALSE))</f>
        <v/>
      </c>
      <c r="O18" s="7563" t="str">
        <f>IF(VLOOKUP($A18,'8 Oct - LIVE LDS Data'!$A$3:$AAD$1504,47,FALSE)=0/1/1900,"",VLOOKUP($A18,'8 Oct - LIVE LDS Data'!$A$3:$AAD$1504,47,FALSE))</f>
        <v/>
      </c>
      <c r="P18" s="7563" t="str">
        <f>IF(VLOOKUP($A18,'8 Oct - LIVE LDS Data'!$A$3:$AAD$1504,47,FALSE)=0/1/1900,"",VLOOKUP($A18,'8 Oct - LIVE LDS Data'!$A$3:$AAD$1504,47,FALSE))</f>
        <v/>
      </c>
      <c r="Q18" s="7563" t="str">
        <f>IF(VLOOKUP($A18,'8 Oct - LIVE LDS Data'!$A$3:$AAD$1504,47,FALSE)=0/1/1900,"",VLOOKUP($A18,'8 Oct - LIVE LDS Data'!$A$3:$AAD$1504,47,FALSE))</f>
        <v/>
      </c>
      <c r="R18" s="7562">
        <f>IF(VLOOKUP($A18,'8 Oct - LIVE LDS Data'!$A$3:$AAD$1504,60,FALSE)=0/1/1900,"",VLOOKUP($A18,'8 Oct - LIVE LDS Data'!$A$3:$AAD$1504,60,FALSE))</f>
        <v>47300</v>
      </c>
      <c r="S18" s="7562" t="str">
        <f>IF(VLOOKUP($A18,'8 Oct - LIVE LDS Data'!$A$3:$AAD$1504,61,FALSE)=0/1/1900,"",VLOOKUP($A18,'8 Oct - LIVE LDS Data'!$A$3:$AAD$1504,61,FALSE))</f>
        <v/>
      </c>
      <c r="T18" s="7562">
        <f>IF(VLOOKUP($A18,'8 Oct - LIVE LDS Data'!$A$3:$AAD$1504,63,FALSE)=0/1/1900,"",VLOOKUP($A18,'8 Oct - LIVE LDS Data'!$A$3:$AAD$1504,63,FALSE))</f>
        <v>47543</v>
      </c>
      <c r="U18" s="7562" t="str">
        <f>IF(VLOOKUP($A18,'8 Oct - LIVE LDS Data'!$A$3:$AAD$1504,64,FALSE)=0/1/1900,"",VLOOKUP($A18,'8 Oct - LIVE LDS Data'!$A$3:$AAD$1504,64,FALSE))</f>
        <v/>
      </c>
      <c r="V18" s="7562" t="s">
        <v>90</v>
      </c>
      <c r="W18" s="7562" t="s">
        <v>226</v>
      </c>
      <c r="X18" s="7564"/>
      <c r="Y18" s="7562"/>
      <c r="Z18" s="7562"/>
      <c r="AA18" s="7562"/>
      <c r="AB18" s="7562"/>
      <c r="AC18" s="7562"/>
      <c r="AD18" s="7562"/>
      <c r="AE18" s="7562"/>
      <c r="AF18" s="7562"/>
      <c r="AG18" s="7565">
        <f>IF(VLOOKUP($A18,'8 Oct - LIVE LDS Data'!$A$3:$AAD$1504,72,FALSE)=0/1/1900,"",VLOOKUP($A18,'8 Oct - LIVE LDS Data'!$A$3:$AAD$1504,72,FALSE))</f>
        <v>45888</v>
      </c>
      <c r="AH18" s="7565">
        <f>IF(VLOOKUP($A18,'8 Oct - LIVE LDS Data'!$A$3:$AAD$1504,73,FALSE)=0/1/1900,"",VLOOKUP($A18,'8 Oct - LIVE LDS Data'!$A$3:$AAD$1504,73,FALSE))</f>
        <v>44320</v>
      </c>
      <c r="AI18" s="7565">
        <f>IF(VLOOKUP($A18,'8 Oct - LIVE LDS Data'!$A$3:$AAD$1504,75,FALSE)=0/1/1900,"",VLOOKUP($A18,'8 Oct - LIVE LDS Data'!$A$3:$AAD$1504,75,FALSE))</f>
        <v>45888</v>
      </c>
      <c r="AJ18" s="7565">
        <f>IF(VLOOKUP($A18,'8 Oct - LIVE LDS Data'!$A$3:$AAD$1504,76,FALSE)=0/1/1900,"",VLOOKUP($A18,'8 Oct - LIVE LDS Data'!$A$3:$AAD$1504,76,FALSE))</f>
        <v>45744</v>
      </c>
    </row>
    <row r="19" spans="1:36" s="610" customFormat="1" ht="40" customHeight="1" x14ac:dyDescent="0.2">
      <c r="A19" s="2855" t="s">
        <v>357</v>
      </c>
      <c r="B19" s="2855"/>
      <c r="C19" s="2855" t="s">
        <v>358</v>
      </c>
      <c r="D19" s="7558" t="str">
        <f>IF(VLOOKUP($A19,'8 Oct - LIVE LDS Data'!$A$3:$AAD$1504,4,FALSE)=0/1/1900,"",VLOOKUP($A19,'8 Oct - LIVE LDS Data'!$A$3:$AAD$1504,4,FALSE))</f>
        <v>Birmingham Local Plan 2042</v>
      </c>
      <c r="E19" s="7559" t="str">
        <f>IF(VLOOKUP($A19,'8 Oct - LIVE LDS Data'!$A$3:$AAD$1504,8,FALSE)=0/1/1900,"",VLOOKUP($A19,'8 Oct - LIVE LDS Data'!$A$3:$AAD$1504,8,FALSE))</f>
        <v>N</v>
      </c>
      <c r="F19" s="7559" t="str">
        <f>IF(VLOOKUP($A19,'8 Oct - LIVE LDS Data'!$A$3:$AAD$1504,9,FALSE)=0/1/1900,"",VLOOKUP($A19,'8 Oct - LIVE LDS Data'!$A$3:$AAD$1504,9,FALSE))</f>
        <v>N</v>
      </c>
      <c r="G19" s="7560">
        <f>IF(VLOOKUP($A19,'8 Oct - LIVE LDS Data'!$A$3:$AAD$1504,10,FALSE)=0/1/1900,"",VLOOKUP($A19,'8 Oct - LIVE LDS Data'!$A$3:$AAD$1504,10,FALSE))</f>
        <v>42745</v>
      </c>
      <c r="H19" s="7314" t="str">
        <f>IF(VLOOKUP($A19,'8 Oct - LIVE LDS Data'!$A$3:$AAD$1504,79,FALSE)=0/1/1900,"",VLOOKUP($A19,'8 Oct - LIVE LDS Data'!$A$3:$AAD$1504,79,FALSE))</f>
        <v>Reg 18 ongoing</v>
      </c>
      <c r="I19" s="7561">
        <f>IF(VLOOKUP($A19,'8 Oct - LIVE LDS Data'!$A$3:$AAD$1504,30,FALSE)=0/1/1900,"",VLOOKUP($A19,'8 Oct - LIVE LDS Data'!$A$3:$AAD$1504,30,FALSE))</f>
        <v>45658</v>
      </c>
      <c r="J19" s="7562">
        <f>IF(VLOOKUP($A19,'8 Oct - LIVE LDS Data'!$A$3:$AAD$1504,33,FALSE)=0/1/1900,"",VLOOKUP($A19,'8 Oct - LIVE LDS Data'!$A$3:$AAD$1504,33,FALSE))</f>
        <v>44835</v>
      </c>
      <c r="K19" s="7562">
        <f>IF(VLOOKUP($A19,'8 Oct - LIVE LDS Data'!$A$3:$AAD$1504,34,FALSE)=0/1/1900,"",VLOOKUP($A19,'8 Oct - LIVE LDS Data'!$A$3:$AAD$1504,34,FALSE))</f>
        <v>44858</v>
      </c>
      <c r="L19" s="7562">
        <f>IF(VLOOKUP($A19,'8 Oct - LIVE LDS Data'!$A$3:$AAD$1504,40,FALSE)=0/1/1900,"",VLOOKUP($A19,'8 Oct - LIVE LDS Data'!$A$3:$AAD$1504,40,FALSE))</f>
        <v>45444</v>
      </c>
      <c r="M19" s="7562">
        <f>IF(VLOOKUP($A19,'8 Oct - LIVE LDS Data'!$A$3:$AAD$1504,41,FALSE)=0/1/1900,"",VLOOKUP($A19,'8 Oct - LIVE LDS Data'!$A$3:$AAD$1504,41,FALSE))</f>
        <v>45474</v>
      </c>
      <c r="N19" s="7563">
        <f>IF(VLOOKUP($A19,'8 Oct - LIVE LDS Data'!$A$3:$AAD$1504,47,FALSE)=0/1/1900,"",VLOOKUP($A19,'8 Oct - LIVE LDS Data'!$A$3:$AAD$1504,47,FALSE))</f>
        <v>45992</v>
      </c>
      <c r="O19" s="7563">
        <f>IF(VLOOKUP($A19,'8 Oct - LIVE LDS Data'!$A$3:$AAD$1504,47,FALSE)=0/1/1900,"",VLOOKUP($A19,'8 Oct - LIVE LDS Data'!$A$3:$AAD$1504,47,FALSE))</f>
        <v>45992</v>
      </c>
      <c r="P19" s="7563">
        <f>IF(VLOOKUP($A19,'8 Oct - LIVE LDS Data'!$A$3:$AAD$1504,47,FALSE)=0/1/1900,"",VLOOKUP($A19,'8 Oct - LIVE LDS Data'!$A$3:$AAD$1504,47,FALSE))</f>
        <v>45992</v>
      </c>
      <c r="Q19" s="7563">
        <f>IF(VLOOKUP($A19,'8 Oct - LIVE LDS Data'!$A$3:$AAD$1504,47,FALSE)=0/1/1900,"",VLOOKUP($A19,'8 Oct - LIVE LDS Data'!$A$3:$AAD$1504,47,FALSE))</f>
        <v>45992</v>
      </c>
      <c r="R19" s="7562">
        <f>IF(VLOOKUP($A19,'8 Oct - LIVE LDS Data'!$A$3:$AAD$1504,60,FALSE)=0/1/1900,"",VLOOKUP($A19,'8 Oct - LIVE LDS Data'!$A$3:$AAD$1504,60,FALSE))</f>
        <v>46204</v>
      </c>
      <c r="S19" s="7562" t="str">
        <f>IF(VLOOKUP($A19,'8 Oct - LIVE LDS Data'!$A$3:$AAD$1504,61,FALSE)=0/1/1900,"",VLOOKUP($A19,'8 Oct - LIVE LDS Data'!$A$3:$AAD$1504,61,FALSE))</f>
        <v/>
      </c>
      <c r="T19" s="7562">
        <f>IF(VLOOKUP($A19,'8 Oct - LIVE LDS Data'!$A$3:$AAD$1504,63,FALSE)=0/1/1900,"",VLOOKUP($A19,'8 Oct - LIVE LDS Data'!$A$3:$AAD$1504,63,FALSE))</f>
        <v>46296</v>
      </c>
      <c r="U19" s="7562" t="str">
        <f>IF(VLOOKUP($A19,'8 Oct - LIVE LDS Data'!$A$3:$AAD$1504,64,FALSE)=0/1/1900,"",VLOOKUP($A19,'8 Oct - LIVE LDS Data'!$A$3:$AAD$1504,64,FALSE))</f>
        <v/>
      </c>
      <c r="V19" s="7562" t="s">
        <v>3757</v>
      </c>
      <c r="W19" s="7562" t="s">
        <v>3757</v>
      </c>
      <c r="X19" s="7564"/>
      <c r="Y19" s="7562"/>
      <c r="Z19" s="7562"/>
      <c r="AA19" s="7562"/>
      <c r="AB19" s="7562"/>
      <c r="AC19" s="7562"/>
      <c r="AD19" s="7562"/>
      <c r="AE19" s="7562"/>
      <c r="AF19" s="7562"/>
      <c r="AG19" s="7565">
        <f>IF(VLOOKUP($A19,'8 Oct - LIVE LDS Data'!$A$3:$AAD$1504,72,FALSE)=0/1/1900,"",VLOOKUP($A19,'8 Oct - LIVE LDS Data'!$A$3:$AAD$1504,72,FALSE))</f>
        <v>45700</v>
      </c>
      <c r="AH19" s="7565">
        <f>IF(VLOOKUP($A19,'8 Oct - LIVE LDS Data'!$A$3:$AAD$1504,73,FALSE)=0/1/1900,"",VLOOKUP($A19,'8 Oct - LIVE LDS Data'!$A$3:$AAD$1504,73,FALSE))</f>
        <v>45686</v>
      </c>
      <c r="AI19" s="7565" t="str">
        <f>IF(VLOOKUP($A19,'8 Oct - LIVE LDS Data'!$A$3:$AAD$1504,75,FALSE)=0/1/1900,"",VLOOKUP($A19,'8 Oct - LIVE LDS Data'!$A$3:$AAD$1504,75,FALSE))</f>
        <v/>
      </c>
      <c r="AJ19" s="7565">
        <f>IF(VLOOKUP($A19,'8 Oct - LIVE LDS Data'!$A$3:$AAD$1504,76,FALSE)=0/1/1900,"",VLOOKUP($A19,'8 Oct - LIVE LDS Data'!$A$3:$AAD$1504,76,FALSE))</f>
        <v>45686</v>
      </c>
    </row>
    <row r="20" spans="1:36" s="610" customFormat="1" ht="40" customHeight="1" x14ac:dyDescent="0.2">
      <c r="A20" s="2855" t="s">
        <v>372</v>
      </c>
      <c r="B20" s="2855"/>
      <c r="C20" s="2855" t="s">
        <v>373</v>
      </c>
      <c r="D20" s="7558" t="str">
        <f>IF(VLOOKUP($A20,'8 Oct - LIVE LDS Data'!$A$3:$AAD$1504,4,FALSE)=0/1/1900,"",VLOOKUP($A20,'8 Oct - LIVE LDS Data'!$A$3:$AAD$1504,4,FALSE))</f>
        <v>Blaby District New Local Plan</v>
      </c>
      <c r="E20" s="7559" t="str">
        <f>IF(VLOOKUP($A20,'8 Oct - LIVE LDS Data'!$A$3:$AAD$1504,8,FALSE)=0/1/1900,"",VLOOKUP($A20,'8 Oct - LIVE LDS Data'!$A$3:$AAD$1504,8,FALSE))</f>
        <v>N</v>
      </c>
      <c r="F20" s="7559" t="str">
        <f>IF(VLOOKUP($A20,'8 Oct - LIVE LDS Data'!$A$3:$AAD$1504,9,FALSE)=0/1/1900,"",VLOOKUP($A20,'8 Oct - LIVE LDS Data'!$A$3:$AAD$1504,9,FALSE))</f>
        <v>N</v>
      </c>
      <c r="G20" s="7560">
        <f>IF(VLOOKUP($A20,'8 Oct - LIVE LDS Data'!$A$3:$AAD$1504,10,FALSE)=0/1/1900,"",VLOOKUP($A20,'8 Oct - LIVE LDS Data'!$A$3:$AAD$1504,10,FALSE))</f>
        <v>41326</v>
      </c>
      <c r="H20" s="7314" t="str">
        <f>IF(VLOOKUP($A20,'8 Oct - LIVE LDS Data'!$A$3:$AAD$1504,79,FALSE)=0/1/1900,"",VLOOKUP($A20,'8 Oct - LIVE LDS Data'!$A$3:$AAD$1504,79,FALSE))</f>
        <v>Reg 18 completed</v>
      </c>
      <c r="I20" s="7561">
        <f>IF(VLOOKUP($A20,'8 Oct - LIVE LDS Data'!$A$3:$AAD$1504,30,FALSE)=0/1/1900,"",VLOOKUP($A20,'8 Oct - LIVE LDS Data'!$A$3:$AAD$1504,30,FALSE))</f>
        <v>45717</v>
      </c>
      <c r="J20" s="7562">
        <f>IF(VLOOKUP($A20,'8 Oct - LIVE LDS Data'!$A$3:$AAD$1504,33,FALSE)=0/1/1900,"",VLOOKUP($A20,'8 Oct - LIVE LDS Data'!$A$3:$AAD$1504,33,FALSE))</f>
        <v>43647</v>
      </c>
      <c r="K20" s="7562">
        <f>IF(VLOOKUP($A20,'8 Oct - LIVE LDS Data'!$A$3:$AAD$1504,34,FALSE)=0/1/1900,"",VLOOKUP($A20,'8 Oct - LIVE LDS Data'!$A$3:$AAD$1504,34,FALSE))</f>
        <v>43647</v>
      </c>
      <c r="L20" s="7562">
        <f>IF(VLOOKUP($A20,'8 Oct - LIVE LDS Data'!$A$3:$AAD$1504,40,FALSE)=0/1/1900,"",VLOOKUP($A20,'8 Oct - LIVE LDS Data'!$A$3:$AAD$1504,40,FALSE))</f>
        <v>44197</v>
      </c>
      <c r="M20" s="7562">
        <f>IF(VLOOKUP($A20,'8 Oct - LIVE LDS Data'!$A$3:$AAD$1504,41,FALSE)=0/1/1900,"",VLOOKUP($A20,'8 Oct - LIVE LDS Data'!$A$3:$AAD$1504,41,FALSE))</f>
        <v>44197</v>
      </c>
      <c r="N20" s="7563" t="str">
        <f>IF(VLOOKUP($A20,'8 Oct - LIVE LDS Data'!$A$3:$AAD$1504,47,FALSE)=0/1/1900,"",VLOOKUP($A20,'8 Oct - LIVE LDS Data'!$A$3:$AAD$1504,47,FALSE))</f>
        <v/>
      </c>
      <c r="O20" s="7563" t="str">
        <f>IF(VLOOKUP($A20,'8 Oct - LIVE LDS Data'!$A$3:$AAD$1504,47,FALSE)=0/1/1900,"",VLOOKUP($A20,'8 Oct - LIVE LDS Data'!$A$3:$AAD$1504,47,FALSE))</f>
        <v/>
      </c>
      <c r="P20" s="7563" t="str">
        <f>IF(VLOOKUP($A20,'8 Oct - LIVE LDS Data'!$A$3:$AAD$1504,47,FALSE)=0/1/1900,"",VLOOKUP($A20,'8 Oct - LIVE LDS Data'!$A$3:$AAD$1504,47,FALSE))</f>
        <v/>
      </c>
      <c r="Q20" s="7563" t="str">
        <f>IF(VLOOKUP($A20,'8 Oct - LIVE LDS Data'!$A$3:$AAD$1504,47,FALSE)=0/1/1900,"",VLOOKUP($A20,'8 Oct - LIVE LDS Data'!$A$3:$AAD$1504,47,FALSE))</f>
        <v/>
      </c>
      <c r="R20" s="7562">
        <f>IF(VLOOKUP($A20,'8 Oct - LIVE LDS Data'!$A$3:$AAD$1504,60,FALSE)=0/1/1900,"",VLOOKUP($A20,'8 Oct - LIVE LDS Data'!$A$3:$AAD$1504,60,FALSE))</f>
        <v>45839</v>
      </c>
      <c r="S20" s="7562" t="str">
        <f>IF(VLOOKUP($A20,'8 Oct - LIVE LDS Data'!$A$3:$AAD$1504,61,FALSE)=0/1/1900,"",VLOOKUP($A20,'8 Oct - LIVE LDS Data'!$A$3:$AAD$1504,61,FALSE))</f>
        <v/>
      </c>
      <c r="T20" s="7562">
        <f>IF(VLOOKUP($A20,'8 Oct - LIVE LDS Data'!$A$3:$AAD$1504,63,FALSE)=0/1/1900,"",VLOOKUP($A20,'8 Oct - LIVE LDS Data'!$A$3:$AAD$1504,63,FALSE))</f>
        <v>45992</v>
      </c>
      <c r="U20" s="7562" t="str">
        <f>IF(VLOOKUP($A20,'8 Oct - LIVE LDS Data'!$A$3:$AAD$1504,64,FALSE)=0/1/1900,"",VLOOKUP($A20,'8 Oct - LIVE LDS Data'!$A$3:$AAD$1504,64,FALSE))</f>
        <v/>
      </c>
      <c r="V20" s="7562" t="s">
        <v>3757</v>
      </c>
      <c r="W20" s="7562" t="s">
        <v>3757</v>
      </c>
      <c r="X20" s="7564"/>
      <c r="Y20" s="7562"/>
      <c r="Z20" s="7562"/>
      <c r="AA20" s="7562"/>
      <c r="AB20" s="7562"/>
      <c r="AC20" s="7562"/>
      <c r="AD20" s="7562"/>
      <c r="AE20" s="7562"/>
      <c r="AF20" s="7562"/>
      <c r="AG20" s="7565">
        <f>IF(VLOOKUP($A20,'8 Oct - LIVE LDS Data'!$A$3:$AAD$1504,72,FALSE)=0/1/1900,"",VLOOKUP($A20,'8 Oct - LIVE LDS Data'!$A$3:$AAD$1504,72,FALSE))</f>
        <v>45868</v>
      </c>
      <c r="AH20" s="7565">
        <f>IF(VLOOKUP($A20,'8 Oct - LIVE LDS Data'!$A$3:$AAD$1504,73,FALSE)=0/1/1900,"",VLOOKUP($A20,'8 Oct - LIVE LDS Data'!$A$3:$AAD$1504,73,FALSE))</f>
        <v>45763</v>
      </c>
      <c r="AI20" s="7565">
        <f>IF(VLOOKUP($A20,'8 Oct - LIVE LDS Data'!$A$3:$AAD$1504,75,FALSE)=0/1/1900,"",VLOOKUP($A20,'8 Oct - LIVE LDS Data'!$A$3:$AAD$1504,75,FALSE))</f>
        <v>45559</v>
      </c>
      <c r="AJ20" s="7565">
        <f>IF(VLOOKUP($A20,'8 Oct - LIVE LDS Data'!$A$3:$AAD$1504,76,FALSE)=0/1/1900,"",VLOOKUP($A20,'8 Oct - LIVE LDS Data'!$A$3:$AAD$1504,76,FALSE))</f>
        <v>45635</v>
      </c>
    </row>
    <row r="21" spans="1:36" s="610" customFormat="1" ht="40" customHeight="1" x14ac:dyDescent="0.2">
      <c r="A21" s="2855" t="s">
        <v>386</v>
      </c>
      <c r="B21" s="2855"/>
      <c r="C21" s="2855" t="s">
        <v>387</v>
      </c>
      <c r="D21" s="7558" t="str">
        <f>IF(VLOOKUP($A21,'8 Oct - LIVE LDS Data'!$A$3:$AAD$1504,4,FALSE)=0/1/1900,"",VLOOKUP($A21,'8 Oct - LIVE LDS Data'!$A$3:$AAD$1504,4,FALSE))</f>
        <v>Blackburn with Darwen Local Plan (single plan)</v>
      </c>
      <c r="E21" s="7559" t="str">
        <f>IF(VLOOKUP($A21,'8 Oct - LIVE LDS Data'!$A$3:$AAD$1504,8,FALSE)=0/1/1900,"",VLOOKUP($A21,'8 Oct - LIVE LDS Data'!$A$3:$AAD$1504,8,FALSE))</f>
        <v>N</v>
      </c>
      <c r="F21" s="7559" t="str">
        <f>IF(VLOOKUP($A21,'8 Oct - LIVE LDS Data'!$A$3:$AAD$1504,9,FALSE)=0/1/1900,"",VLOOKUP($A21,'8 Oct - LIVE LDS Data'!$A$3:$AAD$1504,9,FALSE))</f>
        <v>N</v>
      </c>
      <c r="G21" s="7560">
        <f>IF(VLOOKUP($A21,'8 Oct - LIVE LDS Data'!$A$3:$AAD$1504,10,FALSE)=0/1/1900,"",VLOOKUP($A21,'8 Oct - LIVE LDS Data'!$A$3:$AAD$1504,10,FALSE))</f>
        <v>45316</v>
      </c>
      <c r="H21" s="7314" t="str">
        <f>IF(VLOOKUP($A21,'8 Oct - LIVE LDS Data'!$A$3:$AAD$1504,79,FALSE)=0/1/1900,"",VLOOKUP($A21,'8 Oct - LIVE LDS Data'!$A$3:$AAD$1504,79,FALSE))</f>
        <v>no work on an emerging plan
[adopted Jan-2024]</v>
      </c>
      <c r="I21" s="7561">
        <f>IF(VLOOKUP($A21,'8 Oct - LIVE LDS Data'!$A$3:$AAD$1504,30,FALSE)=0/1/1900,"",VLOOKUP($A21,'8 Oct - LIVE LDS Data'!$A$3:$AAD$1504,30,FALSE))</f>
        <v>45170</v>
      </c>
      <c r="J21" s="7562">
        <f>IF(VLOOKUP($A21,'8 Oct - LIVE LDS Data'!$A$3:$AAD$1504,33,FALSE)=0/1/1900,"",VLOOKUP($A21,'8 Oct - LIVE LDS Data'!$A$3:$AAD$1504,33,FALSE))</f>
        <v>43525</v>
      </c>
      <c r="K21" s="7562">
        <f>IF(VLOOKUP($A21,'8 Oct - LIVE LDS Data'!$A$3:$AAD$1504,34,FALSE)=0/1/1900,"",VLOOKUP($A21,'8 Oct - LIVE LDS Data'!$A$3:$AAD$1504,34,FALSE))</f>
        <v>43507</v>
      </c>
      <c r="L21" s="7562">
        <f>IF(VLOOKUP($A21,'8 Oct - LIVE LDS Data'!$A$3:$AAD$1504,40,FALSE)=0/1/1900,"",VLOOKUP($A21,'8 Oct - LIVE LDS Data'!$A$3:$AAD$1504,40,FALSE))</f>
        <v>44075</v>
      </c>
      <c r="M21" s="7562">
        <f>IF(VLOOKUP($A21,'8 Oct - LIVE LDS Data'!$A$3:$AAD$1504,41,FALSE)=0/1/1900,"",VLOOKUP($A21,'8 Oct - LIVE LDS Data'!$A$3:$AAD$1504,41,FALSE))</f>
        <v>44204</v>
      </c>
      <c r="N21" s="7563" t="str">
        <f>IF(VLOOKUP($A21,'8 Oct - LIVE LDS Data'!$A$3:$AAD$1504,47,FALSE)=0/1/1900,"",VLOOKUP($A21,'8 Oct - LIVE LDS Data'!$A$3:$AAD$1504,47,FALSE))</f>
        <v/>
      </c>
      <c r="O21" s="7563" t="str">
        <f>IF(VLOOKUP($A21,'8 Oct - LIVE LDS Data'!$A$3:$AAD$1504,47,FALSE)=0/1/1900,"",VLOOKUP($A21,'8 Oct - LIVE LDS Data'!$A$3:$AAD$1504,47,FALSE))</f>
        <v/>
      </c>
      <c r="P21" s="7563" t="str">
        <f>IF(VLOOKUP($A21,'8 Oct - LIVE LDS Data'!$A$3:$AAD$1504,47,FALSE)=0/1/1900,"",VLOOKUP($A21,'8 Oct - LIVE LDS Data'!$A$3:$AAD$1504,47,FALSE))</f>
        <v/>
      </c>
      <c r="Q21" s="7563" t="str">
        <f>IF(VLOOKUP($A21,'8 Oct - LIVE LDS Data'!$A$3:$AAD$1504,47,FALSE)=0/1/1900,"",VLOOKUP($A21,'8 Oct - LIVE LDS Data'!$A$3:$AAD$1504,47,FALSE))</f>
        <v/>
      </c>
      <c r="R21" s="7562">
        <f>IF(VLOOKUP($A21,'8 Oct - LIVE LDS Data'!$A$3:$AAD$1504,60,FALSE)=0/1/1900,"",VLOOKUP($A21,'8 Oct - LIVE LDS Data'!$A$3:$AAD$1504,60,FALSE))</f>
        <v>44562</v>
      </c>
      <c r="S21" s="7562">
        <f>IF(VLOOKUP($A21,'8 Oct - LIVE LDS Data'!$A$3:$AAD$1504,61,FALSE)=0/1/1900,"",VLOOKUP($A21,'8 Oct - LIVE LDS Data'!$A$3:$AAD$1504,61,FALSE))</f>
        <v>44596</v>
      </c>
      <c r="T21" s="7562">
        <f>IF(VLOOKUP($A21,'8 Oct - LIVE LDS Data'!$A$3:$AAD$1504,63,FALSE)=0/1/1900,"",VLOOKUP($A21,'8 Oct - LIVE LDS Data'!$A$3:$AAD$1504,63,FALSE))</f>
        <v>44713</v>
      </c>
      <c r="U21" s="7562">
        <f>IF(VLOOKUP($A21,'8 Oct - LIVE LDS Data'!$A$3:$AAD$1504,64,FALSE)=0/1/1900,"",VLOOKUP($A21,'8 Oct - LIVE LDS Data'!$A$3:$AAD$1504,64,FALSE))</f>
        <v>44778</v>
      </c>
      <c r="V21" s="7562" t="s">
        <v>3757</v>
      </c>
      <c r="W21" s="7562" t="s">
        <v>3757</v>
      </c>
      <c r="X21" s="7564"/>
      <c r="Y21" s="7562"/>
      <c r="Z21" s="7562"/>
      <c r="AA21" s="7562"/>
      <c r="AB21" s="7562"/>
      <c r="AC21" s="7562"/>
      <c r="AD21" s="7562" t="s">
        <v>8102</v>
      </c>
      <c r="AE21" s="7562"/>
      <c r="AF21" s="7562"/>
      <c r="AG21" s="7565"/>
      <c r="AH21" s="7565"/>
      <c r="AI21" s="7565"/>
      <c r="AJ21" s="7565"/>
    </row>
    <row r="22" spans="1:36" s="610" customFormat="1" ht="40" customHeight="1" x14ac:dyDescent="0.2">
      <c r="A22" s="2855" t="s">
        <v>404</v>
      </c>
      <c r="B22" s="2855"/>
      <c r="C22" s="2855" t="s">
        <v>405</v>
      </c>
      <c r="D22" s="7558" t="str">
        <f>IF(VLOOKUP($A22,'8 Oct - LIVE LDS Data'!$A$3:$AAD$1504,4,FALSE)=0/1/1900,"",VLOOKUP($A22,'8 Oct - LIVE LDS Data'!$A$3:$AAD$1504,4,FALSE))</f>
        <v>New Local Plan to 2042</v>
      </c>
      <c r="E22" s="7559" t="str">
        <f>IF(VLOOKUP($A22,'8 Oct - LIVE LDS Data'!$A$3:$AAD$1504,8,FALSE)=0/1/1900,"",VLOOKUP($A22,'8 Oct - LIVE LDS Data'!$A$3:$AAD$1504,8,FALSE))</f>
        <v>N</v>
      </c>
      <c r="F22" s="7559" t="str">
        <f>IF(VLOOKUP($A22,'8 Oct - LIVE LDS Data'!$A$3:$AAD$1504,9,FALSE)=0/1/1900,"",VLOOKUP($A22,'8 Oct - LIVE LDS Data'!$A$3:$AAD$1504,9,FALSE))</f>
        <v>N</v>
      </c>
      <c r="G22" s="7560">
        <f>IF(VLOOKUP($A22,'8 Oct - LIVE LDS Data'!$A$3:$AAD$1504,10,FALSE)=0/1/1900,"",VLOOKUP($A22,'8 Oct - LIVE LDS Data'!$A$3:$AAD$1504,10,FALSE))</f>
        <v>42389</v>
      </c>
      <c r="H22" s="7314" t="str">
        <f>IF(VLOOKUP($A22,'8 Oct - LIVE LDS Data'!$A$3:$AAD$1504,79,FALSE)=0/1/1900,"",VLOOKUP($A22,'8 Oct - LIVE LDS Data'!$A$3:$AAD$1504,79,FALSE))</f>
        <v xml:space="preserve">new plan to be prepared under new system
</v>
      </c>
      <c r="I22" s="7561">
        <f>IF(VLOOKUP($A22,'8 Oct - LIVE LDS Data'!$A$3:$AAD$1504,30,FALSE)=0/1/1900,"",VLOOKUP($A22,'8 Oct - LIVE LDS Data'!$A$3:$AAD$1504,30,FALSE))</f>
        <v>45689</v>
      </c>
      <c r="J22" s="7562">
        <f>IF(VLOOKUP($A22,'8 Oct - LIVE LDS Data'!$A$3:$AAD$1504,33,FALSE)=0/1/1900,"",VLOOKUP($A22,'8 Oct - LIVE LDS Data'!$A$3:$AAD$1504,33,FALSE))</f>
        <v>46388</v>
      </c>
      <c r="K22" s="7562" t="str">
        <f>IF(VLOOKUP($A22,'8 Oct - LIVE LDS Data'!$A$3:$AAD$1504,34,FALSE)=0/1/1900,"",VLOOKUP($A22,'8 Oct - LIVE LDS Data'!$A$3:$AAD$1504,34,FALSE))</f>
        <v/>
      </c>
      <c r="L22" s="7563" t="str">
        <f>IF(VLOOKUP($A22,'8 Oct - LIVE LDS Data'!$A$3:$AAD$1504,47,FALSE)=0/1/1900,"",VLOOKUP($A22,'8 Oct - LIVE LDS Data'!$A$3:$AAD$1504,47,FALSE))</f>
        <v/>
      </c>
      <c r="M22" s="7563" t="str">
        <f>IF(VLOOKUP($A22,'8 Oct - LIVE LDS Data'!$A$3:$AAD$1504,47,FALSE)=0/1/1900,"",VLOOKUP($A22,'8 Oct - LIVE LDS Data'!$A$3:$AAD$1504,47,FALSE))</f>
        <v/>
      </c>
      <c r="N22" s="7563" t="str">
        <f>IF(VLOOKUP($A22,'8 Oct - LIVE LDS Data'!$A$3:$AAD$1504,47,FALSE)=0/1/1900,"",VLOOKUP($A22,'8 Oct - LIVE LDS Data'!$A$3:$AAD$1504,47,FALSE))</f>
        <v/>
      </c>
      <c r="O22" s="7563" t="str">
        <f>IF(VLOOKUP($A22,'8 Oct - LIVE LDS Data'!$A$3:$AAD$1504,47,FALSE)=0/1/1900,"",VLOOKUP($A22,'8 Oct - LIVE LDS Data'!$A$3:$AAD$1504,47,FALSE))</f>
        <v/>
      </c>
      <c r="P22" s="7563" t="str">
        <f>IF(VLOOKUP($A22,'8 Oct - LIVE LDS Data'!$A$3:$AAD$1504,47,FALSE)=0/1/1900,"",VLOOKUP($A22,'8 Oct - LIVE LDS Data'!$A$3:$AAD$1504,47,FALSE))</f>
        <v/>
      </c>
      <c r="Q22" s="7563" t="str">
        <f>IF(VLOOKUP($A22,'8 Oct - LIVE LDS Data'!$A$3:$AAD$1504,47,FALSE)=0/1/1900,"",VLOOKUP($A22,'8 Oct - LIVE LDS Data'!$A$3:$AAD$1504,47,FALSE))</f>
        <v/>
      </c>
      <c r="R22" s="7562">
        <f>IF(VLOOKUP($A22,'8 Oct - LIVE LDS Data'!$A$3:$AAD$1504,60,FALSE)=0/1/1900,"",VLOOKUP($A22,'8 Oct - LIVE LDS Data'!$A$3:$AAD$1504,60,FALSE))</f>
        <v>47209</v>
      </c>
      <c r="S22" s="7562" t="str">
        <f>IF(VLOOKUP($A22,'8 Oct - LIVE LDS Data'!$A$3:$AAD$1504,61,FALSE)=0/1/1900,"",VLOOKUP($A22,'8 Oct - LIVE LDS Data'!$A$3:$AAD$1504,61,FALSE))</f>
        <v/>
      </c>
      <c r="T22" s="7562">
        <f>IF(VLOOKUP($A22,'8 Oct - LIVE LDS Data'!$A$3:$AAD$1504,63,FALSE)=0/1/1900,"",VLOOKUP($A22,'8 Oct - LIVE LDS Data'!$A$3:$AAD$1504,63,FALSE))</f>
        <v>47515</v>
      </c>
      <c r="U22" s="7562" t="str">
        <f>IF(VLOOKUP($A22,'8 Oct - LIVE LDS Data'!$A$3:$AAD$1504,64,FALSE)=0/1/1900,"",VLOOKUP($A22,'8 Oct - LIVE LDS Data'!$A$3:$AAD$1504,64,FALSE))</f>
        <v/>
      </c>
      <c r="V22" s="7562" t="s">
        <v>3757</v>
      </c>
      <c r="W22" s="7562" t="s">
        <v>90</v>
      </c>
      <c r="X22" s="7564"/>
      <c r="Y22" s="7562"/>
      <c r="Z22" s="7562"/>
      <c r="AA22" s="7562"/>
      <c r="AB22" s="7562"/>
      <c r="AC22" s="7562"/>
      <c r="AD22" s="7562"/>
      <c r="AE22" s="7562"/>
      <c r="AF22" s="7562"/>
      <c r="AG22" s="7565">
        <f>IF(VLOOKUP($A22,'8 Oct - LIVE LDS Data'!$A$3:$AAD$1504,72,FALSE)=0/1/1900,"",VLOOKUP($A22,'8 Oct - LIVE LDS Data'!$A$3:$AAD$1504,72,FALSE))</f>
        <v>45594</v>
      </c>
      <c r="AH22" s="7565">
        <f>IF(VLOOKUP($A22,'8 Oct - LIVE LDS Data'!$A$3:$AAD$1504,73,FALSE)=0/1/1900,"",VLOOKUP($A22,'8 Oct - LIVE LDS Data'!$A$3:$AAD$1504,73,FALSE))</f>
        <v>45763</v>
      </c>
      <c r="AI22" s="7565">
        <f>IF(VLOOKUP($A22,'8 Oct - LIVE LDS Data'!$A$3:$AAD$1504,75,FALSE)=0/1/1900,"",VLOOKUP($A22,'8 Oct - LIVE LDS Data'!$A$3:$AAD$1504,75,FALSE))</f>
        <v>45594</v>
      </c>
      <c r="AJ22" s="7565">
        <f>IF(VLOOKUP($A22,'8 Oct - LIVE LDS Data'!$A$3:$AAD$1504,76,FALSE)=0/1/1900,"",VLOOKUP($A22,'8 Oct - LIVE LDS Data'!$A$3:$AAD$1504,76,FALSE))</f>
        <v>44855</v>
      </c>
    </row>
    <row r="23" spans="1:36" s="610" customFormat="1" ht="40" customHeight="1" x14ac:dyDescent="0.2">
      <c r="A23" s="7566" t="s">
        <v>411</v>
      </c>
      <c r="B23" s="7566"/>
      <c r="C23" s="7566" t="s">
        <v>412</v>
      </c>
      <c r="D23" s="7558" t="str">
        <f>IF(VLOOKUP($A23,'8 Oct - LIVE LDS Data'!$A$3:$AAD$1504,4,FALSE)=0/1/1900,"",VLOOKUP($A23,'8 Oct - LIVE LDS Data'!$A$3:$AAD$1504,4,FALSE))</f>
        <v xml:space="preserve">Bolsover Local Plan </v>
      </c>
      <c r="E23" s="7559" t="str">
        <f>IF(VLOOKUP($A23,'8 Oct - LIVE LDS Data'!$A$3:$AAD$1504,8,FALSE)=0/1/1900,"",VLOOKUP($A23,'8 Oct - LIVE LDS Data'!$A$3:$AAD$1504,8,FALSE))</f>
        <v>N</v>
      </c>
      <c r="F23" s="7559" t="str">
        <f>IF(VLOOKUP($A23,'8 Oct - LIVE LDS Data'!$A$3:$AAD$1504,9,FALSE)=0/1/1900,"",VLOOKUP($A23,'8 Oct - LIVE LDS Data'!$A$3:$AAD$1504,9,FALSE))</f>
        <v>N</v>
      </c>
      <c r="G23" s="7560">
        <f>IF(VLOOKUP($A23,'8 Oct - LIVE LDS Data'!$A$3:$AAD$1504,10,FALSE)=0/1/1900,"",VLOOKUP($A23,'8 Oct - LIVE LDS Data'!$A$3:$AAD$1504,10,FALSE))</f>
        <v>43894</v>
      </c>
      <c r="H23" s="7314" t="str">
        <f>IF(VLOOKUP($A23,'8 Oct - LIVE LDS Data'!$A$3:$AAD$1504,79,FALSE)=0/1/1900,"",VLOOKUP($A23,'8 Oct - LIVE LDS Data'!$A$3:$AAD$1504,79,FALSE))</f>
        <v>new plan to be prepared under new system</v>
      </c>
      <c r="I23" s="7561">
        <f>IF(VLOOKUP($A23,'8 Oct - LIVE LDS Data'!$A$3:$AAD$1504,30,FALSE)=0/1/1900,"",VLOOKUP($A23,'8 Oct - LIVE LDS Data'!$A$3:$AAD$1504,30,FALSE))</f>
        <v>45689</v>
      </c>
      <c r="J23" s="7563" t="str">
        <f>IF(VLOOKUP($A23,'8 Oct - LIVE LDS Data'!$A$3:$AAD$1504,47,FALSE)=0/1/1900,"",VLOOKUP($A23,'8 Oct - LIVE LDS Data'!$A$3:$AAD$1504,47,FALSE))</f>
        <v/>
      </c>
      <c r="K23" s="7563" t="str">
        <f>IF(VLOOKUP($A23,'8 Oct - LIVE LDS Data'!$A$3:$AAD$1504,47,FALSE)=0/1/1900,"",VLOOKUP($A23,'8 Oct - LIVE LDS Data'!$A$3:$AAD$1504,47,FALSE))</f>
        <v/>
      </c>
      <c r="L23" s="7563" t="str">
        <f>IF(VLOOKUP($A23,'8 Oct - LIVE LDS Data'!$A$3:$AAD$1504,47,FALSE)=0/1/1900,"",VLOOKUP($A23,'8 Oct - LIVE LDS Data'!$A$3:$AAD$1504,47,FALSE))</f>
        <v/>
      </c>
      <c r="M23" s="7563" t="str">
        <f>IF(VLOOKUP($A23,'8 Oct - LIVE LDS Data'!$A$3:$AAD$1504,47,FALSE)=0/1/1900,"",VLOOKUP($A23,'8 Oct - LIVE LDS Data'!$A$3:$AAD$1504,47,FALSE))</f>
        <v/>
      </c>
      <c r="N23" s="7563" t="str">
        <f>IF(VLOOKUP($A23,'8 Oct - LIVE LDS Data'!$A$3:$AAD$1504,47,FALSE)=0/1/1900,"",VLOOKUP($A23,'8 Oct - LIVE LDS Data'!$A$3:$AAD$1504,47,FALSE))</f>
        <v/>
      </c>
      <c r="O23" s="7563" t="str">
        <f>IF(VLOOKUP($A23,'8 Oct - LIVE LDS Data'!$A$3:$AAD$1504,47,FALSE)=0/1/1900,"",VLOOKUP($A23,'8 Oct - LIVE LDS Data'!$A$3:$AAD$1504,47,FALSE))</f>
        <v/>
      </c>
      <c r="P23" s="7563" t="str">
        <f>IF(VLOOKUP($A23,'8 Oct - LIVE LDS Data'!$A$3:$AAD$1504,47,FALSE)=0/1/1900,"",VLOOKUP($A23,'8 Oct - LIVE LDS Data'!$A$3:$AAD$1504,47,FALSE))</f>
        <v/>
      </c>
      <c r="Q23" s="7563" t="str">
        <f>IF(VLOOKUP($A23,'8 Oct - LIVE LDS Data'!$A$3:$AAD$1504,47,FALSE)=0/1/1900,"",VLOOKUP($A23,'8 Oct - LIVE LDS Data'!$A$3:$AAD$1504,47,FALSE))</f>
        <v/>
      </c>
      <c r="R23" s="7562">
        <f>IF(VLOOKUP($A23,'8 Oct - LIVE LDS Data'!$A$3:$AAD$1504,60,FALSE)=0/1/1900,"",VLOOKUP($A23,'8 Oct - LIVE LDS Data'!$A$3:$AAD$1504,60,FALSE))</f>
        <v>47027</v>
      </c>
      <c r="S23" s="7562" t="str">
        <f>IF(VLOOKUP($A23,'8 Oct - LIVE LDS Data'!$A$3:$AAD$1504,61,FALSE)=0/1/1900,"",VLOOKUP($A23,'8 Oct - LIVE LDS Data'!$A$3:$AAD$1504,61,FALSE))</f>
        <v/>
      </c>
      <c r="T23" s="7562">
        <f>IF(VLOOKUP($A23,'8 Oct - LIVE LDS Data'!$A$3:$AAD$1504,63,FALSE)=0/1/1900,"",VLOOKUP($A23,'8 Oct - LIVE LDS Data'!$A$3:$AAD$1504,63,FALSE))</f>
        <v>47150</v>
      </c>
      <c r="U23" s="7562" t="str">
        <f>IF(VLOOKUP($A23,'8 Oct - LIVE LDS Data'!$A$3:$AAD$1504,64,FALSE)=0/1/1900,"",VLOOKUP($A23,'8 Oct - LIVE LDS Data'!$A$3:$AAD$1504,64,FALSE))</f>
        <v/>
      </c>
      <c r="V23" s="7562" t="s">
        <v>90</v>
      </c>
      <c r="W23" s="7562" t="s">
        <v>226</v>
      </c>
      <c r="X23" s="7564"/>
      <c r="Y23" s="7562"/>
      <c r="Z23" s="7562"/>
      <c r="AA23" s="7562"/>
      <c r="AB23" s="7562"/>
      <c r="AC23" s="7562"/>
      <c r="AD23" s="7562"/>
      <c r="AE23" s="7562"/>
      <c r="AF23" s="7562"/>
      <c r="AG23" s="7565">
        <f>IF(VLOOKUP($A23,'8 Oct - LIVE LDS Data'!$A$3:$AAD$1504,72,FALSE)=0/1/1900,"",VLOOKUP($A23,'8 Oct - LIVE LDS Data'!$A$3:$AAD$1504,72,FALSE))</f>
        <v>45317</v>
      </c>
      <c r="AH23" s="7565">
        <f>IF(VLOOKUP($A23,'8 Oct - LIVE LDS Data'!$A$3:$AAD$1504,73,FALSE)=0/1/1900,"",VLOOKUP($A23,'8 Oct - LIVE LDS Data'!$A$3:$AAD$1504,73,FALSE))</f>
        <v>45763</v>
      </c>
      <c r="AI23" s="7565" t="str">
        <f>IF(VLOOKUP($A23,'8 Oct - LIVE LDS Data'!$A$3:$AAD$1504,75,FALSE)=0/1/1900,"",VLOOKUP($A23,'8 Oct - LIVE LDS Data'!$A$3:$AAD$1504,75,FALSE))</f>
        <v/>
      </c>
      <c r="AJ23" s="7565">
        <f>IF(VLOOKUP($A23,'8 Oct - LIVE LDS Data'!$A$3:$AAD$1504,76,FALSE)=0/1/1900,"",VLOOKUP($A23,'8 Oct - LIVE LDS Data'!$A$3:$AAD$1504,76,FALSE))</f>
        <v>45686</v>
      </c>
    </row>
    <row r="24" spans="1:36" s="610" customFormat="1" ht="40" customHeight="1" x14ac:dyDescent="0.2">
      <c r="A24" s="7568" t="s">
        <v>419</v>
      </c>
      <c r="B24" s="7568" t="s">
        <v>420</v>
      </c>
      <c r="C24" s="7568" t="s">
        <v>420</v>
      </c>
      <c r="D24" s="7558" t="str">
        <f>IF(VLOOKUP($A24,'8 Oct - LIVE LDS Data'!$A$3:$AAD$1504,4,FALSE)=0/1/1900,"",VLOOKUP($A24,'8 Oct - LIVE LDS Data'!$A$3:$AAD$1504,4,FALSE))</f>
        <v>Places for Everyone (PFE)</v>
      </c>
      <c r="E24" s="7559" t="str">
        <f>IF(VLOOKUP($A24,'8 Oct - LIVE LDS Data'!$A$3:$AAD$1504,8,FALSE)=0/1/1900,"",VLOOKUP($A24,'8 Oct - LIVE LDS Data'!$A$3:$AAD$1504,8,FALSE))</f>
        <v>N</v>
      </c>
      <c r="F24" s="7559" t="str">
        <f>IF(VLOOKUP($A24,'8 Oct - LIVE LDS Data'!$A$3:$AAD$1504,9,FALSE)=0/1/1900,"",VLOOKUP($A24,'8 Oct - LIVE LDS Data'!$A$3:$AAD$1504,9,FALSE))</f>
        <v>Y</v>
      </c>
      <c r="G24" s="7560">
        <f>IF(VLOOKUP($A24,'8 Oct - LIVE LDS Data'!$A$3:$AAD$1504,10,FALSE)=0/1/1900,"",VLOOKUP($A24,'8 Oct - LIVE LDS Data'!$A$3:$AAD$1504,10,FALSE))</f>
        <v>45372</v>
      </c>
      <c r="H24" s="7314" t="str">
        <f>IF(VLOOKUP($A24,'8 Oct - LIVE LDS Data'!$A$3:$AAD$1504,79,FALSE)=0/1/1900,"",VLOOKUP($A24,'8 Oct - LIVE LDS Data'!$A$3:$AAD$1504,79,FALSE))</f>
        <v>Adopted March 2024</v>
      </c>
      <c r="I24" s="7561" t="str">
        <f>IF(VLOOKUP($A24,'8 Oct - LIVE LDS Data'!$A$3:$AAD$1504,30,FALSE)=0/1/1900,"",VLOOKUP($A24,'8 Oct - LIVE LDS Data'!$A$3:$AAD$1504,30,FALSE))</f>
        <v>2023</v>
      </c>
      <c r="J24" s="7562" t="str">
        <f>IF(VLOOKUP($A24,'8 Oct - LIVE LDS Data'!$A$3:$AAD$1504,33,FALSE)=0/1/1900,"",VLOOKUP($A24,'8 Oct - LIVE LDS Data'!$A$3:$AAD$1504,33,FALSE))</f>
        <v/>
      </c>
      <c r="K24" s="7562" t="str">
        <f>IF(VLOOKUP($A24,'8 Oct - LIVE LDS Data'!$A$3:$AAD$1504,34,FALSE)=0/1/1900,"",VLOOKUP($A24,'8 Oct - LIVE LDS Data'!$A$3:$AAD$1504,34,FALSE))</f>
        <v/>
      </c>
      <c r="L24" s="7562" t="str">
        <f>IF(VLOOKUP($A24,'8 Oct - LIVE LDS Data'!$A$3:$AAD$1504,40,FALSE)=0/1/1900,"",VLOOKUP($A24,'8 Oct - LIVE LDS Data'!$A$3:$AAD$1504,40,FALSE))</f>
        <v/>
      </c>
      <c r="M24" s="7562" t="str">
        <f>IF(VLOOKUP($A24,'8 Oct - LIVE LDS Data'!$A$3:$AAD$1504,41,FALSE)=0/1/1900,"",VLOOKUP($A24,'8 Oct - LIVE LDS Data'!$A$3:$AAD$1504,41,FALSE))</f>
        <v/>
      </c>
      <c r="N24" s="7562" t="str">
        <f>IF(VLOOKUP($A24,'8 Oct - LIVE LDS Data'!$A$3:$AAD$1504,47,FALSE)=0/1/1900,"",VLOOKUP($A24,'8 Oct - LIVE LDS Data'!$A$3:$AAD$1504,47,FALSE))</f>
        <v/>
      </c>
      <c r="O24" s="7562" t="str">
        <f>IF(VLOOKUP($A24,'8 Oct - LIVE LDS Data'!$A$3:$AAD$1504,48,FALSE)=0/1/1900,"",VLOOKUP($A24,'8 Oct - LIVE LDS Data'!$A$3:$AAD$1504,48,FALSE))</f>
        <v/>
      </c>
      <c r="P24" s="7562" t="str">
        <f>IF(VLOOKUP($A24,'8 Oct - LIVE LDS Data'!$A$3:$AAD$1504,54,FALSE)=0/1/1900,"",VLOOKUP($A24,'8 Oct - LIVE LDS Data'!$A$3:$AAD$1504,54,FALSE))</f>
        <v/>
      </c>
      <c r="Q24" s="7562" t="str">
        <f>IF(VLOOKUP($A24,'8 Oct - LIVE LDS Data'!$A$3:$AAD$1504,55,FALSE)=0/1/1900,"",VLOOKUP($A24,'8 Oct - LIVE LDS Data'!$A$3:$AAD$1504,55,FALSE))</f>
        <v/>
      </c>
      <c r="R24" s="7562" t="str">
        <f>IF(VLOOKUP($A24,'8 Oct - LIVE LDS Data'!$A$3:$AAD$1504,60,FALSE)=0/1/1900,"",VLOOKUP($A24,'8 Oct - LIVE LDS Data'!$A$3:$AAD$1504,60,FALSE))</f>
        <v/>
      </c>
      <c r="S24" s="7562">
        <f>IF(VLOOKUP($A24,'8 Oct - LIVE LDS Data'!$A$3:$AAD$1504,61,FALSE)=0/1/1900,"",VLOOKUP($A24,'8 Oct - LIVE LDS Data'!$A$3:$AAD$1504,61,FALSE))</f>
        <v>44417</v>
      </c>
      <c r="T24" s="7562">
        <f>IF(VLOOKUP($A24,'8 Oct - LIVE LDS Data'!$A$3:$AAD$1504,63,FALSE)=0/1/1900,"",VLOOKUP($A24,'8 Oct - LIVE LDS Data'!$A$3:$AAD$1504,63,FALSE))</f>
        <v>44562</v>
      </c>
      <c r="U24" s="7562">
        <f>IF(VLOOKUP($A24,'8 Oct - LIVE LDS Data'!$A$3:$AAD$1504,64,FALSE)=0/1/1900,"",VLOOKUP($A24,'8 Oct - LIVE LDS Data'!$A$3:$AAD$1504,64,FALSE))</f>
        <v>44606</v>
      </c>
      <c r="V24" s="7562" t="s">
        <v>3757</v>
      </c>
      <c r="W24" s="7562" t="s">
        <v>3757</v>
      </c>
      <c r="X24" s="7564"/>
      <c r="Y24" s="7562"/>
      <c r="Z24" s="7562"/>
      <c r="AA24" s="7562"/>
      <c r="AB24" s="7562"/>
      <c r="AC24" s="7562"/>
      <c r="AD24" s="7562" t="s">
        <v>8102</v>
      </c>
      <c r="AE24" s="7562"/>
      <c r="AF24" s="7562"/>
      <c r="AG24" s="7565" t="str">
        <f>IF(VLOOKUP($A24,'8 Oct - LIVE LDS Data'!$A$3:$AAD$1504,72,FALSE)=0/1/1900,"",VLOOKUP($A24,'8 Oct - LIVE LDS Data'!$A$3:$AAD$1504,72,FALSE))</f>
        <v/>
      </c>
      <c r="AH24" s="7565" t="str">
        <f>IF(VLOOKUP($A24,'8 Oct - LIVE LDS Data'!$A$3:$AAD$1504,73,FALSE)=0/1/1900,"",VLOOKUP($A24,'8 Oct - LIVE LDS Data'!$A$3:$AAD$1504,73,FALSE))</f>
        <v/>
      </c>
      <c r="AI24" s="7565" t="str">
        <f>IF(VLOOKUP($A24,'8 Oct - LIVE LDS Data'!$A$3:$AAD$1504,75,FALSE)=0/1/1900,"",VLOOKUP($A24,'8 Oct - LIVE LDS Data'!$A$3:$AAD$1504,75,FALSE))</f>
        <v/>
      </c>
      <c r="AJ24" s="7565">
        <f>IF(VLOOKUP($A24,'8 Oct - LIVE LDS Data'!$A$3:$AAD$1504,76,FALSE)=0/1/1900,"",VLOOKUP($A24,'8 Oct - LIVE LDS Data'!$A$3:$AAD$1504,76,FALSE))</f>
        <v>44440</v>
      </c>
    </row>
    <row r="25" spans="1:36" s="610" customFormat="1" ht="40" customHeight="1" x14ac:dyDescent="0.2">
      <c r="A25" s="2855" t="s">
        <v>437</v>
      </c>
      <c r="B25" s="2855"/>
      <c r="C25" s="2855" t="s">
        <v>438</v>
      </c>
      <c r="D25" s="7558" t="str">
        <f>IF(VLOOKUP($A25,'8 Oct - LIVE LDS Data'!$A$3:$AAD$1504,4,FALSE)=0/1/1900,"",VLOOKUP($A25,'8 Oct - LIVE LDS Data'!$A$3:$AAD$1504,4,FALSE))</f>
        <v>South East Lincolnshire Local Plan Review</v>
      </c>
      <c r="E25" s="7559" t="str">
        <f>IF(VLOOKUP($A25,'8 Oct - LIVE LDS Data'!$A$3:$AAD$1504,8,FALSE)=0/1/1900,"",VLOOKUP($A25,'8 Oct - LIVE LDS Data'!$A$3:$AAD$1504,8,FALSE))</f>
        <v/>
      </c>
      <c r="F25" s="7559" t="str">
        <f>IF(VLOOKUP($A25,'8 Oct - LIVE LDS Data'!$A$3:$AAD$1504,9,FALSE)=0/1/1900,"",VLOOKUP($A25,'8 Oct - LIVE LDS Data'!$A$3:$AAD$1504,9,FALSE))</f>
        <v/>
      </c>
      <c r="G25" s="7560">
        <f>IF(VLOOKUP($A25,'8 Oct - LIVE LDS Data'!$A$3:$AAD$1504,10,FALSE)=0/1/1900,"",VLOOKUP($A25,'8 Oct - LIVE LDS Data'!$A$3:$AAD$1504,10,FALSE))</f>
        <v>43532</v>
      </c>
      <c r="H25" s="7314" t="str">
        <f>IF(VLOOKUP($A25,'8 Oct - LIVE LDS Data'!$A$3:$AAD$1504,79,FALSE)=0/1/1900,"",VLOOKUP($A25,'8 Oct - LIVE LDS Data'!$A$3:$AAD$1504,79,FALSE))</f>
        <v>self-reviewed
new plan to be submitted under new system</v>
      </c>
      <c r="I25" s="7561">
        <f>IF(VLOOKUP($A25,'8 Oct - LIVE LDS Data'!$A$3:$AAD$1504,30,FALSE)=0/1/1900,"",VLOOKUP($A25,'8 Oct - LIVE LDS Data'!$A$3:$AAD$1504,30,FALSE))</f>
        <v>42887</v>
      </c>
      <c r="J25" s="7562" t="str">
        <f>IF(VLOOKUP($A25,'8 Oct - LIVE LDS Data'!$A$3:$AAD$1504,33,FALSE)=0/1/1900,"",VLOOKUP($A25,'8 Oct - LIVE LDS Data'!$A$3:$AAD$1504,33,FALSE))</f>
        <v/>
      </c>
      <c r="K25" s="7562" t="str">
        <f>IF(VLOOKUP($A25,'8 Oct - LIVE LDS Data'!$A$3:$AAD$1504,34,FALSE)=0/1/1900,"",VLOOKUP($A25,'8 Oct - LIVE LDS Data'!$A$3:$AAD$1504,34,FALSE))</f>
        <v/>
      </c>
      <c r="L25" s="7562" t="str">
        <f>IF(VLOOKUP($A25,'8 Oct - LIVE LDS Data'!$A$3:$AAD$1504,40,FALSE)=0/1/1900,"",VLOOKUP($A25,'8 Oct - LIVE LDS Data'!$A$3:$AAD$1504,40,FALSE))</f>
        <v/>
      </c>
      <c r="M25" s="7562" t="str">
        <f>IF(VLOOKUP($A25,'8 Oct - LIVE LDS Data'!$A$3:$AAD$1504,41,FALSE)=0/1/1900,"",VLOOKUP($A25,'8 Oct - LIVE LDS Data'!$A$3:$AAD$1504,41,FALSE))</f>
        <v/>
      </c>
      <c r="N25" s="7562" t="str">
        <f>IF(VLOOKUP($A25,'8 Oct - LIVE LDS Data'!$A$3:$AAD$1504,47,FALSE)=0/1/1900,"",VLOOKUP($A25,'8 Oct - LIVE LDS Data'!$A$3:$AAD$1504,47,FALSE))</f>
        <v/>
      </c>
      <c r="O25" s="7562" t="str">
        <f>IF(VLOOKUP($A25,'8 Oct - LIVE LDS Data'!$A$3:$AAD$1504,48,FALSE)=0/1/1900,"",VLOOKUP($A25,'8 Oct - LIVE LDS Data'!$A$3:$AAD$1504,48,FALSE))</f>
        <v/>
      </c>
      <c r="P25" s="7562" t="str">
        <f>IF(VLOOKUP($A25,'8 Oct - LIVE LDS Data'!$A$3:$AAD$1504,54,FALSE)=0/1/1900,"",VLOOKUP($A25,'8 Oct - LIVE LDS Data'!$A$3:$AAD$1504,54,FALSE))</f>
        <v/>
      </c>
      <c r="Q25" s="7562" t="str">
        <f>IF(VLOOKUP($A25,'8 Oct - LIVE LDS Data'!$A$3:$AAD$1504,55,FALSE)=0/1/1900,"",VLOOKUP($A25,'8 Oct - LIVE LDS Data'!$A$3:$AAD$1504,55,FALSE))</f>
        <v/>
      </c>
      <c r="R25" s="7562" t="str">
        <f>IF(VLOOKUP($A25,'8 Oct - LIVE LDS Data'!$A$3:$AAD$1504,60,FALSE)=0/1/1900,"",VLOOKUP($A25,'8 Oct - LIVE LDS Data'!$A$3:$AAD$1504,60,FALSE))</f>
        <v/>
      </c>
      <c r="S25" s="7562"/>
      <c r="T25" s="7562" t="str">
        <f>IF(VLOOKUP($A25,'8 Oct - LIVE LDS Data'!$A$3:$AAD$1504,63,FALSE)=0/1/1900,"",VLOOKUP($A25,'8 Oct - LIVE LDS Data'!$A$3:$AAD$1504,63,FALSE))</f>
        <v/>
      </c>
      <c r="U25" s="7562" t="str">
        <f>IF(VLOOKUP($A25,'8 Oct - LIVE LDS Data'!$A$3:$AAD$1504,64,FALSE)=0/1/1900,"",VLOOKUP($A25,'8 Oct - LIVE LDS Data'!$A$3:$AAD$1504,64,FALSE))</f>
        <v/>
      </c>
      <c r="V25" s="7562" t="s">
        <v>3757</v>
      </c>
      <c r="W25" s="7562" t="s">
        <v>226</v>
      </c>
      <c r="X25" s="7564"/>
      <c r="Y25" s="7562"/>
      <c r="Z25" s="7562"/>
      <c r="AA25" s="7562"/>
      <c r="AB25" s="7562"/>
      <c r="AC25" s="7562"/>
      <c r="AD25" s="7562"/>
      <c r="AE25" s="7562"/>
      <c r="AF25" s="7562"/>
      <c r="AG25" s="7565">
        <f>IF(VLOOKUP($A25,'8 Oct - LIVE LDS Data'!$A$3:$AAD$1504,72,FALSE)=0/1/1900,"",VLOOKUP($A25,'8 Oct - LIVE LDS Data'!$A$3:$AAD$1504,72,FALSE))</f>
        <v>45933</v>
      </c>
      <c r="AH25" s="7565" t="str">
        <f>IF(VLOOKUP($A25,'8 Oct - LIVE LDS Data'!$A$3:$AAD$1504,73,FALSE)=0/1/1900,"",VLOOKUP($A25,'8 Oct - LIVE LDS Data'!$A$3:$AAD$1504,73,FALSE))</f>
        <v/>
      </c>
      <c r="AI25" s="7565" t="str">
        <f>IF(VLOOKUP($A25,'8 Oct - LIVE LDS Data'!$A$3:$AAD$1504,75,FALSE)=0/1/1900,"",VLOOKUP($A25,'8 Oct - LIVE LDS Data'!$A$3:$AAD$1504,75,FALSE))</f>
        <v/>
      </c>
      <c r="AJ25" s="7565" t="str">
        <f>IF(VLOOKUP($A25,'8 Oct - LIVE LDS Data'!$A$3:$AAD$1504,76,FALSE)=0/1/1900,"",VLOOKUP($A25,'8 Oct - LIVE LDS Data'!$A$3:$AAD$1504,76,FALSE))</f>
        <v/>
      </c>
    </row>
    <row r="26" spans="1:36" s="610" customFormat="1" ht="40" customHeight="1" x14ac:dyDescent="0.2">
      <c r="A26" s="2855" t="s">
        <v>447</v>
      </c>
      <c r="B26" s="2855"/>
      <c r="C26" s="2858" t="s">
        <v>448</v>
      </c>
      <c r="D26" s="7558" t="str">
        <f>IF(VLOOKUP($A26,'8 Oct - LIVE LDS Data'!$A$3:$AAD$1504,4,FALSE)=0/1/1900,"",VLOOKUP($A26,'8 Oct - LIVE LDS Data'!$A$3:$AAD$1504,4,FALSE))</f>
        <v>BCP Plan</v>
      </c>
      <c r="E26" s="7559" t="str">
        <f>IF(VLOOKUP($A26,'8 Oct - LIVE LDS Data'!$A$3:$AAD$1504,8,FALSE)=0/1/1900,"",VLOOKUP($A26,'8 Oct - LIVE LDS Data'!$A$3:$AAD$1504,8,FALSE))</f>
        <v/>
      </c>
      <c r="F26" s="7559" t="str">
        <f>IF(VLOOKUP($A26,'8 Oct - LIVE LDS Data'!$A$3:$AAD$1504,9,FALSE)=0/1/1900,"",VLOOKUP($A26,'8 Oct - LIVE LDS Data'!$A$3:$AAD$1504,9,FALSE))</f>
        <v/>
      </c>
      <c r="G26" s="7560" t="str">
        <f>IF(VLOOKUP($A26,'8 Oct - LIVE LDS Data'!$A$3:$AAD$1504,10,FALSE)=0/1/1900,"",VLOOKUP($A26,'8 Oct - LIVE LDS Data'!$A$3:$AAD$1504,10,FALSE))</f>
        <v>new lpa</v>
      </c>
      <c r="H26" s="7314" t="str">
        <f>IF(VLOOKUP($A26,'8 Oct - LIVE LDS Data'!$A$3:$AAD$1504,79,FALSE)=0/1/1900,"",VLOOKUP($A26,'8 Oct - LIVE LDS Data'!$A$3:$AAD$1504,79,FALSE))</f>
        <v>new plan to be prepared under new system</v>
      </c>
      <c r="I26" s="7561">
        <f>IF(VLOOKUP($A26,'8 Oct - LIVE LDS Data'!$A$3:$AAD$1504,30,FALSE)=0/1/1900,"",VLOOKUP($A26,'8 Oct - LIVE LDS Data'!$A$3:$AAD$1504,30,FALSE))</f>
        <v>45778</v>
      </c>
      <c r="J26" s="7562">
        <f>IF(VLOOKUP($A26,'8 Oct - LIVE LDS Data'!$A$3:$AAD$1504,33,FALSE)=0/1/1900,"",VLOOKUP($A26,'8 Oct - LIVE LDS Data'!$A$3:$AAD$1504,33,FALSE))</f>
        <v>46235</v>
      </c>
      <c r="K26" s="7562" t="str">
        <f>IF(VLOOKUP($A26,'8 Oct - LIVE LDS Data'!$A$3:$AAD$1504,34,FALSE)=0/1/1900,"",VLOOKUP($A26,'8 Oct - LIVE LDS Data'!$A$3:$AAD$1504,34,FALSE))</f>
        <v/>
      </c>
      <c r="L26" s="7562" t="str">
        <f>IF(VLOOKUP($A26,'8 Oct - LIVE LDS Data'!$A$3:$AAD$1504,40,FALSE)=0/1/1900,"",VLOOKUP($A26,'8 Oct - LIVE LDS Data'!$A$3:$AAD$1504,40,FALSE))</f>
        <v/>
      </c>
      <c r="M26" s="7562" t="str">
        <f>IF(VLOOKUP($A26,'8 Oct - LIVE LDS Data'!$A$3:$AAD$1504,41,FALSE)=0/1/1900,"",VLOOKUP($A26,'8 Oct - LIVE LDS Data'!$A$3:$AAD$1504,41,FALSE))</f>
        <v/>
      </c>
      <c r="N26" s="7562" t="str">
        <f>IF(VLOOKUP($A26,'8 Oct - LIVE LDS Data'!$A$3:$AAD$1504,47,FALSE)=0/1/1900,"",VLOOKUP($A26,'8 Oct - LIVE LDS Data'!$A$3:$AAD$1504,47,FALSE))</f>
        <v/>
      </c>
      <c r="O26" s="7562" t="str">
        <f>IF(VLOOKUP($A26,'8 Oct - LIVE LDS Data'!$A$3:$AAD$1504,48,FALSE)=0/1/1900,"",VLOOKUP($A26,'8 Oct - LIVE LDS Data'!$A$3:$AAD$1504,48,FALSE))</f>
        <v/>
      </c>
      <c r="P26" s="7562" t="str">
        <f>IF(VLOOKUP($A26,'8 Oct - LIVE LDS Data'!$A$3:$AAD$1504,54,FALSE)=0/1/1900,"",VLOOKUP($A26,'8 Oct - LIVE LDS Data'!$A$3:$AAD$1504,54,FALSE))</f>
        <v/>
      </c>
      <c r="Q26" s="7562" t="str">
        <f>IF(VLOOKUP($A26,'8 Oct - LIVE LDS Data'!$A$3:$AAD$1504,55,FALSE)=0/1/1900,"",VLOOKUP($A26,'8 Oct - LIVE LDS Data'!$A$3:$AAD$1504,55,FALSE))</f>
        <v/>
      </c>
      <c r="R26" s="7562">
        <f>IF(VLOOKUP($A26,'8 Oct - LIVE LDS Data'!$A$3:$AAD$1504,60,FALSE)=0/1/1900,"",VLOOKUP($A26,'8 Oct - LIVE LDS Data'!$A$3:$AAD$1504,60,FALSE))</f>
        <v>46631</v>
      </c>
      <c r="S26" s="7562" t="str">
        <f>IF(VLOOKUP($A26,'8 Oct - LIVE LDS Data'!$A$3:$AAD$1504,61,FALSE)=0/1/1900,"",VLOOKUP($A26,'8 Oct - LIVE LDS Data'!$A$3:$AAD$1504,61,FALSE))</f>
        <v/>
      </c>
      <c r="T26" s="7562">
        <f>IF(VLOOKUP($A26,'8 Oct - LIVE LDS Data'!$A$3:$AAD$1504,63,FALSE)=0/1/1900,"",VLOOKUP($A26,'8 Oct - LIVE LDS Data'!$A$3:$AAD$1504,63,FALSE))</f>
        <v>46813</v>
      </c>
      <c r="U26" s="7562" t="str">
        <f>IF(VLOOKUP($A26,'8 Oct - LIVE LDS Data'!$A$3:$AAD$1504,64,FALSE)=0/1/1900,"",VLOOKUP($A26,'8 Oct - LIVE LDS Data'!$A$3:$AAD$1504,64,FALSE))</f>
        <v/>
      </c>
      <c r="V26" s="7562" t="s">
        <v>3757</v>
      </c>
      <c r="W26" s="7562" t="s">
        <v>3757</v>
      </c>
      <c r="X26" s="7564"/>
      <c r="Y26" s="7562"/>
      <c r="Z26" s="7562"/>
      <c r="AA26" s="7562"/>
      <c r="AB26" s="7562"/>
      <c r="AC26" s="7562"/>
      <c r="AD26" s="7562"/>
      <c r="AE26" s="7562"/>
      <c r="AF26" s="7562"/>
      <c r="AG26" s="7565">
        <f>IF(VLOOKUP($A26,'8 Oct - LIVE LDS Data'!$A$3:$AAD$1504,72,FALSE)=0/1/1900,"",VLOOKUP($A26,'8 Oct - LIVE LDS Data'!$A$3:$AAD$1504,72,FALSE))</f>
        <v>45932</v>
      </c>
      <c r="AH26" s="7565">
        <f>IF(VLOOKUP($A26,'8 Oct - LIVE LDS Data'!$A$3:$AAD$1504,73,FALSE)=0/1/1900,"",VLOOKUP($A26,'8 Oct - LIVE LDS Data'!$A$3:$AAD$1504,73,FALSE))</f>
        <v>45834</v>
      </c>
      <c r="AI26" s="7565">
        <f>IF(VLOOKUP($A26,'8 Oct - LIVE LDS Data'!$A$3:$AAD$1504,75,FALSE)=0/1/1900,"",VLOOKUP($A26,'8 Oct - LIVE LDS Data'!$A$3:$AAD$1504,75,FALSE))</f>
        <v>45932</v>
      </c>
      <c r="AJ26" s="7565">
        <f>IF(VLOOKUP($A26,'8 Oct - LIVE LDS Data'!$A$3:$AAD$1504,76,FALSE)=0/1/1900,"",VLOOKUP($A26,'8 Oct - LIVE LDS Data'!$A$3:$AAD$1504,76,FALSE))</f>
        <v>45834</v>
      </c>
    </row>
    <row r="27" spans="1:36" s="610" customFormat="1" ht="40" customHeight="1" x14ac:dyDescent="0.2">
      <c r="A27" s="7568" t="s">
        <v>472</v>
      </c>
      <c r="B27" s="7568" t="s">
        <v>473</v>
      </c>
      <c r="C27" s="7568" t="s">
        <v>473</v>
      </c>
      <c r="D27" s="7558" t="str">
        <f>IF(VLOOKUP($A27,'8 Oct - LIVE LDS Data'!$A$3:$AAD$1504,4,FALSE)=0/1/1900,"",VLOOKUP($A27,'8 Oct - LIVE LDS Data'!$A$3:$AAD$1504,4,FALSE))</f>
        <v>Bracknell Forest Local Plan</v>
      </c>
      <c r="E27" s="7559" t="str">
        <f>IF(VLOOKUP($A27,'8 Oct - LIVE LDS Data'!$A$3:$AAD$1504,8,FALSE)=0/1/1900,"",VLOOKUP($A27,'8 Oct - LIVE LDS Data'!$A$3:$AAD$1504,8,FALSE))</f>
        <v>N</v>
      </c>
      <c r="F27" s="7559" t="str">
        <f>IF(VLOOKUP($A27,'8 Oct - LIVE LDS Data'!$A$3:$AAD$1504,9,FALSE)=0/1/1900,"",VLOOKUP($A27,'8 Oct - LIVE LDS Data'!$A$3:$AAD$1504,9,FALSE))</f>
        <v>N</v>
      </c>
      <c r="G27" s="7560">
        <f>IF(VLOOKUP($A27,'8 Oct - LIVE LDS Data'!$A$3:$AAD$1504,10,FALSE)=0/1/1900,"",VLOOKUP($A27,'8 Oct - LIVE LDS Data'!$A$3:$AAD$1504,10,FALSE))</f>
        <v>45370</v>
      </c>
      <c r="H27" s="7314" t="str">
        <f>IF(VLOOKUP($A27,'8 Oct - LIVE LDS Data'!$A$3:$AAD$1504,79,FALSE)=0/1/1900,"",VLOOKUP($A27,'8 Oct - LIVE LDS Data'!$A$3:$AAD$1504,79,FALSE))</f>
        <v>new plan to be prepared under new system</v>
      </c>
      <c r="I27" s="7561">
        <f>IF(VLOOKUP($A27,'8 Oct - LIVE LDS Data'!$A$3:$AAD$1504,30,FALSE)=0/1/1900,"",VLOOKUP($A27,'8 Oct - LIVE LDS Data'!$A$3:$AAD$1504,30,FALSE))</f>
        <v>45717</v>
      </c>
      <c r="J27" s="7562">
        <f>IF(VLOOKUP($A27,'8 Oct - LIVE LDS Data'!$A$3:$AAD$1504,33,FALSE)=0/1/1900,"",VLOOKUP($A27,'8 Oct - LIVE LDS Data'!$A$3:$AAD$1504,33,FALSE))</f>
        <v>46844</v>
      </c>
      <c r="K27" s="7562" t="str">
        <f>IF(VLOOKUP($A27,'8 Oct - LIVE LDS Data'!$A$3:$AAD$1504,34,FALSE)=0/1/1900,"",VLOOKUP($A27,'8 Oct - LIVE LDS Data'!$A$3:$AAD$1504,34,FALSE))</f>
        <v/>
      </c>
      <c r="L27" s="7562" t="str">
        <f>IF(VLOOKUP($A27,'8 Oct - LIVE LDS Data'!$A$3:$AAD$1504,40,FALSE)=0/1/1900,"",VLOOKUP($A27,'8 Oct - LIVE LDS Data'!$A$3:$AAD$1504,40,FALSE))</f>
        <v/>
      </c>
      <c r="M27" s="7562" t="str">
        <f>IF(VLOOKUP($A27,'8 Oct - LIVE LDS Data'!$A$3:$AAD$1504,41,FALSE)=0/1/1900,"",VLOOKUP($A27,'8 Oct - LIVE LDS Data'!$A$3:$AAD$1504,41,FALSE))</f>
        <v/>
      </c>
      <c r="N27" s="7562" t="str">
        <f>IF(VLOOKUP($A27,'8 Oct - LIVE LDS Data'!$A$3:$AAD$1504,47,FALSE)=0/1/1900,"",VLOOKUP($A27,'8 Oct - LIVE LDS Data'!$A$3:$AAD$1504,47,FALSE))</f>
        <v/>
      </c>
      <c r="O27" s="7562" t="str">
        <f>IF(VLOOKUP($A27,'8 Oct - LIVE LDS Data'!$A$3:$AAD$1504,48,FALSE)=0/1/1900,"",VLOOKUP($A27,'8 Oct - LIVE LDS Data'!$A$3:$AAD$1504,48,FALSE))</f>
        <v/>
      </c>
      <c r="P27" s="7562" t="str">
        <f>IF(VLOOKUP($A27,'8 Oct - LIVE LDS Data'!$A$3:$AAD$1504,54,FALSE)=0/1/1900,"",VLOOKUP($A27,'8 Oct - LIVE LDS Data'!$A$3:$AAD$1504,54,FALSE))</f>
        <v/>
      </c>
      <c r="Q27" s="7562" t="str">
        <f>IF(VLOOKUP($A27,'8 Oct - LIVE LDS Data'!$A$3:$AAD$1504,55,FALSE)=0/1/1900,"",VLOOKUP($A27,'8 Oct - LIVE LDS Data'!$A$3:$AAD$1504,55,FALSE))</f>
        <v/>
      </c>
      <c r="R27" s="7562">
        <f>IF(VLOOKUP($A27,'8 Oct - LIVE LDS Data'!$A$3:$AAD$1504,60,FALSE)=0/1/1900,"",VLOOKUP($A27,'8 Oct - LIVE LDS Data'!$A$3:$AAD$1504,60,FALSE))</f>
        <v>47209</v>
      </c>
      <c r="S27" s="7562" t="str">
        <f>IF(VLOOKUP($A27,'8 Oct - LIVE LDS Data'!$A$3:$AAD$1504,61,FALSE)=0/1/1900,"",VLOOKUP($A27,'8 Oct - LIVE LDS Data'!$A$3:$AAD$1504,61,FALSE))</f>
        <v/>
      </c>
      <c r="T27" s="7562">
        <f>IF(VLOOKUP($A27,'8 Oct - LIVE LDS Data'!$A$3:$AAD$1504,63,FALSE)=0/1/1900,"",VLOOKUP($A27,'8 Oct - LIVE LDS Data'!$A$3:$AAD$1504,63,FALSE))</f>
        <v>47392</v>
      </c>
      <c r="U27" s="7562" t="str">
        <f>IF(VLOOKUP($A27,'8 Oct - LIVE LDS Data'!$A$3:$AAD$1504,64,FALSE)=0/1/1900,"",VLOOKUP($A27,'8 Oct - LIVE LDS Data'!$A$3:$AAD$1504,64,FALSE))</f>
        <v/>
      </c>
      <c r="V27" s="7562" t="s">
        <v>3757</v>
      </c>
      <c r="W27" s="7562" t="s">
        <v>3757</v>
      </c>
      <c r="X27" s="7564"/>
      <c r="Y27" s="7562"/>
      <c r="Z27" s="7562"/>
      <c r="AA27" s="7562"/>
      <c r="AB27" s="7562"/>
      <c r="AC27" s="7562"/>
      <c r="AD27" s="7562" t="s">
        <v>8102</v>
      </c>
      <c r="AE27" s="7562"/>
      <c r="AF27" s="7562"/>
      <c r="AG27" s="7565" t="str">
        <f>IF(VLOOKUP($A27,'8 Oct - LIVE LDS Data'!$A$3:$AAD$1504,72,FALSE)=0/1/1900,"",VLOOKUP($A27,'8 Oct - LIVE LDS Data'!$A$3:$AAD$1504,72,FALSE))</f>
        <v/>
      </c>
      <c r="AH27" s="7565">
        <f>IF(VLOOKUP($A27,'8 Oct - LIVE LDS Data'!$A$3:$AAD$1504,73,FALSE)=0/1/1900,"",VLOOKUP($A27,'8 Oct - LIVE LDS Data'!$A$3:$AAD$1504,73,FALSE))</f>
        <v>45888</v>
      </c>
      <c r="AI27" s="7565">
        <f>IF(VLOOKUP($A27,'8 Oct - LIVE LDS Data'!$A$3:$AAD$1504,75,FALSE)=0/1/1900,"",VLOOKUP($A27,'8 Oct - LIVE LDS Data'!$A$3:$AAD$1504,75,FALSE))</f>
        <v>44309</v>
      </c>
      <c r="AJ27" s="7565">
        <f>IF(VLOOKUP($A27,'8 Oct - LIVE LDS Data'!$A$3:$AAD$1504,76,FALSE)=0/1/1900,"",VLOOKUP($A27,'8 Oct - LIVE LDS Data'!$A$3:$AAD$1504,76,FALSE))</f>
        <v>45888</v>
      </c>
    </row>
    <row r="28" spans="1:36" s="610" customFormat="1" ht="40" customHeight="1" x14ac:dyDescent="0.2">
      <c r="A28" s="2855" t="s">
        <v>484</v>
      </c>
      <c r="B28" s="2855"/>
      <c r="C28" s="2855" t="s">
        <v>485</v>
      </c>
      <c r="D28" s="7558" t="str">
        <f>IF(VLOOKUP($A28,'8 Oct - LIVE LDS Data'!$A$3:$AAD$1504,4,FALSE)=0/1/1900,"",VLOOKUP($A28,'8 Oct - LIVE LDS Data'!$A$3:$AAD$1504,4,FALSE))</f>
        <v>Bradford District Local Plan</v>
      </c>
      <c r="E28" s="7559" t="str">
        <f>IF(VLOOKUP($A28,'8 Oct - LIVE LDS Data'!$A$3:$AAD$1504,8,FALSE)=0/1/1900,"",VLOOKUP($A28,'8 Oct - LIVE LDS Data'!$A$3:$AAD$1504,8,FALSE))</f>
        <v>N</v>
      </c>
      <c r="F28" s="7559" t="str">
        <f>IF(VLOOKUP($A28,'8 Oct - LIVE LDS Data'!$A$3:$AAD$1504,9,FALSE)=0/1/1900,"",VLOOKUP($A28,'8 Oct - LIVE LDS Data'!$A$3:$AAD$1504,9,FALSE))</f>
        <v>N</v>
      </c>
      <c r="G28" s="7560">
        <f>IF(VLOOKUP($A28,'8 Oct - LIVE LDS Data'!$A$3:$AAD$1504,10,FALSE)=0/1/1900,"",VLOOKUP($A28,'8 Oct - LIVE LDS Data'!$A$3:$AAD$1504,10,FALSE))</f>
        <v>42934</v>
      </c>
      <c r="H28" s="7314" t="str">
        <f>IF(VLOOKUP($A28,'8 Oct - LIVE LDS Data'!$A$3:$AAD$1504,79,FALSE)=0/1/1900,"",VLOOKUP($A28,'8 Oct - LIVE LDS Data'!$A$3:$AAD$1504,79,FALSE))</f>
        <v>Reg 18 completed
[Reg 19 exp. Oct-2025]</v>
      </c>
      <c r="I28" s="7561">
        <f>IF(VLOOKUP($A28,'8 Oct - LIVE LDS Data'!$A$3:$AAD$1504,30,FALSE)=0/1/1900,"",VLOOKUP($A28,'8 Oct - LIVE LDS Data'!$A$3:$AAD$1504,30,FALSE))</f>
        <v>45717</v>
      </c>
      <c r="J28" s="7562">
        <f>IF(VLOOKUP($A28,'8 Oct - LIVE LDS Data'!$A$3:$AAD$1504,33,FALSE)=0/1/1900,"",VLOOKUP($A28,'8 Oct - LIVE LDS Data'!$A$3:$AAD$1504,33,FALSE))</f>
        <v>43405</v>
      </c>
      <c r="K28" s="7562">
        <f>IF(VLOOKUP($A28,'8 Oct - LIVE LDS Data'!$A$3:$AAD$1504,34,FALSE)=0/1/1900,"",VLOOKUP($A28,'8 Oct - LIVE LDS Data'!$A$3:$AAD$1504,34,FALSE))</f>
        <v>43476</v>
      </c>
      <c r="L28" s="7562">
        <f>IF(VLOOKUP($A28,'8 Oct - LIVE LDS Data'!$A$3:$AAD$1504,40,FALSE)=0/1/1900,"",VLOOKUP($A28,'8 Oct - LIVE LDS Data'!$A$3:$AAD$1504,40,FALSE))</f>
        <v>43586</v>
      </c>
      <c r="M28" s="7562">
        <f>IF(VLOOKUP($A28,'8 Oct - LIVE LDS Data'!$A$3:$AAD$1504,41,FALSE)=0/1/1900,"",VLOOKUP($A28,'8 Oct - LIVE LDS Data'!$A$3:$AAD$1504,41,FALSE))</f>
        <v>43676</v>
      </c>
      <c r="N28" s="7562">
        <f>IF(VLOOKUP($A28,'8 Oct - LIVE LDS Data'!$A$3:$AAD$1504,47,FALSE)=0/1/1900,"",VLOOKUP($A28,'8 Oct - LIVE LDS Data'!$A$3:$AAD$1504,47,FALSE))</f>
        <v>44228</v>
      </c>
      <c r="O28" s="7562">
        <f>IF(VLOOKUP($A28,'8 Oct - LIVE LDS Data'!$A$3:$AAD$1504,48,FALSE)=0/1/1900,"",VLOOKUP($A28,'8 Oct - LIVE LDS Data'!$A$3:$AAD$1504,48,FALSE))</f>
        <v>44235</v>
      </c>
      <c r="P28" s="7562" t="str">
        <f>IF(VLOOKUP($A28,'8 Oct - LIVE LDS Data'!$A$3:$AAD$1504,54,FALSE)=0/1/1900,"",VLOOKUP($A28,'8 Oct - LIVE LDS Data'!$A$3:$AAD$1504,54,FALSE))</f>
        <v/>
      </c>
      <c r="Q28" s="7562" t="str">
        <f>IF(VLOOKUP($A28,'8 Oct - LIVE LDS Data'!$A$3:$AAD$1504,55,FALSE)=0/1/1900,"",VLOOKUP($A28,'8 Oct - LIVE LDS Data'!$A$3:$AAD$1504,55,FALSE))</f>
        <v/>
      </c>
      <c r="R28" s="7562">
        <f>IF(VLOOKUP($A28,'8 Oct - LIVE LDS Data'!$A$3:$AAD$1504,60,FALSE)=0/1/1900,"",VLOOKUP($A28,'8 Oct - LIVE LDS Data'!$A$3:$AAD$1504,60,FALSE))</f>
        <v>45931</v>
      </c>
      <c r="S28" s="7562" t="str">
        <f>IF(VLOOKUP($A28,'8 Oct - LIVE LDS Data'!$A$3:$AAD$1504,61,FALSE)=0/1/1900,"",VLOOKUP($A28,'8 Oct - LIVE LDS Data'!$A$3:$AAD$1504,61,FALSE))</f>
        <v/>
      </c>
      <c r="T28" s="7562">
        <f>IF(VLOOKUP($A28,'8 Oct - LIVE LDS Data'!$A$3:$AAD$1504,63,FALSE)=0/1/1900,"",VLOOKUP($A28,'8 Oct - LIVE LDS Data'!$A$3:$AAD$1504,63,FALSE))</f>
        <v>46054</v>
      </c>
      <c r="U28" s="7562" t="str">
        <f>IF(VLOOKUP($A28,'8 Oct - LIVE LDS Data'!$A$3:$AAD$1504,64,FALSE)=0/1/1900,"",VLOOKUP($A28,'8 Oct - LIVE LDS Data'!$A$3:$AAD$1504,64,FALSE))</f>
        <v/>
      </c>
      <c r="V28" s="7562" t="s">
        <v>3757</v>
      </c>
      <c r="W28" s="7562" t="s">
        <v>90</v>
      </c>
      <c r="X28" s="7564"/>
      <c r="Y28" s="7562"/>
      <c r="Z28" s="7562"/>
      <c r="AA28" s="7562"/>
      <c r="AB28" s="7562"/>
      <c r="AC28" s="7562"/>
      <c r="AD28" s="7562"/>
      <c r="AE28" s="7562"/>
      <c r="AF28" s="7562"/>
      <c r="AG28" s="7565">
        <f>IF(VLOOKUP($A28,'8 Oct - LIVE LDS Data'!$A$3:$AAD$1504,72,FALSE)=0/1/1900,"",VLOOKUP($A28,'8 Oct - LIVE LDS Data'!$A$3:$AAD$1504,72,FALSE))</f>
        <v>45497</v>
      </c>
      <c r="AH28" s="7565">
        <f>IF(VLOOKUP($A28,'8 Oct - LIVE LDS Data'!$A$3:$AAD$1504,73,FALSE)=0/1/1900,"",VLOOKUP($A28,'8 Oct - LIVE LDS Data'!$A$3:$AAD$1504,73,FALSE))</f>
        <v>45763</v>
      </c>
      <c r="AI28" s="7565">
        <f>IF(VLOOKUP($A28,'8 Oct - LIVE LDS Data'!$A$3:$AAD$1504,75,FALSE)=0/1/1900,"",VLOOKUP($A28,'8 Oct - LIVE LDS Data'!$A$3:$AAD$1504,75,FALSE))</f>
        <v>45310</v>
      </c>
      <c r="AJ28" s="7565">
        <f>IF(VLOOKUP($A28,'8 Oct - LIVE LDS Data'!$A$3:$AAD$1504,76,FALSE)=0/1/1900,"",VLOOKUP($A28,'8 Oct - LIVE LDS Data'!$A$3:$AAD$1504,76,FALSE))</f>
        <v>45440</v>
      </c>
    </row>
    <row r="29" spans="1:36" s="610" customFormat="1" ht="40" customHeight="1" x14ac:dyDescent="0.2">
      <c r="A29" s="7566" t="s">
        <v>501</v>
      </c>
      <c r="B29" s="7566"/>
      <c r="C29" s="7566" t="s">
        <v>502</v>
      </c>
      <c r="D29" s="7558" t="str">
        <f>IF(VLOOKUP($A29,'8 Oct - LIVE LDS Data'!$A$3:$AAD$1504,4,FALSE)=0/1/1900,"",VLOOKUP($A29,'8 Oct - LIVE LDS Data'!$A$3:$AAD$1504,4,FALSE))</f>
        <v>Braintree Local Plan (North Essex Garden Communities) Section 1 Review</v>
      </c>
      <c r="E29" s="7559" t="str">
        <f>IF(VLOOKUP($A29,'8 Oct - LIVE LDS Data'!$A$3:$AAD$1504,8,FALSE)=0/1/1900,"",VLOOKUP($A29,'8 Oct - LIVE LDS Data'!$A$3:$AAD$1504,8,FALSE))</f>
        <v>Y</v>
      </c>
      <c r="F29" s="7559" t="str">
        <f>IF(VLOOKUP($A29,'8 Oct - LIVE LDS Data'!$A$3:$AAD$1504,9,FALSE)=0/1/1900,"",VLOOKUP($A29,'8 Oct - LIVE LDS Data'!$A$3:$AAD$1504,9,FALSE))</f>
        <v>N</v>
      </c>
      <c r="G29" s="7560">
        <f>IF(VLOOKUP($A29,'8 Oct - LIVE LDS Data'!$A$3:$AAD$1504,10,FALSE)=0/1/1900,"",VLOOKUP($A29,'8 Oct - LIVE LDS Data'!$A$3:$AAD$1504,10,FALSE))</f>
        <v>44249</v>
      </c>
      <c r="H29" s="7314" t="str">
        <f>IF(VLOOKUP($A29,'8 Oct - LIVE LDS Data'!$A$3:$AAD$1504,79,FALSE)=0/1/1900,"",VLOOKUP($A29,'8 Oct - LIVE LDS Data'!$A$3:$AAD$1504,79,FALSE))</f>
        <v>Reg 18 yet to start
[exp. Nov-2025]</v>
      </c>
      <c r="I29" s="7561">
        <f>IF(VLOOKUP($A29,'8 Oct - LIVE LDS Data'!$A$3:$AAD$1504,30,FALSE)=0/1/1900,"",VLOOKUP($A29,'8 Oct - LIVE LDS Data'!$A$3:$AAD$1504,30,FALSE))</f>
        <v>45901</v>
      </c>
      <c r="J29" s="7562">
        <f>IF(VLOOKUP($A29,'8 Oct - LIVE LDS Data'!$A$3:$AAD$1504,33,FALSE)=0/1/1900,"",VLOOKUP($A29,'8 Oct - LIVE LDS Data'!$A$3:$AAD$1504,33,FALSE))</f>
        <v>45658</v>
      </c>
      <c r="K29" s="7562">
        <f>IF(VLOOKUP($A29,'8 Oct - LIVE LDS Data'!$A$3:$AAD$1504,34,FALSE)=0/1/1900,"",VLOOKUP($A29,'8 Oct - LIVE LDS Data'!$A$3:$AAD$1504,34,FALSE))</f>
        <v>45677</v>
      </c>
      <c r="L29" s="7562">
        <f>IF(VLOOKUP($A29,'8 Oct - LIVE LDS Data'!$A$3:$AAD$1504,40,FALSE)=0/1/1900,"",VLOOKUP($A29,'8 Oct - LIVE LDS Data'!$A$3:$AAD$1504,40,FALSE))</f>
        <v>45962</v>
      </c>
      <c r="M29" s="7562" t="str">
        <f>IF(VLOOKUP($A29,'8 Oct - LIVE LDS Data'!$A$3:$AAD$1504,41,FALSE)=0/1/1900,"",VLOOKUP($A29,'8 Oct - LIVE LDS Data'!$A$3:$AAD$1504,41,FALSE))</f>
        <v/>
      </c>
      <c r="N29" s="7562" t="str">
        <f>IF(VLOOKUP($A29,'8 Oct - LIVE LDS Data'!$A$3:$AAD$1504,47,FALSE)=0/1/1900,"",VLOOKUP($A29,'8 Oct - LIVE LDS Data'!$A$3:$AAD$1504,47,FALSE))</f>
        <v/>
      </c>
      <c r="O29" s="7562" t="str">
        <f>IF(VLOOKUP($A29,'8 Oct - LIVE LDS Data'!$A$3:$AAD$1504,48,FALSE)=0/1/1900,"",VLOOKUP($A29,'8 Oct - LIVE LDS Data'!$A$3:$AAD$1504,48,FALSE))</f>
        <v/>
      </c>
      <c r="P29" s="7562" t="str">
        <f>IF(VLOOKUP($A29,'8 Oct - LIVE LDS Data'!$A$3:$AAD$1504,54,FALSE)=0/1/1900,"",VLOOKUP($A29,'8 Oct - LIVE LDS Data'!$A$3:$AAD$1504,54,FALSE))</f>
        <v/>
      </c>
      <c r="Q29" s="7562" t="str">
        <f>IF(VLOOKUP($A29,'8 Oct - LIVE LDS Data'!$A$3:$AAD$1504,55,FALSE)=0/1/1900,"",VLOOKUP($A29,'8 Oct - LIVE LDS Data'!$A$3:$AAD$1504,55,FALSE))</f>
        <v/>
      </c>
      <c r="R29" s="7562">
        <f>IF(VLOOKUP($A29,'8 Oct - LIVE LDS Data'!$A$3:$AAD$1504,60,FALSE)=0/1/1900,"",VLOOKUP($A29,'8 Oct - LIVE LDS Data'!$A$3:$AAD$1504,60,FALSE))</f>
        <v>46113</v>
      </c>
      <c r="S29" s="7562" t="str">
        <f>IF(VLOOKUP($A29,'8 Oct - LIVE LDS Data'!$A$3:$AAD$1504,61,FALSE)=0/1/1900,"",VLOOKUP($A29,'8 Oct - LIVE LDS Data'!$A$3:$AAD$1504,61,FALSE))</f>
        <v/>
      </c>
      <c r="T29" s="7562">
        <f>IF(VLOOKUP($A29,'8 Oct - LIVE LDS Data'!$A$3:$AAD$1504,63,FALSE)=0/1/1900,"",VLOOKUP($A29,'8 Oct - LIVE LDS Data'!$A$3:$AAD$1504,63,FALSE))</f>
        <v>46174</v>
      </c>
      <c r="U29" s="7562" t="str">
        <f>IF(VLOOKUP($A29,'8 Oct - LIVE LDS Data'!$A$3:$AAD$1504,64,FALSE)=0/1/1900,"",VLOOKUP($A29,'8 Oct - LIVE LDS Data'!$A$3:$AAD$1504,64,FALSE))</f>
        <v/>
      </c>
      <c r="V29" s="7562" t="s">
        <v>90</v>
      </c>
      <c r="W29" s="7562" t="s">
        <v>226</v>
      </c>
      <c r="X29" s="7564"/>
      <c r="Y29" s="7562"/>
      <c r="Z29" s="7562"/>
      <c r="AA29" s="7562"/>
      <c r="AB29" s="7562"/>
      <c r="AC29" s="7562"/>
      <c r="AD29" s="7562"/>
      <c r="AE29" s="7562"/>
      <c r="AF29" s="7562"/>
      <c r="AG29" s="7565">
        <f>IF(VLOOKUP($A29,'8 Oct - LIVE LDS Data'!$A$3:$AAD$1504,72,FALSE)=0/1/1900,"",VLOOKUP($A29,'8 Oct - LIVE LDS Data'!$A$3:$AAD$1504,72,FALSE))</f>
        <v>45763</v>
      </c>
      <c r="AH29" s="7565">
        <f>IF(VLOOKUP($A29,'8 Oct - LIVE LDS Data'!$A$3:$AAD$1504,73,FALSE)=0/1/1900,"",VLOOKUP($A29,'8 Oct - LIVE LDS Data'!$A$3:$AAD$1504,73,FALSE))</f>
        <v>45932</v>
      </c>
      <c r="AI29" s="7565">
        <f>IF(VLOOKUP($A29,'8 Oct - LIVE LDS Data'!$A$3:$AAD$1504,75,FALSE)=0/1/1900,"",VLOOKUP($A29,'8 Oct - LIVE LDS Data'!$A$3:$AAD$1504,75,FALSE))</f>
        <v>45686</v>
      </c>
      <c r="AJ29" s="7565">
        <f>IF(VLOOKUP($A29,'8 Oct - LIVE LDS Data'!$A$3:$AAD$1504,76,FALSE)=0/1/1900,"",VLOOKUP($A29,'8 Oct - LIVE LDS Data'!$A$3:$AAD$1504,76,FALSE))</f>
        <v>45575</v>
      </c>
    </row>
    <row r="30" spans="1:36" s="610" customFormat="1" ht="40" customHeight="1" x14ac:dyDescent="0.2">
      <c r="A30" s="2855" t="s">
        <v>511</v>
      </c>
      <c r="B30" s="2855"/>
      <c r="C30" s="2855" t="s">
        <v>512</v>
      </c>
      <c r="D30" s="7558" t="str">
        <f>IF(VLOOKUP($A30,'8 Oct - LIVE LDS Data'!$A$3:$AAD$1504,4,FALSE)=0/1/1900,"",VLOOKUP($A30,'8 Oct - LIVE LDS Data'!$A$3:$AAD$1504,4,FALSE))</f>
        <v>Breckland Local Plan Full Update 2024-2041</v>
      </c>
      <c r="E30" s="7559" t="str">
        <f>IF(VLOOKUP($A30,'8 Oct - LIVE LDS Data'!$A$3:$AAD$1504,8,FALSE)=0/1/1900,"",VLOOKUP($A30,'8 Oct - LIVE LDS Data'!$A$3:$AAD$1504,8,FALSE))</f>
        <v>N</v>
      </c>
      <c r="F30" s="7559" t="str">
        <f>IF(VLOOKUP($A30,'8 Oct - LIVE LDS Data'!$A$3:$AAD$1504,9,FALSE)=0/1/1900,"",VLOOKUP($A30,'8 Oct - LIVE LDS Data'!$A$3:$AAD$1504,9,FALSE))</f>
        <v>N</v>
      </c>
      <c r="G30" s="7560" t="str">
        <f>IF(VLOOKUP($A30,'8 Oct - LIVE LDS Data'!$A$3:$AAD$1504,10,FALSE)=0/1/1900,"",VLOOKUP($A30,'8 Oct - LIVE LDS Data'!$A$3:$AAD$1504,10,FALSE))</f>
        <v>28 November 2019
(as amended by the partial update of 21 Sept 2023)</v>
      </c>
      <c r="H30" s="7314" t="str">
        <f>IF(VLOOKUP($A30,'8 Oct - LIVE LDS Data'!$A$3:$AAD$1504,79,FALSE)=0/1/1900,"",VLOOKUP($A30,'8 Oct - LIVE LDS Data'!$A$3:$AAD$1504,79,FALSE))</f>
        <v>Reg 18 ongoing</v>
      </c>
      <c r="I30" s="7561">
        <f>IF(VLOOKUP($A30,'8 Oct - LIVE LDS Data'!$A$3:$AAD$1504,30,FALSE)=0/1/1900,"",VLOOKUP($A30,'8 Oct - LIVE LDS Data'!$A$3:$AAD$1504,30,FALSE))</f>
        <v>45717</v>
      </c>
      <c r="J30" s="7562">
        <f>IF(VLOOKUP($A30,'8 Oct - LIVE LDS Data'!$A$3:$AAD$1504,33,FALSE)=0/1/1900,"",VLOOKUP($A30,'8 Oct - LIVE LDS Data'!$A$3:$AAD$1504,33,FALSE))</f>
        <v>44927</v>
      </c>
      <c r="K30" s="7562">
        <f>IF(VLOOKUP($A30,'8 Oct - LIVE LDS Data'!$A$3:$AAD$1504,34,FALSE)=0/1/1900,"",VLOOKUP($A30,'8 Oct - LIVE LDS Data'!$A$3:$AAD$1504,34,FALSE))</f>
        <v>44995</v>
      </c>
      <c r="L30" s="7562">
        <f>IF(VLOOKUP($A30,'8 Oct - LIVE LDS Data'!$A$3:$AAD$1504,40,FALSE)=0/1/1900,"",VLOOKUP($A30,'8 Oct - LIVE LDS Data'!$A$3:$AAD$1504,40,FALSE))</f>
        <v>45200</v>
      </c>
      <c r="M30" s="7562">
        <f>IF(VLOOKUP($A30,'8 Oct - LIVE LDS Data'!$A$3:$AAD$1504,41,FALSE)=0/1/1900,"",VLOOKUP($A30,'8 Oct - LIVE LDS Data'!$A$3:$AAD$1504,41,FALSE))</f>
        <v>45299</v>
      </c>
      <c r="N30" s="7562">
        <f>IF(VLOOKUP($A30,'8 Oct - LIVE LDS Data'!$A$3:$AAD$1504,47,FALSE)=0/1/1900,"",VLOOKUP($A30,'8 Oct - LIVE LDS Data'!$A$3:$AAD$1504,47,FALSE))</f>
        <v>45383</v>
      </c>
      <c r="O30" s="7562">
        <f>IF(VLOOKUP($A30,'8 Oct - LIVE LDS Data'!$A$3:$AAD$1504,48,FALSE)=0/1/1900,"",VLOOKUP($A30,'8 Oct - LIVE LDS Data'!$A$3:$AAD$1504,48,FALSE))</f>
        <v>45446</v>
      </c>
      <c r="P30" s="7562">
        <f>IF(VLOOKUP($A30,'8 Oct - LIVE LDS Data'!$A$3:$AAD$1504,54,FALSE)=0/1/1900,"",VLOOKUP($A30,'8 Oct - LIVE LDS Data'!$A$3:$AAD$1504,54,FALSE))</f>
        <v>45931</v>
      </c>
      <c r="Q30" s="7562" t="str">
        <f>IF(VLOOKUP($A30,'8 Oct - LIVE LDS Data'!$A$3:$AAD$1504,55,FALSE)=0/1/1900,"",VLOOKUP($A30,'8 Oct - LIVE LDS Data'!$A$3:$AAD$1504,55,FALSE))</f>
        <v/>
      </c>
      <c r="R30" s="7562">
        <f>IF(VLOOKUP($A30,'8 Oct - LIVE LDS Data'!$A$3:$AAD$1504,60,FALSE)=0/1/1900,"",VLOOKUP($A30,'8 Oct - LIVE LDS Data'!$A$3:$AAD$1504,60,FALSE))</f>
        <v>46204</v>
      </c>
      <c r="S30" s="7562" t="str">
        <f>IF(VLOOKUP($A30,'8 Oct - LIVE LDS Data'!$A$3:$AAD$1504,61,FALSE)=0/1/1900,"",VLOOKUP($A30,'8 Oct - LIVE LDS Data'!$A$3:$AAD$1504,61,FALSE))</f>
        <v/>
      </c>
      <c r="T30" s="7562">
        <f>IF(VLOOKUP($A30,'8 Oct - LIVE LDS Data'!$A$3:$AAD$1504,63,FALSE)=0/1/1900,"",VLOOKUP($A30,'8 Oct - LIVE LDS Data'!$A$3:$AAD$1504,63,FALSE))</f>
        <v>46357</v>
      </c>
      <c r="U30" s="7562" t="str">
        <f>IF(VLOOKUP($A30,'8 Oct - LIVE LDS Data'!$A$3:$AAD$1504,64,FALSE)=0/1/1900,"",VLOOKUP($A30,'8 Oct - LIVE LDS Data'!$A$3:$AAD$1504,64,FALSE))</f>
        <v/>
      </c>
      <c r="V30" s="7562" t="s">
        <v>3757</v>
      </c>
      <c r="W30" s="7562" t="s">
        <v>3757</v>
      </c>
      <c r="X30" s="7564"/>
      <c r="Y30" s="7562"/>
      <c r="Z30" s="7562"/>
      <c r="AA30" s="7562"/>
      <c r="AB30" s="7562"/>
      <c r="AC30" s="7562"/>
      <c r="AD30" s="7562"/>
      <c r="AE30" s="7562"/>
      <c r="AF30" s="7562"/>
      <c r="AG30" s="7565">
        <f>IF(VLOOKUP($A30,'8 Oct - LIVE LDS Data'!$A$3:$AAD$1504,72,FALSE)=0/1/1900,"",VLOOKUP($A30,'8 Oct - LIVE LDS Data'!$A$3:$AAD$1504,72,FALSE))</f>
        <v>45595</v>
      </c>
      <c r="AH30" s="7565">
        <f>IF(VLOOKUP($A30,'8 Oct - LIVE LDS Data'!$A$3:$AAD$1504,73,FALSE)=0/1/1900,"",VLOOKUP($A30,'8 Oct - LIVE LDS Data'!$A$3:$AAD$1504,73,FALSE))</f>
        <v>45950</v>
      </c>
      <c r="AI30" s="7565" t="str">
        <f>IF(VLOOKUP($A30,'8 Oct - LIVE LDS Data'!$A$3:$AAD$1504,75,FALSE)=0/1/1900,"",VLOOKUP($A30,'8 Oct - LIVE LDS Data'!$A$3:$AAD$1504,75,FALSE))</f>
        <v/>
      </c>
      <c r="AJ30" s="7565">
        <f>IF(VLOOKUP($A30,'8 Oct - LIVE LDS Data'!$A$3:$AAD$1504,76,FALSE)=0/1/1900,"",VLOOKUP($A30,'8 Oct - LIVE LDS Data'!$A$3:$AAD$1504,76,FALSE))</f>
        <v>45950</v>
      </c>
    </row>
    <row r="31" spans="1:36" s="610" customFormat="1" ht="40" customHeight="1" x14ac:dyDescent="0.2">
      <c r="A31" s="7569" t="s">
        <v>543</v>
      </c>
      <c r="B31" s="7569"/>
      <c r="C31" s="7569" t="s">
        <v>544</v>
      </c>
      <c r="D31" s="7558" t="str">
        <f>IF(VLOOKUP($A31,'8 Oct - LIVE LDS Data'!$A$3:$AAD$1504,4,FALSE)=0/1/1900,"",VLOOKUP($A31,'8 Oct - LIVE LDS Data'!$A$3:$AAD$1504,4,FALSE))</f>
        <v>Brent Local Plan</v>
      </c>
      <c r="E31" s="7559" t="str">
        <f>IF(VLOOKUP($A31,'8 Oct - LIVE LDS Data'!$A$3:$AAD$1504,8,FALSE)=0/1/1900,"",VLOOKUP($A31,'8 Oct - LIVE LDS Data'!$A$3:$AAD$1504,8,FALSE))</f>
        <v>N</v>
      </c>
      <c r="F31" s="7559" t="str">
        <f>IF(VLOOKUP($A31,'8 Oct - LIVE LDS Data'!$A$3:$AAD$1504,9,FALSE)=0/1/1900,"",VLOOKUP($A31,'8 Oct - LIVE LDS Data'!$A$3:$AAD$1504,9,FALSE))</f>
        <v>N</v>
      </c>
      <c r="G31" s="7560">
        <f>IF(VLOOKUP($A31,'8 Oct - LIVE LDS Data'!$A$3:$AAD$1504,10,FALSE)=0/1/1900,"",VLOOKUP($A31,'8 Oct - LIVE LDS Data'!$A$3:$AAD$1504,10,FALSE))</f>
        <v>44616</v>
      </c>
      <c r="H31" s="7314" t="str">
        <f>IF(VLOOKUP($A31,'8 Oct - LIVE LDS Data'!$A$3:$AAD$1504,79,FALSE)=0/1/1900,"",VLOOKUP($A31,'8 Oct - LIVE LDS Data'!$A$3:$AAD$1504,79,FALSE))</f>
        <v>new plan to be prepared under new system</v>
      </c>
      <c r="I31" s="7561">
        <f>IF(VLOOKUP($A31,'8 Oct - LIVE LDS Data'!$A$3:$AAD$1504,30,FALSE)=0/1/1900,"",VLOOKUP($A31,'8 Oct - LIVE LDS Data'!$A$3:$AAD$1504,30,FALSE))</f>
        <v>45748</v>
      </c>
      <c r="J31" s="7562">
        <f>IF(VLOOKUP($A31,'8 Oct - LIVE LDS Data'!$A$3:$AAD$1504,33,FALSE)=0/1/1900,"",VLOOKUP($A31,'8 Oct - LIVE LDS Data'!$A$3:$AAD$1504,33,FALSE))</f>
        <v>46388</v>
      </c>
      <c r="K31" s="7562" t="str">
        <f>IF(VLOOKUP($A31,'8 Oct - LIVE LDS Data'!$A$3:$AAD$1504,34,FALSE)=0/1/1900,"",VLOOKUP($A31,'8 Oct - LIVE LDS Data'!$A$3:$AAD$1504,34,FALSE))</f>
        <v/>
      </c>
      <c r="L31" s="7562" t="str">
        <f>IF(VLOOKUP($A31,'8 Oct - LIVE LDS Data'!$A$3:$AAD$1504,40,FALSE)=0/1/1900,"",VLOOKUP($A31,'8 Oct - LIVE LDS Data'!$A$3:$AAD$1504,40,FALSE))</f>
        <v/>
      </c>
      <c r="M31" s="7562" t="str">
        <f>IF(VLOOKUP($A31,'8 Oct - LIVE LDS Data'!$A$3:$AAD$1504,41,FALSE)=0/1/1900,"",VLOOKUP($A31,'8 Oct - LIVE LDS Data'!$A$3:$AAD$1504,41,FALSE))</f>
        <v/>
      </c>
      <c r="N31" s="7562" t="str">
        <f>IF(VLOOKUP($A31,'8 Oct - LIVE LDS Data'!$A$3:$AAD$1504,47,FALSE)=0/1/1900,"",VLOOKUP($A31,'8 Oct - LIVE LDS Data'!$A$3:$AAD$1504,47,FALSE))</f>
        <v/>
      </c>
      <c r="O31" s="7562" t="str">
        <f>IF(VLOOKUP($A31,'8 Oct - LIVE LDS Data'!$A$3:$AAD$1504,48,FALSE)=0/1/1900,"",VLOOKUP($A31,'8 Oct - LIVE LDS Data'!$A$3:$AAD$1504,48,FALSE))</f>
        <v/>
      </c>
      <c r="P31" s="7562" t="str">
        <f>IF(VLOOKUP($A31,'8 Oct - LIVE LDS Data'!$A$3:$AAD$1504,54,FALSE)=0/1/1900,"",VLOOKUP($A31,'8 Oct - LIVE LDS Data'!$A$3:$AAD$1504,54,FALSE))</f>
        <v/>
      </c>
      <c r="Q31" s="7562" t="str">
        <f>IF(VLOOKUP($A31,'8 Oct - LIVE LDS Data'!$A$3:$AAD$1504,55,FALSE)=0/1/1900,"",VLOOKUP($A31,'8 Oct - LIVE LDS Data'!$A$3:$AAD$1504,55,FALSE))</f>
        <v/>
      </c>
      <c r="R31" s="7562">
        <f>IF(VLOOKUP($A31,'8 Oct - LIVE LDS Data'!$A$3:$AAD$1504,60,FALSE)=0/1/1900,"",VLOOKUP($A31,'8 Oct - LIVE LDS Data'!$A$3:$AAD$1504,60,FALSE))</f>
        <v>46753</v>
      </c>
      <c r="S31" s="7562"/>
      <c r="T31" s="7562">
        <f>IF(VLOOKUP($A31,'8 Oct - LIVE LDS Data'!$A$3:$AAD$1504,63,FALSE)=0/1/1900,"",VLOOKUP($A31,'8 Oct - LIVE LDS Data'!$A$3:$AAD$1504,63,FALSE))</f>
        <v>46905</v>
      </c>
      <c r="U31" s="7562" t="str">
        <f>IF(VLOOKUP($A31,'8 Oct - LIVE LDS Data'!$A$3:$AAD$1504,64,FALSE)=0/1/1900,"",VLOOKUP($A31,'8 Oct - LIVE LDS Data'!$A$3:$AAD$1504,64,FALSE))</f>
        <v/>
      </c>
      <c r="V31" s="7562" t="s">
        <v>90</v>
      </c>
      <c r="W31" s="7562" t="s">
        <v>226</v>
      </c>
      <c r="X31" s="7564"/>
      <c r="Y31" s="7562"/>
      <c r="Z31" s="7562"/>
      <c r="AA31" s="7562"/>
      <c r="AB31" s="7562"/>
      <c r="AC31" s="7562"/>
      <c r="AD31" s="7562"/>
      <c r="AE31" s="7562"/>
      <c r="AF31" s="7562"/>
      <c r="AG31" s="7565">
        <f>IF(VLOOKUP($A31,'8 Oct - LIVE LDS Data'!$A$3:$AAD$1504,72,FALSE)=0/1/1900,"",VLOOKUP($A31,'8 Oct - LIVE LDS Data'!$A$3:$AAD$1504,72,FALSE))</f>
        <v>45142</v>
      </c>
      <c r="AH31" s="7565">
        <f>IF(VLOOKUP($A31,'8 Oct - LIVE LDS Data'!$A$3:$AAD$1504,73,FALSE)=0/1/1900,"",VLOOKUP($A31,'8 Oct - LIVE LDS Data'!$A$3:$AAD$1504,73,FALSE))</f>
        <v>45888</v>
      </c>
      <c r="AI31" s="7565" t="str">
        <f>IF(VLOOKUP($A31,'8 Oct - LIVE LDS Data'!$A$3:$AAD$1504,75,FALSE)=0/1/1900,"",VLOOKUP($A31,'8 Oct - LIVE LDS Data'!$A$3:$AAD$1504,75,FALSE))</f>
        <v/>
      </c>
      <c r="AJ31" s="7565">
        <f>IF(VLOOKUP($A31,'8 Oct - LIVE LDS Data'!$A$3:$AAD$1504,76,FALSE)=0/1/1900,"",VLOOKUP($A31,'8 Oct - LIVE LDS Data'!$A$3:$AAD$1504,76,FALSE))</f>
        <v>45888</v>
      </c>
    </row>
    <row r="32" spans="1:36" s="610" customFormat="1" ht="40" customHeight="1" x14ac:dyDescent="0.2">
      <c r="A32" s="7569" t="s">
        <v>551</v>
      </c>
      <c r="B32" s="7569"/>
      <c r="C32" s="7569" t="s">
        <v>552</v>
      </c>
      <c r="D32" s="7558" t="str">
        <f>IF(VLOOKUP($A32,'8 Oct - LIVE LDS Data'!$A$3:$AAD$1504,4,FALSE)=0/1/1900,"",VLOOKUP($A32,'8 Oct - LIVE LDS Data'!$A$3:$AAD$1504,4,FALSE))</f>
        <v xml:space="preserve">Brentwood Local Plan </v>
      </c>
      <c r="E32" s="7559" t="str">
        <f>IF(VLOOKUP($A32,'8 Oct - LIVE LDS Data'!$A$3:$AAD$1504,8,FALSE)=0/1/1900,"",VLOOKUP($A32,'8 Oct - LIVE LDS Data'!$A$3:$AAD$1504,8,FALSE))</f>
        <v>N</v>
      </c>
      <c r="F32" s="7559" t="str">
        <f>IF(VLOOKUP($A32,'8 Oct - LIVE LDS Data'!$A$3:$AAD$1504,9,FALSE)=0/1/1900,"",VLOOKUP($A32,'8 Oct - LIVE LDS Data'!$A$3:$AAD$1504,9,FALSE))</f>
        <v>N</v>
      </c>
      <c r="G32" s="7560">
        <f>IF(VLOOKUP($A32,'8 Oct - LIVE LDS Data'!$A$3:$AAD$1504,10,FALSE)=0/1/1900,"",VLOOKUP($A32,'8 Oct - LIVE LDS Data'!$A$3:$AAD$1504,10,FALSE))</f>
        <v>44643</v>
      </c>
      <c r="H32" s="7314" t="str">
        <f>IF(VLOOKUP($A32,'8 Oct - LIVE LDS Data'!$A$3:$AAD$1504,79,FALSE)=0/1/1900,"",VLOOKUP($A32,'8 Oct - LIVE LDS Data'!$A$3:$AAD$1504,79,FALSE))</f>
        <v>new plan to be prepared under new system</v>
      </c>
      <c r="I32" s="7561">
        <f>IF(VLOOKUP($A32,'8 Oct - LIVE LDS Data'!$A$3:$AAD$1504,30,FALSE)=0/1/1900,"",VLOOKUP($A32,'8 Oct - LIVE LDS Data'!$A$3:$AAD$1504,30,FALSE))</f>
        <v>45689</v>
      </c>
      <c r="J32" s="7562">
        <f>IF(VLOOKUP($A32,'8 Oct - LIVE LDS Data'!$A$3:$AAD$1504,33,FALSE)=0/1/1900,"",VLOOKUP($A32,'8 Oct - LIVE LDS Data'!$A$3:$AAD$1504,33,FALSE))</f>
        <v>46143</v>
      </c>
      <c r="K32" s="7562" t="str">
        <f>IF(VLOOKUP($A32,'8 Oct - LIVE LDS Data'!$A$3:$AAD$1504,34,FALSE)=0/1/1900,"",VLOOKUP($A32,'8 Oct - LIVE LDS Data'!$A$3:$AAD$1504,34,FALSE))</f>
        <v/>
      </c>
      <c r="L32" s="7562" t="str">
        <f>IF(VLOOKUP($A32,'8 Oct - LIVE LDS Data'!$A$3:$AAD$1504,40,FALSE)=0/1/1900,"",VLOOKUP($A32,'8 Oct - LIVE LDS Data'!$A$3:$AAD$1504,40,FALSE))</f>
        <v/>
      </c>
      <c r="M32" s="7562" t="str">
        <f>IF(VLOOKUP($A32,'8 Oct - LIVE LDS Data'!$A$3:$AAD$1504,41,FALSE)=0/1/1900,"",VLOOKUP($A32,'8 Oct - LIVE LDS Data'!$A$3:$AAD$1504,41,FALSE))</f>
        <v/>
      </c>
      <c r="N32" s="7562" t="str">
        <f>IF(VLOOKUP($A32,'8 Oct - LIVE LDS Data'!$A$3:$AAD$1504,47,FALSE)=0/1/1900,"",VLOOKUP($A32,'8 Oct - LIVE LDS Data'!$A$3:$AAD$1504,47,FALSE))</f>
        <v/>
      </c>
      <c r="O32" s="7562" t="str">
        <f>IF(VLOOKUP($A32,'8 Oct - LIVE LDS Data'!$A$3:$AAD$1504,48,FALSE)=0/1/1900,"",VLOOKUP($A32,'8 Oct - LIVE LDS Data'!$A$3:$AAD$1504,48,FALSE))</f>
        <v/>
      </c>
      <c r="P32" s="7562" t="str">
        <f>IF(VLOOKUP($A32,'8 Oct - LIVE LDS Data'!$A$3:$AAD$1504,54,FALSE)=0/1/1900,"",VLOOKUP($A32,'8 Oct - LIVE LDS Data'!$A$3:$AAD$1504,54,FALSE))</f>
        <v/>
      </c>
      <c r="Q32" s="7562" t="str">
        <f>IF(VLOOKUP($A32,'8 Oct - LIVE LDS Data'!$A$3:$AAD$1504,55,FALSE)=0/1/1900,"",VLOOKUP($A32,'8 Oct - LIVE LDS Data'!$A$3:$AAD$1504,55,FALSE))</f>
        <v/>
      </c>
      <c r="R32" s="7562">
        <f>IF(VLOOKUP($A32,'8 Oct - LIVE LDS Data'!$A$3:$AAD$1504,60,FALSE)=0/1/1900,"",VLOOKUP($A32,'8 Oct - LIVE LDS Data'!$A$3:$AAD$1504,60,FALSE))</f>
        <v>46508</v>
      </c>
      <c r="S32" s="7562" t="str">
        <f>IF(VLOOKUP($A32,'8 Oct - LIVE LDS Data'!$A$3:$AAD$1504,61,FALSE)=0/1/1900,"",VLOOKUP($A32,'8 Oct - LIVE LDS Data'!$A$3:$AAD$1504,61,FALSE))</f>
        <v/>
      </c>
      <c r="T32" s="7562">
        <f>IF(VLOOKUP($A32,'8 Oct - LIVE LDS Data'!$A$3:$AAD$1504,63,FALSE)=0/1/1900,"",VLOOKUP($A32,'8 Oct - LIVE LDS Data'!$A$3:$AAD$1504,63,FALSE))</f>
        <v>46784</v>
      </c>
      <c r="U32" s="7562" t="str">
        <f>IF(VLOOKUP($A32,'8 Oct - LIVE LDS Data'!$A$3:$AAD$1504,64,FALSE)=0/1/1900,"",VLOOKUP($A32,'8 Oct - LIVE LDS Data'!$A$3:$AAD$1504,64,FALSE))</f>
        <v/>
      </c>
      <c r="V32" s="7562" t="s">
        <v>90</v>
      </c>
      <c r="W32" s="7562" t="s">
        <v>90</v>
      </c>
      <c r="X32" s="7564"/>
      <c r="Y32" s="7562"/>
      <c r="Z32" s="7562"/>
      <c r="AA32" s="7562"/>
      <c r="AB32" s="7562"/>
      <c r="AC32" s="7562"/>
      <c r="AD32" s="7562"/>
      <c r="AE32" s="7562"/>
      <c r="AF32" s="7562"/>
      <c r="AG32" s="7565">
        <f>IF(VLOOKUP($A32,'8 Oct - LIVE LDS Data'!$A$3:$AAD$1504,72,FALSE)=0/1/1900,"",VLOOKUP($A32,'8 Oct - LIVE LDS Data'!$A$3:$AAD$1504,72,FALSE))</f>
        <v>45317</v>
      </c>
      <c r="AH32" s="7565">
        <f>IF(VLOOKUP($A32,'8 Oct - LIVE LDS Data'!$A$3:$AAD$1504,73,FALSE)=0/1/1900,"",VLOOKUP($A32,'8 Oct - LIVE LDS Data'!$A$3:$AAD$1504,73,FALSE))</f>
        <v>45902</v>
      </c>
      <c r="AI32" s="7565" t="str">
        <f>IF(VLOOKUP($A32,'8 Oct - LIVE LDS Data'!$A$3:$AAD$1504,75,FALSE)=0/1/1900,"",VLOOKUP($A32,'8 Oct - LIVE LDS Data'!$A$3:$AAD$1504,75,FALSE))</f>
        <v/>
      </c>
      <c r="AJ32" s="7565">
        <f>IF(VLOOKUP($A32,'8 Oct - LIVE LDS Data'!$A$3:$AAD$1504,76,FALSE)=0/1/1900,"",VLOOKUP($A32,'8 Oct - LIVE LDS Data'!$A$3:$AAD$1504,76,FALSE))</f>
        <v>45902</v>
      </c>
    </row>
    <row r="33" spans="1:36" s="610" customFormat="1" ht="40" customHeight="1" x14ac:dyDescent="0.2">
      <c r="A33" s="2859" t="s">
        <v>563</v>
      </c>
      <c r="B33" s="2859"/>
      <c r="C33" s="2859" t="s">
        <v>564</v>
      </c>
      <c r="D33" s="7558" t="str">
        <f>IF(VLOOKUP($A33,'8 Oct - LIVE LDS Data'!$A$3:$AAD$1504,4,FALSE)=0/1/1900,"",VLOOKUP($A33,'8 Oct - LIVE LDS Data'!$A$3:$AAD$1504,4,FALSE))</f>
        <v xml:space="preserve">City Plan Part 1 Review </v>
      </c>
      <c r="E33" s="7559" t="str">
        <f>IF(VLOOKUP($A33,'8 Oct - LIVE LDS Data'!$A$3:$AAD$1504,8,FALSE)=0/1/1900,"",VLOOKUP($A33,'8 Oct - LIVE LDS Data'!$A$3:$AAD$1504,8,FALSE))</f>
        <v>N</v>
      </c>
      <c r="F33" s="7559" t="str">
        <f>IF(VLOOKUP($A33,'8 Oct - LIVE LDS Data'!$A$3:$AAD$1504,9,FALSE)=0/1/1900,"",VLOOKUP($A33,'8 Oct - LIVE LDS Data'!$A$3:$AAD$1504,9,FALSE))</f>
        <v>N</v>
      </c>
      <c r="G33" s="7560">
        <f>IF(VLOOKUP($A33,'8 Oct - LIVE LDS Data'!$A$3:$AAD$1504,10,FALSE)=0/1/1900,"",VLOOKUP($A33,'8 Oct - LIVE LDS Data'!$A$3:$AAD$1504,10,FALSE))</f>
        <v>42453</v>
      </c>
      <c r="H33" s="7314" t="str">
        <f>IF(VLOOKUP($A33,'8 Oct - LIVE LDS Data'!$A$3:$AAD$1504,79,FALSE)=0/1/1900,"",VLOOKUP($A33,'8 Oct - LIVE LDS Data'!$A$3:$AAD$1504,79,FALSE))</f>
        <v>new plan to be prepared under new system</v>
      </c>
      <c r="I33" s="7561">
        <f>IF(VLOOKUP($A33,'8 Oct - LIVE LDS Data'!$A$3:$AAD$1504,30,FALSE)=0/1/1900,"",VLOOKUP($A33,'8 Oct - LIVE LDS Data'!$A$3:$AAD$1504,30,FALSE))</f>
        <v>45717</v>
      </c>
      <c r="J33" s="7562">
        <f>IF(VLOOKUP($A33,'8 Oct - LIVE LDS Data'!$A$3:$AAD$1504,33,FALSE)=0/1/1900,"",VLOOKUP($A33,'8 Oct - LIVE LDS Data'!$A$3:$AAD$1504,33,FALSE))</f>
        <v>45383</v>
      </c>
      <c r="K33" s="7562" t="str">
        <f>IF(VLOOKUP($A33,'8 Oct - LIVE LDS Data'!$A$3:$AAD$1504,34,FALSE)=0/1/1900,"",VLOOKUP($A33,'8 Oct - LIVE LDS Data'!$A$3:$AAD$1504,34,FALSE))</f>
        <v/>
      </c>
      <c r="L33" s="7562">
        <f>IF(VLOOKUP($A33,'8 Oct - LIVE LDS Data'!$A$3:$AAD$1504,40,FALSE)=0/1/1900,"",VLOOKUP($A33,'8 Oct - LIVE LDS Data'!$A$3:$AAD$1504,40,FALSE))</f>
        <v>46204</v>
      </c>
      <c r="M33" s="7562" t="str">
        <f>IF(VLOOKUP($A33,'8 Oct - LIVE LDS Data'!$A$3:$AAD$1504,41,FALSE)=0/1/1900,"",VLOOKUP($A33,'8 Oct - LIVE LDS Data'!$A$3:$AAD$1504,41,FALSE))</f>
        <v/>
      </c>
      <c r="N33" s="7562" t="str">
        <f>IF(VLOOKUP($A33,'8 Oct - LIVE LDS Data'!$A$3:$AAD$1504,47,FALSE)=0/1/1900,"",VLOOKUP($A33,'8 Oct - LIVE LDS Data'!$A$3:$AAD$1504,47,FALSE))</f>
        <v/>
      </c>
      <c r="O33" s="7562" t="str">
        <f>IF(VLOOKUP($A33,'8 Oct - LIVE LDS Data'!$A$3:$AAD$1504,48,FALSE)=0/1/1900,"",VLOOKUP($A33,'8 Oct - LIVE LDS Data'!$A$3:$AAD$1504,48,FALSE))</f>
        <v/>
      </c>
      <c r="P33" s="7562" t="str">
        <f>IF(VLOOKUP($A33,'8 Oct - LIVE LDS Data'!$A$3:$AAD$1504,54,FALSE)=0/1/1900,"",VLOOKUP($A33,'8 Oct - LIVE LDS Data'!$A$3:$AAD$1504,54,FALSE))</f>
        <v/>
      </c>
      <c r="Q33" s="7562" t="str">
        <f>IF(VLOOKUP($A33,'8 Oct - LIVE LDS Data'!$A$3:$AAD$1504,55,FALSE)=0/1/1900,"",VLOOKUP($A33,'8 Oct - LIVE LDS Data'!$A$3:$AAD$1504,55,FALSE))</f>
        <v/>
      </c>
      <c r="R33" s="7562">
        <f>IF(VLOOKUP($A33,'8 Oct - LIVE LDS Data'!$A$3:$AAD$1504,60,FALSE)=0/1/1900,"",VLOOKUP($A33,'8 Oct - LIVE LDS Data'!$A$3:$AAD$1504,60,FALSE))</f>
        <v>46661</v>
      </c>
      <c r="S33" s="7562" t="str">
        <f>IF(VLOOKUP($A33,'8 Oct - LIVE LDS Data'!$A$3:$AAD$1504,61,FALSE)=0/1/1900,"",VLOOKUP($A33,'8 Oct - LIVE LDS Data'!$A$3:$AAD$1504,61,FALSE))</f>
        <v/>
      </c>
      <c r="T33" s="7562">
        <f>IF(VLOOKUP($A33,'8 Oct - LIVE LDS Data'!$A$3:$AAD$1504,63,FALSE)=0/1/1900,"",VLOOKUP($A33,'8 Oct - LIVE LDS Data'!$A$3:$AAD$1504,63,FALSE))</f>
        <v>46753</v>
      </c>
      <c r="U33" s="7562" t="str">
        <f>IF(VLOOKUP($A33,'8 Oct - LIVE LDS Data'!$A$3:$AAD$1504,64,FALSE)=0/1/1900,"",VLOOKUP($A33,'8 Oct - LIVE LDS Data'!$A$3:$AAD$1504,64,FALSE))</f>
        <v/>
      </c>
      <c r="V33" s="7562" t="s">
        <v>3757</v>
      </c>
      <c r="W33" s="7562" t="s">
        <v>3757</v>
      </c>
      <c r="X33" s="7564"/>
      <c r="Y33" s="7562"/>
      <c r="Z33" s="7562"/>
      <c r="AA33" s="7562"/>
      <c r="AB33" s="7562"/>
      <c r="AC33" s="7562"/>
      <c r="AD33" s="7562"/>
      <c r="AE33" s="7562"/>
      <c r="AF33" s="7562"/>
      <c r="AG33" s="7565">
        <f>IF(VLOOKUP($A33,'8 Oct - LIVE LDS Data'!$A$3:$AAD$1504,72,FALSE)=0/1/1900,"",VLOOKUP($A33,'8 Oct - LIVE LDS Data'!$A$3:$AAD$1504,72,FALSE))</f>
        <v>45902</v>
      </c>
      <c r="AH33" s="7565">
        <f>IF(VLOOKUP($A33,'8 Oct - LIVE LDS Data'!$A$3:$AAD$1504,73,FALSE)=0/1/1900,"",VLOOKUP($A33,'8 Oct - LIVE LDS Data'!$A$3:$AAD$1504,73,FALSE))</f>
        <v>45716</v>
      </c>
      <c r="AI33" s="7565">
        <f>IF(VLOOKUP($A33,'8 Oct - LIVE LDS Data'!$A$3:$AAD$1504,75,FALSE)=0/1/1900,"",VLOOKUP($A33,'8 Oct - LIVE LDS Data'!$A$3:$AAD$1504,75,FALSE))</f>
        <v>45902</v>
      </c>
      <c r="AJ33" s="7565">
        <f>IF(VLOOKUP($A33,'8 Oct - LIVE LDS Data'!$A$3:$AAD$1504,76,FALSE)=0/1/1900,"",VLOOKUP($A33,'8 Oct - LIVE LDS Data'!$A$3:$AAD$1504,76,FALSE))</f>
        <v>45716</v>
      </c>
    </row>
    <row r="34" spans="1:36" s="610" customFormat="1" ht="40" customHeight="1" x14ac:dyDescent="0.2">
      <c r="A34" s="2855" t="s">
        <v>580</v>
      </c>
      <c r="B34" s="2855"/>
      <c r="C34" s="2855" t="s">
        <v>581</v>
      </c>
      <c r="D34" s="7558" t="str">
        <f>IF(VLOOKUP($A34,'8 Oct - LIVE LDS Data'!$A$3:$AAD$1504,4,FALSE)=0/1/1900,"",VLOOKUP($A34,'8 Oct - LIVE LDS Data'!$A$3:$AAD$1504,4,FALSE))</f>
        <v>New Bristol Local Plan</v>
      </c>
      <c r="E34" s="7559" t="str">
        <f>IF(VLOOKUP($A34,'8 Oct - LIVE LDS Data'!$A$3:$AAD$1504,8,FALSE)=0/1/1900,"",VLOOKUP($A34,'8 Oct - LIVE LDS Data'!$A$3:$AAD$1504,8,FALSE))</f>
        <v>N</v>
      </c>
      <c r="F34" s="7559" t="str">
        <f>IF(VLOOKUP($A34,'8 Oct - LIVE LDS Data'!$A$3:$AAD$1504,9,FALSE)=0/1/1900,"",VLOOKUP($A34,'8 Oct - LIVE LDS Data'!$A$3:$AAD$1504,9,FALSE))</f>
        <v>N</v>
      </c>
      <c r="G34" s="7560">
        <f>IF(VLOOKUP($A34,'8 Oct - LIVE LDS Data'!$A$3:$AAD$1504,10,FALSE)=0/1/1900,"",VLOOKUP($A34,'8 Oct - LIVE LDS Data'!$A$3:$AAD$1504,10,FALSE))</f>
        <v>40715</v>
      </c>
      <c r="H34" s="7314" t="str">
        <f>IF(VLOOKUP($A34,'8 Oct - LIVE LDS Data'!$A$3:$AAD$1504,79,FALSE)=0/1/1900,"",VLOOKUP($A34,'8 Oct - LIVE LDS Data'!$A$3:$AAD$1504,79,FALSE))</f>
        <v>Submitted April 2024</v>
      </c>
      <c r="I34" s="7561">
        <f>IF(VLOOKUP($A34,'8 Oct - LIVE LDS Data'!$A$3:$AAD$1504,30,FALSE)=0/1/1900,"",VLOOKUP($A34,'8 Oct - LIVE LDS Data'!$A$3:$AAD$1504,30,FALSE))</f>
        <v>45108</v>
      </c>
      <c r="J34" s="7562">
        <f>IF(VLOOKUP($A34,'8 Oct - LIVE LDS Data'!$A$3:$AAD$1504,33,FALSE)=0/1/1900,"",VLOOKUP($A34,'8 Oct - LIVE LDS Data'!$A$3:$AAD$1504,33,FALSE))</f>
        <v>43556</v>
      </c>
      <c r="K34" s="7562">
        <f>IF(VLOOKUP($A34,'8 Oct - LIVE LDS Data'!$A$3:$AAD$1504,34,FALSE)=0/1/1900,"",VLOOKUP($A34,'8 Oct - LIVE LDS Data'!$A$3:$AAD$1504,34,FALSE))</f>
        <v>43542</v>
      </c>
      <c r="L34" s="7562">
        <f>IF(VLOOKUP($A34,'8 Oct - LIVE LDS Data'!$A$3:$AAD$1504,40,FALSE)=0/1/1900,"",VLOOKUP($A34,'8 Oct - LIVE LDS Data'!$A$3:$AAD$1504,40,FALSE))</f>
        <v>44866</v>
      </c>
      <c r="M34" s="7562">
        <f>IF(VLOOKUP($A34,'8 Oct - LIVE LDS Data'!$A$3:$AAD$1504,41,FALSE)=0/1/1900,"",VLOOKUP($A34,'8 Oct - LIVE LDS Data'!$A$3:$AAD$1504,41,FALSE))</f>
        <v>44893</v>
      </c>
      <c r="N34" s="7562" t="str">
        <f>IF(VLOOKUP($A34,'8 Oct - LIVE LDS Data'!$A$3:$AAD$1504,47,FALSE)=0/1/1900,"",VLOOKUP($A34,'8 Oct - LIVE LDS Data'!$A$3:$AAD$1504,47,FALSE))</f>
        <v/>
      </c>
      <c r="O34" s="7562" t="str">
        <f>IF(VLOOKUP($A34,'8 Oct - LIVE LDS Data'!$A$3:$AAD$1504,48,FALSE)=0/1/1900,"",VLOOKUP($A34,'8 Oct - LIVE LDS Data'!$A$3:$AAD$1504,48,FALSE))</f>
        <v/>
      </c>
      <c r="P34" s="7562" t="str">
        <f>IF(VLOOKUP($A34,'8 Oct - LIVE LDS Data'!$A$3:$AAD$1504,54,FALSE)=0/1/1900,"",VLOOKUP($A34,'8 Oct - LIVE LDS Data'!$A$3:$AAD$1504,54,FALSE))</f>
        <v/>
      </c>
      <c r="Q34" s="7562" t="str">
        <f>IF(VLOOKUP($A34,'8 Oct - LIVE LDS Data'!$A$3:$AAD$1504,55,FALSE)=0/1/1900,"",VLOOKUP($A34,'8 Oct - LIVE LDS Data'!$A$3:$AAD$1504,55,FALSE))</f>
        <v/>
      </c>
      <c r="R34" s="7562">
        <f>IF(VLOOKUP($A34,'8 Oct - LIVE LDS Data'!$A$3:$AAD$1504,60,FALSE)=0/1/1900,"",VLOOKUP($A34,'8 Oct - LIVE LDS Data'!$A$3:$AAD$1504,60,FALSE))</f>
        <v>45231</v>
      </c>
      <c r="S34" s="7562">
        <f>IF(VLOOKUP($A34,'8 Oct - LIVE LDS Data'!$A$3:$AAD$1504,61,FALSE)=0/1/1900,"",VLOOKUP($A34,'8 Oct - LIVE LDS Data'!$A$3:$AAD$1504,61,FALSE))</f>
        <v>45251</v>
      </c>
      <c r="T34" s="7562">
        <f>IF(VLOOKUP($A34,'8 Oct - LIVE LDS Data'!$A$3:$AAD$1504,63,FALSE)=0/1/1900,"",VLOOKUP($A34,'8 Oct - LIVE LDS Data'!$A$3:$AAD$1504,63,FALSE))</f>
        <v>45352</v>
      </c>
      <c r="U34" s="7562">
        <f>IF(VLOOKUP($A34,'8 Oct - LIVE LDS Data'!$A$3:$AAD$1504,64,FALSE)=0/1/1900,"",VLOOKUP($A34,'8 Oct - LIVE LDS Data'!$A$3:$AAD$1504,64,FALSE))</f>
        <v>45407</v>
      </c>
      <c r="V34" s="7562" t="s">
        <v>3757</v>
      </c>
      <c r="W34" s="7562" t="s">
        <v>3757</v>
      </c>
      <c r="X34" s="7564"/>
      <c r="Y34" s="7562"/>
      <c r="Z34" s="7562"/>
      <c r="AA34" s="7562"/>
      <c r="AB34" s="7562"/>
      <c r="AC34" s="7562"/>
      <c r="AD34" s="7562"/>
      <c r="AE34" s="7562"/>
      <c r="AF34" s="7562"/>
      <c r="AG34" s="7565">
        <f>IF(VLOOKUP($A34,'8 Oct - LIVE LDS Data'!$A$3:$AAD$1504,72,FALSE)=0/1/1900,"",VLOOKUP($A34,'8 Oct - LIVE LDS Data'!$A$3:$AAD$1504,72,FALSE))</f>
        <v>45595</v>
      </c>
      <c r="AH34" s="7565">
        <f>IF(VLOOKUP($A34,'8 Oct - LIVE LDS Data'!$A$3:$AAD$1504,73,FALSE)=0/1/1900,"",VLOOKUP($A34,'8 Oct - LIVE LDS Data'!$A$3:$AAD$1504,73,FALSE))</f>
        <v>45154</v>
      </c>
      <c r="AI34" s="7565">
        <f>IF(VLOOKUP($A34,'8 Oct - LIVE LDS Data'!$A$3:$AAD$1504,75,FALSE)=0/1/1900,"",VLOOKUP($A34,'8 Oct - LIVE LDS Data'!$A$3:$AAD$1504,75,FALSE))</f>
        <v>45273</v>
      </c>
      <c r="AJ34" s="7565">
        <f>IF(VLOOKUP($A34,'8 Oct - LIVE LDS Data'!$A$3:$AAD$1504,76,FALSE)=0/1/1900,"",VLOOKUP($A34,'8 Oct - LIVE LDS Data'!$A$3:$AAD$1504,76,FALSE))</f>
        <v>45413</v>
      </c>
    </row>
    <row r="35" spans="1:36" s="610" customFormat="1" ht="40" customHeight="1" x14ac:dyDescent="0.2">
      <c r="A35" s="7568" t="s">
        <v>597</v>
      </c>
      <c r="B35" s="7568" t="s">
        <v>598</v>
      </c>
      <c r="C35" s="7568" t="s">
        <v>598</v>
      </c>
      <c r="D35" s="7558" t="str">
        <f>IF(VLOOKUP($A35,'8 Oct - LIVE LDS Data'!$A$3:$AAD$1504,4,FALSE)=0/1/1900,"",VLOOKUP($A35,'8 Oct - LIVE LDS Data'!$A$3:$AAD$1504,4,FALSE))</f>
        <v>Greater Norwich Local Plan Review</v>
      </c>
      <c r="E35" s="7559" t="str">
        <f>IF(VLOOKUP($A35,'8 Oct - LIVE LDS Data'!$A$3:$AAD$1504,8,FALSE)=0/1/1900,"",VLOOKUP($A35,'8 Oct - LIVE LDS Data'!$A$3:$AAD$1504,8,FALSE))</f>
        <v>N</v>
      </c>
      <c r="F35" s="7559" t="str">
        <f>IF(VLOOKUP($A35,'8 Oct - LIVE LDS Data'!$A$3:$AAD$1504,9,FALSE)=0/1/1900,"",VLOOKUP($A35,'8 Oct - LIVE LDS Data'!$A$3:$AAD$1504,9,FALSE))</f>
        <v>Y</v>
      </c>
      <c r="G35" s="7560">
        <f>IF(VLOOKUP($A35,'8 Oct - LIVE LDS Data'!$A$3:$AAD$1504,10,FALSE)=0/1/1900,"",VLOOKUP($A35,'8 Oct - LIVE LDS Data'!$A$3:$AAD$1504,10,FALSE))</f>
        <v>45379</v>
      </c>
      <c r="H35" s="7314" t="str">
        <f>IF(VLOOKUP($A35,'8 Oct - LIVE LDS Data'!$A$3:$AAD$1504,79,FALSE)=0/1/1900,"",VLOOKUP($A35,'8 Oct - LIVE LDS Data'!$A$3:$AAD$1504,79,FALSE))</f>
        <v>new plan to be prepared under new system</v>
      </c>
      <c r="I35" s="7561">
        <f>IF(VLOOKUP($A35,'8 Oct - LIVE LDS Data'!$A$3:$AAD$1504,30,FALSE)=0/1/1900,"",VLOOKUP($A35,'8 Oct - LIVE LDS Data'!$A$3:$AAD$1504,30,FALSE))</f>
        <v>45717</v>
      </c>
      <c r="J35" s="7562">
        <f>IF(VLOOKUP($A35,'8 Oct - LIVE LDS Data'!$A$3:$AAD$1504,33,FALSE)=0/1/1900,"",VLOOKUP($A35,'8 Oct - LIVE LDS Data'!$A$3:$AAD$1504,33,FALSE))</f>
        <v>46266</v>
      </c>
      <c r="K35" s="7562" t="str">
        <f>IF(VLOOKUP($A35,'8 Oct - LIVE LDS Data'!$A$3:$AAD$1504,34,FALSE)=0/1/1900,"",VLOOKUP($A35,'8 Oct - LIVE LDS Data'!$A$3:$AAD$1504,34,FALSE))</f>
        <v/>
      </c>
      <c r="L35" s="7562" t="str">
        <f>IF(VLOOKUP($A35,'8 Oct - LIVE LDS Data'!$A$3:$AAD$1504,40,FALSE)=0/1/1900,"",VLOOKUP($A35,'8 Oct - LIVE LDS Data'!$A$3:$AAD$1504,40,FALSE))</f>
        <v/>
      </c>
      <c r="M35" s="7562" t="str">
        <f>IF(VLOOKUP($A35,'8 Oct - LIVE LDS Data'!$A$3:$AAD$1504,41,FALSE)=0/1/1900,"",VLOOKUP($A35,'8 Oct - LIVE LDS Data'!$A$3:$AAD$1504,41,FALSE))</f>
        <v/>
      </c>
      <c r="N35" s="7562" t="str">
        <f>IF(VLOOKUP($A35,'8 Oct - LIVE LDS Data'!$A$3:$AAD$1504,47,FALSE)=0/1/1900,"",VLOOKUP($A35,'8 Oct - LIVE LDS Data'!$A$3:$AAD$1504,47,FALSE))</f>
        <v/>
      </c>
      <c r="O35" s="7562" t="str">
        <f>IF(VLOOKUP($A35,'8 Oct - LIVE LDS Data'!$A$3:$AAD$1504,48,FALSE)=0/1/1900,"",VLOOKUP($A35,'8 Oct - LIVE LDS Data'!$A$3:$AAD$1504,48,FALSE))</f>
        <v/>
      </c>
      <c r="P35" s="7562" t="str">
        <f>IF(VLOOKUP($A35,'8 Oct - LIVE LDS Data'!$A$3:$AAD$1504,54,FALSE)=0/1/1900,"",VLOOKUP($A35,'8 Oct - LIVE LDS Data'!$A$3:$AAD$1504,54,FALSE))</f>
        <v/>
      </c>
      <c r="Q35" s="7562" t="str">
        <f>IF(VLOOKUP($A35,'8 Oct - LIVE LDS Data'!$A$3:$AAD$1504,55,FALSE)=0/1/1900,"",VLOOKUP($A35,'8 Oct - LIVE LDS Data'!$A$3:$AAD$1504,55,FALSE))</f>
        <v/>
      </c>
      <c r="R35" s="7562">
        <f>IF(VLOOKUP($A35,'8 Oct - LIVE LDS Data'!$A$3:$AAD$1504,60,FALSE)=0/1/1900,"",VLOOKUP($A35,'8 Oct - LIVE LDS Data'!$A$3:$AAD$1504,60,FALSE))</f>
        <v>46569</v>
      </c>
      <c r="S35" s="7562" t="str">
        <f>IF(VLOOKUP($A35,'8 Oct - LIVE LDS Data'!$A$3:$AAD$1504,61,FALSE)=0/1/1900,"",VLOOKUP($A35,'8 Oct - LIVE LDS Data'!$A$3:$AAD$1504,61,FALSE))</f>
        <v/>
      </c>
      <c r="T35" s="7562">
        <f>IF(VLOOKUP($A35,'8 Oct - LIVE LDS Data'!$A$3:$AAD$1504,63,FALSE)=0/1/1900,"",VLOOKUP($A35,'8 Oct - LIVE LDS Data'!$A$3:$AAD$1504,63,FALSE))</f>
        <v>46935</v>
      </c>
      <c r="U35" s="7562" t="str">
        <f>IF(VLOOKUP($A35,'8 Oct - LIVE LDS Data'!$A$3:$AAD$1504,64,FALSE)=0/1/1900,"",VLOOKUP($A35,'8 Oct - LIVE LDS Data'!$A$3:$AAD$1504,64,FALSE))</f>
        <v/>
      </c>
      <c r="V35" s="7562" t="s">
        <v>3757</v>
      </c>
      <c r="W35" s="7562" t="s">
        <v>3757</v>
      </c>
      <c r="X35" s="7564">
        <v>45320</v>
      </c>
      <c r="Y35" s="7562"/>
      <c r="Z35" s="7562"/>
      <c r="AA35" s="7562"/>
      <c r="AB35" s="7562"/>
      <c r="AC35" s="7562"/>
      <c r="AD35" s="7562" t="s">
        <v>8102</v>
      </c>
      <c r="AE35" s="7562" t="s">
        <v>8103</v>
      </c>
      <c r="AF35" s="7562" t="s">
        <v>8104</v>
      </c>
      <c r="AG35" s="7565">
        <f>IF(VLOOKUP($A35,'8 Oct - LIVE LDS Data'!$A$3:$AAD$1504,72,FALSE)=0/1/1900,"",VLOOKUP($A35,'8 Oct - LIVE LDS Data'!$A$3:$AAD$1504,72,FALSE))</f>
        <v>44547</v>
      </c>
      <c r="AH35" s="7565">
        <f>IF(VLOOKUP($A35,'8 Oct - LIVE LDS Data'!$A$3:$AAD$1504,73,FALSE)=0/1/1900,"",VLOOKUP($A35,'8 Oct - LIVE LDS Data'!$A$3:$AAD$1504,73,FALSE))</f>
        <v>45804</v>
      </c>
      <c r="AI35" s="7565">
        <f>IF(VLOOKUP($A35,'8 Oct - LIVE LDS Data'!$A$3:$AAD$1504,75,FALSE)=0/1/1900,"",VLOOKUP($A35,'8 Oct - LIVE LDS Data'!$A$3:$AAD$1504,75,FALSE))</f>
        <v>44362</v>
      </c>
      <c r="AJ35" s="7565">
        <f>IF(VLOOKUP($A35,'8 Oct - LIVE LDS Data'!$A$3:$AAD$1504,76,FALSE)=0/1/1900,"",VLOOKUP($A35,'8 Oct - LIVE LDS Data'!$A$3:$AAD$1504,76,FALSE))</f>
        <v>45804</v>
      </c>
    </row>
    <row r="36" spans="1:36" s="610" customFormat="1" ht="40" customHeight="1" x14ac:dyDescent="0.2">
      <c r="A36" s="2855" t="s">
        <v>607</v>
      </c>
      <c r="B36" s="2855"/>
      <c r="C36" s="2855" t="s">
        <v>608</v>
      </c>
      <c r="D36" s="7558" t="str">
        <f>IF(VLOOKUP($A36,'8 Oct - LIVE LDS Data'!$A$3:$AAD$1504,4,FALSE)=0/1/1900,"",VLOOKUP($A36,'8 Oct - LIVE LDS Data'!$A$3:$AAD$1504,4,FALSE))</f>
        <v>Broads Local Plan Review</v>
      </c>
      <c r="E36" s="7559" t="str">
        <f>IF(VLOOKUP($A36,'8 Oct - LIVE LDS Data'!$A$3:$AAD$1504,8,FALSE)=0/1/1900,"",VLOOKUP($A36,'8 Oct - LIVE LDS Data'!$A$3:$AAD$1504,8,FALSE))</f>
        <v>N</v>
      </c>
      <c r="F36" s="7559" t="str">
        <f>IF(VLOOKUP($A36,'8 Oct - LIVE LDS Data'!$A$3:$AAD$1504,9,FALSE)=0/1/1900,"",VLOOKUP($A36,'8 Oct - LIVE LDS Data'!$A$3:$AAD$1504,9,FALSE))</f>
        <v>N</v>
      </c>
      <c r="G36" s="7560">
        <f>IF(VLOOKUP($A36,'8 Oct - LIVE LDS Data'!$A$3:$AAD$1504,10,FALSE)=0/1/1900,"",VLOOKUP($A36,'8 Oct - LIVE LDS Data'!$A$3:$AAD$1504,10,FALSE))</f>
        <v>43602</v>
      </c>
      <c r="H36" s="7314" t="str">
        <f>IF(VLOOKUP($A36,'8 Oct - LIVE LDS Data'!$A$3:$AAD$1504,79,FALSE)=0/1/1900,"",VLOOKUP($A36,'8 Oct - LIVE LDS Data'!$A$3:$AAD$1504,79,FALSE))</f>
        <v>Reg 18 completed</v>
      </c>
      <c r="I36" s="7561">
        <f>IF(VLOOKUP($A36,'8 Oct - LIVE LDS Data'!$A$3:$AAD$1504,30,FALSE)=0/1/1900,"",VLOOKUP($A36,'8 Oct - LIVE LDS Data'!$A$3:$AAD$1504,30,FALSE))</f>
        <v>45689</v>
      </c>
      <c r="J36" s="7562">
        <f>IF(VLOOKUP($A36,'8 Oct - LIVE LDS Data'!$A$3:$AAD$1504,33,FALSE)=0/1/1900,"",VLOOKUP($A36,'8 Oct - LIVE LDS Data'!$A$3:$AAD$1504,33,FALSE))</f>
        <v>44682</v>
      </c>
      <c r="K36" s="7562">
        <f>IF(VLOOKUP($A36,'8 Oct - LIVE LDS Data'!$A$3:$AAD$1504,34,FALSE)=0/1/1900,"",VLOOKUP($A36,'8 Oct - LIVE LDS Data'!$A$3:$AAD$1504,34,FALSE))</f>
        <v>44837</v>
      </c>
      <c r="L36" s="7562">
        <f>IF(VLOOKUP($A36,'8 Oct - LIVE LDS Data'!$A$3:$AAD$1504,40,FALSE)=0/1/1900,"",VLOOKUP($A36,'8 Oct - LIVE LDS Data'!$A$3:$AAD$1504,40,FALSE))</f>
        <v>45413</v>
      </c>
      <c r="M36" s="7562" t="str">
        <f>IF(VLOOKUP($A36,'8 Oct - LIVE LDS Data'!$A$3:$AAD$1504,41,FALSE)=0/1/1900,"",VLOOKUP($A36,'8 Oct - LIVE LDS Data'!$A$3:$AAD$1504,41,FALSE))</f>
        <v/>
      </c>
      <c r="N36" s="7562" t="str">
        <f>IF(VLOOKUP($A36,'8 Oct - LIVE LDS Data'!$A$3:$AAD$1504,47,FALSE)=0/1/1900,"",VLOOKUP($A36,'8 Oct - LIVE LDS Data'!$A$3:$AAD$1504,47,FALSE))</f>
        <v/>
      </c>
      <c r="O36" s="7562" t="str">
        <f>IF(VLOOKUP($A36,'8 Oct - LIVE LDS Data'!$A$3:$AAD$1504,48,FALSE)=0/1/1900,"",VLOOKUP($A36,'8 Oct - LIVE LDS Data'!$A$3:$AAD$1504,48,FALSE))</f>
        <v/>
      </c>
      <c r="P36" s="7562" t="str">
        <f>IF(VLOOKUP($A36,'8 Oct - LIVE LDS Data'!$A$3:$AAD$1504,54,FALSE)=0/1/1900,"",VLOOKUP($A36,'8 Oct - LIVE LDS Data'!$A$3:$AAD$1504,54,FALSE))</f>
        <v/>
      </c>
      <c r="Q36" s="7562" t="str">
        <f>IF(VLOOKUP($A36,'8 Oct - LIVE LDS Data'!$A$3:$AAD$1504,55,FALSE)=0/1/1900,"",VLOOKUP($A36,'8 Oct - LIVE LDS Data'!$A$3:$AAD$1504,55,FALSE))</f>
        <v/>
      </c>
      <c r="R36" s="7562">
        <f>IF(VLOOKUP($A36,'8 Oct - LIVE LDS Data'!$A$3:$AAD$1504,60,FALSE)=0/1/1900,"",VLOOKUP($A36,'8 Oct - LIVE LDS Data'!$A$3:$AAD$1504,60,FALSE))</f>
        <v>45839</v>
      </c>
      <c r="S36" s="7562" t="str">
        <f>IF(VLOOKUP($A36,'8 Oct - LIVE LDS Data'!$A$3:$AAD$1504,61,FALSE)=0/1/1900,"",VLOOKUP($A36,'8 Oct - LIVE LDS Data'!$A$3:$AAD$1504,61,FALSE))</f>
        <v/>
      </c>
      <c r="T36" s="7562">
        <f>IF(VLOOKUP($A36,'8 Oct - LIVE LDS Data'!$A$3:$AAD$1504,63,FALSE)=0/1/1900,"",VLOOKUP($A36,'8 Oct - LIVE LDS Data'!$A$3:$AAD$1504,63,FALSE))</f>
        <v>45962</v>
      </c>
      <c r="U36" s="7562" t="str">
        <f>IF(VLOOKUP($A36,'8 Oct - LIVE LDS Data'!$A$3:$AAD$1504,64,FALSE)=0/1/1900,"",VLOOKUP($A36,'8 Oct - LIVE LDS Data'!$A$3:$AAD$1504,64,FALSE))</f>
        <v/>
      </c>
      <c r="V36" s="7562" t="s">
        <v>3757</v>
      </c>
      <c r="W36" s="7562" t="s">
        <v>3757</v>
      </c>
      <c r="X36" s="7564">
        <v>45317</v>
      </c>
      <c r="Y36" s="7562">
        <v>44682</v>
      </c>
      <c r="Z36" s="7562">
        <v>45413</v>
      </c>
      <c r="AA36" s="7562"/>
      <c r="AB36" s="7562"/>
      <c r="AC36" s="7562">
        <v>45627</v>
      </c>
      <c r="AD36" s="7562">
        <v>45778</v>
      </c>
      <c r="AE36" s="7562" t="s">
        <v>8105</v>
      </c>
      <c r="AF36" s="7562"/>
      <c r="AG36" s="7565">
        <f>IF(VLOOKUP($A36,'8 Oct - LIVE LDS Data'!$A$3:$AAD$1504,72,FALSE)=0/1/1900,"",VLOOKUP($A36,'8 Oct - LIVE LDS Data'!$A$3:$AAD$1504,72,FALSE))</f>
        <v>45140</v>
      </c>
      <c r="AH36" s="7565">
        <f>IF(VLOOKUP($A36,'8 Oct - LIVE LDS Data'!$A$3:$AAD$1504,73,FALSE)=0/1/1900,"",VLOOKUP($A36,'8 Oct - LIVE LDS Data'!$A$3:$AAD$1504,73,FALSE))</f>
        <v>45700</v>
      </c>
      <c r="AI36" s="7565">
        <f>IF(VLOOKUP($A36,'8 Oct - LIVE LDS Data'!$A$3:$AAD$1504,75,FALSE)=0/1/1900,"",VLOOKUP($A36,'8 Oct - LIVE LDS Data'!$A$3:$AAD$1504,75,FALSE))</f>
        <v>45140</v>
      </c>
      <c r="AJ36" s="7565">
        <f>IF(VLOOKUP($A36,'8 Oct - LIVE LDS Data'!$A$3:$AAD$1504,76,FALSE)=0/1/1900,"",VLOOKUP($A36,'8 Oct - LIVE LDS Data'!$A$3:$AAD$1504,76,FALSE))</f>
        <v>45700</v>
      </c>
    </row>
    <row r="37" spans="1:36" s="610" customFormat="1" ht="40" customHeight="1" x14ac:dyDescent="0.2">
      <c r="A37" s="2855" t="s">
        <v>618</v>
      </c>
      <c r="B37" s="2855"/>
      <c r="C37" s="2855" t="s">
        <v>619</v>
      </c>
      <c r="D37" s="7558" t="str">
        <f>IF(VLOOKUP($A37,'8 Oct - LIVE LDS Data'!$A$3:$AAD$1504,4,FALSE)=0/1/1900,"",VLOOKUP($A37,'8 Oct - LIVE LDS Data'!$A$3:$AAD$1504,4,FALSE))</f>
        <v>Review of the Bromley Local Plan</v>
      </c>
      <c r="E37" s="7559" t="str">
        <f>IF(VLOOKUP($A37,'8 Oct - LIVE LDS Data'!$A$3:$AAD$1504,8,FALSE)=0/1/1900,"",VLOOKUP($A37,'8 Oct - LIVE LDS Data'!$A$3:$AAD$1504,8,FALSE))</f>
        <v>N</v>
      </c>
      <c r="F37" s="7559" t="str">
        <f>IF(VLOOKUP($A37,'8 Oct - LIVE LDS Data'!$A$3:$AAD$1504,9,FALSE)=0/1/1900,"",VLOOKUP($A37,'8 Oct - LIVE LDS Data'!$A$3:$AAD$1504,9,FALSE))</f>
        <v>N</v>
      </c>
      <c r="G37" s="7560">
        <f>IF(VLOOKUP($A37,'8 Oct - LIVE LDS Data'!$A$3:$AAD$1504,10,FALSE)=0/1/1900,"",VLOOKUP($A37,'8 Oct - LIVE LDS Data'!$A$3:$AAD$1504,10,FALSE))</f>
        <v>43481</v>
      </c>
      <c r="H37" s="7314" t="str">
        <f>IF(VLOOKUP($A37,'8 Oct - LIVE LDS Data'!$A$3:$AAD$1504,79,FALSE)=0/1/1900,"",VLOOKUP($A37,'8 Oct - LIVE LDS Data'!$A$3:$AAD$1504,79,FALSE))</f>
        <v>Reg 18 ongoing</v>
      </c>
      <c r="I37" s="7561">
        <f>IF(VLOOKUP($A37,'8 Oct - LIVE LDS Data'!$A$3:$AAD$1504,30,FALSE)=0/1/1900,"",VLOOKUP($A37,'8 Oct - LIVE LDS Data'!$A$3:$AAD$1504,30,FALSE))</f>
        <v>45658</v>
      </c>
      <c r="J37" s="7562">
        <f>IF(VLOOKUP($A37,'8 Oct - LIVE LDS Data'!$A$3:$AAD$1504,33,FALSE)=0/1/1900,"",VLOOKUP($A37,'8 Oct - LIVE LDS Data'!$A$3:$AAD$1504,33,FALSE))</f>
        <v>44562</v>
      </c>
      <c r="K37" s="7562">
        <f>IF(VLOOKUP($A37,'8 Oct - LIVE LDS Data'!$A$3:$AAD$1504,34,FALSE)=0/1/1900,"",VLOOKUP($A37,'8 Oct - LIVE LDS Data'!$A$3:$AAD$1504,34,FALSE))</f>
        <v>45017</v>
      </c>
      <c r="L37" s="7562">
        <f>IF(VLOOKUP($A37,'8 Oct - LIVE LDS Data'!$A$3:$AAD$1504,40,FALSE)=0/1/1900,"",VLOOKUP($A37,'8 Oct - LIVE LDS Data'!$A$3:$AAD$1504,40,FALSE))</f>
        <v>45778</v>
      </c>
      <c r="M37" s="7562" t="str">
        <f>IF(VLOOKUP($A37,'8 Oct - LIVE LDS Data'!$A$3:$AAD$1504,41,FALSE)=0/1/1900,"",VLOOKUP($A37,'8 Oct - LIVE LDS Data'!$A$3:$AAD$1504,41,FALSE))</f>
        <v/>
      </c>
      <c r="N37" s="7562" t="str">
        <f>IF(VLOOKUP($A37,'8 Oct - LIVE LDS Data'!$A$3:$AAD$1504,47,FALSE)=0/1/1900,"",VLOOKUP($A37,'8 Oct - LIVE LDS Data'!$A$3:$AAD$1504,47,FALSE))</f>
        <v/>
      </c>
      <c r="O37" s="7562" t="str">
        <f>IF(VLOOKUP($A37,'8 Oct - LIVE LDS Data'!$A$3:$AAD$1504,48,FALSE)=0/1/1900,"",VLOOKUP($A37,'8 Oct - LIVE LDS Data'!$A$3:$AAD$1504,48,FALSE))</f>
        <v/>
      </c>
      <c r="P37" s="7562" t="str">
        <f>IF(VLOOKUP($A37,'8 Oct - LIVE LDS Data'!$A$3:$AAD$1504,54,FALSE)=0/1/1900,"",VLOOKUP($A37,'8 Oct - LIVE LDS Data'!$A$3:$AAD$1504,54,FALSE))</f>
        <v/>
      </c>
      <c r="Q37" s="7562" t="str">
        <f>IF(VLOOKUP($A37,'8 Oct - LIVE LDS Data'!$A$3:$AAD$1504,55,FALSE)=0/1/1900,"",VLOOKUP($A37,'8 Oct - LIVE LDS Data'!$A$3:$AAD$1504,55,FALSE))</f>
        <v/>
      </c>
      <c r="R37" s="7562">
        <f>IF(VLOOKUP($A37,'8 Oct - LIVE LDS Data'!$A$3:$AAD$1504,60,FALSE)=0/1/1900,"",VLOOKUP($A37,'8 Oct - LIVE LDS Data'!$A$3:$AAD$1504,60,FALSE))</f>
        <v>46143</v>
      </c>
      <c r="S37" s="7562" t="str">
        <f>IF(VLOOKUP($A37,'8 Oct - LIVE LDS Data'!$A$3:$AAD$1504,61,FALSE)=0/1/1900,"",VLOOKUP($A37,'8 Oct - LIVE LDS Data'!$A$3:$AAD$1504,61,FALSE))</f>
        <v/>
      </c>
      <c r="T37" s="7562">
        <f>IF(VLOOKUP($A37,'8 Oct - LIVE LDS Data'!$A$3:$AAD$1504,63,FALSE)=0/1/1900,"",VLOOKUP($A37,'8 Oct - LIVE LDS Data'!$A$3:$AAD$1504,63,FALSE))</f>
        <v>46357</v>
      </c>
      <c r="U37" s="7562" t="str">
        <f>IF(VLOOKUP($A37,'8 Oct - LIVE LDS Data'!$A$3:$AAD$1504,64,FALSE)=0/1/1900,"",VLOOKUP($A37,'8 Oct - LIVE LDS Data'!$A$3:$AAD$1504,64,FALSE))</f>
        <v/>
      </c>
      <c r="V37" s="7562" t="s">
        <v>3757</v>
      </c>
      <c r="W37" s="7562" t="s">
        <v>8106</v>
      </c>
      <c r="X37" s="7564"/>
      <c r="Y37" s="7562"/>
      <c r="Z37" s="7562"/>
      <c r="AA37" s="7562"/>
      <c r="AB37" s="7562"/>
      <c r="AC37" s="7562"/>
      <c r="AD37" s="7562"/>
      <c r="AE37" s="7562"/>
      <c r="AF37" s="7562"/>
      <c r="AG37" s="7565">
        <f>IF(VLOOKUP($A37,'8 Oct - LIVE LDS Data'!$A$3:$AAD$1504,72,FALSE)=0/1/1900,"",VLOOKUP($A37,'8 Oct - LIVE LDS Data'!$A$3:$AAD$1504,72,FALSE))</f>
        <v>45855</v>
      </c>
      <c r="AH37" s="7565">
        <f>IF(VLOOKUP($A37,'8 Oct - LIVE LDS Data'!$A$3:$AAD$1504,73,FALSE)=0/1/1900,"",VLOOKUP($A37,'8 Oct - LIVE LDS Data'!$A$3:$AAD$1504,73,FALSE))</f>
        <v>45681</v>
      </c>
      <c r="AI37" s="7565">
        <f>IF(VLOOKUP($A37,'8 Oct - LIVE LDS Data'!$A$3:$AAD$1504,75,FALSE)=0/1/1900,"",VLOOKUP($A37,'8 Oct - LIVE LDS Data'!$A$3:$AAD$1504,75,FALSE))</f>
        <v>45257</v>
      </c>
      <c r="AJ37" s="7565">
        <f>IF(VLOOKUP($A37,'8 Oct - LIVE LDS Data'!$A$3:$AAD$1504,76,FALSE)=0/1/1900,"",VLOOKUP($A37,'8 Oct - LIVE LDS Data'!$A$3:$AAD$1504,76,FALSE))</f>
        <v>45681</v>
      </c>
    </row>
    <row r="38" spans="1:36" s="610" customFormat="1" ht="40" customHeight="1" x14ac:dyDescent="0.2">
      <c r="A38" s="2855" t="s">
        <v>633</v>
      </c>
      <c r="B38" s="2855"/>
      <c r="C38" s="2855" t="s">
        <v>634</v>
      </c>
      <c r="D38" s="7558" t="str">
        <f>IF(VLOOKUP($A38,'8 Oct - LIVE LDS Data'!$A$3:$AAD$1504,4,FALSE)=0/1/1900,"",VLOOKUP($A38,'8 Oct - LIVE LDS Data'!$A$3:$AAD$1504,4,FALSE))</f>
        <v>Local Plan Review</v>
      </c>
      <c r="E38" s="7559" t="str">
        <f>IF(VLOOKUP($A38,'8 Oct - LIVE LDS Data'!$A$3:$AAD$1504,8,FALSE)=0/1/1900,"",VLOOKUP($A38,'8 Oct - LIVE LDS Data'!$A$3:$AAD$1504,8,FALSE))</f>
        <v>N</v>
      </c>
      <c r="F38" s="7559" t="str">
        <f>IF(VLOOKUP($A38,'8 Oct - LIVE LDS Data'!$A$3:$AAD$1504,9,FALSE)=0/1/1900,"",VLOOKUP($A38,'8 Oct - LIVE LDS Data'!$A$3:$AAD$1504,9,FALSE))</f>
        <v>N</v>
      </c>
      <c r="G38" s="7560">
        <f>IF(VLOOKUP($A38,'8 Oct - LIVE LDS Data'!$A$3:$AAD$1504,10,FALSE)=0/1/1900,"",VLOOKUP($A38,'8 Oct - LIVE LDS Data'!$A$3:$AAD$1504,10,FALSE))</f>
        <v>42760</v>
      </c>
      <c r="H38" s="7314" t="str">
        <f>IF(VLOOKUP($A38,'8 Oct - LIVE LDS Data'!$A$3:$AAD$1504,79,FALSE)=0/1/1900,"",VLOOKUP($A38,'8 Oct - LIVE LDS Data'!$A$3:$AAD$1504,79,FALSE))</f>
        <v>new plan to be prepared under new system</v>
      </c>
      <c r="I38" s="7561">
        <f>IF(VLOOKUP($A38,'8 Oct - LIVE LDS Data'!$A$3:$AAD$1504,30,FALSE)=0/1/1900,"",VLOOKUP($A38,'8 Oct - LIVE LDS Data'!$A$3:$AAD$1504,30,FALSE))</f>
        <v>45689</v>
      </c>
      <c r="J38" s="7562">
        <f>IF(VLOOKUP($A38,'8 Oct - LIVE LDS Data'!$A$3:$AAD$1504,33,FALSE)=0/1/1900,"",VLOOKUP($A38,'8 Oct - LIVE LDS Data'!$A$3:$AAD$1504,33,FALSE))</f>
        <v>46174</v>
      </c>
      <c r="K38" s="7562" t="str">
        <f>IF(VLOOKUP($A38,'8 Oct - LIVE LDS Data'!$A$3:$AAD$1504,34,FALSE)=0/1/1900,"",VLOOKUP($A38,'8 Oct - LIVE LDS Data'!$A$3:$AAD$1504,34,FALSE))</f>
        <v/>
      </c>
      <c r="L38" s="7562" t="str">
        <f>IF(VLOOKUP($A38,'8 Oct - LIVE LDS Data'!$A$3:$AAD$1504,40,FALSE)=0/1/1900,"",VLOOKUP($A38,'8 Oct - LIVE LDS Data'!$A$3:$AAD$1504,40,FALSE))</f>
        <v/>
      </c>
      <c r="M38" s="7562" t="str">
        <f>IF(VLOOKUP($A38,'8 Oct - LIVE LDS Data'!$A$3:$AAD$1504,41,FALSE)=0/1/1900,"",VLOOKUP($A38,'8 Oct - LIVE LDS Data'!$A$3:$AAD$1504,41,FALSE))</f>
        <v/>
      </c>
      <c r="N38" s="7562" t="str">
        <f>IF(VLOOKUP($A38,'8 Oct - LIVE LDS Data'!$A$3:$AAD$1504,47,FALSE)=0/1/1900,"",VLOOKUP($A38,'8 Oct - LIVE LDS Data'!$A$3:$AAD$1504,47,FALSE))</f>
        <v/>
      </c>
      <c r="O38" s="7562" t="str">
        <f>IF(VLOOKUP($A38,'8 Oct - LIVE LDS Data'!$A$3:$AAD$1504,48,FALSE)=0/1/1900,"",VLOOKUP($A38,'8 Oct - LIVE LDS Data'!$A$3:$AAD$1504,48,FALSE))</f>
        <v/>
      </c>
      <c r="P38" s="7562" t="str">
        <f>IF(VLOOKUP($A38,'8 Oct - LIVE LDS Data'!$A$3:$AAD$1504,54,FALSE)=0/1/1900,"",VLOOKUP($A38,'8 Oct - LIVE LDS Data'!$A$3:$AAD$1504,54,FALSE))</f>
        <v/>
      </c>
      <c r="Q38" s="7562" t="str">
        <f>IF(VLOOKUP($A38,'8 Oct - LIVE LDS Data'!$A$3:$AAD$1504,55,FALSE)=0/1/1900,"",VLOOKUP($A38,'8 Oct - LIVE LDS Data'!$A$3:$AAD$1504,55,FALSE))</f>
        <v/>
      </c>
      <c r="R38" s="7562">
        <f>IF(VLOOKUP($A38,'8 Oct - LIVE LDS Data'!$A$3:$AAD$1504,60,FALSE)=0/1/1900,"",VLOOKUP($A38,'8 Oct - LIVE LDS Data'!$A$3:$AAD$1504,60,FALSE))</f>
        <v>46478</v>
      </c>
      <c r="S38" s="7562" t="str">
        <f>IF(VLOOKUP($A38,'8 Oct - LIVE LDS Data'!$A$3:$AAD$1504,61,FALSE)=0/1/1900,"",VLOOKUP($A38,'8 Oct - LIVE LDS Data'!$A$3:$AAD$1504,61,FALSE))</f>
        <v/>
      </c>
      <c r="T38" s="7562">
        <f>IF(VLOOKUP($A38,'8 Oct - LIVE LDS Data'!$A$3:$AAD$1504,63,FALSE)=0/1/1900,"",VLOOKUP($A38,'8 Oct - LIVE LDS Data'!$A$3:$AAD$1504,63,FALSE))</f>
        <v>46722</v>
      </c>
      <c r="U38" s="7562" t="str">
        <f>IF(VLOOKUP($A38,'8 Oct - LIVE LDS Data'!$A$3:$AAD$1504,64,FALSE)=0/1/1900,"",VLOOKUP($A38,'8 Oct - LIVE LDS Data'!$A$3:$AAD$1504,64,FALSE))</f>
        <v/>
      </c>
      <c r="V38" s="7562" t="s">
        <v>3757</v>
      </c>
      <c r="W38" s="7562" t="s">
        <v>90</v>
      </c>
      <c r="X38" s="7564"/>
      <c r="Y38" s="7562"/>
      <c r="Z38" s="7562"/>
      <c r="AA38" s="7562"/>
      <c r="AB38" s="7562"/>
      <c r="AC38" s="7562"/>
      <c r="AD38" s="7562"/>
      <c r="AE38" s="7562"/>
      <c r="AF38" s="7562"/>
      <c r="AG38" s="7565">
        <f>IF(VLOOKUP($A38,'8 Oct - LIVE LDS Data'!$A$3:$AAD$1504,72,FALSE)=0/1/1900,"",VLOOKUP($A38,'8 Oct - LIVE LDS Data'!$A$3:$AAD$1504,72,FALSE))</f>
        <v>45937</v>
      </c>
      <c r="AH38" s="7565">
        <f>IF(VLOOKUP($A38,'8 Oct - LIVE LDS Data'!$A$3:$AAD$1504,73,FALSE)=0/1/1900,"",VLOOKUP($A38,'8 Oct - LIVE LDS Data'!$A$3:$AAD$1504,73,FALSE))</f>
        <v>45764</v>
      </c>
      <c r="AI38" s="7565">
        <f>IF(VLOOKUP($A38,'8 Oct - LIVE LDS Data'!$A$3:$AAD$1504,75,FALSE)=0/1/1900,"",VLOOKUP($A38,'8 Oct - LIVE LDS Data'!$A$3:$AAD$1504,75,FALSE))</f>
        <v>45562</v>
      </c>
      <c r="AJ38" s="7565">
        <f>IF(VLOOKUP($A38,'8 Oct - LIVE LDS Data'!$A$3:$AAD$1504,76,FALSE)=0/1/1900,"",VLOOKUP($A38,'8 Oct - LIVE LDS Data'!$A$3:$AAD$1504,76,FALSE))</f>
        <v>45888</v>
      </c>
    </row>
    <row r="39" spans="1:36" s="610" customFormat="1" ht="40" customHeight="1" x14ac:dyDescent="0.2">
      <c r="A39" s="7569" t="s">
        <v>645</v>
      </c>
      <c r="B39" s="7569"/>
      <c r="C39" s="7569" t="s">
        <v>646</v>
      </c>
      <c r="D39" s="7558" t="str">
        <f>IF(VLOOKUP($A39,'8 Oct - LIVE LDS Data'!$A$3:$AAD$1504,4,FALSE)=0/1/1900,"",VLOOKUP($A39,'8 Oct - LIVE LDS Data'!$A$3:$AAD$1504,4,FALSE))</f>
        <v/>
      </c>
      <c r="E39" s="7559" t="str">
        <f>IF(VLOOKUP($A39,'8 Oct - LIVE LDS Data'!$A$3:$AAD$1504,8,FALSE)=0/1/1900,"",VLOOKUP($A39,'8 Oct - LIVE LDS Data'!$A$3:$AAD$1504,8,FALSE))</f>
        <v/>
      </c>
      <c r="F39" s="7559" t="str">
        <f>IF(VLOOKUP($A39,'8 Oct - LIVE LDS Data'!$A$3:$AAD$1504,9,FALSE)=0/1/1900,"",VLOOKUP($A39,'8 Oct - LIVE LDS Data'!$A$3:$AAD$1504,9,FALSE))</f>
        <v/>
      </c>
      <c r="G39" s="7560">
        <f>IF(VLOOKUP($A39,'8 Oct - LIVE LDS Data'!$A$3:$AAD$1504,10,FALSE)=0/1/1900,"",VLOOKUP($A39,'8 Oct - LIVE LDS Data'!$A$3:$AAD$1504,10,FALSE))</f>
        <v>44006</v>
      </c>
      <c r="H39" s="7314" t="str">
        <f>IF(VLOOKUP($A39,'8 Oct - LIVE LDS Data'!$A$3:$AAD$1504,79,FALSE)=0/1/1900,"",VLOOKUP($A39,'8 Oct - LIVE LDS Data'!$A$3:$AAD$1504,79,FALSE))</f>
        <v>new plan to be prepared under new system</v>
      </c>
      <c r="I39" s="7561">
        <f>IF(VLOOKUP($A39,'8 Oct - LIVE LDS Data'!$A$3:$AAD$1504,30,FALSE)=0/1/1900,"",VLOOKUP($A39,'8 Oct - LIVE LDS Data'!$A$3:$AAD$1504,30,FALSE))</f>
        <v>45689</v>
      </c>
      <c r="J39" s="7562">
        <f>IF(VLOOKUP($A39,'8 Oct - LIVE LDS Data'!$A$3:$AAD$1504,33,FALSE)=0/1/1900,"",VLOOKUP($A39,'8 Oct - LIVE LDS Data'!$A$3:$AAD$1504,33,FALSE))</f>
        <v>45962</v>
      </c>
      <c r="K39" s="7562" t="str">
        <f>IF(VLOOKUP($A39,'8 Oct - LIVE LDS Data'!$A$3:$AAD$1504,34,FALSE)=0/1/1900,"",VLOOKUP($A39,'8 Oct - LIVE LDS Data'!$A$3:$AAD$1504,34,FALSE))</f>
        <v/>
      </c>
      <c r="L39" s="7562" t="str">
        <f>IF(VLOOKUP($A39,'8 Oct - LIVE LDS Data'!$A$3:$AAD$1504,40,FALSE)=0/1/1900,"",VLOOKUP($A39,'8 Oct - LIVE LDS Data'!$A$3:$AAD$1504,40,FALSE))</f>
        <v/>
      </c>
      <c r="M39" s="7562" t="str">
        <f>IF(VLOOKUP($A39,'8 Oct - LIVE LDS Data'!$A$3:$AAD$1504,41,FALSE)=0/1/1900,"",VLOOKUP($A39,'8 Oct - LIVE LDS Data'!$A$3:$AAD$1504,41,FALSE))</f>
        <v/>
      </c>
      <c r="N39" s="7562" t="str">
        <f>IF(VLOOKUP($A39,'8 Oct - LIVE LDS Data'!$A$3:$AAD$1504,47,FALSE)=0/1/1900,"",VLOOKUP($A39,'8 Oct - LIVE LDS Data'!$A$3:$AAD$1504,47,FALSE))</f>
        <v/>
      </c>
      <c r="O39" s="7562" t="str">
        <f>IF(VLOOKUP($A39,'8 Oct - LIVE LDS Data'!$A$3:$AAD$1504,48,FALSE)=0/1/1900,"",VLOOKUP($A39,'8 Oct - LIVE LDS Data'!$A$3:$AAD$1504,48,FALSE))</f>
        <v/>
      </c>
      <c r="P39" s="7562" t="str">
        <f>IF(VLOOKUP($A39,'8 Oct - LIVE LDS Data'!$A$3:$AAD$1504,54,FALSE)=0/1/1900,"",VLOOKUP($A39,'8 Oct - LIVE LDS Data'!$A$3:$AAD$1504,54,FALSE))</f>
        <v/>
      </c>
      <c r="Q39" s="7562" t="str">
        <f>IF(VLOOKUP($A39,'8 Oct - LIVE LDS Data'!$A$3:$AAD$1504,55,FALSE)=0/1/1900,"",VLOOKUP($A39,'8 Oct - LIVE LDS Data'!$A$3:$AAD$1504,55,FALSE))</f>
        <v/>
      </c>
      <c r="R39" s="7562">
        <f>IF(VLOOKUP($A39,'8 Oct - LIVE LDS Data'!$A$3:$AAD$1504,60,FALSE)=0/1/1900,"",VLOOKUP($A39,'8 Oct - LIVE LDS Data'!$A$3:$AAD$1504,60,FALSE))</f>
        <v>46143</v>
      </c>
      <c r="S39" s="7562"/>
      <c r="T39" s="7562">
        <f>IF(VLOOKUP($A39,'8 Oct - LIVE LDS Data'!$A$3:$AAD$1504,63,FALSE)=0/1/1900,"",VLOOKUP($A39,'8 Oct - LIVE LDS Data'!$A$3:$AAD$1504,63,FALSE))</f>
        <v>46327</v>
      </c>
      <c r="U39" s="7562" t="str">
        <f>IF(VLOOKUP($A39,'8 Oct - LIVE LDS Data'!$A$3:$AAD$1504,64,FALSE)=0/1/1900,"",VLOOKUP($A39,'8 Oct - LIVE LDS Data'!$A$3:$AAD$1504,64,FALSE))</f>
        <v/>
      </c>
      <c r="V39" s="7562" t="s">
        <v>90</v>
      </c>
      <c r="W39" s="7562" t="s">
        <v>226</v>
      </c>
      <c r="X39" s="7564"/>
      <c r="Y39" s="7562"/>
      <c r="Z39" s="7562"/>
      <c r="AA39" s="7562"/>
      <c r="AB39" s="7562"/>
      <c r="AC39" s="7562"/>
      <c r="AD39" s="7562"/>
      <c r="AE39" s="7562"/>
      <c r="AF39" s="7562"/>
      <c r="AG39" s="7565" t="str">
        <f>IF(VLOOKUP($A39,'8 Oct - LIVE LDS Data'!$A$3:$AAD$1504,72,FALSE)=0/1/1900,"",VLOOKUP($A39,'8 Oct - LIVE LDS Data'!$A$3:$AAD$1504,72,FALSE))</f>
        <v/>
      </c>
      <c r="AH39" s="7565">
        <f>IF(VLOOKUP($A39,'8 Oct - LIVE LDS Data'!$A$3:$AAD$1504,73,FALSE)=0/1/1900,"",VLOOKUP($A39,'8 Oct - LIVE LDS Data'!$A$3:$AAD$1504,73,FALSE))</f>
        <v>45719</v>
      </c>
      <c r="AI39" s="7565" t="str">
        <f>IF(VLOOKUP($A39,'8 Oct - LIVE LDS Data'!$A$3:$AAD$1504,75,FALSE)=0/1/1900,"",VLOOKUP($A39,'8 Oct - LIVE LDS Data'!$A$3:$AAD$1504,75,FALSE))</f>
        <v/>
      </c>
      <c r="AJ39" s="7565">
        <f>IF(VLOOKUP($A39,'8 Oct - LIVE LDS Data'!$A$3:$AAD$1504,76,FALSE)=0/1/1900,"",VLOOKUP($A39,'8 Oct - LIVE LDS Data'!$A$3:$AAD$1504,76,FALSE))</f>
        <v>45719</v>
      </c>
    </row>
    <row r="40" spans="1:36" s="610" customFormat="1" ht="40" customHeight="1" x14ac:dyDescent="0.2">
      <c r="A40" s="2855" t="s">
        <v>654</v>
      </c>
      <c r="B40" s="2855"/>
      <c r="C40" s="2855" t="s">
        <v>655</v>
      </c>
      <c r="D40" s="7558" t="str">
        <f>IF(VLOOKUP($A40,'8 Oct - LIVE LDS Data'!$A$3:$AAD$1504,4,FALSE)=0/1/1900,"",VLOOKUP($A40,'8 Oct - LIVE LDS Data'!$A$3:$AAD$1504,4,FALSE))</f>
        <v>Greater Nottingham Strategic Plan 2041</v>
      </c>
      <c r="E40" s="7559" t="str">
        <f>IF(VLOOKUP($A40,'8 Oct - LIVE LDS Data'!$A$3:$AAD$1504,8,FALSE)=0/1/1900,"",VLOOKUP($A40,'8 Oct - LIVE LDS Data'!$A$3:$AAD$1504,8,FALSE))</f>
        <v>N</v>
      </c>
      <c r="F40" s="7559" t="str">
        <f>IF(VLOOKUP($A40,'8 Oct - LIVE LDS Data'!$A$3:$AAD$1504,9,FALSE)=0/1/1900,"",VLOOKUP($A40,'8 Oct - LIVE LDS Data'!$A$3:$AAD$1504,9,FALSE))</f>
        <v>Y</v>
      </c>
      <c r="G40" s="7560">
        <f>IF(VLOOKUP($A40,'8 Oct - LIVE LDS Data'!$A$3:$AAD$1504,10,FALSE)=0/1/1900,"",VLOOKUP($A40,'8 Oct - LIVE LDS Data'!$A$3:$AAD$1504,10,FALSE))</f>
        <v>41899</v>
      </c>
      <c r="H40" s="7314" t="str">
        <f>IF(VLOOKUP($A40,'8 Oct - LIVE LDS Data'!$A$3:$AAD$1504,79,FALSE)=0/1/1900,"",VLOOKUP($A40,'8 Oct - LIVE LDS Data'!$A$3:$AAD$1504,79,FALSE))</f>
        <v>Published (second)</v>
      </c>
      <c r="I40" s="7561">
        <f>IF(VLOOKUP($A40,'8 Oct - LIVE LDS Data'!$A$3:$AAD$1504,30,FALSE)=0/1/1900,"",VLOOKUP($A40,'8 Oct - LIVE LDS Data'!$A$3:$AAD$1504,30,FALSE))</f>
        <v>45689</v>
      </c>
      <c r="J40" s="7562">
        <f>IF(VLOOKUP($A40,'8 Oct - LIVE LDS Data'!$A$3:$AAD$1504,33,FALSE)=0/1/1900,"",VLOOKUP($A40,'8 Oct - LIVE LDS Data'!$A$3:$AAD$1504,33,FALSE))</f>
        <v>44013</v>
      </c>
      <c r="K40" s="7562">
        <f>IF(VLOOKUP($A40,'8 Oct - LIVE LDS Data'!$A$3:$AAD$1504,34,FALSE)=0/1/1900,"",VLOOKUP($A40,'8 Oct - LIVE LDS Data'!$A$3:$AAD$1504,34,FALSE))</f>
        <v>44018</v>
      </c>
      <c r="L40" s="7562">
        <f>IF(VLOOKUP($A40,'8 Oct - LIVE LDS Data'!$A$3:$AAD$1504,40,FALSE)=0/1/1900,"",VLOOKUP($A40,'8 Oct - LIVE LDS Data'!$A$3:$AAD$1504,40,FALSE))</f>
        <v>44835</v>
      </c>
      <c r="M40" s="7562">
        <f>IF(VLOOKUP($A40,'8 Oct - LIVE LDS Data'!$A$3:$AAD$1504,41,FALSE)=0/1/1900,"",VLOOKUP($A40,'8 Oct - LIVE LDS Data'!$A$3:$AAD$1504,41,FALSE))</f>
        <v>44929</v>
      </c>
      <c r="N40" s="7562">
        <f>IF(VLOOKUP($A40,'8 Oct - LIVE LDS Data'!$A$3:$AAD$1504,47,FALSE)=0/1/1900,"",VLOOKUP($A40,'8 Oct - LIVE LDS Data'!$A$3:$AAD$1504,47,FALSE))</f>
        <v>45170</v>
      </c>
      <c r="O40" s="7562">
        <f>IF(VLOOKUP($A40,'8 Oct - LIVE LDS Data'!$A$3:$AAD$1504,48,FALSE)=0/1/1900,"",VLOOKUP($A40,'8 Oct - LIVE LDS Data'!$A$3:$AAD$1504,48,FALSE))</f>
        <v>45170</v>
      </c>
      <c r="P40" s="7562" t="str">
        <f>IF(VLOOKUP($A40,'8 Oct - LIVE LDS Data'!$A$3:$AAD$1504,54,FALSE)=0/1/1900,"",VLOOKUP($A40,'8 Oct - LIVE LDS Data'!$A$3:$AAD$1504,54,FALSE))</f>
        <v/>
      </c>
      <c r="Q40" s="7562" t="str">
        <f>IF(VLOOKUP($A40,'8 Oct - LIVE LDS Data'!$A$3:$AAD$1504,55,FALSE)=0/1/1900,"",VLOOKUP($A40,'8 Oct - LIVE LDS Data'!$A$3:$AAD$1504,55,FALSE))</f>
        <v/>
      </c>
      <c r="R40" s="7562" t="str">
        <f>IF(VLOOKUP($A40,'8 Oct - LIVE LDS Data'!$A$3:$AAD$1504,60,FALSE)=0/1/1900,"",VLOOKUP($A40,'8 Oct - LIVE LDS Data'!$A$3:$AAD$1504,60,FALSE))</f>
        <v>1. Oct 2024
2. March 2025</v>
      </c>
      <c r="S40" s="7562"/>
      <c r="T40" s="7562">
        <f>IF(VLOOKUP($A40,'8 Oct - LIVE LDS Data'!$A$3:$AAD$1504,63,FALSE)=0/1/1900,"",VLOOKUP($A40,'8 Oct - LIVE LDS Data'!$A$3:$AAD$1504,63,FALSE))</f>
        <v>45901</v>
      </c>
      <c r="U40" s="7562" t="str">
        <f>IF(VLOOKUP($A40,'8 Oct - LIVE LDS Data'!$A$3:$AAD$1504,64,FALSE)=0/1/1900,"",VLOOKUP($A40,'8 Oct - LIVE LDS Data'!$A$3:$AAD$1504,64,FALSE))</f>
        <v/>
      </c>
      <c r="V40" s="7562" t="s">
        <v>3757</v>
      </c>
      <c r="W40" s="7562" t="s">
        <v>90</v>
      </c>
      <c r="X40" s="7564"/>
      <c r="Y40" s="7562"/>
      <c r="Z40" s="7562"/>
      <c r="AA40" s="7562"/>
      <c r="AB40" s="7562"/>
      <c r="AC40" s="7562"/>
      <c r="AD40" s="7562"/>
      <c r="AE40" s="7562"/>
      <c r="AF40" s="7562"/>
      <c r="AG40" s="7565">
        <f>IF(VLOOKUP($A40,'8 Oct - LIVE LDS Data'!$A$3:$AAD$1504,72,FALSE)=0/1/1900,"",VLOOKUP($A40,'8 Oct - LIVE LDS Data'!$A$3:$AAD$1504,72,FALSE))</f>
        <v>45317</v>
      </c>
      <c r="AH40" s="7565">
        <f>IF(VLOOKUP($A40,'8 Oct - LIVE LDS Data'!$A$3:$AAD$1504,73,FALSE)=0/1/1900,"",VLOOKUP($A40,'8 Oct - LIVE LDS Data'!$A$3:$AAD$1504,73,FALSE))</f>
        <v>45786</v>
      </c>
      <c r="AI40" s="7565">
        <f>IF(VLOOKUP($A40,'8 Oct - LIVE LDS Data'!$A$3:$AAD$1504,75,FALSE)=0/1/1900,"",VLOOKUP($A40,'8 Oct - LIVE LDS Data'!$A$3:$AAD$1504,75,FALSE))</f>
        <v>45602</v>
      </c>
      <c r="AJ40" s="7565">
        <f>IF(VLOOKUP($A40,'8 Oct - LIVE LDS Data'!$A$3:$AAD$1504,76,FALSE)=0/1/1900,"",VLOOKUP($A40,'8 Oct - LIVE LDS Data'!$A$3:$AAD$1504,76,FALSE))</f>
        <v>45786</v>
      </c>
    </row>
    <row r="41" spans="1:36" s="610" customFormat="1" ht="40" customHeight="1" x14ac:dyDescent="0.2">
      <c r="A41" s="2855" t="s">
        <v>675</v>
      </c>
      <c r="B41" s="2855"/>
      <c r="C41" s="2858" t="s">
        <v>676</v>
      </c>
      <c r="D41" s="7558" t="str">
        <f>IF(VLOOKUP($A41,'8 Oct - LIVE LDS Data'!$A$3:$AAD$1504,4,FALSE)=0/1/1900,"",VLOOKUP($A41,'8 Oct - LIVE LDS Data'!$A$3:$AAD$1504,4,FALSE))</f>
        <v>Buckinghamshire Local Plan</v>
      </c>
      <c r="E41" s="7559" t="str">
        <f>IF(VLOOKUP($A41,'8 Oct - LIVE LDS Data'!$A$3:$AAD$1504,8,FALSE)=0/1/1900,"",VLOOKUP($A41,'8 Oct - LIVE LDS Data'!$A$3:$AAD$1504,8,FALSE))</f>
        <v>N</v>
      </c>
      <c r="F41" s="7559" t="str">
        <f>IF(VLOOKUP($A41,'8 Oct - LIVE LDS Data'!$A$3:$AAD$1504,9,FALSE)=0/1/1900,"",VLOOKUP($A41,'8 Oct - LIVE LDS Data'!$A$3:$AAD$1504,9,FALSE))</f>
        <v>N</v>
      </c>
      <c r="G41" s="7560" t="str">
        <f>IF(VLOOKUP($A41,'8 Oct - LIVE LDS Data'!$A$3:$AAD$1504,10,FALSE)=0/1/1900,"",VLOOKUP($A41,'8 Oct - LIVE LDS Data'!$A$3:$AAD$1504,10,FALSE))</f>
        <v>new LPA</v>
      </c>
      <c r="H41" s="7314" t="str">
        <f>IF(VLOOKUP($A41,'8 Oct - LIVE LDS Data'!$A$3:$AAD$1504,79,FALSE)=0/1/1900,"",VLOOKUP($A41,'8 Oct - LIVE LDS Data'!$A$3:$AAD$1504,79,FALSE))</f>
        <v>Reg 18 yet to start
[Submission expected Dec-2026]</v>
      </c>
      <c r="I41" s="7561">
        <f>IF(VLOOKUP($A41,'8 Oct - LIVE LDS Data'!$A$3:$AAD$1504,30,FALSE)=0/1/1900,"",VLOOKUP($A41,'8 Oct - LIVE LDS Data'!$A$3:$AAD$1504,30,FALSE))</f>
        <v>45748</v>
      </c>
      <c r="J41" s="7562">
        <f>IF(VLOOKUP($A41,'8 Oct - LIVE LDS Data'!$A$3:$AAD$1504,33,FALSE)=0/1/1900,"",VLOOKUP($A41,'8 Oct - LIVE LDS Data'!$A$3:$AAD$1504,33,FALSE))</f>
        <v>45901</v>
      </c>
      <c r="K41" s="7562" t="str">
        <f>IF(VLOOKUP($A41,'8 Oct - LIVE LDS Data'!$A$3:$AAD$1504,34,FALSE)=0/1/1900,"",VLOOKUP($A41,'8 Oct - LIVE LDS Data'!$A$3:$AAD$1504,34,FALSE))</f>
        <v/>
      </c>
      <c r="L41" s="7562" t="str">
        <f>IF(VLOOKUP($A41,'8 Oct - LIVE LDS Data'!$A$3:$AAD$1504,40,FALSE)=0/1/1900,"",VLOOKUP($A41,'8 Oct - LIVE LDS Data'!$A$3:$AAD$1504,40,FALSE))</f>
        <v/>
      </c>
      <c r="M41" s="7562" t="str">
        <f>IF(VLOOKUP($A41,'8 Oct - LIVE LDS Data'!$A$3:$AAD$1504,41,FALSE)=0/1/1900,"",VLOOKUP($A41,'8 Oct - LIVE LDS Data'!$A$3:$AAD$1504,41,FALSE))</f>
        <v/>
      </c>
      <c r="N41" s="7562" t="str">
        <f>IF(VLOOKUP($A41,'8 Oct - LIVE LDS Data'!$A$3:$AAD$1504,47,FALSE)=0/1/1900,"",VLOOKUP($A41,'8 Oct - LIVE LDS Data'!$A$3:$AAD$1504,47,FALSE))</f>
        <v/>
      </c>
      <c r="O41" s="7562" t="str">
        <f>IF(VLOOKUP($A41,'8 Oct - LIVE LDS Data'!$A$3:$AAD$1504,48,FALSE)=0/1/1900,"",VLOOKUP($A41,'8 Oct - LIVE LDS Data'!$A$3:$AAD$1504,48,FALSE))</f>
        <v/>
      </c>
      <c r="P41" s="7562" t="str">
        <f>IF(VLOOKUP($A41,'8 Oct - LIVE LDS Data'!$A$3:$AAD$1504,54,FALSE)=0/1/1900,"",VLOOKUP($A41,'8 Oct - LIVE LDS Data'!$A$3:$AAD$1504,54,FALSE))</f>
        <v/>
      </c>
      <c r="Q41" s="7562" t="str">
        <f>IF(VLOOKUP($A41,'8 Oct - LIVE LDS Data'!$A$3:$AAD$1504,55,FALSE)=0/1/1900,"",VLOOKUP($A41,'8 Oct - LIVE LDS Data'!$A$3:$AAD$1504,55,FALSE))</f>
        <v/>
      </c>
      <c r="R41" s="7562">
        <f>IF(VLOOKUP($A41,'8 Oct - LIVE LDS Data'!$A$3:$AAD$1504,60,FALSE)=0/1/1900,"",VLOOKUP($A41,'8 Oct - LIVE LDS Data'!$A$3:$AAD$1504,60,FALSE))</f>
        <v>46204</v>
      </c>
      <c r="S41" s="7562" t="str">
        <f>IF(VLOOKUP($A41,'8 Oct - LIVE LDS Data'!$A$3:$AAD$1504,61,FALSE)=0/1/1900,"",VLOOKUP($A41,'8 Oct - LIVE LDS Data'!$A$3:$AAD$1504,61,FALSE))</f>
        <v/>
      </c>
      <c r="T41" s="7562">
        <f>IF(VLOOKUP($A41,'8 Oct - LIVE LDS Data'!$A$3:$AAD$1504,63,FALSE)=0/1/1900,"",VLOOKUP($A41,'8 Oct - LIVE LDS Data'!$A$3:$AAD$1504,63,FALSE))</f>
        <v>46357</v>
      </c>
      <c r="U41" s="7562" t="str">
        <f>IF(VLOOKUP($A41,'8 Oct - LIVE LDS Data'!$A$3:$AAD$1504,64,FALSE)=0/1/1900,"",VLOOKUP($A41,'8 Oct - LIVE LDS Data'!$A$3:$AAD$1504,64,FALSE))</f>
        <v/>
      </c>
      <c r="V41" s="7562" t="s">
        <v>3757</v>
      </c>
      <c r="W41" s="7562" t="s">
        <v>90</v>
      </c>
      <c r="X41" s="7564"/>
      <c r="Y41" s="7562"/>
      <c r="Z41" s="7562"/>
      <c r="AA41" s="7562"/>
      <c r="AB41" s="7562"/>
      <c r="AC41" s="7562"/>
      <c r="AD41" s="7562"/>
      <c r="AE41" s="7562"/>
      <c r="AF41" s="7562"/>
      <c r="AG41" s="7565">
        <f>IF(VLOOKUP($A41,'8 Oct - LIVE LDS Data'!$A$3:$AAD$1504,72,FALSE)=0/1/1900,"",VLOOKUP($A41,'8 Oct - LIVE LDS Data'!$A$3:$AAD$1504,72,FALSE))</f>
        <v>45161</v>
      </c>
      <c r="AH41" s="7565">
        <f>IF(VLOOKUP($A41,'8 Oct - LIVE LDS Data'!$A$3:$AAD$1504,73,FALSE)=0/1/1900,"",VLOOKUP($A41,'8 Oct - LIVE LDS Data'!$A$3:$AAD$1504,73,FALSE))</f>
        <v>45757</v>
      </c>
      <c r="AI41" s="7565">
        <f>IF(VLOOKUP($A41,'8 Oct - LIVE LDS Data'!$A$3:$AAD$1504,75,FALSE)=0/1/1900,"",VLOOKUP($A41,'8 Oct - LIVE LDS Data'!$A$3:$AAD$1504,75,FALSE))</f>
        <v>44463</v>
      </c>
      <c r="AJ41" s="7565">
        <f>IF(VLOOKUP($A41,'8 Oct - LIVE LDS Data'!$A$3:$AAD$1504,76,FALSE)=0/1/1900,"",VLOOKUP($A41,'8 Oct - LIVE LDS Data'!$A$3:$AAD$1504,76,FALSE))</f>
        <v>45757</v>
      </c>
    </row>
    <row r="42" spans="1:36" s="610" customFormat="1" ht="40" customHeight="1" x14ac:dyDescent="0.2">
      <c r="A42" s="2860" t="s">
        <v>685</v>
      </c>
      <c r="B42" s="2860"/>
      <c r="C42" s="2860" t="s">
        <v>686</v>
      </c>
      <c r="D42" s="7558" t="str">
        <f>IF(VLOOKUP($A42,'8 Oct - LIVE LDS Data'!$A$3:$AAD$1504,4,FALSE)=0/1/1900,"",VLOOKUP($A42,'8 Oct - LIVE LDS Data'!$A$3:$AAD$1504,4,FALSE))</f>
        <v>Burnley Local Plan</v>
      </c>
      <c r="E42" s="7559" t="str">
        <f>IF(VLOOKUP($A42,'8 Oct - LIVE LDS Data'!$A$3:$AAD$1504,8,FALSE)=0/1/1900,"",VLOOKUP($A42,'8 Oct - LIVE LDS Data'!$A$3:$AAD$1504,8,FALSE))</f>
        <v/>
      </c>
      <c r="F42" s="7559" t="str">
        <f>IF(VLOOKUP($A42,'8 Oct - LIVE LDS Data'!$A$3:$AAD$1504,9,FALSE)=0/1/1900,"",VLOOKUP($A42,'8 Oct - LIVE LDS Data'!$A$3:$AAD$1504,9,FALSE))</f>
        <v/>
      </c>
      <c r="G42" s="7560">
        <f>IF(VLOOKUP($A42,'8 Oct - LIVE LDS Data'!$A$3:$AAD$1504,10,FALSE)=0/1/1900,"",VLOOKUP($A42,'8 Oct - LIVE LDS Data'!$A$3:$AAD$1504,10,FALSE))</f>
        <v>43312</v>
      </c>
      <c r="H42" s="7314" t="str">
        <f>IF(VLOOKUP($A42,'8 Oct - LIVE LDS Data'!$A$3:$AAD$1504,79,FALSE)=0/1/1900,"",VLOOKUP($A42,'8 Oct - LIVE LDS Data'!$A$3:$AAD$1504,79,FALSE))</f>
        <v>new plan to be prepared under new system</v>
      </c>
      <c r="I42" s="7561">
        <f>IF(VLOOKUP($A42,'8 Oct - LIVE LDS Data'!$A$3:$AAD$1504,30,FALSE)=0/1/1900,"",VLOOKUP($A42,'8 Oct - LIVE LDS Data'!$A$3:$AAD$1504,30,FALSE))</f>
        <v>45717</v>
      </c>
      <c r="J42" s="7562">
        <f>IF(VLOOKUP($A42,'8 Oct - LIVE LDS Data'!$A$3:$AAD$1504,33,FALSE)=0/1/1900,"",VLOOKUP($A42,'8 Oct - LIVE LDS Data'!$A$3:$AAD$1504,33,FALSE))</f>
        <v>46905</v>
      </c>
      <c r="K42" s="7562" t="str">
        <f>IF(VLOOKUP($A42,'8 Oct - LIVE LDS Data'!$A$3:$AAD$1504,34,FALSE)=0/1/1900,"",VLOOKUP($A42,'8 Oct - LIVE LDS Data'!$A$3:$AAD$1504,34,FALSE))</f>
        <v/>
      </c>
      <c r="L42" s="7562" t="str">
        <f>IF(VLOOKUP($A42,'8 Oct - LIVE LDS Data'!$A$3:$AAD$1504,40,FALSE)=0/1/1900,"",VLOOKUP($A42,'8 Oct - LIVE LDS Data'!$A$3:$AAD$1504,40,FALSE))</f>
        <v/>
      </c>
      <c r="M42" s="7562" t="str">
        <f>IF(VLOOKUP($A42,'8 Oct - LIVE LDS Data'!$A$3:$AAD$1504,41,FALSE)=0/1/1900,"",VLOOKUP($A42,'8 Oct - LIVE LDS Data'!$A$3:$AAD$1504,41,FALSE))</f>
        <v/>
      </c>
      <c r="N42" s="7562" t="str">
        <f>IF(VLOOKUP($A42,'8 Oct - LIVE LDS Data'!$A$3:$AAD$1504,47,FALSE)=0/1/1900,"",VLOOKUP($A42,'8 Oct - LIVE LDS Data'!$A$3:$AAD$1504,47,FALSE))</f>
        <v/>
      </c>
      <c r="O42" s="7562" t="str">
        <f>IF(VLOOKUP($A42,'8 Oct - LIVE LDS Data'!$A$3:$AAD$1504,48,FALSE)=0/1/1900,"",VLOOKUP($A42,'8 Oct - LIVE LDS Data'!$A$3:$AAD$1504,48,FALSE))</f>
        <v/>
      </c>
      <c r="P42" s="7562" t="str">
        <f>IF(VLOOKUP($A42,'8 Oct - LIVE LDS Data'!$A$3:$AAD$1504,54,FALSE)=0/1/1900,"",VLOOKUP($A42,'8 Oct - LIVE LDS Data'!$A$3:$AAD$1504,54,FALSE))</f>
        <v/>
      </c>
      <c r="Q42" s="7562" t="str">
        <f>IF(VLOOKUP($A42,'8 Oct - LIVE LDS Data'!$A$3:$AAD$1504,55,FALSE)=0/1/1900,"",VLOOKUP($A42,'8 Oct - LIVE LDS Data'!$A$3:$AAD$1504,55,FALSE))</f>
        <v/>
      </c>
      <c r="R42" s="7562" t="str">
        <f>IF(VLOOKUP($A42,'8 Oct - LIVE LDS Data'!$A$3:$AAD$1504,60,FALSE)=0/1/1900,"",VLOOKUP($A42,'8 Oct - LIVE LDS Data'!$A$3:$AAD$1504,60,FALSE))</f>
        <v/>
      </c>
      <c r="S42" s="7562" t="str">
        <f>IF(VLOOKUP($A42,'8 Oct - LIVE LDS Data'!$A$3:$AAD$1504,61,FALSE)=0/1/1900,"",VLOOKUP($A42,'8 Oct - LIVE LDS Data'!$A$3:$AAD$1504,61,FALSE))</f>
        <v/>
      </c>
      <c r="T42" s="7562" t="str">
        <f>IF(VLOOKUP($A42,'8 Oct - LIVE LDS Data'!$A$3:$AAD$1504,63,FALSE)=0/1/1900,"",VLOOKUP($A42,'8 Oct - LIVE LDS Data'!$A$3:$AAD$1504,63,FALSE))</f>
        <v/>
      </c>
      <c r="U42" s="7562" t="str">
        <f>IF(VLOOKUP($A42,'8 Oct - LIVE LDS Data'!$A$3:$AAD$1504,64,FALSE)=0/1/1900,"",VLOOKUP($A42,'8 Oct - LIVE LDS Data'!$A$3:$AAD$1504,64,FALSE))</f>
        <v/>
      </c>
      <c r="V42" s="7562" t="s">
        <v>3757</v>
      </c>
      <c r="W42" s="7562" t="s">
        <v>226</v>
      </c>
      <c r="X42" s="7564"/>
      <c r="Y42" s="7562"/>
      <c r="Z42" s="7562"/>
      <c r="AA42" s="7562"/>
      <c r="AB42" s="7562"/>
      <c r="AC42" s="7562"/>
      <c r="AD42" s="7562"/>
      <c r="AE42" s="7562"/>
      <c r="AF42" s="7562"/>
      <c r="AG42" s="7565">
        <f>IF(VLOOKUP($A42,'8 Oct - LIVE LDS Data'!$A$3:$AAD$1504,72,FALSE)=0/1/1900,"",VLOOKUP($A42,'8 Oct - LIVE LDS Data'!$A$3:$AAD$1504,72,FALSE))</f>
        <v>45455</v>
      </c>
      <c r="AH42" s="7565">
        <f>IF(VLOOKUP($A42,'8 Oct - LIVE LDS Data'!$A$3:$AAD$1504,73,FALSE)=0/1/1900,"",VLOOKUP($A42,'8 Oct - LIVE LDS Data'!$A$3:$AAD$1504,73,FALSE))</f>
        <v>45856</v>
      </c>
      <c r="AI42" s="7565">
        <f>IF(VLOOKUP($A42,'8 Oct - LIVE LDS Data'!$A$3:$AAD$1504,75,FALSE)=0/1/1900,"",VLOOKUP($A42,'8 Oct - LIVE LDS Data'!$A$3:$AAD$1504,75,FALSE))</f>
        <v>45856</v>
      </c>
      <c r="AJ42" s="7565" t="str">
        <f>IF(VLOOKUP($A42,'8 Oct - LIVE LDS Data'!$A$3:$AAD$1504,76,FALSE)=0/1/1900,"",VLOOKUP($A42,'8 Oct - LIVE LDS Data'!$A$3:$AAD$1504,76,FALSE))</f>
        <v/>
      </c>
    </row>
    <row r="43" spans="1:36" s="610" customFormat="1" ht="40" customHeight="1" x14ac:dyDescent="0.2">
      <c r="A43" s="7568" t="s">
        <v>705</v>
      </c>
      <c r="B43" s="7568" t="s">
        <v>695</v>
      </c>
      <c r="C43" s="7568" t="s">
        <v>695</v>
      </c>
      <c r="D43" s="7558" t="str">
        <f>IF(VLOOKUP($A43,'8 Oct - LIVE LDS Data'!$A$3:$AAD$1504,4,FALSE)=0/1/1900,"",VLOOKUP($A43,'8 Oct - LIVE LDS Data'!$A$3:$AAD$1504,4,FALSE))</f>
        <v>Places for Everyone (PFE)</v>
      </c>
      <c r="E43" s="7559" t="str">
        <f>IF(VLOOKUP($A43,'8 Oct - LIVE LDS Data'!$A$3:$AAD$1504,8,FALSE)=0/1/1900,"",VLOOKUP($A43,'8 Oct - LIVE LDS Data'!$A$3:$AAD$1504,8,FALSE))</f>
        <v>N</v>
      </c>
      <c r="F43" s="7559" t="str">
        <f>IF(VLOOKUP($A43,'8 Oct - LIVE LDS Data'!$A$3:$AAD$1504,9,FALSE)=0/1/1900,"",VLOOKUP($A43,'8 Oct - LIVE LDS Data'!$A$3:$AAD$1504,9,FALSE))</f>
        <v>Y</v>
      </c>
      <c r="G43" s="7560">
        <f>IF(VLOOKUP($A43,'8 Oct - LIVE LDS Data'!$A$3:$AAD$1504,10,FALSE)=0/1/1900,"",VLOOKUP($A43,'8 Oct - LIVE LDS Data'!$A$3:$AAD$1504,10,FALSE))</f>
        <v>45372</v>
      </c>
      <c r="H43" s="7314" t="str">
        <f>IF(VLOOKUP($A43,'8 Oct - LIVE LDS Data'!$A$3:$AAD$1504,79,FALSE)=0/1/1900,"",VLOOKUP($A43,'8 Oct - LIVE LDS Data'!$A$3:$AAD$1504,79,FALSE))</f>
        <v>Adopted March 2024</v>
      </c>
      <c r="I43" s="7561" t="str">
        <f>IF(VLOOKUP($A43,'8 Oct - LIVE LDS Data'!$A$3:$AAD$1504,30,FALSE)=0/1/1900,"",VLOOKUP($A43,'8 Oct - LIVE LDS Data'!$A$3:$AAD$1504,30,FALSE))</f>
        <v>2023</v>
      </c>
      <c r="J43" s="7562" t="str">
        <f>IF(VLOOKUP($A43,'8 Oct - LIVE LDS Data'!$A$3:$AAD$1504,33,FALSE)=0/1/1900,"",VLOOKUP($A43,'8 Oct - LIVE LDS Data'!$A$3:$AAD$1504,33,FALSE))</f>
        <v/>
      </c>
      <c r="K43" s="7562" t="str">
        <f>IF(VLOOKUP($A43,'8 Oct - LIVE LDS Data'!$A$3:$AAD$1504,34,FALSE)=0/1/1900,"",VLOOKUP($A43,'8 Oct - LIVE LDS Data'!$A$3:$AAD$1504,34,FALSE))</f>
        <v/>
      </c>
      <c r="L43" s="7562" t="str">
        <f>IF(VLOOKUP($A43,'8 Oct - LIVE LDS Data'!$A$3:$AAD$1504,40,FALSE)=0/1/1900,"",VLOOKUP($A43,'8 Oct - LIVE LDS Data'!$A$3:$AAD$1504,40,FALSE))</f>
        <v/>
      </c>
      <c r="M43" s="7562" t="str">
        <f>IF(VLOOKUP($A43,'8 Oct - LIVE LDS Data'!$A$3:$AAD$1504,41,FALSE)=0/1/1900,"",VLOOKUP($A43,'8 Oct - LIVE LDS Data'!$A$3:$AAD$1504,41,FALSE))</f>
        <v/>
      </c>
      <c r="N43" s="7562" t="str">
        <f>IF(VLOOKUP($A43,'8 Oct - LIVE LDS Data'!$A$3:$AAD$1504,47,FALSE)=0/1/1900,"",VLOOKUP($A43,'8 Oct - LIVE LDS Data'!$A$3:$AAD$1504,47,FALSE))</f>
        <v/>
      </c>
      <c r="O43" s="7562" t="str">
        <f>IF(VLOOKUP($A43,'8 Oct - LIVE LDS Data'!$A$3:$AAD$1504,48,FALSE)=0/1/1900,"",VLOOKUP($A43,'8 Oct - LIVE LDS Data'!$A$3:$AAD$1504,48,FALSE))</f>
        <v/>
      </c>
      <c r="P43" s="7562" t="str">
        <f>IF(VLOOKUP($A43,'8 Oct - LIVE LDS Data'!$A$3:$AAD$1504,54,FALSE)=0/1/1900,"",VLOOKUP($A43,'8 Oct - LIVE LDS Data'!$A$3:$AAD$1504,54,FALSE))</f>
        <v/>
      </c>
      <c r="Q43" s="7562" t="str">
        <f>IF(VLOOKUP($A43,'8 Oct - LIVE LDS Data'!$A$3:$AAD$1504,55,FALSE)=0/1/1900,"",VLOOKUP($A43,'8 Oct - LIVE LDS Data'!$A$3:$AAD$1504,55,FALSE))</f>
        <v/>
      </c>
      <c r="R43" s="7562" t="str">
        <f>IF(VLOOKUP($A43,'8 Oct - LIVE LDS Data'!$A$3:$AAD$1504,60,FALSE)=0/1/1900,"",VLOOKUP($A43,'8 Oct - LIVE LDS Data'!$A$3:$AAD$1504,60,FALSE))</f>
        <v/>
      </c>
      <c r="S43" s="7562">
        <f>IF(VLOOKUP($A43,'8 Oct - LIVE LDS Data'!$A$3:$AAD$1504,61,FALSE)=0/1/1900,"",VLOOKUP($A43,'8 Oct - LIVE LDS Data'!$A$3:$AAD$1504,61,FALSE))</f>
        <v>44417</v>
      </c>
      <c r="T43" s="7562">
        <f>IF(VLOOKUP($A43,'8 Oct - LIVE LDS Data'!$A$3:$AAD$1504,63,FALSE)=0/1/1900,"",VLOOKUP($A43,'8 Oct - LIVE LDS Data'!$A$3:$AAD$1504,63,FALSE))</f>
        <v>44562</v>
      </c>
      <c r="U43" s="7562">
        <f>IF(VLOOKUP($A43,'8 Oct - LIVE LDS Data'!$A$3:$AAD$1504,64,FALSE)=0/1/1900,"",VLOOKUP($A43,'8 Oct - LIVE LDS Data'!$A$3:$AAD$1504,64,FALSE))</f>
        <v>44606</v>
      </c>
      <c r="V43" s="7562" t="s">
        <v>3757</v>
      </c>
      <c r="W43" s="7562" t="s">
        <v>3757</v>
      </c>
      <c r="X43" s="7564"/>
      <c r="Y43" s="7562"/>
      <c r="Z43" s="7562"/>
      <c r="AA43" s="7562"/>
      <c r="AB43" s="7562"/>
      <c r="AC43" s="7562"/>
      <c r="AD43" s="7562" t="s">
        <v>8102</v>
      </c>
      <c r="AE43" s="7562"/>
      <c r="AF43" s="7562"/>
      <c r="AG43" s="7565" t="str">
        <f>IF(VLOOKUP($A43,'8 Oct - LIVE LDS Data'!$A$3:$AAD$1504,72,FALSE)=0/1/1900,"",VLOOKUP($A43,'8 Oct - LIVE LDS Data'!$A$3:$AAD$1504,72,FALSE))</f>
        <v/>
      </c>
      <c r="AH43" s="7565" t="str">
        <f>IF(VLOOKUP($A43,'8 Oct - LIVE LDS Data'!$A$3:$AAD$1504,73,FALSE)=0/1/1900,"",VLOOKUP($A43,'8 Oct - LIVE LDS Data'!$A$3:$AAD$1504,73,FALSE))</f>
        <v/>
      </c>
      <c r="AI43" s="7565" t="str">
        <f>IF(VLOOKUP($A43,'8 Oct - LIVE LDS Data'!$A$3:$AAD$1504,75,FALSE)=0/1/1900,"",VLOOKUP($A43,'8 Oct - LIVE LDS Data'!$A$3:$AAD$1504,75,FALSE))</f>
        <v/>
      </c>
      <c r="AJ43" s="7565">
        <f>IF(VLOOKUP($A43,'8 Oct - LIVE LDS Data'!$A$3:$AAD$1504,76,FALSE)=0/1/1900,"",VLOOKUP($A43,'8 Oct - LIVE LDS Data'!$A$3:$AAD$1504,76,FALSE))</f>
        <v>44440</v>
      </c>
    </row>
    <row r="44" spans="1:36" s="610" customFormat="1" ht="40" customHeight="1" x14ac:dyDescent="0.2">
      <c r="A44" s="2860" t="s">
        <v>706</v>
      </c>
      <c r="B44" s="2860"/>
      <c r="C44" s="2860" t="s">
        <v>707</v>
      </c>
      <c r="D44" s="7558" t="str">
        <f>IF(VLOOKUP($A44,'8 Oct - LIVE LDS Data'!$A$3:$AAD$1504,4,FALSE)=0/1/1900,"",VLOOKUP($A44,'8 Oct - LIVE LDS Data'!$A$3:$AAD$1504,4,FALSE))</f>
        <v>Calderdale Local Plan</v>
      </c>
      <c r="E44" s="7559" t="str">
        <f>IF(VLOOKUP($A44,'8 Oct - LIVE LDS Data'!$A$3:$AAD$1504,8,FALSE)=0/1/1900,"",VLOOKUP($A44,'8 Oct - LIVE LDS Data'!$A$3:$AAD$1504,8,FALSE))</f>
        <v>N</v>
      </c>
      <c r="F44" s="7559" t="str">
        <f>IF(VLOOKUP($A44,'8 Oct - LIVE LDS Data'!$A$3:$AAD$1504,9,FALSE)=0/1/1900,"",VLOOKUP($A44,'8 Oct - LIVE LDS Data'!$A$3:$AAD$1504,9,FALSE))</f>
        <v>N</v>
      </c>
      <c r="G44" s="7560">
        <f>IF(VLOOKUP($A44,'8 Oct - LIVE LDS Data'!$A$3:$AAD$1504,10,FALSE)=0/1/1900,"",VLOOKUP($A44,'8 Oct - LIVE LDS Data'!$A$3:$AAD$1504,10,FALSE))</f>
        <v>45007</v>
      </c>
      <c r="H44" s="7314" t="str">
        <f>IF(VLOOKUP($A44,'8 Oct - LIVE LDS Data'!$A$3:$AAD$1504,79,FALSE)=0/1/1900,"",VLOOKUP($A44,'8 Oct - LIVE LDS Data'!$A$3:$AAD$1504,79,FALSE))</f>
        <v>new plan to be prepared under new system</v>
      </c>
      <c r="I44" s="7561">
        <f>IF(VLOOKUP($A44,'8 Oct - LIVE LDS Data'!$A$3:$AAD$1504,30,FALSE)=0/1/1900,"",VLOOKUP($A44,'8 Oct - LIVE LDS Data'!$A$3:$AAD$1504,30,FALSE))</f>
        <v>45231</v>
      </c>
      <c r="J44" s="7562">
        <f>IF(VLOOKUP($A44,'8 Oct - LIVE LDS Data'!$A$3:$AAD$1504,33,FALSE)=0/1/1900,"",VLOOKUP($A44,'8 Oct - LIVE LDS Data'!$A$3:$AAD$1504,33,FALSE))</f>
        <v>46113</v>
      </c>
      <c r="K44" s="7562" t="str">
        <f>IF(VLOOKUP($A44,'8 Oct - LIVE LDS Data'!$A$3:$AAD$1504,34,FALSE)=0/1/1900,"",VLOOKUP($A44,'8 Oct - LIVE LDS Data'!$A$3:$AAD$1504,34,FALSE))</f>
        <v/>
      </c>
      <c r="L44" s="7562">
        <f>IF(VLOOKUP($A44,'8 Oct - LIVE LDS Data'!$A$3:$AAD$1504,40,FALSE)=0/1/1900,"",VLOOKUP($A44,'8 Oct - LIVE LDS Data'!$A$3:$AAD$1504,40,FALSE))</f>
        <v>46388</v>
      </c>
      <c r="M44" s="7562" t="str">
        <f>IF(VLOOKUP($A44,'8 Oct - LIVE LDS Data'!$A$3:$AAD$1504,41,FALSE)=0/1/1900,"",VLOOKUP($A44,'8 Oct - LIVE LDS Data'!$A$3:$AAD$1504,41,FALSE))</f>
        <v/>
      </c>
      <c r="N44" s="7562" t="str">
        <f>IF(VLOOKUP($A44,'8 Oct - LIVE LDS Data'!$A$3:$AAD$1504,47,FALSE)=0/1/1900,"",VLOOKUP($A44,'8 Oct - LIVE LDS Data'!$A$3:$AAD$1504,47,FALSE))</f>
        <v/>
      </c>
      <c r="O44" s="7562" t="str">
        <f>IF(VLOOKUP($A44,'8 Oct - LIVE LDS Data'!$A$3:$AAD$1504,48,FALSE)=0/1/1900,"",VLOOKUP($A44,'8 Oct - LIVE LDS Data'!$A$3:$AAD$1504,48,FALSE))</f>
        <v/>
      </c>
      <c r="P44" s="7562" t="str">
        <f>IF(VLOOKUP($A44,'8 Oct - LIVE LDS Data'!$A$3:$AAD$1504,54,FALSE)=0/1/1900,"",VLOOKUP($A44,'8 Oct - LIVE LDS Data'!$A$3:$AAD$1504,54,FALSE))</f>
        <v/>
      </c>
      <c r="Q44" s="7562" t="str">
        <f>IF(VLOOKUP($A44,'8 Oct - LIVE LDS Data'!$A$3:$AAD$1504,55,FALSE)=0/1/1900,"",VLOOKUP($A44,'8 Oct - LIVE LDS Data'!$A$3:$AAD$1504,55,FALSE))</f>
        <v/>
      </c>
      <c r="R44" s="7562">
        <f>IF(VLOOKUP($A44,'8 Oct - LIVE LDS Data'!$A$3:$AAD$1504,60,FALSE)=0/1/1900,"",VLOOKUP($A44,'8 Oct - LIVE LDS Data'!$A$3:$AAD$1504,60,FALSE))</f>
        <v>46569</v>
      </c>
      <c r="S44" s="7562" t="str">
        <f>IF(VLOOKUP($A44,'8 Oct - LIVE LDS Data'!$A$3:$AAD$1504,61,FALSE)=0/1/1900,"",VLOOKUP($A44,'8 Oct - LIVE LDS Data'!$A$3:$AAD$1504,61,FALSE))</f>
        <v/>
      </c>
      <c r="T44" s="7562">
        <f>IF(VLOOKUP($A44,'8 Oct - LIVE LDS Data'!$A$3:$AAD$1504,63,FALSE)=0/1/1900,"",VLOOKUP($A44,'8 Oct - LIVE LDS Data'!$A$3:$AAD$1504,63,FALSE))</f>
        <v>46753</v>
      </c>
      <c r="U44" s="7562" t="str">
        <f>IF(VLOOKUP($A44,'8 Oct - LIVE LDS Data'!$A$3:$AAD$1504,64,FALSE)=0/1/1900,"",VLOOKUP($A44,'8 Oct - LIVE LDS Data'!$A$3:$AAD$1504,64,FALSE))</f>
        <v/>
      </c>
      <c r="V44" s="7562" t="s">
        <v>90</v>
      </c>
      <c r="W44" s="7562" t="s">
        <v>3757</v>
      </c>
      <c r="X44" s="7564"/>
      <c r="Y44" s="7562"/>
      <c r="Z44" s="7562"/>
      <c r="AA44" s="7562"/>
      <c r="AB44" s="7562"/>
      <c r="AC44" s="7562"/>
      <c r="AD44" s="7562"/>
      <c r="AE44" s="7562"/>
      <c r="AF44" s="7562"/>
      <c r="AG44" s="7565">
        <f>IF(VLOOKUP($A44,'8 Oct - LIVE LDS Data'!$A$3:$AAD$1504,72,FALSE)=0/1/1900,"",VLOOKUP($A44,'8 Oct - LIVE LDS Data'!$A$3:$AAD$1504,72,FALSE))</f>
        <v>44217</v>
      </c>
      <c r="AH44" s="7565" t="str">
        <f>IF(VLOOKUP($A44,'8 Oct - LIVE LDS Data'!$A$3:$AAD$1504,73,FALSE)=0/1/1900,"",VLOOKUP($A44,'8 Oct - LIVE LDS Data'!$A$3:$AAD$1504,73,FALSE))</f>
        <v/>
      </c>
      <c r="AI44" s="7565" t="str">
        <f>IF(VLOOKUP($A44,'8 Oct - LIVE LDS Data'!$A$3:$AAD$1504,75,FALSE)=0/1/1900,"",VLOOKUP($A44,'8 Oct - LIVE LDS Data'!$A$3:$AAD$1504,75,FALSE))</f>
        <v/>
      </c>
      <c r="AJ44" s="7565">
        <f>IF(VLOOKUP($A44,'8 Oct - LIVE LDS Data'!$A$3:$AAD$1504,76,FALSE)=0/1/1900,"",VLOOKUP($A44,'8 Oct - LIVE LDS Data'!$A$3:$AAD$1504,76,FALSE))</f>
        <v>45908</v>
      </c>
    </row>
    <row r="45" spans="1:36" s="610" customFormat="1" ht="40" customHeight="1" x14ac:dyDescent="0.2">
      <c r="A45" s="2855" t="s">
        <v>716</v>
      </c>
      <c r="B45" s="2855"/>
      <c r="C45" s="2855" t="s">
        <v>717</v>
      </c>
      <c r="D45" s="7558" t="str">
        <f>IF(VLOOKUP($A45,'8 Oct - LIVE LDS Data'!$A$3:$AAD$1504,4,FALSE)=0/1/1900,"",VLOOKUP($A45,'8 Oct - LIVE LDS Data'!$A$3:$AAD$1504,4,FALSE))</f>
        <v>Greater Cambridge Local Plan</v>
      </c>
      <c r="E45" s="7559" t="str">
        <f>IF(VLOOKUP($A45,'8 Oct - LIVE LDS Data'!$A$3:$AAD$1504,8,FALSE)=0/1/1900,"",VLOOKUP($A45,'8 Oct - LIVE LDS Data'!$A$3:$AAD$1504,8,FALSE))</f>
        <v>N</v>
      </c>
      <c r="F45" s="7559" t="str">
        <f>IF(VLOOKUP($A45,'8 Oct - LIVE LDS Data'!$A$3:$AAD$1504,9,FALSE)=0/1/1900,"",VLOOKUP($A45,'8 Oct - LIVE LDS Data'!$A$3:$AAD$1504,9,FALSE))</f>
        <v>Y</v>
      </c>
      <c r="G45" s="7560">
        <f>IF(VLOOKUP($A45,'8 Oct - LIVE LDS Data'!$A$3:$AAD$1504,10,FALSE)=0/1/1900,"",VLOOKUP($A45,'8 Oct - LIVE LDS Data'!$A$3:$AAD$1504,10,FALSE))</f>
        <v>43391</v>
      </c>
      <c r="H45" s="7314" t="str">
        <f>IF(VLOOKUP($A45,'8 Oct - LIVE LDS Data'!$A$3:$AAD$1504,79,FALSE)=0/1/1900,"",VLOOKUP($A45,'8 Oct - LIVE LDS Data'!$A$3:$AAD$1504,79,FALSE))</f>
        <v>Reg 18 ongoing</v>
      </c>
      <c r="I45" s="7561">
        <f>IF(VLOOKUP($A45,'8 Oct - LIVE LDS Data'!$A$3:$AAD$1504,30,FALSE)=0/1/1900,"",VLOOKUP($A45,'8 Oct - LIVE LDS Data'!$A$3:$AAD$1504,30,FALSE))</f>
        <v>45658</v>
      </c>
      <c r="J45" s="7562">
        <f>IF(VLOOKUP($A45,'8 Oct - LIVE LDS Data'!$A$3:$AAD$1504,33,FALSE)=0/1/1900,"",VLOOKUP($A45,'8 Oct - LIVE LDS Data'!$A$3:$AAD$1504,33,FALSE))</f>
        <v>43831</v>
      </c>
      <c r="K45" s="7562">
        <f>IF(VLOOKUP($A45,'8 Oct - LIVE LDS Data'!$A$3:$AAD$1504,34,FALSE)=0/1/1900,"",VLOOKUP($A45,'8 Oct - LIVE LDS Data'!$A$3:$AAD$1504,34,FALSE))</f>
        <v>43843</v>
      </c>
      <c r="L45" s="7562">
        <f>IF(VLOOKUP($A45,'8 Oct - LIVE LDS Data'!$A$3:$AAD$1504,40,FALSE)=0/1/1900,"",VLOOKUP($A45,'8 Oct - LIVE LDS Data'!$A$3:$AAD$1504,40,FALSE))</f>
        <v>44378</v>
      </c>
      <c r="M45" s="7562">
        <f>IF(VLOOKUP($A45,'8 Oct - LIVE LDS Data'!$A$3:$AAD$1504,41,FALSE)=0/1/1900,"",VLOOKUP($A45,'8 Oct - LIVE LDS Data'!$A$3:$AAD$1504,41,FALSE))</f>
        <v>44470</v>
      </c>
      <c r="N45" s="7562">
        <f>IF(VLOOKUP($A45,'8 Oct - LIVE LDS Data'!$A$3:$AAD$1504,47,FALSE)=0/1/1900,"",VLOOKUP($A45,'8 Oct - LIVE LDS Data'!$A$3:$AAD$1504,47,FALSE))</f>
        <v>45962</v>
      </c>
      <c r="O45" s="7562" t="str">
        <f>IF(VLOOKUP($A45,'8 Oct - LIVE LDS Data'!$A$3:$AAD$1504,48,FALSE)=0/1/1900,"",VLOOKUP($A45,'8 Oct - LIVE LDS Data'!$A$3:$AAD$1504,48,FALSE))</f>
        <v/>
      </c>
      <c r="P45" s="7562" t="str">
        <f>IF(VLOOKUP($A45,'8 Oct - LIVE LDS Data'!$A$3:$AAD$1504,54,FALSE)=0/1/1900,"",VLOOKUP($A45,'8 Oct - LIVE LDS Data'!$A$3:$AAD$1504,54,FALSE))</f>
        <v/>
      </c>
      <c r="Q45" s="7562" t="str">
        <f>IF(VLOOKUP($A45,'8 Oct - LIVE LDS Data'!$A$3:$AAD$1504,55,FALSE)=0/1/1900,"",VLOOKUP($A45,'8 Oct - LIVE LDS Data'!$A$3:$AAD$1504,55,FALSE))</f>
        <v/>
      </c>
      <c r="R45" s="7562">
        <f>IF(VLOOKUP($A45,'8 Oct - LIVE LDS Data'!$A$3:$AAD$1504,60,FALSE)=0/1/1900,"",VLOOKUP($A45,'8 Oct - LIVE LDS Data'!$A$3:$AAD$1504,60,FALSE))</f>
        <v>46235</v>
      </c>
      <c r="S45" s="7562" t="str">
        <f>IF(VLOOKUP($A45,'8 Oct - LIVE LDS Data'!$A$3:$AAD$1504,61,FALSE)=0/1/1900,"",VLOOKUP($A45,'8 Oct - LIVE LDS Data'!$A$3:$AAD$1504,61,FALSE))</f>
        <v/>
      </c>
      <c r="T45" s="7562">
        <f>IF(VLOOKUP($A45,'8 Oct - LIVE LDS Data'!$A$3:$AAD$1504,63,FALSE)=0/1/1900,"",VLOOKUP($A45,'8 Oct - LIVE LDS Data'!$A$3:$AAD$1504,63,FALSE))</f>
        <v>46357</v>
      </c>
      <c r="U45" s="7562" t="str">
        <f>IF(VLOOKUP($A45,'8 Oct - LIVE LDS Data'!$A$3:$AAD$1504,64,FALSE)=0/1/1900,"",VLOOKUP($A45,'8 Oct - LIVE LDS Data'!$A$3:$AAD$1504,64,FALSE))</f>
        <v/>
      </c>
      <c r="V45" s="7562" t="s">
        <v>3757</v>
      </c>
      <c r="W45" s="7562" t="s">
        <v>90</v>
      </c>
      <c r="X45" s="7564"/>
      <c r="Y45" s="7562"/>
      <c r="Z45" s="7562"/>
      <c r="AA45" s="7562"/>
      <c r="AB45" s="7562"/>
      <c r="AC45" s="7562"/>
      <c r="AD45" s="7562"/>
      <c r="AE45" s="7562"/>
      <c r="AF45" s="7562"/>
      <c r="AG45" s="7565">
        <f>IF(VLOOKUP($A45,'8 Oct - LIVE LDS Data'!$A$3:$AAD$1504,72,FALSE)=0/1/1900,"",VLOOKUP($A45,'8 Oct - LIVE LDS Data'!$A$3:$AAD$1504,72,FALSE))</f>
        <v>45632</v>
      </c>
      <c r="AH45" s="7565">
        <f>IF(VLOOKUP($A45,'8 Oct - LIVE LDS Data'!$A$3:$AAD$1504,73,FALSE)=0/1/1900,"",VLOOKUP($A45,'8 Oct - LIVE LDS Data'!$A$3:$AAD$1504,73,FALSE))</f>
        <v>45783</v>
      </c>
      <c r="AI45" s="7565">
        <f>IF(VLOOKUP($A45,'8 Oct - LIVE LDS Data'!$A$3:$AAD$1504,75,FALSE)=0/1/1900,"",VLOOKUP($A45,'8 Oct - LIVE LDS Data'!$A$3:$AAD$1504,75,FALSE))</f>
        <v>45686</v>
      </c>
      <c r="AJ45" s="7565">
        <f>IF(VLOOKUP($A45,'8 Oct - LIVE LDS Data'!$A$3:$AAD$1504,76,FALSE)=0/1/1900,"",VLOOKUP($A45,'8 Oct - LIVE LDS Data'!$A$3:$AAD$1504,76,FALSE))</f>
        <v>45783</v>
      </c>
    </row>
    <row r="46" spans="1:36" s="610" customFormat="1" ht="40" customHeight="1" x14ac:dyDescent="0.2">
      <c r="A46" s="2855" t="s">
        <v>731</v>
      </c>
      <c r="B46" s="2855"/>
      <c r="C46" s="2856" t="s">
        <v>732</v>
      </c>
      <c r="D46" s="7558" t="str">
        <f>IF(VLOOKUP($A46,'8 Oct - LIVE LDS Data'!$A$3:$AAD$1504,4,FALSE)=0/1/1900,"",VLOOKUP($A46,'8 Oct - LIVE LDS Data'!$A$3:$AAD$1504,4,FALSE))</f>
        <v>Local Plan Review</v>
      </c>
      <c r="E46" s="7559" t="str">
        <f>IF(VLOOKUP($A46,'8 Oct - LIVE LDS Data'!$A$3:$AAD$1504,8,FALSE)=0/1/1900,"",VLOOKUP($A46,'8 Oct - LIVE LDS Data'!$A$3:$AAD$1504,8,FALSE))</f>
        <v>N</v>
      </c>
      <c r="F46" s="7559" t="str">
        <f>IF(VLOOKUP($A46,'8 Oct - LIVE LDS Data'!$A$3:$AAD$1504,9,FALSE)=0/1/1900,"",VLOOKUP($A46,'8 Oct - LIVE LDS Data'!$A$3:$AAD$1504,9,FALSE))</f>
        <v>N</v>
      </c>
      <c r="G46" s="7560">
        <f>IF(VLOOKUP($A46,'8 Oct - LIVE LDS Data'!$A$3:$AAD$1504,10,FALSE)=0/1/1900,"",VLOOKUP($A46,'8 Oct - LIVE LDS Data'!$A$3:$AAD$1504,10,FALSE))</f>
        <v>42919</v>
      </c>
      <c r="H46" s="7314" t="str">
        <f>IF(VLOOKUP($A46,'8 Oct - LIVE LDS Data'!$A$3:$AAD$1504,79,FALSE)=0/1/1900,"",VLOOKUP($A46,'8 Oct - LIVE LDS Data'!$A$3:$AAD$1504,79,FALSE))</f>
        <v>Published</v>
      </c>
      <c r="I46" s="7561">
        <f>IF(VLOOKUP($A46,'8 Oct - LIVE LDS Data'!$A$3:$AAD$1504,30,FALSE)=0/1/1900,"",VLOOKUP($A46,'8 Oct - LIVE LDS Data'!$A$3:$AAD$1504,30,FALSE))</f>
        <v>45627</v>
      </c>
      <c r="J46" s="7562">
        <f>IF(VLOOKUP($A46,'8 Oct - LIVE LDS Data'!$A$3:$AAD$1504,33,FALSE)=0/1/1900,"",VLOOKUP($A46,'8 Oct - LIVE LDS Data'!$A$3:$AAD$1504,33,FALSE))</f>
        <v>44927</v>
      </c>
      <c r="K46" s="7562" t="str">
        <f>IF(VLOOKUP($A46,'8 Oct - LIVE LDS Data'!$A$3:$AAD$1504,34,FALSE)=0/1/1900,"",VLOOKUP($A46,'8 Oct - LIVE LDS Data'!$A$3:$AAD$1504,34,FALSE))</f>
        <v>_</v>
      </c>
      <c r="L46" s="7562">
        <f>IF(VLOOKUP($A46,'8 Oct - LIVE LDS Data'!$A$3:$AAD$1504,40,FALSE)=0/1/1900,"",VLOOKUP($A46,'8 Oct - LIVE LDS Data'!$A$3:$AAD$1504,40,FALSE))</f>
        <v>45383</v>
      </c>
      <c r="M46" s="7562">
        <f>IF(VLOOKUP($A46,'8 Oct - LIVE LDS Data'!$A$3:$AAD$1504,41,FALSE)=0/1/1900,"",VLOOKUP($A46,'8 Oct - LIVE LDS Data'!$A$3:$AAD$1504,41,FALSE))</f>
        <v>45308</v>
      </c>
      <c r="N46" s="7562" t="str">
        <f>IF(VLOOKUP($A46,'8 Oct - LIVE LDS Data'!$A$3:$AAD$1504,47,FALSE)=0/1/1900,"",VLOOKUP($A46,'8 Oct - LIVE LDS Data'!$A$3:$AAD$1504,47,FALSE))</f>
        <v/>
      </c>
      <c r="O46" s="7562" t="str">
        <f>IF(VLOOKUP($A46,'8 Oct - LIVE LDS Data'!$A$3:$AAD$1504,48,FALSE)=0/1/1900,"",VLOOKUP($A46,'8 Oct - LIVE LDS Data'!$A$3:$AAD$1504,48,FALSE))</f>
        <v/>
      </c>
      <c r="P46" s="7562" t="str">
        <f>IF(VLOOKUP($A46,'8 Oct - LIVE LDS Data'!$A$3:$AAD$1504,54,FALSE)=0/1/1900,"",VLOOKUP($A46,'8 Oct - LIVE LDS Data'!$A$3:$AAD$1504,54,FALSE))</f>
        <v/>
      </c>
      <c r="Q46" s="7562" t="str">
        <f>IF(VLOOKUP($A46,'8 Oct - LIVE LDS Data'!$A$3:$AAD$1504,55,FALSE)=0/1/1900,"",VLOOKUP($A46,'8 Oct - LIVE LDS Data'!$A$3:$AAD$1504,55,FALSE))</f>
        <v/>
      </c>
      <c r="R46" s="7562">
        <f>IF(VLOOKUP($A46,'8 Oct - LIVE LDS Data'!$A$3:$AAD$1504,60,FALSE)=0/1/1900,"",VLOOKUP($A46,'8 Oct - LIVE LDS Data'!$A$3:$AAD$1504,60,FALSE))</f>
        <v>45717</v>
      </c>
      <c r="S46" s="7562">
        <f>IF(VLOOKUP($A46,'8 Oct - LIVE LDS Data'!$A$3:$AAD$1504,61,FALSE)=0/1/1900,"",VLOOKUP($A46,'8 Oct - LIVE LDS Data'!$A$3:$AAD$1504,61,FALSE))</f>
        <v>45778</v>
      </c>
      <c r="T46" s="7562">
        <f>IF(VLOOKUP($A46,'8 Oct - LIVE LDS Data'!$A$3:$AAD$1504,63,FALSE)=0/1/1900,"",VLOOKUP($A46,'8 Oct - LIVE LDS Data'!$A$3:$AAD$1504,63,FALSE))</f>
        <v>45931</v>
      </c>
      <c r="U46" s="7562" t="str">
        <f>IF(VLOOKUP($A46,'8 Oct - LIVE LDS Data'!$A$3:$AAD$1504,64,FALSE)=0/1/1900,"",VLOOKUP($A46,'8 Oct - LIVE LDS Data'!$A$3:$AAD$1504,64,FALSE))</f>
        <v/>
      </c>
      <c r="V46" s="7562" t="s">
        <v>3757</v>
      </c>
      <c r="W46" s="7562" t="s">
        <v>3757</v>
      </c>
      <c r="X46" s="7564"/>
      <c r="Y46" s="7562"/>
      <c r="Z46" s="7562"/>
      <c r="AA46" s="7562"/>
      <c r="AB46" s="7562"/>
      <c r="AC46" s="7562"/>
      <c r="AD46" s="7562"/>
      <c r="AE46" s="7562"/>
      <c r="AF46" s="7562"/>
      <c r="AG46" s="7565">
        <f>IF(VLOOKUP($A46,'8 Oct - LIVE LDS Data'!$A$3:$AAD$1504,72,FALSE)=0/1/1900,"",VLOOKUP($A46,'8 Oct - LIVE LDS Data'!$A$3:$AAD$1504,72,FALSE))</f>
        <v>45695</v>
      </c>
      <c r="AH46" s="7565">
        <f>IF(VLOOKUP($A46,'8 Oct - LIVE LDS Data'!$A$3:$AAD$1504,73,FALSE)=0/1/1900,"",VLOOKUP($A46,'8 Oct - LIVE LDS Data'!$A$3:$AAD$1504,73,FALSE))</f>
        <v>45632</v>
      </c>
      <c r="AI46" s="7565">
        <f>IF(VLOOKUP($A46,'8 Oct - LIVE LDS Data'!$A$3:$AAD$1504,75,FALSE)=0/1/1900,"",VLOOKUP($A46,'8 Oct - LIVE LDS Data'!$A$3:$AAD$1504,75,FALSE))</f>
        <v>45686</v>
      </c>
      <c r="AJ46" s="7565">
        <f>IF(VLOOKUP($A46,'8 Oct - LIVE LDS Data'!$A$3:$AAD$1504,76,FALSE)=0/1/1900,"",VLOOKUP($A46,'8 Oct - LIVE LDS Data'!$A$3:$AAD$1504,76,FALSE))</f>
        <v>45632</v>
      </c>
    </row>
    <row r="47" spans="1:36" s="610" customFormat="1" ht="40" customHeight="1" x14ac:dyDescent="0.2">
      <c r="A47" s="2855" t="s">
        <v>743</v>
      </c>
      <c r="B47" s="2855"/>
      <c r="C47" s="2855" t="s">
        <v>744</v>
      </c>
      <c r="D47" s="7558" t="str">
        <f>IF(VLOOKUP($A47,'8 Oct - LIVE LDS Data'!$A$3:$AAD$1504,4,FALSE)=0/1/1900,"",VLOOKUP($A47,'8 Oct - LIVE LDS Data'!$A$3:$AAD$1504,4,FALSE))</f>
        <v>Cannock Chase Local Plan</v>
      </c>
      <c r="E47" s="7559" t="str">
        <f>IF(VLOOKUP($A47,'8 Oct - LIVE LDS Data'!$A$3:$AAD$1504,8,FALSE)=0/1/1900,"",VLOOKUP($A47,'8 Oct - LIVE LDS Data'!$A$3:$AAD$1504,8,FALSE))</f>
        <v>N</v>
      </c>
      <c r="F47" s="7559" t="str">
        <f>IF(VLOOKUP($A47,'8 Oct - LIVE LDS Data'!$A$3:$AAD$1504,9,FALSE)=0/1/1900,"",VLOOKUP($A47,'8 Oct - LIVE LDS Data'!$A$3:$AAD$1504,9,FALSE))</f>
        <v>N</v>
      </c>
      <c r="G47" s="7560">
        <f>IF(VLOOKUP($A47,'8 Oct - LIVE LDS Data'!$A$3:$AAD$1504,10,FALSE)=0/1/1900,"",VLOOKUP($A47,'8 Oct - LIVE LDS Data'!$A$3:$AAD$1504,10,FALSE))</f>
        <v>41801</v>
      </c>
      <c r="H47" s="7314" t="str">
        <f>IF(VLOOKUP($A47,'8 Oct - LIVE LDS Data'!$A$3:$AAD$1504,79,FALSE)=0/1/1900,"",VLOOKUP($A47,'8 Oct - LIVE LDS Data'!$A$3:$AAD$1504,79,FALSE))</f>
        <v>Submitted Nov 2024</v>
      </c>
      <c r="I47" s="7561">
        <f>IF(VLOOKUP($A47,'8 Oct - LIVE LDS Data'!$A$3:$AAD$1504,30,FALSE)=0/1/1900,"",VLOOKUP($A47,'8 Oct - LIVE LDS Data'!$A$3:$AAD$1504,30,FALSE))</f>
        <v>45536</v>
      </c>
      <c r="J47" s="7562">
        <f>IF(VLOOKUP($A47,'8 Oct - LIVE LDS Data'!$A$3:$AAD$1504,33,FALSE)=0/1/1900,"",VLOOKUP($A47,'8 Oct - LIVE LDS Data'!$A$3:$AAD$1504,33,FALSE))</f>
        <v>43497</v>
      </c>
      <c r="K47" s="7562">
        <f>IF(VLOOKUP($A47,'8 Oct - LIVE LDS Data'!$A$3:$AAD$1504,34,FALSE)=0/1/1900,"",VLOOKUP($A47,'8 Oct - LIVE LDS Data'!$A$3:$AAD$1504,34,FALSE))</f>
        <v>43252</v>
      </c>
      <c r="L47" s="7562">
        <f>IF(VLOOKUP($A47,'8 Oct - LIVE LDS Data'!$A$3:$AAD$1504,40,FALSE)=0/1/1900,"",VLOOKUP($A47,'8 Oct - LIVE LDS Data'!$A$3:$AAD$1504,40,FALSE))</f>
        <v>43586</v>
      </c>
      <c r="M47" s="7562">
        <f>IF(VLOOKUP($A47,'8 Oct - LIVE LDS Data'!$A$3:$AAD$1504,41,FALSE)=0/1/1900,"",VLOOKUP($A47,'8 Oct - LIVE LDS Data'!$A$3:$AAD$1504,41,FALSE))</f>
        <v>43598</v>
      </c>
      <c r="N47" s="7562">
        <f>IF(VLOOKUP($A47,'8 Oct - LIVE LDS Data'!$A$3:$AAD$1504,47,FALSE)=0/1/1900,"",VLOOKUP($A47,'8 Oct - LIVE LDS Data'!$A$3:$AAD$1504,47,FALSE))</f>
        <v>44013</v>
      </c>
      <c r="O47" s="7562">
        <f>IF(VLOOKUP($A47,'8 Oct - LIVE LDS Data'!$A$3:$AAD$1504,48,FALSE)=0/1/1900,"",VLOOKUP($A47,'8 Oct - LIVE LDS Data'!$A$3:$AAD$1504,48,FALSE))</f>
        <v>44274</v>
      </c>
      <c r="P47" s="7562" t="str">
        <f>IF(VLOOKUP($A47,'8 Oct - LIVE LDS Data'!$A$3:$AAD$1504,54,FALSE)=0/1/1900,"",VLOOKUP($A47,'8 Oct - LIVE LDS Data'!$A$3:$AAD$1504,54,FALSE))</f>
        <v/>
      </c>
      <c r="Q47" s="7562" t="str">
        <f>IF(VLOOKUP($A47,'8 Oct - LIVE LDS Data'!$A$3:$AAD$1504,55,FALSE)=0/1/1900,"",VLOOKUP($A47,'8 Oct - LIVE LDS Data'!$A$3:$AAD$1504,55,FALSE))</f>
        <v/>
      </c>
      <c r="R47" s="7562">
        <f>IF(VLOOKUP($A47,'8 Oct - LIVE LDS Data'!$A$3:$AAD$1504,60,FALSE)=0/1/1900,"",VLOOKUP($A47,'8 Oct - LIVE LDS Data'!$A$3:$AAD$1504,60,FALSE))</f>
        <v>45292</v>
      </c>
      <c r="S47" s="7562">
        <f>IF(VLOOKUP($A47,'8 Oct - LIVE LDS Data'!$A$3:$AAD$1504,61,FALSE)=0/1/1900,"",VLOOKUP($A47,'8 Oct - LIVE LDS Data'!$A$3:$AAD$1504,61,FALSE))</f>
        <v>45327</v>
      </c>
      <c r="T47" s="7562">
        <f>IF(VLOOKUP($A47,'8 Oct - LIVE LDS Data'!$A$3:$AAD$1504,63,FALSE)=0/1/1900,"",VLOOKUP($A47,'8 Oct - LIVE LDS Data'!$A$3:$AAD$1504,63,FALSE))</f>
        <v>45505</v>
      </c>
      <c r="U47" s="7562">
        <f>IF(VLOOKUP($A47,'8 Oct - LIVE LDS Data'!$A$3:$AAD$1504,64,FALSE)=0/1/1900,"",VLOOKUP($A47,'8 Oct - LIVE LDS Data'!$A$3:$AAD$1504,64,FALSE))</f>
        <v>45625</v>
      </c>
      <c r="V47" s="7562" t="s">
        <v>3757</v>
      </c>
      <c r="W47" s="7562" t="s">
        <v>90</v>
      </c>
      <c r="X47" s="7564"/>
      <c r="Y47" s="7562"/>
      <c r="Z47" s="7562"/>
      <c r="AA47" s="7562"/>
      <c r="AB47" s="7562"/>
      <c r="AC47" s="7562"/>
      <c r="AD47" s="7562"/>
      <c r="AE47" s="7562"/>
      <c r="AF47" s="7562"/>
      <c r="AG47" s="7565">
        <f>IF(VLOOKUP($A47,'8 Oct - LIVE LDS Data'!$A$3:$AAD$1504,72,FALSE)=0/1/1900,"",VLOOKUP($A47,'8 Oct - LIVE LDS Data'!$A$3:$AAD$1504,72,FALSE))</f>
        <v>45589</v>
      </c>
      <c r="AH47" s="7565">
        <f>IF(VLOOKUP($A47,'8 Oct - LIVE LDS Data'!$A$3:$AAD$1504,73,FALSE)=0/1/1900,"",VLOOKUP($A47,'8 Oct - LIVE LDS Data'!$A$3:$AAD$1504,73,FALSE))</f>
        <v>45607</v>
      </c>
      <c r="AI47" s="7565">
        <f>IF(VLOOKUP($A47,'8 Oct - LIVE LDS Data'!$A$3:$AAD$1504,75,FALSE)=0/1/1900,"",VLOOKUP($A47,'8 Oct - LIVE LDS Data'!$A$3:$AAD$1504,75,FALSE))</f>
        <v>45174</v>
      </c>
      <c r="AJ47" s="7565">
        <f>IF(VLOOKUP($A47,'8 Oct - LIVE LDS Data'!$A$3:$AAD$1504,76,FALSE)=0/1/1900,"",VLOOKUP($A47,'8 Oct - LIVE LDS Data'!$A$3:$AAD$1504,76,FALSE))</f>
        <v>45607</v>
      </c>
    </row>
    <row r="48" spans="1:36" s="610" customFormat="1" ht="40" customHeight="1" x14ac:dyDescent="0.2">
      <c r="A48" s="2855" t="s">
        <v>757</v>
      </c>
      <c r="B48" s="2855"/>
      <c r="C48" s="2855" t="s">
        <v>758</v>
      </c>
      <c r="D48" s="7558" t="str">
        <f>IF(VLOOKUP($A48,'8 Oct - LIVE LDS Data'!$A$3:$AAD$1504,4,FALSE)=0/1/1900,"",VLOOKUP($A48,'8 Oct - LIVE LDS Data'!$A$3:$AAD$1504,4,FALSE))</f>
        <v>New Canterbury District Local Plan (2020-2040)</v>
      </c>
      <c r="E48" s="7559" t="str">
        <f>IF(VLOOKUP($A48,'8 Oct - LIVE LDS Data'!$A$3:$AAD$1504,8,FALSE)=0/1/1900,"",VLOOKUP($A48,'8 Oct - LIVE LDS Data'!$A$3:$AAD$1504,8,FALSE))</f>
        <v>N</v>
      </c>
      <c r="F48" s="7559" t="str">
        <f>IF(VLOOKUP($A48,'8 Oct - LIVE LDS Data'!$A$3:$AAD$1504,9,FALSE)=0/1/1900,"",VLOOKUP($A48,'8 Oct - LIVE LDS Data'!$A$3:$AAD$1504,9,FALSE))</f>
        <v>N</v>
      </c>
      <c r="G48" s="7560">
        <f>IF(VLOOKUP($A48,'8 Oct - LIVE LDS Data'!$A$3:$AAD$1504,10,FALSE)=0/1/1900,"",VLOOKUP($A48,'8 Oct - LIVE LDS Data'!$A$3:$AAD$1504,10,FALSE))</f>
        <v>42929</v>
      </c>
      <c r="H48" s="7314" t="str">
        <f>IF(VLOOKUP($A48,'8 Oct - LIVE LDS Data'!$A$3:$AAD$1504,79,FALSE)=0/1/1900,"",VLOOKUP($A48,'8 Oct - LIVE LDS Data'!$A$3:$AAD$1504,79,FALSE))</f>
        <v>Reg 18 completed</v>
      </c>
      <c r="I48" s="7561">
        <f>IF(VLOOKUP($A48,'8 Oct - LIVE LDS Data'!$A$3:$AAD$1504,30,FALSE)=0/1/1900,"",VLOOKUP($A48,'8 Oct - LIVE LDS Data'!$A$3:$AAD$1504,30,FALSE))</f>
        <v>45536</v>
      </c>
      <c r="J48" s="7562">
        <f>IF(VLOOKUP($A48,'8 Oct - LIVE LDS Data'!$A$3:$AAD$1504,33,FALSE)=0/1/1900,"",VLOOKUP($A48,'8 Oct - LIVE LDS Data'!$A$3:$AAD$1504,33,FALSE))</f>
        <v>43739</v>
      </c>
      <c r="K48" s="7562">
        <f>IF(VLOOKUP($A48,'8 Oct - LIVE LDS Data'!$A$3:$AAD$1504,34,FALSE)=0/1/1900,"",VLOOKUP($A48,'8 Oct - LIVE LDS Data'!$A$3:$AAD$1504,34,FALSE))</f>
        <v>44013</v>
      </c>
      <c r="L48" s="7562">
        <f>IF(VLOOKUP($A48,'8 Oct - LIVE LDS Data'!$A$3:$AAD$1504,40,FALSE)=0/1/1900,"",VLOOKUP($A48,'8 Oct - LIVE LDS Data'!$A$3:$AAD$1504,40,FALSE))</f>
        <v>44440</v>
      </c>
      <c r="M48" s="7562">
        <f>IF(VLOOKUP($A48,'8 Oct - LIVE LDS Data'!$A$3:$AAD$1504,41,FALSE)=0/1/1900,"",VLOOKUP($A48,'8 Oct - LIVE LDS Data'!$A$3:$AAD$1504,41,FALSE))</f>
        <v>44440</v>
      </c>
      <c r="N48" s="7562">
        <f>IF(VLOOKUP($A48,'8 Oct - LIVE LDS Data'!$A$3:$AAD$1504,47,FALSE)=0/1/1900,"",VLOOKUP($A48,'8 Oct - LIVE LDS Data'!$A$3:$AAD$1504,47,FALSE))</f>
        <v>45446</v>
      </c>
      <c r="O48" s="7562">
        <f>IF(VLOOKUP($A48,'8 Oct - LIVE LDS Data'!$A$3:$AAD$1504,48,FALSE)=0/1/1900,"",VLOOKUP($A48,'8 Oct - LIVE LDS Data'!$A$3:$AAD$1504,48,FALSE))</f>
        <v>45362</v>
      </c>
      <c r="P48" s="7562" t="str">
        <f>IF(VLOOKUP($A48,'8 Oct - LIVE LDS Data'!$A$3:$AAD$1504,54,FALSE)=0/1/1900,"",VLOOKUP($A48,'8 Oct - LIVE LDS Data'!$A$3:$AAD$1504,54,FALSE))</f>
        <v/>
      </c>
      <c r="Q48" s="7562" t="str">
        <f>IF(VLOOKUP($A48,'8 Oct - LIVE LDS Data'!$A$3:$AAD$1504,55,FALSE)=0/1/1900,"",VLOOKUP($A48,'8 Oct - LIVE LDS Data'!$A$3:$AAD$1504,55,FALSE))</f>
        <v/>
      </c>
      <c r="R48" s="7562">
        <f>IF(VLOOKUP($A48,'8 Oct - LIVE LDS Data'!$A$3:$AAD$1504,60,FALSE)=0/1/1900,"",VLOOKUP($A48,'8 Oct - LIVE LDS Data'!$A$3:$AAD$1504,60,FALSE))</f>
        <v>45901</v>
      </c>
      <c r="S48" s="7562" t="str">
        <f>IF(VLOOKUP($A48,'8 Oct - LIVE LDS Data'!$A$3:$AAD$1504,61,FALSE)=0/1/1900,"",VLOOKUP($A48,'8 Oct - LIVE LDS Data'!$A$3:$AAD$1504,61,FALSE))</f>
        <v/>
      </c>
      <c r="T48" s="7562">
        <f>IF(VLOOKUP($A48,'8 Oct - LIVE LDS Data'!$A$3:$AAD$1504,63,FALSE)=0/1/1900,"",VLOOKUP($A48,'8 Oct - LIVE LDS Data'!$A$3:$AAD$1504,63,FALSE))</f>
        <v>46054</v>
      </c>
      <c r="U48" s="7562" t="str">
        <f>IF(VLOOKUP($A48,'8 Oct - LIVE LDS Data'!$A$3:$AAD$1504,64,FALSE)=0/1/1900,"",VLOOKUP($A48,'8 Oct - LIVE LDS Data'!$A$3:$AAD$1504,64,FALSE))</f>
        <v/>
      </c>
      <c r="V48" s="7562" t="s">
        <v>3757</v>
      </c>
      <c r="W48" s="7562" t="s">
        <v>90</v>
      </c>
      <c r="X48" s="7564"/>
      <c r="Y48" s="7562"/>
      <c r="Z48" s="7562"/>
      <c r="AA48" s="7562"/>
      <c r="AB48" s="7562"/>
      <c r="AC48" s="7562"/>
      <c r="AD48" s="7562"/>
      <c r="AE48" s="7562"/>
      <c r="AF48" s="7562"/>
      <c r="AG48" s="7565">
        <f>IF(VLOOKUP($A48,'8 Oct - LIVE LDS Data'!$A$3:$AAD$1504,72,FALSE)=0/1/1900,"",VLOOKUP($A48,'8 Oct - LIVE LDS Data'!$A$3:$AAD$1504,72,FALSE))</f>
        <v>45678</v>
      </c>
      <c r="AH48" s="7565">
        <f>IF(VLOOKUP($A48,'8 Oct - LIVE LDS Data'!$A$3:$AAD$1504,73,FALSE)=0/1/1900,"",VLOOKUP($A48,'8 Oct - LIVE LDS Data'!$A$3:$AAD$1504,73,FALSE))</f>
        <v>45630</v>
      </c>
      <c r="AI48" s="7565">
        <f>IF(VLOOKUP($A48,'8 Oct - LIVE LDS Data'!$A$3:$AAD$1504,75,FALSE)=0/1/1900,"",VLOOKUP($A48,'8 Oct - LIVE LDS Data'!$A$3:$AAD$1504,75,FALSE))</f>
        <v>45686</v>
      </c>
      <c r="AJ48" s="7565">
        <f>IF(VLOOKUP($A48,'8 Oct - LIVE LDS Data'!$A$3:$AAD$1504,76,FALSE)=0/1/1900,"",VLOOKUP($A48,'8 Oct - LIVE LDS Data'!$A$3:$AAD$1504,76,FALSE))</f>
        <v>45640</v>
      </c>
    </row>
    <row r="49" spans="1:36" s="610" customFormat="1" ht="40" customHeight="1" x14ac:dyDescent="0.2">
      <c r="A49" s="2855" t="s">
        <v>792</v>
      </c>
      <c r="B49" s="2855"/>
      <c r="C49" s="2856" t="s">
        <v>781</v>
      </c>
      <c r="D49" s="7558" t="str">
        <f>IF(VLOOKUP($A49,'8 Oct - LIVE LDS Data'!$A$3:$AAD$1504,4,FALSE)=0/1/1900,"",VLOOKUP($A49,'8 Oct - LIVE LDS Data'!$A$3:$AAD$1504,4,FALSE))</f>
        <v>Castle Point Plan</v>
      </c>
      <c r="E49" s="7559" t="str">
        <f>IF(VLOOKUP($A49,'8 Oct - LIVE LDS Data'!$A$3:$AAD$1504,8,FALSE)=0/1/1900,"",VLOOKUP($A49,'8 Oct - LIVE LDS Data'!$A$3:$AAD$1504,8,FALSE))</f>
        <v>N</v>
      </c>
      <c r="F49" s="7559" t="str">
        <f>IF(VLOOKUP($A49,'8 Oct - LIVE LDS Data'!$A$3:$AAD$1504,9,FALSE)=0/1/1900,"",VLOOKUP($A49,'8 Oct - LIVE LDS Data'!$A$3:$AAD$1504,9,FALSE))</f>
        <v>N</v>
      </c>
      <c r="G49" s="7560" t="str">
        <f>IF(VLOOKUP($A49,'8 Oct - LIVE LDS Data'!$A$3:$AAD$1504,10,FALSE)=0/1/1900,"",VLOOKUP($A49,'8 Oct - LIVE LDS Data'!$A$3:$AAD$1504,10,FALSE))</f>
        <v>none</v>
      </c>
      <c r="H49" s="7314" t="str">
        <f>IF(VLOOKUP($A49,'8 Oct - LIVE LDS Data'!$A$3:$AAD$1504,79,FALSE)=0/1/1900,"",VLOOKUP($A49,'8 Oct - LIVE LDS Data'!$A$3:$AAD$1504,79,FALSE))</f>
        <v>Published</v>
      </c>
      <c r="I49" s="7561">
        <f>IF(VLOOKUP($A49,'8 Oct - LIVE LDS Data'!$A$3:$AAD$1504,30,FALSE)=0/1/1900,"",VLOOKUP($A49,'8 Oct - LIVE LDS Data'!$A$3:$AAD$1504,30,FALSE))</f>
        <v>45658</v>
      </c>
      <c r="J49" s="7562">
        <f>IF(VLOOKUP($A49,'8 Oct - LIVE LDS Data'!$A$3:$AAD$1504,33,FALSE)=0/1/1900,"",VLOOKUP($A49,'8 Oct - LIVE LDS Data'!$A$3:$AAD$1504,33,FALSE))</f>
        <v>45444</v>
      </c>
      <c r="K49" s="7562" t="str">
        <f>IF(VLOOKUP($A49,'8 Oct - LIVE LDS Data'!$A$3:$AAD$1504,34,FALSE)=0/1/1900,"",VLOOKUP($A49,'8 Oct - LIVE LDS Data'!$A$3:$AAD$1504,34,FALSE))</f>
        <v>summer 2024</v>
      </c>
      <c r="L49" s="7562" t="str">
        <f>IF(VLOOKUP($A49,'8 Oct - LIVE LDS Data'!$A$3:$AAD$1504,40,FALSE)=0/1/1900,"",VLOOKUP($A49,'8 Oct - LIVE LDS Data'!$A$3:$AAD$1504,40,FALSE))</f>
        <v/>
      </c>
      <c r="M49" s="7562" t="str">
        <f>IF(VLOOKUP($A49,'8 Oct - LIVE LDS Data'!$A$3:$AAD$1504,41,FALSE)=0/1/1900,"",VLOOKUP($A49,'8 Oct - LIVE LDS Data'!$A$3:$AAD$1504,41,FALSE))</f>
        <v/>
      </c>
      <c r="N49" s="7562" t="str">
        <f>IF(VLOOKUP($A49,'8 Oct - LIVE LDS Data'!$A$3:$AAD$1504,47,FALSE)=0/1/1900,"",VLOOKUP($A49,'8 Oct - LIVE LDS Data'!$A$3:$AAD$1504,47,FALSE))</f>
        <v/>
      </c>
      <c r="O49" s="7562" t="str">
        <f>IF(VLOOKUP($A49,'8 Oct - LIVE LDS Data'!$A$3:$AAD$1504,48,FALSE)=0/1/1900,"",VLOOKUP($A49,'8 Oct - LIVE LDS Data'!$A$3:$AAD$1504,48,FALSE))</f>
        <v/>
      </c>
      <c r="P49" s="7562" t="str">
        <f>IF(VLOOKUP($A49,'8 Oct - LIVE LDS Data'!$A$3:$AAD$1504,54,FALSE)=0/1/1900,"",VLOOKUP($A49,'8 Oct - LIVE LDS Data'!$A$3:$AAD$1504,54,FALSE))</f>
        <v/>
      </c>
      <c r="Q49" s="7562" t="str">
        <f>IF(VLOOKUP($A49,'8 Oct - LIVE LDS Data'!$A$3:$AAD$1504,55,FALSE)=0/1/1900,"",VLOOKUP($A49,'8 Oct - LIVE LDS Data'!$A$3:$AAD$1504,55,FALSE))</f>
        <v/>
      </c>
      <c r="R49" s="7562">
        <f>IF(VLOOKUP($A49,'8 Oct - LIVE LDS Data'!$A$3:$AAD$1504,60,FALSE)=0/1/1900,"",VLOOKUP($A49,'8 Oct - LIVE LDS Data'!$A$3:$AAD$1504,60,FALSE))</f>
        <v>45748</v>
      </c>
      <c r="S49" s="7562">
        <f>IF(VLOOKUP($A49,'8 Oct - LIVE LDS Data'!$A$3:$AAD$1504,61,FALSE)=0/1/1900,"",VLOOKUP($A49,'8 Oct - LIVE LDS Data'!$A$3:$AAD$1504,61,FALSE))</f>
        <v>45870</v>
      </c>
      <c r="T49" s="7562">
        <f>IF(VLOOKUP($A49,'8 Oct - LIVE LDS Data'!$A$3:$AAD$1504,63,FALSE)=0/1/1900,"",VLOOKUP($A49,'8 Oct - LIVE LDS Data'!$A$3:$AAD$1504,63,FALSE))</f>
        <v>45809</v>
      </c>
      <c r="U49" s="7562" t="str">
        <f>IF(VLOOKUP($A49,'8 Oct - LIVE LDS Data'!$A$3:$AAD$1504,64,FALSE)=0/1/1900,"",VLOOKUP($A49,'8 Oct - LIVE LDS Data'!$A$3:$AAD$1504,64,FALSE))</f>
        <v/>
      </c>
      <c r="V49" s="7562" t="s">
        <v>3757</v>
      </c>
      <c r="W49" s="7562" t="s">
        <v>3757</v>
      </c>
      <c r="X49" s="7564"/>
      <c r="Y49" s="7562"/>
      <c r="Z49" s="7562"/>
      <c r="AA49" s="7562"/>
      <c r="AB49" s="7562"/>
      <c r="AC49" s="7562"/>
      <c r="AD49" s="7562"/>
      <c r="AE49" s="7562"/>
      <c r="AF49" s="7562"/>
      <c r="AG49" s="7565">
        <f>IF(VLOOKUP($A49,'8 Oct - LIVE LDS Data'!$A$3:$AAD$1504,72,FALSE)=0/1/1900,"",VLOOKUP($A49,'8 Oct - LIVE LDS Data'!$A$3:$AAD$1504,72,FALSE))</f>
        <v>45317</v>
      </c>
      <c r="AH49" s="7565">
        <f>IF(VLOOKUP($A49,'8 Oct - LIVE LDS Data'!$A$3:$AAD$1504,73,FALSE)=0/1/1900,"",VLOOKUP($A49,'8 Oct - LIVE LDS Data'!$A$3:$AAD$1504,73,FALSE))</f>
        <v>45856</v>
      </c>
      <c r="AI49" s="7565">
        <f>IF(VLOOKUP($A49,'8 Oct - LIVE LDS Data'!$A$3:$AAD$1504,75,FALSE)=0/1/1900,"",VLOOKUP($A49,'8 Oct - LIVE LDS Data'!$A$3:$AAD$1504,75,FALSE))</f>
        <v>45093</v>
      </c>
      <c r="AJ49" s="7565">
        <f>IF(VLOOKUP($A49,'8 Oct - LIVE LDS Data'!$A$3:$AAD$1504,76,FALSE)=0/1/1900,"",VLOOKUP($A49,'8 Oct - LIVE LDS Data'!$A$3:$AAD$1504,76,FALSE))</f>
        <v>45856</v>
      </c>
    </row>
    <row r="50" spans="1:36" s="610" customFormat="1" ht="40" customHeight="1" x14ac:dyDescent="0.2">
      <c r="A50" s="2855" t="s">
        <v>806</v>
      </c>
      <c r="B50" s="2855"/>
      <c r="C50" s="2856" t="s">
        <v>807</v>
      </c>
      <c r="D50" s="7558" t="str">
        <f>IF(VLOOKUP($A50,'8 Oct - LIVE LDS Data'!$A$3:$AAD$1504,4,FALSE)=0/1/1900,"",VLOOKUP($A50,'8 Oct - LIVE LDS Data'!$A$3:$AAD$1504,4,FALSE))</f>
        <v>Central Bedfordshire Local Plan Full Review</v>
      </c>
      <c r="E50" s="7559" t="str">
        <f>IF(VLOOKUP($A50,'8 Oct - LIVE LDS Data'!$A$3:$AAD$1504,8,FALSE)=0/1/1900,"",VLOOKUP($A50,'8 Oct - LIVE LDS Data'!$A$3:$AAD$1504,8,FALSE))</f>
        <v>N</v>
      </c>
      <c r="F50" s="7559" t="str">
        <f>IF(VLOOKUP($A50,'8 Oct - LIVE LDS Data'!$A$3:$AAD$1504,9,FALSE)=0/1/1900,"",VLOOKUP($A50,'8 Oct - LIVE LDS Data'!$A$3:$AAD$1504,9,FALSE))</f>
        <v>N</v>
      </c>
      <c r="G50" s="7560">
        <f>IF(VLOOKUP($A50,'8 Oct - LIVE LDS Data'!$A$3:$AAD$1504,10,FALSE)=0/1/1900,"",VLOOKUP($A50,'8 Oct - LIVE LDS Data'!$A$3:$AAD$1504,10,FALSE))</f>
        <v>44399</v>
      </c>
      <c r="H50" s="7314" t="str">
        <f>IF(VLOOKUP($A50,'8 Oct - LIVE LDS Data'!$A$3:$AAD$1504,79,FALSE)=0/1/1900,"",VLOOKUP($A50,'8 Oct - LIVE LDS Data'!$A$3:$AAD$1504,79,FALSE))</f>
        <v>new plan to be prepared under new system</v>
      </c>
      <c r="I50" s="7561">
        <f>IF(VLOOKUP($A50,'8 Oct - LIVE LDS Data'!$A$3:$AAD$1504,30,FALSE)=0/1/1900,"",VLOOKUP($A50,'8 Oct - LIVE LDS Data'!$A$3:$AAD$1504,30,FALSE))</f>
        <v>45658</v>
      </c>
      <c r="J50" s="7562">
        <f>IF(VLOOKUP($A50,'8 Oct - LIVE LDS Data'!$A$3:$AAD$1504,33,FALSE)=0/1/1900,"",VLOOKUP($A50,'8 Oct - LIVE LDS Data'!$A$3:$AAD$1504,33,FALSE))</f>
        <v>46113</v>
      </c>
      <c r="K50" s="7562" t="str">
        <f>IF(VLOOKUP($A50,'8 Oct - LIVE LDS Data'!$A$3:$AAD$1504,34,FALSE)=0/1/1900,"",VLOOKUP($A50,'8 Oct - LIVE LDS Data'!$A$3:$AAD$1504,34,FALSE))</f>
        <v/>
      </c>
      <c r="L50" s="7562" t="str">
        <f>IF(VLOOKUP($A50,'8 Oct - LIVE LDS Data'!$A$3:$AAD$1504,40,FALSE)=0/1/1900,"",VLOOKUP($A50,'8 Oct - LIVE LDS Data'!$A$3:$AAD$1504,40,FALSE))</f>
        <v/>
      </c>
      <c r="M50" s="7562" t="str">
        <f>IF(VLOOKUP($A50,'8 Oct - LIVE LDS Data'!$A$3:$AAD$1504,41,FALSE)=0/1/1900,"",VLOOKUP($A50,'8 Oct - LIVE LDS Data'!$A$3:$AAD$1504,41,FALSE))</f>
        <v/>
      </c>
      <c r="N50" s="7562" t="str">
        <f>IF(VLOOKUP($A50,'8 Oct - LIVE LDS Data'!$A$3:$AAD$1504,47,FALSE)=0/1/1900,"",VLOOKUP($A50,'8 Oct - LIVE LDS Data'!$A$3:$AAD$1504,47,FALSE))</f>
        <v/>
      </c>
      <c r="O50" s="7562" t="str">
        <f>IF(VLOOKUP($A50,'8 Oct - LIVE LDS Data'!$A$3:$AAD$1504,48,FALSE)=0/1/1900,"",VLOOKUP($A50,'8 Oct - LIVE LDS Data'!$A$3:$AAD$1504,48,FALSE))</f>
        <v/>
      </c>
      <c r="P50" s="7562" t="str">
        <f>IF(VLOOKUP($A50,'8 Oct - LIVE LDS Data'!$A$3:$AAD$1504,54,FALSE)=0/1/1900,"",VLOOKUP($A50,'8 Oct - LIVE LDS Data'!$A$3:$AAD$1504,54,FALSE))</f>
        <v/>
      </c>
      <c r="Q50" s="7562" t="str">
        <f>IF(VLOOKUP($A50,'8 Oct - LIVE LDS Data'!$A$3:$AAD$1504,55,FALSE)=0/1/1900,"",VLOOKUP($A50,'8 Oct - LIVE LDS Data'!$A$3:$AAD$1504,55,FALSE))</f>
        <v/>
      </c>
      <c r="R50" s="7562">
        <f>IF(VLOOKUP($A50,'8 Oct - LIVE LDS Data'!$A$3:$AAD$1504,60,FALSE)=0/1/1900,"",VLOOKUP($A50,'8 Oct - LIVE LDS Data'!$A$3:$AAD$1504,60,FALSE))</f>
        <v>46631</v>
      </c>
      <c r="S50" s="7562"/>
      <c r="T50" s="7562">
        <f>IF(VLOOKUP($A50,'8 Oct - LIVE LDS Data'!$A$3:$AAD$1504,63,FALSE)=0/1/1900,"",VLOOKUP($A50,'8 Oct - LIVE LDS Data'!$A$3:$AAD$1504,63,FALSE))</f>
        <v>46784</v>
      </c>
      <c r="U50" s="7562" t="str">
        <f>IF(VLOOKUP($A50,'8 Oct - LIVE LDS Data'!$A$3:$AAD$1504,64,FALSE)=0/1/1900,"",VLOOKUP($A50,'8 Oct - LIVE LDS Data'!$A$3:$AAD$1504,64,FALSE))</f>
        <v/>
      </c>
      <c r="V50" s="7562" t="s">
        <v>90</v>
      </c>
      <c r="W50" s="7562" t="s">
        <v>3757</v>
      </c>
      <c r="X50" s="7564"/>
      <c r="Y50" s="7562"/>
      <c r="Z50" s="7562"/>
      <c r="AA50" s="7562"/>
      <c r="AB50" s="7562"/>
      <c r="AC50" s="7562"/>
      <c r="AD50" s="7562"/>
      <c r="AE50" s="7562"/>
      <c r="AF50" s="7562"/>
      <c r="AG50" s="7565">
        <f>IF(VLOOKUP($A50,'8 Oct - LIVE LDS Data'!$A$3:$AAD$1504,72,FALSE)=0/1/1900,"",VLOOKUP($A50,'8 Oct - LIVE LDS Data'!$A$3:$AAD$1504,72,FALSE))</f>
        <v>45595</v>
      </c>
      <c r="AH50" s="7565">
        <f>IF(VLOOKUP($A50,'8 Oct - LIVE LDS Data'!$A$3:$AAD$1504,73,FALSE)=0/1/1900,"",VLOOKUP($A50,'8 Oct - LIVE LDS Data'!$A$3:$AAD$1504,73,FALSE))</f>
        <v>45700</v>
      </c>
      <c r="AI50" s="7565">
        <f>IF(VLOOKUP($A50,'8 Oct - LIVE LDS Data'!$A$3:$AAD$1504,75,FALSE)=0/1/1900,"",VLOOKUP($A50,'8 Oct - LIVE LDS Data'!$A$3:$AAD$1504,75,FALSE))</f>
        <v>45427</v>
      </c>
      <c r="AJ50" s="7565">
        <f>IF(VLOOKUP($A50,'8 Oct - LIVE LDS Data'!$A$3:$AAD$1504,76,FALSE)=0/1/1900,"",VLOOKUP($A50,'8 Oct - LIVE LDS Data'!$A$3:$AAD$1504,76,FALSE))</f>
        <v>45700</v>
      </c>
    </row>
    <row r="51" spans="1:36" s="610" customFormat="1" ht="40" customHeight="1" x14ac:dyDescent="0.2">
      <c r="A51" s="7568" t="s">
        <v>816</v>
      </c>
      <c r="B51" s="7568" t="s">
        <v>817</v>
      </c>
      <c r="C51" s="7568" t="s">
        <v>817</v>
      </c>
      <c r="D51" s="7558" t="str">
        <f>IF(VLOOKUP($A51,'8 Oct - LIVE LDS Data'!$A$3:$AAD$1504,4,FALSE)=0/1/1900,"",VLOOKUP($A51,'8 Oct - LIVE LDS Data'!$A$3:$AAD$1504,4,FALSE))</f>
        <v xml:space="preserve">Charnwood Local Plan 2021 - 2037 </v>
      </c>
      <c r="E51" s="7559" t="str">
        <f>IF(VLOOKUP($A51,'8 Oct - LIVE LDS Data'!$A$3:$AAD$1504,8,FALSE)=0/1/1900,"",VLOOKUP($A51,'8 Oct - LIVE LDS Data'!$A$3:$AAD$1504,8,FALSE))</f>
        <v>N</v>
      </c>
      <c r="F51" s="7559" t="str">
        <f>IF(VLOOKUP($A51,'8 Oct - LIVE LDS Data'!$A$3:$AAD$1504,9,FALSE)=0/1/1900,"",VLOOKUP($A51,'8 Oct - LIVE LDS Data'!$A$3:$AAD$1504,9,FALSE))</f>
        <v>N</v>
      </c>
      <c r="G51" s="7560">
        <f>IF(VLOOKUP($A51,'8 Oct - LIVE LDS Data'!$A$3:$AAD$1504,10,FALSE)=0/1/1900,"",VLOOKUP($A51,'8 Oct - LIVE LDS Data'!$A$3:$AAD$1504,10,FALSE))</f>
        <v>42317</v>
      </c>
      <c r="H51" s="7314" t="str">
        <f>IF(VLOOKUP($A51,'8 Oct - LIVE LDS Data'!$A$3:$AAD$1504,79,FALSE)=0/1/1900,"",VLOOKUP($A51,'8 Oct - LIVE LDS Data'!$A$3:$AAD$1504,79,FALSE))</f>
        <v>Submitted December 2021</v>
      </c>
      <c r="I51" s="7561">
        <f>IF(VLOOKUP($A51,'8 Oct - LIVE LDS Data'!$A$3:$AAD$1504,30,FALSE)=0/1/1900,"",VLOOKUP($A51,'8 Oct - LIVE LDS Data'!$A$3:$AAD$1504,30,FALSE))</f>
        <v>45627</v>
      </c>
      <c r="J51" s="7562">
        <f>IF(VLOOKUP($A51,'8 Oct - LIVE LDS Data'!$A$3:$AAD$1504,33,FALSE)=0/1/1900,"",VLOOKUP($A51,'8 Oct - LIVE LDS Data'!$A$3:$AAD$1504,33,FALSE))</f>
        <v>42552</v>
      </c>
      <c r="K51" s="7562">
        <f>IF(VLOOKUP($A51,'8 Oct - LIVE LDS Data'!$A$3:$AAD$1504,34,FALSE)=0/1/1900,"",VLOOKUP($A51,'8 Oct - LIVE LDS Data'!$A$3:$AAD$1504,34,FALSE))</f>
        <v>42563</v>
      </c>
      <c r="L51" s="7562">
        <f>IF(VLOOKUP($A51,'8 Oct - LIVE LDS Data'!$A$3:$AAD$1504,40,FALSE)=0/1/1900,"",VLOOKUP($A51,'8 Oct - LIVE LDS Data'!$A$3:$AAD$1504,40,FALSE))</f>
        <v>43191</v>
      </c>
      <c r="M51" s="7562">
        <f>IF(VLOOKUP($A51,'8 Oct - LIVE LDS Data'!$A$3:$AAD$1504,41,FALSE)=0/1/1900,"",VLOOKUP($A51,'8 Oct - LIVE LDS Data'!$A$3:$AAD$1504,41,FALSE))</f>
        <v>43216</v>
      </c>
      <c r="N51" s="7562">
        <f>IF(VLOOKUP($A51,'8 Oct - LIVE LDS Data'!$A$3:$AAD$1504,47,FALSE)=0/1/1900,"",VLOOKUP($A51,'8 Oct - LIVE LDS Data'!$A$3:$AAD$1504,47,FALSE))</f>
        <v>43647</v>
      </c>
      <c r="O51" s="7562">
        <f>IF(VLOOKUP($A51,'8 Oct - LIVE LDS Data'!$A$3:$AAD$1504,48,FALSE)=0/1/1900,"",VLOOKUP($A51,'8 Oct - LIVE LDS Data'!$A$3:$AAD$1504,48,FALSE))</f>
        <v>43773</v>
      </c>
      <c r="P51" s="7562" t="str">
        <f>IF(VLOOKUP($A51,'8 Oct - LIVE LDS Data'!$A$3:$AAD$1504,54,FALSE)=0/1/1900,"",VLOOKUP($A51,'8 Oct - LIVE LDS Data'!$A$3:$AAD$1504,54,FALSE))</f>
        <v/>
      </c>
      <c r="Q51" s="7562" t="str">
        <f>IF(VLOOKUP($A51,'8 Oct - LIVE LDS Data'!$A$3:$AAD$1504,55,FALSE)=0/1/1900,"",VLOOKUP($A51,'8 Oct - LIVE LDS Data'!$A$3:$AAD$1504,55,FALSE))</f>
        <v/>
      </c>
      <c r="R51" s="7562">
        <f>IF(VLOOKUP($A51,'8 Oct - LIVE LDS Data'!$A$3:$AAD$1504,60,FALSE)=0/1/1900,"",VLOOKUP($A51,'8 Oct - LIVE LDS Data'!$A$3:$AAD$1504,60,FALSE))</f>
        <v>44378</v>
      </c>
      <c r="S51" s="7562">
        <f>IF(VLOOKUP($A51,'8 Oct - LIVE LDS Data'!$A$3:$AAD$1504,61,FALSE)=0/1/1900,"",VLOOKUP($A51,'8 Oct - LIVE LDS Data'!$A$3:$AAD$1504,61,FALSE))</f>
        <v>44389</v>
      </c>
      <c r="T51" s="7562">
        <f>IF(VLOOKUP($A51,'8 Oct - LIVE LDS Data'!$A$3:$AAD$1504,63,FALSE)=0/1/1900,"",VLOOKUP($A51,'8 Oct - LIVE LDS Data'!$A$3:$AAD$1504,63,FALSE))</f>
        <v>44470</v>
      </c>
      <c r="U51" s="7562">
        <f>IF(VLOOKUP($A51,'8 Oct - LIVE LDS Data'!$A$3:$AAD$1504,64,FALSE)=0/1/1900,"",VLOOKUP($A51,'8 Oct - LIVE LDS Data'!$A$3:$AAD$1504,64,FALSE))</f>
        <v>44533</v>
      </c>
      <c r="V51" s="7562" t="s">
        <v>3757</v>
      </c>
      <c r="W51" s="7562" t="s">
        <v>3757</v>
      </c>
      <c r="X51" s="7564"/>
      <c r="Y51" s="7562"/>
      <c r="Z51" s="7562"/>
      <c r="AA51" s="7562"/>
      <c r="AB51" s="7562"/>
      <c r="AC51" s="7562"/>
      <c r="AD51" s="7562" t="s">
        <v>8102</v>
      </c>
      <c r="AE51" s="7562"/>
      <c r="AF51" s="7562"/>
      <c r="AG51" s="7565">
        <f>IF(VLOOKUP($A51,'8 Oct - LIVE LDS Data'!$A$3:$AAD$1504,72,FALSE)=0/1/1900,"",VLOOKUP($A51,'8 Oct - LIVE LDS Data'!$A$3:$AAD$1504,72,FALSE))</f>
        <v>44384</v>
      </c>
      <c r="AH51" s="7565">
        <f>IF(VLOOKUP($A51,'8 Oct - LIVE LDS Data'!$A$3:$AAD$1504,73,FALSE)=0/1/1900,"",VLOOKUP($A51,'8 Oct - LIVE LDS Data'!$A$3:$AAD$1504,73,FALSE))</f>
        <v>45680</v>
      </c>
      <c r="AI51" s="7565">
        <f>IF(VLOOKUP($A51,'8 Oct - LIVE LDS Data'!$A$3:$AAD$1504,75,FALSE)=0/1/1900,"",VLOOKUP($A51,'8 Oct - LIVE LDS Data'!$A$3:$AAD$1504,75,FALSE))</f>
        <v>44446</v>
      </c>
      <c r="AJ51" s="7565">
        <f>IF(VLOOKUP($A51,'8 Oct - LIVE LDS Data'!$A$3:$AAD$1504,76,FALSE)=0/1/1900,"",VLOOKUP($A51,'8 Oct - LIVE LDS Data'!$A$3:$AAD$1504,76,FALSE))</f>
        <v>45680</v>
      </c>
    </row>
    <row r="52" spans="1:36" s="610" customFormat="1" ht="40" customHeight="1" x14ac:dyDescent="0.2">
      <c r="A52" s="2855" t="s">
        <v>832</v>
      </c>
      <c r="B52" s="2855"/>
      <c r="C52" s="2856" t="s">
        <v>833</v>
      </c>
      <c r="D52" s="7558" t="str">
        <f>IF(VLOOKUP($A52,'8 Oct - LIVE LDS Data'!$A$3:$AAD$1504,4,FALSE)=0/1/1900,"",VLOOKUP($A52,'8 Oct - LIVE LDS Data'!$A$3:$AAD$1504,4,FALSE))</f>
        <v xml:space="preserve">Local Plan Review </v>
      </c>
      <c r="E52" s="7559" t="str">
        <f>IF(VLOOKUP($A52,'8 Oct - LIVE LDS Data'!$A$3:$AAD$1504,8,FALSE)=0/1/1900,"",VLOOKUP($A52,'8 Oct - LIVE LDS Data'!$A$3:$AAD$1504,8,FALSE))</f>
        <v>N</v>
      </c>
      <c r="F52" s="7559" t="str">
        <f>IF(VLOOKUP($A52,'8 Oct - LIVE LDS Data'!$A$3:$AAD$1504,9,FALSE)=0/1/1900,"",VLOOKUP($A52,'8 Oct - LIVE LDS Data'!$A$3:$AAD$1504,9,FALSE))</f>
        <v>N</v>
      </c>
      <c r="G52" s="7560">
        <f>IF(VLOOKUP($A52,'8 Oct - LIVE LDS Data'!$A$3:$AAD$1504,10,FALSE)=0/1/1900,"",VLOOKUP($A52,'8 Oct - LIVE LDS Data'!$A$3:$AAD$1504,10,FALSE))</f>
        <v>43978</v>
      </c>
      <c r="H52" s="7314" t="str">
        <f>IF(VLOOKUP($A52,'8 Oct - LIVE LDS Data'!$A$3:$AAD$1504,79,FALSE)=0/1/1900,"",VLOOKUP($A52,'8 Oct - LIVE LDS Data'!$A$3:$AAD$1504,79,FALSE))</f>
        <v>Published</v>
      </c>
      <c r="I52" s="7561">
        <f>IF(VLOOKUP($A52,'8 Oct - LIVE LDS Data'!$A$3:$AAD$1504,30,FALSE)=0/1/1900,"",VLOOKUP($A52,'8 Oct - LIVE LDS Data'!$A$3:$AAD$1504,30,FALSE))</f>
        <v>45231</v>
      </c>
      <c r="J52" s="7562">
        <f>IF(VLOOKUP($A52,'8 Oct - LIVE LDS Data'!$A$3:$AAD$1504,33,FALSE)=0/1/1900,"",VLOOKUP($A52,'8 Oct - LIVE LDS Data'!$A$3:$AAD$1504,33,FALSE))</f>
        <v>44774</v>
      </c>
      <c r="K52" s="7562">
        <f>IF(VLOOKUP($A52,'8 Oct - LIVE LDS Data'!$A$3:$AAD$1504,34,FALSE)=0/1/1900,"",VLOOKUP($A52,'8 Oct - LIVE LDS Data'!$A$3:$AAD$1504,34,FALSE))</f>
        <v>44784</v>
      </c>
      <c r="L52" s="7562">
        <f>IF(VLOOKUP($A52,'8 Oct - LIVE LDS Data'!$A$3:$AAD$1504,40,FALSE)=0/1/1900,"",VLOOKUP($A52,'8 Oct - LIVE LDS Data'!$A$3:$AAD$1504,40,FALSE))</f>
        <v>45413</v>
      </c>
      <c r="M52" s="7562">
        <f>IF(VLOOKUP($A52,'8 Oct - LIVE LDS Data'!$A$3:$AAD$1504,41,FALSE)=0/1/1900,"",VLOOKUP($A52,'8 Oct - LIVE LDS Data'!$A$3:$AAD$1504,41,FALSE))</f>
        <v>45420</v>
      </c>
      <c r="N52" s="7562" t="str">
        <f>IF(VLOOKUP($A52,'8 Oct - LIVE LDS Data'!$A$3:$AAD$1504,47,FALSE)=0/1/1900,"",VLOOKUP($A52,'8 Oct - LIVE LDS Data'!$A$3:$AAD$1504,47,FALSE))</f>
        <v/>
      </c>
      <c r="O52" s="7562" t="str">
        <f>IF(VLOOKUP($A52,'8 Oct - LIVE LDS Data'!$A$3:$AAD$1504,48,FALSE)=0/1/1900,"",VLOOKUP($A52,'8 Oct - LIVE LDS Data'!$A$3:$AAD$1504,48,FALSE))</f>
        <v/>
      </c>
      <c r="P52" s="7562" t="str">
        <f>IF(VLOOKUP($A52,'8 Oct - LIVE LDS Data'!$A$3:$AAD$1504,54,FALSE)=0/1/1900,"",VLOOKUP($A52,'8 Oct - LIVE LDS Data'!$A$3:$AAD$1504,54,FALSE))</f>
        <v/>
      </c>
      <c r="Q52" s="7562" t="str">
        <f>IF(VLOOKUP($A52,'8 Oct - LIVE LDS Data'!$A$3:$AAD$1504,55,FALSE)=0/1/1900,"",VLOOKUP($A52,'8 Oct - LIVE LDS Data'!$A$3:$AAD$1504,55,FALSE))</f>
        <v/>
      </c>
      <c r="R52" s="7562">
        <f>IF(VLOOKUP($A52,'8 Oct - LIVE LDS Data'!$A$3:$AAD$1504,60,FALSE)=0/1/1900,"",VLOOKUP($A52,'8 Oct - LIVE LDS Data'!$A$3:$AAD$1504,60,FALSE))</f>
        <v>45689</v>
      </c>
      <c r="S52" s="7562">
        <f>IF(VLOOKUP($A52,'8 Oct - LIVE LDS Data'!$A$3:$AAD$1504,61,FALSE)=0/1/1900,"",VLOOKUP($A52,'8 Oct - LIVE LDS Data'!$A$3:$AAD$1504,61,FALSE))</f>
        <v>45692</v>
      </c>
      <c r="T52" s="7562">
        <f>IF(VLOOKUP($A52,'8 Oct - LIVE LDS Data'!$A$3:$AAD$1504,63,FALSE)=0/1/1900,"",VLOOKUP($A52,'8 Oct - LIVE LDS Data'!$A$3:$AAD$1504,63,FALSE))</f>
        <v>45962</v>
      </c>
      <c r="U52" s="7562" t="str">
        <f>IF(VLOOKUP($A52,'8 Oct - LIVE LDS Data'!$A$3:$AAD$1504,64,FALSE)=0/1/1900,"",VLOOKUP($A52,'8 Oct - LIVE LDS Data'!$A$3:$AAD$1504,64,FALSE))</f>
        <v/>
      </c>
      <c r="V52" s="7562" t="s">
        <v>90</v>
      </c>
      <c r="W52" s="7562" t="s">
        <v>3757</v>
      </c>
      <c r="X52" s="7564">
        <v>45322</v>
      </c>
      <c r="Y52" s="7562">
        <v>44774</v>
      </c>
      <c r="Z52" s="7562">
        <v>45383</v>
      </c>
      <c r="AA52" s="7562"/>
      <c r="AB52" s="7562"/>
      <c r="AC52" s="7562">
        <v>45689</v>
      </c>
      <c r="AD52" s="7562">
        <v>45778</v>
      </c>
      <c r="AE52" s="7562" t="s">
        <v>8101</v>
      </c>
      <c r="AF52" s="7562"/>
      <c r="AG52" s="7565">
        <f>IF(VLOOKUP($A52,'8 Oct - LIVE LDS Data'!$A$3:$AAD$1504,72,FALSE)=0/1/1900,"",VLOOKUP($A52,'8 Oct - LIVE LDS Data'!$A$3:$AAD$1504,72,FALSE))</f>
        <v>45674</v>
      </c>
      <c r="AH52" s="7565">
        <f>IF(VLOOKUP($A52,'8 Oct - LIVE LDS Data'!$A$3:$AAD$1504,73,FALSE)=0/1/1900,"",VLOOKUP($A52,'8 Oct - LIVE LDS Data'!$A$3:$AAD$1504,73,FALSE))</f>
        <v>45317</v>
      </c>
      <c r="AI52" s="7565">
        <f>IF(VLOOKUP($A52,'8 Oct - LIVE LDS Data'!$A$3:$AAD$1504,75,FALSE)=0/1/1900,"",VLOOKUP($A52,'8 Oct - LIVE LDS Data'!$A$3:$AAD$1504,75,FALSE))</f>
        <v>45589</v>
      </c>
      <c r="AJ52" s="7565">
        <f>IF(VLOOKUP($A52,'8 Oct - LIVE LDS Data'!$A$3:$AAD$1504,76,FALSE)=0/1/1900,"",VLOOKUP($A52,'8 Oct - LIVE LDS Data'!$A$3:$AAD$1504,76,FALSE))</f>
        <v>45868</v>
      </c>
    </row>
    <row r="53" spans="1:36" s="610" customFormat="1" ht="40" customHeight="1" x14ac:dyDescent="0.2">
      <c r="A53" s="2855" t="s">
        <v>847</v>
      </c>
      <c r="B53" s="2855"/>
      <c r="C53" s="2855" t="s">
        <v>848</v>
      </c>
      <c r="D53" s="7558" t="str">
        <f>IF(VLOOKUP($A53,'8 Oct - LIVE LDS Data'!$A$3:$AAD$1504,4,FALSE)=0/1/1900,"",VLOOKUP($A53,'8 Oct - LIVE LDS Data'!$A$3:$AAD$1504,4,FALSE))</f>
        <v xml:space="preserve">The Cheltenham, Gloucester and Tewkesbury Strategic and Local Plan (CGTSLP) </v>
      </c>
      <c r="E53" s="7559" t="str">
        <f>IF(VLOOKUP($A53,'8 Oct - LIVE LDS Data'!$A$3:$AAD$1504,8,FALSE)=0/1/1900,"",VLOOKUP($A53,'8 Oct - LIVE LDS Data'!$A$3:$AAD$1504,8,FALSE))</f>
        <v>N</v>
      </c>
      <c r="F53" s="7559" t="str">
        <f>IF(VLOOKUP($A53,'8 Oct - LIVE LDS Data'!$A$3:$AAD$1504,9,FALSE)=0/1/1900,"",VLOOKUP($A53,'8 Oct - LIVE LDS Data'!$A$3:$AAD$1504,9,FALSE))</f>
        <v>Y</v>
      </c>
      <c r="G53" s="7560">
        <f>IF(VLOOKUP($A53,'8 Oct - LIVE LDS Data'!$A$3:$AAD$1504,10,FALSE)=0/1/1900,"",VLOOKUP($A53,'8 Oct - LIVE LDS Data'!$A$3:$AAD$1504,10,FALSE))</f>
        <v>43080</v>
      </c>
      <c r="H53" s="7314" t="str">
        <f>IF(VLOOKUP($A53,'8 Oct - LIVE LDS Data'!$A$3:$AAD$1504,79,FALSE)=0/1/1900,"",VLOOKUP($A53,'8 Oct - LIVE LDS Data'!$A$3:$AAD$1504,79,FALSE))</f>
        <v>Reg 18 ongoing</v>
      </c>
      <c r="I53" s="7561">
        <f>IF(VLOOKUP($A53,'8 Oct - LIVE LDS Data'!$A$3:$AAD$1504,30,FALSE)=0/1/1900,"",VLOOKUP($A53,'8 Oct - LIVE LDS Data'!$A$3:$AAD$1504,30,FALSE))</f>
        <v>45689</v>
      </c>
      <c r="J53" s="7562">
        <f>IF(VLOOKUP($A53,'8 Oct - LIVE LDS Data'!$A$3:$AAD$1504,33,FALSE)=0/1/1900,"",VLOOKUP($A53,'8 Oct - LIVE LDS Data'!$A$3:$AAD$1504,33,FALSE))</f>
        <v>43374</v>
      </c>
      <c r="K53" s="7562">
        <f>IF(VLOOKUP($A53,'8 Oct - LIVE LDS Data'!$A$3:$AAD$1504,34,FALSE)=0/1/1900,"",VLOOKUP($A53,'8 Oct - LIVE LDS Data'!$A$3:$AAD$1504,34,FALSE))</f>
        <v>43416</v>
      </c>
      <c r="L53" s="7562">
        <f>IF(VLOOKUP($A53,'8 Oct - LIVE LDS Data'!$A$3:$AAD$1504,40,FALSE)=0/1/1900,"",VLOOKUP($A53,'8 Oct - LIVE LDS Data'!$A$3:$AAD$1504,40,FALSE))</f>
        <v>45200</v>
      </c>
      <c r="M53" s="7562">
        <f>IF(VLOOKUP($A53,'8 Oct - LIVE LDS Data'!$A$3:$AAD$1504,41,FALSE)=0/1/1900,"",VLOOKUP($A53,'8 Oct - LIVE LDS Data'!$A$3:$AAD$1504,41,FALSE))</f>
        <v>45292</v>
      </c>
      <c r="N53" s="7562">
        <f>IF(VLOOKUP($A53,'8 Oct - LIVE LDS Data'!$A$3:$AAD$1504,47,FALSE)=0/1/1900,"",VLOOKUP($A53,'8 Oct - LIVE LDS Data'!$A$3:$AAD$1504,47,FALSE))</f>
        <v>46113</v>
      </c>
      <c r="O53" s="7562" t="str">
        <f>IF(VLOOKUP($A53,'8 Oct - LIVE LDS Data'!$A$3:$AAD$1504,48,FALSE)=0/1/1900,"",VLOOKUP($A53,'8 Oct - LIVE LDS Data'!$A$3:$AAD$1504,48,FALSE))</f>
        <v/>
      </c>
      <c r="P53" s="7562" t="str">
        <f>IF(VLOOKUP($A53,'8 Oct - LIVE LDS Data'!$A$3:$AAD$1504,54,FALSE)=0/1/1900,"",VLOOKUP($A53,'8 Oct - LIVE LDS Data'!$A$3:$AAD$1504,54,FALSE))</f>
        <v/>
      </c>
      <c r="Q53" s="7562" t="str">
        <f>IF(VLOOKUP($A53,'8 Oct - LIVE LDS Data'!$A$3:$AAD$1504,55,FALSE)=0/1/1900,"",VLOOKUP($A53,'8 Oct - LIVE LDS Data'!$A$3:$AAD$1504,55,FALSE))</f>
        <v/>
      </c>
      <c r="R53" s="7562">
        <f>IF(VLOOKUP($A53,'8 Oct - LIVE LDS Data'!$A$3:$AAD$1504,60,FALSE)=0/1/1900,"",VLOOKUP($A53,'8 Oct - LIVE LDS Data'!$A$3:$AAD$1504,60,FALSE))</f>
        <v>46235</v>
      </c>
      <c r="S53" s="7562" t="str">
        <f>IF(VLOOKUP($A53,'8 Oct - LIVE LDS Data'!$A$3:$AAD$1504,61,FALSE)=0/1/1900,"",VLOOKUP($A53,'8 Oct - LIVE LDS Data'!$A$3:$AAD$1504,61,FALSE))</f>
        <v/>
      </c>
      <c r="T53" s="7562">
        <f>IF(VLOOKUP($A53,'8 Oct - LIVE LDS Data'!$A$3:$AAD$1504,63,FALSE)=0/1/1900,"",VLOOKUP($A53,'8 Oct - LIVE LDS Data'!$A$3:$AAD$1504,63,FALSE))</f>
        <v>46296</v>
      </c>
      <c r="U53" s="7562" t="str">
        <f>IF(VLOOKUP($A53,'8 Oct - LIVE LDS Data'!$A$3:$AAD$1504,64,FALSE)=0/1/1900,"",VLOOKUP($A53,'8 Oct - LIVE LDS Data'!$A$3:$AAD$1504,64,FALSE))</f>
        <v/>
      </c>
      <c r="V53" s="7562" t="s">
        <v>3757</v>
      </c>
      <c r="W53" s="7562" t="s">
        <v>90</v>
      </c>
      <c r="X53" s="7564"/>
      <c r="Y53" s="7562"/>
      <c r="Z53" s="7562"/>
      <c r="AA53" s="7562"/>
      <c r="AB53" s="7562"/>
      <c r="AC53" s="7562"/>
      <c r="AD53" s="7562"/>
      <c r="AE53" s="7562"/>
      <c r="AF53" s="7562"/>
      <c r="AG53" s="7565">
        <f>IF(VLOOKUP($A53,'8 Oct - LIVE LDS Data'!$A$3:$AAD$1504,72,FALSE)=0/1/1900,"",VLOOKUP($A53,'8 Oct - LIVE LDS Data'!$A$3:$AAD$1504,72,FALSE))</f>
        <v>45392</v>
      </c>
      <c r="AH53" s="7565">
        <f>IF(VLOOKUP($A53,'8 Oct - LIVE LDS Data'!$A$3:$AAD$1504,73,FALSE)=0/1/1900,"",VLOOKUP($A53,'8 Oct - LIVE LDS Data'!$A$3:$AAD$1504,73,FALSE))</f>
        <v>45758</v>
      </c>
      <c r="AI53" s="7565">
        <f>IF(VLOOKUP($A53,'8 Oct - LIVE LDS Data'!$A$3:$AAD$1504,75,FALSE)=0/1/1900,"",VLOOKUP($A53,'8 Oct - LIVE LDS Data'!$A$3:$AAD$1504,75,FALSE))</f>
        <v>45678</v>
      </c>
      <c r="AJ53" s="7565">
        <f>IF(VLOOKUP($A53,'8 Oct - LIVE LDS Data'!$A$3:$AAD$1504,76,FALSE)=0/1/1900,"",VLOOKUP($A53,'8 Oct - LIVE LDS Data'!$A$3:$AAD$1504,76,FALSE))</f>
        <v>45758</v>
      </c>
    </row>
    <row r="54" spans="1:36" s="610" customFormat="1" ht="40" customHeight="1" x14ac:dyDescent="0.2">
      <c r="A54" s="2855" t="s">
        <v>878</v>
      </c>
      <c r="B54" s="2855"/>
      <c r="C54" s="2855" t="s">
        <v>864</v>
      </c>
      <c r="D54" s="7558" t="str">
        <f>IF(VLOOKUP($A54,'8 Oct - LIVE LDS Data'!$A$3:$AAD$1504,4,FALSE)=0/1/1900,"",VLOOKUP($A54,'8 Oct - LIVE LDS Data'!$A$3:$AAD$1504,4,FALSE))</f>
        <v>Cherwell Local Plan 2042</v>
      </c>
      <c r="E54" s="7559" t="str">
        <f>IF(VLOOKUP($A54,'8 Oct - LIVE LDS Data'!$A$3:$AAD$1504,8,FALSE)=0/1/1900,"",VLOOKUP($A54,'8 Oct - LIVE LDS Data'!$A$3:$AAD$1504,8,FALSE))</f>
        <v>N</v>
      </c>
      <c r="F54" s="7559" t="str">
        <f>IF(VLOOKUP($A54,'8 Oct - LIVE LDS Data'!$A$3:$AAD$1504,9,FALSE)=0/1/1900,"",VLOOKUP($A54,'8 Oct - LIVE LDS Data'!$A$3:$AAD$1504,9,FALSE))</f>
        <v>N</v>
      </c>
      <c r="G54" s="7560" t="str">
        <f>IF(VLOOKUP($A54,'8 Oct - LIVE LDS Data'!$A$3:$AAD$1504,10,FALSE)=0/1/1900,"",VLOOKUP($A54,'8 Oct - LIVE LDS Data'!$A$3:$AAD$1504,10,FALSE))</f>
        <v>20 July 2015
(incorporating Partial Review September 2020)</v>
      </c>
      <c r="H54" s="7314" t="str">
        <f>IF(VLOOKUP($A54,'8 Oct - LIVE LDS Data'!$A$3:$AAD$1504,79,FALSE)=0/1/1900,"",VLOOKUP($A54,'8 Oct - LIVE LDS Data'!$A$3:$AAD$1504,79,FALSE))</f>
        <v>Submitted</v>
      </c>
      <c r="I54" s="7561">
        <f>IF(VLOOKUP($A54,'8 Oct - LIVE LDS Data'!$A$3:$AAD$1504,30,FALSE)=0/1/1900,"",VLOOKUP($A54,'8 Oct - LIVE LDS Data'!$A$3:$AAD$1504,30,FALSE))</f>
        <v>45627</v>
      </c>
      <c r="J54" s="7562">
        <f>IF(VLOOKUP($A54,'8 Oct - LIVE LDS Data'!$A$3:$AAD$1504,33,FALSE)=0/1/1900,"",VLOOKUP($A54,'8 Oct - LIVE LDS Data'!$A$3:$AAD$1504,33,FALSE))</f>
        <v>44013</v>
      </c>
      <c r="K54" s="7562">
        <f>IF(VLOOKUP($A54,'8 Oct - LIVE LDS Data'!$A$3:$AAD$1504,34,FALSE)=0/1/1900,"",VLOOKUP($A54,'8 Oct - LIVE LDS Data'!$A$3:$AAD$1504,34,FALSE))</f>
        <v>44043</v>
      </c>
      <c r="L54" s="7562">
        <f>IF(VLOOKUP($A54,'8 Oct - LIVE LDS Data'!$A$3:$AAD$1504,40,FALSE)=0/1/1900,"",VLOOKUP($A54,'8 Oct - LIVE LDS Data'!$A$3:$AAD$1504,40,FALSE))</f>
        <v>44470</v>
      </c>
      <c r="M54" s="7562">
        <f>IF(VLOOKUP($A54,'8 Oct - LIVE LDS Data'!$A$3:$AAD$1504,41,FALSE)=0/1/1900,"",VLOOKUP($A54,'8 Oct - LIVE LDS Data'!$A$3:$AAD$1504,41,FALSE))</f>
        <v>44468</v>
      </c>
      <c r="N54" s="7562" t="str">
        <f>IF(VLOOKUP($A54,'8 Oct - LIVE LDS Data'!$A$3:$AAD$1504,47,FALSE)=0/1/1900,"",VLOOKUP($A54,'8 Oct - LIVE LDS Data'!$A$3:$AAD$1504,47,FALSE))</f>
        <v>Sep-2023
(was Feb-2023)</v>
      </c>
      <c r="O54" s="7562">
        <f>IF(VLOOKUP($A54,'8 Oct - LIVE LDS Data'!$A$3:$AAD$1504,48,FALSE)=0/1/1900,"",VLOOKUP($A54,'8 Oct - LIVE LDS Data'!$A$3:$AAD$1504,48,FALSE))</f>
        <v>45191</v>
      </c>
      <c r="P54" s="7562" t="str">
        <f>IF(VLOOKUP($A54,'8 Oct - LIVE LDS Data'!$A$3:$AAD$1504,54,FALSE)=0/1/1900,"",VLOOKUP($A54,'8 Oct - LIVE LDS Data'!$A$3:$AAD$1504,54,FALSE))</f>
        <v/>
      </c>
      <c r="Q54" s="7562" t="str">
        <f>IF(VLOOKUP($A54,'8 Oct - LIVE LDS Data'!$A$3:$AAD$1504,55,FALSE)=0/1/1900,"",VLOOKUP($A54,'8 Oct - LIVE LDS Data'!$A$3:$AAD$1504,55,FALSE))</f>
        <v/>
      </c>
      <c r="R54" s="7562">
        <f>IF(VLOOKUP($A54,'8 Oct - LIVE LDS Data'!$A$3:$AAD$1504,60,FALSE)=0/1/1900,"",VLOOKUP($A54,'8 Oct - LIVE LDS Data'!$A$3:$AAD$1504,60,FALSE))</f>
        <v>45627</v>
      </c>
      <c r="S54" s="7562">
        <f>IF(VLOOKUP($A54,'8 Oct - LIVE LDS Data'!$A$3:$AAD$1504,61,FALSE)=0/1/1900,"",VLOOKUP($A54,'8 Oct - LIVE LDS Data'!$A$3:$AAD$1504,61,FALSE))</f>
        <v>45645</v>
      </c>
      <c r="T54" s="7562">
        <f>IF(VLOOKUP($A54,'8 Oct - LIVE LDS Data'!$A$3:$AAD$1504,63,FALSE)=0/1/1900,"",VLOOKUP($A54,'8 Oct - LIVE LDS Data'!$A$3:$AAD$1504,63,FALSE))</f>
        <v>45748</v>
      </c>
      <c r="U54" s="7562">
        <f>IF(VLOOKUP($A54,'8 Oct - LIVE LDS Data'!$A$3:$AAD$1504,64,FALSE)=0/1/1900,"",VLOOKUP($A54,'8 Oct - LIVE LDS Data'!$A$3:$AAD$1504,64,FALSE))</f>
        <v>45869</v>
      </c>
      <c r="V54" s="7562" t="s">
        <v>3757</v>
      </c>
      <c r="W54" s="7562" t="s">
        <v>90</v>
      </c>
      <c r="X54" s="7564"/>
      <c r="Y54" s="7562"/>
      <c r="Z54" s="7562"/>
      <c r="AA54" s="7562"/>
      <c r="AB54" s="7562"/>
      <c r="AC54" s="7562"/>
      <c r="AD54" s="7562"/>
      <c r="AE54" s="7562"/>
      <c r="AF54" s="7562"/>
      <c r="AG54" s="7565">
        <f>IF(VLOOKUP($A54,'8 Oct - LIVE LDS Data'!$A$3:$AAD$1504,72,FALSE)=0/1/1900,"",VLOOKUP($A54,'8 Oct - LIVE LDS Data'!$A$3:$AAD$1504,72,FALSE))</f>
        <v>45273</v>
      </c>
      <c r="AH54" s="7565">
        <f>IF(VLOOKUP($A54,'8 Oct - LIVE LDS Data'!$A$3:$AAD$1504,73,FALSE)=0/1/1900,"",VLOOKUP($A54,'8 Oct - LIVE LDS Data'!$A$3:$AAD$1504,73,FALSE))</f>
        <v>45665</v>
      </c>
      <c r="AI54" s="7565">
        <f>IF(VLOOKUP($A54,'8 Oct - LIVE LDS Data'!$A$3:$AAD$1504,75,FALSE)=0/1/1900,"",VLOOKUP($A54,'8 Oct - LIVE LDS Data'!$A$3:$AAD$1504,75,FALSE))</f>
        <v>44837</v>
      </c>
      <c r="AJ54" s="7565">
        <f>IF(VLOOKUP($A54,'8 Oct - LIVE LDS Data'!$A$3:$AAD$1504,76,FALSE)=0/1/1900,"",VLOOKUP($A54,'8 Oct - LIVE LDS Data'!$A$3:$AAD$1504,76,FALSE))</f>
        <v>45687</v>
      </c>
    </row>
    <row r="55" spans="1:36" s="610" customFormat="1" ht="40" customHeight="1" x14ac:dyDescent="0.2">
      <c r="A55" s="2855" t="s">
        <v>896</v>
      </c>
      <c r="B55" s="2855"/>
      <c r="C55" s="2855" t="s">
        <v>897</v>
      </c>
      <c r="D55" s="7558" t="str">
        <f>IF(VLOOKUP($A55,'8 Oct - LIVE LDS Data'!$A$3:$AAD$1504,4,FALSE)=0/1/1900,"",VLOOKUP($A55,'8 Oct - LIVE LDS Data'!$A$3:$AAD$1504,4,FALSE))</f>
        <v>Local Plan Update</v>
      </c>
      <c r="E55" s="7559" t="str">
        <f>IF(VLOOKUP($A55,'8 Oct - LIVE LDS Data'!$A$3:$AAD$1504,8,FALSE)=0/1/1900,"",VLOOKUP($A55,'8 Oct - LIVE LDS Data'!$A$3:$AAD$1504,8,FALSE))</f>
        <v>N</v>
      </c>
      <c r="F55" s="7559" t="str">
        <f>IF(VLOOKUP($A55,'8 Oct - LIVE LDS Data'!$A$3:$AAD$1504,9,FALSE)=0/1/1900,"",VLOOKUP($A55,'8 Oct - LIVE LDS Data'!$A$3:$AAD$1504,9,FALSE))</f>
        <v>N</v>
      </c>
      <c r="G55" s="7560">
        <f>IF(VLOOKUP($A55,'8 Oct - LIVE LDS Data'!$A$3:$AAD$1504,10,FALSE)=0/1/1900,"",VLOOKUP($A55,'8 Oct - LIVE LDS Data'!$A$3:$AAD$1504,10,FALSE))</f>
        <v>42943</v>
      </c>
      <c r="H55" s="7314" t="str">
        <f>IF(VLOOKUP($A55,'8 Oct - LIVE LDS Data'!$A$3:$AAD$1504,79,FALSE)=0/1/1900,"",VLOOKUP($A55,'8 Oct - LIVE LDS Data'!$A$3:$AAD$1504,79,FALSE))</f>
        <v>new plan to be prepared under new system</v>
      </c>
      <c r="I55" s="7561">
        <f>IF(VLOOKUP($A55,'8 Oct - LIVE LDS Data'!$A$3:$AAD$1504,30,FALSE)=0/1/1900,"",VLOOKUP($A55,'8 Oct - LIVE LDS Data'!$A$3:$AAD$1504,30,FALSE))</f>
        <v>45352</v>
      </c>
      <c r="J55" s="7562">
        <f>IF(VLOOKUP($A55,'8 Oct - LIVE LDS Data'!$A$3:$AAD$1504,33,FALSE)=0/1/1900,"",VLOOKUP($A55,'8 Oct - LIVE LDS Data'!$A$3:$AAD$1504,33,FALSE))</f>
        <v>45231</v>
      </c>
      <c r="K55" s="7562">
        <f>IF(VLOOKUP($A55,'8 Oct - LIVE LDS Data'!$A$3:$AAD$1504,34,FALSE)=0/1/1900,"",VLOOKUP($A55,'8 Oct - LIVE LDS Data'!$A$3:$AAD$1504,34,FALSE))</f>
        <v>45390</v>
      </c>
      <c r="L55" s="7562" t="str">
        <f>IF(VLOOKUP($A55,'8 Oct - LIVE LDS Data'!$A$3:$AAD$1504,40,FALSE)=0/1/1900,"",VLOOKUP($A55,'8 Oct - LIVE LDS Data'!$A$3:$AAD$1504,40,FALSE))</f>
        <v/>
      </c>
      <c r="M55" s="7562" t="str">
        <f>IF(VLOOKUP($A55,'8 Oct - LIVE LDS Data'!$A$3:$AAD$1504,41,FALSE)=0/1/1900,"",VLOOKUP($A55,'8 Oct - LIVE LDS Data'!$A$3:$AAD$1504,41,FALSE))</f>
        <v/>
      </c>
      <c r="N55" s="7562" t="str">
        <f>IF(VLOOKUP($A55,'8 Oct - LIVE LDS Data'!$A$3:$AAD$1504,47,FALSE)=0/1/1900,"",VLOOKUP($A55,'8 Oct - LIVE LDS Data'!$A$3:$AAD$1504,47,FALSE))</f>
        <v/>
      </c>
      <c r="O55" s="7562" t="str">
        <f>IF(VLOOKUP($A55,'8 Oct - LIVE LDS Data'!$A$3:$AAD$1504,48,FALSE)=0/1/1900,"",VLOOKUP($A55,'8 Oct - LIVE LDS Data'!$A$3:$AAD$1504,48,FALSE))</f>
        <v/>
      </c>
      <c r="P55" s="7562" t="str">
        <f>IF(VLOOKUP($A55,'8 Oct - LIVE LDS Data'!$A$3:$AAD$1504,54,FALSE)=0/1/1900,"",VLOOKUP($A55,'8 Oct - LIVE LDS Data'!$A$3:$AAD$1504,54,FALSE))</f>
        <v/>
      </c>
      <c r="Q55" s="7562" t="str">
        <f>IF(VLOOKUP($A55,'8 Oct - LIVE LDS Data'!$A$3:$AAD$1504,55,FALSE)=0/1/1900,"",VLOOKUP($A55,'8 Oct - LIVE LDS Data'!$A$3:$AAD$1504,55,FALSE))</f>
        <v/>
      </c>
      <c r="R55" s="7562">
        <f>IF(VLOOKUP($A55,'8 Oct - LIVE LDS Data'!$A$3:$AAD$1504,60,FALSE)=0/1/1900,"",VLOOKUP($A55,'8 Oct - LIVE LDS Data'!$A$3:$AAD$1504,60,FALSE))</f>
        <v>46235</v>
      </c>
      <c r="S55" s="7562" t="str">
        <f>IF(VLOOKUP($A55,'8 Oct - LIVE LDS Data'!$A$3:$AAD$1504,61,FALSE)=0/1/1900,"",VLOOKUP($A55,'8 Oct - LIVE LDS Data'!$A$3:$AAD$1504,61,FALSE))</f>
        <v/>
      </c>
      <c r="T55" s="7562">
        <f>IF(VLOOKUP($A55,'8 Oct - LIVE LDS Data'!$A$3:$AAD$1504,63,FALSE)=0/1/1900,"",VLOOKUP($A55,'8 Oct - LIVE LDS Data'!$A$3:$AAD$1504,63,FALSE))</f>
        <v>46419</v>
      </c>
      <c r="U55" s="7562" t="str">
        <f>IF(VLOOKUP($A55,'8 Oct - LIVE LDS Data'!$A$3:$AAD$1504,64,FALSE)=0/1/1900,"",VLOOKUP($A55,'8 Oct - LIVE LDS Data'!$A$3:$AAD$1504,64,FALSE))</f>
        <v/>
      </c>
      <c r="V55" s="7562" t="s">
        <v>3757</v>
      </c>
      <c r="W55" s="7562" t="s">
        <v>90</v>
      </c>
      <c r="X55" s="7564"/>
      <c r="Y55" s="7562"/>
      <c r="Z55" s="7562"/>
      <c r="AA55" s="7562"/>
      <c r="AB55" s="7562"/>
      <c r="AC55" s="7562"/>
      <c r="AD55" s="7562"/>
      <c r="AE55" s="7562"/>
      <c r="AF55" s="7562"/>
      <c r="AG55" s="7565">
        <f>IF(VLOOKUP($A55,'8 Oct - LIVE LDS Data'!$A$3:$AAD$1504,72,FALSE)=0/1/1900,"",VLOOKUP($A55,'8 Oct - LIVE LDS Data'!$A$3:$AAD$1504,72,FALSE))</f>
        <v>45320</v>
      </c>
      <c r="AH55" s="7565">
        <f>IF(VLOOKUP($A55,'8 Oct - LIVE LDS Data'!$A$3:$AAD$1504,73,FALSE)=0/1/1900,"",VLOOKUP($A55,'8 Oct - LIVE LDS Data'!$A$3:$AAD$1504,73,FALSE))</f>
        <v>45681</v>
      </c>
      <c r="AI55" s="7565" t="str">
        <f>IF(VLOOKUP($A55,'8 Oct - LIVE LDS Data'!$A$3:$AAD$1504,75,FALSE)=0/1/1900,"",VLOOKUP($A55,'8 Oct - LIVE LDS Data'!$A$3:$AAD$1504,75,FALSE))</f>
        <v/>
      </c>
      <c r="AJ55" s="7565">
        <f>IF(VLOOKUP($A55,'8 Oct - LIVE LDS Data'!$A$3:$AAD$1504,76,FALSE)=0/1/1900,"",VLOOKUP($A55,'8 Oct - LIVE LDS Data'!$A$3:$AAD$1504,76,FALSE))</f>
        <v>45681</v>
      </c>
    </row>
    <row r="56" spans="1:36" s="610" customFormat="1" ht="40" customHeight="1" x14ac:dyDescent="0.2">
      <c r="A56" s="2855" t="s">
        <v>904</v>
      </c>
      <c r="B56" s="2855"/>
      <c r="C56" s="2855" t="s">
        <v>905</v>
      </c>
      <c r="D56" s="7558" t="str">
        <f>IF(VLOOKUP($A56,'8 Oct - LIVE LDS Data'!$A$3:$AAD$1504,4,FALSE)=0/1/1900,"",VLOOKUP($A56,'8 Oct - LIVE LDS Data'!$A$3:$AAD$1504,4,FALSE))</f>
        <v>Local Plan (Part One) Strategic Policies
[will prepare new style plan]</v>
      </c>
      <c r="E56" s="7559" t="str">
        <f>IF(VLOOKUP($A56,'8 Oct - LIVE LDS Data'!$A$3:$AAD$1504,8,FALSE)=0/1/1900,"",VLOOKUP($A56,'8 Oct - LIVE LDS Data'!$A$3:$AAD$1504,8,FALSE))</f>
        <v/>
      </c>
      <c r="F56" s="7559" t="str">
        <f>IF(VLOOKUP($A56,'8 Oct - LIVE LDS Data'!$A$3:$AAD$1504,9,FALSE)=0/1/1900,"",VLOOKUP($A56,'8 Oct - LIVE LDS Data'!$A$3:$AAD$1504,9,FALSE))</f>
        <v/>
      </c>
      <c r="G56" s="7560">
        <f>IF(VLOOKUP($A56,'8 Oct - LIVE LDS Data'!$A$3:$AAD$1504,10,FALSE)=0/1/1900,"",VLOOKUP($A56,'8 Oct - LIVE LDS Data'!$A$3:$AAD$1504,10,FALSE))</f>
        <v>42033</v>
      </c>
      <c r="H56" s="7314" t="str">
        <f>IF(VLOOKUP($A56,'8 Oct - LIVE LDS Data'!$A$3:$AAD$1504,79,FALSE)=0/1/1900,"",VLOOKUP($A56,'8 Oct - LIVE LDS Data'!$A$3:$AAD$1504,79,FALSE))</f>
        <v>had indicated new plan to be prepared under new system, but flipped to current system</v>
      </c>
      <c r="I56" s="7561">
        <f>IF(VLOOKUP($A56,'8 Oct - LIVE LDS Data'!$A$3:$AAD$1504,30,FALSE)=0/1/1900,"",VLOOKUP($A56,'8 Oct - LIVE LDS Data'!$A$3:$AAD$1504,30,FALSE))</f>
        <v>45778</v>
      </c>
      <c r="J56" s="7562">
        <f>IF(VLOOKUP($A56,'8 Oct - LIVE LDS Data'!$A$3:$AAD$1504,33,FALSE)=0/1/1900,"",VLOOKUP($A56,'8 Oct - LIVE LDS Data'!$A$3:$AAD$1504,33,FALSE))</f>
        <v>45839</v>
      </c>
      <c r="K56" s="7562" t="str">
        <f>IF(VLOOKUP($A56,'8 Oct - LIVE LDS Data'!$A$3:$AAD$1504,34,FALSE)=0/1/1900,"",VLOOKUP($A56,'8 Oct - LIVE LDS Data'!$A$3:$AAD$1504,34,FALSE))</f>
        <v/>
      </c>
      <c r="L56" s="7562" t="str">
        <f>IF(VLOOKUP($A56,'8 Oct - LIVE LDS Data'!$A$3:$AAD$1504,40,FALSE)=0/1/1900,"",VLOOKUP($A56,'8 Oct - LIVE LDS Data'!$A$3:$AAD$1504,40,FALSE))</f>
        <v/>
      </c>
      <c r="M56" s="7562" t="str">
        <f>IF(VLOOKUP($A56,'8 Oct - LIVE LDS Data'!$A$3:$AAD$1504,41,FALSE)=0/1/1900,"",VLOOKUP($A56,'8 Oct - LIVE LDS Data'!$A$3:$AAD$1504,41,FALSE))</f>
        <v/>
      </c>
      <c r="N56" s="7562" t="str">
        <f>IF(VLOOKUP($A56,'8 Oct - LIVE LDS Data'!$A$3:$AAD$1504,47,FALSE)=0/1/1900,"",VLOOKUP($A56,'8 Oct - LIVE LDS Data'!$A$3:$AAD$1504,47,FALSE))</f>
        <v/>
      </c>
      <c r="O56" s="7562" t="str">
        <f>IF(VLOOKUP($A56,'8 Oct - LIVE LDS Data'!$A$3:$AAD$1504,48,FALSE)=0/1/1900,"",VLOOKUP($A56,'8 Oct - LIVE LDS Data'!$A$3:$AAD$1504,48,FALSE))</f>
        <v/>
      </c>
      <c r="P56" s="7562" t="str">
        <f>IF(VLOOKUP($A56,'8 Oct - LIVE LDS Data'!$A$3:$AAD$1504,54,FALSE)=0/1/1900,"",VLOOKUP($A56,'8 Oct - LIVE LDS Data'!$A$3:$AAD$1504,54,FALSE))</f>
        <v/>
      </c>
      <c r="Q56" s="7562" t="str">
        <f>IF(VLOOKUP($A56,'8 Oct - LIVE LDS Data'!$A$3:$AAD$1504,55,FALSE)=0/1/1900,"",VLOOKUP($A56,'8 Oct - LIVE LDS Data'!$A$3:$AAD$1504,55,FALSE))</f>
        <v/>
      </c>
      <c r="R56" s="7562">
        <f>IF(VLOOKUP($A56,'8 Oct - LIVE LDS Data'!$A$3:$AAD$1504,60,FALSE)=0/1/1900,"",VLOOKUP($A56,'8 Oct - LIVE LDS Data'!$A$3:$AAD$1504,60,FALSE))</f>
        <v>46296</v>
      </c>
      <c r="S56" s="7562"/>
      <c r="T56" s="7562">
        <f>IF(VLOOKUP($A56,'8 Oct - LIVE LDS Data'!$A$3:$AAD$1504,63,FALSE)=0/1/1900,"",VLOOKUP($A56,'8 Oct - LIVE LDS Data'!$A$3:$AAD$1504,63,FALSE))</f>
        <v>46357</v>
      </c>
      <c r="U56" s="7562" t="str">
        <f>IF(VLOOKUP($A56,'8 Oct - LIVE LDS Data'!$A$3:$AAD$1504,64,FALSE)=0/1/1900,"",VLOOKUP($A56,'8 Oct - LIVE LDS Data'!$A$3:$AAD$1504,64,FALSE))</f>
        <v/>
      </c>
      <c r="V56" s="7562" t="s">
        <v>3757</v>
      </c>
      <c r="W56" s="7562" t="s">
        <v>226</v>
      </c>
      <c r="X56" s="7564"/>
      <c r="Y56" s="7562"/>
      <c r="Z56" s="7562"/>
      <c r="AA56" s="7562"/>
      <c r="AB56" s="7562"/>
      <c r="AC56" s="7562"/>
      <c r="AD56" s="7562"/>
      <c r="AE56" s="7562"/>
      <c r="AF56" s="7562"/>
      <c r="AG56" s="7565">
        <f>IF(VLOOKUP($A56,'8 Oct - LIVE LDS Data'!$A$3:$AAD$1504,72,FALSE)=0/1/1900,"",VLOOKUP($A56,'8 Oct - LIVE LDS Data'!$A$3:$AAD$1504,72,FALSE))</f>
        <v>45681</v>
      </c>
      <c r="AH56" s="7565">
        <f>IF(VLOOKUP($A56,'8 Oct - LIVE LDS Data'!$A$3:$AAD$1504,73,FALSE)=0/1/1900,"",VLOOKUP($A56,'8 Oct - LIVE LDS Data'!$A$3:$AAD$1504,73,FALSE))</f>
        <v>45908</v>
      </c>
      <c r="AI56" s="7565">
        <f>IF(VLOOKUP($A56,'8 Oct - LIVE LDS Data'!$A$3:$AAD$1504,75,FALSE)=0/1/1900,"",VLOOKUP($A56,'8 Oct - LIVE LDS Data'!$A$3:$AAD$1504,75,FALSE))</f>
        <v>45681</v>
      </c>
      <c r="AJ56" s="7565">
        <f>IF(VLOOKUP($A56,'8 Oct - LIVE LDS Data'!$A$3:$AAD$1504,76,FALSE)=0/1/1900,"",VLOOKUP($A56,'8 Oct - LIVE LDS Data'!$A$3:$AAD$1504,76,FALSE))</f>
        <v>45908</v>
      </c>
    </row>
    <row r="57" spans="1:36" s="610" customFormat="1" ht="40" customHeight="1" x14ac:dyDescent="0.2">
      <c r="A57" s="7566" t="s">
        <v>918</v>
      </c>
      <c r="B57" s="7566"/>
      <c r="C57" s="7566" t="s">
        <v>919</v>
      </c>
      <c r="D57" s="7558" t="str">
        <f>IF(VLOOKUP($A57,'8 Oct - LIVE LDS Data'!$A$3:$AAD$1504,4,FALSE)=0/1/1900,"",VLOOKUP($A57,'8 Oct - LIVE LDS Data'!$A$3:$AAD$1504,4,FALSE))</f>
        <v>Chesterfield Borough Local Plan 2025 - 2044</v>
      </c>
      <c r="E57" s="7559" t="str">
        <f>IF(VLOOKUP($A57,'8 Oct - LIVE LDS Data'!$A$3:$AAD$1504,8,FALSE)=0/1/1900,"",VLOOKUP($A57,'8 Oct - LIVE LDS Data'!$A$3:$AAD$1504,8,FALSE))</f>
        <v>N</v>
      </c>
      <c r="F57" s="7559" t="str">
        <f>IF(VLOOKUP($A57,'8 Oct - LIVE LDS Data'!$A$3:$AAD$1504,9,FALSE)=0/1/1900,"",VLOOKUP($A57,'8 Oct - LIVE LDS Data'!$A$3:$AAD$1504,9,FALSE))</f>
        <v>N</v>
      </c>
      <c r="G57" s="7560">
        <f>IF(VLOOKUP($A57,'8 Oct - LIVE LDS Data'!$A$3:$AAD$1504,10,FALSE)=0/1/1900,"",VLOOKUP($A57,'8 Oct - LIVE LDS Data'!$A$3:$AAD$1504,10,FALSE))</f>
        <v>44027</v>
      </c>
      <c r="H57" s="7314" t="str">
        <f>IF(VLOOKUP($A57,'8 Oct - LIVE LDS Data'!$A$3:$AAD$1504,79,FALSE)=0/1/1900,"",VLOOKUP($A57,'8 Oct - LIVE LDS Data'!$A$3:$AAD$1504,79,FALSE))</f>
        <v>Reg 18 completed</v>
      </c>
      <c r="I57" s="7561">
        <f>IF(VLOOKUP($A57,'8 Oct - LIVE LDS Data'!$A$3:$AAD$1504,30,FALSE)=0/1/1900,"",VLOOKUP($A57,'8 Oct - LIVE LDS Data'!$A$3:$AAD$1504,30,FALSE))</f>
        <v>45717</v>
      </c>
      <c r="J57" s="7562">
        <f>IF(VLOOKUP($A57,'8 Oct - LIVE LDS Data'!$A$3:$AAD$1504,33,FALSE)=0/1/1900,"",VLOOKUP($A57,'8 Oct - LIVE LDS Data'!$A$3:$AAD$1504,33,FALSE))</f>
        <v>45748</v>
      </c>
      <c r="K57" s="7562">
        <f>IF(VLOOKUP($A57,'8 Oct - LIVE LDS Data'!$A$3:$AAD$1504,34,FALSE)=0/1/1900,"",VLOOKUP($A57,'8 Oct - LIVE LDS Data'!$A$3:$AAD$1504,34,FALSE))</f>
        <v>45747</v>
      </c>
      <c r="L57" s="7562" t="str">
        <f>IF(VLOOKUP($A57,'8 Oct - LIVE LDS Data'!$A$3:$AAD$1504,40,FALSE)=0/1/1900,"",VLOOKUP($A57,'8 Oct - LIVE LDS Data'!$A$3:$AAD$1504,40,FALSE))</f>
        <v/>
      </c>
      <c r="M57" s="7562" t="str">
        <f>IF(VLOOKUP($A57,'8 Oct - LIVE LDS Data'!$A$3:$AAD$1504,41,FALSE)=0/1/1900,"",VLOOKUP($A57,'8 Oct - LIVE LDS Data'!$A$3:$AAD$1504,41,FALSE))</f>
        <v/>
      </c>
      <c r="N57" s="7562" t="str">
        <f>IF(VLOOKUP($A57,'8 Oct - LIVE LDS Data'!$A$3:$AAD$1504,47,FALSE)=0/1/1900,"",VLOOKUP($A57,'8 Oct - LIVE LDS Data'!$A$3:$AAD$1504,47,FALSE))</f>
        <v/>
      </c>
      <c r="O57" s="7562" t="str">
        <f>IF(VLOOKUP($A57,'8 Oct - LIVE LDS Data'!$A$3:$AAD$1504,48,FALSE)=0/1/1900,"",VLOOKUP($A57,'8 Oct - LIVE LDS Data'!$A$3:$AAD$1504,48,FALSE))</f>
        <v/>
      </c>
      <c r="P57" s="7562" t="str">
        <f>IF(VLOOKUP($A57,'8 Oct - LIVE LDS Data'!$A$3:$AAD$1504,54,FALSE)=0/1/1900,"",VLOOKUP($A57,'8 Oct - LIVE LDS Data'!$A$3:$AAD$1504,54,FALSE))</f>
        <v/>
      </c>
      <c r="Q57" s="7562" t="str">
        <f>IF(VLOOKUP($A57,'8 Oct - LIVE LDS Data'!$A$3:$AAD$1504,55,FALSE)=0/1/1900,"",VLOOKUP($A57,'8 Oct - LIVE LDS Data'!$A$3:$AAD$1504,55,FALSE))</f>
        <v/>
      </c>
      <c r="R57" s="7562">
        <f>IF(VLOOKUP($A57,'8 Oct - LIVE LDS Data'!$A$3:$AAD$1504,60,FALSE)=0/1/1900,"",VLOOKUP($A57,'8 Oct - LIVE LDS Data'!$A$3:$AAD$1504,60,FALSE))</f>
        <v>45962</v>
      </c>
      <c r="S57" s="7562" t="str">
        <f>IF(VLOOKUP($A57,'8 Oct - LIVE LDS Data'!$A$3:$AAD$1504,61,FALSE)=0/1/1900,"",VLOOKUP($A57,'8 Oct - LIVE LDS Data'!$A$3:$AAD$1504,61,FALSE))</f>
        <v/>
      </c>
      <c r="T57" s="7562">
        <f>IF(VLOOKUP($A57,'8 Oct - LIVE LDS Data'!$A$3:$AAD$1504,63,FALSE)=0/1/1900,"",VLOOKUP($A57,'8 Oct - LIVE LDS Data'!$A$3:$AAD$1504,63,FALSE))</f>
        <v>46082</v>
      </c>
      <c r="U57" s="7562" t="str">
        <f>IF(VLOOKUP($A57,'8 Oct - LIVE LDS Data'!$A$3:$AAD$1504,64,FALSE)=0/1/1900,"",VLOOKUP($A57,'8 Oct - LIVE LDS Data'!$A$3:$AAD$1504,64,FALSE))</f>
        <v/>
      </c>
      <c r="V57" s="7562" t="s">
        <v>90</v>
      </c>
      <c r="W57" s="7562" t="s">
        <v>226</v>
      </c>
      <c r="X57" s="7564"/>
      <c r="Y57" s="7562"/>
      <c r="Z57" s="7562"/>
      <c r="AA57" s="7562"/>
      <c r="AB57" s="7562"/>
      <c r="AC57" s="7562"/>
      <c r="AD57" s="7562"/>
      <c r="AE57" s="7562"/>
      <c r="AF57" s="7562"/>
      <c r="AG57" s="7565">
        <f>IF(VLOOKUP($A57,'8 Oct - LIVE LDS Data'!$A$3:$AAD$1504,72,FALSE)=0/1/1900,"",VLOOKUP($A57,'8 Oct - LIVE LDS Data'!$A$3:$AAD$1504,72,FALSE))</f>
        <v>45881</v>
      </c>
      <c r="AH57" s="7565">
        <f>IF(VLOOKUP($A57,'8 Oct - LIVE LDS Data'!$A$3:$AAD$1504,73,FALSE)=0/1/1900,"",VLOOKUP($A57,'8 Oct - LIVE LDS Data'!$A$3:$AAD$1504,73,FALSE))</f>
        <v>45856</v>
      </c>
      <c r="AI57" s="7565">
        <f>IF(VLOOKUP($A57,'8 Oct - LIVE LDS Data'!$A$3:$AAD$1504,75,FALSE)=0/1/1900,"",VLOOKUP($A57,'8 Oct - LIVE LDS Data'!$A$3:$AAD$1504,75,FALSE))</f>
        <v>45881</v>
      </c>
      <c r="AJ57" s="7565">
        <f>IF(VLOOKUP($A57,'8 Oct - LIVE LDS Data'!$A$3:$AAD$1504,76,FALSE)=0/1/1900,"",VLOOKUP($A57,'8 Oct - LIVE LDS Data'!$A$3:$AAD$1504,76,FALSE))</f>
        <v>45856</v>
      </c>
    </row>
    <row r="58" spans="1:36" s="610" customFormat="1" ht="40" customHeight="1" x14ac:dyDescent="0.2">
      <c r="A58" s="2855" t="s">
        <v>928</v>
      </c>
      <c r="B58" s="2910" t="s">
        <v>929</v>
      </c>
      <c r="C58" s="2855" t="s">
        <v>929</v>
      </c>
      <c r="D58" s="7558" t="str">
        <f>IF(VLOOKUP($A58,'8 Oct - LIVE LDS Data'!$A$3:$AAD$1504,4,FALSE)=0/1/1900,"",VLOOKUP($A58,'8 Oct - LIVE LDS Data'!$A$3:$AAD$1504,4,FALSE))</f>
        <v>Chichester Local Plan 2021 - 2039</v>
      </c>
      <c r="E58" s="7559" t="str">
        <f>IF(VLOOKUP($A58,'8 Oct - LIVE LDS Data'!$A$3:$AAD$1504,8,FALSE)=0/1/1900,"",VLOOKUP($A58,'8 Oct - LIVE LDS Data'!$A$3:$AAD$1504,8,FALSE))</f>
        <v>N</v>
      </c>
      <c r="F58" s="7559" t="str">
        <f>IF(VLOOKUP($A58,'8 Oct - LIVE LDS Data'!$A$3:$AAD$1504,9,FALSE)=0/1/1900,"",VLOOKUP($A58,'8 Oct - LIVE LDS Data'!$A$3:$AAD$1504,9,FALSE))</f>
        <v>N</v>
      </c>
      <c r="G58" s="7560">
        <f>IF(VLOOKUP($A58,'8 Oct - LIVE LDS Data'!$A$3:$AAD$1504,10,FALSE)=0/1/1900,"",VLOOKUP($A58,'8 Oct - LIVE LDS Data'!$A$3:$AAD$1504,10,FALSE))</f>
        <v>42199</v>
      </c>
      <c r="H58" s="7314" t="str">
        <f>IF(VLOOKUP($A58,'8 Oct - LIVE LDS Data'!$A$3:$AAD$1504,79,FALSE)=0/1/1900,"",VLOOKUP($A58,'8 Oct - LIVE LDS Data'!$A$3:$AAD$1504,79,FALSE))</f>
        <v>Found Sound July 2025</v>
      </c>
      <c r="I58" s="7561">
        <f>IF(VLOOKUP($A58,'8 Oct - LIVE LDS Data'!$A$3:$AAD$1504,30,FALSE)=0/1/1900,"",VLOOKUP($A58,'8 Oct - LIVE LDS Data'!$A$3:$AAD$1504,30,FALSE))</f>
        <v>45474</v>
      </c>
      <c r="J58" s="7562">
        <f>IF(VLOOKUP($A58,'8 Oct - LIVE LDS Data'!$A$3:$AAD$1504,33,FALSE)=0/1/1900,"",VLOOKUP($A58,'8 Oct - LIVE LDS Data'!$A$3:$AAD$1504,33,FALSE))</f>
        <v>42917</v>
      </c>
      <c r="K58" s="7562">
        <f>IF(VLOOKUP($A58,'8 Oct - LIVE LDS Data'!$A$3:$AAD$1504,34,FALSE)=0/1/1900,"",VLOOKUP($A58,'8 Oct - LIVE LDS Data'!$A$3:$AAD$1504,34,FALSE))</f>
        <v>42908</v>
      </c>
      <c r="L58" s="7562">
        <f>IF(VLOOKUP($A58,'8 Oct - LIVE LDS Data'!$A$3:$AAD$1504,40,FALSE)=0/1/1900,"",VLOOKUP($A58,'8 Oct - LIVE LDS Data'!$A$3:$AAD$1504,40,FALSE))</f>
        <v>43466</v>
      </c>
      <c r="M58" s="7562">
        <f>IF(VLOOKUP($A58,'8 Oct - LIVE LDS Data'!$A$3:$AAD$1504,41,FALSE)=0/1/1900,"",VLOOKUP($A58,'8 Oct - LIVE LDS Data'!$A$3:$AAD$1504,41,FALSE))</f>
        <v>43447</v>
      </c>
      <c r="N58" s="7562" t="str">
        <f>IF(VLOOKUP($A58,'8 Oct - LIVE LDS Data'!$A$3:$AAD$1504,47,FALSE)=0/1/1900,"",VLOOKUP($A58,'8 Oct - LIVE LDS Data'!$A$3:$AAD$1504,47,FALSE))</f>
        <v/>
      </c>
      <c r="O58" s="7562" t="str">
        <f>IF(VLOOKUP($A58,'8 Oct - LIVE LDS Data'!$A$3:$AAD$1504,48,FALSE)=0/1/1900,"",VLOOKUP($A58,'8 Oct - LIVE LDS Data'!$A$3:$AAD$1504,48,FALSE))</f>
        <v/>
      </c>
      <c r="P58" s="7562" t="str">
        <f>IF(VLOOKUP($A58,'8 Oct - LIVE LDS Data'!$A$3:$AAD$1504,54,FALSE)=0/1/1900,"",VLOOKUP($A58,'8 Oct - LIVE LDS Data'!$A$3:$AAD$1504,54,FALSE))</f>
        <v/>
      </c>
      <c r="Q58" s="7562" t="str">
        <f>IF(VLOOKUP($A58,'8 Oct - LIVE LDS Data'!$A$3:$AAD$1504,55,FALSE)=0/1/1900,"",VLOOKUP($A58,'8 Oct - LIVE LDS Data'!$A$3:$AAD$1504,55,FALSE))</f>
        <v/>
      </c>
      <c r="R58" s="7562">
        <f>IF(VLOOKUP($A58,'8 Oct - LIVE LDS Data'!$A$3:$AAD$1504,60,FALSE)=0/1/1900,"",VLOOKUP($A58,'8 Oct - LIVE LDS Data'!$A$3:$AAD$1504,60,FALSE))</f>
        <v>44927</v>
      </c>
      <c r="S58" s="7562">
        <f>IF(VLOOKUP($A58,'8 Oct - LIVE LDS Data'!$A$3:$AAD$1504,61,FALSE)=0/1/1900,"",VLOOKUP($A58,'8 Oct - LIVE LDS Data'!$A$3:$AAD$1504,61,FALSE))</f>
        <v>44960</v>
      </c>
      <c r="T58" s="7562">
        <f>IF(VLOOKUP($A58,'8 Oct - LIVE LDS Data'!$A$3:$AAD$1504,63,FALSE)=0/1/1900,"",VLOOKUP($A58,'8 Oct - LIVE LDS Data'!$A$3:$AAD$1504,63,FALSE))</f>
        <v>45323</v>
      </c>
      <c r="U58" s="7562">
        <f>IF(VLOOKUP($A58,'8 Oct - LIVE LDS Data'!$A$3:$AAD$1504,64,FALSE)=0/1/1900,"",VLOOKUP($A58,'8 Oct - LIVE LDS Data'!$A$3:$AAD$1504,64,FALSE))</f>
        <v>45415</v>
      </c>
      <c r="V58" s="7562" t="s">
        <v>3757</v>
      </c>
      <c r="W58" s="7562" t="s">
        <v>3757</v>
      </c>
      <c r="X58" s="7564"/>
      <c r="Y58" s="7562"/>
      <c r="Z58" s="7562"/>
      <c r="AA58" s="7562"/>
      <c r="AB58" s="7562"/>
      <c r="AC58" s="7562"/>
      <c r="AD58" s="7562"/>
      <c r="AE58" s="7562"/>
      <c r="AF58" s="7562"/>
      <c r="AG58" s="7565">
        <f>IF(VLOOKUP($A58,'8 Oct - LIVE LDS Data'!$A$3:$AAD$1504,72,FALSE)=0/1/1900,"",VLOOKUP($A58,'8 Oct - LIVE LDS Data'!$A$3:$AAD$1504,72,FALSE))</f>
        <v>45454</v>
      </c>
      <c r="AH58" s="7565">
        <f>IF(VLOOKUP($A58,'8 Oct - LIVE LDS Data'!$A$3:$AAD$1504,73,FALSE)=0/1/1900,"",VLOOKUP($A58,'8 Oct - LIVE LDS Data'!$A$3:$AAD$1504,73,FALSE))</f>
        <v>45562</v>
      </c>
      <c r="AI58" s="7565">
        <f>IF(VLOOKUP($A58,'8 Oct - LIVE LDS Data'!$A$3:$AAD$1504,75,FALSE)=0/1/1900,"",VLOOKUP($A58,'8 Oct - LIVE LDS Data'!$A$3:$AAD$1504,75,FALSE))</f>
        <v>44518</v>
      </c>
      <c r="AJ58" s="7565">
        <f>IF(VLOOKUP($A58,'8 Oct - LIVE LDS Data'!$A$3:$AAD$1504,76,FALSE)=0/1/1900,"",VLOOKUP($A58,'8 Oct - LIVE LDS Data'!$A$3:$AAD$1504,76,FALSE))</f>
        <v>45562</v>
      </c>
    </row>
    <row r="59" spans="1:36" s="610" customFormat="1" ht="40" customHeight="1" x14ac:dyDescent="0.2">
      <c r="A59" s="2855" t="s">
        <v>946</v>
      </c>
      <c r="B59" s="2855"/>
      <c r="C59" s="2855" t="s">
        <v>947</v>
      </c>
      <c r="D59" s="7558" t="str">
        <f>IF(VLOOKUP($A59,'8 Oct - LIVE LDS Data'!$A$3:$AAD$1504,4,FALSE)=0/1/1900,"",VLOOKUP($A59,'8 Oct - LIVE LDS Data'!$A$3:$AAD$1504,4,FALSE))</f>
        <v>Central Lancashire Local Plan</v>
      </c>
      <c r="E59" s="7559" t="str">
        <f>IF(VLOOKUP($A59,'8 Oct - LIVE LDS Data'!$A$3:$AAD$1504,8,FALSE)=0/1/1900,"",VLOOKUP($A59,'8 Oct - LIVE LDS Data'!$A$3:$AAD$1504,8,FALSE))</f>
        <v>N</v>
      </c>
      <c r="F59" s="7559" t="str">
        <f>IF(VLOOKUP($A59,'8 Oct - LIVE LDS Data'!$A$3:$AAD$1504,9,FALSE)=0/1/1900,"",VLOOKUP($A59,'8 Oct - LIVE LDS Data'!$A$3:$AAD$1504,9,FALSE))</f>
        <v>Y</v>
      </c>
      <c r="G59" s="7560">
        <f>IF(VLOOKUP($A59,'8 Oct - LIVE LDS Data'!$A$3:$AAD$1504,10,FALSE)=0/1/1900,"",VLOOKUP($A59,'8 Oct - LIVE LDS Data'!$A$3:$AAD$1504,10,FALSE))</f>
        <v>41108</v>
      </c>
      <c r="H59" s="7314" t="str">
        <f>IF(VLOOKUP($A59,'8 Oct - LIVE LDS Data'!$A$3:$AAD$1504,79,FALSE)=0/1/1900,"",VLOOKUP($A59,'8 Oct - LIVE LDS Data'!$A$3:$AAD$1504,79,FALSE))</f>
        <v>SUBMITTED</v>
      </c>
      <c r="I59" s="7561" t="str">
        <f>IF(VLOOKUP($A59,'8 Oct - LIVE LDS Data'!$A$3:$AAD$1504,30,FALSE)=0/1/1900,"",VLOOKUP($A59,'8 Oct - LIVE LDS Data'!$A$3:$AAD$1504,30,FALSE))</f>
        <v>Mar/April 2024</v>
      </c>
      <c r="J59" s="7562">
        <f>IF(VLOOKUP($A59,'8 Oct - LIVE LDS Data'!$A$3:$AAD$1504,33,FALSE)=0/1/1900,"",VLOOKUP($A59,'8 Oct - LIVE LDS Data'!$A$3:$AAD$1504,33,FALSE))</f>
        <v>43678</v>
      </c>
      <c r="K59" s="7562">
        <f>IF(VLOOKUP($A59,'8 Oct - LIVE LDS Data'!$A$3:$AAD$1504,34,FALSE)=0/1/1900,"",VLOOKUP($A59,'8 Oct - LIVE LDS Data'!$A$3:$AAD$1504,34,FALSE))</f>
        <v>43787</v>
      </c>
      <c r="L59" s="7562">
        <f>IF(VLOOKUP($A59,'8 Oct - LIVE LDS Data'!$A$3:$AAD$1504,40,FALSE)=0/1/1900,"",VLOOKUP($A59,'8 Oct - LIVE LDS Data'!$A$3:$AAD$1504,40,FALSE))</f>
        <v>44896</v>
      </c>
      <c r="M59" s="7562">
        <f>IF(VLOOKUP($A59,'8 Oct - LIVE LDS Data'!$A$3:$AAD$1504,41,FALSE)=0/1/1900,"",VLOOKUP($A59,'8 Oct - LIVE LDS Data'!$A$3:$AAD$1504,41,FALSE))</f>
        <v>44896</v>
      </c>
      <c r="N59" s="7562">
        <f>IF(VLOOKUP($A59,'8 Oct - LIVE LDS Data'!$A$3:$AAD$1504,47,FALSE)=0/1/1900,"",VLOOKUP($A59,'8 Oct - LIVE LDS Data'!$A$3:$AAD$1504,47,FALSE))</f>
        <v>45139</v>
      </c>
      <c r="O59" s="7562">
        <f>IF(VLOOKUP($A59,'8 Oct - LIVE LDS Data'!$A$3:$AAD$1504,48,FALSE)=0/1/1900,"",VLOOKUP($A59,'8 Oct - LIVE LDS Data'!$A$3:$AAD$1504,48,FALSE))</f>
        <v>45139</v>
      </c>
      <c r="P59" s="7562" t="str">
        <f>IF(VLOOKUP($A59,'8 Oct - LIVE LDS Data'!$A$3:$AAD$1504,54,FALSE)=0/1/1900,"",VLOOKUP($A59,'8 Oct - LIVE LDS Data'!$A$3:$AAD$1504,54,FALSE))</f>
        <v/>
      </c>
      <c r="Q59" s="7562" t="str">
        <f>IF(VLOOKUP($A59,'8 Oct - LIVE LDS Data'!$A$3:$AAD$1504,55,FALSE)=0/1/1900,"",VLOOKUP($A59,'8 Oct - LIVE LDS Data'!$A$3:$AAD$1504,55,FALSE))</f>
        <v/>
      </c>
      <c r="R59" s="7562">
        <f>IF(VLOOKUP($A59,'8 Oct - LIVE LDS Data'!$A$3:$AAD$1504,60,FALSE)=0/1/1900,"",VLOOKUP($A59,'8 Oct - LIVE LDS Data'!$A$3:$AAD$1504,60,FALSE))</f>
        <v>45689</v>
      </c>
      <c r="S59" s="7562">
        <f>IF(VLOOKUP($A59,'8 Oct - LIVE LDS Data'!$A$3:$AAD$1504,61,FALSE)=0/1/1900,"",VLOOKUP($A59,'8 Oct - LIVE LDS Data'!$A$3:$AAD$1504,61,FALSE))</f>
        <v>45712</v>
      </c>
      <c r="T59" s="7562">
        <f>IF(VLOOKUP($A59,'8 Oct - LIVE LDS Data'!$A$3:$AAD$1504,63,FALSE)=0/1/1900,"",VLOOKUP($A59,'8 Oct - LIVE LDS Data'!$A$3:$AAD$1504,63,FALSE))</f>
        <v>45809</v>
      </c>
      <c r="U59" s="7562">
        <f>IF(VLOOKUP($A59,'8 Oct - LIVE LDS Data'!$A$3:$AAD$1504,64,FALSE)=0/1/1900,"",VLOOKUP($A59,'8 Oct - LIVE LDS Data'!$A$3:$AAD$1504,64,FALSE))</f>
        <v>45838</v>
      </c>
      <c r="V59" s="7562" t="s">
        <v>3757</v>
      </c>
      <c r="W59" s="7562" t="s">
        <v>3757</v>
      </c>
      <c r="X59" s="7564"/>
      <c r="Y59" s="7562"/>
      <c r="Z59" s="7562"/>
      <c r="AA59" s="7562"/>
      <c r="AB59" s="7562"/>
      <c r="AC59" s="7562"/>
      <c r="AD59" s="7562"/>
      <c r="AE59" s="7562"/>
      <c r="AF59" s="7562"/>
      <c r="AG59" s="7565">
        <f>IF(VLOOKUP($A59,'8 Oct - LIVE LDS Data'!$A$3:$AAD$1504,72,FALSE)=0/1/1900,"",VLOOKUP($A59,'8 Oct - LIVE LDS Data'!$A$3:$AAD$1504,72,FALSE))</f>
        <v>45700</v>
      </c>
      <c r="AH59" s="7565">
        <f>IF(VLOOKUP($A59,'8 Oct - LIVE LDS Data'!$A$3:$AAD$1504,73,FALSE)=0/1/1900,"",VLOOKUP($A59,'8 Oct - LIVE LDS Data'!$A$3:$AAD$1504,73,FALSE))</f>
        <v>45420</v>
      </c>
      <c r="AI59" s="7565">
        <f>IF(VLOOKUP($A59,'8 Oct - LIVE LDS Data'!$A$3:$AAD$1504,75,FALSE)=0/1/1900,"",VLOOKUP($A59,'8 Oct - LIVE LDS Data'!$A$3:$AAD$1504,75,FALSE))</f>
        <v>45700</v>
      </c>
      <c r="AJ59" s="7565">
        <f>IF(VLOOKUP($A59,'8 Oct - LIVE LDS Data'!$A$3:$AAD$1504,76,FALSE)=0/1/1900,"",VLOOKUP($A59,'8 Oct - LIVE LDS Data'!$A$3:$AAD$1504,76,FALSE))</f>
        <v>45420</v>
      </c>
    </row>
    <row r="60" spans="1:36" s="610" customFormat="1" ht="40" customHeight="1" x14ac:dyDescent="0.2">
      <c r="A60" s="2855" t="s">
        <v>971</v>
      </c>
      <c r="B60" s="2910" t="s">
        <v>972</v>
      </c>
      <c r="C60" s="2855" t="s">
        <v>972</v>
      </c>
      <c r="D60" s="7558" t="str">
        <f>IF(VLOOKUP($A60,'8 Oct - LIVE LDS Data'!$A$3:$AAD$1504,4,FALSE)=0/1/1900,"",VLOOKUP($A60,'8 Oct - LIVE LDS Data'!$A$3:$AAD$1504,4,FALSE))</f>
        <v>City Plan 2040</v>
      </c>
      <c r="E60" s="7559" t="str">
        <f>IF(VLOOKUP($A60,'8 Oct - LIVE LDS Data'!$A$3:$AAD$1504,8,FALSE)=0/1/1900,"",VLOOKUP($A60,'8 Oct - LIVE LDS Data'!$A$3:$AAD$1504,8,FALSE))</f>
        <v>N</v>
      </c>
      <c r="F60" s="7559" t="str">
        <f>IF(VLOOKUP($A60,'8 Oct - LIVE LDS Data'!$A$3:$AAD$1504,9,FALSE)=0/1/1900,"",VLOOKUP($A60,'8 Oct - LIVE LDS Data'!$A$3:$AAD$1504,9,FALSE))</f>
        <v>N</v>
      </c>
      <c r="G60" s="7560">
        <f>IF(VLOOKUP($A60,'8 Oct - LIVE LDS Data'!$A$3:$AAD$1504,10,FALSE)=0/1/1900,"",VLOOKUP($A60,'8 Oct - LIVE LDS Data'!$A$3:$AAD$1504,10,FALSE))</f>
        <v>42019</v>
      </c>
      <c r="H60" s="7314" t="str">
        <f>IF(VLOOKUP($A60,'8 Oct - LIVE LDS Data'!$A$3:$AAD$1504,79,FALSE)=0/1/1900,"",VLOOKUP($A60,'8 Oct - LIVE LDS Data'!$A$3:$AAD$1504,79,FALSE))</f>
        <v>Submitted August 2024</v>
      </c>
      <c r="I60" s="7561">
        <f>IF(VLOOKUP($A60,'8 Oct - LIVE LDS Data'!$A$3:$AAD$1504,30,FALSE)=0/1/1900,"",VLOOKUP($A60,'8 Oct - LIVE LDS Data'!$A$3:$AAD$1504,30,FALSE))</f>
        <v>45689</v>
      </c>
      <c r="J60" s="7562">
        <f>IF(VLOOKUP($A60,'8 Oct - LIVE LDS Data'!$A$3:$AAD$1504,33,FALSE)=0/1/1900,"",VLOOKUP($A60,'8 Oct - LIVE LDS Data'!$A$3:$AAD$1504,33,FALSE))</f>
        <v>42644</v>
      </c>
      <c r="K60" s="7562">
        <f>IF(VLOOKUP($A60,'8 Oct - LIVE LDS Data'!$A$3:$AAD$1504,34,FALSE)=0/1/1900,"",VLOOKUP($A60,'8 Oct - LIVE LDS Data'!$A$3:$AAD$1504,34,FALSE))</f>
        <v>42632</v>
      </c>
      <c r="L60" s="7562">
        <f>IF(VLOOKUP($A60,'8 Oct - LIVE LDS Data'!$A$3:$AAD$1504,40,FALSE)=0/1/1900,"",VLOOKUP($A60,'8 Oct - LIVE LDS Data'!$A$3:$AAD$1504,40,FALSE))</f>
        <v>43101</v>
      </c>
      <c r="M60" s="7562">
        <f>IF(VLOOKUP($A60,'8 Oct - LIVE LDS Data'!$A$3:$AAD$1504,41,FALSE)=0/1/1900,"",VLOOKUP($A60,'8 Oct - LIVE LDS Data'!$A$3:$AAD$1504,41,FALSE))</f>
        <v>43405</v>
      </c>
      <c r="N60" s="7562" t="str">
        <f>IF(VLOOKUP($A60,'8 Oct - LIVE LDS Data'!$A$3:$AAD$1504,47,FALSE)=0/1/1900,"",VLOOKUP($A60,'8 Oct - LIVE LDS Data'!$A$3:$AAD$1504,47,FALSE))</f>
        <v/>
      </c>
      <c r="O60" s="7562" t="str">
        <f>IF(VLOOKUP($A60,'8 Oct - LIVE LDS Data'!$A$3:$AAD$1504,48,FALSE)=0/1/1900,"",VLOOKUP($A60,'8 Oct - LIVE LDS Data'!$A$3:$AAD$1504,48,FALSE))</f>
        <v/>
      </c>
      <c r="P60" s="7562" t="str">
        <f>IF(VLOOKUP($A60,'8 Oct - LIVE LDS Data'!$A$3:$AAD$1504,54,FALSE)=0/1/1900,"",VLOOKUP($A60,'8 Oct - LIVE LDS Data'!$A$3:$AAD$1504,54,FALSE))</f>
        <v/>
      </c>
      <c r="Q60" s="7562" t="str">
        <f>IF(VLOOKUP($A60,'8 Oct - LIVE LDS Data'!$A$3:$AAD$1504,55,FALSE)=0/1/1900,"",VLOOKUP($A60,'8 Oct - LIVE LDS Data'!$A$3:$AAD$1504,55,FALSE))</f>
        <v/>
      </c>
      <c r="R60" s="7562">
        <f>IF(VLOOKUP($A60,'8 Oct - LIVE LDS Data'!$A$3:$AAD$1504,60,FALSE)=0/1/1900,"",VLOOKUP($A60,'8 Oct - LIVE LDS Data'!$A$3:$AAD$1504,60,FALSE))</f>
        <v>44256</v>
      </c>
      <c r="S60" s="7562" t="str">
        <f>IF(VLOOKUP($A60,'8 Oct - LIVE LDS Data'!$A$3:$AAD$1504,61,FALSE)=0/1/1900,"",VLOOKUP($A60,'8 Oct - LIVE LDS Data'!$A$3:$AAD$1504,61,FALSE))</f>
        <v>March 2021
April 2024</v>
      </c>
      <c r="T60" s="7562">
        <f>IF(VLOOKUP($A60,'8 Oct - LIVE LDS Data'!$A$3:$AAD$1504,63,FALSE)=0/1/1900,"",VLOOKUP($A60,'8 Oct - LIVE LDS Data'!$A$3:$AAD$1504,63,FALSE))</f>
        <v>45505</v>
      </c>
      <c r="U60" s="7562">
        <f>IF(VLOOKUP($A60,'8 Oct - LIVE LDS Data'!$A$3:$AAD$1504,64,FALSE)=0/1/1900,"",VLOOKUP($A60,'8 Oct - LIVE LDS Data'!$A$3:$AAD$1504,64,FALSE))</f>
        <v>45533</v>
      </c>
      <c r="V60" s="7562" t="s">
        <v>3757</v>
      </c>
      <c r="W60" s="7562" t="s">
        <v>3757</v>
      </c>
      <c r="X60" s="7564"/>
      <c r="Y60" s="7562"/>
      <c r="Z60" s="7562"/>
      <c r="AA60" s="7562"/>
      <c r="AB60" s="7562"/>
      <c r="AC60" s="7562"/>
      <c r="AD60" s="7562"/>
      <c r="AE60" s="7562"/>
      <c r="AF60" s="7562"/>
      <c r="AG60" s="7565">
        <f>IF(VLOOKUP($A60,'8 Oct - LIVE LDS Data'!$A$3:$AAD$1504,72,FALSE)=0/1/1900,"",VLOOKUP($A60,'8 Oct - LIVE LDS Data'!$A$3:$AAD$1504,72,FALSE))</f>
        <v>45320</v>
      </c>
      <c r="AH60" s="7565">
        <f>IF(VLOOKUP($A60,'8 Oct - LIVE LDS Data'!$A$3:$AAD$1504,73,FALSE)=0/1/1900,"",VLOOKUP($A60,'8 Oct - LIVE LDS Data'!$A$3:$AAD$1504,73,FALSE))</f>
        <v>45938</v>
      </c>
      <c r="AI60" s="7565">
        <f>IF(VLOOKUP($A60,'8 Oct - LIVE LDS Data'!$A$3:$AAD$1504,75,FALSE)=0/1/1900,"",VLOOKUP($A60,'8 Oct - LIVE LDS Data'!$A$3:$AAD$1504,75,FALSE))</f>
        <v>45320</v>
      </c>
      <c r="AJ60" s="7565">
        <f>IF(VLOOKUP($A60,'8 Oct - LIVE LDS Data'!$A$3:$AAD$1504,76,FALSE)=0/1/1900,"",VLOOKUP($A60,'8 Oct - LIVE LDS Data'!$A$3:$AAD$1504,76,FALSE))</f>
        <v>45345</v>
      </c>
    </row>
    <row r="61" spans="1:36" s="610" customFormat="1" ht="40" customHeight="1" x14ac:dyDescent="0.2">
      <c r="A61" s="2855" t="s">
        <v>988</v>
      </c>
      <c r="B61" s="2855"/>
      <c r="C61" s="2855" t="s">
        <v>989</v>
      </c>
      <c r="D61" s="7558" t="str">
        <f>IF(VLOOKUP($A61,'8 Oct - LIVE LDS Data'!$A$3:$AAD$1504,4,FALSE)=0/1/1900,"",VLOOKUP($A61,'8 Oct - LIVE LDS Data'!$A$3:$AAD$1504,4,FALSE))</f>
        <v>Local Plan Review (one combined Plan)</v>
      </c>
      <c r="E61" s="7559" t="str">
        <f>IF(VLOOKUP($A61,'8 Oct - LIVE LDS Data'!$A$3:$AAD$1504,8,FALSE)=0/1/1900,"",VLOOKUP($A61,'8 Oct - LIVE LDS Data'!$A$3:$AAD$1504,8,FALSE))</f>
        <v>N</v>
      </c>
      <c r="F61" s="7559" t="str">
        <f>IF(VLOOKUP($A61,'8 Oct - LIVE LDS Data'!$A$3:$AAD$1504,9,FALSE)=0/1/1900,"",VLOOKUP($A61,'8 Oct - LIVE LDS Data'!$A$3:$AAD$1504,9,FALSE))</f>
        <v>N</v>
      </c>
      <c r="G61" s="7560">
        <f>IF(VLOOKUP($A61,'8 Oct - LIVE LDS Data'!$A$3:$AAD$1504,10,FALSE)=0/1/1900,"",VLOOKUP($A61,'8 Oct - LIVE LDS Data'!$A$3:$AAD$1504,10,FALSE))</f>
        <v>44228</v>
      </c>
      <c r="H61" s="7314" t="str">
        <f>IF(VLOOKUP($A61,'8 Oct - LIVE LDS Data'!$A$3:$AAD$1504,79,FALSE)=0/1/1900,"",VLOOKUP($A61,'8 Oct - LIVE LDS Data'!$A$3:$AAD$1504,79,FALSE))</f>
        <v>Reg 18 ongoing</v>
      </c>
      <c r="I61" s="7561">
        <f>IF(VLOOKUP($A61,'8 Oct - LIVE LDS Data'!$A$3:$AAD$1504,30,FALSE)=0/1/1900,"",VLOOKUP($A61,'8 Oct - LIVE LDS Data'!$A$3:$AAD$1504,30,FALSE))</f>
        <v>45444</v>
      </c>
      <c r="J61" s="7562">
        <f>IF(VLOOKUP($A61,'8 Oct - LIVE LDS Data'!$A$3:$AAD$1504,33,FALSE)=0/1/1900,"",VLOOKUP($A61,'8 Oct - LIVE LDS Data'!$A$3:$AAD$1504,33,FALSE))</f>
        <v>45231</v>
      </c>
      <c r="K61" s="7562" t="str">
        <f>IF(VLOOKUP($A61,'8 Oct - LIVE LDS Data'!$A$3:$AAD$1504,34,FALSE)=0/1/1900,"",VLOOKUP($A61,'8 Oct - LIVE LDS Data'!$A$3:$AAD$1504,34,FALSE))</f>
        <v/>
      </c>
      <c r="L61" s="7562">
        <f>IF(VLOOKUP($A61,'8 Oct - LIVE LDS Data'!$A$3:$AAD$1504,40,FALSE)=0/1/1900,"",VLOOKUP($A61,'8 Oct - LIVE LDS Data'!$A$3:$AAD$1504,40,FALSE))</f>
        <v>45689</v>
      </c>
      <c r="M61" s="7562" t="str">
        <f>IF(VLOOKUP($A61,'8 Oct - LIVE LDS Data'!$A$3:$AAD$1504,41,FALSE)=0/1/1900,"",VLOOKUP($A61,'8 Oct - LIVE LDS Data'!$A$3:$AAD$1504,41,FALSE))</f>
        <v/>
      </c>
      <c r="N61" s="7562" t="str">
        <f>IF(VLOOKUP($A61,'8 Oct - LIVE LDS Data'!$A$3:$AAD$1504,47,FALSE)=0/1/1900,"",VLOOKUP($A61,'8 Oct - LIVE LDS Data'!$A$3:$AAD$1504,47,FALSE))</f>
        <v/>
      </c>
      <c r="O61" s="7562" t="str">
        <f>IF(VLOOKUP($A61,'8 Oct - LIVE LDS Data'!$A$3:$AAD$1504,48,FALSE)=0/1/1900,"",VLOOKUP($A61,'8 Oct - LIVE LDS Data'!$A$3:$AAD$1504,48,FALSE))</f>
        <v/>
      </c>
      <c r="P61" s="7562" t="str">
        <f>IF(VLOOKUP($A61,'8 Oct - LIVE LDS Data'!$A$3:$AAD$1504,54,FALSE)=0/1/1900,"",VLOOKUP($A61,'8 Oct - LIVE LDS Data'!$A$3:$AAD$1504,54,FALSE))</f>
        <v/>
      </c>
      <c r="Q61" s="7562" t="str">
        <f>IF(VLOOKUP($A61,'8 Oct - LIVE LDS Data'!$A$3:$AAD$1504,55,FALSE)=0/1/1900,"",VLOOKUP($A61,'8 Oct - LIVE LDS Data'!$A$3:$AAD$1504,55,FALSE))</f>
        <v/>
      </c>
      <c r="R61" s="7562">
        <f>IF(VLOOKUP($A61,'8 Oct - LIVE LDS Data'!$A$3:$AAD$1504,60,FALSE)=0/1/1900,"",VLOOKUP($A61,'8 Oct - LIVE LDS Data'!$A$3:$AAD$1504,60,FALSE))</f>
        <v>45870</v>
      </c>
      <c r="S61" s="7562" t="str">
        <f>IF(VLOOKUP($A61,'8 Oct - LIVE LDS Data'!$A$3:$AAD$1504,61,FALSE)=0/1/1900,"",VLOOKUP($A61,'8 Oct - LIVE LDS Data'!$A$3:$AAD$1504,61,FALSE))</f>
        <v/>
      </c>
      <c r="T61" s="7562">
        <f>IF(VLOOKUP($A61,'8 Oct - LIVE LDS Data'!$A$3:$AAD$1504,63,FALSE)=0/1/1900,"",VLOOKUP($A61,'8 Oct - LIVE LDS Data'!$A$3:$AAD$1504,63,FALSE))</f>
        <v>45931</v>
      </c>
      <c r="U61" s="7562" t="str">
        <f>IF(VLOOKUP($A61,'8 Oct - LIVE LDS Data'!$A$3:$AAD$1504,64,FALSE)=0/1/1900,"",VLOOKUP($A61,'8 Oct - LIVE LDS Data'!$A$3:$AAD$1504,64,FALSE))</f>
        <v/>
      </c>
      <c r="V61" s="7562" t="s">
        <v>90</v>
      </c>
      <c r="W61" s="7562" t="s">
        <v>90</v>
      </c>
      <c r="X61" s="7564"/>
      <c r="Y61" s="7562"/>
      <c r="Z61" s="7562"/>
      <c r="AA61" s="7562"/>
      <c r="AB61" s="7562"/>
      <c r="AC61" s="7562"/>
      <c r="AD61" s="7562"/>
      <c r="AE61" s="7562"/>
      <c r="AF61" s="7562"/>
      <c r="AG61" s="7565">
        <f>IF(VLOOKUP($A61,'8 Oct - LIVE LDS Data'!$A$3:$AAD$1504,72,FALSE)=0/1/1900,"",VLOOKUP($A61,'8 Oct - LIVE LDS Data'!$A$3:$AAD$1504,72,FALSE))</f>
        <v>45415</v>
      </c>
      <c r="AH61" s="7565">
        <f>IF(VLOOKUP($A61,'8 Oct - LIVE LDS Data'!$A$3:$AAD$1504,73,FALSE)=0/1/1900,"",VLOOKUP($A61,'8 Oct - LIVE LDS Data'!$A$3:$AAD$1504,73,FALSE))</f>
        <v>45607</v>
      </c>
      <c r="AI61" s="7565">
        <f>IF(VLOOKUP($A61,'8 Oct - LIVE LDS Data'!$A$3:$AAD$1504,75,FALSE)=0/1/1900,"",VLOOKUP($A61,'8 Oct - LIVE LDS Data'!$A$3:$AAD$1504,75,FALSE))</f>
        <v>45686</v>
      </c>
      <c r="AJ61" s="7565">
        <f>IF(VLOOKUP($A61,'8 Oct - LIVE LDS Data'!$A$3:$AAD$1504,76,FALSE)=0/1/1900,"",VLOOKUP($A61,'8 Oct - LIVE LDS Data'!$A$3:$AAD$1504,76,FALSE))</f>
        <v>45607</v>
      </c>
    </row>
    <row r="62" spans="1:36" s="610" customFormat="1" ht="40" customHeight="1" x14ac:dyDescent="0.2">
      <c r="A62" s="7568" t="s">
        <v>1003</v>
      </c>
      <c r="B62" s="7568" t="s">
        <v>5364</v>
      </c>
      <c r="C62" s="7568" t="s">
        <v>5364</v>
      </c>
      <c r="D62" s="7558" t="str">
        <f>IF(VLOOKUP($A62,'8 Oct - LIVE LDS Data'!$A$3:$AAD$1504,4,FALSE)=0/1/1900,"",VLOOKUP($A62,'8 Oct - LIVE LDS Data'!$A$3:$AAD$1504,4,FALSE))</f>
        <v>Copeland Local Plan
("legacy Plan")</v>
      </c>
      <c r="E62" s="7559" t="str">
        <f>IF(VLOOKUP($A62,'8 Oct - LIVE LDS Data'!$A$3:$AAD$1504,8,FALSE)=0/1/1900,"",VLOOKUP($A62,'8 Oct - LIVE LDS Data'!$A$3:$AAD$1504,8,FALSE))</f>
        <v>N</v>
      </c>
      <c r="F62" s="7559" t="str">
        <f>IF(VLOOKUP($A62,'8 Oct - LIVE LDS Data'!$A$3:$AAD$1504,9,FALSE)=0/1/1900,"",VLOOKUP($A62,'8 Oct - LIVE LDS Data'!$A$3:$AAD$1504,9,FALSE))</f>
        <v>N</v>
      </c>
      <c r="G62" s="7560">
        <f>IF(VLOOKUP($A62,'8 Oct - LIVE LDS Data'!$A$3:$AAD$1504,10,FALSE)=0/1/1900,"",VLOOKUP($A62,'8 Oct - LIVE LDS Data'!$A$3:$AAD$1504,10,FALSE))</f>
        <v>45601</v>
      </c>
      <c r="H62" s="7314" t="str">
        <f>IF(VLOOKUP($A62,'8 Oct - LIVE LDS Data'!$A$3:$AAD$1504,79,FALSE)=0/1/1900,"",VLOOKUP($A62,'8 Oct - LIVE LDS Data'!$A$3:$AAD$1504,79,FALSE))</f>
        <v>Adopted Nov 2024</v>
      </c>
      <c r="I62" s="7561">
        <f>IF(VLOOKUP($A62,'8 Oct - LIVE LDS Data'!$A$3:$AAD$1504,30,FALSE)=0/1/1900,"",VLOOKUP($A62,'8 Oct - LIVE LDS Data'!$A$3:$AAD$1504,30,FALSE))</f>
        <v>44743</v>
      </c>
      <c r="J62" s="7562">
        <f>IF(VLOOKUP($A62,'8 Oct - LIVE LDS Data'!$A$3:$AAD$1504,33,FALSE)=0/1/1900,"",VLOOKUP($A62,'8 Oct - LIVE LDS Data'!$A$3:$AAD$1504,33,FALSE))</f>
        <v>43770</v>
      </c>
      <c r="K62" s="7562">
        <f>IF(VLOOKUP($A62,'8 Oct - LIVE LDS Data'!$A$3:$AAD$1504,34,FALSE)=0/1/1900,"",VLOOKUP($A62,'8 Oct - LIVE LDS Data'!$A$3:$AAD$1504,34,FALSE))</f>
        <v>43794</v>
      </c>
      <c r="L62" s="7562">
        <f>IF(VLOOKUP($A62,'8 Oct - LIVE LDS Data'!$A$3:$AAD$1504,40,FALSE)=0/1/1900,"",VLOOKUP($A62,'8 Oct - LIVE LDS Data'!$A$3:$AAD$1504,40,FALSE))</f>
        <v>43952</v>
      </c>
      <c r="M62" s="7562">
        <f>IF(VLOOKUP($A62,'8 Oct - LIVE LDS Data'!$A$3:$AAD$1504,41,FALSE)=0/1/1900,"",VLOOKUP($A62,'8 Oct - LIVE LDS Data'!$A$3:$AAD$1504,41,FALSE))</f>
        <v>44095</v>
      </c>
      <c r="N62" s="7562" t="str">
        <f>IF(VLOOKUP($A62,'8 Oct - LIVE LDS Data'!$A$3:$AAD$1504,47,FALSE)=0/1/1900,"",VLOOKUP($A62,'8 Oct - LIVE LDS Data'!$A$3:$AAD$1504,47,FALSE))</f>
        <v/>
      </c>
      <c r="O62" s="7562" t="str">
        <f>IF(VLOOKUP($A62,'8 Oct - LIVE LDS Data'!$A$3:$AAD$1504,48,FALSE)=0/1/1900,"",VLOOKUP($A62,'8 Oct - LIVE LDS Data'!$A$3:$AAD$1504,48,FALSE))</f>
        <v/>
      </c>
      <c r="P62" s="7562" t="str">
        <f>IF(VLOOKUP($A62,'8 Oct - LIVE LDS Data'!$A$3:$AAD$1504,54,FALSE)=0/1/1900,"",VLOOKUP($A62,'8 Oct - LIVE LDS Data'!$A$3:$AAD$1504,54,FALSE))</f>
        <v/>
      </c>
      <c r="Q62" s="7562" t="str">
        <f>IF(VLOOKUP($A62,'8 Oct - LIVE LDS Data'!$A$3:$AAD$1504,55,FALSE)=0/1/1900,"",VLOOKUP($A62,'8 Oct - LIVE LDS Data'!$A$3:$AAD$1504,55,FALSE))</f>
        <v/>
      </c>
      <c r="R62" s="7562">
        <f>IF(VLOOKUP($A62,'8 Oct - LIVE LDS Data'!$A$3:$AAD$1504,60,FALSE)=0/1/1900,"",VLOOKUP($A62,'8 Oct - LIVE LDS Data'!$A$3:$AAD$1504,60,FALSE))</f>
        <v>44317</v>
      </c>
      <c r="S62" s="7562" t="str">
        <f>IF(VLOOKUP($A62,'8 Oct - LIVE LDS Data'!$A$3:$AAD$1504,61,FALSE)=0/1/1900,"",VLOOKUP($A62,'8 Oct - LIVE LDS Data'!$A$3:$AAD$1504,61,FALSE))</f>
        <v xml:space="preserve">10/01/2022
 - </v>
      </c>
      <c r="T62" s="7562">
        <f>IF(VLOOKUP($A62,'8 Oct - LIVE LDS Data'!$A$3:$AAD$1504,63,FALSE)=0/1/1900,"",VLOOKUP($A62,'8 Oct - LIVE LDS Data'!$A$3:$AAD$1504,63,FALSE))</f>
        <v>44440</v>
      </c>
      <c r="U62" s="7562">
        <f>IF(VLOOKUP($A62,'8 Oct - LIVE LDS Data'!$A$3:$AAD$1504,64,FALSE)=0/1/1900,"",VLOOKUP($A62,'8 Oct - LIVE LDS Data'!$A$3:$AAD$1504,64,FALSE))</f>
        <v>44820</v>
      </c>
      <c r="V62" s="7562" t="s">
        <v>3757</v>
      </c>
      <c r="W62" s="7562" t="s">
        <v>3757</v>
      </c>
      <c r="X62" s="7564"/>
      <c r="Y62" s="7562"/>
      <c r="Z62" s="7562"/>
      <c r="AA62" s="7562"/>
      <c r="AB62" s="7562"/>
      <c r="AC62" s="7562"/>
      <c r="AD62" s="7562" t="s">
        <v>8102</v>
      </c>
      <c r="AE62" s="7562"/>
      <c r="AF62" s="7562"/>
      <c r="AG62" s="7565">
        <f>IF(VLOOKUP($A62,'8 Oct - LIVE LDS Data'!$A$3:$AAD$1504,72,FALSE)=0/1/1900,"",VLOOKUP($A62,'8 Oct - LIVE LDS Data'!$A$3:$AAD$1504,72,FALSE))</f>
        <v>44106</v>
      </c>
      <c r="AH62" s="7565">
        <f>IF(VLOOKUP($A62,'8 Oct - LIVE LDS Data'!$A$3:$AAD$1504,73,FALSE)=0/1/1900,"",VLOOKUP($A62,'8 Oct - LIVE LDS Data'!$A$3:$AAD$1504,73,FALSE))</f>
        <v>45146</v>
      </c>
      <c r="AI62" s="7565" t="str">
        <f>IF(VLOOKUP($A62,'8 Oct - LIVE LDS Data'!$A$3:$AAD$1504,75,FALSE)=0/1/1900,"",VLOOKUP($A62,'8 Oct - LIVE LDS Data'!$A$3:$AAD$1504,75,FALSE))</f>
        <v/>
      </c>
      <c r="AJ62" s="7565">
        <f>IF(VLOOKUP($A62,'8 Oct - LIVE LDS Data'!$A$3:$AAD$1504,76,FALSE)=0/1/1900,"",VLOOKUP($A62,'8 Oct - LIVE LDS Data'!$A$3:$AAD$1504,76,FALSE))</f>
        <v>45146</v>
      </c>
    </row>
    <row r="63" spans="1:36" s="610" customFormat="1" ht="40" customHeight="1" x14ac:dyDescent="0.2">
      <c r="A63" s="2855" t="s">
        <v>1028</v>
      </c>
      <c r="B63" s="2855"/>
      <c r="C63" s="2855" t="s">
        <v>1029</v>
      </c>
      <c r="D63" s="7558" t="str">
        <f>IF(VLOOKUP($A63,'8 Oct - LIVE LDS Data'!$A$3:$AAD$1504,4,FALSE)=0/1/1900,"",VLOOKUP($A63,'8 Oct - LIVE LDS Data'!$A$3:$AAD$1504,4,FALSE))</f>
        <v>self reviewed.  New plan to be prepared under new system</v>
      </c>
      <c r="E63" s="7559"/>
      <c r="F63" s="7559"/>
      <c r="G63" s="7560">
        <f>IF(VLOOKUP($A63,'8 Oct - LIVE LDS Data'!$A$3:$AAD$1504,10,FALSE)=0/1/1900,"",VLOOKUP($A63,'8 Oct - LIVE LDS Data'!$A$3:$AAD$1504,10,FALSE))</f>
        <v>42696</v>
      </c>
      <c r="H63" s="7314" t="str">
        <f>IF(VLOOKUP($A63,'8 Oct - LIVE LDS Data'!$A$3:$AAD$1504,79,FALSE)=0/1/1900,"",VLOOKUP($A63,'8 Oct - LIVE LDS Data'!$A$3:$AAD$1504,79,FALSE))</f>
        <v>new plan to be prepared under new system</v>
      </c>
      <c r="I63" s="7561">
        <f>IF(VLOOKUP($A63,'8 Oct - LIVE LDS Data'!$A$3:$AAD$1504,30,FALSE)=0/1/1900,"",VLOOKUP($A63,'8 Oct - LIVE LDS Data'!$A$3:$AAD$1504,30,FALSE))</f>
        <v>45658</v>
      </c>
      <c r="J63" s="7562">
        <f>IF(VLOOKUP($A63,'8 Oct - LIVE LDS Data'!$A$3:$AAD$1504,33,FALSE)=0/1/1900,"",VLOOKUP($A63,'8 Oct - LIVE LDS Data'!$A$3:$AAD$1504,33,FALSE))</f>
        <v>46023</v>
      </c>
      <c r="K63" s="7562" t="str">
        <f>IF(VLOOKUP($A63,'8 Oct - LIVE LDS Data'!$A$3:$AAD$1504,34,FALSE)=0/1/1900,"",VLOOKUP($A63,'8 Oct - LIVE LDS Data'!$A$3:$AAD$1504,34,FALSE))</f>
        <v/>
      </c>
      <c r="L63" s="7562" t="str">
        <f>IF(VLOOKUP($A63,'8 Oct - LIVE LDS Data'!$A$3:$AAD$1504,40,FALSE)=0/1/1900,"",VLOOKUP($A63,'8 Oct - LIVE LDS Data'!$A$3:$AAD$1504,40,FALSE))</f>
        <v/>
      </c>
      <c r="M63" s="7562" t="str">
        <f>IF(VLOOKUP($A63,'8 Oct - LIVE LDS Data'!$A$3:$AAD$1504,41,FALSE)=0/1/1900,"",VLOOKUP($A63,'8 Oct - LIVE LDS Data'!$A$3:$AAD$1504,41,FALSE))</f>
        <v/>
      </c>
      <c r="N63" s="7562" t="str">
        <f>IF(VLOOKUP($A63,'8 Oct - LIVE LDS Data'!$A$3:$AAD$1504,47,FALSE)=0/1/1900,"",VLOOKUP($A63,'8 Oct - LIVE LDS Data'!$A$3:$AAD$1504,47,FALSE))</f>
        <v/>
      </c>
      <c r="O63" s="7562" t="str">
        <f>IF(VLOOKUP($A63,'8 Oct - LIVE LDS Data'!$A$3:$AAD$1504,48,FALSE)=0/1/1900,"",VLOOKUP($A63,'8 Oct - LIVE LDS Data'!$A$3:$AAD$1504,48,FALSE))</f>
        <v/>
      </c>
      <c r="P63" s="7562" t="str">
        <f>IF(VLOOKUP($A63,'8 Oct - LIVE LDS Data'!$A$3:$AAD$1504,54,FALSE)=0/1/1900,"",VLOOKUP($A63,'8 Oct - LIVE LDS Data'!$A$3:$AAD$1504,54,FALSE))</f>
        <v/>
      </c>
      <c r="Q63" s="7562" t="str">
        <f>IF(VLOOKUP($A63,'8 Oct - LIVE LDS Data'!$A$3:$AAD$1504,55,FALSE)=0/1/1900,"",VLOOKUP($A63,'8 Oct - LIVE LDS Data'!$A$3:$AAD$1504,55,FALSE))</f>
        <v/>
      </c>
      <c r="R63" s="7562">
        <f>IF(VLOOKUP($A63,'8 Oct - LIVE LDS Data'!$A$3:$AAD$1504,60,FALSE)=0/1/1900,"",VLOOKUP($A63,'8 Oct - LIVE LDS Data'!$A$3:$AAD$1504,60,FALSE))</f>
        <v>46539</v>
      </c>
      <c r="S63" s="7562" t="str">
        <f>IF(VLOOKUP($A63,'8 Oct - LIVE LDS Data'!$A$3:$AAD$1504,61,FALSE)=0/1/1900,"",VLOOKUP($A63,'8 Oct - LIVE LDS Data'!$A$3:$AAD$1504,61,FALSE))</f>
        <v/>
      </c>
      <c r="T63" s="7562">
        <f>IF(VLOOKUP($A63,'8 Oct - LIVE LDS Data'!$A$3:$AAD$1504,63,FALSE)=0/1/1900,"",VLOOKUP($A63,'8 Oct - LIVE LDS Data'!$A$3:$AAD$1504,63,FALSE))</f>
        <v>46753</v>
      </c>
      <c r="U63" s="7562" t="str">
        <f>IF(VLOOKUP($A63,'8 Oct - LIVE LDS Data'!$A$3:$AAD$1504,64,FALSE)=0/1/1900,"",VLOOKUP($A63,'8 Oct - LIVE LDS Data'!$A$3:$AAD$1504,64,FALSE))</f>
        <v/>
      </c>
      <c r="V63" s="7562" t="s">
        <v>3757</v>
      </c>
      <c r="W63" s="7562" t="s">
        <v>226</v>
      </c>
      <c r="X63" s="7564"/>
      <c r="Y63" s="7562"/>
      <c r="Z63" s="7562"/>
      <c r="AA63" s="7562"/>
      <c r="AB63" s="7562"/>
      <c r="AC63" s="7562"/>
      <c r="AD63" s="7562"/>
      <c r="AE63" s="7562"/>
      <c r="AF63" s="7562"/>
      <c r="AG63" s="7565">
        <f>IF(VLOOKUP($A63,'8 Oct - LIVE LDS Data'!$A$3:$AAD$1504,72,FALSE)=0/1/1900,"",VLOOKUP($A63,'8 Oct - LIVE LDS Data'!$A$3:$AAD$1504,72,FALSE))</f>
        <v>45695</v>
      </c>
      <c r="AH63" s="7565">
        <f>IF(VLOOKUP($A63,'8 Oct - LIVE LDS Data'!$A$3:$AAD$1504,73,FALSE)=0/1/1900,"",VLOOKUP($A63,'8 Oct - LIVE LDS Data'!$A$3:$AAD$1504,73,FALSE))</f>
        <v>45678</v>
      </c>
      <c r="AI63" s="7565">
        <f>IF(VLOOKUP($A63,'8 Oct - LIVE LDS Data'!$A$3:$AAD$1504,75,FALSE)=0/1/1900,"",VLOOKUP($A63,'8 Oct - LIVE LDS Data'!$A$3:$AAD$1504,75,FALSE))</f>
        <v>45678</v>
      </c>
      <c r="AJ63" s="7565">
        <f>IF(VLOOKUP($A63,'8 Oct - LIVE LDS Data'!$A$3:$AAD$1504,76,FALSE)=0/1/1900,"",VLOOKUP($A63,'8 Oct - LIVE LDS Data'!$A$3:$AAD$1504,76,FALSE))</f>
        <v>45678</v>
      </c>
    </row>
    <row r="64" spans="1:36" s="610" customFormat="1" ht="40" customHeight="1" x14ac:dyDescent="0.2">
      <c r="A64" s="2855" t="s">
        <v>1036</v>
      </c>
      <c r="B64" s="2855"/>
      <c r="C64" s="2855" t="s">
        <v>1037</v>
      </c>
      <c r="D64" s="7558" t="str">
        <f>IF(VLOOKUP($A64,'8 Oct - LIVE LDS Data'!$A$3:$AAD$1504,4,FALSE)=0/1/1900,"",VLOOKUP($A64,'8 Oct - LIVE LDS Data'!$A$3:$AAD$1504,4,FALSE))</f>
        <v>Cotswold District Local Plan 2026-2041 - New Local Plan</v>
      </c>
      <c r="E64" s="7559" t="str">
        <f>IF(VLOOKUP($A64,'8 Oct - LIVE LDS Data'!$A$3:$AAD$1504,8,FALSE)=0/1/1900,"",VLOOKUP($A64,'8 Oct - LIVE LDS Data'!$A$3:$AAD$1504,8,FALSE))</f>
        <v>N</v>
      </c>
      <c r="F64" s="7559" t="str">
        <f>IF(VLOOKUP($A64,'8 Oct - LIVE LDS Data'!$A$3:$AAD$1504,9,FALSE)=0/1/1900,"",VLOOKUP($A64,'8 Oct - LIVE LDS Data'!$A$3:$AAD$1504,9,FALSE))</f>
        <v>N</v>
      </c>
      <c r="G64" s="7560">
        <f>IF(VLOOKUP($A64,'8 Oct - LIVE LDS Data'!$A$3:$AAD$1504,10,FALSE)=0/1/1900,"",VLOOKUP($A64,'8 Oct - LIVE LDS Data'!$A$3:$AAD$1504,10,FALSE))</f>
        <v>43315</v>
      </c>
      <c r="H64" s="7314" t="str">
        <f>IF(VLOOKUP($A64,'8 Oct - LIVE LDS Data'!$A$3:$AAD$1504,79,FALSE)=0/1/1900,"",VLOOKUP($A64,'8 Oct - LIVE LDS Data'!$A$3:$AAD$1504,79,FALSE))</f>
        <v>new plan to be prepared under new system</v>
      </c>
      <c r="I64" s="7561">
        <f>IF(VLOOKUP($A64,'8 Oct - LIVE LDS Data'!$A$3:$AAD$1504,30,FALSE)=0/1/1900,"",VLOOKUP($A64,'8 Oct - LIVE LDS Data'!$A$3:$AAD$1504,30,FALSE))</f>
        <v>45717</v>
      </c>
      <c r="J64" s="7562">
        <f>IF(VLOOKUP($A64,'8 Oct - LIVE LDS Data'!$A$3:$AAD$1504,33,FALSE)=0/1/1900,"",VLOOKUP($A64,'8 Oct - LIVE LDS Data'!$A$3:$AAD$1504,33,FALSE))</f>
        <v>46327</v>
      </c>
      <c r="K64" s="7562" t="str">
        <f>IF(VLOOKUP($A64,'8 Oct - LIVE LDS Data'!$A$3:$AAD$1504,34,FALSE)=0/1/1900,"",VLOOKUP($A64,'8 Oct - LIVE LDS Data'!$A$3:$AAD$1504,34,FALSE))</f>
        <v/>
      </c>
      <c r="L64" s="7562" t="str">
        <f>IF(VLOOKUP($A64,'8 Oct - LIVE LDS Data'!$A$3:$AAD$1504,40,FALSE)=0/1/1900,"",VLOOKUP($A64,'8 Oct - LIVE LDS Data'!$A$3:$AAD$1504,40,FALSE))</f>
        <v>Aug 2027</v>
      </c>
      <c r="M64" s="7562" t="str">
        <f>IF(VLOOKUP($A64,'8 Oct - LIVE LDS Data'!$A$3:$AAD$1504,41,FALSE)=0/1/1900,"",VLOOKUP($A64,'8 Oct - LIVE LDS Data'!$A$3:$AAD$1504,41,FALSE))</f>
        <v/>
      </c>
      <c r="N64" s="7562" t="str">
        <f>IF(VLOOKUP($A64,'8 Oct - LIVE LDS Data'!$A$3:$AAD$1504,47,FALSE)=0/1/1900,"",VLOOKUP($A64,'8 Oct - LIVE LDS Data'!$A$3:$AAD$1504,47,FALSE))</f>
        <v/>
      </c>
      <c r="O64" s="7562" t="str">
        <f>IF(VLOOKUP($A64,'8 Oct - LIVE LDS Data'!$A$3:$AAD$1504,48,FALSE)=0/1/1900,"",VLOOKUP($A64,'8 Oct - LIVE LDS Data'!$A$3:$AAD$1504,48,FALSE))</f>
        <v/>
      </c>
      <c r="P64" s="7562" t="str">
        <f>IF(VLOOKUP($A64,'8 Oct - LIVE LDS Data'!$A$3:$AAD$1504,54,FALSE)=0/1/1900,"",VLOOKUP($A64,'8 Oct - LIVE LDS Data'!$A$3:$AAD$1504,54,FALSE))</f>
        <v/>
      </c>
      <c r="Q64" s="7562" t="str">
        <f>IF(VLOOKUP($A64,'8 Oct - LIVE LDS Data'!$A$3:$AAD$1504,55,FALSE)=0/1/1900,"",VLOOKUP($A64,'8 Oct - LIVE LDS Data'!$A$3:$AAD$1504,55,FALSE))</f>
        <v/>
      </c>
      <c r="R64" s="7562">
        <f>IF(VLOOKUP($A64,'8 Oct - LIVE LDS Data'!$A$3:$AAD$1504,60,FALSE)=0/1/1900,"",VLOOKUP($A64,'8 Oct - LIVE LDS Data'!$A$3:$AAD$1504,60,FALSE))</f>
        <v>46874</v>
      </c>
      <c r="S64" s="7562" t="str">
        <f>IF(VLOOKUP($A64,'8 Oct - LIVE LDS Data'!$A$3:$AAD$1504,61,FALSE)=0/1/1900,"",VLOOKUP($A64,'8 Oct - LIVE LDS Data'!$A$3:$AAD$1504,61,FALSE))</f>
        <v/>
      </c>
      <c r="T64" s="7562">
        <f>IF(VLOOKUP($A64,'8 Oct - LIVE LDS Data'!$A$3:$AAD$1504,63,FALSE)=0/1/1900,"",VLOOKUP($A64,'8 Oct - LIVE LDS Data'!$A$3:$AAD$1504,63,FALSE))</f>
        <v>46966</v>
      </c>
      <c r="U64" s="7562" t="str">
        <f>IF(VLOOKUP($A64,'8 Oct - LIVE LDS Data'!$A$3:$AAD$1504,64,FALSE)=0/1/1900,"",VLOOKUP($A64,'8 Oct - LIVE LDS Data'!$A$3:$AAD$1504,64,FALSE))</f>
        <v/>
      </c>
      <c r="V64" s="7562" t="s">
        <v>3757</v>
      </c>
      <c r="W64" s="7562" t="s">
        <v>90</v>
      </c>
      <c r="X64" s="7564"/>
      <c r="Y64" s="7562"/>
      <c r="Z64" s="7562"/>
      <c r="AA64" s="7562"/>
      <c r="AB64" s="7562"/>
      <c r="AC64" s="7562"/>
      <c r="AD64" s="7562"/>
      <c r="AE64" s="7562"/>
      <c r="AF64" s="7562"/>
      <c r="AG64" s="7565" t="str">
        <f>IF(VLOOKUP($A64,'8 Oct - LIVE LDS Data'!$A$3:$AAD$1504,72,FALSE)=0/1/1900,"",VLOOKUP($A64,'8 Oct - LIVE LDS Data'!$A$3:$AAD$1504,72,FALSE))</f>
        <v/>
      </c>
      <c r="AH64" s="7565">
        <f>IF(VLOOKUP($A64,'8 Oct - LIVE LDS Data'!$A$3:$AAD$1504,73,FALSE)=0/1/1900,"",VLOOKUP($A64,'8 Oct - LIVE LDS Data'!$A$3:$AAD$1504,73,FALSE))</f>
        <v>45868</v>
      </c>
      <c r="AI64" s="7565" t="str">
        <f>IF(VLOOKUP($A64,'8 Oct - LIVE LDS Data'!$A$3:$AAD$1504,75,FALSE)=0/1/1900,"",VLOOKUP($A64,'8 Oct - LIVE LDS Data'!$A$3:$AAD$1504,75,FALSE))</f>
        <v/>
      </c>
      <c r="AJ64" s="7565">
        <f>IF(VLOOKUP($A64,'8 Oct - LIVE LDS Data'!$A$3:$AAD$1504,76,FALSE)=0/1/1900,"",VLOOKUP($A64,'8 Oct - LIVE LDS Data'!$A$3:$AAD$1504,76,FALSE))</f>
        <v>45868</v>
      </c>
    </row>
    <row r="65" spans="1:36" s="610" customFormat="1" ht="40" customHeight="1" x14ac:dyDescent="0.2">
      <c r="A65" s="2855" t="s">
        <v>1048</v>
      </c>
      <c r="B65" s="2855"/>
      <c r="C65" s="2855" t="s">
        <v>1049</v>
      </c>
      <c r="D65" s="7558" t="str">
        <f>IF(VLOOKUP($A65,'8 Oct - LIVE LDS Data'!$A$3:$AAD$1504,4,FALSE)=0/1/1900,"",VLOOKUP($A65,'8 Oct - LIVE LDS Data'!$A$3:$AAD$1504,4,FALSE))</f>
        <v xml:space="preserve">Local Plan Review </v>
      </c>
      <c r="E65" s="7559" t="str">
        <f>IF(VLOOKUP($A65,'8 Oct - LIVE LDS Data'!$A$3:$AAD$1504,8,FALSE)=0/1/1900,"",VLOOKUP($A65,'8 Oct - LIVE LDS Data'!$A$3:$AAD$1504,8,FALSE))</f>
        <v>N</v>
      </c>
      <c r="F65" s="7559" t="str">
        <f>IF(VLOOKUP($A65,'8 Oct - LIVE LDS Data'!$A$3:$AAD$1504,9,FALSE)=0/1/1900,"",VLOOKUP($A65,'8 Oct - LIVE LDS Data'!$A$3:$AAD$1504,9,FALSE))</f>
        <v>N</v>
      </c>
      <c r="G65" s="7560">
        <f>IF(VLOOKUP($A65,'8 Oct - LIVE LDS Data'!$A$3:$AAD$1504,10,FALSE)=0/1/1900,"",VLOOKUP($A65,'8 Oct - LIVE LDS Data'!$A$3:$AAD$1504,10,FALSE))</f>
        <v>43075</v>
      </c>
      <c r="H65" s="7314" t="str">
        <f>IF(VLOOKUP($A65,'8 Oct - LIVE LDS Data'!$A$3:$AAD$1504,79,FALSE)=0/1/1900,"",VLOOKUP($A65,'8 Oct - LIVE LDS Data'!$A$3:$AAD$1504,79,FALSE))</f>
        <v>Published</v>
      </c>
      <c r="I65" s="7561">
        <f>IF(VLOOKUP($A65,'8 Oct - LIVE LDS Data'!$A$3:$AAD$1504,30,FALSE)=0/1/1900,"",VLOOKUP($A65,'8 Oct - LIVE LDS Data'!$A$3:$AAD$1504,30,FALSE))</f>
        <v>45627</v>
      </c>
      <c r="J65" s="7562">
        <f>IF(VLOOKUP($A65,'8 Oct - LIVE LDS Data'!$A$3:$AAD$1504,33,FALSE)=0/1/1900,"",VLOOKUP($A65,'8 Oct - LIVE LDS Data'!$A$3:$AAD$1504,33,FALSE))</f>
        <v>45078</v>
      </c>
      <c r="K65" s="7562">
        <f>IF(VLOOKUP($A65,'8 Oct - LIVE LDS Data'!$A$3:$AAD$1504,34,FALSE)=0/1/1900,"",VLOOKUP($A65,'8 Oct - LIVE LDS Data'!$A$3:$AAD$1504,34,FALSE))</f>
        <v>45125</v>
      </c>
      <c r="L65" s="7562" t="str">
        <f>IF(VLOOKUP($A65,'8 Oct - LIVE LDS Data'!$A$3:$AAD$1504,40,FALSE)=0/1/1900,"",VLOOKUP($A65,'8 Oct - LIVE LDS Data'!$A$3:$AAD$1504,40,FALSE))</f>
        <v/>
      </c>
      <c r="M65" s="7562" t="str">
        <f>IF(VLOOKUP($A65,'8 Oct - LIVE LDS Data'!$A$3:$AAD$1504,41,FALSE)=0/1/1900,"",VLOOKUP($A65,'8 Oct - LIVE LDS Data'!$A$3:$AAD$1504,41,FALSE))</f>
        <v/>
      </c>
      <c r="N65" s="7562" t="str">
        <f>IF(VLOOKUP($A65,'8 Oct - LIVE LDS Data'!$A$3:$AAD$1504,47,FALSE)=0/1/1900,"",VLOOKUP($A65,'8 Oct - LIVE LDS Data'!$A$3:$AAD$1504,47,FALSE))</f>
        <v/>
      </c>
      <c r="O65" s="7562" t="str">
        <f>IF(VLOOKUP($A65,'8 Oct - LIVE LDS Data'!$A$3:$AAD$1504,48,FALSE)=0/1/1900,"",VLOOKUP($A65,'8 Oct - LIVE LDS Data'!$A$3:$AAD$1504,48,FALSE))</f>
        <v/>
      </c>
      <c r="P65" s="7562" t="str">
        <f>IF(VLOOKUP($A65,'8 Oct - LIVE LDS Data'!$A$3:$AAD$1504,54,FALSE)=0/1/1900,"",VLOOKUP($A65,'8 Oct - LIVE LDS Data'!$A$3:$AAD$1504,54,FALSE))</f>
        <v/>
      </c>
      <c r="Q65" s="7562" t="str">
        <f>IF(VLOOKUP($A65,'8 Oct - LIVE LDS Data'!$A$3:$AAD$1504,55,FALSE)=0/1/1900,"",VLOOKUP($A65,'8 Oct - LIVE LDS Data'!$A$3:$AAD$1504,55,FALSE))</f>
        <v/>
      </c>
      <c r="R65" s="7562">
        <f>IF(VLOOKUP($A65,'8 Oct - LIVE LDS Data'!$A$3:$AAD$1504,60,FALSE)=0/1/1900,"",VLOOKUP($A65,'8 Oct - LIVE LDS Data'!$A$3:$AAD$1504,60,FALSE))</f>
        <v>45658</v>
      </c>
      <c r="S65" s="7562">
        <f>IF(VLOOKUP($A65,'8 Oct - LIVE LDS Data'!$A$3:$AAD$1504,61,FALSE)=0/1/1900,"",VLOOKUP($A65,'8 Oct - LIVE LDS Data'!$A$3:$AAD$1504,61,FALSE))</f>
        <v>45677</v>
      </c>
      <c r="T65" s="7562">
        <f>IF(VLOOKUP($A65,'8 Oct - LIVE LDS Data'!$A$3:$AAD$1504,63,FALSE)=0/1/1900,"",VLOOKUP($A65,'8 Oct - LIVE LDS Data'!$A$3:$AAD$1504,63,FALSE))</f>
        <v>45778</v>
      </c>
      <c r="U65" s="7562" t="str">
        <f>IF(VLOOKUP($A65,'8 Oct - LIVE LDS Data'!$A$3:$AAD$1504,64,FALSE)=0/1/1900,"",VLOOKUP($A65,'8 Oct - LIVE LDS Data'!$A$3:$AAD$1504,64,FALSE))</f>
        <v/>
      </c>
      <c r="V65" s="7562" t="s">
        <v>3757</v>
      </c>
      <c r="W65" s="7562" t="s">
        <v>8106</v>
      </c>
      <c r="X65" s="7564"/>
      <c r="Y65" s="7562"/>
      <c r="Z65" s="7562"/>
      <c r="AA65" s="7562"/>
      <c r="AB65" s="7562"/>
      <c r="AC65" s="7562"/>
      <c r="AD65" s="7562"/>
      <c r="AE65" s="7562"/>
      <c r="AF65" s="7562"/>
      <c r="AG65" s="7565">
        <f>IF(VLOOKUP($A65,'8 Oct - LIVE LDS Data'!$A$3:$AAD$1504,72,FALSE)=0/1/1900,"",VLOOKUP($A65,'8 Oct - LIVE LDS Data'!$A$3:$AAD$1504,72,FALSE))</f>
        <v>45695</v>
      </c>
      <c r="AH65" s="7565">
        <f>IF(VLOOKUP($A65,'8 Oct - LIVE LDS Data'!$A$3:$AAD$1504,73,FALSE)=0/1/1900,"",VLOOKUP($A65,'8 Oct - LIVE LDS Data'!$A$3:$AAD$1504,73,FALSE))</f>
        <v>45664</v>
      </c>
      <c r="AI65" s="7565">
        <f>IF(VLOOKUP($A65,'8 Oct - LIVE LDS Data'!$A$3:$AAD$1504,75,FALSE)=0/1/1900,"",VLOOKUP($A65,'8 Oct - LIVE LDS Data'!$A$3:$AAD$1504,75,FALSE))</f>
        <v>45678</v>
      </c>
      <c r="AJ65" s="7565">
        <f>IF(VLOOKUP($A65,'8 Oct - LIVE LDS Data'!$A$3:$AAD$1504,76,FALSE)=0/1/1900,"",VLOOKUP($A65,'8 Oct - LIVE LDS Data'!$A$3:$AAD$1504,76,FALSE))</f>
        <v>45664</v>
      </c>
    </row>
    <row r="66" spans="1:36" s="610" customFormat="1" ht="40" customHeight="1" x14ac:dyDescent="0.2">
      <c r="A66" s="7568" t="s">
        <v>1068</v>
      </c>
      <c r="B66" s="7568" t="s">
        <v>1069</v>
      </c>
      <c r="C66" s="7568" t="s">
        <v>1069</v>
      </c>
      <c r="D66" s="7558" t="str">
        <f>IF(VLOOKUP($A66,'8 Oct - LIVE LDS Data'!$A$3:$AAD$1504,4,FALSE)=0/1/1900,"",VLOOKUP($A66,'8 Oct - LIVE LDS Data'!$A$3:$AAD$1504,4,FALSE))</f>
        <v>Crawley Borough Local Plan Review</v>
      </c>
      <c r="E66" s="7559" t="str">
        <f>IF(VLOOKUP($A66,'8 Oct - LIVE LDS Data'!$A$3:$AAD$1504,8,FALSE)=0/1/1900,"",VLOOKUP($A66,'8 Oct - LIVE LDS Data'!$A$3:$AAD$1504,8,FALSE))</f>
        <v>N</v>
      </c>
      <c r="F66" s="7559" t="str">
        <f>IF(VLOOKUP($A66,'8 Oct - LIVE LDS Data'!$A$3:$AAD$1504,9,FALSE)=0/1/1900,"",VLOOKUP($A66,'8 Oct - LIVE LDS Data'!$A$3:$AAD$1504,9,FALSE))</f>
        <v>N</v>
      </c>
      <c r="G66" s="7560">
        <f>IF(VLOOKUP($A66,'8 Oct - LIVE LDS Data'!$A$3:$AAD$1504,10,FALSE)=0/1/1900,"",VLOOKUP($A66,'8 Oct - LIVE LDS Data'!$A$3:$AAD$1504,10,FALSE))</f>
        <v>45581</v>
      </c>
      <c r="H66" s="7314" t="str">
        <f>IF(VLOOKUP($A66,'8 Oct - LIVE LDS Data'!$A$3:$AAD$1504,79,FALSE)=0/1/1900,"",VLOOKUP($A66,'8 Oct - LIVE LDS Data'!$A$3:$AAD$1504,79,FALSE))</f>
        <v>new plan to be prepared under new system</v>
      </c>
      <c r="I66" s="7561">
        <f>IF(VLOOKUP($A66,'8 Oct - LIVE LDS Data'!$A$3:$AAD$1504,30,FALSE)=0/1/1900,"",VLOOKUP($A66,'8 Oct - LIVE LDS Data'!$A$3:$AAD$1504,30,FALSE))</f>
        <v>45689</v>
      </c>
      <c r="J66" s="7562">
        <f>IF(VLOOKUP($A66,'8 Oct - LIVE LDS Data'!$A$3:$AAD$1504,33,FALSE)=0/1/1900,"",VLOOKUP($A66,'8 Oct - LIVE LDS Data'!$A$3:$AAD$1504,33,FALSE))</f>
        <v>46539</v>
      </c>
      <c r="K66" s="7562" t="str">
        <f>IF(VLOOKUP($A66,'8 Oct - LIVE LDS Data'!$A$3:$AAD$1504,34,FALSE)=0/1/1900,"",VLOOKUP($A66,'8 Oct - LIVE LDS Data'!$A$3:$AAD$1504,34,FALSE))</f>
        <v/>
      </c>
      <c r="L66" s="7562" t="str">
        <f>IF(VLOOKUP($A66,'8 Oct - LIVE LDS Data'!$A$3:$AAD$1504,40,FALSE)=0/1/1900,"",VLOOKUP($A66,'8 Oct - LIVE LDS Data'!$A$3:$AAD$1504,40,FALSE))</f>
        <v/>
      </c>
      <c r="M66" s="7562" t="str">
        <f>IF(VLOOKUP($A66,'8 Oct - LIVE LDS Data'!$A$3:$AAD$1504,41,FALSE)=0/1/1900,"",VLOOKUP($A66,'8 Oct - LIVE LDS Data'!$A$3:$AAD$1504,41,FALSE))</f>
        <v/>
      </c>
      <c r="N66" s="7562" t="str">
        <f>IF(VLOOKUP($A66,'8 Oct - LIVE LDS Data'!$A$3:$AAD$1504,47,FALSE)=0/1/1900,"",VLOOKUP($A66,'8 Oct - LIVE LDS Data'!$A$3:$AAD$1504,47,FALSE))</f>
        <v/>
      </c>
      <c r="O66" s="7562" t="str">
        <f>IF(VLOOKUP($A66,'8 Oct - LIVE LDS Data'!$A$3:$AAD$1504,48,FALSE)=0/1/1900,"",VLOOKUP($A66,'8 Oct - LIVE LDS Data'!$A$3:$AAD$1504,48,FALSE))</f>
        <v/>
      </c>
      <c r="P66" s="7562" t="str">
        <f>IF(VLOOKUP($A66,'8 Oct - LIVE LDS Data'!$A$3:$AAD$1504,54,FALSE)=0/1/1900,"",VLOOKUP($A66,'8 Oct - LIVE LDS Data'!$A$3:$AAD$1504,54,FALSE))</f>
        <v/>
      </c>
      <c r="Q66" s="7562" t="str">
        <f>IF(VLOOKUP($A66,'8 Oct - LIVE LDS Data'!$A$3:$AAD$1504,55,FALSE)=0/1/1900,"",VLOOKUP($A66,'8 Oct - LIVE LDS Data'!$A$3:$AAD$1504,55,FALSE))</f>
        <v/>
      </c>
      <c r="R66" s="7562">
        <f>IF(VLOOKUP($A66,'8 Oct - LIVE LDS Data'!$A$3:$AAD$1504,60,FALSE)=0/1/1900,"",VLOOKUP($A66,'8 Oct - LIVE LDS Data'!$A$3:$AAD$1504,60,FALSE))</f>
        <v>47027</v>
      </c>
      <c r="S66" s="7562" t="str">
        <f>IF(VLOOKUP($A66,'8 Oct - LIVE LDS Data'!$A$3:$AAD$1504,61,FALSE)=0/1/1900,"",VLOOKUP($A66,'8 Oct - LIVE LDS Data'!$A$3:$AAD$1504,61,FALSE))</f>
        <v/>
      </c>
      <c r="T66" s="7562">
        <f>IF(VLOOKUP($A66,'8 Oct - LIVE LDS Data'!$A$3:$AAD$1504,63,FALSE)=0/1/1900,"",VLOOKUP($A66,'8 Oct - LIVE LDS Data'!$A$3:$AAD$1504,63,FALSE))</f>
        <v>47119</v>
      </c>
      <c r="U66" s="7562" t="str">
        <f>IF(VLOOKUP($A66,'8 Oct - LIVE LDS Data'!$A$3:$AAD$1504,64,FALSE)=0/1/1900,"",VLOOKUP($A66,'8 Oct - LIVE LDS Data'!$A$3:$AAD$1504,64,FALSE))</f>
        <v/>
      </c>
      <c r="V66" s="7562" t="s">
        <v>3757</v>
      </c>
      <c r="W66" s="7562" t="s">
        <v>3757</v>
      </c>
      <c r="X66" s="7564"/>
      <c r="Y66" s="7562"/>
      <c r="Z66" s="7562"/>
      <c r="AA66" s="7562"/>
      <c r="AB66" s="7562"/>
      <c r="AC66" s="7562"/>
      <c r="AD66" s="7562" t="s">
        <v>8102</v>
      </c>
      <c r="AE66" s="7562"/>
      <c r="AF66" s="7562"/>
      <c r="AG66" s="7565">
        <f>IF(VLOOKUP($A66,'8 Oct - LIVE LDS Data'!$A$3:$AAD$1504,72,FALSE)=0/1/1900,"",VLOOKUP($A66,'8 Oct - LIVE LDS Data'!$A$3:$AAD$1504,72,FALSE))</f>
        <v>45664</v>
      </c>
      <c r="AH66" s="7565">
        <f>IF(VLOOKUP($A66,'8 Oct - LIVE LDS Data'!$A$3:$AAD$1504,73,FALSE)=0/1/1900,"",VLOOKUP($A66,'8 Oct - LIVE LDS Data'!$A$3:$AAD$1504,73,FALSE))</f>
        <v>45908</v>
      </c>
      <c r="AI66" s="7565">
        <f>IF(VLOOKUP($A66,'8 Oct - LIVE LDS Data'!$A$3:$AAD$1504,75,FALSE)=0/1/1900,"",VLOOKUP($A66,'8 Oct - LIVE LDS Data'!$A$3:$AAD$1504,75,FALSE))</f>
        <v>44932</v>
      </c>
      <c r="AJ66" s="7565">
        <f>IF(VLOOKUP($A66,'8 Oct - LIVE LDS Data'!$A$3:$AAD$1504,76,FALSE)=0/1/1900,"",VLOOKUP($A66,'8 Oct - LIVE LDS Data'!$A$3:$AAD$1504,76,FALSE))</f>
        <v>45908</v>
      </c>
    </row>
    <row r="67" spans="1:36" s="610" customFormat="1" ht="40" customHeight="1" x14ac:dyDescent="0.2">
      <c r="A67" s="2855" t="s">
        <v>1080</v>
      </c>
      <c r="B67" s="2910" t="s">
        <v>1081</v>
      </c>
      <c r="C67" s="2855" t="s">
        <v>1081</v>
      </c>
      <c r="D67" s="7558" t="str">
        <f>IF(VLOOKUP($A67,'8 Oct - LIVE LDS Data'!$A$3:$AAD$1504,4,FALSE)=0/1/1900,"",VLOOKUP($A67,'8 Oct - LIVE LDS Data'!$A$3:$AAD$1504,4,FALSE))</f>
        <v>Croydon Local Plan Partial Review</v>
      </c>
      <c r="E67" s="7559" t="str">
        <f>IF(VLOOKUP($A67,'8 Oct - LIVE LDS Data'!$A$3:$AAD$1504,8,FALSE)=0/1/1900,"",VLOOKUP($A67,'8 Oct - LIVE LDS Data'!$A$3:$AAD$1504,8,FALSE))</f>
        <v>N</v>
      </c>
      <c r="F67" s="7559" t="str">
        <f>IF(VLOOKUP($A67,'8 Oct - LIVE LDS Data'!$A$3:$AAD$1504,9,FALSE)=0/1/1900,"",VLOOKUP($A67,'8 Oct - LIVE LDS Data'!$A$3:$AAD$1504,9,FALSE))</f>
        <v>N</v>
      </c>
      <c r="G67" s="7560">
        <f>IF(VLOOKUP($A67,'8 Oct - LIVE LDS Data'!$A$3:$AAD$1504,10,FALSE)=0/1/1900,"",VLOOKUP($A67,'8 Oct - LIVE LDS Data'!$A$3:$AAD$1504,10,FALSE))</f>
        <v>43158</v>
      </c>
      <c r="H67" s="7314" t="str">
        <f>IF(VLOOKUP($A67,'8 Oct - LIVE LDS Data'!$A$3:$AAD$1504,79,FALSE)=0/1/1900,"",VLOOKUP($A67,'8 Oct - LIVE LDS Data'!$A$3:$AAD$1504,79,FALSE))</f>
        <v>Submitted Nov 2024</v>
      </c>
      <c r="I67" s="7561">
        <f>IF(VLOOKUP($A67,'8 Oct - LIVE LDS Data'!$A$3:$AAD$1504,30,FALSE)=0/1/1900,"",VLOOKUP($A67,'8 Oct - LIVE LDS Data'!$A$3:$AAD$1504,30,FALSE))</f>
        <v>45839</v>
      </c>
      <c r="J67" s="7562">
        <f>IF(VLOOKUP($A67,'8 Oct - LIVE LDS Data'!$A$3:$AAD$1504,33,FALSE)=0/1/1900,"",VLOOKUP($A67,'8 Oct - LIVE LDS Data'!$A$3:$AAD$1504,33,FALSE))</f>
        <v>43739</v>
      </c>
      <c r="K67" s="7562">
        <f>IF(VLOOKUP($A67,'8 Oct - LIVE LDS Data'!$A$3:$AAD$1504,34,FALSE)=0/1/1900,"",VLOOKUP($A67,'8 Oct - LIVE LDS Data'!$A$3:$AAD$1504,34,FALSE))</f>
        <v>43770</v>
      </c>
      <c r="L67" s="7562" t="str">
        <f>IF(VLOOKUP($A67,'8 Oct - LIVE LDS Data'!$A$3:$AAD$1504,40,FALSE)=0/1/1900,"",VLOOKUP($A67,'8 Oct - LIVE LDS Data'!$A$3:$AAD$1504,40,FALSE))</f>
        <v/>
      </c>
      <c r="M67" s="7562" t="str">
        <f>IF(VLOOKUP($A67,'8 Oct - LIVE LDS Data'!$A$3:$AAD$1504,41,FALSE)=0/1/1900,"",VLOOKUP($A67,'8 Oct - LIVE LDS Data'!$A$3:$AAD$1504,41,FALSE))</f>
        <v/>
      </c>
      <c r="N67" s="7562" t="str">
        <f>IF(VLOOKUP($A67,'8 Oct - LIVE LDS Data'!$A$3:$AAD$1504,47,FALSE)=0/1/1900,"",VLOOKUP($A67,'8 Oct - LIVE LDS Data'!$A$3:$AAD$1504,47,FALSE))</f>
        <v/>
      </c>
      <c r="O67" s="7562" t="str">
        <f>IF(VLOOKUP($A67,'8 Oct - LIVE LDS Data'!$A$3:$AAD$1504,48,FALSE)=0/1/1900,"",VLOOKUP($A67,'8 Oct - LIVE LDS Data'!$A$3:$AAD$1504,48,FALSE))</f>
        <v/>
      </c>
      <c r="P67" s="7562" t="str">
        <f>IF(VLOOKUP($A67,'8 Oct - LIVE LDS Data'!$A$3:$AAD$1504,54,FALSE)=0/1/1900,"",VLOOKUP($A67,'8 Oct - LIVE LDS Data'!$A$3:$AAD$1504,54,FALSE))</f>
        <v/>
      </c>
      <c r="Q67" s="7562" t="str">
        <f>IF(VLOOKUP($A67,'8 Oct - LIVE LDS Data'!$A$3:$AAD$1504,55,FALSE)=0/1/1900,"",VLOOKUP($A67,'8 Oct - LIVE LDS Data'!$A$3:$AAD$1504,55,FALSE))</f>
        <v/>
      </c>
      <c r="R67" s="7562">
        <f>IF(VLOOKUP($A67,'8 Oct - LIVE LDS Data'!$A$3:$AAD$1504,60,FALSE)=0/1/1900,"",VLOOKUP($A67,'8 Oct - LIVE LDS Data'!$A$3:$AAD$1504,60,FALSE))</f>
        <v>44317</v>
      </c>
      <c r="S67" s="7562" t="str">
        <f>IF(VLOOKUP($A67,'8 Oct - LIVE LDS Data'!$A$3:$AAD$1504,61,FALSE)=0/1/1900,"",VLOOKUP($A67,'8 Oct - LIVE LDS Data'!$A$3:$AAD$1504,61,FALSE))</f>
        <v>Jan 2022
July 2024</v>
      </c>
      <c r="T67" s="7562">
        <f>IF(VLOOKUP($A67,'8 Oct - LIVE LDS Data'!$A$3:$AAD$1504,63,FALSE)=0/1/1900,"",VLOOKUP($A67,'8 Oct - LIVE LDS Data'!$A$3:$AAD$1504,63,FALSE))</f>
        <v>45627</v>
      </c>
      <c r="U67" s="7562">
        <f>IF(VLOOKUP($A67,'8 Oct - LIVE LDS Data'!$A$3:$AAD$1504,64,FALSE)=0/1/1900,"",VLOOKUP($A67,'8 Oct - LIVE LDS Data'!$A$3:$AAD$1504,64,FALSE))</f>
        <v>45625</v>
      </c>
      <c r="V67" s="7562" t="s">
        <v>3757</v>
      </c>
      <c r="W67" s="7562" t="s">
        <v>3757</v>
      </c>
      <c r="X67" s="7564"/>
      <c r="Y67" s="7562"/>
      <c r="Z67" s="7562"/>
      <c r="AA67" s="7562"/>
      <c r="AB67" s="7562"/>
      <c r="AC67" s="7562"/>
      <c r="AD67" s="7562"/>
      <c r="AE67" s="7562"/>
      <c r="AF67" s="7562"/>
      <c r="AG67" s="7565">
        <f>IF(VLOOKUP($A67,'8 Oct - LIVE LDS Data'!$A$3:$AAD$1504,72,FALSE)=0/1/1900,"",VLOOKUP($A67,'8 Oct - LIVE LDS Data'!$A$3:$AAD$1504,72,FALSE))</f>
        <v>45320</v>
      </c>
      <c r="AH67" s="7565">
        <f>IF(VLOOKUP($A67,'8 Oct - LIVE LDS Data'!$A$3:$AAD$1504,73,FALSE)=0/1/1900,"",VLOOKUP($A67,'8 Oct - LIVE LDS Data'!$A$3:$AAD$1504,73,FALSE))</f>
        <v>45951</v>
      </c>
      <c r="AI67" s="7565" t="str">
        <f>IF(VLOOKUP($A67,'8 Oct - LIVE LDS Data'!$A$3:$AAD$1504,75,FALSE)=0/1/1900,"",VLOOKUP($A67,'8 Oct - LIVE LDS Data'!$A$3:$AAD$1504,75,FALSE))</f>
        <v/>
      </c>
      <c r="AJ67" s="7565">
        <f>IF(VLOOKUP($A67,'8 Oct - LIVE LDS Data'!$A$3:$AAD$1504,76,FALSE)=0/1/1900,"",VLOOKUP($A67,'8 Oct - LIVE LDS Data'!$A$3:$AAD$1504,76,FALSE))</f>
        <v>45951</v>
      </c>
    </row>
    <row r="68" spans="1:36" s="610" customFormat="1" ht="40" customHeight="1" x14ac:dyDescent="0.2">
      <c r="A68" s="7566" t="s">
        <v>1095</v>
      </c>
      <c r="B68" s="7566"/>
      <c r="C68" s="2861" t="s">
        <v>1096</v>
      </c>
      <c r="D68" s="7558" t="str">
        <f>IF(VLOOKUP($A68,'8 Oct - LIVE LDS Data'!$A$3:$AAD$1504,4,FALSE)=0/1/1900,"",VLOOKUP($A68,'8 Oct - LIVE LDS Data'!$A$3:$AAD$1504,4,FALSE))</f>
        <v>Cumberland Local Plan</v>
      </c>
      <c r="E68" s="7559" t="str">
        <f>IF(VLOOKUP($A68,'8 Oct - LIVE LDS Data'!$A$3:$AAD$1504,8,FALSE)=0/1/1900,"",VLOOKUP($A68,'8 Oct - LIVE LDS Data'!$A$3:$AAD$1504,8,FALSE))</f>
        <v>N</v>
      </c>
      <c r="F68" s="7559" t="str">
        <f>IF(VLOOKUP($A68,'8 Oct - LIVE LDS Data'!$A$3:$AAD$1504,9,FALSE)=0/1/1900,"",VLOOKUP($A68,'8 Oct - LIVE LDS Data'!$A$3:$AAD$1504,9,FALSE))</f>
        <v>N</v>
      </c>
      <c r="G68" s="7560" t="str">
        <f>IF(VLOOKUP($A68,'8 Oct - LIVE LDS Data'!$A$3:$AAD$1504,10,FALSE)=0/1/1900,"",VLOOKUP($A68,'8 Oct - LIVE LDS Data'!$A$3:$AAD$1504,10,FALSE))</f>
        <v>new LPA</v>
      </c>
      <c r="H68" s="7314" t="str">
        <f>IF(VLOOKUP($A68,'8 Oct - LIVE LDS Data'!$A$3:$AAD$1504,79,FALSE)=0/1/1900,"",VLOOKUP($A68,'8 Oct - LIVE LDS Data'!$A$3:$AAD$1504,79,FALSE))</f>
        <v>Reg 18 ongoing</v>
      </c>
      <c r="I68" s="7561">
        <f>IF(VLOOKUP($A68,'8 Oct - LIVE LDS Data'!$A$3:$AAD$1504,30,FALSE)=0/1/1900,"",VLOOKUP($A68,'8 Oct - LIVE LDS Data'!$A$3:$AAD$1504,30,FALSE))</f>
        <v>45352</v>
      </c>
      <c r="J68" s="7562">
        <f>IF(VLOOKUP($A68,'8 Oct - LIVE LDS Data'!$A$3:$AAD$1504,33,FALSE)=0/1/1900,"",VLOOKUP($A68,'8 Oct - LIVE LDS Data'!$A$3:$AAD$1504,33,FALSE))</f>
        <v>45717</v>
      </c>
      <c r="K68" s="7562">
        <f>IF(VLOOKUP($A68,'8 Oct - LIVE LDS Data'!$A$3:$AAD$1504,34,FALSE)=0/1/1900,"",VLOOKUP($A68,'8 Oct - LIVE LDS Data'!$A$3:$AAD$1504,34,FALSE))</f>
        <v>45901</v>
      </c>
      <c r="L68" s="7562" t="str">
        <f>IF(VLOOKUP($A68,'8 Oct - LIVE LDS Data'!$A$3:$AAD$1504,40,FALSE)=0/1/1900,"",VLOOKUP($A68,'8 Oct - LIVE LDS Data'!$A$3:$AAD$1504,40,FALSE))</f>
        <v/>
      </c>
      <c r="M68" s="7562" t="str">
        <f>IF(VLOOKUP($A68,'8 Oct - LIVE LDS Data'!$A$3:$AAD$1504,41,FALSE)=0/1/1900,"",VLOOKUP($A68,'8 Oct - LIVE LDS Data'!$A$3:$AAD$1504,41,FALSE))</f>
        <v/>
      </c>
      <c r="N68" s="7562" t="str">
        <f>IF(VLOOKUP($A68,'8 Oct - LIVE LDS Data'!$A$3:$AAD$1504,47,FALSE)=0/1/1900,"",VLOOKUP($A68,'8 Oct - LIVE LDS Data'!$A$3:$AAD$1504,47,FALSE))</f>
        <v/>
      </c>
      <c r="O68" s="7562" t="str">
        <f>IF(VLOOKUP($A68,'8 Oct - LIVE LDS Data'!$A$3:$AAD$1504,48,FALSE)=0/1/1900,"",VLOOKUP($A68,'8 Oct - LIVE LDS Data'!$A$3:$AAD$1504,48,FALSE))</f>
        <v/>
      </c>
      <c r="P68" s="7562" t="str">
        <f>IF(VLOOKUP($A68,'8 Oct - LIVE LDS Data'!$A$3:$AAD$1504,54,FALSE)=0/1/1900,"",VLOOKUP($A68,'8 Oct - LIVE LDS Data'!$A$3:$AAD$1504,54,FALSE))</f>
        <v/>
      </c>
      <c r="Q68" s="7562" t="str">
        <f>IF(VLOOKUP($A68,'8 Oct - LIVE LDS Data'!$A$3:$AAD$1504,55,FALSE)=0/1/1900,"",VLOOKUP($A68,'8 Oct - LIVE LDS Data'!$A$3:$AAD$1504,55,FALSE))</f>
        <v/>
      </c>
      <c r="R68" s="7562">
        <f>IF(VLOOKUP($A68,'8 Oct - LIVE LDS Data'!$A$3:$AAD$1504,60,FALSE)=0/1/1900,"",VLOOKUP($A68,'8 Oct - LIVE LDS Data'!$A$3:$AAD$1504,60,FALSE))</f>
        <v>46447</v>
      </c>
      <c r="S68" s="7562"/>
      <c r="T68" s="7562">
        <f>IF(VLOOKUP($A68,'8 Oct - LIVE LDS Data'!$A$3:$AAD$1504,63,FALSE)=0/1/1900,"",VLOOKUP($A68,'8 Oct - LIVE LDS Data'!$A$3:$AAD$1504,63,FALSE))</f>
        <v>46539</v>
      </c>
      <c r="U68" s="7562" t="str">
        <f>IF(VLOOKUP($A68,'8 Oct - LIVE LDS Data'!$A$3:$AAD$1504,64,FALSE)=0/1/1900,"",VLOOKUP($A68,'8 Oct - LIVE LDS Data'!$A$3:$AAD$1504,64,FALSE))</f>
        <v/>
      </c>
      <c r="V68" s="7562" t="s">
        <v>3757</v>
      </c>
      <c r="W68" s="7562" t="s">
        <v>226</v>
      </c>
      <c r="X68" s="7564"/>
      <c r="Y68" s="7562"/>
      <c r="Z68" s="7562"/>
      <c r="AA68" s="7562"/>
      <c r="AB68" s="7562"/>
      <c r="AC68" s="7562"/>
      <c r="AD68" s="7562"/>
      <c r="AE68" s="7562"/>
      <c r="AF68" s="7562"/>
      <c r="AG68" s="7565">
        <f>IF(VLOOKUP($A68,'8 Oct - LIVE LDS Data'!$A$3:$AAD$1504,72,FALSE)=0/1/1900,"",VLOOKUP($A68,'8 Oct - LIVE LDS Data'!$A$3:$AAD$1504,72,FALSE))</f>
        <v>45562</v>
      </c>
      <c r="AH68" s="7565">
        <f>IF(VLOOKUP($A68,'8 Oct - LIVE LDS Data'!$A$3:$AAD$1504,73,FALSE)=0/1/1900,"",VLOOKUP($A68,'8 Oct - LIVE LDS Data'!$A$3:$AAD$1504,73,FALSE))</f>
        <v>45932</v>
      </c>
      <c r="AI68" s="7565" t="str">
        <f>IF(VLOOKUP($A68,'8 Oct - LIVE LDS Data'!$A$3:$AAD$1504,75,FALSE)=0/1/1900,"",VLOOKUP($A68,'8 Oct - LIVE LDS Data'!$A$3:$AAD$1504,75,FALSE))</f>
        <v/>
      </c>
      <c r="AJ68" s="7565">
        <f>IF(VLOOKUP($A68,'8 Oct - LIVE LDS Data'!$A$3:$AAD$1504,76,FALSE)=0/1/1900,"",VLOOKUP($A68,'8 Oct - LIVE LDS Data'!$A$3:$AAD$1504,76,FALSE))</f>
        <v>45932</v>
      </c>
    </row>
    <row r="69" spans="1:36" s="610" customFormat="1" ht="40" customHeight="1" x14ac:dyDescent="0.2">
      <c r="A69" s="2855" t="s">
        <v>1118</v>
      </c>
      <c r="B69" s="2855"/>
      <c r="C69" s="2857" t="s">
        <v>1106</v>
      </c>
      <c r="D69" s="7558" t="str">
        <f>IF(VLOOKUP($A69,'8 Oct - LIVE LDS Data'!$A$3:$AAD$1504,4,FALSE)=0/1/1900,"",VLOOKUP($A69,'8 Oct - LIVE LDS Data'!$A$3:$AAD$1504,4,FALSE))</f>
        <v>Dacorum Local Plan 2026 - 2041</v>
      </c>
      <c r="E69" s="7559" t="str">
        <f>IF(VLOOKUP($A69,'8 Oct - LIVE LDS Data'!$A$3:$AAD$1504,8,FALSE)=0/1/1900,"",VLOOKUP($A69,'8 Oct - LIVE LDS Data'!$A$3:$AAD$1504,8,FALSE))</f>
        <v>N</v>
      </c>
      <c r="F69" s="7559" t="str">
        <f>IF(VLOOKUP($A69,'8 Oct - LIVE LDS Data'!$A$3:$AAD$1504,9,FALSE)=0/1/1900,"",VLOOKUP($A69,'8 Oct - LIVE LDS Data'!$A$3:$AAD$1504,9,FALSE))</f>
        <v>N</v>
      </c>
      <c r="G69" s="7560">
        <f>IF(VLOOKUP($A69,'8 Oct - LIVE LDS Data'!$A$3:$AAD$1504,10,FALSE)=0/1/1900,"",VLOOKUP($A69,'8 Oct - LIVE LDS Data'!$A$3:$AAD$1504,10,FALSE))</f>
        <v>41542</v>
      </c>
      <c r="H69" s="7314" t="str">
        <f>IF(VLOOKUP($A69,'8 Oct - LIVE LDS Data'!$A$3:$AAD$1504,79,FALSE)=0/1/1900,"",VLOOKUP($A69,'8 Oct - LIVE LDS Data'!$A$3:$AAD$1504,79,FALSE))</f>
        <v>Submitted</v>
      </c>
      <c r="I69" s="7561">
        <f>IF(VLOOKUP($A69,'8 Oct - LIVE LDS Data'!$A$3:$AAD$1504,30,FALSE)=0/1/1900,"",VLOOKUP($A69,'8 Oct - LIVE LDS Data'!$A$3:$AAD$1504,30,FALSE))</f>
        <v>45224</v>
      </c>
      <c r="J69" s="7562">
        <f>IF(VLOOKUP($A69,'8 Oct - LIVE LDS Data'!$A$3:$AAD$1504,33,FALSE)=0/1/1900,"",VLOOKUP($A69,'8 Oct - LIVE LDS Data'!$A$3:$AAD$1504,33,FALSE))</f>
        <v>43040</v>
      </c>
      <c r="K69" s="7562">
        <f>IF(VLOOKUP($A69,'8 Oct - LIVE LDS Data'!$A$3:$AAD$1504,34,FALSE)=0/1/1900,"",VLOOKUP($A69,'8 Oct - LIVE LDS Data'!$A$3:$AAD$1504,34,FALSE))</f>
        <v>43040</v>
      </c>
      <c r="L69" s="7562">
        <f>IF(VLOOKUP($A69,'8 Oct - LIVE LDS Data'!$A$3:$AAD$1504,40,FALSE)=0/1/1900,"",VLOOKUP($A69,'8 Oct - LIVE LDS Data'!$A$3:$AAD$1504,40,FALSE))</f>
        <v>44136</v>
      </c>
      <c r="M69" s="7562">
        <f>IF(VLOOKUP($A69,'8 Oct - LIVE LDS Data'!$A$3:$AAD$1504,41,FALSE)=0/1/1900,"",VLOOKUP($A69,'8 Oct - LIVE LDS Data'!$A$3:$AAD$1504,41,FALSE))</f>
        <v>44136</v>
      </c>
      <c r="N69" s="7562">
        <f>IF(VLOOKUP($A69,'8 Oct - LIVE LDS Data'!$A$3:$AAD$1504,47,FALSE)=0/1/1900,"",VLOOKUP($A69,'8 Oct - LIVE LDS Data'!$A$3:$AAD$1504,47,FALSE))</f>
        <v>45078</v>
      </c>
      <c r="O69" s="7562">
        <f>IF(VLOOKUP($A69,'8 Oct - LIVE LDS Data'!$A$3:$AAD$1504,48,FALSE)=0/1/1900,"",VLOOKUP($A69,'8 Oct - LIVE LDS Data'!$A$3:$AAD$1504,48,FALSE))</f>
        <v>45229</v>
      </c>
      <c r="P69" s="7562" t="str">
        <f>IF(VLOOKUP($A69,'8 Oct - LIVE LDS Data'!$A$3:$AAD$1504,54,FALSE)=0/1/1900,"",VLOOKUP($A69,'8 Oct - LIVE LDS Data'!$A$3:$AAD$1504,54,FALSE))</f>
        <v/>
      </c>
      <c r="Q69" s="7562" t="str">
        <f>IF(VLOOKUP($A69,'8 Oct - LIVE LDS Data'!$A$3:$AAD$1504,55,FALSE)=0/1/1900,"",VLOOKUP($A69,'8 Oct - LIVE LDS Data'!$A$3:$AAD$1504,55,FALSE))</f>
        <v/>
      </c>
      <c r="R69" s="7562">
        <f>IF(VLOOKUP($A69,'8 Oct - LIVE LDS Data'!$A$3:$AAD$1504,60,FALSE)=0/1/1900,"",VLOOKUP($A69,'8 Oct - LIVE LDS Data'!$A$3:$AAD$1504,60,FALSE))</f>
        <v>45566</v>
      </c>
      <c r="S69" s="7562">
        <f>IF(VLOOKUP($A69,'8 Oct - LIVE LDS Data'!$A$3:$AAD$1504,61,FALSE)=0/1/1900,"",VLOOKUP($A69,'8 Oct - LIVE LDS Data'!$A$3:$AAD$1504,61,FALSE))</f>
        <v>45600</v>
      </c>
      <c r="T69" s="7562">
        <f>IF(VLOOKUP($A69,'8 Oct - LIVE LDS Data'!$A$3:$AAD$1504,63,FALSE)=0/1/1900,"",VLOOKUP($A69,'8 Oct - LIVE LDS Data'!$A$3:$AAD$1504,63,FALSE))</f>
        <v>45717</v>
      </c>
      <c r="U69" s="7562">
        <f>IF(VLOOKUP($A69,'8 Oct - LIVE LDS Data'!$A$3:$AAD$1504,64,FALSE)=0/1/1900,"",VLOOKUP($A69,'8 Oct - LIVE LDS Data'!$A$3:$AAD$1504,64,FALSE))</f>
        <v>45727</v>
      </c>
      <c r="V69" s="7562" t="s">
        <v>3757</v>
      </c>
      <c r="W69" s="7562" t="s">
        <v>3757</v>
      </c>
      <c r="X69" s="7564"/>
      <c r="Y69" s="7562"/>
      <c r="Z69" s="7562"/>
      <c r="AA69" s="7562"/>
      <c r="AB69" s="7562"/>
      <c r="AC69" s="7562"/>
      <c r="AD69" s="7562"/>
      <c r="AE69" s="7562"/>
      <c r="AF69" s="7562"/>
      <c r="AG69" s="7565">
        <f>IF(VLOOKUP($A69,'8 Oct - LIVE LDS Data'!$A$3:$AAD$1504,72,FALSE)=0/1/1900,"",VLOOKUP($A69,'8 Oct - LIVE LDS Data'!$A$3:$AAD$1504,72,FALSE))</f>
        <v>45575</v>
      </c>
      <c r="AH69" s="7565">
        <f>IF(VLOOKUP($A69,'8 Oct - LIVE LDS Data'!$A$3:$AAD$1504,73,FALSE)=0/1/1900,"",VLOOKUP($A69,'8 Oct - LIVE LDS Data'!$A$3:$AAD$1504,73,FALSE))</f>
        <v>45272</v>
      </c>
      <c r="AI69" s="7565">
        <f>IF(VLOOKUP($A69,'8 Oct - LIVE LDS Data'!$A$3:$AAD$1504,75,FALSE)=0/1/1900,"",VLOOKUP($A69,'8 Oct - LIVE LDS Data'!$A$3:$AAD$1504,75,FALSE))</f>
        <v>45575</v>
      </c>
      <c r="AJ69" s="7565">
        <f>IF(VLOOKUP($A69,'8 Oct - LIVE LDS Data'!$A$3:$AAD$1504,76,FALSE)=0/1/1900,"",VLOOKUP($A69,'8 Oct - LIVE LDS Data'!$A$3:$AAD$1504,76,FALSE))</f>
        <v>45687</v>
      </c>
    </row>
    <row r="70" spans="1:36" s="610" customFormat="1" ht="40" customHeight="1" x14ac:dyDescent="0.2">
      <c r="A70" s="7566" t="s">
        <v>1130</v>
      </c>
      <c r="B70" s="7566"/>
      <c r="C70" s="7566" t="s">
        <v>1131</v>
      </c>
      <c r="D70" s="7558" t="str">
        <f>IF(VLOOKUP($A70,'8 Oct - LIVE LDS Data'!$A$3:$AAD$1504,4,FALSE)=0/1/1900,"",VLOOKUP($A70,'8 Oct - LIVE LDS Data'!$A$3:$AAD$1504,4,FALSE))</f>
        <v>Darlington Local Plan Review 2026-2042</v>
      </c>
      <c r="E70" s="7559" t="str">
        <f>IF(VLOOKUP($A70,'8 Oct - LIVE LDS Data'!$A$3:$AAD$1504,8,FALSE)=0/1/1900,"",VLOOKUP($A70,'8 Oct - LIVE LDS Data'!$A$3:$AAD$1504,8,FALSE))</f>
        <v>N</v>
      </c>
      <c r="F70" s="7559" t="str">
        <f>IF(VLOOKUP($A70,'8 Oct - LIVE LDS Data'!$A$3:$AAD$1504,9,FALSE)=0/1/1900,"",VLOOKUP($A70,'8 Oct - LIVE LDS Data'!$A$3:$AAD$1504,9,FALSE))</f>
        <v>N</v>
      </c>
      <c r="G70" s="7560">
        <f>IF(VLOOKUP($A70,'8 Oct - LIVE LDS Data'!$A$3:$AAD$1504,10,FALSE)=0/1/1900,"",VLOOKUP($A70,'8 Oct - LIVE LDS Data'!$A$3:$AAD$1504,10,FALSE))</f>
        <v>44609</v>
      </c>
      <c r="H70" s="7314" t="str">
        <f>IF(VLOOKUP($A70,'8 Oct - LIVE LDS Data'!$A$3:$AAD$1504,79,FALSE)=0/1/1900,"",VLOOKUP($A70,'8 Oct - LIVE LDS Data'!$A$3:$AAD$1504,79,FALSE))</f>
        <v>Reg 18 yet to start</v>
      </c>
      <c r="I70" s="7561">
        <f>IF(VLOOKUP($A70,'8 Oct - LIVE LDS Data'!$A$3:$AAD$1504,30,FALSE)=0/1/1900,"",VLOOKUP($A70,'8 Oct - LIVE LDS Data'!$A$3:$AAD$1504,30,FALSE))</f>
        <v>45689</v>
      </c>
      <c r="J70" s="7562">
        <f>IF(VLOOKUP($A70,'8 Oct - LIVE LDS Data'!$A$3:$AAD$1504,33,FALSE)=0/1/1900,"",VLOOKUP($A70,'8 Oct - LIVE LDS Data'!$A$3:$AAD$1504,33,FALSE))</f>
        <v>45901</v>
      </c>
      <c r="K70" s="7562" t="str">
        <f>IF(VLOOKUP($A70,'8 Oct - LIVE LDS Data'!$A$3:$AAD$1504,34,FALSE)=0/1/1900,"",VLOOKUP($A70,'8 Oct - LIVE LDS Data'!$A$3:$AAD$1504,34,FALSE))</f>
        <v/>
      </c>
      <c r="L70" s="7562" t="str">
        <f>IF(VLOOKUP($A70,'8 Oct - LIVE LDS Data'!$A$3:$AAD$1504,40,FALSE)=0/1/1900,"",VLOOKUP($A70,'8 Oct - LIVE LDS Data'!$A$3:$AAD$1504,40,FALSE))</f>
        <v/>
      </c>
      <c r="M70" s="7562" t="str">
        <f>IF(VLOOKUP($A70,'8 Oct - LIVE LDS Data'!$A$3:$AAD$1504,41,FALSE)=0/1/1900,"",VLOOKUP($A70,'8 Oct - LIVE LDS Data'!$A$3:$AAD$1504,41,FALSE))</f>
        <v/>
      </c>
      <c r="N70" s="7562" t="str">
        <f>IF(VLOOKUP($A70,'8 Oct - LIVE LDS Data'!$A$3:$AAD$1504,47,FALSE)=0/1/1900,"",VLOOKUP($A70,'8 Oct - LIVE LDS Data'!$A$3:$AAD$1504,47,FALSE))</f>
        <v/>
      </c>
      <c r="O70" s="7562" t="str">
        <f>IF(VLOOKUP($A70,'8 Oct - LIVE LDS Data'!$A$3:$AAD$1504,48,FALSE)=0/1/1900,"",VLOOKUP($A70,'8 Oct - LIVE LDS Data'!$A$3:$AAD$1504,48,FALSE))</f>
        <v/>
      </c>
      <c r="P70" s="7562" t="str">
        <f>IF(VLOOKUP($A70,'8 Oct - LIVE LDS Data'!$A$3:$AAD$1504,54,FALSE)=0/1/1900,"",VLOOKUP($A70,'8 Oct - LIVE LDS Data'!$A$3:$AAD$1504,54,FALSE))</f>
        <v/>
      </c>
      <c r="Q70" s="7562" t="str">
        <f>IF(VLOOKUP($A70,'8 Oct - LIVE LDS Data'!$A$3:$AAD$1504,55,FALSE)=0/1/1900,"",VLOOKUP($A70,'8 Oct - LIVE LDS Data'!$A$3:$AAD$1504,55,FALSE))</f>
        <v/>
      </c>
      <c r="R70" s="7562">
        <f>IF(VLOOKUP($A70,'8 Oct - LIVE LDS Data'!$A$3:$AAD$1504,60,FALSE)=0/1/1900,"",VLOOKUP($A70,'8 Oct - LIVE LDS Data'!$A$3:$AAD$1504,60,FALSE))</f>
        <v>46082</v>
      </c>
      <c r="S70" s="7562"/>
      <c r="T70" s="7562">
        <f>IF(VLOOKUP($A70,'8 Oct - LIVE LDS Data'!$A$3:$AAD$1504,63,FALSE)=0/1/1900,"",VLOOKUP($A70,'8 Oct - LIVE LDS Data'!$A$3:$AAD$1504,63,FALSE))</f>
        <v>46266</v>
      </c>
      <c r="U70" s="7562" t="str">
        <f>IF(VLOOKUP($A70,'8 Oct - LIVE LDS Data'!$A$3:$AAD$1504,64,FALSE)=0/1/1900,"",VLOOKUP($A70,'8 Oct - LIVE LDS Data'!$A$3:$AAD$1504,64,FALSE))</f>
        <v/>
      </c>
      <c r="V70" s="7562" t="s">
        <v>90</v>
      </c>
      <c r="W70" s="7562" t="s">
        <v>226</v>
      </c>
      <c r="X70" s="7564"/>
      <c r="Y70" s="7562"/>
      <c r="Z70" s="7562"/>
      <c r="AA70" s="7562"/>
      <c r="AB70" s="7562"/>
      <c r="AC70" s="7562"/>
      <c r="AD70" s="7562"/>
      <c r="AE70" s="7562"/>
      <c r="AF70" s="7562"/>
      <c r="AG70" s="7565">
        <f>IF(VLOOKUP($A70,'8 Oct - LIVE LDS Data'!$A$3:$AAD$1504,72,FALSE)=0/1/1900,"",VLOOKUP($A70,'8 Oct - LIVE LDS Data'!$A$3:$AAD$1504,72,FALSE))</f>
        <v>44687</v>
      </c>
      <c r="AH70" s="7565">
        <f>IF(VLOOKUP($A70,'8 Oct - LIVE LDS Data'!$A$3:$AAD$1504,73,FALSE)=0/1/1900,"",VLOOKUP($A70,'8 Oct - LIVE LDS Data'!$A$3:$AAD$1504,73,FALSE))</f>
        <v>45701</v>
      </c>
      <c r="AI70" s="7565">
        <f>IF(VLOOKUP($A70,'8 Oct - LIVE LDS Data'!$A$3:$AAD$1504,75,FALSE)=0/1/1900,"",VLOOKUP($A70,'8 Oct - LIVE LDS Data'!$A$3:$AAD$1504,75,FALSE))</f>
        <v>45635</v>
      </c>
      <c r="AJ70" s="7565">
        <f>IF(VLOOKUP($A70,'8 Oct - LIVE LDS Data'!$A$3:$AAD$1504,76,FALSE)=0/1/1900,"",VLOOKUP($A70,'8 Oct - LIVE LDS Data'!$A$3:$AAD$1504,76,FALSE))</f>
        <v>45701</v>
      </c>
    </row>
    <row r="71" spans="1:36" s="610" customFormat="1" ht="40" customHeight="1" x14ac:dyDescent="0.2">
      <c r="A71" s="7568" t="s">
        <v>1139</v>
      </c>
      <c r="B71" s="7568" t="s">
        <v>1140</v>
      </c>
      <c r="C71" s="7568" t="s">
        <v>1140</v>
      </c>
      <c r="D71" s="7558" t="str">
        <f>IF(VLOOKUP($A71,'8 Oct - LIVE LDS Data'!$A$3:$AAD$1504,4,FALSE)=0/1/1900,"",VLOOKUP($A71,'8 Oct - LIVE LDS Data'!$A$3:$AAD$1504,4,FALSE))</f>
        <v>Dartford Local Plan</v>
      </c>
      <c r="E71" s="7559" t="str">
        <f>IF(VLOOKUP($A71,'8 Oct - LIVE LDS Data'!$A$3:$AAD$1504,8,FALSE)=0/1/1900,"",VLOOKUP($A71,'8 Oct - LIVE LDS Data'!$A$3:$AAD$1504,8,FALSE))</f>
        <v>N</v>
      </c>
      <c r="F71" s="7559" t="str">
        <f>IF(VLOOKUP($A71,'8 Oct - LIVE LDS Data'!$A$3:$AAD$1504,9,FALSE)=0/1/1900,"",VLOOKUP($A71,'8 Oct - LIVE LDS Data'!$A$3:$AAD$1504,9,FALSE))</f>
        <v>N</v>
      </c>
      <c r="G71" s="7560">
        <f>IF(VLOOKUP($A71,'8 Oct - LIVE LDS Data'!$A$3:$AAD$1504,10,FALSE)=0/1/1900,"",VLOOKUP($A71,'8 Oct - LIVE LDS Data'!$A$3:$AAD$1504,10,FALSE))</f>
        <v>45404</v>
      </c>
      <c r="H71" s="7314" t="str">
        <f>IF(VLOOKUP($A71,'8 Oct - LIVE LDS Data'!$A$3:$AAD$1504,79,FALSE)=0/1/1900,"",VLOOKUP($A71,'8 Oct - LIVE LDS Data'!$A$3:$AAD$1504,79,FALSE))</f>
        <v>new plan to be prepared under new system</v>
      </c>
      <c r="I71" s="7561" t="str">
        <f>IF(VLOOKUP($A71,'8 Oct - LIVE LDS Data'!$A$3:$AAD$1504,30,FALSE)=0/1/1900,"",VLOOKUP($A71,'8 Oct - LIVE LDS Data'!$A$3:$AAD$1504,30,FALSE))</f>
        <v/>
      </c>
      <c r="J71" s="7562" t="str">
        <f>IF(VLOOKUP($A71,'8 Oct - LIVE LDS Data'!$A$3:$AAD$1504,33,FALSE)=0/1/1900,"",VLOOKUP($A71,'8 Oct - LIVE LDS Data'!$A$3:$AAD$1504,33,FALSE))</f>
        <v/>
      </c>
      <c r="K71" s="7562" t="str">
        <f>IF(VLOOKUP($A71,'8 Oct - LIVE LDS Data'!$A$3:$AAD$1504,34,FALSE)=0/1/1900,"",VLOOKUP($A71,'8 Oct - LIVE LDS Data'!$A$3:$AAD$1504,34,FALSE))</f>
        <v/>
      </c>
      <c r="L71" s="7562" t="str">
        <f>IF(VLOOKUP($A71,'8 Oct - LIVE LDS Data'!$A$3:$AAD$1504,40,FALSE)=0/1/1900,"",VLOOKUP($A71,'8 Oct - LIVE LDS Data'!$A$3:$AAD$1504,40,FALSE))</f>
        <v/>
      </c>
      <c r="M71" s="7562" t="str">
        <f>IF(VLOOKUP($A71,'8 Oct - LIVE LDS Data'!$A$3:$AAD$1504,41,FALSE)=0/1/1900,"",VLOOKUP($A71,'8 Oct - LIVE LDS Data'!$A$3:$AAD$1504,41,FALSE))</f>
        <v/>
      </c>
      <c r="N71" s="7562" t="str">
        <f>IF(VLOOKUP($A71,'8 Oct - LIVE LDS Data'!$A$3:$AAD$1504,47,FALSE)=0/1/1900,"",VLOOKUP($A71,'8 Oct - LIVE LDS Data'!$A$3:$AAD$1504,47,FALSE))</f>
        <v/>
      </c>
      <c r="O71" s="7562" t="str">
        <f>IF(VLOOKUP($A71,'8 Oct - LIVE LDS Data'!$A$3:$AAD$1504,48,FALSE)=0/1/1900,"",VLOOKUP($A71,'8 Oct - LIVE LDS Data'!$A$3:$AAD$1504,48,FALSE))</f>
        <v/>
      </c>
      <c r="P71" s="7562" t="str">
        <f>IF(VLOOKUP($A71,'8 Oct - LIVE LDS Data'!$A$3:$AAD$1504,54,FALSE)=0/1/1900,"",VLOOKUP($A71,'8 Oct - LIVE LDS Data'!$A$3:$AAD$1504,54,FALSE))</f>
        <v/>
      </c>
      <c r="Q71" s="7562" t="str">
        <f>IF(VLOOKUP($A71,'8 Oct - LIVE LDS Data'!$A$3:$AAD$1504,55,FALSE)=0/1/1900,"",VLOOKUP($A71,'8 Oct - LIVE LDS Data'!$A$3:$AAD$1504,55,FALSE))</f>
        <v/>
      </c>
      <c r="R71" s="7562" t="str">
        <f>IF(VLOOKUP($A71,'8 Oct - LIVE LDS Data'!$A$3:$AAD$1504,60,FALSE)=0/1/1900,"",VLOOKUP($A71,'8 Oct - LIVE LDS Data'!$A$3:$AAD$1504,60,FALSE))</f>
        <v/>
      </c>
      <c r="S71" s="7562" t="str">
        <f>IF(VLOOKUP($A71,'8 Oct - LIVE LDS Data'!$A$3:$AAD$1504,61,FALSE)=0/1/1900,"",VLOOKUP($A71,'8 Oct - LIVE LDS Data'!$A$3:$AAD$1504,61,FALSE))</f>
        <v/>
      </c>
      <c r="T71" s="7562" t="str">
        <f>IF(VLOOKUP($A71,'8 Oct - LIVE LDS Data'!$A$3:$AAD$1504,63,FALSE)=0/1/1900,"",VLOOKUP($A71,'8 Oct - LIVE LDS Data'!$A$3:$AAD$1504,63,FALSE))</f>
        <v/>
      </c>
      <c r="U71" s="7562" t="str">
        <f>IF(VLOOKUP($A71,'8 Oct - LIVE LDS Data'!$A$3:$AAD$1504,64,FALSE)=0/1/1900,"",VLOOKUP($A71,'8 Oct - LIVE LDS Data'!$A$3:$AAD$1504,64,FALSE))</f>
        <v/>
      </c>
      <c r="V71" s="7562" t="s">
        <v>3757</v>
      </c>
      <c r="W71" s="7562" t="s">
        <v>3757</v>
      </c>
      <c r="X71" s="7564"/>
      <c r="Y71" s="7562"/>
      <c r="Z71" s="7562"/>
      <c r="AA71" s="7562"/>
      <c r="AB71" s="7562"/>
      <c r="AC71" s="7562"/>
      <c r="AD71" s="7562" t="s">
        <v>8102</v>
      </c>
      <c r="AE71" s="7562"/>
      <c r="AF71" s="7562"/>
      <c r="AG71" s="7565">
        <f>IF(VLOOKUP($A71,'8 Oct - LIVE LDS Data'!$A$3:$AAD$1504,72,FALSE)=0/1/1900,"",VLOOKUP($A71,'8 Oct - LIVE LDS Data'!$A$3:$AAD$1504,72,FALSE))</f>
        <v>44257</v>
      </c>
      <c r="AH71" s="7565" t="str">
        <f>IF(VLOOKUP($A71,'8 Oct - LIVE LDS Data'!$A$3:$AAD$1504,73,FALSE)=0/1/1900,"",VLOOKUP($A71,'8 Oct - LIVE LDS Data'!$A$3:$AAD$1504,73,FALSE))</f>
        <v/>
      </c>
      <c r="AI71" s="7565" t="str">
        <f>IF(VLOOKUP($A71,'8 Oct - LIVE LDS Data'!$A$3:$AAD$1504,75,FALSE)=0/1/1900,"",VLOOKUP($A71,'8 Oct - LIVE LDS Data'!$A$3:$AAD$1504,75,FALSE))</f>
        <v/>
      </c>
      <c r="AJ71" s="7565">
        <f>IF(VLOOKUP($A71,'8 Oct - LIVE LDS Data'!$A$3:$AAD$1504,76,FALSE)=0/1/1900,"",VLOOKUP($A71,'8 Oct - LIVE LDS Data'!$A$3:$AAD$1504,76,FALSE))</f>
        <v>45413</v>
      </c>
    </row>
    <row r="72" spans="1:36" s="610" customFormat="1" ht="40" customHeight="1" x14ac:dyDescent="0.2">
      <c r="A72" s="7569" t="s">
        <v>1144</v>
      </c>
      <c r="B72" s="7569"/>
      <c r="C72" s="7569" t="s">
        <v>4185</v>
      </c>
      <c r="D72" s="7558" t="str">
        <f>IF(VLOOKUP($A72,'8 Oct - LIVE LDS Data'!$A$3:$AAD$1504,4,FALSE)=0/1/1900,"",VLOOKUP($A72,'8 Oct - LIVE LDS Data'!$A$3:$AAD$1504,4,FALSE))</f>
        <v>Dartmoor National Park Local Plan</v>
      </c>
      <c r="E72" s="7559" t="str">
        <f>IF(VLOOKUP($A72,'8 Oct - LIVE LDS Data'!$A$3:$AAD$1504,8,FALSE)=0/1/1900,"",VLOOKUP($A72,'8 Oct - LIVE LDS Data'!$A$3:$AAD$1504,8,FALSE))</f>
        <v>N</v>
      </c>
      <c r="F72" s="7559" t="str">
        <f>IF(VLOOKUP($A72,'8 Oct - LIVE LDS Data'!$A$3:$AAD$1504,9,FALSE)=0/1/1900,"",VLOOKUP($A72,'8 Oct - LIVE LDS Data'!$A$3:$AAD$1504,9,FALSE))</f>
        <v>N</v>
      </c>
      <c r="G72" s="7560">
        <f>IF(VLOOKUP($A72,'8 Oct - LIVE LDS Data'!$A$3:$AAD$1504,10,FALSE)=0/1/1900,"",VLOOKUP($A72,'8 Oct - LIVE LDS Data'!$A$3:$AAD$1504,10,FALSE))</f>
        <v>44533</v>
      </c>
      <c r="H72" s="7314" t="str">
        <f>IF(VLOOKUP($A72,'8 Oct - LIVE LDS Data'!$A$3:$AAD$1504,79,FALSE)=0/1/1900,"",VLOOKUP($A72,'8 Oct - LIVE LDS Data'!$A$3:$AAD$1504,79,FALSE))</f>
        <v>new plan to be prepared under new system</v>
      </c>
      <c r="I72" s="7561">
        <f>IF(VLOOKUP($A72,'8 Oct - LIVE LDS Data'!$A$3:$AAD$1504,30,FALSE)=0/1/1900,"",VLOOKUP($A72,'8 Oct - LIVE LDS Data'!$A$3:$AAD$1504,30,FALSE))</f>
        <v>45689</v>
      </c>
      <c r="J72" s="7562" t="str">
        <f>IF(VLOOKUP($A72,'8 Oct - LIVE LDS Data'!$A$3:$AAD$1504,33,FALSE)=0/1/1900,"",VLOOKUP($A72,'8 Oct - LIVE LDS Data'!$A$3:$AAD$1504,33,FALSE))</f>
        <v>2028/29</v>
      </c>
      <c r="K72" s="7562" t="str">
        <f>IF(VLOOKUP($A72,'8 Oct - LIVE LDS Data'!$A$3:$AAD$1504,34,FALSE)=0/1/1900,"",VLOOKUP($A72,'8 Oct - LIVE LDS Data'!$A$3:$AAD$1504,34,FALSE))</f>
        <v/>
      </c>
      <c r="L72" s="7562" t="str">
        <f>IF(VLOOKUP($A72,'8 Oct - LIVE LDS Data'!$A$3:$AAD$1504,40,FALSE)=0/1/1900,"",VLOOKUP($A72,'8 Oct - LIVE LDS Data'!$A$3:$AAD$1504,40,FALSE))</f>
        <v/>
      </c>
      <c r="M72" s="7562" t="str">
        <f>IF(VLOOKUP($A72,'8 Oct - LIVE LDS Data'!$A$3:$AAD$1504,41,FALSE)=0/1/1900,"",VLOOKUP($A72,'8 Oct - LIVE LDS Data'!$A$3:$AAD$1504,41,FALSE))</f>
        <v/>
      </c>
      <c r="N72" s="7562" t="str">
        <f>IF(VLOOKUP($A72,'8 Oct - LIVE LDS Data'!$A$3:$AAD$1504,47,FALSE)=0/1/1900,"",VLOOKUP($A72,'8 Oct - LIVE LDS Data'!$A$3:$AAD$1504,47,FALSE))</f>
        <v/>
      </c>
      <c r="O72" s="7562" t="str">
        <f>IF(VLOOKUP($A72,'8 Oct - LIVE LDS Data'!$A$3:$AAD$1504,48,FALSE)=0/1/1900,"",VLOOKUP($A72,'8 Oct - LIVE LDS Data'!$A$3:$AAD$1504,48,FALSE))</f>
        <v/>
      </c>
      <c r="P72" s="7562" t="str">
        <f>IF(VLOOKUP($A72,'8 Oct - LIVE LDS Data'!$A$3:$AAD$1504,54,FALSE)=0/1/1900,"",VLOOKUP($A72,'8 Oct - LIVE LDS Data'!$A$3:$AAD$1504,54,FALSE))</f>
        <v/>
      </c>
      <c r="Q72" s="7562" t="str">
        <f>IF(VLOOKUP($A72,'8 Oct - LIVE LDS Data'!$A$3:$AAD$1504,55,FALSE)=0/1/1900,"",VLOOKUP($A72,'8 Oct - LIVE LDS Data'!$A$3:$AAD$1504,55,FALSE))</f>
        <v/>
      </c>
      <c r="R72" s="7562" t="str">
        <f>IF(VLOOKUP($A72,'8 Oct - LIVE LDS Data'!$A$3:$AAD$1504,60,FALSE)=0/1/1900,"",VLOOKUP($A72,'8 Oct - LIVE LDS Data'!$A$3:$AAD$1504,60,FALSE))</f>
        <v>2030/31</v>
      </c>
      <c r="S72" s="7562" t="str">
        <f>IF(VLOOKUP($A72,'8 Oct - LIVE LDS Data'!$A$3:$AAD$1504,61,FALSE)=0/1/1900,"",VLOOKUP($A72,'8 Oct - LIVE LDS Data'!$A$3:$AAD$1504,61,FALSE))</f>
        <v/>
      </c>
      <c r="T72" s="7562" t="str">
        <f>IF(VLOOKUP($A72,'8 Oct - LIVE LDS Data'!$A$3:$AAD$1504,63,FALSE)=0/1/1900,"",VLOOKUP($A72,'8 Oct - LIVE LDS Data'!$A$3:$AAD$1504,63,FALSE))</f>
        <v>2031/32</v>
      </c>
      <c r="U72" s="7562" t="str">
        <f>IF(VLOOKUP($A72,'8 Oct - LIVE LDS Data'!$A$3:$AAD$1504,64,FALSE)=0/1/1900,"",VLOOKUP($A72,'8 Oct - LIVE LDS Data'!$A$3:$AAD$1504,64,FALSE))</f>
        <v/>
      </c>
      <c r="V72" s="7562" t="s">
        <v>90</v>
      </c>
      <c r="W72" s="7562" t="s">
        <v>226</v>
      </c>
      <c r="X72" s="7564"/>
      <c r="Y72" s="7562"/>
      <c r="Z72" s="7562"/>
      <c r="AA72" s="7562"/>
      <c r="AB72" s="7562"/>
      <c r="AC72" s="7562"/>
      <c r="AD72" s="7562"/>
      <c r="AE72" s="7562"/>
      <c r="AF72" s="7562"/>
      <c r="AG72" s="7565">
        <f>IF(VLOOKUP($A72,'8 Oct - LIVE LDS Data'!$A$3:$AAD$1504,72,FALSE)=0/1/1900,"",VLOOKUP($A72,'8 Oct - LIVE LDS Data'!$A$3:$AAD$1504,72,FALSE))</f>
        <v>45320</v>
      </c>
      <c r="AH72" s="7565">
        <f>IF(VLOOKUP($A72,'8 Oct - LIVE LDS Data'!$A$3:$AAD$1504,73,FALSE)=0/1/1900,"",VLOOKUP($A72,'8 Oct - LIVE LDS Data'!$A$3:$AAD$1504,73,FALSE))</f>
        <v>45908</v>
      </c>
      <c r="AI72" s="7565" t="str">
        <f>IF(VLOOKUP($A72,'8 Oct - LIVE LDS Data'!$A$3:$AAD$1504,75,FALSE)=0/1/1900,"",VLOOKUP($A72,'8 Oct - LIVE LDS Data'!$A$3:$AAD$1504,75,FALSE))</f>
        <v/>
      </c>
      <c r="AJ72" s="7565">
        <f>IF(VLOOKUP($A72,'8 Oct - LIVE LDS Data'!$A$3:$AAD$1504,76,FALSE)=0/1/1900,"",VLOOKUP($A72,'8 Oct - LIVE LDS Data'!$A$3:$AAD$1504,76,FALSE))</f>
        <v>45908</v>
      </c>
    </row>
    <row r="73" spans="1:36" s="610" customFormat="1" ht="40" customHeight="1" x14ac:dyDescent="0.2">
      <c r="A73" s="2855" t="s">
        <v>1171</v>
      </c>
      <c r="B73" s="2855"/>
      <c r="C73" s="2855" t="s">
        <v>1172</v>
      </c>
      <c r="D73" s="7558" t="str">
        <f>IF(VLOOKUP($A73,'8 Oct - LIVE LDS Data'!$A$3:$AAD$1504,4,FALSE)=0/1/1900,"",VLOOKUP($A73,'8 Oct - LIVE LDS Data'!$A$3:$AAD$1504,4,FALSE))</f>
        <v>Derby Local Plan update</v>
      </c>
      <c r="E73" s="7559" t="str">
        <f>IF(VLOOKUP($A73,'8 Oct - LIVE LDS Data'!$A$3:$AAD$1504,8,FALSE)=0/1/1900,"",VLOOKUP($A73,'8 Oct - LIVE LDS Data'!$A$3:$AAD$1504,8,FALSE))</f>
        <v>N</v>
      </c>
      <c r="F73" s="7559" t="str">
        <f>IF(VLOOKUP($A73,'8 Oct - LIVE LDS Data'!$A$3:$AAD$1504,9,FALSE)=0/1/1900,"",VLOOKUP($A73,'8 Oct - LIVE LDS Data'!$A$3:$AAD$1504,9,FALSE))</f>
        <v>N</v>
      </c>
      <c r="G73" s="7560">
        <f>IF(VLOOKUP($A73,'8 Oct - LIVE LDS Data'!$A$3:$AAD$1504,10,FALSE)=0/1/1900,"",VLOOKUP($A73,'8 Oct - LIVE LDS Data'!$A$3:$AAD$1504,10,FALSE))</f>
        <v>42760</v>
      </c>
      <c r="H73" s="7314" t="str">
        <f>IF(VLOOKUP($A73,'8 Oct - LIVE LDS Data'!$A$3:$AAD$1504,79,FALSE)=0/1/1900,"",VLOOKUP($A73,'8 Oct - LIVE LDS Data'!$A$3:$AAD$1504,79,FALSE))</f>
        <v>Reg 18 yet to start</v>
      </c>
      <c r="I73" s="7561">
        <f>IF(VLOOKUP($A73,'8 Oct - LIVE LDS Data'!$A$3:$AAD$1504,30,FALSE)=0/1/1900,"",VLOOKUP($A73,'8 Oct - LIVE LDS Data'!$A$3:$AAD$1504,30,FALSE))</f>
        <v>45139</v>
      </c>
      <c r="J73" s="7562">
        <f>IF(VLOOKUP($A73,'8 Oct - LIVE LDS Data'!$A$3:$AAD$1504,33,FALSE)=0/1/1900,"",VLOOKUP($A73,'8 Oct - LIVE LDS Data'!$A$3:$AAD$1504,33,FALSE))</f>
        <v>45413</v>
      </c>
      <c r="K73" s="7562" t="str">
        <f>IF(VLOOKUP($A73,'8 Oct - LIVE LDS Data'!$A$3:$AAD$1504,34,FALSE)=0/1/1900,"",VLOOKUP($A73,'8 Oct - LIVE LDS Data'!$A$3:$AAD$1504,34,FALSE))</f>
        <v/>
      </c>
      <c r="L73" s="7562" t="str">
        <f>IF(VLOOKUP($A73,'8 Oct - LIVE LDS Data'!$A$3:$AAD$1504,40,FALSE)=0/1/1900,"",VLOOKUP($A73,'8 Oct - LIVE LDS Data'!$A$3:$AAD$1504,40,FALSE))</f>
        <v/>
      </c>
      <c r="M73" s="7562" t="str">
        <f>IF(VLOOKUP($A73,'8 Oct - LIVE LDS Data'!$A$3:$AAD$1504,41,FALSE)=0/1/1900,"",VLOOKUP($A73,'8 Oct - LIVE LDS Data'!$A$3:$AAD$1504,41,FALSE))</f>
        <v/>
      </c>
      <c r="N73" s="7562" t="str">
        <f>IF(VLOOKUP($A73,'8 Oct - LIVE LDS Data'!$A$3:$AAD$1504,47,FALSE)=0/1/1900,"",VLOOKUP($A73,'8 Oct - LIVE LDS Data'!$A$3:$AAD$1504,47,FALSE))</f>
        <v/>
      </c>
      <c r="O73" s="7562" t="str">
        <f>IF(VLOOKUP($A73,'8 Oct - LIVE LDS Data'!$A$3:$AAD$1504,48,FALSE)=0/1/1900,"",VLOOKUP($A73,'8 Oct - LIVE LDS Data'!$A$3:$AAD$1504,48,FALSE))</f>
        <v/>
      </c>
      <c r="P73" s="7562" t="str">
        <f>IF(VLOOKUP($A73,'8 Oct - LIVE LDS Data'!$A$3:$AAD$1504,54,FALSE)=0/1/1900,"",VLOOKUP($A73,'8 Oct - LIVE LDS Data'!$A$3:$AAD$1504,54,FALSE))</f>
        <v/>
      </c>
      <c r="Q73" s="7562" t="str">
        <f>IF(VLOOKUP($A73,'8 Oct - LIVE LDS Data'!$A$3:$AAD$1504,55,FALSE)=0/1/1900,"",VLOOKUP($A73,'8 Oct - LIVE LDS Data'!$A$3:$AAD$1504,55,FALSE))</f>
        <v/>
      </c>
      <c r="R73" s="7562">
        <f>IF(VLOOKUP($A73,'8 Oct - LIVE LDS Data'!$A$3:$AAD$1504,60,FALSE)=0/1/1900,"",VLOOKUP($A73,'8 Oct - LIVE LDS Data'!$A$3:$AAD$1504,60,FALSE))</f>
        <v>45689</v>
      </c>
      <c r="S73" s="7562" t="str">
        <f>IF(VLOOKUP($A73,'8 Oct - LIVE LDS Data'!$A$3:$AAD$1504,61,FALSE)=0/1/1900,"",VLOOKUP($A73,'8 Oct - LIVE LDS Data'!$A$3:$AAD$1504,61,FALSE))</f>
        <v/>
      </c>
      <c r="T73" s="7562">
        <f>IF(VLOOKUP($A73,'8 Oct - LIVE LDS Data'!$A$3:$AAD$1504,63,FALSE)=0/1/1900,"",VLOOKUP($A73,'8 Oct - LIVE LDS Data'!$A$3:$AAD$1504,63,FALSE))</f>
        <v>45901</v>
      </c>
      <c r="U73" s="7562" t="str">
        <f>IF(VLOOKUP($A73,'8 Oct - LIVE LDS Data'!$A$3:$AAD$1504,64,FALSE)=0/1/1900,"",VLOOKUP($A73,'8 Oct - LIVE LDS Data'!$A$3:$AAD$1504,64,FALSE))</f>
        <v/>
      </c>
      <c r="V73" s="7562" t="s">
        <v>3757</v>
      </c>
      <c r="W73" s="7562" t="s">
        <v>90</v>
      </c>
      <c r="X73" s="7564"/>
      <c r="Y73" s="7562"/>
      <c r="Z73" s="7562"/>
      <c r="AA73" s="7562"/>
      <c r="AB73" s="7562"/>
      <c r="AC73" s="7562"/>
      <c r="AD73" s="7562"/>
      <c r="AE73" s="7562"/>
      <c r="AF73" s="7562"/>
      <c r="AG73" s="7565">
        <f>IF(VLOOKUP($A73,'8 Oct - LIVE LDS Data'!$A$3:$AAD$1504,72,FALSE)=0/1/1900,"",VLOOKUP($A73,'8 Oct - LIVE LDS Data'!$A$3:$AAD$1504,72,FALSE))</f>
        <v>45595</v>
      </c>
      <c r="AH73" s="7565">
        <f>IF(VLOOKUP($A73,'8 Oct - LIVE LDS Data'!$A$3:$AAD$1504,73,FALSE)=0/1/1900,"",VLOOKUP($A73,'8 Oct - LIVE LDS Data'!$A$3:$AAD$1504,73,FALSE))</f>
        <v>45320</v>
      </c>
      <c r="AI73" s="7565">
        <f>IF(VLOOKUP($A73,'8 Oct - LIVE LDS Data'!$A$3:$AAD$1504,75,FALSE)=0/1/1900,"",VLOOKUP($A73,'8 Oct - LIVE LDS Data'!$A$3:$AAD$1504,75,FALSE))</f>
        <v>45427</v>
      </c>
      <c r="AJ73" s="7565">
        <f>IF(VLOOKUP($A73,'8 Oct - LIVE LDS Data'!$A$3:$AAD$1504,76,FALSE)=0/1/1900,"",VLOOKUP($A73,'8 Oct - LIVE LDS Data'!$A$3:$AAD$1504,76,FALSE))</f>
        <v>45686</v>
      </c>
    </row>
    <row r="74" spans="1:36" s="610" customFormat="1" ht="40" customHeight="1" x14ac:dyDescent="0.2">
      <c r="A74" s="2855" t="s">
        <v>1178</v>
      </c>
      <c r="B74" s="2855"/>
      <c r="C74" s="2855" t="s">
        <v>1179</v>
      </c>
      <c r="D74" s="7558" t="str">
        <f>IF(VLOOKUP($A74,'8 Oct - LIVE LDS Data'!$A$3:$AAD$1504,4,FALSE)=0/1/1900,"",VLOOKUP($A74,'8 Oct - LIVE LDS Data'!$A$3:$AAD$1504,4,FALSE))</f>
        <v>Local Plan Review</v>
      </c>
      <c r="E74" s="7559" t="str">
        <f>IF(VLOOKUP($A74,'8 Oct - LIVE LDS Data'!$A$3:$AAD$1504,8,FALSE)=0/1/1900,"",VLOOKUP($A74,'8 Oct - LIVE LDS Data'!$A$3:$AAD$1504,8,FALSE))</f>
        <v>N</v>
      </c>
      <c r="F74" s="7559" t="str">
        <f>IF(VLOOKUP($A74,'8 Oct - LIVE LDS Data'!$A$3:$AAD$1504,9,FALSE)=0/1/1900,"",VLOOKUP($A74,'8 Oct - LIVE LDS Data'!$A$3:$AAD$1504,9,FALSE))</f>
        <v>N</v>
      </c>
      <c r="G74" s="7560">
        <f>IF(VLOOKUP($A74,'8 Oct - LIVE LDS Data'!$A$3:$AAD$1504,10,FALSE)=0/1/1900,"",VLOOKUP($A74,'8 Oct - LIVE LDS Data'!$A$3:$AAD$1504,10,FALSE))</f>
        <v>43076</v>
      </c>
      <c r="H74" s="7314" t="str">
        <f>IF(VLOOKUP($A74,'8 Oct - LIVE LDS Data'!$A$3:$AAD$1504,79,FALSE)=0/1/1900,"",VLOOKUP($A74,'8 Oct - LIVE LDS Data'!$A$3:$AAD$1504,79,FALSE))</f>
        <v>Reg 18 yet to start</v>
      </c>
      <c r="I74" s="7561">
        <f>IF(VLOOKUP($A74,'8 Oct - LIVE LDS Data'!$A$3:$AAD$1504,30,FALSE)=0/1/1900,"",VLOOKUP($A74,'8 Oct - LIVE LDS Data'!$A$3:$AAD$1504,30,FALSE))</f>
        <v>45658</v>
      </c>
      <c r="J74" s="7562">
        <f>IF(VLOOKUP($A74,'8 Oct - LIVE LDS Data'!$A$3:$AAD$1504,33,FALSE)=0/1/1900,"",VLOOKUP($A74,'8 Oct - LIVE LDS Data'!$A$3:$AAD$1504,33,FALSE))</f>
        <v>45352</v>
      </c>
      <c r="K74" s="7562">
        <f>IF(VLOOKUP($A74,'8 Oct - LIVE LDS Data'!$A$3:$AAD$1504,34,FALSE)=0/1/1900,"",VLOOKUP($A74,'8 Oct - LIVE LDS Data'!$A$3:$AAD$1504,34,FALSE))</f>
        <v>45421</v>
      </c>
      <c r="L74" s="7562">
        <f>IF(VLOOKUP($A74,'8 Oct - LIVE LDS Data'!$A$3:$AAD$1504,40,FALSE)=0/1/1900,"",VLOOKUP($A74,'8 Oct - LIVE LDS Data'!$A$3:$AAD$1504,40,FALSE))</f>
        <v>46023</v>
      </c>
      <c r="M74" s="7562" t="str">
        <f>IF(VLOOKUP($A74,'8 Oct - LIVE LDS Data'!$A$3:$AAD$1504,41,FALSE)=0/1/1900,"",VLOOKUP($A74,'8 Oct - LIVE LDS Data'!$A$3:$AAD$1504,41,FALSE))</f>
        <v/>
      </c>
      <c r="N74" s="7562" t="str">
        <f>IF(VLOOKUP($A74,'8 Oct - LIVE LDS Data'!$A$3:$AAD$1504,47,FALSE)=0/1/1900,"",VLOOKUP($A74,'8 Oct - LIVE LDS Data'!$A$3:$AAD$1504,47,FALSE))</f>
        <v/>
      </c>
      <c r="O74" s="7562" t="str">
        <f>IF(VLOOKUP($A74,'8 Oct - LIVE LDS Data'!$A$3:$AAD$1504,48,FALSE)=0/1/1900,"",VLOOKUP($A74,'8 Oct - LIVE LDS Data'!$A$3:$AAD$1504,48,FALSE))</f>
        <v/>
      </c>
      <c r="P74" s="7562" t="str">
        <f>IF(VLOOKUP($A74,'8 Oct - LIVE LDS Data'!$A$3:$AAD$1504,54,FALSE)=0/1/1900,"",VLOOKUP($A74,'8 Oct - LIVE LDS Data'!$A$3:$AAD$1504,54,FALSE))</f>
        <v/>
      </c>
      <c r="Q74" s="7562" t="str">
        <f>IF(VLOOKUP($A74,'8 Oct - LIVE LDS Data'!$A$3:$AAD$1504,55,FALSE)=0/1/1900,"",VLOOKUP($A74,'8 Oct - LIVE LDS Data'!$A$3:$AAD$1504,55,FALSE))</f>
        <v/>
      </c>
      <c r="R74" s="7562">
        <f>IF(VLOOKUP($A74,'8 Oct - LIVE LDS Data'!$A$3:$AAD$1504,60,FALSE)=0/1/1900,"",VLOOKUP($A74,'8 Oct - LIVE LDS Data'!$A$3:$AAD$1504,60,FALSE))</f>
        <v>46235</v>
      </c>
      <c r="S74" s="7562" t="str">
        <f>IF(VLOOKUP($A74,'8 Oct - LIVE LDS Data'!$A$3:$AAD$1504,61,FALSE)=0/1/1900,"",VLOOKUP($A74,'8 Oct - LIVE LDS Data'!$A$3:$AAD$1504,61,FALSE))</f>
        <v/>
      </c>
      <c r="T74" s="7562">
        <f>IF(VLOOKUP($A74,'8 Oct - LIVE LDS Data'!$A$3:$AAD$1504,63,FALSE)=0/1/1900,"",VLOOKUP($A74,'8 Oct - LIVE LDS Data'!$A$3:$AAD$1504,63,FALSE))</f>
        <v>46357</v>
      </c>
      <c r="U74" s="7562" t="str">
        <f>IF(VLOOKUP($A74,'8 Oct - LIVE LDS Data'!$A$3:$AAD$1504,64,FALSE)=0/1/1900,"",VLOOKUP($A74,'8 Oct - LIVE LDS Data'!$A$3:$AAD$1504,64,FALSE))</f>
        <v/>
      </c>
      <c r="V74" s="7562" t="s">
        <v>3757</v>
      </c>
      <c r="W74" s="7562" t="s">
        <v>3757</v>
      </c>
      <c r="X74" s="7564"/>
      <c r="Y74" s="7562"/>
      <c r="Z74" s="7562"/>
      <c r="AA74" s="7562"/>
      <c r="AB74" s="7562"/>
      <c r="AC74" s="7562"/>
      <c r="AD74" s="7562"/>
      <c r="AE74" s="7562"/>
      <c r="AF74" s="7562"/>
      <c r="AG74" s="7565">
        <f>IF(VLOOKUP($A74,'8 Oct - LIVE LDS Data'!$A$3:$AAD$1504,72,FALSE)=0/1/1900,"",VLOOKUP($A74,'8 Oct - LIVE LDS Data'!$A$3:$AAD$1504,72,FALSE))</f>
        <v>45392</v>
      </c>
      <c r="AH74" s="7565">
        <f>IF(VLOOKUP($A74,'8 Oct - LIVE LDS Data'!$A$3:$AAD$1504,73,FALSE)=0/1/1900,"",VLOOKUP($A74,'8 Oct - LIVE LDS Data'!$A$3:$AAD$1504,73,FALSE))</f>
        <v>45700</v>
      </c>
      <c r="AI74" s="7565">
        <f>IF(VLOOKUP($A74,'8 Oct - LIVE LDS Data'!$A$3:$AAD$1504,75,FALSE)=0/1/1900,"",VLOOKUP($A74,'8 Oct - LIVE LDS Data'!$A$3:$AAD$1504,75,FALSE))</f>
        <v>45321</v>
      </c>
      <c r="AJ74" s="7565">
        <f>IF(VLOOKUP($A74,'8 Oct - LIVE LDS Data'!$A$3:$AAD$1504,76,FALSE)=0/1/1900,"",VLOOKUP($A74,'8 Oct - LIVE LDS Data'!$A$3:$AAD$1504,76,FALSE))</f>
        <v>45700</v>
      </c>
    </row>
    <row r="75" spans="1:36" s="610" customFormat="1" ht="40" customHeight="1" x14ac:dyDescent="0.2">
      <c r="A75" s="7569" t="s">
        <v>1188</v>
      </c>
      <c r="B75" s="7569"/>
      <c r="C75" s="7569" t="s">
        <v>1189</v>
      </c>
      <c r="D75" s="7558" t="str">
        <f>IF(VLOOKUP($A75,'8 Oct - LIVE LDS Data'!$A$3:$AAD$1504,4,FALSE)=0/1/1900,"",VLOOKUP($A75,'8 Oct - LIVE LDS Data'!$A$3:$AAD$1504,4,FALSE))</f>
        <v>none</v>
      </c>
      <c r="E75" s="7559" t="str">
        <f>IF(VLOOKUP($A75,'8 Oct - LIVE LDS Data'!$A$3:$AAD$1504,8,FALSE)=0/1/1900,"",VLOOKUP($A75,'8 Oct - LIVE LDS Data'!$A$3:$AAD$1504,8,FALSE))</f>
        <v>N</v>
      </c>
      <c r="F75" s="7559" t="str">
        <f>IF(VLOOKUP($A75,'8 Oct - LIVE LDS Data'!$A$3:$AAD$1504,9,FALSE)=0/1/1900,"",VLOOKUP($A75,'8 Oct - LIVE LDS Data'!$A$3:$AAD$1504,9,FALSE))</f>
        <v>N</v>
      </c>
      <c r="G75" s="7560">
        <f>IF(VLOOKUP($A75,'8 Oct - LIVE LDS Data'!$A$3:$AAD$1504,10,FALSE)=0/1/1900,"",VLOOKUP($A75,'8 Oct - LIVE LDS Data'!$A$3:$AAD$1504,10,FALSE))</f>
        <v>44462</v>
      </c>
      <c r="H75" s="7314" t="str">
        <f>IF(VLOOKUP($A75,'8 Oct - LIVE LDS Data'!$A$3:$AAD$1504,79,FALSE)=0/1/1900,"",VLOOKUP($A75,'8 Oct - LIVE LDS Data'!$A$3:$AAD$1504,79,FALSE))</f>
        <v>new plan to be prepared under new system</v>
      </c>
      <c r="I75" s="7561" t="str">
        <f>IF(VLOOKUP($A75,'8 Oct - LIVE LDS Data'!$A$3:$AAD$1504,30,FALSE)=0/1/1900,"",VLOOKUP($A75,'8 Oct - LIVE LDS Data'!$A$3:$AAD$1504,30,FALSE))</f>
        <v>none found</v>
      </c>
      <c r="J75" s="7562" t="str">
        <f>IF(VLOOKUP($A75,'8 Oct - LIVE LDS Data'!$A$3:$AAD$1504,33,FALSE)=0/1/1900,"",VLOOKUP($A75,'8 Oct - LIVE LDS Data'!$A$3:$AAD$1504,33,FALSE))</f>
        <v/>
      </c>
      <c r="K75" s="7562" t="str">
        <f>IF(VLOOKUP($A75,'8 Oct - LIVE LDS Data'!$A$3:$AAD$1504,34,FALSE)=0/1/1900,"",VLOOKUP($A75,'8 Oct - LIVE LDS Data'!$A$3:$AAD$1504,34,FALSE))</f>
        <v/>
      </c>
      <c r="L75" s="7562" t="str">
        <f>IF(VLOOKUP($A75,'8 Oct - LIVE LDS Data'!$A$3:$AAD$1504,40,FALSE)=0/1/1900,"",VLOOKUP($A75,'8 Oct - LIVE LDS Data'!$A$3:$AAD$1504,40,FALSE))</f>
        <v/>
      </c>
      <c r="M75" s="7562" t="str">
        <f>IF(VLOOKUP($A75,'8 Oct - LIVE LDS Data'!$A$3:$AAD$1504,41,FALSE)=0/1/1900,"",VLOOKUP($A75,'8 Oct - LIVE LDS Data'!$A$3:$AAD$1504,41,FALSE))</f>
        <v/>
      </c>
      <c r="N75" s="7562" t="str">
        <f>IF(VLOOKUP($A75,'8 Oct - LIVE LDS Data'!$A$3:$AAD$1504,47,FALSE)=0/1/1900,"",VLOOKUP($A75,'8 Oct - LIVE LDS Data'!$A$3:$AAD$1504,47,FALSE))</f>
        <v/>
      </c>
      <c r="O75" s="7562" t="str">
        <f>IF(VLOOKUP($A75,'8 Oct - LIVE LDS Data'!$A$3:$AAD$1504,48,FALSE)=0/1/1900,"",VLOOKUP($A75,'8 Oct - LIVE LDS Data'!$A$3:$AAD$1504,48,FALSE))</f>
        <v/>
      </c>
      <c r="P75" s="7562" t="str">
        <f>IF(VLOOKUP($A75,'8 Oct - LIVE LDS Data'!$A$3:$AAD$1504,54,FALSE)=0/1/1900,"",VLOOKUP($A75,'8 Oct - LIVE LDS Data'!$A$3:$AAD$1504,54,FALSE))</f>
        <v/>
      </c>
      <c r="Q75" s="7562" t="str">
        <f>IF(VLOOKUP($A75,'8 Oct - LIVE LDS Data'!$A$3:$AAD$1504,55,FALSE)=0/1/1900,"",VLOOKUP($A75,'8 Oct - LIVE LDS Data'!$A$3:$AAD$1504,55,FALSE))</f>
        <v/>
      </c>
      <c r="R75" s="7562" t="str">
        <f>IF(VLOOKUP($A75,'8 Oct - LIVE LDS Data'!$A$3:$AAD$1504,60,FALSE)=0/1/1900,"",VLOOKUP($A75,'8 Oct - LIVE LDS Data'!$A$3:$AAD$1504,60,FALSE))</f>
        <v/>
      </c>
      <c r="S75" s="7562" t="str">
        <f>IF(VLOOKUP($A75,'8 Oct - LIVE LDS Data'!$A$3:$AAD$1504,61,FALSE)=0/1/1900,"",VLOOKUP($A75,'8 Oct - LIVE LDS Data'!$A$3:$AAD$1504,61,FALSE))</f>
        <v/>
      </c>
      <c r="T75" s="7562" t="str">
        <f>IF(VLOOKUP($A75,'8 Oct - LIVE LDS Data'!$A$3:$AAD$1504,63,FALSE)=0/1/1900,"",VLOOKUP($A75,'8 Oct - LIVE LDS Data'!$A$3:$AAD$1504,63,FALSE))</f>
        <v/>
      </c>
      <c r="U75" s="7562" t="str">
        <f>IF(VLOOKUP($A75,'8 Oct - LIVE LDS Data'!$A$3:$AAD$1504,64,FALSE)=0/1/1900,"",VLOOKUP($A75,'8 Oct - LIVE LDS Data'!$A$3:$AAD$1504,64,FALSE))</f>
        <v/>
      </c>
      <c r="V75" s="7562" t="s">
        <v>90</v>
      </c>
      <c r="W75" s="7562" t="s">
        <v>226</v>
      </c>
      <c r="X75" s="7564"/>
      <c r="Y75" s="7562"/>
      <c r="Z75" s="7562"/>
      <c r="AA75" s="7562"/>
      <c r="AB75" s="7562"/>
      <c r="AC75" s="7562"/>
      <c r="AD75" s="7562"/>
      <c r="AE75" s="7562"/>
      <c r="AF75" s="7562"/>
      <c r="AG75" s="7565" t="str">
        <f>IF(VLOOKUP($A75,'8 Oct - LIVE LDS Data'!$A$3:$AAD$1504,72,FALSE)=0/1/1900,"",VLOOKUP($A75,'8 Oct - LIVE LDS Data'!$A$3:$AAD$1504,72,FALSE))</f>
        <v>29/01/2024
[none found]</v>
      </c>
      <c r="AH75" s="7565">
        <f>IF(VLOOKUP($A75,'8 Oct - LIVE LDS Data'!$A$3:$AAD$1504,73,FALSE)=0/1/1900,"",VLOOKUP($A75,'8 Oct - LIVE LDS Data'!$A$3:$AAD$1504,73,FALSE))</f>
        <v>45014</v>
      </c>
      <c r="AI75" s="7565" t="str">
        <f>IF(VLOOKUP($A75,'8 Oct - LIVE LDS Data'!$A$3:$AAD$1504,75,FALSE)=0/1/1900,"",VLOOKUP($A75,'8 Oct - LIVE LDS Data'!$A$3:$AAD$1504,75,FALSE))</f>
        <v/>
      </c>
      <c r="AJ75" s="7565" t="str">
        <f>IF(VLOOKUP($A75,'8 Oct - LIVE LDS Data'!$A$3:$AAD$1504,76,FALSE)=0/1/1900,"",VLOOKUP($A75,'8 Oct - LIVE LDS Data'!$A$3:$AAD$1504,76,FALSE))</f>
        <v/>
      </c>
    </row>
    <row r="76" spans="1:36" s="610" customFormat="1" ht="40" customHeight="1" x14ac:dyDescent="0.2">
      <c r="A76" s="2855" t="s">
        <v>1195</v>
      </c>
      <c r="B76" s="2855"/>
      <c r="C76" s="2858" t="s">
        <v>1196</v>
      </c>
      <c r="D76" s="7558" t="str">
        <f>IF(VLOOKUP($A76,'8 Oct - LIVE LDS Data'!$A$3:$AAD$1504,4,FALSE)=0/1/1900,"",VLOOKUP($A76,'8 Oct - LIVE LDS Data'!$A$3:$AAD$1504,4,FALSE))</f>
        <v>Dorset Council Local Plan</v>
      </c>
      <c r="E76" s="7559" t="str">
        <f>IF(VLOOKUP($A76,'8 Oct - LIVE LDS Data'!$A$3:$AAD$1504,8,FALSE)=0/1/1900,"",VLOOKUP($A76,'8 Oct - LIVE LDS Data'!$A$3:$AAD$1504,8,FALSE))</f>
        <v>N</v>
      </c>
      <c r="F76" s="7559" t="str">
        <f>IF(VLOOKUP($A76,'8 Oct - LIVE LDS Data'!$A$3:$AAD$1504,9,FALSE)=0/1/1900,"",VLOOKUP($A76,'8 Oct - LIVE LDS Data'!$A$3:$AAD$1504,9,FALSE))</f>
        <v>N</v>
      </c>
      <c r="G76" s="7560" t="str">
        <f>IF(VLOOKUP($A76,'8 Oct - LIVE LDS Data'!$A$3:$AAD$1504,10,FALSE)=0/1/1900,"",VLOOKUP($A76,'8 Oct - LIVE LDS Data'!$A$3:$AAD$1504,10,FALSE))</f>
        <v>new LPA</v>
      </c>
      <c r="H76" s="7314" t="str">
        <f>IF(VLOOKUP($A76,'8 Oct - LIVE LDS Data'!$A$3:$AAD$1504,79,FALSE)=0/1/1900,"",VLOOKUP($A76,'8 Oct - LIVE LDS Data'!$A$3:$AAD$1504,79,FALSE))</f>
        <v>Reg 18 ongoing</v>
      </c>
      <c r="I76" s="7561">
        <f>IF(VLOOKUP($A76,'8 Oct - LIVE LDS Data'!$A$3:$AAD$1504,30,FALSE)=0/1/1900,"",VLOOKUP($A76,'8 Oct - LIVE LDS Data'!$A$3:$AAD$1504,30,FALSE))</f>
        <v>45717</v>
      </c>
      <c r="J76" s="7562">
        <f>IF(VLOOKUP($A76,'8 Oct - LIVE LDS Data'!$A$3:$AAD$1504,33,FALSE)=0/1/1900,"",VLOOKUP($A76,'8 Oct - LIVE LDS Data'!$A$3:$AAD$1504,33,FALSE))</f>
        <v>44197</v>
      </c>
      <c r="K76" s="7562">
        <f>IF(VLOOKUP($A76,'8 Oct - LIVE LDS Data'!$A$3:$AAD$1504,34,FALSE)=0/1/1900,"",VLOOKUP($A76,'8 Oct - LIVE LDS Data'!$A$3:$AAD$1504,34,FALSE))</f>
        <v>44197</v>
      </c>
      <c r="L76" s="7562">
        <f>IF(VLOOKUP($A76,'8 Oct - LIVE LDS Data'!$A$3:$AAD$1504,40,FALSE)=0/1/1900,"",VLOOKUP($A76,'8 Oct - LIVE LDS Data'!$A$3:$AAD$1504,40,FALSE))</f>
        <v>45887</v>
      </c>
      <c r="M76" s="7562">
        <f>IF(VLOOKUP($A76,'8 Oct - LIVE LDS Data'!$A$3:$AAD$1504,41,FALSE)=0/1/1900,"",VLOOKUP($A76,'8 Oct - LIVE LDS Data'!$A$3:$AAD$1504,41,FALSE))</f>
        <v>45943</v>
      </c>
      <c r="N76" s="7562" t="str">
        <f>IF(VLOOKUP($A76,'8 Oct - LIVE LDS Data'!$A$3:$AAD$1504,47,FALSE)=0/1/1900,"",VLOOKUP($A76,'8 Oct - LIVE LDS Data'!$A$3:$AAD$1504,47,FALSE))</f>
        <v/>
      </c>
      <c r="O76" s="7562" t="str">
        <f>IF(VLOOKUP($A76,'8 Oct - LIVE LDS Data'!$A$3:$AAD$1504,48,FALSE)=0/1/1900,"",VLOOKUP($A76,'8 Oct - LIVE LDS Data'!$A$3:$AAD$1504,48,FALSE))</f>
        <v/>
      </c>
      <c r="P76" s="7562" t="str">
        <f>IF(VLOOKUP($A76,'8 Oct - LIVE LDS Data'!$A$3:$AAD$1504,54,FALSE)=0/1/1900,"",VLOOKUP($A76,'8 Oct - LIVE LDS Data'!$A$3:$AAD$1504,54,FALSE))</f>
        <v/>
      </c>
      <c r="Q76" s="7562" t="str">
        <f>IF(VLOOKUP($A76,'8 Oct - LIVE LDS Data'!$A$3:$AAD$1504,55,FALSE)=0/1/1900,"",VLOOKUP($A76,'8 Oct - LIVE LDS Data'!$A$3:$AAD$1504,55,FALSE))</f>
        <v/>
      </c>
      <c r="R76" s="7562">
        <f>IF(VLOOKUP($A76,'8 Oct - LIVE LDS Data'!$A$3:$AAD$1504,60,FALSE)=0/1/1900,"",VLOOKUP($A76,'8 Oct - LIVE LDS Data'!$A$3:$AAD$1504,60,FALSE))</f>
        <v>46235</v>
      </c>
      <c r="S76" s="7562" t="str">
        <f>IF(VLOOKUP($A76,'8 Oct - LIVE LDS Data'!$A$3:$AAD$1504,61,FALSE)=0/1/1900,"",VLOOKUP($A76,'8 Oct - LIVE LDS Data'!$A$3:$AAD$1504,61,FALSE))</f>
        <v/>
      </c>
      <c r="T76" s="7562">
        <f>IF(VLOOKUP($A76,'8 Oct - LIVE LDS Data'!$A$3:$AAD$1504,63,FALSE)=0/1/1900,"",VLOOKUP($A76,'8 Oct - LIVE LDS Data'!$A$3:$AAD$1504,63,FALSE))</f>
        <v>46357</v>
      </c>
      <c r="U76" s="7562" t="str">
        <f>IF(VLOOKUP($A76,'8 Oct - LIVE LDS Data'!$A$3:$AAD$1504,64,FALSE)=0/1/1900,"",VLOOKUP($A76,'8 Oct - LIVE LDS Data'!$A$3:$AAD$1504,64,FALSE))</f>
        <v/>
      </c>
      <c r="V76" s="7562" t="s">
        <v>3757</v>
      </c>
      <c r="W76" s="7562" t="s">
        <v>3757</v>
      </c>
      <c r="X76" s="7564"/>
      <c r="Y76" s="7562"/>
      <c r="Z76" s="7562"/>
      <c r="AA76" s="7562"/>
      <c r="AB76" s="7562"/>
      <c r="AC76" s="7562"/>
      <c r="AD76" s="7562"/>
      <c r="AE76" s="7562"/>
      <c r="AF76" s="7562"/>
      <c r="AG76" s="7565">
        <f>IF(VLOOKUP($A76,'8 Oct - LIVE LDS Data'!$A$3:$AAD$1504,72,FALSE)=0/1/1900,"",VLOOKUP($A76,'8 Oct - LIVE LDS Data'!$A$3:$AAD$1504,72,FALSE))</f>
        <v>45932</v>
      </c>
      <c r="AH76" s="7565">
        <f>IF(VLOOKUP($A76,'8 Oct - LIVE LDS Data'!$A$3:$AAD$1504,73,FALSE)=0/1/1900,"",VLOOKUP($A76,'8 Oct - LIVE LDS Data'!$A$3:$AAD$1504,73,FALSE))</f>
        <v>45716</v>
      </c>
      <c r="AI76" s="7565">
        <f>IF(VLOOKUP($A76,'8 Oct - LIVE LDS Data'!$A$3:$AAD$1504,75,FALSE)=0/1/1900,"",VLOOKUP($A76,'8 Oct - LIVE LDS Data'!$A$3:$AAD$1504,75,FALSE))</f>
        <v>45681</v>
      </c>
      <c r="AJ76" s="7565">
        <f>IF(VLOOKUP($A76,'8 Oct - LIVE LDS Data'!$A$3:$AAD$1504,76,FALSE)=0/1/1900,"",VLOOKUP($A76,'8 Oct - LIVE LDS Data'!$A$3:$AAD$1504,76,FALSE))</f>
        <v>45932</v>
      </c>
    </row>
    <row r="77" spans="1:36" s="610" customFormat="1" ht="40" customHeight="1" x14ac:dyDescent="0.2">
      <c r="A77" s="7568" t="s">
        <v>1205</v>
      </c>
      <c r="B77" s="7568" t="s">
        <v>1206</v>
      </c>
      <c r="C77" s="7568" t="s">
        <v>1206</v>
      </c>
      <c r="D77" s="7558" t="str">
        <f>IF(VLOOKUP($A77,'8 Oct - LIVE LDS Data'!$A$3:$AAD$1504,4,FALSE)=0/1/1900,"",VLOOKUP($A77,'8 Oct - LIVE LDS Data'!$A$3:$AAD$1504,4,FALSE))</f>
        <v>Local Plan Review</v>
      </c>
      <c r="E77" s="7559" t="str">
        <f>IF(VLOOKUP($A77,'8 Oct - LIVE LDS Data'!$A$3:$AAD$1504,8,FALSE)=0/1/1900,"",VLOOKUP($A77,'8 Oct - LIVE LDS Data'!$A$3:$AAD$1504,8,FALSE))</f>
        <v>N</v>
      </c>
      <c r="F77" s="7559" t="str">
        <f>IF(VLOOKUP($A77,'8 Oct - LIVE LDS Data'!$A$3:$AAD$1504,9,FALSE)=0/1/1900,"",VLOOKUP($A77,'8 Oct - LIVE LDS Data'!$A$3:$AAD$1504,9,FALSE))</f>
        <v>N</v>
      </c>
      <c r="G77" s="7560">
        <f>IF(VLOOKUP($A77,'8 Oct - LIVE LDS Data'!$A$3:$AAD$1504,10,FALSE)=0/1/1900,"",VLOOKUP($A77,'8 Oct - LIVE LDS Data'!$A$3:$AAD$1504,10,FALSE))</f>
        <v>45581</v>
      </c>
      <c r="H77" s="7314" t="str">
        <f>IF(VLOOKUP($A77,'8 Oct - LIVE LDS Data'!$A$3:$AAD$1504,79,FALSE)=0/1/1900,"",VLOOKUP($A77,'8 Oct - LIVE LDS Data'!$A$3:$AAD$1504,79,FALSE))</f>
        <v>Adopted Oct 2024</v>
      </c>
      <c r="I77" s="7561">
        <f>IF(VLOOKUP($A77,'8 Oct - LIVE LDS Data'!$A$3:$AAD$1504,30,FALSE)=0/1/1900,"",VLOOKUP($A77,'8 Oct - LIVE LDS Data'!$A$3:$AAD$1504,30,FALSE))</f>
        <v>45689</v>
      </c>
      <c r="J77" s="7562">
        <f>IF(VLOOKUP($A77,'8 Oct - LIVE LDS Data'!$A$3:$AAD$1504,33,FALSE)=0/1/1900,"",VLOOKUP($A77,'8 Oct - LIVE LDS Data'!$A$3:$AAD$1504,33,FALSE))</f>
        <v>44197</v>
      </c>
      <c r="K77" s="7562">
        <f>IF(VLOOKUP($A77,'8 Oct - LIVE LDS Data'!$A$3:$AAD$1504,34,FALSE)=0/1/1900,"",VLOOKUP($A77,'8 Oct - LIVE LDS Data'!$A$3:$AAD$1504,34,FALSE))</f>
        <v>44216</v>
      </c>
      <c r="L77" s="7562" t="str">
        <f>IF(VLOOKUP($A77,'8 Oct - LIVE LDS Data'!$A$3:$AAD$1504,40,FALSE)=0/1/1900,"",VLOOKUP($A77,'8 Oct - LIVE LDS Data'!$A$3:$AAD$1504,40,FALSE))</f>
        <v/>
      </c>
      <c r="M77" s="7562" t="str">
        <f>IF(VLOOKUP($A77,'8 Oct - LIVE LDS Data'!$A$3:$AAD$1504,41,FALSE)=0/1/1900,"",VLOOKUP($A77,'8 Oct - LIVE LDS Data'!$A$3:$AAD$1504,41,FALSE))</f>
        <v/>
      </c>
      <c r="N77" s="7562" t="str">
        <f>IF(VLOOKUP($A77,'8 Oct - LIVE LDS Data'!$A$3:$AAD$1504,47,FALSE)=0/1/1900,"",VLOOKUP($A77,'8 Oct - LIVE LDS Data'!$A$3:$AAD$1504,47,FALSE))</f>
        <v/>
      </c>
      <c r="O77" s="7562" t="str">
        <f>IF(VLOOKUP($A77,'8 Oct - LIVE LDS Data'!$A$3:$AAD$1504,48,FALSE)=0/1/1900,"",VLOOKUP($A77,'8 Oct - LIVE LDS Data'!$A$3:$AAD$1504,48,FALSE))</f>
        <v/>
      </c>
      <c r="P77" s="7562" t="str">
        <f>IF(VLOOKUP($A77,'8 Oct - LIVE LDS Data'!$A$3:$AAD$1504,54,FALSE)=0/1/1900,"",VLOOKUP($A77,'8 Oct - LIVE LDS Data'!$A$3:$AAD$1504,54,FALSE))</f>
        <v/>
      </c>
      <c r="Q77" s="7562" t="str">
        <f>IF(VLOOKUP($A77,'8 Oct - LIVE LDS Data'!$A$3:$AAD$1504,55,FALSE)=0/1/1900,"",VLOOKUP($A77,'8 Oct - LIVE LDS Data'!$A$3:$AAD$1504,55,FALSE))</f>
        <v/>
      </c>
      <c r="R77" s="7562">
        <f>IF(VLOOKUP($A77,'8 Oct - LIVE LDS Data'!$A$3:$AAD$1504,60,FALSE)=0/1/1900,"",VLOOKUP($A77,'8 Oct - LIVE LDS Data'!$A$3:$AAD$1504,60,FALSE))</f>
        <v>44835</v>
      </c>
      <c r="S77" s="7562">
        <f>IF(VLOOKUP($A77,'8 Oct - LIVE LDS Data'!$A$3:$AAD$1504,61,FALSE)=0/1/1900,"",VLOOKUP($A77,'8 Oct - LIVE LDS Data'!$A$3:$AAD$1504,61,FALSE))</f>
        <v>44855</v>
      </c>
      <c r="T77" s="7562">
        <f>IF(VLOOKUP($A77,'8 Oct - LIVE LDS Data'!$A$3:$AAD$1504,63,FALSE)=0/1/1900,"",VLOOKUP($A77,'8 Oct - LIVE LDS Data'!$A$3:$AAD$1504,63,FALSE))</f>
        <v>44986</v>
      </c>
      <c r="U77" s="7562">
        <f>IF(VLOOKUP($A77,'8 Oct - LIVE LDS Data'!$A$3:$AAD$1504,64,FALSE)=0/1/1900,"",VLOOKUP($A77,'8 Oct - LIVE LDS Data'!$A$3:$AAD$1504,64,FALSE))</f>
        <v>45016</v>
      </c>
      <c r="V77" s="7562" t="s">
        <v>3757</v>
      </c>
      <c r="W77" s="7562" t="s">
        <v>3757</v>
      </c>
      <c r="X77" s="7564"/>
      <c r="Y77" s="7562"/>
      <c r="Z77" s="7562"/>
      <c r="AA77" s="7562"/>
      <c r="AB77" s="7562"/>
      <c r="AC77" s="7562"/>
      <c r="AD77" s="7562" t="s">
        <v>8102</v>
      </c>
      <c r="AE77" s="7562"/>
      <c r="AF77" s="7562"/>
      <c r="AG77" s="7565">
        <f>IF(VLOOKUP($A77,'8 Oct - LIVE LDS Data'!$A$3:$AAD$1504,72,FALSE)=0/1/1900,"",VLOOKUP($A77,'8 Oct - LIVE LDS Data'!$A$3:$AAD$1504,72,FALSE))</f>
        <v>44782</v>
      </c>
      <c r="AH77" s="7565">
        <f>IF(VLOOKUP($A77,'8 Oct - LIVE LDS Data'!$A$3:$AAD$1504,73,FALSE)=0/1/1900,"",VLOOKUP($A77,'8 Oct - LIVE LDS Data'!$A$3:$AAD$1504,73,FALSE))</f>
        <v>45937</v>
      </c>
      <c r="AI77" s="7565">
        <f>IF(VLOOKUP($A77,'8 Oct - LIVE LDS Data'!$A$3:$AAD$1504,75,FALSE)=0/1/1900,"",VLOOKUP($A77,'8 Oct - LIVE LDS Data'!$A$3:$AAD$1504,75,FALSE))</f>
        <v>45937</v>
      </c>
      <c r="AJ77" s="7565">
        <f>IF(VLOOKUP($A77,'8 Oct - LIVE LDS Data'!$A$3:$AAD$1504,76,FALSE)=0/1/1900,"",VLOOKUP($A77,'8 Oct - LIVE LDS Data'!$A$3:$AAD$1504,76,FALSE))</f>
        <v>44860</v>
      </c>
    </row>
    <row r="78" spans="1:36" s="610" customFormat="1" ht="40" customHeight="1" x14ac:dyDescent="0.2">
      <c r="A78" s="2855" t="s">
        <v>1235</v>
      </c>
      <c r="B78" s="2855"/>
      <c r="C78" s="2856" t="s">
        <v>1217</v>
      </c>
      <c r="D78" s="7558" t="str">
        <f>IF(VLOOKUP($A78,'8 Oct - LIVE LDS Data'!$A$3:$AAD$1504,4,FALSE)=0/1/1900,"",VLOOKUP($A78,'8 Oct - LIVE LDS Data'!$A$3:$AAD$1504,4,FALSE))</f>
        <v>Dudley Local Plan 2041</v>
      </c>
      <c r="E78" s="7559" t="str">
        <f>IF(VLOOKUP($A78,'8 Oct - LIVE LDS Data'!$A$3:$AAD$1504,8,FALSE)=0/1/1900,"",VLOOKUP($A78,'8 Oct - LIVE LDS Data'!$A$3:$AAD$1504,8,FALSE))</f>
        <v>N</v>
      </c>
      <c r="F78" s="7559" t="str">
        <f>IF(VLOOKUP($A78,'8 Oct - LIVE LDS Data'!$A$3:$AAD$1504,9,FALSE)=0/1/1900,"",VLOOKUP($A78,'8 Oct - LIVE LDS Data'!$A$3:$AAD$1504,9,FALSE))</f>
        <v>N</v>
      </c>
      <c r="G78" s="7560">
        <f>IF(VLOOKUP($A78,'8 Oct - LIVE LDS Data'!$A$3:$AAD$1504,10,FALSE)=0/1/1900,"",VLOOKUP($A78,'8 Oct - LIVE LDS Data'!$A$3:$AAD$1504,10,FALSE))</f>
        <v>40577</v>
      </c>
      <c r="H78" s="7314" t="str">
        <f>IF(VLOOKUP($A78,'8 Oct - LIVE LDS Data'!$A$3:$AAD$1504,79,FALSE)=0/1/1900,"",VLOOKUP($A78,'8 Oct - LIVE LDS Data'!$A$3:$AAD$1504,79,FALSE))</f>
        <v>Submitted Feb 2025</v>
      </c>
      <c r="I78" s="7561">
        <f>IF(VLOOKUP($A78,'8 Oct - LIVE LDS Data'!$A$3:$AAD$1504,30,FALSE)=0/1/1900,"",VLOOKUP($A78,'8 Oct - LIVE LDS Data'!$A$3:$AAD$1504,30,FALSE))</f>
        <v>45597</v>
      </c>
      <c r="J78" s="7562" t="str">
        <f>IF(VLOOKUP($A78,'8 Oct - LIVE LDS Data'!$A$3:$AAD$1504,33,FALSE)=0/1/1900,"",VLOOKUP($A78,'8 Oct - LIVE LDS Data'!$A$3:$AAD$1504,33,FALSE))</f>
        <v>Oct-2023
(was Jul-2023)</v>
      </c>
      <c r="K78" s="7562">
        <f>IF(VLOOKUP($A78,'8 Oct - LIVE LDS Data'!$A$3:$AAD$1504,34,FALSE)=0/1/1900,"",VLOOKUP($A78,'8 Oct - LIVE LDS Data'!$A$3:$AAD$1504,34,FALSE))</f>
        <v>45240</v>
      </c>
      <c r="L78" s="7562" t="str">
        <f>IF(VLOOKUP($A78,'8 Oct - LIVE LDS Data'!$A$3:$AAD$1504,40,FALSE)=0/1/1900,"",VLOOKUP($A78,'8 Oct - LIVE LDS Data'!$A$3:$AAD$1504,40,FALSE))</f>
        <v/>
      </c>
      <c r="M78" s="7562" t="str">
        <f>IF(VLOOKUP($A78,'8 Oct - LIVE LDS Data'!$A$3:$AAD$1504,41,FALSE)=0/1/1900,"",VLOOKUP($A78,'8 Oct - LIVE LDS Data'!$A$3:$AAD$1504,41,FALSE))</f>
        <v/>
      </c>
      <c r="N78" s="7562" t="str">
        <f>IF(VLOOKUP($A78,'8 Oct - LIVE LDS Data'!$A$3:$AAD$1504,47,FALSE)=0/1/1900,"",VLOOKUP($A78,'8 Oct - LIVE LDS Data'!$A$3:$AAD$1504,47,FALSE))</f>
        <v/>
      </c>
      <c r="O78" s="7562" t="str">
        <f>IF(VLOOKUP($A78,'8 Oct - LIVE LDS Data'!$A$3:$AAD$1504,48,FALSE)=0/1/1900,"",VLOOKUP($A78,'8 Oct - LIVE LDS Data'!$A$3:$AAD$1504,48,FALSE))</f>
        <v/>
      </c>
      <c r="P78" s="7562" t="str">
        <f>IF(VLOOKUP($A78,'8 Oct - LIVE LDS Data'!$A$3:$AAD$1504,54,FALSE)=0/1/1900,"",VLOOKUP($A78,'8 Oct - LIVE LDS Data'!$A$3:$AAD$1504,54,FALSE))</f>
        <v/>
      </c>
      <c r="Q78" s="7562" t="str">
        <f>IF(VLOOKUP($A78,'8 Oct - LIVE LDS Data'!$A$3:$AAD$1504,55,FALSE)=0/1/1900,"",VLOOKUP($A78,'8 Oct - LIVE LDS Data'!$A$3:$AAD$1504,55,FALSE))</f>
        <v/>
      </c>
      <c r="R78" s="7562">
        <f>IF(VLOOKUP($A78,'8 Oct - LIVE LDS Data'!$A$3:$AAD$1504,60,FALSE)=0/1/1900,"",VLOOKUP($A78,'8 Oct - LIVE LDS Data'!$A$3:$AAD$1504,60,FALSE))</f>
        <v>45566</v>
      </c>
      <c r="S78" s="7562">
        <f>IF(VLOOKUP($A78,'8 Oct - LIVE LDS Data'!$A$3:$AAD$1504,61,FALSE)=0/1/1900,"",VLOOKUP($A78,'8 Oct - LIVE LDS Data'!$A$3:$AAD$1504,61,FALSE))</f>
        <v>45583</v>
      </c>
      <c r="T78" s="7562">
        <f>IF(VLOOKUP($A78,'8 Oct - LIVE LDS Data'!$A$3:$AAD$1504,63,FALSE)=0/1/1900,"",VLOOKUP($A78,'8 Oct - LIVE LDS Data'!$A$3:$AAD$1504,63,FALSE))</f>
        <v>45689</v>
      </c>
      <c r="U78" s="7562">
        <f>IF(VLOOKUP($A78,'8 Oct - LIVE LDS Data'!$A$3:$AAD$1504,64,FALSE)=0/1/1900,"",VLOOKUP($A78,'8 Oct - LIVE LDS Data'!$A$3:$AAD$1504,64,FALSE))</f>
        <v>45702</v>
      </c>
      <c r="V78" s="7562" t="s">
        <v>3757</v>
      </c>
      <c r="W78" s="7562" t="s">
        <v>3757</v>
      </c>
      <c r="X78" s="7564"/>
      <c r="Y78" s="7562"/>
      <c r="Z78" s="7562"/>
      <c r="AA78" s="7562"/>
      <c r="AB78" s="7562"/>
      <c r="AC78" s="7562"/>
      <c r="AD78" s="7562"/>
      <c r="AE78" s="7562"/>
      <c r="AF78" s="7562"/>
      <c r="AG78" s="7565">
        <f>IF(VLOOKUP($A78,'8 Oct - LIVE LDS Data'!$A$3:$AAD$1504,72,FALSE)=0/1/1900,"",VLOOKUP($A78,'8 Oct - LIVE LDS Data'!$A$3:$AAD$1504,72,FALSE))</f>
        <v>45695</v>
      </c>
      <c r="AH78" s="7565">
        <f>IF(VLOOKUP($A78,'8 Oct - LIVE LDS Data'!$A$3:$AAD$1504,73,FALSE)=0/1/1900,"",VLOOKUP($A78,'8 Oct - LIVE LDS Data'!$A$3:$AAD$1504,73,FALSE))</f>
        <v>45632</v>
      </c>
      <c r="AI78" s="7565">
        <f>IF(VLOOKUP($A78,'8 Oct - LIVE LDS Data'!$A$3:$AAD$1504,75,FALSE)=0/1/1900,"",VLOOKUP($A78,'8 Oct - LIVE LDS Data'!$A$3:$AAD$1504,75,FALSE))</f>
        <v>45929</v>
      </c>
      <c r="AJ78" s="7565">
        <f>IF(VLOOKUP($A78,'8 Oct - LIVE LDS Data'!$A$3:$AAD$1504,76,FALSE)=0/1/1900,"",VLOOKUP($A78,'8 Oct - LIVE LDS Data'!$A$3:$AAD$1504,76,FALSE))</f>
        <v>45687</v>
      </c>
    </row>
    <row r="79" spans="1:36" s="610" customFormat="1" ht="40" customHeight="1" x14ac:dyDescent="0.2">
      <c r="A79" s="7569" t="s">
        <v>1248</v>
      </c>
      <c r="B79" s="7569"/>
      <c r="C79" s="7569" t="s">
        <v>1249</v>
      </c>
      <c r="D79" s="7558" t="str">
        <f>IF(VLOOKUP($A79,'8 Oct - LIVE LDS Data'!$A$3:$AAD$1504,4,FALSE)=0/1/1900,"",VLOOKUP($A79,'8 Oct - LIVE LDS Data'!$A$3:$AAD$1504,4,FALSE))</f>
        <v>none</v>
      </c>
      <c r="E79" s="7559" t="str">
        <f>IF(VLOOKUP($A79,'8 Oct - LIVE LDS Data'!$A$3:$AAD$1504,8,FALSE)=0/1/1900,"",VLOOKUP($A79,'8 Oct - LIVE LDS Data'!$A$3:$AAD$1504,8,FALSE))</f>
        <v>N</v>
      </c>
      <c r="F79" s="7559" t="str">
        <f>IF(VLOOKUP($A79,'8 Oct - LIVE LDS Data'!$A$3:$AAD$1504,9,FALSE)=0/1/1900,"",VLOOKUP($A79,'8 Oct - LIVE LDS Data'!$A$3:$AAD$1504,9,FALSE))</f>
        <v>N</v>
      </c>
      <c r="G79" s="7560">
        <f>IF(VLOOKUP($A79,'8 Oct - LIVE LDS Data'!$A$3:$AAD$1504,10,FALSE)=0/1/1900,"",VLOOKUP($A79,'8 Oct - LIVE LDS Data'!$A$3:$AAD$1504,10,FALSE))</f>
        <v>44125</v>
      </c>
      <c r="H79" s="7314" t="str">
        <f>IF(VLOOKUP($A79,'8 Oct - LIVE LDS Data'!$A$3:$AAD$1504,79,FALSE)=0/1/1900,"",VLOOKUP($A79,'8 Oct - LIVE LDS Data'!$A$3:$AAD$1504,79,FALSE))</f>
        <v>new plan to be prepared under new system</v>
      </c>
      <c r="I79" s="7561">
        <f>IF(VLOOKUP($A79,'8 Oct - LIVE LDS Data'!$A$3:$AAD$1504,30,FALSE)=0/1/1900,"",VLOOKUP($A79,'8 Oct - LIVE LDS Data'!$A$3:$AAD$1504,30,FALSE))</f>
        <v>45717</v>
      </c>
      <c r="J79" s="7562">
        <f>IF(VLOOKUP($A79,'8 Oct - LIVE LDS Data'!$A$3:$AAD$1504,33,FALSE)=0/1/1900,"",VLOOKUP($A79,'8 Oct - LIVE LDS Data'!$A$3:$AAD$1504,33,FALSE))</f>
        <v>46082</v>
      </c>
      <c r="K79" s="7562" t="str">
        <f>IF(VLOOKUP($A79,'8 Oct - LIVE LDS Data'!$A$3:$AAD$1504,34,FALSE)=0/1/1900,"",VLOOKUP($A79,'8 Oct - LIVE LDS Data'!$A$3:$AAD$1504,34,FALSE))</f>
        <v/>
      </c>
      <c r="L79" s="7562" t="str">
        <f>IF(VLOOKUP($A79,'8 Oct - LIVE LDS Data'!$A$3:$AAD$1504,40,FALSE)=0/1/1900,"",VLOOKUP($A79,'8 Oct - LIVE LDS Data'!$A$3:$AAD$1504,40,FALSE))</f>
        <v/>
      </c>
      <c r="M79" s="7562" t="str">
        <f>IF(VLOOKUP($A79,'8 Oct - LIVE LDS Data'!$A$3:$AAD$1504,41,FALSE)=0/1/1900,"",VLOOKUP($A79,'8 Oct - LIVE LDS Data'!$A$3:$AAD$1504,41,FALSE))</f>
        <v/>
      </c>
      <c r="N79" s="7562" t="str">
        <f>IF(VLOOKUP($A79,'8 Oct - LIVE LDS Data'!$A$3:$AAD$1504,47,FALSE)=0/1/1900,"",VLOOKUP($A79,'8 Oct - LIVE LDS Data'!$A$3:$AAD$1504,47,FALSE))</f>
        <v/>
      </c>
      <c r="O79" s="7562" t="str">
        <f>IF(VLOOKUP($A79,'8 Oct - LIVE LDS Data'!$A$3:$AAD$1504,48,FALSE)=0/1/1900,"",VLOOKUP($A79,'8 Oct - LIVE LDS Data'!$A$3:$AAD$1504,48,FALSE))</f>
        <v/>
      </c>
      <c r="P79" s="7562" t="str">
        <f>IF(VLOOKUP($A79,'8 Oct - LIVE LDS Data'!$A$3:$AAD$1504,54,FALSE)=0/1/1900,"",VLOOKUP($A79,'8 Oct - LIVE LDS Data'!$A$3:$AAD$1504,54,FALSE))</f>
        <v/>
      </c>
      <c r="Q79" s="7562" t="str">
        <f>IF(VLOOKUP($A79,'8 Oct - LIVE LDS Data'!$A$3:$AAD$1504,55,FALSE)=0/1/1900,"",VLOOKUP($A79,'8 Oct - LIVE LDS Data'!$A$3:$AAD$1504,55,FALSE))</f>
        <v/>
      </c>
      <c r="R79" s="7562">
        <f>IF(VLOOKUP($A79,'8 Oct - LIVE LDS Data'!$A$3:$AAD$1504,60,FALSE)=0/1/1900,"",VLOOKUP($A79,'8 Oct - LIVE LDS Data'!$A$3:$AAD$1504,60,FALSE))</f>
        <v>46327</v>
      </c>
      <c r="S79" s="7562" t="str">
        <f>IF(VLOOKUP($A79,'8 Oct - LIVE LDS Data'!$A$3:$AAD$1504,61,FALSE)=0/1/1900,"",VLOOKUP($A79,'8 Oct - LIVE LDS Data'!$A$3:$AAD$1504,61,FALSE))</f>
        <v/>
      </c>
      <c r="T79" s="7562">
        <f>IF(VLOOKUP($A79,'8 Oct - LIVE LDS Data'!$A$3:$AAD$1504,63,FALSE)=0/1/1900,"",VLOOKUP($A79,'8 Oct - LIVE LDS Data'!$A$3:$AAD$1504,63,FALSE))</f>
        <v>46569</v>
      </c>
      <c r="U79" s="7562" t="str">
        <f>IF(VLOOKUP($A79,'8 Oct - LIVE LDS Data'!$A$3:$AAD$1504,64,FALSE)=0/1/1900,"",VLOOKUP($A79,'8 Oct - LIVE LDS Data'!$A$3:$AAD$1504,64,FALSE))</f>
        <v/>
      </c>
      <c r="V79" s="7562" t="s">
        <v>90</v>
      </c>
      <c r="W79" s="7562" t="s">
        <v>226</v>
      </c>
      <c r="X79" s="7564"/>
      <c r="Y79" s="7562"/>
      <c r="Z79" s="7562"/>
      <c r="AA79" s="7562"/>
      <c r="AB79" s="7562"/>
      <c r="AC79" s="7562"/>
      <c r="AD79" s="7562"/>
      <c r="AE79" s="7562"/>
      <c r="AF79" s="7562"/>
      <c r="AG79" s="7565">
        <f>IF(VLOOKUP($A79,'8 Oct - LIVE LDS Data'!$A$3:$AAD$1504,72,FALSE)=0/1/1900,"",VLOOKUP($A79,'8 Oct - LIVE LDS Data'!$A$3:$AAD$1504,72,FALSE))</f>
        <v>45320</v>
      </c>
      <c r="AH79" s="7565">
        <f>IF(VLOOKUP($A79,'8 Oct - LIVE LDS Data'!$A$3:$AAD$1504,73,FALSE)=0/1/1900,"",VLOOKUP($A79,'8 Oct - LIVE LDS Data'!$A$3:$AAD$1504,73,FALSE))</f>
        <v>45937</v>
      </c>
      <c r="AI79" s="7565" t="str">
        <f>IF(VLOOKUP($A79,'8 Oct - LIVE LDS Data'!$A$3:$AAD$1504,75,FALSE)=0/1/1900,"",VLOOKUP($A79,'8 Oct - LIVE LDS Data'!$A$3:$AAD$1504,75,FALSE))</f>
        <v/>
      </c>
      <c r="AJ79" s="7565">
        <f>IF(VLOOKUP($A79,'8 Oct - LIVE LDS Data'!$A$3:$AAD$1504,76,FALSE)=0/1/1900,"",VLOOKUP($A79,'8 Oct - LIVE LDS Data'!$A$3:$AAD$1504,76,FALSE))</f>
        <v>45937</v>
      </c>
    </row>
    <row r="80" spans="1:36" s="610" customFormat="1" ht="40" customHeight="1" x14ac:dyDescent="0.2">
      <c r="A80" s="2855" t="s">
        <v>1257</v>
      </c>
      <c r="B80" s="2855"/>
      <c r="C80" s="2855" t="s">
        <v>1258</v>
      </c>
      <c r="D80" s="7558" t="str">
        <f>IF(VLOOKUP($A80,'8 Oct - LIVE LDS Data'!$A$3:$AAD$1504,4,FALSE)=0/1/1900,"",VLOOKUP($A80,'8 Oct - LIVE LDS Data'!$A$3:$AAD$1504,4,FALSE))</f>
        <v>New Local Plan</v>
      </c>
      <c r="E80" s="7559" t="str">
        <f>IF(VLOOKUP($A80,'8 Oct - LIVE LDS Data'!$A$3:$AAD$1504,8,FALSE)=0/1/1900,"",VLOOKUP($A80,'8 Oct - LIVE LDS Data'!$A$3:$AAD$1504,8,FALSE))</f>
        <v>N</v>
      </c>
      <c r="F80" s="7559" t="str">
        <f>IF(VLOOKUP($A80,'8 Oct - LIVE LDS Data'!$A$3:$AAD$1504,9,FALSE)=0/1/1900,"",VLOOKUP($A80,'8 Oct - LIVE LDS Data'!$A$3:$AAD$1504,9,FALSE))</f>
        <v>N</v>
      </c>
      <c r="G80" s="7560">
        <f>IF(VLOOKUP($A80,'8 Oct - LIVE LDS Data'!$A$3:$AAD$1504,10,FALSE)=0/1/1900,"",VLOOKUP($A80,'8 Oct - LIVE LDS Data'!$A$3:$AAD$1504,10,FALSE))</f>
        <v>41002</v>
      </c>
      <c r="H80" s="7314" t="str">
        <f>IF(VLOOKUP($A80,'8 Oct - LIVE LDS Data'!$A$3:$AAD$1504,79,FALSE)=0/1/1900,"",VLOOKUP($A80,'8 Oct - LIVE LDS Data'!$A$3:$AAD$1504,79,FALSE))</f>
        <v>Submitted Nov 2024</v>
      </c>
      <c r="I80" s="7561">
        <f>IF(VLOOKUP($A80,'8 Oct - LIVE LDS Data'!$A$3:$AAD$1504,30,FALSE)=0/1/1900,"",VLOOKUP($A80,'8 Oct - LIVE LDS Data'!$A$3:$AAD$1504,30,FALSE))</f>
        <v>45108</v>
      </c>
      <c r="J80" s="7562">
        <f>IF(VLOOKUP($A80,'8 Oct - LIVE LDS Data'!$A$3:$AAD$1504,33,FALSE)=0/1/1900,"",VLOOKUP($A80,'8 Oct - LIVE LDS Data'!$A$3:$AAD$1504,33,FALSE))</f>
        <v>44866</v>
      </c>
      <c r="K80" s="7562">
        <f>IF(VLOOKUP($A80,'8 Oct - LIVE LDS Data'!$A$3:$AAD$1504,34,FALSE)=0/1/1900,"",VLOOKUP($A80,'8 Oct - LIVE LDS Data'!$A$3:$AAD$1504,34,FALSE))</f>
        <v>44895</v>
      </c>
      <c r="L80" s="7562">
        <f>IF(VLOOKUP($A80,'8 Oct - LIVE LDS Data'!$A$3:$AAD$1504,40,FALSE)=0/1/1900,"",VLOOKUP($A80,'8 Oct - LIVE LDS Data'!$A$3:$AAD$1504,40,FALSE))</f>
        <v>45108</v>
      </c>
      <c r="M80" s="7562">
        <f>IF(VLOOKUP($A80,'8 Oct - LIVE LDS Data'!$A$3:$AAD$1504,41,FALSE)=0/1/1900,"",VLOOKUP($A80,'8 Oct - LIVE LDS Data'!$A$3:$AAD$1504,41,FALSE))</f>
        <v>45112</v>
      </c>
      <c r="N80" s="7562" t="str">
        <f>IF(VLOOKUP($A80,'8 Oct - LIVE LDS Data'!$A$3:$AAD$1504,47,FALSE)=0/1/1900,"",VLOOKUP($A80,'8 Oct - LIVE LDS Data'!$A$3:$AAD$1504,47,FALSE))</f>
        <v/>
      </c>
      <c r="O80" s="7562" t="str">
        <f>IF(VLOOKUP($A80,'8 Oct - LIVE LDS Data'!$A$3:$AAD$1504,48,FALSE)=0/1/1900,"",VLOOKUP($A80,'8 Oct - LIVE LDS Data'!$A$3:$AAD$1504,48,FALSE))</f>
        <v/>
      </c>
      <c r="P80" s="7562" t="str">
        <f>IF(VLOOKUP($A80,'8 Oct - LIVE LDS Data'!$A$3:$AAD$1504,54,FALSE)=0/1/1900,"",VLOOKUP($A80,'8 Oct - LIVE LDS Data'!$A$3:$AAD$1504,54,FALSE))</f>
        <v/>
      </c>
      <c r="Q80" s="7562" t="str">
        <f>IF(VLOOKUP($A80,'8 Oct - LIVE LDS Data'!$A$3:$AAD$1504,55,FALSE)=0/1/1900,"",VLOOKUP($A80,'8 Oct - LIVE LDS Data'!$A$3:$AAD$1504,55,FALSE))</f>
        <v/>
      </c>
      <c r="R80" s="7562">
        <f>IF(VLOOKUP($A80,'8 Oct - LIVE LDS Data'!$A$3:$AAD$1504,60,FALSE)=0/1/1900,"",VLOOKUP($A80,'8 Oct - LIVE LDS Data'!$A$3:$AAD$1504,60,FALSE))</f>
        <v>45292</v>
      </c>
      <c r="S80" s="7562">
        <f>IF(VLOOKUP($A80,'8 Oct - LIVE LDS Data'!$A$3:$AAD$1504,61,FALSE)=0/1/1900,"",VLOOKUP($A80,'8 Oct - LIVE LDS Data'!$A$3:$AAD$1504,61,FALSE))</f>
        <v>45350</v>
      </c>
      <c r="T80" s="7562">
        <f>IF(VLOOKUP($A80,'8 Oct - LIVE LDS Data'!$A$3:$AAD$1504,63,FALSE)=0/1/1900,"",VLOOKUP($A80,'8 Oct - LIVE LDS Data'!$A$3:$AAD$1504,63,FALSE))</f>
        <v>45444</v>
      </c>
      <c r="U80" s="7562">
        <f>IF(VLOOKUP($A80,'8 Oct - LIVE LDS Data'!$A$3:$AAD$1504,64,FALSE)=0/1/1900,"",VLOOKUP($A80,'8 Oct - LIVE LDS Data'!$A$3:$AAD$1504,64,FALSE))</f>
        <v>45614</v>
      </c>
      <c r="V80" s="7562" t="s">
        <v>3757</v>
      </c>
      <c r="W80" s="7562" t="s">
        <v>8106</v>
      </c>
      <c r="X80" s="7564"/>
      <c r="Y80" s="7562"/>
      <c r="Z80" s="7562"/>
      <c r="AA80" s="7562"/>
      <c r="AB80" s="7562"/>
      <c r="AC80" s="7562"/>
      <c r="AD80" s="7562"/>
      <c r="AE80" s="7562"/>
      <c r="AF80" s="7562"/>
      <c r="AG80" s="7565">
        <f>IF(VLOOKUP($A80,'8 Oct - LIVE LDS Data'!$A$3:$AAD$1504,72,FALSE)=0/1/1900,"",VLOOKUP($A80,'8 Oct - LIVE LDS Data'!$A$3:$AAD$1504,72,FALSE))</f>
        <v>45680</v>
      </c>
      <c r="AH80" s="7565">
        <f>IF(VLOOKUP($A80,'8 Oct - LIVE LDS Data'!$A$3:$AAD$1504,73,FALSE)=0/1/1900,"",VLOOKUP($A80,'8 Oct - LIVE LDS Data'!$A$3:$AAD$1504,73,FALSE))</f>
        <v>45345</v>
      </c>
      <c r="AI80" s="7565">
        <f>IF(VLOOKUP($A80,'8 Oct - LIVE LDS Data'!$A$3:$AAD$1504,75,FALSE)=0/1/1900,"",VLOOKUP($A80,'8 Oct - LIVE LDS Data'!$A$3:$AAD$1504,75,FALSE))</f>
        <v>45170</v>
      </c>
      <c r="AJ80" s="7565">
        <f>IF(VLOOKUP($A80,'8 Oct - LIVE LDS Data'!$A$3:$AAD$1504,76,FALSE)=0/1/1900,"",VLOOKUP($A80,'8 Oct - LIVE LDS Data'!$A$3:$AAD$1504,76,FALSE))</f>
        <v>45440</v>
      </c>
    </row>
    <row r="81" spans="1:36" s="610" customFormat="1" ht="40" customHeight="1" x14ac:dyDescent="0.2">
      <c r="A81" s="2855" t="s">
        <v>1270</v>
      </c>
      <c r="B81" s="2855"/>
      <c r="C81" s="2855" t="s">
        <v>1271</v>
      </c>
      <c r="D81" s="7570" t="str">
        <f>IF(VLOOKUP($A81,'8 Oct - LIVE LDS Data'!$A$3:$AAD$1504,4,FALSE)=0/1/1900,"",VLOOKUP($A81,'8 Oct - LIVE LDS Data'!$A$3:$AAD$1504,4,FALSE))</f>
        <v>New East Cambrdidgeshire Local Plan</v>
      </c>
      <c r="E81" s="7571" t="str">
        <f>IF(VLOOKUP($A81,'8 Oct - LIVE LDS Data'!$A$3:$AAD$1504,8,FALSE)=0/1/1900,"",VLOOKUP($A81,'8 Oct - LIVE LDS Data'!$A$3:$AAD$1504,8,FALSE))</f>
        <v>N</v>
      </c>
      <c r="F81" s="7571" t="str">
        <f>IF(VLOOKUP($A81,'8 Oct - LIVE LDS Data'!$A$3:$AAD$1504,9,FALSE)=0/1/1900,"",VLOOKUP($A81,'8 Oct - LIVE LDS Data'!$A$3:$AAD$1504,9,FALSE))</f>
        <v>N</v>
      </c>
      <c r="G81" s="7572">
        <f>IF(VLOOKUP($A81,'8 Oct - LIVE LDS Data'!$A$3:$AAD$1504,10,FALSE)=0/1/1900,"",VLOOKUP($A81,'8 Oct - LIVE LDS Data'!$A$3:$AAD$1504,10,FALSE))</f>
        <v>45218</v>
      </c>
      <c r="H81" s="7573" t="str">
        <f>IF(VLOOKUP($A81,'8 Oct - LIVE LDS Data'!$A$3:$AAD$1504,79,FALSE)=0/1/1900,"",VLOOKUP($A81,'8 Oct - LIVE LDS Data'!$A$3:$AAD$1504,79,FALSE))</f>
        <v>Reg 18 yet to start</v>
      </c>
      <c r="I81" s="7562">
        <f>IF(VLOOKUP($A81,'8 Oct - LIVE LDS Data'!$A$3:$AAD$1504,30,FALSE)=0/1/1900,"",VLOOKUP($A81,'8 Oct - LIVE LDS Data'!$A$3:$AAD$1504,30,FALSE))</f>
        <v>45566</v>
      </c>
      <c r="J81" s="7562">
        <f>IF(VLOOKUP($A81,'8 Oct - LIVE LDS Data'!$A$3:$AAD$1504,33,FALSE)=0/1/1900,"",VLOOKUP($A81,'8 Oct - LIVE LDS Data'!$A$3:$AAD$1504,33,FALSE))</f>
        <v>45839</v>
      </c>
      <c r="K81" s="7562" t="str">
        <f>IF(VLOOKUP($A81,'8 Oct - LIVE LDS Data'!$A$3:$AAD$1504,34,FALSE)=0/1/1900,"",VLOOKUP($A81,'8 Oct - LIVE LDS Data'!$A$3:$AAD$1504,34,FALSE))</f>
        <v/>
      </c>
      <c r="L81" s="7562">
        <f>IF(VLOOKUP($A81,'8 Oct - LIVE LDS Data'!$A$3:$AAD$1504,40,FALSE)=0/1/1900,"",VLOOKUP($A81,'8 Oct - LIVE LDS Data'!$A$3:$AAD$1504,40,FALSE))</f>
        <v>46054</v>
      </c>
      <c r="M81" s="7562" t="str">
        <f>IF(VLOOKUP($A81,'8 Oct - LIVE LDS Data'!$A$3:$AAD$1504,41,FALSE)=0/1/1900,"",VLOOKUP($A81,'8 Oct - LIVE LDS Data'!$A$3:$AAD$1504,41,FALSE))</f>
        <v/>
      </c>
      <c r="N81" s="7562" t="str">
        <f>IF(VLOOKUP($A81,'8 Oct - LIVE LDS Data'!$A$3:$AAD$1504,47,FALSE)=0/1/1900,"",VLOOKUP($A81,'8 Oct - LIVE LDS Data'!$A$3:$AAD$1504,47,FALSE))</f>
        <v/>
      </c>
      <c r="O81" s="7562" t="str">
        <f>IF(VLOOKUP($A81,'8 Oct - LIVE LDS Data'!$A$3:$AAD$1504,48,FALSE)=0/1/1900,"",VLOOKUP($A81,'8 Oct - LIVE LDS Data'!$A$3:$AAD$1504,48,FALSE))</f>
        <v/>
      </c>
      <c r="P81" s="7562" t="str">
        <f>IF(VLOOKUP($A81,'8 Oct - LIVE LDS Data'!$A$3:$AAD$1504,54,FALSE)=0/1/1900,"",VLOOKUP($A81,'8 Oct - LIVE LDS Data'!$A$3:$AAD$1504,54,FALSE))</f>
        <v/>
      </c>
      <c r="Q81" s="7562" t="str">
        <f>IF(VLOOKUP($A81,'8 Oct - LIVE LDS Data'!$A$3:$AAD$1504,55,FALSE)=0/1/1900,"",VLOOKUP($A81,'8 Oct - LIVE LDS Data'!$A$3:$AAD$1504,55,FALSE))</f>
        <v/>
      </c>
      <c r="R81" s="7562">
        <f>IF(VLOOKUP($A81,'8 Oct - LIVE LDS Data'!$A$3:$AAD$1504,60,FALSE)=0/1/1900,"",VLOOKUP($A81,'8 Oct - LIVE LDS Data'!$A$3:$AAD$1504,60,FALSE))</f>
        <v>46235</v>
      </c>
      <c r="S81" s="7562" t="str">
        <f>IF(VLOOKUP($A81,'8 Oct - LIVE LDS Data'!$A$3:$AAD$1504,61,FALSE)=0/1/1900,"",VLOOKUP($A81,'8 Oct - LIVE LDS Data'!$A$3:$AAD$1504,61,FALSE))</f>
        <v/>
      </c>
      <c r="T81" s="7562">
        <f>IF(VLOOKUP($A81,'8 Oct - LIVE LDS Data'!$A$3:$AAD$1504,63,FALSE)=0/1/1900,"",VLOOKUP($A81,'8 Oct - LIVE LDS Data'!$A$3:$AAD$1504,63,FALSE))</f>
        <v>46327</v>
      </c>
      <c r="U81" s="7562" t="str">
        <f>IF(VLOOKUP($A81,'8 Oct - LIVE LDS Data'!$A$3:$AAD$1504,64,FALSE)=0/1/1900,"",VLOOKUP($A81,'8 Oct - LIVE LDS Data'!$A$3:$AAD$1504,64,FALSE))</f>
        <v/>
      </c>
      <c r="V81" s="7562" t="s">
        <v>3757</v>
      </c>
      <c r="W81" s="7562" t="s">
        <v>3757</v>
      </c>
      <c r="X81" s="7564">
        <v>45329</v>
      </c>
      <c r="Y81" s="7562"/>
      <c r="Z81" s="7562"/>
      <c r="AA81" s="7562"/>
      <c r="AB81" s="7562"/>
      <c r="AC81" s="7562"/>
      <c r="AD81" s="7562"/>
      <c r="AE81" s="7562" t="s">
        <v>8107</v>
      </c>
      <c r="AF81" s="7562"/>
      <c r="AG81" s="7565" t="str">
        <f>IF(VLOOKUP($A81,'8 Oct - LIVE LDS Data'!$A$3:$AAD$1504,72,FALSE)=0/1/1900,"",VLOOKUP($A81,'8 Oct - LIVE LDS Data'!$A$3:$AAD$1504,72,FALSE))</f>
        <v/>
      </c>
      <c r="AH81" s="7565">
        <f>IF(VLOOKUP($A81,'8 Oct - LIVE LDS Data'!$A$3:$AAD$1504,73,FALSE)=0/1/1900,"",VLOOKUP($A81,'8 Oct - LIVE LDS Data'!$A$3:$AAD$1504,73,FALSE))</f>
        <v>45678</v>
      </c>
      <c r="AI81" s="7565" t="str">
        <f>IF(VLOOKUP($A81,'8 Oct - LIVE LDS Data'!$A$3:$AAD$1504,75,FALSE)=0/1/1900,"",VLOOKUP($A81,'8 Oct - LIVE LDS Data'!$A$3:$AAD$1504,75,FALSE))</f>
        <v/>
      </c>
      <c r="AJ81" s="7565">
        <f>IF(VLOOKUP($A81,'8 Oct - LIVE LDS Data'!$A$3:$AAD$1504,76,FALSE)=0/1/1900,"",VLOOKUP($A81,'8 Oct - LIVE LDS Data'!$A$3:$AAD$1504,76,FALSE))</f>
        <v>45678</v>
      </c>
    </row>
    <row r="82" spans="1:36" s="610" customFormat="1" ht="40" customHeight="1" x14ac:dyDescent="0.2">
      <c r="A82" s="2856" t="s">
        <v>1285</v>
      </c>
      <c r="B82" s="2856"/>
      <c r="C82" s="2856" t="s">
        <v>1286</v>
      </c>
      <c r="D82" s="7558" t="str">
        <f>IF(VLOOKUP($A82,'8 Oct - LIVE LDS Data'!$A$3:$AAD$1504,4,FALSE)=0/1/1900,"",VLOOKUP($A82,'8 Oct - LIVE LDS Data'!$A$3:$AAD$1504,4,FALSE))</f>
        <v>East Devon Local Plan</v>
      </c>
      <c r="E82" s="7559" t="str">
        <f>IF(VLOOKUP($A82,'8 Oct - LIVE LDS Data'!$A$3:$AAD$1504,8,FALSE)=0/1/1900,"",VLOOKUP($A82,'8 Oct - LIVE LDS Data'!$A$3:$AAD$1504,8,FALSE))</f>
        <v>N</v>
      </c>
      <c r="F82" s="7559" t="str">
        <f>IF(VLOOKUP($A82,'8 Oct - LIVE LDS Data'!$A$3:$AAD$1504,9,FALSE)=0/1/1900,"",VLOOKUP($A82,'8 Oct - LIVE LDS Data'!$A$3:$AAD$1504,9,FALSE))</f>
        <v>N</v>
      </c>
      <c r="G82" s="7560">
        <f>IF(VLOOKUP($A82,'8 Oct - LIVE LDS Data'!$A$3:$AAD$1504,10,FALSE)=0/1/1900,"",VLOOKUP($A82,'8 Oct - LIVE LDS Data'!$A$3:$AAD$1504,10,FALSE))</f>
        <v>42397</v>
      </c>
      <c r="H82" s="7314" t="str">
        <f>IF(VLOOKUP($A82,'8 Oct - LIVE LDS Data'!$A$3:$AAD$1504,79,FALSE)=0/1/1900,"",VLOOKUP($A82,'8 Oct - LIVE LDS Data'!$A$3:$AAD$1504,79,FALSE))</f>
        <v>Published Feb 2025</v>
      </c>
      <c r="I82" s="7561">
        <f>IF(VLOOKUP($A82,'8 Oct - LIVE LDS Data'!$A$3:$AAD$1504,30,FALSE)=0/1/1900,"",VLOOKUP($A82,'8 Oct - LIVE LDS Data'!$A$3:$AAD$1504,30,FALSE))</f>
        <v>45261</v>
      </c>
      <c r="J82" s="7562">
        <f>IF(VLOOKUP($A82,'8 Oct - LIVE LDS Data'!$A$3:$AAD$1504,33,FALSE)=0/1/1900,"",VLOOKUP($A82,'8 Oct - LIVE LDS Data'!$A$3:$AAD$1504,33,FALSE))</f>
        <v>44197</v>
      </c>
      <c r="K82" s="7562">
        <f>IF(VLOOKUP($A82,'8 Oct - LIVE LDS Data'!$A$3:$AAD$1504,34,FALSE)=0/1/1900,"",VLOOKUP($A82,'8 Oct - LIVE LDS Data'!$A$3:$AAD$1504,34,FALSE))</f>
        <v>44197</v>
      </c>
      <c r="L82" s="7562">
        <f>IF(VLOOKUP($A82,'8 Oct - LIVE LDS Data'!$A$3:$AAD$1504,40,FALSE)=0/1/1900,"",VLOOKUP($A82,'8 Oct - LIVE LDS Data'!$A$3:$AAD$1504,40,FALSE))</f>
        <v>44835</v>
      </c>
      <c r="M82" s="7562">
        <f>IF(VLOOKUP($A82,'8 Oct - LIVE LDS Data'!$A$3:$AAD$1504,41,FALSE)=0/1/1900,"",VLOOKUP($A82,'8 Oct - LIVE LDS Data'!$A$3:$AAD$1504,41,FALSE))</f>
        <v>44872</v>
      </c>
      <c r="N82" s="7562">
        <f>IF(VLOOKUP($A82,'8 Oct - LIVE LDS Data'!$A$3:$AAD$1504,47,FALSE)=0/1/1900,"",VLOOKUP($A82,'8 Oct - LIVE LDS Data'!$A$3:$AAD$1504,47,FALSE))</f>
        <v>45352</v>
      </c>
      <c r="O82" s="7562">
        <f>IF(VLOOKUP($A82,'8 Oct - LIVE LDS Data'!$A$3:$AAD$1504,48,FALSE)=0/1/1900,"",VLOOKUP($A82,'8 Oct - LIVE LDS Data'!$A$3:$AAD$1504,48,FALSE))</f>
        <v>45428</v>
      </c>
      <c r="P82" s="7562" t="str">
        <f>IF(VLOOKUP($A82,'8 Oct - LIVE LDS Data'!$A$3:$AAD$1504,54,FALSE)=0/1/1900,"",VLOOKUP($A82,'8 Oct - LIVE LDS Data'!$A$3:$AAD$1504,54,FALSE))</f>
        <v/>
      </c>
      <c r="Q82" s="7562" t="str">
        <f>IF(VLOOKUP($A82,'8 Oct - LIVE LDS Data'!$A$3:$AAD$1504,55,FALSE)=0/1/1900,"",VLOOKUP($A82,'8 Oct - LIVE LDS Data'!$A$3:$AAD$1504,55,FALSE))</f>
        <v/>
      </c>
      <c r="R82" s="7562">
        <f>IF(VLOOKUP($A82,'8 Oct - LIVE LDS Data'!$A$3:$AAD$1504,60,FALSE)=0/1/1900,"",VLOOKUP($A82,'8 Oct - LIVE LDS Data'!$A$3:$AAD$1504,60,FALSE))</f>
        <v>45627</v>
      </c>
      <c r="S82" s="7562">
        <f>IF(VLOOKUP($A82,'8 Oct - LIVE LDS Data'!$A$3:$AAD$1504,61,FALSE)=0/1/1900,"",VLOOKUP($A82,'8 Oct - LIVE LDS Data'!$A$3:$AAD$1504,61,FALSE))</f>
        <v>45689</v>
      </c>
      <c r="T82" s="7562">
        <f>IF(VLOOKUP($A82,'8 Oct - LIVE LDS Data'!$A$3:$AAD$1504,63,FALSE)=0/1/1900,"",VLOOKUP($A82,'8 Oct - LIVE LDS Data'!$A$3:$AAD$1504,63,FALSE))</f>
        <v>46174</v>
      </c>
      <c r="U82" s="7562" t="str">
        <f>IF(VLOOKUP($A82,'8 Oct - LIVE LDS Data'!$A$3:$AAD$1504,64,FALSE)=0/1/1900,"",VLOOKUP($A82,'8 Oct - LIVE LDS Data'!$A$3:$AAD$1504,64,FALSE))</f>
        <v/>
      </c>
      <c r="V82" s="7562" t="s">
        <v>3757</v>
      </c>
      <c r="W82" s="7562" t="s">
        <v>3757</v>
      </c>
      <c r="X82" s="7564"/>
      <c r="Y82" s="7562"/>
      <c r="Z82" s="7562"/>
      <c r="AA82" s="7562"/>
      <c r="AB82" s="7562"/>
      <c r="AC82" s="7562"/>
      <c r="AD82" s="7562"/>
      <c r="AE82" s="7562"/>
      <c r="AF82" s="7562"/>
      <c r="AG82" s="7565">
        <f>IF(VLOOKUP($A82,'8 Oct - LIVE LDS Data'!$A$3:$AAD$1504,72,FALSE)=0/1/1900,"",VLOOKUP($A82,'8 Oct - LIVE LDS Data'!$A$3:$AAD$1504,72,FALSE))</f>
        <v>45632</v>
      </c>
      <c r="AH82" s="7565">
        <f>IF(VLOOKUP($A82,'8 Oct - LIVE LDS Data'!$A$3:$AAD$1504,73,FALSE)=0/1/1900,"",VLOOKUP($A82,'8 Oct - LIVE LDS Data'!$A$3:$AAD$1504,73,FALSE))</f>
        <v>45315</v>
      </c>
      <c r="AI82" s="7565" t="str">
        <f>IF(VLOOKUP($A82,'8 Oct - LIVE LDS Data'!$A$3:$AAD$1504,75,FALSE)=0/1/1900,"",VLOOKUP($A82,'8 Oct - LIVE LDS Data'!$A$3:$AAD$1504,75,FALSE))</f>
        <v/>
      </c>
      <c r="AJ82" s="7565">
        <f>IF(VLOOKUP($A82,'8 Oct - LIVE LDS Data'!$A$3:$AAD$1504,76,FALSE)=0/1/1900,"",VLOOKUP($A82,'8 Oct - LIVE LDS Data'!$A$3:$AAD$1504,76,FALSE))</f>
        <v>45686</v>
      </c>
    </row>
    <row r="83" spans="1:36" s="610" customFormat="1" ht="40" customHeight="1" x14ac:dyDescent="0.2">
      <c r="A83" s="2855" t="s">
        <v>1305</v>
      </c>
      <c r="B83" s="2855"/>
      <c r="C83" s="2855" t="s">
        <v>1306</v>
      </c>
      <c r="D83" s="7558" t="str">
        <f>IF(VLOOKUP($A83,'8 Oct - LIVE LDS Data'!$A$3:$AAD$1504,4,FALSE)=0/1/1900,"",VLOOKUP($A83,'8 Oct - LIVE LDS Data'!$A$3:$AAD$1504,4,FALSE))</f>
        <v xml:space="preserve">Local Plan </v>
      </c>
      <c r="E83" s="7559" t="str">
        <f>IF(VLOOKUP($A83,'8 Oct - LIVE LDS Data'!$A$3:$AAD$1504,8,FALSE)=0/1/1900,"",VLOOKUP($A83,'8 Oct - LIVE LDS Data'!$A$3:$AAD$1504,8,FALSE))</f>
        <v>N</v>
      </c>
      <c r="F83" s="7559" t="str">
        <f>IF(VLOOKUP($A83,'8 Oct - LIVE LDS Data'!$A$3:$AAD$1504,9,FALSE)=0/1/1900,"",VLOOKUP($A83,'8 Oct - LIVE LDS Data'!$A$3:$AAD$1504,9,FALSE))</f>
        <v>N</v>
      </c>
      <c r="G83" s="7560">
        <f>IF(VLOOKUP($A83,'8 Oct - LIVE LDS Data'!$A$3:$AAD$1504,10,FALSE)=0/1/1900,"",VLOOKUP($A83,'8 Oct - LIVE LDS Data'!$A$3:$AAD$1504,10,FALSE))</f>
        <v>41767</v>
      </c>
      <c r="H83" s="7314" t="str">
        <f>IF(VLOOKUP($A83,'8 Oct - LIVE LDS Data'!$A$3:$AAD$1504,79,FALSE)=0/1/1900,"",VLOOKUP($A83,'8 Oct - LIVE LDS Data'!$A$3:$AAD$1504,79,FALSE))</f>
        <v>Reg 18 completed
[Reg 19 exp. July 2026]</v>
      </c>
      <c r="I83" s="7561">
        <f>IF(VLOOKUP($A83,'8 Oct - LIVE LDS Data'!$A$3:$AAD$1504,30,FALSE)=0/1/1900,"",VLOOKUP($A83,'8 Oct - LIVE LDS Data'!$A$3:$AAD$1504,30,FALSE))</f>
        <v>45717</v>
      </c>
      <c r="J83" s="7562">
        <f>IF(VLOOKUP($A83,'8 Oct - LIVE LDS Data'!$A$3:$AAD$1504,33,FALSE)=0/1/1900,"",VLOOKUP($A83,'8 Oct - LIVE LDS Data'!$A$3:$AAD$1504,33,FALSE))</f>
        <v>43466</v>
      </c>
      <c r="K83" s="7562">
        <f>IF(VLOOKUP($A83,'8 Oct - LIVE LDS Data'!$A$3:$AAD$1504,34,FALSE)=0/1/1900,"",VLOOKUP($A83,'8 Oct - LIVE LDS Data'!$A$3:$AAD$1504,34,FALSE))</f>
        <v>43501</v>
      </c>
      <c r="L83" s="7562">
        <f>IF(VLOOKUP($A83,'8 Oct - LIVE LDS Data'!$A$3:$AAD$1504,40,FALSE)=0/1/1900,"",VLOOKUP($A83,'8 Oct - LIVE LDS Data'!$A$3:$AAD$1504,40,FALSE))</f>
        <v>43709</v>
      </c>
      <c r="M83" s="7562">
        <f>IF(VLOOKUP($A83,'8 Oct - LIVE LDS Data'!$A$3:$AAD$1504,41,FALSE)=0/1/1900,"",VLOOKUP($A83,'8 Oct - LIVE LDS Data'!$A$3:$AAD$1504,41,FALSE))</f>
        <v>43711</v>
      </c>
      <c r="N83" s="7562">
        <f>IF(VLOOKUP($A83,'8 Oct - LIVE LDS Data'!$A$3:$AAD$1504,47,FALSE)=0/1/1900,"",VLOOKUP($A83,'8 Oct - LIVE LDS Data'!$A$3:$AAD$1504,47,FALSE))</f>
        <v>44866</v>
      </c>
      <c r="O83" s="7562">
        <f>IF(VLOOKUP($A83,'8 Oct - LIVE LDS Data'!$A$3:$AAD$1504,48,FALSE)=0/1/1900,"",VLOOKUP($A83,'8 Oct - LIVE LDS Data'!$A$3:$AAD$1504,48,FALSE))</f>
        <v>44886</v>
      </c>
      <c r="P83" s="7562" t="str">
        <f>IF(VLOOKUP($A83,'8 Oct - LIVE LDS Data'!$A$3:$AAD$1504,54,FALSE)=0/1/1900,"",VLOOKUP($A83,'8 Oct - LIVE LDS Data'!$A$3:$AAD$1504,54,FALSE))</f>
        <v>Jan-2024
(was Sep-2023)</v>
      </c>
      <c r="Q83" s="7562">
        <f>IF(VLOOKUP($A83,'8 Oct - LIVE LDS Data'!$A$3:$AAD$1504,55,FALSE)=0/1/1900,"",VLOOKUP($A83,'8 Oct - LIVE LDS Data'!$A$3:$AAD$1504,55,FALSE))</f>
        <v>45313</v>
      </c>
      <c r="R83" s="7562">
        <f>IF(VLOOKUP($A83,'8 Oct - LIVE LDS Data'!$A$3:$AAD$1504,60,FALSE)=0/1/1900,"",VLOOKUP($A83,'8 Oct - LIVE LDS Data'!$A$3:$AAD$1504,60,FALSE))</f>
        <v>46204</v>
      </c>
      <c r="S83" s="7562" t="str">
        <f>IF(VLOOKUP($A83,'8 Oct - LIVE LDS Data'!$A$3:$AAD$1504,61,FALSE)=0/1/1900,"",VLOOKUP($A83,'8 Oct - LIVE LDS Data'!$A$3:$AAD$1504,61,FALSE))</f>
        <v/>
      </c>
      <c r="T83" s="7562">
        <f>IF(VLOOKUP($A83,'8 Oct - LIVE LDS Data'!$A$3:$AAD$1504,63,FALSE)=0/1/1900,"",VLOOKUP($A83,'8 Oct - LIVE LDS Data'!$A$3:$AAD$1504,63,FALSE))</f>
        <v>46327</v>
      </c>
      <c r="U83" s="7562" t="str">
        <f>IF(VLOOKUP($A83,'8 Oct - LIVE LDS Data'!$A$3:$AAD$1504,64,FALSE)=0/1/1900,"",VLOOKUP($A83,'8 Oct - LIVE LDS Data'!$A$3:$AAD$1504,64,FALSE))</f>
        <v/>
      </c>
      <c r="V83" s="7562" t="s">
        <v>3757</v>
      </c>
      <c r="W83" s="7562" t="s">
        <v>3757</v>
      </c>
      <c r="X83" s="7564"/>
      <c r="Y83" s="7562"/>
      <c r="Z83" s="7562"/>
      <c r="AA83" s="7562"/>
      <c r="AB83" s="7562"/>
      <c r="AC83" s="7562"/>
      <c r="AD83" s="7562"/>
      <c r="AE83" s="7562"/>
      <c r="AF83" s="7562"/>
      <c r="AG83" s="7565">
        <f>IF(VLOOKUP($A83,'8 Oct - LIVE LDS Data'!$A$3:$AAD$1504,72,FALSE)=0/1/1900,"",VLOOKUP($A83,'8 Oct - LIVE LDS Data'!$A$3:$AAD$1504,72,FALSE))</f>
        <v>45320</v>
      </c>
      <c r="AH83" s="7565">
        <f>IF(VLOOKUP($A83,'8 Oct - LIVE LDS Data'!$A$3:$AAD$1504,73,FALSE)=0/1/1900,"",VLOOKUP($A83,'8 Oct - LIVE LDS Data'!$A$3:$AAD$1504,73,FALSE))</f>
        <v>45720</v>
      </c>
      <c r="AI83" s="7565">
        <f>IF(VLOOKUP($A83,'8 Oct - LIVE LDS Data'!$A$3:$AAD$1504,75,FALSE)=0/1/1900,"",VLOOKUP($A83,'8 Oct - LIVE LDS Data'!$A$3:$AAD$1504,75,FALSE))</f>
        <v>45037</v>
      </c>
      <c r="AJ83" s="7565">
        <f>IF(VLOOKUP($A83,'8 Oct - LIVE LDS Data'!$A$3:$AAD$1504,76,FALSE)=0/1/1900,"",VLOOKUP($A83,'8 Oct - LIVE LDS Data'!$A$3:$AAD$1504,76,FALSE))</f>
        <v>45720</v>
      </c>
    </row>
    <row r="84" spans="1:36" s="610" customFormat="1" ht="40" customHeight="1" x14ac:dyDescent="0.2">
      <c r="A84" s="2855" t="s">
        <v>1325</v>
      </c>
      <c r="B84" s="2855"/>
      <c r="C84" s="2855" t="s">
        <v>1326</v>
      </c>
      <c r="D84" s="7558" t="str">
        <f>IF(VLOOKUP($A84,'8 Oct - LIVE LDS Data'!$A$3:$AAD$1504,4,FALSE)=0/1/1900,"",VLOOKUP($A84,'8 Oct - LIVE LDS Data'!$A$3:$AAD$1504,4,FALSE))</f>
        <v>new plan to be prepared under new system</v>
      </c>
      <c r="E84" s="7559" t="str">
        <f>IF(VLOOKUP($A84,'8 Oct - LIVE LDS Data'!$A$3:$AAD$1504,8,FALSE)=0/1/1900,"",VLOOKUP($A84,'8 Oct - LIVE LDS Data'!$A$3:$AAD$1504,8,FALSE))</f>
        <v>N</v>
      </c>
      <c r="F84" s="7559" t="str">
        <f>IF(VLOOKUP($A84,'8 Oct - LIVE LDS Data'!$A$3:$AAD$1504,9,FALSE)=0/1/1900,"",VLOOKUP($A84,'8 Oct - LIVE LDS Data'!$A$3:$AAD$1504,9,FALSE))</f>
        <v>N</v>
      </c>
      <c r="G84" s="7560">
        <f>IF(VLOOKUP($A84,'8 Oct - LIVE LDS Data'!$A$3:$AAD$1504,10,FALSE)=0/1/1900,"",VLOOKUP($A84,'8 Oct - LIVE LDS Data'!$A$3:$AAD$1504,10,FALSE))</f>
        <v>43396</v>
      </c>
      <c r="H84" s="7314" t="str">
        <f>IF(VLOOKUP($A84,'8 Oct - LIVE LDS Data'!$A$3:$AAD$1504,79,FALSE)=0/1/1900,"",VLOOKUP($A84,'8 Oct - LIVE LDS Data'!$A$3:$AAD$1504,79,FALSE))</f>
        <v>new plan to be prepared under new system</v>
      </c>
      <c r="I84" s="7561">
        <f>IF(VLOOKUP($A84,'8 Oct - LIVE LDS Data'!$A$3:$AAD$1504,30,FALSE)=0/1/1900,"",VLOOKUP($A84,'8 Oct - LIVE LDS Data'!$A$3:$AAD$1504,30,FALSE))</f>
        <v>45566</v>
      </c>
      <c r="J84" s="7562">
        <f>IF(VLOOKUP($A84,'8 Oct - LIVE LDS Data'!$A$3:$AAD$1504,33,FALSE)=0/1/1900,"",VLOOKUP($A84,'8 Oct - LIVE LDS Data'!$A$3:$AAD$1504,33,FALSE))</f>
        <v>46204</v>
      </c>
      <c r="K84" s="7562" t="str">
        <f>IF(VLOOKUP($A84,'8 Oct - LIVE LDS Data'!$A$3:$AAD$1504,34,FALSE)=0/1/1900,"",VLOOKUP($A84,'8 Oct - LIVE LDS Data'!$A$3:$AAD$1504,34,FALSE))</f>
        <v/>
      </c>
      <c r="L84" s="7562" t="str">
        <f>IF(VLOOKUP($A84,'8 Oct - LIVE LDS Data'!$A$3:$AAD$1504,40,FALSE)=0/1/1900,"",VLOOKUP($A84,'8 Oct - LIVE LDS Data'!$A$3:$AAD$1504,40,FALSE))</f>
        <v/>
      </c>
      <c r="M84" s="7562" t="str">
        <f>IF(VLOOKUP($A84,'8 Oct - LIVE LDS Data'!$A$3:$AAD$1504,41,FALSE)=0/1/1900,"",VLOOKUP($A84,'8 Oct - LIVE LDS Data'!$A$3:$AAD$1504,41,FALSE))</f>
        <v/>
      </c>
      <c r="N84" s="7562" t="str">
        <f>IF(VLOOKUP($A84,'8 Oct - LIVE LDS Data'!$A$3:$AAD$1504,47,FALSE)=0/1/1900,"",VLOOKUP($A84,'8 Oct - LIVE LDS Data'!$A$3:$AAD$1504,47,FALSE))</f>
        <v/>
      </c>
      <c r="O84" s="7562" t="str">
        <f>IF(VLOOKUP($A84,'8 Oct - LIVE LDS Data'!$A$3:$AAD$1504,48,FALSE)=0/1/1900,"",VLOOKUP($A84,'8 Oct - LIVE LDS Data'!$A$3:$AAD$1504,48,FALSE))</f>
        <v/>
      </c>
      <c r="P84" s="7562" t="str">
        <f>IF(VLOOKUP($A84,'8 Oct - LIVE LDS Data'!$A$3:$AAD$1504,54,FALSE)=0/1/1900,"",VLOOKUP($A84,'8 Oct - LIVE LDS Data'!$A$3:$AAD$1504,54,FALSE))</f>
        <v/>
      </c>
      <c r="Q84" s="7562" t="str">
        <f>IF(VLOOKUP($A84,'8 Oct - LIVE LDS Data'!$A$3:$AAD$1504,55,FALSE)=0/1/1900,"",VLOOKUP($A84,'8 Oct - LIVE LDS Data'!$A$3:$AAD$1504,55,FALSE))</f>
        <v/>
      </c>
      <c r="R84" s="7562">
        <f>IF(VLOOKUP($A84,'8 Oct - LIVE LDS Data'!$A$3:$AAD$1504,60,FALSE)=0/1/1900,"",VLOOKUP($A84,'8 Oct - LIVE LDS Data'!$A$3:$AAD$1504,60,FALSE))</f>
        <v>46569</v>
      </c>
      <c r="S84" s="7562" t="str">
        <f>IF(VLOOKUP($A84,'8 Oct - LIVE LDS Data'!$A$3:$AAD$1504,61,FALSE)=0/1/1900,"",VLOOKUP($A84,'8 Oct - LIVE LDS Data'!$A$3:$AAD$1504,61,FALSE))</f>
        <v/>
      </c>
      <c r="T84" s="7562">
        <f>IF(VLOOKUP($A84,'8 Oct - LIVE LDS Data'!$A$3:$AAD$1504,63,FALSE)=0/1/1900,"",VLOOKUP($A84,'8 Oct - LIVE LDS Data'!$A$3:$AAD$1504,63,FALSE))</f>
        <v>46692</v>
      </c>
      <c r="U84" s="7562" t="str">
        <f>IF(VLOOKUP($A84,'8 Oct - LIVE LDS Data'!$A$3:$AAD$1504,64,FALSE)=0/1/1900,"",VLOOKUP($A84,'8 Oct - LIVE LDS Data'!$A$3:$AAD$1504,64,FALSE))</f>
        <v/>
      </c>
      <c r="V84" s="7562" t="s">
        <v>3757</v>
      </c>
      <c r="W84" s="7562" t="s">
        <v>226</v>
      </c>
      <c r="X84" s="7564"/>
      <c r="Y84" s="7562"/>
      <c r="Z84" s="7562"/>
      <c r="AA84" s="7562"/>
      <c r="AB84" s="7562"/>
      <c r="AC84" s="7562"/>
      <c r="AD84" s="7562"/>
      <c r="AE84" s="7562"/>
      <c r="AF84" s="7562"/>
      <c r="AG84" s="7565">
        <f>IF(VLOOKUP($A84,'8 Oct - LIVE LDS Data'!$A$3:$AAD$1504,72,FALSE)=0/1/1900,"",VLOOKUP($A84,'8 Oct - LIVE LDS Data'!$A$3:$AAD$1504,72,FALSE))</f>
        <v>45415</v>
      </c>
      <c r="AH84" s="7565">
        <f>IF(VLOOKUP($A84,'8 Oct - LIVE LDS Data'!$A$3:$AAD$1504,73,FALSE)=0/1/1900,"",VLOOKUP($A84,'8 Oct - LIVE LDS Data'!$A$3:$AAD$1504,73,FALSE))</f>
        <v>45315</v>
      </c>
      <c r="AI84" s="7565">
        <f>IF(VLOOKUP($A84,'8 Oct - LIVE LDS Data'!$A$3:$AAD$1504,75,FALSE)=0/1/1900,"",VLOOKUP($A84,'8 Oct - LIVE LDS Data'!$A$3:$AAD$1504,75,FALSE))</f>
        <v>44270</v>
      </c>
      <c r="AJ84" s="7565">
        <f>IF(VLOOKUP($A84,'8 Oct - LIVE LDS Data'!$A$3:$AAD$1504,76,FALSE)=0/1/1900,"",VLOOKUP($A84,'8 Oct - LIVE LDS Data'!$A$3:$AAD$1504,76,FALSE))</f>
        <v>45681</v>
      </c>
    </row>
    <row r="85" spans="1:36" s="610" customFormat="1" ht="40" customHeight="1" x14ac:dyDescent="0.2">
      <c r="A85" s="2855" t="s">
        <v>1334</v>
      </c>
      <c r="B85" s="2855"/>
      <c r="C85" s="2855" t="s">
        <v>1335</v>
      </c>
      <c r="D85" s="7558" t="str">
        <f>IF(VLOOKUP($A85,'8 Oct - LIVE LDS Data'!$A$3:$AAD$1504,4,FALSE)=0/1/1900,"",VLOOKUP($A85,'8 Oct - LIVE LDS Data'!$A$3:$AAD$1504,4,FALSE))</f>
        <v>East Lindsey Local Plan Review</v>
      </c>
      <c r="E85" s="7559" t="str">
        <f>IF(VLOOKUP($A85,'8 Oct - LIVE LDS Data'!$A$3:$AAD$1504,8,FALSE)=0/1/1900,"",VLOOKUP($A85,'8 Oct - LIVE LDS Data'!$A$3:$AAD$1504,8,FALSE))</f>
        <v>N</v>
      </c>
      <c r="F85" s="7559" t="str">
        <f>IF(VLOOKUP($A85,'8 Oct - LIVE LDS Data'!$A$3:$AAD$1504,9,FALSE)=0/1/1900,"",VLOOKUP($A85,'8 Oct - LIVE LDS Data'!$A$3:$AAD$1504,9,FALSE))</f>
        <v>N</v>
      </c>
      <c r="G85" s="7560">
        <f>IF(VLOOKUP($A85,'8 Oct - LIVE LDS Data'!$A$3:$AAD$1504,10,FALSE)=0/1/1900,"",VLOOKUP($A85,'8 Oct - LIVE LDS Data'!$A$3:$AAD$1504,10,FALSE))</f>
        <v>43299</v>
      </c>
      <c r="H85" s="7314" t="str">
        <f>IF(VLOOKUP($A85,'8 Oct - LIVE LDS Data'!$A$3:$AAD$1504,79,FALSE)=0/1/1900,"",VLOOKUP($A85,'8 Oct - LIVE LDS Data'!$A$3:$AAD$1504,79,FALSE))</f>
        <v>new plan to be prepared under new system</v>
      </c>
      <c r="I85" s="7561">
        <f>IF(VLOOKUP($A85,'8 Oct - LIVE LDS Data'!$A$3:$AAD$1504,30,FALSE)=0/1/1900,"",VLOOKUP($A85,'8 Oct - LIVE LDS Data'!$A$3:$AAD$1504,30,FALSE))</f>
        <v>44866</v>
      </c>
      <c r="J85" s="7562" t="str">
        <f>IF(VLOOKUP($A85,'8 Oct - LIVE LDS Data'!$A$3:$AAD$1504,33,FALSE)=0/1/1900,"",VLOOKUP($A85,'8 Oct - LIVE LDS Data'!$A$3:$AAD$1504,33,FALSE))</f>
        <v/>
      </c>
      <c r="K85" s="7562">
        <f>IF(VLOOKUP($A85,'8 Oct - LIVE LDS Data'!$A$3:$AAD$1504,34,FALSE)=0/1/1900,"",VLOOKUP($A85,'8 Oct - LIVE LDS Data'!$A$3:$AAD$1504,34,FALSE))</f>
        <v>44242</v>
      </c>
      <c r="L85" s="7562" t="str">
        <f>IF(VLOOKUP($A85,'8 Oct - LIVE LDS Data'!$A$3:$AAD$1504,40,FALSE)=0/1/1900,"",VLOOKUP($A85,'8 Oct - LIVE LDS Data'!$A$3:$AAD$1504,40,FALSE))</f>
        <v/>
      </c>
      <c r="M85" s="7562" t="str">
        <f>IF(VLOOKUP($A85,'8 Oct - LIVE LDS Data'!$A$3:$AAD$1504,41,FALSE)=0/1/1900,"",VLOOKUP($A85,'8 Oct - LIVE LDS Data'!$A$3:$AAD$1504,41,FALSE))</f>
        <v/>
      </c>
      <c r="N85" s="7562" t="str">
        <f>IF(VLOOKUP($A85,'8 Oct - LIVE LDS Data'!$A$3:$AAD$1504,47,FALSE)=0/1/1900,"",VLOOKUP($A85,'8 Oct - LIVE LDS Data'!$A$3:$AAD$1504,47,FALSE))</f>
        <v/>
      </c>
      <c r="O85" s="7562" t="str">
        <f>IF(VLOOKUP($A85,'8 Oct - LIVE LDS Data'!$A$3:$AAD$1504,48,FALSE)=0/1/1900,"",VLOOKUP($A85,'8 Oct - LIVE LDS Data'!$A$3:$AAD$1504,48,FALSE))</f>
        <v/>
      </c>
      <c r="P85" s="7562" t="str">
        <f>IF(VLOOKUP($A85,'8 Oct - LIVE LDS Data'!$A$3:$AAD$1504,54,FALSE)=0/1/1900,"",VLOOKUP($A85,'8 Oct - LIVE LDS Data'!$A$3:$AAD$1504,54,FALSE))</f>
        <v/>
      </c>
      <c r="Q85" s="7562" t="str">
        <f>IF(VLOOKUP($A85,'8 Oct - LIVE LDS Data'!$A$3:$AAD$1504,55,FALSE)=0/1/1900,"",VLOOKUP($A85,'8 Oct - LIVE LDS Data'!$A$3:$AAD$1504,55,FALSE))</f>
        <v/>
      </c>
      <c r="R85" s="7562" t="str">
        <f>IF(VLOOKUP($A85,'8 Oct - LIVE LDS Data'!$A$3:$AAD$1504,60,FALSE)=0/1/1900,"",VLOOKUP($A85,'8 Oct - LIVE LDS Data'!$A$3:$AAD$1504,60,FALSE))</f>
        <v/>
      </c>
      <c r="S85" s="7562" t="str">
        <f>IF(VLOOKUP($A85,'8 Oct - LIVE LDS Data'!$A$3:$AAD$1504,61,FALSE)=0/1/1900,"",VLOOKUP($A85,'8 Oct - LIVE LDS Data'!$A$3:$AAD$1504,61,FALSE))</f>
        <v/>
      </c>
      <c r="T85" s="7562" t="str">
        <f>IF(VLOOKUP($A85,'8 Oct - LIVE LDS Data'!$A$3:$AAD$1504,63,FALSE)=0/1/1900,"",VLOOKUP($A85,'8 Oct - LIVE LDS Data'!$A$3:$AAD$1504,63,FALSE))</f>
        <v/>
      </c>
      <c r="U85" s="7562" t="str">
        <f>IF(VLOOKUP($A85,'8 Oct - LIVE LDS Data'!$A$3:$AAD$1504,64,FALSE)=0/1/1900,"",VLOOKUP($A85,'8 Oct - LIVE LDS Data'!$A$3:$AAD$1504,64,FALSE))</f>
        <v/>
      </c>
      <c r="V85" s="7562" t="s">
        <v>3757</v>
      </c>
      <c r="W85" s="7562" t="s">
        <v>90</v>
      </c>
      <c r="X85" s="7564"/>
      <c r="Y85" s="7562"/>
      <c r="Z85" s="7562"/>
      <c r="AA85" s="7562"/>
      <c r="AB85" s="7562"/>
      <c r="AC85" s="7562"/>
      <c r="AD85" s="7562"/>
      <c r="AE85" s="7562"/>
      <c r="AF85" s="7562"/>
      <c r="AG85" s="7565">
        <f>IF(VLOOKUP($A85,'8 Oct - LIVE LDS Data'!$A$3:$AAD$1504,72,FALSE)=0/1/1900,"",VLOOKUP($A85,'8 Oct - LIVE LDS Data'!$A$3:$AAD$1504,72,FALSE))</f>
        <v>45938</v>
      </c>
      <c r="AH85" s="7565">
        <f>IF(VLOOKUP($A85,'8 Oct - LIVE LDS Data'!$A$3:$AAD$1504,73,FALSE)=0/1/1900,"",VLOOKUP($A85,'8 Oct - LIVE LDS Data'!$A$3:$AAD$1504,73,FALSE))</f>
        <v>45908</v>
      </c>
      <c r="AI85" s="7565">
        <f>IF(VLOOKUP($A85,'8 Oct - LIVE LDS Data'!$A$3:$AAD$1504,75,FALSE)=0/1/1900,"",VLOOKUP($A85,'8 Oct - LIVE LDS Data'!$A$3:$AAD$1504,75,FALSE))</f>
        <v>44974</v>
      </c>
      <c r="AJ85" s="7565">
        <f>IF(VLOOKUP($A85,'8 Oct - LIVE LDS Data'!$A$3:$AAD$1504,76,FALSE)=0/1/1900,"",VLOOKUP($A85,'8 Oct - LIVE LDS Data'!$A$3:$AAD$1504,76,FALSE))</f>
        <v>45908</v>
      </c>
    </row>
    <row r="86" spans="1:36" s="610" customFormat="1" ht="40" customHeight="1" x14ac:dyDescent="0.2">
      <c r="A86" s="7568" t="s">
        <v>1346</v>
      </c>
      <c r="B86" s="7568" t="s">
        <v>1347</v>
      </c>
      <c r="C86" s="7574" t="s">
        <v>1347</v>
      </c>
      <c r="D86" s="7558" t="str">
        <f>IF(VLOOKUP($A86,'8 Oct - LIVE LDS Data'!$A$3:$AAD$1504,4,FALSE)=0/1/1900,"",VLOOKUP($A86,'8 Oct - LIVE LDS Data'!$A$3:$AAD$1504,4,FALSE))</f>
        <v>East Riding Local Plan Update  2020 - 2039</v>
      </c>
      <c r="E86" s="7559" t="str">
        <f>IF(VLOOKUP($A86,'8 Oct - LIVE LDS Data'!$A$3:$AAD$1504,8,FALSE)=0/1/1900,"",VLOOKUP($A86,'8 Oct - LIVE LDS Data'!$A$3:$AAD$1504,8,FALSE))</f>
        <v>N</v>
      </c>
      <c r="F86" s="7559" t="str">
        <f>IF(VLOOKUP($A86,'8 Oct - LIVE LDS Data'!$A$3:$AAD$1504,9,FALSE)=0/1/1900,"",VLOOKUP($A86,'8 Oct - LIVE LDS Data'!$A$3:$AAD$1504,9,FALSE))</f>
        <v>N</v>
      </c>
      <c r="G86" s="7560">
        <f>IF(VLOOKUP($A86,'8 Oct - LIVE LDS Data'!$A$3:$AAD$1504,10,FALSE)=0/1/1900,"",VLOOKUP($A86,'8 Oct - LIVE LDS Data'!$A$3:$AAD$1504,10,FALSE))</f>
        <v>45749</v>
      </c>
      <c r="H86" s="7314" t="str">
        <f>IF(VLOOKUP($A86,'8 Oct - LIVE LDS Data'!$A$3:$AAD$1504,79,FALSE)=0/1/1900,"",VLOOKUP($A86,'8 Oct - LIVE LDS Data'!$A$3:$AAD$1504,79,FALSE))</f>
        <v>Adopted April 2025</v>
      </c>
      <c r="I86" s="7561">
        <f>IF(VLOOKUP($A86,'8 Oct - LIVE LDS Data'!$A$3:$AAD$1504,30,FALSE)=0/1/1900,"",VLOOKUP($A86,'8 Oct - LIVE LDS Data'!$A$3:$AAD$1504,30,FALSE))</f>
        <v>44593</v>
      </c>
      <c r="J86" s="7562">
        <f>IF(VLOOKUP($A86,'8 Oct - LIVE LDS Data'!$A$3:$AAD$1504,33,FALSE)=0/1/1900,"",VLOOKUP($A86,'8 Oct - LIVE LDS Data'!$A$3:$AAD$1504,33,FALSE))</f>
        <v>43405</v>
      </c>
      <c r="K86" s="7562">
        <f>IF(VLOOKUP($A86,'8 Oct - LIVE LDS Data'!$A$3:$AAD$1504,34,FALSE)=0/1/1900,"",VLOOKUP($A86,'8 Oct - LIVE LDS Data'!$A$3:$AAD$1504,34,FALSE))</f>
        <v>43405</v>
      </c>
      <c r="L86" s="7562">
        <f>IF(VLOOKUP($A86,'8 Oct - LIVE LDS Data'!$A$3:$AAD$1504,40,FALSE)=0/1/1900,"",VLOOKUP($A86,'8 Oct - LIVE LDS Data'!$A$3:$AAD$1504,40,FALSE))</f>
        <v>44075</v>
      </c>
      <c r="M86" s="7562">
        <f>IF(VLOOKUP($A86,'8 Oct - LIVE LDS Data'!$A$3:$AAD$1504,41,FALSE)=0/1/1900,"",VLOOKUP($A86,'8 Oct - LIVE LDS Data'!$A$3:$AAD$1504,41,FALSE))</f>
        <v>44317</v>
      </c>
      <c r="N86" s="7562" t="str">
        <f>IF(VLOOKUP($A86,'8 Oct - LIVE LDS Data'!$A$3:$AAD$1504,47,FALSE)=0/1/1900,"",VLOOKUP($A86,'8 Oct - LIVE LDS Data'!$A$3:$AAD$1504,47,FALSE))</f>
        <v/>
      </c>
      <c r="O86" s="7562" t="str">
        <f>IF(VLOOKUP($A86,'8 Oct - LIVE LDS Data'!$A$3:$AAD$1504,48,FALSE)=0/1/1900,"",VLOOKUP($A86,'8 Oct - LIVE LDS Data'!$A$3:$AAD$1504,48,FALSE))</f>
        <v/>
      </c>
      <c r="P86" s="7562" t="str">
        <f>IF(VLOOKUP($A86,'8 Oct - LIVE LDS Data'!$A$3:$AAD$1504,54,FALSE)=0/1/1900,"",VLOOKUP($A86,'8 Oct - LIVE LDS Data'!$A$3:$AAD$1504,54,FALSE))</f>
        <v/>
      </c>
      <c r="Q86" s="7562" t="str">
        <f>IF(VLOOKUP($A86,'8 Oct - LIVE LDS Data'!$A$3:$AAD$1504,55,FALSE)=0/1/1900,"",VLOOKUP($A86,'8 Oct - LIVE LDS Data'!$A$3:$AAD$1504,55,FALSE))</f>
        <v/>
      </c>
      <c r="R86" s="7562">
        <f>IF(VLOOKUP($A86,'8 Oct - LIVE LDS Data'!$A$3:$AAD$1504,60,FALSE)=0/1/1900,"",VLOOKUP($A86,'8 Oct - LIVE LDS Data'!$A$3:$AAD$1504,60,FALSE))</f>
        <v>44866</v>
      </c>
      <c r="S86" s="7562">
        <f>IF(VLOOKUP($A86,'8 Oct - LIVE LDS Data'!$A$3:$AAD$1504,61,FALSE)=0/1/1900,"",VLOOKUP($A86,'8 Oct - LIVE LDS Data'!$A$3:$AAD$1504,61,FALSE))</f>
        <v>44858</v>
      </c>
      <c r="T86" s="7562">
        <f>IF(VLOOKUP($A86,'8 Oct - LIVE LDS Data'!$A$3:$AAD$1504,63,FALSE)=0/1/1900,"",VLOOKUP($A86,'8 Oct - LIVE LDS Data'!$A$3:$AAD$1504,63,FALSE))</f>
        <v>45078</v>
      </c>
      <c r="U86" s="7562">
        <f>IF(VLOOKUP($A86,'8 Oct - LIVE LDS Data'!$A$3:$AAD$1504,64,FALSE)=0/1/1900,"",VLOOKUP($A86,'8 Oct - LIVE LDS Data'!$A$3:$AAD$1504,64,FALSE))</f>
        <v>45016</v>
      </c>
      <c r="V86" s="7562" t="s">
        <v>3757</v>
      </c>
      <c r="W86" s="7562" t="s">
        <v>3757</v>
      </c>
      <c r="X86" s="7564"/>
      <c r="Y86" s="7562"/>
      <c r="Z86" s="7562"/>
      <c r="AA86" s="7562"/>
      <c r="AB86" s="7562"/>
      <c r="AC86" s="7562"/>
      <c r="AD86" s="7562" t="s">
        <v>8102</v>
      </c>
      <c r="AE86" s="7562"/>
      <c r="AF86" s="7562"/>
      <c r="AG86" s="7565">
        <f>IF(VLOOKUP($A86,'8 Oct - LIVE LDS Data'!$A$3:$AAD$1504,72,FALSE)=0/1/1900,"",VLOOKUP($A86,'8 Oct - LIVE LDS Data'!$A$3:$AAD$1504,72,FALSE))</f>
        <v>45146</v>
      </c>
      <c r="AH86" s="7565">
        <f>IF(VLOOKUP($A86,'8 Oct - LIVE LDS Data'!$A$3:$AAD$1504,73,FALSE)=0/1/1900,"",VLOOKUP($A86,'8 Oct - LIVE LDS Data'!$A$3:$AAD$1504,73,FALSE))</f>
        <v>44869</v>
      </c>
      <c r="AI86" s="7565" t="str">
        <f>IF(VLOOKUP($A86,'8 Oct - LIVE LDS Data'!$A$3:$AAD$1504,75,FALSE)=0/1/1900,"",VLOOKUP($A86,'8 Oct - LIVE LDS Data'!$A$3:$AAD$1504,75,FALSE))</f>
        <v/>
      </c>
      <c r="AJ86" s="7565">
        <f>IF(VLOOKUP($A86,'8 Oct - LIVE LDS Data'!$A$3:$AAD$1504,76,FALSE)=0/1/1900,"",VLOOKUP($A86,'8 Oct - LIVE LDS Data'!$A$3:$AAD$1504,76,FALSE))</f>
        <v>44869</v>
      </c>
    </row>
    <row r="87" spans="1:36" s="610" customFormat="1" ht="40" customHeight="1" x14ac:dyDescent="0.2">
      <c r="A87" s="2855" t="s">
        <v>1359</v>
      </c>
      <c r="B87" s="2855"/>
      <c r="C87" s="2855" t="s">
        <v>1360</v>
      </c>
      <c r="D87" s="7558" t="str">
        <f>IF(VLOOKUP($A87,'8 Oct - LIVE LDS Data'!$A$3:$AAD$1504,4,FALSE)=0/1/1900,"",VLOOKUP($A87,'8 Oct - LIVE LDS Data'!$A$3:$AAD$1504,4,FALSE))</f>
        <v/>
      </c>
      <c r="E87" s="7559" t="str">
        <f>IF(VLOOKUP($A87,'8 Oct - LIVE LDS Data'!$A$3:$AAD$1504,8,FALSE)=0/1/1900,"",VLOOKUP($A87,'8 Oct - LIVE LDS Data'!$A$3:$AAD$1504,8,FALSE))</f>
        <v/>
      </c>
      <c r="F87" s="7559" t="str">
        <f>IF(VLOOKUP($A87,'8 Oct - LIVE LDS Data'!$A$3:$AAD$1504,9,FALSE)=0/1/1900,"",VLOOKUP($A87,'8 Oct - LIVE LDS Data'!$A$3:$AAD$1504,9,FALSE))</f>
        <v/>
      </c>
      <c r="G87" s="7560">
        <f>IF(VLOOKUP($A87,'8 Oct - LIVE LDS Data'!$A$3:$AAD$1504,10,FALSE)=0/1/1900,"",VLOOKUP($A87,'8 Oct - LIVE LDS Data'!$A$3:$AAD$1504,10,FALSE))</f>
        <v>42292</v>
      </c>
      <c r="H87" s="7314" t="str">
        <f>IF(VLOOKUP($A87,'8 Oct - LIVE LDS Data'!$A$3:$AAD$1504,79,FALSE)=0/1/1900,"",VLOOKUP($A87,'8 Oct - LIVE LDS Data'!$A$3:$AAD$1504,79,FALSE))</f>
        <v>new plan to be prepared under new system</v>
      </c>
      <c r="I87" s="7561">
        <f>IF(VLOOKUP($A87,'8 Oct - LIVE LDS Data'!$A$3:$AAD$1504,30,FALSE)=0/1/1900,"",VLOOKUP($A87,'8 Oct - LIVE LDS Data'!$A$3:$AAD$1504,30,FALSE))</f>
        <v>45717</v>
      </c>
      <c r="J87" s="7562">
        <f>IF(VLOOKUP($A87,'8 Oct - LIVE LDS Data'!$A$3:$AAD$1504,33,FALSE)=0/1/1900,"",VLOOKUP($A87,'8 Oct - LIVE LDS Data'!$A$3:$AAD$1504,33,FALSE))</f>
        <v>46143</v>
      </c>
      <c r="K87" s="7562" t="str">
        <f>IF(VLOOKUP($A87,'8 Oct - LIVE LDS Data'!$A$3:$AAD$1504,34,FALSE)=0/1/1900,"",VLOOKUP($A87,'8 Oct - LIVE LDS Data'!$A$3:$AAD$1504,34,FALSE))</f>
        <v/>
      </c>
      <c r="L87" s="7562">
        <f>IF(VLOOKUP($A87,'8 Oct - LIVE LDS Data'!$A$3:$AAD$1504,40,FALSE)=0/1/1900,"",VLOOKUP($A87,'8 Oct - LIVE LDS Data'!$A$3:$AAD$1504,40,FALSE))</f>
        <v>46327</v>
      </c>
      <c r="M87" s="7562" t="str">
        <f>IF(VLOOKUP($A87,'8 Oct - LIVE LDS Data'!$A$3:$AAD$1504,41,FALSE)=0/1/1900,"",VLOOKUP($A87,'8 Oct - LIVE LDS Data'!$A$3:$AAD$1504,41,FALSE))</f>
        <v/>
      </c>
      <c r="N87" s="7562" t="str">
        <f>IF(VLOOKUP($A87,'8 Oct - LIVE LDS Data'!$A$3:$AAD$1504,47,FALSE)=0/1/1900,"",VLOOKUP($A87,'8 Oct - LIVE LDS Data'!$A$3:$AAD$1504,47,FALSE))</f>
        <v/>
      </c>
      <c r="O87" s="7562" t="str">
        <f>IF(VLOOKUP($A87,'8 Oct - LIVE LDS Data'!$A$3:$AAD$1504,48,FALSE)=0/1/1900,"",VLOOKUP($A87,'8 Oct - LIVE LDS Data'!$A$3:$AAD$1504,48,FALSE))</f>
        <v/>
      </c>
      <c r="P87" s="7562" t="str">
        <f>IF(VLOOKUP($A87,'8 Oct - LIVE LDS Data'!$A$3:$AAD$1504,54,FALSE)=0/1/1900,"",VLOOKUP($A87,'8 Oct - LIVE LDS Data'!$A$3:$AAD$1504,54,FALSE))</f>
        <v/>
      </c>
      <c r="Q87" s="7562" t="str">
        <f>IF(VLOOKUP($A87,'8 Oct - LIVE LDS Data'!$A$3:$AAD$1504,55,FALSE)=0/1/1900,"",VLOOKUP($A87,'8 Oct - LIVE LDS Data'!$A$3:$AAD$1504,55,FALSE))</f>
        <v/>
      </c>
      <c r="R87" s="7562">
        <f>IF(VLOOKUP($A87,'8 Oct - LIVE LDS Data'!$A$3:$AAD$1504,60,FALSE)=0/1/1900,"",VLOOKUP($A87,'8 Oct - LIVE LDS Data'!$A$3:$AAD$1504,60,FALSE))</f>
        <v>46844</v>
      </c>
      <c r="S87" s="7562"/>
      <c r="T87" s="7562">
        <f>IF(VLOOKUP($A87,'8 Oct - LIVE LDS Data'!$A$3:$AAD$1504,63,FALSE)=0/1/1900,"",VLOOKUP($A87,'8 Oct - LIVE LDS Data'!$A$3:$AAD$1504,63,FALSE))</f>
        <v>46966</v>
      </c>
      <c r="U87" s="7562" t="str">
        <f>IF(VLOOKUP($A87,'8 Oct - LIVE LDS Data'!$A$3:$AAD$1504,64,FALSE)=0/1/1900,"",VLOOKUP($A87,'8 Oct - LIVE LDS Data'!$A$3:$AAD$1504,64,FALSE))</f>
        <v/>
      </c>
      <c r="V87" s="7562" t="s">
        <v>3757</v>
      </c>
      <c r="W87" s="7562" t="s">
        <v>226</v>
      </c>
      <c r="X87" s="7564"/>
      <c r="Y87" s="7562"/>
      <c r="Z87" s="7562"/>
      <c r="AA87" s="7562"/>
      <c r="AB87" s="7562"/>
      <c r="AC87" s="7562"/>
      <c r="AD87" s="7562"/>
      <c r="AE87" s="7562"/>
      <c r="AF87" s="7562"/>
      <c r="AG87" s="7565">
        <f>IF(VLOOKUP($A87,'8 Oct - LIVE LDS Data'!$A$3:$AAD$1504,72,FALSE)=0/1/1900,"",VLOOKUP($A87,'8 Oct - LIVE LDS Data'!$A$3:$AAD$1504,72,FALSE))</f>
        <v>45695</v>
      </c>
      <c r="AH87" s="7565">
        <f>IF(VLOOKUP($A87,'8 Oct - LIVE LDS Data'!$A$3:$AAD$1504,73,FALSE)=0/1/1900,"",VLOOKUP($A87,'8 Oct - LIVE LDS Data'!$A$3:$AAD$1504,73,FALSE))</f>
        <v>45882</v>
      </c>
      <c r="AI87" s="7565">
        <f>IF(VLOOKUP($A87,'8 Oct - LIVE LDS Data'!$A$3:$AAD$1504,75,FALSE)=0/1/1900,"",VLOOKUP($A87,'8 Oct - LIVE LDS Data'!$A$3:$AAD$1504,75,FALSE))</f>
        <v>45664</v>
      </c>
      <c r="AJ87" s="7565">
        <f>IF(VLOOKUP($A87,'8 Oct - LIVE LDS Data'!$A$3:$AAD$1504,76,FALSE)=0/1/1900,"",VLOOKUP($A87,'8 Oct - LIVE LDS Data'!$A$3:$AAD$1504,76,FALSE))</f>
        <v>45882</v>
      </c>
    </row>
    <row r="88" spans="1:36" s="610" customFormat="1" ht="40" customHeight="1" x14ac:dyDescent="0.2">
      <c r="A88" s="7566" t="s">
        <v>1370</v>
      </c>
      <c r="B88" s="7566"/>
      <c r="C88" s="2861" t="s">
        <v>1371</v>
      </c>
      <c r="D88" s="7558" t="str">
        <f>IF(VLOOKUP($A88,'8 Oct - LIVE LDS Data'!$A$3:$AAD$1504,4,FALSE)=0/1/1900,"",VLOOKUP($A88,'8 Oct - LIVE LDS Data'!$A$3:$AAD$1504,4,FALSE))</f>
        <v>East Suffolk Local Plan</v>
      </c>
      <c r="E88" s="7559" t="str">
        <f>IF(VLOOKUP($A88,'8 Oct - LIVE LDS Data'!$A$3:$AAD$1504,8,FALSE)=0/1/1900,"",VLOOKUP($A88,'8 Oct - LIVE LDS Data'!$A$3:$AAD$1504,8,FALSE))</f>
        <v>N</v>
      </c>
      <c r="F88" s="7559" t="str">
        <f>IF(VLOOKUP($A88,'8 Oct - LIVE LDS Data'!$A$3:$AAD$1504,9,FALSE)=0/1/1900,"",VLOOKUP($A88,'8 Oct - LIVE LDS Data'!$A$3:$AAD$1504,9,FALSE))</f>
        <v>N</v>
      </c>
      <c r="G88" s="7560" t="str">
        <f>IF(VLOOKUP($A88,'8 Oct - LIVE LDS Data'!$A$3:$AAD$1504,10,FALSE)=0/1/1900,"",VLOOKUP($A88,'8 Oct - LIVE LDS Data'!$A$3:$AAD$1504,10,FALSE))</f>
        <v>20 March 2019 and 
23 September 2020
 (two plans for former districts)</v>
      </c>
      <c r="H88" s="7314" t="str">
        <f>IF(VLOOKUP($A88,'8 Oct - LIVE LDS Data'!$A$3:$AAD$1504,79,FALSE)=0/1/1900,"",VLOOKUP($A88,'8 Oct - LIVE LDS Data'!$A$3:$AAD$1504,79,FALSE))</f>
        <v>new plan to be prepared under new system</v>
      </c>
      <c r="I88" s="7561">
        <f>IF(VLOOKUP($A88,'8 Oct - LIVE LDS Data'!$A$3:$AAD$1504,30,FALSE)=0/1/1900,"",VLOOKUP($A88,'8 Oct - LIVE LDS Data'!$A$3:$AAD$1504,30,FALSE))</f>
        <v>45717</v>
      </c>
      <c r="J88" s="7562">
        <f>IF(VLOOKUP($A88,'8 Oct - LIVE LDS Data'!$A$3:$AAD$1504,33,FALSE)=0/1/1900,"",VLOOKUP($A88,'8 Oct - LIVE LDS Data'!$A$3:$AAD$1504,33,FALSE))</f>
        <v>46204</v>
      </c>
      <c r="K88" s="7562" t="str">
        <f>IF(VLOOKUP($A88,'8 Oct - LIVE LDS Data'!$A$3:$AAD$1504,34,FALSE)=0/1/1900,"",VLOOKUP($A88,'8 Oct - LIVE LDS Data'!$A$3:$AAD$1504,34,FALSE))</f>
        <v/>
      </c>
      <c r="L88" s="7562">
        <f>IF(VLOOKUP($A88,'8 Oct - LIVE LDS Data'!$A$3:$AAD$1504,40,FALSE)=0/1/1900,"",VLOOKUP($A88,'8 Oct - LIVE LDS Data'!$A$3:$AAD$1504,40,FALSE))</f>
        <v>46569</v>
      </c>
      <c r="M88" s="7562" t="str">
        <f>IF(VLOOKUP($A88,'8 Oct - LIVE LDS Data'!$A$3:$AAD$1504,41,FALSE)=0/1/1900,"",VLOOKUP($A88,'8 Oct - LIVE LDS Data'!$A$3:$AAD$1504,41,FALSE))</f>
        <v/>
      </c>
      <c r="N88" s="7562" t="str">
        <f>IF(VLOOKUP($A88,'8 Oct - LIVE LDS Data'!$A$3:$AAD$1504,47,FALSE)=0/1/1900,"",VLOOKUP($A88,'8 Oct - LIVE LDS Data'!$A$3:$AAD$1504,47,FALSE))</f>
        <v/>
      </c>
      <c r="O88" s="7562" t="str">
        <f>IF(VLOOKUP($A88,'8 Oct - LIVE LDS Data'!$A$3:$AAD$1504,48,FALSE)=0/1/1900,"",VLOOKUP($A88,'8 Oct - LIVE LDS Data'!$A$3:$AAD$1504,48,FALSE))</f>
        <v/>
      </c>
      <c r="P88" s="7562" t="str">
        <f>IF(VLOOKUP($A88,'8 Oct - LIVE LDS Data'!$A$3:$AAD$1504,54,FALSE)=0/1/1900,"",VLOOKUP($A88,'8 Oct - LIVE LDS Data'!$A$3:$AAD$1504,54,FALSE))</f>
        <v/>
      </c>
      <c r="Q88" s="7562" t="str">
        <f>IF(VLOOKUP($A88,'8 Oct - LIVE LDS Data'!$A$3:$AAD$1504,55,FALSE)=0/1/1900,"",VLOOKUP($A88,'8 Oct - LIVE LDS Data'!$A$3:$AAD$1504,55,FALSE))</f>
        <v/>
      </c>
      <c r="R88" s="7562">
        <f>IF(VLOOKUP($A88,'8 Oct - LIVE LDS Data'!$A$3:$AAD$1504,60,FALSE)=0/1/1900,"",VLOOKUP($A88,'8 Oct - LIVE LDS Data'!$A$3:$AAD$1504,60,FALSE))</f>
        <v>46753</v>
      </c>
      <c r="S88" s="7562"/>
      <c r="T88" s="7562">
        <f>IF(VLOOKUP($A88,'8 Oct - LIVE LDS Data'!$A$3:$AAD$1504,63,FALSE)=0/1/1900,"",VLOOKUP($A88,'8 Oct - LIVE LDS Data'!$A$3:$AAD$1504,63,FALSE))</f>
        <v>46784</v>
      </c>
      <c r="U88" s="7562" t="str">
        <f>IF(VLOOKUP($A88,'8 Oct - LIVE LDS Data'!$A$3:$AAD$1504,64,FALSE)=0/1/1900,"",VLOOKUP($A88,'8 Oct - LIVE LDS Data'!$A$3:$AAD$1504,64,FALSE))</f>
        <v/>
      </c>
      <c r="V88" s="7562" t="s">
        <v>3757</v>
      </c>
      <c r="W88" s="7562" t="s">
        <v>226</v>
      </c>
      <c r="X88" s="7564"/>
      <c r="Y88" s="7562"/>
      <c r="Z88" s="7562"/>
      <c r="AA88" s="7562"/>
      <c r="AB88" s="7562"/>
      <c r="AC88" s="7562"/>
      <c r="AD88" s="7562"/>
      <c r="AE88" s="7562"/>
      <c r="AF88" s="7562"/>
      <c r="AG88" s="7565">
        <f>IF(VLOOKUP($A88,'8 Oct - LIVE LDS Data'!$A$3:$AAD$1504,72,FALSE)=0/1/1900,"",VLOOKUP($A88,'8 Oct - LIVE LDS Data'!$A$3:$AAD$1504,72,FALSE))</f>
        <v>45929</v>
      </c>
      <c r="AH88" s="7565">
        <f>IF(VLOOKUP($A88,'8 Oct - LIVE LDS Data'!$A$3:$AAD$1504,73,FALSE)=0/1/1900,"",VLOOKUP($A88,'8 Oct - LIVE LDS Data'!$A$3:$AAD$1504,73,FALSE))</f>
        <v>45932</v>
      </c>
      <c r="AI88" s="7565">
        <f>IF(VLOOKUP($A88,'8 Oct - LIVE LDS Data'!$A$3:$AAD$1504,75,FALSE)=0/1/1900,"",VLOOKUP($A88,'8 Oct - LIVE LDS Data'!$A$3:$AAD$1504,75,FALSE))</f>
        <v>45681</v>
      </c>
      <c r="AJ88" s="7565">
        <f>IF(VLOOKUP($A88,'8 Oct - LIVE LDS Data'!$A$3:$AAD$1504,76,FALSE)=0/1/1900,"",VLOOKUP($A88,'8 Oct - LIVE LDS Data'!$A$3:$AAD$1504,76,FALSE))</f>
        <v>45932</v>
      </c>
    </row>
    <row r="89" spans="1:36" s="610" customFormat="1" ht="40" customHeight="1" x14ac:dyDescent="0.2">
      <c r="A89" s="2855" t="s">
        <v>1388</v>
      </c>
      <c r="B89" s="2855"/>
      <c r="C89" s="2857" t="s">
        <v>1381</v>
      </c>
      <c r="D89" s="7558" t="str">
        <f>IF(VLOOKUP($A89,'8 Oct - LIVE LDS Data'!$A$3:$AAD$1504,4,FALSE)=0/1/1900,"",VLOOKUP($A89,'8 Oct - LIVE LDS Data'!$A$3:$AAD$1504,4,FALSE))</f>
        <v>Eastbourne Local Plan 2022 - 2042</v>
      </c>
      <c r="E89" s="7559" t="str">
        <f>IF(VLOOKUP($A89,'8 Oct - LIVE LDS Data'!$A$3:$AAD$1504,8,FALSE)=0/1/1900,"",VLOOKUP($A89,'8 Oct - LIVE LDS Data'!$A$3:$AAD$1504,8,FALSE))</f>
        <v>N</v>
      </c>
      <c r="F89" s="7559" t="str">
        <f>IF(VLOOKUP($A89,'8 Oct - LIVE LDS Data'!$A$3:$AAD$1504,9,FALSE)=0/1/1900,"",VLOOKUP($A89,'8 Oct - LIVE LDS Data'!$A$3:$AAD$1504,9,FALSE))</f>
        <v>N</v>
      </c>
      <c r="G89" s="7560">
        <f>IF(VLOOKUP($A89,'8 Oct - LIVE LDS Data'!$A$3:$AAD$1504,10,FALSE)=0/1/1900,"",VLOOKUP($A89,'8 Oct - LIVE LDS Data'!$A$3:$AAD$1504,10,FALSE))</f>
        <v>41325</v>
      </c>
      <c r="H89" s="7314" t="str">
        <f>IF(VLOOKUP($A89,'8 Oct - LIVE LDS Data'!$A$3:$AAD$1504,79,FALSE)=0/1/1900,"",VLOOKUP($A89,'8 Oct - LIVE LDS Data'!$A$3:$AAD$1504,79,FALSE))</f>
        <v>Reg 18 ongoing
[plus a new plan to be prepared under the new system]</v>
      </c>
      <c r="I89" s="7561">
        <f>IF(VLOOKUP($A89,'8 Oct - LIVE LDS Data'!$A$3:$AAD$1504,30,FALSE)=0/1/1900,"",VLOOKUP($A89,'8 Oct - LIVE LDS Data'!$A$3:$AAD$1504,30,FALSE))</f>
        <v>45717</v>
      </c>
      <c r="J89" s="7562">
        <f>IF(VLOOKUP($A89,'8 Oct - LIVE LDS Data'!$A$3:$AAD$1504,33,FALSE)=0/1/1900,"",VLOOKUP($A89,'8 Oct - LIVE LDS Data'!$A$3:$AAD$1504,33,FALSE))</f>
        <v>45962</v>
      </c>
      <c r="K89" s="7562" t="str">
        <f>IF(VLOOKUP($A89,'8 Oct - LIVE LDS Data'!$A$3:$AAD$1504,34,FALSE)=0/1/1900,"",VLOOKUP($A89,'8 Oct - LIVE LDS Data'!$A$3:$AAD$1504,34,FALSE))</f>
        <v/>
      </c>
      <c r="L89" s="7562" t="str">
        <f>IF(VLOOKUP($A89,'8 Oct - LIVE LDS Data'!$A$3:$AAD$1504,40,FALSE)=0/1/1900,"",VLOOKUP($A89,'8 Oct - LIVE LDS Data'!$A$3:$AAD$1504,40,FALSE))</f>
        <v/>
      </c>
      <c r="M89" s="7562" t="str">
        <f>IF(VLOOKUP($A89,'8 Oct - LIVE LDS Data'!$A$3:$AAD$1504,41,FALSE)=0/1/1900,"",VLOOKUP($A89,'8 Oct - LIVE LDS Data'!$A$3:$AAD$1504,41,FALSE))</f>
        <v/>
      </c>
      <c r="N89" s="7562" t="str">
        <f>IF(VLOOKUP($A89,'8 Oct - LIVE LDS Data'!$A$3:$AAD$1504,47,FALSE)=0/1/1900,"",VLOOKUP($A89,'8 Oct - LIVE LDS Data'!$A$3:$AAD$1504,47,FALSE))</f>
        <v/>
      </c>
      <c r="O89" s="7562" t="str">
        <f>IF(VLOOKUP($A89,'8 Oct - LIVE LDS Data'!$A$3:$AAD$1504,48,FALSE)=0/1/1900,"",VLOOKUP($A89,'8 Oct - LIVE LDS Data'!$A$3:$AAD$1504,48,FALSE))</f>
        <v/>
      </c>
      <c r="P89" s="7562" t="str">
        <f>IF(VLOOKUP($A89,'8 Oct - LIVE LDS Data'!$A$3:$AAD$1504,54,FALSE)=0/1/1900,"",VLOOKUP($A89,'8 Oct - LIVE LDS Data'!$A$3:$AAD$1504,54,FALSE))</f>
        <v/>
      </c>
      <c r="Q89" s="7562" t="str">
        <f>IF(VLOOKUP($A89,'8 Oct - LIVE LDS Data'!$A$3:$AAD$1504,55,FALSE)=0/1/1900,"",VLOOKUP($A89,'8 Oct - LIVE LDS Data'!$A$3:$AAD$1504,55,FALSE))</f>
        <v/>
      </c>
      <c r="R89" s="7562">
        <f>IF(VLOOKUP($A89,'8 Oct - LIVE LDS Data'!$A$3:$AAD$1504,60,FALSE)=0/1/1900,"",VLOOKUP($A89,'8 Oct - LIVE LDS Data'!$A$3:$AAD$1504,60,FALSE))</f>
        <v>46204</v>
      </c>
      <c r="S89" s="7562" t="str">
        <f>IF(VLOOKUP($A89,'8 Oct - LIVE LDS Data'!$A$3:$AAD$1504,61,FALSE)=0/1/1900,"",VLOOKUP($A89,'8 Oct - LIVE LDS Data'!$A$3:$AAD$1504,61,FALSE))</f>
        <v/>
      </c>
      <c r="T89" s="7562">
        <f>IF(VLOOKUP($A89,'8 Oct - LIVE LDS Data'!$A$3:$AAD$1504,63,FALSE)=0/1/1900,"",VLOOKUP($A89,'8 Oct - LIVE LDS Data'!$A$3:$AAD$1504,63,FALSE))</f>
        <v>46357</v>
      </c>
      <c r="U89" s="7562" t="str">
        <f>IF(VLOOKUP($A89,'8 Oct - LIVE LDS Data'!$A$3:$AAD$1504,64,FALSE)=0/1/1900,"",VLOOKUP($A89,'8 Oct - LIVE LDS Data'!$A$3:$AAD$1504,64,FALSE))</f>
        <v/>
      </c>
      <c r="V89" s="7562" t="s">
        <v>3757</v>
      </c>
      <c r="W89" s="7562" t="s">
        <v>8106</v>
      </c>
      <c r="X89" s="7564"/>
      <c r="Y89" s="7562"/>
      <c r="Z89" s="7562"/>
      <c r="AA89" s="7562"/>
      <c r="AB89" s="7562"/>
      <c r="AC89" s="7562"/>
      <c r="AD89" s="7562"/>
      <c r="AE89" s="7562"/>
      <c r="AF89" s="7562"/>
      <c r="AG89" s="7565" t="str">
        <f>IF(VLOOKUP($A89,'8 Oct - LIVE LDS Data'!$A$3:$AAD$1504,72,FALSE)=0/1/1900,"",VLOOKUP($A89,'8 Oct - LIVE LDS Data'!$A$3:$AAD$1504,72,FALSE))</f>
        <v/>
      </c>
      <c r="AH89" s="7565">
        <f>IF(VLOOKUP($A89,'8 Oct - LIVE LDS Data'!$A$3:$AAD$1504,73,FALSE)=0/1/1900,"",VLOOKUP($A89,'8 Oct - LIVE LDS Data'!$A$3:$AAD$1504,73,FALSE))</f>
        <v>45895</v>
      </c>
      <c r="AI89" s="7565" t="str">
        <f>IF(VLOOKUP($A89,'8 Oct - LIVE LDS Data'!$A$3:$AAD$1504,75,FALSE)=0/1/1900,"",VLOOKUP($A89,'8 Oct - LIVE LDS Data'!$A$3:$AAD$1504,75,FALSE))</f>
        <v/>
      </c>
      <c r="AJ89" s="7565">
        <f>IF(VLOOKUP($A89,'8 Oct - LIVE LDS Data'!$A$3:$AAD$1504,76,FALSE)=0/1/1900,"",VLOOKUP($A89,'8 Oct - LIVE LDS Data'!$A$3:$AAD$1504,76,FALSE))</f>
        <v>45895</v>
      </c>
    </row>
    <row r="90" spans="1:36" s="610" customFormat="1" ht="40" customHeight="1" x14ac:dyDescent="0.2">
      <c r="A90" s="7569" t="s">
        <v>1393</v>
      </c>
      <c r="B90" s="7569"/>
      <c r="C90" s="7569" t="s">
        <v>1394</v>
      </c>
      <c r="D90" s="7558" t="str">
        <f>IF(VLOOKUP($A90,'8 Oct - LIVE LDS Data'!$A$3:$AAD$1504,4,FALSE)=0/1/1900,"",VLOOKUP($A90,'8 Oct - LIVE LDS Data'!$A$3:$AAD$1504,4,FALSE))</f>
        <v>Eastleigh Borough Local Plan Review</v>
      </c>
      <c r="E90" s="7559" t="str">
        <f>IF(VLOOKUP($A90,'8 Oct - LIVE LDS Data'!$A$3:$AAD$1504,8,FALSE)=0/1/1900,"",VLOOKUP($A90,'8 Oct - LIVE LDS Data'!$A$3:$AAD$1504,8,FALSE))</f>
        <v>N</v>
      </c>
      <c r="F90" s="7559" t="str">
        <f>IF(VLOOKUP($A90,'8 Oct - LIVE LDS Data'!$A$3:$AAD$1504,9,FALSE)=0/1/1900,"",VLOOKUP($A90,'8 Oct - LIVE LDS Data'!$A$3:$AAD$1504,9,FALSE))</f>
        <v>N</v>
      </c>
      <c r="G90" s="7560">
        <f>IF(VLOOKUP($A90,'8 Oct - LIVE LDS Data'!$A$3:$AAD$1504,10,FALSE)=0/1/1900,"",VLOOKUP($A90,'8 Oct - LIVE LDS Data'!$A$3:$AAD$1504,10,FALSE))</f>
        <v>44676</v>
      </c>
      <c r="H90" s="7314" t="str">
        <f>IF(VLOOKUP($A90,'8 Oct - LIVE LDS Data'!$A$3:$AAD$1504,79,FALSE)=0/1/1900,"",VLOOKUP($A90,'8 Oct - LIVE LDS Data'!$A$3:$AAD$1504,79,FALSE))</f>
        <v>Reg 18 yet to start (exp. 4 Dec 2024)</v>
      </c>
      <c r="I90" s="7561">
        <f>IF(VLOOKUP($A90,'8 Oct - LIVE LDS Data'!$A$3:$AAD$1504,30,FALSE)=0/1/1900,"",VLOOKUP($A90,'8 Oct - LIVE LDS Data'!$A$3:$AAD$1504,30,FALSE))</f>
        <v>45689</v>
      </c>
      <c r="J90" s="7562">
        <f>IF(VLOOKUP($A90,'8 Oct - LIVE LDS Data'!$A$3:$AAD$1504,33,FALSE)=0/1/1900,"",VLOOKUP($A90,'8 Oct - LIVE LDS Data'!$A$3:$AAD$1504,33,FALSE))</f>
        <v>45383</v>
      </c>
      <c r="K90" s="7562" t="str">
        <f>IF(VLOOKUP($A90,'8 Oct - LIVE LDS Data'!$A$3:$AAD$1504,34,FALSE)=0/1/1900,"",VLOOKUP($A90,'8 Oct - LIVE LDS Data'!$A$3:$AAD$1504,34,FALSE))</f>
        <v/>
      </c>
      <c r="L90" s="7562">
        <f>IF(VLOOKUP($A90,'8 Oct - LIVE LDS Data'!$A$3:$AAD$1504,40,FALSE)=0/1/1900,"",VLOOKUP($A90,'8 Oct - LIVE LDS Data'!$A$3:$AAD$1504,40,FALSE))</f>
        <v>45630</v>
      </c>
      <c r="M90" s="7562">
        <f>IF(VLOOKUP($A90,'8 Oct - LIVE LDS Data'!$A$3:$AAD$1504,41,FALSE)=0/1/1900,"",VLOOKUP($A90,'8 Oct - LIVE LDS Data'!$A$3:$AAD$1504,41,FALSE))</f>
        <v>45630</v>
      </c>
      <c r="N90" s="7562">
        <f>IF(VLOOKUP($A90,'8 Oct - LIVE LDS Data'!$A$3:$AAD$1504,47,FALSE)=0/1/1900,"",VLOOKUP($A90,'8 Oct - LIVE LDS Data'!$A$3:$AAD$1504,47,FALSE))</f>
        <v>46204</v>
      </c>
      <c r="O90" s="7562" t="str">
        <f>IF(VLOOKUP($A90,'8 Oct - LIVE LDS Data'!$A$3:$AAD$1504,48,FALSE)=0/1/1900,"",VLOOKUP($A90,'8 Oct - LIVE LDS Data'!$A$3:$AAD$1504,48,FALSE))</f>
        <v/>
      </c>
      <c r="P90" s="7562" t="str">
        <f>IF(VLOOKUP($A90,'8 Oct - LIVE LDS Data'!$A$3:$AAD$1504,54,FALSE)=0/1/1900,"",VLOOKUP($A90,'8 Oct - LIVE LDS Data'!$A$3:$AAD$1504,54,FALSE))</f>
        <v/>
      </c>
      <c r="Q90" s="7562" t="str">
        <f>IF(VLOOKUP($A90,'8 Oct - LIVE LDS Data'!$A$3:$AAD$1504,55,FALSE)=0/1/1900,"",VLOOKUP($A90,'8 Oct - LIVE LDS Data'!$A$3:$AAD$1504,55,FALSE))</f>
        <v/>
      </c>
      <c r="R90" s="7562">
        <f>IF(VLOOKUP($A90,'8 Oct - LIVE LDS Data'!$A$3:$AAD$1504,60,FALSE)=0/1/1900,"",VLOOKUP($A90,'8 Oct - LIVE LDS Data'!$A$3:$AAD$1504,60,FALSE))</f>
        <v>46661</v>
      </c>
      <c r="S90" s="7562"/>
      <c r="T90" s="7562">
        <f>IF(VLOOKUP($A90,'8 Oct - LIVE LDS Data'!$A$3:$AAD$1504,63,FALSE)=0/1/1900,"",VLOOKUP($A90,'8 Oct - LIVE LDS Data'!$A$3:$AAD$1504,63,FALSE))</f>
        <v>46844</v>
      </c>
      <c r="U90" s="7562" t="str">
        <f>IF(VLOOKUP($A90,'8 Oct - LIVE LDS Data'!$A$3:$AAD$1504,64,FALSE)=0/1/1900,"",VLOOKUP($A90,'8 Oct - LIVE LDS Data'!$A$3:$AAD$1504,64,FALSE))</f>
        <v/>
      </c>
      <c r="V90" s="7562" t="s">
        <v>90</v>
      </c>
      <c r="W90" s="7562" t="s">
        <v>226</v>
      </c>
      <c r="X90" s="7564"/>
      <c r="Y90" s="7562"/>
      <c r="Z90" s="7562"/>
      <c r="AA90" s="7562"/>
      <c r="AB90" s="7562"/>
      <c r="AC90" s="7562"/>
      <c r="AD90" s="7562"/>
      <c r="AE90" s="7562"/>
      <c r="AF90" s="7562"/>
      <c r="AG90" s="7565">
        <f>IF(VLOOKUP($A90,'8 Oct - LIVE LDS Data'!$A$3:$AAD$1504,72,FALSE)=0/1/1900,"",VLOOKUP($A90,'8 Oct - LIVE LDS Data'!$A$3:$AAD$1504,72,FALSE))</f>
        <v>45014</v>
      </c>
      <c r="AH90" s="7565">
        <f>IF(VLOOKUP($A90,'8 Oct - LIVE LDS Data'!$A$3:$AAD$1504,73,FALSE)=0/1/1900,"",VLOOKUP($A90,'8 Oct - LIVE LDS Data'!$A$3:$AAD$1504,73,FALSE))</f>
        <v>45628</v>
      </c>
      <c r="AI90" s="7565" t="str">
        <f>IF(VLOOKUP($A90,'8 Oct - LIVE LDS Data'!$A$3:$AAD$1504,75,FALSE)=0/1/1900,"",VLOOKUP($A90,'8 Oct - LIVE LDS Data'!$A$3:$AAD$1504,75,FALSE))</f>
        <v/>
      </c>
      <c r="AJ90" s="7565">
        <f>IF(VLOOKUP($A90,'8 Oct - LIVE LDS Data'!$A$3:$AAD$1504,76,FALSE)=0/1/1900,"",VLOOKUP($A90,'8 Oct - LIVE LDS Data'!$A$3:$AAD$1504,76,FALSE))</f>
        <v>45628</v>
      </c>
    </row>
    <row r="91" spans="1:36" s="610" customFormat="1" ht="40" customHeight="1" x14ac:dyDescent="0.2">
      <c r="A91" s="7568" t="s">
        <v>1413</v>
      </c>
      <c r="B91" s="7568" t="s">
        <v>1414</v>
      </c>
      <c r="C91" s="7568" t="s">
        <v>1414</v>
      </c>
      <c r="D91" s="7558" t="str">
        <f>IF(VLOOKUP($A91,'8 Oct - LIVE LDS Data'!$A$3:$AAD$1504,4,FALSE)=0/1/1900,"",VLOOKUP($A91,'8 Oct - LIVE LDS Data'!$A$3:$AAD$1504,4,FALSE))</f>
        <v/>
      </c>
      <c r="E91" s="7559" t="str">
        <f>IF(VLOOKUP($A91,'8 Oct - LIVE LDS Data'!$A$3:$AAD$1504,8,FALSE)=0/1/1900,"",VLOOKUP($A91,'8 Oct - LIVE LDS Data'!$A$3:$AAD$1504,8,FALSE))</f>
        <v>N</v>
      </c>
      <c r="F91" s="7559" t="str">
        <f>IF(VLOOKUP($A91,'8 Oct - LIVE LDS Data'!$A$3:$AAD$1504,9,FALSE)=0/1/1900,"",VLOOKUP($A91,'8 Oct - LIVE LDS Data'!$A$3:$AAD$1504,9,FALSE))</f>
        <v>N</v>
      </c>
      <c r="G91" s="7560">
        <f>IF(VLOOKUP($A91,'8 Oct - LIVE LDS Data'!$A$3:$AAD$1504,10,FALSE)=0/1/1900,"",VLOOKUP($A91,'8 Oct - LIVE LDS Data'!$A$3:$AAD$1504,10,FALSE))</f>
        <v>40744</v>
      </c>
      <c r="H91" s="7314" t="str">
        <f>IF(VLOOKUP($A91,'8 Oct - LIVE LDS Data'!$A$3:$AAD$1504,79,FALSE)=0/1/1900,"",VLOOKUP($A91,'8 Oct - LIVE LDS Data'!$A$3:$AAD$1504,79,FALSE))</f>
        <v>new plan to be prepared under new system</v>
      </c>
      <c r="I91" s="7561" t="str">
        <f>IF(VLOOKUP($A91,'8 Oct - LIVE LDS Data'!$A$3:$AAD$1504,30,FALSE)=0/1/1900,"",VLOOKUP($A91,'8 Oct - LIVE LDS Data'!$A$3:$AAD$1504,30,FALSE))</f>
        <v/>
      </c>
      <c r="J91" s="7562">
        <f>IF(VLOOKUP($A91,'8 Oct - LIVE LDS Data'!$A$3:$AAD$1504,33,FALSE)=0/1/1900,"",VLOOKUP($A91,'8 Oct - LIVE LDS Data'!$A$3:$AAD$1504,33,FALSE))</f>
        <v>46327</v>
      </c>
      <c r="K91" s="7562" t="str">
        <f>IF(VLOOKUP($A91,'8 Oct - LIVE LDS Data'!$A$3:$AAD$1504,34,FALSE)=0/1/1900,"",VLOOKUP($A91,'8 Oct - LIVE LDS Data'!$A$3:$AAD$1504,34,FALSE))</f>
        <v/>
      </c>
      <c r="L91" s="7562" t="str">
        <f>IF(VLOOKUP($A91,'8 Oct - LIVE LDS Data'!$A$3:$AAD$1504,40,FALSE)=0/1/1900,"",VLOOKUP($A91,'8 Oct - LIVE LDS Data'!$A$3:$AAD$1504,40,FALSE))</f>
        <v/>
      </c>
      <c r="M91" s="7562" t="str">
        <f>IF(VLOOKUP($A91,'8 Oct - LIVE LDS Data'!$A$3:$AAD$1504,41,FALSE)=0/1/1900,"",VLOOKUP($A91,'8 Oct - LIVE LDS Data'!$A$3:$AAD$1504,41,FALSE))</f>
        <v/>
      </c>
      <c r="N91" s="7562" t="str">
        <f>IF(VLOOKUP($A91,'8 Oct - LIVE LDS Data'!$A$3:$AAD$1504,47,FALSE)=0/1/1900,"",VLOOKUP($A91,'8 Oct - LIVE LDS Data'!$A$3:$AAD$1504,47,FALSE))</f>
        <v/>
      </c>
      <c r="O91" s="7562" t="str">
        <f>IF(VLOOKUP($A91,'8 Oct - LIVE LDS Data'!$A$3:$AAD$1504,48,FALSE)=0/1/1900,"",VLOOKUP($A91,'8 Oct - LIVE LDS Data'!$A$3:$AAD$1504,48,FALSE))</f>
        <v/>
      </c>
      <c r="P91" s="7562" t="str">
        <f>IF(VLOOKUP($A91,'8 Oct - LIVE LDS Data'!$A$3:$AAD$1504,54,FALSE)=0/1/1900,"",VLOOKUP($A91,'8 Oct - LIVE LDS Data'!$A$3:$AAD$1504,54,FALSE))</f>
        <v/>
      </c>
      <c r="Q91" s="7562" t="str">
        <f>IF(VLOOKUP($A91,'8 Oct - LIVE LDS Data'!$A$3:$AAD$1504,55,FALSE)=0/1/1900,"",VLOOKUP($A91,'8 Oct - LIVE LDS Data'!$A$3:$AAD$1504,55,FALSE))</f>
        <v/>
      </c>
      <c r="R91" s="7562">
        <f>IF(VLOOKUP($A91,'8 Oct - LIVE LDS Data'!$A$3:$AAD$1504,60,FALSE)=0/1/1900,"",VLOOKUP($A91,'8 Oct - LIVE LDS Data'!$A$3:$AAD$1504,60,FALSE))</f>
        <v>46722</v>
      </c>
      <c r="S91" s="7562" t="str">
        <f>IF(VLOOKUP($A91,'8 Oct - LIVE LDS Data'!$A$3:$AAD$1504,61,FALSE)=0/1/1900,"",VLOOKUP($A91,'8 Oct - LIVE LDS Data'!$A$3:$AAD$1504,61,FALSE))</f>
        <v/>
      </c>
      <c r="T91" s="7562">
        <f>IF(VLOOKUP($A91,'8 Oct - LIVE LDS Data'!$A$3:$AAD$1504,63,FALSE)=0/1/1900,"",VLOOKUP($A91,'8 Oct - LIVE LDS Data'!$A$3:$AAD$1504,63,FALSE))</f>
        <v>46874</v>
      </c>
      <c r="U91" s="7562" t="str">
        <f>IF(VLOOKUP($A91,'8 Oct - LIVE LDS Data'!$A$3:$AAD$1504,64,FALSE)=0/1/1900,"",VLOOKUP($A91,'8 Oct - LIVE LDS Data'!$A$3:$AAD$1504,64,FALSE))</f>
        <v/>
      </c>
      <c r="V91" s="7562" t="s">
        <v>3757</v>
      </c>
      <c r="W91" s="7562" t="s">
        <v>3757</v>
      </c>
      <c r="X91" s="7564"/>
      <c r="Y91" s="7562"/>
      <c r="Z91" s="7562"/>
      <c r="AA91" s="7562"/>
      <c r="AB91" s="7562"/>
      <c r="AC91" s="7562"/>
      <c r="AD91" s="7562" t="s">
        <v>8102</v>
      </c>
      <c r="AE91" s="7562"/>
      <c r="AF91" s="7562"/>
      <c r="AG91" s="7565" t="str">
        <f>IF(VLOOKUP($A91,'8 Oct - LIVE LDS Data'!$A$3:$AAD$1504,72,FALSE)=0/1/1900,"",VLOOKUP($A91,'8 Oct - LIVE LDS Data'!$A$3:$AAD$1504,72,FALSE))</f>
        <v/>
      </c>
      <c r="AH91" s="7565" t="str">
        <f>IF(VLOOKUP($A91,'8 Oct - LIVE LDS Data'!$A$3:$AAD$1504,73,FALSE)=0/1/1900,"",VLOOKUP($A91,'8 Oct - LIVE LDS Data'!$A$3:$AAD$1504,73,FALSE))</f>
        <v/>
      </c>
      <c r="AI91" s="7565" t="str">
        <f>IF(VLOOKUP($A91,'8 Oct - LIVE LDS Data'!$A$3:$AAD$1504,75,FALSE)=0/1/1900,"",VLOOKUP($A91,'8 Oct - LIVE LDS Data'!$A$3:$AAD$1504,75,FALSE))</f>
        <v/>
      </c>
      <c r="AJ91" s="7565">
        <f>IF(VLOOKUP($A91,'8 Oct - LIVE LDS Data'!$A$3:$AAD$1504,76,FALSE)=0/1/1900,"",VLOOKUP($A91,'8 Oct - LIVE LDS Data'!$A$3:$AAD$1504,76,FALSE))</f>
        <v>45758</v>
      </c>
    </row>
    <row r="92" spans="1:36" s="610" customFormat="1" ht="40" customHeight="1" x14ac:dyDescent="0.2">
      <c r="A92" s="2855" t="s">
        <v>1432</v>
      </c>
      <c r="B92" s="2855"/>
      <c r="C92" s="2855" t="s">
        <v>1433</v>
      </c>
      <c r="D92" s="7558" t="str">
        <f>IF(VLOOKUP($A92,'8 Oct - LIVE LDS Data'!$A$3:$AAD$1504,4,FALSE)=0/1/1900,"",VLOOKUP($A92,'8 Oct - LIVE LDS Data'!$A$3:$AAD$1504,4,FALSE))</f>
        <v>Enfield Local Plan 2019-2041</v>
      </c>
      <c r="E92" s="7559" t="str">
        <f>IF(VLOOKUP($A92,'8 Oct - LIVE LDS Data'!$A$3:$AAD$1504,8,FALSE)=0/1/1900,"",VLOOKUP($A92,'8 Oct - LIVE LDS Data'!$A$3:$AAD$1504,8,FALSE))</f>
        <v>N</v>
      </c>
      <c r="F92" s="7559" t="str">
        <f>IF(VLOOKUP($A92,'8 Oct - LIVE LDS Data'!$A$3:$AAD$1504,9,FALSE)=0/1/1900,"",VLOOKUP($A92,'8 Oct - LIVE LDS Data'!$A$3:$AAD$1504,9,FALSE))</f>
        <v>N</v>
      </c>
      <c r="G92" s="7560">
        <f>IF(VLOOKUP($A92,'8 Oct - LIVE LDS Data'!$A$3:$AAD$1504,10,FALSE)=0/1/1900,"",VLOOKUP($A92,'8 Oct - LIVE LDS Data'!$A$3:$AAD$1504,10,FALSE))</f>
        <v>40492</v>
      </c>
      <c r="H92" s="7314" t="str">
        <f>IF(VLOOKUP($A92,'8 Oct - LIVE LDS Data'!$A$3:$AAD$1504,79,FALSE)=0/1/1900,"",VLOOKUP($A92,'8 Oct - LIVE LDS Data'!$A$3:$AAD$1504,79,FALSE))</f>
        <v>Submitted Aug 2024</v>
      </c>
      <c r="I92" s="7561">
        <f>IF(VLOOKUP($A92,'8 Oct - LIVE LDS Data'!$A$3:$AAD$1504,30,FALSE)=0/1/1900,"",VLOOKUP($A92,'8 Oct - LIVE LDS Data'!$A$3:$AAD$1504,30,FALSE))</f>
        <v>44986</v>
      </c>
      <c r="J92" s="7562">
        <f>IF(VLOOKUP($A92,'8 Oct - LIVE LDS Data'!$A$3:$AAD$1504,33,FALSE)=0/1/1900,"",VLOOKUP($A92,'8 Oct - LIVE LDS Data'!$A$3:$AAD$1504,33,FALSE))</f>
        <v>43466</v>
      </c>
      <c r="K92" s="7562">
        <f>IF(VLOOKUP($A92,'8 Oct - LIVE LDS Data'!$A$3:$AAD$1504,34,FALSE)=0/1/1900,"",VLOOKUP($A92,'8 Oct - LIVE LDS Data'!$A$3:$AAD$1504,34,FALSE))</f>
        <v>43439</v>
      </c>
      <c r="L92" s="7562">
        <f>IF(VLOOKUP($A92,'8 Oct - LIVE LDS Data'!$A$3:$AAD$1504,40,FALSE)=0/1/1900,"",VLOOKUP($A92,'8 Oct - LIVE LDS Data'!$A$3:$AAD$1504,40,FALSE))</f>
        <v>44378</v>
      </c>
      <c r="M92" s="7562">
        <f>IF(VLOOKUP($A92,'8 Oct - LIVE LDS Data'!$A$3:$AAD$1504,41,FALSE)=0/1/1900,"",VLOOKUP($A92,'8 Oct - LIVE LDS Data'!$A$3:$AAD$1504,41,FALSE))</f>
        <v>44368</v>
      </c>
      <c r="N92" s="7562" t="str">
        <f>IF(VLOOKUP($A92,'8 Oct - LIVE LDS Data'!$A$3:$AAD$1504,47,FALSE)=0/1/1900,"",VLOOKUP($A92,'8 Oct - LIVE LDS Data'!$A$3:$AAD$1504,47,FALSE))</f>
        <v/>
      </c>
      <c r="O92" s="7562" t="str">
        <f>IF(VLOOKUP($A92,'8 Oct - LIVE LDS Data'!$A$3:$AAD$1504,48,FALSE)=0/1/1900,"",VLOOKUP($A92,'8 Oct - LIVE LDS Data'!$A$3:$AAD$1504,48,FALSE))</f>
        <v/>
      </c>
      <c r="P92" s="7562" t="str">
        <f>IF(VLOOKUP($A92,'8 Oct - LIVE LDS Data'!$A$3:$AAD$1504,54,FALSE)=0/1/1900,"",VLOOKUP($A92,'8 Oct - LIVE LDS Data'!$A$3:$AAD$1504,54,FALSE))</f>
        <v/>
      </c>
      <c r="Q92" s="7562" t="str">
        <f>IF(VLOOKUP($A92,'8 Oct - LIVE LDS Data'!$A$3:$AAD$1504,55,FALSE)=0/1/1900,"",VLOOKUP($A92,'8 Oct - LIVE LDS Data'!$A$3:$AAD$1504,55,FALSE))</f>
        <v/>
      </c>
      <c r="R92" s="7562">
        <f>IF(VLOOKUP($A92,'8 Oct - LIVE LDS Data'!$A$3:$AAD$1504,60,FALSE)=0/1/1900,"",VLOOKUP($A92,'8 Oct - LIVE LDS Data'!$A$3:$AAD$1504,60,FALSE))</f>
        <v>45352</v>
      </c>
      <c r="S92" s="7562">
        <f>IF(VLOOKUP($A92,'8 Oct - LIVE LDS Data'!$A$3:$AAD$1504,61,FALSE)=0/1/1900,"",VLOOKUP($A92,'8 Oct - LIVE LDS Data'!$A$3:$AAD$1504,61,FALSE))</f>
        <v>45352</v>
      </c>
      <c r="T92" s="7562">
        <f>IF(VLOOKUP($A92,'8 Oct - LIVE LDS Data'!$A$3:$AAD$1504,63,FALSE)=0/1/1900,"",VLOOKUP($A92,'8 Oct - LIVE LDS Data'!$A$3:$AAD$1504,63,FALSE))</f>
        <v>45566</v>
      </c>
      <c r="U92" s="7562">
        <f>IF(VLOOKUP($A92,'8 Oct - LIVE LDS Data'!$A$3:$AAD$1504,64,FALSE)=0/1/1900,"",VLOOKUP($A92,'8 Oct - LIVE LDS Data'!$A$3:$AAD$1504,64,FALSE))</f>
        <v>45510</v>
      </c>
      <c r="V92" s="7562" t="s">
        <v>3757</v>
      </c>
      <c r="W92" s="7562" t="s">
        <v>90</v>
      </c>
      <c r="X92" s="7564"/>
      <c r="Y92" s="7562"/>
      <c r="Z92" s="7562"/>
      <c r="AA92" s="7562"/>
      <c r="AB92" s="7562"/>
      <c r="AC92" s="7562"/>
      <c r="AD92" s="7562"/>
      <c r="AE92" s="7562"/>
      <c r="AF92" s="7562"/>
      <c r="AG92" s="7565">
        <f>IF(VLOOKUP($A92,'8 Oct - LIVE LDS Data'!$A$3:$AAD$1504,72,FALSE)=0/1/1900,"",VLOOKUP($A92,'8 Oct - LIVE LDS Data'!$A$3:$AAD$1504,72,FALSE))</f>
        <v>45454</v>
      </c>
      <c r="AH92" s="7565">
        <f>IF(VLOOKUP($A92,'8 Oct - LIVE LDS Data'!$A$3:$AAD$1504,73,FALSE)=0/1/1900,"",VLOOKUP($A92,'8 Oct - LIVE LDS Data'!$A$3:$AAD$1504,73,FALSE))</f>
        <v>45071</v>
      </c>
      <c r="AI92" s="7565">
        <f>IF(VLOOKUP($A92,'8 Oct - LIVE LDS Data'!$A$3:$AAD$1504,75,FALSE)=0/1/1900,"",VLOOKUP($A92,'8 Oct - LIVE LDS Data'!$A$3:$AAD$1504,75,FALSE))</f>
        <v>44848</v>
      </c>
      <c r="AJ92" s="7565">
        <f>IF(VLOOKUP($A92,'8 Oct - LIVE LDS Data'!$A$3:$AAD$1504,76,FALSE)=0/1/1900,"",VLOOKUP($A92,'8 Oct - LIVE LDS Data'!$A$3:$AAD$1504,76,FALSE))</f>
        <v>45345</v>
      </c>
    </row>
    <row r="93" spans="1:36" s="610" customFormat="1" ht="40" customHeight="1" x14ac:dyDescent="0.2">
      <c r="A93" s="2855" t="s">
        <v>1445</v>
      </c>
      <c r="B93" s="2855"/>
      <c r="C93" s="2855" t="s">
        <v>1446</v>
      </c>
      <c r="D93" s="7570" t="str">
        <f>IF(VLOOKUP($A93,'8 Oct - LIVE LDS Data'!$A$3:$AAD$1504,4,FALSE)=0/1/1900,"",VLOOKUP($A93,'8 Oct - LIVE LDS Data'!$A$3:$AAD$1504,4,FALSE))</f>
        <v>Epping Forest District Local Plan</v>
      </c>
      <c r="E93" s="7571" t="str">
        <f>IF(VLOOKUP($A93,'8 Oct - LIVE LDS Data'!$A$3:$AAD$1504,8,FALSE)=0/1/1900,"",VLOOKUP($A93,'8 Oct - LIVE LDS Data'!$A$3:$AAD$1504,8,FALSE))</f>
        <v>N</v>
      </c>
      <c r="F93" s="7571" t="str">
        <f>IF(VLOOKUP($A93,'8 Oct - LIVE LDS Data'!$A$3:$AAD$1504,9,FALSE)=0/1/1900,"",VLOOKUP($A93,'8 Oct - LIVE LDS Data'!$A$3:$AAD$1504,9,FALSE))</f>
        <v>N</v>
      </c>
      <c r="G93" s="7572">
        <f>IF(VLOOKUP($A93,'8 Oct - LIVE LDS Data'!$A$3:$AAD$1504,10,FALSE)=0/1/1900,"",VLOOKUP($A93,'8 Oct - LIVE LDS Data'!$A$3:$AAD$1504,10,FALSE))</f>
        <v>44991</v>
      </c>
      <c r="H93" s="7573" t="str">
        <f>IF(VLOOKUP($A93,'8 Oct - LIVE LDS Data'!$A$3:$AAD$1504,79,FALSE)=0/1/1900,"",VLOOKUP($A93,'8 Oct - LIVE LDS Data'!$A$3:$AAD$1504,79,FALSE))</f>
        <v>new plan to be prepared under new system</v>
      </c>
      <c r="I93" s="7562">
        <f>IF(VLOOKUP($A93,'8 Oct - LIVE LDS Data'!$A$3:$AAD$1504,30,FALSE)=0/1/1900,"",VLOOKUP($A93,'8 Oct - LIVE LDS Data'!$A$3:$AAD$1504,30,FALSE))</f>
        <v>45717</v>
      </c>
      <c r="J93" s="7562">
        <f>IF(VLOOKUP($A93,'8 Oct - LIVE LDS Data'!$A$3:$AAD$1504,33,FALSE)=0/1/1900,"",VLOOKUP($A93,'8 Oct - LIVE LDS Data'!$A$3:$AAD$1504,33,FALSE))</f>
        <v>47300</v>
      </c>
      <c r="K93" s="7562" t="str">
        <f>IF(VLOOKUP($A93,'8 Oct - LIVE LDS Data'!$A$3:$AAD$1504,34,FALSE)=0/1/1900,"",VLOOKUP($A93,'8 Oct - LIVE LDS Data'!$A$3:$AAD$1504,34,FALSE))</f>
        <v/>
      </c>
      <c r="L93" s="7562" t="str">
        <f>IF(VLOOKUP($A93,'8 Oct - LIVE LDS Data'!$A$3:$AAD$1504,40,FALSE)=0/1/1900,"",VLOOKUP($A93,'8 Oct - LIVE LDS Data'!$A$3:$AAD$1504,40,FALSE))</f>
        <v/>
      </c>
      <c r="M93" s="7562" t="str">
        <f>IF(VLOOKUP($A93,'8 Oct - LIVE LDS Data'!$A$3:$AAD$1504,41,FALSE)=0/1/1900,"",VLOOKUP($A93,'8 Oct - LIVE LDS Data'!$A$3:$AAD$1504,41,FALSE))</f>
        <v/>
      </c>
      <c r="N93" s="7562" t="str">
        <f>IF(VLOOKUP($A93,'8 Oct - LIVE LDS Data'!$A$3:$AAD$1504,47,FALSE)=0/1/1900,"",VLOOKUP($A93,'8 Oct - LIVE LDS Data'!$A$3:$AAD$1504,47,FALSE))</f>
        <v/>
      </c>
      <c r="O93" s="7562" t="str">
        <f>IF(VLOOKUP($A93,'8 Oct - LIVE LDS Data'!$A$3:$AAD$1504,48,FALSE)=0/1/1900,"",VLOOKUP($A93,'8 Oct - LIVE LDS Data'!$A$3:$AAD$1504,48,FALSE))</f>
        <v/>
      </c>
      <c r="P93" s="7562" t="str">
        <f>IF(VLOOKUP($A93,'8 Oct - LIVE LDS Data'!$A$3:$AAD$1504,54,FALSE)=0/1/1900,"",VLOOKUP($A93,'8 Oct - LIVE LDS Data'!$A$3:$AAD$1504,54,FALSE))</f>
        <v/>
      </c>
      <c r="Q93" s="7562" t="str">
        <f>IF(VLOOKUP($A93,'8 Oct - LIVE LDS Data'!$A$3:$AAD$1504,55,FALSE)=0/1/1900,"",VLOOKUP($A93,'8 Oct - LIVE LDS Data'!$A$3:$AAD$1504,55,FALSE))</f>
        <v/>
      </c>
      <c r="R93" s="7562">
        <f>IF(VLOOKUP($A93,'8 Oct - LIVE LDS Data'!$A$3:$AAD$1504,60,FALSE)=0/1/1900,"",VLOOKUP($A93,'8 Oct - LIVE LDS Data'!$A$3:$AAD$1504,60,FALSE))</f>
        <v>47484</v>
      </c>
      <c r="S93" s="7562" t="str">
        <f>IF(VLOOKUP($A93,'8 Oct - LIVE LDS Data'!$A$3:$AAD$1504,61,FALSE)=0/1/1900,"",VLOOKUP($A93,'8 Oct - LIVE LDS Data'!$A$3:$AAD$1504,61,FALSE))</f>
        <v/>
      </c>
      <c r="T93" s="7562">
        <f>IF(VLOOKUP($A93,'8 Oct - LIVE LDS Data'!$A$3:$AAD$1504,63,FALSE)=0/1/1900,"",VLOOKUP($A93,'8 Oct - LIVE LDS Data'!$A$3:$AAD$1504,63,FALSE))</f>
        <v>47543</v>
      </c>
      <c r="U93" s="7562" t="str">
        <f>IF(VLOOKUP($A93,'8 Oct - LIVE LDS Data'!$A$3:$AAD$1504,64,FALSE)=0/1/1900,"",VLOOKUP($A93,'8 Oct - LIVE LDS Data'!$A$3:$AAD$1504,64,FALSE))</f>
        <v/>
      </c>
      <c r="V93" s="7562" t="s">
        <v>90</v>
      </c>
      <c r="W93" s="7562" t="s">
        <v>226</v>
      </c>
      <c r="X93" s="7564"/>
      <c r="Y93" s="7562"/>
      <c r="Z93" s="7562"/>
      <c r="AA93" s="7562"/>
      <c r="AB93" s="7562"/>
      <c r="AC93" s="7562"/>
      <c r="AD93" s="7562"/>
      <c r="AE93" s="7562"/>
      <c r="AF93" s="7562"/>
      <c r="AG93" s="7565">
        <f>IF(VLOOKUP($A93,'8 Oct - LIVE LDS Data'!$A$3:$AAD$1504,72,FALSE)=0/1/1900,"",VLOOKUP($A93,'8 Oct - LIVE LDS Data'!$A$3:$AAD$1504,72,FALSE))</f>
        <v>43549</v>
      </c>
      <c r="AH93" s="7565">
        <f>IF(VLOOKUP($A93,'8 Oct - LIVE LDS Data'!$A$3:$AAD$1504,73,FALSE)=0/1/1900,"",VLOOKUP($A93,'8 Oct - LIVE LDS Data'!$A$3:$AAD$1504,73,FALSE))</f>
        <v>45882</v>
      </c>
      <c r="AI93" s="7565" t="str">
        <f>IF(VLOOKUP($A93,'8 Oct - LIVE LDS Data'!$A$3:$AAD$1504,75,FALSE)=0/1/1900,"",VLOOKUP($A93,'8 Oct - LIVE LDS Data'!$A$3:$AAD$1504,75,FALSE))</f>
        <v/>
      </c>
      <c r="AJ93" s="7565">
        <f>IF(VLOOKUP($A93,'8 Oct - LIVE LDS Data'!$A$3:$AAD$1504,76,FALSE)=0/1/1900,"",VLOOKUP($A93,'8 Oct - LIVE LDS Data'!$A$3:$AAD$1504,76,FALSE))</f>
        <v>45882</v>
      </c>
    </row>
    <row r="94" spans="1:36" s="610" customFormat="1" ht="40" customHeight="1" x14ac:dyDescent="0.2">
      <c r="A94" s="2859" t="s">
        <v>1457</v>
      </c>
      <c r="B94" s="2859"/>
      <c r="C94" s="2859" t="s">
        <v>1458</v>
      </c>
      <c r="D94" s="7558" t="str">
        <f>IF(VLOOKUP($A94,'8 Oct - LIVE LDS Data'!$A$3:$AAD$1504,4,FALSE)=0/1/1900,"",VLOOKUP($A94,'8 Oct - LIVE LDS Data'!$A$3:$AAD$1504,4,FALSE))</f>
        <v>Local Plan 2022 - 2040</v>
      </c>
      <c r="E94" s="7559" t="str">
        <f>IF(VLOOKUP($A94,'8 Oct - LIVE LDS Data'!$A$3:$AAD$1504,8,FALSE)=0/1/1900,"",VLOOKUP($A94,'8 Oct - LIVE LDS Data'!$A$3:$AAD$1504,8,FALSE))</f>
        <v>N</v>
      </c>
      <c r="F94" s="7559" t="str">
        <f>IF(VLOOKUP($A94,'8 Oct - LIVE LDS Data'!$A$3:$AAD$1504,9,FALSE)=0/1/1900,"",VLOOKUP($A94,'8 Oct - LIVE LDS Data'!$A$3:$AAD$1504,9,FALSE))</f>
        <v>N</v>
      </c>
      <c r="G94" s="7560">
        <f>IF(VLOOKUP($A94,'8 Oct - LIVE LDS Data'!$A$3:$AAD$1504,10,FALSE)=0/1/1900,"",VLOOKUP($A94,'8 Oct - LIVE LDS Data'!$A$3:$AAD$1504,10,FALSE))</f>
        <v>39287</v>
      </c>
      <c r="H94" s="7314" t="str">
        <f>IF(VLOOKUP($A94,'8 Oct - LIVE LDS Data'!$A$3:$AAD$1504,79,FALSE)=0/1/1900,"",VLOOKUP($A94,'8 Oct - LIVE LDS Data'!$A$3:$AAD$1504,79,FALSE))</f>
        <v>Submitted March 2025</v>
      </c>
      <c r="I94" s="7561">
        <f>IF(VLOOKUP($A94,'8 Oct - LIVE LDS Data'!$A$3:$AAD$1504,30,FALSE)=0/1/1900,"",VLOOKUP($A94,'8 Oct - LIVE LDS Data'!$A$3:$AAD$1504,30,FALSE))</f>
        <v>45627</v>
      </c>
      <c r="J94" s="7562">
        <f>IF(VLOOKUP($A94,'8 Oct - LIVE LDS Data'!$A$3:$AAD$1504,33,FALSE)=0/1/1900,"",VLOOKUP($A94,'8 Oct - LIVE LDS Data'!$A$3:$AAD$1504,33,FALSE))</f>
        <v>44835</v>
      </c>
      <c r="K94" s="7562">
        <f>IF(VLOOKUP($A94,'8 Oct - LIVE LDS Data'!$A$3:$AAD$1504,34,FALSE)=0/1/1900,"",VLOOKUP($A94,'8 Oct - LIVE LDS Data'!$A$3:$AAD$1504,34,FALSE))</f>
        <v>44958</v>
      </c>
      <c r="L94" s="7562" t="str">
        <f>IF(VLOOKUP($A94,'8 Oct - LIVE LDS Data'!$A$3:$AAD$1504,40,FALSE)=0/1/1900,"",VLOOKUP($A94,'8 Oct - LIVE LDS Data'!$A$3:$AAD$1504,40,FALSE))</f>
        <v/>
      </c>
      <c r="M94" s="7562" t="str">
        <f>IF(VLOOKUP($A94,'8 Oct - LIVE LDS Data'!$A$3:$AAD$1504,41,FALSE)=0/1/1900,"",VLOOKUP($A94,'8 Oct - LIVE LDS Data'!$A$3:$AAD$1504,41,FALSE))</f>
        <v/>
      </c>
      <c r="N94" s="7563" t="str">
        <f>IF(VLOOKUP($A94,'8 Oct - LIVE LDS Data'!$A$3:$AAD$1504,47,FALSE)=0/1/1900,"",VLOOKUP($A94,'8 Oct - LIVE LDS Data'!$A$3:$AAD$1504,47,FALSE))</f>
        <v/>
      </c>
      <c r="O94" s="7563" t="str">
        <f>IF(VLOOKUP($A94,'8 Oct - LIVE LDS Data'!$A$3:$AAD$1504,47,FALSE)=0/1/1900,"",VLOOKUP($A94,'8 Oct - LIVE LDS Data'!$A$3:$AAD$1504,47,FALSE))</f>
        <v/>
      </c>
      <c r="P94" s="7563" t="str">
        <f>IF(VLOOKUP($A94,'8 Oct - LIVE LDS Data'!$A$3:$AAD$1504,47,FALSE)=0/1/1900,"",VLOOKUP($A94,'8 Oct - LIVE LDS Data'!$A$3:$AAD$1504,47,FALSE))</f>
        <v/>
      </c>
      <c r="Q94" s="7563" t="str">
        <f>IF(VLOOKUP($A94,'8 Oct - LIVE LDS Data'!$A$3:$AAD$1504,47,FALSE)=0/1/1900,"",VLOOKUP($A94,'8 Oct - LIVE LDS Data'!$A$3:$AAD$1504,47,FALSE))</f>
        <v/>
      </c>
      <c r="R94" s="7562">
        <f>IF(VLOOKUP($A94,'8 Oct - LIVE LDS Data'!$A$3:$AAD$1504,60,FALSE)=0/1/1900,"",VLOOKUP($A94,'8 Oct - LIVE LDS Data'!$A$3:$AAD$1504,60,FALSE))</f>
        <v>45658</v>
      </c>
      <c r="S94" s="7562">
        <f>IF(VLOOKUP($A94,'8 Oct - LIVE LDS Data'!$A$3:$AAD$1504,61,FALSE)=0/1/1900,"",VLOOKUP($A94,'8 Oct - LIVE LDS Data'!$A$3:$AAD$1504,61,FALSE))</f>
        <v>45646</v>
      </c>
      <c r="T94" s="7562">
        <f>IF(VLOOKUP($A94,'8 Oct - LIVE LDS Data'!$A$3:$AAD$1504,63,FALSE)=0/1/1900,"",VLOOKUP($A94,'8 Oct - LIVE LDS Data'!$A$3:$AAD$1504,63,FALSE))</f>
        <v>45717</v>
      </c>
      <c r="U94" s="7562">
        <f>IF(VLOOKUP($A94,'8 Oct - LIVE LDS Data'!$A$3:$AAD$1504,64,FALSE)=0/1/1900,"",VLOOKUP($A94,'8 Oct - LIVE LDS Data'!$A$3:$AAD$1504,64,FALSE))</f>
        <v>45726</v>
      </c>
      <c r="V94" s="7562" t="s">
        <v>3757</v>
      </c>
      <c r="W94" s="7562" t="s">
        <v>3757</v>
      </c>
      <c r="X94" s="7564">
        <v>45317</v>
      </c>
      <c r="Y94" s="7562">
        <v>44835</v>
      </c>
      <c r="Z94" s="7562"/>
      <c r="AA94" s="7563" t="str">
        <f>IF(VLOOKUP($A94,'8 Oct - LIVE LDS Data'!$A$3:$AAD$1504,47,FALSE)=0/1/1900,"",VLOOKUP($A94,'8 Oct - LIVE LDS Data'!$A$3:$AAD$1504,47,FALSE))</f>
        <v/>
      </c>
      <c r="AB94" s="7563" t="str">
        <f>IF(VLOOKUP($A94,'8 Oct - LIVE LDS Data'!$A$3:$AAD$1504,47,FALSE)=0/1/1900,"",VLOOKUP($A94,'8 Oct - LIVE LDS Data'!$A$3:$AAD$1504,47,FALSE))</f>
        <v/>
      </c>
      <c r="AC94" s="7562">
        <v>45658</v>
      </c>
      <c r="AD94" s="7562">
        <v>45778</v>
      </c>
      <c r="AE94" s="7562" t="s">
        <v>8108</v>
      </c>
      <c r="AF94" s="7562"/>
      <c r="AG94" s="7565">
        <f>IF(VLOOKUP($A94,'8 Oct - LIVE LDS Data'!$A$3:$AAD$1504,72,FALSE)=0/1/1900,"",VLOOKUP($A94,'8 Oct - LIVE LDS Data'!$A$3:$AAD$1504,72,FALSE))</f>
        <v>45607</v>
      </c>
      <c r="AH94" s="7565">
        <f>IF(VLOOKUP($A94,'8 Oct - LIVE LDS Data'!$A$3:$AAD$1504,73,FALSE)=0/1/1900,"",VLOOKUP($A94,'8 Oct - LIVE LDS Data'!$A$3:$AAD$1504,73,FALSE))</f>
        <v>45678</v>
      </c>
      <c r="AI94" s="7565">
        <f>IF(VLOOKUP($A94,'8 Oct - LIVE LDS Data'!$A$3:$AAD$1504,75,FALSE)=0/1/1900,"",VLOOKUP($A94,'8 Oct - LIVE LDS Data'!$A$3:$AAD$1504,75,FALSE))</f>
        <v>44978</v>
      </c>
      <c r="AJ94" s="7565">
        <f>IF(VLOOKUP($A94,'8 Oct - LIVE LDS Data'!$A$3:$AAD$1504,76,FALSE)=0/1/1900,"",VLOOKUP($A94,'8 Oct - LIVE LDS Data'!$A$3:$AAD$1504,76,FALSE))</f>
        <v>45678</v>
      </c>
    </row>
    <row r="95" spans="1:36" s="610" customFormat="1" ht="40" customHeight="1" x14ac:dyDescent="0.2">
      <c r="A95" s="7568" t="s">
        <v>1469</v>
      </c>
      <c r="B95" s="7568" t="s">
        <v>1470</v>
      </c>
      <c r="C95" s="7568" t="s">
        <v>1470</v>
      </c>
      <c r="D95" s="7558" t="str">
        <f>IF(VLOOKUP($A95,'8 Oct - LIVE LDS Data'!$A$3:$AAD$1504,4,FALSE)=0/1/1900,"",VLOOKUP($A95,'8 Oct - LIVE LDS Data'!$A$3:$AAD$1504,4,FALSE))</f>
        <v>2020 Core Strategy Review</v>
      </c>
      <c r="E95" s="7559" t="str">
        <f>IF(VLOOKUP($A95,'8 Oct - LIVE LDS Data'!$A$3:$AAD$1504,8,FALSE)=0/1/1900,"",VLOOKUP($A95,'8 Oct - LIVE LDS Data'!$A$3:$AAD$1504,8,FALSE))</f>
        <v>N</v>
      </c>
      <c r="F95" s="7559" t="str">
        <f>IF(VLOOKUP($A95,'8 Oct - LIVE LDS Data'!$A$3:$AAD$1504,9,FALSE)=0/1/1900,"",VLOOKUP($A95,'8 Oct - LIVE LDS Data'!$A$3:$AAD$1504,9,FALSE))</f>
        <v>N</v>
      </c>
      <c r="G95" s="7560">
        <f>IF(VLOOKUP($A95,'8 Oct - LIVE LDS Data'!$A$3:$AAD$1504,10,FALSE)=0/1/1900,"",VLOOKUP($A95,'8 Oct - LIVE LDS Data'!$A$3:$AAD$1504,10,FALSE))</f>
        <v>41704</v>
      </c>
      <c r="H95" s="7314" t="str">
        <f>IF(VLOOKUP($A95,'8 Oct - LIVE LDS Data'!$A$3:$AAD$1504,79,FALSE)=0/1/1900,"",VLOOKUP($A95,'8 Oct - LIVE LDS Data'!$A$3:$AAD$1504,79,FALSE))</f>
        <v>Submitted Nov 2022
[Inspector recommends plan is withdrawn but SoS direction prevents this]</v>
      </c>
      <c r="I95" s="7561">
        <f>IF(VLOOKUP($A95,'8 Oct - LIVE LDS Data'!$A$3:$AAD$1504,30,FALSE)=0/1/1900,"",VLOOKUP($A95,'8 Oct - LIVE LDS Data'!$A$3:$AAD$1504,30,FALSE))</f>
        <v>44256</v>
      </c>
      <c r="J95" s="7562">
        <f>IF(VLOOKUP($A95,'8 Oct - LIVE LDS Data'!$A$3:$AAD$1504,33,FALSE)=0/1/1900,"",VLOOKUP($A95,'8 Oct - LIVE LDS Data'!$A$3:$AAD$1504,33,FALSE))</f>
        <v>43709</v>
      </c>
      <c r="K95" s="7562">
        <f>IF(VLOOKUP($A95,'8 Oct - LIVE LDS Data'!$A$3:$AAD$1504,34,FALSE)=0/1/1900,"",VLOOKUP($A95,'8 Oct - LIVE LDS Data'!$A$3:$AAD$1504,34,FALSE))</f>
        <v>43831</v>
      </c>
      <c r="L95" s="7562">
        <f>IF(VLOOKUP($A95,'8 Oct - LIVE LDS Data'!$A$3:$AAD$1504,40,FALSE)=0/1/1900,"",VLOOKUP($A95,'8 Oct - LIVE LDS Data'!$A$3:$AAD$1504,40,FALSE))</f>
        <v>44256</v>
      </c>
      <c r="M95" s="7562">
        <f>IF(VLOOKUP($A95,'8 Oct - LIVE LDS Data'!$A$3:$AAD$1504,41,FALSE)=0/1/1900,"",VLOOKUP($A95,'8 Oct - LIVE LDS Data'!$A$3:$AAD$1504,41,FALSE))</f>
        <v>44284</v>
      </c>
      <c r="N95" s="7562" t="str">
        <f>IF(VLOOKUP($A95,'8 Oct - LIVE LDS Data'!$A$3:$AAD$1504,47,FALSE)=0/1/1900,"",VLOOKUP($A95,'8 Oct - LIVE LDS Data'!$A$3:$AAD$1504,47,FALSE))</f>
        <v/>
      </c>
      <c r="O95" s="7562" t="str">
        <f>IF(VLOOKUP($A95,'8 Oct - LIVE LDS Data'!$A$3:$AAD$1504,48,FALSE)=0/1/1900,"",VLOOKUP($A95,'8 Oct - LIVE LDS Data'!$A$3:$AAD$1504,48,FALSE))</f>
        <v/>
      </c>
      <c r="P95" s="7562" t="str">
        <f>IF(VLOOKUP($A95,'8 Oct - LIVE LDS Data'!$A$3:$AAD$1504,54,FALSE)=0/1/1900,"",VLOOKUP($A95,'8 Oct - LIVE LDS Data'!$A$3:$AAD$1504,54,FALSE))</f>
        <v/>
      </c>
      <c r="Q95" s="7562" t="str">
        <f>IF(VLOOKUP($A95,'8 Oct - LIVE LDS Data'!$A$3:$AAD$1504,55,FALSE)=0/1/1900,"",VLOOKUP($A95,'8 Oct - LIVE LDS Data'!$A$3:$AAD$1504,55,FALSE))</f>
        <v/>
      </c>
      <c r="R95" s="7562">
        <f>IF(VLOOKUP($A95,'8 Oct - LIVE LDS Data'!$A$3:$AAD$1504,60,FALSE)=0/1/1900,"",VLOOKUP($A95,'8 Oct - LIVE LDS Data'!$A$3:$AAD$1504,60,FALSE))</f>
        <v>44440</v>
      </c>
      <c r="S95" s="7562">
        <f>IF(VLOOKUP($A95,'8 Oct - LIVE LDS Data'!$A$3:$AAD$1504,61,FALSE)=0/1/1900,"",VLOOKUP($A95,'8 Oct - LIVE LDS Data'!$A$3:$AAD$1504,61,FALSE))</f>
        <v>44634</v>
      </c>
      <c r="T95" s="7562">
        <f>IF(VLOOKUP($A95,'8 Oct - LIVE LDS Data'!$A$3:$AAD$1504,63,FALSE)=0/1/1900,"",VLOOKUP($A95,'8 Oct - LIVE LDS Data'!$A$3:$AAD$1504,63,FALSE))</f>
        <v>44896</v>
      </c>
      <c r="U95" s="7562">
        <f>IF(VLOOKUP($A95,'8 Oct - LIVE LDS Data'!$A$3:$AAD$1504,64,FALSE)=0/1/1900,"",VLOOKUP($A95,'8 Oct - LIVE LDS Data'!$A$3:$AAD$1504,64,FALSE))</f>
        <v>44895</v>
      </c>
      <c r="V95" s="7562" t="s">
        <v>3757</v>
      </c>
      <c r="W95" s="7562" t="s">
        <v>3757</v>
      </c>
      <c r="X95" s="7564"/>
      <c r="Y95" s="7562"/>
      <c r="Z95" s="7562"/>
      <c r="AA95" s="7562"/>
      <c r="AB95" s="7562"/>
      <c r="AC95" s="7562"/>
      <c r="AD95" s="7562" t="s">
        <v>8102</v>
      </c>
      <c r="AE95" s="7562"/>
      <c r="AF95" s="7562"/>
      <c r="AG95" s="7565">
        <f>IF(VLOOKUP($A95,'8 Oct - LIVE LDS Data'!$A$3:$AAD$1504,72,FALSE)=0/1/1900,"",VLOOKUP($A95,'8 Oct - LIVE LDS Data'!$A$3:$AAD$1504,72,FALSE))</f>
        <v>44547</v>
      </c>
      <c r="AH95" s="7565">
        <f>IF(VLOOKUP($A95,'8 Oct - LIVE LDS Data'!$A$3:$AAD$1504,73,FALSE)=0/1/1900,"",VLOOKUP($A95,'8 Oct - LIVE LDS Data'!$A$3:$AAD$1504,73,FALSE))</f>
        <v>45811</v>
      </c>
      <c r="AI95" s="7565">
        <f>IF(VLOOKUP($A95,'8 Oct - LIVE LDS Data'!$A$3:$AAD$1504,75,FALSE)=0/1/1900,"",VLOOKUP($A95,'8 Oct - LIVE LDS Data'!$A$3:$AAD$1504,75,FALSE))</f>
        <v>44547</v>
      </c>
      <c r="AJ95" s="7565">
        <f>IF(VLOOKUP($A95,'8 Oct - LIVE LDS Data'!$A$3:$AAD$1504,76,FALSE)=0/1/1900,"",VLOOKUP($A95,'8 Oct - LIVE LDS Data'!$A$3:$AAD$1504,76,FALSE))</f>
        <v>44645</v>
      </c>
    </row>
    <row r="96" spans="1:36" s="610" customFormat="1" ht="40" customHeight="1" x14ac:dyDescent="0.2">
      <c r="A96" s="2856" t="s">
        <v>1481</v>
      </c>
      <c r="B96" s="2856"/>
      <c r="C96" s="2856" t="s">
        <v>1482</v>
      </c>
      <c r="D96" s="7558" t="str">
        <f>IF(VLOOKUP($A96,'8 Oct - LIVE LDS Data'!$A$3:$AAD$1504,4,FALSE)=0/1/1900,"",VLOOKUP($A96,'8 Oct - LIVE LDS Data'!$A$3:$AAD$1504,4,FALSE))</f>
        <v>The Exeter Plan</v>
      </c>
      <c r="E96" s="7559" t="str">
        <f>IF(VLOOKUP($A96,'8 Oct - LIVE LDS Data'!$A$3:$AAD$1504,8,FALSE)=0/1/1900,"",VLOOKUP($A96,'8 Oct - LIVE LDS Data'!$A$3:$AAD$1504,8,FALSE))</f>
        <v>N</v>
      </c>
      <c r="F96" s="7559" t="str">
        <f>IF(VLOOKUP($A96,'8 Oct - LIVE LDS Data'!$A$3:$AAD$1504,9,FALSE)=0/1/1900,"",VLOOKUP($A96,'8 Oct - LIVE LDS Data'!$A$3:$AAD$1504,9,FALSE))</f>
        <v>N</v>
      </c>
      <c r="G96" s="7560">
        <f>IF(VLOOKUP($A96,'8 Oct - LIVE LDS Data'!$A$3:$AAD$1504,10,FALSE)=0/1/1900,"",VLOOKUP($A96,'8 Oct - LIVE LDS Data'!$A$3:$AAD$1504,10,FALSE))</f>
        <v>40960</v>
      </c>
      <c r="H96" s="7314" t="str">
        <f>IF(VLOOKUP($A96,'8 Oct - LIVE LDS Data'!$A$3:$AAD$1504,79,FALSE)=0/1/1900,"",VLOOKUP($A96,'8 Oct - LIVE LDS Data'!$A$3:$AAD$1504,79,FALSE))</f>
        <v>Published</v>
      </c>
      <c r="I96" s="7561">
        <f>IF(VLOOKUP($A96,'8 Oct - LIVE LDS Data'!$A$3:$AAD$1504,30,FALSE)=0/1/1900,"",VLOOKUP($A96,'8 Oct - LIVE LDS Data'!$A$3:$AAD$1504,30,FALSE))</f>
        <v>45536</v>
      </c>
      <c r="J96" s="7562">
        <f>IF(VLOOKUP($A96,'8 Oct - LIVE LDS Data'!$A$3:$AAD$1504,33,FALSE)=0/1/1900,"",VLOOKUP($A96,'8 Oct - LIVE LDS Data'!$A$3:$AAD$1504,33,FALSE))</f>
        <v>44459</v>
      </c>
      <c r="K96" s="7562">
        <f>IF(VLOOKUP($A96,'8 Oct - LIVE LDS Data'!$A$3:$AAD$1504,34,FALSE)=0/1/1900,"",VLOOKUP($A96,'8 Oct - LIVE LDS Data'!$A$3:$AAD$1504,34,FALSE))</f>
        <v>44459</v>
      </c>
      <c r="L96" s="7562">
        <f>IF(VLOOKUP($A96,'8 Oct - LIVE LDS Data'!$A$3:$AAD$1504,40,FALSE)=0/1/1900,"",VLOOKUP($A96,'8 Oct - LIVE LDS Data'!$A$3:$AAD$1504,40,FALSE))</f>
        <v>44805</v>
      </c>
      <c r="M96" s="7562">
        <f>IF(VLOOKUP($A96,'8 Oct - LIVE LDS Data'!$A$3:$AAD$1504,41,FALSE)=0/1/1900,"",VLOOKUP($A96,'8 Oct - LIVE LDS Data'!$A$3:$AAD$1504,41,FALSE))</f>
        <v>44830</v>
      </c>
      <c r="N96" s="7562">
        <f>IF(VLOOKUP($A96,'8 Oct - LIVE LDS Data'!$A$3:$AAD$1504,47,FALSE)=0/1/1900,"",VLOOKUP($A96,'8 Oct - LIVE LDS Data'!$A$3:$AAD$1504,47,FALSE))</f>
        <v>45200</v>
      </c>
      <c r="O96" s="7562">
        <f>IF(VLOOKUP($A96,'8 Oct - LIVE LDS Data'!$A$3:$AAD$1504,48,FALSE)=0/1/1900,"",VLOOKUP($A96,'8 Oct - LIVE LDS Data'!$A$3:$AAD$1504,48,FALSE))</f>
        <v>45222</v>
      </c>
      <c r="P96" s="7562" t="str">
        <f>IF(VLOOKUP($A96,'8 Oct - LIVE LDS Data'!$A$3:$AAD$1504,54,FALSE)=0/1/1900,"",VLOOKUP($A96,'8 Oct - LIVE LDS Data'!$A$3:$AAD$1504,54,FALSE))</f>
        <v/>
      </c>
      <c r="Q96" s="7562" t="str">
        <f>IF(VLOOKUP($A96,'8 Oct - LIVE LDS Data'!$A$3:$AAD$1504,55,FALSE)=0/1/1900,"",VLOOKUP($A96,'8 Oct - LIVE LDS Data'!$A$3:$AAD$1504,55,FALSE))</f>
        <v/>
      </c>
      <c r="R96" s="7562">
        <f>IF(VLOOKUP($A96,'8 Oct - LIVE LDS Data'!$A$3:$AAD$1504,60,FALSE)=0/1/1900,"",VLOOKUP($A96,'8 Oct - LIVE LDS Data'!$A$3:$AAD$1504,60,FALSE))</f>
        <v>45627</v>
      </c>
      <c r="S96" s="7562">
        <f>IF(VLOOKUP($A96,'8 Oct - LIVE LDS Data'!$A$3:$AAD$1504,61,FALSE)=0/1/1900,"",VLOOKUP($A96,'8 Oct - LIVE LDS Data'!$A$3:$AAD$1504,61,FALSE))</f>
        <v>45638</v>
      </c>
      <c r="T96" s="7562">
        <f>IF(VLOOKUP($A96,'8 Oct - LIVE LDS Data'!$A$3:$AAD$1504,63,FALSE)=0/1/1900,"",VLOOKUP($A96,'8 Oct - LIVE LDS Data'!$A$3:$AAD$1504,63,FALSE))</f>
        <v>45809</v>
      </c>
      <c r="U96" s="7562" t="str">
        <f>IF(VLOOKUP($A96,'8 Oct - LIVE LDS Data'!$A$3:$AAD$1504,64,FALSE)=0/1/1900,"",VLOOKUP($A96,'8 Oct - LIVE LDS Data'!$A$3:$AAD$1504,64,FALSE))</f>
        <v/>
      </c>
      <c r="V96" s="7562" t="s">
        <v>3757</v>
      </c>
      <c r="W96" s="7562" t="s">
        <v>3757</v>
      </c>
      <c r="X96" s="7564"/>
      <c r="Y96" s="7562"/>
      <c r="Z96" s="7562"/>
      <c r="AA96" s="7562"/>
      <c r="AB96" s="7562"/>
      <c r="AC96" s="7562"/>
      <c r="AD96" s="7562"/>
      <c r="AE96" s="7562"/>
      <c r="AF96" s="7562"/>
      <c r="AG96" s="7565">
        <f>IF(VLOOKUP($A96,'8 Oct - LIVE LDS Data'!$A$3:$AAD$1504,72,FALSE)=0/1/1900,"",VLOOKUP($A96,'8 Oct - LIVE LDS Data'!$A$3:$AAD$1504,72,FALSE))</f>
        <v>45741</v>
      </c>
      <c r="AH96" s="7565">
        <f>IF(VLOOKUP($A96,'8 Oct - LIVE LDS Data'!$A$3:$AAD$1504,73,FALSE)=0/1/1900,"",VLOOKUP($A96,'8 Oct - LIVE LDS Data'!$A$3:$AAD$1504,73,FALSE))</f>
        <v>45576</v>
      </c>
      <c r="AI96" s="7565">
        <f>IF(VLOOKUP($A96,'8 Oct - LIVE LDS Data'!$A$3:$AAD$1504,75,FALSE)=0/1/1900,"",VLOOKUP($A96,'8 Oct - LIVE LDS Data'!$A$3:$AAD$1504,75,FALSE))</f>
        <v>45741</v>
      </c>
      <c r="AJ96" s="7565">
        <f>IF(VLOOKUP($A96,'8 Oct - LIVE LDS Data'!$A$3:$AAD$1504,76,FALSE)=0/1/1900,"",VLOOKUP($A96,'8 Oct - LIVE LDS Data'!$A$3:$AAD$1504,76,FALSE))</f>
        <v>45687</v>
      </c>
    </row>
    <row r="97" spans="1:36" s="610" customFormat="1" ht="40" customHeight="1" x14ac:dyDescent="0.2">
      <c r="A97" s="2855" t="s">
        <v>1496</v>
      </c>
      <c r="B97" s="2855"/>
      <c r="C97" s="2860" t="s">
        <v>1497</v>
      </c>
      <c r="D97" s="7558" t="str">
        <f>IF(VLOOKUP($A97,'8 Oct - LIVE LDS Data'!$A$3:$AAD$1504,4,FALSE)=0/1/1900,"",VLOOKUP($A97,'8 Oct - LIVE LDS Data'!$A$3:$AAD$1504,4,FALSE))</f>
        <v>Exmoor National Park Local Plan</v>
      </c>
      <c r="E97" s="7559" t="str">
        <f>IF(VLOOKUP($A97,'8 Oct - LIVE LDS Data'!$A$3:$AAD$1504,8,FALSE)=0/1/1900,"",VLOOKUP($A97,'8 Oct - LIVE LDS Data'!$A$3:$AAD$1504,8,FALSE))</f>
        <v/>
      </c>
      <c r="F97" s="7559" t="str">
        <f>IF(VLOOKUP($A97,'8 Oct - LIVE LDS Data'!$A$3:$AAD$1504,9,FALSE)=0/1/1900,"",VLOOKUP($A97,'8 Oct - LIVE LDS Data'!$A$3:$AAD$1504,9,FALSE))</f>
        <v/>
      </c>
      <c r="G97" s="7560">
        <f>IF(VLOOKUP($A97,'8 Oct - LIVE LDS Data'!$A$3:$AAD$1504,10,FALSE)=0/1/1900,"",VLOOKUP($A97,'8 Oct - LIVE LDS Data'!$A$3:$AAD$1504,10,FALSE))</f>
        <v>42920</v>
      </c>
      <c r="H97" s="7314" t="str">
        <f>IF(VLOOKUP($A97,'8 Oct - LIVE LDS Data'!$A$3:$AAD$1504,79,FALSE)=0/1/1900,"",VLOOKUP($A97,'8 Oct - LIVE LDS Data'!$A$3:$AAD$1504,79,FALSE))</f>
        <v>new plan to be submitted under new system</v>
      </c>
      <c r="I97" s="7561">
        <f>IF(VLOOKUP($A97,'8 Oct - LIVE LDS Data'!$A$3:$AAD$1504,30,FALSE)=0/1/1900,"",VLOOKUP($A97,'8 Oct - LIVE LDS Data'!$A$3:$AAD$1504,30,FALSE))</f>
        <v>45717</v>
      </c>
      <c r="J97" s="7562" t="str">
        <f>IF(VLOOKUP($A97,'8 Oct - LIVE LDS Data'!$A$3:$AAD$1504,33,FALSE)=0/1/1900,"",VLOOKUP($A97,'8 Oct - LIVE LDS Data'!$A$3:$AAD$1504,33,FALSE))</f>
        <v/>
      </c>
      <c r="K97" s="7562" t="str">
        <f>IF(VLOOKUP($A97,'8 Oct - LIVE LDS Data'!$A$3:$AAD$1504,34,FALSE)=0/1/1900,"",VLOOKUP($A97,'8 Oct - LIVE LDS Data'!$A$3:$AAD$1504,34,FALSE))</f>
        <v/>
      </c>
      <c r="L97" s="7562" t="str">
        <f>IF(VLOOKUP($A97,'8 Oct - LIVE LDS Data'!$A$3:$AAD$1504,40,FALSE)=0/1/1900,"",VLOOKUP($A97,'8 Oct - LIVE LDS Data'!$A$3:$AAD$1504,40,FALSE))</f>
        <v/>
      </c>
      <c r="M97" s="7562" t="str">
        <f>IF(VLOOKUP($A97,'8 Oct - LIVE LDS Data'!$A$3:$AAD$1504,41,FALSE)=0/1/1900,"",VLOOKUP($A97,'8 Oct - LIVE LDS Data'!$A$3:$AAD$1504,41,FALSE))</f>
        <v/>
      </c>
      <c r="N97" s="7562" t="str">
        <f>IF(VLOOKUP($A97,'8 Oct - LIVE LDS Data'!$A$3:$AAD$1504,47,FALSE)=0/1/1900,"",VLOOKUP($A97,'8 Oct - LIVE LDS Data'!$A$3:$AAD$1504,47,FALSE))</f>
        <v/>
      </c>
      <c r="O97" s="7562" t="str">
        <f>IF(VLOOKUP($A97,'8 Oct - LIVE LDS Data'!$A$3:$AAD$1504,48,FALSE)=0/1/1900,"",VLOOKUP($A97,'8 Oct - LIVE LDS Data'!$A$3:$AAD$1504,48,FALSE))</f>
        <v/>
      </c>
      <c r="P97" s="7562" t="str">
        <f>IF(VLOOKUP($A97,'8 Oct - LIVE LDS Data'!$A$3:$AAD$1504,54,FALSE)=0/1/1900,"",VLOOKUP($A97,'8 Oct - LIVE LDS Data'!$A$3:$AAD$1504,54,FALSE))</f>
        <v/>
      </c>
      <c r="Q97" s="7562" t="str">
        <f>IF(VLOOKUP($A97,'8 Oct - LIVE LDS Data'!$A$3:$AAD$1504,55,FALSE)=0/1/1900,"",VLOOKUP($A97,'8 Oct - LIVE LDS Data'!$A$3:$AAD$1504,55,FALSE))</f>
        <v/>
      </c>
      <c r="R97" s="7562">
        <f>IF(VLOOKUP($A97,'8 Oct - LIVE LDS Data'!$A$3:$AAD$1504,60,FALSE)=0/1/1900,"",VLOOKUP($A97,'8 Oct - LIVE LDS Data'!$A$3:$AAD$1504,60,FALSE))</f>
        <v>46569</v>
      </c>
      <c r="S97" s="7562"/>
      <c r="T97" s="7562">
        <f>IF(VLOOKUP($A97,'8 Oct - LIVE LDS Data'!$A$3:$AAD$1504,63,FALSE)=0/1/1900,"",VLOOKUP($A97,'8 Oct - LIVE LDS Data'!$A$3:$AAD$1504,63,FALSE))</f>
        <v>46753</v>
      </c>
      <c r="U97" s="7562" t="str">
        <f>IF(VLOOKUP($A97,'8 Oct - LIVE LDS Data'!$A$3:$AAD$1504,64,FALSE)=0/1/1900,"",VLOOKUP($A97,'8 Oct - LIVE LDS Data'!$A$3:$AAD$1504,64,FALSE))</f>
        <v/>
      </c>
      <c r="V97" s="7562" t="s">
        <v>3757</v>
      </c>
      <c r="W97" s="7562" t="s">
        <v>226</v>
      </c>
      <c r="X97" s="7564"/>
      <c r="Y97" s="7562"/>
      <c r="Z97" s="7562"/>
      <c r="AA97" s="7562"/>
      <c r="AB97" s="7562"/>
      <c r="AC97" s="7562"/>
      <c r="AD97" s="7562"/>
      <c r="AE97" s="7562"/>
      <c r="AF97" s="7562"/>
      <c r="AG97" s="7565">
        <f>IF(VLOOKUP($A97,'8 Oct - LIVE LDS Data'!$A$3:$AAD$1504,72,FALSE)=0/1/1900,"",VLOOKUP($A97,'8 Oct - LIVE LDS Data'!$A$3:$AAD$1504,72,FALSE))</f>
        <v>45589</v>
      </c>
      <c r="AH97" s="7565">
        <f>IF(VLOOKUP($A97,'8 Oct - LIVE LDS Data'!$A$3:$AAD$1504,73,FALSE)=0/1/1900,"",VLOOKUP($A97,'8 Oct - LIVE LDS Data'!$A$3:$AAD$1504,73,FALSE))</f>
        <v>45856</v>
      </c>
      <c r="AI97" s="7565" t="str">
        <f>IF(VLOOKUP($A97,'8 Oct - LIVE LDS Data'!$A$3:$AAD$1504,75,FALSE)=0/1/1900,"",VLOOKUP($A97,'8 Oct - LIVE LDS Data'!$A$3:$AAD$1504,75,FALSE))</f>
        <v/>
      </c>
      <c r="AJ97" s="7565">
        <f>IF(VLOOKUP($A97,'8 Oct - LIVE LDS Data'!$A$3:$AAD$1504,76,FALSE)=0/1/1900,"",VLOOKUP($A97,'8 Oct - LIVE LDS Data'!$A$3:$AAD$1504,76,FALSE))</f>
        <v>45856</v>
      </c>
    </row>
    <row r="98" spans="1:36" s="610" customFormat="1" ht="40" customHeight="1" x14ac:dyDescent="0.2">
      <c r="A98" s="2855" t="s">
        <v>1508</v>
      </c>
      <c r="B98" s="2855"/>
      <c r="C98" s="2860" t="s">
        <v>1509</v>
      </c>
      <c r="D98" s="7570" t="str">
        <f>IF(VLOOKUP($A98,'8 Oct - LIVE LDS Data'!$A$3:$AAD$1504,4,FALSE)=0/1/1900,"",VLOOKUP($A98,'8 Oct - LIVE LDS Data'!$A$3:$AAD$1504,4,FALSE))</f>
        <v>Fareham Local Plan</v>
      </c>
      <c r="E98" s="7571" t="str">
        <f>IF(VLOOKUP($A98,'8 Oct - LIVE LDS Data'!$A$3:$AAD$1504,8,FALSE)=0/1/1900,"",VLOOKUP($A98,'8 Oct - LIVE LDS Data'!$A$3:$AAD$1504,8,FALSE))</f>
        <v>N</v>
      </c>
      <c r="F98" s="7571" t="str">
        <f>IF(VLOOKUP($A98,'8 Oct - LIVE LDS Data'!$A$3:$AAD$1504,9,FALSE)=0/1/1900,"",VLOOKUP($A98,'8 Oct - LIVE LDS Data'!$A$3:$AAD$1504,9,FALSE))</f>
        <v>N</v>
      </c>
      <c r="G98" s="7572" t="str">
        <f>IF(VLOOKUP($A98,'8 Oct - LIVE LDS Data'!$A$3:$AAD$1504,10,FALSE)=0/1/1900,"",VLOOKUP($A98,'8 Oct - LIVE LDS Data'!$A$3:$AAD$1504,10,FALSE))</f>
        <v>5 April 2023</v>
      </c>
      <c r="H98" s="7573" t="str">
        <f>IF(VLOOKUP($A98,'8 Oct - LIVE LDS Data'!$A$3:$AAD$1504,79,FALSE)=0/1/1900,"",VLOOKUP($A98,'8 Oct - LIVE LDS Data'!$A$3:$AAD$1504,79,FALSE))</f>
        <v>new plan to be prepared under new system</v>
      </c>
      <c r="I98" s="7562">
        <f>IF(VLOOKUP($A98,'8 Oct - LIVE LDS Data'!$A$3:$AAD$1504,30,FALSE)=0/1/1900,"",VLOOKUP($A98,'8 Oct - LIVE LDS Data'!$A$3:$AAD$1504,30,FALSE))</f>
        <v>45717</v>
      </c>
      <c r="J98" s="7562">
        <f>IF(VLOOKUP($A98,'8 Oct - LIVE LDS Data'!$A$3:$AAD$1504,33,FALSE)=0/1/1900,"",VLOOKUP($A98,'8 Oct - LIVE LDS Data'!$A$3:$AAD$1504,33,FALSE))</f>
        <v>46204</v>
      </c>
      <c r="K98" s="7562" t="str">
        <f>IF(VLOOKUP($A98,'8 Oct - LIVE LDS Data'!$A$3:$AAD$1504,34,FALSE)=0/1/1900,"",VLOOKUP($A98,'8 Oct - LIVE LDS Data'!$A$3:$AAD$1504,34,FALSE))</f>
        <v/>
      </c>
      <c r="L98" s="7562" t="str">
        <f>IF(VLOOKUP($A98,'8 Oct - LIVE LDS Data'!$A$3:$AAD$1504,40,FALSE)=0/1/1900,"",VLOOKUP($A98,'8 Oct - LIVE LDS Data'!$A$3:$AAD$1504,40,FALSE))</f>
        <v/>
      </c>
      <c r="M98" s="7562" t="str">
        <f>IF(VLOOKUP($A98,'8 Oct - LIVE LDS Data'!$A$3:$AAD$1504,41,FALSE)=0/1/1900,"",VLOOKUP($A98,'8 Oct - LIVE LDS Data'!$A$3:$AAD$1504,41,FALSE))</f>
        <v/>
      </c>
      <c r="N98" s="7562" t="str">
        <f>IF(VLOOKUP($A98,'8 Oct - LIVE LDS Data'!$A$3:$AAD$1504,47,FALSE)=0/1/1900,"",VLOOKUP($A98,'8 Oct - LIVE LDS Data'!$A$3:$AAD$1504,47,FALSE))</f>
        <v/>
      </c>
      <c r="O98" s="7562" t="str">
        <f>IF(VLOOKUP($A98,'8 Oct - LIVE LDS Data'!$A$3:$AAD$1504,48,FALSE)=0/1/1900,"",VLOOKUP($A98,'8 Oct - LIVE LDS Data'!$A$3:$AAD$1504,48,FALSE))</f>
        <v/>
      </c>
      <c r="P98" s="7562" t="str">
        <f>IF(VLOOKUP($A98,'8 Oct - LIVE LDS Data'!$A$3:$AAD$1504,54,FALSE)=0/1/1900,"",VLOOKUP($A98,'8 Oct - LIVE LDS Data'!$A$3:$AAD$1504,54,FALSE))</f>
        <v/>
      </c>
      <c r="Q98" s="7562" t="str">
        <f>IF(VLOOKUP($A98,'8 Oct - LIVE LDS Data'!$A$3:$AAD$1504,55,FALSE)=0/1/1900,"",VLOOKUP($A98,'8 Oct - LIVE LDS Data'!$A$3:$AAD$1504,55,FALSE))</f>
        <v/>
      </c>
      <c r="R98" s="7562">
        <f>IF(VLOOKUP($A98,'8 Oct - LIVE LDS Data'!$A$3:$AAD$1504,60,FALSE)=0/1/1900,"",VLOOKUP($A98,'8 Oct - LIVE LDS Data'!$A$3:$AAD$1504,60,FALSE))</f>
        <v>46478</v>
      </c>
      <c r="S98" s="7562" t="str">
        <f>IF(VLOOKUP($A98,'8 Oct - LIVE LDS Data'!$A$3:$AAD$1504,61,FALSE)=0/1/1900,"",VLOOKUP($A98,'8 Oct - LIVE LDS Data'!$A$3:$AAD$1504,61,FALSE))</f>
        <v/>
      </c>
      <c r="T98" s="7562">
        <f>IF(VLOOKUP($A98,'8 Oct - LIVE LDS Data'!$A$3:$AAD$1504,63,FALSE)=0/1/1900,"",VLOOKUP($A98,'8 Oct - LIVE LDS Data'!$A$3:$AAD$1504,63,FALSE))</f>
        <v>46631</v>
      </c>
      <c r="U98" s="7562" t="str">
        <f>IF(VLOOKUP($A98,'8 Oct - LIVE LDS Data'!$A$3:$AAD$1504,64,FALSE)=0/1/1900,"",VLOOKUP($A98,'8 Oct - LIVE LDS Data'!$A$3:$AAD$1504,64,FALSE))</f>
        <v/>
      </c>
      <c r="V98" s="7562" t="s">
        <v>90</v>
      </c>
      <c r="W98" s="7562" t="s">
        <v>3757</v>
      </c>
      <c r="X98" s="7564"/>
      <c r="Y98" s="7562"/>
      <c r="Z98" s="7562"/>
      <c r="AA98" s="7562"/>
      <c r="AB98" s="7562"/>
      <c r="AC98" s="7562"/>
      <c r="AD98" s="7562"/>
      <c r="AE98" s="7562"/>
      <c r="AF98" s="7562"/>
      <c r="AG98" s="7565">
        <f>IF(VLOOKUP($A98,'8 Oct - LIVE LDS Data'!$A$3:$AAD$1504,72,FALSE)=0/1/1900,"",VLOOKUP($A98,'8 Oct - LIVE LDS Data'!$A$3:$AAD$1504,72,FALSE))</f>
        <v>44172</v>
      </c>
      <c r="AH98" s="7565">
        <f>IF(VLOOKUP($A98,'8 Oct - LIVE LDS Data'!$A$3:$AAD$1504,73,FALSE)=0/1/1900,"",VLOOKUP($A98,'8 Oct - LIVE LDS Data'!$A$3:$AAD$1504,73,FALSE))</f>
        <v>45888</v>
      </c>
      <c r="AI98" s="7565" t="str">
        <f>IF(VLOOKUP($A98,'8 Oct - LIVE LDS Data'!$A$3:$AAD$1504,75,FALSE)=0/1/1900,"",VLOOKUP($A98,'8 Oct - LIVE LDS Data'!$A$3:$AAD$1504,75,FALSE))</f>
        <v/>
      </c>
      <c r="AJ98" s="7565">
        <f>IF(VLOOKUP($A98,'8 Oct - LIVE LDS Data'!$A$3:$AAD$1504,76,FALSE)=0/1/1900,"",VLOOKUP($A98,'8 Oct - LIVE LDS Data'!$A$3:$AAD$1504,76,FALSE))</f>
        <v>45888</v>
      </c>
    </row>
    <row r="99" spans="1:36" s="610" customFormat="1" ht="40" customHeight="1" x14ac:dyDescent="0.2">
      <c r="A99" s="2855" t="s">
        <v>1517</v>
      </c>
      <c r="B99" s="2855"/>
      <c r="C99" s="2855" t="s">
        <v>1518</v>
      </c>
      <c r="D99" s="7558" t="str">
        <f>IF(VLOOKUP($A99,'8 Oct - LIVE LDS Data'!$A$3:$AAD$1504,4,FALSE)=0/1/1900,"",VLOOKUP($A99,'8 Oct - LIVE LDS Data'!$A$3:$AAD$1504,4,FALSE))</f>
        <v>Fenland Local Plan</v>
      </c>
      <c r="E99" s="7559" t="str">
        <f>IF(VLOOKUP($A99,'8 Oct - LIVE LDS Data'!$A$3:$AAD$1504,8,FALSE)=0/1/1900,"",VLOOKUP($A99,'8 Oct - LIVE LDS Data'!$A$3:$AAD$1504,8,FALSE))</f>
        <v>N</v>
      </c>
      <c r="F99" s="7559" t="str">
        <f>IF(VLOOKUP($A99,'8 Oct - LIVE LDS Data'!$A$3:$AAD$1504,9,FALSE)=0/1/1900,"",VLOOKUP($A99,'8 Oct - LIVE LDS Data'!$A$3:$AAD$1504,9,FALSE))</f>
        <v>N</v>
      </c>
      <c r="G99" s="7560">
        <f>IF(VLOOKUP($A99,'8 Oct - LIVE LDS Data'!$A$3:$AAD$1504,10,FALSE)=0/1/1900,"",VLOOKUP($A99,'8 Oct - LIVE LDS Data'!$A$3:$AAD$1504,10,FALSE))</f>
        <v>41767</v>
      </c>
      <c r="H99" s="7314" t="str">
        <f>IF(VLOOKUP($A99,'8 Oct - LIVE LDS Data'!$A$3:$AAD$1504,79,FALSE)=0/1/1900,"",VLOOKUP($A99,'8 Oct - LIVE LDS Data'!$A$3:$AAD$1504,79,FALSE))</f>
        <v>Reg 18 completed</v>
      </c>
      <c r="I99" s="7561">
        <f>IF(VLOOKUP($A99,'8 Oct - LIVE LDS Data'!$A$3:$AAD$1504,30,FALSE)=0/1/1900,"",VLOOKUP($A99,'8 Oct - LIVE LDS Data'!$A$3:$AAD$1504,30,FALSE))</f>
        <v>45413</v>
      </c>
      <c r="J99" s="7562">
        <f>IF(VLOOKUP($A99,'8 Oct - LIVE LDS Data'!$A$3:$AAD$1504,33,FALSE)=0/1/1900,"",VLOOKUP($A99,'8 Oct - LIVE LDS Data'!$A$3:$AAD$1504,33,FALSE))</f>
        <v>43739</v>
      </c>
      <c r="K99" s="7562">
        <f>IF(VLOOKUP($A99,'8 Oct - LIVE LDS Data'!$A$3:$AAD$1504,34,FALSE)=0/1/1900,"",VLOOKUP($A99,'8 Oct - LIVE LDS Data'!$A$3:$AAD$1504,34,FALSE))</f>
        <v>43749</v>
      </c>
      <c r="L99" s="7562">
        <f>IF(VLOOKUP($A99,'8 Oct - LIVE LDS Data'!$A$3:$AAD$1504,40,FALSE)=0/1/1900,"",VLOOKUP($A99,'8 Oct - LIVE LDS Data'!$A$3:$AAD$1504,40,FALSE))</f>
        <v>44713</v>
      </c>
      <c r="M99" s="7562">
        <f>IF(VLOOKUP($A99,'8 Oct - LIVE LDS Data'!$A$3:$AAD$1504,41,FALSE)=0/1/1900,"",VLOOKUP($A99,'8 Oct - LIVE LDS Data'!$A$3:$AAD$1504,41,FALSE))</f>
        <v>44798</v>
      </c>
      <c r="N99" s="7562" t="str">
        <f>IF(VLOOKUP($A99,'8 Oct - LIVE LDS Data'!$A$3:$AAD$1504,47,FALSE)=0/1/1900,"",VLOOKUP($A99,'8 Oct - LIVE LDS Data'!$A$3:$AAD$1504,47,FALSE))</f>
        <v/>
      </c>
      <c r="O99" s="7562" t="str">
        <f>IF(VLOOKUP($A99,'8 Oct - LIVE LDS Data'!$A$3:$AAD$1504,48,FALSE)=0/1/1900,"",VLOOKUP($A99,'8 Oct - LIVE LDS Data'!$A$3:$AAD$1504,48,FALSE))</f>
        <v/>
      </c>
      <c r="P99" s="7562" t="str">
        <f>IF(VLOOKUP($A99,'8 Oct - LIVE LDS Data'!$A$3:$AAD$1504,54,FALSE)=0/1/1900,"",VLOOKUP($A99,'8 Oct - LIVE LDS Data'!$A$3:$AAD$1504,54,FALSE))</f>
        <v/>
      </c>
      <c r="Q99" s="7562" t="str">
        <f>IF(VLOOKUP($A99,'8 Oct - LIVE LDS Data'!$A$3:$AAD$1504,55,FALSE)=0/1/1900,"",VLOOKUP($A99,'8 Oct - LIVE LDS Data'!$A$3:$AAD$1504,55,FALSE))</f>
        <v/>
      </c>
      <c r="R99" s="7562" t="str">
        <f>IF(VLOOKUP($A99,'8 Oct - LIVE LDS Data'!$A$3:$AAD$1504,60,FALSE)=0/1/1900,"",VLOOKUP($A99,'8 Oct - LIVE LDS Data'!$A$3:$AAD$1504,60,FALSE))</f>
        <v>TBC</v>
      </c>
      <c r="S99" s="7562" t="str">
        <f>IF(VLOOKUP($A99,'8 Oct - LIVE LDS Data'!$A$3:$AAD$1504,61,FALSE)=0/1/1900,"",VLOOKUP($A99,'8 Oct - LIVE LDS Data'!$A$3:$AAD$1504,61,FALSE))</f>
        <v/>
      </c>
      <c r="T99" s="7562">
        <f>IF(VLOOKUP($A99,'8 Oct - LIVE LDS Data'!$A$3:$AAD$1504,63,FALSE)=0/1/1900,"",VLOOKUP($A99,'8 Oct - LIVE LDS Data'!$A$3:$AAD$1504,63,FALSE))</f>
        <v>46327</v>
      </c>
      <c r="U99" s="7562" t="str">
        <f>IF(VLOOKUP($A99,'8 Oct - LIVE LDS Data'!$A$3:$AAD$1504,64,FALSE)=0/1/1900,"",VLOOKUP($A99,'8 Oct - LIVE LDS Data'!$A$3:$AAD$1504,64,FALSE))</f>
        <v/>
      </c>
      <c r="V99" s="7562" t="s">
        <v>3757</v>
      </c>
      <c r="W99" s="7562" t="s">
        <v>90</v>
      </c>
      <c r="X99" s="7564"/>
      <c r="Y99" s="7562"/>
      <c r="Z99" s="7562"/>
      <c r="AA99" s="7562"/>
      <c r="AB99" s="7562"/>
      <c r="AC99" s="7562"/>
      <c r="AD99" s="7562"/>
      <c r="AE99" s="7562"/>
      <c r="AF99" s="7562"/>
      <c r="AG99" s="7565">
        <f>IF(VLOOKUP($A99,'8 Oct - LIVE LDS Data'!$A$3:$AAD$1504,72,FALSE)=0/1/1900,"",VLOOKUP($A99,'8 Oct - LIVE LDS Data'!$A$3:$AAD$1504,72,FALSE))</f>
        <v>45483</v>
      </c>
      <c r="AH99" s="7565">
        <f>IF(VLOOKUP($A99,'8 Oct - LIVE LDS Data'!$A$3:$AAD$1504,73,FALSE)=0/1/1900,"",VLOOKUP($A99,'8 Oct - LIVE LDS Data'!$A$3:$AAD$1504,73,FALSE))</f>
        <v>45631</v>
      </c>
      <c r="AI99" s="7565">
        <f>IF(VLOOKUP($A99,'8 Oct - LIVE LDS Data'!$A$3:$AAD$1504,75,FALSE)=0/1/1900,"",VLOOKUP($A99,'8 Oct - LIVE LDS Data'!$A$3:$AAD$1504,75,FALSE))</f>
        <v>45497</v>
      </c>
      <c r="AJ99" s="7565">
        <f>IF(VLOOKUP($A99,'8 Oct - LIVE LDS Data'!$A$3:$AAD$1504,76,FALSE)=0/1/1900,"",VLOOKUP($A99,'8 Oct - LIVE LDS Data'!$A$3:$AAD$1504,76,FALSE))</f>
        <v>45686</v>
      </c>
    </row>
    <row r="100" spans="1:36" s="610" customFormat="1" ht="40" customHeight="1" x14ac:dyDescent="0.2">
      <c r="A100" s="7569" t="s">
        <v>1529</v>
      </c>
      <c r="B100" s="7569"/>
      <c r="C100" s="7569" t="s">
        <v>1530</v>
      </c>
      <c r="D100" s="7558" t="str">
        <f>IF(VLOOKUP($A100,'8 Oct - LIVE LDS Data'!$A$3:$AAD$1504,4,FALSE)=0/1/1900,"",VLOOKUP($A100,'8 Oct - LIVE LDS Data'!$A$3:$AAD$1504,4,FALSE))</f>
        <v>Folkestone and Hythe Local Plan
 (new system)</v>
      </c>
      <c r="E100" s="7559" t="str">
        <f>IF(VLOOKUP($A100,'8 Oct - LIVE LDS Data'!$A$3:$AAD$1504,8,FALSE)=0/1/1900,"",VLOOKUP($A100,'8 Oct - LIVE LDS Data'!$A$3:$AAD$1504,8,FALSE))</f>
        <v>N</v>
      </c>
      <c r="F100" s="7559" t="str">
        <f>IF(VLOOKUP($A100,'8 Oct - LIVE LDS Data'!$A$3:$AAD$1504,9,FALSE)=0/1/1900,"",VLOOKUP($A100,'8 Oct - LIVE LDS Data'!$A$3:$AAD$1504,9,FALSE))</f>
        <v>N</v>
      </c>
      <c r="G100" s="7560">
        <f>IF(VLOOKUP($A100,'8 Oct - LIVE LDS Data'!$A$3:$AAD$1504,10,FALSE)=0/1/1900,"",VLOOKUP($A100,'8 Oct - LIVE LDS Data'!$A$3:$AAD$1504,10,FALSE))</f>
        <v>44650</v>
      </c>
      <c r="H100" s="7314" t="str">
        <f>IF(VLOOKUP($A100,'8 Oct - LIVE LDS Data'!$A$3:$AAD$1504,79,FALSE)=0/1/1900,"",VLOOKUP($A100,'8 Oct - LIVE LDS Data'!$A$3:$AAD$1504,79,FALSE))</f>
        <v>new plan to be prepared under new system</v>
      </c>
      <c r="I100" s="7561">
        <f>IF(VLOOKUP($A100,'8 Oct - LIVE LDS Data'!$A$3:$AAD$1504,30,FALSE)=0/1/1900,"",VLOOKUP($A100,'8 Oct - LIVE LDS Data'!$A$3:$AAD$1504,30,FALSE))</f>
        <v>45717</v>
      </c>
      <c r="J100" s="7562">
        <f>IF(VLOOKUP($A100,'8 Oct - LIVE LDS Data'!$A$3:$AAD$1504,33,FALSE)=0/1/1900,"",VLOOKUP($A100,'8 Oct - LIVE LDS Data'!$A$3:$AAD$1504,33,FALSE))</f>
        <v>46023</v>
      </c>
      <c r="K100" s="7562" t="str">
        <f>IF(VLOOKUP($A100,'8 Oct - LIVE LDS Data'!$A$3:$AAD$1504,34,FALSE)=0/1/1900,"",VLOOKUP($A100,'8 Oct - LIVE LDS Data'!$A$3:$AAD$1504,34,FALSE))</f>
        <v/>
      </c>
      <c r="L100" s="7562" t="str">
        <f>IF(VLOOKUP($A100,'8 Oct - LIVE LDS Data'!$A$3:$AAD$1504,40,FALSE)=0/1/1900,"",VLOOKUP($A100,'8 Oct - LIVE LDS Data'!$A$3:$AAD$1504,40,FALSE))</f>
        <v/>
      </c>
      <c r="M100" s="7562" t="str">
        <f>IF(VLOOKUP($A100,'8 Oct - LIVE LDS Data'!$A$3:$AAD$1504,41,FALSE)=0/1/1900,"",VLOOKUP($A100,'8 Oct - LIVE LDS Data'!$A$3:$AAD$1504,41,FALSE))</f>
        <v/>
      </c>
      <c r="N100" s="7562" t="str">
        <f>IF(VLOOKUP($A100,'8 Oct - LIVE LDS Data'!$A$3:$AAD$1504,47,FALSE)=0/1/1900,"",VLOOKUP($A100,'8 Oct - LIVE LDS Data'!$A$3:$AAD$1504,47,FALSE))</f>
        <v/>
      </c>
      <c r="O100" s="7562" t="str">
        <f>IF(VLOOKUP($A100,'8 Oct - LIVE LDS Data'!$A$3:$AAD$1504,48,FALSE)=0/1/1900,"",VLOOKUP($A100,'8 Oct - LIVE LDS Data'!$A$3:$AAD$1504,48,FALSE))</f>
        <v/>
      </c>
      <c r="P100" s="7562" t="str">
        <f>IF(VLOOKUP($A100,'8 Oct - LIVE LDS Data'!$A$3:$AAD$1504,54,FALSE)=0/1/1900,"",VLOOKUP($A100,'8 Oct - LIVE LDS Data'!$A$3:$AAD$1504,54,FALSE))</f>
        <v/>
      </c>
      <c r="Q100" s="7562" t="str">
        <f>IF(VLOOKUP($A100,'8 Oct - LIVE LDS Data'!$A$3:$AAD$1504,55,FALSE)=0/1/1900,"",VLOOKUP($A100,'8 Oct - LIVE LDS Data'!$A$3:$AAD$1504,55,FALSE))</f>
        <v/>
      </c>
      <c r="R100" s="7562">
        <f>IF(VLOOKUP($A100,'8 Oct - LIVE LDS Data'!$A$3:$AAD$1504,60,FALSE)=0/1/1900,"",VLOOKUP($A100,'8 Oct - LIVE LDS Data'!$A$3:$AAD$1504,60,FALSE))</f>
        <v>46447</v>
      </c>
      <c r="S100" s="7562"/>
      <c r="T100" s="7562">
        <f>IF(VLOOKUP($A100,'8 Oct - LIVE LDS Data'!$A$3:$AAD$1504,63,FALSE)=0/1/1900,"",VLOOKUP($A100,'8 Oct - LIVE LDS Data'!$A$3:$AAD$1504,63,FALSE))</f>
        <v>46478</v>
      </c>
      <c r="U100" s="7562" t="str">
        <f>IF(VLOOKUP($A100,'8 Oct - LIVE LDS Data'!$A$3:$AAD$1504,64,FALSE)=0/1/1900,"",VLOOKUP($A100,'8 Oct - LIVE LDS Data'!$A$3:$AAD$1504,64,FALSE))</f>
        <v/>
      </c>
      <c r="V100" s="7562" t="s">
        <v>90</v>
      </c>
      <c r="W100" s="7562" t="s">
        <v>226</v>
      </c>
      <c r="X100" s="7564"/>
      <c r="Y100" s="7562"/>
      <c r="Z100" s="7562"/>
      <c r="AA100" s="7562"/>
      <c r="AB100" s="7562"/>
      <c r="AC100" s="7562"/>
      <c r="AD100" s="7562"/>
      <c r="AE100" s="7562"/>
      <c r="AF100" s="7562"/>
      <c r="AG100" s="7565">
        <f>IF(VLOOKUP($A100,'8 Oct - LIVE LDS Data'!$A$3:$AAD$1504,72,FALSE)=0/1/1900,"",VLOOKUP($A100,'8 Oct - LIVE LDS Data'!$A$3:$AAD$1504,72,FALSE))</f>
        <v>45014</v>
      </c>
      <c r="AH100" s="7565">
        <f>IF(VLOOKUP($A100,'8 Oct - LIVE LDS Data'!$A$3:$AAD$1504,73,FALSE)=0/1/1900,"",VLOOKUP($A100,'8 Oct - LIVE LDS Data'!$A$3:$AAD$1504,73,FALSE))</f>
        <v>45902</v>
      </c>
      <c r="AI100" s="7565" t="str">
        <f>IF(VLOOKUP($A100,'8 Oct - LIVE LDS Data'!$A$3:$AAD$1504,75,FALSE)=0/1/1900,"",VLOOKUP($A100,'8 Oct - LIVE LDS Data'!$A$3:$AAD$1504,75,FALSE))</f>
        <v/>
      </c>
      <c r="AJ100" s="7565">
        <f>IF(VLOOKUP($A100,'8 Oct - LIVE LDS Data'!$A$3:$AAD$1504,76,FALSE)=0/1/1900,"",VLOOKUP($A100,'8 Oct - LIVE LDS Data'!$A$3:$AAD$1504,76,FALSE))</f>
        <v>45902</v>
      </c>
    </row>
    <row r="101" spans="1:36" s="610" customFormat="1" ht="40" customHeight="1" x14ac:dyDescent="0.2">
      <c r="A101" s="2855" t="s">
        <v>1542</v>
      </c>
      <c r="B101" s="2855"/>
      <c r="C101" s="2855" t="s">
        <v>1543</v>
      </c>
      <c r="D101" s="7558" t="str">
        <f>IF(VLOOKUP($A101,'8 Oct - LIVE LDS Data'!$A$3:$AAD$1504,4,FALSE)=0/1/1900,"",VLOOKUP($A101,'8 Oct - LIVE LDS Data'!$A$3:$AAD$1504,4,FALSE))</f>
        <v>Forest of Dean Local Plan ("Plan 41")</v>
      </c>
      <c r="E101" s="7559" t="str">
        <f>IF(VLOOKUP($A101,'8 Oct - LIVE LDS Data'!$A$3:$AAD$1504,8,FALSE)=0/1/1900,"",VLOOKUP($A101,'8 Oct - LIVE LDS Data'!$A$3:$AAD$1504,8,FALSE))</f>
        <v>N</v>
      </c>
      <c r="F101" s="7559" t="str">
        <f>IF(VLOOKUP($A101,'8 Oct - LIVE LDS Data'!$A$3:$AAD$1504,9,FALSE)=0/1/1900,"",VLOOKUP($A101,'8 Oct - LIVE LDS Data'!$A$3:$AAD$1504,9,FALSE))</f>
        <v>N</v>
      </c>
      <c r="G101" s="7560" t="str">
        <f>IF(VLOOKUP($A101,'8 Oct - LIVE LDS Data'!$A$3:$AAD$1504,10,FALSE)=0/1/1900,"",VLOOKUP($A101,'8 Oct - LIVE LDS Data'!$A$3:$AAD$1504,10,FALSE))</f>
        <v>23 February 2012 
(as modified by Allocations Plan June 2018).</v>
      </c>
      <c r="H101" s="7314" t="str">
        <f>IF(VLOOKUP($A101,'8 Oct - LIVE LDS Data'!$A$3:$AAD$1504,79,FALSE)=0/1/1900,"",VLOOKUP($A101,'8 Oct - LIVE LDS Data'!$A$3:$AAD$1504,79,FALSE))</f>
        <v>Reg 18 ongoing</v>
      </c>
      <c r="I101" s="7561">
        <f>IF(VLOOKUP($A101,'8 Oct - LIVE LDS Data'!$A$3:$AAD$1504,30,FALSE)=0/1/1900,"",VLOOKUP($A101,'8 Oct - LIVE LDS Data'!$A$3:$AAD$1504,30,FALSE))</f>
        <v>45505</v>
      </c>
      <c r="J101" s="7562">
        <f>IF(VLOOKUP($A101,'8 Oct - LIVE LDS Data'!$A$3:$AAD$1504,33,FALSE)=0/1/1900,"",VLOOKUP($A101,'8 Oct - LIVE LDS Data'!$A$3:$AAD$1504,33,FALSE))</f>
        <v>43678</v>
      </c>
      <c r="K101" s="7562">
        <f>IF(VLOOKUP($A101,'8 Oct - LIVE LDS Data'!$A$3:$AAD$1504,34,FALSE)=0/1/1900,"",VLOOKUP($A101,'8 Oct - LIVE LDS Data'!$A$3:$AAD$1504,34,FALSE))</f>
        <v>43725</v>
      </c>
      <c r="L101" s="7562">
        <f>IF(VLOOKUP($A101,'8 Oct - LIVE LDS Data'!$A$3:$AAD$1504,40,FALSE)=0/1/1900,"",VLOOKUP($A101,'8 Oct - LIVE LDS Data'!$A$3:$AAD$1504,40,FALSE))</f>
        <v>44136</v>
      </c>
      <c r="M101" s="7562">
        <f>IF(VLOOKUP($A101,'8 Oct - LIVE LDS Data'!$A$3:$AAD$1504,41,FALSE)=0/1/1900,"",VLOOKUP($A101,'8 Oct - LIVE LDS Data'!$A$3:$AAD$1504,41,FALSE))</f>
        <v>44126</v>
      </c>
      <c r="N101" s="7562">
        <f>IF(VLOOKUP($A101,'8 Oct - LIVE LDS Data'!$A$3:$AAD$1504,47,FALSE)=0/1/1900,"",VLOOKUP($A101,'8 Oct - LIVE LDS Data'!$A$3:$AAD$1504,47,FALSE))</f>
        <v>44835</v>
      </c>
      <c r="O101" s="7562">
        <f>IF(VLOOKUP($A101,'8 Oct - LIVE LDS Data'!$A$3:$AAD$1504,48,FALSE)=0/1/1900,"",VLOOKUP($A101,'8 Oct - LIVE LDS Data'!$A$3:$AAD$1504,48,FALSE))</f>
        <v>44774</v>
      </c>
      <c r="P101" s="7562">
        <f>IF(VLOOKUP($A101,'8 Oct - LIVE LDS Data'!$A$3:$AAD$1504,54,FALSE)=0/1/1900,"",VLOOKUP($A101,'8 Oct - LIVE LDS Data'!$A$3:$AAD$1504,54,FALSE))</f>
        <v>45383</v>
      </c>
      <c r="Q101" s="7562">
        <f>IF(VLOOKUP($A101,'8 Oct - LIVE LDS Data'!$A$3:$AAD$1504,55,FALSE)=0/1/1900,"",VLOOKUP($A101,'8 Oct - LIVE LDS Data'!$A$3:$AAD$1504,55,FALSE))</f>
        <v>45481</v>
      </c>
      <c r="R101" s="7562">
        <f>IF(VLOOKUP($A101,'8 Oct - LIVE LDS Data'!$A$3:$AAD$1504,60,FALSE)=0/1/1900,"",VLOOKUP($A101,'8 Oct - LIVE LDS Data'!$A$3:$AAD$1504,60,FALSE))</f>
        <v>46204</v>
      </c>
      <c r="S101" s="7562" t="str">
        <f>IF(VLOOKUP($A101,'8 Oct - LIVE LDS Data'!$A$3:$AAD$1504,61,FALSE)=0/1/1900,"",VLOOKUP($A101,'8 Oct - LIVE LDS Data'!$A$3:$AAD$1504,61,FALSE))</f>
        <v/>
      </c>
      <c r="T101" s="7562">
        <f>IF(VLOOKUP($A101,'8 Oct - LIVE LDS Data'!$A$3:$AAD$1504,63,FALSE)=0/1/1900,"",VLOOKUP($A101,'8 Oct - LIVE LDS Data'!$A$3:$AAD$1504,63,FALSE))</f>
        <v>46296</v>
      </c>
      <c r="U101" s="7562" t="str">
        <f>IF(VLOOKUP($A101,'8 Oct - LIVE LDS Data'!$A$3:$AAD$1504,64,FALSE)=0/1/1900,"",VLOOKUP($A101,'8 Oct - LIVE LDS Data'!$A$3:$AAD$1504,64,FALSE))</f>
        <v/>
      </c>
      <c r="V101" s="7562" t="s">
        <v>3757</v>
      </c>
      <c r="W101" s="7562" t="s">
        <v>3757</v>
      </c>
      <c r="X101" s="7564"/>
      <c r="Y101" s="7562"/>
      <c r="Z101" s="7562"/>
      <c r="AA101" s="7562"/>
      <c r="AB101" s="7562"/>
      <c r="AC101" s="7562"/>
      <c r="AD101" s="7562"/>
      <c r="AE101" s="7562"/>
      <c r="AF101" s="7562"/>
      <c r="AG101" s="7565">
        <f>IF(VLOOKUP($A101,'8 Oct - LIVE LDS Data'!$A$3:$AAD$1504,72,FALSE)=0/1/1900,"",VLOOKUP($A101,'8 Oct - LIVE LDS Data'!$A$3:$AAD$1504,72,FALSE))</f>
        <v>45632</v>
      </c>
      <c r="AH101" s="7565">
        <f>IF(VLOOKUP($A101,'8 Oct - LIVE LDS Data'!$A$3:$AAD$1504,73,FALSE)=0/1/1900,"",VLOOKUP($A101,'8 Oct - LIVE LDS Data'!$A$3:$AAD$1504,73,FALSE))</f>
        <v>45868</v>
      </c>
      <c r="AI101" s="7565">
        <f>IF(VLOOKUP($A101,'8 Oct - LIVE LDS Data'!$A$3:$AAD$1504,75,FALSE)=0/1/1900,"",VLOOKUP($A101,'8 Oct - LIVE LDS Data'!$A$3:$AAD$1504,75,FALSE))</f>
        <v>45632</v>
      </c>
      <c r="AJ101" s="7565">
        <f>IF(VLOOKUP($A101,'8 Oct - LIVE LDS Data'!$A$3:$AAD$1504,76,FALSE)=0/1/1900,"",VLOOKUP($A101,'8 Oct - LIVE LDS Data'!$A$3:$AAD$1504,76,FALSE))</f>
        <v>45868</v>
      </c>
    </row>
    <row r="102" spans="1:36" s="610" customFormat="1" ht="40" customHeight="1" x14ac:dyDescent="0.2">
      <c r="A102" s="7566" t="s">
        <v>1560</v>
      </c>
      <c r="B102" s="7566"/>
      <c r="C102" s="7566" t="s">
        <v>1561</v>
      </c>
      <c r="D102" s="7558" t="str">
        <f>IF(VLOOKUP($A102,'8 Oct - LIVE LDS Data'!$A$3:$AAD$1504,4,FALSE)=0/1/1900,"",VLOOKUP($A102,'8 Oct - LIVE LDS Data'!$A$3:$AAD$1504,4,FALSE))</f>
        <v>Fylde Local Plan to 2042</v>
      </c>
      <c r="E102" s="7559" t="str">
        <f>IF(VLOOKUP($A102,'8 Oct - LIVE LDS Data'!$A$3:$AAD$1504,8,FALSE)=0/1/1900,"",VLOOKUP($A102,'8 Oct - LIVE LDS Data'!$A$3:$AAD$1504,8,FALSE))</f>
        <v>N</v>
      </c>
      <c r="F102" s="7559" t="str">
        <f>IF(VLOOKUP($A102,'8 Oct - LIVE LDS Data'!$A$3:$AAD$1504,9,FALSE)=0/1/1900,"",VLOOKUP($A102,'8 Oct - LIVE LDS Data'!$A$3:$AAD$1504,9,FALSE))</f>
        <v>N</v>
      </c>
      <c r="G102" s="7560">
        <f>IF(VLOOKUP($A102,'8 Oct - LIVE LDS Data'!$A$3:$AAD$1504,10,FALSE)=0/1/1900,"",VLOOKUP($A102,'8 Oct - LIVE LDS Data'!$A$3:$AAD$1504,10,FALSE))</f>
        <v>44536</v>
      </c>
      <c r="H102" s="7314" t="str">
        <f>IF(VLOOKUP($A102,'8 Oct - LIVE LDS Data'!$A$3:$AAD$1504,79,FALSE)=0/1/1900,"",VLOOKUP($A102,'8 Oct - LIVE LDS Data'!$A$3:$AAD$1504,79,FALSE))</f>
        <v>Reg 18 yet to start</v>
      </c>
      <c r="I102" s="7561">
        <f>IF(VLOOKUP($A102,'8 Oct - LIVE LDS Data'!$A$3:$AAD$1504,30,FALSE)=0/1/1900,"",VLOOKUP($A102,'8 Oct - LIVE LDS Data'!$A$3:$AAD$1504,30,FALSE))</f>
        <v>45658</v>
      </c>
      <c r="J102" s="7562">
        <f>IF(VLOOKUP($A102,'8 Oct - LIVE LDS Data'!$A$3:$AAD$1504,33,FALSE)=0/1/1900,"",VLOOKUP($A102,'8 Oct - LIVE LDS Data'!$A$3:$AAD$1504,33,FALSE))</f>
        <v>45870</v>
      </c>
      <c r="K102" s="7562" t="str">
        <f>IF(VLOOKUP($A102,'8 Oct - LIVE LDS Data'!$A$3:$AAD$1504,34,FALSE)=0/1/1900,"",VLOOKUP($A102,'8 Oct - LIVE LDS Data'!$A$3:$AAD$1504,34,FALSE))</f>
        <v/>
      </c>
      <c r="L102" s="7562" t="str">
        <f>IF(VLOOKUP($A102,'8 Oct - LIVE LDS Data'!$A$3:$AAD$1504,40,FALSE)=0/1/1900,"",VLOOKUP($A102,'8 Oct - LIVE LDS Data'!$A$3:$AAD$1504,40,FALSE))</f>
        <v/>
      </c>
      <c r="M102" s="7562" t="str">
        <f>IF(VLOOKUP($A102,'8 Oct - LIVE LDS Data'!$A$3:$AAD$1504,41,FALSE)=0/1/1900,"",VLOOKUP($A102,'8 Oct - LIVE LDS Data'!$A$3:$AAD$1504,41,FALSE))</f>
        <v/>
      </c>
      <c r="N102" s="7562" t="str">
        <f>IF(VLOOKUP($A102,'8 Oct - LIVE LDS Data'!$A$3:$AAD$1504,47,FALSE)=0/1/1900,"",VLOOKUP($A102,'8 Oct - LIVE LDS Data'!$A$3:$AAD$1504,47,FALSE))</f>
        <v/>
      </c>
      <c r="O102" s="7562" t="str">
        <f>IF(VLOOKUP($A102,'8 Oct - LIVE LDS Data'!$A$3:$AAD$1504,48,FALSE)=0/1/1900,"",VLOOKUP($A102,'8 Oct - LIVE LDS Data'!$A$3:$AAD$1504,48,FALSE))</f>
        <v/>
      </c>
      <c r="P102" s="7562" t="str">
        <f>IF(VLOOKUP($A102,'8 Oct - LIVE LDS Data'!$A$3:$AAD$1504,54,FALSE)=0/1/1900,"",VLOOKUP($A102,'8 Oct - LIVE LDS Data'!$A$3:$AAD$1504,54,FALSE))</f>
        <v/>
      </c>
      <c r="Q102" s="7562" t="str">
        <f>IF(VLOOKUP($A102,'8 Oct - LIVE LDS Data'!$A$3:$AAD$1504,55,FALSE)=0/1/1900,"",VLOOKUP($A102,'8 Oct - LIVE LDS Data'!$A$3:$AAD$1504,55,FALSE))</f>
        <v/>
      </c>
      <c r="R102" s="7562">
        <f>IF(VLOOKUP($A102,'8 Oct - LIVE LDS Data'!$A$3:$AAD$1504,60,FALSE)=0/1/1900,"",VLOOKUP($A102,'8 Oct - LIVE LDS Data'!$A$3:$AAD$1504,60,FALSE))</f>
        <v>46143</v>
      </c>
      <c r="S102" s="7562"/>
      <c r="T102" s="7562">
        <f>IF(VLOOKUP($A102,'8 Oct - LIVE LDS Data'!$A$3:$AAD$1504,63,FALSE)=0/1/1900,"",VLOOKUP($A102,'8 Oct - LIVE LDS Data'!$A$3:$AAD$1504,63,FALSE))</f>
        <v>46235</v>
      </c>
      <c r="U102" s="7562" t="str">
        <f>IF(VLOOKUP($A102,'8 Oct - LIVE LDS Data'!$A$3:$AAD$1504,64,FALSE)=0/1/1900,"",VLOOKUP($A102,'8 Oct - LIVE LDS Data'!$A$3:$AAD$1504,64,FALSE))</f>
        <v/>
      </c>
      <c r="V102" s="7562" t="s">
        <v>90</v>
      </c>
      <c r="W102" s="7562" t="s">
        <v>226</v>
      </c>
      <c r="X102" s="7564"/>
      <c r="Y102" s="7562"/>
      <c r="Z102" s="7562"/>
      <c r="AA102" s="7562"/>
      <c r="AB102" s="7562"/>
      <c r="AC102" s="7562"/>
      <c r="AD102" s="7562"/>
      <c r="AE102" s="7562"/>
      <c r="AF102" s="7562"/>
      <c r="AG102" s="7565">
        <f>IF(VLOOKUP($A102,'8 Oct - LIVE LDS Data'!$A$3:$AAD$1504,72,FALSE)=0/1/1900,"",VLOOKUP($A102,'8 Oct - LIVE LDS Data'!$A$3:$AAD$1504,72,FALSE))</f>
        <v>45320</v>
      </c>
      <c r="AH102" s="7565">
        <f>IF(VLOOKUP($A102,'8 Oct - LIVE LDS Data'!$A$3:$AAD$1504,73,FALSE)=0/1/1900,"",VLOOKUP($A102,'8 Oct - LIVE LDS Data'!$A$3:$AAD$1504,73,FALSE))</f>
        <v>45888</v>
      </c>
      <c r="AI102" s="7565" t="str">
        <f>IF(VLOOKUP($A102,'8 Oct - LIVE LDS Data'!$A$3:$AAD$1504,75,FALSE)=0/1/1900,"",VLOOKUP($A102,'8 Oct - LIVE LDS Data'!$A$3:$AAD$1504,75,FALSE))</f>
        <v/>
      </c>
      <c r="AJ102" s="7565">
        <f>IF(VLOOKUP($A102,'8 Oct - LIVE LDS Data'!$A$3:$AAD$1504,76,FALSE)=0/1/1900,"",VLOOKUP($A102,'8 Oct - LIVE LDS Data'!$A$3:$AAD$1504,76,FALSE))</f>
        <v>45888</v>
      </c>
    </row>
    <row r="103" spans="1:36" s="610" customFormat="1" ht="40" customHeight="1" x14ac:dyDescent="0.2">
      <c r="A103" s="2855" t="s">
        <v>1570</v>
      </c>
      <c r="B103" s="2855"/>
      <c r="C103" s="2855" t="s">
        <v>1571</v>
      </c>
      <c r="D103" s="7558" t="str">
        <f>IF(VLOOKUP($A103,'8 Oct - LIVE LDS Data'!$A$3:$AAD$1504,4,FALSE)=0/1/1900,"",VLOOKUP($A103,'8 Oct - LIVE LDS Data'!$A$3:$AAD$1504,4,FALSE))</f>
        <v>The Newcastle Gateshead Local Plan (2025-2045)</v>
      </c>
      <c r="E103" s="7559" t="str">
        <f>IF(VLOOKUP($A103,'8 Oct - LIVE LDS Data'!$A$3:$AAD$1504,8,FALSE)=0/1/1900,"",VLOOKUP($A103,'8 Oct - LIVE LDS Data'!$A$3:$AAD$1504,8,FALSE))</f>
        <v>N</v>
      </c>
      <c r="F103" s="7559" t="str">
        <f>IF(VLOOKUP($A103,'8 Oct - LIVE LDS Data'!$A$3:$AAD$1504,9,FALSE)=0/1/1900,"",VLOOKUP($A103,'8 Oct - LIVE LDS Data'!$A$3:$AAD$1504,9,FALSE))</f>
        <v>Y</v>
      </c>
      <c r="G103" s="7560">
        <f>IF(VLOOKUP($A103,'8 Oct - LIVE LDS Data'!$A$3:$AAD$1504,10,FALSE)=0/1/1900,"",VLOOKUP($A103,'8 Oct - LIVE LDS Data'!$A$3:$AAD$1504,10,FALSE))</f>
        <v>42089</v>
      </c>
      <c r="H103" s="7314" t="str">
        <f>IF(VLOOKUP($A103,'8 Oct - LIVE LDS Data'!$A$3:$AAD$1504,79,FALSE)=0/1/1900,"",VLOOKUP($A103,'8 Oct - LIVE LDS Data'!$A$3:$AAD$1504,79,FALSE))</f>
        <v>new plan to be prepared under new system</v>
      </c>
      <c r="I103" s="7561">
        <f>IF(VLOOKUP($A103,'8 Oct - LIVE LDS Data'!$A$3:$AAD$1504,30,FALSE)=0/1/1900,"",VLOOKUP($A103,'8 Oct - LIVE LDS Data'!$A$3:$AAD$1504,30,FALSE))</f>
        <v>45689</v>
      </c>
      <c r="J103" s="7562">
        <f>IF(VLOOKUP($A103,'8 Oct - LIVE LDS Data'!$A$3:$AAD$1504,33,FALSE)=0/1/1900,"",VLOOKUP($A103,'8 Oct - LIVE LDS Data'!$A$3:$AAD$1504,33,FALSE))</f>
        <v>45962</v>
      </c>
      <c r="K103" s="7562" t="str">
        <f>IF(VLOOKUP($A103,'8 Oct - LIVE LDS Data'!$A$3:$AAD$1504,34,FALSE)=0/1/1900,"",VLOOKUP($A103,'8 Oct - LIVE LDS Data'!$A$3:$AAD$1504,34,FALSE))</f>
        <v/>
      </c>
      <c r="L103" s="7562">
        <f>IF(VLOOKUP($A103,'8 Oct - LIVE LDS Data'!$A$3:$AAD$1504,40,FALSE)=0/1/1900,"",VLOOKUP($A103,'8 Oct - LIVE LDS Data'!$A$3:$AAD$1504,40,FALSE))</f>
        <v>46204</v>
      </c>
      <c r="M103" s="7562" t="str">
        <f>IF(VLOOKUP($A103,'8 Oct - LIVE LDS Data'!$A$3:$AAD$1504,41,FALSE)=0/1/1900,"",VLOOKUP($A103,'8 Oct - LIVE LDS Data'!$A$3:$AAD$1504,41,FALSE))</f>
        <v/>
      </c>
      <c r="N103" s="7562" t="str">
        <f>IF(VLOOKUP($A103,'8 Oct - LIVE LDS Data'!$A$3:$AAD$1504,47,FALSE)=0/1/1900,"",VLOOKUP($A103,'8 Oct - LIVE LDS Data'!$A$3:$AAD$1504,47,FALSE))</f>
        <v/>
      </c>
      <c r="O103" s="7562" t="str">
        <f>IF(VLOOKUP($A103,'8 Oct - LIVE LDS Data'!$A$3:$AAD$1504,48,FALSE)=0/1/1900,"",VLOOKUP($A103,'8 Oct - LIVE LDS Data'!$A$3:$AAD$1504,48,FALSE))</f>
        <v/>
      </c>
      <c r="P103" s="7562" t="str">
        <f>IF(VLOOKUP($A103,'8 Oct - LIVE LDS Data'!$A$3:$AAD$1504,54,FALSE)=0/1/1900,"",VLOOKUP($A103,'8 Oct - LIVE LDS Data'!$A$3:$AAD$1504,54,FALSE))</f>
        <v/>
      </c>
      <c r="Q103" s="7562" t="str">
        <f>IF(VLOOKUP($A103,'8 Oct - LIVE LDS Data'!$A$3:$AAD$1504,55,FALSE)=0/1/1900,"",VLOOKUP($A103,'8 Oct - LIVE LDS Data'!$A$3:$AAD$1504,55,FALSE))</f>
        <v/>
      </c>
      <c r="R103" s="7562">
        <f>IF(VLOOKUP($A103,'8 Oct - LIVE LDS Data'!$A$3:$AAD$1504,60,FALSE)=0/1/1900,"",VLOOKUP($A103,'8 Oct - LIVE LDS Data'!$A$3:$AAD$1504,60,FALSE))</f>
        <v>46478</v>
      </c>
      <c r="S103" s="7562" t="str">
        <f>IF(VLOOKUP($A103,'8 Oct - LIVE LDS Data'!$A$3:$AAD$1504,61,FALSE)=0/1/1900,"",VLOOKUP($A103,'8 Oct - LIVE LDS Data'!$A$3:$AAD$1504,61,FALSE))</f>
        <v/>
      </c>
      <c r="T103" s="7562">
        <f>IF(VLOOKUP($A103,'8 Oct - LIVE LDS Data'!$A$3:$AAD$1504,63,FALSE)=0/1/1900,"",VLOOKUP($A103,'8 Oct - LIVE LDS Data'!$A$3:$AAD$1504,63,FALSE))</f>
        <v>46661</v>
      </c>
      <c r="U103" s="7562" t="str">
        <f>IF(VLOOKUP($A103,'8 Oct - LIVE LDS Data'!$A$3:$AAD$1504,64,FALSE)=0/1/1900,"",VLOOKUP($A103,'8 Oct - LIVE LDS Data'!$A$3:$AAD$1504,64,FALSE))</f>
        <v/>
      </c>
      <c r="V103" s="7562" t="s">
        <v>3757</v>
      </c>
      <c r="W103" s="7562" t="s">
        <v>3757</v>
      </c>
      <c r="X103" s="7564">
        <v>45320</v>
      </c>
      <c r="Y103" s="7562">
        <v>45231</v>
      </c>
      <c r="Z103" s="7562">
        <v>45658</v>
      </c>
      <c r="AA103" s="7562"/>
      <c r="AB103" s="7562"/>
      <c r="AC103" s="7562">
        <v>46023</v>
      </c>
      <c r="AD103" s="7562">
        <v>46023</v>
      </c>
      <c r="AE103" s="7562" t="s">
        <v>8109</v>
      </c>
      <c r="AF103" s="7562"/>
      <c r="AG103" s="7565">
        <f>IF(VLOOKUP($A103,'8 Oct - LIVE LDS Data'!$A$3:$AAD$1504,72,FALSE)=0/1/1900,"",VLOOKUP($A103,'8 Oct - LIVE LDS Data'!$A$3:$AAD$1504,72,FALSE))</f>
        <v>45497</v>
      </c>
      <c r="AH103" s="7565">
        <f>IF(VLOOKUP($A103,'8 Oct - LIVE LDS Data'!$A$3:$AAD$1504,73,FALSE)=0/1/1900,"",VLOOKUP($A103,'8 Oct - LIVE LDS Data'!$A$3:$AAD$1504,73,FALSE))</f>
        <v>45756</v>
      </c>
      <c r="AI103" s="7565">
        <f>IF(VLOOKUP($A103,'8 Oct - LIVE LDS Data'!$A$3:$AAD$1504,75,FALSE)=0/1/1900,"",VLOOKUP($A103,'8 Oct - LIVE LDS Data'!$A$3:$AAD$1504,75,FALSE))</f>
        <v>45902</v>
      </c>
      <c r="AJ103" s="7565">
        <f>IF(VLOOKUP($A103,'8 Oct - LIVE LDS Data'!$A$3:$AAD$1504,76,FALSE)=0/1/1900,"",VLOOKUP($A103,'8 Oct - LIVE LDS Data'!$A$3:$AAD$1504,76,FALSE))</f>
        <v>45756</v>
      </c>
    </row>
    <row r="104" spans="1:36" s="610" customFormat="1" ht="40" customHeight="1" x14ac:dyDescent="0.2">
      <c r="A104" s="2855" t="s">
        <v>1592</v>
      </c>
      <c r="B104" s="2855"/>
      <c r="C104" s="2855" t="s">
        <v>1585</v>
      </c>
      <c r="D104" s="7558" t="str">
        <f>IF(VLOOKUP($A104,'8 Oct - LIVE LDS Data'!$A$3:$AAD$1504,4,FALSE)=0/1/1900,"",VLOOKUP($A104,'8 Oct - LIVE LDS Data'!$A$3:$AAD$1504,4,FALSE))</f>
        <v>Gedling Borough Local Development Plan</v>
      </c>
      <c r="E104" s="7559" t="str">
        <f>IF(VLOOKUP($A104,'8 Oct - LIVE LDS Data'!$A$3:$AAD$1504,8,FALSE)=0/1/1900,"",VLOOKUP($A104,'8 Oct - LIVE LDS Data'!$A$3:$AAD$1504,8,FALSE))</f>
        <v/>
      </c>
      <c r="F104" s="7559" t="str">
        <f>IF(VLOOKUP($A104,'8 Oct - LIVE LDS Data'!$A$3:$AAD$1504,9,FALSE)=0/1/1900,"",VLOOKUP($A104,'8 Oct - LIVE LDS Data'!$A$3:$AAD$1504,9,FALSE))</f>
        <v/>
      </c>
      <c r="G104" s="7560">
        <f>IF(VLOOKUP($A104,'8 Oct - LIVE LDS Data'!$A$3:$AAD$1504,10,FALSE)=0/1/1900,"",VLOOKUP($A104,'8 Oct - LIVE LDS Data'!$A$3:$AAD$1504,10,FALSE))</f>
        <v>41899</v>
      </c>
      <c r="H104" s="7314" t="str">
        <f>IF(VLOOKUP($A104,'8 Oct - LIVE LDS Data'!$A$3:$AAD$1504,79,FALSE)=0/1/1900,"",VLOOKUP($A104,'8 Oct - LIVE LDS Data'!$A$3:$AAD$1504,79,FALSE))</f>
        <v>Reg 18 completed</v>
      </c>
      <c r="I104" s="7561">
        <f>IF(VLOOKUP($A104,'8 Oct - LIVE LDS Data'!$A$3:$AAD$1504,30,FALSE)=0/1/1900,"",VLOOKUP($A104,'8 Oct - LIVE LDS Data'!$A$3:$AAD$1504,30,FALSE))</f>
        <v>45689</v>
      </c>
      <c r="J104" s="7562">
        <f>IF(VLOOKUP($A104,'8 Oct - LIVE LDS Data'!$A$3:$AAD$1504,33,FALSE)=0/1/1900,"",VLOOKUP($A104,'8 Oct - LIVE LDS Data'!$A$3:$AAD$1504,33,FALSE))</f>
        <v>45839</v>
      </c>
      <c r="K104" s="7562">
        <f>IF(VLOOKUP($A104,'8 Oct - LIVE LDS Data'!$A$3:$AAD$1504,34,FALSE)=0/1/1900,"",VLOOKUP($A104,'8 Oct - LIVE LDS Data'!$A$3:$AAD$1504,34,FALSE))</f>
        <v>45859</v>
      </c>
      <c r="L104" s="7562" t="str">
        <f>IF(VLOOKUP($A104,'8 Oct - LIVE LDS Data'!$A$3:$AAD$1504,40,FALSE)=0/1/1900,"",VLOOKUP($A104,'8 Oct - LIVE LDS Data'!$A$3:$AAD$1504,40,FALSE))</f>
        <v/>
      </c>
      <c r="M104" s="7562" t="str">
        <f>IF(VLOOKUP($A104,'8 Oct - LIVE LDS Data'!$A$3:$AAD$1504,41,FALSE)=0/1/1900,"",VLOOKUP($A104,'8 Oct - LIVE LDS Data'!$A$3:$AAD$1504,41,FALSE))</f>
        <v/>
      </c>
      <c r="N104" s="7562" t="str">
        <f>IF(VLOOKUP($A104,'8 Oct - LIVE LDS Data'!$A$3:$AAD$1504,47,FALSE)=0/1/1900,"",VLOOKUP($A104,'8 Oct - LIVE LDS Data'!$A$3:$AAD$1504,47,FALSE))</f>
        <v/>
      </c>
      <c r="O104" s="7562" t="str">
        <f>IF(VLOOKUP($A104,'8 Oct - LIVE LDS Data'!$A$3:$AAD$1504,48,FALSE)=0/1/1900,"",VLOOKUP($A104,'8 Oct - LIVE LDS Data'!$A$3:$AAD$1504,48,FALSE))</f>
        <v/>
      </c>
      <c r="P104" s="7562" t="str">
        <f>IF(VLOOKUP($A104,'8 Oct - LIVE LDS Data'!$A$3:$AAD$1504,54,FALSE)=0/1/1900,"",VLOOKUP($A104,'8 Oct - LIVE LDS Data'!$A$3:$AAD$1504,54,FALSE))</f>
        <v/>
      </c>
      <c r="Q104" s="7562" t="str">
        <f>IF(VLOOKUP($A104,'8 Oct - LIVE LDS Data'!$A$3:$AAD$1504,55,FALSE)=0/1/1900,"",VLOOKUP($A104,'8 Oct - LIVE LDS Data'!$A$3:$AAD$1504,55,FALSE))</f>
        <v/>
      </c>
      <c r="R104" s="7562">
        <f>IF(VLOOKUP($A104,'8 Oct - LIVE LDS Data'!$A$3:$AAD$1504,60,FALSE)=0/1/1900,"",VLOOKUP($A104,'8 Oct - LIVE LDS Data'!$A$3:$AAD$1504,60,FALSE))</f>
        <v>46082</v>
      </c>
      <c r="S104" s="7562"/>
      <c r="T104" s="7562">
        <f>IF(VLOOKUP($A104,'8 Oct - LIVE LDS Data'!$A$3:$AAD$1504,63,FALSE)=0/1/1900,"",VLOOKUP($A104,'8 Oct - LIVE LDS Data'!$A$3:$AAD$1504,63,FALSE))</f>
        <v>46357</v>
      </c>
      <c r="U104" s="7562" t="str">
        <f>IF(VLOOKUP($A104,'8 Oct - LIVE LDS Data'!$A$3:$AAD$1504,64,FALSE)=0/1/1900,"",VLOOKUP($A104,'8 Oct - LIVE LDS Data'!$A$3:$AAD$1504,64,FALSE))</f>
        <v/>
      </c>
      <c r="V104" s="7562" t="s">
        <v>3757</v>
      </c>
      <c r="W104" s="7562" t="s">
        <v>90</v>
      </c>
      <c r="X104" s="7564"/>
      <c r="Y104" s="7562"/>
      <c r="Z104" s="7562"/>
      <c r="AA104" s="7562"/>
      <c r="AB104" s="7562"/>
      <c r="AC104" s="7562"/>
      <c r="AD104" s="7562"/>
      <c r="AE104" s="7562"/>
      <c r="AF104" s="7562"/>
      <c r="AG104" s="7565">
        <f>IF(VLOOKUP($A104,'8 Oct - LIVE LDS Data'!$A$3:$AAD$1504,72,FALSE)=0/1/1900,"",VLOOKUP($A104,'8 Oct - LIVE LDS Data'!$A$3:$AAD$1504,72,FALSE))</f>
        <v>45932</v>
      </c>
      <c r="AH104" s="7565" t="str">
        <f>IF(VLOOKUP($A104,'8 Oct - LIVE LDS Data'!$A$3:$AAD$1504,73,FALSE)=0/1/1900,"",VLOOKUP($A104,'8 Oct - LIVE LDS Data'!$A$3:$AAD$1504,73,FALSE))</f>
        <v/>
      </c>
      <c r="AI104" s="7565" t="str">
        <f>IF(VLOOKUP($A104,'8 Oct - LIVE LDS Data'!$A$3:$AAD$1504,75,FALSE)=0/1/1900,"",VLOOKUP($A104,'8 Oct - LIVE LDS Data'!$A$3:$AAD$1504,75,FALSE))</f>
        <v/>
      </c>
      <c r="AJ104" s="7565">
        <f>IF(VLOOKUP($A104,'8 Oct - LIVE LDS Data'!$A$3:$AAD$1504,76,FALSE)=0/1/1900,"",VLOOKUP($A104,'8 Oct - LIVE LDS Data'!$A$3:$AAD$1504,76,FALSE))</f>
        <v>45932</v>
      </c>
    </row>
    <row r="105" spans="1:36" s="610" customFormat="1" ht="40" customHeight="1" x14ac:dyDescent="0.2">
      <c r="A105" s="2855" t="s">
        <v>1599</v>
      </c>
      <c r="B105" s="2855"/>
      <c r="C105" s="2855" t="s">
        <v>1600</v>
      </c>
      <c r="D105" s="7558" t="str">
        <f>IF(VLOOKUP($A105,'8 Oct - LIVE LDS Data'!$A$3:$AAD$1504,4,FALSE)=0/1/1900,"",VLOOKUP($A105,'8 Oct - LIVE LDS Data'!$A$3:$AAD$1504,4,FALSE))</f>
        <v xml:space="preserve">The Cheltenham, Gloucester and Tewkesbury Strategic and Local Plan (CGTSLP) </v>
      </c>
      <c r="E105" s="7559" t="str">
        <f>IF(VLOOKUP($A105,'8 Oct - LIVE LDS Data'!$A$3:$AAD$1504,8,FALSE)=0/1/1900,"",VLOOKUP($A105,'8 Oct - LIVE LDS Data'!$A$3:$AAD$1504,8,FALSE))</f>
        <v>N</v>
      </c>
      <c r="F105" s="7559" t="str">
        <f>IF(VLOOKUP($A105,'8 Oct - LIVE LDS Data'!$A$3:$AAD$1504,9,FALSE)=0/1/1900,"",VLOOKUP($A105,'8 Oct - LIVE LDS Data'!$A$3:$AAD$1504,9,FALSE))</f>
        <v>Y</v>
      </c>
      <c r="G105" s="7560">
        <f>IF(VLOOKUP($A105,'8 Oct - LIVE LDS Data'!$A$3:$AAD$1504,10,FALSE)=0/1/1900,"",VLOOKUP($A105,'8 Oct - LIVE LDS Data'!$A$3:$AAD$1504,10,FALSE))</f>
        <v>43080</v>
      </c>
      <c r="H105" s="7314" t="str">
        <f>IF(VLOOKUP($A105,'8 Oct - LIVE LDS Data'!$A$3:$AAD$1504,79,FALSE)=0/1/1900,"",VLOOKUP($A105,'8 Oct - LIVE LDS Data'!$A$3:$AAD$1504,79,FALSE))</f>
        <v>Reg 18 ongoing</v>
      </c>
      <c r="I105" s="7561">
        <f>IF(VLOOKUP($A105,'8 Oct - LIVE LDS Data'!$A$3:$AAD$1504,30,FALSE)=0/1/1900,"",VLOOKUP($A105,'8 Oct - LIVE LDS Data'!$A$3:$AAD$1504,30,FALSE))</f>
        <v>45689</v>
      </c>
      <c r="J105" s="7562">
        <f>IF(VLOOKUP($A105,'8 Oct - LIVE LDS Data'!$A$3:$AAD$1504,33,FALSE)=0/1/1900,"",VLOOKUP($A105,'8 Oct - LIVE LDS Data'!$A$3:$AAD$1504,33,FALSE))</f>
        <v>43374</v>
      </c>
      <c r="K105" s="7562">
        <f>IF(VLOOKUP($A105,'8 Oct - LIVE LDS Data'!$A$3:$AAD$1504,34,FALSE)=0/1/1900,"",VLOOKUP($A105,'8 Oct - LIVE LDS Data'!$A$3:$AAD$1504,34,FALSE))</f>
        <v>43416</v>
      </c>
      <c r="L105" s="7562">
        <f>IF(VLOOKUP($A105,'8 Oct - LIVE LDS Data'!$A$3:$AAD$1504,40,FALSE)=0/1/1900,"",VLOOKUP($A105,'8 Oct - LIVE LDS Data'!$A$3:$AAD$1504,40,FALSE))</f>
        <v>45200</v>
      </c>
      <c r="M105" s="7562">
        <f>IF(VLOOKUP($A105,'8 Oct - LIVE LDS Data'!$A$3:$AAD$1504,41,FALSE)=0/1/1900,"",VLOOKUP($A105,'8 Oct - LIVE LDS Data'!$A$3:$AAD$1504,41,FALSE))</f>
        <v>45292</v>
      </c>
      <c r="N105" s="7562">
        <f>IF(VLOOKUP($A105,'8 Oct - LIVE LDS Data'!$A$3:$AAD$1504,47,FALSE)=0/1/1900,"",VLOOKUP($A105,'8 Oct - LIVE LDS Data'!$A$3:$AAD$1504,47,FALSE))</f>
        <v>46113</v>
      </c>
      <c r="O105" s="7562" t="str">
        <f>IF(VLOOKUP($A105,'8 Oct - LIVE LDS Data'!$A$3:$AAD$1504,48,FALSE)=0/1/1900,"",VLOOKUP($A105,'8 Oct - LIVE LDS Data'!$A$3:$AAD$1504,48,FALSE))</f>
        <v/>
      </c>
      <c r="P105" s="7562" t="str">
        <f>IF(VLOOKUP($A105,'8 Oct - LIVE LDS Data'!$A$3:$AAD$1504,54,FALSE)=0/1/1900,"",VLOOKUP($A105,'8 Oct - LIVE LDS Data'!$A$3:$AAD$1504,54,FALSE))</f>
        <v/>
      </c>
      <c r="Q105" s="7562" t="str">
        <f>IF(VLOOKUP($A105,'8 Oct - LIVE LDS Data'!$A$3:$AAD$1504,55,FALSE)=0/1/1900,"",VLOOKUP($A105,'8 Oct - LIVE LDS Data'!$A$3:$AAD$1504,55,FALSE))</f>
        <v/>
      </c>
      <c r="R105" s="7562">
        <f>IF(VLOOKUP($A105,'8 Oct - LIVE LDS Data'!$A$3:$AAD$1504,60,FALSE)=0/1/1900,"",VLOOKUP($A105,'8 Oct - LIVE LDS Data'!$A$3:$AAD$1504,60,FALSE))</f>
        <v>46235</v>
      </c>
      <c r="S105" s="7562" t="str">
        <f>IF(VLOOKUP($A105,'8 Oct - LIVE LDS Data'!$A$3:$AAD$1504,61,FALSE)=0/1/1900,"",VLOOKUP($A105,'8 Oct - LIVE LDS Data'!$A$3:$AAD$1504,61,FALSE))</f>
        <v/>
      </c>
      <c r="T105" s="7562">
        <f>IF(VLOOKUP($A105,'8 Oct - LIVE LDS Data'!$A$3:$AAD$1504,63,FALSE)=0/1/1900,"",VLOOKUP($A105,'8 Oct - LIVE LDS Data'!$A$3:$AAD$1504,63,FALSE))</f>
        <v>46296</v>
      </c>
      <c r="U105" s="7562" t="str">
        <f>IF(VLOOKUP($A105,'8 Oct - LIVE LDS Data'!$A$3:$AAD$1504,64,FALSE)=0/1/1900,"",VLOOKUP($A105,'8 Oct - LIVE LDS Data'!$A$3:$AAD$1504,64,FALSE))</f>
        <v/>
      </c>
      <c r="V105" s="7562" t="s">
        <v>3757</v>
      </c>
      <c r="W105" s="7562" t="s">
        <v>90</v>
      </c>
      <c r="X105" s="7564"/>
      <c r="Y105" s="7562"/>
      <c r="Z105" s="7562"/>
      <c r="AA105" s="7562"/>
      <c r="AB105" s="7562"/>
      <c r="AC105" s="7562"/>
      <c r="AD105" s="7562"/>
      <c r="AE105" s="7562"/>
      <c r="AF105" s="7562"/>
      <c r="AG105" s="7565">
        <f>IF(VLOOKUP($A105,'8 Oct - LIVE LDS Data'!$A$3:$AAD$1504,72,FALSE)=0/1/1900,"",VLOOKUP($A105,'8 Oct - LIVE LDS Data'!$A$3:$AAD$1504,72,FALSE))</f>
        <v>45421</v>
      </c>
      <c r="AH105" s="7565">
        <f>IF(VLOOKUP($A105,'8 Oct - LIVE LDS Data'!$A$3:$AAD$1504,73,FALSE)=0/1/1900,"",VLOOKUP($A105,'8 Oct - LIVE LDS Data'!$A$3:$AAD$1504,73,FALSE))</f>
        <v>45758</v>
      </c>
      <c r="AI105" s="7565">
        <f>IF(VLOOKUP($A105,'8 Oct - LIVE LDS Data'!$A$3:$AAD$1504,75,FALSE)=0/1/1900,"",VLOOKUP($A105,'8 Oct - LIVE LDS Data'!$A$3:$AAD$1504,75,FALSE))</f>
        <v>45678</v>
      </c>
      <c r="AJ105" s="7565">
        <f>IF(VLOOKUP($A105,'8 Oct - LIVE LDS Data'!$A$3:$AAD$1504,76,FALSE)=0/1/1900,"",VLOOKUP($A105,'8 Oct - LIVE LDS Data'!$A$3:$AAD$1504,76,FALSE))</f>
        <v>45758</v>
      </c>
    </row>
    <row r="106" spans="1:36" s="610" customFormat="1" ht="40" customHeight="1" x14ac:dyDescent="0.2">
      <c r="A106" s="2855" t="s">
        <v>1603</v>
      </c>
      <c r="B106" s="2855"/>
      <c r="C106" s="2855" t="s">
        <v>1604</v>
      </c>
      <c r="D106" s="7558" t="str">
        <f>IF(VLOOKUP($A106,'8 Oct - LIVE LDS Data'!$A$3:$AAD$1504,4,FALSE)=0/1/1900,"",VLOOKUP($A106,'8 Oct - LIVE LDS Data'!$A$3:$AAD$1504,4,FALSE))</f>
        <v>Gosport Borough Local Plan 2040</v>
      </c>
      <c r="E106" s="7559" t="str">
        <f>IF(VLOOKUP($A106,'8 Oct - LIVE LDS Data'!$A$3:$AAD$1504,8,FALSE)=0/1/1900,"",VLOOKUP($A106,'8 Oct - LIVE LDS Data'!$A$3:$AAD$1504,8,FALSE))</f>
        <v>N</v>
      </c>
      <c r="F106" s="7559" t="str">
        <f>IF(VLOOKUP($A106,'8 Oct - LIVE LDS Data'!$A$3:$AAD$1504,9,FALSE)=0/1/1900,"",VLOOKUP($A106,'8 Oct - LIVE LDS Data'!$A$3:$AAD$1504,9,FALSE))</f>
        <v>N</v>
      </c>
      <c r="G106" s="7560">
        <f>IF(VLOOKUP($A106,'8 Oct - LIVE LDS Data'!$A$3:$AAD$1504,10,FALSE)=0/1/1900,"",VLOOKUP($A106,'8 Oct - LIVE LDS Data'!$A$3:$AAD$1504,10,FALSE))</f>
        <v>42278</v>
      </c>
      <c r="H106" s="7314" t="str">
        <f>IF(VLOOKUP($A106,'8 Oct - LIVE LDS Data'!$A$3:$AAD$1504,79,FALSE)=0/1/1900,"",VLOOKUP($A106,'8 Oct - LIVE LDS Data'!$A$3:$AAD$1504,79,FALSE))</f>
        <v>Reg 18 completed</v>
      </c>
      <c r="I106" s="7561">
        <f>IF(VLOOKUP($A106,'8 Oct - LIVE LDS Data'!$A$3:$AAD$1504,30,FALSE)=0/1/1900,"",VLOOKUP($A106,'8 Oct - LIVE LDS Data'!$A$3:$AAD$1504,30,FALSE))</f>
        <v>45717</v>
      </c>
      <c r="J106" s="7562">
        <f>IF(VLOOKUP($A106,'8 Oct - LIVE LDS Data'!$A$3:$AAD$1504,33,FALSE)=0/1/1900,"",VLOOKUP($A106,'8 Oct - LIVE LDS Data'!$A$3:$AAD$1504,33,FALSE))</f>
        <v>44440</v>
      </c>
      <c r="K106" s="7562">
        <f>IF(VLOOKUP($A106,'8 Oct - LIVE LDS Data'!$A$3:$AAD$1504,34,FALSE)=0/1/1900,"",VLOOKUP($A106,'8 Oct - LIVE LDS Data'!$A$3:$AAD$1504,34,FALSE))</f>
        <v>44440</v>
      </c>
      <c r="L106" s="7562" t="str">
        <f>IF(VLOOKUP($A106,'8 Oct - LIVE LDS Data'!$A$3:$AAD$1504,40,FALSE)=0/1/1900,"",VLOOKUP($A106,'8 Oct - LIVE LDS Data'!$A$3:$AAD$1504,40,FALSE))</f>
        <v/>
      </c>
      <c r="M106" s="7562" t="str">
        <f>IF(VLOOKUP($A106,'8 Oct - LIVE LDS Data'!$A$3:$AAD$1504,41,FALSE)=0/1/1900,"",VLOOKUP($A106,'8 Oct - LIVE LDS Data'!$A$3:$AAD$1504,41,FALSE))</f>
        <v/>
      </c>
      <c r="N106" s="7562" t="str">
        <f>IF(VLOOKUP($A106,'8 Oct - LIVE LDS Data'!$A$3:$AAD$1504,47,FALSE)=0/1/1900,"",VLOOKUP($A106,'8 Oct - LIVE LDS Data'!$A$3:$AAD$1504,47,FALSE))</f>
        <v/>
      </c>
      <c r="O106" s="7562" t="str">
        <f>IF(VLOOKUP($A106,'8 Oct - LIVE LDS Data'!$A$3:$AAD$1504,48,FALSE)=0/1/1900,"",VLOOKUP($A106,'8 Oct - LIVE LDS Data'!$A$3:$AAD$1504,48,FALSE))</f>
        <v/>
      </c>
      <c r="P106" s="7562" t="str">
        <f>IF(VLOOKUP($A106,'8 Oct - LIVE LDS Data'!$A$3:$AAD$1504,54,FALSE)=0/1/1900,"",VLOOKUP($A106,'8 Oct - LIVE LDS Data'!$A$3:$AAD$1504,54,FALSE))</f>
        <v/>
      </c>
      <c r="Q106" s="7562" t="str">
        <f>IF(VLOOKUP($A106,'8 Oct - LIVE LDS Data'!$A$3:$AAD$1504,55,FALSE)=0/1/1900,"",VLOOKUP($A106,'8 Oct - LIVE LDS Data'!$A$3:$AAD$1504,55,FALSE))</f>
        <v/>
      </c>
      <c r="R106" s="7562">
        <f>IF(VLOOKUP($A106,'8 Oct - LIVE LDS Data'!$A$3:$AAD$1504,60,FALSE)=0/1/1900,"",VLOOKUP($A106,'8 Oct - LIVE LDS Data'!$A$3:$AAD$1504,60,FALSE))</f>
        <v>46054</v>
      </c>
      <c r="S106" s="7562" t="str">
        <f>IF(VLOOKUP($A106,'8 Oct - LIVE LDS Data'!$A$3:$AAD$1504,61,FALSE)=0/1/1900,"",VLOOKUP($A106,'8 Oct - LIVE LDS Data'!$A$3:$AAD$1504,61,FALSE))</f>
        <v/>
      </c>
      <c r="T106" s="7562">
        <f>IF(VLOOKUP($A106,'8 Oct - LIVE LDS Data'!$A$3:$AAD$1504,63,FALSE)=0/1/1900,"",VLOOKUP($A106,'8 Oct - LIVE LDS Data'!$A$3:$AAD$1504,63,FALSE))</f>
        <v>46174</v>
      </c>
      <c r="U106" s="7562" t="str">
        <f>IF(VLOOKUP($A106,'8 Oct - LIVE LDS Data'!$A$3:$AAD$1504,64,FALSE)=0/1/1900,"",VLOOKUP($A106,'8 Oct - LIVE LDS Data'!$A$3:$AAD$1504,64,FALSE))</f>
        <v/>
      </c>
      <c r="V106" s="7562" t="s">
        <v>3757</v>
      </c>
      <c r="W106" s="7562" t="s">
        <v>8106</v>
      </c>
      <c r="X106" s="7564"/>
      <c r="Y106" s="7562"/>
      <c r="Z106" s="7562"/>
      <c r="AA106" s="7562"/>
      <c r="AB106" s="7562"/>
      <c r="AC106" s="7562"/>
      <c r="AD106" s="7562"/>
      <c r="AE106" s="7562"/>
      <c r="AF106" s="7562"/>
      <c r="AG106" s="7565">
        <f>IF(VLOOKUP($A106,'8 Oct - LIVE LDS Data'!$A$3:$AAD$1504,72,FALSE)=0/1/1900,"",VLOOKUP($A106,'8 Oct - LIVE LDS Data'!$A$3:$AAD$1504,72,FALSE))</f>
        <v>45562</v>
      </c>
      <c r="AH106" s="7565">
        <f>IF(VLOOKUP($A106,'8 Oct - LIVE LDS Data'!$A$3:$AAD$1504,73,FALSE)=0/1/1900,"",VLOOKUP($A106,'8 Oct - LIVE LDS Data'!$A$3:$AAD$1504,73,FALSE))</f>
        <v>45868</v>
      </c>
      <c r="AI106" s="7565">
        <f>IF(VLOOKUP($A106,'8 Oct - LIVE LDS Data'!$A$3:$AAD$1504,75,FALSE)=0/1/1900,"",VLOOKUP($A106,'8 Oct - LIVE LDS Data'!$A$3:$AAD$1504,75,FALSE))</f>
        <v>45299</v>
      </c>
      <c r="AJ106" s="7565">
        <f>IF(VLOOKUP($A106,'8 Oct - LIVE LDS Data'!$A$3:$AAD$1504,76,FALSE)=0/1/1900,"",VLOOKUP($A106,'8 Oct - LIVE LDS Data'!$A$3:$AAD$1504,76,FALSE))</f>
        <v>45868</v>
      </c>
    </row>
    <row r="107" spans="1:36" s="610" customFormat="1" ht="40" customHeight="1" x14ac:dyDescent="0.2">
      <c r="A107" s="2855" t="s">
        <v>1615</v>
      </c>
      <c r="B107" s="2855"/>
      <c r="C107" s="2862" t="s">
        <v>1616</v>
      </c>
      <c r="D107" s="7558" t="str">
        <f>IF(VLOOKUP($A107,'8 Oct - LIVE LDS Data'!$A$3:$AAD$1504,4,FALSE)=0/1/1900,"",VLOOKUP($A107,'8 Oct - LIVE LDS Data'!$A$3:$AAD$1504,4,FALSE))</f>
        <v>Local Plan Core Strategy Partial Review</v>
      </c>
      <c r="E107" s="7559" t="str">
        <f>IF(VLOOKUP($A107,'8 Oct - LIVE LDS Data'!$A$3:$AAD$1504,8,FALSE)=0/1/1900,"",VLOOKUP($A107,'8 Oct - LIVE LDS Data'!$A$3:$AAD$1504,8,FALSE))</f>
        <v>N</v>
      </c>
      <c r="F107" s="7559" t="str">
        <f>IF(VLOOKUP($A107,'8 Oct - LIVE LDS Data'!$A$3:$AAD$1504,9,FALSE)=0/1/1900,"",VLOOKUP($A107,'8 Oct - LIVE LDS Data'!$A$3:$AAD$1504,9,FALSE))</f>
        <v>N</v>
      </c>
      <c r="G107" s="7560">
        <f>IF(VLOOKUP($A107,'8 Oct - LIVE LDS Data'!$A$3:$AAD$1504,10,FALSE)=0/1/1900,"",VLOOKUP($A107,'8 Oct - LIVE LDS Data'!$A$3:$AAD$1504,10,FALSE))</f>
        <v>41912</v>
      </c>
      <c r="H107" s="7314" t="str">
        <f>IF(VLOOKUP($A107,'8 Oct - LIVE LDS Data'!$A$3:$AAD$1504,79,FALSE)=0/1/1900,"",VLOOKUP($A107,'8 Oct - LIVE LDS Data'!$A$3:$AAD$1504,79,FALSE))</f>
        <v>Reg 18 completed</v>
      </c>
      <c r="I107" s="7561">
        <f>IF(VLOOKUP($A107,'8 Oct - LIVE LDS Data'!$A$3:$AAD$1504,30,FALSE)=0/1/1900,"",VLOOKUP($A107,'8 Oct - LIVE LDS Data'!$A$3:$AAD$1504,30,FALSE))</f>
        <v>45717</v>
      </c>
      <c r="J107" s="7562">
        <f>IF(VLOOKUP($A107,'8 Oct - LIVE LDS Data'!$A$3:$AAD$1504,33,FALSE)=0/1/1900,"",VLOOKUP($A107,'8 Oct - LIVE LDS Data'!$A$3:$AAD$1504,33,FALSE))</f>
        <v>43221</v>
      </c>
      <c r="K107" s="7562">
        <f>IF(VLOOKUP($A107,'8 Oct - LIVE LDS Data'!$A$3:$AAD$1504,34,FALSE)=0/1/1900,"",VLOOKUP($A107,'8 Oct - LIVE LDS Data'!$A$3:$AAD$1504,34,FALSE))</f>
        <v>43215</v>
      </c>
      <c r="L107" s="7562">
        <f>IF(VLOOKUP($A107,'8 Oct - LIVE LDS Data'!$A$3:$AAD$1504,40,FALSE)=0/1/1900,"",VLOOKUP($A107,'8 Oct - LIVE LDS Data'!$A$3:$AAD$1504,40,FALSE))</f>
        <v>43831</v>
      </c>
      <c r="M107" s="7562">
        <f>IF(VLOOKUP($A107,'8 Oct - LIVE LDS Data'!$A$3:$AAD$1504,41,FALSE)=0/1/1900,"",VLOOKUP($A107,'8 Oct - LIVE LDS Data'!$A$3:$AAD$1504,41,FALSE))</f>
        <v>44127</v>
      </c>
      <c r="N107" s="7562" t="str">
        <f>IF(VLOOKUP($A107,'8 Oct - LIVE LDS Data'!$A$3:$AAD$1504,47,FALSE)=0/1/1900,"",VLOOKUP($A107,'8 Oct - LIVE LDS Data'!$A$3:$AAD$1504,47,FALSE))</f>
        <v/>
      </c>
      <c r="O107" s="7562" t="str">
        <f>IF(VLOOKUP($A107,'8 Oct - LIVE LDS Data'!$A$3:$AAD$1504,48,FALSE)=0/1/1900,"",VLOOKUP($A107,'8 Oct - LIVE LDS Data'!$A$3:$AAD$1504,48,FALSE))</f>
        <v/>
      </c>
      <c r="P107" s="7562" t="str">
        <f>IF(VLOOKUP($A107,'8 Oct - LIVE LDS Data'!$A$3:$AAD$1504,54,FALSE)=0/1/1900,"",VLOOKUP($A107,'8 Oct - LIVE LDS Data'!$A$3:$AAD$1504,54,FALSE))</f>
        <v/>
      </c>
      <c r="Q107" s="7562" t="str">
        <f>IF(VLOOKUP($A107,'8 Oct - LIVE LDS Data'!$A$3:$AAD$1504,55,FALSE)=0/1/1900,"",VLOOKUP($A107,'8 Oct - LIVE LDS Data'!$A$3:$AAD$1504,55,FALSE))</f>
        <v/>
      </c>
      <c r="R107" s="7562">
        <f>IF(VLOOKUP($A107,'8 Oct - LIVE LDS Data'!$A$3:$AAD$1504,60,FALSE)=0/1/1900,"",VLOOKUP($A107,'8 Oct - LIVE LDS Data'!$A$3:$AAD$1504,60,FALSE))</f>
        <v>45839</v>
      </c>
      <c r="S107" s="7562" t="str">
        <f>IF(VLOOKUP($A107,'8 Oct - LIVE LDS Data'!$A$3:$AAD$1504,61,FALSE)=0/1/1900,"",VLOOKUP($A107,'8 Oct - LIVE LDS Data'!$A$3:$AAD$1504,61,FALSE))</f>
        <v/>
      </c>
      <c r="T107" s="7562">
        <f>IF(VLOOKUP($A107,'8 Oct - LIVE LDS Data'!$A$3:$AAD$1504,63,FALSE)=0/1/1900,"",VLOOKUP($A107,'8 Oct - LIVE LDS Data'!$A$3:$AAD$1504,63,FALSE))</f>
        <v>45992</v>
      </c>
      <c r="U107" s="7562" t="str">
        <f>IF(VLOOKUP($A107,'8 Oct - LIVE LDS Data'!$A$3:$AAD$1504,64,FALSE)=0/1/1900,"",VLOOKUP($A107,'8 Oct - LIVE LDS Data'!$A$3:$AAD$1504,64,FALSE))</f>
        <v/>
      </c>
      <c r="V107" s="7562" t="s">
        <v>3757</v>
      </c>
      <c r="W107" s="7562" t="s">
        <v>90</v>
      </c>
      <c r="X107" s="7564"/>
      <c r="Y107" s="7562"/>
      <c r="Z107" s="7562"/>
      <c r="AA107" s="7562"/>
      <c r="AB107" s="7562"/>
      <c r="AC107" s="7562"/>
      <c r="AD107" s="7562"/>
      <c r="AE107" s="7562"/>
      <c r="AF107" s="7562"/>
      <c r="AG107" s="7565">
        <f>IF(VLOOKUP($A107,'8 Oct - LIVE LDS Data'!$A$3:$AAD$1504,72,FALSE)=0/1/1900,"",VLOOKUP($A107,'8 Oct - LIVE LDS Data'!$A$3:$AAD$1504,72,FALSE))</f>
        <v>45664</v>
      </c>
      <c r="AH107" s="7565">
        <f>IF(VLOOKUP($A107,'8 Oct - LIVE LDS Data'!$A$3:$AAD$1504,73,FALSE)=0/1/1900,"",VLOOKUP($A107,'8 Oct - LIVE LDS Data'!$A$3:$AAD$1504,73,FALSE))</f>
        <v>45868</v>
      </c>
      <c r="AI107" s="7565">
        <f>IF(VLOOKUP($A107,'8 Oct - LIVE LDS Data'!$A$3:$AAD$1504,75,FALSE)=0/1/1900,"",VLOOKUP($A107,'8 Oct - LIVE LDS Data'!$A$3:$AAD$1504,75,FALSE))</f>
        <v>45215</v>
      </c>
      <c r="AJ107" s="7565">
        <f>IF(VLOOKUP($A107,'8 Oct - LIVE LDS Data'!$A$3:$AAD$1504,76,FALSE)=0/1/1900,"",VLOOKUP($A107,'8 Oct - LIVE LDS Data'!$A$3:$AAD$1504,76,FALSE))</f>
        <v>45868</v>
      </c>
    </row>
    <row r="108" spans="1:36" s="610" customFormat="1" ht="40" customHeight="1" x14ac:dyDescent="0.2">
      <c r="A108" s="2855" t="s">
        <v>1627</v>
      </c>
      <c r="B108" s="2855"/>
      <c r="C108" s="2855" t="s">
        <v>1628</v>
      </c>
      <c r="D108" s="7558" t="str">
        <f>IF(VLOOKUP($A108,'8 Oct - LIVE LDS Data'!$A$3:$AAD$1504,4,FALSE)=0/1/1900,"",VLOOKUP($A108,'8 Oct - LIVE LDS Data'!$A$3:$AAD$1504,4,FALSE))</f>
        <v>Great Yarmouth Local Plan (2021-2041)
[single plan replacing CS and Part 2 Plan]</v>
      </c>
      <c r="E108" s="7559" t="str">
        <f>IF(VLOOKUP($A108,'8 Oct - LIVE LDS Data'!$A$3:$AAD$1504,8,FALSE)=0/1/1900,"",VLOOKUP($A108,'8 Oct - LIVE LDS Data'!$A$3:$AAD$1504,8,FALSE))</f>
        <v>N</v>
      </c>
      <c r="F108" s="7559" t="str">
        <f>IF(VLOOKUP($A108,'8 Oct - LIVE LDS Data'!$A$3:$AAD$1504,9,FALSE)=0/1/1900,"",VLOOKUP($A108,'8 Oct - LIVE LDS Data'!$A$3:$AAD$1504,9,FALSE))</f>
        <v>N</v>
      </c>
      <c r="G108" s="7560" t="str">
        <f>IF(VLOOKUP($A108,'8 Oct - LIVE LDS Data'!$A$3:$AAD$1504,10,FALSE)=0/1/1900,"",VLOOKUP($A108,'8 Oct - LIVE LDS Data'!$A$3:$AAD$1504,10,FALSE))</f>
        <v>21 December 2015
(CS amended by Part 2 Plan adopted 9 December 2021)</v>
      </c>
      <c r="H108" s="7314" t="str">
        <f>IF(VLOOKUP($A108,'8 Oct - LIVE LDS Data'!$A$3:$AAD$1504,79,FALSE)=0/1/1900,"",VLOOKUP($A108,'8 Oct - LIVE LDS Data'!$A$3:$AAD$1504,79,FALSE))</f>
        <v>Submitted Feb 2025</v>
      </c>
      <c r="I108" s="7561">
        <f>IF(VLOOKUP($A108,'8 Oct - LIVE LDS Data'!$A$3:$AAD$1504,30,FALSE)=0/1/1900,"",VLOOKUP($A108,'8 Oct - LIVE LDS Data'!$A$3:$AAD$1504,30,FALSE))</f>
        <v>45627</v>
      </c>
      <c r="J108" s="7562">
        <f>IF(VLOOKUP($A108,'8 Oct - LIVE LDS Data'!$A$3:$AAD$1504,33,FALSE)=0/1/1900,"",VLOOKUP($A108,'8 Oct - LIVE LDS Data'!$A$3:$AAD$1504,33,FALSE))</f>
        <v>44470</v>
      </c>
      <c r="K108" s="7562">
        <f>IF(VLOOKUP($A108,'8 Oct - LIVE LDS Data'!$A$3:$AAD$1504,34,FALSE)=0/1/1900,"",VLOOKUP($A108,'8 Oct - LIVE LDS Data'!$A$3:$AAD$1504,34,FALSE))</f>
        <v>44708</v>
      </c>
      <c r="L108" s="7562">
        <f>IF(VLOOKUP($A108,'8 Oct - LIVE LDS Data'!$A$3:$AAD$1504,40,FALSE)=0/1/1900,"",VLOOKUP($A108,'8 Oct - LIVE LDS Data'!$A$3:$AAD$1504,40,FALSE))</f>
        <v>44835</v>
      </c>
      <c r="M108" s="7562">
        <f>IF(VLOOKUP($A108,'8 Oct - LIVE LDS Data'!$A$3:$AAD$1504,41,FALSE)=0/1/1900,"",VLOOKUP($A108,'8 Oct - LIVE LDS Data'!$A$3:$AAD$1504,41,FALSE))</f>
        <v>44927</v>
      </c>
      <c r="N108" s="7562">
        <f>IF(VLOOKUP($A108,'8 Oct - LIVE LDS Data'!$A$3:$AAD$1504,47,FALSE)=0/1/1900,"",VLOOKUP($A108,'8 Oct - LIVE LDS Data'!$A$3:$AAD$1504,47,FALSE))</f>
        <v>45108</v>
      </c>
      <c r="O108" s="7562">
        <f>IF(VLOOKUP($A108,'8 Oct - LIVE LDS Data'!$A$3:$AAD$1504,48,FALSE)=0/1/1900,"",VLOOKUP($A108,'8 Oct - LIVE LDS Data'!$A$3:$AAD$1504,48,FALSE))</f>
        <v>45364</v>
      </c>
      <c r="P108" s="7562" t="str">
        <f>IF(VLOOKUP($A108,'8 Oct - LIVE LDS Data'!$A$3:$AAD$1504,54,FALSE)=0/1/1900,"",VLOOKUP($A108,'8 Oct - LIVE LDS Data'!$A$3:$AAD$1504,54,FALSE))</f>
        <v/>
      </c>
      <c r="Q108" s="7562" t="str">
        <f>IF(VLOOKUP($A108,'8 Oct - LIVE LDS Data'!$A$3:$AAD$1504,55,FALSE)=0/1/1900,"",VLOOKUP($A108,'8 Oct - LIVE LDS Data'!$A$3:$AAD$1504,55,FALSE))</f>
        <v/>
      </c>
      <c r="R108" s="7562">
        <f>IF(VLOOKUP($A108,'8 Oct - LIVE LDS Data'!$A$3:$AAD$1504,60,FALSE)=0/1/1900,"",VLOOKUP($A108,'8 Oct - LIVE LDS Data'!$A$3:$AAD$1504,60,FALSE))</f>
        <v>45566</v>
      </c>
      <c r="S108" s="7562">
        <f>IF(VLOOKUP($A108,'8 Oct - LIVE LDS Data'!$A$3:$AAD$1504,61,FALSE)=0/1/1900,"",VLOOKUP($A108,'8 Oct - LIVE LDS Data'!$A$3:$AAD$1504,61,FALSE))</f>
        <v>45627</v>
      </c>
      <c r="T108" s="7562">
        <f>IF(VLOOKUP($A108,'8 Oct - LIVE LDS Data'!$A$3:$AAD$1504,63,FALSE)=0/1/1900,"",VLOOKUP($A108,'8 Oct - LIVE LDS Data'!$A$3:$AAD$1504,63,FALSE))</f>
        <v>45689</v>
      </c>
      <c r="U108" s="7562">
        <f>IF(VLOOKUP($A108,'8 Oct - LIVE LDS Data'!$A$3:$AAD$1504,64,FALSE)=0/1/1900,"",VLOOKUP($A108,'8 Oct - LIVE LDS Data'!$A$3:$AAD$1504,64,FALSE))</f>
        <v>45689</v>
      </c>
      <c r="V108" s="7562" t="s">
        <v>3757</v>
      </c>
      <c r="W108" s="7562" t="s">
        <v>90</v>
      </c>
      <c r="X108" s="7564"/>
      <c r="Y108" s="7562"/>
      <c r="Z108" s="7562"/>
      <c r="AA108" s="7562"/>
      <c r="AB108" s="7562"/>
      <c r="AC108" s="7562"/>
      <c r="AD108" s="7562"/>
      <c r="AE108" s="7562"/>
      <c r="AF108" s="7562"/>
      <c r="AG108" s="7565">
        <f>IF(VLOOKUP($A108,'8 Oct - LIVE LDS Data'!$A$3:$AAD$1504,72,FALSE)=0/1/1900,"",VLOOKUP($A108,'8 Oct - LIVE LDS Data'!$A$3:$AAD$1504,72,FALSE))</f>
        <v>45483</v>
      </c>
      <c r="AH108" s="7565">
        <f>IF(VLOOKUP($A108,'8 Oct - LIVE LDS Data'!$A$3:$AAD$1504,73,FALSE)=0/1/1900,"",VLOOKUP($A108,'8 Oct - LIVE LDS Data'!$A$3:$AAD$1504,73,FALSE))</f>
        <v>45397</v>
      </c>
      <c r="AI108" s="7565">
        <f>IF(VLOOKUP($A108,'8 Oct - LIVE LDS Data'!$A$3:$AAD$1504,75,FALSE)=0/1/1900,"",VLOOKUP($A108,'8 Oct - LIVE LDS Data'!$A$3:$AAD$1504,75,FALSE))</f>
        <v>45483</v>
      </c>
      <c r="AJ108" s="7565">
        <f>IF(VLOOKUP($A108,'8 Oct - LIVE LDS Data'!$A$3:$AAD$1504,76,FALSE)=0/1/1900,"",VLOOKUP($A108,'8 Oct - LIVE LDS Data'!$A$3:$AAD$1504,76,FALSE))</f>
        <v>45687</v>
      </c>
    </row>
    <row r="109" spans="1:36" s="610" customFormat="1" ht="40" customHeight="1" x14ac:dyDescent="0.2">
      <c r="A109" s="2855" t="s">
        <v>1643</v>
      </c>
      <c r="B109" s="2855"/>
      <c r="C109" s="2855" t="s">
        <v>1644</v>
      </c>
      <c r="D109" s="7558" t="str">
        <f>IF(VLOOKUP($A109,'8 Oct - LIVE LDS Data'!$A$3:$AAD$1504,4,FALSE)=0/1/1900,"",VLOOKUP($A109,'8 Oct - LIVE LDS Data'!$A$3:$AAD$1504,4,FALSE))</f>
        <v>Greenwich Local Plan 2021-2036</v>
      </c>
      <c r="E109" s="7559" t="str">
        <f>IF(VLOOKUP($A109,'8 Oct - LIVE LDS Data'!$A$3:$AAD$1504,8,FALSE)=0/1/1900,"",VLOOKUP($A109,'8 Oct - LIVE LDS Data'!$A$3:$AAD$1504,8,FALSE))</f>
        <v>N</v>
      </c>
      <c r="F109" s="7559" t="str">
        <f>IF(VLOOKUP($A109,'8 Oct - LIVE LDS Data'!$A$3:$AAD$1504,9,FALSE)=0/1/1900,"",VLOOKUP($A109,'8 Oct - LIVE LDS Data'!$A$3:$AAD$1504,9,FALSE))</f>
        <v>N</v>
      </c>
      <c r="G109" s="7560">
        <f>IF(VLOOKUP($A109,'8 Oct - LIVE LDS Data'!$A$3:$AAD$1504,10,FALSE)=0/1/1900,"",VLOOKUP($A109,'8 Oct - LIVE LDS Data'!$A$3:$AAD$1504,10,FALSE))</f>
        <v>41850</v>
      </c>
      <c r="H109" s="7314" t="str">
        <f>IF(VLOOKUP($A109,'8 Oct - LIVE LDS Data'!$A$3:$AAD$1504,79,FALSE)=0/1/1900,"",VLOOKUP($A109,'8 Oct - LIVE LDS Data'!$A$3:$AAD$1504,79,FALSE))</f>
        <v>Reg 18 ongoing</v>
      </c>
      <c r="I109" s="7561">
        <f>IF(VLOOKUP($A109,'8 Oct - LIVE LDS Data'!$A$3:$AAD$1504,30,FALSE)=0/1/1900,"",VLOOKUP($A109,'8 Oct - LIVE LDS Data'!$A$3:$AAD$1504,30,FALSE))</f>
        <v>45627</v>
      </c>
      <c r="J109" s="7562">
        <f>IF(VLOOKUP($A109,'8 Oct - LIVE LDS Data'!$A$3:$AAD$1504,33,FALSE)=0/1/1900,"",VLOOKUP($A109,'8 Oct - LIVE LDS Data'!$A$3:$AAD$1504,33,FALSE))</f>
        <v>44927</v>
      </c>
      <c r="K109" s="7562">
        <f>IF(VLOOKUP($A109,'8 Oct - LIVE LDS Data'!$A$3:$AAD$1504,34,FALSE)=0/1/1900,"",VLOOKUP($A109,'8 Oct - LIVE LDS Data'!$A$3:$AAD$1504,34,FALSE))</f>
        <v>45118</v>
      </c>
      <c r="L109" s="7562">
        <f>IF(VLOOKUP($A109,'8 Oct - LIVE LDS Data'!$A$3:$AAD$1504,40,FALSE)=0/1/1900,"",VLOOKUP($A109,'8 Oct - LIVE LDS Data'!$A$3:$AAD$1504,40,FALSE))</f>
        <v>45839</v>
      </c>
      <c r="M109" s="7562" t="str">
        <f>IF(VLOOKUP($A109,'8 Oct - LIVE LDS Data'!$A$3:$AAD$1504,41,FALSE)=0/1/1900,"",VLOOKUP($A109,'8 Oct - LIVE LDS Data'!$A$3:$AAD$1504,41,FALSE))</f>
        <v/>
      </c>
      <c r="N109" s="7562" t="str">
        <f>IF(VLOOKUP($A109,'8 Oct - LIVE LDS Data'!$A$3:$AAD$1504,47,FALSE)=0/1/1900,"",VLOOKUP($A109,'8 Oct - LIVE LDS Data'!$A$3:$AAD$1504,47,FALSE))</f>
        <v/>
      </c>
      <c r="O109" s="7562" t="str">
        <f>IF(VLOOKUP($A109,'8 Oct - LIVE LDS Data'!$A$3:$AAD$1504,48,FALSE)=0/1/1900,"",VLOOKUP($A109,'8 Oct - LIVE LDS Data'!$A$3:$AAD$1504,48,FALSE))</f>
        <v/>
      </c>
      <c r="P109" s="7562" t="str">
        <f>IF(VLOOKUP($A109,'8 Oct - LIVE LDS Data'!$A$3:$AAD$1504,54,FALSE)=0/1/1900,"",VLOOKUP($A109,'8 Oct - LIVE LDS Data'!$A$3:$AAD$1504,54,FALSE))</f>
        <v/>
      </c>
      <c r="Q109" s="7562" t="str">
        <f>IF(VLOOKUP($A109,'8 Oct - LIVE LDS Data'!$A$3:$AAD$1504,55,FALSE)=0/1/1900,"",VLOOKUP($A109,'8 Oct - LIVE LDS Data'!$A$3:$AAD$1504,55,FALSE))</f>
        <v/>
      </c>
      <c r="R109" s="7562">
        <f>IF(VLOOKUP($A109,'8 Oct - LIVE LDS Data'!$A$3:$AAD$1504,60,FALSE)=0/1/1900,"",VLOOKUP($A109,'8 Oct - LIVE LDS Data'!$A$3:$AAD$1504,60,FALSE))</f>
        <v>46113</v>
      </c>
      <c r="S109" s="7562" t="str">
        <f>IF(VLOOKUP($A109,'8 Oct - LIVE LDS Data'!$A$3:$AAD$1504,61,FALSE)=0/1/1900,"",VLOOKUP($A109,'8 Oct - LIVE LDS Data'!$A$3:$AAD$1504,61,FALSE))</f>
        <v/>
      </c>
      <c r="T109" s="7562">
        <f>IF(VLOOKUP($A109,'8 Oct - LIVE LDS Data'!$A$3:$AAD$1504,63,FALSE)=0/1/1900,"",VLOOKUP($A109,'8 Oct - LIVE LDS Data'!$A$3:$AAD$1504,63,FALSE))</f>
        <v>46235</v>
      </c>
      <c r="U109" s="7562" t="str">
        <f>IF(VLOOKUP($A109,'8 Oct - LIVE LDS Data'!$A$3:$AAD$1504,64,FALSE)=0/1/1900,"",VLOOKUP($A109,'8 Oct - LIVE LDS Data'!$A$3:$AAD$1504,64,FALSE))</f>
        <v/>
      </c>
      <c r="V109" s="7562" t="s">
        <v>3757</v>
      </c>
      <c r="W109" s="7562" t="s">
        <v>8106</v>
      </c>
      <c r="X109" s="7564"/>
      <c r="Y109" s="7562"/>
      <c r="Z109" s="7562"/>
      <c r="AA109" s="7562"/>
      <c r="AB109" s="7562"/>
      <c r="AC109" s="7562"/>
      <c r="AD109" s="7562"/>
      <c r="AE109" s="7562"/>
      <c r="AF109" s="7562"/>
      <c r="AG109" s="7565">
        <f>IF(VLOOKUP($A109,'8 Oct - LIVE LDS Data'!$A$3:$AAD$1504,72,FALSE)=0/1/1900,"",VLOOKUP($A109,'8 Oct - LIVE LDS Data'!$A$3:$AAD$1504,72,FALSE))</f>
        <v>45594</v>
      </c>
      <c r="AH109" s="7565">
        <f>IF(VLOOKUP($A109,'8 Oct - LIVE LDS Data'!$A$3:$AAD$1504,73,FALSE)=0/1/1900,"",VLOOKUP($A109,'8 Oct - LIVE LDS Data'!$A$3:$AAD$1504,73,FALSE))</f>
        <v>45701</v>
      </c>
      <c r="AI109" s="7565">
        <f>IF(VLOOKUP($A109,'8 Oct - LIVE LDS Data'!$A$3:$AAD$1504,75,FALSE)=0/1/1900,"",VLOOKUP($A109,'8 Oct - LIVE LDS Data'!$A$3:$AAD$1504,75,FALSE))</f>
        <v>45594</v>
      </c>
      <c r="AJ109" s="7565">
        <f>IF(VLOOKUP($A109,'8 Oct - LIVE LDS Data'!$A$3:$AAD$1504,76,FALSE)=0/1/1900,"",VLOOKUP($A109,'8 Oct - LIVE LDS Data'!$A$3:$AAD$1504,76,FALSE))</f>
        <v>45701</v>
      </c>
    </row>
    <row r="110" spans="1:36" s="610" customFormat="1" ht="40" customHeight="1" x14ac:dyDescent="0.2">
      <c r="A110" s="2855" t="s">
        <v>1655</v>
      </c>
      <c r="B110" s="2855"/>
      <c r="C110" s="2855" t="s">
        <v>1656</v>
      </c>
      <c r="D110" s="7558" t="str">
        <f>IF(VLOOKUP($A110,'8 Oct - LIVE LDS Data'!$A$3:$AAD$1504,4,FALSE)=0/1/1900,"",VLOOKUP($A110,'8 Oct - LIVE LDS Data'!$A$3:$AAD$1504,4,FALSE))</f>
        <v>New Guildford Borough Local Plan</v>
      </c>
      <c r="E110" s="7559" t="str">
        <f>IF(VLOOKUP($A110,'8 Oct - LIVE LDS Data'!$A$3:$AAD$1504,8,FALSE)=0/1/1900,"",VLOOKUP($A110,'8 Oct - LIVE LDS Data'!$A$3:$AAD$1504,8,FALSE))</f>
        <v>N</v>
      </c>
      <c r="F110" s="7559" t="str">
        <f>IF(VLOOKUP($A110,'8 Oct - LIVE LDS Data'!$A$3:$AAD$1504,9,FALSE)=0/1/1900,"",VLOOKUP($A110,'8 Oct - LIVE LDS Data'!$A$3:$AAD$1504,9,FALSE))</f>
        <v>N</v>
      </c>
      <c r="G110" s="7560">
        <f>IF(VLOOKUP($A110,'8 Oct - LIVE LDS Data'!$A$3:$AAD$1504,10,FALSE)=0/1/1900,"",VLOOKUP($A110,'8 Oct - LIVE LDS Data'!$A$3:$AAD$1504,10,FALSE))</f>
        <v>43580</v>
      </c>
      <c r="H110" s="7314" t="str">
        <f>IF(VLOOKUP($A110,'8 Oct - LIVE LDS Data'!$A$3:$AAD$1504,79,FALSE)=0/1/1900,"",VLOOKUP($A110,'8 Oct - LIVE LDS Data'!$A$3:$AAD$1504,79,FALSE))</f>
        <v>new plan to be prepared under new system</v>
      </c>
      <c r="I110" s="7561">
        <f>IF(VLOOKUP($A110,'8 Oct - LIVE LDS Data'!$A$3:$AAD$1504,30,FALSE)=0/1/1900,"",VLOOKUP($A110,'8 Oct - LIVE LDS Data'!$A$3:$AAD$1504,30,FALSE))</f>
        <v>45689</v>
      </c>
      <c r="J110" s="7562">
        <f>IF(VLOOKUP($A110,'8 Oct - LIVE LDS Data'!$A$3:$AAD$1504,33,FALSE)=0/1/1900,"",VLOOKUP($A110,'8 Oct - LIVE LDS Data'!$A$3:$AAD$1504,33,FALSE))</f>
        <v>46266</v>
      </c>
      <c r="K110" s="7562" t="str">
        <f>IF(VLOOKUP($A110,'8 Oct - LIVE LDS Data'!$A$3:$AAD$1504,34,FALSE)=0/1/1900,"",VLOOKUP($A110,'8 Oct - LIVE LDS Data'!$A$3:$AAD$1504,34,FALSE))</f>
        <v/>
      </c>
      <c r="L110" s="7562" t="str">
        <f>IF(VLOOKUP($A110,'8 Oct - LIVE LDS Data'!$A$3:$AAD$1504,40,FALSE)=0/1/1900,"",VLOOKUP($A110,'8 Oct - LIVE LDS Data'!$A$3:$AAD$1504,40,FALSE))</f>
        <v/>
      </c>
      <c r="M110" s="7562" t="str">
        <f>IF(VLOOKUP($A110,'8 Oct - LIVE LDS Data'!$A$3:$AAD$1504,41,FALSE)=0/1/1900,"",VLOOKUP($A110,'8 Oct - LIVE LDS Data'!$A$3:$AAD$1504,41,FALSE))</f>
        <v/>
      </c>
      <c r="N110" s="7562" t="str">
        <f>IF(VLOOKUP($A110,'8 Oct - LIVE LDS Data'!$A$3:$AAD$1504,47,FALSE)=0/1/1900,"",VLOOKUP($A110,'8 Oct - LIVE LDS Data'!$A$3:$AAD$1504,47,FALSE))</f>
        <v/>
      </c>
      <c r="O110" s="7562" t="str">
        <f>IF(VLOOKUP($A110,'8 Oct - LIVE LDS Data'!$A$3:$AAD$1504,48,FALSE)=0/1/1900,"",VLOOKUP($A110,'8 Oct - LIVE LDS Data'!$A$3:$AAD$1504,48,FALSE))</f>
        <v/>
      </c>
      <c r="P110" s="7562" t="str">
        <f>IF(VLOOKUP($A110,'8 Oct - LIVE LDS Data'!$A$3:$AAD$1504,54,FALSE)=0/1/1900,"",VLOOKUP($A110,'8 Oct - LIVE LDS Data'!$A$3:$AAD$1504,54,FALSE))</f>
        <v/>
      </c>
      <c r="Q110" s="7562" t="str">
        <f>IF(VLOOKUP($A110,'8 Oct - LIVE LDS Data'!$A$3:$AAD$1504,55,FALSE)=0/1/1900,"",VLOOKUP($A110,'8 Oct - LIVE LDS Data'!$A$3:$AAD$1504,55,FALSE))</f>
        <v/>
      </c>
      <c r="R110" s="7562">
        <f>IF(VLOOKUP($A110,'8 Oct - LIVE LDS Data'!$A$3:$AAD$1504,60,FALSE)=0/1/1900,"",VLOOKUP($A110,'8 Oct - LIVE LDS Data'!$A$3:$AAD$1504,60,FALSE))</f>
        <v>46844</v>
      </c>
      <c r="S110" s="7562" t="str">
        <f>IF(VLOOKUP($A110,'8 Oct - LIVE LDS Data'!$A$3:$AAD$1504,61,FALSE)=0/1/1900,"",VLOOKUP($A110,'8 Oct - LIVE LDS Data'!$A$3:$AAD$1504,61,FALSE))</f>
        <v/>
      </c>
      <c r="T110" s="7562">
        <f>IF(VLOOKUP($A110,'8 Oct - LIVE LDS Data'!$A$3:$AAD$1504,63,FALSE)=0/1/1900,"",VLOOKUP($A110,'8 Oct - LIVE LDS Data'!$A$3:$AAD$1504,63,FALSE))</f>
        <v>47027</v>
      </c>
      <c r="U110" s="7562" t="str">
        <f>IF(VLOOKUP($A110,'8 Oct - LIVE LDS Data'!$A$3:$AAD$1504,64,FALSE)=0/1/1900,"",VLOOKUP($A110,'8 Oct - LIVE LDS Data'!$A$3:$AAD$1504,64,FALSE))</f>
        <v/>
      </c>
      <c r="V110" s="7562" t="s">
        <v>3757</v>
      </c>
      <c r="W110" s="7562" t="s">
        <v>226</v>
      </c>
      <c r="X110" s="7564"/>
      <c r="Y110" s="7562"/>
      <c r="Z110" s="7562"/>
      <c r="AA110" s="7562"/>
      <c r="AB110" s="7562"/>
      <c r="AC110" s="7562"/>
      <c r="AD110" s="7562"/>
      <c r="AE110" s="7562"/>
      <c r="AF110" s="7562"/>
      <c r="AG110" s="7565">
        <f>IF(VLOOKUP($A110,'8 Oct - LIVE LDS Data'!$A$3:$AAD$1504,72,FALSE)=0/1/1900,"",VLOOKUP($A110,'8 Oct - LIVE LDS Data'!$A$3:$AAD$1504,72,FALSE))</f>
        <v>45320</v>
      </c>
      <c r="AH110" s="7565">
        <f>IF(VLOOKUP($A110,'8 Oct - LIVE LDS Data'!$A$3:$AAD$1504,73,FALSE)=0/1/1900,"",VLOOKUP($A110,'8 Oct - LIVE LDS Data'!$A$3:$AAD$1504,73,FALSE))</f>
        <v>45888</v>
      </c>
      <c r="AI110" s="7565" t="str">
        <f>IF(VLOOKUP($A110,'8 Oct - LIVE LDS Data'!$A$3:$AAD$1504,75,FALSE)=0/1/1900,"",VLOOKUP($A110,'8 Oct - LIVE LDS Data'!$A$3:$AAD$1504,75,FALSE))</f>
        <v/>
      </c>
      <c r="AJ110" s="7565">
        <f>IF(VLOOKUP($A110,'8 Oct - LIVE LDS Data'!$A$3:$AAD$1504,76,FALSE)=0/1/1900,"",VLOOKUP($A110,'8 Oct - LIVE LDS Data'!$A$3:$AAD$1504,76,FALSE))</f>
        <v>45888</v>
      </c>
    </row>
    <row r="111" spans="1:36" s="610" customFormat="1" ht="40" customHeight="1" x14ac:dyDescent="0.2">
      <c r="A111" s="7566" t="s">
        <v>1664</v>
      </c>
      <c r="B111" s="7566"/>
      <c r="C111" s="7566" t="s">
        <v>1665</v>
      </c>
      <c r="D111" s="7558" t="str">
        <f>IF(VLOOKUP($A111,'8 Oct - LIVE LDS Data'!$A$3:$AAD$1504,4,FALSE)=0/1/1900,"",VLOOKUP($A111,'8 Oct - LIVE LDS Data'!$A$3:$AAD$1504,4,FALSE))</f>
        <v>Hackney Local Plan</v>
      </c>
      <c r="E111" s="7559" t="str">
        <f>IF(VLOOKUP($A111,'8 Oct - LIVE LDS Data'!$A$3:$AAD$1504,8,FALSE)=0/1/1900,"",VLOOKUP($A111,'8 Oct - LIVE LDS Data'!$A$3:$AAD$1504,8,FALSE))</f>
        <v>N</v>
      </c>
      <c r="F111" s="7559" t="str">
        <f>IF(VLOOKUP($A111,'8 Oct - LIVE LDS Data'!$A$3:$AAD$1504,9,FALSE)=0/1/1900,"",VLOOKUP($A111,'8 Oct - LIVE LDS Data'!$A$3:$AAD$1504,9,FALSE))</f>
        <v>N</v>
      </c>
      <c r="G111" s="7560">
        <f>IF(VLOOKUP($A111,'8 Oct - LIVE LDS Data'!$A$3:$AAD$1504,10,FALSE)=0/1/1900,"",VLOOKUP($A111,'8 Oct - LIVE LDS Data'!$A$3:$AAD$1504,10,FALSE))</f>
        <v>44034</v>
      </c>
      <c r="H111" s="7314" t="str">
        <f>IF(VLOOKUP($A111,'8 Oct - LIVE LDS Data'!$A$3:$AAD$1504,79,FALSE)=0/1/1900,"",VLOOKUP($A111,'8 Oct - LIVE LDS Data'!$A$3:$AAD$1504,79,FALSE))</f>
        <v>new plan to be prepared under new system</v>
      </c>
      <c r="I111" s="7561">
        <f>IF(VLOOKUP($A111,'8 Oct - LIVE LDS Data'!$A$3:$AAD$1504,30,FALSE)=0/1/1900,"",VLOOKUP($A111,'8 Oct - LIVE LDS Data'!$A$3:$AAD$1504,30,FALSE))</f>
        <v>45717</v>
      </c>
      <c r="J111" s="7562" t="str">
        <f>IF(VLOOKUP($A111,'8 Oct - LIVE LDS Data'!$A$3:$AAD$1504,33,FALSE)=0/1/1900,"",VLOOKUP($A111,'8 Oct - LIVE LDS Data'!$A$3:$AAD$1504,33,FALSE))</f>
        <v/>
      </c>
      <c r="K111" s="7562" t="str">
        <f>IF(VLOOKUP($A111,'8 Oct - LIVE LDS Data'!$A$3:$AAD$1504,34,FALSE)=0/1/1900,"",VLOOKUP($A111,'8 Oct - LIVE LDS Data'!$A$3:$AAD$1504,34,FALSE))</f>
        <v/>
      </c>
      <c r="L111" s="7562" t="str">
        <f>IF(VLOOKUP($A111,'8 Oct - LIVE LDS Data'!$A$3:$AAD$1504,40,FALSE)=0/1/1900,"",VLOOKUP($A111,'8 Oct - LIVE LDS Data'!$A$3:$AAD$1504,40,FALSE))</f>
        <v/>
      </c>
      <c r="M111" s="7562" t="str">
        <f>IF(VLOOKUP($A111,'8 Oct - LIVE LDS Data'!$A$3:$AAD$1504,41,FALSE)=0/1/1900,"",VLOOKUP($A111,'8 Oct - LIVE LDS Data'!$A$3:$AAD$1504,41,FALSE))</f>
        <v/>
      </c>
      <c r="N111" s="7562" t="str">
        <f>IF(VLOOKUP($A111,'8 Oct - LIVE LDS Data'!$A$3:$AAD$1504,47,FALSE)=0/1/1900,"",VLOOKUP($A111,'8 Oct - LIVE LDS Data'!$A$3:$AAD$1504,47,FALSE))</f>
        <v/>
      </c>
      <c r="O111" s="7562" t="str">
        <f>IF(VLOOKUP($A111,'8 Oct - LIVE LDS Data'!$A$3:$AAD$1504,48,FALSE)=0/1/1900,"",VLOOKUP($A111,'8 Oct - LIVE LDS Data'!$A$3:$AAD$1504,48,FALSE))</f>
        <v/>
      </c>
      <c r="P111" s="7562" t="str">
        <f>IF(VLOOKUP($A111,'8 Oct - LIVE LDS Data'!$A$3:$AAD$1504,54,FALSE)=0/1/1900,"",VLOOKUP($A111,'8 Oct - LIVE LDS Data'!$A$3:$AAD$1504,54,FALSE))</f>
        <v/>
      </c>
      <c r="Q111" s="7562" t="str">
        <f>IF(VLOOKUP($A111,'8 Oct - LIVE LDS Data'!$A$3:$AAD$1504,55,FALSE)=0/1/1900,"",VLOOKUP($A111,'8 Oct - LIVE LDS Data'!$A$3:$AAD$1504,55,FALSE))</f>
        <v/>
      </c>
      <c r="R111" s="7562">
        <f>IF(VLOOKUP($A111,'8 Oct - LIVE LDS Data'!$A$3:$AAD$1504,60,FALSE)=0/1/1900,"",VLOOKUP($A111,'8 Oct - LIVE LDS Data'!$A$3:$AAD$1504,60,FALSE))</f>
        <v>46569</v>
      </c>
      <c r="S111" s="7562" t="str">
        <f>IF(VLOOKUP($A111,'8 Oct - LIVE LDS Data'!$A$3:$AAD$1504,61,FALSE)=0/1/1900,"",VLOOKUP($A111,'8 Oct - LIVE LDS Data'!$A$3:$AAD$1504,61,FALSE))</f>
        <v/>
      </c>
      <c r="T111" s="7562">
        <f>IF(VLOOKUP($A111,'8 Oct - LIVE LDS Data'!$A$3:$AAD$1504,63,FALSE)=0/1/1900,"",VLOOKUP($A111,'8 Oct - LIVE LDS Data'!$A$3:$AAD$1504,63,FALSE))</f>
        <v>46753</v>
      </c>
      <c r="U111" s="7562" t="str">
        <f>IF(VLOOKUP($A111,'8 Oct - LIVE LDS Data'!$A$3:$AAD$1504,64,FALSE)=0/1/1900,"",VLOOKUP($A111,'8 Oct - LIVE LDS Data'!$A$3:$AAD$1504,64,FALSE))</f>
        <v/>
      </c>
      <c r="V111" s="7562" t="s">
        <v>90</v>
      </c>
      <c r="W111" s="7562" t="s">
        <v>226</v>
      </c>
      <c r="X111" s="7564"/>
      <c r="Y111" s="7562"/>
      <c r="Z111" s="7562"/>
      <c r="AA111" s="7562"/>
      <c r="AB111" s="7562"/>
      <c r="AC111" s="7562"/>
      <c r="AD111" s="7562"/>
      <c r="AE111" s="7562"/>
      <c r="AF111" s="7562"/>
      <c r="AG111" s="7565">
        <f>IF(VLOOKUP($A111,'8 Oct - LIVE LDS Data'!$A$3:$AAD$1504,72,FALSE)=0/1/1900,"",VLOOKUP($A111,'8 Oct - LIVE LDS Data'!$A$3:$AAD$1504,72,FALSE))</f>
        <v>45320</v>
      </c>
      <c r="AH111" s="7565">
        <f>IF(VLOOKUP($A111,'8 Oct - LIVE LDS Data'!$A$3:$AAD$1504,73,FALSE)=0/1/1900,"",VLOOKUP($A111,'8 Oct - LIVE LDS Data'!$A$3:$AAD$1504,73,FALSE))</f>
        <v>45856</v>
      </c>
      <c r="AI111" s="7565" t="str">
        <f>IF(VLOOKUP($A111,'8 Oct - LIVE LDS Data'!$A$3:$AAD$1504,75,FALSE)=0/1/1900,"",VLOOKUP($A111,'8 Oct - LIVE LDS Data'!$A$3:$AAD$1504,75,FALSE))</f>
        <v/>
      </c>
      <c r="AJ111" s="7565">
        <f>IF(VLOOKUP($A111,'8 Oct - LIVE LDS Data'!$A$3:$AAD$1504,76,FALSE)=0/1/1900,"",VLOOKUP($A111,'8 Oct - LIVE LDS Data'!$A$3:$AAD$1504,76,FALSE))</f>
        <v>45856</v>
      </c>
    </row>
    <row r="112" spans="1:36" s="610" customFormat="1" ht="40" customHeight="1" x14ac:dyDescent="0.2">
      <c r="A112" s="7566" t="s">
        <v>1674</v>
      </c>
      <c r="B112" s="7566"/>
      <c r="C112" s="7566" t="s">
        <v>1675</v>
      </c>
      <c r="D112" s="7558" t="str">
        <f>IF(VLOOKUP($A112,'8 Oct - LIVE LDS Data'!$A$3:$AAD$1504,4,FALSE)=0/1/1900,"",VLOOKUP($A112,'8 Oct - LIVE LDS Data'!$A$3:$AAD$1504,4,FALSE))</f>
        <v>none</v>
      </c>
      <c r="E112" s="7559" t="str">
        <f>IF(VLOOKUP($A112,'8 Oct - LIVE LDS Data'!$A$3:$AAD$1504,8,FALSE)=0/1/1900,"",VLOOKUP($A112,'8 Oct - LIVE LDS Data'!$A$3:$AAD$1504,8,FALSE))</f>
        <v>N</v>
      </c>
      <c r="F112" s="7559" t="str">
        <f>IF(VLOOKUP($A112,'8 Oct - LIVE LDS Data'!$A$3:$AAD$1504,9,FALSE)=0/1/1900,"",VLOOKUP($A112,'8 Oct - LIVE LDS Data'!$A$3:$AAD$1504,9,FALSE))</f>
        <v>N</v>
      </c>
      <c r="G112" s="7560">
        <f>IF(VLOOKUP($A112,'8 Oct - LIVE LDS Data'!$A$3:$AAD$1504,10,FALSE)=0/1/1900,"",VLOOKUP($A112,'8 Oct - LIVE LDS Data'!$A$3:$AAD$1504,10,FALSE))</f>
        <v>44622</v>
      </c>
      <c r="H112" s="7314" t="str">
        <f>IF(VLOOKUP($A112,'8 Oct - LIVE LDS Data'!$A$3:$AAD$1504,79,FALSE)=0/1/1900,"",VLOOKUP($A112,'8 Oct - LIVE LDS Data'!$A$3:$AAD$1504,79,FALSE))</f>
        <v>no work on an emerging plan
[adopted Mar-2022]</v>
      </c>
      <c r="I112" s="7561">
        <f>IF(VLOOKUP($A112,'8 Oct - LIVE LDS Data'!$A$3:$AAD$1504,30,FALSE)=0/1/1900,"",VLOOKUP($A112,'8 Oct - LIVE LDS Data'!$A$3:$AAD$1504,30,FALSE))</f>
        <v>45717</v>
      </c>
      <c r="J112" s="7562" t="str">
        <f>IF(VLOOKUP($A112,'8 Oct - LIVE LDS Data'!$A$3:$AAD$1504,33,FALSE)=0/1/1900,"",VLOOKUP($A112,'8 Oct - LIVE LDS Data'!$A$3:$AAD$1504,33,FALSE))</f>
        <v/>
      </c>
      <c r="K112" s="7562" t="str">
        <f>IF(VLOOKUP($A112,'8 Oct - LIVE LDS Data'!$A$3:$AAD$1504,34,FALSE)=0/1/1900,"",VLOOKUP($A112,'8 Oct - LIVE LDS Data'!$A$3:$AAD$1504,34,FALSE))</f>
        <v/>
      </c>
      <c r="L112" s="7562" t="str">
        <f>IF(VLOOKUP($A112,'8 Oct - LIVE LDS Data'!$A$3:$AAD$1504,40,FALSE)=0/1/1900,"",VLOOKUP($A112,'8 Oct - LIVE LDS Data'!$A$3:$AAD$1504,40,FALSE))</f>
        <v/>
      </c>
      <c r="M112" s="7562" t="str">
        <f>IF(VLOOKUP($A112,'8 Oct - LIVE LDS Data'!$A$3:$AAD$1504,41,FALSE)=0/1/1900,"",VLOOKUP($A112,'8 Oct - LIVE LDS Data'!$A$3:$AAD$1504,41,FALSE))</f>
        <v/>
      </c>
      <c r="N112" s="7562" t="str">
        <f>IF(VLOOKUP($A112,'8 Oct - LIVE LDS Data'!$A$3:$AAD$1504,47,FALSE)=0/1/1900,"",VLOOKUP($A112,'8 Oct - LIVE LDS Data'!$A$3:$AAD$1504,47,FALSE))</f>
        <v/>
      </c>
      <c r="O112" s="7562" t="str">
        <f>IF(VLOOKUP($A112,'8 Oct - LIVE LDS Data'!$A$3:$AAD$1504,48,FALSE)=0/1/1900,"",VLOOKUP($A112,'8 Oct - LIVE LDS Data'!$A$3:$AAD$1504,48,FALSE))</f>
        <v/>
      </c>
      <c r="P112" s="7562" t="str">
        <f>IF(VLOOKUP($A112,'8 Oct - LIVE LDS Data'!$A$3:$AAD$1504,54,FALSE)=0/1/1900,"",VLOOKUP($A112,'8 Oct - LIVE LDS Data'!$A$3:$AAD$1504,54,FALSE))</f>
        <v/>
      </c>
      <c r="Q112" s="7562" t="str">
        <f>IF(VLOOKUP($A112,'8 Oct - LIVE LDS Data'!$A$3:$AAD$1504,55,FALSE)=0/1/1900,"",VLOOKUP($A112,'8 Oct - LIVE LDS Data'!$A$3:$AAD$1504,55,FALSE))</f>
        <v/>
      </c>
      <c r="R112" s="7562" t="str">
        <f>IF(VLOOKUP($A112,'8 Oct - LIVE LDS Data'!$A$3:$AAD$1504,60,FALSE)=0/1/1900,"",VLOOKUP($A112,'8 Oct - LIVE LDS Data'!$A$3:$AAD$1504,60,FALSE))</f>
        <v/>
      </c>
      <c r="S112" s="7562" t="str">
        <f>IF(VLOOKUP($A112,'8 Oct - LIVE LDS Data'!$A$3:$AAD$1504,61,FALSE)=0/1/1900,"",VLOOKUP($A112,'8 Oct - LIVE LDS Data'!$A$3:$AAD$1504,61,FALSE))</f>
        <v/>
      </c>
      <c r="T112" s="7562" t="str">
        <f>IF(VLOOKUP($A112,'8 Oct - LIVE LDS Data'!$A$3:$AAD$1504,63,FALSE)=0/1/1900,"",VLOOKUP($A112,'8 Oct - LIVE LDS Data'!$A$3:$AAD$1504,63,FALSE))</f>
        <v/>
      </c>
      <c r="U112" s="7562" t="str">
        <f>IF(VLOOKUP($A112,'8 Oct - LIVE LDS Data'!$A$3:$AAD$1504,64,FALSE)=0/1/1900,"",VLOOKUP($A112,'8 Oct - LIVE LDS Data'!$A$3:$AAD$1504,64,FALSE))</f>
        <v/>
      </c>
      <c r="V112" s="7562" t="s">
        <v>90</v>
      </c>
      <c r="W112" s="7562" t="s">
        <v>226</v>
      </c>
      <c r="X112" s="7564"/>
      <c r="Y112" s="7562"/>
      <c r="Z112" s="7562"/>
      <c r="AA112" s="7562"/>
      <c r="AB112" s="7562"/>
      <c r="AC112" s="7562"/>
      <c r="AD112" s="7562"/>
      <c r="AE112" s="7562"/>
      <c r="AF112" s="7562"/>
      <c r="AG112" s="7565">
        <f>IF(VLOOKUP($A112,'8 Oct - LIVE LDS Data'!$A$3:$AAD$1504,72,FALSE)=0/1/1900,"",VLOOKUP($A112,'8 Oct - LIVE LDS Data'!$A$3:$AAD$1504,72,FALSE))</f>
        <v>45635</v>
      </c>
      <c r="AH112" s="7565">
        <f>IF(VLOOKUP($A112,'8 Oct - LIVE LDS Data'!$A$3:$AAD$1504,73,FALSE)=0/1/1900,"",VLOOKUP($A112,'8 Oct - LIVE LDS Data'!$A$3:$AAD$1504,73,FALSE))</f>
        <v>45882</v>
      </c>
      <c r="AI112" s="7565" t="str">
        <f>IF(VLOOKUP($A112,'8 Oct - LIVE LDS Data'!$A$3:$AAD$1504,75,FALSE)=0/1/1900,"",VLOOKUP($A112,'8 Oct - LIVE LDS Data'!$A$3:$AAD$1504,75,FALSE))</f>
        <v/>
      </c>
      <c r="AJ112" s="7565" t="str">
        <f>IF(VLOOKUP($A112,'8 Oct - LIVE LDS Data'!$A$3:$AAD$1504,76,FALSE)=0/1/1900,"",VLOOKUP($A112,'8 Oct - LIVE LDS Data'!$A$3:$AAD$1504,76,FALSE))</f>
        <v/>
      </c>
    </row>
    <row r="113" spans="1:36" s="610" customFormat="1" ht="40" customHeight="1" x14ac:dyDescent="0.2">
      <c r="A113" s="2855" t="s">
        <v>1683</v>
      </c>
      <c r="B113" s="2855"/>
      <c r="C113" s="2855" t="s">
        <v>1684</v>
      </c>
      <c r="D113" s="7558" t="str">
        <f>IF(VLOOKUP($A113,'8 Oct - LIVE LDS Data'!$A$3:$AAD$1504,4,FALSE)=0/1/1900,"",VLOOKUP($A113,'8 Oct - LIVE LDS Data'!$A$3:$AAD$1504,4,FALSE))</f>
        <v>Local Plan 2024-2027</v>
      </c>
      <c r="E113" s="7559" t="str">
        <f>IF(VLOOKUP($A113,'8 Oct - LIVE LDS Data'!$A$3:$AAD$1504,8,FALSE)=0/1/1900,"",VLOOKUP($A113,'8 Oct - LIVE LDS Data'!$A$3:$AAD$1504,8,FALSE))</f>
        <v>N</v>
      </c>
      <c r="F113" s="7559" t="str">
        <f>IF(VLOOKUP($A113,'8 Oct - LIVE LDS Data'!$A$3:$AAD$1504,9,FALSE)=0/1/1900,"",VLOOKUP($A113,'8 Oct - LIVE LDS Data'!$A$3:$AAD$1504,9,FALSE))</f>
        <v>N</v>
      </c>
      <c r="G113" s="7560">
        <f>IF(VLOOKUP($A113,'8 Oct - LIVE LDS Data'!$A$3:$AAD$1504,10,FALSE)=0/1/1900,"",VLOOKUP($A113,'8 Oct - LIVE LDS Data'!$A$3:$AAD$1504,10,FALSE))</f>
        <v>43159</v>
      </c>
      <c r="H113" s="7314" t="str">
        <f>IF(VLOOKUP($A113,'8 Oct - LIVE LDS Data'!$A$3:$AAD$1504,79,FALSE)=0/1/1900,"",VLOOKUP($A113,'8 Oct - LIVE LDS Data'!$A$3:$AAD$1504,79,FALSE))</f>
        <v>Reg 18 yet to start</v>
      </c>
      <c r="I113" s="7561">
        <f>IF(VLOOKUP($A113,'8 Oct - LIVE LDS Data'!$A$3:$AAD$1504,30,FALSE)=0/1/1900,"",VLOOKUP($A113,'8 Oct - LIVE LDS Data'!$A$3:$AAD$1504,30,FALSE))</f>
        <v>45566</v>
      </c>
      <c r="J113" s="7562">
        <f>IF(VLOOKUP($A113,'8 Oct - LIVE LDS Data'!$A$3:$AAD$1504,33,FALSE)=0/1/1900,"",VLOOKUP($A113,'8 Oct - LIVE LDS Data'!$A$3:$AAD$1504,33,FALSE))</f>
        <v>45778</v>
      </c>
      <c r="K113" s="7562" t="str">
        <f>IF(VLOOKUP($A113,'8 Oct - LIVE LDS Data'!$A$3:$AAD$1504,34,FALSE)=0/1/1900,"",VLOOKUP($A113,'8 Oct - LIVE LDS Data'!$A$3:$AAD$1504,34,FALSE))</f>
        <v/>
      </c>
      <c r="L113" s="7562" t="str">
        <f>IF(VLOOKUP($A113,'8 Oct - LIVE LDS Data'!$A$3:$AAD$1504,40,FALSE)=0/1/1900,"",VLOOKUP($A113,'8 Oct - LIVE LDS Data'!$A$3:$AAD$1504,40,FALSE))</f>
        <v/>
      </c>
      <c r="M113" s="7562" t="str">
        <f>IF(VLOOKUP($A113,'8 Oct - LIVE LDS Data'!$A$3:$AAD$1504,41,FALSE)=0/1/1900,"",VLOOKUP($A113,'8 Oct - LIVE LDS Data'!$A$3:$AAD$1504,41,FALSE))</f>
        <v/>
      </c>
      <c r="N113" s="7562" t="str">
        <f>IF(VLOOKUP($A113,'8 Oct - LIVE LDS Data'!$A$3:$AAD$1504,47,FALSE)=0/1/1900,"",VLOOKUP($A113,'8 Oct - LIVE LDS Data'!$A$3:$AAD$1504,47,FALSE))</f>
        <v/>
      </c>
      <c r="O113" s="7562" t="str">
        <f>IF(VLOOKUP($A113,'8 Oct - LIVE LDS Data'!$A$3:$AAD$1504,48,FALSE)=0/1/1900,"",VLOOKUP($A113,'8 Oct - LIVE LDS Data'!$A$3:$AAD$1504,48,FALSE))</f>
        <v/>
      </c>
      <c r="P113" s="7562" t="str">
        <f>IF(VLOOKUP($A113,'8 Oct - LIVE LDS Data'!$A$3:$AAD$1504,54,FALSE)=0/1/1900,"",VLOOKUP($A113,'8 Oct - LIVE LDS Data'!$A$3:$AAD$1504,54,FALSE))</f>
        <v/>
      </c>
      <c r="Q113" s="7562" t="str">
        <f>IF(VLOOKUP($A113,'8 Oct - LIVE LDS Data'!$A$3:$AAD$1504,55,FALSE)=0/1/1900,"",VLOOKUP($A113,'8 Oct - LIVE LDS Data'!$A$3:$AAD$1504,55,FALSE))</f>
        <v/>
      </c>
      <c r="R113" s="7562">
        <f>IF(VLOOKUP($A113,'8 Oct - LIVE LDS Data'!$A$3:$AAD$1504,60,FALSE)=0/1/1900,"",VLOOKUP($A113,'8 Oct - LIVE LDS Data'!$A$3:$AAD$1504,60,FALSE))</f>
        <v>46023</v>
      </c>
      <c r="S113" s="7562"/>
      <c r="T113" s="7562">
        <f>IF(VLOOKUP($A113,'8 Oct - LIVE LDS Data'!$A$3:$AAD$1504,63,FALSE)=0/1/1900,"",VLOOKUP($A113,'8 Oct - LIVE LDS Data'!$A$3:$AAD$1504,63,FALSE))</f>
        <v>46174</v>
      </c>
      <c r="U113" s="7562" t="str">
        <f>IF(VLOOKUP($A113,'8 Oct - LIVE LDS Data'!$A$3:$AAD$1504,64,FALSE)=0/1/1900,"",VLOOKUP($A113,'8 Oct - LIVE LDS Data'!$A$3:$AAD$1504,64,FALSE))</f>
        <v/>
      </c>
      <c r="V113" s="7562" t="s">
        <v>3757</v>
      </c>
      <c r="W113" s="7562" t="s">
        <v>226</v>
      </c>
      <c r="X113" s="7564"/>
      <c r="Y113" s="7562"/>
      <c r="Z113" s="7562"/>
      <c r="AA113" s="7562"/>
      <c r="AB113" s="7562"/>
      <c r="AC113" s="7562"/>
      <c r="AD113" s="7562"/>
      <c r="AE113" s="7562"/>
      <c r="AF113" s="7562"/>
      <c r="AG113" s="7565">
        <f>IF(VLOOKUP($A113,'8 Oct - LIVE LDS Data'!$A$3:$AAD$1504,72,FALSE)=0/1/1900,"",VLOOKUP($A113,'8 Oct - LIVE LDS Data'!$A$3:$AAD$1504,72,FALSE))</f>
        <v>45936</v>
      </c>
      <c r="AH113" s="7565">
        <f>IF(VLOOKUP($A113,'8 Oct - LIVE LDS Data'!$A$3:$AAD$1504,73,FALSE)=0/1/1900,"",VLOOKUP($A113,'8 Oct - LIVE LDS Data'!$A$3:$AAD$1504,73,FALSE))</f>
        <v>45594</v>
      </c>
      <c r="AI113" s="7565">
        <f>IF(VLOOKUP($A113,'8 Oct - LIVE LDS Data'!$A$3:$AAD$1504,75,FALSE)=0/1/1900,"",VLOOKUP($A113,'8 Oct - LIVE LDS Data'!$A$3:$AAD$1504,75,FALSE))</f>
        <v>45936</v>
      </c>
      <c r="AJ113" s="7565">
        <f>IF(VLOOKUP($A113,'8 Oct - LIVE LDS Data'!$A$3:$AAD$1504,76,FALSE)=0/1/1900,"",VLOOKUP($A113,'8 Oct - LIVE LDS Data'!$A$3:$AAD$1504,76,FALSE))</f>
        <v>45686</v>
      </c>
    </row>
    <row r="114" spans="1:36" s="610" customFormat="1" ht="40" customHeight="1" x14ac:dyDescent="0.2">
      <c r="A114" s="2855" t="s">
        <v>1693</v>
      </c>
      <c r="B114" s="2855"/>
      <c r="C114" s="2855" t="s">
        <v>1694</v>
      </c>
      <c r="D114" s="7558" t="str">
        <f>IF(VLOOKUP($A114,'8 Oct - LIVE LDS Data'!$A$3:$AAD$1504,4,FALSE)=0/1/1900,"",VLOOKUP($A114,'8 Oct - LIVE LDS Data'!$A$3:$AAD$1504,4,FALSE))</f>
        <v xml:space="preserve">New Local Plan </v>
      </c>
      <c r="E114" s="7559" t="str">
        <f>IF(VLOOKUP($A114,'8 Oct - LIVE LDS Data'!$A$3:$AAD$1504,8,FALSE)=0/1/1900,"",VLOOKUP($A114,'8 Oct - LIVE LDS Data'!$A$3:$AAD$1504,8,FALSE))</f>
        <v>N</v>
      </c>
      <c r="F114" s="7559" t="str">
        <f>IF(VLOOKUP($A114,'8 Oct - LIVE LDS Data'!$A$3:$AAD$1504,9,FALSE)=0/1/1900,"",VLOOKUP($A114,'8 Oct - LIVE LDS Data'!$A$3:$AAD$1504,9,FALSE))</f>
        <v>N</v>
      </c>
      <c r="G114" s="7560">
        <f>IF(VLOOKUP($A114,'8 Oct - LIVE LDS Data'!$A$3:$AAD$1504,10,FALSE)=0/1/1900,"",VLOOKUP($A114,'8 Oct - LIVE LDS Data'!$A$3:$AAD$1504,10,FALSE))</f>
        <v>43585</v>
      </c>
      <c r="H114" s="7314" t="str">
        <f>IF(VLOOKUP($A114,'8 Oct - LIVE LDS Data'!$A$3:$AAD$1504,79,FALSE)=0/1/1900,"",VLOOKUP($A114,'8 Oct - LIVE LDS Data'!$A$3:$AAD$1504,79,FALSE))</f>
        <v>Published</v>
      </c>
      <c r="I114" s="7561">
        <f>IF(VLOOKUP($A114,'8 Oct - LIVE LDS Data'!$A$3:$AAD$1504,30,FALSE)=0/1/1900,"",VLOOKUP($A114,'8 Oct - LIVE LDS Data'!$A$3:$AAD$1504,30,FALSE))</f>
        <v>45689</v>
      </c>
      <c r="J114" s="7562">
        <f>IF(VLOOKUP($A114,'8 Oct - LIVE LDS Data'!$A$3:$AAD$1504,33,FALSE)=0/1/1900,"",VLOOKUP($A114,'8 Oct - LIVE LDS Data'!$A$3:$AAD$1504,33,FALSE))</f>
        <v>45170</v>
      </c>
      <c r="K114" s="7562">
        <f>IF(VLOOKUP($A114,'8 Oct - LIVE LDS Data'!$A$3:$AAD$1504,34,FALSE)=0/1/1900,"",VLOOKUP($A114,'8 Oct - LIVE LDS Data'!$A$3:$AAD$1504,34,FALSE))</f>
        <v>45307</v>
      </c>
      <c r="L114" s="7562" t="str">
        <f>IF(VLOOKUP($A114,'8 Oct - LIVE LDS Data'!$A$3:$AAD$1504,40,FALSE)=0/1/1900,"",VLOOKUP($A114,'8 Oct - LIVE LDS Data'!$A$3:$AAD$1504,40,FALSE))</f>
        <v/>
      </c>
      <c r="M114" s="7562" t="str">
        <f>IF(VLOOKUP($A114,'8 Oct - LIVE LDS Data'!$A$3:$AAD$1504,41,FALSE)=0/1/1900,"",VLOOKUP($A114,'8 Oct - LIVE LDS Data'!$A$3:$AAD$1504,41,FALSE))</f>
        <v/>
      </c>
      <c r="N114" s="7562" t="str">
        <f>IF(VLOOKUP($A114,'8 Oct - LIVE LDS Data'!$A$3:$AAD$1504,47,FALSE)=0/1/1900,"",VLOOKUP($A114,'8 Oct - LIVE LDS Data'!$A$3:$AAD$1504,47,FALSE))</f>
        <v/>
      </c>
      <c r="O114" s="7562" t="str">
        <f>IF(VLOOKUP($A114,'8 Oct - LIVE LDS Data'!$A$3:$AAD$1504,48,FALSE)=0/1/1900,"",VLOOKUP($A114,'8 Oct - LIVE LDS Data'!$A$3:$AAD$1504,48,FALSE))</f>
        <v/>
      </c>
      <c r="P114" s="7562" t="str">
        <f>IF(VLOOKUP($A114,'8 Oct - LIVE LDS Data'!$A$3:$AAD$1504,54,FALSE)=0/1/1900,"",VLOOKUP($A114,'8 Oct - LIVE LDS Data'!$A$3:$AAD$1504,54,FALSE))</f>
        <v/>
      </c>
      <c r="Q114" s="7562" t="str">
        <f>IF(VLOOKUP($A114,'8 Oct - LIVE LDS Data'!$A$3:$AAD$1504,55,FALSE)=0/1/1900,"",VLOOKUP($A114,'8 Oct - LIVE LDS Data'!$A$3:$AAD$1504,55,FALSE))</f>
        <v/>
      </c>
      <c r="R114" s="7562">
        <f>IF(VLOOKUP($A114,'8 Oct - LIVE LDS Data'!$A$3:$AAD$1504,60,FALSE)=0/1/1900,"",VLOOKUP($A114,'8 Oct - LIVE LDS Data'!$A$3:$AAD$1504,60,FALSE))</f>
        <v>45658</v>
      </c>
      <c r="S114" s="7562">
        <f>IF(VLOOKUP($A114,'8 Oct - LIVE LDS Data'!$A$3:$AAD$1504,61,FALSE)=0/1/1900,"",VLOOKUP($A114,'8 Oct - LIVE LDS Data'!$A$3:$AAD$1504,61,FALSE))</f>
        <v>45717</v>
      </c>
      <c r="T114" s="7562">
        <f>IF(VLOOKUP($A114,'8 Oct - LIVE LDS Data'!$A$3:$AAD$1504,63,FALSE)=0/1/1900,"",VLOOKUP($A114,'8 Oct - LIVE LDS Data'!$A$3:$AAD$1504,63,FALSE))</f>
        <v>45901</v>
      </c>
      <c r="U114" s="7562" t="str">
        <f>IF(VLOOKUP($A114,'8 Oct - LIVE LDS Data'!$A$3:$AAD$1504,64,FALSE)=0/1/1900,"",VLOOKUP($A114,'8 Oct - LIVE LDS Data'!$A$3:$AAD$1504,64,FALSE))</f>
        <v/>
      </c>
      <c r="V114" s="7562" t="s">
        <v>3757</v>
      </c>
      <c r="W114" s="7562" t="s">
        <v>3757</v>
      </c>
      <c r="X114" s="7564"/>
      <c r="Y114" s="7562"/>
      <c r="Z114" s="7562"/>
      <c r="AA114" s="7562"/>
      <c r="AB114" s="7562"/>
      <c r="AC114" s="7562"/>
      <c r="AD114" s="7562"/>
      <c r="AE114" s="7562"/>
      <c r="AF114" s="7562"/>
      <c r="AG114" s="7565">
        <f>IF(VLOOKUP($A114,'8 Oct - LIVE LDS Data'!$A$3:$AAD$1504,72,FALSE)=0/1/1900,"",VLOOKUP($A114,'8 Oct - LIVE LDS Data'!$A$3:$AAD$1504,72,FALSE))</f>
        <v>45665</v>
      </c>
      <c r="AH114" s="7565">
        <f>IF(VLOOKUP($A114,'8 Oct - LIVE LDS Data'!$A$3:$AAD$1504,73,FALSE)=0/1/1900,"",VLOOKUP($A114,'8 Oct - LIVE LDS Data'!$A$3:$AAD$1504,73,FALSE))</f>
        <v>45868</v>
      </c>
      <c r="AI114" s="7565" t="str">
        <f>IF(VLOOKUP($A114,'8 Oct - LIVE LDS Data'!$A$3:$AAD$1504,75,FALSE)=0/1/1900,"",VLOOKUP($A114,'8 Oct - LIVE LDS Data'!$A$3:$AAD$1504,75,FALSE))</f>
        <v/>
      </c>
      <c r="AJ114" s="7565">
        <f>IF(VLOOKUP($A114,'8 Oct - LIVE LDS Data'!$A$3:$AAD$1504,76,FALSE)=0/1/1900,"",VLOOKUP($A114,'8 Oct - LIVE LDS Data'!$A$3:$AAD$1504,76,FALSE))</f>
        <v>45868</v>
      </c>
    </row>
    <row r="115" spans="1:36" s="610" customFormat="1" ht="40" customHeight="1" x14ac:dyDescent="0.2">
      <c r="A115" s="2855" t="s">
        <v>1705</v>
      </c>
      <c r="B115" s="2855"/>
      <c r="C115" s="2855" t="s">
        <v>1706</v>
      </c>
      <c r="D115" s="7558" t="str">
        <f>IF(VLOOKUP($A115,'8 Oct - LIVE LDS Data'!$A$3:$AAD$1504,4,FALSE)=0/1/1900,"",VLOOKUP($A115,'8 Oct - LIVE LDS Data'!$A$3:$AAD$1504,4,FALSE))</f>
        <v xml:space="preserve">New Local Plan </v>
      </c>
      <c r="E115" s="7559" t="str">
        <f>IF(VLOOKUP($A115,'8 Oct - LIVE LDS Data'!$A$3:$AAD$1504,8,FALSE)=0/1/1900,"",VLOOKUP($A115,'8 Oct - LIVE LDS Data'!$A$3:$AAD$1504,8,FALSE))</f>
        <v>N</v>
      </c>
      <c r="F115" s="7559" t="str">
        <f>IF(VLOOKUP($A115,'8 Oct - LIVE LDS Data'!$A$3:$AAD$1504,9,FALSE)=0/1/1900,"",VLOOKUP($A115,'8 Oct - LIVE LDS Data'!$A$3:$AAD$1504,9,FALSE))</f>
        <v>N</v>
      </c>
      <c r="G115" s="7560">
        <f>IF(VLOOKUP($A115,'8 Oct - LIVE LDS Data'!$A$3:$AAD$1504,10,FALSE)=0/1/1900,"",VLOOKUP($A115,'8 Oct - LIVE LDS Data'!$A$3:$AAD$1504,10,FALSE))</f>
        <v>42940</v>
      </c>
      <c r="H115" s="7314" t="str">
        <f>IF(VLOOKUP($A115,'8 Oct - LIVE LDS Data'!$A$3:$AAD$1504,79,FALSE)=0/1/1900,"",VLOOKUP($A115,'8 Oct - LIVE LDS Data'!$A$3:$AAD$1504,79,FALSE))</f>
        <v>Reg 18 ongoing</v>
      </c>
      <c r="I115" s="7561">
        <f>IF(VLOOKUP($A115,'8 Oct - LIVE LDS Data'!$A$3:$AAD$1504,30,FALSE)=0/1/1900,"",VLOOKUP($A115,'8 Oct - LIVE LDS Data'!$A$3:$AAD$1504,30,FALSE))</f>
        <v>45717</v>
      </c>
      <c r="J115" s="7562">
        <f>IF(VLOOKUP($A115,'8 Oct - LIVE LDS Data'!$A$3:$AAD$1504,33,FALSE)=0/1/1900,"",VLOOKUP($A115,'8 Oct - LIVE LDS Data'!$A$3:$AAD$1504,33,FALSE))</f>
        <v>44136</v>
      </c>
      <c r="K115" s="7562">
        <f>IF(VLOOKUP($A115,'8 Oct - LIVE LDS Data'!$A$3:$AAD$1504,34,FALSE)=0/1/1900,"",VLOOKUP($A115,'8 Oct - LIVE LDS Data'!$A$3:$AAD$1504,34,FALSE))</f>
        <v>44141</v>
      </c>
      <c r="L115" s="7562">
        <f>IF(VLOOKUP($A115,'8 Oct - LIVE LDS Data'!$A$3:$AAD$1504,40,FALSE)=0/1/1900,"",VLOOKUP($A115,'8 Oct - LIVE LDS Data'!$A$3:$AAD$1504,40,FALSE))</f>
        <v>45839</v>
      </c>
      <c r="M115" s="7562">
        <f>IF(VLOOKUP($A115,'8 Oct - LIVE LDS Data'!$A$3:$AAD$1504,41,FALSE)=0/1/1900,"",VLOOKUP($A115,'8 Oct - LIVE LDS Data'!$A$3:$AAD$1504,41,FALSE))</f>
        <v>45839</v>
      </c>
      <c r="N115" s="7562" t="str">
        <f>IF(VLOOKUP($A115,'8 Oct - LIVE LDS Data'!$A$3:$AAD$1504,47,FALSE)=0/1/1900,"",VLOOKUP($A115,'8 Oct - LIVE LDS Data'!$A$3:$AAD$1504,47,FALSE))</f>
        <v/>
      </c>
      <c r="O115" s="7562" t="str">
        <f>IF(VLOOKUP($A115,'8 Oct - LIVE LDS Data'!$A$3:$AAD$1504,48,FALSE)=0/1/1900,"",VLOOKUP($A115,'8 Oct - LIVE LDS Data'!$A$3:$AAD$1504,48,FALSE))</f>
        <v/>
      </c>
      <c r="P115" s="7562" t="str">
        <f>IF(VLOOKUP($A115,'8 Oct - LIVE LDS Data'!$A$3:$AAD$1504,54,FALSE)=0/1/1900,"",VLOOKUP($A115,'8 Oct - LIVE LDS Data'!$A$3:$AAD$1504,54,FALSE))</f>
        <v/>
      </c>
      <c r="Q115" s="7562" t="str">
        <f>IF(VLOOKUP($A115,'8 Oct - LIVE LDS Data'!$A$3:$AAD$1504,55,FALSE)=0/1/1900,"",VLOOKUP($A115,'8 Oct - LIVE LDS Data'!$A$3:$AAD$1504,55,FALSE))</f>
        <v/>
      </c>
      <c r="R115" s="7562">
        <f>IF(VLOOKUP($A115,'8 Oct - LIVE LDS Data'!$A$3:$AAD$1504,60,FALSE)=0/1/1900,"",VLOOKUP($A115,'8 Oct - LIVE LDS Data'!$A$3:$AAD$1504,60,FALSE))</f>
        <v>46143</v>
      </c>
      <c r="S115" s="7562"/>
      <c r="T115" s="7562">
        <f>IF(VLOOKUP($A115,'8 Oct - LIVE LDS Data'!$A$3:$AAD$1504,63,FALSE)=0/1/1900,"",VLOOKUP($A115,'8 Oct - LIVE LDS Data'!$A$3:$AAD$1504,63,FALSE))</f>
        <v>46204</v>
      </c>
      <c r="U115" s="7562" t="str">
        <f>IF(VLOOKUP($A115,'8 Oct - LIVE LDS Data'!$A$3:$AAD$1504,64,FALSE)=0/1/1900,"",VLOOKUP($A115,'8 Oct - LIVE LDS Data'!$A$3:$AAD$1504,64,FALSE))</f>
        <v/>
      </c>
      <c r="V115" s="7562" t="s">
        <v>3757</v>
      </c>
      <c r="W115" s="7562" t="s">
        <v>90</v>
      </c>
      <c r="X115" s="7564"/>
      <c r="Y115" s="7562"/>
      <c r="Z115" s="7562"/>
      <c r="AA115" s="7562"/>
      <c r="AB115" s="7562"/>
      <c r="AC115" s="7562"/>
      <c r="AD115" s="7562"/>
      <c r="AE115" s="7562"/>
      <c r="AF115" s="7562"/>
      <c r="AG115" s="7565">
        <f>IF(VLOOKUP($A115,'8 Oct - LIVE LDS Data'!$A$3:$AAD$1504,72,FALSE)=0/1/1900,"",VLOOKUP($A115,'8 Oct - LIVE LDS Data'!$A$3:$AAD$1504,72,FALSE))</f>
        <v>45517</v>
      </c>
      <c r="AH115" s="7565">
        <f>IF(VLOOKUP($A115,'8 Oct - LIVE LDS Data'!$A$3:$AAD$1504,73,FALSE)=0/1/1900,"",VLOOKUP($A115,'8 Oct - LIVE LDS Data'!$A$3:$AAD$1504,73,FALSE))</f>
        <v>45855</v>
      </c>
      <c r="AI115" s="7565" t="str">
        <f>IF(VLOOKUP($A115,'8 Oct - LIVE LDS Data'!$A$3:$AAD$1504,75,FALSE)=0/1/1900,"",VLOOKUP($A115,'8 Oct - LIVE LDS Data'!$A$3:$AAD$1504,75,FALSE))</f>
        <v/>
      </c>
      <c r="AJ115" s="7565">
        <f>IF(VLOOKUP($A115,'8 Oct - LIVE LDS Data'!$A$3:$AAD$1504,76,FALSE)=0/1/1900,"",VLOOKUP($A115,'8 Oct - LIVE LDS Data'!$A$3:$AAD$1504,76,FALSE))</f>
        <v>45855</v>
      </c>
    </row>
    <row r="116" spans="1:36" s="610" customFormat="1" ht="40" customHeight="1" x14ac:dyDescent="0.2">
      <c r="A116" s="2855" t="s">
        <v>1716</v>
      </c>
      <c r="B116" s="2855"/>
      <c r="C116" s="2855" t="s">
        <v>1717</v>
      </c>
      <c r="D116" s="7558" t="str">
        <f>IF(VLOOKUP($A116,'8 Oct - LIVE LDS Data'!$A$3:$AAD$1504,4,FALSE)=0/1/1900,"",VLOOKUP($A116,'8 Oct - LIVE LDS Data'!$A$3:$AAD$1504,4,FALSE))</f>
        <v>Harlow Local Plan  (under new system)</v>
      </c>
      <c r="E116" s="7559" t="str">
        <f>IF(VLOOKUP($A116,'8 Oct - LIVE LDS Data'!$A$3:$AAD$1504,8,FALSE)=0/1/1900,"",VLOOKUP($A116,'8 Oct - LIVE LDS Data'!$A$3:$AAD$1504,8,FALSE))</f>
        <v>N</v>
      </c>
      <c r="F116" s="7559" t="str">
        <f>IF(VLOOKUP($A116,'8 Oct - LIVE LDS Data'!$A$3:$AAD$1504,9,FALSE)=0/1/1900,"",VLOOKUP($A116,'8 Oct - LIVE LDS Data'!$A$3:$AAD$1504,9,FALSE))</f>
        <v>N</v>
      </c>
      <c r="G116" s="7560">
        <f>IF(VLOOKUP($A116,'8 Oct - LIVE LDS Data'!$A$3:$AAD$1504,10,FALSE)=0/1/1900,"",VLOOKUP($A116,'8 Oct - LIVE LDS Data'!$A$3:$AAD$1504,10,FALSE))</f>
        <v>44175</v>
      </c>
      <c r="H116" s="7314" t="str">
        <f>IF(VLOOKUP($A116,'8 Oct - LIVE LDS Data'!$A$3:$AAD$1504,79,FALSE)=0/1/1900,"",VLOOKUP($A116,'8 Oct - LIVE LDS Data'!$A$3:$AAD$1504,79,FALSE))</f>
        <v>new plan to be prepared under new system</v>
      </c>
      <c r="I116" s="7561">
        <f>IF(VLOOKUP($A116,'8 Oct - LIVE LDS Data'!$A$3:$AAD$1504,30,FALSE)=0/1/1900,"",VLOOKUP($A116,'8 Oct - LIVE LDS Data'!$A$3:$AAD$1504,30,FALSE))</f>
        <v>45717</v>
      </c>
      <c r="J116" s="7562">
        <f>IF(VLOOKUP($A116,'8 Oct - LIVE LDS Data'!$A$3:$AAD$1504,33,FALSE)=0/1/1900,"",VLOOKUP($A116,'8 Oct - LIVE LDS Data'!$A$3:$AAD$1504,33,FALSE))</f>
        <v>46296</v>
      </c>
      <c r="K116" s="7562" t="str">
        <f>IF(VLOOKUP($A116,'8 Oct - LIVE LDS Data'!$A$3:$AAD$1504,34,FALSE)=0/1/1900,"",VLOOKUP($A116,'8 Oct - LIVE LDS Data'!$A$3:$AAD$1504,34,FALSE))</f>
        <v/>
      </c>
      <c r="L116" s="7562" t="str">
        <f>IF(VLOOKUP($A116,'8 Oct - LIVE LDS Data'!$A$3:$AAD$1504,40,FALSE)=0/1/1900,"",VLOOKUP($A116,'8 Oct - LIVE LDS Data'!$A$3:$AAD$1504,40,FALSE))</f>
        <v/>
      </c>
      <c r="M116" s="7562" t="str">
        <f>IF(VLOOKUP($A116,'8 Oct - LIVE LDS Data'!$A$3:$AAD$1504,41,FALSE)=0/1/1900,"",VLOOKUP($A116,'8 Oct - LIVE LDS Data'!$A$3:$AAD$1504,41,FALSE))</f>
        <v/>
      </c>
      <c r="N116" s="7562" t="str">
        <f>IF(VLOOKUP($A116,'8 Oct - LIVE LDS Data'!$A$3:$AAD$1504,47,FALSE)=0/1/1900,"",VLOOKUP($A116,'8 Oct - LIVE LDS Data'!$A$3:$AAD$1504,47,FALSE))</f>
        <v/>
      </c>
      <c r="O116" s="7562" t="str">
        <f>IF(VLOOKUP($A116,'8 Oct - LIVE LDS Data'!$A$3:$AAD$1504,48,FALSE)=0/1/1900,"",VLOOKUP($A116,'8 Oct - LIVE LDS Data'!$A$3:$AAD$1504,48,FALSE))</f>
        <v/>
      </c>
      <c r="P116" s="7562" t="str">
        <f>IF(VLOOKUP($A116,'8 Oct - LIVE LDS Data'!$A$3:$AAD$1504,54,FALSE)=0/1/1900,"",VLOOKUP($A116,'8 Oct - LIVE LDS Data'!$A$3:$AAD$1504,54,FALSE))</f>
        <v/>
      </c>
      <c r="Q116" s="7562" t="str">
        <f>IF(VLOOKUP($A116,'8 Oct - LIVE LDS Data'!$A$3:$AAD$1504,55,FALSE)=0/1/1900,"",VLOOKUP($A116,'8 Oct - LIVE LDS Data'!$A$3:$AAD$1504,55,FALSE))</f>
        <v/>
      </c>
      <c r="R116" s="7562">
        <f>IF(VLOOKUP($A116,'8 Oct - LIVE LDS Data'!$A$3:$AAD$1504,60,FALSE)=0/1/1900,"",VLOOKUP($A116,'8 Oct - LIVE LDS Data'!$A$3:$AAD$1504,60,FALSE))</f>
        <v>46661</v>
      </c>
      <c r="S116" s="7562" t="str">
        <f>IF(VLOOKUP($A116,'8 Oct - LIVE LDS Data'!$A$3:$AAD$1504,61,FALSE)=0/1/1900,"",VLOOKUP($A116,'8 Oct - LIVE LDS Data'!$A$3:$AAD$1504,61,FALSE))</f>
        <v/>
      </c>
      <c r="T116" s="7562">
        <f>IF(VLOOKUP($A116,'8 Oct - LIVE LDS Data'!$A$3:$AAD$1504,63,FALSE)=0/1/1900,"",VLOOKUP($A116,'8 Oct - LIVE LDS Data'!$A$3:$AAD$1504,63,FALSE))</f>
        <v>46813</v>
      </c>
      <c r="U116" s="7562" t="str">
        <f>IF(VLOOKUP($A116,'8 Oct - LIVE LDS Data'!$A$3:$AAD$1504,64,FALSE)=0/1/1900,"",VLOOKUP($A116,'8 Oct - LIVE LDS Data'!$A$3:$AAD$1504,64,FALSE))</f>
        <v/>
      </c>
      <c r="V116" s="7562" t="s">
        <v>90</v>
      </c>
      <c r="W116" s="7562" t="s">
        <v>3757</v>
      </c>
      <c r="X116" s="7564"/>
      <c r="Y116" s="7562"/>
      <c r="Z116" s="7562"/>
      <c r="AA116" s="7562"/>
      <c r="AB116" s="7562"/>
      <c r="AC116" s="7562"/>
      <c r="AD116" s="7562"/>
      <c r="AE116" s="7562"/>
      <c r="AF116" s="7562"/>
      <c r="AG116" s="7565">
        <f>IF(VLOOKUP($A116,'8 Oct - LIVE LDS Data'!$A$3:$AAD$1504,72,FALSE)=0/1/1900,"",VLOOKUP($A116,'8 Oct - LIVE LDS Data'!$A$3:$AAD$1504,72,FALSE))</f>
        <v>45320</v>
      </c>
      <c r="AH116" s="7565">
        <f>IF(VLOOKUP($A116,'8 Oct - LIVE LDS Data'!$A$3:$AAD$1504,73,FALSE)=0/1/1900,"",VLOOKUP($A116,'8 Oct - LIVE LDS Data'!$A$3:$AAD$1504,73,FALSE))</f>
        <v>45902</v>
      </c>
      <c r="AI116" s="7565" t="str">
        <f>IF(VLOOKUP($A116,'8 Oct - LIVE LDS Data'!$A$3:$AAD$1504,75,FALSE)=0/1/1900,"",VLOOKUP($A116,'8 Oct - LIVE LDS Data'!$A$3:$AAD$1504,75,FALSE))</f>
        <v/>
      </c>
      <c r="AJ116" s="7565">
        <f>IF(VLOOKUP($A116,'8 Oct - LIVE LDS Data'!$A$3:$AAD$1504,76,FALSE)=0/1/1900,"",VLOOKUP($A116,'8 Oct - LIVE LDS Data'!$A$3:$AAD$1504,76,FALSE))</f>
        <v>45902</v>
      </c>
    </row>
    <row r="117" spans="1:36" s="610" customFormat="1" ht="40" customHeight="1" x14ac:dyDescent="0.2">
      <c r="A117" s="2855" t="s">
        <v>1727</v>
      </c>
      <c r="B117" s="2855"/>
      <c r="C117" s="2855" t="s">
        <v>1728</v>
      </c>
      <c r="D117" s="7558" t="str">
        <f>IF(VLOOKUP($A117,'8 Oct - LIVE LDS Data'!$A$3:$AAD$1504,4,FALSE)=0/1/1900,"",VLOOKUP($A117,'8 Oct - LIVE LDS Data'!$A$3:$AAD$1504,4,FALSE))</f>
        <v>New Harrow Local Plan</v>
      </c>
      <c r="E117" s="7559" t="str">
        <f>IF(VLOOKUP($A117,'8 Oct - LIVE LDS Data'!$A$3:$AAD$1504,8,FALSE)=0/1/1900,"",VLOOKUP($A117,'8 Oct - LIVE LDS Data'!$A$3:$AAD$1504,8,FALSE))</f>
        <v>N</v>
      </c>
      <c r="F117" s="7559" t="str">
        <f>IF(VLOOKUP($A117,'8 Oct - LIVE LDS Data'!$A$3:$AAD$1504,9,FALSE)=0/1/1900,"",VLOOKUP($A117,'8 Oct - LIVE LDS Data'!$A$3:$AAD$1504,9,FALSE))</f>
        <v>N</v>
      </c>
      <c r="G117" s="7560">
        <f>IF(VLOOKUP($A117,'8 Oct - LIVE LDS Data'!$A$3:$AAD$1504,10,FALSE)=0/1/1900,"",VLOOKUP($A117,'8 Oct - LIVE LDS Data'!$A$3:$AAD$1504,10,FALSE))</f>
        <v>40955</v>
      </c>
      <c r="H117" s="7314" t="str">
        <f>IF(VLOOKUP($A117,'8 Oct - LIVE LDS Data'!$A$3:$AAD$1504,79,FALSE)=0/1/1900,"",VLOOKUP($A117,'8 Oct - LIVE LDS Data'!$A$3:$AAD$1504,79,FALSE))</f>
        <v>Submitted</v>
      </c>
      <c r="I117" s="7561">
        <f>IF(VLOOKUP($A117,'8 Oct - LIVE LDS Data'!$A$3:$AAD$1504,30,FALSE)=0/1/1900,"",VLOOKUP($A117,'8 Oct - LIVE LDS Data'!$A$3:$AAD$1504,30,FALSE))</f>
        <v>44958</v>
      </c>
      <c r="J117" s="7562">
        <f>IF(VLOOKUP($A117,'8 Oct - LIVE LDS Data'!$A$3:$AAD$1504,33,FALSE)=0/1/1900,"",VLOOKUP($A117,'8 Oct - LIVE LDS Data'!$A$3:$AAD$1504,33,FALSE))</f>
        <v>45170</v>
      </c>
      <c r="K117" s="7562">
        <f>IF(VLOOKUP($A117,'8 Oct - LIVE LDS Data'!$A$3:$AAD$1504,34,FALSE)=0/1/1900,"",VLOOKUP($A117,'8 Oct - LIVE LDS Data'!$A$3:$AAD$1504,34,FALSE))</f>
        <v>45348</v>
      </c>
      <c r="L117" s="7562" t="str">
        <f>IF(VLOOKUP($A117,'8 Oct - LIVE LDS Data'!$A$3:$AAD$1504,40,FALSE)=0/1/1900,"",VLOOKUP($A117,'8 Oct - LIVE LDS Data'!$A$3:$AAD$1504,40,FALSE))</f>
        <v/>
      </c>
      <c r="M117" s="7562" t="str">
        <f>IF(VLOOKUP($A117,'8 Oct - LIVE LDS Data'!$A$3:$AAD$1504,41,FALSE)=0/1/1900,"",VLOOKUP($A117,'8 Oct - LIVE LDS Data'!$A$3:$AAD$1504,41,FALSE))</f>
        <v/>
      </c>
      <c r="N117" s="7562" t="str">
        <f>IF(VLOOKUP($A117,'8 Oct - LIVE LDS Data'!$A$3:$AAD$1504,47,FALSE)=0/1/1900,"",VLOOKUP($A117,'8 Oct - LIVE LDS Data'!$A$3:$AAD$1504,47,FALSE))</f>
        <v/>
      </c>
      <c r="O117" s="7562" t="str">
        <f>IF(VLOOKUP($A117,'8 Oct - LIVE LDS Data'!$A$3:$AAD$1504,48,FALSE)=0/1/1900,"",VLOOKUP($A117,'8 Oct - LIVE LDS Data'!$A$3:$AAD$1504,48,FALSE))</f>
        <v/>
      </c>
      <c r="P117" s="7562" t="str">
        <f>IF(VLOOKUP($A117,'8 Oct - LIVE LDS Data'!$A$3:$AAD$1504,54,FALSE)=0/1/1900,"",VLOOKUP($A117,'8 Oct - LIVE LDS Data'!$A$3:$AAD$1504,54,FALSE))</f>
        <v/>
      </c>
      <c r="Q117" s="7562" t="str">
        <f>IF(VLOOKUP($A117,'8 Oct - LIVE LDS Data'!$A$3:$AAD$1504,55,FALSE)=0/1/1900,"",VLOOKUP($A117,'8 Oct - LIVE LDS Data'!$A$3:$AAD$1504,55,FALSE))</f>
        <v/>
      </c>
      <c r="R117" s="7562">
        <f>IF(VLOOKUP($A117,'8 Oct - LIVE LDS Data'!$A$3:$AAD$1504,60,FALSE)=0/1/1900,"",VLOOKUP($A117,'8 Oct - LIVE LDS Data'!$A$3:$AAD$1504,60,FALSE))</f>
        <v>45536</v>
      </c>
      <c r="S117" s="7562"/>
      <c r="T117" s="7562">
        <f>IF(VLOOKUP($A117,'8 Oct - LIVE LDS Data'!$A$3:$AAD$1504,63,FALSE)=0/1/1900,"",VLOOKUP($A117,'8 Oct - LIVE LDS Data'!$A$3:$AAD$1504,63,FALSE))</f>
        <v>45658</v>
      </c>
      <c r="U117" s="7562">
        <f>IF(VLOOKUP($A117,'8 Oct - LIVE LDS Data'!$A$3:$AAD$1504,64,FALSE)=0/1/1900,"",VLOOKUP($A117,'8 Oct - LIVE LDS Data'!$A$3:$AAD$1504,64,FALSE))</f>
        <v>45714</v>
      </c>
      <c r="V117" s="7562" t="s">
        <v>3757</v>
      </c>
      <c r="W117" s="7562" t="s">
        <v>3757</v>
      </c>
      <c r="X117" s="7564"/>
      <c r="Y117" s="7562"/>
      <c r="Z117" s="7562"/>
      <c r="AA117" s="7562"/>
      <c r="AB117" s="7562"/>
      <c r="AC117" s="7562"/>
      <c r="AD117" s="7562"/>
      <c r="AE117" s="7562"/>
      <c r="AF117" s="7562"/>
      <c r="AG117" s="7565">
        <f>IF(VLOOKUP($A117,'8 Oct - LIVE LDS Data'!$A$3:$AAD$1504,72,FALSE)=0/1/1900,"",VLOOKUP($A117,'8 Oct - LIVE LDS Data'!$A$3:$AAD$1504,72,FALSE))</f>
        <v>45937</v>
      </c>
      <c r="AH117" s="7565">
        <f>IF(VLOOKUP($A117,'8 Oct - LIVE LDS Data'!$A$3:$AAD$1504,73,FALSE)=0/1/1900,"",VLOOKUP($A117,'8 Oct - LIVE LDS Data'!$A$3:$AAD$1504,73,FALSE))</f>
        <v>45338</v>
      </c>
      <c r="AI117" s="7565">
        <f>IF(VLOOKUP($A117,'8 Oct - LIVE LDS Data'!$A$3:$AAD$1504,75,FALSE)=0/1/1900,"",VLOOKUP($A117,'8 Oct - LIVE LDS Data'!$A$3:$AAD$1504,75,FALSE))</f>
        <v>45807</v>
      </c>
      <c r="AJ117" s="7565">
        <f>IF(VLOOKUP($A117,'8 Oct - LIVE LDS Data'!$A$3:$AAD$1504,76,FALSE)=0/1/1900,"",VLOOKUP($A117,'8 Oct - LIVE LDS Data'!$A$3:$AAD$1504,76,FALSE))</f>
        <v>45363</v>
      </c>
    </row>
    <row r="118" spans="1:36" s="610" customFormat="1" ht="40" customHeight="1" x14ac:dyDescent="0.2">
      <c r="A118" s="7566" t="s">
        <v>1737</v>
      </c>
      <c r="B118" s="7566"/>
      <c r="C118" s="7566" t="s">
        <v>1738</v>
      </c>
      <c r="D118" s="7558" t="str">
        <f>IF(VLOOKUP($A118,'8 Oct - LIVE LDS Data'!$A$3:$AAD$1504,4,FALSE)=0/1/1900,"",VLOOKUP($A118,'8 Oct - LIVE LDS Data'!$A$3:$AAD$1504,4,FALSE))</f>
        <v>Hart Local Plan (Strategy and Sites) 2032 - Review</v>
      </c>
      <c r="E118" s="7559" t="str">
        <f>IF(VLOOKUP($A118,'8 Oct - LIVE LDS Data'!$A$3:$AAD$1504,8,FALSE)=0/1/1900,"",VLOOKUP($A118,'8 Oct - LIVE LDS Data'!$A$3:$AAD$1504,8,FALSE))</f>
        <v>N</v>
      </c>
      <c r="F118" s="7559" t="str">
        <f>IF(VLOOKUP($A118,'8 Oct - LIVE LDS Data'!$A$3:$AAD$1504,9,FALSE)=0/1/1900,"",VLOOKUP($A118,'8 Oct - LIVE LDS Data'!$A$3:$AAD$1504,9,FALSE))</f>
        <v>N</v>
      </c>
      <c r="G118" s="7560">
        <f>IF(VLOOKUP($A118,'8 Oct - LIVE LDS Data'!$A$3:$AAD$1504,10,FALSE)=0/1/1900,"",VLOOKUP($A118,'8 Oct - LIVE LDS Data'!$A$3:$AAD$1504,10,FALSE))</f>
        <v>43951</v>
      </c>
      <c r="H118" s="7314" t="str">
        <f>IF(VLOOKUP($A118,'8 Oct - LIVE LDS Data'!$A$3:$AAD$1504,79,FALSE)=0/1/1900,"",VLOOKUP($A118,'8 Oct - LIVE LDS Data'!$A$3:$AAD$1504,79,FALSE))</f>
        <v>new plan to be prepared under new system</v>
      </c>
      <c r="I118" s="7561">
        <f>IF(VLOOKUP($A118,'8 Oct - LIVE LDS Data'!$A$3:$AAD$1504,30,FALSE)=0/1/1900,"",VLOOKUP($A118,'8 Oct - LIVE LDS Data'!$A$3:$AAD$1504,30,FALSE))</f>
        <v>45901</v>
      </c>
      <c r="J118" s="7562">
        <f>IF(VLOOKUP($A118,'8 Oct - LIVE LDS Data'!$A$3:$AAD$1504,33,FALSE)=0/1/1900,"",VLOOKUP($A118,'8 Oct - LIVE LDS Data'!$A$3:$AAD$1504,33,FALSE))</f>
        <v>46388</v>
      </c>
      <c r="K118" s="7562" t="str">
        <f>IF(VLOOKUP($A118,'8 Oct - LIVE LDS Data'!$A$3:$AAD$1504,34,FALSE)=0/1/1900,"",VLOOKUP($A118,'8 Oct - LIVE LDS Data'!$A$3:$AAD$1504,34,FALSE))</f>
        <v/>
      </c>
      <c r="L118" s="7562" t="str">
        <f>IF(VLOOKUP($A118,'8 Oct - LIVE LDS Data'!$A$3:$AAD$1504,40,FALSE)=0/1/1900,"",VLOOKUP($A118,'8 Oct - LIVE LDS Data'!$A$3:$AAD$1504,40,FALSE))</f>
        <v/>
      </c>
      <c r="M118" s="7562" t="str">
        <f>IF(VLOOKUP($A118,'8 Oct - LIVE LDS Data'!$A$3:$AAD$1504,41,FALSE)=0/1/1900,"",VLOOKUP($A118,'8 Oct - LIVE LDS Data'!$A$3:$AAD$1504,41,FALSE))</f>
        <v/>
      </c>
      <c r="N118" s="7562" t="str">
        <f>IF(VLOOKUP($A118,'8 Oct - LIVE LDS Data'!$A$3:$AAD$1504,47,FALSE)=0/1/1900,"",VLOOKUP($A118,'8 Oct - LIVE LDS Data'!$A$3:$AAD$1504,47,FALSE))</f>
        <v/>
      </c>
      <c r="O118" s="7562" t="str">
        <f>IF(VLOOKUP($A118,'8 Oct - LIVE LDS Data'!$A$3:$AAD$1504,48,FALSE)=0/1/1900,"",VLOOKUP($A118,'8 Oct - LIVE LDS Data'!$A$3:$AAD$1504,48,FALSE))</f>
        <v/>
      </c>
      <c r="P118" s="7562" t="str">
        <f>IF(VLOOKUP($A118,'8 Oct - LIVE LDS Data'!$A$3:$AAD$1504,54,FALSE)=0/1/1900,"",VLOOKUP($A118,'8 Oct - LIVE LDS Data'!$A$3:$AAD$1504,54,FALSE))</f>
        <v/>
      </c>
      <c r="Q118" s="7562" t="str">
        <f>IF(VLOOKUP($A118,'8 Oct - LIVE LDS Data'!$A$3:$AAD$1504,55,FALSE)=0/1/1900,"",VLOOKUP($A118,'8 Oct - LIVE LDS Data'!$A$3:$AAD$1504,55,FALSE))</f>
        <v/>
      </c>
      <c r="R118" s="7562">
        <f>IF(VLOOKUP($A118,'8 Oct - LIVE LDS Data'!$A$3:$AAD$1504,60,FALSE)=0/1/1900,"",VLOOKUP($A118,'8 Oct - LIVE LDS Data'!$A$3:$AAD$1504,60,FALSE))</f>
        <v>46661</v>
      </c>
      <c r="S118" s="7562" t="str">
        <f>IF(VLOOKUP($A118,'8 Oct - LIVE LDS Data'!$A$3:$AAD$1504,61,FALSE)=0/1/1900,"",VLOOKUP($A118,'8 Oct - LIVE LDS Data'!$A$3:$AAD$1504,61,FALSE))</f>
        <v/>
      </c>
      <c r="T118" s="7562">
        <f>IF(VLOOKUP($A118,'8 Oct - LIVE LDS Data'!$A$3:$AAD$1504,63,FALSE)=0/1/1900,"",VLOOKUP($A118,'8 Oct - LIVE LDS Data'!$A$3:$AAD$1504,63,FALSE))</f>
        <v>46753</v>
      </c>
      <c r="U118" s="7562" t="str">
        <f>IF(VLOOKUP($A118,'8 Oct - LIVE LDS Data'!$A$3:$AAD$1504,64,FALSE)=0/1/1900,"",VLOOKUP($A118,'8 Oct - LIVE LDS Data'!$A$3:$AAD$1504,64,FALSE))</f>
        <v/>
      </c>
      <c r="V118" s="7562" t="s">
        <v>90</v>
      </c>
      <c r="W118" s="7562" t="s">
        <v>226</v>
      </c>
      <c r="X118" s="7564"/>
      <c r="Y118" s="7562"/>
      <c r="Z118" s="7562"/>
      <c r="AA118" s="7562"/>
      <c r="AB118" s="7562"/>
      <c r="AC118" s="7562"/>
      <c r="AD118" s="7562"/>
      <c r="AE118" s="7562"/>
      <c r="AF118" s="7562"/>
      <c r="AG118" s="7565">
        <f>IF(VLOOKUP($A118,'8 Oct - LIVE LDS Data'!$A$3:$AAD$1504,72,FALSE)=0/1/1900,"",VLOOKUP($A118,'8 Oct - LIVE LDS Data'!$A$3:$AAD$1504,72,FALSE))</f>
        <v>45882</v>
      </c>
      <c r="AH118" s="7565">
        <f>IF(VLOOKUP($A118,'8 Oct - LIVE LDS Data'!$A$3:$AAD$1504,73,FALSE)=0/1/1900,"",VLOOKUP($A118,'8 Oct - LIVE LDS Data'!$A$3:$AAD$1504,73,FALSE))</f>
        <v>45933</v>
      </c>
      <c r="AI118" s="7565">
        <f>IF(VLOOKUP($A118,'8 Oct - LIVE LDS Data'!$A$3:$AAD$1504,75,FALSE)=0/1/1900,"",VLOOKUP($A118,'8 Oct - LIVE LDS Data'!$A$3:$AAD$1504,75,FALSE))</f>
        <v>45882</v>
      </c>
      <c r="AJ118" s="7565">
        <f>IF(VLOOKUP($A118,'8 Oct - LIVE LDS Data'!$A$3:$AAD$1504,76,FALSE)=0/1/1900,"",VLOOKUP($A118,'8 Oct - LIVE LDS Data'!$A$3:$AAD$1504,76,FALSE))</f>
        <v>45933</v>
      </c>
    </row>
    <row r="119" spans="1:36" s="610" customFormat="1" ht="40" customHeight="1" x14ac:dyDescent="0.2">
      <c r="A119" s="2855" t="s">
        <v>1748</v>
      </c>
      <c r="B119" s="2855"/>
      <c r="C119" s="2855" t="s">
        <v>1749</v>
      </c>
      <c r="D119" s="7558" t="str">
        <f>IF(VLOOKUP($A119,'8 Oct - LIVE LDS Data'!$A$3:$AAD$1504,4,FALSE)=0/1/1900,"",VLOOKUP($A119,'8 Oct - LIVE LDS Data'!$A$3:$AAD$1504,4,FALSE))</f>
        <v>Hartlepool Local Plan</v>
      </c>
      <c r="E119" s="7559" t="str">
        <f>IF(VLOOKUP($A119,'8 Oct - LIVE LDS Data'!$A$3:$AAD$1504,8,FALSE)=0/1/1900,"",VLOOKUP($A119,'8 Oct - LIVE LDS Data'!$A$3:$AAD$1504,8,FALSE))</f>
        <v/>
      </c>
      <c r="F119" s="7559" t="str">
        <f>IF(VLOOKUP($A119,'8 Oct - LIVE LDS Data'!$A$3:$AAD$1504,9,FALSE)=0/1/1900,"",VLOOKUP($A119,'8 Oct - LIVE LDS Data'!$A$3:$AAD$1504,9,FALSE))</f>
        <v/>
      </c>
      <c r="G119" s="7560">
        <f>IF(VLOOKUP($A119,'8 Oct - LIVE LDS Data'!$A$3:$AAD$1504,10,FALSE)=0/1/1900,"",VLOOKUP($A119,'8 Oct - LIVE LDS Data'!$A$3:$AAD$1504,10,FALSE))</f>
        <v>43242</v>
      </c>
      <c r="H119" s="7314" t="str">
        <f>IF(VLOOKUP($A119,'8 Oct - LIVE LDS Data'!$A$3:$AAD$1504,79,FALSE)=0/1/1900,"",VLOOKUP($A119,'8 Oct - LIVE LDS Data'!$A$3:$AAD$1504,79,FALSE))</f>
        <v>new plan to be prepared under new system</v>
      </c>
      <c r="I119" s="7561">
        <f>IF(VLOOKUP($A119,'8 Oct - LIVE LDS Data'!$A$3:$AAD$1504,30,FALSE)=0/1/1900,"",VLOOKUP($A119,'8 Oct - LIVE LDS Data'!$A$3:$AAD$1504,30,FALSE))</f>
        <v>45689</v>
      </c>
      <c r="J119" s="7562" t="str">
        <f>IF(VLOOKUP($A119,'8 Oct - LIVE LDS Data'!$A$3:$AAD$1504,33,FALSE)=0/1/1900,"",VLOOKUP($A119,'8 Oct - LIVE LDS Data'!$A$3:$AAD$1504,33,FALSE))</f>
        <v/>
      </c>
      <c r="K119" s="7562" t="str">
        <f>IF(VLOOKUP($A119,'8 Oct - LIVE LDS Data'!$A$3:$AAD$1504,34,FALSE)=0/1/1900,"",VLOOKUP($A119,'8 Oct - LIVE LDS Data'!$A$3:$AAD$1504,34,FALSE))</f>
        <v/>
      </c>
      <c r="L119" s="7562" t="str">
        <f>IF(VLOOKUP($A119,'8 Oct - LIVE LDS Data'!$A$3:$AAD$1504,40,FALSE)=0/1/1900,"",VLOOKUP($A119,'8 Oct - LIVE LDS Data'!$A$3:$AAD$1504,40,FALSE))</f>
        <v/>
      </c>
      <c r="M119" s="7562" t="str">
        <f>IF(VLOOKUP($A119,'8 Oct - LIVE LDS Data'!$A$3:$AAD$1504,41,FALSE)=0/1/1900,"",VLOOKUP($A119,'8 Oct - LIVE LDS Data'!$A$3:$AAD$1504,41,FALSE))</f>
        <v/>
      </c>
      <c r="N119" s="7562" t="str">
        <f>IF(VLOOKUP($A119,'8 Oct - LIVE LDS Data'!$A$3:$AAD$1504,47,FALSE)=0/1/1900,"",VLOOKUP($A119,'8 Oct - LIVE LDS Data'!$A$3:$AAD$1504,47,FALSE))</f>
        <v/>
      </c>
      <c r="O119" s="7562" t="str">
        <f>IF(VLOOKUP($A119,'8 Oct - LIVE LDS Data'!$A$3:$AAD$1504,48,FALSE)=0/1/1900,"",VLOOKUP($A119,'8 Oct - LIVE LDS Data'!$A$3:$AAD$1504,48,FALSE))</f>
        <v/>
      </c>
      <c r="P119" s="7562" t="str">
        <f>IF(VLOOKUP($A119,'8 Oct - LIVE LDS Data'!$A$3:$AAD$1504,54,FALSE)=0/1/1900,"",VLOOKUP($A119,'8 Oct - LIVE LDS Data'!$A$3:$AAD$1504,54,FALSE))</f>
        <v/>
      </c>
      <c r="Q119" s="7562" t="str">
        <f>IF(VLOOKUP($A119,'8 Oct - LIVE LDS Data'!$A$3:$AAD$1504,55,FALSE)=0/1/1900,"",VLOOKUP($A119,'8 Oct - LIVE LDS Data'!$A$3:$AAD$1504,55,FALSE))</f>
        <v/>
      </c>
      <c r="R119" s="7562" t="str">
        <f>IF(VLOOKUP($A119,'8 Oct - LIVE LDS Data'!$A$3:$AAD$1504,60,FALSE)=0/1/1900,"",VLOOKUP($A119,'8 Oct - LIVE LDS Data'!$A$3:$AAD$1504,60,FALSE))</f>
        <v/>
      </c>
      <c r="S119" s="7562"/>
      <c r="T119" s="7562">
        <f>IF(VLOOKUP($A119,'8 Oct - LIVE LDS Data'!$A$3:$AAD$1504,63,FALSE)=0/1/1900,"",VLOOKUP($A119,'8 Oct - LIVE LDS Data'!$A$3:$AAD$1504,63,FALSE))</f>
        <v>47119</v>
      </c>
      <c r="U119" s="7562" t="str">
        <f>IF(VLOOKUP($A119,'8 Oct - LIVE LDS Data'!$A$3:$AAD$1504,64,FALSE)=0/1/1900,"",VLOOKUP($A119,'8 Oct - LIVE LDS Data'!$A$3:$AAD$1504,64,FALSE))</f>
        <v/>
      </c>
      <c r="V119" s="7562" t="s">
        <v>3757</v>
      </c>
      <c r="W119" s="7562" t="s">
        <v>226</v>
      </c>
      <c r="X119" s="7564"/>
      <c r="Y119" s="7562"/>
      <c r="Z119" s="7562"/>
      <c r="AA119" s="7562"/>
      <c r="AB119" s="7562"/>
      <c r="AC119" s="7562"/>
      <c r="AD119" s="7562"/>
      <c r="AE119" s="7562"/>
      <c r="AF119" s="7562"/>
      <c r="AG119" s="7565">
        <f>IF(VLOOKUP($A119,'8 Oct - LIVE LDS Data'!$A$3:$AAD$1504,72,FALSE)=0/1/1900,"",VLOOKUP($A119,'8 Oct - LIVE LDS Data'!$A$3:$AAD$1504,72,FALSE))</f>
        <v>45594</v>
      </c>
      <c r="AH119" s="7565">
        <f>IF(VLOOKUP($A119,'8 Oct - LIVE LDS Data'!$A$3:$AAD$1504,73,FALSE)=0/1/1900,"",VLOOKUP($A119,'8 Oct - LIVE LDS Data'!$A$3:$AAD$1504,73,FALSE))</f>
        <v>45859</v>
      </c>
      <c r="AI119" s="7565">
        <f>IF(VLOOKUP($A119,'8 Oct - LIVE LDS Data'!$A$3:$AAD$1504,75,FALSE)=0/1/1900,"",VLOOKUP($A119,'8 Oct - LIVE LDS Data'!$A$3:$AAD$1504,75,FALSE))</f>
        <v>45686</v>
      </c>
      <c r="AJ119" s="7565">
        <f>IF(VLOOKUP($A119,'8 Oct - LIVE LDS Data'!$A$3:$AAD$1504,76,FALSE)=0/1/1900,"",VLOOKUP($A119,'8 Oct - LIVE LDS Data'!$A$3:$AAD$1504,76,FALSE))</f>
        <v>45859</v>
      </c>
    </row>
    <row r="120" spans="1:36" s="610" customFormat="1" ht="40" customHeight="1" x14ac:dyDescent="0.2">
      <c r="A120" s="2855" t="s">
        <v>1758</v>
      </c>
      <c r="B120" s="2855"/>
      <c r="C120" s="2855" t="s">
        <v>1759</v>
      </c>
      <c r="D120" s="7558" t="str">
        <f>IF(VLOOKUP($A120,'8 Oct - LIVE LDS Data'!$A$3:$AAD$1504,4,FALSE)=0/1/1900,"",VLOOKUP($A120,'8 Oct - LIVE LDS Data'!$A$3:$AAD$1504,4,FALSE))</f>
        <v>Hastings Local Plan 2023-2041</v>
      </c>
      <c r="E120" s="7559" t="str">
        <f>IF(VLOOKUP($A120,'8 Oct - LIVE LDS Data'!$A$3:$AAD$1504,8,FALSE)=0/1/1900,"",VLOOKUP($A120,'8 Oct - LIVE LDS Data'!$A$3:$AAD$1504,8,FALSE))</f>
        <v>N</v>
      </c>
      <c r="F120" s="7559" t="str">
        <f>IF(VLOOKUP($A120,'8 Oct - LIVE LDS Data'!$A$3:$AAD$1504,9,FALSE)=0/1/1900,"",VLOOKUP($A120,'8 Oct - LIVE LDS Data'!$A$3:$AAD$1504,9,FALSE))</f>
        <v>N</v>
      </c>
      <c r="G120" s="7560">
        <f>IF(VLOOKUP($A120,'8 Oct - LIVE LDS Data'!$A$3:$AAD$1504,10,FALSE)=0/1/1900,"",VLOOKUP($A120,'8 Oct - LIVE LDS Data'!$A$3:$AAD$1504,10,FALSE))</f>
        <v>41689</v>
      </c>
      <c r="H120" s="7314" t="str">
        <f>IF(VLOOKUP($A120,'8 Oct - LIVE LDS Data'!$A$3:$AAD$1504,79,FALSE)=0/1/1900,"",VLOOKUP($A120,'8 Oct - LIVE LDS Data'!$A$3:$AAD$1504,79,FALSE))</f>
        <v>Reg 18 ongoing</v>
      </c>
      <c r="I120" s="7561">
        <f>IF(VLOOKUP($A120,'8 Oct - LIVE LDS Data'!$A$3:$AAD$1504,30,FALSE)=0/1/1900,"",VLOOKUP($A120,'8 Oct - LIVE LDS Data'!$A$3:$AAD$1504,30,FALSE))</f>
        <v>45901</v>
      </c>
      <c r="J120" s="7562">
        <f>IF(VLOOKUP($A120,'8 Oct - LIVE LDS Data'!$A$3:$AAD$1504,33,FALSE)=0/1/1900,"",VLOOKUP($A120,'8 Oct - LIVE LDS Data'!$A$3:$AAD$1504,33,FALSE))</f>
        <v>44197</v>
      </c>
      <c r="K120" s="7562">
        <f>IF(VLOOKUP($A120,'8 Oct - LIVE LDS Data'!$A$3:$AAD$1504,34,FALSE)=0/1/1900,"",VLOOKUP($A120,'8 Oct - LIVE LDS Data'!$A$3:$AAD$1504,34,FALSE))</f>
        <v>44223</v>
      </c>
      <c r="L120" s="7562">
        <f>IF(VLOOKUP($A120,'8 Oct - LIVE LDS Data'!$A$3:$AAD$1504,40,FALSE)=0/1/1900,"",VLOOKUP($A120,'8 Oct - LIVE LDS Data'!$A$3:$AAD$1504,40,FALSE))</f>
        <v>45992</v>
      </c>
      <c r="M120" s="7562" t="str">
        <f>IF(VLOOKUP($A120,'8 Oct - LIVE LDS Data'!$A$3:$AAD$1504,41,FALSE)=0/1/1900,"",VLOOKUP($A120,'8 Oct - LIVE LDS Data'!$A$3:$AAD$1504,41,FALSE))</f>
        <v/>
      </c>
      <c r="N120" s="7563" t="str">
        <f>IF(VLOOKUP($A120,'8 Oct - LIVE LDS Data'!$A$3:$AAD$1504,47,FALSE)=0/1/1900,"",VLOOKUP($A120,'8 Oct - LIVE LDS Data'!$A$3:$AAD$1504,47,FALSE))</f>
        <v/>
      </c>
      <c r="O120" s="7563" t="str">
        <f>IF(VLOOKUP($A120,'8 Oct - LIVE LDS Data'!$A$3:$AAD$1504,47,FALSE)=0/1/1900,"",VLOOKUP($A120,'8 Oct - LIVE LDS Data'!$A$3:$AAD$1504,47,FALSE))</f>
        <v/>
      </c>
      <c r="P120" s="7563" t="str">
        <f>IF(VLOOKUP($A120,'8 Oct - LIVE LDS Data'!$A$3:$AAD$1504,47,FALSE)=0/1/1900,"",VLOOKUP($A120,'8 Oct - LIVE LDS Data'!$A$3:$AAD$1504,47,FALSE))</f>
        <v/>
      </c>
      <c r="Q120" s="7563" t="str">
        <f>IF(VLOOKUP($A120,'8 Oct - LIVE LDS Data'!$A$3:$AAD$1504,47,FALSE)=0/1/1900,"",VLOOKUP($A120,'8 Oct - LIVE LDS Data'!$A$3:$AAD$1504,47,FALSE))</f>
        <v/>
      </c>
      <c r="R120" s="7562">
        <f>IF(VLOOKUP($A120,'8 Oct - LIVE LDS Data'!$A$3:$AAD$1504,60,FALSE)=0/1/1900,"",VLOOKUP($A120,'8 Oct - LIVE LDS Data'!$A$3:$AAD$1504,60,FALSE))</f>
        <v>46174</v>
      </c>
      <c r="S120" s="7562" t="str">
        <f>IF(VLOOKUP($A120,'8 Oct - LIVE LDS Data'!$A$3:$AAD$1504,61,FALSE)=0/1/1900,"",VLOOKUP($A120,'8 Oct - LIVE LDS Data'!$A$3:$AAD$1504,61,FALSE))</f>
        <v/>
      </c>
      <c r="T120" s="7562">
        <f>IF(VLOOKUP($A120,'8 Oct - LIVE LDS Data'!$A$3:$AAD$1504,63,FALSE)=0/1/1900,"",VLOOKUP($A120,'8 Oct - LIVE LDS Data'!$A$3:$AAD$1504,63,FALSE))</f>
        <v>46357</v>
      </c>
      <c r="U120" s="7562" t="str">
        <f>IF(VLOOKUP($A120,'8 Oct - LIVE LDS Data'!$A$3:$AAD$1504,64,FALSE)=0/1/1900,"",VLOOKUP($A120,'8 Oct - LIVE LDS Data'!$A$3:$AAD$1504,64,FALSE))</f>
        <v/>
      </c>
      <c r="V120" s="7562" t="s">
        <v>3757</v>
      </c>
      <c r="W120" s="7562" t="s">
        <v>3757</v>
      </c>
      <c r="X120" s="7564">
        <v>45322</v>
      </c>
      <c r="Y120" s="7562"/>
      <c r="Z120" s="7562"/>
      <c r="AA120" s="7563" t="str">
        <f>IF(VLOOKUP($A120,'8 Oct - LIVE LDS Data'!$A$3:$AAD$1504,47,FALSE)=0/1/1900,"",VLOOKUP($A120,'8 Oct - LIVE LDS Data'!$A$3:$AAD$1504,47,FALSE))</f>
        <v/>
      </c>
      <c r="AB120" s="7563" t="str">
        <f>IF(VLOOKUP($A120,'8 Oct - LIVE LDS Data'!$A$3:$AAD$1504,47,FALSE)=0/1/1900,"",VLOOKUP($A120,'8 Oct - LIVE LDS Data'!$A$3:$AAD$1504,47,FALSE))</f>
        <v/>
      </c>
      <c r="AC120" s="7562">
        <v>45505</v>
      </c>
      <c r="AD120" s="7562">
        <v>45597</v>
      </c>
      <c r="AE120" s="7562" t="s">
        <v>8110</v>
      </c>
      <c r="AF120" s="7562"/>
      <c r="AG120" s="7565">
        <f>IF(VLOOKUP($A120,'8 Oct - LIVE LDS Data'!$A$3:$AAD$1504,72,FALSE)=0/1/1900,"",VLOOKUP($A120,'8 Oct - LIVE LDS Data'!$A$3:$AAD$1504,72,FALSE))</f>
        <v>45632</v>
      </c>
      <c r="AH120" s="7565">
        <f>IF(VLOOKUP($A120,'8 Oct - LIVE LDS Data'!$A$3:$AAD$1504,73,FALSE)=0/1/1900,"",VLOOKUP($A120,'8 Oct - LIVE LDS Data'!$A$3:$AAD$1504,73,FALSE))</f>
        <v>45933</v>
      </c>
      <c r="AI120" s="7565" t="str">
        <f>IF(VLOOKUP($A120,'8 Oct - LIVE LDS Data'!$A$3:$AAD$1504,75,FALSE)=0/1/1900,"",VLOOKUP($A120,'8 Oct - LIVE LDS Data'!$A$3:$AAD$1504,75,FALSE))</f>
        <v/>
      </c>
      <c r="AJ120" s="7565">
        <f>IF(VLOOKUP($A120,'8 Oct - LIVE LDS Data'!$A$3:$AAD$1504,76,FALSE)=0/1/1900,"",VLOOKUP($A120,'8 Oct - LIVE LDS Data'!$A$3:$AAD$1504,76,FALSE))</f>
        <v>45933</v>
      </c>
    </row>
    <row r="121" spans="1:36" s="610" customFormat="1" ht="40" customHeight="1" x14ac:dyDescent="0.2">
      <c r="A121" s="2855" t="s">
        <v>1764</v>
      </c>
      <c r="B121" s="2855"/>
      <c r="C121" s="2855" t="s">
        <v>1765</v>
      </c>
      <c r="D121" s="7558" t="str">
        <f>IF(VLOOKUP($A121,'8 Oct - LIVE LDS Data'!$A$3:$AAD$1504,4,FALSE)=0/1/1900,"",VLOOKUP($A121,'8 Oct - LIVE LDS Data'!$A$3:$AAD$1504,4,FALSE))</f>
        <v>Building a Better Future Plan
(previous plan withdrawn)</v>
      </c>
      <c r="E121" s="7559" t="str">
        <f>IF(VLOOKUP($A121,'8 Oct - LIVE LDS Data'!$A$3:$AAD$1504,8,FALSE)=0/1/1900,"",VLOOKUP($A121,'8 Oct - LIVE LDS Data'!$A$3:$AAD$1504,8,FALSE))</f>
        <v>N</v>
      </c>
      <c r="F121" s="7559" t="str">
        <f>IF(VLOOKUP($A121,'8 Oct - LIVE LDS Data'!$A$3:$AAD$1504,9,FALSE)=0/1/1900,"",VLOOKUP($A121,'8 Oct - LIVE LDS Data'!$A$3:$AAD$1504,9,FALSE))</f>
        <v>N</v>
      </c>
      <c r="G121" s="7560">
        <f>IF(VLOOKUP($A121,'8 Oct - LIVE LDS Data'!$A$3:$AAD$1504,10,FALSE)=0/1/1900,"",VLOOKUP($A121,'8 Oct - LIVE LDS Data'!$A$3:$AAD$1504,10,FALSE))</f>
        <v>40603</v>
      </c>
      <c r="H121" s="7314" t="str">
        <f>IF(VLOOKUP($A121,'8 Oct - LIVE LDS Data'!$A$3:$AAD$1504,79,FALSE)=0/1/1900,"",VLOOKUP($A121,'8 Oct - LIVE LDS Data'!$A$3:$AAD$1504,79,FALSE))</f>
        <v>now current system plan</v>
      </c>
      <c r="I121" s="7561">
        <f>IF(VLOOKUP($A121,'8 Oct - LIVE LDS Data'!$A$3:$AAD$1504,30,FALSE)=0/1/1900,"",VLOOKUP($A121,'8 Oct - LIVE LDS Data'!$A$3:$AAD$1504,30,FALSE))</f>
        <v>45809</v>
      </c>
      <c r="J121" s="7562">
        <f>IF(VLOOKUP($A121,'8 Oct - LIVE LDS Data'!$A$3:$AAD$1504,33,FALSE)=0/1/1900,"",VLOOKUP($A121,'8 Oct - LIVE LDS Data'!$A$3:$AAD$1504,33,FALSE))</f>
        <v>44835</v>
      </c>
      <c r="K121" s="7562">
        <f>IF(VLOOKUP($A121,'8 Oct - LIVE LDS Data'!$A$3:$AAD$1504,34,FALSE)=0/1/1900,"",VLOOKUP($A121,'8 Oct - LIVE LDS Data'!$A$3:$AAD$1504,34,FALSE))</f>
        <v>44837</v>
      </c>
      <c r="L121" s="7562">
        <f>IF(VLOOKUP($A121,'8 Oct - LIVE LDS Data'!$A$3:$AAD$1504,40,FALSE)=0/1/1900,"",VLOOKUP($A121,'8 Oct - LIVE LDS Data'!$A$3:$AAD$1504,40,FALSE))</f>
        <v>45783</v>
      </c>
      <c r="M121" s="7562" t="str">
        <f>IF(VLOOKUP($A121,'8 Oct - LIVE LDS Data'!$A$3:$AAD$1504,41,FALSE)=0/1/1900,"",VLOOKUP($A121,'8 Oct - LIVE LDS Data'!$A$3:$AAD$1504,41,FALSE))</f>
        <v/>
      </c>
      <c r="N121" s="7562" t="str">
        <f>IF(VLOOKUP($A121,'8 Oct - LIVE LDS Data'!$A$3:$AAD$1504,47,FALSE)=0/1/1900,"",VLOOKUP($A121,'8 Oct - LIVE LDS Data'!$A$3:$AAD$1504,47,FALSE))</f>
        <v/>
      </c>
      <c r="O121" s="7562" t="str">
        <f>IF(VLOOKUP($A121,'8 Oct - LIVE LDS Data'!$A$3:$AAD$1504,48,FALSE)=0/1/1900,"",VLOOKUP($A121,'8 Oct - LIVE LDS Data'!$A$3:$AAD$1504,48,FALSE))</f>
        <v/>
      </c>
      <c r="P121" s="7562" t="str">
        <f>IF(VLOOKUP($A121,'8 Oct - LIVE LDS Data'!$A$3:$AAD$1504,54,FALSE)=0/1/1900,"",VLOOKUP($A121,'8 Oct - LIVE LDS Data'!$A$3:$AAD$1504,54,FALSE))</f>
        <v/>
      </c>
      <c r="Q121" s="7562" t="str">
        <f>IF(VLOOKUP($A121,'8 Oct - LIVE LDS Data'!$A$3:$AAD$1504,55,FALSE)=0/1/1900,"",VLOOKUP($A121,'8 Oct - LIVE LDS Data'!$A$3:$AAD$1504,55,FALSE))</f>
        <v/>
      </c>
      <c r="R121" s="7562">
        <f>IF(VLOOKUP($A121,'8 Oct - LIVE LDS Data'!$A$3:$AAD$1504,60,FALSE)=0/1/1900,"",VLOOKUP($A121,'8 Oct - LIVE LDS Data'!$A$3:$AAD$1504,60,FALSE))</f>
        <v>46235</v>
      </c>
      <c r="S121" s="7562" t="str">
        <f>IF(VLOOKUP($A121,'8 Oct - LIVE LDS Data'!$A$3:$AAD$1504,61,FALSE)=0/1/1900,"",VLOOKUP($A121,'8 Oct - LIVE LDS Data'!$A$3:$AAD$1504,61,FALSE))</f>
        <v/>
      </c>
      <c r="T121" s="7562">
        <f>IF(VLOOKUP($A121,'8 Oct - LIVE LDS Data'!$A$3:$AAD$1504,63,FALSE)=0/1/1900,"",VLOOKUP($A121,'8 Oct - LIVE LDS Data'!$A$3:$AAD$1504,63,FALSE))</f>
        <v>46327</v>
      </c>
      <c r="U121" s="7562" t="str">
        <f>IF(VLOOKUP($A121,'8 Oct - LIVE LDS Data'!$A$3:$AAD$1504,64,FALSE)=0/1/1900,"",VLOOKUP($A121,'8 Oct - LIVE LDS Data'!$A$3:$AAD$1504,64,FALSE))</f>
        <v/>
      </c>
      <c r="V121" s="7562" t="s">
        <v>3757</v>
      </c>
      <c r="W121" s="7562" t="s">
        <v>3757</v>
      </c>
      <c r="X121" s="7564"/>
      <c r="Y121" s="7562"/>
      <c r="Z121" s="7562"/>
      <c r="AA121" s="7562"/>
      <c r="AB121" s="7562"/>
      <c r="AC121" s="7562"/>
      <c r="AD121" s="7562"/>
      <c r="AE121" s="7562"/>
      <c r="AF121" s="7562"/>
      <c r="AG121" s="7565">
        <f>IF(VLOOKUP($A121,'8 Oct - LIVE LDS Data'!$A$3:$AAD$1504,72,FALSE)=0/1/1900,"",VLOOKUP($A121,'8 Oct - LIVE LDS Data'!$A$3:$AAD$1504,72,FALSE))</f>
        <v>45455</v>
      </c>
      <c r="AH121" s="7565">
        <f>IF(VLOOKUP($A121,'8 Oct - LIVE LDS Data'!$A$3:$AAD$1504,73,FALSE)=0/1/1900,"",VLOOKUP($A121,'8 Oct - LIVE LDS Data'!$A$3:$AAD$1504,73,FALSE))</f>
        <v>45918</v>
      </c>
      <c r="AI121" s="7565" t="str">
        <f>IF(VLOOKUP($A121,'8 Oct - LIVE LDS Data'!$A$3:$AAD$1504,75,FALSE)=0/1/1900,"",VLOOKUP($A121,'8 Oct - LIVE LDS Data'!$A$3:$AAD$1504,75,FALSE))</f>
        <v/>
      </c>
      <c r="AJ121" s="7565">
        <f>IF(VLOOKUP($A121,'8 Oct - LIVE LDS Data'!$A$3:$AAD$1504,76,FALSE)=0/1/1900,"",VLOOKUP($A121,'8 Oct - LIVE LDS Data'!$A$3:$AAD$1504,76,FALSE))</f>
        <v>45918</v>
      </c>
    </row>
    <row r="122" spans="1:36" s="610" customFormat="1" ht="40" customHeight="1" x14ac:dyDescent="0.2">
      <c r="A122" s="7569" t="s">
        <v>1780</v>
      </c>
      <c r="B122" s="7569"/>
      <c r="C122" s="7569" t="s">
        <v>1781</v>
      </c>
      <c r="D122" s="7558" t="str">
        <f>IF(VLOOKUP($A122,'8 Oct - LIVE LDS Data'!$A$3:$AAD$1504,4,FALSE)=0/1/1900,"",VLOOKUP($A122,'8 Oct - LIVE LDS Data'!$A$3:$AAD$1504,4,FALSE))</f>
        <v>Local Plan (2016-2031) Review</v>
      </c>
      <c r="E122" s="7559" t="str">
        <f>IF(VLOOKUP($A122,'8 Oct - LIVE LDS Data'!$A$3:$AAD$1504,8,FALSE)=0/1/1900,"",VLOOKUP($A122,'8 Oct - LIVE LDS Data'!$A$3:$AAD$1504,8,FALSE))</f>
        <v>N</v>
      </c>
      <c r="F122" s="7559" t="str">
        <f>IF(VLOOKUP($A122,'8 Oct - LIVE LDS Data'!$A$3:$AAD$1504,9,FALSE)=0/1/1900,"",VLOOKUP($A122,'8 Oct - LIVE LDS Data'!$A$3:$AAD$1504,9,FALSE))</f>
        <v>N</v>
      </c>
      <c r="G122" s="7560">
        <f>IF(VLOOKUP($A122,'8 Oct - LIVE LDS Data'!$A$3:$AAD$1504,10,FALSE)=0/1/1900,"",VLOOKUP($A122,'8 Oct - LIVE LDS Data'!$A$3:$AAD$1504,10,FALSE))</f>
        <v>44517</v>
      </c>
      <c r="H122" s="7314" t="str">
        <f>IF(VLOOKUP($A122,'8 Oct - LIVE LDS Data'!$A$3:$AAD$1504,79,FALSE)=0/1/1900,"",VLOOKUP($A122,'8 Oct - LIVE LDS Data'!$A$3:$AAD$1504,79,FALSE))</f>
        <v>Reg 18 yet to start</v>
      </c>
      <c r="I122" s="7561">
        <f>IF(VLOOKUP($A122,'8 Oct - LIVE LDS Data'!$A$3:$AAD$1504,30,FALSE)=0/1/1900,"",VLOOKUP($A122,'8 Oct - LIVE LDS Data'!$A$3:$AAD$1504,30,FALSE))</f>
        <v>45748</v>
      </c>
      <c r="J122" s="7562">
        <f>IF(VLOOKUP($A122,'8 Oct - LIVE LDS Data'!$A$3:$AAD$1504,33,FALSE)=0/1/1900,"",VLOOKUP($A122,'8 Oct - LIVE LDS Data'!$A$3:$AAD$1504,33,FALSE))</f>
        <v>45931</v>
      </c>
      <c r="K122" s="7562" t="str">
        <f>IF(VLOOKUP($A122,'8 Oct - LIVE LDS Data'!$A$3:$AAD$1504,34,FALSE)=0/1/1900,"",VLOOKUP($A122,'8 Oct - LIVE LDS Data'!$A$3:$AAD$1504,34,FALSE))</f>
        <v/>
      </c>
      <c r="L122" s="7562" t="str">
        <f>IF(VLOOKUP($A122,'8 Oct - LIVE LDS Data'!$A$3:$AAD$1504,40,FALSE)=0/1/1900,"",VLOOKUP($A122,'8 Oct - LIVE LDS Data'!$A$3:$AAD$1504,40,FALSE))</f>
        <v/>
      </c>
      <c r="M122" s="7562" t="str">
        <f>IF(VLOOKUP($A122,'8 Oct - LIVE LDS Data'!$A$3:$AAD$1504,41,FALSE)=0/1/1900,"",VLOOKUP($A122,'8 Oct - LIVE LDS Data'!$A$3:$AAD$1504,41,FALSE))</f>
        <v/>
      </c>
      <c r="N122" s="7562" t="str">
        <f>IF(VLOOKUP($A122,'8 Oct - LIVE LDS Data'!$A$3:$AAD$1504,47,FALSE)=0/1/1900,"",VLOOKUP($A122,'8 Oct - LIVE LDS Data'!$A$3:$AAD$1504,47,FALSE))</f>
        <v/>
      </c>
      <c r="O122" s="7562" t="str">
        <f>IF(VLOOKUP($A122,'8 Oct - LIVE LDS Data'!$A$3:$AAD$1504,48,FALSE)=0/1/1900,"",VLOOKUP($A122,'8 Oct - LIVE LDS Data'!$A$3:$AAD$1504,48,FALSE))</f>
        <v/>
      </c>
      <c r="P122" s="7562" t="str">
        <f>IF(VLOOKUP($A122,'8 Oct - LIVE LDS Data'!$A$3:$AAD$1504,54,FALSE)=0/1/1900,"",VLOOKUP($A122,'8 Oct - LIVE LDS Data'!$A$3:$AAD$1504,54,FALSE))</f>
        <v/>
      </c>
      <c r="Q122" s="7562" t="str">
        <f>IF(VLOOKUP($A122,'8 Oct - LIVE LDS Data'!$A$3:$AAD$1504,55,FALSE)=0/1/1900,"",VLOOKUP($A122,'8 Oct - LIVE LDS Data'!$A$3:$AAD$1504,55,FALSE))</f>
        <v/>
      </c>
      <c r="R122" s="7562">
        <f>IF(VLOOKUP($A122,'8 Oct - LIVE LDS Data'!$A$3:$AAD$1504,60,FALSE)=0/1/1900,"",VLOOKUP($A122,'8 Oct - LIVE LDS Data'!$A$3:$AAD$1504,60,FALSE))</f>
        <v>46204</v>
      </c>
      <c r="S122" s="7562" t="str">
        <f>IF(VLOOKUP($A122,'8 Oct - LIVE LDS Data'!$A$3:$AAD$1504,61,FALSE)=0/1/1900,"",VLOOKUP($A122,'8 Oct - LIVE LDS Data'!$A$3:$AAD$1504,61,FALSE))</f>
        <v/>
      </c>
      <c r="T122" s="7562">
        <f>IF(VLOOKUP($A122,'8 Oct - LIVE LDS Data'!$A$3:$AAD$1504,63,FALSE)=0/1/1900,"",VLOOKUP($A122,'8 Oct - LIVE LDS Data'!$A$3:$AAD$1504,63,FALSE))</f>
        <v>46357</v>
      </c>
      <c r="U122" s="7562" t="str">
        <f>IF(VLOOKUP($A122,'8 Oct - LIVE LDS Data'!$A$3:$AAD$1504,64,FALSE)=0/1/1900,"",VLOOKUP($A122,'8 Oct - LIVE LDS Data'!$A$3:$AAD$1504,64,FALSE))</f>
        <v/>
      </c>
      <c r="V122" s="7562" t="s">
        <v>90</v>
      </c>
      <c r="W122" s="7562" t="s">
        <v>90</v>
      </c>
      <c r="X122" s="7564"/>
      <c r="Y122" s="7562"/>
      <c r="Z122" s="7562"/>
      <c r="AA122" s="7562"/>
      <c r="AB122" s="7562"/>
      <c r="AC122" s="7562"/>
      <c r="AD122" s="7562"/>
      <c r="AE122" s="7562"/>
      <c r="AF122" s="7562"/>
      <c r="AG122" s="7565">
        <f>IF(VLOOKUP($A122,'8 Oct - LIVE LDS Data'!$A$3:$AAD$1504,72,FALSE)=0/1/1900,"",VLOOKUP($A122,'8 Oct - LIVE LDS Data'!$A$3:$AAD$1504,72,FALSE))</f>
        <v>45320</v>
      </c>
      <c r="AH122" s="7565">
        <f>IF(VLOOKUP($A122,'8 Oct - LIVE LDS Data'!$A$3:$AAD$1504,73,FALSE)=0/1/1900,"",VLOOKUP($A122,'8 Oct - LIVE LDS Data'!$A$3:$AAD$1504,73,FALSE))</f>
        <v>45855</v>
      </c>
      <c r="AI122" s="7565">
        <f>IF(VLOOKUP($A122,'8 Oct - LIVE LDS Data'!$A$3:$AAD$1504,75,FALSE)=0/1/1900,"",VLOOKUP($A122,'8 Oct - LIVE LDS Data'!$A$3:$AAD$1504,75,FALSE))</f>
        <v>45427</v>
      </c>
      <c r="AJ122" s="7565">
        <f>IF(VLOOKUP($A122,'8 Oct - LIVE LDS Data'!$A$3:$AAD$1504,76,FALSE)=0/1/1900,"",VLOOKUP($A122,'8 Oct - LIVE LDS Data'!$A$3:$AAD$1504,76,FALSE))</f>
        <v>45855</v>
      </c>
    </row>
    <row r="123" spans="1:36" s="610" customFormat="1" ht="40" customHeight="1" x14ac:dyDescent="0.2">
      <c r="A123" s="2855" t="s">
        <v>1788</v>
      </c>
      <c r="B123" s="2855"/>
      <c r="C123" s="2855" t="s">
        <v>1789</v>
      </c>
      <c r="D123" s="7558" t="str">
        <f>IF(VLOOKUP($A123,'8 Oct - LIVE LDS Data'!$A$3:$AAD$1504,4,FALSE)=0/1/1900,"",VLOOKUP($A123,'8 Oct - LIVE LDS Data'!$A$3:$AAD$1504,4,FALSE))</f>
        <v>Herefordshire Local Plan 2021 - 2041</v>
      </c>
      <c r="E123" s="7559" t="str">
        <f>IF(VLOOKUP($A123,'8 Oct - LIVE LDS Data'!$A$3:$AAD$1504,8,FALSE)=0/1/1900,"",VLOOKUP($A123,'8 Oct - LIVE LDS Data'!$A$3:$AAD$1504,8,FALSE))</f>
        <v>N</v>
      </c>
      <c r="F123" s="7559" t="str">
        <f>IF(VLOOKUP($A123,'8 Oct - LIVE LDS Data'!$A$3:$AAD$1504,9,FALSE)=0/1/1900,"",VLOOKUP($A123,'8 Oct - LIVE LDS Data'!$A$3:$AAD$1504,9,FALSE))</f>
        <v>N</v>
      </c>
      <c r="G123" s="7560">
        <f>IF(VLOOKUP($A123,'8 Oct - LIVE LDS Data'!$A$3:$AAD$1504,10,FALSE)=0/1/1900,"",VLOOKUP($A123,'8 Oct - LIVE LDS Data'!$A$3:$AAD$1504,10,FALSE))</f>
        <v>42293</v>
      </c>
      <c r="H123" s="7314" t="str">
        <f>IF(VLOOKUP($A123,'8 Oct - LIVE LDS Data'!$A$3:$AAD$1504,79,FALSE)=0/1/1900,"",VLOOKUP($A123,'8 Oct - LIVE LDS Data'!$A$3:$AAD$1504,79,FALSE))</f>
        <v>new plan to be prepared under new system</v>
      </c>
      <c r="I123" s="7561">
        <f>IF(VLOOKUP($A123,'8 Oct - LIVE LDS Data'!$A$3:$AAD$1504,30,FALSE)=0/1/1900,"",VLOOKUP($A123,'8 Oct - LIVE LDS Data'!$A$3:$AAD$1504,30,FALSE))</f>
        <v>45717</v>
      </c>
      <c r="J123" s="7562">
        <f>IF(VLOOKUP($A123,'8 Oct - LIVE LDS Data'!$A$3:$AAD$1504,33,FALSE)=0/1/1900,"",VLOOKUP($A123,'8 Oct - LIVE LDS Data'!$A$3:$AAD$1504,33,FALSE))</f>
        <v>46082</v>
      </c>
      <c r="K123" s="7562">
        <f>IF(VLOOKUP($A123,'8 Oct - LIVE LDS Data'!$A$3:$AAD$1504,34,FALSE)=0/1/1900,"",VLOOKUP($A123,'8 Oct - LIVE LDS Data'!$A$3:$AAD$1504,34,FALSE))</f>
        <v>44578</v>
      </c>
      <c r="L123" s="7562">
        <f>IF(VLOOKUP($A123,'8 Oct - LIVE LDS Data'!$A$3:$AAD$1504,40,FALSE)=0/1/1900,"",VLOOKUP($A123,'8 Oct - LIVE LDS Data'!$A$3:$AAD$1504,40,FALSE))</f>
        <v>44652</v>
      </c>
      <c r="M123" s="7562">
        <f>IF(VLOOKUP($A123,'8 Oct - LIVE LDS Data'!$A$3:$AAD$1504,41,FALSE)=0/1/1900,"",VLOOKUP($A123,'8 Oct - LIVE LDS Data'!$A$3:$AAD$1504,41,FALSE))</f>
        <v>44655</v>
      </c>
      <c r="N123" s="7562" t="str">
        <f>IF(VLOOKUP($A123,'8 Oct - LIVE LDS Data'!$A$3:$AAD$1504,47,FALSE)=0/1/1900,"",VLOOKUP($A123,'8 Oct - LIVE LDS Data'!$A$3:$AAD$1504,47,FALSE))</f>
        <v>April 2024
(was Sep-2023)</v>
      </c>
      <c r="O123" s="7562">
        <f>IF(VLOOKUP($A123,'8 Oct - LIVE LDS Data'!$A$3:$AAD$1504,48,FALSE)=0/1/1900,"",VLOOKUP($A123,'8 Oct - LIVE LDS Data'!$A$3:$AAD$1504,48,FALSE))</f>
        <v>45376</v>
      </c>
      <c r="P123" s="7562">
        <f>IF(VLOOKUP($A123,'8 Oct - LIVE LDS Data'!$A$3:$AAD$1504,54,FALSE)=0/1/1900,"",VLOOKUP($A123,'8 Oct - LIVE LDS Data'!$A$3:$AAD$1504,54,FALSE))</f>
        <v>46082</v>
      </c>
      <c r="Q123" s="7562" t="str">
        <f>IF(VLOOKUP($A123,'8 Oct - LIVE LDS Data'!$A$3:$AAD$1504,55,FALSE)=0/1/1900,"",VLOOKUP($A123,'8 Oct - LIVE LDS Data'!$A$3:$AAD$1504,55,FALSE))</f>
        <v/>
      </c>
      <c r="R123" s="7562">
        <f>IF(VLOOKUP($A123,'8 Oct - LIVE LDS Data'!$A$3:$AAD$1504,60,FALSE)=0/1/1900,"",VLOOKUP($A123,'8 Oct - LIVE LDS Data'!$A$3:$AAD$1504,60,FALSE))</f>
        <v>46447</v>
      </c>
      <c r="S123" s="7562" t="str">
        <f>IF(VLOOKUP($A123,'8 Oct - LIVE LDS Data'!$A$3:$AAD$1504,61,FALSE)=0/1/1900,"",VLOOKUP($A123,'8 Oct - LIVE LDS Data'!$A$3:$AAD$1504,61,FALSE))</f>
        <v/>
      </c>
      <c r="T123" s="7562">
        <f>IF(VLOOKUP($A123,'8 Oct - LIVE LDS Data'!$A$3:$AAD$1504,63,FALSE)=0/1/1900,"",VLOOKUP($A123,'8 Oct - LIVE LDS Data'!$A$3:$AAD$1504,63,FALSE))</f>
        <v>46753</v>
      </c>
      <c r="U123" s="7562" t="str">
        <f>IF(VLOOKUP($A123,'8 Oct - LIVE LDS Data'!$A$3:$AAD$1504,64,FALSE)=0/1/1900,"",VLOOKUP($A123,'8 Oct - LIVE LDS Data'!$A$3:$AAD$1504,64,FALSE))</f>
        <v/>
      </c>
      <c r="V123" s="7562" t="s">
        <v>3757</v>
      </c>
      <c r="W123" s="7562" t="s">
        <v>3757</v>
      </c>
      <c r="X123" s="7564"/>
      <c r="Y123" s="7562"/>
      <c r="Z123" s="7562"/>
      <c r="AA123" s="7562"/>
      <c r="AB123" s="7562"/>
      <c r="AC123" s="7562"/>
      <c r="AD123" s="7562"/>
      <c r="AE123" s="7562"/>
      <c r="AF123" s="7562"/>
      <c r="AG123" s="7565">
        <f>IF(VLOOKUP($A123,'8 Oct - LIVE LDS Data'!$A$3:$AAD$1504,72,FALSE)=0/1/1900,"",VLOOKUP($A123,'8 Oct - LIVE LDS Data'!$A$3:$AAD$1504,72,FALSE))</f>
        <v>45320</v>
      </c>
      <c r="AH123" s="7565">
        <f>IF(VLOOKUP($A123,'8 Oct - LIVE LDS Data'!$A$3:$AAD$1504,73,FALSE)=0/1/1900,"",VLOOKUP($A123,'8 Oct - LIVE LDS Data'!$A$3:$AAD$1504,73,FALSE))</f>
        <v>45776</v>
      </c>
      <c r="AI123" s="7565">
        <f>IF(VLOOKUP($A123,'8 Oct - LIVE LDS Data'!$A$3:$AAD$1504,75,FALSE)=0/1/1900,"",VLOOKUP($A123,'8 Oct - LIVE LDS Data'!$A$3:$AAD$1504,75,FALSE))</f>
        <v>44274</v>
      </c>
      <c r="AJ123" s="7565">
        <f>IF(VLOOKUP($A123,'8 Oct - LIVE LDS Data'!$A$3:$AAD$1504,76,FALSE)=0/1/1900,"",VLOOKUP($A123,'8 Oct - LIVE LDS Data'!$A$3:$AAD$1504,76,FALSE))</f>
        <v>45686</v>
      </c>
    </row>
    <row r="124" spans="1:36" s="610" customFormat="1" ht="40" customHeight="1" x14ac:dyDescent="0.2">
      <c r="A124" s="2855" t="s">
        <v>1826</v>
      </c>
      <c r="B124" s="2855"/>
      <c r="C124" s="2856" t="s">
        <v>1807</v>
      </c>
      <c r="D124" s="7558" t="str">
        <f>IF(VLOOKUP($A124,'8 Oct - LIVE LDS Data'!$A$3:$AAD$1504,4,FALSE)=0/1/1900,"",VLOOKUP($A124,'8 Oct - LIVE LDS Data'!$A$3:$AAD$1504,4,FALSE))</f>
        <v>Hertsmere Local Plan 2024</v>
      </c>
      <c r="E124" s="7559" t="str">
        <f>IF(VLOOKUP($A124,'8 Oct - LIVE LDS Data'!$A$3:$AAD$1504,8,FALSE)=0/1/1900,"",VLOOKUP($A124,'8 Oct - LIVE LDS Data'!$A$3:$AAD$1504,8,FALSE))</f>
        <v>N</v>
      </c>
      <c r="F124" s="7559" t="str">
        <f>IF(VLOOKUP($A124,'8 Oct - LIVE LDS Data'!$A$3:$AAD$1504,9,FALSE)=0/1/1900,"",VLOOKUP($A124,'8 Oct - LIVE LDS Data'!$A$3:$AAD$1504,9,FALSE))</f>
        <v>N</v>
      </c>
      <c r="G124" s="7560">
        <f>IF(VLOOKUP($A124,'8 Oct - LIVE LDS Data'!$A$3:$AAD$1504,10,FALSE)=0/1/1900,"",VLOOKUP($A124,'8 Oct - LIVE LDS Data'!$A$3:$AAD$1504,10,FALSE))</f>
        <v>41290</v>
      </c>
      <c r="H124" s="7314" t="str">
        <f>IF(VLOOKUP($A124,'8 Oct - LIVE LDS Data'!$A$3:$AAD$1504,79,FALSE)=0/1/1900,"",VLOOKUP($A124,'8 Oct - LIVE LDS Data'!$A$3:$AAD$1504,79,FALSE))</f>
        <v>Reg 18 completed</v>
      </c>
      <c r="I124" s="7561">
        <f>IF(VLOOKUP($A124,'8 Oct - LIVE LDS Data'!$A$3:$AAD$1504,30,FALSE)=0/1/1900,"",VLOOKUP($A124,'8 Oct - LIVE LDS Data'!$A$3:$AAD$1504,30,FALSE))</f>
        <v>45717</v>
      </c>
      <c r="J124" s="7562">
        <f>IF(VLOOKUP($A124,'8 Oct - LIVE LDS Data'!$A$3:$AAD$1504,33,FALSE)=0/1/1900,"",VLOOKUP($A124,'8 Oct - LIVE LDS Data'!$A$3:$AAD$1504,33,FALSE))</f>
        <v>45383</v>
      </c>
      <c r="K124" s="7562">
        <f>IF(VLOOKUP($A124,'8 Oct - LIVE LDS Data'!$A$3:$AAD$1504,34,FALSE)=0/1/1900,"",VLOOKUP($A124,'8 Oct - LIVE LDS Data'!$A$3:$AAD$1504,34,FALSE))</f>
        <v>45385</v>
      </c>
      <c r="L124" s="7562">
        <f>IF(VLOOKUP($A124,'8 Oct - LIVE LDS Data'!$A$3:$AAD$1504,40,FALSE)=0/1/1900,"",VLOOKUP($A124,'8 Oct - LIVE LDS Data'!$A$3:$AAD$1504,40,FALSE))</f>
        <v>46023</v>
      </c>
      <c r="M124" s="7562" t="str">
        <f>IF(VLOOKUP($A124,'8 Oct - LIVE LDS Data'!$A$3:$AAD$1504,41,FALSE)=0/1/1900,"",VLOOKUP($A124,'8 Oct - LIVE LDS Data'!$A$3:$AAD$1504,41,FALSE))</f>
        <v/>
      </c>
      <c r="N124" s="7562" t="str">
        <f>IF(VLOOKUP($A124,'8 Oct - LIVE LDS Data'!$A$3:$AAD$1504,47,FALSE)=0/1/1900,"",VLOOKUP($A124,'8 Oct - LIVE LDS Data'!$A$3:$AAD$1504,47,FALSE))</f>
        <v/>
      </c>
      <c r="O124" s="7562" t="str">
        <f>IF(VLOOKUP($A124,'8 Oct - LIVE LDS Data'!$A$3:$AAD$1504,48,FALSE)=0/1/1900,"",VLOOKUP($A124,'8 Oct - LIVE LDS Data'!$A$3:$AAD$1504,48,FALSE))</f>
        <v/>
      </c>
      <c r="P124" s="7562" t="str">
        <f>IF(VLOOKUP($A124,'8 Oct - LIVE LDS Data'!$A$3:$AAD$1504,54,FALSE)=0/1/1900,"",VLOOKUP($A124,'8 Oct - LIVE LDS Data'!$A$3:$AAD$1504,54,FALSE))</f>
        <v/>
      </c>
      <c r="Q124" s="7562" t="str">
        <f>IF(VLOOKUP($A124,'8 Oct - LIVE LDS Data'!$A$3:$AAD$1504,55,FALSE)=0/1/1900,"",VLOOKUP($A124,'8 Oct - LIVE LDS Data'!$A$3:$AAD$1504,55,FALSE))</f>
        <v/>
      </c>
      <c r="R124" s="7562">
        <f>IF(VLOOKUP($A124,'8 Oct - LIVE LDS Data'!$A$3:$AAD$1504,60,FALSE)=0/1/1900,"",VLOOKUP($A124,'8 Oct - LIVE LDS Data'!$A$3:$AAD$1504,60,FALSE))</f>
        <v>46113</v>
      </c>
      <c r="S124" s="7562" t="str">
        <f>IF(VLOOKUP($A124,'8 Oct - LIVE LDS Data'!$A$3:$AAD$1504,61,FALSE)=0/1/1900,"",VLOOKUP($A124,'8 Oct - LIVE LDS Data'!$A$3:$AAD$1504,61,FALSE))</f>
        <v/>
      </c>
      <c r="T124" s="7562">
        <f>IF(VLOOKUP($A124,'8 Oct - LIVE LDS Data'!$A$3:$AAD$1504,63,FALSE)=0/1/1900,"",VLOOKUP($A124,'8 Oct - LIVE LDS Data'!$A$3:$AAD$1504,63,FALSE))</f>
        <v>46174</v>
      </c>
      <c r="U124" s="7562" t="str">
        <f>IF(VLOOKUP($A124,'8 Oct - LIVE LDS Data'!$A$3:$AAD$1504,64,FALSE)=0/1/1900,"",VLOOKUP($A124,'8 Oct - LIVE LDS Data'!$A$3:$AAD$1504,64,FALSE))</f>
        <v/>
      </c>
      <c r="V124" s="7562" t="s">
        <v>3757</v>
      </c>
      <c r="W124" s="7562" t="s">
        <v>3757</v>
      </c>
      <c r="X124" s="7564"/>
      <c r="Y124" s="7562"/>
      <c r="Z124" s="7562"/>
      <c r="AA124" s="7562"/>
      <c r="AB124" s="7562"/>
      <c r="AC124" s="7562"/>
      <c r="AD124" s="7562"/>
      <c r="AE124" s="7562"/>
      <c r="AF124" s="7562"/>
      <c r="AG124" s="7565">
        <f>IF(VLOOKUP($A124,'8 Oct - LIVE LDS Data'!$A$3:$AAD$1504,72,FALSE)=0/1/1900,"",VLOOKUP($A124,'8 Oct - LIVE LDS Data'!$A$3:$AAD$1504,72,FALSE))</f>
        <v>45215</v>
      </c>
      <c r="AH124" s="7565">
        <f>IF(VLOOKUP($A124,'8 Oct - LIVE LDS Data'!$A$3:$AAD$1504,73,FALSE)=0/1/1900,"",VLOOKUP($A124,'8 Oct - LIVE LDS Data'!$A$3:$AAD$1504,73,FALSE))</f>
        <v>45776</v>
      </c>
      <c r="AI124" s="7565">
        <f>IF(VLOOKUP($A124,'8 Oct - LIVE LDS Data'!$A$3:$AAD$1504,75,FALSE)=0/1/1900,"",VLOOKUP($A124,'8 Oct - LIVE LDS Data'!$A$3:$AAD$1504,75,FALSE))</f>
        <v>45148</v>
      </c>
      <c r="AJ124" s="7565">
        <f>IF(VLOOKUP($A124,'8 Oct - LIVE LDS Data'!$A$3:$AAD$1504,76,FALSE)=0/1/1900,"",VLOOKUP($A124,'8 Oct - LIVE LDS Data'!$A$3:$AAD$1504,76,FALSE))</f>
        <v>45415</v>
      </c>
    </row>
    <row r="125" spans="1:36" s="610" customFormat="1" ht="40" customHeight="1" x14ac:dyDescent="0.2">
      <c r="A125" s="2855" t="s">
        <v>1839</v>
      </c>
      <c r="B125" s="2855"/>
      <c r="C125" s="2855" t="s">
        <v>1840</v>
      </c>
      <c r="D125" s="7558" t="str">
        <f>IF(VLOOKUP($A125,'8 Oct - LIVE LDS Data'!$A$3:$AAD$1504,4,FALSE)=0/1/1900,"",VLOOKUP($A125,'8 Oct - LIVE LDS Data'!$A$3:$AAD$1504,4,FALSE))</f>
        <v>Updated High Peak Local Plan</v>
      </c>
      <c r="E125" s="7559" t="str">
        <f>IF(VLOOKUP($A125,'8 Oct - LIVE LDS Data'!$A$3:$AAD$1504,8,FALSE)=0/1/1900,"",VLOOKUP($A125,'8 Oct - LIVE LDS Data'!$A$3:$AAD$1504,8,FALSE))</f>
        <v>N</v>
      </c>
      <c r="F125" s="7559" t="str">
        <f>IF(VLOOKUP($A125,'8 Oct - LIVE LDS Data'!$A$3:$AAD$1504,9,FALSE)=0/1/1900,"",VLOOKUP($A125,'8 Oct - LIVE LDS Data'!$A$3:$AAD$1504,9,FALSE))</f>
        <v>N</v>
      </c>
      <c r="G125" s="7560">
        <f>IF(VLOOKUP($A125,'8 Oct - LIVE LDS Data'!$A$3:$AAD$1504,10,FALSE)=0/1/1900,"",VLOOKUP($A125,'8 Oct - LIVE LDS Data'!$A$3:$AAD$1504,10,FALSE))</f>
        <v>42474</v>
      </c>
      <c r="H125" s="7314" t="str">
        <f>IF(VLOOKUP($A125,'8 Oct - LIVE LDS Data'!$A$3:$AAD$1504,79,FALSE)=0/1/1900,"",VLOOKUP($A125,'8 Oct - LIVE LDS Data'!$A$3:$AAD$1504,79,FALSE))</f>
        <v>Reg 18 yet to start</v>
      </c>
      <c r="I125" s="7561">
        <f>IF(VLOOKUP($A125,'8 Oct - LIVE LDS Data'!$A$3:$AAD$1504,30,FALSE)=0/1/1900,"",VLOOKUP($A125,'8 Oct - LIVE LDS Data'!$A$3:$AAD$1504,30,FALSE))</f>
        <v>45689</v>
      </c>
      <c r="J125" s="7562">
        <v>45139</v>
      </c>
      <c r="K125" s="7562" t="s">
        <v>8111</v>
      </c>
      <c r="L125" s="7562">
        <v>45413</v>
      </c>
      <c r="M125" s="7562" t="s">
        <v>8111</v>
      </c>
      <c r="N125" s="7562" t="s">
        <v>8111</v>
      </c>
      <c r="O125" s="7562" t="s">
        <v>8111</v>
      </c>
      <c r="P125" s="7562" t="s">
        <v>8111</v>
      </c>
      <c r="Q125" s="7562" t="s">
        <v>8111</v>
      </c>
      <c r="R125" s="7562">
        <v>45689</v>
      </c>
      <c r="S125" s="7562" t="s">
        <v>8111</v>
      </c>
      <c r="T125" s="7562">
        <v>45778</v>
      </c>
      <c r="U125" s="7562" t="s">
        <v>8111</v>
      </c>
      <c r="V125" s="7562" t="s">
        <v>3757</v>
      </c>
      <c r="W125" s="7562" t="s">
        <v>90</v>
      </c>
      <c r="X125" s="7564">
        <v>45323</v>
      </c>
      <c r="Y125" s="7562">
        <v>45139</v>
      </c>
      <c r="Z125" s="7562" t="s">
        <v>8112</v>
      </c>
      <c r="AA125" s="7562"/>
      <c r="AB125" s="7562"/>
      <c r="AC125" s="7562">
        <v>45689</v>
      </c>
      <c r="AD125" s="7562">
        <v>45778</v>
      </c>
      <c r="AE125" s="7562" t="s">
        <v>8113</v>
      </c>
      <c r="AF125" s="7562"/>
      <c r="AG125" s="7565">
        <f>IF(VLOOKUP($A125,'8 Oct - LIVE LDS Data'!$A$3:$AAD$1504,72,FALSE)=0/1/1900,"",VLOOKUP($A125,'8 Oct - LIVE LDS Data'!$A$3:$AAD$1504,72,FALSE))</f>
        <v>45576</v>
      </c>
      <c r="AH125" s="7565">
        <f>IF(VLOOKUP($A125,'8 Oct - LIVE LDS Data'!$A$3:$AAD$1504,73,FALSE)=0/1/1900,"",VLOOKUP($A125,'8 Oct - LIVE LDS Data'!$A$3:$AAD$1504,73,FALSE))</f>
        <v>45807</v>
      </c>
      <c r="AI125" s="7565">
        <f>IF(VLOOKUP($A125,'8 Oct - LIVE LDS Data'!$A$3:$AAD$1504,75,FALSE)=0/1/1900,"",VLOOKUP($A125,'8 Oct - LIVE LDS Data'!$A$3:$AAD$1504,75,FALSE))</f>
        <v>45686</v>
      </c>
      <c r="AJ125" s="7565">
        <f>IF(VLOOKUP($A125,'8 Oct - LIVE LDS Data'!$A$3:$AAD$1504,76,FALSE)=0/1/1900,"",VLOOKUP($A125,'8 Oct - LIVE LDS Data'!$A$3:$AAD$1504,76,FALSE))</f>
        <v>45807</v>
      </c>
    </row>
    <row r="126" spans="1:36" s="610" customFormat="1" ht="40" customHeight="1" x14ac:dyDescent="0.2">
      <c r="A126" s="2855" t="s">
        <v>1848</v>
      </c>
      <c r="B126" s="2855"/>
      <c r="C126" s="2855" t="s">
        <v>1849</v>
      </c>
      <c r="D126" s="7558" t="str">
        <f>IF(VLOOKUP($A126,'8 Oct - LIVE LDS Data'!$A$3:$AAD$1504,4,FALSE)=0/1/1900,"",VLOOKUP($A126,'8 Oct - LIVE LDS Data'!$A$3:$AAD$1504,4,FALSE))</f>
        <v xml:space="preserve">Hillingdon Local Plan </v>
      </c>
      <c r="E126" s="7559" t="str">
        <f>IF(VLOOKUP($A126,'8 Oct - LIVE LDS Data'!$A$3:$AAD$1504,8,FALSE)=0/1/1900,"",VLOOKUP($A126,'8 Oct - LIVE LDS Data'!$A$3:$AAD$1504,8,FALSE))</f>
        <v>N</v>
      </c>
      <c r="F126" s="7559" t="str">
        <f>IF(VLOOKUP($A126,'8 Oct - LIVE LDS Data'!$A$3:$AAD$1504,9,FALSE)=0/1/1900,"",VLOOKUP($A126,'8 Oct - LIVE LDS Data'!$A$3:$AAD$1504,9,FALSE))</f>
        <v>N</v>
      </c>
      <c r="G126" s="7560">
        <f>IF(VLOOKUP($A126,'8 Oct - LIVE LDS Data'!$A$3:$AAD$1504,10,FALSE)=0/1/1900,"",VLOOKUP($A126,'8 Oct - LIVE LDS Data'!$A$3:$AAD$1504,10,FALSE))</f>
        <v>41221</v>
      </c>
      <c r="H126" s="7314" t="str">
        <f>IF(VLOOKUP($A126,'8 Oct - LIVE LDS Data'!$A$3:$AAD$1504,79,FALSE)=0/1/1900,"",VLOOKUP($A126,'8 Oct - LIVE LDS Data'!$A$3:$AAD$1504,79,FALSE))</f>
        <v>Reg 18 ongoing</v>
      </c>
      <c r="I126" s="7561">
        <f>IF(VLOOKUP($A126,'8 Oct - LIVE LDS Data'!$A$3:$AAD$1504,30,FALSE)=0/1/1900,"",VLOOKUP($A126,'8 Oct - LIVE LDS Data'!$A$3:$AAD$1504,30,FALSE))</f>
        <v>45689</v>
      </c>
      <c r="J126" s="7562">
        <f>IF(VLOOKUP($A126,'8 Oct - LIVE LDS Data'!$A$3:$AAD$1504,33,FALSE)=0/1/1900,"",VLOOKUP($A126,'8 Oct - LIVE LDS Data'!$A$3:$AAD$1504,33,FALSE))</f>
        <v>45047</v>
      </c>
      <c r="K126" s="7562">
        <f>IF(VLOOKUP($A126,'8 Oct - LIVE LDS Data'!$A$3:$AAD$1504,34,FALSE)=0/1/1900,"",VLOOKUP($A126,'8 Oct - LIVE LDS Data'!$A$3:$AAD$1504,34,FALSE))</f>
        <v>45072</v>
      </c>
      <c r="L126" s="7562" t="str">
        <f>IF(VLOOKUP($A126,'8 Oct - LIVE LDS Data'!$A$3:$AAD$1504,40,FALSE)=0/1/1900,"",VLOOKUP($A126,'8 Oct - LIVE LDS Data'!$A$3:$AAD$1504,40,FALSE))</f>
        <v>Apr-2024
(was Jun-2023)</v>
      </c>
      <c r="M126" s="7562">
        <f>IF(VLOOKUP($A126,'8 Oct - LIVE LDS Data'!$A$3:$AAD$1504,41,FALSE)=0/1/1900,"",VLOOKUP($A126,'8 Oct - LIVE LDS Data'!$A$3:$AAD$1504,41,FALSE))</f>
        <v>45383</v>
      </c>
      <c r="N126" s="7562">
        <f>IF(VLOOKUP($A126,'8 Oct - LIVE LDS Data'!$A$3:$AAD$1504,47,FALSE)=0/1/1900,"",VLOOKUP($A126,'8 Oct - LIVE LDS Data'!$A$3:$AAD$1504,47,FALSE))</f>
        <v>45931</v>
      </c>
      <c r="O126" s="7562" t="str">
        <f>IF(VLOOKUP($A126,'8 Oct - LIVE LDS Data'!$A$3:$AAD$1504,48,FALSE)=0/1/1900,"",VLOOKUP($A126,'8 Oct - LIVE LDS Data'!$A$3:$AAD$1504,48,FALSE))</f>
        <v/>
      </c>
      <c r="P126" s="7562" t="str">
        <f>IF(VLOOKUP($A126,'8 Oct - LIVE LDS Data'!$A$3:$AAD$1504,54,FALSE)=0/1/1900,"",VLOOKUP($A126,'8 Oct - LIVE LDS Data'!$A$3:$AAD$1504,54,FALSE))</f>
        <v/>
      </c>
      <c r="Q126" s="7562" t="str">
        <f>IF(VLOOKUP($A126,'8 Oct - LIVE LDS Data'!$A$3:$AAD$1504,55,FALSE)=0/1/1900,"",VLOOKUP($A126,'8 Oct - LIVE LDS Data'!$A$3:$AAD$1504,55,FALSE))</f>
        <v/>
      </c>
      <c r="R126" s="7562">
        <f>IF(VLOOKUP($A126,'8 Oct - LIVE LDS Data'!$A$3:$AAD$1504,60,FALSE)=0/1/1900,"",VLOOKUP($A126,'8 Oct - LIVE LDS Data'!$A$3:$AAD$1504,60,FALSE))</f>
        <v>46113</v>
      </c>
      <c r="S126" s="7562" t="str">
        <f>IF(VLOOKUP($A126,'8 Oct - LIVE LDS Data'!$A$3:$AAD$1504,61,FALSE)=0/1/1900,"",VLOOKUP($A126,'8 Oct - LIVE LDS Data'!$A$3:$AAD$1504,61,FALSE))</f>
        <v/>
      </c>
      <c r="T126" s="7562">
        <f>IF(VLOOKUP($A126,'8 Oct - LIVE LDS Data'!$A$3:$AAD$1504,63,FALSE)=0/1/1900,"",VLOOKUP($A126,'8 Oct - LIVE LDS Data'!$A$3:$AAD$1504,63,FALSE))</f>
        <v>46235</v>
      </c>
      <c r="U126" s="7562" t="str">
        <f>IF(VLOOKUP($A126,'8 Oct - LIVE LDS Data'!$A$3:$AAD$1504,64,FALSE)=0/1/1900,"",VLOOKUP($A126,'8 Oct - LIVE LDS Data'!$A$3:$AAD$1504,64,FALSE))</f>
        <v/>
      </c>
      <c r="V126" s="7562" t="s">
        <v>3757</v>
      </c>
      <c r="W126" s="7562" t="s">
        <v>3757</v>
      </c>
      <c r="X126" s="7564"/>
      <c r="Y126" s="7562"/>
      <c r="Z126" s="7562"/>
      <c r="AA126" s="7562"/>
      <c r="AB126" s="7562"/>
      <c r="AC126" s="7562"/>
      <c r="AD126" s="7562"/>
      <c r="AE126" s="7562"/>
      <c r="AF126" s="7562"/>
      <c r="AG126" s="7565">
        <f>IF(VLOOKUP($A126,'8 Oct - LIVE LDS Data'!$A$3:$AAD$1504,72,FALSE)=0/1/1900,"",VLOOKUP($A126,'8 Oct - LIVE LDS Data'!$A$3:$AAD$1504,72,FALSE))</f>
        <v>45576</v>
      </c>
      <c r="AH126" s="7565">
        <f>IF(VLOOKUP($A126,'8 Oct - LIVE LDS Data'!$A$3:$AAD$1504,73,FALSE)=0/1/1900,"",VLOOKUP($A126,'8 Oct - LIVE LDS Data'!$A$3:$AAD$1504,73,FALSE))</f>
        <v>45807</v>
      </c>
      <c r="AI126" s="7565">
        <f>IF(VLOOKUP($A126,'8 Oct - LIVE LDS Data'!$A$3:$AAD$1504,75,FALSE)=0/1/1900,"",VLOOKUP($A126,'8 Oct - LIVE LDS Data'!$A$3:$AAD$1504,75,FALSE))</f>
        <v>44890</v>
      </c>
      <c r="AJ126" s="7565">
        <f>IF(VLOOKUP($A126,'8 Oct - LIVE LDS Data'!$A$3:$AAD$1504,76,FALSE)=0/1/1900,"",VLOOKUP($A126,'8 Oct - LIVE LDS Data'!$A$3:$AAD$1504,76,FALSE))</f>
        <v>45807</v>
      </c>
    </row>
    <row r="127" spans="1:36" s="610" customFormat="1" ht="40" customHeight="1" x14ac:dyDescent="0.2">
      <c r="A127" s="2855" t="s">
        <v>1861</v>
      </c>
      <c r="B127" s="2913" t="s">
        <v>1862</v>
      </c>
      <c r="C127" s="2856" t="s">
        <v>1862</v>
      </c>
      <c r="D127" s="7558" t="str">
        <f>IF(VLOOKUP($A127,'8 Oct - LIVE LDS Data'!$A$3:$AAD$1504,4,FALSE)=0/1/1900,"",VLOOKUP($A127,'8 Oct - LIVE LDS Data'!$A$3:$AAD$1504,4,FALSE))</f>
        <v>Local Plan Review</v>
      </c>
      <c r="E127" s="7559" t="str">
        <f>IF(VLOOKUP($A127,'8 Oct - LIVE LDS Data'!$A$3:$AAD$1504,8,FALSE)=0/1/1900,"",VLOOKUP($A127,'8 Oct - LIVE LDS Data'!$A$3:$AAD$1504,8,FALSE))</f>
        <v>N</v>
      </c>
      <c r="F127" s="7559" t="str">
        <f>IF(VLOOKUP($A127,'8 Oct - LIVE LDS Data'!$A$3:$AAD$1504,9,FALSE)=0/1/1900,"",VLOOKUP($A127,'8 Oct - LIVE LDS Data'!$A$3:$AAD$1504,9,FALSE))</f>
        <v>N</v>
      </c>
      <c r="G127" s="7560">
        <f>IF(VLOOKUP($A127,'8 Oct - LIVE LDS Data'!$A$3:$AAD$1504,10,FALSE)=0/1/1900,"",VLOOKUP($A127,'8 Oct - LIVE LDS Data'!$A$3:$AAD$1504,10,FALSE))</f>
        <v>40162</v>
      </c>
      <c r="H127" s="7314" t="str">
        <f>IF(VLOOKUP($A127,'8 Oct - LIVE LDS Data'!$A$3:$AAD$1504,79,FALSE)=0/1/1900,"",VLOOKUP($A127,'8 Oct - LIVE LDS Data'!$A$3:$AAD$1504,79,FALSE))</f>
        <v>Reg 18 ongoing
second Reg 19 exp. March 2026</v>
      </c>
      <c r="I127" s="7561">
        <f>IF(VLOOKUP($A127,'8 Oct - LIVE LDS Data'!$A$3:$AAD$1504,30,FALSE)=0/1/1900,"",VLOOKUP($A127,'8 Oct - LIVE LDS Data'!$A$3:$AAD$1504,30,FALSE))</f>
        <v>45717</v>
      </c>
      <c r="J127" s="7562">
        <f>IF(VLOOKUP($A127,'8 Oct - LIVE LDS Data'!$A$3:$AAD$1504,33,FALSE)=0/1/1900,"",VLOOKUP($A127,'8 Oct - LIVE LDS Data'!$A$3:$AAD$1504,33,FALSE))</f>
        <v>43101</v>
      </c>
      <c r="K127" s="7562">
        <f>IF(VLOOKUP($A127,'8 Oct - LIVE LDS Data'!$A$3:$AAD$1504,34,FALSE)=0/1/1900,"",VLOOKUP($A127,'8 Oct - LIVE LDS Data'!$A$3:$AAD$1504,34,FALSE))</f>
        <v>43106</v>
      </c>
      <c r="L127" s="7562">
        <f>IF(VLOOKUP($A127,'8 Oct - LIVE LDS Data'!$A$3:$AAD$1504,40,FALSE)=0/1/1900,"",VLOOKUP($A127,'8 Oct - LIVE LDS Data'!$A$3:$AAD$1504,40,FALSE))</f>
        <v>43466</v>
      </c>
      <c r="M127" s="7562">
        <f>IF(VLOOKUP($A127,'8 Oct - LIVE LDS Data'!$A$3:$AAD$1504,41,FALSE)=0/1/1900,"",VLOOKUP($A127,'8 Oct - LIVE LDS Data'!$A$3:$AAD$1504,41,FALSE))</f>
        <v>43472</v>
      </c>
      <c r="N127" s="7562">
        <f>IF(VLOOKUP($A127,'8 Oct - LIVE LDS Data'!$A$3:$AAD$1504,47,FALSE)=0/1/1900,"",VLOOKUP($A127,'8 Oct - LIVE LDS Data'!$A$3:$AAD$1504,47,FALSE))</f>
        <v>44348</v>
      </c>
      <c r="O127" s="7562">
        <f>IF(VLOOKUP($A127,'8 Oct - LIVE LDS Data'!$A$3:$AAD$1504,48,FALSE)=0/1/1900,"",VLOOKUP($A127,'8 Oct - LIVE LDS Data'!$A$3:$AAD$1504,48,FALSE))</f>
        <v>44348</v>
      </c>
      <c r="P127" s="7562">
        <f>IF(VLOOKUP($A127,'8 Oct - LIVE LDS Data'!$A$3:$AAD$1504,54,FALSE)=0/1/1900,"",VLOOKUP($A127,'8 Oct - LIVE LDS Data'!$A$3:$AAD$1504,54,FALSE))</f>
        <v>45444</v>
      </c>
      <c r="Q127" s="7562">
        <f>IF(VLOOKUP($A127,'8 Oct - LIVE LDS Data'!$A$3:$AAD$1504,55,FALSE)=0/1/1900,"",VLOOKUP($A127,'8 Oct - LIVE LDS Data'!$A$3:$AAD$1504,55,FALSE))</f>
        <v>45504</v>
      </c>
      <c r="R127" s="7562" t="str">
        <f>IF(VLOOKUP($A127,'8 Oct - LIVE LDS Data'!$A$3:$AAD$1504,60,FALSE)=0/1/1900,"",VLOOKUP($A127,'8 Oct - LIVE LDS Data'!$A$3:$AAD$1504,60,FALSE))</f>
        <v>1. Feb 2022
2. March 2026</v>
      </c>
      <c r="S127" s="7562" t="str">
        <f>IF(VLOOKUP($A127,'8 Oct - LIVE LDS Data'!$A$3:$AAD$1504,61,FALSE)=0/1/1900,"",VLOOKUP($A127,'8 Oct - LIVE LDS Data'!$A$3:$AAD$1504,61,FALSE))</f>
        <v>1. Feb 2022
[to consult again at Reg 19 stage]</v>
      </c>
      <c r="T127" s="7562">
        <f>IF(VLOOKUP($A127,'8 Oct - LIVE LDS Data'!$A$3:$AAD$1504,63,FALSE)=0/1/1900,"",VLOOKUP($A127,'8 Oct - LIVE LDS Data'!$A$3:$AAD$1504,63,FALSE))</f>
        <v>46327</v>
      </c>
      <c r="U127" s="7562" t="str">
        <f>IF(VLOOKUP($A127,'8 Oct - LIVE LDS Data'!$A$3:$AAD$1504,64,FALSE)=0/1/1900,"",VLOOKUP($A127,'8 Oct - LIVE LDS Data'!$A$3:$AAD$1504,64,FALSE))</f>
        <v/>
      </c>
      <c r="V127" s="7562" t="s">
        <v>3757</v>
      </c>
      <c r="W127" s="7562" t="s">
        <v>3757</v>
      </c>
      <c r="X127" s="7564"/>
      <c r="Y127" s="7562"/>
      <c r="Z127" s="7562"/>
      <c r="AA127" s="7562"/>
      <c r="AB127" s="7562"/>
      <c r="AC127" s="7562"/>
      <c r="AD127" s="7562"/>
      <c r="AE127" s="7562"/>
      <c r="AF127" s="7562"/>
      <c r="AG127" s="7565">
        <f>IF(VLOOKUP($A127,'8 Oct - LIVE LDS Data'!$A$3:$AAD$1504,72,FALSE)=0/1/1900,"",VLOOKUP($A127,'8 Oct - LIVE LDS Data'!$A$3:$AAD$1504,72,FALSE))</f>
        <v>45635</v>
      </c>
      <c r="AH127" s="7565">
        <f>IF(VLOOKUP($A127,'8 Oct - LIVE LDS Data'!$A$3:$AAD$1504,73,FALSE)=0/1/1900,"",VLOOKUP($A127,'8 Oct - LIVE LDS Data'!$A$3:$AAD$1504,73,FALSE))</f>
        <v>45807</v>
      </c>
      <c r="AI127" s="7565" t="str">
        <f>IF(VLOOKUP($A127,'8 Oct - LIVE LDS Data'!$A$3:$AAD$1504,75,FALSE)=0/1/1900,"",VLOOKUP($A127,'8 Oct - LIVE LDS Data'!$A$3:$AAD$1504,75,FALSE))</f>
        <v/>
      </c>
      <c r="AJ127" s="7565">
        <f>IF(VLOOKUP($A127,'8 Oct - LIVE LDS Data'!$A$3:$AAD$1504,76,FALSE)=0/1/1900,"",VLOOKUP($A127,'8 Oct - LIVE LDS Data'!$A$3:$AAD$1504,76,FALSE))</f>
        <v>45807</v>
      </c>
    </row>
    <row r="128" spans="1:36" s="610" customFormat="1" ht="40" customHeight="1" x14ac:dyDescent="0.2">
      <c r="A128" s="2855" t="s">
        <v>1885</v>
      </c>
      <c r="B128" s="2855"/>
      <c r="C128" s="2855" t="s">
        <v>1886</v>
      </c>
      <c r="D128" s="7558" t="str">
        <f>IF(VLOOKUP($A128,'8 Oct - LIVE LDS Data'!$A$3:$AAD$1504,4,FALSE)=0/1/1900,"",VLOOKUP($A128,'8 Oct - LIVE LDS Data'!$A$3:$AAD$1504,4,FALSE))</f>
        <v>Horsham District Local Plan Review</v>
      </c>
      <c r="E128" s="7559" t="str">
        <f>IF(VLOOKUP($A128,'8 Oct - LIVE LDS Data'!$A$3:$AAD$1504,8,FALSE)=0/1/1900,"",VLOOKUP($A128,'8 Oct - LIVE LDS Data'!$A$3:$AAD$1504,8,FALSE))</f>
        <v>N</v>
      </c>
      <c r="F128" s="7559" t="str">
        <f>IF(VLOOKUP($A128,'8 Oct - LIVE LDS Data'!$A$3:$AAD$1504,9,FALSE)=0/1/1900,"",VLOOKUP($A128,'8 Oct - LIVE LDS Data'!$A$3:$AAD$1504,9,FALSE))</f>
        <v>N</v>
      </c>
      <c r="G128" s="7560">
        <f>IF(VLOOKUP($A128,'8 Oct - LIVE LDS Data'!$A$3:$AAD$1504,10,FALSE)=0/1/1900,"",VLOOKUP($A128,'8 Oct - LIVE LDS Data'!$A$3:$AAD$1504,10,FALSE))</f>
        <v>42335</v>
      </c>
      <c r="H128" s="2963" t="str">
        <f>IF(VLOOKUP($A128,'8 Oct - LIVE LDS Data'!$A$3:$AAD$1504,79,FALSE)=0/1/1900,"",VLOOKUP($A128,'8 Oct - LIVE LDS Data'!$A$3:$AAD$1504,79,FALSE))</f>
        <v>Submitted July 2024
likely to be found unsound and/or non-legally compliant</v>
      </c>
      <c r="I128" s="7561">
        <f>IF(VLOOKUP($A128,'8 Oct - LIVE LDS Data'!$A$3:$AAD$1504,30,FALSE)=0/1/1900,"",VLOOKUP($A128,'8 Oct - LIVE LDS Data'!$A$3:$AAD$1504,30,FALSE))</f>
        <v>45261</v>
      </c>
      <c r="J128" s="7562" t="str">
        <f>IF(VLOOKUP($A128,'8 Oct - LIVE LDS Data'!$A$3:$AAD$1504,33,FALSE)=0/1/1900,"",VLOOKUP($A128,'8 Oct - LIVE LDS Data'!$A$3:$AAD$1504,33,FALSE))</f>
        <v/>
      </c>
      <c r="K128" s="7562">
        <f>IF(VLOOKUP($A128,'8 Oct - LIVE LDS Data'!$A$3:$AAD$1504,34,FALSE)=0/1/1900,"",VLOOKUP($A128,'8 Oct - LIVE LDS Data'!$A$3:$AAD$1504,34,FALSE))</f>
        <v>43196</v>
      </c>
      <c r="L128" s="7562">
        <f>IF(VLOOKUP($A128,'8 Oct - LIVE LDS Data'!$A$3:$AAD$1504,40,FALSE)=0/1/1900,"",VLOOKUP($A128,'8 Oct - LIVE LDS Data'!$A$3:$AAD$1504,40,FALSE))</f>
        <v>43862</v>
      </c>
      <c r="M128" s="7562">
        <f>IF(VLOOKUP($A128,'8 Oct - LIVE LDS Data'!$A$3:$AAD$1504,41,FALSE)=0/1/1900,"",VLOOKUP($A128,'8 Oct - LIVE LDS Data'!$A$3:$AAD$1504,41,FALSE))</f>
        <v>43878</v>
      </c>
      <c r="N128" s="7562" t="str">
        <f>IF(VLOOKUP($A128,'8 Oct - LIVE LDS Data'!$A$3:$AAD$1504,47,FALSE)=0/1/1900,"",VLOOKUP($A128,'8 Oct - LIVE LDS Data'!$A$3:$AAD$1504,47,FALSE))</f>
        <v/>
      </c>
      <c r="O128" s="7562" t="str">
        <f>IF(VLOOKUP($A128,'8 Oct - LIVE LDS Data'!$A$3:$AAD$1504,48,FALSE)=0/1/1900,"",VLOOKUP($A128,'8 Oct - LIVE LDS Data'!$A$3:$AAD$1504,48,FALSE))</f>
        <v/>
      </c>
      <c r="P128" s="7562" t="str">
        <f>IF(VLOOKUP($A128,'8 Oct - LIVE LDS Data'!$A$3:$AAD$1504,54,FALSE)=0/1/1900,"",VLOOKUP($A128,'8 Oct - LIVE LDS Data'!$A$3:$AAD$1504,54,FALSE))</f>
        <v/>
      </c>
      <c r="Q128" s="7562" t="str">
        <f>IF(VLOOKUP($A128,'8 Oct - LIVE LDS Data'!$A$3:$AAD$1504,55,FALSE)=0/1/1900,"",VLOOKUP($A128,'8 Oct - LIVE LDS Data'!$A$3:$AAD$1504,55,FALSE))</f>
        <v/>
      </c>
      <c r="R128" s="7562">
        <f>IF(VLOOKUP($A128,'8 Oct - LIVE LDS Data'!$A$3:$AAD$1504,60,FALSE)=0/1/1900,"",VLOOKUP($A128,'8 Oct - LIVE LDS Data'!$A$3:$AAD$1504,60,FALSE))</f>
        <v>45292</v>
      </c>
      <c r="S128" s="7562">
        <f>IF(VLOOKUP($A128,'8 Oct - LIVE LDS Data'!$A$3:$AAD$1504,61,FALSE)=0/1/1900,"",VLOOKUP($A128,'8 Oct - LIVE LDS Data'!$A$3:$AAD$1504,61,FALSE))</f>
        <v>45310</v>
      </c>
      <c r="T128" s="7562" t="str">
        <f>IF(VLOOKUP($A128,'8 Oct - LIVE LDS Data'!$A$3:$AAD$1504,63,FALSE)=0/1/1900,"",VLOOKUP($A128,'8 Oct - LIVE LDS Data'!$A$3:$AAD$1504,63,FALSE))</f>
        <v>Jun-2024
(was TBC)</v>
      </c>
      <c r="U128" s="7562">
        <f>IF(VLOOKUP($A128,'8 Oct - LIVE LDS Data'!$A$3:$AAD$1504,64,FALSE)=0/1/1900,"",VLOOKUP($A128,'8 Oct - LIVE LDS Data'!$A$3:$AAD$1504,64,FALSE))</f>
        <v>45499</v>
      </c>
      <c r="V128" s="7562" t="s">
        <v>3757</v>
      </c>
      <c r="W128" s="7562" t="s">
        <v>3757</v>
      </c>
      <c r="X128" s="7564"/>
      <c r="Y128" s="7562"/>
      <c r="Z128" s="7562"/>
      <c r="AA128" s="7562"/>
      <c r="AB128" s="7562"/>
      <c r="AC128" s="7562"/>
      <c r="AD128" s="7562"/>
      <c r="AE128" s="7562"/>
      <c r="AF128" s="7562"/>
      <c r="AG128" s="7565">
        <f>IF(VLOOKUP($A128,'8 Oct - LIVE LDS Data'!$A$3:$AAD$1504,72,FALSE)=0/1/1900,"",VLOOKUP($A128,'8 Oct - LIVE LDS Data'!$A$3:$AAD$1504,72,FALSE))</f>
        <v>45562</v>
      </c>
      <c r="AH128" s="7565">
        <f>IF(VLOOKUP($A128,'8 Oct - LIVE LDS Data'!$A$3:$AAD$1504,73,FALSE)=0/1/1900,"",VLOOKUP($A128,'8 Oct - LIVE LDS Data'!$A$3:$AAD$1504,73,FALSE))</f>
        <v>45215</v>
      </c>
      <c r="AI128" s="7565">
        <f>IF(VLOOKUP($A128,'8 Oct - LIVE LDS Data'!$A$3:$AAD$1504,75,FALSE)=0/1/1900,"",VLOOKUP($A128,'8 Oct - LIVE LDS Data'!$A$3:$AAD$1504,75,FALSE))</f>
        <v>45352</v>
      </c>
      <c r="AJ128" s="7565">
        <f>IF(VLOOKUP($A128,'8 Oct - LIVE LDS Data'!$A$3:$AAD$1504,76,FALSE)=0/1/1900,"",VLOOKUP($A128,'8 Oct - LIVE LDS Data'!$A$3:$AAD$1504,76,FALSE))</f>
        <v>45310</v>
      </c>
    </row>
    <row r="129" spans="1:36" s="610" customFormat="1" ht="40" customHeight="1" x14ac:dyDescent="0.2">
      <c r="A129" s="2855" t="s">
        <v>1900</v>
      </c>
      <c r="B129" s="7566"/>
      <c r="C129" s="7566" t="s">
        <v>1901</v>
      </c>
      <c r="D129" s="7558" t="str">
        <f>IF(VLOOKUP($A129,'8 Oct - LIVE LDS Data'!$A$3:$AAD$1504,4,FALSE)=0/1/1900,"",VLOOKUP($A129,'8 Oct - LIVE LDS Data'!$A$3:$AAD$1504,4,FALSE))</f>
        <v>Hounslow Local Plan 2020-2041
(previous plan withdrawn May 2023)</v>
      </c>
      <c r="E129" s="7559" t="str">
        <f>IF(VLOOKUP($A129,'8 Oct - LIVE LDS Data'!$A$3:$AAD$1504,8,FALSE)=0/1/1900,"",VLOOKUP($A129,'8 Oct - LIVE LDS Data'!$A$3:$AAD$1504,8,FALSE))</f>
        <v>N</v>
      </c>
      <c r="F129" s="7559" t="str">
        <f>IF(VLOOKUP($A129,'8 Oct - LIVE LDS Data'!$A$3:$AAD$1504,9,FALSE)=0/1/1900,"",VLOOKUP($A129,'8 Oct - LIVE LDS Data'!$A$3:$AAD$1504,9,FALSE))</f>
        <v>N</v>
      </c>
      <c r="G129" s="7560">
        <f>IF(VLOOKUP($A129,'8 Oct - LIVE LDS Data'!$A$3:$AAD$1504,10,FALSE)=0/1/1900,"",VLOOKUP($A129,'8 Oct - LIVE LDS Data'!$A$3:$AAD$1504,10,FALSE))</f>
        <v>42262</v>
      </c>
      <c r="H129" s="7314" t="str">
        <f>IF(VLOOKUP($A129,'8 Oct - LIVE LDS Data'!$A$3:$AAD$1504,79,FALSE)=0/1/1900,"",VLOOKUP($A129,'8 Oct - LIVE LDS Data'!$A$3:$AAD$1504,79,FALSE))</f>
        <v>SUBMITTED</v>
      </c>
      <c r="I129" s="7561">
        <f>IF(VLOOKUP($A129,'8 Oct - LIVE LDS Data'!$A$3:$AAD$1504,30,FALSE)=0/1/1900,"",VLOOKUP($A129,'8 Oct - LIVE LDS Data'!$A$3:$AAD$1504,30,FALSE))</f>
        <v>45717</v>
      </c>
      <c r="J129" s="7562">
        <f>IF(VLOOKUP($A129,'8 Oct - LIVE LDS Data'!$A$3:$AAD$1504,33,FALSE)=0/1/1900,"",VLOOKUP($A129,'8 Oct - LIVE LDS Data'!$A$3:$AAD$1504,33,FALSE))</f>
        <v>43070</v>
      </c>
      <c r="K129" s="7562">
        <f>IF(VLOOKUP($A129,'8 Oct - LIVE LDS Data'!$A$3:$AAD$1504,34,FALSE)=0/1/1900,"",VLOOKUP($A129,'8 Oct - LIVE LDS Data'!$A$3:$AAD$1504,34,FALSE))</f>
        <v>43009</v>
      </c>
      <c r="L129" s="7562">
        <f>IF(VLOOKUP($A129,'8 Oct - LIVE LDS Data'!$A$3:$AAD$1504,40,FALSE)=0/1/1900,"",VLOOKUP($A129,'8 Oct - LIVE LDS Data'!$A$3:$AAD$1504,40,FALSE))</f>
        <v>45292</v>
      </c>
      <c r="M129" s="7562">
        <f>IF(VLOOKUP($A129,'8 Oct - LIVE LDS Data'!$A$3:$AAD$1504,41,FALSE)=0/1/1900,"",VLOOKUP($A129,'8 Oct - LIVE LDS Data'!$A$3:$AAD$1504,41,FALSE))</f>
        <v>45231</v>
      </c>
      <c r="N129" s="7562" t="str">
        <f>IF(VLOOKUP($A129,'8 Oct - LIVE LDS Data'!$A$3:$AAD$1504,47,FALSE)=0/1/1900,"",VLOOKUP($A129,'8 Oct - LIVE LDS Data'!$A$3:$AAD$1504,47,FALSE))</f>
        <v/>
      </c>
      <c r="O129" s="7562" t="str">
        <f>IF(VLOOKUP($A129,'8 Oct - LIVE LDS Data'!$A$3:$AAD$1504,48,FALSE)=0/1/1900,"",VLOOKUP($A129,'8 Oct - LIVE LDS Data'!$A$3:$AAD$1504,48,FALSE))</f>
        <v/>
      </c>
      <c r="P129" s="7562" t="str">
        <f>IF(VLOOKUP($A129,'8 Oct - LIVE LDS Data'!$A$3:$AAD$1504,54,FALSE)=0/1/1900,"",VLOOKUP($A129,'8 Oct - LIVE LDS Data'!$A$3:$AAD$1504,54,FALSE))</f>
        <v/>
      </c>
      <c r="Q129" s="7562" t="str">
        <f>IF(VLOOKUP($A129,'8 Oct - LIVE LDS Data'!$A$3:$AAD$1504,55,FALSE)=0/1/1900,"",VLOOKUP($A129,'8 Oct - LIVE LDS Data'!$A$3:$AAD$1504,55,FALSE))</f>
        <v/>
      </c>
      <c r="R129" s="7562">
        <f>IF(VLOOKUP($A129,'8 Oct - LIVE LDS Data'!$A$3:$AAD$1504,60,FALSE)=0/1/1900,"",VLOOKUP($A129,'8 Oct - LIVE LDS Data'!$A$3:$AAD$1504,60,FALSE))</f>
        <v>45474</v>
      </c>
      <c r="S129" s="7562"/>
      <c r="T129" s="7562">
        <f>IF(VLOOKUP($A129,'8 Oct - LIVE LDS Data'!$A$3:$AAD$1504,63,FALSE)=0/1/1900,"",VLOOKUP($A129,'8 Oct - LIVE LDS Data'!$A$3:$AAD$1504,63,FALSE))</f>
        <v>45809</v>
      </c>
      <c r="U129" s="7562">
        <f>IF(VLOOKUP($A129,'8 Oct - LIVE LDS Data'!$A$3:$AAD$1504,64,FALSE)=0/1/1900,"",VLOOKUP($A129,'8 Oct - LIVE LDS Data'!$A$3:$AAD$1504,64,FALSE))</f>
        <v>45831</v>
      </c>
      <c r="V129" s="7562" t="s">
        <v>3757</v>
      </c>
      <c r="W129" s="7562" t="s">
        <v>3757</v>
      </c>
      <c r="X129" s="7564"/>
      <c r="Y129" s="7562"/>
      <c r="Z129" s="7562"/>
      <c r="AA129" s="7562"/>
      <c r="AB129" s="7562"/>
      <c r="AC129" s="7562"/>
      <c r="AD129" s="7562"/>
      <c r="AE129" s="7562"/>
      <c r="AF129" s="7562"/>
      <c r="AG129" s="7565">
        <f>IF(VLOOKUP($A129,'8 Oct - LIVE LDS Data'!$A$3:$AAD$1504,72,FALSE)=0/1/1900,"",VLOOKUP($A129,'8 Oct - LIVE LDS Data'!$A$3:$AAD$1504,72,FALSE))</f>
        <v>45170</v>
      </c>
      <c r="AH129" s="7565">
        <f>IF(VLOOKUP($A129,'8 Oct - LIVE LDS Data'!$A$3:$AAD$1504,73,FALSE)=0/1/1900,"",VLOOKUP($A129,'8 Oct - LIVE LDS Data'!$A$3:$AAD$1504,73,FALSE))</f>
        <v>45807</v>
      </c>
      <c r="AI129" s="7565" t="str">
        <f>IF(VLOOKUP($A129,'8 Oct - LIVE LDS Data'!$A$3:$AAD$1504,75,FALSE)=0/1/1900,"",VLOOKUP($A129,'8 Oct - LIVE LDS Data'!$A$3:$AAD$1504,75,FALSE))</f>
        <v/>
      </c>
      <c r="AJ129" s="7565">
        <f>IF(VLOOKUP($A129,'8 Oct - LIVE LDS Data'!$A$3:$AAD$1504,76,FALSE)=0/1/1900,"",VLOOKUP($A129,'8 Oct - LIVE LDS Data'!$A$3:$AAD$1504,76,FALSE))</f>
        <v>45807</v>
      </c>
    </row>
    <row r="130" spans="1:36" s="610" customFormat="1" ht="40" customHeight="1" x14ac:dyDescent="0.2">
      <c r="A130" s="2855" t="s">
        <v>1912</v>
      </c>
      <c r="B130" s="2855"/>
      <c r="C130" s="2855" t="s">
        <v>1913</v>
      </c>
      <c r="D130" s="7558" t="str">
        <f>IF(VLOOKUP($A130,'8 Oct - LIVE LDS Data'!$A$3:$AAD$1504,4,FALSE)=0/1/1900,"",VLOOKUP($A130,'8 Oct - LIVE LDS Data'!$A$3:$AAD$1504,4,FALSE))</f>
        <v>Local Plan Update</v>
      </c>
      <c r="E130" s="7559" t="str">
        <f>IF(VLOOKUP($A130,'8 Oct - LIVE LDS Data'!$A$3:$AAD$1504,8,FALSE)=0/1/1900,"",VLOOKUP($A130,'8 Oct - LIVE LDS Data'!$A$3:$AAD$1504,8,FALSE))</f>
        <v>N</v>
      </c>
      <c r="F130" s="7559" t="str">
        <f>IF(VLOOKUP($A130,'8 Oct - LIVE LDS Data'!$A$3:$AAD$1504,9,FALSE)=0/1/1900,"",VLOOKUP($A130,'8 Oct - LIVE LDS Data'!$A$3:$AAD$1504,9,FALSE))</f>
        <v>N</v>
      </c>
      <c r="G130" s="7560">
        <f>IF(VLOOKUP($A130,'8 Oct - LIVE LDS Data'!$A$3:$AAD$1504,10,FALSE)=0/1/1900,"",VLOOKUP($A130,'8 Oct - LIVE LDS Data'!$A$3:$AAD$1504,10,FALSE))</f>
        <v>43062</v>
      </c>
      <c r="H130" s="7314" t="str">
        <f>IF(VLOOKUP($A130,'8 Oct - LIVE LDS Data'!$A$3:$AAD$1504,79,FALSE)=0/1/1900,"",VLOOKUP($A130,'8 Oct - LIVE LDS Data'!$A$3:$AAD$1504,79,FALSE))</f>
        <v>Reg 18 ongoing</v>
      </c>
      <c r="I130" s="7561">
        <f>IF(VLOOKUP($A130,'8 Oct - LIVE LDS Data'!$A$3:$AAD$1504,30,FALSE)=0/1/1900,"",VLOOKUP($A130,'8 Oct - LIVE LDS Data'!$A$3:$AAD$1504,30,FALSE))</f>
        <v>45383</v>
      </c>
      <c r="J130" s="7562">
        <f>IF(VLOOKUP($A130,'8 Oct - LIVE LDS Data'!$A$3:$AAD$1504,33,FALSE)=0/1/1900,"",VLOOKUP($A130,'8 Oct - LIVE LDS Data'!$A$3:$AAD$1504,33,FALSE))</f>
        <v>45689</v>
      </c>
      <c r="K130" s="7562" t="str">
        <f>IF(VLOOKUP($A130,'8 Oct - LIVE LDS Data'!$A$3:$AAD$1504,34,FALSE)=0/1/1900,"",VLOOKUP($A130,'8 Oct - LIVE LDS Data'!$A$3:$AAD$1504,34,FALSE))</f>
        <v/>
      </c>
      <c r="L130" s="7562">
        <f>IF(VLOOKUP($A130,'8 Oct - LIVE LDS Data'!$A$3:$AAD$1504,40,FALSE)=0/1/1900,"",VLOOKUP($A130,'8 Oct - LIVE LDS Data'!$A$3:$AAD$1504,40,FALSE))</f>
        <v>45901</v>
      </c>
      <c r="M130" s="7562" t="str">
        <f>IF(VLOOKUP($A130,'8 Oct - LIVE LDS Data'!$A$3:$AAD$1504,41,FALSE)=0/1/1900,"",VLOOKUP($A130,'8 Oct - LIVE LDS Data'!$A$3:$AAD$1504,41,FALSE))</f>
        <v/>
      </c>
      <c r="N130" s="7562" t="str">
        <f>IF(VLOOKUP($A130,'8 Oct - LIVE LDS Data'!$A$3:$AAD$1504,47,FALSE)=0/1/1900,"",VLOOKUP($A130,'8 Oct - LIVE LDS Data'!$A$3:$AAD$1504,47,FALSE))</f>
        <v/>
      </c>
      <c r="O130" s="7562" t="str">
        <f>IF(VLOOKUP($A130,'8 Oct - LIVE LDS Data'!$A$3:$AAD$1504,48,FALSE)=0/1/1900,"",VLOOKUP($A130,'8 Oct - LIVE LDS Data'!$A$3:$AAD$1504,48,FALSE))</f>
        <v/>
      </c>
      <c r="P130" s="7562" t="str">
        <f>IF(VLOOKUP($A130,'8 Oct - LIVE LDS Data'!$A$3:$AAD$1504,54,FALSE)=0/1/1900,"",VLOOKUP($A130,'8 Oct - LIVE LDS Data'!$A$3:$AAD$1504,54,FALSE))</f>
        <v/>
      </c>
      <c r="Q130" s="7562" t="str">
        <f>IF(VLOOKUP($A130,'8 Oct - LIVE LDS Data'!$A$3:$AAD$1504,55,FALSE)=0/1/1900,"",VLOOKUP($A130,'8 Oct - LIVE LDS Data'!$A$3:$AAD$1504,55,FALSE))</f>
        <v/>
      </c>
      <c r="R130" s="7562">
        <f>IF(VLOOKUP($A130,'8 Oct - LIVE LDS Data'!$A$3:$AAD$1504,60,FALSE)=0/1/1900,"",VLOOKUP($A130,'8 Oct - LIVE LDS Data'!$A$3:$AAD$1504,60,FALSE))</f>
        <v>46082</v>
      </c>
      <c r="S130" s="7562" t="str">
        <f>IF(VLOOKUP($A130,'8 Oct - LIVE LDS Data'!$A$3:$AAD$1504,61,FALSE)=0/1/1900,"",VLOOKUP($A130,'8 Oct - LIVE LDS Data'!$A$3:$AAD$1504,61,FALSE))</f>
        <v/>
      </c>
      <c r="T130" s="7562">
        <f>IF(VLOOKUP($A130,'8 Oct - LIVE LDS Data'!$A$3:$AAD$1504,63,FALSE)=0/1/1900,"",VLOOKUP($A130,'8 Oct - LIVE LDS Data'!$A$3:$AAD$1504,63,FALSE))</f>
        <v>46174</v>
      </c>
      <c r="U130" s="7562" t="str">
        <f>IF(VLOOKUP($A130,'8 Oct - LIVE LDS Data'!$A$3:$AAD$1504,64,FALSE)=0/1/1900,"",VLOOKUP($A130,'8 Oct - LIVE LDS Data'!$A$3:$AAD$1504,64,FALSE))</f>
        <v/>
      </c>
      <c r="V130" s="7562" t="s">
        <v>3757</v>
      </c>
      <c r="W130" s="7562" t="s">
        <v>90</v>
      </c>
      <c r="X130" s="7564"/>
      <c r="Y130" s="7562"/>
      <c r="Z130" s="7562"/>
      <c r="AA130" s="7562"/>
      <c r="AB130" s="7562"/>
      <c r="AC130" s="7562"/>
      <c r="AD130" s="7562"/>
      <c r="AE130" s="7562"/>
      <c r="AF130" s="7562"/>
      <c r="AG130" s="7565">
        <f>IF(VLOOKUP($A130,'8 Oct - LIVE LDS Data'!$A$3:$AAD$1504,72,FALSE)=0/1/1900,"",VLOOKUP($A130,'8 Oct - LIVE LDS Data'!$A$3:$AAD$1504,72,FALSE))</f>
        <v>45681</v>
      </c>
      <c r="AH130" s="7565">
        <f>IF(VLOOKUP($A130,'8 Oct - LIVE LDS Data'!$A$3:$AAD$1504,73,FALSE)=0/1/1900,"",VLOOKUP($A130,'8 Oct - LIVE LDS Data'!$A$3:$AAD$1504,73,FALSE))</f>
        <v>45807</v>
      </c>
      <c r="AI130" s="7565">
        <f>IF(VLOOKUP($A130,'8 Oct - LIVE LDS Data'!$A$3:$AAD$1504,75,FALSE)=0/1/1900,"",VLOOKUP($A130,'8 Oct - LIVE LDS Data'!$A$3:$AAD$1504,75,FALSE))</f>
        <v>45631</v>
      </c>
      <c r="AJ130" s="7565">
        <f>IF(VLOOKUP($A130,'8 Oct - LIVE LDS Data'!$A$3:$AAD$1504,76,FALSE)=0/1/1900,"",VLOOKUP($A130,'8 Oct - LIVE LDS Data'!$A$3:$AAD$1504,76,FALSE))</f>
        <v>45807</v>
      </c>
    </row>
    <row r="131" spans="1:36" s="610" customFormat="1" ht="40" customHeight="1" x14ac:dyDescent="0.2">
      <c r="A131" s="7566" t="s">
        <v>1926</v>
      </c>
      <c r="B131" s="7566"/>
      <c r="C131" s="7566" t="s">
        <v>1927</v>
      </c>
      <c r="D131" s="7558" t="str">
        <f>IF(VLOOKUP($A131,'8 Oct - LIVE LDS Data'!$A$3:$AAD$1504,4,FALSE)=0/1/1900,"",VLOOKUP($A131,'8 Oct - LIVE LDS Data'!$A$3:$AAD$1504,4,FALSE))</f>
        <v>Local Plan to 2036 - Full Review</v>
      </c>
      <c r="E131" s="7559" t="str">
        <f>IF(VLOOKUP($A131,'8 Oct - LIVE LDS Data'!$A$3:$AAD$1504,8,FALSE)=0/1/1900,"",VLOOKUP($A131,'8 Oct - LIVE LDS Data'!$A$3:$AAD$1504,8,FALSE))</f>
        <v>N</v>
      </c>
      <c r="F131" s="7559" t="str">
        <f>IF(VLOOKUP($A131,'8 Oct - LIVE LDS Data'!$A$3:$AAD$1504,9,FALSE)=0/1/1900,"",VLOOKUP($A131,'8 Oct - LIVE LDS Data'!$A$3:$AAD$1504,9,FALSE))</f>
        <v>N</v>
      </c>
      <c r="G131" s="7560">
        <f>IF(VLOOKUP($A131,'8 Oct - LIVE LDS Data'!$A$3:$AAD$1504,10,FALSE)=0/1/1900,"",VLOOKUP($A131,'8 Oct - LIVE LDS Data'!$A$3:$AAD$1504,10,FALSE))</f>
        <v>43600</v>
      </c>
      <c r="H131" s="7314" t="str">
        <f>IF(VLOOKUP($A131,'8 Oct - LIVE LDS Data'!$A$3:$AAD$1504,79,FALSE)=0/1/1900,"",VLOOKUP($A131,'8 Oct - LIVE LDS Data'!$A$3:$AAD$1504,79,FALSE))</f>
        <v>Reg 18 ongoing</v>
      </c>
      <c r="I131" s="7561">
        <f>IF(VLOOKUP($A131,'8 Oct - LIVE LDS Data'!$A$3:$AAD$1504,30,FALSE)=0/1/1900,"",VLOOKUP($A131,'8 Oct - LIVE LDS Data'!$A$3:$AAD$1504,30,FALSE))</f>
        <v>45689</v>
      </c>
      <c r="J131" s="7562">
        <f>IF(VLOOKUP($A131,'8 Oct - LIVE LDS Data'!$A$3:$AAD$1504,33,FALSE)=0/1/1900,"",VLOOKUP($A131,'8 Oct - LIVE LDS Data'!$A$3:$AAD$1504,33,FALSE))</f>
        <v>45017</v>
      </c>
      <c r="K131" s="7562">
        <f>IF(VLOOKUP($A131,'8 Oct - LIVE LDS Data'!$A$3:$AAD$1504,34,FALSE)=0/1/1900,"",VLOOKUP($A131,'8 Oct - LIVE LDS Data'!$A$3:$AAD$1504,34,FALSE))</f>
        <v>45017</v>
      </c>
      <c r="L131" s="7562">
        <f>IF(VLOOKUP($A131,'8 Oct - LIVE LDS Data'!$A$3:$AAD$1504,40,FALSE)=0/1/1900,"",VLOOKUP($A131,'8 Oct - LIVE LDS Data'!$A$3:$AAD$1504,40,FALSE))</f>
        <v>45383</v>
      </c>
      <c r="M131" s="7562" t="str">
        <f>IF(VLOOKUP($A131,'8 Oct - LIVE LDS Data'!$A$3:$AAD$1504,41,FALSE)=0/1/1900,"",VLOOKUP($A131,'8 Oct - LIVE LDS Data'!$A$3:$AAD$1504,41,FALSE))</f>
        <v>Autumn 2024</v>
      </c>
      <c r="N131" s="7562">
        <f>IF(VLOOKUP($A131,'8 Oct - LIVE LDS Data'!$A$3:$AAD$1504,47,FALSE)=0/1/1900,"",VLOOKUP($A131,'8 Oct - LIVE LDS Data'!$A$3:$AAD$1504,47,FALSE))</f>
        <v>45931</v>
      </c>
      <c r="O131" s="7562" t="str">
        <f>IF(VLOOKUP($A131,'8 Oct - LIVE LDS Data'!$A$3:$AAD$1504,48,FALSE)=0/1/1900,"",VLOOKUP($A131,'8 Oct - LIVE LDS Data'!$A$3:$AAD$1504,48,FALSE))</f>
        <v/>
      </c>
      <c r="P131" s="7562" t="str">
        <f>IF(VLOOKUP($A131,'8 Oct - LIVE LDS Data'!$A$3:$AAD$1504,54,FALSE)=0/1/1900,"",VLOOKUP($A131,'8 Oct - LIVE LDS Data'!$A$3:$AAD$1504,54,FALSE))</f>
        <v/>
      </c>
      <c r="Q131" s="7562" t="str">
        <f>IF(VLOOKUP($A131,'8 Oct - LIVE LDS Data'!$A$3:$AAD$1504,55,FALSE)=0/1/1900,"",VLOOKUP($A131,'8 Oct - LIVE LDS Data'!$A$3:$AAD$1504,55,FALSE))</f>
        <v/>
      </c>
      <c r="R131" s="7562">
        <f>IF(VLOOKUP($A131,'8 Oct - LIVE LDS Data'!$A$3:$AAD$1504,60,FALSE)=0/1/1900,"",VLOOKUP($A131,'8 Oct - LIVE LDS Data'!$A$3:$AAD$1504,60,FALSE))</f>
        <v>46204</v>
      </c>
      <c r="S131" s="7562" t="str">
        <f>IF(VLOOKUP($A131,'8 Oct - LIVE LDS Data'!$A$3:$AAD$1504,61,FALSE)=0/1/1900,"",VLOOKUP($A131,'8 Oct - LIVE LDS Data'!$A$3:$AAD$1504,61,FALSE))</f>
        <v/>
      </c>
      <c r="T131" s="7562">
        <f>IF(VLOOKUP($A131,'8 Oct - LIVE LDS Data'!$A$3:$AAD$1504,63,FALSE)=0/1/1900,"",VLOOKUP($A131,'8 Oct - LIVE LDS Data'!$A$3:$AAD$1504,63,FALSE))</f>
        <v>46357</v>
      </c>
      <c r="U131" s="7562" t="str">
        <f>IF(VLOOKUP($A131,'8 Oct - LIVE LDS Data'!$A$3:$AAD$1504,64,FALSE)=0/1/1900,"",VLOOKUP($A131,'8 Oct - LIVE LDS Data'!$A$3:$AAD$1504,64,FALSE))</f>
        <v/>
      </c>
      <c r="V131" s="7562" t="s">
        <v>3757</v>
      </c>
      <c r="W131" s="7562" t="s">
        <v>3757</v>
      </c>
      <c r="X131" s="7564">
        <v>45317</v>
      </c>
      <c r="Y131" s="7562">
        <v>45017</v>
      </c>
      <c r="Z131" s="7562">
        <v>45383</v>
      </c>
      <c r="AA131" s="7562">
        <v>45839</v>
      </c>
      <c r="AB131" s="7562"/>
      <c r="AC131" s="7562">
        <v>46478</v>
      </c>
      <c r="AD131" s="7562">
        <v>46661</v>
      </c>
      <c r="AE131" s="7562" t="s">
        <v>8114</v>
      </c>
      <c r="AF131" s="7562"/>
      <c r="AG131" s="7565">
        <f>IF(VLOOKUP($A131,'8 Oct - LIVE LDS Data'!$A$3:$AAD$1504,72,FALSE)=0/1/1900,"",VLOOKUP($A131,'8 Oct - LIVE LDS Data'!$A$3:$AAD$1504,72,FALSE))</f>
        <v>45320</v>
      </c>
      <c r="AH131" s="7565">
        <f>IF(VLOOKUP($A131,'8 Oct - LIVE LDS Data'!$A$3:$AAD$1504,73,FALSE)=0/1/1900,"",VLOOKUP($A131,'8 Oct - LIVE LDS Data'!$A$3:$AAD$1504,73,FALSE))</f>
        <v>45807</v>
      </c>
      <c r="AI131" s="7565" t="str">
        <f>IF(VLOOKUP($A131,'8 Oct - LIVE LDS Data'!$A$3:$AAD$1504,75,FALSE)=0/1/1900,"",VLOOKUP($A131,'8 Oct - LIVE LDS Data'!$A$3:$AAD$1504,75,FALSE))</f>
        <v/>
      </c>
      <c r="AJ131" s="7565">
        <f>IF(VLOOKUP($A131,'8 Oct - LIVE LDS Data'!$A$3:$AAD$1504,76,FALSE)=0/1/1900,"",VLOOKUP($A131,'8 Oct - LIVE LDS Data'!$A$3:$AAD$1504,76,FALSE))</f>
        <v>45807</v>
      </c>
    </row>
    <row r="132" spans="1:36" s="610" customFormat="1" ht="40" customHeight="1" x14ac:dyDescent="0.2">
      <c r="A132" s="2855" t="s">
        <v>1938</v>
      </c>
      <c r="B132" s="2910" t="s">
        <v>1939</v>
      </c>
      <c r="C132" s="2855" t="s">
        <v>1939</v>
      </c>
      <c r="D132" s="7558" t="str">
        <f>IF(VLOOKUP($A132,'8 Oct - LIVE LDS Data'!$A$3:$AAD$1504,4,FALSE)=0/1/1900,"",VLOOKUP($A132,'8 Oct - LIVE LDS Data'!$A$3:$AAD$1504,4,FALSE))</f>
        <v>Hyndburn 2040:
Local Plan (Strategic Policies and Site Allocations)</v>
      </c>
      <c r="E132" s="7559" t="str">
        <f>IF(VLOOKUP($A132,'8 Oct - LIVE LDS Data'!$A$3:$AAD$1504,8,FALSE)=0/1/1900,"",VLOOKUP($A132,'8 Oct - LIVE LDS Data'!$A$3:$AAD$1504,8,FALSE))</f>
        <v>N</v>
      </c>
      <c r="F132" s="7559" t="str">
        <f>IF(VLOOKUP($A132,'8 Oct - LIVE LDS Data'!$A$3:$AAD$1504,9,FALSE)=0/1/1900,"",VLOOKUP($A132,'8 Oct - LIVE LDS Data'!$A$3:$AAD$1504,9,FALSE))</f>
        <v>N</v>
      </c>
      <c r="G132" s="7560">
        <f>IF(VLOOKUP($A132,'8 Oct - LIVE LDS Data'!$A$3:$AAD$1504,10,FALSE)=0/1/1900,"",VLOOKUP($A132,'8 Oct - LIVE LDS Data'!$A$3:$AAD$1504,10,FALSE))</f>
        <v>40927</v>
      </c>
      <c r="H132" s="7314" t="str">
        <f>IF(VLOOKUP($A132,'8 Oct - LIVE LDS Data'!$A$3:$AAD$1504,79,FALSE)=0/1/1900,"",VLOOKUP($A132,'8 Oct - LIVE LDS Data'!$A$3:$AAD$1504,79,FALSE))</f>
        <v xml:space="preserve">Submitted </v>
      </c>
      <c r="I132" s="7561">
        <f>IF(VLOOKUP($A132,'8 Oct - LIVE LDS Data'!$A$3:$AAD$1504,30,FALSE)=0/1/1900,"",VLOOKUP($A132,'8 Oct - LIVE LDS Data'!$A$3:$AAD$1504,30,FALSE))</f>
        <v>45689</v>
      </c>
      <c r="J132" s="7562" t="str">
        <f>IF(VLOOKUP($A132,'8 Oct - LIVE LDS Data'!$A$3:$AAD$1504,33,FALSE)=0/1/1900,"",VLOOKUP($A132,'8 Oct - LIVE LDS Data'!$A$3:$AAD$1504,33,FALSE))</f>
        <v/>
      </c>
      <c r="K132" s="7562" t="str">
        <f>IF(VLOOKUP($A132,'8 Oct - LIVE LDS Data'!$A$3:$AAD$1504,34,FALSE)=0/1/1900,"",VLOOKUP($A132,'8 Oct - LIVE LDS Data'!$A$3:$AAD$1504,34,FALSE))</f>
        <v/>
      </c>
      <c r="L132" s="7562">
        <f>IF(VLOOKUP($A132,'8 Oct - LIVE LDS Data'!$A$3:$AAD$1504,40,FALSE)=0/1/1900,"",VLOOKUP($A132,'8 Oct - LIVE LDS Data'!$A$3:$AAD$1504,40,FALSE))</f>
        <v>43525</v>
      </c>
      <c r="M132" s="7562">
        <f>IF(VLOOKUP($A132,'8 Oct - LIVE LDS Data'!$A$3:$AAD$1504,41,FALSE)=0/1/1900,"",VLOOKUP($A132,'8 Oct - LIVE LDS Data'!$A$3:$AAD$1504,41,FALSE))</f>
        <v>43522</v>
      </c>
      <c r="N132" s="7562">
        <f>IF(VLOOKUP($A132,'8 Oct - LIVE LDS Data'!$A$3:$AAD$1504,47,FALSE)=0/1/1900,"",VLOOKUP($A132,'8 Oct - LIVE LDS Data'!$A$3:$AAD$1504,47,FALSE))</f>
        <v>43800</v>
      </c>
      <c r="O132" s="7562">
        <f>IF(VLOOKUP($A132,'8 Oct - LIVE LDS Data'!$A$3:$AAD$1504,48,FALSE)=0/1/1900,"",VLOOKUP($A132,'8 Oct - LIVE LDS Data'!$A$3:$AAD$1504,48,FALSE))</f>
        <v>43800</v>
      </c>
      <c r="P132" s="7562" t="str">
        <f>IF(VLOOKUP($A132,'8 Oct - LIVE LDS Data'!$A$3:$AAD$1504,54,FALSE)=0/1/1900,"",VLOOKUP($A132,'8 Oct - LIVE LDS Data'!$A$3:$AAD$1504,54,FALSE))</f>
        <v/>
      </c>
      <c r="Q132" s="7562" t="str">
        <f>IF(VLOOKUP($A132,'8 Oct - LIVE LDS Data'!$A$3:$AAD$1504,55,FALSE)=0/1/1900,"",VLOOKUP($A132,'8 Oct - LIVE LDS Data'!$A$3:$AAD$1504,55,FALSE))</f>
        <v/>
      </c>
      <c r="R132" s="7562">
        <f>IF(VLOOKUP($A132,'8 Oct - LIVE LDS Data'!$A$3:$AAD$1504,60,FALSE)=0/1/1900,"",VLOOKUP($A132,'8 Oct - LIVE LDS Data'!$A$3:$AAD$1504,60,FALSE))</f>
        <v>44743</v>
      </c>
      <c r="S132" s="7562" t="str">
        <f>IF(VLOOKUP($A132,'8 Oct - LIVE LDS Data'!$A$3:$AAD$1504,61,FALSE)=0/1/1900,"",VLOOKUP($A132,'8 Oct - LIVE LDS Data'!$A$3:$AAD$1504,61,FALSE))</f>
        <v>Nov-2022
Feb-2024</v>
      </c>
      <c r="T132" s="7562">
        <f>IF(VLOOKUP($A132,'8 Oct - LIVE LDS Data'!$A$3:$AAD$1504,63,FALSE)=0/1/1900,"",VLOOKUP($A132,'8 Oct - LIVE LDS Data'!$A$3:$AAD$1504,63,FALSE))</f>
        <v>45717</v>
      </c>
      <c r="U132" s="7562">
        <f>IF(VLOOKUP($A132,'8 Oct - LIVE LDS Data'!$A$3:$AAD$1504,64,FALSE)=0/1/1900,"",VLOOKUP($A132,'8 Oct - LIVE LDS Data'!$A$3:$AAD$1504,64,FALSE))</f>
        <v>45717</v>
      </c>
      <c r="V132" s="7562" t="s">
        <v>3757</v>
      </c>
      <c r="W132" s="7562" t="s">
        <v>3757</v>
      </c>
      <c r="X132" s="7564"/>
      <c r="Y132" s="7562"/>
      <c r="Z132" s="7562"/>
      <c r="AA132" s="7562"/>
      <c r="AB132" s="7562"/>
      <c r="AC132" s="7562"/>
      <c r="AD132" s="7562"/>
      <c r="AE132" s="7562"/>
      <c r="AF132" s="7562"/>
      <c r="AG132" s="7565">
        <f>IF(VLOOKUP($A132,'8 Oct - LIVE LDS Data'!$A$3:$AAD$1504,72,FALSE)=0/1/1900,"",VLOOKUP($A132,'8 Oct - LIVE LDS Data'!$A$3:$AAD$1504,72,FALSE))</f>
        <v>45575</v>
      </c>
      <c r="AH132" s="7565">
        <f>IF(VLOOKUP($A132,'8 Oct - LIVE LDS Data'!$A$3:$AAD$1504,73,FALSE)=0/1/1900,"",VLOOKUP($A132,'8 Oct - LIVE LDS Data'!$A$3:$AAD$1504,73,FALSE))</f>
        <v>45807</v>
      </c>
      <c r="AI132" s="7565">
        <f>IF(VLOOKUP($A132,'8 Oct - LIVE LDS Data'!$A$3:$AAD$1504,75,FALSE)=0/1/1900,"",VLOOKUP($A132,'8 Oct - LIVE LDS Data'!$A$3:$AAD$1504,75,FALSE))</f>
        <v>45468</v>
      </c>
      <c r="AJ132" s="7565">
        <f>IF(VLOOKUP($A132,'8 Oct - LIVE LDS Data'!$A$3:$AAD$1504,76,FALSE)=0/1/1900,"",VLOOKUP($A132,'8 Oct - LIVE LDS Data'!$A$3:$AAD$1504,76,FALSE))</f>
        <v>45807</v>
      </c>
    </row>
    <row r="133" spans="1:36" s="610" customFormat="1" ht="40" customHeight="1" x14ac:dyDescent="0.2">
      <c r="A133" s="7566" t="s">
        <v>1958</v>
      </c>
      <c r="B133" s="7566"/>
      <c r="C133" s="7566" t="s">
        <v>1959</v>
      </c>
      <c r="D133" s="7558" t="str">
        <f>IF(VLOOKUP($A133,'8 Oct - LIVE LDS Data'!$A$3:$AAD$1504,4,FALSE)=0/1/1900,"",VLOOKUP($A133,'8 Oct - LIVE LDS Data'!$A$3:$AAD$1504,4,FALSE))</f>
        <v>emerging plan will miss December 2026 deadline, assuming will be under new system</v>
      </c>
      <c r="E133" s="7559" t="str">
        <f>IF(VLOOKUP($A133,'8 Oct - LIVE LDS Data'!$A$3:$AAD$1504,8,FALSE)=0/1/1900,"",VLOOKUP($A133,'8 Oct - LIVE LDS Data'!$A$3:$AAD$1504,8,FALSE))</f>
        <v>N</v>
      </c>
      <c r="F133" s="7559" t="str">
        <f>IF(VLOOKUP($A133,'8 Oct - LIVE LDS Data'!$A$3:$AAD$1504,9,FALSE)=0/1/1900,"",VLOOKUP($A133,'8 Oct - LIVE LDS Data'!$A$3:$AAD$1504,9,FALSE))</f>
        <v>N</v>
      </c>
      <c r="G133" s="7560">
        <f>IF(VLOOKUP($A133,'8 Oct - LIVE LDS Data'!$A$3:$AAD$1504,10,FALSE)=0/1/1900,"",VLOOKUP($A133,'8 Oct - LIVE LDS Data'!$A$3:$AAD$1504,10,FALSE))</f>
        <v>44643</v>
      </c>
      <c r="H133" s="7314" t="str">
        <f>IF(VLOOKUP($A133,'8 Oct - LIVE LDS Data'!$A$3:$AAD$1504,79,FALSE)=0/1/1900,"",VLOOKUP($A133,'8 Oct - LIVE LDS Data'!$A$3:$AAD$1504,79,FALSE))</f>
        <v>new plan to be prepared under new system</v>
      </c>
      <c r="I133" s="7561">
        <f>IF(VLOOKUP($A133,'8 Oct - LIVE LDS Data'!$A$3:$AAD$1504,30,FALSE)=0/1/1900,"",VLOOKUP($A133,'8 Oct - LIVE LDS Data'!$A$3:$AAD$1504,30,FALSE))</f>
        <v>45658</v>
      </c>
      <c r="J133" s="7562">
        <f>IF(VLOOKUP($A133,'8 Oct - LIVE LDS Data'!$A$3:$AAD$1504,33,FALSE)=0/1/1900,"",VLOOKUP($A133,'8 Oct - LIVE LDS Data'!$A$3:$AAD$1504,33,FALSE))</f>
        <v>46204</v>
      </c>
      <c r="K133" s="7562" t="str">
        <f>IF(VLOOKUP($A133,'8 Oct - LIVE LDS Data'!$A$3:$AAD$1504,34,FALSE)=0/1/1900,"",VLOOKUP($A133,'8 Oct - LIVE LDS Data'!$A$3:$AAD$1504,34,FALSE))</f>
        <v/>
      </c>
      <c r="L133" s="7562" t="str">
        <f>IF(VLOOKUP($A133,'8 Oct - LIVE LDS Data'!$A$3:$AAD$1504,40,FALSE)=0/1/1900,"",VLOOKUP($A133,'8 Oct - LIVE LDS Data'!$A$3:$AAD$1504,40,FALSE))</f>
        <v/>
      </c>
      <c r="M133" s="7562" t="str">
        <f>IF(VLOOKUP($A133,'8 Oct - LIVE LDS Data'!$A$3:$AAD$1504,41,FALSE)=0/1/1900,"",VLOOKUP($A133,'8 Oct - LIVE LDS Data'!$A$3:$AAD$1504,41,FALSE))</f>
        <v/>
      </c>
      <c r="N133" s="7562" t="str">
        <f>IF(VLOOKUP($A133,'8 Oct - LIVE LDS Data'!$A$3:$AAD$1504,47,FALSE)=0/1/1900,"",VLOOKUP($A133,'8 Oct - LIVE LDS Data'!$A$3:$AAD$1504,47,FALSE))</f>
        <v/>
      </c>
      <c r="O133" s="7562" t="str">
        <f>IF(VLOOKUP($A133,'8 Oct - LIVE LDS Data'!$A$3:$AAD$1504,48,FALSE)=0/1/1900,"",VLOOKUP($A133,'8 Oct - LIVE LDS Data'!$A$3:$AAD$1504,48,FALSE))</f>
        <v/>
      </c>
      <c r="P133" s="7562" t="str">
        <f>IF(VLOOKUP($A133,'8 Oct - LIVE LDS Data'!$A$3:$AAD$1504,54,FALSE)=0/1/1900,"",VLOOKUP($A133,'8 Oct - LIVE LDS Data'!$A$3:$AAD$1504,54,FALSE))</f>
        <v/>
      </c>
      <c r="Q133" s="7562" t="str">
        <f>IF(VLOOKUP($A133,'8 Oct - LIVE LDS Data'!$A$3:$AAD$1504,55,FALSE)=0/1/1900,"",VLOOKUP($A133,'8 Oct - LIVE LDS Data'!$A$3:$AAD$1504,55,FALSE))</f>
        <v/>
      </c>
      <c r="R133" s="7562">
        <f>IF(VLOOKUP($A133,'8 Oct - LIVE LDS Data'!$A$3:$AAD$1504,60,FALSE)=0/1/1900,"",VLOOKUP($A133,'8 Oct - LIVE LDS Data'!$A$3:$AAD$1504,60,FALSE))</f>
        <v>46569</v>
      </c>
      <c r="S133" s="7562"/>
      <c r="T133" s="7562">
        <f>IF(VLOOKUP($A133,'8 Oct - LIVE LDS Data'!$A$3:$AAD$1504,63,FALSE)=0/1/1900,"",VLOOKUP($A133,'8 Oct - LIVE LDS Data'!$A$3:$AAD$1504,63,FALSE))</f>
        <v>46753</v>
      </c>
      <c r="U133" s="7562" t="str">
        <f>IF(VLOOKUP($A133,'8 Oct - LIVE LDS Data'!$A$3:$AAD$1504,64,FALSE)=0/1/1900,"",VLOOKUP($A133,'8 Oct - LIVE LDS Data'!$A$3:$AAD$1504,64,FALSE))</f>
        <v/>
      </c>
      <c r="V133" s="7562" t="s">
        <v>90</v>
      </c>
      <c r="W133" s="7562" t="s">
        <v>226</v>
      </c>
      <c r="X133" s="7564" t="s">
        <v>226</v>
      </c>
      <c r="Y133" s="7562"/>
      <c r="Z133" s="7562"/>
      <c r="AA133" s="7562"/>
      <c r="AB133" s="7562"/>
      <c r="AC133" s="7562"/>
      <c r="AD133" s="7562"/>
      <c r="AE133" s="7562"/>
      <c r="AF133" s="7562" t="s">
        <v>8115</v>
      </c>
      <c r="AG133" s="7565" t="str">
        <f>IF(VLOOKUP($A133,'8 Oct - LIVE LDS Data'!$A$3:$AAD$1504,72,FALSE)=0/1/1900,"",VLOOKUP($A133,'8 Oct - LIVE LDS Data'!$A$3:$AAD$1504,72,FALSE))</f>
        <v/>
      </c>
      <c r="AH133" s="7565">
        <f>IF(VLOOKUP($A133,'8 Oct - LIVE LDS Data'!$A$3:$AAD$1504,73,FALSE)=0/1/1900,"",VLOOKUP($A133,'8 Oct - LIVE LDS Data'!$A$3:$AAD$1504,73,FALSE))</f>
        <v>45807</v>
      </c>
      <c r="AI133" s="7565" t="str">
        <f>IF(VLOOKUP($A133,'8 Oct - LIVE LDS Data'!$A$3:$AAD$1504,75,FALSE)=0/1/1900,"",VLOOKUP($A133,'8 Oct - LIVE LDS Data'!$A$3:$AAD$1504,75,FALSE))</f>
        <v/>
      </c>
      <c r="AJ133" s="7565">
        <f>IF(VLOOKUP($A133,'8 Oct - LIVE LDS Data'!$A$3:$AAD$1504,76,FALSE)=0/1/1900,"",VLOOKUP($A133,'8 Oct - LIVE LDS Data'!$A$3:$AAD$1504,76,FALSE))</f>
        <v>45807</v>
      </c>
    </row>
    <row r="134" spans="1:36" s="610" customFormat="1" ht="40" customHeight="1" x14ac:dyDescent="0.2">
      <c r="A134" s="2855" t="s">
        <v>1967</v>
      </c>
      <c r="B134" s="2855"/>
      <c r="C134" s="2855" t="s">
        <v>1968</v>
      </c>
      <c r="D134" s="7558" t="str">
        <f>IF(VLOOKUP($A134,'8 Oct - LIVE LDS Data'!$A$3:$AAD$1504,4,FALSE)=0/1/1900,"",VLOOKUP($A134,'8 Oct - LIVE LDS Data'!$A$3:$AAD$1504,4,FALSE))</f>
        <v>Island Planning Strategy - the Island Plan</v>
      </c>
      <c r="E134" s="7559" t="str">
        <f>IF(VLOOKUP($A134,'8 Oct - LIVE LDS Data'!$A$3:$AAD$1504,8,FALSE)=0/1/1900,"",VLOOKUP($A134,'8 Oct - LIVE LDS Data'!$A$3:$AAD$1504,8,FALSE))</f>
        <v>N</v>
      </c>
      <c r="F134" s="7559" t="str">
        <f>IF(VLOOKUP($A134,'8 Oct - LIVE LDS Data'!$A$3:$AAD$1504,9,FALSE)=0/1/1900,"",VLOOKUP($A134,'8 Oct - LIVE LDS Data'!$A$3:$AAD$1504,9,FALSE))</f>
        <v>N</v>
      </c>
      <c r="G134" s="7560">
        <f>IF(VLOOKUP($A134,'8 Oct - LIVE LDS Data'!$A$3:$AAD$1504,10,FALSE)=0/1/1900,"",VLOOKUP($A134,'8 Oct - LIVE LDS Data'!$A$3:$AAD$1504,10,FALSE))</f>
        <v>40989</v>
      </c>
      <c r="H134" s="7314" t="str">
        <f>IF(VLOOKUP($A134,'8 Oct - LIVE LDS Data'!$A$3:$AAD$1504,79,FALSE)=0/1/1900,"",VLOOKUP($A134,'8 Oct - LIVE LDS Data'!$A$3:$AAD$1504,79,FALSE))</f>
        <v>Submitted</v>
      </c>
      <c r="I134" s="7561">
        <v>44013</v>
      </c>
      <c r="J134" s="7562">
        <v>43374</v>
      </c>
      <c r="K134" s="7562">
        <v>43437</v>
      </c>
      <c r="L134" s="7562">
        <v>44348</v>
      </c>
      <c r="M134" s="7562">
        <v>44407</v>
      </c>
      <c r="N134" s="7562" t="s">
        <v>8111</v>
      </c>
      <c r="O134" s="7562" t="s">
        <v>8111</v>
      </c>
      <c r="P134" s="7562" t="s">
        <v>8111</v>
      </c>
      <c r="Q134" s="7562" t="s">
        <v>8111</v>
      </c>
      <c r="R134" s="7562" t="s">
        <v>8116</v>
      </c>
      <c r="S134" s="7562" t="s">
        <v>8111</v>
      </c>
      <c r="T134" s="7562" t="s">
        <v>8117</v>
      </c>
      <c r="U134" s="7562" t="s">
        <v>8111</v>
      </c>
      <c r="V134" s="7562" t="s">
        <v>3757</v>
      </c>
      <c r="W134" s="7562" t="s">
        <v>90</v>
      </c>
      <c r="X134" s="7564"/>
      <c r="Y134" s="7562"/>
      <c r="Z134" s="7562"/>
      <c r="AA134" s="7562"/>
      <c r="AB134" s="7562"/>
      <c r="AC134" s="7562"/>
      <c r="AD134" s="7562"/>
      <c r="AE134" s="7562"/>
      <c r="AF134" s="7562"/>
      <c r="AG134" s="7565">
        <f>IF(VLOOKUP($A134,'8 Oct - LIVE LDS Data'!$A$3:$AAD$1504,72,FALSE)=0/1/1900,"",VLOOKUP($A134,'8 Oct - LIVE LDS Data'!$A$3:$AAD$1504,72,FALSE))</f>
        <v>45807</v>
      </c>
      <c r="AH134" s="7565">
        <f>IF(VLOOKUP($A134,'8 Oct - LIVE LDS Data'!$A$3:$AAD$1504,73,FALSE)=0/1/1900,"",VLOOKUP($A134,'8 Oct - LIVE LDS Data'!$A$3:$AAD$1504,73,FALSE))</f>
        <v>45678</v>
      </c>
      <c r="AI134" s="7565">
        <f>IF(VLOOKUP($A134,'8 Oct - LIVE LDS Data'!$A$3:$AAD$1504,75,FALSE)=0/1/1900,"",VLOOKUP($A134,'8 Oct - LIVE LDS Data'!$A$3:$AAD$1504,75,FALSE))</f>
        <v>45807</v>
      </c>
      <c r="AJ134" s="7565">
        <f>IF(VLOOKUP($A134,'8 Oct - LIVE LDS Data'!$A$3:$AAD$1504,76,FALSE)=0/1/1900,"",VLOOKUP($A134,'8 Oct - LIVE LDS Data'!$A$3:$AAD$1504,76,FALSE))</f>
        <v>45678</v>
      </c>
    </row>
    <row r="135" spans="1:36" s="610" customFormat="1" ht="40" customHeight="1" x14ac:dyDescent="0.2">
      <c r="A135" s="7569" t="s">
        <v>1980</v>
      </c>
      <c r="B135" s="7569"/>
      <c r="C135" s="7569" t="s">
        <v>1981</v>
      </c>
      <c r="D135" s="7558" t="str">
        <f>IF(VLOOKUP($A135,'8 Oct - LIVE LDS Data'!$A$3:$AAD$1504,4,FALSE)=0/1/1900,"",VLOOKUP($A135,'8 Oct - LIVE LDS Data'!$A$3:$AAD$1504,4,FALSE))</f>
        <v>Review of Isles of Scilly Local Plan Including Minerals and Waste 2015 to 2030</v>
      </c>
      <c r="E135" s="7559" t="str">
        <f>IF(VLOOKUP($A135,'8 Oct - LIVE LDS Data'!$A$3:$AAD$1504,8,FALSE)=0/1/1900,"",VLOOKUP($A135,'8 Oct - LIVE LDS Data'!$A$3:$AAD$1504,8,FALSE))</f>
        <v>N</v>
      </c>
      <c r="F135" s="7559" t="str">
        <f>IF(VLOOKUP($A135,'8 Oct - LIVE LDS Data'!$A$3:$AAD$1504,9,FALSE)=0/1/1900,"",VLOOKUP($A135,'8 Oct - LIVE LDS Data'!$A$3:$AAD$1504,9,FALSE))</f>
        <v>N</v>
      </c>
      <c r="G135" s="7560">
        <f>IF(VLOOKUP($A135,'8 Oct - LIVE LDS Data'!$A$3:$AAD$1504,10,FALSE)=0/1/1900,"",VLOOKUP($A135,'8 Oct - LIVE LDS Data'!$A$3:$AAD$1504,10,FALSE))</f>
        <v>44280</v>
      </c>
      <c r="H135" s="7314" t="str">
        <f>IF(VLOOKUP($A135,'8 Oct - LIVE LDS Data'!$A$3:$AAD$1504,79,FALSE)=0/1/1900,"",VLOOKUP($A135,'8 Oct - LIVE LDS Data'!$A$3:$AAD$1504,79,FALSE))</f>
        <v xml:space="preserve"> new plan to be prepared under new system</v>
      </c>
      <c r="I135" s="7561">
        <f>IF(VLOOKUP($A135,'8 Oct - LIVE LDS Data'!$A$3:$AAD$1504,30,FALSE)=0/1/1900,"",VLOOKUP($A135,'8 Oct - LIVE LDS Data'!$A$3:$AAD$1504,30,FALSE))</f>
        <v>45323</v>
      </c>
      <c r="J135" s="7562" t="str">
        <f>IF(VLOOKUP($A135,'8 Oct - LIVE LDS Data'!$A$3:$AAD$1504,33,FALSE)=0/1/1900,"",VLOOKUP($A135,'8 Oct - LIVE LDS Data'!$A$3:$AAD$1504,33,FALSE))</f>
        <v>Aug-2025</v>
      </c>
      <c r="K135" s="7562" t="str">
        <f>IF(VLOOKUP($A135,'8 Oct - LIVE LDS Data'!$A$3:$AAD$1504,34,FALSE)=0/1/1900,"",VLOOKUP($A135,'8 Oct - LIVE LDS Data'!$A$3:$AAD$1504,34,FALSE))</f>
        <v/>
      </c>
      <c r="L135" s="7562">
        <f>IF(VLOOKUP($A135,'8 Oct - LIVE LDS Data'!$A$3:$AAD$1504,40,FALSE)=0/1/1900,"",VLOOKUP($A135,'8 Oct - LIVE LDS Data'!$A$3:$AAD$1504,40,FALSE))</f>
        <v>46143</v>
      </c>
      <c r="M135" s="7562" t="str">
        <f>IF(VLOOKUP($A135,'8 Oct - LIVE LDS Data'!$A$3:$AAD$1504,41,FALSE)=0/1/1900,"",VLOOKUP($A135,'8 Oct - LIVE LDS Data'!$A$3:$AAD$1504,41,FALSE))</f>
        <v/>
      </c>
      <c r="N135" s="7562" t="str">
        <f>IF(VLOOKUP($A135,'8 Oct - LIVE LDS Data'!$A$3:$AAD$1504,47,FALSE)=0/1/1900,"",VLOOKUP($A135,'8 Oct - LIVE LDS Data'!$A$3:$AAD$1504,47,FALSE))</f>
        <v/>
      </c>
      <c r="O135" s="7562" t="str">
        <f>IF(VLOOKUP($A135,'8 Oct - LIVE LDS Data'!$A$3:$AAD$1504,48,FALSE)=0/1/1900,"",VLOOKUP($A135,'8 Oct - LIVE LDS Data'!$A$3:$AAD$1504,48,FALSE))</f>
        <v/>
      </c>
      <c r="P135" s="7562" t="str">
        <f>IF(VLOOKUP($A135,'8 Oct - LIVE LDS Data'!$A$3:$AAD$1504,54,FALSE)=0/1/1900,"",VLOOKUP($A135,'8 Oct - LIVE LDS Data'!$A$3:$AAD$1504,54,FALSE))</f>
        <v/>
      </c>
      <c r="Q135" s="7562" t="str">
        <f>IF(VLOOKUP($A135,'8 Oct - LIVE LDS Data'!$A$3:$AAD$1504,55,FALSE)=0/1/1900,"",VLOOKUP($A135,'8 Oct - LIVE LDS Data'!$A$3:$AAD$1504,55,FALSE))</f>
        <v/>
      </c>
      <c r="R135" s="7562" t="str">
        <f>IF(VLOOKUP($A135,'8 Oct - LIVE LDS Data'!$A$3:$AAD$1504,60,FALSE)=0/1/1900,"",VLOOKUP($A135,'8 Oct - LIVE LDS Data'!$A$3:$AAD$1504,60,FALSE))</f>
        <v>TBC</v>
      </c>
      <c r="S135" s="7562" t="str">
        <f>IF(VLOOKUP($A135,'8 Oct - LIVE LDS Data'!$A$3:$AAD$1504,61,FALSE)=0/1/1900,"",VLOOKUP($A135,'8 Oct - LIVE LDS Data'!$A$3:$AAD$1504,61,FALSE))</f>
        <v/>
      </c>
      <c r="T135" s="7562">
        <f>IF(VLOOKUP($A135,'8 Oct - LIVE LDS Data'!$A$3:$AAD$1504,63,FALSE)=0/1/1900,"",VLOOKUP($A135,'8 Oct - LIVE LDS Data'!$A$3:$AAD$1504,63,FALSE))</f>
        <v>46447</v>
      </c>
      <c r="U135" s="7562" t="str">
        <f>IF(VLOOKUP($A135,'8 Oct - LIVE LDS Data'!$A$3:$AAD$1504,64,FALSE)=0/1/1900,"",VLOOKUP($A135,'8 Oct - LIVE LDS Data'!$A$3:$AAD$1504,64,FALSE))</f>
        <v/>
      </c>
      <c r="V135" s="7562" t="s">
        <v>90</v>
      </c>
      <c r="W135" s="7562" t="s">
        <v>226</v>
      </c>
      <c r="X135" s="7564">
        <v>45320</v>
      </c>
      <c r="Y135" s="7562">
        <v>45689</v>
      </c>
      <c r="Z135" s="7562"/>
      <c r="AA135" s="7562"/>
      <c r="AB135" s="7562"/>
      <c r="AC135" s="7562"/>
      <c r="AD135" s="7562"/>
      <c r="AE135" s="7562" t="s">
        <v>8118</v>
      </c>
      <c r="AF135" s="7562"/>
      <c r="AG135" s="7565">
        <f>IF(VLOOKUP($A135,'8 Oct - LIVE LDS Data'!$A$3:$AAD$1504,72,FALSE)=0/1/1900,"",VLOOKUP($A135,'8 Oct - LIVE LDS Data'!$A$3:$AAD$1504,72,FALSE))</f>
        <v>45807</v>
      </c>
      <c r="AH135" s="7565">
        <f>IF(VLOOKUP($A135,'8 Oct - LIVE LDS Data'!$A$3:$AAD$1504,73,FALSE)=0/1/1900,"",VLOOKUP($A135,'8 Oct - LIVE LDS Data'!$A$3:$AAD$1504,73,FALSE))</f>
        <v>45352</v>
      </c>
      <c r="AI135" s="7565">
        <f>IF(VLOOKUP($A135,'8 Oct - LIVE LDS Data'!$A$3:$AAD$1504,75,FALSE)=0/1/1900,"",VLOOKUP($A135,'8 Oct - LIVE LDS Data'!$A$3:$AAD$1504,75,FALSE))</f>
        <v>45807</v>
      </c>
      <c r="AJ135" s="7565">
        <f>IF(VLOOKUP($A135,'8 Oct - LIVE LDS Data'!$A$3:$AAD$1504,76,FALSE)=0/1/1900,"",VLOOKUP($A135,'8 Oct - LIVE LDS Data'!$A$3:$AAD$1504,76,FALSE))</f>
        <v>45710</v>
      </c>
    </row>
    <row r="136" spans="1:36" s="610" customFormat="1" ht="40" customHeight="1" x14ac:dyDescent="0.2">
      <c r="A136" s="7569" t="s">
        <v>1990</v>
      </c>
      <c r="B136" s="7569"/>
      <c r="C136" s="7569" t="s">
        <v>1991</v>
      </c>
      <c r="D136" s="7558" t="str">
        <f>IF(VLOOKUP($A136,'8 Oct - LIVE LDS Data'!$A$3:$AAD$1504,4,FALSE)=0/1/1900,"",VLOOKUP($A136,'8 Oct - LIVE LDS Data'!$A$3:$AAD$1504,4,FALSE))</f>
        <v/>
      </c>
      <c r="E136" s="7559" t="str">
        <f>IF(VLOOKUP($A136,'8 Oct - LIVE LDS Data'!$A$3:$AAD$1504,8,FALSE)=0/1/1900,"",VLOOKUP($A136,'8 Oct - LIVE LDS Data'!$A$3:$AAD$1504,8,FALSE))</f>
        <v>N</v>
      </c>
      <c r="F136" s="7559" t="str">
        <f>IF(VLOOKUP($A136,'8 Oct - LIVE LDS Data'!$A$3:$AAD$1504,9,FALSE)=0/1/1900,"",VLOOKUP($A136,'8 Oct - LIVE LDS Data'!$A$3:$AAD$1504,9,FALSE))</f>
        <v>N</v>
      </c>
      <c r="G136" s="7560">
        <f>IF(VLOOKUP($A136,'8 Oct - LIVE LDS Data'!$A$3:$AAD$1504,10,FALSE)=0/1/1900,"",VLOOKUP($A136,'8 Oct - LIVE LDS Data'!$A$3:$AAD$1504,10,FALSE))</f>
        <v>45197</v>
      </c>
      <c r="H136" s="7314" t="str">
        <f>IF(VLOOKUP($A136,'8 Oct - LIVE LDS Data'!$A$3:$AAD$1504,79,FALSE)=0/1/1900,"",VLOOKUP($A136,'8 Oct - LIVE LDS Data'!$A$3:$AAD$1504,79,FALSE))</f>
        <v>new plan to be prepared under new system</v>
      </c>
      <c r="I136" s="7561">
        <f>IF(VLOOKUP($A136,'8 Oct - LIVE LDS Data'!$A$3:$AAD$1504,30,FALSE)=0/1/1900,"",VLOOKUP($A136,'8 Oct - LIVE LDS Data'!$A$3:$AAD$1504,30,FALSE))</f>
        <v>45717</v>
      </c>
      <c r="J136" s="7562"/>
      <c r="K136" s="7562"/>
      <c r="L136" s="7562" t="str">
        <f>IF(VLOOKUP($A136,'8 Oct - LIVE LDS Data'!$A$3:$AAD$1504,40,FALSE)=0/1/1900,"",VLOOKUP($A136,'8 Oct - LIVE LDS Data'!$A$3:$AAD$1504,40,FALSE))</f>
        <v/>
      </c>
      <c r="M136" s="7562" t="str">
        <f>IF(VLOOKUP($A136,'8 Oct - LIVE LDS Data'!$A$3:$AAD$1504,41,FALSE)=0/1/1900,"",VLOOKUP($A136,'8 Oct - LIVE LDS Data'!$A$3:$AAD$1504,41,FALSE))</f>
        <v/>
      </c>
      <c r="N136" s="7562" t="str">
        <f>IF(VLOOKUP($A136,'8 Oct - LIVE LDS Data'!$A$3:$AAD$1504,47,FALSE)=0/1/1900,"",VLOOKUP($A136,'8 Oct - LIVE LDS Data'!$A$3:$AAD$1504,47,FALSE))</f>
        <v/>
      </c>
      <c r="O136" s="7562" t="str">
        <f>IF(VLOOKUP($A136,'8 Oct - LIVE LDS Data'!$A$3:$AAD$1504,48,FALSE)=0/1/1900,"",VLOOKUP($A136,'8 Oct - LIVE LDS Data'!$A$3:$AAD$1504,48,FALSE))</f>
        <v/>
      </c>
      <c r="P136" s="7562" t="str">
        <f>IF(VLOOKUP($A136,'8 Oct - LIVE LDS Data'!$A$3:$AAD$1504,54,FALSE)=0/1/1900,"",VLOOKUP($A136,'8 Oct - LIVE LDS Data'!$A$3:$AAD$1504,54,FALSE))</f>
        <v/>
      </c>
      <c r="Q136" s="7562" t="str">
        <f>IF(VLOOKUP($A136,'8 Oct - LIVE LDS Data'!$A$3:$AAD$1504,55,FALSE)=0/1/1900,"",VLOOKUP($A136,'8 Oct - LIVE LDS Data'!$A$3:$AAD$1504,55,FALSE))</f>
        <v/>
      </c>
      <c r="R136" s="7562" t="str">
        <f>IF(VLOOKUP($A136,'8 Oct - LIVE LDS Data'!$A$3:$AAD$1504,60,FALSE)=0/1/1900,"",VLOOKUP($A136,'8 Oct - LIVE LDS Data'!$A$3:$AAD$1504,60,FALSE))</f>
        <v/>
      </c>
      <c r="S136" s="7562" t="str">
        <f>IF(VLOOKUP($A136,'8 Oct - LIVE LDS Data'!$A$3:$AAD$1504,61,FALSE)=0/1/1900,"",VLOOKUP($A136,'8 Oct - LIVE LDS Data'!$A$3:$AAD$1504,61,FALSE))</f>
        <v/>
      </c>
      <c r="T136" s="7562" t="str">
        <f>IF(VLOOKUP($A136,'8 Oct - LIVE LDS Data'!$A$3:$AAD$1504,63,FALSE)=0/1/1900,"",VLOOKUP($A136,'8 Oct - LIVE LDS Data'!$A$3:$AAD$1504,63,FALSE))</f>
        <v/>
      </c>
      <c r="U136" s="7562" t="str">
        <f>IF(VLOOKUP($A136,'8 Oct - LIVE LDS Data'!$A$3:$AAD$1504,64,FALSE)=0/1/1900,"",VLOOKUP($A136,'8 Oct - LIVE LDS Data'!$A$3:$AAD$1504,64,FALSE))</f>
        <v/>
      </c>
      <c r="V136" s="7562" t="s">
        <v>90</v>
      </c>
      <c r="W136" s="7562" t="s">
        <v>226</v>
      </c>
      <c r="X136" s="7564"/>
      <c r="Y136" s="7562"/>
      <c r="Z136" s="7562"/>
      <c r="AA136" s="7562"/>
      <c r="AB136" s="7562"/>
      <c r="AC136" s="7562"/>
      <c r="AD136" s="7562"/>
      <c r="AE136" s="7562"/>
      <c r="AF136" s="7562"/>
      <c r="AG136" s="7565">
        <f>IF(VLOOKUP($A136,'8 Oct - LIVE LDS Data'!$A$3:$AAD$1504,72,FALSE)=0/1/1900,"",VLOOKUP($A136,'8 Oct - LIVE LDS Data'!$A$3:$AAD$1504,72,FALSE))</f>
        <v>45807</v>
      </c>
      <c r="AH136" s="7565">
        <f>IF(VLOOKUP($A136,'8 Oct - LIVE LDS Data'!$A$3:$AAD$1504,73,FALSE)=0/1/1900,"",VLOOKUP($A136,'8 Oct - LIVE LDS Data'!$A$3:$AAD$1504,73,FALSE))</f>
        <v>45902</v>
      </c>
      <c r="AI136" s="7565">
        <f>IF(VLOOKUP($A136,'8 Oct - LIVE LDS Data'!$A$3:$AAD$1504,75,FALSE)=0/1/1900,"",VLOOKUP($A136,'8 Oct - LIVE LDS Data'!$A$3:$AAD$1504,75,FALSE))</f>
        <v>45807</v>
      </c>
      <c r="AJ136" s="7565">
        <f>IF(VLOOKUP($A136,'8 Oct - LIVE LDS Data'!$A$3:$AAD$1504,76,FALSE)=0/1/1900,"",VLOOKUP($A136,'8 Oct - LIVE LDS Data'!$A$3:$AAD$1504,76,FALSE))</f>
        <v>45902</v>
      </c>
    </row>
    <row r="137" spans="1:36" s="610" customFormat="1" ht="40" customHeight="1" x14ac:dyDescent="0.2">
      <c r="A137" s="7568" t="s">
        <v>1995</v>
      </c>
      <c r="B137" s="7568" t="s">
        <v>1996</v>
      </c>
      <c r="C137" s="7574" t="s">
        <v>1996</v>
      </c>
      <c r="D137" s="7558" t="str">
        <f>IF(VLOOKUP($A137,'8 Oct - LIVE LDS Data'!$A$3:$AAD$1504,4,FALSE)=0/1/1900,"",VLOOKUP($A137,'8 Oct - LIVE LDS Data'!$A$3:$AAD$1504,4,FALSE))</f>
        <v/>
      </c>
      <c r="E137" s="7559" t="str">
        <f>IF(VLOOKUP($A137,'8 Oct - LIVE LDS Data'!$A$3:$AAD$1504,8,FALSE)=0/1/1900,"",VLOOKUP($A137,'8 Oct - LIVE LDS Data'!$A$3:$AAD$1504,8,FALSE))</f>
        <v>N</v>
      </c>
      <c r="F137" s="7559" t="str">
        <f>IF(VLOOKUP($A137,'8 Oct - LIVE LDS Data'!$A$3:$AAD$1504,9,FALSE)=0/1/1900,"",VLOOKUP($A137,'8 Oct - LIVE LDS Data'!$A$3:$AAD$1504,9,FALSE))</f>
        <v>N</v>
      </c>
      <c r="G137" s="7560">
        <f>IF(VLOOKUP($A137,'8 Oct - LIVE LDS Data'!$A$3:$AAD$1504,10,FALSE)=0/1/1900,"",VLOOKUP($A137,'8 Oct - LIVE LDS Data'!$A$3:$AAD$1504,10,FALSE))</f>
        <v>45497</v>
      </c>
      <c r="H137" s="7314" t="str">
        <f>IF(VLOOKUP($A137,'8 Oct - LIVE LDS Data'!$A$3:$AAD$1504,79,FALSE)=0/1/1900,"",VLOOKUP($A137,'8 Oct - LIVE LDS Data'!$A$3:$AAD$1504,79,FALSE))</f>
        <v>new plan to be prepared under new system</v>
      </c>
      <c r="I137" s="7561">
        <f>IF(VLOOKUP($A137,'8 Oct - LIVE LDS Data'!$A$3:$AAD$1504,30,FALSE)=0/1/1900,"",VLOOKUP($A137,'8 Oct - LIVE LDS Data'!$A$3:$AAD$1504,30,FALSE))</f>
        <v>44621</v>
      </c>
      <c r="J137" s="7562" t="str">
        <f>IF(VLOOKUP($A137,'8 Oct - LIVE LDS Data'!$A$3:$AAD$1504,33,FALSE)=0/1/1900,"",VLOOKUP($A137,'8 Oct - LIVE LDS Data'!$A$3:$AAD$1504,33,FALSE))</f>
        <v/>
      </c>
      <c r="K137" s="7562" t="str">
        <f>IF(VLOOKUP($A137,'8 Oct - LIVE LDS Data'!$A$3:$AAD$1504,34,FALSE)=0/1/1900,"",VLOOKUP($A137,'8 Oct - LIVE LDS Data'!$A$3:$AAD$1504,34,FALSE))</f>
        <v/>
      </c>
      <c r="L137" s="7562" t="str">
        <f>IF(VLOOKUP($A137,'8 Oct - LIVE LDS Data'!$A$3:$AAD$1504,40,FALSE)=0/1/1900,"",VLOOKUP($A137,'8 Oct - LIVE LDS Data'!$A$3:$AAD$1504,40,FALSE))</f>
        <v/>
      </c>
      <c r="M137" s="7562" t="str">
        <f>IF(VLOOKUP($A137,'8 Oct - LIVE LDS Data'!$A$3:$AAD$1504,41,FALSE)=0/1/1900,"",VLOOKUP($A137,'8 Oct - LIVE LDS Data'!$A$3:$AAD$1504,41,FALSE))</f>
        <v/>
      </c>
      <c r="N137" s="7562" t="str">
        <f>IF(VLOOKUP($A137,'8 Oct - LIVE LDS Data'!$A$3:$AAD$1504,47,FALSE)=0/1/1900,"",VLOOKUP($A137,'8 Oct - LIVE LDS Data'!$A$3:$AAD$1504,47,FALSE))</f>
        <v/>
      </c>
      <c r="O137" s="7562" t="str">
        <f>IF(VLOOKUP($A137,'8 Oct - LIVE LDS Data'!$A$3:$AAD$1504,48,FALSE)=0/1/1900,"",VLOOKUP($A137,'8 Oct - LIVE LDS Data'!$A$3:$AAD$1504,48,FALSE))</f>
        <v/>
      </c>
      <c r="P137" s="7562" t="str">
        <f>IF(VLOOKUP($A137,'8 Oct - LIVE LDS Data'!$A$3:$AAD$1504,54,FALSE)=0/1/1900,"",VLOOKUP($A137,'8 Oct - LIVE LDS Data'!$A$3:$AAD$1504,54,FALSE))</f>
        <v/>
      </c>
      <c r="Q137" s="7562" t="str">
        <f>IF(VLOOKUP($A137,'8 Oct - LIVE LDS Data'!$A$3:$AAD$1504,55,FALSE)=0/1/1900,"",VLOOKUP($A137,'8 Oct - LIVE LDS Data'!$A$3:$AAD$1504,55,FALSE))</f>
        <v/>
      </c>
      <c r="R137" s="7562" t="str">
        <f>IF(VLOOKUP($A137,'8 Oct - LIVE LDS Data'!$A$3:$AAD$1504,60,FALSE)=0/1/1900,"",VLOOKUP($A137,'8 Oct - LIVE LDS Data'!$A$3:$AAD$1504,60,FALSE))</f>
        <v/>
      </c>
      <c r="S137" s="7562" t="str">
        <f>IF(VLOOKUP($A137,'8 Oct - LIVE LDS Data'!$A$3:$AAD$1504,61,FALSE)=0/1/1900,"",VLOOKUP($A137,'8 Oct - LIVE LDS Data'!$A$3:$AAD$1504,61,FALSE))</f>
        <v/>
      </c>
      <c r="T137" s="7562" t="str">
        <f>IF(VLOOKUP($A137,'8 Oct - LIVE LDS Data'!$A$3:$AAD$1504,63,FALSE)=0/1/1900,"",VLOOKUP($A137,'8 Oct - LIVE LDS Data'!$A$3:$AAD$1504,63,FALSE))</f>
        <v/>
      </c>
      <c r="U137" s="7562" t="str">
        <f>IF(VLOOKUP($A137,'8 Oct - LIVE LDS Data'!$A$3:$AAD$1504,64,FALSE)=0/1/1900,"",VLOOKUP($A137,'8 Oct - LIVE LDS Data'!$A$3:$AAD$1504,64,FALSE))</f>
        <v/>
      </c>
      <c r="V137" s="7562" t="s">
        <v>3757</v>
      </c>
      <c r="W137" s="7562" t="s">
        <v>3757</v>
      </c>
      <c r="X137" s="7564"/>
      <c r="Y137" s="7562"/>
      <c r="Z137" s="7562"/>
      <c r="AA137" s="7562"/>
      <c r="AB137" s="7562"/>
      <c r="AC137" s="7562"/>
      <c r="AD137" s="7562" t="s">
        <v>8102</v>
      </c>
      <c r="AE137" s="7562"/>
      <c r="AF137" s="7562"/>
      <c r="AG137" s="7565">
        <f>IF(VLOOKUP($A137,'8 Oct - LIVE LDS Data'!$A$3:$AAD$1504,72,FALSE)=0/1/1900,"",VLOOKUP($A137,'8 Oct - LIVE LDS Data'!$A$3:$AAD$1504,72,FALSE))</f>
        <v>45938</v>
      </c>
      <c r="AH137" s="7565">
        <f>IF(VLOOKUP($A137,'8 Oct - LIVE LDS Data'!$A$3:$AAD$1504,73,FALSE)=0/1/1900,"",VLOOKUP($A137,'8 Oct - LIVE LDS Data'!$A$3:$AAD$1504,73,FALSE))</f>
        <v>44848</v>
      </c>
      <c r="AI137" s="7565">
        <f>IF(VLOOKUP($A137,'8 Oct - LIVE LDS Data'!$A$3:$AAD$1504,75,FALSE)=0/1/1900,"",VLOOKUP($A137,'8 Oct - LIVE LDS Data'!$A$3:$AAD$1504,75,FALSE))</f>
        <v>45807</v>
      </c>
      <c r="AJ137" s="7565">
        <f>IF(VLOOKUP($A137,'8 Oct - LIVE LDS Data'!$A$3:$AAD$1504,76,FALSE)=0/1/1900,"",VLOOKUP($A137,'8 Oct - LIVE LDS Data'!$A$3:$AAD$1504,76,FALSE))</f>
        <v>44848</v>
      </c>
    </row>
    <row r="138" spans="1:36" s="610" customFormat="1" ht="40" customHeight="1" x14ac:dyDescent="0.2">
      <c r="A138" s="7568" t="s">
        <v>2002</v>
      </c>
      <c r="B138" s="7568" t="s">
        <v>2003</v>
      </c>
      <c r="C138" s="7574" t="s">
        <v>2003</v>
      </c>
      <c r="D138" s="7558" t="str">
        <f>IF(VLOOKUP($A138,'8 Oct - LIVE LDS Data'!$A$3:$AAD$1504,4,FALSE)=0/1/1900,"",VLOOKUP($A138,'8 Oct - LIVE LDS Data'!$A$3:$AAD$1504,4,FALSE))</f>
        <v>The King's Lynn and West Norfolk Local Plan Review</v>
      </c>
      <c r="E138" s="7559" t="str">
        <f>IF(VLOOKUP($A138,'8 Oct - LIVE LDS Data'!$A$3:$AAD$1504,8,FALSE)=0/1/1900,"",VLOOKUP($A138,'8 Oct - LIVE LDS Data'!$A$3:$AAD$1504,8,FALSE))</f>
        <v>N</v>
      </c>
      <c r="F138" s="7559" t="str">
        <f>IF(VLOOKUP($A138,'8 Oct - LIVE LDS Data'!$A$3:$AAD$1504,9,FALSE)=0/1/1900,"",VLOOKUP($A138,'8 Oct - LIVE LDS Data'!$A$3:$AAD$1504,9,FALSE))</f>
        <v>N</v>
      </c>
      <c r="G138" s="7560">
        <f>IF(VLOOKUP($A138,'8 Oct - LIVE LDS Data'!$A$3:$AAD$1504,10,FALSE)=0/1/1900,"",VLOOKUP($A138,'8 Oct - LIVE LDS Data'!$A$3:$AAD$1504,10,FALSE))</f>
        <v>45378</v>
      </c>
      <c r="H138" s="7314" t="str">
        <f>IF(VLOOKUP($A138,'8 Oct - LIVE LDS Data'!$A$3:$AAD$1504,79,FALSE)=0/1/1900,"",VLOOKUP($A138,'8 Oct - LIVE LDS Data'!$A$3:$AAD$1504,79,FALSE))</f>
        <v>new plan to be prepared under new system</v>
      </c>
      <c r="I138" s="7561">
        <f>IF(VLOOKUP($A138,'8 Oct - LIVE LDS Data'!$A$3:$AAD$1504,30,FALSE)=0/1/1900,"",VLOOKUP($A138,'8 Oct - LIVE LDS Data'!$A$3:$AAD$1504,30,FALSE))</f>
        <v>45717</v>
      </c>
      <c r="J138" s="7562">
        <f>IF(VLOOKUP($A138,'8 Oct - LIVE LDS Data'!$A$3:$AAD$1504,33,FALSE)=0/1/1900,"",VLOOKUP($A138,'8 Oct - LIVE LDS Data'!$A$3:$AAD$1504,33,FALSE))</f>
        <v>46143</v>
      </c>
      <c r="K138" s="7562" t="str">
        <f>IF(VLOOKUP($A138,'8 Oct - LIVE LDS Data'!$A$3:$AAD$1504,34,FALSE)=0/1/1900,"",VLOOKUP($A138,'8 Oct - LIVE LDS Data'!$A$3:$AAD$1504,34,FALSE))</f>
        <v/>
      </c>
      <c r="L138" s="7562" t="str">
        <f>IF(VLOOKUP($A138,'8 Oct - LIVE LDS Data'!$A$3:$AAD$1504,40,FALSE)=0/1/1900,"",VLOOKUP($A138,'8 Oct - LIVE LDS Data'!$A$3:$AAD$1504,40,FALSE))</f>
        <v/>
      </c>
      <c r="M138" s="7562" t="str">
        <f>IF(VLOOKUP($A138,'8 Oct - LIVE LDS Data'!$A$3:$AAD$1504,41,FALSE)=0/1/1900,"",VLOOKUP($A138,'8 Oct - LIVE LDS Data'!$A$3:$AAD$1504,41,FALSE))</f>
        <v/>
      </c>
      <c r="N138" s="7562" t="str">
        <f>IF(VLOOKUP($A138,'8 Oct - LIVE LDS Data'!$A$3:$AAD$1504,47,FALSE)=0/1/1900,"",VLOOKUP($A138,'8 Oct - LIVE LDS Data'!$A$3:$AAD$1504,47,FALSE))</f>
        <v/>
      </c>
      <c r="O138" s="7562" t="str">
        <f>IF(VLOOKUP($A138,'8 Oct - LIVE LDS Data'!$A$3:$AAD$1504,48,FALSE)=0/1/1900,"",VLOOKUP($A138,'8 Oct - LIVE LDS Data'!$A$3:$AAD$1504,48,FALSE))</f>
        <v/>
      </c>
      <c r="P138" s="7562" t="str">
        <f>IF(VLOOKUP($A138,'8 Oct - LIVE LDS Data'!$A$3:$AAD$1504,54,FALSE)=0/1/1900,"",VLOOKUP($A138,'8 Oct - LIVE LDS Data'!$A$3:$AAD$1504,54,FALSE))</f>
        <v/>
      </c>
      <c r="Q138" s="7562" t="str">
        <f>IF(VLOOKUP($A138,'8 Oct - LIVE LDS Data'!$A$3:$AAD$1504,55,FALSE)=0/1/1900,"",VLOOKUP($A138,'8 Oct - LIVE LDS Data'!$A$3:$AAD$1504,55,FALSE))</f>
        <v/>
      </c>
      <c r="R138" s="7562">
        <f>IF(VLOOKUP($A138,'8 Oct - LIVE LDS Data'!$A$3:$AAD$1504,60,FALSE)=0/1/1900,"",VLOOKUP($A138,'8 Oct - LIVE LDS Data'!$A$3:$AAD$1504,60,FALSE))</f>
        <v>46753</v>
      </c>
      <c r="S138" s="7562" t="str">
        <f>IF(VLOOKUP($A138,'8 Oct - LIVE LDS Data'!$A$3:$AAD$1504,61,FALSE)=0/1/1900,"",VLOOKUP($A138,'8 Oct - LIVE LDS Data'!$A$3:$AAD$1504,61,FALSE))</f>
        <v/>
      </c>
      <c r="T138" s="7562">
        <f>IF(VLOOKUP($A138,'8 Oct - LIVE LDS Data'!$A$3:$AAD$1504,63,FALSE)=0/1/1900,"",VLOOKUP($A138,'8 Oct - LIVE LDS Data'!$A$3:$AAD$1504,63,FALSE))</f>
        <v>46844</v>
      </c>
      <c r="U138" s="7562" t="str">
        <f>IF(VLOOKUP($A138,'8 Oct - LIVE LDS Data'!$A$3:$AAD$1504,64,FALSE)=0/1/1900,"",VLOOKUP($A138,'8 Oct - LIVE LDS Data'!$A$3:$AAD$1504,64,FALSE))</f>
        <v/>
      </c>
      <c r="V138" s="7562" t="s">
        <v>3757</v>
      </c>
      <c r="W138" s="7562" t="s">
        <v>3757</v>
      </c>
      <c r="X138" s="7564"/>
      <c r="Y138" s="7562"/>
      <c r="Z138" s="7562"/>
      <c r="AA138" s="7562"/>
      <c r="AB138" s="7562"/>
      <c r="AC138" s="7562"/>
      <c r="AD138" s="7562" t="s">
        <v>8102</v>
      </c>
      <c r="AE138" s="7562"/>
      <c r="AF138" s="7562"/>
      <c r="AG138" s="7565">
        <f>IF(VLOOKUP($A138,'8 Oct - LIVE LDS Data'!$A$3:$AAD$1504,72,FALSE)=0/1/1900,"",VLOOKUP($A138,'8 Oct - LIVE LDS Data'!$A$3:$AAD$1504,72,FALSE))</f>
        <v>44673</v>
      </c>
      <c r="AH138" s="7565">
        <f>IF(VLOOKUP($A138,'8 Oct - LIVE LDS Data'!$A$3:$AAD$1504,73,FALSE)=0/1/1900,"",VLOOKUP($A138,'8 Oct - LIVE LDS Data'!$A$3:$AAD$1504,73,FALSE))</f>
        <v>45807</v>
      </c>
      <c r="AI138" s="7565" t="str">
        <f>IF(VLOOKUP($A138,'8 Oct - LIVE LDS Data'!$A$3:$AAD$1504,75,FALSE)=0/1/1900,"",VLOOKUP($A138,'8 Oct - LIVE LDS Data'!$A$3:$AAD$1504,75,FALSE))</f>
        <v/>
      </c>
      <c r="AJ138" s="7565">
        <f>IF(VLOOKUP($A138,'8 Oct - LIVE LDS Data'!$A$3:$AAD$1504,76,FALSE)=0/1/1900,"",VLOOKUP($A138,'8 Oct - LIVE LDS Data'!$A$3:$AAD$1504,76,FALSE))</f>
        <v>45807</v>
      </c>
    </row>
    <row r="139" spans="1:36" s="610" customFormat="1" ht="40" customHeight="1" x14ac:dyDescent="0.2">
      <c r="A139" s="2855" t="s">
        <v>2010</v>
      </c>
      <c r="B139" s="2855"/>
      <c r="C139" s="2855" t="s">
        <v>2011</v>
      </c>
      <c r="D139" s="7558" t="str">
        <f>IF(VLOOKUP($A139,'8 Oct - LIVE LDS Data'!$A$3:$AAD$1504,4,FALSE)=0/1/1900,"",VLOOKUP($A139,'8 Oct - LIVE LDS Data'!$A$3:$AAD$1504,4,FALSE))</f>
        <v>New Local Plan</v>
      </c>
      <c r="E139" s="7559" t="str">
        <f>IF(VLOOKUP($A139,'8 Oct - LIVE LDS Data'!$A$3:$AAD$1504,8,FALSE)=0/1/1900,"",VLOOKUP($A139,'8 Oct - LIVE LDS Data'!$A$3:$AAD$1504,8,FALSE))</f>
        <v>N</v>
      </c>
      <c r="F139" s="7559" t="str">
        <f>IF(VLOOKUP($A139,'8 Oct - LIVE LDS Data'!$A$3:$AAD$1504,9,FALSE)=0/1/1900,"",VLOOKUP($A139,'8 Oct - LIVE LDS Data'!$A$3:$AAD$1504,9,FALSE))</f>
        <v>N</v>
      </c>
      <c r="G139" s="7560">
        <f>IF(VLOOKUP($A139,'8 Oct - LIVE LDS Data'!$A$3:$AAD$1504,10,FALSE)=0/1/1900,"",VLOOKUP($A139,'8 Oct - LIVE LDS Data'!$A$3:$AAD$1504,10,FALSE))</f>
        <v>41016</v>
      </c>
      <c r="H139" s="7314" t="str">
        <f>IF(VLOOKUP($A139,'8 Oct - LIVE LDS Data'!$A$3:$AAD$1504,79,FALSE)=0/1/1900,"",VLOOKUP($A139,'8 Oct - LIVE LDS Data'!$A$3:$AAD$1504,79,FALSE))</f>
        <v>Reg 18 ongoing</v>
      </c>
      <c r="I139" s="7561">
        <f>IF(VLOOKUP($A139,'8 Oct - LIVE LDS Data'!$A$3:$AAD$1504,30,FALSE)=0/1/1900,"",VLOOKUP($A139,'8 Oct - LIVE LDS Data'!$A$3:$AAD$1504,30,FALSE))</f>
        <v>45689</v>
      </c>
      <c r="J139" s="7562">
        <f>IF(VLOOKUP($A139,'8 Oct - LIVE LDS Data'!$A$3:$AAD$1504,33,FALSE)=0/1/1900,"",VLOOKUP($A139,'8 Oct - LIVE LDS Data'!$A$3:$AAD$1504,33,FALSE))</f>
        <v>43617</v>
      </c>
      <c r="K139" s="7562">
        <f>IF(VLOOKUP($A139,'8 Oct - LIVE LDS Data'!$A$3:$AAD$1504,34,FALSE)=0/1/1900,"",VLOOKUP($A139,'8 Oct - LIVE LDS Data'!$A$3:$AAD$1504,34,FALSE))</f>
        <v>43586</v>
      </c>
      <c r="L139" s="7562">
        <f>IF(VLOOKUP($A139,'8 Oct - LIVE LDS Data'!$A$3:$AAD$1504,40,FALSE)=0/1/1900,"",VLOOKUP($A139,'8 Oct - LIVE LDS Data'!$A$3:$AAD$1504,40,FALSE))</f>
        <v>44317</v>
      </c>
      <c r="M139" s="7562">
        <f>IF(VLOOKUP($A139,'8 Oct - LIVE LDS Data'!$A$3:$AAD$1504,41,FALSE)=0/1/1900,"",VLOOKUP($A139,'8 Oct - LIVE LDS Data'!$A$3:$AAD$1504,41,FALSE))</f>
        <v>44376</v>
      </c>
      <c r="N139" s="7562">
        <f>IF(VLOOKUP($A139,'8 Oct - LIVE LDS Data'!$A$3:$AAD$1504,47,FALSE)=0/1/1900,"",VLOOKUP($A139,'8 Oct - LIVE LDS Data'!$A$3:$AAD$1504,47,FALSE))</f>
        <v>44835</v>
      </c>
      <c r="O139" s="7562">
        <f>IF(VLOOKUP($A139,'8 Oct - LIVE LDS Data'!$A$3:$AAD$1504,48,FALSE)=0/1/1900,"",VLOOKUP($A139,'8 Oct - LIVE LDS Data'!$A$3:$AAD$1504,48,FALSE))</f>
        <v>44893</v>
      </c>
      <c r="P139" s="7562">
        <f>IF(VLOOKUP($A139,'8 Oct - LIVE LDS Data'!$A$3:$AAD$1504,54,FALSE)=0/1/1900,"",VLOOKUP($A139,'8 Oct - LIVE LDS Data'!$A$3:$AAD$1504,54,FALSE))</f>
        <v>45870</v>
      </c>
      <c r="Q139" s="7562" t="str">
        <f>IF(VLOOKUP($A139,'8 Oct - LIVE LDS Data'!$A$3:$AAD$1504,55,FALSE)=0/1/1900,"",VLOOKUP($A139,'8 Oct - LIVE LDS Data'!$A$3:$AAD$1504,55,FALSE))</f>
        <v/>
      </c>
      <c r="R139" s="7562">
        <f>IF(VLOOKUP($A139,'8 Oct - LIVE LDS Data'!$A$3:$AAD$1504,60,FALSE)=0/1/1900,"",VLOOKUP($A139,'8 Oct - LIVE LDS Data'!$A$3:$AAD$1504,60,FALSE))</f>
        <v>45962</v>
      </c>
      <c r="S139" s="7562" t="str">
        <f>IF(VLOOKUP($A139,'8 Oct - LIVE LDS Data'!$A$3:$AAD$1504,61,FALSE)=0/1/1900,"",VLOOKUP($A139,'8 Oct - LIVE LDS Data'!$A$3:$AAD$1504,61,FALSE))</f>
        <v/>
      </c>
      <c r="T139" s="7562">
        <f>IF(VLOOKUP($A139,'8 Oct - LIVE LDS Data'!$A$3:$AAD$1504,63,FALSE)=0/1/1900,"",VLOOKUP($A139,'8 Oct - LIVE LDS Data'!$A$3:$AAD$1504,63,FALSE))</f>
        <v>46235</v>
      </c>
      <c r="U139" s="7562" t="str">
        <f>IF(VLOOKUP($A139,'8 Oct - LIVE LDS Data'!$A$3:$AAD$1504,64,FALSE)=0/1/1900,"",VLOOKUP($A139,'8 Oct - LIVE LDS Data'!$A$3:$AAD$1504,64,FALSE))</f>
        <v/>
      </c>
      <c r="V139" s="7562" t="s">
        <v>3757</v>
      </c>
      <c r="W139" s="7562" t="s">
        <v>3757</v>
      </c>
      <c r="X139" s="7564"/>
      <c r="Y139" s="7562"/>
      <c r="Z139" s="7562"/>
      <c r="AA139" s="7562"/>
      <c r="AB139" s="7562"/>
      <c r="AC139" s="7562"/>
      <c r="AD139" s="7562"/>
      <c r="AE139" s="7562"/>
      <c r="AF139" s="7562"/>
      <c r="AG139" s="7565">
        <f>IF(VLOOKUP($A139,'8 Oct - LIVE LDS Data'!$A$3:$AAD$1504,72,FALSE)=0/1/1900,"",VLOOKUP($A139,'8 Oct - LIVE LDS Data'!$A$3:$AAD$1504,72,FALSE))</f>
        <v>45936</v>
      </c>
      <c r="AH139" s="7565">
        <f>IF(VLOOKUP($A139,'8 Oct - LIVE LDS Data'!$A$3:$AAD$1504,73,FALSE)=0/1/1900,"",VLOOKUP($A139,'8 Oct - LIVE LDS Data'!$A$3:$AAD$1504,73,FALSE))</f>
        <v>45807</v>
      </c>
      <c r="AI139" s="7565">
        <f>IF(VLOOKUP($A139,'8 Oct - LIVE LDS Data'!$A$3:$AAD$1504,75,FALSE)=0/1/1900,"",VLOOKUP($A139,'8 Oct - LIVE LDS Data'!$A$3:$AAD$1504,75,FALSE))</f>
        <v>45936</v>
      </c>
      <c r="AJ139" s="7565">
        <f>IF(VLOOKUP($A139,'8 Oct - LIVE LDS Data'!$A$3:$AAD$1504,76,FALSE)=0/1/1900,"",VLOOKUP($A139,'8 Oct - LIVE LDS Data'!$A$3:$AAD$1504,76,FALSE))</f>
        <v>45807</v>
      </c>
    </row>
    <row r="140" spans="1:36" s="610" customFormat="1" ht="40" customHeight="1" x14ac:dyDescent="0.2">
      <c r="A140" s="7566" t="s">
        <v>2029</v>
      </c>
      <c r="B140" s="7566"/>
      <c r="C140" s="7566" t="s">
        <v>2030</v>
      </c>
      <c r="D140" s="7558" t="str">
        <f>IF(VLOOKUP($A140,'8 Oct - LIVE LDS Data'!$A$3:$AAD$1504,4,FALSE)=0/1/1900,"",VLOOKUP($A140,'8 Oct - LIVE LDS Data'!$A$3:$AAD$1504,4,FALSE))</f>
        <v>Local Plan Full Review</v>
      </c>
      <c r="E140" s="7559" t="str">
        <f>IF(VLOOKUP($A140,'8 Oct - LIVE LDS Data'!$A$3:$AAD$1504,8,FALSE)=0/1/1900,"",VLOOKUP($A140,'8 Oct - LIVE LDS Data'!$A$3:$AAD$1504,8,FALSE))</f>
        <v>N</v>
      </c>
      <c r="F140" s="7559" t="str">
        <f>IF(VLOOKUP($A140,'8 Oct - LIVE LDS Data'!$A$3:$AAD$1504,9,FALSE)=0/1/1900,"",VLOOKUP($A140,'8 Oct - LIVE LDS Data'!$A$3:$AAD$1504,9,FALSE))</f>
        <v>N</v>
      </c>
      <c r="G140" s="7560">
        <f>IF(VLOOKUP($A140,'8 Oct - LIVE LDS Data'!$A$3:$AAD$1504,10,FALSE)=0/1/1900,"",VLOOKUP($A140,'8 Oct - LIVE LDS Data'!$A$3:$AAD$1504,10,FALSE))</f>
        <v>43523</v>
      </c>
      <c r="H140" s="7314" t="str">
        <f>IF(VLOOKUP($A140,'8 Oct - LIVE LDS Data'!$A$3:$AAD$1504,79,FALSE)=0/1/1900,"",VLOOKUP($A140,'8 Oct - LIVE LDS Data'!$A$3:$AAD$1504,79,FALSE))</f>
        <v>new plan to be prepared under new system</v>
      </c>
      <c r="I140" s="7561">
        <f>IF(VLOOKUP($A140,'8 Oct - LIVE LDS Data'!$A$3:$AAD$1504,30,FALSE)=0/1/1900,"",VLOOKUP($A140,'8 Oct - LIVE LDS Data'!$A$3:$AAD$1504,30,FALSE))</f>
        <v>45352</v>
      </c>
      <c r="J140" s="7562">
        <f>IF(VLOOKUP($A140,'8 Oct - LIVE LDS Data'!$A$3:$AAD$1504,33,FALSE)=0/1/1900,"",VLOOKUP($A140,'8 Oct - LIVE LDS Data'!$A$3:$AAD$1504,33,FALSE))</f>
        <v>45505</v>
      </c>
      <c r="K140" s="7562">
        <f>IF(VLOOKUP($A140,'8 Oct - LIVE LDS Data'!$A$3:$AAD$1504,34,FALSE)=0/1/1900,"",VLOOKUP($A140,'8 Oct - LIVE LDS Data'!$A$3:$AAD$1504,34,FALSE))</f>
        <v>45621</v>
      </c>
      <c r="L140" s="7562">
        <f>IF(VLOOKUP($A140,'8 Oct - LIVE LDS Data'!$A$3:$AAD$1504,40,FALSE)=0/1/1900,"",VLOOKUP($A140,'8 Oct - LIVE LDS Data'!$A$3:$AAD$1504,40,FALSE))</f>
        <v>45962</v>
      </c>
      <c r="M140" s="7562" t="str">
        <f>IF(VLOOKUP($A140,'8 Oct - LIVE LDS Data'!$A$3:$AAD$1504,41,FALSE)=0/1/1900,"",VLOOKUP($A140,'8 Oct - LIVE LDS Data'!$A$3:$AAD$1504,41,FALSE))</f>
        <v/>
      </c>
      <c r="N140" s="7562" t="str">
        <f>IF(VLOOKUP($A140,'8 Oct - LIVE LDS Data'!$A$3:$AAD$1504,47,FALSE)=0/1/1900,"",VLOOKUP($A140,'8 Oct - LIVE LDS Data'!$A$3:$AAD$1504,47,FALSE))</f>
        <v/>
      </c>
      <c r="O140" s="7562" t="str">
        <f>IF(VLOOKUP($A140,'8 Oct - LIVE LDS Data'!$A$3:$AAD$1504,48,FALSE)=0/1/1900,"",VLOOKUP($A140,'8 Oct - LIVE LDS Data'!$A$3:$AAD$1504,48,FALSE))</f>
        <v/>
      </c>
      <c r="P140" s="7562" t="str">
        <f>IF(VLOOKUP($A140,'8 Oct - LIVE LDS Data'!$A$3:$AAD$1504,54,FALSE)=0/1/1900,"",VLOOKUP($A140,'8 Oct - LIVE LDS Data'!$A$3:$AAD$1504,54,FALSE))</f>
        <v/>
      </c>
      <c r="Q140" s="7562" t="str">
        <f>IF(VLOOKUP($A140,'8 Oct - LIVE LDS Data'!$A$3:$AAD$1504,55,FALSE)=0/1/1900,"",VLOOKUP($A140,'8 Oct - LIVE LDS Data'!$A$3:$AAD$1504,55,FALSE))</f>
        <v/>
      </c>
      <c r="R140" s="7562">
        <f>IF(VLOOKUP($A140,'8 Oct - LIVE LDS Data'!$A$3:$AAD$1504,60,FALSE)=0/1/1900,"",VLOOKUP($A140,'8 Oct - LIVE LDS Data'!$A$3:$AAD$1504,60,FALSE))</f>
        <v>46327</v>
      </c>
      <c r="S140" s="7562"/>
      <c r="T140" s="7562">
        <f>IF(VLOOKUP($A140,'8 Oct - LIVE LDS Data'!$A$3:$AAD$1504,63,FALSE)=0/1/1900,"",VLOOKUP($A140,'8 Oct - LIVE LDS Data'!$A$3:$AAD$1504,63,FALSE))</f>
        <v>46447</v>
      </c>
      <c r="U140" s="7562" t="str">
        <f>IF(VLOOKUP($A140,'8 Oct - LIVE LDS Data'!$A$3:$AAD$1504,64,FALSE)=0/1/1900,"",VLOOKUP($A140,'8 Oct - LIVE LDS Data'!$A$3:$AAD$1504,64,FALSE))</f>
        <v/>
      </c>
      <c r="V140" s="7562" t="s">
        <v>3757</v>
      </c>
      <c r="W140" s="7562" t="s">
        <v>226</v>
      </c>
      <c r="X140" s="7564"/>
      <c r="Y140" s="7562"/>
      <c r="Z140" s="7562"/>
      <c r="AA140" s="7562"/>
      <c r="AB140" s="7562"/>
      <c r="AC140" s="7562"/>
      <c r="AD140" s="7562"/>
      <c r="AE140" s="7562"/>
      <c r="AF140" s="7562"/>
      <c r="AG140" s="7565">
        <f>IF(VLOOKUP($A140,'8 Oct - LIVE LDS Data'!$A$3:$AAD$1504,72,FALSE)=0/1/1900,"",VLOOKUP($A140,'8 Oct - LIVE LDS Data'!$A$3:$AAD$1504,72,FALSE))</f>
        <v>45807</v>
      </c>
      <c r="AH140" s="7565">
        <f>IF(VLOOKUP($A140,'8 Oct - LIVE LDS Data'!$A$3:$AAD$1504,73,FALSE)=0/1/1900,"",VLOOKUP($A140,'8 Oct - LIVE LDS Data'!$A$3:$AAD$1504,73,FALSE))</f>
        <v>45427</v>
      </c>
      <c r="AI140" s="7565">
        <f>IF(VLOOKUP($A140,'8 Oct - LIVE LDS Data'!$A$3:$AAD$1504,75,FALSE)=0/1/1900,"",VLOOKUP($A140,'8 Oct - LIVE LDS Data'!$A$3:$AAD$1504,75,FALSE))</f>
        <v>45687</v>
      </c>
      <c r="AJ140" s="7565">
        <f>IF(VLOOKUP($A140,'8 Oct - LIVE LDS Data'!$A$3:$AAD$1504,76,FALSE)=0/1/1900,"",VLOOKUP($A140,'8 Oct - LIVE LDS Data'!$A$3:$AAD$1504,76,FALSE))</f>
        <v>45807</v>
      </c>
    </row>
    <row r="141" spans="1:36" s="610" customFormat="1" ht="40" customHeight="1" x14ac:dyDescent="0.2">
      <c r="A141" s="2855" t="s">
        <v>2038</v>
      </c>
      <c r="B141" s="2855"/>
      <c r="C141" s="2855" t="s">
        <v>2039</v>
      </c>
      <c r="D141" s="7558" t="str">
        <f>IF(VLOOKUP($A141,'8 Oct - LIVE LDS Data'!$A$3:$AAD$1504,4,FALSE)=0/1/1900,"",VLOOKUP($A141,'8 Oct - LIVE LDS Data'!$A$3:$AAD$1504,4,FALSE))</f>
        <v>Knowsley Local Plan</v>
      </c>
      <c r="E141" s="7559" t="str">
        <f>IF(VLOOKUP($A141,'8 Oct - LIVE LDS Data'!$A$3:$AAD$1504,8,FALSE)=0/1/1900,"",VLOOKUP($A141,'8 Oct - LIVE LDS Data'!$A$3:$AAD$1504,8,FALSE))</f>
        <v/>
      </c>
      <c r="F141" s="7559" t="str">
        <f>IF(VLOOKUP($A141,'8 Oct - LIVE LDS Data'!$A$3:$AAD$1504,9,FALSE)=0/1/1900,"",VLOOKUP($A141,'8 Oct - LIVE LDS Data'!$A$3:$AAD$1504,9,FALSE))</f>
        <v/>
      </c>
      <c r="G141" s="7560">
        <f>IF(VLOOKUP($A141,'8 Oct - LIVE LDS Data'!$A$3:$AAD$1504,10,FALSE)=0/1/1900,"",VLOOKUP($A141,'8 Oct - LIVE LDS Data'!$A$3:$AAD$1504,10,FALSE))</f>
        <v>42375</v>
      </c>
      <c r="H141" s="7314" t="str">
        <f>IF(VLOOKUP($A141,'8 Oct - LIVE LDS Data'!$A$3:$AAD$1504,79,FALSE)=0/1/1900,"",VLOOKUP($A141,'8 Oct - LIVE LDS Data'!$A$3:$AAD$1504,79,FALSE))</f>
        <v>new plan to be prepared under new system</v>
      </c>
      <c r="I141" s="7561">
        <f>IF(VLOOKUP($A141,'8 Oct - LIVE LDS Data'!$A$3:$AAD$1504,30,FALSE)=0/1/1900,"",VLOOKUP($A141,'8 Oct - LIVE LDS Data'!$A$3:$AAD$1504,30,FALSE))</f>
        <v>45717</v>
      </c>
      <c r="J141" s="7562" t="str">
        <f>IF(VLOOKUP($A141,'8 Oct - LIVE LDS Data'!$A$3:$AAD$1504,33,FALSE)=0/1/1900,"",VLOOKUP($A141,'8 Oct - LIVE LDS Data'!$A$3:$AAD$1504,33,FALSE))</f>
        <v/>
      </c>
      <c r="K141" s="7562" t="str">
        <f>IF(VLOOKUP($A141,'8 Oct - LIVE LDS Data'!$A$3:$AAD$1504,34,FALSE)=0/1/1900,"",VLOOKUP($A141,'8 Oct - LIVE LDS Data'!$A$3:$AAD$1504,34,FALSE))</f>
        <v/>
      </c>
      <c r="L141" s="7562" t="str">
        <f>IF(VLOOKUP($A141,'8 Oct - LIVE LDS Data'!$A$3:$AAD$1504,40,FALSE)=0/1/1900,"",VLOOKUP($A141,'8 Oct - LIVE LDS Data'!$A$3:$AAD$1504,40,FALSE))</f>
        <v/>
      </c>
      <c r="M141" s="7562" t="str">
        <f>IF(VLOOKUP($A141,'8 Oct - LIVE LDS Data'!$A$3:$AAD$1504,41,FALSE)=0/1/1900,"",VLOOKUP($A141,'8 Oct - LIVE LDS Data'!$A$3:$AAD$1504,41,FALSE))</f>
        <v/>
      </c>
      <c r="N141" s="7562" t="str">
        <f>IF(VLOOKUP($A141,'8 Oct - LIVE LDS Data'!$A$3:$AAD$1504,47,FALSE)=0/1/1900,"",VLOOKUP($A141,'8 Oct - LIVE LDS Data'!$A$3:$AAD$1504,47,FALSE))</f>
        <v/>
      </c>
      <c r="O141" s="7562" t="str">
        <f>IF(VLOOKUP($A141,'8 Oct - LIVE LDS Data'!$A$3:$AAD$1504,48,FALSE)=0/1/1900,"",VLOOKUP($A141,'8 Oct - LIVE LDS Data'!$A$3:$AAD$1504,48,FALSE))</f>
        <v/>
      </c>
      <c r="P141" s="7562" t="str">
        <f>IF(VLOOKUP($A141,'8 Oct - LIVE LDS Data'!$A$3:$AAD$1504,54,FALSE)=0/1/1900,"",VLOOKUP($A141,'8 Oct - LIVE LDS Data'!$A$3:$AAD$1504,54,FALSE))</f>
        <v/>
      </c>
      <c r="Q141" s="7562" t="str">
        <f>IF(VLOOKUP($A141,'8 Oct - LIVE LDS Data'!$A$3:$AAD$1504,55,FALSE)=0/1/1900,"",VLOOKUP($A141,'8 Oct - LIVE LDS Data'!$A$3:$AAD$1504,55,FALSE))</f>
        <v/>
      </c>
      <c r="R141" s="7562" t="str">
        <f>IF(VLOOKUP($A141,'8 Oct - LIVE LDS Data'!$A$3:$AAD$1504,60,FALSE)=0/1/1900,"",VLOOKUP($A141,'8 Oct - LIVE LDS Data'!$A$3:$AAD$1504,60,FALSE))</f>
        <v/>
      </c>
      <c r="S141" s="7562"/>
      <c r="T141" s="7562" t="str">
        <f>IF(VLOOKUP($A141,'8 Oct - LIVE LDS Data'!$A$3:$AAD$1504,63,FALSE)=0/1/1900,"",VLOOKUP($A141,'8 Oct - LIVE LDS Data'!$A$3:$AAD$1504,63,FALSE))</f>
        <v/>
      </c>
      <c r="U141" s="7562" t="str">
        <f>IF(VLOOKUP($A141,'8 Oct - LIVE LDS Data'!$A$3:$AAD$1504,64,FALSE)=0/1/1900,"",VLOOKUP($A141,'8 Oct - LIVE LDS Data'!$A$3:$AAD$1504,64,FALSE))</f>
        <v/>
      </c>
      <c r="V141" s="7562" t="s">
        <v>3757</v>
      </c>
      <c r="W141" s="7562" t="s">
        <v>226</v>
      </c>
      <c r="X141" s="7564"/>
      <c r="Y141" s="7562"/>
      <c r="Z141" s="7562"/>
      <c r="AA141" s="7562"/>
      <c r="AB141" s="7562"/>
      <c r="AC141" s="7562"/>
      <c r="AD141" s="7562"/>
      <c r="AE141" s="7562"/>
      <c r="AF141" s="7562"/>
      <c r="AG141" s="7565">
        <f>IF(VLOOKUP($A141,'8 Oct - LIVE LDS Data'!$A$3:$AAD$1504,72,FALSE)=0/1/1900,"",VLOOKUP($A141,'8 Oct - LIVE LDS Data'!$A$3:$AAD$1504,72,FALSE))</f>
        <v>45680</v>
      </c>
      <c r="AH141" s="7565">
        <f>IF(VLOOKUP($A141,'8 Oct - LIVE LDS Data'!$A$3:$AAD$1504,73,FALSE)=0/1/1900,"",VLOOKUP($A141,'8 Oct - LIVE LDS Data'!$A$3:$AAD$1504,73,FALSE))</f>
        <v>45807</v>
      </c>
      <c r="AI141" s="7565">
        <f>IF(VLOOKUP($A141,'8 Oct - LIVE LDS Data'!$A$3:$AAD$1504,75,FALSE)=0/1/1900,"",VLOOKUP($A141,'8 Oct - LIVE LDS Data'!$A$3:$AAD$1504,75,FALSE))</f>
        <v>45807</v>
      </c>
      <c r="AJ141" s="7565" t="str">
        <f>IF(VLOOKUP($A141,'8 Oct - LIVE LDS Data'!$A$3:$AAD$1504,76,FALSE)=0/1/1900,"",VLOOKUP($A141,'8 Oct - LIVE LDS Data'!$A$3:$AAD$1504,76,FALSE))</f>
        <v/>
      </c>
    </row>
    <row r="142" spans="1:36" s="610" customFormat="1" ht="40" customHeight="1" x14ac:dyDescent="0.2">
      <c r="A142" s="7569" t="s">
        <v>2046</v>
      </c>
      <c r="B142" s="7569"/>
      <c r="C142" s="7569" t="s">
        <v>4192</v>
      </c>
      <c r="D142" s="7558" t="str">
        <f>IF(VLOOKUP($A142,'8 Oct - LIVE LDS Data'!$A$3:$AAD$1504,4,FALSE)=0/1/1900,"",VLOOKUP($A142,'8 Oct - LIVE LDS Data'!$A$3:$AAD$1504,4,FALSE))</f>
        <v>Local Plan Review</v>
      </c>
      <c r="E142" s="7559" t="str">
        <f>IF(VLOOKUP($A142,'8 Oct - LIVE LDS Data'!$A$3:$AAD$1504,8,FALSE)=0/1/1900,"",VLOOKUP($A142,'8 Oct - LIVE LDS Data'!$A$3:$AAD$1504,8,FALSE))</f>
        <v>N</v>
      </c>
      <c r="F142" s="7559" t="str">
        <f>IF(VLOOKUP($A142,'8 Oct - LIVE LDS Data'!$A$3:$AAD$1504,9,FALSE)=0/1/1900,"",VLOOKUP($A142,'8 Oct - LIVE LDS Data'!$A$3:$AAD$1504,9,FALSE))</f>
        <v>N</v>
      </c>
      <c r="G142" s="7560">
        <f>IF(VLOOKUP($A142,'8 Oct - LIVE LDS Data'!$A$3:$AAD$1504,10,FALSE)=0/1/1900,"",VLOOKUP($A142,'8 Oct - LIVE LDS Data'!$A$3:$AAD$1504,10,FALSE))</f>
        <v>44335</v>
      </c>
      <c r="H142" s="7314" t="str">
        <f>IF(VLOOKUP($A142,'8 Oct - LIVE LDS Data'!$A$3:$AAD$1504,79,FALSE)=0/1/1900,"",VLOOKUP($A142,'8 Oct - LIVE LDS Data'!$A$3:$AAD$1504,79,FALSE))</f>
        <v>new plan to be prepared under new system</v>
      </c>
      <c r="I142" s="7561">
        <f>IF(VLOOKUP($A142,'8 Oct - LIVE LDS Data'!$A$3:$AAD$1504,30,FALSE)=0/1/1900,"",VLOOKUP($A142,'8 Oct - LIVE LDS Data'!$A$3:$AAD$1504,30,FALSE))</f>
        <v>45689</v>
      </c>
      <c r="J142" s="7562">
        <f>IF(VLOOKUP($A142,'8 Oct - LIVE LDS Data'!$A$3:$AAD$1504,33,FALSE)=0/1/1900,"",VLOOKUP($A142,'8 Oct - LIVE LDS Data'!$A$3:$AAD$1504,33,FALSE))</f>
        <v>46143</v>
      </c>
      <c r="K142" s="7562" t="str">
        <f>IF(VLOOKUP($A142,'8 Oct - LIVE LDS Data'!$A$3:$AAD$1504,34,FALSE)=0/1/1900,"",VLOOKUP($A142,'8 Oct - LIVE LDS Data'!$A$3:$AAD$1504,34,FALSE))</f>
        <v/>
      </c>
      <c r="L142" s="7562" t="str">
        <f>IF(VLOOKUP($A142,'8 Oct - LIVE LDS Data'!$A$3:$AAD$1504,40,FALSE)=0/1/1900,"",VLOOKUP($A142,'8 Oct - LIVE LDS Data'!$A$3:$AAD$1504,40,FALSE))</f>
        <v/>
      </c>
      <c r="M142" s="7562" t="str">
        <f>IF(VLOOKUP($A142,'8 Oct - LIVE LDS Data'!$A$3:$AAD$1504,41,FALSE)=0/1/1900,"",VLOOKUP($A142,'8 Oct - LIVE LDS Data'!$A$3:$AAD$1504,41,FALSE))</f>
        <v/>
      </c>
      <c r="N142" s="7562" t="str">
        <f>IF(VLOOKUP($A142,'8 Oct - LIVE LDS Data'!$A$3:$AAD$1504,47,FALSE)=0/1/1900,"",VLOOKUP($A142,'8 Oct - LIVE LDS Data'!$A$3:$AAD$1504,47,FALSE))</f>
        <v/>
      </c>
      <c r="O142" s="7562" t="str">
        <f>IF(VLOOKUP($A142,'8 Oct - LIVE LDS Data'!$A$3:$AAD$1504,48,FALSE)=0/1/1900,"",VLOOKUP($A142,'8 Oct - LIVE LDS Data'!$A$3:$AAD$1504,48,FALSE))</f>
        <v/>
      </c>
      <c r="P142" s="7562" t="str">
        <f>IF(VLOOKUP($A142,'8 Oct - LIVE LDS Data'!$A$3:$AAD$1504,54,FALSE)=0/1/1900,"",VLOOKUP($A142,'8 Oct - LIVE LDS Data'!$A$3:$AAD$1504,54,FALSE))</f>
        <v/>
      </c>
      <c r="Q142" s="7562" t="str">
        <f>IF(VLOOKUP($A142,'8 Oct - LIVE LDS Data'!$A$3:$AAD$1504,55,FALSE)=0/1/1900,"",VLOOKUP($A142,'8 Oct - LIVE LDS Data'!$A$3:$AAD$1504,55,FALSE))</f>
        <v/>
      </c>
      <c r="R142" s="7562">
        <f>IF(VLOOKUP($A142,'8 Oct - LIVE LDS Data'!$A$3:$AAD$1504,60,FALSE)=0/1/1900,"",VLOOKUP($A142,'8 Oct - LIVE LDS Data'!$A$3:$AAD$1504,60,FALSE))</f>
        <v>46508</v>
      </c>
      <c r="S142" s="7562"/>
      <c r="T142" s="7562">
        <f>IF(VLOOKUP($A142,'8 Oct - LIVE LDS Data'!$A$3:$AAD$1504,63,FALSE)=0/1/1900,"",VLOOKUP($A142,'8 Oct - LIVE LDS Data'!$A$3:$AAD$1504,63,FALSE))</f>
        <v>46692</v>
      </c>
      <c r="U142" s="7562" t="str">
        <f>IF(VLOOKUP($A142,'8 Oct - LIVE LDS Data'!$A$3:$AAD$1504,64,FALSE)=0/1/1900,"",VLOOKUP($A142,'8 Oct - LIVE LDS Data'!$A$3:$AAD$1504,64,FALSE))</f>
        <v/>
      </c>
      <c r="V142" s="7562" t="s">
        <v>90</v>
      </c>
      <c r="W142" s="7562" t="s">
        <v>226</v>
      </c>
      <c r="X142" s="7564"/>
      <c r="Y142" s="7562"/>
      <c r="Z142" s="7562"/>
      <c r="AA142" s="7562"/>
      <c r="AB142" s="7562"/>
      <c r="AC142" s="7562"/>
      <c r="AD142" s="7562"/>
      <c r="AE142" s="7562"/>
      <c r="AF142" s="7562"/>
      <c r="AG142" s="7565">
        <f>IF(VLOOKUP($A142,'8 Oct - LIVE LDS Data'!$A$3:$AAD$1504,72,FALSE)=0/1/1900,"",VLOOKUP($A142,'8 Oct - LIVE LDS Data'!$A$3:$AAD$1504,72,FALSE))</f>
        <v>45807</v>
      </c>
      <c r="AH142" s="7565">
        <f>IF(VLOOKUP($A142,'8 Oct - LIVE LDS Data'!$A$3:$AAD$1504,73,FALSE)=0/1/1900,"",VLOOKUP($A142,'8 Oct - LIVE LDS Data'!$A$3:$AAD$1504,73,FALSE))</f>
        <v>45700</v>
      </c>
      <c r="AI142" s="7565">
        <f>IF(VLOOKUP($A142,'8 Oct - LIVE LDS Data'!$A$3:$AAD$1504,75,FALSE)=0/1/1900,"",VLOOKUP($A142,'8 Oct - LIVE LDS Data'!$A$3:$AAD$1504,75,FALSE))</f>
        <v>45807</v>
      </c>
      <c r="AJ142" s="7565">
        <f>IF(VLOOKUP($A142,'8 Oct - LIVE LDS Data'!$A$3:$AAD$1504,76,FALSE)=0/1/1900,"",VLOOKUP($A142,'8 Oct - LIVE LDS Data'!$A$3:$AAD$1504,76,FALSE))</f>
        <v>45700</v>
      </c>
    </row>
    <row r="143" spans="1:36" s="610" customFormat="1" ht="40" customHeight="1" x14ac:dyDescent="0.2">
      <c r="A143" s="7566" t="s">
        <v>2051</v>
      </c>
      <c r="B143" s="7566"/>
      <c r="C143" s="7566" t="s">
        <v>2052</v>
      </c>
      <c r="D143" s="7570" t="str">
        <f>IF(VLOOKUP($A143,'8 Oct - LIVE LDS Data'!$A$3:$AAD$1504,4,FALSE)=0/1/1900,"",VLOOKUP($A143,'8 Oct - LIVE LDS Data'!$A$3:$AAD$1504,4,FALSE))</f>
        <v>Revised Lambeth Local Plan</v>
      </c>
      <c r="E143" s="7571" t="str">
        <f>IF(VLOOKUP($A143,'8 Oct - LIVE LDS Data'!$A$3:$AAD$1504,8,FALSE)=0/1/1900,"",VLOOKUP($A143,'8 Oct - LIVE LDS Data'!$A$3:$AAD$1504,8,FALSE))</f>
        <v>N</v>
      </c>
      <c r="F143" s="7571" t="str">
        <f>IF(VLOOKUP($A143,'8 Oct - LIVE LDS Data'!$A$3:$AAD$1504,9,FALSE)=0/1/1900,"",VLOOKUP($A143,'8 Oct - LIVE LDS Data'!$A$3:$AAD$1504,9,FALSE))</f>
        <v>N</v>
      </c>
      <c r="G143" s="7572">
        <f>IF(VLOOKUP($A143,'8 Oct - LIVE LDS Data'!$A$3:$AAD$1504,10,FALSE)=0/1/1900,"",VLOOKUP($A143,'8 Oct - LIVE LDS Data'!$A$3:$AAD$1504,10,FALSE))</f>
        <v>44461</v>
      </c>
      <c r="H143" s="7573" t="str">
        <f>IF(VLOOKUP($A143,'8 Oct - LIVE LDS Data'!$A$3:$AAD$1504,79,FALSE)=0/1/1900,"",VLOOKUP($A143,'8 Oct - LIVE LDS Data'!$A$3:$AAD$1504,79,FALSE))</f>
        <v>new plan to be prepared under new system</v>
      </c>
      <c r="I143" s="7562">
        <f>IF(VLOOKUP($A143,'8 Oct - LIVE LDS Data'!$A$3:$AAD$1504,30,FALSE)=0/1/1900,"",VLOOKUP($A143,'8 Oct - LIVE LDS Data'!$A$3:$AAD$1504,30,FALSE))</f>
        <v>45413</v>
      </c>
      <c r="J143" s="7562">
        <f>IF(VLOOKUP($A143,'8 Oct - LIVE LDS Data'!$A$3:$AAD$1504,33,FALSE)=0/1/1900,"",VLOOKUP($A143,'8 Oct - LIVE LDS Data'!$A$3:$AAD$1504,33,FALSE))</f>
        <v>46082</v>
      </c>
      <c r="K143" s="7562" t="str">
        <f>IF(VLOOKUP($A143,'8 Oct - LIVE LDS Data'!$A$3:$AAD$1504,34,FALSE)=0/1/1900,"",VLOOKUP($A143,'8 Oct - LIVE LDS Data'!$A$3:$AAD$1504,34,FALSE))</f>
        <v/>
      </c>
      <c r="L143" s="7562">
        <f>IF(VLOOKUP($A143,'8 Oct - LIVE LDS Data'!$A$3:$AAD$1504,40,FALSE)=0/1/1900,"",VLOOKUP($A143,'8 Oct - LIVE LDS Data'!$A$3:$AAD$1504,40,FALSE))</f>
        <v>46266</v>
      </c>
      <c r="M143" s="7562" t="str">
        <f>IF(VLOOKUP($A143,'8 Oct - LIVE LDS Data'!$A$3:$AAD$1504,41,FALSE)=0/1/1900,"",VLOOKUP($A143,'8 Oct - LIVE LDS Data'!$A$3:$AAD$1504,41,FALSE))</f>
        <v/>
      </c>
      <c r="N143" s="7562" t="str">
        <f>IF(VLOOKUP($A143,'8 Oct - LIVE LDS Data'!$A$3:$AAD$1504,47,FALSE)=0/1/1900,"",VLOOKUP($A143,'8 Oct - LIVE LDS Data'!$A$3:$AAD$1504,47,FALSE))</f>
        <v/>
      </c>
      <c r="O143" s="7562" t="str">
        <f>IF(VLOOKUP($A143,'8 Oct - LIVE LDS Data'!$A$3:$AAD$1504,48,FALSE)=0/1/1900,"",VLOOKUP($A143,'8 Oct - LIVE LDS Data'!$A$3:$AAD$1504,48,FALSE))</f>
        <v/>
      </c>
      <c r="P143" s="7562" t="str">
        <f>IF(VLOOKUP($A143,'8 Oct - LIVE LDS Data'!$A$3:$AAD$1504,54,FALSE)=0/1/1900,"",VLOOKUP($A143,'8 Oct - LIVE LDS Data'!$A$3:$AAD$1504,54,FALSE))</f>
        <v/>
      </c>
      <c r="Q143" s="7562" t="str">
        <f>IF(VLOOKUP($A143,'8 Oct - LIVE LDS Data'!$A$3:$AAD$1504,55,FALSE)=0/1/1900,"",VLOOKUP($A143,'8 Oct - LIVE LDS Data'!$A$3:$AAD$1504,55,FALSE))</f>
        <v/>
      </c>
      <c r="R143" s="7562">
        <f>IF(VLOOKUP($A143,'8 Oct - LIVE LDS Data'!$A$3:$AAD$1504,60,FALSE)=0/1/1900,"",VLOOKUP($A143,'8 Oct - LIVE LDS Data'!$A$3:$AAD$1504,60,FALSE))</f>
        <v>46753</v>
      </c>
      <c r="S143" s="7562" t="str">
        <f>IF(VLOOKUP($A143,'8 Oct - LIVE LDS Data'!$A$3:$AAD$1504,61,FALSE)=0/1/1900,"",VLOOKUP($A143,'8 Oct - LIVE LDS Data'!$A$3:$AAD$1504,61,FALSE))</f>
        <v/>
      </c>
      <c r="T143" s="7562">
        <f>IF(VLOOKUP($A143,'8 Oct - LIVE LDS Data'!$A$3:$AAD$1504,63,FALSE)=0/1/1900,"",VLOOKUP($A143,'8 Oct - LIVE LDS Data'!$A$3:$AAD$1504,63,FALSE))</f>
        <v>46966</v>
      </c>
      <c r="U143" s="7562" t="str">
        <f>IF(VLOOKUP($A143,'8 Oct - LIVE LDS Data'!$A$3:$AAD$1504,64,FALSE)=0/1/1900,"",VLOOKUP($A143,'8 Oct - LIVE LDS Data'!$A$3:$AAD$1504,64,FALSE))</f>
        <v/>
      </c>
      <c r="V143" s="7562" t="s">
        <v>90</v>
      </c>
      <c r="W143" s="7562" t="s">
        <v>226</v>
      </c>
      <c r="X143" s="7564"/>
      <c r="Y143" s="7562"/>
      <c r="Z143" s="7562"/>
      <c r="AA143" s="7562"/>
      <c r="AB143" s="7562"/>
      <c r="AC143" s="7562"/>
      <c r="AD143" s="7562"/>
      <c r="AE143" s="7562"/>
      <c r="AF143" s="7562"/>
      <c r="AG143" s="7565">
        <f>IF(VLOOKUP($A143,'8 Oct - LIVE LDS Data'!$A$3:$AAD$1504,72,FALSE)=0/1/1900,"",VLOOKUP($A143,'8 Oct - LIVE LDS Data'!$A$3:$AAD$1504,72,FALSE))</f>
        <v>45320</v>
      </c>
      <c r="AH143" s="7565">
        <f>IF(VLOOKUP($A143,'8 Oct - LIVE LDS Data'!$A$3:$AAD$1504,73,FALSE)=0/1/1900,"",VLOOKUP($A143,'8 Oct - LIVE LDS Data'!$A$3:$AAD$1504,73,FALSE))</f>
        <v>45807</v>
      </c>
      <c r="AI143" s="7565" t="str">
        <f>IF(VLOOKUP($A143,'8 Oct - LIVE LDS Data'!$A$3:$AAD$1504,75,FALSE)=0/1/1900,"",VLOOKUP($A143,'8 Oct - LIVE LDS Data'!$A$3:$AAD$1504,75,FALSE))</f>
        <v/>
      </c>
      <c r="AJ143" s="7565">
        <f>IF(VLOOKUP($A143,'8 Oct - LIVE LDS Data'!$A$3:$AAD$1504,76,FALSE)=0/1/1900,"",VLOOKUP($A143,'8 Oct - LIVE LDS Data'!$A$3:$AAD$1504,76,FALSE))</f>
        <v>45807</v>
      </c>
    </row>
    <row r="144" spans="1:36" s="610" customFormat="1" ht="40" customHeight="1" x14ac:dyDescent="0.2">
      <c r="A144" s="7569" t="s">
        <v>2060</v>
      </c>
      <c r="B144" s="7569"/>
      <c r="C144" s="7569" t="s">
        <v>2061</v>
      </c>
      <c r="D144" s="7558" t="str">
        <f>IF(VLOOKUP($A144,'8 Oct - LIVE LDS Data'!$A$3:$AAD$1504,4,FALSE)=0/1/1900,"",VLOOKUP($A144,'8 Oct - LIVE LDS Data'!$A$3:$AAD$1504,4,FALSE))</f>
        <v>Lancaster District Local Plan</v>
      </c>
      <c r="E144" s="7559" t="str">
        <f>IF(VLOOKUP($A144,'8 Oct - LIVE LDS Data'!$A$3:$AAD$1504,8,FALSE)=0/1/1900,"",VLOOKUP($A144,'8 Oct - LIVE LDS Data'!$A$3:$AAD$1504,8,FALSE))</f>
        <v>N</v>
      </c>
      <c r="F144" s="7559" t="str">
        <f>IF(VLOOKUP($A144,'8 Oct - LIVE LDS Data'!$A$3:$AAD$1504,9,FALSE)=0/1/1900,"",VLOOKUP($A144,'8 Oct - LIVE LDS Data'!$A$3:$AAD$1504,9,FALSE))</f>
        <v>N</v>
      </c>
      <c r="G144" s="7560">
        <f>IF(VLOOKUP($A144,'8 Oct - LIVE LDS Data'!$A$3:$AAD$1504,10,FALSE)=0/1/1900,"",VLOOKUP($A144,'8 Oct - LIVE LDS Data'!$A$3:$AAD$1504,10,FALSE))</f>
        <v>44041</v>
      </c>
      <c r="H144" s="7314" t="str">
        <f>IF(VLOOKUP($A144,'8 Oct - LIVE LDS Data'!$A$3:$AAD$1504,79,FALSE)=0/1/1900,"",VLOOKUP($A144,'8 Oct - LIVE LDS Data'!$A$3:$AAD$1504,79,FALSE))</f>
        <v>new plan to be prepared under new system</v>
      </c>
      <c r="I144" s="7561">
        <f>IF(VLOOKUP($A144,'8 Oct - LIVE LDS Data'!$A$3:$AAD$1504,30,FALSE)=0/1/1900,"",VLOOKUP($A144,'8 Oct - LIVE LDS Data'!$A$3:$AAD$1504,30,FALSE))</f>
        <v>45778</v>
      </c>
      <c r="J144" s="7562">
        <f>IF(VLOOKUP($A144,'8 Oct - LIVE LDS Data'!$A$3:$AAD$1504,33,FALSE)=0/1/1900,"",VLOOKUP($A144,'8 Oct - LIVE LDS Data'!$A$3:$AAD$1504,33,FALSE))</f>
        <v>45492</v>
      </c>
      <c r="K144" s="7562">
        <f>IF(VLOOKUP($A144,'8 Oct - LIVE LDS Data'!$A$3:$AAD$1504,34,FALSE)=0/1/1900,"",VLOOKUP($A144,'8 Oct - LIVE LDS Data'!$A$3:$AAD$1504,34,FALSE))</f>
        <v>45492</v>
      </c>
      <c r="L144" s="7562">
        <f>IF(VLOOKUP($A144,'8 Oct - LIVE LDS Data'!$A$3:$AAD$1504,40,FALSE)=0/1/1900,"",VLOOKUP($A144,'8 Oct - LIVE LDS Data'!$A$3:$AAD$1504,40,FALSE))</f>
        <v>46447</v>
      </c>
      <c r="M144" s="7562" t="str">
        <f>IF(VLOOKUP($A144,'8 Oct - LIVE LDS Data'!$A$3:$AAD$1504,41,FALSE)=0/1/1900,"",VLOOKUP($A144,'8 Oct - LIVE LDS Data'!$A$3:$AAD$1504,41,FALSE))</f>
        <v/>
      </c>
      <c r="N144" s="7562" t="str">
        <f>IF(VLOOKUP($A144,'8 Oct - LIVE LDS Data'!$A$3:$AAD$1504,47,FALSE)=0/1/1900,"",VLOOKUP($A144,'8 Oct - LIVE LDS Data'!$A$3:$AAD$1504,47,FALSE))</f>
        <v/>
      </c>
      <c r="O144" s="7562" t="str">
        <f>IF(VLOOKUP($A144,'8 Oct - LIVE LDS Data'!$A$3:$AAD$1504,48,FALSE)=0/1/1900,"",VLOOKUP($A144,'8 Oct - LIVE LDS Data'!$A$3:$AAD$1504,48,FALSE))</f>
        <v/>
      </c>
      <c r="P144" s="7562" t="str">
        <f>IF(VLOOKUP($A144,'8 Oct - LIVE LDS Data'!$A$3:$AAD$1504,54,FALSE)=0/1/1900,"",VLOOKUP($A144,'8 Oct - LIVE LDS Data'!$A$3:$AAD$1504,54,FALSE))</f>
        <v/>
      </c>
      <c r="Q144" s="7562" t="str">
        <f>IF(VLOOKUP($A144,'8 Oct - LIVE LDS Data'!$A$3:$AAD$1504,55,FALSE)=0/1/1900,"",VLOOKUP($A144,'8 Oct - LIVE LDS Data'!$A$3:$AAD$1504,55,FALSE))</f>
        <v/>
      </c>
      <c r="R144" s="7562">
        <f>IF(VLOOKUP($A144,'8 Oct - LIVE LDS Data'!$A$3:$AAD$1504,60,FALSE)=0/1/1900,"",VLOOKUP($A144,'8 Oct - LIVE LDS Data'!$A$3:$AAD$1504,60,FALSE))</f>
        <v>46661</v>
      </c>
      <c r="S144" s="7562" t="str">
        <f>IF(VLOOKUP($A144,'8 Oct - LIVE LDS Data'!$A$3:$AAD$1504,61,FALSE)=0/1/1900,"",VLOOKUP($A144,'8 Oct - LIVE LDS Data'!$A$3:$AAD$1504,61,FALSE))</f>
        <v/>
      </c>
      <c r="T144" s="7562">
        <f>IF(VLOOKUP($A144,'8 Oct - LIVE LDS Data'!$A$3:$AAD$1504,63,FALSE)=0/1/1900,"",VLOOKUP($A144,'8 Oct - LIVE LDS Data'!$A$3:$AAD$1504,63,FALSE))</f>
        <v>46692</v>
      </c>
      <c r="U144" s="7562" t="str">
        <f>IF(VLOOKUP($A144,'8 Oct - LIVE LDS Data'!$A$3:$AAD$1504,64,FALSE)=0/1/1900,"",VLOOKUP($A144,'8 Oct - LIVE LDS Data'!$A$3:$AAD$1504,64,FALSE))</f>
        <v/>
      </c>
      <c r="V144" s="7562" t="s">
        <v>90</v>
      </c>
      <c r="W144" s="7562" t="s">
        <v>3757</v>
      </c>
      <c r="X144" s="7564"/>
      <c r="Y144" s="7562"/>
      <c r="Z144" s="7562"/>
      <c r="AA144" s="7562"/>
      <c r="AB144" s="7562"/>
      <c r="AC144" s="7562"/>
      <c r="AD144" s="7562" t="s">
        <v>8102</v>
      </c>
      <c r="AE144" s="7562"/>
      <c r="AF144" s="7562"/>
      <c r="AG144" s="7565" t="str">
        <f>IF(VLOOKUP($A144,'8 Oct - LIVE LDS Data'!$A$3:$AAD$1504,72,FALSE)=0/1/1900,"",VLOOKUP($A144,'8 Oct - LIVE LDS Data'!$A$3:$AAD$1504,72,FALSE))</f>
        <v/>
      </c>
      <c r="AH144" s="7565">
        <f>IF(VLOOKUP($A144,'8 Oct - LIVE LDS Data'!$A$3:$AAD$1504,73,FALSE)=0/1/1900,"",VLOOKUP($A144,'8 Oct - LIVE LDS Data'!$A$3:$AAD$1504,73,FALSE))</f>
        <v>45807</v>
      </c>
      <c r="AI144" s="7565" t="str">
        <f>IF(VLOOKUP($A144,'8 Oct - LIVE LDS Data'!$A$3:$AAD$1504,75,FALSE)=0/1/1900,"",VLOOKUP($A144,'8 Oct - LIVE LDS Data'!$A$3:$AAD$1504,75,FALSE))</f>
        <v/>
      </c>
      <c r="AJ144" s="7565">
        <f>IF(VLOOKUP($A144,'8 Oct - LIVE LDS Data'!$A$3:$AAD$1504,76,FALSE)=0/1/1900,"",VLOOKUP($A144,'8 Oct - LIVE LDS Data'!$A$3:$AAD$1504,76,FALSE))</f>
        <v>45807</v>
      </c>
    </row>
    <row r="145" spans="1:36" s="610" customFormat="1" ht="40" customHeight="1" x14ac:dyDescent="0.2">
      <c r="A145" s="7569" t="s">
        <v>2067</v>
      </c>
      <c r="B145" s="7569"/>
      <c r="C145" s="7569" t="s">
        <v>2068</v>
      </c>
      <c r="D145" s="7558" t="str">
        <f>IF(VLOOKUP($A145,'8 Oct - LIVE LDS Data'!$A$3:$AAD$1504,4,FALSE)=0/1/1900,"",VLOOKUP($A145,'8 Oct - LIVE LDS Data'!$A$3:$AAD$1504,4,FALSE))</f>
        <v>Leeds Local Plan Update (2) 
Local Plan 2040</v>
      </c>
      <c r="E145" s="7559" t="str">
        <f>IF(VLOOKUP($A145,'8 Oct - LIVE LDS Data'!$A$3:$AAD$1504,8,FALSE)=0/1/1900,"",VLOOKUP($A145,'8 Oct - LIVE LDS Data'!$A$3:$AAD$1504,8,FALSE))</f>
        <v>N</v>
      </c>
      <c r="F145" s="7559" t="str">
        <f>IF(VLOOKUP($A145,'8 Oct - LIVE LDS Data'!$A$3:$AAD$1504,9,FALSE)=0/1/1900,"",VLOOKUP($A145,'8 Oct - LIVE LDS Data'!$A$3:$AAD$1504,9,FALSE))</f>
        <v>N</v>
      </c>
      <c r="G145" s="7560">
        <f>IF(VLOOKUP($A145,'8 Oct - LIVE LDS Data'!$A$3:$AAD$1504,10,FALSE)=0/1/1900,"",VLOOKUP($A145,'8 Oct - LIVE LDS Data'!$A$3:$AAD$1504,10,FALSE))</f>
        <v>43719</v>
      </c>
      <c r="H145" s="7314" t="str">
        <f>IF(VLOOKUP($A145,'8 Oct - LIVE LDS Data'!$A$3:$AAD$1504,79,FALSE)=0/1/1900,"",VLOOKUP($A145,'8 Oct - LIVE LDS Data'!$A$3:$AAD$1504,79,FALSE))</f>
        <v>Reg 18 ongoing</v>
      </c>
      <c r="I145" s="7561">
        <f>IF(VLOOKUP($A145,'8 Oct - LIVE LDS Data'!$A$3:$AAD$1504,30,FALSE)=0/1/1900,"",VLOOKUP($A145,'8 Oct - LIVE LDS Data'!$A$3:$AAD$1504,30,FALSE))</f>
        <v>45717</v>
      </c>
      <c r="J145" s="7562">
        <f>IF(VLOOKUP($A145,'8 Oct - LIVE LDS Data'!$A$3:$AAD$1504,33,FALSE)=0/1/1900,"",VLOOKUP($A145,'8 Oct - LIVE LDS Data'!$A$3:$AAD$1504,33,FALSE))</f>
        <v>44986</v>
      </c>
      <c r="K145" s="7562">
        <f>IF(VLOOKUP($A145,'8 Oct - LIVE LDS Data'!$A$3:$AAD$1504,34,FALSE)=0/1/1900,"",VLOOKUP($A145,'8 Oct - LIVE LDS Data'!$A$3:$AAD$1504,34,FALSE))</f>
        <v>44986</v>
      </c>
      <c r="L145" s="7562">
        <f>IF(VLOOKUP($A145,'8 Oct - LIVE LDS Data'!$A$3:$AAD$1504,40,FALSE)=0/1/1900,"",VLOOKUP($A145,'8 Oct - LIVE LDS Data'!$A$3:$AAD$1504,40,FALSE))</f>
        <v>45809</v>
      </c>
      <c r="M145" s="7562">
        <f>IF(VLOOKUP($A145,'8 Oct - LIVE LDS Data'!$A$3:$AAD$1504,41,FALSE)=0/1/1900,"",VLOOKUP($A145,'8 Oct - LIVE LDS Data'!$A$3:$AAD$1504,41,FALSE))</f>
        <v>45845</v>
      </c>
      <c r="N145" s="7562" t="str">
        <f>IF(VLOOKUP($A145,'8 Oct - LIVE LDS Data'!$A$3:$AAD$1504,47,FALSE)=0/1/1900,"",VLOOKUP($A145,'8 Oct - LIVE LDS Data'!$A$3:$AAD$1504,47,FALSE))</f>
        <v/>
      </c>
      <c r="O145" s="7562" t="str">
        <f>IF(VLOOKUP($A145,'8 Oct - LIVE LDS Data'!$A$3:$AAD$1504,48,FALSE)=0/1/1900,"",VLOOKUP($A145,'8 Oct - LIVE LDS Data'!$A$3:$AAD$1504,48,FALSE))</f>
        <v/>
      </c>
      <c r="P145" s="7562" t="str">
        <f>IF(VLOOKUP($A145,'8 Oct - LIVE LDS Data'!$A$3:$AAD$1504,54,FALSE)=0/1/1900,"",VLOOKUP($A145,'8 Oct - LIVE LDS Data'!$A$3:$AAD$1504,54,FALSE))</f>
        <v/>
      </c>
      <c r="Q145" s="7562" t="str">
        <f>IF(VLOOKUP($A145,'8 Oct - LIVE LDS Data'!$A$3:$AAD$1504,55,FALSE)=0/1/1900,"",VLOOKUP($A145,'8 Oct - LIVE LDS Data'!$A$3:$AAD$1504,55,FALSE))</f>
        <v/>
      </c>
      <c r="R145" s="7562">
        <f>IF(VLOOKUP($A145,'8 Oct - LIVE LDS Data'!$A$3:$AAD$1504,60,FALSE)=0/1/1900,"",VLOOKUP($A145,'8 Oct - LIVE LDS Data'!$A$3:$AAD$1504,60,FALSE))</f>
        <v>46204</v>
      </c>
      <c r="S145" s="7562"/>
      <c r="T145" s="7562">
        <f>IF(VLOOKUP($A145,'8 Oct - LIVE LDS Data'!$A$3:$AAD$1504,63,FALSE)=0/1/1900,"",VLOOKUP($A145,'8 Oct - LIVE LDS Data'!$A$3:$AAD$1504,63,FALSE))</f>
        <v>46357</v>
      </c>
      <c r="U145" s="7562" t="str">
        <f>IF(VLOOKUP($A145,'8 Oct - LIVE LDS Data'!$A$3:$AAD$1504,64,FALSE)=0/1/1900,"",VLOOKUP($A145,'8 Oct - LIVE LDS Data'!$A$3:$AAD$1504,64,FALSE))</f>
        <v/>
      </c>
      <c r="V145" s="7562" t="s">
        <v>3757</v>
      </c>
      <c r="W145" s="7562" t="s">
        <v>3757</v>
      </c>
      <c r="X145" s="7564"/>
      <c r="Y145" s="7562"/>
      <c r="Z145" s="7562"/>
      <c r="AA145" s="7562"/>
      <c r="AB145" s="7562"/>
      <c r="AC145" s="7562"/>
      <c r="AD145" s="7562"/>
      <c r="AE145" s="7562"/>
      <c r="AF145" s="7562"/>
      <c r="AG145" s="7565">
        <f>IF(VLOOKUP($A145,'8 Oct - LIVE LDS Data'!$A$3:$AAD$1504,72,FALSE)=0/1/1900,"",VLOOKUP($A145,'8 Oct - LIVE LDS Data'!$A$3:$AAD$1504,72,FALSE))</f>
        <v>45681</v>
      </c>
      <c r="AH145" s="7565">
        <f>IF(VLOOKUP($A145,'8 Oct - LIVE LDS Data'!$A$3:$AAD$1504,73,FALSE)=0/1/1900,"",VLOOKUP($A145,'8 Oct - LIVE LDS Data'!$A$3:$AAD$1504,73,FALSE))</f>
        <v>45807</v>
      </c>
      <c r="AI145" s="7565">
        <f>IF(VLOOKUP($A145,'8 Oct - LIVE LDS Data'!$A$3:$AAD$1504,75,FALSE)=0/1/1900,"",VLOOKUP($A145,'8 Oct - LIVE LDS Data'!$A$3:$AAD$1504,75,FALSE))</f>
        <v>45827</v>
      </c>
      <c r="AJ145" s="7565">
        <f>IF(VLOOKUP($A145,'8 Oct - LIVE LDS Data'!$A$3:$AAD$1504,76,FALSE)=0/1/1900,"",VLOOKUP($A145,'8 Oct - LIVE LDS Data'!$A$3:$AAD$1504,76,FALSE))</f>
        <v>45856</v>
      </c>
    </row>
    <row r="146" spans="1:36" s="610" customFormat="1" ht="40" customHeight="1" x14ac:dyDescent="0.2">
      <c r="A146" s="7568" t="s">
        <v>2077</v>
      </c>
      <c r="B146" s="7568" t="s">
        <v>2078</v>
      </c>
      <c r="C146" s="7568" t="s">
        <v>2078</v>
      </c>
      <c r="D146" s="7558" t="str">
        <f>IF(VLOOKUP($A146,'8 Oct - LIVE LDS Data'!$A$3:$AAD$1504,4,FALSE)=0/1/1900,"",VLOOKUP($A146,'8 Oct - LIVE LDS Data'!$A$3:$AAD$1504,4,FALSE))</f>
        <v>Draft Leicester Local Plan 2020</v>
      </c>
      <c r="E146" s="7559" t="str">
        <f>IF(VLOOKUP($A146,'8 Oct - LIVE LDS Data'!$A$3:$AAD$1504,8,FALSE)=0/1/1900,"",VLOOKUP($A146,'8 Oct - LIVE LDS Data'!$A$3:$AAD$1504,8,FALSE))</f>
        <v>N</v>
      </c>
      <c r="F146" s="7559" t="str">
        <f>IF(VLOOKUP($A146,'8 Oct - LIVE LDS Data'!$A$3:$AAD$1504,9,FALSE)=0/1/1900,"",VLOOKUP($A146,'8 Oct - LIVE LDS Data'!$A$3:$AAD$1504,9,FALSE))</f>
        <v>N</v>
      </c>
      <c r="G146" s="7560">
        <f>IF(VLOOKUP($A146,'8 Oct - LIVE LDS Data'!$A$3:$AAD$1504,10,FALSE)=0/1/1900,"",VLOOKUP($A146,'8 Oct - LIVE LDS Data'!$A$3:$AAD$1504,10,FALSE))</f>
        <v>41809</v>
      </c>
      <c r="H146" s="7314" t="str">
        <f>IF(VLOOKUP($A146,'8 Oct - LIVE LDS Data'!$A$3:$AAD$1504,79,FALSE)=0/1/1900,"",VLOOKUP($A146,'8 Oct - LIVE LDS Data'!$A$3:$AAD$1504,79,FALSE))</f>
        <v>Submitted</v>
      </c>
      <c r="I146" s="7561">
        <f>IF(VLOOKUP($A146,'8 Oct - LIVE LDS Data'!$A$3:$AAD$1504,30,FALSE)=0/1/1900,"",VLOOKUP($A146,'8 Oct - LIVE LDS Data'!$A$3:$AAD$1504,30,FALSE))</f>
        <v>45689</v>
      </c>
      <c r="J146" s="7562">
        <f>IF(VLOOKUP($A146,'8 Oct - LIVE LDS Data'!$A$3:$AAD$1504,33,FALSE)=0/1/1900,"",VLOOKUP($A146,'8 Oct - LIVE LDS Data'!$A$3:$AAD$1504,33,FALSE))</f>
        <v>41913</v>
      </c>
      <c r="K146" s="7562">
        <f>IF(VLOOKUP($A146,'8 Oct - LIVE LDS Data'!$A$3:$AAD$1504,34,FALSE)=0/1/1900,"",VLOOKUP($A146,'8 Oct - LIVE LDS Data'!$A$3:$AAD$1504,34,FALSE))</f>
        <v>41927</v>
      </c>
      <c r="L146" s="7562">
        <f>IF(VLOOKUP($A146,'8 Oct - LIVE LDS Data'!$A$3:$AAD$1504,40,FALSE)=0/1/1900,"",VLOOKUP($A146,'8 Oct - LIVE LDS Data'!$A$3:$AAD$1504,40,FALSE))</f>
        <v>42917</v>
      </c>
      <c r="M146" s="7562">
        <f>IF(VLOOKUP($A146,'8 Oct - LIVE LDS Data'!$A$3:$AAD$1504,41,FALSE)=0/1/1900,"",VLOOKUP($A146,'8 Oct - LIVE LDS Data'!$A$3:$AAD$1504,41,FALSE))</f>
        <v>42942</v>
      </c>
      <c r="N146" s="7562">
        <f>IF(VLOOKUP($A146,'8 Oct - LIVE LDS Data'!$A$3:$AAD$1504,47,FALSE)=0/1/1900,"",VLOOKUP($A146,'8 Oct - LIVE LDS Data'!$A$3:$AAD$1504,47,FALSE))</f>
        <v>43770</v>
      </c>
      <c r="O146" s="7562">
        <f>IF(VLOOKUP($A146,'8 Oct - LIVE LDS Data'!$A$3:$AAD$1504,48,FALSE)=0/1/1900,"",VLOOKUP($A146,'8 Oct - LIVE LDS Data'!$A$3:$AAD$1504,48,FALSE))</f>
        <v>44088</v>
      </c>
      <c r="P146" s="7562" t="str">
        <f>IF(VLOOKUP($A146,'8 Oct - LIVE LDS Data'!$A$3:$AAD$1504,54,FALSE)=0/1/1900,"",VLOOKUP($A146,'8 Oct - LIVE LDS Data'!$A$3:$AAD$1504,54,FALSE))</f>
        <v/>
      </c>
      <c r="Q146" s="7562" t="str">
        <f>IF(VLOOKUP($A146,'8 Oct - LIVE LDS Data'!$A$3:$AAD$1504,55,FALSE)=0/1/1900,"",VLOOKUP($A146,'8 Oct - LIVE LDS Data'!$A$3:$AAD$1504,55,FALSE))</f>
        <v/>
      </c>
      <c r="R146" s="7562">
        <f>IF(VLOOKUP($A146,'8 Oct - LIVE LDS Data'!$A$3:$AAD$1504,60,FALSE)=0/1/1900,"",VLOOKUP($A146,'8 Oct - LIVE LDS Data'!$A$3:$AAD$1504,60,FALSE))</f>
        <v>44927</v>
      </c>
      <c r="S146" s="7562">
        <f>IF(VLOOKUP($A146,'8 Oct - LIVE LDS Data'!$A$3:$AAD$1504,61,FALSE)=0/1/1900,"",VLOOKUP($A146,'8 Oct - LIVE LDS Data'!$A$3:$AAD$1504,61,FALSE))</f>
        <v>44942</v>
      </c>
      <c r="T146" s="7562">
        <f>IF(VLOOKUP($A146,'8 Oct - LIVE LDS Data'!$A$3:$AAD$1504,63,FALSE)=0/1/1900,"",VLOOKUP($A146,'8 Oct - LIVE LDS Data'!$A$3:$AAD$1504,63,FALSE))</f>
        <v>45108</v>
      </c>
      <c r="U146" s="7562">
        <f>IF(VLOOKUP($A146,'8 Oct - LIVE LDS Data'!$A$3:$AAD$1504,64,FALSE)=0/1/1900,"",VLOOKUP($A146,'8 Oct - LIVE LDS Data'!$A$3:$AAD$1504,64,FALSE))</f>
        <v>45195</v>
      </c>
      <c r="V146" s="7562" t="s">
        <v>3757</v>
      </c>
      <c r="W146" s="7562" t="s">
        <v>3757</v>
      </c>
      <c r="X146" s="7564"/>
      <c r="Y146" s="7562"/>
      <c r="Z146" s="7562"/>
      <c r="AA146" s="7562"/>
      <c r="AB146" s="7562"/>
      <c r="AC146" s="7562"/>
      <c r="AD146" s="7562" t="s">
        <v>8102</v>
      </c>
      <c r="AE146" s="7562"/>
      <c r="AF146" s="7562"/>
      <c r="AG146" s="7565">
        <f>IF(VLOOKUP($A146,'8 Oct - LIVE LDS Data'!$A$3:$AAD$1504,72,FALSE)=0/1/1900,"",VLOOKUP($A146,'8 Oct - LIVE LDS Data'!$A$3:$AAD$1504,72,FALSE))</f>
        <v>45575</v>
      </c>
      <c r="AH146" s="7565">
        <f>IF(VLOOKUP($A146,'8 Oct - LIVE LDS Data'!$A$3:$AAD$1504,73,FALSE)=0/1/1900,"",VLOOKUP($A146,'8 Oct - LIVE LDS Data'!$A$3:$AAD$1504,73,FALSE))</f>
        <v>45807</v>
      </c>
      <c r="AI146" s="7565">
        <f>IF(VLOOKUP($A146,'8 Oct - LIVE LDS Data'!$A$3:$AAD$1504,75,FALSE)=0/1/1900,"",VLOOKUP($A146,'8 Oct - LIVE LDS Data'!$A$3:$AAD$1504,75,FALSE))</f>
        <v>44313</v>
      </c>
      <c r="AJ146" s="7565">
        <f>IF(VLOOKUP($A146,'8 Oct - LIVE LDS Data'!$A$3:$AAD$1504,76,FALSE)=0/1/1900,"",VLOOKUP($A146,'8 Oct - LIVE LDS Data'!$A$3:$AAD$1504,76,FALSE))</f>
        <v>45807</v>
      </c>
    </row>
    <row r="147" spans="1:36" s="610" customFormat="1" ht="40" customHeight="1" x14ac:dyDescent="0.2">
      <c r="A147" s="2859" t="s">
        <v>2094</v>
      </c>
      <c r="B147" s="2859"/>
      <c r="C147" s="2863" t="s">
        <v>4193</v>
      </c>
      <c r="D147" s="7558" t="str">
        <f>IF(VLOOKUP($A147,'8 Oct - LIVE LDS Data'!$A$3:$AAD$1504,4,FALSE)=0/1/1900,"",VLOOKUP($A147,'8 Oct - LIVE LDS Data'!$A$3:$AAD$1504,4,FALSE))</f>
        <v>Lewes District Local Plan</v>
      </c>
      <c r="E147" s="7559" t="str">
        <f>IF(VLOOKUP($A147,'8 Oct - LIVE LDS Data'!$A$3:$AAD$1504,8,FALSE)=0/1/1900,"",VLOOKUP($A147,'8 Oct - LIVE LDS Data'!$A$3:$AAD$1504,8,FALSE))</f>
        <v>N</v>
      </c>
      <c r="F147" s="7559" t="str">
        <f>IF(VLOOKUP($A147,'8 Oct - LIVE LDS Data'!$A$3:$AAD$1504,9,FALSE)=0/1/1900,"",VLOOKUP($A147,'8 Oct - LIVE LDS Data'!$A$3:$AAD$1504,9,FALSE))</f>
        <v>N</v>
      </c>
      <c r="G147" s="7560">
        <f>IF(VLOOKUP($A147,'8 Oct - LIVE LDS Data'!$A$3:$AAD$1504,10,FALSE)=0/1/1900,"",VLOOKUP($A147,'8 Oct - LIVE LDS Data'!$A$3:$AAD$1504,10,FALSE))</f>
        <v>42501</v>
      </c>
      <c r="H147" s="7314" t="str">
        <f>IF(VLOOKUP($A147,'8 Oct - LIVE LDS Data'!$A$3:$AAD$1504,79,FALSE)=0/1/1900,"",VLOOKUP($A147,'8 Oct - LIVE LDS Data'!$A$3:$AAD$1504,79,FALSE))</f>
        <v>Reg 18 ongoing</v>
      </c>
      <c r="I147" s="7561">
        <f>IF(VLOOKUP($A147,'8 Oct - LIVE LDS Data'!$A$3:$AAD$1504,30,FALSE)=0/1/1900,"",VLOOKUP($A147,'8 Oct - LIVE LDS Data'!$A$3:$AAD$1504,30,FALSE))</f>
        <v>45717</v>
      </c>
      <c r="J147" s="7562">
        <f>IF(VLOOKUP($A147,'8 Oct - LIVE LDS Data'!$A$3:$AAD$1504,33,FALSE)=0/1/1900,"",VLOOKUP($A147,'8 Oct - LIVE LDS Data'!$A$3:$AAD$1504,33,FALSE))</f>
        <v>45658</v>
      </c>
      <c r="K147" s="7562">
        <f>IF(VLOOKUP($A147,'8 Oct - LIVE LDS Data'!$A$3:$AAD$1504,34,FALSE)=0/1/1900,"",VLOOKUP($A147,'8 Oct - LIVE LDS Data'!$A$3:$AAD$1504,34,FALSE))</f>
        <v>45663</v>
      </c>
      <c r="L147" s="7562">
        <f>IF(VLOOKUP($A147,'8 Oct - LIVE LDS Data'!$A$3:$AAD$1504,40,FALSE)=0/1/1900,"",VLOOKUP($A147,'8 Oct - LIVE LDS Data'!$A$3:$AAD$1504,40,FALSE))</f>
        <v>45931</v>
      </c>
      <c r="M147" s="7562" t="str">
        <f>IF(VLOOKUP($A147,'8 Oct - LIVE LDS Data'!$A$3:$AAD$1504,41,FALSE)=0/1/1900,"",VLOOKUP($A147,'8 Oct - LIVE LDS Data'!$A$3:$AAD$1504,41,FALSE))</f>
        <v/>
      </c>
      <c r="N147" s="7562" t="str">
        <f>IF(VLOOKUP($A147,'8 Oct - LIVE LDS Data'!$A$3:$AAD$1504,47,FALSE)=0/1/1900,"",VLOOKUP($A147,'8 Oct - LIVE LDS Data'!$A$3:$AAD$1504,47,FALSE))</f>
        <v/>
      </c>
      <c r="O147" s="7562" t="str">
        <f>IF(VLOOKUP($A147,'8 Oct - LIVE LDS Data'!$A$3:$AAD$1504,48,FALSE)=0/1/1900,"",VLOOKUP($A147,'8 Oct - LIVE LDS Data'!$A$3:$AAD$1504,48,FALSE))</f>
        <v/>
      </c>
      <c r="P147" s="7562" t="str">
        <f>IF(VLOOKUP($A147,'8 Oct - LIVE LDS Data'!$A$3:$AAD$1504,54,FALSE)=0/1/1900,"",VLOOKUP($A147,'8 Oct - LIVE LDS Data'!$A$3:$AAD$1504,54,FALSE))</f>
        <v/>
      </c>
      <c r="Q147" s="7562" t="str">
        <f>IF(VLOOKUP($A147,'8 Oct - LIVE LDS Data'!$A$3:$AAD$1504,55,FALSE)=0/1/1900,"",VLOOKUP($A147,'8 Oct - LIVE LDS Data'!$A$3:$AAD$1504,55,FALSE))</f>
        <v/>
      </c>
      <c r="R147" s="7562">
        <f>IF(VLOOKUP($A147,'8 Oct - LIVE LDS Data'!$A$3:$AAD$1504,60,FALSE)=0/1/1900,"",VLOOKUP($A147,'8 Oct - LIVE LDS Data'!$A$3:$AAD$1504,60,FALSE))</f>
        <v>46113</v>
      </c>
      <c r="S147" s="7562" t="str">
        <f>IF(VLOOKUP($A147,'8 Oct - LIVE LDS Data'!$A$3:$AAD$1504,61,FALSE)=0/1/1900,"",VLOOKUP($A147,'8 Oct - LIVE LDS Data'!$A$3:$AAD$1504,61,FALSE))</f>
        <v/>
      </c>
      <c r="T147" s="7562">
        <f>IF(VLOOKUP($A147,'8 Oct - LIVE LDS Data'!$A$3:$AAD$1504,63,FALSE)=0/1/1900,"",VLOOKUP($A147,'8 Oct - LIVE LDS Data'!$A$3:$AAD$1504,63,FALSE))</f>
        <v>46204</v>
      </c>
      <c r="U147" s="7562" t="str">
        <f>IF(VLOOKUP($A147,'8 Oct - LIVE LDS Data'!$A$3:$AAD$1504,64,FALSE)=0/1/1900,"",VLOOKUP($A147,'8 Oct - LIVE LDS Data'!$A$3:$AAD$1504,64,FALSE))</f>
        <v/>
      </c>
      <c r="V147" s="7562" t="s">
        <v>3757</v>
      </c>
      <c r="W147" s="7562" t="s">
        <v>3757</v>
      </c>
      <c r="X147" s="7564"/>
      <c r="Y147" s="7562"/>
      <c r="Z147" s="7562"/>
      <c r="AA147" s="7562"/>
      <c r="AB147" s="7562"/>
      <c r="AC147" s="7562"/>
      <c r="AD147" s="7562"/>
      <c r="AE147" s="7562"/>
      <c r="AF147" s="7562"/>
      <c r="AG147" s="7565">
        <f>IF(VLOOKUP($A147,'8 Oct - LIVE LDS Data'!$A$3:$AAD$1504,72,FALSE)=0/1/1900,"",VLOOKUP($A147,'8 Oct - LIVE LDS Data'!$A$3:$AAD$1504,72,FALSE))</f>
        <v>45665</v>
      </c>
      <c r="AH147" s="7565">
        <f>IF(VLOOKUP($A147,'8 Oct - LIVE LDS Data'!$A$3:$AAD$1504,73,FALSE)=0/1/1900,"",VLOOKUP($A147,'8 Oct - LIVE LDS Data'!$A$3:$AAD$1504,73,FALSE))</f>
        <v>45807</v>
      </c>
      <c r="AI147" s="7565">
        <f>IF(VLOOKUP($A147,'8 Oct - LIVE LDS Data'!$A$3:$AAD$1504,75,FALSE)=0/1/1900,"",VLOOKUP($A147,'8 Oct - LIVE LDS Data'!$A$3:$AAD$1504,75,FALSE))</f>
        <v>45594</v>
      </c>
      <c r="AJ147" s="7565">
        <f>IF(VLOOKUP($A147,'8 Oct - LIVE LDS Data'!$A$3:$AAD$1504,76,FALSE)=0/1/1900,"",VLOOKUP($A147,'8 Oct - LIVE LDS Data'!$A$3:$AAD$1504,76,FALSE))</f>
        <v>45807</v>
      </c>
    </row>
    <row r="148" spans="1:36" s="610" customFormat="1" ht="40" customHeight="1" x14ac:dyDescent="0.2">
      <c r="A148" s="7568" t="s">
        <v>2104</v>
      </c>
      <c r="B148" s="7568" t="s">
        <v>2105</v>
      </c>
      <c r="C148" s="7568" t="s">
        <v>2105</v>
      </c>
      <c r="D148" s="7558" t="str">
        <f>IF(VLOOKUP($A148,'8 Oct - LIVE LDS Data'!$A$3:$AAD$1504,4,FALSE)=0/1/1900,"",VLOOKUP($A148,'8 Oct - LIVE LDS Data'!$A$3:$AAD$1504,4,FALSE))</f>
        <v>Local Plan</v>
      </c>
      <c r="E148" s="7559" t="str">
        <f>IF(VLOOKUP($A148,'8 Oct - LIVE LDS Data'!$A$3:$AAD$1504,8,FALSE)=0/1/1900,"",VLOOKUP($A148,'8 Oct - LIVE LDS Data'!$A$3:$AAD$1504,8,FALSE))</f>
        <v>N</v>
      </c>
      <c r="F148" s="7559" t="str">
        <f>IF(VLOOKUP($A148,'8 Oct - LIVE LDS Data'!$A$3:$AAD$1504,9,FALSE)=0/1/1900,"",VLOOKUP($A148,'8 Oct - LIVE LDS Data'!$A$3:$AAD$1504,9,FALSE))</f>
        <v>N</v>
      </c>
      <c r="G148" s="7560">
        <f>IF(VLOOKUP($A148,'8 Oct - LIVE LDS Data'!$A$3:$AAD$1504,10,FALSE)=0/1/1900,"",VLOOKUP($A148,'8 Oct - LIVE LDS Data'!$A$3:$AAD$1504,10,FALSE))</f>
        <v>40723</v>
      </c>
      <c r="H148" s="7314" t="str">
        <f>IF(VLOOKUP($A148,'8 Oct - LIVE LDS Data'!$A$3:$AAD$1504,79,FALSE)=0/1/1900,"",VLOOKUP($A148,'8 Oct - LIVE LDS Data'!$A$3:$AAD$1504,79,FALSE))</f>
        <v>Adopted July 2025</v>
      </c>
      <c r="I148" s="7561">
        <f>IF(VLOOKUP($A148,'8 Oct - LIVE LDS Data'!$A$3:$AAD$1504,30,FALSE)=0/1/1900,"",VLOOKUP($A148,'8 Oct - LIVE LDS Data'!$A$3:$AAD$1504,30,FALSE))</f>
        <v>45658</v>
      </c>
      <c r="J148" s="7562">
        <f>IF(VLOOKUP($A148,'8 Oct - LIVE LDS Data'!$A$3:$AAD$1504,33,FALSE)=0/1/1900,"",VLOOKUP($A148,'8 Oct - LIVE LDS Data'!$A$3:$AAD$1504,33,FALSE))</f>
        <v>42278</v>
      </c>
      <c r="K148" s="7562">
        <f>IF(VLOOKUP($A148,'8 Oct - LIVE LDS Data'!$A$3:$AAD$1504,34,FALSE)=0/1/1900,"",VLOOKUP($A148,'8 Oct - LIVE LDS Data'!$A$3:$AAD$1504,34,FALSE))</f>
        <v>42286</v>
      </c>
      <c r="L148" s="7562">
        <f>IF(VLOOKUP($A148,'8 Oct - LIVE LDS Data'!$A$3:$AAD$1504,40,FALSE)=0/1/1900,"",VLOOKUP($A148,'8 Oct - LIVE LDS Data'!$A$3:$AAD$1504,40,FALSE))</f>
        <v>44287</v>
      </c>
      <c r="M148" s="7562">
        <f>IF(VLOOKUP($A148,'8 Oct - LIVE LDS Data'!$A$3:$AAD$1504,41,FALSE)=0/1/1900,"",VLOOKUP($A148,'8 Oct - LIVE LDS Data'!$A$3:$AAD$1504,41,FALSE))</f>
        <v>44197</v>
      </c>
      <c r="N148" s="7562" t="str">
        <f>IF(VLOOKUP($A148,'8 Oct - LIVE LDS Data'!$A$3:$AAD$1504,47,FALSE)=0/1/1900,"",VLOOKUP($A148,'8 Oct - LIVE LDS Data'!$A$3:$AAD$1504,47,FALSE))</f>
        <v/>
      </c>
      <c r="O148" s="7562" t="str">
        <f>IF(VLOOKUP($A148,'8 Oct - LIVE LDS Data'!$A$3:$AAD$1504,48,FALSE)=0/1/1900,"",VLOOKUP($A148,'8 Oct - LIVE LDS Data'!$A$3:$AAD$1504,48,FALSE))</f>
        <v/>
      </c>
      <c r="P148" s="7562" t="str">
        <f>IF(VLOOKUP($A148,'8 Oct - LIVE LDS Data'!$A$3:$AAD$1504,54,FALSE)=0/1/1900,"",VLOOKUP($A148,'8 Oct - LIVE LDS Data'!$A$3:$AAD$1504,54,FALSE))</f>
        <v/>
      </c>
      <c r="Q148" s="7562" t="str">
        <f>IF(VLOOKUP($A148,'8 Oct - LIVE LDS Data'!$A$3:$AAD$1504,55,FALSE)=0/1/1900,"",VLOOKUP($A148,'8 Oct - LIVE LDS Data'!$A$3:$AAD$1504,55,FALSE))</f>
        <v/>
      </c>
      <c r="R148" s="7562">
        <f>IF(VLOOKUP($A148,'8 Oct - LIVE LDS Data'!$A$3:$AAD$1504,60,FALSE)=0/1/1900,"",VLOOKUP($A148,'8 Oct - LIVE LDS Data'!$A$3:$AAD$1504,60,FALSE))</f>
        <v>44927</v>
      </c>
      <c r="S148" s="7562">
        <f>IF(VLOOKUP($A148,'8 Oct - LIVE LDS Data'!$A$3:$AAD$1504,61,FALSE)=0/1/1900,"",VLOOKUP($A148,'8 Oct - LIVE LDS Data'!$A$3:$AAD$1504,61,FALSE))</f>
        <v>44986</v>
      </c>
      <c r="T148" s="7562">
        <f>IF(VLOOKUP($A148,'8 Oct - LIVE LDS Data'!$A$3:$AAD$1504,63,FALSE)=0/1/1900,"",VLOOKUP($A148,'8 Oct - LIVE LDS Data'!$A$3:$AAD$1504,63,FALSE))</f>
        <v>45200</v>
      </c>
      <c r="U148" s="7562">
        <f>IF(VLOOKUP($A148,'8 Oct - LIVE LDS Data'!$A$3:$AAD$1504,64,FALSE)=0/1/1900,"",VLOOKUP($A148,'8 Oct - LIVE LDS Data'!$A$3:$AAD$1504,64,FALSE))</f>
        <v>45231</v>
      </c>
      <c r="V148" s="7562" t="s">
        <v>3757</v>
      </c>
      <c r="W148" s="7562" t="s">
        <v>3757</v>
      </c>
      <c r="X148" s="7564"/>
      <c r="Y148" s="7562"/>
      <c r="Z148" s="7562"/>
      <c r="AA148" s="7562"/>
      <c r="AB148" s="7562"/>
      <c r="AC148" s="7562"/>
      <c r="AD148" s="7562" t="s">
        <v>8102</v>
      </c>
      <c r="AE148" s="7562"/>
      <c r="AF148" s="7562"/>
      <c r="AG148" s="7565">
        <f>IF(VLOOKUP($A148,'8 Oct - LIVE LDS Data'!$A$3:$AAD$1504,72,FALSE)=0/1/1900,"",VLOOKUP($A148,'8 Oct - LIVE LDS Data'!$A$3:$AAD$1504,72,FALSE))</f>
        <v>45562</v>
      </c>
      <c r="AH148" s="7565">
        <f>IF(VLOOKUP($A148,'8 Oct - LIVE LDS Data'!$A$3:$AAD$1504,73,FALSE)=0/1/1900,"",VLOOKUP($A148,'8 Oct - LIVE LDS Data'!$A$3:$AAD$1504,73,FALSE))</f>
        <v>45806</v>
      </c>
      <c r="AI148" s="7565" t="str">
        <f>IF(VLOOKUP($A148,'8 Oct - LIVE LDS Data'!$A$3:$AAD$1504,75,FALSE)=0/1/1900,"",VLOOKUP($A148,'8 Oct - LIVE LDS Data'!$A$3:$AAD$1504,75,FALSE))</f>
        <v/>
      </c>
      <c r="AJ148" s="7565">
        <f>IF(VLOOKUP($A148,'8 Oct - LIVE LDS Data'!$A$3:$AAD$1504,76,FALSE)=0/1/1900,"",VLOOKUP($A148,'8 Oct - LIVE LDS Data'!$A$3:$AAD$1504,76,FALSE))</f>
        <v>45806</v>
      </c>
    </row>
    <row r="149" spans="1:36" s="610" customFormat="1" ht="40" customHeight="1" x14ac:dyDescent="0.2">
      <c r="A149" s="7568" t="s">
        <v>2131</v>
      </c>
      <c r="B149" s="7568"/>
      <c r="C149" s="7568" t="s">
        <v>2122</v>
      </c>
      <c r="D149" s="7570" t="str">
        <f>IF(VLOOKUP($A149,'8 Oct - LIVE LDS Data'!$A$3:$AAD$1504,4,FALSE)=0/1/1900,"",VLOOKUP($A149,'8 Oct - LIVE LDS Data'!$A$3:$AAD$1504,4,FALSE))</f>
        <v>Lichfield Local Plan 2045</v>
      </c>
      <c r="E149" s="7571" t="str">
        <f>IF(VLOOKUP($A149,'8 Oct - LIVE LDS Data'!$A$3:$AAD$1504,8,FALSE)=0/1/1900,"",VLOOKUP($A149,'8 Oct - LIVE LDS Data'!$A$3:$AAD$1504,8,FALSE))</f>
        <v>N</v>
      </c>
      <c r="F149" s="7571" t="str">
        <f>IF(VLOOKUP($A149,'8 Oct - LIVE LDS Data'!$A$3:$AAD$1504,9,FALSE)=0/1/1900,"",VLOOKUP($A149,'8 Oct - LIVE LDS Data'!$A$3:$AAD$1504,9,FALSE))</f>
        <v>N</v>
      </c>
      <c r="G149" s="7572">
        <f>IF(VLOOKUP($A149,'8 Oct - LIVE LDS Data'!$A$3:$AAD$1504,10,FALSE)=0/1/1900,"",VLOOKUP($A149,'8 Oct - LIVE LDS Data'!$A$3:$AAD$1504,10,FALSE))</f>
        <v>42052</v>
      </c>
      <c r="H149" s="7573" t="str">
        <f>IF(VLOOKUP($A149,'8 Oct - LIVE LDS Data'!$A$3:$AAD$1504,79,FALSE)=0/1/1900,"",VLOOKUP($A149,'8 Oct - LIVE LDS Data'!$A$3:$AAD$1504,79,FALSE))</f>
        <v>Reg 18 completed</v>
      </c>
      <c r="I149" s="7562">
        <f>IF(VLOOKUP($A149,'8 Oct - LIVE LDS Data'!$A$3:$AAD$1504,30,FALSE)=0/1/1900,"",VLOOKUP($A149,'8 Oct - LIVE LDS Data'!$A$3:$AAD$1504,30,FALSE))</f>
        <v>45689</v>
      </c>
      <c r="J149" s="7562">
        <f>IF(VLOOKUP($A149,'8 Oct - LIVE LDS Data'!$A$3:$AAD$1504,33,FALSE)=0/1/1900,"",VLOOKUP($A149,'8 Oct - LIVE LDS Data'!$A$3:$AAD$1504,33,FALSE))</f>
        <v>45566</v>
      </c>
      <c r="K149" s="7562">
        <f>IF(VLOOKUP($A149,'8 Oct - LIVE LDS Data'!$A$3:$AAD$1504,34,FALSE)=0/1/1900,"",VLOOKUP($A149,'8 Oct - LIVE LDS Data'!$A$3:$AAD$1504,34,FALSE))</f>
        <v>45566</v>
      </c>
      <c r="L149" s="7562" t="str">
        <f>IF(VLOOKUP($A149,'8 Oct - LIVE LDS Data'!$A$3:$AAD$1504,40,FALSE)=0/1/1900,"",VLOOKUP($A149,'8 Oct - LIVE LDS Data'!$A$3:$AAD$1504,40,FALSE))</f>
        <v/>
      </c>
      <c r="M149" s="7562" t="str">
        <f>IF(VLOOKUP($A149,'8 Oct - LIVE LDS Data'!$A$3:$AAD$1504,41,FALSE)=0/1/1900,"",VLOOKUP($A149,'8 Oct - LIVE LDS Data'!$A$3:$AAD$1504,41,FALSE))</f>
        <v/>
      </c>
      <c r="N149" s="7562" t="str">
        <f>IF(VLOOKUP($A149,'8 Oct - LIVE LDS Data'!$A$3:$AAD$1504,47,FALSE)=0/1/1900,"",VLOOKUP($A149,'8 Oct - LIVE LDS Data'!$A$3:$AAD$1504,47,FALSE))</f>
        <v/>
      </c>
      <c r="O149" s="7562" t="str">
        <f>IF(VLOOKUP($A149,'8 Oct - LIVE LDS Data'!$A$3:$AAD$1504,48,FALSE)=0/1/1900,"",VLOOKUP($A149,'8 Oct - LIVE LDS Data'!$A$3:$AAD$1504,48,FALSE))</f>
        <v/>
      </c>
      <c r="P149" s="7562" t="str">
        <f>IF(VLOOKUP($A149,'8 Oct - LIVE LDS Data'!$A$3:$AAD$1504,54,FALSE)=0/1/1900,"",VLOOKUP($A149,'8 Oct - LIVE LDS Data'!$A$3:$AAD$1504,54,FALSE))</f>
        <v/>
      </c>
      <c r="Q149" s="7562" t="str">
        <f>IF(VLOOKUP($A149,'8 Oct - LIVE LDS Data'!$A$3:$AAD$1504,55,FALSE)=0/1/1900,"",VLOOKUP($A149,'8 Oct - LIVE LDS Data'!$A$3:$AAD$1504,55,FALSE))</f>
        <v/>
      </c>
      <c r="R149" s="7562">
        <f>IF(VLOOKUP($A149,'8 Oct - LIVE LDS Data'!$A$3:$AAD$1504,60,FALSE)=0/1/1900,"",VLOOKUP($A149,'8 Oct - LIVE LDS Data'!$A$3:$AAD$1504,60,FALSE))</f>
        <v>46113</v>
      </c>
      <c r="S149" s="7562" t="str">
        <f>IF(VLOOKUP($A149,'8 Oct - LIVE LDS Data'!$A$3:$AAD$1504,61,FALSE)=0/1/1900,"",VLOOKUP($A149,'8 Oct - LIVE LDS Data'!$A$3:$AAD$1504,61,FALSE))</f>
        <v/>
      </c>
      <c r="T149" s="7562">
        <f>IF(VLOOKUP($A149,'8 Oct - LIVE LDS Data'!$A$3:$AAD$1504,63,FALSE)=0/1/1900,"",VLOOKUP($A149,'8 Oct - LIVE LDS Data'!$A$3:$AAD$1504,63,FALSE))</f>
        <v>46235</v>
      </c>
      <c r="U149" s="7562" t="str">
        <f>IF(VLOOKUP($A149,'8 Oct - LIVE LDS Data'!$A$3:$AAD$1504,64,FALSE)=0/1/1900,"",VLOOKUP($A149,'8 Oct - LIVE LDS Data'!$A$3:$AAD$1504,64,FALSE))</f>
        <v/>
      </c>
      <c r="V149" s="7562" t="s">
        <v>3757</v>
      </c>
      <c r="W149" s="7562" t="s">
        <v>3757</v>
      </c>
      <c r="X149" s="7564"/>
      <c r="Y149" s="7562"/>
      <c r="Z149" s="7562"/>
      <c r="AA149" s="7562"/>
      <c r="AB149" s="7562"/>
      <c r="AC149" s="7562"/>
      <c r="AD149" s="7562" t="s">
        <v>8102</v>
      </c>
      <c r="AE149" s="7562"/>
      <c r="AF149" s="7562"/>
      <c r="AG149" s="7565">
        <f>IF(VLOOKUP($A149,'8 Oct - LIVE LDS Data'!$A$3:$AAD$1504,72,FALSE)=0/1/1900,"",VLOOKUP($A149,'8 Oct - LIVE LDS Data'!$A$3:$AAD$1504,72,FALSE))</f>
        <v>45720</v>
      </c>
      <c r="AH149" s="7565">
        <f>IF(VLOOKUP($A149,'8 Oct - LIVE LDS Data'!$A$3:$AAD$1504,73,FALSE)=0/1/1900,"",VLOOKUP($A149,'8 Oct - LIVE LDS Data'!$A$3:$AAD$1504,73,FALSE))</f>
        <v>45806</v>
      </c>
      <c r="AI149" s="7565">
        <f>IF(VLOOKUP($A149,'8 Oct - LIVE LDS Data'!$A$3:$AAD$1504,75,FALSE)=0/1/1900,"",VLOOKUP($A149,'8 Oct - LIVE LDS Data'!$A$3:$AAD$1504,75,FALSE))</f>
        <v>45720</v>
      </c>
      <c r="AJ149" s="7565">
        <f>IF(VLOOKUP($A149,'8 Oct - LIVE LDS Data'!$A$3:$AAD$1504,76,FALSE)=0/1/1900,"",VLOOKUP($A149,'8 Oct - LIVE LDS Data'!$A$3:$AAD$1504,76,FALSE))</f>
        <v>45806</v>
      </c>
    </row>
    <row r="150" spans="1:36" s="610" customFormat="1" ht="40" customHeight="1" x14ac:dyDescent="0.2">
      <c r="A150" s="7568" t="s">
        <v>2137</v>
      </c>
      <c r="B150" s="7568"/>
      <c r="C150" s="7568" t="s">
        <v>2138</v>
      </c>
      <c r="D150" s="7570" t="str">
        <f>IF(VLOOKUP($A150,'8 Oct - LIVE LDS Data'!$A$3:$AAD$1504,4,FALSE)=0/1/1900,"",VLOOKUP($A150,'8 Oct - LIVE LDS Data'!$A$3:$AAD$1504,4,FALSE))</f>
        <v>Central Lincolnshire Plan Review (new system)</v>
      </c>
      <c r="E150" s="7571" t="str">
        <f>IF(VLOOKUP($A150,'8 Oct - LIVE LDS Data'!$A$3:$AAD$1504,8,FALSE)=0/1/1900,"",VLOOKUP($A150,'8 Oct - LIVE LDS Data'!$A$3:$AAD$1504,8,FALSE))</f>
        <v>N</v>
      </c>
      <c r="F150" s="7571" t="str">
        <f>IF(VLOOKUP($A150,'8 Oct - LIVE LDS Data'!$A$3:$AAD$1504,9,FALSE)=0/1/1900,"",VLOOKUP($A150,'8 Oct - LIVE LDS Data'!$A$3:$AAD$1504,9,FALSE))</f>
        <v>N</v>
      </c>
      <c r="G150" s="7572">
        <f>IF(VLOOKUP($A150,'8 Oct - LIVE LDS Data'!$A$3:$AAD$1504,10,FALSE)=0/1/1900,"",VLOOKUP($A150,'8 Oct - LIVE LDS Data'!$A$3:$AAD$1504,10,FALSE))</f>
        <v>45029</v>
      </c>
      <c r="H150" s="7573" t="str">
        <f>IF(VLOOKUP($A150,'8 Oct - LIVE LDS Data'!$A$3:$AAD$1504,79,FALSE)=0/1/1900,"",VLOOKUP($A150,'8 Oct - LIVE LDS Data'!$A$3:$AAD$1504,79,FALSE))</f>
        <v>new plan to be prepared under new system</v>
      </c>
      <c r="I150" s="7562">
        <f>IF(VLOOKUP($A150,'8 Oct - LIVE LDS Data'!$A$3:$AAD$1504,30,FALSE)=0/1/1900,"",VLOOKUP($A150,'8 Oct - LIVE LDS Data'!$A$3:$AAD$1504,30,FALSE))</f>
        <v>45717</v>
      </c>
      <c r="J150" s="7562">
        <f>IF(VLOOKUP($A150,'8 Oct - LIVE LDS Data'!$A$3:$AAD$1504,33,FALSE)=0/1/1900,"",VLOOKUP($A150,'8 Oct - LIVE LDS Data'!$A$3:$AAD$1504,33,FALSE))</f>
        <v>46266</v>
      </c>
      <c r="K150" s="7562" t="str">
        <f>IF(VLOOKUP($A150,'8 Oct - LIVE LDS Data'!$A$3:$AAD$1504,34,FALSE)=0/1/1900,"",VLOOKUP($A150,'8 Oct - LIVE LDS Data'!$A$3:$AAD$1504,34,FALSE))</f>
        <v/>
      </c>
      <c r="L150" s="7562" t="str">
        <f>IF(VLOOKUP($A150,'8 Oct - LIVE LDS Data'!$A$3:$AAD$1504,40,FALSE)=0/1/1900,"",VLOOKUP($A150,'8 Oct - LIVE LDS Data'!$A$3:$AAD$1504,40,FALSE))</f>
        <v/>
      </c>
      <c r="M150" s="7562" t="str">
        <f>IF(VLOOKUP($A150,'8 Oct - LIVE LDS Data'!$A$3:$AAD$1504,41,FALSE)=0/1/1900,"",VLOOKUP($A150,'8 Oct - LIVE LDS Data'!$A$3:$AAD$1504,41,FALSE))</f>
        <v/>
      </c>
      <c r="N150" s="7562" t="str">
        <f>IF(VLOOKUP($A150,'8 Oct - LIVE LDS Data'!$A$3:$AAD$1504,47,FALSE)=0/1/1900,"",VLOOKUP($A150,'8 Oct - LIVE LDS Data'!$A$3:$AAD$1504,47,FALSE))</f>
        <v/>
      </c>
      <c r="O150" s="7562" t="str">
        <f>IF(VLOOKUP($A150,'8 Oct - LIVE LDS Data'!$A$3:$AAD$1504,48,FALSE)=0/1/1900,"",VLOOKUP($A150,'8 Oct - LIVE LDS Data'!$A$3:$AAD$1504,48,FALSE))</f>
        <v/>
      </c>
      <c r="P150" s="7562" t="str">
        <f>IF(VLOOKUP($A150,'8 Oct - LIVE LDS Data'!$A$3:$AAD$1504,54,FALSE)=0/1/1900,"",VLOOKUP($A150,'8 Oct - LIVE LDS Data'!$A$3:$AAD$1504,54,FALSE))</f>
        <v/>
      </c>
      <c r="Q150" s="7562" t="str">
        <f>IF(VLOOKUP($A150,'8 Oct - LIVE LDS Data'!$A$3:$AAD$1504,55,FALSE)=0/1/1900,"",VLOOKUP($A150,'8 Oct - LIVE LDS Data'!$A$3:$AAD$1504,55,FALSE))</f>
        <v/>
      </c>
      <c r="R150" s="7562">
        <f>IF(VLOOKUP($A150,'8 Oct - LIVE LDS Data'!$A$3:$AAD$1504,60,FALSE)=0/1/1900,"",VLOOKUP($A150,'8 Oct - LIVE LDS Data'!$A$3:$AAD$1504,60,FALSE))</f>
        <v>46508</v>
      </c>
      <c r="S150" s="7562" t="str">
        <f>IF(VLOOKUP($A150,'8 Oct - LIVE LDS Data'!$A$3:$AAD$1504,61,FALSE)=0/1/1900,"",VLOOKUP($A150,'8 Oct - LIVE LDS Data'!$A$3:$AAD$1504,61,FALSE))</f>
        <v/>
      </c>
      <c r="T150" s="7562">
        <f>IF(VLOOKUP($A150,'8 Oct - LIVE LDS Data'!$A$3:$AAD$1504,63,FALSE)=0/1/1900,"",VLOOKUP($A150,'8 Oct - LIVE LDS Data'!$A$3:$AAD$1504,63,FALSE))</f>
        <v>46600</v>
      </c>
      <c r="U150" s="7562" t="str">
        <f>IF(VLOOKUP($A150,'8 Oct - LIVE LDS Data'!$A$3:$AAD$1504,64,FALSE)=0/1/1900,"",VLOOKUP($A150,'8 Oct - LIVE LDS Data'!$A$3:$AAD$1504,64,FALSE))</f>
        <v/>
      </c>
      <c r="V150" s="7562" t="s">
        <v>90</v>
      </c>
      <c r="W150" s="7562" t="s">
        <v>226</v>
      </c>
      <c r="X150" s="7564"/>
      <c r="Y150" s="7562"/>
      <c r="Z150" s="7562"/>
      <c r="AA150" s="7562"/>
      <c r="AB150" s="7562"/>
      <c r="AC150" s="7562"/>
      <c r="AD150" s="7562"/>
      <c r="AE150" s="7562"/>
      <c r="AF150" s="7562"/>
      <c r="AG150" s="7565">
        <f>IF(VLOOKUP($A150,'8 Oct - LIVE LDS Data'!$A$3:$AAD$1504,72,FALSE)=0/1/1900,"",VLOOKUP($A150,'8 Oct - LIVE LDS Data'!$A$3:$AAD$1504,72,FALSE))</f>
        <v>44659</v>
      </c>
      <c r="AH150" s="7565">
        <f>IF(VLOOKUP($A150,'8 Oct - LIVE LDS Data'!$A$3:$AAD$1504,73,FALSE)=0/1/1900,"",VLOOKUP($A150,'8 Oct - LIVE LDS Data'!$A$3:$AAD$1504,73,FALSE))</f>
        <v>45755</v>
      </c>
      <c r="AI150" s="7565">
        <f>IF(VLOOKUP($A150,'8 Oct - LIVE LDS Data'!$A$3:$AAD$1504,75,FALSE)=0/1/1900,"",VLOOKUP($A150,'8 Oct - LIVE LDS Data'!$A$3:$AAD$1504,75,FALSE))</f>
        <v>44657</v>
      </c>
      <c r="AJ150" s="7565">
        <f>IF(VLOOKUP($A150,'8 Oct - LIVE LDS Data'!$A$3:$AAD$1504,76,FALSE)=0/1/1900,"",VLOOKUP($A150,'8 Oct - LIVE LDS Data'!$A$3:$AAD$1504,76,FALSE))</f>
        <v>45755</v>
      </c>
    </row>
    <row r="151" spans="1:36" s="610" customFormat="1" ht="40" customHeight="1" x14ac:dyDescent="0.2">
      <c r="A151" s="7566" t="s">
        <v>2148</v>
      </c>
      <c r="B151" s="7566"/>
      <c r="C151" s="7566" t="s">
        <v>2149</v>
      </c>
      <c r="D151" s="7558" t="str">
        <f>IF(VLOOKUP($A151,'8 Oct - LIVE LDS Data'!$A$3:$AAD$1504,4,FALSE)=0/1/1900,"",VLOOKUP($A151,'8 Oct - LIVE LDS Data'!$A$3:$AAD$1504,4,FALSE))</f>
        <v>Liverpool Local Plan 2041</v>
      </c>
      <c r="E151" s="7559" t="str">
        <f>IF(VLOOKUP($A151,'8 Oct - LIVE LDS Data'!$A$3:$AAD$1504,8,FALSE)=0/1/1900,"",VLOOKUP($A151,'8 Oct - LIVE LDS Data'!$A$3:$AAD$1504,8,FALSE))</f>
        <v>N</v>
      </c>
      <c r="F151" s="7559" t="str">
        <f>IF(VLOOKUP($A151,'8 Oct - LIVE LDS Data'!$A$3:$AAD$1504,9,FALSE)=0/1/1900,"",VLOOKUP($A151,'8 Oct - LIVE LDS Data'!$A$3:$AAD$1504,9,FALSE))</f>
        <v>N</v>
      </c>
      <c r="G151" s="7560">
        <f>IF(VLOOKUP($A151,'8 Oct - LIVE LDS Data'!$A$3:$AAD$1504,10,FALSE)=0/1/1900,"",VLOOKUP($A151,'8 Oct - LIVE LDS Data'!$A$3:$AAD$1504,10,FALSE))</f>
        <v>44587</v>
      </c>
      <c r="H151" s="7314" t="str">
        <f>IF(VLOOKUP($A151,'8 Oct - LIVE LDS Data'!$A$3:$AAD$1504,79,FALSE)=0/1/1900,"",VLOOKUP($A151,'8 Oct - LIVE LDS Data'!$A$3:$AAD$1504,79,FALSE))</f>
        <v>Reg 18 ongoing</v>
      </c>
      <c r="I151" s="7561">
        <f>IF(VLOOKUP($A151,'8 Oct - LIVE LDS Data'!$A$3:$AAD$1504,30,FALSE)=0/1/1900,"",VLOOKUP($A151,'8 Oct - LIVE LDS Data'!$A$3:$AAD$1504,30,FALSE))</f>
        <v>45566</v>
      </c>
      <c r="J151" s="7562">
        <f>IF(VLOOKUP($A151,'8 Oct - LIVE LDS Data'!$A$3:$AAD$1504,33,FALSE)=0/1/1900,"",VLOOKUP($A151,'8 Oct - LIVE LDS Data'!$A$3:$AAD$1504,33,FALSE))</f>
        <v>45551</v>
      </c>
      <c r="K151" s="7562">
        <f>IF(VLOOKUP($A151,'8 Oct - LIVE LDS Data'!$A$3:$AAD$1504,34,FALSE)=0/1/1900,"",VLOOKUP($A151,'8 Oct - LIVE LDS Data'!$A$3:$AAD$1504,34,FALSE))</f>
        <v>45551</v>
      </c>
      <c r="L151" s="7562">
        <f>IF(VLOOKUP($A151,'8 Oct - LIVE LDS Data'!$A$3:$AAD$1504,40,FALSE)=0/1/1900,"",VLOOKUP($A151,'8 Oct - LIVE LDS Data'!$A$3:$AAD$1504,40,FALSE))</f>
        <v>45748</v>
      </c>
      <c r="M151" s="7562" t="str">
        <f>IF(VLOOKUP($A151,'8 Oct - LIVE LDS Data'!$A$3:$AAD$1504,41,FALSE)=0/1/1900,"",VLOOKUP($A151,'8 Oct - LIVE LDS Data'!$A$3:$AAD$1504,41,FALSE))</f>
        <v/>
      </c>
      <c r="N151" s="7562" t="str">
        <f>IF(VLOOKUP($A151,'8 Oct - LIVE LDS Data'!$A$3:$AAD$1504,47,FALSE)=0/1/1900,"",VLOOKUP($A151,'8 Oct - LIVE LDS Data'!$A$3:$AAD$1504,47,FALSE))</f>
        <v/>
      </c>
      <c r="O151" s="7562" t="str">
        <f>IF(VLOOKUP($A151,'8 Oct - LIVE LDS Data'!$A$3:$AAD$1504,48,FALSE)=0/1/1900,"",VLOOKUP($A151,'8 Oct - LIVE LDS Data'!$A$3:$AAD$1504,48,FALSE))</f>
        <v/>
      </c>
      <c r="P151" s="7562" t="str">
        <f>IF(VLOOKUP($A151,'8 Oct - LIVE LDS Data'!$A$3:$AAD$1504,54,FALSE)=0/1/1900,"",VLOOKUP($A151,'8 Oct - LIVE LDS Data'!$A$3:$AAD$1504,54,FALSE))</f>
        <v/>
      </c>
      <c r="Q151" s="7562" t="str">
        <f>IF(VLOOKUP($A151,'8 Oct - LIVE LDS Data'!$A$3:$AAD$1504,55,FALSE)=0/1/1900,"",VLOOKUP($A151,'8 Oct - LIVE LDS Data'!$A$3:$AAD$1504,55,FALSE))</f>
        <v/>
      </c>
      <c r="R151" s="7562">
        <f>IF(VLOOKUP($A151,'8 Oct - LIVE LDS Data'!$A$3:$AAD$1504,60,FALSE)=0/1/1900,"",VLOOKUP($A151,'8 Oct - LIVE LDS Data'!$A$3:$AAD$1504,60,FALSE))</f>
        <v>45962</v>
      </c>
      <c r="S151" s="7562"/>
      <c r="T151" s="7562">
        <f>IF(VLOOKUP($A151,'8 Oct - LIVE LDS Data'!$A$3:$AAD$1504,63,FALSE)=0/1/1900,"",VLOOKUP($A151,'8 Oct - LIVE LDS Data'!$A$3:$AAD$1504,63,FALSE))</f>
        <v>46023</v>
      </c>
      <c r="U151" s="7562" t="str">
        <f>IF(VLOOKUP($A151,'8 Oct - LIVE LDS Data'!$A$3:$AAD$1504,64,FALSE)=0/1/1900,"",VLOOKUP($A151,'8 Oct - LIVE LDS Data'!$A$3:$AAD$1504,64,FALSE))</f>
        <v/>
      </c>
      <c r="V151" s="7562" t="s">
        <v>90</v>
      </c>
      <c r="W151" s="7562" t="s">
        <v>226</v>
      </c>
      <c r="X151" s="7564"/>
      <c r="Y151" s="7562"/>
      <c r="Z151" s="7562"/>
      <c r="AA151" s="7562"/>
      <c r="AB151" s="7562"/>
      <c r="AC151" s="7562"/>
      <c r="AD151" s="7562"/>
      <c r="AE151" s="7562"/>
      <c r="AF151" s="7562"/>
      <c r="AG151" s="7565">
        <f>IF(VLOOKUP($A151,'8 Oct - LIVE LDS Data'!$A$3:$AAD$1504,72,FALSE)=0/1/1900,"",VLOOKUP($A151,'8 Oct - LIVE LDS Data'!$A$3:$AAD$1504,72,FALSE))</f>
        <v>45628</v>
      </c>
      <c r="AH151" s="7565">
        <f>IF(VLOOKUP($A151,'8 Oct - LIVE LDS Data'!$A$3:$AAD$1504,73,FALSE)=0/1/1900,"",VLOOKUP($A151,'8 Oct - LIVE LDS Data'!$A$3:$AAD$1504,73,FALSE))</f>
        <v>45700</v>
      </c>
      <c r="AI151" s="7565">
        <f>IF(VLOOKUP($A151,'8 Oct - LIVE LDS Data'!$A$3:$AAD$1504,75,FALSE)=0/1/1900,"",VLOOKUP($A151,'8 Oct - LIVE LDS Data'!$A$3:$AAD$1504,75,FALSE))</f>
        <v>45806</v>
      </c>
      <c r="AJ151" s="7565">
        <f>IF(VLOOKUP($A151,'8 Oct - LIVE LDS Data'!$A$3:$AAD$1504,76,FALSE)=0/1/1900,"",VLOOKUP($A151,'8 Oct - LIVE LDS Data'!$A$3:$AAD$1504,76,FALSE))</f>
        <v>45700</v>
      </c>
    </row>
    <row r="152" spans="1:36" s="610" customFormat="1" ht="40" customHeight="1" x14ac:dyDescent="0.2">
      <c r="A152" s="7569" t="s">
        <v>2159</v>
      </c>
      <c r="B152" s="7569"/>
      <c r="C152" s="7569" t="s">
        <v>4194</v>
      </c>
      <c r="D152" s="7558" t="str">
        <f>IF(VLOOKUP($A152,'8 Oct - LIVE LDS Data'!$A$3:$AAD$1504,4,FALSE)=0/1/1900,"",VLOOKUP($A152,'8 Oct - LIVE LDS Data'!$A$3:$AAD$1504,4,FALSE))</f>
        <v>Legacy Corporation Local Plan Review</v>
      </c>
      <c r="E152" s="7559" t="str">
        <f>IF(VLOOKUP($A152,'8 Oct - LIVE LDS Data'!$A$3:$AAD$1504,8,FALSE)=0/1/1900,"",VLOOKUP($A152,'8 Oct - LIVE LDS Data'!$A$3:$AAD$1504,8,FALSE))</f>
        <v/>
      </c>
      <c r="F152" s="7559" t="str">
        <f>IF(VLOOKUP($A152,'8 Oct - LIVE LDS Data'!$A$3:$AAD$1504,9,FALSE)=0/1/1900,"",VLOOKUP($A152,'8 Oct - LIVE LDS Data'!$A$3:$AAD$1504,9,FALSE))</f>
        <v/>
      </c>
      <c r="G152" s="7560">
        <f>IF(VLOOKUP($A152,'8 Oct - LIVE LDS Data'!$A$3:$AAD$1504,10,FALSE)=0/1/1900,"",VLOOKUP($A152,'8 Oct - LIVE LDS Data'!$A$3:$AAD$1504,10,FALSE))</f>
        <v>44033</v>
      </c>
      <c r="H152" s="7314" t="str">
        <f>IF(VLOOKUP($A152,'8 Oct - LIVE LDS Data'!$A$3:$AAD$1504,79,FALSE)=0/1/1900,"",VLOOKUP($A152,'8 Oct - LIVE LDS Data'!$A$3:$AAD$1504,79,FALSE))</f>
        <v>no work on an emerging plan
[adopted Jul-2020 &amp; planning powers to be transferred in 2024]</v>
      </c>
      <c r="I152" s="7561">
        <f>IF(VLOOKUP($A152,'8 Oct - LIVE LDS Data'!$A$3:$AAD$1504,30,FALSE)=0/1/1900,"",VLOOKUP($A152,'8 Oct - LIVE LDS Data'!$A$3:$AAD$1504,30,FALSE))</f>
        <v>42767</v>
      </c>
      <c r="J152" s="7562" t="str">
        <f>IF(VLOOKUP($A152,'8 Oct - LIVE LDS Data'!$A$3:$AAD$1504,33,FALSE)=0/1/1900,"",VLOOKUP($A152,'8 Oct - LIVE LDS Data'!$A$3:$AAD$1504,33,FALSE))</f>
        <v/>
      </c>
      <c r="K152" s="7562" t="str">
        <f>IF(VLOOKUP($A152,'8 Oct - LIVE LDS Data'!$A$3:$AAD$1504,34,FALSE)=0/1/1900,"",VLOOKUP($A152,'8 Oct - LIVE LDS Data'!$A$3:$AAD$1504,34,FALSE))</f>
        <v/>
      </c>
      <c r="L152" s="7562" t="str">
        <f>IF(VLOOKUP($A152,'8 Oct - LIVE LDS Data'!$A$3:$AAD$1504,40,FALSE)=0/1/1900,"",VLOOKUP($A152,'8 Oct - LIVE LDS Data'!$A$3:$AAD$1504,40,FALSE))</f>
        <v/>
      </c>
      <c r="M152" s="7562" t="str">
        <f>IF(VLOOKUP($A152,'8 Oct - LIVE LDS Data'!$A$3:$AAD$1504,41,FALSE)=0/1/1900,"",VLOOKUP($A152,'8 Oct - LIVE LDS Data'!$A$3:$AAD$1504,41,FALSE))</f>
        <v/>
      </c>
      <c r="N152" s="7562" t="str">
        <f>IF(VLOOKUP($A152,'8 Oct - LIVE LDS Data'!$A$3:$AAD$1504,47,FALSE)=0/1/1900,"",VLOOKUP($A152,'8 Oct - LIVE LDS Data'!$A$3:$AAD$1504,47,FALSE))</f>
        <v/>
      </c>
      <c r="O152" s="7562" t="str">
        <f>IF(VLOOKUP($A152,'8 Oct - LIVE LDS Data'!$A$3:$AAD$1504,48,FALSE)=0/1/1900,"",VLOOKUP($A152,'8 Oct - LIVE LDS Data'!$A$3:$AAD$1504,48,FALSE))</f>
        <v/>
      </c>
      <c r="P152" s="7562" t="str">
        <f>IF(VLOOKUP($A152,'8 Oct - LIVE LDS Data'!$A$3:$AAD$1504,54,FALSE)=0/1/1900,"",VLOOKUP($A152,'8 Oct - LIVE LDS Data'!$A$3:$AAD$1504,54,FALSE))</f>
        <v/>
      </c>
      <c r="Q152" s="7562" t="str">
        <f>IF(VLOOKUP($A152,'8 Oct - LIVE LDS Data'!$A$3:$AAD$1504,55,FALSE)=0/1/1900,"",VLOOKUP($A152,'8 Oct - LIVE LDS Data'!$A$3:$AAD$1504,55,FALSE))</f>
        <v/>
      </c>
      <c r="R152" s="7562" t="str">
        <f>IF(VLOOKUP($A152,'8 Oct - LIVE LDS Data'!$A$3:$AAD$1504,60,FALSE)=0/1/1900,"",VLOOKUP($A152,'8 Oct - LIVE LDS Data'!$A$3:$AAD$1504,60,FALSE))</f>
        <v/>
      </c>
      <c r="S152" s="7562"/>
      <c r="T152" s="7562" t="str">
        <f>IF(VLOOKUP($A152,'8 Oct - LIVE LDS Data'!$A$3:$AAD$1504,63,FALSE)=0/1/1900,"",VLOOKUP($A152,'8 Oct - LIVE LDS Data'!$A$3:$AAD$1504,63,FALSE))</f>
        <v/>
      </c>
      <c r="U152" s="7562" t="str">
        <f>IF(VLOOKUP($A152,'8 Oct - LIVE LDS Data'!$A$3:$AAD$1504,64,FALSE)=0/1/1900,"",VLOOKUP($A152,'8 Oct - LIVE LDS Data'!$A$3:$AAD$1504,64,FALSE))</f>
        <v/>
      </c>
      <c r="V152" s="7562" t="s">
        <v>90</v>
      </c>
      <c r="W152" s="7562" t="s">
        <v>226</v>
      </c>
      <c r="X152" s="7564"/>
      <c r="Y152" s="7562"/>
      <c r="Z152" s="7562"/>
      <c r="AA152" s="7562"/>
      <c r="AB152" s="7562"/>
      <c r="AC152" s="7562"/>
      <c r="AD152" s="7562"/>
      <c r="AE152" s="7562"/>
      <c r="AF152" s="7562"/>
      <c r="AG152" s="7565">
        <f>IF(VLOOKUP($A152,'8 Oct - LIVE LDS Data'!$A$3:$AAD$1504,72,FALSE)=0/1/1900,"",VLOOKUP($A152,'8 Oct - LIVE LDS Data'!$A$3:$AAD$1504,72,FALSE))</f>
        <v>45399</v>
      </c>
      <c r="AH152" s="7565" t="str">
        <f>IF(VLOOKUP($A152,'8 Oct - LIVE LDS Data'!$A$3:$AAD$1504,73,FALSE)=0/1/1900,"",VLOOKUP($A152,'8 Oct - LIVE LDS Data'!$A$3:$AAD$1504,73,FALSE))</f>
        <v/>
      </c>
      <c r="AI152" s="7565" t="str">
        <f>IF(VLOOKUP($A152,'8 Oct - LIVE LDS Data'!$A$3:$AAD$1504,75,FALSE)=0/1/1900,"",VLOOKUP($A152,'8 Oct - LIVE LDS Data'!$A$3:$AAD$1504,75,FALSE))</f>
        <v/>
      </c>
      <c r="AJ152" s="7565" t="str">
        <f>IF(VLOOKUP($A152,'8 Oct - LIVE LDS Data'!$A$3:$AAD$1504,76,FALSE)=0/1/1900,"",VLOOKUP($A152,'8 Oct - LIVE LDS Data'!$A$3:$AAD$1504,76,FALSE))</f>
        <v/>
      </c>
    </row>
    <row r="153" spans="1:36" s="610" customFormat="1" ht="40" customHeight="1" x14ac:dyDescent="0.2">
      <c r="A153" s="2855" t="s">
        <v>2169</v>
      </c>
      <c r="B153" s="2855"/>
      <c r="C153" s="2855" t="s">
        <v>2170</v>
      </c>
      <c r="D153" s="7558" t="str">
        <f>IF(VLOOKUP($A153,'8 Oct - LIVE LDS Data'!$A$3:$AAD$1504,4,FALSE)=0/1/1900,"",VLOOKUP($A153,'8 Oct - LIVE LDS Data'!$A$3:$AAD$1504,4,FALSE))</f>
        <v>Luton Local Plan</v>
      </c>
      <c r="E153" s="7559" t="str">
        <f>IF(VLOOKUP($A153,'8 Oct - LIVE LDS Data'!$A$3:$AAD$1504,8,FALSE)=0/1/1900,"",VLOOKUP($A153,'8 Oct - LIVE LDS Data'!$A$3:$AAD$1504,8,FALSE))</f>
        <v/>
      </c>
      <c r="F153" s="7559" t="str">
        <f>IF(VLOOKUP($A153,'8 Oct - LIVE LDS Data'!$A$3:$AAD$1504,9,FALSE)=0/1/1900,"",VLOOKUP($A153,'8 Oct - LIVE LDS Data'!$A$3:$AAD$1504,9,FALSE))</f>
        <v/>
      </c>
      <c r="G153" s="7560">
        <f>IF(VLOOKUP($A153,'8 Oct - LIVE LDS Data'!$A$3:$AAD$1504,10,FALSE)=0/1/1900,"",VLOOKUP($A153,'8 Oct - LIVE LDS Data'!$A$3:$AAD$1504,10,FALSE))</f>
        <v>43046</v>
      </c>
      <c r="H153" s="7314" t="str">
        <f>IF(VLOOKUP($A153,'8 Oct - LIVE LDS Data'!$A$3:$AAD$1504,79,FALSE)=0/1/1900,"",VLOOKUP($A153,'8 Oct - LIVE LDS Data'!$A$3:$AAD$1504,79,FALSE))</f>
        <v>new plan to be prepared under new system</v>
      </c>
      <c r="I153" s="7561">
        <f>IF(VLOOKUP($A153,'8 Oct - LIVE LDS Data'!$A$3:$AAD$1504,30,FALSE)=0/1/1900,"",VLOOKUP($A153,'8 Oct - LIVE LDS Data'!$A$3:$AAD$1504,30,FALSE))</f>
        <v>45839</v>
      </c>
      <c r="J153" s="7562">
        <f>IF(VLOOKUP($A153,'8 Oct - LIVE LDS Data'!$A$3:$AAD$1504,33,FALSE)=0/1/1900,"",VLOOKUP($A153,'8 Oct - LIVE LDS Data'!$A$3:$AAD$1504,33,FALSE))</f>
        <v>45597</v>
      </c>
      <c r="K153" s="7562" t="str">
        <f>IF(VLOOKUP($A153,'8 Oct - LIVE LDS Data'!$A$3:$AAD$1504,34,FALSE)=0/1/1900,"",VLOOKUP($A153,'8 Oct - LIVE LDS Data'!$A$3:$AAD$1504,34,FALSE))</f>
        <v/>
      </c>
      <c r="L153" s="7562">
        <f>IF(VLOOKUP($A153,'8 Oct - LIVE LDS Data'!$A$3:$AAD$1504,40,FALSE)=0/1/1900,"",VLOOKUP($A153,'8 Oct - LIVE LDS Data'!$A$3:$AAD$1504,40,FALSE))</f>
        <v>46082</v>
      </c>
      <c r="M153" s="7562" t="str">
        <f>IF(VLOOKUP($A153,'8 Oct - LIVE LDS Data'!$A$3:$AAD$1504,41,FALSE)=0/1/1900,"",VLOOKUP($A153,'8 Oct - LIVE LDS Data'!$A$3:$AAD$1504,41,FALSE))</f>
        <v/>
      </c>
      <c r="N153" s="7562" t="str">
        <f>IF(VLOOKUP($A153,'8 Oct - LIVE LDS Data'!$A$3:$AAD$1504,47,FALSE)=0/1/1900,"",VLOOKUP($A153,'8 Oct - LIVE LDS Data'!$A$3:$AAD$1504,47,FALSE))</f>
        <v/>
      </c>
      <c r="O153" s="7562" t="str">
        <f>IF(VLOOKUP($A153,'8 Oct - LIVE LDS Data'!$A$3:$AAD$1504,48,FALSE)=0/1/1900,"",VLOOKUP($A153,'8 Oct - LIVE LDS Data'!$A$3:$AAD$1504,48,FALSE))</f>
        <v/>
      </c>
      <c r="P153" s="7562" t="str">
        <f>IF(VLOOKUP($A153,'8 Oct - LIVE LDS Data'!$A$3:$AAD$1504,54,FALSE)=0/1/1900,"",VLOOKUP($A153,'8 Oct - LIVE LDS Data'!$A$3:$AAD$1504,54,FALSE))</f>
        <v/>
      </c>
      <c r="Q153" s="7562" t="str">
        <f>IF(VLOOKUP($A153,'8 Oct - LIVE LDS Data'!$A$3:$AAD$1504,55,FALSE)=0/1/1900,"",VLOOKUP($A153,'8 Oct - LIVE LDS Data'!$A$3:$AAD$1504,55,FALSE))</f>
        <v/>
      </c>
      <c r="R153" s="7562">
        <f>IF(VLOOKUP($A153,'8 Oct - LIVE LDS Data'!$A$3:$AAD$1504,60,FALSE)=0/1/1900,"",VLOOKUP($A153,'8 Oct - LIVE LDS Data'!$A$3:$AAD$1504,60,FALSE))</f>
        <v>46539</v>
      </c>
      <c r="S153" s="7562"/>
      <c r="T153" s="7562">
        <f>IF(VLOOKUP($A153,'8 Oct - LIVE LDS Data'!$A$3:$AAD$1504,63,FALSE)=0/1/1900,"",VLOOKUP($A153,'8 Oct - LIVE LDS Data'!$A$3:$AAD$1504,63,FALSE))</f>
        <v>46753</v>
      </c>
      <c r="U153" s="7562" t="str">
        <f>IF(VLOOKUP($A153,'8 Oct - LIVE LDS Data'!$A$3:$AAD$1504,64,FALSE)=0/1/1900,"",VLOOKUP($A153,'8 Oct - LIVE LDS Data'!$A$3:$AAD$1504,64,FALSE))</f>
        <v/>
      </c>
      <c r="V153" s="7562" t="s">
        <v>3757</v>
      </c>
      <c r="W153" s="7562" t="s">
        <v>226</v>
      </c>
      <c r="X153" s="7564"/>
      <c r="Y153" s="7562"/>
      <c r="Z153" s="7562"/>
      <c r="AA153" s="7562"/>
      <c r="AB153" s="7562"/>
      <c r="AC153" s="7562"/>
      <c r="AD153" s="7562"/>
      <c r="AE153" s="7562"/>
      <c r="AF153" s="7562"/>
      <c r="AG153" s="7565">
        <f>IF(VLOOKUP($A153,'8 Oct - LIVE LDS Data'!$A$3:$AAD$1504,72,FALSE)=0/1/1900,"",VLOOKUP($A153,'8 Oct - LIVE LDS Data'!$A$3:$AAD$1504,72,FALSE))</f>
        <v>45806</v>
      </c>
      <c r="AH153" s="7565">
        <f>IF(VLOOKUP($A153,'8 Oct - LIVE LDS Data'!$A$3:$AAD$1504,73,FALSE)=0/1/1900,"",VLOOKUP($A153,'8 Oct - LIVE LDS Data'!$A$3:$AAD$1504,73,FALSE))</f>
        <v>45904</v>
      </c>
      <c r="AI153" s="7565">
        <f>IF(VLOOKUP($A153,'8 Oct - LIVE LDS Data'!$A$3:$AAD$1504,75,FALSE)=0/1/1900,"",VLOOKUP($A153,'8 Oct - LIVE LDS Data'!$A$3:$AAD$1504,75,FALSE))</f>
        <v>45806</v>
      </c>
      <c r="AJ153" s="7565">
        <f>IF(VLOOKUP($A153,'8 Oct - LIVE LDS Data'!$A$3:$AAD$1504,76,FALSE)=0/1/1900,"",VLOOKUP($A153,'8 Oct - LIVE LDS Data'!$A$3:$AAD$1504,76,FALSE))</f>
        <v>45904</v>
      </c>
    </row>
    <row r="154" spans="1:36" s="610" customFormat="1" ht="40" customHeight="1" x14ac:dyDescent="0.2">
      <c r="A154" s="7568" t="s">
        <v>2179</v>
      </c>
      <c r="B154" s="7568" t="s">
        <v>2180</v>
      </c>
      <c r="C154" s="7568" t="s">
        <v>2180</v>
      </c>
      <c r="D154" s="7558" t="str">
        <f>IF(VLOOKUP($A154,'8 Oct - LIVE LDS Data'!$A$3:$AAD$1504,4,FALSE)=0/1/1900,"",VLOOKUP($A154,'8 Oct - LIVE LDS Data'!$A$3:$AAD$1504,4,FALSE))</f>
        <v>Maidstone Borough Local Plan Review</v>
      </c>
      <c r="E154" s="7559" t="str">
        <f>IF(VLOOKUP($A154,'8 Oct - LIVE LDS Data'!$A$3:$AAD$1504,8,FALSE)=0/1/1900,"",VLOOKUP($A154,'8 Oct - LIVE LDS Data'!$A$3:$AAD$1504,8,FALSE))</f>
        <v>N</v>
      </c>
      <c r="F154" s="7559" t="str">
        <f>IF(VLOOKUP($A154,'8 Oct - LIVE LDS Data'!$A$3:$AAD$1504,9,FALSE)=0/1/1900,"",VLOOKUP($A154,'8 Oct - LIVE LDS Data'!$A$3:$AAD$1504,9,FALSE))</f>
        <v>N</v>
      </c>
      <c r="G154" s="7560">
        <f>IF(VLOOKUP($A154,'8 Oct - LIVE LDS Data'!$A$3:$AAD$1504,10,FALSE)=0/1/1900,"",VLOOKUP($A154,'8 Oct - LIVE LDS Data'!$A$3:$AAD$1504,10,FALSE))</f>
        <v>45371</v>
      </c>
      <c r="H154" s="7314" t="str">
        <f>IF(VLOOKUP($A154,'8 Oct - LIVE LDS Data'!$A$3:$AAD$1504,79,FALSE)=0/1/1900,"",VLOOKUP($A154,'8 Oct - LIVE LDS Data'!$A$3:$AAD$1504,79,FALSE))</f>
        <v>Adopted 20 March 2024</v>
      </c>
      <c r="I154" s="7561">
        <f>IF(VLOOKUP($A154,'8 Oct - LIVE LDS Data'!$A$3:$AAD$1504,30,FALSE)=0/1/1900,"",VLOOKUP($A154,'8 Oct - LIVE LDS Data'!$A$3:$AAD$1504,30,FALSE))</f>
        <v>45689</v>
      </c>
      <c r="J154" s="7562">
        <f>IF(VLOOKUP($A154,'8 Oct - LIVE LDS Data'!$A$3:$AAD$1504,33,FALSE)=0/1/1900,"",VLOOKUP($A154,'8 Oct - LIVE LDS Data'!$A$3:$AAD$1504,33,FALSE))</f>
        <v>43282</v>
      </c>
      <c r="K154" s="7562">
        <f>IF(VLOOKUP($A154,'8 Oct - LIVE LDS Data'!$A$3:$AAD$1504,34,FALSE)=0/1/1900,"",VLOOKUP($A154,'8 Oct - LIVE LDS Data'!$A$3:$AAD$1504,34,FALSE))</f>
        <v>43665</v>
      </c>
      <c r="L154" s="7562">
        <f>IF(VLOOKUP($A154,'8 Oct - LIVE LDS Data'!$A$3:$AAD$1504,40,FALSE)=0/1/1900,"",VLOOKUP($A154,'8 Oct - LIVE LDS Data'!$A$3:$AAD$1504,40,FALSE))</f>
        <v>44166</v>
      </c>
      <c r="M154" s="7562">
        <f>IF(VLOOKUP($A154,'8 Oct - LIVE LDS Data'!$A$3:$AAD$1504,41,FALSE)=0/1/1900,"",VLOOKUP($A154,'8 Oct - LIVE LDS Data'!$A$3:$AAD$1504,41,FALSE))</f>
        <v>44166</v>
      </c>
      <c r="N154" s="7562" t="str">
        <f>IF(VLOOKUP($A154,'8 Oct - LIVE LDS Data'!$A$3:$AAD$1504,47,FALSE)=0/1/1900,"",VLOOKUP($A154,'8 Oct - LIVE LDS Data'!$A$3:$AAD$1504,47,FALSE))</f>
        <v/>
      </c>
      <c r="O154" s="7562" t="str">
        <f>IF(VLOOKUP($A154,'8 Oct - LIVE LDS Data'!$A$3:$AAD$1504,48,FALSE)=0/1/1900,"",VLOOKUP($A154,'8 Oct - LIVE LDS Data'!$A$3:$AAD$1504,48,FALSE))</f>
        <v/>
      </c>
      <c r="P154" s="7562" t="str">
        <f>IF(VLOOKUP($A154,'8 Oct - LIVE LDS Data'!$A$3:$AAD$1504,54,FALSE)=0/1/1900,"",VLOOKUP($A154,'8 Oct - LIVE LDS Data'!$A$3:$AAD$1504,54,FALSE))</f>
        <v/>
      </c>
      <c r="Q154" s="7562" t="str">
        <f>IF(VLOOKUP($A154,'8 Oct - LIVE LDS Data'!$A$3:$AAD$1504,55,FALSE)=0/1/1900,"",VLOOKUP($A154,'8 Oct - LIVE LDS Data'!$A$3:$AAD$1504,55,FALSE))</f>
        <v/>
      </c>
      <c r="R154" s="7562">
        <f>IF(VLOOKUP($A154,'8 Oct - LIVE LDS Data'!$A$3:$AAD$1504,60,FALSE)=0/1/1900,"",VLOOKUP($A154,'8 Oct - LIVE LDS Data'!$A$3:$AAD$1504,60,FALSE))</f>
        <v>44470</v>
      </c>
      <c r="S154" s="7562">
        <f>IF(VLOOKUP($A154,'8 Oct - LIVE LDS Data'!$A$3:$AAD$1504,61,FALSE)=0/1/1900,"",VLOOKUP($A154,'8 Oct - LIVE LDS Data'!$A$3:$AAD$1504,61,FALSE))</f>
        <v>44498</v>
      </c>
      <c r="T154" s="7562">
        <f>IF(VLOOKUP($A154,'8 Oct - LIVE LDS Data'!$A$3:$AAD$1504,63,FALSE)=0/1/1900,"",VLOOKUP($A154,'8 Oct - LIVE LDS Data'!$A$3:$AAD$1504,63,FALSE))</f>
        <v>44621</v>
      </c>
      <c r="U154" s="7562">
        <f>IF(VLOOKUP($A154,'8 Oct - LIVE LDS Data'!$A$3:$AAD$1504,64,FALSE)=0/1/1900,"",VLOOKUP($A154,'8 Oct - LIVE LDS Data'!$A$3:$AAD$1504,64,FALSE))</f>
        <v>44651</v>
      </c>
      <c r="V154" s="7562" t="s">
        <v>3757</v>
      </c>
      <c r="W154" s="7562" t="s">
        <v>3757</v>
      </c>
      <c r="X154" s="7564"/>
      <c r="Y154" s="7562"/>
      <c r="Z154" s="7562"/>
      <c r="AA154" s="7562"/>
      <c r="AB154" s="7562"/>
      <c r="AC154" s="7562"/>
      <c r="AD154" s="7562" t="s">
        <v>8102</v>
      </c>
      <c r="AE154" s="7562"/>
      <c r="AF154" s="7562"/>
      <c r="AG154" s="7565">
        <f>IF(VLOOKUP($A154,'8 Oct - LIVE LDS Data'!$A$3:$AAD$1504,72,FALSE)=0/1/1900,"",VLOOKUP($A154,'8 Oct - LIVE LDS Data'!$A$3:$AAD$1504,72,FALSE))</f>
        <v>44582</v>
      </c>
      <c r="AH154" s="7565">
        <f>IF(VLOOKUP($A154,'8 Oct - LIVE LDS Data'!$A$3:$AAD$1504,73,FALSE)=0/1/1900,"",VLOOKUP($A154,'8 Oct - LIVE LDS Data'!$A$3:$AAD$1504,73,FALSE))</f>
        <v>45806</v>
      </c>
      <c r="AI154" s="7565">
        <f>IF(VLOOKUP($A154,'8 Oct - LIVE LDS Data'!$A$3:$AAD$1504,75,FALSE)=0/1/1900,"",VLOOKUP($A154,'8 Oct - LIVE LDS Data'!$A$3:$AAD$1504,75,FALSE))</f>
        <v>45806</v>
      </c>
      <c r="AJ154" s="7565">
        <f>IF(VLOOKUP($A154,'8 Oct - LIVE LDS Data'!$A$3:$AAD$1504,76,FALSE)=0/1/1900,"",VLOOKUP($A154,'8 Oct - LIVE LDS Data'!$A$3:$AAD$1504,76,FALSE))</f>
        <v>45414</v>
      </c>
    </row>
    <row r="155" spans="1:36" s="610" customFormat="1" ht="40" customHeight="1" x14ac:dyDescent="0.2">
      <c r="A155" s="2855" t="s">
        <v>2197</v>
      </c>
      <c r="B155" s="2855"/>
      <c r="C155" s="2855" t="s">
        <v>2198</v>
      </c>
      <c r="D155" s="7558" t="str">
        <f>IF(VLOOKUP($A155,'8 Oct - LIVE LDS Data'!$A$3:$AAD$1504,4,FALSE)=0/1/1900,"",VLOOKUP($A155,'8 Oct - LIVE LDS Data'!$A$3:$AAD$1504,4,FALSE))</f>
        <v>Maldon Local Plan</v>
      </c>
      <c r="E155" s="7559" t="str">
        <f>IF(VLOOKUP($A155,'8 Oct - LIVE LDS Data'!$A$3:$AAD$1504,8,FALSE)=0/1/1900,"",VLOOKUP($A155,'8 Oct - LIVE LDS Data'!$A$3:$AAD$1504,8,FALSE))</f>
        <v>N</v>
      </c>
      <c r="F155" s="7559" t="str">
        <f>IF(VLOOKUP($A155,'8 Oct - LIVE LDS Data'!$A$3:$AAD$1504,9,FALSE)=0/1/1900,"",VLOOKUP($A155,'8 Oct - LIVE LDS Data'!$A$3:$AAD$1504,9,FALSE))</f>
        <v>N</v>
      </c>
      <c r="G155" s="7560">
        <f>IF(VLOOKUP($A155,'8 Oct - LIVE LDS Data'!$A$3:$AAD$1504,10,FALSE)=0/1/1900,"",VLOOKUP($A155,'8 Oct - LIVE LDS Data'!$A$3:$AAD$1504,10,FALSE))</f>
        <v>42937</v>
      </c>
      <c r="H155" s="7314" t="str">
        <f>IF(VLOOKUP($A155,'8 Oct - LIVE LDS Data'!$A$3:$AAD$1504,79,FALSE)=0/1/1900,"",VLOOKUP($A155,'8 Oct - LIVE LDS Data'!$A$3:$AAD$1504,79,FALSE))</f>
        <v>new plan to be prepared under new system</v>
      </c>
      <c r="I155" s="7561">
        <f>IF(VLOOKUP($A155,'8 Oct - LIVE LDS Data'!$A$3:$AAD$1504,30,FALSE)=0/1/1900,"",VLOOKUP($A155,'8 Oct - LIVE LDS Data'!$A$3:$AAD$1504,30,FALSE))</f>
        <v>45689</v>
      </c>
      <c r="J155" s="7562">
        <f>IF(VLOOKUP($A155,'8 Oct - LIVE LDS Data'!$A$3:$AAD$1504,33,FALSE)=0/1/1900,"",VLOOKUP($A155,'8 Oct - LIVE LDS Data'!$A$3:$AAD$1504,33,FALSE))</f>
        <v>44470</v>
      </c>
      <c r="K155" s="7562">
        <f>IF(VLOOKUP($A155,'8 Oct - LIVE LDS Data'!$A$3:$AAD$1504,34,FALSE)=0/1/1900,"",VLOOKUP($A155,'8 Oct - LIVE LDS Data'!$A$3:$AAD$1504,34,FALSE))</f>
        <v>44578</v>
      </c>
      <c r="L155" s="7562">
        <f>IF(VLOOKUP($A155,'8 Oct - LIVE LDS Data'!$A$3:$AAD$1504,40,FALSE)=0/1/1900,"",VLOOKUP($A155,'8 Oct - LIVE LDS Data'!$A$3:$AAD$1504,40,FALSE))</f>
        <v>46296</v>
      </c>
      <c r="M155" s="7562" t="str">
        <f>IF(VLOOKUP($A155,'8 Oct - LIVE LDS Data'!$A$3:$AAD$1504,41,FALSE)=0/1/1900,"",VLOOKUP($A155,'8 Oct - LIVE LDS Data'!$A$3:$AAD$1504,41,FALSE))</f>
        <v/>
      </c>
      <c r="N155" s="7562" t="str">
        <f>IF(VLOOKUP($A155,'8 Oct - LIVE LDS Data'!$A$3:$AAD$1504,47,FALSE)=0/1/1900,"",VLOOKUP($A155,'8 Oct - LIVE LDS Data'!$A$3:$AAD$1504,47,FALSE))</f>
        <v/>
      </c>
      <c r="O155" s="7562" t="str">
        <f>IF(VLOOKUP($A155,'8 Oct - LIVE LDS Data'!$A$3:$AAD$1504,48,FALSE)=0/1/1900,"",VLOOKUP($A155,'8 Oct - LIVE LDS Data'!$A$3:$AAD$1504,48,FALSE))</f>
        <v/>
      </c>
      <c r="P155" s="7562" t="str">
        <f>IF(VLOOKUP($A155,'8 Oct - LIVE LDS Data'!$A$3:$AAD$1504,54,FALSE)=0/1/1900,"",VLOOKUP($A155,'8 Oct - LIVE LDS Data'!$A$3:$AAD$1504,54,FALSE))</f>
        <v/>
      </c>
      <c r="Q155" s="7562" t="str">
        <f>IF(VLOOKUP($A155,'8 Oct - LIVE LDS Data'!$A$3:$AAD$1504,55,FALSE)=0/1/1900,"",VLOOKUP($A155,'8 Oct - LIVE LDS Data'!$A$3:$AAD$1504,55,FALSE))</f>
        <v/>
      </c>
      <c r="R155" s="7562">
        <f>IF(VLOOKUP($A155,'8 Oct - LIVE LDS Data'!$A$3:$AAD$1504,60,FALSE)=0/1/1900,"",VLOOKUP($A155,'8 Oct - LIVE LDS Data'!$A$3:$AAD$1504,60,FALSE))</f>
        <v>46478</v>
      </c>
      <c r="S155" s="7562" t="str">
        <f>IF(VLOOKUP($A155,'8 Oct - LIVE LDS Data'!$A$3:$AAD$1504,61,FALSE)=0/1/1900,"",VLOOKUP($A155,'8 Oct - LIVE LDS Data'!$A$3:$AAD$1504,61,FALSE))</f>
        <v/>
      </c>
      <c r="T155" s="7562" t="s">
        <v>8068</v>
      </c>
      <c r="U155" s="7562" t="str">
        <f>IF(VLOOKUP($A155,'8 Oct - LIVE LDS Data'!$A$3:$AAD$1504,64,FALSE)=0/1/1900,"",VLOOKUP($A155,'8 Oct - LIVE LDS Data'!$A$3:$AAD$1504,64,FALSE))</f>
        <v/>
      </c>
      <c r="V155" s="7562" t="s">
        <v>3757</v>
      </c>
      <c r="W155" s="7562" t="s">
        <v>90</v>
      </c>
      <c r="X155" s="7564"/>
      <c r="Y155" s="7562"/>
      <c r="Z155" s="7562"/>
      <c r="AA155" s="7562"/>
      <c r="AB155" s="7562"/>
      <c r="AC155" s="7562"/>
      <c r="AD155" s="7562"/>
      <c r="AE155" s="7562"/>
      <c r="AF155" s="7562"/>
      <c r="AG155" s="7565">
        <f>IF(VLOOKUP($A155,'8 Oct - LIVE LDS Data'!$A$3:$AAD$1504,72,FALSE)=0/1/1900,"",VLOOKUP($A155,'8 Oct - LIVE LDS Data'!$A$3:$AAD$1504,72,FALSE))</f>
        <v>45905</v>
      </c>
      <c r="AH155" s="7565">
        <f>IF(VLOOKUP($A155,'8 Oct - LIVE LDS Data'!$A$3:$AAD$1504,73,FALSE)=0/1/1900,"",VLOOKUP($A155,'8 Oct - LIVE LDS Data'!$A$3:$AAD$1504,73,FALSE))</f>
        <v>45806</v>
      </c>
      <c r="AI155" s="7565">
        <f>IF(VLOOKUP($A155,'8 Oct - LIVE LDS Data'!$A$3:$AAD$1504,75,FALSE)=0/1/1900,"",VLOOKUP($A155,'8 Oct - LIVE LDS Data'!$A$3:$AAD$1504,75,FALSE))</f>
        <v>45415</v>
      </c>
      <c r="AJ155" s="7565">
        <f>IF(VLOOKUP($A155,'8 Oct - LIVE LDS Data'!$A$3:$AAD$1504,76,FALSE)=0/1/1900,"",VLOOKUP($A155,'8 Oct - LIVE LDS Data'!$A$3:$AAD$1504,76,FALSE))</f>
        <v>45806</v>
      </c>
    </row>
    <row r="156" spans="1:36" s="610" customFormat="1" ht="40" customHeight="1" x14ac:dyDescent="0.2">
      <c r="A156" s="7568" t="s">
        <v>2207</v>
      </c>
      <c r="B156" s="7568" t="s">
        <v>2208</v>
      </c>
      <c r="C156" s="7568" t="s">
        <v>2208</v>
      </c>
      <c r="D156" s="7558" t="str">
        <f>IF(VLOOKUP($A156,'8 Oct - LIVE LDS Data'!$A$3:$AAD$1504,4,FALSE)=0/1/1900,"",VLOOKUP($A156,'8 Oct - LIVE LDS Data'!$A$3:$AAD$1504,4,FALSE))</f>
        <v>South Worcestershire Development Plan Review</v>
      </c>
      <c r="E156" s="7559" t="str">
        <f>IF(VLOOKUP($A156,'8 Oct - LIVE LDS Data'!$A$3:$AAD$1504,8,FALSE)=0/1/1900,"",VLOOKUP($A156,'8 Oct - LIVE LDS Data'!$A$3:$AAD$1504,8,FALSE))</f>
        <v>N</v>
      </c>
      <c r="F156" s="7559" t="str">
        <f>IF(VLOOKUP($A156,'8 Oct - LIVE LDS Data'!$A$3:$AAD$1504,9,FALSE)=0/1/1900,"",VLOOKUP($A156,'8 Oct - LIVE LDS Data'!$A$3:$AAD$1504,9,FALSE))</f>
        <v>Y</v>
      </c>
      <c r="G156" s="7560">
        <f>IF(VLOOKUP($A156,'8 Oct - LIVE LDS Data'!$A$3:$AAD$1504,10,FALSE)=0/1/1900,"",VLOOKUP($A156,'8 Oct - LIVE LDS Data'!$A$3:$AAD$1504,10,FALSE))</f>
        <v>42425</v>
      </c>
      <c r="H156" s="7314" t="str">
        <f>IF(VLOOKUP($A156,'8 Oct - LIVE LDS Data'!$A$3:$AAD$1504,79,FALSE)=0/1/1900,"",VLOOKUP($A156,'8 Oct - LIVE LDS Data'!$A$3:$AAD$1504,79,FALSE))</f>
        <v>Submitted Sep 2023</v>
      </c>
      <c r="I156" s="7561">
        <f>IF(VLOOKUP($A156,'8 Oct - LIVE LDS Data'!$A$3:$AAD$1504,30,FALSE)=0/1/1900,"",VLOOKUP($A156,'8 Oct - LIVE LDS Data'!$A$3:$AAD$1504,30,FALSE))</f>
        <v>45170</v>
      </c>
      <c r="J156" s="7562">
        <f>IF(VLOOKUP($A156,'8 Oct - LIVE LDS Data'!$A$3:$AAD$1504,33,FALSE)=0/1/1900,"",VLOOKUP($A156,'8 Oct - LIVE LDS Data'!$A$3:$AAD$1504,33,FALSE))</f>
        <v>43405</v>
      </c>
      <c r="K156" s="7562">
        <f>IF(VLOOKUP($A156,'8 Oct - LIVE LDS Data'!$A$3:$AAD$1504,34,FALSE)=0/1/1900,"",VLOOKUP($A156,'8 Oct - LIVE LDS Data'!$A$3:$AAD$1504,34,FALSE))</f>
        <v>43409</v>
      </c>
      <c r="L156" s="7562">
        <f>IF(VLOOKUP($A156,'8 Oct - LIVE LDS Data'!$A$3:$AAD$1504,40,FALSE)=0/1/1900,"",VLOOKUP($A156,'8 Oct - LIVE LDS Data'!$A$3:$AAD$1504,40,FALSE))</f>
        <v>43770</v>
      </c>
      <c r="M156" s="7562">
        <f>IF(VLOOKUP($A156,'8 Oct - LIVE LDS Data'!$A$3:$AAD$1504,41,FALSE)=0/1/1900,"",VLOOKUP($A156,'8 Oct - LIVE LDS Data'!$A$3:$AAD$1504,41,FALSE))</f>
        <v>43773</v>
      </c>
      <c r="N156" s="7562">
        <f>IF(VLOOKUP($A156,'8 Oct - LIVE LDS Data'!$A$3:$AAD$1504,47,FALSE)=0/1/1900,"",VLOOKUP($A156,'8 Oct - LIVE LDS Data'!$A$3:$AAD$1504,47,FALSE))</f>
        <v>44256</v>
      </c>
      <c r="O156" s="7562">
        <f>IF(VLOOKUP($A156,'8 Oct - LIVE LDS Data'!$A$3:$AAD$1504,48,FALSE)=0/1/1900,"",VLOOKUP($A156,'8 Oct - LIVE LDS Data'!$A$3:$AAD$1504,48,FALSE))</f>
        <v>44256</v>
      </c>
      <c r="P156" s="7562" t="str">
        <f>IF(VLOOKUP($A156,'8 Oct - LIVE LDS Data'!$A$3:$AAD$1504,54,FALSE)=0/1/1900,"",VLOOKUP($A156,'8 Oct - LIVE LDS Data'!$A$3:$AAD$1504,54,FALSE))</f>
        <v/>
      </c>
      <c r="Q156" s="7562" t="str">
        <f>IF(VLOOKUP($A156,'8 Oct - LIVE LDS Data'!$A$3:$AAD$1504,55,FALSE)=0/1/1900,"",VLOOKUP($A156,'8 Oct - LIVE LDS Data'!$A$3:$AAD$1504,55,FALSE))</f>
        <v/>
      </c>
      <c r="R156" s="7562">
        <f>IF(VLOOKUP($A156,'8 Oct - LIVE LDS Data'!$A$3:$AAD$1504,60,FALSE)=0/1/1900,"",VLOOKUP($A156,'8 Oct - LIVE LDS Data'!$A$3:$AAD$1504,60,FALSE))</f>
        <v>44866</v>
      </c>
      <c r="S156" s="7562">
        <f>IF(VLOOKUP($A156,'8 Oct - LIVE LDS Data'!$A$3:$AAD$1504,61,FALSE)=0/1/1900,"",VLOOKUP($A156,'8 Oct - LIVE LDS Data'!$A$3:$AAD$1504,61,FALSE))</f>
        <v>44866</v>
      </c>
      <c r="T156" s="7562">
        <f>IF(VLOOKUP($A156,'8 Oct - LIVE LDS Data'!$A$3:$AAD$1504,63,FALSE)=0/1/1900,"",VLOOKUP($A156,'8 Oct - LIVE LDS Data'!$A$3:$AAD$1504,63,FALSE))</f>
        <v>45170</v>
      </c>
      <c r="U156" s="7562">
        <f>IF(VLOOKUP($A156,'8 Oct - LIVE LDS Data'!$A$3:$AAD$1504,64,FALSE)=0/1/1900,"",VLOOKUP($A156,'8 Oct - LIVE LDS Data'!$A$3:$AAD$1504,64,FALSE))</f>
        <v>45195</v>
      </c>
      <c r="V156" s="7562" t="s">
        <v>3757</v>
      </c>
      <c r="W156" s="7562" t="s">
        <v>3757</v>
      </c>
      <c r="X156" s="7564"/>
      <c r="Y156" s="7562"/>
      <c r="Z156" s="7562"/>
      <c r="AA156" s="7562"/>
      <c r="AB156" s="7562"/>
      <c r="AC156" s="7562"/>
      <c r="AD156" s="7562" t="s">
        <v>8102</v>
      </c>
      <c r="AE156" s="7562"/>
      <c r="AF156" s="7562"/>
      <c r="AG156" s="7565">
        <f>IF(VLOOKUP($A156,'8 Oct - LIVE LDS Data'!$A$3:$AAD$1504,72,FALSE)=0/1/1900,"",VLOOKUP($A156,'8 Oct - LIVE LDS Data'!$A$3:$AAD$1504,72,FALSE))</f>
        <v>44873</v>
      </c>
      <c r="AH156" s="7565">
        <f>IF(VLOOKUP($A156,'8 Oct - LIVE LDS Data'!$A$3:$AAD$1504,73,FALSE)=0/1/1900,"",VLOOKUP($A156,'8 Oct - LIVE LDS Data'!$A$3:$AAD$1504,73,FALSE))</f>
        <v>45902</v>
      </c>
      <c r="AI156" s="7565" t="str">
        <f>IF(VLOOKUP($A156,'8 Oct - LIVE LDS Data'!$A$3:$AAD$1504,75,FALSE)=0/1/1900,"",VLOOKUP($A156,'8 Oct - LIVE LDS Data'!$A$3:$AAD$1504,75,FALSE))</f>
        <v/>
      </c>
      <c r="AJ156" s="7565">
        <f>IF(VLOOKUP($A156,'8 Oct - LIVE LDS Data'!$A$3:$AAD$1504,76,FALSE)=0/1/1900,"",VLOOKUP($A156,'8 Oct - LIVE LDS Data'!$A$3:$AAD$1504,76,FALSE))</f>
        <v>45125</v>
      </c>
    </row>
    <row r="157" spans="1:36" s="610" customFormat="1" ht="40" customHeight="1" x14ac:dyDescent="0.2">
      <c r="A157" s="7568" t="s">
        <v>2229</v>
      </c>
      <c r="B157" s="7568" t="s">
        <v>2225</v>
      </c>
      <c r="C157" s="7568" t="s">
        <v>2225</v>
      </c>
      <c r="D157" s="7558" t="str">
        <f>IF(VLOOKUP($A157,'8 Oct - LIVE LDS Data'!$A$3:$AAD$1504,4,FALSE)=0/1/1900,"",VLOOKUP($A157,'8 Oct - LIVE LDS Data'!$A$3:$AAD$1504,4,FALSE))</f>
        <v>Places for Everyone (PFE)</v>
      </c>
      <c r="E157" s="7559" t="str">
        <f>IF(VLOOKUP($A157,'8 Oct - LIVE LDS Data'!$A$3:$AAD$1504,8,FALSE)=0/1/1900,"",VLOOKUP($A157,'8 Oct - LIVE LDS Data'!$A$3:$AAD$1504,8,FALSE))</f>
        <v>N</v>
      </c>
      <c r="F157" s="7559" t="str">
        <f>IF(VLOOKUP($A157,'8 Oct - LIVE LDS Data'!$A$3:$AAD$1504,9,FALSE)=0/1/1900,"",VLOOKUP($A157,'8 Oct - LIVE LDS Data'!$A$3:$AAD$1504,9,FALSE))</f>
        <v>Y</v>
      </c>
      <c r="G157" s="7560">
        <f>IF(VLOOKUP($A157,'8 Oct - LIVE LDS Data'!$A$3:$AAD$1504,10,FALSE)=0/1/1900,"",VLOOKUP($A157,'8 Oct - LIVE LDS Data'!$A$3:$AAD$1504,10,FALSE))</f>
        <v>45372</v>
      </c>
      <c r="H157" s="7314" t="str">
        <f>IF(VLOOKUP($A157,'8 Oct - LIVE LDS Data'!$A$3:$AAD$1504,79,FALSE)=0/1/1900,"",VLOOKUP($A157,'8 Oct - LIVE LDS Data'!$A$3:$AAD$1504,79,FALSE))</f>
        <v>Adopted March 2024</v>
      </c>
      <c r="I157" s="7561" t="str">
        <f>IF(VLOOKUP($A157,'8 Oct - LIVE LDS Data'!$A$3:$AAD$1504,30,FALSE)=0/1/1900,"",VLOOKUP($A157,'8 Oct - LIVE LDS Data'!$A$3:$AAD$1504,30,FALSE))</f>
        <v>2023</v>
      </c>
      <c r="J157" s="7562" t="str">
        <f>IF(VLOOKUP($A157,'8 Oct - LIVE LDS Data'!$A$3:$AAD$1504,33,FALSE)=0/1/1900,"",VLOOKUP($A157,'8 Oct - LIVE LDS Data'!$A$3:$AAD$1504,33,FALSE))</f>
        <v/>
      </c>
      <c r="K157" s="7562" t="str">
        <f>IF(VLOOKUP($A157,'8 Oct - LIVE LDS Data'!$A$3:$AAD$1504,34,FALSE)=0/1/1900,"",VLOOKUP($A157,'8 Oct - LIVE LDS Data'!$A$3:$AAD$1504,34,FALSE))</f>
        <v/>
      </c>
      <c r="L157" s="7562" t="str">
        <f>IF(VLOOKUP($A157,'8 Oct - LIVE LDS Data'!$A$3:$AAD$1504,40,FALSE)=0/1/1900,"",VLOOKUP($A157,'8 Oct - LIVE LDS Data'!$A$3:$AAD$1504,40,FALSE))</f>
        <v/>
      </c>
      <c r="M157" s="7562" t="str">
        <f>IF(VLOOKUP($A157,'8 Oct - LIVE LDS Data'!$A$3:$AAD$1504,41,FALSE)=0/1/1900,"",VLOOKUP($A157,'8 Oct - LIVE LDS Data'!$A$3:$AAD$1504,41,FALSE))</f>
        <v/>
      </c>
      <c r="N157" s="7562" t="str">
        <f>IF(VLOOKUP($A157,'8 Oct - LIVE LDS Data'!$A$3:$AAD$1504,47,FALSE)=0/1/1900,"",VLOOKUP($A157,'8 Oct - LIVE LDS Data'!$A$3:$AAD$1504,47,FALSE))</f>
        <v/>
      </c>
      <c r="O157" s="7562" t="str">
        <f>IF(VLOOKUP($A157,'8 Oct - LIVE LDS Data'!$A$3:$AAD$1504,48,FALSE)=0/1/1900,"",VLOOKUP($A157,'8 Oct - LIVE LDS Data'!$A$3:$AAD$1504,48,FALSE))</f>
        <v/>
      </c>
      <c r="P157" s="7562" t="str">
        <f>IF(VLOOKUP($A157,'8 Oct - LIVE LDS Data'!$A$3:$AAD$1504,54,FALSE)=0/1/1900,"",VLOOKUP($A157,'8 Oct - LIVE LDS Data'!$A$3:$AAD$1504,54,FALSE))</f>
        <v/>
      </c>
      <c r="Q157" s="7562" t="str">
        <f>IF(VLOOKUP($A157,'8 Oct - LIVE LDS Data'!$A$3:$AAD$1504,55,FALSE)=0/1/1900,"",VLOOKUP($A157,'8 Oct - LIVE LDS Data'!$A$3:$AAD$1504,55,FALSE))</f>
        <v/>
      </c>
      <c r="R157" s="7562" t="str">
        <f>IF(VLOOKUP($A157,'8 Oct - LIVE LDS Data'!$A$3:$AAD$1504,60,FALSE)=0/1/1900,"",VLOOKUP($A157,'8 Oct - LIVE LDS Data'!$A$3:$AAD$1504,60,FALSE))</f>
        <v/>
      </c>
      <c r="S157" s="7562">
        <f>IF(VLOOKUP($A157,'8 Oct - LIVE LDS Data'!$A$3:$AAD$1504,61,FALSE)=0/1/1900,"",VLOOKUP($A157,'8 Oct - LIVE LDS Data'!$A$3:$AAD$1504,61,FALSE))</f>
        <v>44417</v>
      </c>
      <c r="T157" s="7562">
        <f>IF(VLOOKUP($A157,'8 Oct - LIVE LDS Data'!$A$3:$AAD$1504,63,FALSE)=0/1/1900,"",VLOOKUP($A157,'8 Oct - LIVE LDS Data'!$A$3:$AAD$1504,63,FALSE))</f>
        <v>44562</v>
      </c>
      <c r="U157" s="7562">
        <f>IF(VLOOKUP($A157,'8 Oct - LIVE LDS Data'!$A$3:$AAD$1504,64,FALSE)=0/1/1900,"",VLOOKUP($A157,'8 Oct - LIVE LDS Data'!$A$3:$AAD$1504,64,FALSE))</f>
        <v>44606</v>
      </c>
      <c r="V157" s="7562" t="s">
        <v>3757</v>
      </c>
      <c r="W157" s="7562" t="s">
        <v>3757</v>
      </c>
      <c r="X157" s="7564"/>
      <c r="Y157" s="7562"/>
      <c r="Z157" s="7562"/>
      <c r="AA157" s="7562"/>
      <c r="AB157" s="7562"/>
      <c r="AC157" s="7562"/>
      <c r="AD157" s="7562" t="s">
        <v>8102</v>
      </c>
      <c r="AE157" s="7562"/>
      <c r="AF157" s="7562"/>
      <c r="AG157" s="7565" t="str">
        <f>IF(VLOOKUP($A157,'8 Oct - LIVE LDS Data'!$A$3:$AAD$1504,72,FALSE)=0/1/1900,"",VLOOKUP($A157,'8 Oct - LIVE LDS Data'!$A$3:$AAD$1504,72,FALSE))</f>
        <v/>
      </c>
      <c r="AH157" s="7565" t="str">
        <f>IF(VLOOKUP($A157,'8 Oct - LIVE LDS Data'!$A$3:$AAD$1504,73,FALSE)=0/1/1900,"",VLOOKUP($A157,'8 Oct - LIVE LDS Data'!$A$3:$AAD$1504,73,FALSE))</f>
        <v/>
      </c>
      <c r="AI157" s="7565" t="str">
        <f>IF(VLOOKUP($A157,'8 Oct - LIVE LDS Data'!$A$3:$AAD$1504,75,FALSE)=0/1/1900,"",VLOOKUP($A157,'8 Oct - LIVE LDS Data'!$A$3:$AAD$1504,75,FALSE))</f>
        <v/>
      </c>
      <c r="AJ157" s="7565">
        <f>IF(VLOOKUP($A157,'8 Oct - LIVE LDS Data'!$A$3:$AAD$1504,76,FALSE)=0/1/1900,"",VLOOKUP($A157,'8 Oct - LIVE LDS Data'!$A$3:$AAD$1504,76,FALSE))</f>
        <v>44440</v>
      </c>
    </row>
    <row r="158" spans="1:36" s="610" customFormat="1" ht="40" customHeight="1" x14ac:dyDescent="0.2">
      <c r="A158" s="7566" t="s">
        <v>2230</v>
      </c>
      <c r="B158" s="7566"/>
      <c r="C158" s="7566" t="s">
        <v>2231</v>
      </c>
      <c r="D158" s="7558" t="str">
        <f>IF(VLOOKUP($A158,'8 Oct - LIVE LDS Data'!$A$3:$AAD$1504,4,FALSE)=0/1/1900,"",VLOOKUP($A158,'8 Oct - LIVE LDS Data'!$A$3:$AAD$1504,4,FALSE))</f>
        <v>Mansfield District Local Plan Review (2022-2041)</v>
      </c>
      <c r="E158" s="7559" t="str">
        <f>IF(VLOOKUP($A158,'8 Oct - LIVE LDS Data'!$A$3:$AAD$1504,8,FALSE)=0/1/1900,"",VLOOKUP($A158,'8 Oct - LIVE LDS Data'!$A$3:$AAD$1504,8,FALSE))</f>
        <v>N</v>
      </c>
      <c r="F158" s="7559" t="str">
        <f>IF(VLOOKUP($A158,'8 Oct - LIVE LDS Data'!$A$3:$AAD$1504,9,FALSE)=0/1/1900,"",VLOOKUP($A158,'8 Oct - LIVE LDS Data'!$A$3:$AAD$1504,9,FALSE))</f>
        <v>N</v>
      </c>
      <c r="G158" s="7560">
        <f>IF(VLOOKUP($A158,'8 Oct - LIVE LDS Data'!$A$3:$AAD$1504,10,FALSE)=0/1/1900,"",VLOOKUP($A158,'8 Oct - LIVE LDS Data'!$A$3:$AAD$1504,10,FALSE))</f>
        <v>44082</v>
      </c>
      <c r="H158" s="7314" t="str">
        <f>IF(VLOOKUP($A158,'8 Oct - LIVE LDS Data'!$A$3:$AAD$1504,79,FALSE)=0/1/1900,"",VLOOKUP($A158,'8 Oct - LIVE LDS Data'!$A$3:$AAD$1504,79,FALSE))</f>
        <v>Reg 18 ongoing</v>
      </c>
      <c r="I158" s="7561">
        <f>IF(VLOOKUP($A158,'8 Oct - LIVE LDS Data'!$A$3:$AAD$1504,30,FALSE)=0/1/1900,"",VLOOKUP($A158,'8 Oct - LIVE LDS Data'!$A$3:$AAD$1504,30,FALSE))</f>
        <v>45717</v>
      </c>
      <c r="J158" s="7562">
        <f>IF(VLOOKUP($A158,'8 Oct - LIVE LDS Data'!$A$3:$AAD$1504,33,FALSE)=0/1/1900,"",VLOOKUP($A158,'8 Oct - LIVE LDS Data'!$A$3:$AAD$1504,33,FALSE))</f>
        <v>45017</v>
      </c>
      <c r="K158" s="7562">
        <f>IF(VLOOKUP($A158,'8 Oct - LIVE LDS Data'!$A$3:$AAD$1504,34,FALSE)=0/1/1900,"",VLOOKUP($A158,'8 Oct - LIVE LDS Data'!$A$3:$AAD$1504,34,FALSE))</f>
        <v>45163</v>
      </c>
      <c r="L158" s="7562">
        <f>IF(VLOOKUP($A158,'8 Oct - LIVE LDS Data'!$A$3:$AAD$1504,40,FALSE)=0/1/1900,"",VLOOKUP($A158,'8 Oct - LIVE LDS Data'!$A$3:$AAD$1504,40,FALSE))</f>
        <v>45778</v>
      </c>
      <c r="M158" s="7562" t="str">
        <f>IF(VLOOKUP($A158,'8 Oct - LIVE LDS Data'!$A$3:$AAD$1504,41,FALSE)=0/1/1900,"",VLOOKUP($A158,'8 Oct - LIVE LDS Data'!$A$3:$AAD$1504,41,FALSE))</f>
        <v/>
      </c>
      <c r="N158" s="7563" t="str">
        <f>IF(VLOOKUP($A158,'8 Oct - LIVE LDS Data'!$A$3:$AAD$1504,47,FALSE)=0/1/1900,"",VLOOKUP($A158,'8 Oct - LIVE LDS Data'!$A$3:$AAD$1504,47,FALSE))</f>
        <v/>
      </c>
      <c r="O158" s="7563" t="str">
        <f>IF(VLOOKUP($A158,'8 Oct - LIVE LDS Data'!$A$3:$AAD$1504,47,FALSE)=0/1/1900,"",VLOOKUP($A158,'8 Oct - LIVE LDS Data'!$A$3:$AAD$1504,47,FALSE))</f>
        <v/>
      </c>
      <c r="P158" s="7563" t="str">
        <f>IF(VLOOKUP($A158,'8 Oct - LIVE LDS Data'!$A$3:$AAD$1504,47,FALSE)=0/1/1900,"",VLOOKUP($A158,'8 Oct - LIVE LDS Data'!$A$3:$AAD$1504,47,FALSE))</f>
        <v/>
      </c>
      <c r="Q158" s="7563" t="str">
        <f>IF(VLOOKUP($A158,'8 Oct - LIVE LDS Data'!$A$3:$AAD$1504,47,FALSE)=0/1/1900,"",VLOOKUP($A158,'8 Oct - LIVE LDS Data'!$A$3:$AAD$1504,47,FALSE))</f>
        <v/>
      </c>
      <c r="R158" s="7562">
        <f>IF(VLOOKUP($A158,'8 Oct - LIVE LDS Data'!$A$3:$AAD$1504,60,FALSE)=0/1/1900,"",VLOOKUP($A158,'8 Oct - LIVE LDS Data'!$A$3:$AAD$1504,60,FALSE))</f>
        <v>46113</v>
      </c>
      <c r="S158" s="7562" t="str">
        <f>IF(VLOOKUP($A158,'8 Oct - LIVE LDS Data'!$A$3:$AAD$1504,61,FALSE)=0/1/1900,"",VLOOKUP($A158,'8 Oct - LIVE LDS Data'!$A$3:$AAD$1504,61,FALSE))</f>
        <v/>
      </c>
      <c r="T158" s="7562">
        <f>IF(VLOOKUP($A158,'8 Oct - LIVE LDS Data'!$A$3:$AAD$1504,63,FALSE)=0/1/1900,"",VLOOKUP($A158,'8 Oct - LIVE LDS Data'!$A$3:$AAD$1504,63,FALSE))</f>
        <v>46174</v>
      </c>
      <c r="U158" s="7562" t="str">
        <f>IF(VLOOKUP($A158,'8 Oct - LIVE LDS Data'!$A$3:$AAD$1504,64,FALSE)=0/1/1900,"",VLOOKUP($A158,'8 Oct - LIVE LDS Data'!$A$3:$AAD$1504,64,FALSE))</f>
        <v/>
      </c>
      <c r="V158" s="7562" t="s">
        <v>90</v>
      </c>
      <c r="W158" s="7562" t="s">
        <v>3757</v>
      </c>
      <c r="X158" s="7564">
        <v>45327</v>
      </c>
      <c r="Y158" s="7562" t="s">
        <v>8119</v>
      </c>
      <c r="Z158" s="7562">
        <v>45474</v>
      </c>
      <c r="AA158" s="7563" t="str">
        <f>IF(VLOOKUP($A158,'8 Oct - LIVE LDS Data'!$A$3:$AAD$1504,47,FALSE)=0/1/1900,"",VLOOKUP($A158,'8 Oct - LIVE LDS Data'!$A$3:$AAD$1504,47,FALSE))</f>
        <v/>
      </c>
      <c r="AB158" s="7563" t="str">
        <f>IF(VLOOKUP($A158,'8 Oct - LIVE LDS Data'!$A$3:$AAD$1504,47,FALSE)=0/1/1900,"",VLOOKUP($A158,'8 Oct - LIVE LDS Data'!$A$3:$AAD$1504,47,FALSE))</f>
        <v/>
      </c>
      <c r="AC158" s="7562">
        <v>45839</v>
      </c>
      <c r="AD158" s="7562">
        <v>45931</v>
      </c>
      <c r="AE158" s="7562" t="s">
        <v>8120</v>
      </c>
      <c r="AF158" s="7562"/>
      <c r="AG158" s="7565">
        <f>IF(VLOOKUP($A158,'8 Oct - LIVE LDS Data'!$A$3:$AAD$1504,72,FALSE)=0/1/1900,"",VLOOKUP($A158,'8 Oct - LIVE LDS Data'!$A$3:$AAD$1504,72,FALSE))</f>
        <v>45681</v>
      </c>
      <c r="AH158" s="7565">
        <f>IF(VLOOKUP($A158,'8 Oct - LIVE LDS Data'!$A$3:$AAD$1504,73,FALSE)=0/1/1900,"",VLOOKUP($A158,'8 Oct - LIVE LDS Data'!$A$3:$AAD$1504,73,FALSE))</f>
        <v>45806</v>
      </c>
      <c r="AI158" s="7565" t="str">
        <f>IF(VLOOKUP($A158,'8 Oct - LIVE LDS Data'!$A$3:$AAD$1504,75,FALSE)=0/1/1900,"",VLOOKUP($A158,'8 Oct - LIVE LDS Data'!$A$3:$AAD$1504,75,FALSE))</f>
        <v/>
      </c>
      <c r="AJ158" s="7565">
        <f>IF(VLOOKUP($A158,'8 Oct - LIVE LDS Data'!$A$3:$AAD$1504,76,FALSE)=0/1/1900,"",VLOOKUP($A158,'8 Oct - LIVE LDS Data'!$A$3:$AAD$1504,76,FALSE))</f>
        <v>45806</v>
      </c>
    </row>
    <row r="159" spans="1:36" s="610" customFormat="1" ht="40" customHeight="1" x14ac:dyDescent="0.2">
      <c r="A159" s="2855" t="s">
        <v>2240</v>
      </c>
      <c r="B159" s="2855"/>
      <c r="C159" s="2856" t="s">
        <v>2241</v>
      </c>
      <c r="D159" s="7558" t="str">
        <f>IF(VLOOKUP($A159,'8 Oct - LIVE LDS Data'!$A$3:$AAD$1504,4,FALSE)=0/1/1900,"",VLOOKUP($A159,'8 Oct - LIVE LDS Data'!$A$3:$AAD$1504,4,FALSE))</f>
        <v>Medway Local Plan</v>
      </c>
      <c r="E159" s="7559" t="str">
        <f>IF(VLOOKUP($A159,'8 Oct - LIVE LDS Data'!$A$3:$AAD$1504,8,FALSE)=0/1/1900,"",VLOOKUP($A159,'8 Oct - LIVE LDS Data'!$A$3:$AAD$1504,8,FALSE))</f>
        <v>N</v>
      </c>
      <c r="F159" s="7559" t="str">
        <f>IF(VLOOKUP($A159,'8 Oct - LIVE LDS Data'!$A$3:$AAD$1504,9,FALSE)=0/1/1900,"",VLOOKUP($A159,'8 Oct - LIVE LDS Data'!$A$3:$AAD$1504,9,FALSE))</f>
        <v>N</v>
      </c>
      <c r="G159" s="7560" t="str">
        <f>IF(VLOOKUP($A159,'8 Oct - LIVE LDS Data'!$A$3:$AAD$1504,10,FALSE)=0/1/1900,"",VLOOKUP($A159,'8 Oct - LIVE LDS Data'!$A$3:$AAD$1504,10,FALSE))</f>
        <v>none</v>
      </c>
      <c r="H159" s="7314" t="str">
        <f>IF(VLOOKUP($A159,'8 Oct - LIVE LDS Data'!$A$3:$AAD$1504,79,FALSE)=0/1/1900,"",VLOOKUP($A159,'8 Oct - LIVE LDS Data'!$A$3:$AAD$1504,79,FALSE))</f>
        <v>PUBLISHED</v>
      </c>
      <c r="I159" s="7561">
        <f>IF(VLOOKUP($A159,'8 Oct - LIVE LDS Data'!$A$3:$AAD$1504,30,FALSE)=0/1/1900,"",VLOOKUP($A159,'8 Oct - LIVE LDS Data'!$A$3:$AAD$1504,30,FALSE))</f>
        <v>45627</v>
      </c>
      <c r="J159" s="7562">
        <f>IF(VLOOKUP($A159,'8 Oct - LIVE LDS Data'!$A$3:$AAD$1504,33,FALSE)=0/1/1900,"",VLOOKUP($A159,'8 Oct - LIVE LDS Data'!$A$3:$AAD$1504,33,FALSE))</f>
        <v>42736</v>
      </c>
      <c r="K159" s="7562">
        <f>IF(VLOOKUP($A159,'8 Oct - LIVE LDS Data'!$A$3:$AAD$1504,34,FALSE)=0/1/1900,"",VLOOKUP($A159,'8 Oct - LIVE LDS Data'!$A$3:$AAD$1504,34,FALSE))</f>
        <v>42751</v>
      </c>
      <c r="L159" s="7562">
        <f>IF(VLOOKUP($A159,'8 Oct - LIVE LDS Data'!$A$3:$AAD$1504,40,FALSE)=0/1/1900,"",VLOOKUP($A159,'8 Oct - LIVE LDS Data'!$A$3:$AAD$1504,40,FALSE))</f>
        <v>43160</v>
      </c>
      <c r="M159" s="7562">
        <f>IF(VLOOKUP($A159,'8 Oct - LIVE LDS Data'!$A$3:$AAD$1504,41,FALSE)=0/1/1900,"",VLOOKUP($A159,'8 Oct - LIVE LDS Data'!$A$3:$AAD$1504,41,FALSE))</f>
        <v>43175</v>
      </c>
      <c r="N159" s="7562">
        <f>IF(VLOOKUP($A159,'8 Oct - LIVE LDS Data'!$A$3:$AAD$1504,47,FALSE)=0/1/1900,"",VLOOKUP($A159,'8 Oct - LIVE LDS Data'!$A$3:$AAD$1504,47,FALSE))</f>
        <v>45108</v>
      </c>
      <c r="O159" s="7562">
        <f>IF(VLOOKUP($A159,'8 Oct - LIVE LDS Data'!$A$3:$AAD$1504,48,FALSE)=0/1/1900,"",VLOOKUP($A159,'8 Oct - LIVE LDS Data'!$A$3:$AAD$1504,48,FALSE))</f>
        <v>45170</v>
      </c>
      <c r="P159" s="7562">
        <f>IF(VLOOKUP($A159,'8 Oct - LIVE LDS Data'!$A$3:$AAD$1504,54,FALSE)=0/1/1900,"",VLOOKUP($A159,'8 Oct - LIVE LDS Data'!$A$3:$AAD$1504,54,FALSE))</f>
        <v>45444</v>
      </c>
      <c r="Q159" s="7562" t="str">
        <f>IF(VLOOKUP($A159,'8 Oct - LIVE LDS Data'!$A$3:$AAD$1504,55,FALSE)=0/1/1900,"",VLOOKUP($A159,'8 Oct - LIVE LDS Data'!$A$3:$AAD$1504,55,FALSE))</f>
        <v/>
      </c>
      <c r="R159" s="7562">
        <f>IF(VLOOKUP($A159,'8 Oct - LIVE LDS Data'!$A$3:$AAD$1504,60,FALSE)=0/1/1900,"",VLOOKUP($A159,'8 Oct - LIVE LDS Data'!$A$3:$AAD$1504,60,FALSE))</f>
        <v>45809</v>
      </c>
      <c r="S159" s="7562">
        <f>IF(VLOOKUP($A159,'8 Oct - LIVE LDS Data'!$A$3:$AAD$1504,61,FALSE)=0/1/1900,"",VLOOKUP($A159,'8 Oct - LIVE LDS Data'!$A$3:$AAD$1504,61,FALSE))</f>
        <v>45838</v>
      </c>
      <c r="T159" s="7562">
        <f>IF(VLOOKUP($A159,'8 Oct - LIVE LDS Data'!$A$3:$AAD$1504,63,FALSE)=0/1/1900,"",VLOOKUP($A159,'8 Oct - LIVE LDS Data'!$A$3:$AAD$1504,63,FALSE))</f>
        <v>45962</v>
      </c>
      <c r="U159" s="7562" t="str">
        <f>IF(VLOOKUP($A159,'8 Oct - LIVE LDS Data'!$A$3:$AAD$1504,64,FALSE)=0/1/1900,"",VLOOKUP($A159,'8 Oct - LIVE LDS Data'!$A$3:$AAD$1504,64,FALSE))</f>
        <v/>
      </c>
      <c r="V159" s="7562" t="s">
        <v>3757</v>
      </c>
      <c r="W159" s="7562" t="s">
        <v>90</v>
      </c>
      <c r="X159" s="7564"/>
      <c r="Y159" s="7562"/>
      <c r="Z159" s="7562"/>
      <c r="AA159" s="7562"/>
      <c r="AB159" s="7562"/>
      <c r="AC159" s="7562"/>
      <c r="AD159" s="7562"/>
      <c r="AE159" s="7562"/>
      <c r="AF159" s="7562"/>
      <c r="AG159" s="7565">
        <f>IF(VLOOKUP($A159,'8 Oct - LIVE LDS Data'!$A$3:$AAD$1504,72,FALSE)=0/1/1900,"",VLOOKUP($A159,'8 Oct - LIVE LDS Data'!$A$3:$AAD$1504,72,FALSE))</f>
        <v>45607</v>
      </c>
      <c r="AH159" s="7565">
        <f>IF(VLOOKUP($A159,'8 Oct - LIVE LDS Data'!$A$3:$AAD$1504,73,FALSE)=0/1/1900,"",VLOOKUP($A159,'8 Oct - LIVE LDS Data'!$A$3:$AAD$1504,73,FALSE))</f>
        <v>45678</v>
      </c>
      <c r="AI159" s="7565">
        <f>IF(VLOOKUP($A159,'8 Oct - LIVE LDS Data'!$A$3:$AAD$1504,75,FALSE)=0/1/1900,"",VLOOKUP($A159,'8 Oct - LIVE LDS Data'!$A$3:$AAD$1504,75,FALSE))</f>
        <v>45806</v>
      </c>
      <c r="AJ159" s="7565">
        <f>IF(VLOOKUP($A159,'8 Oct - LIVE LDS Data'!$A$3:$AAD$1504,76,FALSE)=0/1/1900,"",VLOOKUP($A159,'8 Oct - LIVE LDS Data'!$A$3:$AAD$1504,76,FALSE))</f>
        <v>45678</v>
      </c>
    </row>
    <row r="160" spans="1:36" s="610" customFormat="1" ht="40" customHeight="1" x14ac:dyDescent="0.2">
      <c r="A160" s="2855" t="s">
        <v>2259</v>
      </c>
      <c r="B160" s="2855"/>
      <c r="C160" s="2855" t="s">
        <v>2260</v>
      </c>
      <c r="D160" s="7558" t="str">
        <f>IF(VLOOKUP($A160,'8 Oct - LIVE LDS Data'!$A$3:$AAD$1504,4,FALSE)=0/1/1900,"",VLOOKUP($A160,'8 Oct - LIVE LDS Data'!$A$3:$AAD$1504,4,FALSE))</f>
        <v>Melton Local Plan</v>
      </c>
      <c r="E160" s="7559" t="str">
        <f>IF(VLOOKUP($A160,'8 Oct - LIVE LDS Data'!$A$3:$AAD$1504,8,FALSE)=0/1/1900,"",VLOOKUP($A160,'8 Oct - LIVE LDS Data'!$A$3:$AAD$1504,8,FALSE))</f>
        <v>N</v>
      </c>
      <c r="F160" s="7559" t="str">
        <f>IF(VLOOKUP($A160,'8 Oct - LIVE LDS Data'!$A$3:$AAD$1504,9,FALSE)=0/1/1900,"",VLOOKUP($A160,'8 Oct - LIVE LDS Data'!$A$3:$AAD$1504,9,FALSE))</f>
        <v>N</v>
      </c>
      <c r="G160" s="7560">
        <f>IF(VLOOKUP($A160,'8 Oct - LIVE LDS Data'!$A$3:$AAD$1504,10,FALSE)=0/1/1900,"",VLOOKUP($A160,'8 Oct - LIVE LDS Data'!$A$3:$AAD$1504,10,FALSE))</f>
        <v>43383</v>
      </c>
      <c r="H160" s="7314" t="str">
        <f>IF(VLOOKUP($A160,'8 Oct - LIVE LDS Data'!$A$3:$AAD$1504,79,FALSE)=0/1/1900,"",VLOOKUP($A160,'8 Oct - LIVE LDS Data'!$A$3:$AAD$1504,79,FALSE))</f>
        <v>new plan to be prepared under new system</v>
      </c>
      <c r="I160" s="7561">
        <f>IF(VLOOKUP($A160,'8 Oct - LIVE LDS Data'!$A$3:$AAD$1504,30,FALSE)=0/1/1900,"",VLOOKUP($A160,'8 Oct - LIVE LDS Data'!$A$3:$AAD$1504,30,FALSE))</f>
        <v>45689</v>
      </c>
      <c r="J160" s="7562">
        <f>IF(VLOOKUP($A160,'8 Oct - LIVE LDS Data'!$A$3:$AAD$1504,33,FALSE)=0/1/1900,"",VLOOKUP($A160,'8 Oct - LIVE LDS Data'!$A$3:$AAD$1504,33,FALSE))</f>
        <v>46692</v>
      </c>
      <c r="K160" s="7562" t="str">
        <f>IF(VLOOKUP($A160,'8 Oct - LIVE LDS Data'!$A$3:$AAD$1504,34,FALSE)=0/1/1900,"",VLOOKUP($A160,'8 Oct - LIVE LDS Data'!$A$3:$AAD$1504,34,FALSE))</f>
        <v/>
      </c>
      <c r="L160" s="7562" t="str">
        <f>IF(VLOOKUP($A160,'8 Oct - LIVE LDS Data'!$A$3:$AAD$1504,40,FALSE)=0/1/1900,"",VLOOKUP($A160,'8 Oct - LIVE LDS Data'!$A$3:$AAD$1504,40,FALSE))</f>
        <v/>
      </c>
      <c r="M160" s="7562" t="str">
        <f>IF(VLOOKUP($A160,'8 Oct - LIVE LDS Data'!$A$3:$AAD$1504,41,FALSE)=0/1/1900,"",VLOOKUP($A160,'8 Oct - LIVE LDS Data'!$A$3:$AAD$1504,41,FALSE))</f>
        <v/>
      </c>
      <c r="N160" s="7562" t="str">
        <f>IF(VLOOKUP($A160,'8 Oct - LIVE LDS Data'!$A$3:$AAD$1504,47,FALSE)=0/1/1900,"",VLOOKUP($A160,'8 Oct - LIVE LDS Data'!$A$3:$AAD$1504,47,FALSE))</f>
        <v/>
      </c>
      <c r="O160" s="7562" t="str">
        <f>IF(VLOOKUP($A160,'8 Oct - LIVE LDS Data'!$A$3:$AAD$1504,48,FALSE)=0/1/1900,"",VLOOKUP($A160,'8 Oct - LIVE LDS Data'!$A$3:$AAD$1504,48,FALSE))</f>
        <v/>
      </c>
      <c r="P160" s="7562" t="str">
        <f>IF(VLOOKUP($A160,'8 Oct - LIVE LDS Data'!$A$3:$AAD$1504,54,FALSE)=0/1/1900,"",VLOOKUP($A160,'8 Oct - LIVE LDS Data'!$A$3:$AAD$1504,54,FALSE))</f>
        <v/>
      </c>
      <c r="Q160" s="7562" t="str">
        <f>IF(VLOOKUP($A160,'8 Oct - LIVE LDS Data'!$A$3:$AAD$1504,55,FALSE)=0/1/1900,"",VLOOKUP($A160,'8 Oct - LIVE LDS Data'!$A$3:$AAD$1504,55,FALSE))</f>
        <v/>
      </c>
      <c r="R160" s="7562">
        <f>IF(VLOOKUP($A160,'8 Oct - LIVE LDS Data'!$A$3:$AAD$1504,60,FALSE)=0/1/1900,"",VLOOKUP($A160,'8 Oct - LIVE LDS Data'!$A$3:$AAD$1504,60,FALSE))</f>
        <v>47058</v>
      </c>
      <c r="S160" s="7562" t="str">
        <f>IF(VLOOKUP($A160,'8 Oct - LIVE LDS Data'!$A$3:$AAD$1504,61,FALSE)=0/1/1900,"",VLOOKUP($A160,'8 Oct - LIVE LDS Data'!$A$3:$AAD$1504,61,FALSE))</f>
        <v/>
      </c>
      <c r="T160" s="7562" t="str">
        <f>IF(VLOOKUP($A160,'8 Oct - LIVE LDS Data'!$A$3:$AAD$1504,63,FALSE)=0/1/1900,"",VLOOKUP($A160,'8 Oct - LIVE LDS Data'!$A$3:$AAD$1504,63,FALSE))</f>
        <v/>
      </c>
      <c r="U160" s="7562" t="str">
        <f>IF(VLOOKUP($A160,'8 Oct - LIVE LDS Data'!$A$3:$AAD$1504,64,FALSE)=0/1/1900,"",VLOOKUP($A160,'8 Oct - LIVE LDS Data'!$A$3:$AAD$1504,64,FALSE))</f>
        <v/>
      </c>
      <c r="V160" s="7562" t="s">
        <v>3757</v>
      </c>
      <c r="W160" s="7562" t="s">
        <v>3757</v>
      </c>
      <c r="X160" s="7564">
        <v>45317</v>
      </c>
      <c r="Y160" s="7562">
        <v>45108</v>
      </c>
      <c r="Z160" s="7562">
        <v>45200</v>
      </c>
      <c r="AA160" s="7562"/>
      <c r="AB160" s="7562"/>
      <c r="AC160" s="7562">
        <v>45536</v>
      </c>
      <c r="AD160" s="7562">
        <v>45717</v>
      </c>
      <c r="AE160" s="7562" t="s">
        <v>8121</v>
      </c>
      <c r="AF160" s="7562"/>
      <c r="AG160" s="7565" t="str">
        <f>IF(VLOOKUP($A160,'8 Oct - LIVE LDS Data'!$A$3:$AAD$1504,72,FALSE)=0/1/1900,"",VLOOKUP($A160,'8 Oct - LIVE LDS Data'!$A$3:$AAD$1504,72,FALSE))</f>
        <v/>
      </c>
      <c r="AH160" s="7565">
        <f>IF(VLOOKUP($A160,'8 Oct - LIVE LDS Data'!$A$3:$AAD$1504,73,FALSE)=0/1/1900,"",VLOOKUP($A160,'8 Oct - LIVE LDS Data'!$A$3:$AAD$1504,73,FALSE))</f>
        <v>45806</v>
      </c>
      <c r="AI160" s="7565" t="str">
        <f>IF(VLOOKUP($A160,'8 Oct - LIVE LDS Data'!$A$3:$AAD$1504,75,FALSE)=0/1/1900,"",VLOOKUP($A160,'8 Oct - LIVE LDS Data'!$A$3:$AAD$1504,75,FALSE))</f>
        <v/>
      </c>
      <c r="AJ160" s="7565">
        <f>IF(VLOOKUP($A160,'8 Oct - LIVE LDS Data'!$A$3:$AAD$1504,76,FALSE)=0/1/1900,"",VLOOKUP($A160,'8 Oct - LIVE LDS Data'!$A$3:$AAD$1504,76,FALSE))</f>
        <v>45806</v>
      </c>
    </row>
    <row r="161" spans="1:36" s="610" customFormat="1" ht="40" customHeight="1" x14ac:dyDescent="0.2">
      <c r="A161" s="7568" t="s">
        <v>2280</v>
      </c>
      <c r="B161" s="7568" t="s">
        <v>2281</v>
      </c>
      <c r="C161" s="7568" t="s">
        <v>2281</v>
      </c>
      <c r="D161" s="7558" t="str">
        <f>IF(VLOOKUP($A161,'8 Oct - LIVE LDS Data'!$A$3:$AAD$1504,4,FALSE)=0/1/1900,"",VLOOKUP($A161,'8 Oct - LIVE LDS Data'!$A$3:$AAD$1504,4,FALSE))</f>
        <v>Merton Local Plan 2024 - 2037/38</v>
      </c>
      <c r="E161" s="7559" t="str">
        <f>IF(VLOOKUP($A161,'8 Oct - LIVE LDS Data'!$A$3:$AAD$1504,8,FALSE)=0/1/1900,"",VLOOKUP($A161,'8 Oct - LIVE LDS Data'!$A$3:$AAD$1504,8,FALSE))</f>
        <v>N</v>
      </c>
      <c r="F161" s="7559" t="str">
        <f>IF(VLOOKUP($A161,'8 Oct - LIVE LDS Data'!$A$3:$AAD$1504,9,FALSE)=0/1/1900,"",VLOOKUP($A161,'8 Oct - LIVE LDS Data'!$A$3:$AAD$1504,9,FALSE))</f>
        <v>N</v>
      </c>
      <c r="G161" s="7560">
        <f>IF(VLOOKUP($A161,'8 Oct - LIVE LDS Data'!$A$3:$AAD$1504,10,FALSE)=0/1/1900,"",VLOOKUP($A161,'8 Oct - LIVE LDS Data'!$A$3:$AAD$1504,10,FALSE))</f>
        <v>45616</v>
      </c>
      <c r="H161" s="7314" t="str">
        <f>IF(VLOOKUP($A161,'8 Oct - LIVE LDS Data'!$A$3:$AAD$1504,79,FALSE)=0/1/1900,"",VLOOKUP($A161,'8 Oct - LIVE LDS Data'!$A$3:$AAD$1504,79,FALSE))</f>
        <v>Adopted November 2024</v>
      </c>
      <c r="I161" s="7561">
        <f>IF(VLOOKUP($A161,'8 Oct - LIVE LDS Data'!$A$3:$AAD$1504,30,FALSE)=0/1/1900,"",VLOOKUP($A161,'8 Oct - LIVE LDS Data'!$A$3:$AAD$1504,30,FALSE))</f>
        <v>43647</v>
      </c>
      <c r="J161" s="7562">
        <f>IF(VLOOKUP($A161,'8 Oct - LIVE LDS Data'!$A$3:$AAD$1504,33,FALSE)=0/1/1900,"",VLOOKUP($A161,'8 Oct - LIVE LDS Data'!$A$3:$AAD$1504,33,FALSE))</f>
        <v>43009</v>
      </c>
      <c r="K161" s="7562">
        <f>IF(VLOOKUP($A161,'8 Oct - LIVE LDS Data'!$A$3:$AAD$1504,34,FALSE)=0/1/1900,"",VLOOKUP($A161,'8 Oct - LIVE LDS Data'!$A$3:$AAD$1504,34,FALSE))</f>
        <v>43009</v>
      </c>
      <c r="L161" s="7562">
        <f>IF(VLOOKUP($A161,'8 Oct - LIVE LDS Data'!$A$3:$AAD$1504,40,FALSE)=0/1/1900,"",VLOOKUP($A161,'8 Oct - LIVE LDS Data'!$A$3:$AAD$1504,40,FALSE))</f>
        <v>43739</v>
      </c>
      <c r="M161" s="7562">
        <f>IF(VLOOKUP($A161,'8 Oct - LIVE LDS Data'!$A$3:$AAD$1504,41,FALSE)=0/1/1900,"",VLOOKUP($A161,'8 Oct - LIVE LDS Data'!$A$3:$AAD$1504,41,FALSE))</f>
        <v>43404</v>
      </c>
      <c r="N161" s="7562">
        <f>IF(VLOOKUP($A161,'8 Oct - LIVE LDS Data'!$A$3:$AAD$1504,47,FALSE)=0/1/1900,"",VLOOKUP($A161,'8 Oct - LIVE LDS Data'!$A$3:$AAD$1504,47,FALSE))</f>
        <v>44228</v>
      </c>
      <c r="O161" s="7562">
        <f>IF(VLOOKUP($A161,'8 Oct - LIVE LDS Data'!$A$3:$AAD$1504,48,FALSE)=0/1/1900,"",VLOOKUP($A161,'8 Oct - LIVE LDS Data'!$A$3:$AAD$1504,48,FALSE))</f>
        <v>44148</v>
      </c>
      <c r="P161" s="7562" t="str">
        <f>IF(VLOOKUP($A161,'8 Oct - LIVE LDS Data'!$A$3:$AAD$1504,54,FALSE)=0/1/1900,"",VLOOKUP($A161,'8 Oct - LIVE LDS Data'!$A$3:$AAD$1504,54,FALSE))</f>
        <v/>
      </c>
      <c r="Q161" s="7562" t="str">
        <f>IF(VLOOKUP($A161,'8 Oct - LIVE LDS Data'!$A$3:$AAD$1504,55,FALSE)=0/1/1900,"",VLOOKUP($A161,'8 Oct - LIVE LDS Data'!$A$3:$AAD$1504,55,FALSE))</f>
        <v/>
      </c>
      <c r="R161" s="7562">
        <f>IF(VLOOKUP($A161,'8 Oct - LIVE LDS Data'!$A$3:$AAD$1504,60,FALSE)=0/1/1900,"",VLOOKUP($A161,'8 Oct - LIVE LDS Data'!$A$3:$AAD$1504,60,FALSE))</f>
        <v>44317</v>
      </c>
      <c r="S161" s="7562">
        <f>IF(VLOOKUP($A161,'8 Oct - LIVE LDS Data'!$A$3:$AAD$1504,61,FALSE)=0/1/1900,"",VLOOKUP($A161,'8 Oct - LIVE LDS Data'!$A$3:$AAD$1504,61,FALSE))</f>
        <v>44399</v>
      </c>
      <c r="T161" s="7562">
        <f>IF(VLOOKUP($A161,'8 Oct - LIVE LDS Data'!$A$3:$AAD$1504,63,FALSE)=0/1/1900,"",VLOOKUP($A161,'8 Oct - LIVE LDS Data'!$A$3:$AAD$1504,63,FALSE))</f>
        <v>44470</v>
      </c>
      <c r="U161" s="7562">
        <f>IF(VLOOKUP($A161,'8 Oct - LIVE LDS Data'!$A$3:$AAD$1504,64,FALSE)=0/1/1900,"",VLOOKUP($A161,'8 Oct - LIVE LDS Data'!$A$3:$AAD$1504,64,FALSE))</f>
        <v>44531</v>
      </c>
      <c r="V161" s="7562" t="s">
        <v>3757</v>
      </c>
      <c r="W161" s="7562" t="s">
        <v>3757</v>
      </c>
      <c r="X161" s="7564"/>
      <c r="Y161" s="7562"/>
      <c r="Z161" s="7562"/>
      <c r="AA161" s="7562"/>
      <c r="AB161" s="7562"/>
      <c r="AC161" s="7562"/>
      <c r="AD161" s="7562" t="s">
        <v>8102</v>
      </c>
      <c r="AE161" s="7562"/>
      <c r="AF161" s="7562"/>
      <c r="AG161" s="7565">
        <f>IF(VLOOKUP($A161,'8 Oct - LIVE LDS Data'!$A$3:$AAD$1504,72,FALSE)=0/1/1900,"",VLOOKUP($A161,'8 Oct - LIVE LDS Data'!$A$3:$AAD$1504,72,FALSE))</f>
        <v>45938</v>
      </c>
      <c r="AH161" s="7565" t="str">
        <f>IF(VLOOKUP($A161,'8 Oct - LIVE LDS Data'!$A$3:$AAD$1504,73,FALSE)=0/1/1900,"",VLOOKUP($A161,'8 Oct - LIVE LDS Data'!$A$3:$AAD$1504,73,FALSE))</f>
        <v/>
      </c>
      <c r="AI161" s="7565">
        <f>IF(VLOOKUP($A161,'8 Oct - LIVE LDS Data'!$A$3:$AAD$1504,75,FALSE)=0/1/1900,"",VLOOKUP($A161,'8 Oct - LIVE LDS Data'!$A$3:$AAD$1504,75,FALSE))</f>
        <v>44518</v>
      </c>
      <c r="AJ161" s="7565">
        <f>IF(VLOOKUP($A161,'8 Oct - LIVE LDS Data'!$A$3:$AAD$1504,76,FALSE)=0/1/1900,"",VLOOKUP($A161,'8 Oct - LIVE LDS Data'!$A$3:$AAD$1504,76,FALSE))</f>
        <v>45625</v>
      </c>
    </row>
    <row r="162" spans="1:36" s="610" customFormat="1" ht="40" customHeight="1" x14ac:dyDescent="0.2">
      <c r="A162" s="2855" t="s">
        <v>2302</v>
      </c>
      <c r="B162" s="2855"/>
      <c r="C162" s="2855" t="s">
        <v>2303</v>
      </c>
      <c r="D162" s="7558" t="str">
        <f>IF(VLOOKUP($A162,'8 Oct - LIVE LDS Data'!$A$3:$AAD$1504,4,FALSE)=0/1/1900,"",VLOOKUP($A162,'8 Oct - LIVE LDS Data'!$A$3:$AAD$1504,4,FALSE))</f>
        <v xml:space="preserve">Plan Mid Devon </v>
      </c>
      <c r="E162" s="7559" t="str">
        <f>IF(VLOOKUP($A162,'8 Oct - LIVE LDS Data'!$A$3:$AAD$1504,8,FALSE)=0/1/1900,"",VLOOKUP($A162,'8 Oct - LIVE LDS Data'!$A$3:$AAD$1504,8,FALSE))</f>
        <v>N</v>
      </c>
      <c r="F162" s="7559" t="str">
        <f>IF(VLOOKUP($A162,'8 Oct - LIVE LDS Data'!$A$3:$AAD$1504,9,FALSE)=0/1/1900,"",VLOOKUP($A162,'8 Oct - LIVE LDS Data'!$A$3:$AAD$1504,9,FALSE))</f>
        <v>N</v>
      </c>
      <c r="G162" s="7560">
        <f>IF(VLOOKUP($A162,'8 Oct - LIVE LDS Data'!$A$3:$AAD$1504,10,FALSE)=0/1/1900,"",VLOOKUP($A162,'8 Oct - LIVE LDS Data'!$A$3:$AAD$1504,10,FALSE))</f>
        <v>44041</v>
      </c>
      <c r="H162" s="7314" t="str">
        <f>IF(VLOOKUP($A162,'8 Oct - LIVE LDS Data'!$A$3:$AAD$1504,79,FALSE)=0/1/1900,"",VLOOKUP($A162,'8 Oct - LIVE LDS Data'!$A$3:$AAD$1504,79,FALSE))</f>
        <v>new plan to be prepared under new system</v>
      </c>
      <c r="I162" s="7561">
        <f>IF(VLOOKUP($A162,'8 Oct - LIVE LDS Data'!$A$3:$AAD$1504,30,FALSE)=0/1/1900,"",VLOOKUP($A162,'8 Oct - LIVE LDS Data'!$A$3:$AAD$1504,30,FALSE))</f>
        <v>45717</v>
      </c>
      <c r="J162" s="7562">
        <f>IF(VLOOKUP($A162,'8 Oct - LIVE LDS Data'!$A$3:$AAD$1504,33,FALSE)=0/1/1900,"",VLOOKUP($A162,'8 Oct - LIVE LDS Data'!$A$3:$AAD$1504,33,FALSE))</f>
        <v>46082</v>
      </c>
      <c r="K162" s="7562" t="str">
        <f>IF(VLOOKUP($A162,'8 Oct - LIVE LDS Data'!$A$3:$AAD$1504,34,FALSE)=0/1/1900,"",VLOOKUP($A162,'8 Oct - LIVE LDS Data'!$A$3:$AAD$1504,34,FALSE))</f>
        <v/>
      </c>
      <c r="L162" s="7562" t="str">
        <f>IF(VLOOKUP($A162,'8 Oct - LIVE LDS Data'!$A$3:$AAD$1504,40,FALSE)=0/1/1900,"",VLOOKUP($A162,'8 Oct - LIVE LDS Data'!$A$3:$AAD$1504,40,FALSE))</f>
        <v/>
      </c>
      <c r="M162" s="7562" t="str">
        <f>IF(VLOOKUP($A162,'8 Oct - LIVE LDS Data'!$A$3:$AAD$1504,41,FALSE)=0/1/1900,"",VLOOKUP($A162,'8 Oct - LIVE LDS Data'!$A$3:$AAD$1504,41,FALSE))</f>
        <v/>
      </c>
      <c r="N162" s="7562" t="str">
        <f>IF(VLOOKUP($A162,'8 Oct - LIVE LDS Data'!$A$3:$AAD$1504,47,FALSE)=0/1/1900,"",VLOOKUP($A162,'8 Oct - LIVE LDS Data'!$A$3:$AAD$1504,47,FALSE))</f>
        <v/>
      </c>
      <c r="O162" s="7562" t="str">
        <f>IF(VLOOKUP($A162,'8 Oct - LIVE LDS Data'!$A$3:$AAD$1504,48,FALSE)=0/1/1900,"",VLOOKUP($A162,'8 Oct - LIVE LDS Data'!$A$3:$AAD$1504,48,FALSE))</f>
        <v/>
      </c>
      <c r="P162" s="7562" t="str">
        <f>IF(VLOOKUP($A162,'8 Oct - LIVE LDS Data'!$A$3:$AAD$1504,54,FALSE)=0/1/1900,"",VLOOKUP($A162,'8 Oct - LIVE LDS Data'!$A$3:$AAD$1504,54,FALSE))</f>
        <v/>
      </c>
      <c r="Q162" s="7562" t="str">
        <f>IF(VLOOKUP($A162,'8 Oct - LIVE LDS Data'!$A$3:$AAD$1504,55,FALSE)=0/1/1900,"",VLOOKUP($A162,'8 Oct - LIVE LDS Data'!$A$3:$AAD$1504,55,FALSE))</f>
        <v/>
      </c>
      <c r="R162" s="7562">
        <f>IF(VLOOKUP($A162,'8 Oct - LIVE LDS Data'!$A$3:$AAD$1504,60,FALSE)=0/1/1900,"",VLOOKUP($A162,'8 Oct - LIVE LDS Data'!$A$3:$AAD$1504,60,FALSE))</f>
        <v>46419</v>
      </c>
      <c r="S162" s="7562" t="str">
        <f>IF(VLOOKUP($A162,'8 Oct - LIVE LDS Data'!$A$3:$AAD$1504,61,FALSE)=0/1/1900,"",VLOOKUP($A162,'8 Oct - LIVE LDS Data'!$A$3:$AAD$1504,61,FALSE))</f>
        <v/>
      </c>
      <c r="T162" s="7562">
        <f>IF(VLOOKUP($A162,'8 Oct - LIVE LDS Data'!$A$3:$AAD$1504,63,FALSE)=0/1/1900,"",VLOOKUP($A162,'8 Oct - LIVE LDS Data'!$A$3:$AAD$1504,63,FALSE))</f>
        <v>46722</v>
      </c>
      <c r="U162" s="7562" t="str">
        <f>IF(VLOOKUP($A162,'8 Oct - LIVE LDS Data'!$A$3:$AAD$1504,64,FALSE)=0/1/1900,"",VLOOKUP($A162,'8 Oct - LIVE LDS Data'!$A$3:$AAD$1504,64,FALSE))</f>
        <v/>
      </c>
      <c r="V162" s="7562" t="s">
        <v>90</v>
      </c>
      <c r="W162" s="7562" t="s">
        <v>3757</v>
      </c>
      <c r="X162" s="7564"/>
      <c r="Y162" s="7562"/>
      <c r="Z162" s="7562"/>
      <c r="AA162" s="7562"/>
      <c r="AB162" s="7562"/>
      <c r="AC162" s="7562"/>
      <c r="AD162" s="7562"/>
      <c r="AE162" s="7562"/>
      <c r="AF162" s="7562"/>
      <c r="AG162" s="7565">
        <f>IF(VLOOKUP($A162,'8 Oct - LIVE LDS Data'!$A$3:$AAD$1504,72,FALSE)=0/1/1900,"",VLOOKUP($A162,'8 Oct - LIVE LDS Data'!$A$3:$AAD$1504,72,FALSE))</f>
        <v>45320</v>
      </c>
      <c r="AH162" s="7565">
        <f>IF(VLOOKUP($A162,'8 Oct - LIVE LDS Data'!$A$3:$AAD$1504,73,FALSE)=0/1/1900,"",VLOOKUP($A162,'8 Oct - LIVE LDS Data'!$A$3:$AAD$1504,73,FALSE))</f>
        <v>45806</v>
      </c>
      <c r="AI162" s="7565">
        <f>IF(VLOOKUP($A162,'8 Oct - LIVE LDS Data'!$A$3:$AAD$1504,75,FALSE)=0/1/1900,"",VLOOKUP($A162,'8 Oct - LIVE LDS Data'!$A$3:$AAD$1504,75,FALSE))</f>
        <v>44522</v>
      </c>
      <c r="AJ162" s="7565">
        <f>IF(VLOOKUP($A162,'8 Oct - LIVE LDS Data'!$A$3:$AAD$1504,76,FALSE)=0/1/1900,"",VLOOKUP($A162,'8 Oct - LIVE LDS Data'!$A$3:$AAD$1504,76,FALSE))</f>
        <v>45806</v>
      </c>
    </row>
    <row r="163" spans="1:36" s="610" customFormat="1" ht="40" customHeight="1" x14ac:dyDescent="0.2">
      <c r="A163" s="2855" t="s">
        <v>2309</v>
      </c>
      <c r="B163" s="2855"/>
      <c r="C163" s="2855" t="s">
        <v>2310</v>
      </c>
      <c r="D163" s="7570" t="str">
        <f>IF(VLOOKUP($A163,'8 Oct - LIVE LDS Data'!$A$3:$AAD$1504,4,FALSE)=0/1/1900,"",VLOOKUP($A163,'8 Oct - LIVE LDS Data'!$A$3:$AAD$1504,4,FALSE))</f>
        <v xml:space="preserve">Babergh &amp; Mid Suffolk Joint Local Plan </v>
      </c>
      <c r="E163" s="7571" t="str">
        <f>IF(VLOOKUP($A163,'8 Oct - LIVE LDS Data'!$A$3:$AAD$1504,8,FALSE)=0/1/1900,"",VLOOKUP($A163,'8 Oct - LIVE LDS Data'!$A$3:$AAD$1504,8,FALSE))</f>
        <v>N</v>
      </c>
      <c r="F163" s="7571" t="str">
        <f>IF(VLOOKUP($A163,'8 Oct - LIVE LDS Data'!$A$3:$AAD$1504,9,FALSE)=0/1/1900,"",VLOOKUP($A163,'8 Oct - LIVE LDS Data'!$A$3:$AAD$1504,9,FALSE))</f>
        <v>Y</v>
      </c>
      <c r="G163" s="7572">
        <f>IF(VLOOKUP($A163,'8 Oct - LIVE LDS Data'!$A$3:$AAD$1504,10,FALSE)=0/1/1900,"",VLOOKUP($A163,'8 Oct - LIVE LDS Data'!$A$3:$AAD$1504,10,FALSE))</f>
        <v>45250</v>
      </c>
      <c r="H163" s="7573" t="str">
        <f>IF(VLOOKUP($A163,'8 Oct - LIVE LDS Data'!$A$3:$AAD$1504,79,FALSE)=0/1/1900,"",VLOOKUP($A163,'8 Oct - LIVE LDS Data'!$A$3:$AAD$1504,79,FALSE))</f>
        <v>new plan to be prepared under new system</v>
      </c>
      <c r="I163" s="7562">
        <f>IF(VLOOKUP($A163,'8 Oct - LIVE LDS Data'!$A$3:$AAD$1504,30,FALSE)=0/1/1900,"",VLOOKUP($A163,'8 Oct - LIVE LDS Data'!$A$3:$AAD$1504,30,FALSE))</f>
        <v>45689</v>
      </c>
      <c r="J163" s="7562">
        <f>IF(VLOOKUP($A163,'8 Oct - LIVE LDS Data'!$A$3:$AAD$1504,33,FALSE)=0/1/1900,"",VLOOKUP($A163,'8 Oct - LIVE LDS Data'!$A$3:$AAD$1504,33,FALSE))</f>
        <v>46235</v>
      </c>
      <c r="K163" s="7562" t="str">
        <f>IF(VLOOKUP($A163,'8 Oct - LIVE LDS Data'!$A$3:$AAD$1504,34,FALSE)=0/1/1900,"",VLOOKUP($A163,'8 Oct - LIVE LDS Data'!$A$3:$AAD$1504,34,FALSE))</f>
        <v/>
      </c>
      <c r="L163" s="7562" t="str">
        <f>IF(VLOOKUP($A163,'8 Oct - LIVE LDS Data'!$A$3:$AAD$1504,40,FALSE)=0/1/1900,"",VLOOKUP($A163,'8 Oct - LIVE LDS Data'!$A$3:$AAD$1504,40,FALSE))</f>
        <v/>
      </c>
      <c r="M163" s="7562" t="str">
        <f>IF(VLOOKUP($A163,'8 Oct - LIVE LDS Data'!$A$3:$AAD$1504,41,FALSE)=0/1/1900,"",VLOOKUP($A163,'8 Oct - LIVE LDS Data'!$A$3:$AAD$1504,41,FALSE))</f>
        <v/>
      </c>
      <c r="N163" s="7562" t="str">
        <f>IF(VLOOKUP($A163,'8 Oct - LIVE LDS Data'!$A$3:$AAD$1504,47,FALSE)=0/1/1900,"",VLOOKUP($A163,'8 Oct - LIVE LDS Data'!$A$3:$AAD$1504,47,FALSE))</f>
        <v/>
      </c>
      <c r="O163" s="7562" t="str">
        <f>IF(VLOOKUP($A163,'8 Oct - LIVE LDS Data'!$A$3:$AAD$1504,48,FALSE)=0/1/1900,"",VLOOKUP($A163,'8 Oct - LIVE LDS Data'!$A$3:$AAD$1504,48,FALSE))</f>
        <v/>
      </c>
      <c r="P163" s="7562" t="str">
        <f>IF(VLOOKUP($A163,'8 Oct - LIVE LDS Data'!$A$3:$AAD$1504,54,FALSE)=0/1/1900,"",VLOOKUP($A163,'8 Oct - LIVE LDS Data'!$A$3:$AAD$1504,54,FALSE))</f>
        <v/>
      </c>
      <c r="Q163" s="7562" t="str">
        <f>IF(VLOOKUP($A163,'8 Oct - LIVE LDS Data'!$A$3:$AAD$1504,55,FALSE)=0/1/1900,"",VLOOKUP($A163,'8 Oct - LIVE LDS Data'!$A$3:$AAD$1504,55,FALSE))</f>
        <v/>
      </c>
      <c r="R163" s="7562">
        <f>IF(VLOOKUP($A163,'8 Oct - LIVE LDS Data'!$A$3:$AAD$1504,60,FALSE)=0/1/1900,"",VLOOKUP($A163,'8 Oct - LIVE LDS Data'!$A$3:$AAD$1504,60,FALSE))</f>
        <v>46753</v>
      </c>
      <c r="S163" s="7562" t="str">
        <f>IF(VLOOKUP($A163,'8 Oct - LIVE LDS Data'!$A$3:$AAD$1504,61,FALSE)=0/1/1900,"",VLOOKUP($A163,'8 Oct - LIVE LDS Data'!$A$3:$AAD$1504,61,FALSE))</f>
        <v/>
      </c>
      <c r="T163" s="7562">
        <f>IF(VLOOKUP($A163,'8 Oct - LIVE LDS Data'!$A$3:$AAD$1504,63,FALSE)=0/1/1900,"",VLOOKUP($A163,'8 Oct - LIVE LDS Data'!$A$3:$AAD$1504,63,FALSE))</f>
        <v>46905</v>
      </c>
      <c r="U163" s="7562" t="str">
        <f>IF(VLOOKUP($A163,'8 Oct - LIVE LDS Data'!$A$3:$AAD$1504,64,FALSE)=0/1/1900,"",VLOOKUP($A163,'8 Oct - LIVE LDS Data'!$A$3:$AAD$1504,64,FALSE))</f>
        <v/>
      </c>
      <c r="V163" s="7562" t="s">
        <v>90</v>
      </c>
      <c r="W163" s="7562" t="s">
        <v>226</v>
      </c>
      <c r="X163" s="7564"/>
      <c r="Y163" s="7562"/>
      <c r="Z163" s="7562"/>
      <c r="AA163" s="7562"/>
      <c r="AB163" s="7562"/>
      <c r="AC163" s="7562"/>
      <c r="AD163" s="7562"/>
      <c r="AE163" s="7562"/>
      <c r="AF163" s="7562"/>
      <c r="AG163" s="7565">
        <f>IF(VLOOKUP($A163,'8 Oct - LIVE LDS Data'!$A$3:$AAD$1504,72,FALSE)=0/1/1900,"",VLOOKUP($A163,'8 Oct - LIVE LDS Data'!$A$3:$AAD$1504,72,FALSE))</f>
        <v>44229</v>
      </c>
      <c r="AH163" s="7565">
        <f>IF(VLOOKUP($A163,'8 Oct - LIVE LDS Data'!$A$3:$AAD$1504,73,FALSE)=0/1/1900,"",VLOOKUP($A163,'8 Oct - LIVE LDS Data'!$A$3:$AAD$1504,73,FALSE))</f>
        <v>45744</v>
      </c>
      <c r="AI163" s="7565">
        <f>IF(VLOOKUP($A163,'8 Oct - LIVE LDS Data'!$A$3:$AAD$1504,75,FALSE)=0/1/1900,"",VLOOKUP($A163,'8 Oct - LIVE LDS Data'!$A$3:$AAD$1504,75,FALSE))</f>
        <v>45806</v>
      </c>
      <c r="AJ163" s="7565">
        <f>IF(VLOOKUP($A163,'8 Oct - LIVE LDS Data'!$A$3:$AAD$1504,76,FALSE)=0/1/1900,"",VLOOKUP($A163,'8 Oct - LIVE LDS Data'!$A$3:$AAD$1504,76,FALSE))</f>
        <v>45744</v>
      </c>
    </row>
    <row r="164" spans="1:36" s="610" customFormat="1" ht="40" customHeight="1" x14ac:dyDescent="0.2">
      <c r="A164" s="2855" t="s">
        <v>2312</v>
      </c>
      <c r="B164" s="2855"/>
      <c r="C164" s="2855" t="s">
        <v>2313</v>
      </c>
      <c r="D164" s="7558" t="str">
        <f>IF(VLOOKUP($A164,'8 Oct - LIVE LDS Data'!$A$3:$AAD$1504,4,FALSE)=0/1/1900,"",VLOOKUP($A164,'8 Oct - LIVE LDS Data'!$A$3:$AAD$1504,4,FALSE))</f>
        <v>Mid Sussex District Plan Review</v>
      </c>
      <c r="E164" s="7559" t="str">
        <f>IF(VLOOKUP($A164,'8 Oct - LIVE LDS Data'!$A$3:$AAD$1504,8,FALSE)=0/1/1900,"",VLOOKUP($A164,'8 Oct - LIVE LDS Data'!$A$3:$AAD$1504,8,FALSE))</f>
        <v>N</v>
      </c>
      <c r="F164" s="7559" t="str">
        <f>IF(VLOOKUP($A164,'8 Oct - LIVE LDS Data'!$A$3:$AAD$1504,9,FALSE)=0/1/1900,"",VLOOKUP($A164,'8 Oct - LIVE LDS Data'!$A$3:$AAD$1504,9,FALSE))</f>
        <v>N</v>
      </c>
      <c r="G164" s="7560">
        <f>IF(VLOOKUP($A164,'8 Oct - LIVE LDS Data'!$A$3:$AAD$1504,10,FALSE)=0/1/1900,"",VLOOKUP($A164,'8 Oct - LIVE LDS Data'!$A$3:$AAD$1504,10,FALSE))</f>
        <v>43187</v>
      </c>
      <c r="H164" s="7314" t="str">
        <f>IF(VLOOKUP($A164,'8 Oct - LIVE LDS Data'!$A$3:$AAD$1504,79,FALSE)=0/1/1900,"",VLOOKUP($A164,'8 Oct - LIVE LDS Data'!$A$3:$AAD$1504,79,FALSE))</f>
        <v>Submitted
[plan failed DtC and is likely to be withdrawn)</v>
      </c>
      <c r="I164" s="7561">
        <f>IF(VLOOKUP($A164,'8 Oct - LIVE LDS Data'!$A$3:$AAD$1504,30,FALSE)=0/1/1900,"",VLOOKUP($A164,'8 Oct - LIVE LDS Data'!$A$3:$AAD$1504,30,FALSE))</f>
        <v>45292</v>
      </c>
      <c r="J164" s="7562">
        <f>IF(VLOOKUP($A164,'8 Oct - LIVE LDS Data'!$A$3:$AAD$1504,33,FALSE)=0/1/1900,"",VLOOKUP($A164,'8 Oct - LIVE LDS Data'!$A$3:$AAD$1504,33,FALSE))</f>
        <v>44914</v>
      </c>
      <c r="K164" s="7562">
        <f>IF(VLOOKUP($A164,'8 Oct - LIVE LDS Data'!$A$3:$AAD$1504,34,FALSE)=0/1/1900,"",VLOOKUP($A164,'8 Oct - LIVE LDS Data'!$A$3:$AAD$1504,34,FALSE))</f>
        <v>44872</v>
      </c>
      <c r="L164" s="7562" t="str">
        <f>IF(VLOOKUP($A164,'8 Oct - LIVE LDS Data'!$A$3:$AAD$1504,40,FALSE)=0/1/1900,"",VLOOKUP($A164,'8 Oct - LIVE LDS Data'!$A$3:$AAD$1504,40,FALSE))</f>
        <v/>
      </c>
      <c r="M164" s="7562" t="str">
        <f>IF(VLOOKUP($A164,'8 Oct - LIVE LDS Data'!$A$3:$AAD$1504,41,FALSE)=0/1/1900,"",VLOOKUP($A164,'8 Oct - LIVE LDS Data'!$A$3:$AAD$1504,41,FALSE))</f>
        <v/>
      </c>
      <c r="N164" s="7562" t="str">
        <f>IF(VLOOKUP($A164,'8 Oct - LIVE LDS Data'!$A$3:$AAD$1504,47,FALSE)=0/1/1900,"",VLOOKUP($A164,'8 Oct - LIVE LDS Data'!$A$3:$AAD$1504,47,FALSE))</f>
        <v/>
      </c>
      <c r="O164" s="7562" t="str">
        <f>IF(VLOOKUP($A164,'8 Oct - LIVE LDS Data'!$A$3:$AAD$1504,48,FALSE)=0/1/1900,"",VLOOKUP($A164,'8 Oct - LIVE LDS Data'!$A$3:$AAD$1504,48,FALSE))</f>
        <v/>
      </c>
      <c r="P164" s="7562" t="str">
        <f>IF(VLOOKUP($A164,'8 Oct - LIVE LDS Data'!$A$3:$AAD$1504,54,FALSE)=0/1/1900,"",VLOOKUP($A164,'8 Oct - LIVE LDS Data'!$A$3:$AAD$1504,54,FALSE))</f>
        <v/>
      </c>
      <c r="Q164" s="7562" t="str">
        <f>IF(VLOOKUP($A164,'8 Oct - LIVE LDS Data'!$A$3:$AAD$1504,55,FALSE)=0/1/1900,"",VLOOKUP($A164,'8 Oct - LIVE LDS Data'!$A$3:$AAD$1504,55,FALSE))</f>
        <v/>
      </c>
      <c r="R164" s="7562">
        <f>IF(VLOOKUP($A164,'8 Oct - LIVE LDS Data'!$A$3:$AAD$1504,60,FALSE)=0/1/1900,"",VLOOKUP($A164,'8 Oct - LIVE LDS Data'!$A$3:$AAD$1504,60,FALSE))</f>
        <v>45292</v>
      </c>
      <c r="S164" s="7562">
        <f>IF(VLOOKUP($A164,'8 Oct - LIVE LDS Data'!$A$3:$AAD$1504,61,FALSE)=0/1/1900,"",VLOOKUP($A164,'8 Oct - LIVE LDS Data'!$A$3:$AAD$1504,61,FALSE))</f>
        <v>45303</v>
      </c>
      <c r="T164" s="7562">
        <f>IF(VLOOKUP($A164,'8 Oct - LIVE LDS Data'!$A$3:$AAD$1504,63,FALSE)=0/1/1900,"",VLOOKUP($A164,'8 Oct - LIVE LDS Data'!$A$3:$AAD$1504,63,FALSE))</f>
        <v>45383</v>
      </c>
      <c r="U164" s="7562">
        <f>IF(VLOOKUP($A164,'8 Oct - LIVE LDS Data'!$A$3:$AAD$1504,64,FALSE)=0/1/1900,"",VLOOKUP($A164,'8 Oct - LIVE LDS Data'!$A$3:$AAD$1504,64,FALSE))</f>
        <v>45481</v>
      </c>
      <c r="V164" s="7562" t="s">
        <v>3757</v>
      </c>
      <c r="W164" s="7562" t="s">
        <v>3757</v>
      </c>
      <c r="X164" s="7564">
        <v>45320</v>
      </c>
      <c r="Y164" s="7562">
        <v>44896</v>
      </c>
      <c r="Z164" s="7562"/>
      <c r="AA164" s="7562"/>
      <c r="AB164" s="7562"/>
      <c r="AC164" s="7562">
        <v>45292</v>
      </c>
      <c r="AD164" s="7562">
        <v>45383</v>
      </c>
      <c r="AE164" s="7562" t="s">
        <v>8122</v>
      </c>
      <c r="AF164" s="7562"/>
      <c r="AG164" s="7565">
        <f>IF(VLOOKUP($A164,'8 Oct - LIVE LDS Data'!$A$3:$AAD$1504,72,FALSE)=0/1/1900,"",VLOOKUP($A164,'8 Oct - LIVE LDS Data'!$A$3:$AAD$1504,72,FALSE))</f>
        <v>45156</v>
      </c>
      <c r="AH164" s="7565">
        <f>IF(VLOOKUP($A164,'8 Oct - LIVE LDS Data'!$A$3:$AAD$1504,73,FALSE)=0/1/1900,"",VLOOKUP($A164,'8 Oct - LIVE LDS Data'!$A$3:$AAD$1504,73,FALSE))</f>
        <v>45320</v>
      </c>
      <c r="AI164" s="7565" t="str">
        <f>IF(VLOOKUP($A164,'8 Oct - LIVE LDS Data'!$A$3:$AAD$1504,75,FALSE)=0/1/1900,"",VLOOKUP($A164,'8 Oct - LIVE LDS Data'!$A$3:$AAD$1504,75,FALSE))</f>
        <v/>
      </c>
      <c r="AJ164" s="7565">
        <f>IF(VLOOKUP($A164,'8 Oct - LIVE LDS Data'!$A$3:$AAD$1504,76,FALSE)=0/1/1900,"",VLOOKUP($A164,'8 Oct - LIVE LDS Data'!$A$3:$AAD$1504,76,FALSE))</f>
        <v>45320</v>
      </c>
    </row>
    <row r="165" spans="1:36" s="610" customFormat="1" ht="40" customHeight="1" x14ac:dyDescent="0.2">
      <c r="A165" s="2855" t="s">
        <v>2321</v>
      </c>
      <c r="B165" s="2855"/>
      <c r="C165" s="2855" t="s">
        <v>2322</v>
      </c>
      <c r="D165" s="7558" t="str">
        <f>IF(VLOOKUP($A165,'8 Oct - LIVE LDS Data'!$A$3:$AAD$1504,4,FALSE)=0/1/1900,"",VLOOKUP($A165,'8 Oct - LIVE LDS Data'!$A$3:$AAD$1504,4,FALSE))</f>
        <v>Middlesbrough Local Plan</v>
      </c>
      <c r="E165" s="7559" t="str">
        <f>IF(VLOOKUP($A165,'8 Oct - LIVE LDS Data'!$A$3:$AAD$1504,8,FALSE)=0/1/1900,"",VLOOKUP($A165,'8 Oct - LIVE LDS Data'!$A$3:$AAD$1504,8,FALSE))</f>
        <v>N</v>
      </c>
      <c r="F165" s="7559" t="str">
        <f>IF(VLOOKUP($A165,'8 Oct - LIVE LDS Data'!$A$3:$AAD$1504,9,FALSE)=0/1/1900,"",VLOOKUP($A165,'8 Oct - LIVE LDS Data'!$A$3:$AAD$1504,9,FALSE))</f>
        <v>N</v>
      </c>
      <c r="G165" s="7560">
        <f>IF(VLOOKUP($A165,'8 Oct - LIVE LDS Data'!$A$3:$AAD$1504,10,FALSE)=0/1/1900,"",VLOOKUP($A165,'8 Oct - LIVE LDS Data'!$A$3:$AAD$1504,10,FALSE))</f>
        <v>41969</v>
      </c>
      <c r="H165" s="7314" t="str">
        <f>IF(VLOOKUP($A165,'8 Oct - LIVE LDS Data'!$A$3:$AAD$1504,79,FALSE)=0/1/1900,"",VLOOKUP($A165,'8 Oct - LIVE LDS Data'!$A$3:$AAD$1504,79,FALSE))</f>
        <v>Submitted</v>
      </c>
      <c r="I165" s="7561">
        <f>IF(VLOOKUP($A165,'8 Oct - LIVE LDS Data'!$A$3:$AAD$1504,30,FALSE)=0/1/1900,"",VLOOKUP($A165,'8 Oct - LIVE LDS Data'!$A$3:$AAD$1504,30,FALSE))</f>
        <v>45658</v>
      </c>
      <c r="J165" s="7562">
        <f>IF(VLOOKUP($A165,'8 Oct - LIVE LDS Data'!$A$3:$AAD$1504,33,FALSE)=0/1/1900,"",VLOOKUP($A165,'8 Oct - LIVE LDS Data'!$A$3:$AAD$1504,33,FALSE))</f>
        <v>44896</v>
      </c>
      <c r="K165" s="7562">
        <f>IF(VLOOKUP($A165,'8 Oct - LIVE LDS Data'!$A$3:$AAD$1504,34,FALSE)=0/1/1900,"",VLOOKUP($A165,'8 Oct - LIVE LDS Data'!$A$3:$AAD$1504,34,FALSE))</f>
        <v>44900</v>
      </c>
      <c r="L165" s="7562" t="str">
        <f>IF(VLOOKUP($A165,'8 Oct - LIVE LDS Data'!$A$3:$AAD$1504,40,FALSE)=0/1/1900,"",VLOOKUP($A165,'8 Oct - LIVE LDS Data'!$A$3:$AAD$1504,40,FALSE))</f>
        <v>Feb-2024
(was Nov-2023)</v>
      </c>
      <c r="M165" s="7562">
        <f>IF(VLOOKUP($A165,'8 Oct - LIVE LDS Data'!$A$3:$AAD$1504,41,FALSE)=0/1/1900,"",VLOOKUP($A165,'8 Oct - LIVE LDS Data'!$A$3:$AAD$1504,41,FALSE))</f>
        <v>45323</v>
      </c>
      <c r="N165" s="7562" t="str">
        <f>IF(VLOOKUP($A165,'8 Oct - LIVE LDS Data'!$A$3:$AAD$1504,47,FALSE)=0/1/1900,"",VLOOKUP($A165,'8 Oct - LIVE LDS Data'!$A$3:$AAD$1504,47,FALSE))</f>
        <v/>
      </c>
      <c r="O165" s="7562" t="str">
        <f>IF(VLOOKUP($A165,'8 Oct - LIVE LDS Data'!$A$3:$AAD$1504,48,FALSE)=0/1/1900,"",VLOOKUP($A165,'8 Oct - LIVE LDS Data'!$A$3:$AAD$1504,48,FALSE))</f>
        <v/>
      </c>
      <c r="P165" s="7562" t="str">
        <f>IF(VLOOKUP($A165,'8 Oct - LIVE LDS Data'!$A$3:$AAD$1504,54,FALSE)=0/1/1900,"",VLOOKUP($A165,'8 Oct - LIVE LDS Data'!$A$3:$AAD$1504,54,FALSE))</f>
        <v/>
      </c>
      <c r="Q165" s="7562" t="str">
        <f>IF(VLOOKUP($A165,'8 Oct - LIVE LDS Data'!$A$3:$AAD$1504,55,FALSE)=0/1/1900,"",VLOOKUP($A165,'8 Oct - LIVE LDS Data'!$A$3:$AAD$1504,55,FALSE))</f>
        <v/>
      </c>
      <c r="R165" s="7562">
        <f>IF(VLOOKUP($A165,'8 Oct - LIVE LDS Data'!$A$3:$AAD$1504,60,FALSE)=0/1/1900,"",VLOOKUP($A165,'8 Oct - LIVE LDS Data'!$A$3:$AAD$1504,60,FALSE))</f>
        <v>45748</v>
      </c>
      <c r="S165" s="7562">
        <f>IF(VLOOKUP($A165,'8 Oct - LIVE LDS Data'!$A$3:$AAD$1504,61,FALSE)=0/1/1900,"",VLOOKUP($A165,'8 Oct - LIVE LDS Data'!$A$3:$AAD$1504,61,FALSE))</f>
        <v>45727</v>
      </c>
      <c r="T165" s="7562">
        <f>IF(VLOOKUP($A165,'8 Oct - LIVE LDS Data'!$A$3:$AAD$1504,63,FALSE)=0/1/1900,"",VLOOKUP($A165,'8 Oct - LIVE LDS Data'!$A$3:$AAD$1504,63,FALSE))</f>
        <v>45839</v>
      </c>
      <c r="U165" s="7562">
        <f>IF(VLOOKUP($A165,'8 Oct - LIVE LDS Data'!$A$3:$AAD$1504,64,FALSE)=0/1/1900,"",VLOOKUP($A165,'8 Oct - LIVE LDS Data'!$A$3:$AAD$1504,64,FALSE))</f>
        <v>45930</v>
      </c>
      <c r="V165" s="7562" t="s">
        <v>3757</v>
      </c>
      <c r="W165" s="7562" t="s">
        <v>3757</v>
      </c>
      <c r="X165" s="7564"/>
      <c r="Y165" s="7562"/>
      <c r="Z165" s="7562"/>
      <c r="AA165" s="7562"/>
      <c r="AB165" s="7562"/>
      <c r="AC165" s="7562"/>
      <c r="AD165" s="7562"/>
      <c r="AE165" s="7562"/>
      <c r="AF165" s="7562"/>
      <c r="AG165" s="7565">
        <f>IF(VLOOKUP($A165,'8 Oct - LIVE LDS Data'!$A$3:$AAD$1504,72,FALSE)=0/1/1900,"",VLOOKUP($A165,'8 Oct - LIVE LDS Data'!$A$3:$AAD$1504,72,FALSE))</f>
        <v>45695</v>
      </c>
      <c r="AH165" s="7565">
        <f>IF(VLOOKUP($A165,'8 Oct - LIVE LDS Data'!$A$3:$AAD$1504,73,FALSE)=0/1/1900,"",VLOOKUP($A165,'8 Oct - LIVE LDS Data'!$A$3:$AAD$1504,73,FALSE))</f>
        <v>45678</v>
      </c>
      <c r="AI165" s="7565">
        <f>IF(VLOOKUP($A165,'8 Oct - LIVE LDS Data'!$A$3:$AAD$1504,75,FALSE)=0/1/1900,"",VLOOKUP($A165,'8 Oct - LIVE LDS Data'!$A$3:$AAD$1504,75,FALSE))</f>
        <v>45806</v>
      </c>
      <c r="AJ165" s="7565">
        <f>IF(VLOOKUP($A165,'8 Oct - LIVE LDS Data'!$A$3:$AAD$1504,76,FALSE)=0/1/1900,"",VLOOKUP($A165,'8 Oct - LIVE LDS Data'!$A$3:$AAD$1504,76,FALSE))</f>
        <v>45678</v>
      </c>
    </row>
    <row r="166" spans="1:36" s="610" customFormat="1" ht="40" customHeight="1" x14ac:dyDescent="0.2">
      <c r="A166" s="2860" t="s">
        <v>2335</v>
      </c>
      <c r="B166" s="2860"/>
      <c r="C166" s="2855" t="s">
        <v>2336</v>
      </c>
      <c r="D166" s="7558" t="str">
        <f>IF(VLOOKUP($A166,'8 Oct - LIVE LDS Data'!$A$3:$AAD$1504,4,FALSE)=0/1/1900,"",VLOOKUP($A166,'8 Oct - LIVE LDS Data'!$A$3:$AAD$1504,4,FALSE))</f>
        <v>MKCP 2050</v>
      </c>
      <c r="E166" s="7559" t="str">
        <f>IF(VLOOKUP($A166,'8 Oct - LIVE LDS Data'!$A$3:$AAD$1504,8,FALSE)=0/1/1900,"",VLOOKUP($A166,'8 Oct - LIVE LDS Data'!$A$3:$AAD$1504,8,FALSE))</f>
        <v>N</v>
      </c>
      <c r="F166" s="7559" t="str">
        <f>IF(VLOOKUP($A166,'8 Oct - LIVE LDS Data'!$A$3:$AAD$1504,9,FALSE)=0/1/1900,"",VLOOKUP($A166,'8 Oct - LIVE LDS Data'!$A$3:$AAD$1504,9,FALSE))</f>
        <v>N</v>
      </c>
      <c r="G166" s="7560">
        <f>IF(VLOOKUP($A166,'8 Oct - LIVE LDS Data'!$A$3:$AAD$1504,10,FALSE)=0/1/1900,"",VLOOKUP($A166,'8 Oct - LIVE LDS Data'!$A$3:$AAD$1504,10,FALSE))</f>
        <v>43544</v>
      </c>
      <c r="H166" s="7314" t="str">
        <f>IF(VLOOKUP($A166,'8 Oct - LIVE LDS Data'!$A$3:$AAD$1504,79,FALSE)=0/1/1900,"",VLOOKUP($A166,'8 Oct - LIVE LDS Data'!$A$3:$AAD$1504,79,FALSE))</f>
        <v>Reg 18 completed</v>
      </c>
      <c r="I166" s="7561">
        <f>IF(VLOOKUP($A166,'8 Oct - LIVE LDS Data'!$A$3:$AAD$1504,30,FALSE)=0/1/1900,"",VLOOKUP($A166,'8 Oct - LIVE LDS Data'!$A$3:$AAD$1504,30,FALSE))</f>
        <v>45689</v>
      </c>
      <c r="J166" s="7562">
        <f>IF(VLOOKUP($A166,'8 Oct - LIVE LDS Data'!$A$3:$AAD$1504,33,FALSE)=0/1/1900,"",VLOOKUP($A166,'8 Oct - LIVE LDS Data'!$A$3:$AAD$1504,33,FALSE))</f>
        <v>45474</v>
      </c>
      <c r="K166" s="7562">
        <f>IF(VLOOKUP($A166,'8 Oct - LIVE LDS Data'!$A$3:$AAD$1504,34,FALSE)=0/1/1900,"",VLOOKUP($A166,'8 Oct - LIVE LDS Data'!$A$3:$AAD$1504,34,FALSE))</f>
        <v>45490</v>
      </c>
      <c r="L166" s="7562" t="str">
        <f>IF(VLOOKUP($A166,'8 Oct - LIVE LDS Data'!$A$3:$AAD$1504,40,FALSE)=0/1/1900,"",VLOOKUP($A166,'8 Oct - LIVE LDS Data'!$A$3:$AAD$1504,40,FALSE))</f>
        <v/>
      </c>
      <c r="M166" s="7562" t="str">
        <f>IF(VLOOKUP($A166,'8 Oct - LIVE LDS Data'!$A$3:$AAD$1504,41,FALSE)=0/1/1900,"",VLOOKUP($A166,'8 Oct - LIVE LDS Data'!$A$3:$AAD$1504,41,FALSE))</f>
        <v/>
      </c>
      <c r="N166" s="7562" t="str">
        <f>IF(VLOOKUP($A166,'8 Oct - LIVE LDS Data'!$A$3:$AAD$1504,47,FALSE)=0/1/1900,"",VLOOKUP($A166,'8 Oct - LIVE LDS Data'!$A$3:$AAD$1504,47,FALSE))</f>
        <v/>
      </c>
      <c r="O166" s="7562" t="str">
        <f>IF(VLOOKUP($A166,'8 Oct - LIVE LDS Data'!$A$3:$AAD$1504,48,FALSE)=0/1/1900,"",VLOOKUP($A166,'8 Oct - LIVE LDS Data'!$A$3:$AAD$1504,48,FALSE))</f>
        <v/>
      </c>
      <c r="P166" s="7562" t="str">
        <f>IF(VLOOKUP($A166,'8 Oct - LIVE LDS Data'!$A$3:$AAD$1504,54,FALSE)=0/1/1900,"",VLOOKUP($A166,'8 Oct - LIVE LDS Data'!$A$3:$AAD$1504,54,FALSE))</f>
        <v/>
      </c>
      <c r="Q166" s="7562" t="str">
        <f>IF(VLOOKUP($A166,'8 Oct - LIVE LDS Data'!$A$3:$AAD$1504,55,FALSE)=0/1/1900,"",VLOOKUP($A166,'8 Oct - LIVE LDS Data'!$A$3:$AAD$1504,55,FALSE))</f>
        <v/>
      </c>
      <c r="R166" s="7562">
        <f>IF(VLOOKUP($A166,'8 Oct - LIVE LDS Data'!$A$3:$AAD$1504,60,FALSE)=0/1/1900,"",VLOOKUP($A166,'8 Oct - LIVE LDS Data'!$A$3:$AAD$1504,60,FALSE))</f>
        <v>45901</v>
      </c>
      <c r="S166" s="7562" t="str">
        <f>IF(VLOOKUP($A166,'8 Oct - LIVE LDS Data'!$A$3:$AAD$1504,61,FALSE)=0/1/1900,"",VLOOKUP($A166,'8 Oct - LIVE LDS Data'!$A$3:$AAD$1504,61,FALSE))</f>
        <v/>
      </c>
      <c r="T166" s="7562">
        <f>IF(VLOOKUP($A166,'8 Oct - LIVE LDS Data'!$A$3:$AAD$1504,63,FALSE)=0/1/1900,"",VLOOKUP($A166,'8 Oct - LIVE LDS Data'!$A$3:$AAD$1504,63,FALSE))</f>
        <v>46082</v>
      </c>
      <c r="U166" s="7562" t="str">
        <f>IF(VLOOKUP($A166,'8 Oct - LIVE LDS Data'!$A$3:$AAD$1504,64,FALSE)=0/1/1900,"",VLOOKUP($A166,'8 Oct - LIVE LDS Data'!$A$3:$AAD$1504,64,FALSE))</f>
        <v/>
      </c>
      <c r="V166" s="7562" t="s">
        <v>3757</v>
      </c>
      <c r="W166" s="7562" t="s">
        <v>3757</v>
      </c>
      <c r="X166" s="7564"/>
      <c r="Y166" s="7562"/>
      <c r="Z166" s="7562"/>
      <c r="AA166" s="7562"/>
      <c r="AB166" s="7562"/>
      <c r="AC166" s="7562"/>
      <c r="AD166" s="7562"/>
      <c r="AE166" s="7562"/>
      <c r="AF166" s="7562"/>
      <c r="AG166" s="7565">
        <f>IF(VLOOKUP($A166,'8 Oct - LIVE LDS Data'!$A$3:$AAD$1504,72,FALSE)=0/1/1900,"",VLOOKUP($A166,'8 Oct - LIVE LDS Data'!$A$3:$AAD$1504,72,FALSE))</f>
        <v>45455</v>
      </c>
      <c r="AH166" s="7565">
        <f>IF(VLOOKUP($A166,'8 Oct - LIVE LDS Data'!$A$3:$AAD$1504,73,FALSE)=0/1/1900,"",VLOOKUP($A166,'8 Oct - LIVE LDS Data'!$A$3:$AAD$1504,73,FALSE))</f>
        <v>45806</v>
      </c>
      <c r="AI166" s="7565">
        <f>IF(VLOOKUP($A166,'8 Oct - LIVE LDS Data'!$A$3:$AAD$1504,75,FALSE)=0/1/1900,"",VLOOKUP($A166,'8 Oct - LIVE LDS Data'!$A$3:$AAD$1504,75,FALSE))</f>
        <v>45881</v>
      </c>
      <c r="AJ166" s="7565">
        <f>IF(VLOOKUP($A166,'8 Oct - LIVE LDS Data'!$A$3:$AAD$1504,76,FALSE)=0/1/1900,"",VLOOKUP($A166,'8 Oct - LIVE LDS Data'!$A$3:$AAD$1504,76,FALSE))</f>
        <v>45806</v>
      </c>
    </row>
    <row r="167" spans="1:36" s="610" customFormat="1" ht="40" customHeight="1" x14ac:dyDescent="0.2">
      <c r="A167" s="7568" t="s">
        <v>2347</v>
      </c>
      <c r="B167" s="7568" t="s">
        <v>2348</v>
      </c>
      <c r="C167" s="7568" t="s">
        <v>2348</v>
      </c>
      <c r="D167" s="7558" t="str">
        <f>IF(VLOOKUP($A167,'8 Oct - LIVE LDS Data'!$A$3:$AAD$1504,4,FALSE)=0/1/1900,"",VLOOKUP($A167,'8 Oct - LIVE LDS Data'!$A$3:$AAD$1504,4,FALSE))</f>
        <v>Future Mole Valley</v>
      </c>
      <c r="E167" s="7559" t="str">
        <f>IF(VLOOKUP($A167,'8 Oct - LIVE LDS Data'!$A$3:$AAD$1504,8,FALSE)=0/1/1900,"",VLOOKUP($A167,'8 Oct - LIVE LDS Data'!$A$3:$AAD$1504,8,FALSE))</f>
        <v>N</v>
      </c>
      <c r="F167" s="7559" t="str">
        <f>IF(VLOOKUP($A167,'8 Oct - LIVE LDS Data'!$A$3:$AAD$1504,9,FALSE)=0/1/1900,"",VLOOKUP($A167,'8 Oct - LIVE LDS Data'!$A$3:$AAD$1504,9,FALSE))</f>
        <v>N</v>
      </c>
      <c r="G167" s="7560">
        <f>IF(VLOOKUP($A167,'8 Oct - LIVE LDS Data'!$A$3:$AAD$1504,10,FALSE)=0/1/1900,"",VLOOKUP($A167,'8 Oct - LIVE LDS Data'!$A$3:$AAD$1504,10,FALSE))</f>
        <v>45580</v>
      </c>
      <c r="H167" s="7314" t="str">
        <f>IF(VLOOKUP($A167,'8 Oct - LIVE LDS Data'!$A$3:$AAD$1504,79,FALSE)=0/1/1900,"",VLOOKUP($A167,'8 Oct - LIVE LDS Data'!$A$3:$AAD$1504,79,FALSE))</f>
        <v>new plan to be prepared under new system</v>
      </c>
      <c r="I167" s="7561">
        <f>IF(VLOOKUP($A167,'8 Oct - LIVE LDS Data'!$A$3:$AAD$1504,30,FALSE)=0/1/1900,"",VLOOKUP($A167,'8 Oct - LIVE LDS Data'!$A$3:$AAD$1504,30,FALSE))</f>
        <v>45689</v>
      </c>
      <c r="J167" s="7562">
        <f>IF(VLOOKUP($A167,'8 Oct - LIVE LDS Data'!$A$3:$AAD$1504,33,FALSE)=0/1/1900,"",VLOOKUP($A167,'8 Oct - LIVE LDS Data'!$A$3:$AAD$1504,33,FALSE))</f>
        <v>46813</v>
      </c>
      <c r="K167" s="7562" t="str">
        <f>IF(VLOOKUP($A167,'8 Oct - LIVE LDS Data'!$A$3:$AAD$1504,34,FALSE)=0/1/1900,"",VLOOKUP($A167,'8 Oct - LIVE LDS Data'!$A$3:$AAD$1504,34,FALSE))</f>
        <v/>
      </c>
      <c r="L167" s="7562" t="str">
        <f>IF(VLOOKUP($A167,'8 Oct - LIVE LDS Data'!$A$3:$AAD$1504,40,FALSE)=0/1/1900,"",VLOOKUP($A167,'8 Oct - LIVE LDS Data'!$A$3:$AAD$1504,40,FALSE))</f>
        <v/>
      </c>
      <c r="M167" s="7562" t="str">
        <f>IF(VLOOKUP($A167,'8 Oct - LIVE LDS Data'!$A$3:$AAD$1504,41,FALSE)=0/1/1900,"",VLOOKUP($A167,'8 Oct - LIVE LDS Data'!$A$3:$AAD$1504,41,FALSE))</f>
        <v/>
      </c>
      <c r="N167" s="7562" t="str">
        <f>IF(VLOOKUP($A167,'8 Oct - LIVE LDS Data'!$A$3:$AAD$1504,47,FALSE)=0/1/1900,"",VLOOKUP($A167,'8 Oct - LIVE LDS Data'!$A$3:$AAD$1504,47,FALSE))</f>
        <v/>
      </c>
      <c r="O167" s="7562" t="str">
        <f>IF(VLOOKUP($A167,'8 Oct - LIVE LDS Data'!$A$3:$AAD$1504,48,FALSE)=0/1/1900,"",VLOOKUP($A167,'8 Oct - LIVE LDS Data'!$A$3:$AAD$1504,48,FALSE))</f>
        <v/>
      </c>
      <c r="P167" s="7562" t="str">
        <f>IF(VLOOKUP($A167,'8 Oct - LIVE LDS Data'!$A$3:$AAD$1504,54,FALSE)=0/1/1900,"",VLOOKUP($A167,'8 Oct - LIVE LDS Data'!$A$3:$AAD$1504,54,FALSE))</f>
        <v/>
      </c>
      <c r="Q167" s="7562" t="str">
        <f>IF(VLOOKUP($A167,'8 Oct - LIVE LDS Data'!$A$3:$AAD$1504,55,FALSE)=0/1/1900,"",VLOOKUP($A167,'8 Oct - LIVE LDS Data'!$A$3:$AAD$1504,55,FALSE))</f>
        <v/>
      </c>
      <c r="R167" s="7562">
        <f>IF(VLOOKUP($A167,'8 Oct - LIVE LDS Data'!$A$3:$AAD$1504,60,FALSE)=0/1/1900,"",VLOOKUP($A167,'8 Oct - LIVE LDS Data'!$A$3:$AAD$1504,60,FALSE))</f>
        <v>47178</v>
      </c>
      <c r="S167" s="7562" t="str">
        <f>IF(VLOOKUP($A167,'8 Oct - LIVE LDS Data'!$A$3:$AAD$1504,61,FALSE)=0/1/1900,"",VLOOKUP($A167,'8 Oct - LIVE LDS Data'!$A$3:$AAD$1504,61,FALSE))</f>
        <v/>
      </c>
      <c r="T167" s="7562">
        <f>IF(VLOOKUP($A167,'8 Oct - LIVE LDS Data'!$A$3:$AAD$1504,63,FALSE)=0/1/1900,"",VLOOKUP($A167,'8 Oct - LIVE LDS Data'!$A$3:$AAD$1504,63,FALSE))</f>
        <v>47543</v>
      </c>
      <c r="U167" s="7562" t="str">
        <f>IF(VLOOKUP($A167,'8 Oct - LIVE LDS Data'!$A$3:$AAD$1504,64,FALSE)=0/1/1900,"",VLOOKUP($A167,'8 Oct - LIVE LDS Data'!$A$3:$AAD$1504,64,FALSE))</f>
        <v/>
      </c>
      <c r="V167" s="7562" t="s">
        <v>3757</v>
      </c>
      <c r="W167" s="7562" t="s">
        <v>3757</v>
      </c>
      <c r="X167" s="7564"/>
      <c r="Y167" s="7562"/>
      <c r="Z167" s="7562"/>
      <c r="AA167" s="7562"/>
      <c r="AB167" s="7562"/>
      <c r="AC167" s="7562"/>
      <c r="AD167" s="7562" t="s">
        <v>8102</v>
      </c>
      <c r="AE167" s="7562"/>
      <c r="AF167" s="7562"/>
      <c r="AG167" s="7565">
        <f>IF(VLOOKUP($A167,'8 Oct - LIVE LDS Data'!$A$3:$AAD$1504,72,FALSE)=0/1/1900,"",VLOOKUP($A167,'8 Oct - LIVE LDS Data'!$A$3:$AAD$1504,72,FALSE))</f>
        <v>44181</v>
      </c>
      <c r="AH167" s="7565">
        <f>IF(VLOOKUP($A167,'8 Oct - LIVE LDS Data'!$A$3:$AAD$1504,73,FALSE)=0/1/1900,"",VLOOKUP($A167,'8 Oct - LIVE LDS Data'!$A$3:$AAD$1504,73,FALSE))</f>
        <v>45806</v>
      </c>
      <c r="AI167" s="7565" t="str">
        <f>IF(VLOOKUP($A167,'8 Oct - LIVE LDS Data'!$A$3:$AAD$1504,75,FALSE)=0/1/1900,"",VLOOKUP($A167,'8 Oct - LIVE LDS Data'!$A$3:$AAD$1504,75,FALSE))</f>
        <v/>
      </c>
      <c r="AJ167" s="7565">
        <f>IF(VLOOKUP($A167,'8 Oct - LIVE LDS Data'!$A$3:$AAD$1504,76,FALSE)=0/1/1900,"",VLOOKUP($A167,'8 Oct - LIVE LDS Data'!$A$3:$AAD$1504,76,FALSE))</f>
        <v>45806</v>
      </c>
    </row>
    <row r="168" spans="1:36" s="610" customFormat="1" ht="40" customHeight="1" x14ac:dyDescent="0.2">
      <c r="A168" s="7566" t="s">
        <v>2356</v>
      </c>
      <c r="B168" s="7566"/>
      <c r="C168" s="7566" t="s">
        <v>4197</v>
      </c>
      <c r="D168" s="7558" t="str">
        <f>IF(VLOOKUP($A168,'8 Oct - LIVE LDS Data'!$A$3:$AAD$1504,4,FALSE)=0/1/1900,"",VLOOKUP($A168,'8 Oct - LIVE LDS Data'!$A$3:$AAD$1504,4,FALSE))</f>
        <v>Local Plan Part 1 Review</v>
      </c>
      <c r="E168" s="7559" t="str">
        <f>IF(VLOOKUP($A168,'8 Oct - LIVE LDS Data'!$A$3:$AAD$1504,8,FALSE)=0/1/1900,"",VLOOKUP($A168,'8 Oct - LIVE LDS Data'!$A$3:$AAD$1504,8,FALSE))</f>
        <v>N</v>
      </c>
      <c r="F168" s="7559" t="str">
        <f>IF(VLOOKUP($A168,'8 Oct - LIVE LDS Data'!$A$3:$AAD$1504,9,FALSE)=0/1/1900,"",VLOOKUP($A168,'8 Oct - LIVE LDS Data'!$A$3:$AAD$1504,9,FALSE))</f>
        <v>N</v>
      </c>
      <c r="G168" s="7560">
        <f>IF(VLOOKUP($A168,'8 Oct - LIVE LDS Data'!$A$3:$AAD$1504,10,FALSE)=0/1/1900,"",VLOOKUP($A168,'8 Oct - LIVE LDS Data'!$A$3:$AAD$1504,10,FALSE))</f>
        <v>44018</v>
      </c>
      <c r="H168" s="7314" t="str">
        <f>IF(VLOOKUP($A168,'8 Oct - LIVE LDS Data'!$A$3:$AAD$1504,79,FALSE)=0/1/1900,"",VLOOKUP($A168,'8 Oct - LIVE LDS Data'!$A$3:$AAD$1504,79,FALSE))</f>
        <v>Reg 18 ongoing</v>
      </c>
      <c r="I168" s="7561">
        <f>IF(VLOOKUP($A168,'8 Oct - LIVE LDS Data'!$A$3:$AAD$1504,30,FALSE)=0/1/1900,"",VLOOKUP($A168,'8 Oct - LIVE LDS Data'!$A$3:$AAD$1504,30,FALSE))</f>
        <v>45566</v>
      </c>
      <c r="J168" s="7562">
        <f>IF(VLOOKUP($A168,'8 Oct - LIVE LDS Data'!$A$3:$AAD$1504,33,FALSE)=0/1/1900,"",VLOOKUP($A168,'8 Oct - LIVE LDS Data'!$A$3:$AAD$1504,33,FALSE))</f>
        <v>45717</v>
      </c>
      <c r="K168" s="7562">
        <f>IF(VLOOKUP($A168,'8 Oct - LIVE LDS Data'!$A$3:$AAD$1504,34,FALSE)=0/1/1900,"",VLOOKUP($A168,'8 Oct - LIVE LDS Data'!$A$3:$AAD$1504,34,FALSE))</f>
        <v>45705</v>
      </c>
      <c r="L168" s="7562">
        <f>IF(VLOOKUP($A168,'8 Oct - LIVE LDS Data'!$A$3:$AAD$1504,40,FALSE)=0/1/1900,"",VLOOKUP($A168,'8 Oct - LIVE LDS Data'!$A$3:$AAD$1504,40,FALSE))</f>
        <v>45931</v>
      </c>
      <c r="M168" s="7562" t="str">
        <f>IF(VLOOKUP($A168,'8 Oct - LIVE LDS Data'!$A$3:$AAD$1504,41,FALSE)=0/1/1900,"",VLOOKUP($A168,'8 Oct - LIVE LDS Data'!$A$3:$AAD$1504,41,FALSE))</f>
        <v/>
      </c>
      <c r="N168" s="7562" t="str">
        <f>IF(VLOOKUP($A168,'8 Oct - LIVE LDS Data'!$A$3:$AAD$1504,47,FALSE)=0/1/1900,"",VLOOKUP($A168,'8 Oct - LIVE LDS Data'!$A$3:$AAD$1504,47,FALSE))</f>
        <v/>
      </c>
      <c r="O168" s="7562" t="str">
        <f>IF(VLOOKUP($A168,'8 Oct - LIVE LDS Data'!$A$3:$AAD$1504,48,FALSE)=0/1/1900,"",VLOOKUP($A168,'8 Oct - LIVE LDS Data'!$A$3:$AAD$1504,48,FALSE))</f>
        <v/>
      </c>
      <c r="P168" s="7562" t="str">
        <f>IF(VLOOKUP($A168,'8 Oct - LIVE LDS Data'!$A$3:$AAD$1504,54,FALSE)=0/1/1900,"",VLOOKUP($A168,'8 Oct - LIVE LDS Data'!$A$3:$AAD$1504,54,FALSE))</f>
        <v/>
      </c>
      <c r="Q168" s="7562" t="str">
        <f>IF(VLOOKUP($A168,'8 Oct - LIVE LDS Data'!$A$3:$AAD$1504,55,FALSE)=0/1/1900,"",VLOOKUP($A168,'8 Oct - LIVE LDS Data'!$A$3:$AAD$1504,55,FALSE))</f>
        <v/>
      </c>
      <c r="R168" s="7562">
        <f>IF(VLOOKUP($A168,'8 Oct - LIVE LDS Data'!$A$3:$AAD$1504,60,FALSE)=0/1/1900,"",VLOOKUP($A168,'8 Oct - LIVE LDS Data'!$A$3:$AAD$1504,60,FALSE))</f>
        <v>46082</v>
      </c>
      <c r="S168" s="7562" t="str">
        <f>IF(VLOOKUP($A168,'8 Oct - LIVE LDS Data'!$A$3:$AAD$1504,61,FALSE)=0/1/1900,"",VLOOKUP($A168,'8 Oct - LIVE LDS Data'!$A$3:$AAD$1504,61,FALSE))</f>
        <v/>
      </c>
      <c r="T168" s="7562">
        <f>IF(VLOOKUP($A168,'8 Oct - LIVE LDS Data'!$A$3:$AAD$1504,63,FALSE)=0/1/1900,"",VLOOKUP($A168,'8 Oct - LIVE LDS Data'!$A$3:$AAD$1504,63,FALSE))</f>
        <v>46357</v>
      </c>
      <c r="U168" s="7562" t="str">
        <f>IF(VLOOKUP($A168,'8 Oct - LIVE LDS Data'!$A$3:$AAD$1504,64,FALSE)=0/1/1900,"",VLOOKUP($A168,'8 Oct - LIVE LDS Data'!$A$3:$AAD$1504,64,FALSE))</f>
        <v/>
      </c>
      <c r="V168" s="7562" t="s">
        <v>90</v>
      </c>
      <c r="W168" s="7562" t="s">
        <v>226</v>
      </c>
      <c r="X168" s="7564"/>
      <c r="Y168" s="7562"/>
      <c r="Z168" s="7562"/>
      <c r="AA168" s="7562"/>
      <c r="AB168" s="7562"/>
      <c r="AC168" s="7562"/>
      <c r="AD168" s="7562"/>
      <c r="AE168" s="7562"/>
      <c r="AF168" s="7562"/>
      <c r="AG168" s="7565">
        <f>IF(VLOOKUP($A168,'8 Oct - LIVE LDS Data'!$A$3:$AAD$1504,72,FALSE)=0/1/1900,"",VLOOKUP($A168,'8 Oct - LIVE LDS Data'!$A$3:$AAD$1504,72,FALSE))</f>
        <v>45806</v>
      </c>
      <c r="AH168" s="7565">
        <f>IF(VLOOKUP($A168,'8 Oct - LIVE LDS Data'!$A$3:$AAD$1504,73,FALSE)=0/1/1900,"",VLOOKUP($A168,'8 Oct - LIVE LDS Data'!$A$3:$AAD$1504,73,FALSE))</f>
        <v>45642</v>
      </c>
      <c r="AI168" s="7565" t="str">
        <f>IF(VLOOKUP($A168,'8 Oct - LIVE LDS Data'!$A$3:$AAD$1504,75,FALSE)=0/1/1900,"",VLOOKUP($A168,'8 Oct - LIVE LDS Data'!$A$3:$AAD$1504,75,FALSE))</f>
        <v/>
      </c>
      <c r="AJ168" s="7565">
        <f>IF(VLOOKUP($A168,'8 Oct - LIVE LDS Data'!$A$3:$AAD$1504,76,FALSE)=0/1/1900,"",VLOOKUP($A168,'8 Oct - LIVE LDS Data'!$A$3:$AAD$1504,76,FALSE))</f>
        <v>45687</v>
      </c>
    </row>
    <row r="169" spans="1:36" s="610" customFormat="1" ht="40" customHeight="1" x14ac:dyDescent="0.2">
      <c r="A169" s="7569" t="s">
        <v>2367</v>
      </c>
      <c r="B169" s="7569"/>
      <c r="C169" s="7569" t="s">
        <v>2368</v>
      </c>
      <c r="D169" s="7558" t="str">
        <f>IF(VLOOKUP($A169,'8 Oct - LIVE LDS Data'!$A$3:$AAD$1504,4,FALSE)=0/1/1900,"",VLOOKUP($A169,'8 Oct - LIVE LDS Data'!$A$3:$AAD$1504,4,FALSE))</f>
        <v>Local Plan Review</v>
      </c>
      <c r="E169" s="7559" t="str">
        <f>IF(VLOOKUP($A169,'8 Oct - LIVE LDS Data'!$A$3:$AAD$1504,8,FALSE)=0/1/1900,"",VLOOKUP($A169,'8 Oct - LIVE LDS Data'!$A$3:$AAD$1504,8,FALSE))</f>
        <v/>
      </c>
      <c r="F169" s="7559" t="str">
        <f>IF(VLOOKUP($A169,'8 Oct - LIVE LDS Data'!$A$3:$AAD$1504,9,FALSE)=0/1/1900,"",VLOOKUP($A169,'8 Oct - LIVE LDS Data'!$A$3:$AAD$1504,9,FALSE))</f>
        <v/>
      </c>
      <c r="G169" s="7560">
        <f>IF(VLOOKUP($A169,'8 Oct - LIVE LDS Data'!$A$3:$AAD$1504,10,FALSE)=0/1/1900,"",VLOOKUP($A169,'8 Oct - LIVE LDS Data'!$A$3:$AAD$1504,10,FALSE))</f>
        <v>43706</v>
      </c>
      <c r="H169" s="7314" t="str">
        <f>IF(VLOOKUP($A169,'8 Oct - LIVE LDS Data'!$A$3:$AAD$1504,79,FALSE)=0/1/1900,"",VLOOKUP($A169,'8 Oct - LIVE LDS Data'!$A$3:$AAD$1504,79,FALSE))</f>
        <v>new plan to be prepared under new system</v>
      </c>
      <c r="I169" s="7561">
        <f>IF(VLOOKUP($A169,'8 Oct - LIVE LDS Data'!$A$3:$AAD$1504,30,FALSE)=0/1/1900,"",VLOOKUP($A169,'8 Oct - LIVE LDS Data'!$A$3:$AAD$1504,30,FALSE))</f>
        <v>45474</v>
      </c>
      <c r="J169" s="7562">
        <f>IF(VLOOKUP($A169,'8 Oct - LIVE LDS Data'!$A$3:$AAD$1504,33,FALSE)=0/1/1900,"",VLOOKUP($A169,'8 Oct - LIVE LDS Data'!$A$3:$AAD$1504,33,FALSE))</f>
        <v>45689</v>
      </c>
      <c r="K169" s="7562" t="str">
        <f>IF(VLOOKUP($A169,'8 Oct - LIVE LDS Data'!$A$3:$AAD$1504,34,FALSE)=0/1/1900,"",VLOOKUP($A169,'8 Oct - LIVE LDS Data'!$A$3:$AAD$1504,34,FALSE))</f>
        <v/>
      </c>
      <c r="L169" s="7562">
        <f>IF(VLOOKUP($A169,'8 Oct - LIVE LDS Data'!$A$3:$AAD$1504,40,FALSE)=0/1/1900,"",VLOOKUP($A169,'8 Oct - LIVE LDS Data'!$A$3:$AAD$1504,40,FALSE))</f>
        <v>45962</v>
      </c>
      <c r="M169" s="7562" t="str">
        <f>IF(VLOOKUP($A169,'8 Oct - LIVE LDS Data'!$A$3:$AAD$1504,41,FALSE)=0/1/1900,"",VLOOKUP($A169,'8 Oct - LIVE LDS Data'!$A$3:$AAD$1504,41,FALSE))</f>
        <v/>
      </c>
      <c r="N169" s="7562" t="str">
        <f>IF(VLOOKUP($A169,'8 Oct - LIVE LDS Data'!$A$3:$AAD$1504,47,FALSE)=0/1/1900,"",VLOOKUP($A169,'8 Oct - LIVE LDS Data'!$A$3:$AAD$1504,47,FALSE))</f>
        <v/>
      </c>
      <c r="O169" s="7562" t="str">
        <f>IF(VLOOKUP($A169,'8 Oct - LIVE LDS Data'!$A$3:$AAD$1504,48,FALSE)=0/1/1900,"",VLOOKUP($A169,'8 Oct - LIVE LDS Data'!$A$3:$AAD$1504,48,FALSE))</f>
        <v/>
      </c>
      <c r="P169" s="7562" t="str">
        <f>IF(VLOOKUP($A169,'8 Oct - LIVE LDS Data'!$A$3:$AAD$1504,54,FALSE)=0/1/1900,"",VLOOKUP($A169,'8 Oct - LIVE LDS Data'!$A$3:$AAD$1504,54,FALSE))</f>
        <v/>
      </c>
      <c r="Q169" s="7562" t="str">
        <f>IF(VLOOKUP($A169,'8 Oct - LIVE LDS Data'!$A$3:$AAD$1504,55,FALSE)=0/1/1900,"",VLOOKUP($A169,'8 Oct - LIVE LDS Data'!$A$3:$AAD$1504,55,FALSE))</f>
        <v/>
      </c>
      <c r="R169" s="7562">
        <f>IF(VLOOKUP($A169,'8 Oct - LIVE LDS Data'!$A$3:$AAD$1504,60,FALSE)=0/1/1900,"",VLOOKUP($A169,'8 Oct - LIVE LDS Data'!$A$3:$AAD$1504,60,FALSE))</f>
        <v>46235</v>
      </c>
      <c r="S169" s="7562"/>
      <c r="T169" s="7562">
        <f>IF(VLOOKUP($A169,'8 Oct - LIVE LDS Data'!$A$3:$AAD$1504,63,FALSE)=0/1/1900,"",VLOOKUP($A169,'8 Oct - LIVE LDS Data'!$A$3:$AAD$1504,63,FALSE))</f>
        <v>46419</v>
      </c>
      <c r="U169" s="7562" t="str">
        <f>IF(VLOOKUP($A169,'8 Oct - LIVE LDS Data'!$A$3:$AAD$1504,64,FALSE)=0/1/1900,"",VLOOKUP($A169,'8 Oct - LIVE LDS Data'!$A$3:$AAD$1504,64,FALSE))</f>
        <v/>
      </c>
      <c r="V169" s="7562" t="s">
        <v>3757</v>
      </c>
      <c r="W169" s="7562" t="s">
        <v>226</v>
      </c>
      <c r="X169" s="7564"/>
      <c r="Y169" s="7562"/>
      <c r="Z169" s="7562"/>
      <c r="AA169" s="7562"/>
      <c r="AB169" s="7562"/>
      <c r="AC169" s="7562"/>
      <c r="AD169" s="7562"/>
      <c r="AE169" s="7562"/>
      <c r="AF169" s="7562"/>
      <c r="AG169" s="7565">
        <f>IF(VLOOKUP($A169,'8 Oct - LIVE LDS Data'!$A$3:$AAD$1504,72,FALSE)=0/1/1900,"",VLOOKUP($A169,'8 Oct - LIVE LDS Data'!$A$3:$AAD$1504,72,FALSE))</f>
        <v>45678</v>
      </c>
      <c r="AH169" s="7565">
        <f>IF(VLOOKUP($A169,'8 Oct - LIVE LDS Data'!$A$3:$AAD$1504,73,FALSE)=0/1/1900,"",VLOOKUP($A169,'8 Oct - LIVE LDS Data'!$A$3:$AAD$1504,73,FALSE))</f>
        <v>45594</v>
      </c>
      <c r="AI169" s="7565">
        <f>IF(VLOOKUP($A169,'8 Oct - LIVE LDS Data'!$A$3:$AAD$1504,75,FALSE)=0/1/1900,"",VLOOKUP($A169,'8 Oct - LIVE LDS Data'!$A$3:$AAD$1504,75,FALSE))</f>
        <v>45678</v>
      </c>
      <c r="AJ169" s="7565">
        <f>IF(VLOOKUP($A169,'8 Oct - LIVE LDS Data'!$A$3:$AAD$1504,76,FALSE)=0/1/1900,"",VLOOKUP($A169,'8 Oct - LIVE LDS Data'!$A$3:$AAD$1504,76,FALSE))</f>
        <v>45594</v>
      </c>
    </row>
    <row r="170" spans="1:36" s="610" customFormat="1" ht="40" customHeight="1" x14ac:dyDescent="0.2">
      <c r="A170" s="7569" t="s">
        <v>2380</v>
      </c>
      <c r="B170" s="7569"/>
      <c r="C170" s="7569" t="s">
        <v>2381</v>
      </c>
      <c r="D170" s="7558" t="str">
        <f>IF(VLOOKUP($A170,'8 Oct - LIVE LDS Data'!$A$3:$AAD$1504,4,FALSE)=0/1/1900,"",VLOOKUP($A170,'8 Oct - LIVE LDS Data'!$A$3:$AAD$1504,4,FALSE))</f>
        <v>Newark &amp; Sherwood Local Plan</v>
      </c>
      <c r="E170" s="7559" t="str">
        <f>IF(VLOOKUP($A170,'8 Oct - LIVE LDS Data'!$A$3:$AAD$1504,8,FALSE)=0/1/1900,"",VLOOKUP($A170,'8 Oct - LIVE LDS Data'!$A$3:$AAD$1504,8,FALSE))</f>
        <v>N</v>
      </c>
      <c r="F170" s="7559" t="str">
        <f>IF(VLOOKUP($A170,'8 Oct - LIVE LDS Data'!$A$3:$AAD$1504,9,FALSE)=0/1/1900,"",VLOOKUP($A170,'8 Oct - LIVE LDS Data'!$A$3:$AAD$1504,9,FALSE))</f>
        <v>N</v>
      </c>
      <c r="G170" s="7560">
        <f>IF(VLOOKUP($A170,'8 Oct - LIVE LDS Data'!$A$3:$AAD$1504,10,FALSE)=0/1/1900,"",VLOOKUP($A170,'8 Oct - LIVE LDS Data'!$A$3:$AAD$1504,10,FALSE))</f>
        <v>43531</v>
      </c>
      <c r="H170" s="7314" t="str">
        <f>IF(VLOOKUP($A170,'8 Oct - LIVE LDS Data'!$A$3:$AAD$1504,79,FALSE)=0/1/1900,"",VLOOKUP($A170,'8 Oct - LIVE LDS Data'!$A$3:$AAD$1504,79,FALSE))</f>
        <v>new plan to be prepared under new system</v>
      </c>
      <c r="I170" s="7561">
        <f>IF(VLOOKUP($A170,'8 Oct - LIVE LDS Data'!$A$3:$AAD$1504,30,FALSE)=0/1/1900,"",VLOOKUP($A170,'8 Oct - LIVE LDS Data'!$A$3:$AAD$1504,30,FALSE))</f>
        <v>45627</v>
      </c>
      <c r="J170" s="7562">
        <f>IF(VLOOKUP($A170,'8 Oct - LIVE LDS Data'!$A$3:$AAD$1504,33,FALSE)=0/1/1900,"",VLOOKUP($A170,'8 Oct - LIVE LDS Data'!$A$3:$AAD$1504,33,FALSE))</f>
        <v>46113</v>
      </c>
      <c r="K170" s="7562" t="str">
        <f>IF(VLOOKUP($A170,'8 Oct - LIVE LDS Data'!$A$3:$AAD$1504,34,FALSE)=0/1/1900,"",VLOOKUP($A170,'8 Oct - LIVE LDS Data'!$A$3:$AAD$1504,34,FALSE))</f>
        <v/>
      </c>
      <c r="L170" s="7562" t="str">
        <f>IF(VLOOKUP($A170,'8 Oct - LIVE LDS Data'!$A$3:$AAD$1504,40,FALSE)=0/1/1900,"",VLOOKUP($A170,'8 Oct - LIVE LDS Data'!$A$3:$AAD$1504,40,FALSE))</f>
        <v/>
      </c>
      <c r="M170" s="7562" t="str">
        <f>IF(VLOOKUP($A170,'8 Oct - LIVE LDS Data'!$A$3:$AAD$1504,41,FALSE)=0/1/1900,"",VLOOKUP($A170,'8 Oct - LIVE LDS Data'!$A$3:$AAD$1504,41,FALSE))</f>
        <v/>
      </c>
      <c r="N170" s="7562" t="str">
        <f>IF(VLOOKUP($A170,'8 Oct - LIVE LDS Data'!$A$3:$AAD$1504,47,FALSE)=0/1/1900,"",VLOOKUP($A170,'8 Oct - LIVE LDS Data'!$A$3:$AAD$1504,47,FALSE))</f>
        <v/>
      </c>
      <c r="O170" s="7562" t="str">
        <f>IF(VLOOKUP($A170,'8 Oct - LIVE LDS Data'!$A$3:$AAD$1504,48,FALSE)=0/1/1900,"",VLOOKUP($A170,'8 Oct - LIVE LDS Data'!$A$3:$AAD$1504,48,FALSE))</f>
        <v/>
      </c>
      <c r="P170" s="7562" t="str">
        <f>IF(VLOOKUP($A170,'8 Oct - LIVE LDS Data'!$A$3:$AAD$1504,54,FALSE)=0/1/1900,"",VLOOKUP($A170,'8 Oct - LIVE LDS Data'!$A$3:$AAD$1504,54,FALSE))</f>
        <v/>
      </c>
      <c r="Q170" s="7562" t="str">
        <f>IF(VLOOKUP($A170,'8 Oct - LIVE LDS Data'!$A$3:$AAD$1504,55,FALSE)=0/1/1900,"",VLOOKUP($A170,'8 Oct - LIVE LDS Data'!$A$3:$AAD$1504,55,FALSE))</f>
        <v/>
      </c>
      <c r="R170" s="7562">
        <f>IF(VLOOKUP($A170,'8 Oct - LIVE LDS Data'!$A$3:$AAD$1504,60,FALSE)=0/1/1900,"",VLOOKUP($A170,'8 Oct - LIVE LDS Data'!$A$3:$AAD$1504,60,FALSE))</f>
        <v>46478</v>
      </c>
      <c r="S170" s="7562" t="str">
        <f>IF(VLOOKUP($A170,'8 Oct - LIVE LDS Data'!$A$3:$AAD$1504,61,FALSE)=0/1/1900,"",VLOOKUP($A170,'8 Oct - LIVE LDS Data'!$A$3:$AAD$1504,61,FALSE))</f>
        <v/>
      </c>
      <c r="T170" s="7562">
        <f>IF(VLOOKUP($A170,'8 Oct - LIVE LDS Data'!$A$3:$AAD$1504,63,FALSE)=0/1/1900,"",VLOOKUP($A170,'8 Oct - LIVE LDS Data'!$A$3:$AAD$1504,63,FALSE))</f>
        <v>46722</v>
      </c>
      <c r="U170" s="7562" t="str">
        <f>IF(VLOOKUP($A170,'8 Oct - LIVE LDS Data'!$A$3:$AAD$1504,64,FALSE)=0/1/1900,"",VLOOKUP($A170,'8 Oct - LIVE LDS Data'!$A$3:$AAD$1504,64,FALSE))</f>
        <v/>
      </c>
      <c r="V170" s="7562" t="s">
        <v>3757</v>
      </c>
      <c r="W170" s="7562" t="s">
        <v>226</v>
      </c>
      <c r="X170" s="7564"/>
      <c r="Y170" s="7562"/>
      <c r="Z170" s="7562"/>
      <c r="AA170" s="7562"/>
      <c r="AB170" s="7562"/>
      <c r="AC170" s="7562"/>
      <c r="AD170" s="7562"/>
      <c r="AE170" s="7562"/>
      <c r="AF170" s="7562"/>
      <c r="AG170" s="7565">
        <f>IF(VLOOKUP($A170,'8 Oct - LIVE LDS Data'!$A$3:$AAD$1504,72,FALSE)=0/1/1900,"",VLOOKUP($A170,'8 Oct - LIVE LDS Data'!$A$3:$AAD$1504,72,FALSE))</f>
        <v>45315</v>
      </c>
      <c r="AH170" s="7565">
        <f>IF(VLOOKUP($A170,'8 Oct - LIVE LDS Data'!$A$3:$AAD$1504,73,FALSE)=0/1/1900,"",VLOOKUP($A170,'8 Oct - LIVE LDS Data'!$A$3:$AAD$1504,73,FALSE))</f>
        <v>45806</v>
      </c>
      <c r="AI170" s="7565" t="str">
        <f>IF(VLOOKUP($A170,'8 Oct - LIVE LDS Data'!$A$3:$AAD$1504,75,FALSE)=0/1/1900,"",VLOOKUP($A170,'8 Oct - LIVE LDS Data'!$A$3:$AAD$1504,75,FALSE))</f>
        <v/>
      </c>
      <c r="AJ170" s="7565">
        <f>IF(VLOOKUP($A170,'8 Oct - LIVE LDS Data'!$A$3:$AAD$1504,76,FALSE)=0/1/1900,"",VLOOKUP($A170,'8 Oct - LIVE LDS Data'!$A$3:$AAD$1504,76,FALSE))</f>
        <v>45806</v>
      </c>
    </row>
    <row r="171" spans="1:36" s="610" customFormat="1" ht="40" customHeight="1" x14ac:dyDescent="0.2">
      <c r="A171" s="2856" t="s">
        <v>2396</v>
      </c>
      <c r="B171" s="2856"/>
      <c r="C171" s="2856" t="s">
        <v>4233</v>
      </c>
      <c r="D171" s="7558" t="str">
        <f>IF(VLOOKUP($A171,'8 Oct - LIVE LDS Data'!$A$3:$AAD$1504,4,FALSE)=0/1/1900,"",VLOOKUP($A171,'8 Oct - LIVE LDS Data'!$A$3:$AAD$1504,4,FALSE))</f>
        <v>Local Plan (2020-2040)</v>
      </c>
      <c r="E171" s="7559" t="str">
        <f>IF(VLOOKUP($A171,'8 Oct - LIVE LDS Data'!$A$3:$AAD$1504,8,FALSE)=0/1/1900,"",VLOOKUP($A171,'8 Oct - LIVE LDS Data'!$A$3:$AAD$1504,8,FALSE))</f>
        <v>N</v>
      </c>
      <c r="F171" s="7559" t="str">
        <f>IF(VLOOKUP($A171,'8 Oct - LIVE LDS Data'!$A$3:$AAD$1504,9,FALSE)=0/1/1900,"",VLOOKUP($A171,'8 Oct - LIVE LDS Data'!$A$3:$AAD$1504,9,FALSE))</f>
        <v>N</v>
      </c>
      <c r="G171" s="7560">
        <f>IF(VLOOKUP($A171,'8 Oct - LIVE LDS Data'!$A$3:$AAD$1504,10,FALSE)=0/1/1900,"",VLOOKUP($A171,'8 Oct - LIVE LDS Data'!$A$3:$AAD$1504,10,FALSE))</f>
        <v>40087</v>
      </c>
      <c r="H171" s="7314" t="str">
        <f>IF(VLOOKUP($A171,'8 Oct - LIVE LDS Data'!$A$3:$AAD$1504,79,FALSE)=0/1/1900,"",VLOOKUP($A171,'8 Oct - LIVE LDS Data'!$A$3:$AAD$1504,79,FALSE))</f>
        <v>Submitted
[plus a new plan to be prepared under new system]</v>
      </c>
      <c r="I171" s="7561">
        <f>IF(VLOOKUP($A171,'8 Oct - LIVE LDS Data'!$A$3:$AAD$1504,30,FALSE)=0/1/1900,"",VLOOKUP($A171,'8 Oct - LIVE LDS Data'!$A$3:$AAD$1504,30,FALSE))</f>
        <v>45689</v>
      </c>
      <c r="J171" s="7562">
        <f>IF(VLOOKUP($A171,'8 Oct - LIVE LDS Data'!$A$3:$AAD$1504,33,FALSE)=0/1/1900,"",VLOOKUP($A171,'8 Oct - LIVE LDS Data'!$A$3:$AAD$1504,33,FALSE))</f>
        <v>44470</v>
      </c>
      <c r="K171" s="7562">
        <f>IF(VLOOKUP($A171,'8 Oct - LIVE LDS Data'!$A$3:$AAD$1504,34,FALSE)=0/1/1900,"",VLOOKUP($A171,'8 Oct - LIVE LDS Data'!$A$3:$AAD$1504,34,FALSE))</f>
        <v>44501</v>
      </c>
      <c r="L171" s="7562">
        <f>IF(VLOOKUP($A171,'8 Oct - LIVE LDS Data'!$A$3:$AAD$1504,40,FALSE)=0/1/1900,"",VLOOKUP($A171,'8 Oct - LIVE LDS Data'!$A$3:$AAD$1504,40,FALSE))</f>
        <v>45017</v>
      </c>
      <c r="M171" s="7562">
        <f>IF(VLOOKUP($A171,'8 Oct - LIVE LDS Data'!$A$3:$AAD$1504,41,FALSE)=0/1/1900,"",VLOOKUP($A171,'8 Oct - LIVE LDS Data'!$A$3:$AAD$1504,41,FALSE))</f>
        <v>45096</v>
      </c>
      <c r="N171" s="7562" t="str">
        <f>IF(VLOOKUP($A171,'8 Oct - LIVE LDS Data'!$A$3:$AAD$1504,47,FALSE)=0/1/1900,"",VLOOKUP($A171,'8 Oct - LIVE LDS Data'!$A$3:$AAD$1504,47,FALSE))</f>
        <v/>
      </c>
      <c r="O171" s="7562" t="str">
        <f>IF(VLOOKUP($A171,'8 Oct - LIVE LDS Data'!$A$3:$AAD$1504,48,FALSE)=0/1/1900,"",VLOOKUP($A171,'8 Oct - LIVE LDS Data'!$A$3:$AAD$1504,48,FALSE))</f>
        <v/>
      </c>
      <c r="P171" s="7562" t="str">
        <f>IF(VLOOKUP($A171,'8 Oct - LIVE LDS Data'!$A$3:$AAD$1504,54,FALSE)=0/1/1900,"",VLOOKUP($A171,'8 Oct - LIVE LDS Data'!$A$3:$AAD$1504,54,FALSE))</f>
        <v/>
      </c>
      <c r="Q171" s="7562" t="str">
        <f>IF(VLOOKUP($A171,'8 Oct - LIVE LDS Data'!$A$3:$AAD$1504,55,FALSE)=0/1/1900,"",VLOOKUP($A171,'8 Oct - LIVE LDS Data'!$A$3:$AAD$1504,55,FALSE))</f>
        <v/>
      </c>
      <c r="R171" s="7562">
        <f>IF(VLOOKUP($A171,'8 Oct - LIVE LDS Data'!$A$3:$AAD$1504,60,FALSE)=0/1/1900,"",VLOOKUP($A171,'8 Oct - LIVE LDS Data'!$A$3:$AAD$1504,60,FALSE))</f>
        <v>45505</v>
      </c>
      <c r="S171" s="7562">
        <f>IF(VLOOKUP($A171,'8 Oct - LIVE LDS Data'!$A$3:$AAD$1504,61,FALSE)=0/1/1900,"",VLOOKUP($A171,'8 Oct - LIVE LDS Data'!$A$3:$AAD$1504,61,FALSE))</f>
        <v>45516</v>
      </c>
      <c r="T171" s="7562">
        <f>IF(VLOOKUP($A171,'8 Oct - LIVE LDS Data'!$A$3:$AAD$1504,63,FALSE)=0/1/1900,"",VLOOKUP($A171,'8 Oct - LIVE LDS Data'!$A$3:$AAD$1504,63,FALSE))</f>
        <v>45627</v>
      </c>
      <c r="U171" s="7562">
        <f>IF(VLOOKUP($A171,'8 Oct - LIVE LDS Data'!$A$3:$AAD$1504,64,FALSE)=0/1/1900,"",VLOOKUP($A171,'8 Oct - LIVE LDS Data'!$A$3:$AAD$1504,64,FALSE))</f>
        <v>45646</v>
      </c>
      <c r="V171" s="7562" t="s">
        <v>3757</v>
      </c>
      <c r="W171" s="7562" t="s">
        <v>3757</v>
      </c>
      <c r="X171" s="7564">
        <v>45317</v>
      </c>
      <c r="Y171" s="7562">
        <v>44470</v>
      </c>
      <c r="Z171" s="7562">
        <v>45017</v>
      </c>
      <c r="AA171" s="7562"/>
      <c r="AB171" s="7562"/>
      <c r="AC171" s="7562">
        <v>45505</v>
      </c>
      <c r="AD171" s="7562">
        <v>45597</v>
      </c>
      <c r="AE171" s="7562" t="s">
        <v>8101</v>
      </c>
      <c r="AF171" s="7562"/>
      <c r="AG171" s="7565">
        <f>IF(VLOOKUP($A171,'8 Oct - LIVE LDS Data'!$A$3:$AAD$1504,72,FALSE)=0/1/1900,"",VLOOKUP($A171,'8 Oct - LIVE LDS Data'!$A$3:$AAD$1504,72,FALSE))</f>
        <v>45632</v>
      </c>
      <c r="AH171" s="7565">
        <f>IF(VLOOKUP($A171,'8 Oct - LIVE LDS Data'!$A$3:$AAD$1504,73,FALSE)=0/1/1900,"",VLOOKUP($A171,'8 Oct - LIVE LDS Data'!$A$3:$AAD$1504,73,FALSE))</f>
        <v>45226</v>
      </c>
      <c r="AI171" s="7565">
        <f>IF(VLOOKUP($A171,'8 Oct - LIVE LDS Data'!$A$3:$AAD$1504,75,FALSE)=0/1/1900,"",VLOOKUP($A171,'8 Oct - LIVE LDS Data'!$A$3:$AAD$1504,75,FALSE))</f>
        <v>45632</v>
      </c>
      <c r="AJ171" s="7565">
        <f>IF(VLOOKUP($A171,'8 Oct - LIVE LDS Data'!$A$3:$AAD$1504,76,FALSE)=0/1/1900,"",VLOOKUP($A171,'8 Oct - LIVE LDS Data'!$A$3:$AAD$1504,76,FALSE))</f>
        <v>45415</v>
      </c>
    </row>
    <row r="172" spans="1:36" s="610" customFormat="1" ht="40" customHeight="1" x14ac:dyDescent="0.2">
      <c r="A172" s="2855" t="s">
        <v>2406</v>
      </c>
      <c r="B172" s="2855"/>
      <c r="C172" s="2855" t="s">
        <v>4198</v>
      </c>
      <c r="D172" s="7558" t="str">
        <f>IF(VLOOKUP($A172,'8 Oct - LIVE LDS Data'!$A$3:$AAD$1504,4,FALSE)=0/1/1900,"",VLOOKUP($A172,'8 Oct - LIVE LDS Data'!$A$3:$AAD$1504,4,FALSE))</f>
        <v>The Newcastle Gateshead Local Plan (2025-2045)</v>
      </c>
      <c r="E172" s="7559" t="s">
        <v>89</v>
      </c>
      <c r="F172" s="7559" t="s">
        <v>89</v>
      </c>
      <c r="G172" s="7560">
        <v>42089</v>
      </c>
      <c r="H172" s="7314" t="str">
        <f>IF(VLOOKUP($A172,'8 Oct - LIVE LDS Data'!$A$3:$AAD$1504,79,FALSE)=0/1/1900,"",VLOOKUP($A172,'8 Oct - LIVE LDS Data'!$A$3:$AAD$1504,79,FALSE))</f>
        <v>new plan to be prepared under new system</v>
      </c>
      <c r="I172" s="7561">
        <v>43040</v>
      </c>
      <c r="J172" s="7562" t="s">
        <v>8111</v>
      </c>
      <c r="K172" s="7562" t="s">
        <v>8111</v>
      </c>
      <c r="L172" s="7562" t="s">
        <v>8111</v>
      </c>
      <c r="M172" s="7562" t="s">
        <v>8111</v>
      </c>
      <c r="N172" s="7562" t="s">
        <v>8111</v>
      </c>
      <c r="O172" s="7562" t="s">
        <v>8111</v>
      </c>
      <c r="P172" s="7562" t="s">
        <v>8111</v>
      </c>
      <c r="Q172" s="7562" t="s">
        <v>8111</v>
      </c>
      <c r="R172" s="7562" t="s">
        <v>8111</v>
      </c>
      <c r="S172" s="7562"/>
      <c r="T172" s="7562" t="s">
        <v>8111</v>
      </c>
      <c r="U172" s="7562" t="s">
        <v>8111</v>
      </c>
      <c r="V172" s="7562" t="s">
        <v>3757</v>
      </c>
      <c r="W172" s="7562" t="s">
        <v>226</v>
      </c>
      <c r="X172" s="7564">
        <v>45320</v>
      </c>
      <c r="Y172" s="7562">
        <f>IF(VLOOKUP($A172,'8 Oct - LIVE LDS Data'!$A$3:$AAD$1504,33,FALSE)=0/1/1900,"",VLOOKUP($A172,'8 Oct - LIVE LDS Data'!$A$3:$AAD$1504,33,FALSE))</f>
        <v>45962</v>
      </c>
      <c r="Z172" s="7562">
        <f>IF(VLOOKUP($A172,'8 Oct - LIVE LDS Data'!$A$3:$AAD$1504,40,FALSE)=0/1/1900,"",VLOOKUP($A172,'8 Oct - LIVE LDS Data'!$A$3:$AAD$1504,40,FALSE))</f>
        <v>46204</v>
      </c>
      <c r="AA172" s="7562" t="str">
        <f>IF(VLOOKUP($A172,'8 Oct - LIVE LDS Data'!$A$3:$AAD$1504,47,FALSE)=0/1/1900,"",VLOOKUP($A172,'8 Oct - LIVE LDS Data'!$A$3:$AAD$1504,47,FALSE))</f>
        <v/>
      </c>
      <c r="AB172" s="7562" t="str">
        <f>IF(VLOOKUP($A172,'8 Oct - LIVE LDS Data'!$A$3:$AAD$1504,54,FALSE)=0/1/1900,"",VLOOKUP($A172,'8 Oct - LIVE LDS Data'!$A$3:$AAD$1504,54,FALSE))</f>
        <v/>
      </c>
      <c r="AC172" s="7562">
        <f>IF(VLOOKUP($A172,'8 Oct - LIVE LDS Data'!$A$3:$AAD$1504,60,FALSE)=0/1/1900,"",VLOOKUP($A172,'8 Oct - LIVE LDS Data'!$A$3:$AAD$1504,60,FALSE))</f>
        <v>46478</v>
      </c>
      <c r="AD172" s="7562">
        <f>IF(VLOOKUP($A172,'8 Oct - LIVE LDS Data'!$A$3:$AAD$1504,63,FALSE)=0/1/1900,"",VLOOKUP($A172,'8 Oct - LIVE LDS Data'!$A$3:$AAD$1504,63,FALSE))</f>
        <v>46661</v>
      </c>
      <c r="AE172" s="7562" t="s">
        <v>8123</v>
      </c>
      <c r="AF172" s="7562"/>
      <c r="AG172" s="7565">
        <f>IF(VLOOKUP($A172,'8 Oct - LIVE LDS Data'!$A$3:$AAD$1504,72,FALSE)=0/1/1900,"",VLOOKUP($A172,'8 Oct - LIVE LDS Data'!$A$3:$AAD$1504,72,FALSE))</f>
        <v>45632</v>
      </c>
      <c r="AH172" s="7565">
        <f>IF(VLOOKUP($A172,'8 Oct - LIVE LDS Data'!$A$3:$AAD$1504,73,FALSE)=0/1/1900,"",VLOOKUP($A172,'8 Oct - LIVE LDS Data'!$A$3:$AAD$1504,73,FALSE))</f>
        <v>45756</v>
      </c>
      <c r="AI172" s="7565">
        <f>IF(VLOOKUP($A172,'8 Oct - LIVE LDS Data'!$A$3:$AAD$1504,75,FALSE)=0/1/1900,"",VLOOKUP($A172,'8 Oct - LIVE LDS Data'!$A$3:$AAD$1504,75,FALSE))</f>
        <v>45902</v>
      </c>
      <c r="AJ172" s="7565">
        <f>IF(VLOOKUP($A172,'8 Oct - LIVE LDS Data'!$A$3:$AAD$1504,76,FALSE)=0/1/1900,"",VLOOKUP($A172,'8 Oct - LIVE LDS Data'!$A$3:$AAD$1504,76,FALSE))</f>
        <v>45756</v>
      </c>
    </row>
    <row r="173" spans="1:36" s="610" customFormat="1" ht="40" customHeight="1" x14ac:dyDescent="0.2">
      <c r="A173" s="2855" t="s">
        <v>2410</v>
      </c>
      <c r="B173" s="2855"/>
      <c r="C173" s="2855" t="s">
        <v>2411</v>
      </c>
      <c r="D173" s="7558" t="str">
        <f>IF(VLOOKUP($A173,'8 Oct - LIVE LDS Data'!$A$3:$AAD$1504,4,FALSE)=0/1/1900,"",VLOOKUP($A173,'8 Oct - LIVE LDS Data'!$A$3:$AAD$1504,4,FALSE))</f>
        <v>Newham Local Plan Review</v>
      </c>
      <c r="E173" s="7559" t="str">
        <f>IF(VLOOKUP($A173,'8 Oct - LIVE LDS Data'!$A$3:$AAD$1504,8,FALSE)=0/1/1900,"",VLOOKUP($A173,'8 Oct - LIVE LDS Data'!$A$3:$AAD$1504,8,FALSE))</f>
        <v>N</v>
      </c>
      <c r="F173" s="7559" t="str">
        <f>IF(VLOOKUP($A173,'8 Oct - LIVE LDS Data'!$A$3:$AAD$1504,9,FALSE)=0/1/1900,"",VLOOKUP($A173,'8 Oct - LIVE LDS Data'!$A$3:$AAD$1504,9,FALSE))</f>
        <v>N</v>
      </c>
      <c r="G173" s="7560">
        <f>IF(VLOOKUP($A173,'8 Oct - LIVE LDS Data'!$A$3:$AAD$1504,10,FALSE)=0/1/1900,"",VLOOKUP($A173,'8 Oct - LIVE LDS Data'!$A$3:$AAD$1504,10,FALSE))</f>
        <v>43444</v>
      </c>
      <c r="H173" s="7314" t="str">
        <f>IF(VLOOKUP($A173,'8 Oct - LIVE LDS Data'!$A$3:$AAD$1504,79,FALSE)=0/1/1900,"",VLOOKUP($A173,'8 Oct - LIVE LDS Data'!$A$3:$AAD$1504,79,FALSE))</f>
        <v>Submitted</v>
      </c>
      <c r="I173" s="7561">
        <f>IF(VLOOKUP($A173,'8 Oct - LIVE LDS Data'!$A$3:$AAD$1504,30,FALSE)=0/1/1900,"",VLOOKUP($A173,'8 Oct - LIVE LDS Data'!$A$3:$AAD$1504,30,FALSE))</f>
        <v>45778</v>
      </c>
      <c r="J173" s="7562">
        <f>IF(VLOOKUP($A173,'8 Oct - LIVE LDS Data'!$A$3:$AAD$1504,33,FALSE)=0/1/1900,"",VLOOKUP($A173,'8 Oct - LIVE LDS Data'!$A$3:$AAD$1504,33,FALSE))</f>
        <v>44487</v>
      </c>
      <c r="K173" s="7562">
        <f>IF(VLOOKUP($A173,'8 Oct - LIVE LDS Data'!$A$3:$AAD$1504,34,FALSE)=0/1/1900,"",VLOOKUP($A173,'8 Oct - LIVE LDS Data'!$A$3:$AAD$1504,34,FALSE))</f>
        <v>44487</v>
      </c>
      <c r="L173" s="7562">
        <f>IF(VLOOKUP($A173,'8 Oct - LIVE LDS Data'!$A$3:$AAD$1504,40,FALSE)=0/1/1900,"",VLOOKUP($A173,'8 Oct - LIVE LDS Data'!$A$3:$AAD$1504,40,FALSE))</f>
        <v>44927</v>
      </c>
      <c r="M173" s="7562">
        <f>IF(VLOOKUP($A173,'8 Oct - LIVE LDS Data'!$A$3:$AAD$1504,41,FALSE)=0/1/1900,"",VLOOKUP($A173,'8 Oct - LIVE LDS Data'!$A$3:$AAD$1504,41,FALSE))</f>
        <v>44935</v>
      </c>
      <c r="N173" s="7562" t="str">
        <f>IF(VLOOKUP($A173,'8 Oct - LIVE LDS Data'!$A$3:$AAD$1504,47,FALSE)=0/1/1900,"",VLOOKUP($A173,'8 Oct - LIVE LDS Data'!$A$3:$AAD$1504,47,FALSE))</f>
        <v/>
      </c>
      <c r="O173" s="7562" t="str">
        <f>IF(VLOOKUP($A173,'8 Oct - LIVE LDS Data'!$A$3:$AAD$1504,48,FALSE)=0/1/1900,"",VLOOKUP($A173,'8 Oct - LIVE LDS Data'!$A$3:$AAD$1504,48,FALSE))</f>
        <v/>
      </c>
      <c r="P173" s="7562" t="str">
        <f>IF(VLOOKUP($A173,'8 Oct - LIVE LDS Data'!$A$3:$AAD$1504,54,FALSE)=0/1/1900,"",VLOOKUP($A173,'8 Oct - LIVE LDS Data'!$A$3:$AAD$1504,54,FALSE))</f>
        <v/>
      </c>
      <c r="Q173" s="7562" t="str">
        <f>IF(VLOOKUP($A173,'8 Oct - LIVE LDS Data'!$A$3:$AAD$1504,55,FALSE)=0/1/1900,"",VLOOKUP($A173,'8 Oct - LIVE LDS Data'!$A$3:$AAD$1504,55,FALSE))</f>
        <v/>
      </c>
      <c r="R173" s="7562">
        <f>IF(VLOOKUP($A173,'8 Oct - LIVE LDS Data'!$A$3:$AAD$1504,60,FALSE)=0/1/1900,"",VLOOKUP($A173,'8 Oct - LIVE LDS Data'!$A$3:$AAD$1504,60,FALSE))</f>
        <v>45444</v>
      </c>
      <c r="S173" s="7562">
        <f>IF(VLOOKUP($A173,'8 Oct - LIVE LDS Data'!$A$3:$AAD$1504,61,FALSE)=0/1/1900,"",VLOOKUP($A173,'8 Oct - LIVE LDS Data'!$A$3:$AAD$1504,61,FALSE))</f>
        <v>45492</v>
      </c>
      <c r="T173" s="7562">
        <f>IF(VLOOKUP($A173,'8 Oct - LIVE LDS Data'!$A$3:$AAD$1504,63,FALSE)=0/1/1900,"",VLOOKUP($A173,'8 Oct - LIVE LDS Data'!$A$3:$AAD$1504,63,FALSE))</f>
        <v>45839</v>
      </c>
      <c r="U173" s="7562">
        <f>IF(VLOOKUP($A173,'8 Oct - LIVE LDS Data'!$A$3:$AAD$1504,64,FALSE)=0/1/1900,"",VLOOKUP($A173,'8 Oct - LIVE LDS Data'!$A$3:$AAD$1504,64,FALSE))</f>
        <v>45856</v>
      </c>
      <c r="V173" s="7562" t="s">
        <v>3757</v>
      </c>
      <c r="W173" s="7562" t="s">
        <v>3757</v>
      </c>
      <c r="X173" s="7564"/>
      <c r="Y173" s="7562"/>
      <c r="Z173" s="7562"/>
      <c r="AA173" s="7562"/>
      <c r="AB173" s="7562"/>
      <c r="AC173" s="7562"/>
      <c r="AD173" s="7562"/>
      <c r="AE173" s="7562"/>
      <c r="AF173" s="7562"/>
      <c r="AG173" s="7565">
        <f>IF(VLOOKUP($A173,'8 Oct - LIVE LDS Data'!$A$3:$AAD$1504,72,FALSE)=0/1/1900,"",VLOOKUP($A173,'8 Oct - LIVE LDS Data'!$A$3:$AAD$1504,72,FALSE))</f>
        <v>45399</v>
      </c>
      <c r="AH173" s="7565">
        <f>IF(VLOOKUP($A173,'8 Oct - LIVE LDS Data'!$A$3:$AAD$1504,73,FALSE)=0/1/1900,"",VLOOKUP($A173,'8 Oct - LIVE LDS Data'!$A$3:$AAD$1504,73,FALSE))</f>
        <v>45806</v>
      </c>
      <c r="AI173" s="7565">
        <f>IF(VLOOKUP($A173,'8 Oct - LIVE LDS Data'!$A$3:$AAD$1504,75,FALSE)=0/1/1900,"",VLOOKUP($A173,'8 Oct - LIVE LDS Data'!$A$3:$AAD$1504,75,FALSE))</f>
        <v>45440</v>
      </c>
      <c r="AJ173" s="7565">
        <f>IF(VLOOKUP($A173,'8 Oct - LIVE LDS Data'!$A$3:$AAD$1504,76,FALSE)=0/1/1900,"",VLOOKUP($A173,'8 Oct - LIVE LDS Data'!$A$3:$AAD$1504,76,FALSE))</f>
        <v>45806</v>
      </c>
    </row>
    <row r="174" spans="1:36" s="610" customFormat="1" ht="40" customHeight="1" x14ac:dyDescent="0.2">
      <c r="A174" s="2855" t="s">
        <v>2419</v>
      </c>
      <c r="B174" s="2855"/>
      <c r="C174" s="2855" t="s">
        <v>2420</v>
      </c>
      <c r="D174" s="7558" t="str">
        <f>IF(VLOOKUP($A174,'8 Oct - LIVE LDS Data'!$A$3:$AAD$1504,4,FALSE)=0/1/1900,"",VLOOKUP($A174,'8 Oct - LIVE LDS Data'!$A$3:$AAD$1504,4,FALSE))</f>
        <v>North Devon and Torridge Local Plan 2011-2031 Review</v>
      </c>
      <c r="E174" s="7559" t="str">
        <f>IF(VLOOKUP($A174,'8 Oct - LIVE LDS Data'!$A$3:$AAD$1504,8,FALSE)=0/1/1900,"",VLOOKUP($A174,'8 Oct - LIVE LDS Data'!$A$3:$AAD$1504,8,FALSE))</f>
        <v>N</v>
      </c>
      <c r="F174" s="7559" t="str">
        <f>IF(VLOOKUP($A174,'8 Oct - LIVE LDS Data'!$A$3:$AAD$1504,9,FALSE)=0/1/1900,"",VLOOKUP($A174,'8 Oct - LIVE LDS Data'!$A$3:$AAD$1504,9,FALSE))</f>
        <v>Y</v>
      </c>
      <c r="G174" s="7560">
        <f>IF(VLOOKUP($A174,'8 Oct - LIVE LDS Data'!$A$3:$AAD$1504,10,FALSE)=0/1/1900,"",VLOOKUP($A174,'8 Oct - LIVE LDS Data'!$A$3:$AAD$1504,10,FALSE))</f>
        <v>43402</v>
      </c>
      <c r="H174" s="7314" t="str">
        <f>IF(VLOOKUP($A174,'8 Oct - LIVE LDS Data'!$A$3:$AAD$1504,79,FALSE)=0/1/1900,"",VLOOKUP($A174,'8 Oct - LIVE LDS Data'!$A$3:$AAD$1504,79,FALSE))</f>
        <v>new plan to be prepared under new system</v>
      </c>
      <c r="I174" s="7561">
        <f>IF(VLOOKUP($A174,'8 Oct - LIVE LDS Data'!$A$3:$AAD$1504,30,FALSE)=0/1/1900,"",VLOOKUP($A174,'8 Oct - LIVE LDS Data'!$A$3:$AAD$1504,30,FALSE))</f>
        <v>45717</v>
      </c>
      <c r="J174" s="7562">
        <f>IF(VLOOKUP($A174,'8 Oct - LIVE LDS Data'!$A$3:$AAD$1504,33,FALSE)=0/1/1900,"",VLOOKUP($A174,'8 Oct - LIVE LDS Data'!$A$3:$AAD$1504,33,FALSE))</f>
        <v>46054</v>
      </c>
      <c r="K174" s="7562" t="str">
        <f>IF(VLOOKUP($A174,'8 Oct - LIVE LDS Data'!$A$3:$AAD$1504,34,FALSE)=0/1/1900,"",VLOOKUP($A174,'8 Oct - LIVE LDS Data'!$A$3:$AAD$1504,34,FALSE))</f>
        <v/>
      </c>
      <c r="L174" s="7562" t="str">
        <f>IF(VLOOKUP($A174,'8 Oct - LIVE LDS Data'!$A$3:$AAD$1504,40,FALSE)=0/1/1900,"",VLOOKUP($A174,'8 Oct - LIVE LDS Data'!$A$3:$AAD$1504,40,FALSE))</f>
        <v/>
      </c>
      <c r="M174" s="7562" t="str">
        <f>IF(VLOOKUP($A174,'8 Oct - LIVE LDS Data'!$A$3:$AAD$1504,41,FALSE)=0/1/1900,"",VLOOKUP($A174,'8 Oct - LIVE LDS Data'!$A$3:$AAD$1504,41,FALSE))</f>
        <v/>
      </c>
      <c r="N174" s="7562" t="str">
        <f>IF(VLOOKUP($A174,'8 Oct - LIVE LDS Data'!$A$3:$AAD$1504,47,FALSE)=0/1/1900,"",VLOOKUP($A174,'8 Oct - LIVE LDS Data'!$A$3:$AAD$1504,47,FALSE))</f>
        <v/>
      </c>
      <c r="O174" s="7562" t="str">
        <f>IF(VLOOKUP($A174,'8 Oct - LIVE LDS Data'!$A$3:$AAD$1504,48,FALSE)=0/1/1900,"",VLOOKUP($A174,'8 Oct - LIVE LDS Data'!$A$3:$AAD$1504,48,FALSE))</f>
        <v/>
      </c>
      <c r="P174" s="7562" t="str">
        <f>IF(VLOOKUP($A174,'8 Oct - LIVE LDS Data'!$A$3:$AAD$1504,54,FALSE)=0/1/1900,"",VLOOKUP($A174,'8 Oct - LIVE LDS Data'!$A$3:$AAD$1504,54,FALSE))</f>
        <v/>
      </c>
      <c r="Q174" s="7562" t="str">
        <f>IF(VLOOKUP($A174,'8 Oct - LIVE LDS Data'!$A$3:$AAD$1504,55,FALSE)=0/1/1900,"",VLOOKUP($A174,'8 Oct - LIVE LDS Data'!$A$3:$AAD$1504,55,FALSE))</f>
        <v/>
      </c>
      <c r="R174" s="7562">
        <f>IF(VLOOKUP($A174,'8 Oct - LIVE LDS Data'!$A$3:$AAD$1504,60,FALSE)=0/1/1900,"",VLOOKUP($A174,'8 Oct - LIVE LDS Data'!$A$3:$AAD$1504,60,FALSE))</f>
        <v>46722</v>
      </c>
      <c r="S174" s="7562" t="str">
        <f>IF(VLOOKUP($A174,'8 Oct - LIVE LDS Data'!$A$3:$AAD$1504,61,FALSE)=0/1/1900,"",VLOOKUP($A174,'8 Oct - LIVE LDS Data'!$A$3:$AAD$1504,61,FALSE))</f>
        <v/>
      </c>
      <c r="T174" s="7562">
        <f>IF(VLOOKUP($A174,'8 Oct - LIVE LDS Data'!$A$3:$AAD$1504,63,FALSE)=0/1/1900,"",VLOOKUP($A174,'8 Oct - LIVE LDS Data'!$A$3:$AAD$1504,63,FALSE))</f>
        <v>46753</v>
      </c>
      <c r="U174" s="7562" t="str">
        <f>IF(VLOOKUP($A174,'8 Oct - LIVE LDS Data'!$A$3:$AAD$1504,64,FALSE)=0/1/1900,"",VLOOKUP($A174,'8 Oct - LIVE LDS Data'!$A$3:$AAD$1504,64,FALSE))</f>
        <v/>
      </c>
      <c r="V174" s="7562" t="s">
        <v>3757</v>
      </c>
      <c r="W174" s="7562" t="s">
        <v>90</v>
      </c>
      <c r="X174" s="7564"/>
      <c r="Y174" s="7562"/>
      <c r="Z174" s="7562"/>
      <c r="AA174" s="7562"/>
      <c r="AB174" s="7562"/>
      <c r="AC174" s="7562"/>
      <c r="AD174" s="7562"/>
      <c r="AE174" s="7562"/>
      <c r="AF174" s="7562"/>
      <c r="AG174" s="7565">
        <f>IF(VLOOKUP($A174,'8 Oct - LIVE LDS Data'!$A$3:$AAD$1504,72,FALSE)=0/1/1900,"",VLOOKUP($A174,'8 Oct - LIVE LDS Data'!$A$3:$AAD$1504,72,FALSE))</f>
        <v>45320</v>
      </c>
      <c r="AH174" s="7565">
        <f>IF(VLOOKUP($A174,'8 Oct - LIVE LDS Data'!$A$3:$AAD$1504,73,FALSE)=0/1/1900,"",VLOOKUP($A174,'8 Oct - LIVE LDS Data'!$A$3:$AAD$1504,73,FALSE))</f>
        <v>45806</v>
      </c>
      <c r="AI174" s="7565">
        <f>IF(VLOOKUP($A174,'8 Oct - LIVE LDS Data'!$A$3:$AAD$1504,75,FALSE)=0/1/1900,"",VLOOKUP($A174,'8 Oct - LIVE LDS Data'!$A$3:$AAD$1504,75,FALSE))</f>
        <v>44270</v>
      </c>
      <c r="AJ174" s="7565">
        <f>IF(VLOOKUP($A174,'8 Oct - LIVE LDS Data'!$A$3:$AAD$1504,76,FALSE)=0/1/1900,"",VLOOKUP($A174,'8 Oct - LIVE LDS Data'!$A$3:$AAD$1504,76,FALSE))</f>
        <v>45806</v>
      </c>
    </row>
    <row r="175" spans="1:36" s="610" customFormat="1" ht="40" customHeight="1" x14ac:dyDescent="0.2">
      <c r="A175" s="7566" t="s">
        <v>2434</v>
      </c>
      <c r="B175" s="7566"/>
      <c r="C175" s="7566" t="s">
        <v>2435</v>
      </c>
      <c r="D175" s="7558" t="str">
        <f>IF(VLOOKUP($A175,'8 Oct - LIVE LDS Data'!$A$3:$AAD$1504,4,FALSE)=0/1/1900,"",VLOOKUP($A175,'8 Oct - LIVE LDS Data'!$A$3:$AAD$1504,4,FALSE))</f>
        <v>North East Derbyshire Local Plan</v>
      </c>
      <c r="E175" s="7559" t="str">
        <f>IF(VLOOKUP($A175,'8 Oct - LIVE LDS Data'!$A$3:$AAD$1504,8,FALSE)=0/1/1900,"",VLOOKUP($A175,'8 Oct - LIVE LDS Data'!$A$3:$AAD$1504,8,FALSE))</f>
        <v>N</v>
      </c>
      <c r="F175" s="7559" t="str">
        <f>IF(VLOOKUP($A175,'8 Oct - LIVE LDS Data'!$A$3:$AAD$1504,9,FALSE)=0/1/1900,"",VLOOKUP($A175,'8 Oct - LIVE LDS Data'!$A$3:$AAD$1504,9,FALSE))</f>
        <v>N</v>
      </c>
      <c r="G175" s="7560">
        <f>IF(VLOOKUP($A175,'8 Oct - LIVE LDS Data'!$A$3:$AAD$1504,10,FALSE)=0/1/1900,"",VLOOKUP($A175,'8 Oct - LIVE LDS Data'!$A$3:$AAD$1504,10,FALSE))</f>
        <v>44529</v>
      </c>
      <c r="H175" s="7314" t="str">
        <f>IF(VLOOKUP($A175,'8 Oct - LIVE LDS Data'!$A$3:$AAD$1504,79,FALSE)=0/1/1900,"",VLOOKUP($A175,'8 Oct - LIVE LDS Data'!$A$3:$AAD$1504,79,FALSE))</f>
        <v>Reg 18 yet to start</v>
      </c>
      <c r="I175" s="7561">
        <f>IF(VLOOKUP($A175,'8 Oct - LIVE LDS Data'!$A$3:$AAD$1504,30,FALSE)=0/1/1900,"",VLOOKUP($A175,'8 Oct - LIVE LDS Data'!$A$3:$AAD$1504,30,FALSE))</f>
        <v>45597</v>
      </c>
      <c r="J175" s="7562">
        <f>IF(VLOOKUP($A175,'8 Oct - LIVE LDS Data'!$A$3:$AAD$1504,33,FALSE)=0/1/1900,"",VLOOKUP($A175,'8 Oct - LIVE LDS Data'!$A$3:$AAD$1504,33,FALSE))</f>
        <v>45809</v>
      </c>
      <c r="K175" s="7562" t="str">
        <f>IF(VLOOKUP($A175,'8 Oct - LIVE LDS Data'!$A$3:$AAD$1504,34,FALSE)=0/1/1900,"",VLOOKUP($A175,'8 Oct - LIVE LDS Data'!$A$3:$AAD$1504,34,FALSE))</f>
        <v/>
      </c>
      <c r="L175" s="7562" t="str">
        <f>IF(VLOOKUP($A175,'8 Oct - LIVE LDS Data'!$A$3:$AAD$1504,40,FALSE)=0/1/1900,"",VLOOKUP($A175,'8 Oct - LIVE LDS Data'!$A$3:$AAD$1504,40,FALSE))</f>
        <v/>
      </c>
      <c r="M175" s="7562" t="str">
        <f>IF(VLOOKUP($A175,'8 Oct - LIVE LDS Data'!$A$3:$AAD$1504,41,FALSE)=0/1/1900,"",VLOOKUP($A175,'8 Oct - LIVE LDS Data'!$A$3:$AAD$1504,41,FALSE))</f>
        <v/>
      </c>
      <c r="N175" s="7562" t="str">
        <f>IF(VLOOKUP($A175,'8 Oct - LIVE LDS Data'!$A$3:$AAD$1504,47,FALSE)=0/1/1900,"",VLOOKUP($A175,'8 Oct - LIVE LDS Data'!$A$3:$AAD$1504,47,FALSE))</f>
        <v/>
      </c>
      <c r="O175" s="7562" t="str">
        <f>IF(VLOOKUP($A175,'8 Oct - LIVE LDS Data'!$A$3:$AAD$1504,48,FALSE)=0/1/1900,"",VLOOKUP($A175,'8 Oct - LIVE LDS Data'!$A$3:$AAD$1504,48,FALSE))</f>
        <v/>
      </c>
      <c r="P175" s="7562" t="str">
        <f>IF(VLOOKUP($A175,'8 Oct - LIVE LDS Data'!$A$3:$AAD$1504,54,FALSE)=0/1/1900,"",VLOOKUP($A175,'8 Oct - LIVE LDS Data'!$A$3:$AAD$1504,54,FALSE))</f>
        <v/>
      </c>
      <c r="Q175" s="7562" t="str">
        <f>IF(VLOOKUP($A175,'8 Oct - LIVE LDS Data'!$A$3:$AAD$1504,55,FALSE)=0/1/1900,"",VLOOKUP($A175,'8 Oct - LIVE LDS Data'!$A$3:$AAD$1504,55,FALSE))</f>
        <v/>
      </c>
      <c r="R175" s="7562">
        <f>IF(VLOOKUP($A175,'8 Oct - LIVE LDS Data'!$A$3:$AAD$1504,60,FALSE)=0/1/1900,"",VLOOKUP($A175,'8 Oct - LIVE LDS Data'!$A$3:$AAD$1504,60,FALSE))</f>
        <v>46174</v>
      </c>
      <c r="S175" s="7562" t="str">
        <f>IF(VLOOKUP($A175,'8 Oct - LIVE LDS Data'!$A$3:$AAD$1504,61,FALSE)=0/1/1900,"",VLOOKUP($A175,'8 Oct - LIVE LDS Data'!$A$3:$AAD$1504,61,FALSE))</f>
        <v/>
      </c>
      <c r="T175" s="7562">
        <f>IF(VLOOKUP($A175,'8 Oct - LIVE LDS Data'!$A$3:$AAD$1504,63,FALSE)=0/1/1900,"",VLOOKUP($A175,'8 Oct - LIVE LDS Data'!$A$3:$AAD$1504,63,FALSE))</f>
        <v>46327</v>
      </c>
      <c r="U175" s="7562" t="str">
        <f>IF(VLOOKUP($A175,'8 Oct - LIVE LDS Data'!$A$3:$AAD$1504,64,FALSE)=0/1/1900,"",VLOOKUP($A175,'8 Oct - LIVE LDS Data'!$A$3:$AAD$1504,64,FALSE))</f>
        <v/>
      </c>
      <c r="V175" s="7562" t="s">
        <v>90</v>
      </c>
      <c r="W175" s="7562" t="s">
        <v>226</v>
      </c>
      <c r="X175" s="7564"/>
      <c r="Y175" s="7562"/>
      <c r="Z175" s="7562"/>
      <c r="AA175" s="7562"/>
      <c r="AB175" s="7562"/>
      <c r="AC175" s="7562"/>
      <c r="AD175" s="7562"/>
      <c r="AE175" s="7562"/>
      <c r="AF175" s="7562"/>
      <c r="AG175" s="7565">
        <f>IF(VLOOKUP($A175,'8 Oct - LIVE LDS Data'!$A$3:$AAD$1504,72,FALSE)=0/1/1900,"",VLOOKUP($A175,'8 Oct - LIVE LDS Data'!$A$3:$AAD$1504,72,FALSE))</f>
        <v>45315</v>
      </c>
      <c r="AH175" s="7565">
        <f>IF(VLOOKUP($A175,'8 Oct - LIVE LDS Data'!$A$3:$AAD$1504,73,FALSE)=0/1/1900,"",VLOOKUP($A175,'8 Oct - LIVE LDS Data'!$A$3:$AAD$1504,73,FALSE))</f>
        <v>45678</v>
      </c>
      <c r="AI175" s="7565" t="str">
        <f>IF(VLOOKUP($A175,'8 Oct - LIVE LDS Data'!$A$3:$AAD$1504,75,FALSE)=0/1/1900,"",VLOOKUP($A175,'8 Oct - LIVE LDS Data'!$A$3:$AAD$1504,75,FALSE))</f>
        <v/>
      </c>
      <c r="AJ175" s="7565">
        <f>IF(VLOOKUP($A175,'8 Oct - LIVE LDS Data'!$A$3:$AAD$1504,76,FALSE)=0/1/1900,"",VLOOKUP($A175,'8 Oct - LIVE LDS Data'!$A$3:$AAD$1504,76,FALSE))</f>
        <v>45678</v>
      </c>
    </row>
    <row r="176" spans="1:36" s="610" customFormat="1" ht="40" customHeight="1" x14ac:dyDescent="0.2">
      <c r="A176" s="2855" t="s">
        <v>2445</v>
      </c>
      <c r="B176" s="2855"/>
      <c r="C176" s="2856" t="s">
        <v>2446</v>
      </c>
      <c r="D176" s="7558" t="str">
        <f>IF(VLOOKUP($A176,'8 Oct - LIVE LDS Data'!$A$3:$AAD$1504,4,FALSE)=0/1/1900,"",VLOOKUP($A176,'8 Oct - LIVE LDS Data'!$A$3:$AAD$1504,4,FALSE))</f>
        <v>North East Lincolnshire Local Plan 2022-2042</v>
      </c>
      <c r="E176" s="7559" t="str">
        <f>IF(VLOOKUP($A176,'8 Oct - LIVE LDS Data'!$A$3:$AAD$1504,8,FALSE)=0/1/1900,"",VLOOKUP($A176,'8 Oct - LIVE LDS Data'!$A$3:$AAD$1504,8,FALSE))</f>
        <v>N</v>
      </c>
      <c r="F176" s="7559" t="str">
        <f>IF(VLOOKUP($A176,'8 Oct - LIVE LDS Data'!$A$3:$AAD$1504,9,FALSE)=0/1/1900,"",VLOOKUP($A176,'8 Oct - LIVE LDS Data'!$A$3:$AAD$1504,9,FALSE))</f>
        <v>N</v>
      </c>
      <c r="G176" s="7560">
        <f>IF(VLOOKUP($A176,'8 Oct - LIVE LDS Data'!$A$3:$AAD$1504,10,FALSE)=0/1/1900,"",VLOOKUP($A176,'8 Oct - LIVE LDS Data'!$A$3:$AAD$1504,10,FALSE))</f>
        <v>43181</v>
      </c>
      <c r="H176" s="7314" t="str">
        <f>IF(VLOOKUP($A176,'8 Oct - LIVE LDS Data'!$A$3:$AAD$1504,79,FALSE)=0/1/1900,"",VLOOKUP($A176,'8 Oct - LIVE LDS Data'!$A$3:$AAD$1504,79,FALSE))</f>
        <v>Reg 18 ongoing</v>
      </c>
      <c r="I176" s="7561">
        <f>IF(VLOOKUP($A176,'8 Oct - LIVE LDS Data'!$A$3:$AAD$1504,30,FALSE)=0/1/1900,"",VLOOKUP($A176,'8 Oct - LIVE LDS Data'!$A$3:$AAD$1504,30,FALSE))</f>
        <v>45717</v>
      </c>
      <c r="J176" s="7562">
        <f>IF(VLOOKUP($A176,'8 Oct - LIVE LDS Data'!$A$3:$AAD$1504,33,FALSE)=0/1/1900,"",VLOOKUP($A176,'8 Oct - LIVE LDS Data'!$A$3:$AAD$1504,33,FALSE))</f>
        <v>45200</v>
      </c>
      <c r="K176" s="7562">
        <f>IF(VLOOKUP($A176,'8 Oct - LIVE LDS Data'!$A$3:$AAD$1504,34,FALSE)=0/1/1900,"",VLOOKUP($A176,'8 Oct - LIVE LDS Data'!$A$3:$AAD$1504,34,FALSE))</f>
        <v>45306</v>
      </c>
      <c r="L176" s="7562">
        <f>IF(VLOOKUP($A176,'8 Oct - LIVE LDS Data'!$A$3:$AAD$1504,40,FALSE)=0/1/1900,"",VLOOKUP($A176,'8 Oct - LIVE LDS Data'!$A$3:$AAD$1504,40,FALSE))</f>
        <v>45931</v>
      </c>
      <c r="M176" s="7562" t="str">
        <f>IF(VLOOKUP($A176,'8 Oct - LIVE LDS Data'!$A$3:$AAD$1504,41,FALSE)=0/1/1900,"",VLOOKUP($A176,'8 Oct - LIVE LDS Data'!$A$3:$AAD$1504,41,FALSE))</f>
        <v/>
      </c>
      <c r="N176" s="7562" t="str">
        <f>IF(VLOOKUP($A176,'8 Oct - LIVE LDS Data'!$A$3:$AAD$1504,47,FALSE)=0/1/1900,"",VLOOKUP($A176,'8 Oct - LIVE LDS Data'!$A$3:$AAD$1504,47,FALSE))</f>
        <v/>
      </c>
      <c r="O176" s="7562" t="str">
        <f>IF(VLOOKUP($A176,'8 Oct - LIVE LDS Data'!$A$3:$AAD$1504,48,FALSE)=0/1/1900,"",VLOOKUP($A176,'8 Oct - LIVE LDS Data'!$A$3:$AAD$1504,48,FALSE))</f>
        <v/>
      </c>
      <c r="P176" s="7562" t="str">
        <f>IF(VLOOKUP($A176,'8 Oct - LIVE LDS Data'!$A$3:$AAD$1504,54,FALSE)=0/1/1900,"",VLOOKUP($A176,'8 Oct - LIVE LDS Data'!$A$3:$AAD$1504,54,FALSE))</f>
        <v/>
      </c>
      <c r="Q176" s="7562" t="str">
        <f>IF(VLOOKUP($A176,'8 Oct - LIVE LDS Data'!$A$3:$AAD$1504,55,FALSE)=0/1/1900,"",VLOOKUP($A176,'8 Oct - LIVE LDS Data'!$A$3:$AAD$1504,55,FALSE))</f>
        <v/>
      </c>
      <c r="R176" s="7562">
        <f>IF(VLOOKUP($A176,'8 Oct - LIVE LDS Data'!$A$3:$AAD$1504,60,FALSE)=0/1/1900,"",VLOOKUP($A176,'8 Oct - LIVE LDS Data'!$A$3:$AAD$1504,60,FALSE))</f>
        <v>46204</v>
      </c>
      <c r="S176" s="7562" t="str">
        <f>IF(VLOOKUP($A176,'8 Oct - LIVE LDS Data'!$A$3:$AAD$1504,61,FALSE)=0/1/1900,"",VLOOKUP($A176,'8 Oct - LIVE LDS Data'!$A$3:$AAD$1504,61,FALSE))</f>
        <v/>
      </c>
      <c r="T176" s="7562">
        <f>IF(VLOOKUP($A176,'8 Oct - LIVE LDS Data'!$A$3:$AAD$1504,63,FALSE)=0/1/1900,"",VLOOKUP($A176,'8 Oct - LIVE LDS Data'!$A$3:$AAD$1504,63,FALSE))</f>
        <v>46357</v>
      </c>
      <c r="U176" s="7562" t="str">
        <f>IF(VLOOKUP($A176,'8 Oct - LIVE LDS Data'!$A$3:$AAD$1504,64,FALSE)=0/1/1900,"",VLOOKUP($A176,'8 Oct - LIVE LDS Data'!$A$3:$AAD$1504,64,FALSE))</f>
        <v/>
      </c>
      <c r="V176" s="7562" t="s">
        <v>3757</v>
      </c>
      <c r="W176" s="7562" t="s">
        <v>3757</v>
      </c>
      <c r="X176" s="7564"/>
      <c r="Y176" s="7562"/>
      <c r="Z176" s="7562"/>
      <c r="AA176" s="7562"/>
      <c r="AB176" s="7562"/>
      <c r="AC176" s="7562"/>
      <c r="AD176" s="7562"/>
      <c r="AE176" s="7562"/>
      <c r="AF176" s="7562"/>
      <c r="AG176" s="7565">
        <f>IF(VLOOKUP($A176,'8 Oct - LIVE LDS Data'!$A$3:$AAD$1504,72,FALSE)=0/1/1900,"",VLOOKUP($A176,'8 Oct - LIVE LDS Data'!$A$3:$AAD$1504,72,FALSE))</f>
        <v>45273</v>
      </c>
      <c r="AH176" s="7565">
        <f>IF(VLOOKUP($A176,'8 Oct - LIVE LDS Data'!$A$3:$AAD$1504,73,FALSE)=0/1/1900,"",VLOOKUP($A176,'8 Oct - LIVE LDS Data'!$A$3:$AAD$1504,73,FALSE))</f>
        <v>45805</v>
      </c>
      <c r="AI176" s="7565">
        <f>IF(VLOOKUP($A176,'8 Oct - LIVE LDS Data'!$A$3:$AAD$1504,75,FALSE)=0/1/1900,"",VLOOKUP($A176,'8 Oct - LIVE LDS Data'!$A$3:$AAD$1504,75,FALSE))</f>
        <v>45559</v>
      </c>
      <c r="AJ176" s="7565">
        <f>IF(VLOOKUP($A176,'8 Oct - LIVE LDS Data'!$A$3:$AAD$1504,76,FALSE)=0/1/1900,"",VLOOKUP($A176,'8 Oct - LIVE LDS Data'!$A$3:$AAD$1504,76,FALSE))</f>
        <v>45805</v>
      </c>
    </row>
    <row r="177" spans="1:36" s="610" customFormat="1" ht="40" customHeight="1" x14ac:dyDescent="0.2">
      <c r="A177" s="7566" t="s">
        <v>2456</v>
      </c>
      <c r="B177" s="7566"/>
      <c r="C177" s="7566" t="s">
        <v>2457</v>
      </c>
      <c r="D177" s="7558" t="str">
        <f>IF(VLOOKUP($A177,'8 Oct - LIVE LDS Data'!$A$3:$AAD$1504,4,FALSE)=0/1/1900,"",VLOOKUP($A177,'8 Oct - LIVE LDS Data'!$A$3:$AAD$1504,4,FALSE))</f>
        <v>The North Herts Local Plan Update</v>
      </c>
      <c r="E177" s="7559" t="str">
        <f>IF(VLOOKUP($A177,'8 Oct - LIVE LDS Data'!$A$3:$AAD$1504,8,FALSE)=0/1/1900,"",VLOOKUP($A177,'8 Oct - LIVE LDS Data'!$A$3:$AAD$1504,8,FALSE))</f>
        <v>N</v>
      </c>
      <c r="F177" s="7559" t="str">
        <f>IF(VLOOKUP($A177,'8 Oct - LIVE LDS Data'!$A$3:$AAD$1504,9,FALSE)=0/1/1900,"",VLOOKUP($A177,'8 Oct - LIVE LDS Data'!$A$3:$AAD$1504,9,FALSE))</f>
        <v>N</v>
      </c>
      <c r="G177" s="7560">
        <f>IF(VLOOKUP($A177,'8 Oct - LIVE LDS Data'!$A$3:$AAD$1504,10,FALSE)=0/1/1900,"",VLOOKUP($A177,'8 Oct - LIVE LDS Data'!$A$3:$AAD$1504,10,FALSE))</f>
        <v>44873</v>
      </c>
      <c r="H177" s="7314" t="str">
        <f>IF(VLOOKUP($A177,'8 Oct - LIVE LDS Data'!$A$3:$AAD$1504,79,FALSE)=0/1/1900,"",VLOOKUP($A177,'8 Oct - LIVE LDS Data'!$A$3:$AAD$1504,79,FALSE))</f>
        <v>new plan to be prepared under new system</v>
      </c>
      <c r="I177" s="7561">
        <f>IF(VLOOKUP($A177,'8 Oct - LIVE LDS Data'!$A$3:$AAD$1504,30,FALSE)=0/1/1900,"",VLOOKUP($A177,'8 Oct - LIVE LDS Data'!$A$3:$AAD$1504,30,FALSE))</f>
        <v>45597</v>
      </c>
      <c r="J177" s="7562">
        <f>IF(VLOOKUP($A177,'8 Oct - LIVE LDS Data'!$A$3:$AAD$1504,33,FALSE)=0/1/1900,"",VLOOKUP($A177,'8 Oct - LIVE LDS Data'!$A$3:$AAD$1504,33,FALSE))</f>
        <v>45931</v>
      </c>
      <c r="K177" s="7562" t="str">
        <f>IF(VLOOKUP($A177,'8 Oct - LIVE LDS Data'!$A$3:$AAD$1504,34,FALSE)=0/1/1900,"",VLOOKUP($A177,'8 Oct - LIVE LDS Data'!$A$3:$AAD$1504,34,FALSE))</f>
        <v/>
      </c>
      <c r="L177" s="7562" t="str">
        <f>IF(VLOOKUP($A177,'8 Oct - LIVE LDS Data'!$A$3:$AAD$1504,40,FALSE)=0/1/1900,"",VLOOKUP($A177,'8 Oct - LIVE LDS Data'!$A$3:$AAD$1504,40,FALSE))</f>
        <v/>
      </c>
      <c r="M177" s="7562" t="str">
        <f>IF(VLOOKUP($A177,'8 Oct - LIVE LDS Data'!$A$3:$AAD$1504,41,FALSE)=0/1/1900,"",VLOOKUP($A177,'8 Oct - LIVE LDS Data'!$A$3:$AAD$1504,41,FALSE))</f>
        <v/>
      </c>
      <c r="N177" s="7562" t="str">
        <f>IF(VLOOKUP($A177,'8 Oct - LIVE LDS Data'!$A$3:$AAD$1504,47,FALSE)=0/1/1900,"",VLOOKUP($A177,'8 Oct - LIVE LDS Data'!$A$3:$AAD$1504,47,FALSE))</f>
        <v/>
      </c>
      <c r="O177" s="7562" t="str">
        <f>IF(VLOOKUP($A177,'8 Oct - LIVE LDS Data'!$A$3:$AAD$1504,48,FALSE)=0/1/1900,"",VLOOKUP($A177,'8 Oct - LIVE LDS Data'!$A$3:$AAD$1504,48,FALSE))</f>
        <v/>
      </c>
      <c r="P177" s="7562" t="str">
        <f>IF(VLOOKUP($A177,'8 Oct - LIVE LDS Data'!$A$3:$AAD$1504,54,FALSE)=0/1/1900,"",VLOOKUP($A177,'8 Oct - LIVE LDS Data'!$A$3:$AAD$1504,54,FALSE))</f>
        <v/>
      </c>
      <c r="Q177" s="7562" t="str">
        <f>IF(VLOOKUP($A177,'8 Oct - LIVE LDS Data'!$A$3:$AAD$1504,55,FALSE)=0/1/1900,"",VLOOKUP($A177,'8 Oct - LIVE LDS Data'!$A$3:$AAD$1504,55,FALSE))</f>
        <v/>
      </c>
      <c r="R177" s="7562">
        <f>IF(VLOOKUP($A177,'8 Oct - LIVE LDS Data'!$A$3:$AAD$1504,60,FALSE)=0/1/1900,"",VLOOKUP($A177,'8 Oct - LIVE LDS Data'!$A$3:$AAD$1504,60,FALSE))</f>
        <v>46296</v>
      </c>
      <c r="S177" s="7562" t="str">
        <f>IF(VLOOKUP($A177,'8 Oct - LIVE LDS Data'!$A$3:$AAD$1504,61,FALSE)=0/1/1900,"",VLOOKUP($A177,'8 Oct - LIVE LDS Data'!$A$3:$AAD$1504,61,FALSE))</f>
        <v/>
      </c>
      <c r="T177" s="7562">
        <f>IF(VLOOKUP($A177,'8 Oct - LIVE LDS Data'!$A$3:$AAD$1504,63,FALSE)=0/1/1900,"",VLOOKUP($A177,'8 Oct - LIVE LDS Data'!$A$3:$AAD$1504,63,FALSE))</f>
        <v>46447</v>
      </c>
      <c r="U177" s="7562" t="str">
        <f>IF(VLOOKUP($A177,'8 Oct - LIVE LDS Data'!$A$3:$AAD$1504,64,FALSE)=0/1/1900,"",VLOOKUP($A177,'8 Oct - LIVE LDS Data'!$A$3:$AAD$1504,64,FALSE))</f>
        <v/>
      </c>
      <c r="V177" s="7562" t="s">
        <v>90</v>
      </c>
      <c r="W177" s="7562" t="s">
        <v>226</v>
      </c>
      <c r="X177" s="7564"/>
      <c r="Y177" s="7562"/>
      <c r="Z177" s="7562"/>
      <c r="AA177" s="7562"/>
      <c r="AB177" s="7562"/>
      <c r="AC177" s="7562"/>
      <c r="AD177" s="7562"/>
      <c r="AE177" s="7562"/>
      <c r="AF177" s="7562"/>
      <c r="AG177" s="7565">
        <f>IF(VLOOKUP($A177,'8 Oct - LIVE LDS Data'!$A$3:$AAD$1504,72,FALSE)=0/1/1900,"",VLOOKUP($A177,'8 Oct - LIVE LDS Data'!$A$3:$AAD$1504,72,FALSE))</f>
        <v>45674</v>
      </c>
      <c r="AH177" s="7565">
        <f>IF(VLOOKUP($A177,'8 Oct - LIVE LDS Data'!$A$3:$AAD$1504,73,FALSE)=0/1/1900,"",VLOOKUP($A177,'8 Oct - LIVE LDS Data'!$A$3:$AAD$1504,73,FALSE))</f>
        <v>45805</v>
      </c>
      <c r="AI177" s="7565">
        <f>IF(VLOOKUP($A177,'8 Oct - LIVE LDS Data'!$A$3:$AAD$1504,75,FALSE)=0/1/1900,"",VLOOKUP($A177,'8 Oct - LIVE LDS Data'!$A$3:$AAD$1504,75,FALSE))</f>
        <v>45453</v>
      </c>
      <c r="AJ177" s="7565">
        <f>IF(VLOOKUP($A177,'8 Oct - LIVE LDS Data'!$A$3:$AAD$1504,76,FALSE)=0/1/1900,"",VLOOKUP($A177,'8 Oct - LIVE LDS Data'!$A$3:$AAD$1504,76,FALSE))</f>
        <v>45805</v>
      </c>
    </row>
    <row r="178" spans="1:36" s="610" customFormat="1" ht="40" customHeight="1" x14ac:dyDescent="0.2">
      <c r="A178" s="7566" t="s">
        <v>2468</v>
      </c>
      <c r="B178" s="7566"/>
      <c r="C178" s="7566" t="s">
        <v>2469</v>
      </c>
      <c r="D178" s="7570" t="str">
        <f>IF(VLOOKUP($A178,'8 Oct - LIVE LDS Data'!$A$3:$AAD$1504,4,FALSE)=0/1/1900,"",VLOOKUP($A178,'8 Oct - LIVE LDS Data'!$A$3:$AAD$1504,4,FALSE))</f>
        <v>Central Lincolnshire Plan Review (new system)</v>
      </c>
      <c r="E178" s="7571" t="str">
        <f>IF(VLOOKUP($A178,'8 Oct - LIVE LDS Data'!$A$3:$AAD$1504,8,FALSE)=0/1/1900,"",VLOOKUP($A178,'8 Oct - LIVE LDS Data'!$A$3:$AAD$1504,8,FALSE))</f>
        <v>N</v>
      </c>
      <c r="F178" s="7571" t="str">
        <f>IF(VLOOKUP($A178,'8 Oct - LIVE LDS Data'!$A$3:$AAD$1504,9,FALSE)=0/1/1900,"",VLOOKUP($A178,'8 Oct - LIVE LDS Data'!$A$3:$AAD$1504,9,FALSE))</f>
        <v>N</v>
      </c>
      <c r="G178" s="7572">
        <f>IF(VLOOKUP($A178,'8 Oct - LIVE LDS Data'!$A$3:$AAD$1504,10,FALSE)=0/1/1900,"",VLOOKUP($A178,'8 Oct - LIVE LDS Data'!$A$3:$AAD$1504,10,FALSE))</f>
        <v>45029</v>
      </c>
      <c r="H178" s="7573" t="str">
        <f>IF(VLOOKUP($A178,'8 Oct - LIVE LDS Data'!$A$3:$AAD$1504,79,FALSE)=0/1/1900,"",VLOOKUP($A178,'8 Oct - LIVE LDS Data'!$A$3:$AAD$1504,79,FALSE))</f>
        <v>new plan to be prepared under new system</v>
      </c>
      <c r="I178" s="7562">
        <f>IF(VLOOKUP($A178,'8 Oct - LIVE LDS Data'!$A$3:$AAD$1504,30,FALSE)=0/1/1900,"",VLOOKUP($A178,'8 Oct - LIVE LDS Data'!$A$3:$AAD$1504,30,FALSE))</f>
        <v>45717</v>
      </c>
      <c r="J178" s="7562">
        <f>IF(VLOOKUP($A178,'8 Oct - LIVE LDS Data'!$A$3:$AAD$1504,33,FALSE)=0/1/1900,"",VLOOKUP($A178,'8 Oct - LIVE LDS Data'!$A$3:$AAD$1504,33,FALSE))</f>
        <v>46266</v>
      </c>
      <c r="K178" s="7562" t="str">
        <f>IF(VLOOKUP($A178,'8 Oct - LIVE LDS Data'!$A$3:$AAD$1504,34,FALSE)=0/1/1900,"",VLOOKUP($A178,'8 Oct - LIVE LDS Data'!$A$3:$AAD$1504,34,FALSE))</f>
        <v/>
      </c>
      <c r="L178" s="7562" t="str">
        <f>IF(VLOOKUP($A178,'8 Oct - LIVE LDS Data'!$A$3:$AAD$1504,40,FALSE)=0/1/1900,"",VLOOKUP($A178,'8 Oct - LIVE LDS Data'!$A$3:$AAD$1504,40,FALSE))</f>
        <v/>
      </c>
      <c r="M178" s="7562" t="str">
        <f>IF(VLOOKUP($A178,'8 Oct - LIVE LDS Data'!$A$3:$AAD$1504,41,FALSE)=0/1/1900,"",VLOOKUP($A178,'8 Oct - LIVE LDS Data'!$A$3:$AAD$1504,41,FALSE))</f>
        <v/>
      </c>
      <c r="N178" s="7562" t="str">
        <f>IF(VLOOKUP($A178,'8 Oct - LIVE LDS Data'!$A$3:$AAD$1504,47,FALSE)=0/1/1900,"",VLOOKUP($A178,'8 Oct - LIVE LDS Data'!$A$3:$AAD$1504,47,FALSE))</f>
        <v/>
      </c>
      <c r="O178" s="7562" t="str">
        <f>IF(VLOOKUP($A178,'8 Oct - LIVE LDS Data'!$A$3:$AAD$1504,48,FALSE)=0/1/1900,"",VLOOKUP($A178,'8 Oct - LIVE LDS Data'!$A$3:$AAD$1504,48,FALSE))</f>
        <v/>
      </c>
      <c r="P178" s="7562" t="str">
        <f>IF(VLOOKUP($A178,'8 Oct - LIVE LDS Data'!$A$3:$AAD$1504,54,FALSE)=0/1/1900,"",VLOOKUP($A178,'8 Oct - LIVE LDS Data'!$A$3:$AAD$1504,54,FALSE))</f>
        <v/>
      </c>
      <c r="Q178" s="7562" t="str">
        <f>IF(VLOOKUP($A178,'8 Oct - LIVE LDS Data'!$A$3:$AAD$1504,55,FALSE)=0/1/1900,"",VLOOKUP($A178,'8 Oct - LIVE LDS Data'!$A$3:$AAD$1504,55,FALSE))</f>
        <v/>
      </c>
      <c r="R178" s="7562">
        <f>IF(VLOOKUP($A178,'8 Oct - LIVE LDS Data'!$A$3:$AAD$1504,60,FALSE)=0/1/1900,"",VLOOKUP($A178,'8 Oct - LIVE LDS Data'!$A$3:$AAD$1504,60,FALSE))</f>
        <v>46508</v>
      </c>
      <c r="S178" s="7562" t="str">
        <f>IF(VLOOKUP($A178,'8 Oct - LIVE LDS Data'!$A$3:$AAD$1504,61,FALSE)=0/1/1900,"",VLOOKUP($A178,'8 Oct - LIVE LDS Data'!$A$3:$AAD$1504,61,FALSE))</f>
        <v/>
      </c>
      <c r="T178" s="7562">
        <f>IF(VLOOKUP($A178,'8 Oct - LIVE LDS Data'!$A$3:$AAD$1504,63,FALSE)=0/1/1900,"",VLOOKUP($A178,'8 Oct - LIVE LDS Data'!$A$3:$AAD$1504,63,FALSE))</f>
        <v>46600</v>
      </c>
      <c r="U178" s="7562" t="str">
        <f>IF(VLOOKUP($A178,'8 Oct - LIVE LDS Data'!$A$3:$AAD$1504,64,FALSE)=0/1/1900,"",VLOOKUP($A178,'8 Oct - LIVE LDS Data'!$A$3:$AAD$1504,64,FALSE))</f>
        <v/>
      </c>
      <c r="V178" s="7562" t="s">
        <v>90</v>
      </c>
      <c r="W178" s="7562" t="s">
        <v>226</v>
      </c>
      <c r="X178" s="7564"/>
      <c r="Y178" s="7562"/>
      <c r="Z178" s="7562"/>
      <c r="AA178" s="7562"/>
      <c r="AB178" s="7562"/>
      <c r="AC178" s="7562"/>
      <c r="AD178" s="7562"/>
      <c r="AE178" s="7562"/>
      <c r="AF178" s="7562"/>
      <c r="AG178" s="7565">
        <f>IF(VLOOKUP($A178,'8 Oct - LIVE LDS Data'!$A$3:$AAD$1504,72,FALSE)=0/1/1900,"",VLOOKUP($A178,'8 Oct - LIVE LDS Data'!$A$3:$AAD$1504,72,FALSE))</f>
        <v>44659</v>
      </c>
      <c r="AH178" s="7565">
        <f>IF(VLOOKUP($A178,'8 Oct - LIVE LDS Data'!$A$3:$AAD$1504,73,FALSE)=0/1/1900,"",VLOOKUP($A178,'8 Oct - LIVE LDS Data'!$A$3:$AAD$1504,73,FALSE))</f>
        <v>45755</v>
      </c>
      <c r="AI178" s="7565">
        <f>IF(VLOOKUP($A178,'8 Oct - LIVE LDS Data'!$A$3:$AAD$1504,75,FALSE)=0/1/1900,"",VLOOKUP($A178,'8 Oct - LIVE LDS Data'!$A$3:$AAD$1504,75,FALSE))</f>
        <v>44657</v>
      </c>
      <c r="AJ178" s="7565">
        <f>IF(VLOOKUP($A178,'8 Oct - LIVE LDS Data'!$A$3:$AAD$1504,76,FALSE)=0/1/1900,"",VLOOKUP($A178,'8 Oct - LIVE LDS Data'!$A$3:$AAD$1504,76,FALSE))</f>
        <v>45755</v>
      </c>
    </row>
    <row r="179" spans="1:36" s="610" customFormat="1" ht="40" customHeight="1" x14ac:dyDescent="0.2">
      <c r="A179" s="7568" t="s">
        <v>2489</v>
      </c>
      <c r="B179" s="7568" t="s">
        <v>2472</v>
      </c>
      <c r="C179" s="7568" t="s">
        <v>2472</v>
      </c>
      <c r="D179" s="7558" t="str">
        <f>IF(VLOOKUP($A179,'8 Oct - LIVE LDS Data'!$A$3:$AAD$1504,4,FALSE)=0/1/1900,"",VLOOKUP($A179,'8 Oct - LIVE LDS Data'!$A$3:$AAD$1504,4,FALSE))</f>
        <v>New North Lincolnshire Local Plan</v>
      </c>
      <c r="E179" s="7559" t="str">
        <f>IF(VLOOKUP($A179,'8 Oct - LIVE LDS Data'!$A$3:$AAD$1504,8,FALSE)=0/1/1900,"",VLOOKUP($A179,'8 Oct - LIVE LDS Data'!$A$3:$AAD$1504,8,FALSE))</f>
        <v>N</v>
      </c>
      <c r="F179" s="7559" t="str">
        <f>IF(VLOOKUP($A179,'8 Oct - LIVE LDS Data'!$A$3:$AAD$1504,9,FALSE)=0/1/1900,"",VLOOKUP($A179,'8 Oct - LIVE LDS Data'!$A$3:$AAD$1504,9,FALSE))</f>
        <v>N</v>
      </c>
      <c r="G179" s="7560">
        <f>IF(VLOOKUP($A179,'8 Oct - LIVE LDS Data'!$A$3:$AAD$1504,10,FALSE)=0/1/1900,"",VLOOKUP($A179,'8 Oct - LIVE LDS Data'!$A$3:$AAD$1504,10,FALSE))</f>
        <v>40722</v>
      </c>
      <c r="H179" s="7314" t="str">
        <f>IF(VLOOKUP($A179,'8 Oct - LIVE LDS Data'!$A$3:$AAD$1504,79,FALSE)=0/1/1900,"",VLOOKUP($A179,'8 Oct - LIVE LDS Data'!$A$3:$AAD$1504,79,FALSE))</f>
        <v>Reg 18 yet to start</v>
      </c>
      <c r="I179" s="7561">
        <f>IF(VLOOKUP($A179,'8 Oct - LIVE LDS Data'!$A$3:$AAD$1504,30,FALSE)=0/1/1900,"",VLOOKUP($A179,'8 Oct - LIVE LDS Data'!$A$3:$AAD$1504,30,FALSE))</f>
        <v>45689</v>
      </c>
      <c r="J179" s="7562">
        <f>IF(VLOOKUP($A179,'8 Oct - LIVE LDS Data'!$A$3:$AAD$1504,33,FALSE)=0/1/1900,"",VLOOKUP($A179,'8 Oct - LIVE LDS Data'!$A$3:$AAD$1504,33,FALSE))</f>
        <v>45931</v>
      </c>
      <c r="K179" s="7562" t="str">
        <f>IF(VLOOKUP($A179,'8 Oct - LIVE LDS Data'!$A$3:$AAD$1504,34,FALSE)=0/1/1900,"",VLOOKUP($A179,'8 Oct - LIVE LDS Data'!$A$3:$AAD$1504,34,FALSE))</f>
        <v/>
      </c>
      <c r="L179" s="7562" t="str">
        <f>IF(VLOOKUP($A179,'8 Oct - LIVE LDS Data'!$A$3:$AAD$1504,40,FALSE)=0/1/1900,"",VLOOKUP($A179,'8 Oct - LIVE LDS Data'!$A$3:$AAD$1504,40,FALSE))</f>
        <v/>
      </c>
      <c r="M179" s="7562" t="str">
        <f>IF(VLOOKUP($A179,'8 Oct - LIVE LDS Data'!$A$3:$AAD$1504,41,FALSE)=0/1/1900,"",VLOOKUP($A179,'8 Oct - LIVE LDS Data'!$A$3:$AAD$1504,41,FALSE))</f>
        <v/>
      </c>
      <c r="N179" s="7562" t="str">
        <f>IF(VLOOKUP($A179,'8 Oct - LIVE LDS Data'!$A$3:$AAD$1504,47,FALSE)=0/1/1900,"",VLOOKUP($A179,'8 Oct - LIVE LDS Data'!$A$3:$AAD$1504,47,FALSE))</f>
        <v/>
      </c>
      <c r="O179" s="7562" t="str">
        <f>IF(VLOOKUP($A179,'8 Oct - LIVE LDS Data'!$A$3:$AAD$1504,48,FALSE)=0/1/1900,"",VLOOKUP($A179,'8 Oct - LIVE LDS Data'!$A$3:$AAD$1504,48,FALSE))</f>
        <v/>
      </c>
      <c r="P179" s="7562" t="str">
        <f>IF(VLOOKUP($A179,'8 Oct - LIVE LDS Data'!$A$3:$AAD$1504,54,FALSE)=0/1/1900,"",VLOOKUP($A179,'8 Oct - LIVE LDS Data'!$A$3:$AAD$1504,54,FALSE))</f>
        <v/>
      </c>
      <c r="Q179" s="7562" t="str">
        <f>IF(VLOOKUP($A179,'8 Oct - LIVE LDS Data'!$A$3:$AAD$1504,55,FALSE)=0/1/1900,"",VLOOKUP($A179,'8 Oct - LIVE LDS Data'!$A$3:$AAD$1504,55,FALSE))</f>
        <v/>
      </c>
      <c r="R179" s="7562">
        <f>IF(VLOOKUP($A179,'8 Oct - LIVE LDS Data'!$A$3:$AAD$1504,60,FALSE)=0/1/1900,"",VLOOKUP($A179,'8 Oct - LIVE LDS Data'!$A$3:$AAD$1504,60,FALSE))</f>
        <v>46023</v>
      </c>
      <c r="S179" s="7562" t="str">
        <f>IF(VLOOKUP($A179,'8 Oct - LIVE LDS Data'!$A$3:$AAD$1504,61,FALSE)=0/1/1900,"",VLOOKUP($A179,'8 Oct - LIVE LDS Data'!$A$3:$AAD$1504,61,FALSE))</f>
        <v/>
      </c>
      <c r="T179" s="7562">
        <f>IF(VLOOKUP($A179,'8 Oct - LIVE LDS Data'!$A$3:$AAD$1504,63,FALSE)=0/1/1900,"",VLOOKUP($A179,'8 Oct - LIVE LDS Data'!$A$3:$AAD$1504,63,FALSE))</f>
        <v>46113</v>
      </c>
      <c r="U179" s="7562" t="str">
        <f>IF(VLOOKUP($A179,'8 Oct - LIVE LDS Data'!$A$3:$AAD$1504,64,FALSE)=0/1/1900,"",VLOOKUP($A179,'8 Oct - LIVE LDS Data'!$A$3:$AAD$1504,64,FALSE))</f>
        <v/>
      </c>
      <c r="V179" s="7562" t="s">
        <v>3757</v>
      </c>
      <c r="W179" s="7562" t="s">
        <v>3757</v>
      </c>
      <c r="X179" s="7564"/>
      <c r="Y179" s="7562"/>
      <c r="Z179" s="7562"/>
      <c r="AA179" s="7562"/>
      <c r="AB179" s="7562"/>
      <c r="AC179" s="7562"/>
      <c r="AD179" s="7562" t="s">
        <v>8102</v>
      </c>
      <c r="AE179" s="7562"/>
      <c r="AF179" s="7562"/>
      <c r="AG179" s="7565" t="str">
        <f>IF(VLOOKUP($A179,'8 Oct - LIVE LDS Data'!$A$3:$AAD$1504,72,FALSE)=0/1/1900,"",VLOOKUP($A179,'8 Oct - LIVE LDS Data'!$A$3:$AAD$1504,72,FALSE))</f>
        <v/>
      </c>
      <c r="AH179" s="7565">
        <f>IF(VLOOKUP($A179,'8 Oct - LIVE LDS Data'!$A$3:$AAD$1504,73,FALSE)=0/1/1900,"",VLOOKUP($A179,'8 Oct - LIVE LDS Data'!$A$3:$AAD$1504,73,FALSE))</f>
        <v>45804</v>
      </c>
      <c r="AI179" s="7565" t="str">
        <f>IF(VLOOKUP($A179,'8 Oct - LIVE LDS Data'!$A$3:$AAD$1504,75,FALSE)=0/1/1900,"",VLOOKUP($A179,'8 Oct - LIVE LDS Data'!$A$3:$AAD$1504,75,FALSE))</f>
        <v/>
      </c>
      <c r="AJ179" s="7565">
        <f>IF(VLOOKUP($A179,'8 Oct - LIVE LDS Data'!$A$3:$AAD$1504,76,FALSE)=0/1/1900,"",VLOOKUP($A179,'8 Oct - LIVE LDS Data'!$A$3:$AAD$1504,76,FALSE))</f>
        <v>45804</v>
      </c>
    </row>
    <row r="180" spans="1:36" s="610" customFormat="1" ht="40" customHeight="1" x14ac:dyDescent="0.2">
      <c r="A180" s="7568" t="s">
        <v>2492</v>
      </c>
      <c r="B180" s="7568" t="s">
        <v>2493</v>
      </c>
      <c r="C180" s="7568" t="s">
        <v>2493</v>
      </c>
      <c r="D180" s="7558" t="str">
        <f>IF(VLOOKUP($A180,'8 Oct - LIVE LDS Data'!$A$3:$AAD$1504,4,FALSE)=0/1/1900,"",VLOOKUP($A180,'8 Oct - LIVE LDS Data'!$A$3:$AAD$1504,4,FALSE))</f>
        <v>North Norfolk Local Plan</v>
      </c>
      <c r="E180" s="7559" t="str">
        <f>IF(VLOOKUP($A180,'8 Oct - LIVE LDS Data'!$A$3:$AAD$1504,8,FALSE)=0/1/1900,"",VLOOKUP($A180,'8 Oct - LIVE LDS Data'!$A$3:$AAD$1504,8,FALSE))</f>
        <v>N</v>
      </c>
      <c r="F180" s="7559" t="str">
        <f>IF(VLOOKUP($A180,'8 Oct - LIVE LDS Data'!$A$3:$AAD$1504,9,FALSE)=0/1/1900,"",VLOOKUP($A180,'8 Oct - LIVE LDS Data'!$A$3:$AAD$1504,9,FALSE))</f>
        <v>N</v>
      </c>
      <c r="G180" s="7560">
        <f>IF(VLOOKUP($A180,'8 Oct - LIVE LDS Data'!$A$3:$AAD$1504,10,FALSE)=0/1/1900,"",VLOOKUP($A180,'8 Oct - LIVE LDS Data'!$A$3:$AAD$1504,10,FALSE))</f>
        <v>39715</v>
      </c>
      <c r="H180" s="7314" t="str">
        <f>IF(VLOOKUP($A180,'8 Oct - LIVE LDS Data'!$A$3:$AAD$1504,79,FALSE)=0/1/1900,"",VLOOKUP($A180,'8 Oct - LIVE LDS Data'!$A$3:$AAD$1504,79,FALSE))</f>
        <v xml:space="preserve">Submitted </v>
      </c>
      <c r="I180" s="7561">
        <f>IF(VLOOKUP($A180,'8 Oct - LIVE LDS Data'!$A$3:$AAD$1504,30,FALSE)=0/1/1900,"",VLOOKUP($A180,'8 Oct - LIVE LDS Data'!$A$3:$AAD$1504,30,FALSE))</f>
        <v>45689</v>
      </c>
      <c r="J180" s="7562">
        <f>IF(VLOOKUP($A180,'8 Oct - LIVE LDS Data'!$A$3:$AAD$1504,33,FALSE)=0/1/1900,"",VLOOKUP($A180,'8 Oct - LIVE LDS Data'!$A$3:$AAD$1504,33,FALSE))</f>
        <v>42217</v>
      </c>
      <c r="K180" s="7562">
        <f>IF(VLOOKUP($A180,'8 Oct - LIVE LDS Data'!$A$3:$AAD$1504,34,FALSE)=0/1/1900,"",VLOOKUP($A180,'8 Oct - LIVE LDS Data'!$A$3:$AAD$1504,34,FALSE))</f>
        <v>42219</v>
      </c>
      <c r="L180" s="7562">
        <f>IF(VLOOKUP($A180,'8 Oct - LIVE LDS Data'!$A$3:$AAD$1504,40,FALSE)=0/1/1900,"",VLOOKUP($A180,'8 Oct - LIVE LDS Data'!$A$3:$AAD$1504,40,FALSE))</f>
        <v>43497</v>
      </c>
      <c r="M180" s="7562">
        <f>IF(VLOOKUP($A180,'8 Oct - LIVE LDS Data'!$A$3:$AAD$1504,41,FALSE)=0/1/1900,"",VLOOKUP($A180,'8 Oct - LIVE LDS Data'!$A$3:$AAD$1504,41,FALSE))</f>
        <v>43592</v>
      </c>
      <c r="N180" s="7562" t="str">
        <f>IF(VLOOKUP($A180,'8 Oct - LIVE LDS Data'!$A$3:$AAD$1504,47,FALSE)=0/1/1900,"",VLOOKUP($A180,'8 Oct - LIVE LDS Data'!$A$3:$AAD$1504,47,FALSE))</f>
        <v/>
      </c>
      <c r="O180" s="7562" t="str">
        <f>IF(VLOOKUP($A180,'8 Oct - LIVE LDS Data'!$A$3:$AAD$1504,48,FALSE)=0/1/1900,"",VLOOKUP($A180,'8 Oct - LIVE LDS Data'!$A$3:$AAD$1504,48,FALSE))</f>
        <v/>
      </c>
      <c r="P180" s="7562" t="str">
        <f>IF(VLOOKUP($A180,'8 Oct - LIVE LDS Data'!$A$3:$AAD$1504,54,FALSE)=0/1/1900,"",VLOOKUP($A180,'8 Oct - LIVE LDS Data'!$A$3:$AAD$1504,54,FALSE))</f>
        <v/>
      </c>
      <c r="Q180" s="7562" t="str">
        <f>IF(VLOOKUP($A180,'8 Oct - LIVE LDS Data'!$A$3:$AAD$1504,55,FALSE)=0/1/1900,"",VLOOKUP($A180,'8 Oct - LIVE LDS Data'!$A$3:$AAD$1504,55,FALSE))</f>
        <v/>
      </c>
      <c r="R180" s="7562">
        <f>IF(VLOOKUP($A180,'8 Oct - LIVE LDS Data'!$A$3:$AAD$1504,60,FALSE)=0/1/1900,"",VLOOKUP($A180,'8 Oct - LIVE LDS Data'!$A$3:$AAD$1504,60,FALSE))</f>
        <v>44562</v>
      </c>
      <c r="S180" s="7562">
        <f>IF(VLOOKUP($A180,'8 Oct - LIVE LDS Data'!$A$3:$AAD$1504,61,FALSE)=0/1/1900,"",VLOOKUP($A180,'8 Oct - LIVE LDS Data'!$A$3:$AAD$1504,61,FALSE))</f>
        <v>44578</v>
      </c>
      <c r="T180" s="7562">
        <f>IF(VLOOKUP($A180,'8 Oct - LIVE LDS Data'!$A$3:$AAD$1504,63,FALSE)=0/1/1900,"",VLOOKUP($A180,'8 Oct - LIVE LDS Data'!$A$3:$AAD$1504,63,FALSE))</f>
        <v>44986</v>
      </c>
      <c r="U180" s="7562">
        <f>IF(VLOOKUP($A180,'8 Oct - LIVE LDS Data'!$A$3:$AAD$1504,64,FALSE)=0/1/1900,"",VLOOKUP($A180,'8 Oct - LIVE LDS Data'!$A$3:$AAD$1504,64,FALSE))</f>
        <v>45057</v>
      </c>
      <c r="V180" s="7562" t="s">
        <v>3757</v>
      </c>
      <c r="W180" s="7562" t="s">
        <v>3757</v>
      </c>
      <c r="X180" s="7564"/>
      <c r="Y180" s="7562"/>
      <c r="Z180" s="7562"/>
      <c r="AA180" s="7562"/>
      <c r="AB180" s="7562"/>
      <c r="AC180" s="7562"/>
      <c r="AD180" s="7562" t="s">
        <v>8102</v>
      </c>
      <c r="AE180" s="7562"/>
      <c r="AF180" s="7562"/>
      <c r="AG180" s="7565">
        <f>IF(VLOOKUP($A180,'8 Oct - LIVE LDS Data'!$A$3:$AAD$1504,72,FALSE)=0/1/1900,"",VLOOKUP($A180,'8 Oct - LIVE LDS Data'!$A$3:$AAD$1504,72,FALSE))</f>
        <v>45189</v>
      </c>
      <c r="AH180" s="7565">
        <f>IF(VLOOKUP($A180,'8 Oct - LIVE LDS Data'!$A$3:$AAD$1504,73,FALSE)=0/1/1900,"",VLOOKUP($A180,'8 Oct - LIVE LDS Data'!$A$3:$AAD$1504,73,FALSE))</f>
        <v>45804</v>
      </c>
      <c r="AI180" s="7565" t="str">
        <f>IF(VLOOKUP($A180,'8 Oct - LIVE LDS Data'!$A$3:$AAD$1504,75,FALSE)=0/1/1900,"",VLOOKUP($A180,'8 Oct - LIVE LDS Data'!$A$3:$AAD$1504,75,FALSE))</f>
        <v/>
      </c>
      <c r="AJ180" s="7565">
        <f>IF(VLOOKUP($A180,'8 Oct - LIVE LDS Data'!$A$3:$AAD$1504,76,FALSE)=0/1/1900,"",VLOOKUP($A180,'8 Oct - LIVE LDS Data'!$A$3:$AAD$1504,76,FALSE))</f>
        <v>45804</v>
      </c>
    </row>
    <row r="181" spans="1:36" s="610" customFormat="1" ht="40" customHeight="1" x14ac:dyDescent="0.2">
      <c r="A181" s="2855" t="s">
        <v>2507</v>
      </c>
      <c r="B181" s="2855"/>
      <c r="C181" s="2858" t="s">
        <v>8124</v>
      </c>
      <c r="D181" s="7558" t="str">
        <f>IF(VLOOKUP($A181,'8 Oct - LIVE LDS Data'!$A$3:$AAD$1504,4,FALSE)=0/1/1900,"",VLOOKUP($A181,'8 Oct - LIVE LDS Data'!$A$3:$AAD$1504,4,FALSE))</f>
        <v>North Northamptonshire Strategic Plan</v>
      </c>
      <c r="E181" s="7559" t="str">
        <f>IF(VLOOKUP($A181,'8 Oct - LIVE LDS Data'!$A$3:$AAD$1504,8,FALSE)=0/1/1900,"",VLOOKUP($A181,'8 Oct - LIVE LDS Data'!$A$3:$AAD$1504,8,FALSE))</f>
        <v>N</v>
      </c>
      <c r="F181" s="7559" t="str">
        <f>IF(VLOOKUP($A181,'8 Oct - LIVE LDS Data'!$A$3:$AAD$1504,9,FALSE)=0/1/1900,"",VLOOKUP($A181,'8 Oct - LIVE LDS Data'!$A$3:$AAD$1504,9,FALSE))</f>
        <v>N</v>
      </c>
      <c r="G181" s="7560">
        <f>IF(VLOOKUP($A181,'8 Oct - LIVE LDS Data'!$A$3:$AAD$1504,10,FALSE)=0/1/1900,"",VLOOKUP($A181,'8 Oct - LIVE LDS Data'!$A$3:$AAD$1504,10,FALSE))</f>
        <v>42565</v>
      </c>
      <c r="H181" s="7314" t="str">
        <f>IF(VLOOKUP($A181,'8 Oct - LIVE LDS Data'!$A$3:$AAD$1504,79,FALSE)=0/1/1900,"",VLOOKUP($A181,'8 Oct - LIVE LDS Data'!$A$3:$AAD$1504,79,FALSE))</f>
        <v>Reg 18 ongoing</v>
      </c>
      <c r="I181" s="7561">
        <f>IF(VLOOKUP($A181,'8 Oct - LIVE LDS Data'!$A$3:$AAD$1504,30,FALSE)=0/1/1900,"",VLOOKUP($A181,'8 Oct - LIVE LDS Data'!$A$3:$AAD$1504,30,FALSE))</f>
        <v>45717</v>
      </c>
      <c r="J181" s="7562">
        <f>IF(VLOOKUP($A181,'8 Oct - LIVE LDS Data'!$A$3:$AAD$1504,33,FALSE)=0/1/1900,"",VLOOKUP($A181,'8 Oct - LIVE LDS Data'!$A$3:$AAD$1504,33,FALSE))</f>
        <v>44621</v>
      </c>
      <c r="K181" s="7562">
        <f>IF(VLOOKUP($A181,'8 Oct - LIVE LDS Data'!$A$3:$AAD$1504,34,FALSE)=0/1/1900,"",VLOOKUP($A181,'8 Oct - LIVE LDS Data'!$A$3:$AAD$1504,34,FALSE))</f>
        <v>44648</v>
      </c>
      <c r="L181" s="7562">
        <f>IF(VLOOKUP($A181,'8 Oct - LIVE LDS Data'!$A$3:$AAD$1504,40,FALSE)=0/1/1900,"",VLOOKUP($A181,'8 Oct - LIVE LDS Data'!$A$3:$AAD$1504,40,FALSE))</f>
        <v>46023</v>
      </c>
      <c r="M181" s="7562" t="str">
        <f>IF(VLOOKUP($A181,'8 Oct - LIVE LDS Data'!$A$3:$AAD$1504,41,FALSE)=0/1/1900,"",VLOOKUP($A181,'8 Oct - LIVE LDS Data'!$A$3:$AAD$1504,41,FALSE))</f>
        <v/>
      </c>
      <c r="N181" s="7562" t="str">
        <f>IF(VLOOKUP($A181,'8 Oct - LIVE LDS Data'!$A$3:$AAD$1504,47,FALSE)=0/1/1900,"",VLOOKUP($A181,'8 Oct - LIVE LDS Data'!$A$3:$AAD$1504,47,FALSE))</f>
        <v/>
      </c>
      <c r="O181" s="7562" t="str">
        <f>IF(VLOOKUP($A181,'8 Oct - LIVE LDS Data'!$A$3:$AAD$1504,48,FALSE)=0/1/1900,"",VLOOKUP($A181,'8 Oct - LIVE LDS Data'!$A$3:$AAD$1504,48,FALSE))</f>
        <v/>
      </c>
      <c r="P181" s="7562" t="str">
        <f>IF(VLOOKUP($A181,'8 Oct - LIVE LDS Data'!$A$3:$AAD$1504,54,FALSE)=0/1/1900,"",VLOOKUP($A181,'8 Oct - LIVE LDS Data'!$A$3:$AAD$1504,54,FALSE))</f>
        <v/>
      </c>
      <c r="Q181" s="7562" t="str">
        <f>IF(VLOOKUP($A181,'8 Oct - LIVE LDS Data'!$A$3:$AAD$1504,55,FALSE)=0/1/1900,"",VLOOKUP($A181,'8 Oct - LIVE LDS Data'!$A$3:$AAD$1504,55,FALSE))</f>
        <v/>
      </c>
      <c r="R181" s="7562">
        <f>IF(VLOOKUP($A181,'8 Oct - LIVE LDS Data'!$A$3:$AAD$1504,60,FALSE)=0/1/1900,"",VLOOKUP($A181,'8 Oct - LIVE LDS Data'!$A$3:$AAD$1504,60,FALSE))</f>
        <v>46266</v>
      </c>
      <c r="S181" s="7562" t="str">
        <f>IF(VLOOKUP($A181,'8 Oct - LIVE LDS Data'!$A$3:$AAD$1504,61,FALSE)=0/1/1900,"",VLOOKUP($A181,'8 Oct - LIVE LDS Data'!$A$3:$AAD$1504,61,FALSE))</f>
        <v/>
      </c>
      <c r="T181" s="7562">
        <f>IF(VLOOKUP($A181,'8 Oct - LIVE LDS Data'!$A$3:$AAD$1504,63,FALSE)=0/1/1900,"",VLOOKUP($A181,'8 Oct - LIVE LDS Data'!$A$3:$AAD$1504,63,FALSE))</f>
        <v>46327</v>
      </c>
      <c r="U181" s="7562" t="str">
        <f>IF(VLOOKUP($A181,'8 Oct - LIVE LDS Data'!$A$3:$AAD$1504,64,FALSE)=0/1/1900,"",VLOOKUP($A181,'8 Oct - LIVE LDS Data'!$A$3:$AAD$1504,64,FALSE))</f>
        <v/>
      </c>
      <c r="V181" s="7562" t="s">
        <v>3757</v>
      </c>
      <c r="W181" s="7562" t="s">
        <v>90</v>
      </c>
      <c r="X181" s="7564"/>
      <c r="Y181" s="7562"/>
      <c r="Z181" s="7562"/>
      <c r="AA181" s="7562"/>
      <c r="AB181" s="7562"/>
      <c r="AC181" s="7562"/>
      <c r="AD181" s="7562"/>
      <c r="AE181" s="7562"/>
      <c r="AF181" s="7562"/>
      <c r="AG181" s="7565">
        <f>IF(VLOOKUP($A181,'8 Oct - LIVE LDS Data'!$A$3:$AAD$1504,72,FALSE)=0/1/1900,"",VLOOKUP($A181,'8 Oct - LIVE LDS Data'!$A$3:$AAD$1504,72,FALSE))</f>
        <v>45594</v>
      </c>
      <c r="AH181" s="7565">
        <f>IF(VLOOKUP($A181,'8 Oct - LIVE LDS Data'!$A$3:$AAD$1504,73,FALSE)=0/1/1900,"",VLOOKUP($A181,'8 Oct - LIVE LDS Data'!$A$3:$AAD$1504,73,FALSE))</f>
        <v>45804</v>
      </c>
      <c r="AI181" s="7565">
        <f>IF(VLOOKUP($A181,'8 Oct - LIVE LDS Data'!$A$3:$AAD$1504,75,FALSE)=0/1/1900,"",VLOOKUP($A181,'8 Oct - LIVE LDS Data'!$A$3:$AAD$1504,75,FALSE))</f>
        <v>45594</v>
      </c>
      <c r="AJ181" s="7565">
        <f>IF(VLOOKUP($A181,'8 Oct - LIVE LDS Data'!$A$3:$AAD$1504,76,FALSE)=0/1/1900,"",VLOOKUP($A181,'8 Oct - LIVE LDS Data'!$A$3:$AAD$1504,76,FALSE))</f>
        <v>45804</v>
      </c>
    </row>
    <row r="182" spans="1:36" s="610" customFormat="1" ht="40" customHeight="1" x14ac:dyDescent="0.2">
      <c r="A182" s="2855" t="s">
        <v>2518</v>
      </c>
      <c r="B182" s="2855"/>
      <c r="C182" s="2855" t="s">
        <v>2519</v>
      </c>
      <c r="D182" s="7558" t="str">
        <f>IF(VLOOKUP($A182,'8 Oct - LIVE LDS Data'!$A$3:$AAD$1504,4,FALSE)=0/1/1900,"",VLOOKUP($A182,'8 Oct - LIVE LDS Data'!$A$3:$AAD$1504,4,FALSE))</f>
        <v>Local Plan 2040 (postponed)</v>
      </c>
      <c r="E182" s="7559" t="str">
        <f>IF(VLOOKUP($A182,'8 Oct - LIVE LDS Data'!$A$3:$AAD$1504,8,FALSE)=0/1/1900,"",VLOOKUP($A182,'8 Oct - LIVE LDS Data'!$A$3:$AAD$1504,8,FALSE))</f>
        <v>N</v>
      </c>
      <c r="F182" s="7559" t="str">
        <f>IF(VLOOKUP($A182,'8 Oct - LIVE LDS Data'!$A$3:$AAD$1504,9,FALSE)=0/1/1900,"",VLOOKUP($A182,'8 Oct - LIVE LDS Data'!$A$3:$AAD$1504,9,FALSE))</f>
        <v>N</v>
      </c>
      <c r="G182" s="7560">
        <f>IF(VLOOKUP($A182,'8 Oct - LIVE LDS Data'!$A$3:$AAD$1504,10,FALSE)=0/1/1900,"",VLOOKUP($A182,'8 Oct - LIVE LDS Data'!$A$3:$AAD$1504,10,FALSE))</f>
        <v>42745</v>
      </c>
      <c r="H182" s="7314" t="str">
        <f>IF(VLOOKUP($A182,'8 Oct - LIVE LDS Data'!$A$3:$AAD$1504,79,FALSE)=0/1/1900,"",VLOOKUP($A182,'8 Oct - LIVE LDS Data'!$A$3:$AAD$1504,79,FALSE))</f>
        <v>Reg 18 completed</v>
      </c>
      <c r="I182" s="7561">
        <f>IF(VLOOKUP($A182,'8 Oct - LIVE LDS Data'!$A$3:$AAD$1504,30,FALSE)=0/1/1900,"",VLOOKUP($A182,'8 Oct - LIVE LDS Data'!$A$3:$AAD$1504,30,FALSE))</f>
        <v>45689</v>
      </c>
      <c r="J182" s="7562">
        <f>IF(VLOOKUP($A182,'8 Oct - LIVE LDS Data'!$A$3:$AAD$1504,33,FALSE)=0/1/1900,"",VLOOKUP($A182,'8 Oct - LIVE LDS Data'!$A$3:$AAD$1504,33,FALSE))</f>
        <v>43891</v>
      </c>
      <c r="K182" s="7562">
        <f>IF(VLOOKUP($A182,'8 Oct - LIVE LDS Data'!$A$3:$AAD$1504,34,FALSE)=0/1/1900,"",VLOOKUP($A182,'8 Oct - LIVE LDS Data'!$A$3:$AAD$1504,34,FALSE))</f>
        <v>43891</v>
      </c>
      <c r="L182" s="7562" t="str">
        <f>IF(VLOOKUP($A182,'8 Oct - LIVE LDS Data'!$A$3:$AAD$1504,40,FALSE)=0/1/1900,"",VLOOKUP($A182,'8 Oct - LIVE LDS Data'!$A$3:$AAD$1504,40,FALSE))</f>
        <v/>
      </c>
      <c r="M182" s="7562">
        <f>IF(VLOOKUP($A182,'8 Oct - LIVE LDS Data'!$A$3:$AAD$1504,41,FALSE)=0/1/1900,"",VLOOKUP($A182,'8 Oct - LIVE LDS Data'!$A$3:$AAD$1504,41,FALSE))</f>
        <v>44013</v>
      </c>
      <c r="N182" s="7562">
        <f>IF(VLOOKUP($A182,'8 Oct - LIVE LDS Data'!$A$3:$AAD$1504,47,FALSE)=0/1/1900,"",VLOOKUP($A182,'8 Oct - LIVE LDS Data'!$A$3:$AAD$1504,47,FALSE))</f>
        <v>44136</v>
      </c>
      <c r="O182" s="7562">
        <f>IF(VLOOKUP($A182,'8 Oct - LIVE LDS Data'!$A$3:$AAD$1504,48,FALSE)=0/1/1900,"",VLOOKUP($A182,'8 Oct - LIVE LDS Data'!$A$3:$AAD$1504,48,FALSE))</f>
        <v>44136</v>
      </c>
      <c r="P182" s="7562">
        <f>IF(VLOOKUP($A182,'8 Oct - LIVE LDS Data'!$A$3:$AAD$1504,54,FALSE)=0/1/1900,"",VLOOKUP($A182,'8 Oct - LIVE LDS Data'!$A$3:$AAD$1504,54,FALSE))</f>
        <v>44621</v>
      </c>
      <c r="Q182" s="7562">
        <f>IF(VLOOKUP($A182,'8 Oct - LIVE LDS Data'!$A$3:$AAD$1504,55,FALSE)=0/1/1900,"",VLOOKUP($A182,'8 Oct - LIVE LDS Data'!$A$3:$AAD$1504,55,FALSE))</f>
        <v>44621</v>
      </c>
      <c r="R182" s="7562" t="str">
        <f>IF(VLOOKUP($A182,'8 Oct - LIVE LDS Data'!$A$3:$AAD$1504,60,FALSE)=0/1/1900,"",VLOOKUP($A182,'8 Oct - LIVE LDS Data'!$A$3:$AAD$1504,60,FALSE))</f>
        <v>1. Nov-2023
2. June 2025</v>
      </c>
      <c r="S182" s="7562" t="str">
        <f>IF(VLOOKUP($A182,'8 Oct - LIVE LDS Data'!$A$3:$AAD$1504,61,FALSE)=0/1/1900,"",VLOOKUP($A182,'8 Oct - LIVE LDS Data'!$A$3:$AAD$1504,61,FALSE))</f>
        <v xml:space="preserve">1. Nov-2023
2. </v>
      </c>
      <c r="T182" s="7562">
        <f>IF(VLOOKUP($A182,'8 Oct - LIVE LDS Data'!$A$3:$AAD$1504,63,FALSE)=0/1/1900,"",VLOOKUP($A182,'8 Oct - LIVE LDS Data'!$A$3:$AAD$1504,63,FALSE))</f>
        <v>45992</v>
      </c>
      <c r="U182" s="7562" t="str">
        <f>IF(VLOOKUP($A182,'8 Oct - LIVE LDS Data'!$A$3:$AAD$1504,64,FALSE)=0/1/1900,"",VLOOKUP($A182,'8 Oct - LIVE LDS Data'!$A$3:$AAD$1504,64,FALSE))</f>
        <v/>
      </c>
      <c r="V182" s="7562" t="s">
        <v>3757</v>
      </c>
      <c r="W182" s="7562" t="s">
        <v>3757</v>
      </c>
      <c r="X182" s="7564">
        <v>45320</v>
      </c>
      <c r="Y182" s="7562">
        <v>43891</v>
      </c>
      <c r="Z182" s="7562">
        <v>44013</v>
      </c>
      <c r="AA182" s="7562">
        <v>44136</v>
      </c>
      <c r="AB182" s="7562">
        <v>44621</v>
      </c>
      <c r="AC182" s="7562">
        <v>45231</v>
      </c>
      <c r="AD182" s="7562">
        <v>45352</v>
      </c>
      <c r="AE182" s="7562" t="s">
        <v>8125</v>
      </c>
      <c r="AF182" s="7562"/>
      <c r="AG182" s="7565">
        <f>IF(VLOOKUP($A182,'8 Oct - LIVE LDS Data'!$A$3:$AAD$1504,72,FALSE)=0/1/1900,"",VLOOKUP($A182,'8 Oct - LIVE LDS Data'!$A$3:$AAD$1504,72,FALSE))</f>
        <v>45932</v>
      </c>
      <c r="AH182" s="7565">
        <f>IF(VLOOKUP($A182,'8 Oct - LIVE LDS Data'!$A$3:$AAD$1504,73,FALSE)=0/1/1900,"",VLOOKUP($A182,'8 Oct - LIVE LDS Data'!$A$3:$AAD$1504,73,FALSE))</f>
        <v>45804</v>
      </c>
      <c r="AI182" s="7565">
        <f>IF(VLOOKUP($A182,'8 Oct - LIVE LDS Data'!$A$3:$AAD$1504,75,FALSE)=0/1/1900,"",VLOOKUP($A182,'8 Oct - LIVE LDS Data'!$A$3:$AAD$1504,75,FALSE))</f>
        <v>45215</v>
      </c>
      <c r="AJ182" s="7565">
        <f>IF(VLOOKUP($A182,'8 Oct - LIVE LDS Data'!$A$3:$AAD$1504,76,FALSE)=0/1/1900,"",VLOOKUP($A182,'8 Oct - LIVE LDS Data'!$A$3:$AAD$1504,76,FALSE))</f>
        <v>45804</v>
      </c>
    </row>
    <row r="183" spans="1:36" s="610" customFormat="1" ht="40" customHeight="1" x14ac:dyDescent="0.2">
      <c r="A183" s="2855" t="s">
        <v>2534</v>
      </c>
      <c r="B183" s="2855"/>
      <c r="C183" s="2855" t="s">
        <v>2535</v>
      </c>
      <c r="D183" s="7558" t="str">
        <f>IF(VLOOKUP($A183,'8 Oct - LIVE LDS Data'!$A$3:$AAD$1504,4,FALSE)=0/1/1900,"",VLOOKUP($A183,'8 Oct - LIVE LDS Data'!$A$3:$AAD$1504,4,FALSE))</f>
        <v>North Tyneside Local Plan</v>
      </c>
      <c r="E183" s="7559" t="str">
        <f>IF(VLOOKUP($A183,'8 Oct - LIVE LDS Data'!$A$3:$AAD$1504,8,FALSE)=0/1/1900,"",VLOOKUP($A183,'8 Oct - LIVE LDS Data'!$A$3:$AAD$1504,8,FALSE))</f>
        <v/>
      </c>
      <c r="F183" s="7559" t="str">
        <f>IF(VLOOKUP($A183,'8 Oct - LIVE LDS Data'!$A$3:$AAD$1504,9,FALSE)=0/1/1900,"",VLOOKUP($A183,'8 Oct - LIVE LDS Data'!$A$3:$AAD$1504,9,FALSE))</f>
        <v/>
      </c>
      <c r="G183" s="7560">
        <f>IF(VLOOKUP($A183,'8 Oct - LIVE LDS Data'!$A$3:$AAD$1504,10,FALSE)=0/1/1900,"",VLOOKUP($A183,'8 Oct - LIVE LDS Data'!$A$3:$AAD$1504,10,FALSE))</f>
        <v>42936</v>
      </c>
      <c r="H183" s="7314" t="str">
        <f>IF(VLOOKUP($A183,'8 Oct - LIVE LDS Data'!$A$3:$AAD$1504,79,FALSE)=0/1/1900,"",VLOOKUP($A183,'8 Oct - LIVE LDS Data'!$A$3:$AAD$1504,79,FALSE))</f>
        <v>Reg 18 yet to start</v>
      </c>
      <c r="I183" s="7561">
        <f>IF(VLOOKUP($A183,'8 Oct - LIVE LDS Data'!$A$3:$AAD$1504,30,FALSE)=0/1/1900,"",VLOOKUP($A183,'8 Oct - LIVE LDS Data'!$A$3:$AAD$1504,30,FALSE))</f>
        <v>45689</v>
      </c>
      <c r="J183" s="7562">
        <f>IF(VLOOKUP($A183,'8 Oct - LIVE LDS Data'!$A$3:$AAD$1504,33,FALSE)=0/1/1900,"",VLOOKUP($A183,'8 Oct - LIVE LDS Data'!$A$3:$AAD$1504,33,FALSE))</f>
        <v>45839</v>
      </c>
      <c r="K183" s="7562" t="str">
        <f>IF(VLOOKUP($A183,'8 Oct - LIVE LDS Data'!$A$3:$AAD$1504,34,FALSE)=0/1/1900,"",VLOOKUP($A183,'8 Oct - LIVE LDS Data'!$A$3:$AAD$1504,34,FALSE))</f>
        <v/>
      </c>
      <c r="L183" s="7562">
        <f>IF(VLOOKUP($A183,'8 Oct - LIVE LDS Data'!$A$3:$AAD$1504,40,FALSE)=0/1/1900,"",VLOOKUP($A183,'8 Oct - LIVE LDS Data'!$A$3:$AAD$1504,40,FALSE))</f>
        <v>45962</v>
      </c>
      <c r="M183" s="7562" t="str">
        <f>IF(VLOOKUP($A183,'8 Oct - LIVE LDS Data'!$A$3:$AAD$1504,41,FALSE)=0/1/1900,"",VLOOKUP($A183,'8 Oct - LIVE LDS Data'!$A$3:$AAD$1504,41,FALSE))</f>
        <v/>
      </c>
      <c r="N183" s="7562" t="str">
        <f>IF(VLOOKUP($A183,'8 Oct - LIVE LDS Data'!$A$3:$AAD$1504,47,FALSE)=0/1/1900,"",VLOOKUP($A183,'8 Oct - LIVE LDS Data'!$A$3:$AAD$1504,47,FALSE))</f>
        <v/>
      </c>
      <c r="O183" s="7562" t="str">
        <f>IF(VLOOKUP($A183,'8 Oct - LIVE LDS Data'!$A$3:$AAD$1504,48,FALSE)=0/1/1900,"",VLOOKUP($A183,'8 Oct - LIVE LDS Data'!$A$3:$AAD$1504,48,FALSE))</f>
        <v/>
      </c>
      <c r="P183" s="7562" t="str">
        <f>IF(VLOOKUP($A183,'8 Oct - LIVE LDS Data'!$A$3:$AAD$1504,54,FALSE)=0/1/1900,"",VLOOKUP($A183,'8 Oct - LIVE LDS Data'!$A$3:$AAD$1504,54,FALSE))</f>
        <v/>
      </c>
      <c r="Q183" s="7562" t="str">
        <f>IF(VLOOKUP($A183,'8 Oct - LIVE LDS Data'!$A$3:$AAD$1504,55,FALSE)=0/1/1900,"",VLOOKUP($A183,'8 Oct - LIVE LDS Data'!$A$3:$AAD$1504,55,FALSE))</f>
        <v/>
      </c>
      <c r="R183" s="7562">
        <f>IF(VLOOKUP($A183,'8 Oct - LIVE LDS Data'!$A$3:$AAD$1504,60,FALSE)=0/1/1900,"",VLOOKUP($A183,'8 Oct - LIVE LDS Data'!$A$3:$AAD$1504,60,FALSE))</f>
        <v>46204</v>
      </c>
      <c r="S183" s="7562"/>
      <c r="T183" s="7562">
        <f>IF(VLOOKUP($A183,'8 Oct - LIVE LDS Data'!$A$3:$AAD$1504,63,FALSE)=0/1/1900,"",VLOOKUP($A183,'8 Oct - LIVE LDS Data'!$A$3:$AAD$1504,63,FALSE))</f>
        <v>46357</v>
      </c>
      <c r="U183" s="7562" t="str">
        <f>IF(VLOOKUP($A183,'8 Oct - LIVE LDS Data'!$A$3:$AAD$1504,64,FALSE)=0/1/1900,"",VLOOKUP($A183,'8 Oct - LIVE LDS Data'!$A$3:$AAD$1504,64,FALSE))</f>
        <v/>
      </c>
      <c r="V183" s="7562" t="s">
        <v>3757</v>
      </c>
      <c r="W183" s="7562" t="s">
        <v>226</v>
      </c>
      <c r="X183" s="7564"/>
      <c r="Y183" s="7562"/>
      <c r="Z183" s="7562"/>
      <c r="AA183" s="7562"/>
      <c r="AB183" s="7562"/>
      <c r="AC183" s="7562"/>
      <c r="AD183" s="7562"/>
      <c r="AE183" s="7562"/>
      <c r="AF183" s="7562"/>
      <c r="AG183" s="7565">
        <f>IF(VLOOKUP($A183,'8 Oct - LIVE LDS Data'!$A$3:$AAD$1504,72,FALSE)=0/1/1900,"",VLOOKUP($A183,'8 Oct - LIVE LDS Data'!$A$3:$AAD$1504,72,FALSE))</f>
        <v>45594</v>
      </c>
      <c r="AH183" s="7565">
        <f>IF(VLOOKUP($A183,'8 Oct - LIVE LDS Data'!$A$3:$AAD$1504,73,FALSE)=0/1/1900,"",VLOOKUP($A183,'8 Oct - LIVE LDS Data'!$A$3:$AAD$1504,73,FALSE))</f>
        <v>45804</v>
      </c>
      <c r="AI183" s="7565">
        <f>IF(VLOOKUP($A183,'8 Oct - LIVE LDS Data'!$A$3:$AAD$1504,75,FALSE)=0/1/1900,"",VLOOKUP($A183,'8 Oct - LIVE LDS Data'!$A$3:$AAD$1504,75,FALSE))</f>
        <v>44806</v>
      </c>
      <c r="AJ183" s="7565">
        <f>IF(VLOOKUP($A183,'8 Oct - LIVE LDS Data'!$A$3:$AAD$1504,76,FALSE)=0/1/1900,"",VLOOKUP($A183,'8 Oct - LIVE LDS Data'!$A$3:$AAD$1504,76,FALSE))</f>
        <v>45804</v>
      </c>
    </row>
    <row r="184" spans="1:36" ht="40" customHeight="1" x14ac:dyDescent="0.2">
      <c r="A184" s="7566" t="s">
        <v>2547</v>
      </c>
      <c r="B184" s="7566"/>
      <c r="C184" s="7566" t="s">
        <v>2548</v>
      </c>
      <c r="D184" s="7570" t="str">
        <f>IF(VLOOKUP($A184,'8 Oct - LIVE LDS Data'!$A$3:$AAD$1504,4,FALSE)=0/1/1900,"",VLOOKUP($A184,'8 Oct - LIVE LDS Data'!$A$3:$AAD$1504,4,FALSE))</f>
        <v>North Warwickshire Local Plan Review</v>
      </c>
      <c r="E184" s="7571" t="str">
        <f>IF(VLOOKUP($A184,'8 Oct - LIVE LDS Data'!$A$3:$AAD$1504,8,FALSE)=0/1/1900,"",VLOOKUP($A184,'8 Oct - LIVE LDS Data'!$A$3:$AAD$1504,8,FALSE))</f>
        <v>N</v>
      </c>
      <c r="F184" s="7571" t="str">
        <f>IF(VLOOKUP($A184,'8 Oct - LIVE LDS Data'!$A$3:$AAD$1504,9,FALSE)=0/1/1900,"",VLOOKUP($A184,'8 Oct - LIVE LDS Data'!$A$3:$AAD$1504,9,FALSE))</f>
        <v>N</v>
      </c>
      <c r="G184" s="7572">
        <f>IF(VLOOKUP($A184,'8 Oct - LIVE LDS Data'!$A$3:$AAD$1504,10,FALSE)=0/1/1900,"",VLOOKUP($A184,'8 Oct - LIVE LDS Data'!$A$3:$AAD$1504,10,FALSE))</f>
        <v>44468</v>
      </c>
      <c r="H184" s="7573" t="str">
        <f>IF(VLOOKUP($A184,'8 Oct - LIVE LDS Data'!$A$3:$AAD$1504,79,FALSE)=0/1/1900,"",VLOOKUP($A184,'8 Oct - LIVE LDS Data'!$A$3:$AAD$1504,79,FALSE))</f>
        <v>Reg 18 ongoing</v>
      </c>
      <c r="I184" s="7562">
        <f>IF(VLOOKUP($A184,'8 Oct - LIVE LDS Data'!$A$3:$AAD$1504,30,FALSE)=0/1/1900,"",VLOOKUP($A184,'8 Oct - LIVE LDS Data'!$A$3:$AAD$1504,30,FALSE))</f>
        <v>45689</v>
      </c>
      <c r="J184" s="7562">
        <f>IF(VLOOKUP($A184,'8 Oct - LIVE LDS Data'!$A$3:$AAD$1504,33,FALSE)=0/1/1900,"",VLOOKUP($A184,'8 Oct - LIVE LDS Data'!$A$3:$AAD$1504,33,FALSE))</f>
        <v>45748</v>
      </c>
      <c r="K184" s="7562" t="str">
        <f>IF(VLOOKUP($A184,'8 Oct - LIVE LDS Data'!$A$3:$AAD$1504,34,FALSE)=0/1/1900,"",VLOOKUP($A184,'8 Oct - LIVE LDS Data'!$A$3:$AAD$1504,34,FALSE))</f>
        <v/>
      </c>
      <c r="L184" s="7562" t="str">
        <f>IF(VLOOKUP($A184,'8 Oct - LIVE LDS Data'!$A$3:$AAD$1504,40,FALSE)=0/1/1900,"",VLOOKUP($A184,'8 Oct - LIVE LDS Data'!$A$3:$AAD$1504,40,FALSE))</f>
        <v/>
      </c>
      <c r="M184" s="7562" t="str">
        <f>IF(VLOOKUP($A184,'8 Oct - LIVE LDS Data'!$A$3:$AAD$1504,41,FALSE)=0/1/1900,"",VLOOKUP($A184,'8 Oct - LIVE LDS Data'!$A$3:$AAD$1504,41,FALSE))</f>
        <v/>
      </c>
      <c r="N184" s="7562" t="str">
        <f>IF(VLOOKUP($A184,'8 Oct - LIVE LDS Data'!$A$3:$AAD$1504,47,FALSE)=0/1/1900,"",VLOOKUP($A184,'8 Oct - LIVE LDS Data'!$A$3:$AAD$1504,47,FALSE))</f>
        <v/>
      </c>
      <c r="O184" s="7562" t="str">
        <f>IF(VLOOKUP($A184,'8 Oct - LIVE LDS Data'!$A$3:$AAD$1504,48,FALSE)=0/1/1900,"",VLOOKUP($A184,'8 Oct - LIVE LDS Data'!$A$3:$AAD$1504,48,FALSE))</f>
        <v/>
      </c>
      <c r="P184" s="7562" t="str">
        <f>IF(VLOOKUP($A184,'8 Oct - LIVE LDS Data'!$A$3:$AAD$1504,54,FALSE)=0/1/1900,"",VLOOKUP($A184,'8 Oct - LIVE LDS Data'!$A$3:$AAD$1504,54,FALSE))</f>
        <v/>
      </c>
      <c r="Q184" s="7562" t="str">
        <f>IF(VLOOKUP($A184,'8 Oct - LIVE LDS Data'!$A$3:$AAD$1504,55,FALSE)=0/1/1900,"",VLOOKUP($A184,'8 Oct - LIVE LDS Data'!$A$3:$AAD$1504,55,FALSE))</f>
        <v/>
      </c>
      <c r="R184" s="7562">
        <f>IF(VLOOKUP($A184,'8 Oct - LIVE LDS Data'!$A$3:$AAD$1504,60,FALSE)=0/1/1900,"",VLOOKUP($A184,'8 Oct - LIVE LDS Data'!$A$3:$AAD$1504,60,FALSE))</f>
        <v>45992</v>
      </c>
      <c r="S184" s="7562" t="str">
        <f>IF(VLOOKUP($A184,'8 Oct - LIVE LDS Data'!$A$3:$AAD$1504,61,FALSE)=0/1/1900,"",VLOOKUP($A184,'8 Oct - LIVE LDS Data'!$A$3:$AAD$1504,61,FALSE))</f>
        <v/>
      </c>
      <c r="T184" s="7562">
        <f>IF(VLOOKUP($A184,'8 Oct - LIVE LDS Data'!$A$3:$AAD$1504,63,FALSE)=0/1/1900,"",VLOOKUP($A184,'8 Oct - LIVE LDS Data'!$A$3:$AAD$1504,63,FALSE))</f>
        <v>46113</v>
      </c>
      <c r="U184" s="7562" t="str">
        <f>IF(VLOOKUP($A184,'8 Oct - LIVE LDS Data'!$A$3:$AAD$1504,64,FALSE)=0/1/1900,"",VLOOKUP($A184,'8 Oct - LIVE LDS Data'!$A$3:$AAD$1504,64,FALSE))</f>
        <v/>
      </c>
      <c r="V184" s="7562" t="s">
        <v>90</v>
      </c>
      <c r="W184" s="7562" t="s">
        <v>226</v>
      </c>
      <c r="X184" s="7564"/>
      <c r="Y184" s="7562"/>
      <c r="Z184" s="7562"/>
      <c r="AA184" s="7562"/>
      <c r="AB184" s="7562"/>
      <c r="AC184" s="7562"/>
      <c r="AD184" s="7562"/>
      <c r="AE184" s="7562"/>
      <c r="AF184" s="7562"/>
      <c r="AG184" s="7565">
        <f>IF(VLOOKUP($A184,'8 Oct - LIVE LDS Data'!$A$3:$AAD$1504,72,FALSE)=0/1/1900,"",VLOOKUP($A184,'8 Oct - LIVE LDS Data'!$A$3:$AAD$1504,72,FALSE))</f>
        <v>45455</v>
      </c>
      <c r="AH184" s="7565">
        <f>IF(VLOOKUP($A184,'8 Oct - LIVE LDS Data'!$A$3:$AAD$1504,73,FALSE)=0/1/1900,"",VLOOKUP($A184,'8 Oct - LIVE LDS Data'!$A$3:$AAD$1504,73,FALSE))</f>
        <v>45804</v>
      </c>
      <c r="AI184" s="7565" t="str">
        <f>IF(VLOOKUP($A184,'8 Oct - LIVE LDS Data'!$A$3:$AAD$1504,75,FALSE)=0/1/1900,"",VLOOKUP($A184,'8 Oct - LIVE LDS Data'!$A$3:$AAD$1504,75,FALSE))</f>
        <v/>
      </c>
      <c r="AJ184" s="7565">
        <f>IF(VLOOKUP($A184,'8 Oct - LIVE LDS Data'!$A$3:$AAD$1504,76,FALSE)=0/1/1900,"",VLOOKUP($A184,'8 Oct - LIVE LDS Data'!$A$3:$AAD$1504,76,FALSE))</f>
        <v>45804</v>
      </c>
    </row>
    <row r="185" spans="1:36" ht="40" customHeight="1" x14ac:dyDescent="0.2">
      <c r="A185" s="2855" t="s">
        <v>2555</v>
      </c>
      <c r="B185" s="2855"/>
      <c r="C185" s="2855" t="s">
        <v>2556</v>
      </c>
      <c r="D185" s="7558" t="str">
        <f>IF(VLOOKUP($A185,'8 Oct - LIVE LDS Data'!$A$3:$AAD$1504,4,FALSE)=0/1/1900,"",VLOOKUP($A185,'8 Oct - LIVE LDS Data'!$A$3:$AAD$1504,4,FALSE))</f>
        <v xml:space="preserve">North West Leicestershire Local Plan - Substantive  Review </v>
      </c>
      <c r="E185" s="7559" t="str">
        <f>IF(VLOOKUP($A185,'8 Oct - LIVE LDS Data'!$A$3:$AAD$1504,8,FALSE)=0/1/1900,"",VLOOKUP($A185,'8 Oct - LIVE LDS Data'!$A$3:$AAD$1504,8,FALSE))</f>
        <v>N</v>
      </c>
      <c r="F185" s="7559" t="str">
        <f>IF(VLOOKUP($A185,'8 Oct - LIVE LDS Data'!$A$3:$AAD$1504,9,FALSE)=0/1/1900,"",VLOOKUP($A185,'8 Oct - LIVE LDS Data'!$A$3:$AAD$1504,9,FALSE))</f>
        <v>N</v>
      </c>
      <c r="G185" s="7560">
        <f>IF(VLOOKUP($A185,'8 Oct - LIVE LDS Data'!$A$3:$AAD$1504,10,FALSE)=0/1/1900,"",VLOOKUP($A185,'8 Oct - LIVE LDS Data'!$A$3:$AAD$1504,10,FALSE))</f>
        <v>44271</v>
      </c>
      <c r="H185" s="7314" t="str">
        <f>IF(VLOOKUP($A185,'8 Oct - LIVE LDS Data'!$A$3:$AAD$1504,79,FALSE)=0/1/1900,"",VLOOKUP($A185,'8 Oct - LIVE LDS Data'!$A$3:$AAD$1504,79,FALSE))</f>
        <v>Reg 18 completed</v>
      </c>
      <c r="I185" s="7561">
        <f>IF(VLOOKUP($A185,'8 Oct - LIVE LDS Data'!$A$3:$AAD$1504,30,FALSE)=0/1/1900,"",VLOOKUP($A185,'8 Oct - LIVE LDS Data'!$A$3:$AAD$1504,30,FALSE))</f>
        <v>45689</v>
      </c>
      <c r="J185" s="7562">
        <f>IF(VLOOKUP($A185,'8 Oct - LIVE LDS Data'!$A$3:$AAD$1504,33,FALSE)=0/1/1900,"",VLOOKUP($A185,'8 Oct - LIVE LDS Data'!$A$3:$AAD$1504,33,FALSE))</f>
        <v>44593</v>
      </c>
      <c r="K185" s="7562">
        <f>IF(VLOOKUP($A185,'8 Oct - LIVE LDS Data'!$A$3:$AAD$1504,34,FALSE)=0/1/1900,"",VLOOKUP($A185,'8 Oct - LIVE LDS Data'!$A$3:$AAD$1504,34,FALSE))</f>
        <v>44578</v>
      </c>
      <c r="L185" s="7562">
        <f>IF(VLOOKUP($A185,'8 Oct - LIVE LDS Data'!$A$3:$AAD$1504,40,FALSE)=0/1/1900,"",VLOOKUP($A185,'8 Oct - LIVE LDS Data'!$A$3:$AAD$1504,40,FALSE))</f>
        <v>45292</v>
      </c>
      <c r="M185" s="7562">
        <f>IF(VLOOKUP($A185,'8 Oct - LIVE LDS Data'!$A$3:$AAD$1504,41,FALSE)=0/1/1900,"",VLOOKUP($A185,'8 Oct - LIVE LDS Data'!$A$3:$AAD$1504,41,FALSE))</f>
        <v>45327</v>
      </c>
      <c r="N185" s="7562">
        <f>IF(VLOOKUP($A185,'8 Oct - LIVE LDS Data'!$A$3:$AAD$1504,47,FALSE)=0/1/1900,"",VLOOKUP($A185,'8 Oct - LIVE LDS Data'!$A$3:$AAD$1504,47,FALSE))</f>
        <v>45717</v>
      </c>
      <c r="O185" s="7562">
        <f>IF(VLOOKUP($A185,'8 Oct - LIVE LDS Data'!$A$3:$AAD$1504,48,FALSE)=0/1/1900,"",VLOOKUP($A185,'8 Oct - LIVE LDS Data'!$A$3:$AAD$1504,48,FALSE))</f>
        <v>45737</v>
      </c>
      <c r="P185" s="7562" t="str">
        <f>IF(VLOOKUP($A185,'8 Oct - LIVE LDS Data'!$A$3:$AAD$1504,54,FALSE)=0/1/1900,"",VLOOKUP($A185,'8 Oct - LIVE LDS Data'!$A$3:$AAD$1504,54,FALSE))</f>
        <v/>
      </c>
      <c r="Q185" s="7562" t="str">
        <f>IF(VLOOKUP($A185,'8 Oct - LIVE LDS Data'!$A$3:$AAD$1504,55,FALSE)=0/1/1900,"",VLOOKUP($A185,'8 Oct - LIVE LDS Data'!$A$3:$AAD$1504,55,FALSE))</f>
        <v/>
      </c>
      <c r="R185" s="7562">
        <f>IF(VLOOKUP($A185,'8 Oct - LIVE LDS Data'!$A$3:$AAD$1504,60,FALSE)=0/1/1900,"",VLOOKUP($A185,'8 Oct - LIVE LDS Data'!$A$3:$AAD$1504,60,FALSE))</f>
        <v>46143</v>
      </c>
      <c r="S185" s="7562" t="str">
        <f>IF(VLOOKUP($A185,'8 Oct - LIVE LDS Data'!$A$3:$AAD$1504,61,FALSE)=0/1/1900,"",VLOOKUP($A185,'8 Oct - LIVE LDS Data'!$A$3:$AAD$1504,61,FALSE))</f>
        <v/>
      </c>
      <c r="T185" s="7562">
        <f>IF(VLOOKUP($A185,'8 Oct - LIVE LDS Data'!$A$3:$AAD$1504,63,FALSE)=0/1/1900,"",VLOOKUP($A185,'8 Oct - LIVE LDS Data'!$A$3:$AAD$1504,63,FALSE))</f>
        <v>46204</v>
      </c>
      <c r="U185" s="7562" t="str">
        <f>IF(VLOOKUP($A185,'8 Oct - LIVE LDS Data'!$A$3:$AAD$1504,64,FALSE)=0/1/1900,"",VLOOKUP($A185,'8 Oct - LIVE LDS Data'!$A$3:$AAD$1504,64,FALSE))</f>
        <v/>
      </c>
      <c r="V185" s="7562" t="s">
        <v>90</v>
      </c>
      <c r="W185" s="7562" t="s">
        <v>90</v>
      </c>
      <c r="X185" s="7564"/>
      <c r="Y185" s="7562"/>
      <c r="Z185" s="7562"/>
      <c r="AA185" s="7562"/>
      <c r="AB185" s="7562"/>
      <c r="AC185" s="7562"/>
      <c r="AD185" s="7562"/>
      <c r="AE185" s="7562"/>
      <c r="AF185" s="7562"/>
      <c r="AG185" s="7565">
        <f>IF(VLOOKUP($A185,'8 Oct - LIVE LDS Data'!$A$3:$AAD$1504,72,FALSE)=0/1/1900,"",VLOOKUP($A185,'8 Oct - LIVE LDS Data'!$A$3:$AAD$1504,72,FALSE))</f>
        <v>45455</v>
      </c>
      <c r="AH185" s="7565">
        <f>IF(VLOOKUP($A185,'8 Oct - LIVE LDS Data'!$A$3:$AAD$1504,73,FALSE)=0/1/1900,"",VLOOKUP($A185,'8 Oct - LIVE LDS Data'!$A$3:$AAD$1504,73,FALSE))</f>
        <v>45804</v>
      </c>
      <c r="AI185" s="7565" t="str">
        <f>IF(VLOOKUP($A185,'8 Oct - LIVE LDS Data'!$A$3:$AAD$1504,75,FALSE)=0/1/1900,"",VLOOKUP($A185,'8 Oct - LIVE LDS Data'!$A$3:$AAD$1504,75,FALSE))</f>
        <v/>
      </c>
      <c r="AJ185" s="7565">
        <f>IF(VLOOKUP($A185,'8 Oct - LIVE LDS Data'!$A$3:$AAD$1504,76,FALSE)=0/1/1900,"",VLOOKUP($A185,'8 Oct - LIVE LDS Data'!$A$3:$AAD$1504,76,FALSE))</f>
        <v>45804</v>
      </c>
    </row>
    <row r="186" spans="1:36" s="1745" customFormat="1" ht="40" customHeight="1" x14ac:dyDescent="0.2">
      <c r="A186" s="7569" t="s">
        <v>2568</v>
      </c>
      <c r="B186" s="7569"/>
      <c r="C186" s="7569" t="s">
        <v>4201</v>
      </c>
      <c r="D186" s="7558" t="str">
        <f>IF(VLOOKUP($A186,'8 Oct - LIVE LDS Data'!$A$3:$AAD$1504,4,FALSE)=0/1/1900,"",VLOOKUP($A186,'8 Oct - LIVE LDS Data'!$A$3:$AAD$1504,4,FALSE))</f>
        <v>North York Moors Local Plan - Review</v>
      </c>
      <c r="E186" s="7559" t="str">
        <f>IF(VLOOKUP($A186,'8 Oct - LIVE LDS Data'!$A$3:$AAD$1504,8,FALSE)=0/1/1900,"",VLOOKUP($A186,'8 Oct - LIVE LDS Data'!$A$3:$AAD$1504,8,FALSE))</f>
        <v>N</v>
      </c>
      <c r="F186" s="7559" t="str">
        <f>IF(VLOOKUP($A186,'8 Oct - LIVE LDS Data'!$A$3:$AAD$1504,9,FALSE)=0/1/1900,"",VLOOKUP($A186,'8 Oct - LIVE LDS Data'!$A$3:$AAD$1504,9,FALSE))</f>
        <v>N</v>
      </c>
      <c r="G186" s="7560">
        <f>IF(VLOOKUP($A186,'8 Oct - LIVE LDS Data'!$A$3:$AAD$1504,10,FALSE)=0/1/1900,"",VLOOKUP($A186,'8 Oct - LIVE LDS Data'!$A$3:$AAD$1504,10,FALSE))</f>
        <v>44039</v>
      </c>
      <c r="H186" s="7314" t="str">
        <f>IF(VLOOKUP($A186,'8 Oct - LIVE LDS Data'!$A$3:$AAD$1504,79,FALSE)=0/1/1900,"",VLOOKUP($A186,'8 Oct - LIVE LDS Data'!$A$3:$AAD$1504,79,FALSE))</f>
        <v>Reg 18 yet to start</v>
      </c>
      <c r="I186" s="7561">
        <f>IF(VLOOKUP($A186,'8 Oct - LIVE LDS Data'!$A$3:$AAD$1504,30,FALSE)=0/1/1900,"",VLOOKUP($A186,'8 Oct - LIVE LDS Data'!$A$3:$AAD$1504,30,FALSE))</f>
        <v>45689</v>
      </c>
      <c r="J186" s="7562">
        <f>IF(VLOOKUP($A186,'8 Oct - LIVE LDS Data'!$A$3:$AAD$1504,33,FALSE)=0/1/1900,"",VLOOKUP($A186,'8 Oct - LIVE LDS Data'!$A$3:$AAD$1504,33,FALSE))</f>
        <v>45901</v>
      </c>
      <c r="K186" s="7562" t="str">
        <f>IF(VLOOKUP($A186,'8 Oct - LIVE LDS Data'!$A$3:$AAD$1504,34,FALSE)=0/1/1900,"",VLOOKUP($A186,'8 Oct - LIVE LDS Data'!$A$3:$AAD$1504,34,FALSE))</f>
        <v/>
      </c>
      <c r="L186" s="7562" t="str">
        <f>IF(VLOOKUP($A186,'8 Oct - LIVE LDS Data'!$A$3:$AAD$1504,40,FALSE)=0/1/1900,"",VLOOKUP($A186,'8 Oct - LIVE LDS Data'!$A$3:$AAD$1504,40,FALSE))</f>
        <v/>
      </c>
      <c r="M186" s="7562" t="str">
        <f>IF(VLOOKUP($A186,'8 Oct - LIVE LDS Data'!$A$3:$AAD$1504,41,FALSE)=0/1/1900,"",VLOOKUP($A186,'8 Oct - LIVE LDS Data'!$A$3:$AAD$1504,41,FALSE))</f>
        <v/>
      </c>
      <c r="N186" s="7562" t="str">
        <f>IF(VLOOKUP($A186,'8 Oct - LIVE LDS Data'!$A$3:$AAD$1504,47,FALSE)=0/1/1900,"",VLOOKUP($A186,'8 Oct - LIVE LDS Data'!$A$3:$AAD$1504,47,FALSE))</f>
        <v/>
      </c>
      <c r="O186" s="7562" t="str">
        <f>IF(VLOOKUP($A186,'8 Oct - LIVE LDS Data'!$A$3:$AAD$1504,48,FALSE)=0/1/1900,"",VLOOKUP($A186,'8 Oct - LIVE LDS Data'!$A$3:$AAD$1504,48,FALSE))</f>
        <v/>
      </c>
      <c r="P186" s="7562" t="str">
        <f>IF(VLOOKUP($A186,'8 Oct - LIVE LDS Data'!$A$3:$AAD$1504,54,FALSE)=0/1/1900,"",VLOOKUP($A186,'8 Oct - LIVE LDS Data'!$A$3:$AAD$1504,54,FALSE))</f>
        <v/>
      </c>
      <c r="Q186" s="7562" t="str">
        <f>IF(VLOOKUP($A186,'8 Oct - LIVE LDS Data'!$A$3:$AAD$1504,55,FALSE)=0/1/1900,"",VLOOKUP($A186,'8 Oct - LIVE LDS Data'!$A$3:$AAD$1504,55,FALSE))</f>
        <v/>
      </c>
      <c r="R186" s="7562">
        <f>IF(VLOOKUP($A186,'8 Oct - LIVE LDS Data'!$A$3:$AAD$1504,60,FALSE)=0/1/1900,"",VLOOKUP($A186,'8 Oct - LIVE LDS Data'!$A$3:$AAD$1504,60,FALSE))</f>
        <v>46143</v>
      </c>
      <c r="S186" s="7562" t="str">
        <f>IF(VLOOKUP($A186,'8 Oct - LIVE LDS Data'!$A$3:$AAD$1504,61,FALSE)=0/1/1900,"",VLOOKUP($A186,'8 Oct - LIVE LDS Data'!$A$3:$AAD$1504,61,FALSE))</f>
        <v/>
      </c>
      <c r="T186" s="7562">
        <f>IF(VLOOKUP($A186,'8 Oct - LIVE LDS Data'!$A$3:$AAD$1504,63,FALSE)=0/1/1900,"",VLOOKUP($A186,'8 Oct - LIVE LDS Data'!$A$3:$AAD$1504,63,FALSE))</f>
        <v>46235</v>
      </c>
      <c r="U186" s="7562" t="str">
        <f>IF(VLOOKUP($A186,'8 Oct - LIVE LDS Data'!$A$3:$AAD$1504,64,FALSE)=0/1/1900,"",VLOOKUP($A186,'8 Oct - LIVE LDS Data'!$A$3:$AAD$1504,64,FALSE))</f>
        <v/>
      </c>
      <c r="V186" s="7562" t="s">
        <v>90</v>
      </c>
      <c r="W186" s="7562" t="s">
        <v>3757</v>
      </c>
      <c r="X186" s="7564"/>
      <c r="Y186" s="7562"/>
      <c r="Z186" s="7562"/>
      <c r="AA186" s="7562"/>
      <c r="AB186" s="7562"/>
      <c r="AC186" s="7562"/>
      <c r="AD186" s="7562"/>
      <c r="AE186" s="7562"/>
      <c r="AF186" s="7562"/>
      <c r="AG186" s="7565">
        <f>IF(VLOOKUP($A186,'8 Oct - LIVE LDS Data'!$A$3:$AAD$1504,72,FALSE)=0/1/1900,"",VLOOKUP($A186,'8 Oct - LIVE LDS Data'!$A$3:$AAD$1504,72,FALSE))</f>
        <v>45804</v>
      </c>
      <c r="AH186" s="7565">
        <f>IF(VLOOKUP($A186,'8 Oct - LIVE LDS Data'!$A$3:$AAD$1504,73,FALSE)=0/1/1900,"",VLOOKUP($A186,'8 Oct - LIVE LDS Data'!$A$3:$AAD$1504,73,FALSE))</f>
        <v>45700</v>
      </c>
      <c r="AI186" s="7565">
        <f>IF(VLOOKUP($A186,'8 Oct - LIVE LDS Data'!$A$3:$AAD$1504,75,FALSE)=0/1/1900,"",VLOOKUP($A186,'8 Oct - LIVE LDS Data'!$A$3:$AAD$1504,75,FALSE))</f>
        <v>45804</v>
      </c>
      <c r="AJ186" s="7565">
        <f>IF(VLOOKUP($A186,'8 Oct - LIVE LDS Data'!$A$3:$AAD$1504,76,FALSE)=0/1/1900,"",VLOOKUP($A186,'8 Oct - LIVE LDS Data'!$A$3:$AAD$1504,76,FALSE))</f>
        <v>45700</v>
      </c>
    </row>
    <row r="187" spans="1:36" ht="40" customHeight="1" x14ac:dyDescent="0.2">
      <c r="A187" s="7566" t="s">
        <v>2575</v>
      </c>
      <c r="B187" s="7566"/>
      <c r="C187" s="2861" t="s">
        <v>2576</v>
      </c>
      <c r="D187" s="7558" t="str">
        <f>IF(VLOOKUP($A187,'8 Oct - LIVE LDS Data'!$A$3:$AAD$1504,4,FALSE)=0/1/1900,"",VLOOKUP($A187,'8 Oct - LIVE LDS Data'!$A$3:$AAD$1504,4,FALSE))</f>
        <v>North Yorkshire Local Plan</v>
      </c>
      <c r="E187" s="7559" t="str">
        <f>IF(VLOOKUP($A187,'8 Oct - LIVE LDS Data'!$A$3:$AAD$1504,8,FALSE)=0/1/1900,"",VLOOKUP($A187,'8 Oct - LIVE LDS Data'!$A$3:$AAD$1504,8,FALSE))</f>
        <v>N</v>
      </c>
      <c r="F187" s="7559" t="str">
        <f>IF(VLOOKUP($A187,'8 Oct - LIVE LDS Data'!$A$3:$AAD$1504,9,FALSE)=0/1/1900,"",VLOOKUP($A187,'8 Oct - LIVE LDS Data'!$A$3:$AAD$1504,9,FALSE))</f>
        <v>N</v>
      </c>
      <c r="G187" s="7560" t="str">
        <f>IF(VLOOKUP($A187,'8 Oct - LIVE LDS Data'!$A$3:$AAD$1504,10,FALSE)=0/1/1900,"",VLOOKUP($A187,'8 Oct - LIVE LDS Data'!$A$3:$AAD$1504,10,FALSE))</f>
        <v>new LPA</v>
      </c>
      <c r="H187" s="7314" t="str">
        <f>IF(VLOOKUP($A187,'8 Oct - LIVE LDS Data'!$A$3:$AAD$1504,79,FALSE)=0/1/1900,"",VLOOKUP($A187,'8 Oct - LIVE LDS Data'!$A$3:$AAD$1504,79,FALSE))</f>
        <v>new plan to be prepared under new system</v>
      </c>
      <c r="I187" s="7561">
        <f>IF(VLOOKUP($A187,'8 Oct - LIVE LDS Data'!$A$3:$AAD$1504,30,FALSE)=0/1/1900,"",VLOOKUP($A187,'8 Oct - LIVE LDS Data'!$A$3:$AAD$1504,30,FALSE))</f>
        <v>45717</v>
      </c>
      <c r="J187" s="7562">
        <f>IF(VLOOKUP($A187,'8 Oct - LIVE LDS Data'!$A$3:$AAD$1504,33,FALSE)=0/1/1900,"",VLOOKUP($A187,'8 Oct - LIVE LDS Data'!$A$3:$AAD$1504,33,FALSE))</f>
        <v>45778</v>
      </c>
      <c r="K187" s="7562">
        <f>IF(VLOOKUP($A187,'8 Oct - LIVE LDS Data'!$A$3:$AAD$1504,34,FALSE)=0/1/1900,"",VLOOKUP($A187,'8 Oct - LIVE LDS Data'!$A$3:$AAD$1504,34,FALSE))</f>
        <v>45796</v>
      </c>
      <c r="L187" s="7562">
        <f>IF(VLOOKUP($A187,'8 Oct - LIVE LDS Data'!$A$3:$AAD$1504,40,FALSE)=0/1/1900,"",VLOOKUP($A187,'8 Oct - LIVE LDS Data'!$A$3:$AAD$1504,40,FALSE))</f>
        <v>46327</v>
      </c>
      <c r="M187" s="7562" t="str">
        <f>IF(VLOOKUP($A187,'8 Oct - LIVE LDS Data'!$A$3:$AAD$1504,41,FALSE)=0/1/1900,"",VLOOKUP($A187,'8 Oct - LIVE LDS Data'!$A$3:$AAD$1504,41,FALSE))</f>
        <v/>
      </c>
      <c r="N187" s="7562" t="str">
        <f>IF(VLOOKUP($A187,'8 Oct - LIVE LDS Data'!$A$3:$AAD$1504,47,FALSE)=0/1/1900,"",VLOOKUP($A187,'8 Oct - LIVE LDS Data'!$A$3:$AAD$1504,47,FALSE))</f>
        <v/>
      </c>
      <c r="O187" s="7562" t="str">
        <f>IF(VLOOKUP($A187,'8 Oct - LIVE LDS Data'!$A$3:$AAD$1504,48,FALSE)=0/1/1900,"",VLOOKUP($A187,'8 Oct - LIVE LDS Data'!$A$3:$AAD$1504,48,FALSE))</f>
        <v/>
      </c>
      <c r="P187" s="7562" t="str">
        <f>IF(VLOOKUP($A187,'8 Oct - LIVE LDS Data'!$A$3:$AAD$1504,54,FALSE)=0/1/1900,"",VLOOKUP($A187,'8 Oct - LIVE LDS Data'!$A$3:$AAD$1504,54,FALSE))</f>
        <v/>
      </c>
      <c r="Q187" s="7562" t="str">
        <f>IF(VLOOKUP($A187,'8 Oct - LIVE LDS Data'!$A$3:$AAD$1504,55,FALSE)=0/1/1900,"",VLOOKUP($A187,'8 Oct - LIVE LDS Data'!$A$3:$AAD$1504,55,FALSE))</f>
        <v/>
      </c>
      <c r="R187" s="7562">
        <f>IF(VLOOKUP($A187,'8 Oct - LIVE LDS Data'!$A$3:$AAD$1504,60,FALSE)=0/1/1900,"",VLOOKUP($A187,'8 Oct - LIVE LDS Data'!$A$3:$AAD$1504,60,FALSE))</f>
        <v>46692</v>
      </c>
      <c r="S187" s="7562"/>
      <c r="T187" s="7562">
        <f>IF(VLOOKUP($A187,'8 Oct - LIVE LDS Data'!$A$3:$AAD$1504,63,FALSE)=0/1/1900,"",VLOOKUP($A187,'8 Oct - LIVE LDS Data'!$A$3:$AAD$1504,63,FALSE))</f>
        <v>46966</v>
      </c>
      <c r="U187" s="7562" t="str">
        <f>IF(VLOOKUP($A187,'8 Oct - LIVE LDS Data'!$A$3:$AAD$1504,64,FALSE)=0/1/1900,"",VLOOKUP($A187,'8 Oct - LIVE LDS Data'!$A$3:$AAD$1504,64,FALSE))</f>
        <v/>
      </c>
      <c r="V187" s="7562" t="s">
        <v>3757</v>
      </c>
      <c r="W187" s="7562" t="s">
        <v>226</v>
      </c>
      <c r="X187" s="7564"/>
      <c r="Y187" s="7562"/>
      <c r="Z187" s="7562"/>
      <c r="AA187" s="7562"/>
      <c r="AB187" s="7562"/>
      <c r="AC187" s="7562"/>
      <c r="AD187" s="7562"/>
      <c r="AE187" s="7562"/>
      <c r="AF187" s="7562"/>
      <c r="AG187" s="7565">
        <f>IF(VLOOKUP($A187,'8 Oct - LIVE LDS Data'!$A$3:$AAD$1504,72,FALSE)=0/1/1900,"",VLOOKUP($A187,'8 Oct - LIVE LDS Data'!$A$3:$AAD$1504,72,FALSE))</f>
        <v>45539</v>
      </c>
      <c r="AH187" s="7565">
        <f>IF(VLOOKUP($A187,'8 Oct - LIVE LDS Data'!$A$3:$AAD$1504,73,FALSE)=0/1/1900,"",VLOOKUP($A187,'8 Oct - LIVE LDS Data'!$A$3:$AAD$1504,73,FALSE))</f>
        <v>45804</v>
      </c>
      <c r="AI187" s="7565" t="str">
        <f>IF(VLOOKUP($A187,'8 Oct - LIVE LDS Data'!$A$3:$AAD$1504,75,FALSE)=0/1/1900,"",VLOOKUP($A187,'8 Oct - LIVE LDS Data'!$A$3:$AAD$1504,75,FALSE))</f>
        <v/>
      </c>
      <c r="AJ187" s="7565">
        <f>IF(VLOOKUP($A187,'8 Oct - LIVE LDS Data'!$A$3:$AAD$1504,76,FALSE)=0/1/1900,"",VLOOKUP($A187,'8 Oct - LIVE LDS Data'!$A$3:$AAD$1504,76,FALSE))</f>
        <v>45804</v>
      </c>
    </row>
    <row r="188" spans="1:36" ht="40" customHeight="1" x14ac:dyDescent="0.2">
      <c r="A188" s="7566" t="s">
        <v>2588</v>
      </c>
      <c r="B188" s="7566"/>
      <c r="C188" s="7566" t="s">
        <v>2589</v>
      </c>
      <c r="D188" s="7558" t="str">
        <f>IF(VLOOKUP($A188,'8 Oct - LIVE LDS Data'!$A$3:$AAD$1504,4,FALSE)=0/1/1900,"",VLOOKUP($A188,'8 Oct - LIVE LDS Data'!$A$3:$AAD$1504,4,FALSE))</f>
        <v>Northumberland Local Plan</v>
      </c>
      <c r="E188" s="7559" t="str">
        <f>IF(VLOOKUP($A188,'8 Oct - LIVE LDS Data'!$A$3:$AAD$1504,8,FALSE)=0/1/1900,"",VLOOKUP($A188,'8 Oct - LIVE LDS Data'!$A$3:$AAD$1504,8,FALSE))</f>
        <v>N</v>
      </c>
      <c r="F188" s="7559" t="str">
        <f>IF(VLOOKUP($A188,'8 Oct - LIVE LDS Data'!$A$3:$AAD$1504,9,FALSE)=0/1/1900,"",VLOOKUP($A188,'8 Oct - LIVE LDS Data'!$A$3:$AAD$1504,9,FALSE))</f>
        <v>N</v>
      </c>
      <c r="G188" s="7560">
        <f>IF(VLOOKUP($A188,'8 Oct - LIVE LDS Data'!$A$3:$AAD$1504,10,FALSE)=0/1/1900,"",VLOOKUP($A188,'8 Oct - LIVE LDS Data'!$A$3:$AAD$1504,10,FALSE))</f>
        <v>44651</v>
      </c>
      <c r="H188" s="7314" t="str">
        <f>IF(VLOOKUP($A188,'8 Oct - LIVE LDS Data'!$A$3:$AAD$1504,79,FALSE)=0/1/1900,"",VLOOKUP($A188,'8 Oct - LIVE LDS Data'!$A$3:$AAD$1504,79,FALSE))</f>
        <v>new plan to be prepared under new system</v>
      </c>
      <c r="I188" s="7561">
        <f>IF(VLOOKUP($A188,'8 Oct - LIVE LDS Data'!$A$3:$AAD$1504,30,FALSE)=0/1/1900,"",VLOOKUP($A188,'8 Oct - LIVE LDS Data'!$A$3:$AAD$1504,30,FALSE))</f>
        <v>45717</v>
      </c>
      <c r="J188" s="7562">
        <f>IF(VLOOKUP($A188,'8 Oct - LIVE LDS Data'!$A$3:$AAD$1504,33,FALSE)=0/1/1900,"",VLOOKUP($A188,'8 Oct - LIVE LDS Data'!$A$3:$AAD$1504,33,FALSE))</f>
        <v>45962</v>
      </c>
      <c r="K188" s="7562" t="str">
        <f>IF(VLOOKUP($A188,'8 Oct - LIVE LDS Data'!$A$3:$AAD$1504,34,FALSE)=0/1/1900,"",VLOOKUP($A188,'8 Oct - LIVE LDS Data'!$A$3:$AAD$1504,34,FALSE))</f>
        <v/>
      </c>
      <c r="L188" s="7562" t="str">
        <f>IF(VLOOKUP($A188,'8 Oct - LIVE LDS Data'!$A$3:$AAD$1504,40,FALSE)=0/1/1900,"",VLOOKUP($A188,'8 Oct - LIVE LDS Data'!$A$3:$AAD$1504,40,FALSE))</f>
        <v/>
      </c>
      <c r="M188" s="7562" t="str">
        <f>IF(VLOOKUP($A188,'8 Oct - LIVE LDS Data'!$A$3:$AAD$1504,41,FALSE)=0/1/1900,"",VLOOKUP($A188,'8 Oct - LIVE LDS Data'!$A$3:$AAD$1504,41,FALSE))</f>
        <v/>
      </c>
      <c r="N188" s="7562" t="str">
        <f>IF(VLOOKUP($A188,'8 Oct - LIVE LDS Data'!$A$3:$AAD$1504,47,FALSE)=0/1/1900,"",VLOOKUP($A188,'8 Oct - LIVE LDS Data'!$A$3:$AAD$1504,47,FALSE))</f>
        <v/>
      </c>
      <c r="O188" s="7562" t="str">
        <f>IF(VLOOKUP($A188,'8 Oct - LIVE LDS Data'!$A$3:$AAD$1504,48,FALSE)=0/1/1900,"",VLOOKUP($A188,'8 Oct - LIVE LDS Data'!$A$3:$AAD$1504,48,FALSE))</f>
        <v/>
      </c>
      <c r="P188" s="7562" t="str">
        <f>IF(VLOOKUP($A188,'8 Oct - LIVE LDS Data'!$A$3:$AAD$1504,54,FALSE)=0/1/1900,"",VLOOKUP($A188,'8 Oct - LIVE LDS Data'!$A$3:$AAD$1504,54,FALSE))</f>
        <v/>
      </c>
      <c r="Q188" s="7562" t="str">
        <f>IF(VLOOKUP($A188,'8 Oct - LIVE LDS Data'!$A$3:$AAD$1504,55,FALSE)=0/1/1900,"",VLOOKUP($A188,'8 Oct - LIVE LDS Data'!$A$3:$AAD$1504,55,FALSE))</f>
        <v/>
      </c>
      <c r="R188" s="7562">
        <f>IF(VLOOKUP($A188,'8 Oct - LIVE LDS Data'!$A$3:$AAD$1504,60,FALSE)=0/1/1900,"",VLOOKUP($A188,'8 Oct - LIVE LDS Data'!$A$3:$AAD$1504,60,FALSE))</f>
        <v>46569</v>
      </c>
      <c r="S188" s="7562" t="str">
        <f>IF(VLOOKUP($A188,'8 Oct - LIVE LDS Data'!$A$3:$AAD$1504,61,FALSE)=0/1/1900,"",VLOOKUP($A188,'8 Oct - LIVE LDS Data'!$A$3:$AAD$1504,61,FALSE))</f>
        <v/>
      </c>
      <c r="T188" s="7562">
        <f>IF(VLOOKUP($A188,'8 Oct - LIVE LDS Data'!$A$3:$AAD$1504,63,FALSE)=0/1/1900,"",VLOOKUP($A188,'8 Oct - LIVE LDS Data'!$A$3:$AAD$1504,63,FALSE))</f>
        <v>46661</v>
      </c>
      <c r="U188" s="7562" t="str">
        <f>IF(VLOOKUP($A188,'8 Oct - LIVE LDS Data'!$A$3:$AAD$1504,64,FALSE)=0/1/1900,"",VLOOKUP($A188,'8 Oct - LIVE LDS Data'!$A$3:$AAD$1504,64,FALSE))</f>
        <v/>
      </c>
      <c r="V188" s="7562" t="s">
        <v>90</v>
      </c>
      <c r="W188" s="7562" t="s">
        <v>90</v>
      </c>
      <c r="X188" s="7564"/>
      <c r="Y188" s="7562"/>
      <c r="Z188" s="7562"/>
      <c r="AA188" s="7562"/>
      <c r="AB188" s="7562"/>
      <c r="AC188" s="7562"/>
      <c r="AD188" s="7562"/>
      <c r="AE188" s="7562"/>
      <c r="AF188" s="7562"/>
      <c r="AG188" s="7565">
        <f>IF(VLOOKUP($A188,'8 Oct - LIVE LDS Data'!$A$3:$AAD$1504,72,FALSE)=0/1/1900,"",VLOOKUP($A188,'8 Oct - LIVE LDS Data'!$A$3:$AAD$1504,72,FALSE))</f>
        <v>45320</v>
      </c>
      <c r="AH188" s="7565">
        <f>IF(VLOOKUP($A188,'8 Oct - LIVE LDS Data'!$A$3:$AAD$1504,73,FALSE)=0/1/1900,"",VLOOKUP($A188,'8 Oct - LIVE LDS Data'!$A$3:$AAD$1504,73,FALSE))</f>
        <v>45804</v>
      </c>
      <c r="AI188" s="7565" t="str">
        <f>IF(VLOOKUP($A188,'8 Oct - LIVE LDS Data'!$A$3:$AAD$1504,75,FALSE)=0/1/1900,"",VLOOKUP($A188,'8 Oct - LIVE LDS Data'!$A$3:$AAD$1504,75,FALSE))</f>
        <v/>
      </c>
      <c r="AJ188" s="7565">
        <f>IF(VLOOKUP($A188,'8 Oct - LIVE LDS Data'!$A$3:$AAD$1504,76,FALSE)=0/1/1900,"",VLOOKUP($A188,'8 Oct - LIVE LDS Data'!$A$3:$AAD$1504,76,FALSE))</f>
        <v>45804</v>
      </c>
    </row>
    <row r="189" spans="1:36" ht="40" customHeight="1" x14ac:dyDescent="0.2">
      <c r="A189" s="7569" t="s">
        <v>2594</v>
      </c>
      <c r="B189" s="7569"/>
      <c r="C189" s="7569" t="s">
        <v>4202</v>
      </c>
      <c r="D189" s="7558" t="str">
        <f>IF(VLOOKUP($A189,'8 Oct - LIVE LDS Data'!$A$3:$AAD$1504,4,FALSE)=0/1/1900,"",VLOOKUP($A189,'8 Oct - LIVE LDS Data'!$A$3:$AAD$1504,4,FALSE))</f>
        <v>Northumberland National Park Local Plan Review</v>
      </c>
      <c r="E189" s="7559" t="str">
        <f>IF(VLOOKUP($A189,'8 Oct - LIVE LDS Data'!$A$3:$AAD$1504,8,FALSE)=0/1/1900,"",VLOOKUP($A189,'8 Oct - LIVE LDS Data'!$A$3:$AAD$1504,8,FALSE))</f>
        <v>N</v>
      </c>
      <c r="F189" s="7559" t="str">
        <f>IF(VLOOKUP($A189,'8 Oct - LIVE LDS Data'!$A$3:$AAD$1504,9,FALSE)=0/1/1900,"",VLOOKUP($A189,'8 Oct - LIVE LDS Data'!$A$3:$AAD$1504,9,FALSE))</f>
        <v>N</v>
      </c>
      <c r="G189" s="7560">
        <f>IF(VLOOKUP($A189,'8 Oct - LIVE LDS Data'!$A$3:$AAD$1504,10,FALSE)=0/1/1900,"",VLOOKUP($A189,'8 Oct - LIVE LDS Data'!$A$3:$AAD$1504,10,FALSE))</f>
        <v>44027</v>
      </c>
      <c r="H189" s="7314" t="str">
        <f>IF(VLOOKUP($A189,'8 Oct - LIVE LDS Data'!$A$3:$AAD$1504,79,FALSE)=0/1/1900,"",VLOOKUP($A189,'8 Oct - LIVE LDS Data'!$A$3:$AAD$1504,79,FALSE))</f>
        <v>new plan to be prepared under new system</v>
      </c>
      <c r="I189" s="7561">
        <f>IF(VLOOKUP($A189,'8 Oct - LIVE LDS Data'!$A$3:$AAD$1504,30,FALSE)=0/1/1900,"",VLOOKUP($A189,'8 Oct - LIVE LDS Data'!$A$3:$AAD$1504,30,FALSE))</f>
        <v>45717</v>
      </c>
      <c r="J189" s="7562" t="str">
        <f>IF(VLOOKUP($A189,'8 Oct - LIVE LDS Data'!$A$3:$AAD$1504,33,FALSE)=0/1/1900,"",VLOOKUP($A189,'8 Oct - LIVE LDS Data'!$A$3:$AAD$1504,33,FALSE))</f>
        <v/>
      </c>
      <c r="K189" s="7562" t="str">
        <f>IF(VLOOKUP($A189,'8 Oct - LIVE LDS Data'!$A$3:$AAD$1504,34,FALSE)=0/1/1900,"",VLOOKUP($A189,'8 Oct - LIVE LDS Data'!$A$3:$AAD$1504,34,FALSE))</f>
        <v/>
      </c>
      <c r="L189" s="7562" t="str">
        <f>IF(VLOOKUP($A189,'8 Oct - LIVE LDS Data'!$A$3:$AAD$1504,40,FALSE)=0/1/1900,"",VLOOKUP($A189,'8 Oct - LIVE LDS Data'!$A$3:$AAD$1504,40,FALSE))</f>
        <v/>
      </c>
      <c r="M189" s="7562" t="str">
        <f>IF(VLOOKUP($A189,'8 Oct - LIVE LDS Data'!$A$3:$AAD$1504,41,FALSE)=0/1/1900,"",VLOOKUP($A189,'8 Oct - LIVE LDS Data'!$A$3:$AAD$1504,41,FALSE))</f>
        <v/>
      </c>
      <c r="N189" s="7562" t="str">
        <f>IF(VLOOKUP($A189,'8 Oct - LIVE LDS Data'!$A$3:$AAD$1504,47,FALSE)=0/1/1900,"",VLOOKUP($A189,'8 Oct - LIVE LDS Data'!$A$3:$AAD$1504,47,FALSE))</f>
        <v/>
      </c>
      <c r="O189" s="7562" t="str">
        <f>IF(VLOOKUP($A189,'8 Oct - LIVE LDS Data'!$A$3:$AAD$1504,48,FALSE)=0/1/1900,"",VLOOKUP($A189,'8 Oct - LIVE LDS Data'!$A$3:$AAD$1504,48,FALSE))</f>
        <v/>
      </c>
      <c r="P189" s="7562" t="str">
        <f>IF(VLOOKUP($A189,'8 Oct - LIVE LDS Data'!$A$3:$AAD$1504,54,FALSE)=0/1/1900,"",VLOOKUP($A189,'8 Oct - LIVE LDS Data'!$A$3:$AAD$1504,54,FALSE))</f>
        <v/>
      </c>
      <c r="Q189" s="7562" t="str">
        <f>IF(VLOOKUP($A189,'8 Oct - LIVE LDS Data'!$A$3:$AAD$1504,55,FALSE)=0/1/1900,"",VLOOKUP($A189,'8 Oct - LIVE LDS Data'!$A$3:$AAD$1504,55,FALSE))</f>
        <v/>
      </c>
      <c r="R189" s="7562" t="str">
        <f>IF(VLOOKUP($A189,'8 Oct - LIVE LDS Data'!$A$3:$AAD$1504,60,FALSE)=0/1/1900,"",VLOOKUP($A189,'8 Oct - LIVE LDS Data'!$A$3:$AAD$1504,60,FALSE))</f>
        <v>TBA</v>
      </c>
      <c r="S189" s="7562"/>
      <c r="T189" s="7562" t="str">
        <f>IF(VLOOKUP($A189,'8 Oct - LIVE LDS Data'!$A$3:$AAD$1504,63,FALSE)=0/1/1900,"",VLOOKUP($A189,'8 Oct - LIVE LDS Data'!$A$3:$AAD$1504,63,FALSE))</f>
        <v>TBA</v>
      </c>
      <c r="U189" s="7562" t="str">
        <f>IF(VLOOKUP($A189,'8 Oct - LIVE LDS Data'!$A$3:$AAD$1504,64,FALSE)=0/1/1900,"",VLOOKUP($A189,'8 Oct - LIVE LDS Data'!$A$3:$AAD$1504,64,FALSE))</f>
        <v/>
      </c>
      <c r="V189" s="7562" t="s">
        <v>90</v>
      </c>
      <c r="W189" s="7562" t="s">
        <v>226</v>
      </c>
      <c r="X189" s="7564"/>
      <c r="Y189" s="7562"/>
      <c r="Z189" s="7562"/>
      <c r="AA189" s="7562"/>
      <c r="AB189" s="7562"/>
      <c r="AC189" s="7562"/>
      <c r="AD189" s="7562"/>
      <c r="AE189" s="7562"/>
      <c r="AF189" s="7562"/>
      <c r="AG189" s="7565">
        <f>IF(VLOOKUP($A189,'8 Oct - LIVE LDS Data'!$A$3:$AAD$1504,72,FALSE)=0/1/1900,"",VLOOKUP($A189,'8 Oct - LIVE LDS Data'!$A$3:$AAD$1504,72,FALSE))</f>
        <v>45685</v>
      </c>
      <c r="AH189" s="7565">
        <f>IF(VLOOKUP($A189,'8 Oct - LIVE LDS Data'!$A$3:$AAD$1504,73,FALSE)=0/1/1900,"",VLOOKUP($A189,'8 Oct - LIVE LDS Data'!$A$3:$AAD$1504,73,FALSE))</f>
        <v>45804</v>
      </c>
      <c r="AI189" s="7565">
        <f>IF(VLOOKUP($A189,'8 Oct - LIVE LDS Data'!$A$3:$AAD$1504,75,FALSE)=0/1/1900,"",VLOOKUP($A189,'8 Oct - LIVE LDS Data'!$A$3:$AAD$1504,75,FALSE))</f>
        <v>45804</v>
      </c>
      <c r="AJ189" s="7565">
        <f>IF(VLOOKUP($A189,'8 Oct - LIVE LDS Data'!$A$3:$AAD$1504,76,FALSE)=0/1/1900,"",VLOOKUP($A189,'8 Oct - LIVE LDS Data'!$A$3:$AAD$1504,76,FALSE))</f>
        <v>45415</v>
      </c>
    </row>
    <row r="190" spans="1:36" s="610" customFormat="1" ht="40" customHeight="1" x14ac:dyDescent="0.2">
      <c r="A190" s="7568" t="s">
        <v>2603</v>
      </c>
      <c r="B190" s="7568" t="s">
        <v>2604</v>
      </c>
      <c r="C190" s="7568" t="s">
        <v>2604</v>
      </c>
      <c r="D190" s="7558" t="str">
        <f>IF(VLOOKUP($A190,'8 Oct - LIVE LDS Data'!$A$3:$AAD$1504,4,FALSE)=0/1/1900,"",VLOOKUP($A190,'8 Oct - LIVE LDS Data'!$A$3:$AAD$1504,4,FALSE))</f>
        <v>Greater Norwich Local Plan Review</v>
      </c>
      <c r="E190" s="7559" t="str">
        <f>IF(VLOOKUP($A190,'8 Oct - LIVE LDS Data'!$A$3:$AAD$1504,8,FALSE)=0/1/1900,"",VLOOKUP($A190,'8 Oct - LIVE LDS Data'!$A$3:$AAD$1504,8,FALSE))</f>
        <v>N</v>
      </c>
      <c r="F190" s="7559" t="str">
        <f>IF(VLOOKUP($A190,'8 Oct - LIVE LDS Data'!$A$3:$AAD$1504,9,FALSE)=0/1/1900,"",VLOOKUP($A190,'8 Oct - LIVE LDS Data'!$A$3:$AAD$1504,9,FALSE))</f>
        <v>Y</v>
      </c>
      <c r="G190" s="7560">
        <f>IF(VLOOKUP($A190,'8 Oct - LIVE LDS Data'!$A$3:$AAD$1504,10,FALSE)=0/1/1900,"",VLOOKUP($A190,'8 Oct - LIVE LDS Data'!$A$3:$AAD$1504,10,FALSE))</f>
        <v>45363</v>
      </c>
      <c r="H190" s="7314" t="str">
        <f>IF(VLOOKUP($A190,'8 Oct - LIVE LDS Data'!$A$3:$AAD$1504,79,FALSE)=0/1/1900,"",VLOOKUP($A190,'8 Oct - LIVE LDS Data'!$A$3:$AAD$1504,79,FALSE))</f>
        <v>new plan to be prepared under new system</v>
      </c>
      <c r="I190" s="7561">
        <f>IF(VLOOKUP($A190,'8 Oct - LIVE LDS Data'!$A$3:$AAD$1504,30,FALSE)=0/1/1900,"",VLOOKUP($A190,'8 Oct - LIVE LDS Data'!$A$3:$AAD$1504,30,FALSE))</f>
        <v>45717</v>
      </c>
      <c r="J190" s="7562">
        <f>IF(VLOOKUP($A190,'8 Oct - LIVE LDS Data'!$A$3:$AAD$1504,33,FALSE)=0/1/1900,"",VLOOKUP($A190,'8 Oct - LIVE LDS Data'!$A$3:$AAD$1504,33,FALSE))</f>
        <v>46266</v>
      </c>
      <c r="K190" s="7562" t="str">
        <f>IF(VLOOKUP($A190,'8 Oct - LIVE LDS Data'!$A$3:$AAD$1504,34,FALSE)=0/1/1900,"",VLOOKUP($A190,'8 Oct - LIVE LDS Data'!$A$3:$AAD$1504,34,FALSE))</f>
        <v/>
      </c>
      <c r="L190" s="7562" t="str">
        <f>IF(VLOOKUP($A190,'8 Oct - LIVE LDS Data'!$A$3:$AAD$1504,40,FALSE)=0/1/1900,"",VLOOKUP($A190,'8 Oct - LIVE LDS Data'!$A$3:$AAD$1504,40,FALSE))</f>
        <v/>
      </c>
      <c r="M190" s="7562" t="str">
        <f>IF(VLOOKUP($A190,'8 Oct - LIVE LDS Data'!$A$3:$AAD$1504,41,FALSE)=0/1/1900,"",VLOOKUP($A190,'8 Oct - LIVE LDS Data'!$A$3:$AAD$1504,41,FALSE))</f>
        <v/>
      </c>
      <c r="N190" s="7562" t="str">
        <f>IF(VLOOKUP($A190,'8 Oct - LIVE LDS Data'!$A$3:$AAD$1504,47,FALSE)=0/1/1900,"",VLOOKUP($A190,'8 Oct - LIVE LDS Data'!$A$3:$AAD$1504,47,FALSE))</f>
        <v/>
      </c>
      <c r="O190" s="7562" t="str">
        <f>IF(VLOOKUP($A190,'8 Oct - LIVE LDS Data'!$A$3:$AAD$1504,48,FALSE)=0/1/1900,"",VLOOKUP($A190,'8 Oct - LIVE LDS Data'!$A$3:$AAD$1504,48,FALSE))</f>
        <v/>
      </c>
      <c r="P190" s="7562" t="str">
        <f>IF(VLOOKUP($A190,'8 Oct - LIVE LDS Data'!$A$3:$AAD$1504,54,FALSE)=0/1/1900,"",VLOOKUP($A190,'8 Oct - LIVE LDS Data'!$A$3:$AAD$1504,54,FALSE))</f>
        <v/>
      </c>
      <c r="Q190" s="7562" t="str">
        <f>IF(VLOOKUP($A190,'8 Oct - LIVE LDS Data'!$A$3:$AAD$1504,55,FALSE)=0/1/1900,"",VLOOKUP($A190,'8 Oct - LIVE LDS Data'!$A$3:$AAD$1504,55,FALSE))</f>
        <v/>
      </c>
      <c r="R190" s="7562">
        <f>IF(VLOOKUP($A190,'8 Oct - LIVE LDS Data'!$A$3:$AAD$1504,60,FALSE)=0/1/1900,"",VLOOKUP($A190,'8 Oct - LIVE LDS Data'!$A$3:$AAD$1504,60,FALSE))</f>
        <v>46569</v>
      </c>
      <c r="S190" s="7562" t="str">
        <f>IF(VLOOKUP($A190,'8 Oct - LIVE LDS Data'!$A$3:$AAD$1504,61,FALSE)=0/1/1900,"",VLOOKUP($A190,'8 Oct - LIVE LDS Data'!$A$3:$AAD$1504,61,FALSE))</f>
        <v/>
      </c>
      <c r="T190" s="7562">
        <f>IF(VLOOKUP($A190,'8 Oct - LIVE LDS Data'!$A$3:$AAD$1504,63,FALSE)=0/1/1900,"",VLOOKUP($A190,'8 Oct - LIVE LDS Data'!$A$3:$AAD$1504,63,FALSE))</f>
        <v>46935</v>
      </c>
      <c r="U190" s="7562" t="str">
        <f>IF(VLOOKUP($A190,'8 Oct - LIVE LDS Data'!$A$3:$AAD$1504,64,FALSE)=0/1/1900,"",VLOOKUP($A190,'8 Oct - LIVE LDS Data'!$A$3:$AAD$1504,64,FALSE))</f>
        <v/>
      </c>
      <c r="V190" s="7562" t="s">
        <v>3757</v>
      </c>
      <c r="W190" s="7562" t="s">
        <v>3757</v>
      </c>
      <c r="X190" s="7564"/>
      <c r="Y190" s="7562"/>
      <c r="Z190" s="7562"/>
      <c r="AA190" s="7562"/>
      <c r="AB190" s="7562"/>
      <c r="AC190" s="7562"/>
      <c r="AD190" s="7562" t="s">
        <v>8102</v>
      </c>
      <c r="AE190" s="7562"/>
      <c r="AF190" s="7562"/>
      <c r="AG190" s="7565">
        <f>IF(VLOOKUP($A190,'8 Oct - LIVE LDS Data'!$A$3:$AAD$1504,72,FALSE)=0/1/1900,"",VLOOKUP($A190,'8 Oct - LIVE LDS Data'!$A$3:$AAD$1504,72,FALSE))</f>
        <v>44547</v>
      </c>
      <c r="AH190" s="7565">
        <f>IF(VLOOKUP($A190,'8 Oct - LIVE LDS Data'!$A$3:$AAD$1504,73,FALSE)=0/1/1900,"",VLOOKUP($A190,'8 Oct - LIVE LDS Data'!$A$3:$AAD$1504,73,FALSE))</f>
        <v>45804</v>
      </c>
      <c r="AI190" s="7565">
        <f>IF(VLOOKUP($A190,'8 Oct - LIVE LDS Data'!$A$3:$AAD$1504,75,FALSE)=0/1/1900,"",VLOOKUP($A190,'8 Oct - LIVE LDS Data'!$A$3:$AAD$1504,75,FALSE))</f>
        <v>44362</v>
      </c>
      <c r="AJ190" s="7565">
        <f>IF(VLOOKUP($A190,'8 Oct - LIVE LDS Data'!$A$3:$AAD$1504,76,FALSE)=0/1/1900,"",VLOOKUP($A190,'8 Oct - LIVE LDS Data'!$A$3:$AAD$1504,76,FALSE))</f>
        <v>45804</v>
      </c>
    </row>
    <row r="191" spans="1:36" s="610" customFormat="1" ht="40" customHeight="1" x14ac:dyDescent="0.2">
      <c r="A191" s="2855" t="s">
        <v>2612</v>
      </c>
      <c r="B191" s="2855"/>
      <c r="C191" s="2855" t="s">
        <v>2608</v>
      </c>
      <c r="D191" s="7558" t="str">
        <f>IF(VLOOKUP($A191,'8 Oct - LIVE LDS Data'!$A$3:$AAD$1504,4,FALSE)=0/1/1900,"",VLOOKUP($A191,'8 Oct - LIVE LDS Data'!$A$3:$AAD$1504,4,FALSE))</f>
        <v>Greater Nottingham Strategic Plan 2041</v>
      </c>
      <c r="E191" s="7559" t="str">
        <f>IF(VLOOKUP($A191,'8 Oct - LIVE LDS Data'!$A$3:$AAD$1504,8,FALSE)=0/1/1900,"",VLOOKUP($A191,'8 Oct - LIVE LDS Data'!$A$3:$AAD$1504,8,FALSE))</f>
        <v>N</v>
      </c>
      <c r="F191" s="7559" t="str">
        <f>IF(VLOOKUP($A191,'8 Oct - LIVE LDS Data'!$A$3:$AAD$1504,9,FALSE)=0/1/1900,"",VLOOKUP($A191,'8 Oct - LIVE LDS Data'!$A$3:$AAD$1504,9,FALSE))</f>
        <v>Y</v>
      </c>
      <c r="G191" s="7560">
        <f>IF(VLOOKUP($A191,'8 Oct - LIVE LDS Data'!$A$3:$AAD$1504,10,FALSE)=0/1/1900,"",VLOOKUP($A191,'8 Oct - LIVE LDS Data'!$A$3:$AAD$1504,10,FALSE))</f>
        <v>41899</v>
      </c>
      <c r="H191" s="7314" t="str">
        <f>IF(VLOOKUP($A191,'8 Oct - LIVE LDS Data'!$A$3:$AAD$1504,79,FALSE)=0/1/1900,"",VLOOKUP($A191,'8 Oct - LIVE LDS Data'!$A$3:$AAD$1504,79,FALSE))</f>
        <v>Published (second)</v>
      </c>
      <c r="I191" s="7561">
        <f>IF(VLOOKUP($A191,'8 Oct - LIVE LDS Data'!$A$3:$AAD$1504,30,FALSE)=0/1/1900,"",VLOOKUP($A191,'8 Oct - LIVE LDS Data'!$A$3:$AAD$1504,30,FALSE))</f>
        <v>45689</v>
      </c>
      <c r="J191" s="7562">
        <f>IF(VLOOKUP($A191,'8 Oct - LIVE LDS Data'!$A$3:$AAD$1504,33,FALSE)=0/1/1900,"",VLOOKUP($A191,'8 Oct - LIVE LDS Data'!$A$3:$AAD$1504,33,FALSE))</f>
        <v>44013</v>
      </c>
      <c r="K191" s="7562">
        <f>IF(VLOOKUP($A191,'8 Oct - LIVE LDS Data'!$A$3:$AAD$1504,34,FALSE)=0/1/1900,"",VLOOKUP($A191,'8 Oct - LIVE LDS Data'!$A$3:$AAD$1504,34,FALSE))</f>
        <v>44018</v>
      </c>
      <c r="L191" s="7562">
        <f>IF(VLOOKUP($A191,'8 Oct - LIVE LDS Data'!$A$3:$AAD$1504,40,FALSE)=0/1/1900,"",VLOOKUP($A191,'8 Oct - LIVE LDS Data'!$A$3:$AAD$1504,40,FALSE))</f>
        <v>44835</v>
      </c>
      <c r="M191" s="7562">
        <f>IF(VLOOKUP($A191,'8 Oct - LIVE LDS Data'!$A$3:$AAD$1504,41,FALSE)=0/1/1900,"",VLOOKUP($A191,'8 Oct - LIVE LDS Data'!$A$3:$AAD$1504,41,FALSE))</f>
        <v>44929</v>
      </c>
      <c r="N191" s="7562">
        <f>IF(VLOOKUP($A191,'8 Oct - LIVE LDS Data'!$A$3:$AAD$1504,47,FALSE)=0/1/1900,"",VLOOKUP($A191,'8 Oct - LIVE LDS Data'!$A$3:$AAD$1504,47,FALSE))</f>
        <v>45170</v>
      </c>
      <c r="O191" s="7562">
        <f>IF(VLOOKUP($A191,'8 Oct - LIVE LDS Data'!$A$3:$AAD$1504,48,FALSE)=0/1/1900,"",VLOOKUP($A191,'8 Oct - LIVE LDS Data'!$A$3:$AAD$1504,48,FALSE))</f>
        <v>45170</v>
      </c>
      <c r="P191" s="7562" t="str">
        <f>IF(VLOOKUP($A191,'8 Oct - LIVE LDS Data'!$A$3:$AAD$1504,54,FALSE)=0/1/1900,"",VLOOKUP($A191,'8 Oct - LIVE LDS Data'!$A$3:$AAD$1504,54,FALSE))</f>
        <v/>
      </c>
      <c r="Q191" s="7562" t="str">
        <f>IF(VLOOKUP($A191,'8 Oct - LIVE LDS Data'!$A$3:$AAD$1504,55,FALSE)=0/1/1900,"",VLOOKUP($A191,'8 Oct - LIVE LDS Data'!$A$3:$AAD$1504,55,FALSE))</f>
        <v/>
      </c>
      <c r="R191" s="7562" t="str">
        <f>IF(VLOOKUP($A191,'8 Oct - LIVE LDS Data'!$A$3:$AAD$1504,60,FALSE)=0/1/1900,"",VLOOKUP($A191,'8 Oct - LIVE LDS Data'!$A$3:$AAD$1504,60,FALSE))</f>
        <v>1. Oct 2024
2. March 2025</v>
      </c>
      <c r="S191" s="7562"/>
      <c r="T191" s="7562">
        <f>IF(VLOOKUP($A191,'8 Oct - LIVE LDS Data'!$A$3:$AAD$1504,63,FALSE)=0/1/1900,"",VLOOKUP($A191,'8 Oct - LIVE LDS Data'!$A$3:$AAD$1504,63,FALSE))</f>
        <v>45901</v>
      </c>
      <c r="U191" s="7562" t="str">
        <f>IF(VLOOKUP($A191,'8 Oct - LIVE LDS Data'!$A$3:$AAD$1504,64,FALSE)=0/1/1900,"",VLOOKUP($A191,'8 Oct - LIVE LDS Data'!$A$3:$AAD$1504,64,FALSE))</f>
        <v/>
      </c>
      <c r="V191" s="7562" t="s">
        <v>3757</v>
      </c>
      <c r="W191" s="7562" t="s">
        <v>90</v>
      </c>
      <c r="X191" s="7564"/>
      <c r="Y191" s="7562"/>
      <c r="Z191" s="7562"/>
      <c r="AA191" s="7562"/>
      <c r="AB191" s="7562"/>
      <c r="AC191" s="7562"/>
      <c r="AD191" s="7562"/>
      <c r="AE191" s="7562"/>
      <c r="AF191" s="7562"/>
      <c r="AG191" s="7565">
        <f>IF(VLOOKUP($A191,'8 Oct - LIVE LDS Data'!$A$3:$AAD$1504,72,FALSE)=0/1/1900,"",VLOOKUP($A191,'8 Oct - LIVE LDS Data'!$A$3:$AAD$1504,72,FALSE))</f>
        <v>45317</v>
      </c>
      <c r="AH191" s="7565">
        <f>IF(VLOOKUP($A191,'8 Oct - LIVE LDS Data'!$A$3:$AAD$1504,73,FALSE)=0/1/1900,"",VLOOKUP($A191,'8 Oct - LIVE LDS Data'!$A$3:$AAD$1504,73,FALSE))</f>
        <v>45786</v>
      </c>
      <c r="AI191" s="7565">
        <f>IF(VLOOKUP($A191,'8 Oct - LIVE LDS Data'!$A$3:$AAD$1504,75,FALSE)=0/1/1900,"",VLOOKUP($A191,'8 Oct - LIVE LDS Data'!$A$3:$AAD$1504,75,FALSE))</f>
        <v>45602</v>
      </c>
      <c r="AJ191" s="7565">
        <f>IF(VLOOKUP($A191,'8 Oct - LIVE LDS Data'!$A$3:$AAD$1504,76,FALSE)=0/1/1900,"",VLOOKUP($A191,'8 Oct - LIVE LDS Data'!$A$3:$AAD$1504,76,FALSE))</f>
        <v>45786</v>
      </c>
    </row>
    <row r="192" spans="1:36" s="610" customFormat="1" ht="40" customHeight="1" x14ac:dyDescent="0.2">
      <c r="A192" s="2855" t="s">
        <v>2621</v>
      </c>
      <c r="B192" s="2855"/>
      <c r="C192" s="2855" t="s">
        <v>2615</v>
      </c>
      <c r="D192" s="7558" t="str">
        <f>IF(VLOOKUP($A192,'8 Oct - LIVE LDS Data'!$A$3:$AAD$1504,4,FALSE)=0/1/1900,"",VLOOKUP($A192,'8 Oct - LIVE LDS Data'!$A$3:$AAD$1504,4,FALSE))</f>
        <v>Borough Plan Review</v>
      </c>
      <c r="E192" s="7559" t="str">
        <f>IF(VLOOKUP($A192,'8 Oct - LIVE LDS Data'!$A$3:$AAD$1504,8,FALSE)=0/1/1900,"",VLOOKUP($A192,'8 Oct - LIVE LDS Data'!$A$3:$AAD$1504,8,FALSE))</f>
        <v>N</v>
      </c>
      <c r="F192" s="7559" t="str">
        <f>IF(VLOOKUP($A192,'8 Oct - LIVE LDS Data'!$A$3:$AAD$1504,9,FALSE)=0/1/1900,"",VLOOKUP($A192,'8 Oct - LIVE LDS Data'!$A$3:$AAD$1504,9,FALSE))</f>
        <v>N</v>
      </c>
      <c r="G192" s="7560">
        <f>IF(VLOOKUP($A192,'8 Oct - LIVE LDS Data'!$A$3:$AAD$1504,10,FALSE)=0/1/1900,"",VLOOKUP($A192,'8 Oct - LIVE LDS Data'!$A$3:$AAD$1504,10,FALSE))</f>
        <v>43627</v>
      </c>
      <c r="H192" s="7314" t="str">
        <f>IF(VLOOKUP($A192,'8 Oct - LIVE LDS Data'!$A$3:$AAD$1504,79,FALSE)=0/1/1900,"",VLOOKUP($A192,'8 Oct - LIVE LDS Data'!$A$3:$AAD$1504,79,FALSE))</f>
        <v>Submitted Feb 2024
[to be found sound subject to MMs]</v>
      </c>
      <c r="I192" s="7561">
        <f>IF(VLOOKUP($A192,'8 Oct - LIVE LDS Data'!$A$3:$AAD$1504,30,FALSE)=0/1/1900,"",VLOOKUP($A192,'8 Oct - LIVE LDS Data'!$A$3:$AAD$1504,30,FALSE))</f>
        <v>45689</v>
      </c>
      <c r="J192" s="7562">
        <f>IF(VLOOKUP($A192,'8 Oct - LIVE LDS Data'!$A$3:$AAD$1504,33,FALSE)=0/1/1900,"",VLOOKUP($A192,'8 Oct - LIVE LDS Data'!$A$3:$AAD$1504,33,FALSE))</f>
        <v>44317</v>
      </c>
      <c r="K192" s="7562">
        <f>IF(VLOOKUP($A192,'8 Oct - LIVE LDS Data'!$A$3:$AAD$1504,34,FALSE)=0/1/1900,"",VLOOKUP($A192,'8 Oct - LIVE LDS Data'!$A$3:$AAD$1504,34,FALSE))</f>
        <v>44317</v>
      </c>
      <c r="L192" s="7562">
        <f>IF(VLOOKUP($A192,'8 Oct - LIVE LDS Data'!$A$3:$AAD$1504,40,FALSE)=0/1/1900,"",VLOOKUP($A192,'8 Oct - LIVE LDS Data'!$A$3:$AAD$1504,40,FALSE))</f>
        <v>44713</v>
      </c>
      <c r="M192" s="7562">
        <f>IF(VLOOKUP($A192,'8 Oct - LIVE LDS Data'!$A$3:$AAD$1504,41,FALSE)=0/1/1900,"",VLOOKUP($A192,'8 Oct - LIVE LDS Data'!$A$3:$AAD$1504,41,FALSE))</f>
        <v>44725</v>
      </c>
      <c r="N192" s="7562" t="str">
        <f>IF(VLOOKUP($A192,'8 Oct - LIVE LDS Data'!$A$3:$AAD$1504,47,FALSE)=0/1/1900,"",VLOOKUP($A192,'8 Oct - LIVE LDS Data'!$A$3:$AAD$1504,47,FALSE))</f>
        <v/>
      </c>
      <c r="O192" s="7562" t="str">
        <f>IF(VLOOKUP($A192,'8 Oct - LIVE LDS Data'!$A$3:$AAD$1504,48,FALSE)=0/1/1900,"",VLOOKUP($A192,'8 Oct - LIVE LDS Data'!$A$3:$AAD$1504,48,FALSE))</f>
        <v/>
      </c>
      <c r="P192" s="7562" t="str">
        <f>IF(VLOOKUP($A192,'8 Oct - LIVE LDS Data'!$A$3:$AAD$1504,54,FALSE)=0/1/1900,"",VLOOKUP($A192,'8 Oct - LIVE LDS Data'!$A$3:$AAD$1504,54,FALSE))</f>
        <v/>
      </c>
      <c r="Q192" s="7562" t="str">
        <f>IF(VLOOKUP($A192,'8 Oct - LIVE LDS Data'!$A$3:$AAD$1504,55,FALSE)=0/1/1900,"",VLOOKUP($A192,'8 Oct - LIVE LDS Data'!$A$3:$AAD$1504,55,FALSE))</f>
        <v/>
      </c>
      <c r="R192" s="7562">
        <f>IF(VLOOKUP($A192,'8 Oct - LIVE LDS Data'!$A$3:$AAD$1504,60,FALSE)=0/1/1900,"",VLOOKUP($A192,'8 Oct - LIVE LDS Data'!$A$3:$AAD$1504,60,FALSE))</f>
        <v>45170</v>
      </c>
      <c r="S192" s="7562">
        <f>IF(VLOOKUP($A192,'8 Oct - LIVE LDS Data'!$A$3:$AAD$1504,61,FALSE)=0/1/1900,"",VLOOKUP($A192,'8 Oct - LIVE LDS Data'!$A$3:$AAD$1504,61,FALSE))</f>
        <v>45195</v>
      </c>
      <c r="T192" s="7562">
        <f>IF(VLOOKUP($A192,'8 Oct - LIVE LDS Data'!$A$3:$AAD$1504,63,FALSE)=0/1/1900,"",VLOOKUP($A192,'8 Oct - LIVE LDS Data'!$A$3:$AAD$1504,63,FALSE))</f>
        <v>45292</v>
      </c>
      <c r="U192" s="7562">
        <f>IF(VLOOKUP($A192,'8 Oct - LIVE LDS Data'!$A$3:$AAD$1504,64,FALSE)=0/1/1900,"",VLOOKUP($A192,'8 Oct - LIVE LDS Data'!$A$3:$AAD$1504,64,FALSE))</f>
        <v>45323</v>
      </c>
      <c r="V192" s="7562" t="s">
        <v>3757</v>
      </c>
      <c r="W192" s="7562" t="s">
        <v>90</v>
      </c>
      <c r="X192" s="7564"/>
      <c r="Y192" s="7562"/>
      <c r="Z192" s="7562"/>
      <c r="AA192" s="7562"/>
      <c r="AB192" s="7562"/>
      <c r="AC192" s="7562"/>
      <c r="AD192" s="7562"/>
      <c r="AE192" s="7562"/>
      <c r="AF192" s="7562"/>
      <c r="AG192" s="7565" t="str">
        <f>IF(VLOOKUP($A192,'8 Oct - LIVE LDS Data'!$A$3:$AAD$1504,72,FALSE)=0/1/1900,"",VLOOKUP($A192,'8 Oct - LIVE LDS Data'!$A$3:$AAD$1504,72,FALSE))</f>
        <v/>
      </c>
      <c r="AH192" s="7565">
        <f>IF(VLOOKUP($A192,'8 Oct - LIVE LDS Data'!$A$3:$AAD$1504,73,FALSE)=0/1/1900,"",VLOOKUP($A192,'8 Oct - LIVE LDS Data'!$A$3:$AAD$1504,73,FALSE))</f>
        <v>45791</v>
      </c>
      <c r="AI192" s="7565" t="str">
        <f>IF(VLOOKUP($A192,'8 Oct - LIVE LDS Data'!$A$3:$AAD$1504,75,FALSE)=0/1/1900,"",VLOOKUP($A192,'8 Oct - LIVE LDS Data'!$A$3:$AAD$1504,75,FALSE))</f>
        <v/>
      </c>
      <c r="AJ192" s="7565">
        <f>IF(VLOOKUP($A192,'8 Oct - LIVE LDS Data'!$A$3:$AAD$1504,76,FALSE)=0/1/1900,"",VLOOKUP($A192,'8 Oct - LIVE LDS Data'!$A$3:$AAD$1504,76,FALSE))</f>
        <v>45791</v>
      </c>
    </row>
    <row r="193" spans="1:36" ht="63.5" customHeight="1" x14ac:dyDescent="0.2">
      <c r="A193" s="2855" t="s">
        <v>2629</v>
      </c>
      <c r="B193" s="2855"/>
      <c r="C193" s="2855" t="s">
        <v>2630</v>
      </c>
      <c r="D193" s="7558" t="str">
        <f>IF(VLOOKUP($A193,'8 Oct - LIVE LDS Data'!$A$3:$AAD$1504,4,FALSE)=0/1/1900,"",VLOOKUP($A193,'8 Oct - LIVE LDS Data'!$A$3:$AAD$1504,4,FALSE))</f>
        <v>Oadby and Wigston New Local Plan 2041</v>
      </c>
      <c r="E193" s="7559" t="str">
        <f>IF(VLOOKUP($A193,'8 Oct - LIVE LDS Data'!$A$3:$AAD$1504,8,FALSE)=0/1/1900,"",VLOOKUP($A193,'8 Oct - LIVE LDS Data'!$A$3:$AAD$1504,8,FALSE))</f>
        <v>N</v>
      </c>
      <c r="F193" s="7559" t="str">
        <f>IF(VLOOKUP($A193,'8 Oct - LIVE LDS Data'!$A$3:$AAD$1504,9,FALSE)=0/1/1900,"",VLOOKUP($A193,'8 Oct - LIVE LDS Data'!$A$3:$AAD$1504,9,FALSE))</f>
        <v>N</v>
      </c>
      <c r="G193" s="7560">
        <f>IF(VLOOKUP($A193,'8 Oct - LIVE LDS Data'!$A$3:$AAD$1504,10,FALSE)=0/1/1900,"",VLOOKUP($A193,'8 Oct - LIVE LDS Data'!$A$3:$AAD$1504,10,FALSE))</f>
        <v>43571</v>
      </c>
      <c r="H193" s="7314" t="str">
        <f>IF(VLOOKUP($A193,'8 Oct - LIVE LDS Data'!$A$3:$AAD$1504,79,FALSE)=0/1/1900,"",VLOOKUP($A193,'8 Oct - LIVE LDS Data'!$A$3:$AAD$1504,79,FALSE))</f>
        <v>Published
[to re-publish]</v>
      </c>
      <c r="I193" s="7561">
        <f>IF(VLOOKUP($A193,'8 Oct - LIVE LDS Data'!$A$3:$AAD$1504,30,FALSE)=0/1/1900,"",VLOOKUP($A193,'8 Oct - LIVE LDS Data'!$A$3:$AAD$1504,30,FALSE))</f>
        <v>45689</v>
      </c>
      <c r="J193" s="7562" t="str">
        <f>IF(VLOOKUP($A193,'8 Oct - LIVE LDS Data'!$A$3:$AAD$1504,33,FALSE)=0/1/1900,"",VLOOKUP($A193,'8 Oct - LIVE LDS Data'!$A$3:$AAD$1504,33,FALSE))</f>
        <v>August</v>
      </c>
      <c r="K193" s="7562">
        <f>IF(VLOOKUP($A193,'8 Oct - LIVE LDS Data'!$A$3:$AAD$1504,34,FALSE)=0/1/1900,"",VLOOKUP($A193,'8 Oct - LIVE LDS Data'!$A$3:$AAD$1504,34,FALSE))</f>
        <v>44442</v>
      </c>
      <c r="L193" s="7562">
        <f>IF(VLOOKUP($A193,'8 Oct - LIVE LDS Data'!$A$3:$AAD$1504,40,FALSE)=0/1/1900,"",VLOOKUP($A193,'8 Oct - LIVE LDS Data'!$A$3:$AAD$1504,40,FALSE))</f>
        <v>45383</v>
      </c>
      <c r="M193" s="7562">
        <f>IF(VLOOKUP($A193,'8 Oct - LIVE LDS Data'!$A$3:$AAD$1504,41,FALSE)=0/1/1900,"",VLOOKUP($A193,'8 Oct - LIVE LDS Data'!$A$3:$AAD$1504,41,FALSE))</f>
        <v>45385</v>
      </c>
      <c r="N193" s="7562" t="str">
        <f>IF(VLOOKUP($A193,'8 Oct - LIVE LDS Data'!$A$3:$AAD$1504,47,FALSE)=0/1/1900,"",VLOOKUP($A193,'8 Oct - LIVE LDS Data'!$A$3:$AAD$1504,47,FALSE))</f>
        <v/>
      </c>
      <c r="O193" s="7562" t="str">
        <f>IF(VLOOKUP($A193,'8 Oct - LIVE LDS Data'!$A$3:$AAD$1504,48,FALSE)=0/1/1900,"",VLOOKUP($A193,'8 Oct - LIVE LDS Data'!$A$3:$AAD$1504,48,FALSE))</f>
        <v/>
      </c>
      <c r="P193" s="7562" t="str">
        <f>IF(VLOOKUP($A193,'8 Oct - LIVE LDS Data'!$A$3:$AAD$1504,54,FALSE)=0/1/1900,"",VLOOKUP($A193,'8 Oct - LIVE LDS Data'!$A$3:$AAD$1504,54,FALSE))</f>
        <v/>
      </c>
      <c r="Q193" s="7562" t="str">
        <f>IF(VLOOKUP($A193,'8 Oct - LIVE LDS Data'!$A$3:$AAD$1504,55,FALSE)=0/1/1900,"",VLOOKUP($A193,'8 Oct - LIVE LDS Data'!$A$3:$AAD$1504,55,FALSE))</f>
        <v/>
      </c>
      <c r="R193" s="7562" t="str">
        <f>IF(VLOOKUP($A193,'8 Oct - LIVE LDS Data'!$A$3:$AAD$1504,60,FALSE)=0/1/1900,"",VLOOKUP($A193,'8 Oct - LIVE LDS Data'!$A$3:$AAD$1504,60,FALSE))</f>
        <v>1. Jan 2025
2. Feb 2026</v>
      </c>
      <c r="S193" s="7562" t="str">
        <f>IF(VLOOKUP($A193,'8 Oct - LIVE LDS Data'!$A$3:$AAD$1504,61,FALSE)=0/1/1900,"",VLOOKUP($A193,'8 Oct - LIVE LDS Data'!$A$3:$AAD$1504,61,FALSE))</f>
        <v>1. Jan 2025
2. (yet to publish)</v>
      </c>
      <c r="T193" s="7562">
        <f>IF(VLOOKUP($A193,'8 Oct - LIVE LDS Data'!$A$3:$AAD$1504,63,FALSE)=0/1/1900,"",VLOOKUP($A193,'8 Oct - LIVE LDS Data'!$A$3:$AAD$1504,63,FALSE))</f>
        <v>46174</v>
      </c>
      <c r="U193" s="7562" t="str">
        <f>IF(VLOOKUP($A193,'8 Oct - LIVE LDS Data'!$A$3:$AAD$1504,64,FALSE)=0/1/1900,"",VLOOKUP($A193,'8 Oct - LIVE LDS Data'!$A$3:$AAD$1504,64,FALSE))</f>
        <v/>
      </c>
      <c r="V193" s="7562" t="s">
        <v>3757</v>
      </c>
      <c r="W193" s="7562" t="s">
        <v>3757</v>
      </c>
      <c r="X193" s="7564">
        <v>45330</v>
      </c>
      <c r="Y193" s="7562"/>
      <c r="Z193" s="7562" t="s">
        <v>522</v>
      </c>
      <c r="AA193" s="7562"/>
      <c r="AB193" s="7562"/>
      <c r="AC193" s="7562" t="s">
        <v>432</v>
      </c>
      <c r="AD193" s="7562" t="s">
        <v>725</v>
      </c>
      <c r="AE193" s="7562" t="s">
        <v>8126</v>
      </c>
      <c r="AF193" s="7562"/>
      <c r="AG193" s="7565">
        <f>IF(VLOOKUP($A193,'8 Oct - LIVE LDS Data'!$A$3:$AAD$1504,72,FALSE)=0/1/1900,"",VLOOKUP($A193,'8 Oct - LIVE LDS Data'!$A$3:$AAD$1504,72,FALSE))</f>
        <v>45791</v>
      </c>
      <c r="AH193" s="7565">
        <f>IF(VLOOKUP($A193,'8 Oct - LIVE LDS Data'!$A$3:$AAD$1504,73,FALSE)=0/1/1900,"",VLOOKUP($A193,'8 Oct - LIVE LDS Data'!$A$3:$AAD$1504,73,FALSE))</f>
        <v>45700</v>
      </c>
      <c r="AI193" s="7565">
        <f>IF(VLOOKUP($A193,'8 Oct - LIVE LDS Data'!$A$3:$AAD$1504,75,FALSE)=0/1/1900,"",VLOOKUP($A193,'8 Oct - LIVE LDS Data'!$A$3:$AAD$1504,75,FALSE))</f>
        <v>45791</v>
      </c>
      <c r="AJ193" s="7565">
        <f>IF(VLOOKUP($A193,'8 Oct - LIVE LDS Data'!$A$3:$AAD$1504,76,FALSE)=0/1/1900,"",VLOOKUP($A193,'8 Oct - LIVE LDS Data'!$A$3:$AAD$1504,76,FALSE))</f>
        <v>45700</v>
      </c>
    </row>
    <row r="194" spans="1:36" ht="40" customHeight="1" x14ac:dyDescent="0.2">
      <c r="A194" s="7569" t="s">
        <v>2645</v>
      </c>
      <c r="B194" s="7569"/>
      <c r="C194" s="7569" t="s">
        <v>4203</v>
      </c>
      <c r="D194" s="7558" t="str">
        <f>IF(VLOOKUP($A194,'8 Oct - LIVE LDS Data'!$A$3:$AAD$1504,4,FALSE)=0/1/1900,"",VLOOKUP($A194,'8 Oct - LIVE LDS Data'!$A$3:$AAD$1504,4,FALSE))</f>
        <v>New Local Plan</v>
      </c>
      <c r="E194" s="7559" t="str">
        <f>IF(VLOOKUP($A194,'8 Oct - LIVE LDS Data'!$A$3:$AAD$1504,8,FALSE)=0/1/1900,"",VLOOKUP($A194,'8 Oct - LIVE LDS Data'!$A$3:$AAD$1504,8,FALSE))</f>
        <v>N</v>
      </c>
      <c r="F194" s="7559" t="str">
        <f>IF(VLOOKUP($A194,'8 Oct - LIVE LDS Data'!$A$3:$AAD$1504,9,FALSE)=0/1/1900,"",VLOOKUP($A194,'8 Oct - LIVE LDS Data'!$A$3:$AAD$1504,9,FALSE))</f>
        <v>N</v>
      </c>
      <c r="G194" s="7560" t="str">
        <f>IF(VLOOKUP($A194,'8 Oct - LIVE LDS Data'!$A$3:$AAD$1504,10,FALSE)=0/1/1900,"",VLOOKUP($A194,'8 Oct - LIVE LDS Data'!$A$3:$AAD$1504,10,FALSE))</f>
        <v>22 June 2022</v>
      </c>
      <c r="H194" s="7314" t="str">
        <f>IF(VLOOKUP($A194,'8 Oct - LIVE LDS Data'!$A$3:$AAD$1504,79,FALSE)=0/1/1900,"",VLOOKUP($A194,'8 Oct - LIVE LDS Data'!$A$3:$AAD$1504,79,FALSE))</f>
        <v>new plan to be prepared under new system</v>
      </c>
      <c r="I194" s="7561">
        <f>IF(VLOOKUP($A194,'8 Oct - LIVE LDS Data'!$A$3:$AAD$1504,30,FALSE)=0/1/1900,"",VLOOKUP($A194,'8 Oct - LIVE LDS Data'!$A$3:$AAD$1504,30,FALSE))</f>
        <v>45689</v>
      </c>
      <c r="J194" s="7562">
        <f>IF(VLOOKUP($A194,'8 Oct - LIVE LDS Data'!$A$3:$AAD$1504,33,FALSE)=0/1/1900,"",VLOOKUP($A194,'8 Oct - LIVE LDS Data'!$A$3:$AAD$1504,33,FALSE))</f>
        <v>46266</v>
      </c>
      <c r="K194" s="7562" t="str">
        <f>IF(VLOOKUP($A194,'8 Oct - LIVE LDS Data'!$A$3:$AAD$1504,34,FALSE)=0/1/1900,"",VLOOKUP($A194,'8 Oct - LIVE LDS Data'!$A$3:$AAD$1504,34,FALSE))</f>
        <v/>
      </c>
      <c r="L194" s="7562" t="str">
        <f>IF(VLOOKUP($A194,'8 Oct - LIVE LDS Data'!$A$3:$AAD$1504,40,FALSE)=0/1/1900,"",VLOOKUP($A194,'8 Oct - LIVE LDS Data'!$A$3:$AAD$1504,40,FALSE))</f>
        <v/>
      </c>
      <c r="M194" s="7562" t="str">
        <f>IF(VLOOKUP($A194,'8 Oct - LIVE LDS Data'!$A$3:$AAD$1504,41,FALSE)=0/1/1900,"",VLOOKUP($A194,'8 Oct - LIVE LDS Data'!$A$3:$AAD$1504,41,FALSE))</f>
        <v/>
      </c>
      <c r="N194" s="7562" t="str">
        <f>IF(VLOOKUP($A194,'8 Oct - LIVE LDS Data'!$A$3:$AAD$1504,47,FALSE)=0/1/1900,"",VLOOKUP($A194,'8 Oct - LIVE LDS Data'!$A$3:$AAD$1504,47,FALSE))</f>
        <v/>
      </c>
      <c r="O194" s="7562" t="str">
        <f>IF(VLOOKUP($A194,'8 Oct - LIVE LDS Data'!$A$3:$AAD$1504,48,FALSE)=0/1/1900,"",VLOOKUP($A194,'8 Oct - LIVE LDS Data'!$A$3:$AAD$1504,48,FALSE))</f>
        <v/>
      </c>
      <c r="P194" s="7562" t="str">
        <f>IF(VLOOKUP($A194,'8 Oct - LIVE LDS Data'!$A$3:$AAD$1504,54,FALSE)=0/1/1900,"",VLOOKUP($A194,'8 Oct - LIVE LDS Data'!$A$3:$AAD$1504,54,FALSE))</f>
        <v/>
      </c>
      <c r="Q194" s="7562" t="str">
        <f>IF(VLOOKUP($A194,'8 Oct - LIVE LDS Data'!$A$3:$AAD$1504,55,FALSE)=0/1/1900,"",VLOOKUP($A194,'8 Oct - LIVE LDS Data'!$A$3:$AAD$1504,55,FALSE))</f>
        <v/>
      </c>
      <c r="R194" s="7562">
        <f>IF(VLOOKUP($A194,'8 Oct - LIVE LDS Data'!$A$3:$AAD$1504,60,FALSE)=0/1/1900,"",VLOOKUP($A194,'8 Oct - LIVE LDS Data'!$A$3:$AAD$1504,60,FALSE))</f>
        <v>46569</v>
      </c>
      <c r="S194" s="7562"/>
      <c r="T194" s="7562">
        <f>IF(VLOOKUP($A194,'8 Oct - LIVE LDS Data'!$A$3:$AAD$1504,63,FALSE)=0/1/1900,"",VLOOKUP($A194,'8 Oct - LIVE LDS Data'!$A$3:$AAD$1504,63,FALSE))</f>
        <v>46784</v>
      </c>
      <c r="U194" s="7562" t="str">
        <f>IF(VLOOKUP($A194,'8 Oct - LIVE LDS Data'!$A$3:$AAD$1504,64,FALSE)=0/1/1900,"",VLOOKUP($A194,'8 Oct - LIVE LDS Data'!$A$3:$AAD$1504,64,FALSE))</f>
        <v/>
      </c>
      <c r="V194" s="7562" t="s">
        <v>90</v>
      </c>
      <c r="W194" s="7562" t="s">
        <v>226</v>
      </c>
      <c r="X194" s="7564"/>
      <c r="Y194" s="7562"/>
      <c r="Z194" s="7562"/>
      <c r="AA194" s="7562"/>
      <c r="AB194" s="7562"/>
      <c r="AC194" s="7562"/>
      <c r="AD194" s="7562"/>
      <c r="AE194" s="7562"/>
      <c r="AF194" s="7562"/>
      <c r="AG194" s="7565">
        <f>IF(VLOOKUP($A194,'8 Oct - LIVE LDS Data'!$A$3:$AAD$1504,72,FALSE)=0/1/1900,"",VLOOKUP($A194,'8 Oct - LIVE LDS Data'!$A$3:$AAD$1504,72,FALSE))</f>
        <v>45141</v>
      </c>
      <c r="AH194" s="7565">
        <f>IF(VLOOKUP($A194,'8 Oct - LIVE LDS Data'!$A$3:$AAD$1504,73,FALSE)=0/1/1900,"",VLOOKUP($A194,'8 Oct - LIVE LDS Data'!$A$3:$AAD$1504,73,FALSE))</f>
        <v>45791</v>
      </c>
      <c r="AI194" s="7565">
        <f>IF(VLOOKUP($A194,'8 Oct - LIVE LDS Data'!$A$3:$AAD$1504,75,FALSE)=0/1/1900,"",VLOOKUP($A194,'8 Oct - LIVE LDS Data'!$A$3:$AAD$1504,75,FALSE))</f>
        <v>45141</v>
      </c>
      <c r="AJ194" s="7565">
        <f>IF(VLOOKUP($A194,'8 Oct - LIVE LDS Data'!$A$3:$AAD$1504,76,FALSE)=0/1/1900,"",VLOOKUP($A194,'8 Oct - LIVE LDS Data'!$A$3:$AAD$1504,76,FALSE))</f>
        <v>45791</v>
      </c>
    </row>
    <row r="195" spans="1:36" s="610" customFormat="1" ht="40" customHeight="1" x14ac:dyDescent="0.2">
      <c r="A195" s="7568" t="s">
        <v>2652</v>
      </c>
      <c r="B195" s="7568" t="s">
        <v>2653</v>
      </c>
      <c r="C195" s="7568" t="s">
        <v>2653</v>
      </c>
      <c r="D195" s="7558" t="str">
        <f>IF(VLOOKUP($A195,'8 Oct - LIVE LDS Data'!$A$3:$AAD$1504,4,FALSE)=0/1/1900,"",VLOOKUP($A195,'8 Oct - LIVE LDS Data'!$A$3:$AAD$1504,4,FALSE))</f>
        <v>Places for Everyone (PFE)</v>
      </c>
      <c r="E195" s="7559" t="str">
        <f>IF(VLOOKUP($A195,'8 Oct - LIVE LDS Data'!$A$3:$AAD$1504,8,FALSE)=0/1/1900,"",VLOOKUP($A195,'8 Oct - LIVE LDS Data'!$A$3:$AAD$1504,8,FALSE))</f>
        <v>N</v>
      </c>
      <c r="F195" s="7559" t="str">
        <f>IF(VLOOKUP($A195,'8 Oct - LIVE LDS Data'!$A$3:$AAD$1504,9,FALSE)=0/1/1900,"",VLOOKUP($A195,'8 Oct - LIVE LDS Data'!$A$3:$AAD$1504,9,FALSE))</f>
        <v>Y</v>
      </c>
      <c r="G195" s="7560">
        <f>IF(VLOOKUP($A195,'8 Oct - LIVE LDS Data'!$A$3:$AAD$1504,10,FALSE)=0/1/1900,"",VLOOKUP($A195,'8 Oct - LIVE LDS Data'!$A$3:$AAD$1504,10,FALSE))</f>
        <v>45372</v>
      </c>
      <c r="H195" s="7314" t="str">
        <f>IF(VLOOKUP($A195,'8 Oct - LIVE LDS Data'!$A$3:$AAD$1504,79,FALSE)=0/1/1900,"",VLOOKUP($A195,'8 Oct - LIVE LDS Data'!$A$3:$AAD$1504,79,FALSE))</f>
        <v>Adopted March 2024</v>
      </c>
      <c r="I195" s="7561">
        <f>IF(VLOOKUP($A195,'8 Oct - LIVE LDS Data'!$A$3:$AAD$1504,30,FALSE)=0/1/1900,"",VLOOKUP($A195,'8 Oct - LIVE LDS Data'!$A$3:$AAD$1504,30,FALSE))</f>
        <v>45261</v>
      </c>
      <c r="J195" s="7562" t="str">
        <f>IF(VLOOKUP($A195,'8 Oct - LIVE LDS Data'!$A$3:$AAD$1504,33,FALSE)=0/1/1900,"",VLOOKUP($A195,'8 Oct - LIVE LDS Data'!$A$3:$AAD$1504,33,FALSE))</f>
        <v/>
      </c>
      <c r="K195" s="7562" t="str">
        <f>IF(VLOOKUP($A195,'8 Oct - LIVE LDS Data'!$A$3:$AAD$1504,34,FALSE)=0/1/1900,"",VLOOKUP($A195,'8 Oct - LIVE LDS Data'!$A$3:$AAD$1504,34,FALSE))</f>
        <v/>
      </c>
      <c r="L195" s="7562" t="str">
        <f>IF(VLOOKUP($A195,'8 Oct - LIVE LDS Data'!$A$3:$AAD$1504,40,FALSE)=0/1/1900,"",VLOOKUP($A195,'8 Oct - LIVE LDS Data'!$A$3:$AAD$1504,40,FALSE))</f>
        <v/>
      </c>
      <c r="M195" s="7562" t="str">
        <f>IF(VLOOKUP($A195,'8 Oct - LIVE LDS Data'!$A$3:$AAD$1504,41,FALSE)=0/1/1900,"",VLOOKUP($A195,'8 Oct - LIVE LDS Data'!$A$3:$AAD$1504,41,FALSE))</f>
        <v/>
      </c>
      <c r="N195" s="7562" t="str">
        <f>IF(VLOOKUP($A195,'8 Oct - LIVE LDS Data'!$A$3:$AAD$1504,47,FALSE)=0/1/1900,"",VLOOKUP($A195,'8 Oct - LIVE LDS Data'!$A$3:$AAD$1504,47,FALSE))</f>
        <v/>
      </c>
      <c r="O195" s="7562" t="str">
        <f>IF(VLOOKUP($A195,'8 Oct - LIVE LDS Data'!$A$3:$AAD$1504,48,FALSE)=0/1/1900,"",VLOOKUP($A195,'8 Oct - LIVE LDS Data'!$A$3:$AAD$1504,48,FALSE))</f>
        <v/>
      </c>
      <c r="P195" s="7562" t="str">
        <f>IF(VLOOKUP($A195,'8 Oct - LIVE LDS Data'!$A$3:$AAD$1504,54,FALSE)=0/1/1900,"",VLOOKUP($A195,'8 Oct - LIVE LDS Data'!$A$3:$AAD$1504,54,FALSE))</f>
        <v/>
      </c>
      <c r="Q195" s="7562" t="str">
        <f>IF(VLOOKUP($A195,'8 Oct - LIVE LDS Data'!$A$3:$AAD$1504,55,FALSE)=0/1/1900,"",VLOOKUP($A195,'8 Oct - LIVE LDS Data'!$A$3:$AAD$1504,55,FALSE))</f>
        <v/>
      </c>
      <c r="R195" s="7562" t="str">
        <f>IF(VLOOKUP($A195,'8 Oct - LIVE LDS Data'!$A$3:$AAD$1504,60,FALSE)=0/1/1900,"",VLOOKUP($A195,'8 Oct - LIVE LDS Data'!$A$3:$AAD$1504,60,FALSE))</f>
        <v/>
      </c>
      <c r="S195" s="7562">
        <f>IF(VLOOKUP($A195,'8 Oct - LIVE LDS Data'!$A$3:$AAD$1504,61,FALSE)=0/1/1900,"",VLOOKUP($A195,'8 Oct - LIVE LDS Data'!$A$3:$AAD$1504,61,FALSE))</f>
        <v>44417</v>
      </c>
      <c r="T195" s="7562">
        <f>IF(VLOOKUP($A195,'8 Oct - LIVE LDS Data'!$A$3:$AAD$1504,63,FALSE)=0/1/1900,"",VLOOKUP($A195,'8 Oct - LIVE LDS Data'!$A$3:$AAD$1504,63,FALSE))</f>
        <v>44562</v>
      </c>
      <c r="U195" s="7562">
        <f>IF(VLOOKUP($A195,'8 Oct - LIVE LDS Data'!$A$3:$AAD$1504,64,FALSE)=0/1/1900,"",VLOOKUP($A195,'8 Oct - LIVE LDS Data'!$A$3:$AAD$1504,64,FALSE))</f>
        <v>44606</v>
      </c>
      <c r="V195" s="7562" t="s">
        <v>3757</v>
      </c>
      <c r="W195" s="7562" t="s">
        <v>3757</v>
      </c>
      <c r="X195" s="7564"/>
      <c r="Y195" s="7562"/>
      <c r="Z195" s="7562"/>
      <c r="AA195" s="7562"/>
      <c r="AB195" s="7562"/>
      <c r="AC195" s="7562"/>
      <c r="AD195" s="7562" t="s">
        <v>8102</v>
      </c>
      <c r="AE195" s="7562"/>
      <c r="AF195" s="7562"/>
      <c r="AG195" s="7565" t="str">
        <f>IF(VLOOKUP($A195,'8 Oct - LIVE LDS Data'!$A$3:$AAD$1504,72,FALSE)=0/1/1900,"",VLOOKUP($A195,'8 Oct - LIVE LDS Data'!$A$3:$AAD$1504,72,FALSE))</f>
        <v/>
      </c>
      <c r="AH195" s="7565" t="str">
        <f>IF(VLOOKUP($A195,'8 Oct - LIVE LDS Data'!$A$3:$AAD$1504,73,FALSE)=0/1/1900,"",VLOOKUP($A195,'8 Oct - LIVE LDS Data'!$A$3:$AAD$1504,73,FALSE))</f>
        <v/>
      </c>
      <c r="AI195" s="7565" t="str">
        <f>IF(VLOOKUP($A195,'8 Oct - LIVE LDS Data'!$A$3:$AAD$1504,75,FALSE)=0/1/1900,"",VLOOKUP($A195,'8 Oct - LIVE LDS Data'!$A$3:$AAD$1504,75,FALSE))</f>
        <v/>
      </c>
      <c r="AJ195" s="7565">
        <f>IF(VLOOKUP($A195,'8 Oct - LIVE LDS Data'!$A$3:$AAD$1504,76,FALSE)=0/1/1900,"",VLOOKUP($A195,'8 Oct - LIVE LDS Data'!$A$3:$AAD$1504,76,FALSE))</f>
        <v>44440</v>
      </c>
    </row>
    <row r="196" spans="1:36" s="610" customFormat="1" ht="40" customHeight="1" x14ac:dyDescent="0.2">
      <c r="A196" s="2855" t="s">
        <v>2681</v>
      </c>
      <c r="B196" s="2855"/>
      <c r="C196" s="2855" t="s">
        <v>2682</v>
      </c>
      <c r="D196" s="7558" t="str">
        <f>IF(VLOOKUP($A196,'8 Oct - LIVE LDS Data'!$A$3:$AAD$1504,4,FALSE)=0/1/1900,"",VLOOKUP($A196,'8 Oct - LIVE LDS Data'!$A$3:$AAD$1504,4,FALSE))</f>
        <v>Oxford Local Plan 2022-2042</v>
      </c>
      <c r="E196" s="7559" t="str">
        <f>IF(VLOOKUP($A196,'8 Oct - LIVE LDS Data'!$A$3:$AAD$1504,8,FALSE)=0/1/1900,"",VLOOKUP($A196,'8 Oct - LIVE LDS Data'!$A$3:$AAD$1504,8,FALSE))</f>
        <v>N</v>
      </c>
      <c r="F196" s="7559" t="str">
        <f>IF(VLOOKUP($A196,'8 Oct - LIVE LDS Data'!$A$3:$AAD$1504,9,FALSE)=0/1/1900,"",VLOOKUP($A196,'8 Oct - LIVE LDS Data'!$A$3:$AAD$1504,9,FALSE))</f>
        <v>N</v>
      </c>
      <c r="G196" s="7560">
        <f>IF(VLOOKUP($A196,'8 Oct - LIVE LDS Data'!$A$3:$AAD$1504,10,FALSE)=0/1/1900,"",VLOOKUP($A196,'8 Oct - LIVE LDS Data'!$A$3:$AAD$1504,10,FALSE))</f>
        <v>43990</v>
      </c>
      <c r="H196" s="7314" t="str">
        <f>IF(VLOOKUP($A196,'8 Oct - LIVE LDS Data'!$A$3:$AAD$1504,79,FALSE)=0/1/1900,"",VLOOKUP($A196,'8 Oct - LIVE LDS Data'!$A$3:$AAD$1504,79,FALSE))</f>
        <v>Reg 18 yet to start</v>
      </c>
      <c r="I196" s="7561">
        <f>IF(VLOOKUP($A196,'8 Oct - LIVE LDS Data'!$A$3:$AAD$1504,30,FALSE)=0/1/1900,"",VLOOKUP($A196,'8 Oct - LIVE LDS Data'!$A$3:$AAD$1504,30,FALSE))</f>
        <v>45658</v>
      </c>
      <c r="J196" s="7562">
        <f>IF(VLOOKUP($A196,'8 Oct - LIVE LDS Data'!$A$3:$AAD$1504,33,FALSE)=0/1/1900,"",VLOOKUP($A196,'8 Oct - LIVE LDS Data'!$A$3:$AAD$1504,33,FALSE))</f>
        <v>45809</v>
      </c>
      <c r="K196" s="7562">
        <f>IF(VLOOKUP($A196,'8 Oct - LIVE LDS Data'!$A$3:$AAD$1504,34,FALSE)=0/1/1900,"",VLOOKUP($A196,'8 Oct - LIVE LDS Data'!$A$3:$AAD$1504,34,FALSE))</f>
        <v>45835</v>
      </c>
      <c r="L196" s="7562" t="str">
        <f>IF(VLOOKUP($A196,'8 Oct - LIVE LDS Data'!$A$3:$AAD$1504,40,FALSE)=0/1/1900,"",VLOOKUP($A196,'8 Oct - LIVE LDS Data'!$A$3:$AAD$1504,40,FALSE))</f>
        <v/>
      </c>
      <c r="M196" s="7562" t="str">
        <f>IF(VLOOKUP($A196,'8 Oct - LIVE LDS Data'!$A$3:$AAD$1504,41,FALSE)=0/1/1900,"",VLOOKUP($A196,'8 Oct - LIVE LDS Data'!$A$3:$AAD$1504,41,FALSE))</f>
        <v/>
      </c>
      <c r="N196" s="7562" t="str">
        <f>IF(VLOOKUP($A196,'8 Oct - LIVE LDS Data'!$A$3:$AAD$1504,47,FALSE)=0/1/1900,"",VLOOKUP($A196,'8 Oct - LIVE LDS Data'!$A$3:$AAD$1504,47,FALSE))</f>
        <v/>
      </c>
      <c r="O196" s="7562" t="str">
        <f>IF(VLOOKUP($A196,'8 Oct - LIVE LDS Data'!$A$3:$AAD$1504,48,FALSE)=0/1/1900,"",VLOOKUP($A196,'8 Oct - LIVE LDS Data'!$A$3:$AAD$1504,48,FALSE))</f>
        <v/>
      </c>
      <c r="P196" s="7562" t="str">
        <f>IF(VLOOKUP($A196,'8 Oct - LIVE LDS Data'!$A$3:$AAD$1504,54,FALSE)=0/1/1900,"",VLOOKUP($A196,'8 Oct - LIVE LDS Data'!$A$3:$AAD$1504,54,FALSE))</f>
        <v/>
      </c>
      <c r="Q196" s="7562" t="str">
        <f>IF(VLOOKUP($A196,'8 Oct - LIVE LDS Data'!$A$3:$AAD$1504,55,FALSE)=0/1/1900,"",VLOOKUP($A196,'8 Oct - LIVE LDS Data'!$A$3:$AAD$1504,55,FALSE))</f>
        <v/>
      </c>
      <c r="R196" s="7562">
        <f>IF(VLOOKUP($A196,'8 Oct - LIVE LDS Data'!$A$3:$AAD$1504,60,FALSE)=0/1/1900,"",VLOOKUP($A196,'8 Oct - LIVE LDS Data'!$A$3:$AAD$1504,60,FALSE))</f>
        <v>45962</v>
      </c>
      <c r="S196" s="7562" t="str">
        <f>IF(VLOOKUP($A196,'8 Oct - LIVE LDS Data'!$A$3:$AAD$1504,61,FALSE)=0/1/1900,"",VLOOKUP($A196,'8 Oct - LIVE LDS Data'!$A$3:$AAD$1504,61,FALSE))</f>
        <v/>
      </c>
      <c r="T196" s="7562">
        <f>IF(VLOOKUP($A196,'8 Oct - LIVE LDS Data'!$A$3:$AAD$1504,63,FALSE)=0/1/1900,"",VLOOKUP($A196,'8 Oct - LIVE LDS Data'!$A$3:$AAD$1504,63,FALSE))</f>
        <v>46113</v>
      </c>
      <c r="U196" s="7562" t="str">
        <f>IF(VLOOKUP($A196,'8 Oct - LIVE LDS Data'!$A$3:$AAD$1504,64,FALSE)=0/1/1900,"",VLOOKUP($A196,'8 Oct - LIVE LDS Data'!$A$3:$AAD$1504,64,FALSE))</f>
        <v/>
      </c>
      <c r="V196" s="7562" t="s">
        <v>90</v>
      </c>
      <c r="W196" s="7562" t="s">
        <v>3757</v>
      </c>
      <c r="X196" s="7564"/>
      <c r="Y196" s="7562"/>
      <c r="Z196" s="7562"/>
      <c r="AA196" s="7562"/>
      <c r="AB196" s="7562"/>
      <c r="AC196" s="7562"/>
      <c r="AD196" s="7562"/>
      <c r="AE196" s="7562"/>
      <c r="AF196" s="7562"/>
      <c r="AG196" s="7565" t="str">
        <f>IF(VLOOKUP($A196,'8 Oct - LIVE LDS Data'!$A$3:$AAD$1504,72,FALSE)=0/1/1900,"",VLOOKUP($A196,'8 Oct - LIVE LDS Data'!$A$3:$AAD$1504,72,FALSE))</f>
        <v/>
      </c>
      <c r="AH196" s="7565">
        <f>IF(VLOOKUP($A196,'8 Oct - LIVE LDS Data'!$A$3:$AAD$1504,73,FALSE)=0/1/1900,"",VLOOKUP($A196,'8 Oct - LIVE LDS Data'!$A$3:$AAD$1504,73,FALSE))</f>
        <v>45700</v>
      </c>
      <c r="AI196" s="7565">
        <f>IF(VLOOKUP($A196,'8 Oct - LIVE LDS Data'!$A$3:$AAD$1504,75,FALSE)=0/1/1900,"",VLOOKUP($A196,'8 Oct - LIVE LDS Data'!$A$3:$AAD$1504,75,FALSE))</f>
        <v>45791</v>
      </c>
      <c r="AJ196" s="7565">
        <f>IF(VLOOKUP($A196,'8 Oct - LIVE LDS Data'!$A$3:$AAD$1504,76,FALSE)=0/1/1900,"",VLOOKUP($A196,'8 Oct - LIVE LDS Data'!$A$3:$AAD$1504,76,FALSE))</f>
        <v>45700</v>
      </c>
    </row>
    <row r="197" spans="1:36" s="610" customFormat="1" ht="40" customHeight="1" x14ac:dyDescent="0.2">
      <c r="A197" s="2855" t="s">
        <v>2689</v>
      </c>
      <c r="B197" s="2855"/>
      <c r="C197" s="2855" t="s">
        <v>4204</v>
      </c>
      <c r="D197" s="7558" t="str">
        <f>IF(VLOOKUP($A197,'8 Oct - LIVE LDS Data'!$A$3:$AAD$1504,4,FALSE)=0/1/1900,"",VLOOKUP($A197,'8 Oct - LIVE LDS Data'!$A$3:$AAD$1504,4,FALSE))</f>
        <v>Revised National Park Local Plan parts 1 and 2</v>
      </c>
      <c r="E197" s="7559" t="str">
        <f>IF(VLOOKUP($A197,'8 Oct - LIVE LDS Data'!$A$3:$AAD$1504,8,FALSE)=0/1/1900,"",VLOOKUP($A197,'8 Oct - LIVE LDS Data'!$A$3:$AAD$1504,8,FALSE))</f>
        <v>N</v>
      </c>
      <c r="F197" s="7559" t="str">
        <f>IF(VLOOKUP($A197,'8 Oct - LIVE LDS Data'!$A$3:$AAD$1504,9,FALSE)=0/1/1900,"",VLOOKUP($A197,'8 Oct - LIVE LDS Data'!$A$3:$AAD$1504,9,FALSE))</f>
        <v>N</v>
      </c>
      <c r="G197" s="7560">
        <f>IF(VLOOKUP($A197,'8 Oct - LIVE LDS Data'!$A$3:$AAD$1504,10,FALSE)=0/1/1900,"",VLOOKUP($A197,'8 Oct - LIVE LDS Data'!$A$3:$AAD$1504,10,FALSE))</f>
        <v>40823</v>
      </c>
      <c r="H197" s="7314" t="str">
        <f>IF(VLOOKUP($A197,'8 Oct - LIVE LDS Data'!$A$3:$AAD$1504,79,FALSE)=0/1/1900,"",VLOOKUP($A197,'8 Oct - LIVE LDS Data'!$A$3:$AAD$1504,79,FALSE))</f>
        <v>Reg 18 ongoing</v>
      </c>
      <c r="I197" s="7561">
        <f>IF(VLOOKUP($A197,'8 Oct - LIVE LDS Data'!$A$3:$AAD$1504,30,FALSE)=0/1/1900,"",VLOOKUP($A197,'8 Oct - LIVE LDS Data'!$A$3:$AAD$1504,30,FALSE))</f>
        <v>45689</v>
      </c>
      <c r="J197" s="7562">
        <f>IF(VLOOKUP($A197,'8 Oct - LIVE LDS Data'!$A$3:$AAD$1504,33,FALSE)=0/1/1900,"",VLOOKUP($A197,'8 Oct - LIVE LDS Data'!$A$3:$AAD$1504,33,FALSE))</f>
        <v>45566</v>
      </c>
      <c r="K197" s="7562">
        <f>IF(VLOOKUP($A197,'8 Oct - LIVE LDS Data'!$A$3:$AAD$1504,34,FALSE)=0/1/1900,"",VLOOKUP($A197,'8 Oct - LIVE LDS Data'!$A$3:$AAD$1504,34,FALSE))</f>
        <v>45572</v>
      </c>
      <c r="L197" s="7562">
        <f>IF(VLOOKUP($A197,'8 Oct - LIVE LDS Data'!$A$3:$AAD$1504,40,FALSE)=0/1/1900,"",VLOOKUP($A197,'8 Oct - LIVE LDS Data'!$A$3:$AAD$1504,40,FALSE))</f>
        <v>45962</v>
      </c>
      <c r="M197" s="7562" t="str">
        <f>IF(VLOOKUP($A197,'8 Oct - LIVE LDS Data'!$A$3:$AAD$1504,41,FALSE)=0/1/1900,"",VLOOKUP($A197,'8 Oct - LIVE LDS Data'!$A$3:$AAD$1504,41,FALSE))</f>
        <v/>
      </c>
      <c r="N197" s="7562" t="str">
        <f>IF(VLOOKUP($A197,'8 Oct - LIVE LDS Data'!$A$3:$AAD$1504,47,FALSE)=0/1/1900,"",VLOOKUP($A197,'8 Oct - LIVE LDS Data'!$A$3:$AAD$1504,47,FALSE))</f>
        <v/>
      </c>
      <c r="O197" s="7562" t="str">
        <f>IF(VLOOKUP($A197,'8 Oct - LIVE LDS Data'!$A$3:$AAD$1504,48,FALSE)=0/1/1900,"",VLOOKUP($A197,'8 Oct - LIVE LDS Data'!$A$3:$AAD$1504,48,FALSE))</f>
        <v/>
      </c>
      <c r="P197" s="7562" t="str">
        <f>IF(VLOOKUP($A197,'8 Oct - LIVE LDS Data'!$A$3:$AAD$1504,54,FALSE)=0/1/1900,"",VLOOKUP($A197,'8 Oct - LIVE LDS Data'!$A$3:$AAD$1504,54,FALSE))</f>
        <v/>
      </c>
      <c r="Q197" s="7562" t="str">
        <f>IF(VLOOKUP($A197,'8 Oct - LIVE LDS Data'!$A$3:$AAD$1504,55,FALSE)=0/1/1900,"",VLOOKUP($A197,'8 Oct - LIVE LDS Data'!$A$3:$AAD$1504,55,FALSE))</f>
        <v/>
      </c>
      <c r="R197" s="7562">
        <f>IF(VLOOKUP($A197,'8 Oct - LIVE LDS Data'!$A$3:$AAD$1504,60,FALSE)=0/1/1900,"",VLOOKUP($A197,'8 Oct - LIVE LDS Data'!$A$3:$AAD$1504,60,FALSE))</f>
        <v>46174</v>
      </c>
      <c r="S197" s="7562" t="str">
        <f>IF(VLOOKUP($A197,'8 Oct - LIVE LDS Data'!$A$3:$AAD$1504,61,FALSE)=0/1/1900,"",VLOOKUP($A197,'8 Oct - LIVE LDS Data'!$A$3:$AAD$1504,61,FALSE))</f>
        <v/>
      </c>
      <c r="T197" s="7562">
        <f>IF(VLOOKUP($A197,'8 Oct - LIVE LDS Data'!$A$3:$AAD$1504,63,FALSE)=0/1/1900,"",VLOOKUP($A197,'8 Oct - LIVE LDS Data'!$A$3:$AAD$1504,63,FALSE))</f>
        <v>46357</v>
      </c>
      <c r="U197" s="7562" t="str">
        <f>IF(VLOOKUP($A197,'8 Oct - LIVE LDS Data'!$A$3:$AAD$1504,64,FALSE)=0/1/1900,"",VLOOKUP($A197,'8 Oct - LIVE LDS Data'!$A$3:$AAD$1504,64,FALSE))</f>
        <v/>
      </c>
      <c r="V197" s="7562" t="s">
        <v>3757</v>
      </c>
      <c r="W197" s="7562" t="s">
        <v>90</v>
      </c>
      <c r="X197" s="7564"/>
      <c r="Y197" s="7562"/>
      <c r="Z197" s="7562"/>
      <c r="AA197" s="7562"/>
      <c r="AB197" s="7562"/>
      <c r="AC197" s="7562"/>
      <c r="AD197" s="7562"/>
      <c r="AE197" s="7562"/>
      <c r="AF197" s="7562"/>
      <c r="AG197" s="7565">
        <f>IF(VLOOKUP($A197,'8 Oct - LIVE LDS Data'!$A$3:$AAD$1504,72,FALSE)=0/1/1900,"",VLOOKUP($A197,'8 Oct - LIVE LDS Data'!$A$3:$AAD$1504,72,FALSE))</f>
        <v>45562</v>
      </c>
      <c r="AH197" s="7565">
        <f>IF(VLOOKUP($A197,'8 Oct - LIVE LDS Data'!$A$3:$AAD$1504,73,FALSE)=0/1/1900,"",VLOOKUP($A197,'8 Oct - LIVE LDS Data'!$A$3:$AAD$1504,73,FALSE))</f>
        <v>45700</v>
      </c>
      <c r="AI197" s="7565">
        <f>IF(VLOOKUP($A197,'8 Oct - LIVE LDS Data'!$A$3:$AAD$1504,75,FALSE)=0/1/1900,"",VLOOKUP($A197,'8 Oct - LIVE LDS Data'!$A$3:$AAD$1504,75,FALSE))</f>
        <v>45791</v>
      </c>
      <c r="AJ197" s="7565">
        <f>IF(VLOOKUP($A197,'8 Oct - LIVE LDS Data'!$A$3:$AAD$1504,76,FALSE)=0/1/1900,"",VLOOKUP($A197,'8 Oct - LIVE LDS Data'!$A$3:$AAD$1504,76,FALSE))</f>
        <v>45700</v>
      </c>
    </row>
    <row r="198" spans="1:36" s="610" customFormat="1" ht="40" customHeight="1" x14ac:dyDescent="0.2">
      <c r="A198" s="2855" t="s">
        <v>2697</v>
      </c>
      <c r="B198" s="2855"/>
      <c r="C198" s="2855" t="s">
        <v>2698</v>
      </c>
      <c r="D198" s="7558" t="str">
        <f>IF(VLOOKUP($A198,'8 Oct - LIVE LDS Data'!$A$3:$AAD$1504,4,FALSE)=0/1/1900,"",VLOOKUP($A198,'8 Oct - LIVE LDS Data'!$A$3:$AAD$1504,4,FALSE))</f>
        <v>Pendle Local Plan 4th Edition (2021-2040)</v>
      </c>
      <c r="E198" s="7559" t="str">
        <f>IF(VLOOKUP($A198,'8 Oct - LIVE LDS Data'!$A$3:$AAD$1504,8,FALSE)=0/1/1900,"",VLOOKUP($A198,'8 Oct - LIVE LDS Data'!$A$3:$AAD$1504,8,FALSE))</f>
        <v>N</v>
      </c>
      <c r="F198" s="7559" t="str">
        <f>IF(VLOOKUP($A198,'8 Oct - LIVE LDS Data'!$A$3:$AAD$1504,9,FALSE)=0/1/1900,"",VLOOKUP($A198,'8 Oct - LIVE LDS Data'!$A$3:$AAD$1504,9,FALSE))</f>
        <v>N</v>
      </c>
      <c r="G198" s="7560">
        <f>IF(VLOOKUP($A198,'8 Oct - LIVE LDS Data'!$A$3:$AAD$1504,10,FALSE)=0/1/1900,"",VLOOKUP($A198,'8 Oct - LIVE LDS Data'!$A$3:$AAD$1504,10,FALSE))</f>
        <v>42355</v>
      </c>
      <c r="H198" s="7314" t="str">
        <f>IF(VLOOKUP($A198,'8 Oct - LIVE LDS Data'!$A$3:$AAD$1504,79,FALSE)=0/1/1900,"",VLOOKUP($A198,'8 Oct - LIVE LDS Data'!$A$3:$AAD$1504,79,FALSE))</f>
        <v>Submitted
[plus a new plan to be prepared under new system]</v>
      </c>
      <c r="I198" s="7561">
        <f>IF(VLOOKUP($A198,'8 Oct - LIVE LDS Data'!$A$3:$AAD$1504,30,FALSE)=0/1/1900,"",VLOOKUP($A198,'8 Oct - LIVE LDS Data'!$A$3:$AAD$1504,30,FALSE))</f>
        <v>45717</v>
      </c>
      <c r="J198" s="7562">
        <f>IF(VLOOKUP($A198,'8 Oct - LIVE LDS Data'!$A$3:$AAD$1504,33,FALSE)=0/1/1900,"",VLOOKUP($A198,'8 Oct - LIVE LDS Data'!$A$3:$AAD$1504,33,FALSE))</f>
        <v>45078</v>
      </c>
      <c r="K198" s="7562">
        <f>IF(VLOOKUP($A198,'8 Oct - LIVE LDS Data'!$A$3:$AAD$1504,34,FALSE)=0/1/1900,"",VLOOKUP($A198,'8 Oct - LIVE LDS Data'!$A$3:$AAD$1504,34,FALSE))</f>
        <v>45100</v>
      </c>
      <c r="L198" s="7562" t="str">
        <f>IF(VLOOKUP($A198,'8 Oct - LIVE LDS Data'!$A$3:$AAD$1504,40,FALSE)=0/1/1900,"",VLOOKUP($A198,'8 Oct - LIVE LDS Data'!$A$3:$AAD$1504,40,FALSE))</f>
        <v/>
      </c>
      <c r="M198" s="7562" t="str">
        <f>IF(VLOOKUP($A198,'8 Oct - LIVE LDS Data'!$A$3:$AAD$1504,41,FALSE)=0/1/1900,"",VLOOKUP($A198,'8 Oct - LIVE LDS Data'!$A$3:$AAD$1504,41,FALSE))</f>
        <v/>
      </c>
      <c r="N198" s="7562" t="str">
        <f>IF(VLOOKUP($A198,'8 Oct - LIVE LDS Data'!$A$3:$AAD$1504,47,FALSE)=0/1/1900,"",VLOOKUP($A198,'8 Oct - LIVE LDS Data'!$A$3:$AAD$1504,47,FALSE))</f>
        <v/>
      </c>
      <c r="O198" s="7562" t="str">
        <f>IF(VLOOKUP($A198,'8 Oct - LIVE LDS Data'!$A$3:$AAD$1504,48,FALSE)=0/1/1900,"",VLOOKUP($A198,'8 Oct - LIVE LDS Data'!$A$3:$AAD$1504,48,FALSE))</f>
        <v/>
      </c>
      <c r="P198" s="7562" t="str">
        <f>IF(VLOOKUP($A198,'8 Oct - LIVE LDS Data'!$A$3:$AAD$1504,54,FALSE)=0/1/1900,"",VLOOKUP($A198,'8 Oct - LIVE LDS Data'!$A$3:$AAD$1504,54,FALSE))</f>
        <v/>
      </c>
      <c r="Q198" s="7562" t="str">
        <f>IF(VLOOKUP($A198,'8 Oct - LIVE LDS Data'!$A$3:$AAD$1504,55,FALSE)=0/1/1900,"",VLOOKUP($A198,'8 Oct - LIVE LDS Data'!$A$3:$AAD$1504,55,FALSE))</f>
        <v/>
      </c>
      <c r="R198" s="7562">
        <f>IF(VLOOKUP($A198,'8 Oct - LIVE LDS Data'!$A$3:$AAD$1504,60,FALSE)=0/1/1900,"",VLOOKUP($A198,'8 Oct - LIVE LDS Data'!$A$3:$AAD$1504,60,FALSE))</f>
        <v>45566</v>
      </c>
      <c r="S198" s="7562">
        <f>IF(VLOOKUP($A198,'8 Oct - LIVE LDS Data'!$A$3:$AAD$1504,61,FALSE)=0/1/1900,"",VLOOKUP($A198,'8 Oct - LIVE LDS Data'!$A$3:$AAD$1504,61,FALSE))</f>
        <v>45590</v>
      </c>
      <c r="T198" s="7562">
        <f>IF(VLOOKUP($A198,'8 Oct - LIVE LDS Data'!$A$3:$AAD$1504,63,FALSE)=0/1/1900,"",VLOOKUP($A198,'8 Oct - LIVE LDS Data'!$A$3:$AAD$1504,63,FALSE))</f>
        <v>45689</v>
      </c>
      <c r="U198" s="7562">
        <f>IF(VLOOKUP($A198,'8 Oct - LIVE LDS Data'!$A$3:$AAD$1504,64,FALSE)=0/1/1900,"",VLOOKUP($A198,'8 Oct - LIVE LDS Data'!$A$3:$AAD$1504,64,FALSE))</f>
        <v>45689</v>
      </c>
      <c r="V198" s="7562" t="s">
        <v>3757</v>
      </c>
      <c r="W198" s="7562" t="s">
        <v>90</v>
      </c>
      <c r="X198" s="7564"/>
      <c r="Y198" s="7562"/>
      <c r="Z198" s="7562"/>
      <c r="AA198" s="7562"/>
      <c r="AB198" s="7562"/>
      <c r="AC198" s="7562"/>
      <c r="AD198" s="7562"/>
      <c r="AE198" s="7562"/>
      <c r="AF198" s="7562"/>
      <c r="AG198" s="7565">
        <f>IF(VLOOKUP($A198,'8 Oct - LIVE LDS Data'!$A$3:$AAD$1504,72,FALSE)=0/1/1900,"",VLOOKUP($A198,'8 Oct - LIVE LDS Data'!$A$3:$AAD$1504,72,FALSE))</f>
        <v>45576</v>
      </c>
      <c r="AH198" s="7565">
        <f>IF(VLOOKUP($A198,'8 Oct - LIVE LDS Data'!$A$3:$AAD$1504,73,FALSE)=0/1/1900,"",VLOOKUP($A198,'8 Oct - LIVE LDS Data'!$A$3:$AAD$1504,73,FALSE))</f>
        <v>45791</v>
      </c>
      <c r="AI198" s="7565" t="str">
        <f>IF(VLOOKUP($A198,'8 Oct - LIVE LDS Data'!$A$3:$AAD$1504,75,FALSE)=0/1/1900,"",VLOOKUP($A198,'8 Oct - LIVE LDS Data'!$A$3:$AAD$1504,75,FALSE))</f>
        <v/>
      </c>
      <c r="AJ198" s="7565">
        <f>IF(VLOOKUP($A198,'8 Oct - LIVE LDS Data'!$A$3:$AAD$1504,76,FALSE)=0/1/1900,"",VLOOKUP($A198,'8 Oct - LIVE LDS Data'!$A$3:$AAD$1504,76,FALSE))</f>
        <v>45791</v>
      </c>
    </row>
    <row r="199" spans="1:36" s="610" customFormat="1" ht="40" customHeight="1" x14ac:dyDescent="0.2">
      <c r="A199" s="2855" t="s">
        <v>2712</v>
      </c>
      <c r="B199" s="2855"/>
      <c r="C199" s="2855" t="s">
        <v>2713</v>
      </c>
      <c r="D199" s="7558" t="str">
        <f>IF(VLOOKUP($A199,'8 Oct - LIVE LDS Data'!$A$3:$AAD$1504,4,FALSE)=0/1/1900,"",VLOOKUP($A199,'8 Oct - LIVE LDS Data'!$A$3:$AAD$1504,4,FALSE))</f>
        <v>Peterborough Local Plan 2023-2044</v>
      </c>
      <c r="E199" s="7559" t="str">
        <f>IF(VLOOKUP($A199,'8 Oct - LIVE LDS Data'!$A$3:$AAD$1504,8,FALSE)=0/1/1900,"",VLOOKUP($A199,'8 Oct - LIVE LDS Data'!$A$3:$AAD$1504,8,FALSE))</f>
        <v>N</v>
      </c>
      <c r="F199" s="7559" t="str">
        <f>IF(VLOOKUP($A199,'8 Oct - LIVE LDS Data'!$A$3:$AAD$1504,9,FALSE)=0/1/1900,"",VLOOKUP($A199,'8 Oct - LIVE LDS Data'!$A$3:$AAD$1504,9,FALSE))</f>
        <v>N</v>
      </c>
      <c r="G199" s="7560">
        <f>IF(VLOOKUP($A199,'8 Oct - LIVE LDS Data'!$A$3:$AAD$1504,10,FALSE)=0/1/1900,"",VLOOKUP($A199,'8 Oct - LIVE LDS Data'!$A$3:$AAD$1504,10,FALSE))</f>
        <v>43670</v>
      </c>
      <c r="H199" s="7314" t="str">
        <f>IF(VLOOKUP($A199,'8 Oct - LIVE LDS Data'!$A$3:$AAD$1504,79,FALSE)=0/1/1900,"",VLOOKUP($A199,'8 Oct - LIVE LDS Data'!$A$3:$AAD$1504,79,FALSE))</f>
        <v>Reg 18 completed</v>
      </c>
      <c r="I199" s="7561">
        <f>IF(VLOOKUP($A199,'8 Oct - LIVE LDS Data'!$A$3:$AAD$1504,30,FALSE)=0/1/1900,"",VLOOKUP($A199,'8 Oct - LIVE LDS Data'!$A$3:$AAD$1504,30,FALSE))</f>
        <v>45748</v>
      </c>
      <c r="J199" s="7562">
        <f>IF(VLOOKUP($A199,'8 Oct - LIVE LDS Data'!$A$3:$AAD$1504,33,FALSE)=0/1/1900,"",VLOOKUP($A199,'8 Oct - LIVE LDS Data'!$A$3:$AAD$1504,33,FALSE))</f>
        <v>45108</v>
      </c>
      <c r="K199" s="7562">
        <f>IF(VLOOKUP($A199,'8 Oct - LIVE LDS Data'!$A$3:$AAD$1504,34,FALSE)=0/1/1900,"",VLOOKUP($A199,'8 Oct - LIVE LDS Data'!$A$3:$AAD$1504,34,FALSE))</f>
        <v>45108</v>
      </c>
      <c r="L199" s="7562">
        <f>IF(VLOOKUP($A199,'8 Oct - LIVE LDS Data'!$A$3:$AAD$1504,40,FALSE)=0/1/1900,"",VLOOKUP($A199,'8 Oct - LIVE LDS Data'!$A$3:$AAD$1504,40,FALSE))</f>
        <v>45748</v>
      </c>
      <c r="M199" s="7562">
        <f>IF(VLOOKUP($A199,'8 Oct - LIVE LDS Data'!$A$3:$AAD$1504,41,FALSE)=0/1/1900,"",VLOOKUP($A199,'8 Oct - LIVE LDS Data'!$A$3:$AAD$1504,41,FALSE))</f>
        <v>45758</v>
      </c>
      <c r="N199" s="7562" t="str">
        <f>IF(VLOOKUP($A199,'8 Oct - LIVE LDS Data'!$A$3:$AAD$1504,47,FALSE)=0/1/1900,"",VLOOKUP($A199,'8 Oct - LIVE LDS Data'!$A$3:$AAD$1504,47,FALSE))</f>
        <v/>
      </c>
      <c r="O199" s="7562" t="str">
        <f>IF(VLOOKUP($A199,'8 Oct - LIVE LDS Data'!$A$3:$AAD$1504,48,FALSE)=0/1/1900,"",VLOOKUP($A199,'8 Oct - LIVE LDS Data'!$A$3:$AAD$1504,48,FALSE))</f>
        <v/>
      </c>
      <c r="P199" s="7562" t="str">
        <f>IF(VLOOKUP($A199,'8 Oct - LIVE LDS Data'!$A$3:$AAD$1504,54,FALSE)=0/1/1900,"",VLOOKUP($A199,'8 Oct - LIVE LDS Data'!$A$3:$AAD$1504,54,FALSE))</f>
        <v/>
      </c>
      <c r="Q199" s="7562" t="str">
        <f>IF(VLOOKUP($A199,'8 Oct - LIVE LDS Data'!$A$3:$AAD$1504,55,FALSE)=0/1/1900,"",VLOOKUP($A199,'8 Oct - LIVE LDS Data'!$A$3:$AAD$1504,55,FALSE))</f>
        <v/>
      </c>
      <c r="R199" s="7562">
        <f>IF(VLOOKUP($A199,'8 Oct - LIVE LDS Data'!$A$3:$AAD$1504,60,FALSE)=0/1/1900,"",VLOOKUP($A199,'8 Oct - LIVE LDS Data'!$A$3:$AAD$1504,60,FALSE))</f>
        <v>45962</v>
      </c>
      <c r="S199" s="7562" t="str">
        <f>IF(VLOOKUP($A199,'8 Oct - LIVE LDS Data'!$A$3:$AAD$1504,61,FALSE)=0/1/1900,"",VLOOKUP($A199,'8 Oct - LIVE LDS Data'!$A$3:$AAD$1504,61,FALSE))</f>
        <v/>
      </c>
      <c r="T199" s="7562">
        <f>IF(VLOOKUP($A199,'8 Oct - LIVE LDS Data'!$A$3:$AAD$1504,63,FALSE)=0/1/1900,"",VLOOKUP($A199,'8 Oct - LIVE LDS Data'!$A$3:$AAD$1504,63,FALSE))</f>
        <v>46082</v>
      </c>
      <c r="U199" s="7562" t="str">
        <f>IF(VLOOKUP($A199,'8 Oct - LIVE LDS Data'!$A$3:$AAD$1504,64,FALSE)=0/1/1900,"",VLOOKUP($A199,'8 Oct - LIVE LDS Data'!$A$3:$AAD$1504,64,FALSE))</f>
        <v/>
      </c>
      <c r="V199" s="7562" t="s">
        <v>3757</v>
      </c>
      <c r="W199" s="7562" t="s">
        <v>3757</v>
      </c>
      <c r="X199" s="7564"/>
      <c r="Y199" s="7562"/>
      <c r="Z199" s="7562"/>
      <c r="AA199" s="7562"/>
      <c r="AB199" s="7562"/>
      <c r="AC199" s="7562"/>
      <c r="AD199" s="7562"/>
      <c r="AE199" s="7562"/>
      <c r="AF199" s="7562"/>
      <c r="AG199" s="7565">
        <f>IF(VLOOKUP($A199,'8 Oct - LIVE LDS Data'!$A$3:$AAD$1504,72,FALSE)=0/1/1900,"",VLOOKUP($A199,'8 Oct - LIVE LDS Data'!$A$3:$AAD$1504,72,FALSE))</f>
        <v>45315</v>
      </c>
      <c r="AH199" s="7565">
        <f>IF(VLOOKUP($A199,'8 Oct - LIVE LDS Data'!$A$3:$AAD$1504,73,FALSE)=0/1/1900,"",VLOOKUP($A199,'8 Oct - LIVE LDS Data'!$A$3:$AAD$1504,73,FALSE))</f>
        <v>45791</v>
      </c>
      <c r="AI199" s="7565" t="str">
        <f>IF(VLOOKUP($A199,'8 Oct - LIVE LDS Data'!$A$3:$AAD$1504,75,FALSE)=0/1/1900,"",VLOOKUP($A199,'8 Oct - LIVE LDS Data'!$A$3:$AAD$1504,75,FALSE))</f>
        <v/>
      </c>
      <c r="AJ199" s="7565">
        <f>IF(VLOOKUP($A199,'8 Oct - LIVE LDS Data'!$A$3:$AAD$1504,76,FALSE)=0/1/1900,"",VLOOKUP($A199,'8 Oct - LIVE LDS Data'!$A$3:$AAD$1504,76,FALSE))</f>
        <v>45856</v>
      </c>
    </row>
    <row r="200" spans="1:36" s="610" customFormat="1" ht="40" customHeight="1" x14ac:dyDescent="0.2">
      <c r="A200" s="2855" t="s">
        <v>2721</v>
      </c>
      <c r="B200" s="2855"/>
      <c r="C200" s="2855" t="s">
        <v>2722</v>
      </c>
      <c r="D200" s="7558" t="str">
        <f>IF(VLOOKUP($A200,'8 Oct - LIVE LDS Data'!$A$3:$AAD$1504,4,FALSE)=0/1/1900,"",VLOOKUP($A200,'8 Oct - LIVE LDS Data'!$A$3:$AAD$1504,4,FALSE))</f>
        <v>Plymouth Local Plan</v>
      </c>
      <c r="E200" s="7559" t="str">
        <f>IF(VLOOKUP($A200,'8 Oct - LIVE LDS Data'!$A$3:$AAD$1504,8,FALSE)=0/1/1900,"",VLOOKUP($A200,'8 Oct - LIVE LDS Data'!$A$3:$AAD$1504,8,FALSE))</f>
        <v/>
      </c>
      <c r="F200" s="7559" t="str">
        <f>IF(VLOOKUP($A200,'8 Oct - LIVE LDS Data'!$A$3:$AAD$1504,9,FALSE)=0/1/1900,"",VLOOKUP($A200,'8 Oct - LIVE LDS Data'!$A$3:$AAD$1504,9,FALSE))</f>
        <v/>
      </c>
      <c r="G200" s="7560">
        <f>IF(VLOOKUP($A200,'8 Oct - LIVE LDS Data'!$A$3:$AAD$1504,10,FALSE)=0/1/1900,"",VLOOKUP($A200,'8 Oct - LIVE LDS Data'!$A$3:$AAD$1504,10,FALSE))</f>
        <v>43550</v>
      </c>
      <c r="H200" s="7314" t="str">
        <f>IF(VLOOKUP($A200,'8 Oct - LIVE LDS Data'!$A$3:$AAD$1504,79,FALSE)=0/1/1900,"",VLOOKUP($A200,'8 Oct - LIVE LDS Data'!$A$3:$AAD$1504,79,FALSE))</f>
        <v>new plan to be prepared under new system</v>
      </c>
      <c r="I200" s="7561">
        <f>IF(VLOOKUP($A200,'8 Oct - LIVE LDS Data'!$A$3:$AAD$1504,30,FALSE)=0/1/1900,"",VLOOKUP($A200,'8 Oct - LIVE LDS Data'!$A$3:$AAD$1504,30,FALSE))</f>
        <v>45689</v>
      </c>
      <c r="J200" s="7562">
        <f>IF(VLOOKUP($A200,'8 Oct - LIVE LDS Data'!$A$3:$AAD$1504,33,FALSE)=0/1/1900,"",VLOOKUP($A200,'8 Oct - LIVE LDS Data'!$A$3:$AAD$1504,33,FALSE))</f>
        <v>46204</v>
      </c>
      <c r="K200" s="7562" t="str">
        <f>IF(VLOOKUP($A200,'8 Oct - LIVE LDS Data'!$A$3:$AAD$1504,34,FALSE)=0/1/1900,"",VLOOKUP($A200,'8 Oct - LIVE LDS Data'!$A$3:$AAD$1504,34,FALSE))</f>
        <v/>
      </c>
      <c r="L200" s="7562" t="str">
        <f>IF(VLOOKUP($A200,'8 Oct - LIVE LDS Data'!$A$3:$AAD$1504,40,FALSE)=0/1/1900,"",VLOOKUP($A200,'8 Oct - LIVE LDS Data'!$A$3:$AAD$1504,40,FALSE))</f>
        <v/>
      </c>
      <c r="M200" s="7562" t="str">
        <f>IF(VLOOKUP($A200,'8 Oct - LIVE LDS Data'!$A$3:$AAD$1504,41,FALSE)=0/1/1900,"",VLOOKUP($A200,'8 Oct - LIVE LDS Data'!$A$3:$AAD$1504,41,FALSE))</f>
        <v/>
      </c>
      <c r="N200" s="7562" t="str">
        <f>IF(VLOOKUP($A200,'8 Oct - LIVE LDS Data'!$A$3:$AAD$1504,47,FALSE)=0/1/1900,"",VLOOKUP($A200,'8 Oct - LIVE LDS Data'!$A$3:$AAD$1504,47,FALSE))</f>
        <v/>
      </c>
      <c r="O200" s="7562" t="str">
        <f>IF(VLOOKUP($A200,'8 Oct - LIVE LDS Data'!$A$3:$AAD$1504,48,FALSE)=0/1/1900,"",VLOOKUP($A200,'8 Oct - LIVE LDS Data'!$A$3:$AAD$1504,48,FALSE))</f>
        <v/>
      </c>
      <c r="P200" s="7562" t="str">
        <f>IF(VLOOKUP($A200,'8 Oct - LIVE LDS Data'!$A$3:$AAD$1504,54,FALSE)=0/1/1900,"",VLOOKUP($A200,'8 Oct - LIVE LDS Data'!$A$3:$AAD$1504,54,FALSE))</f>
        <v/>
      </c>
      <c r="Q200" s="7562" t="str">
        <f>IF(VLOOKUP($A200,'8 Oct - LIVE LDS Data'!$A$3:$AAD$1504,55,FALSE)=0/1/1900,"",VLOOKUP($A200,'8 Oct - LIVE LDS Data'!$A$3:$AAD$1504,55,FALSE))</f>
        <v/>
      </c>
      <c r="R200" s="7562">
        <f>IF(VLOOKUP($A200,'8 Oct - LIVE LDS Data'!$A$3:$AAD$1504,60,FALSE)=0/1/1900,"",VLOOKUP($A200,'8 Oct - LIVE LDS Data'!$A$3:$AAD$1504,60,FALSE))</f>
        <v>46722</v>
      </c>
      <c r="S200" s="7562"/>
      <c r="T200" s="7562">
        <f>IF(VLOOKUP($A200,'8 Oct - LIVE LDS Data'!$A$3:$AAD$1504,63,FALSE)=0/1/1900,"",VLOOKUP($A200,'8 Oct - LIVE LDS Data'!$A$3:$AAD$1504,63,FALSE))</f>
        <v>46813</v>
      </c>
      <c r="U200" s="7562" t="str">
        <f>IF(VLOOKUP($A200,'8 Oct - LIVE LDS Data'!$A$3:$AAD$1504,64,FALSE)=0/1/1900,"",VLOOKUP($A200,'8 Oct - LIVE LDS Data'!$A$3:$AAD$1504,64,FALSE))</f>
        <v/>
      </c>
      <c r="V200" s="7562" t="s">
        <v>3757</v>
      </c>
      <c r="W200" s="7562" t="s">
        <v>226</v>
      </c>
      <c r="X200" s="7564"/>
      <c r="Y200" s="7562"/>
      <c r="Z200" s="7562"/>
      <c r="AA200" s="7562"/>
      <c r="AB200" s="7562"/>
      <c r="AC200" s="7562"/>
      <c r="AD200" s="7562"/>
      <c r="AE200" s="7562"/>
      <c r="AF200" s="7562"/>
      <c r="AG200" s="7565">
        <f>IF(VLOOKUP($A200,'8 Oct - LIVE LDS Data'!$A$3:$AAD$1504,72,FALSE)=0/1/1900,"",VLOOKUP($A200,'8 Oct - LIVE LDS Data'!$A$3:$AAD$1504,72,FALSE))</f>
        <v>45791</v>
      </c>
      <c r="AH200" s="7565">
        <f>IF(VLOOKUP($A200,'8 Oct - LIVE LDS Data'!$A$3:$AAD$1504,73,FALSE)=0/1/1900,"",VLOOKUP($A200,'8 Oct - LIVE LDS Data'!$A$3:$AAD$1504,73,FALSE))</f>
        <v>45700</v>
      </c>
      <c r="AI200" s="7565">
        <f>IF(VLOOKUP($A200,'8 Oct - LIVE LDS Data'!$A$3:$AAD$1504,75,FALSE)=0/1/1900,"",VLOOKUP($A200,'8 Oct - LIVE LDS Data'!$A$3:$AAD$1504,75,FALSE))</f>
        <v>45791</v>
      </c>
      <c r="AJ200" s="7565">
        <f>IF(VLOOKUP($A200,'8 Oct - LIVE LDS Data'!$A$3:$AAD$1504,76,FALSE)=0/1/1900,"",VLOOKUP($A200,'8 Oct - LIVE LDS Data'!$A$3:$AAD$1504,76,FALSE))</f>
        <v>45700</v>
      </c>
    </row>
    <row r="201" spans="1:36" s="610" customFormat="1" ht="40" customHeight="1" x14ac:dyDescent="0.2">
      <c r="A201" s="2855" t="s">
        <v>2738</v>
      </c>
      <c r="B201" s="2855"/>
      <c r="C201" s="2857" t="s">
        <v>2739</v>
      </c>
      <c r="D201" s="7558" t="str">
        <f>IF(VLOOKUP($A201,'8 Oct - LIVE LDS Data'!$A$3:$AAD$1504,4,FALSE)=0/1/1900,"",VLOOKUP($A201,'8 Oct - LIVE LDS Data'!$A$3:$AAD$1504,4,FALSE))</f>
        <v>Portsmouth Local Plan</v>
      </c>
      <c r="E201" s="7559" t="str">
        <f>IF(VLOOKUP($A201,'8 Oct - LIVE LDS Data'!$A$3:$AAD$1504,8,FALSE)=0/1/1900,"",VLOOKUP($A201,'8 Oct - LIVE LDS Data'!$A$3:$AAD$1504,8,FALSE))</f>
        <v>N</v>
      </c>
      <c r="F201" s="7559" t="str">
        <f>IF(VLOOKUP($A201,'8 Oct - LIVE LDS Data'!$A$3:$AAD$1504,9,FALSE)=0/1/1900,"",VLOOKUP($A201,'8 Oct - LIVE LDS Data'!$A$3:$AAD$1504,9,FALSE))</f>
        <v>N</v>
      </c>
      <c r="G201" s="7560">
        <f>IF(VLOOKUP($A201,'8 Oct - LIVE LDS Data'!$A$3:$AAD$1504,10,FALSE)=0/1/1900,"",VLOOKUP($A201,'8 Oct - LIVE LDS Data'!$A$3:$AAD$1504,10,FALSE))</f>
        <v>40932</v>
      </c>
      <c r="H201" s="7314" t="str">
        <f>IF(VLOOKUP($A201,'8 Oct - LIVE LDS Data'!$A$3:$AAD$1504,79,FALSE)=0/1/1900,"",VLOOKUP($A201,'8 Oct - LIVE LDS Data'!$A$3:$AAD$1504,79,FALSE))</f>
        <v>Published - to publish Reg 19 addendum</v>
      </c>
      <c r="I201" s="7561">
        <f>IF(VLOOKUP($A201,'8 Oct - LIVE LDS Data'!$A$3:$AAD$1504,30,FALSE)=0/1/1900,"",VLOOKUP($A201,'8 Oct - LIVE LDS Data'!$A$3:$AAD$1504,30,FALSE))</f>
        <v>45748</v>
      </c>
      <c r="J201" s="7562">
        <f>IF(VLOOKUP($A201,'8 Oct - LIVE LDS Data'!$A$3:$AAD$1504,33,FALSE)=0/1/1900,"",VLOOKUP($A201,'8 Oct - LIVE LDS Data'!$A$3:$AAD$1504,33,FALSE))</f>
        <v>42917</v>
      </c>
      <c r="K201" s="7562">
        <f>IF(VLOOKUP($A201,'8 Oct - LIVE LDS Data'!$A$3:$AAD$1504,34,FALSE)=0/1/1900,"",VLOOKUP($A201,'8 Oct - LIVE LDS Data'!$A$3:$AAD$1504,34,FALSE))</f>
        <v>42950</v>
      </c>
      <c r="L201" s="7562">
        <f>IF(VLOOKUP($A201,'8 Oct - LIVE LDS Data'!$A$3:$AAD$1504,40,FALSE)=0/1/1900,"",VLOOKUP($A201,'8 Oct - LIVE LDS Data'!$A$3:$AAD$1504,40,FALSE))</f>
        <v>43800</v>
      </c>
      <c r="M201" s="7562">
        <f>IF(VLOOKUP($A201,'8 Oct - LIVE LDS Data'!$A$3:$AAD$1504,41,FALSE)=0/1/1900,"",VLOOKUP($A201,'8 Oct - LIVE LDS Data'!$A$3:$AAD$1504,41,FALSE))</f>
        <v>43507</v>
      </c>
      <c r="N201" s="7562">
        <f>IF(VLOOKUP($A201,'8 Oct - LIVE LDS Data'!$A$3:$AAD$1504,47,FALSE)=0/1/1900,"",VLOOKUP($A201,'8 Oct - LIVE LDS Data'!$A$3:$AAD$1504,47,FALSE))</f>
        <v>44378</v>
      </c>
      <c r="O201" s="7562">
        <f>IF(VLOOKUP($A201,'8 Oct - LIVE LDS Data'!$A$3:$AAD$1504,48,FALSE)=0/1/1900,"",VLOOKUP($A201,'8 Oct - LIVE LDS Data'!$A$3:$AAD$1504,48,FALSE))</f>
        <v>44456</v>
      </c>
      <c r="P201" s="7562" t="str">
        <f>IF(VLOOKUP($A201,'8 Oct - LIVE LDS Data'!$A$3:$AAD$1504,54,FALSE)=0/1/1900,"",VLOOKUP($A201,'8 Oct - LIVE LDS Data'!$A$3:$AAD$1504,54,FALSE))</f>
        <v/>
      </c>
      <c r="Q201" s="7562" t="str">
        <f>IF(VLOOKUP($A201,'8 Oct - LIVE LDS Data'!$A$3:$AAD$1504,55,FALSE)=0/1/1900,"",VLOOKUP($A201,'8 Oct - LIVE LDS Data'!$A$3:$AAD$1504,55,FALSE))</f>
        <v/>
      </c>
      <c r="R201" s="7562" t="str">
        <f>IF(VLOOKUP($A201,'8 Oct - LIVE LDS Data'!$A$3:$AAD$1504,60,FALSE)=0/1/1900,"",VLOOKUP($A201,'8 Oct - LIVE LDS Data'!$A$3:$AAD$1504,60,FALSE))</f>
        <v xml:space="preserve">1. Jul-2024
2. Jan-2026
</v>
      </c>
      <c r="S201" s="7562" t="str">
        <f>IF(VLOOKUP($A201,'8 Oct - LIVE LDS Data'!$A$3:$AAD$1504,61,FALSE)=0/1/1900,"",VLOOKUP($A201,'8 Oct - LIVE LDS Data'!$A$3:$AAD$1504,61,FALSE))</f>
        <v xml:space="preserve">1. Jul 2024
2. </v>
      </c>
      <c r="T201" s="7562">
        <f>IF(VLOOKUP($A201,'8 Oct - LIVE LDS Data'!$A$3:$AAD$1504,63,FALSE)=0/1/1900,"",VLOOKUP($A201,'8 Oct - LIVE LDS Data'!$A$3:$AAD$1504,63,FALSE))</f>
        <v>46113</v>
      </c>
      <c r="U201" s="7562" t="str">
        <f>IF(VLOOKUP($A201,'8 Oct - LIVE LDS Data'!$A$3:$AAD$1504,64,FALSE)=0/1/1900,"",VLOOKUP($A201,'8 Oct - LIVE LDS Data'!$A$3:$AAD$1504,64,FALSE))</f>
        <v/>
      </c>
      <c r="V201" s="7562" t="s">
        <v>3757</v>
      </c>
      <c r="W201" s="7562" t="s">
        <v>3757</v>
      </c>
      <c r="X201" s="7564"/>
      <c r="Y201" s="7562"/>
      <c r="Z201" s="7562"/>
      <c r="AA201" s="7562"/>
      <c r="AB201" s="7562"/>
      <c r="AC201" s="7562"/>
      <c r="AD201" s="7562"/>
      <c r="AE201" s="7562"/>
      <c r="AF201" s="7562"/>
      <c r="AG201" s="7565">
        <f>IF(VLOOKUP($A201,'8 Oct - LIVE LDS Data'!$A$3:$AAD$1504,72,FALSE)=0/1/1900,"",VLOOKUP($A201,'8 Oct - LIVE LDS Data'!$A$3:$AAD$1504,72,FALSE))</f>
        <v>45674</v>
      </c>
      <c r="AH201" s="7565">
        <f>IF(VLOOKUP($A201,'8 Oct - LIVE LDS Data'!$A$3:$AAD$1504,73,FALSE)=0/1/1900,"",VLOOKUP($A201,'8 Oct - LIVE LDS Data'!$A$3:$AAD$1504,73,FALSE))</f>
        <v>45790</v>
      </c>
      <c r="AI201" s="7565">
        <f>IF(VLOOKUP($A201,'8 Oct - LIVE LDS Data'!$A$3:$AAD$1504,75,FALSE)=0/1/1900,"",VLOOKUP($A201,'8 Oct - LIVE LDS Data'!$A$3:$AAD$1504,75,FALSE))</f>
        <v>45632</v>
      </c>
      <c r="AJ201" s="7565">
        <f>IF(VLOOKUP($A201,'8 Oct - LIVE LDS Data'!$A$3:$AAD$1504,76,FALSE)=0/1/1900,"",VLOOKUP($A201,'8 Oct - LIVE LDS Data'!$A$3:$AAD$1504,76,FALSE))</f>
        <v>45790</v>
      </c>
    </row>
    <row r="202" spans="1:36" s="610" customFormat="1" ht="40" customHeight="1" x14ac:dyDescent="0.2">
      <c r="A202" s="2855" t="s">
        <v>2754</v>
      </c>
      <c r="B202" s="2855"/>
      <c r="C202" s="2855" t="s">
        <v>2755</v>
      </c>
      <c r="D202" s="7558" t="str">
        <f>IF(VLOOKUP($A202,'8 Oct - LIVE LDS Data'!$A$3:$AAD$1504,4,FALSE)=0/1/1900,"",VLOOKUP($A202,'8 Oct - LIVE LDS Data'!$A$3:$AAD$1504,4,FALSE))</f>
        <v>Central Lancashire Local Plan</v>
      </c>
      <c r="E202" s="7559" t="str">
        <f>IF(VLOOKUP($A202,'8 Oct - LIVE LDS Data'!$A$3:$AAD$1504,8,FALSE)=0/1/1900,"",VLOOKUP($A202,'8 Oct - LIVE LDS Data'!$A$3:$AAD$1504,8,FALSE))</f>
        <v>N</v>
      </c>
      <c r="F202" s="7559" t="str">
        <f>IF(VLOOKUP($A202,'8 Oct - LIVE LDS Data'!$A$3:$AAD$1504,9,FALSE)=0/1/1900,"",VLOOKUP($A202,'8 Oct - LIVE LDS Data'!$A$3:$AAD$1504,9,FALSE))</f>
        <v>Y</v>
      </c>
      <c r="G202" s="7560">
        <f>IF(VLOOKUP($A202,'8 Oct - LIVE LDS Data'!$A$3:$AAD$1504,10,FALSE)=0/1/1900,"",VLOOKUP($A202,'8 Oct - LIVE LDS Data'!$A$3:$AAD$1504,10,FALSE))</f>
        <v>41108</v>
      </c>
      <c r="H202" s="7314" t="str">
        <f>IF(VLOOKUP($A202,'8 Oct - LIVE LDS Data'!$A$3:$AAD$1504,79,FALSE)=0/1/1900,"",VLOOKUP($A202,'8 Oct - LIVE LDS Data'!$A$3:$AAD$1504,79,FALSE))</f>
        <v>SUBMITTED</v>
      </c>
      <c r="I202" s="7561" t="str">
        <f>IF(VLOOKUP($A202,'8 Oct - LIVE LDS Data'!$A$3:$AAD$1504,30,FALSE)=0/1/1900,"",VLOOKUP($A202,'8 Oct - LIVE LDS Data'!$A$3:$AAD$1504,30,FALSE))</f>
        <v>Mar/April 2024</v>
      </c>
      <c r="J202" s="7562">
        <f>IF(VLOOKUP($A202,'8 Oct - LIVE LDS Data'!$A$3:$AAD$1504,33,FALSE)=0/1/1900,"",VLOOKUP($A202,'8 Oct - LIVE LDS Data'!$A$3:$AAD$1504,33,FALSE))</f>
        <v>43678</v>
      </c>
      <c r="K202" s="7562">
        <f>IF(VLOOKUP($A202,'8 Oct - LIVE LDS Data'!$A$3:$AAD$1504,34,FALSE)=0/1/1900,"",VLOOKUP($A202,'8 Oct - LIVE LDS Data'!$A$3:$AAD$1504,34,FALSE))</f>
        <v>43787</v>
      </c>
      <c r="L202" s="7562">
        <f>IF(VLOOKUP($A202,'8 Oct - LIVE LDS Data'!$A$3:$AAD$1504,40,FALSE)=0/1/1900,"",VLOOKUP($A202,'8 Oct - LIVE LDS Data'!$A$3:$AAD$1504,40,FALSE))</f>
        <v>44896</v>
      </c>
      <c r="M202" s="7562">
        <f>IF(VLOOKUP($A202,'8 Oct - LIVE LDS Data'!$A$3:$AAD$1504,41,FALSE)=0/1/1900,"",VLOOKUP($A202,'8 Oct - LIVE LDS Data'!$A$3:$AAD$1504,41,FALSE))</f>
        <v>44896</v>
      </c>
      <c r="N202" s="7562">
        <f>IF(VLOOKUP($A202,'8 Oct - LIVE LDS Data'!$A$3:$AAD$1504,47,FALSE)=0/1/1900,"",VLOOKUP($A202,'8 Oct - LIVE LDS Data'!$A$3:$AAD$1504,47,FALSE))</f>
        <v>45139</v>
      </c>
      <c r="O202" s="7562">
        <f>IF(VLOOKUP($A202,'8 Oct - LIVE LDS Data'!$A$3:$AAD$1504,48,FALSE)=0/1/1900,"",VLOOKUP($A202,'8 Oct - LIVE LDS Data'!$A$3:$AAD$1504,48,FALSE))</f>
        <v>45139</v>
      </c>
      <c r="P202" s="7562" t="str">
        <f>IF(VLOOKUP($A202,'8 Oct - LIVE LDS Data'!$A$3:$AAD$1504,54,FALSE)=0/1/1900,"",VLOOKUP($A202,'8 Oct - LIVE LDS Data'!$A$3:$AAD$1504,54,FALSE))</f>
        <v/>
      </c>
      <c r="Q202" s="7562" t="str">
        <f>IF(VLOOKUP($A202,'8 Oct - LIVE LDS Data'!$A$3:$AAD$1504,55,FALSE)=0/1/1900,"",VLOOKUP($A202,'8 Oct - LIVE LDS Data'!$A$3:$AAD$1504,55,FALSE))</f>
        <v/>
      </c>
      <c r="R202" s="7562">
        <f>IF(VLOOKUP($A202,'8 Oct - LIVE LDS Data'!$A$3:$AAD$1504,60,FALSE)=0/1/1900,"",VLOOKUP($A202,'8 Oct - LIVE LDS Data'!$A$3:$AAD$1504,60,FALSE))</f>
        <v>45689</v>
      </c>
      <c r="S202" s="7562">
        <f>IF(VLOOKUP($A202,'8 Oct - LIVE LDS Data'!$A$3:$AAD$1504,61,FALSE)=0/1/1900,"",VLOOKUP($A202,'8 Oct - LIVE LDS Data'!$A$3:$AAD$1504,61,FALSE))</f>
        <v>45712</v>
      </c>
      <c r="T202" s="7562">
        <f>IF(VLOOKUP($A202,'8 Oct - LIVE LDS Data'!$A$3:$AAD$1504,63,FALSE)=0/1/1900,"",VLOOKUP($A202,'8 Oct - LIVE LDS Data'!$A$3:$AAD$1504,63,FALSE))</f>
        <v>45809</v>
      </c>
      <c r="U202" s="7562">
        <f>IF(VLOOKUP($A202,'8 Oct - LIVE LDS Data'!$A$3:$AAD$1504,64,FALSE)=0/1/1900,"",VLOOKUP($A202,'8 Oct - LIVE LDS Data'!$A$3:$AAD$1504,64,FALSE))</f>
        <v>45838</v>
      </c>
      <c r="V202" s="7562" t="s">
        <v>3757</v>
      </c>
      <c r="W202" s="7562" t="s">
        <v>3757</v>
      </c>
      <c r="X202" s="7564"/>
      <c r="Y202" s="7562"/>
      <c r="Z202" s="7562"/>
      <c r="AA202" s="7562"/>
      <c r="AB202" s="7562"/>
      <c r="AC202" s="7562"/>
      <c r="AD202" s="7562"/>
      <c r="AE202" s="7562"/>
      <c r="AF202" s="7562"/>
      <c r="AG202" s="7565">
        <f>IF(VLOOKUP($A202,'8 Oct - LIVE LDS Data'!$A$3:$AAD$1504,72,FALSE)=0/1/1900,"",VLOOKUP($A202,'8 Oct - LIVE LDS Data'!$A$3:$AAD$1504,72,FALSE))</f>
        <v>45695</v>
      </c>
      <c r="AH202" s="7565">
        <f>IF(VLOOKUP($A202,'8 Oct - LIVE LDS Data'!$A$3:$AAD$1504,73,FALSE)=0/1/1900,"",VLOOKUP($A202,'8 Oct - LIVE LDS Data'!$A$3:$AAD$1504,73,FALSE))</f>
        <v>45420</v>
      </c>
      <c r="AI202" s="7565">
        <f>IF(VLOOKUP($A202,'8 Oct - LIVE LDS Data'!$A$3:$AAD$1504,75,FALSE)=0/1/1900,"",VLOOKUP($A202,'8 Oct - LIVE LDS Data'!$A$3:$AAD$1504,75,FALSE))</f>
        <v>45790</v>
      </c>
      <c r="AJ202" s="7565">
        <f>IF(VLOOKUP($A202,'8 Oct - LIVE LDS Data'!$A$3:$AAD$1504,76,FALSE)=0/1/1900,"",VLOOKUP($A202,'8 Oct - LIVE LDS Data'!$A$3:$AAD$1504,76,FALSE))</f>
        <v>45420</v>
      </c>
    </row>
    <row r="203" spans="1:36" s="610" customFormat="1" ht="40" customHeight="1" x14ac:dyDescent="0.2">
      <c r="A203" s="7568" t="s">
        <v>2756</v>
      </c>
      <c r="B203" s="7568" t="s">
        <v>8127</v>
      </c>
      <c r="C203" s="7574" t="s">
        <v>8127</v>
      </c>
      <c r="D203" s="7558" t="str">
        <f>IF(VLOOKUP($A203,'8 Oct - LIVE LDS Data'!$A$3:$AAD$1504,4,FALSE)=0/1/1900,"",VLOOKUP($A203,'8 Oct - LIVE LDS Data'!$A$3:$AAD$1504,4,FALSE))</f>
        <v>Purbeck Local Plan (2018-2034) 
("legacy plan")</v>
      </c>
      <c r="E203" s="7559" t="str">
        <f>IF(VLOOKUP($A203,'8 Oct - LIVE LDS Data'!$A$3:$AAD$1504,8,FALSE)=0/1/1900,"",VLOOKUP($A203,'8 Oct - LIVE LDS Data'!$A$3:$AAD$1504,8,FALSE))</f>
        <v>N</v>
      </c>
      <c r="F203" s="7559" t="str">
        <f>IF(VLOOKUP($A203,'8 Oct - LIVE LDS Data'!$A$3:$AAD$1504,9,FALSE)=0/1/1900,"",VLOOKUP($A203,'8 Oct - LIVE LDS Data'!$A$3:$AAD$1504,9,FALSE))</f>
        <v>N</v>
      </c>
      <c r="G203" s="7560">
        <f>IF(VLOOKUP($A203,'8 Oct - LIVE LDS Data'!$A$3:$AAD$1504,10,FALSE)=0/1/1900,"",VLOOKUP($A203,'8 Oct - LIVE LDS Data'!$A$3:$AAD$1504,10,FALSE))</f>
        <v>45491</v>
      </c>
      <c r="H203" s="7314" t="str">
        <f>IF(VLOOKUP($A203,'8 Oct - LIVE LDS Data'!$A$3:$AAD$1504,79,FALSE)=0/1/1900,"",VLOOKUP($A203,'8 Oct - LIVE LDS Data'!$A$3:$AAD$1504,79,FALSE))</f>
        <v>Adopted July 2024</v>
      </c>
      <c r="I203" s="7561">
        <f>IF(VLOOKUP($A203,'8 Oct - LIVE LDS Data'!$A$3:$AAD$1504,30,FALSE)=0/1/1900,"",VLOOKUP($A203,'8 Oct - LIVE LDS Data'!$A$3:$AAD$1504,30,FALSE))</f>
        <v>43132</v>
      </c>
      <c r="J203" s="7562">
        <f>IF(VLOOKUP($A203,'8 Oct - LIVE LDS Data'!$A$3:$AAD$1504,33,FALSE)=0/1/1900,"",VLOOKUP($A203,'8 Oct - LIVE LDS Data'!$A$3:$AAD$1504,33,FALSE))</f>
        <v>43132</v>
      </c>
      <c r="K203" s="7562" t="str">
        <f>IF(VLOOKUP($A203,'8 Oct - LIVE LDS Data'!$A$3:$AAD$1504,34,FALSE)=0/1/1900,"",VLOOKUP($A203,'8 Oct - LIVE LDS Data'!$A$3:$AAD$1504,34,FALSE))</f>
        <v/>
      </c>
      <c r="L203" s="7562" t="str">
        <f>IF(VLOOKUP($A203,'8 Oct - LIVE LDS Data'!$A$3:$AAD$1504,40,FALSE)=0/1/1900,"",VLOOKUP($A203,'8 Oct - LIVE LDS Data'!$A$3:$AAD$1504,40,FALSE))</f>
        <v/>
      </c>
      <c r="M203" s="7562" t="str">
        <f>IF(VLOOKUP($A203,'8 Oct - LIVE LDS Data'!$A$3:$AAD$1504,41,FALSE)=0/1/1900,"",VLOOKUP($A203,'8 Oct - LIVE LDS Data'!$A$3:$AAD$1504,41,FALSE))</f>
        <v/>
      </c>
      <c r="N203" s="7562" t="str">
        <f>IF(VLOOKUP($A203,'8 Oct - LIVE LDS Data'!$A$3:$AAD$1504,47,FALSE)=0/1/1900,"",VLOOKUP($A203,'8 Oct - LIVE LDS Data'!$A$3:$AAD$1504,47,FALSE))</f>
        <v/>
      </c>
      <c r="O203" s="7562" t="str">
        <f>IF(VLOOKUP($A203,'8 Oct - LIVE LDS Data'!$A$3:$AAD$1504,48,FALSE)=0/1/1900,"",VLOOKUP($A203,'8 Oct - LIVE LDS Data'!$A$3:$AAD$1504,48,FALSE))</f>
        <v/>
      </c>
      <c r="P203" s="7562" t="str">
        <f>IF(VLOOKUP($A203,'8 Oct - LIVE LDS Data'!$A$3:$AAD$1504,54,FALSE)=0/1/1900,"",VLOOKUP($A203,'8 Oct - LIVE LDS Data'!$A$3:$AAD$1504,54,FALSE))</f>
        <v/>
      </c>
      <c r="Q203" s="7562" t="str">
        <f>IF(VLOOKUP($A203,'8 Oct - LIVE LDS Data'!$A$3:$AAD$1504,55,FALSE)=0/1/1900,"",VLOOKUP($A203,'8 Oct - LIVE LDS Data'!$A$3:$AAD$1504,55,FALSE))</f>
        <v/>
      </c>
      <c r="R203" s="7562">
        <f>IF(VLOOKUP($A203,'8 Oct - LIVE LDS Data'!$A$3:$AAD$1504,60,FALSE)=0/1/1900,"",VLOOKUP($A203,'8 Oct - LIVE LDS Data'!$A$3:$AAD$1504,60,FALSE))</f>
        <v>43405</v>
      </c>
      <c r="S203" s="7562">
        <f>IF(VLOOKUP($A203,'8 Oct - LIVE LDS Data'!$A$3:$AAD$1504,61,FALSE)=0/1/1900,"",VLOOKUP($A203,'8 Oct - LIVE LDS Data'!$A$3:$AAD$1504,61,FALSE))</f>
        <v>43395</v>
      </c>
      <c r="T203" s="7562">
        <f>IF(VLOOKUP($A203,'8 Oct - LIVE LDS Data'!$A$3:$AAD$1504,63,FALSE)=0/1/1900,"",VLOOKUP($A203,'8 Oct - LIVE LDS Data'!$A$3:$AAD$1504,63,FALSE))</f>
        <v>43497</v>
      </c>
      <c r="U203" s="7562">
        <f>IF(VLOOKUP($A203,'8 Oct - LIVE LDS Data'!$A$3:$AAD$1504,64,FALSE)=0/1/1900,"",VLOOKUP($A203,'8 Oct - LIVE LDS Data'!$A$3:$AAD$1504,64,FALSE))</f>
        <v>43493</v>
      </c>
      <c r="V203" s="7562" t="s">
        <v>3757</v>
      </c>
      <c r="W203" s="7562" t="s">
        <v>3757</v>
      </c>
      <c r="X203" s="7564"/>
      <c r="Y203" s="7562"/>
      <c r="Z203" s="7562"/>
      <c r="AA203" s="7562"/>
      <c r="AB203" s="7562"/>
      <c r="AC203" s="7562"/>
      <c r="AD203" s="7562" t="s">
        <v>8102</v>
      </c>
      <c r="AE203" s="7562"/>
      <c r="AF203" s="7562"/>
      <c r="AG203" s="7565">
        <f>IF(VLOOKUP($A203,'8 Oct - LIVE LDS Data'!$A$3:$AAD$1504,72,FALSE)=0/1/1900,"",VLOOKUP($A203,'8 Oct - LIVE LDS Data'!$A$3:$AAD$1504,72,FALSE))</f>
        <v>43871</v>
      </c>
      <c r="AH203" s="7565" t="str">
        <f>IF(VLOOKUP($A203,'8 Oct - LIVE LDS Data'!$A$3:$AAD$1504,73,FALSE)=0/1/1900,"",VLOOKUP($A203,'8 Oct - LIVE LDS Data'!$A$3:$AAD$1504,73,FALSE))</f>
        <v/>
      </c>
      <c r="AI203" s="7565" t="str">
        <f>IF(VLOOKUP($A203,'8 Oct - LIVE LDS Data'!$A$3:$AAD$1504,75,FALSE)=0/1/1900,"",VLOOKUP($A203,'8 Oct - LIVE LDS Data'!$A$3:$AAD$1504,75,FALSE))</f>
        <v/>
      </c>
      <c r="AJ203" s="7565" t="str">
        <f>IF(VLOOKUP($A203,'8 Oct - LIVE LDS Data'!$A$3:$AAD$1504,76,FALSE)=0/1/1900,"",VLOOKUP($A203,'8 Oct - LIVE LDS Data'!$A$3:$AAD$1504,76,FALSE))</f>
        <v/>
      </c>
    </row>
    <row r="204" spans="1:36" s="610" customFormat="1" ht="40" customHeight="1" x14ac:dyDescent="0.2">
      <c r="A204" s="7569" t="s">
        <v>2770</v>
      </c>
      <c r="B204" s="7569"/>
      <c r="C204" s="7569" t="s">
        <v>2771</v>
      </c>
      <c r="D204" s="7558" t="str">
        <f>IF(VLOOKUP($A204,'8 Oct - LIVE LDS Data'!$A$3:$AAD$1504,4,FALSE)=0/1/1900,"",VLOOKUP($A204,'8 Oct - LIVE LDS Data'!$A$3:$AAD$1504,4,FALSE))</f>
        <v>Reading Borough Local Plan (partial update)</v>
      </c>
      <c r="E204" s="7559" t="str">
        <f>IF(VLOOKUP($A204,'8 Oct - LIVE LDS Data'!$A$3:$AAD$1504,8,FALSE)=0/1/1900,"",VLOOKUP($A204,'8 Oct - LIVE LDS Data'!$A$3:$AAD$1504,8,FALSE))</f>
        <v>N</v>
      </c>
      <c r="F204" s="7559" t="str">
        <f>IF(VLOOKUP($A204,'8 Oct - LIVE LDS Data'!$A$3:$AAD$1504,9,FALSE)=0/1/1900,"",VLOOKUP($A204,'8 Oct - LIVE LDS Data'!$A$3:$AAD$1504,9,FALSE))</f>
        <v>N</v>
      </c>
      <c r="G204" s="7560">
        <f>IF(VLOOKUP($A204,'8 Oct - LIVE LDS Data'!$A$3:$AAD$1504,10,FALSE)=0/1/1900,"",VLOOKUP($A204,'8 Oct - LIVE LDS Data'!$A$3:$AAD$1504,10,FALSE))</f>
        <v>43773</v>
      </c>
      <c r="H204" s="7314" t="str">
        <f>IF(VLOOKUP($A204,'8 Oct - LIVE LDS Data'!$A$3:$AAD$1504,79,FALSE)=0/1/1900,"",VLOOKUP($A204,'8 Oct - LIVE LDS Data'!$A$3:$AAD$1504,79,FALSE))</f>
        <v>Submitted</v>
      </c>
      <c r="I204" s="7561">
        <f>IF(VLOOKUP($A204,'8 Oct - LIVE LDS Data'!$A$3:$AAD$1504,30,FALSE)=0/1/1900,"",VLOOKUP($A204,'8 Oct - LIVE LDS Data'!$A$3:$AAD$1504,30,FALSE))</f>
        <v>45444</v>
      </c>
      <c r="J204" s="7562">
        <f>IF(VLOOKUP($A204,'8 Oct - LIVE LDS Data'!$A$3:$AAD$1504,33,FALSE)=0/1/1900,"",VLOOKUP($A204,'8 Oct - LIVE LDS Data'!$A$3:$AAD$1504,33,FALSE))</f>
        <v>45231</v>
      </c>
      <c r="K204" s="7562">
        <f>IF(VLOOKUP($A204,'8 Oct - LIVE LDS Data'!$A$3:$AAD$1504,34,FALSE)=0/1/1900,"",VLOOKUP($A204,'8 Oct - LIVE LDS Data'!$A$3:$AAD$1504,34,FALSE))</f>
        <v>45231</v>
      </c>
      <c r="L204" s="7562" t="str">
        <f>IF(VLOOKUP($A204,'8 Oct - LIVE LDS Data'!$A$3:$AAD$1504,40,FALSE)=0/1/1900,"",VLOOKUP($A204,'8 Oct - LIVE LDS Data'!$A$3:$AAD$1504,40,FALSE))</f>
        <v/>
      </c>
      <c r="M204" s="7562" t="str">
        <f>IF(VLOOKUP($A204,'8 Oct - LIVE LDS Data'!$A$3:$AAD$1504,41,FALSE)=0/1/1900,"",VLOOKUP($A204,'8 Oct - LIVE LDS Data'!$A$3:$AAD$1504,41,FALSE))</f>
        <v/>
      </c>
      <c r="N204" s="7562" t="str">
        <f>IF(VLOOKUP($A204,'8 Oct - LIVE LDS Data'!$A$3:$AAD$1504,47,FALSE)=0/1/1900,"",VLOOKUP($A204,'8 Oct - LIVE LDS Data'!$A$3:$AAD$1504,47,FALSE))</f>
        <v/>
      </c>
      <c r="O204" s="7562" t="str">
        <f>IF(VLOOKUP($A204,'8 Oct - LIVE LDS Data'!$A$3:$AAD$1504,48,FALSE)=0/1/1900,"",VLOOKUP($A204,'8 Oct - LIVE LDS Data'!$A$3:$AAD$1504,48,FALSE))</f>
        <v/>
      </c>
      <c r="P204" s="7562" t="str">
        <f>IF(VLOOKUP($A204,'8 Oct - LIVE LDS Data'!$A$3:$AAD$1504,54,FALSE)=0/1/1900,"",VLOOKUP($A204,'8 Oct - LIVE LDS Data'!$A$3:$AAD$1504,54,FALSE))</f>
        <v/>
      </c>
      <c r="Q204" s="7562" t="str">
        <f>IF(VLOOKUP($A204,'8 Oct - LIVE LDS Data'!$A$3:$AAD$1504,55,FALSE)=0/1/1900,"",VLOOKUP($A204,'8 Oct - LIVE LDS Data'!$A$3:$AAD$1504,55,FALSE))</f>
        <v/>
      </c>
      <c r="R204" s="7562">
        <f>IF(VLOOKUP($A204,'8 Oct - LIVE LDS Data'!$A$3:$AAD$1504,60,FALSE)=0/1/1900,"",VLOOKUP($A204,'8 Oct - LIVE LDS Data'!$A$3:$AAD$1504,60,FALSE))</f>
        <v>45597</v>
      </c>
      <c r="S204" s="7562">
        <f>IF(VLOOKUP($A204,'8 Oct - LIVE LDS Data'!$A$3:$AAD$1504,61,FALSE)=0/1/1900,"",VLOOKUP($A204,'8 Oct - LIVE LDS Data'!$A$3:$AAD$1504,61,FALSE))</f>
        <v>45603</v>
      </c>
      <c r="T204" s="7562">
        <f>IF(VLOOKUP($A204,'8 Oct - LIVE LDS Data'!$A$3:$AAD$1504,63,FALSE)=0/1/1900,"",VLOOKUP($A204,'8 Oct - LIVE LDS Data'!$A$3:$AAD$1504,63,FALSE))</f>
        <v>45689</v>
      </c>
      <c r="U204" s="7562">
        <f>IF(VLOOKUP($A204,'8 Oct - LIVE LDS Data'!$A$3:$AAD$1504,64,FALSE)=0/1/1900,"",VLOOKUP($A204,'8 Oct - LIVE LDS Data'!$A$3:$AAD$1504,64,FALSE))</f>
        <v>45786</v>
      </c>
      <c r="V204" s="7562" t="s">
        <v>3757</v>
      </c>
      <c r="W204" s="7562" t="s">
        <v>3757</v>
      </c>
      <c r="X204" s="7564">
        <v>45314</v>
      </c>
      <c r="Y204" s="7562">
        <v>45231</v>
      </c>
      <c r="Z204" s="7562"/>
      <c r="AA204" s="7562"/>
      <c r="AB204" s="7562"/>
      <c r="AC204" s="7562">
        <v>45505</v>
      </c>
      <c r="AD204" s="7562">
        <v>45597</v>
      </c>
      <c r="AE204" s="7562" t="s">
        <v>8108</v>
      </c>
      <c r="AF204" s="7562"/>
      <c r="AG204" s="7565">
        <f>IF(VLOOKUP($A204,'8 Oct - LIVE LDS Data'!$A$3:$AAD$1504,72,FALSE)=0/1/1900,"",VLOOKUP($A204,'8 Oct - LIVE LDS Data'!$A$3:$AAD$1504,72,FALSE))</f>
        <v>45790</v>
      </c>
      <c r="AH204" s="7565">
        <f>IF(VLOOKUP($A204,'8 Oct - LIVE LDS Data'!$A$3:$AAD$1504,73,FALSE)=0/1/1900,"",VLOOKUP($A204,'8 Oct - LIVE LDS Data'!$A$3:$AAD$1504,73,FALSE))</f>
        <v>45595</v>
      </c>
      <c r="AI204" s="7565">
        <f>IF(VLOOKUP($A204,'8 Oct - LIVE LDS Data'!$A$3:$AAD$1504,75,FALSE)=0/1/1900,"",VLOOKUP($A204,'8 Oct - LIVE LDS Data'!$A$3:$AAD$1504,75,FALSE))</f>
        <v>45790</v>
      </c>
      <c r="AJ204" s="7565">
        <f>IF(VLOOKUP($A204,'8 Oct - LIVE LDS Data'!$A$3:$AAD$1504,76,FALSE)=0/1/1900,"",VLOOKUP($A204,'8 Oct - LIVE LDS Data'!$A$3:$AAD$1504,76,FALSE))</f>
        <v>45687</v>
      </c>
    </row>
    <row r="205" spans="1:36" s="610" customFormat="1" ht="40" customHeight="1" x14ac:dyDescent="0.2">
      <c r="A205" s="2855" t="s">
        <v>2783</v>
      </c>
      <c r="B205" s="2855"/>
      <c r="C205" s="2855" t="s">
        <v>2784</v>
      </c>
      <c r="D205" s="7558" t="str">
        <f>IF(VLOOKUP($A205,'8 Oct - LIVE LDS Data'!$A$3:$AAD$1504,4,FALSE)=0/1/1900,"",VLOOKUP($A205,'8 Oct - LIVE LDS Data'!$A$3:$AAD$1504,4,FALSE))</f>
        <v>Redbridge Local Plan Review</v>
      </c>
      <c r="E205" s="7559" t="str">
        <f>IF(VLOOKUP($A205,'8 Oct - LIVE LDS Data'!$A$3:$AAD$1504,8,FALSE)=0/1/1900,"",VLOOKUP($A205,'8 Oct - LIVE LDS Data'!$A$3:$AAD$1504,8,FALSE))</f>
        <v>N</v>
      </c>
      <c r="F205" s="7559" t="str">
        <f>IF(VLOOKUP($A205,'8 Oct - LIVE LDS Data'!$A$3:$AAD$1504,9,FALSE)=0/1/1900,"",VLOOKUP($A205,'8 Oct - LIVE LDS Data'!$A$3:$AAD$1504,9,FALSE))</f>
        <v>N</v>
      </c>
      <c r="G205" s="7560">
        <f>IF(VLOOKUP($A205,'8 Oct - LIVE LDS Data'!$A$3:$AAD$1504,10,FALSE)=0/1/1900,"",VLOOKUP($A205,'8 Oct - LIVE LDS Data'!$A$3:$AAD$1504,10,FALSE))</f>
        <v>43174</v>
      </c>
      <c r="H205" s="7314" t="str">
        <f>IF(VLOOKUP($A205,'8 Oct - LIVE LDS Data'!$A$3:$AAD$1504,79,FALSE)=0/1/1900,"",VLOOKUP($A205,'8 Oct - LIVE LDS Data'!$A$3:$AAD$1504,79,FALSE))</f>
        <v>new plan to be prepared under new system</v>
      </c>
      <c r="I205" s="7561">
        <f>IF(VLOOKUP($A205,'8 Oct - LIVE LDS Data'!$A$3:$AAD$1504,30,FALSE)=0/1/1900,"",VLOOKUP($A205,'8 Oct - LIVE LDS Data'!$A$3:$AAD$1504,30,FALSE))</f>
        <v>45717</v>
      </c>
      <c r="J205" s="7562">
        <f>IF(VLOOKUP($A205,'8 Oct - LIVE LDS Data'!$A$3:$AAD$1504,33,FALSE)=0/1/1900,"",VLOOKUP($A205,'8 Oct - LIVE LDS Data'!$A$3:$AAD$1504,33,FALSE))</f>
        <v>46419</v>
      </c>
      <c r="K205" s="7562" t="str">
        <f>IF(VLOOKUP($A205,'8 Oct - LIVE LDS Data'!$A$3:$AAD$1504,34,FALSE)=0/1/1900,"",VLOOKUP($A205,'8 Oct - LIVE LDS Data'!$A$3:$AAD$1504,34,FALSE))</f>
        <v/>
      </c>
      <c r="L205" s="7562" t="str">
        <f>IF(VLOOKUP($A205,'8 Oct - LIVE LDS Data'!$A$3:$AAD$1504,40,FALSE)=0/1/1900,"",VLOOKUP($A205,'8 Oct - LIVE LDS Data'!$A$3:$AAD$1504,40,FALSE))</f>
        <v/>
      </c>
      <c r="M205" s="7562" t="str">
        <f>IF(VLOOKUP($A205,'8 Oct - LIVE LDS Data'!$A$3:$AAD$1504,41,FALSE)=0/1/1900,"",VLOOKUP($A205,'8 Oct - LIVE LDS Data'!$A$3:$AAD$1504,41,FALSE))</f>
        <v/>
      </c>
      <c r="N205" s="7562" t="str">
        <f>IF(VLOOKUP($A205,'8 Oct - LIVE LDS Data'!$A$3:$AAD$1504,47,FALSE)=0/1/1900,"",VLOOKUP($A205,'8 Oct - LIVE LDS Data'!$A$3:$AAD$1504,47,FALSE))</f>
        <v/>
      </c>
      <c r="O205" s="7562" t="str">
        <f>IF(VLOOKUP($A205,'8 Oct - LIVE LDS Data'!$A$3:$AAD$1504,48,FALSE)=0/1/1900,"",VLOOKUP($A205,'8 Oct - LIVE LDS Data'!$A$3:$AAD$1504,48,FALSE))</f>
        <v/>
      </c>
      <c r="P205" s="7562" t="str">
        <f>IF(VLOOKUP($A205,'8 Oct - LIVE LDS Data'!$A$3:$AAD$1504,54,FALSE)=0/1/1900,"",VLOOKUP($A205,'8 Oct - LIVE LDS Data'!$A$3:$AAD$1504,54,FALSE))</f>
        <v/>
      </c>
      <c r="Q205" s="7562" t="str">
        <f>IF(VLOOKUP($A205,'8 Oct - LIVE LDS Data'!$A$3:$AAD$1504,55,FALSE)=0/1/1900,"",VLOOKUP($A205,'8 Oct - LIVE LDS Data'!$A$3:$AAD$1504,55,FALSE))</f>
        <v/>
      </c>
      <c r="R205" s="7562">
        <f>IF(VLOOKUP($A205,'8 Oct - LIVE LDS Data'!$A$3:$AAD$1504,60,FALSE)=0/1/1900,"",VLOOKUP($A205,'8 Oct - LIVE LDS Data'!$A$3:$AAD$1504,60,FALSE))</f>
        <v>46784</v>
      </c>
      <c r="S205" s="7562"/>
      <c r="T205" s="7562">
        <f>IF(VLOOKUP($A205,'8 Oct - LIVE LDS Data'!$A$3:$AAD$1504,63,FALSE)=0/1/1900,"",VLOOKUP($A205,'8 Oct - LIVE LDS Data'!$A$3:$AAD$1504,63,FALSE))</f>
        <v>47058</v>
      </c>
      <c r="U205" s="7562" t="str">
        <f>IF(VLOOKUP($A205,'8 Oct - LIVE LDS Data'!$A$3:$AAD$1504,64,FALSE)=0/1/1900,"",VLOOKUP($A205,'8 Oct - LIVE LDS Data'!$A$3:$AAD$1504,64,FALSE))</f>
        <v/>
      </c>
      <c r="V205" s="7562" t="s">
        <v>3757</v>
      </c>
      <c r="W205" s="7562" t="s">
        <v>90</v>
      </c>
      <c r="X205" s="7564"/>
      <c r="Y205" s="7562"/>
      <c r="Z205" s="7562"/>
      <c r="AA205" s="7562"/>
      <c r="AB205" s="7562"/>
      <c r="AC205" s="7562"/>
      <c r="AD205" s="7562"/>
      <c r="AE205" s="7562"/>
      <c r="AF205" s="7562"/>
      <c r="AG205" s="7565">
        <f>IF(VLOOKUP($A205,'8 Oct - LIVE LDS Data'!$A$3:$AAD$1504,72,FALSE)=0/1/1900,"",VLOOKUP($A205,'8 Oct - LIVE LDS Data'!$A$3:$AAD$1504,72,FALSE))</f>
        <v>45399</v>
      </c>
      <c r="AH205" s="7565">
        <f>IF(VLOOKUP($A205,'8 Oct - LIVE LDS Data'!$A$3:$AAD$1504,73,FALSE)=0/1/1900,"",VLOOKUP($A205,'8 Oct - LIVE LDS Data'!$A$3:$AAD$1504,73,FALSE))</f>
        <v>45790</v>
      </c>
      <c r="AI205" s="7565">
        <f>IF(VLOOKUP($A205,'8 Oct - LIVE LDS Data'!$A$3:$AAD$1504,75,FALSE)=0/1/1900,"",VLOOKUP($A205,'8 Oct - LIVE LDS Data'!$A$3:$AAD$1504,75,FALSE))</f>
        <v>45149</v>
      </c>
      <c r="AJ205" s="7565">
        <f>IF(VLOOKUP($A205,'8 Oct - LIVE LDS Data'!$A$3:$AAD$1504,76,FALSE)=0/1/1900,"",VLOOKUP($A205,'8 Oct - LIVE LDS Data'!$A$3:$AAD$1504,76,FALSE))</f>
        <v>45790</v>
      </c>
    </row>
    <row r="206" spans="1:36" s="610" customFormat="1" ht="40" customHeight="1" x14ac:dyDescent="0.2">
      <c r="A206" s="2855" t="s">
        <v>2792</v>
      </c>
      <c r="B206" s="2855"/>
      <c r="C206" s="2855" t="s">
        <v>4206</v>
      </c>
      <c r="D206" s="7558" t="str">
        <f>IF(VLOOKUP($A206,'8 Oct - LIVE LDS Data'!$A$3:$AAD$1504,4,FALSE)=0/1/1900,"",VLOOKUP($A206,'8 Oct - LIVE LDS Data'!$A$3:$AAD$1504,4,FALSE))</f>
        <v>none</v>
      </c>
      <c r="E206" s="7559" t="str">
        <f>IF(VLOOKUP($A206,'8 Oct - LIVE LDS Data'!$A$3:$AAD$1504,8,FALSE)=0/1/1900,"",VLOOKUP($A206,'8 Oct - LIVE LDS Data'!$A$3:$AAD$1504,8,FALSE))</f>
        <v/>
      </c>
      <c r="F206" s="7559" t="str">
        <f>IF(VLOOKUP($A206,'8 Oct - LIVE LDS Data'!$A$3:$AAD$1504,9,FALSE)=0/1/1900,"",VLOOKUP($A206,'8 Oct - LIVE LDS Data'!$A$3:$AAD$1504,9,FALSE))</f>
        <v/>
      </c>
      <c r="G206" s="7560">
        <f>IF(VLOOKUP($A206,'8 Oct - LIVE LDS Data'!$A$3:$AAD$1504,10,FALSE)=0/1/1900,"",VLOOKUP($A206,'8 Oct - LIVE LDS Data'!$A$3:$AAD$1504,10,FALSE))</f>
        <v>43244</v>
      </c>
      <c r="H206" s="7314" t="str">
        <f>IF(VLOOKUP($A206,'8 Oct - LIVE LDS Data'!$A$3:$AAD$1504,79,FALSE)=0/1/1900,"",VLOOKUP($A206,'8 Oct - LIVE LDS Data'!$A$3:$AAD$1504,79,FALSE))</f>
        <v>new plan to be prepared under new system</v>
      </c>
      <c r="I206" s="7561">
        <f>IF(VLOOKUP($A206,'8 Oct - LIVE LDS Data'!$A$3:$AAD$1504,30,FALSE)=0/1/1900,"",VLOOKUP($A206,'8 Oct - LIVE LDS Data'!$A$3:$AAD$1504,30,FALSE))</f>
        <v>45717</v>
      </c>
      <c r="J206" s="7562">
        <f>IF(VLOOKUP($A206,'8 Oct - LIVE LDS Data'!$A$3:$AAD$1504,33,FALSE)=0/1/1900,"",VLOOKUP($A206,'8 Oct - LIVE LDS Data'!$A$3:$AAD$1504,33,FALSE))</f>
        <v>46204</v>
      </c>
      <c r="K206" s="7562" t="str">
        <f>IF(VLOOKUP($A206,'8 Oct - LIVE LDS Data'!$A$3:$AAD$1504,34,FALSE)=0/1/1900,"",VLOOKUP($A206,'8 Oct - LIVE LDS Data'!$A$3:$AAD$1504,34,FALSE))</f>
        <v/>
      </c>
      <c r="L206" s="7562" t="str">
        <f>IF(VLOOKUP($A206,'8 Oct - LIVE LDS Data'!$A$3:$AAD$1504,40,FALSE)=0/1/1900,"",VLOOKUP($A206,'8 Oct - LIVE LDS Data'!$A$3:$AAD$1504,40,FALSE))</f>
        <v/>
      </c>
      <c r="M206" s="7562" t="str">
        <f>IF(VLOOKUP($A206,'8 Oct - LIVE LDS Data'!$A$3:$AAD$1504,41,FALSE)=0/1/1900,"",VLOOKUP($A206,'8 Oct - LIVE LDS Data'!$A$3:$AAD$1504,41,FALSE))</f>
        <v/>
      </c>
      <c r="N206" s="7562" t="str">
        <f>IF(VLOOKUP($A206,'8 Oct - LIVE LDS Data'!$A$3:$AAD$1504,47,FALSE)=0/1/1900,"",VLOOKUP($A206,'8 Oct - LIVE LDS Data'!$A$3:$AAD$1504,47,FALSE))</f>
        <v/>
      </c>
      <c r="O206" s="7562" t="str">
        <f>IF(VLOOKUP($A206,'8 Oct - LIVE LDS Data'!$A$3:$AAD$1504,48,FALSE)=0/1/1900,"",VLOOKUP($A206,'8 Oct - LIVE LDS Data'!$A$3:$AAD$1504,48,FALSE))</f>
        <v/>
      </c>
      <c r="P206" s="7562" t="str">
        <f>IF(VLOOKUP($A206,'8 Oct - LIVE LDS Data'!$A$3:$AAD$1504,54,FALSE)=0/1/1900,"",VLOOKUP($A206,'8 Oct - LIVE LDS Data'!$A$3:$AAD$1504,54,FALSE))</f>
        <v/>
      </c>
      <c r="Q206" s="7562" t="str">
        <f>IF(VLOOKUP($A206,'8 Oct - LIVE LDS Data'!$A$3:$AAD$1504,55,FALSE)=0/1/1900,"",VLOOKUP($A206,'8 Oct - LIVE LDS Data'!$A$3:$AAD$1504,55,FALSE))</f>
        <v/>
      </c>
      <c r="R206" s="7562">
        <f>IF(VLOOKUP($A206,'8 Oct - LIVE LDS Data'!$A$3:$AAD$1504,60,FALSE)=0/1/1900,"",VLOOKUP($A206,'8 Oct - LIVE LDS Data'!$A$3:$AAD$1504,60,FALSE))</f>
        <v>46357</v>
      </c>
      <c r="S206" s="7562"/>
      <c r="T206" s="7562">
        <f>IF(VLOOKUP($A206,'8 Oct - LIVE LDS Data'!$A$3:$AAD$1504,63,FALSE)=0/1/1900,"",VLOOKUP($A206,'8 Oct - LIVE LDS Data'!$A$3:$AAD$1504,63,FALSE))</f>
        <v>46631</v>
      </c>
      <c r="U206" s="7562" t="str">
        <f>IF(VLOOKUP($A206,'8 Oct - LIVE LDS Data'!$A$3:$AAD$1504,64,FALSE)=0/1/1900,"",VLOOKUP($A206,'8 Oct - LIVE LDS Data'!$A$3:$AAD$1504,64,FALSE))</f>
        <v/>
      </c>
      <c r="V206" s="7562" t="s">
        <v>3757</v>
      </c>
      <c r="W206" s="7562" t="s">
        <v>226</v>
      </c>
      <c r="X206" s="7564"/>
      <c r="Y206" s="7562"/>
      <c r="Z206" s="7562"/>
      <c r="AA206" s="7562"/>
      <c r="AB206" s="7562"/>
      <c r="AC206" s="7562"/>
      <c r="AD206" s="7562"/>
      <c r="AE206" s="7562"/>
      <c r="AF206" s="7562"/>
      <c r="AG206" s="7565">
        <f>IF(VLOOKUP($A206,'8 Oct - LIVE LDS Data'!$A$3:$AAD$1504,72,FALSE)=0/1/1900,"",VLOOKUP($A206,'8 Oct - LIVE LDS Data'!$A$3:$AAD$1504,72,FALSE))</f>
        <v>45594</v>
      </c>
      <c r="AH206" s="7565">
        <f>IF(VLOOKUP($A206,'8 Oct - LIVE LDS Data'!$A$3:$AAD$1504,73,FALSE)=0/1/1900,"",VLOOKUP($A206,'8 Oct - LIVE LDS Data'!$A$3:$AAD$1504,73,FALSE))</f>
        <v>45790</v>
      </c>
      <c r="AI206" s="7565">
        <f>IF(VLOOKUP($A206,'8 Oct - LIVE LDS Data'!$A$3:$AAD$1504,75,FALSE)=0/1/1900,"",VLOOKUP($A206,'8 Oct - LIVE LDS Data'!$A$3:$AAD$1504,75,FALSE))</f>
        <v>45687</v>
      </c>
      <c r="AJ206" s="7565">
        <f>IF(VLOOKUP($A206,'8 Oct - LIVE LDS Data'!$A$3:$AAD$1504,76,FALSE)=0/1/1900,"",VLOOKUP($A206,'8 Oct - LIVE LDS Data'!$A$3:$AAD$1504,76,FALSE))</f>
        <v>45790</v>
      </c>
    </row>
    <row r="207" spans="1:36" s="610" customFormat="1" ht="40" customHeight="1" x14ac:dyDescent="0.2">
      <c r="A207" s="2855" t="s">
        <v>2797</v>
      </c>
      <c r="B207" s="2855"/>
      <c r="C207" s="2855" t="s">
        <v>2798</v>
      </c>
      <c r="D207" s="7558" t="str">
        <f>IF(VLOOKUP($A207,'8 Oct - LIVE LDS Data'!$A$3:$AAD$1504,4,FALSE)=0/1/1900,"",VLOOKUP($A207,'8 Oct - LIVE LDS Data'!$A$3:$AAD$1504,4,FALSE))</f>
        <v>Redditch Local Plan Update
[to be prepared under new system]</v>
      </c>
      <c r="E207" s="7559" t="str">
        <f>IF(VLOOKUP($A207,'8 Oct - LIVE LDS Data'!$A$3:$AAD$1504,8,FALSE)=0/1/1900,"",VLOOKUP($A207,'8 Oct - LIVE LDS Data'!$A$3:$AAD$1504,8,FALSE))</f>
        <v>N</v>
      </c>
      <c r="F207" s="7559" t="str">
        <f>IF(VLOOKUP($A207,'8 Oct - LIVE LDS Data'!$A$3:$AAD$1504,9,FALSE)=0/1/1900,"",VLOOKUP($A207,'8 Oct - LIVE LDS Data'!$A$3:$AAD$1504,9,FALSE))</f>
        <v>N</v>
      </c>
      <c r="G207" s="7560">
        <f>IF(VLOOKUP($A207,'8 Oct - LIVE LDS Data'!$A$3:$AAD$1504,10,FALSE)=0/1/1900,"",VLOOKUP($A207,'8 Oct - LIVE LDS Data'!$A$3:$AAD$1504,10,FALSE))</f>
        <v>42765</v>
      </c>
      <c r="H207" s="7314" t="str">
        <f>IF(VLOOKUP($A207,'8 Oct - LIVE LDS Data'!$A$3:$AAD$1504,79,FALSE)=0/1/1900,"",VLOOKUP($A207,'8 Oct - LIVE LDS Data'!$A$3:$AAD$1504,79,FALSE))</f>
        <v>new plan to be prepared under new system</v>
      </c>
      <c r="I207" s="7561">
        <f>IF(VLOOKUP($A207,'8 Oct - LIVE LDS Data'!$A$3:$AAD$1504,30,FALSE)=0/1/1900,"",VLOOKUP($A207,'8 Oct - LIVE LDS Data'!$A$3:$AAD$1504,30,FALSE))</f>
        <v>45689</v>
      </c>
      <c r="J207" s="7562">
        <f>IF(VLOOKUP($A207,'8 Oct - LIVE LDS Data'!$A$3:$AAD$1504,33,FALSE)=0/1/1900,"",VLOOKUP($A207,'8 Oct - LIVE LDS Data'!$A$3:$AAD$1504,33,FALSE))</f>
        <v>45748</v>
      </c>
      <c r="K207" s="7562" t="str">
        <f>IF(VLOOKUP($A207,'8 Oct - LIVE LDS Data'!$A$3:$AAD$1504,34,FALSE)=0/1/1900,"",VLOOKUP($A207,'8 Oct - LIVE LDS Data'!$A$3:$AAD$1504,34,FALSE))</f>
        <v/>
      </c>
      <c r="L207" s="7562">
        <f>IF(VLOOKUP($A207,'8 Oct - LIVE LDS Data'!$A$3:$AAD$1504,40,FALSE)=0/1/1900,"",VLOOKUP($A207,'8 Oct - LIVE LDS Data'!$A$3:$AAD$1504,40,FALSE))</f>
        <v>46143</v>
      </c>
      <c r="M207" s="7562" t="str">
        <f>IF(VLOOKUP($A207,'8 Oct - LIVE LDS Data'!$A$3:$AAD$1504,41,FALSE)=0/1/1900,"",VLOOKUP($A207,'8 Oct - LIVE LDS Data'!$A$3:$AAD$1504,41,FALSE))</f>
        <v/>
      </c>
      <c r="N207" s="7562" t="str">
        <f>IF(VLOOKUP($A207,'8 Oct - LIVE LDS Data'!$A$3:$AAD$1504,47,FALSE)=0/1/1900,"",VLOOKUP($A207,'8 Oct - LIVE LDS Data'!$A$3:$AAD$1504,47,FALSE))</f>
        <v/>
      </c>
      <c r="O207" s="7562" t="str">
        <f>IF(VLOOKUP($A207,'8 Oct - LIVE LDS Data'!$A$3:$AAD$1504,48,FALSE)=0/1/1900,"",VLOOKUP($A207,'8 Oct - LIVE LDS Data'!$A$3:$AAD$1504,48,FALSE))</f>
        <v/>
      </c>
      <c r="P207" s="7562" t="str">
        <f>IF(VLOOKUP($A207,'8 Oct - LIVE LDS Data'!$A$3:$AAD$1504,54,FALSE)=0/1/1900,"",VLOOKUP($A207,'8 Oct - LIVE LDS Data'!$A$3:$AAD$1504,54,FALSE))</f>
        <v/>
      </c>
      <c r="Q207" s="7562" t="str">
        <f>IF(VLOOKUP($A207,'8 Oct - LIVE LDS Data'!$A$3:$AAD$1504,55,FALSE)=0/1/1900,"",VLOOKUP($A207,'8 Oct - LIVE LDS Data'!$A$3:$AAD$1504,55,FALSE))</f>
        <v/>
      </c>
      <c r="R207" s="7562">
        <f>IF(VLOOKUP($A207,'8 Oct - LIVE LDS Data'!$A$3:$AAD$1504,60,FALSE)=0/1/1900,"",VLOOKUP($A207,'8 Oct - LIVE LDS Data'!$A$3:$AAD$1504,60,FALSE))</f>
        <v>46447</v>
      </c>
      <c r="S207" s="7562" t="str">
        <f>IF(VLOOKUP($A207,'8 Oct - LIVE LDS Data'!$A$3:$AAD$1504,61,FALSE)=0/1/1900,"",VLOOKUP($A207,'8 Oct - LIVE LDS Data'!$A$3:$AAD$1504,61,FALSE))</f>
        <v/>
      </c>
      <c r="T207" s="7562">
        <f>IF(VLOOKUP($A207,'8 Oct - LIVE LDS Data'!$A$3:$AAD$1504,63,FALSE)=0/1/1900,"",VLOOKUP($A207,'8 Oct - LIVE LDS Data'!$A$3:$AAD$1504,63,FALSE))</f>
        <v>46692</v>
      </c>
      <c r="U207" s="7562" t="str">
        <f>IF(VLOOKUP($A207,'8 Oct - LIVE LDS Data'!$A$3:$AAD$1504,64,FALSE)=0/1/1900,"",VLOOKUP($A207,'8 Oct - LIVE LDS Data'!$A$3:$AAD$1504,64,FALSE))</f>
        <v/>
      </c>
      <c r="V207" s="7562" t="s">
        <v>3757</v>
      </c>
      <c r="W207" s="7562" t="s">
        <v>90</v>
      </c>
      <c r="X207" s="7564"/>
      <c r="Y207" s="7562"/>
      <c r="Z207" s="7562"/>
      <c r="AA207" s="7562"/>
      <c r="AB207" s="7562"/>
      <c r="AC207" s="7562"/>
      <c r="AD207" s="7562"/>
      <c r="AE207" s="7562"/>
      <c r="AF207" s="7562"/>
      <c r="AG207" s="7565">
        <f>IF(VLOOKUP($A207,'8 Oct - LIVE LDS Data'!$A$3:$AAD$1504,72,FALSE)=0/1/1900,"",VLOOKUP($A207,'8 Oct - LIVE LDS Data'!$A$3:$AAD$1504,72,FALSE))</f>
        <v>45575</v>
      </c>
      <c r="AH207" s="7565">
        <f>IF(VLOOKUP($A207,'8 Oct - LIVE LDS Data'!$A$3:$AAD$1504,73,FALSE)=0/1/1900,"",VLOOKUP($A207,'8 Oct - LIVE LDS Data'!$A$3:$AAD$1504,73,FALSE))</f>
        <v>45790</v>
      </c>
      <c r="AI207" s="7565">
        <f>IF(VLOOKUP($A207,'8 Oct - LIVE LDS Data'!$A$3:$AAD$1504,75,FALSE)=0/1/1900,"",VLOOKUP($A207,'8 Oct - LIVE LDS Data'!$A$3:$AAD$1504,75,FALSE))</f>
        <v>45575</v>
      </c>
      <c r="AJ207" s="7565">
        <f>IF(VLOOKUP($A207,'8 Oct - LIVE LDS Data'!$A$3:$AAD$1504,76,FALSE)=0/1/1900,"",VLOOKUP($A207,'8 Oct - LIVE LDS Data'!$A$3:$AAD$1504,76,FALSE))</f>
        <v>45790</v>
      </c>
    </row>
    <row r="208" spans="1:36" s="610" customFormat="1" ht="40" customHeight="1" x14ac:dyDescent="0.2">
      <c r="A208" s="2859" t="s">
        <v>2808</v>
      </c>
      <c r="B208" s="2859"/>
      <c r="C208" s="2862" t="s">
        <v>2809</v>
      </c>
      <c r="D208" s="7558" t="str">
        <f>IF(VLOOKUP($A208,'8 Oct - LIVE LDS Data'!$A$3:$AAD$1504,4,FALSE)=0/1/1900,"",VLOOKUP($A208,'8 Oct - LIVE LDS Data'!$A$3:$AAD$1504,4,FALSE))</f>
        <v>Local Plan 2024-2042</v>
      </c>
      <c r="E208" s="7559" t="str">
        <f>IF(VLOOKUP($A208,'8 Oct - LIVE LDS Data'!$A$3:$AAD$1504,8,FALSE)=0/1/1900,"",VLOOKUP($A208,'8 Oct - LIVE LDS Data'!$A$3:$AAD$1504,8,FALSE))</f>
        <v>N</v>
      </c>
      <c r="F208" s="7559" t="str">
        <f>IF(VLOOKUP($A208,'8 Oct - LIVE LDS Data'!$A$3:$AAD$1504,9,FALSE)=0/1/1900,"",VLOOKUP($A208,'8 Oct - LIVE LDS Data'!$A$3:$AAD$1504,9,FALSE))</f>
        <v>N</v>
      </c>
      <c r="G208" s="7560">
        <f>IF(VLOOKUP($A208,'8 Oct - LIVE LDS Data'!$A$3:$AAD$1504,10,FALSE)=0/1/1900,"",VLOOKUP($A208,'8 Oct - LIVE LDS Data'!$A$3:$AAD$1504,10,FALSE))</f>
        <v>41823</v>
      </c>
      <c r="H208" s="7314" t="str">
        <f>IF(VLOOKUP($A208,'8 Oct - LIVE LDS Data'!$A$3:$AAD$1504,79,FALSE)=0/1/1900,"",VLOOKUP($A208,'8 Oct - LIVE LDS Data'!$A$3:$AAD$1504,79,FALSE))</f>
        <v>new plan to be prepared under new system</v>
      </c>
      <c r="I208" s="7561">
        <f>IF(VLOOKUP($A208,'8 Oct - LIVE LDS Data'!$A$3:$AAD$1504,30,FALSE)=0/1/1900,"",VLOOKUP($A208,'8 Oct - LIVE LDS Data'!$A$3:$AAD$1504,30,FALSE))</f>
        <v>45717</v>
      </c>
      <c r="J208" s="7562">
        <f>IF(VLOOKUP($A208,'8 Oct - LIVE LDS Data'!$A$3:$AAD$1504,33,FALSE)=0/1/1900,"",VLOOKUP($A208,'8 Oct - LIVE LDS Data'!$A$3:$AAD$1504,33,FALSE))</f>
        <v>45962</v>
      </c>
      <c r="K208" s="7562" t="str">
        <f>IF(VLOOKUP($A208,'8 Oct - LIVE LDS Data'!$A$3:$AAD$1504,34,FALSE)=0/1/1900,"",VLOOKUP($A208,'8 Oct - LIVE LDS Data'!$A$3:$AAD$1504,34,FALSE))</f>
        <v/>
      </c>
      <c r="L208" s="7562" t="str">
        <f>IF(VLOOKUP($A208,'8 Oct - LIVE LDS Data'!$A$3:$AAD$1504,40,FALSE)=0/1/1900,"",VLOOKUP($A208,'8 Oct - LIVE LDS Data'!$A$3:$AAD$1504,40,FALSE))</f>
        <v/>
      </c>
      <c r="M208" s="7562" t="str">
        <f>IF(VLOOKUP($A208,'8 Oct - LIVE LDS Data'!$A$3:$AAD$1504,41,FALSE)=0/1/1900,"",VLOOKUP($A208,'8 Oct - LIVE LDS Data'!$A$3:$AAD$1504,41,FALSE))</f>
        <v/>
      </c>
      <c r="N208" s="7562" t="str">
        <f>IF(VLOOKUP($A208,'8 Oct - LIVE LDS Data'!$A$3:$AAD$1504,47,FALSE)=0/1/1900,"",VLOOKUP($A208,'8 Oct - LIVE LDS Data'!$A$3:$AAD$1504,47,FALSE))</f>
        <v/>
      </c>
      <c r="O208" s="7562" t="str">
        <f>IF(VLOOKUP($A208,'8 Oct - LIVE LDS Data'!$A$3:$AAD$1504,48,FALSE)=0/1/1900,"",VLOOKUP($A208,'8 Oct - LIVE LDS Data'!$A$3:$AAD$1504,48,FALSE))</f>
        <v/>
      </c>
      <c r="P208" s="7562" t="str">
        <f>IF(VLOOKUP($A208,'8 Oct - LIVE LDS Data'!$A$3:$AAD$1504,54,FALSE)=0/1/1900,"",VLOOKUP($A208,'8 Oct - LIVE LDS Data'!$A$3:$AAD$1504,54,FALSE))</f>
        <v/>
      </c>
      <c r="Q208" s="7562" t="str">
        <f>IF(VLOOKUP($A208,'8 Oct - LIVE LDS Data'!$A$3:$AAD$1504,55,FALSE)=0/1/1900,"",VLOOKUP($A208,'8 Oct - LIVE LDS Data'!$A$3:$AAD$1504,55,FALSE))</f>
        <v/>
      </c>
      <c r="R208" s="7562">
        <f>IF(VLOOKUP($A208,'8 Oct - LIVE LDS Data'!$A$3:$AAD$1504,60,FALSE)=0/1/1900,"",VLOOKUP($A208,'8 Oct - LIVE LDS Data'!$A$3:$AAD$1504,60,FALSE))</f>
        <v>46296</v>
      </c>
      <c r="S208" s="7562"/>
      <c r="T208" s="7562">
        <f>IF(VLOOKUP($A208,'8 Oct - LIVE LDS Data'!$A$3:$AAD$1504,63,FALSE)=0/1/1900,"",VLOOKUP($A208,'8 Oct - LIVE LDS Data'!$A$3:$AAD$1504,63,FALSE))</f>
        <v>46600</v>
      </c>
      <c r="U208" s="7562" t="str">
        <f>IF(VLOOKUP($A208,'8 Oct - LIVE LDS Data'!$A$3:$AAD$1504,64,FALSE)=0/1/1900,"",VLOOKUP($A208,'8 Oct - LIVE LDS Data'!$A$3:$AAD$1504,64,FALSE))</f>
        <v/>
      </c>
      <c r="V208" s="7562" t="s">
        <v>3757</v>
      </c>
      <c r="W208" s="7562" t="s">
        <v>226</v>
      </c>
      <c r="X208" s="7564"/>
      <c r="Y208" s="7562"/>
      <c r="Z208" s="7562"/>
      <c r="AA208" s="7562"/>
      <c r="AB208" s="7562"/>
      <c r="AC208" s="7562"/>
      <c r="AD208" s="7562"/>
      <c r="AE208" s="7562"/>
      <c r="AF208" s="7562"/>
      <c r="AG208" s="7565">
        <f>IF(VLOOKUP($A208,'8 Oct - LIVE LDS Data'!$A$3:$AAD$1504,72,FALSE)=0/1/1900,"",VLOOKUP($A208,'8 Oct - LIVE LDS Data'!$A$3:$AAD$1504,72,FALSE))</f>
        <v>45632</v>
      </c>
      <c r="AH208" s="7565">
        <f>IF(VLOOKUP($A208,'8 Oct - LIVE LDS Data'!$A$3:$AAD$1504,73,FALSE)=0/1/1900,"",VLOOKUP($A208,'8 Oct - LIVE LDS Data'!$A$3:$AAD$1504,73,FALSE))</f>
        <v>45790</v>
      </c>
      <c r="AI208" s="7565" t="str">
        <f>IF(VLOOKUP($A208,'8 Oct - LIVE LDS Data'!$A$3:$AAD$1504,75,FALSE)=0/1/1900,"",VLOOKUP($A208,'8 Oct - LIVE LDS Data'!$A$3:$AAD$1504,75,FALSE))</f>
        <v/>
      </c>
      <c r="AJ208" s="7565">
        <f>IF(VLOOKUP($A208,'8 Oct - LIVE LDS Data'!$A$3:$AAD$1504,76,FALSE)=0/1/1900,"",VLOOKUP($A208,'8 Oct - LIVE LDS Data'!$A$3:$AAD$1504,76,FALSE))</f>
        <v>45790</v>
      </c>
    </row>
    <row r="209" spans="1:36" s="610" customFormat="1" ht="40" customHeight="1" x14ac:dyDescent="0.2">
      <c r="A209" s="2855" t="s">
        <v>2818</v>
      </c>
      <c r="B209" s="2855"/>
      <c r="C209" s="2855" t="s">
        <v>2819</v>
      </c>
      <c r="D209" s="7558" t="str">
        <f>IF(VLOOKUP($A209,'8 Oct - LIVE LDS Data'!$A$3:$AAD$1504,4,FALSE)=0/1/1900,"",VLOOKUP($A209,'8 Oct - LIVE LDS Data'!$A$3:$AAD$1504,4,FALSE))</f>
        <v>Ribble Valley Local Plan 2021-2038</v>
      </c>
      <c r="E209" s="7559" t="str">
        <f>IF(VLOOKUP($A209,'8 Oct - LIVE LDS Data'!$A$3:$AAD$1504,8,FALSE)=0/1/1900,"",VLOOKUP($A209,'8 Oct - LIVE LDS Data'!$A$3:$AAD$1504,8,FALSE))</f>
        <v>N</v>
      </c>
      <c r="F209" s="7559" t="str">
        <f>IF(VLOOKUP($A209,'8 Oct - LIVE LDS Data'!$A$3:$AAD$1504,9,FALSE)=0/1/1900,"",VLOOKUP($A209,'8 Oct - LIVE LDS Data'!$A$3:$AAD$1504,9,FALSE))</f>
        <v>N</v>
      </c>
      <c r="G209" s="7560">
        <f>IF(VLOOKUP($A209,'8 Oct - LIVE LDS Data'!$A$3:$AAD$1504,10,FALSE)=0/1/1900,"",VLOOKUP($A209,'8 Oct - LIVE LDS Data'!$A$3:$AAD$1504,10,FALSE))</f>
        <v>41989</v>
      </c>
      <c r="H209" s="7314" t="str">
        <f>IF(VLOOKUP($A209,'8 Oct - LIVE LDS Data'!$A$3:$AAD$1504,79,FALSE)=0/1/1900,"",VLOOKUP($A209,'8 Oct - LIVE LDS Data'!$A$3:$AAD$1504,79,FALSE))</f>
        <v>Reg 18 ongoing</v>
      </c>
      <c r="I209" s="7561">
        <f>IF(VLOOKUP($A209,'8 Oct - LIVE LDS Data'!$A$3:$AAD$1504,30,FALSE)=0/1/1900,"",VLOOKUP($A209,'8 Oct - LIVE LDS Data'!$A$3:$AAD$1504,30,FALSE))</f>
        <v>45717</v>
      </c>
      <c r="J209" s="7562">
        <f>IF(VLOOKUP($A209,'8 Oct - LIVE LDS Data'!$A$3:$AAD$1504,33,FALSE)=0/1/1900,"",VLOOKUP($A209,'8 Oct - LIVE LDS Data'!$A$3:$AAD$1504,33,FALSE))</f>
        <v>44562</v>
      </c>
      <c r="K209" s="7562">
        <f>IF(VLOOKUP($A209,'8 Oct - LIVE LDS Data'!$A$3:$AAD$1504,34,FALSE)=0/1/1900,"",VLOOKUP($A209,'8 Oct - LIVE LDS Data'!$A$3:$AAD$1504,34,FALSE))</f>
        <v>44708</v>
      </c>
      <c r="L209" s="7562">
        <f>IF(VLOOKUP($A209,'8 Oct - LIVE LDS Data'!$A$3:$AAD$1504,40,FALSE)=0/1/1900,"",VLOOKUP($A209,'8 Oct - LIVE LDS Data'!$A$3:$AAD$1504,40,FALSE))</f>
        <v>45931</v>
      </c>
      <c r="M209" s="7562" t="str">
        <f>IF(VLOOKUP($A209,'8 Oct - LIVE LDS Data'!$A$3:$AAD$1504,41,FALSE)=0/1/1900,"",VLOOKUP($A209,'8 Oct - LIVE LDS Data'!$A$3:$AAD$1504,41,FALSE))</f>
        <v/>
      </c>
      <c r="N209" s="7562" t="str">
        <f>IF(VLOOKUP($A209,'8 Oct - LIVE LDS Data'!$A$3:$AAD$1504,47,FALSE)=0/1/1900,"",VLOOKUP($A209,'8 Oct - LIVE LDS Data'!$A$3:$AAD$1504,47,FALSE))</f>
        <v/>
      </c>
      <c r="O209" s="7562" t="str">
        <f>IF(VLOOKUP($A209,'8 Oct - LIVE LDS Data'!$A$3:$AAD$1504,48,FALSE)=0/1/1900,"",VLOOKUP($A209,'8 Oct - LIVE LDS Data'!$A$3:$AAD$1504,48,FALSE))</f>
        <v/>
      </c>
      <c r="P209" s="7562" t="str">
        <f>IF(VLOOKUP($A209,'8 Oct - LIVE LDS Data'!$A$3:$AAD$1504,54,FALSE)=0/1/1900,"",VLOOKUP($A209,'8 Oct - LIVE LDS Data'!$A$3:$AAD$1504,54,FALSE))</f>
        <v/>
      </c>
      <c r="Q209" s="7562" t="str">
        <f>IF(VLOOKUP($A209,'8 Oct - LIVE LDS Data'!$A$3:$AAD$1504,55,FALSE)=0/1/1900,"",VLOOKUP($A209,'8 Oct - LIVE LDS Data'!$A$3:$AAD$1504,55,FALSE))</f>
        <v/>
      </c>
      <c r="R209" s="7562">
        <f>IF(VLOOKUP($A209,'8 Oct - LIVE LDS Data'!$A$3:$AAD$1504,60,FALSE)=0/1/1900,"",VLOOKUP($A209,'8 Oct - LIVE LDS Data'!$A$3:$AAD$1504,60,FALSE))</f>
        <v>46023</v>
      </c>
      <c r="S209" s="7562" t="str">
        <f>IF(VLOOKUP($A209,'8 Oct - LIVE LDS Data'!$A$3:$AAD$1504,61,FALSE)=0/1/1900,"",VLOOKUP($A209,'8 Oct - LIVE LDS Data'!$A$3:$AAD$1504,61,FALSE))</f>
        <v/>
      </c>
      <c r="T209" s="7562">
        <f>IF(VLOOKUP($A209,'8 Oct - LIVE LDS Data'!$A$3:$AAD$1504,63,FALSE)=0/1/1900,"",VLOOKUP($A209,'8 Oct - LIVE LDS Data'!$A$3:$AAD$1504,63,FALSE))</f>
        <v>46143</v>
      </c>
      <c r="U209" s="7562" t="str">
        <f>IF(VLOOKUP($A209,'8 Oct - LIVE LDS Data'!$A$3:$AAD$1504,64,FALSE)=0/1/1900,"",VLOOKUP($A209,'8 Oct - LIVE LDS Data'!$A$3:$AAD$1504,64,FALSE))</f>
        <v/>
      </c>
      <c r="V209" s="7562" t="s">
        <v>3757</v>
      </c>
      <c r="W209" s="7562" t="s">
        <v>90</v>
      </c>
      <c r="X209" s="7564"/>
      <c r="Y209" s="7562"/>
      <c r="Z209" s="7562"/>
      <c r="AA209" s="7562"/>
      <c r="AB209" s="7562"/>
      <c r="AC209" s="7562"/>
      <c r="AD209" s="7562"/>
      <c r="AE209" s="7562"/>
      <c r="AF209" s="7562"/>
      <c r="AG209" s="7565">
        <f>IF(VLOOKUP($A209,'8 Oct - LIVE LDS Data'!$A$3:$AAD$1504,72,FALSE)=0/1/1900,"",VLOOKUP($A209,'8 Oct - LIVE LDS Data'!$A$3:$AAD$1504,72,FALSE))</f>
        <v>45320</v>
      </c>
      <c r="AH209" s="7565">
        <f>IF(VLOOKUP($A209,'8 Oct - LIVE LDS Data'!$A$3:$AAD$1504,73,FALSE)=0/1/1900,"",VLOOKUP($A209,'8 Oct - LIVE LDS Data'!$A$3:$AAD$1504,73,FALSE))</f>
        <v>45790</v>
      </c>
      <c r="AI209" s="7565" t="str">
        <f>IF(VLOOKUP($A209,'8 Oct - LIVE LDS Data'!$A$3:$AAD$1504,75,FALSE)=0/1/1900,"",VLOOKUP($A209,'8 Oct - LIVE LDS Data'!$A$3:$AAD$1504,75,FALSE))</f>
        <v/>
      </c>
      <c r="AJ209" s="7565">
        <f>IF(VLOOKUP($A209,'8 Oct - LIVE LDS Data'!$A$3:$AAD$1504,76,FALSE)=0/1/1900,"",VLOOKUP($A209,'8 Oct - LIVE LDS Data'!$A$3:$AAD$1504,76,FALSE))</f>
        <v>45790</v>
      </c>
    </row>
    <row r="210" spans="1:36" s="610" customFormat="1" ht="40" customHeight="1" x14ac:dyDescent="0.2">
      <c r="A210" s="2855" t="s">
        <v>2833</v>
      </c>
      <c r="B210" s="2910" t="s">
        <v>2834</v>
      </c>
      <c r="C210" s="2855" t="s">
        <v>2834</v>
      </c>
      <c r="D210" s="7558" t="str">
        <f>IF(VLOOKUP($A210,'8 Oct - LIVE LDS Data'!$A$3:$AAD$1504,4,FALSE)=0/1/1900,"",VLOOKUP($A210,'8 Oct - LIVE LDS Data'!$A$3:$AAD$1504,4,FALSE))</f>
        <v>Richmond Upon Thames Local Plan 2024 - 2039</v>
      </c>
      <c r="E210" s="7559" t="str">
        <f>IF(VLOOKUP($A210,'8 Oct - LIVE LDS Data'!$A$3:$AAD$1504,8,FALSE)=0/1/1900,"",VLOOKUP($A210,'8 Oct - LIVE LDS Data'!$A$3:$AAD$1504,8,FALSE))</f>
        <v>N</v>
      </c>
      <c r="F210" s="7559" t="str">
        <f>IF(VLOOKUP($A210,'8 Oct - LIVE LDS Data'!$A$3:$AAD$1504,9,FALSE)=0/1/1900,"",VLOOKUP($A210,'8 Oct - LIVE LDS Data'!$A$3:$AAD$1504,9,FALSE))</f>
        <v>N</v>
      </c>
      <c r="G210" s="7560">
        <f>IF(VLOOKUP($A210,'8 Oct - LIVE LDS Data'!$A$3:$AAD$1504,10,FALSE)=0/1/1900,"",VLOOKUP($A210,'8 Oct - LIVE LDS Data'!$A$3:$AAD$1504,10,FALSE))</f>
        <v>43284</v>
      </c>
      <c r="H210" s="7314" t="str">
        <f>IF(VLOOKUP($A210,'8 Oct - LIVE LDS Data'!$A$3:$AAD$1504,79,FALSE)=0/1/1900,"",VLOOKUP($A210,'8 Oct - LIVE LDS Data'!$A$3:$AAD$1504,79,FALSE))</f>
        <v>Found Sound
(council have voted to adopt)</v>
      </c>
      <c r="I210" s="7561">
        <f>IF(VLOOKUP($A210,'8 Oct - LIVE LDS Data'!$A$3:$AAD$1504,30,FALSE)=0/1/1900,"",VLOOKUP($A210,'8 Oct - LIVE LDS Data'!$A$3:$AAD$1504,30,FALSE))</f>
        <v>45717</v>
      </c>
      <c r="J210" s="7562">
        <f>IF(VLOOKUP($A210,'8 Oct - LIVE LDS Data'!$A$3:$AAD$1504,33,FALSE)=0/1/1900,"",VLOOKUP($A210,'8 Oct - LIVE LDS Data'!$A$3:$AAD$1504,33,FALSE))</f>
        <v>44287</v>
      </c>
      <c r="K210" s="7562">
        <f>IF(VLOOKUP($A210,'8 Oct - LIVE LDS Data'!$A$3:$AAD$1504,34,FALSE)=0/1/1900,"",VLOOKUP($A210,'8 Oct - LIVE LDS Data'!$A$3:$AAD$1504,34,FALSE))</f>
        <v>44540</v>
      </c>
      <c r="L210" s="7562" t="str">
        <f>IF(VLOOKUP($A210,'8 Oct - LIVE LDS Data'!$A$3:$AAD$1504,40,FALSE)=0/1/1900,"",VLOOKUP($A210,'8 Oct - LIVE LDS Data'!$A$3:$AAD$1504,40,FALSE))</f>
        <v/>
      </c>
      <c r="M210" s="7562" t="str">
        <f>IF(VLOOKUP($A210,'8 Oct - LIVE LDS Data'!$A$3:$AAD$1504,41,FALSE)=0/1/1900,"",VLOOKUP($A210,'8 Oct - LIVE LDS Data'!$A$3:$AAD$1504,41,FALSE))</f>
        <v/>
      </c>
      <c r="N210" s="7562" t="str">
        <f>IF(VLOOKUP($A210,'8 Oct - LIVE LDS Data'!$A$3:$AAD$1504,47,FALSE)=0/1/1900,"",VLOOKUP($A210,'8 Oct - LIVE LDS Data'!$A$3:$AAD$1504,47,FALSE))</f>
        <v/>
      </c>
      <c r="O210" s="7562" t="str">
        <f>IF(VLOOKUP($A210,'8 Oct - LIVE LDS Data'!$A$3:$AAD$1504,48,FALSE)=0/1/1900,"",VLOOKUP($A210,'8 Oct - LIVE LDS Data'!$A$3:$AAD$1504,48,FALSE))</f>
        <v/>
      </c>
      <c r="P210" s="7562" t="str">
        <f>IF(VLOOKUP($A210,'8 Oct - LIVE LDS Data'!$A$3:$AAD$1504,54,FALSE)=0/1/1900,"",VLOOKUP($A210,'8 Oct - LIVE LDS Data'!$A$3:$AAD$1504,54,FALSE))</f>
        <v/>
      </c>
      <c r="Q210" s="7562" t="str">
        <f>IF(VLOOKUP($A210,'8 Oct - LIVE LDS Data'!$A$3:$AAD$1504,55,FALSE)=0/1/1900,"",VLOOKUP($A210,'8 Oct - LIVE LDS Data'!$A$3:$AAD$1504,55,FALSE))</f>
        <v/>
      </c>
      <c r="R210" s="7562">
        <f>IF(VLOOKUP($A210,'8 Oct - LIVE LDS Data'!$A$3:$AAD$1504,60,FALSE)=0/1/1900,"",VLOOKUP($A210,'8 Oct - LIVE LDS Data'!$A$3:$AAD$1504,60,FALSE))</f>
        <v>44896</v>
      </c>
      <c r="S210" s="7562">
        <f>IF(VLOOKUP($A210,'8 Oct - LIVE LDS Data'!$A$3:$AAD$1504,61,FALSE)=0/1/1900,"",VLOOKUP($A210,'8 Oct - LIVE LDS Data'!$A$3:$AAD$1504,61,FALSE))</f>
        <v>45086</v>
      </c>
      <c r="T210" s="7562" t="str">
        <f>IF(VLOOKUP($A210,'8 Oct - LIVE LDS Data'!$A$3:$AAD$1504,63,FALSE)=0/1/1900,"",VLOOKUP($A210,'8 Oct - LIVE LDS Data'!$A$3:$AAD$1504,63,FALSE))</f>
        <v>Dec-2023
[was Sep-2023]</v>
      </c>
      <c r="U210" s="7562">
        <f>IF(VLOOKUP($A210,'8 Oct - LIVE LDS Data'!$A$3:$AAD$1504,64,FALSE)=0/1/1900,"",VLOOKUP($A210,'8 Oct - LIVE LDS Data'!$A$3:$AAD$1504,64,FALSE))</f>
        <v>45292</v>
      </c>
      <c r="V210" s="7562" t="s">
        <v>3757</v>
      </c>
      <c r="W210" s="7562" t="s">
        <v>3757</v>
      </c>
      <c r="X210" s="7564"/>
      <c r="Y210" s="7562"/>
      <c r="Z210" s="7562"/>
      <c r="AA210" s="7562"/>
      <c r="AB210" s="7562"/>
      <c r="AC210" s="7562"/>
      <c r="AD210" s="7562" t="s">
        <v>8102</v>
      </c>
      <c r="AE210" s="7562"/>
      <c r="AF210" s="7562"/>
      <c r="AG210" s="7565">
        <f>IF(VLOOKUP($A210,'8 Oct - LIVE LDS Data'!$A$3:$AAD$1504,72,FALSE)=0/1/1900,"",VLOOKUP($A210,'8 Oct - LIVE LDS Data'!$A$3:$AAD$1504,72,FALSE))</f>
        <v>45320</v>
      </c>
      <c r="AH210" s="7565">
        <f>IF(VLOOKUP($A210,'8 Oct - LIVE LDS Data'!$A$3:$AAD$1504,73,FALSE)=0/1/1900,"",VLOOKUP($A210,'8 Oct - LIVE LDS Data'!$A$3:$AAD$1504,73,FALSE))</f>
        <v>45790</v>
      </c>
      <c r="AI210" s="7565" t="str">
        <f>IF(VLOOKUP($A210,'8 Oct - LIVE LDS Data'!$A$3:$AAD$1504,75,FALSE)=0/1/1900,"",VLOOKUP($A210,'8 Oct - LIVE LDS Data'!$A$3:$AAD$1504,75,FALSE))</f>
        <v/>
      </c>
      <c r="AJ210" s="7565">
        <f>IF(VLOOKUP($A210,'8 Oct - LIVE LDS Data'!$A$3:$AAD$1504,76,FALSE)=0/1/1900,"",VLOOKUP($A210,'8 Oct - LIVE LDS Data'!$A$3:$AAD$1504,76,FALSE))</f>
        <v>45790</v>
      </c>
    </row>
    <row r="211" spans="1:36" s="610" customFormat="1" ht="40" customHeight="1" x14ac:dyDescent="0.2">
      <c r="A211" s="7568" t="s">
        <v>2860</v>
      </c>
      <c r="B211" s="7568" t="s">
        <v>2854</v>
      </c>
      <c r="C211" s="7568" t="s">
        <v>2854</v>
      </c>
      <c r="D211" s="7558" t="str">
        <f>IF(VLOOKUP($A211,'8 Oct - LIVE LDS Data'!$A$3:$AAD$1504,4,FALSE)=0/1/1900,"",VLOOKUP($A211,'8 Oct - LIVE LDS Data'!$A$3:$AAD$1504,4,FALSE))</f>
        <v>Places for Everyone (PFE)</v>
      </c>
      <c r="E211" s="7559" t="str">
        <f>IF(VLOOKUP($A211,'8 Oct - LIVE LDS Data'!$A$3:$AAD$1504,8,FALSE)=0/1/1900,"",VLOOKUP($A211,'8 Oct - LIVE LDS Data'!$A$3:$AAD$1504,8,FALSE))</f>
        <v>N</v>
      </c>
      <c r="F211" s="7559" t="str">
        <f>IF(VLOOKUP($A211,'8 Oct - LIVE LDS Data'!$A$3:$AAD$1504,9,FALSE)=0/1/1900,"",VLOOKUP($A211,'8 Oct - LIVE LDS Data'!$A$3:$AAD$1504,9,FALSE))</f>
        <v>Y</v>
      </c>
      <c r="G211" s="7560">
        <f>IF(VLOOKUP($A211,'8 Oct - LIVE LDS Data'!$A$3:$AAD$1504,10,FALSE)=0/1/1900,"",VLOOKUP($A211,'8 Oct - LIVE LDS Data'!$A$3:$AAD$1504,10,FALSE))</f>
        <v>45372</v>
      </c>
      <c r="H211" s="7314" t="str">
        <f>IF(VLOOKUP($A211,'8 Oct - LIVE LDS Data'!$A$3:$AAD$1504,79,FALSE)=0/1/1900,"",VLOOKUP($A211,'8 Oct - LIVE LDS Data'!$A$3:$AAD$1504,79,FALSE))</f>
        <v>Adopted March 2024</v>
      </c>
      <c r="I211" s="7561" t="str">
        <f>IF(VLOOKUP($A211,'8 Oct - LIVE LDS Data'!$A$3:$AAD$1504,30,FALSE)=0/1/1900,"",VLOOKUP($A211,'8 Oct - LIVE LDS Data'!$A$3:$AAD$1504,30,FALSE))</f>
        <v>2023</v>
      </c>
      <c r="J211" s="7562" t="str">
        <f>IF(VLOOKUP($A211,'8 Oct - LIVE LDS Data'!$A$3:$AAD$1504,33,FALSE)=0/1/1900,"",VLOOKUP($A211,'8 Oct - LIVE LDS Data'!$A$3:$AAD$1504,33,FALSE))</f>
        <v/>
      </c>
      <c r="K211" s="7562" t="str">
        <f>IF(VLOOKUP($A211,'8 Oct - LIVE LDS Data'!$A$3:$AAD$1504,34,FALSE)=0/1/1900,"",VLOOKUP($A211,'8 Oct - LIVE LDS Data'!$A$3:$AAD$1504,34,FALSE))</f>
        <v/>
      </c>
      <c r="L211" s="7562" t="str">
        <f>IF(VLOOKUP($A211,'8 Oct - LIVE LDS Data'!$A$3:$AAD$1504,40,FALSE)=0/1/1900,"",VLOOKUP($A211,'8 Oct - LIVE LDS Data'!$A$3:$AAD$1504,40,FALSE))</f>
        <v/>
      </c>
      <c r="M211" s="7562" t="str">
        <f>IF(VLOOKUP($A211,'8 Oct - LIVE LDS Data'!$A$3:$AAD$1504,41,FALSE)=0/1/1900,"",VLOOKUP($A211,'8 Oct - LIVE LDS Data'!$A$3:$AAD$1504,41,FALSE))</f>
        <v/>
      </c>
      <c r="N211" s="7562" t="str">
        <f>IF(VLOOKUP($A211,'8 Oct - LIVE LDS Data'!$A$3:$AAD$1504,47,FALSE)=0/1/1900,"",VLOOKUP($A211,'8 Oct - LIVE LDS Data'!$A$3:$AAD$1504,47,FALSE))</f>
        <v/>
      </c>
      <c r="O211" s="7562" t="str">
        <f>IF(VLOOKUP($A211,'8 Oct - LIVE LDS Data'!$A$3:$AAD$1504,48,FALSE)=0/1/1900,"",VLOOKUP($A211,'8 Oct - LIVE LDS Data'!$A$3:$AAD$1504,48,FALSE))</f>
        <v/>
      </c>
      <c r="P211" s="7562" t="str">
        <f>IF(VLOOKUP($A211,'8 Oct - LIVE LDS Data'!$A$3:$AAD$1504,54,FALSE)=0/1/1900,"",VLOOKUP($A211,'8 Oct - LIVE LDS Data'!$A$3:$AAD$1504,54,FALSE))</f>
        <v/>
      </c>
      <c r="Q211" s="7562" t="str">
        <f>IF(VLOOKUP($A211,'8 Oct - LIVE LDS Data'!$A$3:$AAD$1504,55,FALSE)=0/1/1900,"",VLOOKUP($A211,'8 Oct - LIVE LDS Data'!$A$3:$AAD$1504,55,FALSE))</f>
        <v/>
      </c>
      <c r="R211" s="7562" t="str">
        <f>IF(VLOOKUP($A211,'8 Oct - LIVE LDS Data'!$A$3:$AAD$1504,60,FALSE)=0/1/1900,"",VLOOKUP($A211,'8 Oct - LIVE LDS Data'!$A$3:$AAD$1504,60,FALSE))</f>
        <v/>
      </c>
      <c r="S211" s="7562">
        <f>IF(VLOOKUP($A211,'8 Oct - LIVE LDS Data'!$A$3:$AAD$1504,61,FALSE)=0/1/1900,"",VLOOKUP($A211,'8 Oct - LIVE LDS Data'!$A$3:$AAD$1504,61,FALSE))</f>
        <v>44417</v>
      </c>
      <c r="T211" s="7562">
        <f>IF(VLOOKUP($A211,'8 Oct - LIVE LDS Data'!$A$3:$AAD$1504,63,FALSE)=0/1/1900,"",VLOOKUP($A211,'8 Oct - LIVE LDS Data'!$A$3:$AAD$1504,63,FALSE))</f>
        <v>44562</v>
      </c>
      <c r="U211" s="7562">
        <f>IF(VLOOKUP($A211,'8 Oct - LIVE LDS Data'!$A$3:$AAD$1504,64,FALSE)=0/1/1900,"",VLOOKUP($A211,'8 Oct - LIVE LDS Data'!$A$3:$AAD$1504,64,FALSE))</f>
        <v>44606</v>
      </c>
      <c r="V211" s="7562" t="s">
        <v>3757</v>
      </c>
      <c r="W211" s="7562" t="s">
        <v>3757</v>
      </c>
      <c r="X211" s="7564"/>
      <c r="Y211" s="7562"/>
      <c r="Z211" s="7562"/>
      <c r="AA211" s="7562"/>
      <c r="AB211" s="7562"/>
      <c r="AC211" s="7562"/>
      <c r="AD211" s="7562" t="s">
        <v>8102</v>
      </c>
      <c r="AE211" s="7562"/>
      <c r="AF211" s="7562"/>
      <c r="AG211" s="7565" t="str">
        <f>IF(VLOOKUP($A211,'8 Oct - LIVE LDS Data'!$A$3:$AAD$1504,72,FALSE)=0/1/1900,"",VLOOKUP($A211,'8 Oct - LIVE LDS Data'!$A$3:$AAD$1504,72,FALSE))</f>
        <v/>
      </c>
      <c r="AH211" s="7565" t="str">
        <f>IF(VLOOKUP($A211,'8 Oct - LIVE LDS Data'!$A$3:$AAD$1504,73,FALSE)=0/1/1900,"",VLOOKUP($A211,'8 Oct - LIVE LDS Data'!$A$3:$AAD$1504,73,FALSE))</f>
        <v/>
      </c>
      <c r="AI211" s="7565" t="str">
        <f>IF(VLOOKUP($A211,'8 Oct - LIVE LDS Data'!$A$3:$AAD$1504,75,FALSE)=0/1/1900,"",VLOOKUP($A211,'8 Oct - LIVE LDS Data'!$A$3:$AAD$1504,75,FALSE))</f>
        <v/>
      </c>
      <c r="AJ211" s="7565">
        <f>IF(VLOOKUP($A211,'8 Oct - LIVE LDS Data'!$A$3:$AAD$1504,76,FALSE)=0/1/1900,"",VLOOKUP($A211,'8 Oct - LIVE LDS Data'!$A$3:$AAD$1504,76,FALSE))</f>
        <v>44440</v>
      </c>
    </row>
    <row r="212" spans="1:36" s="610" customFormat="1" ht="40" customHeight="1" x14ac:dyDescent="0.2">
      <c r="A212" s="2855" t="s">
        <v>2861</v>
      </c>
      <c r="B212" s="2855"/>
      <c r="C212" s="2855" t="s">
        <v>2862</v>
      </c>
      <c r="D212" s="7558" t="str">
        <f>IF(VLOOKUP($A212,'8 Oct - LIVE LDS Data'!$A$3:$AAD$1504,4,FALSE)=0/1/1900,"",VLOOKUP($A212,'8 Oct - LIVE LDS Data'!$A$3:$AAD$1504,4,FALSE))</f>
        <v>New Rochford Local Plan</v>
      </c>
      <c r="E212" s="7559" t="str">
        <f>IF(VLOOKUP($A212,'8 Oct - LIVE LDS Data'!$A$3:$AAD$1504,8,FALSE)=0/1/1900,"",VLOOKUP($A212,'8 Oct - LIVE LDS Data'!$A$3:$AAD$1504,8,FALSE))</f>
        <v>N</v>
      </c>
      <c r="F212" s="7559" t="str">
        <f>IF(VLOOKUP($A212,'8 Oct - LIVE LDS Data'!$A$3:$AAD$1504,9,FALSE)=0/1/1900,"",VLOOKUP($A212,'8 Oct - LIVE LDS Data'!$A$3:$AAD$1504,9,FALSE))</f>
        <v>N</v>
      </c>
      <c r="G212" s="7560">
        <f>IF(VLOOKUP($A212,'8 Oct - LIVE LDS Data'!$A$3:$AAD$1504,10,FALSE)=0/1/1900,"",VLOOKUP($A212,'8 Oct - LIVE LDS Data'!$A$3:$AAD$1504,10,FALSE))</f>
        <v>40890</v>
      </c>
      <c r="H212" s="7314" t="str">
        <f>IF(VLOOKUP($A212,'8 Oct - LIVE LDS Data'!$A$3:$AAD$1504,79,FALSE)=0/1/1900,"",VLOOKUP($A212,'8 Oct - LIVE LDS Data'!$A$3:$AAD$1504,79,FALSE))</f>
        <v>Reg 18 ongoing</v>
      </c>
      <c r="I212" s="7561">
        <f>IF(VLOOKUP($A212,'8 Oct - LIVE LDS Data'!$A$3:$AAD$1504,30,FALSE)=0/1/1900,"",VLOOKUP($A212,'8 Oct - LIVE LDS Data'!$A$3:$AAD$1504,30,FALSE))</f>
        <v>45901</v>
      </c>
      <c r="J212" s="7562">
        <f>IF(VLOOKUP($A212,'8 Oct - LIVE LDS Data'!$A$3:$AAD$1504,33,FALSE)=0/1/1900,"",VLOOKUP($A212,'8 Oct - LIVE LDS Data'!$A$3:$AAD$1504,33,FALSE))</f>
        <v>43070</v>
      </c>
      <c r="K212" s="7562">
        <f>IF(VLOOKUP($A212,'8 Oct - LIVE LDS Data'!$A$3:$AAD$1504,34,FALSE)=0/1/1900,"",VLOOKUP($A212,'8 Oct - LIVE LDS Data'!$A$3:$AAD$1504,34,FALSE))</f>
        <v>43082</v>
      </c>
      <c r="L212" s="7562">
        <f>IF(VLOOKUP($A212,'8 Oct - LIVE LDS Data'!$A$3:$AAD$1504,40,FALSE)=0/1/1900,"",VLOOKUP($A212,'8 Oct - LIVE LDS Data'!$A$3:$AAD$1504,40,FALSE))</f>
        <v>44405</v>
      </c>
      <c r="M212" s="7562">
        <f>IF(VLOOKUP($A212,'8 Oct - LIVE LDS Data'!$A$3:$AAD$1504,41,FALSE)=0/1/1900,"",VLOOKUP($A212,'8 Oct - LIVE LDS Data'!$A$3:$AAD$1504,41,FALSE))</f>
        <v>44405</v>
      </c>
      <c r="N212" s="7562">
        <f>IF(VLOOKUP($A212,'8 Oct - LIVE LDS Data'!$A$3:$AAD$1504,47,FALSE)=0/1/1900,"",VLOOKUP($A212,'8 Oct - LIVE LDS Data'!$A$3:$AAD$1504,47,FALSE))</f>
        <v>46113</v>
      </c>
      <c r="O212" s="7562" t="str">
        <f>IF(VLOOKUP($A212,'8 Oct - LIVE LDS Data'!$A$3:$AAD$1504,48,FALSE)=0/1/1900,"",VLOOKUP($A212,'8 Oct - LIVE LDS Data'!$A$3:$AAD$1504,48,FALSE))</f>
        <v/>
      </c>
      <c r="P212" s="7562" t="str">
        <f>IF(VLOOKUP($A212,'8 Oct - LIVE LDS Data'!$A$3:$AAD$1504,54,FALSE)=0/1/1900,"",VLOOKUP($A212,'8 Oct - LIVE LDS Data'!$A$3:$AAD$1504,54,FALSE))</f>
        <v/>
      </c>
      <c r="Q212" s="7562" t="str">
        <f>IF(VLOOKUP($A212,'8 Oct - LIVE LDS Data'!$A$3:$AAD$1504,55,FALSE)=0/1/1900,"",VLOOKUP($A212,'8 Oct - LIVE LDS Data'!$A$3:$AAD$1504,55,FALSE))</f>
        <v/>
      </c>
      <c r="R212" s="7562">
        <f>IF(VLOOKUP($A212,'8 Oct - LIVE LDS Data'!$A$3:$AAD$1504,60,FALSE)=0/1/1900,"",VLOOKUP($A212,'8 Oct - LIVE LDS Data'!$A$3:$AAD$1504,60,FALSE))</f>
        <v>46296</v>
      </c>
      <c r="S212" s="7562" t="str">
        <f>IF(VLOOKUP($A212,'8 Oct - LIVE LDS Data'!$A$3:$AAD$1504,61,FALSE)=0/1/1900,"",VLOOKUP($A212,'8 Oct - LIVE LDS Data'!$A$3:$AAD$1504,61,FALSE))</f>
        <v/>
      </c>
      <c r="T212" s="7562">
        <f>IF(VLOOKUP($A212,'8 Oct - LIVE LDS Data'!$A$3:$AAD$1504,63,FALSE)=0/1/1900,"",VLOOKUP($A212,'8 Oct - LIVE LDS Data'!$A$3:$AAD$1504,63,FALSE))</f>
        <v>46388</v>
      </c>
      <c r="U212" s="7562" t="str">
        <f>IF(VLOOKUP($A212,'8 Oct - LIVE LDS Data'!$A$3:$AAD$1504,64,FALSE)=0/1/1900,"",VLOOKUP($A212,'8 Oct - LIVE LDS Data'!$A$3:$AAD$1504,64,FALSE))</f>
        <v/>
      </c>
      <c r="V212" s="7562" t="s">
        <v>3757</v>
      </c>
      <c r="W212" s="7562" t="s">
        <v>8106</v>
      </c>
      <c r="X212" s="7564"/>
      <c r="Y212" s="7562"/>
      <c r="Z212" s="7562"/>
      <c r="AA212" s="7562"/>
      <c r="AB212" s="7562"/>
      <c r="AC212" s="7562"/>
      <c r="AD212" s="7562"/>
      <c r="AE212" s="7562"/>
      <c r="AF212" s="7562"/>
      <c r="AG212" s="7565">
        <f>IF(VLOOKUP($A212,'8 Oct - LIVE LDS Data'!$A$3:$AAD$1504,72,FALSE)=0/1/1900,"",VLOOKUP($A212,'8 Oct - LIVE LDS Data'!$A$3:$AAD$1504,72,FALSE))</f>
        <v>45790</v>
      </c>
      <c r="AH212" s="7565">
        <f>IF(VLOOKUP($A212,'8 Oct - LIVE LDS Data'!$A$3:$AAD$1504,73,FALSE)=0/1/1900,"",VLOOKUP($A212,'8 Oct - LIVE LDS Data'!$A$3:$AAD$1504,73,FALSE))</f>
        <v>45932</v>
      </c>
      <c r="AI212" s="7565">
        <f>IF(VLOOKUP($A212,'8 Oct - LIVE LDS Data'!$A$3:$AAD$1504,75,FALSE)=0/1/1900,"",VLOOKUP($A212,'8 Oct - LIVE LDS Data'!$A$3:$AAD$1504,75,FALSE))</f>
        <v>45790</v>
      </c>
      <c r="AJ212" s="7565">
        <f>IF(VLOOKUP($A212,'8 Oct - LIVE LDS Data'!$A$3:$AAD$1504,76,FALSE)=0/1/1900,"",VLOOKUP($A212,'8 Oct - LIVE LDS Data'!$A$3:$AAD$1504,76,FALSE))</f>
        <v>45932</v>
      </c>
    </row>
    <row r="213" spans="1:36" s="610" customFormat="1" ht="40" customHeight="1" x14ac:dyDescent="0.2">
      <c r="A213" s="7569" t="s">
        <v>2875</v>
      </c>
      <c r="B213" s="7569"/>
      <c r="C213" s="7569" t="s">
        <v>2876</v>
      </c>
      <c r="D213" s="7558" t="str">
        <f>IF(VLOOKUP($A213,'8 Oct - LIVE LDS Data'!$A$3:$AAD$1504,4,FALSE)=0/1/1900,"",VLOOKUP($A213,'8 Oct - LIVE LDS Data'!$A$3:$AAD$1504,4,FALSE))</f>
        <v>Rossendale Local Plan</v>
      </c>
      <c r="E213" s="7559" t="str">
        <f>IF(VLOOKUP($A213,'8 Oct - LIVE LDS Data'!$A$3:$AAD$1504,8,FALSE)=0/1/1900,"",VLOOKUP($A213,'8 Oct - LIVE LDS Data'!$A$3:$AAD$1504,8,FALSE))</f>
        <v>N</v>
      </c>
      <c r="F213" s="7559" t="str">
        <f>IF(VLOOKUP($A213,'8 Oct - LIVE LDS Data'!$A$3:$AAD$1504,9,FALSE)=0/1/1900,"",VLOOKUP($A213,'8 Oct - LIVE LDS Data'!$A$3:$AAD$1504,9,FALSE))</f>
        <v>N</v>
      </c>
      <c r="G213" s="7560">
        <f>IF(VLOOKUP($A213,'8 Oct - LIVE LDS Data'!$A$3:$AAD$1504,10,FALSE)=0/1/1900,"",VLOOKUP($A213,'8 Oct - LIVE LDS Data'!$A$3:$AAD$1504,10,FALSE))</f>
        <v>44545</v>
      </c>
      <c r="H213" s="7314" t="str">
        <f>IF(VLOOKUP($A213,'8 Oct - LIVE LDS Data'!$A$3:$AAD$1504,79,FALSE)=0/1/1900,"",VLOOKUP($A213,'8 Oct - LIVE LDS Data'!$A$3:$AAD$1504,79,FALSE))</f>
        <v>new plan to be prepared under new system</v>
      </c>
      <c r="I213" s="7561">
        <f>IF(VLOOKUP($A213,'8 Oct - LIVE LDS Data'!$A$3:$AAD$1504,30,FALSE)=0/1/1900,"",VLOOKUP($A213,'8 Oct - LIVE LDS Data'!$A$3:$AAD$1504,30,FALSE))</f>
        <v>43800</v>
      </c>
      <c r="J213" s="7562">
        <f>IF(VLOOKUP($A213,'8 Oct - LIVE LDS Data'!$A$3:$AAD$1504,33,FALSE)=0/1/1900,"",VLOOKUP($A213,'8 Oct - LIVE LDS Data'!$A$3:$AAD$1504,33,FALSE))</f>
        <v>45658</v>
      </c>
      <c r="K213" s="7562" t="str">
        <f>IF(VLOOKUP($A213,'8 Oct - LIVE LDS Data'!$A$3:$AAD$1504,34,FALSE)=0/1/1900,"",VLOOKUP($A213,'8 Oct - LIVE LDS Data'!$A$3:$AAD$1504,34,FALSE))</f>
        <v/>
      </c>
      <c r="L213" s="7562" t="str">
        <f>IF(VLOOKUP($A213,'8 Oct - LIVE LDS Data'!$A$3:$AAD$1504,40,FALSE)=0/1/1900,"",VLOOKUP($A213,'8 Oct - LIVE LDS Data'!$A$3:$AAD$1504,40,FALSE))</f>
        <v/>
      </c>
      <c r="M213" s="7562" t="str">
        <f>IF(VLOOKUP($A213,'8 Oct - LIVE LDS Data'!$A$3:$AAD$1504,41,FALSE)=0/1/1900,"",VLOOKUP($A213,'8 Oct - LIVE LDS Data'!$A$3:$AAD$1504,41,FALSE))</f>
        <v/>
      </c>
      <c r="N213" s="7562" t="str">
        <f>IF(VLOOKUP($A213,'8 Oct - LIVE LDS Data'!$A$3:$AAD$1504,47,FALSE)=0/1/1900,"",VLOOKUP($A213,'8 Oct - LIVE LDS Data'!$A$3:$AAD$1504,47,FALSE))</f>
        <v/>
      </c>
      <c r="O213" s="7562" t="str">
        <f>IF(VLOOKUP($A213,'8 Oct - LIVE LDS Data'!$A$3:$AAD$1504,48,FALSE)=0/1/1900,"",VLOOKUP($A213,'8 Oct - LIVE LDS Data'!$A$3:$AAD$1504,48,FALSE))</f>
        <v/>
      </c>
      <c r="P213" s="7562" t="str">
        <f>IF(VLOOKUP($A213,'8 Oct - LIVE LDS Data'!$A$3:$AAD$1504,54,FALSE)=0/1/1900,"",VLOOKUP($A213,'8 Oct - LIVE LDS Data'!$A$3:$AAD$1504,54,FALSE))</f>
        <v/>
      </c>
      <c r="Q213" s="7562" t="str">
        <f>IF(VLOOKUP($A213,'8 Oct - LIVE LDS Data'!$A$3:$AAD$1504,55,FALSE)=0/1/1900,"",VLOOKUP($A213,'8 Oct - LIVE LDS Data'!$A$3:$AAD$1504,55,FALSE))</f>
        <v/>
      </c>
      <c r="R213" s="7562">
        <f>IF(VLOOKUP($A213,'8 Oct - LIVE LDS Data'!$A$3:$AAD$1504,60,FALSE)=0/1/1900,"",VLOOKUP($A213,'8 Oct - LIVE LDS Data'!$A$3:$AAD$1504,60,FALSE))</f>
        <v>46388</v>
      </c>
      <c r="S213" s="7562"/>
      <c r="T213" s="7562">
        <f>IF(VLOOKUP($A213,'8 Oct - LIVE LDS Data'!$A$3:$AAD$1504,63,FALSE)=0/1/1900,"",VLOOKUP($A213,'8 Oct - LIVE LDS Data'!$A$3:$AAD$1504,63,FALSE))</f>
        <v>46692</v>
      </c>
      <c r="U213" s="7562" t="str">
        <f>IF(VLOOKUP($A213,'8 Oct - LIVE LDS Data'!$A$3:$AAD$1504,64,FALSE)=0/1/1900,"",VLOOKUP($A213,'8 Oct - LIVE LDS Data'!$A$3:$AAD$1504,64,FALSE))</f>
        <v/>
      </c>
      <c r="V213" s="7562" t="s">
        <v>90</v>
      </c>
      <c r="W213" s="7562" t="s">
        <v>226</v>
      </c>
      <c r="X213" s="7564"/>
      <c r="Y213" s="7562"/>
      <c r="Z213" s="7562"/>
      <c r="AA213" s="7562"/>
      <c r="AB213" s="7562"/>
      <c r="AC213" s="7562"/>
      <c r="AD213" s="7562"/>
      <c r="AE213" s="7562"/>
      <c r="AF213" s="7562"/>
      <c r="AG213" s="7565">
        <f>IF(VLOOKUP($A213,'8 Oct - LIVE LDS Data'!$A$3:$AAD$1504,72,FALSE)=0/1/1900,"",VLOOKUP($A213,'8 Oct - LIVE LDS Data'!$A$3:$AAD$1504,72,FALSE))</f>
        <v>45938</v>
      </c>
      <c r="AH213" s="7565" t="str">
        <f>IF(VLOOKUP($A213,'8 Oct - LIVE LDS Data'!$A$3:$AAD$1504,73,FALSE)=0/1/1900,"",VLOOKUP($A213,'8 Oct - LIVE LDS Data'!$A$3:$AAD$1504,73,FALSE))</f>
        <v/>
      </c>
      <c r="AI213" s="7565" t="str">
        <f>IF(VLOOKUP($A213,'8 Oct - LIVE LDS Data'!$A$3:$AAD$1504,75,FALSE)=0/1/1900,"",VLOOKUP($A213,'8 Oct - LIVE LDS Data'!$A$3:$AAD$1504,75,FALSE))</f>
        <v/>
      </c>
      <c r="AJ213" s="7565">
        <f>IF(VLOOKUP($A213,'8 Oct - LIVE LDS Data'!$A$3:$AAD$1504,76,FALSE)=0/1/1900,"",VLOOKUP($A213,'8 Oct - LIVE LDS Data'!$A$3:$AAD$1504,76,FALSE))</f>
        <v>45790</v>
      </c>
    </row>
    <row r="214" spans="1:36" s="610" customFormat="1" ht="40" customHeight="1" x14ac:dyDescent="0.2">
      <c r="A214" s="2855" t="s">
        <v>2883</v>
      </c>
      <c r="B214" s="2855"/>
      <c r="C214" s="2856" t="s">
        <v>2884</v>
      </c>
      <c r="D214" s="7558" t="str">
        <f>IF(VLOOKUP($A214,'8 Oct - LIVE LDS Data'!$A$3:$AAD$1504,4,FALSE)=0/1/1900,"",VLOOKUP($A214,'8 Oct - LIVE LDS Data'!$A$3:$AAD$1504,4,FALSE))</f>
        <v>Rother District Local Plan 2020 - 2040</v>
      </c>
      <c r="E214" s="7559" t="str">
        <f>IF(VLOOKUP($A214,'8 Oct - LIVE LDS Data'!$A$3:$AAD$1504,8,FALSE)=0/1/1900,"",VLOOKUP($A214,'8 Oct - LIVE LDS Data'!$A$3:$AAD$1504,8,FALSE))</f>
        <v>N</v>
      </c>
      <c r="F214" s="7559" t="str">
        <f>IF(VLOOKUP($A214,'8 Oct - LIVE LDS Data'!$A$3:$AAD$1504,9,FALSE)=0/1/1900,"",VLOOKUP($A214,'8 Oct - LIVE LDS Data'!$A$3:$AAD$1504,9,FALSE))</f>
        <v>N</v>
      </c>
      <c r="G214" s="7560">
        <f>IF(VLOOKUP($A214,'8 Oct - LIVE LDS Data'!$A$3:$AAD$1504,10,FALSE)=0/1/1900,"",VLOOKUP($A214,'8 Oct - LIVE LDS Data'!$A$3:$AAD$1504,10,FALSE))</f>
        <v>41911</v>
      </c>
      <c r="H214" s="7314" t="str">
        <f>IF(VLOOKUP($A214,'8 Oct - LIVE LDS Data'!$A$3:$AAD$1504,79,FALSE)=0/1/1900,"",VLOOKUP($A214,'8 Oct - LIVE LDS Data'!$A$3:$AAD$1504,79,FALSE))</f>
        <v>Reg 18 completed</v>
      </c>
      <c r="I214" s="7561">
        <f>IF(VLOOKUP($A214,'8 Oct - LIVE LDS Data'!$A$3:$AAD$1504,30,FALSE)=0/1/1900,"",VLOOKUP($A214,'8 Oct - LIVE LDS Data'!$A$3:$AAD$1504,30,FALSE))</f>
        <v>45717</v>
      </c>
      <c r="J214" s="7562">
        <f>IF(VLOOKUP($A214,'8 Oct - LIVE LDS Data'!$A$3:$AAD$1504,33,FALSE)=0/1/1900,"",VLOOKUP($A214,'8 Oct - LIVE LDS Data'!$A$3:$AAD$1504,33,FALSE))</f>
        <v>45413</v>
      </c>
      <c r="K214" s="7562">
        <f>IF(VLOOKUP($A214,'8 Oct - LIVE LDS Data'!$A$3:$AAD$1504,34,FALSE)=0/1/1900,"",VLOOKUP($A214,'8 Oct - LIVE LDS Data'!$A$3:$AAD$1504,34,FALSE))</f>
        <v>45412</v>
      </c>
      <c r="L214" s="7562">
        <f>IF(VLOOKUP($A214,'8 Oct - LIVE LDS Data'!$A$3:$AAD$1504,40,FALSE)=0/1/1900,"",VLOOKUP($A214,'8 Oct - LIVE LDS Data'!$A$3:$AAD$1504,40,FALSE))</f>
        <v>46054</v>
      </c>
      <c r="M214" s="7562" t="str">
        <f>IF(VLOOKUP($A214,'8 Oct - LIVE LDS Data'!$A$3:$AAD$1504,41,FALSE)=0/1/1900,"",VLOOKUP($A214,'8 Oct - LIVE LDS Data'!$A$3:$AAD$1504,41,FALSE))</f>
        <v/>
      </c>
      <c r="N214" s="7562" t="str">
        <f>IF(VLOOKUP($A214,'8 Oct - LIVE LDS Data'!$A$3:$AAD$1504,47,FALSE)=0/1/1900,"",VLOOKUP($A214,'8 Oct - LIVE LDS Data'!$A$3:$AAD$1504,47,FALSE))</f>
        <v/>
      </c>
      <c r="O214" s="7562" t="str">
        <f>IF(VLOOKUP($A214,'8 Oct - LIVE LDS Data'!$A$3:$AAD$1504,48,FALSE)=0/1/1900,"",VLOOKUP($A214,'8 Oct - LIVE LDS Data'!$A$3:$AAD$1504,48,FALSE))</f>
        <v/>
      </c>
      <c r="P214" s="7562" t="str">
        <f>IF(VLOOKUP($A214,'8 Oct - LIVE LDS Data'!$A$3:$AAD$1504,54,FALSE)=0/1/1900,"",VLOOKUP($A214,'8 Oct - LIVE LDS Data'!$A$3:$AAD$1504,54,FALSE))</f>
        <v/>
      </c>
      <c r="Q214" s="7562" t="str">
        <f>IF(VLOOKUP($A214,'8 Oct - LIVE LDS Data'!$A$3:$AAD$1504,55,FALSE)=0/1/1900,"",VLOOKUP($A214,'8 Oct - LIVE LDS Data'!$A$3:$AAD$1504,55,FALSE))</f>
        <v/>
      </c>
      <c r="R214" s="7562">
        <f>IF(VLOOKUP($A214,'8 Oct - LIVE LDS Data'!$A$3:$AAD$1504,60,FALSE)=0/1/1900,"",VLOOKUP($A214,'8 Oct - LIVE LDS Data'!$A$3:$AAD$1504,60,FALSE))</f>
        <v>46235</v>
      </c>
      <c r="S214" s="7562" t="str">
        <f>IF(VLOOKUP($A214,'8 Oct - LIVE LDS Data'!$A$3:$AAD$1504,61,FALSE)=0/1/1900,"",VLOOKUP($A214,'8 Oct - LIVE LDS Data'!$A$3:$AAD$1504,61,FALSE))</f>
        <v/>
      </c>
      <c r="T214" s="7562">
        <f>IF(VLOOKUP($A214,'8 Oct - LIVE LDS Data'!$A$3:$AAD$1504,63,FALSE)=0/1/1900,"",VLOOKUP($A214,'8 Oct - LIVE LDS Data'!$A$3:$AAD$1504,63,FALSE))</f>
        <v>46327</v>
      </c>
      <c r="U214" s="7562" t="str">
        <f>IF(VLOOKUP($A214,'8 Oct - LIVE LDS Data'!$A$3:$AAD$1504,64,FALSE)=0/1/1900,"",VLOOKUP($A214,'8 Oct - LIVE LDS Data'!$A$3:$AAD$1504,64,FALSE))</f>
        <v/>
      </c>
      <c r="V214" s="7562" t="s">
        <v>3757</v>
      </c>
      <c r="W214" s="7562" t="s">
        <v>90</v>
      </c>
      <c r="X214" s="7564"/>
      <c r="Y214" s="7562"/>
      <c r="Z214" s="7562"/>
      <c r="AA214" s="7562"/>
      <c r="AB214" s="7562"/>
      <c r="AC214" s="7562"/>
      <c r="AD214" s="7562"/>
      <c r="AE214" s="7562"/>
      <c r="AF214" s="7562"/>
      <c r="AG214" s="7565">
        <f>IF(VLOOKUP($A214,'8 Oct - LIVE LDS Data'!$A$3:$AAD$1504,72,FALSE)=0/1/1900,"",VLOOKUP($A214,'8 Oct - LIVE LDS Data'!$A$3:$AAD$1504,72,FALSE))</f>
        <v>45664</v>
      </c>
      <c r="AH214" s="7565">
        <f>IF(VLOOKUP($A214,'8 Oct - LIVE LDS Data'!$A$3:$AAD$1504,73,FALSE)=0/1/1900,"",VLOOKUP($A214,'8 Oct - LIVE LDS Data'!$A$3:$AAD$1504,73,FALSE))</f>
        <v>45392</v>
      </c>
      <c r="AI214" s="7565">
        <f>IF(VLOOKUP($A214,'8 Oct - LIVE LDS Data'!$A$3:$AAD$1504,75,FALSE)=0/1/1900,"",VLOOKUP($A214,'8 Oct - LIVE LDS Data'!$A$3:$AAD$1504,75,FALSE))</f>
        <v>45419</v>
      </c>
      <c r="AJ214" s="7565">
        <f>IF(VLOOKUP($A214,'8 Oct - LIVE LDS Data'!$A$3:$AAD$1504,76,FALSE)=0/1/1900,"",VLOOKUP($A214,'8 Oct - LIVE LDS Data'!$A$3:$AAD$1504,76,FALSE))</f>
        <v>45687</v>
      </c>
    </row>
    <row r="215" spans="1:36" s="610" customFormat="1" ht="40" customHeight="1" x14ac:dyDescent="0.2">
      <c r="A215" s="2855" t="s">
        <v>2897</v>
      </c>
      <c r="B215" s="2855"/>
      <c r="C215" s="2855" t="s">
        <v>2898</v>
      </c>
      <c r="D215" s="7558" t="str">
        <f>IF(VLOOKUP($A215,'8 Oct - LIVE LDS Data'!$A$3:$AAD$1504,4,FALSE)=0/1/1900,"",VLOOKUP($A215,'8 Oct - LIVE LDS Data'!$A$3:$AAD$1504,4,FALSE))</f>
        <v xml:space="preserve">Rotherham Local Plan </v>
      </c>
      <c r="E215" s="7559" t="str">
        <f>IF(VLOOKUP($A215,'8 Oct - LIVE LDS Data'!$A$3:$AAD$1504,8,FALSE)=0/1/1900,"",VLOOKUP($A215,'8 Oct - LIVE LDS Data'!$A$3:$AAD$1504,8,FALSE))</f>
        <v>N</v>
      </c>
      <c r="F215" s="7559" t="str">
        <f>IF(VLOOKUP($A215,'8 Oct - LIVE LDS Data'!$A$3:$AAD$1504,9,FALSE)=0/1/1900,"",VLOOKUP($A215,'8 Oct - LIVE LDS Data'!$A$3:$AAD$1504,9,FALSE))</f>
        <v>N</v>
      </c>
      <c r="G215" s="7560">
        <f>IF(VLOOKUP($A215,'8 Oct - LIVE LDS Data'!$A$3:$AAD$1504,10,FALSE)=0/1/1900,"",VLOOKUP($A215,'8 Oct - LIVE LDS Data'!$A$3:$AAD$1504,10,FALSE))</f>
        <v>41892</v>
      </c>
      <c r="H215" s="7314" t="str">
        <f>IF(VLOOKUP($A215,'8 Oct - LIVE LDS Data'!$A$3:$AAD$1504,79,FALSE)=0/1/1900,"",VLOOKUP($A215,'8 Oct - LIVE LDS Data'!$A$3:$AAD$1504,79,FALSE))</f>
        <v>new plan to be prepared under new system</v>
      </c>
      <c r="I215" s="7561" t="str">
        <f>IF(VLOOKUP($A215,'8 Oct - LIVE LDS Data'!$A$3:$AAD$1504,30,FALSE)=0/1/1900,"",VLOOKUP($A215,'8 Oct - LIVE LDS Data'!$A$3:$AAD$1504,30,FALSE))</f>
        <v/>
      </c>
      <c r="J215" s="7562">
        <f>IF(VLOOKUP($A215,'8 Oct - LIVE LDS Data'!$A$3:$AAD$1504,33,FALSE)=0/1/1900,"",VLOOKUP($A215,'8 Oct - LIVE LDS Data'!$A$3:$AAD$1504,33,FALSE))</f>
        <v>46388</v>
      </c>
      <c r="K215" s="7562" t="str">
        <f>IF(VLOOKUP($A215,'8 Oct - LIVE LDS Data'!$A$3:$AAD$1504,34,FALSE)=0/1/1900,"",VLOOKUP($A215,'8 Oct - LIVE LDS Data'!$A$3:$AAD$1504,34,FALSE))</f>
        <v/>
      </c>
      <c r="L215" s="7562" t="str">
        <f>IF(VLOOKUP($A215,'8 Oct - LIVE LDS Data'!$A$3:$AAD$1504,40,FALSE)=0/1/1900,"",VLOOKUP($A215,'8 Oct - LIVE LDS Data'!$A$3:$AAD$1504,40,FALSE))</f>
        <v/>
      </c>
      <c r="M215" s="7562" t="str">
        <f>IF(VLOOKUP($A215,'8 Oct - LIVE LDS Data'!$A$3:$AAD$1504,41,FALSE)=0/1/1900,"",VLOOKUP($A215,'8 Oct - LIVE LDS Data'!$A$3:$AAD$1504,41,FALSE))</f>
        <v/>
      </c>
      <c r="N215" s="7562" t="str">
        <f>IF(VLOOKUP($A215,'8 Oct - LIVE LDS Data'!$A$3:$AAD$1504,47,FALSE)=0/1/1900,"",VLOOKUP($A215,'8 Oct - LIVE LDS Data'!$A$3:$AAD$1504,47,FALSE))</f>
        <v/>
      </c>
      <c r="O215" s="7562" t="str">
        <f>IF(VLOOKUP($A215,'8 Oct - LIVE LDS Data'!$A$3:$AAD$1504,48,FALSE)=0/1/1900,"",VLOOKUP($A215,'8 Oct - LIVE LDS Data'!$A$3:$AAD$1504,48,FALSE))</f>
        <v/>
      </c>
      <c r="P215" s="7562" t="str">
        <f>IF(VLOOKUP($A215,'8 Oct - LIVE LDS Data'!$A$3:$AAD$1504,54,FALSE)=0/1/1900,"",VLOOKUP($A215,'8 Oct - LIVE LDS Data'!$A$3:$AAD$1504,54,FALSE))</f>
        <v/>
      </c>
      <c r="Q215" s="7562" t="str">
        <f>IF(VLOOKUP($A215,'8 Oct - LIVE LDS Data'!$A$3:$AAD$1504,55,FALSE)=0/1/1900,"",VLOOKUP($A215,'8 Oct - LIVE LDS Data'!$A$3:$AAD$1504,55,FALSE))</f>
        <v/>
      </c>
      <c r="R215" s="7562">
        <f>IF(VLOOKUP($A215,'8 Oct - LIVE LDS Data'!$A$3:$AAD$1504,60,FALSE)=0/1/1900,"",VLOOKUP($A215,'8 Oct - LIVE LDS Data'!$A$3:$AAD$1504,60,FALSE))</f>
        <v>46753</v>
      </c>
      <c r="S215" s="7562"/>
      <c r="T215" s="7562">
        <f>IF(VLOOKUP($A215,'8 Oct - LIVE LDS Data'!$A$3:$AAD$1504,63,FALSE)=0/1/1900,"",VLOOKUP($A215,'8 Oct - LIVE LDS Data'!$A$3:$AAD$1504,63,FALSE))</f>
        <v>46753</v>
      </c>
      <c r="U215" s="7562" t="str">
        <f>IF(VLOOKUP($A215,'8 Oct - LIVE LDS Data'!$A$3:$AAD$1504,64,FALSE)=0/1/1900,"",VLOOKUP($A215,'8 Oct - LIVE LDS Data'!$A$3:$AAD$1504,64,FALSE))</f>
        <v/>
      </c>
      <c r="V215" s="7562" t="s">
        <v>3757</v>
      </c>
      <c r="W215" s="7562" t="s">
        <v>90</v>
      </c>
      <c r="X215" s="7564"/>
      <c r="Y215" s="7562"/>
      <c r="Z215" s="7562"/>
      <c r="AA215" s="7562"/>
      <c r="AB215" s="7562"/>
      <c r="AC215" s="7562"/>
      <c r="AD215" s="7562"/>
      <c r="AE215" s="7562"/>
      <c r="AF215" s="7562"/>
      <c r="AG215" s="7565" t="str">
        <f>IF(VLOOKUP($A215,'8 Oct - LIVE LDS Data'!$A$3:$AAD$1504,72,FALSE)=0/1/1900,"",VLOOKUP($A215,'8 Oct - LIVE LDS Data'!$A$3:$AAD$1504,72,FALSE))</f>
        <v/>
      </c>
      <c r="AH215" s="7565" t="str">
        <f>IF(VLOOKUP($A215,'8 Oct - LIVE LDS Data'!$A$3:$AAD$1504,73,FALSE)=0/1/1900,"",VLOOKUP($A215,'8 Oct - LIVE LDS Data'!$A$3:$AAD$1504,73,FALSE))</f>
        <v/>
      </c>
      <c r="AI215" s="7565" t="str">
        <f>IF(VLOOKUP($A215,'8 Oct - LIVE LDS Data'!$A$3:$AAD$1504,75,FALSE)=0/1/1900,"",VLOOKUP($A215,'8 Oct - LIVE LDS Data'!$A$3:$AAD$1504,75,FALSE))</f>
        <v/>
      </c>
      <c r="AJ215" s="7565">
        <f>IF(VLOOKUP($A215,'8 Oct - LIVE LDS Data'!$A$3:$AAD$1504,76,FALSE)=0/1/1900,"",VLOOKUP($A215,'8 Oct - LIVE LDS Data'!$A$3:$AAD$1504,76,FALSE))</f>
        <v>45786</v>
      </c>
    </row>
    <row r="216" spans="1:36" s="610" customFormat="1" ht="40" customHeight="1" x14ac:dyDescent="0.2">
      <c r="A216" s="2855" t="s">
        <v>2904</v>
      </c>
      <c r="B216" s="2855"/>
      <c r="C216" s="2855" t="s">
        <v>2905</v>
      </c>
      <c r="D216" s="7558" t="str">
        <f>IF(VLOOKUP($A216,'8 Oct - LIVE LDS Data'!$A$3:$AAD$1504,4,FALSE)=0/1/1900,"",VLOOKUP($A216,'8 Oct - LIVE LDS Data'!$A$3:$AAD$1504,4,FALSE))</f>
        <v>Rugby Borough Local Plan Review</v>
      </c>
      <c r="E216" s="7559" t="str">
        <f>IF(VLOOKUP($A216,'8 Oct - LIVE LDS Data'!$A$3:$AAD$1504,8,FALSE)=0/1/1900,"",VLOOKUP($A216,'8 Oct - LIVE LDS Data'!$A$3:$AAD$1504,8,FALSE))</f>
        <v>N</v>
      </c>
      <c r="F216" s="7559" t="str">
        <f>IF(VLOOKUP($A216,'8 Oct - LIVE LDS Data'!$A$3:$AAD$1504,9,FALSE)=0/1/1900,"",VLOOKUP($A216,'8 Oct - LIVE LDS Data'!$A$3:$AAD$1504,9,FALSE))</f>
        <v>N</v>
      </c>
      <c r="G216" s="7560">
        <f>IF(VLOOKUP($A216,'8 Oct - LIVE LDS Data'!$A$3:$AAD$1504,10,FALSE)=0/1/1900,"",VLOOKUP($A216,'8 Oct - LIVE LDS Data'!$A$3:$AAD$1504,10,FALSE))</f>
        <v>43620</v>
      </c>
      <c r="H216" s="7314" t="str">
        <f>IF(VLOOKUP($A216,'8 Oct - LIVE LDS Data'!$A$3:$AAD$1504,79,FALSE)=0/1/1900,"",VLOOKUP($A216,'8 Oct - LIVE LDS Data'!$A$3:$AAD$1504,79,FALSE))</f>
        <v>Reg 18 completed</v>
      </c>
      <c r="I216" s="7561">
        <f>IF(VLOOKUP($A216,'8 Oct - LIVE LDS Data'!$A$3:$AAD$1504,30,FALSE)=0/1/1900,"",VLOOKUP($A216,'8 Oct - LIVE LDS Data'!$A$3:$AAD$1504,30,FALSE))</f>
        <v>45566</v>
      </c>
      <c r="J216" s="7562" t="str">
        <f>IF(VLOOKUP($A216,'8 Oct - LIVE LDS Data'!$A$3:$AAD$1504,33,FALSE)=0/1/1900,"",VLOOKUP($A216,'8 Oct - LIVE LDS Data'!$A$3:$AAD$1504,33,FALSE))</f>
        <v>Nov-2023
(was Jun-2023)</v>
      </c>
      <c r="K216" s="7562" t="str">
        <f>IF(VLOOKUP($A216,'8 Oct - LIVE LDS Data'!$A$3:$AAD$1504,34,FALSE)=0/1/1900,"",VLOOKUP($A216,'8 Oct - LIVE LDS Data'!$A$3:$AAD$1504,34,FALSE))</f>
        <v>-</v>
      </c>
      <c r="L216" s="7562">
        <f>IF(VLOOKUP($A216,'8 Oct - LIVE LDS Data'!$A$3:$AAD$1504,40,FALSE)=0/1/1900,"",VLOOKUP($A216,'8 Oct - LIVE LDS Data'!$A$3:$AAD$1504,40,FALSE))</f>
        <v>45717</v>
      </c>
      <c r="M216" s="7562">
        <f>IF(VLOOKUP($A216,'8 Oct - LIVE LDS Data'!$A$3:$AAD$1504,41,FALSE)=0/1/1900,"",VLOOKUP($A216,'8 Oct - LIVE LDS Data'!$A$3:$AAD$1504,41,FALSE))</f>
        <v>45740</v>
      </c>
      <c r="N216" s="7562" t="str">
        <f>IF(VLOOKUP($A216,'8 Oct - LIVE LDS Data'!$A$3:$AAD$1504,47,FALSE)=0/1/1900,"",VLOOKUP($A216,'8 Oct - LIVE LDS Data'!$A$3:$AAD$1504,47,FALSE))</f>
        <v/>
      </c>
      <c r="O216" s="7562" t="str">
        <f>IF(VLOOKUP($A216,'8 Oct - LIVE LDS Data'!$A$3:$AAD$1504,48,FALSE)=0/1/1900,"",VLOOKUP($A216,'8 Oct - LIVE LDS Data'!$A$3:$AAD$1504,48,FALSE))</f>
        <v/>
      </c>
      <c r="P216" s="7562" t="str">
        <f>IF(VLOOKUP($A216,'8 Oct - LIVE LDS Data'!$A$3:$AAD$1504,54,FALSE)=0/1/1900,"",VLOOKUP($A216,'8 Oct - LIVE LDS Data'!$A$3:$AAD$1504,54,FALSE))</f>
        <v/>
      </c>
      <c r="Q216" s="7562" t="str">
        <f>IF(VLOOKUP($A216,'8 Oct - LIVE LDS Data'!$A$3:$AAD$1504,55,FALSE)=0/1/1900,"",VLOOKUP($A216,'8 Oct - LIVE LDS Data'!$A$3:$AAD$1504,55,FALSE))</f>
        <v/>
      </c>
      <c r="R216" s="7562">
        <f>IF(VLOOKUP($A216,'8 Oct - LIVE LDS Data'!$A$3:$AAD$1504,60,FALSE)=0/1/1900,"",VLOOKUP($A216,'8 Oct - LIVE LDS Data'!$A$3:$AAD$1504,60,FALSE))</f>
        <v>46023</v>
      </c>
      <c r="S216" s="7562" t="str">
        <f>IF(VLOOKUP($A216,'8 Oct - LIVE LDS Data'!$A$3:$AAD$1504,61,FALSE)=0/1/1900,"",VLOOKUP($A216,'8 Oct - LIVE LDS Data'!$A$3:$AAD$1504,61,FALSE))</f>
        <v/>
      </c>
      <c r="T216" s="7562">
        <f>IF(VLOOKUP($A216,'8 Oct - LIVE LDS Data'!$A$3:$AAD$1504,63,FALSE)=0/1/1900,"",VLOOKUP($A216,'8 Oct - LIVE LDS Data'!$A$3:$AAD$1504,63,FALSE))</f>
        <v>46174</v>
      </c>
      <c r="U216" s="7562" t="str">
        <f>IF(VLOOKUP($A216,'8 Oct - LIVE LDS Data'!$A$3:$AAD$1504,64,FALSE)=0/1/1900,"",VLOOKUP($A216,'8 Oct - LIVE LDS Data'!$A$3:$AAD$1504,64,FALSE))</f>
        <v/>
      </c>
      <c r="V216" s="7562" t="s">
        <v>3757</v>
      </c>
      <c r="W216" s="7562" t="s">
        <v>3757</v>
      </c>
      <c r="X216" s="7564"/>
      <c r="Y216" s="7562"/>
      <c r="Z216" s="7562"/>
      <c r="AA216" s="7562"/>
      <c r="AB216" s="7562"/>
      <c r="AC216" s="7562"/>
      <c r="AD216" s="7562"/>
      <c r="AE216" s="7562"/>
      <c r="AF216" s="7562"/>
      <c r="AG216" s="7565">
        <f>IF(VLOOKUP($A216,'8 Oct - LIVE LDS Data'!$A$3:$AAD$1504,72,FALSE)=0/1/1900,"",VLOOKUP($A216,'8 Oct - LIVE LDS Data'!$A$3:$AAD$1504,72,FALSE))</f>
        <v>45929</v>
      </c>
      <c r="AH216" s="7565">
        <f>IF(VLOOKUP($A216,'8 Oct - LIVE LDS Data'!$A$3:$AAD$1504,73,FALSE)=0/1/1900,"",VLOOKUP($A216,'8 Oct - LIVE LDS Data'!$A$3:$AAD$1504,73,FALSE))</f>
        <v>45589</v>
      </c>
      <c r="AI216" s="7565">
        <f>IF(VLOOKUP($A216,'8 Oct - LIVE LDS Data'!$A$3:$AAD$1504,75,FALSE)=0/1/1900,"",VLOOKUP($A216,'8 Oct - LIVE LDS Data'!$A$3:$AAD$1504,75,FALSE))</f>
        <v>45786</v>
      </c>
      <c r="AJ216" s="7565">
        <f>IF(VLOOKUP($A216,'8 Oct - LIVE LDS Data'!$A$3:$AAD$1504,76,FALSE)=0/1/1900,"",VLOOKUP($A216,'8 Oct - LIVE LDS Data'!$A$3:$AAD$1504,76,FALSE))</f>
        <v>45589</v>
      </c>
    </row>
    <row r="217" spans="1:36" s="610" customFormat="1" ht="40" customHeight="1" x14ac:dyDescent="0.2">
      <c r="A217" s="7566" t="s">
        <v>2914</v>
      </c>
      <c r="B217" s="7566"/>
      <c r="C217" s="7566" t="s">
        <v>2915</v>
      </c>
      <c r="D217" s="7558" t="str">
        <f>IF(VLOOKUP($A217,'8 Oct - LIVE LDS Data'!$A$3:$AAD$1504,4,FALSE)=0/1/1900,"",VLOOKUP($A217,'8 Oct - LIVE LDS Data'!$A$3:$AAD$1504,4,FALSE))</f>
        <v>Runnymede 2030 Local Plan review</v>
      </c>
      <c r="E217" s="7559" t="str">
        <f>IF(VLOOKUP($A217,'8 Oct - LIVE LDS Data'!$A$3:$AAD$1504,8,FALSE)=0/1/1900,"",VLOOKUP($A217,'8 Oct - LIVE LDS Data'!$A$3:$AAD$1504,8,FALSE))</f>
        <v>N</v>
      </c>
      <c r="F217" s="7559" t="str">
        <f>IF(VLOOKUP($A217,'8 Oct - LIVE LDS Data'!$A$3:$AAD$1504,9,FALSE)=0/1/1900,"",VLOOKUP($A217,'8 Oct - LIVE LDS Data'!$A$3:$AAD$1504,9,FALSE))</f>
        <v>N</v>
      </c>
      <c r="G217" s="7560">
        <f>IF(VLOOKUP($A217,'8 Oct - LIVE LDS Data'!$A$3:$AAD$1504,10,FALSE)=0/1/1900,"",VLOOKUP($A217,'8 Oct - LIVE LDS Data'!$A$3:$AAD$1504,10,FALSE))</f>
        <v>44028</v>
      </c>
      <c r="H217" s="7314" t="str">
        <f>IF(VLOOKUP($A217,'8 Oct - LIVE LDS Data'!$A$3:$AAD$1504,79,FALSE)=0/1/1900,"",VLOOKUP($A217,'8 Oct - LIVE LDS Data'!$A$3:$AAD$1504,79,FALSE))</f>
        <v>new plan to be prepared under new system</v>
      </c>
      <c r="I217" s="7561">
        <f>IF(VLOOKUP($A217,'8 Oct - LIVE LDS Data'!$A$3:$AAD$1504,30,FALSE)=0/1/1900,"",VLOOKUP($A217,'8 Oct - LIVE LDS Data'!$A$3:$AAD$1504,30,FALSE))</f>
        <v>45566</v>
      </c>
      <c r="J217" s="7562">
        <f>IF(VLOOKUP($A217,'8 Oct - LIVE LDS Data'!$A$3:$AAD$1504,33,FALSE)=0/1/1900,"",VLOOKUP($A217,'8 Oct - LIVE LDS Data'!$A$3:$AAD$1504,33,FALSE))</f>
        <v>46174</v>
      </c>
      <c r="K217" s="7562" t="str">
        <f>IF(VLOOKUP($A217,'8 Oct - LIVE LDS Data'!$A$3:$AAD$1504,34,FALSE)=0/1/1900,"",VLOOKUP($A217,'8 Oct - LIVE LDS Data'!$A$3:$AAD$1504,34,FALSE))</f>
        <v/>
      </c>
      <c r="L217" s="7562" t="str">
        <f>IF(VLOOKUP($A217,'8 Oct - LIVE LDS Data'!$A$3:$AAD$1504,40,FALSE)=0/1/1900,"",VLOOKUP($A217,'8 Oct - LIVE LDS Data'!$A$3:$AAD$1504,40,FALSE))</f>
        <v/>
      </c>
      <c r="M217" s="7562" t="str">
        <f>IF(VLOOKUP($A217,'8 Oct - LIVE LDS Data'!$A$3:$AAD$1504,41,FALSE)=0/1/1900,"",VLOOKUP($A217,'8 Oct - LIVE LDS Data'!$A$3:$AAD$1504,41,FALSE))</f>
        <v/>
      </c>
      <c r="N217" s="7562" t="str">
        <f>IF(VLOOKUP($A217,'8 Oct - LIVE LDS Data'!$A$3:$AAD$1504,47,FALSE)=0/1/1900,"",VLOOKUP($A217,'8 Oct - LIVE LDS Data'!$A$3:$AAD$1504,47,FALSE))</f>
        <v/>
      </c>
      <c r="O217" s="7562" t="str">
        <f>IF(VLOOKUP($A217,'8 Oct - LIVE LDS Data'!$A$3:$AAD$1504,48,FALSE)=0/1/1900,"",VLOOKUP($A217,'8 Oct - LIVE LDS Data'!$A$3:$AAD$1504,48,FALSE))</f>
        <v/>
      </c>
      <c r="P217" s="7562" t="str">
        <f>IF(VLOOKUP($A217,'8 Oct - LIVE LDS Data'!$A$3:$AAD$1504,54,FALSE)=0/1/1900,"",VLOOKUP($A217,'8 Oct - LIVE LDS Data'!$A$3:$AAD$1504,54,FALSE))</f>
        <v/>
      </c>
      <c r="Q217" s="7562" t="str">
        <f>IF(VLOOKUP($A217,'8 Oct - LIVE LDS Data'!$A$3:$AAD$1504,55,FALSE)=0/1/1900,"",VLOOKUP($A217,'8 Oct - LIVE LDS Data'!$A$3:$AAD$1504,55,FALSE))</f>
        <v/>
      </c>
      <c r="R217" s="7562">
        <f>IF(VLOOKUP($A217,'8 Oct - LIVE LDS Data'!$A$3:$AAD$1504,60,FALSE)=0/1/1900,"",VLOOKUP($A217,'8 Oct - LIVE LDS Data'!$A$3:$AAD$1504,60,FALSE))</f>
        <v>46631</v>
      </c>
      <c r="S217" s="7562"/>
      <c r="T217" s="7562">
        <f>IF(VLOOKUP($A217,'8 Oct - LIVE LDS Data'!$A$3:$AAD$1504,63,FALSE)=0/1/1900,"",VLOOKUP($A217,'8 Oct - LIVE LDS Data'!$A$3:$AAD$1504,63,FALSE))</f>
        <v>46753</v>
      </c>
      <c r="U217" s="7562" t="str">
        <f>IF(VLOOKUP($A217,'8 Oct - LIVE LDS Data'!$A$3:$AAD$1504,64,FALSE)=0/1/1900,"",VLOOKUP($A217,'8 Oct - LIVE LDS Data'!$A$3:$AAD$1504,64,FALSE))</f>
        <v/>
      </c>
      <c r="V217" s="7562" t="s">
        <v>90</v>
      </c>
      <c r="W217" s="7562" t="s">
        <v>90</v>
      </c>
      <c r="X217" s="7564"/>
      <c r="Y217" s="7562"/>
      <c r="Z217" s="7562"/>
      <c r="AA217" s="7562"/>
      <c r="AB217" s="7562"/>
      <c r="AC217" s="7562"/>
      <c r="AD217" s="7562"/>
      <c r="AE217" s="7562"/>
      <c r="AF217" s="7562"/>
      <c r="AG217" s="7565">
        <f>IF(VLOOKUP($A217,'8 Oct - LIVE LDS Data'!$A$3:$AAD$1504,72,FALSE)=0/1/1900,"",VLOOKUP($A217,'8 Oct - LIVE LDS Data'!$A$3:$AAD$1504,72,FALSE))</f>
        <v>45786</v>
      </c>
      <c r="AH217" s="7565">
        <f>IF(VLOOKUP($A217,'8 Oct - LIVE LDS Data'!$A$3:$AAD$1504,73,FALSE)=0/1/1900,"",VLOOKUP($A217,'8 Oct - LIVE LDS Data'!$A$3:$AAD$1504,73,FALSE))</f>
        <v>45678</v>
      </c>
      <c r="AI217" s="7565">
        <f>IF(VLOOKUP($A217,'8 Oct - LIVE LDS Data'!$A$3:$AAD$1504,75,FALSE)=0/1/1900,"",VLOOKUP($A217,'8 Oct - LIVE LDS Data'!$A$3:$AAD$1504,75,FALSE))</f>
        <v>45786</v>
      </c>
      <c r="AJ217" s="7565">
        <f>IF(VLOOKUP($A217,'8 Oct - LIVE LDS Data'!$A$3:$AAD$1504,76,FALSE)=0/1/1900,"",VLOOKUP($A217,'8 Oct - LIVE LDS Data'!$A$3:$AAD$1504,76,FALSE))</f>
        <v>45678</v>
      </c>
    </row>
    <row r="218" spans="1:36" s="610" customFormat="1" ht="40" customHeight="1" x14ac:dyDescent="0.2">
      <c r="A218" s="2855" t="s">
        <v>2921</v>
      </c>
      <c r="B218" s="2855"/>
      <c r="C218" s="2855" t="s">
        <v>2922</v>
      </c>
      <c r="D218" s="7558" t="str">
        <f>IF(VLOOKUP($A218,'8 Oct - LIVE LDS Data'!$A$3:$AAD$1504,4,FALSE)=0/1/1900,"",VLOOKUP($A218,'8 Oct - LIVE LDS Data'!$A$3:$AAD$1504,4,FALSE))</f>
        <v>Greater Nottingham Strategic Plan 2041</v>
      </c>
      <c r="E218" s="7559" t="str">
        <f>IF(VLOOKUP($A218,'8 Oct - LIVE LDS Data'!$A$3:$AAD$1504,8,FALSE)=0/1/1900,"",VLOOKUP($A218,'8 Oct - LIVE LDS Data'!$A$3:$AAD$1504,8,FALSE))</f>
        <v>N</v>
      </c>
      <c r="F218" s="7559" t="str">
        <f>IF(VLOOKUP($A218,'8 Oct - LIVE LDS Data'!$A$3:$AAD$1504,9,FALSE)=0/1/1900,"",VLOOKUP($A218,'8 Oct - LIVE LDS Data'!$A$3:$AAD$1504,9,FALSE))</f>
        <v>Y</v>
      </c>
      <c r="G218" s="7560">
        <f>IF(VLOOKUP($A218,'8 Oct - LIVE LDS Data'!$A$3:$AAD$1504,10,FALSE)=0/1/1900,"",VLOOKUP($A218,'8 Oct - LIVE LDS Data'!$A$3:$AAD$1504,10,FALSE))</f>
        <v>41995</v>
      </c>
      <c r="H218" s="7314" t="str">
        <f>IF(VLOOKUP($A218,'8 Oct - LIVE LDS Data'!$A$3:$AAD$1504,79,FALSE)=0/1/1900,"",VLOOKUP($A218,'8 Oct - LIVE LDS Data'!$A$3:$AAD$1504,79,FALSE))</f>
        <v>Published (second)</v>
      </c>
      <c r="I218" s="7561">
        <f>IF(VLOOKUP($A218,'8 Oct - LIVE LDS Data'!$A$3:$AAD$1504,30,FALSE)=0/1/1900,"",VLOOKUP($A218,'8 Oct - LIVE LDS Data'!$A$3:$AAD$1504,30,FALSE))</f>
        <v>45689</v>
      </c>
      <c r="J218" s="7562">
        <f>IF(VLOOKUP($A218,'8 Oct - LIVE LDS Data'!$A$3:$AAD$1504,33,FALSE)=0/1/1900,"",VLOOKUP($A218,'8 Oct - LIVE LDS Data'!$A$3:$AAD$1504,33,FALSE))</f>
        <v>44013</v>
      </c>
      <c r="K218" s="7562">
        <f>IF(VLOOKUP($A218,'8 Oct - LIVE LDS Data'!$A$3:$AAD$1504,34,FALSE)=0/1/1900,"",VLOOKUP($A218,'8 Oct - LIVE LDS Data'!$A$3:$AAD$1504,34,FALSE))</f>
        <v>44018</v>
      </c>
      <c r="L218" s="7562">
        <f>IF(VLOOKUP($A218,'8 Oct - LIVE LDS Data'!$A$3:$AAD$1504,40,FALSE)=0/1/1900,"",VLOOKUP($A218,'8 Oct - LIVE LDS Data'!$A$3:$AAD$1504,40,FALSE))</f>
        <v>44835</v>
      </c>
      <c r="M218" s="7562">
        <f>IF(VLOOKUP($A218,'8 Oct - LIVE LDS Data'!$A$3:$AAD$1504,41,FALSE)=0/1/1900,"",VLOOKUP($A218,'8 Oct - LIVE LDS Data'!$A$3:$AAD$1504,41,FALSE))</f>
        <v>44929</v>
      </c>
      <c r="N218" s="7562">
        <f>IF(VLOOKUP($A218,'8 Oct - LIVE LDS Data'!$A$3:$AAD$1504,47,FALSE)=0/1/1900,"",VLOOKUP($A218,'8 Oct - LIVE LDS Data'!$A$3:$AAD$1504,47,FALSE))</f>
        <v>45170</v>
      </c>
      <c r="O218" s="7562">
        <f>IF(VLOOKUP($A218,'8 Oct - LIVE LDS Data'!$A$3:$AAD$1504,48,FALSE)=0/1/1900,"",VLOOKUP($A218,'8 Oct - LIVE LDS Data'!$A$3:$AAD$1504,48,FALSE))</f>
        <v>45170</v>
      </c>
      <c r="P218" s="7562" t="str">
        <f>IF(VLOOKUP($A218,'8 Oct - LIVE LDS Data'!$A$3:$AAD$1504,54,FALSE)=0/1/1900,"",VLOOKUP($A218,'8 Oct - LIVE LDS Data'!$A$3:$AAD$1504,54,FALSE))</f>
        <v/>
      </c>
      <c r="Q218" s="7562" t="str">
        <f>IF(VLOOKUP($A218,'8 Oct - LIVE LDS Data'!$A$3:$AAD$1504,55,FALSE)=0/1/1900,"",VLOOKUP($A218,'8 Oct - LIVE LDS Data'!$A$3:$AAD$1504,55,FALSE))</f>
        <v/>
      </c>
      <c r="R218" s="7562" t="str">
        <f>IF(VLOOKUP($A218,'8 Oct - LIVE LDS Data'!$A$3:$AAD$1504,60,FALSE)=0/1/1900,"",VLOOKUP($A218,'8 Oct - LIVE LDS Data'!$A$3:$AAD$1504,60,FALSE))</f>
        <v>1. Oct 2024
2. March 2025</v>
      </c>
      <c r="S218" s="7562"/>
      <c r="T218" s="7562">
        <f>IF(VLOOKUP($A218,'8 Oct - LIVE LDS Data'!$A$3:$AAD$1504,63,FALSE)=0/1/1900,"",VLOOKUP($A218,'8 Oct - LIVE LDS Data'!$A$3:$AAD$1504,63,FALSE))</f>
        <v>45901</v>
      </c>
      <c r="U218" s="7562" t="str">
        <f>IF(VLOOKUP($A218,'8 Oct - LIVE LDS Data'!$A$3:$AAD$1504,64,FALSE)=0/1/1900,"",VLOOKUP($A218,'8 Oct - LIVE LDS Data'!$A$3:$AAD$1504,64,FALSE))</f>
        <v/>
      </c>
      <c r="V218" s="7562" t="s">
        <v>3757</v>
      </c>
      <c r="W218" s="7562" t="s">
        <v>90</v>
      </c>
      <c r="X218" s="7564"/>
      <c r="Y218" s="7562"/>
      <c r="Z218" s="7562"/>
      <c r="AA218" s="7562"/>
      <c r="AB218" s="7562"/>
      <c r="AC218" s="7562"/>
      <c r="AD218" s="7562"/>
      <c r="AE218" s="7562"/>
      <c r="AF218" s="7562"/>
      <c r="AG218" s="7565">
        <f>IF(VLOOKUP($A218,'8 Oct - LIVE LDS Data'!$A$3:$AAD$1504,72,FALSE)=0/1/1900,"",VLOOKUP($A218,'8 Oct - LIVE LDS Data'!$A$3:$AAD$1504,72,FALSE))</f>
        <v>45317</v>
      </c>
      <c r="AH218" s="7565">
        <f>IF(VLOOKUP($A218,'8 Oct - LIVE LDS Data'!$A$3:$AAD$1504,73,FALSE)=0/1/1900,"",VLOOKUP($A218,'8 Oct - LIVE LDS Data'!$A$3:$AAD$1504,73,FALSE))</f>
        <v>45786</v>
      </c>
      <c r="AI218" s="7565">
        <f>IF(VLOOKUP($A218,'8 Oct - LIVE LDS Data'!$A$3:$AAD$1504,75,FALSE)=0/1/1900,"",VLOOKUP($A218,'8 Oct - LIVE LDS Data'!$A$3:$AAD$1504,75,FALSE))</f>
        <v>45602</v>
      </c>
      <c r="AJ218" s="7565">
        <f>IF(VLOOKUP($A218,'8 Oct - LIVE LDS Data'!$A$3:$AAD$1504,76,FALSE)=0/1/1900,"",VLOOKUP($A218,'8 Oct - LIVE LDS Data'!$A$3:$AAD$1504,76,FALSE))</f>
        <v>45786</v>
      </c>
    </row>
    <row r="219" spans="1:36" s="610" customFormat="1" ht="40" customHeight="1" x14ac:dyDescent="0.2">
      <c r="A219" s="7569" t="s">
        <v>2925</v>
      </c>
      <c r="B219" s="7569"/>
      <c r="C219" s="7569" t="s">
        <v>2926</v>
      </c>
      <c r="D219" s="7558" t="str">
        <f>IF(VLOOKUP($A219,'8 Oct - LIVE LDS Data'!$A$3:$AAD$1504,4,FALSE)=0/1/1900,"",VLOOKUP($A219,'8 Oct - LIVE LDS Data'!$A$3:$AAD$1504,4,FALSE))</f>
        <v>Rushmoor Local Plan 
[under new system]</v>
      </c>
      <c r="E219" s="7559" t="str">
        <f>IF(VLOOKUP($A219,'8 Oct - LIVE LDS Data'!$A$3:$AAD$1504,8,FALSE)=0/1/1900,"",VLOOKUP($A219,'8 Oct - LIVE LDS Data'!$A$3:$AAD$1504,8,FALSE))</f>
        <v/>
      </c>
      <c r="F219" s="7559" t="str">
        <f>IF(VLOOKUP($A219,'8 Oct - LIVE LDS Data'!$A$3:$AAD$1504,9,FALSE)=0/1/1900,"",VLOOKUP($A219,'8 Oct - LIVE LDS Data'!$A$3:$AAD$1504,9,FALSE))</f>
        <v/>
      </c>
      <c r="G219" s="7560">
        <f>IF(VLOOKUP($A219,'8 Oct - LIVE LDS Data'!$A$3:$AAD$1504,10,FALSE)=0/1/1900,"",VLOOKUP($A219,'8 Oct - LIVE LDS Data'!$A$3:$AAD$1504,10,FALSE))</f>
        <v>43517</v>
      </c>
      <c r="H219" s="7314" t="str">
        <f>IF(VLOOKUP($A219,'8 Oct - LIVE LDS Data'!$A$3:$AAD$1504,79,FALSE)=0/1/1900,"",VLOOKUP($A219,'8 Oct - LIVE LDS Data'!$A$3:$AAD$1504,79,FALSE))</f>
        <v>new plan to be prepared under new system</v>
      </c>
      <c r="I219" s="7561">
        <f>IF(VLOOKUP($A219,'8 Oct - LIVE LDS Data'!$A$3:$AAD$1504,30,FALSE)=0/1/1900,"",VLOOKUP($A219,'8 Oct - LIVE LDS Data'!$A$3:$AAD$1504,30,FALSE))</f>
        <v>45689</v>
      </c>
      <c r="J219" s="7562">
        <f>IF(VLOOKUP($A219,'8 Oct - LIVE LDS Data'!$A$3:$AAD$1504,33,FALSE)=0/1/1900,"",VLOOKUP($A219,'8 Oct - LIVE LDS Data'!$A$3:$AAD$1504,33,FALSE))</f>
        <v>46023</v>
      </c>
      <c r="K219" s="7562" t="str">
        <f>IF(VLOOKUP($A219,'8 Oct - LIVE LDS Data'!$A$3:$AAD$1504,34,FALSE)=0/1/1900,"",VLOOKUP($A219,'8 Oct - LIVE LDS Data'!$A$3:$AAD$1504,34,FALSE))</f>
        <v/>
      </c>
      <c r="L219" s="7562" t="str">
        <f>IF(VLOOKUP($A219,'8 Oct - LIVE LDS Data'!$A$3:$AAD$1504,40,FALSE)=0/1/1900,"",VLOOKUP($A219,'8 Oct - LIVE LDS Data'!$A$3:$AAD$1504,40,FALSE))</f>
        <v/>
      </c>
      <c r="M219" s="7562" t="str">
        <f>IF(VLOOKUP($A219,'8 Oct - LIVE LDS Data'!$A$3:$AAD$1504,41,FALSE)=0/1/1900,"",VLOOKUP($A219,'8 Oct - LIVE LDS Data'!$A$3:$AAD$1504,41,FALSE))</f>
        <v/>
      </c>
      <c r="N219" s="7562" t="str">
        <f>IF(VLOOKUP($A219,'8 Oct - LIVE LDS Data'!$A$3:$AAD$1504,47,FALSE)=0/1/1900,"",VLOOKUP($A219,'8 Oct - LIVE LDS Data'!$A$3:$AAD$1504,47,FALSE))</f>
        <v/>
      </c>
      <c r="O219" s="7562" t="str">
        <f>IF(VLOOKUP($A219,'8 Oct - LIVE LDS Data'!$A$3:$AAD$1504,48,FALSE)=0/1/1900,"",VLOOKUP($A219,'8 Oct - LIVE LDS Data'!$A$3:$AAD$1504,48,FALSE))</f>
        <v/>
      </c>
      <c r="P219" s="7562" t="str">
        <f>IF(VLOOKUP($A219,'8 Oct - LIVE LDS Data'!$A$3:$AAD$1504,54,FALSE)=0/1/1900,"",VLOOKUP($A219,'8 Oct - LIVE LDS Data'!$A$3:$AAD$1504,54,FALSE))</f>
        <v/>
      </c>
      <c r="Q219" s="7562" t="str">
        <f>IF(VLOOKUP($A219,'8 Oct - LIVE LDS Data'!$A$3:$AAD$1504,55,FALSE)=0/1/1900,"",VLOOKUP($A219,'8 Oct - LIVE LDS Data'!$A$3:$AAD$1504,55,FALSE))</f>
        <v/>
      </c>
      <c r="R219" s="7562">
        <f>IF(VLOOKUP($A219,'8 Oct - LIVE LDS Data'!$A$3:$AAD$1504,60,FALSE)=0/1/1900,"",VLOOKUP($A219,'8 Oct - LIVE LDS Data'!$A$3:$AAD$1504,60,FALSE))</f>
        <v>46692</v>
      </c>
      <c r="S219" s="7562"/>
      <c r="T219" s="7562">
        <f>IF(VLOOKUP($A219,'8 Oct - LIVE LDS Data'!$A$3:$AAD$1504,63,FALSE)=0/1/1900,"",VLOOKUP($A219,'8 Oct - LIVE LDS Data'!$A$3:$AAD$1504,63,FALSE))</f>
        <v>46722</v>
      </c>
      <c r="U219" s="7562" t="str">
        <f>IF(VLOOKUP($A219,'8 Oct - LIVE LDS Data'!$A$3:$AAD$1504,64,FALSE)=0/1/1900,"",VLOOKUP($A219,'8 Oct - LIVE LDS Data'!$A$3:$AAD$1504,64,FALSE))</f>
        <v/>
      </c>
      <c r="V219" s="7562" t="s">
        <v>3757</v>
      </c>
      <c r="W219" s="7562" t="s">
        <v>226</v>
      </c>
      <c r="X219" s="7564"/>
      <c r="Y219" s="7562"/>
      <c r="Z219" s="7562"/>
      <c r="AA219" s="7562"/>
      <c r="AB219" s="7562"/>
      <c r="AC219" s="7562"/>
      <c r="AD219" s="7562"/>
      <c r="AE219" s="7562"/>
      <c r="AF219" s="7562"/>
      <c r="AG219" s="7565">
        <f>IF(VLOOKUP($A219,'8 Oct - LIVE LDS Data'!$A$3:$AAD$1504,72,FALSE)=0/1/1900,"",VLOOKUP($A219,'8 Oct - LIVE LDS Data'!$A$3:$AAD$1504,72,FALSE))</f>
        <v>45685</v>
      </c>
      <c r="AH219" s="7565">
        <f>IF(VLOOKUP($A219,'8 Oct - LIVE LDS Data'!$A$3:$AAD$1504,73,FALSE)=0/1/1900,"",VLOOKUP($A219,'8 Oct - LIVE LDS Data'!$A$3:$AAD$1504,73,FALSE))</f>
        <v>45786</v>
      </c>
      <c r="AI219" s="7565" t="str">
        <f>IF(VLOOKUP($A219,'8 Oct - LIVE LDS Data'!$A$3:$AAD$1504,75,FALSE)=0/1/1900,"",VLOOKUP($A219,'8 Oct - LIVE LDS Data'!$A$3:$AAD$1504,75,FALSE))</f>
        <v/>
      </c>
      <c r="AJ219" s="7565">
        <f>IF(VLOOKUP($A219,'8 Oct - LIVE LDS Data'!$A$3:$AAD$1504,76,FALSE)=0/1/1900,"",VLOOKUP($A219,'8 Oct - LIVE LDS Data'!$A$3:$AAD$1504,76,FALSE))</f>
        <v>45786</v>
      </c>
    </row>
    <row r="220" spans="1:36" s="610" customFormat="1" ht="40" customHeight="1" x14ac:dyDescent="0.2">
      <c r="A220" s="2856" t="s">
        <v>2933</v>
      </c>
      <c r="B220" s="2856"/>
      <c r="C220" s="2856" t="s">
        <v>2934</v>
      </c>
      <c r="D220" s="7558" t="str">
        <f>IF(VLOOKUP($A220,'8 Oct - LIVE LDS Data'!$A$3:$AAD$1504,4,FALSE)=0/1/1900,"",VLOOKUP($A220,'8 Oct - LIVE LDS Data'!$A$3:$AAD$1504,4,FALSE))</f>
        <v>Rutland Local Plan (2021-2041)
(previous plan withdrawn from examination 1 Sept 2021)</v>
      </c>
      <c r="E220" s="7559" t="str">
        <f>IF(VLOOKUP($A220,'8 Oct - LIVE LDS Data'!$A$3:$AAD$1504,8,FALSE)=0/1/1900,"",VLOOKUP($A220,'8 Oct - LIVE LDS Data'!$A$3:$AAD$1504,8,FALSE))</f>
        <v>N</v>
      </c>
      <c r="F220" s="7559" t="str">
        <f>IF(VLOOKUP($A220,'8 Oct - LIVE LDS Data'!$A$3:$AAD$1504,9,FALSE)=0/1/1900,"",VLOOKUP($A220,'8 Oct - LIVE LDS Data'!$A$3:$AAD$1504,9,FALSE))</f>
        <v>N</v>
      </c>
      <c r="G220" s="7560">
        <f>IF(VLOOKUP($A220,'8 Oct - LIVE LDS Data'!$A$3:$AAD$1504,10,FALSE)=0/1/1900,"",VLOOKUP($A220,'8 Oct - LIVE LDS Data'!$A$3:$AAD$1504,10,FALSE))</f>
        <v>40735</v>
      </c>
      <c r="H220" s="7314" t="str">
        <f>IF(VLOOKUP($A220,'8 Oct - LIVE LDS Data'!$A$3:$AAD$1504,79,FALSE)=0/1/1900,"",VLOOKUP($A220,'8 Oct - LIVE LDS Data'!$A$3:$AAD$1504,79,FALSE))</f>
        <v>Submitted Feb 2025</v>
      </c>
      <c r="I220" s="7561">
        <f>IF(VLOOKUP($A220,'8 Oct - LIVE LDS Data'!$A$3:$AAD$1504,30,FALSE)=0/1/1900,"",VLOOKUP($A220,'8 Oct - LIVE LDS Data'!$A$3:$AAD$1504,30,FALSE))</f>
        <v>45717</v>
      </c>
      <c r="J220" s="7562">
        <f>IF(VLOOKUP($A220,'8 Oct - LIVE LDS Data'!$A$3:$AAD$1504,33,FALSE)=0/1/1900,"",VLOOKUP($A220,'8 Oct - LIVE LDS Data'!$A$3:$AAD$1504,33,FALSE))</f>
        <v>44713</v>
      </c>
      <c r="K220" s="7562">
        <f>IF(VLOOKUP($A220,'8 Oct - LIVE LDS Data'!$A$3:$AAD$1504,34,FALSE)=0/1/1900,"",VLOOKUP($A220,'8 Oct - LIVE LDS Data'!$A$3:$AAD$1504,34,FALSE))</f>
        <v>44713</v>
      </c>
      <c r="L220" s="7562">
        <f>IF(VLOOKUP($A220,'8 Oct - LIVE LDS Data'!$A$3:$AAD$1504,40,FALSE)=0/1/1900,"",VLOOKUP($A220,'8 Oct - LIVE LDS Data'!$A$3:$AAD$1504,40,FALSE))</f>
        <v>45200</v>
      </c>
      <c r="M220" s="7562">
        <f>IF(VLOOKUP($A220,'8 Oct - LIVE LDS Data'!$A$3:$AAD$1504,41,FALSE)=0/1/1900,"",VLOOKUP($A220,'8 Oct - LIVE LDS Data'!$A$3:$AAD$1504,41,FALSE))</f>
        <v>45243</v>
      </c>
      <c r="N220" s="7562" t="str">
        <f>IF(VLOOKUP($A220,'8 Oct - LIVE LDS Data'!$A$3:$AAD$1504,47,FALSE)=0/1/1900,"",VLOOKUP($A220,'8 Oct - LIVE LDS Data'!$A$3:$AAD$1504,47,FALSE))</f>
        <v/>
      </c>
      <c r="O220" s="7562" t="str">
        <f>IF(VLOOKUP($A220,'8 Oct - LIVE LDS Data'!$A$3:$AAD$1504,48,FALSE)=0/1/1900,"",VLOOKUP($A220,'8 Oct - LIVE LDS Data'!$A$3:$AAD$1504,48,FALSE))</f>
        <v/>
      </c>
      <c r="P220" s="7562" t="str">
        <f>IF(VLOOKUP($A220,'8 Oct - LIVE LDS Data'!$A$3:$AAD$1504,54,FALSE)=0/1/1900,"",VLOOKUP($A220,'8 Oct - LIVE LDS Data'!$A$3:$AAD$1504,54,FALSE))</f>
        <v/>
      </c>
      <c r="Q220" s="7562" t="str">
        <f>IF(VLOOKUP($A220,'8 Oct - LIVE LDS Data'!$A$3:$AAD$1504,55,FALSE)=0/1/1900,"",VLOOKUP($A220,'8 Oct - LIVE LDS Data'!$A$3:$AAD$1504,55,FALSE))</f>
        <v/>
      </c>
      <c r="R220" s="7562">
        <f>IF(VLOOKUP($A220,'8 Oct - LIVE LDS Data'!$A$3:$AAD$1504,60,FALSE)=0/1/1900,"",VLOOKUP($A220,'8 Oct - LIVE LDS Data'!$A$3:$AAD$1504,60,FALSE))</f>
        <v>45566</v>
      </c>
      <c r="S220" s="7562">
        <f>IF(VLOOKUP($A220,'8 Oct - LIVE LDS Data'!$A$3:$AAD$1504,61,FALSE)=0/1/1900,"",VLOOKUP($A220,'8 Oct - LIVE LDS Data'!$A$3:$AAD$1504,61,FALSE))</f>
        <v>45586</v>
      </c>
      <c r="T220" s="7562">
        <f>IF(VLOOKUP($A220,'8 Oct - LIVE LDS Data'!$A$3:$AAD$1504,63,FALSE)=0/1/1900,"",VLOOKUP($A220,'8 Oct - LIVE LDS Data'!$A$3:$AAD$1504,63,FALSE))</f>
        <v>45689</v>
      </c>
      <c r="U220" s="7562">
        <f>IF(VLOOKUP($A220,'8 Oct - LIVE LDS Data'!$A$3:$AAD$1504,64,FALSE)=0/1/1900,"",VLOOKUP($A220,'8 Oct - LIVE LDS Data'!$A$3:$AAD$1504,64,FALSE))</f>
        <v>45689</v>
      </c>
      <c r="V220" s="7562" t="s">
        <v>3757</v>
      </c>
      <c r="W220" s="7562" t="s">
        <v>3757</v>
      </c>
      <c r="X220" s="7564"/>
      <c r="Y220" s="7562"/>
      <c r="Z220" s="7562"/>
      <c r="AA220" s="7562"/>
      <c r="AB220" s="7562"/>
      <c r="AC220" s="7562"/>
      <c r="AD220" s="7562"/>
      <c r="AE220" s="7562"/>
      <c r="AF220" s="7562"/>
      <c r="AG220" s="7565">
        <f>IF(VLOOKUP($A220,'8 Oct - LIVE LDS Data'!$A$3:$AAD$1504,72,FALSE)=0/1/1900,"",VLOOKUP($A220,'8 Oct - LIVE LDS Data'!$A$3:$AAD$1504,72,FALSE))</f>
        <v>45929</v>
      </c>
      <c r="AH220" s="7565">
        <f>IF(VLOOKUP($A220,'8 Oct - LIVE LDS Data'!$A$3:$AAD$1504,73,FALSE)=0/1/1900,"",VLOOKUP($A220,'8 Oct - LIVE LDS Data'!$A$3:$AAD$1504,73,FALSE))</f>
        <v>45786</v>
      </c>
      <c r="AI220" s="7565">
        <f>IF(VLOOKUP($A220,'8 Oct - LIVE LDS Data'!$A$3:$AAD$1504,75,FALSE)=0/1/1900,"",VLOOKUP($A220,'8 Oct - LIVE LDS Data'!$A$3:$AAD$1504,75,FALSE))</f>
        <v>45786</v>
      </c>
      <c r="AJ220" s="7565">
        <f>IF(VLOOKUP($A220,'8 Oct - LIVE LDS Data'!$A$3:$AAD$1504,76,FALSE)=0/1/1900,"",VLOOKUP($A220,'8 Oct - LIVE LDS Data'!$A$3:$AAD$1504,76,FALSE))</f>
        <v>45687</v>
      </c>
    </row>
    <row r="221" spans="1:36" s="610" customFormat="1" ht="40" customHeight="1" x14ac:dyDescent="0.2">
      <c r="A221" s="7568" t="s">
        <v>2954</v>
      </c>
      <c r="B221" s="7568" t="s">
        <v>2949</v>
      </c>
      <c r="C221" s="7568" t="s">
        <v>2949</v>
      </c>
      <c r="D221" s="7558" t="str">
        <f>IF(VLOOKUP($A221,'8 Oct - LIVE LDS Data'!$A$3:$AAD$1504,4,FALSE)=0/1/1900,"",VLOOKUP($A221,'8 Oct - LIVE LDS Data'!$A$3:$AAD$1504,4,FALSE))</f>
        <v>Places for Everyone (PFE)</v>
      </c>
      <c r="E221" s="7559" t="str">
        <f>IF(VLOOKUP($A221,'8 Oct - LIVE LDS Data'!$A$3:$AAD$1504,8,FALSE)=0/1/1900,"",VLOOKUP($A221,'8 Oct - LIVE LDS Data'!$A$3:$AAD$1504,8,FALSE))</f>
        <v>N</v>
      </c>
      <c r="F221" s="7559" t="str">
        <f>IF(VLOOKUP($A221,'8 Oct - LIVE LDS Data'!$A$3:$AAD$1504,9,FALSE)=0/1/1900,"",VLOOKUP($A221,'8 Oct - LIVE LDS Data'!$A$3:$AAD$1504,9,FALSE))</f>
        <v>Y</v>
      </c>
      <c r="G221" s="7560">
        <f>IF(VLOOKUP($A221,'8 Oct - LIVE LDS Data'!$A$3:$AAD$1504,10,FALSE)=0/1/1900,"",VLOOKUP($A221,'8 Oct - LIVE LDS Data'!$A$3:$AAD$1504,10,FALSE))</f>
        <v>45372</v>
      </c>
      <c r="H221" s="7314" t="str">
        <f>IF(VLOOKUP($A221,'8 Oct - LIVE LDS Data'!$A$3:$AAD$1504,79,FALSE)=0/1/1900,"",VLOOKUP($A221,'8 Oct - LIVE LDS Data'!$A$3:$AAD$1504,79,FALSE))</f>
        <v>Adopted March 2024</v>
      </c>
      <c r="I221" s="7561" t="str">
        <f>IF(VLOOKUP($A221,'8 Oct - LIVE LDS Data'!$A$3:$AAD$1504,30,FALSE)=0/1/1900,"",VLOOKUP($A221,'8 Oct - LIVE LDS Data'!$A$3:$AAD$1504,30,FALSE))</f>
        <v>2023</v>
      </c>
      <c r="J221" s="7562" t="str">
        <f>IF(VLOOKUP($A221,'8 Oct - LIVE LDS Data'!$A$3:$AAD$1504,33,FALSE)=0/1/1900,"",VLOOKUP($A221,'8 Oct - LIVE LDS Data'!$A$3:$AAD$1504,33,FALSE))</f>
        <v/>
      </c>
      <c r="K221" s="7562" t="str">
        <f>IF(VLOOKUP($A221,'8 Oct - LIVE LDS Data'!$A$3:$AAD$1504,34,FALSE)=0/1/1900,"",VLOOKUP($A221,'8 Oct - LIVE LDS Data'!$A$3:$AAD$1504,34,FALSE))</f>
        <v/>
      </c>
      <c r="L221" s="7562" t="str">
        <f>IF(VLOOKUP($A221,'8 Oct - LIVE LDS Data'!$A$3:$AAD$1504,40,FALSE)=0/1/1900,"",VLOOKUP($A221,'8 Oct - LIVE LDS Data'!$A$3:$AAD$1504,40,FALSE))</f>
        <v/>
      </c>
      <c r="M221" s="7562" t="str">
        <f>IF(VLOOKUP($A221,'8 Oct - LIVE LDS Data'!$A$3:$AAD$1504,41,FALSE)=0/1/1900,"",VLOOKUP($A221,'8 Oct - LIVE LDS Data'!$A$3:$AAD$1504,41,FALSE))</f>
        <v/>
      </c>
      <c r="N221" s="7562" t="str">
        <f>IF(VLOOKUP($A221,'8 Oct - LIVE LDS Data'!$A$3:$AAD$1504,47,FALSE)=0/1/1900,"",VLOOKUP($A221,'8 Oct - LIVE LDS Data'!$A$3:$AAD$1504,47,FALSE))</f>
        <v/>
      </c>
      <c r="O221" s="7562" t="str">
        <f>IF(VLOOKUP($A221,'8 Oct - LIVE LDS Data'!$A$3:$AAD$1504,48,FALSE)=0/1/1900,"",VLOOKUP($A221,'8 Oct - LIVE LDS Data'!$A$3:$AAD$1504,48,FALSE))</f>
        <v/>
      </c>
      <c r="P221" s="7562" t="str">
        <f>IF(VLOOKUP($A221,'8 Oct - LIVE LDS Data'!$A$3:$AAD$1504,54,FALSE)=0/1/1900,"",VLOOKUP($A221,'8 Oct - LIVE LDS Data'!$A$3:$AAD$1504,54,FALSE))</f>
        <v/>
      </c>
      <c r="Q221" s="7562" t="str">
        <f>IF(VLOOKUP($A221,'8 Oct - LIVE LDS Data'!$A$3:$AAD$1504,55,FALSE)=0/1/1900,"",VLOOKUP($A221,'8 Oct - LIVE LDS Data'!$A$3:$AAD$1504,55,FALSE))</f>
        <v/>
      </c>
      <c r="R221" s="7562" t="str">
        <f>IF(VLOOKUP($A221,'8 Oct - LIVE LDS Data'!$A$3:$AAD$1504,60,FALSE)=0/1/1900,"",VLOOKUP($A221,'8 Oct - LIVE LDS Data'!$A$3:$AAD$1504,60,FALSE))</f>
        <v/>
      </c>
      <c r="S221" s="7562">
        <f>IF(VLOOKUP($A221,'8 Oct - LIVE LDS Data'!$A$3:$AAD$1504,61,FALSE)=0/1/1900,"",VLOOKUP($A221,'8 Oct - LIVE LDS Data'!$A$3:$AAD$1504,61,FALSE))</f>
        <v>44417</v>
      </c>
      <c r="T221" s="7562">
        <f>IF(VLOOKUP($A221,'8 Oct - LIVE LDS Data'!$A$3:$AAD$1504,63,FALSE)=0/1/1900,"",VLOOKUP($A221,'8 Oct - LIVE LDS Data'!$A$3:$AAD$1504,63,FALSE))</f>
        <v>44562</v>
      </c>
      <c r="U221" s="7562">
        <f>IF(VLOOKUP($A221,'8 Oct - LIVE LDS Data'!$A$3:$AAD$1504,64,FALSE)=0/1/1900,"",VLOOKUP($A221,'8 Oct - LIVE LDS Data'!$A$3:$AAD$1504,64,FALSE))</f>
        <v>44606</v>
      </c>
      <c r="V221" s="7562" t="s">
        <v>3757</v>
      </c>
      <c r="W221" s="7562" t="s">
        <v>3757</v>
      </c>
      <c r="X221" s="7564"/>
      <c r="Y221" s="7562"/>
      <c r="Z221" s="7562"/>
      <c r="AA221" s="7562"/>
      <c r="AB221" s="7562"/>
      <c r="AC221" s="7562"/>
      <c r="AD221" s="7562" t="s">
        <v>8102</v>
      </c>
      <c r="AE221" s="7562"/>
      <c r="AF221" s="7562"/>
      <c r="AG221" s="7565" t="str">
        <f>IF(VLOOKUP($A221,'8 Oct - LIVE LDS Data'!$A$3:$AAD$1504,72,FALSE)=0/1/1900,"",VLOOKUP($A221,'8 Oct - LIVE LDS Data'!$A$3:$AAD$1504,72,FALSE))</f>
        <v/>
      </c>
      <c r="AH221" s="7565" t="str">
        <f>IF(VLOOKUP($A221,'8 Oct - LIVE LDS Data'!$A$3:$AAD$1504,73,FALSE)=0/1/1900,"",VLOOKUP($A221,'8 Oct - LIVE LDS Data'!$A$3:$AAD$1504,73,FALSE))</f>
        <v/>
      </c>
      <c r="AI221" s="7565" t="str">
        <f>IF(VLOOKUP($A221,'8 Oct - LIVE LDS Data'!$A$3:$AAD$1504,75,FALSE)=0/1/1900,"",VLOOKUP($A221,'8 Oct - LIVE LDS Data'!$A$3:$AAD$1504,75,FALSE))</f>
        <v/>
      </c>
      <c r="AJ221" s="7565">
        <f>IF(VLOOKUP($A221,'8 Oct - LIVE LDS Data'!$A$3:$AAD$1504,76,FALSE)=0/1/1900,"",VLOOKUP($A221,'8 Oct - LIVE LDS Data'!$A$3:$AAD$1504,76,FALSE))</f>
        <v>44440</v>
      </c>
    </row>
    <row r="222" spans="1:36" s="610" customFormat="1" ht="40" customHeight="1" x14ac:dyDescent="0.2">
      <c r="A222" s="2855" t="s">
        <v>2961</v>
      </c>
      <c r="B222" s="2855"/>
      <c r="C222" s="2856" t="s">
        <v>2956</v>
      </c>
      <c r="D222" s="7558" t="str">
        <f>IF(VLOOKUP($A222,'8 Oct - LIVE LDS Data'!$A$3:$AAD$1504,4,FALSE)=0/1/1900,"",VLOOKUP($A222,'8 Oct - LIVE LDS Data'!$A$3:$AAD$1504,4,FALSE))</f>
        <v>Sandwell Local Plan</v>
      </c>
      <c r="E222" s="7559" t="str">
        <f>IF(VLOOKUP($A222,'8 Oct - LIVE LDS Data'!$A$3:$AAD$1504,8,FALSE)=0/1/1900,"",VLOOKUP($A222,'8 Oct - LIVE LDS Data'!$A$3:$AAD$1504,8,FALSE))</f>
        <v>N</v>
      </c>
      <c r="F222" s="7559" t="str">
        <f>IF(VLOOKUP($A222,'8 Oct - LIVE LDS Data'!$A$3:$AAD$1504,9,FALSE)=0/1/1900,"",VLOOKUP($A222,'8 Oct - LIVE LDS Data'!$A$3:$AAD$1504,9,FALSE))</f>
        <v>N</v>
      </c>
      <c r="G222" s="7560">
        <f>IF(VLOOKUP($A222,'8 Oct - LIVE LDS Data'!$A$3:$AAD$1504,10,FALSE)=0/1/1900,"",VLOOKUP($A222,'8 Oct - LIVE LDS Data'!$A$3:$AAD$1504,10,FALSE))</f>
        <v>40577</v>
      </c>
      <c r="H222" s="7314" t="str">
        <f>IF(VLOOKUP($A222,'8 Oct - LIVE LDS Data'!$A$3:$AAD$1504,79,FALSE)=0/1/1900,"",VLOOKUP($A222,'8 Oct - LIVE LDS Data'!$A$3:$AAD$1504,79,FALSE))</f>
        <v>Submitted Dec 2024</v>
      </c>
      <c r="I222" s="7561">
        <f>IF(VLOOKUP($A222,'8 Oct - LIVE LDS Data'!$A$3:$AAD$1504,30,FALSE)=0/1/1900,"",VLOOKUP($A222,'8 Oct - LIVE LDS Data'!$A$3:$AAD$1504,30,FALSE))</f>
        <v>45292</v>
      </c>
      <c r="J222" s="7562">
        <f>IF(VLOOKUP($A222,'8 Oct - LIVE LDS Data'!$A$3:$AAD$1504,33,FALSE)=0/1/1900,"",VLOOKUP($A222,'8 Oct - LIVE LDS Data'!$A$3:$AAD$1504,33,FALSE))</f>
        <v>44958</v>
      </c>
      <c r="K222" s="7562">
        <f>IF(VLOOKUP($A222,'8 Oct - LIVE LDS Data'!$A$3:$AAD$1504,34,FALSE)=0/1/1900,"",VLOOKUP($A222,'8 Oct - LIVE LDS Data'!$A$3:$AAD$1504,34,FALSE))</f>
        <v>44958</v>
      </c>
      <c r="L222" s="7562">
        <f>IF(VLOOKUP($A222,'8 Oct - LIVE LDS Data'!$A$3:$AAD$1504,40,FALSE)=0/1/1900,"",VLOOKUP($A222,'8 Oct - LIVE LDS Data'!$A$3:$AAD$1504,40,FALSE))</f>
        <v>45200</v>
      </c>
      <c r="M222" s="7562">
        <f>IF(VLOOKUP($A222,'8 Oct - LIVE LDS Data'!$A$3:$AAD$1504,41,FALSE)=0/1/1900,"",VLOOKUP($A222,'8 Oct - LIVE LDS Data'!$A$3:$AAD$1504,41,FALSE))</f>
        <v>45236</v>
      </c>
      <c r="N222" s="7562" t="str">
        <f>IF(VLOOKUP($A222,'8 Oct - LIVE LDS Data'!$A$3:$AAD$1504,47,FALSE)=0/1/1900,"",VLOOKUP($A222,'8 Oct - LIVE LDS Data'!$A$3:$AAD$1504,47,FALSE))</f>
        <v/>
      </c>
      <c r="O222" s="7562" t="str">
        <f>IF(VLOOKUP($A222,'8 Oct - LIVE LDS Data'!$A$3:$AAD$1504,48,FALSE)=0/1/1900,"",VLOOKUP($A222,'8 Oct - LIVE LDS Data'!$A$3:$AAD$1504,48,FALSE))</f>
        <v/>
      </c>
      <c r="P222" s="7562" t="str">
        <f>IF(VLOOKUP($A222,'8 Oct - LIVE LDS Data'!$A$3:$AAD$1504,54,FALSE)=0/1/1900,"",VLOOKUP($A222,'8 Oct - LIVE LDS Data'!$A$3:$AAD$1504,54,FALSE))</f>
        <v/>
      </c>
      <c r="Q222" s="7562" t="str">
        <f>IF(VLOOKUP($A222,'8 Oct - LIVE LDS Data'!$A$3:$AAD$1504,55,FALSE)=0/1/1900,"",VLOOKUP($A222,'8 Oct - LIVE LDS Data'!$A$3:$AAD$1504,55,FALSE))</f>
        <v/>
      </c>
      <c r="R222" s="7562">
        <f>IF(VLOOKUP($A222,'8 Oct - LIVE LDS Data'!$A$3:$AAD$1504,60,FALSE)=0/1/1900,"",VLOOKUP($A222,'8 Oct - LIVE LDS Data'!$A$3:$AAD$1504,60,FALSE))</f>
        <v>45597</v>
      </c>
      <c r="S222" s="7562">
        <f>IF(VLOOKUP($A222,'8 Oct - LIVE LDS Data'!$A$3:$AAD$1504,61,FALSE)=0/1/1900,"",VLOOKUP($A222,'8 Oct - LIVE LDS Data'!$A$3:$AAD$1504,61,FALSE))</f>
        <v>45558</v>
      </c>
      <c r="T222" s="7562">
        <f>IF(VLOOKUP($A222,'8 Oct - LIVE LDS Data'!$A$3:$AAD$1504,63,FALSE)=0/1/1900,"",VLOOKUP($A222,'8 Oct - LIVE LDS Data'!$A$3:$AAD$1504,63,FALSE))</f>
        <v>45658</v>
      </c>
      <c r="U222" s="7562">
        <f>IF(VLOOKUP($A222,'8 Oct - LIVE LDS Data'!$A$3:$AAD$1504,64,FALSE)=0/1/1900,"",VLOOKUP($A222,'8 Oct - LIVE LDS Data'!$A$3:$AAD$1504,64,FALSE))</f>
        <v>45637</v>
      </c>
      <c r="V222" s="7562" t="s">
        <v>3757</v>
      </c>
      <c r="W222" s="7562" t="s">
        <v>3757</v>
      </c>
      <c r="X222" s="7564">
        <v>45322</v>
      </c>
      <c r="Y222" s="7562"/>
      <c r="Z222" s="7562"/>
      <c r="AA222" s="7562"/>
      <c r="AB222" s="7562"/>
      <c r="AC222" s="7562">
        <v>45474</v>
      </c>
      <c r="AD222" s="2998">
        <v>45597</v>
      </c>
      <c r="AE222" s="7562" t="s">
        <v>8122</v>
      </c>
      <c r="AF222" s="7562"/>
      <c r="AG222" s="7565">
        <f>IF(VLOOKUP($A222,'8 Oct - LIVE LDS Data'!$A$3:$AAD$1504,72,FALSE)=0/1/1900,"",VLOOKUP($A222,'8 Oct - LIVE LDS Data'!$A$3:$AAD$1504,72,FALSE))</f>
        <v>45664</v>
      </c>
      <c r="AH222" s="7565">
        <f>IF(VLOOKUP($A222,'8 Oct - LIVE LDS Data'!$A$3:$AAD$1504,73,FALSE)=0/1/1900,"",VLOOKUP($A222,'8 Oct - LIVE LDS Data'!$A$3:$AAD$1504,73,FALSE))</f>
        <v>45314</v>
      </c>
      <c r="AI222" s="7565">
        <f>IF(VLOOKUP($A222,'8 Oct - LIVE LDS Data'!$A$3:$AAD$1504,75,FALSE)=0/1/1900,"",VLOOKUP($A222,'8 Oct - LIVE LDS Data'!$A$3:$AAD$1504,75,FALSE))</f>
        <v>45786</v>
      </c>
      <c r="AJ222" s="7565">
        <f>IF(VLOOKUP($A222,'8 Oct - LIVE LDS Data'!$A$3:$AAD$1504,76,FALSE)=0/1/1900,"",VLOOKUP($A222,'8 Oct - LIVE LDS Data'!$A$3:$AAD$1504,76,FALSE))</f>
        <v>45419</v>
      </c>
    </row>
    <row r="223" spans="1:36" s="610" customFormat="1" ht="40" customHeight="1" x14ac:dyDescent="0.2">
      <c r="A223" s="2855" t="s">
        <v>2988</v>
      </c>
      <c r="B223" s="2855"/>
      <c r="C223" s="2855" t="s">
        <v>2989</v>
      </c>
      <c r="D223" s="7558" t="str">
        <f>IF(VLOOKUP($A223,'8 Oct - LIVE LDS Data'!$A$3:$AAD$1504,4,FALSE)=0/1/1900,"",VLOOKUP($A223,'8 Oct - LIVE LDS Data'!$A$3:$AAD$1504,4,FALSE))</f>
        <v>Sefton Local Plan</v>
      </c>
      <c r="E223" s="7559" t="str">
        <f>IF(VLOOKUP($A223,'8 Oct - LIVE LDS Data'!$A$3:$AAD$1504,8,FALSE)=0/1/1900,"",VLOOKUP($A223,'8 Oct - LIVE LDS Data'!$A$3:$AAD$1504,8,FALSE))</f>
        <v>N</v>
      </c>
      <c r="F223" s="7559" t="str">
        <f>IF(VLOOKUP($A223,'8 Oct - LIVE LDS Data'!$A$3:$AAD$1504,9,FALSE)=0/1/1900,"",VLOOKUP($A223,'8 Oct - LIVE LDS Data'!$A$3:$AAD$1504,9,FALSE))</f>
        <v>N</v>
      </c>
      <c r="G223" s="7560">
        <f>IF(VLOOKUP($A223,'8 Oct - LIVE LDS Data'!$A$3:$AAD$1504,10,FALSE)=0/1/1900,"",VLOOKUP($A223,'8 Oct - LIVE LDS Data'!$A$3:$AAD$1504,10,FALSE))</f>
        <v>42845</v>
      </c>
      <c r="H223" s="7314" t="str">
        <f>IF(VLOOKUP($A223,'8 Oct - LIVE LDS Data'!$A$3:$AAD$1504,79,FALSE)=0/1/1900,"",VLOOKUP($A223,'8 Oct - LIVE LDS Data'!$A$3:$AAD$1504,79,FALSE))</f>
        <v>new plan to be prepared under new system</v>
      </c>
      <c r="I223" s="7561">
        <f>IF(VLOOKUP($A223,'8 Oct - LIVE LDS Data'!$A$3:$AAD$1504,30,FALSE)=0/1/1900,"",VLOOKUP($A223,'8 Oct - LIVE LDS Data'!$A$3:$AAD$1504,30,FALSE))</f>
        <v>45717</v>
      </c>
      <c r="J223" s="7562">
        <f>IF(VLOOKUP($A223,'8 Oct - LIVE LDS Data'!$A$3:$AAD$1504,33,FALSE)=0/1/1900,"",VLOOKUP($A223,'8 Oct - LIVE LDS Data'!$A$3:$AAD$1504,33,FALSE))</f>
        <v>46539</v>
      </c>
      <c r="K223" s="7562" t="str">
        <f>IF(VLOOKUP($A223,'8 Oct - LIVE LDS Data'!$A$3:$AAD$1504,34,FALSE)=0/1/1900,"",VLOOKUP($A223,'8 Oct - LIVE LDS Data'!$A$3:$AAD$1504,34,FALSE))</f>
        <v/>
      </c>
      <c r="L223" s="7562" t="str">
        <f>IF(VLOOKUP($A223,'8 Oct - LIVE LDS Data'!$A$3:$AAD$1504,40,FALSE)=0/1/1900,"",VLOOKUP($A223,'8 Oct - LIVE LDS Data'!$A$3:$AAD$1504,40,FALSE))</f>
        <v/>
      </c>
      <c r="M223" s="7562" t="str">
        <f>IF(VLOOKUP($A223,'8 Oct - LIVE LDS Data'!$A$3:$AAD$1504,41,FALSE)=0/1/1900,"",VLOOKUP($A223,'8 Oct - LIVE LDS Data'!$A$3:$AAD$1504,41,FALSE))</f>
        <v/>
      </c>
      <c r="N223" s="7562" t="str">
        <f>IF(VLOOKUP($A223,'8 Oct - LIVE LDS Data'!$A$3:$AAD$1504,47,FALSE)=0/1/1900,"",VLOOKUP($A223,'8 Oct - LIVE LDS Data'!$A$3:$AAD$1504,47,FALSE))</f>
        <v/>
      </c>
      <c r="O223" s="7562" t="str">
        <f>IF(VLOOKUP($A223,'8 Oct - LIVE LDS Data'!$A$3:$AAD$1504,48,FALSE)=0/1/1900,"",VLOOKUP($A223,'8 Oct - LIVE LDS Data'!$A$3:$AAD$1504,48,FALSE))</f>
        <v/>
      </c>
      <c r="P223" s="7562" t="str">
        <f>IF(VLOOKUP($A223,'8 Oct - LIVE LDS Data'!$A$3:$AAD$1504,54,FALSE)=0/1/1900,"",VLOOKUP($A223,'8 Oct - LIVE LDS Data'!$A$3:$AAD$1504,54,FALSE))</f>
        <v/>
      </c>
      <c r="Q223" s="7562" t="str">
        <f>IF(VLOOKUP($A223,'8 Oct - LIVE LDS Data'!$A$3:$AAD$1504,55,FALSE)=0/1/1900,"",VLOOKUP($A223,'8 Oct - LIVE LDS Data'!$A$3:$AAD$1504,55,FALSE))</f>
        <v/>
      </c>
      <c r="R223" s="7562">
        <f>IF(VLOOKUP($A223,'8 Oct - LIVE LDS Data'!$A$3:$AAD$1504,60,FALSE)=0/1/1900,"",VLOOKUP($A223,'8 Oct - LIVE LDS Data'!$A$3:$AAD$1504,60,FALSE))</f>
        <v>46905</v>
      </c>
      <c r="S223" s="7562" t="str">
        <f>IF(VLOOKUP($A223,'8 Oct - LIVE LDS Data'!$A$3:$AAD$1504,61,FALSE)=0/1/1900,"",VLOOKUP($A223,'8 Oct - LIVE LDS Data'!$A$3:$AAD$1504,61,FALSE))</f>
        <v/>
      </c>
      <c r="T223" s="7562">
        <f>IF(VLOOKUP($A223,'8 Oct - LIVE LDS Data'!$A$3:$AAD$1504,63,FALSE)=0/1/1900,"",VLOOKUP($A223,'8 Oct - LIVE LDS Data'!$A$3:$AAD$1504,63,FALSE))</f>
        <v>47027</v>
      </c>
      <c r="U223" s="7562" t="str">
        <f>IF(VLOOKUP($A223,'8 Oct - LIVE LDS Data'!$A$3:$AAD$1504,64,FALSE)=0/1/1900,"",VLOOKUP($A223,'8 Oct - LIVE LDS Data'!$A$3:$AAD$1504,64,FALSE))</f>
        <v/>
      </c>
      <c r="V223" s="7562" t="s">
        <v>3757</v>
      </c>
      <c r="W223" s="7562" t="s">
        <v>226</v>
      </c>
      <c r="X223" s="7564"/>
      <c r="Y223" s="7562"/>
      <c r="Z223" s="7562"/>
      <c r="AA223" s="7562"/>
      <c r="AB223" s="7562"/>
      <c r="AC223" s="7562"/>
      <c r="AD223" s="7562"/>
      <c r="AE223" s="7562"/>
      <c r="AF223" s="7562"/>
      <c r="AG223" s="7565">
        <f>IF(VLOOKUP($A223,'8 Oct - LIVE LDS Data'!$A$3:$AAD$1504,72,FALSE)=0/1/1900,"",VLOOKUP($A223,'8 Oct - LIVE LDS Data'!$A$3:$AAD$1504,72,FALSE))</f>
        <v>45497</v>
      </c>
      <c r="AH223" s="7565">
        <f>IF(VLOOKUP($A223,'8 Oct - LIVE LDS Data'!$A$3:$AAD$1504,73,FALSE)=0/1/1900,"",VLOOKUP($A223,'8 Oct - LIVE LDS Data'!$A$3:$AAD$1504,73,FALSE))</f>
        <v>45786</v>
      </c>
      <c r="AI223" s="7565">
        <f>IF(VLOOKUP($A223,'8 Oct - LIVE LDS Data'!$A$3:$AAD$1504,75,FALSE)=0/1/1900,"",VLOOKUP($A223,'8 Oct - LIVE LDS Data'!$A$3:$AAD$1504,75,FALSE))</f>
        <v>45685</v>
      </c>
      <c r="AJ223" s="7565">
        <f>IF(VLOOKUP($A223,'8 Oct - LIVE LDS Data'!$A$3:$AAD$1504,76,FALSE)=0/1/1900,"",VLOOKUP($A223,'8 Oct - LIVE LDS Data'!$A$3:$AAD$1504,76,FALSE))</f>
        <v>45786</v>
      </c>
    </row>
    <row r="224" spans="1:36" s="610" customFormat="1" ht="40" customHeight="1" x14ac:dyDescent="0.2">
      <c r="A224" s="2855" t="s">
        <v>3000</v>
      </c>
      <c r="B224" s="2910" t="s">
        <v>6365</v>
      </c>
      <c r="C224" s="2855" t="s">
        <v>6365</v>
      </c>
      <c r="D224" s="7558" t="str">
        <f>IF(VLOOKUP($A224,'8 Oct - LIVE LDS Data'!$A$3:$AAD$1504,4,FALSE)=0/1/1900,"",VLOOKUP($A224,'8 Oct - LIVE LDS Data'!$A$3:$AAD$1504,4,FALSE))</f>
        <v>Plan Selby
("legacy plan")</v>
      </c>
      <c r="E224" s="7559" t="str">
        <f>IF(VLOOKUP($A224,'8 Oct - LIVE LDS Data'!$A$3:$AAD$1504,8,FALSE)=0/1/1900,"",VLOOKUP($A224,'8 Oct - LIVE LDS Data'!$A$3:$AAD$1504,8,FALSE))</f>
        <v>N</v>
      </c>
      <c r="F224" s="7559" t="str">
        <f>IF(VLOOKUP($A224,'8 Oct - LIVE LDS Data'!$A$3:$AAD$1504,9,FALSE)=0/1/1900,"",VLOOKUP($A224,'8 Oct - LIVE LDS Data'!$A$3:$AAD$1504,9,FALSE))</f>
        <v>N</v>
      </c>
      <c r="G224" s="7560">
        <f>IF(VLOOKUP($A224,'8 Oct - LIVE LDS Data'!$A$3:$AAD$1504,10,FALSE)=0/1/1900,"",VLOOKUP($A224,'8 Oct - LIVE LDS Data'!$A$3:$AAD$1504,10,FALSE))</f>
        <v>41569</v>
      </c>
      <c r="H224" s="7314" t="str">
        <f>IF(VLOOKUP($A224,'8 Oct - LIVE LDS Data'!$A$3:$AAD$1504,79,FALSE)=0/1/1900,"",VLOOKUP($A224,'8 Oct - LIVE LDS Data'!$A$3:$AAD$1504,79,FALSE))</f>
        <v xml:space="preserve">Published - work stopped </v>
      </c>
      <c r="I224" s="7561">
        <f>IF(VLOOKUP($A224,'8 Oct - LIVE LDS Data'!$A$3:$AAD$1504,30,FALSE)=0/1/1900,"",VLOOKUP($A224,'8 Oct - LIVE LDS Data'!$A$3:$AAD$1504,30,FALSE))</f>
        <v>45323</v>
      </c>
      <c r="J224" s="7562">
        <f>IF(VLOOKUP($A224,'8 Oct - LIVE LDS Data'!$A$3:$AAD$1504,33,FALSE)=0/1/1900,"",VLOOKUP($A224,'8 Oct - LIVE LDS Data'!$A$3:$AAD$1504,33,FALSE))</f>
        <v>43617</v>
      </c>
      <c r="K224" s="7562">
        <f>IF(VLOOKUP($A224,'8 Oct - LIVE LDS Data'!$A$3:$AAD$1504,34,FALSE)=0/1/1900,"",VLOOKUP($A224,'8 Oct - LIVE LDS Data'!$A$3:$AAD$1504,34,FALSE))</f>
        <v>43854</v>
      </c>
      <c r="L224" s="7562">
        <f>IF(VLOOKUP($A224,'8 Oct - LIVE LDS Data'!$A$3:$AAD$1504,40,FALSE)=0/1/1900,"",VLOOKUP($A224,'8 Oct - LIVE LDS Data'!$A$3:$AAD$1504,40,FALSE))</f>
        <v>43891</v>
      </c>
      <c r="M224" s="7562">
        <f>IF(VLOOKUP($A224,'8 Oct - LIVE LDS Data'!$A$3:$AAD$1504,41,FALSE)=0/1/1900,"",VLOOKUP($A224,'8 Oct - LIVE LDS Data'!$A$3:$AAD$1504,41,FALSE))</f>
        <v>44225</v>
      </c>
      <c r="N224" s="7562" t="str">
        <f>IF(VLOOKUP($A224,'8 Oct - LIVE LDS Data'!$A$3:$AAD$1504,47,FALSE)=0/1/1900,"",VLOOKUP($A224,'8 Oct - LIVE LDS Data'!$A$3:$AAD$1504,47,FALSE))</f>
        <v>Not scheduled in LDS TT</v>
      </c>
      <c r="O224" s="7562">
        <f>IF(VLOOKUP($A224,'8 Oct - LIVE LDS Data'!$A$3:$AAD$1504,48,FALSE)=0/1/1900,"",VLOOKUP($A224,'8 Oct - LIVE LDS Data'!$A$3:$AAD$1504,48,FALSE))</f>
        <v>44411</v>
      </c>
      <c r="P224" s="7562" t="str">
        <f>IF(VLOOKUP($A224,'8 Oct - LIVE LDS Data'!$A$3:$AAD$1504,54,FALSE)=0/1/1900,"",VLOOKUP($A224,'8 Oct - LIVE LDS Data'!$A$3:$AAD$1504,54,FALSE))</f>
        <v>Not scheduled in LDS TT</v>
      </c>
      <c r="Q224" s="7562">
        <f>IF(VLOOKUP($A224,'8 Oct - LIVE LDS Data'!$A$3:$AAD$1504,55,FALSE)=0/1/1900,"",VLOOKUP($A224,'8 Oct - LIVE LDS Data'!$A$3:$AAD$1504,55,FALSE))</f>
        <v>44442</v>
      </c>
      <c r="R224" s="7562" t="str">
        <f>IF(VLOOKUP($A224,'8 Oct - LIVE LDS Data'!$A$3:$AAD$1504,60,FALSE)=0/1/1900,"",VLOOKUP($A224,'8 Oct - LIVE LDS Data'!$A$3:$AAD$1504,60,FALSE))</f>
        <v>(1) June-2022</v>
      </c>
      <c r="S224" s="7562" t="str">
        <f>IF(VLOOKUP($A224,'8 Oct - LIVE LDS Data'!$A$3:$AAD$1504,61,FALSE)=0/1/1900,"",VLOOKUP($A224,'8 Oct - LIVE LDS Data'!$A$3:$AAD$1504,61,FALSE))</f>
        <v xml:space="preserve">(1) Aug-2022
(2) Mar-2024
</v>
      </c>
      <c r="T224" s="7562">
        <f>IF(VLOOKUP($A224,'8 Oct - LIVE LDS Data'!$A$3:$AAD$1504,63,FALSE)=0/1/1900,"",VLOOKUP($A224,'8 Oct - LIVE LDS Data'!$A$3:$AAD$1504,63,FALSE))</f>
        <v>46023</v>
      </c>
      <c r="U224" s="7562" t="str">
        <f>IF(VLOOKUP($A224,'8 Oct - LIVE LDS Data'!$A$3:$AAD$1504,64,FALSE)=0/1/1900,"",VLOOKUP($A224,'8 Oct - LIVE LDS Data'!$A$3:$AAD$1504,64,FALSE))</f>
        <v/>
      </c>
      <c r="V224" s="7562" t="s">
        <v>3757</v>
      </c>
      <c r="W224" s="7562" t="s">
        <v>3757</v>
      </c>
      <c r="X224" s="7564"/>
      <c r="Y224" s="7562"/>
      <c r="Z224" s="7562"/>
      <c r="AA224" s="7562"/>
      <c r="AB224" s="7562"/>
      <c r="AC224" s="7562"/>
      <c r="AD224" s="7562"/>
      <c r="AE224" s="7562"/>
      <c r="AF224" s="7562"/>
      <c r="AG224" s="7565">
        <f>IF(VLOOKUP($A224,'8 Oct - LIVE LDS Data'!$A$3:$AAD$1504,72,FALSE)=0/1/1900,"",VLOOKUP($A224,'8 Oct - LIVE LDS Data'!$A$3:$AAD$1504,72,FALSE))</f>
        <v>45050</v>
      </c>
      <c r="AH224" s="7565">
        <f>IF(VLOOKUP($A224,'8 Oct - LIVE LDS Data'!$A$3:$AAD$1504,73,FALSE)=0/1/1900,"",VLOOKUP($A224,'8 Oct - LIVE LDS Data'!$A$3:$AAD$1504,73,FALSE))</f>
        <v>45539</v>
      </c>
      <c r="AI224" s="7565">
        <f>IF(VLOOKUP($A224,'8 Oct - LIVE LDS Data'!$A$3:$AAD$1504,75,FALSE)=0/1/1900,"",VLOOKUP($A224,'8 Oct - LIVE LDS Data'!$A$3:$AAD$1504,75,FALSE))</f>
        <v>44895</v>
      </c>
      <c r="AJ224" s="7565">
        <f>IF(VLOOKUP($A224,'8 Oct - LIVE LDS Data'!$A$3:$AAD$1504,76,FALSE)=0/1/1900,"",VLOOKUP($A224,'8 Oct - LIVE LDS Data'!$A$3:$AAD$1504,76,FALSE))</f>
        <v>45687</v>
      </c>
    </row>
    <row r="225" spans="1:36" s="610" customFormat="1" ht="40" customHeight="1" x14ac:dyDescent="0.2">
      <c r="A225" s="2856" t="s">
        <v>3019</v>
      </c>
      <c r="B225" s="2856"/>
      <c r="C225" s="2855" t="s">
        <v>3020</v>
      </c>
      <c r="D225" s="7558" t="str">
        <f>IF(VLOOKUP($A225,'8 Oct - LIVE LDS Data'!$A$3:$AAD$1504,4,FALSE)=0/1/1900,"",VLOOKUP($A225,'8 Oct - LIVE LDS Data'!$A$3:$AAD$1504,4,FALSE))</f>
        <v>Sevenoaks Plan 2040</v>
      </c>
      <c r="E225" s="7559" t="str">
        <f>IF(VLOOKUP($A225,'8 Oct - LIVE LDS Data'!$A$3:$AAD$1504,8,FALSE)=0/1/1900,"",VLOOKUP($A225,'8 Oct - LIVE LDS Data'!$A$3:$AAD$1504,8,FALSE))</f>
        <v>N</v>
      </c>
      <c r="F225" s="7559" t="str">
        <f>IF(VLOOKUP($A225,'8 Oct - LIVE LDS Data'!$A$3:$AAD$1504,9,FALSE)=0/1/1900,"",VLOOKUP($A225,'8 Oct - LIVE LDS Data'!$A$3:$AAD$1504,9,FALSE))</f>
        <v>N</v>
      </c>
      <c r="G225" s="7560">
        <f>IF(VLOOKUP($A225,'8 Oct - LIVE LDS Data'!$A$3:$AAD$1504,10,FALSE)=0/1/1900,"",VLOOKUP($A225,'8 Oct - LIVE LDS Data'!$A$3:$AAD$1504,10,FALSE))</f>
        <v>40596</v>
      </c>
      <c r="H225" s="7314" t="str">
        <f>IF(VLOOKUP($A225,'8 Oct - LIVE LDS Data'!$A$3:$AAD$1504,79,FALSE)=0/1/1900,"",VLOOKUP($A225,'8 Oct - LIVE LDS Data'!$A$3:$AAD$1504,79,FALSE))</f>
        <v>Reg 18 ongoing</v>
      </c>
      <c r="I225" s="7561">
        <f>IF(VLOOKUP($A225,'8 Oct - LIVE LDS Data'!$A$3:$AAD$1504,30,FALSE)=0/1/1900,"",VLOOKUP($A225,'8 Oct - LIVE LDS Data'!$A$3:$AAD$1504,30,FALSE))</f>
        <v>45689</v>
      </c>
      <c r="J225" s="7562">
        <f>IF(VLOOKUP($A225,'8 Oct - LIVE LDS Data'!$A$3:$AAD$1504,33,FALSE)=0/1/1900,"",VLOOKUP($A225,'8 Oct - LIVE LDS Data'!$A$3:$AAD$1504,33,FALSE))</f>
        <v>44835</v>
      </c>
      <c r="K225" s="7562">
        <f>IF(VLOOKUP($A225,'8 Oct - LIVE LDS Data'!$A$3:$AAD$1504,34,FALSE)=0/1/1900,"",VLOOKUP($A225,'8 Oct - LIVE LDS Data'!$A$3:$AAD$1504,34,FALSE))</f>
        <v>44881</v>
      </c>
      <c r="L225" s="7562">
        <f>IF(VLOOKUP($A225,'8 Oct - LIVE LDS Data'!$A$3:$AAD$1504,40,FALSE)=0/1/1900,"",VLOOKUP($A225,'8 Oct - LIVE LDS Data'!$A$3:$AAD$1504,40,FALSE))</f>
        <v>45200</v>
      </c>
      <c r="M225" s="7562">
        <f>IF(VLOOKUP($A225,'8 Oct - LIVE LDS Data'!$A$3:$AAD$1504,41,FALSE)=0/1/1900,"",VLOOKUP($A225,'8 Oct - LIVE LDS Data'!$A$3:$AAD$1504,41,FALSE))</f>
        <v>45253</v>
      </c>
      <c r="N225" s="7562">
        <f>IF(VLOOKUP($A225,'8 Oct - LIVE LDS Data'!$A$3:$AAD$1504,47,FALSE)=0/1/1900,"",VLOOKUP($A225,'8 Oct - LIVE LDS Data'!$A$3:$AAD$1504,47,FALSE))</f>
        <v>45931</v>
      </c>
      <c r="O225" s="7562" t="str">
        <f>IF(VLOOKUP($A225,'8 Oct - LIVE LDS Data'!$A$3:$AAD$1504,48,FALSE)=0/1/1900,"",VLOOKUP($A225,'8 Oct - LIVE LDS Data'!$A$3:$AAD$1504,48,FALSE))</f>
        <v/>
      </c>
      <c r="P225" s="7562" t="str">
        <f>IF(VLOOKUP($A225,'8 Oct - LIVE LDS Data'!$A$3:$AAD$1504,54,FALSE)=0/1/1900,"",VLOOKUP($A225,'8 Oct - LIVE LDS Data'!$A$3:$AAD$1504,54,FALSE))</f>
        <v/>
      </c>
      <c r="Q225" s="7562" t="str">
        <f>IF(VLOOKUP($A225,'8 Oct - LIVE LDS Data'!$A$3:$AAD$1504,55,FALSE)=0/1/1900,"",VLOOKUP($A225,'8 Oct - LIVE LDS Data'!$A$3:$AAD$1504,55,FALSE))</f>
        <v/>
      </c>
      <c r="R225" s="7562">
        <f>IF(VLOOKUP($A225,'8 Oct - LIVE LDS Data'!$A$3:$AAD$1504,60,FALSE)=0/1/1900,"",VLOOKUP($A225,'8 Oct - LIVE LDS Data'!$A$3:$AAD$1504,60,FALSE))</f>
        <v>46204</v>
      </c>
      <c r="S225" s="7562" t="str">
        <f>IF(VLOOKUP($A225,'8 Oct - LIVE LDS Data'!$A$3:$AAD$1504,61,FALSE)=0/1/1900,"",VLOOKUP($A225,'8 Oct - LIVE LDS Data'!$A$3:$AAD$1504,61,FALSE))</f>
        <v/>
      </c>
      <c r="T225" s="7562">
        <f>IF(VLOOKUP($A225,'8 Oct - LIVE LDS Data'!$A$3:$AAD$1504,63,FALSE)=0/1/1900,"",VLOOKUP($A225,'8 Oct - LIVE LDS Data'!$A$3:$AAD$1504,63,FALSE))</f>
        <v>46357</v>
      </c>
      <c r="U225" s="7562" t="str">
        <f>IF(VLOOKUP($A225,'8 Oct - LIVE LDS Data'!$A$3:$AAD$1504,64,FALSE)=0/1/1900,"",VLOOKUP($A225,'8 Oct - LIVE LDS Data'!$A$3:$AAD$1504,64,FALSE))</f>
        <v/>
      </c>
      <c r="V225" s="7562" t="s">
        <v>3757</v>
      </c>
      <c r="W225" s="7562" t="s">
        <v>3757</v>
      </c>
      <c r="X225" s="7564"/>
      <c r="Y225" s="7562"/>
      <c r="Z225" s="7562"/>
      <c r="AA225" s="7562"/>
      <c r="AB225" s="7562"/>
      <c r="AC225" s="7562"/>
      <c r="AD225" s="7562"/>
      <c r="AE225" s="7562"/>
      <c r="AF225" s="7562"/>
      <c r="AG225" s="7565">
        <f>IF(VLOOKUP($A225,'8 Oct - LIVE LDS Data'!$A$3:$AAD$1504,72,FALSE)=0/1/1900,"",VLOOKUP($A225,'8 Oct - LIVE LDS Data'!$A$3:$AAD$1504,72,FALSE))</f>
        <v>45589</v>
      </c>
      <c r="AH225" s="7565">
        <f>IF(VLOOKUP($A225,'8 Oct - LIVE LDS Data'!$A$3:$AAD$1504,73,FALSE)=0/1/1900,"",VLOOKUP($A225,'8 Oct - LIVE LDS Data'!$A$3:$AAD$1504,73,FALSE))</f>
        <v>45720</v>
      </c>
      <c r="AI225" s="7565">
        <f>IF(VLOOKUP($A225,'8 Oct - LIVE LDS Data'!$A$3:$AAD$1504,75,FALSE)=0/1/1900,"",VLOOKUP($A225,'8 Oct - LIVE LDS Data'!$A$3:$AAD$1504,75,FALSE))</f>
        <v>45022</v>
      </c>
      <c r="AJ225" s="7565">
        <f>IF(VLOOKUP($A225,'8 Oct - LIVE LDS Data'!$A$3:$AAD$1504,76,FALSE)=0/1/1900,"",VLOOKUP($A225,'8 Oct - LIVE LDS Data'!$A$3:$AAD$1504,76,FALSE))</f>
        <v>45720</v>
      </c>
    </row>
    <row r="226" spans="1:36" s="610" customFormat="1" ht="40" customHeight="1" x14ac:dyDescent="0.2">
      <c r="A226" s="7568" t="s">
        <v>3031</v>
      </c>
      <c r="B226" s="7568" t="s">
        <v>3032</v>
      </c>
      <c r="C226" s="7568" t="s">
        <v>3032</v>
      </c>
      <c r="D226" s="7558" t="str">
        <f>IF(VLOOKUP($A226,'8 Oct - LIVE LDS Data'!$A$3:$AAD$1504,4,FALSE)=0/1/1900,"",VLOOKUP($A226,'8 Oct - LIVE LDS Data'!$A$3:$AAD$1504,4,FALSE))</f>
        <v>Sheffield Plan</v>
      </c>
      <c r="E226" s="7559" t="str">
        <f>IF(VLOOKUP($A226,'8 Oct - LIVE LDS Data'!$A$3:$AAD$1504,8,FALSE)=0/1/1900,"",VLOOKUP($A226,'8 Oct - LIVE LDS Data'!$A$3:$AAD$1504,8,FALSE))</f>
        <v>N</v>
      </c>
      <c r="F226" s="7559" t="str">
        <f>IF(VLOOKUP($A226,'8 Oct - LIVE LDS Data'!$A$3:$AAD$1504,9,FALSE)=0/1/1900,"",VLOOKUP($A226,'8 Oct - LIVE LDS Data'!$A$3:$AAD$1504,9,FALSE))</f>
        <v>N</v>
      </c>
      <c r="G226" s="7560">
        <f>IF(VLOOKUP($A226,'8 Oct - LIVE LDS Data'!$A$3:$AAD$1504,10,FALSE)=0/1/1900,"",VLOOKUP($A226,'8 Oct - LIVE LDS Data'!$A$3:$AAD$1504,10,FALSE))</f>
        <v>39876</v>
      </c>
      <c r="H226" s="7314" t="str">
        <f>IF(VLOOKUP($A226,'8 Oct - LIVE LDS Data'!$A$3:$AAD$1504,79,FALSE)=0/1/1900,"",VLOOKUP($A226,'8 Oct - LIVE LDS Data'!$A$3:$AAD$1504,79,FALSE))</f>
        <v>Submitted Oct 2023</v>
      </c>
      <c r="I226" s="7561">
        <f>IF(VLOOKUP($A226,'8 Oct - LIVE LDS Data'!$A$3:$AAD$1504,30,FALSE)=0/1/1900,"",VLOOKUP($A226,'8 Oct - LIVE LDS Data'!$A$3:$AAD$1504,30,FALSE))</f>
        <v>45717</v>
      </c>
      <c r="J226" s="7562">
        <f>IF(VLOOKUP($A226,'8 Oct - LIVE LDS Data'!$A$3:$AAD$1504,33,FALSE)=0/1/1900,"",VLOOKUP($A226,'8 Oct - LIVE LDS Data'!$A$3:$AAD$1504,33,FALSE))</f>
        <v>42309</v>
      </c>
      <c r="K226" s="7562">
        <f>IF(VLOOKUP($A226,'8 Oct - LIVE LDS Data'!$A$3:$AAD$1504,34,FALSE)=0/1/1900,"",VLOOKUP($A226,'8 Oct - LIVE LDS Data'!$A$3:$AAD$1504,34,FALSE))</f>
        <v>42319</v>
      </c>
      <c r="L226" s="7562">
        <f>IF(VLOOKUP($A226,'8 Oct - LIVE LDS Data'!$A$3:$AAD$1504,40,FALSE)=0/1/1900,"",VLOOKUP($A226,'8 Oct - LIVE LDS Data'!$A$3:$AAD$1504,40,FALSE))</f>
        <v>44044</v>
      </c>
      <c r="M226" s="7562">
        <f>IF(VLOOKUP($A226,'8 Oct - LIVE LDS Data'!$A$3:$AAD$1504,41,FALSE)=0/1/1900,"",VLOOKUP($A226,'8 Oct - LIVE LDS Data'!$A$3:$AAD$1504,41,FALSE))</f>
        <v>44075</v>
      </c>
      <c r="N226" s="7562" t="str">
        <f>IF(VLOOKUP($A226,'8 Oct - LIVE LDS Data'!$A$3:$AAD$1504,47,FALSE)=0/1/1900,"",VLOOKUP($A226,'8 Oct - LIVE LDS Data'!$A$3:$AAD$1504,47,FALSE))</f>
        <v/>
      </c>
      <c r="O226" s="7562" t="str">
        <f>IF(VLOOKUP($A226,'8 Oct - LIVE LDS Data'!$A$3:$AAD$1504,48,FALSE)=0/1/1900,"",VLOOKUP($A226,'8 Oct - LIVE LDS Data'!$A$3:$AAD$1504,48,FALSE))</f>
        <v/>
      </c>
      <c r="P226" s="7562" t="str">
        <f>IF(VLOOKUP($A226,'8 Oct - LIVE LDS Data'!$A$3:$AAD$1504,54,FALSE)=0/1/1900,"",VLOOKUP($A226,'8 Oct - LIVE LDS Data'!$A$3:$AAD$1504,54,FALSE))</f>
        <v/>
      </c>
      <c r="Q226" s="7562" t="str">
        <f>IF(VLOOKUP($A226,'8 Oct - LIVE LDS Data'!$A$3:$AAD$1504,55,FALSE)=0/1/1900,"",VLOOKUP($A226,'8 Oct - LIVE LDS Data'!$A$3:$AAD$1504,55,FALSE))</f>
        <v/>
      </c>
      <c r="R226" s="7562">
        <f>IF(VLOOKUP($A226,'8 Oct - LIVE LDS Data'!$A$3:$AAD$1504,60,FALSE)=0/1/1900,"",VLOOKUP($A226,'8 Oct - LIVE LDS Data'!$A$3:$AAD$1504,60,FALSE))</f>
        <v>44927</v>
      </c>
      <c r="S226" s="7562">
        <f>IF(VLOOKUP($A226,'8 Oct - LIVE LDS Data'!$A$3:$AAD$1504,61,FALSE)=0/1/1900,"",VLOOKUP($A226,'8 Oct - LIVE LDS Data'!$A$3:$AAD$1504,61,FALSE))</f>
        <v>44935</v>
      </c>
      <c r="T226" s="7562">
        <f>IF(VLOOKUP($A226,'8 Oct - LIVE LDS Data'!$A$3:$AAD$1504,63,FALSE)=0/1/1900,"",VLOOKUP($A226,'8 Oct - LIVE LDS Data'!$A$3:$AAD$1504,63,FALSE))</f>
        <v>45170</v>
      </c>
      <c r="U226" s="7562">
        <f>IF(VLOOKUP($A226,'8 Oct - LIVE LDS Data'!$A$3:$AAD$1504,64,FALSE)=0/1/1900,"",VLOOKUP($A226,'8 Oct - LIVE LDS Data'!$A$3:$AAD$1504,64,FALSE))</f>
        <v>45205</v>
      </c>
      <c r="V226" s="7562" t="s">
        <v>3757</v>
      </c>
      <c r="W226" s="7562" t="s">
        <v>3757</v>
      </c>
      <c r="X226" s="7564"/>
      <c r="Y226" s="7562"/>
      <c r="Z226" s="7562"/>
      <c r="AA226" s="7562"/>
      <c r="AB226" s="7562"/>
      <c r="AC226" s="7562"/>
      <c r="AD226" s="7562" t="s">
        <v>8102</v>
      </c>
      <c r="AE226" s="7562"/>
      <c r="AF226" s="7562"/>
      <c r="AG226" s="7565">
        <f>IF(VLOOKUP($A226,'8 Oct - LIVE LDS Data'!$A$3:$AAD$1504,72,FALSE)=0/1/1900,"",VLOOKUP($A226,'8 Oct - LIVE LDS Data'!$A$3:$AAD$1504,72,FALSE))</f>
        <v>45786</v>
      </c>
      <c r="AH226" s="7565">
        <f>IF(VLOOKUP($A226,'8 Oct - LIVE LDS Data'!$A$3:$AAD$1504,73,FALSE)=0/1/1900,"",VLOOKUP($A226,'8 Oct - LIVE LDS Data'!$A$3:$AAD$1504,73,FALSE))</f>
        <v>45888</v>
      </c>
      <c r="AI226" s="7565">
        <f>IF(VLOOKUP($A226,'8 Oct - LIVE LDS Data'!$A$3:$AAD$1504,75,FALSE)=0/1/1900,"",VLOOKUP($A226,'8 Oct - LIVE LDS Data'!$A$3:$AAD$1504,75,FALSE))</f>
        <v>45888</v>
      </c>
      <c r="AJ226" s="7565">
        <f>IF(VLOOKUP($A226,'8 Oct - LIVE LDS Data'!$A$3:$AAD$1504,76,FALSE)=0/1/1900,"",VLOOKUP($A226,'8 Oct - LIVE LDS Data'!$A$3:$AAD$1504,76,FALSE))</f>
        <v>45223</v>
      </c>
    </row>
    <row r="227" spans="1:36" s="610" customFormat="1" ht="40" customHeight="1" x14ac:dyDescent="0.2">
      <c r="A227" s="7568" t="s">
        <v>3044</v>
      </c>
      <c r="B227" s="7568" t="s">
        <v>3045</v>
      </c>
      <c r="C227" s="7568" t="s">
        <v>3045</v>
      </c>
      <c r="D227" s="7558" t="str">
        <f>IF(VLOOKUP($A227,'8 Oct - LIVE LDS Data'!$A$3:$AAD$1504,4,FALSE)=0/1/1900,"",VLOOKUP($A227,'8 Oct - LIVE LDS Data'!$A$3:$AAD$1504,4,FALSE))</f>
        <v>Next Local Plan (2025-2045)</v>
      </c>
      <c r="E227" s="7559" t="str">
        <f>IF(VLOOKUP($A227,'8 Oct - LIVE LDS Data'!$A$3:$AAD$1504,8,FALSE)=0/1/1900,"",VLOOKUP($A227,'8 Oct - LIVE LDS Data'!$A$3:$AAD$1504,8,FALSE))</f>
        <v>N</v>
      </c>
      <c r="F227" s="7559" t="str">
        <f>IF(VLOOKUP($A227,'8 Oct - LIVE LDS Data'!$A$3:$AAD$1504,9,FALSE)=0/1/1900,"",VLOOKUP($A227,'8 Oct - LIVE LDS Data'!$A$3:$AAD$1504,9,FALSE))</f>
        <v>N</v>
      </c>
      <c r="G227" s="7560">
        <f>IF(VLOOKUP($A227,'8 Oct - LIVE LDS Data'!$A$3:$AAD$1504,10,FALSE)=0/1/1900,"",VLOOKUP($A227,'8 Oct - LIVE LDS Data'!$A$3:$AAD$1504,10,FALSE))</f>
        <v>40598</v>
      </c>
      <c r="H227" s="7314" t="str">
        <f>IF(VLOOKUP($A227,'8 Oct - LIVE LDS Data'!$A$3:$AAD$1504,79,FALSE)=0/1/1900,"",VLOOKUP($A227,'8 Oct - LIVE LDS Data'!$A$3:$AAD$1504,79,FALSE))</f>
        <v>new plan to be prepared under new system</v>
      </c>
      <c r="I227" s="7561">
        <f>IF(VLOOKUP($A227,'8 Oct - LIVE LDS Data'!$A$3:$AAD$1504,30,FALSE)=0/1/1900,"",VLOOKUP($A227,'8 Oct - LIVE LDS Data'!$A$3:$AAD$1504,30,FALSE))</f>
        <v>45689</v>
      </c>
      <c r="J227" s="7562">
        <f>IF(VLOOKUP($A227,'8 Oct - LIVE LDS Data'!$A$3:$AAD$1504,33,FALSE)=0/1/1900,"",VLOOKUP($A227,'8 Oct - LIVE LDS Data'!$A$3:$AAD$1504,33,FALSE))</f>
        <v>46327</v>
      </c>
      <c r="K227" s="7562" t="str">
        <f>IF(VLOOKUP($A227,'8 Oct - LIVE LDS Data'!$A$3:$AAD$1504,34,FALSE)=0/1/1900,"",VLOOKUP($A227,'8 Oct - LIVE LDS Data'!$A$3:$AAD$1504,34,FALSE))</f>
        <v/>
      </c>
      <c r="L227" s="7562" t="str">
        <f>IF(VLOOKUP($A227,'8 Oct - LIVE LDS Data'!$A$3:$AAD$1504,40,FALSE)=0/1/1900,"",VLOOKUP($A227,'8 Oct - LIVE LDS Data'!$A$3:$AAD$1504,40,FALSE))</f>
        <v/>
      </c>
      <c r="M227" s="7562" t="str">
        <f>IF(VLOOKUP($A227,'8 Oct - LIVE LDS Data'!$A$3:$AAD$1504,41,FALSE)=0/1/1900,"",VLOOKUP($A227,'8 Oct - LIVE LDS Data'!$A$3:$AAD$1504,41,FALSE))</f>
        <v/>
      </c>
      <c r="N227" s="7562" t="str">
        <f>IF(VLOOKUP($A227,'8 Oct - LIVE LDS Data'!$A$3:$AAD$1504,47,FALSE)=0/1/1900,"",VLOOKUP($A227,'8 Oct - LIVE LDS Data'!$A$3:$AAD$1504,47,FALSE))</f>
        <v/>
      </c>
      <c r="O227" s="7562" t="str">
        <f>IF(VLOOKUP($A227,'8 Oct - LIVE LDS Data'!$A$3:$AAD$1504,48,FALSE)=0/1/1900,"",VLOOKUP($A227,'8 Oct - LIVE LDS Data'!$A$3:$AAD$1504,48,FALSE))</f>
        <v/>
      </c>
      <c r="P227" s="7562" t="str">
        <f>IF(VLOOKUP($A227,'8 Oct - LIVE LDS Data'!$A$3:$AAD$1504,54,FALSE)=0/1/1900,"",VLOOKUP($A227,'8 Oct - LIVE LDS Data'!$A$3:$AAD$1504,54,FALSE))</f>
        <v/>
      </c>
      <c r="Q227" s="7562" t="str">
        <f>IF(VLOOKUP($A227,'8 Oct - LIVE LDS Data'!$A$3:$AAD$1504,55,FALSE)=0/1/1900,"",VLOOKUP($A227,'8 Oct - LIVE LDS Data'!$A$3:$AAD$1504,55,FALSE))</f>
        <v/>
      </c>
      <c r="R227" s="7562">
        <f>IF(VLOOKUP($A227,'8 Oct - LIVE LDS Data'!$A$3:$AAD$1504,60,FALSE)=0/1/1900,"",VLOOKUP($A227,'8 Oct - LIVE LDS Data'!$A$3:$AAD$1504,60,FALSE))</f>
        <v>46692</v>
      </c>
      <c r="S227" s="7562" t="str">
        <f>IF(VLOOKUP($A227,'8 Oct - LIVE LDS Data'!$A$3:$AAD$1504,61,FALSE)=0/1/1900,"",VLOOKUP($A227,'8 Oct - LIVE LDS Data'!$A$3:$AAD$1504,61,FALSE))</f>
        <v/>
      </c>
      <c r="T227" s="7562">
        <f>IF(VLOOKUP($A227,'8 Oct - LIVE LDS Data'!$A$3:$AAD$1504,63,FALSE)=0/1/1900,"",VLOOKUP($A227,'8 Oct - LIVE LDS Data'!$A$3:$AAD$1504,63,FALSE))</f>
        <v>46753</v>
      </c>
      <c r="U227" s="7562" t="str">
        <f>IF(VLOOKUP($A227,'8 Oct - LIVE LDS Data'!$A$3:$AAD$1504,64,FALSE)=0/1/1900,"",VLOOKUP($A227,'8 Oct - LIVE LDS Data'!$A$3:$AAD$1504,64,FALSE))</f>
        <v/>
      </c>
      <c r="V227" s="7562" t="s">
        <v>3757</v>
      </c>
      <c r="W227" s="7562" t="s">
        <v>3757</v>
      </c>
      <c r="X227" s="7564"/>
      <c r="Y227" s="7562"/>
      <c r="Z227" s="7562"/>
      <c r="AA227" s="7562"/>
      <c r="AB227" s="7562"/>
      <c r="AC227" s="7562"/>
      <c r="AD227" s="7562" t="s">
        <v>8102</v>
      </c>
      <c r="AE227" s="7562"/>
      <c r="AF227" s="7562"/>
      <c r="AG227" s="7565">
        <f>IF(VLOOKUP($A227,'8 Oct - LIVE LDS Data'!$A$3:$AAD$1504,72,FALSE)=0/1/1900,"",VLOOKUP($A227,'8 Oct - LIVE LDS Data'!$A$3:$AAD$1504,72,FALSE))</f>
        <v>45786</v>
      </c>
      <c r="AH227" s="7565" t="str">
        <f>IF(VLOOKUP($A227,'8 Oct - LIVE LDS Data'!$A$3:$AAD$1504,73,FALSE)=0/1/1900,"",VLOOKUP($A227,'8 Oct - LIVE LDS Data'!$A$3:$AAD$1504,73,FALSE))</f>
        <v/>
      </c>
      <c r="AI227" s="7565">
        <f>IF(VLOOKUP($A227,'8 Oct - LIVE LDS Data'!$A$3:$AAD$1504,75,FALSE)=0/1/1900,"",VLOOKUP($A227,'8 Oct - LIVE LDS Data'!$A$3:$AAD$1504,75,FALSE))</f>
        <v>45786</v>
      </c>
      <c r="AJ227" s="7565" t="str">
        <f>IF(VLOOKUP($A227,'8 Oct - LIVE LDS Data'!$A$3:$AAD$1504,76,FALSE)=0/1/1900,"",VLOOKUP($A227,'8 Oct - LIVE LDS Data'!$A$3:$AAD$1504,76,FALSE))</f>
        <v/>
      </c>
    </row>
    <row r="228" spans="1:36" s="610" customFormat="1" ht="40" customHeight="1" x14ac:dyDescent="0.2">
      <c r="A228" s="2855" t="s">
        <v>3066</v>
      </c>
      <c r="B228" s="2855"/>
      <c r="C228" s="2857" t="s">
        <v>3067</v>
      </c>
      <c r="D228" s="7558" t="str">
        <f>IF(VLOOKUP($A228,'8 Oct - LIVE LDS Data'!$A$3:$AAD$1504,4,FALSE)=0/1/1900,"",VLOOKUP($A228,'8 Oct - LIVE LDS Data'!$A$3:$AAD$1504,4,FALSE))</f>
        <v>Local Plan for Slough 2016-2040</v>
      </c>
      <c r="E228" s="7559" t="str">
        <f>IF(VLOOKUP($A228,'8 Oct - LIVE LDS Data'!$A$3:$AAD$1504,8,FALSE)=0/1/1900,"",VLOOKUP($A228,'8 Oct - LIVE LDS Data'!$A$3:$AAD$1504,8,FALSE))</f>
        <v>N</v>
      </c>
      <c r="F228" s="7559" t="str">
        <f>IF(VLOOKUP($A228,'8 Oct - LIVE LDS Data'!$A$3:$AAD$1504,9,FALSE)=0/1/1900,"",VLOOKUP($A228,'8 Oct - LIVE LDS Data'!$A$3:$AAD$1504,9,FALSE))</f>
        <v>N</v>
      </c>
      <c r="G228" s="7560">
        <f>IF(VLOOKUP($A228,'8 Oct - LIVE LDS Data'!$A$3:$AAD$1504,10,FALSE)=0/1/1900,"",VLOOKUP($A228,'8 Oct - LIVE LDS Data'!$A$3:$AAD$1504,10,FALSE))</f>
        <v>39798</v>
      </c>
      <c r="H228" s="7314" t="str">
        <f>IF(VLOOKUP($A228,'8 Oct - LIVE LDS Data'!$A$3:$AAD$1504,79,FALSE)=0/1/1900,"",VLOOKUP($A228,'8 Oct - LIVE LDS Data'!$A$3:$AAD$1504,79,FALSE))</f>
        <v>Reg 18 completed</v>
      </c>
      <c r="I228" s="7561">
        <f>IF(VLOOKUP($A228,'8 Oct - LIVE LDS Data'!$A$3:$AAD$1504,30,FALSE)=0/1/1900,"",VLOOKUP($A228,'8 Oct - LIVE LDS Data'!$A$3:$AAD$1504,30,FALSE))</f>
        <v>45717</v>
      </c>
      <c r="J228" s="7562">
        <f>IF(VLOOKUP($A228,'8 Oct - LIVE LDS Data'!$A$3:$AAD$1504,33,FALSE)=0/1/1900,"",VLOOKUP($A228,'8 Oct - LIVE LDS Data'!$A$3:$AAD$1504,33,FALSE))</f>
        <v>42736</v>
      </c>
      <c r="K228" s="7562">
        <f>IF(VLOOKUP($A228,'8 Oct - LIVE LDS Data'!$A$3:$AAD$1504,34,FALSE)=0/1/1900,"",VLOOKUP($A228,'8 Oct - LIVE LDS Data'!$A$3:$AAD$1504,34,FALSE))</f>
        <v>42751</v>
      </c>
      <c r="L228" s="7562">
        <f>IF(VLOOKUP($A228,'8 Oct - LIVE LDS Data'!$A$3:$AAD$1504,40,FALSE)=0/1/1900,"",VLOOKUP($A228,'8 Oct - LIVE LDS Data'!$A$3:$AAD$1504,40,FALSE))</f>
        <v>43862</v>
      </c>
      <c r="M228" s="7562">
        <f>IF(VLOOKUP($A228,'8 Oct - LIVE LDS Data'!$A$3:$AAD$1504,41,FALSE)=0/1/1900,"",VLOOKUP($A228,'8 Oct - LIVE LDS Data'!$A$3:$AAD$1504,41,FALSE))</f>
        <v>44144</v>
      </c>
      <c r="N228" s="7562">
        <f>IF(VLOOKUP($A228,'8 Oct - LIVE LDS Data'!$A$3:$AAD$1504,47,FALSE)=0/1/1900,"",VLOOKUP($A228,'8 Oct - LIVE LDS Data'!$A$3:$AAD$1504,47,FALSE))</f>
        <v>44505</v>
      </c>
      <c r="O228" s="7562">
        <f>IF(VLOOKUP($A228,'8 Oct - LIVE LDS Data'!$A$3:$AAD$1504,48,FALSE)=0/1/1900,"",VLOOKUP($A228,'8 Oct - LIVE LDS Data'!$A$3:$AAD$1504,48,FALSE))</f>
        <v>44505</v>
      </c>
      <c r="P228" s="7562" t="str">
        <f>IF(VLOOKUP($A228,'8 Oct - LIVE LDS Data'!$A$3:$AAD$1504,54,FALSE)=0/1/1900,"",VLOOKUP($A228,'8 Oct - LIVE LDS Data'!$A$3:$AAD$1504,54,FALSE))</f>
        <v/>
      </c>
      <c r="Q228" s="7562" t="str">
        <f>IF(VLOOKUP($A228,'8 Oct - LIVE LDS Data'!$A$3:$AAD$1504,55,FALSE)=0/1/1900,"",VLOOKUP($A228,'8 Oct - LIVE LDS Data'!$A$3:$AAD$1504,55,FALSE))</f>
        <v/>
      </c>
      <c r="R228" s="7562">
        <f>IF(VLOOKUP($A228,'8 Oct - LIVE LDS Data'!$A$3:$AAD$1504,60,FALSE)=0/1/1900,"",VLOOKUP($A228,'8 Oct - LIVE LDS Data'!$A$3:$AAD$1504,60,FALSE))</f>
        <v>46054</v>
      </c>
      <c r="S228" s="7562"/>
      <c r="T228" s="7562" t="str">
        <f>IF(VLOOKUP($A228,'8 Oct - LIVE LDS Data'!$A$3:$AAD$1504,63,FALSE)=0/1/1900,"",VLOOKUP($A228,'8 Oct - LIVE LDS Data'!$A$3:$AAD$1504,63,FALSE))</f>
        <v>Dec 2026</v>
      </c>
      <c r="U228" s="7562" t="str">
        <f>IF(VLOOKUP($A228,'8 Oct - LIVE LDS Data'!$A$3:$AAD$1504,64,FALSE)=0/1/1900,"",VLOOKUP($A228,'8 Oct - LIVE LDS Data'!$A$3:$AAD$1504,64,FALSE))</f>
        <v/>
      </c>
      <c r="V228" s="7562" t="s">
        <v>3757</v>
      </c>
      <c r="W228" s="7562" t="s">
        <v>90</v>
      </c>
      <c r="X228" s="7564"/>
      <c r="Y228" s="7562"/>
      <c r="Z228" s="7562"/>
      <c r="AA228" s="7562"/>
      <c r="AB228" s="7562"/>
      <c r="AC228" s="7562"/>
      <c r="AD228" s="7562"/>
      <c r="AE228" s="7562"/>
      <c r="AF228" s="7562"/>
      <c r="AG228" s="7565">
        <f>IF(VLOOKUP($A228,'8 Oct - LIVE LDS Data'!$A$3:$AAD$1504,72,FALSE)=0/1/1900,"",VLOOKUP($A228,'8 Oct - LIVE LDS Data'!$A$3:$AAD$1504,72,FALSE))</f>
        <v>45932</v>
      </c>
      <c r="AH228" s="7565">
        <f>IF(VLOOKUP($A228,'8 Oct - LIVE LDS Data'!$A$3:$AAD$1504,73,FALSE)=0/1/1900,"",VLOOKUP($A228,'8 Oct - LIVE LDS Data'!$A$3:$AAD$1504,73,FALSE))</f>
        <v>45783</v>
      </c>
      <c r="AI228" s="7565">
        <f>IF(VLOOKUP($A228,'8 Oct - LIVE LDS Data'!$A$3:$AAD$1504,75,FALSE)=0/1/1900,"",VLOOKUP($A228,'8 Oct - LIVE LDS Data'!$A$3:$AAD$1504,75,FALSE))</f>
        <v>45932</v>
      </c>
      <c r="AJ228" s="7565">
        <f>IF(VLOOKUP($A228,'8 Oct - LIVE LDS Data'!$A$3:$AAD$1504,76,FALSE)=0/1/1900,"",VLOOKUP($A228,'8 Oct - LIVE LDS Data'!$A$3:$AAD$1504,76,FALSE))</f>
        <v>45783</v>
      </c>
    </row>
    <row r="229" spans="1:36" s="610" customFormat="1" ht="40" customHeight="1" x14ac:dyDescent="0.2">
      <c r="A229" s="7568" t="s">
        <v>3084</v>
      </c>
      <c r="B229" s="7568" t="s">
        <v>3069</v>
      </c>
      <c r="C229" s="7568" t="s">
        <v>3069</v>
      </c>
      <c r="D229" s="7558" t="str">
        <f>IF(VLOOKUP($A229,'8 Oct - LIVE LDS Data'!$A$3:$AAD$1504,4,FALSE)=0/1/1900,"",VLOOKUP($A229,'8 Oct - LIVE LDS Data'!$A$3:$AAD$1504,4,FALSE))</f>
        <v>Solihull Local Plan</v>
      </c>
      <c r="E229" s="7559" t="str">
        <f>IF(VLOOKUP($A229,'8 Oct - LIVE LDS Data'!$A$3:$AAD$1504,8,FALSE)=0/1/1900,"",VLOOKUP($A229,'8 Oct - LIVE LDS Data'!$A$3:$AAD$1504,8,FALSE))</f>
        <v/>
      </c>
      <c r="F229" s="7559" t="str">
        <f>IF(VLOOKUP($A229,'8 Oct - LIVE LDS Data'!$A$3:$AAD$1504,9,FALSE)=0/1/1900,"",VLOOKUP($A229,'8 Oct - LIVE LDS Data'!$A$3:$AAD$1504,9,FALSE))</f>
        <v/>
      </c>
      <c r="G229" s="7560">
        <f>IF(VLOOKUP($A229,'8 Oct - LIVE LDS Data'!$A$3:$AAD$1504,10,FALSE)=0/1/1900,"",VLOOKUP($A229,'8 Oct - LIVE LDS Data'!$A$3:$AAD$1504,10,FALSE))</f>
        <v>41611</v>
      </c>
      <c r="H229" s="7314" t="str">
        <f>IF(VLOOKUP($A229,'8 Oct - LIVE LDS Data'!$A$3:$AAD$1504,79,FALSE)=0/1/1900,"",VLOOKUP($A229,'8 Oct - LIVE LDS Data'!$A$3:$AAD$1504,79,FALSE))</f>
        <v>Reg 18 yet to start</v>
      </c>
      <c r="I229" s="7561" t="str">
        <f>IF(VLOOKUP($A229,'8 Oct - LIVE LDS Data'!$A$3:$AAD$1504,30,FALSE)=0/1/1900,"",VLOOKUP($A229,'8 Oct - LIVE LDS Data'!$A$3:$AAD$1504,30,FALSE))</f>
        <v/>
      </c>
      <c r="J229" s="7562">
        <f>IF(VLOOKUP($A229,'8 Oct - LIVE LDS Data'!$A$3:$AAD$1504,33,FALSE)=0/1/1900,"",VLOOKUP($A229,'8 Oct - LIVE LDS Data'!$A$3:$AAD$1504,33,FALSE))</f>
        <v>45962</v>
      </c>
      <c r="K229" s="7562" t="str">
        <f>IF(VLOOKUP($A229,'8 Oct - LIVE LDS Data'!$A$3:$AAD$1504,34,FALSE)=0/1/1900,"",VLOOKUP($A229,'8 Oct - LIVE LDS Data'!$A$3:$AAD$1504,34,FALSE))</f>
        <v/>
      </c>
      <c r="L229" s="7562" t="str">
        <f>IF(VLOOKUP($A229,'8 Oct - LIVE LDS Data'!$A$3:$AAD$1504,40,FALSE)=0/1/1900,"",VLOOKUP($A229,'8 Oct - LIVE LDS Data'!$A$3:$AAD$1504,40,FALSE))</f>
        <v/>
      </c>
      <c r="M229" s="7562" t="str">
        <f>IF(VLOOKUP($A229,'8 Oct - LIVE LDS Data'!$A$3:$AAD$1504,41,FALSE)=0/1/1900,"",VLOOKUP($A229,'8 Oct - LIVE LDS Data'!$A$3:$AAD$1504,41,FALSE))</f>
        <v/>
      </c>
      <c r="N229" s="7562" t="str">
        <f>IF(VLOOKUP($A229,'8 Oct - LIVE LDS Data'!$A$3:$AAD$1504,47,FALSE)=0/1/1900,"",VLOOKUP($A229,'8 Oct - LIVE LDS Data'!$A$3:$AAD$1504,47,FALSE))</f>
        <v/>
      </c>
      <c r="O229" s="7562" t="str">
        <f>IF(VLOOKUP($A229,'8 Oct - LIVE LDS Data'!$A$3:$AAD$1504,48,FALSE)=0/1/1900,"",VLOOKUP($A229,'8 Oct - LIVE LDS Data'!$A$3:$AAD$1504,48,FALSE))</f>
        <v/>
      </c>
      <c r="P229" s="7562" t="str">
        <f>IF(VLOOKUP($A229,'8 Oct - LIVE LDS Data'!$A$3:$AAD$1504,54,FALSE)=0/1/1900,"",VLOOKUP($A229,'8 Oct - LIVE LDS Data'!$A$3:$AAD$1504,54,FALSE))</f>
        <v/>
      </c>
      <c r="Q229" s="7562" t="str">
        <f>IF(VLOOKUP($A229,'8 Oct - LIVE LDS Data'!$A$3:$AAD$1504,55,FALSE)=0/1/1900,"",VLOOKUP($A229,'8 Oct - LIVE LDS Data'!$A$3:$AAD$1504,55,FALSE))</f>
        <v/>
      </c>
      <c r="R229" s="7562">
        <f>IF(VLOOKUP($A229,'8 Oct - LIVE LDS Data'!$A$3:$AAD$1504,60,FALSE)=0/1/1900,"",VLOOKUP($A229,'8 Oct - LIVE LDS Data'!$A$3:$AAD$1504,60,FALSE))</f>
        <v>46235</v>
      </c>
      <c r="S229" s="7562" t="str">
        <f>IF(VLOOKUP($A229,'8 Oct - LIVE LDS Data'!$A$3:$AAD$1504,61,FALSE)=0/1/1900,"",VLOOKUP($A229,'8 Oct - LIVE LDS Data'!$A$3:$AAD$1504,61,FALSE))</f>
        <v/>
      </c>
      <c r="T229" s="7562">
        <f>IF(VLOOKUP($A229,'8 Oct - LIVE LDS Data'!$A$3:$AAD$1504,63,FALSE)=0/1/1900,"",VLOOKUP($A229,'8 Oct - LIVE LDS Data'!$A$3:$AAD$1504,63,FALSE))</f>
        <v>46327</v>
      </c>
      <c r="U229" s="7562" t="str">
        <f>IF(VLOOKUP($A229,'8 Oct - LIVE LDS Data'!$A$3:$AAD$1504,64,FALSE)=0/1/1900,"",VLOOKUP($A229,'8 Oct - LIVE LDS Data'!$A$3:$AAD$1504,64,FALSE))</f>
        <v/>
      </c>
      <c r="V229" s="7562" t="s">
        <v>3757</v>
      </c>
      <c r="W229" s="7562" t="s">
        <v>3757</v>
      </c>
      <c r="X229" s="7564"/>
      <c r="Y229" s="7562"/>
      <c r="Z229" s="7562"/>
      <c r="AA229" s="7562"/>
      <c r="AB229" s="7562"/>
      <c r="AC229" s="7562"/>
      <c r="AD229" s="7562" t="s">
        <v>8102</v>
      </c>
      <c r="AE229" s="7562"/>
      <c r="AF229" s="7562"/>
      <c r="AG229" s="7565" t="str">
        <f>IF(VLOOKUP($A229,'8 Oct - LIVE LDS Data'!$A$3:$AAD$1504,72,FALSE)=0/1/1900,"",VLOOKUP($A229,'8 Oct - LIVE LDS Data'!$A$3:$AAD$1504,72,FALSE))</f>
        <v/>
      </c>
      <c r="AH229" s="7565">
        <f>IF(VLOOKUP($A229,'8 Oct - LIVE LDS Data'!$A$3:$AAD$1504,73,FALSE)=0/1/1900,"",VLOOKUP($A229,'8 Oct - LIVE LDS Data'!$A$3:$AAD$1504,73,FALSE))</f>
        <v>45783</v>
      </c>
      <c r="AI229" s="7565" t="str">
        <f>IF(VLOOKUP($A229,'8 Oct - LIVE LDS Data'!$A$3:$AAD$1504,75,FALSE)=0/1/1900,"",VLOOKUP($A229,'8 Oct - LIVE LDS Data'!$A$3:$AAD$1504,75,FALSE))</f>
        <v/>
      </c>
      <c r="AJ229" s="7565">
        <f>IF(VLOOKUP($A229,'8 Oct - LIVE LDS Data'!$A$3:$AAD$1504,76,FALSE)=0/1/1900,"",VLOOKUP($A229,'8 Oct - LIVE LDS Data'!$A$3:$AAD$1504,76,FALSE))</f>
        <v>45783</v>
      </c>
    </row>
    <row r="230" spans="1:36" s="610" customFormat="1" ht="40" customHeight="1" x14ac:dyDescent="0.2">
      <c r="A230" s="7566" t="s">
        <v>3090</v>
      </c>
      <c r="B230" s="7566"/>
      <c r="C230" s="2861" t="s">
        <v>3091</v>
      </c>
      <c r="D230" s="7558" t="str">
        <f>IF(VLOOKUP($A230,'8 Oct - LIVE LDS Data'!$A$3:$AAD$1504,4,FALSE)=0/1/1900,"",VLOOKUP($A230,'8 Oct - LIVE LDS Data'!$A$3:$AAD$1504,4,FALSE))</f>
        <v>Somerset Local Plan 2045</v>
      </c>
      <c r="E230" s="7559" t="str">
        <f>IF(VLOOKUP($A230,'8 Oct - LIVE LDS Data'!$A$3:$AAD$1504,8,FALSE)=0/1/1900,"",VLOOKUP($A230,'8 Oct - LIVE LDS Data'!$A$3:$AAD$1504,8,FALSE))</f>
        <v>N</v>
      </c>
      <c r="F230" s="7559" t="str">
        <f>IF(VLOOKUP($A230,'8 Oct - LIVE LDS Data'!$A$3:$AAD$1504,9,FALSE)=0/1/1900,"",VLOOKUP($A230,'8 Oct - LIVE LDS Data'!$A$3:$AAD$1504,9,FALSE))</f>
        <v>N</v>
      </c>
      <c r="G230" s="7560" t="str">
        <f>IF(VLOOKUP($A230,'8 Oct - LIVE LDS Data'!$A$3:$AAD$1504,10,FALSE)=0/1/1900,"",VLOOKUP($A230,'8 Oct - LIVE LDS Data'!$A$3:$AAD$1504,10,FALSE))</f>
        <v>new LPA</v>
      </c>
      <c r="H230" s="7314" t="str">
        <f>IF(VLOOKUP($A230,'8 Oct - LIVE LDS Data'!$A$3:$AAD$1504,79,FALSE)=0/1/1900,"",VLOOKUP($A230,'8 Oct - LIVE LDS Data'!$A$3:$AAD$1504,79,FALSE))</f>
        <v>new plan to be prepared under new system</v>
      </c>
      <c r="I230" s="7561">
        <f>IF(VLOOKUP($A230,'8 Oct - LIVE LDS Data'!$A$3:$AAD$1504,30,FALSE)=0/1/1900,"",VLOOKUP($A230,'8 Oct - LIVE LDS Data'!$A$3:$AAD$1504,30,FALSE))</f>
        <v>45689</v>
      </c>
      <c r="J230" s="7562">
        <f>IF(VLOOKUP($A230,'8 Oct - LIVE LDS Data'!$A$3:$AAD$1504,33,FALSE)=0/1/1900,"",VLOOKUP($A230,'8 Oct - LIVE LDS Data'!$A$3:$AAD$1504,33,FALSE))</f>
        <v>46113</v>
      </c>
      <c r="K230" s="7562" t="str">
        <f>IF(VLOOKUP($A230,'8 Oct - LIVE LDS Data'!$A$3:$AAD$1504,34,FALSE)=0/1/1900,"",VLOOKUP($A230,'8 Oct - LIVE LDS Data'!$A$3:$AAD$1504,34,FALSE))</f>
        <v/>
      </c>
      <c r="L230" s="7562" t="str">
        <f>IF(VLOOKUP($A230,'8 Oct - LIVE LDS Data'!$A$3:$AAD$1504,40,FALSE)=0/1/1900,"",VLOOKUP($A230,'8 Oct - LIVE LDS Data'!$A$3:$AAD$1504,40,FALSE))</f>
        <v/>
      </c>
      <c r="M230" s="7562" t="str">
        <f>IF(VLOOKUP($A230,'8 Oct - LIVE LDS Data'!$A$3:$AAD$1504,41,FALSE)=0/1/1900,"",VLOOKUP($A230,'8 Oct - LIVE LDS Data'!$A$3:$AAD$1504,41,FALSE))</f>
        <v/>
      </c>
      <c r="N230" s="7562" t="str">
        <f>IF(VLOOKUP($A230,'8 Oct - LIVE LDS Data'!$A$3:$AAD$1504,47,FALSE)=0/1/1900,"",VLOOKUP($A230,'8 Oct - LIVE LDS Data'!$A$3:$AAD$1504,47,FALSE))</f>
        <v/>
      </c>
      <c r="O230" s="7562" t="str">
        <f>IF(VLOOKUP($A230,'8 Oct - LIVE LDS Data'!$A$3:$AAD$1504,48,FALSE)=0/1/1900,"",VLOOKUP($A230,'8 Oct - LIVE LDS Data'!$A$3:$AAD$1504,48,FALSE))</f>
        <v/>
      </c>
      <c r="P230" s="7562" t="str">
        <f>IF(VLOOKUP($A230,'8 Oct - LIVE LDS Data'!$A$3:$AAD$1504,54,FALSE)=0/1/1900,"",VLOOKUP($A230,'8 Oct - LIVE LDS Data'!$A$3:$AAD$1504,54,FALSE))</f>
        <v/>
      </c>
      <c r="Q230" s="7562" t="str">
        <f>IF(VLOOKUP($A230,'8 Oct - LIVE LDS Data'!$A$3:$AAD$1504,55,FALSE)=0/1/1900,"",VLOOKUP($A230,'8 Oct - LIVE LDS Data'!$A$3:$AAD$1504,55,FALSE))</f>
        <v/>
      </c>
      <c r="R230" s="7562">
        <f>IF(VLOOKUP($A230,'8 Oct - LIVE LDS Data'!$A$3:$AAD$1504,60,FALSE)=0/1/1900,"",VLOOKUP($A230,'8 Oct - LIVE LDS Data'!$A$3:$AAD$1504,60,FALSE))</f>
        <v>46661</v>
      </c>
      <c r="S230" s="7562" t="str">
        <f>IF(VLOOKUP($A230,'8 Oct - LIVE LDS Data'!$A$3:$AAD$1504,61,FALSE)=0/1/1900,"",VLOOKUP($A230,'8 Oct - LIVE LDS Data'!$A$3:$AAD$1504,61,FALSE))</f>
        <v/>
      </c>
      <c r="T230" s="7562">
        <f>IF(VLOOKUP($A230,'8 Oct - LIVE LDS Data'!$A$3:$AAD$1504,63,FALSE)=0/1/1900,"",VLOOKUP($A230,'8 Oct - LIVE LDS Data'!$A$3:$AAD$1504,63,FALSE))</f>
        <v>46753</v>
      </c>
      <c r="U230" s="7562" t="str">
        <f>IF(VLOOKUP($A230,'8 Oct - LIVE LDS Data'!$A$3:$AAD$1504,64,FALSE)=0/1/1900,"",VLOOKUP($A230,'8 Oct - LIVE LDS Data'!$A$3:$AAD$1504,64,FALSE))</f>
        <v/>
      </c>
      <c r="V230" s="7562" t="s">
        <v>3757</v>
      </c>
      <c r="W230" s="7562" t="s">
        <v>3757</v>
      </c>
      <c r="X230" s="7564"/>
      <c r="Y230" s="7562"/>
      <c r="Z230" s="7562"/>
      <c r="AA230" s="7562"/>
      <c r="AB230" s="7562"/>
      <c r="AC230" s="7562"/>
      <c r="AD230" s="7562"/>
      <c r="AE230" s="7562"/>
      <c r="AF230" s="7562"/>
      <c r="AG230" s="7565">
        <f>IF(VLOOKUP($A230,'8 Oct - LIVE LDS Data'!$A$3:$AAD$1504,72,FALSE)=0/1/1900,"",VLOOKUP($A230,'8 Oct - LIVE LDS Data'!$A$3:$AAD$1504,72,FALSE))</f>
        <v>45313</v>
      </c>
      <c r="AH230" s="7565">
        <f>IF(VLOOKUP($A230,'8 Oct - LIVE LDS Data'!$A$3:$AAD$1504,73,FALSE)=0/1/1900,"",VLOOKUP($A230,'8 Oct - LIVE LDS Data'!$A$3:$AAD$1504,73,FALSE))</f>
        <v>45783</v>
      </c>
      <c r="AI230" s="7565">
        <f>IF(VLOOKUP($A230,'8 Oct - LIVE LDS Data'!$A$3:$AAD$1504,75,FALSE)=0/1/1900,"",VLOOKUP($A230,'8 Oct - LIVE LDS Data'!$A$3:$AAD$1504,75,FALSE))</f>
        <v>45313</v>
      </c>
      <c r="AJ230" s="7565">
        <f>IF(VLOOKUP($A230,'8 Oct - LIVE LDS Data'!$A$3:$AAD$1504,76,FALSE)=0/1/1900,"",VLOOKUP($A230,'8 Oct - LIVE LDS Data'!$A$3:$AAD$1504,76,FALSE))</f>
        <v>45783</v>
      </c>
    </row>
    <row r="231" spans="1:36" s="610" customFormat="1" ht="40" customHeight="1" x14ac:dyDescent="0.2">
      <c r="A231" s="2855" t="s">
        <v>3111</v>
      </c>
      <c r="B231" s="2855"/>
      <c r="C231" s="2855" t="s">
        <v>3112</v>
      </c>
      <c r="D231" s="7558" t="str">
        <f>IF(VLOOKUP($A231,'8 Oct - LIVE LDS Data'!$A$3:$AAD$1504,4,FALSE)=0/1/1900,"",VLOOKUP($A231,'8 Oct - LIVE LDS Data'!$A$3:$AAD$1504,4,FALSE))</f>
        <v>Greater Cambridge Local Plan</v>
      </c>
      <c r="E231" s="7559" t="str">
        <f>IF(VLOOKUP($A231,'8 Oct - LIVE LDS Data'!$A$3:$AAD$1504,8,FALSE)=0/1/1900,"",VLOOKUP($A231,'8 Oct - LIVE LDS Data'!$A$3:$AAD$1504,8,FALSE))</f>
        <v>N</v>
      </c>
      <c r="F231" s="7559" t="str">
        <f>IF(VLOOKUP($A231,'8 Oct - LIVE LDS Data'!$A$3:$AAD$1504,9,FALSE)=0/1/1900,"",VLOOKUP($A231,'8 Oct - LIVE LDS Data'!$A$3:$AAD$1504,9,FALSE))</f>
        <v>Y</v>
      </c>
      <c r="G231" s="7560">
        <f>IF(VLOOKUP($A231,'8 Oct - LIVE LDS Data'!$A$3:$AAD$1504,10,FALSE)=0/1/1900,"",VLOOKUP($A231,'8 Oct - LIVE LDS Data'!$A$3:$AAD$1504,10,FALSE))</f>
        <v>43370</v>
      </c>
      <c r="H231" s="7314" t="str">
        <f>IF(VLOOKUP($A231,'8 Oct - LIVE LDS Data'!$A$3:$AAD$1504,79,FALSE)=0/1/1900,"",VLOOKUP($A231,'8 Oct - LIVE LDS Data'!$A$3:$AAD$1504,79,FALSE))</f>
        <v>Reg 18 ongoing</v>
      </c>
      <c r="I231" s="7561">
        <f>IF(VLOOKUP($A231,'8 Oct - LIVE LDS Data'!$A$3:$AAD$1504,30,FALSE)=0/1/1900,"",VLOOKUP($A231,'8 Oct - LIVE LDS Data'!$A$3:$AAD$1504,30,FALSE))</f>
        <v>45658</v>
      </c>
      <c r="J231" s="7562">
        <f>IF(VLOOKUP($A231,'8 Oct - LIVE LDS Data'!$A$3:$AAD$1504,33,FALSE)=0/1/1900,"",VLOOKUP($A231,'8 Oct - LIVE LDS Data'!$A$3:$AAD$1504,33,FALSE))</f>
        <v>43831</v>
      </c>
      <c r="K231" s="7562">
        <f>IF(VLOOKUP($A231,'8 Oct - LIVE LDS Data'!$A$3:$AAD$1504,34,FALSE)=0/1/1900,"",VLOOKUP($A231,'8 Oct - LIVE LDS Data'!$A$3:$AAD$1504,34,FALSE))</f>
        <v>43843</v>
      </c>
      <c r="L231" s="7562">
        <f>IF(VLOOKUP($A231,'8 Oct - LIVE LDS Data'!$A$3:$AAD$1504,40,FALSE)=0/1/1900,"",VLOOKUP($A231,'8 Oct - LIVE LDS Data'!$A$3:$AAD$1504,40,FALSE))</f>
        <v>44378</v>
      </c>
      <c r="M231" s="7562">
        <f>IF(VLOOKUP($A231,'8 Oct - LIVE LDS Data'!$A$3:$AAD$1504,41,FALSE)=0/1/1900,"",VLOOKUP($A231,'8 Oct - LIVE LDS Data'!$A$3:$AAD$1504,41,FALSE))</f>
        <v>44470</v>
      </c>
      <c r="N231" s="7562">
        <f>IF(VLOOKUP($A231,'8 Oct - LIVE LDS Data'!$A$3:$AAD$1504,47,FALSE)=0/1/1900,"",VLOOKUP($A231,'8 Oct - LIVE LDS Data'!$A$3:$AAD$1504,47,FALSE))</f>
        <v>45962</v>
      </c>
      <c r="O231" s="7562" t="str">
        <f>IF(VLOOKUP($A231,'8 Oct - LIVE LDS Data'!$A$3:$AAD$1504,48,FALSE)=0/1/1900,"",VLOOKUP($A231,'8 Oct - LIVE LDS Data'!$A$3:$AAD$1504,48,FALSE))</f>
        <v/>
      </c>
      <c r="P231" s="7562" t="str">
        <f>IF(VLOOKUP($A231,'8 Oct - LIVE LDS Data'!$A$3:$AAD$1504,54,FALSE)=0/1/1900,"",VLOOKUP($A231,'8 Oct - LIVE LDS Data'!$A$3:$AAD$1504,54,FALSE))</f>
        <v/>
      </c>
      <c r="Q231" s="7562" t="str">
        <f>IF(VLOOKUP($A231,'8 Oct - LIVE LDS Data'!$A$3:$AAD$1504,55,FALSE)=0/1/1900,"",VLOOKUP($A231,'8 Oct - LIVE LDS Data'!$A$3:$AAD$1504,55,FALSE))</f>
        <v/>
      </c>
      <c r="R231" s="7562">
        <f>IF(VLOOKUP($A231,'8 Oct - LIVE LDS Data'!$A$3:$AAD$1504,60,FALSE)=0/1/1900,"",VLOOKUP($A231,'8 Oct - LIVE LDS Data'!$A$3:$AAD$1504,60,FALSE))</f>
        <v>46235</v>
      </c>
      <c r="S231" s="7562" t="str">
        <f>IF(VLOOKUP($A231,'8 Oct - LIVE LDS Data'!$A$3:$AAD$1504,61,FALSE)=0/1/1900,"",VLOOKUP($A231,'8 Oct - LIVE LDS Data'!$A$3:$AAD$1504,61,FALSE))</f>
        <v/>
      </c>
      <c r="T231" s="7562">
        <f>IF(VLOOKUP($A231,'8 Oct - LIVE LDS Data'!$A$3:$AAD$1504,63,FALSE)=0/1/1900,"",VLOOKUP($A231,'8 Oct - LIVE LDS Data'!$A$3:$AAD$1504,63,FALSE))</f>
        <v>46357</v>
      </c>
      <c r="U231" s="7562" t="str">
        <f>IF(VLOOKUP($A231,'8 Oct - LIVE LDS Data'!$A$3:$AAD$1504,64,FALSE)=0/1/1900,"",VLOOKUP($A231,'8 Oct - LIVE LDS Data'!$A$3:$AAD$1504,64,FALSE))</f>
        <v/>
      </c>
      <c r="V231" s="7562" t="s">
        <v>3757</v>
      </c>
      <c r="W231" s="7562" t="s">
        <v>90</v>
      </c>
      <c r="X231" s="7564"/>
      <c r="Y231" s="7562"/>
      <c r="Z231" s="7562"/>
      <c r="AA231" s="7562"/>
      <c r="AB231" s="7562"/>
      <c r="AC231" s="7562"/>
      <c r="AD231" s="7562"/>
      <c r="AE231" s="7562"/>
      <c r="AF231" s="7562"/>
      <c r="AG231" s="7565">
        <f>IF(VLOOKUP($A231,'8 Oct - LIVE LDS Data'!$A$3:$AAD$1504,72,FALSE)=0/1/1900,"",VLOOKUP($A231,'8 Oct - LIVE LDS Data'!$A$3:$AAD$1504,72,FALSE))</f>
        <v>45632</v>
      </c>
      <c r="AH231" s="7565">
        <f>IF(VLOOKUP($A231,'8 Oct - LIVE LDS Data'!$A$3:$AAD$1504,73,FALSE)=0/1/1900,"",VLOOKUP($A231,'8 Oct - LIVE LDS Data'!$A$3:$AAD$1504,73,FALSE))</f>
        <v>45783</v>
      </c>
      <c r="AI231" s="7565">
        <f>IF(VLOOKUP($A231,'8 Oct - LIVE LDS Data'!$A$3:$AAD$1504,75,FALSE)=0/1/1900,"",VLOOKUP($A231,'8 Oct - LIVE LDS Data'!$A$3:$AAD$1504,75,FALSE))</f>
        <v>45686</v>
      </c>
      <c r="AJ231" s="7565">
        <f>IF(VLOOKUP($A231,'8 Oct - LIVE LDS Data'!$A$3:$AAD$1504,76,FALSE)=0/1/1900,"",VLOOKUP($A231,'8 Oct - LIVE LDS Data'!$A$3:$AAD$1504,76,FALSE))</f>
        <v>45783</v>
      </c>
    </row>
    <row r="232" spans="1:36" s="610" customFormat="1" ht="40" customHeight="1" x14ac:dyDescent="0.2">
      <c r="A232" s="2855" t="s">
        <v>3113</v>
      </c>
      <c r="B232" s="2855"/>
      <c r="C232" s="2855" t="s">
        <v>3114</v>
      </c>
      <c r="D232" s="7558" t="str">
        <f>IF(VLOOKUP($A232,'8 Oct - LIVE LDS Data'!$A$3:$AAD$1504,4,FALSE)=0/1/1900,"",VLOOKUP($A232,'8 Oct - LIVE LDS Data'!$A$3:$AAD$1504,4,FALSE))</f>
        <v>South Derbyshire Local Plan Review (Partial update to Part 1)</v>
      </c>
      <c r="E232" s="7559" t="str">
        <f>IF(VLOOKUP($A232,'8 Oct - LIVE LDS Data'!$A$3:$AAD$1504,8,FALSE)=0/1/1900,"",VLOOKUP($A232,'8 Oct - LIVE LDS Data'!$A$3:$AAD$1504,8,FALSE))</f>
        <v>N</v>
      </c>
      <c r="F232" s="7559" t="str">
        <f>IF(VLOOKUP($A232,'8 Oct - LIVE LDS Data'!$A$3:$AAD$1504,9,FALSE)=0/1/1900,"",VLOOKUP($A232,'8 Oct - LIVE LDS Data'!$A$3:$AAD$1504,9,FALSE))</f>
        <v>N</v>
      </c>
      <c r="G232" s="7560">
        <f>IF(VLOOKUP($A232,'8 Oct - LIVE LDS Data'!$A$3:$AAD$1504,10,FALSE)=0/1/1900,"",VLOOKUP($A232,'8 Oct - LIVE LDS Data'!$A$3:$AAD$1504,10,FALSE))</f>
        <v>42534</v>
      </c>
      <c r="H232" s="7314" t="str">
        <f>IF(VLOOKUP($A232,'8 Oct - LIVE LDS Data'!$A$3:$AAD$1504,79,FALSE)=0/1/1900,"",VLOOKUP($A232,'8 Oct - LIVE LDS Data'!$A$3:$AAD$1504,79,FALSE))</f>
        <v>Reg 18 completed</v>
      </c>
      <c r="I232" s="7561">
        <f>IF(VLOOKUP($A232,'8 Oct - LIVE LDS Data'!$A$3:$AAD$1504,30,FALSE)=0/1/1900,"",VLOOKUP($A232,'8 Oct - LIVE LDS Data'!$A$3:$AAD$1504,30,FALSE))</f>
        <v>45689</v>
      </c>
      <c r="J232" s="7562">
        <f>IF(VLOOKUP($A232,'8 Oct - LIVE LDS Data'!$A$3:$AAD$1504,33,FALSE)=0/1/1900,"",VLOOKUP($A232,'8 Oct - LIVE LDS Data'!$A$3:$AAD$1504,33,FALSE))</f>
        <v>44743</v>
      </c>
      <c r="K232" s="7562">
        <f>IF(VLOOKUP($A232,'8 Oct - LIVE LDS Data'!$A$3:$AAD$1504,34,FALSE)=0/1/1900,"",VLOOKUP($A232,'8 Oct - LIVE LDS Data'!$A$3:$AAD$1504,34,FALSE))</f>
        <v>44835</v>
      </c>
      <c r="L232" s="7562">
        <f>IF(VLOOKUP($A232,'8 Oct - LIVE LDS Data'!$A$3:$AAD$1504,40,FALSE)=0/1/1900,"",VLOOKUP($A232,'8 Oct - LIVE LDS Data'!$A$3:$AAD$1504,40,FALSE))</f>
        <v>45536</v>
      </c>
      <c r="M232" s="7562">
        <f>IF(VLOOKUP($A232,'8 Oct - LIVE LDS Data'!$A$3:$AAD$1504,41,FALSE)=0/1/1900,"",VLOOKUP($A232,'8 Oct - LIVE LDS Data'!$A$3:$AAD$1504,41,FALSE))</f>
        <v>45566</v>
      </c>
      <c r="N232" s="7562" t="str">
        <f>IF(VLOOKUP($A232,'8 Oct - LIVE LDS Data'!$A$3:$AAD$1504,47,FALSE)=0/1/1900,"",VLOOKUP($A232,'8 Oct - LIVE LDS Data'!$A$3:$AAD$1504,47,FALSE))</f>
        <v/>
      </c>
      <c r="O232" s="7562" t="str">
        <f>IF(VLOOKUP($A232,'8 Oct - LIVE LDS Data'!$A$3:$AAD$1504,48,FALSE)=0/1/1900,"",VLOOKUP($A232,'8 Oct - LIVE LDS Data'!$A$3:$AAD$1504,48,FALSE))</f>
        <v/>
      </c>
      <c r="P232" s="7562" t="str">
        <f>IF(VLOOKUP($A232,'8 Oct - LIVE LDS Data'!$A$3:$AAD$1504,54,FALSE)=0/1/1900,"",VLOOKUP($A232,'8 Oct - LIVE LDS Data'!$A$3:$AAD$1504,54,FALSE))</f>
        <v/>
      </c>
      <c r="Q232" s="7562" t="str">
        <f>IF(VLOOKUP($A232,'8 Oct - LIVE LDS Data'!$A$3:$AAD$1504,55,FALSE)=0/1/1900,"",VLOOKUP($A232,'8 Oct - LIVE LDS Data'!$A$3:$AAD$1504,55,FALSE))</f>
        <v/>
      </c>
      <c r="R232" s="7562">
        <f>IF(VLOOKUP($A232,'8 Oct - LIVE LDS Data'!$A$3:$AAD$1504,60,FALSE)=0/1/1900,"",VLOOKUP($A232,'8 Oct - LIVE LDS Data'!$A$3:$AAD$1504,60,FALSE))</f>
        <v>45717</v>
      </c>
      <c r="S232" s="7562"/>
      <c r="T232" s="7562">
        <f>IF(VLOOKUP($A232,'8 Oct - LIVE LDS Data'!$A$3:$AAD$1504,63,FALSE)=0/1/1900,"",VLOOKUP($A232,'8 Oct - LIVE LDS Data'!$A$3:$AAD$1504,63,FALSE))</f>
        <v>45931</v>
      </c>
      <c r="U232" s="7562" t="str">
        <f>IF(VLOOKUP($A232,'8 Oct - LIVE LDS Data'!$A$3:$AAD$1504,64,FALSE)=0/1/1900,"",VLOOKUP($A232,'8 Oct - LIVE LDS Data'!$A$3:$AAD$1504,64,FALSE))</f>
        <v/>
      </c>
      <c r="V232" s="7562" t="s">
        <v>3757</v>
      </c>
      <c r="W232" s="7562" t="s">
        <v>3757</v>
      </c>
      <c r="X232" s="7564">
        <v>45317</v>
      </c>
      <c r="Y232" s="7562">
        <v>44743</v>
      </c>
      <c r="Z232" s="7562">
        <v>45536</v>
      </c>
      <c r="AA232" s="7562"/>
      <c r="AB232" s="7562"/>
      <c r="AC232" s="7562">
        <v>45658</v>
      </c>
      <c r="AD232" s="7562">
        <v>45809</v>
      </c>
      <c r="AE232" s="7562" t="s">
        <v>8128</v>
      </c>
      <c r="AF232" s="7562"/>
      <c r="AG232" s="7565">
        <f>IF(VLOOKUP($A232,'8 Oct - LIVE LDS Data'!$A$3:$AAD$1504,72,FALSE)=0/1/1900,"",VLOOKUP($A232,'8 Oct - LIVE LDS Data'!$A$3:$AAD$1504,72,FALSE))</f>
        <v>45594</v>
      </c>
      <c r="AH232" s="7565">
        <f>IF(VLOOKUP($A232,'8 Oct - LIVE LDS Data'!$A$3:$AAD$1504,73,FALSE)=0/1/1900,"",VLOOKUP($A232,'8 Oct - LIVE LDS Data'!$A$3:$AAD$1504,73,FALSE))</f>
        <v>45783</v>
      </c>
      <c r="AI232" s="7565" t="str">
        <f>IF(VLOOKUP($A232,'8 Oct - LIVE LDS Data'!$A$3:$AAD$1504,75,FALSE)=0/1/1900,"",VLOOKUP($A232,'8 Oct - LIVE LDS Data'!$A$3:$AAD$1504,75,FALSE))</f>
        <v/>
      </c>
      <c r="AJ232" s="7565">
        <f>IF(VLOOKUP($A232,'8 Oct - LIVE LDS Data'!$A$3:$AAD$1504,76,FALSE)=0/1/1900,"",VLOOKUP($A232,'8 Oct - LIVE LDS Data'!$A$3:$AAD$1504,76,FALSE))</f>
        <v>45783</v>
      </c>
    </row>
    <row r="233" spans="1:36" s="610" customFormat="1" ht="40" customHeight="1" x14ac:dyDescent="0.2">
      <c r="A233" s="2855" t="s">
        <v>3122</v>
      </c>
      <c r="B233" s="2855"/>
      <c r="C233" s="2855" t="s">
        <v>3123</v>
      </c>
      <c r="D233" s="7558" t="str">
        <f>IF(VLOOKUP($A233,'8 Oct - LIVE LDS Data'!$A$3:$AAD$1504,4,FALSE)=0/1/1900,"",VLOOKUP($A233,'8 Oct - LIVE LDS Data'!$A$3:$AAD$1504,4,FALSE))</f>
        <v>South Downs Local Plan Review</v>
      </c>
      <c r="E233" s="7559" t="str">
        <f>IF(VLOOKUP($A233,'8 Oct - LIVE LDS Data'!$A$3:$AAD$1504,8,FALSE)=0/1/1900,"",VLOOKUP($A233,'8 Oct - LIVE LDS Data'!$A$3:$AAD$1504,8,FALSE))</f>
        <v>N</v>
      </c>
      <c r="F233" s="7559" t="str">
        <f>IF(VLOOKUP($A233,'8 Oct - LIVE LDS Data'!$A$3:$AAD$1504,9,FALSE)=0/1/1900,"",VLOOKUP($A233,'8 Oct - LIVE LDS Data'!$A$3:$AAD$1504,9,FALSE))</f>
        <v>N</v>
      </c>
      <c r="G233" s="7560">
        <f>IF(VLOOKUP($A233,'8 Oct - LIVE LDS Data'!$A$3:$AAD$1504,10,FALSE)=0/1/1900,"",VLOOKUP($A233,'8 Oct - LIVE LDS Data'!$A$3:$AAD$1504,10,FALSE))</f>
        <v>43648</v>
      </c>
      <c r="H233" s="7314" t="str">
        <f>IF(VLOOKUP($A233,'8 Oct - LIVE LDS Data'!$A$3:$AAD$1504,79,FALSE)=0/1/1900,"",VLOOKUP($A233,'8 Oct - LIVE LDS Data'!$A$3:$AAD$1504,79,FALSE))</f>
        <v>Reg 18 completed</v>
      </c>
      <c r="I233" s="7561">
        <f>IF(VLOOKUP($A233,'8 Oct - LIVE LDS Data'!$A$3:$AAD$1504,30,FALSE)=0/1/1900,"",VLOOKUP($A233,'8 Oct - LIVE LDS Data'!$A$3:$AAD$1504,30,FALSE))</f>
        <v>45839</v>
      </c>
      <c r="J233" s="7562">
        <f>IF(VLOOKUP($A233,'8 Oct - LIVE LDS Data'!$A$3:$AAD$1504,33,FALSE)=0/1/1900,"",VLOOKUP($A233,'8 Oct - LIVE LDS Data'!$A$3:$AAD$1504,33,FALSE))</f>
        <v>45689</v>
      </c>
      <c r="K233" s="7562">
        <f>IF(VLOOKUP($A233,'8 Oct - LIVE LDS Data'!$A$3:$AAD$1504,34,FALSE)=0/1/1900,"",VLOOKUP($A233,'8 Oct - LIVE LDS Data'!$A$3:$AAD$1504,34,FALSE))</f>
        <v>45677</v>
      </c>
      <c r="L233" s="7562" t="str">
        <f>IF(VLOOKUP($A233,'8 Oct - LIVE LDS Data'!$A$3:$AAD$1504,40,FALSE)=0/1/1900,"",VLOOKUP($A233,'8 Oct - LIVE LDS Data'!$A$3:$AAD$1504,40,FALSE))</f>
        <v/>
      </c>
      <c r="M233" s="7562" t="str">
        <f>IF(VLOOKUP($A233,'8 Oct - LIVE LDS Data'!$A$3:$AAD$1504,41,FALSE)=0/1/1900,"",VLOOKUP($A233,'8 Oct - LIVE LDS Data'!$A$3:$AAD$1504,41,FALSE))</f>
        <v/>
      </c>
      <c r="N233" s="7562" t="str">
        <f>IF(VLOOKUP($A233,'8 Oct - LIVE LDS Data'!$A$3:$AAD$1504,47,FALSE)=0/1/1900,"",VLOOKUP($A233,'8 Oct - LIVE LDS Data'!$A$3:$AAD$1504,47,FALSE))</f>
        <v/>
      </c>
      <c r="O233" s="7562" t="str">
        <f>IF(VLOOKUP($A233,'8 Oct - LIVE LDS Data'!$A$3:$AAD$1504,48,FALSE)=0/1/1900,"",VLOOKUP($A233,'8 Oct - LIVE LDS Data'!$A$3:$AAD$1504,48,FALSE))</f>
        <v/>
      </c>
      <c r="P233" s="7562" t="str">
        <f>IF(VLOOKUP($A233,'8 Oct - LIVE LDS Data'!$A$3:$AAD$1504,54,FALSE)=0/1/1900,"",VLOOKUP($A233,'8 Oct - LIVE LDS Data'!$A$3:$AAD$1504,54,FALSE))</f>
        <v/>
      </c>
      <c r="Q233" s="7562" t="str">
        <f>IF(VLOOKUP($A233,'8 Oct - LIVE LDS Data'!$A$3:$AAD$1504,55,FALSE)=0/1/1900,"",VLOOKUP($A233,'8 Oct - LIVE LDS Data'!$A$3:$AAD$1504,55,FALSE))</f>
        <v/>
      </c>
      <c r="R233" s="7562">
        <f>IF(VLOOKUP($A233,'8 Oct - LIVE LDS Data'!$A$3:$AAD$1504,60,FALSE)=0/1/1900,"",VLOOKUP($A233,'8 Oct - LIVE LDS Data'!$A$3:$AAD$1504,60,FALSE))</f>
        <v>46143</v>
      </c>
      <c r="S233" s="7562" t="str">
        <f>IF(VLOOKUP($A233,'8 Oct - LIVE LDS Data'!$A$3:$AAD$1504,61,FALSE)=0/1/1900,"",VLOOKUP($A233,'8 Oct - LIVE LDS Data'!$A$3:$AAD$1504,61,FALSE))</f>
        <v/>
      </c>
      <c r="T233" s="7562">
        <f>IF(VLOOKUP($A233,'8 Oct - LIVE LDS Data'!$A$3:$AAD$1504,63,FALSE)=0/1/1900,"",VLOOKUP($A233,'8 Oct - LIVE LDS Data'!$A$3:$AAD$1504,63,FALSE))</f>
        <v>46296</v>
      </c>
      <c r="U233" s="7562" t="str">
        <f>IF(VLOOKUP($A233,'8 Oct - LIVE LDS Data'!$A$3:$AAD$1504,64,FALSE)=0/1/1900,"",VLOOKUP($A233,'8 Oct - LIVE LDS Data'!$A$3:$AAD$1504,64,FALSE))</f>
        <v/>
      </c>
      <c r="V233" s="7562" t="s">
        <v>3757</v>
      </c>
      <c r="W233" s="7562" t="s">
        <v>3757</v>
      </c>
      <c r="X233" s="7564"/>
      <c r="Y233" s="7562"/>
      <c r="Z233" s="7562"/>
      <c r="AA233" s="7562"/>
      <c r="AB233" s="7562"/>
      <c r="AC233" s="7562"/>
      <c r="AD233" s="7562"/>
      <c r="AE233" s="7562"/>
      <c r="AF233" s="7562"/>
      <c r="AG233" s="7565">
        <f>IF(VLOOKUP($A233,'8 Oct - LIVE LDS Data'!$A$3:$AAD$1504,72,FALSE)=0/1/1900,"",VLOOKUP($A233,'8 Oct - LIVE LDS Data'!$A$3:$AAD$1504,72,FALSE))</f>
        <v>45932</v>
      </c>
      <c r="AH233" s="7565">
        <f>IF(VLOOKUP($A233,'8 Oct - LIVE LDS Data'!$A$3:$AAD$1504,73,FALSE)=0/1/1900,"",VLOOKUP($A233,'8 Oct - LIVE LDS Data'!$A$3:$AAD$1504,73,FALSE))</f>
        <v>45881</v>
      </c>
      <c r="AI233" s="7565">
        <f>IF(VLOOKUP($A233,'8 Oct - LIVE LDS Data'!$A$3:$AAD$1504,75,FALSE)=0/1/1900,"",VLOOKUP($A233,'8 Oct - LIVE LDS Data'!$A$3:$AAD$1504,75,FALSE))</f>
        <v>45783</v>
      </c>
      <c r="AJ233" s="7565">
        <f>IF(VLOOKUP($A233,'8 Oct - LIVE LDS Data'!$A$3:$AAD$1504,76,FALSE)=0/1/1900,"",VLOOKUP($A233,'8 Oct - LIVE LDS Data'!$A$3:$AAD$1504,76,FALSE))</f>
        <v>45881</v>
      </c>
    </row>
    <row r="234" spans="1:36" s="610" customFormat="1" ht="40" customHeight="1" x14ac:dyDescent="0.2">
      <c r="A234" s="2855" t="s">
        <v>3135</v>
      </c>
      <c r="B234" s="2855"/>
      <c r="C234" s="2855" t="s">
        <v>3134</v>
      </c>
      <c r="D234" s="7558" t="str">
        <f>IF(VLOOKUP($A234,'8 Oct - LIVE LDS Data'!$A$3:$AAD$1504,4,FALSE)=0/1/1900,"",VLOOKUP($A234,'8 Oct - LIVE LDS Data'!$A$3:$AAD$1504,4,FALSE))</f>
        <v>South Gloucestershire Local Plan</v>
      </c>
      <c r="E234" s="7559" t="str">
        <f>IF(VLOOKUP($A234,'8 Oct - LIVE LDS Data'!$A$3:$AAD$1504,8,FALSE)=0/1/1900,"",VLOOKUP($A234,'8 Oct - LIVE LDS Data'!$A$3:$AAD$1504,8,FALSE))</f>
        <v>N</v>
      </c>
      <c r="F234" s="7559" t="str">
        <f>IF(VLOOKUP($A234,'8 Oct - LIVE LDS Data'!$A$3:$AAD$1504,9,FALSE)=0/1/1900,"",VLOOKUP($A234,'8 Oct - LIVE LDS Data'!$A$3:$AAD$1504,9,FALSE))</f>
        <v>N</v>
      </c>
      <c r="G234" s="7560">
        <f>IF(VLOOKUP($A234,'8 Oct - LIVE LDS Data'!$A$3:$AAD$1504,10,FALSE)=0/1/1900,"",VLOOKUP($A234,'8 Oct - LIVE LDS Data'!$A$3:$AAD$1504,10,FALSE))</f>
        <v>41619</v>
      </c>
      <c r="H234" s="7314" t="str">
        <f>IF(VLOOKUP($A234,'8 Oct - LIVE LDS Data'!$A$3:$AAD$1504,79,FALSE)=0/1/1900,"",VLOOKUP($A234,'8 Oct - LIVE LDS Data'!$A$3:$AAD$1504,79,FALSE))</f>
        <v>Published</v>
      </c>
      <c r="I234" s="7561">
        <f>IF(VLOOKUP($A234,'8 Oct - LIVE LDS Data'!$A$3:$AAD$1504,30,FALSE)=0/1/1900,"",VLOOKUP($A234,'8 Oct - LIVE LDS Data'!$A$3:$AAD$1504,30,FALSE))</f>
        <v>45689</v>
      </c>
      <c r="J234" s="7562">
        <f>IF(VLOOKUP($A234,'8 Oct - LIVE LDS Data'!$A$3:$AAD$1504,33,FALSE)=0/1/1900,"",VLOOKUP($A234,'8 Oct - LIVE LDS Data'!$A$3:$AAD$1504,33,FALSE))</f>
        <v>44013</v>
      </c>
      <c r="K234" s="7562">
        <f>IF(VLOOKUP($A234,'8 Oct - LIVE LDS Data'!$A$3:$AAD$1504,34,FALSE)=0/1/1900,"",VLOOKUP($A234,'8 Oct - LIVE LDS Data'!$A$3:$AAD$1504,34,FALSE))</f>
        <v>44019</v>
      </c>
      <c r="L234" s="7562">
        <f>IF(VLOOKUP($A234,'8 Oct - LIVE LDS Data'!$A$3:$AAD$1504,40,FALSE)=0/1/1900,"",VLOOKUP($A234,'8 Oct - LIVE LDS Data'!$A$3:$AAD$1504,40,FALSE))</f>
        <v>44105</v>
      </c>
      <c r="M234" s="7562">
        <f>IF(VLOOKUP($A234,'8 Oct - LIVE LDS Data'!$A$3:$AAD$1504,41,FALSE)=0/1/1900,"",VLOOKUP($A234,'8 Oct - LIVE LDS Data'!$A$3:$AAD$1504,41,FALSE))</f>
        <v>44162</v>
      </c>
      <c r="N234" s="7562">
        <f>IF(VLOOKUP($A234,'8 Oct - LIVE LDS Data'!$A$3:$AAD$1504,47,FALSE)=0/1/1900,"",VLOOKUP($A234,'8 Oct - LIVE LDS Data'!$A$3:$AAD$1504,47,FALSE))</f>
        <v>44593</v>
      </c>
      <c r="O234" s="7562">
        <f>IF(VLOOKUP($A234,'8 Oct - LIVE LDS Data'!$A$3:$AAD$1504,48,FALSE)=0/1/1900,"",VLOOKUP($A234,'8 Oct - LIVE LDS Data'!$A$3:$AAD$1504,48,FALSE))</f>
        <v>44599</v>
      </c>
      <c r="P234" s="7562" t="str">
        <f>IF(VLOOKUP($A234,'8 Oct - LIVE LDS Data'!$A$3:$AAD$1504,54,FALSE)=0/1/1900,"",VLOOKUP($A234,'8 Oct - LIVE LDS Data'!$A$3:$AAD$1504,54,FALSE))</f>
        <v>Dec-2023
(was Jul-2023)</v>
      </c>
      <c r="Q234" s="7562">
        <f>IF(VLOOKUP($A234,'8 Oct - LIVE LDS Data'!$A$3:$AAD$1504,55,FALSE)=0/1/1900,"",VLOOKUP($A234,'8 Oct - LIVE LDS Data'!$A$3:$AAD$1504,55,FALSE))</f>
        <v>45266</v>
      </c>
      <c r="R234" s="7562">
        <f>IF(VLOOKUP($A234,'8 Oct - LIVE LDS Data'!$A$3:$AAD$1504,60,FALSE)=0/1/1900,"",VLOOKUP($A234,'8 Oct - LIVE LDS Data'!$A$3:$AAD$1504,60,FALSE))</f>
        <v>45689</v>
      </c>
      <c r="S234" s="7562">
        <f>IF(VLOOKUP($A234,'8 Oct - LIVE LDS Data'!$A$3:$AAD$1504,61,FALSE)=0/1/1900,"",VLOOKUP($A234,'8 Oct - LIVE LDS Data'!$A$3:$AAD$1504,61,FALSE))</f>
        <v>45716</v>
      </c>
      <c r="T234" s="7562">
        <f>IF(VLOOKUP($A234,'8 Oct - LIVE LDS Data'!$A$3:$AAD$1504,63,FALSE)=0/1/1900,"",VLOOKUP($A234,'8 Oct - LIVE LDS Data'!$A$3:$AAD$1504,63,FALSE))</f>
        <v>45901</v>
      </c>
      <c r="U234" s="7562" t="str">
        <f>IF(VLOOKUP($A234,'8 Oct - LIVE LDS Data'!$A$3:$AAD$1504,64,FALSE)=0/1/1900,"",VLOOKUP($A234,'8 Oct - LIVE LDS Data'!$A$3:$AAD$1504,64,FALSE))</f>
        <v/>
      </c>
      <c r="V234" s="7562" t="s">
        <v>3757</v>
      </c>
      <c r="W234" s="7562" t="s">
        <v>3757</v>
      </c>
      <c r="X234" s="7564">
        <v>45329</v>
      </c>
      <c r="Y234" s="7562"/>
      <c r="Z234" s="7562"/>
      <c r="AA234" s="7562"/>
      <c r="AB234" s="7562"/>
      <c r="AC234" s="7562">
        <v>45474</v>
      </c>
      <c r="AD234" s="7562">
        <v>45566</v>
      </c>
      <c r="AE234" s="7562" t="s">
        <v>8110</v>
      </c>
      <c r="AF234" s="7562"/>
      <c r="AG234" s="7565">
        <f>IF(VLOOKUP($A234,'8 Oct - LIVE LDS Data'!$A$3:$AAD$1504,72,FALSE)=0/1/1900,"",VLOOKUP($A234,'8 Oct - LIVE LDS Data'!$A$3:$AAD$1504,72,FALSE))</f>
        <v>45632</v>
      </c>
      <c r="AH234" s="7565">
        <f>IF(VLOOKUP($A234,'8 Oct - LIVE LDS Data'!$A$3:$AAD$1504,73,FALSE)=0/1/1900,"",VLOOKUP($A234,'8 Oct - LIVE LDS Data'!$A$3:$AAD$1504,73,FALSE))</f>
        <v>45783</v>
      </c>
      <c r="AI234" s="7565">
        <f>IF(VLOOKUP($A234,'8 Oct - LIVE LDS Data'!$A$3:$AAD$1504,75,FALSE)=0/1/1900,"",VLOOKUP($A234,'8 Oct - LIVE LDS Data'!$A$3:$AAD$1504,75,FALSE))</f>
        <v>45687</v>
      </c>
      <c r="AJ234" s="7565">
        <f>IF(VLOOKUP($A234,'8 Oct - LIVE LDS Data'!$A$3:$AAD$1504,76,FALSE)=0/1/1900,"",VLOOKUP($A234,'8 Oct - LIVE LDS Data'!$A$3:$AAD$1504,76,FALSE))</f>
        <v>45783</v>
      </c>
    </row>
    <row r="235" spans="1:36" s="610" customFormat="1" ht="40" customHeight="1" x14ac:dyDescent="0.2">
      <c r="A235" s="2855" t="s">
        <v>3151</v>
      </c>
      <c r="B235" s="2855"/>
      <c r="C235" s="2855" t="s">
        <v>3152</v>
      </c>
      <c r="D235" s="7558" t="str">
        <f>IF(VLOOKUP($A235,'8 Oct - LIVE LDS Data'!$A$3:$AAD$1504,4,FALSE)=0/1/1900,"",VLOOKUP($A235,'8 Oct - LIVE LDS Data'!$A$3:$AAD$1504,4,FALSE))</f>
        <v>South Hams Local Plan</v>
      </c>
      <c r="E235" s="7559" t="str">
        <f>IF(VLOOKUP($A235,'8 Oct - LIVE LDS Data'!$A$3:$AAD$1504,8,FALSE)=0/1/1900,"",VLOOKUP($A235,'8 Oct - LIVE LDS Data'!$A$3:$AAD$1504,8,FALSE))</f>
        <v/>
      </c>
      <c r="F235" s="7559" t="str">
        <f>IF(VLOOKUP($A235,'8 Oct - LIVE LDS Data'!$A$3:$AAD$1504,9,FALSE)=0/1/1900,"",VLOOKUP($A235,'8 Oct - LIVE LDS Data'!$A$3:$AAD$1504,9,FALSE))</f>
        <v/>
      </c>
      <c r="G235" s="7560">
        <f>IF(VLOOKUP($A235,'8 Oct - LIVE LDS Data'!$A$3:$AAD$1504,10,FALSE)=0/1/1900,"",VLOOKUP($A235,'8 Oct - LIVE LDS Data'!$A$3:$AAD$1504,10,FALSE))</f>
        <v>43545</v>
      </c>
      <c r="H235" s="7314" t="str">
        <f>IF(VLOOKUP($A235,'8 Oct - LIVE LDS Data'!$A$3:$AAD$1504,79,FALSE)=0/1/1900,"",VLOOKUP($A235,'8 Oct - LIVE LDS Data'!$A$3:$AAD$1504,79,FALSE))</f>
        <v>new plan to be prepared under new system</v>
      </c>
      <c r="I235" s="7561">
        <f>IF(VLOOKUP($A235,'8 Oct - LIVE LDS Data'!$A$3:$AAD$1504,30,FALSE)=0/1/1900,"",VLOOKUP($A235,'8 Oct - LIVE LDS Data'!$A$3:$AAD$1504,30,FALSE))</f>
        <v>45689</v>
      </c>
      <c r="J235" s="7562">
        <f>IF(VLOOKUP($A235,'8 Oct - LIVE LDS Data'!$A$3:$AAD$1504,33,FALSE)=0/1/1900,"",VLOOKUP($A235,'8 Oct - LIVE LDS Data'!$A$3:$AAD$1504,33,FALSE))</f>
        <v>46054</v>
      </c>
      <c r="K235" s="7562" t="str">
        <f>IF(VLOOKUP($A235,'8 Oct - LIVE LDS Data'!$A$3:$AAD$1504,34,FALSE)=0/1/1900,"",VLOOKUP($A235,'8 Oct - LIVE LDS Data'!$A$3:$AAD$1504,34,FALSE))</f>
        <v/>
      </c>
      <c r="L235" s="7562" t="str">
        <f>IF(VLOOKUP($A235,'8 Oct - LIVE LDS Data'!$A$3:$AAD$1504,40,FALSE)=0/1/1900,"",VLOOKUP($A235,'8 Oct - LIVE LDS Data'!$A$3:$AAD$1504,40,FALSE))</f>
        <v/>
      </c>
      <c r="M235" s="7562" t="str">
        <f>IF(VLOOKUP($A235,'8 Oct - LIVE LDS Data'!$A$3:$AAD$1504,41,FALSE)=0/1/1900,"",VLOOKUP($A235,'8 Oct - LIVE LDS Data'!$A$3:$AAD$1504,41,FALSE))</f>
        <v/>
      </c>
      <c r="N235" s="7562" t="str">
        <f>IF(VLOOKUP($A235,'8 Oct - LIVE LDS Data'!$A$3:$AAD$1504,47,FALSE)=0/1/1900,"",VLOOKUP($A235,'8 Oct - LIVE LDS Data'!$A$3:$AAD$1504,47,FALSE))</f>
        <v/>
      </c>
      <c r="O235" s="7562" t="str">
        <f>IF(VLOOKUP($A235,'8 Oct - LIVE LDS Data'!$A$3:$AAD$1504,48,FALSE)=0/1/1900,"",VLOOKUP($A235,'8 Oct - LIVE LDS Data'!$A$3:$AAD$1504,48,FALSE))</f>
        <v/>
      </c>
      <c r="P235" s="7562" t="str">
        <f>IF(VLOOKUP($A235,'8 Oct - LIVE LDS Data'!$A$3:$AAD$1504,54,FALSE)=0/1/1900,"",VLOOKUP($A235,'8 Oct - LIVE LDS Data'!$A$3:$AAD$1504,54,FALSE))</f>
        <v/>
      </c>
      <c r="Q235" s="7562" t="str">
        <f>IF(VLOOKUP($A235,'8 Oct - LIVE LDS Data'!$A$3:$AAD$1504,55,FALSE)=0/1/1900,"",VLOOKUP($A235,'8 Oct - LIVE LDS Data'!$A$3:$AAD$1504,55,FALSE))</f>
        <v/>
      </c>
      <c r="R235" s="7562">
        <f>IF(VLOOKUP($A235,'8 Oct - LIVE LDS Data'!$A$3:$AAD$1504,60,FALSE)=0/1/1900,"",VLOOKUP($A235,'8 Oct - LIVE LDS Data'!$A$3:$AAD$1504,60,FALSE))</f>
        <v>46508</v>
      </c>
      <c r="S235" s="7562"/>
      <c r="T235" s="7562">
        <f>IF(VLOOKUP($A235,'8 Oct - LIVE LDS Data'!$A$3:$AAD$1504,63,FALSE)=0/1/1900,"",VLOOKUP($A235,'8 Oct - LIVE LDS Data'!$A$3:$AAD$1504,63,FALSE))</f>
        <v>46692</v>
      </c>
      <c r="U235" s="7562" t="str">
        <f>IF(VLOOKUP($A235,'8 Oct - LIVE LDS Data'!$A$3:$AAD$1504,64,FALSE)=0/1/1900,"",VLOOKUP($A235,'8 Oct - LIVE LDS Data'!$A$3:$AAD$1504,64,FALSE))</f>
        <v/>
      </c>
      <c r="V235" s="7562" t="s">
        <v>3757</v>
      </c>
      <c r="W235" s="7562" t="s">
        <v>226</v>
      </c>
      <c r="X235" s="7564"/>
      <c r="Y235" s="7562"/>
      <c r="Z235" s="7562"/>
      <c r="AA235" s="7562"/>
      <c r="AB235" s="7562"/>
      <c r="AC235" s="7562"/>
      <c r="AD235" s="7562"/>
      <c r="AE235" s="7562"/>
      <c r="AF235" s="7562"/>
      <c r="AG235" s="7565">
        <f>IF(VLOOKUP($A235,'8 Oct - LIVE LDS Data'!$A$3:$AAD$1504,72,FALSE)=0/1/1900,"",VLOOKUP($A235,'8 Oct - LIVE LDS Data'!$A$3:$AAD$1504,72,FALSE))</f>
        <v>45562</v>
      </c>
      <c r="AH235" s="7565">
        <f>IF(VLOOKUP($A235,'8 Oct - LIVE LDS Data'!$A$3:$AAD$1504,73,FALSE)=0/1/1900,"",VLOOKUP($A235,'8 Oct - LIVE LDS Data'!$A$3:$AAD$1504,73,FALSE))</f>
        <v>45779</v>
      </c>
      <c r="AI235" s="7565">
        <f>IF(VLOOKUP($A235,'8 Oct - LIVE LDS Data'!$A$3:$AAD$1504,75,FALSE)=0/1/1900,"",VLOOKUP($A235,'8 Oct - LIVE LDS Data'!$A$3:$AAD$1504,75,FALSE))</f>
        <v>45562</v>
      </c>
      <c r="AJ235" s="7565">
        <f>IF(VLOOKUP($A235,'8 Oct - LIVE LDS Data'!$A$3:$AAD$1504,76,FALSE)=0/1/1900,"",VLOOKUP($A235,'8 Oct - LIVE LDS Data'!$A$3:$AAD$1504,76,FALSE))</f>
        <v>45779</v>
      </c>
    </row>
    <row r="236" spans="1:36" s="610" customFormat="1" ht="40" customHeight="1" x14ac:dyDescent="0.2">
      <c r="A236" s="2855" t="s">
        <v>3160</v>
      </c>
      <c r="B236" s="2855"/>
      <c r="C236" s="2855" t="s">
        <v>3161</v>
      </c>
      <c r="D236" s="7558" t="str">
        <f>IF(VLOOKUP($A236,'8 Oct - LIVE LDS Data'!$A$3:$AAD$1504,4,FALSE)=0/1/1900,"",VLOOKUP($A236,'8 Oct - LIVE LDS Data'!$A$3:$AAD$1504,4,FALSE))</f>
        <v>South East Lincolnshire Local Plan Review</v>
      </c>
      <c r="E236" s="7559" t="str">
        <f>IF(VLOOKUP($A236,'8 Oct - LIVE LDS Data'!$A$3:$AAD$1504,8,FALSE)=0/1/1900,"",VLOOKUP($A236,'8 Oct - LIVE LDS Data'!$A$3:$AAD$1504,8,FALSE))</f>
        <v/>
      </c>
      <c r="F236" s="7559" t="str">
        <f>IF(VLOOKUP($A236,'8 Oct - LIVE LDS Data'!$A$3:$AAD$1504,9,FALSE)=0/1/1900,"",VLOOKUP($A236,'8 Oct - LIVE LDS Data'!$A$3:$AAD$1504,9,FALSE))</f>
        <v/>
      </c>
      <c r="G236" s="7560">
        <f>IF(VLOOKUP($A236,'8 Oct - LIVE LDS Data'!$A$3:$AAD$1504,10,FALSE)=0/1/1900,"",VLOOKUP($A236,'8 Oct - LIVE LDS Data'!$A$3:$AAD$1504,10,FALSE))</f>
        <v>43532</v>
      </c>
      <c r="H236" s="7314" t="str">
        <f>IF(VLOOKUP($A236,'8 Oct - LIVE LDS Data'!$A$3:$AAD$1504,79,FALSE)=0/1/1900,"",VLOOKUP($A236,'8 Oct - LIVE LDS Data'!$A$3:$AAD$1504,79,FALSE))</f>
        <v>self-reviewed
new plan to be submitted under new system</v>
      </c>
      <c r="I236" s="7561">
        <f>IF(VLOOKUP($A236,'8 Oct - LIVE LDS Data'!$A$3:$AAD$1504,30,FALSE)=0/1/1900,"",VLOOKUP($A236,'8 Oct - LIVE LDS Data'!$A$3:$AAD$1504,30,FALSE))</f>
        <v>42887</v>
      </c>
      <c r="J236" s="7562" t="str">
        <f>IF(VLOOKUP($A236,'8 Oct - LIVE LDS Data'!$A$3:$AAD$1504,33,FALSE)=0/1/1900,"",VLOOKUP($A236,'8 Oct - LIVE LDS Data'!$A$3:$AAD$1504,33,FALSE))</f>
        <v/>
      </c>
      <c r="K236" s="7562" t="str">
        <f>IF(VLOOKUP($A236,'8 Oct - LIVE LDS Data'!$A$3:$AAD$1504,34,FALSE)=0/1/1900,"",VLOOKUP($A236,'8 Oct - LIVE LDS Data'!$A$3:$AAD$1504,34,FALSE))</f>
        <v/>
      </c>
      <c r="L236" s="7562" t="str">
        <f>IF(VLOOKUP($A236,'8 Oct - LIVE LDS Data'!$A$3:$AAD$1504,40,FALSE)=0/1/1900,"",VLOOKUP($A236,'8 Oct - LIVE LDS Data'!$A$3:$AAD$1504,40,FALSE))</f>
        <v/>
      </c>
      <c r="M236" s="7562" t="str">
        <f>IF(VLOOKUP($A236,'8 Oct - LIVE LDS Data'!$A$3:$AAD$1504,41,FALSE)=0/1/1900,"",VLOOKUP($A236,'8 Oct - LIVE LDS Data'!$A$3:$AAD$1504,41,FALSE))</f>
        <v/>
      </c>
      <c r="N236" s="7562" t="str">
        <f>IF(VLOOKUP($A236,'8 Oct - LIVE LDS Data'!$A$3:$AAD$1504,47,FALSE)=0/1/1900,"",VLOOKUP($A236,'8 Oct - LIVE LDS Data'!$A$3:$AAD$1504,47,FALSE))</f>
        <v/>
      </c>
      <c r="O236" s="7562" t="str">
        <f>IF(VLOOKUP($A236,'8 Oct - LIVE LDS Data'!$A$3:$AAD$1504,48,FALSE)=0/1/1900,"",VLOOKUP($A236,'8 Oct - LIVE LDS Data'!$A$3:$AAD$1504,48,FALSE))</f>
        <v/>
      </c>
      <c r="P236" s="7562" t="str">
        <f>IF(VLOOKUP($A236,'8 Oct - LIVE LDS Data'!$A$3:$AAD$1504,54,FALSE)=0/1/1900,"",VLOOKUP($A236,'8 Oct - LIVE LDS Data'!$A$3:$AAD$1504,54,FALSE))</f>
        <v/>
      </c>
      <c r="Q236" s="7562" t="str">
        <f>IF(VLOOKUP($A236,'8 Oct - LIVE LDS Data'!$A$3:$AAD$1504,55,FALSE)=0/1/1900,"",VLOOKUP($A236,'8 Oct - LIVE LDS Data'!$A$3:$AAD$1504,55,FALSE))</f>
        <v/>
      </c>
      <c r="R236" s="7562" t="str">
        <f>IF(VLOOKUP($A236,'8 Oct - LIVE LDS Data'!$A$3:$AAD$1504,60,FALSE)=0/1/1900,"",VLOOKUP($A236,'8 Oct - LIVE LDS Data'!$A$3:$AAD$1504,60,FALSE))</f>
        <v/>
      </c>
      <c r="S236" s="7562"/>
      <c r="T236" s="7562" t="str">
        <f>IF(VLOOKUP($A236,'8 Oct - LIVE LDS Data'!$A$3:$AAD$1504,63,FALSE)=0/1/1900,"",VLOOKUP($A236,'8 Oct - LIVE LDS Data'!$A$3:$AAD$1504,63,FALSE))</f>
        <v/>
      </c>
      <c r="U236" s="7562" t="str">
        <f>IF(VLOOKUP($A236,'8 Oct - LIVE LDS Data'!$A$3:$AAD$1504,64,FALSE)=0/1/1900,"",VLOOKUP($A236,'8 Oct - LIVE LDS Data'!$A$3:$AAD$1504,64,FALSE))</f>
        <v/>
      </c>
      <c r="V236" s="7562" t="s">
        <v>3757</v>
      </c>
      <c r="W236" s="7562" t="s">
        <v>226</v>
      </c>
      <c r="X236" s="7564"/>
      <c r="Y236" s="7562"/>
      <c r="Z236" s="7562"/>
      <c r="AA236" s="7562"/>
      <c r="AB236" s="7562"/>
      <c r="AC236" s="7562"/>
      <c r="AD236" s="7562"/>
      <c r="AE236" s="7562"/>
      <c r="AF236" s="7562"/>
      <c r="AG236" s="7565">
        <f>IF(VLOOKUP($A236,'8 Oct - LIVE LDS Data'!$A$3:$AAD$1504,72,FALSE)=0/1/1900,"",VLOOKUP($A236,'8 Oct - LIVE LDS Data'!$A$3:$AAD$1504,72,FALSE))</f>
        <v>45933</v>
      </c>
      <c r="AH236" s="7565" t="str">
        <f>IF(VLOOKUP($A236,'8 Oct - LIVE LDS Data'!$A$3:$AAD$1504,73,FALSE)=0/1/1900,"",VLOOKUP($A236,'8 Oct - LIVE LDS Data'!$A$3:$AAD$1504,73,FALSE))</f>
        <v/>
      </c>
      <c r="AI236" s="7565" t="str">
        <f>IF(VLOOKUP($A236,'8 Oct - LIVE LDS Data'!$A$3:$AAD$1504,75,FALSE)=0/1/1900,"",VLOOKUP($A236,'8 Oct - LIVE LDS Data'!$A$3:$AAD$1504,75,FALSE))</f>
        <v/>
      </c>
      <c r="AJ236" s="7565" t="str">
        <f>IF(VLOOKUP($A236,'8 Oct - LIVE LDS Data'!$A$3:$AAD$1504,76,FALSE)=0/1/1900,"",VLOOKUP($A236,'8 Oct - LIVE LDS Data'!$A$3:$AAD$1504,76,FALSE))</f>
        <v/>
      </c>
    </row>
    <row r="237" spans="1:36" s="610" customFormat="1" ht="40" customHeight="1" x14ac:dyDescent="0.2">
      <c r="A237" s="2855" t="s">
        <v>3163</v>
      </c>
      <c r="B237" s="2855"/>
      <c r="C237" s="2855" t="s">
        <v>3164</v>
      </c>
      <c r="D237" s="7558" t="str">
        <f>IF(VLOOKUP($A237,'8 Oct - LIVE LDS Data'!$A$3:$AAD$1504,4,FALSE)=0/1/1900,"",VLOOKUP($A237,'8 Oct - LIVE LDS Data'!$A$3:$AAD$1504,4,FALSE))</f>
        <v>South Kesteven Local Plan</v>
      </c>
      <c r="E237" s="7559" t="str">
        <f>IF(VLOOKUP($A237,'8 Oct - LIVE LDS Data'!$A$3:$AAD$1504,8,FALSE)=0/1/1900,"",VLOOKUP($A237,'8 Oct - LIVE LDS Data'!$A$3:$AAD$1504,8,FALSE))</f>
        <v>N</v>
      </c>
      <c r="F237" s="7559" t="str">
        <f>IF(VLOOKUP($A237,'8 Oct - LIVE LDS Data'!$A$3:$AAD$1504,9,FALSE)=0/1/1900,"",VLOOKUP($A237,'8 Oct - LIVE LDS Data'!$A$3:$AAD$1504,9,FALSE))</f>
        <v>N</v>
      </c>
      <c r="G237" s="7560">
        <f>IF(VLOOKUP($A237,'8 Oct - LIVE LDS Data'!$A$3:$AAD$1504,10,FALSE)=0/1/1900,"",VLOOKUP($A237,'8 Oct - LIVE LDS Data'!$A$3:$AAD$1504,10,FALSE))</f>
        <v>43860</v>
      </c>
      <c r="H237" s="7314" t="str">
        <f>IF(VLOOKUP($A237,'8 Oct - LIVE LDS Data'!$A$3:$AAD$1504,79,FALSE)=0/1/1900,"",VLOOKUP($A237,'8 Oct - LIVE LDS Data'!$A$3:$AAD$1504,79,FALSE))</f>
        <v>Reg 18 ongoing</v>
      </c>
      <c r="I237" s="7561">
        <f>IF(VLOOKUP($A237,'8 Oct - LIVE LDS Data'!$A$3:$AAD$1504,30,FALSE)=0/1/1900,"",VLOOKUP($A237,'8 Oct - LIVE LDS Data'!$A$3:$AAD$1504,30,FALSE))</f>
        <v>45689</v>
      </c>
      <c r="J237" s="7562">
        <f>IF(VLOOKUP($A237,'8 Oct - LIVE LDS Data'!$A$3:$AAD$1504,33,FALSE)=0/1/1900,"",VLOOKUP($A237,'8 Oct - LIVE LDS Data'!$A$3:$AAD$1504,33,FALSE))</f>
        <v>44105</v>
      </c>
      <c r="K237" s="7562">
        <f>IF(VLOOKUP($A237,'8 Oct - LIVE LDS Data'!$A$3:$AAD$1504,34,FALSE)=0/1/1900,"",VLOOKUP($A237,'8 Oct - LIVE LDS Data'!$A$3:$AAD$1504,34,FALSE))</f>
        <v>44116</v>
      </c>
      <c r="L237" s="7562">
        <f>IF(VLOOKUP($A237,'8 Oct - LIVE LDS Data'!$A$3:$AAD$1504,40,FALSE)=0/1/1900,"",VLOOKUP($A237,'8 Oct - LIVE LDS Data'!$A$3:$AAD$1504,40,FALSE))</f>
        <v>45292</v>
      </c>
      <c r="M237" s="7562">
        <f>IF(VLOOKUP($A237,'8 Oct - LIVE LDS Data'!$A$3:$AAD$1504,41,FALSE)=0/1/1900,"",VLOOKUP($A237,'8 Oct - LIVE LDS Data'!$A$3:$AAD$1504,41,FALSE))</f>
        <v>45351</v>
      </c>
      <c r="N237" s="7563">
        <f>IF(VLOOKUP($A237,'8 Oct - LIVE LDS Data'!$A$3:$AAD$1504,47,FALSE)=0/1/1900,"",VLOOKUP($A237,'8 Oct - LIVE LDS Data'!$A$3:$AAD$1504,47,FALSE))</f>
        <v>45809</v>
      </c>
      <c r="O237" s="7563">
        <f>IF(VLOOKUP($A237,'8 Oct - LIVE LDS Data'!$A$3:$AAD$1504,47,FALSE)=0/1/1900,"",VLOOKUP($A237,'8 Oct - LIVE LDS Data'!$A$3:$AAD$1504,47,FALSE))</f>
        <v>45809</v>
      </c>
      <c r="P237" s="7563">
        <f>IF(VLOOKUP($A237,'8 Oct - LIVE LDS Data'!$A$3:$AAD$1504,47,FALSE)=0/1/1900,"",VLOOKUP($A237,'8 Oct - LIVE LDS Data'!$A$3:$AAD$1504,47,FALSE))</f>
        <v>45809</v>
      </c>
      <c r="Q237" s="7563">
        <f>IF(VLOOKUP($A237,'8 Oct - LIVE LDS Data'!$A$3:$AAD$1504,47,FALSE)=0/1/1900,"",VLOOKUP($A237,'8 Oct - LIVE LDS Data'!$A$3:$AAD$1504,47,FALSE))</f>
        <v>45809</v>
      </c>
      <c r="R237" s="7562">
        <f>IF(VLOOKUP($A237,'8 Oct - LIVE LDS Data'!$A$3:$AAD$1504,60,FALSE)=0/1/1900,"",VLOOKUP($A237,'8 Oct - LIVE LDS Data'!$A$3:$AAD$1504,60,FALSE))</f>
        <v>46023</v>
      </c>
      <c r="S237" s="7562" t="str">
        <f>IF(VLOOKUP($A237,'8 Oct - LIVE LDS Data'!$A$3:$AAD$1504,61,FALSE)=0/1/1900,"",VLOOKUP($A237,'8 Oct - LIVE LDS Data'!$A$3:$AAD$1504,61,FALSE))</f>
        <v/>
      </c>
      <c r="T237" s="7562">
        <f>IF(VLOOKUP($A237,'8 Oct - LIVE LDS Data'!$A$3:$AAD$1504,63,FALSE)=0/1/1900,"",VLOOKUP($A237,'8 Oct - LIVE LDS Data'!$A$3:$AAD$1504,63,FALSE))</f>
        <v>46327</v>
      </c>
      <c r="U237" s="7562" t="str">
        <f>IF(VLOOKUP($A237,'8 Oct - LIVE LDS Data'!$A$3:$AAD$1504,64,FALSE)=0/1/1900,"",VLOOKUP($A237,'8 Oct - LIVE LDS Data'!$A$3:$AAD$1504,64,FALSE))</f>
        <v/>
      </c>
      <c r="V237" s="7562" t="s">
        <v>90</v>
      </c>
      <c r="W237" s="7562" t="s">
        <v>90</v>
      </c>
      <c r="X237" s="7564">
        <v>45321</v>
      </c>
      <c r="Y237" s="7562"/>
      <c r="Z237" s="7562">
        <v>45292</v>
      </c>
      <c r="AA237" s="7563">
        <f>IF(VLOOKUP($A237,'8 Oct - LIVE LDS Data'!$A$3:$AAD$1504,47,FALSE)=0/1/1900,"",VLOOKUP($A237,'8 Oct - LIVE LDS Data'!$A$3:$AAD$1504,47,FALSE))</f>
        <v>45809</v>
      </c>
      <c r="AB237" s="7563">
        <f>IF(VLOOKUP($A237,'8 Oct - LIVE LDS Data'!$A$3:$AAD$1504,47,FALSE)=0/1/1900,"",VLOOKUP($A237,'8 Oct - LIVE LDS Data'!$A$3:$AAD$1504,47,FALSE))</f>
        <v>45809</v>
      </c>
      <c r="AC237" s="7562">
        <v>45474</v>
      </c>
      <c r="AD237" s="7562">
        <v>45658</v>
      </c>
      <c r="AE237" s="7562" t="s">
        <v>8129</v>
      </c>
      <c r="AF237" s="7562"/>
      <c r="AG237" s="7565">
        <f>IF(VLOOKUP($A237,'8 Oct - LIVE LDS Data'!$A$3:$AAD$1504,72,FALSE)=0/1/1900,"",VLOOKUP($A237,'8 Oct - LIVE LDS Data'!$A$3:$AAD$1504,72,FALSE))</f>
        <v>45575</v>
      </c>
      <c r="AH237" s="7565">
        <f>IF(VLOOKUP($A237,'8 Oct - LIVE LDS Data'!$A$3:$AAD$1504,73,FALSE)=0/1/1900,"",VLOOKUP($A237,'8 Oct - LIVE LDS Data'!$A$3:$AAD$1504,73,FALSE))</f>
        <v>45779</v>
      </c>
      <c r="AI237" s="7565">
        <f>IF(VLOOKUP($A237,'8 Oct - LIVE LDS Data'!$A$3:$AAD$1504,75,FALSE)=0/1/1900,"",VLOOKUP($A237,'8 Oct - LIVE LDS Data'!$A$3:$AAD$1504,75,FALSE))</f>
        <v>45476</v>
      </c>
      <c r="AJ237" s="7565">
        <f>IF(VLOOKUP($A237,'8 Oct - LIVE LDS Data'!$A$3:$AAD$1504,76,FALSE)=0/1/1900,"",VLOOKUP($A237,'8 Oct - LIVE LDS Data'!$A$3:$AAD$1504,76,FALSE))</f>
        <v>45779</v>
      </c>
    </row>
    <row r="238" spans="1:36" s="610" customFormat="1" ht="40" customHeight="1" x14ac:dyDescent="0.2">
      <c r="A238" s="7568" t="s">
        <v>3185</v>
      </c>
      <c r="B238" s="7568" t="s">
        <v>3186</v>
      </c>
      <c r="C238" s="7568" t="s">
        <v>3186</v>
      </c>
      <c r="D238" s="7558" t="str">
        <f>IF(VLOOKUP($A238,'8 Oct - LIVE LDS Data'!$A$3:$AAD$1504,4,FALSE)=0/1/1900,"",VLOOKUP($A238,'8 Oct - LIVE LDS Data'!$A$3:$AAD$1504,4,FALSE))</f>
        <v>Greater Norwich Local Plan Review</v>
      </c>
      <c r="E238" s="7559" t="str">
        <f>IF(VLOOKUP($A238,'8 Oct - LIVE LDS Data'!$A$3:$AAD$1504,8,FALSE)=0/1/1900,"",VLOOKUP($A238,'8 Oct - LIVE LDS Data'!$A$3:$AAD$1504,8,FALSE))</f>
        <v>N</v>
      </c>
      <c r="F238" s="7559" t="str">
        <f>IF(VLOOKUP($A238,'8 Oct - LIVE LDS Data'!$A$3:$AAD$1504,9,FALSE)=0/1/1900,"",VLOOKUP($A238,'8 Oct - LIVE LDS Data'!$A$3:$AAD$1504,9,FALSE))</f>
        <v>Y</v>
      </c>
      <c r="G238" s="7560">
        <f>IF(VLOOKUP($A238,'8 Oct - LIVE LDS Data'!$A$3:$AAD$1504,10,FALSE)=0/1/1900,"",VLOOKUP($A238,'8 Oct - LIVE LDS Data'!$A$3:$AAD$1504,10,FALSE))</f>
        <v>45376</v>
      </c>
      <c r="H238" s="7314" t="str">
        <f>IF(VLOOKUP($A238,'8 Oct - LIVE LDS Data'!$A$3:$AAD$1504,79,FALSE)=0/1/1900,"",VLOOKUP($A238,'8 Oct - LIVE LDS Data'!$A$3:$AAD$1504,79,FALSE))</f>
        <v>new plan to be prepared under new system</v>
      </c>
      <c r="I238" s="7561">
        <f>IF(VLOOKUP($A238,'8 Oct - LIVE LDS Data'!$A$3:$AAD$1504,30,FALSE)=0/1/1900,"",VLOOKUP($A238,'8 Oct - LIVE LDS Data'!$A$3:$AAD$1504,30,FALSE))</f>
        <v>45717</v>
      </c>
      <c r="J238" s="7562">
        <f>IF(VLOOKUP($A238,'8 Oct - LIVE LDS Data'!$A$3:$AAD$1504,33,FALSE)=0/1/1900,"",VLOOKUP($A238,'8 Oct - LIVE LDS Data'!$A$3:$AAD$1504,33,FALSE))</f>
        <v>46266</v>
      </c>
      <c r="K238" s="7562" t="str">
        <f>IF(VLOOKUP($A238,'8 Oct - LIVE LDS Data'!$A$3:$AAD$1504,34,FALSE)=0/1/1900,"",VLOOKUP($A238,'8 Oct - LIVE LDS Data'!$A$3:$AAD$1504,34,FALSE))</f>
        <v/>
      </c>
      <c r="L238" s="7562" t="str">
        <f>IF(VLOOKUP($A238,'8 Oct - LIVE LDS Data'!$A$3:$AAD$1504,40,FALSE)=0/1/1900,"",VLOOKUP($A238,'8 Oct - LIVE LDS Data'!$A$3:$AAD$1504,40,FALSE))</f>
        <v/>
      </c>
      <c r="M238" s="7562" t="str">
        <f>IF(VLOOKUP($A238,'8 Oct - LIVE LDS Data'!$A$3:$AAD$1504,41,FALSE)=0/1/1900,"",VLOOKUP($A238,'8 Oct - LIVE LDS Data'!$A$3:$AAD$1504,41,FALSE))</f>
        <v/>
      </c>
      <c r="N238" s="7562" t="str">
        <f>IF(VLOOKUP($A238,'8 Oct - LIVE LDS Data'!$A$3:$AAD$1504,47,FALSE)=0/1/1900,"",VLOOKUP($A238,'8 Oct - LIVE LDS Data'!$A$3:$AAD$1504,47,FALSE))</f>
        <v/>
      </c>
      <c r="O238" s="7562" t="str">
        <f>IF(VLOOKUP($A238,'8 Oct - LIVE LDS Data'!$A$3:$AAD$1504,48,FALSE)=0/1/1900,"",VLOOKUP($A238,'8 Oct - LIVE LDS Data'!$A$3:$AAD$1504,48,FALSE))</f>
        <v/>
      </c>
      <c r="P238" s="7562" t="str">
        <f>IF(VLOOKUP($A238,'8 Oct - LIVE LDS Data'!$A$3:$AAD$1504,54,FALSE)=0/1/1900,"",VLOOKUP($A238,'8 Oct - LIVE LDS Data'!$A$3:$AAD$1504,54,FALSE))</f>
        <v/>
      </c>
      <c r="Q238" s="7562" t="str">
        <f>IF(VLOOKUP($A238,'8 Oct - LIVE LDS Data'!$A$3:$AAD$1504,55,FALSE)=0/1/1900,"",VLOOKUP($A238,'8 Oct - LIVE LDS Data'!$A$3:$AAD$1504,55,FALSE))</f>
        <v/>
      </c>
      <c r="R238" s="7562">
        <f>IF(VLOOKUP($A238,'8 Oct - LIVE LDS Data'!$A$3:$AAD$1504,60,FALSE)=0/1/1900,"",VLOOKUP($A238,'8 Oct - LIVE LDS Data'!$A$3:$AAD$1504,60,FALSE))</f>
        <v>46569</v>
      </c>
      <c r="S238" s="7562" t="str">
        <f>IF(VLOOKUP($A238,'8 Oct - LIVE LDS Data'!$A$3:$AAD$1504,61,FALSE)=0/1/1900,"",VLOOKUP($A238,'8 Oct - LIVE LDS Data'!$A$3:$AAD$1504,61,FALSE))</f>
        <v/>
      </c>
      <c r="T238" s="7562">
        <f>IF(VLOOKUP($A238,'8 Oct - LIVE LDS Data'!$A$3:$AAD$1504,63,FALSE)=0/1/1900,"",VLOOKUP($A238,'8 Oct - LIVE LDS Data'!$A$3:$AAD$1504,63,FALSE))</f>
        <v>46935</v>
      </c>
      <c r="U238" s="7562" t="str">
        <f>IF(VLOOKUP($A238,'8 Oct - LIVE LDS Data'!$A$3:$AAD$1504,64,FALSE)=0/1/1900,"",VLOOKUP($A238,'8 Oct - LIVE LDS Data'!$A$3:$AAD$1504,64,FALSE))</f>
        <v/>
      </c>
      <c r="V238" s="7562" t="s">
        <v>3757</v>
      </c>
      <c r="W238" s="7562" t="s">
        <v>3757</v>
      </c>
      <c r="X238" s="7564">
        <v>45320</v>
      </c>
      <c r="Y238" s="7562"/>
      <c r="Z238" s="7562"/>
      <c r="AA238" s="7562"/>
      <c r="AB238" s="7562"/>
      <c r="AC238" s="7562"/>
      <c r="AD238" s="7562" t="s">
        <v>8102</v>
      </c>
      <c r="AE238" s="7562" t="s">
        <v>8103</v>
      </c>
      <c r="AF238" s="7562" t="s">
        <v>8104</v>
      </c>
      <c r="AG238" s="7565">
        <f>IF(VLOOKUP($A238,'8 Oct - LIVE LDS Data'!$A$3:$AAD$1504,72,FALSE)=0/1/1900,"",VLOOKUP($A238,'8 Oct - LIVE LDS Data'!$A$3:$AAD$1504,72,FALSE))</f>
        <v>44547</v>
      </c>
      <c r="AH238" s="7565">
        <f>IF(VLOOKUP($A238,'8 Oct - LIVE LDS Data'!$A$3:$AAD$1504,73,FALSE)=0/1/1900,"",VLOOKUP($A238,'8 Oct - LIVE LDS Data'!$A$3:$AAD$1504,73,FALSE))</f>
        <v>45804</v>
      </c>
      <c r="AI238" s="7565">
        <f>IF(VLOOKUP($A238,'8 Oct - LIVE LDS Data'!$A$3:$AAD$1504,75,FALSE)=0/1/1900,"",VLOOKUP($A238,'8 Oct - LIVE LDS Data'!$A$3:$AAD$1504,75,FALSE))</f>
        <v>44362</v>
      </c>
      <c r="AJ238" s="7565">
        <f>IF(VLOOKUP($A238,'8 Oct - LIVE LDS Data'!$A$3:$AAD$1504,76,FALSE)=0/1/1900,"",VLOOKUP($A238,'8 Oct - LIVE LDS Data'!$A$3:$AAD$1504,76,FALSE))</f>
        <v>45804</v>
      </c>
    </row>
    <row r="239" spans="1:36" s="610" customFormat="1" ht="40" customHeight="1" x14ac:dyDescent="0.2">
      <c r="A239" s="2855" t="s">
        <v>3191</v>
      </c>
      <c r="B239" s="2855"/>
      <c r="C239" s="2855" t="s">
        <v>3190</v>
      </c>
      <c r="D239" s="7558" t="str">
        <f>IF(VLOOKUP($A239,'8 Oct - LIVE LDS Data'!$A$3:$AAD$1504,4,FALSE)=0/1/1900,"",VLOOKUP($A239,'8 Oct - LIVE LDS Data'!$A$3:$AAD$1504,4,FALSE))</f>
        <v>Joint Local Plan 2041</v>
      </c>
      <c r="E239" s="7559" t="str">
        <f>IF(VLOOKUP($A239,'8 Oct - LIVE LDS Data'!$A$3:$AAD$1504,8,FALSE)=0/1/1900,"",VLOOKUP($A239,'8 Oct - LIVE LDS Data'!$A$3:$AAD$1504,8,FALSE))</f>
        <v>N</v>
      </c>
      <c r="F239" s="7559" t="str">
        <f>IF(VLOOKUP($A239,'8 Oct - LIVE LDS Data'!$A$3:$AAD$1504,9,FALSE)=0/1/1900,"",VLOOKUP($A239,'8 Oct - LIVE LDS Data'!$A$3:$AAD$1504,9,FALSE))</f>
        <v>Y</v>
      </c>
      <c r="G239" s="7560">
        <f>IF(VLOOKUP($A239,'8 Oct - LIVE LDS Data'!$A$3:$AAD$1504,10,FALSE)=0/1/1900,"",VLOOKUP($A239,'8 Oct - LIVE LDS Data'!$A$3:$AAD$1504,10,FALSE))</f>
        <v>44175</v>
      </c>
      <c r="H239" s="7314" t="str">
        <f>IF(VLOOKUP($A239,'8 Oct - LIVE LDS Data'!$A$3:$AAD$1504,79,FALSE)=0/1/1900,"",VLOOKUP($A239,'8 Oct - LIVE LDS Data'!$A$3:$AAD$1504,79,FALSE))</f>
        <v>likely to be withdrawn due to DtC failure</v>
      </c>
      <c r="I239" s="7561">
        <f>IF(VLOOKUP($A239,'8 Oct - LIVE LDS Data'!$A$3:$AAD$1504,30,FALSE)=0/1/1900,"",VLOOKUP($A239,'8 Oct - LIVE LDS Data'!$A$3:$AAD$1504,30,FALSE))</f>
        <v>45505</v>
      </c>
      <c r="J239" s="7562">
        <f>IF(VLOOKUP($A239,'8 Oct - LIVE LDS Data'!$A$3:$AAD$1504,33,FALSE)=0/1/1900,"",VLOOKUP($A239,'8 Oct - LIVE LDS Data'!$A$3:$AAD$1504,33,FALSE))</f>
        <v>44735</v>
      </c>
      <c r="K239" s="7562">
        <f>IF(VLOOKUP($A239,'8 Oct - LIVE LDS Data'!$A$3:$AAD$1504,34,FALSE)=0/1/1900,"",VLOOKUP($A239,'8 Oct - LIVE LDS Data'!$A$3:$AAD$1504,34,FALSE))</f>
        <v>44693</v>
      </c>
      <c r="L239" s="7562">
        <f>IF(VLOOKUP($A239,'8 Oct - LIVE LDS Data'!$A$3:$AAD$1504,40,FALSE)=0/1/1900,"",VLOOKUP($A239,'8 Oct - LIVE LDS Data'!$A$3:$AAD$1504,40,FALSE))</f>
        <v>45292</v>
      </c>
      <c r="M239" s="7562">
        <f>IF(VLOOKUP($A239,'8 Oct - LIVE LDS Data'!$A$3:$AAD$1504,41,FALSE)=0/1/1900,"",VLOOKUP($A239,'8 Oct - LIVE LDS Data'!$A$3:$AAD$1504,41,FALSE))</f>
        <v>45301</v>
      </c>
      <c r="N239" s="7562" t="str">
        <f>IF(VLOOKUP($A239,'8 Oct - LIVE LDS Data'!$A$3:$AAD$1504,47,FALSE)=0/1/1900,"",VLOOKUP($A239,'8 Oct - LIVE LDS Data'!$A$3:$AAD$1504,47,FALSE))</f>
        <v/>
      </c>
      <c r="O239" s="7562" t="str">
        <f>IF(VLOOKUP($A239,'8 Oct - LIVE LDS Data'!$A$3:$AAD$1504,48,FALSE)=0/1/1900,"",VLOOKUP($A239,'8 Oct - LIVE LDS Data'!$A$3:$AAD$1504,48,FALSE))</f>
        <v/>
      </c>
      <c r="P239" s="7562" t="str">
        <f>IF(VLOOKUP($A239,'8 Oct - LIVE LDS Data'!$A$3:$AAD$1504,54,FALSE)=0/1/1900,"",VLOOKUP($A239,'8 Oct - LIVE LDS Data'!$A$3:$AAD$1504,54,FALSE))</f>
        <v/>
      </c>
      <c r="Q239" s="7562" t="str">
        <f>IF(VLOOKUP($A239,'8 Oct - LIVE LDS Data'!$A$3:$AAD$1504,55,FALSE)=0/1/1900,"",VLOOKUP($A239,'8 Oct - LIVE LDS Data'!$A$3:$AAD$1504,55,FALSE))</f>
        <v/>
      </c>
      <c r="R239" s="7562">
        <f>IF(VLOOKUP($A239,'8 Oct - LIVE LDS Data'!$A$3:$AAD$1504,60,FALSE)=0/1/1900,"",VLOOKUP($A239,'8 Oct - LIVE LDS Data'!$A$3:$AAD$1504,60,FALSE))</f>
        <v>45566</v>
      </c>
      <c r="S239" s="7562">
        <f>IF(VLOOKUP($A239,'8 Oct - LIVE LDS Data'!$A$3:$AAD$1504,61,FALSE)=0/1/1900,"",VLOOKUP($A239,'8 Oct - LIVE LDS Data'!$A$3:$AAD$1504,61,FALSE))</f>
        <v>45566</v>
      </c>
      <c r="T239" s="7562">
        <f>IF(VLOOKUP($A239,'8 Oct - LIVE LDS Data'!$A$3:$AAD$1504,63,FALSE)=0/1/1900,"",VLOOKUP($A239,'8 Oct - LIVE LDS Data'!$A$3:$AAD$1504,63,FALSE))</f>
        <v>45627</v>
      </c>
      <c r="U239" s="7562">
        <f>IF(VLOOKUP($A239,'8 Oct - LIVE LDS Data'!$A$3:$AAD$1504,64,FALSE)=0/1/1900,"",VLOOKUP($A239,'8 Oct - LIVE LDS Data'!$A$3:$AAD$1504,64,FALSE))</f>
        <v>45635</v>
      </c>
      <c r="V239" s="7562" t="s">
        <v>90</v>
      </c>
      <c r="W239" s="7562" t="s">
        <v>8106</v>
      </c>
      <c r="X239" s="7564"/>
      <c r="Y239" s="7562"/>
      <c r="Z239" s="7562"/>
      <c r="AA239" s="7562"/>
      <c r="AB239" s="7562"/>
      <c r="AC239" s="7562"/>
      <c r="AD239" s="7562"/>
      <c r="AE239" s="7562"/>
      <c r="AF239" s="7562"/>
      <c r="AG239" s="7565">
        <f>IF(VLOOKUP($A239,'8 Oct - LIVE LDS Data'!$A$3:$AAD$1504,72,FALSE)=0/1/1900,"",VLOOKUP($A239,'8 Oct - LIVE LDS Data'!$A$3:$AAD$1504,72,FALSE))</f>
        <v>45320</v>
      </c>
      <c r="AH239" s="7565">
        <f>IF(VLOOKUP($A239,'8 Oct - LIVE LDS Data'!$A$3:$AAD$1504,73,FALSE)=0/1/1900,"",VLOOKUP($A239,'8 Oct - LIVE LDS Data'!$A$3:$AAD$1504,73,FALSE))</f>
        <v>45589</v>
      </c>
      <c r="AI239" s="7565">
        <f>IF(VLOOKUP($A239,'8 Oct - LIVE LDS Data'!$A$3:$AAD$1504,75,FALSE)=0/1/1900,"",VLOOKUP($A239,'8 Oct - LIVE LDS Data'!$A$3:$AAD$1504,75,FALSE))</f>
        <v>45680</v>
      </c>
      <c r="AJ239" s="7565">
        <f>IF(VLOOKUP($A239,'8 Oct - LIVE LDS Data'!$A$3:$AAD$1504,76,FALSE)=0/1/1900,"",VLOOKUP($A239,'8 Oct - LIVE LDS Data'!$A$3:$AAD$1504,76,FALSE))</f>
        <v>45589</v>
      </c>
    </row>
    <row r="240" spans="1:36" s="610" customFormat="1" ht="40" customHeight="1" x14ac:dyDescent="0.2">
      <c r="A240" s="2912" t="s">
        <v>3202</v>
      </c>
      <c r="B240" s="2855"/>
      <c r="C240" s="2912" t="s">
        <v>3203</v>
      </c>
      <c r="D240" s="7558" t="str">
        <f>IF(VLOOKUP($A240,'8 Oct - LIVE LDS Data'!$A$3:$AAD$1504,4,FALSE)=0/1/1900,"",VLOOKUP($A240,'8 Oct - LIVE LDS Data'!$A$3:$AAD$1504,4,FALSE))</f>
        <v>Central Lancashire Local Plan</v>
      </c>
      <c r="E240" s="7559" t="str">
        <f>IF(VLOOKUP($A240,'8 Oct - LIVE LDS Data'!$A$3:$AAD$1504,8,FALSE)=0/1/1900,"",VLOOKUP($A240,'8 Oct - LIVE LDS Data'!$A$3:$AAD$1504,8,FALSE))</f>
        <v>N</v>
      </c>
      <c r="F240" s="7559" t="str">
        <f>IF(VLOOKUP($A240,'8 Oct - LIVE LDS Data'!$A$3:$AAD$1504,9,FALSE)=0/1/1900,"",VLOOKUP($A240,'8 Oct - LIVE LDS Data'!$A$3:$AAD$1504,9,FALSE))</f>
        <v>Y</v>
      </c>
      <c r="G240" s="7560">
        <f>IF(VLOOKUP($A240,'8 Oct - LIVE LDS Data'!$A$3:$AAD$1504,10,FALSE)=0/1/1900,"",VLOOKUP($A240,'8 Oct - LIVE LDS Data'!$A$3:$AAD$1504,10,FALSE))</f>
        <v>41108</v>
      </c>
      <c r="H240" s="7314" t="str">
        <f>IF(VLOOKUP($A240,'8 Oct - LIVE LDS Data'!$A$3:$AAD$1504,79,FALSE)=0/1/1900,"",VLOOKUP($A240,'8 Oct - LIVE LDS Data'!$A$3:$AAD$1504,79,FALSE))</f>
        <v>SUBMITTED</v>
      </c>
      <c r="I240" s="7561" t="str">
        <f>IF(VLOOKUP($A240,'8 Oct - LIVE LDS Data'!$A$3:$AAD$1504,30,FALSE)=0/1/1900,"",VLOOKUP($A240,'8 Oct - LIVE LDS Data'!$A$3:$AAD$1504,30,FALSE))</f>
        <v>Mar/April 2024</v>
      </c>
      <c r="J240" s="7562">
        <f>IF(VLOOKUP($A240,'8 Oct - LIVE LDS Data'!$A$3:$AAD$1504,33,FALSE)=0/1/1900,"",VLOOKUP($A240,'8 Oct - LIVE LDS Data'!$A$3:$AAD$1504,33,FALSE))</f>
        <v>43678</v>
      </c>
      <c r="K240" s="7562">
        <f>IF(VLOOKUP($A240,'8 Oct - LIVE LDS Data'!$A$3:$AAD$1504,34,FALSE)=0/1/1900,"",VLOOKUP($A240,'8 Oct - LIVE LDS Data'!$A$3:$AAD$1504,34,FALSE))</f>
        <v>43787</v>
      </c>
      <c r="L240" s="7562">
        <f>IF(VLOOKUP($A240,'8 Oct - LIVE LDS Data'!$A$3:$AAD$1504,40,FALSE)=0/1/1900,"",VLOOKUP($A240,'8 Oct - LIVE LDS Data'!$A$3:$AAD$1504,40,FALSE))</f>
        <v>44896</v>
      </c>
      <c r="M240" s="7562">
        <f>IF(VLOOKUP($A240,'8 Oct - LIVE LDS Data'!$A$3:$AAD$1504,41,FALSE)=0/1/1900,"",VLOOKUP($A240,'8 Oct - LIVE LDS Data'!$A$3:$AAD$1504,41,FALSE))</f>
        <v>44896</v>
      </c>
      <c r="N240" s="7562">
        <f>IF(VLOOKUP($A240,'8 Oct - LIVE LDS Data'!$A$3:$AAD$1504,47,FALSE)=0/1/1900,"",VLOOKUP($A240,'8 Oct - LIVE LDS Data'!$A$3:$AAD$1504,47,FALSE))</f>
        <v>45139</v>
      </c>
      <c r="O240" s="7562">
        <f>IF(VLOOKUP($A240,'8 Oct - LIVE LDS Data'!$A$3:$AAD$1504,48,FALSE)=0/1/1900,"",VLOOKUP($A240,'8 Oct - LIVE LDS Data'!$A$3:$AAD$1504,48,FALSE))</f>
        <v>45139</v>
      </c>
      <c r="P240" s="7562" t="str">
        <f>IF(VLOOKUP($A240,'8 Oct - LIVE LDS Data'!$A$3:$AAD$1504,54,FALSE)=0/1/1900,"",VLOOKUP($A240,'8 Oct - LIVE LDS Data'!$A$3:$AAD$1504,54,FALSE))</f>
        <v/>
      </c>
      <c r="Q240" s="7562" t="str">
        <f>IF(VLOOKUP($A240,'8 Oct - LIVE LDS Data'!$A$3:$AAD$1504,55,FALSE)=0/1/1900,"",VLOOKUP($A240,'8 Oct - LIVE LDS Data'!$A$3:$AAD$1504,55,FALSE))</f>
        <v/>
      </c>
      <c r="R240" s="7562">
        <f>IF(VLOOKUP($A240,'8 Oct - LIVE LDS Data'!$A$3:$AAD$1504,60,FALSE)=0/1/1900,"",VLOOKUP($A240,'8 Oct - LIVE LDS Data'!$A$3:$AAD$1504,60,FALSE))</f>
        <v>45689</v>
      </c>
      <c r="S240" s="7562">
        <f>IF(VLOOKUP($A240,'8 Oct - LIVE LDS Data'!$A$3:$AAD$1504,61,FALSE)=0/1/1900,"",VLOOKUP($A240,'8 Oct - LIVE LDS Data'!$A$3:$AAD$1504,61,FALSE))</f>
        <v>45712</v>
      </c>
      <c r="T240" s="7562">
        <f>IF(VLOOKUP($A240,'8 Oct - LIVE LDS Data'!$A$3:$AAD$1504,63,FALSE)=0/1/1900,"",VLOOKUP($A240,'8 Oct - LIVE LDS Data'!$A$3:$AAD$1504,63,FALSE))</f>
        <v>45809</v>
      </c>
      <c r="U240" s="7562">
        <f>IF(VLOOKUP($A240,'8 Oct - LIVE LDS Data'!$A$3:$AAD$1504,64,FALSE)=0/1/1900,"",VLOOKUP($A240,'8 Oct - LIVE LDS Data'!$A$3:$AAD$1504,64,FALSE))</f>
        <v>45838</v>
      </c>
      <c r="V240" s="7562" t="s">
        <v>3757</v>
      </c>
      <c r="W240" s="7562" t="s">
        <v>3757</v>
      </c>
      <c r="X240" s="7564"/>
      <c r="Y240" s="7562"/>
      <c r="Z240" s="7562"/>
      <c r="AA240" s="7562"/>
      <c r="AB240" s="7562"/>
      <c r="AC240" s="7562"/>
      <c r="AD240" s="7562"/>
      <c r="AE240" s="7562"/>
      <c r="AF240" s="7562"/>
      <c r="AG240" s="7565">
        <f>IF(VLOOKUP($A240,'8 Oct - LIVE LDS Data'!$A$3:$AAD$1504,72,FALSE)=0/1/1900,"",VLOOKUP($A240,'8 Oct - LIVE LDS Data'!$A$3:$AAD$1504,72,FALSE))</f>
        <v>45695</v>
      </c>
      <c r="AH240" s="7565">
        <f>IF(VLOOKUP($A240,'8 Oct - LIVE LDS Data'!$A$3:$AAD$1504,73,FALSE)=0/1/1900,"",VLOOKUP($A240,'8 Oct - LIVE LDS Data'!$A$3:$AAD$1504,73,FALSE))</f>
        <v>45420</v>
      </c>
      <c r="AI240" s="7565">
        <f>IF(VLOOKUP($A240,'8 Oct - LIVE LDS Data'!$A$3:$AAD$1504,75,FALSE)=0/1/1900,"",VLOOKUP($A240,'8 Oct - LIVE LDS Data'!$A$3:$AAD$1504,75,FALSE))</f>
        <v>45695</v>
      </c>
      <c r="AJ240" s="7565">
        <f>IF(VLOOKUP($A240,'8 Oct - LIVE LDS Data'!$A$3:$AAD$1504,76,FALSE)=0/1/1900,"",VLOOKUP($A240,'8 Oct - LIVE LDS Data'!$A$3:$AAD$1504,76,FALSE))</f>
        <v>45420</v>
      </c>
    </row>
    <row r="241" spans="1:36" s="610" customFormat="1" ht="40" customHeight="1" x14ac:dyDescent="0.2">
      <c r="A241" s="2855" t="s">
        <v>3216</v>
      </c>
      <c r="B241" s="2917" t="s">
        <v>3217</v>
      </c>
      <c r="C241" s="2856" t="s">
        <v>3217</v>
      </c>
      <c r="D241" s="7575" t="str">
        <f>IF(VLOOKUP($A241,'8 Oct - LIVE LDS Data'!$A$3:$AAD$1504,4,FALSE)=0/1/1900,"",VLOOKUP($A241,'8 Oct - LIVE LDS Data'!$A$3:$AAD$1504,4,FALSE))</f>
        <v>South Staffordshire Local Plan</v>
      </c>
      <c r="E241" s="7559" t="str">
        <f>IF(VLOOKUP($A241,'8 Oct - LIVE LDS Data'!$A$3:$AAD$1504,8,FALSE)=0/1/1900,"",VLOOKUP($A241,'8 Oct - LIVE LDS Data'!$A$3:$AAD$1504,8,FALSE))</f>
        <v>N</v>
      </c>
      <c r="F241" s="7559" t="str">
        <f>IF(VLOOKUP($A241,'8 Oct - LIVE LDS Data'!$A$3:$AAD$1504,9,FALSE)=0/1/1900,"",VLOOKUP($A241,'8 Oct - LIVE LDS Data'!$A$3:$AAD$1504,9,FALSE))</f>
        <v>N</v>
      </c>
      <c r="G241" s="7560">
        <f>IF(VLOOKUP($A241,'8 Oct - LIVE LDS Data'!$A$3:$AAD$1504,10,FALSE)=0/1/1900,"",VLOOKUP($A241,'8 Oct - LIVE LDS Data'!$A$3:$AAD$1504,10,FALSE))</f>
        <v>41254</v>
      </c>
      <c r="H241" s="7314" t="str">
        <f>IF(VLOOKUP($A241,'8 Oct - LIVE LDS Data'!$A$3:$AAD$1504,79,FALSE)=0/1/1900,"",VLOOKUP($A241,'8 Oct - LIVE LDS Data'!$A$3:$AAD$1504,79,FALSE))</f>
        <v>Submitted Dec 2024</v>
      </c>
      <c r="I241" s="7561">
        <f>IF(VLOOKUP($A241,'8 Oct - LIVE LDS Data'!$A$3:$AAD$1504,30,FALSE)=0/1/1900,"",VLOOKUP($A241,'8 Oct - LIVE LDS Data'!$A$3:$AAD$1504,30,FALSE))</f>
        <v>45170</v>
      </c>
      <c r="J241" s="7562">
        <f>IF(VLOOKUP($A241,'8 Oct - LIVE LDS Data'!$A$3:$AAD$1504,33,FALSE)=0/1/1900,"",VLOOKUP($A241,'8 Oct - LIVE LDS Data'!$A$3:$AAD$1504,33,FALSE))</f>
        <v>43374</v>
      </c>
      <c r="K241" s="7562">
        <f>IF(VLOOKUP($A241,'8 Oct - LIVE LDS Data'!$A$3:$AAD$1504,34,FALSE)=0/1/1900,"",VLOOKUP($A241,'8 Oct - LIVE LDS Data'!$A$3:$AAD$1504,34,FALSE))</f>
        <v>43381</v>
      </c>
      <c r="L241" s="7562">
        <f>IF(VLOOKUP($A241,'8 Oct - LIVE LDS Data'!$A$3:$AAD$1504,40,FALSE)=0/1/1900,"",VLOOKUP($A241,'8 Oct - LIVE LDS Data'!$A$3:$AAD$1504,40,FALSE))</f>
        <v>43739</v>
      </c>
      <c r="M241" s="7562">
        <f>IF(VLOOKUP($A241,'8 Oct - LIVE LDS Data'!$A$3:$AAD$1504,41,FALSE)=0/1/1900,"",VLOOKUP($A241,'8 Oct - LIVE LDS Data'!$A$3:$AAD$1504,41,FALSE))</f>
        <v>43739</v>
      </c>
      <c r="N241" s="7562">
        <f>IF(VLOOKUP($A241,'8 Oct - LIVE LDS Data'!$A$3:$AAD$1504,47,FALSE)=0/1/1900,"",VLOOKUP($A241,'8 Oct - LIVE LDS Data'!$A$3:$AAD$1504,47,FALSE))</f>
        <v>44409</v>
      </c>
      <c r="O241" s="7562">
        <f>IF(VLOOKUP($A241,'8 Oct - LIVE LDS Data'!$A$3:$AAD$1504,48,FALSE)=0/1/1900,"",VLOOKUP($A241,'8 Oct - LIVE LDS Data'!$A$3:$AAD$1504,48,FALSE))</f>
        <v>44501</v>
      </c>
      <c r="P241" s="7562" t="str">
        <f>IF(VLOOKUP($A241,'8 Oct - LIVE LDS Data'!$A$3:$AAD$1504,54,FALSE)=0/1/1900,"",VLOOKUP($A241,'8 Oct - LIVE LDS Data'!$A$3:$AAD$1504,54,FALSE))</f>
        <v/>
      </c>
      <c r="Q241" s="7562" t="str">
        <f>IF(VLOOKUP($A241,'8 Oct - LIVE LDS Data'!$A$3:$AAD$1504,55,FALSE)=0/1/1900,"",VLOOKUP($A241,'8 Oct - LIVE LDS Data'!$A$3:$AAD$1504,55,FALSE))</f>
        <v/>
      </c>
      <c r="R241" s="7562">
        <f>IF(VLOOKUP($A241,'8 Oct - LIVE LDS Data'!$A$3:$AAD$1504,60,FALSE)=0/1/1900,"",VLOOKUP($A241,'8 Oct - LIVE LDS Data'!$A$3:$AAD$1504,60,FALSE))</f>
        <v>44835</v>
      </c>
      <c r="S241" s="7562" t="str">
        <f>IF(VLOOKUP($A241,'8 Oct - LIVE LDS Data'!$A$3:$AAD$1504,61,FALSE)=0/1/1900,"",VLOOKUP($A241,'8 Oct - LIVE LDS Data'!$A$3:$AAD$1504,61,FALSE))</f>
        <v>Nov-2022
[first Reg 19]
Apr-2024
[second Reg 19]</v>
      </c>
      <c r="T241" s="7562">
        <f>IF(VLOOKUP($A241,'8 Oct - LIVE LDS Data'!$A$3:$AAD$1504,63,FALSE)=0/1/1900,"",VLOOKUP($A241,'8 Oct - LIVE LDS Data'!$A$3:$AAD$1504,63,FALSE))</f>
        <v>45658</v>
      </c>
      <c r="U241" s="7562">
        <f>IF(VLOOKUP($A241,'8 Oct - LIVE LDS Data'!$A$3:$AAD$1504,64,FALSE)=0/1/1900,"",VLOOKUP($A241,'8 Oct - LIVE LDS Data'!$A$3:$AAD$1504,64,FALSE))</f>
        <v>45637</v>
      </c>
      <c r="V241" s="7562" t="s">
        <v>3757</v>
      </c>
      <c r="W241" s="7562" t="s">
        <v>3757</v>
      </c>
      <c r="X241" s="7564"/>
      <c r="Y241" s="7562"/>
      <c r="Z241" s="7562"/>
      <c r="AA241" s="7562"/>
      <c r="AB241" s="7562"/>
      <c r="AC241" s="7562"/>
      <c r="AD241" s="7562"/>
      <c r="AE241" s="7562"/>
      <c r="AF241" s="7562"/>
      <c r="AG241" s="7565">
        <f>IF(VLOOKUP($A241,'8 Oct - LIVE LDS Data'!$A$3:$AAD$1504,72,FALSE)=0/1/1900,"",VLOOKUP($A241,'8 Oct - LIVE LDS Data'!$A$3:$AAD$1504,72,FALSE))</f>
        <v>45681</v>
      </c>
      <c r="AH241" s="7565" t="str">
        <f>IF(VLOOKUP($A241,'8 Oct - LIVE LDS Data'!$A$3:$AAD$1504,73,FALSE)=0/1/1900,"",VLOOKUP($A241,'8 Oct - LIVE LDS Data'!$A$3:$AAD$1504,73,FALSE))</f>
        <v/>
      </c>
      <c r="AI241" s="7565">
        <f>IF(VLOOKUP($A241,'8 Oct - LIVE LDS Data'!$A$3:$AAD$1504,75,FALSE)=0/1/1900,"",VLOOKUP($A241,'8 Oct - LIVE LDS Data'!$A$3:$AAD$1504,75,FALSE))</f>
        <v>44970</v>
      </c>
      <c r="AJ241" s="7565">
        <f>IF(VLOOKUP($A241,'8 Oct - LIVE LDS Data'!$A$3:$AAD$1504,76,FALSE)=0/1/1900,"",VLOOKUP($A241,'8 Oct - LIVE LDS Data'!$A$3:$AAD$1504,76,FALSE))</f>
        <v>45161</v>
      </c>
    </row>
    <row r="242" spans="1:36" s="610" customFormat="1" ht="40" customHeight="1" x14ac:dyDescent="0.2">
      <c r="A242" s="2911" t="s">
        <v>3230</v>
      </c>
      <c r="B242" s="2855"/>
      <c r="C242" s="2911" t="s">
        <v>3231</v>
      </c>
      <c r="D242" s="7558" t="str">
        <f>IF(VLOOKUP($A242,'8 Oct - LIVE LDS Data'!$A$3:$AAD$1504,4,FALSE)=0/1/1900,"",VLOOKUP($A242,'8 Oct - LIVE LDS Data'!$A$3:$AAD$1504,4,FALSE))</f>
        <v>South Tyneside Local Plan</v>
      </c>
      <c r="E242" s="7559" t="str">
        <f>IF(VLOOKUP($A242,'8 Oct - LIVE LDS Data'!$A$3:$AAD$1504,8,FALSE)=0/1/1900,"",VLOOKUP($A242,'8 Oct - LIVE LDS Data'!$A$3:$AAD$1504,8,FALSE))</f>
        <v>N</v>
      </c>
      <c r="F242" s="7559" t="str">
        <f>IF(VLOOKUP($A242,'8 Oct - LIVE LDS Data'!$A$3:$AAD$1504,9,FALSE)=0/1/1900,"",VLOOKUP($A242,'8 Oct - LIVE LDS Data'!$A$3:$AAD$1504,9,FALSE))</f>
        <v>N</v>
      </c>
      <c r="G242" s="7560">
        <f>IF(VLOOKUP($A242,'8 Oct - LIVE LDS Data'!$A$3:$AAD$1504,10,FALSE)=0/1/1900,"",VLOOKUP($A242,'8 Oct - LIVE LDS Data'!$A$3:$AAD$1504,10,FALSE))</f>
        <v>39261</v>
      </c>
      <c r="H242" s="7314" t="str">
        <f>IF(VLOOKUP($A242,'8 Oct - LIVE LDS Data'!$A$3:$AAD$1504,79,FALSE)=0/1/1900,"",VLOOKUP($A242,'8 Oct - LIVE LDS Data'!$A$3:$AAD$1504,79,FALSE))</f>
        <v>Submitted March 2025</v>
      </c>
      <c r="I242" s="7561">
        <f>IF(VLOOKUP($A242,'8 Oct - LIVE LDS Data'!$A$3:$AAD$1504,30,FALSE)=0/1/1900,"",VLOOKUP($A242,'8 Oct - LIVE LDS Data'!$A$3:$AAD$1504,30,FALSE))</f>
        <v>45352</v>
      </c>
      <c r="J242" s="7562">
        <f>IF(VLOOKUP($A242,'8 Oct - LIVE LDS Data'!$A$3:$AAD$1504,33,FALSE)=0/1/1900,"",VLOOKUP($A242,'8 Oct - LIVE LDS Data'!$A$3:$AAD$1504,33,FALSE))</f>
        <v>44713</v>
      </c>
      <c r="K242" s="7562">
        <f>IF(VLOOKUP($A242,'8 Oct - LIVE LDS Data'!$A$3:$AAD$1504,34,FALSE)=0/1/1900,"",VLOOKUP($A242,'8 Oct - LIVE LDS Data'!$A$3:$AAD$1504,34,FALSE))</f>
        <v>44732</v>
      </c>
      <c r="L242" s="7562" t="str">
        <f>IF(VLOOKUP($A242,'8 Oct - LIVE LDS Data'!$A$3:$AAD$1504,40,FALSE)=0/1/1900,"",VLOOKUP($A242,'8 Oct - LIVE LDS Data'!$A$3:$AAD$1504,40,FALSE))</f>
        <v/>
      </c>
      <c r="M242" s="7562" t="str">
        <f>IF(VLOOKUP($A242,'8 Oct - LIVE LDS Data'!$A$3:$AAD$1504,41,FALSE)=0/1/1900,"",VLOOKUP($A242,'8 Oct - LIVE LDS Data'!$A$3:$AAD$1504,41,FALSE))</f>
        <v/>
      </c>
      <c r="N242" s="7563" t="str">
        <f>IF(VLOOKUP($A242,'8 Oct - LIVE LDS Data'!$A$3:$AAD$1504,47,FALSE)=0/1/1900,"",VLOOKUP($A242,'8 Oct - LIVE LDS Data'!$A$3:$AAD$1504,47,FALSE))</f>
        <v/>
      </c>
      <c r="O242" s="7563" t="str">
        <f>IF(VLOOKUP($A242,'8 Oct - LIVE LDS Data'!$A$3:$AAD$1504,47,FALSE)=0/1/1900,"",VLOOKUP($A242,'8 Oct - LIVE LDS Data'!$A$3:$AAD$1504,47,FALSE))</f>
        <v/>
      </c>
      <c r="P242" s="7563" t="str">
        <f>IF(VLOOKUP($A242,'8 Oct - LIVE LDS Data'!$A$3:$AAD$1504,47,FALSE)=0/1/1900,"",VLOOKUP($A242,'8 Oct - LIVE LDS Data'!$A$3:$AAD$1504,47,FALSE))</f>
        <v/>
      </c>
      <c r="Q242" s="7563" t="str">
        <f>IF(VLOOKUP($A242,'8 Oct - LIVE LDS Data'!$A$3:$AAD$1504,47,FALSE)=0/1/1900,"",VLOOKUP($A242,'8 Oct - LIVE LDS Data'!$A$3:$AAD$1504,47,FALSE))</f>
        <v/>
      </c>
      <c r="R242" s="7562">
        <f>IF(VLOOKUP($A242,'8 Oct - LIVE LDS Data'!$A$3:$AAD$1504,60,FALSE)=0/1/1900,"",VLOOKUP($A242,'8 Oct - LIVE LDS Data'!$A$3:$AAD$1504,60,FALSE))</f>
        <v>45292</v>
      </c>
      <c r="S242" s="7562">
        <f>IF(VLOOKUP($A242,'8 Oct - LIVE LDS Data'!$A$3:$AAD$1504,61,FALSE)=0/1/1900,"",VLOOKUP($A242,'8 Oct - LIVE LDS Data'!$A$3:$AAD$1504,61,FALSE))</f>
        <v>45306</v>
      </c>
      <c r="T242" s="7562">
        <f>IF(VLOOKUP($A242,'8 Oct - LIVE LDS Data'!$A$3:$AAD$1504,63,FALSE)=0/1/1900,"",VLOOKUP($A242,'8 Oct - LIVE LDS Data'!$A$3:$AAD$1504,63,FALSE))</f>
        <v>45717</v>
      </c>
      <c r="U242" s="7562">
        <f>IF(VLOOKUP($A242,'8 Oct - LIVE LDS Data'!$A$3:$AAD$1504,64,FALSE)=0/1/1900,"",VLOOKUP($A242,'8 Oct - LIVE LDS Data'!$A$3:$AAD$1504,64,FALSE))</f>
        <v>45727</v>
      </c>
      <c r="V242" s="7562" t="s">
        <v>3757</v>
      </c>
      <c r="W242" s="7562" t="s">
        <v>3757</v>
      </c>
      <c r="X242" s="7564">
        <v>45320</v>
      </c>
      <c r="Y242" s="7562">
        <v>44713</v>
      </c>
      <c r="Z242" s="7562"/>
      <c r="AA242" s="7563" t="str">
        <f>IF(VLOOKUP($A242,'8 Oct - LIVE LDS Data'!$A$3:$AAD$1504,47,FALSE)=0/1/1900,"",VLOOKUP($A242,'8 Oct - LIVE LDS Data'!$A$3:$AAD$1504,47,FALSE))</f>
        <v/>
      </c>
      <c r="AB242" s="7563" t="str">
        <f>IF(VLOOKUP($A242,'8 Oct - LIVE LDS Data'!$A$3:$AAD$1504,47,FALSE)=0/1/1900,"",VLOOKUP($A242,'8 Oct - LIVE LDS Data'!$A$3:$AAD$1504,47,FALSE))</f>
        <v/>
      </c>
      <c r="AC242" s="7562">
        <v>45292</v>
      </c>
      <c r="AD242" s="7562">
        <v>45474</v>
      </c>
      <c r="AE242" s="7562" t="s">
        <v>8109</v>
      </c>
      <c r="AF242" s="7562"/>
      <c r="AG242" s="7565">
        <f>IF(VLOOKUP($A242,'8 Oct - LIVE LDS Data'!$A$3:$AAD$1504,72,FALSE)=0/1/1900,"",VLOOKUP($A242,'8 Oct - LIVE LDS Data'!$A$3:$AAD$1504,72,FALSE))</f>
        <v>45320</v>
      </c>
      <c r="AH242" s="7565">
        <f>IF(VLOOKUP($A242,'8 Oct - LIVE LDS Data'!$A$3:$AAD$1504,73,FALSE)=0/1/1900,"",VLOOKUP($A242,'8 Oct - LIVE LDS Data'!$A$3:$AAD$1504,73,FALSE))</f>
        <v>45398</v>
      </c>
      <c r="AI242" s="7565">
        <f>IF(VLOOKUP($A242,'8 Oct - LIVE LDS Data'!$A$3:$AAD$1504,75,FALSE)=0/1/1900,"",VLOOKUP($A242,'8 Oct - LIVE LDS Data'!$A$3:$AAD$1504,75,FALSE))</f>
        <v>44480</v>
      </c>
      <c r="AJ242" s="7565">
        <f>IF(VLOOKUP($A242,'8 Oct - LIVE LDS Data'!$A$3:$AAD$1504,76,FALSE)=0/1/1900,"",VLOOKUP($A242,'8 Oct - LIVE LDS Data'!$A$3:$AAD$1504,76,FALSE))</f>
        <v>45729</v>
      </c>
    </row>
    <row r="243" spans="1:36" s="610" customFormat="1" ht="40" customHeight="1" x14ac:dyDescent="0.2">
      <c r="A243" s="2855" t="s">
        <v>3239</v>
      </c>
      <c r="B243" s="2855"/>
      <c r="C243" s="2855" t="s">
        <v>3240</v>
      </c>
      <c r="D243" s="7558" t="str">
        <f>IF(VLOOKUP($A243,'8 Oct - LIVE LDS Data'!$A$3:$AAD$1504,4,FALSE)=0/1/1900,"",VLOOKUP($A243,'8 Oct - LIVE LDS Data'!$A$3:$AAD$1504,4,FALSE))</f>
        <v xml:space="preserve">Southampton City Vision </v>
      </c>
      <c r="E243" s="7559" t="str">
        <f>IF(VLOOKUP($A243,'8 Oct - LIVE LDS Data'!$A$3:$AAD$1504,8,FALSE)=0/1/1900,"",VLOOKUP($A243,'8 Oct - LIVE LDS Data'!$A$3:$AAD$1504,8,FALSE))</f>
        <v>N</v>
      </c>
      <c r="F243" s="7559" t="str">
        <f>IF(VLOOKUP($A243,'8 Oct - LIVE LDS Data'!$A$3:$AAD$1504,9,FALSE)=0/1/1900,"",VLOOKUP($A243,'8 Oct - LIVE LDS Data'!$A$3:$AAD$1504,9,FALSE))</f>
        <v>N</v>
      </c>
      <c r="G243" s="7560">
        <f>IF(VLOOKUP($A243,'8 Oct - LIVE LDS Data'!$A$3:$AAD$1504,10,FALSE)=0/1/1900,"",VLOOKUP($A243,'8 Oct - LIVE LDS Data'!$A$3:$AAD$1504,10,FALSE))</f>
        <v>42081</v>
      </c>
      <c r="H243" s="7314" t="str">
        <f>IF(VLOOKUP($A243,'8 Oct - LIVE LDS Data'!$A$3:$AAD$1504,79,FALSE)=0/1/1900,"",VLOOKUP($A243,'8 Oct - LIVE LDS Data'!$A$3:$AAD$1504,79,FALSE))</f>
        <v>new plan to be prepared under new system</v>
      </c>
      <c r="I243" s="7561">
        <f>IF(VLOOKUP($A243,'8 Oct - LIVE LDS Data'!$A$3:$AAD$1504,30,FALSE)=0/1/1900,"",VLOOKUP($A243,'8 Oct - LIVE LDS Data'!$A$3:$AAD$1504,30,FALSE))</f>
        <v>45717</v>
      </c>
      <c r="J243" s="7562">
        <f>IF(VLOOKUP($A243,'8 Oct - LIVE LDS Data'!$A$3:$AAD$1504,33,FALSE)=0/1/1900,"",VLOOKUP($A243,'8 Oct - LIVE LDS Data'!$A$3:$AAD$1504,33,FALSE))</f>
        <v>43831</v>
      </c>
      <c r="K243" s="7562">
        <f>IF(VLOOKUP($A243,'8 Oct - LIVE LDS Data'!$A$3:$AAD$1504,34,FALSE)=0/1/1900,"",VLOOKUP($A243,'8 Oct - LIVE LDS Data'!$A$3:$AAD$1504,34,FALSE))</f>
        <v>43871</v>
      </c>
      <c r="L243" s="7562">
        <f>IF(VLOOKUP($A243,'8 Oct - LIVE LDS Data'!$A$3:$AAD$1504,40,FALSE)=0/1/1900,"",VLOOKUP($A243,'8 Oct - LIVE LDS Data'!$A$3:$AAD$1504,40,FALSE))</f>
        <v>44743</v>
      </c>
      <c r="M243" s="7562">
        <f>IF(VLOOKUP($A243,'8 Oct - LIVE LDS Data'!$A$3:$AAD$1504,41,FALSE)=0/1/1900,"",VLOOKUP($A243,'8 Oct - LIVE LDS Data'!$A$3:$AAD$1504,41,FALSE))</f>
        <v>44865</v>
      </c>
      <c r="N243" s="7562" t="str">
        <f>IF(VLOOKUP($A243,'8 Oct - LIVE LDS Data'!$A$3:$AAD$1504,47,FALSE)=0/1/1900,"",VLOOKUP($A243,'8 Oct - LIVE LDS Data'!$A$3:$AAD$1504,47,FALSE))</f>
        <v/>
      </c>
      <c r="O243" s="7562" t="str">
        <f>IF(VLOOKUP($A243,'8 Oct - LIVE LDS Data'!$A$3:$AAD$1504,48,FALSE)=0/1/1900,"",VLOOKUP($A243,'8 Oct - LIVE LDS Data'!$A$3:$AAD$1504,48,FALSE))</f>
        <v/>
      </c>
      <c r="P243" s="7562" t="str">
        <f>IF(VLOOKUP($A243,'8 Oct - LIVE LDS Data'!$A$3:$AAD$1504,54,FALSE)=0/1/1900,"",VLOOKUP($A243,'8 Oct - LIVE LDS Data'!$A$3:$AAD$1504,54,FALSE))</f>
        <v/>
      </c>
      <c r="Q243" s="7562" t="str">
        <f>IF(VLOOKUP($A243,'8 Oct - LIVE LDS Data'!$A$3:$AAD$1504,55,FALSE)=0/1/1900,"",VLOOKUP($A243,'8 Oct - LIVE LDS Data'!$A$3:$AAD$1504,55,FALSE))</f>
        <v/>
      </c>
      <c r="R243" s="7562">
        <f>IF(VLOOKUP($A243,'8 Oct - LIVE LDS Data'!$A$3:$AAD$1504,60,FALSE)=0/1/1900,"",VLOOKUP($A243,'8 Oct - LIVE LDS Data'!$A$3:$AAD$1504,60,FALSE))</f>
        <v>46357</v>
      </c>
      <c r="S243" s="7562" t="str">
        <f>IF(VLOOKUP($A243,'8 Oct - LIVE LDS Data'!$A$3:$AAD$1504,61,FALSE)=0/1/1900,"",VLOOKUP($A243,'8 Oct - LIVE LDS Data'!$A$3:$AAD$1504,61,FALSE))</f>
        <v/>
      </c>
      <c r="T243" s="7562">
        <f>IF(VLOOKUP($A243,'8 Oct - LIVE LDS Data'!$A$3:$AAD$1504,63,FALSE)=0/1/1900,"",VLOOKUP($A243,'8 Oct - LIVE LDS Data'!$A$3:$AAD$1504,63,FALSE))</f>
        <v>46539</v>
      </c>
      <c r="U243" s="7562" t="str">
        <f>IF(VLOOKUP($A243,'8 Oct - LIVE LDS Data'!$A$3:$AAD$1504,64,FALSE)=0/1/1900,"",VLOOKUP($A243,'8 Oct - LIVE LDS Data'!$A$3:$AAD$1504,64,FALSE))</f>
        <v/>
      </c>
      <c r="V243" s="7562" t="s">
        <v>3757</v>
      </c>
      <c r="W243" s="7562" t="s">
        <v>3757</v>
      </c>
      <c r="X243" s="7564"/>
      <c r="Y243" s="7562"/>
      <c r="Z243" s="7562"/>
      <c r="AA243" s="7562"/>
      <c r="AB243" s="7562"/>
      <c r="AC243" s="7562"/>
      <c r="AD243" s="7562"/>
      <c r="AE243" s="7562"/>
      <c r="AF243" s="7562"/>
      <c r="AG243" s="7565">
        <f>IF(VLOOKUP($A243,'8 Oct - LIVE LDS Data'!$A$3:$AAD$1504,72,FALSE)=0/1/1900,"",VLOOKUP($A243,'8 Oct - LIVE LDS Data'!$A$3:$AAD$1504,72,FALSE))</f>
        <v>45632</v>
      </c>
      <c r="AH243" s="7565">
        <f>IF(VLOOKUP($A243,'8 Oct - LIVE LDS Data'!$A$3:$AAD$1504,73,FALSE)=0/1/1900,"",VLOOKUP($A243,'8 Oct - LIVE LDS Data'!$A$3:$AAD$1504,73,FALSE))</f>
        <v>45763</v>
      </c>
      <c r="AI243" s="7565">
        <f>IF(VLOOKUP($A243,'8 Oct - LIVE LDS Data'!$A$3:$AAD$1504,75,FALSE)=0/1/1900,"",VLOOKUP($A243,'8 Oct - LIVE LDS Data'!$A$3:$AAD$1504,75,FALSE))</f>
        <v>45632</v>
      </c>
      <c r="AJ243" s="7565">
        <f>IF(VLOOKUP($A243,'8 Oct - LIVE LDS Data'!$A$3:$AAD$1504,76,FALSE)=0/1/1900,"",VLOOKUP($A243,'8 Oct - LIVE LDS Data'!$A$3:$AAD$1504,76,FALSE))</f>
        <v>45763</v>
      </c>
    </row>
    <row r="244" spans="1:36" s="610" customFormat="1" ht="40" customHeight="1" x14ac:dyDescent="0.2">
      <c r="A244" s="2855" t="s">
        <v>3250</v>
      </c>
      <c r="B244" s="2855"/>
      <c r="C244" s="2857" t="s">
        <v>3251</v>
      </c>
      <c r="D244" s="7558" t="str">
        <f>IF(VLOOKUP($A244,'8 Oct - LIVE LDS Data'!$A$3:$AAD$1504,4,FALSE)=0/1/1900,"",VLOOKUP($A244,'8 Oct - LIVE LDS Data'!$A$3:$AAD$1504,4,FALSE))</f>
        <v>Southend New Local Plan</v>
      </c>
      <c r="E244" s="7559" t="str">
        <f>IF(VLOOKUP($A244,'8 Oct - LIVE LDS Data'!$A$3:$AAD$1504,8,FALSE)=0/1/1900,"",VLOOKUP($A244,'8 Oct - LIVE LDS Data'!$A$3:$AAD$1504,8,FALSE))</f>
        <v>N</v>
      </c>
      <c r="F244" s="7559" t="str">
        <f>IF(VLOOKUP($A244,'8 Oct - LIVE LDS Data'!$A$3:$AAD$1504,9,FALSE)=0/1/1900,"",VLOOKUP($A244,'8 Oct - LIVE LDS Data'!$A$3:$AAD$1504,9,FALSE))</f>
        <v>N</v>
      </c>
      <c r="G244" s="7560">
        <f>IF(VLOOKUP($A244,'8 Oct - LIVE LDS Data'!$A$3:$AAD$1504,10,FALSE)=0/1/1900,"",VLOOKUP($A244,'8 Oct - LIVE LDS Data'!$A$3:$AAD$1504,10,FALSE))</f>
        <v>39429</v>
      </c>
      <c r="H244" s="7314" t="str">
        <f>IF(VLOOKUP($A244,'8 Oct - LIVE LDS Data'!$A$3:$AAD$1504,79,FALSE)=0/1/1900,"",VLOOKUP($A244,'8 Oct - LIVE LDS Data'!$A$3:$AAD$1504,79,FALSE))</f>
        <v>Reg 18 complete</v>
      </c>
      <c r="I244" s="7561">
        <f>IF(VLOOKUP($A244,'8 Oct - LIVE LDS Data'!$A$3:$AAD$1504,30,FALSE)=0/1/1900,"",VLOOKUP($A244,'8 Oct - LIVE LDS Data'!$A$3:$AAD$1504,30,FALSE))</f>
        <v>45658</v>
      </c>
      <c r="J244" s="7562">
        <f>IF(VLOOKUP($A244,'8 Oct - LIVE LDS Data'!$A$3:$AAD$1504,33,FALSE)=0/1/1900,"",VLOOKUP($A244,'8 Oct - LIVE LDS Data'!$A$3:$AAD$1504,33,FALSE))</f>
        <v>43497</v>
      </c>
      <c r="K244" s="7562">
        <f>IF(VLOOKUP($A244,'8 Oct - LIVE LDS Data'!$A$3:$AAD$1504,34,FALSE)=0/1/1900,"",VLOOKUP($A244,'8 Oct - LIVE LDS Data'!$A$3:$AAD$1504,34,FALSE))</f>
        <v>43497</v>
      </c>
      <c r="L244" s="7562">
        <f>IF(VLOOKUP($A244,'8 Oct - LIVE LDS Data'!$A$3:$AAD$1504,40,FALSE)=0/1/1900,"",VLOOKUP($A244,'8 Oct - LIVE LDS Data'!$A$3:$AAD$1504,40,FALSE))</f>
        <v>44409</v>
      </c>
      <c r="M244" s="7562">
        <f>IF(VLOOKUP($A244,'8 Oct - LIVE LDS Data'!$A$3:$AAD$1504,41,FALSE)=0/1/1900,"",VLOOKUP($A244,'8 Oct - LIVE LDS Data'!$A$3:$AAD$1504,41,FALSE))</f>
        <v>44440</v>
      </c>
      <c r="N244" s="7562">
        <f>IF(VLOOKUP($A244,'8 Oct - LIVE LDS Data'!$A$3:$AAD$1504,47,FALSE)=0/1/1900,"",VLOOKUP($A244,'8 Oct - LIVE LDS Data'!$A$3:$AAD$1504,47,FALSE))</f>
        <v>45839</v>
      </c>
      <c r="O244" s="7562" t="str">
        <f>IF(VLOOKUP($A244,'8 Oct - LIVE LDS Data'!$A$3:$AAD$1504,48,FALSE)=0/1/1900,"",VLOOKUP($A244,'8 Oct - LIVE LDS Data'!$A$3:$AAD$1504,48,FALSE))</f>
        <v/>
      </c>
      <c r="P244" s="7562" t="str">
        <f>IF(VLOOKUP($A244,'8 Oct - LIVE LDS Data'!$A$3:$AAD$1504,54,FALSE)=0/1/1900,"",VLOOKUP($A244,'8 Oct - LIVE LDS Data'!$A$3:$AAD$1504,54,FALSE))</f>
        <v/>
      </c>
      <c r="Q244" s="7562" t="str">
        <f>IF(VLOOKUP($A244,'8 Oct - LIVE LDS Data'!$A$3:$AAD$1504,55,FALSE)=0/1/1900,"",VLOOKUP($A244,'8 Oct - LIVE LDS Data'!$A$3:$AAD$1504,55,FALSE))</f>
        <v/>
      </c>
      <c r="R244" s="7562">
        <f>IF(VLOOKUP($A244,'8 Oct - LIVE LDS Data'!$A$3:$AAD$1504,60,FALSE)=0/1/1900,"",VLOOKUP($A244,'8 Oct - LIVE LDS Data'!$A$3:$AAD$1504,60,FALSE))</f>
        <v>46204</v>
      </c>
      <c r="S244" s="7562" t="str">
        <f>IF(VLOOKUP($A244,'8 Oct - LIVE LDS Data'!$A$3:$AAD$1504,61,FALSE)=0/1/1900,"",VLOOKUP($A244,'8 Oct - LIVE LDS Data'!$A$3:$AAD$1504,61,FALSE))</f>
        <v/>
      </c>
      <c r="T244" s="7562">
        <f>IF(VLOOKUP($A244,'8 Oct - LIVE LDS Data'!$A$3:$AAD$1504,63,FALSE)=0/1/1900,"",VLOOKUP($A244,'8 Oct - LIVE LDS Data'!$A$3:$AAD$1504,63,FALSE))</f>
        <v>46327</v>
      </c>
      <c r="U244" s="7562" t="str">
        <f>IF(VLOOKUP($A244,'8 Oct - LIVE LDS Data'!$A$3:$AAD$1504,64,FALSE)=0/1/1900,"",VLOOKUP($A244,'8 Oct - LIVE LDS Data'!$A$3:$AAD$1504,64,FALSE))</f>
        <v/>
      </c>
      <c r="V244" s="7562" t="s">
        <v>3757</v>
      </c>
      <c r="W244" s="7562" t="s">
        <v>90</v>
      </c>
      <c r="X244" s="7564"/>
      <c r="Y244" s="7562"/>
      <c r="Z244" s="7562"/>
      <c r="AA244" s="7562"/>
      <c r="AB244" s="7562"/>
      <c r="AC244" s="7562"/>
      <c r="AD244" s="7562"/>
      <c r="AE244" s="7562"/>
      <c r="AF244" s="7562"/>
      <c r="AG244" s="7565">
        <f>IF(VLOOKUP($A244,'8 Oct - LIVE LDS Data'!$A$3:$AAD$1504,72,FALSE)=0/1/1900,"",VLOOKUP($A244,'8 Oct - LIVE LDS Data'!$A$3:$AAD$1504,72,FALSE))</f>
        <v>45932</v>
      </c>
      <c r="AH244" s="7565">
        <f>IF(VLOOKUP($A244,'8 Oct - LIVE LDS Data'!$A$3:$AAD$1504,73,FALSE)=0/1/1900,"",VLOOKUP($A244,'8 Oct - LIVE LDS Data'!$A$3:$AAD$1504,73,FALSE))</f>
        <v>45680</v>
      </c>
      <c r="AI244" s="7565">
        <f>IF(VLOOKUP($A244,'8 Oct - LIVE LDS Data'!$A$3:$AAD$1504,75,FALSE)=0/1/1900,"",VLOOKUP($A244,'8 Oct - LIVE LDS Data'!$A$3:$AAD$1504,75,FALSE))</f>
        <v>45763</v>
      </c>
      <c r="AJ244" s="7565">
        <f>IF(VLOOKUP($A244,'8 Oct - LIVE LDS Data'!$A$3:$AAD$1504,76,FALSE)=0/1/1900,"",VLOOKUP($A244,'8 Oct - LIVE LDS Data'!$A$3:$AAD$1504,76,FALSE))</f>
        <v>45932</v>
      </c>
    </row>
    <row r="245" spans="1:36" s="610" customFormat="1" ht="40" customHeight="1" x14ac:dyDescent="0.2">
      <c r="A245" s="7566" t="s">
        <v>3280</v>
      </c>
      <c r="B245" s="7566"/>
      <c r="C245" s="7566" t="s">
        <v>3270</v>
      </c>
      <c r="D245" s="7558" t="str">
        <f>IF(VLOOKUP($A245,'8 Oct - LIVE LDS Data'!$A$3:$AAD$1504,4,FALSE)=0/1/1900,"",VLOOKUP($A245,'8 Oct - LIVE LDS Data'!$A$3:$AAD$1504,4,FALSE))</f>
        <v>Southwark Local Plan</v>
      </c>
      <c r="E245" s="7559" t="str">
        <f>IF(VLOOKUP($A245,'8 Oct - LIVE LDS Data'!$A$3:$AAD$1504,8,FALSE)=0/1/1900,"",VLOOKUP($A245,'8 Oct - LIVE LDS Data'!$A$3:$AAD$1504,8,FALSE))</f>
        <v/>
      </c>
      <c r="F245" s="7559" t="str">
        <f>IF(VLOOKUP($A245,'8 Oct - LIVE LDS Data'!$A$3:$AAD$1504,9,FALSE)=0/1/1900,"",VLOOKUP($A245,'8 Oct - LIVE LDS Data'!$A$3:$AAD$1504,9,FALSE))</f>
        <v/>
      </c>
      <c r="G245" s="7560">
        <f>IF(VLOOKUP($A245,'8 Oct - LIVE LDS Data'!$A$3:$AAD$1504,10,FALSE)=0/1/1900,"",VLOOKUP($A245,'8 Oct - LIVE LDS Data'!$A$3:$AAD$1504,10,FALSE))</f>
        <v>44615</v>
      </c>
      <c r="H245" s="7314" t="str">
        <f>IF(VLOOKUP($A245,'8 Oct - LIVE LDS Data'!$A$3:$AAD$1504,79,FALSE)=0/1/1900,"",VLOOKUP($A245,'8 Oct - LIVE LDS Data'!$A$3:$AAD$1504,79,FALSE))</f>
        <v>Reg 18 yet to start</v>
      </c>
      <c r="I245" s="7561">
        <f>IF(VLOOKUP($A245,'8 Oct - LIVE LDS Data'!$A$3:$AAD$1504,30,FALSE)=0/1/1900,"",VLOOKUP($A245,'8 Oct - LIVE LDS Data'!$A$3:$AAD$1504,30,FALSE))</f>
        <v>44593</v>
      </c>
      <c r="J245" s="7562" t="str">
        <f>IF(VLOOKUP($A245,'8 Oct - LIVE LDS Data'!$A$3:$AAD$1504,33,FALSE)=0/1/1900,"",VLOOKUP($A245,'8 Oct - LIVE LDS Data'!$A$3:$AAD$1504,33,FALSE))</f>
        <v/>
      </c>
      <c r="K245" s="7562" t="str">
        <f>IF(VLOOKUP($A245,'8 Oct - LIVE LDS Data'!$A$3:$AAD$1504,34,FALSE)=0/1/1900,"",VLOOKUP($A245,'8 Oct - LIVE LDS Data'!$A$3:$AAD$1504,34,FALSE))</f>
        <v/>
      </c>
      <c r="L245" s="7562" t="str">
        <f>IF(VLOOKUP($A245,'8 Oct - LIVE LDS Data'!$A$3:$AAD$1504,40,FALSE)=0/1/1900,"",VLOOKUP($A245,'8 Oct - LIVE LDS Data'!$A$3:$AAD$1504,40,FALSE))</f>
        <v/>
      </c>
      <c r="M245" s="7562" t="str">
        <f>IF(VLOOKUP($A245,'8 Oct - LIVE LDS Data'!$A$3:$AAD$1504,41,FALSE)=0/1/1900,"",VLOOKUP($A245,'8 Oct - LIVE LDS Data'!$A$3:$AAD$1504,41,FALSE))</f>
        <v/>
      </c>
      <c r="N245" s="7562" t="str">
        <f>IF(VLOOKUP($A245,'8 Oct - LIVE LDS Data'!$A$3:$AAD$1504,47,FALSE)=0/1/1900,"",VLOOKUP($A245,'8 Oct - LIVE LDS Data'!$A$3:$AAD$1504,47,FALSE))</f>
        <v/>
      </c>
      <c r="O245" s="7562" t="str">
        <f>IF(VLOOKUP($A245,'8 Oct - LIVE LDS Data'!$A$3:$AAD$1504,48,FALSE)=0/1/1900,"",VLOOKUP($A245,'8 Oct - LIVE LDS Data'!$A$3:$AAD$1504,48,FALSE))</f>
        <v/>
      </c>
      <c r="P245" s="7562" t="str">
        <f>IF(VLOOKUP($A245,'8 Oct - LIVE LDS Data'!$A$3:$AAD$1504,54,FALSE)=0/1/1900,"",VLOOKUP($A245,'8 Oct - LIVE LDS Data'!$A$3:$AAD$1504,54,FALSE))</f>
        <v/>
      </c>
      <c r="Q245" s="7562" t="str">
        <f>IF(VLOOKUP($A245,'8 Oct - LIVE LDS Data'!$A$3:$AAD$1504,55,FALSE)=0/1/1900,"",VLOOKUP($A245,'8 Oct - LIVE LDS Data'!$A$3:$AAD$1504,55,FALSE))</f>
        <v/>
      </c>
      <c r="R245" s="7562" t="str">
        <f>IF(VLOOKUP($A245,'8 Oct - LIVE LDS Data'!$A$3:$AAD$1504,60,FALSE)=0/1/1900,"",VLOOKUP($A245,'8 Oct - LIVE LDS Data'!$A$3:$AAD$1504,60,FALSE))</f>
        <v/>
      </c>
      <c r="S245" s="7562" t="str">
        <f>IF(VLOOKUP($A245,'8 Oct - LIVE LDS Data'!$A$3:$AAD$1504,61,FALSE)=0/1/1900,"",VLOOKUP($A245,'8 Oct - LIVE LDS Data'!$A$3:$AAD$1504,61,FALSE))</f>
        <v/>
      </c>
      <c r="T245" s="7562" t="str">
        <f>IF(VLOOKUP($A245,'8 Oct - LIVE LDS Data'!$A$3:$AAD$1504,63,FALSE)=0/1/1900,"",VLOOKUP($A245,'8 Oct - LIVE LDS Data'!$A$3:$AAD$1504,63,FALSE))</f>
        <v/>
      </c>
      <c r="U245" s="7562" t="str">
        <f>IF(VLOOKUP($A245,'8 Oct - LIVE LDS Data'!$A$3:$AAD$1504,64,FALSE)=0/1/1900,"",VLOOKUP($A245,'8 Oct - LIVE LDS Data'!$A$3:$AAD$1504,64,FALSE))</f>
        <v/>
      </c>
      <c r="V245" s="7562" t="s">
        <v>90</v>
      </c>
      <c r="W245" s="7562" t="s">
        <v>3757</v>
      </c>
      <c r="X245" s="7564"/>
      <c r="Y245" s="7562"/>
      <c r="Z245" s="7562"/>
      <c r="AA245" s="7562"/>
      <c r="AB245" s="7562"/>
      <c r="AC245" s="7562"/>
      <c r="AD245" s="7562"/>
      <c r="AE245" s="7562"/>
      <c r="AF245" s="7562"/>
      <c r="AG245" s="7565">
        <f>IF(VLOOKUP($A245,'8 Oct - LIVE LDS Data'!$A$3:$AAD$1504,72,FALSE)=0/1/1900,"",VLOOKUP($A245,'8 Oct - LIVE LDS Data'!$A$3:$AAD$1504,72,FALSE))</f>
        <v>45937</v>
      </c>
      <c r="AH245" s="7565" t="str">
        <f>IF(VLOOKUP($A245,'8 Oct - LIVE LDS Data'!$A$3:$AAD$1504,73,FALSE)=0/1/1900,"",VLOOKUP($A245,'8 Oct - LIVE LDS Data'!$A$3:$AAD$1504,73,FALSE))</f>
        <v/>
      </c>
      <c r="AI245" s="7565">
        <f>IF(VLOOKUP($A245,'8 Oct - LIVE LDS Data'!$A$3:$AAD$1504,75,FALSE)=0/1/1900,"",VLOOKUP($A245,'8 Oct - LIVE LDS Data'!$A$3:$AAD$1504,75,FALSE))</f>
        <v>45763</v>
      </c>
      <c r="AJ245" s="7565" t="str">
        <f>IF(VLOOKUP($A245,'8 Oct - LIVE LDS Data'!$A$3:$AAD$1504,76,FALSE)=0/1/1900,"",VLOOKUP($A245,'8 Oct - LIVE LDS Data'!$A$3:$AAD$1504,76,FALSE))</f>
        <v/>
      </c>
    </row>
    <row r="246" spans="1:36" s="610" customFormat="1" ht="40" customHeight="1" x14ac:dyDescent="0.2">
      <c r="A246" s="7568" t="s">
        <v>3285</v>
      </c>
      <c r="B246" s="7568" t="s">
        <v>3286</v>
      </c>
      <c r="C246" s="7568" t="s">
        <v>3286</v>
      </c>
      <c r="D246" s="7575" t="str">
        <f>IF(VLOOKUP($A246,'8 Oct - LIVE LDS Data'!$A$3:$AAD$1504,4,FALSE)=0/1/1900,"",VLOOKUP($A246,'8 Oct - LIVE LDS Data'!$A$3:$AAD$1504,4,FALSE))</f>
        <v xml:space="preserve">Spelthorne Local Plan </v>
      </c>
      <c r="E246" s="7559" t="str">
        <f>IF(VLOOKUP($A246,'8 Oct - LIVE LDS Data'!$A$3:$AAD$1504,8,FALSE)=0/1/1900,"",VLOOKUP($A246,'8 Oct - LIVE LDS Data'!$A$3:$AAD$1504,8,FALSE))</f>
        <v>N</v>
      </c>
      <c r="F246" s="7559" t="str">
        <f>IF(VLOOKUP($A246,'8 Oct - LIVE LDS Data'!$A$3:$AAD$1504,9,FALSE)=0/1/1900,"",VLOOKUP($A246,'8 Oct - LIVE LDS Data'!$A$3:$AAD$1504,9,FALSE))</f>
        <v>N</v>
      </c>
      <c r="G246" s="7560">
        <f>IF(VLOOKUP($A246,'8 Oct - LIVE LDS Data'!$A$3:$AAD$1504,10,FALSE)=0/1/1900,"",VLOOKUP($A246,'8 Oct - LIVE LDS Data'!$A$3:$AAD$1504,10,FALSE))</f>
        <v>39870</v>
      </c>
      <c r="H246" s="7314" t="str">
        <f>IF(VLOOKUP($A246,'8 Oct - LIVE LDS Data'!$A$3:$AAD$1504,79,FALSE)=0/1/1900,"",VLOOKUP($A246,'8 Oct - LIVE LDS Data'!$A$3:$AAD$1504,79,FALSE))</f>
        <v>Submitted Nov 2022
[examination paused - more work needed]</v>
      </c>
      <c r="I246" s="7561">
        <f>IF(VLOOKUP($A246,'8 Oct - LIVE LDS Data'!$A$3:$AAD$1504,30,FALSE)=0/1/1900,"",VLOOKUP($A246,'8 Oct - LIVE LDS Data'!$A$3:$AAD$1504,30,FALSE))</f>
        <v>45627</v>
      </c>
      <c r="J246" s="7562">
        <f>IF(VLOOKUP($A246,'8 Oct - LIVE LDS Data'!$A$3:$AAD$1504,33,FALSE)=0/1/1900,"",VLOOKUP($A246,'8 Oct - LIVE LDS Data'!$A$3:$AAD$1504,33,FALSE))</f>
        <v>43221</v>
      </c>
      <c r="K246" s="7562">
        <f>IF(VLOOKUP($A246,'8 Oct - LIVE LDS Data'!$A$3:$AAD$1504,34,FALSE)=0/1/1900,"",VLOOKUP($A246,'8 Oct - LIVE LDS Data'!$A$3:$AAD$1504,34,FALSE))</f>
        <v>43234</v>
      </c>
      <c r="L246" s="7562">
        <f>IF(VLOOKUP($A246,'8 Oct - LIVE LDS Data'!$A$3:$AAD$1504,40,FALSE)=0/1/1900,"",VLOOKUP($A246,'8 Oct - LIVE LDS Data'!$A$3:$AAD$1504,40,FALSE))</f>
        <v>43739</v>
      </c>
      <c r="M246" s="7562">
        <f>IF(VLOOKUP($A246,'8 Oct - LIVE LDS Data'!$A$3:$AAD$1504,41,FALSE)=0/1/1900,"",VLOOKUP($A246,'8 Oct - LIVE LDS Data'!$A$3:$AAD$1504,41,FALSE))</f>
        <v>43770</v>
      </c>
      <c r="N246" s="7562" t="str">
        <f>IF(VLOOKUP($A246,'8 Oct - LIVE LDS Data'!$A$3:$AAD$1504,47,FALSE)=0/1/1900,"",VLOOKUP($A246,'8 Oct - LIVE LDS Data'!$A$3:$AAD$1504,47,FALSE))</f>
        <v/>
      </c>
      <c r="O246" s="7562" t="str">
        <f>IF(VLOOKUP($A246,'8 Oct - LIVE LDS Data'!$A$3:$AAD$1504,48,FALSE)=0/1/1900,"",VLOOKUP($A246,'8 Oct - LIVE LDS Data'!$A$3:$AAD$1504,48,FALSE))</f>
        <v/>
      </c>
      <c r="P246" s="7562" t="str">
        <f>IF(VLOOKUP($A246,'8 Oct - LIVE LDS Data'!$A$3:$AAD$1504,54,FALSE)=0/1/1900,"",VLOOKUP($A246,'8 Oct - LIVE LDS Data'!$A$3:$AAD$1504,54,FALSE))</f>
        <v/>
      </c>
      <c r="Q246" s="7562" t="str">
        <f>IF(VLOOKUP($A246,'8 Oct - LIVE LDS Data'!$A$3:$AAD$1504,55,FALSE)=0/1/1900,"",VLOOKUP($A246,'8 Oct - LIVE LDS Data'!$A$3:$AAD$1504,55,FALSE))</f>
        <v/>
      </c>
      <c r="R246" s="7562">
        <f>IF(VLOOKUP($A246,'8 Oct - LIVE LDS Data'!$A$3:$AAD$1504,60,FALSE)=0/1/1900,"",VLOOKUP($A246,'8 Oct - LIVE LDS Data'!$A$3:$AAD$1504,60,FALSE))</f>
        <v>44593</v>
      </c>
      <c r="S246" s="7562">
        <f>IF(VLOOKUP($A246,'8 Oct - LIVE LDS Data'!$A$3:$AAD$1504,61,FALSE)=0/1/1900,"",VLOOKUP($A246,'8 Oct - LIVE LDS Data'!$A$3:$AAD$1504,61,FALSE))</f>
        <v>44727</v>
      </c>
      <c r="T246" s="7562">
        <f>IF(VLOOKUP($A246,'8 Oct - LIVE LDS Data'!$A$3:$AAD$1504,63,FALSE)=0/1/1900,"",VLOOKUP($A246,'8 Oct - LIVE LDS Data'!$A$3:$AAD$1504,63,FALSE))</f>
        <v>44866</v>
      </c>
      <c r="U246" s="7562">
        <f>IF(VLOOKUP($A246,'8 Oct - LIVE LDS Data'!$A$3:$AAD$1504,64,FALSE)=0/1/1900,"",VLOOKUP($A246,'8 Oct - LIVE LDS Data'!$A$3:$AAD$1504,64,FALSE))</f>
        <v>44866</v>
      </c>
      <c r="V246" s="7562" t="s">
        <v>3757</v>
      </c>
      <c r="W246" s="7562" t="s">
        <v>3757</v>
      </c>
      <c r="X246" s="7564"/>
      <c r="Y246" s="7562"/>
      <c r="Z246" s="7562"/>
      <c r="AA246" s="7562"/>
      <c r="AB246" s="7562"/>
      <c r="AC246" s="7562"/>
      <c r="AD246" s="7562" t="s">
        <v>8102</v>
      </c>
      <c r="AE246" s="7562"/>
      <c r="AF246" s="7562"/>
      <c r="AG246" s="7565">
        <f>IF(VLOOKUP($A246,'8 Oct - LIVE LDS Data'!$A$3:$AAD$1504,72,FALSE)=0/1/1900,"",VLOOKUP($A246,'8 Oct - LIVE LDS Data'!$A$3:$AAD$1504,72,FALSE))</f>
        <v>44784</v>
      </c>
      <c r="AH246" s="7565">
        <f>IF(VLOOKUP($A246,'8 Oct - LIVE LDS Data'!$A$3:$AAD$1504,73,FALSE)=0/1/1900,"",VLOOKUP($A246,'8 Oct - LIVE LDS Data'!$A$3:$AAD$1504,73,FALSE))</f>
        <v>45763</v>
      </c>
      <c r="AI246" s="7565">
        <f>IF(VLOOKUP($A246,'8 Oct - LIVE LDS Data'!$A$3:$AAD$1504,75,FALSE)=0/1/1900,"",VLOOKUP($A246,'8 Oct - LIVE LDS Data'!$A$3:$AAD$1504,75,FALSE))</f>
        <v>44784</v>
      </c>
      <c r="AJ246" s="7565">
        <f>IF(VLOOKUP($A246,'8 Oct - LIVE LDS Data'!$A$3:$AAD$1504,76,FALSE)=0/1/1900,"",VLOOKUP($A246,'8 Oct - LIVE LDS Data'!$A$3:$AAD$1504,76,FALSE))</f>
        <v>45763</v>
      </c>
    </row>
    <row r="247" spans="1:36" s="610" customFormat="1" ht="40" customHeight="1" x14ac:dyDescent="0.2">
      <c r="A247" s="2855" t="s">
        <v>3299</v>
      </c>
      <c r="B247" s="2855"/>
      <c r="C247" s="2856" t="s">
        <v>3298</v>
      </c>
      <c r="D247" s="7575" t="str">
        <f>IF(VLOOKUP($A247,'8 Oct - LIVE LDS Data'!$A$3:$AAD$1504,4,FALSE)=0/1/1900,"",VLOOKUP($A247,'8 Oct - LIVE LDS Data'!$A$3:$AAD$1504,4,FALSE))</f>
        <v>St Albans City and District Local Plan 2041</v>
      </c>
      <c r="E247" s="7559" t="str">
        <f>IF(VLOOKUP($A247,'8 Oct - LIVE LDS Data'!$A$3:$AAD$1504,8,FALSE)=0/1/1900,"",VLOOKUP($A247,'8 Oct - LIVE LDS Data'!$A$3:$AAD$1504,8,FALSE))</f>
        <v>N</v>
      </c>
      <c r="F247" s="7559" t="str">
        <f>IF(VLOOKUP($A247,'8 Oct - LIVE LDS Data'!$A$3:$AAD$1504,9,FALSE)=0/1/1900,"",VLOOKUP($A247,'8 Oct - LIVE LDS Data'!$A$3:$AAD$1504,9,FALSE))</f>
        <v>N</v>
      </c>
      <c r="G247" s="7560" t="str">
        <f>IF(VLOOKUP($A247,'8 Oct - LIVE LDS Data'!$A$3:$AAD$1504,10,FALSE)=0/1/1900,"",VLOOKUP($A247,'8 Oct - LIVE LDS Data'!$A$3:$AAD$1504,10,FALSE))</f>
        <v>none</v>
      </c>
      <c r="H247" s="7314" t="str">
        <f>IF(VLOOKUP($A247,'8 Oct - LIVE LDS Data'!$A$3:$AAD$1504,79,FALSE)=0/1/1900,"",VLOOKUP($A247,'8 Oct - LIVE LDS Data'!$A$3:$AAD$1504,79,FALSE))</f>
        <v>Submitted Nov 2024</v>
      </c>
      <c r="I247" s="7561">
        <f>IF(VLOOKUP($A247,'8 Oct - LIVE LDS Data'!$A$3:$AAD$1504,30,FALSE)=0/1/1900,"",VLOOKUP($A247,'8 Oct - LIVE LDS Data'!$A$3:$AAD$1504,30,FALSE))</f>
        <v>45323</v>
      </c>
      <c r="J247" s="7562">
        <f>IF(VLOOKUP($A247,'8 Oct - LIVE LDS Data'!$A$3:$AAD$1504,33,FALSE)=0/1/1900,"",VLOOKUP($A247,'8 Oct - LIVE LDS Data'!$A$3:$AAD$1504,33,FALSE))</f>
        <v>45108</v>
      </c>
      <c r="K247" s="7562">
        <f>IF(VLOOKUP($A247,'8 Oct - LIVE LDS Data'!$A$3:$AAD$1504,34,FALSE)=0/1/1900,"",VLOOKUP($A247,'8 Oct - LIVE LDS Data'!$A$3:$AAD$1504,34,FALSE))</f>
        <v>45119</v>
      </c>
      <c r="L247" s="7562" t="str">
        <f>IF(VLOOKUP($A247,'8 Oct - LIVE LDS Data'!$A$3:$AAD$1504,40,FALSE)=0/1/1900,"",VLOOKUP($A247,'8 Oct - LIVE LDS Data'!$A$3:$AAD$1504,40,FALSE))</f>
        <v/>
      </c>
      <c r="M247" s="7562" t="str">
        <f>IF(VLOOKUP($A247,'8 Oct - LIVE LDS Data'!$A$3:$AAD$1504,41,FALSE)=0/1/1900,"",VLOOKUP($A247,'8 Oct - LIVE LDS Data'!$A$3:$AAD$1504,41,FALSE))</f>
        <v/>
      </c>
      <c r="N247" s="7562" t="str">
        <f>IF(VLOOKUP($A247,'8 Oct - LIVE LDS Data'!$A$3:$AAD$1504,47,FALSE)=0/1/1900,"",VLOOKUP($A247,'8 Oct - LIVE LDS Data'!$A$3:$AAD$1504,47,FALSE))</f>
        <v/>
      </c>
      <c r="O247" s="7562" t="str">
        <f>IF(VLOOKUP($A247,'8 Oct - LIVE LDS Data'!$A$3:$AAD$1504,48,FALSE)=0/1/1900,"",VLOOKUP($A247,'8 Oct - LIVE LDS Data'!$A$3:$AAD$1504,48,FALSE))</f>
        <v/>
      </c>
      <c r="P247" s="7562" t="str">
        <f>IF(VLOOKUP($A247,'8 Oct - LIVE LDS Data'!$A$3:$AAD$1504,54,FALSE)=0/1/1900,"",VLOOKUP($A247,'8 Oct - LIVE LDS Data'!$A$3:$AAD$1504,54,FALSE))</f>
        <v/>
      </c>
      <c r="Q247" s="7562" t="str">
        <f>IF(VLOOKUP($A247,'8 Oct - LIVE LDS Data'!$A$3:$AAD$1504,55,FALSE)=0/1/1900,"",VLOOKUP($A247,'8 Oct - LIVE LDS Data'!$A$3:$AAD$1504,55,FALSE))</f>
        <v/>
      </c>
      <c r="R247" s="7562">
        <f>IF(VLOOKUP($A247,'8 Oct - LIVE LDS Data'!$A$3:$AAD$1504,60,FALSE)=0/1/1900,"",VLOOKUP($A247,'8 Oct - LIVE LDS Data'!$A$3:$AAD$1504,60,FALSE))</f>
        <v>45566</v>
      </c>
      <c r="S247" s="7562"/>
      <c r="T247" s="7562">
        <f>IF(VLOOKUP($A247,'8 Oct - LIVE LDS Data'!$A$3:$AAD$1504,63,FALSE)=0/1/1900,"",VLOOKUP($A247,'8 Oct - LIVE LDS Data'!$A$3:$AAD$1504,63,FALSE))</f>
        <v>45717</v>
      </c>
      <c r="U247" s="7562">
        <f>IF(VLOOKUP($A247,'8 Oct - LIVE LDS Data'!$A$3:$AAD$1504,64,FALSE)=0/1/1900,"",VLOOKUP($A247,'8 Oct - LIVE LDS Data'!$A$3:$AAD$1504,64,FALSE))</f>
        <v>45625</v>
      </c>
      <c r="V247" s="7562" t="s">
        <v>3757</v>
      </c>
      <c r="W247" s="7562" t="s">
        <v>3757</v>
      </c>
      <c r="X247" s="7564"/>
      <c r="Y247" s="7562"/>
      <c r="Z247" s="7562"/>
      <c r="AA247" s="7562"/>
      <c r="AB247" s="7562"/>
      <c r="AC247" s="7562"/>
      <c r="AD247" s="7562"/>
      <c r="AE247" s="7562"/>
      <c r="AF247" s="7562"/>
      <c r="AG247" s="7565">
        <f>IF(VLOOKUP($A247,'8 Oct - LIVE LDS Data'!$A$3:$AAD$1504,72,FALSE)=0/1/1900,"",VLOOKUP($A247,'8 Oct - LIVE LDS Data'!$A$3:$AAD$1504,72,FALSE))</f>
        <v>45320</v>
      </c>
      <c r="AH247" s="7565">
        <f>IF(VLOOKUP($A247,'8 Oct - LIVE LDS Data'!$A$3:$AAD$1504,73,FALSE)=0/1/1900,"",VLOOKUP($A247,'8 Oct - LIVE LDS Data'!$A$3:$AAD$1504,73,FALSE))</f>
        <v>45434</v>
      </c>
      <c r="AI247" s="7565">
        <f>IF(VLOOKUP($A247,'8 Oct - LIVE LDS Data'!$A$3:$AAD$1504,75,FALSE)=0/1/1900,"",VLOOKUP($A247,'8 Oct - LIVE LDS Data'!$A$3:$AAD$1504,75,FALSE))</f>
        <v>45148</v>
      </c>
      <c r="AJ247" s="7565">
        <f>IF(VLOOKUP($A247,'8 Oct - LIVE LDS Data'!$A$3:$AAD$1504,76,FALSE)=0/1/1900,"",VLOOKUP($A247,'8 Oct - LIVE LDS Data'!$A$3:$AAD$1504,76,FALSE))</f>
        <v>45434</v>
      </c>
    </row>
    <row r="248" spans="1:36" s="610" customFormat="1" ht="40" customHeight="1" x14ac:dyDescent="0.2">
      <c r="A248" s="7566" t="s">
        <v>3311</v>
      </c>
      <c r="B248" s="7566"/>
      <c r="C248" s="7566" t="s">
        <v>4214</v>
      </c>
      <c r="D248" s="7576" t="str">
        <f>IF(VLOOKUP($A248,'8 Oct - LIVE LDS Data'!$A$3:$AAD$1504,4,FALSE)=0/1/1900,"",VLOOKUP($A248,'8 Oct - LIVE LDS Data'!$A$3:$AAD$1504,4,FALSE))</f>
        <v>St Helens Local Plan Review</v>
      </c>
      <c r="E248" s="7577" t="str">
        <f>IF(VLOOKUP($A248,'8 Oct - LIVE LDS Data'!$A$3:$AAD$1504,8,FALSE)=0/1/1900,"",VLOOKUP($A248,'8 Oct - LIVE LDS Data'!$A$3:$AAD$1504,8,FALSE))</f>
        <v>N</v>
      </c>
      <c r="F248" s="7577" t="str">
        <f>IF(VLOOKUP($A248,'8 Oct - LIVE LDS Data'!$A$3:$AAD$1504,9,FALSE)=0/1/1900,"",VLOOKUP($A248,'8 Oct - LIVE LDS Data'!$A$3:$AAD$1504,9,FALSE))</f>
        <v>N</v>
      </c>
      <c r="G248" s="7578">
        <f>IF(VLOOKUP($A248,'8 Oct - LIVE LDS Data'!$A$3:$AAD$1504,10,FALSE)=0/1/1900,"",VLOOKUP($A248,'8 Oct - LIVE LDS Data'!$A$3:$AAD$1504,10,FALSE))</f>
        <v>44754</v>
      </c>
      <c r="H248" s="7555" t="str">
        <f>IF(VLOOKUP($A248,'8 Oct - LIVE LDS Data'!$A$3:$AAD$1504,79,FALSE)=0/1/1900,"",VLOOKUP($A248,'8 Oct - LIVE LDS Data'!$A$3:$AAD$1504,79,FALSE))</f>
        <v>new plan to be prepared under new system</v>
      </c>
      <c r="I248" s="7561">
        <f>IF(VLOOKUP($A248,'8 Oct - LIVE LDS Data'!$A$3:$AAD$1504,30,FALSE)=0/1/1900,"",VLOOKUP($A248,'8 Oct - LIVE LDS Data'!$A$3:$AAD$1504,30,FALSE))</f>
        <v>45689</v>
      </c>
      <c r="J248" s="7562">
        <f>IF(VLOOKUP($A248,'8 Oct - LIVE LDS Data'!$A$3:$AAD$1504,33,FALSE)=0/1/1900,"",VLOOKUP($A248,'8 Oct - LIVE LDS Data'!$A$3:$AAD$1504,33,FALSE))</f>
        <v>46327</v>
      </c>
      <c r="K248" s="7562"/>
      <c r="L248" s="7562" t="str">
        <f>IF(VLOOKUP($A248,'8 Oct - LIVE LDS Data'!$A$3:$AAD$1504,40,FALSE)=0/1/1900,"",VLOOKUP($A248,'8 Oct - LIVE LDS Data'!$A$3:$AAD$1504,40,FALSE))</f>
        <v/>
      </c>
      <c r="M248" s="7562"/>
      <c r="N248" s="7562" t="str">
        <f>IF(VLOOKUP($A248,'8 Oct - LIVE LDS Data'!$A$3:$AAD$1504,47,FALSE)=0/1/1900,"",VLOOKUP($A248,'8 Oct - LIVE LDS Data'!$A$3:$AAD$1504,47,FALSE))</f>
        <v/>
      </c>
      <c r="O248" s="7562"/>
      <c r="P248" s="7562" t="str">
        <f>IF(VLOOKUP($A248,'8 Oct - LIVE LDS Data'!$A$3:$AAD$1504,54,FALSE)=0/1/1900,"",VLOOKUP($A248,'8 Oct - LIVE LDS Data'!$A$3:$AAD$1504,54,FALSE))</f>
        <v/>
      </c>
      <c r="Q248" s="7562"/>
      <c r="R248" s="7562">
        <f>IF(VLOOKUP($A248,'8 Oct - LIVE LDS Data'!$A$3:$AAD$1504,60,FALSE)=0/1/1900,"",VLOOKUP($A248,'8 Oct - LIVE LDS Data'!$A$3:$AAD$1504,60,FALSE))</f>
        <v>46478</v>
      </c>
      <c r="S248" s="7562"/>
      <c r="T248" s="7562">
        <f>IF(VLOOKUP($A248,'8 Oct - LIVE LDS Data'!$A$3:$AAD$1504,63,FALSE)=0/1/1900,"",VLOOKUP($A248,'8 Oct - LIVE LDS Data'!$A$3:$AAD$1504,63,FALSE))</f>
        <v>46631</v>
      </c>
      <c r="U248" s="7562" t="str">
        <f>IF(VLOOKUP($A248,'8 Oct - LIVE LDS Data'!$A$3:$AAD$1504,64,FALSE)=0/1/1900,"",VLOOKUP($A248,'8 Oct - LIVE LDS Data'!$A$3:$AAD$1504,64,FALSE))</f>
        <v/>
      </c>
      <c r="V248" s="7562" t="s">
        <v>90</v>
      </c>
      <c r="W248" s="7562" t="s">
        <v>226</v>
      </c>
      <c r="X248" s="7564"/>
      <c r="Y248" s="7562"/>
      <c r="Z248" s="7562"/>
      <c r="AA248" s="7562"/>
      <c r="AB248" s="7562"/>
      <c r="AC248" s="7562"/>
      <c r="AD248" s="7562"/>
      <c r="AE248" s="7562"/>
      <c r="AF248" s="7562"/>
      <c r="AG248" s="7565">
        <f>IF(VLOOKUP($A248,'8 Oct - LIVE LDS Data'!$A$3:$AAD$1504,72,FALSE)=0/1/1900,"",VLOOKUP($A248,'8 Oct - LIVE LDS Data'!$A$3:$AAD$1504,72,FALSE))</f>
        <v>44116</v>
      </c>
      <c r="AH248" s="7565">
        <f>IF(VLOOKUP($A248,'8 Oct - LIVE LDS Data'!$A$3:$AAD$1504,73,FALSE)=0/1/1900,"",VLOOKUP($A248,'8 Oct - LIVE LDS Data'!$A$3:$AAD$1504,73,FALSE))</f>
        <v>45763</v>
      </c>
      <c r="AI248" s="7565">
        <f>IF(VLOOKUP($A248,'8 Oct - LIVE LDS Data'!$A$3:$AAD$1504,75,FALSE)=0/1/1900,"",VLOOKUP($A248,'8 Oct - LIVE LDS Data'!$A$3:$AAD$1504,75,FALSE))</f>
        <v>45635</v>
      </c>
      <c r="AJ248" s="7565">
        <f>IF(VLOOKUP($A248,'8 Oct - LIVE LDS Data'!$A$3:$AAD$1504,76,FALSE)=0/1/1900,"",VLOOKUP($A248,'8 Oct - LIVE LDS Data'!$A$3:$AAD$1504,76,FALSE))</f>
        <v>45763</v>
      </c>
    </row>
    <row r="249" spans="1:36" s="610" customFormat="1" ht="40" customHeight="1" x14ac:dyDescent="0.2">
      <c r="A249" s="2855" t="s">
        <v>3320</v>
      </c>
      <c r="B249" s="2855"/>
      <c r="C249" s="2855" t="s">
        <v>3321</v>
      </c>
      <c r="D249" s="7570" t="str">
        <f>IF(VLOOKUP($A249,'8 Oct - LIVE LDS Data'!$A$3:$AAD$1504,4,FALSE)=0/1/1900,"",VLOOKUP($A249,'8 Oct - LIVE LDS Data'!$A$3:$AAD$1504,4,FALSE))</f>
        <v>New Stafford Borough Local Plan 2020-2040</v>
      </c>
      <c r="E249" s="7571" t="str">
        <f>IF(VLOOKUP($A249,'8 Oct - LIVE LDS Data'!$A$3:$AAD$1504,8,FALSE)=0/1/1900,"",VLOOKUP($A249,'8 Oct - LIVE LDS Data'!$A$3:$AAD$1504,8,FALSE))</f>
        <v>N</v>
      </c>
      <c r="F249" s="7571" t="str">
        <f>IF(VLOOKUP($A249,'8 Oct - LIVE LDS Data'!$A$3:$AAD$1504,9,FALSE)=0/1/1900,"",VLOOKUP($A249,'8 Oct - LIVE LDS Data'!$A$3:$AAD$1504,9,FALSE))</f>
        <v>N</v>
      </c>
      <c r="G249" s="7572">
        <f>IF(VLOOKUP($A249,'8 Oct - LIVE LDS Data'!$A$3:$AAD$1504,10,FALSE)=0/1/1900,"",VLOOKUP($A249,'8 Oct - LIVE LDS Data'!$A$3:$AAD$1504,10,FALSE))</f>
        <v>41809</v>
      </c>
      <c r="H249" s="7573" t="str">
        <f>IF(VLOOKUP($A249,'8 Oct - LIVE LDS Data'!$A$3:$AAD$1504,79,FALSE)=0/1/1900,"",VLOOKUP($A249,'8 Oct - LIVE LDS Data'!$A$3:$AAD$1504,79,FALSE))</f>
        <v>new plan to be prepared under new system
[confirmed]</v>
      </c>
      <c r="I249" s="7562">
        <f>IF(VLOOKUP($A249,'8 Oct - LIVE LDS Data'!$A$3:$AAD$1504,30,FALSE)=0/1/1900,"",VLOOKUP($A249,'8 Oct - LIVE LDS Data'!$A$3:$AAD$1504,30,FALSE))</f>
        <v>45717</v>
      </c>
      <c r="J249" s="7562">
        <f>IF(VLOOKUP($A249,'8 Oct - LIVE LDS Data'!$A$3:$AAD$1504,33,FALSE)=0/1/1900,"",VLOOKUP($A249,'8 Oct - LIVE LDS Data'!$A$3:$AAD$1504,33,FALSE))</f>
        <v>43282</v>
      </c>
      <c r="K249" s="7562">
        <f>IF(VLOOKUP($A249,'8 Oct - LIVE LDS Data'!$A$3:$AAD$1504,34,FALSE)=0/1/1900,"",VLOOKUP($A249,'8 Oct - LIVE LDS Data'!$A$3:$AAD$1504,34,FALSE))</f>
        <v>43299</v>
      </c>
      <c r="L249" s="7562">
        <f>IF(VLOOKUP($A249,'8 Oct - LIVE LDS Data'!$A$3:$AAD$1504,40,FALSE)=0/1/1900,"",VLOOKUP($A249,'8 Oct - LIVE LDS Data'!$A$3:$AAD$1504,40,FALSE))</f>
        <v>43942</v>
      </c>
      <c r="M249" s="7562">
        <f>IF(VLOOKUP($A249,'8 Oct - LIVE LDS Data'!$A$3:$AAD$1504,41,FALSE)=0/1/1900,"",VLOOKUP($A249,'8 Oct - LIVE LDS Data'!$A$3:$AAD$1504,41,FALSE))</f>
        <v>43864</v>
      </c>
      <c r="N249" s="7562">
        <f>IF(VLOOKUP($A249,'8 Oct - LIVE LDS Data'!$A$3:$AAD$1504,47,FALSE)=0/1/1900,"",VLOOKUP($A249,'8 Oct - LIVE LDS Data'!$A$3:$AAD$1504,47,FALSE))</f>
        <v>44835</v>
      </c>
      <c r="O249" s="7562">
        <f>IF(VLOOKUP($A249,'8 Oct - LIVE LDS Data'!$A$3:$AAD$1504,48,FALSE)=0/1/1900,"",VLOOKUP($A249,'8 Oct - LIVE LDS Data'!$A$3:$AAD$1504,48,FALSE))</f>
        <v>44858</v>
      </c>
      <c r="P249" s="7562">
        <f>IF(VLOOKUP($A249,'8 Oct - LIVE LDS Data'!$A$3:$AAD$1504,54,FALSE)=0/1/1900,"",VLOOKUP($A249,'8 Oct - LIVE LDS Data'!$A$3:$AAD$1504,54,FALSE))</f>
        <v>46296</v>
      </c>
      <c r="Q249" s="7562" t="str">
        <f>IF(VLOOKUP($A249,'8 Oct - LIVE LDS Data'!$A$3:$AAD$1504,55,FALSE)=0/1/1900,"",VLOOKUP($A249,'8 Oct - LIVE LDS Data'!$A$3:$AAD$1504,55,FALSE))</f>
        <v/>
      </c>
      <c r="R249" s="7562">
        <f>IF(VLOOKUP($A249,'8 Oct - LIVE LDS Data'!$A$3:$AAD$1504,60,FALSE)=0/1/1900,"",VLOOKUP($A249,'8 Oct - LIVE LDS Data'!$A$3:$AAD$1504,60,FALSE))</f>
        <v>46388</v>
      </c>
      <c r="S249" s="7562" t="str">
        <f>IF(VLOOKUP($A249,'8 Oct - LIVE LDS Data'!$A$3:$AAD$1504,61,FALSE)=0/1/1900,"",VLOOKUP($A249,'8 Oct - LIVE LDS Data'!$A$3:$AAD$1504,61,FALSE))</f>
        <v/>
      </c>
      <c r="T249" s="7562">
        <f>IF(VLOOKUP($A249,'8 Oct - LIVE LDS Data'!$A$3:$AAD$1504,63,FALSE)=0/1/1900,"",VLOOKUP($A249,'8 Oct - LIVE LDS Data'!$A$3:$AAD$1504,63,FALSE))</f>
        <v>46478</v>
      </c>
      <c r="U249" s="7562" t="str">
        <f>IF(VLOOKUP($A249,'8 Oct - LIVE LDS Data'!$A$3:$AAD$1504,64,FALSE)=0/1/1900,"",VLOOKUP($A249,'8 Oct - LIVE LDS Data'!$A$3:$AAD$1504,64,FALSE))</f>
        <v/>
      </c>
      <c r="V249" s="7562" t="s">
        <v>3757</v>
      </c>
      <c r="W249" s="7562" t="s">
        <v>90</v>
      </c>
      <c r="X249" s="7564"/>
      <c r="Y249" s="7562"/>
      <c r="Z249" s="7562"/>
      <c r="AA249" s="7562"/>
      <c r="AB249" s="7562"/>
      <c r="AC249" s="7562"/>
      <c r="AD249" s="7562"/>
      <c r="AE249" s="7562"/>
      <c r="AF249" s="7562"/>
      <c r="AG249" s="7565">
        <f>IF(VLOOKUP($A249,'8 Oct - LIVE LDS Data'!$A$3:$AAD$1504,72,FALSE)=0/1/1900,"",VLOOKUP($A249,'8 Oct - LIVE LDS Data'!$A$3:$AAD$1504,72,FALSE))</f>
        <v>45695</v>
      </c>
      <c r="AH249" s="7565">
        <f>IF(VLOOKUP($A249,'8 Oct - LIVE LDS Data'!$A$3:$AAD$1504,73,FALSE)=0/1/1900,"",VLOOKUP($A249,'8 Oct - LIVE LDS Data'!$A$3:$AAD$1504,73,FALSE))</f>
        <v>45763</v>
      </c>
      <c r="AI249" s="7565">
        <f>IF(VLOOKUP($A249,'8 Oct - LIVE LDS Data'!$A$3:$AAD$1504,75,FALSE)=0/1/1900,"",VLOOKUP($A249,'8 Oct - LIVE LDS Data'!$A$3:$AAD$1504,75,FALSE))</f>
        <v>45607</v>
      </c>
      <c r="AJ249" s="7565">
        <f>IF(VLOOKUP($A249,'8 Oct - LIVE LDS Data'!$A$3:$AAD$1504,76,FALSE)=0/1/1900,"",VLOOKUP($A249,'8 Oct - LIVE LDS Data'!$A$3:$AAD$1504,76,FALSE))</f>
        <v>45763</v>
      </c>
    </row>
    <row r="250" spans="1:36" s="610" customFormat="1" ht="40" customHeight="1" x14ac:dyDescent="0.2">
      <c r="A250" s="7569" t="s">
        <v>3336</v>
      </c>
      <c r="B250" s="7569"/>
      <c r="C250" s="7569" t="s">
        <v>3337</v>
      </c>
      <c r="D250" s="7570" t="str">
        <f>IF(VLOOKUP($A250,'8 Oct - LIVE LDS Data'!$A$3:$AAD$1504,4,FALSE)=0/1/1900,"",VLOOKUP($A250,'8 Oct - LIVE LDS Data'!$A$3:$AAD$1504,4,FALSE))</f>
        <v>Staffordshire Moorlands Local Plan</v>
      </c>
      <c r="E250" s="7571" t="str">
        <f>IF(VLOOKUP($A250,'8 Oct - LIVE LDS Data'!$A$3:$AAD$1504,8,FALSE)=0/1/1900,"",VLOOKUP($A250,'8 Oct - LIVE LDS Data'!$A$3:$AAD$1504,8,FALSE))</f>
        <v>N</v>
      </c>
      <c r="F250" s="7571" t="str">
        <f>IF(VLOOKUP($A250,'8 Oct - LIVE LDS Data'!$A$3:$AAD$1504,9,FALSE)=0/1/1900,"",VLOOKUP($A250,'8 Oct - LIVE LDS Data'!$A$3:$AAD$1504,9,FALSE))</f>
        <v>N</v>
      </c>
      <c r="G250" s="7572">
        <f>IF(VLOOKUP($A250,'8 Oct - LIVE LDS Data'!$A$3:$AAD$1504,10,FALSE)=0/1/1900,"",VLOOKUP($A250,'8 Oct - LIVE LDS Data'!$A$3:$AAD$1504,10,FALSE))</f>
        <v>44083</v>
      </c>
      <c r="H250" s="7573" t="str">
        <f>IF(VLOOKUP($A250,'8 Oct - LIVE LDS Data'!$A$3:$AAD$1504,79,FALSE)=0/1/1900,"",VLOOKUP($A250,'8 Oct - LIVE LDS Data'!$A$3:$AAD$1504,79,FALSE))</f>
        <v>new plan to be prepared under new system</v>
      </c>
      <c r="I250" s="7562">
        <f>IF(VLOOKUP($A250,'8 Oct - LIVE LDS Data'!$A$3:$AAD$1504,30,FALSE)=0/1/1900,"",VLOOKUP($A250,'8 Oct - LIVE LDS Data'!$A$3:$AAD$1504,30,FALSE))</f>
        <v>45689</v>
      </c>
      <c r="J250" s="7562">
        <f>IF(VLOOKUP($A250,'8 Oct - LIVE LDS Data'!$A$3:$AAD$1504,33,FALSE)=0/1/1900,"",VLOOKUP($A250,'8 Oct - LIVE LDS Data'!$A$3:$AAD$1504,33,FALSE))</f>
        <v>45931</v>
      </c>
      <c r="K250" s="7562"/>
      <c r="L250" s="7562">
        <f>IF(VLOOKUP($A250,'8 Oct - LIVE LDS Data'!$A$3:$AAD$1504,40,FALSE)=0/1/1900,"",VLOOKUP($A250,'8 Oct - LIVE LDS Data'!$A$3:$AAD$1504,40,FALSE))</f>
        <v>46296</v>
      </c>
      <c r="M250" s="7562"/>
      <c r="N250" s="7562" t="str">
        <f>IF(VLOOKUP($A250,'8 Oct - LIVE LDS Data'!$A$3:$AAD$1504,47,FALSE)=0/1/1900,"",VLOOKUP($A250,'8 Oct - LIVE LDS Data'!$A$3:$AAD$1504,47,FALSE))</f>
        <v/>
      </c>
      <c r="O250" s="7562"/>
      <c r="P250" s="7562" t="str">
        <f>IF(VLOOKUP($A250,'8 Oct - LIVE LDS Data'!$A$3:$AAD$1504,54,FALSE)=0/1/1900,"",VLOOKUP($A250,'8 Oct - LIVE LDS Data'!$A$3:$AAD$1504,54,FALSE))</f>
        <v/>
      </c>
      <c r="Q250" s="7562"/>
      <c r="R250" s="7562">
        <f>IF(VLOOKUP($A250,'8 Oct - LIVE LDS Data'!$A$3:$AAD$1504,60,FALSE)=0/1/1900,"",VLOOKUP($A250,'8 Oct - LIVE LDS Data'!$A$3:$AAD$1504,60,FALSE))</f>
        <v>46569</v>
      </c>
      <c r="S250" s="7562"/>
      <c r="T250" s="7562">
        <f>IF(VLOOKUP($A250,'8 Oct - LIVE LDS Data'!$A$3:$AAD$1504,63,FALSE)=0/1/1900,"",VLOOKUP($A250,'8 Oct - LIVE LDS Data'!$A$3:$AAD$1504,63,FALSE))</f>
        <v>46661</v>
      </c>
      <c r="U250" s="7562" t="str">
        <f>IF(VLOOKUP($A250,'8 Oct - LIVE LDS Data'!$A$3:$AAD$1504,64,FALSE)=0/1/1900,"",VLOOKUP($A250,'8 Oct - LIVE LDS Data'!$A$3:$AAD$1504,64,FALSE))</f>
        <v/>
      </c>
      <c r="V250" s="7562" t="s">
        <v>90</v>
      </c>
      <c r="W250" s="7562" t="s">
        <v>226</v>
      </c>
      <c r="X250" s="7564">
        <v>45323</v>
      </c>
      <c r="Y250" s="7562">
        <v>45931</v>
      </c>
      <c r="Z250" s="7562">
        <v>46296</v>
      </c>
      <c r="AA250" s="7562"/>
      <c r="AB250" s="7562"/>
      <c r="AC250" s="7562">
        <v>46569</v>
      </c>
      <c r="AD250" s="7562">
        <v>46661</v>
      </c>
      <c r="AE250" s="7562" t="s">
        <v>8109</v>
      </c>
      <c r="AF250" s="7562"/>
      <c r="AG250" s="7565">
        <f>IF(VLOOKUP($A250,'8 Oct - LIVE LDS Data'!$A$3:$AAD$1504,72,FALSE)=0/1/1900,"",VLOOKUP($A250,'8 Oct - LIVE LDS Data'!$A$3:$AAD$1504,72,FALSE))</f>
        <v>45455</v>
      </c>
      <c r="AH250" s="7565">
        <f>IF(VLOOKUP($A250,'8 Oct - LIVE LDS Data'!$A$3:$AAD$1504,73,FALSE)=0/1/1900,"",VLOOKUP($A250,'8 Oct - LIVE LDS Data'!$A$3:$AAD$1504,73,FALSE))</f>
        <v>45763</v>
      </c>
      <c r="AI250" s="7565" t="str">
        <f>IF(VLOOKUP($A250,'8 Oct - LIVE LDS Data'!$A$3:$AAD$1504,75,FALSE)=0/1/1900,"",VLOOKUP($A250,'8 Oct - LIVE LDS Data'!$A$3:$AAD$1504,75,FALSE))</f>
        <v/>
      </c>
      <c r="AJ250" s="7565">
        <f>IF(VLOOKUP($A250,'8 Oct - LIVE LDS Data'!$A$3:$AAD$1504,76,FALSE)=0/1/1900,"",VLOOKUP($A250,'8 Oct - LIVE LDS Data'!$A$3:$AAD$1504,76,FALSE))</f>
        <v>45763</v>
      </c>
    </row>
    <row r="251" spans="1:36" s="610" customFormat="1" ht="40" customHeight="1" x14ac:dyDescent="0.2">
      <c r="A251" s="2855" t="s">
        <v>3343</v>
      </c>
      <c r="B251" s="2855"/>
      <c r="C251" s="2855" t="s">
        <v>3344</v>
      </c>
      <c r="D251" s="7570" t="str">
        <f>IF(VLOOKUP($A251,'8 Oct - LIVE LDS Data'!$A$3:$AAD$1504,4,FALSE)=0/1/1900,"",VLOOKUP($A251,'8 Oct - LIVE LDS Data'!$A$3:$AAD$1504,4,FALSE))</f>
        <v>Stevenage Borough Local Plan Full Review</v>
      </c>
      <c r="E251" s="7571" t="str">
        <f>IF(VLOOKUP($A251,'8 Oct - LIVE LDS Data'!$A$3:$AAD$1504,8,FALSE)=0/1/1900,"",VLOOKUP($A251,'8 Oct - LIVE LDS Data'!$A$3:$AAD$1504,8,FALSE))</f>
        <v>N</v>
      </c>
      <c r="F251" s="7571" t="str">
        <f>IF(VLOOKUP($A251,'8 Oct - LIVE LDS Data'!$A$3:$AAD$1504,9,FALSE)=0/1/1900,"",VLOOKUP($A251,'8 Oct - LIVE LDS Data'!$A$3:$AAD$1504,9,FALSE))</f>
        <v>N</v>
      </c>
      <c r="G251" s="7572">
        <f>IF(VLOOKUP($A251,'8 Oct - LIVE LDS Data'!$A$3:$AAD$1504,10,FALSE)=0/1/1900,"",VLOOKUP($A251,'8 Oct - LIVE LDS Data'!$A$3:$AAD$1504,10,FALSE))</f>
        <v>43607</v>
      </c>
      <c r="H251" s="7573" t="str">
        <f>IF(VLOOKUP($A251,'8 Oct - LIVE LDS Data'!$A$3:$AAD$1504,79,FALSE)=0/1/1900,"",VLOOKUP($A251,'8 Oct - LIVE LDS Data'!$A$3:$AAD$1504,79,FALSE))</f>
        <v>new plan to be prepared under new system</v>
      </c>
      <c r="I251" s="7562">
        <f>IF(VLOOKUP($A251,'8 Oct - LIVE LDS Data'!$A$3:$AAD$1504,30,FALSE)=0/1/1900,"",VLOOKUP($A251,'8 Oct - LIVE LDS Data'!$A$3:$AAD$1504,30,FALSE))</f>
        <v>45474</v>
      </c>
      <c r="J251" s="7562">
        <f>IF(VLOOKUP($A251,'8 Oct - LIVE LDS Data'!$A$3:$AAD$1504,33,FALSE)=0/1/1900,"",VLOOKUP($A251,'8 Oct - LIVE LDS Data'!$A$3:$AAD$1504,33,FALSE))</f>
        <v>46327</v>
      </c>
      <c r="K251" s="7562"/>
      <c r="L251" s="7562" t="str">
        <f>IF(VLOOKUP($A251,'8 Oct - LIVE LDS Data'!$A$3:$AAD$1504,40,FALSE)=0/1/1900,"",VLOOKUP($A251,'8 Oct - LIVE LDS Data'!$A$3:$AAD$1504,40,FALSE))</f>
        <v/>
      </c>
      <c r="M251" s="7562"/>
      <c r="N251" s="7562" t="str">
        <f>IF(VLOOKUP($A251,'8 Oct - LIVE LDS Data'!$A$3:$AAD$1504,47,FALSE)=0/1/1900,"",VLOOKUP($A251,'8 Oct - LIVE LDS Data'!$A$3:$AAD$1504,47,FALSE))</f>
        <v/>
      </c>
      <c r="O251" s="7562"/>
      <c r="P251" s="7562" t="str">
        <f>IF(VLOOKUP($A251,'8 Oct - LIVE LDS Data'!$A$3:$AAD$1504,54,FALSE)=0/1/1900,"",VLOOKUP($A251,'8 Oct - LIVE LDS Data'!$A$3:$AAD$1504,54,FALSE))</f>
        <v/>
      </c>
      <c r="Q251" s="7562"/>
      <c r="R251" s="7562">
        <f>IF(VLOOKUP($A251,'8 Oct - LIVE LDS Data'!$A$3:$AAD$1504,60,FALSE)=0/1/1900,"",VLOOKUP($A251,'8 Oct - LIVE LDS Data'!$A$3:$AAD$1504,60,FALSE))</f>
        <v>46539</v>
      </c>
      <c r="S251" s="7562"/>
      <c r="T251" s="7562">
        <f>IF(VLOOKUP($A251,'8 Oct - LIVE LDS Data'!$A$3:$AAD$1504,63,FALSE)=0/1/1900,"",VLOOKUP($A251,'8 Oct - LIVE LDS Data'!$A$3:$AAD$1504,63,FALSE))</f>
        <v>46722</v>
      </c>
      <c r="U251" s="7562" t="str">
        <f>IF(VLOOKUP($A251,'8 Oct - LIVE LDS Data'!$A$3:$AAD$1504,64,FALSE)=0/1/1900,"",VLOOKUP($A251,'8 Oct - LIVE LDS Data'!$A$3:$AAD$1504,64,FALSE))</f>
        <v/>
      </c>
      <c r="V251" s="7562" t="s">
        <v>3757</v>
      </c>
      <c r="W251" s="7562" t="s">
        <v>226</v>
      </c>
      <c r="X251" s="7564"/>
      <c r="Y251" s="7562"/>
      <c r="Z251" s="7562"/>
      <c r="AA251" s="7562"/>
      <c r="AB251" s="7562"/>
      <c r="AC251" s="7562"/>
      <c r="AD251" s="7562"/>
      <c r="AE251" s="7562"/>
      <c r="AF251" s="7562"/>
      <c r="AG251" s="7565">
        <f>IF(VLOOKUP($A251,'8 Oct - LIVE LDS Data'!$A$3:$AAD$1504,72,FALSE)=0/1/1900,"",VLOOKUP($A251,'8 Oct - LIVE LDS Data'!$A$3:$AAD$1504,72,FALSE))</f>
        <v>45320</v>
      </c>
      <c r="AH251" s="7565">
        <f>IF(VLOOKUP($A251,'8 Oct - LIVE LDS Data'!$A$3:$AAD$1504,73,FALSE)=0/1/1900,"",VLOOKUP($A251,'8 Oct - LIVE LDS Data'!$A$3:$AAD$1504,73,FALSE))</f>
        <v>45763</v>
      </c>
      <c r="AI251" s="7565">
        <f>IF(VLOOKUP($A251,'8 Oct - LIVE LDS Data'!$A$3:$AAD$1504,75,FALSE)=0/1/1900,"",VLOOKUP($A251,'8 Oct - LIVE LDS Data'!$A$3:$AAD$1504,75,FALSE))</f>
        <v>45149</v>
      </c>
      <c r="AJ251" s="7565">
        <f>IF(VLOOKUP($A251,'8 Oct - LIVE LDS Data'!$A$3:$AAD$1504,76,FALSE)=0/1/1900,"",VLOOKUP($A251,'8 Oct - LIVE LDS Data'!$A$3:$AAD$1504,76,FALSE))</f>
        <v>45763</v>
      </c>
    </row>
    <row r="252" spans="1:36" s="610" customFormat="1" ht="40" customHeight="1" x14ac:dyDescent="0.2">
      <c r="A252" s="2855" t="s">
        <v>3360</v>
      </c>
      <c r="B252" s="2855"/>
      <c r="C252" s="2855" t="s">
        <v>3361</v>
      </c>
      <c r="D252" s="7570" t="str">
        <f>IF(VLOOKUP($A252,'8 Oct - LIVE LDS Data'!$A$3:$AAD$1504,4,FALSE)=0/1/1900,"",VLOOKUP($A252,'8 Oct - LIVE LDS Data'!$A$3:$AAD$1504,4,FALSE))</f>
        <v>Stockport Local Plan</v>
      </c>
      <c r="E252" s="7571" t="str">
        <f>IF(VLOOKUP($A252,'8 Oct - LIVE LDS Data'!$A$3:$AAD$1504,8,FALSE)=0/1/1900,"",VLOOKUP($A252,'8 Oct - LIVE LDS Data'!$A$3:$AAD$1504,8,FALSE))</f>
        <v>N</v>
      </c>
      <c r="F252" s="7571" t="str">
        <f>IF(VLOOKUP($A252,'8 Oct - LIVE LDS Data'!$A$3:$AAD$1504,9,FALSE)=0/1/1900,"",VLOOKUP($A252,'8 Oct - LIVE LDS Data'!$A$3:$AAD$1504,9,FALSE))</f>
        <v>N</v>
      </c>
      <c r="G252" s="7572">
        <f>IF(VLOOKUP($A252,'8 Oct - LIVE LDS Data'!$A$3:$AAD$1504,10,FALSE)=0/1/1900,"",VLOOKUP($A252,'8 Oct - LIVE LDS Data'!$A$3:$AAD$1504,10,FALSE))</f>
        <v>40619</v>
      </c>
      <c r="H252" s="7573" t="str">
        <f>IF(VLOOKUP($A252,'8 Oct - LIVE LDS Data'!$A$3:$AAD$1504,79,FALSE)=0/1/1900,"",VLOOKUP($A252,'8 Oct - LIVE LDS Data'!$A$3:$AAD$1504,79,FALSE))</f>
        <v>Reg 18 ongoing
SUBJECT TO SOS DIRECTION</v>
      </c>
      <c r="I252" s="7562">
        <f>IF(VLOOKUP($A252,'8 Oct - LIVE LDS Data'!$A$3:$AAD$1504,30,FALSE)=0/1/1900,"",VLOOKUP($A252,'8 Oct - LIVE LDS Data'!$A$3:$AAD$1504,30,FALSE))</f>
        <v>45901</v>
      </c>
      <c r="J252" s="7562">
        <f>IF(VLOOKUP($A252,'8 Oct - LIVE LDS Data'!$A$3:$AAD$1504,33,FALSE)=0/1/1900,"",VLOOKUP($A252,'8 Oct - LIVE LDS Data'!$A$3:$AAD$1504,33,FALSE))</f>
        <v>42917</v>
      </c>
      <c r="K252" s="7562">
        <f>IF(VLOOKUP($A252,'8 Oct - LIVE LDS Data'!$A$3:$AAD$1504,34,FALSE)=0/1/1900,"",VLOOKUP($A252,'8 Oct - LIVE LDS Data'!$A$3:$AAD$1504,34,FALSE))</f>
        <v>42917</v>
      </c>
      <c r="L252" s="7562">
        <f>IF(VLOOKUP($A252,'8 Oct - LIVE LDS Data'!$A$3:$AAD$1504,40,FALSE)=0/1/1900,"",VLOOKUP($A252,'8 Oct - LIVE LDS Data'!$A$3:$AAD$1504,40,FALSE))</f>
        <v>45962</v>
      </c>
      <c r="M252" s="7562" t="str">
        <f>IF(VLOOKUP($A252,'8 Oct - LIVE LDS Data'!$A$3:$AAD$1504,41,FALSE)=0/1/1900,"",VLOOKUP($A252,'8 Oct - LIVE LDS Data'!$A$3:$AAD$1504,41,FALSE))</f>
        <v/>
      </c>
      <c r="N252" s="7563" t="str">
        <f>IF(VLOOKUP($A252,'8 Oct - LIVE LDS Data'!$A$3:$AAD$1504,47,FALSE)=0/1/1900,"",VLOOKUP($A252,'8 Oct - LIVE LDS Data'!$A$3:$AAD$1504,47,FALSE))</f>
        <v/>
      </c>
      <c r="O252" s="7563" t="str">
        <f>IF(VLOOKUP($A252,'8 Oct - LIVE LDS Data'!$A$3:$AAD$1504,47,FALSE)=0/1/1900,"",VLOOKUP($A252,'8 Oct - LIVE LDS Data'!$A$3:$AAD$1504,47,FALSE))</f>
        <v/>
      </c>
      <c r="P252" s="7563" t="str">
        <f>IF(VLOOKUP($A252,'8 Oct - LIVE LDS Data'!$A$3:$AAD$1504,47,FALSE)=0/1/1900,"",VLOOKUP($A252,'8 Oct - LIVE LDS Data'!$A$3:$AAD$1504,47,FALSE))</f>
        <v/>
      </c>
      <c r="Q252" s="7563" t="str">
        <f>IF(VLOOKUP($A252,'8 Oct - LIVE LDS Data'!$A$3:$AAD$1504,47,FALSE)=0/1/1900,"",VLOOKUP($A252,'8 Oct - LIVE LDS Data'!$A$3:$AAD$1504,47,FALSE))</f>
        <v/>
      </c>
      <c r="R252" s="7562">
        <f>IF(VLOOKUP($A252,'8 Oct - LIVE LDS Data'!$A$3:$AAD$1504,60,FALSE)=0/1/1900,"",VLOOKUP($A252,'8 Oct - LIVE LDS Data'!$A$3:$AAD$1504,60,FALSE))</f>
        <v>46174</v>
      </c>
      <c r="S252" s="7562" t="str">
        <f>IF(VLOOKUP($A252,'8 Oct - LIVE LDS Data'!$A$3:$AAD$1504,61,FALSE)=0/1/1900,"",VLOOKUP($A252,'8 Oct - LIVE LDS Data'!$A$3:$AAD$1504,61,FALSE))</f>
        <v/>
      </c>
      <c r="T252" s="7562">
        <f>IF(VLOOKUP($A252,'8 Oct - LIVE LDS Data'!$A$3:$AAD$1504,63,FALSE)=0/1/1900,"",VLOOKUP($A252,'8 Oct - LIVE LDS Data'!$A$3:$AAD$1504,63,FALSE))</f>
        <v>46327</v>
      </c>
      <c r="U252" s="7562" t="str">
        <f>IF(VLOOKUP($A252,'8 Oct - LIVE LDS Data'!$A$3:$AAD$1504,64,FALSE)=0/1/1900,"",VLOOKUP($A252,'8 Oct - LIVE LDS Data'!$A$3:$AAD$1504,64,FALSE))</f>
        <v/>
      </c>
      <c r="V252" s="7562" t="s">
        <v>3757</v>
      </c>
      <c r="W252" s="7562" t="s">
        <v>3757</v>
      </c>
      <c r="X252" s="7564">
        <v>45329</v>
      </c>
      <c r="Y252" s="7562"/>
      <c r="Z252" s="7562">
        <v>45474</v>
      </c>
      <c r="AA252" s="7563" t="str">
        <f>IF(VLOOKUP($A252,'8 Oct - LIVE LDS Data'!$A$3:$AAD$1504,47,FALSE)=0/1/1900,"",VLOOKUP($A252,'8 Oct - LIVE LDS Data'!$A$3:$AAD$1504,47,FALSE))</f>
        <v/>
      </c>
      <c r="AB252" s="7563" t="str">
        <f>IF(VLOOKUP($A252,'8 Oct - LIVE LDS Data'!$A$3:$AAD$1504,47,FALSE)=0/1/1900,"",VLOOKUP($A252,'8 Oct - LIVE LDS Data'!$A$3:$AAD$1504,47,FALSE))</f>
        <v/>
      </c>
      <c r="AC252" s="7562">
        <v>45717</v>
      </c>
      <c r="AD252" s="7562">
        <v>45809</v>
      </c>
      <c r="AE252" s="7562" t="s">
        <v>8130</v>
      </c>
      <c r="AF252" s="7562"/>
      <c r="AG252" s="7565">
        <f>IF(VLOOKUP($A252,'8 Oct - LIVE LDS Data'!$A$3:$AAD$1504,72,FALSE)=0/1/1900,"",VLOOKUP($A252,'8 Oct - LIVE LDS Data'!$A$3:$AAD$1504,72,FALSE))</f>
        <v>45763</v>
      </c>
      <c r="AH252" s="7565">
        <f>IF(VLOOKUP($A252,'8 Oct - LIVE LDS Data'!$A$3:$AAD$1504,73,FALSE)=0/1/1900,"",VLOOKUP($A252,'8 Oct - LIVE LDS Data'!$A$3:$AAD$1504,73,FALSE))</f>
        <v>45932</v>
      </c>
      <c r="AI252" s="7565">
        <f>IF(VLOOKUP($A252,'8 Oct - LIVE LDS Data'!$A$3:$AAD$1504,75,FALSE)=0/1/1900,"",VLOOKUP($A252,'8 Oct - LIVE LDS Data'!$A$3:$AAD$1504,75,FALSE))</f>
        <v>45763</v>
      </c>
      <c r="AJ252" s="7565">
        <f>IF(VLOOKUP($A252,'8 Oct - LIVE LDS Data'!$A$3:$AAD$1504,76,FALSE)=0/1/1900,"",VLOOKUP($A252,'8 Oct - LIVE LDS Data'!$A$3:$AAD$1504,76,FALSE))</f>
        <v>45932</v>
      </c>
    </row>
    <row r="253" spans="1:36" s="610" customFormat="1" ht="40" customHeight="1" x14ac:dyDescent="0.2">
      <c r="A253" s="7566" t="s">
        <v>3375</v>
      </c>
      <c r="B253" s="7566"/>
      <c r="C253" s="7566" t="s">
        <v>3376</v>
      </c>
      <c r="D253" s="7570" t="str">
        <f>IF(VLOOKUP($A253,'8 Oct - LIVE LDS Data'!$A$3:$AAD$1504,4,FALSE)=0/1/1900,"",VLOOKUP($A253,'8 Oct - LIVE LDS Data'!$A$3:$AAD$1504,4,FALSE))</f>
        <v>Local Plan Review</v>
      </c>
      <c r="E253" s="7571" t="str">
        <f>IF(VLOOKUP($A253,'8 Oct - LIVE LDS Data'!$A$3:$AAD$1504,8,FALSE)=0/1/1900,"",VLOOKUP($A253,'8 Oct - LIVE LDS Data'!$A$3:$AAD$1504,8,FALSE))</f>
        <v/>
      </c>
      <c r="F253" s="7571" t="str">
        <f>IF(VLOOKUP($A253,'8 Oct - LIVE LDS Data'!$A$3:$AAD$1504,9,FALSE)=0/1/1900,"",VLOOKUP($A253,'8 Oct - LIVE LDS Data'!$A$3:$AAD$1504,9,FALSE))</f>
        <v/>
      </c>
      <c r="G253" s="7572">
        <f>IF(VLOOKUP($A253,'8 Oct - LIVE LDS Data'!$A$3:$AAD$1504,10,FALSE)=0/1/1900,"",VLOOKUP($A253,'8 Oct - LIVE LDS Data'!$A$3:$AAD$1504,10,FALSE))</f>
        <v>43495</v>
      </c>
      <c r="H253" s="7573" t="str">
        <f>IF(VLOOKUP($A253,'8 Oct - LIVE LDS Data'!$A$3:$AAD$1504,79,FALSE)=0/1/1900,"",VLOOKUP($A253,'8 Oct - LIVE LDS Data'!$A$3:$AAD$1504,79,FALSE))</f>
        <v>new plan to be prepared under new system</v>
      </c>
      <c r="I253" s="7562">
        <f>IF(VLOOKUP($A253,'8 Oct - LIVE LDS Data'!$A$3:$AAD$1504,30,FALSE)=0/1/1900,"",VLOOKUP($A253,'8 Oct - LIVE LDS Data'!$A$3:$AAD$1504,30,FALSE))</f>
        <v>42552</v>
      </c>
      <c r="J253" s="7562">
        <f>IF(VLOOKUP($A253,'8 Oct - LIVE LDS Data'!$A$3:$AAD$1504,33,FALSE)=0/1/1900,"",VLOOKUP($A253,'8 Oct - LIVE LDS Data'!$A$3:$AAD$1504,33,FALSE))</f>
        <v>46266</v>
      </c>
      <c r="K253" s="7562"/>
      <c r="L253" s="7562" t="str">
        <f>IF(VLOOKUP($A253,'8 Oct - LIVE LDS Data'!$A$3:$AAD$1504,40,FALSE)=0/1/1900,"",VLOOKUP($A253,'8 Oct - LIVE LDS Data'!$A$3:$AAD$1504,40,FALSE))</f>
        <v/>
      </c>
      <c r="M253" s="7562"/>
      <c r="N253" s="7562" t="str">
        <f>IF(VLOOKUP($A253,'8 Oct - LIVE LDS Data'!$A$3:$AAD$1504,47,FALSE)=0/1/1900,"",VLOOKUP($A253,'8 Oct - LIVE LDS Data'!$A$3:$AAD$1504,47,FALSE))</f>
        <v/>
      </c>
      <c r="O253" s="7562"/>
      <c r="P253" s="7562" t="str">
        <f>IF(VLOOKUP($A253,'8 Oct - LIVE LDS Data'!$A$3:$AAD$1504,54,FALSE)=0/1/1900,"",VLOOKUP($A253,'8 Oct - LIVE LDS Data'!$A$3:$AAD$1504,54,FALSE))</f>
        <v/>
      </c>
      <c r="Q253" s="7562"/>
      <c r="R253" s="7562">
        <f>IF(VLOOKUP($A253,'8 Oct - LIVE LDS Data'!$A$3:$AAD$1504,60,FALSE)=0/1/1900,"",VLOOKUP($A253,'8 Oct - LIVE LDS Data'!$A$3:$AAD$1504,60,FALSE))</f>
        <v>46874</v>
      </c>
      <c r="S253" s="7562"/>
      <c r="T253" s="7562">
        <f>IF(VLOOKUP($A253,'8 Oct - LIVE LDS Data'!$A$3:$AAD$1504,63,FALSE)=0/1/1900,"",VLOOKUP($A253,'8 Oct - LIVE LDS Data'!$A$3:$AAD$1504,63,FALSE))</f>
        <v>46966</v>
      </c>
      <c r="U253" s="7562" t="str">
        <f>IF(VLOOKUP($A253,'8 Oct - LIVE LDS Data'!$A$3:$AAD$1504,64,FALSE)=0/1/1900,"",VLOOKUP($A253,'8 Oct - LIVE LDS Data'!$A$3:$AAD$1504,64,FALSE))</f>
        <v/>
      </c>
      <c r="V253" s="7562" t="s">
        <v>3757</v>
      </c>
      <c r="W253" s="7562" t="s">
        <v>226</v>
      </c>
      <c r="X253" s="7564"/>
      <c r="Y253" s="7562"/>
      <c r="Z253" s="7562"/>
      <c r="AA253" s="7562"/>
      <c r="AB253" s="7562"/>
      <c r="AC253" s="7562"/>
      <c r="AD253" s="7562"/>
      <c r="AE253" s="7562"/>
      <c r="AF253" s="7562"/>
      <c r="AG253" s="7565">
        <f>IF(VLOOKUP($A253,'8 Oct - LIVE LDS Data'!$A$3:$AAD$1504,72,FALSE)=0/1/1900,"",VLOOKUP($A253,'8 Oct - LIVE LDS Data'!$A$3:$AAD$1504,72,FALSE))</f>
        <v>45933</v>
      </c>
      <c r="AH253" s="7565" t="str">
        <f>IF(VLOOKUP($A253,'8 Oct - LIVE LDS Data'!$A$3:$AAD$1504,73,FALSE)=0/1/1900,"",VLOOKUP($A253,'8 Oct - LIVE LDS Data'!$A$3:$AAD$1504,73,FALSE))</f>
        <v/>
      </c>
      <c r="AI253" s="7565">
        <f>IF(VLOOKUP($A253,'8 Oct - LIVE LDS Data'!$A$3:$AAD$1504,75,FALSE)=0/1/1900,"",VLOOKUP($A253,'8 Oct - LIVE LDS Data'!$A$3:$AAD$1504,75,FALSE))</f>
        <v>45933</v>
      </c>
      <c r="AJ253" s="7565">
        <f>IF(VLOOKUP($A253,'8 Oct - LIVE LDS Data'!$A$3:$AAD$1504,76,FALSE)=0/1/1900,"",VLOOKUP($A253,'8 Oct - LIVE LDS Data'!$A$3:$AAD$1504,76,FALSE))</f>
        <v>45763</v>
      </c>
    </row>
    <row r="254" spans="1:36" s="610" customFormat="1" ht="40" customHeight="1" x14ac:dyDescent="0.2">
      <c r="A254" s="2855" t="s">
        <v>3381</v>
      </c>
      <c r="B254" s="2855"/>
      <c r="C254" s="2855" t="s">
        <v>3382</v>
      </c>
      <c r="D254" s="7570" t="str">
        <f>IF(VLOOKUP($A254,'8 Oct - LIVE LDS Data'!$A$3:$AAD$1504,4,FALSE)=0/1/1900,"",VLOOKUP($A254,'8 Oct - LIVE LDS Data'!$A$3:$AAD$1504,4,FALSE))</f>
        <v>Stoke-on-Trent Local Plan 2020-2040</v>
      </c>
      <c r="E254" s="7571" t="str">
        <f>IF(VLOOKUP($A254,'8 Oct - LIVE LDS Data'!$A$3:$AAD$1504,8,FALSE)=0/1/1900,"",VLOOKUP($A254,'8 Oct - LIVE LDS Data'!$A$3:$AAD$1504,8,FALSE))</f>
        <v>N</v>
      </c>
      <c r="F254" s="7571" t="str">
        <f>IF(VLOOKUP($A254,'8 Oct - LIVE LDS Data'!$A$3:$AAD$1504,9,FALSE)=0/1/1900,"",VLOOKUP($A254,'8 Oct - LIVE LDS Data'!$A$3:$AAD$1504,9,FALSE))</f>
        <v>N</v>
      </c>
      <c r="G254" s="7572">
        <f>IF(VLOOKUP($A254,'8 Oct - LIVE LDS Data'!$A$3:$AAD$1504,10,FALSE)=0/1/1900,"",VLOOKUP($A254,'8 Oct - LIVE LDS Data'!$A$3:$AAD$1504,10,FALSE))</f>
        <v>40087</v>
      </c>
      <c r="H254" s="7573" t="str">
        <f>IF(VLOOKUP($A254,'8 Oct - LIVE LDS Data'!$A$3:$AAD$1504,79,FALSE)=0/1/1900,"",VLOOKUP($A254,'8 Oct - LIVE LDS Data'!$A$3:$AAD$1504,79,FALSE))</f>
        <v>Reg 18 ongoing</v>
      </c>
      <c r="I254" s="7562">
        <f>IF(VLOOKUP($A254,'8 Oct - LIVE LDS Data'!$A$3:$AAD$1504,30,FALSE)=0/1/1900,"",VLOOKUP($A254,'8 Oct - LIVE LDS Data'!$A$3:$AAD$1504,30,FALSE))</f>
        <v>45839</v>
      </c>
      <c r="J254" s="7562">
        <f>IF(VLOOKUP($A254,'8 Oct - LIVE LDS Data'!$A$3:$AAD$1504,33,FALSE)=0/1/1900,"",VLOOKUP($A254,'8 Oct - LIVE LDS Data'!$A$3:$AAD$1504,33,FALSE))</f>
        <v>44287</v>
      </c>
      <c r="K254" s="7562"/>
      <c r="L254" s="7562">
        <f>IF(VLOOKUP($A254,'8 Oct - LIVE LDS Data'!$A$3:$AAD$1504,40,FALSE)=0/1/1900,"",VLOOKUP($A254,'8 Oct - LIVE LDS Data'!$A$3:$AAD$1504,40,FALSE))</f>
        <v>45901</v>
      </c>
      <c r="M254" s="7562"/>
      <c r="N254" s="7562" t="str">
        <f>IF(VLOOKUP($A254,'8 Oct - LIVE LDS Data'!$A$3:$AAD$1504,47,FALSE)=0/1/1900,"",VLOOKUP($A254,'8 Oct - LIVE LDS Data'!$A$3:$AAD$1504,47,FALSE))</f>
        <v/>
      </c>
      <c r="O254" s="7562"/>
      <c r="P254" s="7562" t="str">
        <f>IF(VLOOKUP($A254,'8 Oct - LIVE LDS Data'!$A$3:$AAD$1504,54,FALSE)=0/1/1900,"",VLOOKUP($A254,'8 Oct - LIVE LDS Data'!$A$3:$AAD$1504,54,FALSE))</f>
        <v/>
      </c>
      <c r="Q254" s="7562"/>
      <c r="R254" s="7562">
        <f>IF(VLOOKUP($A254,'8 Oct - LIVE LDS Data'!$A$3:$AAD$1504,60,FALSE)=0/1/1900,"",VLOOKUP($A254,'8 Oct - LIVE LDS Data'!$A$3:$AAD$1504,60,FALSE))</f>
        <v>46113</v>
      </c>
      <c r="S254" s="7562"/>
      <c r="T254" s="7562">
        <f>IF(VLOOKUP($A254,'8 Oct - LIVE LDS Data'!$A$3:$AAD$1504,63,FALSE)=0/1/1900,"",VLOOKUP($A254,'8 Oct - LIVE LDS Data'!$A$3:$AAD$1504,63,FALSE))</f>
        <v>46327</v>
      </c>
      <c r="U254" s="7562" t="str">
        <f>IF(VLOOKUP($A254,'8 Oct - LIVE LDS Data'!$A$3:$AAD$1504,64,FALSE)=0/1/1900,"",VLOOKUP($A254,'8 Oct - LIVE LDS Data'!$A$3:$AAD$1504,64,FALSE))</f>
        <v/>
      </c>
      <c r="V254" s="7562" t="s">
        <v>3757</v>
      </c>
      <c r="W254" s="7562" t="s">
        <v>90</v>
      </c>
      <c r="X254" s="7564"/>
      <c r="Y254" s="7562"/>
      <c r="Z254" s="7562"/>
      <c r="AA254" s="7562"/>
      <c r="AB254" s="7562"/>
      <c r="AC254" s="7562"/>
      <c r="AD254" s="7562"/>
      <c r="AE254" s="7562"/>
      <c r="AF254" s="7562"/>
      <c r="AG254" s="7565">
        <f>IF(VLOOKUP($A254,'8 Oct - LIVE LDS Data'!$A$3:$AAD$1504,72,FALSE)=0/1/1900,"",VLOOKUP($A254,'8 Oct - LIVE LDS Data'!$A$3:$AAD$1504,72,FALSE))</f>
        <v>45763</v>
      </c>
      <c r="AH254" s="7565">
        <f>IF(VLOOKUP($A254,'8 Oct - LIVE LDS Data'!$A$3:$AAD$1504,73,FALSE)=0/1/1900,"",VLOOKUP($A254,'8 Oct - LIVE LDS Data'!$A$3:$AAD$1504,73,FALSE))</f>
        <v>45441</v>
      </c>
      <c r="AI254" s="7565">
        <f>IF(VLOOKUP($A254,'8 Oct - LIVE LDS Data'!$A$3:$AAD$1504,75,FALSE)=0/1/1900,"",VLOOKUP($A254,'8 Oct - LIVE LDS Data'!$A$3:$AAD$1504,75,FALSE))</f>
        <v>45932</v>
      </c>
      <c r="AJ254" s="7565">
        <f>IF(VLOOKUP($A254,'8 Oct - LIVE LDS Data'!$A$3:$AAD$1504,76,FALSE)=0/1/1900,"",VLOOKUP($A254,'8 Oct - LIVE LDS Data'!$A$3:$AAD$1504,76,FALSE))</f>
        <v>45912</v>
      </c>
    </row>
    <row r="255" spans="1:36" s="610" customFormat="1" ht="40" customHeight="1" x14ac:dyDescent="0.2">
      <c r="A255" s="2855" t="s">
        <v>3392</v>
      </c>
      <c r="B255" s="2855"/>
      <c r="C255" s="2855" t="s">
        <v>3393</v>
      </c>
      <c r="D255" s="7570" t="str">
        <f>IF(VLOOKUP($A255,'8 Oct - LIVE LDS Data'!$A$3:$AAD$1504,4,FALSE)=0/1/1900,"",VLOOKUP($A255,'8 Oct - LIVE LDS Data'!$A$3:$AAD$1504,4,FALSE))</f>
        <v>South Warwickshire Local Plan</v>
      </c>
      <c r="E255" s="7571" t="str">
        <f>IF(VLOOKUP($A255,'8 Oct - LIVE LDS Data'!$A$3:$AAD$1504,8,FALSE)=0/1/1900,"",VLOOKUP($A255,'8 Oct - LIVE LDS Data'!$A$3:$AAD$1504,8,FALSE))</f>
        <v>N</v>
      </c>
      <c r="F255" s="7571" t="str">
        <f>IF(VLOOKUP($A255,'8 Oct - LIVE LDS Data'!$A$3:$AAD$1504,9,FALSE)=0/1/1900,"",VLOOKUP($A255,'8 Oct - LIVE LDS Data'!$A$3:$AAD$1504,9,FALSE))</f>
        <v>Y</v>
      </c>
      <c r="G255" s="7572">
        <f>IF(VLOOKUP($A255,'8 Oct - LIVE LDS Data'!$A$3:$AAD$1504,10,FALSE)=0/1/1900,"",VLOOKUP($A255,'8 Oct - LIVE LDS Data'!$A$3:$AAD$1504,10,FALSE))</f>
        <v>42562</v>
      </c>
      <c r="H255" s="7573" t="str">
        <f>IF(VLOOKUP($A255,'8 Oct - LIVE LDS Data'!$A$3:$AAD$1504,79,FALSE)=0/1/1900,"",VLOOKUP($A255,'8 Oct - LIVE LDS Data'!$A$3:$AAD$1504,79,FALSE))</f>
        <v>Reg 18 ongoing</v>
      </c>
      <c r="I255" s="7562">
        <f>IF(VLOOKUP($A255,'8 Oct - LIVE LDS Data'!$A$3:$AAD$1504,30,FALSE)=0/1/1900,"",VLOOKUP($A255,'8 Oct - LIVE LDS Data'!$A$3:$AAD$1504,30,FALSE))</f>
        <v>45717</v>
      </c>
      <c r="J255" s="7562">
        <f>IF(VLOOKUP($A255,'8 Oct - LIVE LDS Data'!$A$3:$AAD$1504,33,FALSE)=0/1/1900,"",VLOOKUP($A255,'8 Oct - LIVE LDS Data'!$A$3:$AAD$1504,33,FALSE))</f>
        <v>44317</v>
      </c>
      <c r="K255" s="7562">
        <f>IF(VLOOKUP($A255,'8 Oct - LIVE LDS Data'!$A$3:$AAD$1504,34,FALSE)=0/1/1900,"",VLOOKUP($A255,'8 Oct - LIVE LDS Data'!$A$3:$AAD$1504,34,FALSE))</f>
        <v>44326</v>
      </c>
      <c r="L255" s="7562">
        <f>IF(VLOOKUP($A255,'8 Oct - LIVE LDS Data'!$A$3:$AAD$1504,40,FALSE)=0/1/1900,"",VLOOKUP($A255,'8 Oct - LIVE LDS Data'!$A$3:$AAD$1504,40,FALSE))</f>
        <v>44927</v>
      </c>
      <c r="M255" s="7562">
        <f>IF(VLOOKUP($A255,'8 Oct - LIVE LDS Data'!$A$3:$AAD$1504,41,FALSE)=0/1/1900,"",VLOOKUP($A255,'8 Oct - LIVE LDS Data'!$A$3:$AAD$1504,41,FALSE))</f>
        <v>44927</v>
      </c>
      <c r="N255" s="7562">
        <f>IF(VLOOKUP($A255,'8 Oct - LIVE LDS Data'!$A$3:$AAD$1504,47,FALSE)=0/1/1900,"",VLOOKUP($A255,'8 Oct - LIVE LDS Data'!$A$3:$AAD$1504,47,FALSE))</f>
        <v>45658</v>
      </c>
      <c r="O255" s="7562">
        <f>IF(VLOOKUP($A255,'8 Oct - LIVE LDS Data'!$A$3:$AAD$1504,48,FALSE)=0/1/1900,"",VLOOKUP($A255,'8 Oct - LIVE LDS Data'!$A$3:$AAD$1504,48,FALSE))</f>
        <v>45667</v>
      </c>
      <c r="P255" s="7562">
        <f>IF(VLOOKUP($A255,'8 Oct - LIVE LDS Data'!$A$3:$AAD$1504,54,FALSE)=0/1/1900,"",VLOOKUP($A255,'8 Oct - LIVE LDS Data'!$A$3:$AAD$1504,54,FALSE))</f>
        <v>45962</v>
      </c>
      <c r="Q255" s="7562" t="str">
        <f>IF(VLOOKUP($A255,'8 Oct - LIVE LDS Data'!$A$3:$AAD$1504,55,FALSE)=0/1/1900,"",VLOOKUP($A255,'8 Oct - LIVE LDS Data'!$A$3:$AAD$1504,55,FALSE))</f>
        <v/>
      </c>
      <c r="R255" s="7562">
        <f>IF(VLOOKUP($A255,'8 Oct - LIVE LDS Data'!$A$3:$AAD$1504,60,FALSE)=0/1/1900,"",VLOOKUP($A255,'8 Oct - LIVE LDS Data'!$A$3:$AAD$1504,60,FALSE))</f>
        <v>46054</v>
      </c>
      <c r="S255" s="7562" t="str">
        <f>IF(VLOOKUP($A255,'8 Oct - LIVE LDS Data'!$A$3:$AAD$1504,61,FALSE)=0/1/1900,"",VLOOKUP($A255,'8 Oct - LIVE LDS Data'!$A$3:$AAD$1504,61,FALSE))</f>
        <v/>
      </c>
      <c r="T255" s="7562">
        <f>IF(VLOOKUP($A255,'8 Oct - LIVE LDS Data'!$A$3:$AAD$1504,63,FALSE)=0/1/1900,"",VLOOKUP($A255,'8 Oct - LIVE LDS Data'!$A$3:$AAD$1504,63,FALSE))</f>
        <v>46235</v>
      </c>
      <c r="U255" s="7562" t="str">
        <f>IF(VLOOKUP($A255,'8 Oct - LIVE LDS Data'!$A$3:$AAD$1504,64,FALSE)=0/1/1900,"",VLOOKUP($A255,'8 Oct - LIVE LDS Data'!$A$3:$AAD$1504,64,FALSE))</f>
        <v/>
      </c>
      <c r="V255" s="7562" t="s">
        <v>3757</v>
      </c>
      <c r="W255" s="7562" t="s">
        <v>90</v>
      </c>
      <c r="X255" s="7564"/>
      <c r="Y255" s="7562"/>
      <c r="Z255" s="7562"/>
      <c r="AA255" s="7562"/>
      <c r="AB255" s="7562"/>
      <c r="AC255" s="7562"/>
      <c r="AD255" s="7562"/>
      <c r="AE255" s="7562"/>
      <c r="AF255" s="7562"/>
      <c r="AG255" s="7565">
        <f>IF(VLOOKUP($A255,'8 Oct - LIVE LDS Data'!$A$3:$AAD$1504,72,FALSE)=0/1/1900,"",VLOOKUP($A255,'8 Oct - LIVE LDS Data'!$A$3:$AAD$1504,72,FALSE))</f>
        <v>45338</v>
      </c>
      <c r="AH255" s="7565">
        <f>IF(VLOOKUP($A255,'8 Oct - LIVE LDS Data'!$A$3:$AAD$1504,73,FALSE)=0/1/1900,"",VLOOKUP($A255,'8 Oct - LIVE LDS Data'!$A$3:$AAD$1504,73,FALSE))</f>
        <v>45756</v>
      </c>
      <c r="AI255" s="7565" t="str">
        <f>IF(VLOOKUP($A255,'8 Oct - LIVE LDS Data'!$A$3:$AAD$1504,75,FALSE)=0/1/1900,"",VLOOKUP($A255,'8 Oct - LIVE LDS Data'!$A$3:$AAD$1504,75,FALSE))</f>
        <v/>
      </c>
      <c r="AJ255" s="7565">
        <f>IF(VLOOKUP($A255,'8 Oct - LIVE LDS Data'!$A$3:$AAD$1504,76,FALSE)=0/1/1900,"",VLOOKUP($A255,'8 Oct - LIVE LDS Data'!$A$3:$AAD$1504,76,FALSE))</f>
        <v>45756</v>
      </c>
    </row>
    <row r="256" spans="1:36" s="610" customFormat="1" ht="40" customHeight="1" x14ac:dyDescent="0.2">
      <c r="A256" s="7568" t="s">
        <v>3414</v>
      </c>
      <c r="B256" s="7568" t="s">
        <v>3408</v>
      </c>
      <c r="C256" s="7568" t="s">
        <v>3408</v>
      </c>
      <c r="D256" s="7570" t="str">
        <f>IF(VLOOKUP($A256,'8 Oct - LIVE LDS Data'!$A$3:$AAD$1504,4,FALSE)=0/1/1900,"",VLOOKUP($A256,'8 Oct - LIVE LDS Data'!$A$3:$AAD$1504,4,FALSE))</f>
        <v>District Local Plan</v>
      </c>
      <c r="E256" s="7571" t="str">
        <f>IF(VLOOKUP($A256,'8 Oct - LIVE LDS Data'!$A$3:$AAD$1504,8,FALSE)=0/1/1900,"",VLOOKUP($A256,'8 Oct - LIVE LDS Data'!$A$3:$AAD$1504,8,FALSE))</f>
        <v>N</v>
      </c>
      <c r="F256" s="7571" t="str">
        <f>IF(VLOOKUP($A256,'8 Oct - LIVE LDS Data'!$A$3:$AAD$1504,9,FALSE)=0/1/1900,"",VLOOKUP($A256,'8 Oct - LIVE LDS Data'!$A$3:$AAD$1504,9,FALSE))</f>
        <v>N</v>
      </c>
      <c r="G256" s="7572">
        <f>IF(VLOOKUP($A256,'8 Oct - LIVE LDS Data'!$A$3:$AAD$1504,10,FALSE)=0/1/1900,"",VLOOKUP($A256,'8 Oct - LIVE LDS Data'!$A$3:$AAD$1504,10,FALSE))</f>
        <v>42327</v>
      </c>
      <c r="H256" s="7573" t="str">
        <f>IF(VLOOKUP($A256,'8 Oct - LIVE LDS Data'!$A$3:$AAD$1504,79,FALSE)=0/1/1900,"",VLOOKUP($A256,'8 Oct - LIVE LDS Data'!$A$3:$AAD$1504,79,FALSE))</f>
        <v>Submitted Oct 2021
[recommended to be withdrawn]</v>
      </c>
      <c r="I256" s="7562">
        <f>IF(VLOOKUP($A256,'8 Oct - LIVE LDS Data'!$A$3:$AAD$1504,30,FALSE)=0/1/1900,"",VLOOKUP($A256,'8 Oct - LIVE LDS Data'!$A$3:$AAD$1504,30,FALSE))</f>
        <v>44119</v>
      </c>
      <c r="J256" s="7562">
        <f>IF(VLOOKUP($A256,'8 Oct - LIVE LDS Data'!$A$3:$AAD$1504,33,FALSE)=0/1/1900,"",VLOOKUP($A256,'8 Oct - LIVE LDS Data'!$A$3:$AAD$1504,33,FALSE))</f>
        <v>43009</v>
      </c>
      <c r="K256" s="7562">
        <f>IF(VLOOKUP($A256,'8 Oct - LIVE LDS Data'!$A$3:$AAD$1504,34,FALSE)=0/1/1900,"",VLOOKUP($A256,'8 Oct - LIVE LDS Data'!$A$3:$AAD$1504,34,FALSE))</f>
        <v>43019</v>
      </c>
      <c r="L256" s="7562">
        <f>IF(VLOOKUP($A256,'8 Oct - LIVE LDS Data'!$A$3:$AAD$1504,40,FALSE)=0/1/1900,"",VLOOKUP($A256,'8 Oct - LIVE LDS Data'!$A$3:$AAD$1504,40,FALSE))</f>
        <v>43374</v>
      </c>
      <c r="M256" s="7562">
        <f>IF(VLOOKUP($A256,'8 Oct - LIVE LDS Data'!$A$3:$AAD$1504,41,FALSE)=0/1/1900,"",VLOOKUP($A256,'8 Oct - LIVE LDS Data'!$A$3:$AAD$1504,41,FALSE))</f>
        <v>43420</v>
      </c>
      <c r="N256" s="7562">
        <f>IF(VLOOKUP($A256,'8 Oct - LIVE LDS Data'!$A$3:$AAD$1504,47,FALSE)=0/1/1900,"",VLOOKUP($A256,'8 Oct - LIVE LDS Data'!$A$3:$AAD$1504,47,FALSE))</f>
        <v>43739</v>
      </c>
      <c r="O256" s="7562">
        <f>IF(VLOOKUP($A256,'8 Oct - LIVE LDS Data'!$A$3:$AAD$1504,48,FALSE)=0/1/1900,"",VLOOKUP($A256,'8 Oct - LIVE LDS Data'!$A$3:$AAD$1504,48,FALSE))</f>
        <v>43789</v>
      </c>
      <c r="P256" s="7562">
        <f>IF(VLOOKUP($A256,'8 Oct - LIVE LDS Data'!$A$3:$AAD$1504,54,FALSE)=0/1/1900,"",VLOOKUP($A256,'8 Oct - LIVE LDS Data'!$A$3:$AAD$1504,54,FALSE))</f>
        <v>44105</v>
      </c>
      <c r="Q256" s="7562">
        <f>IF(VLOOKUP($A256,'8 Oct - LIVE LDS Data'!$A$3:$AAD$1504,55,FALSE)=0/1/1900,"",VLOOKUP($A256,'8 Oct - LIVE LDS Data'!$A$3:$AAD$1504,55,FALSE))</f>
        <v>44125</v>
      </c>
      <c r="R256" s="7562">
        <f>IF(VLOOKUP($A256,'8 Oct - LIVE LDS Data'!$A$3:$AAD$1504,60,FALSE)=0/1/1900,"",VLOOKUP($A256,'8 Oct - LIVE LDS Data'!$A$3:$AAD$1504,60,FALSE))</f>
        <v>44287</v>
      </c>
      <c r="S256" s="7562">
        <f>IF(VLOOKUP($A256,'8 Oct - LIVE LDS Data'!$A$3:$AAD$1504,61,FALSE)=0/1/1900,"",VLOOKUP($A256,'8 Oct - LIVE LDS Data'!$A$3:$AAD$1504,61,FALSE))</f>
        <v>44342</v>
      </c>
      <c r="T256" s="7562">
        <f>IF(VLOOKUP($A256,'8 Oct - LIVE LDS Data'!$A$3:$AAD$1504,63,FALSE)=0/1/1900,"",VLOOKUP($A256,'8 Oct - LIVE LDS Data'!$A$3:$AAD$1504,63,FALSE))</f>
        <v>44287</v>
      </c>
      <c r="U256" s="7562">
        <f>IF(VLOOKUP($A256,'8 Oct - LIVE LDS Data'!$A$3:$AAD$1504,64,FALSE)=0/1/1900,"",VLOOKUP($A256,'8 Oct - LIVE LDS Data'!$A$3:$AAD$1504,64,FALSE))</f>
        <v>44494</v>
      </c>
      <c r="V256" s="7562" t="s">
        <v>3757</v>
      </c>
      <c r="W256" s="7562" t="s">
        <v>3757</v>
      </c>
      <c r="X256" s="7564"/>
      <c r="Y256" s="7562"/>
      <c r="Z256" s="7562"/>
      <c r="AA256" s="7562"/>
      <c r="AB256" s="7562"/>
      <c r="AC256" s="7562"/>
      <c r="AD256" s="7562" t="s">
        <v>8102</v>
      </c>
      <c r="AE256" s="7562"/>
      <c r="AF256" s="7562"/>
      <c r="AG256" s="7565">
        <f>IF(VLOOKUP($A256,'8 Oct - LIVE LDS Data'!$A$3:$AAD$1504,72,FALSE)=0/1/1900,"",VLOOKUP($A256,'8 Oct - LIVE LDS Data'!$A$3:$AAD$1504,72,FALSE))</f>
        <v>45170</v>
      </c>
      <c r="AH256" s="7565">
        <f>IF(VLOOKUP($A256,'8 Oct - LIVE LDS Data'!$A$3:$AAD$1504,73,FALSE)=0/1/1900,"",VLOOKUP($A256,'8 Oct - LIVE LDS Data'!$A$3:$AAD$1504,73,FALSE))</f>
        <v>44287</v>
      </c>
      <c r="AI256" s="7565" t="str">
        <f>IF(VLOOKUP($A256,'8 Oct - LIVE LDS Data'!$A$3:$AAD$1504,75,FALSE)=0/1/1900,"",VLOOKUP($A256,'8 Oct - LIVE LDS Data'!$A$3:$AAD$1504,75,FALSE))</f>
        <v/>
      </c>
      <c r="AJ256" s="7565">
        <f>IF(VLOOKUP($A256,'8 Oct - LIVE LDS Data'!$A$3:$AAD$1504,76,FALSE)=0/1/1900,"",VLOOKUP($A256,'8 Oct - LIVE LDS Data'!$A$3:$AAD$1504,76,FALSE))</f>
        <v>45132</v>
      </c>
    </row>
    <row r="257" spans="1:36" s="610" customFormat="1" ht="40" customHeight="1" x14ac:dyDescent="0.2">
      <c r="A257" s="7569" t="s">
        <v>3436</v>
      </c>
      <c r="B257" s="7569"/>
      <c r="C257" s="7569" t="s">
        <v>3437</v>
      </c>
      <c r="D257" s="7570" t="str">
        <f>IF(VLOOKUP($A257,'8 Oct - LIVE LDS Data'!$A$3:$AAD$1504,4,FALSE)=0/1/1900,"",VLOOKUP($A257,'8 Oct - LIVE LDS Data'!$A$3:$AAD$1504,4,FALSE))</f>
        <v>Sunderland Core Strategy and Development Plan 2015-2033 - review</v>
      </c>
      <c r="E257" s="7571" t="str">
        <f>IF(VLOOKUP($A257,'8 Oct - LIVE LDS Data'!$A$3:$AAD$1504,8,FALSE)=0/1/1900,"",VLOOKUP($A257,'8 Oct - LIVE LDS Data'!$A$3:$AAD$1504,8,FALSE))</f>
        <v>N</v>
      </c>
      <c r="F257" s="7571" t="str">
        <f>IF(VLOOKUP($A257,'8 Oct - LIVE LDS Data'!$A$3:$AAD$1504,9,FALSE)=0/1/1900,"",VLOOKUP($A257,'8 Oct - LIVE LDS Data'!$A$3:$AAD$1504,9,FALSE))</f>
        <v>N</v>
      </c>
      <c r="G257" s="7572">
        <f>IF(VLOOKUP($A257,'8 Oct - LIVE LDS Data'!$A$3:$AAD$1504,10,FALSE)=0/1/1900,"",VLOOKUP($A257,'8 Oct - LIVE LDS Data'!$A$3:$AAD$1504,10,FALSE))</f>
        <v>43860</v>
      </c>
      <c r="H257" s="7573" t="str">
        <f>IF(VLOOKUP($A257,'8 Oct - LIVE LDS Data'!$A$3:$AAD$1504,79,FALSE)=0/1/1900,"",VLOOKUP($A257,'8 Oct - LIVE LDS Data'!$A$3:$AAD$1504,79,FALSE))</f>
        <v>new plan to be prepared under new system</v>
      </c>
      <c r="I257" s="7562">
        <f>IF(VLOOKUP($A257,'8 Oct - LIVE LDS Data'!$A$3:$AAD$1504,30,FALSE)=0/1/1900,"",VLOOKUP($A257,'8 Oct - LIVE LDS Data'!$A$3:$AAD$1504,30,FALSE))</f>
        <v>45717</v>
      </c>
      <c r="J257" s="7562">
        <f>IF(VLOOKUP($A257,'8 Oct - LIVE LDS Data'!$A$3:$AAD$1504,33,FALSE)=0/1/1900,"",VLOOKUP($A257,'8 Oct - LIVE LDS Data'!$A$3:$AAD$1504,33,FALSE))</f>
        <v>46204</v>
      </c>
      <c r="K257" s="7562" t="str">
        <f>IF(VLOOKUP($A257,'8 Oct - LIVE LDS Data'!$A$3:$AAD$1504,34,FALSE)=0/1/1900,"",VLOOKUP($A257,'8 Oct - LIVE LDS Data'!$A$3:$AAD$1504,34,FALSE))</f>
        <v/>
      </c>
      <c r="L257" s="7562" t="str">
        <f>IF(VLOOKUP($A257,'8 Oct - LIVE LDS Data'!$A$3:$AAD$1504,40,FALSE)=0/1/1900,"",VLOOKUP($A257,'8 Oct - LIVE LDS Data'!$A$3:$AAD$1504,40,FALSE))</f>
        <v/>
      </c>
      <c r="M257" s="7562" t="str">
        <f>IF(VLOOKUP($A257,'8 Oct - LIVE LDS Data'!$A$3:$AAD$1504,41,FALSE)=0/1/1900,"",VLOOKUP($A257,'8 Oct - LIVE LDS Data'!$A$3:$AAD$1504,41,FALSE))</f>
        <v/>
      </c>
      <c r="N257" s="7562" t="str">
        <f>IF(VLOOKUP($A257,'8 Oct - LIVE LDS Data'!$A$3:$AAD$1504,47,FALSE)=0/1/1900,"",VLOOKUP($A257,'8 Oct - LIVE LDS Data'!$A$3:$AAD$1504,47,FALSE))</f>
        <v/>
      </c>
      <c r="O257" s="7562" t="str">
        <f>IF(VLOOKUP($A257,'8 Oct - LIVE LDS Data'!$A$3:$AAD$1504,48,FALSE)=0/1/1900,"",VLOOKUP($A257,'8 Oct - LIVE LDS Data'!$A$3:$AAD$1504,48,FALSE))</f>
        <v/>
      </c>
      <c r="P257" s="7562" t="str">
        <f>IF(VLOOKUP($A257,'8 Oct - LIVE LDS Data'!$A$3:$AAD$1504,54,FALSE)=0/1/1900,"",VLOOKUP($A257,'8 Oct - LIVE LDS Data'!$A$3:$AAD$1504,54,FALSE))</f>
        <v/>
      </c>
      <c r="Q257" s="7562" t="str">
        <f>IF(VLOOKUP($A257,'8 Oct - LIVE LDS Data'!$A$3:$AAD$1504,55,FALSE)=0/1/1900,"",VLOOKUP($A257,'8 Oct - LIVE LDS Data'!$A$3:$AAD$1504,55,FALSE))</f>
        <v/>
      </c>
      <c r="R257" s="7562">
        <f>IF(VLOOKUP($A257,'8 Oct - LIVE LDS Data'!$A$3:$AAD$1504,60,FALSE)=0/1/1900,"",VLOOKUP($A257,'8 Oct - LIVE LDS Data'!$A$3:$AAD$1504,60,FALSE))</f>
        <v>46478</v>
      </c>
      <c r="S257" s="7562" t="str">
        <f>IF(VLOOKUP($A257,'8 Oct - LIVE LDS Data'!$A$3:$AAD$1504,61,FALSE)=0/1/1900,"",VLOOKUP($A257,'8 Oct - LIVE LDS Data'!$A$3:$AAD$1504,61,FALSE))</f>
        <v/>
      </c>
      <c r="T257" s="7562">
        <f>IF(VLOOKUP($A257,'8 Oct - LIVE LDS Data'!$A$3:$AAD$1504,63,FALSE)=0/1/1900,"",VLOOKUP($A257,'8 Oct - LIVE LDS Data'!$A$3:$AAD$1504,63,FALSE))</f>
        <v>46661</v>
      </c>
      <c r="U257" s="7562" t="str">
        <f>IF(VLOOKUP($A257,'8 Oct - LIVE LDS Data'!$A$3:$AAD$1504,64,FALSE)=0/1/1900,"",VLOOKUP($A257,'8 Oct - LIVE LDS Data'!$A$3:$AAD$1504,64,FALSE))</f>
        <v/>
      </c>
      <c r="V257" s="7562" t="s">
        <v>90</v>
      </c>
      <c r="W257" s="7562" t="s">
        <v>226</v>
      </c>
      <c r="X257" s="7564"/>
      <c r="Y257" s="7562"/>
      <c r="Z257" s="7562"/>
      <c r="AA257" s="7562"/>
      <c r="AB257" s="7562"/>
      <c r="AC257" s="7562"/>
      <c r="AD257" s="7562"/>
      <c r="AE257" s="7562"/>
      <c r="AF257" s="7562"/>
      <c r="AG257" s="7565">
        <f>IF(VLOOKUP($A257,'8 Oct - LIVE LDS Data'!$A$3:$AAD$1504,72,FALSE)=0/1/1900,"",VLOOKUP($A257,'8 Oct - LIVE LDS Data'!$A$3:$AAD$1504,72,FALSE))</f>
        <v>45320</v>
      </c>
      <c r="AH257" s="7565">
        <f>IF(VLOOKUP($A257,'8 Oct - LIVE LDS Data'!$A$3:$AAD$1504,73,FALSE)=0/1/1900,"",VLOOKUP($A257,'8 Oct - LIVE LDS Data'!$A$3:$AAD$1504,73,FALSE))</f>
        <v>45763</v>
      </c>
      <c r="AI257" s="7565">
        <f>IF(VLOOKUP($A257,'8 Oct - LIVE LDS Data'!$A$3:$AAD$1504,75,FALSE)=0/1/1900,"",VLOOKUP($A257,'8 Oct - LIVE LDS Data'!$A$3:$AAD$1504,75,FALSE))</f>
        <v>45685</v>
      </c>
      <c r="AJ257" s="7565">
        <f>IF(VLOOKUP($A257,'8 Oct - LIVE LDS Data'!$A$3:$AAD$1504,76,FALSE)=0/1/1900,"",VLOOKUP($A257,'8 Oct - LIVE LDS Data'!$A$3:$AAD$1504,76,FALSE))</f>
        <v>45763</v>
      </c>
    </row>
    <row r="258" spans="1:36" s="610" customFormat="1" ht="40" customHeight="1" x14ac:dyDescent="0.2">
      <c r="A258" s="2855" t="s">
        <v>3445</v>
      </c>
      <c r="B258" s="2855"/>
      <c r="C258" s="2855" t="s">
        <v>3446</v>
      </c>
      <c r="D258" s="7570" t="str">
        <f>IF(VLOOKUP($A258,'8 Oct - LIVE LDS Data'!$A$3:$AAD$1504,4,FALSE)=0/1/1900,"",VLOOKUP($A258,'8 Oct - LIVE LDS Data'!$A$3:$AAD$1504,4,FALSE))</f>
        <v>Surrey Heath Local Plan</v>
      </c>
      <c r="E258" s="7571" t="str">
        <f>IF(VLOOKUP($A258,'8 Oct - LIVE LDS Data'!$A$3:$AAD$1504,8,FALSE)=0/1/1900,"",VLOOKUP($A258,'8 Oct - LIVE LDS Data'!$A$3:$AAD$1504,8,FALSE))</f>
        <v>N</v>
      </c>
      <c r="F258" s="7571" t="str">
        <f>IF(VLOOKUP($A258,'8 Oct - LIVE LDS Data'!$A$3:$AAD$1504,9,FALSE)=0/1/1900,"",VLOOKUP($A258,'8 Oct - LIVE LDS Data'!$A$3:$AAD$1504,9,FALSE))</f>
        <v>N</v>
      </c>
      <c r="G258" s="7572">
        <f>IF(VLOOKUP($A258,'8 Oct - LIVE LDS Data'!$A$3:$AAD$1504,10,FALSE)=0/1/1900,"",VLOOKUP($A258,'8 Oct - LIVE LDS Data'!$A$3:$AAD$1504,10,FALSE))</f>
        <v>40940</v>
      </c>
      <c r="H258" s="7573" t="str">
        <f>IF(VLOOKUP($A258,'8 Oct - LIVE LDS Data'!$A$3:$AAD$1504,79,FALSE)=0/1/1900,"",VLOOKUP($A258,'8 Oct - LIVE LDS Data'!$A$3:$AAD$1504,79,FALSE))</f>
        <v>Submitted
[plus a new plan to be prepared under new system]</v>
      </c>
      <c r="I258" s="7562">
        <f>IF(VLOOKUP($A258,'8 Oct - LIVE LDS Data'!$A$3:$AAD$1504,30,FALSE)=0/1/1900,"",VLOOKUP($A258,'8 Oct - LIVE LDS Data'!$A$3:$AAD$1504,30,FALSE))</f>
        <v>45689</v>
      </c>
      <c r="J258" s="7562">
        <f>IF(VLOOKUP($A258,'8 Oct - LIVE LDS Data'!$A$3:$AAD$1504,33,FALSE)=0/1/1900,"",VLOOKUP($A258,'8 Oct - LIVE LDS Data'!$A$3:$AAD$1504,33,FALSE))</f>
        <v>43252</v>
      </c>
      <c r="K258" s="7562">
        <f>IF(VLOOKUP($A258,'8 Oct - LIVE LDS Data'!$A$3:$AAD$1504,34,FALSE)=0/1/1900,"",VLOOKUP($A258,'8 Oct - LIVE LDS Data'!$A$3:$AAD$1504,34,FALSE))</f>
        <v>43255</v>
      </c>
      <c r="L258" s="7562">
        <f>IF(VLOOKUP($A258,'8 Oct - LIVE LDS Data'!$A$3:$AAD$1504,40,FALSE)=0/1/1900,"",VLOOKUP($A258,'8 Oct - LIVE LDS Data'!$A$3:$AAD$1504,40,FALSE))</f>
        <v>44470</v>
      </c>
      <c r="M258" s="7562">
        <f>IF(VLOOKUP($A258,'8 Oct - LIVE LDS Data'!$A$3:$AAD$1504,41,FALSE)=0/1/1900,"",VLOOKUP($A258,'8 Oct - LIVE LDS Data'!$A$3:$AAD$1504,41,FALSE))</f>
        <v>44634</v>
      </c>
      <c r="N258" s="7562">
        <f>IF(VLOOKUP($A258,'8 Oct - LIVE LDS Data'!$A$3:$AAD$1504,47,FALSE)=0/1/1900,"",VLOOKUP($A258,'8 Oct - LIVE LDS Data'!$A$3:$AAD$1504,47,FALSE))</f>
        <v>44805</v>
      </c>
      <c r="O258" s="7562">
        <f>IF(VLOOKUP($A258,'8 Oct - LIVE LDS Data'!$A$3:$AAD$1504,48,FALSE)=0/1/1900,"",VLOOKUP($A258,'8 Oct - LIVE LDS Data'!$A$3:$AAD$1504,48,FALSE))</f>
        <v>44774</v>
      </c>
      <c r="P258" s="7562" t="str">
        <f>IF(VLOOKUP($A258,'8 Oct - LIVE LDS Data'!$A$3:$AAD$1504,54,FALSE)=0/1/1900,"",VLOOKUP($A258,'8 Oct - LIVE LDS Data'!$A$3:$AAD$1504,54,FALSE))</f>
        <v/>
      </c>
      <c r="Q258" s="7562" t="str">
        <f>IF(VLOOKUP($A258,'8 Oct - LIVE LDS Data'!$A$3:$AAD$1504,55,FALSE)=0/1/1900,"",VLOOKUP($A258,'8 Oct - LIVE LDS Data'!$A$3:$AAD$1504,55,FALSE))</f>
        <v/>
      </c>
      <c r="R258" s="7562">
        <f>IF(VLOOKUP($A258,'8 Oct - LIVE LDS Data'!$A$3:$AAD$1504,60,FALSE)=0/1/1900,"",VLOOKUP($A258,'8 Oct - LIVE LDS Data'!$A$3:$AAD$1504,60,FALSE))</f>
        <v>45474</v>
      </c>
      <c r="S258" s="7562">
        <f>IF(VLOOKUP($A258,'8 Oct - LIVE LDS Data'!$A$3:$AAD$1504,61,FALSE)=0/1/1900,"",VLOOKUP($A258,'8 Oct - LIVE LDS Data'!$A$3:$AAD$1504,61,FALSE))</f>
        <v>45511</v>
      </c>
      <c r="T258" s="7562">
        <f>IF(VLOOKUP($A258,'8 Oct - LIVE LDS Data'!$A$3:$AAD$1504,63,FALSE)=0/1/1900,"",VLOOKUP($A258,'8 Oct - LIVE LDS Data'!$A$3:$AAD$1504,63,FALSE))</f>
        <v>45658</v>
      </c>
      <c r="U258" s="7562">
        <f>IF(VLOOKUP($A258,'8 Oct - LIVE LDS Data'!$A$3:$AAD$1504,64,FALSE)=0/1/1900,"",VLOOKUP($A258,'8 Oct - LIVE LDS Data'!$A$3:$AAD$1504,64,FALSE))</f>
        <v>45636</v>
      </c>
      <c r="V258" s="7562" t="s">
        <v>3757</v>
      </c>
      <c r="W258" s="7562" t="s">
        <v>90</v>
      </c>
      <c r="X258" s="7564"/>
      <c r="Y258" s="7562"/>
      <c r="Z258" s="7562"/>
      <c r="AA258" s="7562"/>
      <c r="AB258" s="7562"/>
      <c r="AC258" s="7562"/>
      <c r="AD258" s="7562"/>
      <c r="AE258" s="7562"/>
      <c r="AF258" s="7562"/>
      <c r="AG258" s="7565">
        <f>IF(VLOOKUP($A258,'8 Oct - LIVE LDS Data'!$A$3:$AAD$1504,72,FALSE)=0/1/1900,"",VLOOKUP($A258,'8 Oct - LIVE LDS Data'!$A$3:$AAD$1504,72,FALSE))</f>
        <v>45932</v>
      </c>
      <c r="AH258" s="7565">
        <f>IF(VLOOKUP($A258,'8 Oct - LIVE LDS Data'!$A$3:$AAD$1504,73,FALSE)=0/1/1900,"",VLOOKUP($A258,'8 Oct - LIVE LDS Data'!$A$3:$AAD$1504,73,FALSE))</f>
        <v>45762</v>
      </c>
      <c r="AI258" s="7565">
        <f>IF(VLOOKUP($A258,'8 Oct - LIVE LDS Data'!$A$3:$AAD$1504,75,FALSE)=0/1/1900,"",VLOOKUP($A258,'8 Oct - LIVE LDS Data'!$A$3:$AAD$1504,75,FALSE))</f>
        <v>45932</v>
      </c>
      <c r="AJ258" s="7565">
        <f>IF(VLOOKUP($A258,'8 Oct - LIVE LDS Data'!$A$3:$AAD$1504,76,FALSE)=0/1/1900,"",VLOOKUP($A258,'8 Oct - LIVE LDS Data'!$A$3:$AAD$1504,76,FALSE))</f>
        <v>45391</v>
      </c>
    </row>
    <row r="259" spans="1:36" s="1749" customFormat="1" ht="40" customHeight="1" x14ac:dyDescent="0.2">
      <c r="A259" s="2855" t="s">
        <v>3466</v>
      </c>
      <c r="B259" s="2855"/>
      <c r="C259" s="2855" t="s">
        <v>3467</v>
      </c>
      <c r="D259" s="7570" t="str">
        <f>IF(VLOOKUP($A259,'8 Oct - LIVE LDS Data'!$A$3:$AAD$1504,4,FALSE)=0/1/1900,"",VLOOKUP($A259,'8 Oct - LIVE LDS Data'!$A$3:$AAD$1504,4,FALSE))</f>
        <v>Local Plan</v>
      </c>
      <c r="E259" s="7571" t="str">
        <f>IF(VLOOKUP($A259,'8 Oct - LIVE LDS Data'!$A$3:$AAD$1504,8,FALSE)=0/1/1900,"",VLOOKUP($A259,'8 Oct - LIVE LDS Data'!$A$3:$AAD$1504,8,FALSE))</f>
        <v>N</v>
      </c>
      <c r="F259" s="7571" t="str">
        <f>IF(VLOOKUP($A259,'8 Oct - LIVE LDS Data'!$A$3:$AAD$1504,9,FALSE)=0/1/1900,"",VLOOKUP($A259,'8 Oct - LIVE LDS Data'!$A$3:$AAD$1504,9,FALSE))</f>
        <v>N</v>
      </c>
      <c r="G259" s="7572">
        <f>IF(VLOOKUP($A259,'8 Oct - LIVE LDS Data'!$A$3:$AAD$1504,10,FALSE)=0/1/1900,"",VLOOKUP($A259,'8 Oct - LIVE LDS Data'!$A$3:$AAD$1504,10,FALSE))</f>
        <v>43157</v>
      </c>
      <c r="H259" s="7573" t="str">
        <f>IF(VLOOKUP($A259,'8 Oct - LIVE LDS Data'!$A$3:$AAD$1504,79,FALSE)=0/1/1900,"",VLOOKUP($A259,'8 Oct - LIVE LDS Data'!$A$3:$AAD$1504,79,FALSE))</f>
        <v>Reg 18 completed</v>
      </c>
      <c r="I259" s="7562">
        <f>IF(VLOOKUP($A259,'8 Oct - LIVE LDS Data'!$A$3:$AAD$1504,30,FALSE)=0/1/1900,"",VLOOKUP($A259,'8 Oct - LIVE LDS Data'!$A$3:$AAD$1504,30,FALSE))</f>
        <v>45717</v>
      </c>
      <c r="J259" s="7562">
        <f>IF(VLOOKUP($A259,'8 Oct - LIVE LDS Data'!$A$3:$AAD$1504,33,FALSE)=0/1/1900,"",VLOOKUP($A259,'8 Oct - LIVE LDS Data'!$A$3:$AAD$1504,33,FALSE))</f>
        <v>45474</v>
      </c>
      <c r="K259" s="7562">
        <f>IF(VLOOKUP($A259,'8 Oct - LIVE LDS Data'!$A$3:$AAD$1504,34,FALSE)=0/1/1900,"",VLOOKUP($A259,'8 Oct - LIVE LDS Data'!$A$3:$AAD$1504,34,FALSE))</f>
        <v>45498</v>
      </c>
      <c r="L259" s="7562" t="str">
        <f>IF(VLOOKUP($A259,'8 Oct - LIVE LDS Data'!$A$3:$AAD$1504,40,FALSE)=0/1/1900,"",VLOOKUP($A259,'8 Oct - LIVE LDS Data'!$A$3:$AAD$1504,40,FALSE))</f>
        <v/>
      </c>
      <c r="M259" s="7562" t="str">
        <f>IF(VLOOKUP($A259,'8 Oct - LIVE LDS Data'!$A$3:$AAD$1504,41,FALSE)=0/1/1900,"",VLOOKUP($A259,'8 Oct - LIVE LDS Data'!$A$3:$AAD$1504,41,FALSE))</f>
        <v/>
      </c>
      <c r="N259" s="7562" t="str">
        <f>IF(VLOOKUP($A259,'8 Oct - LIVE LDS Data'!$A$3:$AAD$1504,47,FALSE)=0/1/1900,"",VLOOKUP($A259,'8 Oct - LIVE LDS Data'!$A$3:$AAD$1504,47,FALSE))</f>
        <v/>
      </c>
      <c r="O259" s="7562" t="str">
        <f>IF(VLOOKUP($A259,'8 Oct - LIVE LDS Data'!$A$3:$AAD$1504,48,FALSE)=0/1/1900,"",VLOOKUP($A259,'8 Oct - LIVE LDS Data'!$A$3:$AAD$1504,48,FALSE))</f>
        <v/>
      </c>
      <c r="P259" s="7562" t="str">
        <f>IF(VLOOKUP($A259,'8 Oct - LIVE LDS Data'!$A$3:$AAD$1504,54,FALSE)=0/1/1900,"",VLOOKUP($A259,'8 Oct - LIVE LDS Data'!$A$3:$AAD$1504,54,FALSE))</f>
        <v/>
      </c>
      <c r="Q259" s="7562" t="str">
        <f>IF(VLOOKUP($A259,'8 Oct - LIVE LDS Data'!$A$3:$AAD$1504,55,FALSE)=0/1/1900,"",VLOOKUP($A259,'8 Oct - LIVE LDS Data'!$A$3:$AAD$1504,55,FALSE))</f>
        <v/>
      </c>
      <c r="R259" s="7562">
        <f>IF(VLOOKUP($A259,'8 Oct - LIVE LDS Data'!$A$3:$AAD$1504,60,FALSE)=0/1/1900,"",VLOOKUP($A259,'8 Oct - LIVE LDS Data'!$A$3:$AAD$1504,60,FALSE))</f>
        <v>46054</v>
      </c>
      <c r="S259" s="7562" t="str">
        <f>IF(VLOOKUP($A259,'8 Oct - LIVE LDS Data'!$A$3:$AAD$1504,61,FALSE)=0/1/1900,"",VLOOKUP($A259,'8 Oct - LIVE LDS Data'!$A$3:$AAD$1504,61,FALSE))</f>
        <v/>
      </c>
      <c r="T259" s="7562">
        <f>IF(VLOOKUP($A259,'8 Oct - LIVE LDS Data'!$A$3:$AAD$1504,63,FALSE)=0/1/1900,"",VLOOKUP($A259,'8 Oct - LIVE LDS Data'!$A$3:$AAD$1504,63,FALSE))</f>
        <v>46143</v>
      </c>
      <c r="U259" s="7562" t="str">
        <f>IF(VLOOKUP($A259,'8 Oct - LIVE LDS Data'!$A$3:$AAD$1504,64,FALSE)=0/1/1900,"",VLOOKUP($A259,'8 Oct - LIVE LDS Data'!$A$3:$AAD$1504,64,FALSE))</f>
        <v/>
      </c>
      <c r="V259" s="7562" t="s">
        <v>3757</v>
      </c>
      <c r="W259" s="7562" t="s">
        <v>90</v>
      </c>
      <c r="X259" s="7564"/>
      <c r="Y259" s="7562"/>
      <c r="Z259" s="7562"/>
      <c r="AA259" s="7562"/>
      <c r="AB259" s="7562"/>
      <c r="AC259" s="7562"/>
      <c r="AD259" s="7562"/>
      <c r="AE259" s="7562"/>
      <c r="AF259" s="7562"/>
      <c r="AG259" s="7565">
        <f>IF(VLOOKUP($A259,'8 Oct - LIVE LDS Data'!$A$3:$AAD$1504,72,FALSE)=0/1/1900,"",VLOOKUP($A259,'8 Oct - LIVE LDS Data'!$A$3:$AAD$1504,72,FALSE))</f>
        <v>45665</v>
      </c>
      <c r="AH259" s="7565">
        <f>IF(VLOOKUP($A259,'8 Oct - LIVE LDS Data'!$A$3:$AAD$1504,73,FALSE)=0/1/1900,"",VLOOKUP($A259,'8 Oct - LIVE LDS Data'!$A$3:$AAD$1504,73,FALSE))</f>
        <v>45762</v>
      </c>
      <c r="AI259" s="7565">
        <f>IF(VLOOKUP($A259,'8 Oct - LIVE LDS Data'!$A$3:$AAD$1504,75,FALSE)=0/1/1900,"",VLOOKUP($A259,'8 Oct - LIVE LDS Data'!$A$3:$AAD$1504,75,FALSE))</f>
        <v>44271</v>
      </c>
      <c r="AJ259" s="7565">
        <f>IF(VLOOKUP($A259,'8 Oct - LIVE LDS Data'!$A$3:$AAD$1504,76,FALSE)=0/1/1900,"",VLOOKUP($A259,'8 Oct - LIVE LDS Data'!$A$3:$AAD$1504,76,FALSE))</f>
        <v>45936</v>
      </c>
    </row>
    <row r="260" spans="1:36" s="1749" customFormat="1" ht="40" customHeight="1" x14ac:dyDescent="0.2">
      <c r="A260" s="2855" t="s">
        <v>3471</v>
      </c>
      <c r="B260" s="2910" t="s">
        <v>3472</v>
      </c>
      <c r="C260" s="2855" t="s">
        <v>3472</v>
      </c>
      <c r="D260" s="7570" t="str">
        <f>IF(VLOOKUP($A260,'8 Oct - LIVE LDS Data'!$A$3:$AAD$1504,4,FALSE)=0/1/1900,"",VLOOKUP($A260,'8 Oct - LIVE LDS Data'!$A$3:$AAD$1504,4,FALSE))</f>
        <v>Local Plan</v>
      </c>
      <c r="E260" s="7571" t="str">
        <f>IF(VLOOKUP($A260,'8 Oct - LIVE LDS Data'!$A$3:$AAD$1504,8,FALSE)=0/1/1900,"",VLOOKUP($A260,'8 Oct - LIVE LDS Data'!$A$3:$AAD$1504,8,FALSE))</f>
        <v>N</v>
      </c>
      <c r="F260" s="7571" t="str">
        <f>IF(VLOOKUP($A260,'8 Oct - LIVE LDS Data'!$A$3:$AAD$1504,9,FALSE)=0/1/1900,"",VLOOKUP($A260,'8 Oct - LIVE LDS Data'!$A$3:$AAD$1504,9,FALSE))</f>
        <v>N</v>
      </c>
      <c r="G260" s="7572">
        <f>IF(VLOOKUP($A260,'8 Oct - LIVE LDS Data'!$A$3:$AAD$1504,10,FALSE)=0/1/1900,"",VLOOKUP($A260,'8 Oct - LIVE LDS Data'!$A$3:$AAD$1504,10,FALSE))</f>
        <v>42942</v>
      </c>
      <c r="H260" s="7573" t="str">
        <f>IF(VLOOKUP($A260,'8 Oct - LIVE LDS Data'!$A$3:$AAD$1504,79,FALSE)=0/1/1900,"",VLOOKUP($A260,'8 Oct - LIVE LDS Data'!$A$3:$AAD$1504,79,FALSE))</f>
        <v>Reg 18 ongoing</v>
      </c>
      <c r="I260" s="7562">
        <f>IF(VLOOKUP($A260,'8 Oct - LIVE LDS Data'!$A$3:$AAD$1504,30,FALSE)=0/1/1900,"",VLOOKUP($A260,'8 Oct - LIVE LDS Data'!$A$3:$AAD$1504,30,FALSE))</f>
        <v>45627</v>
      </c>
      <c r="J260" s="7562">
        <f>IF(VLOOKUP($A260,'8 Oct - LIVE LDS Data'!$A$3:$AAD$1504,33,FALSE)=0/1/1900,"",VLOOKUP($A260,'8 Oct - LIVE LDS Data'!$A$3:$AAD$1504,33,FALSE))</f>
        <v>43252</v>
      </c>
      <c r="K260" s="7562">
        <f>IF(VLOOKUP($A260,'8 Oct - LIVE LDS Data'!$A$3:$AAD$1504,34,FALSE)=0/1/1900,"",VLOOKUP($A260,'8 Oct - LIVE LDS Data'!$A$3:$AAD$1504,34,FALSE))</f>
        <v>43217</v>
      </c>
      <c r="L260" s="7562">
        <f>IF(VLOOKUP($A260,'8 Oct - LIVE LDS Data'!$A$3:$AAD$1504,40,FALSE)=0/1/1900,"",VLOOKUP($A260,'8 Oct - LIVE LDS Data'!$A$3:$AAD$1504,40,FALSE))</f>
        <v>44498</v>
      </c>
      <c r="M260" s="7562">
        <f>IF(VLOOKUP($A260,'8 Oct - LIVE LDS Data'!$A$3:$AAD$1504,41,FALSE)=0/1/1900,"",VLOOKUP($A260,'8 Oct - LIVE LDS Data'!$A$3:$AAD$1504,41,FALSE))</f>
        <v>44498</v>
      </c>
      <c r="N260" s="7562">
        <f>IF(VLOOKUP($A260,'8 Oct - LIVE LDS Data'!$A$3:$AAD$1504,47,FALSE)=0/1/1900,"",VLOOKUP($A260,'8 Oct - LIVE LDS Data'!$A$3:$AAD$1504,47,FALSE))</f>
        <v>45931</v>
      </c>
      <c r="O260" s="7562" t="str">
        <f>IF(VLOOKUP($A260,'8 Oct - LIVE LDS Data'!$A$3:$AAD$1504,48,FALSE)=0/1/1900,"",VLOOKUP($A260,'8 Oct - LIVE LDS Data'!$A$3:$AAD$1504,48,FALSE))</f>
        <v/>
      </c>
      <c r="P260" s="7562" t="str">
        <f>IF(VLOOKUP($A260,'8 Oct - LIVE LDS Data'!$A$3:$AAD$1504,54,FALSE)=0/1/1900,"",VLOOKUP($A260,'8 Oct - LIVE LDS Data'!$A$3:$AAD$1504,54,FALSE))</f>
        <v/>
      </c>
      <c r="Q260" s="7562" t="str">
        <f>IF(VLOOKUP($A260,'8 Oct - LIVE LDS Data'!$A$3:$AAD$1504,55,FALSE)=0/1/1900,"",VLOOKUP($A260,'8 Oct - LIVE LDS Data'!$A$3:$AAD$1504,55,FALSE))</f>
        <v/>
      </c>
      <c r="R260" s="7562">
        <f>IF(VLOOKUP($A260,'8 Oct - LIVE LDS Data'!$A$3:$AAD$1504,60,FALSE)=0/1/1900,"",VLOOKUP($A260,'8 Oct - LIVE LDS Data'!$A$3:$AAD$1504,60,FALSE))</f>
        <v>46113</v>
      </c>
      <c r="S260" s="7562" t="str">
        <f>IF(VLOOKUP($A260,'8 Oct - LIVE LDS Data'!$A$3:$AAD$1504,61,FALSE)=0/1/1900,"",VLOOKUP($A260,'8 Oct - LIVE LDS Data'!$A$3:$AAD$1504,61,FALSE))</f>
        <v/>
      </c>
      <c r="T260" s="7562">
        <f>IF(VLOOKUP($A260,'8 Oct - LIVE LDS Data'!$A$3:$AAD$1504,63,FALSE)=0/1/1900,"",VLOOKUP($A260,'8 Oct - LIVE LDS Data'!$A$3:$AAD$1504,63,FALSE))</f>
        <v>46235</v>
      </c>
      <c r="U260" s="7562" t="str">
        <f>IF(VLOOKUP($A260,'8 Oct - LIVE LDS Data'!$A$3:$AAD$1504,64,FALSE)=0/1/1900,"",VLOOKUP($A260,'8 Oct - LIVE LDS Data'!$A$3:$AAD$1504,64,FALSE))</f>
        <v/>
      </c>
      <c r="V260" s="7562" t="s">
        <v>3757</v>
      </c>
      <c r="W260" s="7562" t="s">
        <v>3757</v>
      </c>
      <c r="X260" s="7564"/>
      <c r="Y260" s="7562"/>
      <c r="Z260" s="7562"/>
      <c r="AA260" s="7562"/>
      <c r="AB260" s="7562"/>
      <c r="AC260" s="7562"/>
      <c r="AD260" s="7562"/>
      <c r="AE260" s="7562"/>
      <c r="AF260" s="7562"/>
      <c r="AG260" s="7565">
        <f>IF(VLOOKUP($A260,'8 Oct - LIVE LDS Data'!$A$3:$AAD$1504,72,FALSE)=0/1/1900,"",VLOOKUP($A260,'8 Oct - LIVE LDS Data'!$A$3:$AAD$1504,72,FALSE))</f>
        <v>45635</v>
      </c>
      <c r="AH260" s="7565">
        <f>IF(VLOOKUP($A260,'8 Oct - LIVE LDS Data'!$A$3:$AAD$1504,73,FALSE)=0/1/1900,"",VLOOKUP($A260,'8 Oct - LIVE LDS Data'!$A$3:$AAD$1504,73,FALSE))</f>
        <v>45762</v>
      </c>
      <c r="AI260" s="7565">
        <f>IF(VLOOKUP($A260,'8 Oct - LIVE LDS Data'!$A$3:$AAD$1504,75,FALSE)=0/1/1900,"",VLOOKUP($A260,'8 Oct - LIVE LDS Data'!$A$3:$AAD$1504,75,FALSE))</f>
        <v>45635</v>
      </c>
      <c r="AJ260" s="7565">
        <f>IF(VLOOKUP($A260,'8 Oct - LIVE LDS Data'!$A$3:$AAD$1504,76,FALSE)=0/1/1900,"",VLOOKUP($A260,'8 Oct - LIVE LDS Data'!$A$3:$AAD$1504,76,FALSE))</f>
        <v>45762</v>
      </c>
    </row>
    <row r="261" spans="1:36" s="1749" customFormat="1" ht="40" customHeight="1" x14ac:dyDescent="0.2">
      <c r="A261" s="2855" t="s">
        <v>3489</v>
      </c>
      <c r="B261" s="2855"/>
      <c r="C261" s="2856" t="s">
        <v>3490</v>
      </c>
      <c r="D261" s="7570" t="str">
        <f>IF(VLOOKUP($A261,'8 Oct - LIVE LDS Data'!$A$3:$AAD$1504,4,FALSE)=0/1/1900,"",VLOOKUP($A261,'8 Oct - LIVE LDS Data'!$A$3:$AAD$1504,4,FALSE))</f>
        <v>Swindon New Local Plan [reset]</v>
      </c>
      <c r="E261" s="7571" t="str">
        <f>IF(VLOOKUP($A261,'8 Oct - LIVE LDS Data'!$A$3:$AAD$1504,8,FALSE)=0/1/1900,"",VLOOKUP($A261,'8 Oct - LIVE LDS Data'!$A$3:$AAD$1504,8,FALSE))</f>
        <v>N</v>
      </c>
      <c r="F261" s="7571" t="str">
        <f>IF(VLOOKUP($A261,'8 Oct - LIVE LDS Data'!$A$3:$AAD$1504,9,FALSE)=0/1/1900,"",VLOOKUP($A261,'8 Oct - LIVE LDS Data'!$A$3:$AAD$1504,9,FALSE))</f>
        <v>N</v>
      </c>
      <c r="G261" s="7572">
        <f>IF(VLOOKUP($A261,'8 Oct - LIVE LDS Data'!$A$3:$AAD$1504,10,FALSE)=0/1/1900,"",VLOOKUP($A261,'8 Oct - LIVE LDS Data'!$A$3:$AAD$1504,10,FALSE))</f>
        <v>42089</v>
      </c>
      <c r="H261" s="7573" t="str">
        <f>IF(VLOOKUP($A261,'8 Oct - LIVE LDS Data'!$A$3:$AAD$1504,79,FALSE)=0/1/1900,"",VLOOKUP($A261,'8 Oct - LIVE LDS Data'!$A$3:$AAD$1504,79,FALSE))</f>
        <v>Reg 18 yet to start
(Reg 18 exp. Summer 2025]</v>
      </c>
      <c r="I261" s="7562">
        <f>IF(VLOOKUP($A261,'8 Oct - LIVE LDS Data'!$A$3:$AAD$1504,30,FALSE)=0/1/1900,"",VLOOKUP($A261,'8 Oct - LIVE LDS Data'!$A$3:$AAD$1504,30,FALSE))</f>
        <v>45717</v>
      </c>
      <c r="J261" s="7562">
        <f>IF(VLOOKUP($A261,'8 Oct - LIVE LDS Data'!$A$3:$AAD$1504,33,FALSE)=0/1/1900,"",VLOOKUP($A261,'8 Oct - LIVE LDS Data'!$A$3:$AAD$1504,33,FALSE))</f>
        <v>45839</v>
      </c>
      <c r="K261" s="7562" t="str">
        <f>IF(VLOOKUP($A261,'8 Oct - LIVE LDS Data'!$A$3:$AAD$1504,34,FALSE)=0/1/1900,"",VLOOKUP($A261,'8 Oct - LIVE LDS Data'!$A$3:$AAD$1504,34,FALSE))</f>
        <v/>
      </c>
      <c r="L261" s="7562" t="str">
        <f>IF(VLOOKUP($A261,'8 Oct - LIVE LDS Data'!$A$3:$AAD$1504,40,FALSE)=0/1/1900,"",VLOOKUP($A261,'8 Oct - LIVE LDS Data'!$A$3:$AAD$1504,40,FALSE))</f>
        <v/>
      </c>
      <c r="M261" s="7562" t="str">
        <f>IF(VLOOKUP($A261,'8 Oct - LIVE LDS Data'!$A$3:$AAD$1504,41,FALSE)=0/1/1900,"",VLOOKUP($A261,'8 Oct - LIVE LDS Data'!$A$3:$AAD$1504,41,FALSE))</f>
        <v/>
      </c>
      <c r="N261" s="7562" t="str">
        <f>IF(VLOOKUP($A261,'8 Oct - LIVE LDS Data'!$A$3:$AAD$1504,47,FALSE)=0/1/1900,"",VLOOKUP($A261,'8 Oct - LIVE LDS Data'!$A$3:$AAD$1504,47,FALSE))</f>
        <v/>
      </c>
      <c r="O261" s="7562" t="str">
        <f>IF(VLOOKUP($A261,'8 Oct - LIVE LDS Data'!$A$3:$AAD$1504,48,FALSE)=0/1/1900,"",VLOOKUP($A261,'8 Oct - LIVE LDS Data'!$A$3:$AAD$1504,48,FALSE))</f>
        <v/>
      </c>
      <c r="P261" s="7562" t="str">
        <f>IF(VLOOKUP($A261,'8 Oct - LIVE LDS Data'!$A$3:$AAD$1504,54,FALSE)=0/1/1900,"",VLOOKUP($A261,'8 Oct - LIVE LDS Data'!$A$3:$AAD$1504,54,FALSE))</f>
        <v/>
      </c>
      <c r="Q261" s="7562" t="str">
        <f>IF(VLOOKUP($A261,'8 Oct - LIVE LDS Data'!$A$3:$AAD$1504,55,FALSE)=0/1/1900,"",VLOOKUP($A261,'8 Oct - LIVE LDS Data'!$A$3:$AAD$1504,55,FALSE))</f>
        <v/>
      </c>
      <c r="R261" s="7562">
        <f>IF(VLOOKUP($A261,'8 Oct - LIVE LDS Data'!$A$3:$AAD$1504,60,FALSE)=0/1/1900,"",VLOOKUP($A261,'8 Oct - LIVE LDS Data'!$A$3:$AAD$1504,60,FALSE))</f>
        <v>46113</v>
      </c>
      <c r="S261" s="7562" t="str">
        <f>IF(VLOOKUP($A261,'8 Oct - LIVE LDS Data'!$A$3:$AAD$1504,61,FALSE)=0/1/1900,"",VLOOKUP($A261,'8 Oct - LIVE LDS Data'!$A$3:$AAD$1504,61,FALSE))</f>
        <v/>
      </c>
      <c r="T261" s="7562">
        <f>IF(VLOOKUP($A261,'8 Oct - LIVE LDS Data'!$A$3:$AAD$1504,63,FALSE)=0/1/1900,"",VLOOKUP($A261,'8 Oct - LIVE LDS Data'!$A$3:$AAD$1504,63,FALSE))</f>
        <v>46296</v>
      </c>
      <c r="U261" s="7562" t="str">
        <f>IF(VLOOKUP($A261,'8 Oct - LIVE LDS Data'!$A$3:$AAD$1504,64,FALSE)=0/1/1900,"",VLOOKUP($A261,'8 Oct - LIVE LDS Data'!$A$3:$AAD$1504,64,FALSE))</f>
        <v/>
      </c>
      <c r="V261" s="7562" t="s">
        <v>3757</v>
      </c>
      <c r="W261" s="7562" t="s">
        <v>90</v>
      </c>
      <c r="X261" s="7564"/>
      <c r="Y261" s="7562"/>
      <c r="Z261" s="7562"/>
      <c r="AA261" s="7562"/>
      <c r="AB261" s="7562"/>
      <c r="AC261" s="7562"/>
      <c r="AD261" s="7562"/>
      <c r="AE261" s="7562"/>
      <c r="AF261" s="7562"/>
      <c r="AG261" s="7565">
        <f>IF(VLOOKUP($A261,'8 Oct - LIVE LDS Data'!$A$3:$AAD$1504,72,FALSE)=0/1/1900,"",VLOOKUP($A261,'8 Oct - LIVE LDS Data'!$A$3:$AAD$1504,72,FALSE))</f>
        <v>45589</v>
      </c>
      <c r="AH261" s="7565">
        <f>IF(VLOOKUP($A261,'8 Oct - LIVE LDS Data'!$A$3:$AAD$1504,73,FALSE)=0/1/1900,"",VLOOKUP($A261,'8 Oct - LIVE LDS Data'!$A$3:$AAD$1504,73,FALSE))</f>
        <v>45762</v>
      </c>
      <c r="AI261" s="7565" t="str">
        <f>IF(VLOOKUP($A261,'8 Oct - LIVE LDS Data'!$A$3:$AAD$1504,75,FALSE)=0/1/1900,"",VLOOKUP($A261,'8 Oct - LIVE LDS Data'!$A$3:$AAD$1504,75,FALSE))</f>
        <v/>
      </c>
      <c r="AJ261" s="7565">
        <f>IF(VLOOKUP($A261,'8 Oct - LIVE LDS Data'!$A$3:$AAD$1504,76,FALSE)=0/1/1900,"",VLOOKUP($A261,'8 Oct - LIVE LDS Data'!$A$3:$AAD$1504,76,FALSE))</f>
        <v>45762</v>
      </c>
    </row>
    <row r="262" spans="1:36" s="1749" customFormat="1" ht="40" customHeight="1" x14ac:dyDescent="0.2">
      <c r="A262" s="7568" t="s">
        <v>3513</v>
      </c>
      <c r="B262" s="7568" t="s">
        <v>3502</v>
      </c>
      <c r="C262" s="7568" t="s">
        <v>3502</v>
      </c>
      <c r="D262" s="7570" t="str">
        <f>IF(VLOOKUP($A262,'8 Oct - LIVE LDS Data'!$A$3:$AAD$1504,4,FALSE)=0/1/1900,"",VLOOKUP($A262,'8 Oct - LIVE LDS Data'!$A$3:$AAD$1504,4,FALSE))</f>
        <v>Places for Everyone (PFE)</v>
      </c>
      <c r="E262" s="7571" t="str">
        <f>IF(VLOOKUP($A262,'8 Oct - LIVE LDS Data'!$A$3:$AAD$1504,8,FALSE)=0/1/1900,"",VLOOKUP($A262,'8 Oct - LIVE LDS Data'!$A$3:$AAD$1504,8,FALSE))</f>
        <v>N</v>
      </c>
      <c r="F262" s="7571" t="str">
        <f>IF(VLOOKUP($A262,'8 Oct - LIVE LDS Data'!$A$3:$AAD$1504,9,FALSE)=0/1/1900,"",VLOOKUP($A262,'8 Oct - LIVE LDS Data'!$A$3:$AAD$1504,9,FALSE))</f>
        <v>Y</v>
      </c>
      <c r="G262" s="7572">
        <f>IF(VLOOKUP($A262,'8 Oct - LIVE LDS Data'!$A$3:$AAD$1504,10,FALSE)=0/1/1900,"",VLOOKUP($A262,'8 Oct - LIVE LDS Data'!$A$3:$AAD$1504,10,FALSE))</f>
        <v>45372</v>
      </c>
      <c r="H262" s="7573" t="str">
        <f>IF(VLOOKUP($A262,'8 Oct - LIVE LDS Data'!$A$3:$AAD$1504,79,FALSE)=0/1/1900,"",VLOOKUP($A262,'8 Oct - LIVE LDS Data'!$A$3:$AAD$1504,79,FALSE))</f>
        <v>Adopted March 2024</v>
      </c>
      <c r="I262" s="7562">
        <f>IF(VLOOKUP($A262,'8 Oct - LIVE LDS Data'!$A$3:$AAD$1504,30,FALSE)=0/1/1900,"",VLOOKUP($A262,'8 Oct - LIVE LDS Data'!$A$3:$AAD$1504,30,FALSE))</f>
        <v>45108</v>
      </c>
      <c r="J262" s="7562" t="str">
        <f>IF(VLOOKUP($A262,'8 Oct - LIVE LDS Data'!$A$3:$AAD$1504,33,FALSE)=0/1/1900,"",VLOOKUP($A262,'8 Oct - LIVE LDS Data'!$A$3:$AAD$1504,33,FALSE))</f>
        <v/>
      </c>
      <c r="K262" s="7562" t="str">
        <f>IF(VLOOKUP($A262,'8 Oct - LIVE LDS Data'!$A$3:$AAD$1504,34,FALSE)=0/1/1900,"",VLOOKUP($A262,'8 Oct - LIVE LDS Data'!$A$3:$AAD$1504,34,FALSE))</f>
        <v/>
      </c>
      <c r="L262" s="7562" t="str">
        <f>IF(VLOOKUP($A262,'8 Oct - LIVE LDS Data'!$A$3:$AAD$1504,40,FALSE)=0/1/1900,"",VLOOKUP($A262,'8 Oct - LIVE LDS Data'!$A$3:$AAD$1504,40,FALSE))</f>
        <v/>
      </c>
      <c r="M262" s="7562" t="str">
        <f>IF(VLOOKUP($A262,'8 Oct - LIVE LDS Data'!$A$3:$AAD$1504,41,FALSE)=0/1/1900,"",VLOOKUP($A262,'8 Oct - LIVE LDS Data'!$A$3:$AAD$1504,41,FALSE))</f>
        <v/>
      </c>
      <c r="N262" s="7562" t="str">
        <f>IF(VLOOKUP($A262,'8 Oct - LIVE LDS Data'!$A$3:$AAD$1504,47,FALSE)=0/1/1900,"",VLOOKUP($A262,'8 Oct - LIVE LDS Data'!$A$3:$AAD$1504,47,FALSE))</f>
        <v/>
      </c>
      <c r="O262" s="7562" t="str">
        <f>IF(VLOOKUP($A262,'8 Oct - LIVE LDS Data'!$A$3:$AAD$1504,48,FALSE)=0/1/1900,"",VLOOKUP($A262,'8 Oct - LIVE LDS Data'!$A$3:$AAD$1504,48,FALSE))</f>
        <v/>
      </c>
      <c r="P262" s="7562" t="str">
        <f>IF(VLOOKUP($A262,'8 Oct - LIVE LDS Data'!$A$3:$AAD$1504,54,FALSE)=0/1/1900,"",VLOOKUP($A262,'8 Oct - LIVE LDS Data'!$A$3:$AAD$1504,54,FALSE))</f>
        <v/>
      </c>
      <c r="Q262" s="7562" t="str">
        <f>IF(VLOOKUP($A262,'8 Oct - LIVE LDS Data'!$A$3:$AAD$1504,55,FALSE)=0/1/1900,"",VLOOKUP($A262,'8 Oct - LIVE LDS Data'!$A$3:$AAD$1504,55,FALSE))</f>
        <v/>
      </c>
      <c r="R262" s="7562" t="str">
        <f>IF(VLOOKUP($A262,'8 Oct - LIVE LDS Data'!$A$3:$AAD$1504,60,FALSE)=0/1/1900,"",VLOOKUP($A262,'8 Oct - LIVE LDS Data'!$A$3:$AAD$1504,60,FALSE))</f>
        <v/>
      </c>
      <c r="S262" s="7562">
        <f>IF(VLOOKUP($A262,'8 Oct - LIVE LDS Data'!$A$3:$AAD$1504,61,FALSE)=0/1/1900,"",VLOOKUP($A262,'8 Oct - LIVE LDS Data'!$A$3:$AAD$1504,61,FALSE))</f>
        <v>44417</v>
      </c>
      <c r="T262" s="7562">
        <f>IF(VLOOKUP($A262,'8 Oct - LIVE LDS Data'!$A$3:$AAD$1504,63,FALSE)=0/1/1900,"",VLOOKUP($A262,'8 Oct - LIVE LDS Data'!$A$3:$AAD$1504,63,FALSE))</f>
        <v>44562</v>
      </c>
      <c r="U262" s="7562">
        <f>IF(VLOOKUP($A262,'8 Oct - LIVE LDS Data'!$A$3:$AAD$1504,64,FALSE)=0/1/1900,"",VLOOKUP($A262,'8 Oct - LIVE LDS Data'!$A$3:$AAD$1504,64,FALSE))</f>
        <v>44606</v>
      </c>
      <c r="V262" s="7562" t="s">
        <v>3757</v>
      </c>
      <c r="W262" s="7562" t="s">
        <v>3757</v>
      </c>
      <c r="X262" s="7564">
        <v>45320</v>
      </c>
      <c r="Y262" s="7562"/>
      <c r="Z262" s="7562"/>
      <c r="AA262" s="7562"/>
      <c r="AB262" s="7562"/>
      <c r="AC262" s="7562"/>
      <c r="AD262" s="7562" t="s">
        <v>8102</v>
      </c>
      <c r="AE262" s="7562" t="s">
        <v>8131</v>
      </c>
      <c r="AF262" s="7562"/>
      <c r="AG262" s="7565" t="str">
        <f>IF(VLOOKUP($A262,'8 Oct - LIVE LDS Data'!$A$3:$AAD$1504,72,FALSE)=0/1/1900,"",VLOOKUP($A262,'8 Oct - LIVE LDS Data'!$A$3:$AAD$1504,72,FALSE))</f>
        <v/>
      </c>
      <c r="AH262" s="7565" t="str">
        <f>IF(VLOOKUP($A262,'8 Oct - LIVE LDS Data'!$A$3:$AAD$1504,73,FALSE)=0/1/1900,"",VLOOKUP($A262,'8 Oct - LIVE LDS Data'!$A$3:$AAD$1504,73,FALSE))</f>
        <v/>
      </c>
      <c r="AI262" s="7565" t="str">
        <f>IF(VLOOKUP($A262,'8 Oct - LIVE LDS Data'!$A$3:$AAD$1504,75,FALSE)=0/1/1900,"",VLOOKUP($A262,'8 Oct - LIVE LDS Data'!$A$3:$AAD$1504,75,FALSE))</f>
        <v/>
      </c>
      <c r="AJ262" s="7565">
        <f>IF(VLOOKUP($A262,'8 Oct - LIVE LDS Data'!$A$3:$AAD$1504,76,FALSE)=0/1/1900,"",VLOOKUP($A262,'8 Oct - LIVE LDS Data'!$A$3:$AAD$1504,76,FALSE))</f>
        <v>44440</v>
      </c>
    </row>
    <row r="263" spans="1:36" s="1749" customFormat="1" ht="40" customHeight="1" x14ac:dyDescent="0.2">
      <c r="A263" s="2855" t="s">
        <v>3514</v>
      </c>
      <c r="B263" s="2855"/>
      <c r="C263" s="2855" t="s">
        <v>3515</v>
      </c>
      <c r="D263" s="7570" t="str">
        <f>IF(VLOOKUP($A263,'8 Oct - LIVE LDS Data'!$A$3:$AAD$1504,4,FALSE)=0/1/1900,"",VLOOKUP($A263,'8 Oct - LIVE LDS Data'!$A$3:$AAD$1504,4,FALSE))</f>
        <v>Local Plan 2022-2043</v>
      </c>
      <c r="E263" s="7571" t="str">
        <f>IF(VLOOKUP($A263,'8 Oct - LIVE LDS Data'!$A$3:$AAD$1504,8,FALSE)=0/1/1900,"",VLOOKUP($A263,'8 Oct - LIVE LDS Data'!$A$3:$AAD$1504,8,FALSE))</f>
        <v>N</v>
      </c>
      <c r="F263" s="7571" t="str">
        <f>IF(VLOOKUP($A263,'8 Oct - LIVE LDS Data'!$A$3:$AAD$1504,9,FALSE)=0/1/1900,"",VLOOKUP($A263,'8 Oct - LIVE LDS Data'!$A$3:$AAD$1504,9,FALSE))</f>
        <v>N</v>
      </c>
      <c r="G263" s="7572">
        <f>IF(VLOOKUP($A263,'8 Oct - LIVE LDS Data'!$A$3:$AAD$1504,10,FALSE)=0/1/1900,"",VLOOKUP($A263,'8 Oct - LIVE LDS Data'!$A$3:$AAD$1504,10,FALSE))</f>
        <v>42423</v>
      </c>
      <c r="H263" s="7573" t="str">
        <f>IF(VLOOKUP($A263,'8 Oct - LIVE LDS Data'!$A$3:$AAD$1504,79,FALSE)=0/1/1900,"",VLOOKUP($A263,'8 Oct - LIVE LDS Data'!$A$3:$AAD$1504,79,FALSE))</f>
        <v>Reg 18 completed
[Reg 19 exp. Feb-2026]</v>
      </c>
      <c r="I263" s="7562">
        <f>IF(VLOOKUP($A263,'8 Oct - LIVE LDS Data'!$A$3:$AAD$1504,30,FALSE)=0/1/1900,"",VLOOKUP($A263,'8 Oct - LIVE LDS Data'!$A$3:$AAD$1504,30,FALSE))</f>
        <v>45689</v>
      </c>
      <c r="J263" s="7562">
        <f>IF(VLOOKUP($A263,'8 Oct - LIVE LDS Data'!$A$3:$AAD$1504,33,FALSE)=0/1/1900,"",VLOOKUP($A263,'8 Oct - LIVE LDS Data'!$A$3:$AAD$1504,33,FALSE))</f>
        <v>44805</v>
      </c>
      <c r="K263" s="7562">
        <f>IF(VLOOKUP($A263,'8 Oct - LIVE LDS Data'!$A$3:$AAD$1504,34,FALSE)=0/1/1900,"",VLOOKUP($A263,'8 Oct - LIVE LDS Data'!$A$3:$AAD$1504,34,FALSE))</f>
        <v>44805</v>
      </c>
      <c r="L263" s="7562" t="str">
        <f>IF(VLOOKUP($A263,'8 Oct - LIVE LDS Data'!$A$3:$AAD$1504,40,FALSE)=0/1/1900,"",VLOOKUP($A263,'8 Oct - LIVE LDS Data'!$A$3:$AAD$1504,40,FALSE))</f>
        <v/>
      </c>
      <c r="M263" s="7562" t="str">
        <f>IF(VLOOKUP($A263,'8 Oct - LIVE LDS Data'!$A$3:$AAD$1504,41,FALSE)=0/1/1900,"",VLOOKUP($A263,'8 Oct - LIVE LDS Data'!$A$3:$AAD$1504,41,FALSE))</f>
        <v/>
      </c>
      <c r="N263" s="7562" t="str">
        <f>IF(VLOOKUP($A263,'8 Oct - LIVE LDS Data'!$A$3:$AAD$1504,47,FALSE)=0/1/1900,"",VLOOKUP($A263,'8 Oct - LIVE LDS Data'!$A$3:$AAD$1504,47,FALSE))</f>
        <v/>
      </c>
      <c r="O263" s="7562" t="str">
        <f>IF(VLOOKUP($A263,'8 Oct - LIVE LDS Data'!$A$3:$AAD$1504,48,FALSE)=0/1/1900,"",VLOOKUP($A263,'8 Oct - LIVE LDS Data'!$A$3:$AAD$1504,48,FALSE))</f>
        <v/>
      </c>
      <c r="P263" s="7562" t="str">
        <f>IF(VLOOKUP($A263,'8 Oct - LIVE LDS Data'!$A$3:$AAD$1504,54,FALSE)=0/1/1900,"",VLOOKUP($A263,'8 Oct - LIVE LDS Data'!$A$3:$AAD$1504,54,FALSE))</f>
        <v/>
      </c>
      <c r="Q263" s="7562" t="str">
        <f>IF(VLOOKUP($A263,'8 Oct - LIVE LDS Data'!$A$3:$AAD$1504,55,FALSE)=0/1/1900,"",VLOOKUP($A263,'8 Oct - LIVE LDS Data'!$A$3:$AAD$1504,55,FALSE))</f>
        <v/>
      </c>
      <c r="R263" s="7562">
        <f>IF(VLOOKUP($A263,'8 Oct - LIVE LDS Data'!$A$3:$AAD$1504,60,FALSE)=0/1/1900,"",VLOOKUP($A263,'8 Oct - LIVE LDS Data'!$A$3:$AAD$1504,60,FALSE))</f>
        <v>46054</v>
      </c>
      <c r="S263" s="7562" t="str">
        <f>IF(VLOOKUP($A263,'8 Oct - LIVE LDS Data'!$A$3:$AAD$1504,61,FALSE)=0/1/1900,"",VLOOKUP($A263,'8 Oct - LIVE LDS Data'!$A$3:$AAD$1504,61,FALSE))</f>
        <v/>
      </c>
      <c r="T263" s="7562">
        <f>IF(VLOOKUP($A263,'8 Oct - LIVE LDS Data'!$A$3:$AAD$1504,63,FALSE)=0/1/1900,"",VLOOKUP($A263,'8 Oct - LIVE LDS Data'!$A$3:$AAD$1504,63,FALSE))</f>
        <v>46357</v>
      </c>
      <c r="U263" s="7562" t="str">
        <f>IF(VLOOKUP($A263,'8 Oct - LIVE LDS Data'!$A$3:$AAD$1504,64,FALSE)=0/1/1900,"",VLOOKUP($A263,'8 Oct - LIVE LDS Data'!$A$3:$AAD$1504,64,FALSE))</f>
        <v/>
      </c>
      <c r="V263" s="7562" t="s">
        <v>3757</v>
      </c>
      <c r="W263" s="7562" t="s">
        <v>8106</v>
      </c>
      <c r="X263" s="7564"/>
      <c r="Y263" s="7562"/>
      <c r="Z263" s="7562"/>
      <c r="AA263" s="7562"/>
      <c r="AB263" s="7562"/>
      <c r="AC263" s="7562"/>
      <c r="AD263" s="7562"/>
      <c r="AE263" s="7562"/>
      <c r="AF263" s="7562"/>
      <c r="AG263" s="7565">
        <f>IF(VLOOKUP($A263,'8 Oct - LIVE LDS Data'!$A$3:$AAD$1504,72,FALSE)=0/1/1900,"",VLOOKUP($A263,'8 Oct - LIVE LDS Data'!$A$3:$AAD$1504,72,FALSE))</f>
        <v>45320</v>
      </c>
      <c r="AH263" s="7565">
        <f>IF(VLOOKUP($A263,'8 Oct - LIVE LDS Data'!$A$3:$AAD$1504,73,FALSE)=0/1/1900,"",VLOOKUP($A263,'8 Oct - LIVE LDS Data'!$A$3:$AAD$1504,73,FALSE))</f>
        <v>45762</v>
      </c>
      <c r="AI263" s="7565" t="str">
        <f>IF(VLOOKUP($A263,'8 Oct - LIVE LDS Data'!$A$3:$AAD$1504,75,FALSE)=0/1/1900,"",VLOOKUP($A263,'8 Oct - LIVE LDS Data'!$A$3:$AAD$1504,75,FALSE))</f>
        <v/>
      </c>
      <c r="AJ263" s="7565">
        <f>IF(VLOOKUP($A263,'8 Oct - LIVE LDS Data'!$A$3:$AAD$1504,76,FALSE)=0/1/1900,"",VLOOKUP($A263,'8 Oct - LIVE LDS Data'!$A$3:$AAD$1504,76,FALSE))</f>
        <v>45762</v>
      </c>
    </row>
    <row r="264" spans="1:36" s="1749" customFormat="1" ht="40" customHeight="1" x14ac:dyDescent="0.2">
      <c r="A264" s="7568" t="s">
        <v>3525</v>
      </c>
      <c r="B264" s="7568" t="s">
        <v>3526</v>
      </c>
      <c r="C264" s="7568" t="s">
        <v>3526</v>
      </c>
      <c r="D264" s="7570" t="str">
        <f>IF(VLOOKUP($A264,'8 Oct - LIVE LDS Data'!$A$3:$AAD$1504,4,FALSE)=0/1/1900,"",VLOOKUP($A264,'8 Oct - LIVE LDS Data'!$A$3:$AAD$1504,4,FALSE))</f>
        <v>Tandridge Local Plan</v>
      </c>
      <c r="E264" s="7571" t="str">
        <f>IF(VLOOKUP($A264,'8 Oct - LIVE LDS Data'!$A$3:$AAD$1504,8,FALSE)=0/1/1900,"",VLOOKUP($A264,'8 Oct - LIVE LDS Data'!$A$3:$AAD$1504,8,FALSE))</f>
        <v>N</v>
      </c>
      <c r="F264" s="7571" t="str">
        <f>IF(VLOOKUP($A264,'8 Oct - LIVE LDS Data'!$A$3:$AAD$1504,9,FALSE)=0/1/1900,"",VLOOKUP($A264,'8 Oct - LIVE LDS Data'!$A$3:$AAD$1504,9,FALSE))</f>
        <v>N</v>
      </c>
      <c r="G264" s="7572">
        <f>IF(VLOOKUP($A264,'8 Oct - LIVE LDS Data'!$A$3:$AAD$1504,10,FALSE)=0/1/1900,"",VLOOKUP($A264,'8 Oct - LIVE LDS Data'!$A$3:$AAD$1504,10,FALSE))</f>
        <v>39736</v>
      </c>
      <c r="H264" s="7573" t="str">
        <f>IF(VLOOKUP($A264,'8 Oct - LIVE LDS Data'!$A$3:$AAD$1504,79,FALSE)=0/1/1900,"",VLOOKUP($A264,'8 Oct - LIVE LDS Data'!$A$3:$AAD$1504,79,FALSE))</f>
        <v>new plan to be prepared under new system</v>
      </c>
      <c r="I264" s="7562">
        <f>IF(VLOOKUP($A264,'8 Oct - LIVE LDS Data'!$A$3:$AAD$1504,30,FALSE)=0/1/1900,"",VLOOKUP($A264,'8 Oct - LIVE LDS Data'!$A$3:$AAD$1504,30,FALSE))</f>
        <v>45689</v>
      </c>
      <c r="J264" s="7562">
        <f>IF(VLOOKUP($A264,'8 Oct - LIVE LDS Data'!$A$3:$AAD$1504,33,FALSE)=0/1/1900,"",VLOOKUP($A264,'8 Oct - LIVE LDS Data'!$A$3:$AAD$1504,33,FALSE))</f>
        <v>46113</v>
      </c>
      <c r="K264" s="7562" t="str">
        <f>IF(VLOOKUP($A264,'8 Oct - LIVE LDS Data'!$A$3:$AAD$1504,34,FALSE)=0/1/1900,"",VLOOKUP($A264,'8 Oct - LIVE LDS Data'!$A$3:$AAD$1504,34,FALSE))</f>
        <v/>
      </c>
      <c r="L264" s="7562" t="str">
        <f>IF(VLOOKUP($A264,'8 Oct - LIVE LDS Data'!$A$3:$AAD$1504,40,FALSE)=0/1/1900,"",VLOOKUP($A264,'8 Oct - LIVE LDS Data'!$A$3:$AAD$1504,40,FALSE))</f>
        <v/>
      </c>
      <c r="M264" s="7562" t="str">
        <f>IF(VLOOKUP($A264,'8 Oct - LIVE LDS Data'!$A$3:$AAD$1504,41,FALSE)=0/1/1900,"",VLOOKUP($A264,'8 Oct - LIVE LDS Data'!$A$3:$AAD$1504,41,FALSE))</f>
        <v/>
      </c>
      <c r="N264" s="7562" t="str">
        <f>IF(VLOOKUP($A264,'8 Oct - LIVE LDS Data'!$A$3:$AAD$1504,47,FALSE)=0/1/1900,"",VLOOKUP($A264,'8 Oct - LIVE LDS Data'!$A$3:$AAD$1504,47,FALSE))</f>
        <v/>
      </c>
      <c r="O264" s="7562" t="str">
        <f>IF(VLOOKUP($A264,'8 Oct - LIVE LDS Data'!$A$3:$AAD$1504,48,FALSE)=0/1/1900,"",VLOOKUP($A264,'8 Oct - LIVE LDS Data'!$A$3:$AAD$1504,48,FALSE))</f>
        <v/>
      </c>
      <c r="P264" s="7562" t="str">
        <f>IF(VLOOKUP($A264,'8 Oct - LIVE LDS Data'!$A$3:$AAD$1504,54,FALSE)=0/1/1900,"",VLOOKUP($A264,'8 Oct - LIVE LDS Data'!$A$3:$AAD$1504,54,FALSE))</f>
        <v/>
      </c>
      <c r="Q264" s="7562" t="str">
        <f>IF(VLOOKUP($A264,'8 Oct - LIVE LDS Data'!$A$3:$AAD$1504,55,FALSE)=0/1/1900,"",VLOOKUP($A264,'8 Oct - LIVE LDS Data'!$A$3:$AAD$1504,55,FALSE))</f>
        <v/>
      </c>
      <c r="R264" s="7562">
        <f>IF(VLOOKUP($A264,'8 Oct - LIVE LDS Data'!$A$3:$AAD$1504,60,FALSE)=0/1/1900,"",VLOOKUP($A264,'8 Oct - LIVE LDS Data'!$A$3:$AAD$1504,60,FALSE))</f>
        <v>46478</v>
      </c>
      <c r="S264" s="7562" t="str">
        <f>IF(VLOOKUP($A264,'8 Oct - LIVE LDS Data'!$A$3:$AAD$1504,61,FALSE)=0/1/1900,"",VLOOKUP($A264,'8 Oct - LIVE LDS Data'!$A$3:$AAD$1504,61,FALSE))</f>
        <v/>
      </c>
      <c r="T264" s="7562">
        <f>IF(VLOOKUP($A264,'8 Oct - LIVE LDS Data'!$A$3:$AAD$1504,63,FALSE)=0/1/1900,"",VLOOKUP($A264,'8 Oct - LIVE LDS Data'!$A$3:$AAD$1504,63,FALSE))</f>
        <v>46722</v>
      </c>
      <c r="U264" s="7562" t="str">
        <f>IF(VLOOKUP($A264,'8 Oct - LIVE LDS Data'!$A$3:$AAD$1504,64,FALSE)=0/1/1900,"",VLOOKUP($A264,'8 Oct - LIVE LDS Data'!$A$3:$AAD$1504,64,FALSE))</f>
        <v/>
      </c>
      <c r="V264" s="7562" t="s">
        <v>3757</v>
      </c>
      <c r="W264" s="7562" t="s">
        <v>3757</v>
      </c>
      <c r="X264" s="7564"/>
      <c r="Y264" s="7562"/>
      <c r="Z264" s="7562"/>
      <c r="AA264" s="7562"/>
      <c r="AB264" s="7562"/>
      <c r="AC264" s="7562"/>
      <c r="AD264" s="7562" t="s">
        <v>8102</v>
      </c>
      <c r="AE264" s="7562"/>
      <c r="AF264" s="7562"/>
      <c r="AG264" s="7565" t="str">
        <f>IF(VLOOKUP($A264,'8 Oct - LIVE LDS Data'!$A$3:$AAD$1504,72,FALSE)=0/1/1900,"",VLOOKUP($A264,'8 Oct - LIVE LDS Data'!$A$3:$AAD$1504,72,FALSE))</f>
        <v/>
      </c>
      <c r="AH264" s="7565">
        <f>IF(VLOOKUP($A264,'8 Oct - LIVE LDS Data'!$A$3:$AAD$1504,73,FALSE)=0/1/1900,"",VLOOKUP($A264,'8 Oct - LIVE LDS Data'!$A$3:$AAD$1504,73,FALSE))</f>
        <v>45762</v>
      </c>
      <c r="AI264" s="7565">
        <f>IF(VLOOKUP($A264,'8 Oct - LIVE LDS Data'!$A$3:$AAD$1504,75,FALSE)=0/1/1900,"",VLOOKUP($A264,'8 Oct - LIVE LDS Data'!$A$3:$AAD$1504,75,FALSE))</f>
        <v>45687</v>
      </c>
      <c r="AJ264" s="7565">
        <f>IF(VLOOKUP($A264,'8 Oct - LIVE LDS Data'!$A$3:$AAD$1504,76,FALSE)=0/1/1900,"",VLOOKUP($A264,'8 Oct - LIVE LDS Data'!$A$3:$AAD$1504,76,FALSE))</f>
        <v>45762</v>
      </c>
    </row>
    <row r="265" spans="1:36" s="1749" customFormat="1" ht="40" customHeight="1" x14ac:dyDescent="0.2">
      <c r="A265" s="2855" t="s">
        <v>3557</v>
      </c>
      <c r="B265" s="2910" t="s">
        <v>3558</v>
      </c>
      <c r="C265" s="2855" t="s">
        <v>3558</v>
      </c>
      <c r="D265" s="7570" t="str">
        <f>IF(VLOOKUP($A265,'8 Oct - LIVE LDS Data'!$A$3:$AAD$1504,4,FALSE)=0/1/1900,"",VLOOKUP($A265,'8 Oct - LIVE LDS Data'!$A$3:$AAD$1504,4,FALSE))</f>
        <v xml:space="preserve">Teignbridge Local Plan 2020 - 2040 </v>
      </c>
      <c r="E265" s="7571" t="str">
        <f>IF(VLOOKUP($A265,'8 Oct - LIVE LDS Data'!$A$3:$AAD$1504,8,FALSE)=0/1/1900,"",VLOOKUP($A265,'8 Oct - LIVE LDS Data'!$A$3:$AAD$1504,8,FALSE))</f>
        <v>N</v>
      </c>
      <c r="F265" s="7571" t="str">
        <f>IF(VLOOKUP($A265,'8 Oct - LIVE LDS Data'!$A$3:$AAD$1504,9,FALSE)=0/1/1900,"",VLOOKUP($A265,'8 Oct - LIVE LDS Data'!$A$3:$AAD$1504,9,FALSE))</f>
        <v>N</v>
      </c>
      <c r="G265" s="7572">
        <f>IF(VLOOKUP($A265,'8 Oct - LIVE LDS Data'!$A$3:$AAD$1504,10,FALSE)=0/1/1900,"",VLOOKUP($A265,'8 Oct - LIVE LDS Data'!$A$3:$AAD$1504,10,FALSE))</f>
        <v>41765</v>
      </c>
      <c r="H265" s="7573" t="str">
        <f>IF(VLOOKUP($A265,'8 Oct - LIVE LDS Data'!$A$3:$AAD$1504,79,FALSE)=0/1/1900,"",VLOOKUP($A265,'8 Oct - LIVE LDS Data'!$A$3:$AAD$1504,79,FALSE))</f>
        <v>Submitted March 2024</v>
      </c>
      <c r="I265" s="7562">
        <f>IF(VLOOKUP($A265,'8 Oct - LIVE LDS Data'!$A$3:$AAD$1504,30,FALSE)=0/1/1900,"",VLOOKUP($A265,'8 Oct - LIVE LDS Data'!$A$3:$AAD$1504,30,FALSE))</f>
        <v>45689</v>
      </c>
      <c r="J265" s="7562">
        <f>IF(VLOOKUP($A265,'8 Oct - LIVE LDS Data'!$A$3:$AAD$1504,33,FALSE)=0/1/1900,"",VLOOKUP($A265,'8 Oct - LIVE LDS Data'!$A$3:$AAD$1504,33,FALSE))</f>
        <v>43282</v>
      </c>
      <c r="K265" s="7562">
        <f>IF(VLOOKUP($A265,'8 Oct - LIVE LDS Data'!$A$3:$AAD$1504,34,FALSE)=0/1/1900,"",VLOOKUP($A265,'8 Oct - LIVE LDS Data'!$A$3:$AAD$1504,34,FALSE))</f>
        <v>43241</v>
      </c>
      <c r="L265" s="7562">
        <f>IF(VLOOKUP($A265,'8 Oct - LIVE LDS Data'!$A$3:$AAD$1504,40,FALSE)=0/1/1900,"",VLOOKUP($A265,'8 Oct - LIVE LDS Data'!$A$3:$AAD$1504,40,FALSE))</f>
        <v>43891</v>
      </c>
      <c r="M265" s="7562">
        <f>IF(VLOOKUP($A265,'8 Oct - LIVE LDS Data'!$A$3:$AAD$1504,41,FALSE)=0/1/1900,"",VLOOKUP($A265,'8 Oct - LIVE LDS Data'!$A$3:$AAD$1504,41,FALSE))</f>
        <v>43891</v>
      </c>
      <c r="N265" s="7562">
        <f>IF(VLOOKUP($A265,'8 Oct - LIVE LDS Data'!$A$3:$AAD$1504,47,FALSE)=0/1/1900,"",VLOOKUP($A265,'8 Oct - LIVE LDS Data'!$A$3:$AAD$1504,47,FALSE))</f>
        <v>44317</v>
      </c>
      <c r="O265" s="7562">
        <f>IF(VLOOKUP($A265,'8 Oct - LIVE LDS Data'!$A$3:$AAD$1504,48,FALSE)=0/1/1900,"",VLOOKUP($A265,'8 Oct - LIVE LDS Data'!$A$3:$AAD$1504,48,FALSE))</f>
        <v>44317</v>
      </c>
      <c r="P265" s="7562">
        <f>IF(VLOOKUP($A265,'8 Oct - LIVE LDS Data'!$A$3:$AAD$1504,54,FALSE)=0/1/1900,"",VLOOKUP($A265,'8 Oct - LIVE LDS Data'!$A$3:$AAD$1504,54,FALSE))</f>
        <v>44501</v>
      </c>
      <c r="Q265" s="7562">
        <f>IF(VLOOKUP($A265,'8 Oct - LIVE LDS Data'!$A$3:$AAD$1504,55,FALSE)=0/1/1900,"",VLOOKUP($A265,'8 Oct - LIVE LDS Data'!$A$3:$AAD$1504,55,FALSE))</f>
        <v>44501</v>
      </c>
      <c r="R265" s="7562">
        <f>IF(VLOOKUP($A265,'8 Oct - LIVE LDS Data'!$A$3:$AAD$1504,60,FALSE)=0/1/1900,"",VLOOKUP($A265,'8 Oct - LIVE LDS Data'!$A$3:$AAD$1504,60,FALSE))</f>
        <v>44927</v>
      </c>
      <c r="S265" s="7562" t="str">
        <f>IF(VLOOKUP($A265,'8 Oct - LIVE LDS Data'!$A$3:$AAD$1504,61,FALSE)=0/1/1900,"",VLOOKUP($A265,'8 Oct - LIVE LDS Data'!$A$3:$AAD$1504,61,FALSE))</f>
        <v>Jan-2023
Nov-2023 (Addendum)</v>
      </c>
      <c r="T265" s="7562">
        <f>IF(VLOOKUP($A265,'8 Oct - LIVE LDS Data'!$A$3:$AAD$1504,63,FALSE)=0/1/1900,"",VLOOKUP($A265,'8 Oct - LIVE LDS Data'!$A$3:$AAD$1504,63,FALSE))</f>
        <v>45352</v>
      </c>
      <c r="U265" s="7562">
        <f>IF(VLOOKUP($A265,'8 Oct - LIVE LDS Data'!$A$3:$AAD$1504,64,FALSE)=0/1/1900,"",VLOOKUP($A265,'8 Oct - LIVE LDS Data'!$A$3:$AAD$1504,64,FALSE))</f>
        <v>45365</v>
      </c>
      <c r="V265" s="7562" t="s">
        <v>3757</v>
      </c>
      <c r="W265" s="7562" t="s">
        <v>3757</v>
      </c>
      <c r="X265" s="7564"/>
      <c r="Y265" s="7562"/>
      <c r="Z265" s="7562"/>
      <c r="AA265" s="7562"/>
      <c r="AB265" s="7562"/>
      <c r="AC265" s="7562"/>
      <c r="AD265" s="7562"/>
      <c r="AE265" s="7562"/>
      <c r="AF265" s="7562"/>
      <c r="AG265" s="7565">
        <f>IF(VLOOKUP($A265,'8 Oct - LIVE LDS Data'!$A$3:$AAD$1504,72,FALSE)=0/1/1900,"",VLOOKUP($A265,'8 Oct - LIVE LDS Data'!$A$3:$AAD$1504,72,FALSE))</f>
        <v>45454</v>
      </c>
      <c r="AH265" s="7565">
        <f>IF(VLOOKUP($A265,'8 Oct - LIVE LDS Data'!$A$3:$AAD$1504,73,FALSE)=0/1/1900,"",VLOOKUP($A265,'8 Oct - LIVE LDS Data'!$A$3:$AAD$1504,73,FALSE))</f>
        <v>45762</v>
      </c>
      <c r="AI265" s="7565">
        <f>IF(VLOOKUP($A265,'8 Oct - LIVE LDS Data'!$A$3:$AAD$1504,75,FALSE)=0/1/1900,"",VLOOKUP($A265,'8 Oct - LIVE LDS Data'!$A$3:$AAD$1504,75,FALSE))</f>
        <v>45576</v>
      </c>
      <c r="AJ265" s="7565">
        <f>IF(VLOOKUP($A265,'8 Oct - LIVE LDS Data'!$A$3:$AAD$1504,76,FALSE)=0/1/1900,"",VLOOKUP($A265,'8 Oct - LIVE LDS Data'!$A$3:$AAD$1504,76,FALSE))</f>
        <v>45762</v>
      </c>
    </row>
    <row r="266" spans="1:36" s="1749" customFormat="1" ht="40" customHeight="1" x14ac:dyDescent="0.2">
      <c r="A266" s="2855" t="s">
        <v>3574</v>
      </c>
      <c r="B266" s="2855"/>
      <c r="C266" s="2855" t="s">
        <v>3575</v>
      </c>
      <c r="D266" s="7570" t="str">
        <f>IF(VLOOKUP($A266,'8 Oct - LIVE LDS Data'!$A$3:$AAD$1504,4,FALSE)=0/1/1900,"",VLOOKUP($A266,'8 Oct - LIVE LDS Data'!$A$3:$AAD$1504,4,FALSE))</f>
        <v>Telford and Wrekin Local Plan Review</v>
      </c>
      <c r="E266" s="7571" t="str">
        <f>IF(VLOOKUP($A266,'8 Oct - LIVE LDS Data'!$A$3:$AAD$1504,8,FALSE)=0/1/1900,"",VLOOKUP($A266,'8 Oct - LIVE LDS Data'!$A$3:$AAD$1504,8,FALSE))</f>
        <v>N</v>
      </c>
      <c r="F266" s="7571" t="str">
        <f>IF(VLOOKUP($A266,'8 Oct - LIVE LDS Data'!$A$3:$AAD$1504,9,FALSE)=0/1/1900,"",VLOOKUP($A266,'8 Oct - LIVE LDS Data'!$A$3:$AAD$1504,9,FALSE))</f>
        <v>N</v>
      </c>
      <c r="G266" s="7572">
        <f>IF(VLOOKUP($A266,'8 Oct - LIVE LDS Data'!$A$3:$AAD$1504,10,FALSE)=0/1/1900,"",VLOOKUP($A266,'8 Oct - LIVE LDS Data'!$A$3:$AAD$1504,10,FALSE))</f>
        <v>43111</v>
      </c>
      <c r="H266" s="7573" t="str">
        <f>IF(VLOOKUP($A266,'8 Oct - LIVE LDS Data'!$A$3:$AAD$1504,79,FALSE)=0/1/1900,"",VLOOKUP($A266,'8 Oct - LIVE LDS Data'!$A$3:$AAD$1504,79,FALSE))</f>
        <v>Submitted Sep 2025</v>
      </c>
      <c r="I266" s="7562">
        <f>IF(VLOOKUP($A266,'8 Oct - LIVE LDS Data'!$A$3:$AAD$1504,30,FALSE)=0/1/1900,"",VLOOKUP($A266,'8 Oct - LIVE LDS Data'!$A$3:$AAD$1504,30,FALSE))</f>
        <v>45717</v>
      </c>
      <c r="J266" s="7562">
        <f>IF(VLOOKUP($A266,'8 Oct - LIVE LDS Data'!$A$3:$AAD$1504,33,FALSE)=0/1/1900,"",VLOOKUP($A266,'8 Oct - LIVE LDS Data'!$A$3:$AAD$1504,33,FALSE))</f>
        <v>44013</v>
      </c>
      <c r="K266" s="7562">
        <f>IF(VLOOKUP($A266,'8 Oct - LIVE LDS Data'!$A$3:$AAD$1504,34,FALSE)=0/1/1900,"",VLOOKUP($A266,'8 Oct - LIVE LDS Data'!$A$3:$AAD$1504,34,FALSE))</f>
        <v>44116</v>
      </c>
      <c r="L266" s="7562">
        <f>IF(VLOOKUP($A266,'8 Oct - LIVE LDS Data'!$A$3:$AAD$1504,40,FALSE)=0/1/1900,"",VLOOKUP($A266,'8 Oct - LIVE LDS Data'!$A$3:$AAD$1504,40,FALSE))</f>
        <v>44774</v>
      </c>
      <c r="M266" s="7562">
        <f>IF(VLOOKUP($A266,'8 Oct - LIVE LDS Data'!$A$3:$AAD$1504,41,FALSE)=0/1/1900,"",VLOOKUP($A266,'8 Oct - LIVE LDS Data'!$A$3:$AAD$1504,41,FALSE))</f>
        <v>44746</v>
      </c>
      <c r="N266" s="7562">
        <f>IF(VLOOKUP($A266,'8 Oct - LIVE LDS Data'!$A$3:$AAD$1504,47,FALSE)=0/1/1900,"",VLOOKUP($A266,'8 Oct - LIVE LDS Data'!$A$3:$AAD$1504,47,FALSE))</f>
        <v>45200</v>
      </c>
      <c r="O266" s="7562">
        <f>IF(VLOOKUP($A266,'8 Oct - LIVE LDS Data'!$A$3:$AAD$1504,48,FALSE)=0/1/1900,"",VLOOKUP($A266,'8 Oct - LIVE LDS Data'!$A$3:$AAD$1504,48,FALSE))</f>
        <v>45224</v>
      </c>
      <c r="P266" s="7562" t="str">
        <f>IF(VLOOKUP($A266,'8 Oct - LIVE LDS Data'!$A$3:$AAD$1504,54,FALSE)=0/1/1900,"",VLOOKUP($A266,'8 Oct - LIVE LDS Data'!$A$3:$AAD$1504,54,FALSE))</f>
        <v/>
      </c>
      <c r="Q266" s="7562" t="str">
        <f>IF(VLOOKUP($A266,'8 Oct - LIVE LDS Data'!$A$3:$AAD$1504,55,FALSE)=0/1/1900,"",VLOOKUP($A266,'8 Oct - LIVE LDS Data'!$A$3:$AAD$1504,55,FALSE))</f>
        <v/>
      </c>
      <c r="R266" s="7562">
        <f>IF(VLOOKUP($A266,'8 Oct - LIVE LDS Data'!$A$3:$AAD$1504,60,FALSE)=0/1/1900,"",VLOOKUP($A266,'8 Oct - LIVE LDS Data'!$A$3:$AAD$1504,60,FALSE))</f>
        <v>45748</v>
      </c>
      <c r="S266" s="7562">
        <f>IF(VLOOKUP($A266,'8 Oct - LIVE LDS Data'!$A$3:$AAD$1504,61,FALSE)=0/1/1900,"",VLOOKUP($A266,'8 Oct - LIVE LDS Data'!$A$3:$AAD$1504,61,FALSE))</f>
        <v>45717</v>
      </c>
      <c r="T266" s="7562">
        <f>IF(VLOOKUP($A266,'8 Oct - LIVE LDS Data'!$A$3:$AAD$1504,63,FALSE)=0/1/1900,"",VLOOKUP($A266,'8 Oct - LIVE LDS Data'!$A$3:$AAD$1504,63,FALSE))</f>
        <v>45778</v>
      </c>
      <c r="U266" s="7562">
        <f>IF(VLOOKUP($A266,'8 Oct - LIVE LDS Data'!$A$3:$AAD$1504,64,FALSE)=0/1/1900,"",VLOOKUP($A266,'8 Oct - LIVE LDS Data'!$A$3:$AAD$1504,64,FALSE))</f>
        <v>45912</v>
      </c>
      <c r="V266" s="7562" t="s">
        <v>3757</v>
      </c>
      <c r="W266" s="7562" t="s">
        <v>3757</v>
      </c>
      <c r="X266" s="7564"/>
      <c r="Y266" s="7562"/>
      <c r="Z266" s="7562"/>
      <c r="AA266" s="7562"/>
      <c r="AB266" s="7562"/>
      <c r="AC266" s="7562"/>
      <c r="AD266" s="7562"/>
      <c r="AE266" s="7562"/>
      <c r="AF266" s="7562"/>
      <c r="AG266" s="7565">
        <f>IF(VLOOKUP($A266,'8 Oct - LIVE LDS Data'!$A$3:$AAD$1504,72,FALSE)=0/1/1900,"",VLOOKUP($A266,'8 Oct - LIVE LDS Data'!$A$3:$AAD$1504,72,FALSE))</f>
        <v>45932</v>
      </c>
      <c r="AH266" s="7565">
        <f>IF(VLOOKUP($A266,'8 Oct - LIVE LDS Data'!$A$3:$AAD$1504,73,FALSE)=0/1/1900,"",VLOOKUP($A266,'8 Oct - LIVE LDS Data'!$A$3:$AAD$1504,73,FALSE))</f>
        <v>45758</v>
      </c>
      <c r="AI266" s="7565">
        <f>IF(VLOOKUP($A266,'8 Oct - LIVE LDS Data'!$A$3:$AAD$1504,75,FALSE)=0/1/1900,"",VLOOKUP($A266,'8 Oct - LIVE LDS Data'!$A$3:$AAD$1504,75,FALSE))</f>
        <v>44271</v>
      </c>
      <c r="AJ266" s="7565">
        <f>IF(VLOOKUP($A266,'8 Oct - LIVE LDS Data'!$A$3:$AAD$1504,76,FALSE)=0/1/1900,"",VLOOKUP($A266,'8 Oct - LIVE LDS Data'!$A$3:$AAD$1504,76,FALSE))</f>
        <v>45932</v>
      </c>
    </row>
    <row r="267" spans="1:36" s="1749" customFormat="1" ht="40" customHeight="1" x14ac:dyDescent="0.2">
      <c r="A267" s="7566" t="s">
        <v>3588</v>
      </c>
      <c r="B267" s="7566"/>
      <c r="C267" s="7566" t="s">
        <v>3589</v>
      </c>
      <c r="D267" s="7570" t="str">
        <f>IF(VLOOKUP($A267,'8 Oct - LIVE LDS Data'!$A$3:$AAD$1504,4,FALSE)=0/1/1900,"",VLOOKUP($A267,'8 Oct - LIVE LDS Data'!$A$3:$AAD$1504,4,FALSE))</f>
        <v>Tendring District Local Plan (North Essex Garden Communities) Section 1 - Review (to extend period beyond 2033)</v>
      </c>
      <c r="E267" s="7571" t="str">
        <f>IF(VLOOKUP($A267,'8 Oct - LIVE LDS Data'!$A$3:$AAD$1504,8,FALSE)=0/1/1900,"",VLOOKUP($A267,'8 Oct - LIVE LDS Data'!$A$3:$AAD$1504,8,FALSE))</f>
        <v>Y</v>
      </c>
      <c r="F267" s="7571" t="str">
        <f>IF(VLOOKUP($A267,'8 Oct - LIVE LDS Data'!$A$3:$AAD$1504,9,FALSE)=0/1/1900,"",VLOOKUP($A267,'8 Oct - LIVE LDS Data'!$A$3:$AAD$1504,9,FALSE))</f>
        <v>N</v>
      </c>
      <c r="G267" s="7572">
        <f>IF(VLOOKUP($A267,'8 Oct - LIVE LDS Data'!$A$3:$AAD$1504,10,FALSE)=0/1/1900,"",VLOOKUP($A267,'8 Oct - LIVE LDS Data'!$A$3:$AAD$1504,10,FALSE))</f>
        <v>44222</v>
      </c>
      <c r="H267" s="7573" t="str">
        <f>IF(VLOOKUP($A267,'8 Oct - LIVE LDS Data'!$A$3:$AAD$1504,79,FALSE)=0/1/1900,"",VLOOKUP($A267,'8 Oct - LIVE LDS Data'!$A$3:$AAD$1504,79,FALSE))</f>
        <v>Reg 18 ongoing</v>
      </c>
      <c r="I267" s="7562">
        <f>IF(VLOOKUP($A267,'8 Oct - LIVE LDS Data'!$A$3:$AAD$1504,30,FALSE)=0/1/1900,"",VLOOKUP($A267,'8 Oct - LIVE LDS Data'!$A$3:$AAD$1504,30,FALSE))</f>
        <v>45689</v>
      </c>
      <c r="J267" s="7562">
        <f>IF(VLOOKUP($A267,'8 Oct - LIVE LDS Data'!$A$3:$AAD$1504,33,FALSE)=0/1/1900,"",VLOOKUP($A267,'8 Oct - LIVE LDS Data'!$A$3:$AAD$1504,33,FALSE))</f>
        <v>45748</v>
      </c>
      <c r="K267" s="7562">
        <f>IF(VLOOKUP($A267,'8 Oct - LIVE LDS Data'!$A$3:$AAD$1504,34,FALSE)=0/1/1900,"",VLOOKUP($A267,'8 Oct - LIVE LDS Data'!$A$3:$AAD$1504,34,FALSE))</f>
        <v>45719</v>
      </c>
      <c r="L267" s="7562">
        <f>IF(VLOOKUP($A267,'8 Oct - LIVE LDS Data'!$A$3:$AAD$1504,40,FALSE)=0/1/1900,"",VLOOKUP($A267,'8 Oct - LIVE LDS Data'!$A$3:$AAD$1504,40,FALSE))</f>
        <v>45901</v>
      </c>
      <c r="M267" s="7562" t="str">
        <f>IF(VLOOKUP($A267,'8 Oct - LIVE LDS Data'!$A$3:$AAD$1504,41,FALSE)=0/1/1900,"",VLOOKUP($A267,'8 Oct - LIVE LDS Data'!$A$3:$AAD$1504,41,FALSE))</f>
        <v/>
      </c>
      <c r="N267" s="7562" t="str">
        <f>IF(VLOOKUP($A267,'8 Oct - LIVE LDS Data'!$A$3:$AAD$1504,47,FALSE)=0/1/1900,"",VLOOKUP($A267,'8 Oct - LIVE LDS Data'!$A$3:$AAD$1504,47,FALSE))</f>
        <v/>
      </c>
      <c r="O267" s="7562" t="str">
        <f>IF(VLOOKUP($A267,'8 Oct - LIVE LDS Data'!$A$3:$AAD$1504,48,FALSE)=0/1/1900,"",VLOOKUP($A267,'8 Oct - LIVE LDS Data'!$A$3:$AAD$1504,48,FALSE))</f>
        <v/>
      </c>
      <c r="P267" s="7562" t="str">
        <f>IF(VLOOKUP($A267,'8 Oct - LIVE LDS Data'!$A$3:$AAD$1504,54,FALSE)=0/1/1900,"",VLOOKUP($A267,'8 Oct - LIVE LDS Data'!$A$3:$AAD$1504,54,FALSE))</f>
        <v/>
      </c>
      <c r="Q267" s="7562" t="str">
        <f>IF(VLOOKUP($A267,'8 Oct - LIVE LDS Data'!$A$3:$AAD$1504,55,FALSE)=0/1/1900,"",VLOOKUP($A267,'8 Oct - LIVE LDS Data'!$A$3:$AAD$1504,55,FALSE))</f>
        <v/>
      </c>
      <c r="R267" s="7562">
        <f>IF(VLOOKUP($A267,'8 Oct - LIVE LDS Data'!$A$3:$AAD$1504,60,FALSE)=0/1/1900,"",VLOOKUP($A267,'8 Oct - LIVE LDS Data'!$A$3:$AAD$1504,60,FALSE))</f>
        <v>46023</v>
      </c>
      <c r="S267" s="7562" t="str">
        <f>IF(VLOOKUP($A267,'8 Oct - LIVE LDS Data'!$A$3:$AAD$1504,61,FALSE)=0/1/1900,"",VLOOKUP($A267,'8 Oct - LIVE LDS Data'!$A$3:$AAD$1504,61,FALSE))</f>
        <v/>
      </c>
      <c r="T267" s="7562">
        <f>IF(VLOOKUP($A267,'8 Oct - LIVE LDS Data'!$A$3:$AAD$1504,63,FALSE)=0/1/1900,"",VLOOKUP($A267,'8 Oct - LIVE LDS Data'!$A$3:$AAD$1504,63,FALSE))</f>
        <v>46054</v>
      </c>
      <c r="U267" s="7562" t="str">
        <f>IF(VLOOKUP($A267,'8 Oct - LIVE LDS Data'!$A$3:$AAD$1504,64,FALSE)=0/1/1900,"",VLOOKUP($A267,'8 Oct - LIVE LDS Data'!$A$3:$AAD$1504,64,FALSE))</f>
        <v/>
      </c>
      <c r="V267" s="7562" t="s">
        <v>90</v>
      </c>
      <c r="W267" s="7562" t="s">
        <v>90</v>
      </c>
      <c r="X267" s="7564"/>
      <c r="Y267" s="7562"/>
      <c r="Z267" s="7562"/>
      <c r="AA267" s="7562"/>
      <c r="AB267" s="7562"/>
      <c r="AC267" s="7562"/>
      <c r="AD267" s="7562"/>
      <c r="AE267" s="7562"/>
      <c r="AF267" s="7562"/>
      <c r="AG267" s="7565">
        <f>IF(VLOOKUP($A267,'8 Oct - LIVE LDS Data'!$A$3:$AAD$1504,72,FALSE)=0/1/1900,"",VLOOKUP($A267,'8 Oct - LIVE LDS Data'!$A$3:$AAD$1504,72,FALSE))</f>
        <v>45455</v>
      </c>
      <c r="AH267" s="7565">
        <f>IF(VLOOKUP($A267,'8 Oct - LIVE LDS Data'!$A$3:$AAD$1504,73,FALSE)=0/1/1900,"",VLOOKUP($A267,'8 Oct - LIVE LDS Data'!$A$3:$AAD$1504,73,FALSE))</f>
        <v>45758</v>
      </c>
      <c r="AI267" s="7565" t="str">
        <f>IF(VLOOKUP($A267,'8 Oct - LIVE LDS Data'!$A$3:$AAD$1504,75,FALSE)=0/1/1900,"",VLOOKUP($A267,'8 Oct - LIVE LDS Data'!$A$3:$AAD$1504,75,FALSE))</f>
        <v/>
      </c>
      <c r="AJ267" s="7565">
        <f>IF(VLOOKUP($A267,'8 Oct - LIVE LDS Data'!$A$3:$AAD$1504,76,FALSE)=0/1/1900,"",VLOOKUP($A267,'8 Oct - LIVE LDS Data'!$A$3:$AAD$1504,76,FALSE))</f>
        <v>45758</v>
      </c>
    </row>
    <row r="268" spans="1:36" s="1749" customFormat="1" ht="40" customHeight="1" x14ac:dyDescent="0.2">
      <c r="A268" s="2855" t="s">
        <v>3598</v>
      </c>
      <c r="B268" s="2855"/>
      <c r="C268" s="2855" t="s">
        <v>3599</v>
      </c>
      <c r="D268" s="7570" t="str">
        <f>IF(VLOOKUP($A268,'8 Oct - LIVE LDS Data'!$A$3:$AAD$1504,4,FALSE)=0/1/1900,"",VLOOKUP($A268,'8 Oct - LIVE LDS Data'!$A$3:$AAD$1504,4,FALSE))</f>
        <v>Local Plan 2040</v>
      </c>
      <c r="E268" s="7571" t="str">
        <f>IF(VLOOKUP($A268,'8 Oct - LIVE LDS Data'!$A$3:$AAD$1504,8,FALSE)=0/1/1900,"",VLOOKUP($A268,'8 Oct - LIVE LDS Data'!$A$3:$AAD$1504,8,FALSE))</f>
        <v>N</v>
      </c>
      <c r="F268" s="7571" t="str">
        <f>IF(VLOOKUP($A268,'8 Oct - LIVE LDS Data'!$A$3:$AAD$1504,9,FALSE)=0/1/1900,"",VLOOKUP($A268,'8 Oct - LIVE LDS Data'!$A$3:$AAD$1504,9,FALSE))</f>
        <v>N</v>
      </c>
      <c r="G268" s="7572">
        <f>IF(VLOOKUP($A268,'8 Oct - LIVE LDS Data'!$A$3:$AAD$1504,10,FALSE)=0/1/1900,"",VLOOKUP($A268,'8 Oct - LIVE LDS Data'!$A$3:$AAD$1504,10,FALSE))</f>
        <v>42396</v>
      </c>
      <c r="H268" s="7573" t="str">
        <f>IF(VLOOKUP($A268,'8 Oct - LIVE LDS Data'!$A$3:$AAD$1504,79,FALSE)=0/1/1900,"",VLOOKUP($A268,'8 Oct - LIVE LDS Data'!$A$3:$AAD$1504,79,FALSE))</f>
        <v>Reg 18 ongoing
[see notes]</v>
      </c>
      <c r="I268" s="7562">
        <f>IF(VLOOKUP($A268,'8 Oct - LIVE LDS Data'!$A$3:$AAD$1504,30,FALSE)=0/1/1900,"",VLOOKUP($A268,'8 Oct - LIVE LDS Data'!$A$3:$AAD$1504,30,FALSE))</f>
        <v>45689</v>
      </c>
      <c r="J268" s="7562">
        <f>IF(VLOOKUP($A268,'8 Oct - LIVE LDS Data'!$A$3:$AAD$1504,33,FALSE)=0/1/1900,"",VLOOKUP($A268,'8 Oct - LIVE LDS Data'!$A$3:$AAD$1504,33,FALSE))</f>
        <v>43405</v>
      </c>
      <c r="K268" s="7562">
        <f>IF(VLOOKUP($A268,'8 Oct - LIVE LDS Data'!$A$3:$AAD$1504,34,FALSE)=0/1/1900,"",VLOOKUP($A268,'8 Oct - LIVE LDS Data'!$A$3:$AAD$1504,34,FALSE))</f>
        <v>43287</v>
      </c>
      <c r="L268" s="7562">
        <f>IF(VLOOKUP($A268,'8 Oct - LIVE LDS Data'!$A$3:$AAD$1504,40,FALSE)=0/1/1900,"",VLOOKUP($A268,'8 Oct - LIVE LDS Data'!$A$3:$AAD$1504,40,FALSE))</f>
        <v>43862</v>
      </c>
      <c r="M268" s="7562">
        <f>IF(VLOOKUP($A268,'8 Oct - LIVE LDS Data'!$A$3:$AAD$1504,41,FALSE)=0/1/1900,"",VLOOKUP($A268,'8 Oct - LIVE LDS Data'!$A$3:$AAD$1504,41,FALSE))</f>
        <v>44020</v>
      </c>
      <c r="N268" s="7562">
        <f>IF(VLOOKUP($A268,'8 Oct - LIVE LDS Data'!$A$3:$AAD$1504,47,FALSE)=0/1/1900,"",VLOOKUP($A268,'8 Oct - LIVE LDS Data'!$A$3:$AAD$1504,47,FALSE))</f>
        <v>44593</v>
      </c>
      <c r="O268" s="7562">
        <f>IF(VLOOKUP($A268,'8 Oct - LIVE LDS Data'!$A$3:$AAD$1504,48,FALSE)=0/1/1900,"",VLOOKUP($A268,'8 Oct - LIVE LDS Data'!$A$3:$AAD$1504,48,FALSE))</f>
        <v>44603</v>
      </c>
      <c r="P268" s="7562">
        <f>IF(VLOOKUP($A268,'8 Oct - LIVE LDS Data'!$A$3:$AAD$1504,54,FALSE)=0/1/1900,"",VLOOKUP($A268,'8 Oct - LIVE LDS Data'!$A$3:$AAD$1504,54,FALSE))</f>
        <v>45323</v>
      </c>
      <c r="Q268" s="7562">
        <f>IF(VLOOKUP($A268,'8 Oct - LIVE LDS Data'!$A$3:$AAD$1504,55,FALSE)=0/1/1900,"",VLOOKUP($A268,'8 Oct - LIVE LDS Data'!$A$3:$AAD$1504,55,FALSE))</f>
        <v>45328</v>
      </c>
      <c r="R268" s="7562">
        <f>IF(VLOOKUP($A268,'8 Oct - LIVE LDS Data'!$A$3:$AAD$1504,60,FALSE)=0/1/1900,"",VLOOKUP($A268,'8 Oct - LIVE LDS Data'!$A$3:$AAD$1504,60,FALSE))</f>
        <v>46174</v>
      </c>
      <c r="S268" s="7562" t="str">
        <f>IF(VLOOKUP($A268,'8 Oct - LIVE LDS Data'!$A$3:$AAD$1504,61,FALSE)=0/1/1900,"",VLOOKUP($A268,'8 Oct - LIVE LDS Data'!$A$3:$AAD$1504,61,FALSE))</f>
        <v/>
      </c>
      <c r="T268" s="7562">
        <f>IF(VLOOKUP($A268,'8 Oct - LIVE LDS Data'!$A$3:$AAD$1504,63,FALSE)=0/1/1900,"",VLOOKUP($A268,'8 Oct - LIVE LDS Data'!$A$3:$AAD$1504,63,FALSE))</f>
        <v>46266</v>
      </c>
      <c r="U268" s="7562" t="str">
        <f>IF(VLOOKUP($A268,'8 Oct - LIVE LDS Data'!$A$3:$AAD$1504,64,FALSE)=0/1/1900,"",VLOOKUP($A268,'8 Oct - LIVE LDS Data'!$A$3:$AAD$1504,64,FALSE))</f>
        <v/>
      </c>
      <c r="V268" s="7562" t="s">
        <v>3757</v>
      </c>
      <c r="W268" s="7562" t="s">
        <v>90</v>
      </c>
      <c r="X268" s="7564"/>
      <c r="Y268" s="7562"/>
      <c r="Z268" s="7562"/>
      <c r="AA268" s="7562"/>
      <c r="AB268" s="7562"/>
      <c r="AC268" s="7562"/>
      <c r="AD268" s="7562"/>
      <c r="AE268" s="7562"/>
      <c r="AF268" s="7562"/>
      <c r="AG268" s="7565">
        <f>IF(VLOOKUP($A268,'8 Oct - LIVE LDS Data'!$A$3:$AAD$1504,72,FALSE)=0/1/1900,"",VLOOKUP($A268,'8 Oct - LIVE LDS Data'!$A$3:$AAD$1504,72,FALSE))</f>
        <v>45575</v>
      </c>
      <c r="AH268" s="7565">
        <f>IF(VLOOKUP($A268,'8 Oct - LIVE LDS Data'!$A$3:$AAD$1504,73,FALSE)=0/1/1900,"",VLOOKUP($A268,'8 Oct - LIVE LDS Data'!$A$3:$AAD$1504,73,FALSE))</f>
        <v>45758</v>
      </c>
      <c r="AI268" s="7565">
        <f>IF(VLOOKUP($A268,'8 Oct - LIVE LDS Data'!$A$3:$AAD$1504,75,FALSE)=0/1/1900,"",VLOOKUP($A268,'8 Oct - LIVE LDS Data'!$A$3:$AAD$1504,75,FALSE))</f>
        <v>45687</v>
      </c>
      <c r="AJ268" s="7565">
        <f>IF(VLOOKUP($A268,'8 Oct - LIVE LDS Data'!$A$3:$AAD$1504,76,FALSE)=0/1/1900,"",VLOOKUP($A268,'8 Oct - LIVE LDS Data'!$A$3:$AAD$1504,76,FALSE))</f>
        <v>45758</v>
      </c>
    </row>
    <row r="269" spans="1:36" s="1749" customFormat="1" ht="40" customHeight="1" x14ac:dyDescent="0.2">
      <c r="A269" s="2855" t="s">
        <v>3614</v>
      </c>
      <c r="B269" s="2855"/>
      <c r="C269" s="2855" t="s">
        <v>3615</v>
      </c>
      <c r="D269" s="7570" t="str">
        <f>IF(VLOOKUP($A269,'8 Oct - LIVE LDS Data'!$A$3:$AAD$1504,4,FALSE)=0/1/1900,"",VLOOKUP($A269,'8 Oct - LIVE LDS Data'!$A$3:$AAD$1504,4,FALSE))</f>
        <v xml:space="preserve">The Cheltenham, Gloucester and Tewkesbury Strategic and Local Plan (CGTSLP) </v>
      </c>
      <c r="E269" s="7571" t="str">
        <f>IF(VLOOKUP($A269,'8 Oct - LIVE LDS Data'!$A$3:$AAD$1504,8,FALSE)=0/1/1900,"",VLOOKUP($A269,'8 Oct - LIVE LDS Data'!$A$3:$AAD$1504,8,FALSE))</f>
        <v>N</v>
      </c>
      <c r="F269" s="7571" t="str">
        <f>IF(VLOOKUP($A269,'8 Oct - LIVE LDS Data'!$A$3:$AAD$1504,9,FALSE)=0/1/1900,"",VLOOKUP($A269,'8 Oct - LIVE LDS Data'!$A$3:$AAD$1504,9,FALSE))</f>
        <v>Y</v>
      </c>
      <c r="G269" s="7572">
        <f>IF(VLOOKUP($A269,'8 Oct - LIVE LDS Data'!$A$3:$AAD$1504,10,FALSE)=0/1/1900,"",VLOOKUP($A269,'8 Oct - LIVE LDS Data'!$A$3:$AAD$1504,10,FALSE))</f>
        <v>43080</v>
      </c>
      <c r="H269" s="7573" t="str">
        <f>IF(VLOOKUP($A269,'8 Oct - LIVE LDS Data'!$A$3:$AAD$1504,79,FALSE)=0/1/1900,"",VLOOKUP($A269,'8 Oct - LIVE LDS Data'!$A$3:$AAD$1504,79,FALSE))</f>
        <v>Reg 18 ongoing</v>
      </c>
      <c r="I269" s="7562">
        <f>IF(VLOOKUP($A269,'8 Oct - LIVE LDS Data'!$A$3:$AAD$1504,30,FALSE)=0/1/1900,"",VLOOKUP($A269,'8 Oct - LIVE LDS Data'!$A$3:$AAD$1504,30,FALSE))</f>
        <v>45689</v>
      </c>
      <c r="J269" s="7562">
        <f>IF(VLOOKUP($A269,'8 Oct - LIVE LDS Data'!$A$3:$AAD$1504,33,FALSE)=0/1/1900,"",VLOOKUP($A269,'8 Oct - LIVE LDS Data'!$A$3:$AAD$1504,33,FALSE))</f>
        <v>43374</v>
      </c>
      <c r="K269" s="7562">
        <f>IF(VLOOKUP($A269,'8 Oct - LIVE LDS Data'!$A$3:$AAD$1504,34,FALSE)=0/1/1900,"",VLOOKUP($A269,'8 Oct - LIVE LDS Data'!$A$3:$AAD$1504,34,FALSE))</f>
        <v>43416</v>
      </c>
      <c r="L269" s="7562">
        <f>IF(VLOOKUP($A269,'8 Oct - LIVE LDS Data'!$A$3:$AAD$1504,40,FALSE)=0/1/1900,"",VLOOKUP($A269,'8 Oct - LIVE LDS Data'!$A$3:$AAD$1504,40,FALSE))</f>
        <v>45200</v>
      </c>
      <c r="M269" s="7562">
        <f>IF(VLOOKUP($A269,'8 Oct - LIVE LDS Data'!$A$3:$AAD$1504,41,FALSE)=0/1/1900,"",VLOOKUP($A269,'8 Oct - LIVE LDS Data'!$A$3:$AAD$1504,41,FALSE))</f>
        <v>45292</v>
      </c>
      <c r="N269" s="7562">
        <f>IF(VLOOKUP($A269,'8 Oct - LIVE LDS Data'!$A$3:$AAD$1504,47,FALSE)=0/1/1900,"",VLOOKUP($A269,'8 Oct - LIVE LDS Data'!$A$3:$AAD$1504,47,FALSE))</f>
        <v>46113</v>
      </c>
      <c r="O269" s="7562" t="str">
        <f>IF(VLOOKUP($A269,'8 Oct - LIVE LDS Data'!$A$3:$AAD$1504,48,FALSE)=0/1/1900,"",VLOOKUP($A269,'8 Oct - LIVE LDS Data'!$A$3:$AAD$1504,48,FALSE))</f>
        <v/>
      </c>
      <c r="P269" s="7562" t="str">
        <f>IF(VLOOKUP($A269,'8 Oct - LIVE LDS Data'!$A$3:$AAD$1504,54,FALSE)=0/1/1900,"",VLOOKUP($A269,'8 Oct - LIVE LDS Data'!$A$3:$AAD$1504,54,FALSE))</f>
        <v/>
      </c>
      <c r="Q269" s="7562" t="str">
        <f>IF(VLOOKUP($A269,'8 Oct - LIVE LDS Data'!$A$3:$AAD$1504,55,FALSE)=0/1/1900,"",VLOOKUP($A269,'8 Oct - LIVE LDS Data'!$A$3:$AAD$1504,55,FALSE))</f>
        <v/>
      </c>
      <c r="R269" s="7562">
        <f>IF(VLOOKUP($A269,'8 Oct - LIVE LDS Data'!$A$3:$AAD$1504,60,FALSE)=0/1/1900,"",VLOOKUP($A269,'8 Oct - LIVE LDS Data'!$A$3:$AAD$1504,60,FALSE))</f>
        <v>46235</v>
      </c>
      <c r="S269" s="7562" t="str">
        <f>IF(VLOOKUP($A269,'8 Oct - LIVE LDS Data'!$A$3:$AAD$1504,61,FALSE)=0/1/1900,"",VLOOKUP($A269,'8 Oct - LIVE LDS Data'!$A$3:$AAD$1504,61,FALSE))</f>
        <v/>
      </c>
      <c r="T269" s="7562">
        <f>IF(VLOOKUP($A269,'8 Oct - LIVE LDS Data'!$A$3:$AAD$1504,63,FALSE)=0/1/1900,"",VLOOKUP($A269,'8 Oct - LIVE LDS Data'!$A$3:$AAD$1504,63,FALSE))</f>
        <v>46296</v>
      </c>
      <c r="U269" s="7562" t="str">
        <f>IF(VLOOKUP($A269,'8 Oct - LIVE LDS Data'!$A$3:$AAD$1504,64,FALSE)=0/1/1900,"",VLOOKUP($A269,'8 Oct - LIVE LDS Data'!$A$3:$AAD$1504,64,FALSE))</f>
        <v/>
      </c>
      <c r="V269" s="7562" t="s">
        <v>3757</v>
      </c>
      <c r="W269" s="7562" t="s">
        <v>90</v>
      </c>
      <c r="X269" s="7564"/>
      <c r="Y269" s="7562"/>
      <c r="Z269" s="7562"/>
      <c r="AA269" s="7562"/>
      <c r="AB269" s="7562"/>
      <c r="AC269" s="7562"/>
      <c r="AD269" s="7562"/>
      <c r="AE269" s="7562"/>
      <c r="AF269" s="7562"/>
      <c r="AG269" s="7565">
        <f>IF(VLOOKUP($A269,'8 Oct - LIVE LDS Data'!$A$3:$AAD$1504,72,FALSE)=0/1/1900,"",VLOOKUP($A269,'8 Oct - LIVE LDS Data'!$A$3:$AAD$1504,72,FALSE))</f>
        <v>45589</v>
      </c>
      <c r="AH269" s="7565">
        <f>IF(VLOOKUP($A269,'8 Oct - LIVE LDS Data'!$A$3:$AAD$1504,73,FALSE)=0/1/1900,"",VLOOKUP($A269,'8 Oct - LIVE LDS Data'!$A$3:$AAD$1504,73,FALSE))</f>
        <v>45758</v>
      </c>
      <c r="AI269" s="7565">
        <f>IF(VLOOKUP($A269,'8 Oct - LIVE LDS Data'!$A$3:$AAD$1504,75,FALSE)=0/1/1900,"",VLOOKUP($A269,'8 Oct - LIVE LDS Data'!$A$3:$AAD$1504,75,FALSE))</f>
        <v>45678</v>
      </c>
      <c r="AJ269" s="7565">
        <f>IF(VLOOKUP($A269,'8 Oct - LIVE LDS Data'!$A$3:$AAD$1504,76,FALSE)=0/1/1900,"",VLOOKUP($A269,'8 Oct - LIVE LDS Data'!$A$3:$AAD$1504,76,FALSE))</f>
        <v>45758</v>
      </c>
    </row>
    <row r="270" spans="1:36" s="1749" customFormat="1" ht="40" customHeight="1" x14ac:dyDescent="0.2">
      <c r="A270" s="7569" t="s">
        <v>3620</v>
      </c>
      <c r="B270" s="7569"/>
      <c r="C270" s="7569" t="s">
        <v>3621</v>
      </c>
      <c r="D270" s="7570" t="str">
        <f>IF(VLOOKUP($A270,'8 Oct - LIVE LDS Data'!$A$3:$AAD$1504,4,FALSE)=0/1/1900,"",VLOOKUP($A270,'8 Oct - LIVE LDS Data'!$A$3:$AAD$1504,4,FALSE))</f>
        <v>Thanet Local Plan Partial update</v>
      </c>
      <c r="E270" s="7571" t="str">
        <f>IF(VLOOKUP($A270,'8 Oct - LIVE LDS Data'!$A$3:$AAD$1504,8,FALSE)=0/1/1900,"",VLOOKUP($A270,'8 Oct - LIVE LDS Data'!$A$3:$AAD$1504,8,FALSE))</f>
        <v>N</v>
      </c>
      <c r="F270" s="7571" t="str">
        <f>IF(VLOOKUP($A270,'8 Oct - LIVE LDS Data'!$A$3:$AAD$1504,9,FALSE)=0/1/1900,"",VLOOKUP($A270,'8 Oct - LIVE LDS Data'!$A$3:$AAD$1504,9,FALSE))</f>
        <v>N</v>
      </c>
      <c r="G270" s="7572">
        <f>IF(VLOOKUP($A270,'8 Oct - LIVE LDS Data'!$A$3:$AAD$1504,10,FALSE)=0/1/1900,"",VLOOKUP($A270,'8 Oct - LIVE LDS Data'!$A$3:$AAD$1504,10,FALSE))</f>
        <v>44021</v>
      </c>
      <c r="H270" s="7573" t="str">
        <f>IF(VLOOKUP($A270,'8 Oct - LIVE LDS Data'!$A$3:$AAD$1504,79,FALSE)=0/1/1900,"",VLOOKUP($A270,'8 Oct - LIVE LDS Data'!$A$3:$AAD$1504,79,FALSE))</f>
        <v>new plan to be prepared under new system</v>
      </c>
      <c r="I270" s="7562">
        <f>IF(VLOOKUP($A270,'8 Oct - LIVE LDS Data'!$A$3:$AAD$1504,30,FALSE)=0/1/1900,"",VLOOKUP($A270,'8 Oct - LIVE LDS Data'!$A$3:$AAD$1504,30,FALSE))</f>
        <v>45689</v>
      </c>
      <c r="J270" s="7562">
        <f>IF(VLOOKUP($A270,'8 Oct - LIVE LDS Data'!$A$3:$AAD$1504,33,FALSE)=0/1/1900,"",VLOOKUP($A270,'8 Oct - LIVE LDS Data'!$A$3:$AAD$1504,33,FALSE))</f>
        <v>44501</v>
      </c>
      <c r="K270" s="7562">
        <f>IF(VLOOKUP($A270,'8 Oct - LIVE LDS Data'!$A$3:$AAD$1504,34,FALSE)=0/1/1900,"",VLOOKUP($A270,'8 Oct - LIVE LDS Data'!$A$3:$AAD$1504,34,FALSE))</f>
        <v>44539</v>
      </c>
      <c r="L270" s="7562">
        <f>IF(VLOOKUP($A270,'8 Oct - LIVE LDS Data'!$A$3:$AAD$1504,40,FALSE)=0/1/1900,"",VLOOKUP($A270,'8 Oct - LIVE LDS Data'!$A$3:$AAD$1504,40,FALSE))</f>
        <v>46266</v>
      </c>
      <c r="M270" s="7562" t="str">
        <f>IF(VLOOKUP($A270,'8 Oct - LIVE LDS Data'!$A$3:$AAD$1504,41,FALSE)=0/1/1900,"",VLOOKUP($A270,'8 Oct - LIVE LDS Data'!$A$3:$AAD$1504,41,FALSE))</f>
        <v/>
      </c>
      <c r="N270" s="7562" t="str">
        <f>IF(VLOOKUP($A270,'8 Oct - LIVE LDS Data'!$A$3:$AAD$1504,47,FALSE)=0/1/1900,"",VLOOKUP($A270,'8 Oct - LIVE LDS Data'!$A$3:$AAD$1504,47,FALSE))</f>
        <v/>
      </c>
      <c r="O270" s="7562" t="str">
        <f>IF(VLOOKUP($A270,'8 Oct - LIVE LDS Data'!$A$3:$AAD$1504,48,FALSE)=0/1/1900,"",VLOOKUP($A270,'8 Oct - LIVE LDS Data'!$A$3:$AAD$1504,48,FALSE))</f>
        <v/>
      </c>
      <c r="P270" s="7562" t="str">
        <f>IF(VLOOKUP($A270,'8 Oct - LIVE LDS Data'!$A$3:$AAD$1504,54,FALSE)=0/1/1900,"",VLOOKUP($A270,'8 Oct - LIVE LDS Data'!$A$3:$AAD$1504,54,FALSE))</f>
        <v/>
      </c>
      <c r="Q270" s="7562" t="str">
        <f>IF(VLOOKUP($A270,'8 Oct - LIVE LDS Data'!$A$3:$AAD$1504,55,FALSE)=0/1/1900,"",VLOOKUP($A270,'8 Oct - LIVE LDS Data'!$A$3:$AAD$1504,55,FALSE))</f>
        <v/>
      </c>
      <c r="R270" s="7562">
        <f>IF(VLOOKUP($A270,'8 Oct - LIVE LDS Data'!$A$3:$AAD$1504,60,FALSE)=0/1/1900,"",VLOOKUP($A270,'8 Oct - LIVE LDS Data'!$A$3:$AAD$1504,60,FALSE))</f>
        <v>46508</v>
      </c>
      <c r="S270" s="7562" t="str">
        <f>IF(VLOOKUP($A270,'8 Oct - LIVE LDS Data'!$A$3:$AAD$1504,61,FALSE)=0/1/1900,"",VLOOKUP($A270,'8 Oct - LIVE LDS Data'!$A$3:$AAD$1504,61,FALSE))</f>
        <v/>
      </c>
      <c r="T270" s="7562">
        <f>IF(VLOOKUP($A270,'8 Oct - LIVE LDS Data'!$A$3:$AAD$1504,63,FALSE)=0/1/1900,"",VLOOKUP($A270,'8 Oct - LIVE LDS Data'!$A$3:$AAD$1504,63,FALSE))</f>
        <v>46631</v>
      </c>
      <c r="U270" s="7562" t="str">
        <f>IF(VLOOKUP($A270,'8 Oct - LIVE LDS Data'!$A$3:$AAD$1504,64,FALSE)=0/1/1900,"",VLOOKUP($A270,'8 Oct - LIVE LDS Data'!$A$3:$AAD$1504,64,FALSE))</f>
        <v/>
      </c>
      <c r="V270" s="7562" t="s">
        <v>90</v>
      </c>
      <c r="W270" s="7562" t="s">
        <v>90</v>
      </c>
      <c r="X270" s="7564"/>
      <c r="Y270" s="7562"/>
      <c r="Z270" s="7562"/>
      <c r="AA270" s="7562"/>
      <c r="AB270" s="7562"/>
      <c r="AC270" s="7562"/>
      <c r="AD270" s="7562"/>
      <c r="AE270" s="7562"/>
      <c r="AF270" s="7562"/>
      <c r="AG270" s="7565">
        <f>IF(VLOOKUP($A270,'8 Oct - LIVE LDS Data'!$A$3:$AAD$1504,72,FALSE)=0/1/1900,"",VLOOKUP($A270,'8 Oct - LIVE LDS Data'!$A$3:$AAD$1504,72,FALSE))</f>
        <v>45320</v>
      </c>
      <c r="AH270" s="7565">
        <f>IF(VLOOKUP($A270,'8 Oct - LIVE LDS Data'!$A$3:$AAD$1504,73,FALSE)=0/1/1900,"",VLOOKUP($A270,'8 Oct - LIVE LDS Data'!$A$3:$AAD$1504,73,FALSE))</f>
        <v>45758</v>
      </c>
      <c r="AI270" s="7565">
        <f>IF(VLOOKUP($A270,'8 Oct - LIVE LDS Data'!$A$3:$AAD$1504,75,FALSE)=0/1/1900,"",VLOOKUP($A270,'8 Oct - LIVE LDS Data'!$A$3:$AAD$1504,75,FALSE))</f>
        <v>45758</v>
      </c>
      <c r="AJ270" s="7565">
        <f>IF(VLOOKUP($A270,'8 Oct - LIVE LDS Data'!$A$3:$AAD$1504,76,FALSE)=0/1/1900,"",VLOOKUP($A270,'8 Oct - LIVE LDS Data'!$A$3:$AAD$1504,76,FALSE))</f>
        <v>45685</v>
      </c>
    </row>
    <row r="271" spans="1:36" s="1749" customFormat="1" ht="40" customHeight="1" x14ac:dyDescent="0.2">
      <c r="A271" s="2855" t="s">
        <v>3631</v>
      </c>
      <c r="B271" s="2855"/>
      <c r="C271" s="2857" t="s">
        <v>3630</v>
      </c>
      <c r="D271" s="7570" t="str">
        <f>IF(VLOOKUP($A271,'8 Oct - LIVE LDS Data'!$A$3:$AAD$1504,4,FALSE)=0/1/1900,"",VLOOKUP($A271,'8 Oct - LIVE LDS Data'!$A$3:$AAD$1504,4,FALSE))</f>
        <v>Three Rivers Local Plan</v>
      </c>
      <c r="E271" s="7571" t="str">
        <f>IF(VLOOKUP($A271,'8 Oct - LIVE LDS Data'!$A$3:$AAD$1504,8,FALSE)=0/1/1900,"",VLOOKUP($A271,'8 Oct - LIVE LDS Data'!$A$3:$AAD$1504,8,FALSE))</f>
        <v>N</v>
      </c>
      <c r="F271" s="7571" t="str">
        <f>IF(VLOOKUP($A271,'8 Oct - LIVE LDS Data'!$A$3:$AAD$1504,9,FALSE)=0/1/1900,"",VLOOKUP($A271,'8 Oct - LIVE LDS Data'!$A$3:$AAD$1504,9,FALSE))</f>
        <v>N</v>
      </c>
      <c r="G271" s="7572">
        <f>IF(VLOOKUP($A271,'8 Oct - LIVE LDS Data'!$A$3:$AAD$1504,10,FALSE)=0/1/1900,"",VLOOKUP($A271,'8 Oct - LIVE LDS Data'!$A$3:$AAD$1504,10,FALSE))</f>
        <v>40833</v>
      </c>
      <c r="H271" s="7573" t="str">
        <f>IF(VLOOKUP($A271,'8 Oct - LIVE LDS Data'!$A$3:$AAD$1504,79,FALSE)=0/1/1900,"",VLOOKUP($A271,'8 Oct - LIVE LDS Data'!$A$3:$AAD$1504,79,FALSE))</f>
        <v>Reg 18 completed</v>
      </c>
      <c r="I271" s="7562">
        <f>IF(VLOOKUP($A271,'8 Oct - LIVE LDS Data'!$A$3:$AAD$1504,30,FALSE)=0/1/1900,"",VLOOKUP($A271,'8 Oct - LIVE LDS Data'!$A$3:$AAD$1504,30,FALSE))</f>
        <v>45627</v>
      </c>
      <c r="J271" s="7562">
        <f>IF(VLOOKUP($A271,'8 Oct - LIVE LDS Data'!$A$3:$AAD$1504,33,FALSE)=0/1/1900,"",VLOOKUP($A271,'8 Oct - LIVE LDS Data'!$A$3:$AAD$1504,33,FALSE))</f>
        <v>43405</v>
      </c>
      <c r="K271" s="7562">
        <f>IF(VLOOKUP($A271,'8 Oct - LIVE LDS Data'!$A$3:$AAD$1504,34,FALSE)=0/1/1900,"",VLOOKUP($A271,'8 Oct - LIVE LDS Data'!$A$3:$AAD$1504,34,FALSE))</f>
        <v>43399</v>
      </c>
      <c r="L271" s="7562">
        <f>IF(VLOOKUP($A271,'8 Oct - LIVE LDS Data'!$A$3:$AAD$1504,40,FALSE)=0/1/1900,"",VLOOKUP($A271,'8 Oct - LIVE LDS Data'!$A$3:$AAD$1504,40,FALSE))</f>
        <v>44317</v>
      </c>
      <c r="M271" s="7562">
        <f>IF(VLOOKUP($A271,'8 Oct - LIVE LDS Data'!$A$3:$AAD$1504,41,FALSE)=0/1/1900,"",VLOOKUP($A271,'8 Oct - LIVE LDS Data'!$A$3:$AAD$1504,41,FALSE))</f>
        <v>44358</v>
      </c>
      <c r="N271" s="7562">
        <f>IF(VLOOKUP($A271,'8 Oct - LIVE LDS Data'!$A$3:$AAD$1504,47,FALSE)=0/1/1900,"",VLOOKUP($A271,'8 Oct - LIVE LDS Data'!$A$3:$AAD$1504,47,FALSE))</f>
        <v>44927</v>
      </c>
      <c r="O271" s="7562">
        <f>IF(VLOOKUP($A271,'8 Oct - LIVE LDS Data'!$A$3:$AAD$1504,48,FALSE)=0/1/1900,"",VLOOKUP($A271,'8 Oct - LIVE LDS Data'!$A$3:$AAD$1504,48,FALSE))</f>
        <v>44953</v>
      </c>
      <c r="P271" s="7562">
        <f>IF(VLOOKUP($A271,'8 Oct - LIVE LDS Data'!$A$3:$AAD$1504,54,FALSE)=0/1/1900,"",VLOOKUP($A271,'8 Oct - LIVE LDS Data'!$A$3:$AAD$1504,54,FALSE))</f>
        <v>45170</v>
      </c>
      <c r="Q271" s="7562">
        <f>IF(VLOOKUP($A271,'8 Oct - LIVE LDS Data'!$A$3:$AAD$1504,55,FALSE)=0/1/1900,"",VLOOKUP($A271,'8 Oct - LIVE LDS Data'!$A$3:$AAD$1504,55,FALSE))</f>
        <v>45226</v>
      </c>
      <c r="R271" s="7562">
        <f>IF(VLOOKUP($A271,'8 Oct - LIVE LDS Data'!$A$3:$AAD$1504,60,FALSE)=0/1/1900,"",VLOOKUP($A271,'8 Oct - LIVE LDS Data'!$A$3:$AAD$1504,60,FALSE))</f>
        <v>46054</v>
      </c>
      <c r="S271" s="7562" t="str">
        <f>IF(VLOOKUP($A271,'8 Oct - LIVE LDS Data'!$A$3:$AAD$1504,61,FALSE)=0/1/1900,"",VLOOKUP($A271,'8 Oct - LIVE LDS Data'!$A$3:$AAD$1504,61,FALSE))</f>
        <v/>
      </c>
      <c r="T271" s="7562">
        <f>IF(VLOOKUP($A271,'8 Oct - LIVE LDS Data'!$A$3:$AAD$1504,63,FALSE)=0/1/1900,"",VLOOKUP($A271,'8 Oct - LIVE LDS Data'!$A$3:$AAD$1504,63,FALSE))</f>
        <v>46174</v>
      </c>
      <c r="U271" s="7562" t="str">
        <f>IF(VLOOKUP($A271,'8 Oct - LIVE LDS Data'!$A$3:$AAD$1504,64,FALSE)=0/1/1900,"",VLOOKUP($A271,'8 Oct - LIVE LDS Data'!$A$3:$AAD$1504,64,FALSE))</f>
        <v/>
      </c>
      <c r="V271" s="7562" t="s">
        <v>3757</v>
      </c>
      <c r="W271" s="7562" t="s">
        <v>90</v>
      </c>
      <c r="X271" s="7564"/>
      <c r="Y271" s="7562"/>
      <c r="Z271" s="7562"/>
      <c r="AA271" s="7562"/>
      <c r="AB271" s="7562"/>
      <c r="AC271" s="7562"/>
      <c r="AD271" s="7562"/>
      <c r="AE271" s="7562"/>
      <c r="AF271" s="7562"/>
      <c r="AG271" s="7565">
        <f>IF(VLOOKUP($A271,'8 Oct - LIVE LDS Data'!$A$3:$AAD$1504,72,FALSE)=0/1/1900,"",VLOOKUP($A271,'8 Oct - LIVE LDS Data'!$A$3:$AAD$1504,72,FALSE))</f>
        <v>45320</v>
      </c>
      <c r="AH271" s="7565">
        <f>IF(VLOOKUP($A271,'8 Oct - LIVE LDS Data'!$A$3:$AAD$1504,73,FALSE)=0/1/1900,"",VLOOKUP($A271,'8 Oct - LIVE LDS Data'!$A$3:$AAD$1504,73,FALSE))</f>
        <v>45758</v>
      </c>
      <c r="AI271" s="7565" t="str">
        <f>IF(VLOOKUP($A271,'8 Oct - LIVE LDS Data'!$A$3:$AAD$1504,75,FALSE)=0/1/1900,"",VLOOKUP($A271,'8 Oct - LIVE LDS Data'!$A$3:$AAD$1504,75,FALSE))</f>
        <v/>
      </c>
      <c r="AJ271" s="7565">
        <f>IF(VLOOKUP($A271,'8 Oct - LIVE LDS Data'!$A$3:$AAD$1504,76,FALSE)=0/1/1900,"",VLOOKUP($A271,'8 Oct - LIVE LDS Data'!$A$3:$AAD$1504,76,FALSE))</f>
        <v>45758</v>
      </c>
    </row>
    <row r="272" spans="1:36" s="1749" customFormat="1" ht="40" customHeight="1" x14ac:dyDescent="0.2">
      <c r="A272" s="2855" t="s">
        <v>3647</v>
      </c>
      <c r="B272" s="2855"/>
      <c r="C272" s="2855" t="s">
        <v>3648</v>
      </c>
      <c r="D272" s="7570" t="str">
        <f>IF(VLOOKUP($A272,'8 Oct - LIVE LDS Data'!$A$3:$AAD$1504,4,FALSE)=0/1/1900,"",VLOOKUP($A272,'8 Oct - LIVE LDS Data'!$A$3:$AAD$1504,4,FALSE))</f>
        <v>Thurrock Local Plan 2040</v>
      </c>
      <c r="E272" s="7571" t="str">
        <f>IF(VLOOKUP($A272,'8 Oct - LIVE LDS Data'!$A$3:$AAD$1504,8,FALSE)=0/1/1900,"",VLOOKUP($A272,'8 Oct - LIVE LDS Data'!$A$3:$AAD$1504,8,FALSE))</f>
        <v>N</v>
      </c>
      <c r="F272" s="7571" t="str">
        <f>IF(VLOOKUP($A272,'8 Oct - LIVE LDS Data'!$A$3:$AAD$1504,9,FALSE)=0/1/1900,"",VLOOKUP($A272,'8 Oct - LIVE LDS Data'!$A$3:$AAD$1504,9,FALSE))</f>
        <v>N</v>
      </c>
      <c r="G272" s="7572">
        <f>IF(VLOOKUP($A272,'8 Oct - LIVE LDS Data'!$A$3:$AAD$1504,10,FALSE)=0/1/1900,"",VLOOKUP($A272,'8 Oct - LIVE LDS Data'!$A$3:$AAD$1504,10,FALSE))</f>
        <v>42032</v>
      </c>
      <c r="H272" s="7573" t="str">
        <f>IF(VLOOKUP($A272,'8 Oct - LIVE LDS Data'!$A$3:$AAD$1504,79,FALSE)=0/1/1900,"",VLOOKUP($A272,'8 Oct - LIVE LDS Data'!$A$3:$AAD$1504,79,FALSE))</f>
        <v>Reg 18 completed</v>
      </c>
      <c r="I272" s="7562">
        <f>IF(VLOOKUP($A272,'8 Oct - LIVE LDS Data'!$A$3:$AAD$1504,30,FALSE)=0/1/1900,"",VLOOKUP($A272,'8 Oct - LIVE LDS Data'!$A$3:$AAD$1504,30,FALSE))</f>
        <v>45717</v>
      </c>
      <c r="J272" s="7562">
        <f>IF(VLOOKUP($A272,'8 Oct - LIVE LDS Data'!$A$3:$AAD$1504,33,FALSE)=0/1/1900,"",VLOOKUP($A272,'8 Oct - LIVE LDS Data'!$A$3:$AAD$1504,33,FALSE))</f>
        <v>42401</v>
      </c>
      <c r="K272" s="7562">
        <f>IF(VLOOKUP($A272,'8 Oct - LIVE LDS Data'!$A$3:$AAD$1504,34,FALSE)=0/1/1900,"",VLOOKUP($A272,'8 Oct - LIVE LDS Data'!$A$3:$AAD$1504,34,FALSE))</f>
        <v>42426</v>
      </c>
      <c r="L272" s="7562">
        <f>IF(VLOOKUP($A272,'8 Oct - LIVE LDS Data'!$A$3:$AAD$1504,40,FALSE)=0/1/1900,"",VLOOKUP($A272,'8 Oct - LIVE LDS Data'!$A$3:$AAD$1504,40,FALSE))</f>
        <v>42644</v>
      </c>
      <c r="M272" s="7562">
        <f>IF(VLOOKUP($A272,'8 Oct - LIVE LDS Data'!$A$3:$AAD$1504,41,FALSE)=0/1/1900,"",VLOOKUP($A272,'8 Oct - LIVE LDS Data'!$A$3:$AAD$1504,41,FALSE))</f>
        <v>43446</v>
      </c>
      <c r="N272" s="7562" t="str">
        <f>IF(VLOOKUP($A272,'8 Oct - LIVE LDS Data'!$A$3:$AAD$1504,47,FALSE)=0/1/1900,"",VLOOKUP($A272,'8 Oct - LIVE LDS Data'!$A$3:$AAD$1504,47,FALSE))</f>
        <v>Jan-2024
(was Jul-2023)</v>
      </c>
      <c r="O272" s="7562">
        <f>IF(VLOOKUP($A272,'8 Oct - LIVE LDS Data'!$A$3:$AAD$1504,48,FALSE)=0/1/1900,"",VLOOKUP($A272,'8 Oct - LIVE LDS Data'!$A$3:$AAD$1504,48,FALSE))</f>
        <v>45278</v>
      </c>
      <c r="P272" s="7562" t="str">
        <f>IF(VLOOKUP($A272,'8 Oct - LIVE LDS Data'!$A$3:$AAD$1504,54,FALSE)=0/1/1900,"",VLOOKUP($A272,'8 Oct - LIVE LDS Data'!$A$3:$AAD$1504,54,FALSE))</f>
        <v/>
      </c>
      <c r="Q272" s="7562" t="str">
        <f>IF(VLOOKUP($A272,'8 Oct - LIVE LDS Data'!$A$3:$AAD$1504,55,FALSE)=0/1/1900,"",VLOOKUP($A272,'8 Oct - LIVE LDS Data'!$A$3:$AAD$1504,55,FALSE))</f>
        <v/>
      </c>
      <c r="R272" s="7562">
        <f>IF(VLOOKUP($A272,'8 Oct - LIVE LDS Data'!$A$3:$AAD$1504,60,FALSE)=0/1/1900,"",VLOOKUP($A272,'8 Oct - LIVE LDS Data'!$A$3:$AAD$1504,60,FALSE))</f>
        <v>46054</v>
      </c>
      <c r="S272" s="7562" t="str">
        <f>IF(VLOOKUP($A272,'8 Oct - LIVE LDS Data'!$A$3:$AAD$1504,61,FALSE)=0/1/1900,"",VLOOKUP($A272,'8 Oct - LIVE LDS Data'!$A$3:$AAD$1504,61,FALSE))</f>
        <v/>
      </c>
      <c r="T272" s="7562">
        <f>IF(VLOOKUP($A272,'8 Oct - LIVE LDS Data'!$A$3:$AAD$1504,63,FALSE)=0/1/1900,"",VLOOKUP($A272,'8 Oct - LIVE LDS Data'!$A$3:$AAD$1504,63,FALSE))</f>
        <v>46235</v>
      </c>
      <c r="U272" s="7562" t="str">
        <f>IF(VLOOKUP($A272,'8 Oct - LIVE LDS Data'!$A$3:$AAD$1504,64,FALSE)=0/1/1900,"",VLOOKUP($A272,'8 Oct - LIVE LDS Data'!$A$3:$AAD$1504,64,FALSE))</f>
        <v/>
      </c>
      <c r="V272" s="7562" t="s">
        <v>3757</v>
      </c>
      <c r="W272" s="7562" t="s">
        <v>3757</v>
      </c>
      <c r="X272" s="7564"/>
      <c r="Y272" s="7562"/>
      <c r="Z272" s="7562"/>
      <c r="AA272" s="7562"/>
      <c r="AB272" s="7562"/>
      <c r="AC272" s="7562"/>
      <c r="AD272" s="7562"/>
      <c r="AE272" s="7562"/>
      <c r="AF272" s="7562"/>
      <c r="AG272" s="7565">
        <f>IF(VLOOKUP($A272,'8 Oct - LIVE LDS Data'!$A$3:$AAD$1504,72,FALSE)=0/1/1900,"",VLOOKUP($A272,'8 Oct - LIVE LDS Data'!$A$3:$AAD$1504,72,FALSE))</f>
        <v>45631</v>
      </c>
      <c r="AH272" s="7565">
        <f>IF(VLOOKUP($A272,'8 Oct - LIVE LDS Data'!$A$3:$AAD$1504,73,FALSE)=0/1/1900,"",VLOOKUP($A272,'8 Oct - LIVE LDS Data'!$A$3:$AAD$1504,73,FALSE))</f>
        <v>45758</v>
      </c>
      <c r="AI272" s="7565">
        <f>IF(VLOOKUP($A272,'8 Oct - LIVE LDS Data'!$A$3:$AAD$1504,75,FALSE)=0/1/1900,"",VLOOKUP($A272,'8 Oct - LIVE LDS Data'!$A$3:$AAD$1504,75,FALSE))</f>
        <v>45758</v>
      </c>
      <c r="AJ272" s="7565">
        <f>IF(VLOOKUP($A272,'8 Oct - LIVE LDS Data'!$A$3:$AAD$1504,76,FALSE)=0/1/1900,"",VLOOKUP($A272,'8 Oct - LIVE LDS Data'!$A$3:$AAD$1504,76,FALSE))</f>
        <v>45685</v>
      </c>
    </row>
    <row r="273" spans="1:36" s="1749" customFormat="1" ht="40" customHeight="1" x14ac:dyDescent="0.2">
      <c r="A273" s="2856" t="s">
        <v>3668</v>
      </c>
      <c r="B273" s="2856"/>
      <c r="C273" s="2856" t="s">
        <v>3669</v>
      </c>
      <c r="D273" s="7570" t="str">
        <f>IF(VLOOKUP($A273,'8 Oct - LIVE LDS Data'!$A$3:$AAD$1504,4,FALSE)=0/1/1900,"",VLOOKUP($A273,'8 Oct - LIVE LDS Data'!$A$3:$AAD$1504,4,FALSE))</f>
        <v>Tonbridge and Malling Local Plan 2025-2040
(previous emerging plan failed DtC)</v>
      </c>
      <c r="E273" s="7571" t="str">
        <f>IF(VLOOKUP($A273,'8 Oct - LIVE LDS Data'!$A$3:$AAD$1504,8,FALSE)=0/1/1900,"",VLOOKUP($A273,'8 Oct - LIVE LDS Data'!$A$3:$AAD$1504,8,FALSE))</f>
        <v>N</v>
      </c>
      <c r="F273" s="7571" t="str">
        <f>IF(VLOOKUP($A273,'8 Oct - LIVE LDS Data'!$A$3:$AAD$1504,9,FALSE)=0/1/1900,"",VLOOKUP($A273,'8 Oct - LIVE LDS Data'!$A$3:$AAD$1504,9,FALSE))</f>
        <v>N</v>
      </c>
      <c r="G273" s="7572">
        <f>IF(VLOOKUP($A273,'8 Oct - LIVE LDS Data'!$A$3:$AAD$1504,10,FALSE)=0/1/1900,"",VLOOKUP($A273,'8 Oct - LIVE LDS Data'!$A$3:$AAD$1504,10,FALSE))</f>
        <v>39350</v>
      </c>
      <c r="H273" s="7573" t="str">
        <f>IF(VLOOKUP($A273,'8 Oct - LIVE LDS Data'!$A$3:$AAD$1504,79,FALSE)=0/1/1900,"",VLOOKUP($A273,'8 Oct - LIVE LDS Data'!$A$3:$AAD$1504,79,FALSE))</f>
        <v>Reg 18 ongoing</v>
      </c>
      <c r="I273" s="7562">
        <f>IF(VLOOKUP($A273,'8 Oct - LIVE LDS Data'!$A$3:$AAD$1504,30,FALSE)=0/1/1900,"",VLOOKUP($A273,'8 Oct - LIVE LDS Data'!$A$3:$AAD$1504,30,FALSE))</f>
        <v>45717</v>
      </c>
      <c r="J273" s="7562">
        <f>IF(VLOOKUP($A273,'8 Oct - LIVE LDS Data'!$A$3:$AAD$1504,33,FALSE)=0/1/1900,"",VLOOKUP($A273,'8 Oct - LIVE LDS Data'!$A$3:$AAD$1504,33,FALSE))</f>
        <v>44774</v>
      </c>
      <c r="K273" s="7562">
        <f>IF(VLOOKUP($A273,'8 Oct - LIVE LDS Data'!$A$3:$AAD$1504,34,FALSE)=0/1/1900,"",VLOOKUP($A273,'8 Oct - LIVE LDS Data'!$A$3:$AAD$1504,34,FALSE))</f>
        <v>44826</v>
      </c>
      <c r="L273" s="7562">
        <f>IF(VLOOKUP($A273,'8 Oct - LIVE LDS Data'!$A$3:$AAD$1504,40,FALSE)=0/1/1900,"",VLOOKUP($A273,'8 Oct - LIVE LDS Data'!$A$3:$AAD$1504,40,FALSE))</f>
        <v>45931</v>
      </c>
      <c r="M273" s="7562" t="str">
        <f>IF(VLOOKUP($A273,'8 Oct - LIVE LDS Data'!$A$3:$AAD$1504,41,FALSE)=0/1/1900,"",VLOOKUP($A273,'8 Oct - LIVE LDS Data'!$A$3:$AAD$1504,41,FALSE))</f>
        <v/>
      </c>
      <c r="N273" s="7562" t="str">
        <f>IF(VLOOKUP($A273,'8 Oct - LIVE LDS Data'!$A$3:$AAD$1504,47,FALSE)=0/1/1900,"",VLOOKUP($A273,'8 Oct - LIVE LDS Data'!$A$3:$AAD$1504,47,FALSE))</f>
        <v/>
      </c>
      <c r="O273" s="7562" t="str">
        <f>IF(VLOOKUP($A273,'8 Oct - LIVE LDS Data'!$A$3:$AAD$1504,48,FALSE)=0/1/1900,"",VLOOKUP($A273,'8 Oct - LIVE LDS Data'!$A$3:$AAD$1504,48,FALSE))</f>
        <v/>
      </c>
      <c r="P273" s="7562" t="str">
        <f>IF(VLOOKUP($A273,'8 Oct - LIVE LDS Data'!$A$3:$AAD$1504,54,FALSE)=0/1/1900,"",VLOOKUP($A273,'8 Oct - LIVE LDS Data'!$A$3:$AAD$1504,54,FALSE))</f>
        <v/>
      </c>
      <c r="Q273" s="7562" t="str">
        <f>IF(VLOOKUP($A273,'8 Oct - LIVE LDS Data'!$A$3:$AAD$1504,55,FALSE)=0/1/1900,"",VLOOKUP($A273,'8 Oct - LIVE LDS Data'!$A$3:$AAD$1504,55,FALSE))</f>
        <v/>
      </c>
      <c r="R273" s="7562">
        <f>IF(VLOOKUP($A273,'8 Oct - LIVE LDS Data'!$A$3:$AAD$1504,60,FALSE)=0/1/1900,"",VLOOKUP($A273,'8 Oct - LIVE LDS Data'!$A$3:$AAD$1504,60,FALSE))</f>
        <v>46235</v>
      </c>
      <c r="S273" s="7562" t="str">
        <f>IF(VLOOKUP($A273,'8 Oct - LIVE LDS Data'!$A$3:$AAD$1504,61,FALSE)=0/1/1900,"",VLOOKUP($A273,'8 Oct - LIVE LDS Data'!$A$3:$AAD$1504,61,FALSE))</f>
        <v/>
      </c>
      <c r="T273" s="7562">
        <f>IF(VLOOKUP($A273,'8 Oct - LIVE LDS Data'!$A$3:$AAD$1504,63,FALSE)=0/1/1900,"",VLOOKUP($A273,'8 Oct - LIVE LDS Data'!$A$3:$AAD$1504,63,FALSE))</f>
        <v>46327</v>
      </c>
      <c r="U273" s="7562" t="str">
        <f>IF(VLOOKUP($A273,'8 Oct - LIVE LDS Data'!$A$3:$AAD$1504,64,FALSE)=0/1/1900,"",VLOOKUP($A273,'8 Oct - LIVE LDS Data'!$A$3:$AAD$1504,64,FALSE))</f>
        <v/>
      </c>
      <c r="V273" s="7562" t="s">
        <v>3757</v>
      </c>
      <c r="W273" s="7562" t="s">
        <v>90</v>
      </c>
      <c r="X273" s="7564"/>
      <c r="Y273" s="7562"/>
      <c r="Z273" s="7562"/>
      <c r="AA273" s="7562"/>
      <c r="AB273" s="7562"/>
      <c r="AC273" s="7562"/>
      <c r="AD273" s="7562"/>
      <c r="AE273" s="7562"/>
      <c r="AF273" s="7562"/>
      <c r="AG273" s="7565">
        <f>IF(VLOOKUP($A273,'8 Oct - LIVE LDS Data'!$A$3:$AAD$1504,72,FALSE)=0/1/1900,"",VLOOKUP($A273,'8 Oct - LIVE LDS Data'!$A$3:$AAD$1504,72,FALSE))</f>
        <v>45929</v>
      </c>
      <c r="AH273" s="7565">
        <f>IF(VLOOKUP($A273,'8 Oct - LIVE LDS Data'!$A$3:$AAD$1504,73,FALSE)=0/1/1900,"",VLOOKUP($A273,'8 Oct - LIVE LDS Data'!$A$3:$AAD$1504,73,FALSE))</f>
        <v>45758</v>
      </c>
      <c r="AI273" s="7565" t="str">
        <f>IF(VLOOKUP($A273,'8 Oct - LIVE LDS Data'!$A$3:$AAD$1504,75,FALSE)=0/1/1900,"",VLOOKUP($A273,'8 Oct - LIVE LDS Data'!$A$3:$AAD$1504,75,FALSE))</f>
        <v/>
      </c>
      <c r="AJ273" s="7565">
        <f>IF(VLOOKUP($A273,'8 Oct - LIVE LDS Data'!$A$3:$AAD$1504,76,FALSE)=0/1/1900,"",VLOOKUP($A273,'8 Oct - LIVE LDS Data'!$A$3:$AAD$1504,76,FALSE))</f>
        <v>45758</v>
      </c>
    </row>
    <row r="274" spans="1:36" s="1749" customFormat="1" ht="40" customHeight="1" x14ac:dyDescent="0.2">
      <c r="A274" s="2855" t="s">
        <v>3681</v>
      </c>
      <c r="B274" s="2855"/>
      <c r="C274" s="2855" t="s">
        <v>3682</v>
      </c>
      <c r="D274" s="7570" t="str">
        <f>IF(VLOOKUP($A274,'8 Oct - LIVE LDS Data'!$A$3:$AAD$1504,4,FALSE)=0/1/1900,"",VLOOKUP($A274,'8 Oct - LIVE LDS Data'!$A$3:$AAD$1504,4,FALSE))</f>
        <v>Torbay Local Plan Update</v>
      </c>
      <c r="E274" s="7571" t="str">
        <f>IF(VLOOKUP($A274,'8 Oct - LIVE LDS Data'!$A$3:$AAD$1504,8,FALSE)=0/1/1900,"",VLOOKUP($A274,'8 Oct - LIVE LDS Data'!$A$3:$AAD$1504,8,FALSE))</f>
        <v>N</v>
      </c>
      <c r="F274" s="7571" t="str">
        <f>IF(VLOOKUP($A274,'8 Oct - LIVE LDS Data'!$A$3:$AAD$1504,9,FALSE)=0/1/1900,"",VLOOKUP($A274,'8 Oct - LIVE LDS Data'!$A$3:$AAD$1504,9,FALSE))</f>
        <v>N</v>
      </c>
      <c r="G274" s="7572">
        <f>IF(VLOOKUP($A274,'8 Oct - LIVE LDS Data'!$A$3:$AAD$1504,10,FALSE)=0/1/1900,"",VLOOKUP($A274,'8 Oct - LIVE LDS Data'!$A$3:$AAD$1504,10,FALSE))</f>
        <v>42348</v>
      </c>
      <c r="H274" s="7573" t="str">
        <f>IF(VLOOKUP($A274,'8 Oct - LIVE LDS Data'!$A$3:$AAD$1504,79,FALSE)=0/1/1900,"",VLOOKUP($A274,'8 Oct - LIVE LDS Data'!$A$3:$AAD$1504,79,FALSE))</f>
        <v>Reg 18 ongoing</v>
      </c>
      <c r="I274" s="7562">
        <f>IF(VLOOKUP($A274,'8 Oct - LIVE LDS Data'!$A$3:$AAD$1504,30,FALSE)=0/1/1900,"",VLOOKUP($A274,'8 Oct - LIVE LDS Data'!$A$3:$AAD$1504,30,FALSE))</f>
        <v>45717</v>
      </c>
      <c r="J274" s="7562">
        <f>IF(VLOOKUP($A274,'8 Oct - LIVE LDS Data'!$A$3:$AAD$1504,33,FALSE)=0/1/1900,"",VLOOKUP($A274,'8 Oct - LIVE LDS Data'!$A$3:$AAD$1504,33,FALSE))</f>
        <v>44593</v>
      </c>
      <c r="K274" s="7562">
        <f>IF(VLOOKUP($A274,'8 Oct - LIVE LDS Data'!$A$3:$AAD$1504,34,FALSE)=0/1/1900,"",VLOOKUP($A274,'8 Oct - LIVE LDS Data'!$A$3:$AAD$1504,34,FALSE))</f>
        <v>44571</v>
      </c>
      <c r="L274" s="7562">
        <f>IF(VLOOKUP($A274,'8 Oct - LIVE LDS Data'!$A$3:$AAD$1504,40,FALSE)=0/1/1900,"",VLOOKUP($A274,'8 Oct - LIVE LDS Data'!$A$3:$AAD$1504,40,FALSE))</f>
        <v>44900</v>
      </c>
      <c r="M274" s="7562">
        <f>IF(VLOOKUP($A274,'8 Oct - LIVE LDS Data'!$A$3:$AAD$1504,41,FALSE)=0/1/1900,"",VLOOKUP($A274,'8 Oct - LIVE LDS Data'!$A$3:$AAD$1504,41,FALSE))</f>
        <v>44862</v>
      </c>
      <c r="N274" s="7562">
        <f>IF(VLOOKUP($A274,'8 Oct - LIVE LDS Data'!$A$3:$AAD$1504,47,FALSE)=0/1/1900,"",VLOOKUP($A274,'8 Oct - LIVE LDS Data'!$A$3:$AAD$1504,47,FALSE))</f>
        <v>45931</v>
      </c>
      <c r="O274" s="7562" t="str">
        <f>IF(VLOOKUP($A274,'8 Oct - LIVE LDS Data'!$A$3:$AAD$1504,48,FALSE)=0/1/1900,"",VLOOKUP($A274,'8 Oct - LIVE LDS Data'!$A$3:$AAD$1504,48,FALSE))</f>
        <v/>
      </c>
      <c r="P274" s="7562" t="str">
        <f>IF(VLOOKUP($A274,'8 Oct - LIVE LDS Data'!$A$3:$AAD$1504,54,FALSE)=0/1/1900,"",VLOOKUP($A274,'8 Oct - LIVE LDS Data'!$A$3:$AAD$1504,54,FALSE))</f>
        <v/>
      </c>
      <c r="Q274" s="7562" t="str">
        <f>IF(VLOOKUP($A274,'8 Oct - LIVE LDS Data'!$A$3:$AAD$1504,55,FALSE)=0/1/1900,"",VLOOKUP($A274,'8 Oct - LIVE LDS Data'!$A$3:$AAD$1504,55,FALSE))</f>
        <v/>
      </c>
      <c r="R274" s="7562">
        <f>IF(VLOOKUP($A274,'8 Oct - LIVE LDS Data'!$A$3:$AAD$1504,60,FALSE)=0/1/1900,"",VLOOKUP($A274,'8 Oct - LIVE LDS Data'!$A$3:$AAD$1504,60,FALSE))</f>
        <v>46143</v>
      </c>
      <c r="S274" s="7562" t="str">
        <f>IF(VLOOKUP($A274,'8 Oct - LIVE LDS Data'!$A$3:$AAD$1504,61,FALSE)=0/1/1900,"",VLOOKUP($A274,'8 Oct - LIVE LDS Data'!$A$3:$AAD$1504,61,FALSE))</f>
        <v/>
      </c>
      <c r="T274" s="7562">
        <f>IF(VLOOKUP($A274,'8 Oct - LIVE LDS Data'!$A$3:$AAD$1504,63,FALSE)=0/1/1900,"",VLOOKUP($A274,'8 Oct - LIVE LDS Data'!$A$3:$AAD$1504,63,FALSE))</f>
        <v>46296</v>
      </c>
      <c r="U274" s="7562" t="str">
        <f>IF(VLOOKUP($A274,'8 Oct - LIVE LDS Data'!$A$3:$AAD$1504,64,FALSE)=0/1/1900,"",VLOOKUP($A274,'8 Oct - LIVE LDS Data'!$A$3:$AAD$1504,64,FALSE))</f>
        <v/>
      </c>
      <c r="V274" s="7562" t="s">
        <v>3757</v>
      </c>
      <c r="W274" s="7562" t="s">
        <v>90</v>
      </c>
      <c r="X274" s="7564"/>
      <c r="Y274" s="7562"/>
      <c r="Z274" s="7562"/>
      <c r="AA274" s="7562"/>
      <c r="AB274" s="7562"/>
      <c r="AC274" s="7562"/>
      <c r="AD274" s="7562"/>
      <c r="AE274" s="7562"/>
      <c r="AF274" s="7562"/>
      <c r="AG274" s="7565">
        <f>IF(VLOOKUP($A274,'8 Oct - LIVE LDS Data'!$A$3:$AAD$1504,72,FALSE)=0/1/1900,"",VLOOKUP($A274,'8 Oct - LIVE LDS Data'!$A$3:$AAD$1504,72,FALSE))</f>
        <v>45399</v>
      </c>
      <c r="AH274" s="7565">
        <f>IF(VLOOKUP($A274,'8 Oct - LIVE LDS Data'!$A$3:$AAD$1504,73,FALSE)=0/1/1900,"",VLOOKUP($A274,'8 Oct - LIVE LDS Data'!$A$3:$AAD$1504,73,FALSE))</f>
        <v>45758</v>
      </c>
      <c r="AI274" s="7565">
        <f>IF(VLOOKUP($A274,'8 Oct - LIVE LDS Data'!$A$3:$AAD$1504,75,FALSE)=0/1/1900,"",VLOOKUP($A274,'8 Oct - LIVE LDS Data'!$A$3:$AAD$1504,75,FALSE))</f>
        <v>45687</v>
      </c>
      <c r="AJ274" s="7565">
        <f>IF(VLOOKUP($A274,'8 Oct - LIVE LDS Data'!$A$3:$AAD$1504,76,FALSE)=0/1/1900,"",VLOOKUP($A274,'8 Oct - LIVE LDS Data'!$A$3:$AAD$1504,76,FALSE))</f>
        <v>45758</v>
      </c>
    </row>
    <row r="275" spans="1:36" s="1749" customFormat="1" ht="40" customHeight="1" x14ac:dyDescent="0.2">
      <c r="A275" s="2855" t="s">
        <v>3692</v>
      </c>
      <c r="B275" s="2855"/>
      <c r="C275" s="2855" t="s">
        <v>3693</v>
      </c>
      <c r="D275" s="7570" t="str">
        <f>IF(VLOOKUP($A275,'8 Oct - LIVE LDS Data'!$A$3:$AAD$1504,4,FALSE)=0/1/1900,"",VLOOKUP($A275,'8 Oct - LIVE LDS Data'!$A$3:$AAD$1504,4,FALSE))</f>
        <v>North Devon and Torridge Local Plan 2011-2031 Review</v>
      </c>
      <c r="E275" s="7571" t="str">
        <f>IF(VLOOKUP($A275,'8 Oct - LIVE LDS Data'!$A$3:$AAD$1504,8,FALSE)=0/1/1900,"",VLOOKUP($A275,'8 Oct - LIVE LDS Data'!$A$3:$AAD$1504,8,FALSE))</f>
        <v>N</v>
      </c>
      <c r="F275" s="7571" t="str">
        <f>IF(VLOOKUP($A275,'8 Oct - LIVE LDS Data'!$A$3:$AAD$1504,9,FALSE)=0/1/1900,"",VLOOKUP($A275,'8 Oct - LIVE LDS Data'!$A$3:$AAD$1504,9,FALSE))</f>
        <v>Y</v>
      </c>
      <c r="G275" s="7572">
        <f>IF(VLOOKUP($A275,'8 Oct - LIVE LDS Data'!$A$3:$AAD$1504,10,FALSE)=0/1/1900,"",VLOOKUP($A275,'8 Oct - LIVE LDS Data'!$A$3:$AAD$1504,10,FALSE))</f>
        <v>43402</v>
      </c>
      <c r="H275" s="7573" t="str">
        <f>IF(VLOOKUP($A275,'8 Oct - LIVE LDS Data'!$A$3:$AAD$1504,79,FALSE)=0/1/1900,"",VLOOKUP($A275,'8 Oct - LIVE LDS Data'!$A$3:$AAD$1504,79,FALSE))</f>
        <v>new plan to be prepared under new system</v>
      </c>
      <c r="I275" s="7562">
        <f>IF(VLOOKUP($A275,'8 Oct - LIVE LDS Data'!$A$3:$AAD$1504,30,FALSE)=0/1/1900,"",VLOOKUP($A275,'8 Oct - LIVE LDS Data'!$A$3:$AAD$1504,30,FALSE))</f>
        <v>45717</v>
      </c>
      <c r="J275" s="7562">
        <f>IF(VLOOKUP($A275,'8 Oct - LIVE LDS Data'!$A$3:$AAD$1504,33,FALSE)=0/1/1900,"",VLOOKUP($A275,'8 Oct - LIVE LDS Data'!$A$3:$AAD$1504,33,FALSE))</f>
        <v>46054</v>
      </c>
      <c r="K275" s="7562" t="str">
        <f>IF(VLOOKUP($A275,'8 Oct - LIVE LDS Data'!$A$3:$AAD$1504,34,FALSE)=0/1/1900,"",VLOOKUP($A275,'8 Oct - LIVE LDS Data'!$A$3:$AAD$1504,34,FALSE))</f>
        <v/>
      </c>
      <c r="L275" s="7562" t="str">
        <f>IF(VLOOKUP($A275,'8 Oct - LIVE LDS Data'!$A$3:$AAD$1504,40,FALSE)=0/1/1900,"",VLOOKUP($A275,'8 Oct - LIVE LDS Data'!$A$3:$AAD$1504,40,FALSE))</f>
        <v/>
      </c>
      <c r="M275" s="7562" t="str">
        <f>IF(VLOOKUP($A275,'8 Oct - LIVE LDS Data'!$A$3:$AAD$1504,41,FALSE)=0/1/1900,"",VLOOKUP($A275,'8 Oct - LIVE LDS Data'!$A$3:$AAD$1504,41,FALSE))</f>
        <v/>
      </c>
      <c r="N275" s="7562" t="str">
        <f>IF(VLOOKUP($A275,'8 Oct - LIVE LDS Data'!$A$3:$AAD$1504,47,FALSE)=0/1/1900,"",VLOOKUP($A275,'8 Oct - LIVE LDS Data'!$A$3:$AAD$1504,47,FALSE))</f>
        <v/>
      </c>
      <c r="O275" s="7562" t="str">
        <f>IF(VLOOKUP($A275,'8 Oct - LIVE LDS Data'!$A$3:$AAD$1504,48,FALSE)=0/1/1900,"",VLOOKUP($A275,'8 Oct - LIVE LDS Data'!$A$3:$AAD$1504,48,FALSE))</f>
        <v/>
      </c>
      <c r="P275" s="7562" t="str">
        <f>IF(VLOOKUP($A275,'8 Oct - LIVE LDS Data'!$A$3:$AAD$1504,54,FALSE)=0/1/1900,"",VLOOKUP($A275,'8 Oct - LIVE LDS Data'!$A$3:$AAD$1504,54,FALSE))</f>
        <v/>
      </c>
      <c r="Q275" s="7562" t="str">
        <f>IF(VLOOKUP($A275,'8 Oct - LIVE LDS Data'!$A$3:$AAD$1504,55,FALSE)=0/1/1900,"",VLOOKUP($A275,'8 Oct - LIVE LDS Data'!$A$3:$AAD$1504,55,FALSE))</f>
        <v/>
      </c>
      <c r="R275" s="7562">
        <f>IF(VLOOKUP($A275,'8 Oct - LIVE LDS Data'!$A$3:$AAD$1504,60,FALSE)=0/1/1900,"",VLOOKUP($A275,'8 Oct - LIVE LDS Data'!$A$3:$AAD$1504,60,FALSE))</f>
        <v>46722</v>
      </c>
      <c r="S275" s="7562" t="str">
        <f>IF(VLOOKUP($A275,'8 Oct - LIVE LDS Data'!$A$3:$AAD$1504,61,FALSE)=0/1/1900,"",VLOOKUP($A275,'8 Oct - LIVE LDS Data'!$A$3:$AAD$1504,61,FALSE))</f>
        <v/>
      </c>
      <c r="T275" s="7562">
        <f>IF(VLOOKUP($A275,'8 Oct - LIVE LDS Data'!$A$3:$AAD$1504,63,FALSE)=0/1/1900,"",VLOOKUP($A275,'8 Oct - LIVE LDS Data'!$A$3:$AAD$1504,63,FALSE))</f>
        <v>46753</v>
      </c>
      <c r="U275" s="7562" t="str">
        <f>IF(VLOOKUP($A275,'8 Oct - LIVE LDS Data'!$A$3:$AAD$1504,64,FALSE)=0/1/1900,"",VLOOKUP($A275,'8 Oct - LIVE LDS Data'!$A$3:$AAD$1504,64,FALSE))</f>
        <v/>
      </c>
      <c r="V275" s="7562" t="s">
        <v>3757</v>
      </c>
      <c r="W275" s="7562" t="s">
        <v>90</v>
      </c>
      <c r="X275" s="7564"/>
      <c r="Y275" s="7562"/>
      <c r="Z275" s="7562"/>
      <c r="AA275" s="7562"/>
      <c r="AB275" s="7562"/>
      <c r="AC275" s="7562"/>
      <c r="AD275" s="7562"/>
      <c r="AE275" s="7562"/>
      <c r="AF275" s="7562"/>
      <c r="AG275" s="7565">
        <f>IF(VLOOKUP($A275,'8 Oct - LIVE LDS Data'!$A$3:$AAD$1504,72,FALSE)=0/1/1900,"",VLOOKUP($A275,'8 Oct - LIVE LDS Data'!$A$3:$AAD$1504,72,FALSE))</f>
        <v>45320</v>
      </c>
      <c r="AH275" s="7565">
        <f>IF(VLOOKUP($A275,'8 Oct - LIVE LDS Data'!$A$3:$AAD$1504,73,FALSE)=0/1/1900,"",VLOOKUP($A275,'8 Oct - LIVE LDS Data'!$A$3:$AAD$1504,73,FALSE))</f>
        <v>45758</v>
      </c>
      <c r="AI275" s="7565">
        <f>IF(VLOOKUP($A275,'8 Oct - LIVE LDS Data'!$A$3:$AAD$1504,75,FALSE)=0/1/1900,"",VLOOKUP($A275,'8 Oct - LIVE LDS Data'!$A$3:$AAD$1504,75,FALSE))</f>
        <v>44270</v>
      </c>
      <c r="AJ275" s="7565">
        <f>IF(VLOOKUP($A275,'8 Oct - LIVE LDS Data'!$A$3:$AAD$1504,76,FALSE)=0/1/1900,"",VLOOKUP($A275,'8 Oct - LIVE LDS Data'!$A$3:$AAD$1504,76,FALSE))</f>
        <v>45758</v>
      </c>
    </row>
    <row r="276" spans="1:36" s="1749" customFormat="1" ht="40" customHeight="1" x14ac:dyDescent="0.2">
      <c r="A276" s="7569" t="s">
        <v>3698</v>
      </c>
      <c r="B276" s="7569"/>
      <c r="C276" s="7569" t="s">
        <v>3699</v>
      </c>
      <c r="D276" s="7570" t="str">
        <f>IF(VLOOKUP($A276,'8 Oct - LIVE LDS Data'!$A$3:$AAD$1504,4,FALSE)=0/1/1900,"",VLOOKUP($A276,'8 Oct - LIVE LDS Data'!$A$3:$AAD$1504,4,FALSE))</f>
        <v>Tower Hamlets New Local Plan 2023-2038</v>
      </c>
      <c r="E276" s="7571" t="str">
        <f>IF(VLOOKUP($A276,'8 Oct - LIVE LDS Data'!$A$3:$AAD$1504,8,FALSE)=0/1/1900,"",VLOOKUP($A276,'8 Oct - LIVE LDS Data'!$A$3:$AAD$1504,8,FALSE))</f>
        <v>N</v>
      </c>
      <c r="F276" s="7571" t="str">
        <f>IF(VLOOKUP($A276,'8 Oct - LIVE LDS Data'!$A$3:$AAD$1504,9,FALSE)=0/1/1900,"",VLOOKUP($A276,'8 Oct - LIVE LDS Data'!$A$3:$AAD$1504,9,FALSE))</f>
        <v>N</v>
      </c>
      <c r="G276" s="7572">
        <f>IF(VLOOKUP($A276,'8 Oct - LIVE LDS Data'!$A$3:$AAD$1504,10,FALSE)=0/1/1900,"",VLOOKUP($A276,'8 Oct - LIVE LDS Data'!$A$3:$AAD$1504,10,FALSE))</f>
        <v>43845</v>
      </c>
      <c r="H276" s="7573" t="str">
        <f>IF(VLOOKUP($A276,'8 Oct - LIVE LDS Data'!$A$3:$AAD$1504,79,FALSE)=0/1/1900,"",VLOOKUP($A276,'8 Oct - LIVE LDS Data'!$A$3:$AAD$1504,79,FALSE))</f>
        <v>Published (second) June 2025</v>
      </c>
      <c r="I276" s="7562">
        <f>IF(VLOOKUP($A276,'8 Oct - LIVE LDS Data'!$A$3:$AAD$1504,30,FALSE)=0/1/1900,"",VLOOKUP($A276,'8 Oct - LIVE LDS Data'!$A$3:$AAD$1504,30,FALSE))</f>
        <v>45689</v>
      </c>
      <c r="J276" s="7562">
        <f>IF(VLOOKUP($A276,'8 Oct - LIVE LDS Data'!$A$3:$AAD$1504,33,FALSE)=0/1/1900,"",VLOOKUP($A276,'8 Oct - LIVE LDS Data'!$A$3:$AAD$1504,33,FALSE))</f>
        <v>45108</v>
      </c>
      <c r="K276" s="7562">
        <f>IF(VLOOKUP($A276,'8 Oct - LIVE LDS Data'!$A$3:$AAD$1504,34,FALSE)=0/1/1900,"",VLOOKUP($A276,'8 Oct - LIVE LDS Data'!$A$3:$AAD$1504,34,FALSE))</f>
        <v>45236</v>
      </c>
      <c r="L276" s="7562" t="str">
        <f>IF(VLOOKUP($A276,'8 Oct - LIVE LDS Data'!$A$3:$AAD$1504,40,FALSE)=0/1/1900,"",VLOOKUP($A276,'8 Oct - LIVE LDS Data'!$A$3:$AAD$1504,40,FALSE))</f>
        <v/>
      </c>
      <c r="M276" s="7562" t="str">
        <f>IF(VLOOKUP($A276,'8 Oct - LIVE LDS Data'!$A$3:$AAD$1504,41,FALSE)=0/1/1900,"",VLOOKUP($A276,'8 Oct - LIVE LDS Data'!$A$3:$AAD$1504,41,FALSE))</f>
        <v/>
      </c>
      <c r="N276" s="7562" t="str">
        <f>IF(VLOOKUP($A276,'8 Oct - LIVE LDS Data'!$A$3:$AAD$1504,47,FALSE)=0/1/1900,"",VLOOKUP($A276,'8 Oct - LIVE LDS Data'!$A$3:$AAD$1504,47,FALSE))</f>
        <v/>
      </c>
      <c r="O276" s="7562" t="str">
        <f>IF(VLOOKUP($A276,'8 Oct - LIVE LDS Data'!$A$3:$AAD$1504,48,FALSE)=0/1/1900,"",VLOOKUP($A276,'8 Oct - LIVE LDS Data'!$A$3:$AAD$1504,48,FALSE))</f>
        <v/>
      </c>
      <c r="P276" s="7562" t="str">
        <f>IF(VLOOKUP($A276,'8 Oct - LIVE LDS Data'!$A$3:$AAD$1504,54,FALSE)=0/1/1900,"",VLOOKUP($A276,'8 Oct - LIVE LDS Data'!$A$3:$AAD$1504,54,FALSE))</f>
        <v/>
      </c>
      <c r="Q276" s="7562" t="str">
        <f>IF(VLOOKUP($A276,'8 Oct - LIVE LDS Data'!$A$3:$AAD$1504,55,FALSE)=0/1/1900,"",VLOOKUP($A276,'8 Oct - LIVE LDS Data'!$A$3:$AAD$1504,55,FALSE))</f>
        <v/>
      </c>
      <c r="R276" s="7562">
        <f>IF(VLOOKUP($A276,'8 Oct - LIVE LDS Data'!$A$3:$AAD$1504,60,FALSE)=0/1/1900,"",VLOOKUP($A276,'8 Oct - LIVE LDS Data'!$A$3:$AAD$1504,60,FALSE))</f>
        <v>45474</v>
      </c>
      <c r="S276" s="7562" t="str">
        <f>IF(VLOOKUP($A276,'8 Oct - LIVE LDS Data'!$A$3:$AAD$1504,61,FALSE)=0/1/1900,"",VLOOKUP($A276,'8 Oct - LIVE LDS Data'!$A$3:$AAD$1504,61,FALSE))</f>
        <v>1. Sep 2024
2. June 2025</v>
      </c>
      <c r="T276" s="7562" t="str">
        <f>IF(VLOOKUP($A276,'8 Oct - LIVE LDS Data'!$A$3:$AAD$1504,63,FALSE)=0/1/1900,"",VLOOKUP($A276,'8 Oct - LIVE LDS Data'!$A$3:$AAD$1504,63,FALSE))</f>
        <v>TBC</v>
      </c>
      <c r="U276" s="7562" t="str">
        <f>IF(VLOOKUP($A276,'8 Oct - LIVE LDS Data'!$A$3:$AAD$1504,64,FALSE)=0/1/1900,"",VLOOKUP($A276,'8 Oct - LIVE LDS Data'!$A$3:$AAD$1504,64,FALSE))</f>
        <v/>
      </c>
      <c r="V276" s="7562" t="s">
        <v>90</v>
      </c>
      <c r="W276" s="7562" t="s">
        <v>3757</v>
      </c>
      <c r="X276" s="7564"/>
      <c r="Y276" s="7562"/>
      <c r="Z276" s="7562"/>
      <c r="AA276" s="7562"/>
      <c r="AB276" s="7562"/>
      <c r="AC276" s="7562"/>
      <c r="AD276" s="7562"/>
      <c r="AE276" s="7562"/>
      <c r="AF276" s="7562"/>
      <c r="AG276" s="7565">
        <f>IF(VLOOKUP($A276,'8 Oct - LIVE LDS Data'!$A$3:$AAD$1504,72,FALSE)=0/1/1900,"",VLOOKUP($A276,'8 Oct - LIVE LDS Data'!$A$3:$AAD$1504,72,FALSE))</f>
        <v>45315</v>
      </c>
      <c r="AH276" s="7565">
        <f>IF(VLOOKUP($A276,'8 Oct - LIVE LDS Data'!$A$3:$AAD$1504,73,FALSE)=0/1/1900,"",VLOOKUP($A276,'8 Oct - LIVE LDS Data'!$A$3:$AAD$1504,73,FALSE))</f>
        <v>45757</v>
      </c>
      <c r="AI276" s="7565">
        <f>IF(VLOOKUP($A276,'8 Oct - LIVE LDS Data'!$A$3:$AAD$1504,75,FALSE)=0/1/1900,"",VLOOKUP($A276,'8 Oct - LIVE LDS Data'!$A$3:$AAD$1504,75,FALSE))</f>
        <v>45141</v>
      </c>
      <c r="AJ276" s="7565">
        <f>IF(VLOOKUP($A276,'8 Oct - LIVE LDS Data'!$A$3:$AAD$1504,76,FALSE)=0/1/1900,"",VLOOKUP($A276,'8 Oct - LIVE LDS Data'!$A$3:$AAD$1504,76,FALSE))</f>
        <v>45757</v>
      </c>
    </row>
    <row r="277" spans="1:36" s="1749" customFormat="1" ht="40" customHeight="1" x14ac:dyDescent="0.2">
      <c r="A277" s="7568" t="s">
        <v>3722</v>
      </c>
      <c r="B277" s="7568" t="s">
        <v>3711</v>
      </c>
      <c r="C277" s="7568" t="s">
        <v>3711</v>
      </c>
      <c r="D277" s="7570" t="str">
        <f>IF(VLOOKUP($A277,'8 Oct - LIVE LDS Data'!$A$3:$AAD$1504,4,FALSE)=0/1/1900,"",VLOOKUP($A277,'8 Oct - LIVE LDS Data'!$A$3:$AAD$1504,4,FALSE))</f>
        <v>Places for Everyone (PFE)</v>
      </c>
      <c r="E277" s="7571" t="str">
        <f>IF(VLOOKUP($A277,'8 Oct - LIVE LDS Data'!$A$3:$AAD$1504,8,FALSE)=0/1/1900,"",VLOOKUP($A277,'8 Oct - LIVE LDS Data'!$A$3:$AAD$1504,8,FALSE))</f>
        <v>N</v>
      </c>
      <c r="F277" s="7571" t="str">
        <f>IF(VLOOKUP($A277,'8 Oct - LIVE LDS Data'!$A$3:$AAD$1504,9,FALSE)=0/1/1900,"",VLOOKUP($A277,'8 Oct - LIVE LDS Data'!$A$3:$AAD$1504,9,FALSE))</f>
        <v>Y</v>
      </c>
      <c r="G277" s="7572">
        <f>IF(VLOOKUP($A277,'8 Oct - LIVE LDS Data'!$A$3:$AAD$1504,10,FALSE)=0/1/1900,"",VLOOKUP($A277,'8 Oct - LIVE LDS Data'!$A$3:$AAD$1504,10,FALSE))</f>
        <v>45372</v>
      </c>
      <c r="H277" s="7573" t="str">
        <f>IF(VLOOKUP($A277,'8 Oct - LIVE LDS Data'!$A$3:$AAD$1504,79,FALSE)=0/1/1900,"",VLOOKUP($A277,'8 Oct - LIVE LDS Data'!$A$3:$AAD$1504,79,FALSE))</f>
        <v>Adopted March 2024</v>
      </c>
      <c r="I277" s="7562" t="str">
        <f>IF(VLOOKUP($A277,'8 Oct - LIVE LDS Data'!$A$3:$AAD$1504,30,FALSE)=0/1/1900,"",VLOOKUP($A277,'8 Oct - LIVE LDS Data'!$A$3:$AAD$1504,30,FALSE))</f>
        <v>2023</v>
      </c>
      <c r="J277" s="7562" t="str">
        <f>IF(VLOOKUP($A277,'8 Oct - LIVE LDS Data'!$A$3:$AAD$1504,33,FALSE)=0/1/1900,"",VLOOKUP($A277,'8 Oct - LIVE LDS Data'!$A$3:$AAD$1504,33,FALSE))</f>
        <v/>
      </c>
      <c r="K277" s="7562" t="str">
        <f>IF(VLOOKUP($A277,'8 Oct - LIVE LDS Data'!$A$3:$AAD$1504,34,FALSE)=0/1/1900,"",VLOOKUP($A277,'8 Oct - LIVE LDS Data'!$A$3:$AAD$1504,34,FALSE))</f>
        <v/>
      </c>
      <c r="L277" s="7562" t="str">
        <f>IF(VLOOKUP($A277,'8 Oct - LIVE LDS Data'!$A$3:$AAD$1504,40,FALSE)=0/1/1900,"",VLOOKUP($A277,'8 Oct - LIVE LDS Data'!$A$3:$AAD$1504,40,FALSE))</f>
        <v/>
      </c>
      <c r="M277" s="7562" t="str">
        <f>IF(VLOOKUP($A277,'8 Oct - LIVE LDS Data'!$A$3:$AAD$1504,41,FALSE)=0/1/1900,"",VLOOKUP($A277,'8 Oct - LIVE LDS Data'!$A$3:$AAD$1504,41,FALSE))</f>
        <v/>
      </c>
      <c r="N277" s="7562" t="str">
        <f>IF(VLOOKUP($A277,'8 Oct - LIVE LDS Data'!$A$3:$AAD$1504,47,FALSE)=0/1/1900,"",VLOOKUP($A277,'8 Oct - LIVE LDS Data'!$A$3:$AAD$1504,47,FALSE))</f>
        <v/>
      </c>
      <c r="O277" s="7562" t="str">
        <f>IF(VLOOKUP($A277,'8 Oct - LIVE LDS Data'!$A$3:$AAD$1504,48,FALSE)=0/1/1900,"",VLOOKUP($A277,'8 Oct - LIVE LDS Data'!$A$3:$AAD$1504,48,FALSE))</f>
        <v/>
      </c>
      <c r="P277" s="7562" t="str">
        <f>IF(VLOOKUP($A277,'8 Oct - LIVE LDS Data'!$A$3:$AAD$1504,54,FALSE)=0/1/1900,"",VLOOKUP($A277,'8 Oct - LIVE LDS Data'!$A$3:$AAD$1504,54,FALSE))</f>
        <v/>
      </c>
      <c r="Q277" s="7562" t="str">
        <f>IF(VLOOKUP($A277,'8 Oct - LIVE LDS Data'!$A$3:$AAD$1504,55,FALSE)=0/1/1900,"",VLOOKUP($A277,'8 Oct - LIVE LDS Data'!$A$3:$AAD$1504,55,FALSE))</f>
        <v/>
      </c>
      <c r="R277" s="7562" t="str">
        <f>IF(VLOOKUP($A277,'8 Oct - LIVE LDS Data'!$A$3:$AAD$1504,60,FALSE)=0/1/1900,"",VLOOKUP($A277,'8 Oct - LIVE LDS Data'!$A$3:$AAD$1504,60,FALSE))</f>
        <v/>
      </c>
      <c r="S277" s="7562">
        <f>IF(VLOOKUP($A277,'8 Oct - LIVE LDS Data'!$A$3:$AAD$1504,61,FALSE)=0/1/1900,"",VLOOKUP($A277,'8 Oct - LIVE LDS Data'!$A$3:$AAD$1504,61,FALSE))</f>
        <v>44417</v>
      </c>
      <c r="T277" s="7562">
        <f>IF(VLOOKUP($A277,'8 Oct - LIVE LDS Data'!$A$3:$AAD$1504,63,FALSE)=0/1/1900,"",VLOOKUP($A277,'8 Oct - LIVE LDS Data'!$A$3:$AAD$1504,63,FALSE))</f>
        <v>44562</v>
      </c>
      <c r="U277" s="7562">
        <f>IF(VLOOKUP($A277,'8 Oct - LIVE LDS Data'!$A$3:$AAD$1504,64,FALSE)=0/1/1900,"",VLOOKUP($A277,'8 Oct - LIVE LDS Data'!$A$3:$AAD$1504,64,FALSE))</f>
        <v>44606</v>
      </c>
      <c r="V277" s="7562" t="s">
        <v>3757</v>
      </c>
      <c r="W277" s="7562" t="s">
        <v>3757</v>
      </c>
      <c r="X277" s="7564"/>
      <c r="Y277" s="7562"/>
      <c r="Z277" s="7562"/>
      <c r="AA277" s="7562"/>
      <c r="AB277" s="7562"/>
      <c r="AC277" s="7562"/>
      <c r="AD277" s="7562" t="s">
        <v>8102</v>
      </c>
      <c r="AE277" s="7562"/>
      <c r="AF277" s="7562"/>
      <c r="AG277" s="7565" t="str">
        <f>IF(VLOOKUP($A277,'8 Oct - LIVE LDS Data'!$A$3:$AAD$1504,72,FALSE)=0/1/1900,"",VLOOKUP($A277,'8 Oct - LIVE LDS Data'!$A$3:$AAD$1504,72,FALSE))</f>
        <v/>
      </c>
      <c r="AH277" s="7565" t="str">
        <f>IF(VLOOKUP($A277,'8 Oct - LIVE LDS Data'!$A$3:$AAD$1504,73,FALSE)=0/1/1900,"",VLOOKUP($A277,'8 Oct - LIVE LDS Data'!$A$3:$AAD$1504,73,FALSE))</f>
        <v/>
      </c>
      <c r="AI277" s="7565" t="str">
        <f>IF(VLOOKUP($A277,'8 Oct - LIVE LDS Data'!$A$3:$AAD$1504,75,FALSE)=0/1/1900,"",VLOOKUP($A277,'8 Oct - LIVE LDS Data'!$A$3:$AAD$1504,75,FALSE))</f>
        <v/>
      </c>
      <c r="AJ277" s="7565">
        <f>IF(VLOOKUP($A277,'8 Oct - LIVE LDS Data'!$A$3:$AAD$1504,76,FALSE)=0/1/1900,"",VLOOKUP($A277,'8 Oct - LIVE LDS Data'!$A$3:$AAD$1504,76,FALSE))</f>
        <v>44440</v>
      </c>
    </row>
    <row r="278" spans="1:36" s="1749" customFormat="1" ht="40" customHeight="1" x14ac:dyDescent="0.2">
      <c r="A278" s="7568" t="s">
        <v>3723</v>
      </c>
      <c r="B278" s="7568" t="s">
        <v>3724</v>
      </c>
      <c r="C278" s="7568" t="s">
        <v>3724</v>
      </c>
      <c r="D278" s="7570" t="str">
        <f>IF(VLOOKUP($A278,'8 Oct - LIVE LDS Data'!$A$3:$AAD$1504,4,FALSE)=0/1/1900,"",VLOOKUP($A278,'8 Oct - LIVE LDS Data'!$A$3:$AAD$1504,4,FALSE))</f>
        <v>Tunbridge Wells Local Plan</v>
      </c>
      <c r="E278" s="7571" t="str">
        <f>IF(VLOOKUP($A278,'8 Oct - LIVE LDS Data'!$A$3:$AAD$1504,8,FALSE)=0/1/1900,"",VLOOKUP($A278,'8 Oct - LIVE LDS Data'!$A$3:$AAD$1504,8,FALSE))</f>
        <v>N</v>
      </c>
      <c r="F278" s="7571" t="str">
        <f>IF(VLOOKUP($A278,'8 Oct - LIVE LDS Data'!$A$3:$AAD$1504,9,FALSE)=0/1/1900,"",VLOOKUP($A278,'8 Oct - LIVE LDS Data'!$A$3:$AAD$1504,9,FALSE))</f>
        <v>N</v>
      </c>
      <c r="G278" s="7572">
        <f>IF(VLOOKUP($A278,'8 Oct - LIVE LDS Data'!$A$3:$AAD$1504,10,FALSE)=0/1/1900,"",VLOOKUP($A278,'8 Oct - LIVE LDS Data'!$A$3:$AAD$1504,10,FALSE))</f>
        <v>40346</v>
      </c>
      <c r="H278" s="7573" t="str">
        <f>IF(VLOOKUP($A278,'8 Oct - LIVE LDS Data'!$A$3:$AAD$1504,79,FALSE)=0/1/1900,"",VLOOKUP($A278,'8 Oct - LIVE LDS Data'!$A$3:$AAD$1504,79,FALSE))</f>
        <v>Submitted Nov 2021</v>
      </c>
      <c r="I278" s="7562">
        <f>IF(VLOOKUP($A278,'8 Oct - LIVE LDS Data'!$A$3:$AAD$1504,30,FALSE)=0/1/1900,"",VLOOKUP($A278,'8 Oct - LIVE LDS Data'!$A$3:$AAD$1504,30,FALSE))</f>
        <v>45566</v>
      </c>
      <c r="J278" s="7562">
        <f>IF(VLOOKUP($A278,'8 Oct - LIVE LDS Data'!$A$3:$AAD$1504,33,FALSE)=0/1/1900,"",VLOOKUP($A278,'8 Oct - LIVE LDS Data'!$A$3:$AAD$1504,33,FALSE))</f>
        <v>42887</v>
      </c>
      <c r="K278" s="7562">
        <f>IF(VLOOKUP($A278,'8 Oct - LIVE LDS Data'!$A$3:$AAD$1504,34,FALSE)=0/1/1900,"",VLOOKUP($A278,'8 Oct - LIVE LDS Data'!$A$3:$AAD$1504,34,FALSE))</f>
        <v>42857</v>
      </c>
      <c r="L278" s="7562">
        <f>IF(VLOOKUP($A278,'8 Oct - LIVE LDS Data'!$A$3:$AAD$1504,40,FALSE)=0/1/1900,"",VLOOKUP($A278,'8 Oct - LIVE LDS Data'!$A$3:$AAD$1504,40,FALSE))</f>
        <v>43709</v>
      </c>
      <c r="M278" s="7562">
        <f>IF(VLOOKUP($A278,'8 Oct - LIVE LDS Data'!$A$3:$AAD$1504,41,FALSE)=0/1/1900,"",VLOOKUP($A278,'8 Oct - LIVE LDS Data'!$A$3:$AAD$1504,41,FALSE))</f>
        <v>43728</v>
      </c>
      <c r="N278" s="7562" t="str">
        <f>IF(VLOOKUP($A278,'8 Oct - LIVE LDS Data'!$A$3:$AAD$1504,47,FALSE)=0/1/1900,"",VLOOKUP($A278,'8 Oct - LIVE LDS Data'!$A$3:$AAD$1504,47,FALSE))</f>
        <v/>
      </c>
      <c r="O278" s="7562" t="str">
        <f>IF(VLOOKUP($A278,'8 Oct - LIVE LDS Data'!$A$3:$AAD$1504,48,FALSE)=0/1/1900,"",VLOOKUP($A278,'8 Oct - LIVE LDS Data'!$A$3:$AAD$1504,48,FALSE))</f>
        <v/>
      </c>
      <c r="P278" s="7562" t="str">
        <f>IF(VLOOKUP($A278,'8 Oct - LIVE LDS Data'!$A$3:$AAD$1504,54,FALSE)=0/1/1900,"",VLOOKUP($A278,'8 Oct - LIVE LDS Data'!$A$3:$AAD$1504,54,FALSE))</f>
        <v/>
      </c>
      <c r="Q278" s="7562" t="str">
        <f>IF(VLOOKUP($A278,'8 Oct - LIVE LDS Data'!$A$3:$AAD$1504,55,FALSE)=0/1/1900,"",VLOOKUP($A278,'8 Oct - LIVE LDS Data'!$A$3:$AAD$1504,55,FALSE))</f>
        <v/>
      </c>
      <c r="R278" s="7562">
        <f>IF(VLOOKUP($A278,'8 Oct - LIVE LDS Data'!$A$3:$AAD$1504,60,FALSE)=0/1/1900,"",VLOOKUP($A278,'8 Oct - LIVE LDS Data'!$A$3:$AAD$1504,60,FALSE))</f>
        <v>44256</v>
      </c>
      <c r="S278" s="7562">
        <f>IF(VLOOKUP($A278,'8 Oct - LIVE LDS Data'!$A$3:$AAD$1504,61,FALSE)=0/1/1900,"",VLOOKUP($A278,'8 Oct - LIVE LDS Data'!$A$3:$AAD$1504,61,FALSE))</f>
        <v>44281</v>
      </c>
      <c r="T278" s="7562">
        <f>IF(VLOOKUP($A278,'8 Oct - LIVE LDS Data'!$A$3:$AAD$1504,63,FALSE)=0/1/1900,"",VLOOKUP($A278,'8 Oct - LIVE LDS Data'!$A$3:$AAD$1504,63,FALSE))</f>
        <v>44378</v>
      </c>
      <c r="U278" s="7562">
        <f>IF(VLOOKUP($A278,'8 Oct - LIVE LDS Data'!$A$3:$AAD$1504,64,FALSE)=0/1/1900,"",VLOOKUP($A278,'8 Oct - LIVE LDS Data'!$A$3:$AAD$1504,64,FALSE))</f>
        <v>44501</v>
      </c>
      <c r="V278" s="7562" t="s">
        <v>3757</v>
      </c>
      <c r="W278" s="7562" t="s">
        <v>3757</v>
      </c>
      <c r="X278" s="7564"/>
      <c r="Y278" s="7562"/>
      <c r="Z278" s="7562"/>
      <c r="AA278" s="7562"/>
      <c r="AB278" s="7562"/>
      <c r="AC278" s="7562"/>
      <c r="AD278" s="7562" t="s">
        <v>8102</v>
      </c>
      <c r="AE278" s="7562"/>
      <c r="AF278" s="7562"/>
      <c r="AG278" s="7565">
        <f>IF(VLOOKUP($A278,'8 Oct - LIVE LDS Data'!$A$3:$AAD$1504,72,FALSE)=0/1/1900,"",VLOOKUP($A278,'8 Oct - LIVE LDS Data'!$A$3:$AAD$1504,72,FALSE))</f>
        <v>44390</v>
      </c>
      <c r="AH278" s="7565">
        <f>IF(VLOOKUP($A278,'8 Oct - LIVE LDS Data'!$A$3:$AAD$1504,73,FALSE)=0/1/1900,"",VLOOKUP($A278,'8 Oct - LIVE LDS Data'!$A$3:$AAD$1504,73,FALSE))</f>
        <v>45681</v>
      </c>
      <c r="AI278" s="7565" t="str">
        <f>IF(VLOOKUP($A278,'8 Oct - LIVE LDS Data'!$A$3:$AAD$1504,75,FALSE)=0/1/1900,"",VLOOKUP($A278,'8 Oct - LIVE LDS Data'!$A$3:$AAD$1504,75,FALSE))</f>
        <v/>
      </c>
      <c r="AJ278" s="7565">
        <f>IF(VLOOKUP($A278,'8 Oct - LIVE LDS Data'!$A$3:$AAD$1504,76,FALSE)=0/1/1900,"",VLOOKUP($A278,'8 Oct - LIVE LDS Data'!$A$3:$AAD$1504,76,FALSE))</f>
        <v>44517</v>
      </c>
    </row>
    <row r="279" spans="1:36" s="1749" customFormat="1" ht="40" customHeight="1" x14ac:dyDescent="0.2">
      <c r="A279" s="2857" t="s">
        <v>3734</v>
      </c>
      <c r="B279" s="2857"/>
      <c r="C279" s="2857" t="s">
        <v>3735</v>
      </c>
      <c r="D279" s="7570" t="str">
        <f>IF(VLOOKUP($A279,'8 Oct - LIVE LDS Data'!$A$3:$AAD$1504,4,FALSE)=0/1/1900,"",VLOOKUP($A279,'8 Oct - LIVE LDS Data'!$A$3:$AAD$1504,4,FALSE))</f>
        <v>New Local Plan 2021-2041</v>
      </c>
      <c r="E279" s="7571" t="str">
        <f>IF(VLOOKUP($A279,'8 Oct - LIVE LDS Data'!$A$3:$AAD$1504,8,FALSE)=0/1/1900,"",VLOOKUP($A279,'8 Oct - LIVE LDS Data'!$A$3:$AAD$1504,8,FALSE))</f>
        <v>N</v>
      </c>
      <c r="F279" s="7571" t="str">
        <f>IF(VLOOKUP($A279,'8 Oct - LIVE LDS Data'!$A$3:$AAD$1504,9,FALSE)=0/1/1900,"",VLOOKUP($A279,'8 Oct - LIVE LDS Data'!$A$3:$AAD$1504,9,FALSE))</f>
        <v>N</v>
      </c>
      <c r="G279" s="7572" t="str">
        <f>IF(VLOOKUP($A279,'8 Oct - LIVE LDS Data'!$A$3:$AAD$1504,10,FALSE)=0/1/1900,"",VLOOKUP($A279,'8 Oct - LIVE LDS Data'!$A$3:$AAD$1504,10,FALSE))</f>
        <v>none</v>
      </c>
      <c r="H279" s="7573" t="str">
        <f>IF(VLOOKUP($A279,'8 Oct - LIVE LDS Data'!$A$3:$AAD$1504,79,FALSE)=0/1/1900,"",VLOOKUP($A279,'8 Oct - LIVE LDS Data'!$A$3:$AAD$1504,79,FALSE))</f>
        <v>Submitted Dec 2024</v>
      </c>
      <c r="I279" s="7562">
        <f>IF(VLOOKUP($A279,'8 Oct - LIVE LDS Data'!$A$3:$AAD$1504,30,FALSE)=0/1/1900,"",VLOOKUP($A279,'8 Oct - LIVE LDS Data'!$A$3:$AAD$1504,30,FALSE))</f>
        <v>45200</v>
      </c>
      <c r="J279" s="7562">
        <f>IF(VLOOKUP($A279,'8 Oct - LIVE LDS Data'!$A$3:$AAD$1504,33,FALSE)=0/1/1900,"",VLOOKUP($A279,'8 Oct - LIVE LDS Data'!$A$3:$AAD$1504,33,FALSE))</f>
        <v>44105</v>
      </c>
      <c r="K279" s="7562">
        <f>IF(VLOOKUP($A279,'8 Oct - LIVE LDS Data'!$A$3:$AAD$1504,34,FALSE)=0/1/1900,"",VLOOKUP($A279,'8 Oct - LIVE LDS Data'!$A$3:$AAD$1504,34,FALSE))</f>
        <v>44866</v>
      </c>
      <c r="L279" s="7562" t="str">
        <f>IF(VLOOKUP($A279,'8 Oct - LIVE LDS Data'!$A$3:$AAD$1504,40,FALSE)=0/1/1900,"",VLOOKUP($A279,'8 Oct - LIVE LDS Data'!$A$3:$AAD$1504,40,FALSE))</f>
        <v>Oct-2023
(was Aug-2023)</v>
      </c>
      <c r="M279" s="7562">
        <f>IF(VLOOKUP($A279,'8 Oct - LIVE LDS Data'!$A$3:$AAD$1504,41,FALSE)=0/1/1900,"",VLOOKUP($A279,'8 Oct - LIVE LDS Data'!$A$3:$AAD$1504,41,FALSE))</f>
        <v>45229</v>
      </c>
      <c r="N279" s="7562" t="str">
        <f>IF(VLOOKUP($A279,'8 Oct - LIVE LDS Data'!$A$3:$AAD$1504,47,FALSE)=0/1/1900,"",VLOOKUP($A279,'8 Oct - LIVE LDS Data'!$A$3:$AAD$1504,47,FALSE))</f>
        <v/>
      </c>
      <c r="O279" s="7562" t="str">
        <f>IF(VLOOKUP($A279,'8 Oct - LIVE LDS Data'!$A$3:$AAD$1504,48,FALSE)=0/1/1900,"",VLOOKUP($A279,'8 Oct - LIVE LDS Data'!$A$3:$AAD$1504,48,FALSE))</f>
        <v/>
      </c>
      <c r="P279" s="7562" t="str">
        <f>IF(VLOOKUP($A279,'8 Oct - LIVE LDS Data'!$A$3:$AAD$1504,54,FALSE)=0/1/1900,"",VLOOKUP($A279,'8 Oct - LIVE LDS Data'!$A$3:$AAD$1504,54,FALSE))</f>
        <v/>
      </c>
      <c r="Q279" s="7562" t="str">
        <f>IF(VLOOKUP($A279,'8 Oct - LIVE LDS Data'!$A$3:$AAD$1504,55,FALSE)=0/1/1900,"",VLOOKUP($A279,'8 Oct - LIVE LDS Data'!$A$3:$AAD$1504,55,FALSE))</f>
        <v/>
      </c>
      <c r="R279" s="7562">
        <f>IF(VLOOKUP($A279,'8 Oct - LIVE LDS Data'!$A$3:$AAD$1504,60,FALSE)=0/1/1900,"",VLOOKUP($A279,'8 Oct - LIVE LDS Data'!$A$3:$AAD$1504,60,FALSE))</f>
        <v>45444</v>
      </c>
      <c r="S279" s="7562">
        <f>IF(VLOOKUP($A279,'8 Oct - LIVE LDS Data'!$A$3:$AAD$1504,61,FALSE)=0/1/1900,"",VLOOKUP($A279,'8 Oct - LIVE LDS Data'!$A$3:$AAD$1504,61,FALSE))</f>
        <v>45512</v>
      </c>
      <c r="T279" s="7562">
        <f>IF(VLOOKUP($A279,'8 Oct - LIVE LDS Data'!$A$3:$AAD$1504,63,FALSE)=0/1/1900,"",VLOOKUP($A279,'8 Oct - LIVE LDS Data'!$A$3:$AAD$1504,63,FALSE))</f>
        <v>45627</v>
      </c>
      <c r="U279" s="7562">
        <f>IF(VLOOKUP($A279,'8 Oct - LIVE LDS Data'!$A$3:$AAD$1504,64,FALSE)=0/1/1900,"",VLOOKUP($A279,'8 Oct - LIVE LDS Data'!$A$3:$AAD$1504,64,FALSE))</f>
        <v>45644</v>
      </c>
      <c r="V279" s="7562" t="s">
        <v>3757</v>
      </c>
      <c r="W279" s="7562" t="s">
        <v>3757</v>
      </c>
      <c r="X279" s="7564"/>
      <c r="Y279" s="7562"/>
      <c r="Z279" s="7562"/>
      <c r="AA279" s="7562"/>
      <c r="AB279" s="7562"/>
      <c r="AC279" s="7562"/>
      <c r="AD279" s="7562"/>
      <c r="AE279" s="7562"/>
      <c r="AF279" s="7562"/>
      <c r="AG279" s="7565">
        <f>IF(VLOOKUP($A279,'8 Oct - LIVE LDS Data'!$A$3:$AAD$1504,72,FALSE)=0/1/1900,"",VLOOKUP($A279,'8 Oct - LIVE LDS Data'!$A$3:$AAD$1504,72,FALSE))</f>
        <v>45148</v>
      </c>
      <c r="AH279" s="7565">
        <f>IF(VLOOKUP($A279,'8 Oct - LIVE LDS Data'!$A$3:$AAD$1504,73,FALSE)=0/1/1900,"",VLOOKUP($A279,'8 Oct - LIVE LDS Data'!$A$3:$AAD$1504,73,FALSE))</f>
        <v>45308</v>
      </c>
      <c r="AI279" s="7565" t="str">
        <f>IF(VLOOKUP($A279,'8 Oct - LIVE LDS Data'!$A$3:$AAD$1504,75,FALSE)=0/1/1900,"",VLOOKUP($A279,'8 Oct - LIVE LDS Data'!$A$3:$AAD$1504,75,FALSE))</f>
        <v/>
      </c>
      <c r="AJ279" s="7565">
        <f>IF(VLOOKUP($A279,'8 Oct - LIVE LDS Data'!$A$3:$AAD$1504,76,FALSE)=0/1/1900,"",VLOOKUP($A279,'8 Oct - LIVE LDS Data'!$A$3:$AAD$1504,76,FALSE))</f>
        <v>45524</v>
      </c>
    </row>
    <row r="280" spans="1:36" s="1749" customFormat="1" ht="40" customHeight="1" x14ac:dyDescent="0.2">
      <c r="A280" s="2855" t="s">
        <v>3750</v>
      </c>
      <c r="B280" s="2855"/>
      <c r="C280" s="2855" t="s">
        <v>3748</v>
      </c>
      <c r="D280" s="7570" t="str">
        <f>IF(VLOOKUP($A280,'8 Oct - LIVE LDS Data'!$A$3:$AAD$1504,4,FALSE)=0/1/1900,"",VLOOKUP($A280,'8 Oct - LIVE LDS Data'!$A$3:$AAD$1504,4,FALSE))</f>
        <v>Joint Local Plan 2041</v>
      </c>
      <c r="E280" s="7571" t="str">
        <f>IF(VLOOKUP($A280,'8 Oct - LIVE LDS Data'!$A$3:$AAD$1504,8,FALSE)=0/1/1900,"",VLOOKUP($A280,'8 Oct - LIVE LDS Data'!$A$3:$AAD$1504,8,FALSE))</f>
        <v>N</v>
      </c>
      <c r="F280" s="7571" t="str">
        <f>IF(VLOOKUP($A280,'8 Oct - LIVE LDS Data'!$A$3:$AAD$1504,9,FALSE)=0/1/1900,"",VLOOKUP($A280,'8 Oct - LIVE LDS Data'!$A$3:$AAD$1504,9,FALSE))</f>
        <v>Y</v>
      </c>
      <c r="G280" s="7572" t="str">
        <f>IF(VLOOKUP($A280,'8 Oct - LIVE LDS Data'!$A$3:$AAD$1504,10,FALSE)=0/1/1900,"",VLOOKUP($A280,'8 Oct - LIVE LDS Data'!$A$3:$AAD$1504,10,FALSE))</f>
        <v>14 December 2016
(as modified by Part 2 Plan adopted 9 October 2019)</v>
      </c>
      <c r="H280" s="7573" t="str">
        <f>IF(VLOOKUP($A280,'8 Oct - LIVE LDS Data'!$A$3:$AAD$1504,79,FALSE)=0/1/1900,"",VLOOKUP($A280,'8 Oct - LIVE LDS Data'!$A$3:$AAD$1504,79,FALSE))</f>
        <v>likely to be withdrawn due to DtC failure</v>
      </c>
      <c r="I280" s="7562">
        <f>IF(VLOOKUP($A280,'8 Oct - LIVE LDS Data'!$A$3:$AAD$1504,30,FALSE)=0/1/1900,"",VLOOKUP($A280,'8 Oct - LIVE LDS Data'!$A$3:$AAD$1504,30,FALSE))</f>
        <v>45505</v>
      </c>
      <c r="J280" s="7562">
        <f>IF(VLOOKUP($A280,'8 Oct - LIVE LDS Data'!$A$3:$AAD$1504,33,FALSE)=0/1/1900,"",VLOOKUP($A280,'8 Oct - LIVE LDS Data'!$A$3:$AAD$1504,33,FALSE))</f>
        <v>44735</v>
      </c>
      <c r="K280" s="7562">
        <f>IF(VLOOKUP($A280,'8 Oct - LIVE LDS Data'!$A$3:$AAD$1504,34,FALSE)=0/1/1900,"",VLOOKUP($A280,'8 Oct - LIVE LDS Data'!$A$3:$AAD$1504,34,FALSE))</f>
        <v>44693</v>
      </c>
      <c r="L280" s="7562" t="str">
        <f>IF(VLOOKUP($A280,'8 Oct - LIVE LDS Data'!$A$3:$AAD$1504,40,FALSE)=0/1/1900,"",VLOOKUP($A280,'8 Oct - LIVE LDS Data'!$A$3:$AAD$1504,40,FALSE))</f>
        <v>Early 2024
(was Oct 2023)
(was Aug 2023)</v>
      </c>
      <c r="M280" s="7562">
        <f>IF(VLOOKUP($A280,'8 Oct - LIVE LDS Data'!$A$3:$AAD$1504,41,FALSE)=0/1/1900,"",VLOOKUP($A280,'8 Oct - LIVE LDS Data'!$A$3:$AAD$1504,41,FALSE))</f>
        <v>45301</v>
      </c>
      <c r="N280" s="7562" t="str">
        <f>IF(VLOOKUP($A280,'8 Oct - LIVE LDS Data'!$A$3:$AAD$1504,47,FALSE)=0/1/1900,"",VLOOKUP($A280,'8 Oct - LIVE LDS Data'!$A$3:$AAD$1504,47,FALSE))</f>
        <v/>
      </c>
      <c r="O280" s="7562" t="str">
        <f>IF(VLOOKUP($A280,'8 Oct - LIVE LDS Data'!$A$3:$AAD$1504,48,FALSE)=0/1/1900,"",VLOOKUP($A280,'8 Oct - LIVE LDS Data'!$A$3:$AAD$1504,48,FALSE))</f>
        <v/>
      </c>
      <c r="P280" s="7562" t="str">
        <f>IF(VLOOKUP($A280,'8 Oct - LIVE LDS Data'!$A$3:$AAD$1504,54,FALSE)=0/1/1900,"",VLOOKUP($A280,'8 Oct - LIVE LDS Data'!$A$3:$AAD$1504,54,FALSE))</f>
        <v/>
      </c>
      <c r="Q280" s="7562" t="str">
        <f>IF(VLOOKUP($A280,'8 Oct - LIVE LDS Data'!$A$3:$AAD$1504,55,FALSE)=0/1/1900,"",VLOOKUP($A280,'8 Oct - LIVE LDS Data'!$A$3:$AAD$1504,55,FALSE))</f>
        <v/>
      </c>
      <c r="R280" s="7562">
        <f>IF(VLOOKUP($A280,'8 Oct - LIVE LDS Data'!$A$3:$AAD$1504,60,FALSE)=0/1/1900,"",VLOOKUP($A280,'8 Oct - LIVE LDS Data'!$A$3:$AAD$1504,60,FALSE))</f>
        <v>45566</v>
      </c>
      <c r="S280" s="7562">
        <f>IF(VLOOKUP($A280,'8 Oct - LIVE LDS Data'!$A$3:$AAD$1504,61,FALSE)=0/1/1900,"",VLOOKUP($A280,'8 Oct - LIVE LDS Data'!$A$3:$AAD$1504,61,FALSE))</f>
        <v>45566</v>
      </c>
      <c r="T280" s="7562">
        <f>IF(VLOOKUP($A280,'8 Oct - LIVE LDS Data'!$A$3:$AAD$1504,63,FALSE)=0/1/1900,"",VLOOKUP($A280,'8 Oct - LIVE LDS Data'!$A$3:$AAD$1504,63,FALSE))</f>
        <v>45627</v>
      </c>
      <c r="U280" s="7562">
        <f>IF(VLOOKUP($A280,'8 Oct - LIVE LDS Data'!$A$3:$AAD$1504,64,FALSE)=0/1/1900,"",VLOOKUP($A280,'8 Oct - LIVE LDS Data'!$A$3:$AAD$1504,64,FALSE))</f>
        <v>45635</v>
      </c>
      <c r="V280" s="7562" t="s">
        <v>3757</v>
      </c>
      <c r="W280" s="7562" t="s">
        <v>8106</v>
      </c>
      <c r="X280" s="7564"/>
      <c r="Y280" s="7562"/>
      <c r="Z280" s="7562"/>
      <c r="AA280" s="7562"/>
      <c r="AB280" s="7562"/>
      <c r="AC280" s="7562"/>
      <c r="AD280" s="7562"/>
      <c r="AE280" s="7562"/>
      <c r="AF280" s="7562"/>
      <c r="AG280" s="7565">
        <f>IF(VLOOKUP($A280,'8 Oct - LIVE LDS Data'!$A$3:$AAD$1504,72,FALSE)=0/1/1900,"",VLOOKUP($A280,'8 Oct - LIVE LDS Data'!$A$3:$AAD$1504,72,FALSE))</f>
        <v>45468</v>
      </c>
      <c r="AH280" s="7565">
        <f>IF(VLOOKUP($A280,'8 Oct - LIVE LDS Data'!$A$3:$AAD$1504,73,FALSE)=0/1/1900,"",VLOOKUP($A280,'8 Oct - LIVE LDS Data'!$A$3:$AAD$1504,73,FALSE))</f>
        <v>45589</v>
      </c>
      <c r="AI280" s="7565">
        <f>IF(VLOOKUP($A280,'8 Oct - LIVE LDS Data'!$A$3:$AAD$1504,75,FALSE)=0/1/1900,"",VLOOKUP($A280,'8 Oct - LIVE LDS Data'!$A$3:$AAD$1504,75,FALSE))</f>
        <v>45680</v>
      </c>
      <c r="AJ280" s="7565" t="str">
        <f>IF(VLOOKUP($A280,'8 Oct - LIVE LDS Data'!$A$3:$AAD$1504,76,FALSE)=0/1/1900,"",VLOOKUP($A280,'8 Oct - LIVE LDS Data'!$A$3:$AAD$1504,76,FALSE))</f>
        <v>24/20/2024</v>
      </c>
    </row>
    <row r="281" spans="1:36" s="1749" customFormat="1" ht="40" customHeight="1" x14ac:dyDescent="0.2">
      <c r="A281" s="7568" t="s">
        <v>3754</v>
      </c>
      <c r="B281" s="7568" t="s">
        <v>3755</v>
      </c>
      <c r="C281" s="7568" t="s">
        <v>3755</v>
      </c>
      <c r="D281" s="7570" t="str">
        <f>IF(VLOOKUP($A281,'8 Oct - LIVE LDS Data'!$A$3:$AAD$1504,4,FALSE)=0/1/1900,"",VLOOKUP($A281,'8 Oct - LIVE LDS Data'!$A$3:$AAD$1504,4,FALSE))</f>
        <v>Wakefield District Local Plan Review - under new system</v>
      </c>
      <c r="E281" s="7571" t="str">
        <f>IF(VLOOKUP($A281,'8 Oct - LIVE LDS Data'!$A$3:$AAD$1504,8,FALSE)=0/1/1900,"",VLOOKUP($A281,'8 Oct - LIVE LDS Data'!$A$3:$AAD$1504,8,FALSE))</f>
        <v>N</v>
      </c>
      <c r="F281" s="7571" t="str">
        <f>IF(VLOOKUP($A281,'8 Oct - LIVE LDS Data'!$A$3:$AAD$1504,9,FALSE)=0/1/1900,"",VLOOKUP($A281,'8 Oct - LIVE LDS Data'!$A$3:$AAD$1504,9,FALSE))</f>
        <v>N</v>
      </c>
      <c r="G281" s="7572">
        <f>IF(VLOOKUP($A281,'8 Oct - LIVE LDS Data'!$A$3:$AAD$1504,10,FALSE)=0/1/1900,"",VLOOKUP($A281,'8 Oct - LIVE LDS Data'!$A$3:$AAD$1504,10,FALSE))</f>
        <v>45315</v>
      </c>
      <c r="H281" s="7573" t="str">
        <f>IF(VLOOKUP($A281,'8 Oct - LIVE LDS Data'!$A$3:$AAD$1504,79,FALSE)=0/1/1900,"",VLOOKUP($A281,'8 Oct - LIVE LDS Data'!$A$3:$AAD$1504,79,FALSE))</f>
        <v>new plan to be prepared under new system
[no timetable yet]</v>
      </c>
      <c r="I281" s="7562">
        <f>IF(VLOOKUP($A281,'8 Oct - LIVE LDS Data'!$A$3:$AAD$1504,30,FALSE)=0/1/1900,"",VLOOKUP($A281,'8 Oct - LIVE LDS Data'!$A$3:$AAD$1504,30,FALSE))</f>
        <v>45839</v>
      </c>
      <c r="J281" s="7562" t="str">
        <f>IF(VLOOKUP($A281,'8 Oct - LIVE LDS Data'!$A$3:$AAD$1504,33,FALSE)=0/1/1900,"",VLOOKUP($A281,'8 Oct - LIVE LDS Data'!$A$3:$AAD$1504,33,FALSE))</f>
        <v/>
      </c>
      <c r="K281" s="7562" t="str">
        <f>IF(VLOOKUP($A281,'8 Oct - LIVE LDS Data'!$A$3:$AAD$1504,34,FALSE)=0/1/1900,"",VLOOKUP($A281,'8 Oct - LIVE LDS Data'!$A$3:$AAD$1504,34,FALSE))</f>
        <v/>
      </c>
      <c r="L281" s="7562" t="str">
        <f>IF(VLOOKUP($A281,'8 Oct - LIVE LDS Data'!$A$3:$AAD$1504,40,FALSE)=0/1/1900,"",VLOOKUP($A281,'8 Oct - LIVE LDS Data'!$A$3:$AAD$1504,40,FALSE))</f>
        <v/>
      </c>
      <c r="M281" s="7562" t="str">
        <f>IF(VLOOKUP($A281,'8 Oct - LIVE LDS Data'!$A$3:$AAD$1504,41,FALSE)=0/1/1900,"",VLOOKUP($A281,'8 Oct - LIVE LDS Data'!$A$3:$AAD$1504,41,FALSE))</f>
        <v/>
      </c>
      <c r="N281" s="7562" t="str">
        <f>IF(VLOOKUP($A281,'8 Oct - LIVE LDS Data'!$A$3:$AAD$1504,47,FALSE)=0/1/1900,"",VLOOKUP($A281,'8 Oct - LIVE LDS Data'!$A$3:$AAD$1504,47,FALSE))</f>
        <v/>
      </c>
      <c r="O281" s="7562" t="str">
        <f>IF(VLOOKUP($A281,'8 Oct - LIVE LDS Data'!$A$3:$AAD$1504,48,FALSE)=0/1/1900,"",VLOOKUP($A281,'8 Oct - LIVE LDS Data'!$A$3:$AAD$1504,48,FALSE))</f>
        <v/>
      </c>
      <c r="P281" s="7562" t="str">
        <f>IF(VLOOKUP($A281,'8 Oct - LIVE LDS Data'!$A$3:$AAD$1504,54,FALSE)=0/1/1900,"",VLOOKUP($A281,'8 Oct - LIVE LDS Data'!$A$3:$AAD$1504,54,FALSE))</f>
        <v/>
      </c>
      <c r="Q281" s="7562" t="str">
        <f>IF(VLOOKUP($A281,'8 Oct - LIVE LDS Data'!$A$3:$AAD$1504,55,FALSE)=0/1/1900,"",VLOOKUP($A281,'8 Oct - LIVE LDS Data'!$A$3:$AAD$1504,55,FALSE))</f>
        <v/>
      </c>
      <c r="R281" s="7562" t="str">
        <f>IF(VLOOKUP($A281,'8 Oct - LIVE LDS Data'!$A$3:$AAD$1504,60,FALSE)=0/1/1900,"",VLOOKUP($A281,'8 Oct - LIVE LDS Data'!$A$3:$AAD$1504,60,FALSE))</f>
        <v/>
      </c>
      <c r="S281" s="7562" t="str">
        <f>IF(VLOOKUP($A281,'8 Oct - LIVE LDS Data'!$A$3:$AAD$1504,61,FALSE)=0/1/1900,"",VLOOKUP($A281,'8 Oct - LIVE LDS Data'!$A$3:$AAD$1504,61,FALSE))</f>
        <v/>
      </c>
      <c r="T281" s="7562" t="str">
        <f>IF(VLOOKUP($A281,'8 Oct - LIVE LDS Data'!$A$3:$AAD$1504,63,FALSE)=0/1/1900,"",VLOOKUP($A281,'8 Oct - LIVE LDS Data'!$A$3:$AAD$1504,63,FALSE))</f>
        <v/>
      </c>
      <c r="U281" s="7562" t="str">
        <f>IF(VLOOKUP($A281,'8 Oct - LIVE LDS Data'!$A$3:$AAD$1504,64,FALSE)=0/1/1900,"",VLOOKUP($A281,'8 Oct - LIVE LDS Data'!$A$3:$AAD$1504,64,FALSE))</f>
        <v/>
      </c>
      <c r="V281" s="7562" t="s">
        <v>3757</v>
      </c>
      <c r="W281" s="7562" t="s">
        <v>3757</v>
      </c>
      <c r="X281" s="7564"/>
      <c r="Y281" s="7562"/>
      <c r="Z281" s="7562"/>
      <c r="AA281" s="7562"/>
      <c r="AB281" s="7562"/>
      <c r="AC281" s="7562"/>
      <c r="AD281" s="7562" t="s">
        <v>8102</v>
      </c>
      <c r="AE281" s="7562"/>
      <c r="AF281" s="7562"/>
      <c r="AG281" s="7565">
        <f>IF(VLOOKUP($A281,'8 Oct - LIVE LDS Data'!$A$3:$AAD$1504,72,FALSE)=0/1/1900,"",VLOOKUP($A281,'8 Oct - LIVE LDS Data'!$A$3:$AAD$1504,72,FALSE))</f>
        <v>44684</v>
      </c>
      <c r="AH281" s="7565">
        <f>IF(VLOOKUP($A281,'8 Oct - LIVE LDS Data'!$A$3:$AAD$1504,73,FALSE)=0/1/1900,"",VLOOKUP($A281,'8 Oct - LIVE LDS Data'!$A$3:$AAD$1504,73,FALSE))</f>
        <v>45888</v>
      </c>
      <c r="AI281" s="7565">
        <f>IF(VLOOKUP($A281,'8 Oct - LIVE LDS Data'!$A$3:$AAD$1504,75,FALSE)=0/1/1900,"",VLOOKUP($A281,'8 Oct - LIVE LDS Data'!$A$3:$AAD$1504,75,FALSE))</f>
        <v>45888</v>
      </c>
      <c r="AJ281" s="7565">
        <f>IF(VLOOKUP($A281,'8 Oct - LIVE LDS Data'!$A$3:$AAD$1504,76,FALSE)=0/1/1900,"",VLOOKUP($A281,'8 Oct - LIVE LDS Data'!$A$3:$AAD$1504,76,FALSE))</f>
        <v>44519</v>
      </c>
    </row>
    <row r="282" spans="1:36" s="1749" customFormat="1" ht="40" customHeight="1" x14ac:dyDescent="0.2">
      <c r="A282" s="2855" t="s">
        <v>3768</v>
      </c>
      <c r="B282" s="2855"/>
      <c r="C282" s="2856" t="s">
        <v>3765</v>
      </c>
      <c r="D282" s="7570" t="str">
        <f>IF(VLOOKUP($A282,'8 Oct - LIVE LDS Data'!$A$3:$AAD$1504,4,FALSE)=0/1/1900,"",VLOOKUP($A282,'8 Oct - LIVE LDS Data'!$A$3:$AAD$1504,4,FALSE))</f>
        <v>Walsall Local Plan</v>
      </c>
      <c r="E282" s="7571" t="str">
        <f>IF(VLOOKUP($A282,'8 Oct - LIVE LDS Data'!$A$3:$AAD$1504,8,FALSE)=0/1/1900,"",VLOOKUP($A282,'8 Oct - LIVE LDS Data'!$A$3:$AAD$1504,8,FALSE))</f>
        <v>N</v>
      </c>
      <c r="F282" s="7571" t="str">
        <f>IF(VLOOKUP($A282,'8 Oct - LIVE LDS Data'!$A$3:$AAD$1504,9,FALSE)=0/1/1900,"",VLOOKUP($A282,'8 Oct - LIVE LDS Data'!$A$3:$AAD$1504,9,FALSE))</f>
        <v>N</v>
      </c>
      <c r="G282" s="7572">
        <f>IF(VLOOKUP($A282,'8 Oct - LIVE LDS Data'!$A$3:$AAD$1504,10,FALSE)=0/1/1900,"",VLOOKUP($A282,'8 Oct - LIVE LDS Data'!$A$3:$AAD$1504,10,FALSE))</f>
        <v>40577</v>
      </c>
      <c r="H282" s="7573" t="str">
        <f>IF(VLOOKUP($A282,'8 Oct - LIVE LDS Data'!$A$3:$AAD$1504,79,FALSE)=0/1/1900,"",VLOOKUP($A282,'8 Oct - LIVE LDS Data'!$A$3:$AAD$1504,79,FALSE))</f>
        <v>Reg 18 yet to start</v>
      </c>
      <c r="I282" s="7562">
        <f>IF(VLOOKUP($A282,'8 Oct - LIVE LDS Data'!$A$3:$AAD$1504,30,FALSE)=0/1/1900,"",VLOOKUP($A282,'8 Oct - LIVE LDS Data'!$A$3:$AAD$1504,30,FALSE))</f>
        <v>45658</v>
      </c>
      <c r="J282" s="7562">
        <f>IF(VLOOKUP($A282,'8 Oct - LIVE LDS Data'!$A$3:$AAD$1504,33,FALSE)=0/1/1900,"",VLOOKUP($A282,'8 Oct - LIVE LDS Data'!$A$3:$AAD$1504,33,FALSE))</f>
        <v>45931</v>
      </c>
      <c r="K282" s="7562" t="str">
        <f>IF(VLOOKUP($A282,'8 Oct - LIVE LDS Data'!$A$3:$AAD$1504,34,FALSE)=0/1/1900,"",VLOOKUP($A282,'8 Oct - LIVE LDS Data'!$A$3:$AAD$1504,34,FALSE))</f>
        <v/>
      </c>
      <c r="L282" s="7562" t="str">
        <f>IF(VLOOKUP($A282,'8 Oct - LIVE LDS Data'!$A$3:$AAD$1504,40,FALSE)=0/1/1900,"",VLOOKUP($A282,'8 Oct - LIVE LDS Data'!$A$3:$AAD$1504,40,FALSE))</f>
        <v/>
      </c>
      <c r="M282" s="7562" t="str">
        <f>IF(VLOOKUP($A282,'8 Oct - LIVE LDS Data'!$A$3:$AAD$1504,41,FALSE)=0/1/1900,"",VLOOKUP($A282,'8 Oct - LIVE LDS Data'!$A$3:$AAD$1504,41,FALSE))</f>
        <v/>
      </c>
      <c r="N282" s="7562" t="str">
        <f>IF(VLOOKUP($A282,'8 Oct - LIVE LDS Data'!$A$3:$AAD$1504,47,FALSE)=0/1/1900,"",VLOOKUP($A282,'8 Oct - LIVE LDS Data'!$A$3:$AAD$1504,47,FALSE))</f>
        <v/>
      </c>
      <c r="O282" s="7562" t="str">
        <f>IF(VLOOKUP($A282,'8 Oct - LIVE LDS Data'!$A$3:$AAD$1504,48,FALSE)=0/1/1900,"",VLOOKUP($A282,'8 Oct - LIVE LDS Data'!$A$3:$AAD$1504,48,FALSE))</f>
        <v/>
      </c>
      <c r="P282" s="7562" t="str">
        <f>IF(VLOOKUP($A282,'8 Oct - LIVE LDS Data'!$A$3:$AAD$1504,54,FALSE)=0/1/1900,"",VLOOKUP($A282,'8 Oct - LIVE LDS Data'!$A$3:$AAD$1504,54,FALSE))</f>
        <v/>
      </c>
      <c r="Q282" s="7562" t="str">
        <f>IF(VLOOKUP($A282,'8 Oct - LIVE LDS Data'!$A$3:$AAD$1504,55,FALSE)=0/1/1900,"",VLOOKUP($A282,'8 Oct - LIVE LDS Data'!$A$3:$AAD$1504,55,FALSE))</f>
        <v/>
      </c>
      <c r="R282" s="7562">
        <f>IF(VLOOKUP($A282,'8 Oct - LIVE LDS Data'!$A$3:$AAD$1504,60,FALSE)=0/1/1900,"",VLOOKUP($A282,'8 Oct - LIVE LDS Data'!$A$3:$AAD$1504,60,FALSE))</f>
        <v>46204</v>
      </c>
      <c r="S282" s="7562" t="str">
        <f>IF(VLOOKUP($A282,'8 Oct - LIVE LDS Data'!$A$3:$AAD$1504,61,FALSE)=0/1/1900,"",VLOOKUP($A282,'8 Oct - LIVE LDS Data'!$A$3:$AAD$1504,61,FALSE))</f>
        <v/>
      </c>
      <c r="T282" s="7562">
        <f>IF(VLOOKUP($A282,'8 Oct - LIVE LDS Data'!$A$3:$AAD$1504,63,FALSE)=0/1/1900,"",VLOOKUP($A282,'8 Oct - LIVE LDS Data'!$A$3:$AAD$1504,63,FALSE))</f>
        <v>46357</v>
      </c>
      <c r="U282" s="7562" t="str">
        <f>IF(VLOOKUP($A282,'8 Oct - LIVE LDS Data'!$A$3:$AAD$1504,64,FALSE)=0/1/1900,"",VLOOKUP($A282,'8 Oct - LIVE LDS Data'!$A$3:$AAD$1504,64,FALSE))</f>
        <v/>
      </c>
      <c r="V282" s="7562" t="s">
        <v>3757</v>
      </c>
      <c r="W282" s="7562" t="s">
        <v>90</v>
      </c>
      <c r="X282" s="7564"/>
      <c r="Y282" s="7562"/>
      <c r="Z282" s="7562"/>
      <c r="AA282" s="7562"/>
      <c r="AB282" s="7562"/>
      <c r="AC282" s="7562"/>
      <c r="AD282" s="7562"/>
      <c r="AE282" s="7562"/>
      <c r="AF282" s="7562"/>
      <c r="AG282" s="7565">
        <f>IF(VLOOKUP($A282,'8 Oct - LIVE LDS Data'!$A$3:$AAD$1504,72,FALSE)=0/1/1900,"",VLOOKUP($A282,'8 Oct - LIVE LDS Data'!$A$3:$AAD$1504,72,FALSE))</f>
        <v>45929</v>
      </c>
      <c r="AH282" s="7565">
        <f>IF(VLOOKUP($A282,'8 Oct - LIVE LDS Data'!$A$3:$AAD$1504,73,FALSE)=0/1/1900,"",VLOOKUP($A282,'8 Oct - LIVE LDS Data'!$A$3:$AAD$1504,73,FALSE))</f>
        <v>45678</v>
      </c>
      <c r="AI282" s="7565">
        <f>IF(VLOOKUP($A282,'8 Oct - LIVE LDS Data'!$A$3:$AAD$1504,75,FALSE)=0/1/1900,"",VLOOKUP($A282,'8 Oct - LIVE LDS Data'!$A$3:$AAD$1504,75,FALSE))</f>
        <v>45149</v>
      </c>
      <c r="AJ282" s="7565">
        <f>IF(VLOOKUP($A282,'8 Oct - LIVE LDS Data'!$A$3:$AAD$1504,76,FALSE)=0/1/1900,"",VLOOKUP($A282,'8 Oct - LIVE LDS Data'!$A$3:$AAD$1504,76,FALSE))</f>
        <v>45678</v>
      </c>
    </row>
    <row r="283" spans="1:36" s="1749" customFormat="1" ht="40" customHeight="1" x14ac:dyDescent="0.2">
      <c r="A283" s="7568" t="s">
        <v>3777</v>
      </c>
      <c r="B283" s="7568" t="s">
        <v>3778</v>
      </c>
      <c r="C283" s="7568" t="s">
        <v>3778</v>
      </c>
      <c r="D283" s="7570" t="str">
        <f>IF(VLOOKUP($A283,'8 Oct - LIVE LDS Data'!$A$3:$AAD$1504,4,FALSE)=0/1/1900,"",VLOOKUP($A283,'8 Oct - LIVE LDS Data'!$A$3:$AAD$1504,4,FALSE))</f>
        <v/>
      </c>
      <c r="E283" s="7571" t="str">
        <f>IF(VLOOKUP($A283,'8 Oct - LIVE LDS Data'!$A$3:$AAD$1504,8,FALSE)=0/1/1900,"",VLOOKUP($A283,'8 Oct - LIVE LDS Data'!$A$3:$AAD$1504,8,FALSE))</f>
        <v>N</v>
      </c>
      <c r="F283" s="7571" t="str">
        <f>IF(VLOOKUP($A283,'8 Oct - LIVE LDS Data'!$A$3:$AAD$1504,9,FALSE)=0/1/1900,"",VLOOKUP($A283,'8 Oct - LIVE LDS Data'!$A$3:$AAD$1504,9,FALSE))</f>
        <v>N</v>
      </c>
      <c r="G283" s="7572">
        <f>IF(VLOOKUP($A283,'8 Oct - LIVE LDS Data'!$A$3:$AAD$1504,10,FALSE)=0/1/1900,"",VLOOKUP($A283,'8 Oct - LIVE LDS Data'!$A$3:$AAD$1504,10,FALSE))</f>
        <v>45351</v>
      </c>
      <c r="H283" s="7573" t="str">
        <f>IF(VLOOKUP($A283,'8 Oct - LIVE LDS Data'!$A$3:$AAD$1504,79,FALSE)=0/1/1900,"",VLOOKUP($A283,'8 Oct - LIVE LDS Data'!$A$3:$AAD$1504,79,FALSE))</f>
        <v>new plan to be prepared under new system</v>
      </c>
      <c r="I283" s="7562" t="str">
        <f>IF(VLOOKUP($A283,'8 Oct - LIVE LDS Data'!$A$3:$AAD$1504,30,FALSE)=0/1/1900,"",VLOOKUP($A283,'8 Oct - LIVE LDS Data'!$A$3:$AAD$1504,30,FALSE))</f>
        <v/>
      </c>
      <c r="J283" s="7562">
        <f>IF(VLOOKUP($A283,'8 Oct - LIVE LDS Data'!$A$3:$AAD$1504,33,FALSE)=0/1/1900,"",VLOOKUP($A283,'8 Oct - LIVE LDS Data'!$A$3:$AAD$1504,33,FALSE))</f>
        <v>46174</v>
      </c>
      <c r="K283" s="7562" t="str">
        <f>IF(VLOOKUP($A283,'8 Oct - LIVE LDS Data'!$A$3:$AAD$1504,34,FALSE)=0/1/1900,"",VLOOKUP($A283,'8 Oct - LIVE LDS Data'!$A$3:$AAD$1504,34,FALSE))</f>
        <v/>
      </c>
      <c r="L283" s="7562" t="str">
        <f>IF(VLOOKUP($A283,'8 Oct - LIVE LDS Data'!$A$3:$AAD$1504,40,FALSE)=0/1/1900,"",VLOOKUP($A283,'8 Oct - LIVE LDS Data'!$A$3:$AAD$1504,40,FALSE))</f>
        <v/>
      </c>
      <c r="M283" s="7562" t="str">
        <f>IF(VLOOKUP($A283,'8 Oct - LIVE LDS Data'!$A$3:$AAD$1504,41,FALSE)=0/1/1900,"",VLOOKUP($A283,'8 Oct - LIVE LDS Data'!$A$3:$AAD$1504,41,FALSE))</f>
        <v/>
      </c>
      <c r="N283" s="7562" t="str">
        <f>IF(VLOOKUP($A283,'8 Oct - LIVE LDS Data'!$A$3:$AAD$1504,47,FALSE)=0/1/1900,"",VLOOKUP($A283,'8 Oct - LIVE LDS Data'!$A$3:$AAD$1504,47,FALSE))</f>
        <v/>
      </c>
      <c r="O283" s="7562" t="str">
        <f>IF(VLOOKUP($A283,'8 Oct - LIVE LDS Data'!$A$3:$AAD$1504,48,FALSE)=0/1/1900,"",VLOOKUP($A283,'8 Oct - LIVE LDS Data'!$A$3:$AAD$1504,48,FALSE))</f>
        <v/>
      </c>
      <c r="P283" s="7562" t="str">
        <f>IF(VLOOKUP($A283,'8 Oct - LIVE LDS Data'!$A$3:$AAD$1504,54,FALSE)=0/1/1900,"",VLOOKUP($A283,'8 Oct - LIVE LDS Data'!$A$3:$AAD$1504,54,FALSE))</f>
        <v/>
      </c>
      <c r="Q283" s="7562" t="str">
        <f>IF(VLOOKUP($A283,'8 Oct - LIVE LDS Data'!$A$3:$AAD$1504,55,FALSE)=0/1/1900,"",VLOOKUP($A283,'8 Oct - LIVE LDS Data'!$A$3:$AAD$1504,55,FALSE))</f>
        <v/>
      </c>
      <c r="R283" s="7562">
        <f>IF(VLOOKUP($A283,'8 Oct - LIVE LDS Data'!$A$3:$AAD$1504,60,FALSE)=0/1/1900,"",VLOOKUP($A283,'8 Oct - LIVE LDS Data'!$A$3:$AAD$1504,60,FALSE))</f>
        <v>46692</v>
      </c>
      <c r="S283" s="7562" t="str">
        <f>IF(VLOOKUP($A283,'8 Oct - LIVE LDS Data'!$A$3:$AAD$1504,61,FALSE)=0/1/1900,"",VLOOKUP($A283,'8 Oct - LIVE LDS Data'!$A$3:$AAD$1504,61,FALSE))</f>
        <v/>
      </c>
      <c r="T283" s="7562">
        <f>IF(VLOOKUP($A283,'8 Oct - LIVE LDS Data'!$A$3:$AAD$1504,63,FALSE)=0/1/1900,"",VLOOKUP($A283,'8 Oct - LIVE LDS Data'!$A$3:$AAD$1504,63,FALSE))</f>
        <v>46844</v>
      </c>
      <c r="U283" s="7562" t="str">
        <f>IF(VLOOKUP($A283,'8 Oct - LIVE LDS Data'!$A$3:$AAD$1504,64,FALSE)=0/1/1900,"",VLOOKUP($A283,'8 Oct - LIVE LDS Data'!$A$3:$AAD$1504,64,FALSE))</f>
        <v/>
      </c>
      <c r="V283" s="7562" t="s">
        <v>3757</v>
      </c>
      <c r="W283" s="7562" t="s">
        <v>3757</v>
      </c>
      <c r="X283" s="7564"/>
      <c r="Y283" s="7562"/>
      <c r="Z283" s="7562"/>
      <c r="AA283" s="7562"/>
      <c r="AB283" s="7562"/>
      <c r="AC283" s="7562"/>
      <c r="AD283" s="7562" t="s">
        <v>8102</v>
      </c>
      <c r="AE283" s="7562"/>
      <c r="AF283" s="7562"/>
      <c r="AG283" s="7565">
        <f>IF(VLOOKUP($A283,'8 Oct - LIVE LDS Data'!$A$3:$AAD$1504,72,FALSE)=0/1/1900,"",VLOOKUP($A283,'8 Oct - LIVE LDS Data'!$A$3:$AAD$1504,72,FALSE))</f>
        <v>45757</v>
      </c>
      <c r="AH283" s="7565" t="str">
        <f>IF(VLOOKUP($A283,'8 Oct - LIVE LDS Data'!$A$3:$AAD$1504,73,FALSE)=0/1/1900,"",VLOOKUP($A283,'8 Oct - LIVE LDS Data'!$A$3:$AAD$1504,73,FALSE))</f>
        <v/>
      </c>
      <c r="AI283" s="7565" t="str">
        <f>IF(VLOOKUP($A283,'8 Oct - LIVE LDS Data'!$A$3:$AAD$1504,75,FALSE)=0/1/1900,"",VLOOKUP($A283,'8 Oct - LIVE LDS Data'!$A$3:$AAD$1504,75,FALSE))</f>
        <v/>
      </c>
      <c r="AJ283" s="7565" t="str">
        <f>IF(VLOOKUP($A283,'8 Oct - LIVE LDS Data'!$A$3:$AAD$1504,76,FALSE)=0/1/1900,"",VLOOKUP($A283,'8 Oct - LIVE LDS Data'!$A$3:$AAD$1504,76,FALSE))</f>
        <v/>
      </c>
    </row>
    <row r="284" spans="1:36" s="1749" customFormat="1" ht="40" customHeight="1" x14ac:dyDescent="0.2">
      <c r="A284" s="7568" t="s">
        <v>3784</v>
      </c>
      <c r="B284" s="7568"/>
      <c r="C284" s="7568" t="s">
        <v>3785</v>
      </c>
      <c r="D284" s="7570" t="str">
        <f>IF(VLOOKUP($A284,'8 Oct - LIVE LDS Data'!$A$3:$AAD$1504,4,FALSE)=0/1/1900,"",VLOOKUP($A284,'8 Oct - LIVE LDS Data'!$A$3:$AAD$1504,4,FALSE))</f>
        <v>Local Plan Full Review</v>
      </c>
      <c r="E284" s="7571" t="str">
        <f>IF(VLOOKUP($A284,'8 Oct - LIVE LDS Data'!$A$3:$AAD$1504,8,FALSE)=0/1/1900,"",VLOOKUP($A284,'8 Oct - LIVE LDS Data'!$A$3:$AAD$1504,8,FALSE))</f>
        <v>N</v>
      </c>
      <c r="F284" s="7571" t="str">
        <f>IF(VLOOKUP($A284,'8 Oct - LIVE LDS Data'!$A$3:$AAD$1504,9,FALSE)=0/1/1900,"",VLOOKUP($A284,'8 Oct - LIVE LDS Data'!$A$3:$AAD$1504,9,FALSE))</f>
        <v>N</v>
      </c>
      <c r="G284" s="7572">
        <f>IF(VLOOKUP($A284,'8 Oct - LIVE LDS Data'!$A$3:$AAD$1504,10,FALSE)=0/1/1900,"",VLOOKUP($A284,'8 Oct - LIVE LDS Data'!$A$3:$AAD$1504,10,FALSE))</f>
        <v>45126</v>
      </c>
      <c r="H284" s="7573" t="str">
        <f>IF(VLOOKUP($A284,'8 Oct - LIVE LDS Data'!$A$3:$AAD$1504,79,FALSE)=0/1/1900,"",VLOOKUP($A284,'8 Oct - LIVE LDS Data'!$A$3:$AAD$1504,79,FALSE))</f>
        <v>new plan to be prepared under new system</v>
      </c>
      <c r="I284" s="7562">
        <f>IF(VLOOKUP($A284,'8 Oct - LIVE LDS Data'!$A$3:$AAD$1504,30,FALSE)=0/1/1900,"",VLOOKUP($A284,'8 Oct - LIVE LDS Data'!$A$3:$AAD$1504,30,FALSE))</f>
        <v>44593</v>
      </c>
      <c r="J284" s="7562"/>
      <c r="K284" s="7562"/>
      <c r="L284" s="7562"/>
      <c r="M284" s="7562"/>
      <c r="N284" s="7562" t="str">
        <f>IF(VLOOKUP($A284,'8 Oct - LIVE LDS Data'!$A$3:$AAD$1504,47,FALSE)=0/1/1900,"",VLOOKUP($A284,'8 Oct - LIVE LDS Data'!$A$3:$AAD$1504,47,FALSE))</f>
        <v/>
      </c>
      <c r="O284" s="7562" t="str">
        <f>IF(VLOOKUP($A284,'8 Oct - LIVE LDS Data'!$A$3:$AAD$1504,48,FALSE)=0/1/1900,"",VLOOKUP($A284,'8 Oct - LIVE LDS Data'!$A$3:$AAD$1504,48,FALSE))</f>
        <v/>
      </c>
      <c r="P284" s="7562" t="str">
        <f>IF(VLOOKUP($A284,'8 Oct - LIVE LDS Data'!$A$3:$AAD$1504,54,FALSE)=0/1/1900,"",VLOOKUP($A284,'8 Oct - LIVE LDS Data'!$A$3:$AAD$1504,54,FALSE))</f>
        <v/>
      </c>
      <c r="Q284" s="7562" t="str">
        <f>IF(VLOOKUP($A284,'8 Oct - LIVE LDS Data'!$A$3:$AAD$1504,55,FALSE)=0/1/1900,"",VLOOKUP($A284,'8 Oct - LIVE LDS Data'!$A$3:$AAD$1504,55,FALSE))</f>
        <v/>
      </c>
      <c r="R284" s="7562">
        <f>IF(VLOOKUP($A284,'8 Oct - LIVE LDS Data'!$A$3:$AAD$1504,60,FALSE)=0/1/1900,"",VLOOKUP($A284,'8 Oct - LIVE LDS Data'!$A$3:$AAD$1504,60,FALSE))</f>
        <v>46631</v>
      </c>
      <c r="S284" s="7562" t="str">
        <f>IF(VLOOKUP($A284,'8 Oct - LIVE LDS Data'!$A$3:$AAD$1504,61,FALSE)=0/1/1900,"",VLOOKUP($A284,'8 Oct - LIVE LDS Data'!$A$3:$AAD$1504,61,FALSE))</f>
        <v/>
      </c>
      <c r="T284" s="7562">
        <f>IF(VLOOKUP($A284,'8 Oct - LIVE LDS Data'!$A$3:$AAD$1504,63,FALSE)=0/1/1900,"",VLOOKUP($A284,'8 Oct - LIVE LDS Data'!$A$3:$AAD$1504,63,FALSE))</f>
        <v>46722</v>
      </c>
      <c r="U284" s="7562" t="str">
        <f>IF(VLOOKUP($A284,'8 Oct - LIVE LDS Data'!$A$3:$AAD$1504,64,FALSE)=0/1/1900,"",VLOOKUP($A284,'8 Oct - LIVE LDS Data'!$A$3:$AAD$1504,64,FALSE))</f>
        <v/>
      </c>
      <c r="V284" s="7562" t="s">
        <v>90</v>
      </c>
      <c r="W284" s="7562" t="s">
        <v>226</v>
      </c>
      <c r="X284" s="7564"/>
      <c r="Y284" s="7562"/>
      <c r="Z284" s="7562"/>
      <c r="AA284" s="7562"/>
      <c r="AB284" s="7562"/>
      <c r="AC284" s="7562"/>
      <c r="AD284" s="7562"/>
      <c r="AE284" s="7562"/>
      <c r="AF284" s="7562"/>
      <c r="AG284" s="7565">
        <f>IF(VLOOKUP($A284,'8 Oct - LIVE LDS Data'!$A$3:$AAD$1504,72,FALSE)=0/1/1900,"",VLOOKUP($A284,'8 Oct - LIVE LDS Data'!$A$3:$AAD$1504,72,FALSE))</f>
        <v>45938</v>
      </c>
      <c r="AH284" s="7565" t="str">
        <f>IF(VLOOKUP($A284,'8 Oct - LIVE LDS Data'!$A$3:$AAD$1504,73,FALSE)=0/1/1900,"",VLOOKUP($A284,'8 Oct - LIVE LDS Data'!$A$3:$AAD$1504,73,FALSE))</f>
        <v/>
      </c>
      <c r="AI284" s="7565" t="str">
        <f>IF(VLOOKUP($A284,'8 Oct - LIVE LDS Data'!$A$3:$AAD$1504,75,FALSE)=0/1/1900,"",VLOOKUP($A284,'8 Oct - LIVE LDS Data'!$A$3:$AAD$1504,75,FALSE))</f>
        <v/>
      </c>
      <c r="AJ284" s="7565">
        <f>IF(VLOOKUP($A284,'8 Oct - LIVE LDS Data'!$A$3:$AAD$1504,76,FALSE)=0/1/1900,"",VLOOKUP($A284,'8 Oct - LIVE LDS Data'!$A$3:$AAD$1504,76,FALSE))</f>
        <v>45756</v>
      </c>
    </row>
    <row r="285" spans="1:36" s="1749" customFormat="1" ht="40" customHeight="1" x14ac:dyDescent="0.2">
      <c r="A285" s="7568" t="s">
        <v>3795</v>
      </c>
      <c r="B285" s="7568"/>
      <c r="C285" s="7568" t="s">
        <v>3796</v>
      </c>
      <c r="D285" s="7570" t="str">
        <f>IF(VLOOKUP($A285,'8 Oct - LIVE LDS Data'!$A$3:$AAD$1504,4,FALSE)=0/1/1900,"",VLOOKUP($A285,'8 Oct - LIVE LDS Data'!$A$3:$AAD$1504,4,FALSE))</f>
        <v>Warrington Local Plan</v>
      </c>
      <c r="E285" s="7571" t="str">
        <f>IF(VLOOKUP($A285,'8 Oct - LIVE LDS Data'!$A$3:$AAD$1504,8,FALSE)=0/1/1900,"",VLOOKUP($A285,'8 Oct - LIVE LDS Data'!$A$3:$AAD$1504,8,FALSE))</f>
        <v>N</v>
      </c>
      <c r="F285" s="7571" t="str">
        <f>IF(VLOOKUP($A285,'8 Oct - LIVE LDS Data'!$A$3:$AAD$1504,9,FALSE)=0/1/1900,"",VLOOKUP($A285,'8 Oct - LIVE LDS Data'!$A$3:$AAD$1504,9,FALSE))</f>
        <v>N</v>
      </c>
      <c r="G285" s="7572">
        <f>IF(VLOOKUP($A285,'8 Oct - LIVE LDS Data'!$A$3:$AAD$1504,10,FALSE)=0/1/1900,"",VLOOKUP($A285,'8 Oct - LIVE LDS Data'!$A$3:$AAD$1504,10,FALSE))</f>
        <v>45264</v>
      </c>
      <c r="H285" s="7573" t="str">
        <f>IF(VLOOKUP($A285,'8 Oct - LIVE LDS Data'!$A$3:$AAD$1504,79,FALSE)=0/1/1900,"",VLOOKUP($A285,'8 Oct - LIVE LDS Data'!$A$3:$AAD$1504,79,FALSE))</f>
        <v>no work on an emerging plan
[adopted Dec-2023]</v>
      </c>
      <c r="I285" s="7562">
        <f>IF(VLOOKUP($A285,'8 Oct - LIVE LDS Data'!$A$3:$AAD$1504,30,FALSE)=0/1/1900,"",VLOOKUP($A285,'8 Oct - LIVE LDS Data'!$A$3:$AAD$1504,30,FALSE))</f>
        <v>44440</v>
      </c>
      <c r="J285" s="7562"/>
      <c r="K285" s="7562"/>
      <c r="L285" s="7562"/>
      <c r="M285" s="7562"/>
      <c r="N285" s="7562" t="str">
        <f>IF(VLOOKUP($A285,'8 Oct - LIVE LDS Data'!$A$3:$AAD$1504,47,FALSE)=0/1/1900,"",VLOOKUP($A285,'8 Oct - LIVE LDS Data'!$A$3:$AAD$1504,47,FALSE))</f>
        <v/>
      </c>
      <c r="O285" s="7562" t="str">
        <f>IF(VLOOKUP($A285,'8 Oct - LIVE LDS Data'!$A$3:$AAD$1504,48,FALSE)=0/1/1900,"",VLOOKUP($A285,'8 Oct - LIVE LDS Data'!$A$3:$AAD$1504,48,FALSE))</f>
        <v/>
      </c>
      <c r="P285" s="7562" t="str">
        <f>IF(VLOOKUP($A285,'8 Oct - LIVE LDS Data'!$A$3:$AAD$1504,54,FALSE)=0/1/1900,"",VLOOKUP($A285,'8 Oct - LIVE LDS Data'!$A$3:$AAD$1504,54,FALSE))</f>
        <v/>
      </c>
      <c r="Q285" s="7562" t="str">
        <f>IF(VLOOKUP($A285,'8 Oct - LIVE LDS Data'!$A$3:$AAD$1504,55,FALSE)=0/1/1900,"",VLOOKUP($A285,'8 Oct - LIVE LDS Data'!$A$3:$AAD$1504,55,FALSE))</f>
        <v/>
      </c>
      <c r="R285" s="7562" t="str">
        <f>IF(VLOOKUP($A285,'8 Oct - LIVE LDS Data'!$A$3:$AAD$1504,60,FALSE)=0/1/1900,"",VLOOKUP($A285,'8 Oct - LIVE LDS Data'!$A$3:$AAD$1504,60,FALSE))</f>
        <v/>
      </c>
      <c r="S285" s="7562" t="str">
        <f>IF(VLOOKUP($A285,'8 Oct - LIVE LDS Data'!$A$3:$AAD$1504,61,FALSE)=0/1/1900,"",VLOOKUP($A285,'8 Oct - LIVE LDS Data'!$A$3:$AAD$1504,61,FALSE))</f>
        <v/>
      </c>
      <c r="T285" s="7562" t="str">
        <f>IF(VLOOKUP($A285,'8 Oct - LIVE LDS Data'!$A$3:$AAD$1504,63,FALSE)=0/1/1900,"",VLOOKUP($A285,'8 Oct - LIVE LDS Data'!$A$3:$AAD$1504,63,FALSE))</f>
        <v/>
      </c>
      <c r="U285" s="7562" t="str">
        <f>IF(VLOOKUP($A285,'8 Oct - LIVE LDS Data'!$A$3:$AAD$1504,64,FALSE)=0/1/1900,"",VLOOKUP($A285,'8 Oct - LIVE LDS Data'!$A$3:$AAD$1504,64,FALSE))</f>
        <v/>
      </c>
      <c r="V285" s="7562" t="s">
        <v>90</v>
      </c>
      <c r="W285" s="7562" t="s">
        <v>226</v>
      </c>
      <c r="X285" s="7564"/>
      <c r="Y285" s="7562"/>
      <c r="Z285" s="7562"/>
      <c r="AA285" s="7562"/>
      <c r="AB285" s="7562"/>
      <c r="AC285" s="7562"/>
      <c r="AD285" s="7562"/>
      <c r="AE285" s="7562"/>
      <c r="AF285" s="7562"/>
      <c r="AG285" s="7565">
        <f>IF(VLOOKUP($A285,'8 Oct - LIVE LDS Data'!$A$3:$AAD$1504,72,FALSE)=0/1/1900,"",VLOOKUP($A285,'8 Oct - LIVE LDS Data'!$A$3:$AAD$1504,72,FALSE))</f>
        <v>45938</v>
      </c>
      <c r="AH285" s="7565">
        <f>IF(VLOOKUP($A285,'8 Oct - LIVE LDS Data'!$A$3:$AAD$1504,73,FALSE)=0/1/1900,"",VLOOKUP($A285,'8 Oct - LIVE LDS Data'!$A$3:$AAD$1504,73,FALSE))</f>
        <v>45160</v>
      </c>
      <c r="AI285" s="7565" t="str">
        <f>IF(VLOOKUP($A285,'8 Oct - LIVE LDS Data'!$A$3:$AAD$1504,75,FALSE)=0/1/1900,"",VLOOKUP($A285,'8 Oct - LIVE LDS Data'!$A$3:$AAD$1504,75,FALSE))</f>
        <v/>
      </c>
      <c r="AJ285" s="7565">
        <f>IF(VLOOKUP($A285,'8 Oct - LIVE LDS Data'!$A$3:$AAD$1504,76,FALSE)=0/1/1900,"",VLOOKUP($A285,'8 Oct - LIVE LDS Data'!$A$3:$AAD$1504,76,FALSE))</f>
        <v>45160</v>
      </c>
    </row>
    <row r="286" spans="1:36" s="1749" customFormat="1" ht="40" customHeight="1" x14ac:dyDescent="0.2">
      <c r="A286" s="2855" t="s">
        <v>3805</v>
      </c>
      <c r="B286" s="2855"/>
      <c r="C286" s="2855" t="s">
        <v>3806</v>
      </c>
      <c r="D286" s="7570" t="str">
        <f>IF(VLOOKUP($A286,'8 Oct - LIVE LDS Data'!$A$3:$AAD$1504,4,FALSE)=0/1/1900,"",VLOOKUP($A286,'8 Oct - LIVE LDS Data'!$A$3:$AAD$1504,4,FALSE))</f>
        <v>South Warwickshire Local Plan</v>
      </c>
      <c r="E286" s="7571" t="str">
        <f>IF(VLOOKUP($A286,'8 Oct - LIVE LDS Data'!$A$3:$AAD$1504,8,FALSE)=0/1/1900,"",VLOOKUP($A286,'8 Oct - LIVE LDS Data'!$A$3:$AAD$1504,8,FALSE))</f>
        <v>N</v>
      </c>
      <c r="F286" s="7571" t="str">
        <f>IF(VLOOKUP($A286,'8 Oct - LIVE LDS Data'!$A$3:$AAD$1504,9,FALSE)=0/1/1900,"",VLOOKUP($A286,'8 Oct - LIVE LDS Data'!$A$3:$AAD$1504,9,FALSE))</f>
        <v>Y</v>
      </c>
      <c r="G286" s="7572">
        <f>IF(VLOOKUP($A286,'8 Oct - LIVE LDS Data'!$A$3:$AAD$1504,10,FALSE)=0/1/1900,"",VLOOKUP($A286,'8 Oct - LIVE LDS Data'!$A$3:$AAD$1504,10,FALSE))</f>
        <v>42999</v>
      </c>
      <c r="H286" s="7573" t="str">
        <f>IF(VLOOKUP($A286,'8 Oct - LIVE LDS Data'!$A$3:$AAD$1504,79,FALSE)=0/1/1900,"",VLOOKUP($A286,'8 Oct - LIVE LDS Data'!$A$3:$AAD$1504,79,FALSE))</f>
        <v>Reg 18 ongoing</v>
      </c>
      <c r="I286" s="7562">
        <f>IF(VLOOKUP($A286,'8 Oct - LIVE LDS Data'!$A$3:$AAD$1504,30,FALSE)=0/1/1900,"",VLOOKUP($A286,'8 Oct - LIVE LDS Data'!$A$3:$AAD$1504,30,FALSE))</f>
        <v>45717</v>
      </c>
      <c r="J286" s="7562">
        <f>IF(VLOOKUP($A286,'8 Oct - LIVE LDS Data'!$A$3:$AAD$1504,33,FALSE)=0/1/1900,"",VLOOKUP($A286,'8 Oct - LIVE LDS Data'!$A$3:$AAD$1504,33,FALSE))</f>
        <v>44317</v>
      </c>
      <c r="K286" s="7562">
        <f>IF(VLOOKUP($A286,'8 Oct - LIVE LDS Data'!$A$3:$AAD$1504,34,FALSE)=0/1/1900,"",VLOOKUP($A286,'8 Oct - LIVE LDS Data'!$A$3:$AAD$1504,34,FALSE))</f>
        <v>44326</v>
      </c>
      <c r="L286" s="7562">
        <f>IF(VLOOKUP($A286,'8 Oct - LIVE LDS Data'!$A$3:$AAD$1504,40,FALSE)=0/1/1900,"",VLOOKUP($A286,'8 Oct - LIVE LDS Data'!$A$3:$AAD$1504,40,FALSE))</f>
        <v>44927</v>
      </c>
      <c r="M286" s="7562">
        <f>IF(VLOOKUP($A286,'8 Oct - LIVE LDS Data'!$A$3:$AAD$1504,41,FALSE)=0/1/1900,"",VLOOKUP($A286,'8 Oct - LIVE LDS Data'!$A$3:$AAD$1504,41,FALSE))</f>
        <v>44927</v>
      </c>
      <c r="N286" s="7562">
        <f>IF(VLOOKUP($A286,'8 Oct - LIVE LDS Data'!$A$3:$AAD$1504,47,FALSE)=0/1/1900,"",VLOOKUP($A286,'8 Oct - LIVE LDS Data'!$A$3:$AAD$1504,47,FALSE))</f>
        <v>45658</v>
      </c>
      <c r="O286" s="7562">
        <f>IF(VLOOKUP($A286,'8 Oct - LIVE LDS Data'!$A$3:$AAD$1504,48,FALSE)=0/1/1900,"",VLOOKUP($A286,'8 Oct - LIVE LDS Data'!$A$3:$AAD$1504,48,FALSE))</f>
        <v>45667</v>
      </c>
      <c r="P286" s="7562">
        <f>IF(VLOOKUP($A286,'8 Oct - LIVE LDS Data'!$A$3:$AAD$1504,54,FALSE)=0/1/1900,"",VLOOKUP($A286,'8 Oct - LIVE LDS Data'!$A$3:$AAD$1504,54,FALSE))</f>
        <v>45962</v>
      </c>
      <c r="Q286" s="7562" t="str">
        <f>IF(VLOOKUP($A286,'8 Oct - LIVE LDS Data'!$A$3:$AAD$1504,55,FALSE)=0/1/1900,"",VLOOKUP($A286,'8 Oct - LIVE LDS Data'!$A$3:$AAD$1504,55,FALSE))</f>
        <v/>
      </c>
      <c r="R286" s="7562">
        <f>IF(VLOOKUP($A286,'8 Oct - LIVE LDS Data'!$A$3:$AAD$1504,60,FALSE)=0/1/1900,"",VLOOKUP($A286,'8 Oct - LIVE LDS Data'!$A$3:$AAD$1504,60,FALSE))</f>
        <v>46054</v>
      </c>
      <c r="S286" s="7562" t="str">
        <f>IF(VLOOKUP($A286,'8 Oct - LIVE LDS Data'!$A$3:$AAD$1504,61,FALSE)=0/1/1900,"",VLOOKUP($A286,'8 Oct - LIVE LDS Data'!$A$3:$AAD$1504,61,FALSE))</f>
        <v/>
      </c>
      <c r="T286" s="7562">
        <f>IF(VLOOKUP($A286,'8 Oct - LIVE LDS Data'!$A$3:$AAD$1504,63,FALSE)=0/1/1900,"",VLOOKUP($A286,'8 Oct - LIVE LDS Data'!$A$3:$AAD$1504,63,FALSE))</f>
        <v>46235</v>
      </c>
      <c r="U286" s="7562" t="str">
        <f>IF(VLOOKUP($A286,'8 Oct - LIVE LDS Data'!$A$3:$AAD$1504,64,FALSE)=0/1/1900,"",VLOOKUP($A286,'8 Oct - LIVE LDS Data'!$A$3:$AAD$1504,64,FALSE))</f>
        <v/>
      </c>
      <c r="V286" s="7562" t="s">
        <v>3757</v>
      </c>
      <c r="W286" s="7562" t="s">
        <v>90</v>
      </c>
      <c r="X286" s="7564"/>
      <c r="Y286" s="7562"/>
      <c r="Z286" s="7562"/>
      <c r="AA286" s="7562"/>
      <c r="AB286" s="7562"/>
      <c r="AC286" s="7562"/>
      <c r="AD286" s="7562"/>
      <c r="AE286" s="7562"/>
      <c r="AF286" s="7562"/>
      <c r="AG286" s="7565">
        <f>IF(VLOOKUP($A286,'8 Oct - LIVE LDS Data'!$A$3:$AAD$1504,72,FALSE)=0/1/1900,"",VLOOKUP($A286,'8 Oct - LIVE LDS Data'!$A$3:$AAD$1504,72,FALSE))</f>
        <v>45338</v>
      </c>
      <c r="AH286" s="7565">
        <f>IF(VLOOKUP($A286,'8 Oct - LIVE LDS Data'!$A$3:$AAD$1504,73,FALSE)=0/1/1900,"",VLOOKUP($A286,'8 Oct - LIVE LDS Data'!$A$3:$AAD$1504,73,FALSE))</f>
        <v>45756</v>
      </c>
      <c r="AI286" s="7565" t="str">
        <f>IF(VLOOKUP($A286,'8 Oct - LIVE LDS Data'!$A$3:$AAD$1504,75,FALSE)=0/1/1900,"",VLOOKUP($A286,'8 Oct - LIVE LDS Data'!$A$3:$AAD$1504,75,FALSE))</f>
        <v/>
      </c>
      <c r="AJ286" s="7565">
        <f>IF(VLOOKUP($A286,'8 Oct - LIVE LDS Data'!$A$3:$AAD$1504,76,FALSE)=0/1/1900,"",VLOOKUP($A286,'8 Oct - LIVE LDS Data'!$A$3:$AAD$1504,76,FALSE))</f>
        <v>45756</v>
      </c>
    </row>
    <row r="287" spans="1:36" s="1749" customFormat="1" ht="40" customHeight="1" x14ac:dyDescent="0.2">
      <c r="A287" s="2855" t="s">
        <v>3808</v>
      </c>
      <c r="B287" s="2855"/>
      <c r="C287" s="2857" t="s">
        <v>3809</v>
      </c>
      <c r="D287" s="7570" t="str">
        <f>IF(VLOOKUP($A287,'8 Oct - LIVE LDS Data'!$A$3:$AAD$1504,4,FALSE)=0/1/1900,"",VLOOKUP($A287,'8 Oct - LIVE LDS Data'!$A$3:$AAD$1504,4,FALSE))</f>
        <v/>
      </c>
      <c r="E287" s="7571" t="str">
        <f>IF(VLOOKUP($A287,'8 Oct - LIVE LDS Data'!$A$3:$AAD$1504,8,FALSE)=0/1/1900,"",VLOOKUP($A287,'8 Oct - LIVE LDS Data'!$A$3:$AAD$1504,8,FALSE))</f>
        <v>N</v>
      </c>
      <c r="F287" s="7571" t="str">
        <f>IF(VLOOKUP($A287,'8 Oct - LIVE LDS Data'!$A$3:$AAD$1504,9,FALSE)=0/1/1900,"",VLOOKUP($A287,'8 Oct - LIVE LDS Data'!$A$3:$AAD$1504,9,FALSE))</f>
        <v>N</v>
      </c>
      <c r="G287" s="7572">
        <f>IF(VLOOKUP($A287,'8 Oct - LIVE LDS Data'!$A$3:$AAD$1504,10,FALSE)=0/1/1900,"",VLOOKUP($A287,'8 Oct - LIVE LDS Data'!$A$3:$AAD$1504,10,FALSE))</f>
        <v>44851</v>
      </c>
      <c r="H287" s="7573" t="str">
        <f>IF(VLOOKUP($A287,'8 Oct - LIVE LDS Data'!$A$3:$AAD$1504,79,FALSE)=0/1/1900,"",VLOOKUP($A287,'8 Oct - LIVE LDS Data'!$A$3:$AAD$1504,79,FALSE))</f>
        <v>submission exp. Dec 2026</v>
      </c>
      <c r="I287" s="7562">
        <f>IF(VLOOKUP($A287,'8 Oct - LIVE LDS Data'!$A$3:$AAD$1504,30,FALSE)=0/1/1900,"",VLOOKUP($A287,'8 Oct - LIVE LDS Data'!$A$3:$AAD$1504,30,FALSE))</f>
        <v>44378</v>
      </c>
      <c r="J287" s="7562" t="str">
        <f>IF(VLOOKUP($A287,'8 Oct - LIVE LDS Data'!$A$3:$AAD$1504,33,FALSE)=0/1/1900,"",VLOOKUP($A287,'8 Oct - LIVE LDS Data'!$A$3:$AAD$1504,33,FALSE))</f>
        <v/>
      </c>
      <c r="K287" s="7562" t="str">
        <f>IF(VLOOKUP($A287,'8 Oct - LIVE LDS Data'!$A$3:$AAD$1504,34,FALSE)=0/1/1900,"",VLOOKUP($A287,'8 Oct - LIVE LDS Data'!$A$3:$AAD$1504,34,FALSE))</f>
        <v/>
      </c>
      <c r="L287" s="7562" t="str">
        <f>IF(VLOOKUP($A287,'8 Oct - LIVE LDS Data'!$A$3:$AAD$1504,40,FALSE)=0/1/1900,"",VLOOKUP($A287,'8 Oct - LIVE LDS Data'!$A$3:$AAD$1504,40,FALSE))</f>
        <v/>
      </c>
      <c r="M287" s="7562" t="str">
        <f>IF(VLOOKUP($A287,'8 Oct - LIVE LDS Data'!$A$3:$AAD$1504,41,FALSE)=0/1/1900,"",VLOOKUP($A287,'8 Oct - LIVE LDS Data'!$A$3:$AAD$1504,41,FALSE))</f>
        <v/>
      </c>
      <c r="N287" s="7562" t="str">
        <f>IF(VLOOKUP($A287,'8 Oct - LIVE LDS Data'!$A$3:$AAD$1504,47,FALSE)=0/1/1900,"",VLOOKUP($A287,'8 Oct - LIVE LDS Data'!$A$3:$AAD$1504,47,FALSE))</f>
        <v/>
      </c>
      <c r="O287" s="7562" t="str">
        <f>IF(VLOOKUP($A287,'8 Oct - LIVE LDS Data'!$A$3:$AAD$1504,48,FALSE)=0/1/1900,"",VLOOKUP($A287,'8 Oct - LIVE LDS Data'!$A$3:$AAD$1504,48,FALSE))</f>
        <v/>
      </c>
      <c r="P287" s="7562" t="str">
        <f>IF(VLOOKUP($A287,'8 Oct - LIVE LDS Data'!$A$3:$AAD$1504,54,FALSE)=0/1/1900,"",VLOOKUP($A287,'8 Oct - LIVE LDS Data'!$A$3:$AAD$1504,54,FALSE))</f>
        <v/>
      </c>
      <c r="Q287" s="7562" t="str">
        <f>IF(VLOOKUP($A287,'8 Oct - LIVE LDS Data'!$A$3:$AAD$1504,55,FALSE)=0/1/1900,"",VLOOKUP($A287,'8 Oct - LIVE LDS Data'!$A$3:$AAD$1504,55,FALSE))</f>
        <v/>
      </c>
      <c r="R287" s="7562" t="str">
        <f>IF(VLOOKUP($A287,'8 Oct - LIVE LDS Data'!$A$3:$AAD$1504,60,FALSE)=0/1/1900,"",VLOOKUP($A287,'8 Oct - LIVE LDS Data'!$A$3:$AAD$1504,60,FALSE))</f>
        <v/>
      </c>
      <c r="S287" s="7562" t="str">
        <f>IF(VLOOKUP($A287,'8 Oct - LIVE LDS Data'!$A$3:$AAD$1504,61,FALSE)=0/1/1900,"",VLOOKUP($A287,'8 Oct - LIVE LDS Data'!$A$3:$AAD$1504,61,FALSE))</f>
        <v/>
      </c>
      <c r="T287" s="7562">
        <f>IF(VLOOKUP($A287,'8 Oct - LIVE LDS Data'!$A$3:$AAD$1504,63,FALSE)=0/1/1900,"",VLOOKUP($A287,'8 Oct - LIVE LDS Data'!$A$3:$AAD$1504,63,FALSE))</f>
        <v>46357</v>
      </c>
      <c r="U287" s="7562" t="str">
        <f>IF(VLOOKUP($A287,'8 Oct - LIVE LDS Data'!$A$3:$AAD$1504,64,FALSE)=0/1/1900,"",VLOOKUP($A287,'8 Oct - LIVE LDS Data'!$A$3:$AAD$1504,64,FALSE))</f>
        <v/>
      </c>
      <c r="V287" s="7562" t="s">
        <v>90</v>
      </c>
      <c r="W287" s="7562" t="s">
        <v>226</v>
      </c>
      <c r="X287" s="7564"/>
      <c r="Y287" s="7562"/>
      <c r="Z287" s="7562"/>
      <c r="AA287" s="7562"/>
      <c r="AB287" s="7562"/>
      <c r="AC287" s="7562"/>
      <c r="AD287" s="7562"/>
      <c r="AE287" s="7562"/>
      <c r="AF287" s="7562"/>
      <c r="AG287" s="7565">
        <f>IF(VLOOKUP($A287,'8 Oct - LIVE LDS Data'!$A$3:$AAD$1504,72,FALSE)=0/1/1900,"",VLOOKUP($A287,'8 Oct - LIVE LDS Data'!$A$3:$AAD$1504,72,FALSE))</f>
        <v>45938</v>
      </c>
      <c r="AH287" s="7565" t="str">
        <f>IF(VLOOKUP($A287,'8 Oct - LIVE LDS Data'!$A$3:$AAD$1504,73,FALSE)=0/1/1900,"",VLOOKUP($A287,'8 Oct - LIVE LDS Data'!$A$3:$AAD$1504,73,FALSE))</f>
        <v/>
      </c>
      <c r="AI287" s="7565" t="str">
        <f>IF(VLOOKUP($A287,'8 Oct - LIVE LDS Data'!$A$3:$AAD$1504,75,FALSE)=0/1/1900,"",VLOOKUP($A287,'8 Oct - LIVE LDS Data'!$A$3:$AAD$1504,75,FALSE))</f>
        <v/>
      </c>
      <c r="AJ287" s="7565">
        <f>IF(VLOOKUP($A287,'8 Oct - LIVE LDS Data'!$A$3:$AAD$1504,76,FALSE)=0/1/1900,"",VLOOKUP($A287,'8 Oct - LIVE LDS Data'!$A$3:$AAD$1504,76,FALSE))</f>
        <v>45687</v>
      </c>
    </row>
    <row r="288" spans="1:36" s="1749" customFormat="1" ht="40" customHeight="1" x14ac:dyDescent="0.2">
      <c r="A288" s="2855" t="s">
        <v>3823</v>
      </c>
      <c r="B288" s="2855"/>
      <c r="C288" s="2855" t="s">
        <v>3824</v>
      </c>
      <c r="D288" s="7570" t="str">
        <f>IF(VLOOKUP($A288,'8 Oct - LIVE LDS Data'!$A$3:$AAD$1504,4,FALSE)=0/1/1900,"",VLOOKUP($A288,'8 Oct - LIVE LDS Data'!$A$3:$AAD$1504,4,FALSE))</f>
        <v>Waverley Local Plan</v>
      </c>
      <c r="E288" s="7571" t="str">
        <f>IF(VLOOKUP($A288,'8 Oct - LIVE LDS Data'!$A$3:$AAD$1504,8,FALSE)=0/1/1900,"",VLOOKUP($A288,'8 Oct - LIVE LDS Data'!$A$3:$AAD$1504,8,FALSE))</f>
        <v>N</v>
      </c>
      <c r="F288" s="7571" t="str">
        <f>IF(VLOOKUP($A288,'8 Oct - LIVE LDS Data'!$A$3:$AAD$1504,9,FALSE)=0/1/1900,"",VLOOKUP($A288,'8 Oct - LIVE LDS Data'!$A$3:$AAD$1504,9,FALSE))</f>
        <v>N</v>
      </c>
      <c r="G288" s="7572">
        <f>IF(VLOOKUP($A288,'8 Oct - LIVE LDS Data'!$A$3:$AAD$1504,10,FALSE)=0/1/1900,"",VLOOKUP($A288,'8 Oct - LIVE LDS Data'!$A$3:$AAD$1504,10,FALSE))</f>
        <v>43151</v>
      </c>
      <c r="H288" s="7573" t="str">
        <f>IF(VLOOKUP($A288,'8 Oct - LIVE LDS Data'!$A$3:$AAD$1504,79,FALSE)=0/1/1900,"",VLOOKUP($A288,'8 Oct - LIVE LDS Data'!$A$3:$AAD$1504,79,FALSE))</f>
        <v>new plan to be prepared under new system</v>
      </c>
      <c r="I288" s="7562">
        <f>IF(VLOOKUP($A288,'8 Oct - LIVE LDS Data'!$A$3:$AAD$1504,30,FALSE)=0/1/1900,"",VLOOKUP($A288,'8 Oct - LIVE LDS Data'!$A$3:$AAD$1504,30,FALSE))</f>
        <v>45717</v>
      </c>
      <c r="J288" s="7562">
        <f>IF(VLOOKUP($A288,'8 Oct - LIVE LDS Data'!$A$3:$AAD$1504,33,FALSE)=0/1/1900,"",VLOOKUP($A288,'8 Oct - LIVE LDS Data'!$A$3:$AAD$1504,33,FALSE))</f>
        <v>46327</v>
      </c>
      <c r="K288" s="7562" t="str">
        <f>IF(VLOOKUP($A288,'8 Oct - LIVE LDS Data'!$A$3:$AAD$1504,34,FALSE)=0/1/1900,"",VLOOKUP($A288,'8 Oct - LIVE LDS Data'!$A$3:$AAD$1504,34,FALSE))</f>
        <v/>
      </c>
      <c r="L288" s="7562" t="str">
        <f>IF(VLOOKUP($A288,'8 Oct - LIVE LDS Data'!$A$3:$AAD$1504,40,FALSE)=0/1/1900,"",VLOOKUP($A288,'8 Oct - LIVE LDS Data'!$A$3:$AAD$1504,40,FALSE))</f>
        <v/>
      </c>
      <c r="M288" s="7562" t="str">
        <f>IF(VLOOKUP($A288,'8 Oct - LIVE LDS Data'!$A$3:$AAD$1504,41,FALSE)=0/1/1900,"",VLOOKUP($A288,'8 Oct - LIVE LDS Data'!$A$3:$AAD$1504,41,FALSE))</f>
        <v/>
      </c>
      <c r="N288" s="7562" t="str">
        <f>IF(VLOOKUP($A288,'8 Oct - LIVE LDS Data'!$A$3:$AAD$1504,47,FALSE)=0/1/1900,"",VLOOKUP($A288,'8 Oct - LIVE LDS Data'!$A$3:$AAD$1504,47,FALSE))</f>
        <v/>
      </c>
      <c r="O288" s="7562" t="str">
        <f>IF(VLOOKUP($A288,'8 Oct - LIVE LDS Data'!$A$3:$AAD$1504,48,FALSE)=0/1/1900,"",VLOOKUP($A288,'8 Oct - LIVE LDS Data'!$A$3:$AAD$1504,48,FALSE))</f>
        <v/>
      </c>
      <c r="P288" s="7562" t="str">
        <f>IF(VLOOKUP($A288,'8 Oct - LIVE LDS Data'!$A$3:$AAD$1504,54,FALSE)=0/1/1900,"",VLOOKUP($A288,'8 Oct - LIVE LDS Data'!$A$3:$AAD$1504,54,FALSE))</f>
        <v/>
      </c>
      <c r="Q288" s="7562" t="str">
        <f>IF(VLOOKUP($A288,'8 Oct - LIVE LDS Data'!$A$3:$AAD$1504,55,FALSE)=0/1/1900,"",VLOOKUP($A288,'8 Oct - LIVE LDS Data'!$A$3:$AAD$1504,55,FALSE))</f>
        <v/>
      </c>
      <c r="R288" s="7562">
        <f>IF(VLOOKUP($A288,'8 Oct - LIVE LDS Data'!$A$3:$AAD$1504,60,FALSE)=0/1/1900,"",VLOOKUP($A288,'8 Oct - LIVE LDS Data'!$A$3:$AAD$1504,60,FALSE))</f>
        <v>46600</v>
      </c>
      <c r="S288" s="7562" t="str">
        <f>IF(VLOOKUP($A288,'8 Oct - LIVE LDS Data'!$A$3:$AAD$1504,61,FALSE)=0/1/1900,"",VLOOKUP($A288,'8 Oct - LIVE LDS Data'!$A$3:$AAD$1504,61,FALSE))</f>
        <v/>
      </c>
      <c r="T288" s="7562">
        <f>IF(VLOOKUP($A288,'8 Oct - LIVE LDS Data'!$A$3:$AAD$1504,63,FALSE)=0/1/1900,"",VLOOKUP($A288,'8 Oct - LIVE LDS Data'!$A$3:$AAD$1504,63,FALSE))</f>
        <v>46722</v>
      </c>
      <c r="U288" s="7562" t="str">
        <f>IF(VLOOKUP($A288,'8 Oct - LIVE LDS Data'!$A$3:$AAD$1504,64,FALSE)=0/1/1900,"",VLOOKUP($A288,'8 Oct - LIVE LDS Data'!$A$3:$AAD$1504,64,FALSE))</f>
        <v/>
      </c>
      <c r="V288" s="7562" t="s">
        <v>3757</v>
      </c>
      <c r="W288" s="7562" t="s">
        <v>226</v>
      </c>
      <c r="X288" s="7564"/>
      <c r="Y288" s="7562"/>
      <c r="Z288" s="7562"/>
      <c r="AA288" s="7562"/>
      <c r="AB288" s="7562"/>
      <c r="AC288" s="7562"/>
      <c r="AD288" s="7562"/>
      <c r="AE288" s="7562"/>
      <c r="AF288" s="7562"/>
      <c r="AG288" s="7565">
        <f>IF(VLOOKUP($A288,'8 Oct - LIVE LDS Data'!$A$3:$AAD$1504,72,FALSE)=0/1/1900,"",VLOOKUP($A288,'8 Oct - LIVE LDS Data'!$A$3:$AAD$1504,72,FALSE))</f>
        <v>45595</v>
      </c>
      <c r="AH288" s="7565">
        <f>IF(VLOOKUP($A288,'8 Oct - LIVE LDS Data'!$A$3:$AAD$1504,73,FALSE)=0/1/1900,"",VLOOKUP($A288,'8 Oct - LIVE LDS Data'!$A$3:$AAD$1504,73,FALSE))</f>
        <v>45756</v>
      </c>
      <c r="AI288" s="7565">
        <f>IF(VLOOKUP($A288,'8 Oct - LIVE LDS Data'!$A$3:$AAD$1504,75,FALSE)=0/1/1900,"",VLOOKUP($A288,'8 Oct - LIVE LDS Data'!$A$3:$AAD$1504,75,FALSE))</f>
        <v>44271</v>
      </c>
      <c r="AJ288" s="7565">
        <f>IF(VLOOKUP($A288,'8 Oct - LIVE LDS Data'!$A$3:$AAD$1504,76,FALSE)=0/1/1900,"",VLOOKUP($A288,'8 Oct - LIVE LDS Data'!$A$3:$AAD$1504,76,FALSE))</f>
        <v>45756</v>
      </c>
    </row>
    <row r="289" spans="1:36" s="1749" customFormat="1" ht="40" customHeight="1" x14ac:dyDescent="0.2">
      <c r="A289" s="2856" t="s">
        <v>3831</v>
      </c>
      <c r="B289" s="2856"/>
      <c r="C289" s="2856" t="s">
        <v>3832</v>
      </c>
      <c r="D289" s="7570" t="str">
        <f>IF(VLOOKUP($A289,'8 Oct - LIVE LDS Data'!$A$3:$AAD$1504,4,FALSE)=0/1/1900,"",VLOOKUP($A289,'8 Oct - LIVE LDS Data'!$A$3:$AAD$1504,4,FALSE))</f>
        <v>Wealden Local Plan</v>
      </c>
      <c r="E289" s="7571" t="str">
        <f>IF(VLOOKUP($A289,'8 Oct - LIVE LDS Data'!$A$3:$AAD$1504,8,FALSE)=0/1/1900,"",VLOOKUP($A289,'8 Oct - LIVE LDS Data'!$A$3:$AAD$1504,8,FALSE))</f>
        <v>N</v>
      </c>
      <c r="F289" s="7571" t="str">
        <f>IF(VLOOKUP($A289,'8 Oct - LIVE LDS Data'!$A$3:$AAD$1504,9,FALSE)=0/1/1900,"",VLOOKUP($A289,'8 Oct - LIVE LDS Data'!$A$3:$AAD$1504,9,FALSE))</f>
        <v>N</v>
      </c>
      <c r="G289" s="7572">
        <f>IF(VLOOKUP($A289,'8 Oct - LIVE LDS Data'!$A$3:$AAD$1504,10,FALSE)=0/1/1900,"",VLOOKUP($A289,'8 Oct - LIVE LDS Data'!$A$3:$AAD$1504,10,FALSE))</f>
        <v>41324</v>
      </c>
      <c r="H289" s="7573" t="str">
        <f>IF(VLOOKUP($A289,'8 Oct - LIVE LDS Data'!$A$3:$AAD$1504,79,FALSE)=0/1/1900,"",VLOOKUP($A289,'8 Oct - LIVE LDS Data'!$A$3:$AAD$1504,79,FALSE))</f>
        <v>Reg 18 ongoing</v>
      </c>
      <c r="I289" s="7562">
        <f>IF(VLOOKUP($A289,'8 Oct - LIVE LDS Data'!$A$3:$AAD$1504,30,FALSE)=0/1/1900,"",VLOOKUP($A289,'8 Oct - LIVE LDS Data'!$A$3:$AAD$1504,30,FALSE))</f>
        <v>45717</v>
      </c>
      <c r="J289" s="7562">
        <f>IF(VLOOKUP($A289,'8 Oct - LIVE LDS Data'!$A$3:$AAD$1504,33,FALSE)=0/1/1900,"",VLOOKUP($A289,'8 Oct - LIVE LDS Data'!$A$3:$AAD$1504,33,FALSE))</f>
        <v>45352</v>
      </c>
      <c r="K289" s="7562" t="str">
        <f>IF(VLOOKUP($A289,'8 Oct - LIVE LDS Data'!$A$3:$AAD$1504,34,FALSE)=0/1/1900,"",VLOOKUP($A289,'8 Oct - LIVE LDS Data'!$A$3:$AAD$1504,34,FALSE))</f>
        <v/>
      </c>
      <c r="L289" s="7562">
        <f>IF(VLOOKUP($A289,'8 Oct - LIVE LDS Data'!$A$3:$AAD$1504,40,FALSE)=0/1/1900,"",VLOOKUP($A289,'8 Oct - LIVE LDS Data'!$A$3:$AAD$1504,40,FALSE))</f>
        <v>45962</v>
      </c>
      <c r="M289" s="7562" t="str">
        <f>IF(VLOOKUP($A289,'8 Oct - LIVE LDS Data'!$A$3:$AAD$1504,41,FALSE)=0/1/1900,"",VLOOKUP($A289,'8 Oct - LIVE LDS Data'!$A$3:$AAD$1504,41,FALSE))</f>
        <v/>
      </c>
      <c r="N289" s="7562" t="str">
        <f>IF(VLOOKUP($A289,'8 Oct - LIVE LDS Data'!$A$3:$AAD$1504,47,FALSE)=0/1/1900,"",VLOOKUP($A289,'8 Oct - LIVE LDS Data'!$A$3:$AAD$1504,47,FALSE))</f>
        <v/>
      </c>
      <c r="O289" s="7562" t="str">
        <f>IF(VLOOKUP($A289,'8 Oct - LIVE LDS Data'!$A$3:$AAD$1504,48,FALSE)=0/1/1900,"",VLOOKUP($A289,'8 Oct - LIVE LDS Data'!$A$3:$AAD$1504,48,FALSE))</f>
        <v/>
      </c>
      <c r="P289" s="7562" t="str">
        <f>IF(VLOOKUP($A289,'8 Oct - LIVE LDS Data'!$A$3:$AAD$1504,54,FALSE)=0/1/1900,"",VLOOKUP($A289,'8 Oct - LIVE LDS Data'!$A$3:$AAD$1504,54,FALSE))</f>
        <v/>
      </c>
      <c r="Q289" s="7562" t="str">
        <f>IF(VLOOKUP($A289,'8 Oct - LIVE LDS Data'!$A$3:$AAD$1504,55,FALSE)=0/1/1900,"",VLOOKUP($A289,'8 Oct - LIVE LDS Data'!$A$3:$AAD$1504,55,FALSE))</f>
        <v/>
      </c>
      <c r="R289" s="7562">
        <f>IF(VLOOKUP($A289,'8 Oct - LIVE LDS Data'!$A$3:$AAD$1504,60,FALSE)=0/1/1900,"",VLOOKUP($A289,'8 Oct - LIVE LDS Data'!$A$3:$AAD$1504,60,FALSE))</f>
        <v>46143</v>
      </c>
      <c r="S289" s="7562" t="str">
        <f>IF(VLOOKUP($A289,'8 Oct - LIVE LDS Data'!$A$3:$AAD$1504,61,FALSE)=0/1/1900,"",VLOOKUP($A289,'8 Oct - LIVE LDS Data'!$A$3:$AAD$1504,61,FALSE))</f>
        <v/>
      </c>
      <c r="T289" s="7562">
        <f>IF(VLOOKUP($A289,'8 Oct - LIVE LDS Data'!$A$3:$AAD$1504,63,FALSE)=0/1/1900,"",VLOOKUP($A289,'8 Oct - LIVE LDS Data'!$A$3:$AAD$1504,63,FALSE))</f>
        <v>46235</v>
      </c>
      <c r="U289" s="7562" t="str">
        <f>IF(VLOOKUP($A289,'8 Oct - LIVE LDS Data'!$A$3:$AAD$1504,64,FALSE)=0/1/1900,"",VLOOKUP($A289,'8 Oct - LIVE LDS Data'!$A$3:$AAD$1504,64,FALSE))</f>
        <v/>
      </c>
      <c r="V289" s="7562" t="s">
        <v>3757</v>
      </c>
      <c r="W289" s="7562" t="s">
        <v>90</v>
      </c>
      <c r="X289" s="7564"/>
      <c r="Y289" s="7562"/>
      <c r="Z289" s="7562"/>
      <c r="AA289" s="7562"/>
      <c r="AB289" s="7562"/>
      <c r="AC289" s="7562"/>
      <c r="AD289" s="7562"/>
      <c r="AE289" s="7562"/>
      <c r="AF289" s="7562"/>
      <c r="AG289" s="7565">
        <f>IF(VLOOKUP($A289,'8 Oct - LIVE LDS Data'!$A$3:$AAD$1504,72,FALSE)=0/1/1900,"",VLOOKUP($A289,'8 Oct - LIVE LDS Data'!$A$3:$AAD$1504,72,FALSE))</f>
        <v>45320</v>
      </c>
      <c r="AH289" s="7565">
        <f>IF(VLOOKUP($A289,'8 Oct - LIVE LDS Data'!$A$3:$AAD$1504,73,FALSE)=0/1/1900,"",VLOOKUP($A289,'8 Oct - LIVE LDS Data'!$A$3:$AAD$1504,73,FALSE))</f>
        <v>45755</v>
      </c>
      <c r="AI289" s="7565">
        <f>IF(VLOOKUP($A289,'8 Oct - LIVE LDS Data'!$A$3:$AAD$1504,75,FALSE)=0/1/1900,"",VLOOKUP($A289,'8 Oct - LIVE LDS Data'!$A$3:$AAD$1504,75,FALSE))</f>
        <v>44797</v>
      </c>
      <c r="AJ289" s="7565">
        <f>IF(VLOOKUP($A289,'8 Oct - LIVE LDS Data'!$A$3:$AAD$1504,76,FALSE)=0/1/1900,"",VLOOKUP($A289,'8 Oct - LIVE LDS Data'!$A$3:$AAD$1504,76,FALSE))</f>
        <v>45755</v>
      </c>
    </row>
    <row r="290" spans="1:36" s="1749" customFormat="1" ht="40" customHeight="1" x14ac:dyDescent="0.2">
      <c r="A290" s="2856" t="s">
        <v>3848</v>
      </c>
      <c r="B290" s="2856"/>
      <c r="C290" s="2856" t="s">
        <v>3849</v>
      </c>
      <c r="D290" s="7570" t="str">
        <f>IF(VLOOKUP($A290,'8 Oct - LIVE LDS Data'!$A$3:$AAD$1504,4,FALSE)=0/1/1900,"",VLOOKUP($A290,'8 Oct - LIVE LDS Data'!$A$3:$AAD$1504,4,FALSE))</f>
        <v>Welwyn Hatfield Local Plan Review</v>
      </c>
      <c r="E290" s="7571" t="str">
        <f>IF(VLOOKUP($A290,'8 Oct - LIVE LDS Data'!$A$3:$AAD$1504,8,FALSE)=0/1/1900,"",VLOOKUP($A290,'8 Oct - LIVE LDS Data'!$A$3:$AAD$1504,8,FALSE))</f>
        <v>N</v>
      </c>
      <c r="F290" s="7571" t="str">
        <f>IF(VLOOKUP($A290,'8 Oct - LIVE LDS Data'!$A$3:$AAD$1504,9,FALSE)=0/1/1900,"",VLOOKUP($A290,'8 Oct - LIVE LDS Data'!$A$3:$AAD$1504,9,FALSE))</f>
        <v>N</v>
      </c>
      <c r="G290" s="7572">
        <f>IF(VLOOKUP($A290,'8 Oct - LIVE LDS Data'!$A$3:$AAD$1504,10,FALSE)=0/1/1900,"",VLOOKUP($A290,'8 Oct - LIVE LDS Data'!$A$3:$AAD$1504,10,FALSE))</f>
        <v>45211</v>
      </c>
      <c r="H290" s="7573" t="str">
        <f>IF(VLOOKUP($A290,'8 Oct - LIVE LDS Data'!$A$3:$AAD$1504,79,FALSE)=0/1/1900,"",VLOOKUP($A290,'8 Oct - LIVE LDS Data'!$A$3:$AAD$1504,79,FALSE))</f>
        <v>Reg 18 yet to start</v>
      </c>
      <c r="I290" s="7562">
        <f>IF(VLOOKUP($A290,'8 Oct - LIVE LDS Data'!$A$3:$AAD$1504,30,FALSE)=0/1/1900,"",VLOOKUP($A290,'8 Oct - LIVE LDS Data'!$A$3:$AAD$1504,30,FALSE))</f>
        <v>45689</v>
      </c>
      <c r="J290" s="7562"/>
      <c r="K290" s="7562"/>
      <c r="L290" s="7562"/>
      <c r="M290" s="7562"/>
      <c r="N290" s="7562" t="str">
        <f>IF(VLOOKUP($A290,'8 Oct - LIVE LDS Data'!$A$3:$AAD$1504,47,FALSE)=0/1/1900,"",VLOOKUP($A290,'8 Oct - LIVE LDS Data'!$A$3:$AAD$1504,47,FALSE))</f>
        <v/>
      </c>
      <c r="O290" s="7562" t="str">
        <f>IF(VLOOKUP($A290,'8 Oct - LIVE LDS Data'!$A$3:$AAD$1504,48,FALSE)=0/1/1900,"",VLOOKUP($A290,'8 Oct - LIVE LDS Data'!$A$3:$AAD$1504,48,FALSE))</f>
        <v/>
      </c>
      <c r="P290" s="7562" t="str">
        <f>IF(VLOOKUP($A290,'8 Oct - LIVE LDS Data'!$A$3:$AAD$1504,54,FALSE)=0/1/1900,"",VLOOKUP($A290,'8 Oct - LIVE LDS Data'!$A$3:$AAD$1504,54,FALSE))</f>
        <v/>
      </c>
      <c r="Q290" s="7562" t="str">
        <f>IF(VLOOKUP($A290,'8 Oct - LIVE LDS Data'!$A$3:$AAD$1504,55,FALSE)=0/1/1900,"",VLOOKUP($A290,'8 Oct - LIVE LDS Data'!$A$3:$AAD$1504,55,FALSE))</f>
        <v/>
      </c>
      <c r="R290" s="7562">
        <f>IF(VLOOKUP($A290,'8 Oct - LIVE LDS Data'!$A$3:$AAD$1504,60,FALSE)=0/1/1900,"",VLOOKUP($A290,'8 Oct - LIVE LDS Data'!$A$3:$AAD$1504,60,FALSE))</f>
        <v>46113</v>
      </c>
      <c r="S290" s="7562" t="str">
        <f>IF(VLOOKUP($A290,'8 Oct - LIVE LDS Data'!$A$3:$AAD$1504,61,FALSE)=0/1/1900,"",VLOOKUP($A290,'8 Oct - LIVE LDS Data'!$A$3:$AAD$1504,61,FALSE))</f>
        <v/>
      </c>
      <c r="T290" s="7562">
        <f>IF(VLOOKUP($A290,'8 Oct - LIVE LDS Data'!$A$3:$AAD$1504,63,FALSE)=0/1/1900,"",VLOOKUP($A290,'8 Oct - LIVE LDS Data'!$A$3:$AAD$1504,63,FALSE))</f>
        <v>46296</v>
      </c>
      <c r="U290" s="7562" t="str">
        <f>IF(VLOOKUP($A290,'8 Oct - LIVE LDS Data'!$A$3:$AAD$1504,64,FALSE)=0/1/1900,"",VLOOKUP($A290,'8 Oct - LIVE LDS Data'!$A$3:$AAD$1504,64,FALSE))</f>
        <v/>
      </c>
      <c r="V290" s="7562" t="s">
        <v>90</v>
      </c>
      <c r="W290" s="7562" t="s">
        <v>226</v>
      </c>
      <c r="X290" s="7564"/>
      <c r="Y290" s="7562"/>
      <c r="Z290" s="7562"/>
      <c r="AA290" s="7562"/>
      <c r="AB290" s="7562"/>
      <c r="AC290" s="7562"/>
      <c r="AD290" s="7562"/>
      <c r="AE290" s="7562"/>
      <c r="AF290" s="7562"/>
      <c r="AG290" s="7565">
        <f>IF(VLOOKUP($A290,'8 Oct - LIVE LDS Data'!$A$3:$AAD$1504,72,FALSE)=0/1/1900,"",VLOOKUP($A290,'8 Oct - LIVE LDS Data'!$A$3:$AAD$1504,72,FALSE))</f>
        <v>44309</v>
      </c>
      <c r="AH290" s="7565">
        <f>IF(VLOOKUP($A290,'8 Oct - LIVE LDS Data'!$A$3:$AAD$1504,73,FALSE)=0/1/1900,"",VLOOKUP($A290,'8 Oct - LIVE LDS Data'!$A$3:$AAD$1504,73,FALSE))</f>
        <v>45700</v>
      </c>
      <c r="AI290" s="7565">
        <f>IF(VLOOKUP($A290,'8 Oct - LIVE LDS Data'!$A$3:$AAD$1504,75,FALSE)=0/1/1900,"",VLOOKUP($A290,'8 Oct - LIVE LDS Data'!$A$3:$AAD$1504,75,FALSE))</f>
        <v>44309</v>
      </c>
      <c r="AJ290" s="7565">
        <f>IF(VLOOKUP($A290,'8 Oct - LIVE LDS Data'!$A$3:$AAD$1504,76,FALSE)=0/1/1900,"",VLOOKUP($A290,'8 Oct - LIVE LDS Data'!$A$3:$AAD$1504,76,FALSE))</f>
        <v>45700</v>
      </c>
    </row>
    <row r="291" spans="1:36" s="1749" customFormat="1" ht="40" customHeight="1" x14ac:dyDescent="0.2">
      <c r="A291" s="7568" t="s">
        <v>3857</v>
      </c>
      <c r="B291" s="7568" t="s">
        <v>3858</v>
      </c>
      <c r="C291" s="7568" t="s">
        <v>3858</v>
      </c>
      <c r="D291" s="7570" t="str">
        <f>IF(VLOOKUP($A291,'8 Oct - LIVE LDS Data'!$A$3:$AAD$1504,4,FALSE)=0/1/1900,"",VLOOKUP($A291,'8 Oct - LIVE LDS Data'!$A$3:$AAD$1504,4,FALSE))</f>
        <v>West Berkshire Local Plan Review to 2039</v>
      </c>
      <c r="E291" s="7571" t="str">
        <f>IF(VLOOKUP($A291,'8 Oct - LIVE LDS Data'!$A$3:$AAD$1504,8,FALSE)=0/1/1900,"",VLOOKUP($A291,'8 Oct - LIVE LDS Data'!$A$3:$AAD$1504,8,FALSE))</f>
        <v>N</v>
      </c>
      <c r="F291" s="7571" t="str">
        <f>IF(VLOOKUP($A291,'8 Oct - LIVE LDS Data'!$A$3:$AAD$1504,9,FALSE)=0/1/1900,"",VLOOKUP($A291,'8 Oct - LIVE LDS Data'!$A$3:$AAD$1504,9,FALSE))</f>
        <v>N</v>
      </c>
      <c r="G291" s="7572">
        <f>IF(VLOOKUP($A291,'8 Oct - LIVE LDS Data'!$A$3:$AAD$1504,10,FALSE)=0/1/1900,"",VLOOKUP($A291,'8 Oct - LIVE LDS Data'!$A$3:$AAD$1504,10,FALSE))</f>
        <v>45818</v>
      </c>
      <c r="H291" s="7573" t="str">
        <f>IF(VLOOKUP($A291,'8 Oct - LIVE LDS Data'!$A$3:$AAD$1504,79,FALSE)=0/1/1900,"",VLOOKUP($A291,'8 Oct - LIVE LDS Data'!$A$3:$AAD$1504,79,FALSE))</f>
        <v>Adopted June 2025</v>
      </c>
      <c r="I291" s="7562">
        <f>IF(VLOOKUP($A291,'8 Oct - LIVE LDS Data'!$A$3:$AAD$1504,30,FALSE)=0/1/1900,"",VLOOKUP($A291,'8 Oct - LIVE LDS Data'!$A$3:$AAD$1504,30,FALSE))</f>
        <v>45778</v>
      </c>
      <c r="J291" s="7562" t="str">
        <f>IF(VLOOKUP($A291,'8 Oct - LIVE LDS Data'!$A$3:$AAD$1504,33,FALSE)=0/1/1900,"",VLOOKUP($A291,'8 Oct - LIVE LDS Data'!$A$3:$AAD$1504,33,FALSE))</f>
        <v/>
      </c>
      <c r="K291" s="7562">
        <f>IF(VLOOKUP($A291,'8 Oct - LIVE LDS Data'!$A$3:$AAD$1504,34,FALSE)=0/1/1900,"",VLOOKUP($A291,'8 Oct - LIVE LDS Data'!$A$3:$AAD$1504,34,FALSE))</f>
        <v>43143</v>
      </c>
      <c r="L291" s="7562" t="str">
        <f>IF(VLOOKUP($A291,'8 Oct - LIVE LDS Data'!$A$3:$AAD$1504,40,FALSE)=0/1/1900,"",VLOOKUP($A291,'8 Oct - LIVE LDS Data'!$A$3:$AAD$1504,40,FALSE))</f>
        <v/>
      </c>
      <c r="M291" s="7562">
        <f>IF(VLOOKUP($A291,'8 Oct - LIVE LDS Data'!$A$3:$AAD$1504,41,FALSE)=0/1/1900,"",VLOOKUP($A291,'8 Oct - LIVE LDS Data'!$A$3:$AAD$1504,41,FALSE))</f>
        <v>43413</v>
      </c>
      <c r="N291" s="7562">
        <f>IF(VLOOKUP($A291,'8 Oct - LIVE LDS Data'!$A$3:$AAD$1504,47,FALSE)=0/1/1900,"",VLOOKUP($A291,'8 Oct - LIVE LDS Data'!$A$3:$AAD$1504,47,FALSE))</f>
        <v>44166</v>
      </c>
      <c r="O291" s="7562">
        <f>IF(VLOOKUP($A291,'8 Oct - LIVE LDS Data'!$A$3:$AAD$1504,48,FALSE)=0/1/1900,"",VLOOKUP($A291,'8 Oct - LIVE LDS Data'!$A$3:$AAD$1504,48,FALSE))</f>
        <v>44176</v>
      </c>
      <c r="P291" s="7562" t="str">
        <f>IF(VLOOKUP($A291,'8 Oct - LIVE LDS Data'!$A$3:$AAD$1504,54,FALSE)=0/1/1900,"",VLOOKUP($A291,'8 Oct - LIVE LDS Data'!$A$3:$AAD$1504,54,FALSE))</f>
        <v/>
      </c>
      <c r="Q291" s="7562" t="str">
        <f>IF(VLOOKUP($A291,'8 Oct - LIVE LDS Data'!$A$3:$AAD$1504,55,FALSE)=0/1/1900,"",VLOOKUP($A291,'8 Oct - LIVE LDS Data'!$A$3:$AAD$1504,55,FALSE))</f>
        <v/>
      </c>
      <c r="R291" s="7562">
        <f>IF(VLOOKUP($A291,'8 Oct - LIVE LDS Data'!$A$3:$AAD$1504,60,FALSE)=0/1/1900,"",VLOOKUP($A291,'8 Oct - LIVE LDS Data'!$A$3:$AAD$1504,60,FALSE))</f>
        <v>44896</v>
      </c>
      <c r="S291" s="7562">
        <f>IF(VLOOKUP($A291,'8 Oct - LIVE LDS Data'!$A$3:$AAD$1504,61,FALSE)=0/1/1900,"",VLOOKUP($A291,'8 Oct - LIVE LDS Data'!$A$3:$AAD$1504,61,FALSE))</f>
        <v>44932</v>
      </c>
      <c r="T291" s="7562">
        <f>IF(VLOOKUP($A291,'8 Oct - LIVE LDS Data'!$A$3:$AAD$1504,63,FALSE)=0/1/1900,"",VLOOKUP($A291,'8 Oct - LIVE LDS Data'!$A$3:$AAD$1504,63,FALSE))</f>
        <v>44986</v>
      </c>
      <c r="U291" s="7562">
        <f>IF(VLOOKUP($A291,'8 Oct - LIVE LDS Data'!$A$3:$AAD$1504,64,FALSE)=0/1/1900,"",VLOOKUP($A291,'8 Oct - LIVE LDS Data'!$A$3:$AAD$1504,64,FALSE))</f>
        <v>44986</v>
      </c>
      <c r="V291" s="7562" t="s">
        <v>3757</v>
      </c>
      <c r="W291" s="7562" t="s">
        <v>3757</v>
      </c>
      <c r="X291" s="7564"/>
      <c r="Y291" s="7562"/>
      <c r="Z291" s="7562"/>
      <c r="AA291" s="7562"/>
      <c r="AB291" s="7562"/>
      <c r="AC291" s="7562"/>
      <c r="AD291" s="7562" t="s">
        <v>8102</v>
      </c>
      <c r="AE291" s="7562"/>
      <c r="AF291" s="7562"/>
      <c r="AG291" s="7565">
        <f>IF(VLOOKUP($A291,'8 Oct - LIVE LDS Data'!$A$3:$AAD$1504,72,FALSE)=0/1/1900,"",VLOOKUP($A291,'8 Oct - LIVE LDS Data'!$A$3:$AAD$1504,72,FALSE))</f>
        <v>45315</v>
      </c>
      <c r="AH291" s="7565">
        <f>IF(VLOOKUP($A291,'8 Oct - LIVE LDS Data'!$A$3:$AAD$1504,73,FALSE)=0/1/1900,"",VLOOKUP($A291,'8 Oct - LIVE LDS Data'!$A$3:$AAD$1504,73,FALSE))</f>
        <v>45938</v>
      </c>
      <c r="AI291" s="7565">
        <f>IF(VLOOKUP($A291,'8 Oct - LIVE LDS Data'!$A$3:$AAD$1504,75,FALSE)=0/1/1900,"",VLOOKUP($A291,'8 Oct - LIVE LDS Data'!$A$3:$AAD$1504,75,FALSE))</f>
        <v>45938</v>
      </c>
      <c r="AJ291" s="7565">
        <f>IF(VLOOKUP($A291,'8 Oct - LIVE LDS Data'!$A$3:$AAD$1504,76,FALSE)=0/1/1900,"",VLOOKUP($A291,'8 Oct - LIVE LDS Data'!$A$3:$AAD$1504,76,FALSE))</f>
        <v>45022</v>
      </c>
    </row>
    <row r="292" spans="1:36" s="1749" customFormat="1" ht="40" customHeight="1" x14ac:dyDescent="0.2">
      <c r="A292" s="2855" t="s">
        <v>3873</v>
      </c>
      <c r="B292" s="2855"/>
      <c r="C292" s="2855" t="s">
        <v>3874</v>
      </c>
      <c r="D292" s="7570" t="str">
        <f>IF(VLOOKUP($A292,'8 Oct - LIVE LDS Data'!$A$3:$AAD$1504,4,FALSE)=0/1/1900,"",VLOOKUP($A292,'8 Oct - LIVE LDS Data'!$A$3:$AAD$1504,4,FALSE))</f>
        <v>New Local Plan for West Devon</v>
      </c>
      <c r="E292" s="7571" t="str">
        <f>IF(VLOOKUP($A292,'8 Oct - LIVE LDS Data'!$A$3:$AAD$1504,8,FALSE)=0/1/1900,"",VLOOKUP($A292,'8 Oct - LIVE LDS Data'!$A$3:$AAD$1504,8,FALSE))</f>
        <v>N</v>
      </c>
      <c r="F292" s="7571" t="str">
        <f>IF(VLOOKUP($A292,'8 Oct - LIVE LDS Data'!$A$3:$AAD$1504,9,FALSE)=0/1/1900,"",VLOOKUP($A292,'8 Oct - LIVE LDS Data'!$A$3:$AAD$1504,9,FALSE))</f>
        <v>N</v>
      </c>
      <c r="G292" s="7572">
        <f>IF(VLOOKUP($A292,'8 Oct - LIVE LDS Data'!$A$3:$AAD$1504,10,FALSE)=0/1/1900,"",VLOOKUP($A292,'8 Oct - LIVE LDS Data'!$A$3:$AAD$1504,10,FALSE))</f>
        <v>43550</v>
      </c>
      <c r="H292" s="7573" t="str">
        <f>IF(VLOOKUP($A292,'8 Oct - LIVE LDS Data'!$A$3:$AAD$1504,79,FALSE)=0/1/1900,"",VLOOKUP($A292,'8 Oct - LIVE LDS Data'!$A$3:$AAD$1504,79,FALSE))</f>
        <v>new plan to be prepared under new system</v>
      </c>
      <c r="I292" s="7562">
        <f>IF(VLOOKUP($A292,'8 Oct - LIVE LDS Data'!$A$3:$AAD$1504,30,FALSE)=0/1/1900,"",VLOOKUP($A292,'8 Oct - LIVE LDS Data'!$A$3:$AAD$1504,30,FALSE))</f>
        <v>45689</v>
      </c>
      <c r="J292" s="7562">
        <f>IF(VLOOKUP($A292,'8 Oct - LIVE LDS Data'!$A$3:$AAD$1504,33,FALSE)=0/1/1900,"",VLOOKUP($A292,'8 Oct - LIVE LDS Data'!$A$3:$AAD$1504,33,FALSE))</f>
        <v>46054</v>
      </c>
      <c r="K292" s="7562"/>
      <c r="L292" s="7562" t="str">
        <f>IF(VLOOKUP($A292,'8 Oct - LIVE LDS Data'!$A$3:$AAD$1504,40,FALSE)=0/1/1900,"",VLOOKUP($A292,'8 Oct - LIVE LDS Data'!$A$3:$AAD$1504,40,FALSE))</f>
        <v/>
      </c>
      <c r="M292" s="7562"/>
      <c r="N292" s="7562" t="str">
        <f>IF(VLOOKUP($A292,'8 Oct - LIVE LDS Data'!$A$3:$AAD$1504,47,FALSE)=0/1/1900,"",VLOOKUP($A292,'8 Oct - LIVE LDS Data'!$A$3:$AAD$1504,47,FALSE))</f>
        <v/>
      </c>
      <c r="O292" s="7562"/>
      <c r="P292" s="7562" t="str">
        <f>IF(VLOOKUP($A292,'8 Oct - LIVE LDS Data'!$A$3:$AAD$1504,54,FALSE)=0/1/1900,"",VLOOKUP($A292,'8 Oct - LIVE LDS Data'!$A$3:$AAD$1504,54,FALSE))</f>
        <v/>
      </c>
      <c r="Q292" s="7562"/>
      <c r="R292" s="7562">
        <f>IF(VLOOKUP($A292,'8 Oct - LIVE LDS Data'!$A$3:$AAD$1504,60,FALSE)=0/1/1900,"",VLOOKUP($A292,'8 Oct - LIVE LDS Data'!$A$3:$AAD$1504,60,FALSE))</f>
        <v>46508</v>
      </c>
      <c r="S292" s="7562"/>
      <c r="T292" s="7562">
        <f>IF(VLOOKUP($A292,'8 Oct - LIVE LDS Data'!$A$3:$AAD$1504,63,FALSE)=0/1/1900,"",VLOOKUP($A292,'8 Oct - LIVE LDS Data'!$A$3:$AAD$1504,63,FALSE))</f>
        <v>46722</v>
      </c>
      <c r="U292" s="7562" t="str">
        <f>IF(VLOOKUP($A292,'8 Oct - LIVE LDS Data'!$A$3:$AAD$1504,64,FALSE)=0/1/1900,"",VLOOKUP($A292,'8 Oct - LIVE LDS Data'!$A$3:$AAD$1504,64,FALSE))</f>
        <v/>
      </c>
      <c r="V292" s="7562" t="s">
        <v>3757</v>
      </c>
      <c r="W292" s="7562" t="s">
        <v>226</v>
      </c>
      <c r="X292" s="7564"/>
      <c r="Y292" s="7562"/>
      <c r="Z292" s="7562"/>
      <c r="AA292" s="7562"/>
      <c r="AB292" s="7562"/>
      <c r="AC292" s="7562"/>
      <c r="AD292" s="7562"/>
      <c r="AE292" s="7562"/>
      <c r="AF292" s="7562"/>
      <c r="AG292" s="7565">
        <f>IF(VLOOKUP($A292,'8 Oct - LIVE LDS Data'!$A$3:$AAD$1504,72,FALSE)=0/1/1900,"",VLOOKUP($A292,'8 Oct - LIVE LDS Data'!$A$3:$AAD$1504,72,FALSE))</f>
        <v>45562</v>
      </c>
      <c r="AH292" s="7565">
        <f>IF(VLOOKUP($A292,'8 Oct - LIVE LDS Data'!$A$3:$AAD$1504,73,FALSE)=0/1/1900,"",VLOOKUP($A292,'8 Oct - LIVE LDS Data'!$A$3:$AAD$1504,73,FALSE))</f>
        <v>45755</v>
      </c>
      <c r="AI292" s="7565">
        <f>IF(VLOOKUP($A292,'8 Oct - LIVE LDS Data'!$A$3:$AAD$1504,75,FALSE)=0/1/1900,"",VLOOKUP($A292,'8 Oct - LIVE LDS Data'!$A$3:$AAD$1504,75,FALSE))</f>
        <v>45562</v>
      </c>
      <c r="AJ292" s="7565">
        <f>IF(VLOOKUP($A292,'8 Oct - LIVE LDS Data'!$A$3:$AAD$1504,76,FALSE)=0/1/1900,"",VLOOKUP($A292,'8 Oct - LIVE LDS Data'!$A$3:$AAD$1504,76,FALSE))</f>
        <v>45755</v>
      </c>
    </row>
    <row r="293" spans="1:36" s="1749" customFormat="1" ht="40" customHeight="1" x14ac:dyDescent="0.2">
      <c r="A293" s="2855" t="s">
        <v>3885</v>
      </c>
      <c r="B293" s="2855"/>
      <c r="C293" s="2855" t="s">
        <v>3886</v>
      </c>
      <c r="D293" s="7570" t="str">
        <f>IF(VLOOKUP($A293,'8 Oct - LIVE LDS Data'!$A$3:$AAD$1504,4,FALSE)=0/1/1900,"",VLOOKUP($A293,'8 Oct - LIVE LDS Data'!$A$3:$AAD$1504,4,FALSE))</f>
        <v>West Lancashire Local Plan 2023 - 2040</v>
      </c>
      <c r="E293" s="7571" t="str">
        <f>IF(VLOOKUP($A293,'8 Oct - LIVE LDS Data'!$A$3:$AAD$1504,8,FALSE)=0/1/1900,"",VLOOKUP($A293,'8 Oct - LIVE LDS Data'!$A$3:$AAD$1504,8,FALSE))</f>
        <v>N</v>
      </c>
      <c r="F293" s="7571" t="str">
        <f>IF(VLOOKUP($A293,'8 Oct - LIVE LDS Data'!$A$3:$AAD$1504,9,FALSE)=0/1/1900,"",VLOOKUP($A293,'8 Oct - LIVE LDS Data'!$A$3:$AAD$1504,9,FALSE))</f>
        <v>N</v>
      </c>
      <c r="G293" s="7572">
        <f>IF(VLOOKUP($A293,'8 Oct - LIVE LDS Data'!$A$3:$AAD$1504,10,FALSE)=0/1/1900,"",VLOOKUP($A293,'8 Oct - LIVE LDS Data'!$A$3:$AAD$1504,10,FALSE))</f>
        <v>41563</v>
      </c>
      <c r="H293" s="7573" t="str">
        <f>IF(VLOOKUP($A293,'8 Oct - LIVE LDS Data'!$A$3:$AAD$1504,79,FALSE)=0/1/1900,"",VLOOKUP($A293,'8 Oct - LIVE LDS Data'!$A$3:$AAD$1504,79,FALSE))</f>
        <v>new plan to be prepared under new system</v>
      </c>
      <c r="I293" s="7562">
        <f>IF(VLOOKUP($A293,'8 Oct - LIVE LDS Data'!$A$3:$AAD$1504,30,FALSE)=0/1/1900,"",VLOOKUP($A293,'8 Oct - LIVE LDS Data'!$A$3:$AAD$1504,30,FALSE))</f>
        <v>45717</v>
      </c>
      <c r="J293" s="7562">
        <f>IF(VLOOKUP($A293,'8 Oct - LIVE LDS Data'!$A$3:$AAD$1504,33,FALSE)=0/1/1900,"",VLOOKUP($A293,'8 Oct - LIVE LDS Data'!$A$3:$AAD$1504,33,FALSE))</f>
        <v>44501</v>
      </c>
      <c r="K293" s="7562">
        <f>IF(VLOOKUP($A293,'8 Oct - LIVE LDS Data'!$A$3:$AAD$1504,34,FALSE)=0/1/1900,"",VLOOKUP($A293,'8 Oct - LIVE LDS Data'!$A$3:$AAD$1504,34,FALSE))</f>
        <v>44501</v>
      </c>
      <c r="L293" s="7562">
        <f>IF(VLOOKUP($A293,'8 Oct - LIVE LDS Data'!$A$3:$AAD$1504,40,FALSE)=0/1/1900,"",VLOOKUP($A293,'8 Oct - LIVE LDS Data'!$A$3:$AAD$1504,40,FALSE))</f>
        <v>46143</v>
      </c>
      <c r="M293" s="7562" t="str">
        <f>IF(VLOOKUP($A293,'8 Oct - LIVE LDS Data'!$A$3:$AAD$1504,41,FALSE)=0/1/1900,"",VLOOKUP($A293,'8 Oct - LIVE LDS Data'!$A$3:$AAD$1504,41,FALSE))</f>
        <v/>
      </c>
      <c r="N293" s="7562" t="str">
        <f>IF(VLOOKUP($A293,'8 Oct - LIVE LDS Data'!$A$3:$AAD$1504,47,FALSE)=0/1/1900,"",VLOOKUP($A293,'8 Oct - LIVE LDS Data'!$A$3:$AAD$1504,47,FALSE))</f>
        <v/>
      </c>
      <c r="O293" s="7562" t="str">
        <f>IF(VLOOKUP($A293,'8 Oct - LIVE LDS Data'!$A$3:$AAD$1504,48,FALSE)=0/1/1900,"",VLOOKUP($A293,'8 Oct - LIVE LDS Data'!$A$3:$AAD$1504,48,FALSE))</f>
        <v/>
      </c>
      <c r="P293" s="7562" t="str">
        <f>IF(VLOOKUP($A293,'8 Oct - LIVE LDS Data'!$A$3:$AAD$1504,54,FALSE)=0/1/1900,"",VLOOKUP($A293,'8 Oct - LIVE LDS Data'!$A$3:$AAD$1504,54,FALSE))</f>
        <v/>
      </c>
      <c r="Q293" s="7562" t="str">
        <f>IF(VLOOKUP($A293,'8 Oct - LIVE LDS Data'!$A$3:$AAD$1504,55,FALSE)=0/1/1900,"",VLOOKUP($A293,'8 Oct - LIVE LDS Data'!$A$3:$AAD$1504,55,FALSE))</f>
        <v/>
      </c>
      <c r="R293" s="7562">
        <f>IF(VLOOKUP($A293,'8 Oct - LIVE LDS Data'!$A$3:$AAD$1504,60,FALSE)=0/1/1900,"",VLOOKUP($A293,'8 Oct - LIVE LDS Data'!$A$3:$AAD$1504,60,FALSE))</f>
        <v>46508</v>
      </c>
      <c r="S293" s="7562" t="str">
        <f>IF(VLOOKUP($A293,'8 Oct - LIVE LDS Data'!$A$3:$AAD$1504,61,FALSE)=0/1/1900,"",VLOOKUP($A293,'8 Oct - LIVE LDS Data'!$A$3:$AAD$1504,61,FALSE))</f>
        <v/>
      </c>
      <c r="T293" s="7562">
        <f>IF(VLOOKUP($A293,'8 Oct - LIVE LDS Data'!$A$3:$AAD$1504,63,FALSE)=0/1/1900,"",VLOOKUP($A293,'8 Oct - LIVE LDS Data'!$A$3:$AAD$1504,63,FALSE))</f>
        <v>46692</v>
      </c>
      <c r="U293" s="7562" t="str">
        <f>IF(VLOOKUP($A293,'8 Oct - LIVE LDS Data'!$A$3:$AAD$1504,64,FALSE)=0/1/1900,"",VLOOKUP($A293,'8 Oct - LIVE LDS Data'!$A$3:$AAD$1504,64,FALSE))</f>
        <v/>
      </c>
      <c r="V293" s="7562" t="s">
        <v>3757</v>
      </c>
      <c r="W293" s="7562" t="s">
        <v>90</v>
      </c>
      <c r="X293" s="7564"/>
      <c r="Y293" s="7562"/>
      <c r="Z293" s="7562"/>
      <c r="AA293" s="7562"/>
      <c r="AB293" s="7562"/>
      <c r="AC293" s="7562"/>
      <c r="AD293" s="7562"/>
      <c r="AE293" s="7562"/>
      <c r="AF293" s="7562"/>
      <c r="AG293" s="7565">
        <f>IF(VLOOKUP($A293,'8 Oct - LIVE LDS Data'!$A$3:$AAD$1504,72,FALSE)=0/1/1900,"",VLOOKUP($A293,'8 Oct - LIVE LDS Data'!$A$3:$AAD$1504,72,FALSE))</f>
        <v>45320</v>
      </c>
      <c r="AH293" s="7565">
        <f>IF(VLOOKUP($A293,'8 Oct - LIVE LDS Data'!$A$3:$AAD$1504,73,FALSE)=0/1/1900,"",VLOOKUP($A293,'8 Oct - LIVE LDS Data'!$A$3:$AAD$1504,73,FALSE))</f>
        <v>45755</v>
      </c>
      <c r="AI293" s="7565" t="str">
        <f>IF(VLOOKUP($A293,'8 Oct - LIVE LDS Data'!$A$3:$AAD$1504,75,FALSE)=0/1/1900,"",VLOOKUP($A293,'8 Oct - LIVE LDS Data'!$A$3:$AAD$1504,75,FALSE))</f>
        <v/>
      </c>
      <c r="AJ293" s="7565">
        <f>IF(VLOOKUP($A293,'8 Oct - LIVE LDS Data'!$A$3:$AAD$1504,76,FALSE)=0/1/1900,"",VLOOKUP($A293,'8 Oct - LIVE LDS Data'!$A$3:$AAD$1504,76,FALSE))</f>
        <v>45755</v>
      </c>
    </row>
    <row r="294" spans="1:36" s="1749" customFormat="1" ht="40" customHeight="1" x14ac:dyDescent="0.2">
      <c r="A294" s="2855" t="s">
        <v>3894</v>
      </c>
      <c r="B294" s="2855"/>
      <c r="C294" s="2855" t="s">
        <v>3895</v>
      </c>
      <c r="D294" s="7570" t="str">
        <f>IF(VLOOKUP($A294,'8 Oct - LIVE LDS Data'!$A$3:$AAD$1504,4,FALSE)=0/1/1900,"",VLOOKUP($A294,'8 Oct - LIVE LDS Data'!$A$3:$AAD$1504,4,FALSE))</f>
        <v>Central Lincolnshire Plan Review (new system)</v>
      </c>
      <c r="E294" s="7571" t="str">
        <f>IF(VLOOKUP($A294,'8 Oct - LIVE LDS Data'!$A$3:$AAD$1504,8,FALSE)=0/1/1900,"",VLOOKUP($A294,'8 Oct - LIVE LDS Data'!$A$3:$AAD$1504,8,FALSE))</f>
        <v>N</v>
      </c>
      <c r="F294" s="7571" t="str">
        <f>IF(VLOOKUP($A294,'8 Oct - LIVE LDS Data'!$A$3:$AAD$1504,9,FALSE)=0/1/1900,"",VLOOKUP($A294,'8 Oct - LIVE LDS Data'!$A$3:$AAD$1504,9,FALSE))</f>
        <v>N</v>
      </c>
      <c r="G294" s="7572">
        <f>IF(VLOOKUP($A294,'8 Oct - LIVE LDS Data'!$A$3:$AAD$1504,10,FALSE)=0/1/1900,"",VLOOKUP($A294,'8 Oct - LIVE LDS Data'!$A$3:$AAD$1504,10,FALSE))</f>
        <v>45029</v>
      </c>
      <c r="H294" s="7573" t="str">
        <f>IF(VLOOKUP($A294,'8 Oct - LIVE LDS Data'!$A$3:$AAD$1504,79,FALSE)=0/1/1900,"",VLOOKUP($A294,'8 Oct - LIVE LDS Data'!$A$3:$AAD$1504,79,FALSE))</f>
        <v>new plan to be prepared under new system</v>
      </c>
      <c r="I294" s="7562">
        <f>IF(VLOOKUP($A294,'8 Oct - LIVE LDS Data'!$A$3:$AAD$1504,30,FALSE)=0/1/1900,"",VLOOKUP($A294,'8 Oct - LIVE LDS Data'!$A$3:$AAD$1504,30,FALSE))</f>
        <v>45717</v>
      </c>
      <c r="J294" s="7562">
        <f>IF(VLOOKUP($A294,'8 Oct - LIVE LDS Data'!$A$3:$AAD$1504,33,FALSE)=0/1/1900,"",VLOOKUP($A294,'8 Oct - LIVE LDS Data'!$A$3:$AAD$1504,33,FALSE))</f>
        <v>46266</v>
      </c>
      <c r="K294" s="7562" t="str">
        <f>IF(VLOOKUP($A294,'8 Oct - LIVE LDS Data'!$A$3:$AAD$1504,34,FALSE)=0/1/1900,"",VLOOKUP($A294,'8 Oct - LIVE LDS Data'!$A$3:$AAD$1504,34,FALSE))</f>
        <v/>
      </c>
      <c r="L294" s="7562" t="str">
        <f>IF(VLOOKUP($A294,'8 Oct - LIVE LDS Data'!$A$3:$AAD$1504,40,FALSE)=0/1/1900,"",VLOOKUP($A294,'8 Oct - LIVE LDS Data'!$A$3:$AAD$1504,40,FALSE))</f>
        <v/>
      </c>
      <c r="M294" s="7562" t="str">
        <f>IF(VLOOKUP($A294,'8 Oct - LIVE LDS Data'!$A$3:$AAD$1504,41,FALSE)=0/1/1900,"",VLOOKUP($A294,'8 Oct - LIVE LDS Data'!$A$3:$AAD$1504,41,FALSE))</f>
        <v/>
      </c>
      <c r="N294" s="7562" t="str">
        <f>IF(VLOOKUP($A294,'8 Oct - LIVE LDS Data'!$A$3:$AAD$1504,47,FALSE)=0/1/1900,"",VLOOKUP($A294,'8 Oct - LIVE LDS Data'!$A$3:$AAD$1504,47,FALSE))</f>
        <v/>
      </c>
      <c r="O294" s="7562" t="str">
        <f>IF(VLOOKUP($A294,'8 Oct - LIVE LDS Data'!$A$3:$AAD$1504,48,FALSE)=0/1/1900,"",VLOOKUP($A294,'8 Oct - LIVE LDS Data'!$A$3:$AAD$1504,48,FALSE))</f>
        <v/>
      </c>
      <c r="P294" s="7562" t="str">
        <f>IF(VLOOKUP($A294,'8 Oct - LIVE LDS Data'!$A$3:$AAD$1504,54,FALSE)=0/1/1900,"",VLOOKUP($A294,'8 Oct - LIVE LDS Data'!$A$3:$AAD$1504,54,FALSE))</f>
        <v/>
      </c>
      <c r="Q294" s="7562" t="str">
        <f>IF(VLOOKUP($A294,'8 Oct - LIVE LDS Data'!$A$3:$AAD$1504,55,FALSE)=0/1/1900,"",VLOOKUP($A294,'8 Oct - LIVE LDS Data'!$A$3:$AAD$1504,55,FALSE))</f>
        <v/>
      </c>
      <c r="R294" s="7562">
        <f>IF(VLOOKUP($A294,'8 Oct - LIVE LDS Data'!$A$3:$AAD$1504,60,FALSE)=0/1/1900,"",VLOOKUP($A294,'8 Oct - LIVE LDS Data'!$A$3:$AAD$1504,60,FALSE))</f>
        <v>46508</v>
      </c>
      <c r="S294" s="7562" t="str">
        <f>IF(VLOOKUP($A294,'8 Oct - LIVE LDS Data'!$A$3:$AAD$1504,61,FALSE)=0/1/1900,"",VLOOKUP($A294,'8 Oct - LIVE LDS Data'!$A$3:$AAD$1504,61,FALSE))</f>
        <v/>
      </c>
      <c r="T294" s="7562">
        <f>IF(VLOOKUP($A294,'8 Oct - LIVE LDS Data'!$A$3:$AAD$1504,63,FALSE)=0/1/1900,"",VLOOKUP($A294,'8 Oct - LIVE LDS Data'!$A$3:$AAD$1504,63,FALSE))</f>
        <v>46600</v>
      </c>
      <c r="U294" s="7562" t="str">
        <f>IF(VLOOKUP($A294,'8 Oct - LIVE LDS Data'!$A$3:$AAD$1504,64,FALSE)=0/1/1900,"",VLOOKUP($A294,'8 Oct - LIVE LDS Data'!$A$3:$AAD$1504,64,FALSE))</f>
        <v/>
      </c>
      <c r="V294" s="7562" t="s">
        <v>90</v>
      </c>
      <c r="W294" s="7562" t="s">
        <v>226</v>
      </c>
      <c r="X294" s="7564"/>
      <c r="Y294" s="7562"/>
      <c r="Z294" s="7562"/>
      <c r="AA294" s="7562"/>
      <c r="AB294" s="7562"/>
      <c r="AC294" s="7562"/>
      <c r="AD294" s="7562"/>
      <c r="AE294" s="7562"/>
      <c r="AF294" s="7562"/>
      <c r="AG294" s="7565">
        <f>IF(VLOOKUP($A294,'8 Oct - LIVE LDS Data'!$A$3:$AAD$1504,72,FALSE)=0/1/1900,"",VLOOKUP($A294,'8 Oct - LIVE LDS Data'!$A$3:$AAD$1504,72,FALSE))</f>
        <v>44659</v>
      </c>
      <c r="AH294" s="7565">
        <f>IF(VLOOKUP($A294,'8 Oct - LIVE LDS Data'!$A$3:$AAD$1504,73,FALSE)=0/1/1900,"",VLOOKUP($A294,'8 Oct - LIVE LDS Data'!$A$3:$AAD$1504,73,FALSE))</f>
        <v>45755</v>
      </c>
      <c r="AI294" s="7565">
        <f>IF(VLOOKUP($A294,'8 Oct - LIVE LDS Data'!$A$3:$AAD$1504,75,FALSE)=0/1/1900,"",VLOOKUP($A294,'8 Oct - LIVE LDS Data'!$A$3:$AAD$1504,75,FALSE))</f>
        <v>44657</v>
      </c>
      <c r="AJ294" s="7565">
        <f>IF(VLOOKUP($A294,'8 Oct - LIVE LDS Data'!$A$3:$AAD$1504,76,FALSE)=0/1/1900,"",VLOOKUP($A294,'8 Oct - LIVE LDS Data'!$A$3:$AAD$1504,76,FALSE))</f>
        <v>45755</v>
      </c>
    </row>
    <row r="295" spans="1:36" s="1749" customFormat="1" ht="40" customHeight="1" x14ac:dyDescent="0.2">
      <c r="A295" s="2855" t="s">
        <v>3896</v>
      </c>
      <c r="B295" s="2855"/>
      <c r="C295" s="2858" t="s">
        <v>4221</v>
      </c>
      <c r="D295" s="7570" t="str">
        <f>IF(VLOOKUP($A295,'8 Oct - LIVE LDS Data'!$A$3:$AAD$1504,4,FALSE)=0/1/1900,"",VLOOKUP($A295,'8 Oct - LIVE LDS Data'!$A$3:$AAD$1504,4,FALSE))</f>
        <v>West Northamptonshire Strategic Plan</v>
      </c>
      <c r="E295" s="7571" t="str">
        <f>IF(VLOOKUP($A295,'8 Oct - LIVE LDS Data'!$A$3:$AAD$1504,8,FALSE)=0/1/1900,"",VLOOKUP($A295,'8 Oct - LIVE LDS Data'!$A$3:$AAD$1504,8,FALSE))</f>
        <v>N</v>
      </c>
      <c r="F295" s="7571" t="str">
        <f>IF(VLOOKUP($A295,'8 Oct - LIVE LDS Data'!$A$3:$AAD$1504,9,FALSE)=0/1/1900,"",VLOOKUP($A295,'8 Oct - LIVE LDS Data'!$A$3:$AAD$1504,9,FALSE))</f>
        <v>N</v>
      </c>
      <c r="G295" s="7572">
        <f>IF(VLOOKUP($A295,'8 Oct - LIVE LDS Data'!$A$3:$AAD$1504,10,FALSE)=0/1/1900,"",VLOOKUP($A295,'8 Oct - LIVE LDS Data'!$A$3:$AAD$1504,10,FALSE))</f>
        <v>41988</v>
      </c>
      <c r="H295" s="7573" t="str">
        <f>IF(VLOOKUP($A295,'8 Oct - LIVE LDS Data'!$A$3:$AAD$1504,79,FALSE)=0/1/1900,"",VLOOKUP($A295,'8 Oct - LIVE LDS Data'!$A$3:$AAD$1504,79,FALSE))</f>
        <v>Reg 18 ongoing</v>
      </c>
      <c r="I295" s="7562">
        <f>IF(VLOOKUP($A295,'8 Oct - LIVE LDS Data'!$A$3:$AAD$1504,30,FALSE)=0/1/1900,"",VLOOKUP($A295,'8 Oct - LIVE LDS Data'!$A$3:$AAD$1504,30,FALSE))</f>
        <v>45717</v>
      </c>
      <c r="J295" s="7562">
        <f>IF(VLOOKUP($A295,'8 Oct - LIVE LDS Data'!$A$3:$AAD$1504,33,FALSE)=0/1/1900,"",VLOOKUP($A295,'8 Oct - LIVE LDS Data'!$A$3:$AAD$1504,33,FALSE))</f>
        <v>43525</v>
      </c>
      <c r="K295" s="7562">
        <f>IF(VLOOKUP($A295,'8 Oct - LIVE LDS Data'!$A$3:$AAD$1504,34,FALSE)=0/1/1900,"",VLOOKUP($A295,'8 Oct - LIVE LDS Data'!$A$3:$AAD$1504,34,FALSE))</f>
        <v>43682</v>
      </c>
      <c r="L295" s="7562">
        <f>IF(VLOOKUP($A295,'8 Oct - LIVE LDS Data'!$A$3:$AAD$1504,40,FALSE)=0/1/1900,"",VLOOKUP($A295,'8 Oct - LIVE LDS Data'!$A$3:$AAD$1504,40,FALSE))</f>
        <v>44470</v>
      </c>
      <c r="M295" s="7562">
        <f>IF(VLOOKUP($A295,'8 Oct - LIVE LDS Data'!$A$3:$AAD$1504,41,FALSE)=0/1/1900,"",VLOOKUP($A295,'8 Oct - LIVE LDS Data'!$A$3:$AAD$1504,41,FALSE))</f>
        <v>44480</v>
      </c>
      <c r="N295" s="7562">
        <f>IF(VLOOKUP($A295,'8 Oct - LIVE LDS Data'!$A$3:$AAD$1504,47,FALSE)=0/1/1900,"",VLOOKUP($A295,'8 Oct - LIVE LDS Data'!$A$3:$AAD$1504,47,FALSE))</f>
        <v>45383</v>
      </c>
      <c r="O295" s="7562">
        <f>IF(VLOOKUP($A295,'8 Oct - LIVE LDS Data'!$A$3:$AAD$1504,48,FALSE)=0/1/1900,"",VLOOKUP($A295,'8 Oct - LIVE LDS Data'!$A$3:$AAD$1504,48,FALSE))</f>
        <v>45390</v>
      </c>
      <c r="P295" s="7562">
        <f>IF(VLOOKUP($A295,'8 Oct - LIVE LDS Data'!$A$3:$AAD$1504,54,FALSE)=0/1/1900,"",VLOOKUP($A295,'8 Oct - LIVE LDS Data'!$A$3:$AAD$1504,54,FALSE))</f>
        <v>45931</v>
      </c>
      <c r="Q295" s="7562" t="str">
        <f>IF(VLOOKUP($A295,'8 Oct - LIVE LDS Data'!$A$3:$AAD$1504,55,FALSE)=0/1/1900,"",VLOOKUP($A295,'8 Oct - LIVE LDS Data'!$A$3:$AAD$1504,55,FALSE))</f>
        <v/>
      </c>
      <c r="R295" s="7562">
        <f>IF(VLOOKUP($A295,'8 Oct - LIVE LDS Data'!$A$3:$AAD$1504,60,FALSE)=0/1/1900,"",VLOOKUP($A295,'8 Oct - LIVE LDS Data'!$A$3:$AAD$1504,60,FALSE))</f>
        <v>46204</v>
      </c>
      <c r="S295" s="7562" t="str">
        <f>IF(VLOOKUP($A295,'8 Oct - LIVE LDS Data'!$A$3:$AAD$1504,61,FALSE)=0/1/1900,"",VLOOKUP($A295,'8 Oct - LIVE LDS Data'!$A$3:$AAD$1504,61,FALSE))</f>
        <v/>
      </c>
      <c r="T295" s="7562">
        <f>IF(VLOOKUP($A295,'8 Oct - LIVE LDS Data'!$A$3:$AAD$1504,63,FALSE)=0/1/1900,"",VLOOKUP($A295,'8 Oct - LIVE LDS Data'!$A$3:$AAD$1504,63,FALSE))</f>
        <v>46296</v>
      </c>
      <c r="U295" s="7562" t="str">
        <f>IF(VLOOKUP($A295,'8 Oct - LIVE LDS Data'!$A$3:$AAD$1504,64,FALSE)=0/1/1900,"",VLOOKUP($A295,'8 Oct - LIVE LDS Data'!$A$3:$AAD$1504,64,FALSE))</f>
        <v/>
      </c>
      <c r="V295" s="7562" t="s">
        <v>3757</v>
      </c>
      <c r="W295" s="7562" t="s">
        <v>90</v>
      </c>
      <c r="X295" s="7564"/>
      <c r="Y295" s="7562"/>
      <c r="Z295" s="7562"/>
      <c r="AA295" s="7562"/>
      <c r="AB295" s="7562"/>
      <c r="AC295" s="7562"/>
      <c r="AD295" s="7562"/>
      <c r="AE295" s="7562"/>
      <c r="AF295" s="7562"/>
      <c r="AG295" s="7565">
        <f>IF(VLOOKUP($A295,'8 Oct - LIVE LDS Data'!$A$3:$AAD$1504,72,FALSE)=0/1/1900,"",VLOOKUP($A295,'8 Oct - LIVE LDS Data'!$A$3:$AAD$1504,72,FALSE))</f>
        <v>45607</v>
      </c>
      <c r="AH295" s="7565">
        <f>IF(VLOOKUP($A295,'8 Oct - LIVE LDS Data'!$A$3:$AAD$1504,73,FALSE)=0/1/1900,"",VLOOKUP($A295,'8 Oct - LIVE LDS Data'!$A$3:$AAD$1504,73,FALSE))</f>
        <v>45755</v>
      </c>
      <c r="AI295" s="7565">
        <f>IF(VLOOKUP($A295,'8 Oct - LIVE LDS Data'!$A$3:$AAD$1504,75,FALSE)=0/1/1900,"",VLOOKUP($A295,'8 Oct - LIVE LDS Data'!$A$3:$AAD$1504,75,FALSE))</f>
        <v>45607</v>
      </c>
      <c r="AJ295" s="7565">
        <f>IF(VLOOKUP($A295,'8 Oct - LIVE LDS Data'!$A$3:$AAD$1504,76,FALSE)=0/1/1900,"",VLOOKUP($A295,'8 Oct - LIVE LDS Data'!$A$3:$AAD$1504,76,FALSE))</f>
        <v>45755</v>
      </c>
    </row>
    <row r="296" spans="1:36" s="1749" customFormat="1" ht="40" customHeight="1" x14ac:dyDescent="0.2">
      <c r="A296" s="2855" t="s">
        <v>3906</v>
      </c>
      <c r="B296" s="2855"/>
      <c r="C296" s="2855" t="s">
        <v>3905</v>
      </c>
      <c r="D296" s="7570" t="str">
        <f>IF(VLOOKUP($A296,'8 Oct - LIVE LDS Data'!$A$3:$AAD$1504,4,FALSE)=0/1/1900,"",VLOOKUP($A296,'8 Oct - LIVE LDS Data'!$A$3:$AAD$1504,4,FALSE))</f>
        <v>West Oxfordshire Local Plan 2041</v>
      </c>
      <c r="E296" s="7571" t="str">
        <f>IF(VLOOKUP($A296,'8 Oct - LIVE LDS Data'!$A$3:$AAD$1504,8,FALSE)=0/1/1900,"",VLOOKUP($A296,'8 Oct - LIVE LDS Data'!$A$3:$AAD$1504,8,FALSE))</f>
        <v>N</v>
      </c>
      <c r="F296" s="7571" t="str">
        <f>IF(VLOOKUP($A296,'8 Oct - LIVE LDS Data'!$A$3:$AAD$1504,9,FALSE)=0/1/1900,"",VLOOKUP($A296,'8 Oct - LIVE LDS Data'!$A$3:$AAD$1504,9,FALSE))</f>
        <v>N</v>
      </c>
      <c r="G296" s="7572">
        <f>IF(VLOOKUP($A296,'8 Oct - LIVE LDS Data'!$A$3:$AAD$1504,10,FALSE)=0/1/1900,"",VLOOKUP($A296,'8 Oct - LIVE LDS Data'!$A$3:$AAD$1504,10,FALSE))</f>
        <v>43370</v>
      </c>
      <c r="H296" s="7573" t="str">
        <f>IF(VLOOKUP($A296,'8 Oct - LIVE LDS Data'!$A$3:$AAD$1504,79,FALSE)=0/1/1900,"",VLOOKUP($A296,'8 Oct - LIVE LDS Data'!$A$3:$AAD$1504,79,FALSE))</f>
        <v>Reg 18 ongoing</v>
      </c>
      <c r="I296" s="7562">
        <f>IF(VLOOKUP($A296,'8 Oct - LIVE LDS Data'!$A$3:$AAD$1504,30,FALSE)=0/1/1900,"",VLOOKUP($A296,'8 Oct - LIVE LDS Data'!$A$3:$AAD$1504,30,FALSE))</f>
        <v>45717</v>
      </c>
      <c r="J296" s="7562">
        <f>IF(VLOOKUP($A296,'8 Oct - LIVE LDS Data'!$A$3:$AAD$1504,33,FALSE)=0/1/1900,"",VLOOKUP($A296,'8 Oct - LIVE LDS Data'!$A$3:$AAD$1504,33,FALSE))</f>
        <v>44797</v>
      </c>
      <c r="K296" s="7562">
        <f>IF(VLOOKUP($A296,'8 Oct - LIVE LDS Data'!$A$3:$AAD$1504,34,FALSE)=0/1/1900,"",VLOOKUP($A296,'8 Oct - LIVE LDS Data'!$A$3:$AAD$1504,34,FALSE))</f>
        <v>44797</v>
      </c>
      <c r="L296" s="7562" t="str">
        <f>IF(VLOOKUP($A296,'8 Oct - LIVE LDS Data'!$A$3:$AAD$1504,40,FALSE)=0/1/1900,"",VLOOKUP($A296,'8 Oct - LIVE LDS Data'!$A$3:$AAD$1504,40,FALSE))</f>
        <v>Aug-2023
(was Jun-2023)</v>
      </c>
      <c r="M296" s="7562">
        <f>IF(VLOOKUP($A296,'8 Oct - LIVE LDS Data'!$A$3:$AAD$1504,41,FALSE)=0/1/1900,"",VLOOKUP($A296,'8 Oct - LIVE LDS Data'!$A$3:$AAD$1504,41,FALSE))</f>
        <v>45139</v>
      </c>
      <c r="N296" s="7562">
        <f>IF(VLOOKUP($A296,'8 Oct - LIVE LDS Data'!$A$3:$AAD$1504,47,FALSE)=0/1/1900,"",VLOOKUP($A296,'8 Oct - LIVE LDS Data'!$A$3:$AAD$1504,47,FALSE))</f>
        <v>45778</v>
      </c>
      <c r="O296" s="7562">
        <f>IF(VLOOKUP($A296,'8 Oct - LIVE LDS Data'!$A$3:$AAD$1504,48,FALSE)=0/1/1900,"",VLOOKUP($A296,'8 Oct - LIVE LDS Data'!$A$3:$AAD$1504,48,FALSE))</f>
        <v>45809</v>
      </c>
      <c r="P296" s="7562" t="str">
        <f>IF(VLOOKUP($A296,'8 Oct - LIVE LDS Data'!$A$3:$AAD$1504,54,FALSE)=0/1/1900,"",VLOOKUP($A296,'8 Oct - LIVE LDS Data'!$A$3:$AAD$1504,54,FALSE))</f>
        <v/>
      </c>
      <c r="Q296" s="7562" t="str">
        <f>IF(VLOOKUP($A296,'8 Oct - LIVE LDS Data'!$A$3:$AAD$1504,55,FALSE)=0/1/1900,"",VLOOKUP($A296,'8 Oct - LIVE LDS Data'!$A$3:$AAD$1504,55,FALSE))</f>
        <v/>
      </c>
      <c r="R296" s="7562">
        <f>IF(VLOOKUP($A296,'8 Oct - LIVE LDS Data'!$A$3:$AAD$1504,60,FALSE)=0/1/1900,"",VLOOKUP($A296,'8 Oct - LIVE LDS Data'!$A$3:$AAD$1504,60,FALSE))</f>
        <v>45931</v>
      </c>
      <c r="S296" s="7562" t="str">
        <f>IF(VLOOKUP($A296,'8 Oct - LIVE LDS Data'!$A$3:$AAD$1504,61,FALSE)=0/1/1900,"",VLOOKUP($A296,'8 Oct - LIVE LDS Data'!$A$3:$AAD$1504,61,FALSE))</f>
        <v/>
      </c>
      <c r="T296" s="7562">
        <f>IF(VLOOKUP($A296,'8 Oct - LIVE LDS Data'!$A$3:$AAD$1504,63,FALSE)=0/1/1900,"",VLOOKUP($A296,'8 Oct - LIVE LDS Data'!$A$3:$AAD$1504,63,FALSE))</f>
        <v>46082</v>
      </c>
      <c r="U296" s="7562" t="str">
        <f>IF(VLOOKUP($A296,'8 Oct - LIVE LDS Data'!$A$3:$AAD$1504,64,FALSE)=0/1/1900,"",VLOOKUP($A296,'8 Oct - LIVE LDS Data'!$A$3:$AAD$1504,64,FALSE))</f>
        <v/>
      </c>
      <c r="V296" s="7562" t="s">
        <v>3757</v>
      </c>
      <c r="W296" s="7562" t="s">
        <v>8106</v>
      </c>
      <c r="X296" s="7564"/>
      <c r="Y296" s="7562"/>
      <c r="Z296" s="7562"/>
      <c r="AA296" s="7562"/>
      <c r="AB296" s="7562"/>
      <c r="AC296" s="7562"/>
      <c r="AD296" s="7562"/>
      <c r="AE296" s="7562"/>
      <c r="AF296" s="7562"/>
      <c r="AG296" s="7565">
        <f>IF(VLOOKUP($A296,'8 Oct - LIVE LDS Data'!$A$3:$AAD$1504,72,FALSE)=0/1/1900,"",VLOOKUP($A296,'8 Oct - LIVE LDS Data'!$A$3:$AAD$1504,72,FALSE))</f>
        <v>45594</v>
      </c>
      <c r="AH296" s="7565">
        <f>IF(VLOOKUP($A296,'8 Oct - LIVE LDS Data'!$A$3:$AAD$1504,73,FALSE)=0/1/1900,"",VLOOKUP($A296,'8 Oct - LIVE LDS Data'!$A$3:$AAD$1504,73,FALSE))</f>
        <v>45755</v>
      </c>
      <c r="AI296" s="7565">
        <f>IF(VLOOKUP($A296,'8 Oct - LIVE LDS Data'!$A$3:$AAD$1504,75,FALSE)=0/1/1900,"",VLOOKUP($A296,'8 Oct - LIVE LDS Data'!$A$3:$AAD$1504,75,FALSE))</f>
        <v>45594</v>
      </c>
      <c r="AJ296" s="7565">
        <f>IF(VLOOKUP($A296,'8 Oct - LIVE LDS Data'!$A$3:$AAD$1504,76,FALSE)=0/1/1900,"",VLOOKUP($A296,'8 Oct - LIVE LDS Data'!$A$3:$AAD$1504,76,FALSE))</f>
        <v>45755</v>
      </c>
    </row>
    <row r="297" spans="1:36" s="1749" customFormat="1" ht="40" customHeight="1" x14ac:dyDescent="0.2">
      <c r="A297" s="2855" t="s">
        <v>3923</v>
      </c>
      <c r="B297" s="2855"/>
      <c r="C297" s="2856" t="s">
        <v>3924</v>
      </c>
      <c r="D297" s="7570" t="str">
        <f>IF(VLOOKUP($A297,'8 Oct - LIVE LDS Data'!$A$3:$AAD$1504,4,FALSE)=0/1/1900,"",VLOOKUP($A297,'8 Oct - LIVE LDS Data'!$A$3:$AAD$1504,4,FALSE))</f>
        <v>West Suffolk Local Plan 2024 - 2041</v>
      </c>
      <c r="E297" s="7571" t="str">
        <f>IF(VLOOKUP($A297,'8 Oct - LIVE LDS Data'!$A$3:$AAD$1504,8,FALSE)=0/1/1900,"",VLOOKUP($A297,'8 Oct - LIVE LDS Data'!$A$3:$AAD$1504,8,FALSE))</f>
        <v>N</v>
      </c>
      <c r="F297" s="7571" t="str">
        <f>IF(VLOOKUP($A297,'8 Oct - LIVE LDS Data'!$A$3:$AAD$1504,9,FALSE)=0/1/1900,"",VLOOKUP($A297,'8 Oct - LIVE LDS Data'!$A$3:$AAD$1504,9,FALSE))</f>
        <v>N</v>
      </c>
      <c r="G297" s="7572">
        <f>IF(VLOOKUP($A297,'8 Oct - LIVE LDS Data'!$A$3:$AAD$1504,10,FALSE)=0/1/1900,"",VLOOKUP($A297,'8 Oct - LIVE LDS Data'!$A$3:$AAD$1504,10,FALSE))</f>
        <v>45853</v>
      </c>
      <c r="H297" s="7573" t="str">
        <f>IF(VLOOKUP($A297,'8 Oct - LIVE LDS Data'!$A$3:$AAD$1504,79,FALSE)=0/1/1900,"",VLOOKUP($A297,'8 Oct - LIVE LDS Data'!$A$3:$AAD$1504,79,FALSE))</f>
        <v>Adopted July 2025</v>
      </c>
      <c r="I297" s="7562">
        <f>IF(VLOOKUP($A297,'8 Oct - LIVE LDS Data'!$A$3:$AAD$1504,30,FALSE)=0/1/1900,"",VLOOKUP($A297,'8 Oct - LIVE LDS Data'!$A$3:$AAD$1504,30,FALSE))</f>
        <v>45078</v>
      </c>
      <c r="J297" s="7562">
        <f>IF(VLOOKUP($A297,'8 Oct - LIVE LDS Data'!$A$3:$AAD$1504,33,FALSE)=0/1/1900,"",VLOOKUP($A297,'8 Oct - LIVE LDS Data'!$A$3:$AAD$1504,33,FALSE))</f>
        <v>44136</v>
      </c>
      <c r="K297" s="7562">
        <f>IF(VLOOKUP($A297,'8 Oct - LIVE LDS Data'!$A$3:$AAD$1504,34,FALSE)=0/1/1900,"",VLOOKUP($A297,'8 Oct - LIVE LDS Data'!$A$3:$AAD$1504,34,FALSE))</f>
        <v>44105</v>
      </c>
      <c r="L297" s="7562">
        <f>IF(VLOOKUP($A297,'8 Oct - LIVE LDS Data'!$A$3:$AAD$1504,40,FALSE)=0/1/1900,"",VLOOKUP($A297,'8 Oct - LIVE LDS Data'!$A$3:$AAD$1504,40,FALSE))</f>
        <v>44621</v>
      </c>
      <c r="M297" s="7562">
        <f>IF(VLOOKUP($A297,'8 Oct - LIVE LDS Data'!$A$3:$AAD$1504,41,FALSE)=0/1/1900,"",VLOOKUP($A297,'8 Oct - LIVE LDS Data'!$A$3:$AAD$1504,41,FALSE))</f>
        <v>44707</v>
      </c>
      <c r="N297" s="7563" t="str">
        <f>IF(VLOOKUP($A297,'8 Oct - LIVE LDS Data'!$A$3:$AAD$1504,47,FALSE)=0/1/1900,"",VLOOKUP($A297,'8 Oct - LIVE LDS Data'!$A$3:$AAD$1504,47,FALSE))</f>
        <v/>
      </c>
      <c r="O297" s="7563" t="str">
        <f>IF(VLOOKUP($A297,'8 Oct - LIVE LDS Data'!$A$3:$AAD$1504,47,FALSE)=0/1/1900,"",VLOOKUP($A297,'8 Oct - LIVE LDS Data'!$A$3:$AAD$1504,47,FALSE))</f>
        <v/>
      </c>
      <c r="P297" s="7563" t="str">
        <f>IF(VLOOKUP($A297,'8 Oct - LIVE LDS Data'!$A$3:$AAD$1504,47,FALSE)=0/1/1900,"",VLOOKUP($A297,'8 Oct - LIVE LDS Data'!$A$3:$AAD$1504,47,FALSE))</f>
        <v/>
      </c>
      <c r="Q297" s="7563" t="str">
        <f>IF(VLOOKUP($A297,'8 Oct - LIVE LDS Data'!$A$3:$AAD$1504,47,FALSE)=0/1/1900,"",VLOOKUP($A297,'8 Oct - LIVE LDS Data'!$A$3:$AAD$1504,47,FALSE))</f>
        <v/>
      </c>
      <c r="R297" s="7562">
        <f>IF(VLOOKUP($A297,'8 Oct - LIVE LDS Data'!$A$3:$AAD$1504,60,FALSE)=0/1/1900,"",VLOOKUP($A297,'8 Oct - LIVE LDS Data'!$A$3:$AAD$1504,60,FALSE))</f>
        <v>45292</v>
      </c>
      <c r="S297" s="7562">
        <f>IF(VLOOKUP($A297,'8 Oct - LIVE LDS Data'!$A$3:$AAD$1504,61,FALSE)=0/1/1900,"",VLOOKUP($A297,'8 Oct - LIVE LDS Data'!$A$3:$AAD$1504,61,FALSE))</f>
        <v>45321</v>
      </c>
      <c r="T297" s="7562" t="str">
        <f>IF(VLOOKUP($A297,'8 Oct - LIVE LDS Data'!$A$3:$AAD$1504,63,FALSE)=0/1/1900,"",VLOOKUP($A297,'8 Oct - LIVE LDS Data'!$A$3:$AAD$1504,63,FALSE))</f>
        <v>April 2024
(was Oct 2023)</v>
      </c>
      <c r="U297" s="7562">
        <f>IF(VLOOKUP($A297,'8 Oct - LIVE LDS Data'!$A$3:$AAD$1504,64,FALSE)=0/1/1900,"",VLOOKUP($A297,'8 Oct - LIVE LDS Data'!$A$3:$AAD$1504,64,FALSE))</f>
        <v>45440</v>
      </c>
      <c r="V297" s="7562" t="s">
        <v>3757</v>
      </c>
      <c r="W297" s="7562" t="s">
        <v>3757</v>
      </c>
      <c r="X297" s="7564">
        <v>45317</v>
      </c>
      <c r="Y297" s="7562">
        <v>44136</v>
      </c>
      <c r="Z297" s="7562">
        <v>44621</v>
      </c>
      <c r="AA297" s="7563" t="str">
        <f>IF(VLOOKUP($A297,'8 Oct - LIVE LDS Data'!$A$3:$AAD$1504,47,FALSE)=0/1/1900,"",VLOOKUP($A297,'8 Oct - LIVE LDS Data'!$A$3:$AAD$1504,47,FALSE))</f>
        <v/>
      </c>
      <c r="AB297" s="7563" t="str">
        <f>IF(VLOOKUP($A297,'8 Oct - LIVE LDS Data'!$A$3:$AAD$1504,47,FALSE)=0/1/1900,"",VLOOKUP($A297,'8 Oct - LIVE LDS Data'!$A$3:$AAD$1504,47,FALSE))</f>
        <v/>
      </c>
      <c r="AC297" s="7562">
        <v>45292</v>
      </c>
      <c r="AD297" s="7562">
        <v>45383</v>
      </c>
      <c r="AE297" s="7562" t="s">
        <v>8132</v>
      </c>
      <c r="AF297" s="7562"/>
      <c r="AG297" s="7565">
        <f>IF(VLOOKUP($A297,'8 Oct - LIVE LDS Data'!$A$3:$AAD$1504,72,FALSE)=0/1/1900,"",VLOOKUP($A297,'8 Oct - LIVE LDS Data'!$A$3:$AAD$1504,72,FALSE))</f>
        <v>45475</v>
      </c>
      <c r="AH297" s="7565">
        <f>IF(VLOOKUP($A297,'8 Oct - LIVE LDS Data'!$A$3:$AAD$1504,73,FALSE)=0/1/1900,"",VLOOKUP($A297,'8 Oct - LIVE LDS Data'!$A$3:$AAD$1504,73,FALSE))</f>
        <v>45562</v>
      </c>
      <c r="AI297" s="7565">
        <f>IF(VLOOKUP($A297,'8 Oct - LIVE LDS Data'!$A$3:$AAD$1504,75,FALSE)=0/1/1900,"",VLOOKUP($A297,'8 Oct - LIVE LDS Data'!$A$3:$AAD$1504,75,FALSE))</f>
        <v>45475</v>
      </c>
      <c r="AJ297" s="7565">
        <f>IF(VLOOKUP($A297,'8 Oct - LIVE LDS Data'!$A$3:$AAD$1504,76,FALSE)=0/1/1900,"",VLOOKUP($A297,'8 Oct - LIVE LDS Data'!$A$3:$AAD$1504,76,FALSE))</f>
        <v>45562</v>
      </c>
    </row>
    <row r="298" spans="1:36" s="1749" customFormat="1" ht="40" customHeight="1" x14ac:dyDescent="0.2">
      <c r="A298" s="7566" t="s">
        <v>3934</v>
      </c>
      <c r="B298" s="7566"/>
      <c r="C298" s="7566" t="s">
        <v>3935</v>
      </c>
      <c r="D298" s="7570" t="str">
        <f>IF(VLOOKUP($A298,'8 Oct - LIVE LDS Data'!$A$3:$AAD$1504,4,FALSE)=0/1/1900,"",VLOOKUP($A298,'8 Oct - LIVE LDS Data'!$A$3:$AAD$1504,4,FALSE))</f>
        <v>Westminster City Plan (2019-2040) 
Full Review</v>
      </c>
      <c r="E298" s="7571" t="str">
        <f>IF(VLOOKUP($A298,'8 Oct - LIVE LDS Data'!$A$3:$AAD$1504,8,FALSE)=0/1/1900,"",VLOOKUP($A298,'8 Oct - LIVE LDS Data'!$A$3:$AAD$1504,8,FALSE))</f>
        <v/>
      </c>
      <c r="F298" s="7571" t="str">
        <f>IF(VLOOKUP($A298,'8 Oct - LIVE LDS Data'!$A$3:$AAD$1504,9,FALSE)=0/1/1900,"",VLOOKUP($A298,'8 Oct - LIVE LDS Data'!$A$3:$AAD$1504,9,FALSE))</f>
        <v/>
      </c>
      <c r="G298" s="7572">
        <f>IF(VLOOKUP($A298,'8 Oct - LIVE LDS Data'!$A$3:$AAD$1504,10,FALSE)=0/1/1900,"",VLOOKUP($A298,'8 Oct - LIVE LDS Data'!$A$3:$AAD$1504,10,FALSE))</f>
        <v>44307</v>
      </c>
      <c r="H298" s="7573" t="str">
        <f>IF(VLOOKUP($A298,'8 Oct - LIVE LDS Data'!$A$3:$AAD$1504,79,FALSE)=0/1/1900,"",VLOOKUP($A298,'8 Oct - LIVE LDS Data'!$A$3:$AAD$1504,79,FALSE))</f>
        <v>new plan to be prepared under new system</v>
      </c>
      <c r="I298" s="7562">
        <v>44682</v>
      </c>
      <c r="J298" s="7562">
        <v>44835</v>
      </c>
      <c r="K298" s="7562">
        <v>44841</v>
      </c>
      <c r="L298" s="7562" t="s">
        <v>8111</v>
      </c>
      <c r="M298" s="7562" t="s">
        <v>8111</v>
      </c>
      <c r="N298" s="7562" t="s">
        <v>8111</v>
      </c>
      <c r="O298" s="7562" t="s">
        <v>8111</v>
      </c>
      <c r="P298" s="7562" t="s">
        <v>8111</v>
      </c>
      <c r="Q298" s="7562" t="s">
        <v>8111</v>
      </c>
      <c r="R298" s="7562">
        <v>45200</v>
      </c>
      <c r="S298" s="7562" t="s">
        <v>8111</v>
      </c>
      <c r="T298" s="7562">
        <v>45474</v>
      </c>
      <c r="U298" s="7562" t="s">
        <v>8111</v>
      </c>
      <c r="V298" s="7562" t="s">
        <v>90</v>
      </c>
      <c r="W298" s="7562" t="s">
        <v>90</v>
      </c>
      <c r="X298" s="7564">
        <v>45323</v>
      </c>
      <c r="Y298" s="7562"/>
      <c r="Z298" s="7562"/>
      <c r="AA298" s="7562"/>
      <c r="AB298" s="7562"/>
      <c r="AC298" s="7562"/>
      <c r="AD298" s="7562"/>
      <c r="AE298" s="7562" t="s">
        <v>8133</v>
      </c>
      <c r="AF298" s="7562"/>
      <c r="AG298" s="7565" t="str">
        <f>IF(VLOOKUP($A298,'8 Oct - LIVE LDS Data'!$A$3:$AAD$1504,72,FALSE)=0/1/1900,"",VLOOKUP($A298,'8 Oct - LIVE LDS Data'!$A$3:$AAD$1504,72,FALSE))</f>
        <v/>
      </c>
      <c r="AH298" s="7565">
        <f>IF(VLOOKUP($A298,'8 Oct - LIVE LDS Data'!$A$3:$AAD$1504,73,FALSE)=0/1/1900,"",VLOOKUP($A298,'8 Oct - LIVE LDS Data'!$A$3:$AAD$1504,73,FALSE))</f>
        <v>45629</v>
      </c>
      <c r="AI298" s="7565" t="str">
        <f>IF(VLOOKUP($A298,'8 Oct - LIVE LDS Data'!$A$3:$AAD$1504,75,FALSE)=0/1/1900,"",VLOOKUP($A298,'8 Oct - LIVE LDS Data'!$A$3:$AAD$1504,75,FALSE))</f>
        <v/>
      </c>
      <c r="AJ298" s="7565">
        <f>IF(VLOOKUP($A298,'8 Oct - LIVE LDS Data'!$A$3:$AAD$1504,76,FALSE)=0/1/1900,"",VLOOKUP($A298,'8 Oct - LIVE LDS Data'!$A$3:$AAD$1504,76,FALSE))</f>
        <v>45629</v>
      </c>
    </row>
    <row r="299" spans="1:36" s="1749" customFormat="1" ht="40" customHeight="1" x14ac:dyDescent="0.2">
      <c r="A299" s="7566" t="s">
        <v>3950</v>
      </c>
      <c r="B299" s="7566"/>
      <c r="C299" s="2861" t="s">
        <v>4223</v>
      </c>
      <c r="D299" s="7570" t="str">
        <f>IF(VLOOKUP($A299,'8 Oct - LIVE LDS Data'!$A$3:$AAD$1504,4,FALSE)=0/1/1900,"",VLOOKUP($A299,'8 Oct - LIVE LDS Data'!$A$3:$AAD$1504,4,FALSE))</f>
        <v/>
      </c>
      <c r="E299" s="7571" t="str">
        <f>IF(VLOOKUP($A299,'8 Oct - LIVE LDS Data'!$A$3:$AAD$1504,8,FALSE)=0/1/1900,"",VLOOKUP($A299,'8 Oct - LIVE LDS Data'!$A$3:$AAD$1504,8,FALSE))</f>
        <v>N</v>
      </c>
      <c r="F299" s="7571" t="str">
        <f>IF(VLOOKUP($A299,'8 Oct - LIVE LDS Data'!$A$3:$AAD$1504,9,FALSE)=0/1/1900,"",VLOOKUP($A299,'8 Oct - LIVE LDS Data'!$A$3:$AAD$1504,9,FALSE))</f>
        <v>N</v>
      </c>
      <c r="G299" s="7572" t="str">
        <f>IF(VLOOKUP($A299,'8 Oct - LIVE LDS Data'!$A$3:$AAD$1504,10,FALSE)=0/1/1900,"",VLOOKUP($A299,'8 Oct - LIVE LDS Data'!$A$3:$AAD$1504,10,FALSE))</f>
        <v>new LPA</v>
      </c>
      <c r="H299" s="7573" t="str">
        <f>IF(VLOOKUP($A299,'8 Oct - LIVE LDS Data'!$A$3:$AAD$1504,79,FALSE)=0/1/1900,"",VLOOKUP($A299,'8 Oct - LIVE LDS Data'!$A$3:$AAD$1504,79,FALSE))</f>
        <v>new plan to be prepared under new system</v>
      </c>
      <c r="I299" s="7562">
        <f>IF(VLOOKUP($A299,'8 Oct - LIVE LDS Data'!$A$3:$AAD$1504,30,FALSE)=0/1/1900,"",VLOOKUP($A299,'8 Oct - LIVE LDS Data'!$A$3:$AAD$1504,30,FALSE))</f>
        <v>45689</v>
      </c>
      <c r="J299" s="7562">
        <f>IF(VLOOKUP($A299,'8 Oct - LIVE LDS Data'!$A$3:$AAD$1504,33,FALSE)=0/1/1900,"",VLOOKUP($A299,'8 Oct - LIVE LDS Data'!$A$3:$AAD$1504,33,FALSE))</f>
        <v>45962</v>
      </c>
      <c r="K299" s="7562"/>
      <c r="L299" s="7562" t="str">
        <f>IF(VLOOKUP($A299,'8 Oct - LIVE LDS Data'!$A$3:$AAD$1504,40,FALSE)=0/1/1900,"",VLOOKUP($A299,'8 Oct - LIVE LDS Data'!$A$3:$AAD$1504,40,FALSE))</f>
        <v/>
      </c>
      <c r="M299" s="7562"/>
      <c r="N299" s="7562" t="str">
        <f>IF(VLOOKUP($A299,'8 Oct - LIVE LDS Data'!$A$3:$AAD$1504,47,FALSE)=0/1/1900,"",VLOOKUP($A299,'8 Oct - LIVE LDS Data'!$A$3:$AAD$1504,47,FALSE))</f>
        <v/>
      </c>
      <c r="O299" s="7562"/>
      <c r="P299" s="7562" t="str">
        <f>IF(VLOOKUP($A299,'8 Oct - LIVE LDS Data'!$A$3:$AAD$1504,54,FALSE)=0/1/1900,"",VLOOKUP($A299,'8 Oct - LIVE LDS Data'!$A$3:$AAD$1504,54,FALSE))</f>
        <v/>
      </c>
      <c r="Q299" s="7562"/>
      <c r="R299" s="7562">
        <f>IF(VLOOKUP($A299,'8 Oct - LIVE LDS Data'!$A$3:$AAD$1504,60,FALSE)=0/1/1900,"",VLOOKUP($A299,'8 Oct - LIVE LDS Data'!$A$3:$AAD$1504,60,FALSE))</f>
        <v>46419</v>
      </c>
      <c r="S299" s="7562"/>
      <c r="T299" s="7562">
        <f>IF(VLOOKUP($A299,'8 Oct - LIVE LDS Data'!$A$3:$AAD$1504,63,FALSE)=0/1/1900,"",VLOOKUP($A299,'8 Oct - LIVE LDS Data'!$A$3:$AAD$1504,63,FALSE))</f>
        <v>46600</v>
      </c>
      <c r="U299" s="7562" t="str">
        <f>IF(VLOOKUP($A299,'8 Oct - LIVE LDS Data'!$A$3:$AAD$1504,64,FALSE)=0/1/1900,"",VLOOKUP($A299,'8 Oct - LIVE LDS Data'!$A$3:$AAD$1504,64,FALSE))</f>
        <v/>
      </c>
      <c r="V299" s="7562" t="s">
        <v>3757</v>
      </c>
      <c r="W299" s="7562" t="s">
        <v>226</v>
      </c>
      <c r="X299" s="7564"/>
      <c r="Y299" s="7562"/>
      <c r="Z299" s="7562"/>
      <c r="AA299" s="7562"/>
      <c r="AB299" s="7562"/>
      <c r="AC299" s="7562"/>
      <c r="AD299" s="7562"/>
      <c r="AE299" s="7562"/>
      <c r="AF299" s="7562"/>
      <c r="AG299" s="7565" t="str">
        <f>IF(VLOOKUP($A299,'8 Oct - LIVE LDS Data'!$A$3:$AAD$1504,72,FALSE)=0/1/1900,"",VLOOKUP($A299,'8 Oct - LIVE LDS Data'!$A$3:$AAD$1504,72,FALSE))</f>
        <v/>
      </c>
      <c r="AH299" s="7565">
        <f>IF(VLOOKUP($A299,'8 Oct - LIVE LDS Data'!$A$3:$AAD$1504,73,FALSE)=0/1/1900,"",VLOOKUP($A299,'8 Oct - LIVE LDS Data'!$A$3:$AAD$1504,73,FALSE))</f>
        <v>45754</v>
      </c>
      <c r="AI299" s="7565" t="str">
        <f>IF(VLOOKUP($A299,'8 Oct - LIVE LDS Data'!$A$3:$AAD$1504,75,FALSE)=0/1/1900,"",VLOOKUP($A299,'8 Oct - LIVE LDS Data'!$A$3:$AAD$1504,75,FALSE))</f>
        <v>10/07/2024
[none found]</v>
      </c>
      <c r="AJ299" s="7565">
        <f>IF(VLOOKUP($A299,'8 Oct - LIVE LDS Data'!$A$3:$AAD$1504,76,FALSE)=0/1/1900,"",VLOOKUP($A299,'8 Oct - LIVE LDS Data'!$A$3:$AAD$1504,76,FALSE))</f>
        <v>45754</v>
      </c>
    </row>
    <row r="300" spans="1:36" s="1749" customFormat="1" ht="40" customHeight="1" x14ac:dyDescent="0.2">
      <c r="A300" s="7568" t="s">
        <v>3962</v>
      </c>
      <c r="B300" s="7568" t="s">
        <v>3963</v>
      </c>
      <c r="C300" s="7568" t="s">
        <v>3963</v>
      </c>
      <c r="D300" s="7570" t="str">
        <f>IF(VLOOKUP($A300,'8 Oct - LIVE LDS Data'!$A$3:$AAD$1504,4,FALSE)=0/1/1900,"",VLOOKUP($A300,'8 Oct - LIVE LDS Data'!$A$3:$AAD$1504,4,FALSE))</f>
        <v>Places for Everyone (PFE)</v>
      </c>
      <c r="E300" s="7571" t="str">
        <f>IF(VLOOKUP($A300,'8 Oct - LIVE LDS Data'!$A$3:$AAD$1504,8,FALSE)=0/1/1900,"",VLOOKUP($A300,'8 Oct - LIVE LDS Data'!$A$3:$AAD$1504,8,FALSE))</f>
        <v>N</v>
      </c>
      <c r="F300" s="7571" t="str">
        <f>IF(VLOOKUP($A300,'8 Oct - LIVE LDS Data'!$A$3:$AAD$1504,9,FALSE)=0/1/1900,"",VLOOKUP($A300,'8 Oct - LIVE LDS Data'!$A$3:$AAD$1504,9,FALSE))</f>
        <v>Y</v>
      </c>
      <c r="G300" s="7572">
        <f>IF(VLOOKUP($A300,'8 Oct - LIVE LDS Data'!$A$3:$AAD$1504,10,FALSE)=0/1/1900,"",VLOOKUP($A300,'8 Oct - LIVE LDS Data'!$A$3:$AAD$1504,10,FALSE))</f>
        <v>45372</v>
      </c>
      <c r="H300" s="7573" t="str">
        <f>IF(VLOOKUP($A300,'8 Oct - LIVE LDS Data'!$A$3:$AAD$1504,79,FALSE)=0/1/1900,"",VLOOKUP($A300,'8 Oct - LIVE LDS Data'!$A$3:$AAD$1504,79,FALSE))</f>
        <v>Adopted March 2024</v>
      </c>
      <c r="I300" s="7562" t="str">
        <f>IF(VLOOKUP($A300,'8 Oct - LIVE LDS Data'!$A$3:$AAD$1504,30,FALSE)=0/1/1900,"",VLOOKUP($A300,'8 Oct - LIVE LDS Data'!$A$3:$AAD$1504,30,FALSE))</f>
        <v>2023</v>
      </c>
      <c r="J300" s="7562" t="str">
        <f>IF(VLOOKUP($A300,'8 Oct - LIVE LDS Data'!$A$3:$AAD$1504,33,FALSE)=0/1/1900,"",VLOOKUP($A300,'8 Oct - LIVE LDS Data'!$A$3:$AAD$1504,33,FALSE))</f>
        <v/>
      </c>
      <c r="K300" s="7562" t="str">
        <f>IF(VLOOKUP($A300,'8 Oct - LIVE LDS Data'!$A$3:$AAD$1504,34,FALSE)=0/1/1900,"",VLOOKUP($A300,'8 Oct - LIVE LDS Data'!$A$3:$AAD$1504,34,FALSE))</f>
        <v/>
      </c>
      <c r="L300" s="7562" t="str">
        <f>IF(VLOOKUP($A300,'8 Oct - LIVE LDS Data'!$A$3:$AAD$1504,40,FALSE)=0/1/1900,"",VLOOKUP($A300,'8 Oct - LIVE LDS Data'!$A$3:$AAD$1504,40,FALSE))</f>
        <v/>
      </c>
      <c r="M300" s="7562" t="str">
        <f>IF(VLOOKUP($A300,'8 Oct - LIVE LDS Data'!$A$3:$AAD$1504,41,FALSE)=0/1/1900,"",VLOOKUP($A300,'8 Oct - LIVE LDS Data'!$A$3:$AAD$1504,41,FALSE))</f>
        <v/>
      </c>
      <c r="N300" s="7562" t="str">
        <f>IF(VLOOKUP($A300,'8 Oct - LIVE LDS Data'!$A$3:$AAD$1504,47,FALSE)=0/1/1900,"",VLOOKUP($A300,'8 Oct - LIVE LDS Data'!$A$3:$AAD$1504,47,FALSE))</f>
        <v/>
      </c>
      <c r="O300" s="7562" t="str">
        <f>IF(VLOOKUP($A300,'8 Oct - LIVE LDS Data'!$A$3:$AAD$1504,48,FALSE)=0/1/1900,"",VLOOKUP($A300,'8 Oct - LIVE LDS Data'!$A$3:$AAD$1504,48,FALSE))</f>
        <v/>
      </c>
      <c r="P300" s="7562" t="str">
        <f>IF(VLOOKUP($A300,'8 Oct - LIVE LDS Data'!$A$3:$AAD$1504,54,FALSE)=0/1/1900,"",VLOOKUP($A300,'8 Oct - LIVE LDS Data'!$A$3:$AAD$1504,54,FALSE))</f>
        <v/>
      </c>
      <c r="Q300" s="7562" t="str">
        <f>IF(VLOOKUP($A300,'8 Oct - LIVE LDS Data'!$A$3:$AAD$1504,55,FALSE)=0/1/1900,"",VLOOKUP($A300,'8 Oct - LIVE LDS Data'!$A$3:$AAD$1504,55,FALSE))</f>
        <v/>
      </c>
      <c r="R300" s="7562" t="str">
        <f>IF(VLOOKUP($A300,'8 Oct - LIVE LDS Data'!$A$3:$AAD$1504,60,FALSE)=0/1/1900,"",VLOOKUP($A300,'8 Oct - LIVE LDS Data'!$A$3:$AAD$1504,60,FALSE))</f>
        <v/>
      </c>
      <c r="S300" s="7562">
        <f>IF(VLOOKUP($A300,'8 Oct - LIVE LDS Data'!$A$3:$AAD$1504,61,FALSE)=0/1/1900,"",VLOOKUP($A300,'8 Oct - LIVE LDS Data'!$A$3:$AAD$1504,61,FALSE))</f>
        <v>44417</v>
      </c>
      <c r="T300" s="7562">
        <f>IF(VLOOKUP($A300,'8 Oct - LIVE LDS Data'!$A$3:$AAD$1504,63,FALSE)=0/1/1900,"",VLOOKUP($A300,'8 Oct - LIVE LDS Data'!$A$3:$AAD$1504,63,FALSE))</f>
        <v>44562</v>
      </c>
      <c r="U300" s="7562">
        <f>IF(VLOOKUP($A300,'8 Oct - LIVE LDS Data'!$A$3:$AAD$1504,64,FALSE)=0/1/1900,"",VLOOKUP($A300,'8 Oct - LIVE LDS Data'!$A$3:$AAD$1504,64,FALSE))</f>
        <v>44606</v>
      </c>
      <c r="V300" s="7562" t="s">
        <v>3757</v>
      </c>
      <c r="W300" s="7562" t="s">
        <v>3757</v>
      </c>
      <c r="X300" s="7564">
        <v>45322</v>
      </c>
      <c r="Y300" s="7562"/>
      <c r="Z300" s="7562"/>
      <c r="AA300" s="7562"/>
      <c r="AB300" s="7562"/>
      <c r="AC300" s="7562"/>
      <c r="AD300" s="7562" t="s">
        <v>8102</v>
      </c>
      <c r="AE300" s="7562" t="s">
        <v>8134</v>
      </c>
      <c r="AF300" s="7562"/>
      <c r="AG300" s="7565" t="str">
        <f>IF(VLOOKUP($A300,'8 Oct - LIVE LDS Data'!$A$3:$AAD$1504,72,FALSE)=0/1/1900,"",VLOOKUP($A300,'8 Oct - LIVE LDS Data'!$A$3:$AAD$1504,72,FALSE))</f>
        <v/>
      </c>
      <c r="AH300" s="7565" t="str">
        <f>IF(VLOOKUP($A300,'8 Oct - LIVE LDS Data'!$A$3:$AAD$1504,73,FALSE)=0/1/1900,"",VLOOKUP($A300,'8 Oct - LIVE LDS Data'!$A$3:$AAD$1504,73,FALSE))</f>
        <v/>
      </c>
      <c r="AI300" s="7565" t="str">
        <f>IF(VLOOKUP($A300,'8 Oct - LIVE LDS Data'!$A$3:$AAD$1504,75,FALSE)=0/1/1900,"",VLOOKUP($A300,'8 Oct - LIVE LDS Data'!$A$3:$AAD$1504,75,FALSE))</f>
        <v/>
      </c>
      <c r="AJ300" s="7565">
        <f>IF(VLOOKUP($A300,'8 Oct - LIVE LDS Data'!$A$3:$AAD$1504,76,FALSE)=0/1/1900,"",VLOOKUP($A300,'8 Oct - LIVE LDS Data'!$A$3:$AAD$1504,76,FALSE))</f>
        <v>44440</v>
      </c>
    </row>
    <row r="301" spans="1:36" s="1749" customFormat="1" ht="40" customHeight="1" x14ac:dyDescent="0.2">
      <c r="A301" s="2855" t="s">
        <v>3977</v>
      </c>
      <c r="B301" s="2855"/>
      <c r="C301" s="2855" t="s">
        <v>3978</v>
      </c>
      <c r="D301" s="7570" t="str">
        <f>IF(VLOOKUP($A301,'8 Oct - LIVE LDS Data'!$A$3:$AAD$1504,4,FALSE)=0/1/1900,"",VLOOKUP($A301,'8 Oct - LIVE LDS Data'!$A$3:$AAD$1504,4,FALSE))</f>
        <v>Wiltshire Local Plan Review</v>
      </c>
      <c r="E301" s="7571" t="str">
        <f>IF(VLOOKUP($A301,'8 Oct - LIVE LDS Data'!$A$3:$AAD$1504,8,FALSE)=0/1/1900,"",VLOOKUP($A301,'8 Oct - LIVE LDS Data'!$A$3:$AAD$1504,8,FALSE))</f>
        <v>N</v>
      </c>
      <c r="F301" s="7571" t="str">
        <f>IF(VLOOKUP($A301,'8 Oct - LIVE LDS Data'!$A$3:$AAD$1504,9,FALSE)=0/1/1900,"",VLOOKUP($A301,'8 Oct - LIVE LDS Data'!$A$3:$AAD$1504,9,FALSE))</f>
        <v>N</v>
      </c>
      <c r="G301" s="7572">
        <f>IF(VLOOKUP($A301,'8 Oct - LIVE LDS Data'!$A$3:$AAD$1504,10,FALSE)=0/1/1900,"",VLOOKUP($A301,'8 Oct - LIVE LDS Data'!$A$3:$AAD$1504,10,FALSE))</f>
        <v>42024</v>
      </c>
      <c r="H301" s="7573" t="str">
        <f>IF(VLOOKUP($A301,'8 Oct - LIVE LDS Data'!$A$3:$AAD$1504,79,FALSE)=0/1/1900,"",VLOOKUP($A301,'8 Oct - LIVE LDS Data'!$A$3:$AAD$1504,79,FALSE))</f>
        <v>Submitted Nov 2024</v>
      </c>
      <c r="I301" s="7562">
        <f>IF(VLOOKUP($A301,'8 Oct - LIVE LDS Data'!$A$3:$AAD$1504,30,FALSE)=0/1/1900,"",VLOOKUP($A301,'8 Oct - LIVE LDS Data'!$A$3:$AAD$1504,30,FALSE))</f>
        <v>45901</v>
      </c>
      <c r="J301" s="7562">
        <f>IF(VLOOKUP($A301,'8 Oct - LIVE LDS Data'!$A$3:$AAD$1504,33,FALSE)=0/1/1900,"",VLOOKUP($A301,'8 Oct - LIVE LDS Data'!$A$3:$AAD$1504,33,FALSE))</f>
        <v>43040</v>
      </c>
      <c r="K301" s="7562">
        <f>IF(VLOOKUP($A301,'8 Oct - LIVE LDS Data'!$A$3:$AAD$1504,34,FALSE)=0/1/1900,"",VLOOKUP($A301,'8 Oct - LIVE LDS Data'!$A$3:$AAD$1504,34,FALSE))</f>
        <v>43046</v>
      </c>
      <c r="L301" s="7562">
        <f>IF(VLOOKUP($A301,'8 Oct - LIVE LDS Data'!$A$3:$AAD$1504,40,FALSE)=0/1/1900,"",VLOOKUP($A301,'8 Oct - LIVE LDS Data'!$A$3:$AAD$1504,40,FALSE))</f>
        <v>44166</v>
      </c>
      <c r="M301" s="7562">
        <f>IF(VLOOKUP($A301,'8 Oct - LIVE LDS Data'!$A$3:$AAD$1504,41,FALSE)=0/1/1900,"",VLOOKUP($A301,'8 Oct - LIVE LDS Data'!$A$3:$AAD$1504,41,FALSE))</f>
        <v>44209</v>
      </c>
      <c r="N301" s="7562" t="str">
        <f>IF(VLOOKUP($A301,'8 Oct - LIVE LDS Data'!$A$3:$AAD$1504,47,FALSE)=0/1/1900,"",VLOOKUP($A301,'8 Oct - LIVE LDS Data'!$A$3:$AAD$1504,47,FALSE))</f>
        <v/>
      </c>
      <c r="O301" s="7562" t="str">
        <f>IF(VLOOKUP($A301,'8 Oct - LIVE LDS Data'!$A$3:$AAD$1504,48,FALSE)=0/1/1900,"",VLOOKUP($A301,'8 Oct - LIVE LDS Data'!$A$3:$AAD$1504,48,FALSE))</f>
        <v/>
      </c>
      <c r="P301" s="7562" t="str">
        <f>IF(VLOOKUP($A301,'8 Oct - LIVE LDS Data'!$A$3:$AAD$1504,54,FALSE)=0/1/1900,"",VLOOKUP($A301,'8 Oct - LIVE LDS Data'!$A$3:$AAD$1504,54,FALSE))</f>
        <v/>
      </c>
      <c r="Q301" s="7562" t="str">
        <f>IF(VLOOKUP($A301,'8 Oct - LIVE LDS Data'!$A$3:$AAD$1504,55,FALSE)=0/1/1900,"",VLOOKUP($A301,'8 Oct - LIVE LDS Data'!$A$3:$AAD$1504,55,FALSE))</f>
        <v/>
      </c>
      <c r="R301" s="7562">
        <f>IF(VLOOKUP($A301,'8 Oct - LIVE LDS Data'!$A$3:$AAD$1504,60,FALSE)=0/1/1900,"",VLOOKUP($A301,'8 Oct - LIVE LDS Data'!$A$3:$AAD$1504,60,FALSE))</f>
        <v>45170</v>
      </c>
      <c r="S301" s="7562">
        <f>IF(VLOOKUP($A301,'8 Oct - LIVE LDS Data'!$A$3:$AAD$1504,61,FALSE)=0/1/1900,"",VLOOKUP($A301,'8 Oct - LIVE LDS Data'!$A$3:$AAD$1504,61,FALSE))</f>
        <v>45197</v>
      </c>
      <c r="T301" s="7562">
        <f>IF(VLOOKUP($A301,'8 Oct - LIVE LDS Data'!$A$3:$AAD$1504,63,FALSE)=0/1/1900,"",VLOOKUP($A301,'8 Oct - LIVE LDS Data'!$A$3:$AAD$1504,63,FALSE))</f>
        <v>45597</v>
      </c>
      <c r="U301" s="7562">
        <f>IF(VLOOKUP($A301,'8 Oct - LIVE LDS Data'!$A$3:$AAD$1504,64,FALSE)=0/1/1900,"",VLOOKUP($A301,'8 Oct - LIVE LDS Data'!$A$3:$AAD$1504,64,FALSE))</f>
        <v>45624</v>
      </c>
      <c r="V301" s="7562" t="s">
        <v>3757</v>
      </c>
      <c r="W301" s="7562" t="s">
        <v>3757</v>
      </c>
      <c r="X301" s="7564"/>
      <c r="Y301" s="7562"/>
      <c r="Z301" s="7562"/>
      <c r="AA301" s="7562"/>
      <c r="AB301" s="7562"/>
      <c r="AC301" s="7562"/>
      <c r="AD301" s="7562"/>
      <c r="AE301" s="7562"/>
      <c r="AF301" s="7562"/>
      <c r="AG301" s="7565">
        <f>IF(VLOOKUP($A301,'8 Oct - LIVE LDS Data'!$A$3:$AAD$1504,72,FALSE)=0/1/1900,"",VLOOKUP($A301,'8 Oct - LIVE LDS Data'!$A$3:$AAD$1504,72,FALSE))</f>
        <v>45664</v>
      </c>
      <c r="AH301" s="7565">
        <f>IF(VLOOKUP($A301,'8 Oct - LIVE LDS Data'!$A$3:$AAD$1504,73,FALSE)=0/1/1900,"",VLOOKUP($A301,'8 Oct - LIVE LDS Data'!$A$3:$AAD$1504,73,FALSE))</f>
        <v>45932</v>
      </c>
      <c r="AI301" s="7565">
        <f>IF(VLOOKUP($A301,'8 Oct - LIVE LDS Data'!$A$3:$AAD$1504,75,FALSE)=0/1/1900,"",VLOOKUP($A301,'8 Oct - LIVE LDS Data'!$A$3:$AAD$1504,75,FALSE))</f>
        <v>45589</v>
      </c>
      <c r="AJ301" s="7565">
        <f>IF(VLOOKUP($A301,'8 Oct - LIVE LDS Data'!$A$3:$AAD$1504,76,FALSE)=0/1/1900,"",VLOOKUP($A301,'8 Oct - LIVE LDS Data'!$A$3:$AAD$1504,76,FALSE))</f>
        <v>45932</v>
      </c>
    </row>
    <row r="302" spans="1:36" s="1749" customFormat="1" ht="40" customHeight="1" x14ac:dyDescent="0.2">
      <c r="A302" s="2855" t="s">
        <v>3999</v>
      </c>
      <c r="B302" s="2855"/>
      <c r="C302" s="2855" t="s">
        <v>3993</v>
      </c>
      <c r="D302" s="7570" t="str">
        <f>IF(VLOOKUP($A302,'8 Oct - LIVE LDS Data'!$A$3:$AAD$1504,4,FALSE)=0/1/1900,"",VLOOKUP($A302,'8 Oct - LIVE LDS Data'!$A$3:$AAD$1504,4,FALSE))</f>
        <v>Winchester District Local Plan 2020 - 2040</v>
      </c>
      <c r="E302" s="7571" t="str">
        <f>IF(VLOOKUP($A302,'8 Oct - LIVE LDS Data'!$A$3:$AAD$1504,8,FALSE)=0/1/1900,"",VLOOKUP($A302,'8 Oct - LIVE LDS Data'!$A$3:$AAD$1504,8,FALSE))</f>
        <v>N</v>
      </c>
      <c r="F302" s="7571" t="str">
        <f>IF(VLOOKUP($A302,'8 Oct - LIVE LDS Data'!$A$3:$AAD$1504,9,FALSE)=0/1/1900,"",VLOOKUP($A302,'8 Oct - LIVE LDS Data'!$A$3:$AAD$1504,9,FALSE))</f>
        <v>N</v>
      </c>
      <c r="G302" s="7572">
        <f>IF(VLOOKUP($A302,'8 Oct - LIVE LDS Data'!$A$3:$AAD$1504,10,FALSE)=0/1/1900,"",VLOOKUP($A302,'8 Oct - LIVE LDS Data'!$A$3:$AAD$1504,10,FALSE))</f>
        <v>41353</v>
      </c>
      <c r="H302" s="7573" t="str">
        <f>IF(VLOOKUP($A302,'8 Oct - LIVE LDS Data'!$A$3:$AAD$1504,79,FALSE)=0/1/1900,"",VLOOKUP($A302,'8 Oct - LIVE LDS Data'!$A$3:$AAD$1504,79,FALSE))</f>
        <v>Submitted Nov 2024</v>
      </c>
      <c r="I302" s="7562">
        <f>IF(VLOOKUP($A302,'8 Oct - LIVE LDS Data'!$A$3:$AAD$1504,30,FALSE)=0/1/1900,"",VLOOKUP($A302,'8 Oct - LIVE LDS Data'!$A$3:$AAD$1504,30,FALSE))</f>
        <v>45139</v>
      </c>
      <c r="J302" s="7562">
        <f>IF(VLOOKUP($A302,'8 Oct - LIVE LDS Data'!$A$3:$AAD$1504,33,FALSE)=0/1/1900,"",VLOOKUP($A302,'8 Oct - LIVE LDS Data'!$A$3:$AAD$1504,33,FALSE))</f>
        <v>43435</v>
      </c>
      <c r="K302" s="7562">
        <f>IF(VLOOKUP($A302,'8 Oct - LIVE LDS Data'!$A$3:$AAD$1504,34,FALSE)=0/1/1900,"",VLOOKUP($A302,'8 Oct - LIVE LDS Data'!$A$3:$AAD$1504,34,FALSE))</f>
        <v>43322</v>
      </c>
      <c r="L302" s="7562">
        <f>IF(VLOOKUP($A302,'8 Oct - LIVE LDS Data'!$A$3:$AAD$1504,40,FALSE)=0/1/1900,"",VLOOKUP($A302,'8 Oct - LIVE LDS Data'!$A$3:$AAD$1504,40,FALSE))</f>
        <v>44256</v>
      </c>
      <c r="M302" s="7562">
        <f>IF(VLOOKUP($A302,'8 Oct - LIVE LDS Data'!$A$3:$AAD$1504,41,FALSE)=0/1/1900,"",VLOOKUP($A302,'8 Oct - LIVE LDS Data'!$A$3:$AAD$1504,41,FALSE))</f>
        <v>44242</v>
      </c>
      <c r="N302" s="7562">
        <f>IF(VLOOKUP($A302,'8 Oct - LIVE LDS Data'!$A$3:$AAD$1504,47,FALSE)=0/1/1900,"",VLOOKUP($A302,'8 Oct - LIVE LDS Data'!$A$3:$AAD$1504,47,FALSE))</f>
        <v>44866</v>
      </c>
      <c r="O302" s="7562">
        <f>IF(VLOOKUP($A302,'8 Oct - LIVE LDS Data'!$A$3:$AAD$1504,48,FALSE)=0/1/1900,"",VLOOKUP($A302,'8 Oct - LIVE LDS Data'!$A$3:$AAD$1504,48,FALSE))</f>
        <v>44867</v>
      </c>
      <c r="P302" s="7562" t="str">
        <f>IF(VLOOKUP($A302,'8 Oct - LIVE LDS Data'!$A$3:$AAD$1504,54,FALSE)=0/1/1900,"",VLOOKUP($A302,'8 Oct - LIVE LDS Data'!$A$3:$AAD$1504,54,FALSE))</f>
        <v/>
      </c>
      <c r="Q302" s="7562" t="str">
        <f>IF(VLOOKUP($A302,'8 Oct - LIVE LDS Data'!$A$3:$AAD$1504,55,FALSE)=0/1/1900,"",VLOOKUP($A302,'8 Oct - LIVE LDS Data'!$A$3:$AAD$1504,55,FALSE))</f>
        <v/>
      </c>
      <c r="R302" s="7562">
        <f>IF(VLOOKUP($A302,'8 Oct - LIVE LDS Data'!$A$3:$AAD$1504,60,FALSE)=0/1/1900,"",VLOOKUP($A302,'8 Oct - LIVE LDS Data'!$A$3:$AAD$1504,60,FALSE))</f>
        <v>45566</v>
      </c>
      <c r="S302" s="7562">
        <f>IF(VLOOKUP($A302,'8 Oct - LIVE LDS Data'!$A$3:$AAD$1504,61,FALSE)=0/1/1900,"",VLOOKUP($A302,'8 Oct - LIVE LDS Data'!$A$3:$AAD$1504,61,FALSE))</f>
        <v>45532</v>
      </c>
      <c r="T302" s="7562">
        <f>IF(VLOOKUP($A302,'8 Oct - LIVE LDS Data'!$A$3:$AAD$1504,63,FALSE)=0/1/1900,"",VLOOKUP($A302,'8 Oct - LIVE LDS Data'!$A$3:$AAD$1504,63,FALSE))</f>
        <v>45597</v>
      </c>
      <c r="U302" s="7562">
        <f>IF(VLOOKUP($A302,'8 Oct - LIVE LDS Data'!$A$3:$AAD$1504,64,FALSE)=0/1/1900,"",VLOOKUP($A302,'8 Oct - LIVE LDS Data'!$A$3:$AAD$1504,64,FALSE))</f>
        <v>45611</v>
      </c>
      <c r="V302" s="7562" t="s">
        <v>3757</v>
      </c>
      <c r="W302" s="7562" t="s">
        <v>3757</v>
      </c>
      <c r="X302" s="7564"/>
      <c r="Y302" s="7562"/>
      <c r="Z302" s="7562"/>
      <c r="AA302" s="7562"/>
      <c r="AB302" s="7562"/>
      <c r="AC302" s="7562"/>
      <c r="AD302" s="7562"/>
      <c r="AE302" s="7562"/>
      <c r="AF302" s="7562"/>
      <c r="AG302" s="7565">
        <f>IF(VLOOKUP($A302,'8 Oct - LIVE LDS Data'!$A$3:$AAD$1504,72,FALSE)=0/1/1900,"",VLOOKUP($A302,'8 Oct - LIVE LDS Data'!$A$3:$AAD$1504,72,FALSE))</f>
        <v>45392</v>
      </c>
      <c r="AH302" s="7565">
        <f>IF(VLOOKUP($A302,'8 Oct - LIVE LDS Data'!$A$3:$AAD$1504,73,FALSE)=0/1/1900,"",VLOOKUP($A302,'8 Oct - LIVE LDS Data'!$A$3:$AAD$1504,73,FALSE))</f>
        <v>45398</v>
      </c>
      <c r="AI302" s="7565">
        <f>IF(VLOOKUP($A302,'8 Oct - LIVE LDS Data'!$A$3:$AAD$1504,75,FALSE)=0/1/1900,"",VLOOKUP($A302,'8 Oct - LIVE LDS Data'!$A$3:$AAD$1504,75,FALSE))</f>
        <v>45932</v>
      </c>
      <c r="AJ302" s="7565">
        <f>IF(VLOOKUP($A302,'8 Oct - LIVE LDS Data'!$A$3:$AAD$1504,76,FALSE)=0/1/1900,"",VLOOKUP($A302,'8 Oct - LIVE LDS Data'!$A$3:$AAD$1504,76,FALSE))</f>
        <v>45539</v>
      </c>
    </row>
    <row r="303" spans="1:36" s="1749" customFormat="1" ht="40" customHeight="1" x14ac:dyDescent="0.2">
      <c r="A303" s="7569" t="s">
        <v>4015</v>
      </c>
      <c r="B303" s="7569"/>
      <c r="C303" s="7569" t="s">
        <v>4225</v>
      </c>
      <c r="D303" s="7570" t="str">
        <f>IF(VLOOKUP($A303,'8 Oct - LIVE LDS Data'!$A$3:$AAD$1504,4,FALSE)=0/1/1900,"",VLOOKUP($A303,'8 Oct - LIVE LDS Data'!$A$3:$AAD$1504,4,FALSE))</f>
        <v>new system plan</v>
      </c>
      <c r="E303" s="7571" t="str">
        <f>IF(VLOOKUP($A303,'8 Oct - LIVE LDS Data'!$A$3:$AAD$1504,8,FALSE)=0/1/1900,"",VLOOKUP($A303,'8 Oct - LIVE LDS Data'!$A$3:$AAD$1504,8,FALSE))</f>
        <v>N</v>
      </c>
      <c r="F303" s="7571" t="str">
        <f>IF(VLOOKUP($A303,'8 Oct - LIVE LDS Data'!$A$3:$AAD$1504,9,FALSE)=0/1/1900,"",VLOOKUP($A303,'8 Oct - LIVE LDS Data'!$A$3:$AAD$1504,9,FALSE))</f>
        <v>N</v>
      </c>
      <c r="G303" s="7572">
        <f>IF(VLOOKUP($A303,'8 Oct - LIVE LDS Data'!$A$3:$AAD$1504,10,FALSE)=0/1/1900,"",VLOOKUP($A303,'8 Oct - LIVE LDS Data'!$A$3:$AAD$1504,10,FALSE))</f>
        <v>44600</v>
      </c>
      <c r="H303" s="7573" t="str">
        <f>IF(VLOOKUP($A303,'8 Oct - LIVE LDS Data'!$A$3:$AAD$1504,79,FALSE)=0/1/1900,"",VLOOKUP($A303,'8 Oct - LIVE LDS Data'!$A$3:$AAD$1504,79,FALSE))</f>
        <v>new plan to be prepared under new system</v>
      </c>
      <c r="I303" s="7562">
        <f>IF(VLOOKUP($A303,'8 Oct - LIVE LDS Data'!$A$3:$AAD$1504,30,FALSE)=0/1/1900,"",VLOOKUP($A303,'8 Oct - LIVE LDS Data'!$A$3:$AAD$1504,30,FALSE))</f>
        <v>45717</v>
      </c>
      <c r="J303" s="7562">
        <f>IF(VLOOKUP($A303,'8 Oct - LIVE LDS Data'!$A$3:$AAD$1504,33,FALSE)=0/1/1900,"",VLOOKUP($A303,'8 Oct - LIVE LDS Data'!$A$3:$AAD$1504,33,FALSE))</f>
        <v>46023</v>
      </c>
      <c r="K303" s="7562" t="str">
        <f>IF(VLOOKUP($A303,'8 Oct - LIVE LDS Data'!$A$3:$AAD$1504,34,FALSE)=0/1/1900,"",VLOOKUP($A303,'8 Oct - LIVE LDS Data'!$A$3:$AAD$1504,34,FALSE))</f>
        <v/>
      </c>
      <c r="L303" s="7562" t="str">
        <f>IF(VLOOKUP($A303,'8 Oct - LIVE LDS Data'!$A$3:$AAD$1504,40,FALSE)=0/1/1900,"",VLOOKUP($A303,'8 Oct - LIVE LDS Data'!$A$3:$AAD$1504,40,FALSE))</f>
        <v/>
      </c>
      <c r="M303" s="7562" t="str">
        <f>IF(VLOOKUP($A303,'8 Oct - LIVE LDS Data'!$A$3:$AAD$1504,41,FALSE)=0/1/1900,"",VLOOKUP($A303,'8 Oct - LIVE LDS Data'!$A$3:$AAD$1504,41,FALSE))</f>
        <v/>
      </c>
      <c r="N303" s="7562" t="str">
        <f>IF(VLOOKUP($A303,'8 Oct - LIVE LDS Data'!$A$3:$AAD$1504,47,FALSE)=0/1/1900,"",VLOOKUP($A303,'8 Oct - LIVE LDS Data'!$A$3:$AAD$1504,47,FALSE))</f>
        <v/>
      </c>
      <c r="O303" s="7562" t="str">
        <f>IF(VLOOKUP($A303,'8 Oct - LIVE LDS Data'!$A$3:$AAD$1504,48,FALSE)=0/1/1900,"",VLOOKUP($A303,'8 Oct - LIVE LDS Data'!$A$3:$AAD$1504,48,FALSE))</f>
        <v/>
      </c>
      <c r="P303" s="7562" t="str">
        <f>IF(VLOOKUP($A303,'8 Oct - LIVE LDS Data'!$A$3:$AAD$1504,54,FALSE)=0/1/1900,"",VLOOKUP($A303,'8 Oct - LIVE LDS Data'!$A$3:$AAD$1504,54,FALSE))</f>
        <v/>
      </c>
      <c r="Q303" s="7562" t="str">
        <f>IF(VLOOKUP($A303,'8 Oct - LIVE LDS Data'!$A$3:$AAD$1504,55,FALSE)=0/1/1900,"",VLOOKUP($A303,'8 Oct - LIVE LDS Data'!$A$3:$AAD$1504,55,FALSE))</f>
        <v/>
      </c>
      <c r="R303" s="7562">
        <f>IF(VLOOKUP($A303,'8 Oct - LIVE LDS Data'!$A$3:$AAD$1504,60,FALSE)=0/1/1900,"",VLOOKUP($A303,'8 Oct - LIVE LDS Data'!$A$3:$AAD$1504,60,FALSE))</f>
        <v>46631</v>
      </c>
      <c r="S303" s="7562" t="str">
        <f>IF(VLOOKUP($A303,'8 Oct - LIVE LDS Data'!$A$3:$AAD$1504,61,FALSE)=0/1/1900,"",VLOOKUP($A303,'8 Oct - LIVE LDS Data'!$A$3:$AAD$1504,61,FALSE))</f>
        <v/>
      </c>
      <c r="T303" s="7562">
        <f>IF(VLOOKUP($A303,'8 Oct - LIVE LDS Data'!$A$3:$AAD$1504,63,FALSE)=0/1/1900,"",VLOOKUP($A303,'8 Oct - LIVE LDS Data'!$A$3:$AAD$1504,63,FALSE))</f>
        <v>46844</v>
      </c>
      <c r="U303" s="7562" t="str">
        <f>IF(VLOOKUP($A303,'8 Oct - LIVE LDS Data'!$A$3:$AAD$1504,64,FALSE)=0/1/1900,"",VLOOKUP($A303,'8 Oct - LIVE LDS Data'!$A$3:$AAD$1504,64,FALSE))</f>
        <v/>
      </c>
      <c r="V303" s="7562" t="s">
        <v>90</v>
      </c>
      <c r="W303" s="7562" t="s">
        <v>226</v>
      </c>
      <c r="X303" s="7564"/>
      <c r="Y303" s="7562"/>
      <c r="Z303" s="7562"/>
      <c r="AA303" s="7562"/>
      <c r="AB303" s="7562"/>
      <c r="AC303" s="7562"/>
      <c r="AD303" s="7562"/>
      <c r="AE303" s="7562"/>
      <c r="AF303" s="7562"/>
      <c r="AG303" s="7565">
        <f>IF(VLOOKUP($A303,'8 Oct - LIVE LDS Data'!$A$3:$AAD$1504,72,FALSE)=0/1/1900,"",VLOOKUP($A303,'8 Oct - LIVE LDS Data'!$A$3:$AAD$1504,72,FALSE))</f>
        <v>45315</v>
      </c>
      <c r="AH303" s="7565">
        <f>IF(VLOOKUP($A303,'8 Oct - LIVE LDS Data'!$A$3:$AAD$1504,73,FALSE)=0/1/1900,"",VLOOKUP($A303,'8 Oct - LIVE LDS Data'!$A$3:$AAD$1504,73,FALSE))</f>
        <v>45755</v>
      </c>
      <c r="AI303" s="7565" t="str">
        <f>IF(VLOOKUP($A303,'8 Oct - LIVE LDS Data'!$A$3:$AAD$1504,75,FALSE)=0/1/1900,"",VLOOKUP($A303,'8 Oct - LIVE LDS Data'!$A$3:$AAD$1504,75,FALSE))</f>
        <v/>
      </c>
      <c r="AJ303" s="7565">
        <f>IF(VLOOKUP($A303,'8 Oct - LIVE LDS Data'!$A$3:$AAD$1504,76,FALSE)=0/1/1900,"",VLOOKUP($A303,'8 Oct - LIVE LDS Data'!$A$3:$AAD$1504,76,FALSE))</f>
        <v>45755</v>
      </c>
    </row>
    <row r="304" spans="1:36" s="1749" customFormat="1" ht="40" customHeight="1" x14ac:dyDescent="0.2">
      <c r="A304" s="7569" t="s">
        <v>4022</v>
      </c>
      <c r="B304" s="7569"/>
      <c r="C304" s="7569" t="s">
        <v>4023</v>
      </c>
      <c r="D304" s="7570" t="str">
        <f>IF(VLOOKUP($A304,'8 Oct - LIVE LDS Data'!$A$3:$AAD$1504,4,FALSE)=0/1/1900,"",VLOOKUP($A304,'8 Oct - LIVE LDS Data'!$A$3:$AAD$1504,4,FALSE))</f>
        <v>Wirral Local Plan 2021-2037</v>
      </c>
      <c r="E304" s="7571" t="str">
        <f>IF(VLOOKUP($A304,'8 Oct - LIVE LDS Data'!$A$3:$AAD$1504,8,FALSE)=0/1/1900,"",VLOOKUP($A304,'8 Oct - LIVE LDS Data'!$A$3:$AAD$1504,8,FALSE))</f>
        <v>N</v>
      </c>
      <c r="F304" s="7571" t="str">
        <f>IF(VLOOKUP($A304,'8 Oct - LIVE LDS Data'!$A$3:$AAD$1504,9,FALSE)=0/1/1900,"",VLOOKUP($A304,'8 Oct - LIVE LDS Data'!$A$3:$AAD$1504,9,FALSE))</f>
        <v>N</v>
      </c>
      <c r="G304" s="7572">
        <f>IF(VLOOKUP($A304,'8 Oct - LIVE LDS Data'!$A$3:$AAD$1504,10,FALSE)=0/1/1900,"",VLOOKUP($A304,'8 Oct - LIVE LDS Data'!$A$3:$AAD$1504,10,FALSE))</f>
        <v>45747</v>
      </c>
      <c r="H304" s="7573" t="str">
        <f>IF(VLOOKUP($A304,'8 Oct - LIVE LDS Data'!$A$3:$AAD$1504,79,FALSE)=0/1/1900,"",VLOOKUP($A304,'8 Oct - LIVE LDS Data'!$A$3:$AAD$1504,79,FALSE))</f>
        <v>Adopted 31 March 2025</v>
      </c>
      <c r="I304" s="7562">
        <f>IF(VLOOKUP($A304,'8 Oct - LIVE LDS Data'!$A$3:$AAD$1504,30,FALSE)=0/1/1900,"",VLOOKUP($A304,'8 Oct - LIVE LDS Data'!$A$3:$AAD$1504,30,FALSE))</f>
        <v>45689</v>
      </c>
      <c r="J304" s="7562">
        <f>IF(VLOOKUP($A304,'8 Oct - LIVE LDS Data'!$A$3:$AAD$1504,33,FALSE)=0/1/1900,"",VLOOKUP($A304,'8 Oct - LIVE LDS Data'!$A$3:$AAD$1504,33,FALSE))</f>
        <v>40179</v>
      </c>
      <c r="K304" s="7562">
        <f>IF(VLOOKUP($A304,'8 Oct - LIVE LDS Data'!$A$3:$AAD$1504,34,FALSE)=0/1/1900,"",VLOOKUP($A304,'8 Oct - LIVE LDS Data'!$A$3:$AAD$1504,34,FALSE))</f>
        <v>40189</v>
      </c>
      <c r="L304" s="7562">
        <f>IF(VLOOKUP($A304,'8 Oct - LIVE LDS Data'!$A$3:$AAD$1504,40,FALSE)=0/1/1900,"",VLOOKUP($A304,'8 Oct - LIVE LDS Data'!$A$3:$AAD$1504,40,FALSE))</f>
        <v>40909</v>
      </c>
      <c r="M304" s="7562">
        <f>IF(VLOOKUP($A304,'8 Oct - LIVE LDS Data'!$A$3:$AAD$1504,41,FALSE)=0/1/1900,"",VLOOKUP($A304,'8 Oct - LIVE LDS Data'!$A$3:$AAD$1504,41,FALSE))</f>
        <v>40932</v>
      </c>
      <c r="N304" s="7562">
        <f>IF(VLOOKUP($A304,'8 Oct - LIVE LDS Data'!$A$3:$AAD$1504,47,FALSE)=0/1/1900,"",VLOOKUP($A304,'8 Oct - LIVE LDS Data'!$A$3:$AAD$1504,47,FALSE))</f>
        <v>43831</v>
      </c>
      <c r="O304" s="7562">
        <f>IF(VLOOKUP($A304,'8 Oct - LIVE LDS Data'!$A$3:$AAD$1504,48,FALSE)=0/1/1900,"",VLOOKUP($A304,'8 Oct - LIVE LDS Data'!$A$3:$AAD$1504,48,FALSE))</f>
        <v>43857</v>
      </c>
      <c r="P304" s="7562" t="str">
        <f>IF(VLOOKUP($A304,'8 Oct - LIVE LDS Data'!$A$3:$AAD$1504,54,FALSE)=0/1/1900,"",VLOOKUP($A304,'8 Oct - LIVE LDS Data'!$A$3:$AAD$1504,54,FALSE))</f>
        <v/>
      </c>
      <c r="Q304" s="7562" t="str">
        <f>IF(VLOOKUP($A304,'8 Oct - LIVE LDS Data'!$A$3:$AAD$1504,55,FALSE)=0/1/1900,"",VLOOKUP($A304,'8 Oct - LIVE LDS Data'!$A$3:$AAD$1504,55,FALSE))</f>
        <v/>
      </c>
      <c r="R304" s="7562">
        <f>IF(VLOOKUP($A304,'8 Oct - LIVE LDS Data'!$A$3:$AAD$1504,60,FALSE)=0/1/1900,"",VLOOKUP($A304,'8 Oct - LIVE LDS Data'!$A$3:$AAD$1504,60,FALSE))</f>
        <v>44621</v>
      </c>
      <c r="S304" s="7562">
        <f>IF(VLOOKUP($A304,'8 Oct - LIVE LDS Data'!$A$3:$AAD$1504,61,FALSE)=0/1/1900,"",VLOOKUP($A304,'8 Oct - LIVE LDS Data'!$A$3:$AAD$1504,61,FALSE))</f>
        <v>44690</v>
      </c>
      <c r="T304" s="7562">
        <f>IF(VLOOKUP($A304,'8 Oct - LIVE LDS Data'!$A$3:$AAD$1504,63,FALSE)=0/1/1900,"",VLOOKUP($A304,'8 Oct - LIVE LDS Data'!$A$3:$AAD$1504,63,FALSE))</f>
        <v>44835</v>
      </c>
      <c r="U304" s="7562">
        <f>IF(VLOOKUP($A304,'8 Oct - LIVE LDS Data'!$A$3:$AAD$1504,64,FALSE)=0/1/1900,"",VLOOKUP($A304,'8 Oct - LIVE LDS Data'!$A$3:$AAD$1504,64,FALSE))</f>
        <v>44860</v>
      </c>
      <c r="V304" s="7562" t="s">
        <v>3757</v>
      </c>
      <c r="W304" s="7562" t="s">
        <v>3757</v>
      </c>
      <c r="X304" s="7564"/>
      <c r="Y304" s="7562"/>
      <c r="Z304" s="7562"/>
      <c r="AA304" s="7562"/>
      <c r="AB304" s="7562"/>
      <c r="AC304" s="7562"/>
      <c r="AD304" s="7562"/>
      <c r="AE304" s="7562"/>
      <c r="AF304" s="7562"/>
      <c r="AG304" s="7565">
        <f>IF(VLOOKUP($A304,'8 Oct - LIVE LDS Data'!$A$3:$AAD$1504,72,FALSE)=0/1/1900,"",VLOOKUP($A304,'8 Oct - LIVE LDS Data'!$A$3:$AAD$1504,72,FALSE))</f>
        <v>45317</v>
      </c>
      <c r="AH304" s="7565">
        <f>IF(VLOOKUP($A304,'8 Oct - LIVE LDS Data'!$A$3:$AAD$1504,73,FALSE)=0/1/1900,"",VLOOKUP($A304,'8 Oct - LIVE LDS Data'!$A$3:$AAD$1504,73,FALSE))</f>
        <v>45700</v>
      </c>
      <c r="AI304" s="7565" t="str">
        <f>IF(VLOOKUP($A304,'8 Oct - LIVE LDS Data'!$A$3:$AAD$1504,75,FALSE)=0/1/1900,"",VLOOKUP($A304,'8 Oct - LIVE LDS Data'!$A$3:$AAD$1504,75,FALSE))</f>
        <v/>
      </c>
      <c r="AJ304" s="7565">
        <f>IF(VLOOKUP($A304,'8 Oct - LIVE LDS Data'!$A$3:$AAD$1504,76,FALSE)=0/1/1900,"",VLOOKUP($A304,'8 Oct - LIVE LDS Data'!$A$3:$AAD$1504,76,FALSE))</f>
        <v>45700</v>
      </c>
    </row>
    <row r="305" spans="1:36" s="1749" customFormat="1" ht="40" customHeight="1" x14ac:dyDescent="0.2">
      <c r="A305" s="2855" t="s">
        <v>4039</v>
      </c>
      <c r="B305" s="2855"/>
      <c r="C305" s="2855" t="s">
        <v>4040</v>
      </c>
      <c r="D305" s="7570" t="str">
        <f>IF(VLOOKUP($A305,'8 Oct - LIVE LDS Data'!$A$3:$AAD$1504,4,FALSE)=0/1/1900,"",VLOOKUP($A305,'8 Oct - LIVE LDS Data'!$A$3:$AAD$1504,4,FALSE))</f>
        <v>Woking Borough Local Plan</v>
      </c>
      <c r="E305" s="7571" t="str">
        <f>IF(VLOOKUP($A305,'8 Oct - LIVE LDS Data'!$A$3:$AAD$1504,8,FALSE)=0/1/1900,"",VLOOKUP($A305,'8 Oct - LIVE LDS Data'!$A$3:$AAD$1504,8,FALSE))</f>
        <v>N</v>
      </c>
      <c r="F305" s="7571" t="str">
        <f>IF(VLOOKUP($A305,'8 Oct - LIVE LDS Data'!$A$3:$AAD$1504,9,FALSE)=0/1/1900,"",VLOOKUP($A305,'8 Oct - LIVE LDS Data'!$A$3:$AAD$1504,9,FALSE))</f>
        <v>N</v>
      </c>
      <c r="G305" s="7572">
        <f>IF(VLOOKUP($A305,'8 Oct - LIVE LDS Data'!$A$3:$AAD$1504,10,FALSE)=0/1/1900,"",VLOOKUP($A305,'8 Oct - LIVE LDS Data'!$A$3:$AAD$1504,10,FALSE))</f>
        <v>41207</v>
      </c>
      <c r="H305" s="7573" t="str">
        <f>IF(VLOOKUP($A305,'8 Oct - LIVE LDS Data'!$A$3:$AAD$1504,79,FALSE)=0/1/1900,"",VLOOKUP($A305,'8 Oct - LIVE LDS Data'!$A$3:$AAD$1504,79,FALSE))</f>
        <v>to check with lpa?</v>
      </c>
      <c r="I305" s="7562">
        <f>IF(VLOOKUP($A305,'8 Oct - LIVE LDS Data'!$A$3:$AAD$1504,30,FALSE)=0/1/1900,"",VLOOKUP($A305,'8 Oct - LIVE LDS Data'!$A$3:$AAD$1504,30,FALSE))</f>
        <v>45627</v>
      </c>
      <c r="J305" s="7562">
        <f>IF(VLOOKUP($A305,'8 Oct - LIVE LDS Data'!$A$3:$AAD$1504,33,FALSE)=0/1/1900,"",VLOOKUP($A305,'8 Oct - LIVE LDS Data'!$A$3:$AAD$1504,33,FALSE))</f>
        <v>45778</v>
      </c>
      <c r="K305" s="7562"/>
      <c r="L305" s="7562">
        <f>IF(VLOOKUP($A305,'8 Oct - LIVE LDS Data'!$A$3:$AAD$1504,40,FALSE)=0/1/1900,"",VLOOKUP($A305,'8 Oct - LIVE LDS Data'!$A$3:$AAD$1504,40,FALSE))</f>
        <v>46054</v>
      </c>
      <c r="M305" s="7562"/>
      <c r="N305" s="7562" t="str">
        <f>IF(VLOOKUP($A305,'8 Oct - LIVE LDS Data'!$A$3:$AAD$1504,47,FALSE)=0/1/1900,"",VLOOKUP($A305,'8 Oct - LIVE LDS Data'!$A$3:$AAD$1504,47,FALSE))</f>
        <v/>
      </c>
      <c r="O305" s="7562"/>
      <c r="P305" s="7562" t="str">
        <f>IF(VLOOKUP($A305,'8 Oct - LIVE LDS Data'!$A$3:$AAD$1504,54,FALSE)=0/1/1900,"",VLOOKUP($A305,'8 Oct - LIVE LDS Data'!$A$3:$AAD$1504,54,FALSE))</f>
        <v/>
      </c>
      <c r="Q305" s="7562"/>
      <c r="R305" s="7562">
        <f>IF(VLOOKUP($A305,'8 Oct - LIVE LDS Data'!$A$3:$AAD$1504,60,FALSE)=0/1/1900,"",VLOOKUP($A305,'8 Oct - LIVE LDS Data'!$A$3:$AAD$1504,60,FALSE))</f>
        <v>46296</v>
      </c>
      <c r="S305" s="7562"/>
      <c r="T305" s="7562">
        <f>IF(VLOOKUP($A305,'8 Oct - LIVE LDS Data'!$A$3:$AAD$1504,63,FALSE)=0/1/1900,"",VLOOKUP($A305,'8 Oct - LIVE LDS Data'!$A$3:$AAD$1504,63,FALSE))</f>
        <v>46419</v>
      </c>
      <c r="U305" s="7562" t="str">
        <f>IF(VLOOKUP($A305,'8 Oct - LIVE LDS Data'!$A$3:$AAD$1504,64,FALSE)=0/1/1900,"",VLOOKUP($A305,'8 Oct - LIVE LDS Data'!$A$3:$AAD$1504,64,FALSE))</f>
        <v/>
      </c>
      <c r="V305" s="7562" t="s">
        <v>3757</v>
      </c>
      <c r="W305" s="7562" t="s">
        <v>226</v>
      </c>
      <c r="X305" s="7564"/>
      <c r="Y305" s="7562"/>
      <c r="Z305" s="7562"/>
      <c r="AA305" s="7562"/>
      <c r="AB305" s="7562"/>
      <c r="AC305" s="7562"/>
      <c r="AD305" s="7562"/>
      <c r="AE305" s="7562"/>
      <c r="AF305" s="7562"/>
      <c r="AG305" s="7565">
        <f>IF(VLOOKUP($A305,'8 Oct - LIVE LDS Data'!$A$3:$AAD$1504,72,FALSE)=0/1/1900,"",VLOOKUP($A305,'8 Oct - LIVE LDS Data'!$A$3:$AAD$1504,72,FALSE))</f>
        <v>45594</v>
      </c>
      <c r="AH305" s="7565">
        <f>IF(VLOOKUP($A305,'8 Oct - LIVE LDS Data'!$A$3:$AAD$1504,73,FALSE)=0/1/1900,"",VLOOKUP($A305,'8 Oct - LIVE LDS Data'!$A$3:$AAD$1504,73,FALSE))</f>
        <v>45882</v>
      </c>
      <c r="AI305" s="7565">
        <f>IF(VLOOKUP($A305,'8 Oct - LIVE LDS Data'!$A$3:$AAD$1504,75,FALSE)=0/1/1900,"",VLOOKUP($A305,'8 Oct - LIVE LDS Data'!$A$3:$AAD$1504,75,FALSE))</f>
        <v>44967</v>
      </c>
      <c r="AJ305" s="7565">
        <f>IF(VLOOKUP($A305,'8 Oct - LIVE LDS Data'!$A$3:$AAD$1504,76,FALSE)=0/1/1900,"",VLOOKUP($A305,'8 Oct - LIVE LDS Data'!$A$3:$AAD$1504,76,FALSE))</f>
        <v>45882</v>
      </c>
    </row>
    <row r="306" spans="1:36" s="1749" customFormat="1" ht="40" customHeight="1" x14ac:dyDescent="0.2">
      <c r="A306" s="2855" t="s">
        <v>4055</v>
      </c>
      <c r="B306" s="2855"/>
      <c r="C306" s="2855" t="s">
        <v>4056</v>
      </c>
      <c r="D306" s="7570" t="str">
        <f>IF(VLOOKUP($A306,'8 Oct - LIVE LDS Data'!$A$3:$AAD$1504,4,FALSE)=0/1/1900,"",VLOOKUP($A306,'8 Oct - LIVE LDS Data'!$A$3:$AAD$1504,4,FALSE))</f>
        <v>Local Plan Update</v>
      </c>
      <c r="E306" s="7571" t="str">
        <f>IF(VLOOKUP($A306,'8 Oct - LIVE LDS Data'!$A$3:$AAD$1504,8,FALSE)=0/1/1900,"",VLOOKUP($A306,'8 Oct - LIVE LDS Data'!$A$3:$AAD$1504,8,FALSE))</f>
        <v>N</v>
      </c>
      <c r="F306" s="7571" t="str">
        <f>IF(VLOOKUP($A306,'8 Oct - LIVE LDS Data'!$A$3:$AAD$1504,9,FALSE)=0/1/1900,"",VLOOKUP($A306,'8 Oct - LIVE LDS Data'!$A$3:$AAD$1504,9,FALSE))</f>
        <v>N</v>
      </c>
      <c r="G306" s="7572">
        <f>IF(VLOOKUP($A306,'8 Oct - LIVE LDS Data'!$A$3:$AAD$1504,10,FALSE)=0/1/1900,"",VLOOKUP($A306,'8 Oct - LIVE LDS Data'!$A$3:$AAD$1504,10,FALSE))</f>
        <v>40207</v>
      </c>
      <c r="H306" s="7573" t="str">
        <f>IF(VLOOKUP($A306,'8 Oct - LIVE LDS Data'!$A$3:$AAD$1504,79,FALSE)=0/1/1900,"",VLOOKUP($A306,'8 Oct - LIVE LDS Data'!$A$3:$AAD$1504,79,FALSE))</f>
        <v>Submitted Feb 2025</v>
      </c>
      <c r="I306" s="7562">
        <f>IF(VLOOKUP($A306,'8 Oct - LIVE LDS Data'!$A$3:$AAD$1504,30,FALSE)=0/1/1900,"",VLOOKUP($A306,'8 Oct - LIVE LDS Data'!$A$3:$AAD$1504,30,FALSE))</f>
        <v>45536</v>
      </c>
      <c r="J306" s="7562">
        <f>IF(VLOOKUP($A306,'8 Oct - LIVE LDS Data'!$A$3:$AAD$1504,33,FALSE)=0/1/1900,"",VLOOKUP($A306,'8 Oct - LIVE LDS Data'!$A$3:$AAD$1504,33,FALSE))</f>
        <v>42583</v>
      </c>
      <c r="K306" s="7562">
        <f>IF(VLOOKUP($A306,'8 Oct - LIVE LDS Data'!$A$3:$AAD$1504,34,FALSE)=0/1/1900,"",VLOOKUP($A306,'8 Oct - LIVE LDS Data'!$A$3:$AAD$1504,34,FALSE))</f>
        <v>42586</v>
      </c>
      <c r="L306" s="7562">
        <f>IF(VLOOKUP($A306,'8 Oct - LIVE LDS Data'!$A$3:$AAD$1504,40,FALSE)=0/1/1900,"",VLOOKUP($A306,'8 Oct - LIVE LDS Data'!$A$3:$AAD$1504,40,FALSE))</f>
        <v>43405</v>
      </c>
      <c r="M306" s="7562">
        <f>IF(VLOOKUP($A306,'8 Oct - LIVE LDS Data'!$A$3:$AAD$1504,41,FALSE)=0/1/1900,"",VLOOKUP($A306,'8 Oct - LIVE LDS Data'!$A$3:$AAD$1504,41,FALSE))</f>
        <v>43416</v>
      </c>
      <c r="N306" s="7562">
        <f>IF(VLOOKUP($A306,'8 Oct - LIVE LDS Data'!$A$3:$AAD$1504,47,FALSE)=0/1/1900,"",VLOOKUP($A306,'8 Oct - LIVE LDS Data'!$A$3:$AAD$1504,47,FALSE))</f>
        <v>43862</v>
      </c>
      <c r="O306" s="7562">
        <f>IF(VLOOKUP($A306,'8 Oct - LIVE LDS Data'!$A$3:$AAD$1504,48,FALSE)=0/1/1900,"",VLOOKUP($A306,'8 Oct - LIVE LDS Data'!$A$3:$AAD$1504,48,FALSE))</f>
        <v>43864</v>
      </c>
      <c r="P306" s="7562">
        <f>IF(VLOOKUP($A306,'8 Oct - LIVE LDS Data'!$A$3:$AAD$1504,54,FALSE)=0/1/1900,"",VLOOKUP($A306,'8 Oct - LIVE LDS Data'!$A$3:$AAD$1504,54,FALSE))</f>
        <v>44501</v>
      </c>
      <c r="Q306" s="7562">
        <f>IF(VLOOKUP($A306,'8 Oct - LIVE LDS Data'!$A$3:$AAD$1504,55,FALSE)=0/1/1900,"",VLOOKUP($A306,'8 Oct - LIVE LDS Data'!$A$3:$AAD$1504,55,FALSE))</f>
        <v>44522</v>
      </c>
      <c r="R306" s="7562">
        <f>IF(VLOOKUP($A306,'8 Oct - LIVE LDS Data'!$A$3:$AAD$1504,60,FALSE)=0/1/1900,"",VLOOKUP($A306,'8 Oct - LIVE LDS Data'!$A$3:$AAD$1504,60,FALSE))</f>
        <v>45536</v>
      </c>
      <c r="S306" s="7562">
        <f>IF(VLOOKUP($A306,'8 Oct - LIVE LDS Data'!$A$3:$AAD$1504,61,FALSE)=0/1/1900,"",VLOOKUP($A306,'8 Oct - LIVE LDS Data'!$A$3:$AAD$1504,61,FALSE))</f>
        <v>45565</v>
      </c>
      <c r="T306" s="7562">
        <f>IF(VLOOKUP($A306,'8 Oct - LIVE LDS Data'!$A$3:$AAD$1504,63,FALSE)=0/1/1900,"",VLOOKUP($A306,'8 Oct - LIVE LDS Data'!$A$3:$AAD$1504,63,FALSE))</f>
        <v>45689</v>
      </c>
      <c r="U306" s="7562">
        <f>IF(VLOOKUP($A306,'8 Oct - LIVE LDS Data'!$A$3:$AAD$1504,64,FALSE)=0/1/1900,"",VLOOKUP($A306,'8 Oct - LIVE LDS Data'!$A$3:$AAD$1504,64,FALSE))</f>
        <v>45689</v>
      </c>
      <c r="V306" s="7562" t="s">
        <v>3757</v>
      </c>
      <c r="W306" s="7562" t="s">
        <v>90</v>
      </c>
      <c r="X306" s="7564"/>
      <c r="Y306" s="7562"/>
      <c r="Z306" s="7562"/>
      <c r="AA306" s="7562"/>
      <c r="AB306" s="7562"/>
      <c r="AC306" s="7562"/>
      <c r="AD306" s="7562"/>
      <c r="AE306" s="7562"/>
      <c r="AF306" s="7562"/>
      <c r="AG306" s="7565">
        <f>IF(VLOOKUP($A306,'8 Oct - LIVE LDS Data'!$A$3:$AAD$1504,72,FALSE)=0/1/1900,"",VLOOKUP($A306,'8 Oct - LIVE LDS Data'!$A$3:$AAD$1504,72,FALSE))</f>
        <v>45674</v>
      </c>
      <c r="AH306" s="7565">
        <f>IF(VLOOKUP($A306,'8 Oct - LIVE LDS Data'!$A$3:$AAD$1504,73,FALSE)=0/1/1900,"",VLOOKUP($A306,'8 Oct - LIVE LDS Data'!$A$3:$AAD$1504,73,FALSE))</f>
        <v>45576</v>
      </c>
      <c r="AI306" s="7565" t="str">
        <f>IF(VLOOKUP($A306,'8 Oct - LIVE LDS Data'!$A$3:$AAD$1504,75,FALSE)=0/1/1900,"",VLOOKUP($A306,'8 Oct - LIVE LDS Data'!$A$3:$AAD$1504,75,FALSE))</f>
        <v/>
      </c>
      <c r="AJ306" s="7565">
        <f>IF(VLOOKUP($A306,'8 Oct - LIVE LDS Data'!$A$3:$AAD$1504,76,FALSE)=0/1/1900,"",VLOOKUP($A306,'8 Oct - LIVE LDS Data'!$A$3:$AAD$1504,76,FALSE))</f>
        <v>45687</v>
      </c>
    </row>
    <row r="307" spans="1:36" s="1749" customFormat="1" ht="40" customHeight="1" x14ac:dyDescent="0.2">
      <c r="A307" s="2855" t="s">
        <v>4072</v>
      </c>
      <c r="B307" s="2855"/>
      <c r="C307" s="2856" t="s">
        <v>4071</v>
      </c>
      <c r="D307" s="7570" t="str">
        <f>IF(VLOOKUP($A307,'8 Oct - LIVE LDS Data'!$A$3:$AAD$1504,4,FALSE)=0/1/1900,"",VLOOKUP($A307,'8 Oct - LIVE LDS Data'!$A$3:$AAD$1504,4,FALSE))</f>
        <v>Wolverhampton Local Plan</v>
      </c>
      <c r="E307" s="7571" t="str">
        <f>IF(VLOOKUP($A307,'8 Oct - LIVE LDS Data'!$A$3:$AAD$1504,8,FALSE)=0/1/1900,"",VLOOKUP($A307,'8 Oct - LIVE LDS Data'!$A$3:$AAD$1504,8,FALSE))</f>
        <v>N</v>
      </c>
      <c r="F307" s="7571" t="str">
        <f>IF(VLOOKUP($A307,'8 Oct - LIVE LDS Data'!$A$3:$AAD$1504,9,FALSE)=0/1/1900,"",VLOOKUP($A307,'8 Oct - LIVE LDS Data'!$A$3:$AAD$1504,9,FALSE))</f>
        <v>N</v>
      </c>
      <c r="G307" s="7572">
        <f>IF(VLOOKUP($A307,'8 Oct - LIVE LDS Data'!$A$3:$AAD$1504,10,FALSE)=0/1/1900,"",VLOOKUP($A307,'8 Oct - LIVE LDS Data'!$A$3:$AAD$1504,10,FALSE))</f>
        <v>40577</v>
      </c>
      <c r="H307" s="7573" t="str">
        <f>IF(VLOOKUP($A307,'8 Oct - LIVE LDS Data'!$A$3:$AAD$1504,79,FALSE)=0/1/1900,"",VLOOKUP($A307,'8 Oct - LIVE LDS Data'!$A$3:$AAD$1504,79,FALSE))</f>
        <v>Submitted March 2025</v>
      </c>
      <c r="I307" s="7562">
        <f>IF(VLOOKUP($A307,'8 Oct - LIVE LDS Data'!$A$3:$AAD$1504,30,FALSE)=0/1/1900,"",VLOOKUP($A307,'8 Oct - LIVE LDS Data'!$A$3:$AAD$1504,30,FALSE))</f>
        <v>45597</v>
      </c>
      <c r="J307" s="7562">
        <f>IF(VLOOKUP($A307,'8 Oct - LIVE LDS Data'!$A$3:$AAD$1504,33,FALSE)=0/1/1900,"",VLOOKUP($A307,'8 Oct - LIVE LDS Data'!$A$3:$AAD$1504,33,FALSE))</f>
        <v>45323</v>
      </c>
      <c r="K307" s="7562">
        <f>IF(VLOOKUP($A307,'8 Oct - LIVE LDS Data'!$A$3:$AAD$1504,34,FALSE)=0/1/1900,"",VLOOKUP($A307,'8 Oct - LIVE LDS Data'!$A$3:$AAD$1504,34,FALSE))</f>
        <v>45348</v>
      </c>
      <c r="L307" s="7562" t="str">
        <f>IF(VLOOKUP($A307,'8 Oct - LIVE LDS Data'!$A$3:$AAD$1504,40,FALSE)=0/1/1900,"",VLOOKUP($A307,'8 Oct - LIVE LDS Data'!$A$3:$AAD$1504,40,FALSE))</f>
        <v/>
      </c>
      <c r="M307" s="7562" t="str">
        <f>IF(VLOOKUP($A307,'8 Oct - LIVE LDS Data'!$A$3:$AAD$1504,41,FALSE)=0/1/1900,"",VLOOKUP($A307,'8 Oct - LIVE LDS Data'!$A$3:$AAD$1504,41,FALSE))</f>
        <v/>
      </c>
      <c r="N307" s="7562" t="str">
        <f>IF(VLOOKUP($A307,'8 Oct - LIVE LDS Data'!$A$3:$AAD$1504,47,FALSE)=0/1/1900,"",VLOOKUP($A307,'8 Oct - LIVE LDS Data'!$A$3:$AAD$1504,47,FALSE))</f>
        <v/>
      </c>
      <c r="O307" s="7562" t="str">
        <f>IF(VLOOKUP($A307,'8 Oct - LIVE LDS Data'!$A$3:$AAD$1504,48,FALSE)=0/1/1900,"",VLOOKUP($A307,'8 Oct - LIVE LDS Data'!$A$3:$AAD$1504,48,FALSE))</f>
        <v/>
      </c>
      <c r="P307" s="7562" t="str">
        <f>IF(VLOOKUP($A307,'8 Oct - LIVE LDS Data'!$A$3:$AAD$1504,54,FALSE)=0/1/1900,"",VLOOKUP($A307,'8 Oct - LIVE LDS Data'!$A$3:$AAD$1504,54,FALSE))</f>
        <v/>
      </c>
      <c r="Q307" s="7562" t="str">
        <f>IF(VLOOKUP($A307,'8 Oct - LIVE LDS Data'!$A$3:$AAD$1504,55,FALSE)=0/1/1900,"",VLOOKUP($A307,'8 Oct - LIVE LDS Data'!$A$3:$AAD$1504,55,FALSE))</f>
        <v/>
      </c>
      <c r="R307" s="7562">
        <f>IF(VLOOKUP($A307,'8 Oct - LIVE LDS Data'!$A$3:$AAD$1504,60,FALSE)=0/1/1900,"",VLOOKUP($A307,'8 Oct - LIVE LDS Data'!$A$3:$AAD$1504,60,FALSE))</f>
        <v>45627</v>
      </c>
      <c r="S307" s="7562">
        <f>IF(VLOOKUP($A307,'8 Oct - LIVE LDS Data'!$A$3:$AAD$1504,61,FALSE)=0/1/1900,"",VLOOKUP($A307,'8 Oct - LIVE LDS Data'!$A$3:$AAD$1504,61,FALSE))</f>
        <v>45621</v>
      </c>
      <c r="T307" s="7562">
        <f>IF(VLOOKUP($A307,'8 Oct - LIVE LDS Data'!$A$3:$AAD$1504,63,FALSE)=0/1/1900,"",VLOOKUP($A307,'8 Oct - LIVE LDS Data'!$A$3:$AAD$1504,63,FALSE))</f>
        <v>45717</v>
      </c>
      <c r="U307" s="7562">
        <f>IF(VLOOKUP($A307,'8 Oct - LIVE LDS Data'!$A$3:$AAD$1504,64,FALSE)=0/1/1900,"",VLOOKUP($A307,'8 Oct - LIVE LDS Data'!$A$3:$AAD$1504,64,FALSE))</f>
        <v>45723</v>
      </c>
      <c r="V307" s="7562" t="s">
        <v>3757</v>
      </c>
      <c r="W307" s="7562" t="s">
        <v>90</v>
      </c>
      <c r="X307" s="7564"/>
      <c r="Y307" s="7562"/>
      <c r="Z307" s="7562"/>
      <c r="AA307" s="7562"/>
      <c r="AB307" s="7562"/>
      <c r="AC307" s="7562"/>
      <c r="AD307" s="7562"/>
      <c r="AE307" s="7562"/>
      <c r="AF307" s="7562"/>
      <c r="AG307" s="7565">
        <f>IF(VLOOKUP($A307,'8 Oct - LIVE LDS Data'!$A$3:$AAD$1504,72,FALSE)=0/1/1900,"",VLOOKUP($A307,'8 Oct - LIVE LDS Data'!$A$3:$AAD$1504,72,FALSE))</f>
        <v>45589</v>
      </c>
      <c r="AH307" s="7565">
        <f>IF(VLOOKUP($A307,'8 Oct - LIVE LDS Data'!$A$3:$AAD$1504,73,FALSE)=0/1/1900,"",VLOOKUP($A307,'8 Oct - LIVE LDS Data'!$A$3:$AAD$1504,73,FALSE))</f>
        <v>45350</v>
      </c>
      <c r="AI307" s="7565" t="str">
        <f>IF(VLOOKUP($A307,'8 Oct - LIVE LDS Data'!$A$3:$AAD$1504,75,FALSE)=0/1/1900,"",VLOOKUP($A307,'8 Oct - LIVE LDS Data'!$A$3:$AAD$1504,75,FALSE))</f>
        <v/>
      </c>
      <c r="AJ307" s="7565">
        <f>IF(VLOOKUP($A307,'8 Oct - LIVE LDS Data'!$A$3:$AAD$1504,76,FALSE)=0/1/1900,"",VLOOKUP($A307,'8 Oct - LIVE LDS Data'!$A$3:$AAD$1504,76,FALSE))</f>
        <v>45729</v>
      </c>
    </row>
    <row r="308" spans="1:36" s="1749" customFormat="1" ht="40" customHeight="1" x14ac:dyDescent="0.2">
      <c r="A308" s="7568" t="s">
        <v>4082</v>
      </c>
      <c r="B308" s="7568" t="s">
        <v>4083</v>
      </c>
      <c r="C308" s="7568" t="s">
        <v>4083</v>
      </c>
      <c r="D308" s="7570" t="str">
        <f>IF(VLOOKUP($A308,'8 Oct - LIVE LDS Data'!$A$3:$AAD$1504,4,FALSE)=0/1/1900,"",VLOOKUP($A308,'8 Oct - LIVE LDS Data'!$A$3:$AAD$1504,4,FALSE))</f>
        <v>South Worcestershire Development Plan Review</v>
      </c>
      <c r="E308" s="7571" t="str">
        <f>IF(VLOOKUP($A308,'8 Oct - LIVE LDS Data'!$A$3:$AAD$1504,8,FALSE)=0/1/1900,"",VLOOKUP($A308,'8 Oct - LIVE LDS Data'!$A$3:$AAD$1504,8,FALSE))</f>
        <v>N</v>
      </c>
      <c r="F308" s="7571" t="str">
        <f>IF(VLOOKUP($A308,'8 Oct - LIVE LDS Data'!$A$3:$AAD$1504,9,FALSE)=0/1/1900,"",VLOOKUP($A308,'8 Oct - LIVE LDS Data'!$A$3:$AAD$1504,9,FALSE))</f>
        <v>Y</v>
      </c>
      <c r="G308" s="7572">
        <f>IF(VLOOKUP($A308,'8 Oct - LIVE LDS Data'!$A$3:$AAD$1504,10,FALSE)=0/1/1900,"",VLOOKUP($A308,'8 Oct - LIVE LDS Data'!$A$3:$AAD$1504,10,FALSE))</f>
        <v>42425</v>
      </c>
      <c r="H308" s="7573" t="str">
        <f>IF(VLOOKUP($A308,'8 Oct - LIVE LDS Data'!$A$3:$AAD$1504,79,FALSE)=0/1/1900,"",VLOOKUP($A308,'8 Oct - LIVE LDS Data'!$A$3:$AAD$1504,79,FALSE))</f>
        <v>Submitted Sep 2023</v>
      </c>
      <c r="I308" s="7562">
        <f>IF(VLOOKUP($A308,'8 Oct - LIVE LDS Data'!$A$3:$AAD$1504,30,FALSE)=0/1/1900,"",VLOOKUP($A308,'8 Oct - LIVE LDS Data'!$A$3:$AAD$1504,30,FALSE))</f>
        <v>45170</v>
      </c>
      <c r="J308" s="7562">
        <f>IF(VLOOKUP($A308,'8 Oct - LIVE LDS Data'!$A$3:$AAD$1504,33,FALSE)=0/1/1900,"",VLOOKUP($A308,'8 Oct - LIVE LDS Data'!$A$3:$AAD$1504,33,FALSE))</f>
        <v>43405</v>
      </c>
      <c r="K308" s="7562">
        <f>IF(VLOOKUP($A308,'8 Oct - LIVE LDS Data'!$A$3:$AAD$1504,34,FALSE)=0/1/1900,"",VLOOKUP($A308,'8 Oct - LIVE LDS Data'!$A$3:$AAD$1504,34,FALSE))</f>
        <v>43409</v>
      </c>
      <c r="L308" s="7562">
        <f>IF(VLOOKUP($A308,'8 Oct - LIVE LDS Data'!$A$3:$AAD$1504,40,FALSE)=0/1/1900,"",VLOOKUP($A308,'8 Oct - LIVE LDS Data'!$A$3:$AAD$1504,40,FALSE))</f>
        <v>43770</v>
      </c>
      <c r="M308" s="7562">
        <f>IF(VLOOKUP($A308,'8 Oct - LIVE LDS Data'!$A$3:$AAD$1504,41,FALSE)=0/1/1900,"",VLOOKUP($A308,'8 Oct - LIVE LDS Data'!$A$3:$AAD$1504,41,FALSE))</f>
        <v>43773</v>
      </c>
      <c r="N308" s="7562">
        <f>IF(VLOOKUP($A308,'8 Oct - LIVE LDS Data'!$A$3:$AAD$1504,47,FALSE)=0/1/1900,"",VLOOKUP($A308,'8 Oct - LIVE LDS Data'!$A$3:$AAD$1504,47,FALSE))</f>
        <v>44256</v>
      </c>
      <c r="O308" s="7562">
        <f>IF(VLOOKUP($A308,'8 Oct - LIVE LDS Data'!$A$3:$AAD$1504,48,FALSE)=0/1/1900,"",VLOOKUP($A308,'8 Oct - LIVE LDS Data'!$A$3:$AAD$1504,48,FALSE))</f>
        <v>44256</v>
      </c>
      <c r="P308" s="7562" t="str">
        <f>IF(VLOOKUP($A308,'8 Oct - LIVE LDS Data'!$A$3:$AAD$1504,54,FALSE)=0/1/1900,"",VLOOKUP($A308,'8 Oct - LIVE LDS Data'!$A$3:$AAD$1504,54,FALSE))</f>
        <v/>
      </c>
      <c r="Q308" s="7562" t="str">
        <f>IF(VLOOKUP($A308,'8 Oct - LIVE LDS Data'!$A$3:$AAD$1504,55,FALSE)=0/1/1900,"",VLOOKUP($A308,'8 Oct - LIVE LDS Data'!$A$3:$AAD$1504,55,FALSE))</f>
        <v/>
      </c>
      <c r="R308" s="7562">
        <f>IF(VLOOKUP($A308,'8 Oct - LIVE LDS Data'!$A$3:$AAD$1504,60,FALSE)=0/1/1900,"",VLOOKUP($A308,'8 Oct - LIVE LDS Data'!$A$3:$AAD$1504,60,FALSE))</f>
        <v>44866</v>
      </c>
      <c r="S308" s="7562">
        <f>IF(VLOOKUP($A308,'8 Oct - LIVE LDS Data'!$A$3:$AAD$1504,61,FALSE)=0/1/1900,"",VLOOKUP($A308,'8 Oct - LIVE LDS Data'!$A$3:$AAD$1504,61,FALSE))</f>
        <v>44866</v>
      </c>
      <c r="T308" s="7562">
        <f>IF(VLOOKUP($A308,'8 Oct - LIVE LDS Data'!$A$3:$AAD$1504,63,FALSE)=0/1/1900,"",VLOOKUP($A308,'8 Oct - LIVE LDS Data'!$A$3:$AAD$1504,63,FALSE))</f>
        <v>45170</v>
      </c>
      <c r="U308" s="7562">
        <f>IF(VLOOKUP($A308,'8 Oct - LIVE LDS Data'!$A$3:$AAD$1504,64,FALSE)=0/1/1900,"",VLOOKUP($A308,'8 Oct - LIVE LDS Data'!$A$3:$AAD$1504,64,FALSE))</f>
        <v>45195</v>
      </c>
      <c r="V308" s="7562" t="s">
        <v>3757</v>
      </c>
      <c r="W308" s="7562" t="s">
        <v>3757</v>
      </c>
      <c r="X308" s="7564"/>
      <c r="Y308" s="7562"/>
      <c r="Z308" s="7562"/>
      <c r="AA308" s="7562"/>
      <c r="AB308" s="7562"/>
      <c r="AC308" s="7562"/>
      <c r="AD308" s="7562" t="s">
        <v>8102</v>
      </c>
      <c r="AE308" s="7562"/>
      <c r="AF308" s="7562"/>
      <c r="AG308" s="7565">
        <f>IF(VLOOKUP($A308,'8 Oct - LIVE LDS Data'!$A$3:$AAD$1504,72,FALSE)=0/1/1900,"",VLOOKUP($A308,'8 Oct - LIVE LDS Data'!$A$3:$AAD$1504,72,FALSE))</f>
        <v>44873</v>
      </c>
      <c r="AH308" s="7565">
        <f>IF(VLOOKUP($A308,'8 Oct - LIVE LDS Data'!$A$3:$AAD$1504,73,FALSE)=0/1/1900,"",VLOOKUP($A308,'8 Oct - LIVE LDS Data'!$A$3:$AAD$1504,73,FALSE))</f>
        <v>45902</v>
      </c>
      <c r="AI308" s="7565" t="str">
        <f>IF(VLOOKUP($A308,'8 Oct - LIVE LDS Data'!$A$3:$AAD$1504,75,FALSE)=0/1/1900,"",VLOOKUP($A308,'8 Oct - LIVE LDS Data'!$A$3:$AAD$1504,75,FALSE))</f>
        <v/>
      </c>
      <c r="AJ308" s="7565">
        <f>IF(VLOOKUP($A308,'8 Oct - LIVE LDS Data'!$A$3:$AAD$1504,76,FALSE)=0/1/1900,"",VLOOKUP($A308,'8 Oct - LIVE LDS Data'!$A$3:$AAD$1504,76,FALSE))</f>
        <v>45125</v>
      </c>
    </row>
    <row r="309" spans="1:36" s="1749" customFormat="1" ht="40" customHeight="1" x14ac:dyDescent="0.2">
      <c r="A309" s="2855" t="s">
        <v>4084</v>
      </c>
      <c r="B309" s="2855"/>
      <c r="C309" s="2856" t="s">
        <v>4085</v>
      </c>
      <c r="D309" s="7570" t="str">
        <f>IF(VLOOKUP($A309,'8 Oct - LIVE LDS Data'!$A$3:$AAD$1504,4,FALSE)=0/1/1900,"",VLOOKUP($A309,'8 Oct - LIVE LDS Data'!$A$3:$AAD$1504,4,FALSE))</f>
        <v>Worthing Local Plan</v>
      </c>
      <c r="E309" s="7571" t="str">
        <f>IF(VLOOKUP($A309,'8 Oct - LIVE LDS Data'!$A$3:$AAD$1504,8,FALSE)=0/1/1900,"",VLOOKUP($A309,'8 Oct - LIVE LDS Data'!$A$3:$AAD$1504,8,FALSE))</f>
        <v>N</v>
      </c>
      <c r="F309" s="7571" t="str">
        <f>IF(VLOOKUP($A309,'8 Oct - LIVE LDS Data'!$A$3:$AAD$1504,9,FALSE)=0/1/1900,"",VLOOKUP($A309,'8 Oct - LIVE LDS Data'!$A$3:$AAD$1504,9,FALSE))</f>
        <v>N</v>
      </c>
      <c r="G309" s="7572">
        <f>IF(VLOOKUP($A309,'8 Oct - LIVE LDS Data'!$A$3:$AAD$1504,10,FALSE)=0/1/1900,"",VLOOKUP($A309,'8 Oct - LIVE LDS Data'!$A$3:$AAD$1504,10,FALSE))</f>
        <v>45013</v>
      </c>
      <c r="H309" s="7573" t="str">
        <f>IF(VLOOKUP($A309,'8 Oct - LIVE LDS Data'!$A$3:$AAD$1504,79,FALSE)=0/1/1900,"",VLOOKUP($A309,'8 Oct - LIVE LDS Data'!$A$3:$AAD$1504,79,FALSE))</f>
        <v>new plan to be prepared under new system</v>
      </c>
      <c r="I309" s="7562">
        <f>IF(VLOOKUP($A309,'8 Oct - LIVE LDS Data'!$A$3:$AAD$1504,30,FALSE)=0/1/1900,"",VLOOKUP($A309,'8 Oct - LIVE LDS Data'!$A$3:$AAD$1504,30,FALSE))</f>
        <v>45717</v>
      </c>
      <c r="J309" s="7562">
        <f>IF(VLOOKUP($A309,'8 Oct - LIVE LDS Data'!$A$3:$AAD$1504,33,FALSE)=0/1/1900,"",VLOOKUP($A309,'8 Oct - LIVE LDS Data'!$A$3:$AAD$1504,33,FALSE))</f>
        <v>47239</v>
      </c>
      <c r="K309" s="7562" t="str">
        <f>IF(VLOOKUP($A309,'8 Oct - LIVE LDS Data'!$A$3:$AAD$1504,34,FALSE)=0/1/1900,"",VLOOKUP($A309,'8 Oct - LIVE LDS Data'!$A$3:$AAD$1504,34,FALSE))</f>
        <v/>
      </c>
      <c r="L309" s="7562" t="str">
        <f>IF(VLOOKUP($A309,'8 Oct - LIVE LDS Data'!$A$3:$AAD$1504,40,FALSE)=0/1/1900,"",VLOOKUP($A309,'8 Oct - LIVE LDS Data'!$A$3:$AAD$1504,40,FALSE))</f>
        <v/>
      </c>
      <c r="M309" s="7562" t="str">
        <f>IF(VLOOKUP($A309,'8 Oct - LIVE LDS Data'!$A$3:$AAD$1504,41,FALSE)=0/1/1900,"",VLOOKUP($A309,'8 Oct - LIVE LDS Data'!$A$3:$AAD$1504,41,FALSE))</f>
        <v/>
      </c>
      <c r="N309" s="7562" t="str">
        <f>IF(VLOOKUP($A309,'8 Oct - LIVE LDS Data'!$A$3:$AAD$1504,47,FALSE)=0/1/1900,"",VLOOKUP($A309,'8 Oct - LIVE LDS Data'!$A$3:$AAD$1504,47,FALSE))</f>
        <v/>
      </c>
      <c r="O309" s="7562" t="str">
        <f>IF(VLOOKUP($A309,'8 Oct - LIVE LDS Data'!$A$3:$AAD$1504,48,FALSE)=0/1/1900,"",VLOOKUP($A309,'8 Oct - LIVE LDS Data'!$A$3:$AAD$1504,48,FALSE))</f>
        <v/>
      </c>
      <c r="P309" s="7562" t="str">
        <f>IF(VLOOKUP($A309,'8 Oct - LIVE LDS Data'!$A$3:$AAD$1504,54,FALSE)=0/1/1900,"",VLOOKUP($A309,'8 Oct - LIVE LDS Data'!$A$3:$AAD$1504,54,FALSE))</f>
        <v/>
      </c>
      <c r="Q309" s="7562" t="str">
        <f>IF(VLOOKUP($A309,'8 Oct - LIVE LDS Data'!$A$3:$AAD$1504,55,FALSE)=0/1/1900,"",VLOOKUP($A309,'8 Oct - LIVE LDS Data'!$A$3:$AAD$1504,55,FALSE))</f>
        <v/>
      </c>
      <c r="R309" s="7562">
        <f>IF(VLOOKUP($A309,'8 Oct - LIVE LDS Data'!$A$3:$AAD$1504,60,FALSE)=0/1/1900,"",VLOOKUP($A309,'8 Oct - LIVE LDS Data'!$A$3:$AAD$1504,60,FALSE))</f>
        <v>47515</v>
      </c>
      <c r="S309" s="7562" t="str">
        <f>IF(VLOOKUP($A309,'8 Oct - LIVE LDS Data'!$A$3:$AAD$1504,61,FALSE)=0/1/1900,"",VLOOKUP($A309,'8 Oct - LIVE LDS Data'!$A$3:$AAD$1504,61,FALSE))</f>
        <v/>
      </c>
      <c r="T309" s="7562">
        <f>IF(VLOOKUP($A309,'8 Oct - LIVE LDS Data'!$A$3:$AAD$1504,63,FALSE)=0/1/1900,"",VLOOKUP($A309,'8 Oct - LIVE LDS Data'!$A$3:$AAD$1504,63,FALSE))</f>
        <v>47635</v>
      </c>
      <c r="U309" s="7562" t="str">
        <f>IF(VLOOKUP($A309,'8 Oct - LIVE LDS Data'!$A$3:$AAD$1504,64,FALSE)=0/1/1900,"",VLOOKUP($A309,'8 Oct - LIVE LDS Data'!$A$3:$AAD$1504,64,FALSE))</f>
        <v/>
      </c>
      <c r="V309" s="7562" t="s">
        <v>90</v>
      </c>
      <c r="W309" s="7562" t="s">
        <v>226</v>
      </c>
      <c r="X309" s="7564"/>
      <c r="Y309" s="7562"/>
      <c r="Z309" s="7562"/>
      <c r="AA309" s="7562"/>
      <c r="AB309" s="7562"/>
      <c r="AC309" s="7562"/>
      <c r="AD309" s="7562"/>
      <c r="AE309" s="7562"/>
      <c r="AF309" s="7562"/>
      <c r="AG309" s="7565">
        <f>IF(VLOOKUP($A309,'8 Oct - LIVE LDS Data'!$A$3:$AAD$1504,72,FALSE)=0/1/1900,"",VLOOKUP($A309,'8 Oct - LIVE LDS Data'!$A$3:$AAD$1504,72,FALSE))</f>
        <v>45888</v>
      </c>
      <c r="AH309" s="7565" t="str">
        <f>IF(VLOOKUP($A309,'8 Oct - LIVE LDS Data'!$A$3:$AAD$1504,73,FALSE)=0/1/1900,"",VLOOKUP($A309,'8 Oct - LIVE LDS Data'!$A$3:$AAD$1504,73,FALSE))</f>
        <v/>
      </c>
      <c r="AI309" s="7565" t="str">
        <f>IF(VLOOKUP($A309,'8 Oct - LIVE LDS Data'!$A$3:$AAD$1504,75,FALSE)=0/1/1900,"",VLOOKUP($A309,'8 Oct - LIVE LDS Data'!$A$3:$AAD$1504,75,FALSE))</f>
        <v/>
      </c>
      <c r="AJ309" s="7565">
        <f>IF(VLOOKUP($A309,'8 Oct - LIVE LDS Data'!$A$3:$AAD$1504,76,FALSE)=0/1/1900,"",VLOOKUP($A309,'8 Oct - LIVE LDS Data'!$A$3:$AAD$1504,76,FALSE))</f>
        <v>45888</v>
      </c>
    </row>
    <row r="310" spans="1:36" s="1749" customFormat="1" ht="40" customHeight="1" x14ac:dyDescent="0.2">
      <c r="A310" s="7568" t="s">
        <v>4093</v>
      </c>
      <c r="B310" s="7568" t="s">
        <v>4094</v>
      </c>
      <c r="C310" s="7568" t="s">
        <v>4094</v>
      </c>
      <c r="D310" s="7570" t="str">
        <f>IF(VLOOKUP($A310,'8 Oct - LIVE LDS Data'!$A$3:$AAD$1504,4,FALSE)=0/1/1900,"",VLOOKUP($A310,'8 Oct - LIVE LDS Data'!$A$3:$AAD$1504,4,FALSE))</f>
        <v>South Worcestershire Development Plan Review</v>
      </c>
      <c r="E310" s="7571" t="str">
        <f>IF(VLOOKUP($A310,'8 Oct - LIVE LDS Data'!$A$3:$AAD$1504,8,FALSE)=0/1/1900,"",VLOOKUP($A310,'8 Oct - LIVE LDS Data'!$A$3:$AAD$1504,8,FALSE))</f>
        <v>N</v>
      </c>
      <c r="F310" s="7571" t="str">
        <f>IF(VLOOKUP($A310,'8 Oct - LIVE LDS Data'!$A$3:$AAD$1504,9,FALSE)=0/1/1900,"",VLOOKUP($A310,'8 Oct - LIVE LDS Data'!$A$3:$AAD$1504,9,FALSE))</f>
        <v>Y</v>
      </c>
      <c r="G310" s="7572">
        <f>IF(VLOOKUP($A310,'8 Oct - LIVE LDS Data'!$A$3:$AAD$1504,10,FALSE)=0/1/1900,"",VLOOKUP($A310,'8 Oct - LIVE LDS Data'!$A$3:$AAD$1504,10,FALSE))</f>
        <v>42425</v>
      </c>
      <c r="H310" s="7573" t="str">
        <f>IF(VLOOKUP($A310,'8 Oct - LIVE LDS Data'!$A$3:$AAD$1504,79,FALSE)=0/1/1900,"",VLOOKUP($A310,'8 Oct - LIVE LDS Data'!$A$3:$AAD$1504,79,FALSE))</f>
        <v>Submitted Sep 2023</v>
      </c>
      <c r="I310" s="7562">
        <f>IF(VLOOKUP($A310,'8 Oct - LIVE LDS Data'!$A$3:$AAD$1504,30,FALSE)=0/1/1900,"",VLOOKUP($A310,'8 Oct - LIVE LDS Data'!$A$3:$AAD$1504,30,FALSE))</f>
        <v>45170</v>
      </c>
      <c r="J310" s="7562">
        <f>IF(VLOOKUP($A310,'8 Oct - LIVE LDS Data'!$A$3:$AAD$1504,33,FALSE)=0/1/1900,"",VLOOKUP($A310,'8 Oct - LIVE LDS Data'!$A$3:$AAD$1504,33,FALSE))</f>
        <v>43405</v>
      </c>
      <c r="K310" s="7562">
        <f>IF(VLOOKUP($A310,'8 Oct - LIVE LDS Data'!$A$3:$AAD$1504,34,FALSE)=0/1/1900,"",VLOOKUP($A310,'8 Oct - LIVE LDS Data'!$A$3:$AAD$1504,34,FALSE))</f>
        <v>43409</v>
      </c>
      <c r="L310" s="7562">
        <f>IF(VLOOKUP($A310,'8 Oct - LIVE LDS Data'!$A$3:$AAD$1504,40,FALSE)=0/1/1900,"",VLOOKUP($A310,'8 Oct - LIVE LDS Data'!$A$3:$AAD$1504,40,FALSE))</f>
        <v>43770</v>
      </c>
      <c r="M310" s="7562">
        <f>IF(VLOOKUP($A310,'8 Oct - LIVE LDS Data'!$A$3:$AAD$1504,41,FALSE)=0/1/1900,"",VLOOKUP($A310,'8 Oct - LIVE LDS Data'!$A$3:$AAD$1504,41,FALSE))</f>
        <v>43773</v>
      </c>
      <c r="N310" s="7562">
        <f>IF(VLOOKUP($A310,'8 Oct - LIVE LDS Data'!$A$3:$AAD$1504,47,FALSE)=0/1/1900,"",VLOOKUP($A310,'8 Oct - LIVE LDS Data'!$A$3:$AAD$1504,47,FALSE))</f>
        <v>44256</v>
      </c>
      <c r="O310" s="7562">
        <f>IF(VLOOKUP($A310,'8 Oct - LIVE LDS Data'!$A$3:$AAD$1504,48,FALSE)=0/1/1900,"",VLOOKUP($A310,'8 Oct - LIVE LDS Data'!$A$3:$AAD$1504,48,FALSE))</f>
        <v>44256</v>
      </c>
      <c r="P310" s="7562" t="str">
        <f>IF(VLOOKUP($A310,'8 Oct - LIVE LDS Data'!$A$3:$AAD$1504,54,FALSE)=0/1/1900,"",VLOOKUP($A310,'8 Oct - LIVE LDS Data'!$A$3:$AAD$1504,54,FALSE))</f>
        <v/>
      </c>
      <c r="Q310" s="7562" t="str">
        <f>IF(VLOOKUP($A310,'8 Oct - LIVE LDS Data'!$A$3:$AAD$1504,55,FALSE)=0/1/1900,"",VLOOKUP($A310,'8 Oct - LIVE LDS Data'!$A$3:$AAD$1504,55,FALSE))</f>
        <v/>
      </c>
      <c r="R310" s="7562">
        <f>IF(VLOOKUP($A310,'8 Oct - LIVE LDS Data'!$A$3:$AAD$1504,60,FALSE)=0/1/1900,"",VLOOKUP($A310,'8 Oct - LIVE LDS Data'!$A$3:$AAD$1504,60,FALSE))</f>
        <v>44866</v>
      </c>
      <c r="S310" s="7562">
        <f>IF(VLOOKUP($A310,'8 Oct - LIVE LDS Data'!$A$3:$AAD$1504,61,FALSE)=0/1/1900,"",VLOOKUP($A310,'8 Oct - LIVE LDS Data'!$A$3:$AAD$1504,61,FALSE))</f>
        <v>44866</v>
      </c>
      <c r="T310" s="7562">
        <f>IF(VLOOKUP($A310,'8 Oct - LIVE LDS Data'!$A$3:$AAD$1504,63,FALSE)=0/1/1900,"",VLOOKUP($A310,'8 Oct - LIVE LDS Data'!$A$3:$AAD$1504,63,FALSE))</f>
        <v>45170</v>
      </c>
      <c r="U310" s="7562">
        <f>IF(VLOOKUP($A310,'8 Oct - LIVE LDS Data'!$A$3:$AAD$1504,64,FALSE)=0/1/1900,"",VLOOKUP($A310,'8 Oct - LIVE LDS Data'!$A$3:$AAD$1504,64,FALSE))</f>
        <v>45195</v>
      </c>
      <c r="V310" s="7562" t="s">
        <v>3757</v>
      </c>
      <c r="W310" s="7562" t="s">
        <v>3757</v>
      </c>
      <c r="X310" s="7564"/>
      <c r="Y310" s="7562"/>
      <c r="Z310" s="7562"/>
      <c r="AA310" s="7562"/>
      <c r="AB310" s="7562"/>
      <c r="AC310" s="7562"/>
      <c r="AD310" s="7562" t="s">
        <v>8102</v>
      </c>
      <c r="AE310" s="7562"/>
      <c r="AF310" s="7562"/>
      <c r="AG310" s="7565">
        <f>IF(VLOOKUP($A310,'8 Oct - LIVE LDS Data'!$A$3:$AAD$1504,72,FALSE)=0/1/1900,"",VLOOKUP($A310,'8 Oct - LIVE LDS Data'!$A$3:$AAD$1504,72,FALSE))</f>
        <v>44873</v>
      </c>
      <c r="AH310" s="7565">
        <f>IF(VLOOKUP($A310,'8 Oct - LIVE LDS Data'!$A$3:$AAD$1504,73,FALSE)=0/1/1900,"",VLOOKUP($A310,'8 Oct - LIVE LDS Data'!$A$3:$AAD$1504,73,FALSE))</f>
        <v>45902</v>
      </c>
      <c r="AI310" s="7565" t="str">
        <f>IF(VLOOKUP($A310,'8 Oct - LIVE LDS Data'!$A$3:$AAD$1504,75,FALSE)=0/1/1900,"",VLOOKUP($A310,'8 Oct - LIVE LDS Data'!$A$3:$AAD$1504,75,FALSE))</f>
        <v/>
      </c>
      <c r="AJ310" s="7565">
        <f>IF(VLOOKUP($A310,'8 Oct - LIVE LDS Data'!$A$3:$AAD$1504,76,FALSE)=0/1/1900,"",VLOOKUP($A310,'8 Oct - LIVE LDS Data'!$A$3:$AAD$1504,76,FALSE))</f>
        <v>45125</v>
      </c>
    </row>
    <row r="311" spans="1:36" s="1749" customFormat="1" ht="40" customHeight="1" x14ac:dyDescent="0.2">
      <c r="A311" s="2855" t="s">
        <v>4098</v>
      </c>
      <c r="B311" s="2855"/>
      <c r="C311" s="2855" t="s">
        <v>4099</v>
      </c>
      <c r="D311" s="7570" t="str">
        <f>IF(VLOOKUP($A311,'8 Oct - LIVE LDS Data'!$A$3:$AAD$1504,4,FALSE)=0/1/1900,"",VLOOKUP($A311,'8 Oct - LIVE LDS Data'!$A$3:$AAD$1504,4,FALSE))</f>
        <v>Wyre Local Plan (2011-2031) (incorporating partial update of 2022) - full review</v>
      </c>
      <c r="E311" s="7571" t="str">
        <f>IF(VLOOKUP($A311,'8 Oct - LIVE LDS Data'!$A$3:$AAD$1504,8,FALSE)=0/1/1900,"",VLOOKUP($A311,'8 Oct - LIVE LDS Data'!$A$3:$AAD$1504,8,FALSE))</f>
        <v>N</v>
      </c>
      <c r="F311" s="7571" t="str">
        <f>IF(VLOOKUP($A311,'8 Oct - LIVE LDS Data'!$A$3:$AAD$1504,9,FALSE)=0/1/1900,"",VLOOKUP($A311,'8 Oct - LIVE LDS Data'!$A$3:$AAD$1504,9,FALSE))</f>
        <v>N</v>
      </c>
      <c r="G311" s="7572">
        <f>IF(VLOOKUP($A311,'8 Oct - LIVE LDS Data'!$A$3:$AAD$1504,10,FALSE)=0/1/1900,"",VLOOKUP($A311,'8 Oct - LIVE LDS Data'!$A$3:$AAD$1504,10,FALSE))</f>
        <v>44952</v>
      </c>
      <c r="H311" s="7573" t="str">
        <f>IF(VLOOKUP($A311,'8 Oct - LIVE LDS Data'!$A$3:$AAD$1504,79,FALSE)=0/1/1900,"",VLOOKUP($A311,'8 Oct - LIVE LDS Data'!$A$3:$AAD$1504,79,FALSE))</f>
        <v>new plan to be prepared under new system</v>
      </c>
      <c r="I311" s="7562">
        <f>IF(VLOOKUP($A311,'8 Oct - LIVE LDS Data'!$A$3:$AAD$1504,30,FALSE)=0/1/1900,"",VLOOKUP($A311,'8 Oct - LIVE LDS Data'!$A$3:$AAD$1504,30,FALSE))</f>
        <v>45689</v>
      </c>
      <c r="J311" s="7562">
        <f>IF(VLOOKUP($A311,'8 Oct - LIVE LDS Data'!$A$3:$AAD$1504,33,FALSE)=0/1/1900,"",VLOOKUP($A311,'8 Oct - LIVE LDS Data'!$A$3:$AAD$1504,33,FALSE))</f>
        <v>45474</v>
      </c>
      <c r="K311" s="7562">
        <f>IF(VLOOKUP($A311,'8 Oct - LIVE LDS Data'!$A$3:$AAD$1504,34,FALSE)=0/1/1900,"",VLOOKUP($A311,'8 Oct - LIVE LDS Data'!$A$3:$AAD$1504,34,FALSE))</f>
        <v>45502</v>
      </c>
      <c r="L311" s="7562">
        <f>IF(VLOOKUP($A311,'8 Oct - LIVE LDS Data'!$A$3:$AAD$1504,40,FALSE)=0/1/1900,"",VLOOKUP($A311,'8 Oct - LIVE LDS Data'!$A$3:$AAD$1504,40,FALSE))</f>
        <v>46023</v>
      </c>
      <c r="M311" s="7562" t="str">
        <f>IF(VLOOKUP($A311,'8 Oct - LIVE LDS Data'!$A$3:$AAD$1504,41,FALSE)=0/1/1900,"",VLOOKUP($A311,'8 Oct - LIVE LDS Data'!$A$3:$AAD$1504,41,FALSE))</f>
        <v/>
      </c>
      <c r="N311" s="7562" t="str">
        <f>IF(VLOOKUP($A311,'8 Oct - LIVE LDS Data'!$A$3:$AAD$1504,47,FALSE)=0/1/1900,"",VLOOKUP($A311,'8 Oct - LIVE LDS Data'!$A$3:$AAD$1504,47,FALSE))</f>
        <v/>
      </c>
      <c r="O311" s="7562" t="str">
        <f>IF(VLOOKUP($A311,'8 Oct - LIVE LDS Data'!$A$3:$AAD$1504,48,FALSE)=0/1/1900,"",VLOOKUP($A311,'8 Oct - LIVE LDS Data'!$A$3:$AAD$1504,48,FALSE))</f>
        <v/>
      </c>
      <c r="P311" s="7562" t="str">
        <f>IF(VLOOKUP($A311,'8 Oct - LIVE LDS Data'!$A$3:$AAD$1504,54,FALSE)=0/1/1900,"",VLOOKUP($A311,'8 Oct - LIVE LDS Data'!$A$3:$AAD$1504,54,FALSE))</f>
        <v/>
      </c>
      <c r="Q311" s="7562" t="str">
        <f>IF(VLOOKUP($A311,'8 Oct - LIVE LDS Data'!$A$3:$AAD$1504,55,FALSE)=0/1/1900,"",VLOOKUP($A311,'8 Oct - LIVE LDS Data'!$A$3:$AAD$1504,55,FALSE))</f>
        <v/>
      </c>
      <c r="R311" s="7562">
        <f>IF(VLOOKUP($A311,'8 Oct - LIVE LDS Data'!$A$3:$AAD$1504,60,FALSE)=0/1/1900,"",VLOOKUP($A311,'8 Oct - LIVE LDS Data'!$A$3:$AAD$1504,60,FALSE))</f>
        <v>46204</v>
      </c>
      <c r="S311" s="7562" t="str">
        <f>IF(VLOOKUP($A311,'8 Oct - LIVE LDS Data'!$A$3:$AAD$1504,61,FALSE)=0/1/1900,"",VLOOKUP($A311,'8 Oct - LIVE LDS Data'!$A$3:$AAD$1504,61,FALSE))</f>
        <v/>
      </c>
      <c r="T311" s="7562">
        <f>IF(VLOOKUP($A311,'8 Oct - LIVE LDS Data'!$A$3:$AAD$1504,63,FALSE)=0/1/1900,"",VLOOKUP($A311,'8 Oct - LIVE LDS Data'!$A$3:$AAD$1504,63,FALSE))</f>
        <v>46388</v>
      </c>
      <c r="U311" s="7562" t="str">
        <f>IF(VLOOKUP($A311,'8 Oct - LIVE LDS Data'!$A$3:$AAD$1504,64,FALSE)=0/1/1900,"",VLOOKUP($A311,'8 Oct - LIVE LDS Data'!$A$3:$AAD$1504,64,FALSE))</f>
        <v/>
      </c>
      <c r="V311" s="7562" t="s">
        <v>90</v>
      </c>
      <c r="W311" s="7562" t="s">
        <v>3757</v>
      </c>
      <c r="X311" s="7564"/>
      <c r="Y311" s="7562"/>
      <c r="Z311" s="7562"/>
      <c r="AA311" s="7562"/>
      <c r="AB311" s="7562"/>
      <c r="AC311" s="7562"/>
      <c r="AD311" s="7562"/>
      <c r="AE311" s="7562"/>
      <c r="AF311" s="7562"/>
      <c r="AG311" s="7565">
        <f>IF(VLOOKUP($A311,'8 Oct - LIVE LDS Data'!$A$3:$AAD$1504,72,FALSE)=0/1/1900,"",VLOOKUP($A311,'8 Oct - LIVE LDS Data'!$A$3:$AAD$1504,72,FALSE))</f>
        <v>45595</v>
      </c>
      <c r="AH311" s="7565">
        <f>IF(VLOOKUP($A311,'8 Oct - LIVE LDS Data'!$A$3:$AAD$1504,73,FALSE)=0/1/1900,"",VLOOKUP($A311,'8 Oct - LIVE LDS Data'!$A$3:$AAD$1504,73,FALSE))</f>
        <v>45754</v>
      </c>
      <c r="AI311" s="7565">
        <f>IF(VLOOKUP($A311,'8 Oct - LIVE LDS Data'!$A$3:$AAD$1504,75,FALSE)=0/1/1900,"",VLOOKUP($A311,'8 Oct - LIVE LDS Data'!$A$3:$AAD$1504,75,FALSE))</f>
        <v>44685</v>
      </c>
      <c r="AJ311" s="7565">
        <f>IF(VLOOKUP($A311,'8 Oct - LIVE LDS Data'!$A$3:$AAD$1504,76,FALSE)=0/1/1900,"",VLOOKUP($A311,'8 Oct - LIVE LDS Data'!$A$3:$AAD$1504,76,FALSE))</f>
        <v>45754</v>
      </c>
    </row>
    <row r="312" spans="1:36" s="1749" customFormat="1" ht="40" customHeight="1" x14ac:dyDescent="0.2">
      <c r="A312" s="2855" t="s">
        <v>4107</v>
      </c>
      <c r="B312" s="2855"/>
      <c r="C312" s="2855" t="s">
        <v>4108</v>
      </c>
      <c r="D312" s="7570" t="str">
        <f>IF(VLOOKUP($A312,'8 Oct - LIVE LDS Data'!$A$3:$AAD$1504,4,FALSE)=0/1/1900,"",VLOOKUP($A312,'8 Oct - LIVE LDS Data'!$A$3:$AAD$1504,4,FALSE))</f>
        <v>Wyre Forest District Local Plan</v>
      </c>
      <c r="E312" s="7571" t="str">
        <f>IF(VLOOKUP($A312,'8 Oct - LIVE LDS Data'!$A$3:$AAD$1504,8,FALSE)=0/1/1900,"",VLOOKUP($A312,'8 Oct - LIVE LDS Data'!$A$3:$AAD$1504,8,FALSE))</f>
        <v>N</v>
      </c>
      <c r="F312" s="7571" t="str">
        <f>IF(VLOOKUP($A312,'8 Oct - LIVE LDS Data'!$A$3:$AAD$1504,9,FALSE)=0/1/1900,"",VLOOKUP($A312,'8 Oct - LIVE LDS Data'!$A$3:$AAD$1504,9,FALSE))</f>
        <v>N</v>
      </c>
      <c r="G312" s="7572">
        <f>IF(VLOOKUP($A312,'8 Oct - LIVE LDS Data'!$A$3:$AAD$1504,10,FALSE)=0/1/1900,"",VLOOKUP($A312,'8 Oct - LIVE LDS Data'!$A$3:$AAD$1504,10,FALSE))</f>
        <v>44677</v>
      </c>
      <c r="H312" s="7573" t="str">
        <f>IF(VLOOKUP($A312,'8 Oct - LIVE LDS Data'!$A$3:$AAD$1504,79,FALSE)=0/1/1900,"",VLOOKUP($A312,'8 Oct - LIVE LDS Data'!$A$3:$AAD$1504,79,FALSE))</f>
        <v>new plan to be prepared under new system</v>
      </c>
      <c r="I312" s="7562">
        <f>IF(VLOOKUP($A312,'8 Oct - LIVE LDS Data'!$A$3:$AAD$1504,30,FALSE)=0/1/1900,"",VLOOKUP($A312,'8 Oct - LIVE LDS Data'!$A$3:$AAD$1504,30,FALSE))</f>
        <v>45717</v>
      </c>
      <c r="J312" s="7562">
        <f>IF(VLOOKUP($A312,'8 Oct - LIVE LDS Data'!$A$3:$AAD$1504,33,FALSE)=0/1/1900,"",VLOOKUP($A312,'8 Oct - LIVE LDS Data'!$A$3:$AAD$1504,33,FALSE))</f>
        <v>46174</v>
      </c>
      <c r="K312" s="7562" t="str">
        <f>IF(VLOOKUP($A312,'8 Oct - LIVE LDS Data'!$A$3:$AAD$1504,34,FALSE)=0/1/1900,"",VLOOKUP($A312,'8 Oct - LIVE LDS Data'!$A$3:$AAD$1504,34,FALSE))</f>
        <v/>
      </c>
      <c r="L312" s="7562" t="str">
        <f>IF(VLOOKUP($A312,'8 Oct - LIVE LDS Data'!$A$3:$AAD$1504,40,FALSE)=0/1/1900,"",VLOOKUP($A312,'8 Oct - LIVE LDS Data'!$A$3:$AAD$1504,40,FALSE))</f>
        <v/>
      </c>
      <c r="M312" s="7562" t="str">
        <f>IF(VLOOKUP($A312,'8 Oct - LIVE LDS Data'!$A$3:$AAD$1504,41,FALSE)=0/1/1900,"",VLOOKUP($A312,'8 Oct - LIVE LDS Data'!$A$3:$AAD$1504,41,FALSE))</f>
        <v/>
      </c>
      <c r="N312" s="7562" t="str">
        <f>IF(VLOOKUP($A312,'8 Oct - LIVE LDS Data'!$A$3:$AAD$1504,47,FALSE)=0/1/1900,"",VLOOKUP($A312,'8 Oct - LIVE LDS Data'!$A$3:$AAD$1504,47,FALSE))</f>
        <v/>
      </c>
      <c r="O312" s="7562" t="str">
        <f>IF(VLOOKUP($A312,'8 Oct - LIVE LDS Data'!$A$3:$AAD$1504,48,FALSE)=0/1/1900,"",VLOOKUP($A312,'8 Oct - LIVE LDS Data'!$A$3:$AAD$1504,48,FALSE))</f>
        <v/>
      </c>
      <c r="P312" s="7562" t="str">
        <f>IF(VLOOKUP($A312,'8 Oct - LIVE LDS Data'!$A$3:$AAD$1504,54,FALSE)=0/1/1900,"",VLOOKUP($A312,'8 Oct - LIVE LDS Data'!$A$3:$AAD$1504,54,FALSE))</f>
        <v/>
      </c>
      <c r="Q312" s="7562" t="str">
        <f>IF(VLOOKUP($A312,'8 Oct - LIVE LDS Data'!$A$3:$AAD$1504,55,FALSE)=0/1/1900,"",VLOOKUP($A312,'8 Oct - LIVE LDS Data'!$A$3:$AAD$1504,55,FALSE))</f>
        <v/>
      </c>
      <c r="R312" s="7562" t="str">
        <f>IF(VLOOKUP($A312,'8 Oct - LIVE LDS Data'!$A$3:$AAD$1504,60,FALSE)=0/1/1900,"",VLOOKUP($A312,'8 Oct - LIVE LDS Data'!$A$3:$AAD$1504,60,FALSE))</f>
        <v/>
      </c>
      <c r="S312" s="7562" t="str">
        <f>IF(VLOOKUP($A312,'8 Oct - LIVE LDS Data'!$A$3:$AAD$1504,61,FALSE)=0/1/1900,"",VLOOKUP($A312,'8 Oct - LIVE LDS Data'!$A$3:$AAD$1504,61,FALSE))</f>
        <v/>
      </c>
      <c r="T312" s="7562" t="str">
        <f>IF(VLOOKUP($A312,'8 Oct - LIVE LDS Data'!$A$3:$AAD$1504,63,FALSE)=0/1/1900,"",VLOOKUP($A312,'8 Oct - LIVE LDS Data'!$A$3:$AAD$1504,63,FALSE))</f>
        <v/>
      </c>
      <c r="U312" s="7562" t="str">
        <f>IF(VLOOKUP($A312,'8 Oct - LIVE LDS Data'!$A$3:$AAD$1504,64,FALSE)=0/1/1900,"",VLOOKUP($A312,'8 Oct - LIVE LDS Data'!$A$3:$AAD$1504,64,FALSE))</f>
        <v/>
      </c>
      <c r="V312" s="7562" t="s">
        <v>90</v>
      </c>
      <c r="W312" s="7562" t="s">
        <v>226</v>
      </c>
      <c r="X312" s="7564"/>
      <c r="Y312" s="7562"/>
      <c r="Z312" s="7562"/>
      <c r="AA312" s="7562"/>
      <c r="AB312" s="7562"/>
      <c r="AC312" s="7562"/>
      <c r="AD312" s="7562"/>
      <c r="AE312" s="7562"/>
      <c r="AF312" s="7562"/>
      <c r="AG312" s="7565">
        <f>IF(VLOOKUP($A312,'8 Oct - LIVE LDS Data'!$A$3:$AAD$1504,72,FALSE)=0/1/1900,"",VLOOKUP($A312,'8 Oct - LIVE LDS Data'!$A$3:$AAD$1504,72,FALSE))</f>
        <v>45755</v>
      </c>
      <c r="AH312" s="7565">
        <f>IF(VLOOKUP($A312,'8 Oct - LIVE LDS Data'!$A$3:$AAD$1504,73,FALSE)=0/1/1900,"",VLOOKUP($A312,'8 Oct - LIVE LDS Data'!$A$3:$AAD$1504,73,FALSE))</f>
        <v>45882</v>
      </c>
      <c r="AI312" s="7565">
        <f>IF(VLOOKUP($A312,'8 Oct - LIVE LDS Data'!$A$3:$AAD$1504,75,FALSE)=0/1/1900,"",VLOOKUP($A312,'8 Oct - LIVE LDS Data'!$A$3:$AAD$1504,75,FALSE))</f>
        <v>45635</v>
      </c>
      <c r="AJ312" s="7565">
        <f>IF(VLOOKUP($A312,'8 Oct - LIVE LDS Data'!$A$3:$AAD$1504,76,FALSE)=0/1/1900,"",VLOOKUP($A312,'8 Oct - LIVE LDS Data'!$A$3:$AAD$1504,76,FALSE))</f>
        <v>45882</v>
      </c>
    </row>
    <row r="313" spans="1:36" s="1749" customFormat="1" ht="40" customHeight="1" x14ac:dyDescent="0.2">
      <c r="A313" s="7568" t="s">
        <v>4115</v>
      </c>
      <c r="B313" s="7568" t="s">
        <v>4116</v>
      </c>
      <c r="C313" s="7568" t="s">
        <v>4116</v>
      </c>
      <c r="D313" s="7570" t="str">
        <f>IF(VLOOKUP($A313,'8 Oct - LIVE LDS Data'!$A$3:$AAD$1504,4,FALSE)=0/1/1900,"",VLOOKUP($A313,'8 Oct - LIVE LDS Data'!$A$3:$AAD$1504,4,FALSE))</f>
        <v>City of York Local Plan</v>
      </c>
      <c r="E313" s="7571" t="str">
        <f>IF(VLOOKUP($A313,'8 Oct - LIVE LDS Data'!$A$3:$AAD$1504,8,FALSE)=0/1/1900,"",VLOOKUP($A313,'8 Oct - LIVE LDS Data'!$A$3:$AAD$1504,8,FALSE))</f>
        <v>N</v>
      </c>
      <c r="F313" s="7571" t="str">
        <f>IF(VLOOKUP($A313,'8 Oct - LIVE LDS Data'!$A$3:$AAD$1504,9,FALSE)=0/1/1900,"",VLOOKUP($A313,'8 Oct - LIVE LDS Data'!$A$3:$AAD$1504,9,FALSE))</f>
        <v>N</v>
      </c>
      <c r="G313" s="7572">
        <f>IF(VLOOKUP($A313,'8 Oct - LIVE LDS Data'!$A$3:$AAD$1504,10,FALSE)=0/1/1900,"",VLOOKUP($A313,'8 Oct - LIVE LDS Data'!$A$3:$AAD$1504,10,FALSE))</f>
        <v>45715</v>
      </c>
      <c r="H313" s="7573" t="str">
        <f>IF(VLOOKUP($A313,'8 Oct - LIVE LDS Data'!$A$3:$AAD$1504,79,FALSE)=0/1/1900,"",VLOOKUP($A313,'8 Oct - LIVE LDS Data'!$A$3:$AAD$1504,79,FALSE))</f>
        <v>new plan to be prepared under new system</v>
      </c>
      <c r="I313" s="7562">
        <f>IF(VLOOKUP($A313,'8 Oct - LIVE LDS Data'!$A$3:$AAD$1504,30,FALSE)=0/1/1900,"",VLOOKUP($A313,'8 Oct - LIVE LDS Data'!$A$3:$AAD$1504,30,FALSE))</f>
        <v>45748</v>
      </c>
      <c r="J313" s="7562">
        <f>IF(VLOOKUP($A313,'8 Oct - LIVE LDS Data'!$A$3:$AAD$1504,33,FALSE)=0/1/1900,"",VLOOKUP($A313,'8 Oct - LIVE LDS Data'!$A$3:$AAD$1504,33,FALSE))</f>
        <v>46508</v>
      </c>
      <c r="K313" s="7562" t="str">
        <f>IF(VLOOKUP($A313,'8 Oct - LIVE LDS Data'!$A$3:$AAD$1504,34,FALSE)=0/1/1900,"",VLOOKUP($A313,'8 Oct - LIVE LDS Data'!$A$3:$AAD$1504,34,FALSE))</f>
        <v/>
      </c>
      <c r="L313" s="7562" t="str">
        <f>IF(VLOOKUP($A313,'8 Oct - LIVE LDS Data'!$A$3:$AAD$1504,40,FALSE)=0/1/1900,"",VLOOKUP($A313,'8 Oct - LIVE LDS Data'!$A$3:$AAD$1504,40,FALSE))</f>
        <v/>
      </c>
      <c r="M313" s="7562" t="str">
        <f>IF(VLOOKUP($A313,'8 Oct - LIVE LDS Data'!$A$3:$AAD$1504,41,FALSE)=0/1/1900,"",VLOOKUP($A313,'8 Oct - LIVE LDS Data'!$A$3:$AAD$1504,41,FALSE))</f>
        <v/>
      </c>
      <c r="N313" s="7562" t="str">
        <f>IF(VLOOKUP($A313,'8 Oct - LIVE LDS Data'!$A$3:$AAD$1504,47,FALSE)=0/1/1900,"",VLOOKUP($A313,'8 Oct - LIVE LDS Data'!$A$3:$AAD$1504,47,FALSE))</f>
        <v/>
      </c>
      <c r="O313" s="7562" t="str">
        <f>IF(VLOOKUP($A313,'8 Oct - LIVE LDS Data'!$A$3:$AAD$1504,48,FALSE)=0/1/1900,"",VLOOKUP($A313,'8 Oct - LIVE LDS Data'!$A$3:$AAD$1504,48,FALSE))</f>
        <v/>
      </c>
      <c r="P313" s="7562" t="str">
        <f>IF(VLOOKUP($A313,'8 Oct - LIVE LDS Data'!$A$3:$AAD$1504,54,FALSE)=0/1/1900,"",VLOOKUP($A313,'8 Oct - LIVE LDS Data'!$A$3:$AAD$1504,54,FALSE))</f>
        <v/>
      </c>
      <c r="Q313" s="7562" t="str">
        <f>IF(VLOOKUP($A313,'8 Oct - LIVE LDS Data'!$A$3:$AAD$1504,55,FALSE)=0/1/1900,"",VLOOKUP($A313,'8 Oct - LIVE LDS Data'!$A$3:$AAD$1504,55,FALSE))</f>
        <v/>
      </c>
      <c r="R313" s="7562">
        <f>IF(VLOOKUP($A313,'8 Oct - LIVE LDS Data'!$A$3:$AAD$1504,60,FALSE)=0/1/1900,"",VLOOKUP($A313,'8 Oct - LIVE LDS Data'!$A$3:$AAD$1504,60,FALSE))</f>
        <v>46874</v>
      </c>
      <c r="S313" s="7562" t="str">
        <f>IF(VLOOKUP($A313,'8 Oct - LIVE LDS Data'!$A$3:$AAD$1504,61,FALSE)=0/1/1900,"",VLOOKUP($A313,'8 Oct - LIVE LDS Data'!$A$3:$AAD$1504,61,FALSE))</f>
        <v/>
      </c>
      <c r="T313" s="7562">
        <f>IF(VLOOKUP($A313,'8 Oct - LIVE LDS Data'!$A$3:$AAD$1504,63,FALSE)=0/1/1900,"",VLOOKUP($A313,'8 Oct - LIVE LDS Data'!$A$3:$AAD$1504,63,FALSE))</f>
        <v>46997</v>
      </c>
      <c r="U313" s="7562" t="str">
        <f>IF(VLOOKUP($A313,'8 Oct - LIVE LDS Data'!$A$3:$AAD$1504,64,FALSE)=0/1/1900,"",VLOOKUP($A313,'8 Oct - LIVE LDS Data'!$A$3:$AAD$1504,64,FALSE))</f>
        <v/>
      </c>
      <c r="V313" s="7562" t="s">
        <v>3757</v>
      </c>
      <c r="W313" s="7562" t="s">
        <v>3757</v>
      </c>
      <c r="X313" s="7564"/>
      <c r="Y313" s="7562"/>
      <c r="Z313" s="7562"/>
      <c r="AA313" s="7562"/>
      <c r="AB313" s="7562"/>
      <c r="AC313" s="7562"/>
      <c r="AD313" s="7562" t="s">
        <v>8102</v>
      </c>
      <c r="AE313" s="7562"/>
      <c r="AF313" s="7562"/>
      <c r="AG313" s="7565">
        <f>IF(VLOOKUP($A313,'8 Oct - LIVE LDS Data'!$A$3:$AAD$1504,72,FALSE)=0/1/1900,"",VLOOKUP($A313,'8 Oct - LIVE LDS Data'!$A$3:$AAD$1504,72,FALSE))</f>
        <v>45399</v>
      </c>
      <c r="AH313" s="7565">
        <f>IF(VLOOKUP($A313,'8 Oct - LIVE LDS Data'!$A$3:$AAD$1504,73,FALSE)=0/1/1900,"",VLOOKUP($A313,'8 Oct - LIVE LDS Data'!$A$3:$AAD$1504,73,FALSE))</f>
        <v>45938</v>
      </c>
      <c r="AI313" s="7565" t="str">
        <f>IF(VLOOKUP($A313,'8 Oct - LIVE LDS Data'!$A$3:$AAD$1504,75,FALSE)=0/1/1900,"",VLOOKUP($A313,'8 Oct - LIVE LDS Data'!$A$3:$AAD$1504,75,FALSE))</f>
        <v/>
      </c>
      <c r="AJ313" s="7565">
        <f>IF(VLOOKUP($A313,'8 Oct - LIVE LDS Data'!$A$3:$AAD$1504,76,FALSE)=0/1/1900,"",VLOOKUP($A313,'8 Oct - LIVE LDS Data'!$A$3:$AAD$1504,76,FALSE))</f>
        <v>45938</v>
      </c>
    </row>
    <row r="314" spans="1:36" s="1749" customFormat="1" ht="40" customHeight="1" x14ac:dyDescent="0.2">
      <c r="A314" s="7579" t="s">
        <v>4122</v>
      </c>
      <c r="B314" s="7579"/>
      <c r="C314" s="2855" t="s">
        <v>4123</v>
      </c>
      <c r="D314" s="7570" t="str">
        <f>IF(VLOOKUP($A314,'8 Oct - LIVE LDS Data'!$A$3:$AAD$1504,4,FALSE)=0/1/1900,"",VLOOKUP($A314,'8 Oct - LIVE LDS Data'!$A$3:$AAD$1504,4,FALSE))</f>
        <v>Local Plan 2025 - 2040</v>
      </c>
      <c r="E314" s="7571" t="str">
        <f>IF(VLOOKUP($A314,'8 Oct - LIVE LDS Data'!$A$3:$AAD$1504,8,FALSE)=0/1/1900,"",VLOOKUP($A314,'8 Oct - LIVE LDS Data'!$A$3:$AAD$1504,8,FALSE))</f>
        <v>N</v>
      </c>
      <c r="F314" s="7571" t="str">
        <f>IF(VLOOKUP($A314,'8 Oct - LIVE LDS Data'!$A$3:$AAD$1504,9,FALSE)=0/1/1900,"",VLOOKUP($A314,'8 Oct - LIVE LDS Data'!$A$3:$AAD$1504,9,FALSE))</f>
        <v>N</v>
      </c>
      <c r="G314" s="7572">
        <f>IF(VLOOKUP($A314,'8 Oct - LIVE LDS Data'!$A$3:$AAD$1504,10,FALSE)=0/1/1900,"",VLOOKUP($A314,'8 Oct - LIVE LDS Data'!$A$3:$AAD$1504,10,FALSE))</f>
        <v>42724</v>
      </c>
      <c r="H314" s="7573" t="str">
        <f>IF(VLOOKUP($A314,'8 Oct - LIVE LDS Data'!$A$3:$AAD$1504,79,FALSE)=0/1/1900,"",VLOOKUP($A314,'8 Oct - LIVE LDS Data'!$A$3:$AAD$1504,79,FALSE))</f>
        <v>Published Mar 2025</v>
      </c>
      <c r="I314" s="7562">
        <f>IF(VLOOKUP($A314,'8 Oct - LIVE LDS Data'!$A$3:$AAD$1504,30,FALSE)=0/1/1900,"",VLOOKUP($A314,'8 Oct - LIVE LDS Data'!$A$3:$AAD$1504,30,FALSE))</f>
        <v>45627</v>
      </c>
      <c r="J314" s="7562">
        <f>IF(VLOOKUP($A314,'8 Oct - LIVE LDS Data'!$A$3:$AAD$1504,33,FALSE)=0/1/1900,"",VLOOKUP($A314,'8 Oct - LIVE LDS Data'!$A$3:$AAD$1504,33,FALSE))</f>
        <v>43800</v>
      </c>
      <c r="K314" s="7562">
        <f>IF(VLOOKUP($A314,'8 Oct - LIVE LDS Data'!$A$3:$AAD$1504,34,FALSE)=0/1/1900,"",VLOOKUP($A314,'8 Oct - LIVE LDS Data'!$A$3:$AAD$1504,34,FALSE))</f>
        <v>43466</v>
      </c>
      <c r="L314" s="7562">
        <f>IF(VLOOKUP($A314,'8 Oct - LIVE LDS Data'!$A$3:$AAD$1504,40,FALSE)=0/1/1900,"",VLOOKUP($A314,'8 Oct - LIVE LDS Data'!$A$3:$AAD$1504,40,FALSE))</f>
        <v>44044</v>
      </c>
      <c r="M314" s="7562">
        <f>IF(VLOOKUP($A314,'8 Oct - LIVE LDS Data'!$A$3:$AAD$1504,41,FALSE)=0/1/1900,"",VLOOKUP($A314,'8 Oct - LIVE LDS Data'!$A$3:$AAD$1504,41,FALSE))</f>
        <v>44044</v>
      </c>
      <c r="N314" s="7562">
        <f>IF(VLOOKUP($A314,'8 Oct - LIVE LDS Data'!$A$3:$AAD$1504,47,FALSE)=0/1/1900,"",VLOOKUP($A314,'8 Oct - LIVE LDS Data'!$A$3:$AAD$1504,47,FALSE))</f>
        <v>44197</v>
      </c>
      <c r="O314" s="7562">
        <f>IF(VLOOKUP($A314,'8 Oct - LIVE LDS Data'!$A$3:$AAD$1504,48,FALSE)=0/1/1900,"",VLOOKUP($A314,'8 Oct - LIVE LDS Data'!$A$3:$AAD$1504,48,FALSE))</f>
        <v>44197</v>
      </c>
      <c r="P314" s="7562" t="str">
        <f>IF(VLOOKUP($A314,'8 Oct - LIVE LDS Data'!$A$3:$AAD$1504,54,FALSE)=0/1/1900,"",VLOOKUP($A314,'8 Oct - LIVE LDS Data'!$A$3:$AAD$1504,54,FALSE))</f>
        <v/>
      </c>
      <c r="Q314" s="7562" t="str">
        <f>IF(VLOOKUP($A314,'8 Oct - LIVE LDS Data'!$A$3:$AAD$1504,55,FALSE)=0/1/1900,"",VLOOKUP($A314,'8 Oct - LIVE LDS Data'!$A$3:$AAD$1504,55,FALSE))</f>
        <v/>
      </c>
      <c r="R314" s="7562">
        <f>IF(VLOOKUP($A314,'8 Oct - LIVE LDS Data'!$A$3:$AAD$1504,60,FALSE)=0/1/1900,"",VLOOKUP($A314,'8 Oct - LIVE LDS Data'!$A$3:$AAD$1504,60,FALSE))</f>
        <v>45717</v>
      </c>
      <c r="S314" s="7562">
        <f>IF(VLOOKUP($A314,'8 Oct - LIVE LDS Data'!$A$3:$AAD$1504,61,FALSE)=0/1/1900,"",VLOOKUP($A314,'8 Oct - LIVE LDS Data'!$A$3:$AAD$1504,61,FALSE))</f>
        <v>45736</v>
      </c>
      <c r="T314" s="7562">
        <f>IF(VLOOKUP($A314,'8 Oct - LIVE LDS Data'!$A$3:$AAD$1504,63,FALSE)=0/1/1900,"",VLOOKUP($A314,'8 Oct - LIVE LDS Data'!$A$3:$AAD$1504,63,FALSE))</f>
        <v>45839</v>
      </c>
      <c r="U314" s="7562" t="str">
        <f>IF(VLOOKUP($A314,'8 Oct - LIVE LDS Data'!$A$3:$AAD$1504,64,FALSE)=0/1/1900,"",VLOOKUP($A314,'8 Oct - LIVE LDS Data'!$A$3:$AAD$1504,64,FALSE))</f>
        <v/>
      </c>
      <c r="V314" s="7562" t="s">
        <v>3757</v>
      </c>
      <c r="W314" s="7562" t="s">
        <v>3757</v>
      </c>
      <c r="X314" s="7564"/>
      <c r="Y314" s="7562"/>
      <c r="Z314" s="7562"/>
      <c r="AA314" s="7562"/>
      <c r="AB314" s="7562"/>
      <c r="AC314" s="7562"/>
      <c r="AD314" s="7562"/>
      <c r="AE314" s="7562"/>
      <c r="AF314" s="7562"/>
      <c r="AG314" s="7565">
        <f>IF(VLOOKUP($A314,'8 Oct - LIVE LDS Data'!$A$3:$AAD$1504,72,FALSE)=0/1/1900,"",VLOOKUP($A314,'8 Oct - LIVE LDS Data'!$A$3:$AAD$1504,72,FALSE))</f>
        <v>45678</v>
      </c>
      <c r="AH314" s="7565">
        <f>IF(VLOOKUP($A314,'8 Oct - LIVE LDS Data'!$A$3:$AAD$1504,73,FALSE)=0/1/1900,"",VLOOKUP($A314,'8 Oct - LIVE LDS Data'!$A$3:$AAD$1504,73,FALSE))</f>
        <v>45070</v>
      </c>
      <c r="AI314" s="7565">
        <f>IF(VLOOKUP($A314,'8 Oct - LIVE LDS Data'!$A$3:$AAD$1504,75,FALSE)=0/1/1900,"",VLOOKUP($A314,'8 Oct - LIVE LDS Data'!$A$3:$AAD$1504,75,FALSE))</f>
        <v>45754</v>
      </c>
      <c r="AJ314" s="7565">
        <f>IF(VLOOKUP($A314,'8 Oct - LIVE LDS Data'!$A$3:$AAD$1504,76,FALSE)=0/1/1900,"",VLOOKUP($A314,'8 Oct - LIVE LDS Data'!$A$3:$AAD$1504,76,FALSE))</f>
        <v>45695</v>
      </c>
    </row>
  </sheetData>
  <sheetProtection selectLockedCells="1" selectUnlockedCells="1"/>
  <autoFilter ref="A3:AJ315" xr:uid="{58A780E3-9533-4DAB-867D-2CDF2168A700}">
    <sortState xmlns:xlrd2="http://schemas.microsoft.com/office/spreadsheetml/2017/richdata2" ref="A5:AJ315">
      <sortCondition ref="C3:C315"/>
    </sortState>
  </autoFilter>
  <mergeCells count="13">
    <mergeCell ref="A1:M1"/>
    <mergeCell ref="AG2:AG3"/>
    <mergeCell ref="AH2:AH3"/>
    <mergeCell ref="AI2:AI3"/>
    <mergeCell ref="AJ2:AJ3"/>
    <mergeCell ref="X2:AF2"/>
    <mergeCell ref="I2:W2"/>
    <mergeCell ref="A2:A3"/>
    <mergeCell ref="C2:C3"/>
    <mergeCell ref="D2:D3"/>
    <mergeCell ref="E2:E3"/>
    <mergeCell ref="F2:F3"/>
    <mergeCell ref="G2:G3"/>
  </mergeCells>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45AA3-206E-435E-AD06-D90976686709}">
  <sheetPr filterMode="1">
    <tabColor rgb="FFFF0000"/>
  </sheetPr>
  <dimension ref="A1:AL314"/>
  <sheetViews>
    <sheetView topLeftCell="C1" workbookViewId="0">
      <selection sqref="A1:M1"/>
    </sheetView>
  </sheetViews>
  <sheetFormatPr baseColWidth="10" defaultColWidth="8.5" defaultRowHeight="60" customHeight="1" x14ac:dyDescent="0.2"/>
  <cols>
    <col min="1" max="1" width="11.5" style="1457" hidden="1" customWidth="1"/>
    <col min="2" max="2" width="12.5" style="1457" hidden="1" customWidth="1"/>
    <col min="3" max="3" width="18.1640625" style="1457" customWidth="1"/>
    <col min="4" max="4" width="26.83203125" style="1462" customWidth="1"/>
    <col min="5" max="5" width="9.1640625" style="1749" customWidth="1"/>
    <col min="6" max="6" width="8.5" style="1457" customWidth="1"/>
    <col min="7" max="7" width="18.83203125" style="2864" customWidth="1"/>
    <col min="8" max="8" width="22.1640625" style="2865" customWidth="1"/>
    <col min="9" max="9" width="18.83203125" style="2851" customWidth="1"/>
    <col min="10" max="10" width="18.5" style="2705" customWidth="1"/>
    <col min="11" max="11" width="11.5" style="2705" customWidth="1"/>
    <col min="12" max="12" width="12.5" style="2705" customWidth="1"/>
    <col min="13" max="13" width="10.5" style="2705" customWidth="1"/>
    <col min="14" max="14" width="10.1640625" style="2705" customWidth="1"/>
    <col min="15" max="15" width="9.5" style="2705" customWidth="1"/>
    <col min="16" max="16" width="10.5" style="2705" customWidth="1"/>
    <col min="17" max="17" width="9.5" style="2705" customWidth="1"/>
    <col min="18" max="19" width="11.5" style="2703" customWidth="1"/>
    <col min="20" max="21" width="10.5" style="2703" customWidth="1"/>
    <col min="22" max="22" width="11.5" style="2703" customWidth="1"/>
    <col min="23" max="23" width="16.5" style="2703" customWidth="1"/>
    <col min="24" max="24" width="19.1640625" style="2962" customWidth="1"/>
    <col min="25" max="30" width="19.1640625" style="2703" customWidth="1"/>
    <col min="31" max="32" width="21.5" style="2703" customWidth="1"/>
    <col min="33" max="33" width="16.5" style="2464" hidden="1" customWidth="1"/>
    <col min="34" max="34" width="14.1640625" style="2375" hidden="1" customWidth="1"/>
    <col min="35" max="35" width="15.83203125" style="2375" hidden="1" customWidth="1"/>
    <col min="36" max="36" width="12" style="1464" hidden="1" customWidth="1"/>
    <col min="37" max="38" width="8.5" style="610"/>
    <col min="39" max="16384" width="8.5" style="1"/>
  </cols>
  <sheetData>
    <row r="1" spans="1:36" s="1505" customFormat="1" ht="44.5" customHeight="1" x14ac:dyDescent="0.3">
      <c r="A1" s="7632" t="s">
        <v>8072</v>
      </c>
      <c r="B1" s="7632"/>
      <c r="C1" s="7632"/>
      <c r="D1" s="7632"/>
      <c r="E1" s="7632"/>
      <c r="F1" s="7632"/>
      <c r="G1" s="7632"/>
      <c r="H1" s="7632"/>
      <c r="I1" s="7632"/>
      <c r="J1" s="7632"/>
      <c r="K1" s="7632"/>
      <c r="L1" s="7632"/>
      <c r="M1" s="7632"/>
      <c r="N1" s="2704"/>
      <c r="O1" s="2704"/>
      <c r="P1" s="2704"/>
      <c r="Q1" s="2704"/>
      <c r="R1" s="2701"/>
      <c r="S1" s="2701"/>
      <c r="T1" s="2701"/>
      <c r="U1" s="2701"/>
      <c r="V1" s="2701"/>
      <c r="W1" s="2701"/>
      <c r="X1" s="2960"/>
      <c r="Y1" s="2701"/>
      <c r="Z1" s="2701"/>
      <c r="AA1" s="2701"/>
      <c r="AB1" s="2701"/>
      <c r="AC1" s="2701"/>
      <c r="AD1" s="2701"/>
      <c r="AE1" s="2701"/>
      <c r="AF1" s="2701"/>
      <c r="AG1" s="2462"/>
      <c r="AH1" s="2373"/>
      <c r="AI1" s="2373"/>
      <c r="AJ1" s="1504"/>
    </row>
    <row r="2" spans="1:36" s="70" customFormat="1" ht="25.5" customHeight="1" thickBot="1" x14ac:dyDescent="0.3">
      <c r="A2" s="7640" t="s">
        <v>1</v>
      </c>
      <c r="B2" s="7532"/>
      <c r="C2" s="7640" t="s">
        <v>4151</v>
      </c>
      <c r="D2" s="7640" t="s">
        <v>4</v>
      </c>
      <c r="E2" s="7640" t="s">
        <v>8</v>
      </c>
      <c r="F2" s="7640" t="s">
        <v>9</v>
      </c>
      <c r="G2" s="7641" t="s">
        <v>8073</v>
      </c>
      <c r="H2" s="2866"/>
      <c r="I2" s="7638" t="s">
        <v>8074</v>
      </c>
      <c r="J2" s="7639"/>
      <c r="K2" s="7639"/>
      <c r="L2" s="7639"/>
      <c r="M2" s="7639"/>
      <c r="N2" s="7639"/>
      <c r="O2" s="7639"/>
      <c r="P2" s="7639"/>
      <c r="Q2" s="7639"/>
      <c r="R2" s="7639"/>
      <c r="S2" s="7639"/>
      <c r="T2" s="7639"/>
      <c r="U2" s="7639"/>
      <c r="V2" s="7639"/>
      <c r="W2" s="7639"/>
      <c r="X2" s="7637" t="s">
        <v>8075</v>
      </c>
      <c r="Y2" s="7637"/>
      <c r="Z2" s="7637"/>
      <c r="AA2" s="7637"/>
      <c r="AB2" s="7637"/>
      <c r="AC2" s="7637"/>
      <c r="AD2" s="7637"/>
      <c r="AE2" s="7637"/>
      <c r="AF2" s="7637"/>
      <c r="AG2" s="7633" t="s">
        <v>4170</v>
      </c>
      <c r="AH2" s="7634" t="s">
        <v>4171</v>
      </c>
      <c r="AI2" s="7635" t="s">
        <v>4172</v>
      </c>
      <c r="AJ2" s="7636" t="s">
        <v>4173</v>
      </c>
    </row>
    <row r="3" spans="1:36" s="2850" customFormat="1" ht="39" customHeight="1" x14ac:dyDescent="0.2">
      <c r="A3" s="7640"/>
      <c r="B3" s="2456"/>
      <c r="C3" s="7640"/>
      <c r="D3" s="7640"/>
      <c r="E3" s="7640"/>
      <c r="F3" s="7640"/>
      <c r="G3" s="7642"/>
      <c r="H3" s="2867" t="s">
        <v>8076</v>
      </c>
      <c r="I3" s="2852" t="s">
        <v>8077</v>
      </c>
      <c r="J3" s="2853" t="s">
        <v>8078</v>
      </c>
      <c r="K3" s="2853" t="s">
        <v>8079</v>
      </c>
      <c r="L3" s="2853" t="s">
        <v>8080</v>
      </c>
      <c r="M3" s="2853" t="s">
        <v>8081</v>
      </c>
      <c r="N3" s="2853" t="s">
        <v>8082</v>
      </c>
      <c r="O3" s="2853" t="s">
        <v>8083</v>
      </c>
      <c r="P3" s="2853" t="s">
        <v>8084</v>
      </c>
      <c r="Q3" s="2853" t="s">
        <v>8085</v>
      </c>
      <c r="R3" s="2853" t="s">
        <v>8086</v>
      </c>
      <c r="S3" s="2853" t="s">
        <v>8087</v>
      </c>
      <c r="T3" s="2853" t="s">
        <v>8088</v>
      </c>
      <c r="U3" s="2853" t="s">
        <v>8089</v>
      </c>
      <c r="V3" s="2853" t="s">
        <v>8090</v>
      </c>
      <c r="W3" s="2853" t="s">
        <v>8091</v>
      </c>
      <c r="X3" s="2961" t="s">
        <v>8092</v>
      </c>
      <c r="Y3" s="2854" t="s">
        <v>8093</v>
      </c>
      <c r="Z3" s="2854" t="s">
        <v>8094</v>
      </c>
      <c r="AA3" s="2854" t="s">
        <v>8095</v>
      </c>
      <c r="AB3" s="2854" t="s">
        <v>8096</v>
      </c>
      <c r="AC3" s="2854" t="s">
        <v>8097</v>
      </c>
      <c r="AD3" s="2854" t="s">
        <v>8098</v>
      </c>
      <c r="AE3" s="2854" t="s">
        <v>8099</v>
      </c>
      <c r="AF3" s="2854" t="s">
        <v>8100</v>
      </c>
      <c r="AG3" s="7633"/>
      <c r="AH3" s="7634"/>
      <c r="AI3" s="7635"/>
      <c r="AJ3" s="7636"/>
    </row>
    <row r="4" spans="1:36" s="623" customFormat="1" ht="40" hidden="1" customHeight="1" x14ac:dyDescent="0.2">
      <c r="A4" s="2855" t="s">
        <v>86</v>
      </c>
      <c r="B4" s="2855"/>
      <c r="C4" s="2855" t="s">
        <v>87</v>
      </c>
      <c r="D4" s="7558" t="s">
        <v>7252</v>
      </c>
      <c r="E4" s="7559" t="s">
        <v>89</v>
      </c>
      <c r="F4" s="7559" t="s">
        <v>89</v>
      </c>
      <c r="G4" s="7560">
        <v>43083</v>
      </c>
      <c r="H4" s="7314" t="s">
        <v>8135</v>
      </c>
      <c r="I4" s="7561">
        <v>45170</v>
      </c>
      <c r="J4" s="7562" t="s">
        <v>8136</v>
      </c>
      <c r="K4" s="7562" t="s">
        <v>8111</v>
      </c>
      <c r="L4" s="7562" t="s">
        <v>8111</v>
      </c>
      <c r="M4" s="7562" t="s">
        <v>8111</v>
      </c>
      <c r="N4" s="7562" t="s">
        <v>8111</v>
      </c>
      <c r="O4" s="7562" t="s">
        <v>8111</v>
      </c>
      <c r="P4" s="7562" t="s">
        <v>8111</v>
      </c>
      <c r="Q4" s="7562" t="s">
        <v>8111</v>
      </c>
      <c r="R4" s="7562">
        <v>45748</v>
      </c>
      <c r="S4" s="7562" t="s">
        <v>8111</v>
      </c>
      <c r="T4" s="7562">
        <v>45809</v>
      </c>
      <c r="U4" s="7562" t="s">
        <v>8111</v>
      </c>
      <c r="V4" s="7562" t="s">
        <v>3757</v>
      </c>
      <c r="W4" s="7562" t="s">
        <v>3757</v>
      </c>
      <c r="X4" s="7564"/>
      <c r="Y4" s="7562"/>
      <c r="Z4" s="7562"/>
      <c r="AA4" s="7562"/>
      <c r="AB4" s="7562"/>
      <c r="AC4" s="7562"/>
      <c r="AD4" s="7562"/>
      <c r="AE4" s="7562"/>
      <c r="AF4" s="7562"/>
      <c r="AG4" s="7565">
        <f>IF(VLOOKUP($A4,'8 Oct - LIVE LDS Data'!$A$3:$AAD$1504,72,FALSE)=0/1/1900,"",VLOOKUP($A4,'8 Oct - LIVE LDS Data'!$A$3:$AAD$1504,72,FALSE))</f>
        <v>45562</v>
      </c>
      <c r="AH4" s="7565">
        <f>IF(VLOOKUP($A4,'8 Oct - LIVE LDS Data'!$A$3:$AAD$1504,73,FALSE)=0/1/1900,"",VLOOKUP($A4,'8 Oct - LIVE LDS Data'!$A$3:$AAD$1504,73,FALSE))</f>
        <v>45743</v>
      </c>
      <c r="AI4" s="7565">
        <f>IF(VLOOKUP($A4,'8 Oct - LIVE LDS Data'!$A$3:$AAD$1504,75,FALSE)=0/1/1900,"",VLOOKUP($A4,'8 Oct - LIVE LDS Data'!$A$3:$AAD$1504,75,FALSE))</f>
        <v>45562</v>
      </c>
      <c r="AJ4" s="7565">
        <f>IF(VLOOKUP($A4,'8 Oct - LIVE LDS Data'!$A$3:$AAD$1504,76,FALSE)=0/1/1900,"",VLOOKUP($A4,'8 Oct - LIVE LDS Data'!$A$3:$AAD$1504,76,FALSE))</f>
        <v>45743</v>
      </c>
    </row>
    <row r="5" spans="1:36" ht="40" hidden="1" customHeight="1" x14ac:dyDescent="0.2">
      <c r="A5" s="2855" t="s">
        <v>118</v>
      </c>
      <c r="B5" s="2855"/>
      <c r="C5" s="2855" t="s">
        <v>119</v>
      </c>
      <c r="D5" s="7558" t="s">
        <v>120</v>
      </c>
      <c r="E5" s="7559" t="s">
        <v>89</v>
      </c>
      <c r="F5" s="7559" t="s">
        <v>89</v>
      </c>
      <c r="G5" s="7560" t="s">
        <v>121</v>
      </c>
      <c r="H5" s="7314" t="s">
        <v>7307</v>
      </c>
      <c r="I5" s="7561">
        <v>45261</v>
      </c>
      <c r="J5" s="7562">
        <v>44378</v>
      </c>
      <c r="K5" s="7562">
        <v>44378</v>
      </c>
      <c r="L5" s="7562">
        <v>44743</v>
      </c>
      <c r="M5" s="7562">
        <v>44757</v>
      </c>
      <c r="N5" s="7562" t="s">
        <v>8111</v>
      </c>
      <c r="O5" s="7562" t="s">
        <v>8111</v>
      </c>
      <c r="P5" s="7562" t="s">
        <v>8111</v>
      </c>
      <c r="Q5" s="7562" t="s">
        <v>8111</v>
      </c>
      <c r="R5" s="7562" t="s">
        <v>8137</v>
      </c>
      <c r="S5" s="7562" t="s">
        <v>8111</v>
      </c>
      <c r="T5" s="7562" t="s">
        <v>8138</v>
      </c>
      <c r="U5" s="7562" t="s">
        <v>8111</v>
      </c>
      <c r="V5" s="7562" t="s">
        <v>3757</v>
      </c>
      <c r="W5" s="7562" t="s">
        <v>90</v>
      </c>
      <c r="X5" s="7564"/>
      <c r="Y5" s="7562"/>
      <c r="Z5" s="7562"/>
      <c r="AA5" s="7562"/>
      <c r="AB5" s="7562"/>
      <c r="AC5" s="7562"/>
      <c r="AD5" s="7562"/>
      <c r="AE5" s="7562"/>
      <c r="AF5" s="7562"/>
      <c r="AG5" s="7565">
        <f>IF(VLOOKUP($A5,'8 Oct - LIVE LDS Data'!$A$3:$AAD$1504,72,FALSE)=0/1/1900,"",VLOOKUP($A5,'8 Oct - LIVE LDS Data'!$A$3:$AAD$1504,72,FALSE))</f>
        <v>45273</v>
      </c>
      <c r="AH5" s="7565">
        <f>IF(VLOOKUP($A5,'8 Oct - LIVE LDS Data'!$A$3:$AAD$1504,73,FALSE)=0/1/1900,"",VLOOKUP($A5,'8 Oct - LIVE LDS Data'!$A$3:$AAD$1504,73,FALSE))</f>
        <v>45743</v>
      </c>
      <c r="AI5" s="7565" t="str">
        <f>IF(VLOOKUP($A5,'8 Oct - LIVE LDS Data'!$A$3:$AAD$1504,75,FALSE)=0/1/1900,"",VLOOKUP($A5,'8 Oct - LIVE LDS Data'!$A$3:$AAD$1504,75,FALSE))</f>
        <v/>
      </c>
      <c r="AJ5" s="7565">
        <f>IF(VLOOKUP($A5,'8 Oct - LIVE LDS Data'!$A$3:$AAD$1504,76,FALSE)=0/1/1900,"",VLOOKUP($A5,'8 Oct - LIVE LDS Data'!$A$3:$AAD$1504,76,FALSE))</f>
        <v>45743</v>
      </c>
    </row>
    <row r="6" spans="1:36" ht="40" customHeight="1" x14ac:dyDescent="0.2">
      <c r="A6" s="2855" t="s">
        <v>135</v>
      </c>
      <c r="B6" s="2855"/>
      <c r="C6" s="2855" t="s">
        <v>136</v>
      </c>
      <c r="D6" s="7558" t="s">
        <v>137</v>
      </c>
      <c r="E6" s="7559" t="s">
        <v>89</v>
      </c>
      <c r="F6" s="7559" t="s">
        <v>89</v>
      </c>
      <c r="G6" s="7560">
        <v>43299</v>
      </c>
      <c r="H6" s="7314" t="s">
        <v>8139</v>
      </c>
      <c r="I6" s="7561">
        <v>45231</v>
      </c>
      <c r="J6" s="7562">
        <v>45383</v>
      </c>
      <c r="K6" s="7562" t="s">
        <v>8111</v>
      </c>
      <c r="L6" s="7562">
        <v>45748</v>
      </c>
      <c r="M6" s="7562" t="s">
        <v>8111</v>
      </c>
      <c r="N6" s="7562" t="s">
        <v>8111</v>
      </c>
      <c r="O6" s="7562" t="s">
        <v>8111</v>
      </c>
      <c r="P6" s="7562" t="s">
        <v>8111</v>
      </c>
      <c r="Q6" s="7562" t="s">
        <v>8111</v>
      </c>
      <c r="R6" s="7562">
        <v>46113</v>
      </c>
      <c r="S6" s="7562" t="s">
        <v>8111</v>
      </c>
      <c r="T6" s="7562">
        <v>46204</v>
      </c>
      <c r="U6" s="7562" t="s">
        <v>8111</v>
      </c>
      <c r="V6" s="7562" t="s">
        <v>3757</v>
      </c>
      <c r="W6" s="7562" t="s">
        <v>8140</v>
      </c>
      <c r="X6" s="7564">
        <v>45323</v>
      </c>
      <c r="Y6" s="7562">
        <v>45383</v>
      </c>
      <c r="Z6" s="7562">
        <v>45748</v>
      </c>
      <c r="AA6" s="7562"/>
      <c r="AB6" s="7562"/>
      <c r="AC6" s="7562">
        <v>46113</v>
      </c>
      <c r="AD6" s="7562">
        <v>46204</v>
      </c>
      <c r="AE6" s="7562" t="s">
        <v>8101</v>
      </c>
      <c r="AF6" s="7562"/>
      <c r="AG6" s="7565">
        <f>IF(VLOOKUP($A6,'8 Oct - LIVE LDS Data'!$A$3:$AAD$1504,72,FALSE)=0/1/1900,"",VLOOKUP($A6,'8 Oct - LIVE LDS Data'!$A$3:$AAD$1504,72,FALSE))</f>
        <v>45576</v>
      </c>
      <c r="AH6" s="7565">
        <f>IF(VLOOKUP($A6,'8 Oct - LIVE LDS Data'!$A$3:$AAD$1504,73,FALSE)=0/1/1900,"",VLOOKUP($A6,'8 Oct - LIVE LDS Data'!$A$3:$AAD$1504,73,FALSE))</f>
        <v>45743</v>
      </c>
      <c r="AI6" s="7565">
        <f>IF(VLOOKUP($A6,'8 Oct - LIVE LDS Data'!$A$3:$AAD$1504,75,FALSE)=0/1/1900,"",VLOOKUP($A6,'8 Oct - LIVE LDS Data'!$A$3:$AAD$1504,75,FALSE))</f>
        <v>45576</v>
      </c>
      <c r="AJ6" s="7565">
        <f>IF(VLOOKUP($A6,'8 Oct - LIVE LDS Data'!$A$3:$AAD$1504,76,FALSE)=0/1/1900,"",VLOOKUP($A6,'8 Oct - LIVE LDS Data'!$A$3:$AAD$1504,76,FALSE))</f>
        <v>45743</v>
      </c>
    </row>
    <row r="7" spans="1:36" ht="40" hidden="1" customHeight="1" x14ac:dyDescent="0.2">
      <c r="A7" s="2855" t="s">
        <v>151</v>
      </c>
      <c r="B7" s="2855"/>
      <c r="C7" s="2855" t="s">
        <v>152</v>
      </c>
      <c r="D7" s="7558" t="s">
        <v>153</v>
      </c>
      <c r="E7" s="7559" t="s">
        <v>89</v>
      </c>
      <c r="F7" s="7559" t="s">
        <v>89</v>
      </c>
      <c r="G7" s="7560" t="s">
        <v>121</v>
      </c>
      <c r="H7" s="7314" t="s">
        <v>8141</v>
      </c>
      <c r="I7" s="7561">
        <v>45139</v>
      </c>
      <c r="J7" s="7562">
        <v>43831</v>
      </c>
      <c r="K7" s="7562">
        <v>44473</v>
      </c>
      <c r="L7" s="7562" t="s">
        <v>8111</v>
      </c>
      <c r="M7" s="7562" t="s">
        <v>8111</v>
      </c>
      <c r="N7" s="7562" t="s">
        <v>8111</v>
      </c>
      <c r="O7" s="7562" t="s">
        <v>8111</v>
      </c>
      <c r="P7" s="7562" t="s">
        <v>8111</v>
      </c>
      <c r="Q7" s="7562" t="s">
        <v>8111</v>
      </c>
      <c r="R7" s="7562">
        <v>45231</v>
      </c>
      <c r="S7" s="7562">
        <v>45261</v>
      </c>
      <c r="T7" s="7562">
        <v>45413</v>
      </c>
      <c r="U7" s="7562" t="s">
        <v>8111</v>
      </c>
      <c r="V7" s="7562" t="s">
        <v>3757</v>
      </c>
      <c r="W7" s="7562" t="s">
        <v>3757</v>
      </c>
      <c r="X7" s="7564"/>
      <c r="Y7" s="7562"/>
      <c r="Z7" s="7562"/>
      <c r="AA7" s="7562"/>
      <c r="AB7" s="7562"/>
      <c r="AC7" s="7562"/>
      <c r="AD7" s="7562"/>
      <c r="AE7" s="7562"/>
      <c r="AF7" s="7562"/>
      <c r="AG7" s="7565">
        <f>IF(VLOOKUP($A7,'8 Oct - LIVE LDS Data'!$A$3:$AAD$1504,72,FALSE)=0/1/1900,"",VLOOKUP($A7,'8 Oct - LIVE LDS Data'!$A$3:$AAD$1504,72,FALSE))</f>
        <v>45595</v>
      </c>
      <c r="AH7" s="7565">
        <f>IF(VLOOKUP($A7,'8 Oct - LIVE LDS Data'!$A$3:$AAD$1504,73,FALSE)=0/1/1900,"",VLOOKUP($A7,'8 Oct - LIVE LDS Data'!$A$3:$AAD$1504,73,FALSE))</f>
        <v>45743</v>
      </c>
      <c r="AI7" s="7565">
        <f>IF(VLOOKUP($A7,'8 Oct - LIVE LDS Data'!$A$3:$AAD$1504,75,FALSE)=0/1/1900,"",VLOOKUP($A7,'8 Oct - LIVE LDS Data'!$A$3:$AAD$1504,75,FALSE))</f>
        <v>44825</v>
      </c>
      <c r="AJ7" s="7565">
        <f>IF(VLOOKUP($A7,'8 Oct - LIVE LDS Data'!$A$3:$AAD$1504,76,FALSE)=0/1/1900,"",VLOOKUP($A7,'8 Oct - LIVE LDS Data'!$A$3:$AAD$1504,76,FALSE))</f>
        <v>45743</v>
      </c>
    </row>
    <row r="8" spans="1:36" ht="40" hidden="1" customHeight="1" x14ac:dyDescent="0.2">
      <c r="A8" s="7566" t="s">
        <v>166</v>
      </c>
      <c r="B8" s="7566"/>
      <c r="C8" s="7566" t="s">
        <v>167</v>
      </c>
      <c r="D8" s="7558" t="s">
        <v>8142</v>
      </c>
      <c r="E8" s="7559" t="s">
        <v>89</v>
      </c>
      <c r="F8" s="7559" t="s">
        <v>89</v>
      </c>
      <c r="G8" s="7560">
        <v>43517</v>
      </c>
      <c r="H8" s="7314" t="s">
        <v>566</v>
      </c>
      <c r="I8" s="7561">
        <v>44986</v>
      </c>
      <c r="J8" s="7562">
        <v>45413</v>
      </c>
      <c r="K8" s="7562" t="s">
        <v>8111</v>
      </c>
      <c r="L8" s="7562" t="s">
        <v>8111</v>
      </c>
      <c r="M8" s="7562" t="s">
        <v>8111</v>
      </c>
      <c r="N8" s="7562" t="s">
        <v>8111</v>
      </c>
      <c r="O8" s="7562" t="s">
        <v>8111</v>
      </c>
      <c r="P8" s="7562" t="s">
        <v>8111</v>
      </c>
      <c r="Q8" s="7562" t="s">
        <v>8111</v>
      </c>
      <c r="R8" s="7562">
        <v>45689</v>
      </c>
      <c r="S8" s="7562" t="s">
        <v>8111</v>
      </c>
      <c r="T8" s="7562">
        <v>45809</v>
      </c>
      <c r="U8" s="7562" t="s">
        <v>8111</v>
      </c>
      <c r="V8" s="7562" t="s">
        <v>3757</v>
      </c>
      <c r="W8" s="7562" t="s">
        <v>3757</v>
      </c>
      <c r="X8" s="7564"/>
      <c r="Y8" s="7562"/>
      <c r="Z8" s="7562"/>
      <c r="AA8" s="7562"/>
      <c r="AB8" s="7562"/>
      <c r="AC8" s="7562"/>
      <c r="AD8" s="7562"/>
      <c r="AE8" s="7562"/>
      <c r="AF8" s="7562"/>
      <c r="AG8" s="7565">
        <f>IF(VLOOKUP($A8,'8 Oct - LIVE LDS Data'!$A$3:$AAD$1504,72,FALSE)=0/1/1900,"",VLOOKUP($A8,'8 Oct - LIVE LDS Data'!$A$3:$AAD$1504,72,FALSE))</f>
        <v>45695</v>
      </c>
      <c r="AH8" s="7565">
        <f>IF(VLOOKUP($A8,'8 Oct - LIVE LDS Data'!$A$3:$AAD$1504,73,FALSE)=0/1/1900,"",VLOOKUP($A8,'8 Oct - LIVE LDS Data'!$A$3:$AAD$1504,73,FALSE))</f>
        <v>45743</v>
      </c>
      <c r="AI8" s="7565">
        <f>IF(VLOOKUP($A8,'8 Oct - LIVE LDS Data'!$A$3:$AAD$1504,75,FALSE)=0/1/1900,"",VLOOKUP($A8,'8 Oct - LIVE LDS Data'!$A$3:$AAD$1504,75,FALSE))</f>
        <v>45856</v>
      </c>
      <c r="AJ8" s="7565">
        <f>IF(VLOOKUP($A8,'8 Oct - LIVE LDS Data'!$A$3:$AAD$1504,76,FALSE)=0/1/1900,"",VLOOKUP($A8,'8 Oct - LIVE LDS Data'!$A$3:$AAD$1504,76,FALSE))</f>
        <v>45918</v>
      </c>
    </row>
    <row r="9" spans="1:36" ht="40" hidden="1" customHeight="1" x14ac:dyDescent="0.2">
      <c r="A9" s="2915" t="s">
        <v>190</v>
      </c>
      <c r="B9" s="1426" t="s">
        <v>191</v>
      </c>
      <c r="C9" s="2914" t="s">
        <v>191</v>
      </c>
      <c r="D9" s="7558" t="s">
        <v>192</v>
      </c>
      <c r="E9" s="7559" t="s">
        <v>89</v>
      </c>
      <c r="F9" s="7559" t="s">
        <v>194</v>
      </c>
      <c r="G9" s="7560">
        <v>45251</v>
      </c>
      <c r="H9" s="7314" t="s">
        <v>8143</v>
      </c>
      <c r="I9" s="7561">
        <v>45231</v>
      </c>
      <c r="J9" s="7562" t="s">
        <v>8111</v>
      </c>
      <c r="K9" s="7562" t="s">
        <v>8111</v>
      </c>
      <c r="L9" s="7562" t="s">
        <v>8111</v>
      </c>
      <c r="M9" s="7562" t="s">
        <v>8111</v>
      </c>
      <c r="N9" s="7562" t="s">
        <v>8111</v>
      </c>
      <c r="O9" s="7562" t="s">
        <v>8111</v>
      </c>
      <c r="P9" s="7562" t="s">
        <v>8111</v>
      </c>
      <c r="Q9" s="7562" t="s">
        <v>8111</v>
      </c>
      <c r="R9" s="7562"/>
      <c r="S9" s="7562"/>
      <c r="T9" s="7562"/>
      <c r="U9" s="7562"/>
      <c r="V9" s="7562" t="s">
        <v>90</v>
      </c>
      <c r="W9" s="7562" t="s">
        <v>226</v>
      </c>
      <c r="X9" s="7564"/>
      <c r="Y9" s="7562"/>
      <c r="Z9" s="7562"/>
      <c r="AA9" s="7562"/>
      <c r="AB9" s="7562"/>
      <c r="AC9" s="7562"/>
      <c r="AD9" s="7562"/>
      <c r="AE9" s="7562"/>
      <c r="AF9" s="7562"/>
      <c r="AG9" s="7565">
        <f>IF(VLOOKUP($A9,'8 Oct - LIVE LDS Data'!$A$3:$AAD$1504,72,FALSE)=0/1/1900,"",VLOOKUP($A9,'8 Oct - LIVE LDS Data'!$A$3:$AAD$1504,72,FALSE))</f>
        <v>44229</v>
      </c>
      <c r="AH9" s="7565">
        <f>IF(VLOOKUP($A9,'8 Oct - LIVE LDS Data'!$A$3:$AAD$1504,73,FALSE)=0/1/1900,"",VLOOKUP($A9,'8 Oct - LIVE LDS Data'!$A$3:$AAD$1504,73,FALSE))</f>
        <v>45743</v>
      </c>
      <c r="AI9" s="7565" t="str">
        <f>IF(VLOOKUP($A9,'8 Oct - LIVE LDS Data'!$A$3:$AAD$1504,75,FALSE)=0/1/1900,"",VLOOKUP($A9,'8 Oct - LIVE LDS Data'!$A$3:$AAD$1504,75,FALSE))</f>
        <v/>
      </c>
      <c r="AJ9" s="7565">
        <f>IF(VLOOKUP($A9,'8 Oct - LIVE LDS Data'!$A$3:$AAD$1504,76,FALSE)=0/1/1900,"",VLOOKUP($A9,'8 Oct - LIVE LDS Data'!$A$3:$AAD$1504,76,FALSE))</f>
        <v>45743</v>
      </c>
    </row>
    <row r="10" spans="1:36" ht="40" hidden="1" customHeight="1" x14ac:dyDescent="0.2">
      <c r="A10" s="2915" t="s">
        <v>203</v>
      </c>
      <c r="B10" s="1426" t="s">
        <v>204</v>
      </c>
      <c r="C10" s="2914" t="s">
        <v>204</v>
      </c>
      <c r="D10" s="7558" t="s">
        <v>205</v>
      </c>
      <c r="E10" s="7559" t="s">
        <v>89</v>
      </c>
      <c r="F10" s="7559" t="s">
        <v>89</v>
      </c>
      <c r="G10" s="7560">
        <v>40380</v>
      </c>
      <c r="H10" s="7314" t="s">
        <v>674</v>
      </c>
      <c r="I10" s="7561">
        <v>44621</v>
      </c>
      <c r="J10" s="7562">
        <v>42370</v>
      </c>
      <c r="K10" s="7562">
        <v>42186</v>
      </c>
      <c r="L10" s="7562">
        <v>43800</v>
      </c>
      <c r="M10" s="7562">
        <v>43798</v>
      </c>
      <c r="N10" s="7562" t="s">
        <v>8111</v>
      </c>
      <c r="O10" s="7562" t="s">
        <v>8111</v>
      </c>
      <c r="P10" s="7562" t="s">
        <v>8111</v>
      </c>
      <c r="Q10" s="7562" t="s">
        <v>8111</v>
      </c>
      <c r="R10" s="7562">
        <v>44105</v>
      </c>
      <c r="S10" s="7562">
        <v>44470</v>
      </c>
      <c r="T10" s="7562">
        <v>44470</v>
      </c>
      <c r="U10" s="7562">
        <v>44550</v>
      </c>
      <c r="V10" s="7562" t="s">
        <v>3757</v>
      </c>
      <c r="W10" s="7562" t="s">
        <v>226</v>
      </c>
      <c r="X10" s="7564"/>
      <c r="Y10" s="7562"/>
      <c r="Z10" s="7562"/>
      <c r="AA10" s="7562"/>
      <c r="AB10" s="7562"/>
      <c r="AC10" s="7562"/>
      <c r="AD10" s="7562" t="s">
        <v>8102</v>
      </c>
      <c r="AE10" s="7562"/>
      <c r="AF10" s="7562"/>
      <c r="AG10" s="7565">
        <f>IF(VLOOKUP($A10,'8 Oct - LIVE LDS Data'!$A$3:$AAD$1504,72,FALSE)=0/1/1900,"",VLOOKUP($A10,'8 Oct - LIVE LDS Data'!$A$3:$AAD$1504,72,FALSE))</f>
        <v>45170</v>
      </c>
      <c r="AH10" s="7565">
        <f>IF(VLOOKUP($A10,'8 Oct - LIVE LDS Data'!$A$3:$AAD$1504,73,FALSE)=0/1/1900,"",VLOOKUP($A10,'8 Oct - LIVE LDS Data'!$A$3:$AAD$1504,73,FALSE))</f>
        <v>45743</v>
      </c>
      <c r="AI10" s="7565">
        <f>IF(VLOOKUP($A10,'8 Oct - LIVE LDS Data'!$A$3:$AAD$1504,75,FALSE)=0/1/1900,"",VLOOKUP($A10,'8 Oct - LIVE LDS Data'!$A$3:$AAD$1504,75,FALSE))</f>
        <v>44267</v>
      </c>
      <c r="AJ10" s="7565">
        <f>IF(VLOOKUP($A10,'8 Oct - LIVE LDS Data'!$A$3:$AAD$1504,76,FALSE)=0/1/1900,"",VLOOKUP($A10,'8 Oct - LIVE LDS Data'!$A$3:$AAD$1504,76,FALSE))</f>
        <v>45743</v>
      </c>
    </row>
    <row r="11" spans="1:36" ht="40" hidden="1" customHeight="1" x14ac:dyDescent="0.2">
      <c r="A11" s="2856" t="s">
        <v>213</v>
      </c>
      <c r="B11" s="1887" t="s">
        <v>214</v>
      </c>
      <c r="C11" s="2856" t="s">
        <v>214</v>
      </c>
      <c r="D11" s="7558" t="s">
        <v>4978</v>
      </c>
      <c r="E11" s="7559" t="s">
        <v>89</v>
      </c>
      <c r="F11" s="7559" t="s">
        <v>89</v>
      </c>
      <c r="G11" s="7560">
        <v>41163</v>
      </c>
      <c r="H11" s="7314" t="s">
        <v>674</v>
      </c>
      <c r="I11" s="7561">
        <v>43831</v>
      </c>
      <c r="J11" s="7562">
        <v>43831</v>
      </c>
      <c r="K11" s="7562">
        <v>43857</v>
      </c>
      <c r="L11" s="7562" t="s">
        <v>8111</v>
      </c>
      <c r="M11" s="7562" t="s">
        <v>8111</v>
      </c>
      <c r="N11" s="7562" t="s">
        <v>8111</v>
      </c>
      <c r="O11" s="7562" t="s">
        <v>8111</v>
      </c>
      <c r="P11" s="7562" t="s">
        <v>8111</v>
      </c>
      <c r="Q11" s="7562" t="s">
        <v>8111</v>
      </c>
      <c r="R11" s="7562">
        <v>44348</v>
      </c>
      <c r="S11" s="7562">
        <v>44375</v>
      </c>
      <c r="T11" s="7562">
        <v>44470</v>
      </c>
      <c r="U11" s="7562">
        <v>44526</v>
      </c>
      <c r="V11" s="7562" t="s">
        <v>3757</v>
      </c>
      <c r="W11" s="7562" t="s">
        <v>226</v>
      </c>
      <c r="X11" s="7564"/>
      <c r="Y11" s="7562"/>
      <c r="Z11" s="7562"/>
      <c r="AA11" s="7562"/>
      <c r="AB11" s="7562"/>
      <c r="AC11" s="7562"/>
      <c r="AD11" s="7562" t="s">
        <v>8102</v>
      </c>
      <c r="AE11" s="7562"/>
      <c r="AF11" s="7562"/>
      <c r="AG11" s="7565">
        <f>IF(VLOOKUP($A11,'8 Oct - LIVE LDS Data'!$A$3:$AAD$1504,72,FALSE)=0/1/1900,"",VLOOKUP($A11,'8 Oct - LIVE LDS Data'!$A$3:$AAD$1504,72,FALSE))</f>
        <v>45701</v>
      </c>
      <c r="AH11" s="7565">
        <f>IF(VLOOKUP($A11,'8 Oct - LIVE LDS Data'!$A$3:$AAD$1504,73,FALSE)=0/1/1900,"",VLOOKUP($A11,'8 Oct - LIVE LDS Data'!$A$3:$AAD$1504,73,FALSE))</f>
        <v>45744</v>
      </c>
      <c r="AI11" s="7565">
        <f>IF(VLOOKUP($A11,'8 Oct - LIVE LDS Data'!$A$3:$AAD$1504,75,FALSE)=0/1/1900,"",VLOOKUP($A11,'8 Oct - LIVE LDS Data'!$A$3:$AAD$1504,75,FALSE))</f>
        <v>44463</v>
      </c>
      <c r="AJ11" s="7565">
        <f>IF(VLOOKUP($A11,'8 Oct - LIVE LDS Data'!$A$3:$AAD$1504,76,FALSE)=0/1/1900,"",VLOOKUP($A11,'8 Oct - LIVE LDS Data'!$A$3:$AAD$1504,76,FALSE))</f>
        <v>45744</v>
      </c>
    </row>
    <row r="12" spans="1:36" ht="40" hidden="1" customHeight="1" x14ac:dyDescent="0.2">
      <c r="A12" s="7566" t="s">
        <v>223</v>
      </c>
      <c r="B12" s="7566"/>
      <c r="C12" s="7566" t="s">
        <v>224</v>
      </c>
      <c r="D12" s="7558" t="s">
        <v>121</v>
      </c>
      <c r="E12" s="7559" t="s">
        <v>89</v>
      </c>
      <c r="F12" s="7559" t="s">
        <v>89</v>
      </c>
      <c r="G12" s="7560">
        <v>43468</v>
      </c>
      <c r="H12" s="7314" t="s">
        <v>8144</v>
      </c>
      <c r="I12" s="7561" t="s">
        <v>8111</v>
      </c>
      <c r="J12" s="7562" t="s">
        <v>8111</v>
      </c>
      <c r="K12" s="7562" t="s">
        <v>8111</v>
      </c>
      <c r="L12" s="7562" t="s">
        <v>8111</v>
      </c>
      <c r="M12" s="7562" t="s">
        <v>8111</v>
      </c>
      <c r="N12" s="7562" t="s">
        <v>8111</v>
      </c>
      <c r="O12" s="7562" t="s">
        <v>8111</v>
      </c>
      <c r="P12" s="7562" t="s">
        <v>8111</v>
      </c>
      <c r="Q12" s="7562" t="s">
        <v>8111</v>
      </c>
      <c r="R12" s="7562" t="s">
        <v>8111</v>
      </c>
      <c r="S12" s="7562"/>
      <c r="T12" s="7562" t="s">
        <v>8111</v>
      </c>
      <c r="U12" s="7562" t="s">
        <v>8111</v>
      </c>
      <c r="V12" s="7562" t="s">
        <v>3757</v>
      </c>
      <c r="W12" s="7562" t="s">
        <v>226</v>
      </c>
      <c r="X12" s="7564"/>
      <c r="Y12" s="7562"/>
      <c r="Z12" s="7562"/>
      <c r="AA12" s="7562"/>
      <c r="AB12" s="7562"/>
      <c r="AC12" s="7562"/>
      <c r="AD12" s="7562"/>
      <c r="AE12" s="7562"/>
      <c r="AF12" s="7562"/>
      <c r="AG12" s="7565" t="str">
        <f>IF(VLOOKUP($A12,'8 Oct - LIVE LDS Data'!$A$3:$AAD$1504,72,FALSE)=0/1/1900,"",VLOOKUP($A12,'8 Oct - LIVE LDS Data'!$A$3:$AAD$1504,72,FALSE))</f>
        <v>23/08/2023
[none found]</v>
      </c>
      <c r="AH12" s="7565" t="str">
        <f>IF(VLOOKUP($A12,'8 Oct - LIVE LDS Data'!$A$3:$AAD$1504,73,FALSE)=0/1/1900,"",VLOOKUP($A12,'8 Oct - LIVE LDS Data'!$A$3:$AAD$1504,73,FALSE))</f>
        <v/>
      </c>
      <c r="AI12" s="7565" t="str">
        <f>IF(VLOOKUP($A12,'8 Oct - LIVE LDS Data'!$A$3:$AAD$1504,75,FALSE)=0/1/1900,"",VLOOKUP($A12,'8 Oct - LIVE LDS Data'!$A$3:$AAD$1504,75,FALSE))</f>
        <v/>
      </c>
      <c r="AJ12" s="7565" t="str">
        <f>IF(VLOOKUP($A12,'8 Oct - LIVE LDS Data'!$A$3:$AAD$1504,76,FALSE)=0/1/1900,"",VLOOKUP($A12,'8 Oct - LIVE LDS Data'!$A$3:$AAD$1504,76,FALSE))</f>
        <v/>
      </c>
    </row>
    <row r="13" spans="1:36" ht="40" hidden="1" customHeight="1" x14ac:dyDescent="0.2">
      <c r="A13" s="2916" t="s">
        <v>242</v>
      </c>
      <c r="B13" s="2855"/>
      <c r="C13" s="2856" t="s">
        <v>243</v>
      </c>
      <c r="D13" s="7558" t="s">
        <v>244</v>
      </c>
      <c r="E13" s="7559" t="s">
        <v>89</v>
      </c>
      <c r="F13" s="7559" t="s">
        <v>89</v>
      </c>
      <c r="G13" s="7560" t="s">
        <v>121</v>
      </c>
      <c r="H13" s="7314" t="s">
        <v>262</v>
      </c>
      <c r="I13" s="7561">
        <v>44883</v>
      </c>
      <c r="J13" s="7562">
        <v>45047</v>
      </c>
      <c r="K13" s="7562">
        <v>45104</v>
      </c>
      <c r="L13" s="7562">
        <v>45474</v>
      </c>
      <c r="M13" s="7562" t="s">
        <v>8111</v>
      </c>
      <c r="N13" s="7562" t="s">
        <v>8111</v>
      </c>
      <c r="O13" s="7562" t="s">
        <v>8111</v>
      </c>
      <c r="P13" s="7562" t="s">
        <v>8111</v>
      </c>
      <c r="Q13" s="7562" t="s">
        <v>8111</v>
      </c>
      <c r="R13" s="7562">
        <v>45931</v>
      </c>
      <c r="S13" s="7562" t="s">
        <v>8111</v>
      </c>
      <c r="T13" s="7562">
        <v>46113</v>
      </c>
      <c r="U13" s="7562" t="s">
        <v>8111</v>
      </c>
      <c r="V13" s="7562" t="s">
        <v>3757</v>
      </c>
      <c r="W13" s="7562" t="s">
        <v>3757</v>
      </c>
      <c r="X13" s="7564"/>
      <c r="Y13" s="7562"/>
      <c r="Z13" s="7562"/>
      <c r="AA13" s="7562"/>
      <c r="AB13" s="7562"/>
      <c r="AC13" s="7562"/>
      <c r="AD13" s="7562"/>
      <c r="AE13" s="7562"/>
      <c r="AF13" s="7562"/>
      <c r="AG13" s="7565">
        <f>IF(VLOOKUP($A13,'8 Oct - LIVE LDS Data'!$A$3:$AAD$1504,72,FALSE)=0/1/1900,"",VLOOKUP($A13,'8 Oct - LIVE LDS Data'!$A$3:$AAD$1504,72,FALSE))</f>
        <v>45595</v>
      </c>
      <c r="AH13" s="7565">
        <f>IF(VLOOKUP($A13,'8 Oct - LIVE LDS Data'!$A$3:$AAD$1504,73,FALSE)=0/1/1900,"",VLOOKUP($A13,'8 Oct - LIVE LDS Data'!$A$3:$AAD$1504,73,FALSE))</f>
        <v>45743</v>
      </c>
      <c r="AI13" s="7565">
        <f>IF(VLOOKUP($A13,'8 Oct - LIVE LDS Data'!$A$3:$AAD$1504,75,FALSE)=0/1/1900,"",VLOOKUP($A13,'8 Oct - LIVE LDS Data'!$A$3:$AAD$1504,75,FALSE))</f>
        <v>45121</v>
      </c>
      <c r="AJ13" s="7565">
        <f>IF(VLOOKUP($A13,'8 Oct - LIVE LDS Data'!$A$3:$AAD$1504,76,FALSE)=0/1/1900,"",VLOOKUP($A13,'8 Oct - LIVE LDS Data'!$A$3:$AAD$1504,76,FALSE))</f>
        <v>45740</v>
      </c>
    </row>
    <row r="14" spans="1:36" ht="40" hidden="1" customHeight="1" x14ac:dyDescent="0.2">
      <c r="A14" s="2855" t="s">
        <v>263</v>
      </c>
      <c r="B14" s="2855"/>
      <c r="C14" s="2856" t="s">
        <v>264</v>
      </c>
      <c r="D14" s="7558" t="s">
        <v>265</v>
      </c>
      <c r="E14" s="7559" t="s">
        <v>89</v>
      </c>
      <c r="F14" s="7559" t="s">
        <v>89</v>
      </c>
      <c r="G14" s="7560">
        <v>42516</v>
      </c>
      <c r="H14" s="7314" t="s">
        <v>8145</v>
      </c>
      <c r="I14" s="7561">
        <v>45170</v>
      </c>
      <c r="J14" s="7562">
        <v>44105</v>
      </c>
      <c r="K14" s="7562">
        <v>44102</v>
      </c>
      <c r="L14" s="7562">
        <v>45292</v>
      </c>
      <c r="M14" s="7562" t="s">
        <v>8111</v>
      </c>
      <c r="N14" s="7562" t="s">
        <v>8111</v>
      </c>
      <c r="O14" s="7562" t="s">
        <v>8111</v>
      </c>
      <c r="P14" s="7562" t="s">
        <v>8111</v>
      </c>
      <c r="Q14" s="7562" t="s">
        <v>8111</v>
      </c>
      <c r="R14" s="7562">
        <v>45658</v>
      </c>
      <c r="S14" s="7562" t="s">
        <v>8111</v>
      </c>
      <c r="T14" s="7562">
        <v>45748</v>
      </c>
      <c r="U14" s="7562" t="s">
        <v>8111</v>
      </c>
      <c r="V14" s="7562" t="s">
        <v>3757</v>
      </c>
      <c r="W14" s="7562" t="s">
        <v>3757</v>
      </c>
      <c r="X14" s="7564"/>
      <c r="Y14" s="7562"/>
      <c r="Z14" s="7562"/>
      <c r="AA14" s="7562"/>
      <c r="AB14" s="7562"/>
      <c r="AC14" s="7562"/>
      <c r="AD14" s="7562"/>
      <c r="AE14" s="7562"/>
      <c r="AF14" s="7562"/>
      <c r="AG14" s="7565">
        <f>IF(VLOOKUP($A14,'8 Oct - LIVE LDS Data'!$A$3:$AAD$1504,72,FALSE)=0/1/1900,"",VLOOKUP($A14,'8 Oct - LIVE LDS Data'!$A$3:$AAD$1504,72,FALSE))</f>
        <v>45589</v>
      </c>
      <c r="AH14" s="7565">
        <f>IF(VLOOKUP($A14,'8 Oct - LIVE LDS Data'!$A$3:$AAD$1504,73,FALSE)=0/1/1900,"",VLOOKUP($A14,'8 Oct - LIVE LDS Data'!$A$3:$AAD$1504,73,FALSE))</f>
        <v>45743</v>
      </c>
      <c r="AI14" s="7565">
        <f>IF(VLOOKUP($A14,'8 Oct - LIVE LDS Data'!$A$3:$AAD$1504,75,FALSE)=0/1/1900,"",VLOOKUP($A14,'8 Oct - LIVE LDS Data'!$A$3:$AAD$1504,75,FALSE))</f>
        <v>45298</v>
      </c>
      <c r="AJ14" s="7565">
        <f>IF(VLOOKUP($A14,'8 Oct - LIVE LDS Data'!$A$3:$AAD$1504,76,FALSE)=0/1/1900,"",VLOOKUP($A14,'8 Oct - LIVE LDS Data'!$A$3:$AAD$1504,76,FALSE))</f>
        <v>45743</v>
      </c>
    </row>
    <row r="15" spans="1:36" ht="40" hidden="1" customHeight="1" x14ac:dyDescent="0.2">
      <c r="A15" s="2855" t="s">
        <v>278</v>
      </c>
      <c r="B15" s="2855"/>
      <c r="C15" s="2856" t="s">
        <v>279</v>
      </c>
      <c r="D15" s="7558" t="s">
        <v>5007</v>
      </c>
      <c r="E15" s="7559" t="s">
        <v>89</v>
      </c>
      <c r="F15" s="7559" t="s">
        <v>89</v>
      </c>
      <c r="G15" s="7560">
        <v>40899</v>
      </c>
      <c r="H15" s="7314" t="s">
        <v>674</v>
      </c>
      <c r="I15" s="7561">
        <v>44682</v>
      </c>
      <c r="J15" s="7562" t="s">
        <v>8111</v>
      </c>
      <c r="K15" s="7562">
        <v>42644</v>
      </c>
      <c r="L15" s="7562" t="s">
        <v>8111</v>
      </c>
      <c r="M15" s="7562">
        <v>43466</v>
      </c>
      <c r="N15" s="7562">
        <v>43831</v>
      </c>
      <c r="O15" s="7562">
        <v>43845</v>
      </c>
      <c r="P15" s="7562">
        <v>44501</v>
      </c>
      <c r="Q15" s="7562">
        <v>44160</v>
      </c>
      <c r="R15" s="7562" t="s">
        <v>8146</v>
      </c>
      <c r="S15" s="7562">
        <v>44440</v>
      </c>
      <c r="T15" s="7562">
        <v>44743</v>
      </c>
      <c r="U15" s="7562">
        <v>44760</v>
      </c>
      <c r="V15" s="7562" t="s">
        <v>3757</v>
      </c>
      <c r="W15" s="7562" t="s">
        <v>3757</v>
      </c>
      <c r="X15" s="7564"/>
      <c r="Y15" s="7562"/>
      <c r="Z15" s="7562"/>
      <c r="AA15" s="7562"/>
      <c r="AB15" s="7562"/>
      <c r="AC15" s="7562"/>
      <c r="AD15" s="7562" t="s">
        <v>8102</v>
      </c>
      <c r="AE15" s="7562"/>
      <c r="AF15" s="7562"/>
      <c r="AG15" s="7565">
        <f>IF(VLOOKUP($A15,'8 Oct - LIVE LDS Data'!$A$3:$AAD$1504,72,FALSE)=0/1/1900,"",VLOOKUP($A15,'8 Oct - LIVE LDS Data'!$A$3:$AAD$1504,72,FALSE))</f>
        <v>45071</v>
      </c>
      <c r="AH15" s="7565">
        <f>IF(VLOOKUP($A15,'8 Oct - LIVE LDS Data'!$A$3:$AAD$1504,73,FALSE)=0/1/1900,"",VLOOKUP($A15,'8 Oct - LIVE LDS Data'!$A$3:$AAD$1504,73,FALSE))</f>
        <v>45744</v>
      </c>
      <c r="AI15" s="7565" t="str">
        <f>IF(VLOOKUP($A15,'8 Oct - LIVE LDS Data'!$A$3:$AAD$1504,75,FALSE)=0/1/1900,"",VLOOKUP($A15,'8 Oct - LIVE LDS Data'!$A$3:$AAD$1504,75,FALSE))</f>
        <v/>
      </c>
      <c r="AJ15" s="7565">
        <f>IF(VLOOKUP($A15,'8 Oct - LIVE LDS Data'!$A$3:$AAD$1504,76,FALSE)=0/1/1900,"",VLOOKUP($A15,'8 Oct - LIVE LDS Data'!$A$3:$AAD$1504,76,FALSE))</f>
        <v>45744</v>
      </c>
    </row>
    <row r="16" spans="1:36" ht="40" hidden="1" customHeight="1" x14ac:dyDescent="0.2">
      <c r="A16" s="2857" t="s">
        <v>320</v>
      </c>
      <c r="B16" s="2857"/>
      <c r="C16" s="2857" t="s">
        <v>290</v>
      </c>
      <c r="D16" s="7558" t="s">
        <v>321</v>
      </c>
      <c r="E16" s="7559" t="s">
        <v>89</v>
      </c>
      <c r="F16" s="7559" t="s">
        <v>89</v>
      </c>
      <c r="G16" s="7560" t="s">
        <v>294</v>
      </c>
      <c r="H16" s="7314" t="s">
        <v>262</v>
      </c>
      <c r="I16" s="7561" t="s">
        <v>297</v>
      </c>
      <c r="J16" s="7562">
        <v>44835</v>
      </c>
      <c r="K16" s="7562">
        <v>44838</v>
      </c>
      <c r="L16" s="7562">
        <v>45200</v>
      </c>
      <c r="M16" s="7562" t="s">
        <v>8111</v>
      </c>
      <c r="N16" s="7562" t="s">
        <v>8111</v>
      </c>
      <c r="O16" s="7562" t="s">
        <v>8111</v>
      </c>
      <c r="P16" s="7562" t="s">
        <v>8111</v>
      </c>
      <c r="Q16" s="7562" t="s">
        <v>8111</v>
      </c>
      <c r="R16" s="7562">
        <v>45444</v>
      </c>
      <c r="S16" s="7562" t="s">
        <v>8111</v>
      </c>
      <c r="T16" s="7562">
        <v>45627</v>
      </c>
      <c r="U16" s="7562" t="s">
        <v>8111</v>
      </c>
      <c r="V16" s="7562" t="s">
        <v>3757</v>
      </c>
      <c r="W16" s="7562" t="s">
        <v>90</v>
      </c>
      <c r="X16" s="7564"/>
      <c r="Y16" s="7562"/>
      <c r="Z16" s="7562"/>
      <c r="AA16" s="7562"/>
      <c r="AB16" s="7562"/>
      <c r="AC16" s="7562"/>
      <c r="AD16" s="7562"/>
      <c r="AE16" s="7562"/>
      <c r="AF16" s="7562"/>
      <c r="AG16" s="7565">
        <f>IF(VLOOKUP($A16,'8 Oct - LIVE LDS Data'!$A$3:$AAD$1504,72,FALSE)=0/1/1900,"",VLOOKUP($A16,'8 Oct - LIVE LDS Data'!$A$3:$AAD$1504,72,FALSE))</f>
        <v>45317</v>
      </c>
      <c r="AH16" s="7565">
        <f>IF(VLOOKUP($A16,'8 Oct - LIVE LDS Data'!$A$3:$AAD$1504,73,FALSE)=0/1/1900,"",VLOOKUP($A16,'8 Oct - LIVE LDS Data'!$A$3:$AAD$1504,73,FALSE))</f>
        <v>45659</v>
      </c>
      <c r="AI16" s="7565" t="str">
        <f>IF(VLOOKUP($A16,'8 Oct - LIVE LDS Data'!$A$3:$AAD$1504,75,FALSE)=0/1/1900,"",VLOOKUP($A16,'8 Oct - LIVE LDS Data'!$A$3:$AAD$1504,75,FALSE))</f>
        <v/>
      </c>
      <c r="AJ16" s="7565">
        <f>IF(VLOOKUP($A16,'8 Oct - LIVE LDS Data'!$A$3:$AAD$1504,76,FALSE)=0/1/1900,"",VLOOKUP($A16,'8 Oct - LIVE LDS Data'!$A$3:$AAD$1504,76,FALSE))</f>
        <v>45659</v>
      </c>
    </row>
    <row r="17" spans="1:36" ht="40" customHeight="1" x14ac:dyDescent="0.2">
      <c r="A17" s="7567" t="s">
        <v>334</v>
      </c>
      <c r="B17" s="7568" t="s">
        <v>335</v>
      </c>
      <c r="C17" s="7568" t="s">
        <v>335</v>
      </c>
      <c r="D17" s="7558" t="s">
        <v>336</v>
      </c>
      <c r="E17" s="7559" t="s">
        <v>89</v>
      </c>
      <c r="F17" s="7559" t="s">
        <v>89</v>
      </c>
      <c r="G17" s="7560">
        <v>43845</v>
      </c>
      <c r="H17" s="7314" t="s">
        <v>674</v>
      </c>
      <c r="I17" s="7561">
        <v>44228</v>
      </c>
      <c r="J17" s="7562">
        <v>44026</v>
      </c>
      <c r="K17" s="7562">
        <v>44013</v>
      </c>
      <c r="L17" s="7562">
        <v>44378</v>
      </c>
      <c r="M17" s="7562">
        <v>44391</v>
      </c>
      <c r="N17" s="7562" t="s">
        <v>8111</v>
      </c>
      <c r="O17" s="7562" t="s">
        <v>8111</v>
      </c>
      <c r="P17" s="7562" t="s">
        <v>8111</v>
      </c>
      <c r="Q17" s="7562" t="s">
        <v>8111</v>
      </c>
      <c r="R17" s="7562">
        <v>44682</v>
      </c>
      <c r="S17" s="7562">
        <v>44727</v>
      </c>
      <c r="T17" s="7562">
        <v>44927</v>
      </c>
      <c r="U17" s="7562">
        <v>44938</v>
      </c>
      <c r="V17" s="7562" t="s">
        <v>90</v>
      </c>
      <c r="W17" s="7562" t="s">
        <v>3757</v>
      </c>
      <c r="X17" s="7564">
        <v>45324</v>
      </c>
      <c r="Y17" s="7562"/>
      <c r="Z17" s="7562"/>
      <c r="AA17" s="7562"/>
      <c r="AB17" s="7562"/>
      <c r="AC17" s="7562"/>
      <c r="AD17" s="7562" t="s">
        <v>8102</v>
      </c>
      <c r="AE17" s="7562"/>
      <c r="AF17" s="7562"/>
      <c r="AG17" s="7565">
        <f>IF(VLOOKUP($A17,'8 Oct - LIVE LDS Data'!$A$3:$AAD$1504,72,FALSE)=0/1/1900,"",VLOOKUP($A17,'8 Oct - LIVE LDS Data'!$A$3:$AAD$1504,72,FALSE))</f>
        <v>45937</v>
      </c>
      <c r="AH17" s="7565">
        <f>IF(VLOOKUP($A17,'8 Oct - LIVE LDS Data'!$A$3:$AAD$1504,73,FALSE)=0/1/1900,"",VLOOKUP($A17,'8 Oct - LIVE LDS Data'!$A$3:$AAD$1504,73,FALSE))</f>
        <v>44461</v>
      </c>
      <c r="AI17" s="7565" t="str">
        <f>IF(VLOOKUP($A17,'8 Oct - LIVE LDS Data'!$A$3:$AAD$1504,75,FALSE)=0/1/1900,"",VLOOKUP($A17,'8 Oct - LIVE LDS Data'!$A$3:$AAD$1504,75,FALSE))</f>
        <v/>
      </c>
      <c r="AJ17" s="7565">
        <f>IF(VLOOKUP($A17,'8 Oct - LIVE LDS Data'!$A$3:$AAD$1504,76,FALSE)=0/1/1900,"",VLOOKUP($A17,'8 Oct - LIVE LDS Data'!$A$3:$AAD$1504,76,FALSE))</f>
        <v>44960</v>
      </c>
    </row>
    <row r="18" spans="1:36" s="610" customFormat="1" ht="40" hidden="1" customHeight="1" x14ac:dyDescent="0.2">
      <c r="A18" s="2857" t="s">
        <v>348</v>
      </c>
      <c r="B18" s="2857"/>
      <c r="C18" s="2857" t="s">
        <v>349</v>
      </c>
      <c r="D18" s="7558" t="s">
        <v>121</v>
      </c>
      <c r="E18" s="7559" t="s">
        <v>89</v>
      </c>
      <c r="F18" s="7559" t="s">
        <v>89</v>
      </c>
      <c r="G18" s="7560">
        <v>45042</v>
      </c>
      <c r="H18" s="7314" t="s">
        <v>8037</v>
      </c>
      <c r="I18" s="7561">
        <v>44228</v>
      </c>
      <c r="J18" s="7562" t="s">
        <v>8111</v>
      </c>
      <c r="K18" s="7562" t="s">
        <v>8111</v>
      </c>
      <c r="L18" s="7562" t="s">
        <v>8111</v>
      </c>
      <c r="M18" s="7562" t="s">
        <v>8111</v>
      </c>
      <c r="N18" s="7562" t="s">
        <v>8111</v>
      </c>
      <c r="O18" s="7562" t="s">
        <v>8111</v>
      </c>
      <c r="P18" s="7562" t="s">
        <v>8111</v>
      </c>
      <c r="Q18" s="7562" t="s">
        <v>8111</v>
      </c>
      <c r="R18" s="7562" t="s">
        <v>8111</v>
      </c>
      <c r="S18" s="7562" t="s">
        <v>8111</v>
      </c>
      <c r="T18" s="7562" t="s">
        <v>8111</v>
      </c>
      <c r="U18" s="7562" t="s">
        <v>8111</v>
      </c>
      <c r="V18" s="7562" t="s">
        <v>90</v>
      </c>
      <c r="W18" s="7562" t="s">
        <v>226</v>
      </c>
      <c r="X18" s="7564"/>
      <c r="Y18" s="7562"/>
      <c r="Z18" s="7562"/>
      <c r="AA18" s="7562"/>
      <c r="AB18" s="7562"/>
      <c r="AC18" s="7562"/>
      <c r="AD18" s="7562"/>
      <c r="AE18" s="7562"/>
      <c r="AF18" s="7562"/>
      <c r="AG18" s="7565">
        <f>IF(VLOOKUP($A18,'8 Oct - LIVE LDS Data'!$A$3:$AAD$1504,72,FALSE)=0/1/1900,"",VLOOKUP($A18,'8 Oct - LIVE LDS Data'!$A$3:$AAD$1504,72,FALSE))</f>
        <v>45888</v>
      </c>
      <c r="AH18" s="7565">
        <f>IF(VLOOKUP($A18,'8 Oct - LIVE LDS Data'!$A$3:$AAD$1504,73,FALSE)=0/1/1900,"",VLOOKUP($A18,'8 Oct - LIVE LDS Data'!$A$3:$AAD$1504,73,FALSE))</f>
        <v>44320</v>
      </c>
      <c r="AI18" s="7565">
        <f>IF(VLOOKUP($A18,'8 Oct - LIVE LDS Data'!$A$3:$AAD$1504,75,FALSE)=0/1/1900,"",VLOOKUP($A18,'8 Oct - LIVE LDS Data'!$A$3:$AAD$1504,75,FALSE))</f>
        <v>45888</v>
      </c>
      <c r="AJ18" s="7565">
        <f>IF(VLOOKUP($A18,'8 Oct - LIVE LDS Data'!$A$3:$AAD$1504,76,FALSE)=0/1/1900,"",VLOOKUP($A18,'8 Oct - LIVE LDS Data'!$A$3:$AAD$1504,76,FALSE))</f>
        <v>45744</v>
      </c>
    </row>
    <row r="19" spans="1:36" s="610" customFormat="1" ht="40" hidden="1" customHeight="1" x14ac:dyDescent="0.2">
      <c r="A19" s="2855" t="s">
        <v>357</v>
      </c>
      <c r="B19" s="2855"/>
      <c r="C19" s="2855" t="s">
        <v>358</v>
      </c>
      <c r="D19" s="7558" t="s">
        <v>7332</v>
      </c>
      <c r="E19" s="7559" t="s">
        <v>89</v>
      </c>
      <c r="F19" s="7559" t="s">
        <v>89</v>
      </c>
      <c r="G19" s="7560">
        <v>42745</v>
      </c>
      <c r="H19" s="7314" t="s">
        <v>8147</v>
      </c>
      <c r="I19" s="7561">
        <v>45231</v>
      </c>
      <c r="J19" s="7562">
        <v>44835</v>
      </c>
      <c r="K19" s="7562">
        <v>44858</v>
      </c>
      <c r="L19" s="7562">
        <v>45444</v>
      </c>
      <c r="M19" s="7562" t="s">
        <v>8111</v>
      </c>
      <c r="N19" s="7562" t="s">
        <v>8111</v>
      </c>
      <c r="O19" s="7562" t="s">
        <v>8111</v>
      </c>
      <c r="P19" s="7562" t="s">
        <v>8111</v>
      </c>
      <c r="Q19" s="7562" t="s">
        <v>8111</v>
      </c>
      <c r="R19" s="7562">
        <v>45689</v>
      </c>
      <c r="S19" s="7562" t="s">
        <v>8111</v>
      </c>
      <c r="T19" s="7562">
        <v>45809</v>
      </c>
      <c r="U19" s="7562" t="s">
        <v>8111</v>
      </c>
      <c r="V19" s="7562" t="s">
        <v>3757</v>
      </c>
      <c r="W19" s="7562" t="s">
        <v>3757</v>
      </c>
      <c r="X19" s="7564"/>
      <c r="Y19" s="7562"/>
      <c r="Z19" s="7562"/>
      <c r="AA19" s="7562"/>
      <c r="AB19" s="7562"/>
      <c r="AC19" s="7562"/>
      <c r="AD19" s="7562"/>
      <c r="AE19" s="7562"/>
      <c r="AF19" s="7562"/>
      <c r="AG19" s="7565">
        <f>IF(VLOOKUP($A19,'8 Oct - LIVE LDS Data'!$A$3:$AAD$1504,72,FALSE)=0/1/1900,"",VLOOKUP($A19,'8 Oct - LIVE LDS Data'!$A$3:$AAD$1504,72,FALSE))</f>
        <v>45700</v>
      </c>
      <c r="AH19" s="7565">
        <f>IF(VLOOKUP($A19,'8 Oct - LIVE LDS Data'!$A$3:$AAD$1504,73,FALSE)=0/1/1900,"",VLOOKUP($A19,'8 Oct - LIVE LDS Data'!$A$3:$AAD$1504,73,FALSE))</f>
        <v>45686</v>
      </c>
      <c r="AI19" s="7565" t="str">
        <f>IF(VLOOKUP($A19,'8 Oct - LIVE LDS Data'!$A$3:$AAD$1504,75,FALSE)=0/1/1900,"",VLOOKUP($A19,'8 Oct - LIVE LDS Data'!$A$3:$AAD$1504,75,FALSE))</f>
        <v/>
      </c>
      <c r="AJ19" s="7565">
        <f>IF(VLOOKUP($A19,'8 Oct - LIVE LDS Data'!$A$3:$AAD$1504,76,FALSE)=0/1/1900,"",VLOOKUP($A19,'8 Oct - LIVE LDS Data'!$A$3:$AAD$1504,76,FALSE))</f>
        <v>45686</v>
      </c>
    </row>
    <row r="20" spans="1:36" s="610" customFormat="1" ht="40" hidden="1" customHeight="1" x14ac:dyDescent="0.2">
      <c r="A20" s="2855" t="s">
        <v>372</v>
      </c>
      <c r="B20" s="2855"/>
      <c r="C20" s="2855" t="s">
        <v>373</v>
      </c>
      <c r="D20" s="7558" t="s">
        <v>374</v>
      </c>
      <c r="E20" s="7559" t="s">
        <v>89</v>
      </c>
      <c r="F20" s="7559" t="s">
        <v>89</v>
      </c>
      <c r="G20" s="7560">
        <v>41326</v>
      </c>
      <c r="H20" s="7314" t="s">
        <v>8148</v>
      </c>
      <c r="I20" s="7561">
        <v>45139</v>
      </c>
      <c r="J20" s="7562">
        <v>43647</v>
      </c>
      <c r="K20" s="7562">
        <v>43647</v>
      </c>
      <c r="L20" s="7562">
        <v>44197</v>
      </c>
      <c r="M20" s="7562">
        <v>44197</v>
      </c>
      <c r="N20" s="7562" t="s">
        <v>8111</v>
      </c>
      <c r="O20" s="7562" t="s">
        <v>8111</v>
      </c>
      <c r="P20" s="7562" t="s">
        <v>8111</v>
      </c>
      <c r="Q20" s="7562" t="s">
        <v>8111</v>
      </c>
      <c r="R20" s="7562" t="s">
        <v>8149</v>
      </c>
      <c r="S20" s="7562" t="s">
        <v>8111</v>
      </c>
      <c r="T20" s="7562" t="s">
        <v>8150</v>
      </c>
      <c r="U20" s="7562" t="s">
        <v>8111</v>
      </c>
      <c r="V20" s="7562" t="s">
        <v>3757</v>
      </c>
      <c r="W20" s="7562" t="s">
        <v>3757</v>
      </c>
      <c r="X20" s="7564"/>
      <c r="Y20" s="7562"/>
      <c r="Z20" s="7562"/>
      <c r="AA20" s="7562"/>
      <c r="AB20" s="7562"/>
      <c r="AC20" s="7562"/>
      <c r="AD20" s="7562"/>
      <c r="AE20" s="7562"/>
      <c r="AF20" s="7562"/>
      <c r="AG20" s="7565">
        <f>IF(VLOOKUP($A20,'8 Oct - LIVE LDS Data'!$A$3:$AAD$1504,72,FALSE)=0/1/1900,"",VLOOKUP($A20,'8 Oct - LIVE LDS Data'!$A$3:$AAD$1504,72,FALSE))</f>
        <v>45868</v>
      </c>
      <c r="AH20" s="7565">
        <f>IF(VLOOKUP($A20,'8 Oct - LIVE LDS Data'!$A$3:$AAD$1504,73,FALSE)=0/1/1900,"",VLOOKUP($A20,'8 Oct - LIVE LDS Data'!$A$3:$AAD$1504,73,FALSE))</f>
        <v>45763</v>
      </c>
      <c r="AI20" s="7565">
        <f>IF(VLOOKUP($A20,'8 Oct - LIVE LDS Data'!$A$3:$AAD$1504,75,FALSE)=0/1/1900,"",VLOOKUP($A20,'8 Oct - LIVE LDS Data'!$A$3:$AAD$1504,75,FALSE))</f>
        <v>45559</v>
      </c>
      <c r="AJ20" s="7565">
        <f>IF(VLOOKUP($A20,'8 Oct - LIVE LDS Data'!$A$3:$AAD$1504,76,FALSE)=0/1/1900,"",VLOOKUP($A20,'8 Oct - LIVE LDS Data'!$A$3:$AAD$1504,76,FALSE))</f>
        <v>45635</v>
      </c>
    </row>
    <row r="21" spans="1:36" s="610" customFormat="1" ht="40" hidden="1" customHeight="1" x14ac:dyDescent="0.2">
      <c r="A21" s="2855" t="s">
        <v>386</v>
      </c>
      <c r="B21" s="2855"/>
      <c r="C21" s="2855" t="s">
        <v>387</v>
      </c>
      <c r="D21" s="7558" t="s">
        <v>388</v>
      </c>
      <c r="E21" s="7559" t="s">
        <v>89</v>
      </c>
      <c r="F21" s="7559" t="s">
        <v>89</v>
      </c>
      <c r="G21" s="7560">
        <v>45316</v>
      </c>
      <c r="H21" s="7314" t="s">
        <v>402</v>
      </c>
      <c r="I21" s="7561">
        <v>44409</v>
      </c>
      <c r="J21" s="7562">
        <v>43525</v>
      </c>
      <c r="K21" s="7562">
        <v>43507</v>
      </c>
      <c r="L21" s="7562">
        <v>44075</v>
      </c>
      <c r="M21" s="7562">
        <v>44204</v>
      </c>
      <c r="N21" s="7562" t="s">
        <v>8111</v>
      </c>
      <c r="O21" s="7562" t="s">
        <v>8111</v>
      </c>
      <c r="P21" s="7562" t="s">
        <v>8111</v>
      </c>
      <c r="Q21" s="7562" t="s">
        <v>8111</v>
      </c>
      <c r="R21" s="7562">
        <v>44562</v>
      </c>
      <c r="S21" s="7562">
        <v>44596</v>
      </c>
      <c r="T21" s="7562">
        <v>44713</v>
      </c>
      <c r="U21" s="7562">
        <v>44778</v>
      </c>
      <c r="V21" s="7562" t="s">
        <v>3757</v>
      </c>
      <c r="W21" s="7562" t="s">
        <v>3757</v>
      </c>
      <c r="X21" s="7564"/>
      <c r="Y21" s="7562"/>
      <c r="Z21" s="7562"/>
      <c r="AA21" s="7562"/>
      <c r="AB21" s="7562"/>
      <c r="AC21" s="7562"/>
      <c r="AD21" s="7562" t="s">
        <v>8102</v>
      </c>
      <c r="AE21" s="7562"/>
      <c r="AF21" s="7562"/>
      <c r="AG21" s="7565"/>
      <c r="AH21" s="7565"/>
      <c r="AI21" s="7565"/>
      <c r="AJ21" s="7565"/>
    </row>
    <row r="22" spans="1:36" s="610" customFormat="1" ht="40" hidden="1" customHeight="1" x14ac:dyDescent="0.2">
      <c r="A22" s="2855" t="s">
        <v>404</v>
      </c>
      <c r="B22" s="2855"/>
      <c r="C22" s="2855" t="s">
        <v>405</v>
      </c>
      <c r="D22" s="7558" t="s">
        <v>406</v>
      </c>
      <c r="E22" s="7559" t="s">
        <v>89</v>
      </c>
      <c r="F22" s="7559" t="s">
        <v>89</v>
      </c>
      <c r="G22" s="7560">
        <v>42389</v>
      </c>
      <c r="H22" s="7314" t="s">
        <v>262</v>
      </c>
      <c r="I22" s="7561">
        <v>44743</v>
      </c>
      <c r="J22" s="7562">
        <v>45170</v>
      </c>
      <c r="K22" s="7562" t="s">
        <v>8111</v>
      </c>
      <c r="L22" s="7562" t="s">
        <v>8111</v>
      </c>
      <c r="M22" s="7562" t="s">
        <v>8111</v>
      </c>
      <c r="N22" s="7562" t="s">
        <v>8111</v>
      </c>
      <c r="O22" s="7562" t="s">
        <v>8111</v>
      </c>
      <c r="P22" s="7562" t="s">
        <v>8111</v>
      </c>
      <c r="Q22" s="7562" t="s">
        <v>8111</v>
      </c>
      <c r="R22" s="7562">
        <v>45536</v>
      </c>
      <c r="S22" s="7562" t="s">
        <v>8111</v>
      </c>
      <c r="T22" s="7562">
        <v>45627</v>
      </c>
      <c r="U22" s="7562" t="s">
        <v>8111</v>
      </c>
      <c r="V22" s="7562" t="s">
        <v>3757</v>
      </c>
      <c r="W22" s="7562" t="s">
        <v>90</v>
      </c>
      <c r="X22" s="7564"/>
      <c r="Y22" s="7562"/>
      <c r="Z22" s="7562"/>
      <c r="AA22" s="7562"/>
      <c r="AB22" s="7562"/>
      <c r="AC22" s="7562"/>
      <c r="AD22" s="7562"/>
      <c r="AE22" s="7562"/>
      <c r="AF22" s="7562"/>
      <c r="AG22" s="7565">
        <f>IF(VLOOKUP($A22,'8 Oct - LIVE LDS Data'!$A$3:$AAD$1504,72,FALSE)=0/1/1900,"",VLOOKUP($A22,'8 Oct - LIVE LDS Data'!$A$3:$AAD$1504,72,FALSE))</f>
        <v>45594</v>
      </c>
      <c r="AH22" s="7565">
        <f>IF(VLOOKUP($A22,'8 Oct - LIVE LDS Data'!$A$3:$AAD$1504,73,FALSE)=0/1/1900,"",VLOOKUP($A22,'8 Oct - LIVE LDS Data'!$A$3:$AAD$1504,73,FALSE))</f>
        <v>45763</v>
      </c>
      <c r="AI22" s="7565">
        <f>IF(VLOOKUP($A22,'8 Oct - LIVE LDS Data'!$A$3:$AAD$1504,75,FALSE)=0/1/1900,"",VLOOKUP($A22,'8 Oct - LIVE LDS Data'!$A$3:$AAD$1504,75,FALSE))</f>
        <v>45594</v>
      </c>
      <c r="AJ22" s="7565">
        <f>IF(VLOOKUP($A22,'8 Oct - LIVE LDS Data'!$A$3:$AAD$1504,76,FALSE)=0/1/1900,"",VLOOKUP($A22,'8 Oct - LIVE LDS Data'!$A$3:$AAD$1504,76,FALSE))</f>
        <v>44855</v>
      </c>
    </row>
    <row r="23" spans="1:36" s="610" customFormat="1" ht="40" hidden="1" customHeight="1" x14ac:dyDescent="0.2">
      <c r="A23" s="7566" t="s">
        <v>411</v>
      </c>
      <c r="B23" s="7566"/>
      <c r="C23" s="7566" t="s">
        <v>412</v>
      </c>
      <c r="D23" s="7558" t="s">
        <v>413</v>
      </c>
      <c r="E23" s="7559" t="s">
        <v>89</v>
      </c>
      <c r="F23" s="7559" t="s">
        <v>89</v>
      </c>
      <c r="G23" s="7560">
        <v>43894</v>
      </c>
      <c r="H23" s="7314" t="s">
        <v>566</v>
      </c>
      <c r="I23" s="7561">
        <v>44593</v>
      </c>
      <c r="J23" s="7562" t="s">
        <v>8151</v>
      </c>
      <c r="K23" s="7562" t="s">
        <v>8111</v>
      </c>
      <c r="L23" s="7562" t="s">
        <v>8111</v>
      </c>
      <c r="M23" s="7562" t="s">
        <v>8111</v>
      </c>
      <c r="N23" s="7562" t="s">
        <v>8111</v>
      </c>
      <c r="O23" s="7562" t="s">
        <v>8111</v>
      </c>
      <c r="P23" s="7562" t="s">
        <v>8111</v>
      </c>
      <c r="Q23" s="7562" t="s">
        <v>8111</v>
      </c>
      <c r="R23" s="7562" t="s">
        <v>8111</v>
      </c>
      <c r="S23" s="7562" t="s">
        <v>8111</v>
      </c>
      <c r="T23" s="7562" t="s">
        <v>8111</v>
      </c>
      <c r="U23" s="7562" t="s">
        <v>8111</v>
      </c>
      <c r="V23" s="7562" t="s">
        <v>90</v>
      </c>
      <c r="W23" s="7562" t="s">
        <v>226</v>
      </c>
      <c r="X23" s="7564"/>
      <c r="Y23" s="7562"/>
      <c r="Z23" s="7562"/>
      <c r="AA23" s="7562"/>
      <c r="AB23" s="7562"/>
      <c r="AC23" s="7562"/>
      <c r="AD23" s="7562"/>
      <c r="AE23" s="7562"/>
      <c r="AF23" s="7562"/>
      <c r="AG23" s="7565">
        <f>IF(VLOOKUP($A23,'8 Oct - LIVE LDS Data'!$A$3:$AAD$1504,72,FALSE)=0/1/1900,"",VLOOKUP($A23,'8 Oct - LIVE LDS Data'!$A$3:$AAD$1504,72,FALSE))</f>
        <v>45317</v>
      </c>
      <c r="AH23" s="7565">
        <f>IF(VLOOKUP($A23,'8 Oct - LIVE LDS Data'!$A$3:$AAD$1504,73,FALSE)=0/1/1900,"",VLOOKUP($A23,'8 Oct - LIVE LDS Data'!$A$3:$AAD$1504,73,FALSE))</f>
        <v>45763</v>
      </c>
      <c r="AI23" s="7565" t="str">
        <f>IF(VLOOKUP($A23,'8 Oct - LIVE LDS Data'!$A$3:$AAD$1504,75,FALSE)=0/1/1900,"",VLOOKUP($A23,'8 Oct - LIVE LDS Data'!$A$3:$AAD$1504,75,FALSE))</f>
        <v/>
      </c>
      <c r="AJ23" s="7565">
        <f>IF(VLOOKUP($A23,'8 Oct - LIVE LDS Data'!$A$3:$AAD$1504,76,FALSE)=0/1/1900,"",VLOOKUP($A23,'8 Oct - LIVE LDS Data'!$A$3:$AAD$1504,76,FALSE))</f>
        <v>45686</v>
      </c>
    </row>
    <row r="24" spans="1:36" s="610" customFormat="1" ht="40" hidden="1" customHeight="1" x14ac:dyDescent="0.2">
      <c r="A24" s="7568" t="s">
        <v>419</v>
      </c>
      <c r="B24" s="7568" t="s">
        <v>420</v>
      </c>
      <c r="C24" s="7568" t="s">
        <v>420</v>
      </c>
      <c r="D24" s="7558" t="s">
        <v>421</v>
      </c>
      <c r="E24" s="7559" t="s">
        <v>89</v>
      </c>
      <c r="F24" s="7559" t="s">
        <v>194</v>
      </c>
      <c r="G24" s="7560">
        <v>40604</v>
      </c>
      <c r="H24" s="7314" t="s">
        <v>8152</v>
      </c>
      <c r="I24" s="7561" t="s">
        <v>423</v>
      </c>
      <c r="J24" s="7562" t="s">
        <v>8111</v>
      </c>
      <c r="K24" s="7562" t="s">
        <v>8111</v>
      </c>
      <c r="L24" s="7562" t="s">
        <v>8111</v>
      </c>
      <c r="M24" s="7562" t="s">
        <v>8111</v>
      </c>
      <c r="N24" s="7562" t="s">
        <v>8111</v>
      </c>
      <c r="O24" s="7562" t="s">
        <v>8111</v>
      </c>
      <c r="P24" s="7562" t="s">
        <v>8111</v>
      </c>
      <c r="Q24" s="7562" t="s">
        <v>8111</v>
      </c>
      <c r="R24" s="7562" t="s">
        <v>8111</v>
      </c>
      <c r="S24" s="7562">
        <v>44417</v>
      </c>
      <c r="T24" s="7562">
        <v>44562</v>
      </c>
      <c r="U24" s="7562">
        <v>44606</v>
      </c>
      <c r="V24" s="7562" t="s">
        <v>3757</v>
      </c>
      <c r="W24" s="7562" t="s">
        <v>3757</v>
      </c>
      <c r="X24" s="7564"/>
      <c r="Y24" s="7562"/>
      <c r="Z24" s="7562"/>
      <c r="AA24" s="7562"/>
      <c r="AB24" s="7562"/>
      <c r="AC24" s="7562"/>
      <c r="AD24" s="7562" t="s">
        <v>8102</v>
      </c>
      <c r="AE24" s="7562"/>
      <c r="AF24" s="7562"/>
      <c r="AG24" s="7565" t="str">
        <f>IF(VLOOKUP($A24,'8 Oct - LIVE LDS Data'!$A$3:$AAD$1504,72,FALSE)=0/1/1900,"",VLOOKUP($A24,'8 Oct - LIVE LDS Data'!$A$3:$AAD$1504,72,FALSE))</f>
        <v/>
      </c>
      <c r="AH24" s="7565" t="str">
        <f>IF(VLOOKUP($A24,'8 Oct - LIVE LDS Data'!$A$3:$AAD$1504,73,FALSE)=0/1/1900,"",VLOOKUP($A24,'8 Oct - LIVE LDS Data'!$A$3:$AAD$1504,73,FALSE))</f>
        <v/>
      </c>
      <c r="AI24" s="7565" t="str">
        <f>IF(VLOOKUP($A24,'8 Oct - LIVE LDS Data'!$A$3:$AAD$1504,75,FALSE)=0/1/1900,"",VLOOKUP($A24,'8 Oct - LIVE LDS Data'!$A$3:$AAD$1504,75,FALSE))</f>
        <v/>
      </c>
      <c r="AJ24" s="7565">
        <f>IF(VLOOKUP($A24,'8 Oct - LIVE LDS Data'!$A$3:$AAD$1504,76,FALSE)=0/1/1900,"",VLOOKUP($A24,'8 Oct - LIVE LDS Data'!$A$3:$AAD$1504,76,FALSE))</f>
        <v>44440</v>
      </c>
    </row>
    <row r="25" spans="1:36" s="610" customFormat="1" ht="40" hidden="1" customHeight="1" x14ac:dyDescent="0.2">
      <c r="A25" s="2855" t="s">
        <v>437</v>
      </c>
      <c r="B25" s="2855"/>
      <c r="C25" s="2855" t="s">
        <v>438</v>
      </c>
      <c r="D25" s="7558" t="s">
        <v>439</v>
      </c>
      <c r="E25" s="7559" t="s">
        <v>89</v>
      </c>
      <c r="F25" s="7559" t="s">
        <v>194</v>
      </c>
      <c r="G25" s="7560">
        <v>43532</v>
      </c>
      <c r="H25" s="7314" t="s">
        <v>7048</v>
      </c>
      <c r="I25" s="7561">
        <v>42887</v>
      </c>
      <c r="J25" s="7562" t="s">
        <v>8111</v>
      </c>
      <c r="K25" s="7562" t="s">
        <v>8111</v>
      </c>
      <c r="L25" s="7562" t="s">
        <v>8111</v>
      </c>
      <c r="M25" s="7562" t="s">
        <v>8111</v>
      </c>
      <c r="N25" s="7562" t="s">
        <v>8111</v>
      </c>
      <c r="O25" s="7562" t="s">
        <v>8111</v>
      </c>
      <c r="P25" s="7562" t="s">
        <v>8111</v>
      </c>
      <c r="Q25" s="7562" t="s">
        <v>8111</v>
      </c>
      <c r="R25" s="7562" t="s">
        <v>8111</v>
      </c>
      <c r="S25" s="7562"/>
      <c r="T25" s="7562" t="s">
        <v>8111</v>
      </c>
      <c r="U25" s="7562" t="s">
        <v>8111</v>
      </c>
      <c r="V25" s="7562" t="s">
        <v>3757</v>
      </c>
      <c r="W25" s="7562" t="s">
        <v>226</v>
      </c>
      <c r="X25" s="7564"/>
      <c r="Y25" s="7562"/>
      <c r="Z25" s="7562"/>
      <c r="AA25" s="7562"/>
      <c r="AB25" s="7562"/>
      <c r="AC25" s="7562"/>
      <c r="AD25" s="7562"/>
      <c r="AE25" s="7562"/>
      <c r="AF25" s="7562"/>
      <c r="AG25" s="7565">
        <f>IF(VLOOKUP($A25,'8 Oct - LIVE LDS Data'!$A$3:$AAD$1504,72,FALSE)=0/1/1900,"",VLOOKUP($A25,'8 Oct - LIVE LDS Data'!$A$3:$AAD$1504,72,FALSE))</f>
        <v>45933</v>
      </c>
      <c r="AH25" s="7565" t="str">
        <f>IF(VLOOKUP($A25,'8 Oct - LIVE LDS Data'!$A$3:$AAD$1504,73,FALSE)=0/1/1900,"",VLOOKUP($A25,'8 Oct - LIVE LDS Data'!$A$3:$AAD$1504,73,FALSE))</f>
        <v/>
      </c>
      <c r="AI25" s="7565" t="str">
        <f>IF(VLOOKUP($A25,'8 Oct - LIVE LDS Data'!$A$3:$AAD$1504,75,FALSE)=0/1/1900,"",VLOOKUP($A25,'8 Oct - LIVE LDS Data'!$A$3:$AAD$1504,75,FALSE))</f>
        <v/>
      </c>
      <c r="AJ25" s="7565" t="str">
        <f>IF(VLOOKUP($A25,'8 Oct - LIVE LDS Data'!$A$3:$AAD$1504,76,FALSE)=0/1/1900,"",VLOOKUP($A25,'8 Oct - LIVE LDS Data'!$A$3:$AAD$1504,76,FALSE))</f>
        <v/>
      </c>
    </row>
    <row r="26" spans="1:36" s="610" customFormat="1" ht="40" hidden="1" customHeight="1" x14ac:dyDescent="0.2">
      <c r="A26" s="2855" t="s">
        <v>447</v>
      </c>
      <c r="B26" s="2855"/>
      <c r="C26" s="2858" t="s">
        <v>448</v>
      </c>
      <c r="D26" s="7558" t="s">
        <v>449</v>
      </c>
      <c r="E26" s="7559" t="s">
        <v>89</v>
      </c>
      <c r="F26" s="7559" t="s">
        <v>89</v>
      </c>
      <c r="G26" s="7560" t="s">
        <v>459</v>
      </c>
      <c r="H26" s="7314" t="s">
        <v>7468</v>
      </c>
      <c r="I26" s="7561">
        <v>45292</v>
      </c>
      <c r="J26" s="7562">
        <v>43739</v>
      </c>
      <c r="K26" s="7562">
        <v>43745</v>
      </c>
      <c r="L26" s="7562">
        <v>44075</v>
      </c>
      <c r="M26" s="7562">
        <v>44571</v>
      </c>
      <c r="N26" s="7562" t="s">
        <v>8111</v>
      </c>
      <c r="O26" s="7562" t="s">
        <v>8111</v>
      </c>
      <c r="P26" s="7562" t="s">
        <v>8111</v>
      </c>
      <c r="Q26" s="7562" t="s">
        <v>8111</v>
      </c>
      <c r="R26" s="7562">
        <v>45352</v>
      </c>
      <c r="S26" s="7562" t="s">
        <v>8111</v>
      </c>
      <c r="T26" s="7562">
        <v>45323</v>
      </c>
      <c r="U26" s="7562" t="s">
        <v>8111</v>
      </c>
      <c r="V26" s="7562" t="s">
        <v>3757</v>
      </c>
      <c r="W26" s="7562" t="s">
        <v>3757</v>
      </c>
      <c r="X26" s="7564"/>
      <c r="Y26" s="7562"/>
      <c r="Z26" s="7562"/>
      <c r="AA26" s="7562"/>
      <c r="AB26" s="7562"/>
      <c r="AC26" s="7562"/>
      <c r="AD26" s="7562"/>
      <c r="AE26" s="7562"/>
      <c r="AF26" s="7562"/>
      <c r="AG26" s="7565">
        <f>IF(VLOOKUP($A26,'8 Oct - LIVE LDS Data'!$A$3:$AAD$1504,72,FALSE)=0/1/1900,"",VLOOKUP($A26,'8 Oct - LIVE LDS Data'!$A$3:$AAD$1504,72,FALSE))</f>
        <v>45932</v>
      </c>
      <c r="AH26" s="7565">
        <f>IF(VLOOKUP($A26,'8 Oct - LIVE LDS Data'!$A$3:$AAD$1504,73,FALSE)=0/1/1900,"",VLOOKUP($A26,'8 Oct - LIVE LDS Data'!$A$3:$AAD$1504,73,FALSE))</f>
        <v>45834</v>
      </c>
      <c r="AI26" s="7565">
        <f>IF(VLOOKUP($A26,'8 Oct - LIVE LDS Data'!$A$3:$AAD$1504,75,FALSE)=0/1/1900,"",VLOOKUP($A26,'8 Oct - LIVE LDS Data'!$A$3:$AAD$1504,75,FALSE))</f>
        <v>45932</v>
      </c>
      <c r="AJ26" s="7565">
        <f>IF(VLOOKUP($A26,'8 Oct - LIVE LDS Data'!$A$3:$AAD$1504,76,FALSE)=0/1/1900,"",VLOOKUP($A26,'8 Oct - LIVE LDS Data'!$A$3:$AAD$1504,76,FALSE))</f>
        <v>45834</v>
      </c>
    </row>
    <row r="27" spans="1:36" s="610" customFormat="1" ht="40" hidden="1" customHeight="1" x14ac:dyDescent="0.2">
      <c r="A27" s="7568" t="s">
        <v>472</v>
      </c>
      <c r="B27" s="7568" t="s">
        <v>473</v>
      </c>
      <c r="C27" s="7568" t="s">
        <v>473</v>
      </c>
      <c r="D27" s="7558" t="s">
        <v>474</v>
      </c>
      <c r="E27" s="7559" t="s">
        <v>89</v>
      </c>
      <c r="F27" s="7559" t="s">
        <v>89</v>
      </c>
      <c r="G27" s="7560">
        <v>39485</v>
      </c>
      <c r="H27" s="7314" t="s">
        <v>674</v>
      </c>
      <c r="I27" s="7561">
        <v>44228</v>
      </c>
      <c r="J27" s="7562">
        <v>42522</v>
      </c>
      <c r="K27" s="7562">
        <v>42534</v>
      </c>
      <c r="L27" s="7562">
        <v>43132</v>
      </c>
      <c r="M27" s="7562">
        <v>43139</v>
      </c>
      <c r="N27" s="7562">
        <v>43344</v>
      </c>
      <c r="O27" s="7562">
        <v>43346</v>
      </c>
      <c r="P27" s="7562">
        <v>43709</v>
      </c>
      <c r="Q27" s="7562">
        <v>43763</v>
      </c>
      <c r="R27" s="7562">
        <v>44287</v>
      </c>
      <c r="S27" s="7562">
        <v>44256</v>
      </c>
      <c r="T27" s="7562">
        <v>44378</v>
      </c>
      <c r="U27" s="7562">
        <v>44550</v>
      </c>
      <c r="V27" s="7562" t="s">
        <v>3757</v>
      </c>
      <c r="W27" s="7562" t="s">
        <v>3757</v>
      </c>
      <c r="X27" s="7564"/>
      <c r="Y27" s="7562"/>
      <c r="Z27" s="7562"/>
      <c r="AA27" s="7562"/>
      <c r="AB27" s="7562"/>
      <c r="AC27" s="7562"/>
      <c r="AD27" s="7562" t="s">
        <v>8102</v>
      </c>
      <c r="AE27" s="7562"/>
      <c r="AF27" s="7562"/>
      <c r="AG27" s="7565" t="str">
        <f>IF(VLOOKUP($A27,'8 Oct - LIVE LDS Data'!$A$3:$AAD$1504,72,FALSE)=0/1/1900,"",VLOOKUP($A27,'8 Oct - LIVE LDS Data'!$A$3:$AAD$1504,72,FALSE))</f>
        <v/>
      </c>
      <c r="AH27" s="7565">
        <f>IF(VLOOKUP($A27,'8 Oct - LIVE LDS Data'!$A$3:$AAD$1504,73,FALSE)=0/1/1900,"",VLOOKUP($A27,'8 Oct - LIVE LDS Data'!$A$3:$AAD$1504,73,FALSE))</f>
        <v>45888</v>
      </c>
      <c r="AI27" s="7565">
        <f>IF(VLOOKUP($A27,'8 Oct - LIVE LDS Data'!$A$3:$AAD$1504,75,FALSE)=0/1/1900,"",VLOOKUP($A27,'8 Oct - LIVE LDS Data'!$A$3:$AAD$1504,75,FALSE))</f>
        <v>44309</v>
      </c>
      <c r="AJ27" s="7565">
        <f>IF(VLOOKUP($A27,'8 Oct - LIVE LDS Data'!$A$3:$AAD$1504,76,FALSE)=0/1/1900,"",VLOOKUP($A27,'8 Oct - LIVE LDS Data'!$A$3:$AAD$1504,76,FALSE))</f>
        <v>45888</v>
      </c>
    </row>
    <row r="28" spans="1:36" s="610" customFormat="1" ht="40" hidden="1" customHeight="1" x14ac:dyDescent="0.2">
      <c r="A28" s="2855" t="s">
        <v>484</v>
      </c>
      <c r="B28" s="2855"/>
      <c r="C28" s="2855" t="s">
        <v>485</v>
      </c>
      <c r="D28" s="7558" t="s">
        <v>486</v>
      </c>
      <c r="E28" s="7559" t="s">
        <v>89</v>
      </c>
      <c r="F28" s="7559" t="s">
        <v>89</v>
      </c>
      <c r="G28" s="7560">
        <v>42934</v>
      </c>
      <c r="H28" s="7314" t="s">
        <v>8153</v>
      </c>
      <c r="I28" s="7561">
        <v>44378</v>
      </c>
      <c r="J28" s="7562">
        <v>43405</v>
      </c>
      <c r="K28" s="7562">
        <v>43476</v>
      </c>
      <c r="L28" s="7562">
        <v>43586</v>
      </c>
      <c r="M28" s="7562">
        <v>43676</v>
      </c>
      <c r="N28" s="7562">
        <v>44228</v>
      </c>
      <c r="O28" s="7562">
        <v>44235</v>
      </c>
      <c r="P28" s="7562" t="s">
        <v>8111</v>
      </c>
      <c r="Q28" s="7562" t="s">
        <v>8111</v>
      </c>
      <c r="R28" s="7562" t="s">
        <v>8154</v>
      </c>
      <c r="S28" s="7562" t="s">
        <v>8111</v>
      </c>
      <c r="T28" s="7562">
        <v>45047</v>
      </c>
      <c r="U28" s="7562" t="s">
        <v>8111</v>
      </c>
      <c r="V28" s="7562" t="s">
        <v>3757</v>
      </c>
      <c r="W28" s="7562" t="s">
        <v>90</v>
      </c>
      <c r="X28" s="7564"/>
      <c r="Y28" s="7562"/>
      <c r="Z28" s="7562"/>
      <c r="AA28" s="7562"/>
      <c r="AB28" s="7562"/>
      <c r="AC28" s="7562"/>
      <c r="AD28" s="7562"/>
      <c r="AE28" s="7562"/>
      <c r="AF28" s="7562"/>
      <c r="AG28" s="7565">
        <f>IF(VLOOKUP($A28,'8 Oct - LIVE LDS Data'!$A$3:$AAD$1504,72,FALSE)=0/1/1900,"",VLOOKUP($A28,'8 Oct - LIVE LDS Data'!$A$3:$AAD$1504,72,FALSE))</f>
        <v>45497</v>
      </c>
      <c r="AH28" s="7565">
        <f>IF(VLOOKUP($A28,'8 Oct - LIVE LDS Data'!$A$3:$AAD$1504,73,FALSE)=0/1/1900,"",VLOOKUP($A28,'8 Oct - LIVE LDS Data'!$A$3:$AAD$1504,73,FALSE))</f>
        <v>45763</v>
      </c>
      <c r="AI28" s="7565">
        <f>IF(VLOOKUP($A28,'8 Oct - LIVE LDS Data'!$A$3:$AAD$1504,75,FALSE)=0/1/1900,"",VLOOKUP($A28,'8 Oct - LIVE LDS Data'!$A$3:$AAD$1504,75,FALSE))</f>
        <v>45310</v>
      </c>
      <c r="AJ28" s="7565">
        <f>IF(VLOOKUP($A28,'8 Oct - LIVE LDS Data'!$A$3:$AAD$1504,76,FALSE)=0/1/1900,"",VLOOKUP($A28,'8 Oct - LIVE LDS Data'!$A$3:$AAD$1504,76,FALSE))</f>
        <v>45440</v>
      </c>
    </row>
    <row r="29" spans="1:36" s="610" customFormat="1" ht="40" hidden="1" customHeight="1" x14ac:dyDescent="0.2">
      <c r="A29" s="7566" t="s">
        <v>501</v>
      </c>
      <c r="B29" s="7566"/>
      <c r="C29" s="7566" t="s">
        <v>502</v>
      </c>
      <c r="D29" s="7558" t="s">
        <v>503</v>
      </c>
      <c r="E29" s="7559" t="s">
        <v>194</v>
      </c>
      <c r="F29" s="7559" t="s">
        <v>89</v>
      </c>
      <c r="G29" s="7560">
        <v>44249</v>
      </c>
      <c r="H29" s="7314" t="s">
        <v>566</v>
      </c>
      <c r="I29" s="7561">
        <v>45231</v>
      </c>
      <c r="J29" s="7562" t="s">
        <v>8111</v>
      </c>
      <c r="K29" s="7562" t="s">
        <v>8111</v>
      </c>
      <c r="L29" s="7562" t="s">
        <v>8111</v>
      </c>
      <c r="M29" s="7562" t="s">
        <v>8111</v>
      </c>
      <c r="N29" s="7562" t="s">
        <v>8111</v>
      </c>
      <c r="O29" s="7562" t="s">
        <v>8111</v>
      </c>
      <c r="P29" s="7562" t="s">
        <v>8111</v>
      </c>
      <c r="Q29" s="7562" t="s">
        <v>8111</v>
      </c>
      <c r="R29" s="7562" t="s">
        <v>8111</v>
      </c>
      <c r="S29" s="7562" t="s">
        <v>8111</v>
      </c>
      <c r="T29" s="7562" t="s">
        <v>8111</v>
      </c>
      <c r="U29" s="7562" t="s">
        <v>8111</v>
      </c>
      <c r="V29" s="7562" t="s">
        <v>90</v>
      </c>
      <c r="W29" s="7562" t="s">
        <v>226</v>
      </c>
      <c r="X29" s="7564"/>
      <c r="Y29" s="7562"/>
      <c r="Z29" s="7562"/>
      <c r="AA29" s="7562"/>
      <c r="AB29" s="7562"/>
      <c r="AC29" s="7562"/>
      <c r="AD29" s="7562"/>
      <c r="AE29" s="7562"/>
      <c r="AF29" s="7562"/>
      <c r="AG29" s="7565">
        <f>IF(VLOOKUP($A29,'8 Oct - LIVE LDS Data'!$A$3:$AAD$1504,72,FALSE)=0/1/1900,"",VLOOKUP($A29,'8 Oct - LIVE LDS Data'!$A$3:$AAD$1504,72,FALSE))</f>
        <v>45763</v>
      </c>
      <c r="AH29" s="7565">
        <f>IF(VLOOKUP($A29,'8 Oct - LIVE LDS Data'!$A$3:$AAD$1504,73,FALSE)=0/1/1900,"",VLOOKUP($A29,'8 Oct - LIVE LDS Data'!$A$3:$AAD$1504,73,FALSE))</f>
        <v>45932</v>
      </c>
      <c r="AI29" s="7565">
        <f>IF(VLOOKUP($A29,'8 Oct - LIVE LDS Data'!$A$3:$AAD$1504,75,FALSE)=0/1/1900,"",VLOOKUP($A29,'8 Oct - LIVE LDS Data'!$A$3:$AAD$1504,75,FALSE))</f>
        <v>45686</v>
      </c>
      <c r="AJ29" s="7565">
        <f>IF(VLOOKUP($A29,'8 Oct - LIVE LDS Data'!$A$3:$AAD$1504,76,FALSE)=0/1/1900,"",VLOOKUP($A29,'8 Oct - LIVE LDS Data'!$A$3:$AAD$1504,76,FALSE))</f>
        <v>45575</v>
      </c>
    </row>
    <row r="30" spans="1:36" s="610" customFormat="1" ht="40" hidden="1" customHeight="1" x14ac:dyDescent="0.2">
      <c r="A30" s="2855" t="s">
        <v>511</v>
      </c>
      <c r="B30" s="2855"/>
      <c r="C30" s="2855" t="s">
        <v>512</v>
      </c>
      <c r="D30" s="7558" t="s">
        <v>7268</v>
      </c>
      <c r="E30" s="7559" t="s">
        <v>89</v>
      </c>
      <c r="F30" s="7559" t="s">
        <v>89</v>
      </c>
      <c r="G30" s="7560">
        <v>43797</v>
      </c>
      <c r="H30" s="7314" t="s">
        <v>8155</v>
      </c>
      <c r="I30" s="7561">
        <v>45231</v>
      </c>
      <c r="J30" s="7562">
        <v>44927</v>
      </c>
      <c r="K30" s="7562">
        <v>44995</v>
      </c>
      <c r="L30" s="7562">
        <v>45200</v>
      </c>
      <c r="M30" s="7562">
        <v>45299</v>
      </c>
      <c r="N30" s="7562">
        <v>45383</v>
      </c>
      <c r="O30" s="7562" t="s">
        <v>8111</v>
      </c>
      <c r="P30" s="7562" t="s">
        <v>8111</v>
      </c>
      <c r="Q30" s="7562" t="s">
        <v>8111</v>
      </c>
      <c r="R30" s="7562">
        <v>45658</v>
      </c>
      <c r="S30" s="7562" t="s">
        <v>8111</v>
      </c>
      <c r="T30" s="7562">
        <v>45778</v>
      </c>
      <c r="U30" s="7562" t="s">
        <v>8111</v>
      </c>
      <c r="V30" s="7562" t="s">
        <v>3757</v>
      </c>
      <c r="W30" s="7562" t="s">
        <v>3757</v>
      </c>
      <c r="X30" s="7564"/>
      <c r="Y30" s="7562"/>
      <c r="Z30" s="7562"/>
      <c r="AA30" s="7562"/>
      <c r="AB30" s="7562"/>
      <c r="AC30" s="7562"/>
      <c r="AD30" s="7562"/>
      <c r="AE30" s="7562"/>
      <c r="AF30" s="7562"/>
      <c r="AG30" s="7565">
        <f>IF(VLOOKUP($A30,'8 Oct - LIVE LDS Data'!$A$3:$AAD$1504,72,FALSE)=0/1/1900,"",VLOOKUP($A30,'8 Oct - LIVE LDS Data'!$A$3:$AAD$1504,72,FALSE))</f>
        <v>45595</v>
      </c>
      <c r="AH30" s="7565">
        <f>IF(VLOOKUP($A30,'8 Oct - LIVE LDS Data'!$A$3:$AAD$1504,73,FALSE)=0/1/1900,"",VLOOKUP($A30,'8 Oct - LIVE LDS Data'!$A$3:$AAD$1504,73,FALSE))</f>
        <v>45950</v>
      </c>
      <c r="AI30" s="7565" t="str">
        <f>IF(VLOOKUP($A30,'8 Oct - LIVE LDS Data'!$A$3:$AAD$1504,75,FALSE)=0/1/1900,"",VLOOKUP($A30,'8 Oct - LIVE LDS Data'!$A$3:$AAD$1504,75,FALSE))</f>
        <v/>
      </c>
      <c r="AJ30" s="7565">
        <f>IF(VLOOKUP($A30,'8 Oct - LIVE LDS Data'!$A$3:$AAD$1504,76,FALSE)=0/1/1900,"",VLOOKUP($A30,'8 Oct - LIVE LDS Data'!$A$3:$AAD$1504,76,FALSE))</f>
        <v>45950</v>
      </c>
    </row>
    <row r="31" spans="1:36" s="610" customFormat="1" ht="40" hidden="1" customHeight="1" x14ac:dyDescent="0.2">
      <c r="A31" s="7569" t="s">
        <v>543</v>
      </c>
      <c r="B31" s="7569"/>
      <c r="C31" s="7569" t="s">
        <v>544</v>
      </c>
      <c r="D31" s="7558" t="s">
        <v>121</v>
      </c>
      <c r="E31" s="7559" t="s">
        <v>89</v>
      </c>
      <c r="F31" s="7559" t="s">
        <v>89</v>
      </c>
      <c r="G31" s="7560">
        <v>44616</v>
      </c>
      <c r="H31" s="7314" t="s">
        <v>8030</v>
      </c>
      <c r="I31" s="7561">
        <v>44378</v>
      </c>
      <c r="J31" s="7562" t="s">
        <v>8111</v>
      </c>
      <c r="K31" s="7562" t="s">
        <v>8111</v>
      </c>
      <c r="L31" s="7562" t="s">
        <v>8111</v>
      </c>
      <c r="M31" s="7562" t="s">
        <v>8111</v>
      </c>
      <c r="N31" s="7562" t="s">
        <v>8111</v>
      </c>
      <c r="O31" s="7562" t="s">
        <v>8111</v>
      </c>
      <c r="P31" s="7562" t="s">
        <v>8111</v>
      </c>
      <c r="Q31" s="7562" t="s">
        <v>8111</v>
      </c>
      <c r="R31" s="7562" t="s">
        <v>8111</v>
      </c>
      <c r="S31" s="7562"/>
      <c r="T31" s="7562" t="s">
        <v>8111</v>
      </c>
      <c r="U31" s="7562" t="s">
        <v>8111</v>
      </c>
      <c r="V31" s="7562" t="s">
        <v>90</v>
      </c>
      <c r="W31" s="7562" t="s">
        <v>226</v>
      </c>
      <c r="X31" s="7564"/>
      <c r="Y31" s="7562"/>
      <c r="Z31" s="7562"/>
      <c r="AA31" s="7562"/>
      <c r="AB31" s="7562"/>
      <c r="AC31" s="7562"/>
      <c r="AD31" s="7562"/>
      <c r="AE31" s="7562"/>
      <c r="AF31" s="7562"/>
      <c r="AG31" s="7565">
        <f>IF(VLOOKUP($A31,'8 Oct - LIVE LDS Data'!$A$3:$AAD$1504,72,FALSE)=0/1/1900,"",VLOOKUP($A31,'8 Oct - LIVE LDS Data'!$A$3:$AAD$1504,72,FALSE))</f>
        <v>45142</v>
      </c>
      <c r="AH31" s="7565">
        <f>IF(VLOOKUP($A31,'8 Oct - LIVE LDS Data'!$A$3:$AAD$1504,73,FALSE)=0/1/1900,"",VLOOKUP($A31,'8 Oct - LIVE LDS Data'!$A$3:$AAD$1504,73,FALSE))</f>
        <v>45888</v>
      </c>
      <c r="AI31" s="7565" t="str">
        <f>IF(VLOOKUP($A31,'8 Oct - LIVE LDS Data'!$A$3:$AAD$1504,75,FALSE)=0/1/1900,"",VLOOKUP($A31,'8 Oct - LIVE LDS Data'!$A$3:$AAD$1504,75,FALSE))</f>
        <v/>
      </c>
      <c r="AJ31" s="7565">
        <f>IF(VLOOKUP($A31,'8 Oct - LIVE LDS Data'!$A$3:$AAD$1504,76,FALSE)=0/1/1900,"",VLOOKUP($A31,'8 Oct - LIVE LDS Data'!$A$3:$AAD$1504,76,FALSE))</f>
        <v>45888</v>
      </c>
    </row>
    <row r="32" spans="1:36" s="610" customFormat="1" ht="40" hidden="1" customHeight="1" x14ac:dyDescent="0.2">
      <c r="A32" s="7569" t="s">
        <v>551</v>
      </c>
      <c r="B32" s="7569"/>
      <c r="C32" s="7569" t="s">
        <v>552</v>
      </c>
      <c r="D32" s="7558" t="s">
        <v>8156</v>
      </c>
      <c r="E32" s="7559" t="s">
        <v>89</v>
      </c>
      <c r="F32" s="7559" t="s">
        <v>89</v>
      </c>
      <c r="G32" s="7560">
        <v>44643</v>
      </c>
      <c r="H32" s="7314" t="s">
        <v>566</v>
      </c>
      <c r="I32" s="7561">
        <v>44755</v>
      </c>
      <c r="J32" s="7562" t="s">
        <v>8157</v>
      </c>
      <c r="K32" s="7562" t="s">
        <v>8111</v>
      </c>
      <c r="L32" s="7562" t="s">
        <v>8111</v>
      </c>
      <c r="M32" s="7562" t="s">
        <v>8111</v>
      </c>
      <c r="N32" s="7562" t="s">
        <v>8111</v>
      </c>
      <c r="O32" s="7562" t="s">
        <v>8111</v>
      </c>
      <c r="P32" s="7562" t="s">
        <v>8111</v>
      </c>
      <c r="Q32" s="7562" t="s">
        <v>8111</v>
      </c>
      <c r="R32" s="7562">
        <v>45323</v>
      </c>
      <c r="S32" s="7562" t="s">
        <v>8111</v>
      </c>
      <c r="T32" s="7562">
        <v>45505</v>
      </c>
      <c r="U32" s="7562" t="s">
        <v>8111</v>
      </c>
      <c r="V32" s="7562" t="s">
        <v>90</v>
      </c>
      <c r="W32" s="7562" t="s">
        <v>90</v>
      </c>
      <c r="X32" s="7564"/>
      <c r="Y32" s="7562"/>
      <c r="Z32" s="7562"/>
      <c r="AA32" s="7562"/>
      <c r="AB32" s="7562"/>
      <c r="AC32" s="7562"/>
      <c r="AD32" s="7562"/>
      <c r="AE32" s="7562"/>
      <c r="AF32" s="7562"/>
      <c r="AG32" s="7565">
        <f>IF(VLOOKUP($A32,'8 Oct - LIVE LDS Data'!$A$3:$AAD$1504,72,FALSE)=0/1/1900,"",VLOOKUP($A32,'8 Oct - LIVE LDS Data'!$A$3:$AAD$1504,72,FALSE))</f>
        <v>45317</v>
      </c>
      <c r="AH32" s="7565">
        <f>IF(VLOOKUP($A32,'8 Oct - LIVE LDS Data'!$A$3:$AAD$1504,73,FALSE)=0/1/1900,"",VLOOKUP($A32,'8 Oct - LIVE LDS Data'!$A$3:$AAD$1504,73,FALSE))</f>
        <v>45902</v>
      </c>
      <c r="AI32" s="7565" t="str">
        <f>IF(VLOOKUP($A32,'8 Oct - LIVE LDS Data'!$A$3:$AAD$1504,75,FALSE)=0/1/1900,"",VLOOKUP($A32,'8 Oct - LIVE LDS Data'!$A$3:$AAD$1504,75,FALSE))</f>
        <v/>
      </c>
      <c r="AJ32" s="7565">
        <f>IF(VLOOKUP($A32,'8 Oct - LIVE LDS Data'!$A$3:$AAD$1504,76,FALSE)=0/1/1900,"",VLOOKUP($A32,'8 Oct - LIVE LDS Data'!$A$3:$AAD$1504,76,FALSE))</f>
        <v>45902</v>
      </c>
    </row>
    <row r="33" spans="1:36" s="610" customFormat="1" ht="40" hidden="1" customHeight="1" x14ac:dyDescent="0.2">
      <c r="A33" s="2859" t="s">
        <v>563</v>
      </c>
      <c r="B33" s="2859"/>
      <c r="C33" s="2859" t="s">
        <v>564</v>
      </c>
      <c r="D33" s="7558" t="s">
        <v>565</v>
      </c>
      <c r="E33" s="7559" t="s">
        <v>89</v>
      </c>
      <c r="F33" s="7559" t="s">
        <v>89</v>
      </c>
      <c r="G33" s="7560">
        <v>42453</v>
      </c>
      <c r="H33" s="7314" t="s">
        <v>566</v>
      </c>
      <c r="I33" s="7561">
        <v>44986</v>
      </c>
      <c r="J33" s="7562">
        <v>45383</v>
      </c>
      <c r="K33" s="7562" t="s">
        <v>8111</v>
      </c>
      <c r="L33" s="7562">
        <v>45748</v>
      </c>
      <c r="M33" s="7562" t="s">
        <v>8111</v>
      </c>
      <c r="N33" s="7562" t="s">
        <v>8111</v>
      </c>
      <c r="O33" s="7562" t="s">
        <v>8111</v>
      </c>
      <c r="P33" s="7562" t="s">
        <v>8111</v>
      </c>
      <c r="Q33" s="7562" t="s">
        <v>8111</v>
      </c>
      <c r="R33" s="7562">
        <v>46113</v>
      </c>
      <c r="S33" s="7562" t="s">
        <v>8111</v>
      </c>
      <c r="T33" s="7562">
        <v>46296</v>
      </c>
      <c r="U33" s="7562" t="s">
        <v>8111</v>
      </c>
      <c r="V33" s="7562" t="s">
        <v>3757</v>
      </c>
      <c r="W33" s="7562" t="s">
        <v>3757</v>
      </c>
      <c r="X33" s="7564"/>
      <c r="Y33" s="7562"/>
      <c r="Z33" s="7562"/>
      <c r="AA33" s="7562"/>
      <c r="AB33" s="7562"/>
      <c r="AC33" s="7562"/>
      <c r="AD33" s="7562"/>
      <c r="AE33" s="7562"/>
      <c r="AF33" s="7562"/>
      <c r="AG33" s="7565">
        <f>IF(VLOOKUP($A33,'8 Oct - LIVE LDS Data'!$A$3:$AAD$1504,72,FALSE)=0/1/1900,"",VLOOKUP($A33,'8 Oct - LIVE LDS Data'!$A$3:$AAD$1504,72,FALSE))</f>
        <v>45902</v>
      </c>
      <c r="AH33" s="7565">
        <f>IF(VLOOKUP($A33,'8 Oct - LIVE LDS Data'!$A$3:$AAD$1504,73,FALSE)=0/1/1900,"",VLOOKUP($A33,'8 Oct - LIVE LDS Data'!$A$3:$AAD$1504,73,FALSE))</f>
        <v>45716</v>
      </c>
      <c r="AI33" s="7565">
        <f>IF(VLOOKUP($A33,'8 Oct - LIVE LDS Data'!$A$3:$AAD$1504,75,FALSE)=0/1/1900,"",VLOOKUP($A33,'8 Oct - LIVE LDS Data'!$A$3:$AAD$1504,75,FALSE))</f>
        <v>45902</v>
      </c>
      <c r="AJ33" s="7565">
        <f>IF(VLOOKUP($A33,'8 Oct - LIVE LDS Data'!$A$3:$AAD$1504,76,FALSE)=0/1/1900,"",VLOOKUP($A33,'8 Oct - LIVE LDS Data'!$A$3:$AAD$1504,76,FALSE))</f>
        <v>45716</v>
      </c>
    </row>
    <row r="34" spans="1:36" s="610" customFormat="1" ht="40" hidden="1" customHeight="1" x14ac:dyDescent="0.2">
      <c r="A34" s="2855" t="s">
        <v>580</v>
      </c>
      <c r="B34" s="2855"/>
      <c r="C34" s="2855" t="s">
        <v>581</v>
      </c>
      <c r="D34" s="7558" t="s">
        <v>582</v>
      </c>
      <c r="E34" s="7559" t="s">
        <v>89</v>
      </c>
      <c r="F34" s="7559" t="s">
        <v>89</v>
      </c>
      <c r="G34" s="7560">
        <v>40715</v>
      </c>
      <c r="H34" s="7314" t="s">
        <v>8158</v>
      </c>
      <c r="I34" s="7561">
        <v>45108</v>
      </c>
      <c r="J34" s="7562">
        <v>43556</v>
      </c>
      <c r="K34" s="7562">
        <v>43542</v>
      </c>
      <c r="L34" s="7562">
        <v>44866</v>
      </c>
      <c r="M34" s="7562">
        <v>44893</v>
      </c>
      <c r="N34" s="7562" t="s">
        <v>8111</v>
      </c>
      <c r="O34" s="7562" t="s">
        <v>8111</v>
      </c>
      <c r="P34" s="7562" t="s">
        <v>8111</v>
      </c>
      <c r="Q34" s="7562" t="s">
        <v>8111</v>
      </c>
      <c r="R34" s="7562" t="s">
        <v>7058</v>
      </c>
      <c r="S34" s="7562">
        <v>45251</v>
      </c>
      <c r="T34" s="7562">
        <v>45352</v>
      </c>
      <c r="U34" s="7562" t="s">
        <v>8111</v>
      </c>
      <c r="V34" s="7562" t="s">
        <v>3757</v>
      </c>
      <c r="W34" s="7562" t="s">
        <v>3757</v>
      </c>
      <c r="X34" s="7564"/>
      <c r="Y34" s="7562"/>
      <c r="Z34" s="7562"/>
      <c r="AA34" s="7562"/>
      <c r="AB34" s="7562"/>
      <c r="AC34" s="7562"/>
      <c r="AD34" s="7562"/>
      <c r="AE34" s="7562"/>
      <c r="AF34" s="7562"/>
      <c r="AG34" s="7565">
        <f>IF(VLOOKUP($A34,'8 Oct - LIVE LDS Data'!$A$3:$AAD$1504,72,FALSE)=0/1/1900,"",VLOOKUP($A34,'8 Oct - LIVE LDS Data'!$A$3:$AAD$1504,72,FALSE))</f>
        <v>45595</v>
      </c>
      <c r="AH34" s="7565">
        <f>IF(VLOOKUP($A34,'8 Oct - LIVE LDS Data'!$A$3:$AAD$1504,73,FALSE)=0/1/1900,"",VLOOKUP($A34,'8 Oct - LIVE LDS Data'!$A$3:$AAD$1504,73,FALSE))</f>
        <v>45154</v>
      </c>
      <c r="AI34" s="7565">
        <f>IF(VLOOKUP($A34,'8 Oct - LIVE LDS Data'!$A$3:$AAD$1504,75,FALSE)=0/1/1900,"",VLOOKUP($A34,'8 Oct - LIVE LDS Data'!$A$3:$AAD$1504,75,FALSE))</f>
        <v>45273</v>
      </c>
      <c r="AJ34" s="7565">
        <f>IF(VLOOKUP($A34,'8 Oct - LIVE LDS Data'!$A$3:$AAD$1504,76,FALSE)=0/1/1900,"",VLOOKUP($A34,'8 Oct - LIVE LDS Data'!$A$3:$AAD$1504,76,FALSE))</f>
        <v>45413</v>
      </c>
    </row>
    <row r="35" spans="1:36" s="610" customFormat="1" ht="40" customHeight="1" x14ac:dyDescent="0.2">
      <c r="A35" s="7568" t="s">
        <v>597</v>
      </c>
      <c r="B35" s="7568" t="s">
        <v>598</v>
      </c>
      <c r="C35" s="7568" t="s">
        <v>598</v>
      </c>
      <c r="D35" s="7558" t="s">
        <v>5171</v>
      </c>
      <c r="E35" s="7559" t="s">
        <v>89</v>
      </c>
      <c r="F35" s="7559" t="s">
        <v>194</v>
      </c>
      <c r="G35" s="7560">
        <v>41649</v>
      </c>
      <c r="H35" s="7314" t="s">
        <v>674</v>
      </c>
      <c r="I35" s="7561">
        <v>44166</v>
      </c>
      <c r="J35" s="7562">
        <v>43132</v>
      </c>
      <c r="K35" s="7562">
        <v>43108</v>
      </c>
      <c r="L35" s="7562">
        <v>43374</v>
      </c>
      <c r="M35" s="7562">
        <v>43402</v>
      </c>
      <c r="N35" s="7562">
        <v>43831</v>
      </c>
      <c r="O35" s="7562">
        <v>43859</v>
      </c>
      <c r="P35" s="7562" t="s">
        <v>8111</v>
      </c>
      <c r="Q35" s="7562" t="s">
        <v>8111</v>
      </c>
      <c r="R35" s="7562">
        <v>44228</v>
      </c>
      <c r="S35" s="7562">
        <v>44228</v>
      </c>
      <c r="T35" s="7562">
        <v>44378</v>
      </c>
      <c r="U35" s="7562">
        <v>44407</v>
      </c>
      <c r="V35" s="7562" t="s">
        <v>3757</v>
      </c>
      <c r="W35" s="7562" t="s">
        <v>3757</v>
      </c>
      <c r="X35" s="7564">
        <v>45320</v>
      </c>
      <c r="Y35" s="7562"/>
      <c r="Z35" s="7562"/>
      <c r="AA35" s="7562"/>
      <c r="AB35" s="7562"/>
      <c r="AC35" s="7562"/>
      <c r="AD35" s="7562" t="s">
        <v>8102</v>
      </c>
      <c r="AE35" s="7562" t="s">
        <v>8103</v>
      </c>
      <c r="AF35" s="7562" t="s">
        <v>8104</v>
      </c>
      <c r="AG35" s="7565">
        <f>IF(VLOOKUP($A35,'8 Oct - LIVE LDS Data'!$A$3:$AAD$1504,72,FALSE)=0/1/1900,"",VLOOKUP($A35,'8 Oct - LIVE LDS Data'!$A$3:$AAD$1504,72,FALSE))</f>
        <v>44547</v>
      </c>
      <c r="AH35" s="7565">
        <f>IF(VLOOKUP($A35,'8 Oct - LIVE LDS Data'!$A$3:$AAD$1504,73,FALSE)=0/1/1900,"",VLOOKUP($A35,'8 Oct - LIVE LDS Data'!$A$3:$AAD$1504,73,FALSE))</f>
        <v>45804</v>
      </c>
      <c r="AI35" s="7565">
        <f>IF(VLOOKUP($A35,'8 Oct - LIVE LDS Data'!$A$3:$AAD$1504,75,FALSE)=0/1/1900,"",VLOOKUP($A35,'8 Oct - LIVE LDS Data'!$A$3:$AAD$1504,75,FALSE))</f>
        <v>44362</v>
      </c>
      <c r="AJ35" s="7565">
        <f>IF(VLOOKUP($A35,'8 Oct - LIVE LDS Data'!$A$3:$AAD$1504,76,FALSE)=0/1/1900,"",VLOOKUP($A35,'8 Oct - LIVE LDS Data'!$A$3:$AAD$1504,76,FALSE))</f>
        <v>45804</v>
      </c>
    </row>
    <row r="36" spans="1:36" s="610" customFormat="1" ht="40" customHeight="1" x14ac:dyDescent="0.2">
      <c r="A36" s="2855" t="s">
        <v>607</v>
      </c>
      <c r="B36" s="2855"/>
      <c r="C36" s="2855" t="s">
        <v>608</v>
      </c>
      <c r="D36" s="7558" t="s">
        <v>609</v>
      </c>
      <c r="E36" s="7559" t="s">
        <v>89</v>
      </c>
      <c r="F36" s="7559" t="s">
        <v>89</v>
      </c>
      <c r="G36" s="7560">
        <v>43602</v>
      </c>
      <c r="H36" s="7314" t="s">
        <v>7772</v>
      </c>
      <c r="I36" s="7561">
        <v>45170</v>
      </c>
      <c r="J36" s="7562">
        <v>44682</v>
      </c>
      <c r="K36" s="7562">
        <v>44837</v>
      </c>
      <c r="L36" s="7562">
        <v>45413</v>
      </c>
      <c r="M36" s="7562" t="s">
        <v>8111</v>
      </c>
      <c r="N36" s="7562" t="s">
        <v>8111</v>
      </c>
      <c r="O36" s="7562" t="s">
        <v>8111</v>
      </c>
      <c r="P36" s="7562" t="s">
        <v>8111</v>
      </c>
      <c r="Q36" s="7562" t="s">
        <v>8111</v>
      </c>
      <c r="R36" s="7562">
        <v>45627</v>
      </c>
      <c r="S36" s="7562" t="s">
        <v>8111</v>
      </c>
      <c r="T36" s="7562">
        <v>45778</v>
      </c>
      <c r="U36" s="7562" t="s">
        <v>8111</v>
      </c>
      <c r="V36" s="7562" t="s">
        <v>3757</v>
      </c>
      <c r="W36" s="7562" t="s">
        <v>3757</v>
      </c>
      <c r="X36" s="7564">
        <v>45317</v>
      </c>
      <c r="Y36" s="7562">
        <v>44682</v>
      </c>
      <c r="Z36" s="7562">
        <v>45413</v>
      </c>
      <c r="AA36" s="7562"/>
      <c r="AB36" s="7562"/>
      <c r="AC36" s="7562">
        <v>45627</v>
      </c>
      <c r="AD36" s="7562">
        <v>45778</v>
      </c>
      <c r="AE36" s="7562" t="s">
        <v>8105</v>
      </c>
      <c r="AF36" s="7562"/>
      <c r="AG36" s="7565">
        <f>IF(VLOOKUP($A36,'8 Oct - LIVE LDS Data'!$A$3:$AAD$1504,72,FALSE)=0/1/1900,"",VLOOKUP($A36,'8 Oct - LIVE LDS Data'!$A$3:$AAD$1504,72,FALSE))</f>
        <v>45140</v>
      </c>
      <c r="AH36" s="7565">
        <f>IF(VLOOKUP($A36,'8 Oct - LIVE LDS Data'!$A$3:$AAD$1504,73,FALSE)=0/1/1900,"",VLOOKUP($A36,'8 Oct - LIVE LDS Data'!$A$3:$AAD$1504,73,FALSE))</f>
        <v>45700</v>
      </c>
      <c r="AI36" s="7565">
        <f>IF(VLOOKUP($A36,'8 Oct - LIVE LDS Data'!$A$3:$AAD$1504,75,FALSE)=0/1/1900,"",VLOOKUP($A36,'8 Oct - LIVE LDS Data'!$A$3:$AAD$1504,75,FALSE))</f>
        <v>45140</v>
      </c>
      <c r="AJ36" s="7565">
        <f>IF(VLOOKUP($A36,'8 Oct - LIVE LDS Data'!$A$3:$AAD$1504,76,FALSE)=0/1/1900,"",VLOOKUP($A36,'8 Oct - LIVE LDS Data'!$A$3:$AAD$1504,76,FALSE))</f>
        <v>45700</v>
      </c>
    </row>
    <row r="37" spans="1:36" s="610" customFormat="1" ht="40" hidden="1" customHeight="1" x14ac:dyDescent="0.2">
      <c r="A37" s="2855" t="s">
        <v>618</v>
      </c>
      <c r="B37" s="2855"/>
      <c r="C37" s="2855" t="s">
        <v>619</v>
      </c>
      <c r="D37" s="7558" t="s">
        <v>620</v>
      </c>
      <c r="E37" s="7559" t="s">
        <v>89</v>
      </c>
      <c r="F37" s="7559" t="s">
        <v>89</v>
      </c>
      <c r="G37" s="7560">
        <v>43481</v>
      </c>
      <c r="H37" s="7314" t="s">
        <v>262</v>
      </c>
      <c r="I37" s="7561">
        <v>44075</v>
      </c>
      <c r="J37" s="7562" t="s">
        <v>8111</v>
      </c>
      <c r="K37" s="7562">
        <v>45017</v>
      </c>
      <c r="L37" s="7562">
        <v>45292</v>
      </c>
      <c r="M37" s="7562" t="s">
        <v>8111</v>
      </c>
      <c r="N37" s="7562" t="s">
        <v>8111</v>
      </c>
      <c r="O37" s="7562" t="s">
        <v>8111</v>
      </c>
      <c r="P37" s="7562" t="s">
        <v>8111</v>
      </c>
      <c r="Q37" s="7562" t="s">
        <v>8111</v>
      </c>
      <c r="R37" s="7562">
        <v>45597</v>
      </c>
      <c r="S37" s="7562" t="s">
        <v>8111</v>
      </c>
      <c r="T37" s="7562">
        <v>45658</v>
      </c>
      <c r="U37" s="7562" t="s">
        <v>8111</v>
      </c>
      <c r="V37" s="7562" t="s">
        <v>3757</v>
      </c>
      <c r="W37" s="7562" t="s">
        <v>8106</v>
      </c>
      <c r="X37" s="7564"/>
      <c r="Y37" s="7562"/>
      <c r="Z37" s="7562"/>
      <c r="AA37" s="7562"/>
      <c r="AB37" s="7562"/>
      <c r="AC37" s="7562"/>
      <c r="AD37" s="7562"/>
      <c r="AE37" s="7562"/>
      <c r="AF37" s="7562"/>
      <c r="AG37" s="7565">
        <f>IF(VLOOKUP($A37,'8 Oct - LIVE LDS Data'!$A$3:$AAD$1504,72,FALSE)=0/1/1900,"",VLOOKUP($A37,'8 Oct - LIVE LDS Data'!$A$3:$AAD$1504,72,FALSE))</f>
        <v>45855</v>
      </c>
      <c r="AH37" s="7565">
        <f>IF(VLOOKUP($A37,'8 Oct - LIVE LDS Data'!$A$3:$AAD$1504,73,FALSE)=0/1/1900,"",VLOOKUP($A37,'8 Oct - LIVE LDS Data'!$A$3:$AAD$1504,73,FALSE))</f>
        <v>45681</v>
      </c>
      <c r="AI37" s="7565">
        <f>IF(VLOOKUP($A37,'8 Oct - LIVE LDS Data'!$A$3:$AAD$1504,75,FALSE)=0/1/1900,"",VLOOKUP($A37,'8 Oct - LIVE LDS Data'!$A$3:$AAD$1504,75,FALSE))</f>
        <v>45257</v>
      </c>
      <c r="AJ37" s="7565">
        <f>IF(VLOOKUP($A37,'8 Oct - LIVE LDS Data'!$A$3:$AAD$1504,76,FALSE)=0/1/1900,"",VLOOKUP($A37,'8 Oct - LIVE LDS Data'!$A$3:$AAD$1504,76,FALSE))</f>
        <v>45681</v>
      </c>
    </row>
    <row r="38" spans="1:36" s="610" customFormat="1" ht="40" hidden="1" customHeight="1" x14ac:dyDescent="0.2">
      <c r="A38" s="2855" t="s">
        <v>633</v>
      </c>
      <c r="B38" s="2855"/>
      <c r="C38" s="2855" t="s">
        <v>634</v>
      </c>
      <c r="D38" s="7558" t="s">
        <v>635</v>
      </c>
      <c r="E38" s="7559" t="s">
        <v>89</v>
      </c>
      <c r="F38" s="7559" t="s">
        <v>89</v>
      </c>
      <c r="G38" s="7560">
        <v>42760</v>
      </c>
      <c r="H38" s="7314" t="s">
        <v>8159</v>
      </c>
      <c r="I38" s="7561">
        <v>44409</v>
      </c>
      <c r="J38" s="7562">
        <v>43221</v>
      </c>
      <c r="K38" s="7562">
        <v>43367</v>
      </c>
      <c r="L38" s="7562">
        <v>43709</v>
      </c>
      <c r="M38" s="7562">
        <v>43738</v>
      </c>
      <c r="N38" s="7562">
        <v>44713</v>
      </c>
      <c r="O38" s="7562" t="s">
        <v>8111</v>
      </c>
      <c r="P38" s="7562" t="s">
        <v>8111</v>
      </c>
      <c r="Q38" s="7562" t="s">
        <v>8111</v>
      </c>
      <c r="R38" s="7562">
        <v>45231</v>
      </c>
      <c r="S38" s="7562" t="s">
        <v>8111</v>
      </c>
      <c r="T38" s="7562">
        <v>45352</v>
      </c>
      <c r="U38" s="7562" t="s">
        <v>8111</v>
      </c>
      <c r="V38" s="7562" t="s">
        <v>3757</v>
      </c>
      <c r="W38" s="7562" t="s">
        <v>90</v>
      </c>
      <c r="X38" s="7564"/>
      <c r="Y38" s="7562"/>
      <c r="Z38" s="7562"/>
      <c r="AA38" s="7562"/>
      <c r="AB38" s="7562"/>
      <c r="AC38" s="7562"/>
      <c r="AD38" s="7562"/>
      <c r="AE38" s="7562"/>
      <c r="AF38" s="7562"/>
      <c r="AG38" s="7565">
        <f>IF(VLOOKUP($A38,'8 Oct - LIVE LDS Data'!$A$3:$AAD$1504,72,FALSE)=0/1/1900,"",VLOOKUP($A38,'8 Oct - LIVE LDS Data'!$A$3:$AAD$1504,72,FALSE))</f>
        <v>45937</v>
      </c>
      <c r="AH38" s="7565">
        <f>IF(VLOOKUP($A38,'8 Oct - LIVE LDS Data'!$A$3:$AAD$1504,73,FALSE)=0/1/1900,"",VLOOKUP($A38,'8 Oct - LIVE LDS Data'!$A$3:$AAD$1504,73,FALSE))</f>
        <v>45764</v>
      </c>
      <c r="AI38" s="7565">
        <f>IF(VLOOKUP($A38,'8 Oct - LIVE LDS Data'!$A$3:$AAD$1504,75,FALSE)=0/1/1900,"",VLOOKUP($A38,'8 Oct - LIVE LDS Data'!$A$3:$AAD$1504,75,FALSE))</f>
        <v>45562</v>
      </c>
      <c r="AJ38" s="7565">
        <f>IF(VLOOKUP($A38,'8 Oct - LIVE LDS Data'!$A$3:$AAD$1504,76,FALSE)=0/1/1900,"",VLOOKUP($A38,'8 Oct - LIVE LDS Data'!$A$3:$AAD$1504,76,FALSE))</f>
        <v>45888</v>
      </c>
    </row>
    <row r="39" spans="1:36" s="610" customFormat="1" ht="40" hidden="1" customHeight="1" x14ac:dyDescent="0.2">
      <c r="A39" s="7569" t="s">
        <v>645</v>
      </c>
      <c r="B39" s="7569"/>
      <c r="C39" s="7569" t="s">
        <v>646</v>
      </c>
      <c r="D39" s="7558" t="s">
        <v>4461</v>
      </c>
      <c r="E39" s="7559" t="s">
        <v>89</v>
      </c>
      <c r="F39" s="7559" t="s">
        <v>89</v>
      </c>
      <c r="G39" s="7560">
        <v>44006</v>
      </c>
      <c r="H39" s="7314" t="s">
        <v>4467</v>
      </c>
      <c r="I39" s="7561">
        <v>45261</v>
      </c>
      <c r="J39" s="7562">
        <v>45292</v>
      </c>
      <c r="K39" s="7562" t="s">
        <v>8111</v>
      </c>
      <c r="L39" s="7562" t="s">
        <v>8111</v>
      </c>
      <c r="M39" s="7562" t="s">
        <v>8111</v>
      </c>
      <c r="N39" s="7562" t="s">
        <v>8111</v>
      </c>
      <c r="O39" s="7562" t="s">
        <v>8111</v>
      </c>
      <c r="P39" s="7562" t="s">
        <v>8111</v>
      </c>
      <c r="Q39" s="7562" t="s">
        <v>8111</v>
      </c>
      <c r="R39" s="7562">
        <v>45444</v>
      </c>
      <c r="S39" s="7562"/>
      <c r="T39" s="7562">
        <v>45536</v>
      </c>
      <c r="U39" s="7562" t="s">
        <v>8111</v>
      </c>
      <c r="V39" s="7562" t="s">
        <v>90</v>
      </c>
      <c r="W39" s="7562" t="s">
        <v>226</v>
      </c>
      <c r="X39" s="7564"/>
      <c r="Y39" s="7562"/>
      <c r="Z39" s="7562"/>
      <c r="AA39" s="7562"/>
      <c r="AB39" s="7562"/>
      <c r="AC39" s="7562"/>
      <c r="AD39" s="7562"/>
      <c r="AE39" s="7562"/>
      <c r="AF39" s="7562"/>
      <c r="AG39" s="7565" t="str">
        <f>IF(VLOOKUP($A39,'8 Oct - LIVE LDS Data'!$A$3:$AAD$1504,72,FALSE)=0/1/1900,"",VLOOKUP($A39,'8 Oct - LIVE LDS Data'!$A$3:$AAD$1504,72,FALSE))</f>
        <v/>
      </c>
      <c r="AH39" s="7565">
        <f>IF(VLOOKUP($A39,'8 Oct - LIVE LDS Data'!$A$3:$AAD$1504,73,FALSE)=0/1/1900,"",VLOOKUP($A39,'8 Oct - LIVE LDS Data'!$A$3:$AAD$1504,73,FALSE))</f>
        <v>45719</v>
      </c>
      <c r="AI39" s="7565" t="str">
        <f>IF(VLOOKUP($A39,'8 Oct - LIVE LDS Data'!$A$3:$AAD$1504,75,FALSE)=0/1/1900,"",VLOOKUP($A39,'8 Oct - LIVE LDS Data'!$A$3:$AAD$1504,75,FALSE))</f>
        <v/>
      </c>
      <c r="AJ39" s="7565">
        <f>IF(VLOOKUP($A39,'8 Oct - LIVE LDS Data'!$A$3:$AAD$1504,76,FALSE)=0/1/1900,"",VLOOKUP($A39,'8 Oct - LIVE LDS Data'!$A$3:$AAD$1504,76,FALSE))</f>
        <v>45719</v>
      </c>
    </row>
    <row r="40" spans="1:36" s="610" customFormat="1" ht="40" hidden="1" customHeight="1" x14ac:dyDescent="0.2">
      <c r="A40" s="2855" t="s">
        <v>654</v>
      </c>
      <c r="B40" s="2855"/>
      <c r="C40" s="2855" t="s">
        <v>655</v>
      </c>
      <c r="D40" s="7558" t="s">
        <v>5224</v>
      </c>
      <c r="E40" s="7559" t="s">
        <v>194</v>
      </c>
      <c r="F40" s="7559" t="s">
        <v>89</v>
      </c>
      <c r="G40" s="7560">
        <v>41899</v>
      </c>
      <c r="H40" s="7314" t="s">
        <v>8160</v>
      </c>
      <c r="I40" s="7561">
        <v>44927</v>
      </c>
      <c r="J40" s="7562">
        <v>44013</v>
      </c>
      <c r="K40" s="7562">
        <v>44018</v>
      </c>
      <c r="L40" s="7562">
        <v>44835</v>
      </c>
      <c r="M40" s="7562">
        <v>44929</v>
      </c>
      <c r="N40" s="7562">
        <v>45170</v>
      </c>
      <c r="O40" s="7562">
        <v>45170</v>
      </c>
      <c r="P40" s="7562" t="s">
        <v>8111</v>
      </c>
      <c r="Q40" s="7562" t="s">
        <v>8111</v>
      </c>
      <c r="R40" s="7562" t="s">
        <v>114</v>
      </c>
      <c r="S40" s="7562"/>
      <c r="T40" s="7562" t="s">
        <v>114</v>
      </c>
      <c r="U40" s="7562" t="s">
        <v>8111</v>
      </c>
      <c r="V40" s="7562" t="s">
        <v>3757</v>
      </c>
      <c r="W40" s="7562" t="s">
        <v>90</v>
      </c>
      <c r="X40" s="7564"/>
      <c r="Y40" s="7562"/>
      <c r="Z40" s="7562"/>
      <c r="AA40" s="7562"/>
      <c r="AB40" s="7562"/>
      <c r="AC40" s="7562"/>
      <c r="AD40" s="7562"/>
      <c r="AE40" s="7562"/>
      <c r="AF40" s="7562"/>
      <c r="AG40" s="7565">
        <f>IF(VLOOKUP($A40,'8 Oct - LIVE LDS Data'!$A$3:$AAD$1504,72,FALSE)=0/1/1900,"",VLOOKUP($A40,'8 Oct - LIVE LDS Data'!$A$3:$AAD$1504,72,FALSE))</f>
        <v>45317</v>
      </c>
      <c r="AH40" s="7565">
        <f>IF(VLOOKUP($A40,'8 Oct - LIVE LDS Data'!$A$3:$AAD$1504,73,FALSE)=0/1/1900,"",VLOOKUP($A40,'8 Oct - LIVE LDS Data'!$A$3:$AAD$1504,73,FALSE))</f>
        <v>45786</v>
      </c>
      <c r="AI40" s="7565">
        <f>IF(VLOOKUP($A40,'8 Oct - LIVE LDS Data'!$A$3:$AAD$1504,75,FALSE)=0/1/1900,"",VLOOKUP($A40,'8 Oct - LIVE LDS Data'!$A$3:$AAD$1504,75,FALSE))</f>
        <v>45602</v>
      </c>
      <c r="AJ40" s="7565">
        <f>IF(VLOOKUP($A40,'8 Oct - LIVE LDS Data'!$A$3:$AAD$1504,76,FALSE)=0/1/1900,"",VLOOKUP($A40,'8 Oct - LIVE LDS Data'!$A$3:$AAD$1504,76,FALSE))</f>
        <v>45786</v>
      </c>
    </row>
    <row r="41" spans="1:36" s="610" customFormat="1" ht="40" hidden="1" customHeight="1" x14ac:dyDescent="0.2">
      <c r="A41" s="2855" t="s">
        <v>675</v>
      </c>
      <c r="B41" s="2855"/>
      <c r="C41" s="2858" t="s">
        <v>676</v>
      </c>
      <c r="D41" s="7558" t="s">
        <v>4471</v>
      </c>
      <c r="E41" s="7559" t="s">
        <v>89</v>
      </c>
      <c r="F41" s="7559" t="s">
        <v>89</v>
      </c>
      <c r="G41" s="7560" t="s">
        <v>8111</v>
      </c>
      <c r="H41" s="7314" t="s">
        <v>8161</v>
      </c>
      <c r="I41" s="7561">
        <v>45139</v>
      </c>
      <c r="J41" s="7562">
        <v>45078</v>
      </c>
      <c r="K41" s="7562" t="s">
        <v>8111</v>
      </c>
      <c r="L41" s="7562">
        <v>45352</v>
      </c>
      <c r="M41" s="7562" t="s">
        <v>8111</v>
      </c>
      <c r="N41" s="7562" t="s">
        <v>8111</v>
      </c>
      <c r="O41" s="7562" t="s">
        <v>8111</v>
      </c>
      <c r="P41" s="7562" t="s">
        <v>8111</v>
      </c>
      <c r="Q41" s="7562" t="s">
        <v>8111</v>
      </c>
      <c r="R41" s="7562">
        <v>46023</v>
      </c>
      <c r="S41" s="7562" t="s">
        <v>8111</v>
      </c>
      <c r="T41" s="7562">
        <v>46235</v>
      </c>
      <c r="U41" s="7562" t="s">
        <v>8111</v>
      </c>
      <c r="V41" s="7562" t="s">
        <v>3757</v>
      </c>
      <c r="W41" s="7562" t="s">
        <v>90</v>
      </c>
      <c r="X41" s="7564"/>
      <c r="Y41" s="7562"/>
      <c r="Z41" s="7562"/>
      <c r="AA41" s="7562"/>
      <c r="AB41" s="7562"/>
      <c r="AC41" s="7562"/>
      <c r="AD41" s="7562"/>
      <c r="AE41" s="7562"/>
      <c r="AF41" s="7562"/>
      <c r="AG41" s="7565">
        <f>IF(VLOOKUP($A41,'8 Oct - LIVE LDS Data'!$A$3:$AAD$1504,72,FALSE)=0/1/1900,"",VLOOKUP($A41,'8 Oct - LIVE LDS Data'!$A$3:$AAD$1504,72,FALSE))</f>
        <v>45161</v>
      </c>
      <c r="AH41" s="7565">
        <f>IF(VLOOKUP($A41,'8 Oct - LIVE LDS Data'!$A$3:$AAD$1504,73,FALSE)=0/1/1900,"",VLOOKUP($A41,'8 Oct - LIVE LDS Data'!$A$3:$AAD$1504,73,FALSE))</f>
        <v>45757</v>
      </c>
      <c r="AI41" s="7565">
        <f>IF(VLOOKUP($A41,'8 Oct - LIVE LDS Data'!$A$3:$AAD$1504,75,FALSE)=0/1/1900,"",VLOOKUP($A41,'8 Oct - LIVE LDS Data'!$A$3:$AAD$1504,75,FALSE))</f>
        <v>44463</v>
      </c>
      <c r="AJ41" s="7565">
        <f>IF(VLOOKUP($A41,'8 Oct - LIVE LDS Data'!$A$3:$AAD$1504,76,FALSE)=0/1/1900,"",VLOOKUP($A41,'8 Oct - LIVE LDS Data'!$A$3:$AAD$1504,76,FALSE))</f>
        <v>45757</v>
      </c>
    </row>
    <row r="42" spans="1:36" s="610" customFormat="1" ht="40" hidden="1" customHeight="1" x14ac:dyDescent="0.2">
      <c r="A42" s="2860" t="s">
        <v>685</v>
      </c>
      <c r="B42" s="2860"/>
      <c r="C42" s="2860" t="s">
        <v>686</v>
      </c>
      <c r="D42" s="7558" t="s">
        <v>226</v>
      </c>
      <c r="E42" s="7559" t="s">
        <v>89</v>
      </c>
      <c r="F42" s="7559" t="s">
        <v>89</v>
      </c>
      <c r="G42" s="7560">
        <v>43312</v>
      </c>
      <c r="H42" s="7314" t="s">
        <v>8162</v>
      </c>
      <c r="I42" s="7561">
        <v>45108</v>
      </c>
      <c r="J42" s="7562" t="s">
        <v>8111</v>
      </c>
      <c r="K42" s="7562" t="s">
        <v>8111</v>
      </c>
      <c r="L42" s="7562" t="s">
        <v>8111</v>
      </c>
      <c r="M42" s="7562" t="s">
        <v>8111</v>
      </c>
      <c r="N42" s="7562" t="s">
        <v>8111</v>
      </c>
      <c r="O42" s="7562" t="s">
        <v>8111</v>
      </c>
      <c r="P42" s="7562" t="s">
        <v>8111</v>
      </c>
      <c r="Q42" s="7562" t="s">
        <v>8111</v>
      </c>
      <c r="R42" s="7562" t="s">
        <v>8111</v>
      </c>
      <c r="S42" s="7562" t="s">
        <v>8111</v>
      </c>
      <c r="T42" s="7562" t="s">
        <v>8111</v>
      </c>
      <c r="U42" s="7562" t="s">
        <v>8111</v>
      </c>
      <c r="V42" s="7562" t="s">
        <v>3757</v>
      </c>
      <c r="W42" s="7562" t="s">
        <v>226</v>
      </c>
      <c r="X42" s="7564"/>
      <c r="Y42" s="7562"/>
      <c r="Z42" s="7562"/>
      <c r="AA42" s="7562"/>
      <c r="AB42" s="7562"/>
      <c r="AC42" s="7562"/>
      <c r="AD42" s="7562"/>
      <c r="AE42" s="7562"/>
      <c r="AF42" s="7562"/>
      <c r="AG42" s="7565">
        <f>IF(VLOOKUP($A42,'8 Oct - LIVE LDS Data'!$A$3:$AAD$1504,72,FALSE)=0/1/1900,"",VLOOKUP($A42,'8 Oct - LIVE LDS Data'!$A$3:$AAD$1504,72,FALSE))</f>
        <v>45455</v>
      </c>
      <c r="AH42" s="7565">
        <f>IF(VLOOKUP($A42,'8 Oct - LIVE LDS Data'!$A$3:$AAD$1504,73,FALSE)=0/1/1900,"",VLOOKUP($A42,'8 Oct - LIVE LDS Data'!$A$3:$AAD$1504,73,FALSE))</f>
        <v>45856</v>
      </c>
      <c r="AI42" s="7565">
        <f>IF(VLOOKUP($A42,'8 Oct - LIVE LDS Data'!$A$3:$AAD$1504,75,FALSE)=0/1/1900,"",VLOOKUP($A42,'8 Oct - LIVE LDS Data'!$A$3:$AAD$1504,75,FALSE))</f>
        <v>45856</v>
      </c>
      <c r="AJ42" s="7565" t="str">
        <f>IF(VLOOKUP($A42,'8 Oct - LIVE LDS Data'!$A$3:$AAD$1504,76,FALSE)=0/1/1900,"",VLOOKUP($A42,'8 Oct - LIVE LDS Data'!$A$3:$AAD$1504,76,FALSE))</f>
        <v/>
      </c>
    </row>
    <row r="43" spans="1:36" s="610" customFormat="1" ht="40" hidden="1" customHeight="1" x14ac:dyDescent="0.2">
      <c r="A43" s="7568" t="s">
        <v>705</v>
      </c>
      <c r="B43" s="7568" t="s">
        <v>695</v>
      </c>
      <c r="C43" s="7568" t="s">
        <v>695</v>
      </c>
      <c r="D43" s="7558" t="s">
        <v>421</v>
      </c>
      <c r="E43" s="7559" t="s">
        <v>89</v>
      </c>
      <c r="F43" s="7559" t="s">
        <v>194</v>
      </c>
      <c r="G43" s="7560" t="s">
        <v>121</v>
      </c>
      <c r="H43" s="7314" t="s">
        <v>8152</v>
      </c>
      <c r="I43" s="7561" t="s">
        <v>423</v>
      </c>
      <c r="J43" s="7562" t="s">
        <v>8111</v>
      </c>
      <c r="K43" s="7562" t="s">
        <v>8111</v>
      </c>
      <c r="L43" s="7562" t="s">
        <v>8111</v>
      </c>
      <c r="M43" s="7562" t="s">
        <v>8111</v>
      </c>
      <c r="N43" s="7562" t="s">
        <v>8111</v>
      </c>
      <c r="O43" s="7562" t="s">
        <v>8111</v>
      </c>
      <c r="P43" s="7562" t="s">
        <v>8111</v>
      </c>
      <c r="Q43" s="7562" t="s">
        <v>8111</v>
      </c>
      <c r="R43" s="7562" t="s">
        <v>8111</v>
      </c>
      <c r="S43" s="7562">
        <v>44417</v>
      </c>
      <c r="T43" s="7562">
        <v>44562</v>
      </c>
      <c r="U43" s="7562">
        <v>44606</v>
      </c>
      <c r="V43" s="7562" t="s">
        <v>3757</v>
      </c>
      <c r="W43" s="7562" t="s">
        <v>3757</v>
      </c>
      <c r="X43" s="7564"/>
      <c r="Y43" s="7562"/>
      <c r="Z43" s="7562"/>
      <c r="AA43" s="7562"/>
      <c r="AB43" s="7562"/>
      <c r="AC43" s="7562"/>
      <c r="AD43" s="7562" t="s">
        <v>8102</v>
      </c>
      <c r="AE43" s="7562"/>
      <c r="AF43" s="7562"/>
      <c r="AG43" s="7565" t="str">
        <f>IF(VLOOKUP($A43,'8 Oct - LIVE LDS Data'!$A$3:$AAD$1504,72,FALSE)=0/1/1900,"",VLOOKUP($A43,'8 Oct - LIVE LDS Data'!$A$3:$AAD$1504,72,FALSE))</f>
        <v/>
      </c>
      <c r="AH43" s="7565" t="str">
        <f>IF(VLOOKUP($A43,'8 Oct - LIVE LDS Data'!$A$3:$AAD$1504,73,FALSE)=0/1/1900,"",VLOOKUP($A43,'8 Oct - LIVE LDS Data'!$A$3:$AAD$1504,73,FALSE))</f>
        <v/>
      </c>
      <c r="AI43" s="7565" t="str">
        <f>IF(VLOOKUP($A43,'8 Oct - LIVE LDS Data'!$A$3:$AAD$1504,75,FALSE)=0/1/1900,"",VLOOKUP($A43,'8 Oct - LIVE LDS Data'!$A$3:$AAD$1504,75,FALSE))</f>
        <v/>
      </c>
      <c r="AJ43" s="7565">
        <f>IF(VLOOKUP($A43,'8 Oct - LIVE LDS Data'!$A$3:$AAD$1504,76,FALSE)=0/1/1900,"",VLOOKUP($A43,'8 Oct - LIVE LDS Data'!$A$3:$AAD$1504,76,FALSE))</f>
        <v>44440</v>
      </c>
    </row>
    <row r="44" spans="1:36" s="610" customFormat="1" ht="40" hidden="1" customHeight="1" x14ac:dyDescent="0.2">
      <c r="A44" s="2860" t="s">
        <v>706</v>
      </c>
      <c r="B44" s="2860"/>
      <c r="C44" s="2860" t="s">
        <v>707</v>
      </c>
      <c r="D44" s="7558" t="s">
        <v>121</v>
      </c>
      <c r="E44" s="7559" t="s">
        <v>89</v>
      </c>
      <c r="F44" s="7559" t="s">
        <v>89</v>
      </c>
      <c r="G44" s="7560">
        <v>45007</v>
      </c>
      <c r="H44" s="7314" t="s">
        <v>8021</v>
      </c>
      <c r="I44" s="7561">
        <v>43252</v>
      </c>
      <c r="J44" s="7562" t="s">
        <v>8111</v>
      </c>
      <c r="K44" s="7562" t="s">
        <v>8111</v>
      </c>
      <c r="L44" s="7562" t="s">
        <v>8111</v>
      </c>
      <c r="M44" s="7562" t="s">
        <v>8111</v>
      </c>
      <c r="N44" s="7562" t="s">
        <v>8111</v>
      </c>
      <c r="O44" s="7562" t="s">
        <v>8111</v>
      </c>
      <c r="P44" s="7562" t="s">
        <v>8111</v>
      </c>
      <c r="Q44" s="7562" t="s">
        <v>8111</v>
      </c>
      <c r="R44" s="7562" t="s">
        <v>8111</v>
      </c>
      <c r="S44" s="7562" t="s">
        <v>8111</v>
      </c>
      <c r="T44" s="7562" t="s">
        <v>8111</v>
      </c>
      <c r="U44" s="7562" t="s">
        <v>8111</v>
      </c>
      <c r="V44" s="7562" t="s">
        <v>90</v>
      </c>
      <c r="W44" s="7562" t="s">
        <v>3757</v>
      </c>
      <c r="X44" s="7564"/>
      <c r="Y44" s="7562"/>
      <c r="Z44" s="7562"/>
      <c r="AA44" s="7562"/>
      <c r="AB44" s="7562"/>
      <c r="AC44" s="7562"/>
      <c r="AD44" s="7562"/>
      <c r="AE44" s="7562"/>
      <c r="AF44" s="7562"/>
      <c r="AG44" s="7565">
        <f>IF(VLOOKUP($A44,'8 Oct - LIVE LDS Data'!$A$3:$AAD$1504,72,FALSE)=0/1/1900,"",VLOOKUP($A44,'8 Oct - LIVE LDS Data'!$A$3:$AAD$1504,72,FALSE))</f>
        <v>44217</v>
      </c>
      <c r="AH44" s="7565" t="str">
        <f>IF(VLOOKUP($A44,'8 Oct - LIVE LDS Data'!$A$3:$AAD$1504,73,FALSE)=0/1/1900,"",VLOOKUP($A44,'8 Oct - LIVE LDS Data'!$A$3:$AAD$1504,73,FALSE))</f>
        <v/>
      </c>
      <c r="AI44" s="7565" t="str">
        <f>IF(VLOOKUP($A44,'8 Oct - LIVE LDS Data'!$A$3:$AAD$1504,75,FALSE)=0/1/1900,"",VLOOKUP($A44,'8 Oct - LIVE LDS Data'!$A$3:$AAD$1504,75,FALSE))</f>
        <v/>
      </c>
      <c r="AJ44" s="7565">
        <f>IF(VLOOKUP($A44,'8 Oct - LIVE LDS Data'!$A$3:$AAD$1504,76,FALSE)=0/1/1900,"",VLOOKUP($A44,'8 Oct - LIVE LDS Data'!$A$3:$AAD$1504,76,FALSE))</f>
        <v>45908</v>
      </c>
    </row>
    <row r="45" spans="1:36" s="610" customFormat="1" ht="40" hidden="1" customHeight="1" x14ac:dyDescent="0.2">
      <c r="A45" s="2855" t="s">
        <v>716</v>
      </c>
      <c r="B45" s="2855"/>
      <c r="C45" s="2855" t="s">
        <v>717</v>
      </c>
      <c r="D45" s="7558" t="s">
        <v>718</v>
      </c>
      <c r="E45" s="7559" t="s">
        <v>89</v>
      </c>
      <c r="F45" s="7559" t="s">
        <v>194</v>
      </c>
      <c r="G45" s="7560">
        <v>43391</v>
      </c>
      <c r="H45" s="7314" t="s">
        <v>7614</v>
      </c>
      <c r="I45" s="7561">
        <v>44774</v>
      </c>
      <c r="J45" s="7562">
        <v>43831</v>
      </c>
      <c r="K45" s="7562">
        <v>43843</v>
      </c>
      <c r="L45" s="7562">
        <v>44378</v>
      </c>
      <c r="M45" s="7562">
        <v>44470</v>
      </c>
      <c r="N45" s="7562">
        <v>45200</v>
      </c>
      <c r="O45" s="7562" t="s">
        <v>8111</v>
      </c>
      <c r="P45" s="7562" t="s">
        <v>8111</v>
      </c>
      <c r="Q45" s="7562" t="s">
        <v>8111</v>
      </c>
      <c r="R45" s="7562">
        <v>45566</v>
      </c>
      <c r="S45" s="7562" t="s">
        <v>8111</v>
      </c>
      <c r="T45" s="7562">
        <v>45931</v>
      </c>
      <c r="U45" s="7562" t="s">
        <v>8111</v>
      </c>
      <c r="V45" s="7562" t="s">
        <v>3757</v>
      </c>
      <c r="W45" s="7562" t="s">
        <v>90</v>
      </c>
      <c r="X45" s="7564"/>
      <c r="Y45" s="7562"/>
      <c r="Z45" s="7562"/>
      <c r="AA45" s="7562"/>
      <c r="AB45" s="7562"/>
      <c r="AC45" s="7562"/>
      <c r="AD45" s="7562"/>
      <c r="AE45" s="7562"/>
      <c r="AF45" s="7562"/>
      <c r="AG45" s="7565">
        <f>IF(VLOOKUP($A45,'8 Oct - LIVE LDS Data'!$A$3:$AAD$1504,72,FALSE)=0/1/1900,"",VLOOKUP($A45,'8 Oct - LIVE LDS Data'!$A$3:$AAD$1504,72,FALSE))</f>
        <v>45632</v>
      </c>
      <c r="AH45" s="7565">
        <f>IF(VLOOKUP($A45,'8 Oct - LIVE LDS Data'!$A$3:$AAD$1504,73,FALSE)=0/1/1900,"",VLOOKUP($A45,'8 Oct - LIVE LDS Data'!$A$3:$AAD$1504,73,FALSE))</f>
        <v>45783</v>
      </c>
      <c r="AI45" s="7565">
        <f>IF(VLOOKUP($A45,'8 Oct - LIVE LDS Data'!$A$3:$AAD$1504,75,FALSE)=0/1/1900,"",VLOOKUP($A45,'8 Oct - LIVE LDS Data'!$A$3:$AAD$1504,75,FALSE))</f>
        <v>45686</v>
      </c>
      <c r="AJ45" s="7565">
        <f>IF(VLOOKUP($A45,'8 Oct - LIVE LDS Data'!$A$3:$AAD$1504,76,FALSE)=0/1/1900,"",VLOOKUP($A45,'8 Oct - LIVE LDS Data'!$A$3:$AAD$1504,76,FALSE))</f>
        <v>45783</v>
      </c>
    </row>
    <row r="46" spans="1:36" s="610" customFormat="1" ht="40" hidden="1" customHeight="1" x14ac:dyDescent="0.2">
      <c r="A46" s="2855" t="s">
        <v>731</v>
      </c>
      <c r="B46" s="2855"/>
      <c r="C46" s="2856" t="s">
        <v>732</v>
      </c>
      <c r="D46" s="7558" t="s">
        <v>635</v>
      </c>
      <c r="E46" s="7559" t="s">
        <v>89</v>
      </c>
      <c r="F46" s="7559" t="s">
        <v>89</v>
      </c>
      <c r="G46" s="7560">
        <v>42919</v>
      </c>
      <c r="H46" s="7314" t="s">
        <v>8163</v>
      </c>
      <c r="I46" s="7561">
        <v>45261</v>
      </c>
      <c r="J46" s="7562">
        <v>44927</v>
      </c>
      <c r="K46" s="7562" t="s">
        <v>736</v>
      </c>
      <c r="L46" s="7562">
        <v>45383</v>
      </c>
      <c r="M46" s="7562" t="s">
        <v>8111</v>
      </c>
      <c r="N46" s="7562" t="s">
        <v>8111</v>
      </c>
      <c r="O46" s="7562" t="s">
        <v>8111</v>
      </c>
      <c r="P46" s="7562" t="s">
        <v>8111</v>
      </c>
      <c r="Q46" s="7562" t="s">
        <v>8111</v>
      </c>
      <c r="R46" s="7562">
        <v>45658</v>
      </c>
      <c r="S46" s="7562" t="s">
        <v>8111</v>
      </c>
      <c r="T46" s="7562">
        <v>45748</v>
      </c>
      <c r="U46" s="7562" t="s">
        <v>8111</v>
      </c>
      <c r="V46" s="7562" t="s">
        <v>3757</v>
      </c>
      <c r="W46" s="7562" t="s">
        <v>3757</v>
      </c>
      <c r="X46" s="7564"/>
      <c r="Y46" s="7562"/>
      <c r="Z46" s="7562"/>
      <c r="AA46" s="7562"/>
      <c r="AB46" s="7562"/>
      <c r="AC46" s="7562"/>
      <c r="AD46" s="7562"/>
      <c r="AE46" s="7562"/>
      <c r="AF46" s="7562"/>
      <c r="AG46" s="7565">
        <f>IF(VLOOKUP($A46,'8 Oct - LIVE LDS Data'!$A$3:$AAD$1504,72,FALSE)=0/1/1900,"",VLOOKUP($A46,'8 Oct - LIVE LDS Data'!$A$3:$AAD$1504,72,FALSE))</f>
        <v>45695</v>
      </c>
      <c r="AH46" s="7565">
        <f>IF(VLOOKUP($A46,'8 Oct - LIVE LDS Data'!$A$3:$AAD$1504,73,FALSE)=0/1/1900,"",VLOOKUP($A46,'8 Oct - LIVE LDS Data'!$A$3:$AAD$1504,73,FALSE))</f>
        <v>45632</v>
      </c>
      <c r="AI46" s="7565">
        <f>IF(VLOOKUP($A46,'8 Oct - LIVE LDS Data'!$A$3:$AAD$1504,75,FALSE)=0/1/1900,"",VLOOKUP($A46,'8 Oct - LIVE LDS Data'!$A$3:$AAD$1504,75,FALSE))</f>
        <v>45686</v>
      </c>
      <c r="AJ46" s="7565">
        <f>IF(VLOOKUP($A46,'8 Oct - LIVE LDS Data'!$A$3:$AAD$1504,76,FALSE)=0/1/1900,"",VLOOKUP($A46,'8 Oct - LIVE LDS Data'!$A$3:$AAD$1504,76,FALSE))</f>
        <v>45632</v>
      </c>
    </row>
    <row r="47" spans="1:36" s="610" customFormat="1" ht="40" hidden="1" customHeight="1" x14ac:dyDescent="0.2">
      <c r="A47" s="2855" t="s">
        <v>743</v>
      </c>
      <c r="B47" s="2855"/>
      <c r="C47" s="2855" t="s">
        <v>744</v>
      </c>
      <c r="D47" s="7558" t="s">
        <v>745</v>
      </c>
      <c r="E47" s="7559" t="s">
        <v>89</v>
      </c>
      <c r="F47" s="7559" t="s">
        <v>89</v>
      </c>
      <c r="G47" s="7560">
        <v>41801</v>
      </c>
      <c r="H47" s="7314" t="s">
        <v>8164</v>
      </c>
      <c r="I47" s="7561">
        <v>45261</v>
      </c>
      <c r="J47" s="7562">
        <v>43497</v>
      </c>
      <c r="K47" s="7562">
        <v>43252</v>
      </c>
      <c r="L47" s="7562">
        <v>43586</v>
      </c>
      <c r="M47" s="7562">
        <v>43598</v>
      </c>
      <c r="N47" s="7562">
        <v>44013</v>
      </c>
      <c r="O47" s="7562">
        <v>44274</v>
      </c>
      <c r="P47" s="7562" t="s">
        <v>8111</v>
      </c>
      <c r="Q47" s="7562" t="s">
        <v>8111</v>
      </c>
      <c r="R47" s="7562">
        <v>45292</v>
      </c>
      <c r="S47" s="7562" t="s">
        <v>8111</v>
      </c>
      <c r="T47" s="7562">
        <v>45474</v>
      </c>
      <c r="U47" s="7562" t="s">
        <v>8111</v>
      </c>
      <c r="V47" s="7562" t="s">
        <v>3757</v>
      </c>
      <c r="W47" s="7562" t="s">
        <v>90</v>
      </c>
      <c r="X47" s="7564"/>
      <c r="Y47" s="7562"/>
      <c r="Z47" s="7562"/>
      <c r="AA47" s="7562"/>
      <c r="AB47" s="7562"/>
      <c r="AC47" s="7562"/>
      <c r="AD47" s="7562"/>
      <c r="AE47" s="7562"/>
      <c r="AF47" s="7562"/>
      <c r="AG47" s="7565">
        <f>IF(VLOOKUP($A47,'8 Oct - LIVE LDS Data'!$A$3:$AAD$1504,72,FALSE)=0/1/1900,"",VLOOKUP($A47,'8 Oct - LIVE LDS Data'!$A$3:$AAD$1504,72,FALSE))</f>
        <v>45589</v>
      </c>
      <c r="AH47" s="7565">
        <f>IF(VLOOKUP($A47,'8 Oct - LIVE LDS Data'!$A$3:$AAD$1504,73,FALSE)=0/1/1900,"",VLOOKUP($A47,'8 Oct - LIVE LDS Data'!$A$3:$AAD$1504,73,FALSE))</f>
        <v>45607</v>
      </c>
      <c r="AI47" s="7565">
        <f>IF(VLOOKUP($A47,'8 Oct - LIVE LDS Data'!$A$3:$AAD$1504,75,FALSE)=0/1/1900,"",VLOOKUP($A47,'8 Oct - LIVE LDS Data'!$A$3:$AAD$1504,75,FALSE))</f>
        <v>45174</v>
      </c>
      <c r="AJ47" s="7565">
        <f>IF(VLOOKUP($A47,'8 Oct - LIVE LDS Data'!$A$3:$AAD$1504,76,FALSE)=0/1/1900,"",VLOOKUP($A47,'8 Oct - LIVE LDS Data'!$A$3:$AAD$1504,76,FALSE))</f>
        <v>45607</v>
      </c>
    </row>
    <row r="48" spans="1:36" s="610" customFormat="1" ht="40" hidden="1" customHeight="1" x14ac:dyDescent="0.2">
      <c r="A48" s="2855" t="s">
        <v>757</v>
      </c>
      <c r="B48" s="2855"/>
      <c r="C48" s="2855" t="s">
        <v>758</v>
      </c>
      <c r="D48" s="7558" t="s">
        <v>7540</v>
      </c>
      <c r="E48" s="7559" t="s">
        <v>89</v>
      </c>
      <c r="F48" s="7559" t="s">
        <v>89</v>
      </c>
      <c r="G48" s="7560">
        <v>42929</v>
      </c>
      <c r="H48" s="7314" t="s">
        <v>262</v>
      </c>
      <c r="I48" s="7561">
        <v>44835</v>
      </c>
      <c r="J48" s="7562">
        <v>43739</v>
      </c>
      <c r="K48" s="7562">
        <v>44013</v>
      </c>
      <c r="L48" s="7562">
        <v>44440</v>
      </c>
      <c r="M48" s="7562" t="s">
        <v>8111</v>
      </c>
      <c r="N48" s="7562">
        <v>44942</v>
      </c>
      <c r="O48" s="7562" t="s">
        <v>8111</v>
      </c>
      <c r="P48" s="7562">
        <v>45292</v>
      </c>
      <c r="Q48" s="7562" t="s">
        <v>8111</v>
      </c>
      <c r="R48" s="7562" t="s">
        <v>8165</v>
      </c>
      <c r="S48" s="7562" t="s">
        <v>8111</v>
      </c>
      <c r="T48" s="7562" t="s">
        <v>8166</v>
      </c>
      <c r="U48" s="7562" t="s">
        <v>8111</v>
      </c>
      <c r="V48" s="7562" t="s">
        <v>3757</v>
      </c>
      <c r="W48" s="7562" t="s">
        <v>90</v>
      </c>
      <c r="X48" s="7564"/>
      <c r="Y48" s="7562"/>
      <c r="Z48" s="7562"/>
      <c r="AA48" s="7562"/>
      <c r="AB48" s="7562"/>
      <c r="AC48" s="7562"/>
      <c r="AD48" s="7562"/>
      <c r="AE48" s="7562"/>
      <c r="AF48" s="7562"/>
      <c r="AG48" s="7565">
        <f>IF(VLOOKUP($A48,'8 Oct - LIVE LDS Data'!$A$3:$AAD$1504,72,FALSE)=0/1/1900,"",VLOOKUP($A48,'8 Oct - LIVE LDS Data'!$A$3:$AAD$1504,72,FALSE))</f>
        <v>45678</v>
      </c>
      <c r="AH48" s="7565">
        <f>IF(VLOOKUP($A48,'8 Oct - LIVE LDS Data'!$A$3:$AAD$1504,73,FALSE)=0/1/1900,"",VLOOKUP($A48,'8 Oct - LIVE LDS Data'!$A$3:$AAD$1504,73,FALSE))</f>
        <v>45630</v>
      </c>
      <c r="AI48" s="7565">
        <f>IF(VLOOKUP($A48,'8 Oct - LIVE LDS Data'!$A$3:$AAD$1504,75,FALSE)=0/1/1900,"",VLOOKUP($A48,'8 Oct - LIVE LDS Data'!$A$3:$AAD$1504,75,FALSE))</f>
        <v>45686</v>
      </c>
      <c r="AJ48" s="7565">
        <f>IF(VLOOKUP($A48,'8 Oct - LIVE LDS Data'!$A$3:$AAD$1504,76,FALSE)=0/1/1900,"",VLOOKUP($A48,'8 Oct - LIVE LDS Data'!$A$3:$AAD$1504,76,FALSE))</f>
        <v>45640</v>
      </c>
    </row>
    <row r="49" spans="1:36" s="610" customFormat="1" ht="40" hidden="1" customHeight="1" x14ac:dyDescent="0.2">
      <c r="A49" s="2855" t="s">
        <v>792</v>
      </c>
      <c r="B49" s="2855"/>
      <c r="C49" s="2856" t="s">
        <v>781</v>
      </c>
      <c r="D49" s="7558" t="s">
        <v>793</v>
      </c>
      <c r="E49" s="7559" t="s">
        <v>89</v>
      </c>
      <c r="F49" s="7559" t="s">
        <v>89</v>
      </c>
      <c r="G49" s="7560" t="s">
        <v>121</v>
      </c>
      <c r="H49" s="7314" t="s">
        <v>566</v>
      </c>
      <c r="I49" s="7561">
        <v>44866</v>
      </c>
      <c r="J49" s="7562">
        <v>45444</v>
      </c>
      <c r="K49" s="7562" t="s">
        <v>8111</v>
      </c>
      <c r="L49" s="7562" t="s">
        <v>8111</v>
      </c>
      <c r="M49" s="7562" t="s">
        <v>8111</v>
      </c>
      <c r="N49" s="7562" t="s">
        <v>8111</v>
      </c>
      <c r="O49" s="7562" t="s">
        <v>8111</v>
      </c>
      <c r="P49" s="7562" t="s">
        <v>8111</v>
      </c>
      <c r="Q49" s="7562" t="s">
        <v>8111</v>
      </c>
      <c r="R49" s="7562">
        <v>45689</v>
      </c>
      <c r="S49" s="7562" t="s">
        <v>8111</v>
      </c>
      <c r="T49" s="7562">
        <v>45809</v>
      </c>
      <c r="U49" s="7562" t="s">
        <v>8111</v>
      </c>
      <c r="V49" s="7562" t="s">
        <v>3757</v>
      </c>
      <c r="W49" s="7562" t="s">
        <v>3757</v>
      </c>
      <c r="X49" s="7564"/>
      <c r="Y49" s="7562"/>
      <c r="Z49" s="7562"/>
      <c r="AA49" s="7562"/>
      <c r="AB49" s="7562"/>
      <c r="AC49" s="7562"/>
      <c r="AD49" s="7562"/>
      <c r="AE49" s="7562"/>
      <c r="AF49" s="7562"/>
      <c r="AG49" s="7565">
        <f>IF(VLOOKUP($A49,'8 Oct - LIVE LDS Data'!$A$3:$AAD$1504,72,FALSE)=0/1/1900,"",VLOOKUP($A49,'8 Oct - LIVE LDS Data'!$A$3:$AAD$1504,72,FALSE))</f>
        <v>45317</v>
      </c>
      <c r="AH49" s="7565">
        <f>IF(VLOOKUP($A49,'8 Oct - LIVE LDS Data'!$A$3:$AAD$1504,73,FALSE)=0/1/1900,"",VLOOKUP($A49,'8 Oct - LIVE LDS Data'!$A$3:$AAD$1504,73,FALSE))</f>
        <v>45856</v>
      </c>
      <c r="AI49" s="7565">
        <f>IF(VLOOKUP($A49,'8 Oct - LIVE LDS Data'!$A$3:$AAD$1504,75,FALSE)=0/1/1900,"",VLOOKUP($A49,'8 Oct - LIVE LDS Data'!$A$3:$AAD$1504,75,FALSE))</f>
        <v>45093</v>
      </c>
      <c r="AJ49" s="7565">
        <f>IF(VLOOKUP($A49,'8 Oct - LIVE LDS Data'!$A$3:$AAD$1504,76,FALSE)=0/1/1900,"",VLOOKUP($A49,'8 Oct - LIVE LDS Data'!$A$3:$AAD$1504,76,FALSE))</f>
        <v>45856</v>
      </c>
    </row>
    <row r="50" spans="1:36" s="610" customFormat="1" ht="40" hidden="1" customHeight="1" x14ac:dyDescent="0.2">
      <c r="A50" s="2855" t="s">
        <v>806</v>
      </c>
      <c r="B50" s="2855"/>
      <c r="C50" s="2856" t="s">
        <v>807</v>
      </c>
      <c r="D50" s="7558" t="s">
        <v>7383</v>
      </c>
      <c r="E50" s="7559" t="s">
        <v>89</v>
      </c>
      <c r="F50" s="7559" t="s">
        <v>89</v>
      </c>
      <c r="G50" s="7560">
        <v>44399</v>
      </c>
      <c r="H50" s="7314" t="s">
        <v>8167</v>
      </c>
      <c r="I50" s="7561">
        <v>45261</v>
      </c>
      <c r="J50" s="7562">
        <v>46054</v>
      </c>
      <c r="K50" s="7562" t="s">
        <v>8111</v>
      </c>
      <c r="L50" s="7562" t="s">
        <v>8111</v>
      </c>
      <c r="M50" s="7562" t="s">
        <v>8111</v>
      </c>
      <c r="N50" s="7562" t="s">
        <v>8111</v>
      </c>
      <c r="O50" s="7562" t="s">
        <v>8111</v>
      </c>
      <c r="P50" s="7562" t="s">
        <v>8111</v>
      </c>
      <c r="Q50" s="7562" t="s">
        <v>8111</v>
      </c>
      <c r="R50" s="7562">
        <v>46631</v>
      </c>
      <c r="S50" s="7562"/>
      <c r="T50" s="7562">
        <v>46784</v>
      </c>
      <c r="U50" s="7562" t="s">
        <v>8111</v>
      </c>
      <c r="V50" s="7562" t="s">
        <v>90</v>
      </c>
      <c r="W50" s="7562" t="s">
        <v>3757</v>
      </c>
      <c r="X50" s="7564"/>
      <c r="Y50" s="7562"/>
      <c r="Z50" s="7562"/>
      <c r="AA50" s="7562"/>
      <c r="AB50" s="7562"/>
      <c r="AC50" s="7562"/>
      <c r="AD50" s="7562"/>
      <c r="AE50" s="7562"/>
      <c r="AF50" s="7562"/>
      <c r="AG50" s="7565">
        <f>IF(VLOOKUP($A50,'8 Oct - LIVE LDS Data'!$A$3:$AAD$1504,72,FALSE)=0/1/1900,"",VLOOKUP($A50,'8 Oct - LIVE LDS Data'!$A$3:$AAD$1504,72,FALSE))</f>
        <v>45595</v>
      </c>
      <c r="AH50" s="7565">
        <f>IF(VLOOKUP($A50,'8 Oct - LIVE LDS Data'!$A$3:$AAD$1504,73,FALSE)=0/1/1900,"",VLOOKUP($A50,'8 Oct - LIVE LDS Data'!$A$3:$AAD$1504,73,FALSE))</f>
        <v>45700</v>
      </c>
      <c r="AI50" s="7565">
        <f>IF(VLOOKUP($A50,'8 Oct - LIVE LDS Data'!$A$3:$AAD$1504,75,FALSE)=0/1/1900,"",VLOOKUP($A50,'8 Oct - LIVE LDS Data'!$A$3:$AAD$1504,75,FALSE))</f>
        <v>45427</v>
      </c>
      <c r="AJ50" s="7565">
        <f>IF(VLOOKUP($A50,'8 Oct - LIVE LDS Data'!$A$3:$AAD$1504,76,FALSE)=0/1/1900,"",VLOOKUP($A50,'8 Oct - LIVE LDS Data'!$A$3:$AAD$1504,76,FALSE))</f>
        <v>45700</v>
      </c>
    </row>
    <row r="51" spans="1:36" s="610" customFormat="1" ht="40" hidden="1" customHeight="1" x14ac:dyDescent="0.2">
      <c r="A51" s="7568" t="s">
        <v>816</v>
      </c>
      <c r="B51" s="7568" t="s">
        <v>817</v>
      </c>
      <c r="C51" s="7568" t="s">
        <v>817</v>
      </c>
      <c r="D51" s="7558" t="s">
        <v>818</v>
      </c>
      <c r="E51" s="7559" t="s">
        <v>89</v>
      </c>
      <c r="F51" s="7559" t="s">
        <v>89</v>
      </c>
      <c r="G51" s="7560">
        <v>42317</v>
      </c>
      <c r="H51" s="7314" t="s">
        <v>674</v>
      </c>
      <c r="I51" s="7561">
        <v>44287</v>
      </c>
      <c r="J51" s="7562">
        <v>42552</v>
      </c>
      <c r="K51" s="7562">
        <v>42563</v>
      </c>
      <c r="L51" s="7562">
        <v>43191</v>
      </c>
      <c r="M51" s="7562">
        <v>43216</v>
      </c>
      <c r="N51" s="7562">
        <v>43647</v>
      </c>
      <c r="O51" s="7562">
        <v>43773</v>
      </c>
      <c r="P51" s="7562" t="s">
        <v>8111</v>
      </c>
      <c r="Q51" s="7562" t="s">
        <v>8111</v>
      </c>
      <c r="R51" s="7562">
        <v>44378</v>
      </c>
      <c r="S51" s="7562">
        <v>44389</v>
      </c>
      <c r="T51" s="7562">
        <v>44470</v>
      </c>
      <c r="U51" s="7562">
        <v>44533</v>
      </c>
      <c r="V51" s="7562" t="s">
        <v>3757</v>
      </c>
      <c r="W51" s="7562" t="s">
        <v>3757</v>
      </c>
      <c r="X51" s="7564"/>
      <c r="Y51" s="7562"/>
      <c r="Z51" s="7562"/>
      <c r="AA51" s="7562"/>
      <c r="AB51" s="7562"/>
      <c r="AC51" s="7562"/>
      <c r="AD51" s="7562" t="s">
        <v>8102</v>
      </c>
      <c r="AE51" s="7562"/>
      <c r="AF51" s="7562"/>
      <c r="AG51" s="7565">
        <f>IF(VLOOKUP($A51,'8 Oct - LIVE LDS Data'!$A$3:$AAD$1504,72,FALSE)=0/1/1900,"",VLOOKUP($A51,'8 Oct - LIVE LDS Data'!$A$3:$AAD$1504,72,FALSE))</f>
        <v>44384</v>
      </c>
      <c r="AH51" s="7565">
        <f>IF(VLOOKUP($A51,'8 Oct - LIVE LDS Data'!$A$3:$AAD$1504,73,FALSE)=0/1/1900,"",VLOOKUP($A51,'8 Oct - LIVE LDS Data'!$A$3:$AAD$1504,73,FALSE))</f>
        <v>45680</v>
      </c>
      <c r="AI51" s="7565">
        <f>IF(VLOOKUP($A51,'8 Oct - LIVE LDS Data'!$A$3:$AAD$1504,75,FALSE)=0/1/1900,"",VLOOKUP($A51,'8 Oct - LIVE LDS Data'!$A$3:$AAD$1504,75,FALSE))</f>
        <v>44446</v>
      </c>
      <c r="AJ51" s="7565">
        <f>IF(VLOOKUP($A51,'8 Oct - LIVE LDS Data'!$A$3:$AAD$1504,76,FALSE)=0/1/1900,"",VLOOKUP($A51,'8 Oct - LIVE LDS Data'!$A$3:$AAD$1504,76,FALSE))</f>
        <v>45680</v>
      </c>
    </row>
    <row r="52" spans="1:36" s="610" customFormat="1" ht="40" customHeight="1" x14ac:dyDescent="0.2">
      <c r="A52" s="2855" t="s">
        <v>832</v>
      </c>
      <c r="B52" s="2855"/>
      <c r="C52" s="2856" t="s">
        <v>833</v>
      </c>
      <c r="D52" s="7558" t="s">
        <v>7363</v>
      </c>
      <c r="E52" s="7559" t="s">
        <v>89</v>
      </c>
      <c r="F52" s="7559" t="s">
        <v>89</v>
      </c>
      <c r="G52" s="7560">
        <v>43978</v>
      </c>
      <c r="H52" s="7314" t="s">
        <v>8168</v>
      </c>
      <c r="I52" s="7561">
        <v>45231</v>
      </c>
      <c r="J52" s="7562">
        <v>44774</v>
      </c>
      <c r="K52" s="7562">
        <v>44784</v>
      </c>
      <c r="L52" s="7562">
        <v>45383</v>
      </c>
      <c r="M52" s="7562" t="s">
        <v>8111</v>
      </c>
      <c r="N52" s="7562" t="s">
        <v>8111</v>
      </c>
      <c r="O52" s="7562" t="s">
        <v>8111</v>
      </c>
      <c r="P52" s="7562" t="s">
        <v>8111</v>
      </c>
      <c r="Q52" s="7562" t="s">
        <v>8111</v>
      </c>
      <c r="R52" s="7562">
        <v>45689</v>
      </c>
      <c r="S52" s="7562" t="s">
        <v>8111</v>
      </c>
      <c r="T52" s="7562">
        <v>45778</v>
      </c>
      <c r="U52" s="7562" t="s">
        <v>8111</v>
      </c>
      <c r="V52" s="7562" t="s">
        <v>90</v>
      </c>
      <c r="W52" s="7562" t="s">
        <v>3757</v>
      </c>
      <c r="X52" s="7564">
        <v>45322</v>
      </c>
      <c r="Y52" s="7562">
        <v>44774</v>
      </c>
      <c r="Z52" s="7562">
        <v>45383</v>
      </c>
      <c r="AA52" s="7562"/>
      <c r="AB52" s="7562"/>
      <c r="AC52" s="7562">
        <v>45689</v>
      </c>
      <c r="AD52" s="7562">
        <v>45778</v>
      </c>
      <c r="AE52" s="7562" t="s">
        <v>8101</v>
      </c>
      <c r="AF52" s="7562"/>
      <c r="AG52" s="7565">
        <f>IF(VLOOKUP($A52,'8 Oct - LIVE LDS Data'!$A$3:$AAD$1504,72,FALSE)=0/1/1900,"",VLOOKUP($A52,'8 Oct - LIVE LDS Data'!$A$3:$AAD$1504,72,FALSE))</f>
        <v>45674</v>
      </c>
      <c r="AH52" s="7565">
        <f>IF(VLOOKUP($A52,'8 Oct - LIVE LDS Data'!$A$3:$AAD$1504,73,FALSE)=0/1/1900,"",VLOOKUP($A52,'8 Oct - LIVE LDS Data'!$A$3:$AAD$1504,73,FALSE))</f>
        <v>45317</v>
      </c>
      <c r="AI52" s="7565">
        <f>IF(VLOOKUP($A52,'8 Oct - LIVE LDS Data'!$A$3:$AAD$1504,75,FALSE)=0/1/1900,"",VLOOKUP($A52,'8 Oct - LIVE LDS Data'!$A$3:$AAD$1504,75,FALSE))</f>
        <v>45589</v>
      </c>
      <c r="AJ52" s="7565">
        <f>IF(VLOOKUP($A52,'8 Oct - LIVE LDS Data'!$A$3:$AAD$1504,76,FALSE)=0/1/1900,"",VLOOKUP($A52,'8 Oct - LIVE LDS Data'!$A$3:$AAD$1504,76,FALSE))</f>
        <v>45868</v>
      </c>
    </row>
    <row r="53" spans="1:36" s="610" customFormat="1" ht="40" hidden="1" customHeight="1" x14ac:dyDescent="0.2">
      <c r="A53" s="2855" t="s">
        <v>847</v>
      </c>
      <c r="B53" s="2855"/>
      <c r="C53" s="2855" t="s">
        <v>848</v>
      </c>
      <c r="D53" s="7558" t="s">
        <v>6986</v>
      </c>
      <c r="E53" s="7559" t="s">
        <v>89</v>
      </c>
      <c r="F53" s="7559" t="s">
        <v>194</v>
      </c>
      <c r="G53" s="7560">
        <v>43080</v>
      </c>
      <c r="H53" s="7314" t="s">
        <v>7146</v>
      </c>
      <c r="I53" s="7561">
        <v>45108</v>
      </c>
      <c r="J53" s="7562">
        <v>43374</v>
      </c>
      <c r="K53" s="7562">
        <v>43416</v>
      </c>
      <c r="L53" s="7562">
        <v>45200</v>
      </c>
      <c r="M53" s="7562" t="s">
        <v>8111</v>
      </c>
      <c r="N53" s="7562" t="s">
        <v>8169</v>
      </c>
      <c r="O53" s="7562" t="s">
        <v>8111</v>
      </c>
      <c r="P53" s="7562" t="s">
        <v>8111</v>
      </c>
      <c r="Q53" s="7562" t="s">
        <v>8111</v>
      </c>
      <c r="R53" s="7562" t="s">
        <v>8170</v>
      </c>
      <c r="S53" s="7562" t="s">
        <v>8111</v>
      </c>
      <c r="T53" s="7562" t="s">
        <v>8171</v>
      </c>
      <c r="U53" s="7562" t="s">
        <v>8111</v>
      </c>
      <c r="V53" s="7562" t="s">
        <v>3757</v>
      </c>
      <c r="W53" s="7562" t="s">
        <v>90</v>
      </c>
      <c r="X53" s="7564"/>
      <c r="Y53" s="7562"/>
      <c r="Z53" s="7562"/>
      <c r="AA53" s="7562"/>
      <c r="AB53" s="7562"/>
      <c r="AC53" s="7562"/>
      <c r="AD53" s="7562"/>
      <c r="AE53" s="7562"/>
      <c r="AF53" s="7562"/>
      <c r="AG53" s="7565">
        <f>IF(VLOOKUP($A53,'8 Oct - LIVE LDS Data'!$A$3:$AAD$1504,72,FALSE)=0/1/1900,"",VLOOKUP($A53,'8 Oct - LIVE LDS Data'!$A$3:$AAD$1504,72,FALSE))</f>
        <v>45392</v>
      </c>
      <c r="AH53" s="7565">
        <f>IF(VLOOKUP($A53,'8 Oct - LIVE LDS Data'!$A$3:$AAD$1504,73,FALSE)=0/1/1900,"",VLOOKUP($A53,'8 Oct - LIVE LDS Data'!$A$3:$AAD$1504,73,FALSE))</f>
        <v>45758</v>
      </c>
      <c r="AI53" s="7565">
        <f>IF(VLOOKUP($A53,'8 Oct - LIVE LDS Data'!$A$3:$AAD$1504,75,FALSE)=0/1/1900,"",VLOOKUP($A53,'8 Oct - LIVE LDS Data'!$A$3:$AAD$1504,75,FALSE))</f>
        <v>45678</v>
      </c>
      <c r="AJ53" s="7565">
        <f>IF(VLOOKUP($A53,'8 Oct - LIVE LDS Data'!$A$3:$AAD$1504,76,FALSE)=0/1/1900,"",VLOOKUP($A53,'8 Oct - LIVE LDS Data'!$A$3:$AAD$1504,76,FALSE))</f>
        <v>45758</v>
      </c>
    </row>
    <row r="54" spans="1:36" s="610" customFormat="1" ht="40" hidden="1" customHeight="1" x14ac:dyDescent="0.2">
      <c r="A54" s="2855" t="s">
        <v>878</v>
      </c>
      <c r="B54" s="2855"/>
      <c r="C54" s="2855" t="s">
        <v>864</v>
      </c>
      <c r="D54" s="7558" t="s">
        <v>7130</v>
      </c>
      <c r="E54" s="7559" t="s">
        <v>89</v>
      </c>
      <c r="F54" s="7559" t="s">
        <v>89</v>
      </c>
      <c r="G54" s="7560" t="s">
        <v>866</v>
      </c>
      <c r="H54" s="7314" t="s">
        <v>262</v>
      </c>
      <c r="I54" s="7561">
        <v>45170</v>
      </c>
      <c r="J54" s="7562">
        <v>44013</v>
      </c>
      <c r="K54" s="7562">
        <v>44043</v>
      </c>
      <c r="L54" s="7562">
        <v>44470</v>
      </c>
      <c r="M54" s="7562">
        <v>44468</v>
      </c>
      <c r="N54" s="7562" t="s">
        <v>890</v>
      </c>
      <c r="O54" s="7562" t="s">
        <v>8111</v>
      </c>
      <c r="P54" s="7562" t="s">
        <v>8111</v>
      </c>
      <c r="Q54" s="7562" t="s">
        <v>8111</v>
      </c>
      <c r="R54" s="7562" t="s">
        <v>8149</v>
      </c>
      <c r="S54" s="7562" t="s">
        <v>8111</v>
      </c>
      <c r="T54" s="7562" t="s">
        <v>7560</v>
      </c>
      <c r="U54" s="7562" t="s">
        <v>8111</v>
      </c>
      <c r="V54" s="7562" t="s">
        <v>3757</v>
      </c>
      <c r="W54" s="7562" t="s">
        <v>90</v>
      </c>
      <c r="X54" s="7564"/>
      <c r="Y54" s="7562"/>
      <c r="Z54" s="7562"/>
      <c r="AA54" s="7562"/>
      <c r="AB54" s="7562"/>
      <c r="AC54" s="7562"/>
      <c r="AD54" s="7562"/>
      <c r="AE54" s="7562"/>
      <c r="AF54" s="7562"/>
      <c r="AG54" s="7565">
        <f>IF(VLOOKUP($A54,'8 Oct - LIVE LDS Data'!$A$3:$AAD$1504,72,FALSE)=0/1/1900,"",VLOOKUP($A54,'8 Oct - LIVE LDS Data'!$A$3:$AAD$1504,72,FALSE))</f>
        <v>45273</v>
      </c>
      <c r="AH54" s="7565">
        <f>IF(VLOOKUP($A54,'8 Oct - LIVE LDS Data'!$A$3:$AAD$1504,73,FALSE)=0/1/1900,"",VLOOKUP($A54,'8 Oct - LIVE LDS Data'!$A$3:$AAD$1504,73,FALSE))</f>
        <v>45665</v>
      </c>
      <c r="AI54" s="7565">
        <f>IF(VLOOKUP($A54,'8 Oct - LIVE LDS Data'!$A$3:$AAD$1504,75,FALSE)=0/1/1900,"",VLOOKUP($A54,'8 Oct - LIVE LDS Data'!$A$3:$AAD$1504,75,FALSE))</f>
        <v>44837</v>
      </c>
      <c r="AJ54" s="7565">
        <f>IF(VLOOKUP($A54,'8 Oct - LIVE LDS Data'!$A$3:$AAD$1504,76,FALSE)=0/1/1900,"",VLOOKUP($A54,'8 Oct - LIVE LDS Data'!$A$3:$AAD$1504,76,FALSE))</f>
        <v>45687</v>
      </c>
    </row>
    <row r="55" spans="1:36" s="610" customFormat="1" ht="40" hidden="1" customHeight="1" x14ac:dyDescent="0.2">
      <c r="A55" s="2855" t="s">
        <v>896</v>
      </c>
      <c r="B55" s="2855"/>
      <c r="C55" s="2855" t="s">
        <v>897</v>
      </c>
      <c r="D55" s="7558" t="s">
        <v>4057</v>
      </c>
      <c r="E55" s="7559" t="s">
        <v>89</v>
      </c>
      <c r="F55" s="7559" t="s">
        <v>89</v>
      </c>
      <c r="G55" s="7560">
        <v>42943</v>
      </c>
      <c r="H55" s="7314" t="s">
        <v>566</v>
      </c>
      <c r="I55" s="7561">
        <v>44866</v>
      </c>
      <c r="J55" s="7562">
        <v>45231</v>
      </c>
      <c r="K55" s="7562" t="s">
        <v>8111</v>
      </c>
      <c r="L55" s="7562">
        <v>45597</v>
      </c>
      <c r="M55" s="7562" t="s">
        <v>8111</v>
      </c>
      <c r="N55" s="7562" t="s">
        <v>8111</v>
      </c>
      <c r="O55" s="7562" t="s">
        <v>8111</v>
      </c>
      <c r="P55" s="7562" t="s">
        <v>8111</v>
      </c>
      <c r="Q55" s="7562" t="s">
        <v>8111</v>
      </c>
      <c r="R55" s="7562">
        <v>45962</v>
      </c>
      <c r="S55" s="7562" t="s">
        <v>8111</v>
      </c>
      <c r="T55" s="7562">
        <v>46235</v>
      </c>
      <c r="U55" s="7562" t="s">
        <v>8111</v>
      </c>
      <c r="V55" s="7562" t="s">
        <v>3757</v>
      </c>
      <c r="W55" s="7562" t="s">
        <v>90</v>
      </c>
      <c r="X55" s="7564"/>
      <c r="Y55" s="7562"/>
      <c r="Z55" s="7562"/>
      <c r="AA55" s="7562"/>
      <c r="AB55" s="7562"/>
      <c r="AC55" s="7562"/>
      <c r="AD55" s="7562"/>
      <c r="AE55" s="7562"/>
      <c r="AF55" s="7562"/>
      <c r="AG55" s="7565">
        <f>IF(VLOOKUP($A55,'8 Oct - LIVE LDS Data'!$A$3:$AAD$1504,72,FALSE)=0/1/1900,"",VLOOKUP($A55,'8 Oct - LIVE LDS Data'!$A$3:$AAD$1504,72,FALSE))</f>
        <v>45320</v>
      </c>
      <c r="AH55" s="7565">
        <f>IF(VLOOKUP($A55,'8 Oct - LIVE LDS Data'!$A$3:$AAD$1504,73,FALSE)=0/1/1900,"",VLOOKUP($A55,'8 Oct - LIVE LDS Data'!$A$3:$AAD$1504,73,FALSE))</f>
        <v>45681</v>
      </c>
      <c r="AI55" s="7565" t="str">
        <f>IF(VLOOKUP($A55,'8 Oct - LIVE LDS Data'!$A$3:$AAD$1504,75,FALSE)=0/1/1900,"",VLOOKUP($A55,'8 Oct - LIVE LDS Data'!$A$3:$AAD$1504,75,FALSE))</f>
        <v/>
      </c>
      <c r="AJ55" s="7565">
        <f>IF(VLOOKUP($A55,'8 Oct - LIVE LDS Data'!$A$3:$AAD$1504,76,FALSE)=0/1/1900,"",VLOOKUP($A55,'8 Oct - LIVE LDS Data'!$A$3:$AAD$1504,76,FALSE))</f>
        <v>45681</v>
      </c>
    </row>
    <row r="56" spans="1:36" s="610" customFormat="1" ht="40" hidden="1" customHeight="1" x14ac:dyDescent="0.2">
      <c r="A56" s="2855" t="s">
        <v>904</v>
      </c>
      <c r="B56" s="2855"/>
      <c r="C56" s="2855" t="s">
        <v>905</v>
      </c>
      <c r="D56" s="7558" t="s">
        <v>906</v>
      </c>
      <c r="E56" s="7559" t="s">
        <v>89</v>
      </c>
      <c r="F56" s="7559" t="s">
        <v>89</v>
      </c>
      <c r="G56" s="7560">
        <v>42033</v>
      </c>
      <c r="H56" s="7314" t="s">
        <v>566</v>
      </c>
      <c r="I56" s="7561">
        <v>43040</v>
      </c>
      <c r="J56" s="7562" t="s">
        <v>8111</v>
      </c>
      <c r="K56" s="7562" t="s">
        <v>8111</v>
      </c>
      <c r="L56" s="7562" t="s">
        <v>8111</v>
      </c>
      <c r="M56" s="7562" t="s">
        <v>8111</v>
      </c>
      <c r="N56" s="7562" t="s">
        <v>8111</v>
      </c>
      <c r="O56" s="7562" t="s">
        <v>8111</v>
      </c>
      <c r="P56" s="7562" t="s">
        <v>8111</v>
      </c>
      <c r="Q56" s="7562" t="s">
        <v>8111</v>
      </c>
      <c r="R56" s="7562" t="s">
        <v>8111</v>
      </c>
      <c r="S56" s="7562"/>
      <c r="T56" s="7562" t="s">
        <v>8111</v>
      </c>
      <c r="U56" s="7562" t="s">
        <v>8111</v>
      </c>
      <c r="V56" s="7562" t="s">
        <v>3757</v>
      </c>
      <c r="W56" s="7562" t="s">
        <v>226</v>
      </c>
      <c r="X56" s="7564"/>
      <c r="Y56" s="7562"/>
      <c r="Z56" s="7562"/>
      <c r="AA56" s="7562"/>
      <c r="AB56" s="7562"/>
      <c r="AC56" s="7562"/>
      <c r="AD56" s="7562"/>
      <c r="AE56" s="7562"/>
      <c r="AF56" s="7562"/>
      <c r="AG56" s="7565">
        <f>IF(VLOOKUP($A56,'8 Oct - LIVE LDS Data'!$A$3:$AAD$1504,72,FALSE)=0/1/1900,"",VLOOKUP($A56,'8 Oct - LIVE LDS Data'!$A$3:$AAD$1504,72,FALSE))</f>
        <v>45681</v>
      </c>
      <c r="AH56" s="7565">
        <f>IF(VLOOKUP($A56,'8 Oct - LIVE LDS Data'!$A$3:$AAD$1504,73,FALSE)=0/1/1900,"",VLOOKUP($A56,'8 Oct - LIVE LDS Data'!$A$3:$AAD$1504,73,FALSE))</f>
        <v>45908</v>
      </c>
      <c r="AI56" s="7565">
        <f>IF(VLOOKUP($A56,'8 Oct - LIVE LDS Data'!$A$3:$AAD$1504,75,FALSE)=0/1/1900,"",VLOOKUP($A56,'8 Oct - LIVE LDS Data'!$A$3:$AAD$1504,75,FALSE))</f>
        <v>45681</v>
      </c>
      <c r="AJ56" s="7565">
        <f>IF(VLOOKUP($A56,'8 Oct - LIVE LDS Data'!$A$3:$AAD$1504,76,FALSE)=0/1/1900,"",VLOOKUP($A56,'8 Oct - LIVE LDS Data'!$A$3:$AAD$1504,76,FALSE))</f>
        <v>45908</v>
      </c>
    </row>
    <row r="57" spans="1:36" s="610" customFormat="1" ht="40" hidden="1" customHeight="1" x14ac:dyDescent="0.2">
      <c r="A57" s="7566" t="s">
        <v>918</v>
      </c>
      <c r="B57" s="7566"/>
      <c r="C57" s="7566" t="s">
        <v>919</v>
      </c>
      <c r="D57" s="7558" t="s">
        <v>5330</v>
      </c>
      <c r="E57" s="7559" t="s">
        <v>89</v>
      </c>
      <c r="F57" s="7559" t="s">
        <v>89</v>
      </c>
      <c r="G57" s="7560">
        <v>44027</v>
      </c>
      <c r="H57" s="7314" t="s">
        <v>566</v>
      </c>
      <c r="I57" s="7561">
        <v>44256</v>
      </c>
      <c r="J57" s="7562" t="s">
        <v>8111</v>
      </c>
      <c r="K57" s="7562" t="s">
        <v>8111</v>
      </c>
      <c r="L57" s="7562" t="s">
        <v>8111</v>
      </c>
      <c r="M57" s="7562" t="s">
        <v>8111</v>
      </c>
      <c r="N57" s="7562" t="s">
        <v>8111</v>
      </c>
      <c r="O57" s="7562" t="s">
        <v>8111</v>
      </c>
      <c r="P57" s="7562" t="s">
        <v>8111</v>
      </c>
      <c r="Q57" s="7562" t="s">
        <v>8111</v>
      </c>
      <c r="R57" s="7562" t="s">
        <v>8111</v>
      </c>
      <c r="S57" s="7562" t="s">
        <v>8111</v>
      </c>
      <c r="T57" s="7562" t="s">
        <v>8111</v>
      </c>
      <c r="U57" s="7562" t="s">
        <v>8111</v>
      </c>
      <c r="V57" s="7562" t="s">
        <v>90</v>
      </c>
      <c r="W57" s="7562" t="s">
        <v>226</v>
      </c>
      <c r="X57" s="7564"/>
      <c r="Y57" s="7562"/>
      <c r="Z57" s="7562"/>
      <c r="AA57" s="7562"/>
      <c r="AB57" s="7562"/>
      <c r="AC57" s="7562"/>
      <c r="AD57" s="7562"/>
      <c r="AE57" s="7562"/>
      <c r="AF57" s="7562"/>
      <c r="AG57" s="7565">
        <f>IF(VLOOKUP($A57,'8 Oct - LIVE LDS Data'!$A$3:$AAD$1504,72,FALSE)=0/1/1900,"",VLOOKUP($A57,'8 Oct - LIVE LDS Data'!$A$3:$AAD$1504,72,FALSE))</f>
        <v>45881</v>
      </c>
      <c r="AH57" s="7565">
        <f>IF(VLOOKUP($A57,'8 Oct - LIVE LDS Data'!$A$3:$AAD$1504,73,FALSE)=0/1/1900,"",VLOOKUP($A57,'8 Oct - LIVE LDS Data'!$A$3:$AAD$1504,73,FALSE))</f>
        <v>45856</v>
      </c>
      <c r="AI57" s="7565">
        <f>IF(VLOOKUP($A57,'8 Oct - LIVE LDS Data'!$A$3:$AAD$1504,75,FALSE)=0/1/1900,"",VLOOKUP($A57,'8 Oct - LIVE LDS Data'!$A$3:$AAD$1504,75,FALSE))</f>
        <v>45881</v>
      </c>
      <c r="AJ57" s="7565">
        <f>IF(VLOOKUP($A57,'8 Oct - LIVE LDS Data'!$A$3:$AAD$1504,76,FALSE)=0/1/1900,"",VLOOKUP($A57,'8 Oct - LIVE LDS Data'!$A$3:$AAD$1504,76,FALSE))</f>
        <v>45856</v>
      </c>
    </row>
    <row r="58" spans="1:36" s="610" customFormat="1" ht="40" hidden="1" customHeight="1" x14ac:dyDescent="0.2">
      <c r="A58" s="2855" t="s">
        <v>928</v>
      </c>
      <c r="B58" s="2910" t="s">
        <v>929</v>
      </c>
      <c r="C58" s="2855" t="s">
        <v>929</v>
      </c>
      <c r="D58" s="7558" t="s">
        <v>635</v>
      </c>
      <c r="E58" s="7559" t="s">
        <v>89</v>
      </c>
      <c r="F58" s="7559" t="s">
        <v>89</v>
      </c>
      <c r="G58" s="7560">
        <v>42199</v>
      </c>
      <c r="H58" s="7314" t="s">
        <v>742</v>
      </c>
      <c r="I58" s="7561">
        <v>44927</v>
      </c>
      <c r="J58" s="7562">
        <v>42917</v>
      </c>
      <c r="K58" s="7562">
        <v>42908</v>
      </c>
      <c r="L58" s="7562">
        <v>43466</v>
      </c>
      <c r="M58" s="7562">
        <v>43447</v>
      </c>
      <c r="N58" s="7562" t="s">
        <v>8111</v>
      </c>
      <c r="O58" s="7562" t="s">
        <v>8111</v>
      </c>
      <c r="P58" s="7562" t="s">
        <v>8111</v>
      </c>
      <c r="Q58" s="7562" t="s">
        <v>8111</v>
      </c>
      <c r="R58" s="7562">
        <v>44927</v>
      </c>
      <c r="S58" s="7562">
        <v>44960</v>
      </c>
      <c r="T58" s="7562" t="s">
        <v>7500</v>
      </c>
      <c r="U58" s="7562" t="s">
        <v>8111</v>
      </c>
      <c r="V58" s="7562" t="s">
        <v>3757</v>
      </c>
      <c r="W58" s="7562" t="s">
        <v>3757</v>
      </c>
      <c r="X58" s="7564"/>
      <c r="Y58" s="7562"/>
      <c r="Z58" s="7562"/>
      <c r="AA58" s="7562"/>
      <c r="AB58" s="7562"/>
      <c r="AC58" s="7562"/>
      <c r="AD58" s="7562"/>
      <c r="AE58" s="7562"/>
      <c r="AF58" s="7562"/>
      <c r="AG58" s="7565">
        <f>IF(VLOOKUP($A58,'8 Oct - LIVE LDS Data'!$A$3:$AAD$1504,72,FALSE)=0/1/1900,"",VLOOKUP($A58,'8 Oct - LIVE LDS Data'!$A$3:$AAD$1504,72,FALSE))</f>
        <v>45454</v>
      </c>
      <c r="AH58" s="7565">
        <f>IF(VLOOKUP($A58,'8 Oct - LIVE LDS Data'!$A$3:$AAD$1504,73,FALSE)=0/1/1900,"",VLOOKUP($A58,'8 Oct - LIVE LDS Data'!$A$3:$AAD$1504,73,FALSE))</f>
        <v>45562</v>
      </c>
      <c r="AI58" s="7565">
        <f>IF(VLOOKUP($A58,'8 Oct - LIVE LDS Data'!$A$3:$AAD$1504,75,FALSE)=0/1/1900,"",VLOOKUP($A58,'8 Oct - LIVE LDS Data'!$A$3:$AAD$1504,75,FALSE))</f>
        <v>44518</v>
      </c>
      <c r="AJ58" s="7565">
        <f>IF(VLOOKUP($A58,'8 Oct - LIVE LDS Data'!$A$3:$AAD$1504,76,FALSE)=0/1/1900,"",VLOOKUP($A58,'8 Oct - LIVE LDS Data'!$A$3:$AAD$1504,76,FALSE))</f>
        <v>45562</v>
      </c>
    </row>
    <row r="59" spans="1:36" s="610" customFormat="1" ht="40" hidden="1" customHeight="1" x14ac:dyDescent="0.2">
      <c r="A59" s="2855" t="s">
        <v>946</v>
      </c>
      <c r="B59" s="2855"/>
      <c r="C59" s="2855" t="s">
        <v>947</v>
      </c>
      <c r="D59" s="7558" t="s">
        <v>948</v>
      </c>
      <c r="E59" s="7559" t="s">
        <v>89</v>
      </c>
      <c r="F59" s="7559" t="s">
        <v>194</v>
      </c>
      <c r="G59" s="7560">
        <v>41108</v>
      </c>
      <c r="H59" s="7314" t="s">
        <v>262</v>
      </c>
      <c r="I59" s="7561">
        <v>44896</v>
      </c>
      <c r="J59" s="7562">
        <v>43678</v>
      </c>
      <c r="K59" s="7562">
        <v>43787</v>
      </c>
      <c r="L59" s="7562">
        <v>44896</v>
      </c>
      <c r="M59" s="7562">
        <v>44896</v>
      </c>
      <c r="N59" s="7562">
        <v>45139</v>
      </c>
      <c r="O59" s="7562">
        <v>45139</v>
      </c>
      <c r="P59" s="7562" t="s">
        <v>8111</v>
      </c>
      <c r="Q59" s="7562" t="s">
        <v>8111</v>
      </c>
      <c r="R59" s="7562">
        <v>45323</v>
      </c>
      <c r="S59" s="7562" t="s">
        <v>8111</v>
      </c>
      <c r="T59" s="7562">
        <v>45413</v>
      </c>
      <c r="U59" s="7562" t="s">
        <v>8111</v>
      </c>
      <c r="V59" s="7562" t="s">
        <v>3757</v>
      </c>
      <c r="W59" s="7562" t="s">
        <v>3757</v>
      </c>
      <c r="X59" s="7564"/>
      <c r="Y59" s="7562"/>
      <c r="Z59" s="7562"/>
      <c r="AA59" s="7562"/>
      <c r="AB59" s="7562"/>
      <c r="AC59" s="7562"/>
      <c r="AD59" s="7562"/>
      <c r="AE59" s="7562"/>
      <c r="AF59" s="7562"/>
      <c r="AG59" s="7565">
        <f>IF(VLOOKUP($A59,'8 Oct - LIVE LDS Data'!$A$3:$AAD$1504,72,FALSE)=0/1/1900,"",VLOOKUP($A59,'8 Oct - LIVE LDS Data'!$A$3:$AAD$1504,72,FALSE))</f>
        <v>45700</v>
      </c>
      <c r="AH59" s="7565">
        <f>IF(VLOOKUP($A59,'8 Oct - LIVE LDS Data'!$A$3:$AAD$1504,73,FALSE)=0/1/1900,"",VLOOKUP($A59,'8 Oct - LIVE LDS Data'!$A$3:$AAD$1504,73,FALSE))</f>
        <v>45420</v>
      </c>
      <c r="AI59" s="7565">
        <f>IF(VLOOKUP($A59,'8 Oct - LIVE LDS Data'!$A$3:$AAD$1504,75,FALSE)=0/1/1900,"",VLOOKUP($A59,'8 Oct - LIVE LDS Data'!$A$3:$AAD$1504,75,FALSE))</f>
        <v>45700</v>
      </c>
      <c r="AJ59" s="7565">
        <f>IF(VLOOKUP($A59,'8 Oct - LIVE LDS Data'!$A$3:$AAD$1504,76,FALSE)=0/1/1900,"",VLOOKUP($A59,'8 Oct - LIVE LDS Data'!$A$3:$AAD$1504,76,FALSE))</f>
        <v>45420</v>
      </c>
    </row>
    <row r="60" spans="1:36" s="610" customFormat="1" ht="40" hidden="1" customHeight="1" x14ac:dyDescent="0.2">
      <c r="A60" s="2855" t="s">
        <v>971</v>
      </c>
      <c r="B60" s="2910" t="s">
        <v>972</v>
      </c>
      <c r="C60" s="2855" t="s">
        <v>972</v>
      </c>
      <c r="D60" s="7558" t="s">
        <v>973</v>
      </c>
      <c r="E60" s="7559" t="s">
        <v>89</v>
      </c>
      <c r="F60" s="7559" t="s">
        <v>89</v>
      </c>
      <c r="G60" s="7560">
        <v>42019</v>
      </c>
      <c r="H60" s="7314" t="s">
        <v>8172</v>
      </c>
      <c r="I60" s="7561">
        <v>44866</v>
      </c>
      <c r="J60" s="7562">
        <v>42644</v>
      </c>
      <c r="K60" s="7562">
        <v>42632</v>
      </c>
      <c r="L60" s="7562">
        <v>43101</v>
      </c>
      <c r="M60" s="7562">
        <v>43405</v>
      </c>
      <c r="N60" s="7562" t="s">
        <v>8111</v>
      </c>
      <c r="O60" s="7562" t="s">
        <v>8111</v>
      </c>
      <c r="P60" s="7562" t="s">
        <v>8111</v>
      </c>
      <c r="Q60" s="7562" t="s">
        <v>8111</v>
      </c>
      <c r="R60" s="7562" t="s">
        <v>8173</v>
      </c>
      <c r="S60" s="7562" t="s">
        <v>8174</v>
      </c>
      <c r="T60" s="7562" t="s">
        <v>8175</v>
      </c>
      <c r="U60" s="7562" t="s">
        <v>8111</v>
      </c>
      <c r="V60" s="7562" t="s">
        <v>3757</v>
      </c>
      <c r="W60" s="7562" t="s">
        <v>3757</v>
      </c>
      <c r="X60" s="7564"/>
      <c r="Y60" s="7562"/>
      <c r="Z60" s="7562"/>
      <c r="AA60" s="7562"/>
      <c r="AB60" s="7562"/>
      <c r="AC60" s="7562"/>
      <c r="AD60" s="7562"/>
      <c r="AE60" s="7562"/>
      <c r="AF60" s="7562"/>
      <c r="AG60" s="7565">
        <f>IF(VLOOKUP($A60,'8 Oct - LIVE LDS Data'!$A$3:$AAD$1504,72,FALSE)=0/1/1900,"",VLOOKUP($A60,'8 Oct - LIVE LDS Data'!$A$3:$AAD$1504,72,FALSE))</f>
        <v>45320</v>
      </c>
      <c r="AH60" s="7565">
        <f>IF(VLOOKUP($A60,'8 Oct - LIVE LDS Data'!$A$3:$AAD$1504,73,FALSE)=0/1/1900,"",VLOOKUP($A60,'8 Oct - LIVE LDS Data'!$A$3:$AAD$1504,73,FALSE))</f>
        <v>45938</v>
      </c>
      <c r="AI60" s="7565">
        <f>IF(VLOOKUP($A60,'8 Oct - LIVE LDS Data'!$A$3:$AAD$1504,75,FALSE)=0/1/1900,"",VLOOKUP($A60,'8 Oct - LIVE LDS Data'!$A$3:$AAD$1504,75,FALSE))</f>
        <v>45320</v>
      </c>
      <c r="AJ60" s="7565">
        <f>IF(VLOOKUP($A60,'8 Oct - LIVE LDS Data'!$A$3:$AAD$1504,76,FALSE)=0/1/1900,"",VLOOKUP($A60,'8 Oct - LIVE LDS Data'!$A$3:$AAD$1504,76,FALSE))</f>
        <v>45345</v>
      </c>
    </row>
    <row r="61" spans="1:36" s="610" customFormat="1" ht="40" hidden="1" customHeight="1" x14ac:dyDescent="0.2">
      <c r="A61" s="2855" t="s">
        <v>988</v>
      </c>
      <c r="B61" s="2855"/>
      <c r="C61" s="2855" t="s">
        <v>989</v>
      </c>
      <c r="D61" s="7558" t="s">
        <v>990</v>
      </c>
      <c r="E61" s="7559" t="s">
        <v>89</v>
      </c>
      <c r="F61" s="7559" t="s">
        <v>89</v>
      </c>
      <c r="G61" s="7560">
        <v>44228</v>
      </c>
      <c r="H61" s="7314" t="s">
        <v>566</v>
      </c>
      <c r="I61" s="7561">
        <v>44958</v>
      </c>
      <c r="J61" s="7562">
        <v>45231</v>
      </c>
      <c r="K61" s="7562" t="s">
        <v>8111</v>
      </c>
      <c r="L61" s="7562">
        <v>45566</v>
      </c>
      <c r="M61" s="7562" t="s">
        <v>8111</v>
      </c>
      <c r="N61" s="7562" t="s">
        <v>8111</v>
      </c>
      <c r="O61" s="7562" t="s">
        <v>8111</v>
      </c>
      <c r="P61" s="7562" t="s">
        <v>8111</v>
      </c>
      <c r="Q61" s="7562" t="s">
        <v>8111</v>
      </c>
      <c r="R61" s="7562">
        <v>45839</v>
      </c>
      <c r="S61" s="7562" t="s">
        <v>8111</v>
      </c>
      <c r="T61" s="7562">
        <v>45901</v>
      </c>
      <c r="U61" s="7562" t="s">
        <v>8111</v>
      </c>
      <c r="V61" s="7562" t="s">
        <v>90</v>
      </c>
      <c r="W61" s="7562" t="s">
        <v>90</v>
      </c>
      <c r="X61" s="7564"/>
      <c r="Y61" s="7562"/>
      <c r="Z61" s="7562"/>
      <c r="AA61" s="7562"/>
      <c r="AB61" s="7562"/>
      <c r="AC61" s="7562"/>
      <c r="AD61" s="7562"/>
      <c r="AE61" s="7562"/>
      <c r="AF61" s="7562"/>
      <c r="AG61" s="7565">
        <f>IF(VLOOKUP($A61,'8 Oct - LIVE LDS Data'!$A$3:$AAD$1504,72,FALSE)=0/1/1900,"",VLOOKUP($A61,'8 Oct - LIVE LDS Data'!$A$3:$AAD$1504,72,FALSE))</f>
        <v>45415</v>
      </c>
      <c r="AH61" s="7565">
        <f>IF(VLOOKUP($A61,'8 Oct - LIVE LDS Data'!$A$3:$AAD$1504,73,FALSE)=0/1/1900,"",VLOOKUP($A61,'8 Oct - LIVE LDS Data'!$A$3:$AAD$1504,73,FALSE))</f>
        <v>45607</v>
      </c>
      <c r="AI61" s="7565">
        <f>IF(VLOOKUP($A61,'8 Oct - LIVE LDS Data'!$A$3:$AAD$1504,75,FALSE)=0/1/1900,"",VLOOKUP($A61,'8 Oct - LIVE LDS Data'!$A$3:$AAD$1504,75,FALSE))</f>
        <v>45686</v>
      </c>
      <c r="AJ61" s="7565">
        <f>IF(VLOOKUP($A61,'8 Oct - LIVE LDS Data'!$A$3:$AAD$1504,76,FALSE)=0/1/1900,"",VLOOKUP($A61,'8 Oct - LIVE LDS Data'!$A$3:$AAD$1504,76,FALSE))</f>
        <v>45607</v>
      </c>
    </row>
    <row r="62" spans="1:36" s="610" customFormat="1" ht="40" hidden="1" customHeight="1" x14ac:dyDescent="0.2">
      <c r="A62" s="7568" t="s">
        <v>1003</v>
      </c>
      <c r="B62" s="7568" t="s">
        <v>5364</v>
      </c>
      <c r="C62" s="7568" t="s">
        <v>5364</v>
      </c>
      <c r="D62" s="7558" t="s">
        <v>1005</v>
      </c>
      <c r="E62" s="7559" t="s">
        <v>89</v>
      </c>
      <c r="F62" s="7559" t="s">
        <v>89</v>
      </c>
      <c r="G62" s="7560">
        <v>41613</v>
      </c>
      <c r="H62" s="7314" t="s">
        <v>674</v>
      </c>
      <c r="I62" s="7561">
        <v>44743</v>
      </c>
      <c r="J62" s="7562">
        <v>43770</v>
      </c>
      <c r="K62" s="7562">
        <v>43794</v>
      </c>
      <c r="L62" s="7562">
        <v>43952</v>
      </c>
      <c r="M62" s="7562">
        <v>44095</v>
      </c>
      <c r="N62" s="7562" t="s">
        <v>8111</v>
      </c>
      <c r="O62" s="7562" t="s">
        <v>8111</v>
      </c>
      <c r="P62" s="7562" t="s">
        <v>8111</v>
      </c>
      <c r="Q62" s="7562" t="s">
        <v>8111</v>
      </c>
      <c r="R62" s="7562" t="s">
        <v>6818</v>
      </c>
      <c r="S62" s="7562" t="s">
        <v>1013</v>
      </c>
      <c r="T62" s="7562">
        <v>44440</v>
      </c>
      <c r="U62" s="7562">
        <v>44820</v>
      </c>
      <c r="V62" s="7562" t="s">
        <v>3757</v>
      </c>
      <c r="W62" s="7562" t="s">
        <v>3757</v>
      </c>
      <c r="X62" s="7564"/>
      <c r="Y62" s="7562"/>
      <c r="Z62" s="7562"/>
      <c r="AA62" s="7562"/>
      <c r="AB62" s="7562"/>
      <c r="AC62" s="7562"/>
      <c r="AD62" s="7562" t="s">
        <v>8102</v>
      </c>
      <c r="AE62" s="7562"/>
      <c r="AF62" s="7562"/>
      <c r="AG62" s="7565">
        <f>IF(VLOOKUP($A62,'8 Oct - LIVE LDS Data'!$A$3:$AAD$1504,72,FALSE)=0/1/1900,"",VLOOKUP($A62,'8 Oct - LIVE LDS Data'!$A$3:$AAD$1504,72,FALSE))</f>
        <v>44106</v>
      </c>
      <c r="AH62" s="7565">
        <f>IF(VLOOKUP($A62,'8 Oct - LIVE LDS Data'!$A$3:$AAD$1504,73,FALSE)=0/1/1900,"",VLOOKUP($A62,'8 Oct - LIVE LDS Data'!$A$3:$AAD$1504,73,FALSE))</f>
        <v>45146</v>
      </c>
      <c r="AI62" s="7565" t="str">
        <f>IF(VLOOKUP($A62,'8 Oct - LIVE LDS Data'!$A$3:$AAD$1504,75,FALSE)=0/1/1900,"",VLOOKUP($A62,'8 Oct - LIVE LDS Data'!$A$3:$AAD$1504,75,FALSE))</f>
        <v/>
      </c>
      <c r="AJ62" s="7565">
        <f>IF(VLOOKUP($A62,'8 Oct - LIVE LDS Data'!$A$3:$AAD$1504,76,FALSE)=0/1/1900,"",VLOOKUP($A62,'8 Oct - LIVE LDS Data'!$A$3:$AAD$1504,76,FALSE))</f>
        <v>45146</v>
      </c>
    </row>
    <row r="63" spans="1:36" s="610" customFormat="1" ht="40" hidden="1" customHeight="1" x14ac:dyDescent="0.2">
      <c r="A63" s="2855" t="s">
        <v>1028</v>
      </c>
      <c r="B63" s="2855"/>
      <c r="C63" s="2855" t="s">
        <v>1029</v>
      </c>
      <c r="D63" s="7558" t="s">
        <v>121</v>
      </c>
      <c r="E63" s="7559"/>
      <c r="F63" s="7559"/>
      <c r="G63" s="7560">
        <v>42696</v>
      </c>
      <c r="H63" s="7314" t="s">
        <v>8176</v>
      </c>
      <c r="I63" s="7561">
        <v>44531</v>
      </c>
      <c r="J63" s="7562" t="s">
        <v>8111</v>
      </c>
      <c r="K63" s="7562" t="s">
        <v>8111</v>
      </c>
      <c r="L63" s="7562" t="s">
        <v>8111</v>
      </c>
      <c r="M63" s="7562" t="s">
        <v>8111</v>
      </c>
      <c r="N63" s="7562" t="s">
        <v>8111</v>
      </c>
      <c r="O63" s="7562" t="s">
        <v>8111</v>
      </c>
      <c r="P63" s="7562" t="s">
        <v>8111</v>
      </c>
      <c r="Q63" s="7562" t="s">
        <v>8111</v>
      </c>
      <c r="R63" s="7562" t="s">
        <v>8111</v>
      </c>
      <c r="S63" s="7562" t="s">
        <v>8111</v>
      </c>
      <c r="T63" s="7562" t="s">
        <v>8111</v>
      </c>
      <c r="U63" s="7562" t="s">
        <v>8111</v>
      </c>
      <c r="V63" s="7562" t="s">
        <v>3757</v>
      </c>
      <c r="W63" s="7562" t="s">
        <v>226</v>
      </c>
      <c r="X63" s="7564"/>
      <c r="Y63" s="7562"/>
      <c r="Z63" s="7562"/>
      <c r="AA63" s="7562"/>
      <c r="AB63" s="7562"/>
      <c r="AC63" s="7562"/>
      <c r="AD63" s="7562"/>
      <c r="AE63" s="7562"/>
      <c r="AF63" s="7562"/>
      <c r="AG63" s="7565">
        <f>IF(VLOOKUP($A63,'8 Oct - LIVE LDS Data'!$A$3:$AAD$1504,72,FALSE)=0/1/1900,"",VLOOKUP($A63,'8 Oct - LIVE LDS Data'!$A$3:$AAD$1504,72,FALSE))</f>
        <v>45695</v>
      </c>
      <c r="AH63" s="7565">
        <f>IF(VLOOKUP($A63,'8 Oct - LIVE LDS Data'!$A$3:$AAD$1504,73,FALSE)=0/1/1900,"",VLOOKUP($A63,'8 Oct - LIVE LDS Data'!$A$3:$AAD$1504,73,FALSE))</f>
        <v>45678</v>
      </c>
      <c r="AI63" s="7565">
        <f>IF(VLOOKUP($A63,'8 Oct - LIVE LDS Data'!$A$3:$AAD$1504,75,FALSE)=0/1/1900,"",VLOOKUP($A63,'8 Oct - LIVE LDS Data'!$A$3:$AAD$1504,75,FALSE))</f>
        <v>45678</v>
      </c>
      <c r="AJ63" s="7565">
        <f>IF(VLOOKUP($A63,'8 Oct - LIVE LDS Data'!$A$3:$AAD$1504,76,FALSE)=0/1/1900,"",VLOOKUP($A63,'8 Oct - LIVE LDS Data'!$A$3:$AAD$1504,76,FALSE))</f>
        <v>45678</v>
      </c>
    </row>
    <row r="64" spans="1:36" s="610" customFormat="1" ht="40" hidden="1" customHeight="1" x14ac:dyDescent="0.2">
      <c r="A64" s="2855" t="s">
        <v>1036</v>
      </c>
      <c r="B64" s="2855"/>
      <c r="C64" s="2855" t="s">
        <v>1037</v>
      </c>
      <c r="D64" s="7558" t="s">
        <v>4290</v>
      </c>
      <c r="E64" s="7559" t="s">
        <v>89</v>
      </c>
      <c r="F64" s="7559" t="s">
        <v>89</v>
      </c>
      <c r="G64" s="7560">
        <v>43315</v>
      </c>
      <c r="H64" s="7314" t="s">
        <v>7485</v>
      </c>
      <c r="I64" s="7561">
        <v>45292</v>
      </c>
      <c r="J64" s="7562">
        <v>44562</v>
      </c>
      <c r="K64" s="7562">
        <v>44596</v>
      </c>
      <c r="L64" s="7562">
        <v>45323</v>
      </c>
      <c r="M64" s="7562">
        <v>45323</v>
      </c>
      <c r="N64" s="7562" t="s">
        <v>8111</v>
      </c>
      <c r="O64" s="7562" t="s">
        <v>8111</v>
      </c>
      <c r="P64" s="7562" t="s">
        <v>8111</v>
      </c>
      <c r="Q64" s="7562" t="s">
        <v>8111</v>
      </c>
      <c r="R64" s="7562">
        <v>45689</v>
      </c>
      <c r="S64" s="7562" t="s">
        <v>8111</v>
      </c>
      <c r="T64" s="7562">
        <v>45778</v>
      </c>
      <c r="U64" s="7562" t="s">
        <v>8111</v>
      </c>
      <c r="V64" s="7562" t="s">
        <v>3757</v>
      </c>
      <c r="W64" s="7562" t="s">
        <v>90</v>
      </c>
      <c r="X64" s="7564"/>
      <c r="Y64" s="7562"/>
      <c r="Z64" s="7562"/>
      <c r="AA64" s="7562"/>
      <c r="AB64" s="7562"/>
      <c r="AC64" s="7562"/>
      <c r="AD64" s="7562"/>
      <c r="AE64" s="7562"/>
      <c r="AF64" s="7562"/>
      <c r="AG64" s="7565" t="str">
        <f>IF(VLOOKUP($A64,'8 Oct - LIVE LDS Data'!$A$3:$AAD$1504,72,FALSE)=0/1/1900,"",VLOOKUP($A64,'8 Oct - LIVE LDS Data'!$A$3:$AAD$1504,72,FALSE))</f>
        <v/>
      </c>
      <c r="AH64" s="7565">
        <f>IF(VLOOKUP($A64,'8 Oct - LIVE LDS Data'!$A$3:$AAD$1504,73,FALSE)=0/1/1900,"",VLOOKUP($A64,'8 Oct - LIVE LDS Data'!$A$3:$AAD$1504,73,FALSE))</f>
        <v>45868</v>
      </c>
      <c r="AI64" s="7565" t="str">
        <f>IF(VLOOKUP($A64,'8 Oct - LIVE LDS Data'!$A$3:$AAD$1504,75,FALSE)=0/1/1900,"",VLOOKUP($A64,'8 Oct - LIVE LDS Data'!$A$3:$AAD$1504,75,FALSE))</f>
        <v/>
      </c>
      <c r="AJ64" s="7565">
        <f>IF(VLOOKUP($A64,'8 Oct - LIVE LDS Data'!$A$3:$AAD$1504,76,FALSE)=0/1/1900,"",VLOOKUP($A64,'8 Oct - LIVE LDS Data'!$A$3:$AAD$1504,76,FALSE))</f>
        <v>45868</v>
      </c>
    </row>
    <row r="65" spans="1:36" s="610" customFormat="1" ht="40" hidden="1" customHeight="1" x14ac:dyDescent="0.2">
      <c r="A65" s="2855" t="s">
        <v>1048</v>
      </c>
      <c r="B65" s="2855"/>
      <c r="C65" s="2855" t="s">
        <v>1049</v>
      </c>
      <c r="D65" s="7558" t="s">
        <v>1050</v>
      </c>
      <c r="E65" s="7559" t="s">
        <v>89</v>
      </c>
      <c r="F65" s="7559" t="s">
        <v>89</v>
      </c>
      <c r="G65" s="7560">
        <v>43075</v>
      </c>
      <c r="H65" s="7314" t="s">
        <v>7638</v>
      </c>
      <c r="I65" s="7561">
        <v>44896</v>
      </c>
      <c r="J65" s="7562">
        <v>45078</v>
      </c>
      <c r="K65" s="7562">
        <v>45125</v>
      </c>
      <c r="L65" s="7562" t="s">
        <v>8111</v>
      </c>
      <c r="M65" s="7562" t="s">
        <v>8111</v>
      </c>
      <c r="N65" s="7562" t="s">
        <v>8111</v>
      </c>
      <c r="O65" s="7562" t="s">
        <v>8111</v>
      </c>
      <c r="P65" s="7562" t="s">
        <v>8111</v>
      </c>
      <c r="Q65" s="7562" t="s">
        <v>8111</v>
      </c>
      <c r="R65" s="7562">
        <v>45292</v>
      </c>
      <c r="S65" s="7562" t="s">
        <v>8111</v>
      </c>
      <c r="T65" s="7562">
        <v>45474</v>
      </c>
      <c r="U65" s="7562" t="s">
        <v>8111</v>
      </c>
      <c r="V65" s="7562" t="s">
        <v>3757</v>
      </c>
      <c r="W65" s="7562" t="s">
        <v>8106</v>
      </c>
      <c r="X65" s="7564"/>
      <c r="Y65" s="7562"/>
      <c r="Z65" s="7562"/>
      <c r="AA65" s="7562"/>
      <c r="AB65" s="7562"/>
      <c r="AC65" s="7562"/>
      <c r="AD65" s="7562"/>
      <c r="AE65" s="7562"/>
      <c r="AF65" s="7562"/>
      <c r="AG65" s="7565">
        <f>IF(VLOOKUP($A65,'8 Oct - LIVE LDS Data'!$A$3:$AAD$1504,72,FALSE)=0/1/1900,"",VLOOKUP($A65,'8 Oct - LIVE LDS Data'!$A$3:$AAD$1504,72,FALSE))</f>
        <v>45695</v>
      </c>
      <c r="AH65" s="7565">
        <f>IF(VLOOKUP($A65,'8 Oct - LIVE LDS Data'!$A$3:$AAD$1504,73,FALSE)=0/1/1900,"",VLOOKUP($A65,'8 Oct - LIVE LDS Data'!$A$3:$AAD$1504,73,FALSE))</f>
        <v>45664</v>
      </c>
      <c r="AI65" s="7565">
        <f>IF(VLOOKUP($A65,'8 Oct - LIVE LDS Data'!$A$3:$AAD$1504,75,FALSE)=0/1/1900,"",VLOOKUP($A65,'8 Oct - LIVE LDS Data'!$A$3:$AAD$1504,75,FALSE))</f>
        <v>45678</v>
      </c>
      <c r="AJ65" s="7565">
        <f>IF(VLOOKUP($A65,'8 Oct - LIVE LDS Data'!$A$3:$AAD$1504,76,FALSE)=0/1/1900,"",VLOOKUP($A65,'8 Oct - LIVE LDS Data'!$A$3:$AAD$1504,76,FALSE))</f>
        <v>45664</v>
      </c>
    </row>
    <row r="66" spans="1:36" s="610" customFormat="1" ht="40" hidden="1" customHeight="1" x14ac:dyDescent="0.2">
      <c r="A66" s="7568" t="s">
        <v>1068</v>
      </c>
      <c r="B66" s="7568" t="s">
        <v>1069</v>
      </c>
      <c r="C66" s="7568" t="s">
        <v>1069</v>
      </c>
      <c r="D66" s="7558" t="s">
        <v>635</v>
      </c>
      <c r="E66" s="7559" t="s">
        <v>89</v>
      </c>
      <c r="F66" s="7559" t="s">
        <v>89</v>
      </c>
      <c r="G66" s="7560">
        <v>42354</v>
      </c>
      <c r="H66" s="7314" t="s">
        <v>674</v>
      </c>
      <c r="I66" s="7561">
        <v>44927</v>
      </c>
      <c r="J66" s="7562">
        <v>43647</v>
      </c>
      <c r="K66" s="7562">
        <v>43661</v>
      </c>
      <c r="L66" s="7562" t="s">
        <v>8111</v>
      </c>
      <c r="M66" s="7562" t="s">
        <v>8111</v>
      </c>
      <c r="N66" s="7562" t="s">
        <v>8111</v>
      </c>
      <c r="O66" s="7562" t="s">
        <v>8111</v>
      </c>
      <c r="P66" s="7562" t="s">
        <v>8111</v>
      </c>
      <c r="Q66" s="7562" t="s">
        <v>8111</v>
      </c>
      <c r="R66" s="7562" t="s">
        <v>8177</v>
      </c>
      <c r="S66" s="7562" t="s">
        <v>8177</v>
      </c>
      <c r="T66" s="7562">
        <v>45108</v>
      </c>
      <c r="U66" s="7562">
        <v>45108</v>
      </c>
      <c r="V66" s="7562" t="s">
        <v>3757</v>
      </c>
      <c r="W66" s="7562" t="s">
        <v>3757</v>
      </c>
      <c r="X66" s="7564"/>
      <c r="Y66" s="7562"/>
      <c r="Z66" s="7562"/>
      <c r="AA66" s="7562"/>
      <c r="AB66" s="7562"/>
      <c r="AC66" s="7562"/>
      <c r="AD66" s="7562" t="s">
        <v>8102</v>
      </c>
      <c r="AE66" s="7562"/>
      <c r="AF66" s="7562"/>
      <c r="AG66" s="7565">
        <f>IF(VLOOKUP($A66,'8 Oct - LIVE LDS Data'!$A$3:$AAD$1504,72,FALSE)=0/1/1900,"",VLOOKUP($A66,'8 Oct - LIVE LDS Data'!$A$3:$AAD$1504,72,FALSE))</f>
        <v>45664</v>
      </c>
      <c r="AH66" s="7565">
        <f>IF(VLOOKUP($A66,'8 Oct - LIVE LDS Data'!$A$3:$AAD$1504,73,FALSE)=0/1/1900,"",VLOOKUP($A66,'8 Oct - LIVE LDS Data'!$A$3:$AAD$1504,73,FALSE))</f>
        <v>45908</v>
      </c>
      <c r="AI66" s="7565">
        <f>IF(VLOOKUP($A66,'8 Oct - LIVE LDS Data'!$A$3:$AAD$1504,75,FALSE)=0/1/1900,"",VLOOKUP($A66,'8 Oct - LIVE LDS Data'!$A$3:$AAD$1504,75,FALSE))</f>
        <v>44932</v>
      </c>
      <c r="AJ66" s="7565">
        <f>IF(VLOOKUP($A66,'8 Oct - LIVE LDS Data'!$A$3:$AAD$1504,76,FALSE)=0/1/1900,"",VLOOKUP($A66,'8 Oct - LIVE LDS Data'!$A$3:$AAD$1504,76,FALSE))</f>
        <v>45908</v>
      </c>
    </row>
    <row r="67" spans="1:36" s="610" customFormat="1" ht="40" hidden="1" customHeight="1" x14ac:dyDescent="0.2">
      <c r="A67" s="2855" t="s">
        <v>1080</v>
      </c>
      <c r="B67" s="2910" t="s">
        <v>1081</v>
      </c>
      <c r="C67" s="2855" t="s">
        <v>1081</v>
      </c>
      <c r="D67" s="7558" t="s">
        <v>7119</v>
      </c>
      <c r="E67" s="7559" t="s">
        <v>89</v>
      </c>
      <c r="F67" s="7559" t="s">
        <v>89</v>
      </c>
      <c r="G67" s="7560">
        <v>43158</v>
      </c>
      <c r="H67" s="7314" t="s">
        <v>8178</v>
      </c>
      <c r="I67" s="7561">
        <v>44986</v>
      </c>
      <c r="J67" s="7562">
        <v>43739</v>
      </c>
      <c r="K67" s="7562">
        <v>43770</v>
      </c>
      <c r="L67" s="7562" t="s">
        <v>8111</v>
      </c>
      <c r="M67" s="7562" t="s">
        <v>8111</v>
      </c>
      <c r="N67" s="7562" t="s">
        <v>8111</v>
      </c>
      <c r="O67" s="7562" t="s">
        <v>8111</v>
      </c>
      <c r="P67" s="7562" t="s">
        <v>8111</v>
      </c>
      <c r="Q67" s="7562" t="s">
        <v>8111</v>
      </c>
      <c r="R67" s="7562" t="s">
        <v>7122</v>
      </c>
      <c r="S67" s="7562" t="s">
        <v>7123</v>
      </c>
      <c r="T67" s="7562">
        <v>45474</v>
      </c>
      <c r="U67" s="7562" t="s">
        <v>8111</v>
      </c>
      <c r="V67" s="7562" t="s">
        <v>3757</v>
      </c>
      <c r="W67" s="7562" t="s">
        <v>3757</v>
      </c>
      <c r="X67" s="7564"/>
      <c r="Y67" s="7562"/>
      <c r="Z67" s="7562"/>
      <c r="AA67" s="7562"/>
      <c r="AB67" s="7562"/>
      <c r="AC67" s="7562"/>
      <c r="AD67" s="7562"/>
      <c r="AE67" s="7562"/>
      <c r="AF67" s="7562"/>
      <c r="AG67" s="7565">
        <f>IF(VLOOKUP($A67,'8 Oct - LIVE LDS Data'!$A$3:$AAD$1504,72,FALSE)=0/1/1900,"",VLOOKUP($A67,'8 Oct - LIVE LDS Data'!$A$3:$AAD$1504,72,FALSE))</f>
        <v>45320</v>
      </c>
      <c r="AH67" s="7565">
        <f>IF(VLOOKUP($A67,'8 Oct - LIVE LDS Data'!$A$3:$AAD$1504,73,FALSE)=0/1/1900,"",VLOOKUP($A67,'8 Oct - LIVE LDS Data'!$A$3:$AAD$1504,73,FALSE))</f>
        <v>45951</v>
      </c>
      <c r="AI67" s="7565" t="str">
        <f>IF(VLOOKUP($A67,'8 Oct - LIVE LDS Data'!$A$3:$AAD$1504,75,FALSE)=0/1/1900,"",VLOOKUP($A67,'8 Oct - LIVE LDS Data'!$A$3:$AAD$1504,75,FALSE))</f>
        <v/>
      </c>
      <c r="AJ67" s="7565">
        <f>IF(VLOOKUP($A67,'8 Oct - LIVE LDS Data'!$A$3:$AAD$1504,76,FALSE)=0/1/1900,"",VLOOKUP($A67,'8 Oct - LIVE LDS Data'!$A$3:$AAD$1504,76,FALSE))</f>
        <v>45951</v>
      </c>
    </row>
    <row r="68" spans="1:36" s="610" customFormat="1" ht="40" hidden="1" customHeight="1" x14ac:dyDescent="0.2">
      <c r="A68" s="7566" t="s">
        <v>1095</v>
      </c>
      <c r="B68" s="7566"/>
      <c r="C68" s="2861" t="s">
        <v>1096</v>
      </c>
      <c r="D68" s="7558" t="s">
        <v>8111</v>
      </c>
      <c r="E68" s="7559" t="s">
        <v>89</v>
      </c>
      <c r="F68" s="7559" t="s">
        <v>89</v>
      </c>
      <c r="G68" s="7560" t="s">
        <v>8111</v>
      </c>
      <c r="H68" s="7314" t="s">
        <v>8179</v>
      </c>
      <c r="I68" s="7561" t="s">
        <v>8111</v>
      </c>
      <c r="J68" s="7562" t="s">
        <v>8111</v>
      </c>
      <c r="K68" s="7562" t="s">
        <v>8111</v>
      </c>
      <c r="L68" s="7562" t="s">
        <v>8111</v>
      </c>
      <c r="M68" s="7562" t="s">
        <v>8111</v>
      </c>
      <c r="N68" s="7562" t="s">
        <v>8111</v>
      </c>
      <c r="O68" s="7562" t="s">
        <v>8111</v>
      </c>
      <c r="P68" s="7562" t="s">
        <v>8111</v>
      </c>
      <c r="Q68" s="7562" t="s">
        <v>8111</v>
      </c>
      <c r="R68" s="7562" t="s">
        <v>8111</v>
      </c>
      <c r="S68" s="7562"/>
      <c r="T68" s="7562" t="s">
        <v>8111</v>
      </c>
      <c r="U68" s="7562" t="s">
        <v>8111</v>
      </c>
      <c r="V68" s="7562" t="s">
        <v>3757</v>
      </c>
      <c r="W68" s="7562" t="s">
        <v>226</v>
      </c>
      <c r="X68" s="7564"/>
      <c r="Y68" s="7562"/>
      <c r="Z68" s="7562"/>
      <c r="AA68" s="7562"/>
      <c r="AB68" s="7562"/>
      <c r="AC68" s="7562"/>
      <c r="AD68" s="7562"/>
      <c r="AE68" s="7562"/>
      <c r="AF68" s="7562"/>
      <c r="AG68" s="7565">
        <f>IF(VLOOKUP($A68,'8 Oct - LIVE LDS Data'!$A$3:$AAD$1504,72,FALSE)=0/1/1900,"",VLOOKUP($A68,'8 Oct - LIVE LDS Data'!$A$3:$AAD$1504,72,FALSE))</f>
        <v>45562</v>
      </c>
      <c r="AH68" s="7565">
        <f>IF(VLOOKUP($A68,'8 Oct - LIVE LDS Data'!$A$3:$AAD$1504,73,FALSE)=0/1/1900,"",VLOOKUP($A68,'8 Oct - LIVE LDS Data'!$A$3:$AAD$1504,73,FALSE))</f>
        <v>45932</v>
      </c>
      <c r="AI68" s="7565" t="str">
        <f>IF(VLOOKUP($A68,'8 Oct - LIVE LDS Data'!$A$3:$AAD$1504,75,FALSE)=0/1/1900,"",VLOOKUP($A68,'8 Oct - LIVE LDS Data'!$A$3:$AAD$1504,75,FALSE))</f>
        <v/>
      </c>
      <c r="AJ68" s="7565">
        <f>IF(VLOOKUP($A68,'8 Oct - LIVE LDS Data'!$A$3:$AAD$1504,76,FALSE)=0/1/1900,"",VLOOKUP($A68,'8 Oct - LIVE LDS Data'!$A$3:$AAD$1504,76,FALSE))</f>
        <v>45932</v>
      </c>
    </row>
    <row r="69" spans="1:36" s="610" customFormat="1" ht="40" hidden="1" customHeight="1" x14ac:dyDescent="0.2">
      <c r="A69" s="2855" t="s">
        <v>1118</v>
      </c>
      <c r="B69" s="2855"/>
      <c r="C69" s="2857" t="s">
        <v>1106</v>
      </c>
      <c r="D69" s="7558" t="s">
        <v>7202</v>
      </c>
      <c r="E69" s="7559" t="s">
        <v>89</v>
      </c>
      <c r="F69" s="7559" t="s">
        <v>89</v>
      </c>
      <c r="G69" s="7560">
        <v>41542</v>
      </c>
      <c r="H69" s="7314" t="s">
        <v>8180</v>
      </c>
      <c r="I69" s="7561">
        <v>45224</v>
      </c>
      <c r="J69" s="7562">
        <v>43040</v>
      </c>
      <c r="K69" s="7562">
        <v>43040</v>
      </c>
      <c r="L69" s="7562">
        <v>44136</v>
      </c>
      <c r="M69" s="7562">
        <v>44136</v>
      </c>
      <c r="N69" s="7562">
        <v>45078</v>
      </c>
      <c r="O69" s="7562">
        <v>45229</v>
      </c>
      <c r="P69" s="7562" t="s">
        <v>8111</v>
      </c>
      <c r="Q69" s="7562" t="s">
        <v>8111</v>
      </c>
      <c r="R69" s="7562" t="s">
        <v>8181</v>
      </c>
      <c r="S69" s="7562" t="s">
        <v>8111</v>
      </c>
      <c r="T69" s="7562" t="s">
        <v>8182</v>
      </c>
      <c r="U69" s="7562" t="s">
        <v>8111</v>
      </c>
      <c r="V69" s="7562" t="s">
        <v>3757</v>
      </c>
      <c r="W69" s="7562" t="s">
        <v>3757</v>
      </c>
      <c r="X69" s="7564"/>
      <c r="Y69" s="7562"/>
      <c r="Z69" s="7562"/>
      <c r="AA69" s="7562"/>
      <c r="AB69" s="7562"/>
      <c r="AC69" s="7562"/>
      <c r="AD69" s="7562"/>
      <c r="AE69" s="7562"/>
      <c r="AF69" s="7562"/>
      <c r="AG69" s="7565">
        <f>IF(VLOOKUP($A69,'8 Oct - LIVE LDS Data'!$A$3:$AAD$1504,72,FALSE)=0/1/1900,"",VLOOKUP($A69,'8 Oct - LIVE LDS Data'!$A$3:$AAD$1504,72,FALSE))</f>
        <v>45575</v>
      </c>
      <c r="AH69" s="7565">
        <f>IF(VLOOKUP($A69,'8 Oct - LIVE LDS Data'!$A$3:$AAD$1504,73,FALSE)=0/1/1900,"",VLOOKUP($A69,'8 Oct - LIVE LDS Data'!$A$3:$AAD$1504,73,FALSE))</f>
        <v>45272</v>
      </c>
      <c r="AI69" s="7565">
        <f>IF(VLOOKUP($A69,'8 Oct - LIVE LDS Data'!$A$3:$AAD$1504,75,FALSE)=0/1/1900,"",VLOOKUP($A69,'8 Oct - LIVE LDS Data'!$A$3:$AAD$1504,75,FALSE))</f>
        <v>45575</v>
      </c>
      <c r="AJ69" s="7565">
        <f>IF(VLOOKUP($A69,'8 Oct - LIVE LDS Data'!$A$3:$AAD$1504,76,FALSE)=0/1/1900,"",VLOOKUP($A69,'8 Oct - LIVE LDS Data'!$A$3:$AAD$1504,76,FALSE))</f>
        <v>45687</v>
      </c>
    </row>
    <row r="70" spans="1:36" s="610" customFormat="1" ht="40" hidden="1" customHeight="1" x14ac:dyDescent="0.2">
      <c r="A70" s="7566" t="s">
        <v>1130</v>
      </c>
      <c r="B70" s="7566"/>
      <c r="C70" s="7566" t="s">
        <v>1131</v>
      </c>
      <c r="D70" s="7558" t="s">
        <v>121</v>
      </c>
      <c r="E70" s="7559" t="s">
        <v>89</v>
      </c>
      <c r="F70" s="7559" t="s">
        <v>89</v>
      </c>
      <c r="G70" s="7560">
        <v>44609</v>
      </c>
      <c r="H70" s="7314" t="s">
        <v>8030</v>
      </c>
      <c r="I70" s="7561">
        <v>44075</v>
      </c>
      <c r="J70" s="7562" t="s">
        <v>8111</v>
      </c>
      <c r="K70" s="7562" t="s">
        <v>8111</v>
      </c>
      <c r="L70" s="7562" t="s">
        <v>8111</v>
      </c>
      <c r="M70" s="7562" t="s">
        <v>8111</v>
      </c>
      <c r="N70" s="7562" t="s">
        <v>8111</v>
      </c>
      <c r="O70" s="7562" t="s">
        <v>8111</v>
      </c>
      <c r="P70" s="7562" t="s">
        <v>8111</v>
      </c>
      <c r="Q70" s="7562" t="s">
        <v>8111</v>
      </c>
      <c r="R70" s="7562" t="s">
        <v>8111</v>
      </c>
      <c r="S70" s="7562"/>
      <c r="T70" s="7562" t="s">
        <v>8111</v>
      </c>
      <c r="U70" s="7562" t="s">
        <v>8111</v>
      </c>
      <c r="V70" s="7562" t="s">
        <v>90</v>
      </c>
      <c r="W70" s="7562" t="s">
        <v>226</v>
      </c>
      <c r="X70" s="7564"/>
      <c r="Y70" s="7562"/>
      <c r="Z70" s="7562"/>
      <c r="AA70" s="7562"/>
      <c r="AB70" s="7562"/>
      <c r="AC70" s="7562"/>
      <c r="AD70" s="7562"/>
      <c r="AE70" s="7562"/>
      <c r="AF70" s="7562"/>
      <c r="AG70" s="7565">
        <f>IF(VLOOKUP($A70,'8 Oct - LIVE LDS Data'!$A$3:$AAD$1504,72,FALSE)=0/1/1900,"",VLOOKUP($A70,'8 Oct - LIVE LDS Data'!$A$3:$AAD$1504,72,FALSE))</f>
        <v>44687</v>
      </c>
      <c r="AH70" s="7565">
        <f>IF(VLOOKUP($A70,'8 Oct - LIVE LDS Data'!$A$3:$AAD$1504,73,FALSE)=0/1/1900,"",VLOOKUP($A70,'8 Oct - LIVE LDS Data'!$A$3:$AAD$1504,73,FALSE))</f>
        <v>45701</v>
      </c>
      <c r="AI70" s="7565">
        <f>IF(VLOOKUP($A70,'8 Oct - LIVE LDS Data'!$A$3:$AAD$1504,75,FALSE)=0/1/1900,"",VLOOKUP($A70,'8 Oct - LIVE LDS Data'!$A$3:$AAD$1504,75,FALSE))</f>
        <v>45635</v>
      </c>
      <c r="AJ70" s="7565">
        <f>IF(VLOOKUP($A70,'8 Oct - LIVE LDS Data'!$A$3:$AAD$1504,76,FALSE)=0/1/1900,"",VLOOKUP($A70,'8 Oct - LIVE LDS Data'!$A$3:$AAD$1504,76,FALSE))</f>
        <v>45701</v>
      </c>
    </row>
    <row r="71" spans="1:36" s="610" customFormat="1" ht="40" hidden="1" customHeight="1" x14ac:dyDescent="0.2">
      <c r="A71" s="7568" t="s">
        <v>1139</v>
      </c>
      <c r="B71" s="7568" t="s">
        <v>1140</v>
      </c>
      <c r="C71" s="7568" t="s">
        <v>1140</v>
      </c>
      <c r="D71" s="7558" t="s">
        <v>205</v>
      </c>
      <c r="E71" s="7559" t="s">
        <v>89</v>
      </c>
      <c r="F71" s="7559" t="s">
        <v>89</v>
      </c>
      <c r="G71" s="7560">
        <v>40812</v>
      </c>
      <c r="H71" s="7314" t="s">
        <v>8183</v>
      </c>
      <c r="I71" s="7561">
        <v>43101</v>
      </c>
      <c r="J71" s="7562">
        <v>43282</v>
      </c>
      <c r="K71" s="7562">
        <v>43252</v>
      </c>
      <c r="L71" s="7562">
        <v>43770</v>
      </c>
      <c r="M71" s="7562">
        <v>43840</v>
      </c>
      <c r="N71" s="7562" t="s">
        <v>8111</v>
      </c>
      <c r="O71" s="7562" t="s">
        <v>8111</v>
      </c>
      <c r="P71" s="7562" t="s">
        <v>8111</v>
      </c>
      <c r="Q71" s="7562" t="s">
        <v>8111</v>
      </c>
      <c r="R71" s="7562">
        <v>43922</v>
      </c>
      <c r="S71" s="7562">
        <v>44454</v>
      </c>
      <c r="T71" s="7562">
        <v>44105</v>
      </c>
      <c r="U71" s="7562">
        <v>44543</v>
      </c>
      <c r="V71" s="7562" t="s">
        <v>3757</v>
      </c>
      <c r="W71" s="7562" t="s">
        <v>3757</v>
      </c>
      <c r="X71" s="7564"/>
      <c r="Y71" s="7562"/>
      <c r="Z71" s="7562"/>
      <c r="AA71" s="7562"/>
      <c r="AB71" s="7562"/>
      <c r="AC71" s="7562"/>
      <c r="AD71" s="7562" t="s">
        <v>8102</v>
      </c>
      <c r="AE71" s="7562"/>
      <c r="AF71" s="7562"/>
      <c r="AG71" s="7565">
        <f>IF(VLOOKUP($A71,'8 Oct - LIVE LDS Data'!$A$3:$AAD$1504,72,FALSE)=0/1/1900,"",VLOOKUP($A71,'8 Oct - LIVE LDS Data'!$A$3:$AAD$1504,72,FALSE))</f>
        <v>44257</v>
      </c>
      <c r="AH71" s="7565" t="str">
        <f>IF(VLOOKUP($A71,'8 Oct - LIVE LDS Data'!$A$3:$AAD$1504,73,FALSE)=0/1/1900,"",VLOOKUP($A71,'8 Oct - LIVE LDS Data'!$A$3:$AAD$1504,73,FALSE))</f>
        <v/>
      </c>
      <c r="AI71" s="7565" t="str">
        <f>IF(VLOOKUP($A71,'8 Oct - LIVE LDS Data'!$A$3:$AAD$1504,75,FALSE)=0/1/1900,"",VLOOKUP($A71,'8 Oct - LIVE LDS Data'!$A$3:$AAD$1504,75,FALSE))</f>
        <v/>
      </c>
      <c r="AJ71" s="7565">
        <f>IF(VLOOKUP($A71,'8 Oct - LIVE LDS Data'!$A$3:$AAD$1504,76,FALSE)=0/1/1900,"",VLOOKUP($A71,'8 Oct - LIVE LDS Data'!$A$3:$AAD$1504,76,FALSE))</f>
        <v>45413</v>
      </c>
    </row>
    <row r="72" spans="1:36" s="610" customFormat="1" ht="40" hidden="1" customHeight="1" x14ac:dyDescent="0.2">
      <c r="A72" s="7569" t="s">
        <v>1144</v>
      </c>
      <c r="B72" s="7569"/>
      <c r="C72" s="7569" t="s">
        <v>4185</v>
      </c>
      <c r="D72" s="7558" t="s">
        <v>121</v>
      </c>
      <c r="E72" s="7559" t="s">
        <v>89</v>
      </c>
      <c r="F72" s="7559" t="s">
        <v>89</v>
      </c>
      <c r="G72" s="7560">
        <v>44533</v>
      </c>
      <c r="H72" s="7314" t="s">
        <v>7449</v>
      </c>
      <c r="I72" s="7561" t="s">
        <v>226</v>
      </c>
      <c r="J72" s="7562" t="s">
        <v>8111</v>
      </c>
      <c r="K72" s="7562" t="s">
        <v>8111</v>
      </c>
      <c r="L72" s="7562" t="s">
        <v>8111</v>
      </c>
      <c r="M72" s="7562" t="s">
        <v>8111</v>
      </c>
      <c r="N72" s="7562" t="s">
        <v>8111</v>
      </c>
      <c r="O72" s="7562" t="s">
        <v>8111</v>
      </c>
      <c r="P72" s="7562" t="s">
        <v>8111</v>
      </c>
      <c r="Q72" s="7562" t="s">
        <v>8111</v>
      </c>
      <c r="R72" s="7562" t="s">
        <v>8111</v>
      </c>
      <c r="S72" s="7562" t="s">
        <v>8111</v>
      </c>
      <c r="T72" s="7562" t="s">
        <v>8111</v>
      </c>
      <c r="U72" s="7562" t="s">
        <v>8111</v>
      </c>
      <c r="V72" s="7562" t="s">
        <v>90</v>
      </c>
      <c r="W72" s="7562" t="s">
        <v>226</v>
      </c>
      <c r="X72" s="7564"/>
      <c r="Y72" s="7562"/>
      <c r="Z72" s="7562"/>
      <c r="AA72" s="7562"/>
      <c r="AB72" s="7562"/>
      <c r="AC72" s="7562"/>
      <c r="AD72" s="7562"/>
      <c r="AE72" s="7562"/>
      <c r="AF72" s="7562"/>
      <c r="AG72" s="7565">
        <f>IF(VLOOKUP($A72,'8 Oct - LIVE LDS Data'!$A$3:$AAD$1504,72,FALSE)=0/1/1900,"",VLOOKUP($A72,'8 Oct - LIVE LDS Data'!$A$3:$AAD$1504,72,FALSE))</f>
        <v>45320</v>
      </c>
      <c r="AH72" s="7565">
        <f>IF(VLOOKUP($A72,'8 Oct - LIVE LDS Data'!$A$3:$AAD$1504,73,FALSE)=0/1/1900,"",VLOOKUP($A72,'8 Oct - LIVE LDS Data'!$A$3:$AAD$1504,73,FALSE))</f>
        <v>45908</v>
      </c>
      <c r="AI72" s="7565" t="str">
        <f>IF(VLOOKUP($A72,'8 Oct - LIVE LDS Data'!$A$3:$AAD$1504,75,FALSE)=0/1/1900,"",VLOOKUP($A72,'8 Oct - LIVE LDS Data'!$A$3:$AAD$1504,75,FALSE))</f>
        <v/>
      </c>
      <c r="AJ72" s="7565">
        <f>IF(VLOOKUP($A72,'8 Oct - LIVE LDS Data'!$A$3:$AAD$1504,76,FALSE)=0/1/1900,"",VLOOKUP($A72,'8 Oct - LIVE LDS Data'!$A$3:$AAD$1504,76,FALSE))</f>
        <v>45908</v>
      </c>
    </row>
    <row r="73" spans="1:36" s="610" customFormat="1" ht="40" hidden="1" customHeight="1" x14ac:dyDescent="0.2">
      <c r="A73" s="2855" t="s">
        <v>1171</v>
      </c>
      <c r="B73" s="2855"/>
      <c r="C73" s="2855" t="s">
        <v>1172</v>
      </c>
      <c r="D73" s="7558" t="s">
        <v>4518</v>
      </c>
      <c r="E73" s="7559" t="s">
        <v>89</v>
      </c>
      <c r="F73" s="7559" t="s">
        <v>89</v>
      </c>
      <c r="G73" s="7560">
        <v>42760</v>
      </c>
      <c r="H73" s="7314" t="s">
        <v>8184</v>
      </c>
      <c r="I73" s="7561">
        <v>45139</v>
      </c>
      <c r="J73" s="7562">
        <v>45413</v>
      </c>
      <c r="K73" s="7562" t="s">
        <v>8111</v>
      </c>
      <c r="L73" s="7562" t="s">
        <v>8111</v>
      </c>
      <c r="M73" s="7562" t="s">
        <v>8111</v>
      </c>
      <c r="N73" s="7562" t="s">
        <v>8111</v>
      </c>
      <c r="O73" s="7562" t="s">
        <v>8111</v>
      </c>
      <c r="P73" s="7562" t="s">
        <v>8111</v>
      </c>
      <c r="Q73" s="7562" t="s">
        <v>8111</v>
      </c>
      <c r="R73" s="7562">
        <v>45689</v>
      </c>
      <c r="S73" s="7562" t="s">
        <v>8111</v>
      </c>
      <c r="T73" s="7562">
        <v>45809</v>
      </c>
      <c r="U73" s="7562" t="s">
        <v>8111</v>
      </c>
      <c r="V73" s="7562" t="s">
        <v>3757</v>
      </c>
      <c r="W73" s="7562" t="s">
        <v>90</v>
      </c>
      <c r="X73" s="7564"/>
      <c r="Y73" s="7562"/>
      <c r="Z73" s="7562"/>
      <c r="AA73" s="7562"/>
      <c r="AB73" s="7562"/>
      <c r="AC73" s="7562"/>
      <c r="AD73" s="7562"/>
      <c r="AE73" s="7562"/>
      <c r="AF73" s="7562"/>
      <c r="AG73" s="7565">
        <f>IF(VLOOKUP($A73,'8 Oct - LIVE LDS Data'!$A$3:$AAD$1504,72,FALSE)=0/1/1900,"",VLOOKUP($A73,'8 Oct - LIVE LDS Data'!$A$3:$AAD$1504,72,FALSE))</f>
        <v>45595</v>
      </c>
      <c r="AH73" s="7565">
        <f>IF(VLOOKUP($A73,'8 Oct - LIVE LDS Data'!$A$3:$AAD$1504,73,FALSE)=0/1/1900,"",VLOOKUP($A73,'8 Oct - LIVE LDS Data'!$A$3:$AAD$1504,73,FALSE))</f>
        <v>45320</v>
      </c>
      <c r="AI73" s="7565">
        <f>IF(VLOOKUP($A73,'8 Oct - LIVE LDS Data'!$A$3:$AAD$1504,75,FALSE)=0/1/1900,"",VLOOKUP($A73,'8 Oct - LIVE LDS Data'!$A$3:$AAD$1504,75,FALSE))</f>
        <v>45427</v>
      </c>
      <c r="AJ73" s="7565">
        <f>IF(VLOOKUP($A73,'8 Oct - LIVE LDS Data'!$A$3:$AAD$1504,76,FALSE)=0/1/1900,"",VLOOKUP($A73,'8 Oct - LIVE LDS Data'!$A$3:$AAD$1504,76,FALSE))</f>
        <v>45686</v>
      </c>
    </row>
    <row r="74" spans="1:36" s="610" customFormat="1" ht="40" hidden="1" customHeight="1" x14ac:dyDescent="0.2">
      <c r="A74" s="2855" t="s">
        <v>1178</v>
      </c>
      <c r="B74" s="2855"/>
      <c r="C74" s="2855" t="s">
        <v>1179</v>
      </c>
      <c r="D74" s="7558" t="s">
        <v>635</v>
      </c>
      <c r="E74" s="7559" t="s">
        <v>89</v>
      </c>
      <c r="F74" s="7559" t="s">
        <v>89</v>
      </c>
      <c r="G74" s="7560">
        <v>43076</v>
      </c>
      <c r="H74" s="7314" t="s">
        <v>8185</v>
      </c>
      <c r="I74" s="7561">
        <v>45170</v>
      </c>
      <c r="J74" s="7562">
        <v>45352</v>
      </c>
      <c r="K74" s="7562" t="s">
        <v>8111</v>
      </c>
      <c r="L74" s="7562">
        <v>45536</v>
      </c>
      <c r="M74" s="7562" t="s">
        <v>8111</v>
      </c>
      <c r="N74" s="7562" t="s">
        <v>8111</v>
      </c>
      <c r="O74" s="7562" t="s">
        <v>8111</v>
      </c>
      <c r="P74" s="7562" t="s">
        <v>8111</v>
      </c>
      <c r="Q74" s="7562" t="s">
        <v>8111</v>
      </c>
      <c r="R74" s="7562">
        <v>45689</v>
      </c>
      <c r="S74" s="7562" t="s">
        <v>8111</v>
      </c>
      <c r="T74" s="7562">
        <v>45809</v>
      </c>
      <c r="U74" s="7562" t="s">
        <v>8111</v>
      </c>
      <c r="V74" s="7562" t="s">
        <v>3757</v>
      </c>
      <c r="W74" s="7562" t="s">
        <v>3757</v>
      </c>
      <c r="X74" s="7564"/>
      <c r="Y74" s="7562"/>
      <c r="Z74" s="7562"/>
      <c r="AA74" s="7562"/>
      <c r="AB74" s="7562"/>
      <c r="AC74" s="7562"/>
      <c r="AD74" s="7562"/>
      <c r="AE74" s="7562"/>
      <c r="AF74" s="7562"/>
      <c r="AG74" s="7565">
        <f>IF(VLOOKUP($A74,'8 Oct - LIVE LDS Data'!$A$3:$AAD$1504,72,FALSE)=0/1/1900,"",VLOOKUP($A74,'8 Oct - LIVE LDS Data'!$A$3:$AAD$1504,72,FALSE))</f>
        <v>45392</v>
      </c>
      <c r="AH74" s="7565">
        <f>IF(VLOOKUP($A74,'8 Oct - LIVE LDS Data'!$A$3:$AAD$1504,73,FALSE)=0/1/1900,"",VLOOKUP($A74,'8 Oct - LIVE LDS Data'!$A$3:$AAD$1504,73,FALSE))</f>
        <v>45700</v>
      </c>
      <c r="AI74" s="7565">
        <f>IF(VLOOKUP($A74,'8 Oct - LIVE LDS Data'!$A$3:$AAD$1504,75,FALSE)=0/1/1900,"",VLOOKUP($A74,'8 Oct - LIVE LDS Data'!$A$3:$AAD$1504,75,FALSE))</f>
        <v>45321</v>
      </c>
      <c r="AJ74" s="7565">
        <f>IF(VLOOKUP($A74,'8 Oct - LIVE LDS Data'!$A$3:$AAD$1504,76,FALSE)=0/1/1900,"",VLOOKUP($A74,'8 Oct - LIVE LDS Data'!$A$3:$AAD$1504,76,FALSE))</f>
        <v>45700</v>
      </c>
    </row>
    <row r="75" spans="1:36" s="610" customFormat="1" ht="40" hidden="1" customHeight="1" x14ac:dyDescent="0.2">
      <c r="A75" s="7569" t="s">
        <v>1188</v>
      </c>
      <c r="B75" s="7569"/>
      <c r="C75" s="7569" t="s">
        <v>1189</v>
      </c>
      <c r="D75" s="7558" t="s">
        <v>121</v>
      </c>
      <c r="E75" s="7559" t="s">
        <v>89</v>
      </c>
      <c r="F75" s="7559" t="s">
        <v>89</v>
      </c>
      <c r="G75" s="7560">
        <v>44462</v>
      </c>
      <c r="H75" s="7314" t="s">
        <v>7449</v>
      </c>
      <c r="I75" s="7561" t="s">
        <v>1190</v>
      </c>
      <c r="J75" s="7562" t="s">
        <v>8111</v>
      </c>
      <c r="K75" s="7562" t="s">
        <v>8111</v>
      </c>
      <c r="L75" s="7562" t="s">
        <v>8111</v>
      </c>
      <c r="M75" s="7562" t="s">
        <v>8111</v>
      </c>
      <c r="N75" s="7562" t="s">
        <v>8111</v>
      </c>
      <c r="O75" s="7562" t="s">
        <v>8111</v>
      </c>
      <c r="P75" s="7562" t="s">
        <v>8111</v>
      </c>
      <c r="Q75" s="7562" t="s">
        <v>8111</v>
      </c>
      <c r="R75" s="7562" t="s">
        <v>8111</v>
      </c>
      <c r="S75" s="7562" t="s">
        <v>8111</v>
      </c>
      <c r="T75" s="7562" t="s">
        <v>8111</v>
      </c>
      <c r="U75" s="7562" t="s">
        <v>8111</v>
      </c>
      <c r="V75" s="7562" t="s">
        <v>90</v>
      </c>
      <c r="W75" s="7562" t="s">
        <v>226</v>
      </c>
      <c r="X75" s="7564"/>
      <c r="Y75" s="7562"/>
      <c r="Z75" s="7562"/>
      <c r="AA75" s="7562"/>
      <c r="AB75" s="7562"/>
      <c r="AC75" s="7562"/>
      <c r="AD75" s="7562"/>
      <c r="AE75" s="7562"/>
      <c r="AF75" s="7562"/>
      <c r="AG75" s="7565" t="str">
        <f>IF(VLOOKUP($A75,'8 Oct - LIVE LDS Data'!$A$3:$AAD$1504,72,FALSE)=0/1/1900,"",VLOOKUP($A75,'8 Oct - LIVE LDS Data'!$A$3:$AAD$1504,72,FALSE))</f>
        <v>29/01/2024
[none found]</v>
      </c>
      <c r="AH75" s="7565">
        <f>IF(VLOOKUP($A75,'8 Oct - LIVE LDS Data'!$A$3:$AAD$1504,73,FALSE)=0/1/1900,"",VLOOKUP($A75,'8 Oct - LIVE LDS Data'!$A$3:$AAD$1504,73,FALSE))</f>
        <v>45014</v>
      </c>
      <c r="AI75" s="7565" t="str">
        <f>IF(VLOOKUP($A75,'8 Oct - LIVE LDS Data'!$A$3:$AAD$1504,75,FALSE)=0/1/1900,"",VLOOKUP($A75,'8 Oct - LIVE LDS Data'!$A$3:$AAD$1504,75,FALSE))</f>
        <v/>
      </c>
      <c r="AJ75" s="7565" t="str">
        <f>IF(VLOOKUP($A75,'8 Oct - LIVE LDS Data'!$A$3:$AAD$1504,76,FALSE)=0/1/1900,"",VLOOKUP($A75,'8 Oct - LIVE LDS Data'!$A$3:$AAD$1504,76,FALSE))</f>
        <v/>
      </c>
    </row>
    <row r="76" spans="1:36" s="610" customFormat="1" ht="40" hidden="1" customHeight="1" x14ac:dyDescent="0.2">
      <c r="A76" s="2855" t="s">
        <v>1195</v>
      </c>
      <c r="B76" s="2855"/>
      <c r="C76" s="2858" t="s">
        <v>1196</v>
      </c>
      <c r="D76" s="7558" t="s">
        <v>1197</v>
      </c>
      <c r="E76" s="7559" t="s">
        <v>89</v>
      </c>
      <c r="F76" s="7559" t="s">
        <v>89</v>
      </c>
      <c r="G76" s="7560" t="s">
        <v>459</v>
      </c>
      <c r="H76" s="7314" t="s">
        <v>7739</v>
      </c>
      <c r="I76" s="7561">
        <v>44835</v>
      </c>
      <c r="J76" s="7562">
        <v>44075</v>
      </c>
      <c r="K76" s="7562">
        <v>44197</v>
      </c>
      <c r="L76" s="7562" t="s">
        <v>8111</v>
      </c>
      <c r="M76" s="7562" t="s">
        <v>8111</v>
      </c>
      <c r="N76" s="7562" t="s">
        <v>8111</v>
      </c>
      <c r="O76" s="7562" t="s">
        <v>8111</v>
      </c>
      <c r="P76" s="7562" t="s">
        <v>8111</v>
      </c>
      <c r="Q76" s="7562" t="s">
        <v>8111</v>
      </c>
      <c r="R76" s="7562">
        <v>45627</v>
      </c>
      <c r="S76" s="7562" t="s">
        <v>8111</v>
      </c>
      <c r="T76" s="7562">
        <v>45748</v>
      </c>
      <c r="U76" s="7562" t="s">
        <v>8111</v>
      </c>
      <c r="V76" s="7562" t="s">
        <v>3757</v>
      </c>
      <c r="W76" s="7562" t="s">
        <v>3757</v>
      </c>
      <c r="X76" s="7564"/>
      <c r="Y76" s="7562"/>
      <c r="Z76" s="7562"/>
      <c r="AA76" s="7562"/>
      <c r="AB76" s="7562"/>
      <c r="AC76" s="7562"/>
      <c r="AD76" s="7562"/>
      <c r="AE76" s="7562"/>
      <c r="AF76" s="7562"/>
      <c r="AG76" s="7565">
        <f>IF(VLOOKUP($A76,'8 Oct - LIVE LDS Data'!$A$3:$AAD$1504,72,FALSE)=0/1/1900,"",VLOOKUP($A76,'8 Oct - LIVE LDS Data'!$A$3:$AAD$1504,72,FALSE))</f>
        <v>45932</v>
      </c>
      <c r="AH76" s="7565">
        <f>IF(VLOOKUP($A76,'8 Oct - LIVE LDS Data'!$A$3:$AAD$1504,73,FALSE)=0/1/1900,"",VLOOKUP($A76,'8 Oct - LIVE LDS Data'!$A$3:$AAD$1504,73,FALSE))</f>
        <v>45716</v>
      </c>
      <c r="AI76" s="7565">
        <f>IF(VLOOKUP($A76,'8 Oct - LIVE LDS Data'!$A$3:$AAD$1504,75,FALSE)=0/1/1900,"",VLOOKUP($A76,'8 Oct - LIVE LDS Data'!$A$3:$AAD$1504,75,FALSE))</f>
        <v>45681</v>
      </c>
      <c r="AJ76" s="7565">
        <f>IF(VLOOKUP($A76,'8 Oct - LIVE LDS Data'!$A$3:$AAD$1504,76,FALSE)=0/1/1900,"",VLOOKUP($A76,'8 Oct - LIVE LDS Data'!$A$3:$AAD$1504,76,FALSE))</f>
        <v>45932</v>
      </c>
    </row>
    <row r="77" spans="1:36" s="610" customFormat="1" ht="40" hidden="1" customHeight="1" x14ac:dyDescent="0.2">
      <c r="A77" s="7568" t="s">
        <v>1205</v>
      </c>
      <c r="B77" s="7568" t="s">
        <v>1206</v>
      </c>
      <c r="C77" s="7568" t="s">
        <v>1206</v>
      </c>
      <c r="D77" s="7558" t="s">
        <v>635</v>
      </c>
      <c r="E77" s="7559" t="s">
        <v>89</v>
      </c>
      <c r="F77" s="7559" t="s">
        <v>89</v>
      </c>
      <c r="G77" s="7560">
        <v>40233</v>
      </c>
      <c r="H77" s="7314" t="s">
        <v>674</v>
      </c>
      <c r="I77" s="7561">
        <v>44805</v>
      </c>
      <c r="J77" s="7562">
        <v>44197</v>
      </c>
      <c r="K77" s="7562">
        <v>44216</v>
      </c>
      <c r="L77" s="7562" t="s">
        <v>8111</v>
      </c>
      <c r="M77" s="7562" t="s">
        <v>8111</v>
      </c>
      <c r="N77" s="7562" t="s">
        <v>8111</v>
      </c>
      <c r="O77" s="7562" t="s">
        <v>8111</v>
      </c>
      <c r="P77" s="7562" t="s">
        <v>8111</v>
      </c>
      <c r="Q77" s="7562" t="s">
        <v>8111</v>
      </c>
      <c r="R77" s="7562">
        <v>44835</v>
      </c>
      <c r="S77" s="7562">
        <v>44855</v>
      </c>
      <c r="T77" s="7562">
        <v>44986</v>
      </c>
      <c r="U77" s="7562">
        <v>45016</v>
      </c>
      <c r="V77" s="7562" t="s">
        <v>3757</v>
      </c>
      <c r="W77" s="7562" t="s">
        <v>3757</v>
      </c>
      <c r="X77" s="7564"/>
      <c r="Y77" s="7562"/>
      <c r="Z77" s="7562"/>
      <c r="AA77" s="7562"/>
      <c r="AB77" s="7562"/>
      <c r="AC77" s="7562"/>
      <c r="AD77" s="7562" t="s">
        <v>8102</v>
      </c>
      <c r="AE77" s="7562"/>
      <c r="AF77" s="7562"/>
      <c r="AG77" s="7565">
        <f>IF(VLOOKUP($A77,'8 Oct - LIVE LDS Data'!$A$3:$AAD$1504,72,FALSE)=0/1/1900,"",VLOOKUP($A77,'8 Oct - LIVE LDS Data'!$A$3:$AAD$1504,72,FALSE))</f>
        <v>44782</v>
      </c>
      <c r="AH77" s="7565">
        <f>IF(VLOOKUP($A77,'8 Oct - LIVE LDS Data'!$A$3:$AAD$1504,73,FALSE)=0/1/1900,"",VLOOKUP($A77,'8 Oct - LIVE LDS Data'!$A$3:$AAD$1504,73,FALSE))</f>
        <v>45937</v>
      </c>
      <c r="AI77" s="7565">
        <f>IF(VLOOKUP($A77,'8 Oct - LIVE LDS Data'!$A$3:$AAD$1504,75,FALSE)=0/1/1900,"",VLOOKUP($A77,'8 Oct - LIVE LDS Data'!$A$3:$AAD$1504,75,FALSE))</f>
        <v>45937</v>
      </c>
      <c r="AJ77" s="7565">
        <f>IF(VLOOKUP($A77,'8 Oct - LIVE LDS Data'!$A$3:$AAD$1504,76,FALSE)=0/1/1900,"",VLOOKUP($A77,'8 Oct - LIVE LDS Data'!$A$3:$AAD$1504,76,FALSE))</f>
        <v>44860</v>
      </c>
    </row>
    <row r="78" spans="1:36" s="610" customFormat="1" ht="40" hidden="1" customHeight="1" x14ac:dyDescent="0.2">
      <c r="A78" s="2855" t="s">
        <v>1235</v>
      </c>
      <c r="B78" s="2855"/>
      <c r="C78" s="2856" t="s">
        <v>1217</v>
      </c>
      <c r="D78" s="7558" t="s">
        <v>1236</v>
      </c>
      <c r="E78" s="7559" t="s">
        <v>89</v>
      </c>
      <c r="F78" s="7559" t="s">
        <v>89</v>
      </c>
      <c r="G78" s="7560">
        <v>40577</v>
      </c>
      <c r="H78" s="7314" t="s">
        <v>8186</v>
      </c>
      <c r="I78" s="7561">
        <v>45108</v>
      </c>
      <c r="J78" s="7562" t="s">
        <v>1242</v>
      </c>
      <c r="K78" s="7562">
        <v>45240</v>
      </c>
      <c r="L78" s="7562" t="s">
        <v>8111</v>
      </c>
      <c r="M78" s="7562" t="s">
        <v>8111</v>
      </c>
      <c r="N78" s="7562" t="s">
        <v>8111</v>
      </c>
      <c r="O78" s="7562" t="s">
        <v>8111</v>
      </c>
      <c r="P78" s="7562" t="s">
        <v>8111</v>
      </c>
      <c r="Q78" s="7562" t="s">
        <v>8111</v>
      </c>
      <c r="R78" s="7562" t="s">
        <v>8187</v>
      </c>
      <c r="S78" s="7562" t="s">
        <v>8111</v>
      </c>
      <c r="T78" s="7562" t="s">
        <v>7116</v>
      </c>
      <c r="U78" s="7562" t="s">
        <v>8111</v>
      </c>
      <c r="V78" s="7562" t="s">
        <v>3757</v>
      </c>
      <c r="W78" s="7562" t="s">
        <v>3757</v>
      </c>
      <c r="X78" s="7564"/>
      <c r="Y78" s="7562"/>
      <c r="Z78" s="7562"/>
      <c r="AA78" s="7562"/>
      <c r="AB78" s="7562"/>
      <c r="AC78" s="7562"/>
      <c r="AD78" s="7562"/>
      <c r="AE78" s="7562"/>
      <c r="AF78" s="7562"/>
      <c r="AG78" s="7565">
        <f>IF(VLOOKUP($A78,'8 Oct - LIVE LDS Data'!$A$3:$AAD$1504,72,FALSE)=0/1/1900,"",VLOOKUP($A78,'8 Oct - LIVE LDS Data'!$A$3:$AAD$1504,72,FALSE))</f>
        <v>45695</v>
      </c>
      <c r="AH78" s="7565">
        <f>IF(VLOOKUP($A78,'8 Oct - LIVE LDS Data'!$A$3:$AAD$1504,73,FALSE)=0/1/1900,"",VLOOKUP($A78,'8 Oct - LIVE LDS Data'!$A$3:$AAD$1504,73,FALSE))</f>
        <v>45632</v>
      </c>
      <c r="AI78" s="7565">
        <f>IF(VLOOKUP($A78,'8 Oct - LIVE LDS Data'!$A$3:$AAD$1504,75,FALSE)=0/1/1900,"",VLOOKUP($A78,'8 Oct - LIVE LDS Data'!$A$3:$AAD$1504,75,FALSE))</f>
        <v>45929</v>
      </c>
      <c r="AJ78" s="7565">
        <f>IF(VLOOKUP($A78,'8 Oct - LIVE LDS Data'!$A$3:$AAD$1504,76,FALSE)=0/1/1900,"",VLOOKUP($A78,'8 Oct - LIVE LDS Data'!$A$3:$AAD$1504,76,FALSE))</f>
        <v>45687</v>
      </c>
    </row>
    <row r="79" spans="1:36" s="610" customFormat="1" ht="40" hidden="1" customHeight="1" x14ac:dyDescent="0.2">
      <c r="A79" s="7569" t="s">
        <v>1248</v>
      </c>
      <c r="B79" s="7569"/>
      <c r="C79" s="7569" t="s">
        <v>1249</v>
      </c>
      <c r="D79" s="7558" t="s">
        <v>121</v>
      </c>
      <c r="E79" s="7559" t="s">
        <v>89</v>
      </c>
      <c r="F79" s="7559" t="s">
        <v>89</v>
      </c>
      <c r="G79" s="7560">
        <v>44125</v>
      </c>
      <c r="H79" s="7314" t="s">
        <v>8188</v>
      </c>
      <c r="I79" s="7561">
        <v>44866</v>
      </c>
      <c r="J79" s="7562" t="s">
        <v>8111</v>
      </c>
      <c r="K79" s="7562" t="s">
        <v>8111</v>
      </c>
      <c r="L79" s="7562" t="s">
        <v>8111</v>
      </c>
      <c r="M79" s="7562" t="s">
        <v>8111</v>
      </c>
      <c r="N79" s="7562" t="s">
        <v>8111</v>
      </c>
      <c r="O79" s="7562" t="s">
        <v>8111</v>
      </c>
      <c r="P79" s="7562" t="s">
        <v>8111</v>
      </c>
      <c r="Q79" s="7562" t="s">
        <v>8111</v>
      </c>
      <c r="R79" s="7562" t="s">
        <v>8111</v>
      </c>
      <c r="S79" s="7562" t="s">
        <v>8111</v>
      </c>
      <c r="T79" s="7562" t="s">
        <v>8111</v>
      </c>
      <c r="U79" s="7562" t="s">
        <v>8111</v>
      </c>
      <c r="V79" s="7562" t="s">
        <v>90</v>
      </c>
      <c r="W79" s="7562" t="s">
        <v>226</v>
      </c>
      <c r="X79" s="7564"/>
      <c r="Y79" s="7562"/>
      <c r="Z79" s="7562"/>
      <c r="AA79" s="7562"/>
      <c r="AB79" s="7562"/>
      <c r="AC79" s="7562"/>
      <c r="AD79" s="7562"/>
      <c r="AE79" s="7562"/>
      <c r="AF79" s="7562"/>
      <c r="AG79" s="7565">
        <f>IF(VLOOKUP($A79,'8 Oct - LIVE LDS Data'!$A$3:$AAD$1504,72,FALSE)=0/1/1900,"",VLOOKUP($A79,'8 Oct - LIVE LDS Data'!$A$3:$AAD$1504,72,FALSE))</f>
        <v>45320</v>
      </c>
      <c r="AH79" s="7565">
        <f>IF(VLOOKUP($A79,'8 Oct - LIVE LDS Data'!$A$3:$AAD$1504,73,FALSE)=0/1/1900,"",VLOOKUP($A79,'8 Oct - LIVE LDS Data'!$A$3:$AAD$1504,73,FALSE))</f>
        <v>45937</v>
      </c>
      <c r="AI79" s="7565" t="str">
        <f>IF(VLOOKUP($A79,'8 Oct - LIVE LDS Data'!$A$3:$AAD$1504,75,FALSE)=0/1/1900,"",VLOOKUP($A79,'8 Oct - LIVE LDS Data'!$A$3:$AAD$1504,75,FALSE))</f>
        <v/>
      </c>
      <c r="AJ79" s="7565">
        <f>IF(VLOOKUP($A79,'8 Oct - LIVE LDS Data'!$A$3:$AAD$1504,76,FALSE)=0/1/1900,"",VLOOKUP($A79,'8 Oct - LIVE LDS Data'!$A$3:$AAD$1504,76,FALSE))</f>
        <v>45937</v>
      </c>
    </row>
    <row r="80" spans="1:36" s="610" customFormat="1" ht="40" hidden="1" customHeight="1" x14ac:dyDescent="0.2">
      <c r="A80" s="2855" t="s">
        <v>1257</v>
      </c>
      <c r="B80" s="2855"/>
      <c r="C80" s="2855" t="s">
        <v>1258</v>
      </c>
      <c r="D80" s="7558" t="s">
        <v>205</v>
      </c>
      <c r="E80" s="7559" t="s">
        <v>89</v>
      </c>
      <c r="F80" s="7559" t="s">
        <v>89</v>
      </c>
      <c r="G80" s="7560">
        <v>41002</v>
      </c>
      <c r="H80" s="7314" t="s">
        <v>8189</v>
      </c>
      <c r="I80" s="7561">
        <v>45108</v>
      </c>
      <c r="J80" s="7562">
        <v>44866</v>
      </c>
      <c r="K80" s="7562">
        <v>44895</v>
      </c>
      <c r="L80" s="7562">
        <v>45108</v>
      </c>
      <c r="M80" s="7562">
        <v>45112</v>
      </c>
      <c r="N80" s="7562" t="s">
        <v>8111</v>
      </c>
      <c r="O80" s="7562" t="s">
        <v>8111</v>
      </c>
      <c r="P80" s="7562" t="s">
        <v>8111</v>
      </c>
      <c r="Q80" s="7562" t="s">
        <v>8111</v>
      </c>
      <c r="R80" s="7562">
        <v>45292</v>
      </c>
      <c r="S80" s="7562" t="s">
        <v>8111</v>
      </c>
      <c r="T80" s="7562">
        <v>45413</v>
      </c>
      <c r="U80" s="7562" t="s">
        <v>8111</v>
      </c>
      <c r="V80" s="7562" t="s">
        <v>3757</v>
      </c>
      <c r="W80" s="7562" t="s">
        <v>8106</v>
      </c>
      <c r="X80" s="7564"/>
      <c r="Y80" s="7562"/>
      <c r="Z80" s="7562"/>
      <c r="AA80" s="7562"/>
      <c r="AB80" s="7562"/>
      <c r="AC80" s="7562"/>
      <c r="AD80" s="7562"/>
      <c r="AE80" s="7562"/>
      <c r="AF80" s="7562"/>
      <c r="AG80" s="7565">
        <f>IF(VLOOKUP($A80,'8 Oct - LIVE LDS Data'!$A$3:$AAD$1504,72,FALSE)=0/1/1900,"",VLOOKUP($A80,'8 Oct - LIVE LDS Data'!$A$3:$AAD$1504,72,FALSE))</f>
        <v>45680</v>
      </c>
      <c r="AH80" s="7565">
        <f>IF(VLOOKUP($A80,'8 Oct - LIVE LDS Data'!$A$3:$AAD$1504,73,FALSE)=0/1/1900,"",VLOOKUP($A80,'8 Oct - LIVE LDS Data'!$A$3:$AAD$1504,73,FALSE))</f>
        <v>45345</v>
      </c>
      <c r="AI80" s="7565">
        <f>IF(VLOOKUP($A80,'8 Oct - LIVE LDS Data'!$A$3:$AAD$1504,75,FALSE)=0/1/1900,"",VLOOKUP($A80,'8 Oct - LIVE LDS Data'!$A$3:$AAD$1504,75,FALSE))</f>
        <v>45170</v>
      </c>
      <c r="AJ80" s="7565">
        <f>IF(VLOOKUP($A80,'8 Oct - LIVE LDS Data'!$A$3:$AAD$1504,76,FALSE)=0/1/1900,"",VLOOKUP($A80,'8 Oct - LIVE LDS Data'!$A$3:$AAD$1504,76,FALSE))</f>
        <v>45440</v>
      </c>
    </row>
    <row r="81" spans="1:36" s="610" customFormat="1" ht="40" customHeight="1" x14ac:dyDescent="0.2">
      <c r="A81" s="2855" t="s">
        <v>1270</v>
      </c>
      <c r="B81" s="2855"/>
      <c r="C81" s="2855" t="s">
        <v>1271</v>
      </c>
      <c r="D81" s="7570" t="s">
        <v>8004</v>
      </c>
      <c r="E81" s="7571" t="s">
        <v>89</v>
      </c>
      <c r="F81" s="7571" t="s">
        <v>89</v>
      </c>
      <c r="G81" s="7572">
        <v>42115</v>
      </c>
      <c r="H81" s="7573" t="s">
        <v>8015</v>
      </c>
      <c r="I81" s="7562">
        <v>44652</v>
      </c>
      <c r="J81" s="7562">
        <v>44256</v>
      </c>
      <c r="K81" s="7562">
        <v>44342</v>
      </c>
      <c r="L81" s="7562">
        <v>44562</v>
      </c>
      <c r="M81" s="7562">
        <v>44562</v>
      </c>
      <c r="N81" s="7562" t="s">
        <v>8111</v>
      </c>
      <c r="O81" s="7562" t="s">
        <v>8111</v>
      </c>
      <c r="P81" s="7562" t="s">
        <v>8111</v>
      </c>
      <c r="Q81" s="7562" t="s">
        <v>8111</v>
      </c>
      <c r="R81" s="7562">
        <v>44682</v>
      </c>
      <c r="S81" s="7562">
        <v>44682</v>
      </c>
      <c r="T81" s="7562">
        <v>44743</v>
      </c>
      <c r="U81" s="7562">
        <v>44761</v>
      </c>
      <c r="V81" s="7562" t="s">
        <v>3757</v>
      </c>
      <c r="W81" s="7562" t="s">
        <v>3757</v>
      </c>
      <c r="X81" s="7564">
        <v>45329</v>
      </c>
      <c r="Y81" s="7562"/>
      <c r="Z81" s="7562"/>
      <c r="AA81" s="7562"/>
      <c r="AB81" s="7562"/>
      <c r="AC81" s="7562"/>
      <c r="AD81" s="7562"/>
      <c r="AE81" s="7562" t="s">
        <v>8107</v>
      </c>
      <c r="AF81" s="7562"/>
      <c r="AG81" s="7565" t="str">
        <f>IF(VLOOKUP($A81,'8 Oct - LIVE LDS Data'!$A$3:$AAD$1504,72,FALSE)=0/1/1900,"",VLOOKUP($A81,'8 Oct - LIVE LDS Data'!$A$3:$AAD$1504,72,FALSE))</f>
        <v/>
      </c>
      <c r="AH81" s="7565">
        <f>IF(VLOOKUP($A81,'8 Oct - LIVE LDS Data'!$A$3:$AAD$1504,73,FALSE)=0/1/1900,"",VLOOKUP($A81,'8 Oct - LIVE LDS Data'!$A$3:$AAD$1504,73,FALSE))</f>
        <v>45678</v>
      </c>
      <c r="AI81" s="7565" t="str">
        <f>IF(VLOOKUP($A81,'8 Oct - LIVE LDS Data'!$A$3:$AAD$1504,75,FALSE)=0/1/1900,"",VLOOKUP($A81,'8 Oct - LIVE LDS Data'!$A$3:$AAD$1504,75,FALSE))</f>
        <v/>
      </c>
      <c r="AJ81" s="7565">
        <f>IF(VLOOKUP($A81,'8 Oct - LIVE LDS Data'!$A$3:$AAD$1504,76,FALSE)=0/1/1900,"",VLOOKUP($A81,'8 Oct - LIVE LDS Data'!$A$3:$AAD$1504,76,FALSE))</f>
        <v>45678</v>
      </c>
    </row>
    <row r="82" spans="1:36" s="610" customFormat="1" ht="40" hidden="1" customHeight="1" x14ac:dyDescent="0.2">
      <c r="A82" s="2856" t="s">
        <v>1285</v>
      </c>
      <c r="B82" s="2856"/>
      <c r="C82" s="2856" t="s">
        <v>1286</v>
      </c>
      <c r="D82" s="7558" t="s">
        <v>1287</v>
      </c>
      <c r="E82" s="7559" t="s">
        <v>89</v>
      </c>
      <c r="F82" s="7559" t="s">
        <v>89</v>
      </c>
      <c r="G82" s="7560">
        <v>42397</v>
      </c>
      <c r="H82" s="7314" t="s">
        <v>8190</v>
      </c>
      <c r="I82" s="7561">
        <v>45261</v>
      </c>
      <c r="J82" s="7562">
        <v>44197</v>
      </c>
      <c r="K82" s="7562">
        <v>44197</v>
      </c>
      <c r="L82" s="7562">
        <v>44835</v>
      </c>
      <c r="M82" s="7562">
        <v>44872</v>
      </c>
      <c r="N82" s="7562">
        <v>45352</v>
      </c>
      <c r="O82" s="7562" t="s">
        <v>8111</v>
      </c>
      <c r="P82" s="7562" t="s">
        <v>8111</v>
      </c>
      <c r="Q82" s="7562" t="s">
        <v>8111</v>
      </c>
      <c r="R82" s="7562" t="s">
        <v>7314</v>
      </c>
      <c r="S82" s="7562" t="s">
        <v>8111</v>
      </c>
      <c r="T82" s="7562" t="s">
        <v>7316</v>
      </c>
      <c r="U82" s="7562" t="s">
        <v>8111</v>
      </c>
      <c r="V82" s="7562" t="s">
        <v>3757</v>
      </c>
      <c r="W82" s="7562" t="s">
        <v>3757</v>
      </c>
      <c r="X82" s="7564"/>
      <c r="Y82" s="7562"/>
      <c r="Z82" s="7562"/>
      <c r="AA82" s="7562"/>
      <c r="AB82" s="7562"/>
      <c r="AC82" s="7562"/>
      <c r="AD82" s="7562"/>
      <c r="AE82" s="7562"/>
      <c r="AF82" s="7562"/>
      <c r="AG82" s="7565">
        <f>IF(VLOOKUP($A82,'8 Oct - LIVE LDS Data'!$A$3:$AAD$1504,72,FALSE)=0/1/1900,"",VLOOKUP($A82,'8 Oct - LIVE LDS Data'!$A$3:$AAD$1504,72,FALSE))</f>
        <v>45632</v>
      </c>
      <c r="AH82" s="7565">
        <f>IF(VLOOKUP($A82,'8 Oct - LIVE LDS Data'!$A$3:$AAD$1504,73,FALSE)=0/1/1900,"",VLOOKUP($A82,'8 Oct - LIVE LDS Data'!$A$3:$AAD$1504,73,FALSE))</f>
        <v>45315</v>
      </c>
      <c r="AI82" s="7565" t="str">
        <f>IF(VLOOKUP($A82,'8 Oct - LIVE LDS Data'!$A$3:$AAD$1504,75,FALSE)=0/1/1900,"",VLOOKUP($A82,'8 Oct - LIVE LDS Data'!$A$3:$AAD$1504,75,FALSE))</f>
        <v/>
      </c>
      <c r="AJ82" s="7565">
        <f>IF(VLOOKUP($A82,'8 Oct - LIVE LDS Data'!$A$3:$AAD$1504,76,FALSE)=0/1/1900,"",VLOOKUP($A82,'8 Oct - LIVE LDS Data'!$A$3:$AAD$1504,76,FALSE))</f>
        <v>45686</v>
      </c>
    </row>
    <row r="83" spans="1:36" s="610" customFormat="1" ht="40" hidden="1" customHeight="1" x14ac:dyDescent="0.2">
      <c r="A83" s="2855" t="s">
        <v>1305</v>
      </c>
      <c r="B83" s="2855"/>
      <c r="C83" s="2855" t="s">
        <v>1306</v>
      </c>
      <c r="D83" s="7558" t="s">
        <v>1307</v>
      </c>
      <c r="E83" s="7559" t="s">
        <v>89</v>
      </c>
      <c r="F83" s="7559" t="s">
        <v>89</v>
      </c>
      <c r="G83" s="7560">
        <v>41767</v>
      </c>
      <c r="H83" s="7314" t="s">
        <v>8191</v>
      </c>
      <c r="I83" s="7561">
        <v>45108</v>
      </c>
      <c r="J83" s="7562">
        <v>43466</v>
      </c>
      <c r="K83" s="7562">
        <v>43501</v>
      </c>
      <c r="L83" s="7562">
        <v>43709</v>
      </c>
      <c r="M83" s="7562">
        <v>43711</v>
      </c>
      <c r="N83" s="7562">
        <v>44866</v>
      </c>
      <c r="O83" s="7562">
        <v>44886</v>
      </c>
      <c r="P83" s="7562" t="s">
        <v>1318</v>
      </c>
      <c r="Q83" s="7562">
        <v>45313</v>
      </c>
      <c r="R83" s="7562" t="s">
        <v>8192</v>
      </c>
      <c r="S83" s="7562" t="s">
        <v>8111</v>
      </c>
      <c r="T83" s="7562" t="s">
        <v>8193</v>
      </c>
      <c r="U83" s="7562" t="s">
        <v>8111</v>
      </c>
      <c r="V83" s="7562" t="s">
        <v>3757</v>
      </c>
      <c r="W83" s="7562" t="s">
        <v>3757</v>
      </c>
      <c r="X83" s="7564"/>
      <c r="Y83" s="7562"/>
      <c r="Z83" s="7562"/>
      <c r="AA83" s="7562"/>
      <c r="AB83" s="7562"/>
      <c r="AC83" s="7562"/>
      <c r="AD83" s="7562"/>
      <c r="AE83" s="7562"/>
      <c r="AF83" s="7562"/>
      <c r="AG83" s="7565">
        <f>IF(VLOOKUP($A83,'8 Oct - LIVE LDS Data'!$A$3:$AAD$1504,72,FALSE)=0/1/1900,"",VLOOKUP($A83,'8 Oct - LIVE LDS Data'!$A$3:$AAD$1504,72,FALSE))</f>
        <v>45320</v>
      </c>
      <c r="AH83" s="7565">
        <f>IF(VLOOKUP($A83,'8 Oct - LIVE LDS Data'!$A$3:$AAD$1504,73,FALSE)=0/1/1900,"",VLOOKUP($A83,'8 Oct - LIVE LDS Data'!$A$3:$AAD$1504,73,FALSE))</f>
        <v>45720</v>
      </c>
      <c r="AI83" s="7565">
        <f>IF(VLOOKUP($A83,'8 Oct - LIVE LDS Data'!$A$3:$AAD$1504,75,FALSE)=0/1/1900,"",VLOOKUP($A83,'8 Oct - LIVE LDS Data'!$A$3:$AAD$1504,75,FALSE))</f>
        <v>45037</v>
      </c>
      <c r="AJ83" s="7565">
        <f>IF(VLOOKUP($A83,'8 Oct - LIVE LDS Data'!$A$3:$AAD$1504,76,FALSE)=0/1/1900,"",VLOOKUP($A83,'8 Oct - LIVE LDS Data'!$A$3:$AAD$1504,76,FALSE))</f>
        <v>45720</v>
      </c>
    </row>
    <row r="84" spans="1:36" s="610" customFormat="1" ht="40" hidden="1" customHeight="1" x14ac:dyDescent="0.2">
      <c r="A84" s="2855" t="s">
        <v>1325</v>
      </c>
      <c r="B84" s="2855"/>
      <c r="C84" s="2855" t="s">
        <v>1326</v>
      </c>
      <c r="D84" s="7558" t="s">
        <v>8194</v>
      </c>
      <c r="E84" s="7559" t="s">
        <v>89</v>
      </c>
      <c r="F84" s="7559" t="s">
        <v>89</v>
      </c>
      <c r="G84" s="7560">
        <v>43396</v>
      </c>
      <c r="H84" s="7314" t="s">
        <v>7048</v>
      </c>
      <c r="I84" s="7561">
        <v>44013</v>
      </c>
      <c r="J84" s="7562" t="s">
        <v>8111</v>
      </c>
      <c r="K84" s="7562" t="s">
        <v>8111</v>
      </c>
      <c r="L84" s="7562" t="s">
        <v>8111</v>
      </c>
      <c r="M84" s="7562" t="s">
        <v>8111</v>
      </c>
      <c r="N84" s="7562" t="s">
        <v>8111</v>
      </c>
      <c r="O84" s="7562" t="s">
        <v>8111</v>
      </c>
      <c r="P84" s="7562" t="s">
        <v>8111</v>
      </c>
      <c r="Q84" s="7562" t="s">
        <v>8111</v>
      </c>
      <c r="R84" s="7562" t="s">
        <v>8111</v>
      </c>
      <c r="S84" s="7562" t="s">
        <v>8111</v>
      </c>
      <c r="T84" s="7562" t="s">
        <v>8111</v>
      </c>
      <c r="U84" s="7562" t="s">
        <v>8111</v>
      </c>
      <c r="V84" s="7562" t="s">
        <v>3757</v>
      </c>
      <c r="W84" s="7562" t="s">
        <v>226</v>
      </c>
      <c r="X84" s="7564"/>
      <c r="Y84" s="7562"/>
      <c r="Z84" s="7562"/>
      <c r="AA84" s="7562"/>
      <c r="AB84" s="7562"/>
      <c r="AC84" s="7562"/>
      <c r="AD84" s="7562"/>
      <c r="AE84" s="7562"/>
      <c r="AF84" s="7562"/>
      <c r="AG84" s="7565">
        <f>IF(VLOOKUP($A84,'8 Oct - LIVE LDS Data'!$A$3:$AAD$1504,72,FALSE)=0/1/1900,"",VLOOKUP($A84,'8 Oct - LIVE LDS Data'!$A$3:$AAD$1504,72,FALSE))</f>
        <v>45415</v>
      </c>
      <c r="AH84" s="7565">
        <f>IF(VLOOKUP($A84,'8 Oct - LIVE LDS Data'!$A$3:$AAD$1504,73,FALSE)=0/1/1900,"",VLOOKUP($A84,'8 Oct - LIVE LDS Data'!$A$3:$AAD$1504,73,FALSE))</f>
        <v>45315</v>
      </c>
      <c r="AI84" s="7565">
        <f>IF(VLOOKUP($A84,'8 Oct - LIVE LDS Data'!$A$3:$AAD$1504,75,FALSE)=0/1/1900,"",VLOOKUP($A84,'8 Oct - LIVE LDS Data'!$A$3:$AAD$1504,75,FALSE))</f>
        <v>44270</v>
      </c>
      <c r="AJ84" s="7565">
        <f>IF(VLOOKUP($A84,'8 Oct - LIVE LDS Data'!$A$3:$AAD$1504,76,FALSE)=0/1/1900,"",VLOOKUP($A84,'8 Oct - LIVE LDS Data'!$A$3:$AAD$1504,76,FALSE))</f>
        <v>45681</v>
      </c>
    </row>
    <row r="85" spans="1:36" s="610" customFormat="1" ht="40" hidden="1" customHeight="1" x14ac:dyDescent="0.2">
      <c r="A85" s="2855" t="s">
        <v>1334</v>
      </c>
      <c r="B85" s="2855"/>
      <c r="C85" s="2855" t="s">
        <v>1335</v>
      </c>
      <c r="D85" s="7558" t="s">
        <v>7300</v>
      </c>
      <c r="E85" s="7559" t="s">
        <v>89</v>
      </c>
      <c r="F85" s="7559" t="s">
        <v>89</v>
      </c>
      <c r="G85" s="7560">
        <v>43299</v>
      </c>
      <c r="H85" s="7314" t="s">
        <v>7303</v>
      </c>
      <c r="I85" s="7561">
        <v>44866</v>
      </c>
      <c r="J85" s="7562" t="s">
        <v>8111</v>
      </c>
      <c r="K85" s="7562">
        <v>44242</v>
      </c>
      <c r="L85" s="7562" t="s">
        <v>8111</v>
      </c>
      <c r="M85" s="7562" t="s">
        <v>8111</v>
      </c>
      <c r="N85" s="7562" t="s">
        <v>8111</v>
      </c>
      <c r="O85" s="7562" t="s">
        <v>8111</v>
      </c>
      <c r="P85" s="7562" t="s">
        <v>8111</v>
      </c>
      <c r="Q85" s="7562" t="s">
        <v>8111</v>
      </c>
      <c r="R85" s="7562" t="s">
        <v>7651</v>
      </c>
      <c r="S85" s="7562" t="s">
        <v>8111</v>
      </c>
      <c r="T85" s="7562" t="s">
        <v>8157</v>
      </c>
      <c r="U85" s="7562" t="s">
        <v>8111</v>
      </c>
      <c r="V85" s="7562" t="s">
        <v>3757</v>
      </c>
      <c r="W85" s="7562" t="s">
        <v>90</v>
      </c>
      <c r="X85" s="7564"/>
      <c r="Y85" s="7562"/>
      <c r="Z85" s="7562"/>
      <c r="AA85" s="7562"/>
      <c r="AB85" s="7562"/>
      <c r="AC85" s="7562"/>
      <c r="AD85" s="7562"/>
      <c r="AE85" s="7562"/>
      <c r="AF85" s="7562"/>
      <c r="AG85" s="7565">
        <f>IF(VLOOKUP($A85,'8 Oct - LIVE LDS Data'!$A$3:$AAD$1504,72,FALSE)=0/1/1900,"",VLOOKUP($A85,'8 Oct - LIVE LDS Data'!$A$3:$AAD$1504,72,FALSE))</f>
        <v>45938</v>
      </c>
      <c r="AH85" s="7565">
        <f>IF(VLOOKUP($A85,'8 Oct - LIVE LDS Data'!$A$3:$AAD$1504,73,FALSE)=0/1/1900,"",VLOOKUP($A85,'8 Oct - LIVE LDS Data'!$A$3:$AAD$1504,73,FALSE))</f>
        <v>45908</v>
      </c>
      <c r="AI85" s="7565">
        <f>IF(VLOOKUP($A85,'8 Oct - LIVE LDS Data'!$A$3:$AAD$1504,75,FALSE)=0/1/1900,"",VLOOKUP($A85,'8 Oct - LIVE LDS Data'!$A$3:$AAD$1504,75,FALSE))</f>
        <v>44974</v>
      </c>
      <c r="AJ85" s="7565">
        <f>IF(VLOOKUP($A85,'8 Oct - LIVE LDS Data'!$A$3:$AAD$1504,76,FALSE)=0/1/1900,"",VLOOKUP($A85,'8 Oct - LIVE LDS Data'!$A$3:$AAD$1504,76,FALSE))</f>
        <v>45908</v>
      </c>
    </row>
    <row r="86" spans="1:36" s="610" customFormat="1" ht="40" hidden="1" customHeight="1" x14ac:dyDescent="0.2">
      <c r="A86" s="7568" t="s">
        <v>1346</v>
      </c>
      <c r="B86" s="7568" t="s">
        <v>1347</v>
      </c>
      <c r="C86" s="7574" t="s">
        <v>1347</v>
      </c>
      <c r="D86" s="7558" t="s">
        <v>1348</v>
      </c>
      <c r="E86" s="7559" t="s">
        <v>89</v>
      </c>
      <c r="F86" s="7559" t="s">
        <v>89</v>
      </c>
      <c r="G86" s="7560">
        <v>42466</v>
      </c>
      <c r="H86" s="7314" t="s">
        <v>674</v>
      </c>
      <c r="I86" s="7561">
        <v>44593</v>
      </c>
      <c r="J86" s="7562">
        <v>43405</v>
      </c>
      <c r="K86" s="7562">
        <v>43405</v>
      </c>
      <c r="L86" s="7562">
        <v>44075</v>
      </c>
      <c r="M86" s="7562">
        <v>44317</v>
      </c>
      <c r="N86" s="7562" t="s">
        <v>8111</v>
      </c>
      <c r="O86" s="7562" t="s">
        <v>8111</v>
      </c>
      <c r="P86" s="7562" t="s">
        <v>8111</v>
      </c>
      <c r="Q86" s="7562" t="s">
        <v>8111</v>
      </c>
      <c r="R86" s="7562">
        <v>44866</v>
      </c>
      <c r="S86" s="7562">
        <v>44858</v>
      </c>
      <c r="T86" s="7562">
        <v>45078</v>
      </c>
      <c r="U86" s="7562">
        <v>45016</v>
      </c>
      <c r="V86" s="7562" t="s">
        <v>3757</v>
      </c>
      <c r="W86" s="7562" t="s">
        <v>3757</v>
      </c>
      <c r="X86" s="7564"/>
      <c r="Y86" s="7562"/>
      <c r="Z86" s="7562"/>
      <c r="AA86" s="7562"/>
      <c r="AB86" s="7562"/>
      <c r="AC86" s="7562"/>
      <c r="AD86" s="7562" t="s">
        <v>8102</v>
      </c>
      <c r="AE86" s="7562"/>
      <c r="AF86" s="7562"/>
      <c r="AG86" s="7565">
        <f>IF(VLOOKUP($A86,'8 Oct - LIVE LDS Data'!$A$3:$AAD$1504,72,FALSE)=0/1/1900,"",VLOOKUP($A86,'8 Oct - LIVE LDS Data'!$A$3:$AAD$1504,72,FALSE))</f>
        <v>45146</v>
      </c>
      <c r="AH86" s="7565">
        <f>IF(VLOOKUP($A86,'8 Oct - LIVE LDS Data'!$A$3:$AAD$1504,73,FALSE)=0/1/1900,"",VLOOKUP($A86,'8 Oct - LIVE LDS Data'!$A$3:$AAD$1504,73,FALSE))</f>
        <v>44869</v>
      </c>
      <c r="AI86" s="7565" t="str">
        <f>IF(VLOOKUP($A86,'8 Oct - LIVE LDS Data'!$A$3:$AAD$1504,75,FALSE)=0/1/1900,"",VLOOKUP($A86,'8 Oct - LIVE LDS Data'!$A$3:$AAD$1504,75,FALSE))</f>
        <v/>
      </c>
      <c r="AJ86" s="7565">
        <f>IF(VLOOKUP($A86,'8 Oct - LIVE LDS Data'!$A$3:$AAD$1504,76,FALSE)=0/1/1900,"",VLOOKUP($A86,'8 Oct - LIVE LDS Data'!$A$3:$AAD$1504,76,FALSE))</f>
        <v>44869</v>
      </c>
    </row>
    <row r="87" spans="1:36" s="610" customFormat="1" ht="40" hidden="1" customHeight="1" x14ac:dyDescent="0.2">
      <c r="A87" s="2855" t="s">
        <v>1359</v>
      </c>
      <c r="B87" s="2855"/>
      <c r="C87" s="2855" t="s">
        <v>1360</v>
      </c>
      <c r="D87" s="7558" t="s">
        <v>5537</v>
      </c>
      <c r="E87" s="7559" t="s">
        <v>89</v>
      </c>
      <c r="F87" s="7559" t="s">
        <v>89</v>
      </c>
      <c r="G87" s="7560">
        <v>42292</v>
      </c>
      <c r="H87" s="7314" t="s">
        <v>8195</v>
      </c>
      <c r="I87" s="7561">
        <v>42156</v>
      </c>
      <c r="J87" s="7562" t="s">
        <v>8111</v>
      </c>
      <c r="K87" s="7562" t="s">
        <v>8111</v>
      </c>
      <c r="L87" s="7562" t="s">
        <v>8111</v>
      </c>
      <c r="M87" s="7562" t="s">
        <v>8111</v>
      </c>
      <c r="N87" s="7562" t="s">
        <v>8111</v>
      </c>
      <c r="O87" s="7562" t="s">
        <v>8111</v>
      </c>
      <c r="P87" s="7562" t="s">
        <v>8111</v>
      </c>
      <c r="Q87" s="7562" t="s">
        <v>8111</v>
      </c>
      <c r="R87" s="7562" t="s">
        <v>8111</v>
      </c>
      <c r="S87" s="7562"/>
      <c r="T87" s="7562" t="s">
        <v>8111</v>
      </c>
      <c r="U87" s="7562" t="s">
        <v>8111</v>
      </c>
      <c r="V87" s="7562" t="s">
        <v>3757</v>
      </c>
      <c r="W87" s="7562" t="s">
        <v>226</v>
      </c>
      <c r="X87" s="7564"/>
      <c r="Y87" s="7562"/>
      <c r="Z87" s="7562"/>
      <c r="AA87" s="7562"/>
      <c r="AB87" s="7562"/>
      <c r="AC87" s="7562"/>
      <c r="AD87" s="7562"/>
      <c r="AE87" s="7562"/>
      <c r="AF87" s="7562"/>
      <c r="AG87" s="7565">
        <f>IF(VLOOKUP($A87,'8 Oct - LIVE LDS Data'!$A$3:$AAD$1504,72,FALSE)=0/1/1900,"",VLOOKUP($A87,'8 Oct - LIVE LDS Data'!$A$3:$AAD$1504,72,FALSE))</f>
        <v>45695</v>
      </c>
      <c r="AH87" s="7565">
        <f>IF(VLOOKUP($A87,'8 Oct - LIVE LDS Data'!$A$3:$AAD$1504,73,FALSE)=0/1/1900,"",VLOOKUP($A87,'8 Oct - LIVE LDS Data'!$A$3:$AAD$1504,73,FALSE))</f>
        <v>45882</v>
      </c>
      <c r="AI87" s="7565">
        <f>IF(VLOOKUP($A87,'8 Oct - LIVE LDS Data'!$A$3:$AAD$1504,75,FALSE)=0/1/1900,"",VLOOKUP($A87,'8 Oct - LIVE LDS Data'!$A$3:$AAD$1504,75,FALSE))</f>
        <v>45664</v>
      </c>
      <c r="AJ87" s="7565">
        <f>IF(VLOOKUP($A87,'8 Oct - LIVE LDS Data'!$A$3:$AAD$1504,76,FALSE)=0/1/1900,"",VLOOKUP($A87,'8 Oct - LIVE LDS Data'!$A$3:$AAD$1504,76,FALSE))</f>
        <v>45882</v>
      </c>
    </row>
    <row r="88" spans="1:36" s="610" customFormat="1" ht="40" hidden="1" customHeight="1" x14ac:dyDescent="0.2">
      <c r="A88" s="7566" t="s">
        <v>1370</v>
      </c>
      <c r="B88" s="7566"/>
      <c r="C88" s="2861" t="s">
        <v>1371</v>
      </c>
      <c r="D88" s="7558" t="s">
        <v>121</v>
      </c>
      <c r="E88" s="7559" t="s">
        <v>89</v>
      </c>
      <c r="F88" s="7559" t="s">
        <v>89</v>
      </c>
      <c r="G88" s="7560" t="s">
        <v>1373</v>
      </c>
      <c r="H88" s="7314" t="s">
        <v>7555</v>
      </c>
      <c r="I88" s="7561" t="s">
        <v>7553</v>
      </c>
      <c r="J88" s="7562" t="s">
        <v>8111</v>
      </c>
      <c r="K88" s="7562" t="s">
        <v>8111</v>
      </c>
      <c r="L88" s="7562" t="s">
        <v>8111</v>
      </c>
      <c r="M88" s="7562" t="s">
        <v>8111</v>
      </c>
      <c r="N88" s="7562" t="s">
        <v>8111</v>
      </c>
      <c r="O88" s="7562" t="s">
        <v>8111</v>
      </c>
      <c r="P88" s="7562" t="s">
        <v>8111</v>
      </c>
      <c r="Q88" s="7562" t="s">
        <v>8111</v>
      </c>
      <c r="R88" s="7562" t="s">
        <v>8111</v>
      </c>
      <c r="S88" s="7562"/>
      <c r="T88" s="7562" t="s">
        <v>8111</v>
      </c>
      <c r="U88" s="7562" t="s">
        <v>8111</v>
      </c>
      <c r="V88" s="7562" t="s">
        <v>3757</v>
      </c>
      <c r="W88" s="7562" t="s">
        <v>226</v>
      </c>
      <c r="X88" s="7564"/>
      <c r="Y88" s="7562"/>
      <c r="Z88" s="7562"/>
      <c r="AA88" s="7562"/>
      <c r="AB88" s="7562"/>
      <c r="AC88" s="7562"/>
      <c r="AD88" s="7562"/>
      <c r="AE88" s="7562"/>
      <c r="AF88" s="7562"/>
      <c r="AG88" s="7565">
        <f>IF(VLOOKUP($A88,'8 Oct - LIVE LDS Data'!$A$3:$AAD$1504,72,FALSE)=0/1/1900,"",VLOOKUP($A88,'8 Oct - LIVE LDS Data'!$A$3:$AAD$1504,72,FALSE))</f>
        <v>45929</v>
      </c>
      <c r="AH88" s="7565">
        <f>IF(VLOOKUP($A88,'8 Oct - LIVE LDS Data'!$A$3:$AAD$1504,73,FALSE)=0/1/1900,"",VLOOKUP($A88,'8 Oct - LIVE LDS Data'!$A$3:$AAD$1504,73,FALSE))</f>
        <v>45932</v>
      </c>
      <c r="AI88" s="7565">
        <f>IF(VLOOKUP($A88,'8 Oct - LIVE LDS Data'!$A$3:$AAD$1504,75,FALSE)=0/1/1900,"",VLOOKUP($A88,'8 Oct - LIVE LDS Data'!$A$3:$AAD$1504,75,FALSE))</f>
        <v>45681</v>
      </c>
      <c r="AJ88" s="7565">
        <f>IF(VLOOKUP($A88,'8 Oct - LIVE LDS Data'!$A$3:$AAD$1504,76,FALSE)=0/1/1900,"",VLOOKUP($A88,'8 Oct - LIVE LDS Data'!$A$3:$AAD$1504,76,FALSE))</f>
        <v>45932</v>
      </c>
    </row>
    <row r="89" spans="1:36" s="610" customFormat="1" ht="40" hidden="1" customHeight="1" x14ac:dyDescent="0.2">
      <c r="A89" s="2855" t="s">
        <v>1388</v>
      </c>
      <c r="B89" s="2855"/>
      <c r="C89" s="2857" t="s">
        <v>1381</v>
      </c>
      <c r="D89" s="7558" t="s">
        <v>6821</v>
      </c>
      <c r="E89" s="7559" t="s">
        <v>89</v>
      </c>
      <c r="F89" s="7559" t="s">
        <v>89</v>
      </c>
      <c r="G89" s="7560">
        <v>41325</v>
      </c>
      <c r="H89" s="7314" t="s">
        <v>7044</v>
      </c>
      <c r="I89" s="7561">
        <v>44866</v>
      </c>
      <c r="J89" s="7562">
        <v>43770</v>
      </c>
      <c r="K89" s="7562">
        <v>43770</v>
      </c>
      <c r="L89" s="7562">
        <v>44866</v>
      </c>
      <c r="M89" s="7562">
        <v>44876</v>
      </c>
      <c r="N89" s="7562" t="s">
        <v>8111</v>
      </c>
      <c r="O89" s="7562" t="s">
        <v>8111</v>
      </c>
      <c r="P89" s="7562" t="s">
        <v>8111</v>
      </c>
      <c r="Q89" s="7562" t="s">
        <v>8111</v>
      </c>
      <c r="R89" s="7562">
        <v>45292</v>
      </c>
      <c r="S89" s="7562" t="s">
        <v>8111</v>
      </c>
      <c r="T89" s="7562">
        <v>45383</v>
      </c>
      <c r="U89" s="7562" t="s">
        <v>8111</v>
      </c>
      <c r="V89" s="7562" t="s">
        <v>3757</v>
      </c>
      <c r="W89" s="7562" t="s">
        <v>8106</v>
      </c>
      <c r="X89" s="7564"/>
      <c r="Y89" s="7562"/>
      <c r="Z89" s="7562"/>
      <c r="AA89" s="7562"/>
      <c r="AB89" s="7562"/>
      <c r="AC89" s="7562"/>
      <c r="AD89" s="7562"/>
      <c r="AE89" s="7562"/>
      <c r="AF89" s="7562"/>
      <c r="AG89" s="7565" t="str">
        <f>IF(VLOOKUP($A89,'8 Oct - LIVE LDS Data'!$A$3:$AAD$1504,72,FALSE)=0/1/1900,"",VLOOKUP($A89,'8 Oct - LIVE LDS Data'!$A$3:$AAD$1504,72,FALSE))</f>
        <v/>
      </c>
      <c r="AH89" s="7565">
        <f>IF(VLOOKUP($A89,'8 Oct - LIVE LDS Data'!$A$3:$AAD$1504,73,FALSE)=0/1/1900,"",VLOOKUP($A89,'8 Oct - LIVE LDS Data'!$A$3:$AAD$1504,73,FALSE))</f>
        <v>45895</v>
      </c>
      <c r="AI89" s="7565" t="str">
        <f>IF(VLOOKUP($A89,'8 Oct - LIVE LDS Data'!$A$3:$AAD$1504,75,FALSE)=0/1/1900,"",VLOOKUP($A89,'8 Oct - LIVE LDS Data'!$A$3:$AAD$1504,75,FALSE))</f>
        <v/>
      </c>
      <c r="AJ89" s="7565">
        <f>IF(VLOOKUP($A89,'8 Oct - LIVE LDS Data'!$A$3:$AAD$1504,76,FALSE)=0/1/1900,"",VLOOKUP($A89,'8 Oct - LIVE LDS Data'!$A$3:$AAD$1504,76,FALSE))</f>
        <v>45895</v>
      </c>
    </row>
    <row r="90" spans="1:36" s="610" customFormat="1" ht="40" hidden="1" customHeight="1" x14ac:dyDescent="0.2">
      <c r="A90" s="7569" t="s">
        <v>1393</v>
      </c>
      <c r="B90" s="7569"/>
      <c r="C90" s="7569" t="s">
        <v>1394</v>
      </c>
      <c r="D90" s="7558" t="s">
        <v>121</v>
      </c>
      <c r="E90" s="7559" t="s">
        <v>89</v>
      </c>
      <c r="F90" s="7559" t="s">
        <v>89</v>
      </c>
      <c r="G90" s="7560">
        <v>44676</v>
      </c>
      <c r="H90" s="7314" t="s">
        <v>8018</v>
      </c>
      <c r="I90" s="7561">
        <v>43070</v>
      </c>
      <c r="J90" s="7562" t="s">
        <v>8111</v>
      </c>
      <c r="K90" s="7562" t="s">
        <v>8111</v>
      </c>
      <c r="L90" s="7562" t="s">
        <v>8111</v>
      </c>
      <c r="M90" s="7562" t="s">
        <v>8111</v>
      </c>
      <c r="N90" s="7562" t="s">
        <v>8111</v>
      </c>
      <c r="O90" s="7562" t="s">
        <v>8111</v>
      </c>
      <c r="P90" s="7562" t="s">
        <v>8111</v>
      </c>
      <c r="Q90" s="7562" t="s">
        <v>8111</v>
      </c>
      <c r="R90" s="7562" t="s">
        <v>8111</v>
      </c>
      <c r="S90" s="7562"/>
      <c r="T90" s="7562" t="s">
        <v>8111</v>
      </c>
      <c r="U90" s="7562" t="s">
        <v>8111</v>
      </c>
      <c r="V90" s="7562" t="s">
        <v>90</v>
      </c>
      <c r="W90" s="7562" t="s">
        <v>226</v>
      </c>
      <c r="X90" s="7564"/>
      <c r="Y90" s="7562"/>
      <c r="Z90" s="7562"/>
      <c r="AA90" s="7562"/>
      <c r="AB90" s="7562"/>
      <c r="AC90" s="7562"/>
      <c r="AD90" s="7562"/>
      <c r="AE90" s="7562"/>
      <c r="AF90" s="7562"/>
      <c r="AG90" s="7565">
        <f>IF(VLOOKUP($A90,'8 Oct - LIVE LDS Data'!$A$3:$AAD$1504,72,FALSE)=0/1/1900,"",VLOOKUP($A90,'8 Oct - LIVE LDS Data'!$A$3:$AAD$1504,72,FALSE))</f>
        <v>45014</v>
      </c>
      <c r="AH90" s="7565">
        <f>IF(VLOOKUP($A90,'8 Oct - LIVE LDS Data'!$A$3:$AAD$1504,73,FALSE)=0/1/1900,"",VLOOKUP($A90,'8 Oct - LIVE LDS Data'!$A$3:$AAD$1504,73,FALSE))</f>
        <v>45628</v>
      </c>
      <c r="AI90" s="7565" t="str">
        <f>IF(VLOOKUP($A90,'8 Oct - LIVE LDS Data'!$A$3:$AAD$1504,75,FALSE)=0/1/1900,"",VLOOKUP($A90,'8 Oct - LIVE LDS Data'!$A$3:$AAD$1504,75,FALSE))</f>
        <v/>
      </c>
      <c r="AJ90" s="7565">
        <f>IF(VLOOKUP($A90,'8 Oct - LIVE LDS Data'!$A$3:$AAD$1504,76,FALSE)=0/1/1900,"",VLOOKUP($A90,'8 Oct - LIVE LDS Data'!$A$3:$AAD$1504,76,FALSE))</f>
        <v>45628</v>
      </c>
    </row>
    <row r="91" spans="1:36" s="610" customFormat="1" ht="40" hidden="1" customHeight="1" x14ac:dyDescent="0.2">
      <c r="A91" s="7568" t="s">
        <v>1413</v>
      </c>
      <c r="B91" s="7568" t="s">
        <v>1414</v>
      </c>
      <c r="C91" s="7568" t="s">
        <v>1414</v>
      </c>
      <c r="D91" s="7558" t="s">
        <v>4239</v>
      </c>
      <c r="E91" s="7559" t="s">
        <v>89</v>
      </c>
      <c r="F91" s="7559" t="s">
        <v>89</v>
      </c>
      <c r="G91" s="7560">
        <v>40744</v>
      </c>
      <c r="H91" s="7314" t="s">
        <v>674</v>
      </c>
      <c r="I91" s="7561">
        <v>45108</v>
      </c>
      <c r="J91" s="7562">
        <v>42736</v>
      </c>
      <c r="K91" s="7562">
        <v>42720</v>
      </c>
      <c r="L91" s="7562">
        <v>43678</v>
      </c>
      <c r="M91" s="7562">
        <v>43696</v>
      </c>
      <c r="N91" s="7562">
        <v>43831</v>
      </c>
      <c r="O91" s="7562">
        <v>43857</v>
      </c>
      <c r="P91" s="7562" t="s">
        <v>8111</v>
      </c>
      <c r="Q91" s="7562" t="s">
        <v>8111</v>
      </c>
      <c r="R91" s="7562">
        <v>44743</v>
      </c>
      <c r="S91" s="7562">
        <v>44713</v>
      </c>
      <c r="T91" s="7562">
        <v>45139</v>
      </c>
      <c r="U91" s="7562">
        <v>45148</v>
      </c>
      <c r="V91" s="7562" t="s">
        <v>3757</v>
      </c>
      <c r="W91" s="7562" t="s">
        <v>3757</v>
      </c>
      <c r="X91" s="7564"/>
      <c r="Y91" s="7562"/>
      <c r="Z91" s="7562"/>
      <c r="AA91" s="7562"/>
      <c r="AB91" s="7562"/>
      <c r="AC91" s="7562"/>
      <c r="AD91" s="7562" t="s">
        <v>8102</v>
      </c>
      <c r="AE91" s="7562"/>
      <c r="AF91" s="7562"/>
      <c r="AG91" s="7565" t="str">
        <f>IF(VLOOKUP($A91,'8 Oct - LIVE LDS Data'!$A$3:$AAD$1504,72,FALSE)=0/1/1900,"",VLOOKUP($A91,'8 Oct - LIVE LDS Data'!$A$3:$AAD$1504,72,FALSE))</f>
        <v/>
      </c>
      <c r="AH91" s="7565" t="str">
        <f>IF(VLOOKUP($A91,'8 Oct - LIVE LDS Data'!$A$3:$AAD$1504,73,FALSE)=0/1/1900,"",VLOOKUP($A91,'8 Oct - LIVE LDS Data'!$A$3:$AAD$1504,73,FALSE))</f>
        <v/>
      </c>
      <c r="AI91" s="7565" t="str">
        <f>IF(VLOOKUP($A91,'8 Oct - LIVE LDS Data'!$A$3:$AAD$1504,75,FALSE)=0/1/1900,"",VLOOKUP($A91,'8 Oct - LIVE LDS Data'!$A$3:$AAD$1504,75,FALSE))</f>
        <v/>
      </c>
      <c r="AJ91" s="7565">
        <f>IF(VLOOKUP($A91,'8 Oct - LIVE LDS Data'!$A$3:$AAD$1504,76,FALSE)=0/1/1900,"",VLOOKUP($A91,'8 Oct - LIVE LDS Data'!$A$3:$AAD$1504,76,FALSE))</f>
        <v>45758</v>
      </c>
    </row>
    <row r="92" spans="1:36" s="610" customFormat="1" ht="40" hidden="1" customHeight="1" x14ac:dyDescent="0.2">
      <c r="A92" s="2855" t="s">
        <v>1432</v>
      </c>
      <c r="B92" s="2855"/>
      <c r="C92" s="2855" t="s">
        <v>1433</v>
      </c>
      <c r="D92" s="7558" t="s">
        <v>8196</v>
      </c>
      <c r="E92" s="7559" t="s">
        <v>89</v>
      </c>
      <c r="F92" s="7559" t="s">
        <v>89</v>
      </c>
      <c r="G92" s="7560">
        <v>40492</v>
      </c>
      <c r="H92" s="7314" t="s">
        <v>8197</v>
      </c>
      <c r="I92" s="7561">
        <v>44986</v>
      </c>
      <c r="J92" s="7562">
        <v>43466</v>
      </c>
      <c r="K92" s="7562">
        <v>43439</v>
      </c>
      <c r="L92" s="7562">
        <v>44378</v>
      </c>
      <c r="M92" s="7562">
        <v>44368</v>
      </c>
      <c r="N92" s="7562" t="s">
        <v>8111</v>
      </c>
      <c r="O92" s="7562" t="s">
        <v>8111</v>
      </c>
      <c r="P92" s="7562" t="s">
        <v>8111</v>
      </c>
      <c r="Q92" s="7562" t="s">
        <v>8111</v>
      </c>
      <c r="R92" s="7562" t="s">
        <v>8198</v>
      </c>
      <c r="S92" s="7562" t="s">
        <v>8111</v>
      </c>
      <c r="T92" s="7562" t="s">
        <v>131</v>
      </c>
      <c r="U92" s="7562" t="s">
        <v>8111</v>
      </c>
      <c r="V92" s="7562" t="s">
        <v>3757</v>
      </c>
      <c r="W92" s="7562" t="s">
        <v>90</v>
      </c>
      <c r="X92" s="7564"/>
      <c r="Y92" s="7562"/>
      <c r="Z92" s="7562"/>
      <c r="AA92" s="7562"/>
      <c r="AB92" s="7562"/>
      <c r="AC92" s="7562"/>
      <c r="AD92" s="7562"/>
      <c r="AE92" s="7562"/>
      <c r="AF92" s="7562"/>
      <c r="AG92" s="7565">
        <f>IF(VLOOKUP($A92,'8 Oct - LIVE LDS Data'!$A$3:$AAD$1504,72,FALSE)=0/1/1900,"",VLOOKUP($A92,'8 Oct - LIVE LDS Data'!$A$3:$AAD$1504,72,FALSE))</f>
        <v>45454</v>
      </c>
      <c r="AH92" s="7565">
        <f>IF(VLOOKUP($A92,'8 Oct - LIVE LDS Data'!$A$3:$AAD$1504,73,FALSE)=0/1/1900,"",VLOOKUP($A92,'8 Oct - LIVE LDS Data'!$A$3:$AAD$1504,73,FALSE))</f>
        <v>45071</v>
      </c>
      <c r="AI92" s="7565">
        <f>IF(VLOOKUP($A92,'8 Oct - LIVE LDS Data'!$A$3:$AAD$1504,75,FALSE)=0/1/1900,"",VLOOKUP($A92,'8 Oct - LIVE LDS Data'!$A$3:$AAD$1504,75,FALSE))</f>
        <v>44848</v>
      </c>
      <c r="AJ92" s="7565">
        <f>IF(VLOOKUP($A92,'8 Oct - LIVE LDS Data'!$A$3:$AAD$1504,76,FALSE)=0/1/1900,"",VLOOKUP($A92,'8 Oct - LIVE LDS Data'!$A$3:$AAD$1504,76,FALSE))</f>
        <v>45345</v>
      </c>
    </row>
    <row r="93" spans="1:36" s="610" customFormat="1" ht="40" hidden="1" customHeight="1" x14ac:dyDescent="0.2">
      <c r="A93" s="2855" t="s">
        <v>1445</v>
      </c>
      <c r="B93" s="2855"/>
      <c r="C93" s="2855" t="s">
        <v>1446</v>
      </c>
      <c r="D93" s="7570" t="s">
        <v>121</v>
      </c>
      <c r="E93" s="7571" t="s">
        <v>89</v>
      </c>
      <c r="F93" s="7571" t="s">
        <v>89</v>
      </c>
      <c r="G93" s="7572">
        <v>44991</v>
      </c>
      <c r="H93" s="7573" t="s">
        <v>8021</v>
      </c>
      <c r="I93" s="7562">
        <v>43405</v>
      </c>
      <c r="J93" s="7562" t="s">
        <v>8111</v>
      </c>
      <c r="K93" s="7562" t="s">
        <v>8111</v>
      </c>
      <c r="L93" s="7562" t="s">
        <v>8111</v>
      </c>
      <c r="M93" s="7562" t="s">
        <v>8111</v>
      </c>
      <c r="N93" s="7562" t="s">
        <v>8111</v>
      </c>
      <c r="O93" s="7562" t="s">
        <v>8111</v>
      </c>
      <c r="P93" s="7562" t="s">
        <v>8111</v>
      </c>
      <c r="Q93" s="7562" t="s">
        <v>8111</v>
      </c>
      <c r="R93" s="7562" t="s">
        <v>8111</v>
      </c>
      <c r="S93" s="7562" t="s">
        <v>8111</v>
      </c>
      <c r="T93" s="7562" t="s">
        <v>8111</v>
      </c>
      <c r="U93" s="7562" t="s">
        <v>8111</v>
      </c>
      <c r="V93" s="7562" t="s">
        <v>90</v>
      </c>
      <c r="W93" s="7562" t="s">
        <v>226</v>
      </c>
      <c r="X93" s="7564"/>
      <c r="Y93" s="7562"/>
      <c r="Z93" s="7562"/>
      <c r="AA93" s="7562"/>
      <c r="AB93" s="7562"/>
      <c r="AC93" s="7562"/>
      <c r="AD93" s="7562"/>
      <c r="AE93" s="7562"/>
      <c r="AF93" s="7562"/>
      <c r="AG93" s="7565">
        <f>IF(VLOOKUP($A93,'8 Oct - LIVE LDS Data'!$A$3:$AAD$1504,72,FALSE)=0/1/1900,"",VLOOKUP($A93,'8 Oct - LIVE LDS Data'!$A$3:$AAD$1504,72,FALSE))</f>
        <v>43549</v>
      </c>
      <c r="AH93" s="7565">
        <f>IF(VLOOKUP($A93,'8 Oct - LIVE LDS Data'!$A$3:$AAD$1504,73,FALSE)=0/1/1900,"",VLOOKUP($A93,'8 Oct - LIVE LDS Data'!$A$3:$AAD$1504,73,FALSE))</f>
        <v>45882</v>
      </c>
      <c r="AI93" s="7565" t="str">
        <f>IF(VLOOKUP($A93,'8 Oct - LIVE LDS Data'!$A$3:$AAD$1504,75,FALSE)=0/1/1900,"",VLOOKUP($A93,'8 Oct - LIVE LDS Data'!$A$3:$AAD$1504,75,FALSE))</f>
        <v/>
      </c>
      <c r="AJ93" s="7565">
        <f>IF(VLOOKUP($A93,'8 Oct - LIVE LDS Data'!$A$3:$AAD$1504,76,FALSE)=0/1/1900,"",VLOOKUP($A93,'8 Oct - LIVE LDS Data'!$A$3:$AAD$1504,76,FALSE))</f>
        <v>45882</v>
      </c>
    </row>
    <row r="94" spans="1:36" s="610" customFormat="1" ht="40" customHeight="1" x14ac:dyDescent="0.2">
      <c r="A94" s="2859" t="s">
        <v>1457</v>
      </c>
      <c r="B94" s="2859"/>
      <c r="C94" s="2859" t="s">
        <v>1458</v>
      </c>
      <c r="D94" s="7558" t="s">
        <v>1459</v>
      </c>
      <c r="E94" s="7559" t="s">
        <v>89</v>
      </c>
      <c r="F94" s="7559" t="s">
        <v>89</v>
      </c>
      <c r="G94" s="7560">
        <v>39287</v>
      </c>
      <c r="H94" s="7314" t="s">
        <v>8199</v>
      </c>
      <c r="I94" s="7561">
        <v>45231</v>
      </c>
      <c r="J94" s="7562">
        <v>44835</v>
      </c>
      <c r="K94" s="7562">
        <v>44958</v>
      </c>
      <c r="L94" s="7562" t="s">
        <v>8111</v>
      </c>
      <c r="M94" s="7562" t="s">
        <v>8111</v>
      </c>
      <c r="N94" s="7562" t="s">
        <v>8111</v>
      </c>
      <c r="O94" s="7562" t="s">
        <v>8111</v>
      </c>
      <c r="P94" s="7562" t="s">
        <v>8111</v>
      </c>
      <c r="Q94" s="7562" t="s">
        <v>8111</v>
      </c>
      <c r="R94" s="7562">
        <v>45658</v>
      </c>
      <c r="S94" s="7562" t="s">
        <v>8111</v>
      </c>
      <c r="T94" s="7562">
        <v>45778</v>
      </c>
      <c r="U94" s="7562" t="s">
        <v>8111</v>
      </c>
      <c r="V94" s="7562" t="s">
        <v>3757</v>
      </c>
      <c r="W94" s="7562" t="s">
        <v>90</v>
      </c>
      <c r="X94" s="7564">
        <v>45317</v>
      </c>
      <c r="Y94" s="7562">
        <v>44835</v>
      </c>
      <c r="Z94" s="7562"/>
      <c r="AA94" s="7562"/>
      <c r="AB94" s="7562"/>
      <c r="AC94" s="7562">
        <v>45658</v>
      </c>
      <c r="AD94" s="7562">
        <v>45778</v>
      </c>
      <c r="AE94" s="7562" t="s">
        <v>8108</v>
      </c>
      <c r="AF94" s="7562"/>
      <c r="AG94" s="7565">
        <f>IF(VLOOKUP($A94,'8 Oct - LIVE LDS Data'!$A$3:$AAD$1504,72,FALSE)=0/1/1900,"",VLOOKUP($A94,'8 Oct - LIVE LDS Data'!$A$3:$AAD$1504,72,FALSE))</f>
        <v>45607</v>
      </c>
      <c r="AH94" s="7565">
        <f>IF(VLOOKUP($A94,'8 Oct - LIVE LDS Data'!$A$3:$AAD$1504,73,FALSE)=0/1/1900,"",VLOOKUP($A94,'8 Oct - LIVE LDS Data'!$A$3:$AAD$1504,73,FALSE))</f>
        <v>45678</v>
      </c>
      <c r="AI94" s="7565">
        <f>IF(VLOOKUP($A94,'8 Oct - LIVE LDS Data'!$A$3:$AAD$1504,75,FALSE)=0/1/1900,"",VLOOKUP($A94,'8 Oct - LIVE LDS Data'!$A$3:$AAD$1504,75,FALSE))</f>
        <v>44978</v>
      </c>
      <c r="AJ94" s="7565">
        <f>IF(VLOOKUP($A94,'8 Oct - LIVE LDS Data'!$A$3:$AAD$1504,76,FALSE)=0/1/1900,"",VLOOKUP($A94,'8 Oct - LIVE LDS Data'!$A$3:$AAD$1504,76,FALSE))</f>
        <v>45678</v>
      </c>
    </row>
    <row r="95" spans="1:36" s="610" customFormat="1" ht="40" hidden="1" customHeight="1" x14ac:dyDescent="0.2">
      <c r="A95" s="7568" t="s">
        <v>1469</v>
      </c>
      <c r="B95" s="7568" t="s">
        <v>1470</v>
      </c>
      <c r="C95" s="7568" t="s">
        <v>1470</v>
      </c>
      <c r="D95" s="7558" t="s">
        <v>1471</v>
      </c>
      <c r="E95" s="7559" t="s">
        <v>89</v>
      </c>
      <c r="F95" s="7559" t="s">
        <v>89</v>
      </c>
      <c r="G95" s="7560">
        <v>41704</v>
      </c>
      <c r="H95" s="7314" t="s">
        <v>8200</v>
      </c>
      <c r="I95" s="7561">
        <v>44256</v>
      </c>
      <c r="J95" s="7562">
        <v>43709</v>
      </c>
      <c r="K95" s="7562">
        <v>43831</v>
      </c>
      <c r="L95" s="7562">
        <v>44256</v>
      </c>
      <c r="M95" s="7562">
        <v>44284</v>
      </c>
      <c r="N95" s="7562" t="s">
        <v>8111</v>
      </c>
      <c r="O95" s="7562" t="s">
        <v>8111</v>
      </c>
      <c r="P95" s="7562" t="s">
        <v>8111</v>
      </c>
      <c r="Q95" s="7562" t="s">
        <v>8111</v>
      </c>
      <c r="R95" s="7562">
        <v>44440</v>
      </c>
      <c r="S95" s="7562">
        <v>44634</v>
      </c>
      <c r="T95" s="7562">
        <v>44896</v>
      </c>
      <c r="U95" s="7562">
        <v>44895</v>
      </c>
      <c r="V95" s="7562" t="s">
        <v>3757</v>
      </c>
      <c r="W95" s="7562" t="s">
        <v>3757</v>
      </c>
      <c r="X95" s="7564"/>
      <c r="Y95" s="7562"/>
      <c r="Z95" s="7562"/>
      <c r="AA95" s="7562"/>
      <c r="AB95" s="7562"/>
      <c r="AC95" s="7562"/>
      <c r="AD95" s="7562" t="s">
        <v>8102</v>
      </c>
      <c r="AE95" s="7562"/>
      <c r="AF95" s="7562"/>
      <c r="AG95" s="7565">
        <f>IF(VLOOKUP($A95,'8 Oct - LIVE LDS Data'!$A$3:$AAD$1504,72,FALSE)=0/1/1900,"",VLOOKUP($A95,'8 Oct - LIVE LDS Data'!$A$3:$AAD$1504,72,FALSE))</f>
        <v>44547</v>
      </c>
      <c r="AH95" s="7565">
        <f>IF(VLOOKUP($A95,'8 Oct - LIVE LDS Data'!$A$3:$AAD$1504,73,FALSE)=0/1/1900,"",VLOOKUP($A95,'8 Oct - LIVE LDS Data'!$A$3:$AAD$1504,73,FALSE))</f>
        <v>45811</v>
      </c>
      <c r="AI95" s="7565">
        <f>IF(VLOOKUP($A95,'8 Oct - LIVE LDS Data'!$A$3:$AAD$1504,75,FALSE)=0/1/1900,"",VLOOKUP($A95,'8 Oct - LIVE LDS Data'!$A$3:$AAD$1504,75,FALSE))</f>
        <v>44547</v>
      </c>
      <c r="AJ95" s="7565">
        <f>IF(VLOOKUP($A95,'8 Oct - LIVE LDS Data'!$A$3:$AAD$1504,76,FALSE)=0/1/1900,"",VLOOKUP($A95,'8 Oct - LIVE LDS Data'!$A$3:$AAD$1504,76,FALSE))</f>
        <v>44645</v>
      </c>
    </row>
    <row r="96" spans="1:36" s="610" customFormat="1" ht="40" hidden="1" customHeight="1" x14ac:dyDescent="0.2">
      <c r="A96" s="2856" t="s">
        <v>1481</v>
      </c>
      <c r="B96" s="2856"/>
      <c r="C96" s="2856" t="s">
        <v>1482</v>
      </c>
      <c r="D96" s="7558" t="s">
        <v>1483</v>
      </c>
      <c r="E96" s="7559" t="s">
        <v>89</v>
      </c>
      <c r="F96" s="7559" t="s">
        <v>89</v>
      </c>
      <c r="G96" s="7560">
        <v>40960</v>
      </c>
      <c r="H96" s="7314" t="s">
        <v>8201</v>
      </c>
      <c r="I96" s="7561">
        <v>45078</v>
      </c>
      <c r="J96" s="7562">
        <v>44459</v>
      </c>
      <c r="K96" s="7562">
        <v>44459</v>
      </c>
      <c r="L96" s="7562">
        <v>44805</v>
      </c>
      <c r="M96" s="7562">
        <v>44830</v>
      </c>
      <c r="N96" s="7562">
        <v>45200</v>
      </c>
      <c r="O96" s="7562">
        <v>45222</v>
      </c>
      <c r="P96" s="7562" t="s">
        <v>8111</v>
      </c>
      <c r="Q96" s="7562" t="s">
        <v>8111</v>
      </c>
      <c r="R96" s="7562" t="s">
        <v>8202</v>
      </c>
      <c r="S96" s="7562" t="s">
        <v>8111</v>
      </c>
      <c r="T96" s="7562" t="s">
        <v>8203</v>
      </c>
      <c r="U96" s="7562" t="s">
        <v>8111</v>
      </c>
      <c r="V96" s="7562" t="s">
        <v>3757</v>
      </c>
      <c r="W96" s="7562" t="s">
        <v>3757</v>
      </c>
      <c r="X96" s="7564"/>
      <c r="Y96" s="7562"/>
      <c r="Z96" s="7562"/>
      <c r="AA96" s="7562"/>
      <c r="AB96" s="7562"/>
      <c r="AC96" s="7562"/>
      <c r="AD96" s="7562"/>
      <c r="AE96" s="7562"/>
      <c r="AF96" s="7562"/>
      <c r="AG96" s="7565">
        <f>IF(VLOOKUP($A96,'8 Oct - LIVE LDS Data'!$A$3:$AAD$1504,72,FALSE)=0/1/1900,"",VLOOKUP($A96,'8 Oct - LIVE LDS Data'!$A$3:$AAD$1504,72,FALSE))</f>
        <v>45741</v>
      </c>
      <c r="AH96" s="7565">
        <f>IF(VLOOKUP($A96,'8 Oct - LIVE LDS Data'!$A$3:$AAD$1504,73,FALSE)=0/1/1900,"",VLOOKUP($A96,'8 Oct - LIVE LDS Data'!$A$3:$AAD$1504,73,FALSE))</f>
        <v>45576</v>
      </c>
      <c r="AI96" s="7565">
        <f>IF(VLOOKUP($A96,'8 Oct - LIVE LDS Data'!$A$3:$AAD$1504,75,FALSE)=0/1/1900,"",VLOOKUP($A96,'8 Oct - LIVE LDS Data'!$A$3:$AAD$1504,75,FALSE))</f>
        <v>45741</v>
      </c>
      <c r="AJ96" s="7565">
        <f>IF(VLOOKUP($A96,'8 Oct - LIVE LDS Data'!$A$3:$AAD$1504,76,FALSE)=0/1/1900,"",VLOOKUP($A96,'8 Oct - LIVE LDS Data'!$A$3:$AAD$1504,76,FALSE))</f>
        <v>45687</v>
      </c>
    </row>
    <row r="97" spans="1:36" s="610" customFormat="1" ht="40" hidden="1" customHeight="1" x14ac:dyDescent="0.2">
      <c r="A97" s="2855" t="s">
        <v>1496</v>
      </c>
      <c r="B97" s="2855"/>
      <c r="C97" s="2860" t="s">
        <v>1497</v>
      </c>
      <c r="D97" s="7558" t="s">
        <v>8204</v>
      </c>
      <c r="E97" s="7559" t="s">
        <v>89</v>
      </c>
      <c r="F97" s="7559" t="s">
        <v>89</v>
      </c>
      <c r="G97" s="7560">
        <v>42920</v>
      </c>
      <c r="H97" s="7314" t="s">
        <v>8205</v>
      </c>
      <c r="I97" s="7561" t="s">
        <v>1190</v>
      </c>
      <c r="J97" s="7562" t="s">
        <v>8111</v>
      </c>
      <c r="K97" s="7562" t="s">
        <v>8111</v>
      </c>
      <c r="L97" s="7562" t="s">
        <v>8111</v>
      </c>
      <c r="M97" s="7562" t="s">
        <v>8111</v>
      </c>
      <c r="N97" s="7562" t="s">
        <v>8111</v>
      </c>
      <c r="O97" s="7562" t="s">
        <v>8111</v>
      </c>
      <c r="P97" s="7562" t="s">
        <v>8111</v>
      </c>
      <c r="Q97" s="7562" t="s">
        <v>8111</v>
      </c>
      <c r="R97" s="7562" t="s">
        <v>8111</v>
      </c>
      <c r="S97" s="7562"/>
      <c r="T97" s="7562" t="s">
        <v>8111</v>
      </c>
      <c r="U97" s="7562" t="s">
        <v>8111</v>
      </c>
      <c r="V97" s="7562" t="s">
        <v>3757</v>
      </c>
      <c r="W97" s="7562" t="s">
        <v>226</v>
      </c>
      <c r="X97" s="7564"/>
      <c r="Y97" s="7562"/>
      <c r="Z97" s="7562"/>
      <c r="AA97" s="7562"/>
      <c r="AB97" s="7562"/>
      <c r="AC97" s="7562"/>
      <c r="AD97" s="7562"/>
      <c r="AE97" s="7562"/>
      <c r="AF97" s="7562"/>
      <c r="AG97" s="7565">
        <f>IF(VLOOKUP($A97,'8 Oct - LIVE LDS Data'!$A$3:$AAD$1504,72,FALSE)=0/1/1900,"",VLOOKUP($A97,'8 Oct - LIVE LDS Data'!$A$3:$AAD$1504,72,FALSE))</f>
        <v>45589</v>
      </c>
      <c r="AH97" s="7565">
        <f>IF(VLOOKUP($A97,'8 Oct - LIVE LDS Data'!$A$3:$AAD$1504,73,FALSE)=0/1/1900,"",VLOOKUP($A97,'8 Oct - LIVE LDS Data'!$A$3:$AAD$1504,73,FALSE))</f>
        <v>45856</v>
      </c>
      <c r="AI97" s="7565" t="str">
        <f>IF(VLOOKUP($A97,'8 Oct - LIVE LDS Data'!$A$3:$AAD$1504,75,FALSE)=0/1/1900,"",VLOOKUP($A97,'8 Oct - LIVE LDS Data'!$A$3:$AAD$1504,75,FALSE))</f>
        <v/>
      </c>
      <c r="AJ97" s="7565">
        <f>IF(VLOOKUP($A97,'8 Oct - LIVE LDS Data'!$A$3:$AAD$1504,76,FALSE)=0/1/1900,"",VLOOKUP($A97,'8 Oct - LIVE LDS Data'!$A$3:$AAD$1504,76,FALSE))</f>
        <v>45856</v>
      </c>
    </row>
    <row r="98" spans="1:36" s="610" customFormat="1" ht="40" hidden="1" customHeight="1" x14ac:dyDescent="0.2">
      <c r="A98" s="2855" t="s">
        <v>1508</v>
      </c>
      <c r="B98" s="2855"/>
      <c r="C98" s="2860" t="s">
        <v>1509</v>
      </c>
      <c r="D98" s="7570" t="s">
        <v>121</v>
      </c>
      <c r="E98" s="7571" t="s">
        <v>89</v>
      </c>
      <c r="F98" s="7571" t="s">
        <v>89</v>
      </c>
      <c r="G98" s="7572" t="s">
        <v>1511</v>
      </c>
      <c r="H98" s="7573" t="s">
        <v>8037</v>
      </c>
      <c r="I98" s="7562">
        <v>44348</v>
      </c>
      <c r="J98" s="7562">
        <v>43009</v>
      </c>
      <c r="K98" s="7562" t="s">
        <v>8111</v>
      </c>
      <c r="L98" s="7562">
        <v>43678</v>
      </c>
      <c r="M98" s="7562" t="s">
        <v>8111</v>
      </c>
      <c r="N98" s="7562">
        <v>43831</v>
      </c>
      <c r="O98" s="7562" t="s">
        <v>8111</v>
      </c>
      <c r="P98" s="7562" t="s">
        <v>8111</v>
      </c>
      <c r="Q98" s="7562" t="s">
        <v>8111</v>
      </c>
      <c r="R98" s="7562" t="s">
        <v>8111</v>
      </c>
      <c r="S98" s="7562" t="s">
        <v>8111</v>
      </c>
      <c r="T98" s="7562" t="s">
        <v>8111</v>
      </c>
      <c r="U98" s="7562" t="s">
        <v>8111</v>
      </c>
      <c r="V98" s="7562" t="s">
        <v>90</v>
      </c>
      <c r="W98" s="7562" t="s">
        <v>3757</v>
      </c>
      <c r="X98" s="7564"/>
      <c r="Y98" s="7562"/>
      <c r="Z98" s="7562"/>
      <c r="AA98" s="7562"/>
      <c r="AB98" s="7562"/>
      <c r="AC98" s="7562"/>
      <c r="AD98" s="7562"/>
      <c r="AE98" s="7562"/>
      <c r="AF98" s="7562"/>
      <c r="AG98" s="7565">
        <f>IF(VLOOKUP($A98,'8 Oct - LIVE LDS Data'!$A$3:$AAD$1504,72,FALSE)=0/1/1900,"",VLOOKUP($A98,'8 Oct - LIVE LDS Data'!$A$3:$AAD$1504,72,FALSE))</f>
        <v>44172</v>
      </c>
      <c r="AH98" s="7565">
        <f>IF(VLOOKUP($A98,'8 Oct - LIVE LDS Data'!$A$3:$AAD$1504,73,FALSE)=0/1/1900,"",VLOOKUP($A98,'8 Oct - LIVE LDS Data'!$A$3:$AAD$1504,73,FALSE))</f>
        <v>45888</v>
      </c>
      <c r="AI98" s="7565" t="str">
        <f>IF(VLOOKUP($A98,'8 Oct - LIVE LDS Data'!$A$3:$AAD$1504,75,FALSE)=0/1/1900,"",VLOOKUP($A98,'8 Oct - LIVE LDS Data'!$A$3:$AAD$1504,75,FALSE))</f>
        <v/>
      </c>
      <c r="AJ98" s="7565">
        <f>IF(VLOOKUP($A98,'8 Oct - LIVE LDS Data'!$A$3:$AAD$1504,76,FALSE)=0/1/1900,"",VLOOKUP($A98,'8 Oct - LIVE LDS Data'!$A$3:$AAD$1504,76,FALSE))</f>
        <v>45888</v>
      </c>
    </row>
    <row r="99" spans="1:36" s="610" customFormat="1" ht="40" hidden="1" customHeight="1" x14ac:dyDescent="0.2">
      <c r="A99" s="2855" t="s">
        <v>1517</v>
      </c>
      <c r="B99" s="2855"/>
      <c r="C99" s="2855" t="s">
        <v>1518</v>
      </c>
      <c r="D99" s="7558" t="s">
        <v>1521</v>
      </c>
      <c r="E99" s="7559" t="s">
        <v>89</v>
      </c>
      <c r="F99" s="7559" t="s">
        <v>89</v>
      </c>
      <c r="G99" s="7560">
        <v>41767</v>
      </c>
      <c r="H99" s="7314" t="s">
        <v>7044</v>
      </c>
      <c r="I99" s="7561">
        <v>44593</v>
      </c>
      <c r="J99" s="7562">
        <v>43739</v>
      </c>
      <c r="K99" s="7562">
        <v>43749</v>
      </c>
      <c r="L99" s="7562">
        <v>44713</v>
      </c>
      <c r="M99" s="7562">
        <v>44798</v>
      </c>
      <c r="N99" s="7562" t="s">
        <v>8111</v>
      </c>
      <c r="O99" s="7562" t="s">
        <v>8111</v>
      </c>
      <c r="P99" s="7562" t="s">
        <v>8111</v>
      </c>
      <c r="Q99" s="7562" t="s">
        <v>8111</v>
      </c>
      <c r="R99" s="7562" t="s">
        <v>8206</v>
      </c>
      <c r="S99" s="7562" t="s">
        <v>8111</v>
      </c>
      <c r="T99" s="7562" t="s">
        <v>114</v>
      </c>
      <c r="U99" s="7562" t="s">
        <v>8111</v>
      </c>
      <c r="V99" s="7562" t="s">
        <v>3757</v>
      </c>
      <c r="W99" s="7562" t="s">
        <v>90</v>
      </c>
      <c r="X99" s="7564"/>
      <c r="Y99" s="7562"/>
      <c r="Z99" s="7562"/>
      <c r="AA99" s="7562"/>
      <c r="AB99" s="7562"/>
      <c r="AC99" s="7562"/>
      <c r="AD99" s="7562"/>
      <c r="AE99" s="7562"/>
      <c r="AF99" s="7562"/>
      <c r="AG99" s="7565">
        <f>IF(VLOOKUP($A99,'8 Oct - LIVE LDS Data'!$A$3:$AAD$1504,72,FALSE)=0/1/1900,"",VLOOKUP($A99,'8 Oct - LIVE LDS Data'!$A$3:$AAD$1504,72,FALSE))</f>
        <v>45483</v>
      </c>
      <c r="AH99" s="7565">
        <f>IF(VLOOKUP($A99,'8 Oct - LIVE LDS Data'!$A$3:$AAD$1504,73,FALSE)=0/1/1900,"",VLOOKUP($A99,'8 Oct - LIVE LDS Data'!$A$3:$AAD$1504,73,FALSE))</f>
        <v>45631</v>
      </c>
      <c r="AI99" s="7565">
        <f>IF(VLOOKUP($A99,'8 Oct - LIVE LDS Data'!$A$3:$AAD$1504,75,FALSE)=0/1/1900,"",VLOOKUP($A99,'8 Oct - LIVE LDS Data'!$A$3:$AAD$1504,75,FALSE))</f>
        <v>45497</v>
      </c>
      <c r="AJ99" s="7565">
        <f>IF(VLOOKUP($A99,'8 Oct - LIVE LDS Data'!$A$3:$AAD$1504,76,FALSE)=0/1/1900,"",VLOOKUP($A99,'8 Oct - LIVE LDS Data'!$A$3:$AAD$1504,76,FALSE))</f>
        <v>45686</v>
      </c>
    </row>
    <row r="100" spans="1:36" s="610" customFormat="1" ht="40" hidden="1" customHeight="1" x14ac:dyDescent="0.2">
      <c r="A100" s="7569" t="s">
        <v>1529</v>
      </c>
      <c r="B100" s="7569"/>
      <c r="C100" s="7569" t="s">
        <v>1530</v>
      </c>
      <c r="D100" s="7558" t="s">
        <v>121</v>
      </c>
      <c r="E100" s="7559" t="s">
        <v>89</v>
      </c>
      <c r="F100" s="7559" t="s">
        <v>89</v>
      </c>
      <c r="G100" s="7560">
        <v>44650</v>
      </c>
      <c r="H100" s="7314" t="s">
        <v>4552</v>
      </c>
      <c r="I100" s="7561">
        <v>43952</v>
      </c>
      <c r="J100" s="7562" t="s">
        <v>8111</v>
      </c>
      <c r="K100" s="7562" t="s">
        <v>8111</v>
      </c>
      <c r="L100" s="7562" t="s">
        <v>8111</v>
      </c>
      <c r="M100" s="7562" t="s">
        <v>8111</v>
      </c>
      <c r="N100" s="7562" t="s">
        <v>8111</v>
      </c>
      <c r="O100" s="7562" t="s">
        <v>8111</v>
      </c>
      <c r="P100" s="7562" t="s">
        <v>8111</v>
      </c>
      <c r="Q100" s="7562" t="s">
        <v>8111</v>
      </c>
      <c r="R100" s="7562" t="s">
        <v>8111</v>
      </c>
      <c r="S100" s="7562"/>
      <c r="T100" s="7562" t="s">
        <v>8111</v>
      </c>
      <c r="U100" s="7562" t="s">
        <v>8111</v>
      </c>
      <c r="V100" s="7562" t="s">
        <v>90</v>
      </c>
      <c r="W100" s="7562" t="s">
        <v>226</v>
      </c>
      <c r="X100" s="7564"/>
      <c r="Y100" s="7562"/>
      <c r="Z100" s="7562"/>
      <c r="AA100" s="7562"/>
      <c r="AB100" s="7562"/>
      <c r="AC100" s="7562"/>
      <c r="AD100" s="7562"/>
      <c r="AE100" s="7562"/>
      <c r="AF100" s="7562"/>
      <c r="AG100" s="7565">
        <f>IF(VLOOKUP($A100,'8 Oct - LIVE LDS Data'!$A$3:$AAD$1504,72,FALSE)=0/1/1900,"",VLOOKUP($A100,'8 Oct - LIVE LDS Data'!$A$3:$AAD$1504,72,FALSE))</f>
        <v>45014</v>
      </c>
      <c r="AH100" s="7565">
        <f>IF(VLOOKUP($A100,'8 Oct - LIVE LDS Data'!$A$3:$AAD$1504,73,FALSE)=0/1/1900,"",VLOOKUP($A100,'8 Oct - LIVE LDS Data'!$A$3:$AAD$1504,73,FALSE))</f>
        <v>45902</v>
      </c>
      <c r="AI100" s="7565" t="str">
        <f>IF(VLOOKUP($A100,'8 Oct - LIVE LDS Data'!$A$3:$AAD$1504,75,FALSE)=0/1/1900,"",VLOOKUP($A100,'8 Oct - LIVE LDS Data'!$A$3:$AAD$1504,75,FALSE))</f>
        <v/>
      </c>
      <c r="AJ100" s="7565">
        <f>IF(VLOOKUP($A100,'8 Oct - LIVE LDS Data'!$A$3:$AAD$1504,76,FALSE)=0/1/1900,"",VLOOKUP($A100,'8 Oct - LIVE LDS Data'!$A$3:$AAD$1504,76,FALSE))</f>
        <v>45902</v>
      </c>
    </row>
    <row r="101" spans="1:36" s="610" customFormat="1" ht="40" hidden="1" customHeight="1" x14ac:dyDescent="0.2">
      <c r="A101" s="2855" t="s">
        <v>1542</v>
      </c>
      <c r="B101" s="2855"/>
      <c r="C101" s="2855" t="s">
        <v>1543</v>
      </c>
      <c r="D101" s="7558" t="s">
        <v>1544</v>
      </c>
      <c r="E101" s="7559" t="s">
        <v>89</v>
      </c>
      <c r="F101" s="7559" t="s">
        <v>89</v>
      </c>
      <c r="G101" s="7560" t="s">
        <v>1545</v>
      </c>
      <c r="H101" s="7314" t="s">
        <v>262</v>
      </c>
      <c r="I101" s="7561">
        <v>44958</v>
      </c>
      <c r="J101" s="7562">
        <v>43678</v>
      </c>
      <c r="K101" s="7562">
        <v>43725</v>
      </c>
      <c r="L101" s="7562">
        <v>44136</v>
      </c>
      <c r="M101" s="7562">
        <v>44126</v>
      </c>
      <c r="N101" s="7562">
        <v>44835</v>
      </c>
      <c r="O101" s="7562">
        <v>44774</v>
      </c>
      <c r="P101" s="7562">
        <v>45383</v>
      </c>
      <c r="Q101" s="7562" t="s">
        <v>8111</v>
      </c>
      <c r="R101" s="7562">
        <v>45748</v>
      </c>
      <c r="S101" s="7562" t="s">
        <v>8111</v>
      </c>
      <c r="T101" s="7562">
        <v>45931</v>
      </c>
      <c r="U101" s="7562" t="s">
        <v>8111</v>
      </c>
      <c r="V101" s="7562" t="s">
        <v>3757</v>
      </c>
      <c r="W101" s="7562" t="s">
        <v>3757</v>
      </c>
      <c r="X101" s="7564"/>
      <c r="Y101" s="7562"/>
      <c r="Z101" s="7562"/>
      <c r="AA101" s="7562"/>
      <c r="AB101" s="7562"/>
      <c r="AC101" s="7562"/>
      <c r="AD101" s="7562"/>
      <c r="AE101" s="7562"/>
      <c r="AF101" s="7562"/>
      <c r="AG101" s="7565">
        <f>IF(VLOOKUP($A101,'8 Oct - LIVE LDS Data'!$A$3:$AAD$1504,72,FALSE)=0/1/1900,"",VLOOKUP($A101,'8 Oct - LIVE LDS Data'!$A$3:$AAD$1504,72,FALSE))</f>
        <v>45632</v>
      </c>
      <c r="AH101" s="7565">
        <f>IF(VLOOKUP($A101,'8 Oct - LIVE LDS Data'!$A$3:$AAD$1504,73,FALSE)=0/1/1900,"",VLOOKUP($A101,'8 Oct - LIVE LDS Data'!$A$3:$AAD$1504,73,FALSE))</f>
        <v>45868</v>
      </c>
      <c r="AI101" s="7565">
        <f>IF(VLOOKUP($A101,'8 Oct - LIVE LDS Data'!$A$3:$AAD$1504,75,FALSE)=0/1/1900,"",VLOOKUP($A101,'8 Oct - LIVE LDS Data'!$A$3:$AAD$1504,75,FALSE))</f>
        <v>45632</v>
      </c>
      <c r="AJ101" s="7565">
        <f>IF(VLOOKUP($A101,'8 Oct - LIVE LDS Data'!$A$3:$AAD$1504,76,FALSE)=0/1/1900,"",VLOOKUP($A101,'8 Oct - LIVE LDS Data'!$A$3:$AAD$1504,76,FALSE))</f>
        <v>45868</v>
      </c>
    </row>
    <row r="102" spans="1:36" s="610" customFormat="1" ht="40" hidden="1" customHeight="1" x14ac:dyDescent="0.2">
      <c r="A102" s="7566" t="s">
        <v>1560</v>
      </c>
      <c r="B102" s="7566"/>
      <c r="C102" s="7566" t="s">
        <v>1561</v>
      </c>
      <c r="D102" s="7558" t="s">
        <v>121</v>
      </c>
      <c r="E102" s="7559" t="s">
        <v>89</v>
      </c>
      <c r="F102" s="7559" t="s">
        <v>89</v>
      </c>
      <c r="G102" s="7560">
        <v>44536</v>
      </c>
      <c r="H102" s="7314" t="s">
        <v>7048</v>
      </c>
      <c r="I102" s="7561">
        <v>44105</v>
      </c>
      <c r="J102" s="7562" t="s">
        <v>8111</v>
      </c>
      <c r="K102" s="7562" t="s">
        <v>8111</v>
      </c>
      <c r="L102" s="7562" t="s">
        <v>8111</v>
      </c>
      <c r="M102" s="7562" t="s">
        <v>8111</v>
      </c>
      <c r="N102" s="7562" t="s">
        <v>8111</v>
      </c>
      <c r="O102" s="7562" t="s">
        <v>8111</v>
      </c>
      <c r="P102" s="7562" t="s">
        <v>8111</v>
      </c>
      <c r="Q102" s="7562" t="s">
        <v>8111</v>
      </c>
      <c r="R102" s="7562" t="s">
        <v>8111</v>
      </c>
      <c r="S102" s="7562"/>
      <c r="T102" s="7562" t="s">
        <v>8111</v>
      </c>
      <c r="U102" s="7562" t="s">
        <v>8111</v>
      </c>
      <c r="V102" s="7562" t="s">
        <v>90</v>
      </c>
      <c r="W102" s="7562" t="s">
        <v>226</v>
      </c>
      <c r="X102" s="7564"/>
      <c r="Y102" s="7562"/>
      <c r="Z102" s="7562"/>
      <c r="AA102" s="7562"/>
      <c r="AB102" s="7562"/>
      <c r="AC102" s="7562"/>
      <c r="AD102" s="7562"/>
      <c r="AE102" s="7562"/>
      <c r="AF102" s="7562"/>
      <c r="AG102" s="7565">
        <f>IF(VLOOKUP($A102,'8 Oct - LIVE LDS Data'!$A$3:$AAD$1504,72,FALSE)=0/1/1900,"",VLOOKUP($A102,'8 Oct - LIVE LDS Data'!$A$3:$AAD$1504,72,FALSE))</f>
        <v>45320</v>
      </c>
      <c r="AH102" s="7565">
        <f>IF(VLOOKUP($A102,'8 Oct - LIVE LDS Data'!$A$3:$AAD$1504,73,FALSE)=0/1/1900,"",VLOOKUP($A102,'8 Oct - LIVE LDS Data'!$A$3:$AAD$1504,73,FALSE))</f>
        <v>45888</v>
      </c>
      <c r="AI102" s="7565" t="str">
        <f>IF(VLOOKUP($A102,'8 Oct - LIVE LDS Data'!$A$3:$AAD$1504,75,FALSE)=0/1/1900,"",VLOOKUP($A102,'8 Oct - LIVE LDS Data'!$A$3:$AAD$1504,75,FALSE))</f>
        <v/>
      </c>
      <c r="AJ102" s="7565">
        <f>IF(VLOOKUP($A102,'8 Oct - LIVE LDS Data'!$A$3:$AAD$1504,76,FALSE)=0/1/1900,"",VLOOKUP($A102,'8 Oct - LIVE LDS Data'!$A$3:$AAD$1504,76,FALSE))</f>
        <v>45888</v>
      </c>
    </row>
    <row r="103" spans="1:36" s="610" customFormat="1" ht="40" customHeight="1" x14ac:dyDescent="0.2">
      <c r="A103" s="2855" t="s">
        <v>1570</v>
      </c>
      <c r="B103" s="2855"/>
      <c r="C103" s="2855" t="s">
        <v>1571</v>
      </c>
      <c r="D103" s="7558" t="s">
        <v>8207</v>
      </c>
      <c r="E103" s="7559" t="s">
        <v>89</v>
      </c>
      <c r="F103" s="7559" t="s">
        <v>89</v>
      </c>
      <c r="G103" s="7560">
        <v>42089</v>
      </c>
      <c r="H103" s="7314" t="s">
        <v>8208</v>
      </c>
      <c r="I103" s="7561">
        <v>45200</v>
      </c>
      <c r="J103" s="7562">
        <v>45231</v>
      </c>
      <c r="K103" s="7562">
        <v>45236</v>
      </c>
      <c r="L103" s="7562">
        <v>45658</v>
      </c>
      <c r="M103" s="7562" t="s">
        <v>8111</v>
      </c>
      <c r="N103" s="7562" t="s">
        <v>8111</v>
      </c>
      <c r="O103" s="7562" t="s">
        <v>8111</v>
      </c>
      <c r="P103" s="7562" t="s">
        <v>8111</v>
      </c>
      <c r="Q103" s="7562" t="s">
        <v>8111</v>
      </c>
      <c r="R103" s="7562">
        <v>46023</v>
      </c>
      <c r="S103" s="7562" t="s">
        <v>8111</v>
      </c>
      <c r="T103" s="7562">
        <v>46023</v>
      </c>
      <c r="U103" s="7562" t="s">
        <v>8111</v>
      </c>
      <c r="V103" s="7562" t="s">
        <v>3757</v>
      </c>
      <c r="W103" s="7562" t="s">
        <v>3757</v>
      </c>
      <c r="X103" s="7564">
        <v>45320</v>
      </c>
      <c r="Y103" s="7562">
        <v>45231</v>
      </c>
      <c r="Z103" s="7562">
        <v>45658</v>
      </c>
      <c r="AA103" s="7562"/>
      <c r="AB103" s="7562"/>
      <c r="AC103" s="7562">
        <v>46023</v>
      </c>
      <c r="AD103" s="7562">
        <v>46023</v>
      </c>
      <c r="AE103" s="7562" t="s">
        <v>8109</v>
      </c>
      <c r="AF103" s="7562"/>
      <c r="AG103" s="7565">
        <f>IF(VLOOKUP($A103,'8 Oct - LIVE LDS Data'!$A$3:$AAD$1504,72,FALSE)=0/1/1900,"",VLOOKUP($A103,'8 Oct - LIVE LDS Data'!$A$3:$AAD$1504,72,FALSE))</f>
        <v>45497</v>
      </c>
      <c r="AH103" s="7565">
        <f>IF(VLOOKUP($A103,'8 Oct - LIVE LDS Data'!$A$3:$AAD$1504,73,FALSE)=0/1/1900,"",VLOOKUP($A103,'8 Oct - LIVE LDS Data'!$A$3:$AAD$1504,73,FALSE))</f>
        <v>45756</v>
      </c>
      <c r="AI103" s="7565">
        <f>IF(VLOOKUP($A103,'8 Oct - LIVE LDS Data'!$A$3:$AAD$1504,75,FALSE)=0/1/1900,"",VLOOKUP($A103,'8 Oct - LIVE LDS Data'!$A$3:$AAD$1504,75,FALSE))</f>
        <v>45902</v>
      </c>
      <c r="AJ103" s="7565">
        <f>IF(VLOOKUP($A103,'8 Oct - LIVE LDS Data'!$A$3:$AAD$1504,76,FALSE)=0/1/1900,"",VLOOKUP($A103,'8 Oct - LIVE LDS Data'!$A$3:$AAD$1504,76,FALSE))</f>
        <v>45756</v>
      </c>
    </row>
    <row r="104" spans="1:36" s="610" customFormat="1" ht="40" hidden="1" customHeight="1" x14ac:dyDescent="0.2">
      <c r="A104" s="2855" t="s">
        <v>1592</v>
      </c>
      <c r="B104" s="2855"/>
      <c r="C104" s="2855" t="s">
        <v>1585</v>
      </c>
      <c r="D104" s="7558" t="s">
        <v>5224</v>
      </c>
      <c r="E104" s="7559" t="s">
        <v>194</v>
      </c>
      <c r="F104" s="7559" t="s">
        <v>89</v>
      </c>
      <c r="G104" s="7560">
        <v>41899</v>
      </c>
      <c r="H104" s="7314" t="s">
        <v>7522</v>
      </c>
      <c r="I104" s="7561">
        <v>44927</v>
      </c>
      <c r="J104" s="7562">
        <v>44013</v>
      </c>
      <c r="K104" s="7562">
        <v>44018</v>
      </c>
      <c r="L104" s="7562">
        <v>44835</v>
      </c>
      <c r="M104" s="7562">
        <v>44929</v>
      </c>
      <c r="N104" s="7562">
        <v>45170</v>
      </c>
      <c r="O104" s="7562">
        <v>45170</v>
      </c>
      <c r="P104" s="7562" t="s">
        <v>8111</v>
      </c>
      <c r="Q104" s="7562" t="s">
        <v>8111</v>
      </c>
      <c r="R104" s="7562" t="s">
        <v>114</v>
      </c>
      <c r="S104" s="7562"/>
      <c r="T104" s="7562" t="s">
        <v>114</v>
      </c>
      <c r="U104" s="7562" t="s">
        <v>8111</v>
      </c>
      <c r="V104" s="7562" t="s">
        <v>3757</v>
      </c>
      <c r="W104" s="7562" t="s">
        <v>90</v>
      </c>
      <c r="X104" s="7564"/>
      <c r="Y104" s="7562"/>
      <c r="Z104" s="7562"/>
      <c r="AA104" s="7562"/>
      <c r="AB104" s="7562"/>
      <c r="AC104" s="7562"/>
      <c r="AD104" s="7562"/>
      <c r="AE104" s="7562"/>
      <c r="AF104" s="7562"/>
      <c r="AG104" s="7565">
        <f>IF(VLOOKUP($A104,'8 Oct - LIVE LDS Data'!$A$3:$AAD$1504,72,FALSE)=0/1/1900,"",VLOOKUP($A104,'8 Oct - LIVE LDS Data'!$A$3:$AAD$1504,72,FALSE))</f>
        <v>45932</v>
      </c>
      <c r="AH104" s="7565" t="str">
        <f>IF(VLOOKUP($A104,'8 Oct - LIVE LDS Data'!$A$3:$AAD$1504,73,FALSE)=0/1/1900,"",VLOOKUP($A104,'8 Oct - LIVE LDS Data'!$A$3:$AAD$1504,73,FALSE))</f>
        <v/>
      </c>
      <c r="AI104" s="7565" t="str">
        <f>IF(VLOOKUP($A104,'8 Oct - LIVE LDS Data'!$A$3:$AAD$1504,75,FALSE)=0/1/1900,"",VLOOKUP($A104,'8 Oct - LIVE LDS Data'!$A$3:$AAD$1504,75,FALSE))</f>
        <v/>
      </c>
      <c r="AJ104" s="7565">
        <f>IF(VLOOKUP($A104,'8 Oct - LIVE LDS Data'!$A$3:$AAD$1504,76,FALSE)=0/1/1900,"",VLOOKUP($A104,'8 Oct - LIVE LDS Data'!$A$3:$AAD$1504,76,FALSE))</f>
        <v>45932</v>
      </c>
    </row>
    <row r="105" spans="1:36" s="610" customFormat="1" ht="40" hidden="1" customHeight="1" x14ac:dyDescent="0.2">
      <c r="A105" s="2855" t="s">
        <v>1599</v>
      </c>
      <c r="B105" s="2855"/>
      <c r="C105" s="2855" t="s">
        <v>1600</v>
      </c>
      <c r="D105" s="7558" t="s">
        <v>6986</v>
      </c>
      <c r="E105" s="7559" t="s">
        <v>89</v>
      </c>
      <c r="F105" s="7559" t="s">
        <v>194</v>
      </c>
      <c r="G105" s="7560">
        <v>43080</v>
      </c>
      <c r="H105" s="7314" t="s">
        <v>7146</v>
      </c>
      <c r="I105" s="7561">
        <v>45108</v>
      </c>
      <c r="J105" s="7562">
        <v>43374</v>
      </c>
      <c r="K105" s="7562">
        <v>43416</v>
      </c>
      <c r="L105" s="7562">
        <v>45200</v>
      </c>
      <c r="M105" s="7562" t="s">
        <v>8111</v>
      </c>
      <c r="N105" s="7562" t="s">
        <v>8169</v>
      </c>
      <c r="O105" s="7562" t="s">
        <v>8111</v>
      </c>
      <c r="P105" s="7562" t="s">
        <v>8111</v>
      </c>
      <c r="Q105" s="7562" t="s">
        <v>8111</v>
      </c>
      <c r="R105" s="7562" t="s">
        <v>8170</v>
      </c>
      <c r="S105" s="7562" t="s">
        <v>8111</v>
      </c>
      <c r="T105" s="7562" t="s">
        <v>8171</v>
      </c>
      <c r="U105" s="7562" t="s">
        <v>8111</v>
      </c>
      <c r="V105" s="7562" t="s">
        <v>3757</v>
      </c>
      <c r="W105" s="7562" t="s">
        <v>90</v>
      </c>
      <c r="X105" s="7564"/>
      <c r="Y105" s="7562"/>
      <c r="Z105" s="7562"/>
      <c r="AA105" s="7562"/>
      <c r="AB105" s="7562"/>
      <c r="AC105" s="7562"/>
      <c r="AD105" s="7562"/>
      <c r="AE105" s="7562"/>
      <c r="AF105" s="7562"/>
      <c r="AG105" s="7565">
        <f>IF(VLOOKUP($A105,'8 Oct - LIVE LDS Data'!$A$3:$AAD$1504,72,FALSE)=0/1/1900,"",VLOOKUP($A105,'8 Oct - LIVE LDS Data'!$A$3:$AAD$1504,72,FALSE))</f>
        <v>45421</v>
      </c>
      <c r="AH105" s="7565">
        <f>IF(VLOOKUP($A105,'8 Oct - LIVE LDS Data'!$A$3:$AAD$1504,73,FALSE)=0/1/1900,"",VLOOKUP($A105,'8 Oct - LIVE LDS Data'!$A$3:$AAD$1504,73,FALSE))</f>
        <v>45758</v>
      </c>
      <c r="AI105" s="7565">
        <f>IF(VLOOKUP($A105,'8 Oct - LIVE LDS Data'!$A$3:$AAD$1504,75,FALSE)=0/1/1900,"",VLOOKUP($A105,'8 Oct - LIVE LDS Data'!$A$3:$AAD$1504,75,FALSE))</f>
        <v>45678</v>
      </c>
      <c r="AJ105" s="7565">
        <f>IF(VLOOKUP($A105,'8 Oct - LIVE LDS Data'!$A$3:$AAD$1504,76,FALSE)=0/1/1900,"",VLOOKUP($A105,'8 Oct - LIVE LDS Data'!$A$3:$AAD$1504,76,FALSE))</f>
        <v>45758</v>
      </c>
    </row>
    <row r="106" spans="1:36" s="610" customFormat="1" ht="40" hidden="1" customHeight="1" x14ac:dyDescent="0.2">
      <c r="A106" s="2855" t="s">
        <v>1603</v>
      </c>
      <c r="B106" s="2855"/>
      <c r="C106" s="2855" t="s">
        <v>1604</v>
      </c>
      <c r="D106" s="7558" t="s">
        <v>7576</v>
      </c>
      <c r="E106" s="7559" t="s">
        <v>89</v>
      </c>
      <c r="F106" s="7559" t="s">
        <v>89</v>
      </c>
      <c r="G106" s="7560">
        <v>42278</v>
      </c>
      <c r="H106" s="7314" t="s">
        <v>8209</v>
      </c>
      <c r="I106" s="7561">
        <v>44986</v>
      </c>
      <c r="J106" s="7562">
        <v>44440</v>
      </c>
      <c r="K106" s="7562">
        <v>44440</v>
      </c>
      <c r="L106" s="7562" t="s">
        <v>8111</v>
      </c>
      <c r="M106" s="7562" t="s">
        <v>8111</v>
      </c>
      <c r="N106" s="7562" t="s">
        <v>8111</v>
      </c>
      <c r="O106" s="7562" t="s">
        <v>8111</v>
      </c>
      <c r="P106" s="7562" t="s">
        <v>8111</v>
      </c>
      <c r="Q106" s="7562" t="s">
        <v>8111</v>
      </c>
      <c r="R106" s="7562">
        <v>45292</v>
      </c>
      <c r="S106" s="7562" t="s">
        <v>8111</v>
      </c>
      <c r="T106" s="7562">
        <v>45474</v>
      </c>
      <c r="U106" s="7562" t="s">
        <v>8111</v>
      </c>
      <c r="V106" s="7562" t="s">
        <v>3757</v>
      </c>
      <c r="W106" s="7562" t="s">
        <v>8106</v>
      </c>
      <c r="X106" s="7564"/>
      <c r="Y106" s="7562"/>
      <c r="Z106" s="7562"/>
      <c r="AA106" s="7562"/>
      <c r="AB106" s="7562"/>
      <c r="AC106" s="7562"/>
      <c r="AD106" s="7562"/>
      <c r="AE106" s="7562"/>
      <c r="AF106" s="7562"/>
      <c r="AG106" s="7565">
        <f>IF(VLOOKUP($A106,'8 Oct - LIVE LDS Data'!$A$3:$AAD$1504,72,FALSE)=0/1/1900,"",VLOOKUP($A106,'8 Oct - LIVE LDS Data'!$A$3:$AAD$1504,72,FALSE))</f>
        <v>45562</v>
      </c>
      <c r="AH106" s="7565">
        <f>IF(VLOOKUP($A106,'8 Oct - LIVE LDS Data'!$A$3:$AAD$1504,73,FALSE)=0/1/1900,"",VLOOKUP($A106,'8 Oct - LIVE LDS Data'!$A$3:$AAD$1504,73,FALSE))</f>
        <v>45868</v>
      </c>
      <c r="AI106" s="7565">
        <f>IF(VLOOKUP($A106,'8 Oct - LIVE LDS Data'!$A$3:$AAD$1504,75,FALSE)=0/1/1900,"",VLOOKUP($A106,'8 Oct - LIVE LDS Data'!$A$3:$AAD$1504,75,FALSE))</f>
        <v>45299</v>
      </c>
      <c r="AJ106" s="7565">
        <f>IF(VLOOKUP($A106,'8 Oct - LIVE LDS Data'!$A$3:$AAD$1504,76,FALSE)=0/1/1900,"",VLOOKUP($A106,'8 Oct - LIVE LDS Data'!$A$3:$AAD$1504,76,FALSE))</f>
        <v>45868</v>
      </c>
    </row>
    <row r="107" spans="1:36" s="610" customFormat="1" ht="40" hidden="1" customHeight="1" x14ac:dyDescent="0.2">
      <c r="A107" s="2855" t="s">
        <v>1615</v>
      </c>
      <c r="B107" s="2855"/>
      <c r="C107" s="2862" t="s">
        <v>1616</v>
      </c>
      <c r="D107" s="7558" t="s">
        <v>1617</v>
      </c>
      <c r="E107" s="7559" t="s">
        <v>89</v>
      </c>
      <c r="F107" s="7559" t="s">
        <v>89</v>
      </c>
      <c r="G107" s="7560">
        <v>41912</v>
      </c>
      <c r="H107" s="7314" t="s">
        <v>8210</v>
      </c>
      <c r="I107" s="7561">
        <v>44927</v>
      </c>
      <c r="J107" s="7562">
        <v>43221</v>
      </c>
      <c r="K107" s="7562">
        <v>43215</v>
      </c>
      <c r="L107" s="7562">
        <v>43831</v>
      </c>
      <c r="M107" s="7562">
        <v>44127</v>
      </c>
      <c r="N107" s="7562" t="s">
        <v>8111</v>
      </c>
      <c r="O107" s="7562" t="s">
        <v>8111</v>
      </c>
      <c r="P107" s="7562" t="s">
        <v>8111</v>
      </c>
      <c r="Q107" s="7562" t="s">
        <v>8111</v>
      </c>
      <c r="R107" s="7562">
        <v>45170</v>
      </c>
      <c r="S107" s="7562" t="s">
        <v>8111</v>
      </c>
      <c r="T107" s="7562">
        <v>45323</v>
      </c>
      <c r="U107" s="7562" t="s">
        <v>8111</v>
      </c>
      <c r="V107" s="7562" t="s">
        <v>3757</v>
      </c>
      <c r="W107" s="7562" t="s">
        <v>90</v>
      </c>
      <c r="X107" s="7564"/>
      <c r="Y107" s="7562"/>
      <c r="Z107" s="7562"/>
      <c r="AA107" s="7562"/>
      <c r="AB107" s="7562"/>
      <c r="AC107" s="7562"/>
      <c r="AD107" s="7562"/>
      <c r="AE107" s="7562"/>
      <c r="AF107" s="7562"/>
      <c r="AG107" s="7565">
        <f>IF(VLOOKUP($A107,'8 Oct - LIVE LDS Data'!$A$3:$AAD$1504,72,FALSE)=0/1/1900,"",VLOOKUP($A107,'8 Oct - LIVE LDS Data'!$A$3:$AAD$1504,72,FALSE))</f>
        <v>45664</v>
      </c>
      <c r="AH107" s="7565">
        <f>IF(VLOOKUP($A107,'8 Oct - LIVE LDS Data'!$A$3:$AAD$1504,73,FALSE)=0/1/1900,"",VLOOKUP($A107,'8 Oct - LIVE LDS Data'!$A$3:$AAD$1504,73,FALSE))</f>
        <v>45868</v>
      </c>
      <c r="AI107" s="7565">
        <f>IF(VLOOKUP($A107,'8 Oct - LIVE LDS Data'!$A$3:$AAD$1504,75,FALSE)=0/1/1900,"",VLOOKUP($A107,'8 Oct - LIVE LDS Data'!$A$3:$AAD$1504,75,FALSE))</f>
        <v>45215</v>
      </c>
      <c r="AJ107" s="7565">
        <f>IF(VLOOKUP($A107,'8 Oct - LIVE LDS Data'!$A$3:$AAD$1504,76,FALSE)=0/1/1900,"",VLOOKUP($A107,'8 Oct - LIVE LDS Data'!$A$3:$AAD$1504,76,FALSE))</f>
        <v>45868</v>
      </c>
    </row>
    <row r="108" spans="1:36" s="610" customFormat="1" ht="40" hidden="1" customHeight="1" x14ac:dyDescent="0.2">
      <c r="A108" s="2855" t="s">
        <v>1627</v>
      </c>
      <c r="B108" s="2855"/>
      <c r="C108" s="2855" t="s">
        <v>1628</v>
      </c>
      <c r="D108" s="7558" t="s">
        <v>1629</v>
      </c>
      <c r="E108" s="7559" t="s">
        <v>89</v>
      </c>
      <c r="F108" s="7559" t="s">
        <v>89</v>
      </c>
      <c r="G108" s="7560" t="s">
        <v>1630</v>
      </c>
      <c r="H108" s="7314" t="s">
        <v>7146</v>
      </c>
      <c r="I108" s="7561">
        <v>44682</v>
      </c>
      <c r="J108" s="7562">
        <v>44470</v>
      </c>
      <c r="K108" s="7562">
        <v>44708</v>
      </c>
      <c r="L108" s="7562">
        <v>44835</v>
      </c>
      <c r="M108" s="7562" t="s">
        <v>8111</v>
      </c>
      <c r="N108" s="7562">
        <v>45108</v>
      </c>
      <c r="O108" s="7562" t="s">
        <v>8111</v>
      </c>
      <c r="P108" s="7562" t="s">
        <v>8111</v>
      </c>
      <c r="Q108" s="7562" t="s">
        <v>8111</v>
      </c>
      <c r="R108" s="7562" t="s">
        <v>8211</v>
      </c>
      <c r="S108" s="7562" t="s">
        <v>8111</v>
      </c>
      <c r="T108" s="7562" t="s">
        <v>8212</v>
      </c>
      <c r="U108" s="7562" t="s">
        <v>8111</v>
      </c>
      <c r="V108" s="7562" t="s">
        <v>3757</v>
      </c>
      <c r="W108" s="7562" t="s">
        <v>90</v>
      </c>
      <c r="X108" s="7564"/>
      <c r="Y108" s="7562"/>
      <c r="Z108" s="7562"/>
      <c r="AA108" s="7562"/>
      <c r="AB108" s="7562"/>
      <c r="AC108" s="7562"/>
      <c r="AD108" s="7562"/>
      <c r="AE108" s="7562"/>
      <c r="AF108" s="7562"/>
      <c r="AG108" s="7565">
        <f>IF(VLOOKUP($A108,'8 Oct - LIVE LDS Data'!$A$3:$AAD$1504,72,FALSE)=0/1/1900,"",VLOOKUP($A108,'8 Oct - LIVE LDS Data'!$A$3:$AAD$1504,72,FALSE))</f>
        <v>45483</v>
      </c>
      <c r="AH108" s="7565">
        <f>IF(VLOOKUP($A108,'8 Oct - LIVE LDS Data'!$A$3:$AAD$1504,73,FALSE)=0/1/1900,"",VLOOKUP($A108,'8 Oct - LIVE LDS Data'!$A$3:$AAD$1504,73,FALSE))</f>
        <v>45397</v>
      </c>
      <c r="AI108" s="7565">
        <f>IF(VLOOKUP($A108,'8 Oct - LIVE LDS Data'!$A$3:$AAD$1504,75,FALSE)=0/1/1900,"",VLOOKUP($A108,'8 Oct - LIVE LDS Data'!$A$3:$AAD$1504,75,FALSE))</f>
        <v>45483</v>
      </c>
      <c r="AJ108" s="7565">
        <f>IF(VLOOKUP($A108,'8 Oct - LIVE LDS Data'!$A$3:$AAD$1504,76,FALSE)=0/1/1900,"",VLOOKUP($A108,'8 Oct - LIVE LDS Data'!$A$3:$AAD$1504,76,FALSE))</f>
        <v>45687</v>
      </c>
    </row>
    <row r="109" spans="1:36" s="610" customFormat="1" ht="40" hidden="1" customHeight="1" x14ac:dyDescent="0.2">
      <c r="A109" s="2855" t="s">
        <v>1643</v>
      </c>
      <c r="B109" s="2855"/>
      <c r="C109" s="2855" t="s">
        <v>1644</v>
      </c>
      <c r="D109" s="7558" t="s">
        <v>5669</v>
      </c>
      <c r="E109" s="7559" t="s">
        <v>89</v>
      </c>
      <c r="F109" s="7559" t="s">
        <v>89</v>
      </c>
      <c r="G109" s="7560">
        <v>41850</v>
      </c>
      <c r="H109" s="7314" t="s">
        <v>8213</v>
      </c>
      <c r="I109" s="7561">
        <v>44866</v>
      </c>
      <c r="J109" s="7562">
        <v>44927</v>
      </c>
      <c r="K109" s="7562">
        <v>45118</v>
      </c>
      <c r="L109" s="7562">
        <v>45292</v>
      </c>
      <c r="M109" s="7562" t="s">
        <v>8111</v>
      </c>
      <c r="N109" s="7562" t="s">
        <v>8111</v>
      </c>
      <c r="O109" s="7562" t="s">
        <v>8111</v>
      </c>
      <c r="P109" s="7562" t="s">
        <v>8111</v>
      </c>
      <c r="Q109" s="7562" t="s">
        <v>8111</v>
      </c>
      <c r="R109" s="7562">
        <v>45474</v>
      </c>
      <c r="S109" s="7562" t="s">
        <v>8111</v>
      </c>
      <c r="T109" s="7562">
        <v>45566</v>
      </c>
      <c r="U109" s="7562" t="s">
        <v>8111</v>
      </c>
      <c r="V109" s="7562" t="s">
        <v>3757</v>
      </c>
      <c r="W109" s="7562" t="s">
        <v>8106</v>
      </c>
      <c r="X109" s="7564"/>
      <c r="Y109" s="7562"/>
      <c r="Z109" s="7562"/>
      <c r="AA109" s="7562"/>
      <c r="AB109" s="7562"/>
      <c r="AC109" s="7562"/>
      <c r="AD109" s="7562"/>
      <c r="AE109" s="7562"/>
      <c r="AF109" s="7562"/>
      <c r="AG109" s="7565">
        <f>IF(VLOOKUP($A109,'8 Oct - LIVE LDS Data'!$A$3:$AAD$1504,72,FALSE)=0/1/1900,"",VLOOKUP($A109,'8 Oct - LIVE LDS Data'!$A$3:$AAD$1504,72,FALSE))</f>
        <v>45594</v>
      </c>
      <c r="AH109" s="7565">
        <f>IF(VLOOKUP($A109,'8 Oct - LIVE LDS Data'!$A$3:$AAD$1504,73,FALSE)=0/1/1900,"",VLOOKUP($A109,'8 Oct - LIVE LDS Data'!$A$3:$AAD$1504,73,FALSE))</f>
        <v>45701</v>
      </c>
      <c r="AI109" s="7565">
        <f>IF(VLOOKUP($A109,'8 Oct - LIVE LDS Data'!$A$3:$AAD$1504,75,FALSE)=0/1/1900,"",VLOOKUP($A109,'8 Oct - LIVE LDS Data'!$A$3:$AAD$1504,75,FALSE))</f>
        <v>45594</v>
      </c>
      <c r="AJ109" s="7565">
        <f>IF(VLOOKUP($A109,'8 Oct - LIVE LDS Data'!$A$3:$AAD$1504,76,FALSE)=0/1/1900,"",VLOOKUP($A109,'8 Oct - LIVE LDS Data'!$A$3:$AAD$1504,76,FALSE))</f>
        <v>45701</v>
      </c>
    </row>
    <row r="110" spans="1:36" s="610" customFormat="1" ht="40" hidden="1" customHeight="1" x14ac:dyDescent="0.2">
      <c r="A110" s="2855" t="s">
        <v>1655</v>
      </c>
      <c r="B110" s="2855"/>
      <c r="C110" s="2855" t="s">
        <v>1656</v>
      </c>
      <c r="D110" s="7558" t="s">
        <v>121</v>
      </c>
      <c r="E110" s="7559" t="s">
        <v>89</v>
      </c>
      <c r="F110" s="7559" t="s">
        <v>89</v>
      </c>
      <c r="G110" s="7560">
        <v>43580</v>
      </c>
      <c r="H110" s="7314" t="s">
        <v>7048</v>
      </c>
      <c r="I110" s="7561">
        <v>44531</v>
      </c>
      <c r="J110" s="7562" t="s">
        <v>8111</v>
      </c>
      <c r="K110" s="7562" t="s">
        <v>8111</v>
      </c>
      <c r="L110" s="7562" t="s">
        <v>8111</v>
      </c>
      <c r="M110" s="7562" t="s">
        <v>8111</v>
      </c>
      <c r="N110" s="7562" t="s">
        <v>8111</v>
      </c>
      <c r="O110" s="7562" t="s">
        <v>8111</v>
      </c>
      <c r="P110" s="7562" t="s">
        <v>8111</v>
      </c>
      <c r="Q110" s="7562" t="s">
        <v>8111</v>
      </c>
      <c r="R110" s="7562" t="s">
        <v>8111</v>
      </c>
      <c r="S110" s="7562" t="s">
        <v>8111</v>
      </c>
      <c r="T110" s="7562" t="s">
        <v>8111</v>
      </c>
      <c r="U110" s="7562" t="s">
        <v>8111</v>
      </c>
      <c r="V110" s="7562" t="s">
        <v>3757</v>
      </c>
      <c r="W110" s="7562" t="s">
        <v>226</v>
      </c>
      <c r="X110" s="7564"/>
      <c r="Y110" s="7562"/>
      <c r="Z110" s="7562"/>
      <c r="AA110" s="7562"/>
      <c r="AB110" s="7562"/>
      <c r="AC110" s="7562"/>
      <c r="AD110" s="7562"/>
      <c r="AE110" s="7562"/>
      <c r="AF110" s="7562"/>
      <c r="AG110" s="7565">
        <f>IF(VLOOKUP($A110,'8 Oct - LIVE LDS Data'!$A$3:$AAD$1504,72,FALSE)=0/1/1900,"",VLOOKUP($A110,'8 Oct - LIVE LDS Data'!$A$3:$AAD$1504,72,FALSE))</f>
        <v>45320</v>
      </c>
      <c r="AH110" s="7565">
        <f>IF(VLOOKUP($A110,'8 Oct - LIVE LDS Data'!$A$3:$AAD$1504,73,FALSE)=0/1/1900,"",VLOOKUP($A110,'8 Oct - LIVE LDS Data'!$A$3:$AAD$1504,73,FALSE))</f>
        <v>45888</v>
      </c>
      <c r="AI110" s="7565" t="str">
        <f>IF(VLOOKUP($A110,'8 Oct - LIVE LDS Data'!$A$3:$AAD$1504,75,FALSE)=0/1/1900,"",VLOOKUP($A110,'8 Oct - LIVE LDS Data'!$A$3:$AAD$1504,75,FALSE))</f>
        <v/>
      </c>
      <c r="AJ110" s="7565">
        <f>IF(VLOOKUP($A110,'8 Oct - LIVE LDS Data'!$A$3:$AAD$1504,76,FALSE)=0/1/1900,"",VLOOKUP($A110,'8 Oct - LIVE LDS Data'!$A$3:$AAD$1504,76,FALSE))</f>
        <v>45888</v>
      </c>
    </row>
    <row r="111" spans="1:36" s="610" customFormat="1" ht="40" hidden="1" customHeight="1" x14ac:dyDescent="0.2">
      <c r="A111" s="7566" t="s">
        <v>1664</v>
      </c>
      <c r="B111" s="7566"/>
      <c r="C111" s="7566" t="s">
        <v>1665</v>
      </c>
      <c r="D111" s="7558" t="s">
        <v>8111</v>
      </c>
      <c r="E111" s="7559" t="s">
        <v>89</v>
      </c>
      <c r="F111" s="7559" t="s">
        <v>89</v>
      </c>
      <c r="G111" s="7560">
        <v>44034</v>
      </c>
      <c r="H111" s="7314" t="s">
        <v>8214</v>
      </c>
      <c r="I111" s="7561">
        <v>44958</v>
      </c>
      <c r="J111" s="7562" t="s">
        <v>8111</v>
      </c>
      <c r="K111" s="7562" t="s">
        <v>8111</v>
      </c>
      <c r="L111" s="7562" t="s">
        <v>8111</v>
      </c>
      <c r="M111" s="7562" t="s">
        <v>8111</v>
      </c>
      <c r="N111" s="7562" t="s">
        <v>8111</v>
      </c>
      <c r="O111" s="7562" t="s">
        <v>8111</v>
      </c>
      <c r="P111" s="7562" t="s">
        <v>8111</v>
      </c>
      <c r="Q111" s="7562" t="s">
        <v>8111</v>
      </c>
      <c r="R111" s="7562" t="s">
        <v>8111</v>
      </c>
      <c r="S111" s="7562" t="s">
        <v>8111</v>
      </c>
      <c r="T111" s="7562" t="s">
        <v>8111</v>
      </c>
      <c r="U111" s="7562" t="s">
        <v>8111</v>
      </c>
      <c r="V111" s="7562" t="s">
        <v>90</v>
      </c>
      <c r="W111" s="7562" t="s">
        <v>226</v>
      </c>
      <c r="X111" s="7564"/>
      <c r="Y111" s="7562"/>
      <c r="Z111" s="7562"/>
      <c r="AA111" s="7562"/>
      <c r="AB111" s="7562"/>
      <c r="AC111" s="7562"/>
      <c r="AD111" s="7562"/>
      <c r="AE111" s="7562"/>
      <c r="AF111" s="7562"/>
      <c r="AG111" s="7565">
        <f>IF(VLOOKUP($A111,'8 Oct - LIVE LDS Data'!$A$3:$AAD$1504,72,FALSE)=0/1/1900,"",VLOOKUP($A111,'8 Oct - LIVE LDS Data'!$A$3:$AAD$1504,72,FALSE))</f>
        <v>45320</v>
      </c>
      <c r="AH111" s="7565">
        <f>IF(VLOOKUP($A111,'8 Oct - LIVE LDS Data'!$A$3:$AAD$1504,73,FALSE)=0/1/1900,"",VLOOKUP($A111,'8 Oct - LIVE LDS Data'!$A$3:$AAD$1504,73,FALSE))</f>
        <v>45856</v>
      </c>
      <c r="AI111" s="7565" t="str">
        <f>IF(VLOOKUP($A111,'8 Oct - LIVE LDS Data'!$A$3:$AAD$1504,75,FALSE)=0/1/1900,"",VLOOKUP($A111,'8 Oct - LIVE LDS Data'!$A$3:$AAD$1504,75,FALSE))</f>
        <v/>
      </c>
      <c r="AJ111" s="7565">
        <f>IF(VLOOKUP($A111,'8 Oct - LIVE LDS Data'!$A$3:$AAD$1504,76,FALSE)=0/1/1900,"",VLOOKUP($A111,'8 Oct - LIVE LDS Data'!$A$3:$AAD$1504,76,FALSE))</f>
        <v>45856</v>
      </c>
    </row>
    <row r="112" spans="1:36" s="610" customFormat="1" ht="40" hidden="1" customHeight="1" x14ac:dyDescent="0.2">
      <c r="A112" s="7566" t="s">
        <v>1674</v>
      </c>
      <c r="B112" s="7566"/>
      <c r="C112" s="7566" t="s">
        <v>1675</v>
      </c>
      <c r="D112" s="7558" t="s">
        <v>121</v>
      </c>
      <c r="E112" s="7559" t="s">
        <v>89</v>
      </c>
      <c r="F112" s="7559" t="s">
        <v>89</v>
      </c>
      <c r="G112" s="7560">
        <v>44622</v>
      </c>
      <c r="H112" s="7314" t="s">
        <v>4552</v>
      </c>
      <c r="I112" s="7561">
        <v>43647</v>
      </c>
      <c r="J112" s="7562" t="s">
        <v>8111</v>
      </c>
      <c r="K112" s="7562" t="s">
        <v>8111</v>
      </c>
      <c r="L112" s="7562" t="s">
        <v>8111</v>
      </c>
      <c r="M112" s="7562" t="s">
        <v>8111</v>
      </c>
      <c r="N112" s="7562" t="s">
        <v>8111</v>
      </c>
      <c r="O112" s="7562" t="s">
        <v>8111</v>
      </c>
      <c r="P112" s="7562" t="s">
        <v>8111</v>
      </c>
      <c r="Q112" s="7562" t="s">
        <v>8111</v>
      </c>
      <c r="R112" s="7562" t="s">
        <v>8111</v>
      </c>
      <c r="S112" s="7562" t="s">
        <v>8111</v>
      </c>
      <c r="T112" s="7562" t="s">
        <v>8111</v>
      </c>
      <c r="U112" s="7562" t="s">
        <v>8111</v>
      </c>
      <c r="V112" s="7562" t="s">
        <v>90</v>
      </c>
      <c r="W112" s="7562" t="s">
        <v>226</v>
      </c>
      <c r="X112" s="7564"/>
      <c r="Y112" s="7562"/>
      <c r="Z112" s="7562"/>
      <c r="AA112" s="7562"/>
      <c r="AB112" s="7562"/>
      <c r="AC112" s="7562"/>
      <c r="AD112" s="7562"/>
      <c r="AE112" s="7562"/>
      <c r="AF112" s="7562"/>
      <c r="AG112" s="7565">
        <f>IF(VLOOKUP($A112,'8 Oct - LIVE LDS Data'!$A$3:$AAD$1504,72,FALSE)=0/1/1900,"",VLOOKUP($A112,'8 Oct - LIVE LDS Data'!$A$3:$AAD$1504,72,FALSE))</f>
        <v>45635</v>
      </c>
      <c r="AH112" s="7565">
        <f>IF(VLOOKUP($A112,'8 Oct - LIVE LDS Data'!$A$3:$AAD$1504,73,FALSE)=0/1/1900,"",VLOOKUP($A112,'8 Oct - LIVE LDS Data'!$A$3:$AAD$1504,73,FALSE))</f>
        <v>45882</v>
      </c>
      <c r="AI112" s="7565" t="str">
        <f>IF(VLOOKUP($A112,'8 Oct - LIVE LDS Data'!$A$3:$AAD$1504,75,FALSE)=0/1/1900,"",VLOOKUP($A112,'8 Oct - LIVE LDS Data'!$A$3:$AAD$1504,75,FALSE))</f>
        <v/>
      </c>
      <c r="AJ112" s="7565" t="str">
        <f>IF(VLOOKUP($A112,'8 Oct - LIVE LDS Data'!$A$3:$AAD$1504,76,FALSE)=0/1/1900,"",VLOOKUP($A112,'8 Oct - LIVE LDS Data'!$A$3:$AAD$1504,76,FALSE))</f>
        <v/>
      </c>
    </row>
    <row r="113" spans="1:36" s="610" customFormat="1" ht="40" hidden="1" customHeight="1" x14ac:dyDescent="0.2">
      <c r="A113" s="2855" t="s">
        <v>1683</v>
      </c>
      <c r="B113" s="2855"/>
      <c r="C113" s="2855" t="s">
        <v>1684</v>
      </c>
      <c r="D113" s="7558" t="s">
        <v>8111</v>
      </c>
      <c r="E113" s="7559" t="s">
        <v>89</v>
      </c>
      <c r="F113" s="7559" t="s">
        <v>89</v>
      </c>
      <c r="G113" s="7560">
        <v>43159</v>
      </c>
      <c r="H113" s="7314" t="s">
        <v>7048</v>
      </c>
      <c r="I113" s="7561">
        <v>42491</v>
      </c>
      <c r="J113" s="7562" t="s">
        <v>8111</v>
      </c>
      <c r="K113" s="7562" t="s">
        <v>8111</v>
      </c>
      <c r="L113" s="7562" t="s">
        <v>8111</v>
      </c>
      <c r="M113" s="7562" t="s">
        <v>8111</v>
      </c>
      <c r="N113" s="7562" t="s">
        <v>8111</v>
      </c>
      <c r="O113" s="7562" t="s">
        <v>8111</v>
      </c>
      <c r="P113" s="7562" t="s">
        <v>8111</v>
      </c>
      <c r="Q113" s="7562" t="s">
        <v>8111</v>
      </c>
      <c r="R113" s="7562" t="s">
        <v>8111</v>
      </c>
      <c r="S113" s="7562"/>
      <c r="T113" s="7562" t="s">
        <v>8111</v>
      </c>
      <c r="U113" s="7562" t="s">
        <v>8111</v>
      </c>
      <c r="V113" s="7562" t="s">
        <v>3757</v>
      </c>
      <c r="W113" s="7562" t="s">
        <v>226</v>
      </c>
      <c r="X113" s="7564"/>
      <c r="Y113" s="7562"/>
      <c r="Z113" s="7562"/>
      <c r="AA113" s="7562"/>
      <c r="AB113" s="7562"/>
      <c r="AC113" s="7562"/>
      <c r="AD113" s="7562"/>
      <c r="AE113" s="7562"/>
      <c r="AF113" s="7562"/>
      <c r="AG113" s="7565">
        <f>IF(VLOOKUP($A113,'8 Oct - LIVE LDS Data'!$A$3:$AAD$1504,72,FALSE)=0/1/1900,"",VLOOKUP($A113,'8 Oct - LIVE LDS Data'!$A$3:$AAD$1504,72,FALSE))</f>
        <v>45936</v>
      </c>
      <c r="AH113" s="7565">
        <f>IF(VLOOKUP($A113,'8 Oct - LIVE LDS Data'!$A$3:$AAD$1504,73,FALSE)=0/1/1900,"",VLOOKUP($A113,'8 Oct - LIVE LDS Data'!$A$3:$AAD$1504,73,FALSE))</f>
        <v>45594</v>
      </c>
      <c r="AI113" s="7565">
        <f>IF(VLOOKUP($A113,'8 Oct - LIVE LDS Data'!$A$3:$AAD$1504,75,FALSE)=0/1/1900,"",VLOOKUP($A113,'8 Oct - LIVE LDS Data'!$A$3:$AAD$1504,75,FALSE))</f>
        <v>45936</v>
      </c>
      <c r="AJ113" s="7565">
        <f>IF(VLOOKUP($A113,'8 Oct - LIVE LDS Data'!$A$3:$AAD$1504,76,FALSE)=0/1/1900,"",VLOOKUP($A113,'8 Oct - LIVE LDS Data'!$A$3:$AAD$1504,76,FALSE))</f>
        <v>45686</v>
      </c>
    </row>
    <row r="114" spans="1:36" s="610" customFormat="1" ht="40" hidden="1" customHeight="1" x14ac:dyDescent="0.2">
      <c r="A114" s="2855" t="s">
        <v>1693</v>
      </c>
      <c r="B114" s="2855"/>
      <c r="C114" s="2855" t="s">
        <v>1694</v>
      </c>
      <c r="D114" s="7558" t="s">
        <v>1695</v>
      </c>
      <c r="E114" s="7559" t="s">
        <v>89</v>
      </c>
      <c r="F114" s="7559" t="s">
        <v>89</v>
      </c>
      <c r="G114" s="7560">
        <v>43585</v>
      </c>
      <c r="H114" s="7314" t="s">
        <v>7225</v>
      </c>
      <c r="I114" s="7561">
        <v>45231</v>
      </c>
      <c r="J114" s="7562">
        <v>45170</v>
      </c>
      <c r="K114" s="7562">
        <v>45307</v>
      </c>
      <c r="L114" s="7562" t="s">
        <v>8111</v>
      </c>
      <c r="M114" s="7562" t="s">
        <v>8111</v>
      </c>
      <c r="N114" s="7562" t="s">
        <v>8111</v>
      </c>
      <c r="O114" s="7562" t="s">
        <v>8111</v>
      </c>
      <c r="P114" s="7562" t="s">
        <v>8111</v>
      </c>
      <c r="Q114" s="7562" t="s">
        <v>8111</v>
      </c>
      <c r="R114" s="7562">
        <v>45658</v>
      </c>
      <c r="S114" s="7562" t="s">
        <v>8111</v>
      </c>
      <c r="T114" s="7562">
        <v>45778</v>
      </c>
      <c r="U114" s="7562" t="s">
        <v>8111</v>
      </c>
      <c r="V114" s="7562" t="s">
        <v>3757</v>
      </c>
      <c r="W114" s="7562" t="s">
        <v>3757</v>
      </c>
      <c r="X114" s="7564"/>
      <c r="Y114" s="7562"/>
      <c r="Z114" s="7562"/>
      <c r="AA114" s="7562"/>
      <c r="AB114" s="7562"/>
      <c r="AC114" s="7562"/>
      <c r="AD114" s="7562"/>
      <c r="AE114" s="7562"/>
      <c r="AF114" s="7562"/>
      <c r="AG114" s="7565">
        <f>IF(VLOOKUP($A114,'8 Oct - LIVE LDS Data'!$A$3:$AAD$1504,72,FALSE)=0/1/1900,"",VLOOKUP($A114,'8 Oct - LIVE LDS Data'!$A$3:$AAD$1504,72,FALSE))</f>
        <v>45665</v>
      </c>
      <c r="AH114" s="7565">
        <f>IF(VLOOKUP($A114,'8 Oct - LIVE LDS Data'!$A$3:$AAD$1504,73,FALSE)=0/1/1900,"",VLOOKUP($A114,'8 Oct - LIVE LDS Data'!$A$3:$AAD$1504,73,FALSE))</f>
        <v>45868</v>
      </c>
      <c r="AI114" s="7565" t="str">
        <f>IF(VLOOKUP($A114,'8 Oct - LIVE LDS Data'!$A$3:$AAD$1504,75,FALSE)=0/1/1900,"",VLOOKUP($A114,'8 Oct - LIVE LDS Data'!$A$3:$AAD$1504,75,FALSE))</f>
        <v/>
      </c>
      <c r="AJ114" s="7565">
        <f>IF(VLOOKUP($A114,'8 Oct - LIVE LDS Data'!$A$3:$AAD$1504,76,FALSE)=0/1/1900,"",VLOOKUP($A114,'8 Oct - LIVE LDS Data'!$A$3:$AAD$1504,76,FALSE))</f>
        <v>45868</v>
      </c>
    </row>
    <row r="115" spans="1:36" s="610" customFormat="1" ht="40" hidden="1" customHeight="1" x14ac:dyDescent="0.2">
      <c r="A115" s="2855" t="s">
        <v>1705</v>
      </c>
      <c r="B115" s="2855"/>
      <c r="C115" s="2855" t="s">
        <v>1706</v>
      </c>
      <c r="D115" s="7558" t="s">
        <v>1695</v>
      </c>
      <c r="E115" s="7559" t="s">
        <v>89</v>
      </c>
      <c r="F115" s="7559" t="s">
        <v>89</v>
      </c>
      <c r="G115" s="7560">
        <v>42940</v>
      </c>
      <c r="H115" s="7314" t="s">
        <v>7146</v>
      </c>
      <c r="I115" s="7561">
        <v>43770</v>
      </c>
      <c r="J115" s="7562">
        <v>44136</v>
      </c>
      <c r="K115" s="7562">
        <v>44141</v>
      </c>
      <c r="L115" s="7562">
        <v>45200</v>
      </c>
      <c r="M115" s="7562" t="s">
        <v>8111</v>
      </c>
      <c r="N115" s="7562" t="s">
        <v>8111</v>
      </c>
      <c r="O115" s="7562" t="s">
        <v>8111</v>
      </c>
      <c r="P115" s="7562" t="s">
        <v>8111</v>
      </c>
      <c r="Q115" s="7562" t="s">
        <v>8111</v>
      </c>
      <c r="R115" s="7562" t="s">
        <v>8187</v>
      </c>
      <c r="S115" s="7562"/>
      <c r="T115" s="7562" t="s">
        <v>8215</v>
      </c>
      <c r="U115" s="7562" t="s">
        <v>8111</v>
      </c>
      <c r="V115" s="7562" t="s">
        <v>3757</v>
      </c>
      <c r="W115" s="7562" t="s">
        <v>90</v>
      </c>
      <c r="X115" s="7564"/>
      <c r="Y115" s="7562"/>
      <c r="Z115" s="7562"/>
      <c r="AA115" s="7562"/>
      <c r="AB115" s="7562"/>
      <c r="AC115" s="7562"/>
      <c r="AD115" s="7562"/>
      <c r="AE115" s="7562"/>
      <c r="AF115" s="7562"/>
      <c r="AG115" s="7565">
        <f>IF(VLOOKUP($A115,'8 Oct - LIVE LDS Data'!$A$3:$AAD$1504,72,FALSE)=0/1/1900,"",VLOOKUP($A115,'8 Oct - LIVE LDS Data'!$A$3:$AAD$1504,72,FALSE))</f>
        <v>45517</v>
      </c>
      <c r="AH115" s="7565">
        <f>IF(VLOOKUP($A115,'8 Oct - LIVE LDS Data'!$A$3:$AAD$1504,73,FALSE)=0/1/1900,"",VLOOKUP($A115,'8 Oct - LIVE LDS Data'!$A$3:$AAD$1504,73,FALSE))</f>
        <v>45855</v>
      </c>
      <c r="AI115" s="7565" t="str">
        <f>IF(VLOOKUP($A115,'8 Oct - LIVE LDS Data'!$A$3:$AAD$1504,75,FALSE)=0/1/1900,"",VLOOKUP($A115,'8 Oct - LIVE LDS Data'!$A$3:$AAD$1504,75,FALSE))</f>
        <v/>
      </c>
      <c r="AJ115" s="7565">
        <f>IF(VLOOKUP($A115,'8 Oct - LIVE LDS Data'!$A$3:$AAD$1504,76,FALSE)=0/1/1900,"",VLOOKUP($A115,'8 Oct - LIVE LDS Data'!$A$3:$AAD$1504,76,FALSE))</f>
        <v>45855</v>
      </c>
    </row>
    <row r="116" spans="1:36" s="610" customFormat="1" ht="40" hidden="1" customHeight="1" x14ac:dyDescent="0.2">
      <c r="A116" s="2855" t="s">
        <v>1716</v>
      </c>
      <c r="B116" s="2855"/>
      <c r="C116" s="2855" t="s">
        <v>1717</v>
      </c>
      <c r="D116" s="7558" t="s">
        <v>8216</v>
      </c>
      <c r="E116" s="7559" t="s">
        <v>89</v>
      </c>
      <c r="F116" s="7559" t="s">
        <v>89</v>
      </c>
      <c r="G116" s="7560">
        <v>44175</v>
      </c>
      <c r="H116" s="7314" t="s">
        <v>7295</v>
      </c>
      <c r="I116" s="7561">
        <v>44986</v>
      </c>
      <c r="J116" s="7562">
        <v>45717</v>
      </c>
      <c r="K116" s="7562" t="s">
        <v>8111</v>
      </c>
      <c r="L116" s="7562" t="s">
        <v>8111</v>
      </c>
      <c r="M116" s="7562" t="s">
        <v>8111</v>
      </c>
      <c r="N116" s="7562" t="s">
        <v>8111</v>
      </c>
      <c r="O116" s="7562" t="s">
        <v>8111</v>
      </c>
      <c r="P116" s="7562" t="s">
        <v>8111</v>
      </c>
      <c r="Q116" s="7562" t="s">
        <v>8111</v>
      </c>
      <c r="R116" s="7562">
        <v>45931</v>
      </c>
      <c r="S116" s="7562" t="s">
        <v>8111</v>
      </c>
      <c r="T116" s="7562">
        <v>46023</v>
      </c>
      <c r="U116" s="7562" t="s">
        <v>8111</v>
      </c>
      <c r="V116" s="7562" t="s">
        <v>90</v>
      </c>
      <c r="W116" s="7562" t="s">
        <v>3757</v>
      </c>
      <c r="X116" s="7564"/>
      <c r="Y116" s="7562"/>
      <c r="Z116" s="7562"/>
      <c r="AA116" s="7562"/>
      <c r="AB116" s="7562"/>
      <c r="AC116" s="7562"/>
      <c r="AD116" s="7562"/>
      <c r="AE116" s="7562"/>
      <c r="AF116" s="7562"/>
      <c r="AG116" s="7565">
        <f>IF(VLOOKUP($A116,'8 Oct - LIVE LDS Data'!$A$3:$AAD$1504,72,FALSE)=0/1/1900,"",VLOOKUP($A116,'8 Oct - LIVE LDS Data'!$A$3:$AAD$1504,72,FALSE))</f>
        <v>45320</v>
      </c>
      <c r="AH116" s="7565">
        <f>IF(VLOOKUP($A116,'8 Oct - LIVE LDS Data'!$A$3:$AAD$1504,73,FALSE)=0/1/1900,"",VLOOKUP($A116,'8 Oct - LIVE LDS Data'!$A$3:$AAD$1504,73,FALSE))</f>
        <v>45902</v>
      </c>
      <c r="AI116" s="7565" t="str">
        <f>IF(VLOOKUP($A116,'8 Oct - LIVE LDS Data'!$A$3:$AAD$1504,75,FALSE)=0/1/1900,"",VLOOKUP($A116,'8 Oct - LIVE LDS Data'!$A$3:$AAD$1504,75,FALSE))</f>
        <v/>
      </c>
      <c r="AJ116" s="7565">
        <f>IF(VLOOKUP($A116,'8 Oct - LIVE LDS Data'!$A$3:$AAD$1504,76,FALSE)=0/1/1900,"",VLOOKUP($A116,'8 Oct - LIVE LDS Data'!$A$3:$AAD$1504,76,FALSE))</f>
        <v>45902</v>
      </c>
    </row>
    <row r="117" spans="1:36" s="610" customFormat="1" ht="40" hidden="1" customHeight="1" x14ac:dyDescent="0.2">
      <c r="A117" s="2855" t="s">
        <v>1727</v>
      </c>
      <c r="B117" s="2855"/>
      <c r="C117" s="2855" t="s">
        <v>1728</v>
      </c>
      <c r="D117" s="7558" t="s">
        <v>1729</v>
      </c>
      <c r="E117" s="7559" t="s">
        <v>89</v>
      </c>
      <c r="F117" s="7559" t="s">
        <v>89</v>
      </c>
      <c r="G117" s="7560">
        <v>40955</v>
      </c>
      <c r="H117" s="7314" t="s">
        <v>7519</v>
      </c>
      <c r="I117" s="7561">
        <v>43770</v>
      </c>
      <c r="J117" s="7562">
        <v>45170</v>
      </c>
      <c r="K117" s="7562" t="s">
        <v>7510</v>
      </c>
      <c r="L117" s="7562" t="s">
        <v>8111</v>
      </c>
      <c r="M117" s="7562" t="s">
        <v>8111</v>
      </c>
      <c r="N117" s="7562" t="s">
        <v>8111</v>
      </c>
      <c r="O117" s="7562" t="s">
        <v>8111</v>
      </c>
      <c r="P117" s="7562" t="s">
        <v>8111</v>
      </c>
      <c r="Q117" s="7562" t="s">
        <v>8111</v>
      </c>
      <c r="R117" s="7562" t="s">
        <v>7512</v>
      </c>
      <c r="S117" s="7562"/>
      <c r="T117" s="7562" t="s">
        <v>7514</v>
      </c>
      <c r="U117" s="7562" t="s">
        <v>8111</v>
      </c>
      <c r="V117" s="7562" t="s">
        <v>3757</v>
      </c>
      <c r="W117" s="7562" t="s">
        <v>3757</v>
      </c>
      <c r="X117" s="7564"/>
      <c r="Y117" s="7562"/>
      <c r="Z117" s="7562"/>
      <c r="AA117" s="7562"/>
      <c r="AB117" s="7562"/>
      <c r="AC117" s="7562"/>
      <c r="AD117" s="7562"/>
      <c r="AE117" s="7562"/>
      <c r="AF117" s="7562"/>
      <c r="AG117" s="7565">
        <f>IF(VLOOKUP($A117,'8 Oct - LIVE LDS Data'!$A$3:$AAD$1504,72,FALSE)=0/1/1900,"",VLOOKUP($A117,'8 Oct - LIVE LDS Data'!$A$3:$AAD$1504,72,FALSE))</f>
        <v>45937</v>
      </c>
      <c r="AH117" s="7565">
        <f>IF(VLOOKUP($A117,'8 Oct - LIVE LDS Data'!$A$3:$AAD$1504,73,FALSE)=0/1/1900,"",VLOOKUP($A117,'8 Oct - LIVE LDS Data'!$A$3:$AAD$1504,73,FALSE))</f>
        <v>45338</v>
      </c>
      <c r="AI117" s="7565">
        <f>IF(VLOOKUP($A117,'8 Oct - LIVE LDS Data'!$A$3:$AAD$1504,75,FALSE)=0/1/1900,"",VLOOKUP($A117,'8 Oct - LIVE LDS Data'!$A$3:$AAD$1504,75,FALSE))</f>
        <v>45807</v>
      </c>
      <c r="AJ117" s="7565">
        <f>IF(VLOOKUP($A117,'8 Oct - LIVE LDS Data'!$A$3:$AAD$1504,76,FALSE)=0/1/1900,"",VLOOKUP($A117,'8 Oct - LIVE LDS Data'!$A$3:$AAD$1504,76,FALSE))</f>
        <v>45363</v>
      </c>
    </row>
    <row r="118" spans="1:36" s="610" customFormat="1" ht="40" hidden="1" customHeight="1" x14ac:dyDescent="0.2">
      <c r="A118" s="7566" t="s">
        <v>1737</v>
      </c>
      <c r="B118" s="7566"/>
      <c r="C118" s="7566" t="s">
        <v>1738</v>
      </c>
      <c r="D118" s="7558" t="s">
        <v>1739</v>
      </c>
      <c r="E118" s="7559" t="s">
        <v>89</v>
      </c>
      <c r="F118" s="7559" t="s">
        <v>89</v>
      </c>
      <c r="G118" s="7560">
        <v>43951</v>
      </c>
      <c r="H118" s="7314" t="s">
        <v>8217</v>
      </c>
      <c r="I118" s="7561">
        <v>43586</v>
      </c>
      <c r="J118" s="7562" t="s">
        <v>8111</v>
      </c>
      <c r="K118" s="7562" t="s">
        <v>8111</v>
      </c>
      <c r="L118" s="7562" t="s">
        <v>8111</v>
      </c>
      <c r="M118" s="7562" t="s">
        <v>8111</v>
      </c>
      <c r="N118" s="7562" t="s">
        <v>8111</v>
      </c>
      <c r="O118" s="7562" t="s">
        <v>8111</v>
      </c>
      <c r="P118" s="7562" t="s">
        <v>8111</v>
      </c>
      <c r="Q118" s="7562" t="s">
        <v>8111</v>
      </c>
      <c r="R118" s="7562" t="s">
        <v>8111</v>
      </c>
      <c r="S118" s="7562" t="s">
        <v>8111</v>
      </c>
      <c r="T118" s="7562" t="s">
        <v>8111</v>
      </c>
      <c r="U118" s="7562" t="s">
        <v>8111</v>
      </c>
      <c r="V118" s="7562" t="s">
        <v>90</v>
      </c>
      <c r="W118" s="7562" t="s">
        <v>226</v>
      </c>
      <c r="X118" s="7564"/>
      <c r="Y118" s="7562"/>
      <c r="Z118" s="7562"/>
      <c r="AA118" s="7562"/>
      <c r="AB118" s="7562"/>
      <c r="AC118" s="7562"/>
      <c r="AD118" s="7562"/>
      <c r="AE118" s="7562"/>
      <c r="AF118" s="7562"/>
      <c r="AG118" s="7565">
        <f>IF(VLOOKUP($A118,'8 Oct - LIVE LDS Data'!$A$3:$AAD$1504,72,FALSE)=0/1/1900,"",VLOOKUP($A118,'8 Oct - LIVE LDS Data'!$A$3:$AAD$1504,72,FALSE))</f>
        <v>45882</v>
      </c>
      <c r="AH118" s="7565">
        <f>IF(VLOOKUP($A118,'8 Oct - LIVE LDS Data'!$A$3:$AAD$1504,73,FALSE)=0/1/1900,"",VLOOKUP($A118,'8 Oct - LIVE LDS Data'!$A$3:$AAD$1504,73,FALSE))</f>
        <v>45933</v>
      </c>
      <c r="AI118" s="7565">
        <f>IF(VLOOKUP($A118,'8 Oct - LIVE LDS Data'!$A$3:$AAD$1504,75,FALSE)=0/1/1900,"",VLOOKUP($A118,'8 Oct - LIVE LDS Data'!$A$3:$AAD$1504,75,FALSE))</f>
        <v>45882</v>
      </c>
      <c r="AJ118" s="7565">
        <f>IF(VLOOKUP($A118,'8 Oct - LIVE LDS Data'!$A$3:$AAD$1504,76,FALSE)=0/1/1900,"",VLOOKUP($A118,'8 Oct - LIVE LDS Data'!$A$3:$AAD$1504,76,FALSE))</f>
        <v>45933</v>
      </c>
    </row>
    <row r="119" spans="1:36" s="610" customFormat="1" ht="40" hidden="1" customHeight="1" x14ac:dyDescent="0.2">
      <c r="A119" s="2855" t="s">
        <v>1748</v>
      </c>
      <c r="B119" s="2855"/>
      <c r="C119" s="2855" t="s">
        <v>1749</v>
      </c>
      <c r="D119" s="7558" t="s">
        <v>1750</v>
      </c>
      <c r="E119" s="7559" t="s">
        <v>89</v>
      </c>
      <c r="F119" s="7559" t="s">
        <v>89</v>
      </c>
      <c r="G119" s="7560">
        <v>43242</v>
      </c>
      <c r="H119" s="7314" t="s">
        <v>7048</v>
      </c>
      <c r="I119" s="7561">
        <v>43070</v>
      </c>
      <c r="J119" s="7562" t="s">
        <v>8111</v>
      </c>
      <c r="K119" s="7562" t="s">
        <v>8111</v>
      </c>
      <c r="L119" s="7562" t="s">
        <v>8111</v>
      </c>
      <c r="M119" s="7562" t="s">
        <v>8111</v>
      </c>
      <c r="N119" s="7562" t="s">
        <v>8111</v>
      </c>
      <c r="O119" s="7562" t="s">
        <v>8111</v>
      </c>
      <c r="P119" s="7562" t="s">
        <v>8111</v>
      </c>
      <c r="Q119" s="7562" t="s">
        <v>8111</v>
      </c>
      <c r="R119" s="7562" t="s">
        <v>8111</v>
      </c>
      <c r="S119" s="7562"/>
      <c r="T119" s="7562" t="s">
        <v>8111</v>
      </c>
      <c r="U119" s="7562" t="s">
        <v>8111</v>
      </c>
      <c r="V119" s="7562" t="s">
        <v>3757</v>
      </c>
      <c r="W119" s="7562" t="s">
        <v>226</v>
      </c>
      <c r="X119" s="7564"/>
      <c r="Y119" s="7562"/>
      <c r="Z119" s="7562"/>
      <c r="AA119" s="7562"/>
      <c r="AB119" s="7562"/>
      <c r="AC119" s="7562"/>
      <c r="AD119" s="7562"/>
      <c r="AE119" s="7562"/>
      <c r="AF119" s="7562"/>
      <c r="AG119" s="7565">
        <f>IF(VLOOKUP($A119,'8 Oct - LIVE LDS Data'!$A$3:$AAD$1504,72,FALSE)=0/1/1900,"",VLOOKUP($A119,'8 Oct - LIVE LDS Data'!$A$3:$AAD$1504,72,FALSE))</f>
        <v>45594</v>
      </c>
      <c r="AH119" s="7565">
        <f>IF(VLOOKUP($A119,'8 Oct - LIVE LDS Data'!$A$3:$AAD$1504,73,FALSE)=0/1/1900,"",VLOOKUP($A119,'8 Oct - LIVE LDS Data'!$A$3:$AAD$1504,73,FALSE))</f>
        <v>45859</v>
      </c>
      <c r="AI119" s="7565">
        <f>IF(VLOOKUP($A119,'8 Oct - LIVE LDS Data'!$A$3:$AAD$1504,75,FALSE)=0/1/1900,"",VLOOKUP($A119,'8 Oct - LIVE LDS Data'!$A$3:$AAD$1504,75,FALSE))</f>
        <v>45686</v>
      </c>
      <c r="AJ119" s="7565">
        <f>IF(VLOOKUP($A119,'8 Oct - LIVE LDS Data'!$A$3:$AAD$1504,76,FALSE)=0/1/1900,"",VLOOKUP($A119,'8 Oct - LIVE LDS Data'!$A$3:$AAD$1504,76,FALSE))</f>
        <v>45859</v>
      </c>
    </row>
    <row r="120" spans="1:36" s="610" customFormat="1" ht="40" customHeight="1" x14ac:dyDescent="0.2">
      <c r="A120" s="2855" t="s">
        <v>1758</v>
      </c>
      <c r="B120" s="2855"/>
      <c r="C120" s="2855" t="s">
        <v>1759</v>
      </c>
      <c r="D120" s="7558" t="s">
        <v>7395</v>
      </c>
      <c r="E120" s="7559" t="s">
        <v>89</v>
      </c>
      <c r="F120" s="7559" t="s">
        <v>89</v>
      </c>
      <c r="G120" s="7560">
        <v>41689</v>
      </c>
      <c r="H120" s="7314" t="s">
        <v>8218</v>
      </c>
      <c r="I120" s="7561">
        <v>45261</v>
      </c>
      <c r="J120" s="7562">
        <v>44197</v>
      </c>
      <c r="K120" s="7562">
        <v>44223</v>
      </c>
      <c r="L120" s="7562" t="s">
        <v>8111</v>
      </c>
      <c r="M120" s="7562" t="s">
        <v>8111</v>
      </c>
      <c r="N120" s="7562" t="s">
        <v>8111</v>
      </c>
      <c r="O120" s="7562" t="s">
        <v>8111</v>
      </c>
      <c r="P120" s="7562" t="s">
        <v>8111</v>
      </c>
      <c r="Q120" s="7562" t="s">
        <v>8111</v>
      </c>
      <c r="R120" s="7562">
        <v>45505</v>
      </c>
      <c r="S120" s="7562" t="s">
        <v>8111</v>
      </c>
      <c r="T120" s="7562">
        <v>45597</v>
      </c>
      <c r="U120" s="7562" t="s">
        <v>8111</v>
      </c>
      <c r="V120" s="7562" t="s">
        <v>3757</v>
      </c>
      <c r="W120" s="7562" t="s">
        <v>90</v>
      </c>
      <c r="X120" s="7564">
        <v>45322</v>
      </c>
      <c r="Y120" s="7562"/>
      <c r="Z120" s="7562"/>
      <c r="AA120" s="7562"/>
      <c r="AB120" s="7562"/>
      <c r="AC120" s="7562">
        <v>45505</v>
      </c>
      <c r="AD120" s="7562">
        <v>45597</v>
      </c>
      <c r="AE120" s="7562" t="s">
        <v>8110</v>
      </c>
      <c r="AF120" s="7562"/>
      <c r="AG120" s="7565">
        <f>IF(VLOOKUP($A120,'8 Oct - LIVE LDS Data'!$A$3:$AAD$1504,72,FALSE)=0/1/1900,"",VLOOKUP($A120,'8 Oct - LIVE LDS Data'!$A$3:$AAD$1504,72,FALSE))</f>
        <v>45632</v>
      </c>
      <c r="AH120" s="7565">
        <f>IF(VLOOKUP($A120,'8 Oct - LIVE LDS Data'!$A$3:$AAD$1504,73,FALSE)=0/1/1900,"",VLOOKUP($A120,'8 Oct - LIVE LDS Data'!$A$3:$AAD$1504,73,FALSE))</f>
        <v>45933</v>
      </c>
      <c r="AI120" s="7565" t="str">
        <f>IF(VLOOKUP($A120,'8 Oct - LIVE LDS Data'!$A$3:$AAD$1504,75,FALSE)=0/1/1900,"",VLOOKUP($A120,'8 Oct - LIVE LDS Data'!$A$3:$AAD$1504,75,FALSE))</f>
        <v/>
      </c>
      <c r="AJ120" s="7565">
        <f>IF(VLOOKUP($A120,'8 Oct - LIVE LDS Data'!$A$3:$AAD$1504,76,FALSE)=0/1/1900,"",VLOOKUP($A120,'8 Oct - LIVE LDS Data'!$A$3:$AAD$1504,76,FALSE))</f>
        <v>45933</v>
      </c>
    </row>
    <row r="121" spans="1:36" s="610" customFormat="1" ht="40" hidden="1" customHeight="1" x14ac:dyDescent="0.2">
      <c r="A121" s="2855" t="s">
        <v>1764</v>
      </c>
      <c r="B121" s="2855"/>
      <c r="C121" s="2855" t="s">
        <v>1765</v>
      </c>
      <c r="D121" s="7558" t="s">
        <v>1766</v>
      </c>
      <c r="E121" s="7559" t="s">
        <v>89</v>
      </c>
      <c r="F121" s="7559" t="s">
        <v>89</v>
      </c>
      <c r="G121" s="7560">
        <v>40603</v>
      </c>
      <c r="H121" s="7314" t="s">
        <v>262</v>
      </c>
      <c r="I121" s="7561">
        <v>45231</v>
      </c>
      <c r="J121" s="7562">
        <v>44835</v>
      </c>
      <c r="K121" s="7562">
        <v>44837</v>
      </c>
      <c r="L121" s="7562">
        <v>45566</v>
      </c>
      <c r="M121" s="7562" t="s">
        <v>8111</v>
      </c>
      <c r="N121" s="7562" t="s">
        <v>8111</v>
      </c>
      <c r="O121" s="7562" t="s">
        <v>8111</v>
      </c>
      <c r="P121" s="7562" t="s">
        <v>8111</v>
      </c>
      <c r="Q121" s="7562" t="s">
        <v>8111</v>
      </c>
      <c r="R121" s="7562" t="s">
        <v>8219</v>
      </c>
      <c r="S121" s="7562" t="s">
        <v>8111</v>
      </c>
      <c r="T121" s="7562" t="s">
        <v>8220</v>
      </c>
      <c r="U121" s="7562" t="s">
        <v>8111</v>
      </c>
      <c r="V121" s="7562" t="s">
        <v>3757</v>
      </c>
      <c r="W121" s="7562" t="s">
        <v>3757</v>
      </c>
      <c r="X121" s="7564"/>
      <c r="Y121" s="7562"/>
      <c r="Z121" s="7562"/>
      <c r="AA121" s="7562"/>
      <c r="AB121" s="7562"/>
      <c r="AC121" s="7562"/>
      <c r="AD121" s="7562"/>
      <c r="AE121" s="7562"/>
      <c r="AF121" s="7562"/>
      <c r="AG121" s="7565">
        <f>IF(VLOOKUP($A121,'8 Oct - LIVE LDS Data'!$A$3:$AAD$1504,72,FALSE)=0/1/1900,"",VLOOKUP($A121,'8 Oct - LIVE LDS Data'!$A$3:$AAD$1504,72,FALSE))</f>
        <v>45455</v>
      </c>
      <c r="AH121" s="7565">
        <f>IF(VLOOKUP($A121,'8 Oct - LIVE LDS Data'!$A$3:$AAD$1504,73,FALSE)=0/1/1900,"",VLOOKUP($A121,'8 Oct - LIVE LDS Data'!$A$3:$AAD$1504,73,FALSE))</f>
        <v>45918</v>
      </c>
      <c r="AI121" s="7565" t="str">
        <f>IF(VLOOKUP($A121,'8 Oct - LIVE LDS Data'!$A$3:$AAD$1504,75,FALSE)=0/1/1900,"",VLOOKUP($A121,'8 Oct - LIVE LDS Data'!$A$3:$AAD$1504,75,FALSE))</f>
        <v/>
      </c>
      <c r="AJ121" s="7565">
        <f>IF(VLOOKUP($A121,'8 Oct - LIVE LDS Data'!$A$3:$AAD$1504,76,FALSE)=0/1/1900,"",VLOOKUP($A121,'8 Oct - LIVE LDS Data'!$A$3:$AAD$1504,76,FALSE))</f>
        <v>45918</v>
      </c>
    </row>
    <row r="122" spans="1:36" s="610" customFormat="1" ht="40" hidden="1" customHeight="1" x14ac:dyDescent="0.2">
      <c r="A122" s="7569" t="s">
        <v>1780</v>
      </c>
      <c r="B122" s="7569"/>
      <c r="C122" s="7569" t="s">
        <v>1781</v>
      </c>
      <c r="D122" s="7558" t="s">
        <v>1782</v>
      </c>
      <c r="E122" s="7559" t="s">
        <v>89</v>
      </c>
      <c r="F122" s="7559" t="s">
        <v>89</v>
      </c>
      <c r="G122" s="7560">
        <v>44517</v>
      </c>
      <c r="H122" s="7314" t="s">
        <v>566</v>
      </c>
      <c r="I122" s="7561">
        <v>44986</v>
      </c>
      <c r="J122" s="7562">
        <v>45200</v>
      </c>
      <c r="K122" s="7562" t="s">
        <v>8111</v>
      </c>
      <c r="L122" s="7562" t="s">
        <v>8111</v>
      </c>
      <c r="M122" s="7562" t="s">
        <v>8111</v>
      </c>
      <c r="N122" s="7562" t="s">
        <v>8111</v>
      </c>
      <c r="O122" s="7562" t="s">
        <v>8111</v>
      </c>
      <c r="P122" s="7562" t="s">
        <v>8111</v>
      </c>
      <c r="Q122" s="7562" t="s">
        <v>8111</v>
      </c>
      <c r="R122" s="7562">
        <v>45413</v>
      </c>
      <c r="S122" s="7562" t="s">
        <v>8111</v>
      </c>
      <c r="T122" s="7562">
        <v>45474</v>
      </c>
      <c r="U122" s="7562" t="s">
        <v>8111</v>
      </c>
      <c r="V122" s="7562" t="s">
        <v>90</v>
      </c>
      <c r="W122" s="7562" t="s">
        <v>90</v>
      </c>
      <c r="X122" s="7564"/>
      <c r="Y122" s="7562"/>
      <c r="Z122" s="7562"/>
      <c r="AA122" s="7562"/>
      <c r="AB122" s="7562"/>
      <c r="AC122" s="7562"/>
      <c r="AD122" s="7562"/>
      <c r="AE122" s="7562"/>
      <c r="AF122" s="7562"/>
      <c r="AG122" s="7565">
        <f>IF(VLOOKUP($A122,'8 Oct - LIVE LDS Data'!$A$3:$AAD$1504,72,FALSE)=0/1/1900,"",VLOOKUP($A122,'8 Oct - LIVE LDS Data'!$A$3:$AAD$1504,72,FALSE))</f>
        <v>45320</v>
      </c>
      <c r="AH122" s="7565">
        <f>IF(VLOOKUP($A122,'8 Oct - LIVE LDS Data'!$A$3:$AAD$1504,73,FALSE)=0/1/1900,"",VLOOKUP($A122,'8 Oct - LIVE LDS Data'!$A$3:$AAD$1504,73,FALSE))</f>
        <v>45855</v>
      </c>
      <c r="AI122" s="7565">
        <f>IF(VLOOKUP($A122,'8 Oct - LIVE LDS Data'!$A$3:$AAD$1504,75,FALSE)=0/1/1900,"",VLOOKUP($A122,'8 Oct - LIVE LDS Data'!$A$3:$AAD$1504,75,FALSE))</f>
        <v>45427</v>
      </c>
      <c r="AJ122" s="7565">
        <f>IF(VLOOKUP($A122,'8 Oct - LIVE LDS Data'!$A$3:$AAD$1504,76,FALSE)=0/1/1900,"",VLOOKUP($A122,'8 Oct - LIVE LDS Data'!$A$3:$AAD$1504,76,FALSE))</f>
        <v>45855</v>
      </c>
    </row>
    <row r="123" spans="1:36" s="610" customFormat="1" ht="40" hidden="1" customHeight="1" x14ac:dyDescent="0.2">
      <c r="A123" s="2855" t="s">
        <v>1788</v>
      </c>
      <c r="B123" s="2855"/>
      <c r="C123" s="2855" t="s">
        <v>1789</v>
      </c>
      <c r="D123" s="7558" t="s">
        <v>1790</v>
      </c>
      <c r="E123" s="7559" t="s">
        <v>89</v>
      </c>
      <c r="F123" s="7559" t="s">
        <v>89</v>
      </c>
      <c r="G123" s="7560">
        <v>42293</v>
      </c>
      <c r="H123" s="7314" t="s">
        <v>4343</v>
      </c>
      <c r="I123" s="7561">
        <v>45047</v>
      </c>
      <c r="J123" s="7562">
        <v>44593</v>
      </c>
      <c r="K123" s="7562" t="s">
        <v>8111</v>
      </c>
      <c r="L123" s="7562">
        <v>44652</v>
      </c>
      <c r="M123" s="7562">
        <v>44655</v>
      </c>
      <c r="N123" s="7562" t="s">
        <v>1800</v>
      </c>
      <c r="O123" s="7562" t="s">
        <v>8221</v>
      </c>
      <c r="P123" s="7562" t="s">
        <v>8111</v>
      </c>
      <c r="Q123" s="7562" t="s">
        <v>8111</v>
      </c>
      <c r="R123" s="7562" t="s">
        <v>8222</v>
      </c>
      <c r="S123" s="7562" t="s">
        <v>8111</v>
      </c>
      <c r="T123" s="7562" t="s">
        <v>8223</v>
      </c>
      <c r="U123" s="7562" t="s">
        <v>8111</v>
      </c>
      <c r="V123" s="7562" t="s">
        <v>3757</v>
      </c>
      <c r="W123" s="7562" t="s">
        <v>3757</v>
      </c>
      <c r="X123" s="7564"/>
      <c r="Y123" s="7562"/>
      <c r="Z123" s="7562"/>
      <c r="AA123" s="7562"/>
      <c r="AB123" s="7562"/>
      <c r="AC123" s="7562"/>
      <c r="AD123" s="7562"/>
      <c r="AE123" s="7562"/>
      <c r="AF123" s="7562"/>
      <c r="AG123" s="7565">
        <f>IF(VLOOKUP($A123,'8 Oct - LIVE LDS Data'!$A$3:$AAD$1504,72,FALSE)=0/1/1900,"",VLOOKUP($A123,'8 Oct - LIVE LDS Data'!$A$3:$AAD$1504,72,FALSE))</f>
        <v>45320</v>
      </c>
      <c r="AH123" s="7565">
        <f>IF(VLOOKUP($A123,'8 Oct - LIVE LDS Data'!$A$3:$AAD$1504,73,FALSE)=0/1/1900,"",VLOOKUP($A123,'8 Oct - LIVE LDS Data'!$A$3:$AAD$1504,73,FALSE))</f>
        <v>45776</v>
      </c>
      <c r="AI123" s="7565">
        <f>IF(VLOOKUP($A123,'8 Oct - LIVE LDS Data'!$A$3:$AAD$1504,75,FALSE)=0/1/1900,"",VLOOKUP($A123,'8 Oct - LIVE LDS Data'!$A$3:$AAD$1504,75,FALSE))</f>
        <v>44274</v>
      </c>
      <c r="AJ123" s="7565">
        <f>IF(VLOOKUP($A123,'8 Oct - LIVE LDS Data'!$A$3:$AAD$1504,76,FALSE)=0/1/1900,"",VLOOKUP($A123,'8 Oct - LIVE LDS Data'!$A$3:$AAD$1504,76,FALSE))</f>
        <v>45686</v>
      </c>
    </row>
    <row r="124" spans="1:36" s="610" customFormat="1" ht="40" hidden="1" customHeight="1" x14ac:dyDescent="0.2">
      <c r="A124" s="2855" t="s">
        <v>1826</v>
      </c>
      <c r="B124" s="2855"/>
      <c r="C124" s="2856" t="s">
        <v>1807</v>
      </c>
      <c r="D124" s="7558" t="s">
        <v>6844</v>
      </c>
      <c r="E124" s="7559" t="s">
        <v>89</v>
      </c>
      <c r="F124" s="7559" t="s">
        <v>89</v>
      </c>
      <c r="G124" s="7560">
        <v>41290</v>
      </c>
      <c r="H124" s="7314" t="s">
        <v>8224</v>
      </c>
      <c r="I124" s="7561">
        <v>45231</v>
      </c>
      <c r="J124" s="7562">
        <v>45383</v>
      </c>
      <c r="K124" s="7562" t="s">
        <v>8111</v>
      </c>
      <c r="L124" s="7562" t="s">
        <v>8111</v>
      </c>
      <c r="M124" s="7562" t="s">
        <v>8111</v>
      </c>
      <c r="N124" s="7562" t="s">
        <v>8111</v>
      </c>
      <c r="O124" s="7562" t="s">
        <v>8111</v>
      </c>
      <c r="P124" s="7562" t="s">
        <v>8111</v>
      </c>
      <c r="Q124" s="7562" t="s">
        <v>8111</v>
      </c>
      <c r="R124" s="7562">
        <v>45597</v>
      </c>
      <c r="S124" s="7562" t="s">
        <v>8111</v>
      </c>
      <c r="T124" s="7562">
        <v>45748</v>
      </c>
      <c r="U124" s="7562" t="s">
        <v>8111</v>
      </c>
      <c r="V124" s="7562" t="s">
        <v>3757</v>
      </c>
      <c r="W124" s="7562" t="s">
        <v>3757</v>
      </c>
      <c r="X124" s="7564"/>
      <c r="Y124" s="7562"/>
      <c r="Z124" s="7562"/>
      <c r="AA124" s="7562"/>
      <c r="AB124" s="7562"/>
      <c r="AC124" s="7562"/>
      <c r="AD124" s="7562"/>
      <c r="AE124" s="7562"/>
      <c r="AF124" s="7562"/>
      <c r="AG124" s="7565">
        <f>IF(VLOOKUP($A124,'8 Oct - LIVE LDS Data'!$A$3:$AAD$1504,72,FALSE)=0/1/1900,"",VLOOKUP($A124,'8 Oct - LIVE LDS Data'!$A$3:$AAD$1504,72,FALSE))</f>
        <v>45215</v>
      </c>
      <c r="AH124" s="7565">
        <f>IF(VLOOKUP($A124,'8 Oct - LIVE LDS Data'!$A$3:$AAD$1504,73,FALSE)=0/1/1900,"",VLOOKUP($A124,'8 Oct - LIVE LDS Data'!$A$3:$AAD$1504,73,FALSE))</f>
        <v>45776</v>
      </c>
      <c r="AI124" s="7565">
        <f>IF(VLOOKUP($A124,'8 Oct - LIVE LDS Data'!$A$3:$AAD$1504,75,FALSE)=0/1/1900,"",VLOOKUP($A124,'8 Oct - LIVE LDS Data'!$A$3:$AAD$1504,75,FALSE))</f>
        <v>45148</v>
      </c>
      <c r="AJ124" s="7565">
        <f>IF(VLOOKUP($A124,'8 Oct - LIVE LDS Data'!$A$3:$AAD$1504,76,FALSE)=0/1/1900,"",VLOOKUP($A124,'8 Oct - LIVE LDS Data'!$A$3:$AAD$1504,76,FALSE))</f>
        <v>45415</v>
      </c>
    </row>
    <row r="125" spans="1:36" s="610" customFormat="1" ht="40" customHeight="1" x14ac:dyDescent="0.2">
      <c r="A125" s="2855" t="s">
        <v>1839</v>
      </c>
      <c r="B125" s="2855"/>
      <c r="C125" s="2855" t="s">
        <v>1840</v>
      </c>
      <c r="D125" s="7558" t="s">
        <v>1841</v>
      </c>
      <c r="E125" s="7559" t="s">
        <v>89</v>
      </c>
      <c r="F125" s="7559" t="s">
        <v>89</v>
      </c>
      <c r="G125" s="7560">
        <v>42474</v>
      </c>
      <c r="H125" s="7314" t="s">
        <v>8225</v>
      </c>
      <c r="I125" s="7561">
        <v>44805</v>
      </c>
      <c r="J125" s="7562">
        <v>45139</v>
      </c>
      <c r="K125" s="7562" t="s">
        <v>8111</v>
      </c>
      <c r="L125" s="7562">
        <v>45413</v>
      </c>
      <c r="M125" s="7562" t="s">
        <v>8111</v>
      </c>
      <c r="N125" s="7562" t="s">
        <v>8111</v>
      </c>
      <c r="O125" s="7562" t="s">
        <v>8111</v>
      </c>
      <c r="P125" s="7562" t="s">
        <v>8111</v>
      </c>
      <c r="Q125" s="7562" t="s">
        <v>8111</v>
      </c>
      <c r="R125" s="7562">
        <v>45689</v>
      </c>
      <c r="S125" s="7562" t="s">
        <v>8111</v>
      </c>
      <c r="T125" s="7562">
        <v>45778</v>
      </c>
      <c r="U125" s="7562" t="s">
        <v>8111</v>
      </c>
      <c r="V125" s="7562" t="s">
        <v>3757</v>
      </c>
      <c r="W125" s="7562" t="s">
        <v>90</v>
      </c>
      <c r="X125" s="7564">
        <v>45323</v>
      </c>
      <c r="Y125" s="7562">
        <v>45139</v>
      </c>
      <c r="Z125" s="7562" t="s">
        <v>8112</v>
      </c>
      <c r="AA125" s="7562"/>
      <c r="AB125" s="7562"/>
      <c r="AC125" s="7562">
        <v>45689</v>
      </c>
      <c r="AD125" s="7562">
        <v>45778</v>
      </c>
      <c r="AE125" s="7562" t="s">
        <v>8113</v>
      </c>
      <c r="AF125" s="7562"/>
      <c r="AG125" s="7565">
        <f>IF(VLOOKUP($A125,'8 Oct - LIVE LDS Data'!$A$3:$AAD$1504,72,FALSE)=0/1/1900,"",VLOOKUP($A125,'8 Oct - LIVE LDS Data'!$A$3:$AAD$1504,72,FALSE))</f>
        <v>45576</v>
      </c>
      <c r="AH125" s="7565">
        <f>IF(VLOOKUP($A125,'8 Oct - LIVE LDS Data'!$A$3:$AAD$1504,73,FALSE)=0/1/1900,"",VLOOKUP($A125,'8 Oct - LIVE LDS Data'!$A$3:$AAD$1504,73,FALSE))</f>
        <v>45807</v>
      </c>
      <c r="AI125" s="7565">
        <f>IF(VLOOKUP($A125,'8 Oct - LIVE LDS Data'!$A$3:$AAD$1504,75,FALSE)=0/1/1900,"",VLOOKUP($A125,'8 Oct - LIVE LDS Data'!$A$3:$AAD$1504,75,FALSE))</f>
        <v>45686</v>
      </c>
      <c r="AJ125" s="7565">
        <f>IF(VLOOKUP($A125,'8 Oct - LIVE LDS Data'!$A$3:$AAD$1504,76,FALSE)=0/1/1900,"",VLOOKUP($A125,'8 Oct - LIVE LDS Data'!$A$3:$AAD$1504,76,FALSE))</f>
        <v>45807</v>
      </c>
    </row>
    <row r="126" spans="1:36" s="610" customFormat="1" ht="40" hidden="1" customHeight="1" x14ac:dyDescent="0.2">
      <c r="A126" s="2855" t="s">
        <v>1848</v>
      </c>
      <c r="B126" s="2855"/>
      <c r="C126" s="2855" t="s">
        <v>1849</v>
      </c>
      <c r="D126" s="7558" t="s">
        <v>6848</v>
      </c>
      <c r="E126" s="7559" t="s">
        <v>89</v>
      </c>
      <c r="F126" s="7559" t="s">
        <v>89</v>
      </c>
      <c r="G126" s="7560">
        <v>41221</v>
      </c>
      <c r="H126" s="7314" t="s">
        <v>566</v>
      </c>
      <c r="I126" s="7561">
        <v>44378</v>
      </c>
      <c r="J126" s="7562">
        <v>45047</v>
      </c>
      <c r="K126" s="7562">
        <v>45072</v>
      </c>
      <c r="L126" s="7562" t="s">
        <v>1856</v>
      </c>
      <c r="M126" s="7562" t="s">
        <v>8111</v>
      </c>
      <c r="N126" s="7562" t="s">
        <v>8111</v>
      </c>
      <c r="O126" s="7562" t="s">
        <v>8111</v>
      </c>
      <c r="P126" s="7562" t="s">
        <v>8111</v>
      </c>
      <c r="Q126" s="7562" t="s">
        <v>8111</v>
      </c>
      <c r="R126" s="7562" t="s">
        <v>8226</v>
      </c>
      <c r="S126" s="7562" t="s">
        <v>8111</v>
      </c>
      <c r="T126" s="7562" t="s">
        <v>8227</v>
      </c>
      <c r="U126" s="7562" t="s">
        <v>8111</v>
      </c>
      <c r="V126" s="7562" t="s">
        <v>3757</v>
      </c>
      <c r="W126" s="7562" t="s">
        <v>3757</v>
      </c>
      <c r="X126" s="7564"/>
      <c r="Y126" s="7562"/>
      <c r="Z126" s="7562"/>
      <c r="AA126" s="7562"/>
      <c r="AB126" s="7562"/>
      <c r="AC126" s="7562"/>
      <c r="AD126" s="7562"/>
      <c r="AE126" s="7562"/>
      <c r="AF126" s="7562"/>
      <c r="AG126" s="7565">
        <f>IF(VLOOKUP($A126,'8 Oct - LIVE LDS Data'!$A$3:$AAD$1504,72,FALSE)=0/1/1900,"",VLOOKUP($A126,'8 Oct - LIVE LDS Data'!$A$3:$AAD$1504,72,FALSE))</f>
        <v>45576</v>
      </c>
      <c r="AH126" s="7565">
        <f>IF(VLOOKUP($A126,'8 Oct - LIVE LDS Data'!$A$3:$AAD$1504,73,FALSE)=0/1/1900,"",VLOOKUP($A126,'8 Oct - LIVE LDS Data'!$A$3:$AAD$1504,73,FALSE))</f>
        <v>45807</v>
      </c>
      <c r="AI126" s="7565">
        <f>IF(VLOOKUP($A126,'8 Oct - LIVE LDS Data'!$A$3:$AAD$1504,75,FALSE)=0/1/1900,"",VLOOKUP($A126,'8 Oct - LIVE LDS Data'!$A$3:$AAD$1504,75,FALSE))</f>
        <v>44890</v>
      </c>
      <c r="AJ126" s="7565">
        <f>IF(VLOOKUP($A126,'8 Oct - LIVE LDS Data'!$A$3:$AAD$1504,76,FALSE)=0/1/1900,"",VLOOKUP($A126,'8 Oct - LIVE LDS Data'!$A$3:$AAD$1504,76,FALSE))</f>
        <v>45807</v>
      </c>
    </row>
    <row r="127" spans="1:36" s="610" customFormat="1" ht="40" hidden="1" customHeight="1" x14ac:dyDescent="0.2">
      <c r="A127" s="2855" t="s">
        <v>1861</v>
      </c>
      <c r="B127" s="2913" t="s">
        <v>1862</v>
      </c>
      <c r="C127" s="2856" t="s">
        <v>1862</v>
      </c>
      <c r="D127" s="7558" t="s">
        <v>635</v>
      </c>
      <c r="E127" s="7559" t="s">
        <v>89</v>
      </c>
      <c r="F127" s="7559" t="s">
        <v>89</v>
      </c>
      <c r="G127" s="7560">
        <v>40162</v>
      </c>
      <c r="H127" s="7314" t="s">
        <v>742</v>
      </c>
      <c r="I127" s="7561">
        <v>44562</v>
      </c>
      <c r="J127" s="7562">
        <v>43101</v>
      </c>
      <c r="K127" s="7562">
        <v>43106</v>
      </c>
      <c r="L127" s="7562">
        <v>43466</v>
      </c>
      <c r="M127" s="7562">
        <v>43472</v>
      </c>
      <c r="N127" s="7562">
        <v>44348</v>
      </c>
      <c r="O127" s="7562">
        <v>44348</v>
      </c>
      <c r="P127" s="7562" t="s">
        <v>8111</v>
      </c>
      <c r="Q127" s="7562" t="s">
        <v>8111</v>
      </c>
      <c r="R127" s="7562" t="s">
        <v>8228</v>
      </c>
      <c r="S127" s="7562" t="s">
        <v>7642</v>
      </c>
      <c r="T127" s="7562">
        <v>45505</v>
      </c>
      <c r="U127" s="7562" t="s">
        <v>8111</v>
      </c>
      <c r="V127" s="7562" t="s">
        <v>3757</v>
      </c>
      <c r="W127" s="7562" t="s">
        <v>3757</v>
      </c>
      <c r="X127" s="7564"/>
      <c r="Y127" s="7562"/>
      <c r="Z127" s="7562"/>
      <c r="AA127" s="7562"/>
      <c r="AB127" s="7562"/>
      <c r="AC127" s="7562"/>
      <c r="AD127" s="7562"/>
      <c r="AE127" s="7562"/>
      <c r="AF127" s="7562"/>
      <c r="AG127" s="7565">
        <f>IF(VLOOKUP($A127,'8 Oct - LIVE LDS Data'!$A$3:$AAD$1504,72,FALSE)=0/1/1900,"",VLOOKUP($A127,'8 Oct - LIVE LDS Data'!$A$3:$AAD$1504,72,FALSE))</f>
        <v>45635</v>
      </c>
      <c r="AH127" s="7565">
        <f>IF(VLOOKUP($A127,'8 Oct - LIVE LDS Data'!$A$3:$AAD$1504,73,FALSE)=0/1/1900,"",VLOOKUP($A127,'8 Oct - LIVE LDS Data'!$A$3:$AAD$1504,73,FALSE))</f>
        <v>45807</v>
      </c>
      <c r="AI127" s="7565" t="str">
        <f>IF(VLOOKUP($A127,'8 Oct - LIVE LDS Data'!$A$3:$AAD$1504,75,FALSE)=0/1/1900,"",VLOOKUP($A127,'8 Oct - LIVE LDS Data'!$A$3:$AAD$1504,75,FALSE))</f>
        <v/>
      </c>
      <c r="AJ127" s="7565">
        <f>IF(VLOOKUP($A127,'8 Oct - LIVE LDS Data'!$A$3:$AAD$1504,76,FALSE)=0/1/1900,"",VLOOKUP($A127,'8 Oct - LIVE LDS Data'!$A$3:$AAD$1504,76,FALSE))</f>
        <v>45807</v>
      </c>
    </row>
    <row r="128" spans="1:36" s="610" customFormat="1" ht="40" hidden="1" customHeight="1" x14ac:dyDescent="0.2">
      <c r="A128" s="2855" t="s">
        <v>1885</v>
      </c>
      <c r="B128" s="2855"/>
      <c r="C128" s="2855" t="s">
        <v>1886</v>
      </c>
      <c r="D128" s="7558" t="s">
        <v>1887</v>
      </c>
      <c r="E128" s="7559" t="s">
        <v>89</v>
      </c>
      <c r="F128" s="7559" t="s">
        <v>89</v>
      </c>
      <c r="G128" s="7560">
        <v>42335</v>
      </c>
      <c r="H128" s="2963" t="s">
        <v>8229</v>
      </c>
      <c r="I128" s="7561">
        <v>45170</v>
      </c>
      <c r="J128" s="7562" t="s">
        <v>8111</v>
      </c>
      <c r="K128" s="7562">
        <v>43196</v>
      </c>
      <c r="L128" s="7562">
        <v>43862</v>
      </c>
      <c r="M128" s="7562">
        <v>43878</v>
      </c>
      <c r="N128" s="7562" t="s">
        <v>8111</v>
      </c>
      <c r="O128" s="7562" t="s">
        <v>8111</v>
      </c>
      <c r="P128" s="7562" t="s">
        <v>8111</v>
      </c>
      <c r="Q128" s="7562" t="s">
        <v>8111</v>
      </c>
      <c r="R128" s="7562" t="s">
        <v>8230</v>
      </c>
      <c r="S128" s="7562">
        <v>45310</v>
      </c>
      <c r="T128" s="7562" t="s">
        <v>1896</v>
      </c>
      <c r="U128" s="7562" t="s">
        <v>8111</v>
      </c>
      <c r="V128" s="7562" t="s">
        <v>3757</v>
      </c>
      <c r="W128" s="7562" t="s">
        <v>3757</v>
      </c>
      <c r="X128" s="7564"/>
      <c r="Y128" s="7562"/>
      <c r="Z128" s="7562"/>
      <c r="AA128" s="7562"/>
      <c r="AB128" s="7562"/>
      <c r="AC128" s="7562"/>
      <c r="AD128" s="7562"/>
      <c r="AE128" s="7562"/>
      <c r="AF128" s="7562"/>
      <c r="AG128" s="7565">
        <f>IF(VLOOKUP($A128,'8 Oct - LIVE LDS Data'!$A$3:$AAD$1504,72,FALSE)=0/1/1900,"",VLOOKUP($A128,'8 Oct - LIVE LDS Data'!$A$3:$AAD$1504,72,FALSE))</f>
        <v>45562</v>
      </c>
      <c r="AH128" s="7565">
        <f>IF(VLOOKUP($A128,'8 Oct - LIVE LDS Data'!$A$3:$AAD$1504,73,FALSE)=0/1/1900,"",VLOOKUP($A128,'8 Oct - LIVE LDS Data'!$A$3:$AAD$1504,73,FALSE))</f>
        <v>45215</v>
      </c>
      <c r="AI128" s="7565">
        <f>IF(VLOOKUP($A128,'8 Oct - LIVE LDS Data'!$A$3:$AAD$1504,75,FALSE)=0/1/1900,"",VLOOKUP($A128,'8 Oct - LIVE LDS Data'!$A$3:$AAD$1504,75,FALSE))</f>
        <v>45352</v>
      </c>
      <c r="AJ128" s="7565">
        <f>IF(VLOOKUP($A128,'8 Oct - LIVE LDS Data'!$A$3:$AAD$1504,76,FALSE)=0/1/1900,"",VLOOKUP($A128,'8 Oct - LIVE LDS Data'!$A$3:$AAD$1504,76,FALSE))</f>
        <v>45310</v>
      </c>
    </row>
    <row r="129" spans="1:36" s="610" customFormat="1" ht="40" hidden="1" customHeight="1" x14ac:dyDescent="0.2">
      <c r="A129" s="2855" t="s">
        <v>1900</v>
      </c>
      <c r="B129" s="7566"/>
      <c r="C129" s="7566" t="s">
        <v>1901</v>
      </c>
      <c r="D129" s="7558" t="s">
        <v>7406</v>
      </c>
      <c r="E129" s="7559" t="s">
        <v>89</v>
      </c>
      <c r="F129" s="7559" t="s">
        <v>89</v>
      </c>
      <c r="G129" s="7560">
        <v>42262</v>
      </c>
      <c r="H129" s="7314" t="s">
        <v>8231</v>
      </c>
      <c r="I129" s="7561">
        <v>45261</v>
      </c>
      <c r="J129" s="7562">
        <v>43070</v>
      </c>
      <c r="K129" s="7562">
        <v>43009</v>
      </c>
      <c r="L129" s="7562">
        <v>45292</v>
      </c>
      <c r="M129" s="7562">
        <v>45231</v>
      </c>
      <c r="N129" s="7562" t="s">
        <v>8111</v>
      </c>
      <c r="O129" s="7562" t="s">
        <v>8111</v>
      </c>
      <c r="P129" s="7562" t="s">
        <v>8111</v>
      </c>
      <c r="Q129" s="7562" t="s">
        <v>8111</v>
      </c>
      <c r="R129" s="7562">
        <v>45474</v>
      </c>
      <c r="S129" s="7562"/>
      <c r="T129" s="7562">
        <v>45566</v>
      </c>
      <c r="U129" s="7562" t="s">
        <v>8111</v>
      </c>
      <c r="V129" s="7562" t="s">
        <v>3757</v>
      </c>
      <c r="W129" s="7562" t="s">
        <v>3757</v>
      </c>
      <c r="X129" s="7564"/>
      <c r="Y129" s="7562"/>
      <c r="Z129" s="7562"/>
      <c r="AA129" s="7562"/>
      <c r="AB129" s="7562"/>
      <c r="AC129" s="7562"/>
      <c r="AD129" s="7562"/>
      <c r="AE129" s="7562"/>
      <c r="AF129" s="7562"/>
      <c r="AG129" s="7565">
        <f>IF(VLOOKUP($A129,'8 Oct - LIVE LDS Data'!$A$3:$AAD$1504,72,FALSE)=0/1/1900,"",VLOOKUP($A129,'8 Oct - LIVE LDS Data'!$A$3:$AAD$1504,72,FALSE))</f>
        <v>45170</v>
      </c>
      <c r="AH129" s="7565">
        <f>IF(VLOOKUP($A129,'8 Oct - LIVE LDS Data'!$A$3:$AAD$1504,73,FALSE)=0/1/1900,"",VLOOKUP($A129,'8 Oct - LIVE LDS Data'!$A$3:$AAD$1504,73,FALSE))</f>
        <v>45807</v>
      </c>
      <c r="AI129" s="7565" t="str">
        <f>IF(VLOOKUP($A129,'8 Oct - LIVE LDS Data'!$A$3:$AAD$1504,75,FALSE)=0/1/1900,"",VLOOKUP($A129,'8 Oct - LIVE LDS Data'!$A$3:$AAD$1504,75,FALSE))</f>
        <v/>
      </c>
      <c r="AJ129" s="7565">
        <f>IF(VLOOKUP($A129,'8 Oct - LIVE LDS Data'!$A$3:$AAD$1504,76,FALSE)=0/1/1900,"",VLOOKUP($A129,'8 Oct - LIVE LDS Data'!$A$3:$AAD$1504,76,FALSE))</f>
        <v>45807</v>
      </c>
    </row>
    <row r="130" spans="1:36" s="610" customFormat="1" ht="40" hidden="1" customHeight="1" x14ac:dyDescent="0.2">
      <c r="A130" s="2855" t="s">
        <v>1912</v>
      </c>
      <c r="B130" s="2855"/>
      <c r="C130" s="2855" t="s">
        <v>1913</v>
      </c>
      <c r="D130" s="7558" t="s">
        <v>5811</v>
      </c>
      <c r="E130" s="7559" t="s">
        <v>89</v>
      </c>
      <c r="F130" s="7559" t="s">
        <v>89</v>
      </c>
      <c r="G130" s="7560">
        <v>43062</v>
      </c>
      <c r="H130" s="7314" t="s">
        <v>7208</v>
      </c>
      <c r="I130" s="7561">
        <v>44378</v>
      </c>
      <c r="J130" s="7562" t="s">
        <v>8232</v>
      </c>
      <c r="K130" s="7562" t="s">
        <v>8111</v>
      </c>
      <c r="L130" s="7562" t="s">
        <v>8111</v>
      </c>
      <c r="M130" s="7562" t="s">
        <v>8111</v>
      </c>
      <c r="N130" s="7562" t="s">
        <v>8111</v>
      </c>
      <c r="O130" s="7562" t="s">
        <v>8111</v>
      </c>
      <c r="P130" s="7562" t="s">
        <v>8111</v>
      </c>
      <c r="Q130" s="7562" t="s">
        <v>8111</v>
      </c>
      <c r="R130" s="7562" t="s">
        <v>8233</v>
      </c>
      <c r="S130" s="7562" t="s">
        <v>8111</v>
      </c>
      <c r="T130" s="7562" t="s">
        <v>8068</v>
      </c>
      <c r="U130" s="7562" t="s">
        <v>8111</v>
      </c>
      <c r="V130" s="7562" t="s">
        <v>3757</v>
      </c>
      <c r="W130" s="7562" t="s">
        <v>90</v>
      </c>
      <c r="X130" s="7564"/>
      <c r="Y130" s="7562"/>
      <c r="Z130" s="7562"/>
      <c r="AA130" s="7562"/>
      <c r="AB130" s="7562"/>
      <c r="AC130" s="7562"/>
      <c r="AD130" s="7562"/>
      <c r="AE130" s="7562"/>
      <c r="AF130" s="7562"/>
      <c r="AG130" s="7565">
        <f>IF(VLOOKUP($A130,'8 Oct - LIVE LDS Data'!$A$3:$AAD$1504,72,FALSE)=0/1/1900,"",VLOOKUP($A130,'8 Oct - LIVE LDS Data'!$A$3:$AAD$1504,72,FALSE))</f>
        <v>45681</v>
      </c>
      <c r="AH130" s="7565">
        <f>IF(VLOOKUP($A130,'8 Oct - LIVE LDS Data'!$A$3:$AAD$1504,73,FALSE)=0/1/1900,"",VLOOKUP($A130,'8 Oct - LIVE LDS Data'!$A$3:$AAD$1504,73,FALSE))</f>
        <v>45807</v>
      </c>
      <c r="AI130" s="7565">
        <f>IF(VLOOKUP($A130,'8 Oct - LIVE LDS Data'!$A$3:$AAD$1504,75,FALSE)=0/1/1900,"",VLOOKUP($A130,'8 Oct - LIVE LDS Data'!$A$3:$AAD$1504,75,FALSE))</f>
        <v>45631</v>
      </c>
      <c r="AJ130" s="7565">
        <f>IF(VLOOKUP($A130,'8 Oct - LIVE LDS Data'!$A$3:$AAD$1504,76,FALSE)=0/1/1900,"",VLOOKUP($A130,'8 Oct - LIVE LDS Data'!$A$3:$AAD$1504,76,FALSE))</f>
        <v>45807</v>
      </c>
    </row>
    <row r="131" spans="1:36" s="610" customFormat="1" ht="40" customHeight="1" x14ac:dyDescent="0.2">
      <c r="A131" s="7566" t="s">
        <v>1926</v>
      </c>
      <c r="B131" s="7566"/>
      <c r="C131" s="7566" t="s">
        <v>1927</v>
      </c>
      <c r="D131" s="7558" t="s">
        <v>1928</v>
      </c>
      <c r="E131" s="7559" t="s">
        <v>89</v>
      </c>
      <c r="F131" s="7559" t="s">
        <v>89</v>
      </c>
      <c r="G131" s="7560">
        <v>43600</v>
      </c>
      <c r="H131" s="7314" t="s">
        <v>8163</v>
      </c>
      <c r="I131" s="7561">
        <v>44986</v>
      </c>
      <c r="J131" s="7562">
        <v>45017</v>
      </c>
      <c r="K131" s="7562">
        <v>45017</v>
      </c>
      <c r="L131" s="7562">
        <v>45383</v>
      </c>
      <c r="M131" s="7562" t="s">
        <v>8111</v>
      </c>
      <c r="N131" s="7562">
        <v>45839</v>
      </c>
      <c r="O131" s="7562" t="s">
        <v>8111</v>
      </c>
      <c r="P131" s="7562" t="s">
        <v>8111</v>
      </c>
      <c r="Q131" s="7562" t="s">
        <v>8111</v>
      </c>
      <c r="R131" s="7562">
        <v>46478</v>
      </c>
      <c r="S131" s="7562" t="s">
        <v>8111</v>
      </c>
      <c r="T131" s="7562">
        <v>46661</v>
      </c>
      <c r="U131" s="7562" t="s">
        <v>8111</v>
      </c>
      <c r="V131" s="7562" t="s">
        <v>3757</v>
      </c>
      <c r="W131" s="7562" t="s">
        <v>3757</v>
      </c>
      <c r="X131" s="7564">
        <v>45317</v>
      </c>
      <c r="Y131" s="7562">
        <v>45017</v>
      </c>
      <c r="Z131" s="7562">
        <v>45383</v>
      </c>
      <c r="AA131" s="7562">
        <v>45839</v>
      </c>
      <c r="AB131" s="7562"/>
      <c r="AC131" s="7562">
        <v>46478</v>
      </c>
      <c r="AD131" s="7562">
        <v>46661</v>
      </c>
      <c r="AE131" s="7562" t="s">
        <v>8114</v>
      </c>
      <c r="AF131" s="7562"/>
      <c r="AG131" s="7565">
        <f>IF(VLOOKUP($A131,'8 Oct - LIVE LDS Data'!$A$3:$AAD$1504,72,FALSE)=0/1/1900,"",VLOOKUP($A131,'8 Oct - LIVE LDS Data'!$A$3:$AAD$1504,72,FALSE))</f>
        <v>45320</v>
      </c>
      <c r="AH131" s="7565">
        <f>IF(VLOOKUP($A131,'8 Oct - LIVE LDS Data'!$A$3:$AAD$1504,73,FALSE)=0/1/1900,"",VLOOKUP($A131,'8 Oct - LIVE LDS Data'!$A$3:$AAD$1504,73,FALSE))</f>
        <v>45807</v>
      </c>
      <c r="AI131" s="7565" t="str">
        <f>IF(VLOOKUP($A131,'8 Oct - LIVE LDS Data'!$A$3:$AAD$1504,75,FALSE)=0/1/1900,"",VLOOKUP($A131,'8 Oct - LIVE LDS Data'!$A$3:$AAD$1504,75,FALSE))</f>
        <v/>
      </c>
      <c r="AJ131" s="7565">
        <f>IF(VLOOKUP($A131,'8 Oct - LIVE LDS Data'!$A$3:$AAD$1504,76,FALSE)=0/1/1900,"",VLOOKUP($A131,'8 Oct - LIVE LDS Data'!$A$3:$AAD$1504,76,FALSE))</f>
        <v>45807</v>
      </c>
    </row>
    <row r="132" spans="1:36" s="610" customFormat="1" ht="40" hidden="1" customHeight="1" x14ac:dyDescent="0.2">
      <c r="A132" s="2855" t="s">
        <v>1938</v>
      </c>
      <c r="B132" s="2910" t="s">
        <v>1939</v>
      </c>
      <c r="C132" s="2855" t="s">
        <v>1939</v>
      </c>
      <c r="D132" s="7558" t="s">
        <v>7503</v>
      </c>
      <c r="E132" s="7559" t="s">
        <v>89</v>
      </c>
      <c r="F132" s="7559" t="s">
        <v>89</v>
      </c>
      <c r="G132" s="7560">
        <v>40927</v>
      </c>
      <c r="H132" s="7314" t="s">
        <v>2644</v>
      </c>
      <c r="I132" s="7561">
        <v>44593</v>
      </c>
      <c r="J132" s="7562" t="s">
        <v>8111</v>
      </c>
      <c r="K132" s="7562" t="s">
        <v>8111</v>
      </c>
      <c r="L132" s="7562">
        <v>43525</v>
      </c>
      <c r="M132" s="7562">
        <v>43522</v>
      </c>
      <c r="N132" s="7562">
        <v>43800</v>
      </c>
      <c r="O132" s="7562">
        <v>43800</v>
      </c>
      <c r="P132" s="7562" t="s">
        <v>8111</v>
      </c>
      <c r="Q132" s="7562" t="s">
        <v>8111</v>
      </c>
      <c r="R132" s="7562" t="s">
        <v>7506</v>
      </c>
      <c r="S132" s="7562" t="s">
        <v>8234</v>
      </c>
      <c r="T132" s="7562">
        <v>45627</v>
      </c>
      <c r="U132" s="7562" t="s">
        <v>8111</v>
      </c>
      <c r="V132" s="7562" t="s">
        <v>3757</v>
      </c>
      <c r="W132" s="7562" t="s">
        <v>3757</v>
      </c>
      <c r="X132" s="7564"/>
      <c r="Y132" s="7562"/>
      <c r="Z132" s="7562"/>
      <c r="AA132" s="7562"/>
      <c r="AB132" s="7562"/>
      <c r="AC132" s="7562"/>
      <c r="AD132" s="7562"/>
      <c r="AE132" s="7562"/>
      <c r="AF132" s="7562"/>
      <c r="AG132" s="7565">
        <f>IF(VLOOKUP($A132,'8 Oct - LIVE LDS Data'!$A$3:$AAD$1504,72,FALSE)=0/1/1900,"",VLOOKUP($A132,'8 Oct - LIVE LDS Data'!$A$3:$AAD$1504,72,FALSE))</f>
        <v>45575</v>
      </c>
      <c r="AH132" s="7565">
        <f>IF(VLOOKUP($A132,'8 Oct - LIVE LDS Data'!$A$3:$AAD$1504,73,FALSE)=0/1/1900,"",VLOOKUP($A132,'8 Oct - LIVE LDS Data'!$A$3:$AAD$1504,73,FALSE))</f>
        <v>45807</v>
      </c>
      <c r="AI132" s="7565">
        <f>IF(VLOOKUP($A132,'8 Oct - LIVE LDS Data'!$A$3:$AAD$1504,75,FALSE)=0/1/1900,"",VLOOKUP($A132,'8 Oct - LIVE LDS Data'!$A$3:$AAD$1504,75,FALSE))</f>
        <v>45468</v>
      </c>
      <c r="AJ132" s="7565">
        <f>IF(VLOOKUP($A132,'8 Oct - LIVE LDS Data'!$A$3:$AAD$1504,76,FALSE)=0/1/1900,"",VLOOKUP($A132,'8 Oct - LIVE LDS Data'!$A$3:$AAD$1504,76,FALSE))</f>
        <v>45807</v>
      </c>
    </row>
    <row r="133" spans="1:36" s="610" customFormat="1" ht="40" customHeight="1" x14ac:dyDescent="0.2">
      <c r="A133" s="7566" t="s">
        <v>1958</v>
      </c>
      <c r="B133" s="7566"/>
      <c r="C133" s="7566" t="s">
        <v>1959</v>
      </c>
      <c r="D133" s="7558" t="s">
        <v>121</v>
      </c>
      <c r="E133" s="7559" t="s">
        <v>89</v>
      </c>
      <c r="F133" s="7559" t="s">
        <v>89</v>
      </c>
      <c r="G133" s="7560">
        <v>44643</v>
      </c>
      <c r="H133" s="7314" t="s">
        <v>4552</v>
      </c>
      <c r="I133" s="7561">
        <v>44136</v>
      </c>
      <c r="J133" s="7562" t="s">
        <v>8111</v>
      </c>
      <c r="K133" s="7562" t="s">
        <v>8111</v>
      </c>
      <c r="L133" s="7562" t="s">
        <v>8111</v>
      </c>
      <c r="M133" s="7562" t="s">
        <v>8111</v>
      </c>
      <c r="N133" s="7562" t="s">
        <v>8111</v>
      </c>
      <c r="O133" s="7562" t="s">
        <v>8111</v>
      </c>
      <c r="P133" s="7562" t="s">
        <v>8111</v>
      </c>
      <c r="Q133" s="7562" t="s">
        <v>8111</v>
      </c>
      <c r="R133" s="7562" t="s">
        <v>8111</v>
      </c>
      <c r="S133" s="7562"/>
      <c r="T133" s="7562" t="s">
        <v>8111</v>
      </c>
      <c r="U133" s="7562" t="s">
        <v>8111</v>
      </c>
      <c r="V133" s="7562" t="s">
        <v>90</v>
      </c>
      <c r="W133" s="7562" t="s">
        <v>226</v>
      </c>
      <c r="X133" s="7564" t="s">
        <v>226</v>
      </c>
      <c r="Y133" s="7562"/>
      <c r="Z133" s="7562"/>
      <c r="AA133" s="7562"/>
      <c r="AB133" s="7562"/>
      <c r="AC133" s="7562"/>
      <c r="AD133" s="7562"/>
      <c r="AE133" s="7562"/>
      <c r="AF133" s="7562" t="s">
        <v>8115</v>
      </c>
      <c r="AG133" s="7565" t="str">
        <f>IF(VLOOKUP($A133,'8 Oct - LIVE LDS Data'!$A$3:$AAD$1504,72,FALSE)=0/1/1900,"",VLOOKUP($A133,'8 Oct - LIVE LDS Data'!$A$3:$AAD$1504,72,FALSE))</f>
        <v/>
      </c>
      <c r="AH133" s="7565">
        <f>IF(VLOOKUP($A133,'8 Oct - LIVE LDS Data'!$A$3:$AAD$1504,73,FALSE)=0/1/1900,"",VLOOKUP($A133,'8 Oct - LIVE LDS Data'!$A$3:$AAD$1504,73,FALSE))</f>
        <v>45807</v>
      </c>
      <c r="AI133" s="7565" t="str">
        <f>IF(VLOOKUP($A133,'8 Oct - LIVE LDS Data'!$A$3:$AAD$1504,75,FALSE)=0/1/1900,"",VLOOKUP($A133,'8 Oct - LIVE LDS Data'!$A$3:$AAD$1504,75,FALSE))</f>
        <v/>
      </c>
      <c r="AJ133" s="7565">
        <f>IF(VLOOKUP($A133,'8 Oct - LIVE LDS Data'!$A$3:$AAD$1504,76,FALSE)=0/1/1900,"",VLOOKUP($A133,'8 Oct - LIVE LDS Data'!$A$3:$AAD$1504,76,FALSE))</f>
        <v>45807</v>
      </c>
    </row>
    <row r="134" spans="1:36" s="610" customFormat="1" ht="40" hidden="1" customHeight="1" x14ac:dyDescent="0.2">
      <c r="A134" s="2855" t="s">
        <v>1967</v>
      </c>
      <c r="B134" s="2855"/>
      <c r="C134" s="2855" t="s">
        <v>1968</v>
      </c>
      <c r="D134" s="7558" t="s">
        <v>1969</v>
      </c>
      <c r="E134" s="7559" t="s">
        <v>89</v>
      </c>
      <c r="F134" s="7559" t="s">
        <v>89</v>
      </c>
      <c r="G134" s="7560">
        <v>40989</v>
      </c>
      <c r="H134" s="7314" t="s">
        <v>8235</v>
      </c>
      <c r="I134" s="7561">
        <v>44013</v>
      </c>
      <c r="J134" s="7562">
        <v>43374</v>
      </c>
      <c r="K134" s="7562">
        <v>43437</v>
      </c>
      <c r="L134" s="7562">
        <v>44348</v>
      </c>
      <c r="M134" s="7562">
        <v>44407</v>
      </c>
      <c r="N134" s="7562" t="s">
        <v>8111</v>
      </c>
      <c r="O134" s="7562" t="s">
        <v>8111</v>
      </c>
      <c r="P134" s="7562" t="s">
        <v>8111</v>
      </c>
      <c r="Q134" s="7562" t="s">
        <v>8111</v>
      </c>
      <c r="R134" s="7562" t="s">
        <v>8116</v>
      </c>
      <c r="S134" s="7562" t="s">
        <v>8111</v>
      </c>
      <c r="T134" s="7562" t="s">
        <v>8117</v>
      </c>
      <c r="U134" s="7562" t="s">
        <v>8111</v>
      </c>
      <c r="V134" s="7562" t="s">
        <v>3757</v>
      </c>
      <c r="W134" s="7562" t="s">
        <v>90</v>
      </c>
      <c r="X134" s="7564"/>
      <c r="Y134" s="7562"/>
      <c r="Z134" s="7562"/>
      <c r="AA134" s="7562"/>
      <c r="AB134" s="7562"/>
      <c r="AC134" s="7562"/>
      <c r="AD134" s="7562"/>
      <c r="AE134" s="7562"/>
      <c r="AF134" s="7562"/>
      <c r="AG134" s="7565">
        <f>IF(VLOOKUP($A134,'8 Oct - LIVE LDS Data'!$A$3:$AAD$1504,72,FALSE)=0/1/1900,"",VLOOKUP($A134,'8 Oct - LIVE LDS Data'!$A$3:$AAD$1504,72,FALSE))</f>
        <v>45807</v>
      </c>
      <c r="AH134" s="7565">
        <f>IF(VLOOKUP($A134,'8 Oct - LIVE LDS Data'!$A$3:$AAD$1504,73,FALSE)=0/1/1900,"",VLOOKUP($A134,'8 Oct - LIVE LDS Data'!$A$3:$AAD$1504,73,FALSE))</f>
        <v>45678</v>
      </c>
      <c r="AI134" s="7565">
        <f>IF(VLOOKUP($A134,'8 Oct - LIVE LDS Data'!$A$3:$AAD$1504,75,FALSE)=0/1/1900,"",VLOOKUP($A134,'8 Oct - LIVE LDS Data'!$A$3:$AAD$1504,75,FALSE))</f>
        <v>45807</v>
      </c>
      <c r="AJ134" s="7565">
        <f>IF(VLOOKUP($A134,'8 Oct - LIVE LDS Data'!$A$3:$AAD$1504,76,FALSE)=0/1/1900,"",VLOOKUP($A134,'8 Oct - LIVE LDS Data'!$A$3:$AAD$1504,76,FALSE))</f>
        <v>45678</v>
      </c>
    </row>
    <row r="135" spans="1:36" s="610" customFormat="1" ht="40" customHeight="1" x14ac:dyDescent="0.2">
      <c r="A135" s="7569" t="s">
        <v>1980</v>
      </c>
      <c r="B135" s="7569"/>
      <c r="C135" s="7569" t="s">
        <v>1981</v>
      </c>
      <c r="D135" s="7558" t="s">
        <v>7695</v>
      </c>
      <c r="E135" s="7559" t="s">
        <v>89</v>
      </c>
      <c r="F135" s="7559" t="s">
        <v>89</v>
      </c>
      <c r="G135" s="7560">
        <v>44280</v>
      </c>
      <c r="H135" s="7314" t="s">
        <v>566</v>
      </c>
      <c r="I135" s="7561">
        <v>44743</v>
      </c>
      <c r="J135" s="7562" t="s">
        <v>7176</v>
      </c>
      <c r="K135" s="7562" t="s">
        <v>8111</v>
      </c>
      <c r="L135" s="7562" t="s">
        <v>8111</v>
      </c>
      <c r="M135" s="7562" t="s">
        <v>8111</v>
      </c>
      <c r="N135" s="7562" t="s">
        <v>8111</v>
      </c>
      <c r="O135" s="7562" t="s">
        <v>8111</v>
      </c>
      <c r="P135" s="7562" t="s">
        <v>8111</v>
      </c>
      <c r="Q135" s="7562" t="s">
        <v>8111</v>
      </c>
      <c r="R135" s="7562" t="s">
        <v>8111</v>
      </c>
      <c r="S135" s="7562" t="s">
        <v>8111</v>
      </c>
      <c r="T135" s="7562" t="s">
        <v>8111</v>
      </c>
      <c r="U135" s="7562" t="s">
        <v>8111</v>
      </c>
      <c r="V135" s="7562" t="s">
        <v>90</v>
      </c>
      <c r="W135" s="7562" t="s">
        <v>226</v>
      </c>
      <c r="X135" s="7564">
        <v>45320</v>
      </c>
      <c r="Y135" s="7562">
        <v>45689</v>
      </c>
      <c r="Z135" s="7562"/>
      <c r="AA135" s="7562"/>
      <c r="AB135" s="7562"/>
      <c r="AC135" s="7562"/>
      <c r="AD135" s="7562"/>
      <c r="AE135" s="7562" t="s">
        <v>8118</v>
      </c>
      <c r="AF135" s="7562"/>
      <c r="AG135" s="7565">
        <f>IF(VLOOKUP($A135,'8 Oct - LIVE LDS Data'!$A$3:$AAD$1504,72,FALSE)=0/1/1900,"",VLOOKUP($A135,'8 Oct - LIVE LDS Data'!$A$3:$AAD$1504,72,FALSE))</f>
        <v>45807</v>
      </c>
      <c r="AH135" s="7565">
        <f>IF(VLOOKUP($A135,'8 Oct - LIVE LDS Data'!$A$3:$AAD$1504,73,FALSE)=0/1/1900,"",VLOOKUP($A135,'8 Oct - LIVE LDS Data'!$A$3:$AAD$1504,73,FALSE))</f>
        <v>45352</v>
      </c>
      <c r="AI135" s="7565">
        <f>IF(VLOOKUP($A135,'8 Oct - LIVE LDS Data'!$A$3:$AAD$1504,75,FALSE)=0/1/1900,"",VLOOKUP($A135,'8 Oct - LIVE LDS Data'!$A$3:$AAD$1504,75,FALSE))</f>
        <v>45807</v>
      </c>
      <c r="AJ135" s="7565">
        <f>IF(VLOOKUP($A135,'8 Oct - LIVE LDS Data'!$A$3:$AAD$1504,76,FALSE)=0/1/1900,"",VLOOKUP($A135,'8 Oct - LIVE LDS Data'!$A$3:$AAD$1504,76,FALSE))</f>
        <v>45710</v>
      </c>
    </row>
    <row r="136" spans="1:36" s="610" customFormat="1" ht="40" hidden="1" customHeight="1" x14ac:dyDescent="0.2">
      <c r="A136" s="7569" t="s">
        <v>1990</v>
      </c>
      <c r="B136" s="7569"/>
      <c r="C136" s="7569" t="s">
        <v>1991</v>
      </c>
      <c r="D136" s="7558" t="s">
        <v>8236</v>
      </c>
      <c r="E136" s="7559" t="s">
        <v>89</v>
      </c>
      <c r="F136" s="7559" t="s">
        <v>89</v>
      </c>
      <c r="G136" s="7560">
        <v>45197</v>
      </c>
      <c r="H136" s="7314" t="s">
        <v>8237</v>
      </c>
      <c r="I136" s="7561">
        <v>44986</v>
      </c>
      <c r="J136" s="7562"/>
      <c r="K136" s="7562"/>
      <c r="L136" s="7562" t="s">
        <v>8111</v>
      </c>
      <c r="M136" s="7562" t="s">
        <v>8111</v>
      </c>
      <c r="N136" s="7562" t="s">
        <v>8111</v>
      </c>
      <c r="O136" s="7562" t="s">
        <v>8111</v>
      </c>
      <c r="P136" s="7562" t="s">
        <v>8111</v>
      </c>
      <c r="Q136" s="7562" t="s">
        <v>8111</v>
      </c>
      <c r="R136" s="7562" t="s">
        <v>8111</v>
      </c>
      <c r="S136" s="7562" t="s">
        <v>8111</v>
      </c>
      <c r="T136" s="7562" t="s">
        <v>8111</v>
      </c>
      <c r="U136" s="7562" t="s">
        <v>8111</v>
      </c>
      <c r="V136" s="7562" t="s">
        <v>90</v>
      </c>
      <c r="W136" s="7562" t="s">
        <v>226</v>
      </c>
      <c r="X136" s="7564"/>
      <c r="Y136" s="7562"/>
      <c r="Z136" s="7562"/>
      <c r="AA136" s="7562"/>
      <c r="AB136" s="7562"/>
      <c r="AC136" s="7562"/>
      <c r="AD136" s="7562"/>
      <c r="AE136" s="7562"/>
      <c r="AF136" s="7562"/>
      <c r="AG136" s="7565">
        <f>IF(VLOOKUP($A136,'8 Oct - LIVE LDS Data'!$A$3:$AAD$1504,72,FALSE)=0/1/1900,"",VLOOKUP($A136,'8 Oct - LIVE LDS Data'!$A$3:$AAD$1504,72,FALSE))</f>
        <v>45807</v>
      </c>
      <c r="AH136" s="7565">
        <f>IF(VLOOKUP($A136,'8 Oct - LIVE LDS Data'!$A$3:$AAD$1504,73,FALSE)=0/1/1900,"",VLOOKUP($A136,'8 Oct - LIVE LDS Data'!$A$3:$AAD$1504,73,FALSE))</f>
        <v>45902</v>
      </c>
      <c r="AI136" s="7565">
        <f>IF(VLOOKUP($A136,'8 Oct - LIVE LDS Data'!$A$3:$AAD$1504,75,FALSE)=0/1/1900,"",VLOOKUP($A136,'8 Oct - LIVE LDS Data'!$A$3:$AAD$1504,75,FALSE))</f>
        <v>45807</v>
      </c>
      <c r="AJ136" s="7565">
        <f>IF(VLOOKUP($A136,'8 Oct - LIVE LDS Data'!$A$3:$AAD$1504,76,FALSE)=0/1/1900,"",VLOOKUP($A136,'8 Oct - LIVE LDS Data'!$A$3:$AAD$1504,76,FALSE))</f>
        <v>45902</v>
      </c>
    </row>
    <row r="137" spans="1:36" s="610" customFormat="1" ht="40" hidden="1" customHeight="1" x14ac:dyDescent="0.2">
      <c r="A137" s="7568" t="s">
        <v>1995</v>
      </c>
      <c r="B137" s="7568" t="s">
        <v>1996</v>
      </c>
      <c r="C137" s="7574" t="s">
        <v>1996</v>
      </c>
      <c r="D137" s="7558" t="s">
        <v>8238</v>
      </c>
      <c r="E137" s="7559" t="s">
        <v>89</v>
      </c>
      <c r="F137" s="7559" t="s">
        <v>89</v>
      </c>
      <c r="G137" s="7560">
        <v>43719</v>
      </c>
      <c r="H137" s="7314" t="s">
        <v>674</v>
      </c>
      <c r="I137" s="7561">
        <v>44621</v>
      </c>
      <c r="J137" s="7562">
        <v>44075</v>
      </c>
      <c r="K137" s="7562">
        <v>44103</v>
      </c>
      <c r="L137" s="7562">
        <v>44378</v>
      </c>
      <c r="M137" s="7562">
        <v>44403</v>
      </c>
      <c r="N137" s="7562">
        <v>44593</v>
      </c>
      <c r="O137" s="7562">
        <v>44601</v>
      </c>
      <c r="P137" s="7562" t="s">
        <v>8111</v>
      </c>
      <c r="Q137" s="7562" t="s">
        <v>8111</v>
      </c>
      <c r="R137" s="7562">
        <v>44835</v>
      </c>
      <c r="S137" s="7562">
        <v>44835</v>
      </c>
      <c r="T137" s="7562">
        <v>44958</v>
      </c>
      <c r="U137" s="7562">
        <v>44965</v>
      </c>
      <c r="V137" s="7562" t="s">
        <v>3757</v>
      </c>
      <c r="W137" s="7562" t="s">
        <v>3757</v>
      </c>
      <c r="X137" s="7564"/>
      <c r="Y137" s="7562"/>
      <c r="Z137" s="7562"/>
      <c r="AA137" s="7562"/>
      <c r="AB137" s="7562"/>
      <c r="AC137" s="7562"/>
      <c r="AD137" s="7562" t="s">
        <v>8102</v>
      </c>
      <c r="AE137" s="7562"/>
      <c r="AF137" s="7562"/>
      <c r="AG137" s="7565">
        <f>IF(VLOOKUP($A137,'8 Oct - LIVE LDS Data'!$A$3:$AAD$1504,72,FALSE)=0/1/1900,"",VLOOKUP($A137,'8 Oct - LIVE LDS Data'!$A$3:$AAD$1504,72,FALSE))</f>
        <v>45938</v>
      </c>
      <c r="AH137" s="7565">
        <f>IF(VLOOKUP($A137,'8 Oct - LIVE LDS Data'!$A$3:$AAD$1504,73,FALSE)=0/1/1900,"",VLOOKUP($A137,'8 Oct - LIVE LDS Data'!$A$3:$AAD$1504,73,FALSE))</f>
        <v>44848</v>
      </c>
      <c r="AI137" s="7565">
        <f>IF(VLOOKUP($A137,'8 Oct - LIVE LDS Data'!$A$3:$AAD$1504,75,FALSE)=0/1/1900,"",VLOOKUP($A137,'8 Oct - LIVE LDS Data'!$A$3:$AAD$1504,75,FALSE))</f>
        <v>45807</v>
      </c>
      <c r="AJ137" s="7565">
        <f>IF(VLOOKUP($A137,'8 Oct - LIVE LDS Data'!$A$3:$AAD$1504,76,FALSE)=0/1/1900,"",VLOOKUP($A137,'8 Oct - LIVE LDS Data'!$A$3:$AAD$1504,76,FALSE))</f>
        <v>44848</v>
      </c>
    </row>
    <row r="138" spans="1:36" s="610" customFormat="1" ht="40" hidden="1" customHeight="1" x14ac:dyDescent="0.2">
      <c r="A138" s="7568" t="s">
        <v>2002</v>
      </c>
      <c r="B138" s="7568" t="s">
        <v>2003</v>
      </c>
      <c r="C138" s="7574" t="s">
        <v>2003</v>
      </c>
      <c r="D138" s="7558" t="s">
        <v>635</v>
      </c>
      <c r="E138" s="7559" t="s">
        <v>89</v>
      </c>
      <c r="F138" s="7559" t="s">
        <v>89</v>
      </c>
      <c r="G138" s="7560">
        <v>40752</v>
      </c>
      <c r="H138" s="7314" t="s">
        <v>674</v>
      </c>
      <c r="I138" s="7561">
        <v>44209</v>
      </c>
      <c r="J138" s="7562">
        <v>43525</v>
      </c>
      <c r="K138" s="7562">
        <v>43528</v>
      </c>
      <c r="L138" s="7562" t="s">
        <v>8111</v>
      </c>
      <c r="M138" s="7562" t="s">
        <v>8111</v>
      </c>
      <c r="N138" s="7562" t="s">
        <v>8111</v>
      </c>
      <c r="O138" s="7562" t="s">
        <v>8111</v>
      </c>
      <c r="P138" s="7562" t="s">
        <v>8111</v>
      </c>
      <c r="Q138" s="7562" t="s">
        <v>8111</v>
      </c>
      <c r="R138" s="7562">
        <v>44287</v>
      </c>
      <c r="S138" s="7562">
        <v>44410</v>
      </c>
      <c r="T138" s="7562">
        <v>44409</v>
      </c>
      <c r="U138" s="7562">
        <v>44649</v>
      </c>
      <c r="V138" s="7562" t="s">
        <v>3757</v>
      </c>
      <c r="W138" s="7562" t="s">
        <v>3757</v>
      </c>
      <c r="X138" s="7564"/>
      <c r="Y138" s="7562"/>
      <c r="Z138" s="7562"/>
      <c r="AA138" s="7562"/>
      <c r="AB138" s="7562"/>
      <c r="AC138" s="7562"/>
      <c r="AD138" s="7562" t="s">
        <v>8102</v>
      </c>
      <c r="AE138" s="7562"/>
      <c r="AF138" s="7562"/>
      <c r="AG138" s="7565">
        <f>IF(VLOOKUP($A138,'8 Oct - LIVE LDS Data'!$A$3:$AAD$1504,72,FALSE)=0/1/1900,"",VLOOKUP($A138,'8 Oct - LIVE LDS Data'!$A$3:$AAD$1504,72,FALSE))</f>
        <v>44673</v>
      </c>
      <c r="AH138" s="7565">
        <f>IF(VLOOKUP($A138,'8 Oct - LIVE LDS Data'!$A$3:$AAD$1504,73,FALSE)=0/1/1900,"",VLOOKUP($A138,'8 Oct - LIVE LDS Data'!$A$3:$AAD$1504,73,FALSE))</f>
        <v>45807</v>
      </c>
      <c r="AI138" s="7565" t="str">
        <f>IF(VLOOKUP($A138,'8 Oct - LIVE LDS Data'!$A$3:$AAD$1504,75,FALSE)=0/1/1900,"",VLOOKUP($A138,'8 Oct - LIVE LDS Data'!$A$3:$AAD$1504,75,FALSE))</f>
        <v/>
      </c>
      <c r="AJ138" s="7565">
        <f>IF(VLOOKUP($A138,'8 Oct - LIVE LDS Data'!$A$3:$AAD$1504,76,FALSE)=0/1/1900,"",VLOOKUP($A138,'8 Oct - LIVE LDS Data'!$A$3:$AAD$1504,76,FALSE))</f>
        <v>45807</v>
      </c>
    </row>
    <row r="139" spans="1:36" s="610" customFormat="1" ht="40" hidden="1" customHeight="1" x14ac:dyDescent="0.2">
      <c r="A139" s="2855" t="s">
        <v>2010</v>
      </c>
      <c r="B139" s="2855"/>
      <c r="C139" s="2855" t="s">
        <v>2011</v>
      </c>
      <c r="D139" s="7558" t="s">
        <v>205</v>
      </c>
      <c r="E139" s="7559" t="s">
        <v>89</v>
      </c>
      <c r="F139" s="7559" t="s">
        <v>89</v>
      </c>
      <c r="G139" s="7560">
        <v>41016</v>
      </c>
      <c r="H139" s="7314" t="s">
        <v>8239</v>
      </c>
      <c r="I139" s="7561">
        <v>44317</v>
      </c>
      <c r="J139" s="7562">
        <v>43617</v>
      </c>
      <c r="K139" s="7562">
        <v>43586</v>
      </c>
      <c r="L139" s="7562">
        <v>44317</v>
      </c>
      <c r="M139" s="7562">
        <v>44376</v>
      </c>
      <c r="N139" s="7562">
        <v>44835</v>
      </c>
      <c r="O139" s="7562">
        <v>44893</v>
      </c>
      <c r="P139" s="7562" t="s">
        <v>8111</v>
      </c>
      <c r="Q139" s="7562" t="s">
        <v>8111</v>
      </c>
      <c r="R139" s="7562">
        <v>45413</v>
      </c>
      <c r="S139" s="7562" t="s">
        <v>8111</v>
      </c>
      <c r="T139" s="7562">
        <v>45566</v>
      </c>
      <c r="U139" s="7562" t="s">
        <v>8111</v>
      </c>
      <c r="V139" s="7562" t="s">
        <v>3757</v>
      </c>
      <c r="W139" s="7562" t="s">
        <v>3757</v>
      </c>
      <c r="X139" s="7564"/>
      <c r="Y139" s="7562"/>
      <c r="Z139" s="7562"/>
      <c r="AA139" s="7562"/>
      <c r="AB139" s="7562"/>
      <c r="AC139" s="7562"/>
      <c r="AD139" s="7562"/>
      <c r="AE139" s="7562"/>
      <c r="AF139" s="7562"/>
      <c r="AG139" s="7565">
        <f>IF(VLOOKUP($A139,'8 Oct - LIVE LDS Data'!$A$3:$AAD$1504,72,FALSE)=0/1/1900,"",VLOOKUP($A139,'8 Oct - LIVE LDS Data'!$A$3:$AAD$1504,72,FALSE))</f>
        <v>45936</v>
      </c>
      <c r="AH139" s="7565">
        <f>IF(VLOOKUP($A139,'8 Oct - LIVE LDS Data'!$A$3:$AAD$1504,73,FALSE)=0/1/1900,"",VLOOKUP($A139,'8 Oct - LIVE LDS Data'!$A$3:$AAD$1504,73,FALSE))</f>
        <v>45807</v>
      </c>
      <c r="AI139" s="7565">
        <f>IF(VLOOKUP($A139,'8 Oct - LIVE LDS Data'!$A$3:$AAD$1504,75,FALSE)=0/1/1900,"",VLOOKUP($A139,'8 Oct - LIVE LDS Data'!$A$3:$AAD$1504,75,FALSE))</f>
        <v>45936</v>
      </c>
      <c r="AJ139" s="7565">
        <f>IF(VLOOKUP($A139,'8 Oct - LIVE LDS Data'!$A$3:$AAD$1504,76,FALSE)=0/1/1900,"",VLOOKUP($A139,'8 Oct - LIVE LDS Data'!$A$3:$AAD$1504,76,FALSE))</f>
        <v>45807</v>
      </c>
    </row>
    <row r="140" spans="1:36" s="610" customFormat="1" ht="40" hidden="1" customHeight="1" x14ac:dyDescent="0.2">
      <c r="A140" s="7566" t="s">
        <v>2029</v>
      </c>
      <c r="B140" s="7566"/>
      <c r="C140" s="7566" t="s">
        <v>2030</v>
      </c>
      <c r="D140" s="7558" t="s">
        <v>8111</v>
      </c>
      <c r="E140" s="7559" t="s">
        <v>89</v>
      </c>
      <c r="F140" s="7559" t="s">
        <v>89</v>
      </c>
      <c r="G140" s="7560">
        <v>43523</v>
      </c>
      <c r="H140" s="7314" t="s">
        <v>7048</v>
      </c>
      <c r="I140" s="7561">
        <v>43800</v>
      </c>
      <c r="J140" s="7562" t="s">
        <v>8111</v>
      </c>
      <c r="K140" s="7562" t="s">
        <v>8111</v>
      </c>
      <c r="L140" s="7562" t="s">
        <v>8111</v>
      </c>
      <c r="M140" s="7562" t="s">
        <v>8111</v>
      </c>
      <c r="N140" s="7562" t="s">
        <v>8111</v>
      </c>
      <c r="O140" s="7562" t="s">
        <v>8111</v>
      </c>
      <c r="P140" s="7562" t="s">
        <v>8111</v>
      </c>
      <c r="Q140" s="7562" t="s">
        <v>8111</v>
      </c>
      <c r="R140" s="7562" t="s">
        <v>8111</v>
      </c>
      <c r="S140" s="7562"/>
      <c r="T140" s="7562" t="s">
        <v>8111</v>
      </c>
      <c r="U140" s="7562" t="s">
        <v>8111</v>
      </c>
      <c r="V140" s="7562" t="s">
        <v>3757</v>
      </c>
      <c r="W140" s="7562" t="s">
        <v>226</v>
      </c>
      <c r="X140" s="7564"/>
      <c r="Y140" s="7562"/>
      <c r="Z140" s="7562"/>
      <c r="AA140" s="7562"/>
      <c r="AB140" s="7562"/>
      <c r="AC140" s="7562"/>
      <c r="AD140" s="7562"/>
      <c r="AE140" s="7562"/>
      <c r="AF140" s="7562"/>
      <c r="AG140" s="7565">
        <f>IF(VLOOKUP($A140,'8 Oct - LIVE LDS Data'!$A$3:$AAD$1504,72,FALSE)=0/1/1900,"",VLOOKUP($A140,'8 Oct - LIVE LDS Data'!$A$3:$AAD$1504,72,FALSE))</f>
        <v>45807</v>
      </c>
      <c r="AH140" s="7565">
        <f>IF(VLOOKUP($A140,'8 Oct - LIVE LDS Data'!$A$3:$AAD$1504,73,FALSE)=0/1/1900,"",VLOOKUP($A140,'8 Oct - LIVE LDS Data'!$A$3:$AAD$1504,73,FALSE))</f>
        <v>45427</v>
      </c>
      <c r="AI140" s="7565">
        <f>IF(VLOOKUP($A140,'8 Oct - LIVE LDS Data'!$A$3:$AAD$1504,75,FALSE)=0/1/1900,"",VLOOKUP($A140,'8 Oct - LIVE LDS Data'!$A$3:$AAD$1504,75,FALSE))</f>
        <v>45687</v>
      </c>
      <c r="AJ140" s="7565">
        <f>IF(VLOOKUP($A140,'8 Oct - LIVE LDS Data'!$A$3:$AAD$1504,76,FALSE)=0/1/1900,"",VLOOKUP($A140,'8 Oct - LIVE LDS Data'!$A$3:$AAD$1504,76,FALSE))</f>
        <v>45807</v>
      </c>
    </row>
    <row r="141" spans="1:36" s="610" customFormat="1" ht="40" hidden="1" customHeight="1" x14ac:dyDescent="0.2">
      <c r="A141" s="2855" t="s">
        <v>2038</v>
      </c>
      <c r="B141" s="2855"/>
      <c r="C141" s="2855" t="s">
        <v>2039</v>
      </c>
      <c r="D141" s="7558" t="s">
        <v>121</v>
      </c>
      <c r="E141" s="7559" t="s">
        <v>89</v>
      </c>
      <c r="F141" s="7559" t="s">
        <v>89</v>
      </c>
      <c r="G141" s="7560">
        <v>42375</v>
      </c>
      <c r="H141" s="7314" t="s">
        <v>8240</v>
      </c>
      <c r="I141" s="7561">
        <v>41456</v>
      </c>
      <c r="J141" s="7562" t="s">
        <v>8111</v>
      </c>
      <c r="K141" s="7562" t="s">
        <v>8111</v>
      </c>
      <c r="L141" s="7562" t="s">
        <v>8111</v>
      </c>
      <c r="M141" s="7562" t="s">
        <v>8111</v>
      </c>
      <c r="N141" s="7562" t="s">
        <v>8111</v>
      </c>
      <c r="O141" s="7562" t="s">
        <v>8111</v>
      </c>
      <c r="P141" s="7562" t="s">
        <v>8111</v>
      </c>
      <c r="Q141" s="7562" t="s">
        <v>8111</v>
      </c>
      <c r="R141" s="7562" t="s">
        <v>8111</v>
      </c>
      <c r="S141" s="7562"/>
      <c r="T141" s="7562" t="s">
        <v>8111</v>
      </c>
      <c r="U141" s="7562" t="s">
        <v>8111</v>
      </c>
      <c r="V141" s="7562" t="s">
        <v>3757</v>
      </c>
      <c r="W141" s="7562" t="s">
        <v>226</v>
      </c>
      <c r="X141" s="7564"/>
      <c r="Y141" s="7562"/>
      <c r="Z141" s="7562"/>
      <c r="AA141" s="7562"/>
      <c r="AB141" s="7562"/>
      <c r="AC141" s="7562"/>
      <c r="AD141" s="7562"/>
      <c r="AE141" s="7562"/>
      <c r="AF141" s="7562"/>
      <c r="AG141" s="7565">
        <f>IF(VLOOKUP($A141,'8 Oct - LIVE LDS Data'!$A$3:$AAD$1504,72,FALSE)=0/1/1900,"",VLOOKUP($A141,'8 Oct - LIVE LDS Data'!$A$3:$AAD$1504,72,FALSE))</f>
        <v>45680</v>
      </c>
      <c r="AH141" s="7565">
        <f>IF(VLOOKUP($A141,'8 Oct - LIVE LDS Data'!$A$3:$AAD$1504,73,FALSE)=0/1/1900,"",VLOOKUP($A141,'8 Oct - LIVE LDS Data'!$A$3:$AAD$1504,73,FALSE))</f>
        <v>45807</v>
      </c>
      <c r="AI141" s="7565">
        <f>IF(VLOOKUP($A141,'8 Oct - LIVE LDS Data'!$A$3:$AAD$1504,75,FALSE)=0/1/1900,"",VLOOKUP($A141,'8 Oct - LIVE LDS Data'!$A$3:$AAD$1504,75,FALSE))</f>
        <v>45807</v>
      </c>
      <c r="AJ141" s="7565" t="str">
        <f>IF(VLOOKUP($A141,'8 Oct - LIVE LDS Data'!$A$3:$AAD$1504,76,FALSE)=0/1/1900,"",VLOOKUP($A141,'8 Oct - LIVE LDS Data'!$A$3:$AAD$1504,76,FALSE))</f>
        <v/>
      </c>
    </row>
    <row r="142" spans="1:36" s="610" customFormat="1" ht="40" hidden="1" customHeight="1" x14ac:dyDescent="0.2">
      <c r="A142" s="7569" t="s">
        <v>2046</v>
      </c>
      <c r="B142" s="7569"/>
      <c r="C142" s="7569" t="s">
        <v>4192</v>
      </c>
      <c r="D142" s="7558" t="s">
        <v>121</v>
      </c>
      <c r="E142" s="7559" t="s">
        <v>89</v>
      </c>
      <c r="F142" s="7559" t="s">
        <v>89</v>
      </c>
      <c r="G142" s="7560">
        <v>44335</v>
      </c>
      <c r="H142" s="7314" t="s">
        <v>7449</v>
      </c>
      <c r="I142" s="7561" t="s">
        <v>1190</v>
      </c>
      <c r="J142" s="7562" t="s">
        <v>8111</v>
      </c>
      <c r="K142" s="7562" t="s">
        <v>8111</v>
      </c>
      <c r="L142" s="7562" t="s">
        <v>8111</v>
      </c>
      <c r="M142" s="7562" t="s">
        <v>8111</v>
      </c>
      <c r="N142" s="7562" t="s">
        <v>8111</v>
      </c>
      <c r="O142" s="7562" t="s">
        <v>8111</v>
      </c>
      <c r="P142" s="7562" t="s">
        <v>8111</v>
      </c>
      <c r="Q142" s="7562" t="s">
        <v>8111</v>
      </c>
      <c r="R142" s="7562" t="s">
        <v>8111</v>
      </c>
      <c r="S142" s="7562"/>
      <c r="T142" s="7562" t="s">
        <v>8111</v>
      </c>
      <c r="U142" s="7562" t="s">
        <v>8111</v>
      </c>
      <c r="V142" s="7562" t="s">
        <v>90</v>
      </c>
      <c r="W142" s="7562" t="s">
        <v>226</v>
      </c>
      <c r="X142" s="7564"/>
      <c r="Y142" s="7562"/>
      <c r="Z142" s="7562"/>
      <c r="AA142" s="7562"/>
      <c r="AB142" s="7562"/>
      <c r="AC142" s="7562"/>
      <c r="AD142" s="7562"/>
      <c r="AE142" s="7562"/>
      <c r="AF142" s="7562"/>
      <c r="AG142" s="7565">
        <f>IF(VLOOKUP($A142,'8 Oct - LIVE LDS Data'!$A$3:$AAD$1504,72,FALSE)=0/1/1900,"",VLOOKUP($A142,'8 Oct - LIVE LDS Data'!$A$3:$AAD$1504,72,FALSE))</f>
        <v>45807</v>
      </c>
      <c r="AH142" s="7565">
        <f>IF(VLOOKUP($A142,'8 Oct - LIVE LDS Data'!$A$3:$AAD$1504,73,FALSE)=0/1/1900,"",VLOOKUP($A142,'8 Oct - LIVE LDS Data'!$A$3:$AAD$1504,73,FALSE))</f>
        <v>45700</v>
      </c>
      <c r="AI142" s="7565">
        <f>IF(VLOOKUP($A142,'8 Oct - LIVE LDS Data'!$A$3:$AAD$1504,75,FALSE)=0/1/1900,"",VLOOKUP($A142,'8 Oct - LIVE LDS Data'!$A$3:$AAD$1504,75,FALSE))</f>
        <v>45807</v>
      </c>
      <c r="AJ142" s="7565">
        <f>IF(VLOOKUP($A142,'8 Oct - LIVE LDS Data'!$A$3:$AAD$1504,76,FALSE)=0/1/1900,"",VLOOKUP($A142,'8 Oct - LIVE LDS Data'!$A$3:$AAD$1504,76,FALSE))</f>
        <v>45700</v>
      </c>
    </row>
    <row r="143" spans="1:36" s="610" customFormat="1" ht="40" hidden="1" customHeight="1" x14ac:dyDescent="0.2">
      <c r="A143" s="7566" t="s">
        <v>2051</v>
      </c>
      <c r="B143" s="7566"/>
      <c r="C143" s="7566" t="s">
        <v>2052</v>
      </c>
      <c r="D143" s="7570" t="s">
        <v>121</v>
      </c>
      <c r="E143" s="7571" t="s">
        <v>89</v>
      </c>
      <c r="F143" s="7571" t="s">
        <v>89</v>
      </c>
      <c r="G143" s="7572">
        <v>44461</v>
      </c>
      <c r="H143" s="7573" t="s">
        <v>8241</v>
      </c>
      <c r="I143" s="7562">
        <v>44470</v>
      </c>
      <c r="J143" s="7562" t="s">
        <v>8111</v>
      </c>
      <c r="K143" s="7562" t="s">
        <v>8111</v>
      </c>
      <c r="L143" s="7562" t="s">
        <v>8111</v>
      </c>
      <c r="M143" s="7562" t="s">
        <v>8111</v>
      </c>
      <c r="N143" s="7562" t="s">
        <v>8111</v>
      </c>
      <c r="O143" s="7562" t="s">
        <v>8111</v>
      </c>
      <c r="P143" s="7562" t="s">
        <v>8111</v>
      </c>
      <c r="Q143" s="7562" t="s">
        <v>8111</v>
      </c>
      <c r="R143" s="7562" t="s">
        <v>8111</v>
      </c>
      <c r="S143" s="7562" t="s">
        <v>8111</v>
      </c>
      <c r="T143" s="7562" t="s">
        <v>8111</v>
      </c>
      <c r="U143" s="7562" t="s">
        <v>8111</v>
      </c>
      <c r="V143" s="7562" t="s">
        <v>90</v>
      </c>
      <c r="W143" s="7562" t="s">
        <v>226</v>
      </c>
      <c r="X143" s="7564"/>
      <c r="Y143" s="7562"/>
      <c r="Z143" s="7562"/>
      <c r="AA143" s="7562"/>
      <c r="AB143" s="7562"/>
      <c r="AC143" s="7562"/>
      <c r="AD143" s="7562"/>
      <c r="AE143" s="7562"/>
      <c r="AF143" s="7562"/>
      <c r="AG143" s="7565">
        <f>IF(VLOOKUP($A143,'8 Oct - LIVE LDS Data'!$A$3:$AAD$1504,72,FALSE)=0/1/1900,"",VLOOKUP($A143,'8 Oct - LIVE LDS Data'!$A$3:$AAD$1504,72,FALSE))</f>
        <v>45320</v>
      </c>
      <c r="AH143" s="7565">
        <f>IF(VLOOKUP($A143,'8 Oct - LIVE LDS Data'!$A$3:$AAD$1504,73,FALSE)=0/1/1900,"",VLOOKUP($A143,'8 Oct - LIVE LDS Data'!$A$3:$AAD$1504,73,FALSE))</f>
        <v>45807</v>
      </c>
      <c r="AI143" s="7565" t="str">
        <f>IF(VLOOKUP($A143,'8 Oct - LIVE LDS Data'!$A$3:$AAD$1504,75,FALSE)=0/1/1900,"",VLOOKUP($A143,'8 Oct - LIVE LDS Data'!$A$3:$AAD$1504,75,FALSE))</f>
        <v/>
      </c>
      <c r="AJ143" s="7565">
        <f>IF(VLOOKUP($A143,'8 Oct - LIVE LDS Data'!$A$3:$AAD$1504,76,FALSE)=0/1/1900,"",VLOOKUP($A143,'8 Oct - LIVE LDS Data'!$A$3:$AAD$1504,76,FALSE))</f>
        <v>45807</v>
      </c>
    </row>
    <row r="144" spans="1:36" s="610" customFormat="1" ht="40" hidden="1" customHeight="1" x14ac:dyDescent="0.2">
      <c r="A144" s="7569" t="s">
        <v>2060</v>
      </c>
      <c r="B144" s="7569"/>
      <c r="C144" s="7569" t="s">
        <v>2061</v>
      </c>
      <c r="D144" s="7558" t="s">
        <v>8242</v>
      </c>
      <c r="E144" s="7559" t="s">
        <v>89</v>
      </c>
      <c r="F144" s="7559" t="s">
        <v>89</v>
      </c>
      <c r="G144" s="7560">
        <v>44041</v>
      </c>
      <c r="H144" s="7314" t="s">
        <v>674</v>
      </c>
      <c r="I144" s="7561">
        <v>44896</v>
      </c>
      <c r="J144" s="7562">
        <v>44075</v>
      </c>
      <c r="K144" s="7562">
        <v>44075</v>
      </c>
      <c r="L144" s="7562">
        <v>44378</v>
      </c>
      <c r="M144" s="7562">
        <v>44400</v>
      </c>
      <c r="N144" s="7562" t="s">
        <v>8111</v>
      </c>
      <c r="O144" s="7562" t="s">
        <v>8111</v>
      </c>
      <c r="P144" s="7562" t="s">
        <v>8111</v>
      </c>
      <c r="Q144" s="7562" t="s">
        <v>8111</v>
      </c>
      <c r="R144" s="7562">
        <v>44562</v>
      </c>
      <c r="S144" s="7562">
        <v>44592</v>
      </c>
      <c r="T144" s="7562">
        <v>44621</v>
      </c>
      <c r="U144" s="7562">
        <v>44651</v>
      </c>
      <c r="V144" s="7562" t="s">
        <v>90</v>
      </c>
      <c r="W144" s="7562" t="s">
        <v>3757</v>
      </c>
      <c r="X144" s="7564"/>
      <c r="Y144" s="7562"/>
      <c r="Z144" s="7562"/>
      <c r="AA144" s="7562"/>
      <c r="AB144" s="7562"/>
      <c r="AC144" s="7562"/>
      <c r="AD144" s="7562" t="s">
        <v>8102</v>
      </c>
      <c r="AE144" s="7562"/>
      <c r="AF144" s="7562"/>
      <c r="AG144" s="7565" t="str">
        <f>IF(VLOOKUP($A144,'8 Oct - LIVE LDS Data'!$A$3:$AAD$1504,72,FALSE)=0/1/1900,"",VLOOKUP($A144,'8 Oct - LIVE LDS Data'!$A$3:$AAD$1504,72,FALSE))</f>
        <v/>
      </c>
      <c r="AH144" s="7565">
        <f>IF(VLOOKUP($A144,'8 Oct - LIVE LDS Data'!$A$3:$AAD$1504,73,FALSE)=0/1/1900,"",VLOOKUP($A144,'8 Oct - LIVE LDS Data'!$A$3:$AAD$1504,73,FALSE))</f>
        <v>45807</v>
      </c>
      <c r="AI144" s="7565" t="str">
        <f>IF(VLOOKUP($A144,'8 Oct - LIVE LDS Data'!$A$3:$AAD$1504,75,FALSE)=0/1/1900,"",VLOOKUP($A144,'8 Oct - LIVE LDS Data'!$A$3:$AAD$1504,75,FALSE))</f>
        <v/>
      </c>
      <c r="AJ144" s="7565">
        <f>IF(VLOOKUP($A144,'8 Oct - LIVE LDS Data'!$A$3:$AAD$1504,76,FALSE)=0/1/1900,"",VLOOKUP($A144,'8 Oct - LIVE LDS Data'!$A$3:$AAD$1504,76,FALSE))</f>
        <v>45807</v>
      </c>
    </row>
    <row r="145" spans="1:36" s="610" customFormat="1" ht="40" hidden="1" customHeight="1" x14ac:dyDescent="0.2">
      <c r="A145" s="7569" t="s">
        <v>2067</v>
      </c>
      <c r="B145" s="7569"/>
      <c r="C145" s="7569" t="s">
        <v>2068</v>
      </c>
      <c r="D145" s="7558" t="s">
        <v>2069</v>
      </c>
      <c r="E145" s="7559" t="s">
        <v>89</v>
      </c>
      <c r="F145" s="7559" t="s">
        <v>89</v>
      </c>
      <c r="G145" s="7560">
        <v>43719</v>
      </c>
      <c r="H145" s="7314" t="s">
        <v>8243</v>
      </c>
      <c r="I145" s="7561">
        <v>45078</v>
      </c>
      <c r="J145" s="7562">
        <v>44986</v>
      </c>
      <c r="K145" s="7562">
        <v>44986</v>
      </c>
      <c r="L145" s="7562">
        <v>45474</v>
      </c>
      <c r="M145" s="7562" t="s">
        <v>8111</v>
      </c>
      <c r="N145" s="7562" t="s">
        <v>8111</v>
      </c>
      <c r="O145" s="7562" t="s">
        <v>8111</v>
      </c>
      <c r="P145" s="7562" t="s">
        <v>8111</v>
      </c>
      <c r="Q145" s="7562" t="s">
        <v>8111</v>
      </c>
      <c r="R145" s="7562">
        <v>45658</v>
      </c>
      <c r="S145" s="7562"/>
      <c r="T145" s="7562">
        <v>45748</v>
      </c>
      <c r="U145" s="7562" t="s">
        <v>8111</v>
      </c>
      <c r="V145" s="7562" t="s">
        <v>3757</v>
      </c>
      <c r="W145" s="7562" t="s">
        <v>3757</v>
      </c>
      <c r="X145" s="7564"/>
      <c r="Y145" s="7562"/>
      <c r="Z145" s="7562"/>
      <c r="AA145" s="7562"/>
      <c r="AB145" s="7562"/>
      <c r="AC145" s="7562"/>
      <c r="AD145" s="7562"/>
      <c r="AE145" s="7562"/>
      <c r="AF145" s="7562"/>
      <c r="AG145" s="7565">
        <f>IF(VLOOKUP($A145,'8 Oct - LIVE LDS Data'!$A$3:$AAD$1504,72,FALSE)=0/1/1900,"",VLOOKUP($A145,'8 Oct - LIVE LDS Data'!$A$3:$AAD$1504,72,FALSE))</f>
        <v>45681</v>
      </c>
      <c r="AH145" s="7565">
        <f>IF(VLOOKUP($A145,'8 Oct - LIVE LDS Data'!$A$3:$AAD$1504,73,FALSE)=0/1/1900,"",VLOOKUP($A145,'8 Oct - LIVE LDS Data'!$A$3:$AAD$1504,73,FALSE))</f>
        <v>45807</v>
      </c>
      <c r="AI145" s="7565">
        <f>IF(VLOOKUP($A145,'8 Oct - LIVE LDS Data'!$A$3:$AAD$1504,75,FALSE)=0/1/1900,"",VLOOKUP($A145,'8 Oct - LIVE LDS Data'!$A$3:$AAD$1504,75,FALSE))</f>
        <v>45827</v>
      </c>
      <c r="AJ145" s="7565">
        <f>IF(VLOOKUP($A145,'8 Oct - LIVE LDS Data'!$A$3:$AAD$1504,76,FALSE)=0/1/1900,"",VLOOKUP($A145,'8 Oct - LIVE LDS Data'!$A$3:$AAD$1504,76,FALSE))</f>
        <v>45856</v>
      </c>
    </row>
    <row r="146" spans="1:36" s="610" customFormat="1" ht="40" hidden="1" customHeight="1" x14ac:dyDescent="0.2">
      <c r="A146" s="7568" t="s">
        <v>2077</v>
      </c>
      <c r="B146" s="7568" t="s">
        <v>2078</v>
      </c>
      <c r="C146" s="7568" t="s">
        <v>2078</v>
      </c>
      <c r="D146" s="7558" t="s">
        <v>2079</v>
      </c>
      <c r="E146" s="7559" t="s">
        <v>89</v>
      </c>
      <c r="F146" s="7559" t="s">
        <v>89</v>
      </c>
      <c r="G146" s="7560">
        <v>41809</v>
      </c>
      <c r="H146" s="7314" t="s">
        <v>674</v>
      </c>
      <c r="I146" s="7561">
        <v>44835</v>
      </c>
      <c r="J146" s="7562">
        <v>41913</v>
      </c>
      <c r="K146" s="7562">
        <v>41927</v>
      </c>
      <c r="L146" s="7562">
        <v>42917</v>
      </c>
      <c r="M146" s="7562">
        <v>42942</v>
      </c>
      <c r="N146" s="7562">
        <v>43770</v>
      </c>
      <c r="O146" s="7562">
        <v>44088</v>
      </c>
      <c r="P146" s="7562" t="s">
        <v>8111</v>
      </c>
      <c r="Q146" s="7562" t="s">
        <v>8111</v>
      </c>
      <c r="R146" s="7562">
        <v>44927</v>
      </c>
      <c r="S146" s="7562">
        <v>44942</v>
      </c>
      <c r="T146" s="7562" t="s">
        <v>8244</v>
      </c>
      <c r="U146" s="7562">
        <v>45195</v>
      </c>
      <c r="V146" s="7562" t="s">
        <v>3757</v>
      </c>
      <c r="W146" s="7562" t="s">
        <v>3757</v>
      </c>
      <c r="X146" s="7564"/>
      <c r="Y146" s="7562"/>
      <c r="Z146" s="7562"/>
      <c r="AA146" s="7562"/>
      <c r="AB146" s="7562"/>
      <c r="AC146" s="7562"/>
      <c r="AD146" s="7562" t="s">
        <v>8102</v>
      </c>
      <c r="AE146" s="7562"/>
      <c r="AF146" s="7562"/>
      <c r="AG146" s="7565">
        <f>IF(VLOOKUP($A146,'8 Oct - LIVE LDS Data'!$A$3:$AAD$1504,72,FALSE)=0/1/1900,"",VLOOKUP($A146,'8 Oct - LIVE LDS Data'!$A$3:$AAD$1504,72,FALSE))</f>
        <v>45575</v>
      </c>
      <c r="AH146" s="7565">
        <f>IF(VLOOKUP($A146,'8 Oct - LIVE LDS Data'!$A$3:$AAD$1504,73,FALSE)=0/1/1900,"",VLOOKUP($A146,'8 Oct - LIVE LDS Data'!$A$3:$AAD$1504,73,FALSE))</f>
        <v>45807</v>
      </c>
      <c r="AI146" s="7565">
        <f>IF(VLOOKUP($A146,'8 Oct - LIVE LDS Data'!$A$3:$AAD$1504,75,FALSE)=0/1/1900,"",VLOOKUP($A146,'8 Oct - LIVE LDS Data'!$A$3:$AAD$1504,75,FALSE))</f>
        <v>44313</v>
      </c>
      <c r="AJ146" s="7565">
        <f>IF(VLOOKUP($A146,'8 Oct - LIVE LDS Data'!$A$3:$AAD$1504,76,FALSE)=0/1/1900,"",VLOOKUP($A146,'8 Oct - LIVE LDS Data'!$A$3:$AAD$1504,76,FALSE))</f>
        <v>45807</v>
      </c>
    </row>
    <row r="147" spans="1:36" s="610" customFormat="1" ht="40" hidden="1" customHeight="1" x14ac:dyDescent="0.2">
      <c r="A147" s="2859" t="s">
        <v>2094</v>
      </c>
      <c r="B147" s="2859"/>
      <c r="C147" s="2863" t="s">
        <v>4193</v>
      </c>
      <c r="D147" s="7558" t="s">
        <v>7961</v>
      </c>
      <c r="E147" s="7559" t="s">
        <v>89</v>
      </c>
      <c r="F147" s="7559" t="s">
        <v>89</v>
      </c>
      <c r="G147" s="7560">
        <v>42501</v>
      </c>
      <c r="H147" s="7314" t="s">
        <v>262</v>
      </c>
      <c r="I147" s="7561">
        <v>45108</v>
      </c>
      <c r="J147" s="7562">
        <v>44287</v>
      </c>
      <c r="K147" s="7562">
        <v>44378</v>
      </c>
      <c r="L147" s="7562" t="s">
        <v>7965</v>
      </c>
      <c r="M147" s="7562">
        <v>45259</v>
      </c>
      <c r="N147" s="7562">
        <v>45383</v>
      </c>
      <c r="O147" s="7562" t="s">
        <v>8111</v>
      </c>
      <c r="P147" s="7562" t="s">
        <v>8111</v>
      </c>
      <c r="Q147" s="7562" t="s">
        <v>8111</v>
      </c>
      <c r="R147" s="7562" t="s">
        <v>8245</v>
      </c>
      <c r="S147" s="7562" t="s">
        <v>8111</v>
      </c>
      <c r="T147" s="7562" t="s">
        <v>8246</v>
      </c>
      <c r="U147" s="7562" t="s">
        <v>8111</v>
      </c>
      <c r="V147" s="7562" t="s">
        <v>3757</v>
      </c>
      <c r="W147" s="7562" t="s">
        <v>3757</v>
      </c>
      <c r="X147" s="7564"/>
      <c r="Y147" s="7562"/>
      <c r="Z147" s="7562"/>
      <c r="AA147" s="7562"/>
      <c r="AB147" s="7562"/>
      <c r="AC147" s="7562"/>
      <c r="AD147" s="7562"/>
      <c r="AE147" s="7562"/>
      <c r="AF147" s="7562"/>
      <c r="AG147" s="7565">
        <f>IF(VLOOKUP($A147,'8 Oct - LIVE LDS Data'!$A$3:$AAD$1504,72,FALSE)=0/1/1900,"",VLOOKUP($A147,'8 Oct - LIVE LDS Data'!$A$3:$AAD$1504,72,FALSE))</f>
        <v>45665</v>
      </c>
      <c r="AH147" s="7565">
        <f>IF(VLOOKUP($A147,'8 Oct - LIVE LDS Data'!$A$3:$AAD$1504,73,FALSE)=0/1/1900,"",VLOOKUP($A147,'8 Oct - LIVE LDS Data'!$A$3:$AAD$1504,73,FALSE))</f>
        <v>45807</v>
      </c>
      <c r="AI147" s="7565">
        <f>IF(VLOOKUP($A147,'8 Oct - LIVE LDS Data'!$A$3:$AAD$1504,75,FALSE)=0/1/1900,"",VLOOKUP($A147,'8 Oct - LIVE LDS Data'!$A$3:$AAD$1504,75,FALSE))</f>
        <v>45594</v>
      </c>
      <c r="AJ147" s="7565">
        <f>IF(VLOOKUP($A147,'8 Oct - LIVE LDS Data'!$A$3:$AAD$1504,76,FALSE)=0/1/1900,"",VLOOKUP($A147,'8 Oct - LIVE LDS Data'!$A$3:$AAD$1504,76,FALSE))</f>
        <v>45807</v>
      </c>
    </row>
    <row r="148" spans="1:36" s="610" customFormat="1" ht="40" hidden="1" customHeight="1" x14ac:dyDescent="0.2">
      <c r="A148" s="7568" t="s">
        <v>2104</v>
      </c>
      <c r="B148" s="7568" t="s">
        <v>2105</v>
      </c>
      <c r="C148" s="7568" t="s">
        <v>2105</v>
      </c>
      <c r="D148" s="7558" t="s">
        <v>265</v>
      </c>
      <c r="E148" s="7559" t="s">
        <v>89</v>
      </c>
      <c r="F148" s="7559" t="s">
        <v>89</v>
      </c>
      <c r="G148" s="7560">
        <v>40723</v>
      </c>
      <c r="H148" s="7314" t="s">
        <v>674</v>
      </c>
      <c r="I148" s="7561">
        <v>44896</v>
      </c>
      <c r="J148" s="7562">
        <v>42278</v>
      </c>
      <c r="K148" s="7562">
        <v>42286</v>
      </c>
      <c r="L148" s="7562">
        <v>44287</v>
      </c>
      <c r="M148" s="7562">
        <v>44197</v>
      </c>
      <c r="N148" s="7562" t="s">
        <v>8111</v>
      </c>
      <c r="O148" s="7562" t="s">
        <v>8111</v>
      </c>
      <c r="P148" s="7562" t="s">
        <v>8111</v>
      </c>
      <c r="Q148" s="7562" t="s">
        <v>8111</v>
      </c>
      <c r="R148" s="7562">
        <v>44927</v>
      </c>
      <c r="S148" s="7562">
        <v>44986</v>
      </c>
      <c r="T148" s="7562" t="s">
        <v>8247</v>
      </c>
      <c r="U148" s="7562">
        <v>45231</v>
      </c>
      <c r="V148" s="7562" t="s">
        <v>3757</v>
      </c>
      <c r="W148" s="7562" t="s">
        <v>3757</v>
      </c>
      <c r="X148" s="7564"/>
      <c r="Y148" s="7562"/>
      <c r="Z148" s="7562"/>
      <c r="AA148" s="7562"/>
      <c r="AB148" s="7562"/>
      <c r="AC148" s="7562"/>
      <c r="AD148" s="7562" t="s">
        <v>8102</v>
      </c>
      <c r="AE148" s="7562"/>
      <c r="AF148" s="7562"/>
      <c r="AG148" s="7565">
        <f>IF(VLOOKUP($A148,'8 Oct - LIVE LDS Data'!$A$3:$AAD$1504,72,FALSE)=0/1/1900,"",VLOOKUP($A148,'8 Oct - LIVE LDS Data'!$A$3:$AAD$1504,72,FALSE))</f>
        <v>45562</v>
      </c>
      <c r="AH148" s="7565">
        <f>IF(VLOOKUP($A148,'8 Oct - LIVE LDS Data'!$A$3:$AAD$1504,73,FALSE)=0/1/1900,"",VLOOKUP($A148,'8 Oct - LIVE LDS Data'!$A$3:$AAD$1504,73,FALSE))</f>
        <v>45806</v>
      </c>
      <c r="AI148" s="7565" t="str">
        <f>IF(VLOOKUP($A148,'8 Oct - LIVE LDS Data'!$A$3:$AAD$1504,75,FALSE)=0/1/1900,"",VLOOKUP($A148,'8 Oct - LIVE LDS Data'!$A$3:$AAD$1504,75,FALSE))</f>
        <v/>
      </c>
      <c r="AJ148" s="7565">
        <f>IF(VLOOKUP($A148,'8 Oct - LIVE LDS Data'!$A$3:$AAD$1504,76,FALSE)=0/1/1900,"",VLOOKUP($A148,'8 Oct - LIVE LDS Data'!$A$3:$AAD$1504,76,FALSE))</f>
        <v>45806</v>
      </c>
    </row>
    <row r="149" spans="1:36" s="610" customFormat="1" ht="40" hidden="1" customHeight="1" x14ac:dyDescent="0.2">
      <c r="A149" s="7568" t="s">
        <v>2131</v>
      </c>
      <c r="B149" s="7568"/>
      <c r="C149" s="7568" t="s">
        <v>2122</v>
      </c>
      <c r="D149" s="7570" t="s">
        <v>2123</v>
      </c>
      <c r="E149" s="7571" t="s">
        <v>89</v>
      </c>
      <c r="F149" s="7571" t="s">
        <v>89</v>
      </c>
      <c r="G149" s="7572">
        <v>42052</v>
      </c>
      <c r="H149" s="7573" t="s">
        <v>8248</v>
      </c>
      <c r="I149" s="7562">
        <v>44652</v>
      </c>
      <c r="J149" s="7562">
        <v>43191</v>
      </c>
      <c r="K149" s="7562">
        <v>43220</v>
      </c>
      <c r="L149" s="7562">
        <v>43466</v>
      </c>
      <c r="M149" s="7562">
        <v>43493</v>
      </c>
      <c r="N149" s="7562">
        <v>43770</v>
      </c>
      <c r="O149" s="7562">
        <v>43798</v>
      </c>
      <c r="P149" s="7562" t="s">
        <v>8111</v>
      </c>
      <c r="Q149" s="7562" t="s">
        <v>8111</v>
      </c>
      <c r="R149" s="7562">
        <v>43952</v>
      </c>
      <c r="S149" s="7562">
        <v>44378</v>
      </c>
      <c r="T149" s="7562">
        <v>44197</v>
      </c>
      <c r="U149" s="7562">
        <v>44713</v>
      </c>
      <c r="V149" s="7562" t="s">
        <v>3757</v>
      </c>
      <c r="W149" s="7562" t="s">
        <v>3757</v>
      </c>
      <c r="X149" s="7564"/>
      <c r="Y149" s="7562"/>
      <c r="Z149" s="7562"/>
      <c r="AA149" s="7562"/>
      <c r="AB149" s="7562"/>
      <c r="AC149" s="7562"/>
      <c r="AD149" s="7562" t="s">
        <v>8102</v>
      </c>
      <c r="AE149" s="7562"/>
      <c r="AF149" s="7562"/>
      <c r="AG149" s="7565">
        <f>IF(VLOOKUP($A149,'8 Oct - LIVE LDS Data'!$A$3:$AAD$1504,72,FALSE)=0/1/1900,"",VLOOKUP($A149,'8 Oct - LIVE LDS Data'!$A$3:$AAD$1504,72,FALSE))</f>
        <v>45720</v>
      </c>
      <c r="AH149" s="7565">
        <f>IF(VLOOKUP($A149,'8 Oct - LIVE LDS Data'!$A$3:$AAD$1504,73,FALSE)=0/1/1900,"",VLOOKUP($A149,'8 Oct - LIVE LDS Data'!$A$3:$AAD$1504,73,FALSE))</f>
        <v>45806</v>
      </c>
      <c r="AI149" s="7565">
        <f>IF(VLOOKUP($A149,'8 Oct - LIVE LDS Data'!$A$3:$AAD$1504,75,FALSE)=0/1/1900,"",VLOOKUP($A149,'8 Oct - LIVE LDS Data'!$A$3:$AAD$1504,75,FALSE))</f>
        <v>45720</v>
      </c>
      <c r="AJ149" s="7565">
        <f>IF(VLOOKUP($A149,'8 Oct - LIVE LDS Data'!$A$3:$AAD$1504,76,FALSE)=0/1/1900,"",VLOOKUP($A149,'8 Oct - LIVE LDS Data'!$A$3:$AAD$1504,76,FALSE))</f>
        <v>45806</v>
      </c>
    </row>
    <row r="150" spans="1:36" s="610" customFormat="1" ht="40" hidden="1" customHeight="1" x14ac:dyDescent="0.2">
      <c r="A150" s="7568" t="s">
        <v>2137</v>
      </c>
      <c r="B150" s="7568"/>
      <c r="C150" s="7568" t="s">
        <v>2138</v>
      </c>
      <c r="D150" s="7570" t="s">
        <v>121</v>
      </c>
      <c r="E150" s="7571" t="s">
        <v>89</v>
      </c>
      <c r="F150" s="7571" t="s">
        <v>89</v>
      </c>
      <c r="G150" s="7572">
        <v>45029</v>
      </c>
      <c r="H150" s="7573" t="s">
        <v>8037</v>
      </c>
      <c r="I150" s="7562">
        <v>44440</v>
      </c>
      <c r="J150" s="7562" t="s">
        <v>8111</v>
      </c>
      <c r="K150" s="7562" t="s">
        <v>8111</v>
      </c>
      <c r="L150" s="7562" t="s">
        <v>8111</v>
      </c>
      <c r="M150" s="7562" t="s">
        <v>8111</v>
      </c>
      <c r="N150" s="7562" t="s">
        <v>8111</v>
      </c>
      <c r="O150" s="7562" t="s">
        <v>8111</v>
      </c>
      <c r="P150" s="7562" t="s">
        <v>8111</v>
      </c>
      <c r="Q150" s="7562" t="s">
        <v>8111</v>
      </c>
      <c r="R150" s="7562" t="s">
        <v>8111</v>
      </c>
      <c r="S150" s="7562" t="s">
        <v>8111</v>
      </c>
      <c r="T150" s="7562" t="s">
        <v>8111</v>
      </c>
      <c r="U150" s="7562" t="s">
        <v>8111</v>
      </c>
      <c r="V150" s="7562" t="s">
        <v>90</v>
      </c>
      <c r="W150" s="7562" t="s">
        <v>226</v>
      </c>
      <c r="X150" s="7564"/>
      <c r="Y150" s="7562"/>
      <c r="Z150" s="7562"/>
      <c r="AA150" s="7562"/>
      <c r="AB150" s="7562"/>
      <c r="AC150" s="7562"/>
      <c r="AD150" s="7562"/>
      <c r="AE150" s="7562"/>
      <c r="AF150" s="7562"/>
      <c r="AG150" s="7565">
        <f>IF(VLOOKUP($A150,'8 Oct - LIVE LDS Data'!$A$3:$AAD$1504,72,FALSE)=0/1/1900,"",VLOOKUP($A150,'8 Oct - LIVE LDS Data'!$A$3:$AAD$1504,72,FALSE))</f>
        <v>44659</v>
      </c>
      <c r="AH150" s="7565">
        <f>IF(VLOOKUP($A150,'8 Oct - LIVE LDS Data'!$A$3:$AAD$1504,73,FALSE)=0/1/1900,"",VLOOKUP($A150,'8 Oct - LIVE LDS Data'!$A$3:$AAD$1504,73,FALSE))</f>
        <v>45755</v>
      </c>
      <c r="AI150" s="7565">
        <f>IF(VLOOKUP($A150,'8 Oct - LIVE LDS Data'!$A$3:$AAD$1504,75,FALSE)=0/1/1900,"",VLOOKUP($A150,'8 Oct - LIVE LDS Data'!$A$3:$AAD$1504,75,FALSE))</f>
        <v>44657</v>
      </c>
      <c r="AJ150" s="7565">
        <f>IF(VLOOKUP($A150,'8 Oct - LIVE LDS Data'!$A$3:$AAD$1504,76,FALSE)=0/1/1900,"",VLOOKUP($A150,'8 Oct - LIVE LDS Data'!$A$3:$AAD$1504,76,FALSE))</f>
        <v>45755</v>
      </c>
    </row>
    <row r="151" spans="1:36" s="610" customFormat="1" ht="40" hidden="1" customHeight="1" x14ac:dyDescent="0.2">
      <c r="A151" s="7566" t="s">
        <v>2148</v>
      </c>
      <c r="B151" s="7566"/>
      <c r="C151" s="7566" t="s">
        <v>2149</v>
      </c>
      <c r="D151" s="7558" t="s">
        <v>121</v>
      </c>
      <c r="E151" s="7559" t="s">
        <v>89</v>
      </c>
      <c r="F151" s="7559" t="s">
        <v>89</v>
      </c>
      <c r="G151" s="7560">
        <v>44587</v>
      </c>
      <c r="H151" s="7314" t="s">
        <v>8019</v>
      </c>
      <c r="I151" s="7561">
        <v>43101</v>
      </c>
      <c r="J151" s="7562" t="s">
        <v>8111</v>
      </c>
      <c r="K151" s="7562" t="s">
        <v>8111</v>
      </c>
      <c r="L151" s="7562" t="s">
        <v>8111</v>
      </c>
      <c r="M151" s="7562" t="s">
        <v>8111</v>
      </c>
      <c r="N151" s="7562" t="s">
        <v>8111</v>
      </c>
      <c r="O151" s="7562" t="s">
        <v>8111</v>
      </c>
      <c r="P151" s="7562" t="s">
        <v>8111</v>
      </c>
      <c r="Q151" s="7562" t="s">
        <v>8111</v>
      </c>
      <c r="R151" s="7562" t="s">
        <v>8111</v>
      </c>
      <c r="S151" s="7562"/>
      <c r="T151" s="7562" t="s">
        <v>8111</v>
      </c>
      <c r="U151" s="7562" t="s">
        <v>8111</v>
      </c>
      <c r="V151" s="7562" t="s">
        <v>90</v>
      </c>
      <c r="W151" s="7562" t="s">
        <v>226</v>
      </c>
      <c r="X151" s="7564"/>
      <c r="Y151" s="7562"/>
      <c r="Z151" s="7562"/>
      <c r="AA151" s="7562"/>
      <c r="AB151" s="7562"/>
      <c r="AC151" s="7562"/>
      <c r="AD151" s="7562"/>
      <c r="AE151" s="7562"/>
      <c r="AF151" s="7562"/>
      <c r="AG151" s="7565">
        <f>IF(VLOOKUP($A151,'8 Oct - LIVE LDS Data'!$A$3:$AAD$1504,72,FALSE)=0/1/1900,"",VLOOKUP($A151,'8 Oct - LIVE LDS Data'!$A$3:$AAD$1504,72,FALSE))</f>
        <v>45628</v>
      </c>
      <c r="AH151" s="7565">
        <f>IF(VLOOKUP($A151,'8 Oct - LIVE LDS Data'!$A$3:$AAD$1504,73,FALSE)=0/1/1900,"",VLOOKUP($A151,'8 Oct - LIVE LDS Data'!$A$3:$AAD$1504,73,FALSE))</f>
        <v>45700</v>
      </c>
      <c r="AI151" s="7565">
        <f>IF(VLOOKUP($A151,'8 Oct - LIVE LDS Data'!$A$3:$AAD$1504,75,FALSE)=0/1/1900,"",VLOOKUP($A151,'8 Oct - LIVE LDS Data'!$A$3:$AAD$1504,75,FALSE))</f>
        <v>45806</v>
      </c>
      <c r="AJ151" s="7565">
        <f>IF(VLOOKUP($A151,'8 Oct - LIVE LDS Data'!$A$3:$AAD$1504,76,FALSE)=0/1/1900,"",VLOOKUP($A151,'8 Oct - LIVE LDS Data'!$A$3:$AAD$1504,76,FALSE))</f>
        <v>45700</v>
      </c>
    </row>
    <row r="152" spans="1:36" s="610" customFormat="1" ht="40" hidden="1" customHeight="1" x14ac:dyDescent="0.2">
      <c r="A152" s="7569" t="s">
        <v>2159</v>
      </c>
      <c r="B152" s="7569"/>
      <c r="C152" s="7569" t="s">
        <v>4194</v>
      </c>
      <c r="D152" s="7558" t="s">
        <v>2161</v>
      </c>
      <c r="E152" s="7559" t="s">
        <v>89</v>
      </c>
      <c r="F152" s="7559" t="s">
        <v>89</v>
      </c>
      <c r="G152" s="7560">
        <v>44033</v>
      </c>
      <c r="H152" s="7314" t="s">
        <v>2167</v>
      </c>
      <c r="I152" s="7561">
        <v>42767</v>
      </c>
      <c r="J152" s="7562" t="s">
        <v>8111</v>
      </c>
      <c r="K152" s="7562" t="s">
        <v>8111</v>
      </c>
      <c r="L152" s="7562" t="s">
        <v>8111</v>
      </c>
      <c r="M152" s="7562" t="s">
        <v>8111</v>
      </c>
      <c r="N152" s="7562" t="s">
        <v>8111</v>
      </c>
      <c r="O152" s="7562" t="s">
        <v>8111</v>
      </c>
      <c r="P152" s="7562" t="s">
        <v>8111</v>
      </c>
      <c r="Q152" s="7562" t="s">
        <v>8111</v>
      </c>
      <c r="R152" s="7562" t="s">
        <v>8111</v>
      </c>
      <c r="S152" s="7562"/>
      <c r="T152" s="7562" t="s">
        <v>8111</v>
      </c>
      <c r="U152" s="7562" t="s">
        <v>8111</v>
      </c>
      <c r="V152" s="7562" t="s">
        <v>90</v>
      </c>
      <c r="W152" s="7562" t="s">
        <v>226</v>
      </c>
      <c r="X152" s="7564"/>
      <c r="Y152" s="7562"/>
      <c r="Z152" s="7562"/>
      <c r="AA152" s="7562"/>
      <c r="AB152" s="7562"/>
      <c r="AC152" s="7562"/>
      <c r="AD152" s="7562"/>
      <c r="AE152" s="7562"/>
      <c r="AF152" s="7562"/>
      <c r="AG152" s="7565">
        <f>IF(VLOOKUP($A152,'8 Oct - LIVE LDS Data'!$A$3:$AAD$1504,72,FALSE)=0/1/1900,"",VLOOKUP($A152,'8 Oct - LIVE LDS Data'!$A$3:$AAD$1504,72,FALSE))</f>
        <v>45399</v>
      </c>
      <c r="AH152" s="7565" t="str">
        <f>IF(VLOOKUP($A152,'8 Oct - LIVE LDS Data'!$A$3:$AAD$1504,73,FALSE)=0/1/1900,"",VLOOKUP($A152,'8 Oct - LIVE LDS Data'!$A$3:$AAD$1504,73,FALSE))</f>
        <v/>
      </c>
      <c r="AI152" s="7565" t="str">
        <f>IF(VLOOKUP($A152,'8 Oct - LIVE LDS Data'!$A$3:$AAD$1504,75,FALSE)=0/1/1900,"",VLOOKUP($A152,'8 Oct - LIVE LDS Data'!$A$3:$AAD$1504,75,FALSE))</f>
        <v/>
      </c>
      <c r="AJ152" s="7565" t="str">
        <f>IF(VLOOKUP($A152,'8 Oct - LIVE LDS Data'!$A$3:$AAD$1504,76,FALSE)=0/1/1900,"",VLOOKUP($A152,'8 Oct - LIVE LDS Data'!$A$3:$AAD$1504,76,FALSE))</f>
        <v/>
      </c>
    </row>
    <row r="153" spans="1:36" s="610" customFormat="1" ht="40" hidden="1" customHeight="1" x14ac:dyDescent="0.2">
      <c r="A153" s="2855" t="s">
        <v>2169</v>
      </c>
      <c r="B153" s="2855"/>
      <c r="C153" s="2855" t="s">
        <v>2170</v>
      </c>
      <c r="D153" s="7558" t="s">
        <v>121</v>
      </c>
      <c r="E153" s="7559" t="s">
        <v>89</v>
      </c>
      <c r="F153" s="7559" t="s">
        <v>89</v>
      </c>
      <c r="G153" s="7560">
        <v>43046</v>
      </c>
      <c r="H153" s="7314" t="s">
        <v>8249</v>
      </c>
      <c r="I153" s="7561">
        <v>42736</v>
      </c>
      <c r="J153" s="7562" t="s">
        <v>8111</v>
      </c>
      <c r="K153" s="7562" t="s">
        <v>8111</v>
      </c>
      <c r="L153" s="7562" t="s">
        <v>8111</v>
      </c>
      <c r="M153" s="7562" t="s">
        <v>8111</v>
      </c>
      <c r="N153" s="7562" t="s">
        <v>8111</v>
      </c>
      <c r="O153" s="7562" t="s">
        <v>8111</v>
      </c>
      <c r="P153" s="7562" t="s">
        <v>8111</v>
      </c>
      <c r="Q153" s="7562" t="s">
        <v>8111</v>
      </c>
      <c r="R153" s="7562" t="s">
        <v>8111</v>
      </c>
      <c r="S153" s="7562"/>
      <c r="T153" s="7562" t="s">
        <v>8111</v>
      </c>
      <c r="U153" s="7562" t="s">
        <v>8111</v>
      </c>
      <c r="V153" s="7562" t="s">
        <v>3757</v>
      </c>
      <c r="W153" s="7562" t="s">
        <v>226</v>
      </c>
      <c r="X153" s="7564"/>
      <c r="Y153" s="7562"/>
      <c r="Z153" s="7562"/>
      <c r="AA153" s="7562"/>
      <c r="AB153" s="7562"/>
      <c r="AC153" s="7562"/>
      <c r="AD153" s="7562"/>
      <c r="AE153" s="7562"/>
      <c r="AF153" s="7562"/>
      <c r="AG153" s="7565">
        <f>IF(VLOOKUP($A153,'8 Oct - LIVE LDS Data'!$A$3:$AAD$1504,72,FALSE)=0/1/1900,"",VLOOKUP($A153,'8 Oct - LIVE LDS Data'!$A$3:$AAD$1504,72,FALSE))</f>
        <v>45806</v>
      </c>
      <c r="AH153" s="7565">
        <f>IF(VLOOKUP($A153,'8 Oct - LIVE LDS Data'!$A$3:$AAD$1504,73,FALSE)=0/1/1900,"",VLOOKUP($A153,'8 Oct - LIVE LDS Data'!$A$3:$AAD$1504,73,FALSE))</f>
        <v>45904</v>
      </c>
      <c r="AI153" s="7565">
        <f>IF(VLOOKUP($A153,'8 Oct - LIVE LDS Data'!$A$3:$AAD$1504,75,FALSE)=0/1/1900,"",VLOOKUP($A153,'8 Oct - LIVE LDS Data'!$A$3:$AAD$1504,75,FALSE))</f>
        <v>45806</v>
      </c>
      <c r="AJ153" s="7565">
        <f>IF(VLOOKUP($A153,'8 Oct - LIVE LDS Data'!$A$3:$AAD$1504,76,FALSE)=0/1/1900,"",VLOOKUP($A153,'8 Oct - LIVE LDS Data'!$A$3:$AAD$1504,76,FALSE))</f>
        <v>45904</v>
      </c>
    </row>
    <row r="154" spans="1:36" s="610" customFormat="1" ht="40" hidden="1" customHeight="1" x14ac:dyDescent="0.2">
      <c r="A154" s="7568" t="s">
        <v>2179</v>
      </c>
      <c r="B154" s="7568" t="s">
        <v>2180</v>
      </c>
      <c r="C154" s="7568" t="s">
        <v>2180</v>
      </c>
      <c r="D154" s="7558" t="s">
        <v>8250</v>
      </c>
      <c r="E154" s="7559" t="s">
        <v>89</v>
      </c>
      <c r="F154" s="7559" t="s">
        <v>89</v>
      </c>
      <c r="G154" s="7560">
        <v>43033</v>
      </c>
      <c r="H154" s="7314" t="s">
        <v>674</v>
      </c>
      <c r="I154" s="7561">
        <v>44378</v>
      </c>
      <c r="J154" s="7562">
        <v>43282</v>
      </c>
      <c r="K154" s="7562">
        <v>43665</v>
      </c>
      <c r="L154" s="7562">
        <v>44166</v>
      </c>
      <c r="M154" s="7562">
        <v>44166</v>
      </c>
      <c r="N154" s="7562" t="s">
        <v>8111</v>
      </c>
      <c r="O154" s="7562" t="s">
        <v>8111</v>
      </c>
      <c r="P154" s="7562" t="s">
        <v>8111</v>
      </c>
      <c r="Q154" s="7562" t="s">
        <v>8111</v>
      </c>
      <c r="R154" s="7562">
        <v>44470</v>
      </c>
      <c r="S154" s="7562">
        <v>44498</v>
      </c>
      <c r="T154" s="7562">
        <v>44621</v>
      </c>
      <c r="U154" s="7562">
        <v>44651</v>
      </c>
      <c r="V154" s="7562" t="s">
        <v>3757</v>
      </c>
      <c r="W154" s="7562" t="s">
        <v>3757</v>
      </c>
      <c r="X154" s="7564"/>
      <c r="Y154" s="7562"/>
      <c r="Z154" s="7562"/>
      <c r="AA154" s="7562"/>
      <c r="AB154" s="7562"/>
      <c r="AC154" s="7562"/>
      <c r="AD154" s="7562" t="s">
        <v>8102</v>
      </c>
      <c r="AE154" s="7562"/>
      <c r="AF154" s="7562"/>
      <c r="AG154" s="7565">
        <f>IF(VLOOKUP($A154,'8 Oct - LIVE LDS Data'!$A$3:$AAD$1504,72,FALSE)=0/1/1900,"",VLOOKUP($A154,'8 Oct - LIVE LDS Data'!$A$3:$AAD$1504,72,FALSE))</f>
        <v>44582</v>
      </c>
      <c r="AH154" s="7565">
        <f>IF(VLOOKUP($A154,'8 Oct - LIVE LDS Data'!$A$3:$AAD$1504,73,FALSE)=0/1/1900,"",VLOOKUP($A154,'8 Oct - LIVE LDS Data'!$A$3:$AAD$1504,73,FALSE))</f>
        <v>45806</v>
      </c>
      <c r="AI154" s="7565">
        <f>IF(VLOOKUP($A154,'8 Oct - LIVE LDS Data'!$A$3:$AAD$1504,75,FALSE)=0/1/1900,"",VLOOKUP($A154,'8 Oct - LIVE LDS Data'!$A$3:$AAD$1504,75,FALSE))</f>
        <v>45806</v>
      </c>
      <c r="AJ154" s="7565">
        <f>IF(VLOOKUP($A154,'8 Oct - LIVE LDS Data'!$A$3:$AAD$1504,76,FALSE)=0/1/1900,"",VLOOKUP($A154,'8 Oct - LIVE LDS Data'!$A$3:$AAD$1504,76,FALSE))</f>
        <v>45414</v>
      </c>
    </row>
    <row r="155" spans="1:36" s="610" customFormat="1" ht="40" hidden="1" customHeight="1" x14ac:dyDescent="0.2">
      <c r="A155" s="2855" t="s">
        <v>2197</v>
      </c>
      <c r="B155" s="2855"/>
      <c r="C155" s="2855" t="s">
        <v>2198</v>
      </c>
      <c r="D155" s="7558" t="s">
        <v>2199</v>
      </c>
      <c r="E155" s="7559" t="s">
        <v>89</v>
      </c>
      <c r="F155" s="7559" t="s">
        <v>89</v>
      </c>
      <c r="G155" s="7560">
        <v>42937</v>
      </c>
      <c r="H155" s="7314" t="s">
        <v>8251</v>
      </c>
      <c r="I155" s="7561">
        <v>45170</v>
      </c>
      <c r="J155" s="7562">
        <v>44470</v>
      </c>
      <c r="K155" s="7562">
        <v>44578</v>
      </c>
      <c r="L155" s="7562">
        <v>45566</v>
      </c>
      <c r="M155" s="7562" t="s">
        <v>8111</v>
      </c>
      <c r="N155" s="7562" t="s">
        <v>8111</v>
      </c>
      <c r="O155" s="7562" t="s">
        <v>8111</v>
      </c>
      <c r="P155" s="7562" t="s">
        <v>8111</v>
      </c>
      <c r="Q155" s="7562" t="s">
        <v>8111</v>
      </c>
      <c r="R155" s="7562">
        <v>45870</v>
      </c>
      <c r="S155" s="7562" t="s">
        <v>8111</v>
      </c>
      <c r="T155" s="7562" t="s">
        <v>8068</v>
      </c>
      <c r="U155" s="7562" t="s">
        <v>8111</v>
      </c>
      <c r="V155" s="7562" t="s">
        <v>3757</v>
      </c>
      <c r="W155" s="7562" t="s">
        <v>90</v>
      </c>
      <c r="X155" s="7564"/>
      <c r="Y155" s="7562"/>
      <c r="Z155" s="7562"/>
      <c r="AA155" s="7562"/>
      <c r="AB155" s="7562"/>
      <c r="AC155" s="7562"/>
      <c r="AD155" s="7562"/>
      <c r="AE155" s="7562"/>
      <c r="AF155" s="7562"/>
      <c r="AG155" s="7565">
        <f>IF(VLOOKUP($A155,'8 Oct - LIVE LDS Data'!$A$3:$AAD$1504,72,FALSE)=0/1/1900,"",VLOOKUP($A155,'8 Oct - LIVE LDS Data'!$A$3:$AAD$1504,72,FALSE))</f>
        <v>45905</v>
      </c>
      <c r="AH155" s="7565">
        <f>IF(VLOOKUP($A155,'8 Oct - LIVE LDS Data'!$A$3:$AAD$1504,73,FALSE)=0/1/1900,"",VLOOKUP($A155,'8 Oct - LIVE LDS Data'!$A$3:$AAD$1504,73,FALSE))</f>
        <v>45806</v>
      </c>
      <c r="AI155" s="7565">
        <f>IF(VLOOKUP($A155,'8 Oct - LIVE LDS Data'!$A$3:$AAD$1504,75,FALSE)=0/1/1900,"",VLOOKUP($A155,'8 Oct - LIVE LDS Data'!$A$3:$AAD$1504,75,FALSE))</f>
        <v>45415</v>
      </c>
      <c r="AJ155" s="7565">
        <f>IF(VLOOKUP($A155,'8 Oct - LIVE LDS Data'!$A$3:$AAD$1504,76,FALSE)=0/1/1900,"",VLOOKUP($A155,'8 Oct - LIVE LDS Data'!$A$3:$AAD$1504,76,FALSE))</f>
        <v>45806</v>
      </c>
    </row>
    <row r="156" spans="1:36" s="610" customFormat="1" ht="40" hidden="1" customHeight="1" x14ac:dyDescent="0.2">
      <c r="A156" s="7568" t="s">
        <v>2207</v>
      </c>
      <c r="B156" s="7568" t="s">
        <v>2208</v>
      </c>
      <c r="C156" s="7568" t="s">
        <v>2208</v>
      </c>
      <c r="D156" s="7558" t="s">
        <v>2209</v>
      </c>
      <c r="E156" s="7559" t="s">
        <v>89</v>
      </c>
      <c r="F156" s="7559" t="s">
        <v>194</v>
      </c>
      <c r="G156" s="7560">
        <v>42425</v>
      </c>
      <c r="H156" s="7314" t="s">
        <v>674</v>
      </c>
      <c r="I156" s="7561">
        <v>44562</v>
      </c>
      <c r="J156" s="7562">
        <v>43405</v>
      </c>
      <c r="K156" s="7562">
        <v>43409</v>
      </c>
      <c r="L156" s="7562">
        <v>43770</v>
      </c>
      <c r="M156" s="7562">
        <v>43773</v>
      </c>
      <c r="N156" s="7562">
        <v>44256</v>
      </c>
      <c r="O156" s="7562">
        <v>44256</v>
      </c>
      <c r="P156" s="7562" t="s">
        <v>8111</v>
      </c>
      <c r="Q156" s="7562" t="s">
        <v>8111</v>
      </c>
      <c r="R156" s="7562">
        <v>44866</v>
      </c>
      <c r="S156" s="7562">
        <v>44866</v>
      </c>
      <c r="T156" s="7562">
        <v>45170</v>
      </c>
      <c r="U156" s="7562">
        <v>45195</v>
      </c>
      <c r="V156" s="7562" t="s">
        <v>3757</v>
      </c>
      <c r="W156" s="7562" t="s">
        <v>3757</v>
      </c>
      <c r="X156" s="7564"/>
      <c r="Y156" s="7562"/>
      <c r="Z156" s="7562"/>
      <c r="AA156" s="7562"/>
      <c r="AB156" s="7562"/>
      <c r="AC156" s="7562"/>
      <c r="AD156" s="7562" t="s">
        <v>8102</v>
      </c>
      <c r="AE156" s="7562"/>
      <c r="AF156" s="7562"/>
      <c r="AG156" s="7565">
        <f>IF(VLOOKUP($A156,'8 Oct - LIVE LDS Data'!$A$3:$AAD$1504,72,FALSE)=0/1/1900,"",VLOOKUP($A156,'8 Oct - LIVE LDS Data'!$A$3:$AAD$1504,72,FALSE))</f>
        <v>44873</v>
      </c>
      <c r="AH156" s="7565">
        <f>IF(VLOOKUP($A156,'8 Oct - LIVE LDS Data'!$A$3:$AAD$1504,73,FALSE)=0/1/1900,"",VLOOKUP($A156,'8 Oct - LIVE LDS Data'!$A$3:$AAD$1504,73,FALSE))</f>
        <v>45902</v>
      </c>
      <c r="AI156" s="7565" t="str">
        <f>IF(VLOOKUP($A156,'8 Oct - LIVE LDS Data'!$A$3:$AAD$1504,75,FALSE)=0/1/1900,"",VLOOKUP($A156,'8 Oct - LIVE LDS Data'!$A$3:$AAD$1504,75,FALSE))</f>
        <v/>
      </c>
      <c r="AJ156" s="7565">
        <f>IF(VLOOKUP($A156,'8 Oct - LIVE LDS Data'!$A$3:$AAD$1504,76,FALSE)=0/1/1900,"",VLOOKUP($A156,'8 Oct - LIVE LDS Data'!$A$3:$AAD$1504,76,FALSE))</f>
        <v>45125</v>
      </c>
    </row>
    <row r="157" spans="1:36" s="610" customFormat="1" ht="40" hidden="1" customHeight="1" x14ac:dyDescent="0.2">
      <c r="A157" s="7568" t="s">
        <v>2229</v>
      </c>
      <c r="B157" s="7568" t="s">
        <v>2225</v>
      </c>
      <c r="C157" s="7568" t="s">
        <v>2225</v>
      </c>
      <c r="D157" s="7558" t="s">
        <v>421</v>
      </c>
      <c r="E157" s="7559" t="s">
        <v>89</v>
      </c>
      <c r="F157" s="7559" t="s">
        <v>194</v>
      </c>
      <c r="G157" s="7560">
        <v>41101</v>
      </c>
      <c r="H157" s="7314" t="s">
        <v>8152</v>
      </c>
      <c r="I157" s="7561" t="s">
        <v>423</v>
      </c>
      <c r="J157" s="7562" t="s">
        <v>8111</v>
      </c>
      <c r="K157" s="7562" t="s">
        <v>8111</v>
      </c>
      <c r="L157" s="7562" t="s">
        <v>8111</v>
      </c>
      <c r="M157" s="7562" t="s">
        <v>8111</v>
      </c>
      <c r="N157" s="7562" t="s">
        <v>8111</v>
      </c>
      <c r="O157" s="7562" t="s">
        <v>8111</v>
      </c>
      <c r="P157" s="7562" t="s">
        <v>8111</v>
      </c>
      <c r="Q157" s="7562" t="s">
        <v>8111</v>
      </c>
      <c r="R157" s="7562" t="s">
        <v>8111</v>
      </c>
      <c r="S157" s="7562">
        <v>44417</v>
      </c>
      <c r="T157" s="7562">
        <v>44562</v>
      </c>
      <c r="U157" s="7562">
        <v>44606</v>
      </c>
      <c r="V157" s="7562" t="s">
        <v>3757</v>
      </c>
      <c r="W157" s="7562" t="s">
        <v>3757</v>
      </c>
      <c r="X157" s="7564"/>
      <c r="Y157" s="7562"/>
      <c r="Z157" s="7562"/>
      <c r="AA157" s="7562"/>
      <c r="AB157" s="7562"/>
      <c r="AC157" s="7562"/>
      <c r="AD157" s="7562" t="s">
        <v>8102</v>
      </c>
      <c r="AE157" s="7562"/>
      <c r="AF157" s="7562"/>
      <c r="AG157" s="7565" t="str">
        <f>IF(VLOOKUP($A157,'8 Oct - LIVE LDS Data'!$A$3:$AAD$1504,72,FALSE)=0/1/1900,"",VLOOKUP($A157,'8 Oct - LIVE LDS Data'!$A$3:$AAD$1504,72,FALSE))</f>
        <v/>
      </c>
      <c r="AH157" s="7565" t="str">
        <f>IF(VLOOKUP($A157,'8 Oct - LIVE LDS Data'!$A$3:$AAD$1504,73,FALSE)=0/1/1900,"",VLOOKUP($A157,'8 Oct - LIVE LDS Data'!$A$3:$AAD$1504,73,FALSE))</f>
        <v/>
      </c>
      <c r="AI157" s="7565" t="str">
        <f>IF(VLOOKUP($A157,'8 Oct - LIVE LDS Data'!$A$3:$AAD$1504,75,FALSE)=0/1/1900,"",VLOOKUP($A157,'8 Oct - LIVE LDS Data'!$A$3:$AAD$1504,75,FALSE))</f>
        <v/>
      </c>
      <c r="AJ157" s="7565">
        <f>IF(VLOOKUP($A157,'8 Oct - LIVE LDS Data'!$A$3:$AAD$1504,76,FALSE)=0/1/1900,"",VLOOKUP($A157,'8 Oct - LIVE LDS Data'!$A$3:$AAD$1504,76,FALSE))</f>
        <v>44440</v>
      </c>
    </row>
    <row r="158" spans="1:36" s="610" customFormat="1" ht="40" customHeight="1" x14ac:dyDescent="0.2">
      <c r="A158" s="7566" t="s">
        <v>2230</v>
      </c>
      <c r="B158" s="7566"/>
      <c r="C158" s="7566" t="s">
        <v>2231</v>
      </c>
      <c r="D158" s="7558" t="s">
        <v>2232</v>
      </c>
      <c r="E158" s="7559" t="s">
        <v>89</v>
      </c>
      <c r="F158" s="7559" t="s">
        <v>89</v>
      </c>
      <c r="G158" s="7560">
        <v>44082</v>
      </c>
      <c r="H158" s="7314" t="s">
        <v>3845</v>
      </c>
      <c r="I158" s="7561">
        <v>44986</v>
      </c>
      <c r="J158" s="7562" t="s">
        <v>8252</v>
      </c>
      <c r="K158" s="7562" t="s">
        <v>8111</v>
      </c>
      <c r="L158" s="7562">
        <v>45474</v>
      </c>
      <c r="M158" s="7562" t="s">
        <v>8111</v>
      </c>
      <c r="N158" s="7562" t="s">
        <v>8111</v>
      </c>
      <c r="O158" s="7562" t="s">
        <v>8111</v>
      </c>
      <c r="P158" s="7562" t="s">
        <v>8111</v>
      </c>
      <c r="Q158" s="7562" t="s">
        <v>8111</v>
      </c>
      <c r="R158" s="7562">
        <v>45839</v>
      </c>
      <c r="S158" s="7562" t="s">
        <v>8111</v>
      </c>
      <c r="T158" s="7562">
        <v>45931</v>
      </c>
      <c r="U158" s="7562" t="s">
        <v>8111</v>
      </c>
      <c r="V158" s="7562" t="s">
        <v>90</v>
      </c>
      <c r="W158" s="7562" t="s">
        <v>90</v>
      </c>
      <c r="X158" s="7564">
        <v>45327</v>
      </c>
      <c r="Y158" s="7562" t="s">
        <v>8253</v>
      </c>
      <c r="Z158" s="7562">
        <v>45474</v>
      </c>
      <c r="AA158" s="7562"/>
      <c r="AB158" s="7562"/>
      <c r="AC158" s="7562">
        <v>45839</v>
      </c>
      <c r="AD158" s="7562">
        <v>45931</v>
      </c>
      <c r="AE158" s="7562" t="s">
        <v>8120</v>
      </c>
      <c r="AF158" s="7562"/>
      <c r="AG158" s="7565">
        <f>IF(VLOOKUP($A158,'8 Oct - LIVE LDS Data'!$A$3:$AAD$1504,72,FALSE)=0/1/1900,"",VLOOKUP($A158,'8 Oct - LIVE LDS Data'!$A$3:$AAD$1504,72,FALSE))</f>
        <v>45681</v>
      </c>
      <c r="AH158" s="7565">
        <f>IF(VLOOKUP($A158,'8 Oct - LIVE LDS Data'!$A$3:$AAD$1504,73,FALSE)=0/1/1900,"",VLOOKUP($A158,'8 Oct - LIVE LDS Data'!$A$3:$AAD$1504,73,FALSE))</f>
        <v>45806</v>
      </c>
      <c r="AI158" s="7565" t="str">
        <f>IF(VLOOKUP($A158,'8 Oct - LIVE LDS Data'!$A$3:$AAD$1504,75,FALSE)=0/1/1900,"",VLOOKUP($A158,'8 Oct - LIVE LDS Data'!$A$3:$AAD$1504,75,FALSE))</f>
        <v/>
      </c>
      <c r="AJ158" s="7565">
        <f>IF(VLOOKUP($A158,'8 Oct - LIVE LDS Data'!$A$3:$AAD$1504,76,FALSE)=0/1/1900,"",VLOOKUP($A158,'8 Oct - LIVE LDS Data'!$A$3:$AAD$1504,76,FALSE))</f>
        <v>45806</v>
      </c>
    </row>
    <row r="159" spans="1:36" s="610" customFormat="1" ht="40" hidden="1" customHeight="1" x14ac:dyDescent="0.2">
      <c r="A159" s="2855" t="s">
        <v>2240</v>
      </c>
      <c r="B159" s="2855"/>
      <c r="C159" s="2856" t="s">
        <v>2241</v>
      </c>
      <c r="D159" s="7558" t="s">
        <v>2242</v>
      </c>
      <c r="E159" s="7559" t="s">
        <v>89</v>
      </c>
      <c r="F159" s="7559" t="s">
        <v>89</v>
      </c>
      <c r="G159" s="7560" t="s">
        <v>121</v>
      </c>
      <c r="H159" s="7314" t="s">
        <v>262</v>
      </c>
      <c r="I159" s="7561">
        <v>44835</v>
      </c>
      <c r="J159" s="7562">
        <v>42370</v>
      </c>
      <c r="K159" s="7562">
        <v>42373</v>
      </c>
      <c r="L159" s="7562">
        <v>42736</v>
      </c>
      <c r="M159" s="7562">
        <v>42751</v>
      </c>
      <c r="N159" s="7562">
        <v>43160</v>
      </c>
      <c r="O159" s="7562">
        <v>43175</v>
      </c>
      <c r="P159" s="7562">
        <v>45108</v>
      </c>
      <c r="Q159" s="7562" t="s">
        <v>8111</v>
      </c>
      <c r="R159" s="7562">
        <v>45292</v>
      </c>
      <c r="S159" s="7562" t="s">
        <v>8111</v>
      </c>
      <c r="T159" s="7562">
        <v>45474</v>
      </c>
      <c r="U159" s="7562" t="s">
        <v>8111</v>
      </c>
      <c r="V159" s="7562" t="s">
        <v>3757</v>
      </c>
      <c r="W159" s="7562" t="s">
        <v>90</v>
      </c>
      <c r="X159" s="7564"/>
      <c r="Y159" s="7562"/>
      <c r="Z159" s="7562"/>
      <c r="AA159" s="7562"/>
      <c r="AB159" s="7562"/>
      <c r="AC159" s="7562"/>
      <c r="AD159" s="7562"/>
      <c r="AE159" s="7562"/>
      <c r="AF159" s="7562"/>
      <c r="AG159" s="7565">
        <f>IF(VLOOKUP($A159,'8 Oct - LIVE LDS Data'!$A$3:$AAD$1504,72,FALSE)=0/1/1900,"",VLOOKUP($A159,'8 Oct - LIVE LDS Data'!$A$3:$AAD$1504,72,FALSE))</f>
        <v>45607</v>
      </c>
      <c r="AH159" s="7565">
        <f>IF(VLOOKUP($A159,'8 Oct - LIVE LDS Data'!$A$3:$AAD$1504,73,FALSE)=0/1/1900,"",VLOOKUP($A159,'8 Oct - LIVE LDS Data'!$A$3:$AAD$1504,73,FALSE))</f>
        <v>45678</v>
      </c>
      <c r="AI159" s="7565">
        <f>IF(VLOOKUP($A159,'8 Oct - LIVE LDS Data'!$A$3:$AAD$1504,75,FALSE)=0/1/1900,"",VLOOKUP($A159,'8 Oct - LIVE LDS Data'!$A$3:$AAD$1504,75,FALSE))</f>
        <v>45806</v>
      </c>
      <c r="AJ159" s="7565">
        <f>IF(VLOOKUP($A159,'8 Oct - LIVE LDS Data'!$A$3:$AAD$1504,76,FALSE)=0/1/1900,"",VLOOKUP($A159,'8 Oct - LIVE LDS Data'!$A$3:$AAD$1504,76,FALSE))</f>
        <v>45678</v>
      </c>
    </row>
    <row r="160" spans="1:36" s="610" customFormat="1" ht="40" customHeight="1" x14ac:dyDescent="0.2">
      <c r="A160" s="2855" t="s">
        <v>2259</v>
      </c>
      <c r="B160" s="2855"/>
      <c r="C160" s="2855" t="s">
        <v>2260</v>
      </c>
      <c r="D160" s="7558" t="s">
        <v>635</v>
      </c>
      <c r="E160" s="7559" t="s">
        <v>89</v>
      </c>
      <c r="F160" s="7559" t="s">
        <v>89</v>
      </c>
      <c r="G160" s="7560">
        <v>43383</v>
      </c>
      <c r="H160" s="7314" t="s">
        <v>262</v>
      </c>
      <c r="I160" s="7561">
        <v>45170</v>
      </c>
      <c r="J160" s="7562">
        <v>45108</v>
      </c>
      <c r="K160" s="7562" t="s">
        <v>8111</v>
      </c>
      <c r="L160" s="7562">
        <v>45200</v>
      </c>
      <c r="M160" s="7562">
        <v>45236</v>
      </c>
      <c r="N160" s="7562" t="s">
        <v>8111</v>
      </c>
      <c r="O160" s="7562" t="s">
        <v>8111</v>
      </c>
      <c r="P160" s="7562" t="s">
        <v>8111</v>
      </c>
      <c r="Q160" s="7562" t="s">
        <v>8111</v>
      </c>
      <c r="R160" s="7562">
        <v>45536</v>
      </c>
      <c r="S160" s="7562" t="s">
        <v>8111</v>
      </c>
      <c r="T160" s="7562">
        <v>45717</v>
      </c>
      <c r="U160" s="7562" t="s">
        <v>8111</v>
      </c>
      <c r="V160" s="7562" t="s">
        <v>3757</v>
      </c>
      <c r="W160" s="7562" t="s">
        <v>3757</v>
      </c>
      <c r="X160" s="7564">
        <v>45317</v>
      </c>
      <c r="Y160" s="7562">
        <v>45108</v>
      </c>
      <c r="Z160" s="7562">
        <v>45200</v>
      </c>
      <c r="AA160" s="7562"/>
      <c r="AB160" s="7562"/>
      <c r="AC160" s="7562">
        <v>45536</v>
      </c>
      <c r="AD160" s="7562">
        <v>45717</v>
      </c>
      <c r="AE160" s="7562" t="s">
        <v>8121</v>
      </c>
      <c r="AF160" s="7562"/>
      <c r="AG160" s="7565" t="str">
        <f>IF(VLOOKUP($A160,'8 Oct - LIVE LDS Data'!$A$3:$AAD$1504,72,FALSE)=0/1/1900,"",VLOOKUP($A160,'8 Oct - LIVE LDS Data'!$A$3:$AAD$1504,72,FALSE))</f>
        <v/>
      </c>
      <c r="AH160" s="7565">
        <f>IF(VLOOKUP($A160,'8 Oct - LIVE LDS Data'!$A$3:$AAD$1504,73,FALSE)=0/1/1900,"",VLOOKUP($A160,'8 Oct - LIVE LDS Data'!$A$3:$AAD$1504,73,FALSE))</f>
        <v>45806</v>
      </c>
      <c r="AI160" s="7565" t="str">
        <f>IF(VLOOKUP($A160,'8 Oct - LIVE LDS Data'!$A$3:$AAD$1504,75,FALSE)=0/1/1900,"",VLOOKUP($A160,'8 Oct - LIVE LDS Data'!$A$3:$AAD$1504,75,FALSE))</f>
        <v/>
      </c>
      <c r="AJ160" s="7565">
        <f>IF(VLOOKUP($A160,'8 Oct - LIVE LDS Data'!$A$3:$AAD$1504,76,FALSE)=0/1/1900,"",VLOOKUP($A160,'8 Oct - LIVE LDS Data'!$A$3:$AAD$1504,76,FALSE))</f>
        <v>45806</v>
      </c>
    </row>
    <row r="161" spans="1:36" s="610" customFormat="1" ht="40" hidden="1" customHeight="1" x14ac:dyDescent="0.2">
      <c r="A161" s="7568" t="s">
        <v>2280</v>
      </c>
      <c r="B161" s="7568" t="s">
        <v>2281</v>
      </c>
      <c r="C161" s="7568" t="s">
        <v>2281</v>
      </c>
      <c r="D161" s="7558" t="s">
        <v>6024</v>
      </c>
      <c r="E161" s="7559" t="s">
        <v>89</v>
      </c>
      <c r="F161" s="7559" t="s">
        <v>89</v>
      </c>
      <c r="G161" s="7560">
        <v>40737</v>
      </c>
      <c r="H161" s="7314" t="s">
        <v>674</v>
      </c>
      <c r="I161" s="7561">
        <v>43647</v>
      </c>
      <c r="J161" s="7562">
        <v>43009</v>
      </c>
      <c r="K161" s="7562">
        <v>43009</v>
      </c>
      <c r="L161" s="7562">
        <v>43739</v>
      </c>
      <c r="M161" s="7562">
        <v>43404</v>
      </c>
      <c r="N161" s="7562">
        <v>44228</v>
      </c>
      <c r="O161" s="7562">
        <v>44148</v>
      </c>
      <c r="P161" s="7562" t="s">
        <v>8111</v>
      </c>
      <c r="Q161" s="7562" t="s">
        <v>8111</v>
      </c>
      <c r="R161" s="7562">
        <v>44317</v>
      </c>
      <c r="S161" s="7562">
        <v>44399</v>
      </c>
      <c r="T161" s="7562">
        <v>44470</v>
      </c>
      <c r="U161" s="7562">
        <v>44531</v>
      </c>
      <c r="V161" s="7562" t="s">
        <v>3757</v>
      </c>
      <c r="W161" s="7562" t="s">
        <v>3757</v>
      </c>
      <c r="X161" s="7564"/>
      <c r="Y161" s="7562"/>
      <c r="Z161" s="7562"/>
      <c r="AA161" s="7562"/>
      <c r="AB161" s="7562"/>
      <c r="AC161" s="7562"/>
      <c r="AD161" s="7562" t="s">
        <v>8102</v>
      </c>
      <c r="AE161" s="7562"/>
      <c r="AF161" s="7562"/>
      <c r="AG161" s="7565">
        <f>IF(VLOOKUP($A161,'8 Oct - LIVE LDS Data'!$A$3:$AAD$1504,72,FALSE)=0/1/1900,"",VLOOKUP($A161,'8 Oct - LIVE LDS Data'!$A$3:$AAD$1504,72,FALSE))</f>
        <v>45938</v>
      </c>
      <c r="AH161" s="7565" t="str">
        <f>IF(VLOOKUP($A161,'8 Oct - LIVE LDS Data'!$A$3:$AAD$1504,73,FALSE)=0/1/1900,"",VLOOKUP($A161,'8 Oct - LIVE LDS Data'!$A$3:$AAD$1504,73,FALSE))</f>
        <v/>
      </c>
      <c r="AI161" s="7565">
        <f>IF(VLOOKUP($A161,'8 Oct - LIVE LDS Data'!$A$3:$AAD$1504,75,FALSE)=0/1/1900,"",VLOOKUP($A161,'8 Oct - LIVE LDS Data'!$A$3:$AAD$1504,75,FALSE))</f>
        <v>44518</v>
      </c>
      <c r="AJ161" s="7565">
        <f>IF(VLOOKUP($A161,'8 Oct - LIVE LDS Data'!$A$3:$AAD$1504,76,FALSE)=0/1/1900,"",VLOOKUP($A161,'8 Oct - LIVE LDS Data'!$A$3:$AAD$1504,76,FALSE))</f>
        <v>45625</v>
      </c>
    </row>
    <row r="162" spans="1:36" s="610" customFormat="1" ht="40" hidden="1" customHeight="1" x14ac:dyDescent="0.2">
      <c r="A162" s="2855" t="s">
        <v>2302</v>
      </c>
      <c r="B162" s="2855"/>
      <c r="C162" s="2855" t="s">
        <v>2303</v>
      </c>
      <c r="D162" s="7558" t="s">
        <v>2304</v>
      </c>
      <c r="E162" s="7559" t="s">
        <v>89</v>
      </c>
      <c r="F162" s="7559" t="s">
        <v>89</v>
      </c>
      <c r="G162" s="7560">
        <v>44041</v>
      </c>
      <c r="H162" s="7314" t="s">
        <v>262</v>
      </c>
      <c r="I162" s="7561">
        <v>45108</v>
      </c>
      <c r="J162" s="7562">
        <v>44621</v>
      </c>
      <c r="K162" s="7562">
        <v>44562</v>
      </c>
      <c r="L162" s="7562" t="s">
        <v>8254</v>
      </c>
      <c r="M162" s="7562" t="s">
        <v>8111</v>
      </c>
      <c r="N162" s="7562" t="s">
        <v>8111</v>
      </c>
      <c r="O162" s="7562" t="s">
        <v>8111</v>
      </c>
      <c r="P162" s="7562" t="s">
        <v>8111</v>
      </c>
      <c r="Q162" s="7562" t="s">
        <v>8111</v>
      </c>
      <c r="R162" s="7562" t="s">
        <v>8255</v>
      </c>
      <c r="S162" s="7562" t="s">
        <v>8111</v>
      </c>
      <c r="T162" s="7562" t="s">
        <v>8256</v>
      </c>
      <c r="U162" s="7562" t="s">
        <v>8111</v>
      </c>
      <c r="V162" s="7562" t="s">
        <v>90</v>
      </c>
      <c r="W162" s="7562" t="s">
        <v>3757</v>
      </c>
      <c r="X162" s="7564"/>
      <c r="Y162" s="7562"/>
      <c r="Z162" s="7562"/>
      <c r="AA162" s="7562"/>
      <c r="AB162" s="7562"/>
      <c r="AC162" s="7562"/>
      <c r="AD162" s="7562"/>
      <c r="AE162" s="7562"/>
      <c r="AF162" s="7562"/>
      <c r="AG162" s="7565">
        <f>IF(VLOOKUP($A162,'8 Oct - LIVE LDS Data'!$A$3:$AAD$1504,72,FALSE)=0/1/1900,"",VLOOKUP($A162,'8 Oct - LIVE LDS Data'!$A$3:$AAD$1504,72,FALSE))</f>
        <v>45320</v>
      </c>
      <c r="AH162" s="7565">
        <f>IF(VLOOKUP($A162,'8 Oct - LIVE LDS Data'!$A$3:$AAD$1504,73,FALSE)=0/1/1900,"",VLOOKUP($A162,'8 Oct - LIVE LDS Data'!$A$3:$AAD$1504,73,FALSE))</f>
        <v>45806</v>
      </c>
      <c r="AI162" s="7565">
        <f>IF(VLOOKUP($A162,'8 Oct - LIVE LDS Data'!$A$3:$AAD$1504,75,FALSE)=0/1/1900,"",VLOOKUP($A162,'8 Oct - LIVE LDS Data'!$A$3:$AAD$1504,75,FALSE))</f>
        <v>44522</v>
      </c>
      <c r="AJ162" s="7565">
        <f>IF(VLOOKUP($A162,'8 Oct - LIVE LDS Data'!$A$3:$AAD$1504,76,FALSE)=0/1/1900,"",VLOOKUP($A162,'8 Oct - LIVE LDS Data'!$A$3:$AAD$1504,76,FALSE))</f>
        <v>45806</v>
      </c>
    </row>
    <row r="163" spans="1:36" s="610" customFormat="1" ht="40" hidden="1" customHeight="1" x14ac:dyDescent="0.2">
      <c r="A163" s="2855" t="s">
        <v>2309</v>
      </c>
      <c r="B163" s="2855"/>
      <c r="C163" s="2855" t="s">
        <v>2310</v>
      </c>
      <c r="D163" s="7570" t="s">
        <v>192</v>
      </c>
      <c r="E163" s="7571" t="s">
        <v>89</v>
      </c>
      <c r="F163" s="7571" t="s">
        <v>194</v>
      </c>
      <c r="G163" s="7572">
        <v>45250</v>
      </c>
      <c r="H163" s="7573" t="s">
        <v>8257</v>
      </c>
      <c r="I163" s="7562">
        <v>45250</v>
      </c>
      <c r="J163" s="7562" t="s">
        <v>8111</v>
      </c>
      <c r="K163" s="7562" t="s">
        <v>8111</v>
      </c>
      <c r="L163" s="7562" t="s">
        <v>8111</v>
      </c>
      <c r="M163" s="7562" t="s">
        <v>8111</v>
      </c>
      <c r="N163" s="7562" t="s">
        <v>8111</v>
      </c>
      <c r="O163" s="7562" t="s">
        <v>8111</v>
      </c>
      <c r="P163" s="7562" t="s">
        <v>8111</v>
      </c>
      <c r="Q163" s="7562" t="s">
        <v>8111</v>
      </c>
      <c r="R163" s="7562" t="s">
        <v>8111</v>
      </c>
      <c r="S163" s="7562" t="s">
        <v>8111</v>
      </c>
      <c r="T163" s="7562" t="s">
        <v>8111</v>
      </c>
      <c r="U163" s="7562" t="s">
        <v>8111</v>
      </c>
      <c r="V163" s="7562" t="s">
        <v>90</v>
      </c>
      <c r="W163" s="7562" t="s">
        <v>226</v>
      </c>
      <c r="X163" s="7564"/>
      <c r="Y163" s="7562"/>
      <c r="Z163" s="7562"/>
      <c r="AA163" s="7562"/>
      <c r="AB163" s="7562"/>
      <c r="AC163" s="7562"/>
      <c r="AD163" s="7562"/>
      <c r="AE163" s="7562"/>
      <c r="AF163" s="7562"/>
      <c r="AG163" s="7565">
        <f>IF(VLOOKUP($A163,'8 Oct - LIVE LDS Data'!$A$3:$AAD$1504,72,FALSE)=0/1/1900,"",VLOOKUP($A163,'8 Oct - LIVE LDS Data'!$A$3:$AAD$1504,72,FALSE))</f>
        <v>44229</v>
      </c>
      <c r="AH163" s="7565">
        <f>IF(VLOOKUP($A163,'8 Oct - LIVE LDS Data'!$A$3:$AAD$1504,73,FALSE)=0/1/1900,"",VLOOKUP($A163,'8 Oct - LIVE LDS Data'!$A$3:$AAD$1504,73,FALSE))</f>
        <v>45744</v>
      </c>
      <c r="AI163" s="7565">
        <f>IF(VLOOKUP($A163,'8 Oct - LIVE LDS Data'!$A$3:$AAD$1504,75,FALSE)=0/1/1900,"",VLOOKUP($A163,'8 Oct - LIVE LDS Data'!$A$3:$AAD$1504,75,FALSE))</f>
        <v>45806</v>
      </c>
      <c r="AJ163" s="7565">
        <f>IF(VLOOKUP($A163,'8 Oct - LIVE LDS Data'!$A$3:$AAD$1504,76,FALSE)=0/1/1900,"",VLOOKUP($A163,'8 Oct - LIVE LDS Data'!$A$3:$AAD$1504,76,FALSE))</f>
        <v>45744</v>
      </c>
    </row>
    <row r="164" spans="1:36" s="610" customFormat="1" ht="40" customHeight="1" x14ac:dyDescent="0.2">
      <c r="A164" s="2855" t="s">
        <v>2312</v>
      </c>
      <c r="B164" s="2855"/>
      <c r="C164" s="2855" t="s">
        <v>2313</v>
      </c>
      <c r="D164" s="7558" t="s">
        <v>2314</v>
      </c>
      <c r="E164" s="7559" t="s">
        <v>89</v>
      </c>
      <c r="F164" s="7559" t="s">
        <v>89</v>
      </c>
      <c r="G164" s="7560">
        <v>43187</v>
      </c>
      <c r="H164" s="7314" t="s">
        <v>8258</v>
      </c>
      <c r="I164" s="7561">
        <v>45292</v>
      </c>
      <c r="J164" s="7562">
        <v>44914</v>
      </c>
      <c r="K164" s="7562">
        <v>44872</v>
      </c>
      <c r="L164" s="7562" t="s">
        <v>8111</v>
      </c>
      <c r="M164" s="7562" t="s">
        <v>8111</v>
      </c>
      <c r="N164" s="7562" t="s">
        <v>8111</v>
      </c>
      <c r="O164" s="7562" t="s">
        <v>8111</v>
      </c>
      <c r="P164" s="7562" t="s">
        <v>8111</v>
      </c>
      <c r="Q164" s="7562" t="s">
        <v>8111</v>
      </c>
      <c r="R164" s="7562">
        <v>45292</v>
      </c>
      <c r="S164" s="7562">
        <v>45303</v>
      </c>
      <c r="T164" s="7562">
        <v>45383</v>
      </c>
      <c r="U164" s="7562" t="s">
        <v>8111</v>
      </c>
      <c r="V164" s="7562" t="s">
        <v>3757</v>
      </c>
      <c r="W164" s="7562" t="s">
        <v>3757</v>
      </c>
      <c r="X164" s="7564">
        <v>45320</v>
      </c>
      <c r="Y164" s="7562">
        <v>44896</v>
      </c>
      <c r="Z164" s="7562"/>
      <c r="AA164" s="7562"/>
      <c r="AB164" s="7562"/>
      <c r="AC164" s="7562">
        <v>45292</v>
      </c>
      <c r="AD164" s="7562">
        <v>45383</v>
      </c>
      <c r="AE164" s="7562" t="s">
        <v>8122</v>
      </c>
      <c r="AF164" s="7562"/>
      <c r="AG164" s="7565">
        <f>IF(VLOOKUP($A164,'8 Oct - LIVE LDS Data'!$A$3:$AAD$1504,72,FALSE)=0/1/1900,"",VLOOKUP($A164,'8 Oct - LIVE LDS Data'!$A$3:$AAD$1504,72,FALSE))</f>
        <v>45156</v>
      </c>
      <c r="AH164" s="7565">
        <f>IF(VLOOKUP($A164,'8 Oct - LIVE LDS Data'!$A$3:$AAD$1504,73,FALSE)=0/1/1900,"",VLOOKUP($A164,'8 Oct - LIVE LDS Data'!$A$3:$AAD$1504,73,FALSE))</f>
        <v>45320</v>
      </c>
      <c r="AI164" s="7565" t="str">
        <f>IF(VLOOKUP($A164,'8 Oct - LIVE LDS Data'!$A$3:$AAD$1504,75,FALSE)=0/1/1900,"",VLOOKUP($A164,'8 Oct - LIVE LDS Data'!$A$3:$AAD$1504,75,FALSE))</f>
        <v/>
      </c>
      <c r="AJ164" s="7565">
        <f>IF(VLOOKUP($A164,'8 Oct - LIVE LDS Data'!$A$3:$AAD$1504,76,FALSE)=0/1/1900,"",VLOOKUP($A164,'8 Oct - LIVE LDS Data'!$A$3:$AAD$1504,76,FALSE))</f>
        <v>45320</v>
      </c>
    </row>
    <row r="165" spans="1:36" s="610" customFormat="1" ht="40" hidden="1" customHeight="1" x14ac:dyDescent="0.2">
      <c r="A165" s="2855" t="s">
        <v>2321</v>
      </c>
      <c r="B165" s="2855"/>
      <c r="C165" s="2855" t="s">
        <v>2322</v>
      </c>
      <c r="D165" s="7558" t="s">
        <v>2323</v>
      </c>
      <c r="E165" s="7559" t="s">
        <v>89</v>
      </c>
      <c r="F165" s="7559" t="s">
        <v>89</v>
      </c>
      <c r="G165" s="7560">
        <v>41969</v>
      </c>
      <c r="H165" s="7314" t="s">
        <v>8259</v>
      </c>
      <c r="I165" s="7561">
        <v>45261</v>
      </c>
      <c r="J165" s="7562">
        <v>44896</v>
      </c>
      <c r="K165" s="7562">
        <v>44900</v>
      </c>
      <c r="L165" s="7562" t="s">
        <v>2331</v>
      </c>
      <c r="M165" s="7562" t="s">
        <v>8111</v>
      </c>
      <c r="N165" s="7562" t="s">
        <v>8111</v>
      </c>
      <c r="O165" s="7562" t="s">
        <v>8111</v>
      </c>
      <c r="P165" s="7562" t="s">
        <v>8111</v>
      </c>
      <c r="Q165" s="7562" t="s">
        <v>8111</v>
      </c>
      <c r="R165" s="7562" t="s">
        <v>7352</v>
      </c>
      <c r="S165" s="7562" t="s">
        <v>8111</v>
      </c>
      <c r="T165" s="7562" t="s">
        <v>7805</v>
      </c>
      <c r="U165" s="7562" t="s">
        <v>8111</v>
      </c>
      <c r="V165" s="7562" t="s">
        <v>3757</v>
      </c>
      <c r="W165" s="7562" t="s">
        <v>3757</v>
      </c>
      <c r="X165" s="7564"/>
      <c r="Y165" s="7562"/>
      <c r="Z165" s="7562"/>
      <c r="AA165" s="7562"/>
      <c r="AB165" s="7562"/>
      <c r="AC165" s="7562"/>
      <c r="AD165" s="7562"/>
      <c r="AE165" s="7562"/>
      <c r="AF165" s="7562"/>
      <c r="AG165" s="7565">
        <f>IF(VLOOKUP($A165,'8 Oct - LIVE LDS Data'!$A$3:$AAD$1504,72,FALSE)=0/1/1900,"",VLOOKUP($A165,'8 Oct - LIVE LDS Data'!$A$3:$AAD$1504,72,FALSE))</f>
        <v>45695</v>
      </c>
      <c r="AH165" s="7565">
        <f>IF(VLOOKUP($A165,'8 Oct - LIVE LDS Data'!$A$3:$AAD$1504,73,FALSE)=0/1/1900,"",VLOOKUP($A165,'8 Oct - LIVE LDS Data'!$A$3:$AAD$1504,73,FALSE))</f>
        <v>45678</v>
      </c>
      <c r="AI165" s="7565">
        <f>IF(VLOOKUP($A165,'8 Oct - LIVE LDS Data'!$A$3:$AAD$1504,75,FALSE)=0/1/1900,"",VLOOKUP($A165,'8 Oct - LIVE LDS Data'!$A$3:$AAD$1504,75,FALSE))</f>
        <v>45806</v>
      </c>
      <c r="AJ165" s="7565">
        <f>IF(VLOOKUP($A165,'8 Oct - LIVE LDS Data'!$A$3:$AAD$1504,76,FALSE)=0/1/1900,"",VLOOKUP($A165,'8 Oct - LIVE LDS Data'!$A$3:$AAD$1504,76,FALSE))</f>
        <v>45678</v>
      </c>
    </row>
    <row r="166" spans="1:36" s="610" customFormat="1" ht="40" hidden="1" customHeight="1" x14ac:dyDescent="0.2">
      <c r="A166" s="2860" t="s">
        <v>2335</v>
      </c>
      <c r="B166" s="2860"/>
      <c r="C166" s="2855" t="s">
        <v>2336</v>
      </c>
      <c r="D166" s="7558" t="s">
        <v>8260</v>
      </c>
      <c r="E166" s="7559" t="s">
        <v>89</v>
      </c>
      <c r="F166" s="7559" t="s">
        <v>89</v>
      </c>
      <c r="G166" s="7560">
        <v>43544</v>
      </c>
      <c r="H166" s="7314" t="s">
        <v>8261</v>
      </c>
      <c r="I166" s="7561">
        <v>45231</v>
      </c>
      <c r="J166" s="7562">
        <v>45474</v>
      </c>
      <c r="K166" s="7562" t="s">
        <v>8111</v>
      </c>
      <c r="L166" s="7562" t="s">
        <v>8111</v>
      </c>
      <c r="M166" s="7562" t="s">
        <v>8111</v>
      </c>
      <c r="N166" s="7562" t="s">
        <v>8111</v>
      </c>
      <c r="O166" s="7562" t="s">
        <v>8111</v>
      </c>
      <c r="P166" s="7562" t="s">
        <v>8111</v>
      </c>
      <c r="Q166" s="7562" t="s">
        <v>8111</v>
      </c>
      <c r="R166" s="7562">
        <v>45689</v>
      </c>
      <c r="S166" s="7562" t="s">
        <v>8111</v>
      </c>
      <c r="T166" s="7562">
        <v>45778</v>
      </c>
      <c r="U166" s="7562" t="s">
        <v>8111</v>
      </c>
      <c r="V166" s="7562" t="s">
        <v>3757</v>
      </c>
      <c r="W166" s="7562" t="s">
        <v>3757</v>
      </c>
      <c r="X166" s="7564"/>
      <c r="Y166" s="7562"/>
      <c r="Z166" s="7562"/>
      <c r="AA166" s="7562"/>
      <c r="AB166" s="7562"/>
      <c r="AC166" s="7562"/>
      <c r="AD166" s="7562"/>
      <c r="AE166" s="7562"/>
      <c r="AF166" s="7562"/>
      <c r="AG166" s="7565">
        <f>IF(VLOOKUP($A166,'8 Oct - LIVE LDS Data'!$A$3:$AAD$1504,72,FALSE)=0/1/1900,"",VLOOKUP($A166,'8 Oct - LIVE LDS Data'!$A$3:$AAD$1504,72,FALSE))</f>
        <v>45455</v>
      </c>
      <c r="AH166" s="7565">
        <f>IF(VLOOKUP($A166,'8 Oct - LIVE LDS Data'!$A$3:$AAD$1504,73,FALSE)=0/1/1900,"",VLOOKUP($A166,'8 Oct - LIVE LDS Data'!$A$3:$AAD$1504,73,FALSE))</f>
        <v>45806</v>
      </c>
      <c r="AI166" s="7565">
        <f>IF(VLOOKUP($A166,'8 Oct - LIVE LDS Data'!$A$3:$AAD$1504,75,FALSE)=0/1/1900,"",VLOOKUP($A166,'8 Oct - LIVE LDS Data'!$A$3:$AAD$1504,75,FALSE))</f>
        <v>45881</v>
      </c>
      <c r="AJ166" s="7565">
        <f>IF(VLOOKUP($A166,'8 Oct - LIVE LDS Data'!$A$3:$AAD$1504,76,FALSE)=0/1/1900,"",VLOOKUP($A166,'8 Oct - LIVE LDS Data'!$A$3:$AAD$1504,76,FALSE))</f>
        <v>45806</v>
      </c>
    </row>
    <row r="167" spans="1:36" s="610" customFormat="1" ht="40" hidden="1" customHeight="1" x14ac:dyDescent="0.2">
      <c r="A167" s="7568" t="s">
        <v>2347</v>
      </c>
      <c r="B167" s="7568" t="s">
        <v>2348</v>
      </c>
      <c r="C167" s="7568" t="s">
        <v>2348</v>
      </c>
      <c r="D167" s="7558" t="s">
        <v>2349</v>
      </c>
      <c r="E167" s="7559" t="s">
        <v>89</v>
      </c>
      <c r="F167" s="7559" t="s">
        <v>89</v>
      </c>
      <c r="G167" s="7560">
        <v>40087</v>
      </c>
      <c r="H167" s="7314" t="s">
        <v>674</v>
      </c>
      <c r="I167" s="7561">
        <v>44136</v>
      </c>
      <c r="J167" s="7562">
        <v>42917</v>
      </c>
      <c r="K167" s="7562">
        <v>42917</v>
      </c>
      <c r="L167" s="7562">
        <v>43862</v>
      </c>
      <c r="M167" s="7562">
        <v>43864</v>
      </c>
      <c r="N167" s="7562" t="s">
        <v>8111</v>
      </c>
      <c r="O167" s="7562" t="s">
        <v>8111</v>
      </c>
      <c r="P167" s="7562" t="s">
        <v>8111</v>
      </c>
      <c r="Q167" s="7562" t="s">
        <v>8111</v>
      </c>
      <c r="R167" s="7562">
        <v>44348</v>
      </c>
      <c r="S167" s="7562">
        <v>44459</v>
      </c>
      <c r="T167" s="7562">
        <v>44440</v>
      </c>
      <c r="U167" s="7562">
        <v>44606</v>
      </c>
      <c r="V167" s="7562" t="s">
        <v>3757</v>
      </c>
      <c r="W167" s="7562" t="s">
        <v>3757</v>
      </c>
      <c r="X167" s="7564"/>
      <c r="Y167" s="7562"/>
      <c r="Z167" s="7562"/>
      <c r="AA167" s="7562"/>
      <c r="AB167" s="7562"/>
      <c r="AC167" s="7562"/>
      <c r="AD167" s="7562" t="s">
        <v>8102</v>
      </c>
      <c r="AE167" s="7562"/>
      <c r="AF167" s="7562"/>
      <c r="AG167" s="7565">
        <f>IF(VLOOKUP($A167,'8 Oct - LIVE LDS Data'!$A$3:$AAD$1504,72,FALSE)=0/1/1900,"",VLOOKUP($A167,'8 Oct - LIVE LDS Data'!$A$3:$AAD$1504,72,FALSE))</f>
        <v>44181</v>
      </c>
      <c r="AH167" s="7565">
        <f>IF(VLOOKUP($A167,'8 Oct - LIVE LDS Data'!$A$3:$AAD$1504,73,FALSE)=0/1/1900,"",VLOOKUP($A167,'8 Oct - LIVE LDS Data'!$A$3:$AAD$1504,73,FALSE))</f>
        <v>45806</v>
      </c>
      <c r="AI167" s="7565" t="str">
        <f>IF(VLOOKUP($A167,'8 Oct - LIVE LDS Data'!$A$3:$AAD$1504,75,FALSE)=0/1/1900,"",VLOOKUP($A167,'8 Oct - LIVE LDS Data'!$A$3:$AAD$1504,75,FALSE))</f>
        <v/>
      </c>
      <c r="AJ167" s="7565">
        <f>IF(VLOOKUP($A167,'8 Oct - LIVE LDS Data'!$A$3:$AAD$1504,76,FALSE)=0/1/1900,"",VLOOKUP($A167,'8 Oct - LIVE LDS Data'!$A$3:$AAD$1504,76,FALSE))</f>
        <v>45806</v>
      </c>
    </row>
    <row r="168" spans="1:36" s="610" customFormat="1" ht="40" hidden="1" customHeight="1" x14ac:dyDescent="0.2">
      <c r="A168" s="7566" t="s">
        <v>2356</v>
      </c>
      <c r="B168" s="7566"/>
      <c r="C168" s="7566" t="s">
        <v>4197</v>
      </c>
      <c r="D168" s="7558" t="s">
        <v>8262</v>
      </c>
      <c r="E168" s="7559" t="s">
        <v>89</v>
      </c>
      <c r="F168" s="7559" t="s">
        <v>89</v>
      </c>
      <c r="G168" s="7560">
        <v>44018</v>
      </c>
      <c r="H168" s="7314" t="s">
        <v>8263</v>
      </c>
      <c r="I168" s="7561">
        <v>44317</v>
      </c>
      <c r="J168" s="7562">
        <v>44348</v>
      </c>
      <c r="K168" s="7562" t="s">
        <v>8111</v>
      </c>
      <c r="L168" s="7562" t="s">
        <v>8111</v>
      </c>
      <c r="M168" s="7562" t="s">
        <v>8111</v>
      </c>
      <c r="N168" s="7562" t="s">
        <v>8111</v>
      </c>
      <c r="O168" s="7562" t="s">
        <v>8111</v>
      </c>
      <c r="P168" s="7562" t="s">
        <v>8111</v>
      </c>
      <c r="Q168" s="7562" t="s">
        <v>8111</v>
      </c>
      <c r="R168" s="7562">
        <v>44927</v>
      </c>
      <c r="S168" s="7562" t="s">
        <v>8111</v>
      </c>
      <c r="T168" s="7562">
        <v>44986</v>
      </c>
      <c r="U168" s="7562" t="s">
        <v>8111</v>
      </c>
      <c r="V168" s="7562" t="s">
        <v>90</v>
      </c>
      <c r="W168" s="7562" t="s">
        <v>226</v>
      </c>
      <c r="X168" s="7564"/>
      <c r="Y168" s="7562"/>
      <c r="Z168" s="7562"/>
      <c r="AA168" s="7562"/>
      <c r="AB168" s="7562"/>
      <c r="AC168" s="7562"/>
      <c r="AD168" s="7562"/>
      <c r="AE168" s="7562"/>
      <c r="AF168" s="7562"/>
      <c r="AG168" s="7565">
        <f>IF(VLOOKUP($A168,'8 Oct - LIVE LDS Data'!$A$3:$AAD$1504,72,FALSE)=0/1/1900,"",VLOOKUP($A168,'8 Oct - LIVE LDS Data'!$A$3:$AAD$1504,72,FALSE))</f>
        <v>45806</v>
      </c>
      <c r="AH168" s="7565">
        <f>IF(VLOOKUP($A168,'8 Oct - LIVE LDS Data'!$A$3:$AAD$1504,73,FALSE)=0/1/1900,"",VLOOKUP($A168,'8 Oct - LIVE LDS Data'!$A$3:$AAD$1504,73,FALSE))</f>
        <v>45642</v>
      </c>
      <c r="AI168" s="7565" t="str">
        <f>IF(VLOOKUP($A168,'8 Oct - LIVE LDS Data'!$A$3:$AAD$1504,75,FALSE)=0/1/1900,"",VLOOKUP($A168,'8 Oct - LIVE LDS Data'!$A$3:$AAD$1504,75,FALSE))</f>
        <v/>
      </c>
      <c r="AJ168" s="7565">
        <f>IF(VLOOKUP($A168,'8 Oct - LIVE LDS Data'!$A$3:$AAD$1504,76,FALSE)=0/1/1900,"",VLOOKUP($A168,'8 Oct - LIVE LDS Data'!$A$3:$AAD$1504,76,FALSE))</f>
        <v>45687</v>
      </c>
    </row>
    <row r="169" spans="1:36" s="610" customFormat="1" ht="40" hidden="1" customHeight="1" x14ac:dyDescent="0.2">
      <c r="A169" s="7569" t="s">
        <v>2367</v>
      </c>
      <c r="B169" s="7569"/>
      <c r="C169" s="7569" t="s">
        <v>2368</v>
      </c>
      <c r="D169" s="7558" t="s">
        <v>635</v>
      </c>
      <c r="E169" s="7559" t="s">
        <v>89</v>
      </c>
      <c r="F169" s="7559" t="s">
        <v>89</v>
      </c>
      <c r="G169" s="7560">
        <v>43706</v>
      </c>
      <c r="H169" s="7314" t="s">
        <v>7924</v>
      </c>
      <c r="I169" s="7561">
        <v>43009</v>
      </c>
      <c r="J169" s="7562" t="s">
        <v>8111</v>
      </c>
      <c r="K169" s="7562" t="s">
        <v>8111</v>
      </c>
      <c r="L169" s="7562" t="s">
        <v>8111</v>
      </c>
      <c r="M169" s="7562" t="s">
        <v>8111</v>
      </c>
      <c r="N169" s="7562" t="s">
        <v>8111</v>
      </c>
      <c r="O169" s="7562" t="s">
        <v>8111</v>
      </c>
      <c r="P169" s="7562" t="s">
        <v>8111</v>
      </c>
      <c r="Q169" s="7562" t="s">
        <v>8111</v>
      </c>
      <c r="R169" s="7562" t="s">
        <v>8111</v>
      </c>
      <c r="S169" s="7562"/>
      <c r="T169" s="7562" t="s">
        <v>8111</v>
      </c>
      <c r="U169" s="7562" t="s">
        <v>8111</v>
      </c>
      <c r="V169" s="7562" t="s">
        <v>3757</v>
      </c>
      <c r="W169" s="7562" t="s">
        <v>226</v>
      </c>
      <c r="X169" s="7564"/>
      <c r="Y169" s="7562"/>
      <c r="Z169" s="7562"/>
      <c r="AA169" s="7562"/>
      <c r="AB169" s="7562"/>
      <c r="AC169" s="7562"/>
      <c r="AD169" s="7562"/>
      <c r="AE169" s="7562"/>
      <c r="AF169" s="7562"/>
      <c r="AG169" s="7565">
        <f>IF(VLOOKUP($A169,'8 Oct - LIVE LDS Data'!$A$3:$AAD$1504,72,FALSE)=0/1/1900,"",VLOOKUP($A169,'8 Oct - LIVE LDS Data'!$A$3:$AAD$1504,72,FALSE))</f>
        <v>45678</v>
      </c>
      <c r="AH169" s="7565">
        <f>IF(VLOOKUP($A169,'8 Oct - LIVE LDS Data'!$A$3:$AAD$1504,73,FALSE)=0/1/1900,"",VLOOKUP($A169,'8 Oct - LIVE LDS Data'!$A$3:$AAD$1504,73,FALSE))</f>
        <v>45594</v>
      </c>
      <c r="AI169" s="7565">
        <f>IF(VLOOKUP($A169,'8 Oct - LIVE LDS Data'!$A$3:$AAD$1504,75,FALSE)=0/1/1900,"",VLOOKUP($A169,'8 Oct - LIVE LDS Data'!$A$3:$AAD$1504,75,FALSE))</f>
        <v>45678</v>
      </c>
      <c r="AJ169" s="7565">
        <f>IF(VLOOKUP($A169,'8 Oct - LIVE LDS Data'!$A$3:$AAD$1504,76,FALSE)=0/1/1900,"",VLOOKUP($A169,'8 Oct - LIVE LDS Data'!$A$3:$AAD$1504,76,FALSE))</f>
        <v>45594</v>
      </c>
    </row>
    <row r="170" spans="1:36" s="610" customFormat="1" ht="40" hidden="1" customHeight="1" x14ac:dyDescent="0.2">
      <c r="A170" s="7569" t="s">
        <v>2380</v>
      </c>
      <c r="B170" s="7569"/>
      <c r="C170" s="7569" t="s">
        <v>2381</v>
      </c>
      <c r="D170" s="7558" t="s">
        <v>121</v>
      </c>
      <c r="E170" s="7559" t="s">
        <v>89</v>
      </c>
      <c r="F170" s="7559" t="s">
        <v>89</v>
      </c>
      <c r="G170" s="7560">
        <v>43531</v>
      </c>
      <c r="H170" s="7314" t="s">
        <v>7048</v>
      </c>
      <c r="I170" s="7561">
        <v>45108</v>
      </c>
      <c r="J170" s="7562" t="s">
        <v>8111</v>
      </c>
      <c r="K170" s="7562" t="s">
        <v>8111</v>
      </c>
      <c r="L170" s="7562" t="s">
        <v>8111</v>
      </c>
      <c r="M170" s="7562" t="s">
        <v>8111</v>
      </c>
      <c r="N170" s="7562" t="s">
        <v>8111</v>
      </c>
      <c r="O170" s="7562" t="s">
        <v>8111</v>
      </c>
      <c r="P170" s="7562" t="s">
        <v>8111</v>
      </c>
      <c r="Q170" s="7562" t="s">
        <v>8111</v>
      </c>
      <c r="R170" s="7562" t="s">
        <v>8111</v>
      </c>
      <c r="S170" s="7562" t="s">
        <v>8111</v>
      </c>
      <c r="T170" s="7562" t="s">
        <v>8111</v>
      </c>
      <c r="U170" s="7562" t="s">
        <v>8111</v>
      </c>
      <c r="V170" s="7562" t="s">
        <v>3757</v>
      </c>
      <c r="W170" s="7562" t="s">
        <v>226</v>
      </c>
      <c r="X170" s="7564"/>
      <c r="Y170" s="7562"/>
      <c r="Z170" s="7562"/>
      <c r="AA170" s="7562"/>
      <c r="AB170" s="7562"/>
      <c r="AC170" s="7562"/>
      <c r="AD170" s="7562"/>
      <c r="AE170" s="7562"/>
      <c r="AF170" s="7562"/>
      <c r="AG170" s="7565">
        <f>IF(VLOOKUP($A170,'8 Oct - LIVE LDS Data'!$A$3:$AAD$1504,72,FALSE)=0/1/1900,"",VLOOKUP($A170,'8 Oct - LIVE LDS Data'!$A$3:$AAD$1504,72,FALSE))</f>
        <v>45315</v>
      </c>
      <c r="AH170" s="7565">
        <f>IF(VLOOKUP($A170,'8 Oct - LIVE LDS Data'!$A$3:$AAD$1504,73,FALSE)=0/1/1900,"",VLOOKUP($A170,'8 Oct - LIVE LDS Data'!$A$3:$AAD$1504,73,FALSE))</f>
        <v>45806</v>
      </c>
      <c r="AI170" s="7565" t="str">
        <f>IF(VLOOKUP($A170,'8 Oct - LIVE LDS Data'!$A$3:$AAD$1504,75,FALSE)=0/1/1900,"",VLOOKUP($A170,'8 Oct - LIVE LDS Data'!$A$3:$AAD$1504,75,FALSE))</f>
        <v/>
      </c>
      <c r="AJ170" s="7565">
        <f>IF(VLOOKUP($A170,'8 Oct - LIVE LDS Data'!$A$3:$AAD$1504,76,FALSE)=0/1/1900,"",VLOOKUP($A170,'8 Oct - LIVE LDS Data'!$A$3:$AAD$1504,76,FALSE))</f>
        <v>45806</v>
      </c>
    </row>
    <row r="171" spans="1:36" s="610" customFormat="1" ht="40" customHeight="1" x14ac:dyDescent="0.2">
      <c r="A171" s="2856" t="s">
        <v>2396</v>
      </c>
      <c r="B171" s="2856"/>
      <c r="C171" s="2856" t="s">
        <v>4233</v>
      </c>
      <c r="D171" s="7558" t="s">
        <v>205</v>
      </c>
      <c r="E171" s="7559" t="s">
        <v>89</v>
      </c>
      <c r="F171" s="7559" t="s">
        <v>89</v>
      </c>
      <c r="G171" s="7560">
        <v>40087</v>
      </c>
      <c r="H171" s="7314" t="s">
        <v>8264</v>
      </c>
      <c r="I171" s="7561">
        <v>45231</v>
      </c>
      <c r="J171" s="7562">
        <v>44470</v>
      </c>
      <c r="K171" s="7562">
        <v>44501</v>
      </c>
      <c r="L171" s="7562">
        <v>45017</v>
      </c>
      <c r="M171" s="7562">
        <v>45096</v>
      </c>
      <c r="N171" s="7562" t="s">
        <v>8111</v>
      </c>
      <c r="O171" s="7562" t="s">
        <v>8111</v>
      </c>
      <c r="P171" s="7562" t="s">
        <v>8111</v>
      </c>
      <c r="Q171" s="7562" t="s">
        <v>8111</v>
      </c>
      <c r="R171" s="7562" t="s">
        <v>8265</v>
      </c>
      <c r="S171" s="7562" t="s">
        <v>8111</v>
      </c>
      <c r="T171" s="7562" t="s">
        <v>8266</v>
      </c>
      <c r="U171" s="7562" t="s">
        <v>8111</v>
      </c>
      <c r="V171" s="7562" t="s">
        <v>3757</v>
      </c>
      <c r="W171" s="7562" t="s">
        <v>3757</v>
      </c>
      <c r="X171" s="7564">
        <v>45317</v>
      </c>
      <c r="Y171" s="7562">
        <v>44470</v>
      </c>
      <c r="Z171" s="7562">
        <v>45017</v>
      </c>
      <c r="AA171" s="7562"/>
      <c r="AB171" s="7562"/>
      <c r="AC171" s="7562">
        <v>45505</v>
      </c>
      <c r="AD171" s="7562">
        <v>45597</v>
      </c>
      <c r="AE171" s="7562" t="s">
        <v>8101</v>
      </c>
      <c r="AF171" s="7562"/>
      <c r="AG171" s="7565">
        <f>IF(VLOOKUP($A171,'8 Oct - LIVE LDS Data'!$A$3:$AAD$1504,72,FALSE)=0/1/1900,"",VLOOKUP($A171,'8 Oct - LIVE LDS Data'!$A$3:$AAD$1504,72,FALSE))</f>
        <v>45632</v>
      </c>
      <c r="AH171" s="7565">
        <f>IF(VLOOKUP($A171,'8 Oct - LIVE LDS Data'!$A$3:$AAD$1504,73,FALSE)=0/1/1900,"",VLOOKUP($A171,'8 Oct - LIVE LDS Data'!$A$3:$AAD$1504,73,FALSE))</f>
        <v>45226</v>
      </c>
      <c r="AI171" s="7565">
        <f>IF(VLOOKUP($A171,'8 Oct - LIVE LDS Data'!$A$3:$AAD$1504,75,FALSE)=0/1/1900,"",VLOOKUP($A171,'8 Oct - LIVE LDS Data'!$A$3:$AAD$1504,75,FALSE))</f>
        <v>45632</v>
      </c>
      <c r="AJ171" s="7565">
        <f>IF(VLOOKUP($A171,'8 Oct - LIVE LDS Data'!$A$3:$AAD$1504,76,FALSE)=0/1/1900,"",VLOOKUP($A171,'8 Oct - LIVE LDS Data'!$A$3:$AAD$1504,76,FALSE))</f>
        <v>45415</v>
      </c>
    </row>
    <row r="172" spans="1:36" s="610" customFormat="1" ht="40" customHeight="1" x14ac:dyDescent="0.2">
      <c r="A172" s="2855" t="s">
        <v>2406</v>
      </c>
      <c r="B172" s="2855"/>
      <c r="C172" s="2855" t="s">
        <v>4198</v>
      </c>
      <c r="D172" s="7558" t="s">
        <v>7459</v>
      </c>
      <c r="E172" s="7559" t="s">
        <v>89</v>
      </c>
      <c r="F172" s="7559" t="s">
        <v>89</v>
      </c>
      <c r="G172" s="7560">
        <v>42089</v>
      </c>
      <c r="H172" s="7314" t="s">
        <v>8267</v>
      </c>
      <c r="I172" s="7561">
        <v>43040</v>
      </c>
      <c r="J172" s="7562" t="s">
        <v>8111</v>
      </c>
      <c r="K172" s="7562" t="s">
        <v>8111</v>
      </c>
      <c r="L172" s="7562" t="s">
        <v>8111</v>
      </c>
      <c r="M172" s="7562" t="s">
        <v>8111</v>
      </c>
      <c r="N172" s="7562" t="s">
        <v>8111</v>
      </c>
      <c r="O172" s="7562" t="s">
        <v>8111</v>
      </c>
      <c r="P172" s="7562" t="s">
        <v>8111</v>
      </c>
      <c r="Q172" s="7562" t="s">
        <v>8111</v>
      </c>
      <c r="R172" s="7562" t="s">
        <v>8111</v>
      </c>
      <c r="S172" s="7562"/>
      <c r="T172" s="7562" t="s">
        <v>8111</v>
      </c>
      <c r="U172" s="7562" t="s">
        <v>8111</v>
      </c>
      <c r="V172" s="7562" t="s">
        <v>3757</v>
      </c>
      <c r="W172" s="7562" t="s">
        <v>226</v>
      </c>
      <c r="X172" s="7564">
        <v>45320</v>
      </c>
      <c r="Y172" s="7562" t="s">
        <v>1211</v>
      </c>
      <c r="Z172" s="7562" t="s">
        <v>1211</v>
      </c>
      <c r="AA172" s="7562" t="s">
        <v>8111</v>
      </c>
      <c r="AB172" s="7562" t="s">
        <v>8111</v>
      </c>
      <c r="AC172" s="7562" t="s">
        <v>974</v>
      </c>
      <c r="AD172" s="7562" t="s">
        <v>5500</v>
      </c>
      <c r="AE172" s="7562" t="s">
        <v>8123</v>
      </c>
      <c r="AF172" s="7562"/>
      <c r="AG172" s="7565">
        <f>IF(VLOOKUP($A172,'8 Oct - LIVE LDS Data'!$A$3:$AAD$1504,72,FALSE)=0/1/1900,"",VLOOKUP($A172,'8 Oct - LIVE LDS Data'!$A$3:$AAD$1504,72,FALSE))</f>
        <v>45632</v>
      </c>
      <c r="AH172" s="7565">
        <f>IF(VLOOKUP($A172,'8 Oct - LIVE LDS Data'!$A$3:$AAD$1504,73,FALSE)=0/1/1900,"",VLOOKUP($A172,'8 Oct - LIVE LDS Data'!$A$3:$AAD$1504,73,FALSE))</f>
        <v>45756</v>
      </c>
      <c r="AI172" s="7565">
        <f>IF(VLOOKUP($A172,'8 Oct - LIVE LDS Data'!$A$3:$AAD$1504,75,FALSE)=0/1/1900,"",VLOOKUP($A172,'8 Oct - LIVE LDS Data'!$A$3:$AAD$1504,75,FALSE))</f>
        <v>45902</v>
      </c>
      <c r="AJ172" s="7565">
        <f>IF(VLOOKUP($A172,'8 Oct - LIVE LDS Data'!$A$3:$AAD$1504,76,FALSE)=0/1/1900,"",VLOOKUP($A172,'8 Oct - LIVE LDS Data'!$A$3:$AAD$1504,76,FALSE))</f>
        <v>45756</v>
      </c>
    </row>
    <row r="173" spans="1:36" s="610" customFormat="1" ht="40" hidden="1" customHeight="1" x14ac:dyDescent="0.2">
      <c r="A173" s="2855" t="s">
        <v>2410</v>
      </c>
      <c r="B173" s="2855"/>
      <c r="C173" s="2855" t="s">
        <v>2411</v>
      </c>
      <c r="D173" s="7558" t="s">
        <v>2412</v>
      </c>
      <c r="E173" s="7559" t="s">
        <v>89</v>
      </c>
      <c r="F173" s="7559" t="s">
        <v>89</v>
      </c>
      <c r="G173" s="7560">
        <v>43444</v>
      </c>
      <c r="H173" s="7314" t="s">
        <v>7184</v>
      </c>
      <c r="I173" s="7561">
        <v>44896</v>
      </c>
      <c r="J173" s="7562">
        <v>44487</v>
      </c>
      <c r="K173" s="7562">
        <v>44487</v>
      </c>
      <c r="L173" s="7562">
        <v>44927</v>
      </c>
      <c r="M173" s="7562">
        <v>44935</v>
      </c>
      <c r="N173" s="7562" t="s">
        <v>8111</v>
      </c>
      <c r="O173" s="7562" t="s">
        <v>8111</v>
      </c>
      <c r="P173" s="7562" t="s">
        <v>8111</v>
      </c>
      <c r="Q173" s="7562" t="s">
        <v>8111</v>
      </c>
      <c r="R173" s="7562" t="s">
        <v>2331</v>
      </c>
      <c r="S173" s="7562" t="s">
        <v>8111</v>
      </c>
      <c r="T173" s="7562" t="s">
        <v>8268</v>
      </c>
      <c r="U173" s="7562" t="s">
        <v>8111</v>
      </c>
      <c r="V173" s="7562" t="s">
        <v>3757</v>
      </c>
      <c r="W173" s="7562" t="s">
        <v>3757</v>
      </c>
      <c r="X173" s="7564"/>
      <c r="Y173" s="7562"/>
      <c r="Z173" s="7562"/>
      <c r="AA173" s="7562"/>
      <c r="AB173" s="7562"/>
      <c r="AC173" s="7562"/>
      <c r="AD173" s="7562"/>
      <c r="AE173" s="7562"/>
      <c r="AF173" s="7562"/>
      <c r="AG173" s="7565">
        <f>IF(VLOOKUP($A173,'8 Oct - LIVE LDS Data'!$A$3:$AAD$1504,72,FALSE)=0/1/1900,"",VLOOKUP($A173,'8 Oct - LIVE LDS Data'!$A$3:$AAD$1504,72,FALSE))</f>
        <v>45399</v>
      </c>
      <c r="AH173" s="7565">
        <f>IF(VLOOKUP($A173,'8 Oct - LIVE LDS Data'!$A$3:$AAD$1504,73,FALSE)=0/1/1900,"",VLOOKUP($A173,'8 Oct - LIVE LDS Data'!$A$3:$AAD$1504,73,FALSE))</f>
        <v>45806</v>
      </c>
      <c r="AI173" s="7565">
        <f>IF(VLOOKUP($A173,'8 Oct - LIVE LDS Data'!$A$3:$AAD$1504,75,FALSE)=0/1/1900,"",VLOOKUP($A173,'8 Oct - LIVE LDS Data'!$A$3:$AAD$1504,75,FALSE))</f>
        <v>45440</v>
      </c>
      <c r="AJ173" s="7565">
        <f>IF(VLOOKUP($A173,'8 Oct - LIVE LDS Data'!$A$3:$AAD$1504,76,FALSE)=0/1/1900,"",VLOOKUP($A173,'8 Oct - LIVE LDS Data'!$A$3:$AAD$1504,76,FALSE))</f>
        <v>45806</v>
      </c>
    </row>
    <row r="174" spans="1:36" s="610" customFormat="1" ht="40" hidden="1" customHeight="1" x14ac:dyDescent="0.2">
      <c r="A174" s="2855" t="s">
        <v>2419</v>
      </c>
      <c r="B174" s="2855"/>
      <c r="C174" s="2855" t="s">
        <v>2420</v>
      </c>
      <c r="D174" s="7558" t="s">
        <v>2421</v>
      </c>
      <c r="E174" s="7559" t="s">
        <v>89</v>
      </c>
      <c r="F174" s="7559" t="s">
        <v>194</v>
      </c>
      <c r="G174" s="7560">
        <v>43402</v>
      </c>
      <c r="H174" s="7314" t="s">
        <v>7208</v>
      </c>
      <c r="I174" s="7561">
        <v>44562</v>
      </c>
      <c r="J174" s="7562" t="s">
        <v>8269</v>
      </c>
      <c r="K174" s="7562" t="s">
        <v>8111</v>
      </c>
      <c r="L174" s="7562">
        <v>45231</v>
      </c>
      <c r="M174" s="7562" t="s">
        <v>8111</v>
      </c>
      <c r="N174" s="7562" t="s">
        <v>8111</v>
      </c>
      <c r="O174" s="7562" t="s">
        <v>8111</v>
      </c>
      <c r="P174" s="7562" t="s">
        <v>8111</v>
      </c>
      <c r="Q174" s="7562" t="s">
        <v>8111</v>
      </c>
      <c r="R174" s="7562">
        <v>45444</v>
      </c>
      <c r="S174" s="7562" t="s">
        <v>8111</v>
      </c>
      <c r="T174" s="7562">
        <v>45597</v>
      </c>
      <c r="U174" s="7562" t="s">
        <v>8111</v>
      </c>
      <c r="V174" s="7562" t="s">
        <v>3757</v>
      </c>
      <c r="W174" s="7562" t="s">
        <v>90</v>
      </c>
      <c r="X174" s="7564"/>
      <c r="Y174" s="7562"/>
      <c r="Z174" s="7562"/>
      <c r="AA174" s="7562"/>
      <c r="AB174" s="7562"/>
      <c r="AC174" s="7562"/>
      <c r="AD174" s="7562"/>
      <c r="AE174" s="7562"/>
      <c r="AF174" s="7562"/>
      <c r="AG174" s="7565">
        <f>IF(VLOOKUP($A174,'8 Oct - LIVE LDS Data'!$A$3:$AAD$1504,72,FALSE)=0/1/1900,"",VLOOKUP($A174,'8 Oct - LIVE LDS Data'!$A$3:$AAD$1504,72,FALSE))</f>
        <v>45320</v>
      </c>
      <c r="AH174" s="7565">
        <f>IF(VLOOKUP($A174,'8 Oct - LIVE LDS Data'!$A$3:$AAD$1504,73,FALSE)=0/1/1900,"",VLOOKUP($A174,'8 Oct - LIVE LDS Data'!$A$3:$AAD$1504,73,FALSE))</f>
        <v>45806</v>
      </c>
      <c r="AI174" s="7565">
        <f>IF(VLOOKUP($A174,'8 Oct - LIVE LDS Data'!$A$3:$AAD$1504,75,FALSE)=0/1/1900,"",VLOOKUP($A174,'8 Oct - LIVE LDS Data'!$A$3:$AAD$1504,75,FALSE))</f>
        <v>44270</v>
      </c>
      <c r="AJ174" s="7565">
        <f>IF(VLOOKUP($A174,'8 Oct - LIVE LDS Data'!$A$3:$AAD$1504,76,FALSE)=0/1/1900,"",VLOOKUP($A174,'8 Oct - LIVE LDS Data'!$A$3:$AAD$1504,76,FALSE))</f>
        <v>45806</v>
      </c>
    </row>
    <row r="175" spans="1:36" s="610" customFormat="1" ht="40" hidden="1" customHeight="1" x14ac:dyDescent="0.2">
      <c r="A175" s="7566" t="s">
        <v>2434</v>
      </c>
      <c r="B175" s="7566"/>
      <c r="C175" s="7566" t="s">
        <v>2435</v>
      </c>
      <c r="D175" s="7558" t="s">
        <v>121</v>
      </c>
      <c r="E175" s="7559" t="s">
        <v>89</v>
      </c>
      <c r="F175" s="7559" t="s">
        <v>89</v>
      </c>
      <c r="G175" s="7560">
        <v>44529</v>
      </c>
      <c r="H175" s="7314" t="s">
        <v>7449</v>
      </c>
      <c r="I175" s="7561">
        <v>44986</v>
      </c>
      <c r="J175" s="7562" t="s">
        <v>8111</v>
      </c>
      <c r="K175" s="7562" t="s">
        <v>8111</v>
      </c>
      <c r="L175" s="7562" t="s">
        <v>8111</v>
      </c>
      <c r="M175" s="7562" t="s">
        <v>8111</v>
      </c>
      <c r="N175" s="7562" t="s">
        <v>8111</v>
      </c>
      <c r="O175" s="7562" t="s">
        <v>8111</v>
      </c>
      <c r="P175" s="7562" t="s">
        <v>8111</v>
      </c>
      <c r="Q175" s="7562" t="s">
        <v>8111</v>
      </c>
      <c r="R175" s="7562" t="s">
        <v>8111</v>
      </c>
      <c r="S175" s="7562" t="s">
        <v>8111</v>
      </c>
      <c r="T175" s="7562" t="s">
        <v>8111</v>
      </c>
      <c r="U175" s="7562" t="s">
        <v>8111</v>
      </c>
      <c r="V175" s="7562" t="s">
        <v>90</v>
      </c>
      <c r="W175" s="7562" t="s">
        <v>226</v>
      </c>
      <c r="X175" s="7564"/>
      <c r="Y175" s="7562"/>
      <c r="Z175" s="7562"/>
      <c r="AA175" s="7562"/>
      <c r="AB175" s="7562"/>
      <c r="AC175" s="7562"/>
      <c r="AD175" s="7562"/>
      <c r="AE175" s="7562"/>
      <c r="AF175" s="7562"/>
      <c r="AG175" s="7565">
        <f>IF(VLOOKUP($A175,'8 Oct - LIVE LDS Data'!$A$3:$AAD$1504,72,FALSE)=0/1/1900,"",VLOOKUP($A175,'8 Oct - LIVE LDS Data'!$A$3:$AAD$1504,72,FALSE))</f>
        <v>45315</v>
      </c>
      <c r="AH175" s="7565">
        <f>IF(VLOOKUP($A175,'8 Oct - LIVE LDS Data'!$A$3:$AAD$1504,73,FALSE)=0/1/1900,"",VLOOKUP($A175,'8 Oct - LIVE LDS Data'!$A$3:$AAD$1504,73,FALSE))</f>
        <v>45678</v>
      </c>
      <c r="AI175" s="7565" t="str">
        <f>IF(VLOOKUP($A175,'8 Oct - LIVE LDS Data'!$A$3:$AAD$1504,75,FALSE)=0/1/1900,"",VLOOKUP($A175,'8 Oct - LIVE LDS Data'!$A$3:$AAD$1504,75,FALSE))</f>
        <v/>
      </c>
      <c r="AJ175" s="7565">
        <f>IF(VLOOKUP($A175,'8 Oct - LIVE LDS Data'!$A$3:$AAD$1504,76,FALSE)=0/1/1900,"",VLOOKUP($A175,'8 Oct - LIVE LDS Data'!$A$3:$AAD$1504,76,FALSE))</f>
        <v>45678</v>
      </c>
    </row>
    <row r="176" spans="1:36" s="610" customFormat="1" ht="40" hidden="1" customHeight="1" x14ac:dyDescent="0.2">
      <c r="A176" s="2855" t="s">
        <v>2445</v>
      </c>
      <c r="B176" s="2855"/>
      <c r="C176" s="2856" t="s">
        <v>2446</v>
      </c>
      <c r="D176" s="7558" t="s">
        <v>6897</v>
      </c>
      <c r="E176" s="7559" t="s">
        <v>89</v>
      </c>
      <c r="F176" s="7559" t="s">
        <v>89</v>
      </c>
      <c r="G176" s="7560">
        <v>43181</v>
      </c>
      <c r="H176" s="7314" t="s">
        <v>262</v>
      </c>
      <c r="I176" s="7561">
        <v>45047</v>
      </c>
      <c r="J176" s="7562">
        <v>45200</v>
      </c>
      <c r="K176" s="7562">
        <v>45306</v>
      </c>
      <c r="L176" s="7562" t="s">
        <v>8111</v>
      </c>
      <c r="M176" s="7562" t="s">
        <v>8111</v>
      </c>
      <c r="N176" s="7562" t="s">
        <v>8111</v>
      </c>
      <c r="O176" s="7562" t="s">
        <v>8111</v>
      </c>
      <c r="P176" s="7562" t="s">
        <v>8111</v>
      </c>
      <c r="Q176" s="7562" t="s">
        <v>8111</v>
      </c>
      <c r="R176" s="7562">
        <v>45505</v>
      </c>
      <c r="S176" s="7562" t="s">
        <v>8111</v>
      </c>
      <c r="T176" s="7562">
        <v>45658</v>
      </c>
      <c r="U176" s="7562" t="s">
        <v>8111</v>
      </c>
      <c r="V176" s="7562" t="s">
        <v>3757</v>
      </c>
      <c r="W176" s="7562" t="s">
        <v>3757</v>
      </c>
      <c r="X176" s="7564"/>
      <c r="Y176" s="7562"/>
      <c r="Z176" s="7562"/>
      <c r="AA176" s="7562"/>
      <c r="AB176" s="7562"/>
      <c r="AC176" s="7562"/>
      <c r="AD176" s="7562"/>
      <c r="AE176" s="7562"/>
      <c r="AF176" s="7562"/>
      <c r="AG176" s="7565">
        <f>IF(VLOOKUP($A176,'8 Oct - LIVE LDS Data'!$A$3:$AAD$1504,72,FALSE)=0/1/1900,"",VLOOKUP($A176,'8 Oct - LIVE LDS Data'!$A$3:$AAD$1504,72,FALSE))</f>
        <v>45273</v>
      </c>
      <c r="AH176" s="7565">
        <f>IF(VLOOKUP($A176,'8 Oct - LIVE LDS Data'!$A$3:$AAD$1504,73,FALSE)=0/1/1900,"",VLOOKUP($A176,'8 Oct - LIVE LDS Data'!$A$3:$AAD$1504,73,FALSE))</f>
        <v>45805</v>
      </c>
      <c r="AI176" s="7565">
        <f>IF(VLOOKUP($A176,'8 Oct - LIVE LDS Data'!$A$3:$AAD$1504,75,FALSE)=0/1/1900,"",VLOOKUP($A176,'8 Oct - LIVE LDS Data'!$A$3:$AAD$1504,75,FALSE))</f>
        <v>45559</v>
      </c>
      <c r="AJ176" s="7565">
        <f>IF(VLOOKUP($A176,'8 Oct - LIVE LDS Data'!$A$3:$AAD$1504,76,FALSE)=0/1/1900,"",VLOOKUP($A176,'8 Oct - LIVE LDS Data'!$A$3:$AAD$1504,76,FALSE))</f>
        <v>45805</v>
      </c>
    </row>
    <row r="177" spans="1:36" s="610" customFormat="1" ht="40" hidden="1" customHeight="1" x14ac:dyDescent="0.2">
      <c r="A177" s="7566" t="s">
        <v>2456</v>
      </c>
      <c r="B177" s="7566"/>
      <c r="C177" s="7566" t="s">
        <v>2457</v>
      </c>
      <c r="D177" s="7558" t="s">
        <v>8270</v>
      </c>
      <c r="E177" s="7559" t="s">
        <v>89</v>
      </c>
      <c r="F177" s="7559" t="s">
        <v>89</v>
      </c>
      <c r="G177" s="7560">
        <v>44873</v>
      </c>
      <c r="H177" s="7314" t="s">
        <v>8271</v>
      </c>
      <c r="I177" s="7561">
        <v>44866</v>
      </c>
      <c r="J177" s="7562" t="s">
        <v>8111</v>
      </c>
      <c r="K177" s="7562" t="s">
        <v>8111</v>
      </c>
      <c r="L177" s="7562" t="s">
        <v>8111</v>
      </c>
      <c r="M177" s="7562" t="s">
        <v>8111</v>
      </c>
      <c r="N177" s="7562" t="s">
        <v>8111</v>
      </c>
      <c r="O177" s="7562" t="s">
        <v>8111</v>
      </c>
      <c r="P177" s="7562" t="s">
        <v>8111</v>
      </c>
      <c r="Q177" s="7562" t="s">
        <v>8111</v>
      </c>
      <c r="R177" s="7562" t="s">
        <v>8111</v>
      </c>
      <c r="S177" s="7562" t="s">
        <v>8111</v>
      </c>
      <c r="T177" s="7562" t="s">
        <v>8111</v>
      </c>
      <c r="U177" s="7562" t="s">
        <v>8111</v>
      </c>
      <c r="V177" s="7562" t="s">
        <v>90</v>
      </c>
      <c r="W177" s="7562" t="s">
        <v>226</v>
      </c>
      <c r="X177" s="7564"/>
      <c r="Y177" s="7562"/>
      <c r="Z177" s="7562"/>
      <c r="AA177" s="7562"/>
      <c r="AB177" s="7562"/>
      <c r="AC177" s="7562"/>
      <c r="AD177" s="7562"/>
      <c r="AE177" s="7562"/>
      <c r="AF177" s="7562"/>
      <c r="AG177" s="7565">
        <f>IF(VLOOKUP($A177,'8 Oct - LIVE LDS Data'!$A$3:$AAD$1504,72,FALSE)=0/1/1900,"",VLOOKUP($A177,'8 Oct - LIVE LDS Data'!$A$3:$AAD$1504,72,FALSE))</f>
        <v>45674</v>
      </c>
      <c r="AH177" s="7565">
        <f>IF(VLOOKUP($A177,'8 Oct - LIVE LDS Data'!$A$3:$AAD$1504,73,FALSE)=0/1/1900,"",VLOOKUP($A177,'8 Oct - LIVE LDS Data'!$A$3:$AAD$1504,73,FALSE))</f>
        <v>45805</v>
      </c>
      <c r="AI177" s="7565">
        <f>IF(VLOOKUP($A177,'8 Oct - LIVE LDS Data'!$A$3:$AAD$1504,75,FALSE)=0/1/1900,"",VLOOKUP($A177,'8 Oct - LIVE LDS Data'!$A$3:$AAD$1504,75,FALSE))</f>
        <v>45453</v>
      </c>
      <c r="AJ177" s="7565">
        <f>IF(VLOOKUP($A177,'8 Oct - LIVE LDS Data'!$A$3:$AAD$1504,76,FALSE)=0/1/1900,"",VLOOKUP($A177,'8 Oct - LIVE LDS Data'!$A$3:$AAD$1504,76,FALSE))</f>
        <v>45805</v>
      </c>
    </row>
    <row r="178" spans="1:36" s="610" customFormat="1" ht="40" hidden="1" customHeight="1" x14ac:dyDescent="0.2">
      <c r="A178" s="7566" t="s">
        <v>2468</v>
      </c>
      <c r="B178" s="7566"/>
      <c r="C178" s="7566" t="s">
        <v>2469</v>
      </c>
      <c r="D178" s="7570" t="s">
        <v>121</v>
      </c>
      <c r="E178" s="7571" t="s">
        <v>89</v>
      </c>
      <c r="F178" s="7571" t="s">
        <v>89</v>
      </c>
      <c r="G178" s="7572">
        <v>45029</v>
      </c>
      <c r="H178" s="7573" t="s">
        <v>8037</v>
      </c>
      <c r="I178" s="7562">
        <v>44440</v>
      </c>
      <c r="J178" s="7562" t="s">
        <v>8111</v>
      </c>
      <c r="K178" s="7562" t="s">
        <v>8111</v>
      </c>
      <c r="L178" s="7562" t="s">
        <v>8111</v>
      </c>
      <c r="M178" s="7562" t="s">
        <v>8111</v>
      </c>
      <c r="N178" s="7562" t="s">
        <v>8111</v>
      </c>
      <c r="O178" s="7562" t="s">
        <v>8111</v>
      </c>
      <c r="P178" s="7562" t="s">
        <v>8111</v>
      </c>
      <c r="Q178" s="7562" t="s">
        <v>8111</v>
      </c>
      <c r="R178" s="7562" t="s">
        <v>8111</v>
      </c>
      <c r="S178" s="7562" t="s">
        <v>8111</v>
      </c>
      <c r="T178" s="7562" t="s">
        <v>8111</v>
      </c>
      <c r="U178" s="7562" t="s">
        <v>8111</v>
      </c>
      <c r="V178" s="7562" t="s">
        <v>90</v>
      </c>
      <c r="W178" s="7562" t="s">
        <v>226</v>
      </c>
      <c r="X178" s="7564"/>
      <c r="Y178" s="7562"/>
      <c r="Z178" s="7562"/>
      <c r="AA178" s="7562"/>
      <c r="AB178" s="7562"/>
      <c r="AC178" s="7562"/>
      <c r="AD178" s="7562"/>
      <c r="AE178" s="7562"/>
      <c r="AF178" s="7562"/>
      <c r="AG178" s="7565">
        <f>IF(VLOOKUP($A178,'8 Oct - LIVE LDS Data'!$A$3:$AAD$1504,72,FALSE)=0/1/1900,"",VLOOKUP($A178,'8 Oct - LIVE LDS Data'!$A$3:$AAD$1504,72,FALSE))</f>
        <v>44659</v>
      </c>
      <c r="AH178" s="7565">
        <f>IF(VLOOKUP($A178,'8 Oct - LIVE LDS Data'!$A$3:$AAD$1504,73,FALSE)=0/1/1900,"",VLOOKUP($A178,'8 Oct - LIVE LDS Data'!$A$3:$AAD$1504,73,FALSE))</f>
        <v>45755</v>
      </c>
      <c r="AI178" s="7565">
        <f>IF(VLOOKUP($A178,'8 Oct - LIVE LDS Data'!$A$3:$AAD$1504,75,FALSE)=0/1/1900,"",VLOOKUP($A178,'8 Oct - LIVE LDS Data'!$A$3:$AAD$1504,75,FALSE))</f>
        <v>44657</v>
      </c>
      <c r="AJ178" s="7565">
        <f>IF(VLOOKUP($A178,'8 Oct - LIVE LDS Data'!$A$3:$AAD$1504,76,FALSE)=0/1/1900,"",VLOOKUP($A178,'8 Oct - LIVE LDS Data'!$A$3:$AAD$1504,76,FALSE))</f>
        <v>45755</v>
      </c>
    </row>
    <row r="179" spans="1:36" s="610" customFormat="1" ht="40" hidden="1" customHeight="1" x14ac:dyDescent="0.2">
      <c r="A179" s="7568" t="s">
        <v>2489</v>
      </c>
      <c r="B179" s="7568" t="s">
        <v>2472</v>
      </c>
      <c r="C179" s="7568" t="s">
        <v>2472</v>
      </c>
      <c r="D179" s="7558" t="s">
        <v>4231</v>
      </c>
      <c r="E179" s="7559" t="s">
        <v>89</v>
      </c>
      <c r="F179" s="7559" t="s">
        <v>89</v>
      </c>
      <c r="G179" s="7560">
        <v>40722</v>
      </c>
      <c r="H179" s="7314" t="s">
        <v>674</v>
      </c>
      <c r="I179" s="7561">
        <v>44287</v>
      </c>
      <c r="J179" s="7562">
        <v>42795</v>
      </c>
      <c r="K179" s="7562">
        <v>42795</v>
      </c>
      <c r="L179" s="7562">
        <v>43101</v>
      </c>
      <c r="M179" s="7562">
        <v>43101</v>
      </c>
      <c r="N179" s="7562">
        <v>43617</v>
      </c>
      <c r="O179" s="7562">
        <v>43862</v>
      </c>
      <c r="P179" s="7562" t="s">
        <v>8111</v>
      </c>
      <c r="Q179" s="7562" t="s">
        <v>8111</v>
      </c>
      <c r="R179" s="7562">
        <v>44317</v>
      </c>
      <c r="S179" s="7562" t="s">
        <v>2485</v>
      </c>
      <c r="T179" s="7562">
        <v>44805</v>
      </c>
      <c r="U179" s="7562">
        <v>44876</v>
      </c>
      <c r="V179" s="7562" t="s">
        <v>3757</v>
      </c>
      <c r="W179" s="7562" t="s">
        <v>3757</v>
      </c>
      <c r="X179" s="7564"/>
      <c r="Y179" s="7562"/>
      <c r="Z179" s="7562"/>
      <c r="AA179" s="7562"/>
      <c r="AB179" s="7562"/>
      <c r="AC179" s="7562"/>
      <c r="AD179" s="7562" t="s">
        <v>8102</v>
      </c>
      <c r="AE179" s="7562"/>
      <c r="AF179" s="7562"/>
      <c r="AG179" s="7565" t="str">
        <f>IF(VLOOKUP($A179,'8 Oct - LIVE LDS Data'!$A$3:$AAD$1504,72,FALSE)=0/1/1900,"",VLOOKUP($A179,'8 Oct - LIVE LDS Data'!$A$3:$AAD$1504,72,FALSE))</f>
        <v/>
      </c>
      <c r="AH179" s="7565">
        <f>IF(VLOOKUP($A179,'8 Oct - LIVE LDS Data'!$A$3:$AAD$1504,73,FALSE)=0/1/1900,"",VLOOKUP($A179,'8 Oct - LIVE LDS Data'!$A$3:$AAD$1504,73,FALSE))</f>
        <v>45804</v>
      </c>
      <c r="AI179" s="7565" t="str">
        <f>IF(VLOOKUP($A179,'8 Oct - LIVE LDS Data'!$A$3:$AAD$1504,75,FALSE)=0/1/1900,"",VLOOKUP($A179,'8 Oct - LIVE LDS Data'!$A$3:$AAD$1504,75,FALSE))</f>
        <v/>
      </c>
      <c r="AJ179" s="7565">
        <f>IF(VLOOKUP($A179,'8 Oct - LIVE LDS Data'!$A$3:$AAD$1504,76,FALSE)=0/1/1900,"",VLOOKUP($A179,'8 Oct - LIVE LDS Data'!$A$3:$AAD$1504,76,FALSE))</f>
        <v>45804</v>
      </c>
    </row>
    <row r="180" spans="1:36" s="610" customFormat="1" ht="40" hidden="1" customHeight="1" x14ac:dyDescent="0.2">
      <c r="A180" s="7568" t="s">
        <v>2492</v>
      </c>
      <c r="B180" s="7568" t="s">
        <v>2493</v>
      </c>
      <c r="C180" s="7568" t="s">
        <v>2493</v>
      </c>
      <c r="D180" s="7558" t="s">
        <v>2494</v>
      </c>
      <c r="E180" s="7559" t="s">
        <v>89</v>
      </c>
      <c r="F180" s="7559" t="s">
        <v>89</v>
      </c>
      <c r="G180" s="7560">
        <v>39715</v>
      </c>
      <c r="H180" s="7314" t="s">
        <v>674</v>
      </c>
      <c r="I180" s="7561">
        <v>44927</v>
      </c>
      <c r="J180" s="7562">
        <v>42217</v>
      </c>
      <c r="K180" s="7562">
        <v>42219</v>
      </c>
      <c r="L180" s="7562">
        <v>43497</v>
      </c>
      <c r="M180" s="7562">
        <v>43592</v>
      </c>
      <c r="N180" s="7562" t="s">
        <v>8111</v>
      </c>
      <c r="O180" s="7562" t="s">
        <v>8111</v>
      </c>
      <c r="P180" s="7562" t="s">
        <v>8111</v>
      </c>
      <c r="Q180" s="7562" t="s">
        <v>8111</v>
      </c>
      <c r="R180" s="7562">
        <v>44562</v>
      </c>
      <c r="S180" s="7562">
        <v>44578</v>
      </c>
      <c r="T180" s="7562">
        <v>44986</v>
      </c>
      <c r="U180" s="7562">
        <v>45057</v>
      </c>
      <c r="V180" s="7562" t="s">
        <v>3757</v>
      </c>
      <c r="W180" s="7562" t="s">
        <v>3757</v>
      </c>
      <c r="X180" s="7564"/>
      <c r="Y180" s="7562"/>
      <c r="Z180" s="7562"/>
      <c r="AA180" s="7562"/>
      <c r="AB180" s="7562"/>
      <c r="AC180" s="7562"/>
      <c r="AD180" s="7562" t="s">
        <v>8102</v>
      </c>
      <c r="AE180" s="7562"/>
      <c r="AF180" s="7562"/>
      <c r="AG180" s="7565">
        <f>IF(VLOOKUP($A180,'8 Oct - LIVE LDS Data'!$A$3:$AAD$1504,72,FALSE)=0/1/1900,"",VLOOKUP($A180,'8 Oct - LIVE LDS Data'!$A$3:$AAD$1504,72,FALSE))</f>
        <v>45189</v>
      </c>
      <c r="AH180" s="7565">
        <f>IF(VLOOKUP($A180,'8 Oct - LIVE LDS Data'!$A$3:$AAD$1504,73,FALSE)=0/1/1900,"",VLOOKUP($A180,'8 Oct - LIVE LDS Data'!$A$3:$AAD$1504,73,FALSE))</f>
        <v>45804</v>
      </c>
      <c r="AI180" s="7565" t="str">
        <f>IF(VLOOKUP($A180,'8 Oct - LIVE LDS Data'!$A$3:$AAD$1504,75,FALSE)=0/1/1900,"",VLOOKUP($A180,'8 Oct - LIVE LDS Data'!$A$3:$AAD$1504,75,FALSE))</f>
        <v/>
      </c>
      <c r="AJ180" s="7565">
        <f>IF(VLOOKUP($A180,'8 Oct - LIVE LDS Data'!$A$3:$AAD$1504,76,FALSE)=0/1/1900,"",VLOOKUP($A180,'8 Oct - LIVE LDS Data'!$A$3:$AAD$1504,76,FALSE))</f>
        <v>45804</v>
      </c>
    </row>
    <row r="181" spans="1:36" s="610" customFormat="1" ht="40" hidden="1" customHeight="1" x14ac:dyDescent="0.2">
      <c r="A181" s="2855" t="s">
        <v>2507</v>
      </c>
      <c r="B181" s="2855"/>
      <c r="C181" s="2858" t="s">
        <v>8124</v>
      </c>
      <c r="D181" s="7558" t="s">
        <v>2509</v>
      </c>
      <c r="E181" s="7559" t="s">
        <v>89</v>
      </c>
      <c r="F181" s="7559" t="s">
        <v>89</v>
      </c>
      <c r="G181" s="7560">
        <v>42565</v>
      </c>
      <c r="H181" s="7314" t="s">
        <v>8147</v>
      </c>
      <c r="I181" s="7561">
        <v>45231</v>
      </c>
      <c r="J181" s="7562">
        <v>44621</v>
      </c>
      <c r="K181" s="7562">
        <v>44648</v>
      </c>
      <c r="L181" s="7562">
        <v>45444</v>
      </c>
      <c r="M181" s="7562" t="s">
        <v>8111</v>
      </c>
      <c r="N181" s="7562" t="s">
        <v>8111</v>
      </c>
      <c r="O181" s="7562" t="s">
        <v>8111</v>
      </c>
      <c r="P181" s="7562" t="s">
        <v>8111</v>
      </c>
      <c r="Q181" s="7562" t="s">
        <v>8111</v>
      </c>
      <c r="R181" s="7562">
        <v>45658</v>
      </c>
      <c r="S181" s="7562" t="s">
        <v>8111</v>
      </c>
      <c r="T181" s="7562" t="s">
        <v>7737</v>
      </c>
      <c r="U181" s="7562" t="s">
        <v>8111</v>
      </c>
      <c r="V181" s="7562" t="s">
        <v>3757</v>
      </c>
      <c r="W181" s="7562" t="s">
        <v>90</v>
      </c>
      <c r="X181" s="7564"/>
      <c r="Y181" s="7562"/>
      <c r="Z181" s="7562"/>
      <c r="AA181" s="7562"/>
      <c r="AB181" s="7562"/>
      <c r="AC181" s="7562"/>
      <c r="AD181" s="7562"/>
      <c r="AE181" s="7562"/>
      <c r="AF181" s="7562"/>
      <c r="AG181" s="7565">
        <f>IF(VLOOKUP($A181,'8 Oct - LIVE LDS Data'!$A$3:$AAD$1504,72,FALSE)=0/1/1900,"",VLOOKUP($A181,'8 Oct - LIVE LDS Data'!$A$3:$AAD$1504,72,FALSE))</f>
        <v>45594</v>
      </c>
      <c r="AH181" s="7565">
        <f>IF(VLOOKUP($A181,'8 Oct - LIVE LDS Data'!$A$3:$AAD$1504,73,FALSE)=0/1/1900,"",VLOOKUP($A181,'8 Oct - LIVE LDS Data'!$A$3:$AAD$1504,73,FALSE))</f>
        <v>45804</v>
      </c>
      <c r="AI181" s="7565">
        <f>IF(VLOOKUP($A181,'8 Oct - LIVE LDS Data'!$A$3:$AAD$1504,75,FALSE)=0/1/1900,"",VLOOKUP($A181,'8 Oct - LIVE LDS Data'!$A$3:$AAD$1504,75,FALSE))</f>
        <v>45594</v>
      </c>
      <c r="AJ181" s="7565">
        <f>IF(VLOOKUP($A181,'8 Oct - LIVE LDS Data'!$A$3:$AAD$1504,76,FALSE)=0/1/1900,"",VLOOKUP($A181,'8 Oct - LIVE LDS Data'!$A$3:$AAD$1504,76,FALSE))</f>
        <v>45804</v>
      </c>
    </row>
    <row r="182" spans="1:36" s="610" customFormat="1" ht="40" customHeight="1" x14ac:dyDescent="0.2">
      <c r="A182" s="2855" t="s">
        <v>2518</v>
      </c>
      <c r="B182" s="2855"/>
      <c r="C182" s="2855" t="s">
        <v>2519</v>
      </c>
      <c r="D182" s="7558" t="s">
        <v>7086</v>
      </c>
      <c r="E182" s="7559" t="s">
        <v>89</v>
      </c>
      <c r="F182" s="7559" t="s">
        <v>89</v>
      </c>
      <c r="G182" s="7560">
        <v>42745</v>
      </c>
      <c r="H182" s="7314" t="s">
        <v>742</v>
      </c>
      <c r="I182" s="7561">
        <v>45139</v>
      </c>
      <c r="J182" s="7562">
        <v>43891</v>
      </c>
      <c r="K182" s="7562">
        <v>43891</v>
      </c>
      <c r="L182" s="7562" t="s">
        <v>8111</v>
      </c>
      <c r="M182" s="7562">
        <v>44013</v>
      </c>
      <c r="N182" s="7562">
        <v>44136</v>
      </c>
      <c r="O182" s="7562">
        <v>44136</v>
      </c>
      <c r="P182" s="7562">
        <v>44621</v>
      </c>
      <c r="Q182" s="7562">
        <v>44621</v>
      </c>
      <c r="R182" s="7562">
        <v>45231</v>
      </c>
      <c r="S182" s="7562">
        <v>45231</v>
      </c>
      <c r="T182" s="7562">
        <v>45352</v>
      </c>
      <c r="U182" s="7562" t="s">
        <v>8111</v>
      </c>
      <c r="V182" s="7562" t="s">
        <v>3757</v>
      </c>
      <c r="W182" s="7562" t="s">
        <v>3757</v>
      </c>
      <c r="X182" s="7564">
        <v>45320</v>
      </c>
      <c r="Y182" s="7562">
        <v>43891</v>
      </c>
      <c r="Z182" s="7562">
        <v>44013</v>
      </c>
      <c r="AA182" s="7562">
        <v>44136</v>
      </c>
      <c r="AB182" s="7562">
        <v>44621</v>
      </c>
      <c r="AC182" s="7562">
        <v>45231</v>
      </c>
      <c r="AD182" s="7562">
        <v>45352</v>
      </c>
      <c r="AE182" s="7562" t="s">
        <v>8125</v>
      </c>
      <c r="AF182" s="7562"/>
      <c r="AG182" s="7565">
        <f>IF(VLOOKUP($A182,'8 Oct - LIVE LDS Data'!$A$3:$AAD$1504,72,FALSE)=0/1/1900,"",VLOOKUP($A182,'8 Oct - LIVE LDS Data'!$A$3:$AAD$1504,72,FALSE))</f>
        <v>45932</v>
      </c>
      <c r="AH182" s="7565">
        <f>IF(VLOOKUP($A182,'8 Oct - LIVE LDS Data'!$A$3:$AAD$1504,73,FALSE)=0/1/1900,"",VLOOKUP($A182,'8 Oct - LIVE LDS Data'!$A$3:$AAD$1504,73,FALSE))</f>
        <v>45804</v>
      </c>
      <c r="AI182" s="7565">
        <f>IF(VLOOKUP($A182,'8 Oct - LIVE LDS Data'!$A$3:$AAD$1504,75,FALSE)=0/1/1900,"",VLOOKUP($A182,'8 Oct - LIVE LDS Data'!$A$3:$AAD$1504,75,FALSE))</f>
        <v>45215</v>
      </c>
      <c r="AJ182" s="7565">
        <f>IF(VLOOKUP($A182,'8 Oct - LIVE LDS Data'!$A$3:$AAD$1504,76,FALSE)=0/1/1900,"",VLOOKUP($A182,'8 Oct - LIVE LDS Data'!$A$3:$AAD$1504,76,FALSE))</f>
        <v>45804</v>
      </c>
    </row>
    <row r="183" spans="1:36" s="610" customFormat="1" ht="40" hidden="1" customHeight="1" x14ac:dyDescent="0.2">
      <c r="A183" s="2855" t="s">
        <v>2534</v>
      </c>
      <c r="B183" s="2855"/>
      <c r="C183" s="2855" t="s">
        <v>2535</v>
      </c>
      <c r="D183" s="7558" t="s">
        <v>4616</v>
      </c>
      <c r="E183" s="7559" t="s">
        <v>89</v>
      </c>
      <c r="F183" s="7559" t="s">
        <v>89</v>
      </c>
      <c r="G183" s="7560">
        <v>42936</v>
      </c>
      <c r="H183" s="7314" t="s">
        <v>8272</v>
      </c>
      <c r="I183" s="7561">
        <v>42644</v>
      </c>
      <c r="J183" s="7562" t="s">
        <v>8111</v>
      </c>
      <c r="K183" s="7562" t="s">
        <v>8111</v>
      </c>
      <c r="L183" s="7562" t="s">
        <v>8111</v>
      </c>
      <c r="M183" s="7562" t="s">
        <v>8111</v>
      </c>
      <c r="N183" s="7562" t="s">
        <v>8111</v>
      </c>
      <c r="O183" s="7562" t="s">
        <v>8111</v>
      </c>
      <c r="P183" s="7562" t="s">
        <v>8111</v>
      </c>
      <c r="Q183" s="7562" t="s">
        <v>8111</v>
      </c>
      <c r="R183" s="7562" t="s">
        <v>8111</v>
      </c>
      <c r="S183" s="7562"/>
      <c r="T183" s="7562" t="s">
        <v>8111</v>
      </c>
      <c r="U183" s="7562" t="s">
        <v>8111</v>
      </c>
      <c r="V183" s="7562" t="s">
        <v>3757</v>
      </c>
      <c r="W183" s="7562" t="s">
        <v>226</v>
      </c>
      <c r="X183" s="7564"/>
      <c r="Y183" s="7562"/>
      <c r="Z183" s="7562"/>
      <c r="AA183" s="7562"/>
      <c r="AB183" s="7562"/>
      <c r="AC183" s="7562"/>
      <c r="AD183" s="7562"/>
      <c r="AE183" s="7562"/>
      <c r="AF183" s="7562"/>
      <c r="AG183" s="7565">
        <f>IF(VLOOKUP($A183,'8 Oct - LIVE LDS Data'!$A$3:$AAD$1504,72,FALSE)=0/1/1900,"",VLOOKUP($A183,'8 Oct - LIVE LDS Data'!$A$3:$AAD$1504,72,FALSE))</f>
        <v>45594</v>
      </c>
      <c r="AH183" s="7565">
        <f>IF(VLOOKUP($A183,'8 Oct - LIVE LDS Data'!$A$3:$AAD$1504,73,FALSE)=0/1/1900,"",VLOOKUP($A183,'8 Oct - LIVE LDS Data'!$A$3:$AAD$1504,73,FALSE))</f>
        <v>45804</v>
      </c>
      <c r="AI183" s="7565">
        <f>IF(VLOOKUP($A183,'8 Oct - LIVE LDS Data'!$A$3:$AAD$1504,75,FALSE)=0/1/1900,"",VLOOKUP($A183,'8 Oct - LIVE LDS Data'!$A$3:$AAD$1504,75,FALSE))</f>
        <v>44806</v>
      </c>
      <c r="AJ183" s="7565">
        <f>IF(VLOOKUP($A183,'8 Oct - LIVE LDS Data'!$A$3:$AAD$1504,76,FALSE)=0/1/1900,"",VLOOKUP($A183,'8 Oct - LIVE LDS Data'!$A$3:$AAD$1504,76,FALSE))</f>
        <v>45804</v>
      </c>
    </row>
    <row r="184" spans="1:36" ht="40" hidden="1" customHeight="1" x14ac:dyDescent="0.2">
      <c r="A184" s="7566" t="s">
        <v>2547</v>
      </c>
      <c r="B184" s="7566"/>
      <c r="C184" s="7566" t="s">
        <v>2548</v>
      </c>
      <c r="D184" s="7570" t="s">
        <v>121</v>
      </c>
      <c r="E184" s="7571" t="s">
        <v>89</v>
      </c>
      <c r="F184" s="7571" t="s">
        <v>89</v>
      </c>
      <c r="G184" s="7572">
        <v>44468</v>
      </c>
      <c r="H184" s="7573" t="s">
        <v>7449</v>
      </c>
      <c r="I184" s="7562">
        <v>45108</v>
      </c>
      <c r="J184" s="7562" t="s">
        <v>8111</v>
      </c>
      <c r="K184" s="7562" t="s">
        <v>8111</v>
      </c>
      <c r="L184" s="7562" t="s">
        <v>8111</v>
      </c>
      <c r="M184" s="7562" t="s">
        <v>8111</v>
      </c>
      <c r="N184" s="7562" t="s">
        <v>8111</v>
      </c>
      <c r="O184" s="7562" t="s">
        <v>8111</v>
      </c>
      <c r="P184" s="7562" t="s">
        <v>8111</v>
      </c>
      <c r="Q184" s="7562" t="s">
        <v>8111</v>
      </c>
      <c r="R184" s="7562" t="s">
        <v>8111</v>
      </c>
      <c r="S184" s="7562" t="s">
        <v>8111</v>
      </c>
      <c r="T184" s="7562" t="s">
        <v>8111</v>
      </c>
      <c r="U184" s="7562" t="s">
        <v>8111</v>
      </c>
      <c r="V184" s="7562" t="s">
        <v>90</v>
      </c>
      <c r="W184" s="7562" t="s">
        <v>226</v>
      </c>
      <c r="X184" s="7564"/>
      <c r="Y184" s="7562"/>
      <c r="Z184" s="7562"/>
      <c r="AA184" s="7562"/>
      <c r="AB184" s="7562"/>
      <c r="AC184" s="7562"/>
      <c r="AD184" s="7562"/>
      <c r="AE184" s="7562"/>
      <c r="AF184" s="7562"/>
      <c r="AG184" s="7565">
        <f>IF(VLOOKUP($A184,'8 Oct - LIVE LDS Data'!$A$3:$AAD$1504,72,FALSE)=0/1/1900,"",VLOOKUP($A184,'8 Oct - LIVE LDS Data'!$A$3:$AAD$1504,72,FALSE))</f>
        <v>45455</v>
      </c>
      <c r="AH184" s="7565">
        <f>IF(VLOOKUP($A184,'8 Oct - LIVE LDS Data'!$A$3:$AAD$1504,73,FALSE)=0/1/1900,"",VLOOKUP($A184,'8 Oct - LIVE LDS Data'!$A$3:$AAD$1504,73,FALSE))</f>
        <v>45804</v>
      </c>
      <c r="AI184" s="7565" t="str">
        <f>IF(VLOOKUP($A184,'8 Oct - LIVE LDS Data'!$A$3:$AAD$1504,75,FALSE)=0/1/1900,"",VLOOKUP($A184,'8 Oct - LIVE LDS Data'!$A$3:$AAD$1504,75,FALSE))</f>
        <v/>
      </c>
      <c r="AJ184" s="7565">
        <f>IF(VLOOKUP($A184,'8 Oct - LIVE LDS Data'!$A$3:$AAD$1504,76,FALSE)=0/1/1900,"",VLOOKUP($A184,'8 Oct - LIVE LDS Data'!$A$3:$AAD$1504,76,FALSE))</f>
        <v>45804</v>
      </c>
    </row>
    <row r="185" spans="1:36" ht="40" hidden="1" customHeight="1" x14ac:dyDescent="0.2">
      <c r="A185" s="2855" t="s">
        <v>2555</v>
      </c>
      <c r="B185" s="2855"/>
      <c r="C185" s="2855" t="s">
        <v>2556</v>
      </c>
      <c r="D185" s="7558" t="s">
        <v>2557</v>
      </c>
      <c r="E185" s="7559" t="s">
        <v>89</v>
      </c>
      <c r="F185" s="7559" t="s">
        <v>89</v>
      </c>
      <c r="G185" s="7560">
        <v>44271</v>
      </c>
      <c r="H185" s="7314" t="s">
        <v>8273</v>
      </c>
      <c r="I185" s="7561">
        <v>45200</v>
      </c>
      <c r="J185" s="7562">
        <v>44593</v>
      </c>
      <c r="K185" s="7562">
        <v>44578</v>
      </c>
      <c r="L185" s="7562">
        <v>45292</v>
      </c>
      <c r="M185" s="7562" t="s">
        <v>8111</v>
      </c>
      <c r="N185" s="7562" t="s">
        <v>8111</v>
      </c>
      <c r="O185" s="7562" t="s">
        <v>8111</v>
      </c>
      <c r="P185" s="7562" t="s">
        <v>8111</v>
      </c>
      <c r="Q185" s="7562" t="s">
        <v>8111</v>
      </c>
      <c r="R185" s="7562">
        <v>45658</v>
      </c>
      <c r="S185" s="7562" t="s">
        <v>8111</v>
      </c>
      <c r="T185" s="7562">
        <v>45778</v>
      </c>
      <c r="U185" s="7562" t="s">
        <v>8111</v>
      </c>
      <c r="V185" s="7562" t="s">
        <v>90</v>
      </c>
      <c r="W185" s="7562" t="s">
        <v>90</v>
      </c>
      <c r="X185" s="7564"/>
      <c r="Y185" s="7562"/>
      <c r="Z185" s="7562"/>
      <c r="AA185" s="7562"/>
      <c r="AB185" s="7562"/>
      <c r="AC185" s="7562"/>
      <c r="AD185" s="7562"/>
      <c r="AE185" s="7562"/>
      <c r="AF185" s="7562"/>
      <c r="AG185" s="7565">
        <f>IF(VLOOKUP($A185,'8 Oct - LIVE LDS Data'!$A$3:$AAD$1504,72,FALSE)=0/1/1900,"",VLOOKUP($A185,'8 Oct - LIVE LDS Data'!$A$3:$AAD$1504,72,FALSE))</f>
        <v>45455</v>
      </c>
      <c r="AH185" s="7565">
        <f>IF(VLOOKUP($A185,'8 Oct - LIVE LDS Data'!$A$3:$AAD$1504,73,FALSE)=0/1/1900,"",VLOOKUP($A185,'8 Oct - LIVE LDS Data'!$A$3:$AAD$1504,73,FALSE))</f>
        <v>45804</v>
      </c>
      <c r="AI185" s="7565" t="str">
        <f>IF(VLOOKUP($A185,'8 Oct - LIVE LDS Data'!$A$3:$AAD$1504,75,FALSE)=0/1/1900,"",VLOOKUP($A185,'8 Oct - LIVE LDS Data'!$A$3:$AAD$1504,75,FALSE))</f>
        <v/>
      </c>
      <c r="AJ185" s="7565">
        <f>IF(VLOOKUP($A185,'8 Oct - LIVE LDS Data'!$A$3:$AAD$1504,76,FALSE)=0/1/1900,"",VLOOKUP($A185,'8 Oct - LIVE LDS Data'!$A$3:$AAD$1504,76,FALSE))</f>
        <v>45804</v>
      </c>
    </row>
    <row r="186" spans="1:36" s="1745" customFormat="1" ht="40" hidden="1" customHeight="1" x14ac:dyDescent="0.2">
      <c r="A186" s="7569" t="s">
        <v>2568</v>
      </c>
      <c r="B186" s="7569"/>
      <c r="C186" s="7569" t="s">
        <v>4201</v>
      </c>
      <c r="D186" s="7558" t="s">
        <v>4435</v>
      </c>
      <c r="E186" s="7559" t="s">
        <v>89</v>
      </c>
      <c r="F186" s="7559" t="s">
        <v>89</v>
      </c>
      <c r="G186" s="7560">
        <v>44039</v>
      </c>
      <c r="H186" s="7314" t="s">
        <v>566</v>
      </c>
      <c r="I186" s="7561">
        <v>45108</v>
      </c>
      <c r="J186" s="7562">
        <v>45809</v>
      </c>
      <c r="K186" s="7562" t="s">
        <v>8111</v>
      </c>
      <c r="L186" s="7562" t="s">
        <v>8111</v>
      </c>
      <c r="M186" s="7562" t="s">
        <v>8111</v>
      </c>
      <c r="N186" s="7562" t="s">
        <v>8111</v>
      </c>
      <c r="O186" s="7562" t="s">
        <v>8111</v>
      </c>
      <c r="P186" s="7562" t="s">
        <v>8111</v>
      </c>
      <c r="Q186" s="7562" t="s">
        <v>8111</v>
      </c>
      <c r="R186" s="7562">
        <v>46082</v>
      </c>
      <c r="S186" s="7562" t="s">
        <v>8111</v>
      </c>
      <c r="T186" s="7562">
        <v>46174</v>
      </c>
      <c r="U186" s="7562" t="s">
        <v>8111</v>
      </c>
      <c r="V186" s="7562" t="s">
        <v>90</v>
      </c>
      <c r="W186" s="7562" t="s">
        <v>3757</v>
      </c>
      <c r="X186" s="7564"/>
      <c r="Y186" s="7562"/>
      <c r="Z186" s="7562"/>
      <c r="AA186" s="7562"/>
      <c r="AB186" s="7562"/>
      <c r="AC186" s="7562"/>
      <c r="AD186" s="7562"/>
      <c r="AE186" s="7562"/>
      <c r="AF186" s="7562"/>
      <c r="AG186" s="7565">
        <f>IF(VLOOKUP($A186,'8 Oct - LIVE LDS Data'!$A$3:$AAD$1504,72,FALSE)=0/1/1900,"",VLOOKUP($A186,'8 Oct - LIVE LDS Data'!$A$3:$AAD$1504,72,FALSE))</f>
        <v>45804</v>
      </c>
      <c r="AH186" s="7565">
        <f>IF(VLOOKUP($A186,'8 Oct - LIVE LDS Data'!$A$3:$AAD$1504,73,FALSE)=0/1/1900,"",VLOOKUP($A186,'8 Oct - LIVE LDS Data'!$A$3:$AAD$1504,73,FALSE))</f>
        <v>45700</v>
      </c>
      <c r="AI186" s="7565">
        <f>IF(VLOOKUP($A186,'8 Oct - LIVE LDS Data'!$A$3:$AAD$1504,75,FALSE)=0/1/1900,"",VLOOKUP($A186,'8 Oct - LIVE LDS Data'!$A$3:$AAD$1504,75,FALSE))</f>
        <v>45804</v>
      </c>
      <c r="AJ186" s="7565">
        <f>IF(VLOOKUP($A186,'8 Oct - LIVE LDS Data'!$A$3:$AAD$1504,76,FALSE)=0/1/1900,"",VLOOKUP($A186,'8 Oct - LIVE LDS Data'!$A$3:$AAD$1504,76,FALSE))</f>
        <v>45700</v>
      </c>
    </row>
    <row r="187" spans="1:36" ht="40" hidden="1" customHeight="1" x14ac:dyDescent="0.2">
      <c r="A187" s="7566" t="s">
        <v>2575</v>
      </c>
      <c r="B187" s="7566"/>
      <c r="C187" s="2861" t="s">
        <v>2576</v>
      </c>
      <c r="D187" s="7558" t="s">
        <v>8111</v>
      </c>
      <c r="E187" s="7559" t="s">
        <v>89</v>
      </c>
      <c r="F187" s="7559" t="s">
        <v>89</v>
      </c>
      <c r="G187" s="7560" t="s">
        <v>8111</v>
      </c>
      <c r="H187" s="7314" t="s">
        <v>8179</v>
      </c>
      <c r="I187" s="7561" t="s">
        <v>8111</v>
      </c>
      <c r="J187" s="7562" t="s">
        <v>8111</v>
      </c>
      <c r="K187" s="7562" t="s">
        <v>8111</v>
      </c>
      <c r="L187" s="7562" t="s">
        <v>8111</v>
      </c>
      <c r="M187" s="7562" t="s">
        <v>8111</v>
      </c>
      <c r="N187" s="7562" t="s">
        <v>8111</v>
      </c>
      <c r="O187" s="7562" t="s">
        <v>8111</v>
      </c>
      <c r="P187" s="7562" t="s">
        <v>8111</v>
      </c>
      <c r="Q187" s="7562" t="s">
        <v>8111</v>
      </c>
      <c r="R187" s="7562" t="s">
        <v>8111</v>
      </c>
      <c r="S187" s="7562"/>
      <c r="T187" s="7562" t="s">
        <v>8111</v>
      </c>
      <c r="U187" s="7562" t="s">
        <v>8111</v>
      </c>
      <c r="V187" s="7562" t="s">
        <v>3757</v>
      </c>
      <c r="W187" s="7562" t="s">
        <v>226</v>
      </c>
      <c r="X187" s="7564"/>
      <c r="Y187" s="7562"/>
      <c r="Z187" s="7562"/>
      <c r="AA187" s="7562"/>
      <c r="AB187" s="7562"/>
      <c r="AC187" s="7562"/>
      <c r="AD187" s="7562"/>
      <c r="AE187" s="7562"/>
      <c r="AF187" s="7562"/>
      <c r="AG187" s="7565">
        <f>IF(VLOOKUP($A187,'8 Oct - LIVE LDS Data'!$A$3:$AAD$1504,72,FALSE)=0/1/1900,"",VLOOKUP($A187,'8 Oct - LIVE LDS Data'!$A$3:$AAD$1504,72,FALSE))</f>
        <v>45539</v>
      </c>
      <c r="AH187" s="7565">
        <f>IF(VLOOKUP($A187,'8 Oct - LIVE LDS Data'!$A$3:$AAD$1504,73,FALSE)=0/1/1900,"",VLOOKUP($A187,'8 Oct - LIVE LDS Data'!$A$3:$AAD$1504,73,FALSE))</f>
        <v>45804</v>
      </c>
      <c r="AI187" s="7565" t="str">
        <f>IF(VLOOKUP($A187,'8 Oct - LIVE LDS Data'!$A$3:$AAD$1504,75,FALSE)=0/1/1900,"",VLOOKUP($A187,'8 Oct - LIVE LDS Data'!$A$3:$AAD$1504,75,FALSE))</f>
        <v/>
      </c>
      <c r="AJ187" s="7565">
        <f>IF(VLOOKUP($A187,'8 Oct - LIVE LDS Data'!$A$3:$AAD$1504,76,FALSE)=0/1/1900,"",VLOOKUP($A187,'8 Oct - LIVE LDS Data'!$A$3:$AAD$1504,76,FALSE))</f>
        <v>45804</v>
      </c>
    </row>
    <row r="188" spans="1:36" ht="40" hidden="1" customHeight="1" x14ac:dyDescent="0.2">
      <c r="A188" s="7566" t="s">
        <v>2588</v>
      </c>
      <c r="B188" s="7566"/>
      <c r="C188" s="7566" t="s">
        <v>2589</v>
      </c>
      <c r="D188" s="7558" t="s">
        <v>8274</v>
      </c>
      <c r="E188" s="7559" t="s">
        <v>89</v>
      </c>
      <c r="F188" s="7559" t="s">
        <v>89</v>
      </c>
      <c r="G188" s="7560">
        <v>44651</v>
      </c>
      <c r="H188" s="7314" t="s">
        <v>566</v>
      </c>
      <c r="I188" s="7561">
        <v>44986</v>
      </c>
      <c r="J188" s="7562">
        <v>45200</v>
      </c>
      <c r="K188" s="7562" t="s">
        <v>8111</v>
      </c>
      <c r="L188" s="7562" t="s">
        <v>8111</v>
      </c>
      <c r="M188" s="7562" t="s">
        <v>8111</v>
      </c>
      <c r="N188" s="7562" t="s">
        <v>8111</v>
      </c>
      <c r="O188" s="7562" t="s">
        <v>8111</v>
      </c>
      <c r="P188" s="7562" t="s">
        <v>8111</v>
      </c>
      <c r="Q188" s="7562" t="s">
        <v>8111</v>
      </c>
      <c r="R188" s="7562">
        <v>45323</v>
      </c>
      <c r="S188" s="7562" t="s">
        <v>8111</v>
      </c>
      <c r="T188" s="7562">
        <v>45474</v>
      </c>
      <c r="U188" s="7562" t="s">
        <v>8111</v>
      </c>
      <c r="V188" s="7562" t="s">
        <v>90</v>
      </c>
      <c r="W188" s="7562" t="s">
        <v>90</v>
      </c>
      <c r="X188" s="7564"/>
      <c r="Y188" s="7562"/>
      <c r="Z188" s="7562"/>
      <c r="AA188" s="7562"/>
      <c r="AB188" s="7562"/>
      <c r="AC188" s="7562"/>
      <c r="AD188" s="7562"/>
      <c r="AE188" s="7562"/>
      <c r="AF188" s="7562"/>
      <c r="AG188" s="7565">
        <f>IF(VLOOKUP($A188,'8 Oct - LIVE LDS Data'!$A$3:$AAD$1504,72,FALSE)=0/1/1900,"",VLOOKUP($A188,'8 Oct - LIVE LDS Data'!$A$3:$AAD$1504,72,FALSE))</f>
        <v>45320</v>
      </c>
      <c r="AH188" s="7565">
        <f>IF(VLOOKUP($A188,'8 Oct - LIVE LDS Data'!$A$3:$AAD$1504,73,FALSE)=0/1/1900,"",VLOOKUP($A188,'8 Oct - LIVE LDS Data'!$A$3:$AAD$1504,73,FALSE))</f>
        <v>45804</v>
      </c>
      <c r="AI188" s="7565" t="str">
        <f>IF(VLOOKUP($A188,'8 Oct - LIVE LDS Data'!$A$3:$AAD$1504,75,FALSE)=0/1/1900,"",VLOOKUP($A188,'8 Oct - LIVE LDS Data'!$A$3:$AAD$1504,75,FALSE))</f>
        <v/>
      </c>
      <c r="AJ188" s="7565">
        <f>IF(VLOOKUP($A188,'8 Oct - LIVE LDS Data'!$A$3:$AAD$1504,76,FALSE)=0/1/1900,"",VLOOKUP($A188,'8 Oct - LIVE LDS Data'!$A$3:$AAD$1504,76,FALSE))</f>
        <v>45804</v>
      </c>
    </row>
    <row r="189" spans="1:36" ht="40" hidden="1" customHeight="1" x14ac:dyDescent="0.2">
      <c r="A189" s="7569" t="s">
        <v>2594</v>
      </c>
      <c r="B189" s="7569"/>
      <c r="C189" s="7569" t="s">
        <v>4202</v>
      </c>
      <c r="D189" s="7558" t="s">
        <v>121</v>
      </c>
      <c r="E189" s="7559" t="s">
        <v>89</v>
      </c>
      <c r="F189" s="7559" t="s">
        <v>89</v>
      </c>
      <c r="G189" s="7560">
        <v>44027</v>
      </c>
      <c r="H189" s="7314" t="s">
        <v>8275</v>
      </c>
      <c r="I189" s="7561">
        <v>43160</v>
      </c>
      <c r="J189" s="7562" t="s">
        <v>8111</v>
      </c>
      <c r="K189" s="7562" t="s">
        <v>8111</v>
      </c>
      <c r="L189" s="7562" t="s">
        <v>8111</v>
      </c>
      <c r="M189" s="7562" t="s">
        <v>8111</v>
      </c>
      <c r="N189" s="7562" t="s">
        <v>8111</v>
      </c>
      <c r="O189" s="7562" t="s">
        <v>8111</v>
      </c>
      <c r="P189" s="7562" t="s">
        <v>8111</v>
      </c>
      <c r="Q189" s="7562" t="s">
        <v>8111</v>
      </c>
      <c r="R189" s="7562" t="s">
        <v>8111</v>
      </c>
      <c r="S189" s="7562"/>
      <c r="T189" s="7562" t="s">
        <v>8111</v>
      </c>
      <c r="U189" s="7562" t="s">
        <v>8111</v>
      </c>
      <c r="V189" s="7562" t="s">
        <v>90</v>
      </c>
      <c r="W189" s="7562" t="s">
        <v>226</v>
      </c>
      <c r="X189" s="7564"/>
      <c r="Y189" s="7562"/>
      <c r="Z189" s="7562"/>
      <c r="AA189" s="7562"/>
      <c r="AB189" s="7562"/>
      <c r="AC189" s="7562"/>
      <c r="AD189" s="7562"/>
      <c r="AE189" s="7562"/>
      <c r="AF189" s="7562"/>
      <c r="AG189" s="7565">
        <f>IF(VLOOKUP($A189,'8 Oct - LIVE LDS Data'!$A$3:$AAD$1504,72,FALSE)=0/1/1900,"",VLOOKUP($A189,'8 Oct - LIVE LDS Data'!$A$3:$AAD$1504,72,FALSE))</f>
        <v>45685</v>
      </c>
      <c r="AH189" s="7565">
        <f>IF(VLOOKUP($A189,'8 Oct - LIVE LDS Data'!$A$3:$AAD$1504,73,FALSE)=0/1/1900,"",VLOOKUP($A189,'8 Oct - LIVE LDS Data'!$A$3:$AAD$1504,73,FALSE))</f>
        <v>45804</v>
      </c>
      <c r="AI189" s="7565">
        <f>IF(VLOOKUP($A189,'8 Oct - LIVE LDS Data'!$A$3:$AAD$1504,75,FALSE)=0/1/1900,"",VLOOKUP($A189,'8 Oct - LIVE LDS Data'!$A$3:$AAD$1504,75,FALSE))</f>
        <v>45804</v>
      </c>
      <c r="AJ189" s="7565">
        <f>IF(VLOOKUP($A189,'8 Oct - LIVE LDS Data'!$A$3:$AAD$1504,76,FALSE)=0/1/1900,"",VLOOKUP($A189,'8 Oct - LIVE LDS Data'!$A$3:$AAD$1504,76,FALSE))</f>
        <v>45415</v>
      </c>
    </row>
    <row r="190" spans="1:36" s="610" customFormat="1" ht="40" hidden="1" customHeight="1" x14ac:dyDescent="0.2">
      <c r="A190" s="7568" t="s">
        <v>2603</v>
      </c>
      <c r="B190" s="7568" t="s">
        <v>2604</v>
      </c>
      <c r="C190" s="7568" t="s">
        <v>2604</v>
      </c>
      <c r="D190" s="7558" t="s">
        <v>5171</v>
      </c>
      <c r="E190" s="7559" t="s">
        <v>89</v>
      </c>
      <c r="F190" s="7559" t="s">
        <v>194</v>
      </c>
      <c r="G190" s="7560">
        <v>41649</v>
      </c>
      <c r="H190" s="7314" t="s">
        <v>674</v>
      </c>
      <c r="I190" s="7561">
        <v>44531</v>
      </c>
      <c r="J190" s="7562">
        <v>43132</v>
      </c>
      <c r="K190" s="7562">
        <v>43108</v>
      </c>
      <c r="L190" s="7562">
        <v>43374</v>
      </c>
      <c r="M190" s="7562">
        <v>43402</v>
      </c>
      <c r="N190" s="7562">
        <v>43831</v>
      </c>
      <c r="O190" s="7562">
        <v>43859</v>
      </c>
      <c r="P190" s="7562" t="s">
        <v>8111</v>
      </c>
      <c r="Q190" s="7562" t="s">
        <v>8111</v>
      </c>
      <c r="R190" s="7562">
        <v>44228</v>
      </c>
      <c r="S190" s="7562">
        <v>44228</v>
      </c>
      <c r="T190" s="7562">
        <v>44378</v>
      </c>
      <c r="U190" s="7562">
        <v>44407</v>
      </c>
      <c r="V190" s="7562" t="s">
        <v>3757</v>
      </c>
      <c r="W190" s="7562" t="s">
        <v>3757</v>
      </c>
      <c r="X190" s="7564"/>
      <c r="Y190" s="7562"/>
      <c r="Z190" s="7562"/>
      <c r="AA190" s="7562"/>
      <c r="AB190" s="7562"/>
      <c r="AC190" s="7562"/>
      <c r="AD190" s="7562" t="s">
        <v>8102</v>
      </c>
      <c r="AE190" s="7562"/>
      <c r="AF190" s="7562"/>
      <c r="AG190" s="7565">
        <f>IF(VLOOKUP($A190,'8 Oct - LIVE LDS Data'!$A$3:$AAD$1504,72,FALSE)=0/1/1900,"",VLOOKUP($A190,'8 Oct - LIVE LDS Data'!$A$3:$AAD$1504,72,FALSE))</f>
        <v>44547</v>
      </c>
      <c r="AH190" s="7565">
        <f>IF(VLOOKUP($A190,'8 Oct - LIVE LDS Data'!$A$3:$AAD$1504,73,FALSE)=0/1/1900,"",VLOOKUP($A190,'8 Oct - LIVE LDS Data'!$A$3:$AAD$1504,73,FALSE))</f>
        <v>45804</v>
      </c>
      <c r="AI190" s="7565">
        <f>IF(VLOOKUP($A190,'8 Oct - LIVE LDS Data'!$A$3:$AAD$1504,75,FALSE)=0/1/1900,"",VLOOKUP($A190,'8 Oct - LIVE LDS Data'!$A$3:$AAD$1504,75,FALSE))</f>
        <v>44362</v>
      </c>
      <c r="AJ190" s="7565">
        <f>IF(VLOOKUP($A190,'8 Oct - LIVE LDS Data'!$A$3:$AAD$1504,76,FALSE)=0/1/1900,"",VLOOKUP($A190,'8 Oct - LIVE LDS Data'!$A$3:$AAD$1504,76,FALSE))</f>
        <v>45804</v>
      </c>
    </row>
    <row r="191" spans="1:36" s="610" customFormat="1" ht="40" hidden="1" customHeight="1" x14ac:dyDescent="0.2">
      <c r="A191" s="2855" t="s">
        <v>2612</v>
      </c>
      <c r="B191" s="2855"/>
      <c r="C191" s="2855" t="s">
        <v>2608</v>
      </c>
      <c r="D191" s="7558" t="s">
        <v>5224</v>
      </c>
      <c r="E191" s="7559" t="s">
        <v>194</v>
      </c>
      <c r="F191" s="7559" t="s">
        <v>89</v>
      </c>
      <c r="G191" s="7560">
        <v>41899</v>
      </c>
      <c r="H191" s="7314" t="s">
        <v>7522</v>
      </c>
      <c r="I191" s="7561">
        <v>44927</v>
      </c>
      <c r="J191" s="7562">
        <v>44013</v>
      </c>
      <c r="K191" s="7562">
        <v>44018</v>
      </c>
      <c r="L191" s="7562">
        <v>44835</v>
      </c>
      <c r="M191" s="7562">
        <v>44929</v>
      </c>
      <c r="N191" s="7562">
        <v>45170</v>
      </c>
      <c r="O191" s="7562">
        <v>45170</v>
      </c>
      <c r="P191" s="7562" t="s">
        <v>8111</v>
      </c>
      <c r="Q191" s="7562" t="s">
        <v>8111</v>
      </c>
      <c r="R191" s="7562" t="s">
        <v>114</v>
      </c>
      <c r="S191" s="7562"/>
      <c r="T191" s="7562" t="s">
        <v>114</v>
      </c>
      <c r="U191" s="7562" t="s">
        <v>8111</v>
      </c>
      <c r="V191" s="7562" t="s">
        <v>3757</v>
      </c>
      <c r="W191" s="7562" t="s">
        <v>90</v>
      </c>
      <c r="X191" s="7564"/>
      <c r="Y191" s="7562"/>
      <c r="Z191" s="7562"/>
      <c r="AA191" s="7562"/>
      <c r="AB191" s="7562"/>
      <c r="AC191" s="7562"/>
      <c r="AD191" s="7562"/>
      <c r="AE191" s="7562"/>
      <c r="AF191" s="7562"/>
      <c r="AG191" s="7565">
        <f>IF(VLOOKUP($A191,'8 Oct - LIVE LDS Data'!$A$3:$AAD$1504,72,FALSE)=0/1/1900,"",VLOOKUP($A191,'8 Oct - LIVE LDS Data'!$A$3:$AAD$1504,72,FALSE))</f>
        <v>45317</v>
      </c>
      <c r="AH191" s="7565">
        <f>IF(VLOOKUP($A191,'8 Oct - LIVE LDS Data'!$A$3:$AAD$1504,73,FALSE)=0/1/1900,"",VLOOKUP($A191,'8 Oct - LIVE LDS Data'!$A$3:$AAD$1504,73,FALSE))</f>
        <v>45786</v>
      </c>
      <c r="AI191" s="7565">
        <f>IF(VLOOKUP($A191,'8 Oct - LIVE LDS Data'!$A$3:$AAD$1504,75,FALSE)=0/1/1900,"",VLOOKUP($A191,'8 Oct - LIVE LDS Data'!$A$3:$AAD$1504,75,FALSE))</f>
        <v>45602</v>
      </c>
      <c r="AJ191" s="7565">
        <f>IF(VLOOKUP($A191,'8 Oct - LIVE LDS Data'!$A$3:$AAD$1504,76,FALSE)=0/1/1900,"",VLOOKUP($A191,'8 Oct - LIVE LDS Data'!$A$3:$AAD$1504,76,FALSE))</f>
        <v>45786</v>
      </c>
    </row>
    <row r="192" spans="1:36" s="610" customFormat="1" ht="40" hidden="1" customHeight="1" x14ac:dyDescent="0.2">
      <c r="A192" s="2855" t="s">
        <v>2621</v>
      </c>
      <c r="B192" s="2855"/>
      <c r="C192" s="2855" t="s">
        <v>2615</v>
      </c>
      <c r="D192" s="7558" t="s">
        <v>2616</v>
      </c>
      <c r="E192" s="7559" t="s">
        <v>89</v>
      </c>
      <c r="F192" s="7559" t="s">
        <v>89</v>
      </c>
      <c r="G192" s="7560">
        <v>43627</v>
      </c>
      <c r="H192" s="7314" t="s">
        <v>8276</v>
      </c>
      <c r="I192" s="7561">
        <v>45261</v>
      </c>
      <c r="J192" s="7562">
        <v>44317</v>
      </c>
      <c r="K192" s="7562">
        <v>44317</v>
      </c>
      <c r="L192" s="7562">
        <v>44713</v>
      </c>
      <c r="M192" s="7562">
        <v>44725</v>
      </c>
      <c r="N192" s="7562" t="s">
        <v>8111</v>
      </c>
      <c r="O192" s="7562" t="s">
        <v>8111</v>
      </c>
      <c r="P192" s="7562" t="s">
        <v>8111</v>
      </c>
      <c r="Q192" s="7562" t="s">
        <v>8111</v>
      </c>
      <c r="R192" s="7562" t="s">
        <v>7425</v>
      </c>
      <c r="S192" s="7562">
        <v>45195</v>
      </c>
      <c r="T192" s="7562">
        <v>45292</v>
      </c>
      <c r="U192" s="7562" t="s">
        <v>8111</v>
      </c>
      <c r="V192" s="7562" t="s">
        <v>3757</v>
      </c>
      <c r="W192" s="7562" t="s">
        <v>90</v>
      </c>
      <c r="X192" s="7564"/>
      <c r="Y192" s="7562"/>
      <c r="Z192" s="7562"/>
      <c r="AA192" s="7562"/>
      <c r="AB192" s="7562"/>
      <c r="AC192" s="7562"/>
      <c r="AD192" s="7562"/>
      <c r="AE192" s="7562"/>
      <c r="AF192" s="7562"/>
      <c r="AG192" s="7565" t="str">
        <f>IF(VLOOKUP($A192,'8 Oct - LIVE LDS Data'!$A$3:$AAD$1504,72,FALSE)=0/1/1900,"",VLOOKUP($A192,'8 Oct - LIVE LDS Data'!$A$3:$AAD$1504,72,FALSE))</f>
        <v/>
      </c>
      <c r="AH192" s="7565">
        <f>IF(VLOOKUP($A192,'8 Oct - LIVE LDS Data'!$A$3:$AAD$1504,73,FALSE)=0/1/1900,"",VLOOKUP($A192,'8 Oct - LIVE LDS Data'!$A$3:$AAD$1504,73,FALSE))</f>
        <v>45791</v>
      </c>
      <c r="AI192" s="7565" t="str">
        <f>IF(VLOOKUP($A192,'8 Oct - LIVE LDS Data'!$A$3:$AAD$1504,75,FALSE)=0/1/1900,"",VLOOKUP($A192,'8 Oct - LIVE LDS Data'!$A$3:$AAD$1504,75,FALSE))</f>
        <v/>
      </c>
      <c r="AJ192" s="7565">
        <f>IF(VLOOKUP($A192,'8 Oct - LIVE LDS Data'!$A$3:$AAD$1504,76,FALSE)=0/1/1900,"",VLOOKUP($A192,'8 Oct - LIVE LDS Data'!$A$3:$AAD$1504,76,FALSE))</f>
        <v>45791</v>
      </c>
    </row>
    <row r="193" spans="1:36" ht="63.5" customHeight="1" x14ac:dyDescent="0.2">
      <c r="A193" s="2855" t="s">
        <v>2629</v>
      </c>
      <c r="B193" s="2855"/>
      <c r="C193" s="2855" t="s">
        <v>2630</v>
      </c>
      <c r="D193" s="7558" t="s">
        <v>2631</v>
      </c>
      <c r="E193" s="7559" t="s">
        <v>89</v>
      </c>
      <c r="F193" s="7559" t="s">
        <v>89</v>
      </c>
      <c r="G193" s="7560">
        <v>43571</v>
      </c>
      <c r="H193" s="7314" t="s">
        <v>7762</v>
      </c>
      <c r="I193" s="7561">
        <v>45200</v>
      </c>
      <c r="J193" s="7562" t="s">
        <v>2635</v>
      </c>
      <c r="K193" s="7562">
        <v>44442</v>
      </c>
      <c r="L193" s="7562">
        <v>45352</v>
      </c>
      <c r="M193" s="7562" t="s">
        <v>8111</v>
      </c>
      <c r="N193" s="7562" t="s">
        <v>8111</v>
      </c>
      <c r="O193" s="7562" t="s">
        <v>8111</v>
      </c>
      <c r="P193" s="7562" t="s">
        <v>8111</v>
      </c>
      <c r="Q193" s="7562" t="s">
        <v>8111</v>
      </c>
      <c r="R193" s="7562">
        <v>45689</v>
      </c>
      <c r="S193" s="7562" t="s">
        <v>8111</v>
      </c>
      <c r="T193" s="7562">
        <v>45748</v>
      </c>
      <c r="U193" s="7562" t="s">
        <v>8111</v>
      </c>
      <c r="V193" s="7562" t="s">
        <v>3757</v>
      </c>
      <c r="W193" s="7562" t="s">
        <v>3757</v>
      </c>
      <c r="X193" s="7564">
        <v>45330</v>
      </c>
      <c r="Y193" s="7562"/>
      <c r="Z193" s="7562" t="s">
        <v>522</v>
      </c>
      <c r="AA193" s="7562"/>
      <c r="AB193" s="7562"/>
      <c r="AC193" s="7562" t="s">
        <v>432</v>
      </c>
      <c r="AD193" s="7562" t="s">
        <v>725</v>
      </c>
      <c r="AE193" s="7562" t="s">
        <v>8126</v>
      </c>
      <c r="AF193" s="7562"/>
      <c r="AG193" s="7565">
        <f>IF(VLOOKUP($A193,'8 Oct - LIVE LDS Data'!$A$3:$AAD$1504,72,FALSE)=0/1/1900,"",VLOOKUP($A193,'8 Oct - LIVE LDS Data'!$A$3:$AAD$1504,72,FALSE))</f>
        <v>45791</v>
      </c>
      <c r="AH193" s="7565">
        <f>IF(VLOOKUP($A193,'8 Oct - LIVE LDS Data'!$A$3:$AAD$1504,73,FALSE)=0/1/1900,"",VLOOKUP($A193,'8 Oct - LIVE LDS Data'!$A$3:$AAD$1504,73,FALSE))</f>
        <v>45700</v>
      </c>
      <c r="AI193" s="7565">
        <f>IF(VLOOKUP($A193,'8 Oct - LIVE LDS Data'!$A$3:$AAD$1504,75,FALSE)=0/1/1900,"",VLOOKUP($A193,'8 Oct - LIVE LDS Data'!$A$3:$AAD$1504,75,FALSE))</f>
        <v>45791</v>
      </c>
      <c r="AJ193" s="7565">
        <f>IF(VLOOKUP($A193,'8 Oct - LIVE LDS Data'!$A$3:$AAD$1504,76,FALSE)=0/1/1900,"",VLOOKUP($A193,'8 Oct - LIVE LDS Data'!$A$3:$AAD$1504,76,FALSE))</f>
        <v>45700</v>
      </c>
    </row>
    <row r="194" spans="1:36" ht="40" hidden="1" customHeight="1" x14ac:dyDescent="0.2">
      <c r="A194" s="7569" t="s">
        <v>2645</v>
      </c>
      <c r="B194" s="7569"/>
      <c r="C194" s="7569" t="s">
        <v>4203</v>
      </c>
      <c r="D194" s="7558" t="s">
        <v>121</v>
      </c>
      <c r="E194" s="7559" t="s">
        <v>89</v>
      </c>
      <c r="F194" s="7559" t="s">
        <v>89</v>
      </c>
      <c r="G194" s="7560" t="s">
        <v>2647</v>
      </c>
      <c r="H194" s="7314" t="s">
        <v>8277</v>
      </c>
      <c r="I194" s="7561" t="s">
        <v>226</v>
      </c>
      <c r="J194" s="7562" t="s">
        <v>8111</v>
      </c>
      <c r="K194" s="7562" t="s">
        <v>8111</v>
      </c>
      <c r="L194" s="7562" t="s">
        <v>8111</v>
      </c>
      <c r="M194" s="7562" t="s">
        <v>8111</v>
      </c>
      <c r="N194" s="7562" t="s">
        <v>8111</v>
      </c>
      <c r="O194" s="7562" t="s">
        <v>8111</v>
      </c>
      <c r="P194" s="7562" t="s">
        <v>8111</v>
      </c>
      <c r="Q194" s="7562" t="s">
        <v>8111</v>
      </c>
      <c r="R194" s="7562" t="s">
        <v>8111</v>
      </c>
      <c r="S194" s="7562"/>
      <c r="T194" s="7562" t="s">
        <v>8111</v>
      </c>
      <c r="U194" s="7562" t="s">
        <v>8111</v>
      </c>
      <c r="V194" s="7562" t="s">
        <v>90</v>
      </c>
      <c r="W194" s="7562" t="s">
        <v>226</v>
      </c>
      <c r="X194" s="7564"/>
      <c r="Y194" s="7562"/>
      <c r="Z194" s="7562"/>
      <c r="AA194" s="7562"/>
      <c r="AB194" s="7562"/>
      <c r="AC194" s="7562"/>
      <c r="AD194" s="7562"/>
      <c r="AE194" s="7562"/>
      <c r="AF194" s="7562"/>
      <c r="AG194" s="7565">
        <f>IF(VLOOKUP($A194,'8 Oct - LIVE LDS Data'!$A$3:$AAD$1504,72,FALSE)=0/1/1900,"",VLOOKUP($A194,'8 Oct - LIVE LDS Data'!$A$3:$AAD$1504,72,FALSE))</f>
        <v>45141</v>
      </c>
      <c r="AH194" s="7565">
        <f>IF(VLOOKUP($A194,'8 Oct - LIVE LDS Data'!$A$3:$AAD$1504,73,FALSE)=0/1/1900,"",VLOOKUP($A194,'8 Oct - LIVE LDS Data'!$A$3:$AAD$1504,73,FALSE))</f>
        <v>45791</v>
      </c>
      <c r="AI194" s="7565">
        <f>IF(VLOOKUP($A194,'8 Oct - LIVE LDS Data'!$A$3:$AAD$1504,75,FALSE)=0/1/1900,"",VLOOKUP($A194,'8 Oct - LIVE LDS Data'!$A$3:$AAD$1504,75,FALSE))</f>
        <v>45141</v>
      </c>
      <c r="AJ194" s="7565">
        <f>IF(VLOOKUP($A194,'8 Oct - LIVE LDS Data'!$A$3:$AAD$1504,76,FALSE)=0/1/1900,"",VLOOKUP($A194,'8 Oct - LIVE LDS Data'!$A$3:$AAD$1504,76,FALSE))</f>
        <v>45791</v>
      </c>
    </row>
    <row r="195" spans="1:36" s="610" customFormat="1" ht="40" hidden="1" customHeight="1" x14ac:dyDescent="0.2">
      <c r="A195" s="7568" t="s">
        <v>2652</v>
      </c>
      <c r="B195" s="7568" t="s">
        <v>2653</v>
      </c>
      <c r="C195" s="7568" t="s">
        <v>2653</v>
      </c>
      <c r="D195" s="7558" t="s">
        <v>421</v>
      </c>
      <c r="E195" s="7559" t="s">
        <v>89</v>
      </c>
      <c r="F195" s="7559" t="s">
        <v>194</v>
      </c>
      <c r="G195" s="7560">
        <v>40856</v>
      </c>
      <c r="H195" s="7314" t="s">
        <v>8152</v>
      </c>
      <c r="I195" s="7561">
        <v>45261</v>
      </c>
      <c r="J195" s="7562" t="s">
        <v>8111</v>
      </c>
      <c r="K195" s="7562" t="s">
        <v>8111</v>
      </c>
      <c r="L195" s="7562" t="s">
        <v>8111</v>
      </c>
      <c r="M195" s="7562" t="s">
        <v>8111</v>
      </c>
      <c r="N195" s="7562" t="s">
        <v>8111</v>
      </c>
      <c r="O195" s="7562" t="s">
        <v>8111</v>
      </c>
      <c r="P195" s="7562" t="s">
        <v>8111</v>
      </c>
      <c r="Q195" s="7562" t="s">
        <v>8111</v>
      </c>
      <c r="R195" s="7562" t="s">
        <v>8111</v>
      </c>
      <c r="S195" s="7562">
        <v>44417</v>
      </c>
      <c r="T195" s="7562">
        <v>44562</v>
      </c>
      <c r="U195" s="7562">
        <v>44606</v>
      </c>
      <c r="V195" s="7562" t="s">
        <v>3757</v>
      </c>
      <c r="W195" s="7562" t="s">
        <v>3757</v>
      </c>
      <c r="X195" s="7564"/>
      <c r="Y195" s="7562"/>
      <c r="Z195" s="7562"/>
      <c r="AA195" s="7562"/>
      <c r="AB195" s="7562"/>
      <c r="AC195" s="7562"/>
      <c r="AD195" s="7562" t="s">
        <v>8102</v>
      </c>
      <c r="AE195" s="7562"/>
      <c r="AF195" s="7562"/>
      <c r="AG195" s="7565" t="str">
        <f>IF(VLOOKUP($A195,'8 Oct - LIVE LDS Data'!$A$3:$AAD$1504,72,FALSE)=0/1/1900,"",VLOOKUP($A195,'8 Oct - LIVE LDS Data'!$A$3:$AAD$1504,72,FALSE))</f>
        <v/>
      </c>
      <c r="AH195" s="7565" t="str">
        <f>IF(VLOOKUP($A195,'8 Oct - LIVE LDS Data'!$A$3:$AAD$1504,73,FALSE)=0/1/1900,"",VLOOKUP($A195,'8 Oct - LIVE LDS Data'!$A$3:$AAD$1504,73,FALSE))</f>
        <v/>
      </c>
      <c r="AI195" s="7565" t="str">
        <f>IF(VLOOKUP($A195,'8 Oct - LIVE LDS Data'!$A$3:$AAD$1504,75,FALSE)=0/1/1900,"",VLOOKUP($A195,'8 Oct - LIVE LDS Data'!$A$3:$AAD$1504,75,FALSE))</f>
        <v/>
      </c>
      <c r="AJ195" s="7565">
        <f>IF(VLOOKUP($A195,'8 Oct - LIVE LDS Data'!$A$3:$AAD$1504,76,FALSE)=0/1/1900,"",VLOOKUP($A195,'8 Oct - LIVE LDS Data'!$A$3:$AAD$1504,76,FALSE))</f>
        <v>44440</v>
      </c>
    </row>
    <row r="196" spans="1:36" s="610" customFormat="1" ht="40" hidden="1" customHeight="1" x14ac:dyDescent="0.2">
      <c r="A196" s="2855" t="s">
        <v>2681</v>
      </c>
      <c r="B196" s="2855"/>
      <c r="C196" s="2855" t="s">
        <v>2682</v>
      </c>
      <c r="D196" s="7558" t="s">
        <v>6909</v>
      </c>
      <c r="E196" s="7559" t="s">
        <v>89</v>
      </c>
      <c r="F196" s="7559" t="s">
        <v>89</v>
      </c>
      <c r="G196" s="7560">
        <v>43990</v>
      </c>
      <c r="H196" s="7314" t="s">
        <v>8278</v>
      </c>
      <c r="I196" s="7561">
        <v>44927</v>
      </c>
      <c r="J196" s="7562">
        <v>44835</v>
      </c>
      <c r="K196" s="7562">
        <v>44837</v>
      </c>
      <c r="L196" s="7562">
        <v>44958</v>
      </c>
      <c r="M196" s="7562">
        <v>44970</v>
      </c>
      <c r="N196" s="7562" t="s">
        <v>8111</v>
      </c>
      <c r="O196" s="7562" t="s">
        <v>8111</v>
      </c>
      <c r="P196" s="7562" t="s">
        <v>8111</v>
      </c>
      <c r="Q196" s="7562" t="s">
        <v>8111</v>
      </c>
      <c r="R196" s="7562">
        <v>45231</v>
      </c>
      <c r="S196" s="7562">
        <v>45240</v>
      </c>
      <c r="T196" s="7562">
        <v>45352</v>
      </c>
      <c r="U196" s="7562" t="s">
        <v>8111</v>
      </c>
      <c r="V196" s="7562" t="s">
        <v>90</v>
      </c>
      <c r="W196" s="7562" t="s">
        <v>3757</v>
      </c>
      <c r="X196" s="7564"/>
      <c r="Y196" s="7562"/>
      <c r="Z196" s="7562"/>
      <c r="AA196" s="7562"/>
      <c r="AB196" s="7562"/>
      <c r="AC196" s="7562"/>
      <c r="AD196" s="7562"/>
      <c r="AE196" s="7562"/>
      <c r="AF196" s="7562"/>
      <c r="AG196" s="7565" t="str">
        <f>IF(VLOOKUP($A196,'8 Oct - LIVE LDS Data'!$A$3:$AAD$1504,72,FALSE)=0/1/1900,"",VLOOKUP($A196,'8 Oct - LIVE LDS Data'!$A$3:$AAD$1504,72,FALSE))</f>
        <v/>
      </c>
      <c r="AH196" s="7565">
        <f>IF(VLOOKUP($A196,'8 Oct - LIVE LDS Data'!$A$3:$AAD$1504,73,FALSE)=0/1/1900,"",VLOOKUP($A196,'8 Oct - LIVE LDS Data'!$A$3:$AAD$1504,73,FALSE))</f>
        <v>45700</v>
      </c>
      <c r="AI196" s="7565">
        <f>IF(VLOOKUP($A196,'8 Oct - LIVE LDS Data'!$A$3:$AAD$1504,75,FALSE)=0/1/1900,"",VLOOKUP($A196,'8 Oct - LIVE LDS Data'!$A$3:$AAD$1504,75,FALSE))</f>
        <v>45791</v>
      </c>
      <c r="AJ196" s="7565">
        <f>IF(VLOOKUP($A196,'8 Oct - LIVE LDS Data'!$A$3:$AAD$1504,76,FALSE)=0/1/1900,"",VLOOKUP($A196,'8 Oct - LIVE LDS Data'!$A$3:$AAD$1504,76,FALSE))</f>
        <v>45700</v>
      </c>
    </row>
    <row r="197" spans="1:36" s="610" customFormat="1" ht="40" hidden="1" customHeight="1" x14ac:dyDescent="0.2">
      <c r="A197" s="2855" t="s">
        <v>2689</v>
      </c>
      <c r="B197" s="2855"/>
      <c r="C197" s="2855" t="s">
        <v>4204</v>
      </c>
      <c r="D197" s="7558" t="s">
        <v>2691</v>
      </c>
      <c r="E197" s="7559" t="s">
        <v>89</v>
      </c>
      <c r="F197" s="7559" t="s">
        <v>89</v>
      </c>
      <c r="G197" s="7560">
        <v>40823</v>
      </c>
      <c r="H197" s="7314" t="s">
        <v>8279</v>
      </c>
      <c r="I197" s="7561">
        <v>45292</v>
      </c>
      <c r="J197" s="7562">
        <v>45383</v>
      </c>
      <c r="K197" s="7562" t="s">
        <v>8111</v>
      </c>
      <c r="L197" s="7562" t="s">
        <v>8111</v>
      </c>
      <c r="M197" s="7562" t="s">
        <v>8111</v>
      </c>
      <c r="N197" s="7562" t="s">
        <v>8111</v>
      </c>
      <c r="O197" s="7562" t="s">
        <v>8111</v>
      </c>
      <c r="P197" s="7562" t="s">
        <v>8111</v>
      </c>
      <c r="Q197" s="7562" t="s">
        <v>8111</v>
      </c>
      <c r="R197" s="7562" t="s">
        <v>8111</v>
      </c>
      <c r="S197" s="7562" t="s">
        <v>8111</v>
      </c>
      <c r="T197" s="7562">
        <v>45809</v>
      </c>
      <c r="U197" s="7562" t="s">
        <v>8111</v>
      </c>
      <c r="V197" s="7562" t="s">
        <v>3757</v>
      </c>
      <c r="W197" s="7562" t="s">
        <v>90</v>
      </c>
      <c r="X197" s="7564"/>
      <c r="Y197" s="7562"/>
      <c r="Z197" s="7562"/>
      <c r="AA197" s="7562"/>
      <c r="AB197" s="7562"/>
      <c r="AC197" s="7562"/>
      <c r="AD197" s="7562"/>
      <c r="AE197" s="7562"/>
      <c r="AF197" s="7562"/>
      <c r="AG197" s="7565">
        <f>IF(VLOOKUP($A197,'8 Oct - LIVE LDS Data'!$A$3:$AAD$1504,72,FALSE)=0/1/1900,"",VLOOKUP($A197,'8 Oct - LIVE LDS Data'!$A$3:$AAD$1504,72,FALSE))</f>
        <v>45562</v>
      </c>
      <c r="AH197" s="7565">
        <f>IF(VLOOKUP($A197,'8 Oct - LIVE LDS Data'!$A$3:$AAD$1504,73,FALSE)=0/1/1900,"",VLOOKUP($A197,'8 Oct - LIVE LDS Data'!$A$3:$AAD$1504,73,FALSE))</f>
        <v>45700</v>
      </c>
      <c r="AI197" s="7565">
        <f>IF(VLOOKUP($A197,'8 Oct - LIVE LDS Data'!$A$3:$AAD$1504,75,FALSE)=0/1/1900,"",VLOOKUP($A197,'8 Oct - LIVE LDS Data'!$A$3:$AAD$1504,75,FALSE))</f>
        <v>45791</v>
      </c>
      <c r="AJ197" s="7565">
        <f>IF(VLOOKUP($A197,'8 Oct - LIVE LDS Data'!$A$3:$AAD$1504,76,FALSE)=0/1/1900,"",VLOOKUP($A197,'8 Oct - LIVE LDS Data'!$A$3:$AAD$1504,76,FALSE))</f>
        <v>45700</v>
      </c>
    </row>
    <row r="198" spans="1:36" s="610" customFormat="1" ht="40" hidden="1" customHeight="1" x14ac:dyDescent="0.2">
      <c r="A198" s="2855" t="s">
        <v>2697</v>
      </c>
      <c r="B198" s="2855"/>
      <c r="C198" s="2855" t="s">
        <v>2698</v>
      </c>
      <c r="D198" s="7558" t="s">
        <v>6916</v>
      </c>
      <c r="E198" s="7559" t="s">
        <v>89</v>
      </c>
      <c r="F198" s="7559" t="s">
        <v>89</v>
      </c>
      <c r="G198" s="7560">
        <v>42355</v>
      </c>
      <c r="H198" s="7314" t="s">
        <v>7208</v>
      </c>
      <c r="I198" s="7561">
        <v>44621</v>
      </c>
      <c r="J198" s="7562">
        <v>44927</v>
      </c>
      <c r="K198" s="7562" t="s">
        <v>8111</v>
      </c>
      <c r="L198" s="7562" t="s">
        <v>8111</v>
      </c>
      <c r="M198" s="7562" t="s">
        <v>8111</v>
      </c>
      <c r="N198" s="7562" t="s">
        <v>8111</v>
      </c>
      <c r="O198" s="7562" t="s">
        <v>8111</v>
      </c>
      <c r="P198" s="7562" t="s">
        <v>8111</v>
      </c>
      <c r="Q198" s="7562" t="s">
        <v>8111</v>
      </c>
      <c r="R198" s="7562">
        <v>45200</v>
      </c>
      <c r="S198" s="7562" t="s">
        <v>8111</v>
      </c>
      <c r="T198" s="7562">
        <v>45261</v>
      </c>
      <c r="U198" s="7562" t="s">
        <v>8111</v>
      </c>
      <c r="V198" s="7562" t="s">
        <v>3757</v>
      </c>
      <c r="W198" s="7562" t="s">
        <v>90</v>
      </c>
      <c r="X198" s="7564"/>
      <c r="Y198" s="7562"/>
      <c r="Z198" s="7562"/>
      <c r="AA198" s="7562"/>
      <c r="AB198" s="7562"/>
      <c r="AC198" s="7562"/>
      <c r="AD198" s="7562"/>
      <c r="AE198" s="7562"/>
      <c r="AF198" s="7562"/>
      <c r="AG198" s="7565">
        <f>IF(VLOOKUP($A198,'8 Oct - LIVE LDS Data'!$A$3:$AAD$1504,72,FALSE)=0/1/1900,"",VLOOKUP($A198,'8 Oct - LIVE LDS Data'!$A$3:$AAD$1504,72,FALSE))</f>
        <v>45576</v>
      </c>
      <c r="AH198" s="7565">
        <f>IF(VLOOKUP($A198,'8 Oct - LIVE LDS Data'!$A$3:$AAD$1504,73,FALSE)=0/1/1900,"",VLOOKUP($A198,'8 Oct - LIVE LDS Data'!$A$3:$AAD$1504,73,FALSE))</f>
        <v>45791</v>
      </c>
      <c r="AI198" s="7565" t="str">
        <f>IF(VLOOKUP($A198,'8 Oct - LIVE LDS Data'!$A$3:$AAD$1504,75,FALSE)=0/1/1900,"",VLOOKUP($A198,'8 Oct - LIVE LDS Data'!$A$3:$AAD$1504,75,FALSE))</f>
        <v/>
      </c>
      <c r="AJ198" s="7565">
        <f>IF(VLOOKUP($A198,'8 Oct - LIVE LDS Data'!$A$3:$AAD$1504,76,FALSE)=0/1/1900,"",VLOOKUP($A198,'8 Oct - LIVE LDS Data'!$A$3:$AAD$1504,76,FALSE))</f>
        <v>45791</v>
      </c>
    </row>
    <row r="199" spans="1:36" s="610" customFormat="1" ht="40" hidden="1" customHeight="1" x14ac:dyDescent="0.2">
      <c r="A199" s="2855" t="s">
        <v>2712</v>
      </c>
      <c r="B199" s="2855"/>
      <c r="C199" s="2855" t="s">
        <v>2713</v>
      </c>
      <c r="D199" s="7558" t="s">
        <v>2714</v>
      </c>
      <c r="E199" s="7559" t="s">
        <v>89</v>
      </c>
      <c r="F199" s="7559" t="s">
        <v>89</v>
      </c>
      <c r="G199" s="7560">
        <v>43670</v>
      </c>
      <c r="H199" s="7314" t="s">
        <v>262</v>
      </c>
      <c r="I199" s="7561">
        <v>44949</v>
      </c>
      <c r="J199" s="7562">
        <v>45108</v>
      </c>
      <c r="K199" s="7562">
        <v>45108</v>
      </c>
      <c r="L199" s="7562">
        <v>45444</v>
      </c>
      <c r="M199" s="7562" t="s">
        <v>8111</v>
      </c>
      <c r="N199" s="7562" t="s">
        <v>8111</v>
      </c>
      <c r="O199" s="7562" t="s">
        <v>8111</v>
      </c>
      <c r="P199" s="7562" t="s">
        <v>8111</v>
      </c>
      <c r="Q199" s="7562" t="s">
        <v>8111</v>
      </c>
      <c r="R199" s="7562">
        <v>45658</v>
      </c>
      <c r="S199" s="7562" t="s">
        <v>8111</v>
      </c>
      <c r="T199" s="7562">
        <v>45748</v>
      </c>
      <c r="U199" s="7562" t="s">
        <v>8111</v>
      </c>
      <c r="V199" s="7562" t="s">
        <v>3757</v>
      </c>
      <c r="W199" s="7562" t="s">
        <v>3757</v>
      </c>
      <c r="X199" s="7564"/>
      <c r="Y199" s="7562"/>
      <c r="Z199" s="7562"/>
      <c r="AA199" s="7562"/>
      <c r="AB199" s="7562"/>
      <c r="AC199" s="7562"/>
      <c r="AD199" s="7562"/>
      <c r="AE199" s="7562"/>
      <c r="AF199" s="7562"/>
      <c r="AG199" s="7565">
        <f>IF(VLOOKUP($A199,'8 Oct - LIVE LDS Data'!$A$3:$AAD$1504,72,FALSE)=0/1/1900,"",VLOOKUP($A199,'8 Oct - LIVE LDS Data'!$A$3:$AAD$1504,72,FALSE))</f>
        <v>45315</v>
      </c>
      <c r="AH199" s="7565">
        <f>IF(VLOOKUP($A199,'8 Oct - LIVE LDS Data'!$A$3:$AAD$1504,73,FALSE)=0/1/1900,"",VLOOKUP($A199,'8 Oct - LIVE LDS Data'!$A$3:$AAD$1504,73,FALSE))</f>
        <v>45791</v>
      </c>
      <c r="AI199" s="7565" t="str">
        <f>IF(VLOOKUP($A199,'8 Oct - LIVE LDS Data'!$A$3:$AAD$1504,75,FALSE)=0/1/1900,"",VLOOKUP($A199,'8 Oct - LIVE LDS Data'!$A$3:$AAD$1504,75,FALSE))</f>
        <v/>
      </c>
      <c r="AJ199" s="7565">
        <f>IF(VLOOKUP($A199,'8 Oct - LIVE LDS Data'!$A$3:$AAD$1504,76,FALSE)=0/1/1900,"",VLOOKUP($A199,'8 Oct - LIVE LDS Data'!$A$3:$AAD$1504,76,FALSE))</f>
        <v>45856</v>
      </c>
    </row>
    <row r="200" spans="1:36" s="610" customFormat="1" ht="40" hidden="1" customHeight="1" x14ac:dyDescent="0.2">
      <c r="A200" s="2855" t="s">
        <v>2721</v>
      </c>
      <c r="B200" s="2855"/>
      <c r="C200" s="2855" t="s">
        <v>2722</v>
      </c>
      <c r="D200" s="7558" t="s">
        <v>121</v>
      </c>
      <c r="E200" s="7559" t="s">
        <v>89</v>
      </c>
      <c r="F200" s="7559" t="s">
        <v>89</v>
      </c>
      <c r="G200" s="7560">
        <v>43550</v>
      </c>
      <c r="H200" s="7314" t="s">
        <v>8280</v>
      </c>
      <c r="I200" s="7561">
        <v>43525</v>
      </c>
      <c r="J200" s="7562" t="s">
        <v>8111</v>
      </c>
      <c r="K200" s="7562" t="s">
        <v>8111</v>
      </c>
      <c r="L200" s="7562" t="s">
        <v>8111</v>
      </c>
      <c r="M200" s="7562" t="s">
        <v>8111</v>
      </c>
      <c r="N200" s="7562" t="s">
        <v>8111</v>
      </c>
      <c r="O200" s="7562" t="s">
        <v>8111</v>
      </c>
      <c r="P200" s="7562" t="s">
        <v>8111</v>
      </c>
      <c r="Q200" s="7562" t="s">
        <v>8111</v>
      </c>
      <c r="R200" s="7562" t="s">
        <v>8111</v>
      </c>
      <c r="S200" s="7562"/>
      <c r="T200" s="7562" t="s">
        <v>8111</v>
      </c>
      <c r="U200" s="7562" t="s">
        <v>8111</v>
      </c>
      <c r="V200" s="7562" t="s">
        <v>3757</v>
      </c>
      <c r="W200" s="7562" t="s">
        <v>226</v>
      </c>
      <c r="X200" s="7564"/>
      <c r="Y200" s="7562"/>
      <c r="Z200" s="7562"/>
      <c r="AA200" s="7562"/>
      <c r="AB200" s="7562"/>
      <c r="AC200" s="7562"/>
      <c r="AD200" s="7562"/>
      <c r="AE200" s="7562"/>
      <c r="AF200" s="7562"/>
      <c r="AG200" s="7565">
        <f>IF(VLOOKUP($A200,'8 Oct - LIVE LDS Data'!$A$3:$AAD$1504,72,FALSE)=0/1/1900,"",VLOOKUP($A200,'8 Oct - LIVE LDS Data'!$A$3:$AAD$1504,72,FALSE))</f>
        <v>45791</v>
      </c>
      <c r="AH200" s="7565">
        <f>IF(VLOOKUP($A200,'8 Oct - LIVE LDS Data'!$A$3:$AAD$1504,73,FALSE)=0/1/1900,"",VLOOKUP($A200,'8 Oct - LIVE LDS Data'!$A$3:$AAD$1504,73,FALSE))</f>
        <v>45700</v>
      </c>
      <c r="AI200" s="7565">
        <f>IF(VLOOKUP($A200,'8 Oct - LIVE LDS Data'!$A$3:$AAD$1504,75,FALSE)=0/1/1900,"",VLOOKUP($A200,'8 Oct - LIVE LDS Data'!$A$3:$AAD$1504,75,FALSE))</f>
        <v>45791</v>
      </c>
      <c r="AJ200" s="7565">
        <f>IF(VLOOKUP($A200,'8 Oct - LIVE LDS Data'!$A$3:$AAD$1504,76,FALSE)=0/1/1900,"",VLOOKUP($A200,'8 Oct - LIVE LDS Data'!$A$3:$AAD$1504,76,FALSE))</f>
        <v>45700</v>
      </c>
    </row>
    <row r="201" spans="1:36" s="610" customFormat="1" ht="40" hidden="1" customHeight="1" x14ac:dyDescent="0.2">
      <c r="A201" s="2855" t="s">
        <v>2738</v>
      </c>
      <c r="B201" s="2855"/>
      <c r="C201" s="2857" t="s">
        <v>2739</v>
      </c>
      <c r="D201" s="7558" t="s">
        <v>7061</v>
      </c>
      <c r="E201" s="7559" t="s">
        <v>89</v>
      </c>
      <c r="F201" s="7559" t="s">
        <v>89</v>
      </c>
      <c r="G201" s="7560">
        <v>40932</v>
      </c>
      <c r="H201" s="7314" t="s">
        <v>8281</v>
      </c>
      <c r="I201" s="7561">
        <v>45292</v>
      </c>
      <c r="J201" s="7562">
        <v>42917</v>
      </c>
      <c r="K201" s="7562">
        <v>42950</v>
      </c>
      <c r="L201" s="7562">
        <v>43800</v>
      </c>
      <c r="M201" s="7562">
        <v>43507</v>
      </c>
      <c r="N201" s="7562">
        <v>44378</v>
      </c>
      <c r="O201" s="7562">
        <v>44456</v>
      </c>
      <c r="P201" s="7562" t="s">
        <v>8111</v>
      </c>
      <c r="Q201" s="7562" t="s">
        <v>8111</v>
      </c>
      <c r="R201" s="7562" t="s">
        <v>8282</v>
      </c>
      <c r="S201" s="7562" t="s">
        <v>8111</v>
      </c>
      <c r="T201" s="7562" t="s">
        <v>8187</v>
      </c>
      <c r="U201" s="7562" t="s">
        <v>8111</v>
      </c>
      <c r="V201" s="7562" t="s">
        <v>3757</v>
      </c>
      <c r="W201" s="7562" t="s">
        <v>3757</v>
      </c>
      <c r="X201" s="7564"/>
      <c r="Y201" s="7562"/>
      <c r="Z201" s="7562"/>
      <c r="AA201" s="7562"/>
      <c r="AB201" s="7562"/>
      <c r="AC201" s="7562"/>
      <c r="AD201" s="7562"/>
      <c r="AE201" s="7562"/>
      <c r="AF201" s="7562"/>
      <c r="AG201" s="7565">
        <f>IF(VLOOKUP($A201,'8 Oct - LIVE LDS Data'!$A$3:$AAD$1504,72,FALSE)=0/1/1900,"",VLOOKUP($A201,'8 Oct - LIVE LDS Data'!$A$3:$AAD$1504,72,FALSE))</f>
        <v>45674</v>
      </c>
      <c r="AH201" s="7565">
        <f>IF(VLOOKUP($A201,'8 Oct - LIVE LDS Data'!$A$3:$AAD$1504,73,FALSE)=0/1/1900,"",VLOOKUP($A201,'8 Oct - LIVE LDS Data'!$A$3:$AAD$1504,73,FALSE))</f>
        <v>45790</v>
      </c>
      <c r="AI201" s="7565">
        <f>IF(VLOOKUP($A201,'8 Oct - LIVE LDS Data'!$A$3:$AAD$1504,75,FALSE)=0/1/1900,"",VLOOKUP($A201,'8 Oct - LIVE LDS Data'!$A$3:$AAD$1504,75,FALSE))</f>
        <v>45632</v>
      </c>
      <c r="AJ201" s="7565">
        <f>IF(VLOOKUP($A201,'8 Oct - LIVE LDS Data'!$A$3:$AAD$1504,76,FALSE)=0/1/1900,"",VLOOKUP($A201,'8 Oct - LIVE LDS Data'!$A$3:$AAD$1504,76,FALSE))</f>
        <v>45790</v>
      </c>
    </row>
    <row r="202" spans="1:36" s="610" customFormat="1" ht="40" hidden="1" customHeight="1" x14ac:dyDescent="0.2">
      <c r="A202" s="2855" t="s">
        <v>2754</v>
      </c>
      <c r="B202" s="2855"/>
      <c r="C202" s="2855" t="s">
        <v>2755</v>
      </c>
      <c r="D202" s="7558" t="s">
        <v>948</v>
      </c>
      <c r="E202" s="7559" t="s">
        <v>89</v>
      </c>
      <c r="F202" s="7559" t="s">
        <v>194</v>
      </c>
      <c r="G202" s="7560">
        <v>41108</v>
      </c>
      <c r="H202" s="7314" t="s">
        <v>262</v>
      </c>
      <c r="I202" s="7561">
        <v>44896</v>
      </c>
      <c r="J202" s="7562">
        <v>43678</v>
      </c>
      <c r="K202" s="7562">
        <v>43787</v>
      </c>
      <c r="L202" s="7562">
        <v>44896</v>
      </c>
      <c r="M202" s="7562">
        <v>44896</v>
      </c>
      <c r="N202" s="7562">
        <v>45139</v>
      </c>
      <c r="O202" s="7562">
        <v>45139</v>
      </c>
      <c r="P202" s="7562" t="s">
        <v>8111</v>
      </c>
      <c r="Q202" s="7562" t="s">
        <v>8111</v>
      </c>
      <c r="R202" s="7562">
        <v>45323</v>
      </c>
      <c r="S202" s="7562" t="s">
        <v>8111</v>
      </c>
      <c r="T202" s="7562">
        <v>45413</v>
      </c>
      <c r="U202" s="7562" t="s">
        <v>8111</v>
      </c>
      <c r="V202" s="7562" t="s">
        <v>3757</v>
      </c>
      <c r="W202" s="7562" t="s">
        <v>3757</v>
      </c>
      <c r="X202" s="7564"/>
      <c r="Y202" s="7562"/>
      <c r="Z202" s="7562"/>
      <c r="AA202" s="7562"/>
      <c r="AB202" s="7562"/>
      <c r="AC202" s="7562"/>
      <c r="AD202" s="7562"/>
      <c r="AE202" s="7562"/>
      <c r="AF202" s="7562"/>
      <c r="AG202" s="7565">
        <f>IF(VLOOKUP($A202,'8 Oct - LIVE LDS Data'!$A$3:$AAD$1504,72,FALSE)=0/1/1900,"",VLOOKUP($A202,'8 Oct - LIVE LDS Data'!$A$3:$AAD$1504,72,FALSE))</f>
        <v>45695</v>
      </c>
      <c r="AH202" s="7565">
        <f>IF(VLOOKUP($A202,'8 Oct - LIVE LDS Data'!$A$3:$AAD$1504,73,FALSE)=0/1/1900,"",VLOOKUP($A202,'8 Oct - LIVE LDS Data'!$A$3:$AAD$1504,73,FALSE))</f>
        <v>45420</v>
      </c>
      <c r="AI202" s="7565">
        <f>IF(VLOOKUP($A202,'8 Oct - LIVE LDS Data'!$A$3:$AAD$1504,75,FALSE)=0/1/1900,"",VLOOKUP($A202,'8 Oct - LIVE LDS Data'!$A$3:$AAD$1504,75,FALSE))</f>
        <v>45790</v>
      </c>
      <c r="AJ202" s="7565">
        <f>IF(VLOOKUP($A202,'8 Oct - LIVE LDS Data'!$A$3:$AAD$1504,76,FALSE)=0/1/1900,"",VLOOKUP($A202,'8 Oct - LIVE LDS Data'!$A$3:$AAD$1504,76,FALSE))</f>
        <v>45420</v>
      </c>
    </row>
    <row r="203" spans="1:36" s="610" customFormat="1" ht="40" hidden="1" customHeight="1" x14ac:dyDescent="0.2">
      <c r="A203" s="7568" t="s">
        <v>2756</v>
      </c>
      <c r="B203" s="7568" t="s">
        <v>8127</v>
      </c>
      <c r="C203" s="7574" t="s">
        <v>8127</v>
      </c>
      <c r="D203" s="7558" t="s">
        <v>8283</v>
      </c>
      <c r="E203" s="7559" t="s">
        <v>89</v>
      </c>
      <c r="F203" s="7559" t="s">
        <v>89</v>
      </c>
      <c r="G203" s="7560">
        <v>41226</v>
      </c>
      <c r="H203" s="7314" t="s">
        <v>674</v>
      </c>
      <c r="I203" s="7561">
        <v>43132</v>
      </c>
      <c r="J203" s="7562">
        <v>43132</v>
      </c>
      <c r="K203" s="7562" t="s">
        <v>8111</v>
      </c>
      <c r="L203" s="7562" t="s">
        <v>8111</v>
      </c>
      <c r="M203" s="7562" t="s">
        <v>8111</v>
      </c>
      <c r="N203" s="7562" t="s">
        <v>8111</v>
      </c>
      <c r="O203" s="7562" t="s">
        <v>8111</v>
      </c>
      <c r="P203" s="7562" t="s">
        <v>8111</v>
      </c>
      <c r="Q203" s="7562" t="s">
        <v>8111</v>
      </c>
      <c r="R203" s="7562">
        <v>43405</v>
      </c>
      <c r="S203" s="7562">
        <v>43395</v>
      </c>
      <c r="T203" s="7562">
        <v>43497</v>
      </c>
      <c r="U203" s="7562">
        <v>43493</v>
      </c>
      <c r="V203" s="7562" t="s">
        <v>3757</v>
      </c>
      <c r="W203" s="7562" t="s">
        <v>3757</v>
      </c>
      <c r="X203" s="7564"/>
      <c r="Y203" s="7562"/>
      <c r="Z203" s="7562"/>
      <c r="AA203" s="7562"/>
      <c r="AB203" s="7562"/>
      <c r="AC203" s="7562"/>
      <c r="AD203" s="7562" t="s">
        <v>8102</v>
      </c>
      <c r="AE203" s="7562"/>
      <c r="AF203" s="7562"/>
      <c r="AG203" s="7565">
        <f>IF(VLOOKUP($A203,'8 Oct - LIVE LDS Data'!$A$3:$AAD$1504,72,FALSE)=0/1/1900,"",VLOOKUP($A203,'8 Oct - LIVE LDS Data'!$A$3:$AAD$1504,72,FALSE))</f>
        <v>43871</v>
      </c>
      <c r="AH203" s="7565" t="str">
        <f>IF(VLOOKUP($A203,'8 Oct - LIVE LDS Data'!$A$3:$AAD$1504,73,FALSE)=0/1/1900,"",VLOOKUP($A203,'8 Oct - LIVE LDS Data'!$A$3:$AAD$1504,73,FALSE))</f>
        <v/>
      </c>
      <c r="AI203" s="7565" t="str">
        <f>IF(VLOOKUP($A203,'8 Oct - LIVE LDS Data'!$A$3:$AAD$1504,75,FALSE)=0/1/1900,"",VLOOKUP($A203,'8 Oct - LIVE LDS Data'!$A$3:$AAD$1504,75,FALSE))</f>
        <v/>
      </c>
      <c r="AJ203" s="7565" t="str">
        <f>IF(VLOOKUP($A203,'8 Oct - LIVE LDS Data'!$A$3:$AAD$1504,76,FALSE)=0/1/1900,"",VLOOKUP($A203,'8 Oct - LIVE LDS Data'!$A$3:$AAD$1504,76,FALSE))</f>
        <v/>
      </c>
    </row>
    <row r="204" spans="1:36" s="610" customFormat="1" ht="40" customHeight="1" x14ac:dyDescent="0.2">
      <c r="A204" s="7569" t="s">
        <v>2770</v>
      </c>
      <c r="B204" s="7569"/>
      <c r="C204" s="7569" t="s">
        <v>2771</v>
      </c>
      <c r="D204" s="7558" t="s">
        <v>2772</v>
      </c>
      <c r="E204" s="7559" t="s">
        <v>89</v>
      </c>
      <c r="F204" s="7559" t="s">
        <v>89</v>
      </c>
      <c r="G204" s="7560">
        <v>43773</v>
      </c>
      <c r="H204" s="7314" t="s">
        <v>8284</v>
      </c>
      <c r="I204" s="7561">
        <v>45231</v>
      </c>
      <c r="J204" s="7562">
        <v>45231</v>
      </c>
      <c r="K204" s="7562">
        <v>45231</v>
      </c>
      <c r="L204" s="7562" t="s">
        <v>8111</v>
      </c>
      <c r="M204" s="7562" t="s">
        <v>8111</v>
      </c>
      <c r="N204" s="7562" t="s">
        <v>8111</v>
      </c>
      <c r="O204" s="7562" t="s">
        <v>8111</v>
      </c>
      <c r="P204" s="7562" t="s">
        <v>8111</v>
      </c>
      <c r="Q204" s="7562" t="s">
        <v>8111</v>
      </c>
      <c r="R204" s="7562">
        <v>45505</v>
      </c>
      <c r="S204" s="7562" t="s">
        <v>8111</v>
      </c>
      <c r="T204" s="7562">
        <v>45597</v>
      </c>
      <c r="U204" s="7562" t="s">
        <v>8111</v>
      </c>
      <c r="V204" s="7562" t="s">
        <v>3757</v>
      </c>
      <c r="W204" s="7562" t="s">
        <v>3757</v>
      </c>
      <c r="X204" s="7564">
        <v>45314</v>
      </c>
      <c r="Y204" s="7562">
        <v>45231</v>
      </c>
      <c r="Z204" s="7562"/>
      <c r="AA204" s="7562"/>
      <c r="AB204" s="7562"/>
      <c r="AC204" s="7562">
        <v>45505</v>
      </c>
      <c r="AD204" s="7562">
        <v>45597</v>
      </c>
      <c r="AE204" s="7562" t="s">
        <v>8108</v>
      </c>
      <c r="AF204" s="7562"/>
      <c r="AG204" s="7565">
        <f>IF(VLOOKUP($A204,'8 Oct - LIVE LDS Data'!$A$3:$AAD$1504,72,FALSE)=0/1/1900,"",VLOOKUP($A204,'8 Oct - LIVE LDS Data'!$A$3:$AAD$1504,72,FALSE))</f>
        <v>45790</v>
      </c>
      <c r="AH204" s="7565">
        <f>IF(VLOOKUP($A204,'8 Oct - LIVE LDS Data'!$A$3:$AAD$1504,73,FALSE)=0/1/1900,"",VLOOKUP($A204,'8 Oct - LIVE LDS Data'!$A$3:$AAD$1504,73,FALSE))</f>
        <v>45595</v>
      </c>
      <c r="AI204" s="7565">
        <f>IF(VLOOKUP($A204,'8 Oct - LIVE LDS Data'!$A$3:$AAD$1504,75,FALSE)=0/1/1900,"",VLOOKUP($A204,'8 Oct - LIVE LDS Data'!$A$3:$AAD$1504,75,FALSE))</f>
        <v>45790</v>
      </c>
      <c r="AJ204" s="7565">
        <f>IF(VLOOKUP($A204,'8 Oct - LIVE LDS Data'!$A$3:$AAD$1504,76,FALSE)=0/1/1900,"",VLOOKUP($A204,'8 Oct - LIVE LDS Data'!$A$3:$AAD$1504,76,FALSE))</f>
        <v>45687</v>
      </c>
    </row>
    <row r="205" spans="1:36" s="610" customFormat="1" ht="40" hidden="1" customHeight="1" x14ac:dyDescent="0.2">
      <c r="A205" s="2855" t="s">
        <v>2783</v>
      </c>
      <c r="B205" s="2855"/>
      <c r="C205" s="2855" t="s">
        <v>2784</v>
      </c>
      <c r="D205" s="7558" t="s">
        <v>2785</v>
      </c>
      <c r="E205" s="7559" t="s">
        <v>89</v>
      </c>
      <c r="F205" s="7559" t="s">
        <v>89</v>
      </c>
      <c r="G205" s="7560">
        <v>43174</v>
      </c>
      <c r="H205" s="7314" t="s">
        <v>8285</v>
      </c>
      <c r="I205" s="7561">
        <v>43891</v>
      </c>
      <c r="J205" s="7562">
        <v>44166</v>
      </c>
      <c r="K205" s="7562" t="s">
        <v>8111</v>
      </c>
      <c r="L205" s="7562">
        <v>44743</v>
      </c>
      <c r="M205" s="7562" t="s">
        <v>8111</v>
      </c>
      <c r="N205" s="7562" t="s">
        <v>8111</v>
      </c>
      <c r="O205" s="7562" t="s">
        <v>8111</v>
      </c>
      <c r="P205" s="7562" t="s">
        <v>8111</v>
      </c>
      <c r="Q205" s="7562" t="s">
        <v>8111</v>
      </c>
      <c r="R205" s="7562">
        <v>45108</v>
      </c>
      <c r="S205" s="7562"/>
      <c r="T205" s="7562">
        <v>45292</v>
      </c>
      <c r="U205" s="7562" t="s">
        <v>8111</v>
      </c>
      <c r="V205" s="7562" t="s">
        <v>3757</v>
      </c>
      <c r="W205" s="7562" t="s">
        <v>90</v>
      </c>
      <c r="X205" s="7564"/>
      <c r="Y205" s="7562"/>
      <c r="Z205" s="7562"/>
      <c r="AA205" s="7562"/>
      <c r="AB205" s="7562"/>
      <c r="AC205" s="7562"/>
      <c r="AD205" s="7562"/>
      <c r="AE205" s="7562"/>
      <c r="AF205" s="7562"/>
      <c r="AG205" s="7565">
        <f>IF(VLOOKUP($A205,'8 Oct - LIVE LDS Data'!$A$3:$AAD$1504,72,FALSE)=0/1/1900,"",VLOOKUP($A205,'8 Oct - LIVE LDS Data'!$A$3:$AAD$1504,72,FALSE))</f>
        <v>45399</v>
      </c>
      <c r="AH205" s="7565">
        <f>IF(VLOOKUP($A205,'8 Oct - LIVE LDS Data'!$A$3:$AAD$1504,73,FALSE)=0/1/1900,"",VLOOKUP($A205,'8 Oct - LIVE LDS Data'!$A$3:$AAD$1504,73,FALSE))</f>
        <v>45790</v>
      </c>
      <c r="AI205" s="7565">
        <f>IF(VLOOKUP($A205,'8 Oct - LIVE LDS Data'!$A$3:$AAD$1504,75,FALSE)=0/1/1900,"",VLOOKUP($A205,'8 Oct - LIVE LDS Data'!$A$3:$AAD$1504,75,FALSE))</f>
        <v>45149</v>
      </c>
      <c r="AJ205" s="7565">
        <f>IF(VLOOKUP($A205,'8 Oct - LIVE LDS Data'!$A$3:$AAD$1504,76,FALSE)=0/1/1900,"",VLOOKUP($A205,'8 Oct - LIVE LDS Data'!$A$3:$AAD$1504,76,FALSE))</f>
        <v>45790</v>
      </c>
    </row>
    <row r="206" spans="1:36" s="610" customFormat="1" ht="40" hidden="1" customHeight="1" x14ac:dyDescent="0.2">
      <c r="A206" s="2855" t="s">
        <v>2792</v>
      </c>
      <c r="B206" s="2855"/>
      <c r="C206" s="2855" t="s">
        <v>4206</v>
      </c>
      <c r="D206" s="7558" t="s">
        <v>121</v>
      </c>
      <c r="E206" s="7559" t="s">
        <v>89</v>
      </c>
      <c r="F206" s="7559" t="s">
        <v>89</v>
      </c>
      <c r="G206" s="7560">
        <v>43244</v>
      </c>
      <c r="H206" s="7314" t="s">
        <v>7048</v>
      </c>
      <c r="I206" s="7561">
        <v>42675</v>
      </c>
      <c r="J206" s="7562" t="s">
        <v>8111</v>
      </c>
      <c r="K206" s="7562" t="s">
        <v>8111</v>
      </c>
      <c r="L206" s="7562" t="s">
        <v>8111</v>
      </c>
      <c r="M206" s="7562" t="s">
        <v>8111</v>
      </c>
      <c r="N206" s="7562" t="s">
        <v>8111</v>
      </c>
      <c r="O206" s="7562" t="s">
        <v>8111</v>
      </c>
      <c r="P206" s="7562" t="s">
        <v>8111</v>
      </c>
      <c r="Q206" s="7562" t="s">
        <v>8111</v>
      </c>
      <c r="R206" s="7562" t="s">
        <v>8111</v>
      </c>
      <c r="S206" s="7562"/>
      <c r="T206" s="7562" t="s">
        <v>8111</v>
      </c>
      <c r="U206" s="7562" t="s">
        <v>8111</v>
      </c>
      <c r="V206" s="7562" t="s">
        <v>3757</v>
      </c>
      <c r="W206" s="7562" t="s">
        <v>226</v>
      </c>
      <c r="X206" s="7564"/>
      <c r="Y206" s="7562"/>
      <c r="Z206" s="7562"/>
      <c r="AA206" s="7562"/>
      <c r="AB206" s="7562"/>
      <c r="AC206" s="7562"/>
      <c r="AD206" s="7562"/>
      <c r="AE206" s="7562"/>
      <c r="AF206" s="7562"/>
      <c r="AG206" s="7565">
        <f>IF(VLOOKUP($A206,'8 Oct - LIVE LDS Data'!$A$3:$AAD$1504,72,FALSE)=0/1/1900,"",VLOOKUP($A206,'8 Oct - LIVE LDS Data'!$A$3:$AAD$1504,72,FALSE))</f>
        <v>45594</v>
      </c>
      <c r="AH206" s="7565">
        <f>IF(VLOOKUP($A206,'8 Oct - LIVE LDS Data'!$A$3:$AAD$1504,73,FALSE)=0/1/1900,"",VLOOKUP($A206,'8 Oct - LIVE LDS Data'!$A$3:$AAD$1504,73,FALSE))</f>
        <v>45790</v>
      </c>
      <c r="AI206" s="7565">
        <f>IF(VLOOKUP($A206,'8 Oct - LIVE LDS Data'!$A$3:$AAD$1504,75,FALSE)=0/1/1900,"",VLOOKUP($A206,'8 Oct - LIVE LDS Data'!$A$3:$AAD$1504,75,FALSE))</f>
        <v>45687</v>
      </c>
      <c r="AJ206" s="7565">
        <f>IF(VLOOKUP($A206,'8 Oct - LIVE LDS Data'!$A$3:$AAD$1504,76,FALSE)=0/1/1900,"",VLOOKUP($A206,'8 Oct - LIVE LDS Data'!$A$3:$AAD$1504,76,FALSE))</f>
        <v>45790</v>
      </c>
    </row>
    <row r="207" spans="1:36" s="610" customFormat="1" ht="40" hidden="1" customHeight="1" x14ac:dyDescent="0.2">
      <c r="A207" s="2855" t="s">
        <v>2797</v>
      </c>
      <c r="B207" s="2855"/>
      <c r="C207" s="2855" t="s">
        <v>2798</v>
      </c>
      <c r="D207" s="7558" t="s">
        <v>8286</v>
      </c>
      <c r="E207" s="7559" t="s">
        <v>89</v>
      </c>
      <c r="F207" s="7559" t="s">
        <v>89</v>
      </c>
      <c r="G207" s="7560">
        <v>42765</v>
      </c>
      <c r="H207" s="7314" t="s">
        <v>7208</v>
      </c>
      <c r="I207" s="7561">
        <v>44501</v>
      </c>
      <c r="J207" s="7562" t="s">
        <v>8287</v>
      </c>
      <c r="K207" s="7562" t="s">
        <v>8111</v>
      </c>
      <c r="L207" s="7562" t="s">
        <v>8111</v>
      </c>
      <c r="M207" s="7562" t="s">
        <v>8111</v>
      </c>
      <c r="N207" s="7562" t="s">
        <v>8111</v>
      </c>
      <c r="O207" s="7562" t="s">
        <v>8111</v>
      </c>
      <c r="P207" s="7562" t="s">
        <v>8111</v>
      </c>
      <c r="Q207" s="7562" t="s">
        <v>8111</v>
      </c>
      <c r="R207" s="7562" t="s">
        <v>8288</v>
      </c>
      <c r="S207" s="7562" t="s">
        <v>8111</v>
      </c>
      <c r="T207" s="7562" t="s">
        <v>8289</v>
      </c>
      <c r="U207" s="7562" t="s">
        <v>8111</v>
      </c>
      <c r="V207" s="7562" t="s">
        <v>3757</v>
      </c>
      <c r="W207" s="7562" t="s">
        <v>90</v>
      </c>
      <c r="X207" s="7564"/>
      <c r="Y207" s="7562"/>
      <c r="Z207" s="7562"/>
      <c r="AA207" s="7562"/>
      <c r="AB207" s="7562"/>
      <c r="AC207" s="7562"/>
      <c r="AD207" s="7562"/>
      <c r="AE207" s="7562"/>
      <c r="AF207" s="7562"/>
      <c r="AG207" s="7565">
        <f>IF(VLOOKUP($A207,'8 Oct - LIVE LDS Data'!$A$3:$AAD$1504,72,FALSE)=0/1/1900,"",VLOOKUP($A207,'8 Oct - LIVE LDS Data'!$A$3:$AAD$1504,72,FALSE))</f>
        <v>45575</v>
      </c>
      <c r="AH207" s="7565">
        <f>IF(VLOOKUP($A207,'8 Oct - LIVE LDS Data'!$A$3:$AAD$1504,73,FALSE)=0/1/1900,"",VLOOKUP($A207,'8 Oct - LIVE LDS Data'!$A$3:$AAD$1504,73,FALSE))</f>
        <v>45790</v>
      </c>
      <c r="AI207" s="7565">
        <f>IF(VLOOKUP($A207,'8 Oct - LIVE LDS Data'!$A$3:$AAD$1504,75,FALSE)=0/1/1900,"",VLOOKUP($A207,'8 Oct - LIVE LDS Data'!$A$3:$AAD$1504,75,FALSE))</f>
        <v>45575</v>
      </c>
      <c r="AJ207" s="7565">
        <f>IF(VLOOKUP($A207,'8 Oct - LIVE LDS Data'!$A$3:$AAD$1504,76,FALSE)=0/1/1900,"",VLOOKUP($A207,'8 Oct - LIVE LDS Data'!$A$3:$AAD$1504,76,FALSE))</f>
        <v>45790</v>
      </c>
    </row>
    <row r="208" spans="1:36" s="610" customFormat="1" ht="40" hidden="1" customHeight="1" x14ac:dyDescent="0.2">
      <c r="A208" s="2859" t="s">
        <v>2808</v>
      </c>
      <c r="B208" s="2859"/>
      <c r="C208" s="2862" t="s">
        <v>2809</v>
      </c>
      <c r="D208" s="7558" t="s">
        <v>7925</v>
      </c>
      <c r="E208" s="7559" t="s">
        <v>89</v>
      </c>
      <c r="F208" s="7559" t="s">
        <v>89</v>
      </c>
      <c r="G208" s="7560">
        <v>41823</v>
      </c>
      <c r="H208" s="7314" t="s">
        <v>7929</v>
      </c>
      <c r="I208" s="7561">
        <v>43497</v>
      </c>
      <c r="J208" s="7562" t="s">
        <v>8111</v>
      </c>
      <c r="K208" s="7562" t="s">
        <v>8111</v>
      </c>
      <c r="L208" s="7562" t="s">
        <v>8111</v>
      </c>
      <c r="M208" s="7562" t="s">
        <v>8111</v>
      </c>
      <c r="N208" s="7562" t="s">
        <v>8111</v>
      </c>
      <c r="O208" s="7562" t="s">
        <v>8111</v>
      </c>
      <c r="P208" s="7562" t="s">
        <v>8111</v>
      </c>
      <c r="Q208" s="7562" t="s">
        <v>8111</v>
      </c>
      <c r="R208" s="7562" t="s">
        <v>8111</v>
      </c>
      <c r="S208" s="7562"/>
      <c r="T208" s="7562" t="s">
        <v>8111</v>
      </c>
      <c r="U208" s="7562" t="s">
        <v>8111</v>
      </c>
      <c r="V208" s="7562" t="s">
        <v>3757</v>
      </c>
      <c r="W208" s="7562" t="s">
        <v>226</v>
      </c>
      <c r="X208" s="7564"/>
      <c r="Y208" s="7562"/>
      <c r="Z208" s="7562"/>
      <c r="AA208" s="7562"/>
      <c r="AB208" s="7562"/>
      <c r="AC208" s="7562"/>
      <c r="AD208" s="7562"/>
      <c r="AE208" s="7562"/>
      <c r="AF208" s="7562"/>
      <c r="AG208" s="7565">
        <f>IF(VLOOKUP($A208,'8 Oct - LIVE LDS Data'!$A$3:$AAD$1504,72,FALSE)=0/1/1900,"",VLOOKUP($A208,'8 Oct - LIVE LDS Data'!$A$3:$AAD$1504,72,FALSE))</f>
        <v>45632</v>
      </c>
      <c r="AH208" s="7565">
        <f>IF(VLOOKUP($A208,'8 Oct - LIVE LDS Data'!$A$3:$AAD$1504,73,FALSE)=0/1/1900,"",VLOOKUP($A208,'8 Oct - LIVE LDS Data'!$A$3:$AAD$1504,73,FALSE))</f>
        <v>45790</v>
      </c>
      <c r="AI208" s="7565" t="str">
        <f>IF(VLOOKUP($A208,'8 Oct - LIVE LDS Data'!$A$3:$AAD$1504,75,FALSE)=0/1/1900,"",VLOOKUP($A208,'8 Oct - LIVE LDS Data'!$A$3:$AAD$1504,75,FALSE))</f>
        <v/>
      </c>
      <c r="AJ208" s="7565">
        <f>IF(VLOOKUP($A208,'8 Oct - LIVE LDS Data'!$A$3:$AAD$1504,76,FALSE)=0/1/1900,"",VLOOKUP($A208,'8 Oct - LIVE LDS Data'!$A$3:$AAD$1504,76,FALSE))</f>
        <v>45790</v>
      </c>
    </row>
    <row r="209" spans="1:36" s="610" customFormat="1" ht="40" hidden="1" customHeight="1" x14ac:dyDescent="0.2">
      <c r="A209" s="2855" t="s">
        <v>2818</v>
      </c>
      <c r="B209" s="2855"/>
      <c r="C209" s="2855" t="s">
        <v>2819</v>
      </c>
      <c r="D209" s="7558" t="s">
        <v>2820</v>
      </c>
      <c r="E209" s="7559" t="s">
        <v>89</v>
      </c>
      <c r="F209" s="7559" t="s">
        <v>89</v>
      </c>
      <c r="G209" s="7560">
        <v>41989</v>
      </c>
      <c r="H209" s="7314" t="s">
        <v>7044</v>
      </c>
      <c r="I209" s="7561">
        <v>44682</v>
      </c>
      <c r="J209" s="7562">
        <v>44562</v>
      </c>
      <c r="K209" s="7562">
        <v>44708</v>
      </c>
      <c r="L209" s="7562" t="s">
        <v>8111</v>
      </c>
      <c r="M209" s="7562" t="s">
        <v>8111</v>
      </c>
      <c r="N209" s="7562" t="s">
        <v>8111</v>
      </c>
      <c r="O209" s="7562" t="s">
        <v>8111</v>
      </c>
      <c r="P209" s="7562" t="s">
        <v>8111</v>
      </c>
      <c r="Q209" s="7562" t="s">
        <v>8111</v>
      </c>
      <c r="R209" s="7562" t="s">
        <v>8290</v>
      </c>
      <c r="S209" s="7562" t="s">
        <v>8111</v>
      </c>
      <c r="T209" s="7562" t="s">
        <v>8291</v>
      </c>
      <c r="U209" s="7562" t="s">
        <v>8111</v>
      </c>
      <c r="V209" s="7562" t="s">
        <v>3757</v>
      </c>
      <c r="W209" s="7562" t="s">
        <v>90</v>
      </c>
      <c r="X209" s="7564"/>
      <c r="Y209" s="7562"/>
      <c r="Z209" s="7562"/>
      <c r="AA209" s="7562"/>
      <c r="AB209" s="7562"/>
      <c r="AC209" s="7562"/>
      <c r="AD209" s="7562"/>
      <c r="AE209" s="7562"/>
      <c r="AF209" s="7562"/>
      <c r="AG209" s="7565">
        <f>IF(VLOOKUP($A209,'8 Oct - LIVE LDS Data'!$A$3:$AAD$1504,72,FALSE)=0/1/1900,"",VLOOKUP($A209,'8 Oct - LIVE LDS Data'!$A$3:$AAD$1504,72,FALSE))</f>
        <v>45320</v>
      </c>
      <c r="AH209" s="7565">
        <f>IF(VLOOKUP($A209,'8 Oct - LIVE LDS Data'!$A$3:$AAD$1504,73,FALSE)=0/1/1900,"",VLOOKUP($A209,'8 Oct - LIVE LDS Data'!$A$3:$AAD$1504,73,FALSE))</f>
        <v>45790</v>
      </c>
      <c r="AI209" s="7565" t="str">
        <f>IF(VLOOKUP($A209,'8 Oct - LIVE LDS Data'!$A$3:$AAD$1504,75,FALSE)=0/1/1900,"",VLOOKUP($A209,'8 Oct - LIVE LDS Data'!$A$3:$AAD$1504,75,FALSE))</f>
        <v/>
      </c>
      <c r="AJ209" s="7565">
        <f>IF(VLOOKUP($A209,'8 Oct - LIVE LDS Data'!$A$3:$AAD$1504,76,FALSE)=0/1/1900,"",VLOOKUP($A209,'8 Oct - LIVE LDS Data'!$A$3:$AAD$1504,76,FALSE))</f>
        <v>45790</v>
      </c>
    </row>
    <row r="210" spans="1:36" s="610" customFormat="1" ht="40" hidden="1" customHeight="1" x14ac:dyDescent="0.2">
      <c r="A210" s="2855" t="s">
        <v>2833</v>
      </c>
      <c r="B210" s="2910" t="s">
        <v>2834</v>
      </c>
      <c r="C210" s="2855" t="s">
        <v>2834</v>
      </c>
      <c r="D210" s="7558" t="s">
        <v>6274</v>
      </c>
      <c r="E210" s="7559" t="s">
        <v>89</v>
      </c>
      <c r="F210" s="7559" t="s">
        <v>89</v>
      </c>
      <c r="G210" s="7560">
        <v>43284</v>
      </c>
      <c r="H210" s="7314" t="s">
        <v>1956</v>
      </c>
      <c r="I210" s="7561">
        <v>45292</v>
      </c>
      <c r="J210" s="7562">
        <v>44287</v>
      </c>
      <c r="K210" s="7562">
        <v>44540</v>
      </c>
      <c r="L210" s="7562" t="s">
        <v>8111</v>
      </c>
      <c r="M210" s="7562" t="s">
        <v>8111</v>
      </c>
      <c r="N210" s="7562" t="s">
        <v>8111</v>
      </c>
      <c r="O210" s="7562" t="s">
        <v>8111</v>
      </c>
      <c r="P210" s="7562" t="s">
        <v>8111</v>
      </c>
      <c r="Q210" s="7562" t="s">
        <v>8111</v>
      </c>
      <c r="R210" s="7562">
        <v>44896</v>
      </c>
      <c r="S210" s="7562">
        <v>45086</v>
      </c>
      <c r="T210" s="7562" t="s">
        <v>2839</v>
      </c>
      <c r="U210" s="7562">
        <v>45292</v>
      </c>
      <c r="V210" s="7562" t="s">
        <v>3757</v>
      </c>
      <c r="W210" s="7562" t="s">
        <v>3757</v>
      </c>
      <c r="X210" s="7564"/>
      <c r="Y210" s="7562"/>
      <c r="Z210" s="7562"/>
      <c r="AA210" s="7562"/>
      <c r="AB210" s="7562"/>
      <c r="AC210" s="7562"/>
      <c r="AD210" s="7562" t="s">
        <v>8102</v>
      </c>
      <c r="AE210" s="7562"/>
      <c r="AF210" s="7562"/>
      <c r="AG210" s="7565">
        <f>IF(VLOOKUP($A210,'8 Oct - LIVE LDS Data'!$A$3:$AAD$1504,72,FALSE)=0/1/1900,"",VLOOKUP($A210,'8 Oct - LIVE LDS Data'!$A$3:$AAD$1504,72,FALSE))</f>
        <v>45320</v>
      </c>
      <c r="AH210" s="7565">
        <f>IF(VLOOKUP($A210,'8 Oct - LIVE LDS Data'!$A$3:$AAD$1504,73,FALSE)=0/1/1900,"",VLOOKUP($A210,'8 Oct - LIVE LDS Data'!$A$3:$AAD$1504,73,FALSE))</f>
        <v>45790</v>
      </c>
      <c r="AI210" s="7565" t="str">
        <f>IF(VLOOKUP($A210,'8 Oct - LIVE LDS Data'!$A$3:$AAD$1504,75,FALSE)=0/1/1900,"",VLOOKUP($A210,'8 Oct - LIVE LDS Data'!$A$3:$AAD$1504,75,FALSE))</f>
        <v/>
      </c>
      <c r="AJ210" s="7565">
        <f>IF(VLOOKUP($A210,'8 Oct - LIVE LDS Data'!$A$3:$AAD$1504,76,FALSE)=0/1/1900,"",VLOOKUP($A210,'8 Oct - LIVE LDS Data'!$A$3:$AAD$1504,76,FALSE))</f>
        <v>45790</v>
      </c>
    </row>
    <row r="211" spans="1:36" s="610" customFormat="1" ht="40" hidden="1" customHeight="1" x14ac:dyDescent="0.2">
      <c r="A211" s="7568" t="s">
        <v>2860</v>
      </c>
      <c r="B211" s="7568" t="s">
        <v>2854</v>
      </c>
      <c r="C211" s="7568" t="s">
        <v>2854</v>
      </c>
      <c r="D211" s="7558" t="s">
        <v>421</v>
      </c>
      <c r="E211" s="7559" t="s">
        <v>89</v>
      </c>
      <c r="F211" s="7559" t="s">
        <v>194</v>
      </c>
      <c r="G211" s="7560">
        <v>42662</v>
      </c>
      <c r="H211" s="7314" t="s">
        <v>8152</v>
      </c>
      <c r="I211" s="7561" t="s">
        <v>423</v>
      </c>
      <c r="J211" s="7562" t="s">
        <v>8111</v>
      </c>
      <c r="K211" s="7562" t="s">
        <v>8111</v>
      </c>
      <c r="L211" s="7562" t="s">
        <v>8111</v>
      </c>
      <c r="M211" s="7562" t="s">
        <v>8111</v>
      </c>
      <c r="N211" s="7562" t="s">
        <v>8111</v>
      </c>
      <c r="O211" s="7562" t="s">
        <v>8111</v>
      </c>
      <c r="P211" s="7562" t="s">
        <v>8111</v>
      </c>
      <c r="Q211" s="7562" t="s">
        <v>8111</v>
      </c>
      <c r="R211" s="7562" t="s">
        <v>8111</v>
      </c>
      <c r="S211" s="7562">
        <v>44417</v>
      </c>
      <c r="T211" s="7562">
        <v>44562</v>
      </c>
      <c r="U211" s="7562">
        <v>44606</v>
      </c>
      <c r="V211" s="7562" t="s">
        <v>3757</v>
      </c>
      <c r="W211" s="7562" t="s">
        <v>3757</v>
      </c>
      <c r="X211" s="7564"/>
      <c r="Y211" s="7562"/>
      <c r="Z211" s="7562"/>
      <c r="AA211" s="7562"/>
      <c r="AB211" s="7562"/>
      <c r="AC211" s="7562"/>
      <c r="AD211" s="7562" t="s">
        <v>8102</v>
      </c>
      <c r="AE211" s="7562"/>
      <c r="AF211" s="7562"/>
      <c r="AG211" s="7565" t="str">
        <f>IF(VLOOKUP($A211,'8 Oct - LIVE LDS Data'!$A$3:$AAD$1504,72,FALSE)=0/1/1900,"",VLOOKUP($A211,'8 Oct - LIVE LDS Data'!$A$3:$AAD$1504,72,FALSE))</f>
        <v/>
      </c>
      <c r="AH211" s="7565" t="str">
        <f>IF(VLOOKUP($A211,'8 Oct - LIVE LDS Data'!$A$3:$AAD$1504,73,FALSE)=0/1/1900,"",VLOOKUP($A211,'8 Oct - LIVE LDS Data'!$A$3:$AAD$1504,73,FALSE))</f>
        <v/>
      </c>
      <c r="AI211" s="7565" t="str">
        <f>IF(VLOOKUP($A211,'8 Oct - LIVE LDS Data'!$A$3:$AAD$1504,75,FALSE)=0/1/1900,"",VLOOKUP($A211,'8 Oct - LIVE LDS Data'!$A$3:$AAD$1504,75,FALSE))</f>
        <v/>
      </c>
      <c r="AJ211" s="7565">
        <f>IF(VLOOKUP($A211,'8 Oct - LIVE LDS Data'!$A$3:$AAD$1504,76,FALSE)=0/1/1900,"",VLOOKUP($A211,'8 Oct - LIVE LDS Data'!$A$3:$AAD$1504,76,FALSE))</f>
        <v>44440</v>
      </c>
    </row>
    <row r="212" spans="1:36" s="610" customFormat="1" ht="40" hidden="1" customHeight="1" x14ac:dyDescent="0.2">
      <c r="A212" s="2855" t="s">
        <v>2861</v>
      </c>
      <c r="B212" s="2855"/>
      <c r="C212" s="2855" t="s">
        <v>2862</v>
      </c>
      <c r="D212" s="7558" t="s">
        <v>2863</v>
      </c>
      <c r="E212" s="7559" t="s">
        <v>89</v>
      </c>
      <c r="F212" s="7559" t="s">
        <v>89</v>
      </c>
      <c r="G212" s="7560">
        <v>40890</v>
      </c>
      <c r="H212" s="7314" t="s">
        <v>262</v>
      </c>
      <c r="I212" s="7561">
        <v>45170</v>
      </c>
      <c r="J212" s="7562">
        <v>43070</v>
      </c>
      <c r="K212" s="7562">
        <v>43082</v>
      </c>
      <c r="L212" s="7562">
        <v>44405</v>
      </c>
      <c r="M212" s="7562">
        <v>44405</v>
      </c>
      <c r="N212" s="7562" t="s">
        <v>7558</v>
      </c>
      <c r="O212" s="7562" t="s">
        <v>8111</v>
      </c>
      <c r="P212" s="7562" t="s">
        <v>8111</v>
      </c>
      <c r="Q212" s="7562" t="s">
        <v>8111</v>
      </c>
      <c r="R212" s="7562" t="s">
        <v>7560</v>
      </c>
      <c r="S212" s="7562" t="s">
        <v>8111</v>
      </c>
      <c r="T212" s="7562" t="s">
        <v>7239</v>
      </c>
      <c r="U212" s="7562" t="s">
        <v>8111</v>
      </c>
      <c r="V212" s="7562" t="s">
        <v>3757</v>
      </c>
      <c r="W212" s="7562" t="s">
        <v>8106</v>
      </c>
      <c r="X212" s="7564"/>
      <c r="Y212" s="7562"/>
      <c r="Z212" s="7562"/>
      <c r="AA212" s="7562"/>
      <c r="AB212" s="7562"/>
      <c r="AC212" s="7562"/>
      <c r="AD212" s="7562"/>
      <c r="AE212" s="7562"/>
      <c r="AF212" s="7562"/>
      <c r="AG212" s="7565">
        <f>IF(VLOOKUP($A212,'8 Oct - LIVE LDS Data'!$A$3:$AAD$1504,72,FALSE)=0/1/1900,"",VLOOKUP($A212,'8 Oct - LIVE LDS Data'!$A$3:$AAD$1504,72,FALSE))</f>
        <v>45790</v>
      </c>
      <c r="AH212" s="7565">
        <f>IF(VLOOKUP($A212,'8 Oct - LIVE LDS Data'!$A$3:$AAD$1504,73,FALSE)=0/1/1900,"",VLOOKUP($A212,'8 Oct - LIVE LDS Data'!$A$3:$AAD$1504,73,FALSE))</f>
        <v>45932</v>
      </c>
      <c r="AI212" s="7565">
        <f>IF(VLOOKUP($A212,'8 Oct - LIVE LDS Data'!$A$3:$AAD$1504,75,FALSE)=0/1/1900,"",VLOOKUP($A212,'8 Oct - LIVE LDS Data'!$A$3:$AAD$1504,75,FALSE))</f>
        <v>45790</v>
      </c>
      <c r="AJ212" s="7565">
        <f>IF(VLOOKUP($A212,'8 Oct - LIVE LDS Data'!$A$3:$AAD$1504,76,FALSE)=0/1/1900,"",VLOOKUP($A212,'8 Oct - LIVE LDS Data'!$A$3:$AAD$1504,76,FALSE))</f>
        <v>45932</v>
      </c>
    </row>
    <row r="213" spans="1:36" s="610" customFormat="1" ht="40" hidden="1" customHeight="1" x14ac:dyDescent="0.2">
      <c r="A213" s="7569" t="s">
        <v>2875</v>
      </c>
      <c r="B213" s="7569"/>
      <c r="C213" s="7569" t="s">
        <v>2876</v>
      </c>
      <c r="D213" s="7558" t="s">
        <v>121</v>
      </c>
      <c r="E213" s="7559" t="s">
        <v>89</v>
      </c>
      <c r="F213" s="7559" t="s">
        <v>89</v>
      </c>
      <c r="G213" s="7560">
        <v>44545</v>
      </c>
      <c r="H213" s="7314" t="s">
        <v>7449</v>
      </c>
      <c r="I213" s="7561">
        <v>43800</v>
      </c>
      <c r="J213" s="7562" t="s">
        <v>8111</v>
      </c>
      <c r="K213" s="7562" t="s">
        <v>8111</v>
      </c>
      <c r="L213" s="7562" t="s">
        <v>8111</v>
      </c>
      <c r="M213" s="7562" t="s">
        <v>8111</v>
      </c>
      <c r="N213" s="7562" t="s">
        <v>8111</v>
      </c>
      <c r="O213" s="7562" t="s">
        <v>8111</v>
      </c>
      <c r="P213" s="7562" t="s">
        <v>8111</v>
      </c>
      <c r="Q213" s="7562" t="s">
        <v>8111</v>
      </c>
      <c r="R213" s="7562" t="s">
        <v>8111</v>
      </c>
      <c r="S213" s="7562"/>
      <c r="T213" s="7562" t="s">
        <v>8111</v>
      </c>
      <c r="U213" s="7562" t="s">
        <v>8111</v>
      </c>
      <c r="V213" s="7562" t="s">
        <v>90</v>
      </c>
      <c r="W213" s="7562" t="s">
        <v>226</v>
      </c>
      <c r="X213" s="7564"/>
      <c r="Y213" s="7562"/>
      <c r="Z213" s="7562"/>
      <c r="AA213" s="7562"/>
      <c r="AB213" s="7562"/>
      <c r="AC213" s="7562"/>
      <c r="AD213" s="7562"/>
      <c r="AE213" s="7562"/>
      <c r="AF213" s="7562"/>
      <c r="AG213" s="7565">
        <f>IF(VLOOKUP($A213,'8 Oct - LIVE LDS Data'!$A$3:$AAD$1504,72,FALSE)=0/1/1900,"",VLOOKUP($A213,'8 Oct - LIVE LDS Data'!$A$3:$AAD$1504,72,FALSE))</f>
        <v>45938</v>
      </c>
      <c r="AH213" s="7565" t="str">
        <f>IF(VLOOKUP($A213,'8 Oct - LIVE LDS Data'!$A$3:$AAD$1504,73,FALSE)=0/1/1900,"",VLOOKUP($A213,'8 Oct - LIVE LDS Data'!$A$3:$AAD$1504,73,FALSE))</f>
        <v/>
      </c>
      <c r="AI213" s="7565" t="str">
        <f>IF(VLOOKUP($A213,'8 Oct - LIVE LDS Data'!$A$3:$AAD$1504,75,FALSE)=0/1/1900,"",VLOOKUP($A213,'8 Oct - LIVE LDS Data'!$A$3:$AAD$1504,75,FALSE))</f>
        <v/>
      </c>
      <c r="AJ213" s="7565">
        <f>IF(VLOOKUP($A213,'8 Oct - LIVE LDS Data'!$A$3:$AAD$1504,76,FALSE)=0/1/1900,"",VLOOKUP($A213,'8 Oct - LIVE LDS Data'!$A$3:$AAD$1504,76,FALSE))</f>
        <v>45790</v>
      </c>
    </row>
    <row r="214" spans="1:36" s="610" customFormat="1" ht="40" hidden="1" customHeight="1" x14ac:dyDescent="0.2">
      <c r="A214" s="2855" t="s">
        <v>2883</v>
      </c>
      <c r="B214" s="2855"/>
      <c r="C214" s="2856" t="s">
        <v>2884</v>
      </c>
      <c r="D214" s="7558" t="s">
        <v>7616</v>
      </c>
      <c r="E214" s="7559" t="s">
        <v>89</v>
      </c>
      <c r="F214" s="7559" t="s">
        <v>89</v>
      </c>
      <c r="G214" s="7560">
        <v>41911</v>
      </c>
      <c r="H214" s="7314" t="s">
        <v>566</v>
      </c>
      <c r="I214" s="7561">
        <v>44256</v>
      </c>
      <c r="J214" s="7562">
        <v>45170</v>
      </c>
      <c r="K214" s="7562" t="s">
        <v>8111</v>
      </c>
      <c r="L214" s="7562" t="s">
        <v>8111</v>
      </c>
      <c r="M214" s="7562" t="s">
        <v>8111</v>
      </c>
      <c r="N214" s="7562" t="s">
        <v>8111</v>
      </c>
      <c r="O214" s="7562" t="s">
        <v>8111</v>
      </c>
      <c r="P214" s="7562" t="s">
        <v>8111</v>
      </c>
      <c r="Q214" s="7562" t="s">
        <v>8111</v>
      </c>
      <c r="R214" s="7562">
        <v>45536</v>
      </c>
      <c r="S214" s="7562" t="s">
        <v>8111</v>
      </c>
      <c r="T214" s="7562" t="s">
        <v>7620</v>
      </c>
      <c r="U214" s="7562" t="s">
        <v>8111</v>
      </c>
      <c r="V214" s="7562" t="s">
        <v>3757</v>
      </c>
      <c r="W214" s="7562" t="s">
        <v>90</v>
      </c>
      <c r="X214" s="7564"/>
      <c r="Y214" s="7562"/>
      <c r="Z214" s="7562"/>
      <c r="AA214" s="7562"/>
      <c r="AB214" s="7562"/>
      <c r="AC214" s="7562"/>
      <c r="AD214" s="7562"/>
      <c r="AE214" s="7562"/>
      <c r="AF214" s="7562"/>
      <c r="AG214" s="7565">
        <f>IF(VLOOKUP($A214,'8 Oct - LIVE LDS Data'!$A$3:$AAD$1504,72,FALSE)=0/1/1900,"",VLOOKUP($A214,'8 Oct - LIVE LDS Data'!$A$3:$AAD$1504,72,FALSE))</f>
        <v>45664</v>
      </c>
      <c r="AH214" s="7565">
        <f>IF(VLOOKUP($A214,'8 Oct - LIVE LDS Data'!$A$3:$AAD$1504,73,FALSE)=0/1/1900,"",VLOOKUP($A214,'8 Oct - LIVE LDS Data'!$A$3:$AAD$1504,73,FALSE))</f>
        <v>45392</v>
      </c>
      <c r="AI214" s="7565">
        <f>IF(VLOOKUP($A214,'8 Oct - LIVE LDS Data'!$A$3:$AAD$1504,75,FALSE)=0/1/1900,"",VLOOKUP($A214,'8 Oct - LIVE LDS Data'!$A$3:$AAD$1504,75,FALSE))</f>
        <v>45419</v>
      </c>
      <c r="AJ214" s="7565">
        <f>IF(VLOOKUP($A214,'8 Oct - LIVE LDS Data'!$A$3:$AAD$1504,76,FALSE)=0/1/1900,"",VLOOKUP($A214,'8 Oct - LIVE LDS Data'!$A$3:$AAD$1504,76,FALSE))</f>
        <v>45687</v>
      </c>
    </row>
    <row r="215" spans="1:36" s="610" customFormat="1" ht="40" hidden="1" customHeight="1" x14ac:dyDescent="0.2">
      <c r="A215" s="2855" t="s">
        <v>2897</v>
      </c>
      <c r="B215" s="2855"/>
      <c r="C215" s="2855" t="s">
        <v>2898</v>
      </c>
      <c r="D215" s="7558" t="s">
        <v>6298</v>
      </c>
      <c r="E215" s="7559" t="s">
        <v>89</v>
      </c>
      <c r="F215" s="7559" t="s">
        <v>89</v>
      </c>
      <c r="G215" s="7560">
        <v>41892</v>
      </c>
      <c r="H215" s="7314" t="s">
        <v>7208</v>
      </c>
      <c r="I215" s="7561">
        <v>43831</v>
      </c>
      <c r="J215" s="7562">
        <v>44470</v>
      </c>
      <c r="K215" s="7562" t="s">
        <v>8111</v>
      </c>
      <c r="L215" s="7562" t="s">
        <v>8111</v>
      </c>
      <c r="M215" s="7562" t="s">
        <v>8111</v>
      </c>
      <c r="N215" s="7562" t="s">
        <v>8111</v>
      </c>
      <c r="O215" s="7562" t="s">
        <v>8111</v>
      </c>
      <c r="P215" s="7562" t="s">
        <v>8111</v>
      </c>
      <c r="Q215" s="7562" t="s">
        <v>8111</v>
      </c>
      <c r="R215" s="7562">
        <v>44774</v>
      </c>
      <c r="S215" s="7562"/>
      <c r="T215" s="7562">
        <v>44958</v>
      </c>
      <c r="U215" s="7562" t="s">
        <v>8111</v>
      </c>
      <c r="V215" s="7562" t="s">
        <v>3757</v>
      </c>
      <c r="W215" s="7562" t="s">
        <v>90</v>
      </c>
      <c r="X215" s="7564"/>
      <c r="Y215" s="7562"/>
      <c r="Z215" s="7562"/>
      <c r="AA215" s="7562"/>
      <c r="AB215" s="7562"/>
      <c r="AC215" s="7562"/>
      <c r="AD215" s="7562"/>
      <c r="AE215" s="7562"/>
      <c r="AF215" s="7562"/>
      <c r="AG215" s="7565" t="str">
        <f>IF(VLOOKUP($A215,'8 Oct - LIVE LDS Data'!$A$3:$AAD$1504,72,FALSE)=0/1/1900,"",VLOOKUP($A215,'8 Oct - LIVE LDS Data'!$A$3:$AAD$1504,72,FALSE))</f>
        <v/>
      </c>
      <c r="AH215" s="7565" t="str">
        <f>IF(VLOOKUP($A215,'8 Oct - LIVE LDS Data'!$A$3:$AAD$1504,73,FALSE)=0/1/1900,"",VLOOKUP($A215,'8 Oct - LIVE LDS Data'!$A$3:$AAD$1504,73,FALSE))</f>
        <v/>
      </c>
      <c r="AI215" s="7565" t="str">
        <f>IF(VLOOKUP($A215,'8 Oct - LIVE LDS Data'!$A$3:$AAD$1504,75,FALSE)=0/1/1900,"",VLOOKUP($A215,'8 Oct - LIVE LDS Data'!$A$3:$AAD$1504,75,FALSE))</f>
        <v/>
      </c>
      <c r="AJ215" s="7565">
        <f>IF(VLOOKUP($A215,'8 Oct - LIVE LDS Data'!$A$3:$AAD$1504,76,FALSE)=0/1/1900,"",VLOOKUP($A215,'8 Oct - LIVE LDS Data'!$A$3:$AAD$1504,76,FALSE))</f>
        <v>45786</v>
      </c>
    </row>
    <row r="216" spans="1:36" s="610" customFormat="1" ht="40" hidden="1" customHeight="1" x14ac:dyDescent="0.2">
      <c r="A216" s="2855" t="s">
        <v>2904</v>
      </c>
      <c r="B216" s="2855"/>
      <c r="C216" s="2855" t="s">
        <v>2905</v>
      </c>
      <c r="D216" s="7558" t="s">
        <v>2906</v>
      </c>
      <c r="E216" s="7559" t="s">
        <v>89</v>
      </c>
      <c r="F216" s="7559" t="s">
        <v>89</v>
      </c>
      <c r="G216" s="7560">
        <v>43620</v>
      </c>
      <c r="H216" s="7314" t="s">
        <v>8292</v>
      </c>
      <c r="I216" s="7561">
        <v>45200</v>
      </c>
      <c r="J216" s="7562" t="s">
        <v>2910</v>
      </c>
      <c r="K216" s="7562" t="s">
        <v>737</v>
      </c>
      <c r="L216" s="7562">
        <v>45474</v>
      </c>
      <c r="M216" s="7562" t="s">
        <v>8111</v>
      </c>
      <c r="N216" s="7562" t="s">
        <v>8111</v>
      </c>
      <c r="O216" s="7562" t="s">
        <v>8111</v>
      </c>
      <c r="P216" s="7562" t="s">
        <v>8111</v>
      </c>
      <c r="Q216" s="7562" t="s">
        <v>8111</v>
      </c>
      <c r="R216" s="7562">
        <v>45658</v>
      </c>
      <c r="S216" s="7562" t="s">
        <v>8111</v>
      </c>
      <c r="T216" s="7562" t="s">
        <v>7897</v>
      </c>
      <c r="U216" s="7562" t="s">
        <v>8111</v>
      </c>
      <c r="V216" s="7562" t="s">
        <v>3757</v>
      </c>
      <c r="W216" s="7562" t="s">
        <v>3757</v>
      </c>
      <c r="X216" s="7564"/>
      <c r="Y216" s="7562"/>
      <c r="Z216" s="7562"/>
      <c r="AA216" s="7562"/>
      <c r="AB216" s="7562"/>
      <c r="AC216" s="7562"/>
      <c r="AD216" s="7562"/>
      <c r="AE216" s="7562"/>
      <c r="AF216" s="7562"/>
      <c r="AG216" s="7565">
        <f>IF(VLOOKUP($A216,'8 Oct - LIVE LDS Data'!$A$3:$AAD$1504,72,FALSE)=0/1/1900,"",VLOOKUP($A216,'8 Oct - LIVE LDS Data'!$A$3:$AAD$1504,72,FALSE))</f>
        <v>45929</v>
      </c>
      <c r="AH216" s="7565">
        <f>IF(VLOOKUP($A216,'8 Oct - LIVE LDS Data'!$A$3:$AAD$1504,73,FALSE)=0/1/1900,"",VLOOKUP($A216,'8 Oct - LIVE LDS Data'!$A$3:$AAD$1504,73,FALSE))</f>
        <v>45589</v>
      </c>
      <c r="AI216" s="7565">
        <f>IF(VLOOKUP($A216,'8 Oct - LIVE LDS Data'!$A$3:$AAD$1504,75,FALSE)=0/1/1900,"",VLOOKUP($A216,'8 Oct - LIVE LDS Data'!$A$3:$AAD$1504,75,FALSE))</f>
        <v>45786</v>
      </c>
      <c r="AJ216" s="7565">
        <f>IF(VLOOKUP($A216,'8 Oct - LIVE LDS Data'!$A$3:$AAD$1504,76,FALSE)=0/1/1900,"",VLOOKUP($A216,'8 Oct - LIVE LDS Data'!$A$3:$AAD$1504,76,FALSE))</f>
        <v>45589</v>
      </c>
    </row>
    <row r="217" spans="1:36" s="610" customFormat="1" ht="40" hidden="1" customHeight="1" x14ac:dyDescent="0.2">
      <c r="A217" s="7566" t="s">
        <v>2914</v>
      </c>
      <c r="B217" s="7566"/>
      <c r="C217" s="7566" t="s">
        <v>2915</v>
      </c>
      <c r="D217" s="7558" t="s">
        <v>2916</v>
      </c>
      <c r="E217" s="7559" t="s">
        <v>89</v>
      </c>
      <c r="F217" s="7559" t="s">
        <v>89</v>
      </c>
      <c r="G217" s="7560">
        <v>44028</v>
      </c>
      <c r="H217" s="7314" t="s">
        <v>7682</v>
      </c>
      <c r="I217" s="7561">
        <v>44075</v>
      </c>
      <c r="J217" s="7562">
        <v>44743</v>
      </c>
      <c r="K217" s="7562" t="s">
        <v>8111</v>
      </c>
      <c r="L217" s="7562">
        <v>45047</v>
      </c>
      <c r="M217" s="7562" t="s">
        <v>8111</v>
      </c>
      <c r="N217" s="7562" t="s">
        <v>8111</v>
      </c>
      <c r="O217" s="7562" t="s">
        <v>8111</v>
      </c>
      <c r="P217" s="7562" t="s">
        <v>8111</v>
      </c>
      <c r="Q217" s="7562" t="s">
        <v>8111</v>
      </c>
      <c r="R217" s="7562">
        <v>45292</v>
      </c>
      <c r="S217" s="7562"/>
      <c r="T217" s="7562">
        <v>45474</v>
      </c>
      <c r="U217" s="7562" t="s">
        <v>8111</v>
      </c>
      <c r="V217" s="7562" t="s">
        <v>90</v>
      </c>
      <c r="W217" s="7562" t="s">
        <v>90</v>
      </c>
      <c r="X217" s="7564"/>
      <c r="Y217" s="7562"/>
      <c r="Z217" s="7562"/>
      <c r="AA217" s="7562"/>
      <c r="AB217" s="7562"/>
      <c r="AC217" s="7562"/>
      <c r="AD217" s="7562"/>
      <c r="AE217" s="7562"/>
      <c r="AF217" s="7562"/>
      <c r="AG217" s="7565">
        <f>IF(VLOOKUP($A217,'8 Oct - LIVE LDS Data'!$A$3:$AAD$1504,72,FALSE)=0/1/1900,"",VLOOKUP($A217,'8 Oct - LIVE LDS Data'!$A$3:$AAD$1504,72,FALSE))</f>
        <v>45786</v>
      </c>
      <c r="AH217" s="7565">
        <f>IF(VLOOKUP($A217,'8 Oct - LIVE LDS Data'!$A$3:$AAD$1504,73,FALSE)=0/1/1900,"",VLOOKUP($A217,'8 Oct - LIVE LDS Data'!$A$3:$AAD$1504,73,FALSE))</f>
        <v>45678</v>
      </c>
      <c r="AI217" s="7565">
        <f>IF(VLOOKUP($A217,'8 Oct - LIVE LDS Data'!$A$3:$AAD$1504,75,FALSE)=0/1/1900,"",VLOOKUP($A217,'8 Oct - LIVE LDS Data'!$A$3:$AAD$1504,75,FALSE))</f>
        <v>45786</v>
      </c>
      <c r="AJ217" s="7565">
        <f>IF(VLOOKUP($A217,'8 Oct - LIVE LDS Data'!$A$3:$AAD$1504,76,FALSE)=0/1/1900,"",VLOOKUP($A217,'8 Oct - LIVE LDS Data'!$A$3:$AAD$1504,76,FALSE))</f>
        <v>45678</v>
      </c>
    </row>
    <row r="218" spans="1:36" s="610" customFormat="1" ht="40" hidden="1" customHeight="1" x14ac:dyDescent="0.2">
      <c r="A218" s="2855" t="s">
        <v>2921</v>
      </c>
      <c r="B218" s="2855"/>
      <c r="C218" s="2855" t="s">
        <v>2922</v>
      </c>
      <c r="D218" s="7558" t="s">
        <v>5224</v>
      </c>
      <c r="E218" s="7559" t="s">
        <v>194</v>
      </c>
      <c r="F218" s="7559" t="s">
        <v>89</v>
      </c>
      <c r="G218" s="7560">
        <v>41995</v>
      </c>
      <c r="H218" s="7314" t="s">
        <v>7522</v>
      </c>
      <c r="I218" s="7561">
        <v>44927</v>
      </c>
      <c r="J218" s="7562">
        <v>44013</v>
      </c>
      <c r="K218" s="7562">
        <v>44018</v>
      </c>
      <c r="L218" s="7562">
        <v>44835</v>
      </c>
      <c r="M218" s="7562">
        <v>44929</v>
      </c>
      <c r="N218" s="7562">
        <v>45170</v>
      </c>
      <c r="O218" s="7562">
        <v>45170</v>
      </c>
      <c r="P218" s="7562" t="s">
        <v>8111</v>
      </c>
      <c r="Q218" s="7562" t="s">
        <v>8111</v>
      </c>
      <c r="R218" s="7562" t="s">
        <v>114</v>
      </c>
      <c r="S218" s="7562"/>
      <c r="T218" s="7562" t="s">
        <v>114</v>
      </c>
      <c r="U218" s="7562" t="s">
        <v>8111</v>
      </c>
      <c r="V218" s="7562" t="s">
        <v>3757</v>
      </c>
      <c r="W218" s="7562" t="s">
        <v>90</v>
      </c>
      <c r="X218" s="7564"/>
      <c r="Y218" s="7562"/>
      <c r="Z218" s="7562"/>
      <c r="AA218" s="7562"/>
      <c r="AB218" s="7562"/>
      <c r="AC218" s="7562"/>
      <c r="AD218" s="7562"/>
      <c r="AE218" s="7562"/>
      <c r="AF218" s="7562"/>
      <c r="AG218" s="7565">
        <f>IF(VLOOKUP($A218,'8 Oct - LIVE LDS Data'!$A$3:$AAD$1504,72,FALSE)=0/1/1900,"",VLOOKUP($A218,'8 Oct - LIVE LDS Data'!$A$3:$AAD$1504,72,FALSE))</f>
        <v>45317</v>
      </c>
      <c r="AH218" s="7565">
        <f>IF(VLOOKUP($A218,'8 Oct - LIVE LDS Data'!$A$3:$AAD$1504,73,FALSE)=0/1/1900,"",VLOOKUP($A218,'8 Oct - LIVE LDS Data'!$A$3:$AAD$1504,73,FALSE))</f>
        <v>45786</v>
      </c>
      <c r="AI218" s="7565">
        <f>IF(VLOOKUP($A218,'8 Oct - LIVE LDS Data'!$A$3:$AAD$1504,75,FALSE)=0/1/1900,"",VLOOKUP($A218,'8 Oct - LIVE LDS Data'!$A$3:$AAD$1504,75,FALSE))</f>
        <v>45602</v>
      </c>
      <c r="AJ218" s="7565">
        <f>IF(VLOOKUP($A218,'8 Oct - LIVE LDS Data'!$A$3:$AAD$1504,76,FALSE)=0/1/1900,"",VLOOKUP($A218,'8 Oct - LIVE LDS Data'!$A$3:$AAD$1504,76,FALSE))</f>
        <v>45786</v>
      </c>
    </row>
    <row r="219" spans="1:36" s="610" customFormat="1" ht="40" hidden="1" customHeight="1" x14ac:dyDescent="0.2">
      <c r="A219" s="7569" t="s">
        <v>2925</v>
      </c>
      <c r="B219" s="7569"/>
      <c r="C219" s="7569" t="s">
        <v>2926</v>
      </c>
      <c r="D219" s="7558" t="s">
        <v>121</v>
      </c>
      <c r="E219" s="7559" t="s">
        <v>89</v>
      </c>
      <c r="F219" s="7559" t="s">
        <v>89</v>
      </c>
      <c r="G219" s="7560">
        <v>43517</v>
      </c>
      <c r="H219" s="7314" t="s">
        <v>7048</v>
      </c>
      <c r="I219" s="7561">
        <v>42583</v>
      </c>
      <c r="J219" s="7562" t="s">
        <v>8111</v>
      </c>
      <c r="K219" s="7562" t="s">
        <v>8111</v>
      </c>
      <c r="L219" s="7562" t="s">
        <v>8111</v>
      </c>
      <c r="M219" s="7562" t="s">
        <v>8111</v>
      </c>
      <c r="N219" s="7562" t="s">
        <v>8111</v>
      </c>
      <c r="O219" s="7562" t="s">
        <v>8111</v>
      </c>
      <c r="P219" s="7562" t="s">
        <v>8111</v>
      </c>
      <c r="Q219" s="7562" t="s">
        <v>8111</v>
      </c>
      <c r="R219" s="7562" t="s">
        <v>8111</v>
      </c>
      <c r="S219" s="7562"/>
      <c r="T219" s="7562" t="s">
        <v>8111</v>
      </c>
      <c r="U219" s="7562" t="s">
        <v>8111</v>
      </c>
      <c r="V219" s="7562" t="s">
        <v>3757</v>
      </c>
      <c r="W219" s="7562" t="s">
        <v>226</v>
      </c>
      <c r="X219" s="7564"/>
      <c r="Y219" s="7562"/>
      <c r="Z219" s="7562"/>
      <c r="AA219" s="7562"/>
      <c r="AB219" s="7562"/>
      <c r="AC219" s="7562"/>
      <c r="AD219" s="7562"/>
      <c r="AE219" s="7562"/>
      <c r="AF219" s="7562"/>
      <c r="AG219" s="7565">
        <f>IF(VLOOKUP($A219,'8 Oct - LIVE LDS Data'!$A$3:$AAD$1504,72,FALSE)=0/1/1900,"",VLOOKUP($A219,'8 Oct - LIVE LDS Data'!$A$3:$AAD$1504,72,FALSE))</f>
        <v>45685</v>
      </c>
      <c r="AH219" s="7565">
        <f>IF(VLOOKUP($A219,'8 Oct - LIVE LDS Data'!$A$3:$AAD$1504,73,FALSE)=0/1/1900,"",VLOOKUP($A219,'8 Oct - LIVE LDS Data'!$A$3:$AAD$1504,73,FALSE))</f>
        <v>45786</v>
      </c>
      <c r="AI219" s="7565" t="str">
        <f>IF(VLOOKUP($A219,'8 Oct - LIVE LDS Data'!$A$3:$AAD$1504,75,FALSE)=0/1/1900,"",VLOOKUP($A219,'8 Oct - LIVE LDS Data'!$A$3:$AAD$1504,75,FALSE))</f>
        <v/>
      </c>
      <c r="AJ219" s="7565">
        <f>IF(VLOOKUP($A219,'8 Oct - LIVE LDS Data'!$A$3:$AAD$1504,76,FALSE)=0/1/1900,"",VLOOKUP($A219,'8 Oct - LIVE LDS Data'!$A$3:$AAD$1504,76,FALSE))</f>
        <v>45786</v>
      </c>
    </row>
    <row r="220" spans="1:36" s="610" customFormat="1" ht="40" hidden="1" customHeight="1" x14ac:dyDescent="0.2">
      <c r="A220" s="2856" t="s">
        <v>2933</v>
      </c>
      <c r="B220" s="2856"/>
      <c r="C220" s="2856" t="s">
        <v>2934</v>
      </c>
      <c r="D220" s="7558" t="s">
        <v>7872</v>
      </c>
      <c r="E220" s="7559" t="s">
        <v>89</v>
      </c>
      <c r="F220" s="7559" t="s">
        <v>89</v>
      </c>
      <c r="G220" s="7560">
        <v>40735</v>
      </c>
      <c r="H220" s="7314" t="s">
        <v>8293</v>
      </c>
      <c r="I220" s="7561">
        <v>44927</v>
      </c>
      <c r="J220" s="7562">
        <v>44713</v>
      </c>
      <c r="K220" s="7562">
        <v>44713</v>
      </c>
      <c r="L220" s="7562">
        <v>45200</v>
      </c>
      <c r="M220" s="7562">
        <v>45243</v>
      </c>
      <c r="N220" s="7562" t="s">
        <v>8111</v>
      </c>
      <c r="O220" s="7562" t="s">
        <v>8111</v>
      </c>
      <c r="P220" s="7562" t="s">
        <v>8111</v>
      </c>
      <c r="Q220" s="7562" t="s">
        <v>8111</v>
      </c>
      <c r="R220" s="7562">
        <v>45566</v>
      </c>
      <c r="S220" s="7562" t="s">
        <v>8111</v>
      </c>
      <c r="T220" s="7562">
        <v>45658</v>
      </c>
      <c r="U220" s="7562" t="s">
        <v>8111</v>
      </c>
      <c r="V220" s="7562" t="s">
        <v>3757</v>
      </c>
      <c r="W220" s="7562" t="s">
        <v>3757</v>
      </c>
      <c r="X220" s="7564"/>
      <c r="Y220" s="7562"/>
      <c r="Z220" s="7562"/>
      <c r="AA220" s="7562"/>
      <c r="AB220" s="7562"/>
      <c r="AC220" s="7562"/>
      <c r="AD220" s="7562"/>
      <c r="AE220" s="7562"/>
      <c r="AF220" s="7562"/>
      <c r="AG220" s="7565">
        <f>IF(VLOOKUP($A220,'8 Oct - LIVE LDS Data'!$A$3:$AAD$1504,72,FALSE)=0/1/1900,"",VLOOKUP($A220,'8 Oct - LIVE LDS Data'!$A$3:$AAD$1504,72,FALSE))</f>
        <v>45929</v>
      </c>
      <c r="AH220" s="7565">
        <f>IF(VLOOKUP($A220,'8 Oct - LIVE LDS Data'!$A$3:$AAD$1504,73,FALSE)=0/1/1900,"",VLOOKUP($A220,'8 Oct - LIVE LDS Data'!$A$3:$AAD$1504,73,FALSE))</f>
        <v>45786</v>
      </c>
      <c r="AI220" s="7565">
        <f>IF(VLOOKUP($A220,'8 Oct - LIVE LDS Data'!$A$3:$AAD$1504,75,FALSE)=0/1/1900,"",VLOOKUP($A220,'8 Oct - LIVE LDS Data'!$A$3:$AAD$1504,75,FALSE))</f>
        <v>45786</v>
      </c>
      <c r="AJ220" s="7565">
        <f>IF(VLOOKUP($A220,'8 Oct - LIVE LDS Data'!$A$3:$AAD$1504,76,FALSE)=0/1/1900,"",VLOOKUP($A220,'8 Oct - LIVE LDS Data'!$A$3:$AAD$1504,76,FALSE))</f>
        <v>45687</v>
      </c>
    </row>
    <row r="221" spans="1:36" s="610" customFormat="1" ht="40" hidden="1" customHeight="1" x14ac:dyDescent="0.2">
      <c r="A221" s="7568" t="s">
        <v>2954</v>
      </c>
      <c r="B221" s="7568" t="s">
        <v>2949</v>
      </c>
      <c r="C221" s="7568" t="s">
        <v>2949</v>
      </c>
      <c r="D221" s="7558" t="s">
        <v>421</v>
      </c>
      <c r="E221" s="7559" t="s">
        <v>89</v>
      </c>
      <c r="F221" s="7559" t="s">
        <v>194</v>
      </c>
      <c r="G221" s="7560" t="s">
        <v>121</v>
      </c>
      <c r="H221" s="7314" t="s">
        <v>8152</v>
      </c>
      <c r="I221" s="7561" t="s">
        <v>423</v>
      </c>
      <c r="J221" s="7562" t="s">
        <v>8111</v>
      </c>
      <c r="K221" s="7562" t="s">
        <v>8111</v>
      </c>
      <c r="L221" s="7562" t="s">
        <v>8111</v>
      </c>
      <c r="M221" s="7562" t="s">
        <v>8111</v>
      </c>
      <c r="N221" s="7562" t="s">
        <v>8111</v>
      </c>
      <c r="O221" s="7562" t="s">
        <v>8111</v>
      </c>
      <c r="P221" s="7562" t="s">
        <v>8111</v>
      </c>
      <c r="Q221" s="7562" t="s">
        <v>8111</v>
      </c>
      <c r="R221" s="7562" t="s">
        <v>8111</v>
      </c>
      <c r="S221" s="7562">
        <v>44417</v>
      </c>
      <c r="T221" s="7562">
        <v>44562</v>
      </c>
      <c r="U221" s="7562">
        <v>44606</v>
      </c>
      <c r="V221" s="7562" t="s">
        <v>3757</v>
      </c>
      <c r="W221" s="7562" t="s">
        <v>3757</v>
      </c>
      <c r="X221" s="7564"/>
      <c r="Y221" s="7562"/>
      <c r="Z221" s="7562"/>
      <c r="AA221" s="7562"/>
      <c r="AB221" s="7562"/>
      <c r="AC221" s="7562"/>
      <c r="AD221" s="7562" t="s">
        <v>8102</v>
      </c>
      <c r="AE221" s="7562"/>
      <c r="AF221" s="7562"/>
      <c r="AG221" s="7565" t="str">
        <f>IF(VLOOKUP($A221,'8 Oct - LIVE LDS Data'!$A$3:$AAD$1504,72,FALSE)=0/1/1900,"",VLOOKUP($A221,'8 Oct - LIVE LDS Data'!$A$3:$AAD$1504,72,FALSE))</f>
        <v/>
      </c>
      <c r="AH221" s="7565" t="str">
        <f>IF(VLOOKUP($A221,'8 Oct - LIVE LDS Data'!$A$3:$AAD$1504,73,FALSE)=0/1/1900,"",VLOOKUP($A221,'8 Oct - LIVE LDS Data'!$A$3:$AAD$1504,73,FALSE))</f>
        <v/>
      </c>
      <c r="AI221" s="7565" t="str">
        <f>IF(VLOOKUP($A221,'8 Oct - LIVE LDS Data'!$A$3:$AAD$1504,75,FALSE)=0/1/1900,"",VLOOKUP($A221,'8 Oct - LIVE LDS Data'!$A$3:$AAD$1504,75,FALSE))</f>
        <v/>
      </c>
      <c r="AJ221" s="7565">
        <f>IF(VLOOKUP($A221,'8 Oct - LIVE LDS Data'!$A$3:$AAD$1504,76,FALSE)=0/1/1900,"",VLOOKUP($A221,'8 Oct - LIVE LDS Data'!$A$3:$AAD$1504,76,FALSE))</f>
        <v>44440</v>
      </c>
    </row>
    <row r="222" spans="1:36" s="610" customFormat="1" ht="40" customHeight="1" x14ac:dyDescent="0.2">
      <c r="A222" s="2855" t="s">
        <v>2961</v>
      </c>
      <c r="B222" s="2855"/>
      <c r="C222" s="2856" t="s">
        <v>2956</v>
      </c>
      <c r="D222" s="7558" t="s">
        <v>2962</v>
      </c>
      <c r="E222" s="7559" t="s">
        <v>89</v>
      </c>
      <c r="F222" s="7559" t="s">
        <v>89</v>
      </c>
      <c r="G222" s="7560">
        <v>40577</v>
      </c>
      <c r="H222" s="7314" t="s">
        <v>7793</v>
      </c>
      <c r="I222" s="7561">
        <v>45292</v>
      </c>
      <c r="J222" s="7562">
        <v>44958</v>
      </c>
      <c r="K222" s="7562">
        <v>44958</v>
      </c>
      <c r="L222" s="7562">
        <v>45200</v>
      </c>
      <c r="M222" s="7562">
        <v>45236</v>
      </c>
      <c r="N222" s="7562" t="s">
        <v>8111</v>
      </c>
      <c r="O222" s="7562" t="s">
        <v>8111</v>
      </c>
      <c r="P222" s="7562" t="s">
        <v>8111</v>
      </c>
      <c r="Q222" s="7562" t="s">
        <v>8111</v>
      </c>
      <c r="R222" s="7562" t="s">
        <v>8294</v>
      </c>
      <c r="S222" s="7562" t="s">
        <v>8111</v>
      </c>
      <c r="T222" s="7562">
        <v>45597</v>
      </c>
      <c r="U222" s="7562" t="s">
        <v>8111</v>
      </c>
      <c r="V222" s="7562" t="s">
        <v>3757</v>
      </c>
      <c r="W222" s="7562" t="s">
        <v>3757</v>
      </c>
      <c r="X222" s="7564">
        <v>45322</v>
      </c>
      <c r="Y222" s="7562"/>
      <c r="Z222" s="7562"/>
      <c r="AA222" s="7562"/>
      <c r="AB222" s="7562"/>
      <c r="AC222" s="7562">
        <v>45474</v>
      </c>
      <c r="AD222" s="2998">
        <v>45597</v>
      </c>
      <c r="AE222" s="7562" t="s">
        <v>8122</v>
      </c>
      <c r="AF222" s="7562"/>
      <c r="AG222" s="7565">
        <f>IF(VLOOKUP($A222,'8 Oct - LIVE LDS Data'!$A$3:$AAD$1504,72,FALSE)=0/1/1900,"",VLOOKUP($A222,'8 Oct - LIVE LDS Data'!$A$3:$AAD$1504,72,FALSE))</f>
        <v>45664</v>
      </c>
      <c r="AH222" s="7565">
        <f>IF(VLOOKUP($A222,'8 Oct - LIVE LDS Data'!$A$3:$AAD$1504,73,FALSE)=0/1/1900,"",VLOOKUP($A222,'8 Oct - LIVE LDS Data'!$A$3:$AAD$1504,73,FALSE))</f>
        <v>45314</v>
      </c>
      <c r="AI222" s="7565">
        <f>IF(VLOOKUP($A222,'8 Oct - LIVE LDS Data'!$A$3:$AAD$1504,75,FALSE)=0/1/1900,"",VLOOKUP($A222,'8 Oct - LIVE LDS Data'!$A$3:$AAD$1504,75,FALSE))</f>
        <v>45786</v>
      </c>
      <c r="AJ222" s="7565">
        <f>IF(VLOOKUP($A222,'8 Oct - LIVE LDS Data'!$A$3:$AAD$1504,76,FALSE)=0/1/1900,"",VLOOKUP($A222,'8 Oct - LIVE LDS Data'!$A$3:$AAD$1504,76,FALSE))</f>
        <v>45419</v>
      </c>
    </row>
    <row r="223" spans="1:36" s="610" customFormat="1" ht="40" hidden="1" customHeight="1" x14ac:dyDescent="0.2">
      <c r="A223" s="2855" t="s">
        <v>2988</v>
      </c>
      <c r="B223" s="2855"/>
      <c r="C223" s="2855" t="s">
        <v>2989</v>
      </c>
      <c r="D223" s="7558" t="s">
        <v>121</v>
      </c>
      <c r="E223" s="7559" t="s">
        <v>89</v>
      </c>
      <c r="F223" s="7559" t="s">
        <v>89</v>
      </c>
      <c r="G223" s="7560">
        <v>42845</v>
      </c>
      <c r="H223" s="7314" t="s">
        <v>8295</v>
      </c>
      <c r="I223" s="7561">
        <v>45139</v>
      </c>
      <c r="J223" s="7562" t="s">
        <v>8111</v>
      </c>
      <c r="K223" s="7562" t="s">
        <v>8111</v>
      </c>
      <c r="L223" s="7562" t="s">
        <v>8111</v>
      </c>
      <c r="M223" s="7562" t="s">
        <v>8111</v>
      </c>
      <c r="N223" s="7562" t="s">
        <v>8111</v>
      </c>
      <c r="O223" s="7562" t="s">
        <v>8111</v>
      </c>
      <c r="P223" s="7562" t="s">
        <v>8111</v>
      </c>
      <c r="Q223" s="7562" t="s">
        <v>8111</v>
      </c>
      <c r="R223" s="7562" t="s">
        <v>8111</v>
      </c>
      <c r="S223" s="7562" t="s">
        <v>8111</v>
      </c>
      <c r="T223" s="7562" t="s">
        <v>8111</v>
      </c>
      <c r="U223" s="7562" t="s">
        <v>8111</v>
      </c>
      <c r="V223" s="7562" t="s">
        <v>3757</v>
      </c>
      <c r="W223" s="7562" t="s">
        <v>226</v>
      </c>
      <c r="X223" s="7564"/>
      <c r="Y223" s="7562"/>
      <c r="Z223" s="7562"/>
      <c r="AA223" s="7562"/>
      <c r="AB223" s="7562"/>
      <c r="AC223" s="7562"/>
      <c r="AD223" s="7562"/>
      <c r="AE223" s="7562"/>
      <c r="AF223" s="7562"/>
      <c r="AG223" s="7565">
        <f>IF(VLOOKUP($A223,'8 Oct - LIVE LDS Data'!$A$3:$AAD$1504,72,FALSE)=0/1/1900,"",VLOOKUP($A223,'8 Oct - LIVE LDS Data'!$A$3:$AAD$1504,72,FALSE))</f>
        <v>45497</v>
      </c>
      <c r="AH223" s="7565">
        <f>IF(VLOOKUP($A223,'8 Oct - LIVE LDS Data'!$A$3:$AAD$1504,73,FALSE)=0/1/1900,"",VLOOKUP($A223,'8 Oct - LIVE LDS Data'!$A$3:$AAD$1504,73,FALSE))</f>
        <v>45786</v>
      </c>
      <c r="AI223" s="7565">
        <f>IF(VLOOKUP($A223,'8 Oct - LIVE LDS Data'!$A$3:$AAD$1504,75,FALSE)=0/1/1900,"",VLOOKUP($A223,'8 Oct - LIVE LDS Data'!$A$3:$AAD$1504,75,FALSE))</f>
        <v>45685</v>
      </c>
      <c r="AJ223" s="7565">
        <f>IF(VLOOKUP($A223,'8 Oct - LIVE LDS Data'!$A$3:$AAD$1504,76,FALSE)=0/1/1900,"",VLOOKUP($A223,'8 Oct - LIVE LDS Data'!$A$3:$AAD$1504,76,FALSE))</f>
        <v>45786</v>
      </c>
    </row>
    <row r="224" spans="1:36" s="610" customFormat="1" ht="40" hidden="1" customHeight="1" x14ac:dyDescent="0.2">
      <c r="A224" s="2855" t="s">
        <v>3000</v>
      </c>
      <c r="B224" s="2910" t="s">
        <v>6365</v>
      </c>
      <c r="C224" s="2855" t="s">
        <v>6365</v>
      </c>
      <c r="D224" s="7558" t="s">
        <v>3002</v>
      </c>
      <c r="E224" s="7559" t="s">
        <v>89</v>
      </c>
      <c r="F224" s="7559" t="s">
        <v>89</v>
      </c>
      <c r="G224" s="7560">
        <v>41569</v>
      </c>
      <c r="H224" s="7314" t="s">
        <v>742</v>
      </c>
      <c r="I224" s="7561">
        <v>44805</v>
      </c>
      <c r="J224" s="7562">
        <v>43617</v>
      </c>
      <c r="K224" s="7562">
        <v>43854</v>
      </c>
      <c r="L224" s="7562">
        <v>43891</v>
      </c>
      <c r="M224" s="7562">
        <v>44225</v>
      </c>
      <c r="N224" s="7562" t="s">
        <v>3008</v>
      </c>
      <c r="O224" s="7562">
        <v>44411</v>
      </c>
      <c r="P224" s="7562" t="s">
        <v>3008</v>
      </c>
      <c r="Q224" s="7562">
        <v>44442</v>
      </c>
      <c r="R224" s="7562">
        <v>44713</v>
      </c>
      <c r="S224" s="7562">
        <v>44799</v>
      </c>
      <c r="T224" s="7562">
        <v>45200</v>
      </c>
      <c r="U224" s="7562" t="s">
        <v>8111</v>
      </c>
      <c r="V224" s="7562" t="s">
        <v>3757</v>
      </c>
      <c r="W224" s="7562" t="s">
        <v>3757</v>
      </c>
      <c r="X224" s="7564"/>
      <c r="Y224" s="7562"/>
      <c r="Z224" s="7562"/>
      <c r="AA224" s="7562"/>
      <c r="AB224" s="7562"/>
      <c r="AC224" s="7562"/>
      <c r="AD224" s="7562"/>
      <c r="AE224" s="7562"/>
      <c r="AF224" s="7562"/>
      <c r="AG224" s="7565">
        <f>IF(VLOOKUP($A224,'8 Oct - LIVE LDS Data'!$A$3:$AAD$1504,72,FALSE)=0/1/1900,"",VLOOKUP($A224,'8 Oct - LIVE LDS Data'!$A$3:$AAD$1504,72,FALSE))</f>
        <v>45050</v>
      </c>
      <c r="AH224" s="7565">
        <f>IF(VLOOKUP($A224,'8 Oct - LIVE LDS Data'!$A$3:$AAD$1504,73,FALSE)=0/1/1900,"",VLOOKUP($A224,'8 Oct - LIVE LDS Data'!$A$3:$AAD$1504,73,FALSE))</f>
        <v>45539</v>
      </c>
      <c r="AI224" s="7565">
        <f>IF(VLOOKUP($A224,'8 Oct - LIVE LDS Data'!$A$3:$AAD$1504,75,FALSE)=0/1/1900,"",VLOOKUP($A224,'8 Oct - LIVE LDS Data'!$A$3:$AAD$1504,75,FALSE))</f>
        <v>44895</v>
      </c>
      <c r="AJ224" s="7565">
        <f>IF(VLOOKUP($A224,'8 Oct - LIVE LDS Data'!$A$3:$AAD$1504,76,FALSE)=0/1/1900,"",VLOOKUP($A224,'8 Oct - LIVE LDS Data'!$A$3:$AAD$1504,76,FALSE))</f>
        <v>45687</v>
      </c>
    </row>
    <row r="225" spans="1:36" s="610" customFormat="1" ht="40" hidden="1" customHeight="1" x14ac:dyDescent="0.2">
      <c r="A225" s="2856" t="s">
        <v>3019</v>
      </c>
      <c r="B225" s="2856"/>
      <c r="C225" s="2855" t="s">
        <v>3020</v>
      </c>
      <c r="D225" s="7558" t="s">
        <v>3021</v>
      </c>
      <c r="E225" s="7559" t="s">
        <v>89</v>
      </c>
      <c r="F225" s="7559" t="s">
        <v>89</v>
      </c>
      <c r="G225" s="7560">
        <v>40596</v>
      </c>
      <c r="H225" s="7314" t="s">
        <v>8296</v>
      </c>
      <c r="I225" s="7561">
        <v>44743</v>
      </c>
      <c r="J225" s="7562">
        <v>44835</v>
      </c>
      <c r="K225" s="7562">
        <v>44881</v>
      </c>
      <c r="L225" s="7562">
        <v>45200</v>
      </c>
      <c r="M225" s="7562">
        <v>45253</v>
      </c>
      <c r="N225" s="7562" t="s">
        <v>8111</v>
      </c>
      <c r="O225" s="7562" t="s">
        <v>8111</v>
      </c>
      <c r="P225" s="7562" t="s">
        <v>8111</v>
      </c>
      <c r="Q225" s="7562" t="s">
        <v>8111</v>
      </c>
      <c r="R225" s="7562">
        <v>45383</v>
      </c>
      <c r="S225" s="7562" t="s">
        <v>8111</v>
      </c>
      <c r="T225" s="7562">
        <v>45505</v>
      </c>
      <c r="U225" s="7562" t="s">
        <v>8111</v>
      </c>
      <c r="V225" s="7562" t="s">
        <v>3757</v>
      </c>
      <c r="W225" s="7562" t="s">
        <v>3757</v>
      </c>
      <c r="X225" s="7564"/>
      <c r="Y225" s="7562"/>
      <c r="Z225" s="7562"/>
      <c r="AA225" s="7562"/>
      <c r="AB225" s="7562"/>
      <c r="AC225" s="7562"/>
      <c r="AD225" s="7562"/>
      <c r="AE225" s="7562"/>
      <c r="AF225" s="7562"/>
      <c r="AG225" s="7565">
        <f>IF(VLOOKUP($A225,'8 Oct - LIVE LDS Data'!$A$3:$AAD$1504,72,FALSE)=0/1/1900,"",VLOOKUP($A225,'8 Oct - LIVE LDS Data'!$A$3:$AAD$1504,72,FALSE))</f>
        <v>45589</v>
      </c>
      <c r="AH225" s="7565">
        <f>IF(VLOOKUP($A225,'8 Oct - LIVE LDS Data'!$A$3:$AAD$1504,73,FALSE)=0/1/1900,"",VLOOKUP($A225,'8 Oct - LIVE LDS Data'!$A$3:$AAD$1504,73,FALSE))</f>
        <v>45720</v>
      </c>
      <c r="AI225" s="7565">
        <f>IF(VLOOKUP($A225,'8 Oct - LIVE LDS Data'!$A$3:$AAD$1504,75,FALSE)=0/1/1900,"",VLOOKUP($A225,'8 Oct - LIVE LDS Data'!$A$3:$AAD$1504,75,FALSE))</f>
        <v>45022</v>
      </c>
      <c r="AJ225" s="7565">
        <f>IF(VLOOKUP($A225,'8 Oct - LIVE LDS Data'!$A$3:$AAD$1504,76,FALSE)=0/1/1900,"",VLOOKUP($A225,'8 Oct - LIVE LDS Data'!$A$3:$AAD$1504,76,FALSE))</f>
        <v>45720</v>
      </c>
    </row>
    <row r="226" spans="1:36" s="610" customFormat="1" ht="40" hidden="1" customHeight="1" x14ac:dyDescent="0.2">
      <c r="A226" s="7568" t="s">
        <v>3031</v>
      </c>
      <c r="B226" s="7568" t="s">
        <v>3032</v>
      </c>
      <c r="C226" s="7568" t="s">
        <v>3032</v>
      </c>
      <c r="D226" s="7558" t="s">
        <v>3033</v>
      </c>
      <c r="E226" s="7559" t="s">
        <v>89</v>
      </c>
      <c r="F226" s="7559" t="s">
        <v>89</v>
      </c>
      <c r="G226" s="7560">
        <v>39876</v>
      </c>
      <c r="H226" s="7314" t="s">
        <v>674</v>
      </c>
      <c r="I226" s="7561">
        <v>44470</v>
      </c>
      <c r="J226" s="7562">
        <v>42309</v>
      </c>
      <c r="K226" s="7562">
        <v>42319</v>
      </c>
      <c r="L226" s="7562">
        <v>44044</v>
      </c>
      <c r="M226" s="7562">
        <v>44075</v>
      </c>
      <c r="N226" s="7562" t="s">
        <v>8111</v>
      </c>
      <c r="O226" s="7562" t="s">
        <v>8111</v>
      </c>
      <c r="P226" s="7562" t="s">
        <v>8111</v>
      </c>
      <c r="Q226" s="7562" t="s">
        <v>8111</v>
      </c>
      <c r="R226" s="7562">
        <v>44927</v>
      </c>
      <c r="S226" s="7562">
        <v>44935</v>
      </c>
      <c r="T226" s="7562">
        <v>45170</v>
      </c>
      <c r="U226" s="7562">
        <v>45205</v>
      </c>
      <c r="V226" s="7562" t="s">
        <v>3757</v>
      </c>
      <c r="W226" s="7562" t="s">
        <v>3757</v>
      </c>
      <c r="X226" s="7564"/>
      <c r="Y226" s="7562"/>
      <c r="Z226" s="7562"/>
      <c r="AA226" s="7562"/>
      <c r="AB226" s="7562"/>
      <c r="AC226" s="7562"/>
      <c r="AD226" s="7562" t="s">
        <v>8102</v>
      </c>
      <c r="AE226" s="7562"/>
      <c r="AF226" s="7562"/>
      <c r="AG226" s="7565">
        <f>IF(VLOOKUP($A226,'8 Oct - LIVE LDS Data'!$A$3:$AAD$1504,72,FALSE)=0/1/1900,"",VLOOKUP($A226,'8 Oct - LIVE LDS Data'!$A$3:$AAD$1504,72,FALSE))</f>
        <v>45786</v>
      </c>
      <c r="AH226" s="7565">
        <f>IF(VLOOKUP($A226,'8 Oct - LIVE LDS Data'!$A$3:$AAD$1504,73,FALSE)=0/1/1900,"",VLOOKUP($A226,'8 Oct - LIVE LDS Data'!$A$3:$AAD$1504,73,FALSE))</f>
        <v>45888</v>
      </c>
      <c r="AI226" s="7565">
        <f>IF(VLOOKUP($A226,'8 Oct - LIVE LDS Data'!$A$3:$AAD$1504,75,FALSE)=0/1/1900,"",VLOOKUP($A226,'8 Oct - LIVE LDS Data'!$A$3:$AAD$1504,75,FALSE))</f>
        <v>45888</v>
      </c>
      <c r="AJ226" s="7565">
        <f>IF(VLOOKUP($A226,'8 Oct - LIVE LDS Data'!$A$3:$AAD$1504,76,FALSE)=0/1/1900,"",VLOOKUP($A226,'8 Oct - LIVE LDS Data'!$A$3:$AAD$1504,76,FALSE))</f>
        <v>45223</v>
      </c>
    </row>
    <row r="227" spans="1:36" s="610" customFormat="1" ht="40" hidden="1" customHeight="1" x14ac:dyDescent="0.2">
      <c r="A227" s="7568" t="s">
        <v>3044</v>
      </c>
      <c r="B227" s="7568" t="s">
        <v>3045</v>
      </c>
      <c r="C227" s="7568" t="s">
        <v>3045</v>
      </c>
      <c r="D227" s="7558" t="s">
        <v>3053</v>
      </c>
      <c r="E227" s="7559" t="s">
        <v>89</v>
      </c>
      <c r="F227" s="7559" t="s">
        <v>89</v>
      </c>
      <c r="G227" s="7560">
        <v>40598</v>
      </c>
      <c r="H227" s="7314" t="s">
        <v>674</v>
      </c>
      <c r="I227" s="7561">
        <v>44256</v>
      </c>
      <c r="J227" s="7562">
        <v>42736</v>
      </c>
      <c r="K227" s="7562">
        <v>42758</v>
      </c>
      <c r="L227" s="7562">
        <v>43009</v>
      </c>
      <c r="M227" s="7562">
        <v>43035</v>
      </c>
      <c r="N227" s="7562" t="s">
        <v>8111</v>
      </c>
      <c r="O227" s="7562" t="s">
        <v>8111</v>
      </c>
      <c r="P227" s="7562" t="s">
        <v>8111</v>
      </c>
      <c r="Q227" s="7562" t="s">
        <v>8111</v>
      </c>
      <c r="R227" s="7562">
        <v>44166</v>
      </c>
      <c r="S227" s="7562">
        <v>44166</v>
      </c>
      <c r="T227" s="7562">
        <v>44378</v>
      </c>
      <c r="U227" s="7562">
        <v>44442</v>
      </c>
      <c r="V227" s="7562" t="s">
        <v>3757</v>
      </c>
      <c r="W227" s="7562" t="s">
        <v>3757</v>
      </c>
      <c r="X227" s="7564"/>
      <c r="Y227" s="7562"/>
      <c r="Z227" s="7562"/>
      <c r="AA227" s="7562"/>
      <c r="AB227" s="7562"/>
      <c r="AC227" s="7562"/>
      <c r="AD227" s="7562" t="s">
        <v>8102</v>
      </c>
      <c r="AE227" s="7562"/>
      <c r="AF227" s="7562"/>
      <c r="AG227" s="7565">
        <f>IF(VLOOKUP($A227,'8 Oct - LIVE LDS Data'!$A$3:$AAD$1504,72,FALSE)=0/1/1900,"",VLOOKUP($A227,'8 Oct - LIVE LDS Data'!$A$3:$AAD$1504,72,FALSE))</f>
        <v>45786</v>
      </c>
      <c r="AH227" s="7565" t="str">
        <f>IF(VLOOKUP($A227,'8 Oct - LIVE LDS Data'!$A$3:$AAD$1504,73,FALSE)=0/1/1900,"",VLOOKUP($A227,'8 Oct - LIVE LDS Data'!$A$3:$AAD$1504,73,FALSE))</f>
        <v/>
      </c>
      <c r="AI227" s="7565">
        <f>IF(VLOOKUP($A227,'8 Oct - LIVE LDS Data'!$A$3:$AAD$1504,75,FALSE)=0/1/1900,"",VLOOKUP($A227,'8 Oct - LIVE LDS Data'!$A$3:$AAD$1504,75,FALSE))</f>
        <v>45786</v>
      </c>
      <c r="AJ227" s="7565" t="str">
        <f>IF(VLOOKUP($A227,'8 Oct - LIVE LDS Data'!$A$3:$AAD$1504,76,FALSE)=0/1/1900,"",VLOOKUP($A227,'8 Oct - LIVE LDS Data'!$A$3:$AAD$1504,76,FALSE))</f>
        <v/>
      </c>
    </row>
    <row r="228" spans="1:36" s="610" customFormat="1" ht="40" hidden="1" customHeight="1" x14ac:dyDescent="0.2">
      <c r="A228" s="2855" t="s">
        <v>3066</v>
      </c>
      <c r="B228" s="2855"/>
      <c r="C228" s="2857" t="s">
        <v>3067</v>
      </c>
      <c r="D228" s="7558" t="s">
        <v>4628</v>
      </c>
      <c r="E228" s="7559" t="s">
        <v>89</v>
      </c>
      <c r="F228" s="7559" t="s">
        <v>89</v>
      </c>
      <c r="G228" s="7560">
        <v>39798</v>
      </c>
      <c r="H228" s="7314" t="s">
        <v>3976</v>
      </c>
      <c r="I228" s="7561">
        <v>43556</v>
      </c>
      <c r="J228" s="7562">
        <v>42736</v>
      </c>
      <c r="K228" s="7562">
        <v>42751</v>
      </c>
      <c r="L228" s="7562">
        <v>43862</v>
      </c>
      <c r="M228" s="7562">
        <v>44144</v>
      </c>
      <c r="N228" s="7562">
        <v>44505</v>
      </c>
      <c r="O228" s="7562">
        <v>44505</v>
      </c>
      <c r="P228" s="7562" t="s">
        <v>8111</v>
      </c>
      <c r="Q228" s="7562" t="s">
        <v>8111</v>
      </c>
      <c r="R228" s="7562" t="s">
        <v>7651</v>
      </c>
      <c r="S228" s="7562"/>
      <c r="T228" s="7562" t="s">
        <v>7652</v>
      </c>
      <c r="U228" s="7562" t="s">
        <v>8111</v>
      </c>
      <c r="V228" s="7562" t="s">
        <v>3757</v>
      </c>
      <c r="W228" s="7562" t="s">
        <v>90</v>
      </c>
      <c r="X228" s="7564"/>
      <c r="Y228" s="7562"/>
      <c r="Z228" s="7562"/>
      <c r="AA228" s="7562"/>
      <c r="AB228" s="7562"/>
      <c r="AC228" s="7562"/>
      <c r="AD228" s="7562"/>
      <c r="AE228" s="7562"/>
      <c r="AF228" s="7562"/>
      <c r="AG228" s="7565">
        <f>IF(VLOOKUP($A228,'8 Oct - LIVE LDS Data'!$A$3:$AAD$1504,72,FALSE)=0/1/1900,"",VLOOKUP($A228,'8 Oct - LIVE LDS Data'!$A$3:$AAD$1504,72,FALSE))</f>
        <v>45932</v>
      </c>
      <c r="AH228" s="7565">
        <f>IF(VLOOKUP($A228,'8 Oct - LIVE LDS Data'!$A$3:$AAD$1504,73,FALSE)=0/1/1900,"",VLOOKUP($A228,'8 Oct - LIVE LDS Data'!$A$3:$AAD$1504,73,FALSE))</f>
        <v>45783</v>
      </c>
      <c r="AI228" s="7565">
        <f>IF(VLOOKUP($A228,'8 Oct - LIVE LDS Data'!$A$3:$AAD$1504,75,FALSE)=0/1/1900,"",VLOOKUP($A228,'8 Oct - LIVE LDS Data'!$A$3:$AAD$1504,75,FALSE))</f>
        <v>45932</v>
      </c>
      <c r="AJ228" s="7565">
        <f>IF(VLOOKUP($A228,'8 Oct - LIVE LDS Data'!$A$3:$AAD$1504,76,FALSE)=0/1/1900,"",VLOOKUP($A228,'8 Oct - LIVE LDS Data'!$A$3:$AAD$1504,76,FALSE))</f>
        <v>45783</v>
      </c>
    </row>
    <row r="229" spans="1:36" s="610" customFormat="1" ht="40" hidden="1" customHeight="1" x14ac:dyDescent="0.2">
      <c r="A229" s="7568" t="s">
        <v>3084</v>
      </c>
      <c r="B229" s="7568" t="s">
        <v>3069</v>
      </c>
      <c r="C229" s="7568" t="s">
        <v>3069</v>
      </c>
      <c r="D229" s="7558" t="s">
        <v>6389</v>
      </c>
      <c r="E229" s="7559" t="s">
        <v>89</v>
      </c>
      <c r="F229" s="7559" t="s">
        <v>89</v>
      </c>
      <c r="G229" s="7560">
        <v>41611</v>
      </c>
      <c r="H229" s="7314" t="s">
        <v>674</v>
      </c>
      <c r="I229" s="7561">
        <v>43831</v>
      </c>
      <c r="J229" s="7562">
        <v>42309</v>
      </c>
      <c r="K229" s="7562">
        <v>42338</v>
      </c>
      <c r="L229" s="7562">
        <v>42705</v>
      </c>
      <c r="M229" s="7562">
        <v>42709</v>
      </c>
      <c r="N229" s="7562">
        <v>43466</v>
      </c>
      <c r="O229" s="7562">
        <v>43495</v>
      </c>
      <c r="P229" s="7562" t="s">
        <v>8111</v>
      </c>
      <c r="Q229" s="7562" t="s">
        <v>8111</v>
      </c>
      <c r="R229" s="7562">
        <v>44013</v>
      </c>
      <c r="S229" s="7562">
        <v>44134</v>
      </c>
      <c r="T229" s="7562">
        <v>44256</v>
      </c>
      <c r="U229" s="7562">
        <v>44329</v>
      </c>
      <c r="V229" s="7562" t="s">
        <v>3757</v>
      </c>
      <c r="W229" s="7562" t="s">
        <v>3757</v>
      </c>
      <c r="X229" s="7564"/>
      <c r="Y229" s="7562"/>
      <c r="Z229" s="7562"/>
      <c r="AA229" s="7562"/>
      <c r="AB229" s="7562"/>
      <c r="AC229" s="7562"/>
      <c r="AD229" s="7562" t="s">
        <v>8102</v>
      </c>
      <c r="AE229" s="7562"/>
      <c r="AF229" s="7562"/>
      <c r="AG229" s="7565" t="str">
        <f>IF(VLOOKUP($A229,'8 Oct - LIVE LDS Data'!$A$3:$AAD$1504,72,FALSE)=0/1/1900,"",VLOOKUP($A229,'8 Oct - LIVE LDS Data'!$A$3:$AAD$1504,72,FALSE))</f>
        <v/>
      </c>
      <c r="AH229" s="7565">
        <f>IF(VLOOKUP($A229,'8 Oct - LIVE LDS Data'!$A$3:$AAD$1504,73,FALSE)=0/1/1900,"",VLOOKUP($A229,'8 Oct - LIVE LDS Data'!$A$3:$AAD$1504,73,FALSE))</f>
        <v>45783</v>
      </c>
      <c r="AI229" s="7565" t="str">
        <f>IF(VLOOKUP($A229,'8 Oct - LIVE LDS Data'!$A$3:$AAD$1504,75,FALSE)=0/1/1900,"",VLOOKUP($A229,'8 Oct - LIVE LDS Data'!$A$3:$AAD$1504,75,FALSE))</f>
        <v/>
      </c>
      <c r="AJ229" s="7565">
        <f>IF(VLOOKUP($A229,'8 Oct - LIVE LDS Data'!$A$3:$AAD$1504,76,FALSE)=0/1/1900,"",VLOOKUP($A229,'8 Oct - LIVE LDS Data'!$A$3:$AAD$1504,76,FALSE))</f>
        <v>45783</v>
      </c>
    </row>
    <row r="230" spans="1:36" s="610" customFormat="1" ht="40" hidden="1" customHeight="1" x14ac:dyDescent="0.2">
      <c r="A230" s="7566" t="s">
        <v>3090</v>
      </c>
      <c r="B230" s="7566"/>
      <c r="C230" s="2861" t="s">
        <v>3091</v>
      </c>
      <c r="D230" s="7558" t="s">
        <v>8297</v>
      </c>
      <c r="E230" s="7559" t="s">
        <v>89</v>
      </c>
      <c r="F230" s="7559" t="s">
        <v>89</v>
      </c>
      <c r="G230" s="7560" t="s">
        <v>8111</v>
      </c>
      <c r="H230" s="7314" t="s">
        <v>8298</v>
      </c>
      <c r="I230" s="7561">
        <v>45200</v>
      </c>
      <c r="J230" s="7562">
        <v>45748</v>
      </c>
      <c r="K230" s="7562" t="s">
        <v>8111</v>
      </c>
      <c r="L230" s="7562" t="s">
        <v>8111</v>
      </c>
      <c r="M230" s="7562" t="s">
        <v>8111</v>
      </c>
      <c r="N230" s="7562" t="s">
        <v>8111</v>
      </c>
      <c r="O230" s="7562" t="s">
        <v>8111</v>
      </c>
      <c r="P230" s="7562" t="s">
        <v>8111</v>
      </c>
      <c r="Q230" s="7562" t="s">
        <v>8111</v>
      </c>
      <c r="R230" s="7562">
        <v>46296</v>
      </c>
      <c r="S230" s="7562" t="s">
        <v>8111</v>
      </c>
      <c r="T230" s="7562">
        <v>46447</v>
      </c>
      <c r="U230" s="7562" t="s">
        <v>8111</v>
      </c>
      <c r="V230" s="7562" t="s">
        <v>3757</v>
      </c>
      <c r="W230" s="7562" t="s">
        <v>3757</v>
      </c>
      <c r="X230" s="7564"/>
      <c r="Y230" s="7562"/>
      <c r="Z230" s="7562"/>
      <c r="AA230" s="7562"/>
      <c r="AB230" s="7562"/>
      <c r="AC230" s="7562"/>
      <c r="AD230" s="7562"/>
      <c r="AE230" s="7562"/>
      <c r="AF230" s="7562"/>
      <c r="AG230" s="7565">
        <f>IF(VLOOKUP($A230,'8 Oct - LIVE LDS Data'!$A$3:$AAD$1504,72,FALSE)=0/1/1900,"",VLOOKUP($A230,'8 Oct - LIVE LDS Data'!$A$3:$AAD$1504,72,FALSE))</f>
        <v>45313</v>
      </c>
      <c r="AH230" s="7565">
        <f>IF(VLOOKUP($A230,'8 Oct - LIVE LDS Data'!$A$3:$AAD$1504,73,FALSE)=0/1/1900,"",VLOOKUP($A230,'8 Oct - LIVE LDS Data'!$A$3:$AAD$1504,73,FALSE))</f>
        <v>45783</v>
      </c>
      <c r="AI230" s="7565">
        <f>IF(VLOOKUP($A230,'8 Oct - LIVE LDS Data'!$A$3:$AAD$1504,75,FALSE)=0/1/1900,"",VLOOKUP($A230,'8 Oct - LIVE LDS Data'!$A$3:$AAD$1504,75,FALSE))</f>
        <v>45313</v>
      </c>
      <c r="AJ230" s="7565">
        <f>IF(VLOOKUP($A230,'8 Oct - LIVE LDS Data'!$A$3:$AAD$1504,76,FALSE)=0/1/1900,"",VLOOKUP($A230,'8 Oct - LIVE LDS Data'!$A$3:$AAD$1504,76,FALSE))</f>
        <v>45783</v>
      </c>
    </row>
    <row r="231" spans="1:36" s="610" customFormat="1" ht="40" hidden="1" customHeight="1" x14ac:dyDescent="0.2">
      <c r="A231" s="2855" t="s">
        <v>3111</v>
      </c>
      <c r="B231" s="2855"/>
      <c r="C231" s="2855" t="s">
        <v>3112</v>
      </c>
      <c r="D231" s="7558" t="s">
        <v>718</v>
      </c>
      <c r="E231" s="7559" t="s">
        <v>89</v>
      </c>
      <c r="F231" s="7559" t="s">
        <v>194</v>
      </c>
      <c r="G231" s="7560">
        <v>43370</v>
      </c>
      <c r="H231" s="7314" t="s">
        <v>7614</v>
      </c>
      <c r="I231" s="7561">
        <v>44774</v>
      </c>
      <c r="J231" s="7562">
        <v>43831</v>
      </c>
      <c r="K231" s="7562">
        <v>43843</v>
      </c>
      <c r="L231" s="7562">
        <v>44378</v>
      </c>
      <c r="M231" s="7562">
        <v>44470</v>
      </c>
      <c r="N231" s="7562">
        <v>45200</v>
      </c>
      <c r="O231" s="7562" t="s">
        <v>8111</v>
      </c>
      <c r="P231" s="7562" t="s">
        <v>8111</v>
      </c>
      <c r="Q231" s="7562" t="s">
        <v>8111</v>
      </c>
      <c r="R231" s="7562">
        <v>45566</v>
      </c>
      <c r="S231" s="7562" t="s">
        <v>8111</v>
      </c>
      <c r="T231" s="7562">
        <v>45931</v>
      </c>
      <c r="U231" s="7562" t="s">
        <v>8111</v>
      </c>
      <c r="V231" s="7562" t="s">
        <v>3757</v>
      </c>
      <c r="W231" s="7562" t="s">
        <v>90</v>
      </c>
      <c r="X231" s="7564"/>
      <c r="Y231" s="7562"/>
      <c r="Z231" s="7562"/>
      <c r="AA231" s="7562"/>
      <c r="AB231" s="7562"/>
      <c r="AC231" s="7562"/>
      <c r="AD231" s="7562"/>
      <c r="AE231" s="7562"/>
      <c r="AF231" s="7562"/>
      <c r="AG231" s="7565">
        <f>IF(VLOOKUP($A231,'8 Oct - LIVE LDS Data'!$A$3:$AAD$1504,72,FALSE)=0/1/1900,"",VLOOKUP($A231,'8 Oct - LIVE LDS Data'!$A$3:$AAD$1504,72,FALSE))</f>
        <v>45632</v>
      </c>
      <c r="AH231" s="7565">
        <f>IF(VLOOKUP($A231,'8 Oct - LIVE LDS Data'!$A$3:$AAD$1504,73,FALSE)=0/1/1900,"",VLOOKUP($A231,'8 Oct - LIVE LDS Data'!$A$3:$AAD$1504,73,FALSE))</f>
        <v>45783</v>
      </c>
      <c r="AI231" s="7565">
        <f>IF(VLOOKUP($A231,'8 Oct - LIVE LDS Data'!$A$3:$AAD$1504,75,FALSE)=0/1/1900,"",VLOOKUP($A231,'8 Oct - LIVE LDS Data'!$A$3:$AAD$1504,75,FALSE))</f>
        <v>45686</v>
      </c>
      <c r="AJ231" s="7565">
        <f>IF(VLOOKUP($A231,'8 Oct - LIVE LDS Data'!$A$3:$AAD$1504,76,FALSE)=0/1/1900,"",VLOOKUP($A231,'8 Oct - LIVE LDS Data'!$A$3:$AAD$1504,76,FALSE))</f>
        <v>45783</v>
      </c>
    </row>
    <row r="232" spans="1:36" s="610" customFormat="1" ht="40" customHeight="1" x14ac:dyDescent="0.2">
      <c r="A232" s="2855" t="s">
        <v>3113</v>
      </c>
      <c r="B232" s="2855"/>
      <c r="C232" s="2855" t="s">
        <v>3114</v>
      </c>
      <c r="D232" s="7558" t="s">
        <v>7139</v>
      </c>
      <c r="E232" s="7559" t="s">
        <v>89</v>
      </c>
      <c r="F232" s="7559" t="s">
        <v>89</v>
      </c>
      <c r="G232" s="7560">
        <v>42534</v>
      </c>
      <c r="H232" s="7314" t="s">
        <v>7950</v>
      </c>
      <c r="I232" s="7561" t="s">
        <v>297</v>
      </c>
      <c r="J232" s="7562">
        <v>44743</v>
      </c>
      <c r="K232" s="7562">
        <v>44835</v>
      </c>
      <c r="L232" s="7562">
        <v>45536</v>
      </c>
      <c r="M232" s="7562" t="s">
        <v>8111</v>
      </c>
      <c r="N232" s="7562" t="s">
        <v>8111</v>
      </c>
      <c r="O232" s="7562" t="s">
        <v>8111</v>
      </c>
      <c r="P232" s="7562" t="s">
        <v>8111</v>
      </c>
      <c r="Q232" s="7562" t="s">
        <v>8111</v>
      </c>
      <c r="R232" s="7562">
        <v>45658</v>
      </c>
      <c r="S232" s="7562"/>
      <c r="T232" s="7562">
        <v>45809</v>
      </c>
      <c r="U232" s="7562" t="s">
        <v>8111</v>
      </c>
      <c r="V232" s="7562" t="s">
        <v>3757</v>
      </c>
      <c r="W232" s="7562" t="s">
        <v>3757</v>
      </c>
      <c r="X232" s="7564">
        <v>45317</v>
      </c>
      <c r="Y232" s="7562">
        <v>44743</v>
      </c>
      <c r="Z232" s="7562">
        <v>45536</v>
      </c>
      <c r="AA232" s="7562"/>
      <c r="AB232" s="7562"/>
      <c r="AC232" s="7562">
        <v>45658</v>
      </c>
      <c r="AD232" s="7562">
        <v>45809</v>
      </c>
      <c r="AE232" s="7562" t="s">
        <v>8128</v>
      </c>
      <c r="AF232" s="7562"/>
      <c r="AG232" s="7565">
        <f>IF(VLOOKUP($A232,'8 Oct - LIVE LDS Data'!$A$3:$AAD$1504,72,FALSE)=0/1/1900,"",VLOOKUP($A232,'8 Oct - LIVE LDS Data'!$A$3:$AAD$1504,72,FALSE))</f>
        <v>45594</v>
      </c>
      <c r="AH232" s="7565">
        <f>IF(VLOOKUP($A232,'8 Oct - LIVE LDS Data'!$A$3:$AAD$1504,73,FALSE)=0/1/1900,"",VLOOKUP($A232,'8 Oct - LIVE LDS Data'!$A$3:$AAD$1504,73,FALSE))</f>
        <v>45783</v>
      </c>
      <c r="AI232" s="7565" t="str">
        <f>IF(VLOOKUP($A232,'8 Oct - LIVE LDS Data'!$A$3:$AAD$1504,75,FALSE)=0/1/1900,"",VLOOKUP($A232,'8 Oct - LIVE LDS Data'!$A$3:$AAD$1504,75,FALSE))</f>
        <v/>
      </c>
      <c r="AJ232" s="7565">
        <f>IF(VLOOKUP($A232,'8 Oct - LIVE LDS Data'!$A$3:$AAD$1504,76,FALSE)=0/1/1900,"",VLOOKUP($A232,'8 Oct - LIVE LDS Data'!$A$3:$AAD$1504,76,FALSE))</f>
        <v>45783</v>
      </c>
    </row>
    <row r="233" spans="1:36" s="610" customFormat="1" ht="40" hidden="1" customHeight="1" x14ac:dyDescent="0.2">
      <c r="A233" s="2855" t="s">
        <v>3122</v>
      </c>
      <c r="B233" s="2855"/>
      <c r="C233" s="2855" t="s">
        <v>3123</v>
      </c>
      <c r="D233" s="7558" t="s">
        <v>4631</v>
      </c>
      <c r="E233" s="7559" t="s">
        <v>89</v>
      </c>
      <c r="F233" s="7559" t="s">
        <v>89</v>
      </c>
      <c r="G233" s="7560">
        <v>43648</v>
      </c>
      <c r="H233" s="7314" t="s">
        <v>566</v>
      </c>
      <c r="I233" s="7561">
        <v>44896</v>
      </c>
      <c r="J233" s="7562">
        <v>45689</v>
      </c>
      <c r="K233" s="7562" t="s">
        <v>8111</v>
      </c>
      <c r="L233" s="7562" t="s">
        <v>8111</v>
      </c>
      <c r="M233" s="7562" t="s">
        <v>8111</v>
      </c>
      <c r="N233" s="7562" t="s">
        <v>8111</v>
      </c>
      <c r="O233" s="7562" t="s">
        <v>8111</v>
      </c>
      <c r="P233" s="7562" t="s">
        <v>8111</v>
      </c>
      <c r="Q233" s="7562" t="s">
        <v>8111</v>
      </c>
      <c r="R233" s="7562">
        <v>46054</v>
      </c>
      <c r="S233" s="7562" t="s">
        <v>8111</v>
      </c>
      <c r="T233" s="7562">
        <v>46235</v>
      </c>
      <c r="U233" s="7562" t="s">
        <v>8111</v>
      </c>
      <c r="V233" s="7562" t="s">
        <v>3757</v>
      </c>
      <c r="W233" s="7562" t="s">
        <v>3757</v>
      </c>
      <c r="X233" s="7564"/>
      <c r="Y233" s="7562"/>
      <c r="Z233" s="7562"/>
      <c r="AA233" s="7562"/>
      <c r="AB233" s="7562"/>
      <c r="AC233" s="7562"/>
      <c r="AD233" s="7562"/>
      <c r="AE233" s="7562"/>
      <c r="AF233" s="7562"/>
      <c r="AG233" s="7565">
        <f>IF(VLOOKUP($A233,'8 Oct - LIVE LDS Data'!$A$3:$AAD$1504,72,FALSE)=0/1/1900,"",VLOOKUP($A233,'8 Oct - LIVE LDS Data'!$A$3:$AAD$1504,72,FALSE))</f>
        <v>45932</v>
      </c>
      <c r="AH233" s="7565">
        <f>IF(VLOOKUP($A233,'8 Oct - LIVE LDS Data'!$A$3:$AAD$1504,73,FALSE)=0/1/1900,"",VLOOKUP($A233,'8 Oct - LIVE LDS Data'!$A$3:$AAD$1504,73,FALSE))</f>
        <v>45881</v>
      </c>
      <c r="AI233" s="7565">
        <f>IF(VLOOKUP($A233,'8 Oct - LIVE LDS Data'!$A$3:$AAD$1504,75,FALSE)=0/1/1900,"",VLOOKUP($A233,'8 Oct - LIVE LDS Data'!$A$3:$AAD$1504,75,FALSE))</f>
        <v>45783</v>
      </c>
      <c r="AJ233" s="7565">
        <f>IF(VLOOKUP($A233,'8 Oct - LIVE LDS Data'!$A$3:$AAD$1504,76,FALSE)=0/1/1900,"",VLOOKUP($A233,'8 Oct - LIVE LDS Data'!$A$3:$AAD$1504,76,FALSE))</f>
        <v>45881</v>
      </c>
    </row>
    <row r="234" spans="1:36" s="610" customFormat="1" ht="40" customHeight="1" x14ac:dyDescent="0.2">
      <c r="A234" s="2855" t="s">
        <v>3135</v>
      </c>
      <c r="B234" s="2855"/>
      <c r="C234" s="2855" t="s">
        <v>3134</v>
      </c>
      <c r="D234" s="7558" t="s">
        <v>3136</v>
      </c>
      <c r="E234" s="7559" t="s">
        <v>89</v>
      </c>
      <c r="F234" s="7559" t="s">
        <v>89</v>
      </c>
      <c r="G234" s="7560">
        <v>41619</v>
      </c>
      <c r="H234" s="7314" t="s">
        <v>8299</v>
      </c>
      <c r="I234" s="7561">
        <v>45261</v>
      </c>
      <c r="J234" s="7562">
        <v>44013</v>
      </c>
      <c r="K234" s="7562">
        <v>44019</v>
      </c>
      <c r="L234" s="7562">
        <v>44105</v>
      </c>
      <c r="M234" s="7562">
        <v>44162</v>
      </c>
      <c r="N234" s="7562">
        <v>44593</v>
      </c>
      <c r="O234" s="7562">
        <v>44599</v>
      </c>
      <c r="P234" s="7562" t="s">
        <v>3149</v>
      </c>
      <c r="Q234" s="7562">
        <v>45266</v>
      </c>
      <c r="R234" s="7562" t="s">
        <v>7352</v>
      </c>
      <c r="S234" s="7562" t="s">
        <v>8111</v>
      </c>
      <c r="T234" s="7562">
        <v>45566</v>
      </c>
      <c r="U234" s="7562" t="s">
        <v>8111</v>
      </c>
      <c r="V234" s="7562" t="s">
        <v>3757</v>
      </c>
      <c r="W234" s="7562" t="s">
        <v>3757</v>
      </c>
      <c r="X234" s="7564">
        <v>45329</v>
      </c>
      <c r="Y234" s="7562"/>
      <c r="Z234" s="7562"/>
      <c r="AA234" s="7562"/>
      <c r="AB234" s="7562"/>
      <c r="AC234" s="7562">
        <v>45474</v>
      </c>
      <c r="AD234" s="7562">
        <v>45566</v>
      </c>
      <c r="AE234" s="7562" t="s">
        <v>8110</v>
      </c>
      <c r="AF234" s="7562"/>
      <c r="AG234" s="7565">
        <f>IF(VLOOKUP($A234,'8 Oct - LIVE LDS Data'!$A$3:$AAD$1504,72,FALSE)=0/1/1900,"",VLOOKUP($A234,'8 Oct - LIVE LDS Data'!$A$3:$AAD$1504,72,FALSE))</f>
        <v>45632</v>
      </c>
      <c r="AH234" s="7565">
        <f>IF(VLOOKUP($A234,'8 Oct - LIVE LDS Data'!$A$3:$AAD$1504,73,FALSE)=0/1/1900,"",VLOOKUP($A234,'8 Oct - LIVE LDS Data'!$A$3:$AAD$1504,73,FALSE))</f>
        <v>45783</v>
      </c>
      <c r="AI234" s="7565">
        <f>IF(VLOOKUP($A234,'8 Oct - LIVE LDS Data'!$A$3:$AAD$1504,75,FALSE)=0/1/1900,"",VLOOKUP($A234,'8 Oct - LIVE LDS Data'!$A$3:$AAD$1504,75,FALSE))</f>
        <v>45687</v>
      </c>
      <c r="AJ234" s="7565">
        <f>IF(VLOOKUP($A234,'8 Oct - LIVE LDS Data'!$A$3:$AAD$1504,76,FALSE)=0/1/1900,"",VLOOKUP($A234,'8 Oct - LIVE LDS Data'!$A$3:$AAD$1504,76,FALSE))</f>
        <v>45783</v>
      </c>
    </row>
    <row r="235" spans="1:36" s="610" customFormat="1" ht="40" hidden="1" customHeight="1" x14ac:dyDescent="0.2">
      <c r="A235" s="2855" t="s">
        <v>3151</v>
      </c>
      <c r="B235" s="2855"/>
      <c r="C235" s="2855" t="s">
        <v>3152</v>
      </c>
      <c r="D235" s="7558" t="s">
        <v>121</v>
      </c>
      <c r="E235" s="7559" t="s">
        <v>89</v>
      </c>
      <c r="F235" s="7559" t="s">
        <v>89</v>
      </c>
      <c r="G235" s="7560">
        <v>43545</v>
      </c>
      <c r="H235" s="7314" t="s">
        <v>8280</v>
      </c>
      <c r="I235" s="7561">
        <v>43525</v>
      </c>
      <c r="J235" s="7562" t="s">
        <v>8111</v>
      </c>
      <c r="K235" s="7562" t="s">
        <v>8111</v>
      </c>
      <c r="L235" s="7562" t="s">
        <v>8111</v>
      </c>
      <c r="M235" s="7562" t="s">
        <v>8111</v>
      </c>
      <c r="N235" s="7562" t="s">
        <v>8111</v>
      </c>
      <c r="O235" s="7562" t="s">
        <v>8111</v>
      </c>
      <c r="P235" s="7562" t="s">
        <v>8111</v>
      </c>
      <c r="Q235" s="7562" t="s">
        <v>8111</v>
      </c>
      <c r="R235" s="7562" t="s">
        <v>8111</v>
      </c>
      <c r="S235" s="7562"/>
      <c r="T235" s="7562" t="s">
        <v>8111</v>
      </c>
      <c r="U235" s="7562" t="s">
        <v>8111</v>
      </c>
      <c r="V235" s="7562" t="s">
        <v>3757</v>
      </c>
      <c r="W235" s="7562" t="s">
        <v>226</v>
      </c>
      <c r="X235" s="7564"/>
      <c r="Y235" s="7562"/>
      <c r="Z235" s="7562"/>
      <c r="AA235" s="7562"/>
      <c r="AB235" s="7562"/>
      <c r="AC235" s="7562"/>
      <c r="AD235" s="7562"/>
      <c r="AE235" s="7562"/>
      <c r="AF235" s="7562"/>
      <c r="AG235" s="7565">
        <f>IF(VLOOKUP($A235,'8 Oct - LIVE LDS Data'!$A$3:$AAD$1504,72,FALSE)=0/1/1900,"",VLOOKUP($A235,'8 Oct - LIVE LDS Data'!$A$3:$AAD$1504,72,FALSE))</f>
        <v>45562</v>
      </c>
      <c r="AH235" s="7565">
        <f>IF(VLOOKUP($A235,'8 Oct - LIVE LDS Data'!$A$3:$AAD$1504,73,FALSE)=0/1/1900,"",VLOOKUP($A235,'8 Oct - LIVE LDS Data'!$A$3:$AAD$1504,73,FALSE))</f>
        <v>45779</v>
      </c>
      <c r="AI235" s="7565">
        <f>IF(VLOOKUP($A235,'8 Oct - LIVE LDS Data'!$A$3:$AAD$1504,75,FALSE)=0/1/1900,"",VLOOKUP($A235,'8 Oct - LIVE LDS Data'!$A$3:$AAD$1504,75,FALSE))</f>
        <v>45562</v>
      </c>
      <c r="AJ235" s="7565">
        <f>IF(VLOOKUP($A235,'8 Oct - LIVE LDS Data'!$A$3:$AAD$1504,76,FALSE)=0/1/1900,"",VLOOKUP($A235,'8 Oct - LIVE LDS Data'!$A$3:$AAD$1504,76,FALSE))</f>
        <v>45779</v>
      </c>
    </row>
    <row r="236" spans="1:36" s="610" customFormat="1" ht="40" hidden="1" customHeight="1" x14ac:dyDescent="0.2">
      <c r="A236" s="2855" t="s">
        <v>3160</v>
      </c>
      <c r="B236" s="2855"/>
      <c r="C236" s="2855" t="s">
        <v>3161</v>
      </c>
      <c r="D236" s="7558" t="s">
        <v>439</v>
      </c>
      <c r="E236" s="7559" t="s">
        <v>89</v>
      </c>
      <c r="F236" s="7559" t="s">
        <v>194</v>
      </c>
      <c r="G236" s="7560">
        <v>43532</v>
      </c>
      <c r="H236" s="7314" t="s">
        <v>7048</v>
      </c>
      <c r="I236" s="7561">
        <v>42887</v>
      </c>
      <c r="J236" s="7562" t="s">
        <v>8111</v>
      </c>
      <c r="K236" s="7562" t="s">
        <v>8111</v>
      </c>
      <c r="L236" s="7562" t="s">
        <v>8111</v>
      </c>
      <c r="M236" s="7562" t="s">
        <v>8111</v>
      </c>
      <c r="N236" s="7562" t="s">
        <v>8111</v>
      </c>
      <c r="O236" s="7562" t="s">
        <v>8111</v>
      </c>
      <c r="P236" s="7562" t="s">
        <v>8111</v>
      </c>
      <c r="Q236" s="7562" t="s">
        <v>8111</v>
      </c>
      <c r="R236" s="7562" t="s">
        <v>8111</v>
      </c>
      <c r="S236" s="7562"/>
      <c r="T236" s="7562" t="s">
        <v>8111</v>
      </c>
      <c r="U236" s="7562" t="s">
        <v>8111</v>
      </c>
      <c r="V236" s="7562" t="s">
        <v>3757</v>
      </c>
      <c r="W236" s="7562" t="s">
        <v>226</v>
      </c>
      <c r="X236" s="7564"/>
      <c r="Y236" s="7562"/>
      <c r="Z236" s="7562"/>
      <c r="AA236" s="7562"/>
      <c r="AB236" s="7562"/>
      <c r="AC236" s="7562"/>
      <c r="AD236" s="7562"/>
      <c r="AE236" s="7562"/>
      <c r="AF236" s="7562"/>
      <c r="AG236" s="7565">
        <f>IF(VLOOKUP($A236,'8 Oct - LIVE LDS Data'!$A$3:$AAD$1504,72,FALSE)=0/1/1900,"",VLOOKUP($A236,'8 Oct - LIVE LDS Data'!$A$3:$AAD$1504,72,FALSE))</f>
        <v>45933</v>
      </c>
      <c r="AH236" s="7565" t="str">
        <f>IF(VLOOKUP($A236,'8 Oct - LIVE LDS Data'!$A$3:$AAD$1504,73,FALSE)=0/1/1900,"",VLOOKUP($A236,'8 Oct - LIVE LDS Data'!$A$3:$AAD$1504,73,FALSE))</f>
        <v/>
      </c>
      <c r="AI236" s="7565" t="str">
        <f>IF(VLOOKUP($A236,'8 Oct - LIVE LDS Data'!$A$3:$AAD$1504,75,FALSE)=0/1/1900,"",VLOOKUP($A236,'8 Oct - LIVE LDS Data'!$A$3:$AAD$1504,75,FALSE))</f>
        <v/>
      </c>
      <c r="AJ236" s="7565" t="str">
        <f>IF(VLOOKUP($A236,'8 Oct - LIVE LDS Data'!$A$3:$AAD$1504,76,FALSE)=0/1/1900,"",VLOOKUP($A236,'8 Oct - LIVE LDS Data'!$A$3:$AAD$1504,76,FALSE))</f>
        <v/>
      </c>
    </row>
    <row r="237" spans="1:36" s="610" customFormat="1" ht="40" customHeight="1" x14ac:dyDescent="0.2">
      <c r="A237" s="2855" t="s">
        <v>3163</v>
      </c>
      <c r="B237" s="2855"/>
      <c r="C237" s="2855" t="s">
        <v>3164</v>
      </c>
      <c r="D237" s="7558" t="s">
        <v>3165</v>
      </c>
      <c r="E237" s="7559" t="s">
        <v>89</v>
      </c>
      <c r="F237" s="7559" t="s">
        <v>89</v>
      </c>
      <c r="G237" s="7560">
        <v>43860</v>
      </c>
      <c r="H237" s="7314" t="s">
        <v>262</v>
      </c>
      <c r="I237" s="7561">
        <v>45047</v>
      </c>
      <c r="J237" s="7562">
        <v>44105</v>
      </c>
      <c r="K237" s="7562">
        <v>44116</v>
      </c>
      <c r="L237" s="7562">
        <v>45292</v>
      </c>
      <c r="M237" s="7562" t="s">
        <v>8111</v>
      </c>
      <c r="N237" s="7562" t="s">
        <v>8111</v>
      </c>
      <c r="O237" s="7562" t="s">
        <v>8111</v>
      </c>
      <c r="P237" s="7562" t="s">
        <v>8111</v>
      </c>
      <c r="Q237" s="7562" t="s">
        <v>8111</v>
      </c>
      <c r="R237" s="7562">
        <v>45474</v>
      </c>
      <c r="S237" s="7562" t="s">
        <v>8111</v>
      </c>
      <c r="T237" s="7562">
        <v>45658</v>
      </c>
      <c r="U237" s="7562" t="s">
        <v>8111</v>
      </c>
      <c r="V237" s="7562" t="s">
        <v>90</v>
      </c>
      <c r="W237" s="7562" t="s">
        <v>8106</v>
      </c>
      <c r="X237" s="7564">
        <v>45321</v>
      </c>
      <c r="Y237" s="7562"/>
      <c r="Z237" s="7562">
        <v>45292</v>
      </c>
      <c r="AA237" s="7562"/>
      <c r="AB237" s="7562"/>
      <c r="AC237" s="7562">
        <v>45474</v>
      </c>
      <c r="AD237" s="7562">
        <v>45658</v>
      </c>
      <c r="AE237" s="7562" t="s">
        <v>8129</v>
      </c>
      <c r="AF237" s="7562"/>
      <c r="AG237" s="7565">
        <f>IF(VLOOKUP($A237,'8 Oct - LIVE LDS Data'!$A$3:$AAD$1504,72,FALSE)=0/1/1900,"",VLOOKUP($A237,'8 Oct - LIVE LDS Data'!$A$3:$AAD$1504,72,FALSE))</f>
        <v>45575</v>
      </c>
      <c r="AH237" s="7565">
        <f>IF(VLOOKUP($A237,'8 Oct - LIVE LDS Data'!$A$3:$AAD$1504,73,FALSE)=0/1/1900,"",VLOOKUP($A237,'8 Oct - LIVE LDS Data'!$A$3:$AAD$1504,73,FALSE))</f>
        <v>45779</v>
      </c>
      <c r="AI237" s="7565">
        <f>IF(VLOOKUP($A237,'8 Oct - LIVE LDS Data'!$A$3:$AAD$1504,75,FALSE)=0/1/1900,"",VLOOKUP($A237,'8 Oct - LIVE LDS Data'!$A$3:$AAD$1504,75,FALSE))</f>
        <v>45476</v>
      </c>
      <c r="AJ237" s="7565">
        <f>IF(VLOOKUP($A237,'8 Oct - LIVE LDS Data'!$A$3:$AAD$1504,76,FALSE)=0/1/1900,"",VLOOKUP($A237,'8 Oct - LIVE LDS Data'!$A$3:$AAD$1504,76,FALSE))</f>
        <v>45779</v>
      </c>
    </row>
    <row r="238" spans="1:36" s="610" customFormat="1" ht="40" customHeight="1" x14ac:dyDescent="0.2">
      <c r="A238" s="7568" t="s">
        <v>3185</v>
      </c>
      <c r="B238" s="7568" t="s">
        <v>3186</v>
      </c>
      <c r="C238" s="7568" t="s">
        <v>3186</v>
      </c>
      <c r="D238" s="7558" t="s">
        <v>5171</v>
      </c>
      <c r="E238" s="7559" t="s">
        <v>89</v>
      </c>
      <c r="F238" s="7559" t="s">
        <v>194</v>
      </c>
      <c r="G238" s="7560">
        <v>41649</v>
      </c>
      <c r="H238" s="7314" t="s">
        <v>674</v>
      </c>
      <c r="I238" s="7561">
        <v>44075</v>
      </c>
      <c r="J238" s="7562">
        <v>43132</v>
      </c>
      <c r="K238" s="7562">
        <v>43108</v>
      </c>
      <c r="L238" s="7562">
        <v>43374</v>
      </c>
      <c r="M238" s="7562">
        <v>43402</v>
      </c>
      <c r="N238" s="7562">
        <v>43831</v>
      </c>
      <c r="O238" s="7562">
        <v>43859</v>
      </c>
      <c r="P238" s="7562" t="s">
        <v>8111</v>
      </c>
      <c r="Q238" s="7562" t="s">
        <v>8111</v>
      </c>
      <c r="R238" s="7562">
        <v>44228</v>
      </c>
      <c r="S238" s="7562">
        <v>44228</v>
      </c>
      <c r="T238" s="7562">
        <v>44378</v>
      </c>
      <c r="U238" s="7562">
        <v>44407</v>
      </c>
      <c r="V238" s="7562" t="s">
        <v>3757</v>
      </c>
      <c r="W238" s="7562" t="s">
        <v>3757</v>
      </c>
      <c r="X238" s="7564">
        <v>45320</v>
      </c>
      <c r="Y238" s="7562"/>
      <c r="Z238" s="7562"/>
      <c r="AA238" s="7562"/>
      <c r="AB238" s="7562"/>
      <c r="AC238" s="7562"/>
      <c r="AD238" s="7562" t="s">
        <v>8102</v>
      </c>
      <c r="AE238" s="7562" t="s">
        <v>8103</v>
      </c>
      <c r="AF238" s="7562" t="s">
        <v>8104</v>
      </c>
      <c r="AG238" s="7565">
        <f>IF(VLOOKUP($A238,'8 Oct - LIVE LDS Data'!$A$3:$AAD$1504,72,FALSE)=0/1/1900,"",VLOOKUP($A238,'8 Oct - LIVE LDS Data'!$A$3:$AAD$1504,72,FALSE))</f>
        <v>44547</v>
      </c>
      <c r="AH238" s="7565">
        <f>IF(VLOOKUP($A238,'8 Oct - LIVE LDS Data'!$A$3:$AAD$1504,73,FALSE)=0/1/1900,"",VLOOKUP($A238,'8 Oct - LIVE LDS Data'!$A$3:$AAD$1504,73,FALSE))</f>
        <v>45804</v>
      </c>
      <c r="AI238" s="7565">
        <f>IF(VLOOKUP($A238,'8 Oct - LIVE LDS Data'!$A$3:$AAD$1504,75,FALSE)=0/1/1900,"",VLOOKUP($A238,'8 Oct - LIVE LDS Data'!$A$3:$AAD$1504,75,FALSE))</f>
        <v>44362</v>
      </c>
      <c r="AJ238" s="7565">
        <f>IF(VLOOKUP($A238,'8 Oct - LIVE LDS Data'!$A$3:$AAD$1504,76,FALSE)=0/1/1900,"",VLOOKUP($A238,'8 Oct - LIVE LDS Data'!$A$3:$AAD$1504,76,FALSE))</f>
        <v>45804</v>
      </c>
    </row>
    <row r="239" spans="1:36" s="610" customFormat="1" ht="40" hidden="1" customHeight="1" x14ac:dyDescent="0.2">
      <c r="A239" s="2855" t="s">
        <v>3191</v>
      </c>
      <c r="B239" s="2855"/>
      <c r="C239" s="2855" t="s">
        <v>3190</v>
      </c>
      <c r="D239" s="7558" t="s">
        <v>3192</v>
      </c>
      <c r="E239" s="7559" t="s">
        <v>89</v>
      </c>
      <c r="F239" s="7559" t="s">
        <v>194</v>
      </c>
      <c r="G239" s="7560">
        <v>44175</v>
      </c>
      <c r="H239" s="7314" t="s">
        <v>8300</v>
      </c>
      <c r="I239" s="7561">
        <v>45078</v>
      </c>
      <c r="J239" s="7562">
        <v>44735</v>
      </c>
      <c r="K239" s="7562">
        <v>44693</v>
      </c>
      <c r="L239" s="7562" t="s">
        <v>3752</v>
      </c>
      <c r="M239" s="7562">
        <v>45301</v>
      </c>
      <c r="N239" s="7562" t="s">
        <v>8111</v>
      </c>
      <c r="O239" s="7562" t="s">
        <v>8111</v>
      </c>
      <c r="P239" s="7562" t="s">
        <v>8111</v>
      </c>
      <c r="Q239" s="7562" t="s">
        <v>8111</v>
      </c>
      <c r="R239" s="7562">
        <v>45474</v>
      </c>
      <c r="S239" s="7562" t="s">
        <v>8111</v>
      </c>
      <c r="T239" s="7562">
        <v>45658</v>
      </c>
      <c r="U239" s="7562" t="s">
        <v>8111</v>
      </c>
      <c r="V239" s="7562" t="s">
        <v>90</v>
      </c>
      <c r="W239" s="7562" t="s">
        <v>8106</v>
      </c>
      <c r="X239" s="7564"/>
      <c r="Y239" s="7562"/>
      <c r="Z239" s="7562"/>
      <c r="AA239" s="7562"/>
      <c r="AB239" s="7562"/>
      <c r="AC239" s="7562"/>
      <c r="AD239" s="7562"/>
      <c r="AE239" s="7562"/>
      <c r="AF239" s="7562"/>
      <c r="AG239" s="7565">
        <f>IF(VLOOKUP($A239,'8 Oct - LIVE LDS Data'!$A$3:$AAD$1504,72,FALSE)=0/1/1900,"",VLOOKUP($A239,'8 Oct - LIVE LDS Data'!$A$3:$AAD$1504,72,FALSE))</f>
        <v>45320</v>
      </c>
      <c r="AH239" s="7565">
        <f>IF(VLOOKUP($A239,'8 Oct - LIVE LDS Data'!$A$3:$AAD$1504,73,FALSE)=0/1/1900,"",VLOOKUP($A239,'8 Oct - LIVE LDS Data'!$A$3:$AAD$1504,73,FALSE))</f>
        <v>45589</v>
      </c>
      <c r="AI239" s="7565">
        <f>IF(VLOOKUP($A239,'8 Oct - LIVE LDS Data'!$A$3:$AAD$1504,75,FALSE)=0/1/1900,"",VLOOKUP($A239,'8 Oct - LIVE LDS Data'!$A$3:$AAD$1504,75,FALSE))</f>
        <v>45680</v>
      </c>
      <c r="AJ239" s="7565">
        <f>IF(VLOOKUP($A239,'8 Oct - LIVE LDS Data'!$A$3:$AAD$1504,76,FALSE)=0/1/1900,"",VLOOKUP($A239,'8 Oct - LIVE LDS Data'!$A$3:$AAD$1504,76,FALSE))</f>
        <v>45589</v>
      </c>
    </row>
    <row r="240" spans="1:36" s="610" customFormat="1" ht="40" hidden="1" customHeight="1" x14ac:dyDescent="0.2">
      <c r="A240" s="2912" t="s">
        <v>3202</v>
      </c>
      <c r="B240" s="2855"/>
      <c r="C240" s="2912" t="s">
        <v>3203</v>
      </c>
      <c r="D240" s="7558" t="s">
        <v>948</v>
      </c>
      <c r="E240" s="7559" t="s">
        <v>89</v>
      </c>
      <c r="F240" s="7559" t="s">
        <v>194</v>
      </c>
      <c r="G240" s="7560">
        <v>41108</v>
      </c>
      <c r="H240" s="7314" t="s">
        <v>262</v>
      </c>
      <c r="I240" s="7561">
        <v>44896</v>
      </c>
      <c r="J240" s="7562">
        <v>43678</v>
      </c>
      <c r="K240" s="7562">
        <v>43787</v>
      </c>
      <c r="L240" s="7562">
        <v>44896</v>
      </c>
      <c r="M240" s="7562">
        <v>44896</v>
      </c>
      <c r="N240" s="7562">
        <v>45139</v>
      </c>
      <c r="O240" s="7562">
        <v>45139</v>
      </c>
      <c r="P240" s="7562" t="s">
        <v>8111</v>
      </c>
      <c r="Q240" s="7562" t="s">
        <v>8111</v>
      </c>
      <c r="R240" s="7562">
        <v>45323</v>
      </c>
      <c r="S240" s="7562" t="s">
        <v>8111</v>
      </c>
      <c r="T240" s="7562">
        <v>45413</v>
      </c>
      <c r="U240" s="7562" t="s">
        <v>8111</v>
      </c>
      <c r="V240" s="7562" t="s">
        <v>3757</v>
      </c>
      <c r="W240" s="7562" t="s">
        <v>3757</v>
      </c>
      <c r="X240" s="7564"/>
      <c r="Y240" s="7562"/>
      <c r="Z240" s="7562"/>
      <c r="AA240" s="7562"/>
      <c r="AB240" s="7562"/>
      <c r="AC240" s="7562"/>
      <c r="AD240" s="7562"/>
      <c r="AE240" s="7562"/>
      <c r="AF240" s="7562"/>
      <c r="AG240" s="7565">
        <f>IF(VLOOKUP($A240,'8 Oct - LIVE LDS Data'!$A$3:$AAD$1504,72,FALSE)=0/1/1900,"",VLOOKUP($A240,'8 Oct - LIVE LDS Data'!$A$3:$AAD$1504,72,FALSE))</f>
        <v>45695</v>
      </c>
      <c r="AH240" s="7565">
        <f>IF(VLOOKUP($A240,'8 Oct - LIVE LDS Data'!$A$3:$AAD$1504,73,FALSE)=0/1/1900,"",VLOOKUP($A240,'8 Oct - LIVE LDS Data'!$A$3:$AAD$1504,73,FALSE))</f>
        <v>45420</v>
      </c>
      <c r="AI240" s="7565">
        <f>IF(VLOOKUP($A240,'8 Oct - LIVE LDS Data'!$A$3:$AAD$1504,75,FALSE)=0/1/1900,"",VLOOKUP($A240,'8 Oct - LIVE LDS Data'!$A$3:$AAD$1504,75,FALSE))</f>
        <v>45695</v>
      </c>
      <c r="AJ240" s="7565">
        <f>IF(VLOOKUP($A240,'8 Oct - LIVE LDS Data'!$A$3:$AAD$1504,76,FALSE)=0/1/1900,"",VLOOKUP($A240,'8 Oct - LIVE LDS Data'!$A$3:$AAD$1504,76,FALSE))</f>
        <v>45420</v>
      </c>
    </row>
    <row r="241" spans="1:36" s="610" customFormat="1" ht="40" hidden="1" customHeight="1" x14ac:dyDescent="0.2">
      <c r="A241" s="2855" t="s">
        <v>3216</v>
      </c>
      <c r="B241" s="2917" t="s">
        <v>3217</v>
      </c>
      <c r="C241" s="2856" t="s">
        <v>3217</v>
      </c>
      <c r="D241" s="7575" t="s">
        <v>3218</v>
      </c>
      <c r="E241" s="7559" t="s">
        <v>89</v>
      </c>
      <c r="F241" s="7559" t="s">
        <v>89</v>
      </c>
      <c r="G241" s="7560">
        <v>41254</v>
      </c>
      <c r="H241" s="7314" t="s">
        <v>7114</v>
      </c>
      <c r="I241" s="7561">
        <v>44866</v>
      </c>
      <c r="J241" s="7562">
        <v>43374</v>
      </c>
      <c r="K241" s="7562">
        <v>43381</v>
      </c>
      <c r="L241" s="7562">
        <v>43739</v>
      </c>
      <c r="M241" s="7562">
        <v>43739</v>
      </c>
      <c r="N241" s="7562">
        <v>44409</v>
      </c>
      <c r="O241" s="7562">
        <v>44501</v>
      </c>
      <c r="P241" s="7562" t="s">
        <v>8111</v>
      </c>
      <c r="Q241" s="7562" t="s">
        <v>8111</v>
      </c>
      <c r="R241" s="7562" t="s">
        <v>8301</v>
      </c>
      <c r="S241" s="7562" t="s">
        <v>8302</v>
      </c>
      <c r="T241" s="7562" t="s">
        <v>8303</v>
      </c>
      <c r="U241" s="7562" t="s">
        <v>8111</v>
      </c>
      <c r="V241" s="7562" t="s">
        <v>3757</v>
      </c>
      <c r="W241" s="7562" t="s">
        <v>3757</v>
      </c>
      <c r="X241" s="7564"/>
      <c r="Y241" s="7562"/>
      <c r="Z241" s="7562"/>
      <c r="AA241" s="7562"/>
      <c r="AB241" s="7562"/>
      <c r="AC241" s="7562"/>
      <c r="AD241" s="7562"/>
      <c r="AE241" s="7562"/>
      <c r="AF241" s="7562"/>
      <c r="AG241" s="7565">
        <f>IF(VLOOKUP($A241,'8 Oct - LIVE LDS Data'!$A$3:$AAD$1504,72,FALSE)=0/1/1900,"",VLOOKUP($A241,'8 Oct - LIVE LDS Data'!$A$3:$AAD$1504,72,FALSE))</f>
        <v>45681</v>
      </c>
      <c r="AH241" s="7565" t="str">
        <f>IF(VLOOKUP($A241,'8 Oct - LIVE LDS Data'!$A$3:$AAD$1504,73,FALSE)=0/1/1900,"",VLOOKUP($A241,'8 Oct - LIVE LDS Data'!$A$3:$AAD$1504,73,FALSE))</f>
        <v/>
      </c>
      <c r="AI241" s="7565">
        <f>IF(VLOOKUP($A241,'8 Oct - LIVE LDS Data'!$A$3:$AAD$1504,75,FALSE)=0/1/1900,"",VLOOKUP($A241,'8 Oct - LIVE LDS Data'!$A$3:$AAD$1504,75,FALSE))</f>
        <v>44970</v>
      </c>
      <c r="AJ241" s="7565">
        <f>IF(VLOOKUP($A241,'8 Oct - LIVE LDS Data'!$A$3:$AAD$1504,76,FALSE)=0/1/1900,"",VLOOKUP($A241,'8 Oct - LIVE LDS Data'!$A$3:$AAD$1504,76,FALSE))</f>
        <v>45161</v>
      </c>
    </row>
    <row r="242" spans="1:36" s="610" customFormat="1" ht="40" customHeight="1" x14ac:dyDescent="0.2">
      <c r="A242" s="2911" t="s">
        <v>3230</v>
      </c>
      <c r="B242" s="2855"/>
      <c r="C242" s="2911" t="s">
        <v>3231</v>
      </c>
      <c r="D242" s="7558" t="s">
        <v>3232</v>
      </c>
      <c r="E242" s="7559" t="s">
        <v>89</v>
      </c>
      <c r="F242" s="7559" t="s">
        <v>89</v>
      </c>
      <c r="G242" s="7560">
        <v>39261</v>
      </c>
      <c r="H242" s="7314" t="s">
        <v>7665</v>
      </c>
      <c r="I242" s="7561">
        <v>45200</v>
      </c>
      <c r="J242" s="7562">
        <v>44713</v>
      </c>
      <c r="K242" s="7562">
        <v>44732</v>
      </c>
      <c r="L242" s="7562" t="s">
        <v>8111</v>
      </c>
      <c r="M242" s="7562" t="s">
        <v>8111</v>
      </c>
      <c r="N242" s="7562" t="s">
        <v>8111</v>
      </c>
      <c r="O242" s="7562" t="s">
        <v>8111</v>
      </c>
      <c r="P242" s="7562" t="s">
        <v>8111</v>
      </c>
      <c r="Q242" s="7562" t="s">
        <v>8111</v>
      </c>
      <c r="R242" s="7562" t="s">
        <v>7657</v>
      </c>
      <c r="S242" s="7562">
        <v>45306</v>
      </c>
      <c r="T242" s="7562" t="s">
        <v>7659</v>
      </c>
      <c r="U242" s="7562" t="s">
        <v>8111</v>
      </c>
      <c r="V242" s="7562" t="s">
        <v>3757</v>
      </c>
      <c r="W242" s="7562" t="s">
        <v>8106</v>
      </c>
      <c r="X242" s="7564">
        <v>45320</v>
      </c>
      <c r="Y242" s="7562">
        <v>44713</v>
      </c>
      <c r="Z242" s="7562"/>
      <c r="AA242" s="7562"/>
      <c r="AB242" s="7562"/>
      <c r="AC242" s="7562">
        <v>45292</v>
      </c>
      <c r="AD242" s="7562">
        <v>45474</v>
      </c>
      <c r="AE242" s="7562" t="s">
        <v>8109</v>
      </c>
      <c r="AF242" s="7562"/>
      <c r="AG242" s="7565">
        <f>IF(VLOOKUP($A242,'8 Oct - LIVE LDS Data'!$A$3:$AAD$1504,72,FALSE)=0/1/1900,"",VLOOKUP($A242,'8 Oct - LIVE LDS Data'!$A$3:$AAD$1504,72,FALSE))</f>
        <v>45320</v>
      </c>
      <c r="AH242" s="7565">
        <f>IF(VLOOKUP($A242,'8 Oct - LIVE LDS Data'!$A$3:$AAD$1504,73,FALSE)=0/1/1900,"",VLOOKUP($A242,'8 Oct - LIVE LDS Data'!$A$3:$AAD$1504,73,FALSE))</f>
        <v>45398</v>
      </c>
      <c r="AI242" s="7565">
        <f>IF(VLOOKUP($A242,'8 Oct - LIVE LDS Data'!$A$3:$AAD$1504,75,FALSE)=0/1/1900,"",VLOOKUP($A242,'8 Oct - LIVE LDS Data'!$A$3:$AAD$1504,75,FALSE))</f>
        <v>44480</v>
      </c>
      <c r="AJ242" s="7565">
        <f>IF(VLOOKUP($A242,'8 Oct - LIVE LDS Data'!$A$3:$AAD$1504,76,FALSE)=0/1/1900,"",VLOOKUP($A242,'8 Oct - LIVE LDS Data'!$A$3:$AAD$1504,76,FALSE))</f>
        <v>45729</v>
      </c>
    </row>
    <row r="243" spans="1:36" s="610" customFormat="1" ht="40" hidden="1" customHeight="1" x14ac:dyDescent="0.2">
      <c r="A243" s="2855" t="s">
        <v>3239</v>
      </c>
      <c r="B243" s="2855"/>
      <c r="C243" s="2855" t="s">
        <v>3240</v>
      </c>
      <c r="D243" s="7558" t="s">
        <v>3241</v>
      </c>
      <c r="E243" s="7559" t="s">
        <v>89</v>
      </c>
      <c r="F243" s="7559" t="s">
        <v>89</v>
      </c>
      <c r="G243" s="7560">
        <v>42081</v>
      </c>
      <c r="H243" s="7314" t="s">
        <v>8304</v>
      </c>
      <c r="I243" s="7561">
        <v>44866</v>
      </c>
      <c r="J243" s="7562">
        <v>43831</v>
      </c>
      <c r="K243" s="7562">
        <v>43871</v>
      </c>
      <c r="L243" s="7562">
        <v>44743</v>
      </c>
      <c r="M243" s="7562">
        <v>44865</v>
      </c>
      <c r="N243" s="7562" t="s">
        <v>8111</v>
      </c>
      <c r="O243" s="7562" t="s">
        <v>8111</v>
      </c>
      <c r="P243" s="7562" t="s">
        <v>8111</v>
      </c>
      <c r="Q243" s="7562" t="s">
        <v>8111</v>
      </c>
      <c r="R243" s="7562" t="s">
        <v>8305</v>
      </c>
      <c r="S243" s="7562" t="s">
        <v>8111</v>
      </c>
      <c r="T243" s="7562" t="s">
        <v>8306</v>
      </c>
      <c r="U243" s="7562" t="s">
        <v>8111</v>
      </c>
      <c r="V243" s="7562" t="s">
        <v>3757</v>
      </c>
      <c r="W243" s="7562" t="s">
        <v>3757</v>
      </c>
      <c r="X243" s="7564"/>
      <c r="Y243" s="7562"/>
      <c r="Z243" s="7562"/>
      <c r="AA243" s="7562"/>
      <c r="AB243" s="7562"/>
      <c r="AC243" s="7562"/>
      <c r="AD243" s="7562"/>
      <c r="AE243" s="7562"/>
      <c r="AF243" s="7562"/>
      <c r="AG243" s="7565">
        <f>IF(VLOOKUP($A243,'8 Oct - LIVE LDS Data'!$A$3:$AAD$1504,72,FALSE)=0/1/1900,"",VLOOKUP($A243,'8 Oct - LIVE LDS Data'!$A$3:$AAD$1504,72,FALSE))</f>
        <v>45632</v>
      </c>
      <c r="AH243" s="7565">
        <f>IF(VLOOKUP($A243,'8 Oct - LIVE LDS Data'!$A$3:$AAD$1504,73,FALSE)=0/1/1900,"",VLOOKUP($A243,'8 Oct - LIVE LDS Data'!$A$3:$AAD$1504,73,FALSE))</f>
        <v>45763</v>
      </c>
      <c r="AI243" s="7565">
        <f>IF(VLOOKUP($A243,'8 Oct - LIVE LDS Data'!$A$3:$AAD$1504,75,FALSE)=0/1/1900,"",VLOOKUP($A243,'8 Oct - LIVE LDS Data'!$A$3:$AAD$1504,75,FALSE))</f>
        <v>45632</v>
      </c>
      <c r="AJ243" s="7565">
        <f>IF(VLOOKUP($A243,'8 Oct - LIVE LDS Data'!$A$3:$AAD$1504,76,FALSE)=0/1/1900,"",VLOOKUP($A243,'8 Oct - LIVE LDS Data'!$A$3:$AAD$1504,76,FALSE))</f>
        <v>45763</v>
      </c>
    </row>
    <row r="244" spans="1:36" s="610" customFormat="1" ht="40" hidden="1" customHeight="1" x14ac:dyDescent="0.2">
      <c r="A244" s="2855" t="s">
        <v>3250</v>
      </c>
      <c r="B244" s="2855"/>
      <c r="C244" s="2857" t="s">
        <v>3251</v>
      </c>
      <c r="D244" s="7558" t="s">
        <v>3252</v>
      </c>
      <c r="E244" s="7559" t="s">
        <v>89</v>
      </c>
      <c r="F244" s="7559" t="s">
        <v>89</v>
      </c>
      <c r="G244" s="7560">
        <v>39429</v>
      </c>
      <c r="H244" s="7314" t="s">
        <v>262</v>
      </c>
      <c r="I244" s="7561" t="s">
        <v>8307</v>
      </c>
      <c r="J244" s="7562">
        <v>43497</v>
      </c>
      <c r="K244" s="7562">
        <v>43497</v>
      </c>
      <c r="L244" s="7562">
        <v>44409</v>
      </c>
      <c r="M244" s="7562">
        <v>44440</v>
      </c>
      <c r="N244" s="7562">
        <v>45139</v>
      </c>
      <c r="O244" s="7562" t="s">
        <v>8111</v>
      </c>
      <c r="P244" s="7562" t="s">
        <v>8111</v>
      </c>
      <c r="Q244" s="7562" t="s">
        <v>8111</v>
      </c>
      <c r="R244" s="7562" t="s">
        <v>8308</v>
      </c>
      <c r="S244" s="7562" t="s">
        <v>8111</v>
      </c>
      <c r="T244" s="7562" t="s">
        <v>8309</v>
      </c>
      <c r="U244" s="7562" t="s">
        <v>8111</v>
      </c>
      <c r="V244" s="7562" t="s">
        <v>3757</v>
      </c>
      <c r="W244" s="7562" t="s">
        <v>90</v>
      </c>
      <c r="X244" s="7564"/>
      <c r="Y244" s="7562"/>
      <c r="Z244" s="7562"/>
      <c r="AA244" s="7562"/>
      <c r="AB244" s="7562"/>
      <c r="AC244" s="7562"/>
      <c r="AD244" s="7562"/>
      <c r="AE244" s="7562"/>
      <c r="AF244" s="7562"/>
      <c r="AG244" s="7565">
        <f>IF(VLOOKUP($A244,'8 Oct - LIVE LDS Data'!$A$3:$AAD$1504,72,FALSE)=0/1/1900,"",VLOOKUP($A244,'8 Oct - LIVE LDS Data'!$A$3:$AAD$1504,72,FALSE))</f>
        <v>45932</v>
      </c>
      <c r="AH244" s="7565">
        <f>IF(VLOOKUP($A244,'8 Oct - LIVE LDS Data'!$A$3:$AAD$1504,73,FALSE)=0/1/1900,"",VLOOKUP($A244,'8 Oct - LIVE LDS Data'!$A$3:$AAD$1504,73,FALSE))</f>
        <v>45680</v>
      </c>
      <c r="AI244" s="7565">
        <f>IF(VLOOKUP($A244,'8 Oct - LIVE LDS Data'!$A$3:$AAD$1504,75,FALSE)=0/1/1900,"",VLOOKUP($A244,'8 Oct - LIVE LDS Data'!$A$3:$AAD$1504,75,FALSE))</f>
        <v>45763</v>
      </c>
      <c r="AJ244" s="7565">
        <f>IF(VLOOKUP($A244,'8 Oct - LIVE LDS Data'!$A$3:$AAD$1504,76,FALSE)=0/1/1900,"",VLOOKUP($A244,'8 Oct - LIVE LDS Data'!$A$3:$AAD$1504,76,FALSE))</f>
        <v>45932</v>
      </c>
    </row>
    <row r="245" spans="1:36" s="610" customFormat="1" ht="40" hidden="1" customHeight="1" x14ac:dyDescent="0.2">
      <c r="A245" s="7566" t="s">
        <v>3280</v>
      </c>
      <c r="B245" s="7566"/>
      <c r="C245" s="7566" t="s">
        <v>3270</v>
      </c>
      <c r="D245" s="7558" t="s">
        <v>8310</v>
      </c>
      <c r="E245" s="7559" t="s">
        <v>89</v>
      </c>
      <c r="F245" s="7559" t="s">
        <v>89</v>
      </c>
      <c r="G245" s="7560">
        <v>44615</v>
      </c>
      <c r="H245" s="7314" t="s">
        <v>8311</v>
      </c>
      <c r="I245" s="7561">
        <v>44593</v>
      </c>
      <c r="J245" s="7562" t="s">
        <v>8312</v>
      </c>
      <c r="K245" s="7562" t="s">
        <v>8111</v>
      </c>
      <c r="L245" s="7562" t="s">
        <v>8111</v>
      </c>
      <c r="M245" s="7562" t="s">
        <v>8111</v>
      </c>
      <c r="N245" s="7562" t="s">
        <v>8111</v>
      </c>
      <c r="O245" s="7562" t="s">
        <v>8111</v>
      </c>
      <c r="P245" s="7562" t="s">
        <v>8111</v>
      </c>
      <c r="Q245" s="7562" t="s">
        <v>8111</v>
      </c>
      <c r="R245" s="7562" t="s">
        <v>8313</v>
      </c>
      <c r="S245" s="7562" t="s">
        <v>8111</v>
      </c>
      <c r="T245" s="7562" t="s">
        <v>8111</v>
      </c>
      <c r="U245" s="7562" t="s">
        <v>8111</v>
      </c>
      <c r="V245" s="7562" t="s">
        <v>90</v>
      </c>
      <c r="W245" s="7562" t="s">
        <v>3757</v>
      </c>
      <c r="X245" s="7564"/>
      <c r="Y245" s="7562"/>
      <c r="Z245" s="7562"/>
      <c r="AA245" s="7562"/>
      <c r="AB245" s="7562"/>
      <c r="AC245" s="7562"/>
      <c r="AD245" s="7562"/>
      <c r="AE245" s="7562"/>
      <c r="AF245" s="7562"/>
      <c r="AG245" s="7565">
        <f>IF(VLOOKUP($A245,'8 Oct - LIVE LDS Data'!$A$3:$AAD$1504,72,FALSE)=0/1/1900,"",VLOOKUP($A245,'8 Oct - LIVE LDS Data'!$A$3:$AAD$1504,72,FALSE))</f>
        <v>45937</v>
      </c>
      <c r="AH245" s="7565" t="str">
        <f>IF(VLOOKUP($A245,'8 Oct - LIVE LDS Data'!$A$3:$AAD$1504,73,FALSE)=0/1/1900,"",VLOOKUP($A245,'8 Oct - LIVE LDS Data'!$A$3:$AAD$1504,73,FALSE))</f>
        <v/>
      </c>
      <c r="AI245" s="7565">
        <f>IF(VLOOKUP($A245,'8 Oct - LIVE LDS Data'!$A$3:$AAD$1504,75,FALSE)=0/1/1900,"",VLOOKUP($A245,'8 Oct - LIVE LDS Data'!$A$3:$AAD$1504,75,FALSE))</f>
        <v>45763</v>
      </c>
      <c r="AJ245" s="7565" t="str">
        <f>IF(VLOOKUP($A245,'8 Oct - LIVE LDS Data'!$A$3:$AAD$1504,76,FALSE)=0/1/1900,"",VLOOKUP($A245,'8 Oct - LIVE LDS Data'!$A$3:$AAD$1504,76,FALSE))</f>
        <v/>
      </c>
    </row>
    <row r="246" spans="1:36" s="610" customFormat="1" ht="40" hidden="1" customHeight="1" x14ac:dyDescent="0.2">
      <c r="A246" s="7568" t="s">
        <v>3285</v>
      </c>
      <c r="B246" s="7568" t="s">
        <v>3286</v>
      </c>
      <c r="C246" s="7568" t="s">
        <v>3286</v>
      </c>
      <c r="D246" s="7575" t="s">
        <v>3287</v>
      </c>
      <c r="E246" s="7559" t="s">
        <v>89</v>
      </c>
      <c r="F246" s="7559" t="s">
        <v>89</v>
      </c>
      <c r="G246" s="7560">
        <v>39870</v>
      </c>
      <c r="H246" s="7314" t="s">
        <v>674</v>
      </c>
      <c r="I246" s="7561">
        <v>44866</v>
      </c>
      <c r="J246" s="7562">
        <v>43221</v>
      </c>
      <c r="K246" s="7562">
        <v>43234</v>
      </c>
      <c r="L246" s="7562">
        <v>43739</v>
      </c>
      <c r="M246" s="7562">
        <v>43770</v>
      </c>
      <c r="N246" s="7562" t="s">
        <v>8111</v>
      </c>
      <c r="O246" s="7562" t="s">
        <v>8111</v>
      </c>
      <c r="P246" s="7562" t="s">
        <v>8111</v>
      </c>
      <c r="Q246" s="7562" t="s">
        <v>8111</v>
      </c>
      <c r="R246" s="7562">
        <v>44593</v>
      </c>
      <c r="S246" s="7562">
        <v>44727</v>
      </c>
      <c r="T246" s="7562">
        <v>44866</v>
      </c>
      <c r="U246" s="7562">
        <v>44866</v>
      </c>
      <c r="V246" s="7562" t="s">
        <v>3757</v>
      </c>
      <c r="W246" s="7562" t="s">
        <v>3757</v>
      </c>
      <c r="X246" s="7564"/>
      <c r="Y246" s="7562"/>
      <c r="Z246" s="7562"/>
      <c r="AA246" s="7562"/>
      <c r="AB246" s="7562"/>
      <c r="AC246" s="7562"/>
      <c r="AD246" s="7562" t="s">
        <v>8102</v>
      </c>
      <c r="AE246" s="7562"/>
      <c r="AF246" s="7562"/>
      <c r="AG246" s="7565">
        <f>IF(VLOOKUP($A246,'8 Oct - LIVE LDS Data'!$A$3:$AAD$1504,72,FALSE)=0/1/1900,"",VLOOKUP($A246,'8 Oct - LIVE LDS Data'!$A$3:$AAD$1504,72,FALSE))</f>
        <v>44784</v>
      </c>
      <c r="AH246" s="7565">
        <f>IF(VLOOKUP($A246,'8 Oct - LIVE LDS Data'!$A$3:$AAD$1504,73,FALSE)=0/1/1900,"",VLOOKUP($A246,'8 Oct - LIVE LDS Data'!$A$3:$AAD$1504,73,FALSE))</f>
        <v>45763</v>
      </c>
      <c r="AI246" s="7565">
        <f>IF(VLOOKUP($A246,'8 Oct - LIVE LDS Data'!$A$3:$AAD$1504,75,FALSE)=0/1/1900,"",VLOOKUP($A246,'8 Oct - LIVE LDS Data'!$A$3:$AAD$1504,75,FALSE))</f>
        <v>44784</v>
      </c>
      <c r="AJ246" s="7565">
        <f>IF(VLOOKUP($A246,'8 Oct - LIVE LDS Data'!$A$3:$AAD$1504,76,FALSE)=0/1/1900,"",VLOOKUP($A246,'8 Oct - LIVE LDS Data'!$A$3:$AAD$1504,76,FALSE))</f>
        <v>45763</v>
      </c>
    </row>
    <row r="247" spans="1:36" s="610" customFormat="1" ht="40" hidden="1" customHeight="1" x14ac:dyDescent="0.2">
      <c r="A247" s="2855" t="s">
        <v>3299</v>
      </c>
      <c r="B247" s="2855"/>
      <c r="C247" s="2856" t="s">
        <v>3298</v>
      </c>
      <c r="D247" s="7575" t="s">
        <v>6960</v>
      </c>
      <c r="E247" s="7559" t="s">
        <v>89</v>
      </c>
      <c r="F247" s="7559" t="s">
        <v>89</v>
      </c>
      <c r="G247" s="7560" t="s">
        <v>121</v>
      </c>
      <c r="H247" s="7314" t="s">
        <v>7608</v>
      </c>
      <c r="I247" s="7561">
        <v>44805</v>
      </c>
      <c r="J247" s="7562">
        <v>45108</v>
      </c>
      <c r="K247" s="7562">
        <v>45119</v>
      </c>
      <c r="L247" s="7562" t="s">
        <v>8111</v>
      </c>
      <c r="M247" s="7562" t="s">
        <v>8111</v>
      </c>
      <c r="N247" s="7562" t="s">
        <v>8111</v>
      </c>
      <c r="O247" s="7562" t="s">
        <v>8111</v>
      </c>
      <c r="P247" s="7562" t="s">
        <v>8111</v>
      </c>
      <c r="Q247" s="7562" t="s">
        <v>8111</v>
      </c>
      <c r="R247" s="7562">
        <v>45474</v>
      </c>
      <c r="S247" s="7562"/>
      <c r="T247" s="7562">
        <v>45627</v>
      </c>
      <c r="U247" s="7562" t="s">
        <v>8111</v>
      </c>
      <c r="V247" s="7562" t="s">
        <v>3757</v>
      </c>
      <c r="W247" s="7562" t="s">
        <v>3757</v>
      </c>
      <c r="X247" s="7564"/>
      <c r="Y247" s="7562"/>
      <c r="Z247" s="7562"/>
      <c r="AA247" s="7562"/>
      <c r="AB247" s="7562"/>
      <c r="AC247" s="7562"/>
      <c r="AD247" s="7562"/>
      <c r="AE247" s="7562"/>
      <c r="AF247" s="7562"/>
      <c r="AG247" s="7565">
        <f>IF(VLOOKUP($A247,'8 Oct - LIVE LDS Data'!$A$3:$AAD$1504,72,FALSE)=0/1/1900,"",VLOOKUP($A247,'8 Oct - LIVE LDS Data'!$A$3:$AAD$1504,72,FALSE))</f>
        <v>45320</v>
      </c>
      <c r="AH247" s="7565">
        <f>IF(VLOOKUP($A247,'8 Oct - LIVE LDS Data'!$A$3:$AAD$1504,73,FALSE)=0/1/1900,"",VLOOKUP($A247,'8 Oct - LIVE LDS Data'!$A$3:$AAD$1504,73,FALSE))</f>
        <v>45434</v>
      </c>
      <c r="AI247" s="7565">
        <f>IF(VLOOKUP($A247,'8 Oct - LIVE LDS Data'!$A$3:$AAD$1504,75,FALSE)=0/1/1900,"",VLOOKUP($A247,'8 Oct - LIVE LDS Data'!$A$3:$AAD$1504,75,FALSE))</f>
        <v>45148</v>
      </c>
      <c r="AJ247" s="7565">
        <f>IF(VLOOKUP($A247,'8 Oct - LIVE LDS Data'!$A$3:$AAD$1504,76,FALSE)=0/1/1900,"",VLOOKUP($A247,'8 Oct - LIVE LDS Data'!$A$3:$AAD$1504,76,FALSE))</f>
        <v>45434</v>
      </c>
    </row>
    <row r="248" spans="1:36" s="610" customFormat="1" ht="40" hidden="1" customHeight="1" x14ac:dyDescent="0.2">
      <c r="A248" s="7566" t="s">
        <v>3311</v>
      </c>
      <c r="B248" s="7566"/>
      <c r="C248" s="7566" t="s">
        <v>4214</v>
      </c>
      <c r="D248" s="7576" t="s">
        <v>121</v>
      </c>
      <c r="E248" s="7577" t="s">
        <v>89</v>
      </c>
      <c r="F248" s="7577" t="s">
        <v>89</v>
      </c>
      <c r="G248" s="7578">
        <v>44754</v>
      </c>
      <c r="H248" s="7555" t="s">
        <v>8023</v>
      </c>
      <c r="I248" s="7561">
        <v>43435</v>
      </c>
      <c r="J248" s="7562" t="s">
        <v>8111</v>
      </c>
      <c r="K248" s="7562"/>
      <c r="L248" s="7562" t="s">
        <v>8111</v>
      </c>
      <c r="M248" s="7562"/>
      <c r="N248" s="7562" t="s">
        <v>8111</v>
      </c>
      <c r="O248" s="7562"/>
      <c r="P248" s="7562" t="s">
        <v>8111</v>
      </c>
      <c r="Q248" s="7562"/>
      <c r="R248" s="7562" t="s">
        <v>8111</v>
      </c>
      <c r="S248" s="7562"/>
      <c r="T248" s="7562" t="s">
        <v>8111</v>
      </c>
      <c r="U248" s="7562" t="s">
        <v>8111</v>
      </c>
      <c r="V248" s="7562" t="s">
        <v>90</v>
      </c>
      <c r="W248" s="7562" t="s">
        <v>226</v>
      </c>
      <c r="X248" s="7564"/>
      <c r="Y248" s="7562"/>
      <c r="Z248" s="7562"/>
      <c r="AA248" s="7562"/>
      <c r="AB248" s="7562"/>
      <c r="AC248" s="7562"/>
      <c r="AD248" s="7562"/>
      <c r="AE248" s="7562"/>
      <c r="AF248" s="7562"/>
      <c r="AG248" s="7565">
        <f>IF(VLOOKUP($A248,'8 Oct - LIVE LDS Data'!$A$3:$AAD$1504,72,FALSE)=0/1/1900,"",VLOOKUP($A248,'8 Oct - LIVE LDS Data'!$A$3:$AAD$1504,72,FALSE))</f>
        <v>44116</v>
      </c>
      <c r="AH248" s="7565">
        <f>IF(VLOOKUP($A248,'8 Oct - LIVE LDS Data'!$A$3:$AAD$1504,73,FALSE)=0/1/1900,"",VLOOKUP($A248,'8 Oct - LIVE LDS Data'!$A$3:$AAD$1504,73,FALSE))</f>
        <v>45763</v>
      </c>
      <c r="AI248" s="7565">
        <f>IF(VLOOKUP($A248,'8 Oct - LIVE LDS Data'!$A$3:$AAD$1504,75,FALSE)=0/1/1900,"",VLOOKUP($A248,'8 Oct - LIVE LDS Data'!$A$3:$AAD$1504,75,FALSE))</f>
        <v>45635</v>
      </c>
      <c r="AJ248" s="7565">
        <f>IF(VLOOKUP($A248,'8 Oct - LIVE LDS Data'!$A$3:$AAD$1504,76,FALSE)=0/1/1900,"",VLOOKUP($A248,'8 Oct - LIVE LDS Data'!$A$3:$AAD$1504,76,FALSE))</f>
        <v>45763</v>
      </c>
    </row>
    <row r="249" spans="1:36" s="610" customFormat="1" ht="40" hidden="1" customHeight="1" x14ac:dyDescent="0.2">
      <c r="A249" s="2855" t="s">
        <v>3320</v>
      </c>
      <c r="B249" s="2855"/>
      <c r="C249" s="2855" t="s">
        <v>3321</v>
      </c>
      <c r="D249" s="7570" t="s">
        <v>3322</v>
      </c>
      <c r="E249" s="7571" t="s">
        <v>89</v>
      </c>
      <c r="F249" s="7571" t="s">
        <v>89</v>
      </c>
      <c r="G249" s="7572">
        <v>41809</v>
      </c>
      <c r="H249" s="7573" t="s">
        <v>8314</v>
      </c>
      <c r="I249" s="7562">
        <v>44835</v>
      </c>
      <c r="J249" s="7562">
        <v>43282</v>
      </c>
      <c r="K249" s="7562">
        <v>43299</v>
      </c>
      <c r="L249" s="7562">
        <v>43942</v>
      </c>
      <c r="M249" s="7562">
        <v>43864</v>
      </c>
      <c r="N249" s="7562">
        <v>44835</v>
      </c>
      <c r="O249" s="7562">
        <v>44858</v>
      </c>
      <c r="P249" s="7562" t="s">
        <v>8111</v>
      </c>
      <c r="Q249" s="7562" t="s">
        <v>8111</v>
      </c>
      <c r="R249" s="7562" t="s">
        <v>8315</v>
      </c>
      <c r="S249" s="7562" t="s">
        <v>8111</v>
      </c>
      <c r="T249" s="7562" t="s">
        <v>8316</v>
      </c>
      <c r="U249" s="7562" t="s">
        <v>8111</v>
      </c>
      <c r="V249" s="7562" t="s">
        <v>3757</v>
      </c>
      <c r="W249" s="7562" t="s">
        <v>90</v>
      </c>
      <c r="X249" s="7564"/>
      <c r="Y249" s="7562"/>
      <c r="Z249" s="7562"/>
      <c r="AA249" s="7562"/>
      <c r="AB249" s="7562"/>
      <c r="AC249" s="7562"/>
      <c r="AD249" s="7562"/>
      <c r="AE249" s="7562"/>
      <c r="AF249" s="7562"/>
      <c r="AG249" s="7565">
        <f>IF(VLOOKUP($A249,'8 Oct - LIVE LDS Data'!$A$3:$AAD$1504,72,FALSE)=0/1/1900,"",VLOOKUP($A249,'8 Oct - LIVE LDS Data'!$A$3:$AAD$1504,72,FALSE))</f>
        <v>45695</v>
      </c>
      <c r="AH249" s="7565">
        <f>IF(VLOOKUP($A249,'8 Oct - LIVE LDS Data'!$A$3:$AAD$1504,73,FALSE)=0/1/1900,"",VLOOKUP($A249,'8 Oct - LIVE LDS Data'!$A$3:$AAD$1504,73,FALSE))</f>
        <v>45763</v>
      </c>
      <c r="AI249" s="7565">
        <f>IF(VLOOKUP($A249,'8 Oct - LIVE LDS Data'!$A$3:$AAD$1504,75,FALSE)=0/1/1900,"",VLOOKUP($A249,'8 Oct - LIVE LDS Data'!$A$3:$AAD$1504,75,FALSE))</f>
        <v>45607</v>
      </c>
      <c r="AJ249" s="7565">
        <f>IF(VLOOKUP($A249,'8 Oct - LIVE LDS Data'!$A$3:$AAD$1504,76,FALSE)=0/1/1900,"",VLOOKUP($A249,'8 Oct - LIVE LDS Data'!$A$3:$AAD$1504,76,FALSE))</f>
        <v>45763</v>
      </c>
    </row>
    <row r="250" spans="1:36" s="610" customFormat="1" ht="40" customHeight="1" x14ac:dyDescent="0.2">
      <c r="A250" s="7569" t="s">
        <v>3336</v>
      </c>
      <c r="B250" s="7569"/>
      <c r="C250" s="7569" t="s">
        <v>3337</v>
      </c>
      <c r="D250" s="7570" t="s">
        <v>3338</v>
      </c>
      <c r="E250" s="7571" t="s">
        <v>89</v>
      </c>
      <c r="F250" s="7571" t="s">
        <v>89</v>
      </c>
      <c r="G250" s="7572">
        <v>44083</v>
      </c>
      <c r="H250" s="7573" t="s">
        <v>8317</v>
      </c>
      <c r="I250" s="7562">
        <v>45200</v>
      </c>
      <c r="J250" s="7562">
        <v>45931</v>
      </c>
      <c r="K250" s="7562"/>
      <c r="L250" s="7562">
        <v>46296</v>
      </c>
      <c r="M250" s="7562"/>
      <c r="N250" s="7562" t="s">
        <v>8111</v>
      </c>
      <c r="O250" s="7562"/>
      <c r="P250" s="7562" t="s">
        <v>8111</v>
      </c>
      <c r="Q250" s="7562"/>
      <c r="R250" s="7562">
        <v>46569</v>
      </c>
      <c r="S250" s="7562"/>
      <c r="T250" s="7562">
        <v>46661</v>
      </c>
      <c r="U250" s="7562" t="s">
        <v>8111</v>
      </c>
      <c r="V250" s="7562" t="s">
        <v>90</v>
      </c>
      <c r="W250" s="7562" t="s">
        <v>226</v>
      </c>
      <c r="X250" s="7564">
        <v>45323</v>
      </c>
      <c r="Y250" s="7562">
        <v>45931</v>
      </c>
      <c r="Z250" s="7562">
        <v>46296</v>
      </c>
      <c r="AA250" s="7562"/>
      <c r="AB250" s="7562"/>
      <c r="AC250" s="7562">
        <v>46569</v>
      </c>
      <c r="AD250" s="7562">
        <v>46661</v>
      </c>
      <c r="AE250" s="7562" t="s">
        <v>8109</v>
      </c>
      <c r="AF250" s="7562"/>
      <c r="AG250" s="7565">
        <f>IF(VLOOKUP($A250,'8 Oct - LIVE LDS Data'!$A$3:$AAD$1504,72,FALSE)=0/1/1900,"",VLOOKUP($A250,'8 Oct - LIVE LDS Data'!$A$3:$AAD$1504,72,FALSE))</f>
        <v>45455</v>
      </c>
      <c r="AH250" s="7565">
        <f>IF(VLOOKUP($A250,'8 Oct - LIVE LDS Data'!$A$3:$AAD$1504,73,FALSE)=0/1/1900,"",VLOOKUP($A250,'8 Oct - LIVE LDS Data'!$A$3:$AAD$1504,73,FALSE))</f>
        <v>45763</v>
      </c>
      <c r="AI250" s="7565" t="str">
        <f>IF(VLOOKUP($A250,'8 Oct - LIVE LDS Data'!$A$3:$AAD$1504,75,FALSE)=0/1/1900,"",VLOOKUP($A250,'8 Oct - LIVE LDS Data'!$A$3:$AAD$1504,75,FALSE))</f>
        <v/>
      </c>
      <c r="AJ250" s="7565">
        <f>IF(VLOOKUP($A250,'8 Oct - LIVE LDS Data'!$A$3:$AAD$1504,76,FALSE)=0/1/1900,"",VLOOKUP($A250,'8 Oct - LIVE LDS Data'!$A$3:$AAD$1504,76,FALSE))</f>
        <v>45763</v>
      </c>
    </row>
    <row r="251" spans="1:36" s="610" customFormat="1" ht="40" hidden="1" customHeight="1" x14ac:dyDescent="0.2">
      <c r="A251" s="2855" t="s">
        <v>3343</v>
      </c>
      <c r="B251" s="2855"/>
      <c r="C251" s="2855" t="s">
        <v>3344</v>
      </c>
      <c r="D251" s="7570" t="s">
        <v>6965</v>
      </c>
      <c r="E251" s="7571" t="s">
        <v>89</v>
      </c>
      <c r="F251" s="7571" t="s">
        <v>89</v>
      </c>
      <c r="G251" s="7572">
        <v>43607</v>
      </c>
      <c r="H251" s="7573" t="s">
        <v>8318</v>
      </c>
      <c r="I251" s="7562">
        <v>44105</v>
      </c>
      <c r="J251" s="7562" t="s">
        <v>8111</v>
      </c>
      <c r="K251" s="7562"/>
      <c r="L251" s="7562" t="s">
        <v>8111</v>
      </c>
      <c r="M251" s="7562"/>
      <c r="N251" s="7562" t="s">
        <v>8111</v>
      </c>
      <c r="O251" s="7562"/>
      <c r="P251" s="7562" t="s">
        <v>8111</v>
      </c>
      <c r="Q251" s="7562"/>
      <c r="R251" s="7562" t="s">
        <v>8111</v>
      </c>
      <c r="S251" s="7562"/>
      <c r="T251" s="7562" t="s">
        <v>8111</v>
      </c>
      <c r="U251" s="7562" t="s">
        <v>8111</v>
      </c>
      <c r="V251" s="7562" t="s">
        <v>3757</v>
      </c>
      <c r="W251" s="7562" t="s">
        <v>226</v>
      </c>
      <c r="X251" s="7564"/>
      <c r="Y251" s="7562"/>
      <c r="Z251" s="7562"/>
      <c r="AA251" s="7562"/>
      <c r="AB251" s="7562"/>
      <c r="AC251" s="7562"/>
      <c r="AD251" s="7562"/>
      <c r="AE251" s="7562"/>
      <c r="AF251" s="7562"/>
      <c r="AG251" s="7565">
        <f>IF(VLOOKUP($A251,'8 Oct - LIVE LDS Data'!$A$3:$AAD$1504,72,FALSE)=0/1/1900,"",VLOOKUP($A251,'8 Oct - LIVE LDS Data'!$A$3:$AAD$1504,72,FALSE))</f>
        <v>45320</v>
      </c>
      <c r="AH251" s="7565">
        <f>IF(VLOOKUP($A251,'8 Oct - LIVE LDS Data'!$A$3:$AAD$1504,73,FALSE)=0/1/1900,"",VLOOKUP($A251,'8 Oct - LIVE LDS Data'!$A$3:$AAD$1504,73,FALSE))</f>
        <v>45763</v>
      </c>
      <c r="AI251" s="7565">
        <f>IF(VLOOKUP($A251,'8 Oct - LIVE LDS Data'!$A$3:$AAD$1504,75,FALSE)=0/1/1900,"",VLOOKUP($A251,'8 Oct - LIVE LDS Data'!$A$3:$AAD$1504,75,FALSE))</f>
        <v>45149</v>
      </c>
      <c r="AJ251" s="7565">
        <f>IF(VLOOKUP($A251,'8 Oct - LIVE LDS Data'!$A$3:$AAD$1504,76,FALSE)=0/1/1900,"",VLOOKUP($A251,'8 Oct - LIVE LDS Data'!$A$3:$AAD$1504,76,FALSE))</f>
        <v>45763</v>
      </c>
    </row>
    <row r="252" spans="1:36" s="610" customFormat="1" ht="40" customHeight="1" x14ac:dyDescent="0.2">
      <c r="A252" s="2855" t="s">
        <v>3360</v>
      </c>
      <c r="B252" s="2855"/>
      <c r="C252" s="2855" t="s">
        <v>3361</v>
      </c>
      <c r="D252" s="7570" t="s">
        <v>3362</v>
      </c>
      <c r="E252" s="7571" t="s">
        <v>89</v>
      </c>
      <c r="F252" s="7571" t="s">
        <v>89</v>
      </c>
      <c r="G252" s="7572">
        <v>40619</v>
      </c>
      <c r="H252" s="7573" t="s">
        <v>7798</v>
      </c>
      <c r="I252" s="7562">
        <v>45292</v>
      </c>
      <c r="J252" s="7562">
        <v>42917</v>
      </c>
      <c r="K252" s="7562">
        <v>42917</v>
      </c>
      <c r="L252" s="7562">
        <v>45474</v>
      </c>
      <c r="M252" s="7562" t="s">
        <v>8111</v>
      </c>
      <c r="N252" s="7562" t="s">
        <v>8111</v>
      </c>
      <c r="O252" s="7562" t="s">
        <v>8111</v>
      </c>
      <c r="P252" s="7562" t="s">
        <v>8111</v>
      </c>
      <c r="Q252" s="7562" t="s">
        <v>8111</v>
      </c>
      <c r="R252" s="7562">
        <v>45717</v>
      </c>
      <c r="S252" s="7562" t="s">
        <v>8111</v>
      </c>
      <c r="T252" s="7562">
        <v>45809</v>
      </c>
      <c r="U252" s="7562" t="s">
        <v>8111</v>
      </c>
      <c r="V252" s="7562" t="s">
        <v>3757</v>
      </c>
      <c r="W252" s="7562" t="s">
        <v>90</v>
      </c>
      <c r="X252" s="7564">
        <v>45329</v>
      </c>
      <c r="Y252" s="7562"/>
      <c r="Z252" s="7562">
        <v>45474</v>
      </c>
      <c r="AA252" s="7562"/>
      <c r="AB252" s="7562"/>
      <c r="AC252" s="7562">
        <v>45717</v>
      </c>
      <c r="AD252" s="7562">
        <v>45809</v>
      </c>
      <c r="AE252" s="7562" t="s">
        <v>8130</v>
      </c>
      <c r="AF252" s="7562"/>
      <c r="AG252" s="7565">
        <f>IF(VLOOKUP($A252,'8 Oct - LIVE LDS Data'!$A$3:$AAD$1504,72,FALSE)=0/1/1900,"",VLOOKUP($A252,'8 Oct - LIVE LDS Data'!$A$3:$AAD$1504,72,FALSE))</f>
        <v>45763</v>
      </c>
      <c r="AH252" s="7565">
        <f>IF(VLOOKUP($A252,'8 Oct - LIVE LDS Data'!$A$3:$AAD$1504,73,FALSE)=0/1/1900,"",VLOOKUP($A252,'8 Oct - LIVE LDS Data'!$A$3:$AAD$1504,73,FALSE))</f>
        <v>45932</v>
      </c>
      <c r="AI252" s="7565">
        <f>IF(VLOOKUP($A252,'8 Oct - LIVE LDS Data'!$A$3:$AAD$1504,75,FALSE)=0/1/1900,"",VLOOKUP($A252,'8 Oct - LIVE LDS Data'!$A$3:$AAD$1504,75,FALSE))</f>
        <v>45763</v>
      </c>
      <c r="AJ252" s="7565">
        <f>IF(VLOOKUP($A252,'8 Oct - LIVE LDS Data'!$A$3:$AAD$1504,76,FALSE)=0/1/1900,"",VLOOKUP($A252,'8 Oct - LIVE LDS Data'!$A$3:$AAD$1504,76,FALSE))</f>
        <v>45932</v>
      </c>
    </row>
    <row r="253" spans="1:36" s="610" customFormat="1" ht="40" hidden="1" customHeight="1" x14ac:dyDescent="0.2">
      <c r="A253" s="7566" t="s">
        <v>3375</v>
      </c>
      <c r="B253" s="7566"/>
      <c r="C253" s="7566" t="s">
        <v>3376</v>
      </c>
      <c r="D253" s="7570" t="s">
        <v>121</v>
      </c>
      <c r="E253" s="7571" t="s">
        <v>89</v>
      </c>
      <c r="F253" s="7571" t="s">
        <v>89</v>
      </c>
      <c r="G253" s="7572">
        <v>43495</v>
      </c>
      <c r="H253" s="7573" t="s">
        <v>7048</v>
      </c>
      <c r="I253" s="7562">
        <v>42552</v>
      </c>
      <c r="J253" s="7562" t="s">
        <v>8111</v>
      </c>
      <c r="K253" s="7562"/>
      <c r="L253" s="7562" t="s">
        <v>8111</v>
      </c>
      <c r="M253" s="7562"/>
      <c r="N253" s="7562" t="s">
        <v>8111</v>
      </c>
      <c r="O253" s="7562"/>
      <c r="P253" s="7562" t="s">
        <v>8111</v>
      </c>
      <c r="Q253" s="7562"/>
      <c r="R253" s="7562" t="s">
        <v>8111</v>
      </c>
      <c r="S253" s="7562"/>
      <c r="T253" s="7562" t="s">
        <v>8111</v>
      </c>
      <c r="U253" s="7562" t="s">
        <v>8111</v>
      </c>
      <c r="V253" s="7562" t="s">
        <v>3757</v>
      </c>
      <c r="W253" s="7562" t="s">
        <v>226</v>
      </c>
      <c r="X253" s="7564"/>
      <c r="Y253" s="7562"/>
      <c r="Z253" s="7562"/>
      <c r="AA253" s="7562"/>
      <c r="AB253" s="7562"/>
      <c r="AC253" s="7562"/>
      <c r="AD253" s="7562"/>
      <c r="AE253" s="7562"/>
      <c r="AF253" s="7562"/>
      <c r="AG253" s="7565">
        <f>IF(VLOOKUP($A253,'8 Oct - LIVE LDS Data'!$A$3:$AAD$1504,72,FALSE)=0/1/1900,"",VLOOKUP($A253,'8 Oct - LIVE LDS Data'!$A$3:$AAD$1504,72,FALSE))</f>
        <v>45933</v>
      </c>
      <c r="AH253" s="7565" t="str">
        <f>IF(VLOOKUP($A253,'8 Oct - LIVE LDS Data'!$A$3:$AAD$1504,73,FALSE)=0/1/1900,"",VLOOKUP($A253,'8 Oct - LIVE LDS Data'!$A$3:$AAD$1504,73,FALSE))</f>
        <v/>
      </c>
      <c r="AI253" s="7565">
        <f>IF(VLOOKUP($A253,'8 Oct - LIVE LDS Data'!$A$3:$AAD$1504,75,FALSE)=0/1/1900,"",VLOOKUP($A253,'8 Oct - LIVE LDS Data'!$A$3:$AAD$1504,75,FALSE))</f>
        <v>45933</v>
      </c>
      <c r="AJ253" s="7565">
        <f>IF(VLOOKUP($A253,'8 Oct - LIVE LDS Data'!$A$3:$AAD$1504,76,FALSE)=0/1/1900,"",VLOOKUP($A253,'8 Oct - LIVE LDS Data'!$A$3:$AAD$1504,76,FALSE))</f>
        <v>45763</v>
      </c>
    </row>
    <row r="254" spans="1:36" s="610" customFormat="1" ht="40" hidden="1" customHeight="1" x14ac:dyDescent="0.2">
      <c r="A254" s="2855" t="s">
        <v>3381</v>
      </c>
      <c r="B254" s="2855"/>
      <c r="C254" s="2855" t="s">
        <v>3382</v>
      </c>
      <c r="D254" s="7570" t="s">
        <v>8319</v>
      </c>
      <c r="E254" s="7571" t="s">
        <v>89</v>
      </c>
      <c r="F254" s="7571" t="s">
        <v>89</v>
      </c>
      <c r="G254" s="7572">
        <v>40087</v>
      </c>
      <c r="H254" s="7573" t="s">
        <v>7146</v>
      </c>
      <c r="I254" s="7562">
        <v>44228</v>
      </c>
      <c r="J254" s="7562">
        <v>44287</v>
      </c>
      <c r="K254" s="7562"/>
      <c r="L254" s="7562">
        <v>45200</v>
      </c>
      <c r="M254" s="7562"/>
      <c r="N254" s="7562" t="s">
        <v>8111</v>
      </c>
      <c r="O254" s="7562"/>
      <c r="P254" s="7562" t="s">
        <v>8111</v>
      </c>
      <c r="Q254" s="7562"/>
      <c r="R254" s="7562" t="s">
        <v>8320</v>
      </c>
      <c r="S254" s="7562"/>
      <c r="T254" s="7562" t="s">
        <v>8321</v>
      </c>
      <c r="U254" s="7562" t="s">
        <v>8111</v>
      </c>
      <c r="V254" s="7562" t="s">
        <v>3757</v>
      </c>
      <c r="W254" s="7562" t="s">
        <v>90</v>
      </c>
      <c r="X254" s="7564"/>
      <c r="Y254" s="7562"/>
      <c r="Z254" s="7562"/>
      <c r="AA254" s="7562"/>
      <c r="AB254" s="7562"/>
      <c r="AC254" s="7562"/>
      <c r="AD254" s="7562"/>
      <c r="AE254" s="7562"/>
      <c r="AF254" s="7562"/>
      <c r="AG254" s="7565">
        <f>IF(VLOOKUP($A254,'8 Oct - LIVE LDS Data'!$A$3:$AAD$1504,72,FALSE)=0/1/1900,"",VLOOKUP($A254,'8 Oct - LIVE LDS Data'!$A$3:$AAD$1504,72,FALSE))</f>
        <v>45763</v>
      </c>
      <c r="AH254" s="7565">
        <f>IF(VLOOKUP($A254,'8 Oct - LIVE LDS Data'!$A$3:$AAD$1504,73,FALSE)=0/1/1900,"",VLOOKUP($A254,'8 Oct - LIVE LDS Data'!$A$3:$AAD$1504,73,FALSE))</f>
        <v>45441</v>
      </c>
      <c r="AI254" s="7565">
        <f>IF(VLOOKUP($A254,'8 Oct - LIVE LDS Data'!$A$3:$AAD$1504,75,FALSE)=0/1/1900,"",VLOOKUP($A254,'8 Oct - LIVE LDS Data'!$A$3:$AAD$1504,75,FALSE))</f>
        <v>45932</v>
      </c>
      <c r="AJ254" s="7565">
        <f>IF(VLOOKUP($A254,'8 Oct - LIVE LDS Data'!$A$3:$AAD$1504,76,FALSE)=0/1/1900,"",VLOOKUP($A254,'8 Oct - LIVE LDS Data'!$A$3:$AAD$1504,76,FALSE))</f>
        <v>45912</v>
      </c>
    </row>
    <row r="255" spans="1:36" s="610" customFormat="1" ht="40" hidden="1" customHeight="1" x14ac:dyDescent="0.2">
      <c r="A255" s="2855" t="s">
        <v>3392</v>
      </c>
      <c r="B255" s="2855"/>
      <c r="C255" s="2855" t="s">
        <v>3393</v>
      </c>
      <c r="D255" s="7570" t="s">
        <v>3394</v>
      </c>
      <c r="E255" s="7571" t="s">
        <v>89</v>
      </c>
      <c r="F255" s="7571" t="s">
        <v>194</v>
      </c>
      <c r="G255" s="7572">
        <v>42562</v>
      </c>
      <c r="H255" s="7573" t="s">
        <v>7711</v>
      </c>
      <c r="I255" s="7562">
        <v>44896</v>
      </c>
      <c r="J255" s="7562">
        <v>44317</v>
      </c>
      <c r="K255" s="7562">
        <v>44326</v>
      </c>
      <c r="L255" s="7562">
        <v>44593</v>
      </c>
      <c r="M255" s="7562" t="s">
        <v>8111</v>
      </c>
      <c r="N255" s="7562">
        <v>45231</v>
      </c>
      <c r="O255" s="7562" t="s">
        <v>8111</v>
      </c>
      <c r="P255" s="7562" t="s">
        <v>8111</v>
      </c>
      <c r="Q255" s="7562" t="s">
        <v>8111</v>
      </c>
      <c r="R255" s="7562">
        <v>45505</v>
      </c>
      <c r="S255" s="7562" t="s">
        <v>8111</v>
      </c>
      <c r="T255" s="7562">
        <v>45689</v>
      </c>
      <c r="U255" s="7562" t="s">
        <v>8111</v>
      </c>
      <c r="V255" s="7562" t="s">
        <v>3757</v>
      </c>
      <c r="W255" s="7562" t="s">
        <v>90</v>
      </c>
      <c r="X255" s="7564"/>
      <c r="Y255" s="7562"/>
      <c r="Z255" s="7562"/>
      <c r="AA255" s="7562"/>
      <c r="AB255" s="7562"/>
      <c r="AC255" s="7562"/>
      <c r="AD255" s="7562"/>
      <c r="AE255" s="7562"/>
      <c r="AF255" s="7562"/>
      <c r="AG255" s="7565">
        <f>IF(VLOOKUP($A255,'8 Oct - LIVE LDS Data'!$A$3:$AAD$1504,72,FALSE)=0/1/1900,"",VLOOKUP($A255,'8 Oct - LIVE LDS Data'!$A$3:$AAD$1504,72,FALSE))</f>
        <v>45338</v>
      </c>
      <c r="AH255" s="7565">
        <f>IF(VLOOKUP($A255,'8 Oct - LIVE LDS Data'!$A$3:$AAD$1504,73,FALSE)=0/1/1900,"",VLOOKUP($A255,'8 Oct - LIVE LDS Data'!$A$3:$AAD$1504,73,FALSE))</f>
        <v>45756</v>
      </c>
      <c r="AI255" s="7565" t="str">
        <f>IF(VLOOKUP($A255,'8 Oct - LIVE LDS Data'!$A$3:$AAD$1504,75,FALSE)=0/1/1900,"",VLOOKUP($A255,'8 Oct - LIVE LDS Data'!$A$3:$AAD$1504,75,FALSE))</f>
        <v/>
      </c>
      <c r="AJ255" s="7565">
        <f>IF(VLOOKUP($A255,'8 Oct - LIVE LDS Data'!$A$3:$AAD$1504,76,FALSE)=0/1/1900,"",VLOOKUP($A255,'8 Oct - LIVE LDS Data'!$A$3:$AAD$1504,76,FALSE))</f>
        <v>45756</v>
      </c>
    </row>
    <row r="256" spans="1:36" s="610" customFormat="1" ht="40" hidden="1" customHeight="1" x14ac:dyDescent="0.2">
      <c r="A256" s="7568" t="s">
        <v>3414</v>
      </c>
      <c r="B256" s="7568" t="s">
        <v>3408</v>
      </c>
      <c r="C256" s="7568" t="s">
        <v>3408</v>
      </c>
      <c r="D256" s="7570" t="s">
        <v>3415</v>
      </c>
      <c r="E256" s="7571" t="s">
        <v>89</v>
      </c>
      <c r="F256" s="7571" t="s">
        <v>89</v>
      </c>
      <c r="G256" s="7572">
        <v>42327</v>
      </c>
      <c r="H256" s="7573" t="s">
        <v>674</v>
      </c>
      <c r="I256" s="7562">
        <v>44119</v>
      </c>
      <c r="J256" s="7562">
        <v>43009</v>
      </c>
      <c r="K256" s="7562">
        <v>43019</v>
      </c>
      <c r="L256" s="7562">
        <v>43374</v>
      </c>
      <c r="M256" s="7562">
        <v>43420</v>
      </c>
      <c r="N256" s="7562">
        <v>43739</v>
      </c>
      <c r="O256" s="7562">
        <v>43789</v>
      </c>
      <c r="P256" s="7562">
        <v>44105</v>
      </c>
      <c r="Q256" s="7562">
        <v>44125</v>
      </c>
      <c r="R256" s="7562">
        <v>44287</v>
      </c>
      <c r="S256" s="7562">
        <v>44342</v>
      </c>
      <c r="T256" s="7562">
        <v>44287</v>
      </c>
      <c r="U256" s="7562">
        <v>44494</v>
      </c>
      <c r="V256" s="7562" t="s">
        <v>3757</v>
      </c>
      <c r="W256" s="7562" t="s">
        <v>3757</v>
      </c>
      <c r="X256" s="7564"/>
      <c r="Y256" s="7562"/>
      <c r="Z256" s="7562"/>
      <c r="AA256" s="7562"/>
      <c r="AB256" s="7562"/>
      <c r="AC256" s="7562"/>
      <c r="AD256" s="7562" t="s">
        <v>8102</v>
      </c>
      <c r="AE256" s="7562"/>
      <c r="AF256" s="7562"/>
      <c r="AG256" s="7565">
        <f>IF(VLOOKUP($A256,'8 Oct - LIVE LDS Data'!$A$3:$AAD$1504,72,FALSE)=0/1/1900,"",VLOOKUP($A256,'8 Oct - LIVE LDS Data'!$A$3:$AAD$1504,72,FALSE))</f>
        <v>45170</v>
      </c>
      <c r="AH256" s="7565">
        <f>IF(VLOOKUP($A256,'8 Oct - LIVE LDS Data'!$A$3:$AAD$1504,73,FALSE)=0/1/1900,"",VLOOKUP($A256,'8 Oct - LIVE LDS Data'!$A$3:$AAD$1504,73,FALSE))</f>
        <v>44287</v>
      </c>
      <c r="AI256" s="7565" t="str">
        <f>IF(VLOOKUP($A256,'8 Oct - LIVE LDS Data'!$A$3:$AAD$1504,75,FALSE)=0/1/1900,"",VLOOKUP($A256,'8 Oct - LIVE LDS Data'!$A$3:$AAD$1504,75,FALSE))</f>
        <v/>
      </c>
      <c r="AJ256" s="7565">
        <f>IF(VLOOKUP($A256,'8 Oct - LIVE LDS Data'!$A$3:$AAD$1504,76,FALSE)=0/1/1900,"",VLOOKUP($A256,'8 Oct - LIVE LDS Data'!$A$3:$AAD$1504,76,FALSE))</f>
        <v>45132</v>
      </c>
    </row>
    <row r="257" spans="1:36" s="610" customFormat="1" ht="40" hidden="1" customHeight="1" x14ac:dyDescent="0.2">
      <c r="A257" s="7569" t="s">
        <v>3436</v>
      </c>
      <c r="B257" s="7569"/>
      <c r="C257" s="7569" t="s">
        <v>3437</v>
      </c>
      <c r="D257" s="7570" t="s">
        <v>3438</v>
      </c>
      <c r="E257" s="7571" t="s">
        <v>89</v>
      </c>
      <c r="F257" s="7571" t="s">
        <v>89</v>
      </c>
      <c r="G257" s="7572">
        <v>43860</v>
      </c>
      <c r="H257" s="7573" t="s">
        <v>8322</v>
      </c>
      <c r="I257" s="7562">
        <v>44013</v>
      </c>
      <c r="J257" s="7562" t="s">
        <v>8111</v>
      </c>
      <c r="K257" s="7562" t="s">
        <v>8111</v>
      </c>
      <c r="L257" s="7562" t="s">
        <v>8111</v>
      </c>
      <c r="M257" s="7562" t="s">
        <v>8111</v>
      </c>
      <c r="N257" s="7562" t="s">
        <v>8111</v>
      </c>
      <c r="O257" s="7562" t="s">
        <v>8111</v>
      </c>
      <c r="P257" s="7562" t="s">
        <v>8111</v>
      </c>
      <c r="Q257" s="7562" t="s">
        <v>8111</v>
      </c>
      <c r="R257" s="7562" t="s">
        <v>8111</v>
      </c>
      <c r="S257" s="7562" t="s">
        <v>8111</v>
      </c>
      <c r="T257" s="7562" t="s">
        <v>8111</v>
      </c>
      <c r="U257" s="7562" t="s">
        <v>8111</v>
      </c>
      <c r="V257" s="7562" t="s">
        <v>90</v>
      </c>
      <c r="W257" s="7562" t="s">
        <v>226</v>
      </c>
      <c r="X257" s="7564"/>
      <c r="Y257" s="7562"/>
      <c r="Z257" s="7562"/>
      <c r="AA257" s="7562"/>
      <c r="AB257" s="7562"/>
      <c r="AC257" s="7562"/>
      <c r="AD257" s="7562"/>
      <c r="AE257" s="7562"/>
      <c r="AF257" s="7562"/>
      <c r="AG257" s="7565">
        <f>IF(VLOOKUP($A257,'8 Oct - LIVE LDS Data'!$A$3:$AAD$1504,72,FALSE)=0/1/1900,"",VLOOKUP($A257,'8 Oct - LIVE LDS Data'!$A$3:$AAD$1504,72,FALSE))</f>
        <v>45320</v>
      </c>
      <c r="AH257" s="7565">
        <f>IF(VLOOKUP($A257,'8 Oct - LIVE LDS Data'!$A$3:$AAD$1504,73,FALSE)=0/1/1900,"",VLOOKUP($A257,'8 Oct - LIVE LDS Data'!$A$3:$AAD$1504,73,FALSE))</f>
        <v>45763</v>
      </c>
      <c r="AI257" s="7565">
        <f>IF(VLOOKUP($A257,'8 Oct - LIVE LDS Data'!$A$3:$AAD$1504,75,FALSE)=0/1/1900,"",VLOOKUP($A257,'8 Oct - LIVE LDS Data'!$A$3:$AAD$1504,75,FALSE))</f>
        <v>45685</v>
      </c>
      <c r="AJ257" s="7565">
        <f>IF(VLOOKUP($A257,'8 Oct - LIVE LDS Data'!$A$3:$AAD$1504,76,FALSE)=0/1/1900,"",VLOOKUP($A257,'8 Oct - LIVE LDS Data'!$A$3:$AAD$1504,76,FALSE))</f>
        <v>45763</v>
      </c>
    </row>
    <row r="258" spans="1:36" s="610" customFormat="1" ht="40" hidden="1" customHeight="1" x14ac:dyDescent="0.2">
      <c r="A258" s="2855" t="s">
        <v>3445</v>
      </c>
      <c r="B258" s="2855"/>
      <c r="C258" s="2855" t="s">
        <v>3446</v>
      </c>
      <c r="D258" s="7570" t="s">
        <v>3447</v>
      </c>
      <c r="E258" s="7571" t="s">
        <v>89</v>
      </c>
      <c r="F258" s="7571" t="s">
        <v>89</v>
      </c>
      <c r="G258" s="7572">
        <v>40940</v>
      </c>
      <c r="H258" s="7573" t="s">
        <v>7311</v>
      </c>
      <c r="I258" s="7562">
        <v>44986</v>
      </c>
      <c r="J258" s="7562">
        <v>43252</v>
      </c>
      <c r="K258" s="7562">
        <v>43255</v>
      </c>
      <c r="L258" s="7562">
        <v>44470</v>
      </c>
      <c r="M258" s="7562">
        <v>44634</v>
      </c>
      <c r="N258" s="7562">
        <v>44805</v>
      </c>
      <c r="O258" s="7562" t="s">
        <v>8111</v>
      </c>
      <c r="P258" s="7562" t="s">
        <v>8111</v>
      </c>
      <c r="Q258" s="7562" t="s">
        <v>8111</v>
      </c>
      <c r="R258" s="7562">
        <v>45231</v>
      </c>
      <c r="S258" s="7562" t="s">
        <v>8111</v>
      </c>
      <c r="T258" s="7562">
        <v>45383</v>
      </c>
      <c r="U258" s="7562" t="s">
        <v>8111</v>
      </c>
      <c r="V258" s="7562" t="s">
        <v>3757</v>
      </c>
      <c r="W258" s="7562" t="s">
        <v>90</v>
      </c>
      <c r="X258" s="7564"/>
      <c r="Y258" s="7562"/>
      <c r="Z258" s="7562"/>
      <c r="AA258" s="7562"/>
      <c r="AB258" s="7562"/>
      <c r="AC258" s="7562"/>
      <c r="AD258" s="7562"/>
      <c r="AE258" s="7562"/>
      <c r="AF258" s="7562"/>
      <c r="AG258" s="7565">
        <f>IF(VLOOKUP($A258,'8 Oct - LIVE LDS Data'!$A$3:$AAD$1504,72,FALSE)=0/1/1900,"",VLOOKUP($A258,'8 Oct - LIVE LDS Data'!$A$3:$AAD$1504,72,FALSE))</f>
        <v>45932</v>
      </c>
      <c r="AH258" s="7565">
        <f>IF(VLOOKUP($A258,'8 Oct - LIVE LDS Data'!$A$3:$AAD$1504,73,FALSE)=0/1/1900,"",VLOOKUP($A258,'8 Oct - LIVE LDS Data'!$A$3:$AAD$1504,73,FALSE))</f>
        <v>45762</v>
      </c>
      <c r="AI258" s="7565">
        <f>IF(VLOOKUP($A258,'8 Oct - LIVE LDS Data'!$A$3:$AAD$1504,75,FALSE)=0/1/1900,"",VLOOKUP($A258,'8 Oct - LIVE LDS Data'!$A$3:$AAD$1504,75,FALSE))</f>
        <v>45932</v>
      </c>
      <c r="AJ258" s="7565">
        <f>IF(VLOOKUP($A258,'8 Oct - LIVE LDS Data'!$A$3:$AAD$1504,76,FALSE)=0/1/1900,"",VLOOKUP($A258,'8 Oct - LIVE LDS Data'!$A$3:$AAD$1504,76,FALSE))</f>
        <v>45391</v>
      </c>
    </row>
    <row r="259" spans="1:36" s="1749" customFormat="1" ht="40" hidden="1" customHeight="1" x14ac:dyDescent="0.2">
      <c r="A259" s="2855" t="s">
        <v>3466</v>
      </c>
      <c r="B259" s="2855"/>
      <c r="C259" s="2855" t="s">
        <v>3467</v>
      </c>
      <c r="D259" s="7570" t="s">
        <v>265</v>
      </c>
      <c r="E259" s="7571" t="s">
        <v>89</v>
      </c>
      <c r="F259" s="7571" t="s">
        <v>89</v>
      </c>
      <c r="G259" s="7572">
        <v>43157</v>
      </c>
      <c r="H259" s="7573" t="s">
        <v>566</v>
      </c>
      <c r="I259" s="7562">
        <v>44348</v>
      </c>
      <c r="J259" s="7562" t="s">
        <v>7627</v>
      </c>
      <c r="K259" s="7562" t="s">
        <v>8111</v>
      </c>
      <c r="L259" s="7562" t="s">
        <v>8111</v>
      </c>
      <c r="M259" s="7562" t="s">
        <v>8111</v>
      </c>
      <c r="N259" s="7562" t="s">
        <v>8111</v>
      </c>
      <c r="O259" s="7562" t="s">
        <v>8111</v>
      </c>
      <c r="P259" s="7562" t="s">
        <v>8111</v>
      </c>
      <c r="Q259" s="7562" t="s">
        <v>8111</v>
      </c>
      <c r="R259" s="7562" t="s">
        <v>7629</v>
      </c>
      <c r="S259" s="7562" t="s">
        <v>8111</v>
      </c>
      <c r="T259" s="7562" t="s">
        <v>7630</v>
      </c>
      <c r="U259" s="7562" t="s">
        <v>8111</v>
      </c>
      <c r="V259" s="7562" t="s">
        <v>3757</v>
      </c>
      <c r="W259" s="7562" t="s">
        <v>90</v>
      </c>
      <c r="X259" s="7564"/>
      <c r="Y259" s="7562"/>
      <c r="Z259" s="7562"/>
      <c r="AA259" s="7562"/>
      <c r="AB259" s="7562"/>
      <c r="AC259" s="7562"/>
      <c r="AD259" s="7562"/>
      <c r="AE259" s="7562"/>
      <c r="AF259" s="7562"/>
      <c r="AG259" s="7565">
        <f>IF(VLOOKUP($A259,'8 Oct - LIVE LDS Data'!$A$3:$AAD$1504,72,FALSE)=0/1/1900,"",VLOOKUP($A259,'8 Oct - LIVE LDS Data'!$A$3:$AAD$1504,72,FALSE))</f>
        <v>45665</v>
      </c>
      <c r="AH259" s="7565">
        <f>IF(VLOOKUP($A259,'8 Oct - LIVE LDS Data'!$A$3:$AAD$1504,73,FALSE)=0/1/1900,"",VLOOKUP($A259,'8 Oct - LIVE LDS Data'!$A$3:$AAD$1504,73,FALSE))</f>
        <v>45762</v>
      </c>
      <c r="AI259" s="7565">
        <f>IF(VLOOKUP($A259,'8 Oct - LIVE LDS Data'!$A$3:$AAD$1504,75,FALSE)=0/1/1900,"",VLOOKUP($A259,'8 Oct - LIVE LDS Data'!$A$3:$AAD$1504,75,FALSE))</f>
        <v>44271</v>
      </c>
      <c r="AJ259" s="7565">
        <f>IF(VLOOKUP($A259,'8 Oct - LIVE LDS Data'!$A$3:$AAD$1504,76,FALSE)=0/1/1900,"",VLOOKUP($A259,'8 Oct - LIVE LDS Data'!$A$3:$AAD$1504,76,FALSE))</f>
        <v>45936</v>
      </c>
    </row>
    <row r="260" spans="1:36" s="1749" customFormat="1" ht="40" hidden="1" customHeight="1" x14ac:dyDescent="0.2">
      <c r="A260" s="2855" t="s">
        <v>3471</v>
      </c>
      <c r="B260" s="2910" t="s">
        <v>3472</v>
      </c>
      <c r="C260" s="2855" t="s">
        <v>3472</v>
      </c>
      <c r="D260" s="7570" t="s">
        <v>265</v>
      </c>
      <c r="E260" s="7571" t="s">
        <v>89</v>
      </c>
      <c r="F260" s="7571" t="s">
        <v>89</v>
      </c>
      <c r="G260" s="7572">
        <v>42942</v>
      </c>
      <c r="H260" s="7573" t="s">
        <v>2644</v>
      </c>
      <c r="I260" s="7562">
        <v>44743</v>
      </c>
      <c r="J260" s="7562">
        <v>43252</v>
      </c>
      <c r="K260" s="7562">
        <v>43217</v>
      </c>
      <c r="L260" s="7562">
        <v>44498</v>
      </c>
      <c r="M260" s="7562">
        <v>44498</v>
      </c>
      <c r="N260" s="7562" t="s">
        <v>8111</v>
      </c>
      <c r="O260" s="7562" t="s">
        <v>8111</v>
      </c>
      <c r="P260" s="7562" t="s">
        <v>8111</v>
      </c>
      <c r="Q260" s="7562" t="s">
        <v>8111</v>
      </c>
      <c r="R260" s="7562" t="s">
        <v>6970</v>
      </c>
      <c r="S260" s="7562" t="s">
        <v>6971</v>
      </c>
      <c r="T260" s="7562">
        <v>45444</v>
      </c>
      <c r="U260" s="7562" t="s">
        <v>8111</v>
      </c>
      <c r="V260" s="7562" t="s">
        <v>3757</v>
      </c>
      <c r="W260" s="7562" t="s">
        <v>3757</v>
      </c>
      <c r="X260" s="7564"/>
      <c r="Y260" s="7562"/>
      <c r="Z260" s="7562"/>
      <c r="AA260" s="7562"/>
      <c r="AB260" s="7562"/>
      <c r="AC260" s="7562"/>
      <c r="AD260" s="7562"/>
      <c r="AE260" s="7562"/>
      <c r="AF260" s="7562"/>
      <c r="AG260" s="7565">
        <f>IF(VLOOKUP($A260,'8 Oct - LIVE LDS Data'!$A$3:$AAD$1504,72,FALSE)=0/1/1900,"",VLOOKUP($A260,'8 Oct - LIVE LDS Data'!$A$3:$AAD$1504,72,FALSE))</f>
        <v>45635</v>
      </c>
      <c r="AH260" s="7565">
        <f>IF(VLOOKUP($A260,'8 Oct - LIVE LDS Data'!$A$3:$AAD$1504,73,FALSE)=0/1/1900,"",VLOOKUP($A260,'8 Oct - LIVE LDS Data'!$A$3:$AAD$1504,73,FALSE))</f>
        <v>45762</v>
      </c>
      <c r="AI260" s="7565">
        <f>IF(VLOOKUP($A260,'8 Oct - LIVE LDS Data'!$A$3:$AAD$1504,75,FALSE)=0/1/1900,"",VLOOKUP($A260,'8 Oct - LIVE LDS Data'!$A$3:$AAD$1504,75,FALSE))</f>
        <v>45635</v>
      </c>
      <c r="AJ260" s="7565">
        <f>IF(VLOOKUP($A260,'8 Oct - LIVE LDS Data'!$A$3:$AAD$1504,76,FALSE)=0/1/1900,"",VLOOKUP($A260,'8 Oct - LIVE LDS Data'!$A$3:$AAD$1504,76,FALSE))</f>
        <v>45762</v>
      </c>
    </row>
    <row r="261" spans="1:36" s="1749" customFormat="1" ht="40" hidden="1" customHeight="1" x14ac:dyDescent="0.2">
      <c r="A261" s="2855" t="s">
        <v>3489</v>
      </c>
      <c r="B261" s="2855"/>
      <c r="C261" s="2856" t="s">
        <v>3490</v>
      </c>
      <c r="D261" s="7570" t="s">
        <v>4654</v>
      </c>
      <c r="E261" s="7571" t="s">
        <v>89</v>
      </c>
      <c r="F261" s="7571" t="s">
        <v>89</v>
      </c>
      <c r="G261" s="7572">
        <v>42089</v>
      </c>
      <c r="H261" s="7573" t="s">
        <v>8323</v>
      </c>
      <c r="I261" s="7562">
        <v>45292</v>
      </c>
      <c r="J261" s="7562">
        <v>45474</v>
      </c>
      <c r="K261" s="7562" t="s">
        <v>8111</v>
      </c>
      <c r="L261" s="7562" t="s">
        <v>8111</v>
      </c>
      <c r="M261" s="7562" t="s">
        <v>8111</v>
      </c>
      <c r="N261" s="7562" t="s">
        <v>8111</v>
      </c>
      <c r="O261" s="7562" t="s">
        <v>8111</v>
      </c>
      <c r="P261" s="7562" t="s">
        <v>8111</v>
      </c>
      <c r="Q261" s="7562" t="s">
        <v>8111</v>
      </c>
      <c r="R261" s="7562">
        <v>45658</v>
      </c>
      <c r="S261" s="7562" t="s">
        <v>8111</v>
      </c>
      <c r="T261" s="7562">
        <v>45809</v>
      </c>
      <c r="U261" s="7562" t="s">
        <v>8111</v>
      </c>
      <c r="V261" s="7562" t="s">
        <v>3757</v>
      </c>
      <c r="W261" s="7562" t="s">
        <v>90</v>
      </c>
      <c r="X261" s="7564"/>
      <c r="Y261" s="7562"/>
      <c r="Z261" s="7562"/>
      <c r="AA261" s="7562"/>
      <c r="AB261" s="7562"/>
      <c r="AC261" s="7562"/>
      <c r="AD261" s="7562"/>
      <c r="AE261" s="7562"/>
      <c r="AF261" s="7562"/>
      <c r="AG261" s="7565">
        <f>IF(VLOOKUP($A261,'8 Oct - LIVE LDS Data'!$A$3:$AAD$1504,72,FALSE)=0/1/1900,"",VLOOKUP($A261,'8 Oct - LIVE LDS Data'!$A$3:$AAD$1504,72,FALSE))</f>
        <v>45589</v>
      </c>
      <c r="AH261" s="7565">
        <f>IF(VLOOKUP($A261,'8 Oct - LIVE LDS Data'!$A$3:$AAD$1504,73,FALSE)=0/1/1900,"",VLOOKUP($A261,'8 Oct - LIVE LDS Data'!$A$3:$AAD$1504,73,FALSE))</f>
        <v>45762</v>
      </c>
      <c r="AI261" s="7565" t="str">
        <f>IF(VLOOKUP($A261,'8 Oct - LIVE LDS Data'!$A$3:$AAD$1504,75,FALSE)=0/1/1900,"",VLOOKUP($A261,'8 Oct - LIVE LDS Data'!$A$3:$AAD$1504,75,FALSE))</f>
        <v/>
      </c>
      <c r="AJ261" s="7565">
        <f>IF(VLOOKUP($A261,'8 Oct - LIVE LDS Data'!$A$3:$AAD$1504,76,FALSE)=0/1/1900,"",VLOOKUP($A261,'8 Oct - LIVE LDS Data'!$A$3:$AAD$1504,76,FALSE))</f>
        <v>45762</v>
      </c>
    </row>
    <row r="262" spans="1:36" s="1749" customFormat="1" ht="40" customHeight="1" x14ac:dyDescent="0.2">
      <c r="A262" s="7568" t="s">
        <v>3513</v>
      </c>
      <c r="B262" s="7568" t="s">
        <v>3502</v>
      </c>
      <c r="C262" s="7568" t="s">
        <v>3502</v>
      </c>
      <c r="D262" s="7570" t="s">
        <v>421</v>
      </c>
      <c r="E262" s="7571" t="s">
        <v>89</v>
      </c>
      <c r="F262" s="7571" t="s">
        <v>194</v>
      </c>
      <c r="G262" s="7572" t="s">
        <v>121</v>
      </c>
      <c r="H262" s="7573" t="s">
        <v>8152</v>
      </c>
      <c r="I262" s="7562">
        <v>45108</v>
      </c>
      <c r="J262" s="7562" t="s">
        <v>8111</v>
      </c>
      <c r="K262" s="7562" t="s">
        <v>8111</v>
      </c>
      <c r="L262" s="7562" t="s">
        <v>8111</v>
      </c>
      <c r="M262" s="7562" t="s">
        <v>8111</v>
      </c>
      <c r="N262" s="7562" t="s">
        <v>8111</v>
      </c>
      <c r="O262" s="7562" t="s">
        <v>8111</v>
      </c>
      <c r="P262" s="7562" t="s">
        <v>8111</v>
      </c>
      <c r="Q262" s="7562" t="s">
        <v>8111</v>
      </c>
      <c r="R262" s="7562" t="s">
        <v>8111</v>
      </c>
      <c r="S262" s="7562">
        <v>44417</v>
      </c>
      <c r="T262" s="7562">
        <v>44562</v>
      </c>
      <c r="U262" s="7562">
        <v>44606</v>
      </c>
      <c r="V262" s="7562" t="s">
        <v>3757</v>
      </c>
      <c r="W262" s="7562" t="s">
        <v>3757</v>
      </c>
      <c r="X262" s="7564">
        <v>45320</v>
      </c>
      <c r="Y262" s="7562"/>
      <c r="Z262" s="7562"/>
      <c r="AA262" s="7562"/>
      <c r="AB262" s="7562"/>
      <c r="AC262" s="7562"/>
      <c r="AD262" s="7562" t="s">
        <v>8102</v>
      </c>
      <c r="AE262" s="7562" t="s">
        <v>8131</v>
      </c>
      <c r="AF262" s="7562"/>
      <c r="AG262" s="7565" t="str">
        <f>IF(VLOOKUP($A262,'8 Oct - LIVE LDS Data'!$A$3:$AAD$1504,72,FALSE)=0/1/1900,"",VLOOKUP($A262,'8 Oct - LIVE LDS Data'!$A$3:$AAD$1504,72,FALSE))</f>
        <v/>
      </c>
      <c r="AH262" s="7565" t="str">
        <f>IF(VLOOKUP($A262,'8 Oct - LIVE LDS Data'!$A$3:$AAD$1504,73,FALSE)=0/1/1900,"",VLOOKUP($A262,'8 Oct - LIVE LDS Data'!$A$3:$AAD$1504,73,FALSE))</f>
        <v/>
      </c>
      <c r="AI262" s="7565" t="str">
        <f>IF(VLOOKUP($A262,'8 Oct - LIVE LDS Data'!$A$3:$AAD$1504,75,FALSE)=0/1/1900,"",VLOOKUP($A262,'8 Oct - LIVE LDS Data'!$A$3:$AAD$1504,75,FALSE))</f>
        <v/>
      </c>
      <c r="AJ262" s="7565">
        <f>IF(VLOOKUP($A262,'8 Oct - LIVE LDS Data'!$A$3:$AAD$1504,76,FALSE)=0/1/1900,"",VLOOKUP($A262,'8 Oct - LIVE LDS Data'!$A$3:$AAD$1504,76,FALSE))</f>
        <v>44440</v>
      </c>
    </row>
    <row r="263" spans="1:36" s="1749" customFormat="1" ht="40" hidden="1" customHeight="1" x14ac:dyDescent="0.2">
      <c r="A263" s="2855" t="s">
        <v>3514</v>
      </c>
      <c r="B263" s="2855"/>
      <c r="C263" s="2855" t="s">
        <v>3515</v>
      </c>
      <c r="D263" s="7570" t="s">
        <v>3516</v>
      </c>
      <c r="E263" s="7571" t="s">
        <v>89</v>
      </c>
      <c r="F263" s="7571" t="s">
        <v>89</v>
      </c>
      <c r="G263" s="7572">
        <v>42423</v>
      </c>
      <c r="H263" s="7573" t="s">
        <v>7783</v>
      </c>
      <c r="I263" s="7562">
        <v>44805</v>
      </c>
      <c r="J263" s="7562">
        <v>44805</v>
      </c>
      <c r="K263" s="7562">
        <v>44805</v>
      </c>
      <c r="L263" s="7562">
        <v>45292</v>
      </c>
      <c r="M263" s="7562" t="s">
        <v>8111</v>
      </c>
      <c r="N263" s="7562" t="s">
        <v>8111</v>
      </c>
      <c r="O263" s="7562" t="s">
        <v>8111</v>
      </c>
      <c r="P263" s="7562" t="s">
        <v>8111</v>
      </c>
      <c r="Q263" s="7562" t="s">
        <v>8111</v>
      </c>
      <c r="R263" s="7562">
        <v>45658</v>
      </c>
      <c r="S263" s="7562" t="s">
        <v>8111</v>
      </c>
      <c r="T263" s="7562">
        <v>45992</v>
      </c>
      <c r="U263" s="7562" t="s">
        <v>8111</v>
      </c>
      <c r="V263" s="7562" t="s">
        <v>3757</v>
      </c>
      <c r="W263" s="7562" t="s">
        <v>8106</v>
      </c>
      <c r="X263" s="7564"/>
      <c r="Y263" s="7562"/>
      <c r="Z263" s="7562"/>
      <c r="AA263" s="7562"/>
      <c r="AB263" s="7562"/>
      <c r="AC263" s="7562"/>
      <c r="AD263" s="7562"/>
      <c r="AE263" s="7562"/>
      <c r="AF263" s="7562"/>
      <c r="AG263" s="7565">
        <f>IF(VLOOKUP($A263,'8 Oct - LIVE LDS Data'!$A$3:$AAD$1504,72,FALSE)=0/1/1900,"",VLOOKUP($A263,'8 Oct - LIVE LDS Data'!$A$3:$AAD$1504,72,FALSE))</f>
        <v>45320</v>
      </c>
      <c r="AH263" s="7565">
        <f>IF(VLOOKUP($A263,'8 Oct - LIVE LDS Data'!$A$3:$AAD$1504,73,FALSE)=0/1/1900,"",VLOOKUP($A263,'8 Oct - LIVE LDS Data'!$A$3:$AAD$1504,73,FALSE))</f>
        <v>45762</v>
      </c>
      <c r="AI263" s="7565" t="str">
        <f>IF(VLOOKUP($A263,'8 Oct - LIVE LDS Data'!$A$3:$AAD$1504,75,FALSE)=0/1/1900,"",VLOOKUP($A263,'8 Oct - LIVE LDS Data'!$A$3:$AAD$1504,75,FALSE))</f>
        <v/>
      </c>
      <c r="AJ263" s="7565">
        <f>IF(VLOOKUP($A263,'8 Oct - LIVE LDS Data'!$A$3:$AAD$1504,76,FALSE)=0/1/1900,"",VLOOKUP($A263,'8 Oct - LIVE LDS Data'!$A$3:$AAD$1504,76,FALSE))</f>
        <v>45762</v>
      </c>
    </row>
    <row r="264" spans="1:36" s="1749" customFormat="1" ht="40" hidden="1" customHeight="1" x14ac:dyDescent="0.2">
      <c r="A264" s="7568" t="s">
        <v>3525</v>
      </c>
      <c r="B264" s="7568" t="s">
        <v>3526</v>
      </c>
      <c r="C264" s="7568" t="s">
        <v>3526</v>
      </c>
      <c r="D264" s="7570" t="s">
        <v>3527</v>
      </c>
      <c r="E264" s="7571" t="s">
        <v>89</v>
      </c>
      <c r="F264" s="7571" t="s">
        <v>89</v>
      </c>
      <c r="G264" s="7572">
        <v>39736</v>
      </c>
      <c r="H264" s="7573" t="s">
        <v>674</v>
      </c>
      <c r="I264" s="7562">
        <v>44713</v>
      </c>
      <c r="J264" s="7562">
        <v>42309</v>
      </c>
      <c r="K264" s="7562">
        <v>42278</v>
      </c>
      <c r="L264" s="7562">
        <v>42675</v>
      </c>
      <c r="M264" s="7562">
        <v>42644</v>
      </c>
      <c r="N264" s="7562">
        <v>42917</v>
      </c>
      <c r="O264" s="7562">
        <v>42917</v>
      </c>
      <c r="P264" s="7562" t="s">
        <v>8111</v>
      </c>
      <c r="Q264" s="7562" t="s">
        <v>8111</v>
      </c>
      <c r="R264" s="7562">
        <v>43313</v>
      </c>
      <c r="S264" s="7562">
        <v>43311</v>
      </c>
      <c r="T264" s="7562">
        <v>43405</v>
      </c>
      <c r="U264" s="7562">
        <v>43483</v>
      </c>
      <c r="V264" s="7562" t="s">
        <v>3757</v>
      </c>
      <c r="W264" s="7562" t="s">
        <v>3757</v>
      </c>
      <c r="X264" s="7564"/>
      <c r="Y264" s="7562"/>
      <c r="Z264" s="7562"/>
      <c r="AA264" s="7562"/>
      <c r="AB264" s="7562"/>
      <c r="AC264" s="7562"/>
      <c r="AD264" s="7562" t="s">
        <v>8102</v>
      </c>
      <c r="AE264" s="7562"/>
      <c r="AF264" s="7562"/>
      <c r="AG264" s="7565" t="str">
        <f>IF(VLOOKUP($A264,'8 Oct - LIVE LDS Data'!$A$3:$AAD$1504,72,FALSE)=0/1/1900,"",VLOOKUP($A264,'8 Oct - LIVE LDS Data'!$A$3:$AAD$1504,72,FALSE))</f>
        <v/>
      </c>
      <c r="AH264" s="7565">
        <f>IF(VLOOKUP($A264,'8 Oct - LIVE LDS Data'!$A$3:$AAD$1504,73,FALSE)=0/1/1900,"",VLOOKUP($A264,'8 Oct - LIVE LDS Data'!$A$3:$AAD$1504,73,FALSE))</f>
        <v>45762</v>
      </c>
      <c r="AI264" s="7565">
        <f>IF(VLOOKUP($A264,'8 Oct - LIVE LDS Data'!$A$3:$AAD$1504,75,FALSE)=0/1/1900,"",VLOOKUP($A264,'8 Oct - LIVE LDS Data'!$A$3:$AAD$1504,75,FALSE))</f>
        <v>45687</v>
      </c>
      <c r="AJ264" s="7565">
        <f>IF(VLOOKUP($A264,'8 Oct - LIVE LDS Data'!$A$3:$AAD$1504,76,FALSE)=0/1/1900,"",VLOOKUP($A264,'8 Oct - LIVE LDS Data'!$A$3:$AAD$1504,76,FALSE))</f>
        <v>45762</v>
      </c>
    </row>
    <row r="265" spans="1:36" s="1749" customFormat="1" ht="40" hidden="1" customHeight="1" x14ac:dyDescent="0.2">
      <c r="A265" s="2855" t="s">
        <v>3557</v>
      </c>
      <c r="B265" s="2910" t="s">
        <v>3558</v>
      </c>
      <c r="C265" s="2855" t="s">
        <v>3558</v>
      </c>
      <c r="D265" s="7570" t="s">
        <v>3559</v>
      </c>
      <c r="E265" s="7571" t="s">
        <v>89</v>
      </c>
      <c r="F265" s="7571" t="s">
        <v>89</v>
      </c>
      <c r="G265" s="7572">
        <v>41765</v>
      </c>
      <c r="H265" s="7573" t="s">
        <v>8324</v>
      </c>
      <c r="I265" s="7562">
        <v>45200</v>
      </c>
      <c r="J265" s="7562">
        <v>43282</v>
      </c>
      <c r="K265" s="7562">
        <v>43241</v>
      </c>
      <c r="L265" s="7562">
        <v>43891</v>
      </c>
      <c r="M265" s="7562">
        <v>43891</v>
      </c>
      <c r="N265" s="7562">
        <v>44317</v>
      </c>
      <c r="O265" s="7562">
        <v>44317</v>
      </c>
      <c r="P265" s="7562">
        <v>44501</v>
      </c>
      <c r="Q265" s="7562">
        <v>44501</v>
      </c>
      <c r="R265" s="7562" t="s">
        <v>3570</v>
      </c>
      <c r="S265" s="7562" t="s">
        <v>3570</v>
      </c>
      <c r="T265" s="7562" t="s">
        <v>8325</v>
      </c>
      <c r="U265" s="7562" t="s">
        <v>8111</v>
      </c>
      <c r="V265" s="7562" t="s">
        <v>3757</v>
      </c>
      <c r="W265" s="7562" t="s">
        <v>3757</v>
      </c>
      <c r="X265" s="7564"/>
      <c r="Y265" s="7562"/>
      <c r="Z265" s="7562"/>
      <c r="AA265" s="7562"/>
      <c r="AB265" s="7562"/>
      <c r="AC265" s="7562"/>
      <c r="AD265" s="7562"/>
      <c r="AE265" s="7562"/>
      <c r="AF265" s="7562"/>
      <c r="AG265" s="7565">
        <f>IF(VLOOKUP($A265,'8 Oct - LIVE LDS Data'!$A$3:$AAD$1504,72,FALSE)=0/1/1900,"",VLOOKUP($A265,'8 Oct - LIVE LDS Data'!$A$3:$AAD$1504,72,FALSE))</f>
        <v>45454</v>
      </c>
      <c r="AH265" s="7565">
        <f>IF(VLOOKUP($A265,'8 Oct - LIVE LDS Data'!$A$3:$AAD$1504,73,FALSE)=0/1/1900,"",VLOOKUP($A265,'8 Oct - LIVE LDS Data'!$A$3:$AAD$1504,73,FALSE))</f>
        <v>45762</v>
      </c>
      <c r="AI265" s="7565">
        <f>IF(VLOOKUP($A265,'8 Oct - LIVE LDS Data'!$A$3:$AAD$1504,75,FALSE)=0/1/1900,"",VLOOKUP($A265,'8 Oct - LIVE LDS Data'!$A$3:$AAD$1504,75,FALSE))</f>
        <v>45576</v>
      </c>
      <c r="AJ265" s="7565">
        <f>IF(VLOOKUP($A265,'8 Oct - LIVE LDS Data'!$A$3:$AAD$1504,76,FALSE)=0/1/1900,"",VLOOKUP($A265,'8 Oct - LIVE LDS Data'!$A$3:$AAD$1504,76,FALSE))</f>
        <v>45762</v>
      </c>
    </row>
    <row r="266" spans="1:36" s="1749" customFormat="1" ht="40" hidden="1" customHeight="1" x14ac:dyDescent="0.2">
      <c r="A266" s="2855" t="s">
        <v>3574</v>
      </c>
      <c r="B266" s="2855"/>
      <c r="C266" s="2855" t="s">
        <v>3575</v>
      </c>
      <c r="D266" s="7570" t="s">
        <v>3576</v>
      </c>
      <c r="E266" s="7571" t="s">
        <v>89</v>
      </c>
      <c r="F266" s="7571" t="s">
        <v>89</v>
      </c>
      <c r="G266" s="7572">
        <v>43111</v>
      </c>
      <c r="H266" s="7573" t="s">
        <v>262</v>
      </c>
      <c r="I266" s="7562">
        <v>44713</v>
      </c>
      <c r="J266" s="7562">
        <v>44013</v>
      </c>
      <c r="K266" s="7562">
        <v>44116</v>
      </c>
      <c r="L266" s="7562">
        <v>44774</v>
      </c>
      <c r="M266" s="7562">
        <v>44746</v>
      </c>
      <c r="N266" s="7562">
        <v>45200</v>
      </c>
      <c r="O266" s="7562">
        <v>45224</v>
      </c>
      <c r="P266" s="7562" t="s">
        <v>8111</v>
      </c>
      <c r="Q266" s="7562" t="s">
        <v>8111</v>
      </c>
      <c r="R266" s="7562">
        <v>45474</v>
      </c>
      <c r="S266" s="7562" t="s">
        <v>8111</v>
      </c>
      <c r="T266" s="7562" t="s">
        <v>8326</v>
      </c>
      <c r="U266" s="7562" t="s">
        <v>8111</v>
      </c>
      <c r="V266" s="7562" t="s">
        <v>3757</v>
      </c>
      <c r="W266" s="7562" t="s">
        <v>3757</v>
      </c>
      <c r="X266" s="7564"/>
      <c r="Y266" s="7562"/>
      <c r="Z266" s="7562"/>
      <c r="AA266" s="7562"/>
      <c r="AB266" s="7562"/>
      <c r="AC266" s="7562"/>
      <c r="AD266" s="7562"/>
      <c r="AE266" s="7562"/>
      <c r="AF266" s="7562"/>
      <c r="AG266" s="7565">
        <f>IF(VLOOKUP($A266,'8 Oct - LIVE LDS Data'!$A$3:$AAD$1504,72,FALSE)=0/1/1900,"",VLOOKUP($A266,'8 Oct - LIVE LDS Data'!$A$3:$AAD$1504,72,FALSE))</f>
        <v>45932</v>
      </c>
      <c r="AH266" s="7565">
        <f>IF(VLOOKUP($A266,'8 Oct - LIVE LDS Data'!$A$3:$AAD$1504,73,FALSE)=0/1/1900,"",VLOOKUP($A266,'8 Oct - LIVE LDS Data'!$A$3:$AAD$1504,73,FALSE))</f>
        <v>45758</v>
      </c>
      <c r="AI266" s="7565">
        <f>IF(VLOOKUP($A266,'8 Oct - LIVE LDS Data'!$A$3:$AAD$1504,75,FALSE)=0/1/1900,"",VLOOKUP($A266,'8 Oct - LIVE LDS Data'!$A$3:$AAD$1504,75,FALSE))</f>
        <v>44271</v>
      </c>
      <c r="AJ266" s="7565">
        <f>IF(VLOOKUP($A266,'8 Oct - LIVE LDS Data'!$A$3:$AAD$1504,76,FALSE)=0/1/1900,"",VLOOKUP($A266,'8 Oct - LIVE LDS Data'!$A$3:$AAD$1504,76,FALSE))</f>
        <v>45932</v>
      </c>
    </row>
    <row r="267" spans="1:36" s="1749" customFormat="1" ht="40" hidden="1" customHeight="1" x14ac:dyDescent="0.2">
      <c r="A267" s="7566" t="s">
        <v>3588</v>
      </c>
      <c r="B267" s="7566"/>
      <c r="C267" s="7566" t="s">
        <v>3589</v>
      </c>
      <c r="D267" s="7570" t="s">
        <v>3590</v>
      </c>
      <c r="E267" s="7571" t="s">
        <v>194</v>
      </c>
      <c r="F267" s="7571" t="s">
        <v>89</v>
      </c>
      <c r="G267" s="7572">
        <v>44222</v>
      </c>
      <c r="H267" s="7573" t="s">
        <v>566</v>
      </c>
      <c r="I267" s="7562" t="s">
        <v>8327</v>
      </c>
      <c r="J267" s="7562">
        <v>45200</v>
      </c>
      <c r="K267" s="7562" t="s">
        <v>8111</v>
      </c>
      <c r="L267" s="7562">
        <v>45108</v>
      </c>
      <c r="M267" s="7562" t="s">
        <v>8111</v>
      </c>
      <c r="N267" s="7562" t="s">
        <v>8111</v>
      </c>
      <c r="O267" s="7562" t="s">
        <v>8111</v>
      </c>
      <c r="P267" s="7562" t="s">
        <v>8111</v>
      </c>
      <c r="Q267" s="7562" t="s">
        <v>8111</v>
      </c>
      <c r="R267" s="7562">
        <v>45748</v>
      </c>
      <c r="S267" s="7562" t="s">
        <v>8111</v>
      </c>
      <c r="T267" s="7562">
        <v>45931</v>
      </c>
      <c r="U267" s="7562" t="s">
        <v>8111</v>
      </c>
      <c r="V267" s="7562" t="s">
        <v>90</v>
      </c>
      <c r="W267" s="7562" t="s">
        <v>90</v>
      </c>
      <c r="X267" s="7564"/>
      <c r="Y267" s="7562"/>
      <c r="Z267" s="7562"/>
      <c r="AA267" s="7562"/>
      <c r="AB267" s="7562"/>
      <c r="AC267" s="7562"/>
      <c r="AD267" s="7562"/>
      <c r="AE267" s="7562"/>
      <c r="AF267" s="7562"/>
      <c r="AG267" s="7565">
        <f>IF(VLOOKUP($A267,'8 Oct - LIVE LDS Data'!$A$3:$AAD$1504,72,FALSE)=0/1/1900,"",VLOOKUP($A267,'8 Oct - LIVE LDS Data'!$A$3:$AAD$1504,72,FALSE))</f>
        <v>45455</v>
      </c>
      <c r="AH267" s="7565">
        <f>IF(VLOOKUP($A267,'8 Oct - LIVE LDS Data'!$A$3:$AAD$1504,73,FALSE)=0/1/1900,"",VLOOKUP($A267,'8 Oct - LIVE LDS Data'!$A$3:$AAD$1504,73,FALSE))</f>
        <v>45758</v>
      </c>
      <c r="AI267" s="7565" t="str">
        <f>IF(VLOOKUP($A267,'8 Oct - LIVE LDS Data'!$A$3:$AAD$1504,75,FALSE)=0/1/1900,"",VLOOKUP($A267,'8 Oct - LIVE LDS Data'!$A$3:$AAD$1504,75,FALSE))</f>
        <v/>
      </c>
      <c r="AJ267" s="7565">
        <f>IF(VLOOKUP($A267,'8 Oct - LIVE LDS Data'!$A$3:$AAD$1504,76,FALSE)=0/1/1900,"",VLOOKUP($A267,'8 Oct - LIVE LDS Data'!$A$3:$AAD$1504,76,FALSE))</f>
        <v>45758</v>
      </c>
    </row>
    <row r="268" spans="1:36" s="1749" customFormat="1" ht="40" hidden="1" customHeight="1" x14ac:dyDescent="0.2">
      <c r="A268" s="2855" t="s">
        <v>3598</v>
      </c>
      <c r="B268" s="2855"/>
      <c r="C268" s="2855" t="s">
        <v>3599</v>
      </c>
      <c r="D268" s="7570" t="s">
        <v>336</v>
      </c>
      <c r="E268" s="7571" t="s">
        <v>89</v>
      </c>
      <c r="F268" s="7571" t="s">
        <v>89</v>
      </c>
      <c r="G268" s="7572">
        <v>42396</v>
      </c>
      <c r="H268" s="7573" t="s">
        <v>8328</v>
      </c>
      <c r="I268" s="7562">
        <v>45231</v>
      </c>
      <c r="J268" s="7562">
        <v>43405</v>
      </c>
      <c r="K268" s="7562">
        <v>43287</v>
      </c>
      <c r="L268" s="7562">
        <v>43862</v>
      </c>
      <c r="M268" s="7562">
        <v>44020</v>
      </c>
      <c r="N268" s="7562">
        <v>44593</v>
      </c>
      <c r="O268" s="7562">
        <v>44603</v>
      </c>
      <c r="P268" s="7562">
        <v>45323</v>
      </c>
      <c r="Q268" s="7562" t="s">
        <v>8111</v>
      </c>
      <c r="R268" s="7562">
        <v>45689</v>
      </c>
      <c r="S268" s="7562" t="s">
        <v>8111</v>
      </c>
      <c r="T268" s="7562">
        <v>45778</v>
      </c>
      <c r="U268" s="7562" t="s">
        <v>8111</v>
      </c>
      <c r="V268" s="7562" t="s">
        <v>3757</v>
      </c>
      <c r="W268" s="7562" t="s">
        <v>90</v>
      </c>
      <c r="X268" s="7564"/>
      <c r="Y268" s="7562"/>
      <c r="Z268" s="7562"/>
      <c r="AA268" s="7562"/>
      <c r="AB268" s="7562"/>
      <c r="AC268" s="7562"/>
      <c r="AD268" s="7562"/>
      <c r="AE268" s="7562"/>
      <c r="AF268" s="7562"/>
      <c r="AG268" s="7565">
        <f>IF(VLOOKUP($A268,'8 Oct - LIVE LDS Data'!$A$3:$AAD$1504,72,FALSE)=0/1/1900,"",VLOOKUP($A268,'8 Oct - LIVE LDS Data'!$A$3:$AAD$1504,72,FALSE))</f>
        <v>45575</v>
      </c>
      <c r="AH268" s="7565">
        <f>IF(VLOOKUP($A268,'8 Oct - LIVE LDS Data'!$A$3:$AAD$1504,73,FALSE)=0/1/1900,"",VLOOKUP($A268,'8 Oct - LIVE LDS Data'!$A$3:$AAD$1504,73,FALSE))</f>
        <v>45758</v>
      </c>
      <c r="AI268" s="7565">
        <f>IF(VLOOKUP($A268,'8 Oct - LIVE LDS Data'!$A$3:$AAD$1504,75,FALSE)=0/1/1900,"",VLOOKUP($A268,'8 Oct - LIVE LDS Data'!$A$3:$AAD$1504,75,FALSE))</f>
        <v>45687</v>
      </c>
      <c r="AJ268" s="7565">
        <f>IF(VLOOKUP($A268,'8 Oct - LIVE LDS Data'!$A$3:$AAD$1504,76,FALSE)=0/1/1900,"",VLOOKUP($A268,'8 Oct - LIVE LDS Data'!$A$3:$AAD$1504,76,FALSE))</f>
        <v>45758</v>
      </c>
    </row>
    <row r="269" spans="1:36" s="1749" customFormat="1" ht="40" hidden="1" customHeight="1" x14ac:dyDescent="0.2">
      <c r="A269" s="2855" t="s">
        <v>3614</v>
      </c>
      <c r="B269" s="2855"/>
      <c r="C269" s="2855" t="s">
        <v>3615</v>
      </c>
      <c r="D269" s="7570" t="s">
        <v>6986</v>
      </c>
      <c r="E269" s="7571" t="s">
        <v>89</v>
      </c>
      <c r="F269" s="7571" t="s">
        <v>194</v>
      </c>
      <c r="G269" s="7572">
        <v>43080</v>
      </c>
      <c r="H269" s="7573" t="s">
        <v>7146</v>
      </c>
      <c r="I269" s="7562">
        <v>45108</v>
      </c>
      <c r="J269" s="7562">
        <v>43374</v>
      </c>
      <c r="K269" s="7562">
        <v>43416</v>
      </c>
      <c r="L269" s="7562">
        <v>45200</v>
      </c>
      <c r="M269" s="7562" t="s">
        <v>8111</v>
      </c>
      <c r="N269" s="7562" t="s">
        <v>8169</v>
      </c>
      <c r="O269" s="7562" t="s">
        <v>8111</v>
      </c>
      <c r="P269" s="7562" t="s">
        <v>8111</v>
      </c>
      <c r="Q269" s="7562" t="s">
        <v>8111</v>
      </c>
      <c r="R269" s="7562" t="s">
        <v>8170</v>
      </c>
      <c r="S269" s="7562" t="s">
        <v>8111</v>
      </c>
      <c r="T269" s="7562" t="s">
        <v>8171</v>
      </c>
      <c r="U269" s="7562" t="s">
        <v>8111</v>
      </c>
      <c r="V269" s="7562" t="s">
        <v>3757</v>
      </c>
      <c r="W269" s="7562" t="s">
        <v>90</v>
      </c>
      <c r="X269" s="7564"/>
      <c r="Y269" s="7562"/>
      <c r="Z269" s="7562"/>
      <c r="AA269" s="7562"/>
      <c r="AB269" s="7562"/>
      <c r="AC269" s="7562"/>
      <c r="AD269" s="7562"/>
      <c r="AE269" s="7562"/>
      <c r="AF269" s="7562"/>
      <c r="AG269" s="7565">
        <f>IF(VLOOKUP($A269,'8 Oct - LIVE LDS Data'!$A$3:$AAD$1504,72,FALSE)=0/1/1900,"",VLOOKUP($A269,'8 Oct - LIVE LDS Data'!$A$3:$AAD$1504,72,FALSE))</f>
        <v>45589</v>
      </c>
      <c r="AH269" s="7565">
        <f>IF(VLOOKUP($A269,'8 Oct - LIVE LDS Data'!$A$3:$AAD$1504,73,FALSE)=0/1/1900,"",VLOOKUP($A269,'8 Oct - LIVE LDS Data'!$A$3:$AAD$1504,73,FALSE))</f>
        <v>45758</v>
      </c>
      <c r="AI269" s="7565">
        <f>IF(VLOOKUP($A269,'8 Oct - LIVE LDS Data'!$A$3:$AAD$1504,75,FALSE)=0/1/1900,"",VLOOKUP($A269,'8 Oct - LIVE LDS Data'!$A$3:$AAD$1504,75,FALSE))</f>
        <v>45678</v>
      </c>
      <c r="AJ269" s="7565">
        <f>IF(VLOOKUP($A269,'8 Oct - LIVE LDS Data'!$A$3:$AAD$1504,76,FALSE)=0/1/1900,"",VLOOKUP($A269,'8 Oct - LIVE LDS Data'!$A$3:$AAD$1504,76,FALSE))</f>
        <v>45758</v>
      </c>
    </row>
    <row r="270" spans="1:36" s="1749" customFormat="1" ht="40" hidden="1" customHeight="1" x14ac:dyDescent="0.2">
      <c r="A270" s="7569" t="s">
        <v>3620</v>
      </c>
      <c r="B270" s="7569"/>
      <c r="C270" s="7569" t="s">
        <v>3621</v>
      </c>
      <c r="D270" s="7570" t="s">
        <v>3622</v>
      </c>
      <c r="E270" s="7571" t="s">
        <v>89</v>
      </c>
      <c r="F270" s="7571" t="s">
        <v>89</v>
      </c>
      <c r="G270" s="7572">
        <v>44021</v>
      </c>
      <c r="H270" s="7573" t="s">
        <v>262</v>
      </c>
      <c r="I270" s="7562">
        <v>44713</v>
      </c>
      <c r="J270" s="7562">
        <v>44501</v>
      </c>
      <c r="K270" s="7562">
        <v>44539</v>
      </c>
      <c r="L270" s="7562">
        <v>45170</v>
      </c>
      <c r="M270" s="7562" t="s">
        <v>8111</v>
      </c>
      <c r="N270" s="7562" t="s">
        <v>8111</v>
      </c>
      <c r="O270" s="7562" t="s">
        <v>8111</v>
      </c>
      <c r="P270" s="7562" t="s">
        <v>8111</v>
      </c>
      <c r="Q270" s="7562" t="s">
        <v>8111</v>
      </c>
      <c r="R270" s="7562">
        <v>45536</v>
      </c>
      <c r="S270" s="7562" t="s">
        <v>8111</v>
      </c>
      <c r="T270" s="7562">
        <v>45658</v>
      </c>
      <c r="U270" s="7562" t="s">
        <v>8111</v>
      </c>
      <c r="V270" s="7562" t="s">
        <v>90</v>
      </c>
      <c r="W270" s="7562" t="s">
        <v>90</v>
      </c>
      <c r="X270" s="7564"/>
      <c r="Y270" s="7562"/>
      <c r="Z270" s="7562"/>
      <c r="AA270" s="7562"/>
      <c r="AB270" s="7562"/>
      <c r="AC270" s="7562"/>
      <c r="AD270" s="7562"/>
      <c r="AE270" s="7562"/>
      <c r="AF270" s="7562"/>
      <c r="AG270" s="7565">
        <f>IF(VLOOKUP($A270,'8 Oct - LIVE LDS Data'!$A$3:$AAD$1504,72,FALSE)=0/1/1900,"",VLOOKUP($A270,'8 Oct - LIVE LDS Data'!$A$3:$AAD$1504,72,FALSE))</f>
        <v>45320</v>
      </c>
      <c r="AH270" s="7565">
        <f>IF(VLOOKUP($A270,'8 Oct - LIVE LDS Data'!$A$3:$AAD$1504,73,FALSE)=0/1/1900,"",VLOOKUP($A270,'8 Oct - LIVE LDS Data'!$A$3:$AAD$1504,73,FALSE))</f>
        <v>45758</v>
      </c>
      <c r="AI270" s="7565">
        <f>IF(VLOOKUP($A270,'8 Oct - LIVE LDS Data'!$A$3:$AAD$1504,75,FALSE)=0/1/1900,"",VLOOKUP($A270,'8 Oct - LIVE LDS Data'!$A$3:$AAD$1504,75,FALSE))</f>
        <v>45758</v>
      </c>
      <c r="AJ270" s="7565">
        <f>IF(VLOOKUP($A270,'8 Oct - LIVE LDS Data'!$A$3:$AAD$1504,76,FALSE)=0/1/1900,"",VLOOKUP($A270,'8 Oct - LIVE LDS Data'!$A$3:$AAD$1504,76,FALSE))</f>
        <v>45685</v>
      </c>
    </row>
    <row r="271" spans="1:36" s="1749" customFormat="1" ht="40" hidden="1" customHeight="1" x14ac:dyDescent="0.2">
      <c r="A271" s="2855" t="s">
        <v>3631</v>
      </c>
      <c r="B271" s="2855"/>
      <c r="C271" s="2857" t="s">
        <v>3630</v>
      </c>
      <c r="D271" s="7570" t="s">
        <v>3632</v>
      </c>
      <c r="E271" s="7571" t="s">
        <v>89</v>
      </c>
      <c r="F271" s="7571" t="s">
        <v>89</v>
      </c>
      <c r="G271" s="7572">
        <v>40833</v>
      </c>
      <c r="H271" s="7573" t="s">
        <v>262</v>
      </c>
      <c r="I271" s="7562">
        <v>44896</v>
      </c>
      <c r="J271" s="7562">
        <v>43405</v>
      </c>
      <c r="K271" s="7562">
        <v>43399</v>
      </c>
      <c r="L271" s="7562">
        <v>44317</v>
      </c>
      <c r="M271" s="7562">
        <v>44358</v>
      </c>
      <c r="N271" s="7562">
        <v>44927</v>
      </c>
      <c r="O271" s="7562">
        <v>44953</v>
      </c>
      <c r="P271" s="7562">
        <v>45170</v>
      </c>
      <c r="Q271" s="7562" t="s">
        <v>8111</v>
      </c>
      <c r="R271" s="7562">
        <v>45505</v>
      </c>
      <c r="S271" s="7562" t="s">
        <v>8111</v>
      </c>
      <c r="T271" s="7562">
        <v>45870</v>
      </c>
      <c r="U271" s="7562" t="s">
        <v>8111</v>
      </c>
      <c r="V271" s="7562" t="s">
        <v>3757</v>
      </c>
      <c r="W271" s="7562" t="s">
        <v>90</v>
      </c>
      <c r="X271" s="7564"/>
      <c r="Y271" s="7562"/>
      <c r="Z271" s="7562"/>
      <c r="AA271" s="7562"/>
      <c r="AB271" s="7562"/>
      <c r="AC271" s="7562"/>
      <c r="AD271" s="7562"/>
      <c r="AE271" s="7562"/>
      <c r="AF271" s="7562"/>
      <c r="AG271" s="7565">
        <f>IF(VLOOKUP($A271,'8 Oct - LIVE LDS Data'!$A$3:$AAD$1504,72,FALSE)=0/1/1900,"",VLOOKUP($A271,'8 Oct - LIVE LDS Data'!$A$3:$AAD$1504,72,FALSE))</f>
        <v>45320</v>
      </c>
      <c r="AH271" s="7565">
        <f>IF(VLOOKUP($A271,'8 Oct - LIVE LDS Data'!$A$3:$AAD$1504,73,FALSE)=0/1/1900,"",VLOOKUP($A271,'8 Oct - LIVE LDS Data'!$A$3:$AAD$1504,73,FALSE))</f>
        <v>45758</v>
      </c>
      <c r="AI271" s="7565" t="str">
        <f>IF(VLOOKUP($A271,'8 Oct - LIVE LDS Data'!$A$3:$AAD$1504,75,FALSE)=0/1/1900,"",VLOOKUP($A271,'8 Oct - LIVE LDS Data'!$A$3:$AAD$1504,75,FALSE))</f>
        <v/>
      </c>
      <c r="AJ271" s="7565">
        <f>IF(VLOOKUP($A271,'8 Oct - LIVE LDS Data'!$A$3:$AAD$1504,76,FALSE)=0/1/1900,"",VLOOKUP($A271,'8 Oct - LIVE LDS Data'!$A$3:$AAD$1504,76,FALSE))</f>
        <v>45758</v>
      </c>
    </row>
    <row r="272" spans="1:36" s="1749" customFormat="1" ht="40" hidden="1" customHeight="1" x14ac:dyDescent="0.2">
      <c r="A272" s="2855" t="s">
        <v>3647</v>
      </c>
      <c r="B272" s="2855"/>
      <c r="C272" s="2855" t="s">
        <v>3648</v>
      </c>
      <c r="D272" s="7570" t="s">
        <v>6600</v>
      </c>
      <c r="E272" s="7571" t="s">
        <v>89</v>
      </c>
      <c r="F272" s="7571" t="s">
        <v>89</v>
      </c>
      <c r="G272" s="7572">
        <v>42032</v>
      </c>
      <c r="H272" s="7573" t="s">
        <v>8329</v>
      </c>
      <c r="I272" s="7562">
        <v>45170</v>
      </c>
      <c r="J272" s="7562">
        <v>42401</v>
      </c>
      <c r="K272" s="7562">
        <v>42426</v>
      </c>
      <c r="L272" s="7562">
        <v>42644</v>
      </c>
      <c r="M272" s="7562">
        <v>43446</v>
      </c>
      <c r="N272" s="7562" t="s">
        <v>3663</v>
      </c>
      <c r="O272" s="7562">
        <v>45278</v>
      </c>
      <c r="P272" s="7562" t="s">
        <v>8111</v>
      </c>
      <c r="Q272" s="7562" t="s">
        <v>8111</v>
      </c>
      <c r="R272" s="7562" t="s">
        <v>7596</v>
      </c>
      <c r="S272" s="7562" t="s">
        <v>8111</v>
      </c>
      <c r="T272" s="7562" t="s">
        <v>7116</v>
      </c>
      <c r="U272" s="7562" t="s">
        <v>8111</v>
      </c>
      <c r="V272" s="7562" t="s">
        <v>3757</v>
      </c>
      <c r="W272" s="7562" t="s">
        <v>3757</v>
      </c>
      <c r="X272" s="7564"/>
      <c r="Y272" s="7562"/>
      <c r="Z272" s="7562"/>
      <c r="AA272" s="7562"/>
      <c r="AB272" s="7562"/>
      <c r="AC272" s="7562"/>
      <c r="AD272" s="7562"/>
      <c r="AE272" s="7562"/>
      <c r="AF272" s="7562"/>
      <c r="AG272" s="7565">
        <f>IF(VLOOKUP($A272,'8 Oct - LIVE LDS Data'!$A$3:$AAD$1504,72,FALSE)=0/1/1900,"",VLOOKUP($A272,'8 Oct - LIVE LDS Data'!$A$3:$AAD$1504,72,FALSE))</f>
        <v>45631</v>
      </c>
      <c r="AH272" s="7565">
        <f>IF(VLOOKUP($A272,'8 Oct - LIVE LDS Data'!$A$3:$AAD$1504,73,FALSE)=0/1/1900,"",VLOOKUP($A272,'8 Oct - LIVE LDS Data'!$A$3:$AAD$1504,73,FALSE))</f>
        <v>45758</v>
      </c>
      <c r="AI272" s="7565">
        <f>IF(VLOOKUP($A272,'8 Oct - LIVE LDS Data'!$A$3:$AAD$1504,75,FALSE)=0/1/1900,"",VLOOKUP($A272,'8 Oct - LIVE LDS Data'!$A$3:$AAD$1504,75,FALSE))</f>
        <v>45758</v>
      </c>
      <c r="AJ272" s="7565">
        <f>IF(VLOOKUP($A272,'8 Oct - LIVE LDS Data'!$A$3:$AAD$1504,76,FALSE)=0/1/1900,"",VLOOKUP($A272,'8 Oct - LIVE LDS Data'!$A$3:$AAD$1504,76,FALSE))</f>
        <v>45685</v>
      </c>
    </row>
    <row r="273" spans="1:36" s="1749" customFormat="1" ht="40" hidden="1" customHeight="1" x14ac:dyDescent="0.2">
      <c r="A273" s="2856" t="s">
        <v>3668</v>
      </c>
      <c r="B273" s="2856"/>
      <c r="C273" s="2856" t="s">
        <v>3669</v>
      </c>
      <c r="D273" s="7570" t="s">
        <v>3670</v>
      </c>
      <c r="E273" s="7571" t="s">
        <v>89</v>
      </c>
      <c r="F273" s="7571" t="s">
        <v>89</v>
      </c>
      <c r="G273" s="7572">
        <v>39350</v>
      </c>
      <c r="H273" s="7573" t="s">
        <v>8330</v>
      </c>
      <c r="I273" s="7562">
        <v>44621</v>
      </c>
      <c r="J273" s="7562">
        <v>44774</v>
      </c>
      <c r="K273" s="7562">
        <v>44826</v>
      </c>
      <c r="L273" s="7562" t="s">
        <v>8111</v>
      </c>
      <c r="M273" s="7562" t="s">
        <v>8111</v>
      </c>
      <c r="N273" s="7562" t="s">
        <v>8111</v>
      </c>
      <c r="O273" s="7562" t="s">
        <v>8111</v>
      </c>
      <c r="P273" s="7562" t="s">
        <v>8111</v>
      </c>
      <c r="Q273" s="7562" t="s">
        <v>8111</v>
      </c>
      <c r="R273" s="7562">
        <v>45139</v>
      </c>
      <c r="S273" s="7562" t="s">
        <v>8111</v>
      </c>
      <c r="T273" s="7562">
        <v>45292</v>
      </c>
      <c r="U273" s="7562" t="s">
        <v>8111</v>
      </c>
      <c r="V273" s="7562" t="s">
        <v>3757</v>
      </c>
      <c r="W273" s="7562" t="s">
        <v>90</v>
      </c>
      <c r="X273" s="7564"/>
      <c r="Y273" s="7562"/>
      <c r="Z273" s="7562"/>
      <c r="AA273" s="7562"/>
      <c r="AB273" s="7562"/>
      <c r="AC273" s="7562"/>
      <c r="AD273" s="7562"/>
      <c r="AE273" s="7562"/>
      <c r="AF273" s="7562"/>
      <c r="AG273" s="7565">
        <f>IF(VLOOKUP($A273,'8 Oct - LIVE LDS Data'!$A$3:$AAD$1504,72,FALSE)=0/1/1900,"",VLOOKUP($A273,'8 Oct - LIVE LDS Data'!$A$3:$AAD$1504,72,FALSE))</f>
        <v>45929</v>
      </c>
      <c r="AH273" s="7565">
        <f>IF(VLOOKUP($A273,'8 Oct - LIVE LDS Data'!$A$3:$AAD$1504,73,FALSE)=0/1/1900,"",VLOOKUP($A273,'8 Oct - LIVE LDS Data'!$A$3:$AAD$1504,73,FALSE))</f>
        <v>45758</v>
      </c>
      <c r="AI273" s="7565" t="str">
        <f>IF(VLOOKUP($A273,'8 Oct - LIVE LDS Data'!$A$3:$AAD$1504,75,FALSE)=0/1/1900,"",VLOOKUP($A273,'8 Oct - LIVE LDS Data'!$A$3:$AAD$1504,75,FALSE))</f>
        <v/>
      </c>
      <c r="AJ273" s="7565">
        <f>IF(VLOOKUP($A273,'8 Oct - LIVE LDS Data'!$A$3:$AAD$1504,76,FALSE)=0/1/1900,"",VLOOKUP($A273,'8 Oct - LIVE LDS Data'!$A$3:$AAD$1504,76,FALSE))</f>
        <v>45758</v>
      </c>
    </row>
    <row r="274" spans="1:36" s="1749" customFormat="1" ht="40" hidden="1" customHeight="1" x14ac:dyDescent="0.2">
      <c r="A274" s="2855" t="s">
        <v>3681</v>
      </c>
      <c r="B274" s="2855"/>
      <c r="C274" s="2855" t="s">
        <v>3682</v>
      </c>
      <c r="D274" s="7570" t="s">
        <v>3683</v>
      </c>
      <c r="E274" s="7571" t="s">
        <v>89</v>
      </c>
      <c r="F274" s="7571" t="s">
        <v>89</v>
      </c>
      <c r="G274" s="7572">
        <v>42348</v>
      </c>
      <c r="H274" s="7573" t="s">
        <v>7146</v>
      </c>
      <c r="I274" s="7562">
        <v>44743</v>
      </c>
      <c r="J274" s="7562">
        <v>44593</v>
      </c>
      <c r="K274" s="7562">
        <v>44571</v>
      </c>
      <c r="L274" s="7562" t="s">
        <v>8331</v>
      </c>
      <c r="M274" s="7562" t="s">
        <v>8111</v>
      </c>
      <c r="N274" s="7562" t="s">
        <v>8111</v>
      </c>
      <c r="O274" s="7562" t="s">
        <v>8111</v>
      </c>
      <c r="P274" s="7562" t="s">
        <v>8111</v>
      </c>
      <c r="Q274" s="7562" t="s">
        <v>8111</v>
      </c>
      <c r="R274" s="7562" t="s">
        <v>8332</v>
      </c>
      <c r="S274" s="7562" t="s">
        <v>8111</v>
      </c>
      <c r="T274" s="7562" t="s">
        <v>8333</v>
      </c>
      <c r="U274" s="7562" t="s">
        <v>8111</v>
      </c>
      <c r="V274" s="7562" t="s">
        <v>3757</v>
      </c>
      <c r="W274" s="7562" t="s">
        <v>90</v>
      </c>
      <c r="X274" s="7564"/>
      <c r="Y274" s="7562"/>
      <c r="Z274" s="7562"/>
      <c r="AA274" s="7562"/>
      <c r="AB274" s="7562"/>
      <c r="AC274" s="7562"/>
      <c r="AD274" s="7562"/>
      <c r="AE274" s="7562"/>
      <c r="AF274" s="7562"/>
      <c r="AG274" s="7565">
        <f>IF(VLOOKUP($A274,'8 Oct - LIVE LDS Data'!$A$3:$AAD$1504,72,FALSE)=0/1/1900,"",VLOOKUP($A274,'8 Oct - LIVE LDS Data'!$A$3:$AAD$1504,72,FALSE))</f>
        <v>45399</v>
      </c>
      <c r="AH274" s="7565">
        <f>IF(VLOOKUP($A274,'8 Oct - LIVE LDS Data'!$A$3:$AAD$1504,73,FALSE)=0/1/1900,"",VLOOKUP($A274,'8 Oct - LIVE LDS Data'!$A$3:$AAD$1504,73,FALSE))</f>
        <v>45758</v>
      </c>
      <c r="AI274" s="7565">
        <f>IF(VLOOKUP($A274,'8 Oct - LIVE LDS Data'!$A$3:$AAD$1504,75,FALSE)=0/1/1900,"",VLOOKUP($A274,'8 Oct - LIVE LDS Data'!$A$3:$AAD$1504,75,FALSE))</f>
        <v>45687</v>
      </c>
      <c r="AJ274" s="7565">
        <f>IF(VLOOKUP($A274,'8 Oct - LIVE LDS Data'!$A$3:$AAD$1504,76,FALSE)=0/1/1900,"",VLOOKUP($A274,'8 Oct - LIVE LDS Data'!$A$3:$AAD$1504,76,FALSE))</f>
        <v>45758</v>
      </c>
    </row>
    <row r="275" spans="1:36" s="1749" customFormat="1" ht="40" hidden="1" customHeight="1" x14ac:dyDescent="0.2">
      <c r="A275" s="2855" t="s">
        <v>3692</v>
      </c>
      <c r="B275" s="2855"/>
      <c r="C275" s="2855" t="s">
        <v>3693</v>
      </c>
      <c r="D275" s="7570" t="s">
        <v>2421</v>
      </c>
      <c r="E275" s="7571" t="s">
        <v>89</v>
      </c>
      <c r="F275" s="7571" t="s">
        <v>194</v>
      </c>
      <c r="G275" s="7572">
        <v>43402</v>
      </c>
      <c r="H275" s="7573" t="s">
        <v>7208</v>
      </c>
      <c r="I275" s="7562">
        <v>44562</v>
      </c>
      <c r="J275" s="7562" t="s">
        <v>8269</v>
      </c>
      <c r="K275" s="7562" t="s">
        <v>8111</v>
      </c>
      <c r="L275" s="7562">
        <v>45231</v>
      </c>
      <c r="M275" s="7562" t="s">
        <v>8111</v>
      </c>
      <c r="N275" s="7562" t="s">
        <v>8111</v>
      </c>
      <c r="O275" s="7562" t="s">
        <v>8111</v>
      </c>
      <c r="P275" s="7562" t="s">
        <v>8111</v>
      </c>
      <c r="Q275" s="7562" t="s">
        <v>8111</v>
      </c>
      <c r="R275" s="7562">
        <v>45444</v>
      </c>
      <c r="S275" s="7562" t="s">
        <v>8111</v>
      </c>
      <c r="T275" s="7562">
        <v>45597</v>
      </c>
      <c r="U275" s="7562" t="s">
        <v>8111</v>
      </c>
      <c r="V275" s="7562" t="s">
        <v>3757</v>
      </c>
      <c r="W275" s="7562" t="s">
        <v>90</v>
      </c>
      <c r="X275" s="7564"/>
      <c r="Y275" s="7562"/>
      <c r="Z275" s="7562"/>
      <c r="AA275" s="7562"/>
      <c r="AB275" s="7562"/>
      <c r="AC275" s="7562"/>
      <c r="AD275" s="7562"/>
      <c r="AE275" s="7562"/>
      <c r="AF275" s="7562"/>
      <c r="AG275" s="7565">
        <f>IF(VLOOKUP($A275,'8 Oct - LIVE LDS Data'!$A$3:$AAD$1504,72,FALSE)=0/1/1900,"",VLOOKUP($A275,'8 Oct - LIVE LDS Data'!$A$3:$AAD$1504,72,FALSE))</f>
        <v>45320</v>
      </c>
      <c r="AH275" s="7565">
        <f>IF(VLOOKUP($A275,'8 Oct - LIVE LDS Data'!$A$3:$AAD$1504,73,FALSE)=0/1/1900,"",VLOOKUP($A275,'8 Oct - LIVE LDS Data'!$A$3:$AAD$1504,73,FALSE))</f>
        <v>45758</v>
      </c>
      <c r="AI275" s="7565">
        <f>IF(VLOOKUP($A275,'8 Oct - LIVE LDS Data'!$A$3:$AAD$1504,75,FALSE)=0/1/1900,"",VLOOKUP($A275,'8 Oct - LIVE LDS Data'!$A$3:$AAD$1504,75,FALSE))</f>
        <v>44270</v>
      </c>
      <c r="AJ275" s="7565">
        <f>IF(VLOOKUP($A275,'8 Oct - LIVE LDS Data'!$A$3:$AAD$1504,76,FALSE)=0/1/1900,"",VLOOKUP($A275,'8 Oct - LIVE LDS Data'!$A$3:$AAD$1504,76,FALSE))</f>
        <v>45758</v>
      </c>
    </row>
    <row r="276" spans="1:36" s="1749" customFormat="1" ht="40" hidden="1" customHeight="1" x14ac:dyDescent="0.2">
      <c r="A276" s="7569" t="s">
        <v>3698</v>
      </c>
      <c r="B276" s="7569"/>
      <c r="C276" s="7569" t="s">
        <v>3699</v>
      </c>
      <c r="D276" s="7570" t="s">
        <v>7045</v>
      </c>
      <c r="E276" s="7571" t="s">
        <v>89</v>
      </c>
      <c r="F276" s="7571" t="s">
        <v>89</v>
      </c>
      <c r="G276" s="7572">
        <v>43845</v>
      </c>
      <c r="H276" s="7573" t="s">
        <v>7814</v>
      </c>
      <c r="I276" s="7562">
        <v>44927</v>
      </c>
      <c r="J276" s="7562">
        <v>45108</v>
      </c>
      <c r="K276" s="7562">
        <v>45236</v>
      </c>
      <c r="L276" s="7562" t="s">
        <v>8111</v>
      </c>
      <c r="M276" s="7562" t="s">
        <v>8111</v>
      </c>
      <c r="N276" s="7562" t="s">
        <v>8111</v>
      </c>
      <c r="O276" s="7562" t="s">
        <v>8111</v>
      </c>
      <c r="P276" s="7562" t="s">
        <v>8111</v>
      </c>
      <c r="Q276" s="7562" t="s">
        <v>8111</v>
      </c>
      <c r="R276" s="7562">
        <v>45474</v>
      </c>
      <c r="S276" s="7562" t="s">
        <v>8111</v>
      </c>
      <c r="T276" s="7562">
        <v>45658</v>
      </c>
      <c r="U276" s="7562" t="s">
        <v>8111</v>
      </c>
      <c r="V276" s="7562" t="s">
        <v>90</v>
      </c>
      <c r="W276" s="7562" t="s">
        <v>3757</v>
      </c>
      <c r="X276" s="7564"/>
      <c r="Y276" s="7562"/>
      <c r="Z276" s="7562"/>
      <c r="AA276" s="7562"/>
      <c r="AB276" s="7562"/>
      <c r="AC276" s="7562"/>
      <c r="AD276" s="7562"/>
      <c r="AE276" s="7562"/>
      <c r="AF276" s="7562"/>
      <c r="AG276" s="7565">
        <f>IF(VLOOKUP($A276,'8 Oct - LIVE LDS Data'!$A$3:$AAD$1504,72,FALSE)=0/1/1900,"",VLOOKUP($A276,'8 Oct - LIVE LDS Data'!$A$3:$AAD$1504,72,FALSE))</f>
        <v>45315</v>
      </c>
      <c r="AH276" s="7565">
        <f>IF(VLOOKUP($A276,'8 Oct - LIVE LDS Data'!$A$3:$AAD$1504,73,FALSE)=0/1/1900,"",VLOOKUP($A276,'8 Oct - LIVE LDS Data'!$A$3:$AAD$1504,73,FALSE))</f>
        <v>45757</v>
      </c>
      <c r="AI276" s="7565">
        <f>IF(VLOOKUP($A276,'8 Oct - LIVE LDS Data'!$A$3:$AAD$1504,75,FALSE)=0/1/1900,"",VLOOKUP($A276,'8 Oct - LIVE LDS Data'!$A$3:$AAD$1504,75,FALSE))</f>
        <v>45141</v>
      </c>
      <c r="AJ276" s="7565">
        <f>IF(VLOOKUP($A276,'8 Oct - LIVE LDS Data'!$A$3:$AAD$1504,76,FALSE)=0/1/1900,"",VLOOKUP($A276,'8 Oct - LIVE LDS Data'!$A$3:$AAD$1504,76,FALSE))</f>
        <v>45757</v>
      </c>
    </row>
    <row r="277" spans="1:36" s="1749" customFormat="1" ht="40" hidden="1" customHeight="1" x14ac:dyDescent="0.2">
      <c r="A277" s="7568" t="s">
        <v>3722</v>
      </c>
      <c r="B277" s="7568" t="s">
        <v>3711</v>
      </c>
      <c r="C277" s="7568" t="s">
        <v>3711</v>
      </c>
      <c r="D277" s="7570" t="s">
        <v>421</v>
      </c>
      <c r="E277" s="7571" t="s">
        <v>89</v>
      </c>
      <c r="F277" s="7571" t="s">
        <v>194</v>
      </c>
      <c r="G277" s="7572">
        <v>40933</v>
      </c>
      <c r="H277" s="7573" t="s">
        <v>8152</v>
      </c>
      <c r="I277" s="7562" t="s">
        <v>423</v>
      </c>
      <c r="J277" s="7562" t="s">
        <v>8111</v>
      </c>
      <c r="K277" s="7562" t="s">
        <v>8111</v>
      </c>
      <c r="L277" s="7562" t="s">
        <v>8111</v>
      </c>
      <c r="M277" s="7562" t="s">
        <v>8111</v>
      </c>
      <c r="N277" s="7562" t="s">
        <v>8111</v>
      </c>
      <c r="O277" s="7562" t="s">
        <v>8111</v>
      </c>
      <c r="P277" s="7562" t="s">
        <v>8111</v>
      </c>
      <c r="Q277" s="7562" t="s">
        <v>8111</v>
      </c>
      <c r="R277" s="7562" t="s">
        <v>8111</v>
      </c>
      <c r="S277" s="7562">
        <v>44417</v>
      </c>
      <c r="T277" s="7562">
        <v>44562</v>
      </c>
      <c r="U277" s="7562">
        <v>44606</v>
      </c>
      <c r="V277" s="7562" t="s">
        <v>3757</v>
      </c>
      <c r="W277" s="7562" t="s">
        <v>3757</v>
      </c>
      <c r="X277" s="7564"/>
      <c r="Y277" s="7562"/>
      <c r="Z277" s="7562"/>
      <c r="AA277" s="7562"/>
      <c r="AB277" s="7562"/>
      <c r="AC277" s="7562"/>
      <c r="AD277" s="7562" t="s">
        <v>8102</v>
      </c>
      <c r="AE277" s="7562"/>
      <c r="AF277" s="7562"/>
      <c r="AG277" s="7565" t="str">
        <f>IF(VLOOKUP($A277,'8 Oct - LIVE LDS Data'!$A$3:$AAD$1504,72,FALSE)=0/1/1900,"",VLOOKUP($A277,'8 Oct - LIVE LDS Data'!$A$3:$AAD$1504,72,FALSE))</f>
        <v/>
      </c>
      <c r="AH277" s="7565" t="str">
        <f>IF(VLOOKUP($A277,'8 Oct - LIVE LDS Data'!$A$3:$AAD$1504,73,FALSE)=0/1/1900,"",VLOOKUP($A277,'8 Oct - LIVE LDS Data'!$A$3:$AAD$1504,73,FALSE))</f>
        <v/>
      </c>
      <c r="AI277" s="7565" t="str">
        <f>IF(VLOOKUP($A277,'8 Oct - LIVE LDS Data'!$A$3:$AAD$1504,75,FALSE)=0/1/1900,"",VLOOKUP($A277,'8 Oct - LIVE LDS Data'!$A$3:$AAD$1504,75,FALSE))</f>
        <v/>
      </c>
      <c r="AJ277" s="7565">
        <f>IF(VLOOKUP($A277,'8 Oct - LIVE LDS Data'!$A$3:$AAD$1504,76,FALSE)=0/1/1900,"",VLOOKUP($A277,'8 Oct - LIVE LDS Data'!$A$3:$AAD$1504,76,FALSE))</f>
        <v>44440</v>
      </c>
    </row>
    <row r="278" spans="1:36" s="1749" customFormat="1" ht="40" hidden="1" customHeight="1" x14ac:dyDescent="0.2">
      <c r="A278" s="7568" t="s">
        <v>3723</v>
      </c>
      <c r="B278" s="7568" t="s">
        <v>3724</v>
      </c>
      <c r="C278" s="7568" t="s">
        <v>3724</v>
      </c>
      <c r="D278" s="7570" t="s">
        <v>3725</v>
      </c>
      <c r="E278" s="7571" t="s">
        <v>89</v>
      </c>
      <c r="F278" s="7571" t="s">
        <v>89</v>
      </c>
      <c r="G278" s="7572">
        <v>40346</v>
      </c>
      <c r="H278" s="7573" t="s">
        <v>674</v>
      </c>
      <c r="I278" s="7562">
        <v>44470</v>
      </c>
      <c r="J278" s="7562">
        <v>42887</v>
      </c>
      <c r="K278" s="7562">
        <v>42857</v>
      </c>
      <c r="L278" s="7562">
        <v>43709</v>
      </c>
      <c r="M278" s="7562">
        <v>43728</v>
      </c>
      <c r="N278" s="7562" t="s">
        <v>8111</v>
      </c>
      <c r="O278" s="7562" t="s">
        <v>8111</v>
      </c>
      <c r="P278" s="7562" t="s">
        <v>8111</v>
      </c>
      <c r="Q278" s="7562" t="s">
        <v>8111</v>
      </c>
      <c r="R278" s="7562">
        <v>44256</v>
      </c>
      <c r="S278" s="7562">
        <v>44281</v>
      </c>
      <c r="T278" s="7562">
        <v>44378</v>
      </c>
      <c r="U278" s="7562">
        <v>44501</v>
      </c>
      <c r="V278" s="7562" t="s">
        <v>3757</v>
      </c>
      <c r="W278" s="7562" t="s">
        <v>3757</v>
      </c>
      <c r="X278" s="7564"/>
      <c r="Y278" s="7562"/>
      <c r="Z278" s="7562"/>
      <c r="AA278" s="7562"/>
      <c r="AB278" s="7562"/>
      <c r="AC278" s="7562"/>
      <c r="AD278" s="7562" t="s">
        <v>8102</v>
      </c>
      <c r="AE278" s="7562"/>
      <c r="AF278" s="7562"/>
      <c r="AG278" s="7565">
        <f>IF(VLOOKUP($A278,'8 Oct - LIVE LDS Data'!$A$3:$AAD$1504,72,FALSE)=0/1/1900,"",VLOOKUP($A278,'8 Oct - LIVE LDS Data'!$A$3:$AAD$1504,72,FALSE))</f>
        <v>44390</v>
      </c>
      <c r="AH278" s="7565">
        <f>IF(VLOOKUP($A278,'8 Oct - LIVE LDS Data'!$A$3:$AAD$1504,73,FALSE)=0/1/1900,"",VLOOKUP($A278,'8 Oct - LIVE LDS Data'!$A$3:$AAD$1504,73,FALSE))</f>
        <v>45681</v>
      </c>
      <c r="AI278" s="7565" t="str">
        <f>IF(VLOOKUP($A278,'8 Oct - LIVE LDS Data'!$A$3:$AAD$1504,75,FALSE)=0/1/1900,"",VLOOKUP($A278,'8 Oct - LIVE LDS Data'!$A$3:$AAD$1504,75,FALSE))</f>
        <v/>
      </c>
      <c r="AJ278" s="7565">
        <f>IF(VLOOKUP($A278,'8 Oct - LIVE LDS Data'!$A$3:$AAD$1504,76,FALSE)=0/1/1900,"",VLOOKUP($A278,'8 Oct - LIVE LDS Data'!$A$3:$AAD$1504,76,FALSE))</f>
        <v>44517</v>
      </c>
    </row>
    <row r="279" spans="1:36" s="1749" customFormat="1" ht="40" hidden="1" customHeight="1" x14ac:dyDescent="0.2">
      <c r="A279" s="2857" t="s">
        <v>3734</v>
      </c>
      <c r="B279" s="2857"/>
      <c r="C279" s="2857" t="s">
        <v>3735</v>
      </c>
      <c r="D279" s="7570" t="s">
        <v>3736</v>
      </c>
      <c r="E279" s="7571" t="s">
        <v>89</v>
      </c>
      <c r="F279" s="7571" t="s">
        <v>89</v>
      </c>
      <c r="G279" s="7572" t="s">
        <v>121</v>
      </c>
      <c r="H279" s="7573" t="s">
        <v>8334</v>
      </c>
      <c r="I279" s="7562">
        <v>45200</v>
      </c>
      <c r="J279" s="7562">
        <v>44105</v>
      </c>
      <c r="K279" s="7562">
        <v>44866</v>
      </c>
      <c r="L279" s="7562" t="s">
        <v>3742</v>
      </c>
      <c r="M279" s="7562">
        <v>45229</v>
      </c>
      <c r="N279" s="7562" t="s">
        <v>8111</v>
      </c>
      <c r="O279" s="7562" t="s">
        <v>8111</v>
      </c>
      <c r="P279" s="7562" t="s">
        <v>8111</v>
      </c>
      <c r="Q279" s="7562" t="s">
        <v>8111</v>
      </c>
      <c r="R279" s="7562">
        <v>45444</v>
      </c>
      <c r="S279" s="7562" t="s">
        <v>8111</v>
      </c>
      <c r="T279" s="7562">
        <v>45627</v>
      </c>
      <c r="U279" s="7562" t="s">
        <v>8111</v>
      </c>
      <c r="V279" s="7562" t="s">
        <v>3757</v>
      </c>
      <c r="W279" s="7562" t="s">
        <v>3757</v>
      </c>
      <c r="X279" s="7564"/>
      <c r="Y279" s="7562"/>
      <c r="Z279" s="7562"/>
      <c r="AA279" s="7562"/>
      <c r="AB279" s="7562"/>
      <c r="AC279" s="7562"/>
      <c r="AD279" s="7562"/>
      <c r="AE279" s="7562"/>
      <c r="AF279" s="7562"/>
      <c r="AG279" s="7565">
        <f>IF(VLOOKUP($A279,'8 Oct - LIVE LDS Data'!$A$3:$AAD$1504,72,FALSE)=0/1/1900,"",VLOOKUP($A279,'8 Oct - LIVE LDS Data'!$A$3:$AAD$1504,72,FALSE))</f>
        <v>45148</v>
      </c>
      <c r="AH279" s="7565">
        <f>IF(VLOOKUP($A279,'8 Oct - LIVE LDS Data'!$A$3:$AAD$1504,73,FALSE)=0/1/1900,"",VLOOKUP($A279,'8 Oct - LIVE LDS Data'!$A$3:$AAD$1504,73,FALSE))</f>
        <v>45308</v>
      </c>
      <c r="AI279" s="7565" t="str">
        <f>IF(VLOOKUP($A279,'8 Oct - LIVE LDS Data'!$A$3:$AAD$1504,75,FALSE)=0/1/1900,"",VLOOKUP($A279,'8 Oct - LIVE LDS Data'!$A$3:$AAD$1504,75,FALSE))</f>
        <v/>
      </c>
      <c r="AJ279" s="7565">
        <f>IF(VLOOKUP($A279,'8 Oct - LIVE LDS Data'!$A$3:$AAD$1504,76,FALSE)=0/1/1900,"",VLOOKUP($A279,'8 Oct - LIVE LDS Data'!$A$3:$AAD$1504,76,FALSE))</f>
        <v>45524</v>
      </c>
    </row>
    <row r="280" spans="1:36" s="1749" customFormat="1" ht="40" hidden="1" customHeight="1" x14ac:dyDescent="0.2">
      <c r="A280" s="2855" t="s">
        <v>3750</v>
      </c>
      <c r="B280" s="2855"/>
      <c r="C280" s="2855" t="s">
        <v>3748</v>
      </c>
      <c r="D280" s="7570" t="s">
        <v>3192</v>
      </c>
      <c r="E280" s="7571" t="s">
        <v>89</v>
      </c>
      <c r="F280" s="7571" t="s">
        <v>194</v>
      </c>
      <c r="G280" s="7572" t="s">
        <v>3749</v>
      </c>
      <c r="H280" s="7573" t="s">
        <v>8300</v>
      </c>
      <c r="I280" s="7562">
        <v>45078</v>
      </c>
      <c r="J280" s="7562">
        <v>44735</v>
      </c>
      <c r="K280" s="7562">
        <v>44693</v>
      </c>
      <c r="L280" s="7562" t="s">
        <v>3752</v>
      </c>
      <c r="M280" s="7562">
        <v>45301</v>
      </c>
      <c r="N280" s="7562" t="s">
        <v>8111</v>
      </c>
      <c r="O280" s="7562" t="s">
        <v>8111</v>
      </c>
      <c r="P280" s="7562" t="s">
        <v>8111</v>
      </c>
      <c r="Q280" s="7562" t="s">
        <v>8111</v>
      </c>
      <c r="R280" s="7562">
        <v>45474</v>
      </c>
      <c r="S280" s="7562" t="s">
        <v>8111</v>
      </c>
      <c r="T280" s="7562">
        <v>45658</v>
      </c>
      <c r="U280" s="7562" t="s">
        <v>8111</v>
      </c>
      <c r="V280" s="7562" t="s">
        <v>3757</v>
      </c>
      <c r="W280" s="7562" t="s">
        <v>8106</v>
      </c>
      <c r="X280" s="7564"/>
      <c r="Y280" s="7562"/>
      <c r="Z280" s="7562"/>
      <c r="AA280" s="7562"/>
      <c r="AB280" s="7562"/>
      <c r="AC280" s="7562"/>
      <c r="AD280" s="7562"/>
      <c r="AE280" s="7562"/>
      <c r="AF280" s="7562"/>
      <c r="AG280" s="7565">
        <f>IF(VLOOKUP($A280,'8 Oct - LIVE LDS Data'!$A$3:$AAD$1504,72,FALSE)=0/1/1900,"",VLOOKUP($A280,'8 Oct - LIVE LDS Data'!$A$3:$AAD$1504,72,FALSE))</f>
        <v>45468</v>
      </c>
      <c r="AH280" s="7565">
        <f>IF(VLOOKUP($A280,'8 Oct - LIVE LDS Data'!$A$3:$AAD$1504,73,FALSE)=0/1/1900,"",VLOOKUP($A280,'8 Oct - LIVE LDS Data'!$A$3:$AAD$1504,73,FALSE))</f>
        <v>45589</v>
      </c>
      <c r="AI280" s="7565">
        <f>IF(VLOOKUP($A280,'8 Oct - LIVE LDS Data'!$A$3:$AAD$1504,75,FALSE)=0/1/1900,"",VLOOKUP($A280,'8 Oct - LIVE LDS Data'!$A$3:$AAD$1504,75,FALSE))</f>
        <v>45680</v>
      </c>
      <c r="AJ280" s="7565" t="str">
        <f>IF(VLOOKUP($A280,'8 Oct - LIVE LDS Data'!$A$3:$AAD$1504,76,FALSE)=0/1/1900,"",VLOOKUP($A280,'8 Oct - LIVE LDS Data'!$A$3:$AAD$1504,76,FALSE))</f>
        <v>24/20/2024</v>
      </c>
    </row>
    <row r="281" spans="1:36" s="1749" customFormat="1" ht="40" hidden="1" customHeight="1" x14ac:dyDescent="0.2">
      <c r="A281" s="7568" t="s">
        <v>3754</v>
      </c>
      <c r="B281" s="7568" t="s">
        <v>3755</v>
      </c>
      <c r="C281" s="7568" t="s">
        <v>3755</v>
      </c>
      <c r="D281" s="7570" t="s">
        <v>6630</v>
      </c>
      <c r="E281" s="7571" t="s">
        <v>89</v>
      </c>
      <c r="F281" s="7571" t="s">
        <v>89</v>
      </c>
      <c r="G281" s="7572">
        <v>45315</v>
      </c>
      <c r="H281" s="7573" t="s">
        <v>402</v>
      </c>
      <c r="I281" s="7562">
        <v>44440</v>
      </c>
      <c r="J281" s="7562">
        <v>42979</v>
      </c>
      <c r="K281" s="7562">
        <v>43034</v>
      </c>
      <c r="L281" s="7562">
        <v>43344</v>
      </c>
      <c r="M281" s="7562">
        <v>43475</v>
      </c>
      <c r="N281" s="7562" t="s">
        <v>8111</v>
      </c>
      <c r="O281" s="7562" t="s">
        <v>8111</v>
      </c>
      <c r="P281" s="7562" t="s">
        <v>8111</v>
      </c>
      <c r="Q281" s="7562" t="s">
        <v>8111</v>
      </c>
      <c r="R281" s="7562">
        <v>43647</v>
      </c>
      <c r="S281" s="7562">
        <v>44133</v>
      </c>
      <c r="T281" s="7562">
        <v>43770</v>
      </c>
      <c r="U281" s="7562">
        <v>44320</v>
      </c>
      <c r="V281" s="7562" t="s">
        <v>3757</v>
      </c>
      <c r="W281" s="7562" t="s">
        <v>3757</v>
      </c>
      <c r="X281" s="7564"/>
      <c r="Y281" s="7562"/>
      <c r="Z281" s="7562"/>
      <c r="AA281" s="7562"/>
      <c r="AB281" s="7562"/>
      <c r="AC281" s="7562"/>
      <c r="AD281" s="7562" t="s">
        <v>8102</v>
      </c>
      <c r="AE281" s="7562"/>
      <c r="AF281" s="7562"/>
      <c r="AG281" s="7565">
        <f>IF(VLOOKUP($A281,'8 Oct - LIVE LDS Data'!$A$3:$AAD$1504,72,FALSE)=0/1/1900,"",VLOOKUP($A281,'8 Oct - LIVE LDS Data'!$A$3:$AAD$1504,72,FALSE))</f>
        <v>44684</v>
      </c>
      <c r="AH281" s="7565">
        <f>IF(VLOOKUP($A281,'8 Oct - LIVE LDS Data'!$A$3:$AAD$1504,73,FALSE)=0/1/1900,"",VLOOKUP($A281,'8 Oct - LIVE LDS Data'!$A$3:$AAD$1504,73,FALSE))</f>
        <v>45888</v>
      </c>
      <c r="AI281" s="7565">
        <f>IF(VLOOKUP($A281,'8 Oct - LIVE LDS Data'!$A$3:$AAD$1504,75,FALSE)=0/1/1900,"",VLOOKUP($A281,'8 Oct - LIVE LDS Data'!$A$3:$AAD$1504,75,FALSE))</f>
        <v>45888</v>
      </c>
      <c r="AJ281" s="7565">
        <f>IF(VLOOKUP($A281,'8 Oct - LIVE LDS Data'!$A$3:$AAD$1504,76,FALSE)=0/1/1900,"",VLOOKUP($A281,'8 Oct - LIVE LDS Data'!$A$3:$AAD$1504,76,FALSE))</f>
        <v>44519</v>
      </c>
    </row>
    <row r="282" spans="1:36" s="1749" customFormat="1" ht="40" hidden="1" customHeight="1" x14ac:dyDescent="0.2">
      <c r="A282" s="2855" t="s">
        <v>3768</v>
      </c>
      <c r="B282" s="2855"/>
      <c r="C282" s="2856" t="s">
        <v>3765</v>
      </c>
      <c r="D282" s="7570" t="s">
        <v>3769</v>
      </c>
      <c r="E282" s="7571" t="s">
        <v>89</v>
      </c>
      <c r="F282" s="7571" t="s">
        <v>89</v>
      </c>
      <c r="G282" s="7572">
        <v>40577</v>
      </c>
      <c r="H282" s="7573" t="s">
        <v>8335</v>
      </c>
      <c r="I282" s="7562">
        <v>44866</v>
      </c>
      <c r="J282" s="7562">
        <v>45170</v>
      </c>
      <c r="K282" s="7562" t="s">
        <v>8111</v>
      </c>
      <c r="L282" s="7562">
        <v>45536</v>
      </c>
      <c r="M282" s="7562" t="s">
        <v>8111</v>
      </c>
      <c r="N282" s="7562" t="s">
        <v>8111</v>
      </c>
      <c r="O282" s="7562" t="s">
        <v>8111</v>
      </c>
      <c r="P282" s="7562" t="s">
        <v>8111</v>
      </c>
      <c r="Q282" s="7562" t="s">
        <v>8111</v>
      </c>
      <c r="R282" s="7562">
        <v>45901</v>
      </c>
      <c r="S282" s="7562" t="s">
        <v>8111</v>
      </c>
      <c r="T282" s="7562">
        <v>46082</v>
      </c>
      <c r="U282" s="7562" t="s">
        <v>8111</v>
      </c>
      <c r="V282" s="7562" t="s">
        <v>3757</v>
      </c>
      <c r="W282" s="7562" t="s">
        <v>90</v>
      </c>
      <c r="X282" s="7564"/>
      <c r="Y282" s="7562"/>
      <c r="Z282" s="7562"/>
      <c r="AA282" s="7562"/>
      <c r="AB282" s="7562"/>
      <c r="AC282" s="7562"/>
      <c r="AD282" s="7562"/>
      <c r="AE282" s="7562"/>
      <c r="AF282" s="7562"/>
      <c r="AG282" s="7565">
        <f>IF(VLOOKUP($A282,'8 Oct - LIVE LDS Data'!$A$3:$AAD$1504,72,FALSE)=0/1/1900,"",VLOOKUP($A282,'8 Oct - LIVE LDS Data'!$A$3:$AAD$1504,72,FALSE))</f>
        <v>45929</v>
      </c>
      <c r="AH282" s="7565">
        <f>IF(VLOOKUP($A282,'8 Oct - LIVE LDS Data'!$A$3:$AAD$1504,73,FALSE)=0/1/1900,"",VLOOKUP($A282,'8 Oct - LIVE LDS Data'!$A$3:$AAD$1504,73,FALSE))</f>
        <v>45678</v>
      </c>
      <c r="AI282" s="7565">
        <f>IF(VLOOKUP($A282,'8 Oct - LIVE LDS Data'!$A$3:$AAD$1504,75,FALSE)=0/1/1900,"",VLOOKUP($A282,'8 Oct - LIVE LDS Data'!$A$3:$AAD$1504,75,FALSE))</f>
        <v>45149</v>
      </c>
      <c r="AJ282" s="7565">
        <f>IF(VLOOKUP($A282,'8 Oct - LIVE LDS Data'!$A$3:$AAD$1504,76,FALSE)=0/1/1900,"",VLOOKUP($A282,'8 Oct - LIVE LDS Data'!$A$3:$AAD$1504,76,FALSE))</f>
        <v>45678</v>
      </c>
    </row>
    <row r="283" spans="1:36" s="1749" customFormat="1" ht="40" hidden="1" customHeight="1" x14ac:dyDescent="0.2">
      <c r="A283" s="7568" t="s">
        <v>3777</v>
      </c>
      <c r="B283" s="7568" t="s">
        <v>3778</v>
      </c>
      <c r="C283" s="7568" t="s">
        <v>3778</v>
      </c>
      <c r="D283" s="7570" t="s">
        <v>8336</v>
      </c>
      <c r="E283" s="7571" t="s">
        <v>89</v>
      </c>
      <c r="F283" s="7571" t="s">
        <v>89</v>
      </c>
      <c r="G283" s="7572">
        <v>40969</v>
      </c>
      <c r="H283" s="7573" t="s">
        <v>8337</v>
      </c>
      <c r="I283" s="7562">
        <v>43800</v>
      </c>
      <c r="J283" s="7562">
        <v>43009</v>
      </c>
      <c r="K283" s="7562">
        <v>43047</v>
      </c>
      <c r="L283" s="7562">
        <v>43282</v>
      </c>
      <c r="M283" s="7562">
        <v>43668</v>
      </c>
      <c r="N283" s="7562" t="s">
        <v>8111</v>
      </c>
      <c r="O283" s="7562" t="s">
        <v>8111</v>
      </c>
      <c r="P283" s="7562" t="s">
        <v>8111</v>
      </c>
      <c r="Q283" s="7562" t="s">
        <v>8111</v>
      </c>
      <c r="R283" s="7562">
        <v>44013</v>
      </c>
      <c r="S283" s="7562">
        <v>44105</v>
      </c>
      <c r="T283" s="7562">
        <v>44197</v>
      </c>
      <c r="U283" s="7562">
        <v>44316</v>
      </c>
      <c r="V283" s="7562" t="s">
        <v>3757</v>
      </c>
      <c r="W283" s="7562" t="s">
        <v>3757</v>
      </c>
      <c r="X283" s="7564"/>
      <c r="Y283" s="7562"/>
      <c r="Z283" s="7562"/>
      <c r="AA283" s="7562"/>
      <c r="AB283" s="7562"/>
      <c r="AC283" s="7562"/>
      <c r="AD283" s="7562" t="s">
        <v>8102</v>
      </c>
      <c r="AE283" s="7562"/>
      <c r="AF283" s="7562"/>
      <c r="AG283" s="7565">
        <f>IF(VLOOKUP($A283,'8 Oct - LIVE LDS Data'!$A$3:$AAD$1504,72,FALSE)=0/1/1900,"",VLOOKUP($A283,'8 Oct - LIVE LDS Data'!$A$3:$AAD$1504,72,FALSE))</f>
        <v>45757</v>
      </c>
      <c r="AH283" s="7565" t="str">
        <f>IF(VLOOKUP($A283,'8 Oct - LIVE LDS Data'!$A$3:$AAD$1504,73,FALSE)=0/1/1900,"",VLOOKUP($A283,'8 Oct - LIVE LDS Data'!$A$3:$AAD$1504,73,FALSE))</f>
        <v/>
      </c>
      <c r="AI283" s="7565" t="str">
        <f>IF(VLOOKUP($A283,'8 Oct - LIVE LDS Data'!$A$3:$AAD$1504,75,FALSE)=0/1/1900,"",VLOOKUP($A283,'8 Oct - LIVE LDS Data'!$A$3:$AAD$1504,75,FALSE))</f>
        <v/>
      </c>
      <c r="AJ283" s="7565" t="str">
        <f>IF(VLOOKUP($A283,'8 Oct - LIVE LDS Data'!$A$3:$AAD$1504,76,FALSE)=0/1/1900,"",VLOOKUP($A283,'8 Oct - LIVE LDS Data'!$A$3:$AAD$1504,76,FALSE))</f>
        <v/>
      </c>
    </row>
    <row r="284" spans="1:36" s="1749" customFormat="1" ht="40" hidden="1" customHeight="1" x14ac:dyDescent="0.2">
      <c r="A284" s="7568" t="s">
        <v>3784</v>
      </c>
      <c r="B284" s="7568"/>
      <c r="C284" s="7568" t="s">
        <v>3785</v>
      </c>
      <c r="D284" s="7570" t="s">
        <v>3786</v>
      </c>
      <c r="E284" s="7571" t="s">
        <v>89</v>
      </c>
      <c r="F284" s="7571" t="s">
        <v>89</v>
      </c>
      <c r="G284" s="7572">
        <v>45126</v>
      </c>
      <c r="H284" s="7573" t="s">
        <v>8338</v>
      </c>
      <c r="I284" s="7562">
        <v>44593</v>
      </c>
      <c r="J284" s="7562"/>
      <c r="K284" s="7562"/>
      <c r="L284" s="7562"/>
      <c r="M284" s="7562"/>
      <c r="N284" s="7562" t="s">
        <v>8111</v>
      </c>
      <c r="O284" s="7562" t="s">
        <v>8111</v>
      </c>
      <c r="P284" s="7562" t="s">
        <v>8111</v>
      </c>
      <c r="Q284" s="7562" t="s">
        <v>8111</v>
      </c>
      <c r="R284" s="7562" t="s">
        <v>8111</v>
      </c>
      <c r="S284" s="7562" t="s">
        <v>8111</v>
      </c>
      <c r="T284" s="7562" t="s">
        <v>8111</v>
      </c>
      <c r="U284" s="7562" t="s">
        <v>8111</v>
      </c>
      <c r="V284" s="7562" t="s">
        <v>90</v>
      </c>
      <c r="W284" s="7562" t="s">
        <v>226</v>
      </c>
      <c r="X284" s="7564"/>
      <c r="Y284" s="7562"/>
      <c r="Z284" s="7562"/>
      <c r="AA284" s="7562"/>
      <c r="AB284" s="7562"/>
      <c r="AC284" s="7562"/>
      <c r="AD284" s="7562"/>
      <c r="AE284" s="7562"/>
      <c r="AF284" s="7562"/>
      <c r="AG284" s="7565">
        <f>IF(VLOOKUP($A284,'8 Oct - LIVE LDS Data'!$A$3:$AAD$1504,72,FALSE)=0/1/1900,"",VLOOKUP($A284,'8 Oct - LIVE LDS Data'!$A$3:$AAD$1504,72,FALSE))</f>
        <v>45938</v>
      </c>
      <c r="AH284" s="7565" t="str">
        <f>IF(VLOOKUP($A284,'8 Oct - LIVE LDS Data'!$A$3:$AAD$1504,73,FALSE)=0/1/1900,"",VLOOKUP($A284,'8 Oct - LIVE LDS Data'!$A$3:$AAD$1504,73,FALSE))</f>
        <v/>
      </c>
      <c r="AI284" s="7565" t="str">
        <f>IF(VLOOKUP($A284,'8 Oct - LIVE LDS Data'!$A$3:$AAD$1504,75,FALSE)=0/1/1900,"",VLOOKUP($A284,'8 Oct - LIVE LDS Data'!$A$3:$AAD$1504,75,FALSE))</f>
        <v/>
      </c>
      <c r="AJ284" s="7565">
        <f>IF(VLOOKUP($A284,'8 Oct - LIVE LDS Data'!$A$3:$AAD$1504,76,FALSE)=0/1/1900,"",VLOOKUP($A284,'8 Oct - LIVE LDS Data'!$A$3:$AAD$1504,76,FALSE))</f>
        <v>45756</v>
      </c>
    </row>
    <row r="285" spans="1:36" s="1749" customFormat="1" ht="40" hidden="1" customHeight="1" x14ac:dyDescent="0.2">
      <c r="A285" s="7568" t="s">
        <v>3795</v>
      </c>
      <c r="B285" s="7568"/>
      <c r="C285" s="7568" t="s">
        <v>3796</v>
      </c>
      <c r="D285" s="7570" t="s">
        <v>3797</v>
      </c>
      <c r="E285" s="7571" t="s">
        <v>89</v>
      </c>
      <c r="F285" s="7571" t="s">
        <v>89</v>
      </c>
      <c r="G285" s="7572">
        <v>45264</v>
      </c>
      <c r="H285" s="7573" t="s">
        <v>4665</v>
      </c>
      <c r="I285" s="7562">
        <v>44440</v>
      </c>
      <c r="J285" s="7562"/>
      <c r="K285" s="7562"/>
      <c r="L285" s="7562"/>
      <c r="M285" s="7562"/>
      <c r="N285" s="7562" t="s">
        <v>8111</v>
      </c>
      <c r="O285" s="7562" t="s">
        <v>8111</v>
      </c>
      <c r="P285" s="7562" t="s">
        <v>8111</v>
      </c>
      <c r="Q285" s="7562" t="s">
        <v>8111</v>
      </c>
      <c r="R285" s="7562" t="s">
        <v>8111</v>
      </c>
      <c r="S285" s="7562" t="s">
        <v>8111</v>
      </c>
      <c r="T285" s="7562" t="s">
        <v>8111</v>
      </c>
      <c r="U285" s="7562" t="s">
        <v>8111</v>
      </c>
      <c r="V285" s="7562" t="s">
        <v>90</v>
      </c>
      <c r="W285" s="7562" t="s">
        <v>226</v>
      </c>
      <c r="X285" s="7564"/>
      <c r="Y285" s="7562"/>
      <c r="Z285" s="7562"/>
      <c r="AA285" s="7562"/>
      <c r="AB285" s="7562"/>
      <c r="AC285" s="7562"/>
      <c r="AD285" s="7562"/>
      <c r="AE285" s="7562"/>
      <c r="AF285" s="7562"/>
      <c r="AG285" s="7565">
        <f>IF(VLOOKUP($A285,'8 Oct - LIVE LDS Data'!$A$3:$AAD$1504,72,FALSE)=0/1/1900,"",VLOOKUP($A285,'8 Oct - LIVE LDS Data'!$A$3:$AAD$1504,72,FALSE))</f>
        <v>45938</v>
      </c>
      <c r="AH285" s="7565">
        <f>IF(VLOOKUP($A285,'8 Oct - LIVE LDS Data'!$A$3:$AAD$1504,73,FALSE)=0/1/1900,"",VLOOKUP($A285,'8 Oct - LIVE LDS Data'!$A$3:$AAD$1504,73,FALSE))</f>
        <v>45160</v>
      </c>
      <c r="AI285" s="7565" t="str">
        <f>IF(VLOOKUP($A285,'8 Oct - LIVE LDS Data'!$A$3:$AAD$1504,75,FALSE)=0/1/1900,"",VLOOKUP($A285,'8 Oct - LIVE LDS Data'!$A$3:$AAD$1504,75,FALSE))</f>
        <v/>
      </c>
      <c r="AJ285" s="7565">
        <f>IF(VLOOKUP($A285,'8 Oct - LIVE LDS Data'!$A$3:$AAD$1504,76,FALSE)=0/1/1900,"",VLOOKUP($A285,'8 Oct - LIVE LDS Data'!$A$3:$AAD$1504,76,FALSE))</f>
        <v>45160</v>
      </c>
    </row>
    <row r="286" spans="1:36" s="1749" customFormat="1" ht="40" hidden="1" customHeight="1" x14ac:dyDescent="0.2">
      <c r="A286" s="2855" t="s">
        <v>3805</v>
      </c>
      <c r="B286" s="2855"/>
      <c r="C286" s="2855" t="s">
        <v>3806</v>
      </c>
      <c r="D286" s="7570" t="s">
        <v>3394</v>
      </c>
      <c r="E286" s="7571" t="s">
        <v>89</v>
      </c>
      <c r="F286" s="7571" t="s">
        <v>194</v>
      </c>
      <c r="G286" s="7572">
        <v>42999</v>
      </c>
      <c r="H286" s="7573" t="s">
        <v>7711</v>
      </c>
      <c r="I286" s="7562">
        <v>44896</v>
      </c>
      <c r="J286" s="7562">
        <v>44317</v>
      </c>
      <c r="K286" s="7562">
        <v>44326</v>
      </c>
      <c r="L286" s="7562">
        <v>44958</v>
      </c>
      <c r="M286" s="7562" t="s">
        <v>8111</v>
      </c>
      <c r="N286" s="7562">
        <v>45231</v>
      </c>
      <c r="O286" s="7562" t="s">
        <v>8111</v>
      </c>
      <c r="P286" s="7562" t="s">
        <v>8111</v>
      </c>
      <c r="Q286" s="7562" t="s">
        <v>8111</v>
      </c>
      <c r="R286" s="7562">
        <v>45505</v>
      </c>
      <c r="S286" s="7562" t="s">
        <v>8111</v>
      </c>
      <c r="T286" s="7562">
        <v>45689</v>
      </c>
      <c r="U286" s="7562" t="s">
        <v>8111</v>
      </c>
      <c r="V286" s="7562" t="s">
        <v>3757</v>
      </c>
      <c r="W286" s="7562" t="s">
        <v>90</v>
      </c>
      <c r="X286" s="7564"/>
      <c r="Y286" s="7562"/>
      <c r="Z286" s="7562"/>
      <c r="AA286" s="7562"/>
      <c r="AB286" s="7562"/>
      <c r="AC286" s="7562"/>
      <c r="AD286" s="7562"/>
      <c r="AE286" s="7562"/>
      <c r="AF286" s="7562"/>
      <c r="AG286" s="7565">
        <f>IF(VLOOKUP($A286,'8 Oct - LIVE LDS Data'!$A$3:$AAD$1504,72,FALSE)=0/1/1900,"",VLOOKUP($A286,'8 Oct - LIVE LDS Data'!$A$3:$AAD$1504,72,FALSE))</f>
        <v>45338</v>
      </c>
      <c r="AH286" s="7565">
        <f>IF(VLOOKUP($A286,'8 Oct - LIVE LDS Data'!$A$3:$AAD$1504,73,FALSE)=0/1/1900,"",VLOOKUP($A286,'8 Oct - LIVE LDS Data'!$A$3:$AAD$1504,73,FALSE))</f>
        <v>45756</v>
      </c>
      <c r="AI286" s="7565" t="str">
        <f>IF(VLOOKUP($A286,'8 Oct - LIVE LDS Data'!$A$3:$AAD$1504,75,FALSE)=0/1/1900,"",VLOOKUP($A286,'8 Oct - LIVE LDS Data'!$A$3:$AAD$1504,75,FALSE))</f>
        <v/>
      </c>
      <c r="AJ286" s="7565">
        <f>IF(VLOOKUP($A286,'8 Oct - LIVE LDS Data'!$A$3:$AAD$1504,76,FALSE)=0/1/1900,"",VLOOKUP($A286,'8 Oct - LIVE LDS Data'!$A$3:$AAD$1504,76,FALSE))</f>
        <v>45756</v>
      </c>
    </row>
    <row r="287" spans="1:36" s="1749" customFormat="1" ht="40" hidden="1" customHeight="1" x14ac:dyDescent="0.2">
      <c r="A287" s="2855" t="s">
        <v>3808</v>
      </c>
      <c r="B287" s="2855"/>
      <c r="C287" s="2857" t="s">
        <v>3809</v>
      </c>
      <c r="D287" s="7570" t="s">
        <v>121</v>
      </c>
      <c r="E287" s="7571" t="s">
        <v>89</v>
      </c>
      <c r="F287" s="7571" t="s">
        <v>89</v>
      </c>
      <c r="G287" s="7572">
        <v>44851</v>
      </c>
      <c r="H287" s="7573" t="s">
        <v>8038</v>
      </c>
      <c r="I287" s="7562">
        <v>44378</v>
      </c>
      <c r="J287" s="7562" t="s">
        <v>8111</v>
      </c>
      <c r="K287" s="7562" t="s">
        <v>8111</v>
      </c>
      <c r="L287" s="7562" t="s">
        <v>8111</v>
      </c>
      <c r="M287" s="7562" t="s">
        <v>8111</v>
      </c>
      <c r="N287" s="7562" t="s">
        <v>8111</v>
      </c>
      <c r="O287" s="7562" t="s">
        <v>8111</v>
      </c>
      <c r="P287" s="7562" t="s">
        <v>8111</v>
      </c>
      <c r="Q287" s="7562" t="s">
        <v>8111</v>
      </c>
      <c r="R287" s="7562" t="s">
        <v>8111</v>
      </c>
      <c r="S287" s="7562" t="s">
        <v>8111</v>
      </c>
      <c r="T287" s="7562" t="s">
        <v>8111</v>
      </c>
      <c r="U287" s="7562" t="s">
        <v>8111</v>
      </c>
      <c r="V287" s="7562" t="s">
        <v>90</v>
      </c>
      <c r="W287" s="7562" t="s">
        <v>226</v>
      </c>
      <c r="X287" s="7564"/>
      <c r="Y287" s="7562"/>
      <c r="Z287" s="7562"/>
      <c r="AA287" s="7562"/>
      <c r="AB287" s="7562"/>
      <c r="AC287" s="7562"/>
      <c r="AD287" s="7562"/>
      <c r="AE287" s="7562"/>
      <c r="AF287" s="7562"/>
      <c r="AG287" s="7565">
        <f>IF(VLOOKUP($A287,'8 Oct - LIVE LDS Data'!$A$3:$AAD$1504,72,FALSE)=0/1/1900,"",VLOOKUP($A287,'8 Oct - LIVE LDS Data'!$A$3:$AAD$1504,72,FALSE))</f>
        <v>45938</v>
      </c>
      <c r="AH287" s="7565" t="str">
        <f>IF(VLOOKUP($A287,'8 Oct - LIVE LDS Data'!$A$3:$AAD$1504,73,FALSE)=0/1/1900,"",VLOOKUP($A287,'8 Oct - LIVE LDS Data'!$A$3:$AAD$1504,73,FALSE))</f>
        <v/>
      </c>
      <c r="AI287" s="7565" t="str">
        <f>IF(VLOOKUP($A287,'8 Oct - LIVE LDS Data'!$A$3:$AAD$1504,75,FALSE)=0/1/1900,"",VLOOKUP($A287,'8 Oct - LIVE LDS Data'!$A$3:$AAD$1504,75,FALSE))</f>
        <v/>
      </c>
      <c r="AJ287" s="7565">
        <f>IF(VLOOKUP($A287,'8 Oct - LIVE LDS Data'!$A$3:$AAD$1504,76,FALSE)=0/1/1900,"",VLOOKUP($A287,'8 Oct - LIVE LDS Data'!$A$3:$AAD$1504,76,FALSE))</f>
        <v>45687</v>
      </c>
    </row>
    <row r="288" spans="1:36" s="1749" customFormat="1" ht="40" hidden="1" customHeight="1" x14ac:dyDescent="0.2">
      <c r="A288" s="2855" t="s">
        <v>3823</v>
      </c>
      <c r="B288" s="2855"/>
      <c r="C288" s="2855" t="s">
        <v>3824</v>
      </c>
      <c r="D288" s="7570" t="s">
        <v>3825</v>
      </c>
      <c r="E288" s="7571" t="s">
        <v>89</v>
      </c>
      <c r="F288" s="7571" t="s">
        <v>89</v>
      </c>
      <c r="G288" s="7572">
        <v>43151</v>
      </c>
      <c r="H288" s="7573" t="s">
        <v>8339</v>
      </c>
      <c r="I288" s="7562">
        <v>45261</v>
      </c>
      <c r="J288" s="7562">
        <v>45839</v>
      </c>
      <c r="K288" s="7562" t="s">
        <v>8111</v>
      </c>
      <c r="L288" s="7562" t="s">
        <v>8111</v>
      </c>
      <c r="M288" s="7562" t="s">
        <v>8111</v>
      </c>
      <c r="N288" s="7562" t="s">
        <v>8111</v>
      </c>
      <c r="O288" s="7562" t="s">
        <v>8111</v>
      </c>
      <c r="P288" s="7562" t="s">
        <v>8111</v>
      </c>
      <c r="Q288" s="7562" t="s">
        <v>8111</v>
      </c>
      <c r="R288" s="7562">
        <v>46113</v>
      </c>
      <c r="S288" s="7562" t="s">
        <v>8111</v>
      </c>
      <c r="T288" s="7562">
        <v>46296</v>
      </c>
      <c r="U288" s="7562" t="s">
        <v>8111</v>
      </c>
      <c r="V288" s="7562" t="s">
        <v>3757</v>
      </c>
      <c r="W288" s="7562" t="s">
        <v>226</v>
      </c>
      <c r="X288" s="7564"/>
      <c r="Y288" s="7562"/>
      <c r="Z288" s="7562"/>
      <c r="AA288" s="7562"/>
      <c r="AB288" s="7562"/>
      <c r="AC288" s="7562"/>
      <c r="AD288" s="7562"/>
      <c r="AE288" s="7562"/>
      <c r="AF288" s="7562"/>
      <c r="AG288" s="7565">
        <f>IF(VLOOKUP($A288,'8 Oct - LIVE LDS Data'!$A$3:$AAD$1504,72,FALSE)=0/1/1900,"",VLOOKUP($A288,'8 Oct - LIVE LDS Data'!$A$3:$AAD$1504,72,FALSE))</f>
        <v>45595</v>
      </c>
      <c r="AH288" s="7565">
        <f>IF(VLOOKUP($A288,'8 Oct - LIVE LDS Data'!$A$3:$AAD$1504,73,FALSE)=0/1/1900,"",VLOOKUP($A288,'8 Oct - LIVE LDS Data'!$A$3:$AAD$1504,73,FALSE))</f>
        <v>45756</v>
      </c>
      <c r="AI288" s="7565">
        <f>IF(VLOOKUP($A288,'8 Oct - LIVE LDS Data'!$A$3:$AAD$1504,75,FALSE)=0/1/1900,"",VLOOKUP($A288,'8 Oct - LIVE LDS Data'!$A$3:$AAD$1504,75,FALSE))</f>
        <v>44271</v>
      </c>
      <c r="AJ288" s="7565">
        <f>IF(VLOOKUP($A288,'8 Oct - LIVE LDS Data'!$A$3:$AAD$1504,76,FALSE)=0/1/1900,"",VLOOKUP($A288,'8 Oct - LIVE LDS Data'!$A$3:$AAD$1504,76,FALSE))</f>
        <v>45756</v>
      </c>
    </row>
    <row r="289" spans="1:36" s="1749" customFormat="1" ht="40" hidden="1" customHeight="1" x14ac:dyDescent="0.2">
      <c r="A289" s="2856" t="s">
        <v>3831</v>
      </c>
      <c r="B289" s="2856"/>
      <c r="C289" s="2856" t="s">
        <v>3832</v>
      </c>
      <c r="D289" s="7570" t="s">
        <v>3833</v>
      </c>
      <c r="E289" s="7571" t="s">
        <v>89</v>
      </c>
      <c r="F289" s="7571" t="s">
        <v>89</v>
      </c>
      <c r="G289" s="7572">
        <v>41324</v>
      </c>
      <c r="H289" s="7573" t="s">
        <v>7682</v>
      </c>
      <c r="I289" s="7562">
        <v>44034</v>
      </c>
      <c r="J289" s="7562" t="s">
        <v>7673</v>
      </c>
      <c r="K289" s="7562" t="s">
        <v>8111</v>
      </c>
      <c r="L289" s="7562" t="s">
        <v>8111</v>
      </c>
      <c r="M289" s="7562" t="s">
        <v>8111</v>
      </c>
      <c r="N289" s="7562" t="s">
        <v>8111</v>
      </c>
      <c r="O289" s="7562" t="s">
        <v>8111</v>
      </c>
      <c r="P289" s="7562" t="s">
        <v>8111</v>
      </c>
      <c r="Q289" s="7562" t="s">
        <v>8111</v>
      </c>
      <c r="R289" s="7562" t="s">
        <v>7675</v>
      </c>
      <c r="S289" s="7562" t="s">
        <v>8111</v>
      </c>
      <c r="T289" s="7562" t="s">
        <v>7677</v>
      </c>
      <c r="U289" s="7562" t="s">
        <v>8111</v>
      </c>
      <c r="V289" s="7562" t="s">
        <v>3757</v>
      </c>
      <c r="W289" s="7562" t="s">
        <v>90</v>
      </c>
      <c r="X289" s="7564"/>
      <c r="Y289" s="7562"/>
      <c r="Z289" s="7562"/>
      <c r="AA289" s="7562"/>
      <c r="AB289" s="7562"/>
      <c r="AC289" s="7562"/>
      <c r="AD289" s="7562"/>
      <c r="AE289" s="7562"/>
      <c r="AF289" s="7562"/>
      <c r="AG289" s="7565">
        <f>IF(VLOOKUP($A289,'8 Oct - LIVE LDS Data'!$A$3:$AAD$1504,72,FALSE)=0/1/1900,"",VLOOKUP($A289,'8 Oct - LIVE LDS Data'!$A$3:$AAD$1504,72,FALSE))</f>
        <v>45320</v>
      </c>
      <c r="AH289" s="7565">
        <f>IF(VLOOKUP($A289,'8 Oct - LIVE LDS Data'!$A$3:$AAD$1504,73,FALSE)=0/1/1900,"",VLOOKUP($A289,'8 Oct - LIVE LDS Data'!$A$3:$AAD$1504,73,FALSE))</f>
        <v>45755</v>
      </c>
      <c r="AI289" s="7565">
        <f>IF(VLOOKUP($A289,'8 Oct - LIVE LDS Data'!$A$3:$AAD$1504,75,FALSE)=0/1/1900,"",VLOOKUP($A289,'8 Oct - LIVE LDS Data'!$A$3:$AAD$1504,75,FALSE))</f>
        <v>44797</v>
      </c>
      <c r="AJ289" s="7565">
        <f>IF(VLOOKUP($A289,'8 Oct - LIVE LDS Data'!$A$3:$AAD$1504,76,FALSE)=0/1/1900,"",VLOOKUP($A289,'8 Oct - LIVE LDS Data'!$A$3:$AAD$1504,76,FALSE))</f>
        <v>45755</v>
      </c>
    </row>
    <row r="290" spans="1:36" s="1749" customFormat="1" ht="40" hidden="1" customHeight="1" x14ac:dyDescent="0.2">
      <c r="A290" s="2856" t="s">
        <v>3848</v>
      </c>
      <c r="B290" s="2856"/>
      <c r="C290" s="2856" t="s">
        <v>3849</v>
      </c>
      <c r="D290" s="7570" t="s">
        <v>6679</v>
      </c>
      <c r="E290" s="7571" t="s">
        <v>89</v>
      </c>
      <c r="F290" s="7571" t="s">
        <v>89</v>
      </c>
      <c r="G290" s="7572">
        <v>45211</v>
      </c>
      <c r="H290" s="7573" t="s">
        <v>8015</v>
      </c>
      <c r="I290" s="7562">
        <v>45108</v>
      </c>
      <c r="J290" s="7562"/>
      <c r="K290" s="7562"/>
      <c r="L290" s="7562"/>
      <c r="M290" s="7562"/>
      <c r="N290" s="7562" t="s">
        <v>8111</v>
      </c>
      <c r="O290" s="7562" t="s">
        <v>8111</v>
      </c>
      <c r="P290" s="7562" t="s">
        <v>8111</v>
      </c>
      <c r="Q290" s="7562" t="s">
        <v>8111</v>
      </c>
      <c r="R290" s="7562" t="s">
        <v>8111</v>
      </c>
      <c r="S290" s="7562" t="s">
        <v>8111</v>
      </c>
      <c r="T290" s="7562" t="s">
        <v>8111</v>
      </c>
      <c r="U290" s="7562" t="s">
        <v>8111</v>
      </c>
      <c r="V290" s="7562" t="s">
        <v>90</v>
      </c>
      <c r="W290" s="7562" t="s">
        <v>226</v>
      </c>
      <c r="X290" s="7564"/>
      <c r="Y290" s="7562"/>
      <c r="Z290" s="7562"/>
      <c r="AA290" s="7562"/>
      <c r="AB290" s="7562"/>
      <c r="AC290" s="7562"/>
      <c r="AD290" s="7562"/>
      <c r="AE290" s="7562"/>
      <c r="AF290" s="7562"/>
      <c r="AG290" s="7565">
        <f>IF(VLOOKUP($A290,'8 Oct - LIVE LDS Data'!$A$3:$AAD$1504,72,FALSE)=0/1/1900,"",VLOOKUP($A290,'8 Oct - LIVE LDS Data'!$A$3:$AAD$1504,72,FALSE))</f>
        <v>44309</v>
      </c>
      <c r="AH290" s="7565">
        <f>IF(VLOOKUP($A290,'8 Oct - LIVE LDS Data'!$A$3:$AAD$1504,73,FALSE)=0/1/1900,"",VLOOKUP($A290,'8 Oct - LIVE LDS Data'!$A$3:$AAD$1504,73,FALSE))</f>
        <v>45700</v>
      </c>
      <c r="AI290" s="7565">
        <f>IF(VLOOKUP($A290,'8 Oct - LIVE LDS Data'!$A$3:$AAD$1504,75,FALSE)=0/1/1900,"",VLOOKUP($A290,'8 Oct - LIVE LDS Data'!$A$3:$AAD$1504,75,FALSE))</f>
        <v>44309</v>
      </c>
      <c r="AJ290" s="7565">
        <f>IF(VLOOKUP($A290,'8 Oct - LIVE LDS Data'!$A$3:$AAD$1504,76,FALSE)=0/1/1900,"",VLOOKUP($A290,'8 Oct - LIVE LDS Data'!$A$3:$AAD$1504,76,FALSE))</f>
        <v>45700</v>
      </c>
    </row>
    <row r="291" spans="1:36" s="1749" customFormat="1" ht="40" hidden="1" customHeight="1" x14ac:dyDescent="0.2">
      <c r="A291" s="7568" t="s">
        <v>3857</v>
      </c>
      <c r="B291" s="7568" t="s">
        <v>3858</v>
      </c>
      <c r="C291" s="7568" t="s">
        <v>3858</v>
      </c>
      <c r="D291" s="7570" t="s">
        <v>3859</v>
      </c>
      <c r="E291" s="7571" t="s">
        <v>89</v>
      </c>
      <c r="F291" s="7571" t="s">
        <v>89</v>
      </c>
      <c r="G291" s="7572">
        <v>41106</v>
      </c>
      <c r="H291" s="7573" t="s">
        <v>674</v>
      </c>
      <c r="I291" s="7562">
        <v>44927</v>
      </c>
      <c r="J291" s="7562" t="s">
        <v>8111</v>
      </c>
      <c r="K291" s="7562">
        <v>43143</v>
      </c>
      <c r="L291" s="7562" t="s">
        <v>8111</v>
      </c>
      <c r="M291" s="7562">
        <v>43413</v>
      </c>
      <c r="N291" s="7562">
        <v>44166</v>
      </c>
      <c r="O291" s="7562">
        <v>44176</v>
      </c>
      <c r="P291" s="7562" t="s">
        <v>8111</v>
      </c>
      <c r="Q291" s="7562" t="s">
        <v>8111</v>
      </c>
      <c r="R291" s="7562">
        <v>44896</v>
      </c>
      <c r="S291" s="7562">
        <v>44932</v>
      </c>
      <c r="T291" s="7562">
        <v>44986</v>
      </c>
      <c r="U291" s="7562">
        <v>44986</v>
      </c>
      <c r="V291" s="7562" t="s">
        <v>3757</v>
      </c>
      <c r="W291" s="7562" t="s">
        <v>3757</v>
      </c>
      <c r="X291" s="7564"/>
      <c r="Y291" s="7562"/>
      <c r="Z291" s="7562"/>
      <c r="AA291" s="7562"/>
      <c r="AB291" s="7562"/>
      <c r="AC291" s="7562"/>
      <c r="AD291" s="7562" t="s">
        <v>8102</v>
      </c>
      <c r="AE291" s="7562"/>
      <c r="AF291" s="7562"/>
      <c r="AG291" s="7565">
        <f>IF(VLOOKUP($A291,'8 Oct - LIVE LDS Data'!$A$3:$AAD$1504,72,FALSE)=0/1/1900,"",VLOOKUP($A291,'8 Oct - LIVE LDS Data'!$A$3:$AAD$1504,72,FALSE))</f>
        <v>45315</v>
      </c>
      <c r="AH291" s="7565">
        <f>IF(VLOOKUP($A291,'8 Oct - LIVE LDS Data'!$A$3:$AAD$1504,73,FALSE)=0/1/1900,"",VLOOKUP($A291,'8 Oct - LIVE LDS Data'!$A$3:$AAD$1504,73,FALSE))</f>
        <v>45938</v>
      </c>
      <c r="AI291" s="7565">
        <f>IF(VLOOKUP($A291,'8 Oct - LIVE LDS Data'!$A$3:$AAD$1504,75,FALSE)=0/1/1900,"",VLOOKUP($A291,'8 Oct - LIVE LDS Data'!$A$3:$AAD$1504,75,FALSE))</f>
        <v>45938</v>
      </c>
      <c r="AJ291" s="7565">
        <f>IF(VLOOKUP($A291,'8 Oct - LIVE LDS Data'!$A$3:$AAD$1504,76,FALSE)=0/1/1900,"",VLOOKUP($A291,'8 Oct - LIVE LDS Data'!$A$3:$AAD$1504,76,FALSE))</f>
        <v>45022</v>
      </c>
    </row>
    <row r="292" spans="1:36" s="1749" customFormat="1" ht="40" hidden="1" customHeight="1" x14ac:dyDescent="0.2">
      <c r="A292" s="2855" t="s">
        <v>3873</v>
      </c>
      <c r="B292" s="2855"/>
      <c r="C292" s="2855" t="s">
        <v>3874</v>
      </c>
      <c r="D292" s="7570" t="s">
        <v>121</v>
      </c>
      <c r="E292" s="7571" t="s">
        <v>89</v>
      </c>
      <c r="F292" s="7571" t="s">
        <v>89</v>
      </c>
      <c r="G292" s="7572">
        <v>43550</v>
      </c>
      <c r="H292" s="7573" t="s">
        <v>8280</v>
      </c>
      <c r="I292" s="7562">
        <v>43525</v>
      </c>
      <c r="J292" s="7562" t="s">
        <v>8111</v>
      </c>
      <c r="K292" s="7562"/>
      <c r="L292" s="7562" t="s">
        <v>8111</v>
      </c>
      <c r="M292" s="7562"/>
      <c r="N292" s="7562" t="s">
        <v>8111</v>
      </c>
      <c r="O292" s="7562"/>
      <c r="P292" s="7562" t="s">
        <v>8111</v>
      </c>
      <c r="Q292" s="7562"/>
      <c r="R292" s="7562" t="s">
        <v>8111</v>
      </c>
      <c r="S292" s="7562"/>
      <c r="T292" s="7562" t="s">
        <v>8111</v>
      </c>
      <c r="U292" s="7562" t="s">
        <v>8111</v>
      </c>
      <c r="V292" s="7562" t="s">
        <v>3757</v>
      </c>
      <c r="W292" s="7562" t="s">
        <v>226</v>
      </c>
      <c r="X292" s="7564"/>
      <c r="Y292" s="7562"/>
      <c r="Z292" s="7562"/>
      <c r="AA292" s="7562"/>
      <c r="AB292" s="7562"/>
      <c r="AC292" s="7562"/>
      <c r="AD292" s="7562"/>
      <c r="AE292" s="7562"/>
      <c r="AF292" s="7562"/>
      <c r="AG292" s="7565">
        <f>IF(VLOOKUP($A292,'8 Oct - LIVE LDS Data'!$A$3:$AAD$1504,72,FALSE)=0/1/1900,"",VLOOKUP($A292,'8 Oct - LIVE LDS Data'!$A$3:$AAD$1504,72,FALSE))</f>
        <v>45562</v>
      </c>
      <c r="AH292" s="7565">
        <f>IF(VLOOKUP($A292,'8 Oct - LIVE LDS Data'!$A$3:$AAD$1504,73,FALSE)=0/1/1900,"",VLOOKUP($A292,'8 Oct - LIVE LDS Data'!$A$3:$AAD$1504,73,FALSE))</f>
        <v>45755</v>
      </c>
      <c r="AI292" s="7565">
        <f>IF(VLOOKUP($A292,'8 Oct - LIVE LDS Data'!$A$3:$AAD$1504,75,FALSE)=0/1/1900,"",VLOOKUP($A292,'8 Oct - LIVE LDS Data'!$A$3:$AAD$1504,75,FALSE))</f>
        <v>45562</v>
      </c>
      <c r="AJ292" s="7565">
        <f>IF(VLOOKUP($A292,'8 Oct - LIVE LDS Data'!$A$3:$AAD$1504,76,FALSE)=0/1/1900,"",VLOOKUP($A292,'8 Oct - LIVE LDS Data'!$A$3:$AAD$1504,76,FALSE))</f>
        <v>45755</v>
      </c>
    </row>
    <row r="293" spans="1:36" s="1749" customFormat="1" ht="40" hidden="1" customHeight="1" x14ac:dyDescent="0.2">
      <c r="A293" s="2855" t="s">
        <v>3885</v>
      </c>
      <c r="B293" s="2855"/>
      <c r="C293" s="2855" t="s">
        <v>3886</v>
      </c>
      <c r="D293" s="7570" t="s">
        <v>3887</v>
      </c>
      <c r="E293" s="7571" t="s">
        <v>89</v>
      </c>
      <c r="F293" s="7571" t="s">
        <v>89</v>
      </c>
      <c r="G293" s="7572">
        <v>41563</v>
      </c>
      <c r="H293" s="7573" t="s">
        <v>7146</v>
      </c>
      <c r="I293" s="7562">
        <v>44621</v>
      </c>
      <c r="J293" s="7562">
        <v>44501</v>
      </c>
      <c r="K293" s="7562">
        <v>44501</v>
      </c>
      <c r="L293" s="7562" t="s">
        <v>7594</v>
      </c>
      <c r="M293" s="7562" t="s">
        <v>8111</v>
      </c>
      <c r="N293" s="7562" t="s">
        <v>8111</v>
      </c>
      <c r="O293" s="7562" t="s">
        <v>8111</v>
      </c>
      <c r="P293" s="7562" t="s">
        <v>8111</v>
      </c>
      <c r="Q293" s="7562" t="s">
        <v>8111</v>
      </c>
      <c r="R293" s="7562" t="s">
        <v>7596</v>
      </c>
      <c r="S293" s="7562" t="s">
        <v>8111</v>
      </c>
      <c r="T293" s="7562">
        <v>45566</v>
      </c>
      <c r="U293" s="7562" t="s">
        <v>8111</v>
      </c>
      <c r="V293" s="7562" t="s">
        <v>3757</v>
      </c>
      <c r="W293" s="7562" t="s">
        <v>90</v>
      </c>
      <c r="X293" s="7564"/>
      <c r="Y293" s="7562"/>
      <c r="Z293" s="7562"/>
      <c r="AA293" s="7562"/>
      <c r="AB293" s="7562"/>
      <c r="AC293" s="7562"/>
      <c r="AD293" s="7562"/>
      <c r="AE293" s="7562"/>
      <c r="AF293" s="7562"/>
      <c r="AG293" s="7565">
        <f>IF(VLOOKUP($A293,'8 Oct - LIVE LDS Data'!$A$3:$AAD$1504,72,FALSE)=0/1/1900,"",VLOOKUP($A293,'8 Oct - LIVE LDS Data'!$A$3:$AAD$1504,72,FALSE))</f>
        <v>45320</v>
      </c>
      <c r="AH293" s="7565">
        <f>IF(VLOOKUP($A293,'8 Oct - LIVE LDS Data'!$A$3:$AAD$1504,73,FALSE)=0/1/1900,"",VLOOKUP($A293,'8 Oct - LIVE LDS Data'!$A$3:$AAD$1504,73,FALSE))</f>
        <v>45755</v>
      </c>
      <c r="AI293" s="7565" t="str">
        <f>IF(VLOOKUP($A293,'8 Oct - LIVE LDS Data'!$A$3:$AAD$1504,75,FALSE)=0/1/1900,"",VLOOKUP($A293,'8 Oct - LIVE LDS Data'!$A$3:$AAD$1504,75,FALSE))</f>
        <v/>
      </c>
      <c r="AJ293" s="7565">
        <f>IF(VLOOKUP($A293,'8 Oct - LIVE LDS Data'!$A$3:$AAD$1504,76,FALSE)=0/1/1900,"",VLOOKUP($A293,'8 Oct - LIVE LDS Data'!$A$3:$AAD$1504,76,FALSE))</f>
        <v>45755</v>
      </c>
    </row>
    <row r="294" spans="1:36" s="1749" customFormat="1" ht="40" hidden="1" customHeight="1" x14ac:dyDescent="0.2">
      <c r="A294" s="2855" t="s">
        <v>3894</v>
      </c>
      <c r="B294" s="2855"/>
      <c r="C294" s="2855" t="s">
        <v>3895</v>
      </c>
      <c r="D294" s="7570" t="s">
        <v>121</v>
      </c>
      <c r="E294" s="7571" t="s">
        <v>89</v>
      </c>
      <c r="F294" s="7571" t="s">
        <v>89</v>
      </c>
      <c r="G294" s="7572">
        <v>45029</v>
      </c>
      <c r="H294" s="7573" t="s">
        <v>8037</v>
      </c>
      <c r="I294" s="7562">
        <v>44440</v>
      </c>
      <c r="J294" s="7562" t="s">
        <v>8111</v>
      </c>
      <c r="K294" s="7562" t="s">
        <v>8111</v>
      </c>
      <c r="L294" s="7562" t="s">
        <v>8111</v>
      </c>
      <c r="M294" s="7562" t="s">
        <v>8111</v>
      </c>
      <c r="N294" s="7562" t="s">
        <v>8111</v>
      </c>
      <c r="O294" s="7562" t="s">
        <v>8111</v>
      </c>
      <c r="P294" s="7562" t="s">
        <v>8111</v>
      </c>
      <c r="Q294" s="7562" t="s">
        <v>8111</v>
      </c>
      <c r="R294" s="7562" t="s">
        <v>8111</v>
      </c>
      <c r="S294" s="7562" t="s">
        <v>8111</v>
      </c>
      <c r="T294" s="7562" t="s">
        <v>8111</v>
      </c>
      <c r="U294" s="7562" t="s">
        <v>8111</v>
      </c>
      <c r="V294" s="7562" t="s">
        <v>90</v>
      </c>
      <c r="W294" s="7562" t="s">
        <v>226</v>
      </c>
      <c r="X294" s="7564"/>
      <c r="Y294" s="7562"/>
      <c r="Z294" s="7562"/>
      <c r="AA294" s="7562"/>
      <c r="AB294" s="7562"/>
      <c r="AC294" s="7562"/>
      <c r="AD294" s="7562"/>
      <c r="AE294" s="7562"/>
      <c r="AF294" s="7562"/>
      <c r="AG294" s="7565">
        <f>IF(VLOOKUP($A294,'8 Oct - LIVE LDS Data'!$A$3:$AAD$1504,72,FALSE)=0/1/1900,"",VLOOKUP($A294,'8 Oct - LIVE LDS Data'!$A$3:$AAD$1504,72,FALSE))</f>
        <v>44659</v>
      </c>
      <c r="AH294" s="7565">
        <f>IF(VLOOKUP($A294,'8 Oct - LIVE LDS Data'!$A$3:$AAD$1504,73,FALSE)=0/1/1900,"",VLOOKUP($A294,'8 Oct - LIVE LDS Data'!$A$3:$AAD$1504,73,FALSE))</f>
        <v>45755</v>
      </c>
      <c r="AI294" s="7565">
        <f>IF(VLOOKUP($A294,'8 Oct - LIVE LDS Data'!$A$3:$AAD$1504,75,FALSE)=0/1/1900,"",VLOOKUP($A294,'8 Oct - LIVE LDS Data'!$A$3:$AAD$1504,75,FALSE))</f>
        <v>44657</v>
      </c>
      <c r="AJ294" s="7565">
        <f>IF(VLOOKUP($A294,'8 Oct - LIVE LDS Data'!$A$3:$AAD$1504,76,FALSE)=0/1/1900,"",VLOOKUP($A294,'8 Oct - LIVE LDS Data'!$A$3:$AAD$1504,76,FALSE))</f>
        <v>45755</v>
      </c>
    </row>
    <row r="295" spans="1:36" s="1749" customFormat="1" ht="40" hidden="1" customHeight="1" x14ac:dyDescent="0.2">
      <c r="A295" s="2855" t="s">
        <v>3896</v>
      </c>
      <c r="B295" s="2855"/>
      <c r="C295" s="2858" t="s">
        <v>4221</v>
      </c>
      <c r="D295" s="7570" t="s">
        <v>7599</v>
      </c>
      <c r="E295" s="7571" t="s">
        <v>89</v>
      </c>
      <c r="F295" s="7571" t="s">
        <v>89</v>
      </c>
      <c r="G295" s="7572">
        <v>41988</v>
      </c>
      <c r="H295" s="7573" t="s">
        <v>262</v>
      </c>
      <c r="I295" s="7562">
        <v>45047</v>
      </c>
      <c r="J295" s="7562">
        <v>43525</v>
      </c>
      <c r="K295" s="7562">
        <v>43682</v>
      </c>
      <c r="L295" s="7562">
        <v>44470</v>
      </c>
      <c r="M295" s="7562">
        <v>44480</v>
      </c>
      <c r="N295" s="7562">
        <v>45200</v>
      </c>
      <c r="O295" s="7562" t="s">
        <v>8111</v>
      </c>
      <c r="P295" s="7562" t="s">
        <v>8111</v>
      </c>
      <c r="Q295" s="7562" t="s">
        <v>8111</v>
      </c>
      <c r="R295" s="7562">
        <v>45444</v>
      </c>
      <c r="S295" s="7562" t="s">
        <v>8111</v>
      </c>
      <c r="T295" s="7562">
        <v>45597</v>
      </c>
      <c r="U295" s="7562" t="s">
        <v>8111</v>
      </c>
      <c r="V295" s="7562" t="s">
        <v>3757</v>
      </c>
      <c r="W295" s="7562" t="s">
        <v>90</v>
      </c>
      <c r="X295" s="7564"/>
      <c r="Y295" s="7562"/>
      <c r="Z295" s="7562"/>
      <c r="AA295" s="7562"/>
      <c r="AB295" s="7562"/>
      <c r="AC295" s="7562"/>
      <c r="AD295" s="7562"/>
      <c r="AE295" s="7562"/>
      <c r="AF295" s="7562"/>
      <c r="AG295" s="7565">
        <f>IF(VLOOKUP($A295,'8 Oct - LIVE LDS Data'!$A$3:$AAD$1504,72,FALSE)=0/1/1900,"",VLOOKUP($A295,'8 Oct - LIVE LDS Data'!$A$3:$AAD$1504,72,FALSE))</f>
        <v>45607</v>
      </c>
      <c r="AH295" s="7565">
        <f>IF(VLOOKUP($A295,'8 Oct - LIVE LDS Data'!$A$3:$AAD$1504,73,FALSE)=0/1/1900,"",VLOOKUP($A295,'8 Oct - LIVE LDS Data'!$A$3:$AAD$1504,73,FALSE))</f>
        <v>45755</v>
      </c>
      <c r="AI295" s="7565">
        <f>IF(VLOOKUP($A295,'8 Oct - LIVE LDS Data'!$A$3:$AAD$1504,75,FALSE)=0/1/1900,"",VLOOKUP($A295,'8 Oct - LIVE LDS Data'!$A$3:$AAD$1504,75,FALSE))</f>
        <v>45607</v>
      </c>
      <c r="AJ295" s="7565">
        <f>IF(VLOOKUP($A295,'8 Oct - LIVE LDS Data'!$A$3:$AAD$1504,76,FALSE)=0/1/1900,"",VLOOKUP($A295,'8 Oct - LIVE LDS Data'!$A$3:$AAD$1504,76,FALSE))</f>
        <v>45755</v>
      </c>
    </row>
    <row r="296" spans="1:36" s="1749" customFormat="1" ht="40" hidden="1" customHeight="1" x14ac:dyDescent="0.2">
      <c r="A296" s="2855" t="s">
        <v>3906</v>
      </c>
      <c r="B296" s="2855"/>
      <c r="C296" s="2855" t="s">
        <v>3905</v>
      </c>
      <c r="D296" s="7570" t="s">
        <v>3907</v>
      </c>
      <c r="E296" s="7571" t="s">
        <v>89</v>
      </c>
      <c r="F296" s="7571" t="s">
        <v>89</v>
      </c>
      <c r="G296" s="7572">
        <v>43370</v>
      </c>
      <c r="H296" s="7573" t="s">
        <v>7588</v>
      </c>
      <c r="I296" s="7562">
        <v>45017</v>
      </c>
      <c r="J296" s="7562">
        <v>44797</v>
      </c>
      <c r="K296" s="7562">
        <v>44797</v>
      </c>
      <c r="L296" s="7562" t="s">
        <v>3914</v>
      </c>
      <c r="M296" s="7562">
        <v>45139</v>
      </c>
      <c r="N296" s="7562" t="s">
        <v>7586</v>
      </c>
      <c r="O296" s="7562" t="s">
        <v>8111</v>
      </c>
      <c r="P296" s="7562" t="s">
        <v>8111</v>
      </c>
      <c r="Q296" s="7562" t="s">
        <v>8111</v>
      </c>
      <c r="R296" s="7562">
        <v>45444</v>
      </c>
      <c r="S296" s="7562" t="s">
        <v>8111</v>
      </c>
      <c r="T296" s="7562">
        <v>45597</v>
      </c>
      <c r="U296" s="7562" t="s">
        <v>8111</v>
      </c>
      <c r="V296" s="7562" t="s">
        <v>3757</v>
      </c>
      <c r="W296" s="7562" t="s">
        <v>8106</v>
      </c>
      <c r="X296" s="7564"/>
      <c r="Y296" s="7562"/>
      <c r="Z296" s="7562"/>
      <c r="AA296" s="7562"/>
      <c r="AB296" s="7562"/>
      <c r="AC296" s="7562"/>
      <c r="AD296" s="7562"/>
      <c r="AE296" s="7562"/>
      <c r="AF296" s="7562"/>
      <c r="AG296" s="7565">
        <f>IF(VLOOKUP($A296,'8 Oct - LIVE LDS Data'!$A$3:$AAD$1504,72,FALSE)=0/1/1900,"",VLOOKUP($A296,'8 Oct - LIVE LDS Data'!$A$3:$AAD$1504,72,FALSE))</f>
        <v>45594</v>
      </c>
      <c r="AH296" s="7565">
        <f>IF(VLOOKUP($A296,'8 Oct - LIVE LDS Data'!$A$3:$AAD$1504,73,FALSE)=0/1/1900,"",VLOOKUP($A296,'8 Oct - LIVE LDS Data'!$A$3:$AAD$1504,73,FALSE))</f>
        <v>45755</v>
      </c>
      <c r="AI296" s="7565">
        <f>IF(VLOOKUP($A296,'8 Oct - LIVE LDS Data'!$A$3:$AAD$1504,75,FALSE)=0/1/1900,"",VLOOKUP($A296,'8 Oct - LIVE LDS Data'!$A$3:$AAD$1504,75,FALSE))</f>
        <v>45594</v>
      </c>
      <c r="AJ296" s="7565">
        <f>IF(VLOOKUP($A296,'8 Oct - LIVE LDS Data'!$A$3:$AAD$1504,76,FALSE)=0/1/1900,"",VLOOKUP($A296,'8 Oct - LIVE LDS Data'!$A$3:$AAD$1504,76,FALSE))</f>
        <v>45755</v>
      </c>
    </row>
    <row r="297" spans="1:36" s="1749" customFormat="1" ht="40" customHeight="1" x14ac:dyDescent="0.2">
      <c r="A297" s="2855" t="s">
        <v>3923</v>
      </c>
      <c r="B297" s="2855"/>
      <c r="C297" s="2856" t="s">
        <v>3924</v>
      </c>
      <c r="D297" s="7570" t="s">
        <v>6711</v>
      </c>
      <c r="E297" s="7571" t="s">
        <v>89</v>
      </c>
      <c r="F297" s="7571" t="s">
        <v>89</v>
      </c>
      <c r="G297" s="7572" t="s">
        <v>3926</v>
      </c>
      <c r="H297" s="7573" t="s">
        <v>8340</v>
      </c>
      <c r="I297" s="7562">
        <v>45078</v>
      </c>
      <c r="J297" s="7562">
        <v>44136</v>
      </c>
      <c r="K297" s="7562">
        <v>44105</v>
      </c>
      <c r="L297" s="7562">
        <v>44621</v>
      </c>
      <c r="M297" s="7562">
        <v>44707</v>
      </c>
      <c r="N297" s="7562" t="s">
        <v>8111</v>
      </c>
      <c r="O297" s="7562" t="s">
        <v>8111</v>
      </c>
      <c r="P297" s="7562" t="s">
        <v>8111</v>
      </c>
      <c r="Q297" s="7562" t="s">
        <v>8111</v>
      </c>
      <c r="R297" s="7562" t="s">
        <v>8341</v>
      </c>
      <c r="S297" s="7562">
        <v>45321</v>
      </c>
      <c r="T297" s="7562" t="s">
        <v>3932</v>
      </c>
      <c r="U297" s="7562" t="s">
        <v>8111</v>
      </c>
      <c r="V297" s="7562" t="s">
        <v>3757</v>
      </c>
      <c r="W297" s="7562" t="s">
        <v>8106</v>
      </c>
      <c r="X297" s="7564">
        <v>45317</v>
      </c>
      <c r="Y297" s="7562">
        <v>44136</v>
      </c>
      <c r="Z297" s="7562">
        <v>44621</v>
      </c>
      <c r="AA297" s="7562"/>
      <c r="AB297" s="7562"/>
      <c r="AC297" s="7562">
        <v>45292</v>
      </c>
      <c r="AD297" s="7562">
        <v>45383</v>
      </c>
      <c r="AE297" s="7562" t="s">
        <v>8132</v>
      </c>
      <c r="AF297" s="7562"/>
      <c r="AG297" s="7565">
        <f>IF(VLOOKUP($A297,'8 Oct - LIVE LDS Data'!$A$3:$AAD$1504,72,FALSE)=0/1/1900,"",VLOOKUP($A297,'8 Oct - LIVE LDS Data'!$A$3:$AAD$1504,72,FALSE))</f>
        <v>45475</v>
      </c>
      <c r="AH297" s="7565">
        <f>IF(VLOOKUP($A297,'8 Oct - LIVE LDS Data'!$A$3:$AAD$1504,73,FALSE)=0/1/1900,"",VLOOKUP($A297,'8 Oct - LIVE LDS Data'!$A$3:$AAD$1504,73,FALSE))</f>
        <v>45562</v>
      </c>
      <c r="AI297" s="7565">
        <f>IF(VLOOKUP($A297,'8 Oct - LIVE LDS Data'!$A$3:$AAD$1504,75,FALSE)=0/1/1900,"",VLOOKUP($A297,'8 Oct - LIVE LDS Data'!$A$3:$AAD$1504,75,FALSE))</f>
        <v>45475</v>
      </c>
      <c r="AJ297" s="7565">
        <f>IF(VLOOKUP($A297,'8 Oct - LIVE LDS Data'!$A$3:$AAD$1504,76,FALSE)=0/1/1900,"",VLOOKUP($A297,'8 Oct - LIVE LDS Data'!$A$3:$AAD$1504,76,FALSE))</f>
        <v>45562</v>
      </c>
    </row>
    <row r="298" spans="1:36" s="1749" customFormat="1" ht="40" customHeight="1" x14ac:dyDescent="0.2">
      <c r="A298" s="7566" t="s">
        <v>3934</v>
      </c>
      <c r="B298" s="7566"/>
      <c r="C298" s="7566" t="s">
        <v>3935</v>
      </c>
      <c r="D298" s="7570" t="s">
        <v>7953</v>
      </c>
      <c r="E298" s="7571" t="s">
        <v>89</v>
      </c>
      <c r="F298" s="7571" t="s">
        <v>89</v>
      </c>
      <c r="G298" s="7572">
        <v>44307</v>
      </c>
      <c r="H298" s="7573" t="s">
        <v>7957</v>
      </c>
      <c r="I298" s="7562">
        <v>44682</v>
      </c>
      <c r="J298" s="7562">
        <v>44835</v>
      </c>
      <c r="K298" s="7562">
        <v>44841</v>
      </c>
      <c r="L298" s="7562" t="s">
        <v>8111</v>
      </c>
      <c r="M298" s="7562" t="s">
        <v>8111</v>
      </c>
      <c r="N298" s="7562" t="s">
        <v>8111</v>
      </c>
      <c r="O298" s="7562" t="s">
        <v>8111</v>
      </c>
      <c r="P298" s="7562" t="s">
        <v>8111</v>
      </c>
      <c r="Q298" s="7562" t="s">
        <v>8111</v>
      </c>
      <c r="R298" s="7562">
        <v>45200</v>
      </c>
      <c r="S298" s="7562" t="s">
        <v>8111</v>
      </c>
      <c r="T298" s="7562">
        <v>45474</v>
      </c>
      <c r="U298" s="7562" t="s">
        <v>8111</v>
      </c>
      <c r="V298" s="7562" t="s">
        <v>90</v>
      </c>
      <c r="W298" s="7562" t="s">
        <v>90</v>
      </c>
      <c r="X298" s="7564">
        <v>45323</v>
      </c>
      <c r="Y298" s="7562"/>
      <c r="Z298" s="7562"/>
      <c r="AA298" s="7562"/>
      <c r="AB298" s="7562"/>
      <c r="AC298" s="7562"/>
      <c r="AD298" s="7562"/>
      <c r="AE298" s="7562" t="s">
        <v>8133</v>
      </c>
      <c r="AF298" s="7562"/>
      <c r="AG298" s="7565" t="str">
        <f>IF(VLOOKUP($A298,'8 Oct - LIVE LDS Data'!$A$3:$AAD$1504,72,FALSE)=0/1/1900,"",VLOOKUP($A298,'8 Oct - LIVE LDS Data'!$A$3:$AAD$1504,72,FALSE))</f>
        <v/>
      </c>
      <c r="AH298" s="7565">
        <f>IF(VLOOKUP($A298,'8 Oct - LIVE LDS Data'!$A$3:$AAD$1504,73,FALSE)=0/1/1900,"",VLOOKUP($A298,'8 Oct - LIVE LDS Data'!$A$3:$AAD$1504,73,FALSE))</f>
        <v>45629</v>
      </c>
      <c r="AI298" s="7565" t="str">
        <f>IF(VLOOKUP($A298,'8 Oct - LIVE LDS Data'!$A$3:$AAD$1504,75,FALSE)=0/1/1900,"",VLOOKUP($A298,'8 Oct - LIVE LDS Data'!$A$3:$AAD$1504,75,FALSE))</f>
        <v/>
      </c>
      <c r="AJ298" s="7565">
        <f>IF(VLOOKUP($A298,'8 Oct - LIVE LDS Data'!$A$3:$AAD$1504,76,FALSE)=0/1/1900,"",VLOOKUP($A298,'8 Oct - LIVE LDS Data'!$A$3:$AAD$1504,76,FALSE))</f>
        <v>45629</v>
      </c>
    </row>
    <row r="299" spans="1:36" s="1749" customFormat="1" ht="40" hidden="1" customHeight="1" x14ac:dyDescent="0.2">
      <c r="A299" s="7566" t="s">
        <v>3950</v>
      </c>
      <c r="B299" s="7566"/>
      <c r="C299" s="2861" t="s">
        <v>4223</v>
      </c>
      <c r="D299" s="7570" t="s">
        <v>8111</v>
      </c>
      <c r="E299" s="7571" t="s">
        <v>89</v>
      </c>
      <c r="F299" s="7571" t="s">
        <v>89</v>
      </c>
      <c r="G299" s="7572" t="s">
        <v>8111</v>
      </c>
      <c r="H299" s="7573" t="s">
        <v>8179</v>
      </c>
      <c r="I299" s="7562" t="s">
        <v>8111</v>
      </c>
      <c r="J299" s="7562" t="s">
        <v>8111</v>
      </c>
      <c r="K299" s="7562"/>
      <c r="L299" s="7562" t="s">
        <v>8111</v>
      </c>
      <c r="M299" s="7562"/>
      <c r="N299" s="7562" t="s">
        <v>8111</v>
      </c>
      <c r="O299" s="7562"/>
      <c r="P299" s="7562" t="s">
        <v>8111</v>
      </c>
      <c r="Q299" s="7562"/>
      <c r="R299" s="7562" t="s">
        <v>8111</v>
      </c>
      <c r="S299" s="7562"/>
      <c r="T299" s="7562" t="s">
        <v>8111</v>
      </c>
      <c r="U299" s="7562" t="s">
        <v>8111</v>
      </c>
      <c r="V299" s="7562" t="s">
        <v>3757</v>
      </c>
      <c r="W299" s="7562" t="s">
        <v>226</v>
      </c>
      <c r="X299" s="7564"/>
      <c r="Y299" s="7562"/>
      <c r="Z299" s="7562"/>
      <c r="AA299" s="7562"/>
      <c r="AB299" s="7562"/>
      <c r="AC299" s="7562"/>
      <c r="AD299" s="7562"/>
      <c r="AE299" s="7562"/>
      <c r="AF299" s="7562"/>
      <c r="AG299" s="7565" t="str">
        <f>IF(VLOOKUP($A299,'8 Oct - LIVE LDS Data'!$A$3:$AAD$1504,72,FALSE)=0/1/1900,"",VLOOKUP($A299,'8 Oct - LIVE LDS Data'!$A$3:$AAD$1504,72,FALSE))</f>
        <v/>
      </c>
      <c r="AH299" s="7565">
        <f>IF(VLOOKUP($A299,'8 Oct - LIVE LDS Data'!$A$3:$AAD$1504,73,FALSE)=0/1/1900,"",VLOOKUP($A299,'8 Oct - LIVE LDS Data'!$A$3:$AAD$1504,73,FALSE))</f>
        <v>45754</v>
      </c>
      <c r="AI299" s="7565" t="str">
        <f>IF(VLOOKUP($A299,'8 Oct - LIVE LDS Data'!$A$3:$AAD$1504,75,FALSE)=0/1/1900,"",VLOOKUP($A299,'8 Oct - LIVE LDS Data'!$A$3:$AAD$1504,75,FALSE))</f>
        <v>10/07/2024
[none found]</v>
      </c>
      <c r="AJ299" s="7565">
        <f>IF(VLOOKUP($A299,'8 Oct - LIVE LDS Data'!$A$3:$AAD$1504,76,FALSE)=0/1/1900,"",VLOOKUP($A299,'8 Oct - LIVE LDS Data'!$A$3:$AAD$1504,76,FALSE))</f>
        <v>45754</v>
      </c>
    </row>
    <row r="300" spans="1:36" s="1749" customFormat="1" ht="40" customHeight="1" x14ac:dyDescent="0.2">
      <c r="A300" s="7568" t="s">
        <v>3962</v>
      </c>
      <c r="B300" s="7568" t="s">
        <v>3963</v>
      </c>
      <c r="C300" s="7568" t="s">
        <v>3963</v>
      </c>
      <c r="D300" s="7570" t="s">
        <v>421</v>
      </c>
      <c r="E300" s="7571" t="s">
        <v>89</v>
      </c>
      <c r="F300" s="7571" t="s">
        <v>194</v>
      </c>
      <c r="G300" s="7572">
        <v>41528</v>
      </c>
      <c r="H300" s="7573" t="s">
        <v>8152</v>
      </c>
      <c r="I300" s="7562" t="s">
        <v>423</v>
      </c>
      <c r="J300" s="7562" t="s">
        <v>8111</v>
      </c>
      <c r="K300" s="7562" t="s">
        <v>8111</v>
      </c>
      <c r="L300" s="7562" t="s">
        <v>8111</v>
      </c>
      <c r="M300" s="7562" t="s">
        <v>8111</v>
      </c>
      <c r="N300" s="7562" t="s">
        <v>8111</v>
      </c>
      <c r="O300" s="7562" t="s">
        <v>8111</v>
      </c>
      <c r="P300" s="7562" t="s">
        <v>8111</v>
      </c>
      <c r="Q300" s="7562" t="s">
        <v>8111</v>
      </c>
      <c r="R300" s="7562" t="s">
        <v>8111</v>
      </c>
      <c r="S300" s="7562">
        <v>44417</v>
      </c>
      <c r="T300" s="7562">
        <v>44562</v>
      </c>
      <c r="U300" s="7562">
        <v>44606</v>
      </c>
      <c r="V300" s="7562" t="s">
        <v>3757</v>
      </c>
      <c r="W300" s="7562" t="s">
        <v>3757</v>
      </c>
      <c r="X300" s="7564">
        <v>45322</v>
      </c>
      <c r="Y300" s="7562"/>
      <c r="Z300" s="7562"/>
      <c r="AA300" s="7562"/>
      <c r="AB300" s="7562"/>
      <c r="AC300" s="7562"/>
      <c r="AD300" s="7562" t="s">
        <v>8102</v>
      </c>
      <c r="AE300" s="7562" t="s">
        <v>8134</v>
      </c>
      <c r="AF300" s="7562"/>
      <c r="AG300" s="7565" t="str">
        <f>IF(VLOOKUP($A300,'8 Oct - LIVE LDS Data'!$A$3:$AAD$1504,72,FALSE)=0/1/1900,"",VLOOKUP($A300,'8 Oct - LIVE LDS Data'!$A$3:$AAD$1504,72,FALSE))</f>
        <v/>
      </c>
      <c r="AH300" s="7565" t="str">
        <f>IF(VLOOKUP($A300,'8 Oct - LIVE LDS Data'!$A$3:$AAD$1504,73,FALSE)=0/1/1900,"",VLOOKUP($A300,'8 Oct - LIVE LDS Data'!$A$3:$AAD$1504,73,FALSE))</f>
        <v/>
      </c>
      <c r="AI300" s="7565" t="str">
        <f>IF(VLOOKUP($A300,'8 Oct - LIVE LDS Data'!$A$3:$AAD$1504,75,FALSE)=0/1/1900,"",VLOOKUP($A300,'8 Oct - LIVE LDS Data'!$A$3:$AAD$1504,75,FALSE))</f>
        <v/>
      </c>
      <c r="AJ300" s="7565">
        <f>IF(VLOOKUP($A300,'8 Oct - LIVE LDS Data'!$A$3:$AAD$1504,76,FALSE)=0/1/1900,"",VLOOKUP($A300,'8 Oct - LIVE LDS Data'!$A$3:$AAD$1504,76,FALSE))</f>
        <v>44440</v>
      </c>
    </row>
    <row r="301" spans="1:36" s="1749" customFormat="1" ht="40" hidden="1" customHeight="1" x14ac:dyDescent="0.2">
      <c r="A301" s="2855" t="s">
        <v>3977</v>
      </c>
      <c r="B301" s="2855"/>
      <c r="C301" s="2855" t="s">
        <v>3978</v>
      </c>
      <c r="D301" s="7570" t="s">
        <v>3979</v>
      </c>
      <c r="E301" s="7571" t="s">
        <v>89</v>
      </c>
      <c r="F301" s="7571" t="s">
        <v>89</v>
      </c>
      <c r="G301" s="7572">
        <v>42024</v>
      </c>
      <c r="H301" s="7573" t="s">
        <v>7331</v>
      </c>
      <c r="I301" s="7562">
        <v>45261</v>
      </c>
      <c r="J301" s="7562">
        <v>43040</v>
      </c>
      <c r="K301" s="7562">
        <v>43046</v>
      </c>
      <c r="L301" s="7562">
        <v>44166</v>
      </c>
      <c r="M301" s="7562">
        <v>44209</v>
      </c>
      <c r="N301" s="7562" t="s">
        <v>8111</v>
      </c>
      <c r="O301" s="7562" t="s">
        <v>8111</v>
      </c>
      <c r="P301" s="7562" t="s">
        <v>8111</v>
      </c>
      <c r="Q301" s="7562" t="s">
        <v>8111</v>
      </c>
      <c r="R301" s="7562" t="s">
        <v>7325</v>
      </c>
      <c r="S301" s="7562">
        <v>45197</v>
      </c>
      <c r="T301" s="7562">
        <v>45413</v>
      </c>
      <c r="U301" s="7562" t="s">
        <v>8111</v>
      </c>
      <c r="V301" s="7562" t="s">
        <v>3757</v>
      </c>
      <c r="W301" s="7562" t="s">
        <v>3757</v>
      </c>
      <c r="X301" s="7564"/>
      <c r="Y301" s="7562"/>
      <c r="Z301" s="7562"/>
      <c r="AA301" s="7562"/>
      <c r="AB301" s="7562"/>
      <c r="AC301" s="7562"/>
      <c r="AD301" s="7562"/>
      <c r="AE301" s="7562"/>
      <c r="AF301" s="7562"/>
      <c r="AG301" s="7565">
        <f>IF(VLOOKUP($A301,'8 Oct - LIVE LDS Data'!$A$3:$AAD$1504,72,FALSE)=0/1/1900,"",VLOOKUP($A301,'8 Oct - LIVE LDS Data'!$A$3:$AAD$1504,72,FALSE))</f>
        <v>45664</v>
      </c>
      <c r="AH301" s="7565">
        <f>IF(VLOOKUP($A301,'8 Oct - LIVE LDS Data'!$A$3:$AAD$1504,73,FALSE)=0/1/1900,"",VLOOKUP($A301,'8 Oct - LIVE LDS Data'!$A$3:$AAD$1504,73,FALSE))</f>
        <v>45932</v>
      </c>
      <c r="AI301" s="7565">
        <f>IF(VLOOKUP($A301,'8 Oct - LIVE LDS Data'!$A$3:$AAD$1504,75,FALSE)=0/1/1900,"",VLOOKUP($A301,'8 Oct - LIVE LDS Data'!$A$3:$AAD$1504,75,FALSE))</f>
        <v>45589</v>
      </c>
      <c r="AJ301" s="7565">
        <f>IF(VLOOKUP($A301,'8 Oct - LIVE LDS Data'!$A$3:$AAD$1504,76,FALSE)=0/1/1900,"",VLOOKUP($A301,'8 Oct - LIVE LDS Data'!$A$3:$AAD$1504,76,FALSE))</f>
        <v>45932</v>
      </c>
    </row>
    <row r="302" spans="1:36" s="1749" customFormat="1" ht="40" hidden="1" customHeight="1" x14ac:dyDescent="0.2">
      <c r="A302" s="2855" t="s">
        <v>3999</v>
      </c>
      <c r="B302" s="2855"/>
      <c r="C302" s="2855" t="s">
        <v>3993</v>
      </c>
      <c r="D302" s="7570" t="s">
        <v>4000</v>
      </c>
      <c r="E302" s="7571" t="s">
        <v>89</v>
      </c>
      <c r="F302" s="7571" t="s">
        <v>89</v>
      </c>
      <c r="G302" s="7572">
        <v>41353</v>
      </c>
      <c r="H302" s="7573" t="s">
        <v>7608</v>
      </c>
      <c r="I302" s="7562">
        <v>45139</v>
      </c>
      <c r="J302" s="7562">
        <v>43435</v>
      </c>
      <c r="K302" s="7562">
        <v>43322</v>
      </c>
      <c r="L302" s="7562">
        <v>44256</v>
      </c>
      <c r="M302" s="7562">
        <v>44242</v>
      </c>
      <c r="N302" s="7562">
        <v>44866</v>
      </c>
      <c r="O302" s="7562">
        <v>44867</v>
      </c>
      <c r="P302" s="7562" t="s">
        <v>8111</v>
      </c>
      <c r="Q302" s="7562" t="s">
        <v>8111</v>
      </c>
      <c r="R302" s="7562" t="s">
        <v>7684</v>
      </c>
      <c r="S302" s="7562" t="s">
        <v>8111</v>
      </c>
      <c r="T302" s="7562" t="s">
        <v>7686</v>
      </c>
      <c r="U302" s="7562" t="s">
        <v>8111</v>
      </c>
      <c r="V302" s="7562" t="s">
        <v>3757</v>
      </c>
      <c r="W302" s="7562" t="s">
        <v>3757</v>
      </c>
      <c r="X302" s="7564"/>
      <c r="Y302" s="7562"/>
      <c r="Z302" s="7562"/>
      <c r="AA302" s="7562"/>
      <c r="AB302" s="7562"/>
      <c r="AC302" s="7562"/>
      <c r="AD302" s="7562"/>
      <c r="AE302" s="7562"/>
      <c r="AF302" s="7562"/>
      <c r="AG302" s="7565">
        <f>IF(VLOOKUP($A302,'8 Oct - LIVE LDS Data'!$A$3:$AAD$1504,72,FALSE)=0/1/1900,"",VLOOKUP($A302,'8 Oct - LIVE LDS Data'!$A$3:$AAD$1504,72,FALSE))</f>
        <v>45392</v>
      </c>
      <c r="AH302" s="7565">
        <f>IF(VLOOKUP($A302,'8 Oct - LIVE LDS Data'!$A$3:$AAD$1504,73,FALSE)=0/1/1900,"",VLOOKUP($A302,'8 Oct - LIVE LDS Data'!$A$3:$AAD$1504,73,FALSE))</f>
        <v>45398</v>
      </c>
      <c r="AI302" s="7565">
        <f>IF(VLOOKUP($A302,'8 Oct - LIVE LDS Data'!$A$3:$AAD$1504,75,FALSE)=0/1/1900,"",VLOOKUP($A302,'8 Oct - LIVE LDS Data'!$A$3:$AAD$1504,75,FALSE))</f>
        <v>45932</v>
      </c>
      <c r="AJ302" s="7565">
        <f>IF(VLOOKUP($A302,'8 Oct - LIVE LDS Data'!$A$3:$AAD$1504,76,FALSE)=0/1/1900,"",VLOOKUP($A302,'8 Oct - LIVE LDS Data'!$A$3:$AAD$1504,76,FALSE))</f>
        <v>45539</v>
      </c>
    </row>
    <row r="303" spans="1:36" s="1749" customFormat="1" ht="40" hidden="1" customHeight="1" x14ac:dyDescent="0.2">
      <c r="A303" s="7569" t="s">
        <v>4015</v>
      </c>
      <c r="B303" s="7569"/>
      <c r="C303" s="7569" t="s">
        <v>4225</v>
      </c>
      <c r="D303" s="7570" t="s">
        <v>121</v>
      </c>
      <c r="E303" s="7571" t="s">
        <v>89</v>
      </c>
      <c r="F303" s="7571" t="s">
        <v>89</v>
      </c>
      <c r="G303" s="7572">
        <v>44600</v>
      </c>
      <c r="H303" s="7573" t="s">
        <v>8030</v>
      </c>
      <c r="I303" s="7562">
        <v>44927</v>
      </c>
      <c r="J303" s="7562" t="s">
        <v>8111</v>
      </c>
      <c r="K303" s="7562" t="s">
        <v>8111</v>
      </c>
      <c r="L303" s="7562" t="s">
        <v>8111</v>
      </c>
      <c r="M303" s="7562" t="s">
        <v>8111</v>
      </c>
      <c r="N303" s="7562" t="s">
        <v>8111</v>
      </c>
      <c r="O303" s="7562" t="s">
        <v>8111</v>
      </c>
      <c r="P303" s="7562" t="s">
        <v>8111</v>
      </c>
      <c r="Q303" s="7562" t="s">
        <v>8111</v>
      </c>
      <c r="R303" s="7562" t="s">
        <v>8111</v>
      </c>
      <c r="S303" s="7562" t="s">
        <v>8111</v>
      </c>
      <c r="T303" s="7562" t="s">
        <v>8111</v>
      </c>
      <c r="U303" s="7562" t="s">
        <v>8111</v>
      </c>
      <c r="V303" s="7562" t="s">
        <v>90</v>
      </c>
      <c r="W303" s="7562" t="s">
        <v>226</v>
      </c>
      <c r="X303" s="7564"/>
      <c r="Y303" s="7562"/>
      <c r="Z303" s="7562"/>
      <c r="AA303" s="7562"/>
      <c r="AB303" s="7562"/>
      <c r="AC303" s="7562"/>
      <c r="AD303" s="7562"/>
      <c r="AE303" s="7562"/>
      <c r="AF303" s="7562"/>
      <c r="AG303" s="7565">
        <f>IF(VLOOKUP($A303,'8 Oct - LIVE LDS Data'!$A$3:$AAD$1504,72,FALSE)=0/1/1900,"",VLOOKUP($A303,'8 Oct - LIVE LDS Data'!$A$3:$AAD$1504,72,FALSE))</f>
        <v>45315</v>
      </c>
      <c r="AH303" s="7565">
        <f>IF(VLOOKUP($A303,'8 Oct - LIVE LDS Data'!$A$3:$AAD$1504,73,FALSE)=0/1/1900,"",VLOOKUP($A303,'8 Oct - LIVE LDS Data'!$A$3:$AAD$1504,73,FALSE))</f>
        <v>45755</v>
      </c>
      <c r="AI303" s="7565" t="str">
        <f>IF(VLOOKUP($A303,'8 Oct - LIVE LDS Data'!$A$3:$AAD$1504,75,FALSE)=0/1/1900,"",VLOOKUP($A303,'8 Oct - LIVE LDS Data'!$A$3:$AAD$1504,75,FALSE))</f>
        <v/>
      </c>
      <c r="AJ303" s="7565">
        <f>IF(VLOOKUP($A303,'8 Oct - LIVE LDS Data'!$A$3:$AAD$1504,76,FALSE)=0/1/1900,"",VLOOKUP($A303,'8 Oct - LIVE LDS Data'!$A$3:$AAD$1504,76,FALSE))</f>
        <v>45755</v>
      </c>
    </row>
    <row r="304" spans="1:36" s="1749" customFormat="1" ht="40" hidden="1" customHeight="1" x14ac:dyDescent="0.2">
      <c r="A304" s="7569" t="s">
        <v>4022</v>
      </c>
      <c r="B304" s="7569"/>
      <c r="C304" s="7569" t="s">
        <v>4023</v>
      </c>
      <c r="D304" s="7570" t="s">
        <v>8342</v>
      </c>
      <c r="E304" s="7571" t="s">
        <v>89</v>
      </c>
      <c r="F304" s="7571" t="s">
        <v>89</v>
      </c>
      <c r="G304" s="7572" t="s">
        <v>121</v>
      </c>
      <c r="H304" s="7573" t="s">
        <v>742</v>
      </c>
      <c r="I304" s="7562">
        <v>44866</v>
      </c>
      <c r="J304" s="7562">
        <v>40179</v>
      </c>
      <c r="K304" s="7562">
        <v>40189</v>
      </c>
      <c r="L304" s="7562">
        <v>40909</v>
      </c>
      <c r="M304" s="7562">
        <v>40932</v>
      </c>
      <c r="N304" s="7562">
        <v>43831</v>
      </c>
      <c r="O304" s="7562">
        <v>43857</v>
      </c>
      <c r="P304" s="7562" t="s">
        <v>8111</v>
      </c>
      <c r="Q304" s="7562" t="s">
        <v>8111</v>
      </c>
      <c r="R304" s="7562">
        <v>44621</v>
      </c>
      <c r="S304" s="7562">
        <v>44690</v>
      </c>
      <c r="T304" s="7562">
        <v>44835</v>
      </c>
      <c r="U304" s="7562" t="s">
        <v>8111</v>
      </c>
      <c r="V304" s="7562" t="s">
        <v>3757</v>
      </c>
      <c r="W304" s="7562" t="s">
        <v>3757</v>
      </c>
      <c r="X304" s="7564"/>
      <c r="Y304" s="7562"/>
      <c r="Z304" s="7562"/>
      <c r="AA304" s="7562"/>
      <c r="AB304" s="7562"/>
      <c r="AC304" s="7562"/>
      <c r="AD304" s="7562"/>
      <c r="AE304" s="7562"/>
      <c r="AF304" s="7562"/>
      <c r="AG304" s="7565">
        <f>IF(VLOOKUP($A304,'8 Oct - LIVE LDS Data'!$A$3:$AAD$1504,72,FALSE)=0/1/1900,"",VLOOKUP($A304,'8 Oct - LIVE LDS Data'!$A$3:$AAD$1504,72,FALSE))</f>
        <v>45317</v>
      </c>
      <c r="AH304" s="7565">
        <f>IF(VLOOKUP($A304,'8 Oct - LIVE LDS Data'!$A$3:$AAD$1504,73,FALSE)=0/1/1900,"",VLOOKUP($A304,'8 Oct - LIVE LDS Data'!$A$3:$AAD$1504,73,FALSE))</f>
        <v>45700</v>
      </c>
      <c r="AI304" s="7565" t="str">
        <f>IF(VLOOKUP($A304,'8 Oct - LIVE LDS Data'!$A$3:$AAD$1504,75,FALSE)=0/1/1900,"",VLOOKUP($A304,'8 Oct - LIVE LDS Data'!$A$3:$AAD$1504,75,FALSE))</f>
        <v/>
      </c>
      <c r="AJ304" s="7565">
        <f>IF(VLOOKUP($A304,'8 Oct - LIVE LDS Data'!$A$3:$AAD$1504,76,FALSE)=0/1/1900,"",VLOOKUP($A304,'8 Oct - LIVE LDS Data'!$A$3:$AAD$1504,76,FALSE))</f>
        <v>45700</v>
      </c>
    </row>
    <row r="305" spans="1:36" s="1749" customFormat="1" ht="40" hidden="1" customHeight="1" x14ac:dyDescent="0.2">
      <c r="A305" s="2855" t="s">
        <v>4039</v>
      </c>
      <c r="B305" s="2855"/>
      <c r="C305" s="2855" t="s">
        <v>4040</v>
      </c>
      <c r="D305" s="7570" t="s">
        <v>8343</v>
      </c>
      <c r="E305" s="7571" t="s">
        <v>89</v>
      </c>
      <c r="F305" s="7571" t="s">
        <v>89</v>
      </c>
      <c r="G305" s="7572">
        <v>41207</v>
      </c>
      <c r="H305" s="7573" t="s">
        <v>3284</v>
      </c>
      <c r="I305" s="7562">
        <v>43374</v>
      </c>
      <c r="J305" s="7562" t="s">
        <v>8111</v>
      </c>
      <c r="K305" s="7562"/>
      <c r="L305" s="7562" t="s">
        <v>8111</v>
      </c>
      <c r="M305" s="7562"/>
      <c r="N305" s="7562" t="s">
        <v>8111</v>
      </c>
      <c r="O305" s="7562"/>
      <c r="P305" s="7562" t="s">
        <v>8111</v>
      </c>
      <c r="Q305" s="7562"/>
      <c r="R305" s="7562" t="s">
        <v>8111</v>
      </c>
      <c r="S305" s="7562"/>
      <c r="T305" s="7562" t="s">
        <v>8111</v>
      </c>
      <c r="U305" s="7562" t="s">
        <v>8111</v>
      </c>
      <c r="V305" s="7562" t="s">
        <v>3757</v>
      </c>
      <c r="W305" s="7562" t="s">
        <v>226</v>
      </c>
      <c r="X305" s="7564"/>
      <c r="Y305" s="7562"/>
      <c r="Z305" s="7562"/>
      <c r="AA305" s="7562"/>
      <c r="AB305" s="7562"/>
      <c r="AC305" s="7562"/>
      <c r="AD305" s="7562"/>
      <c r="AE305" s="7562"/>
      <c r="AF305" s="7562"/>
      <c r="AG305" s="7565">
        <f>IF(VLOOKUP($A305,'8 Oct - LIVE LDS Data'!$A$3:$AAD$1504,72,FALSE)=0/1/1900,"",VLOOKUP($A305,'8 Oct - LIVE LDS Data'!$A$3:$AAD$1504,72,FALSE))</f>
        <v>45594</v>
      </c>
      <c r="AH305" s="7565">
        <f>IF(VLOOKUP($A305,'8 Oct - LIVE LDS Data'!$A$3:$AAD$1504,73,FALSE)=0/1/1900,"",VLOOKUP($A305,'8 Oct - LIVE LDS Data'!$A$3:$AAD$1504,73,FALSE))</f>
        <v>45882</v>
      </c>
      <c r="AI305" s="7565">
        <f>IF(VLOOKUP($A305,'8 Oct - LIVE LDS Data'!$A$3:$AAD$1504,75,FALSE)=0/1/1900,"",VLOOKUP($A305,'8 Oct - LIVE LDS Data'!$A$3:$AAD$1504,75,FALSE))</f>
        <v>44967</v>
      </c>
      <c r="AJ305" s="7565">
        <f>IF(VLOOKUP($A305,'8 Oct - LIVE LDS Data'!$A$3:$AAD$1504,76,FALSE)=0/1/1900,"",VLOOKUP($A305,'8 Oct - LIVE LDS Data'!$A$3:$AAD$1504,76,FALSE))</f>
        <v>45882</v>
      </c>
    </row>
    <row r="306" spans="1:36" s="1749" customFormat="1" ht="40" hidden="1" customHeight="1" x14ac:dyDescent="0.2">
      <c r="A306" s="2855" t="s">
        <v>4055</v>
      </c>
      <c r="B306" s="2855"/>
      <c r="C306" s="2855" t="s">
        <v>4056</v>
      </c>
      <c r="D306" s="7570" t="s">
        <v>4057</v>
      </c>
      <c r="E306" s="7571" t="s">
        <v>89</v>
      </c>
      <c r="F306" s="7571" t="s">
        <v>89</v>
      </c>
      <c r="G306" s="7572">
        <v>40207</v>
      </c>
      <c r="H306" s="7573" t="s">
        <v>8344</v>
      </c>
      <c r="I306" s="7562">
        <v>45108</v>
      </c>
      <c r="J306" s="7562">
        <v>42583</v>
      </c>
      <c r="K306" s="7562">
        <v>42586</v>
      </c>
      <c r="L306" s="7562">
        <v>43405</v>
      </c>
      <c r="M306" s="7562">
        <v>43416</v>
      </c>
      <c r="N306" s="7562">
        <v>43862</v>
      </c>
      <c r="O306" s="7562">
        <v>43864</v>
      </c>
      <c r="P306" s="7562">
        <v>44501</v>
      </c>
      <c r="Q306" s="7562">
        <v>44522</v>
      </c>
      <c r="R306" s="7562">
        <v>45231</v>
      </c>
      <c r="S306" s="7562" t="s">
        <v>8111</v>
      </c>
      <c r="T306" s="7562">
        <v>45352</v>
      </c>
      <c r="U306" s="7562" t="s">
        <v>8111</v>
      </c>
      <c r="V306" s="7562" t="s">
        <v>3757</v>
      </c>
      <c r="W306" s="7562" t="s">
        <v>90</v>
      </c>
      <c r="X306" s="7564"/>
      <c r="Y306" s="7562"/>
      <c r="Z306" s="7562"/>
      <c r="AA306" s="7562"/>
      <c r="AB306" s="7562"/>
      <c r="AC306" s="7562"/>
      <c r="AD306" s="7562"/>
      <c r="AE306" s="7562"/>
      <c r="AF306" s="7562"/>
      <c r="AG306" s="7565">
        <f>IF(VLOOKUP($A306,'8 Oct - LIVE LDS Data'!$A$3:$AAD$1504,72,FALSE)=0/1/1900,"",VLOOKUP($A306,'8 Oct - LIVE LDS Data'!$A$3:$AAD$1504,72,FALSE))</f>
        <v>45674</v>
      </c>
      <c r="AH306" s="7565">
        <f>IF(VLOOKUP($A306,'8 Oct - LIVE LDS Data'!$A$3:$AAD$1504,73,FALSE)=0/1/1900,"",VLOOKUP($A306,'8 Oct - LIVE LDS Data'!$A$3:$AAD$1504,73,FALSE))</f>
        <v>45576</v>
      </c>
      <c r="AI306" s="7565" t="str">
        <f>IF(VLOOKUP($A306,'8 Oct - LIVE LDS Data'!$A$3:$AAD$1504,75,FALSE)=0/1/1900,"",VLOOKUP($A306,'8 Oct - LIVE LDS Data'!$A$3:$AAD$1504,75,FALSE))</f>
        <v/>
      </c>
      <c r="AJ306" s="7565">
        <f>IF(VLOOKUP($A306,'8 Oct - LIVE LDS Data'!$A$3:$AAD$1504,76,FALSE)=0/1/1900,"",VLOOKUP($A306,'8 Oct - LIVE LDS Data'!$A$3:$AAD$1504,76,FALSE))</f>
        <v>45687</v>
      </c>
    </row>
    <row r="307" spans="1:36" s="1749" customFormat="1" ht="40" hidden="1" customHeight="1" x14ac:dyDescent="0.2">
      <c r="A307" s="2855" t="s">
        <v>4072</v>
      </c>
      <c r="B307" s="2855"/>
      <c r="C307" s="2856" t="s">
        <v>4071</v>
      </c>
      <c r="D307" s="7570" t="s">
        <v>4073</v>
      </c>
      <c r="E307" s="7571" t="s">
        <v>89</v>
      </c>
      <c r="F307" s="7571" t="s">
        <v>89</v>
      </c>
      <c r="G307" s="7572">
        <v>40577</v>
      </c>
      <c r="H307" s="7573" t="s">
        <v>566</v>
      </c>
      <c r="I307" s="7562">
        <v>44958</v>
      </c>
      <c r="J307" s="7562" t="s">
        <v>7531</v>
      </c>
      <c r="K307" s="7562" t="s">
        <v>8111</v>
      </c>
      <c r="L307" s="7562" t="s">
        <v>8111</v>
      </c>
      <c r="M307" s="7562" t="s">
        <v>8111</v>
      </c>
      <c r="N307" s="7562" t="s">
        <v>8111</v>
      </c>
      <c r="O307" s="7562" t="s">
        <v>8111</v>
      </c>
      <c r="P307" s="7562" t="s">
        <v>8111</v>
      </c>
      <c r="Q307" s="7562" t="s">
        <v>8111</v>
      </c>
      <c r="R307" s="7562" t="s">
        <v>7533</v>
      </c>
      <c r="S307" s="7562" t="s">
        <v>8111</v>
      </c>
      <c r="T307" s="7562" t="s">
        <v>7535</v>
      </c>
      <c r="U307" s="7562" t="s">
        <v>8111</v>
      </c>
      <c r="V307" s="7562" t="s">
        <v>3757</v>
      </c>
      <c r="W307" s="7562" t="s">
        <v>90</v>
      </c>
      <c r="X307" s="7564"/>
      <c r="Y307" s="7562"/>
      <c r="Z307" s="7562"/>
      <c r="AA307" s="7562"/>
      <c r="AB307" s="7562"/>
      <c r="AC307" s="7562"/>
      <c r="AD307" s="7562"/>
      <c r="AE307" s="7562"/>
      <c r="AF307" s="7562"/>
      <c r="AG307" s="7565">
        <f>IF(VLOOKUP($A307,'8 Oct - LIVE LDS Data'!$A$3:$AAD$1504,72,FALSE)=0/1/1900,"",VLOOKUP($A307,'8 Oct - LIVE LDS Data'!$A$3:$AAD$1504,72,FALSE))</f>
        <v>45589</v>
      </c>
      <c r="AH307" s="7565">
        <f>IF(VLOOKUP($A307,'8 Oct - LIVE LDS Data'!$A$3:$AAD$1504,73,FALSE)=0/1/1900,"",VLOOKUP($A307,'8 Oct - LIVE LDS Data'!$A$3:$AAD$1504,73,FALSE))</f>
        <v>45350</v>
      </c>
      <c r="AI307" s="7565" t="str">
        <f>IF(VLOOKUP($A307,'8 Oct - LIVE LDS Data'!$A$3:$AAD$1504,75,FALSE)=0/1/1900,"",VLOOKUP($A307,'8 Oct - LIVE LDS Data'!$A$3:$AAD$1504,75,FALSE))</f>
        <v/>
      </c>
      <c r="AJ307" s="7565">
        <f>IF(VLOOKUP($A307,'8 Oct - LIVE LDS Data'!$A$3:$AAD$1504,76,FALSE)=0/1/1900,"",VLOOKUP($A307,'8 Oct - LIVE LDS Data'!$A$3:$AAD$1504,76,FALSE))</f>
        <v>45729</v>
      </c>
    </row>
    <row r="308" spans="1:36" s="1749" customFormat="1" ht="40" hidden="1" customHeight="1" x14ac:dyDescent="0.2">
      <c r="A308" s="7568" t="s">
        <v>4082</v>
      </c>
      <c r="B308" s="7568" t="s">
        <v>4083</v>
      </c>
      <c r="C308" s="7568" t="s">
        <v>4083</v>
      </c>
      <c r="D308" s="7570" t="s">
        <v>2209</v>
      </c>
      <c r="E308" s="7571" t="s">
        <v>89</v>
      </c>
      <c r="F308" s="7571" t="s">
        <v>194</v>
      </c>
      <c r="G308" s="7572">
        <v>42425</v>
      </c>
      <c r="H308" s="7573" t="s">
        <v>674</v>
      </c>
      <c r="I308" s="7562">
        <v>44562</v>
      </c>
      <c r="J308" s="7562">
        <v>43405</v>
      </c>
      <c r="K308" s="7562">
        <v>43409</v>
      </c>
      <c r="L308" s="7562">
        <v>43770</v>
      </c>
      <c r="M308" s="7562">
        <v>43773</v>
      </c>
      <c r="N308" s="7562">
        <v>44256</v>
      </c>
      <c r="O308" s="7562">
        <v>44256</v>
      </c>
      <c r="P308" s="7562" t="s">
        <v>8111</v>
      </c>
      <c r="Q308" s="7562" t="s">
        <v>8111</v>
      </c>
      <c r="R308" s="7562">
        <v>44866</v>
      </c>
      <c r="S308" s="7562">
        <v>44866</v>
      </c>
      <c r="T308" s="7562">
        <v>45170</v>
      </c>
      <c r="U308" s="7562">
        <v>45195</v>
      </c>
      <c r="V308" s="7562" t="s">
        <v>3757</v>
      </c>
      <c r="W308" s="7562" t="s">
        <v>3757</v>
      </c>
      <c r="X308" s="7564"/>
      <c r="Y308" s="7562"/>
      <c r="Z308" s="7562"/>
      <c r="AA308" s="7562"/>
      <c r="AB308" s="7562"/>
      <c r="AC308" s="7562"/>
      <c r="AD308" s="7562" t="s">
        <v>8102</v>
      </c>
      <c r="AE308" s="7562"/>
      <c r="AF308" s="7562"/>
      <c r="AG308" s="7565">
        <f>IF(VLOOKUP($A308,'8 Oct - LIVE LDS Data'!$A$3:$AAD$1504,72,FALSE)=0/1/1900,"",VLOOKUP($A308,'8 Oct - LIVE LDS Data'!$A$3:$AAD$1504,72,FALSE))</f>
        <v>44873</v>
      </c>
      <c r="AH308" s="7565">
        <f>IF(VLOOKUP($A308,'8 Oct - LIVE LDS Data'!$A$3:$AAD$1504,73,FALSE)=0/1/1900,"",VLOOKUP($A308,'8 Oct - LIVE LDS Data'!$A$3:$AAD$1504,73,FALSE))</f>
        <v>45902</v>
      </c>
      <c r="AI308" s="7565" t="str">
        <f>IF(VLOOKUP($A308,'8 Oct - LIVE LDS Data'!$A$3:$AAD$1504,75,FALSE)=0/1/1900,"",VLOOKUP($A308,'8 Oct - LIVE LDS Data'!$A$3:$AAD$1504,75,FALSE))</f>
        <v/>
      </c>
      <c r="AJ308" s="7565">
        <f>IF(VLOOKUP($A308,'8 Oct - LIVE LDS Data'!$A$3:$AAD$1504,76,FALSE)=0/1/1900,"",VLOOKUP($A308,'8 Oct - LIVE LDS Data'!$A$3:$AAD$1504,76,FALSE))</f>
        <v>45125</v>
      </c>
    </row>
    <row r="309" spans="1:36" s="1749" customFormat="1" ht="40" hidden="1" customHeight="1" x14ac:dyDescent="0.2">
      <c r="A309" s="2855" t="s">
        <v>4084</v>
      </c>
      <c r="B309" s="2855"/>
      <c r="C309" s="2856" t="s">
        <v>4085</v>
      </c>
      <c r="D309" s="7570" t="s">
        <v>121</v>
      </c>
      <c r="E309" s="7571" t="s">
        <v>89</v>
      </c>
      <c r="F309" s="7571" t="s">
        <v>89</v>
      </c>
      <c r="G309" s="7572">
        <v>45013</v>
      </c>
      <c r="H309" s="7573" t="s">
        <v>8021</v>
      </c>
      <c r="I309" s="7562">
        <v>44197</v>
      </c>
      <c r="J309" s="7562" t="s">
        <v>8111</v>
      </c>
      <c r="K309" s="7562" t="s">
        <v>8111</v>
      </c>
      <c r="L309" s="7562" t="s">
        <v>8111</v>
      </c>
      <c r="M309" s="7562" t="s">
        <v>8111</v>
      </c>
      <c r="N309" s="7562" t="s">
        <v>8111</v>
      </c>
      <c r="O309" s="7562" t="s">
        <v>8111</v>
      </c>
      <c r="P309" s="7562" t="s">
        <v>8111</v>
      </c>
      <c r="Q309" s="7562" t="s">
        <v>8111</v>
      </c>
      <c r="R309" s="7562" t="s">
        <v>8111</v>
      </c>
      <c r="S309" s="7562" t="s">
        <v>8111</v>
      </c>
      <c r="T309" s="7562" t="s">
        <v>8111</v>
      </c>
      <c r="U309" s="7562" t="s">
        <v>8111</v>
      </c>
      <c r="V309" s="7562" t="s">
        <v>90</v>
      </c>
      <c r="W309" s="7562" t="s">
        <v>226</v>
      </c>
      <c r="X309" s="7564"/>
      <c r="Y309" s="7562"/>
      <c r="Z309" s="7562"/>
      <c r="AA309" s="7562"/>
      <c r="AB309" s="7562"/>
      <c r="AC309" s="7562"/>
      <c r="AD309" s="7562"/>
      <c r="AE309" s="7562"/>
      <c r="AF309" s="7562"/>
      <c r="AG309" s="7565">
        <f>IF(VLOOKUP($A309,'8 Oct - LIVE LDS Data'!$A$3:$AAD$1504,72,FALSE)=0/1/1900,"",VLOOKUP($A309,'8 Oct - LIVE LDS Data'!$A$3:$AAD$1504,72,FALSE))</f>
        <v>45888</v>
      </c>
      <c r="AH309" s="7565" t="str">
        <f>IF(VLOOKUP($A309,'8 Oct - LIVE LDS Data'!$A$3:$AAD$1504,73,FALSE)=0/1/1900,"",VLOOKUP($A309,'8 Oct - LIVE LDS Data'!$A$3:$AAD$1504,73,FALSE))</f>
        <v/>
      </c>
      <c r="AI309" s="7565" t="str">
        <f>IF(VLOOKUP($A309,'8 Oct - LIVE LDS Data'!$A$3:$AAD$1504,75,FALSE)=0/1/1900,"",VLOOKUP($A309,'8 Oct - LIVE LDS Data'!$A$3:$AAD$1504,75,FALSE))</f>
        <v/>
      </c>
      <c r="AJ309" s="7565">
        <f>IF(VLOOKUP($A309,'8 Oct - LIVE LDS Data'!$A$3:$AAD$1504,76,FALSE)=0/1/1900,"",VLOOKUP($A309,'8 Oct - LIVE LDS Data'!$A$3:$AAD$1504,76,FALSE))</f>
        <v>45888</v>
      </c>
    </row>
    <row r="310" spans="1:36" s="1749" customFormat="1" ht="40" hidden="1" customHeight="1" x14ac:dyDescent="0.2">
      <c r="A310" s="7568" t="s">
        <v>4093</v>
      </c>
      <c r="B310" s="7568" t="s">
        <v>4094</v>
      </c>
      <c r="C310" s="7568" t="s">
        <v>4094</v>
      </c>
      <c r="D310" s="7570" t="s">
        <v>2209</v>
      </c>
      <c r="E310" s="7571" t="s">
        <v>89</v>
      </c>
      <c r="F310" s="7571" t="s">
        <v>194</v>
      </c>
      <c r="G310" s="7572">
        <v>42425</v>
      </c>
      <c r="H310" s="7573" t="s">
        <v>674</v>
      </c>
      <c r="I310" s="7562">
        <v>44562</v>
      </c>
      <c r="J310" s="7562">
        <v>43405</v>
      </c>
      <c r="K310" s="7562">
        <v>43409</v>
      </c>
      <c r="L310" s="7562">
        <v>43770</v>
      </c>
      <c r="M310" s="7562">
        <v>43773</v>
      </c>
      <c r="N310" s="7562">
        <v>44256</v>
      </c>
      <c r="O310" s="7562">
        <v>44256</v>
      </c>
      <c r="P310" s="7562" t="s">
        <v>8111</v>
      </c>
      <c r="Q310" s="7562" t="s">
        <v>8111</v>
      </c>
      <c r="R310" s="7562">
        <v>44866</v>
      </c>
      <c r="S310" s="7562">
        <v>44866</v>
      </c>
      <c r="T310" s="7562">
        <v>45170</v>
      </c>
      <c r="U310" s="7562">
        <v>45195</v>
      </c>
      <c r="V310" s="7562" t="s">
        <v>3757</v>
      </c>
      <c r="W310" s="7562" t="s">
        <v>3757</v>
      </c>
      <c r="X310" s="7564"/>
      <c r="Y310" s="7562"/>
      <c r="Z310" s="7562"/>
      <c r="AA310" s="7562"/>
      <c r="AB310" s="7562"/>
      <c r="AC310" s="7562"/>
      <c r="AD310" s="7562" t="s">
        <v>8102</v>
      </c>
      <c r="AE310" s="7562"/>
      <c r="AF310" s="7562"/>
      <c r="AG310" s="7565">
        <f>IF(VLOOKUP($A310,'8 Oct - LIVE LDS Data'!$A$3:$AAD$1504,72,FALSE)=0/1/1900,"",VLOOKUP($A310,'8 Oct - LIVE LDS Data'!$A$3:$AAD$1504,72,FALSE))</f>
        <v>44873</v>
      </c>
      <c r="AH310" s="7565">
        <f>IF(VLOOKUP($A310,'8 Oct - LIVE LDS Data'!$A$3:$AAD$1504,73,FALSE)=0/1/1900,"",VLOOKUP($A310,'8 Oct - LIVE LDS Data'!$A$3:$AAD$1504,73,FALSE))</f>
        <v>45902</v>
      </c>
      <c r="AI310" s="7565" t="str">
        <f>IF(VLOOKUP($A310,'8 Oct - LIVE LDS Data'!$A$3:$AAD$1504,75,FALSE)=0/1/1900,"",VLOOKUP($A310,'8 Oct - LIVE LDS Data'!$A$3:$AAD$1504,75,FALSE))</f>
        <v/>
      </c>
      <c r="AJ310" s="7565">
        <f>IF(VLOOKUP($A310,'8 Oct - LIVE LDS Data'!$A$3:$AAD$1504,76,FALSE)=0/1/1900,"",VLOOKUP($A310,'8 Oct - LIVE LDS Data'!$A$3:$AAD$1504,76,FALSE))</f>
        <v>45125</v>
      </c>
    </row>
    <row r="311" spans="1:36" s="1749" customFormat="1" ht="40" hidden="1" customHeight="1" x14ac:dyDescent="0.2">
      <c r="A311" s="2855" t="s">
        <v>4098</v>
      </c>
      <c r="B311" s="2855"/>
      <c r="C311" s="2855" t="s">
        <v>4099</v>
      </c>
      <c r="D311" s="7570" t="s">
        <v>4100</v>
      </c>
      <c r="E311" s="7571" t="s">
        <v>89</v>
      </c>
      <c r="F311" s="7571" t="s">
        <v>89</v>
      </c>
      <c r="G311" s="7572">
        <v>44952</v>
      </c>
      <c r="H311" s="7573" t="s">
        <v>8345</v>
      </c>
      <c r="I311" s="7562">
        <v>45200</v>
      </c>
      <c r="J311" s="7562">
        <v>45474</v>
      </c>
      <c r="K311" s="7562" t="s">
        <v>8111</v>
      </c>
      <c r="L311" s="7562" t="s">
        <v>8111</v>
      </c>
      <c r="M311" s="7562" t="s">
        <v>8111</v>
      </c>
      <c r="N311" s="7562" t="s">
        <v>8111</v>
      </c>
      <c r="O311" s="7562" t="s">
        <v>8111</v>
      </c>
      <c r="P311" s="7562" t="s">
        <v>8111</v>
      </c>
      <c r="Q311" s="7562" t="s">
        <v>8111</v>
      </c>
      <c r="R311" s="7562">
        <v>45748</v>
      </c>
      <c r="S311" s="7562" t="s">
        <v>8111</v>
      </c>
      <c r="T311" s="7562">
        <v>45809</v>
      </c>
      <c r="U311" s="7562" t="s">
        <v>8111</v>
      </c>
      <c r="V311" s="7562" t="s">
        <v>90</v>
      </c>
      <c r="W311" s="7562" t="s">
        <v>3757</v>
      </c>
      <c r="X311" s="7564"/>
      <c r="Y311" s="7562"/>
      <c r="Z311" s="7562"/>
      <c r="AA311" s="7562"/>
      <c r="AB311" s="7562"/>
      <c r="AC311" s="7562"/>
      <c r="AD311" s="7562"/>
      <c r="AE311" s="7562"/>
      <c r="AF311" s="7562"/>
      <c r="AG311" s="7565">
        <f>IF(VLOOKUP($A311,'8 Oct - LIVE LDS Data'!$A$3:$AAD$1504,72,FALSE)=0/1/1900,"",VLOOKUP($A311,'8 Oct - LIVE LDS Data'!$A$3:$AAD$1504,72,FALSE))</f>
        <v>45595</v>
      </c>
      <c r="AH311" s="7565">
        <f>IF(VLOOKUP($A311,'8 Oct - LIVE LDS Data'!$A$3:$AAD$1504,73,FALSE)=0/1/1900,"",VLOOKUP($A311,'8 Oct - LIVE LDS Data'!$A$3:$AAD$1504,73,FALSE))</f>
        <v>45754</v>
      </c>
      <c r="AI311" s="7565">
        <f>IF(VLOOKUP($A311,'8 Oct - LIVE LDS Data'!$A$3:$AAD$1504,75,FALSE)=0/1/1900,"",VLOOKUP($A311,'8 Oct - LIVE LDS Data'!$A$3:$AAD$1504,75,FALSE))</f>
        <v>44685</v>
      </c>
      <c r="AJ311" s="7565">
        <f>IF(VLOOKUP($A311,'8 Oct - LIVE LDS Data'!$A$3:$AAD$1504,76,FALSE)=0/1/1900,"",VLOOKUP($A311,'8 Oct - LIVE LDS Data'!$A$3:$AAD$1504,76,FALSE))</f>
        <v>45754</v>
      </c>
    </row>
    <row r="312" spans="1:36" s="1749" customFormat="1" ht="40" hidden="1" customHeight="1" x14ac:dyDescent="0.2">
      <c r="A312" s="2855" t="s">
        <v>4107</v>
      </c>
      <c r="B312" s="2855"/>
      <c r="C312" s="2855" t="s">
        <v>4108</v>
      </c>
      <c r="D312" s="7570" t="s">
        <v>121</v>
      </c>
      <c r="E312" s="7571" t="s">
        <v>89</v>
      </c>
      <c r="F312" s="7571" t="s">
        <v>89</v>
      </c>
      <c r="G312" s="7572">
        <v>44677</v>
      </c>
      <c r="H312" s="7573" t="s">
        <v>8018</v>
      </c>
      <c r="I312" s="7562">
        <v>43617</v>
      </c>
      <c r="J312" s="7562" t="s">
        <v>8111</v>
      </c>
      <c r="K312" s="7562" t="s">
        <v>8111</v>
      </c>
      <c r="L312" s="7562" t="s">
        <v>8111</v>
      </c>
      <c r="M312" s="7562" t="s">
        <v>8111</v>
      </c>
      <c r="N312" s="7562" t="s">
        <v>8111</v>
      </c>
      <c r="O312" s="7562" t="s">
        <v>8111</v>
      </c>
      <c r="P312" s="7562" t="s">
        <v>8111</v>
      </c>
      <c r="Q312" s="7562" t="s">
        <v>8111</v>
      </c>
      <c r="R312" s="7562" t="s">
        <v>8111</v>
      </c>
      <c r="S312" s="7562" t="s">
        <v>8111</v>
      </c>
      <c r="T312" s="7562" t="s">
        <v>8111</v>
      </c>
      <c r="U312" s="7562" t="s">
        <v>8111</v>
      </c>
      <c r="V312" s="7562" t="s">
        <v>90</v>
      </c>
      <c r="W312" s="7562" t="s">
        <v>226</v>
      </c>
      <c r="X312" s="7564"/>
      <c r="Y312" s="7562"/>
      <c r="Z312" s="7562"/>
      <c r="AA312" s="7562"/>
      <c r="AB312" s="7562"/>
      <c r="AC312" s="7562"/>
      <c r="AD312" s="7562"/>
      <c r="AE312" s="7562"/>
      <c r="AF312" s="7562"/>
      <c r="AG312" s="7565">
        <f>IF(VLOOKUP($A312,'8 Oct - LIVE LDS Data'!$A$3:$AAD$1504,72,FALSE)=0/1/1900,"",VLOOKUP($A312,'8 Oct - LIVE LDS Data'!$A$3:$AAD$1504,72,FALSE))</f>
        <v>45755</v>
      </c>
      <c r="AH312" s="7565">
        <f>IF(VLOOKUP($A312,'8 Oct - LIVE LDS Data'!$A$3:$AAD$1504,73,FALSE)=0/1/1900,"",VLOOKUP($A312,'8 Oct - LIVE LDS Data'!$A$3:$AAD$1504,73,FALSE))</f>
        <v>45882</v>
      </c>
      <c r="AI312" s="7565">
        <f>IF(VLOOKUP($A312,'8 Oct - LIVE LDS Data'!$A$3:$AAD$1504,75,FALSE)=0/1/1900,"",VLOOKUP($A312,'8 Oct - LIVE LDS Data'!$A$3:$AAD$1504,75,FALSE))</f>
        <v>45635</v>
      </c>
      <c r="AJ312" s="7565">
        <f>IF(VLOOKUP($A312,'8 Oct - LIVE LDS Data'!$A$3:$AAD$1504,76,FALSE)=0/1/1900,"",VLOOKUP($A312,'8 Oct - LIVE LDS Data'!$A$3:$AAD$1504,76,FALSE))</f>
        <v>45882</v>
      </c>
    </row>
    <row r="313" spans="1:36" s="1749" customFormat="1" ht="40" hidden="1" customHeight="1" x14ac:dyDescent="0.2">
      <c r="A313" s="7568" t="s">
        <v>4115</v>
      </c>
      <c r="B313" s="7568" t="s">
        <v>4116</v>
      </c>
      <c r="C313" s="7568" t="s">
        <v>4116</v>
      </c>
      <c r="D313" s="7570" t="s">
        <v>4117</v>
      </c>
      <c r="E313" s="7571" t="s">
        <v>89</v>
      </c>
      <c r="F313" s="7571" t="s">
        <v>89</v>
      </c>
      <c r="G313" s="7572" t="s">
        <v>121</v>
      </c>
      <c r="H313" s="7573" t="s">
        <v>674</v>
      </c>
      <c r="I313" s="7562">
        <v>43040</v>
      </c>
      <c r="J313" s="7562">
        <v>43070</v>
      </c>
      <c r="K313" s="7562" t="s">
        <v>8111</v>
      </c>
      <c r="L313" s="7562" t="s">
        <v>8111</v>
      </c>
      <c r="M313" s="7562" t="s">
        <v>8111</v>
      </c>
      <c r="N313" s="7562" t="s">
        <v>8111</v>
      </c>
      <c r="O313" s="7562" t="s">
        <v>8111</v>
      </c>
      <c r="P313" s="7562" t="s">
        <v>8111</v>
      </c>
      <c r="Q313" s="7562" t="s">
        <v>8111</v>
      </c>
      <c r="R313" s="7562">
        <v>43132</v>
      </c>
      <c r="S313" s="7562">
        <v>43132</v>
      </c>
      <c r="T313" s="7562">
        <v>43221</v>
      </c>
      <c r="U313" s="7562">
        <v>43245</v>
      </c>
      <c r="V313" s="7562" t="s">
        <v>3757</v>
      </c>
      <c r="W313" s="7562" t="s">
        <v>3757</v>
      </c>
      <c r="X313" s="7564"/>
      <c r="Y313" s="7562"/>
      <c r="Z313" s="7562"/>
      <c r="AA313" s="7562"/>
      <c r="AB313" s="7562"/>
      <c r="AC313" s="7562"/>
      <c r="AD313" s="7562" t="s">
        <v>8102</v>
      </c>
      <c r="AE313" s="7562"/>
      <c r="AF313" s="7562"/>
      <c r="AG313" s="7565">
        <f>IF(VLOOKUP($A313,'8 Oct - LIVE LDS Data'!$A$3:$AAD$1504,72,FALSE)=0/1/1900,"",VLOOKUP($A313,'8 Oct - LIVE LDS Data'!$A$3:$AAD$1504,72,FALSE))</f>
        <v>45399</v>
      </c>
      <c r="AH313" s="7565">
        <f>IF(VLOOKUP($A313,'8 Oct - LIVE LDS Data'!$A$3:$AAD$1504,73,FALSE)=0/1/1900,"",VLOOKUP($A313,'8 Oct - LIVE LDS Data'!$A$3:$AAD$1504,73,FALSE))</f>
        <v>45938</v>
      </c>
      <c r="AI313" s="7565" t="str">
        <f>IF(VLOOKUP($A313,'8 Oct - LIVE LDS Data'!$A$3:$AAD$1504,75,FALSE)=0/1/1900,"",VLOOKUP($A313,'8 Oct - LIVE LDS Data'!$A$3:$AAD$1504,75,FALSE))</f>
        <v/>
      </c>
      <c r="AJ313" s="7565">
        <f>IF(VLOOKUP($A313,'8 Oct - LIVE LDS Data'!$A$3:$AAD$1504,76,FALSE)=0/1/1900,"",VLOOKUP($A313,'8 Oct - LIVE LDS Data'!$A$3:$AAD$1504,76,FALSE))</f>
        <v>45938</v>
      </c>
    </row>
    <row r="314" spans="1:36" s="1749" customFormat="1" ht="40" hidden="1" customHeight="1" x14ac:dyDescent="0.2">
      <c r="A314" s="7579" t="s">
        <v>4122</v>
      </c>
      <c r="B314" s="7579"/>
      <c r="C314" s="2855" t="s">
        <v>4123</v>
      </c>
      <c r="D314" s="7570" t="s">
        <v>8346</v>
      </c>
      <c r="E314" s="7571" t="s">
        <v>89</v>
      </c>
      <c r="F314" s="7571" t="s">
        <v>89</v>
      </c>
      <c r="G314" s="7572">
        <v>42724</v>
      </c>
      <c r="H314" s="7573" t="s">
        <v>8347</v>
      </c>
      <c r="I314" s="7562">
        <v>44986</v>
      </c>
      <c r="J314" s="7562">
        <v>43800</v>
      </c>
      <c r="K314" s="7562">
        <v>43466</v>
      </c>
      <c r="L314" s="7562">
        <v>44044</v>
      </c>
      <c r="M314" s="7562">
        <v>44044</v>
      </c>
      <c r="N314" s="7562">
        <v>44197</v>
      </c>
      <c r="O314" s="7562">
        <v>44197</v>
      </c>
      <c r="P314" s="7562" t="s">
        <v>8111</v>
      </c>
      <c r="Q314" s="7562" t="s">
        <v>8111</v>
      </c>
      <c r="R314" s="7562" t="s">
        <v>8348</v>
      </c>
      <c r="S314" s="7562" t="s">
        <v>8111</v>
      </c>
      <c r="T314" s="7562" t="s">
        <v>8187</v>
      </c>
      <c r="U314" s="7562" t="s">
        <v>8111</v>
      </c>
      <c r="V314" s="7562" t="s">
        <v>3757</v>
      </c>
      <c r="W314" s="7562" t="s">
        <v>3757</v>
      </c>
      <c r="X314" s="7564"/>
      <c r="Y314" s="7562"/>
      <c r="Z314" s="7562"/>
      <c r="AA314" s="7562"/>
      <c r="AB314" s="7562"/>
      <c r="AC314" s="7562"/>
      <c r="AD314" s="7562"/>
      <c r="AE314" s="7562"/>
      <c r="AF314" s="7562"/>
      <c r="AG314" s="7565">
        <f>IF(VLOOKUP($A314,'8 Oct - LIVE LDS Data'!$A$3:$AAD$1504,72,FALSE)=0/1/1900,"",VLOOKUP($A314,'8 Oct - LIVE LDS Data'!$A$3:$AAD$1504,72,FALSE))</f>
        <v>45678</v>
      </c>
      <c r="AH314" s="7565">
        <f>IF(VLOOKUP($A314,'8 Oct - LIVE LDS Data'!$A$3:$AAD$1504,73,FALSE)=0/1/1900,"",VLOOKUP($A314,'8 Oct - LIVE LDS Data'!$A$3:$AAD$1504,73,FALSE))</f>
        <v>45070</v>
      </c>
      <c r="AI314" s="7565">
        <f>IF(VLOOKUP($A314,'8 Oct - LIVE LDS Data'!$A$3:$AAD$1504,75,FALSE)=0/1/1900,"",VLOOKUP($A314,'8 Oct - LIVE LDS Data'!$A$3:$AAD$1504,75,FALSE))</f>
        <v>45754</v>
      </c>
      <c r="AJ314" s="7565">
        <f>IF(VLOOKUP($A314,'8 Oct - LIVE LDS Data'!$A$3:$AAD$1504,76,FALSE)=0/1/1900,"",VLOOKUP($A314,'8 Oct - LIVE LDS Data'!$A$3:$AAD$1504,76,FALSE))</f>
        <v>45695</v>
      </c>
    </row>
  </sheetData>
  <sheetProtection selectLockedCells="1" selectUnlockedCells="1"/>
  <autoFilter ref="A3:AJ315" xr:uid="{58A780E3-9533-4DAB-867D-2CDF2168A700}">
    <filterColumn colId="23">
      <customFilters>
        <customFilter operator="notEqual" val=" "/>
      </customFilters>
    </filterColumn>
    <sortState xmlns:xlrd2="http://schemas.microsoft.com/office/spreadsheetml/2017/richdata2" ref="A5:AJ315">
      <sortCondition ref="C3:C315"/>
    </sortState>
  </autoFilter>
  <mergeCells count="13">
    <mergeCell ref="A1:M1"/>
    <mergeCell ref="A2:A3"/>
    <mergeCell ref="C2:C3"/>
    <mergeCell ref="D2:D3"/>
    <mergeCell ref="E2:E3"/>
    <mergeCell ref="F2:F3"/>
    <mergeCell ref="G2:G3"/>
    <mergeCell ref="I2:W2"/>
    <mergeCell ref="X2:AF2"/>
    <mergeCell ref="AG2:AG3"/>
    <mergeCell ref="AH2:AH3"/>
    <mergeCell ref="AI2:AI3"/>
    <mergeCell ref="AJ2:AJ3"/>
  </mergeCells>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78DE-E464-450E-9D39-E09B75BE9A8A}">
  <sheetPr codeName="Sheet6">
    <tabColor theme="0"/>
  </sheetPr>
  <dimension ref="A1:CD413"/>
  <sheetViews>
    <sheetView workbookViewId="0"/>
  </sheetViews>
  <sheetFormatPr baseColWidth="10" defaultColWidth="8.83203125" defaultRowHeight="50" customHeight="1" x14ac:dyDescent="0.2"/>
  <cols>
    <col min="1" max="1" width="20.5" customWidth="1"/>
    <col min="2" max="2" width="22" customWidth="1"/>
    <col min="3" max="3" width="36.1640625" customWidth="1"/>
    <col min="4" max="4" width="16.5" customWidth="1"/>
    <col min="5" max="5" width="24.1640625" style="41" customWidth="1"/>
    <col min="6" max="6" width="23.5" style="41" customWidth="1"/>
    <col min="7" max="7" width="20.5" style="41" customWidth="1"/>
    <col min="8" max="9" width="20.5" customWidth="1"/>
    <col min="10" max="10" width="25" customWidth="1"/>
    <col min="11" max="11" width="25.5" customWidth="1"/>
    <col min="12" max="12" width="32.5" customWidth="1"/>
    <col min="13" max="13" width="20.5" customWidth="1"/>
    <col min="14" max="14" width="53.5" customWidth="1"/>
    <col min="15" max="15" width="44.83203125" customWidth="1"/>
    <col min="16" max="16" width="55.5" customWidth="1"/>
    <col min="17" max="17" width="34" customWidth="1"/>
    <col min="18" max="18" width="55.5" style="889" customWidth="1"/>
    <col min="19" max="19" width="50.1640625" style="889" customWidth="1"/>
    <col min="20" max="20" width="49.5" style="889" customWidth="1"/>
    <col min="21" max="21" width="20.5" customWidth="1"/>
    <col min="22" max="22" width="35.83203125" customWidth="1"/>
    <col min="23" max="23" width="55.5" customWidth="1"/>
    <col min="24" max="24" width="34.5" customWidth="1"/>
    <col min="25" max="25" width="55.5" style="889" customWidth="1"/>
    <col min="26" max="26" width="52.5" style="889" customWidth="1"/>
    <col min="27" max="27" width="51.83203125" style="889" customWidth="1"/>
    <col min="28" max="28" width="22.1640625" customWidth="1"/>
    <col min="29" max="29" width="29.83203125" customWidth="1"/>
    <col min="30" max="30" width="55.5" customWidth="1"/>
    <col min="31" max="31" width="35.5" style="889" customWidth="1"/>
    <col min="32" max="32" width="55.5" style="889" customWidth="1"/>
    <col min="33" max="33" width="51" style="889" customWidth="1"/>
    <col min="34" max="34" width="50.1640625" customWidth="1"/>
    <col min="35" max="35" width="20.5" customWidth="1"/>
    <col min="36" max="36" width="26.83203125" customWidth="1"/>
    <col min="37" max="37" width="55.5" customWidth="1"/>
    <col min="38" max="38" width="34.5" customWidth="1"/>
    <col min="39" max="39" width="55.5" customWidth="1"/>
    <col min="40" max="40" width="51.1640625" customWidth="1"/>
    <col min="41" max="41" width="50" customWidth="1"/>
    <col min="42" max="42" width="21.5" customWidth="1"/>
    <col min="43" max="43" width="27.83203125" customWidth="1"/>
    <col min="44" max="44" width="46" customWidth="1"/>
    <col min="45" max="45" width="42.5" style="889" customWidth="1"/>
    <col min="46" max="46" width="26.83203125" style="889" customWidth="1"/>
    <col min="47" max="47" width="45.83203125" customWidth="1"/>
    <col min="48" max="48" width="42.1640625" style="889" customWidth="1"/>
    <col min="49" max="49" width="26.1640625" style="889" customWidth="1"/>
    <col min="50" max="50" width="44.1640625" customWidth="1"/>
    <col min="51" max="51" width="40.5" style="889" customWidth="1"/>
    <col min="52" max="52" width="24.83203125" style="889" customWidth="1"/>
    <col min="53" max="53" width="60.1640625" customWidth="1"/>
    <col min="54" max="54" width="22.5" customWidth="1"/>
    <col min="55" max="55" width="24.5" customWidth="1"/>
    <col min="56" max="56" width="23.5" customWidth="1"/>
    <col min="57" max="57" width="22.5" customWidth="1"/>
    <col min="58" max="58" width="20.5" customWidth="1"/>
    <col min="59" max="59" width="19.1640625" customWidth="1"/>
    <col min="60" max="60" width="18.5" customWidth="1"/>
    <col min="61" max="63" width="17.5" customWidth="1"/>
    <col min="64" max="64" width="20.5" customWidth="1"/>
    <col min="65" max="65" width="19.1640625" customWidth="1"/>
    <col min="66" max="66" width="57.5" customWidth="1"/>
    <col min="67" max="67" width="18.5" customWidth="1"/>
    <col min="68" max="68" width="18.1640625" customWidth="1"/>
    <col min="69" max="69" width="20.5" customWidth="1"/>
    <col min="70" max="70" width="18.5" customWidth="1"/>
    <col min="71" max="71" width="24.5" customWidth="1"/>
    <col min="72" max="72" width="23.5" customWidth="1"/>
    <col min="73" max="74" width="20.5" customWidth="1"/>
    <col min="75" max="75" width="19.5" customWidth="1"/>
    <col min="76" max="76" width="18.5" customWidth="1"/>
  </cols>
  <sheetData>
    <row r="1" spans="1:55" ht="50" customHeight="1" thickBot="1" x14ac:dyDescent="0.25">
      <c r="A1" s="746" t="s">
        <v>1</v>
      </c>
      <c r="B1" s="747" t="s">
        <v>4151</v>
      </c>
      <c r="C1" s="747" t="s">
        <v>4903</v>
      </c>
      <c r="D1" s="747" t="s">
        <v>8349</v>
      </c>
      <c r="E1" s="748" t="s">
        <v>6</v>
      </c>
      <c r="F1" s="748" t="s">
        <v>7</v>
      </c>
      <c r="G1" s="748" t="s">
        <v>8</v>
      </c>
      <c r="H1" s="749" t="s">
        <v>9</v>
      </c>
      <c r="I1" s="750" t="s">
        <v>4156</v>
      </c>
      <c r="J1" s="751" t="s">
        <v>16</v>
      </c>
      <c r="K1" s="751" t="s">
        <v>17</v>
      </c>
      <c r="L1" s="752" t="s">
        <v>27</v>
      </c>
      <c r="M1" s="752" t="s">
        <v>28</v>
      </c>
      <c r="N1" s="752" t="s">
        <v>29</v>
      </c>
      <c r="O1" s="752" t="s">
        <v>30</v>
      </c>
      <c r="P1" s="753" t="s">
        <v>31</v>
      </c>
      <c r="Q1" s="753" t="s">
        <v>32</v>
      </c>
      <c r="R1" s="881" t="s">
        <v>33</v>
      </c>
      <c r="S1" s="890" t="s">
        <v>34</v>
      </c>
      <c r="T1" s="890" t="s">
        <v>35</v>
      </c>
      <c r="U1" s="754" t="s">
        <v>36</v>
      </c>
      <c r="V1" s="755" t="s">
        <v>37</v>
      </c>
      <c r="W1" s="756" t="s">
        <v>38</v>
      </c>
      <c r="X1" s="756" t="s">
        <v>39</v>
      </c>
      <c r="Y1" s="905" t="s">
        <v>40</v>
      </c>
      <c r="Z1" s="924" t="s">
        <v>41</v>
      </c>
      <c r="AA1" s="924" t="s">
        <v>42</v>
      </c>
      <c r="AB1" s="757" t="s">
        <v>43</v>
      </c>
      <c r="AC1" s="758" t="s">
        <v>44</v>
      </c>
      <c r="AD1" s="759" t="s">
        <v>45</v>
      </c>
      <c r="AE1" s="948" t="s">
        <v>46</v>
      </c>
      <c r="AF1" s="948" t="s">
        <v>47</v>
      </c>
      <c r="AG1" s="972" t="s">
        <v>48</v>
      </c>
      <c r="AH1" s="760" t="s">
        <v>49</v>
      </c>
      <c r="AI1" s="760" t="s">
        <v>50</v>
      </c>
      <c r="AJ1" s="761" t="s">
        <v>51</v>
      </c>
      <c r="AK1" s="762" t="s">
        <v>52</v>
      </c>
      <c r="AL1" s="763" t="s">
        <v>53</v>
      </c>
      <c r="AM1" s="763" t="s">
        <v>54</v>
      </c>
      <c r="AN1" s="764" t="s">
        <v>55</v>
      </c>
      <c r="AO1" s="764" t="s">
        <v>56</v>
      </c>
      <c r="AP1" s="764" t="s">
        <v>57</v>
      </c>
      <c r="AQ1" s="765" t="s">
        <v>58</v>
      </c>
      <c r="AR1" s="766" t="s">
        <v>59</v>
      </c>
      <c r="AS1" s="981" t="s">
        <v>60</v>
      </c>
      <c r="AT1" s="981" t="s">
        <v>61</v>
      </c>
      <c r="AU1" s="767" t="s">
        <v>62</v>
      </c>
      <c r="AV1" s="997" t="s">
        <v>63</v>
      </c>
      <c r="AW1" s="997" t="s">
        <v>4684</v>
      </c>
      <c r="AX1" s="768" t="s">
        <v>65</v>
      </c>
      <c r="AY1" s="1005" t="s">
        <v>66</v>
      </c>
      <c r="AZ1" s="1005" t="s">
        <v>67</v>
      </c>
      <c r="BA1" s="752" t="s">
        <v>4906</v>
      </c>
      <c r="BB1" s="752" t="s">
        <v>4907</v>
      </c>
      <c r="BC1" s="752" t="s">
        <v>4908</v>
      </c>
    </row>
    <row r="2" spans="1:55" ht="50" customHeight="1" thickTop="1" x14ac:dyDescent="0.2">
      <c r="A2" s="474" t="s">
        <v>190</v>
      </c>
      <c r="B2" s="65" t="s">
        <v>191</v>
      </c>
      <c r="C2" s="401" t="s">
        <v>192</v>
      </c>
      <c r="D2" s="255"/>
      <c r="E2" s="507" t="s">
        <v>3819</v>
      </c>
      <c r="F2" s="507" t="s">
        <v>3616</v>
      </c>
      <c r="G2" s="472" t="s">
        <v>89</v>
      </c>
      <c r="H2" s="173" t="s">
        <v>194</v>
      </c>
      <c r="I2" s="62">
        <v>41695</v>
      </c>
      <c r="J2" s="62"/>
      <c r="K2" s="181"/>
      <c r="L2" s="82" t="s">
        <v>4954</v>
      </c>
      <c r="M2" s="72" t="s">
        <v>8350</v>
      </c>
      <c r="N2" s="106" t="s">
        <v>8351</v>
      </c>
      <c r="O2" s="182">
        <v>43282</v>
      </c>
      <c r="P2" s="143" t="s">
        <v>4957</v>
      </c>
      <c r="Q2" s="183" t="s">
        <v>364</v>
      </c>
      <c r="R2" s="828">
        <v>42979</v>
      </c>
      <c r="S2" s="891">
        <v>42968</v>
      </c>
      <c r="T2" s="891">
        <v>43049</v>
      </c>
      <c r="U2" s="64" t="s">
        <v>4958</v>
      </c>
      <c r="V2" s="189" t="s">
        <v>4959</v>
      </c>
      <c r="W2" s="470" t="s">
        <v>4960</v>
      </c>
      <c r="X2" s="479" t="s">
        <v>367</v>
      </c>
      <c r="Y2" s="828">
        <v>43435</v>
      </c>
      <c r="Z2" s="891">
        <v>43668</v>
      </c>
      <c r="AA2" s="891">
        <v>43738</v>
      </c>
      <c r="AB2" s="64" t="s">
        <v>4961</v>
      </c>
      <c r="AC2" s="94" t="s">
        <v>4962</v>
      </c>
      <c r="AD2" s="185"/>
      <c r="AE2" s="865"/>
      <c r="AF2" s="857"/>
      <c r="AG2" s="973"/>
      <c r="AH2" s="187"/>
      <c r="AI2" s="187"/>
      <c r="AJ2" s="276"/>
      <c r="AK2" s="185"/>
      <c r="AL2" s="185"/>
      <c r="AM2" s="186"/>
      <c r="AN2" s="187"/>
      <c r="AO2" s="187"/>
      <c r="AP2" s="187"/>
      <c r="AQ2" s="187"/>
      <c r="AR2" s="93" t="s">
        <v>8352</v>
      </c>
      <c r="AS2" s="828">
        <v>43556</v>
      </c>
      <c r="AT2" s="988"/>
      <c r="AU2" s="93" t="s">
        <v>8353</v>
      </c>
      <c r="AV2" s="828">
        <v>43586</v>
      </c>
      <c r="AW2" s="988"/>
      <c r="AX2" s="93" t="s">
        <v>5838</v>
      </c>
      <c r="AY2" s="828">
        <v>43862</v>
      </c>
      <c r="AZ2" s="988"/>
      <c r="BA2" s="48" t="s">
        <v>8354</v>
      </c>
      <c r="BB2" s="18" t="s">
        <v>116</v>
      </c>
      <c r="BC2" s="261">
        <v>44021</v>
      </c>
    </row>
    <row r="3" spans="1:55" ht="50" customHeight="1" x14ac:dyDescent="0.2">
      <c r="A3" s="474" t="s">
        <v>203</v>
      </c>
      <c r="B3" s="65" t="s">
        <v>204</v>
      </c>
      <c r="C3" s="401" t="s">
        <v>205</v>
      </c>
      <c r="D3" s="255"/>
      <c r="E3" s="507" t="s">
        <v>1083</v>
      </c>
      <c r="F3" s="507" t="s">
        <v>2760</v>
      </c>
      <c r="G3" s="472" t="s">
        <v>89</v>
      </c>
      <c r="H3" s="468" t="s">
        <v>89</v>
      </c>
      <c r="I3" s="356">
        <v>40380</v>
      </c>
      <c r="J3" s="62"/>
      <c r="K3" s="181"/>
      <c r="L3" s="72" t="s">
        <v>4965</v>
      </c>
      <c r="M3" s="82" t="s">
        <v>4966</v>
      </c>
      <c r="N3" s="107" t="s">
        <v>4967</v>
      </c>
      <c r="O3" s="182">
        <v>43739</v>
      </c>
      <c r="P3" s="143" t="s">
        <v>4968</v>
      </c>
      <c r="Q3" s="183" t="s">
        <v>364</v>
      </c>
      <c r="R3" s="828">
        <v>42370</v>
      </c>
      <c r="S3" s="891">
        <v>42186</v>
      </c>
      <c r="T3" s="891">
        <v>42354</v>
      </c>
      <c r="U3" s="132" t="s">
        <v>4969</v>
      </c>
      <c r="V3" s="144" t="s">
        <v>4970</v>
      </c>
      <c r="W3" s="591" t="s">
        <v>4971</v>
      </c>
      <c r="X3" s="591" t="s">
        <v>270</v>
      </c>
      <c r="Y3" s="828">
        <v>43800</v>
      </c>
      <c r="Z3" s="891">
        <v>43798</v>
      </c>
      <c r="AA3" s="891">
        <v>43890</v>
      </c>
      <c r="AB3" s="132" t="s">
        <v>4972</v>
      </c>
      <c r="AC3" s="215" t="s">
        <v>4973</v>
      </c>
      <c r="AD3" s="185"/>
      <c r="AE3" s="865"/>
      <c r="AF3" s="857"/>
      <c r="AG3" s="973"/>
      <c r="AH3" s="187"/>
      <c r="AI3" s="187"/>
      <c r="AJ3" s="276"/>
      <c r="AK3" s="185"/>
      <c r="AL3" s="185"/>
      <c r="AM3" s="186"/>
      <c r="AN3" s="187"/>
      <c r="AO3" s="187"/>
      <c r="AP3" s="187"/>
      <c r="AQ3" s="187"/>
      <c r="AR3" s="93" t="s">
        <v>4974</v>
      </c>
      <c r="AS3" s="828">
        <v>43983</v>
      </c>
      <c r="AT3" s="988"/>
      <c r="AU3" s="93" t="s">
        <v>4975</v>
      </c>
      <c r="AV3" s="828">
        <v>44044</v>
      </c>
      <c r="AW3" s="988"/>
      <c r="AX3" s="93" t="s">
        <v>4976</v>
      </c>
      <c r="AY3" s="828">
        <v>44228</v>
      </c>
      <c r="AZ3" s="988"/>
      <c r="BA3" s="12" t="s">
        <v>4977</v>
      </c>
      <c r="BB3" s="18" t="s">
        <v>116</v>
      </c>
      <c r="BC3" s="261">
        <v>44035</v>
      </c>
    </row>
    <row r="4" spans="1:55" ht="50" customHeight="1" x14ac:dyDescent="0.2">
      <c r="A4" s="474" t="s">
        <v>348</v>
      </c>
      <c r="B4" s="66" t="s">
        <v>349</v>
      </c>
      <c r="C4" s="471" t="s">
        <v>350</v>
      </c>
      <c r="D4" s="252"/>
      <c r="E4" s="507"/>
      <c r="F4" s="507"/>
      <c r="G4" s="472" t="s">
        <v>89</v>
      </c>
      <c r="H4" s="776" t="s">
        <v>89</v>
      </c>
      <c r="I4" s="356">
        <v>40961</v>
      </c>
      <c r="J4" s="62"/>
      <c r="K4" s="181"/>
      <c r="L4" s="72" t="s">
        <v>5035</v>
      </c>
      <c r="M4" s="72" t="s">
        <v>8355</v>
      </c>
      <c r="N4" s="106" t="s">
        <v>8356</v>
      </c>
      <c r="O4" s="182">
        <v>43891</v>
      </c>
      <c r="P4" s="143" t="s">
        <v>5038</v>
      </c>
      <c r="Q4" s="183" t="s">
        <v>664</v>
      </c>
      <c r="R4" s="828">
        <v>43525</v>
      </c>
      <c r="S4" s="891">
        <v>43497</v>
      </c>
      <c r="T4" s="891">
        <v>43555</v>
      </c>
      <c r="U4" s="64" t="s">
        <v>5039</v>
      </c>
      <c r="V4" s="144" t="s">
        <v>4970</v>
      </c>
      <c r="W4" s="799"/>
      <c r="X4" s="799"/>
      <c r="Y4" s="828"/>
      <c r="Z4" s="891"/>
      <c r="AA4" s="891"/>
      <c r="AB4" s="64"/>
      <c r="AC4" s="94"/>
      <c r="AD4" s="185"/>
      <c r="AE4" s="865"/>
      <c r="AF4" s="857"/>
      <c r="AG4" s="973"/>
      <c r="AH4" s="187"/>
      <c r="AI4" s="187"/>
      <c r="AJ4" s="276"/>
      <c r="AK4" s="185"/>
      <c r="AL4" s="185"/>
      <c r="AM4" s="186"/>
      <c r="AN4" s="187"/>
      <c r="AO4" s="187"/>
      <c r="AP4" s="187"/>
      <c r="AQ4" s="187"/>
      <c r="AR4" s="93" t="s">
        <v>465</v>
      </c>
      <c r="AS4" s="828">
        <v>44075</v>
      </c>
      <c r="AT4" s="988"/>
      <c r="AU4" s="93" t="s">
        <v>5534</v>
      </c>
      <c r="AV4" s="828">
        <v>44317</v>
      </c>
      <c r="AW4" s="988"/>
      <c r="AX4" s="93" t="s">
        <v>4919</v>
      </c>
      <c r="AY4" s="828">
        <v>44531</v>
      </c>
      <c r="AZ4" s="988"/>
      <c r="BA4" s="12" t="s">
        <v>8357</v>
      </c>
      <c r="BB4" s="18" t="s">
        <v>116</v>
      </c>
      <c r="BC4" s="261">
        <v>43993</v>
      </c>
    </row>
    <row r="5" spans="1:55" ht="50" customHeight="1" x14ac:dyDescent="0.2">
      <c r="A5" s="400" t="s">
        <v>2271</v>
      </c>
      <c r="B5" s="283" t="s">
        <v>6020</v>
      </c>
      <c r="C5" s="401" t="s">
        <v>8358</v>
      </c>
      <c r="D5" s="255"/>
      <c r="E5" s="382" t="s">
        <v>5984</v>
      </c>
      <c r="F5" s="382" t="s">
        <v>293</v>
      </c>
      <c r="G5" s="402" t="s">
        <v>89</v>
      </c>
      <c r="H5" s="403" t="s">
        <v>89</v>
      </c>
      <c r="I5" s="404">
        <v>41988</v>
      </c>
      <c r="J5" s="405"/>
      <c r="K5" s="406"/>
      <c r="L5" s="426" t="s">
        <v>2275</v>
      </c>
      <c r="M5" s="427" t="s">
        <v>8359</v>
      </c>
      <c r="N5" s="408" t="s">
        <v>8360</v>
      </c>
      <c r="O5" s="409">
        <v>42736</v>
      </c>
      <c r="P5" s="410" t="s">
        <v>4720</v>
      </c>
      <c r="Q5" s="411"/>
      <c r="R5" s="882">
        <v>43191</v>
      </c>
      <c r="S5" s="892"/>
      <c r="T5" s="892"/>
      <c r="U5" s="413"/>
      <c r="V5" s="414"/>
      <c r="W5" s="415" t="s">
        <v>5031</v>
      </c>
      <c r="X5" s="415"/>
      <c r="Y5" s="882">
        <v>43344</v>
      </c>
      <c r="Z5" s="892"/>
      <c r="AA5" s="892"/>
      <c r="AB5" s="413"/>
      <c r="AC5" s="416"/>
      <c r="AD5" s="417"/>
      <c r="AE5" s="949"/>
      <c r="AF5" s="962"/>
      <c r="AG5" s="974"/>
      <c r="AH5" s="419"/>
      <c r="AI5" s="419"/>
      <c r="AJ5" s="420"/>
      <c r="AK5" s="417"/>
      <c r="AL5" s="417"/>
      <c r="AM5" s="418"/>
      <c r="AN5" s="419"/>
      <c r="AO5" s="419"/>
      <c r="AP5" s="419"/>
      <c r="AQ5" s="419"/>
      <c r="AR5" s="421" t="s">
        <v>4845</v>
      </c>
      <c r="AS5" s="882">
        <v>43497</v>
      </c>
      <c r="AT5" s="989"/>
      <c r="AU5" s="421" t="s">
        <v>5496</v>
      </c>
      <c r="AV5" s="882">
        <v>43617</v>
      </c>
      <c r="AW5" s="989"/>
      <c r="AX5" s="421" t="s">
        <v>5425</v>
      </c>
      <c r="AY5" s="882">
        <v>43922</v>
      </c>
      <c r="AZ5" s="989"/>
      <c r="BA5" s="428" t="s">
        <v>8361</v>
      </c>
      <c r="BB5" s="412" t="s">
        <v>116</v>
      </c>
      <c r="BC5" s="423">
        <v>43867</v>
      </c>
    </row>
    <row r="6" spans="1:55" s="1" customFormat="1" ht="50" customHeight="1" x14ac:dyDescent="0.2">
      <c r="A6" s="429" t="s">
        <v>411</v>
      </c>
      <c r="B6" s="449" t="s">
        <v>412</v>
      </c>
      <c r="C6" s="255" t="s">
        <v>413</v>
      </c>
      <c r="D6" s="255"/>
      <c r="E6" s="382" t="s">
        <v>3819</v>
      </c>
      <c r="F6" s="382" t="s">
        <v>3538</v>
      </c>
      <c r="G6" s="363" t="s">
        <v>89</v>
      </c>
      <c r="H6" s="430" t="s">
        <v>89</v>
      </c>
      <c r="I6" s="405"/>
      <c r="J6" s="405">
        <v>43222</v>
      </c>
      <c r="K6" s="431">
        <v>43343</v>
      </c>
      <c r="L6" s="408" t="s">
        <v>5067</v>
      </c>
      <c r="M6" s="408" t="s">
        <v>5068</v>
      </c>
      <c r="N6" s="408" t="s">
        <v>5069</v>
      </c>
      <c r="O6" s="432">
        <v>43160</v>
      </c>
      <c r="P6" s="410" t="s">
        <v>5070</v>
      </c>
      <c r="Q6" s="433"/>
      <c r="R6" s="882">
        <v>42278</v>
      </c>
      <c r="S6" s="892"/>
      <c r="T6" s="892"/>
      <c r="U6" s="413"/>
      <c r="V6" s="414"/>
      <c r="W6" s="433" t="s">
        <v>5071</v>
      </c>
      <c r="X6" s="433"/>
      <c r="Y6" s="882">
        <v>42675</v>
      </c>
      <c r="Z6" s="892"/>
      <c r="AA6" s="892"/>
      <c r="AB6" s="413"/>
      <c r="AC6" s="416"/>
      <c r="AD6" s="434"/>
      <c r="AE6" s="950"/>
      <c r="AF6" s="963"/>
      <c r="AG6" s="975"/>
      <c r="AH6" s="436"/>
      <c r="AI6" s="436"/>
      <c r="AJ6" s="437"/>
      <c r="AK6" s="434"/>
      <c r="AL6" s="434"/>
      <c r="AM6" s="435"/>
      <c r="AN6" s="436"/>
      <c r="AO6" s="436"/>
      <c r="AP6" s="436"/>
      <c r="AQ6" s="436"/>
      <c r="AR6" s="421" t="s">
        <v>5072</v>
      </c>
      <c r="AS6" s="882">
        <v>43221</v>
      </c>
      <c r="AT6" s="989">
        <v>43222</v>
      </c>
      <c r="AU6" s="421" t="s">
        <v>4739</v>
      </c>
      <c r="AV6" s="882">
        <v>43282</v>
      </c>
      <c r="AW6" s="989">
        <v>43343</v>
      </c>
      <c r="AX6" s="421" t="s">
        <v>4846</v>
      </c>
      <c r="AY6" s="882">
        <v>43709</v>
      </c>
      <c r="AZ6" s="989"/>
      <c r="BA6" s="422" t="s">
        <v>5073</v>
      </c>
      <c r="BB6" s="412" t="s">
        <v>4700</v>
      </c>
      <c r="BC6" s="423">
        <v>43549</v>
      </c>
    </row>
    <row r="7" spans="1:55" s="1" customFormat="1" ht="50" customHeight="1" x14ac:dyDescent="0.2">
      <c r="A7" s="438" t="s">
        <v>1722</v>
      </c>
      <c r="B7" s="283" t="s">
        <v>5735</v>
      </c>
      <c r="C7" s="255" t="s">
        <v>5736</v>
      </c>
      <c r="D7" s="255"/>
      <c r="E7" s="382"/>
      <c r="F7" s="382" t="s">
        <v>4841</v>
      </c>
      <c r="G7" s="363" t="s">
        <v>89</v>
      </c>
      <c r="H7" s="254" t="s">
        <v>89</v>
      </c>
      <c r="I7" s="405">
        <v>39855</v>
      </c>
      <c r="J7" s="405" t="s">
        <v>5737</v>
      </c>
      <c r="K7" s="431" t="s">
        <v>5738</v>
      </c>
      <c r="L7" s="439" t="s">
        <v>1724</v>
      </c>
      <c r="M7" s="408" t="s">
        <v>5739</v>
      </c>
      <c r="N7" s="408" t="s">
        <v>5740</v>
      </c>
      <c r="O7" s="432">
        <v>43313</v>
      </c>
      <c r="P7" s="410" t="s">
        <v>5741</v>
      </c>
      <c r="Q7" s="433"/>
      <c r="R7" s="882">
        <v>42186</v>
      </c>
      <c r="S7" s="892"/>
      <c r="T7" s="892"/>
      <c r="U7" s="413"/>
      <c r="V7" s="414"/>
      <c r="W7" s="433" t="s">
        <v>5742</v>
      </c>
      <c r="X7" s="433"/>
      <c r="Y7" s="882">
        <v>42675</v>
      </c>
      <c r="Z7" s="892"/>
      <c r="AA7" s="892"/>
      <c r="AB7" s="413"/>
      <c r="AC7" s="416"/>
      <c r="AD7" s="434"/>
      <c r="AE7" s="950"/>
      <c r="AF7" s="963"/>
      <c r="AG7" s="975"/>
      <c r="AH7" s="436"/>
      <c r="AI7" s="436"/>
      <c r="AJ7" s="437"/>
      <c r="AK7" s="434"/>
      <c r="AL7" s="434"/>
      <c r="AM7" s="435"/>
      <c r="AN7" s="436"/>
      <c r="AO7" s="436"/>
      <c r="AP7" s="436"/>
      <c r="AQ7" s="436"/>
      <c r="AR7" s="421" t="s">
        <v>5743</v>
      </c>
      <c r="AS7" s="882">
        <v>43070</v>
      </c>
      <c r="AT7" s="989"/>
      <c r="AU7" s="421" t="s">
        <v>5430</v>
      </c>
      <c r="AV7" s="882">
        <v>43282</v>
      </c>
      <c r="AW7" s="989"/>
      <c r="AX7" s="421" t="s">
        <v>5561</v>
      </c>
      <c r="AY7" s="882">
        <v>43556</v>
      </c>
      <c r="AZ7" s="989"/>
      <c r="BA7" s="422"/>
      <c r="BB7" s="412" t="s">
        <v>4700</v>
      </c>
      <c r="BC7" s="423">
        <v>43550</v>
      </c>
    </row>
    <row r="8" spans="1:55" s="1" customFormat="1" ht="50" customHeight="1" x14ac:dyDescent="0.2">
      <c r="A8" s="438" t="s">
        <v>1737</v>
      </c>
      <c r="B8" s="283" t="s">
        <v>1738</v>
      </c>
      <c r="C8" s="255" t="s">
        <v>5748</v>
      </c>
      <c r="D8" s="255"/>
      <c r="E8" s="382" t="s">
        <v>4235</v>
      </c>
      <c r="F8" s="382" t="s">
        <v>1064</v>
      </c>
      <c r="G8" s="363" t="s">
        <v>89</v>
      </c>
      <c r="H8" s="254" t="s">
        <v>89</v>
      </c>
      <c r="I8" s="405"/>
      <c r="J8" s="405">
        <v>43140</v>
      </c>
      <c r="K8" s="431">
        <v>43269</v>
      </c>
      <c r="L8" s="440"/>
      <c r="M8" s="439" t="s">
        <v>5749</v>
      </c>
      <c r="N8" s="408" t="s">
        <v>5750</v>
      </c>
      <c r="O8" s="432">
        <v>43132</v>
      </c>
      <c r="P8" s="410" t="s">
        <v>5751</v>
      </c>
      <c r="Q8" s="433"/>
      <c r="R8" s="882">
        <v>42826</v>
      </c>
      <c r="S8" s="892"/>
      <c r="T8" s="892"/>
      <c r="U8" s="413"/>
      <c r="V8" s="414"/>
      <c r="W8" s="433"/>
      <c r="X8" s="433"/>
      <c r="Y8" s="882"/>
      <c r="Z8" s="892"/>
      <c r="AA8" s="892"/>
      <c r="AB8" s="413"/>
      <c r="AC8" s="416"/>
      <c r="AD8" s="434"/>
      <c r="AE8" s="950"/>
      <c r="AF8" s="963"/>
      <c r="AG8" s="975"/>
      <c r="AH8" s="436"/>
      <c r="AI8" s="436"/>
      <c r="AJ8" s="437"/>
      <c r="AK8" s="434"/>
      <c r="AL8" s="434"/>
      <c r="AM8" s="435"/>
      <c r="AN8" s="436"/>
      <c r="AO8" s="436"/>
      <c r="AP8" s="436"/>
      <c r="AQ8" s="436"/>
      <c r="AR8" s="421" t="s">
        <v>4814</v>
      </c>
      <c r="AS8" s="882">
        <v>43132</v>
      </c>
      <c r="AT8" s="989">
        <f>J8</f>
        <v>43140</v>
      </c>
      <c r="AU8" s="421" t="s">
        <v>4989</v>
      </c>
      <c r="AV8" s="882">
        <v>43191</v>
      </c>
      <c r="AW8" s="989">
        <f>K8</f>
        <v>43269</v>
      </c>
      <c r="AX8" s="421" t="s">
        <v>4706</v>
      </c>
      <c r="AY8" s="882">
        <v>43466</v>
      </c>
      <c r="AZ8" s="989"/>
      <c r="BA8" s="422" t="s">
        <v>5752</v>
      </c>
      <c r="BB8" s="412" t="s">
        <v>116</v>
      </c>
      <c r="BC8" s="423">
        <v>43893</v>
      </c>
    </row>
    <row r="9" spans="1:55" s="1" customFormat="1" ht="50" customHeight="1" x14ac:dyDescent="0.2">
      <c r="A9" s="24" t="s">
        <v>348</v>
      </c>
      <c r="B9" s="66" t="s">
        <v>349</v>
      </c>
      <c r="C9" s="252" t="s">
        <v>350</v>
      </c>
      <c r="D9" s="252"/>
      <c r="E9" s="507" t="s">
        <v>351</v>
      </c>
      <c r="F9" s="507" t="s">
        <v>1064</v>
      </c>
      <c r="G9" s="268" t="s">
        <v>89</v>
      </c>
      <c r="H9" s="339" t="s">
        <v>89</v>
      </c>
      <c r="I9" s="348">
        <v>40961</v>
      </c>
      <c r="J9" s="62"/>
      <c r="K9" s="124"/>
      <c r="L9" s="62"/>
      <c r="M9" s="62"/>
      <c r="N9" s="62"/>
      <c r="O9" s="124"/>
      <c r="P9" s="787"/>
      <c r="Q9" s="348"/>
      <c r="R9" s="832"/>
      <c r="S9" s="893" t="s">
        <v>351</v>
      </c>
      <c r="T9" s="899" t="s">
        <v>352</v>
      </c>
      <c r="U9" s="789" t="str">
        <f>IF(OR(V9="Yes", W9="Web-page timetable", X9="YES"), "Yes")</f>
        <v>Yes</v>
      </c>
      <c r="V9" s="791" t="s">
        <v>93</v>
      </c>
      <c r="W9" s="795" t="s">
        <v>94</v>
      </c>
      <c r="X9" s="795"/>
      <c r="Y9" s="906" t="s">
        <v>5035</v>
      </c>
      <c r="Z9" s="906" t="s">
        <v>5036</v>
      </c>
      <c r="AA9" s="909" t="s">
        <v>5037</v>
      </c>
      <c r="AB9" s="281">
        <v>43983</v>
      </c>
      <c r="AC9" s="805" t="s">
        <v>5038</v>
      </c>
      <c r="AD9" s="86" t="s">
        <v>664</v>
      </c>
      <c r="AE9" s="851">
        <v>43525</v>
      </c>
      <c r="AF9" s="964">
        <v>43497</v>
      </c>
      <c r="AG9" s="964">
        <v>43562</v>
      </c>
      <c r="AH9" s="161" t="s">
        <v>5039</v>
      </c>
      <c r="AI9" s="161" t="s">
        <v>4970</v>
      </c>
      <c r="AJ9" s="819"/>
      <c r="AK9" s="135"/>
      <c r="AL9" s="171"/>
      <c r="AM9" s="161"/>
      <c r="AN9" s="161"/>
      <c r="AO9" s="161"/>
      <c r="AP9" s="161"/>
      <c r="AQ9" s="168"/>
      <c r="AR9" s="821"/>
      <c r="AS9" s="828"/>
      <c r="AT9" s="988"/>
      <c r="AU9" s="792"/>
      <c r="AV9" s="891"/>
      <c r="AW9" s="988"/>
      <c r="AX9" s="821"/>
      <c r="AY9" s="957"/>
      <c r="AZ9" s="1009"/>
      <c r="BA9" s="64"/>
      <c r="BB9" s="64"/>
      <c r="BC9" s="64"/>
    </row>
    <row r="10" spans="1:55" ht="50" customHeight="1" x14ac:dyDescent="0.2">
      <c r="A10" s="400" t="s">
        <v>3392</v>
      </c>
      <c r="B10" s="283" t="s">
        <v>3393</v>
      </c>
      <c r="C10" s="401" t="s">
        <v>5621</v>
      </c>
      <c r="D10" s="255"/>
      <c r="E10" s="382" t="s">
        <v>292</v>
      </c>
      <c r="F10" s="382" t="s">
        <v>1021</v>
      </c>
      <c r="G10" s="402" t="s">
        <v>89</v>
      </c>
      <c r="H10" s="403" t="s">
        <v>89</v>
      </c>
      <c r="I10" s="404">
        <v>42562</v>
      </c>
      <c r="J10" s="405"/>
      <c r="K10" s="406"/>
      <c r="L10" s="408" t="s">
        <v>6515</v>
      </c>
      <c r="M10" s="408" t="s">
        <v>8362</v>
      </c>
      <c r="N10" s="408" t="s">
        <v>8363</v>
      </c>
      <c r="O10" s="409">
        <v>43435</v>
      </c>
      <c r="P10" s="410" t="s">
        <v>8364</v>
      </c>
      <c r="Q10" s="411" t="s">
        <v>8365</v>
      </c>
      <c r="R10" s="882">
        <v>44470</v>
      </c>
      <c r="S10" s="892"/>
      <c r="T10" s="892"/>
      <c r="U10" s="413"/>
      <c r="V10" s="414"/>
      <c r="W10" s="415"/>
      <c r="X10" s="415"/>
      <c r="Y10" s="882"/>
      <c r="Z10" s="892"/>
      <c r="AA10" s="892"/>
      <c r="AB10" s="413"/>
      <c r="AC10" s="416"/>
      <c r="AD10" s="417"/>
      <c r="AE10" s="949"/>
      <c r="AF10" s="962"/>
      <c r="AG10" s="974"/>
      <c r="AH10" s="419"/>
      <c r="AI10" s="419"/>
      <c r="AJ10" s="420"/>
      <c r="AK10" s="417"/>
      <c r="AL10" s="417"/>
      <c r="AM10" s="418"/>
      <c r="AN10" s="419"/>
      <c r="AO10" s="419"/>
      <c r="AP10" s="419"/>
      <c r="AQ10" s="419"/>
      <c r="AR10" s="421"/>
      <c r="AS10" s="882"/>
      <c r="AT10" s="989"/>
      <c r="AU10" s="421"/>
      <c r="AV10" s="882"/>
      <c r="AW10" s="989"/>
      <c r="AX10" s="421"/>
      <c r="AY10" s="882"/>
      <c r="AZ10" s="989"/>
      <c r="BA10" s="445" t="s">
        <v>8366</v>
      </c>
      <c r="BB10" s="412" t="s">
        <v>116</v>
      </c>
      <c r="BC10" s="423">
        <v>43872</v>
      </c>
    </row>
    <row r="11" spans="1:55" s="1" customFormat="1" ht="50" customHeight="1" x14ac:dyDescent="0.2">
      <c r="A11" s="24" t="s">
        <v>372</v>
      </c>
      <c r="B11" s="65" t="s">
        <v>373</v>
      </c>
      <c r="C11" s="252" t="s">
        <v>374</v>
      </c>
      <c r="D11" s="252"/>
      <c r="E11" s="507" t="s">
        <v>297</v>
      </c>
      <c r="F11" s="507" t="s">
        <v>1420</v>
      </c>
      <c r="G11" s="268" t="s">
        <v>89</v>
      </c>
      <c r="H11" s="338" t="s">
        <v>89</v>
      </c>
      <c r="I11" s="348">
        <v>41326</v>
      </c>
      <c r="J11" s="62" t="s">
        <v>90</v>
      </c>
      <c r="K11" s="124"/>
      <c r="L11" s="82" t="s">
        <v>375</v>
      </c>
      <c r="M11" s="72" t="s">
        <v>5047</v>
      </c>
      <c r="N11" s="106" t="s">
        <v>5048</v>
      </c>
      <c r="O11" s="112">
        <v>43500</v>
      </c>
      <c r="P11" s="143" t="s">
        <v>377</v>
      </c>
      <c r="Q11" s="86" t="s">
        <v>142</v>
      </c>
      <c r="R11" s="828">
        <v>43647</v>
      </c>
      <c r="S11" s="891">
        <v>43647</v>
      </c>
      <c r="T11" s="891">
        <v>43738</v>
      </c>
      <c r="U11" s="64" t="s">
        <v>378</v>
      </c>
      <c r="V11" s="144" t="s">
        <v>379</v>
      </c>
      <c r="W11" s="135" t="s">
        <v>5228</v>
      </c>
      <c r="X11" s="137" t="s">
        <v>8367</v>
      </c>
      <c r="Y11" s="828">
        <v>44263</v>
      </c>
      <c r="Z11" s="891"/>
      <c r="AA11" s="891"/>
      <c r="AB11" s="64"/>
      <c r="AC11" s="94"/>
      <c r="AD11" s="169"/>
      <c r="AE11" s="862"/>
      <c r="AF11" s="852"/>
      <c r="AG11" s="976"/>
      <c r="AH11" s="162"/>
      <c r="AI11" s="162"/>
      <c r="AJ11" s="209"/>
      <c r="AK11" s="169"/>
      <c r="AL11" s="169"/>
      <c r="AM11" s="172"/>
      <c r="AN11" s="162"/>
      <c r="AO11" s="162"/>
      <c r="AP11" s="162"/>
      <c r="AQ11" s="162"/>
      <c r="AR11" s="295" t="s">
        <v>5049</v>
      </c>
      <c r="AS11" s="848">
        <v>44075</v>
      </c>
      <c r="AT11" s="990"/>
      <c r="AU11" s="295" t="s">
        <v>5050</v>
      </c>
      <c r="AV11" s="848">
        <v>44256</v>
      </c>
      <c r="AW11" s="990"/>
      <c r="AX11" s="295" t="s">
        <v>4920</v>
      </c>
      <c r="AY11" s="848">
        <v>44621</v>
      </c>
      <c r="AZ11" s="988"/>
      <c r="BA11" s="12" t="s">
        <v>8368</v>
      </c>
      <c r="BB11" s="18" t="s">
        <v>116</v>
      </c>
      <c r="BC11" s="261">
        <v>44225</v>
      </c>
    </row>
    <row r="12" spans="1:55" s="1" customFormat="1" ht="50" customHeight="1" x14ac:dyDescent="0.2">
      <c r="A12" s="24" t="s">
        <v>386</v>
      </c>
      <c r="B12" s="65" t="s">
        <v>387</v>
      </c>
      <c r="C12" s="252" t="s">
        <v>5052</v>
      </c>
      <c r="D12" s="252"/>
      <c r="E12" s="507" t="s">
        <v>2759</v>
      </c>
      <c r="F12" s="507" t="s">
        <v>1420</v>
      </c>
      <c r="G12" s="268" t="s">
        <v>89</v>
      </c>
      <c r="H12" s="338" t="s">
        <v>89</v>
      </c>
      <c r="I12" s="348">
        <v>40570</v>
      </c>
      <c r="J12" s="62" t="s">
        <v>90</v>
      </c>
      <c r="K12" s="124" t="s">
        <v>389</v>
      </c>
      <c r="L12" s="82" t="s">
        <v>393</v>
      </c>
      <c r="M12" s="82"/>
      <c r="N12" s="106" t="s">
        <v>5054</v>
      </c>
      <c r="O12" s="112">
        <v>43739</v>
      </c>
      <c r="P12" s="143" t="s">
        <v>392</v>
      </c>
      <c r="Q12" s="86" t="s">
        <v>364</v>
      </c>
      <c r="R12" s="828">
        <v>43525</v>
      </c>
      <c r="S12" s="891">
        <v>43507</v>
      </c>
      <c r="T12" s="891">
        <v>43556</v>
      </c>
      <c r="U12" s="64" t="s">
        <v>393</v>
      </c>
      <c r="V12" s="144" t="s">
        <v>394</v>
      </c>
      <c r="W12" s="529" t="s">
        <v>8369</v>
      </c>
      <c r="X12" s="530" t="s">
        <v>395</v>
      </c>
      <c r="Y12" s="848">
        <v>44013</v>
      </c>
      <c r="Z12" s="925"/>
      <c r="AA12" s="891"/>
      <c r="AB12" s="64"/>
      <c r="AC12" s="94"/>
      <c r="AD12" s="168"/>
      <c r="AE12" s="861"/>
      <c r="AF12" s="851"/>
      <c r="AG12" s="964"/>
      <c r="AH12" s="161"/>
      <c r="AI12" s="161"/>
      <c r="AJ12" s="209"/>
      <c r="AK12" s="168"/>
      <c r="AL12" s="168"/>
      <c r="AM12" s="171"/>
      <c r="AN12" s="161"/>
      <c r="AO12" s="161"/>
      <c r="AP12" s="161"/>
      <c r="AQ12" s="161"/>
      <c r="AR12" s="93" t="s">
        <v>5056</v>
      </c>
      <c r="AS12" s="828">
        <v>44166</v>
      </c>
      <c r="AT12" s="988"/>
      <c r="AU12" s="93" t="s">
        <v>5057</v>
      </c>
      <c r="AV12" s="828">
        <v>44197</v>
      </c>
      <c r="AW12" s="988"/>
      <c r="AX12" s="93"/>
      <c r="AY12" s="828"/>
      <c r="AZ12" s="988"/>
      <c r="BA12" s="826" t="s">
        <v>5058</v>
      </c>
      <c r="BB12" s="18" t="s">
        <v>116</v>
      </c>
      <c r="BC12" s="261">
        <v>44056</v>
      </c>
    </row>
    <row r="13" spans="1:55" s="1" customFormat="1" ht="50" customHeight="1" x14ac:dyDescent="0.2">
      <c r="A13" s="24" t="s">
        <v>472</v>
      </c>
      <c r="B13" s="65" t="s">
        <v>473</v>
      </c>
      <c r="C13" s="252" t="s">
        <v>474</v>
      </c>
      <c r="D13" s="252"/>
      <c r="E13" s="507" t="s">
        <v>1083</v>
      </c>
      <c r="F13" s="507" t="s">
        <v>3616</v>
      </c>
      <c r="G13" s="268" t="s">
        <v>89</v>
      </c>
      <c r="H13" s="338" t="s">
        <v>89</v>
      </c>
      <c r="I13" s="348">
        <v>39485</v>
      </c>
      <c r="J13" s="62"/>
      <c r="K13" s="124"/>
      <c r="L13" s="72" t="s">
        <v>475</v>
      </c>
      <c r="M13" s="72" t="s">
        <v>5100</v>
      </c>
      <c r="N13" s="106" t="s">
        <v>5101</v>
      </c>
      <c r="O13" s="112">
        <v>43497</v>
      </c>
      <c r="P13" s="143" t="s">
        <v>5102</v>
      </c>
      <c r="Q13" s="86" t="s">
        <v>364</v>
      </c>
      <c r="R13" s="828"/>
      <c r="S13" s="891">
        <v>42534</v>
      </c>
      <c r="T13" s="891">
        <v>42576</v>
      </c>
      <c r="U13" s="64"/>
      <c r="V13" s="144"/>
      <c r="W13" s="86" t="s">
        <v>5103</v>
      </c>
      <c r="X13" s="86" t="s">
        <v>5104</v>
      </c>
      <c r="Y13" s="828">
        <v>43132</v>
      </c>
      <c r="Z13" s="891">
        <v>43139</v>
      </c>
      <c r="AA13" s="891">
        <v>43185</v>
      </c>
      <c r="AB13" s="64" t="s">
        <v>5105</v>
      </c>
      <c r="AC13" s="94"/>
      <c r="AD13" s="137" t="s">
        <v>5106</v>
      </c>
      <c r="AE13" s="864" t="s">
        <v>5107</v>
      </c>
      <c r="AF13" s="851">
        <v>43344</v>
      </c>
      <c r="AG13" s="964">
        <v>43346</v>
      </c>
      <c r="AH13" s="161">
        <v>43367</v>
      </c>
      <c r="AI13" s="161" t="s">
        <v>5108</v>
      </c>
      <c r="AJ13" s="209"/>
      <c r="AK13" s="137" t="s">
        <v>4752</v>
      </c>
      <c r="AL13" s="198" t="s">
        <v>4066</v>
      </c>
      <c r="AM13" s="171">
        <v>43709</v>
      </c>
      <c r="AN13" s="161">
        <v>43763</v>
      </c>
      <c r="AO13" s="161">
        <v>43805</v>
      </c>
      <c r="AP13" s="161" t="s">
        <v>5109</v>
      </c>
      <c r="AQ13" s="161"/>
      <c r="AR13" s="93" t="s">
        <v>5110</v>
      </c>
      <c r="AS13" s="828">
        <v>43862</v>
      </c>
      <c r="AT13" s="988"/>
      <c r="AU13" s="93" t="s">
        <v>5111</v>
      </c>
      <c r="AV13" s="828">
        <v>44013</v>
      </c>
      <c r="AW13" s="988"/>
      <c r="AX13" s="93" t="s">
        <v>5112</v>
      </c>
      <c r="AY13" s="828">
        <v>44197</v>
      </c>
      <c r="AZ13" s="988"/>
      <c r="BA13" s="12" t="s">
        <v>8370</v>
      </c>
      <c r="BB13" s="18" t="s">
        <v>116</v>
      </c>
      <c r="BC13" s="261">
        <v>44134</v>
      </c>
    </row>
    <row r="14" spans="1:55" s="1" customFormat="1" ht="50" customHeight="1" x14ac:dyDescent="0.2">
      <c r="A14" s="24"/>
      <c r="B14" s="218" t="s">
        <v>3924</v>
      </c>
      <c r="C14" s="252" t="s">
        <v>6711</v>
      </c>
      <c r="D14" s="252"/>
      <c r="E14" s="507"/>
      <c r="F14" s="507" t="s">
        <v>949</v>
      </c>
      <c r="G14" s="268" t="s">
        <v>89</v>
      </c>
      <c r="H14" s="338" t="s">
        <v>89</v>
      </c>
      <c r="I14" s="348"/>
      <c r="J14" s="62"/>
      <c r="K14" s="124"/>
      <c r="L14" s="73" t="s">
        <v>6712</v>
      </c>
      <c r="M14" s="73" t="s">
        <v>6713</v>
      </c>
      <c r="N14" s="111"/>
      <c r="O14" s="112">
        <v>43831</v>
      </c>
      <c r="P14" s="143" t="s">
        <v>8371</v>
      </c>
      <c r="Q14" s="86" t="s">
        <v>364</v>
      </c>
      <c r="R14" s="828">
        <v>43983</v>
      </c>
      <c r="S14" s="891"/>
      <c r="T14" s="891"/>
      <c r="U14" s="64"/>
      <c r="V14" s="144"/>
      <c r="W14" s="86" t="s">
        <v>3637</v>
      </c>
      <c r="X14" s="86" t="s">
        <v>1844</v>
      </c>
      <c r="Y14" s="828">
        <v>44348</v>
      </c>
      <c r="Z14" s="891"/>
      <c r="AA14" s="891"/>
      <c r="AB14" s="64"/>
      <c r="AC14" s="94"/>
      <c r="AD14" s="168"/>
      <c r="AE14" s="861"/>
      <c r="AF14" s="851"/>
      <c r="AG14" s="964"/>
      <c r="AH14" s="161"/>
      <c r="AI14" s="161"/>
      <c r="AJ14" s="209"/>
      <c r="AK14" s="168"/>
      <c r="AL14" s="168"/>
      <c r="AM14" s="171"/>
      <c r="AN14" s="161"/>
      <c r="AO14" s="161"/>
      <c r="AP14" s="161"/>
      <c r="AQ14" s="161"/>
      <c r="AR14" s="93" t="s">
        <v>397</v>
      </c>
      <c r="AS14" s="828">
        <v>44562</v>
      </c>
      <c r="AT14" s="988"/>
      <c r="AU14" s="93" t="s">
        <v>6739</v>
      </c>
      <c r="AV14" s="828">
        <v>44682</v>
      </c>
      <c r="AW14" s="988"/>
      <c r="AX14" s="93" t="s">
        <v>6034</v>
      </c>
      <c r="AY14" s="828">
        <v>45323</v>
      </c>
      <c r="AZ14" s="988"/>
      <c r="BA14" s="12" t="s">
        <v>8372</v>
      </c>
      <c r="BB14" s="18" t="s">
        <v>116</v>
      </c>
      <c r="BC14" s="261">
        <v>43903</v>
      </c>
    </row>
    <row r="15" spans="1:55" s="1" customFormat="1" ht="50" customHeight="1" x14ac:dyDescent="0.2">
      <c r="A15" s="24" t="s">
        <v>472</v>
      </c>
      <c r="B15" s="65" t="s">
        <v>473</v>
      </c>
      <c r="C15" s="252" t="s">
        <v>474</v>
      </c>
      <c r="D15" s="252"/>
      <c r="E15" s="507" t="s">
        <v>1083</v>
      </c>
      <c r="F15" s="507" t="s">
        <v>3616</v>
      </c>
      <c r="G15" s="268" t="s">
        <v>89</v>
      </c>
      <c r="H15" s="338" t="s">
        <v>89</v>
      </c>
      <c r="I15" s="348">
        <v>39485</v>
      </c>
      <c r="J15" s="62" t="s">
        <v>90</v>
      </c>
      <c r="K15" s="244" t="s">
        <v>389</v>
      </c>
      <c r="L15" s="72" t="s">
        <v>475</v>
      </c>
      <c r="M15" s="72" t="s">
        <v>8373</v>
      </c>
      <c r="N15" s="106"/>
      <c r="O15" s="281">
        <v>44136</v>
      </c>
      <c r="P15" s="143" t="s">
        <v>5102</v>
      </c>
      <c r="Q15" s="86" t="s">
        <v>364</v>
      </c>
      <c r="R15" s="828"/>
      <c r="S15" s="891">
        <v>42534</v>
      </c>
      <c r="T15" s="891">
        <v>42576</v>
      </c>
      <c r="U15" s="64"/>
      <c r="V15" s="144"/>
      <c r="W15" s="17" t="s">
        <v>5103</v>
      </c>
      <c r="X15" s="86" t="s">
        <v>5104</v>
      </c>
      <c r="Y15" s="828">
        <v>43132</v>
      </c>
      <c r="Z15" s="891">
        <v>43139</v>
      </c>
      <c r="AA15" s="891">
        <v>43185</v>
      </c>
      <c r="AB15" s="64" t="s">
        <v>5105</v>
      </c>
      <c r="AC15" s="94"/>
      <c r="AD15" s="812" t="s">
        <v>5106</v>
      </c>
      <c r="AE15" s="864" t="s">
        <v>5107</v>
      </c>
      <c r="AF15" s="852">
        <v>43344</v>
      </c>
      <c r="AG15" s="964">
        <v>43346</v>
      </c>
      <c r="AH15" s="161">
        <v>43367</v>
      </c>
      <c r="AI15" s="161" t="s">
        <v>5108</v>
      </c>
      <c r="AJ15" s="94"/>
      <c r="AK15" s="812" t="s">
        <v>4752</v>
      </c>
      <c r="AL15" s="820" t="s">
        <v>4066</v>
      </c>
      <c r="AM15" s="172">
        <v>43709</v>
      </c>
      <c r="AN15" s="161">
        <v>43763</v>
      </c>
      <c r="AO15" s="161">
        <v>43805</v>
      </c>
      <c r="AP15" s="161" t="s">
        <v>5109</v>
      </c>
      <c r="AQ15" s="161"/>
      <c r="AR15" s="93" t="s">
        <v>2296</v>
      </c>
      <c r="AS15" s="828">
        <v>44287</v>
      </c>
      <c r="AT15" s="891"/>
      <c r="AU15" s="93" t="s">
        <v>8374</v>
      </c>
      <c r="AV15" s="828">
        <v>44378</v>
      </c>
      <c r="AW15" s="988"/>
      <c r="AX15" s="93" t="s">
        <v>8375</v>
      </c>
      <c r="AY15" s="873"/>
      <c r="AZ15" s="988"/>
      <c r="BA15" s="12" t="s">
        <v>8376</v>
      </c>
      <c r="BB15" s="18" t="s">
        <v>116</v>
      </c>
      <c r="BC15" s="261">
        <v>44231</v>
      </c>
    </row>
    <row r="16" spans="1:55" s="1" customFormat="1" ht="50" customHeight="1" x14ac:dyDescent="0.2">
      <c r="A16" s="24" t="s">
        <v>484</v>
      </c>
      <c r="B16" s="65" t="s">
        <v>485</v>
      </c>
      <c r="C16" s="252" t="s">
        <v>5114</v>
      </c>
      <c r="D16" s="252"/>
      <c r="E16" s="507" t="s">
        <v>337</v>
      </c>
      <c r="F16" s="507" t="s">
        <v>4841</v>
      </c>
      <c r="G16" s="268" t="s">
        <v>89</v>
      </c>
      <c r="H16" s="338" t="s">
        <v>89</v>
      </c>
      <c r="I16" s="348">
        <v>42934</v>
      </c>
      <c r="J16" s="62" t="s">
        <v>487</v>
      </c>
      <c r="K16" s="124" t="s">
        <v>488</v>
      </c>
      <c r="L16" s="72" t="s">
        <v>489</v>
      </c>
      <c r="M16" s="72" t="s">
        <v>5115</v>
      </c>
      <c r="N16" s="106" t="s">
        <v>5116</v>
      </c>
      <c r="O16" s="112">
        <v>43282</v>
      </c>
      <c r="P16" s="143" t="s">
        <v>5117</v>
      </c>
      <c r="Q16" s="86" t="s">
        <v>364</v>
      </c>
      <c r="R16" s="828">
        <v>43405</v>
      </c>
      <c r="S16" s="891">
        <v>43476</v>
      </c>
      <c r="T16" s="891">
        <v>43518</v>
      </c>
      <c r="U16" s="64" t="s">
        <v>492</v>
      </c>
      <c r="V16" s="144" t="s">
        <v>493</v>
      </c>
      <c r="W16" s="294" t="s">
        <v>5118</v>
      </c>
      <c r="X16" s="137" t="s">
        <v>5119</v>
      </c>
      <c r="Y16" s="828">
        <v>43586</v>
      </c>
      <c r="Z16" s="891">
        <v>43676</v>
      </c>
      <c r="AA16" s="891">
        <v>43732</v>
      </c>
      <c r="AB16" s="64" t="s">
        <v>495</v>
      </c>
      <c r="AC16" s="94"/>
      <c r="AD16" s="168"/>
      <c r="AE16" s="861" t="s">
        <v>5120</v>
      </c>
      <c r="AF16" s="851"/>
      <c r="AG16" s="964">
        <v>43983</v>
      </c>
      <c r="AH16" s="161"/>
      <c r="AI16" s="161"/>
      <c r="AJ16" s="209"/>
      <c r="AK16" s="168"/>
      <c r="AL16" s="168"/>
      <c r="AM16" s="171"/>
      <c r="AN16" s="161"/>
      <c r="AO16" s="161"/>
      <c r="AP16" s="161"/>
      <c r="AQ16" s="161"/>
      <c r="AR16" s="295" t="s">
        <v>5121</v>
      </c>
      <c r="AS16" s="848">
        <v>43831</v>
      </c>
      <c r="AT16" s="990"/>
      <c r="AU16" s="295" t="s">
        <v>5122</v>
      </c>
      <c r="AV16" s="848">
        <v>44013</v>
      </c>
      <c r="AW16" s="990"/>
      <c r="AX16" s="295" t="s">
        <v>5123</v>
      </c>
      <c r="AY16" s="848">
        <v>44531</v>
      </c>
      <c r="AZ16" s="990"/>
      <c r="BA16" s="12" t="s">
        <v>8377</v>
      </c>
      <c r="BB16" s="18" t="s">
        <v>116</v>
      </c>
      <c r="BC16" s="261">
        <v>44222</v>
      </c>
    </row>
    <row r="17" spans="1:78" s="1" customFormat="1" ht="50" customHeight="1" x14ac:dyDescent="0.2">
      <c r="A17" s="24" t="s">
        <v>3431</v>
      </c>
      <c r="B17" s="65" t="s">
        <v>8378</v>
      </c>
      <c r="C17" s="252" t="s">
        <v>5543</v>
      </c>
      <c r="D17" s="252"/>
      <c r="E17" s="507" t="s">
        <v>2759</v>
      </c>
      <c r="F17" s="507" t="s">
        <v>3616</v>
      </c>
      <c r="G17" s="268" t="s">
        <v>89</v>
      </c>
      <c r="H17" s="173" t="s">
        <v>89</v>
      </c>
      <c r="I17" s="62">
        <v>41460</v>
      </c>
      <c r="J17" s="62">
        <v>43479</v>
      </c>
      <c r="K17" s="124">
        <v>43553</v>
      </c>
      <c r="L17" s="72" t="s">
        <v>8379</v>
      </c>
      <c r="M17" s="72" t="s">
        <v>8380</v>
      </c>
      <c r="N17" s="106" t="s">
        <v>8381</v>
      </c>
      <c r="O17" s="112">
        <v>42278</v>
      </c>
      <c r="P17" s="143" t="s">
        <v>8382</v>
      </c>
      <c r="Q17" s="86"/>
      <c r="R17" s="828">
        <v>42644</v>
      </c>
      <c r="S17" s="891"/>
      <c r="T17" s="891"/>
      <c r="U17" s="64"/>
      <c r="V17" s="144"/>
      <c r="W17" s="136"/>
      <c r="X17" s="136"/>
      <c r="Y17" s="828"/>
      <c r="Z17" s="891"/>
      <c r="AA17" s="891"/>
      <c r="AB17" s="64"/>
      <c r="AC17" s="94"/>
      <c r="AD17" s="168"/>
      <c r="AE17" s="861"/>
      <c r="AF17" s="851"/>
      <c r="AG17" s="964"/>
      <c r="AH17" s="161"/>
      <c r="AI17" s="161"/>
      <c r="AJ17" s="209"/>
      <c r="AK17" s="168"/>
      <c r="AL17" s="168"/>
      <c r="AM17" s="171"/>
      <c r="AN17" s="161"/>
      <c r="AO17" s="161"/>
      <c r="AP17" s="161"/>
      <c r="AQ17" s="161"/>
      <c r="AR17" s="93" t="s">
        <v>8383</v>
      </c>
      <c r="AS17" s="828">
        <v>43344</v>
      </c>
      <c r="AT17" s="988">
        <v>43479</v>
      </c>
      <c r="AU17" s="93" t="s">
        <v>6244</v>
      </c>
      <c r="AV17" s="828">
        <v>43497</v>
      </c>
      <c r="AW17" s="988">
        <v>43553</v>
      </c>
      <c r="AX17" s="93" t="s">
        <v>5433</v>
      </c>
      <c r="AY17" s="828">
        <v>43770</v>
      </c>
      <c r="AZ17" s="988"/>
      <c r="BA17" s="31" t="s">
        <v>8384</v>
      </c>
      <c r="BB17" s="18" t="s">
        <v>116</v>
      </c>
      <c r="BC17" s="261">
        <v>43551</v>
      </c>
    </row>
    <row r="18" spans="1:78" ht="50" customHeight="1" x14ac:dyDescent="0.2">
      <c r="A18" s="24" t="s">
        <v>511</v>
      </c>
      <c r="B18" s="65" t="s">
        <v>512</v>
      </c>
      <c r="C18" s="252" t="s">
        <v>5134</v>
      </c>
      <c r="D18" s="252"/>
      <c r="E18" s="507" t="s">
        <v>292</v>
      </c>
      <c r="F18" s="507" t="s">
        <v>3616</v>
      </c>
      <c r="G18" s="268" t="s">
        <v>89</v>
      </c>
      <c r="H18" s="338" t="s">
        <v>89</v>
      </c>
      <c r="I18" s="348">
        <v>43797</v>
      </c>
      <c r="J18" s="62"/>
      <c r="K18" s="124"/>
      <c r="L18" s="216" t="s">
        <v>5135</v>
      </c>
      <c r="M18" s="76" t="s">
        <v>5136</v>
      </c>
      <c r="N18" s="106" t="s">
        <v>5137</v>
      </c>
      <c r="O18" s="112">
        <v>43344</v>
      </c>
      <c r="P18" s="143" t="s">
        <v>5138</v>
      </c>
      <c r="Q18" s="86" t="s">
        <v>364</v>
      </c>
      <c r="R18" s="828">
        <v>41944</v>
      </c>
      <c r="S18" s="891">
        <v>41960</v>
      </c>
      <c r="T18" s="891">
        <v>42013</v>
      </c>
      <c r="U18" s="64" t="s">
        <v>5139</v>
      </c>
      <c r="V18" s="144"/>
      <c r="W18" s="86" t="s">
        <v>5140</v>
      </c>
      <c r="X18" s="86" t="s">
        <v>5141</v>
      </c>
      <c r="Y18" s="828">
        <v>42370</v>
      </c>
      <c r="Z18" s="891">
        <v>42380</v>
      </c>
      <c r="AA18" s="891">
        <v>42422</v>
      </c>
      <c r="AB18" s="64" t="s">
        <v>5142</v>
      </c>
      <c r="AC18" s="94"/>
      <c r="AD18" s="168" t="s">
        <v>5143</v>
      </c>
      <c r="AE18" s="861" t="s">
        <v>5144</v>
      </c>
      <c r="AF18" s="851">
        <v>42614</v>
      </c>
      <c r="AG18" s="964">
        <v>42632</v>
      </c>
      <c r="AH18" s="161">
        <v>42674</v>
      </c>
      <c r="AI18" s="161" t="s">
        <v>5145</v>
      </c>
      <c r="AJ18" s="209"/>
      <c r="AK18" s="168"/>
      <c r="AL18" s="168"/>
      <c r="AM18" s="171"/>
      <c r="AN18" s="161"/>
      <c r="AO18" s="161"/>
      <c r="AP18" s="161"/>
      <c r="AQ18" s="161"/>
      <c r="AR18" s="93" t="s">
        <v>5146</v>
      </c>
      <c r="AS18" s="828">
        <v>42948</v>
      </c>
      <c r="AT18" s="988">
        <v>42968</v>
      </c>
      <c r="AU18" s="93" t="s">
        <v>5147</v>
      </c>
      <c r="AV18" s="828">
        <v>43040</v>
      </c>
      <c r="AW18" s="988">
        <v>43069</v>
      </c>
      <c r="AX18" s="93" t="s">
        <v>4861</v>
      </c>
      <c r="AY18" s="828">
        <v>43525</v>
      </c>
      <c r="AZ18" s="988">
        <v>43797</v>
      </c>
      <c r="BA18" s="12"/>
      <c r="BB18" s="18" t="s">
        <v>116</v>
      </c>
      <c r="BC18" s="261">
        <v>44007</v>
      </c>
      <c r="BD18" s="1"/>
      <c r="BE18" s="1"/>
      <c r="BF18" s="1"/>
      <c r="BG18" s="1"/>
      <c r="BH18" s="1"/>
      <c r="BI18" s="1"/>
      <c r="BJ18" s="1"/>
      <c r="BK18" s="1"/>
      <c r="BL18" s="1"/>
      <c r="BM18" s="1"/>
      <c r="BN18" s="1"/>
      <c r="BO18" s="1"/>
      <c r="BP18" s="1"/>
      <c r="BQ18" s="1"/>
      <c r="BR18" s="1"/>
      <c r="BS18" s="1"/>
      <c r="BT18" s="1"/>
      <c r="BU18" s="1"/>
      <c r="BV18" s="1"/>
      <c r="BW18" s="1"/>
      <c r="BX18" s="1"/>
      <c r="BY18" s="1"/>
      <c r="BZ18" s="1"/>
    </row>
    <row r="19" spans="1:78" ht="50" customHeight="1" x14ac:dyDescent="0.2">
      <c r="A19" s="24" t="s">
        <v>543</v>
      </c>
      <c r="B19" s="65" t="s">
        <v>544</v>
      </c>
      <c r="C19" s="252" t="s">
        <v>545</v>
      </c>
      <c r="D19" s="252"/>
      <c r="E19" s="507" t="s">
        <v>337</v>
      </c>
      <c r="F19" s="507" t="s">
        <v>949</v>
      </c>
      <c r="G19" s="268" t="s">
        <v>89</v>
      </c>
      <c r="H19" s="338" t="s">
        <v>89</v>
      </c>
      <c r="I19" s="348">
        <v>40371</v>
      </c>
      <c r="J19" s="62">
        <v>43762</v>
      </c>
      <c r="K19" s="124">
        <v>43907</v>
      </c>
      <c r="L19" s="71"/>
      <c r="M19" s="72" t="s">
        <v>8385</v>
      </c>
      <c r="N19" s="106" t="s">
        <v>8386</v>
      </c>
      <c r="O19" s="112">
        <v>42767</v>
      </c>
      <c r="P19" s="143" t="s">
        <v>5152</v>
      </c>
      <c r="Q19" s="86"/>
      <c r="R19" s="828">
        <v>42736</v>
      </c>
      <c r="S19" s="891">
        <v>43412</v>
      </c>
      <c r="T19" s="891">
        <v>43468</v>
      </c>
      <c r="U19" s="64" t="s">
        <v>5153</v>
      </c>
      <c r="V19" s="144"/>
      <c r="W19" s="87"/>
      <c r="X19" s="87"/>
      <c r="Y19" s="828"/>
      <c r="Z19" s="891"/>
      <c r="AA19" s="891"/>
      <c r="AB19" s="64"/>
      <c r="AC19" s="94"/>
      <c r="AD19" s="168"/>
      <c r="AE19" s="861"/>
      <c r="AF19" s="851"/>
      <c r="AG19" s="964"/>
      <c r="AH19" s="161"/>
      <c r="AI19" s="161"/>
      <c r="AJ19" s="209"/>
      <c r="AK19" s="168"/>
      <c r="AL19" s="168"/>
      <c r="AM19" s="171"/>
      <c r="AN19" s="161"/>
      <c r="AO19" s="161"/>
      <c r="AP19" s="161"/>
      <c r="AQ19" s="161"/>
      <c r="AR19" s="93" t="s">
        <v>4720</v>
      </c>
      <c r="AS19" s="828">
        <v>43191</v>
      </c>
      <c r="AT19" s="988">
        <v>43762</v>
      </c>
      <c r="AU19" s="93" t="s">
        <v>5843</v>
      </c>
      <c r="AV19" s="828">
        <v>43374</v>
      </c>
      <c r="AW19" s="988">
        <v>43907</v>
      </c>
      <c r="AX19" s="93" t="s">
        <v>5588</v>
      </c>
      <c r="AY19" s="828">
        <v>43739</v>
      </c>
      <c r="AZ19" s="988"/>
      <c r="BA19" s="12" t="s">
        <v>8387</v>
      </c>
      <c r="BB19" s="18" t="s">
        <v>4914</v>
      </c>
      <c r="BC19" s="261">
        <v>43914</v>
      </c>
      <c r="BD19" s="1"/>
      <c r="BE19" s="1"/>
      <c r="BF19" s="1"/>
      <c r="BG19" s="1"/>
      <c r="BH19" s="1"/>
      <c r="BI19" s="1"/>
      <c r="BJ19" s="1"/>
      <c r="BK19" s="1"/>
      <c r="BL19" s="1"/>
      <c r="BM19" s="1"/>
      <c r="BN19" s="1"/>
      <c r="BO19" s="1"/>
      <c r="BP19" s="1"/>
      <c r="BQ19" s="1"/>
      <c r="BR19" s="1"/>
      <c r="BS19" s="1"/>
      <c r="BT19" s="1"/>
      <c r="BU19" s="1"/>
      <c r="BV19" s="1"/>
      <c r="BW19" s="1"/>
      <c r="BX19" s="1"/>
      <c r="BY19" s="1"/>
      <c r="BZ19" s="1"/>
    </row>
    <row r="20" spans="1:78" ht="50" customHeight="1" x14ac:dyDescent="0.2">
      <c r="A20" s="24" t="s">
        <v>580</v>
      </c>
      <c r="B20" s="65" t="s">
        <v>581</v>
      </c>
      <c r="C20" s="255" t="s">
        <v>635</v>
      </c>
      <c r="D20" s="255"/>
      <c r="E20" s="254">
        <v>2016</v>
      </c>
      <c r="F20" s="254">
        <v>2036</v>
      </c>
      <c r="G20" s="280" t="s">
        <v>89</v>
      </c>
      <c r="H20" s="338" t="s">
        <v>89</v>
      </c>
      <c r="I20" s="348">
        <v>40715</v>
      </c>
      <c r="J20" s="62"/>
      <c r="K20" s="323"/>
      <c r="L20" s="217" t="s">
        <v>5169</v>
      </c>
      <c r="M20" s="71"/>
      <c r="N20" s="106"/>
      <c r="O20" s="112"/>
      <c r="P20" s="143" t="s">
        <v>586</v>
      </c>
      <c r="Q20" s="86" t="s">
        <v>587</v>
      </c>
      <c r="R20" s="828">
        <v>43556</v>
      </c>
      <c r="S20" s="891">
        <v>43542</v>
      </c>
      <c r="T20" s="891">
        <v>43609</v>
      </c>
      <c r="U20" s="64" t="s">
        <v>588</v>
      </c>
      <c r="V20" s="144"/>
      <c r="W20" s="86" t="s">
        <v>91</v>
      </c>
      <c r="X20" s="86"/>
      <c r="Y20" s="828"/>
      <c r="Z20" s="891"/>
      <c r="AA20" s="891"/>
      <c r="AB20" s="64"/>
      <c r="AC20" s="94"/>
      <c r="AD20" s="168"/>
      <c r="AE20" s="861"/>
      <c r="AF20" s="851"/>
      <c r="AG20" s="964"/>
      <c r="AH20" s="161"/>
      <c r="AI20" s="161"/>
      <c r="AJ20" s="209"/>
      <c r="AK20" s="168"/>
      <c r="AL20" s="168"/>
      <c r="AM20" s="171"/>
      <c r="AN20" s="161"/>
      <c r="AO20" s="161"/>
      <c r="AP20" s="161"/>
      <c r="AQ20" s="161"/>
      <c r="AR20" s="93" t="s">
        <v>297</v>
      </c>
      <c r="AS20" s="828"/>
      <c r="AT20" s="988"/>
      <c r="AU20" s="93" t="s">
        <v>226</v>
      </c>
      <c r="AV20" s="828"/>
      <c r="AW20" s="988"/>
      <c r="AX20" s="93" t="s">
        <v>1240</v>
      </c>
      <c r="AY20" s="828">
        <v>45200</v>
      </c>
      <c r="AZ20" s="988"/>
      <c r="BA20" s="466" t="s">
        <v>5170</v>
      </c>
      <c r="BB20" s="18" t="s">
        <v>116</v>
      </c>
      <c r="BC20" s="261">
        <v>44050</v>
      </c>
      <c r="BD20" s="1"/>
      <c r="BE20" s="1"/>
      <c r="BF20" s="1"/>
      <c r="BG20" s="1"/>
      <c r="BH20" s="1"/>
      <c r="BI20" s="1"/>
      <c r="BJ20" s="1"/>
      <c r="BK20" s="1"/>
      <c r="BL20" s="1"/>
      <c r="BM20" s="1"/>
      <c r="BN20" s="1"/>
      <c r="BO20" s="1"/>
      <c r="BP20" s="1"/>
      <c r="BQ20" s="1"/>
      <c r="BR20" s="1"/>
      <c r="BS20" s="1"/>
      <c r="BT20" s="1"/>
      <c r="BU20" s="1"/>
      <c r="BV20" s="1"/>
      <c r="BW20" s="1"/>
      <c r="BX20" s="1"/>
      <c r="BY20" s="1"/>
      <c r="BZ20" s="1"/>
    </row>
    <row r="21" spans="1:78" s="1" customFormat="1" ht="50" customHeight="1" x14ac:dyDescent="0.2">
      <c r="A21" s="24" t="s">
        <v>597</v>
      </c>
      <c r="B21" s="65" t="s">
        <v>598</v>
      </c>
      <c r="C21" s="252" t="s">
        <v>5171</v>
      </c>
      <c r="D21" s="252"/>
      <c r="E21" s="507" t="s">
        <v>2759</v>
      </c>
      <c r="F21" s="507" t="s">
        <v>2182</v>
      </c>
      <c r="G21" s="268" t="s">
        <v>89</v>
      </c>
      <c r="H21" s="338" t="s">
        <v>194</v>
      </c>
      <c r="I21" s="348">
        <v>41649</v>
      </c>
      <c r="J21" s="62"/>
      <c r="K21" s="124"/>
      <c r="L21" s="385" t="s">
        <v>2605</v>
      </c>
      <c r="M21" s="784" t="s">
        <v>5172</v>
      </c>
      <c r="N21" s="108"/>
      <c r="O21" s="112">
        <v>43983</v>
      </c>
      <c r="P21" s="143" t="s">
        <v>5173</v>
      </c>
      <c r="Q21" s="86" t="s">
        <v>5174</v>
      </c>
      <c r="R21" s="828">
        <v>43132</v>
      </c>
      <c r="S21" s="891">
        <v>43108</v>
      </c>
      <c r="T21" s="891">
        <v>43181</v>
      </c>
      <c r="U21" s="64" t="s">
        <v>5175</v>
      </c>
      <c r="V21" s="144" t="s">
        <v>5176</v>
      </c>
      <c r="W21" s="87" t="s">
        <v>3635</v>
      </c>
      <c r="X21" s="139" t="s">
        <v>5177</v>
      </c>
      <c r="Y21" s="828">
        <v>43374</v>
      </c>
      <c r="Z21" s="891">
        <v>43402</v>
      </c>
      <c r="AA21" s="891">
        <v>43448</v>
      </c>
      <c r="AB21" s="64" t="s">
        <v>5175</v>
      </c>
      <c r="AC21" s="215" t="s">
        <v>5178</v>
      </c>
      <c r="AD21" s="168" t="s">
        <v>1425</v>
      </c>
      <c r="AE21" s="861" t="s">
        <v>270</v>
      </c>
      <c r="AF21" s="851">
        <v>43831</v>
      </c>
      <c r="AG21" s="964">
        <v>43859</v>
      </c>
      <c r="AH21" s="161">
        <v>43906</v>
      </c>
      <c r="AI21" s="220" t="s">
        <v>5179</v>
      </c>
      <c r="AJ21" s="209"/>
      <c r="AK21" s="168"/>
      <c r="AL21" s="168"/>
      <c r="AM21" s="171"/>
      <c r="AN21" s="161"/>
      <c r="AO21" s="161"/>
      <c r="AP21" s="161"/>
      <c r="AQ21" s="161"/>
      <c r="AR21" s="93" t="s">
        <v>5180</v>
      </c>
      <c r="AS21" s="828">
        <v>44197</v>
      </c>
      <c r="AT21" s="988"/>
      <c r="AU21" s="93" t="s">
        <v>5181</v>
      </c>
      <c r="AV21" s="828">
        <v>44348</v>
      </c>
      <c r="AW21" s="988"/>
      <c r="AX21" s="93" t="s">
        <v>5182</v>
      </c>
      <c r="AY21" s="828">
        <v>44774</v>
      </c>
      <c r="AZ21" s="988"/>
      <c r="BA21" s="12" t="s">
        <v>5183</v>
      </c>
      <c r="BB21" s="18" t="s">
        <v>116</v>
      </c>
      <c r="BC21" s="261">
        <v>44043</v>
      </c>
    </row>
    <row r="22" spans="1:78" s="1" customFormat="1" ht="50" customHeight="1" x14ac:dyDescent="0.2">
      <c r="A22" s="24" t="s">
        <v>597</v>
      </c>
      <c r="B22" s="65" t="s">
        <v>598</v>
      </c>
      <c r="C22" s="252" t="s">
        <v>5171</v>
      </c>
      <c r="D22" s="252"/>
      <c r="E22" s="507" t="s">
        <v>2759</v>
      </c>
      <c r="F22" s="507" t="s">
        <v>2182</v>
      </c>
      <c r="G22" s="268" t="s">
        <v>89</v>
      </c>
      <c r="H22" s="338" t="s">
        <v>194</v>
      </c>
      <c r="I22" s="348">
        <v>41649</v>
      </c>
      <c r="J22" s="62"/>
      <c r="K22" s="124"/>
      <c r="L22" s="360" t="s">
        <v>2605</v>
      </c>
      <c r="M22" s="282" t="s">
        <v>5172</v>
      </c>
      <c r="N22" s="108"/>
      <c r="O22" s="112">
        <v>43983</v>
      </c>
      <c r="P22" s="143" t="s">
        <v>5173</v>
      </c>
      <c r="Q22" s="86" t="s">
        <v>5174</v>
      </c>
      <c r="R22" s="828">
        <v>43132</v>
      </c>
      <c r="S22" s="891">
        <v>43108</v>
      </c>
      <c r="T22" s="891">
        <v>43181</v>
      </c>
      <c r="U22" s="64" t="s">
        <v>5175</v>
      </c>
      <c r="V22" s="144" t="s">
        <v>5176</v>
      </c>
      <c r="W22" s="136" t="s">
        <v>3635</v>
      </c>
      <c r="X22" s="219" t="s">
        <v>5177</v>
      </c>
      <c r="Y22" s="828">
        <v>43374</v>
      </c>
      <c r="Z22" s="891">
        <v>43402</v>
      </c>
      <c r="AA22" s="891">
        <v>43448</v>
      </c>
      <c r="AB22" s="64" t="s">
        <v>5175</v>
      </c>
      <c r="AC22" s="215" t="s">
        <v>5178</v>
      </c>
      <c r="AD22" s="168" t="s">
        <v>1425</v>
      </c>
      <c r="AE22" s="861" t="s">
        <v>270</v>
      </c>
      <c r="AF22" s="851">
        <v>43831</v>
      </c>
      <c r="AG22" s="964">
        <v>43859</v>
      </c>
      <c r="AH22" s="161">
        <v>43906</v>
      </c>
      <c r="AI22" s="220" t="s">
        <v>5179</v>
      </c>
      <c r="AJ22" s="209"/>
      <c r="AK22" s="168" t="s">
        <v>8388</v>
      </c>
      <c r="AL22" s="168" t="s">
        <v>8389</v>
      </c>
      <c r="AM22" s="171">
        <v>44136</v>
      </c>
      <c r="AN22" s="161"/>
      <c r="AO22" s="161"/>
      <c r="AP22" s="161"/>
      <c r="AQ22" s="161"/>
      <c r="AR22" s="93" t="s">
        <v>8390</v>
      </c>
      <c r="AS22" s="828">
        <v>44409</v>
      </c>
      <c r="AT22" s="988"/>
      <c r="AU22" s="93" t="s">
        <v>1166</v>
      </c>
      <c r="AV22" s="828">
        <v>44470</v>
      </c>
      <c r="AW22" s="988"/>
      <c r="AX22" s="93" t="s">
        <v>6518</v>
      </c>
      <c r="AY22" s="828">
        <v>44866</v>
      </c>
      <c r="AZ22" s="988"/>
      <c r="BA22" s="12" t="s">
        <v>8391</v>
      </c>
      <c r="BB22" s="18" t="s">
        <v>116</v>
      </c>
      <c r="BC22" s="261">
        <v>44105</v>
      </c>
    </row>
    <row r="23" spans="1:78" s="1" customFormat="1" ht="50" customHeight="1" x14ac:dyDescent="0.2">
      <c r="A23" s="24" t="s">
        <v>3805</v>
      </c>
      <c r="B23" s="65" t="s">
        <v>3806</v>
      </c>
      <c r="C23" s="252" t="s">
        <v>6659</v>
      </c>
      <c r="D23" s="252"/>
      <c r="E23" s="507" t="s">
        <v>292</v>
      </c>
      <c r="F23" s="507" t="s">
        <v>293</v>
      </c>
      <c r="G23" s="268" t="s">
        <v>89</v>
      </c>
      <c r="H23" s="338" t="s">
        <v>89</v>
      </c>
      <c r="I23" s="348">
        <v>42999</v>
      </c>
      <c r="J23" s="62"/>
      <c r="K23" s="124"/>
      <c r="L23" s="72" t="s">
        <v>3395</v>
      </c>
      <c r="M23" s="72" t="s">
        <v>8392</v>
      </c>
      <c r="N23" s="108"/>
      <c r="O23" s="112">
        <v>43770</v>
      </c>
      <c r="P23" s="143"/>
      <c r="Q23" s="86"/>
      <c r="R23" s="828"/>
      <c r="S23" s="891"/>
      <c r="T23" s="891"/>
      <c r="U23" s="64"/>
      <c r="V23" s="144"/>
      <c r="W23" s="136"/>
      <c r="X23" s="136"/>
      <c r="Y23" s="828"/>
      <c r="Z23" s="891"/>
      <c r="AA23" s="891"/>
      <c r="AB23" s="64"/>
      <c r="AC23" s="94"/>
      <c r="AD23" s="168"/>
      <c r="AE23" s="861"/>
      <c r="AF23" s="851"/>
      <c r="AG23" s="964"/>
      <c r="AH23" s="161"/>
      <c r="AI23" s="161"/>
      <c r="AJ23" s="209"/>
      <c r="AK23" s="168"/>
      <c r="AL23" s="168"/>
      <c r="AM23" s="171"/>
      <c r="AN23" s="161"/>
      <c r="AO23" s="161"/>
      <c r="AP23" s="161"/>
      <c r="AQ23" s="161"/>
      <c r="AR23" s="93"/>
      <c r="AS23" s="828"/>
      <c r="AT23" s="988"/>
      <c r="AU23" s="93"/>
      <c r="AV23" s="828"/>
      <c r="AW23" s="988"/>
      <c r="AX23" s="93"/>
      <c r="AY23" s="828"/>
      <c r="AZ23" s="988"/>
      <c r="BA23" s="12" t="s">
        <v>8393</v>
      </c>
      <c r="BB23" s="18" t="s">
        <v>116</v>
      </c>
      <c r="BC23" s="261">
        <v>43872</v>
      </c>
    </row>
    <row r="24" spans="1:78" s="1" customFormat="1" ht="50" customHeight="1" x14ac:dyDescent="0.2">
      <c r="A24" s="24" t="s">
        <v>792</v>
      </c>
      <c r="B24" s="125" t="s">
        <v>781</v>
      </c>
      <c r="C24" s="252" t="s">
        <v>5272</v>
      </c>
      <c r="D24" s="252"/>
      <c r="E24" s="507" t="s">
        <v>2759</v>
      </c>
      <c r="F24" s="507" t="s">
        <v>3538</v>
      </c>
      <c r="G24" s="268" t="s">
        <v>89</v>
      </c>
      <c r="H24" s="343" t="s">
        <v>89</v>
      </c>
      <c r="I24" s="348" t="s">
        <v>121</v>
      </c>
      <c r="J24" s="62"/>
      <c r="K24" s="124"/>
      <c r="L24" s="82" t="s">
        <v>783</v>
      </c>
      <c r="M24" s="72" t="s">
        <v>5273</v>
      </c>
      <c r="N24" s="82" t="s">
        <v>5274</v>
      </c>
      <c r="O24" s="112">
        <v>43739</v>
      </c>
      <c r="P24" s="143" t="s">
        <v>4739</v>
      </c>
      <c r="Q24" s="86"/>
      <c r="R24" s="828">
        <v>43282</v>
      </c>
      <c r="S24" s="891">
        <v>43285</v>
      </c>
      <c r="T24" s="891">
        <v>43327</v>
      </c>
      <c r="U24" s="64" t="s">
        <v>786</v>
      </c>
      <c r="V24" s="144" t="s">
        <v>787</v>
      </c>
      <c r="W24" s="87"/>
      <c r="X24" s="87"/>
      <c r="Y24" s="828"/>
      <c r="Z24" s="891"/>
      <c r="AA24" s="891"/>
      <c r="AB24" s="64"/>
      <c r="AC24" s="94"/>
      <c r="AD24" s="168"/>
      <c r="AE24" s="861"/>
      <c r="AF24" s="851"/>
      <c r="AG24" s="964"/>
      <c r="AH24" s="161"/>
      <c r="AI24" s="161"/>
      <c r="AJ24" s="209"/>
      <c r="AK24" s="168"/>
      <c r="AL24" s="168"/>
      <c r="AM24" s="171"/>
      <c r="AN24" s="161"/>
      <c r="AO24" s="161"/>
      <c r="AP24" s="161"/>
      <c r="AQ24" s="161"/>
      <c r="AR24" s="93" t="s">
        <v>4740</v>
      </c>
      <c r="AS24" s="828">
        <v>43800</v>
      </c>
      <c r="AT24" s="988">
        <v>43815</v>
      </c>
      <c r="AU24" s="93" t="s">
        <v>4741</v>
      </c>
      <c r="AV24" s="828">
        <v>43983</v>
      </c>
      <c r="AW24" s="991">
        <v>44106</v>
      </c>
      <c r="AX24" s="93"/>
      <c r="AY24" s="828"/>
      <c r="AZ24" s="988"/>
      <c r="BA24" s="12" t="s">
        <v>5275</v>
      </c>
      <c r="BB24" s="18" t="s">
        <v>116</v>
      </c>
      <c r="BC24" s="261">
        <v>44145</v>
      </c>
    </row>
    <row r="25" spans="1:78" s="1" customFormat="1" ht="50" customHeight="1" x14ac:dyDescent="0.2">
      <c r="A25" s="24" t="s">
        <v>816</v>
      </c>
      <c r="B25" s="65" t="s">
        <v>817</v>
      </c>
      <c r="C25" s="252" t="s">
        <v>5283</v>
      </c>
      <c r="D25" s="252"/>
      <c r="E25" s="507" t="s">
        <v>1083</v>
      </c>
      <c r="F25" s="507" t="s">
        <v>3616</v>
      </c>
      <c r="G25" s="268" t="s">
        <v>89</v>
      </c>
      <c r="H25" s="338" t="s">
        <v>89</v>
      </c>
      <c r="I25" s="348">
        <v>42317</v>
      </c>
      <c r="J25" s="62"/>
      <c r="K25" s="124"/>
      <c r="L25" s="72" t="s">
        <v>819</v>
      </c>
      <c r="M25" s="72" t="s">
        <v>8394</v>
      </c>
      <c r="N25" s="106" t="s">
        <v>8395</v>
      </c>
      <c r="O25" s="112">
        <v>43556</v>
      </c>
      <c r="P25" s="143" t="s">
        <v>5286</v>
      </c>
      <c r="Q25" s="86" t="s">
        <v>821</v>
      </c>
      <c r="R25" s="828">
        <v>42552</v>
      </c>
      <c r="S25" s="891">
        <v>42563</v>
      </c>
      <c r="T25" s="891">
        <v>42605</v>
      </c>
      <c r="U25" s="64" t="s">
        <v>822</v>
      </c>
      <c r="V25" s="144"/>
      <c r="W25" s="86" t="s">
        <v>4720</v>
      </c>
      <c r="X25" s="86" t="s">
        <v>823</v>
      </c>
      <c r="Y25" s="828">
        <v>43191</v>
      </c>
      <c r="Z25" s="891">
        <v>43216</v>
      </c>
      <c r="AA25" s="891">
        <v>43258</v>
      </c>
      <c r="AB25" s="132" t="s">
        <v>824</v>
      </c>
      <c r="AC25" s="215" t="s">
        <v>825</v>
      </c>
      <c r="AD25" s="86" t="s">
        <v>826</v>
      </c>
      <c r="AE25" s="861" t="s">
        <v>367</v>
      </c>
      <c r="AF25" s="851">
        <v>43647</v>
      </c>
      <c r="AG25" s="964">
        <v>43773</v>
      </c>
      <c r="AH25" s="161">
        <v>43815</v>
      </c>
      <c r="AI25" s="161" t="s">
        <v>828</v>
      </c>
      <c r="AJ25" s="209"/>
      <c r="AK25" s="168"/>
      <c r="AL25" s="168" t="s">
        <v>8396</v>
      </c>
      <c r="AM25" s="171"/>
      <c r="AN25" s="161">
        <v>43773</v>
      </c>
      <c r="AO25" s="161">
        <v>43815</v>
      </c>
      <c r="AP25" s="161" t="s">
        <v>8397</v>
      </c>
      <c r="AQ25" s="161"/>
      <c r="AR25" s="93" t="s">
        <v>5838</v>
      </c>
      <c r="AS25" s="828">
        <v>43862</v>
      </c>
      <c r="AT25" s="988"/>
      <c r="AU25" s="93" t="s">
        <v>4741</v>
      </c>
      <c r="AV25" s="828">
        <v>43983</v>
      </c>
      <c r="AW25" s="988"/>
      <c r="AX25" s="93" t="s">
        <v>5412</v>
      </c>
      <c r="AY25" s="828">
        <v>44136</v>
      </c>
      <c r="AZ25" s="988"/>
      <c r="BA25" s="12"/>
      <c r="BB25" s="18" t="s">
        <v>116</v>
      </c>
      <c r="BC25" s="261">
        <v>43970</v>
      </c>
    </row>
    <row r="26" spans="1:78" s="1" customFormat="1" ht="50" customHeight="1" x14ac:dyDescent="0.2">
      <c r="A26" s="24" t="s">
        <v>847</v>
      </c>
      <c r="B26" s="65" t="s">
        <v>848</v>
      </c>
      <c r="C26" s="284" t="s">
        <v>5296</v>
      </c>
      <c r="D26" s="284"/>
      <c r="E26" s="507" t="s">
        <v>91</v>
      </c>
      <c r="F26" s="507" t="s">
        <v>3616</v>
      </c>
      <c r="G26" s="268" t="s">
        <v>89</v>
      </c>
      <c r="H26" s="338" t="s">
        <v>194</v>
      </c>
      <c r="I26" s="348">
        <v>43080</v>
      </c>
      <c r="J26" s="62"/>
      <c r="K26" s="124"/>
      <c r="L26" s="82" t="s">
        <v>5297</v>
      </c>
      <c r="M26" s="82"/>
      <c r="N26" s="108"/>
      <c r="O26" s="112"/>
      <c r="P26" s="143" t="s">
        <v>4879</v>
      </c>
      <c r="Q26" s="86" t="s">
        <v>364</v>
      </c>
      <c r="R26" s="828">
        <v>43374</v>
      </c>
      <c r="S26" s="891">
        <v>43416</v>
      </c>
      <c r="T26" s="891">
        <v>43476</v>
      </c>
      <c r="U26" s="64" t="s">
        <v>852</v>
      </c>
      <c r="V26" s="144"/>
      <c r="W26" s="26" t="s">
        <v>1087</v>
      </c>
      <c r="X26" s="136" t="s">
        <v>5298</v>
      </c>
      <c r="Y26" s="828"/>
      <c r="Z26" s="891"/>
      <c r="AA26" s="891"/>
      <c r="AB26" s="64"/>
      <c r="AC26" s="144"/>
      <c r="AD26" s="512"/>
      <c r="AE26" s="861"/>
      <c r="AF26" s="851"/>
      <c r="AG26" s="964"/>
      <c r="AH26" s="161"/>
      <c r="AI26" s="161"/>
      <c r="AJ26" s="209"/>
      <c r="AK26" s="168"/>
      <c r="AL26" s="168"/>
      <c r="AM26" s="171"/>
      <c r="AN26" s="161"/>
      <c r="AO26" s="161"/>
      <c r="AP26" s="161"/>
      <c r="AQ26" s="161"/>
      <c r="AR26" s="93" t="s">
        <v>3078</v>
      </c>
      <c r="AS26" s="828">
        <v>44013</v>
      </c>
      <c r="AT26" s="988"/>
      <c r="AU26" s="93" t="s">
        <v>2526</v>
      </c>
      <c r="AV26" s="828">
        <v>44105</v>
      </c>
      <c r="AW26" s="988"/>
      <c r="AX26" s="93" t="s">
        <v>5299</v>
      </c>
      <c r="AY26" s="828">
        <v>44562</v>
      </c>
      <c r="AZ26" s="988"/>
      <c r="BA26" s="12" t="s">
        <v>8398</v>
      </c>
      <c r="BB26" s="18" t="s">
        <v>116</v>
      </c>
      <c r="BC26" s="261">
        <v>44181</v>
      </c>
    </row>
    <row r="27" spans="1:78" s="1" customFormat="1" ht="50" customHeight="1" x14ac:dyDescent="0.2">
      <c r="A27" s="24" t="s">
        <v>2406</v>
      </c>
      <c r="B27" s="65" t="s">
        <v>4198</v>
      </c>
      <c r="C27" s="252" t="s">
        <v>8399</v>
      </c>
      <c r="D27" s="252"/>
      <c r="E27" s="507" t="s">
        <v>5319</v>
      </c>
      <c r="F27" s="507" t="s">
        <v>5027</v>
      </c>
      <c r="G27" s="268" t="s">
        <v>89</v>
      </c>
      <c r="H27" s="338" t="s">
        <v>5937</v>
      </c>
      <c r="I27" s="348">
        <v>42089</v>
      </c>
      <c r="J27" s="62"/>
      <c r="K27" s="124"/>
      <c r="L27" s="75" t="s">
        <v>8400</v>
      </c>
      <c r="M27" s="75" t="s">
        <v>8401</v>
      </c>
      <c r="N27" s="108" t="s">
        <v>8402</v>
      </c>
      <c r="O27" s="112">
        <v>42948</v>
      </c>
      <c r="P27" s="143" t="s">
        <v>5696</v>
      </c>
      <c r="Q27" s="86"/>
      <c r="R27" s="828">
        <v>42370</v>
      </c>
      <c r="S27" s="891"/>
      <c r="T27" s="891"/>
      <c r="U27" s="64"/>
      <c r="V27" s="144"/>
      <c r="W27" s="87" t="s">
        <v>8403</v>
      </c>
      <c r="X27" s="87"/>
      <c r="Y27" s="828">
        <v>43009</v>
      </c>
      <c r="Z27" s="891"/>
      <c r="AA27" s="891"/>
      <c r="AB27" s="64"/>
      <c r="AC27" s="94"/>
      <c r="AD27" s="168"/>
      <c r="AE27" s="861"/>
      <c r="AF27" s="851"/>
      <c r="AG27" s="964"/>
      <c r="AH27" s="161"/>
      <c r="AI27" s="161"/>
      <c r="AJ27" s="209"/>
      <c r="AK27" s="168"/>
      <c r="AL27" s="168"/>
      <c r="AM27" s="171"/>
      <c r="AN27" s="161"/>
      <c r="AO27" s="161"/>
      <c r="AP27" s="161"/>
      <c r="AQ27" s="161"/>
      <c r="AR27" s="93" t="s">
        <v>8404</v>
      </c>
      <c r="AS27" s="828">
        <v>43374</v>
      </c>
      <c r="AT27" s="988"/>
      <c r="AU27" s="93" t="s">
        <v>5627</v>
      </c>
      <c r="AV27" s="828">
        <v>43556</v>
      </c>
      <c r="AW27" s="988">
        <v>43525</v>
      </c>
      <c r="AX27" s="93" t="s">
        <v>4892</v>
      </c>
      <c r="AY27" s="828">
        <v>43800</v>
      </c>
      <c r="AZ27" s="988"/>
      <c r="BA27" s="12" t="s">
        <v>8405</v>
      </c>
      <c r="BB27" s="18" t="s">
        <v>5649</v>
      </c>
      <c r="BC27" s="261">
        <v>43871</v>
      </c>
    </row>
    <row r="28" spans="1:78" ht="50" customHeight="1" x14ac:dyDescent="0.2">
      <c r="A28" s="24" t="s">
        <v>1570</v>
      </c>
      <c r="B28" s="65" t="s">
        <v>1571</v>
      </c>
      <c r="C28" s="252" t="s">
        <v>8406</v>
      </c>
      <c r="D28" s="252"/>
      <c r="E28" s="507" t="s">
        <v>5319</v>
      </c>
      <c r="F28" s="507" t="s">
        <v>5027</v>
      </c>
      <c r="G28" s="268" t="s">
        <v>89</v>
      </c>
      <c r="H28" s="338" t="s">
        <v>194</v>
      </c>
      <c r="I28" s="350">
        <v>42089</v>
      </c>
      <c r="J28" s="62"/>
      <c r="K28" s="124"/>
      <c r="L28" s="216" t="s">
        <v>1578</v>
      </c>
      <c r="M28" s="76" t="s">
        <v>7230</v>
      </c>
      <c r="N28" s="106" t="s">
        <v>8407</v>
      </c>
      <c r="O28" s="112">
        <v>43009</v>
      </c>
      <c r="P28" s="143" t="s">
        <v>8408</v>
      </c>
      <c r="Q28" s="86"/>
      <c r="R28" s="828">
        <v>40544</v>
      </c>
      <c r="S28" s="891"/>
      <c r="T28" s="891"/>
      <c r="U28" s="64"/>
      <c r="V28" s="144"/>
      <c r="W28" s="87" t="s">
        <v>8409</v>
      </c>
      <c r="X28" s="87"/>
      <c r="Y28" s="828">
        <v>40787</v>
      </c>
      <c r="Z28" s="891"/>
      <c r="AA28" s="891"/>
      <c r="AB28" s="64"/>
      <c r="AC28" s="94"/>
      <c r="AD28" s="168">
        <v>41153</v>
      </c>
      <c r="AE28" s="861"/>
      <c r="AF28" s="851"/>
      <c r="AG28" s="964"/>
      <c r="AH28" s="161"/>
      <c r="AI28" s="161"/>
      <c r="AJ28" s="209"/>
      <c r="AK28" s="168"/>
      <c r="AL28" s="168"/>
      <c r="AM28" s="171"/>
      <c r="AN28" s="161"/>
      <c r="AO28" s="161"/>
      <c r="AP28" s="161"/>
      <c r="AQ28" s="161"/>
      <c r="AR28" s="93" t="s">
        <v>8410</v>
      </c>
      <c r="AS28" s="828">
        <v>41518</v>
      </c>
      <c r="AT28" s="988">
        <v>41526</v>
      </c>
      <c r="AU28" s="93" t="s">
        <v>8411</v>
      </c>
      <c r="AV28" s="828">
        <v>41671</v>
      </c>
      <c r="AW28" s="988">
        <v>41694</v>
      </c>
      <c r="AX28" s="93" t="s">
        <v>5569</v>
      </c>
      <c r="AY28" s="828">
        <v>42064</v>
      </c>
      <c r="AZ28" s="988">
        <v>42089</v>
      </c>
      <c r="BA28" s="31" t="s">
        <v>8412</v>
      </c>
      <c r="BB28" s="18" t="s">
        <v>116</v>
      </c>
      <c r="BC28" s="261">
        <v>43991</v>
      </c>
      <c r="BD28" s="1"/>
      <c r="BE28" s="1"/>
      <c r="BF28" s="1"/>
      <c r="BG28" s="1"/>
      <c r="BH28" s="1"/>
      <c r="BI28" s="1"/>
      <c r="BJ28" s="1"/>
      <c r="BK28" s="1"/>
      <c r="BL28" s="1"/>
      <c r="BM28" s="1"/>
      <c r="BN28" s="1"/>
      <c r="BO28" s="1"/>
      <c r="BP28" s="1"/>
      <c r="BQ28" s="1"/>
      <c r="BR28" s="1"/>
      <c r="BS28" s="1"/>
      <c r="BT28" s="1"/>
      <c r="BU28" s="1"/>
      <c r="BV28" s="1"/>
      <c r="BW28" s="1"/>
      <c r="BX28" s="1"/>
      <c r="BY28" s="1"/>
      <c r="BZ28" s="1"/>
    </row>
    <row r="29" spans="1:78" s="1" customFormat="1" ht="50" customHeight="1" x14ac:dyDescent="0.2">
      <c r="A29" s="25" t="s">
        <v>2808</v>
      </c>
      <c r="B29" s="127" t="s">
        <v>2809</v>
      </c>
      <c r="C29" s="252" t="s">
        <v>6267</v>
      </c>
      <c r="D29" s="252"/>
      <c r="E29" s="507" t="s">
        <v>1063</v>
      </c>
      <c r="F29" s="507" t="s">
        <v>3129</v>
      </c>
      <c r="G29" s="268" t="s">
        <v>89</v>
      </c>
      <c r="H29" s="342" t="s">
        <v>89</v>
      </c>
      <c r="I29" s="348">
        <v>41823</v>
      </c>
      <c r="J29" s="62"/>
      <c r="K29" s="124"/>
      <c r="L29" s="282" t="s">
        <v>8413</v>
      </c>
      <c r="M29" s="282" t="s">
        <v>8414</v>
      </c>
      <c r="N29" s="108" t="s">
        <v>8415</v>
      </c>
      <c r="O29" s="112">
        <v>43497</v>
      </c>
      <c r="P29" s="145" t="s">
        <v>8416</v>
      </c>
      <c r="Q29" s="175"/>
      <c r="R29" s="828">
        <v>43831</v>
      </c>
      <c r="S29" s="891"/>
      <c r="T29" s="891"/>
      <c r="U29" s="64"/>
      <c r="V29" s="144"/>
      <c r="W29" s="219" t="s">
        <v>8417</v>
      </c>
      <c r="X29" s="136"/>
      <c r="Y29" s="828">
        <v>44136</v>
      </c>
      <c r="Z29" s="891"/>
      <c r="AA29" s="891"/>
      <c r="AB29" s="64"/>
      <c r="AC29" s="94"/>
      <c r="AD29" s="168"/>
      <c r="AE29" s="861"/>
      <c r="AF29" s="851"/>
      <c r="AG29" s="964"/>
      <c r="AH29" s="161"/>
      <c r="AI29" s="161"/>
      <c r="AJ29" s="209"/>
      <c r="AK29" s="168"/>
      <c r="AL29" s="168"/>
      <c r="AM29" s="171"/>
      <c r="AN29" s="161"/>
      <c r="AO29" s="161"/>
      <c r="AP29" s="161"/>
      <c r="AQ29" s="161"/>
      <c r="AR29" s="93" t="s">
        <v>8418</v>
      </c>
      <c r="AS29" s="828">
        <v>44287</v>
      </c>
      <c r="AT29" s="988"/>
      <c r="AU29" s="93" t="s">
        <v>5181</v>
      </c>
      <c r="AV29" s="828">
        <v>44348</v>
      </c>
      <c r="AW29" s="988"/>
      <c r="AX29" s="93" t="s">
        <v>4921</v>
      </c>
      <c r="AY29" s="828">
        <v>44805</v>
      </c>
      <c r="AZ29" s="988"/>
      <c r="BA29" s="12" t="s">
        <v>8419</v>
      </c>
      <c r="BB29" s="18" t="s">
        <v>116</v>
      </c>
      <c r="BC29" s="261">
        <v>43910</v>
      </c>
    </row>
    <row r="30" spans="1:78" s="1" customFormat="1" ht="50" customHeight="1" x14ac:dyDescent="0.2">
      <c r="A30" s="24" t="s">
        <v>878</v>
      </c>
      <c r="B30" s="65" t="s">
        <v>864</v>
      </c>
      <c r="C30" s="252" t="s">
        <v>865</v>
      </c>
      <c r="D30" s="252"/>
      <c r="E30" s="507" t="s">
        <v>337</v>
      </c>
      <c r="F30" s="507" t="s">
        <v>1158</v>
      </c>
      <c r="G30" s="268" t="s">
        <v>89</v>
      </c>
      <c r="H30" s="338" t="s">
        <v>194</v>
      </c>
      <c r="I30" s="350">
        <v>42205</v>
      </c>
      <c r="J30" s="467"/>
      <c r="K30" s="780"/>
      <c r="L30" s="72" t="s">
        <v>867</v>
      </c>
      <c r="M30" s="72" t="s">
        <v>868</v>
      </c>
      <c r="N30" s="82" t="s">
        <v>869</v>
      </c>
      <c r="O30" s="112">
        <v>44013</v>
      </c>
      <c r="P30" s="143" t="s">
        <v>870</v>
      </c>
      <c r="Q30" s="86" t="s">
        <v>871</v>
      </c>
      <c r="R30" s="828">
        <v>43497</v>
      </c>
      <c r="S30" s="891">
        <v>43507</v>
      </c>
      <c r="T30" s="891">
        <v>43549</v>
      </c>
      <c r="U30" s="132" t="s">
        <v>872</v>
      </c>
      <c r="V30" s="144"/>
      <c r="W30" s="20" t="s">
        <v>5180</v>
      </c>
      <c r="X30" s="87" t="s">
        <v>367</v>
      </c>
      <c r="Y30" s="828">
        <v>44197</v>
      </c>
      <c r="Z30" s="891"/>
      <c r="AA30" s="891"/>
      <c r="AB30" s="64"/>
      <c r="AC30" s="94"/>
      <c r="AD30" s="168"/>
      <c r="AE30" s="861"/>
      <c r="AF30" s="828"/>
      <c r="AG30" s="964"/>
      <c r="AH30" s="161"/>
      <c r="AI30" s="161"/>
      <c r="AJ30" s="209"/>
      <c r="AK30" s="168"/>
      <c r="AL30" s="168"/>
      <c r="AM30" s="171"/>
      <c r="AN30" s="161"/>
      <c r="AO30" s="161"/>
      <c r="AP30" s="161"/>
      <c r="AQ30" s="161"/>
      <c r="AR30" s="93" t="s">
        <v>8420</v>
      </c>
      <c r="AS30" s="828">
        <v>44440</v>
      </c>
      <c r="AT30" s="988"/>
      <c r="AU30" s="93" t="s">
        <v>5215</v>
      </c>
      <c r="AV30" s="828">
        <v>44562</v>
      </c>
      <c r="AW30" s="988"/>
      <c r="AX30" s="93" t="s">
        <v>5980</v>
      </c>
      <c r="AY30" s="828">
        <v>44835</v>
      </c>
      <c r="AZ30" s="988"/>
      <c r="BA30" s="580" t="s">
        <v>8421</v>
      </c>
      <c r="BB30" s="18" t="s">
        <v>116</v>
      </c>
      <c r="BC30" s="261">
        <v>44154</v>
      </c>
    </row>
    <row r="31" spans="1:78" s="1" customFormat="1" ht="50" customHeight="1" x14ac:dyDescent="0.2">
      <c r="A31" s="24" t="s">
        <v>645</v>
      </c>
      <c r="B31" s="65" t="s">
        <v>646</v>
      </c>
      <c r="C31" s="252" t="s">
        <v>5216</v>
      </c>
      <c r="D31" s="252"/>
      <c r="E31" s="507" t="s">
        <v>2759</v>
      </c>
      <c r="F31" s="507" t="s">
        <v>3538</v>
      </c>
      <c r="G31" s="268" t="s">
        <v>89</v>
      </c>
      <c r="H31" s="173" t="s">
        <v>89</v>
      </c>
      <c r="I31" s="62"/>
      <c r="J31" s="62">
        <v>43048</v>
      </c>
      <c r="K31" s="124">
        <v>43174</v>
      </c>
      <c r="L31" s="72" t="s">
        <v>5217</v>
      </c>
      <c r="M31" s="72" t="s">
        <v>5218</v>
      </c>
      <c r="N31" s="106" t="s">
        <v>5219</v>
      </c>
      <c r="O31" s="112">
        <v>42887</v>
      </c>
      <c r="P31" s="143" t="s">
        <v>5286</v>
      </c>
      <c r="Q31" s="86"/>
      <c r="R31" s="828">
        <v>42552</v>
      </c>
      <c r="S31" s="891"/>
      <c r="T31" s="891"/>
      <c r="U31" s="64"/>
      <c r="V31" s="144"/>
      <c r="W31" s="86"/>
      <c r="X31" s="86"/>
      <c r="Y31" s="828"/>
      <c r="Z31" s="891"/>
      <c r="AA31" s="891"/>
      <c r="AB31" s="64"/>
      <c r="AC31" s="94"/>
      <c r="AD31" s="168"/>
      <c r="AE31" s="861"/>
      <c r="AF31" s="851"/>
      <c r="AG31" s="964"/>
      <c r="AH31" s="161"/>
      <c r="AI31" s="161"/>
      <c r="AJ31" s="209"/>
      <c r="AK31" s="168"/>
      <c r="AL31" s="168"/>
      <c r="AM31" s="171"/>
      <c r="AN31" s="161"/>
      <c r="AO31" s="161"/>
      <c r="AP31" s="161"/>
      <c r="AQ31" s="161"/>
      <c r="AR31" s="93" t="s">
        <v>5220</v>
      </c>
      <c r="AS31" s="828">
        <v>43009</v>
      </c>
      <c r="AT31" s="988">
        <v>43048</v>
      </c>
      <c r="AU31" s="93" t="s">
        <v>5221</v>
      </c>
      <c r="AV31" s="828">
        <v>43160</v>
      </c>
      <c r="AW31" s="988">
        <v>43174</v>
      </c>
      <c r="AX31" s="93" t="s">
        <v>5117</v>
      </c>
      <c r="AY31" s="828">
        <v>43405</v>
      </c>
      <c r="AZ31" s="988"/>
      <c r="BA31" s="12" t="s">
        <v>8422</v>
      </c>
      <c r="BB31" s="18" t="s">
        <v>116</v>
      </c>
      <c r="BC31" s="261">
        <v>43972</v>
      </c>
    </row>
    <row r="32" spans="1:78" s="1" customFormat="1" ht="50" customHeight="1" x14ac:dyDescent="0.2">
      <c r="A32" s="24" t="s">
        <v>946</v>
      </c>
      <c r="B32" s="65" t="s">
        <v>947</v>
      </c>
      <c r="C32" s="252" t="s">
        <v>948</v>
      </c>
      <c r="D32" s="252"/>
      <c r="E32" s="507" t="s">
        <v>91</v>
      </c>
      <c r="F32" s="507" t="s">
        <v>3616</v>
      </c>
      <c r="G32" s="268" t="s">
        <v>89</v>
      </c>
      <c r="H32" s="338" t="s">
        <v>194</v>
      </c>
      <c r="I32" s="348">
        <v>41108</v>
      </c>
      <c r="J32" s="62"/>
      <c r="K32" s="124"/>
      <c r="L32" s="82" t="s">
        <v>5344</v>
      </c>
      <c r="M32" s="72" t="s">
        <v>5345</v>
      </c>
      <c r="N32" s="106"/>
      <c r="O32" s="112">
        <v>43862</v>
      </c>
      <c r="P32" s="143" t="s">
        <v>953</v>
      </c>
      <c r="Q32" s="86" t="s">
        <v>364</v>
      </c>
      <c r="R32" s="828">
        <v>43678</v>
      </c>
      <c r="S32" s="891">
        <v>43787</v>
      </c>
      <c r="T32" s="891">
        <v>43875</v>
      </c>
      <c r="U32" s="64" t="s">
        <v>955</v>
      </c>
      <c r="V32" s="144"/>
      <c r="W32" s="797"/>
      <c r="X32" s="802"/>
      <c r="Y32" s="907">
        <v>43922</v>
      </c>
      <c r="Z32" s="926"/>
      <c r="AA32" s="926"/>
      <c r="AB32" s="803"/>
      <c r="AC32" s="94"/>
      <c r="AD32" s="810"/>
      <c r="AE32" s="951"/>
      <c r="AF32" s="965"/>
      <c r="AG32" s="926"/>
      <c r="AH32" s="803"/>
      <c r="AI32" s="803"/>
      <c r="AJ32" s="209"/>
      <c r="AK32" s="169"/>
      <c r="AL32" s="169"/>
      <c r="AM32" s="172"/>
      <c r="AN32" s="162"/>
      <c r="AO32" s="162"/>
      <c r="AP32" s="162"/>
      <c r="AQ32" s="162"/>
      <c r="AR32" s="93" t="s">
        <v>8423</v>
      </c>
      <c r="AS32" s="828">
        <v>44228</v>
      </c>
      <c r="AT32" s="988"/>
      <c r="AU32" s="93" t="s">
        <v>5534</v>
      </c>
      <c r="AV32" s="828">
        <v>44317</v>
      </c>
      <c r="AW32" s="988"/>
      <c r="AX32" s="93" t="s">
        <v>6370</v>
      </c>
      <c r="AY32" s="828">
        <v>44713</v>
      </c>
      <c r="AZ32" s="988"/>
      <c r="BA32" s="32" t="s">
        <v>5350</v>
      </c>
      <c r="BB32" s="18" t="s">
        <v>116</v>
      </c>
      <c r="BC32" s="261">
        <v>43851</v>
      </c>
    </row>
    <row r="33" spans="1:78" s="1" customFormat="1" ht="50" customHeight="1" x14ac:dyDescent="0.2">
      <c r="A33" s="24" t="s">
        <v>971</v>
      </c>
      <c r="B33" s="65" t="s">
        <v>972</v>
      </c>
      <c r="C33" s="252" t="s">
        <v>635</v>
      </c>
      <c r="D33" s="252"/>
      <c r="E33" s="507"/>
      <c r="F33" s="507" t="s">
        <v>3616</v>
      </c>
      <c r="G33" s="268" t="s">
        <v>89</v>
      </c>
      <c r="H33" s="338" t="s">
        <v>89</v>
      </c>
      <c r="I33" s="348">
        <v>42019</v>
      </c>
      <c r="J33" s="62"/>
      <c r="K33" s="124"/>
      <c r="L33" s="72" t="s">
        <v>5353</v>
      </c>
      <c r="M33" s="72" t="s">
        <v>8424</v>
      </c>
      <c r="N33" s="106" t="s">
        <v>8425</v>
      </c>
      <c r="O33" s="112">
        <v>42887</v>
      </c>
      <c r="P33" s="143" t="s">
        <v>977</v>
      </c>
      <c r="Q33" s="86"/>
      <c r="R33" s="828">
        <v>42644</v>
      </c>
      <c r="S33" s="891">
        <v>42632</v>
      </c>
      <c r="T33" s="891">
        <v>42674</v>
      </c>
      <c r="U33" s="64" t="s">
        <v>978</v>
      </c>
      <c r="V33" s="144" t="s">
        <v>979</v>
      </c>
      <c r="W33" s="136" t="s">
        <v>980</v>
      </c>
      <c r="X33" s="136" t="s">
        <v>981</v>
      </c>
      <c r="Y33" s="828">
        <v>43101</v>
      </c>
      <c r="Z33" s="891">
        <v>43405</v>
      </c>
      <c r="AA33" s="891">
        <v>43524</v>
      </c>
      <c r="AB33" s="64" t="s">
        <v>982</v>
      </c>
      <c r="AC33" s="94"/>
      <c r="AD33" s="168"/>
      <c r="AE33" s="861"/>
      <c r="AF33" s="851"/>
      <c r="AG33" s="964"/>
      <c r="AH33" s="161"/>
      <c r="AI33" s="161"/>
      <c r="AJ33" s="209"/>
      <c r="AK33" s="168"/>
      <c r="AL33" s="168"/>
      <c r="AM33" s="171"/>
      <c r="AN33" s="161"/>
      <c r="AO33" s="161"/>
      <c r="AP33" s="161"/>
      <c r="AQ33" s="161"/>
      <c r="AR33" s="93" t="s">
        <v>8426</v>
      </c>
      <c r="AS33" s="828">
        <v>43344</v>
      </c>
      <c r="AT33" s="988"/>
      <c r="AU33" s="93" t="s">
        <v>4880</v>
      </c>
      <c r="AV33" s="828">
        <v>43435</v>
      </c>
      <c r="AW33" s="988"/>
      <c r="AX33" s="93" t="s">
        <v>4881</v>
      </c>
      <c r="AY33" s="828">
        <v>43800</v>
      </c>
      <c r="AZ33" s="988"/>
      <c r="BA33" s="55" t="s">
        <v>8427</v>
      </c>
      <c r="BB33" s="18" t="s">
        <v>4914</v>
      </c>
      <c r="BC33" s="261">
        <v>43920</v>
      </c>
    </row>
    <row r="34" spans="1:78" s="1" customFormat="1" ht="50" customHeight="1" x14ac:dyDescent="0.2">
      <c r="A34" s="24" t="s">
        <v>2197</v>
      </c>
      <c r="B34" s="65" t="s">
        <v>2198</v>
      </c>
      <c r="C34" s="252"/>
      <c r="D34" s="252"/>
      <c r="E34" s="507"/>
      <c r="F34" s="507"/>
      <c r="G34" s="268" t="s">
        <v>89</v>
      </c>
      <c r="H34" s="338" t="s">
        <v>89</v>
      </c>
      <c r="I34" s="348">
        <v>42937</v>
      </c>
      <c r="J34" s="62"/>
      <c r="K34" s="124"/>
      <c r="L34" s="278" t="s">
        <v>8428</v>
      </c>
      <c r="M34" s="82" t="s">
        <v>8429</v>
      </c>
      <c r="N34" s="108"/>
      <c r="O34" s="112">
        <v>43497</v>
      </c>
      <c r="P34" s="143"/>
      <c r="Q34" s="86"/>
      <c r="R34" s="828"/>
      <c r="S34" s="891"/>
      <c r="T34" s="891"/>
      <c r="U34" s="64"/>
      <c r="V34" s="144"/>
      <c r="W34" s="136"/>
      <c r="X34" s="136"/>
      <c r="Y34" s="828"/>
      <c r="Z34" s="891"/>
      <c r="AA34" s="891"/>
      <c r="AB34" s="64"/>
      <c r="AC34" s="94"/>
      <c r="AD34" s="168"/>
      <c r="AE34" s="861"/>
      <c r="AF34" s="851"/>
      <c r="AG34" s="964"/>
      <c r="AH34" s="161"/>
      <c r="AI34" s="161"/>
      <c r="AJ34" s="209"/>
      <c r="AK34" s="168"/>
      <c r="AL34" s="168"/>
      <c r="AM34" s="171"/>
      <c r="AN34" s="161"/>
      <c r="AO34" s="161"/>
      <c r="AP34" s="161"/>
      <c r="AQ34" s="161"/>
      <c r="AR34" s="93"/>
      <c r="AS34" s="828"/>
      <c r="AT34" s="988"/>
      <c r="AU34" s="93"/>
      <c r="AV34" s="828"/>
      <c r="AW34" s="988"/>
      <c r="AX34" s="93"/>
      <c r="AY34" s="828"/>
      <c r="AZ34" s="988"/>
      <c r="BA34" s="12" t="s">
        <v>8430</v>
      </c>
      <c r="BB34" s="18" t="s">
        <v>116</v>
      </c>
      <c r="BC34" s="261">
        <v>43867</v>
      </c>
    </row>
    <row r="35" spans="1:78" ht="50" customHeight="1" x14ac:dyDescent="0.2">
      <c r="A35" s="24" t="s">
        <v>1592</v>
      </c>
      <c r="B35" s="65" t="s">
        <v>1585</v>
      </c>
      <c r="C35" s="252" t="s">
        <v>8431</v>
      </c>
      <c r="D35" s="252"/>
      <c r="E35" s="507"/>
      <c r="F35" s="507"/>
      <c r="G35" s="268" t="s">
        <v>194</v>
      </c>
      <c r="H35" s="338" t="s">
        <v>89</v>
      </c>
      <c r="I35" s="348">
        <v>41899</v>
      </c>
      <c r="J35" s="62"/>
      <c r="K35" s="124"/>
      <c r="L35" s="71"/>
      <c r="M35" s="76" t="s">
        <v>8432</v>
      </c>
      <c r="N35" s="106"/>
      <c r="O35" s="112">
        <v>43497</v>
      </c>
      <c r="P35" s="143" t="s">
        <v>5496</v>
      </c>
      <c r="Q35" s="86"/>
      <c r="R35" s="828">
        <v>43617</v>
      </c>
      <c r="S35" s="891"/>
      <c r="T35" s="891"/>
      <c r="U35" s="64"/>
      <c r="V35" s="144"/>
      <c r="W35" s="87" t="s">
        <v>5095</v>
      </c>
      <c r="X35" s="139" t="s">
        <v>5226</v>
      </c>
      <c r="Y35" s="828">
        <v>43891</v>
      </c>
      <c r="Z35" s="891"/>
      <c r="AA35" s="891"/>
      <c r="AB35" s="64"/>
      <c r="AC35" s="94"/>
      <c r="AD35" s="168"/>
      <c r="AE35" s="861"/>
      <c r="AF35" s="851"/>
      <c r="AG35" s="964"/>
      <c r="AH35" s="161"/>
      <c r="AI35" s="161"/>
      <c r="AJ35" s="209"/>
      <c r="AK35" s="168"/>
      <c r="AL35" s="168"/>
      <c r="AM35" s="171"/>
      <c r="AN35" s="161"/>
      <c r="AO35" s="161"/>
      <c r="AP35" s="161"/>
      <c r="AQ35" s="161"/>
      <c r="AR35" s="93" t="s">
        <v>5473</v>
      </c>
      <c r="AS35" s="828">
        <v>44075</v>
      </c>
      <c r="AT35" s="988"/>
      <c r="AU35" s="93" t="s">
        <v>5112</v>
      </c>
      <c r="AV35" s="828">
        <v>44197</v>
      </c>
      <c r="AW35" s="988"/>
      <c r="AX35" s="93" t="s">
        <v>4919</v>
      </c>
      <c r="AY35" s="828">
        <v>44531</v>
      </c>
      <c r="AZ35" s="988"/>
      <c r="BA35" s="12" t="s">
        <v>8433</v>
      </c>
      <c r="BB35" s="18" t="s">
        <v>4914</v>
      </c>
      <c r="BC35" s="261">
        <v>43908</v>
      </c>
      <c r="BD35" s="1"/>
      <c r="BE35" s="1"/>
      <c r="BF35" s="1"/>
      <c r="BG35" s="1"/>
      <c r="BH35" s="1"/>
      <c r="BI35" s="1"/>
      <c r="BJ35" s="1"/>
      <c r="BK35" s="1"/>
      <c r="BL35" s="1"/>
      <c r="BM35" s="1"/>
      <c r="BN35" s="1"/>
      <c r="BO35" s="1"/>
      <c r="BP35" s="1"/>
      <c r="BQ35" s="1"/>
      <c r="BR35" s="1"/>
      <c r="BS35" s="1"/>
      <c r="BT35" s="1"/>
      <c r="BU35" s="1"/>
      <c r="BV35" s="1"/>
      <c r="BW35" s="1"/>
      <c r="BX35" s="1"/>
      <c r="BY35" s="1"/>
      <c r="BZ35" s="1"/>
    </row>
    <row r="36" spans="1:78" ht="50" customHeight="1" x14ac:dyDescent="0.2">
      <c r="A36" s="24" t="s">
        <v>2612</v>
      </c>
      <c r="B36" s="65" t="s">
        <v>2608</v>
      </c>
      <c r="C36" s="252" t="s">
        <v>8431</v>
      </c>
      <c r="D36" s="252"/>
      <c r="E36" s="507"/>
      <c r="F36" s="507"/>
      <c r="G36" s="268" t="s">
        <v>194</v>
      </c>
      <c r="H36" s="338" t="s">
        <v>89</v>
      </c>
      <c r="I36" s="348">
        <v>41899</v>
      </c>
      <c r="J36" s="62"/>
      <c r="K36" s="124"/>
      <c r="L36" s="72" t="s">
        <v>8434</v>
      </c>
      <c r="M36" s="72" t="s">
        <v>8435</v>
      </c>
      <c r="N36" s="108" t="s">
        <v>8436</v>
      </c>
      <c r="O36" s="112">
        <v>43374</v>
      </c>
      <c r="P36" s="143" t="s">
        <v>4846</v>
      </c>
      <c r="Q36" s="86"/>
      <c r="R36" s="828">
        <v>43709</v>
      </c>
      <c r="S36" s="891"/>
      <c r="T36" s="891"/>
      <c r="U36" s="64"/>
      <c r="V36" s="144"/>
      <c r="W36" s="87" t="s">
        <v>5095</v>
      </c>
      <c r="X36" s="139" t="s">
        <v>5226</v>
      </c>
      <c r="Y36" s="828">
        <v>43891</v>
      </c>
      <c r="Z36" s="891"/>
      <c r="AA36" s="891"/>
      <c r="AB36" s="64"/>
      <c r="AC36" s="94"/>
      <c r="AD36" s="168"/>
      <c r="AE36" s="861"/>
      <c r="AF36" s="851"/>
      <c r="AG36" s="964"/>
      <c r="AH36" s="161"/>
      <c r="AI36" s="161"/>
      <c r="AJ36" s="209"/>
      <c r="AK36" s="168"/>
      <c r="AL36" s="168"/>
      <c r="AM36" s="171"/>
      <c r="AN36" s="161"/>
      <c r="AO36" s="161"/>
      <c r="AP36" s="161"/>
      <c r="AQ36" s="161"/>
      <c r="AR36" s="93" t="s">
        <v>5473</v>
      </c>
      <c r="AS36" s="828">
        <v>44075</v>
      </c>
      <c r="AT36" s="988"/>
      <c r="AU36" s="93" t="s">
        <v>5112</v>
      </c>
      <c r="AV36" s="828">
        <v>44197</v>
      </c>
      <c r="AW36" s="988"/>
      <c r="AX36" s="93" t="s">
        <v>4919</v>
      </c>
      <c r="AY36" s="828">
        <v>44531</v>
      </c>
      <c r="AZ36" s="988"/>
      <c r="BA36" s="12" t="s">
        <v>8433</v>
      </c>
      <c r="BB36" s="18" t="s">
        <v>116</v>
      </c>
      <c r="BC36" s="261">
        <v>43915</v>
      </c>
      <c r="BD36" s="1"/>
      <c r="BE36" s="1"/>
      <c r="BF36" s="1"/>
      <c r="BG36" s="1"/>
      <c r="BH36" s="1"/>
      <c r="BI36" s="1"/>
      <c r="BJ36" s="1"/>
      <c r="BK36" s="1"/>
      <c r="BL36" s="1"/>
      <c r="BM36" s="1"/>
      <c r="BN36" s="1"/>
      <c r="BO36" s="1"/>
      <c r="BP36" s="1"/>
      <c r="BQ36" s="1"/>
      <c r="BR36" s="1"/>
      <c r="BS36" s="1"/>
      <c r="BT36" s="1"/>
      <c r="BU36" s="1"/>
      <c r="BV36" s="1"/>
      <c r="BW36" s="1"/>
      <c r="BX36" s="1"/>
      <c r="BY36" s="1"/>
      <c r="BZ36" s="1"/>
    </row>
    <row r="37" spans="1:78" ht="50" customHeight="1" x14ac:dyDescent="0.2">
      <c r="A37" s="24" t="s">
        <v>654</v>
      </c>
      <c r="B37" s="65" t="s">
        <v>655</v>
      </c>
      <c r="C37" s="252" t="s">
        <v>8431</v>
      </c>
      <c r="D37" s="252"/>
      <c r="E37" s="507"/>
      <c r="F37" s="507"/>
      <c r="G37" s="268" t="s">
        <v>194</v>
      </c>
      <c r="H37" s="338" t="s">
        <v>89</v>
      </c>
      <c r="I37" s="348">
        <v>41899</v>
      </c>
      <c r="J37" s="62"/>
      <c r="K37" s="124"/>
      <c r="L37" s="82" t="s">
        <v>8437</v>
      </c>
      <c r="M37" s="72" t="s">
        <v>8438</v>
      </c>
      <c r="N37" s="107" t="s">
        <v>8439</v>
      </c>
      <c r="O37" s="112">
        <v>43739</v>
      </c>
      <c r="P37" s="143" t="s">
        <v>5250</v>
      </c>
      <c r="Q37" s="86" t="s">
        <v>661</v>
      </c>
      <c r="R37" s="828">
        <v>43831</v>
      </c>
      <c r="S37" s="891"/>
      <c r="T37" s="891"/>
      <c r="U37" s="64"/>
      <c r="V37" s="144"/>
      <c r="W37" s="87" t="s">
        <v>5095</v>
      </c>
      <c r="X37" s="139" t="s">
        <v>5226</v>
      </c>
      <c r="Y37" s="828">
        <v>43891</v>
      </c>
      <c r="Z37" s="891"/>
      <c r="AA37" s="891"/>
      <c r="AB37" s="64"/>
      <c r="AC37" s="94"/>
      <c r="AD37" s="168"/>
      <c r="AE37" s="861"/>
      <c r="AF37" s="851"/>
      <c r="AG37" s="964"/>
      <c r="AH37" s="161"/>
      <c r="AI37" s="161"/>
      <c r="AJ37" s="209"/>
      <c r="AK37" s="168"/>
      <c r="AL37" s="168"/>
      <c r="AM37" s="171"/>
      <c r="AN37" s="161"/>
      <c r="AO37" s="161"/>
      <c r="AP37" s="161"/>
      <c r="AQ37" s="161"/>
      <c r="AR37" s="93" t="s">
        <v>5227</v>
      </c>
      <c r="AS37" s="828">
        <v>44075</v>
      </c>
      <c r="AT37" s="988"/>
      <c r="AU37" s="93" t="s">
        <v>5228</v>
      </c>
      <c r="AV37" s="828">
        <v>44197</v>
      </c>
      <c r="AW37" s="988"/>
      <c r="AX37" s="93" t="s">
        <v>5123</v>
      </c>
      <c r="AY37" s="828">
        <v>44531</v>
      </c>
      <c r="AZ37" s="988"/>
      <c r="BA37" s="12" t="s">
        <v>8440</v>
      </c>
      <c r="BB37" s="18" t="s">
        <v>116</v>
      </c>
      <c r="BC37" s="261">
        <v>44007</v>
      </c>
      <c r="BD37" s="1"/>
      <c r="BE37" s="1"/>
      <c r="BF37" s="1"/>
      <c r="BG37" s="1"/>
      <c r="BH37" s="1"/>
      <c r="BI37" s="1"/>
      <c r="BJ37" s="1"/>
      <c r="BK37" s="1"/>
      <c r="BL37" s="1"/>
      <c r="BM37" s="1"/>
      <c r="BN37" s="1"/>
      <c r="BO37" s="1"/>
      <c r="BP37" s="1"/>
      <c r="BQ37" s="1"/>
      <c r="BR37" s="1"/>
      <c r="BS37" s="1"/>
      <c r="BT37" s="1"/>
      <c r="BU37" s="1"/>
      <c r="BV37" s="1"/>
      <c r="BW37" s="1"/>
      <c r="BX37" s="1"/>
      <c r="BY37" s="1"/>
      <c r="BZ37" s="1"/>
    </row>
    <row r="38" spans="1:78" ht="50" customHeight="1" x14ac:dyDescent="0.2">
      <c r="A38" s="474" t="s">
        <v>1048</v>
      </c>
      <c r="B38" s="65" t="s">
        <v>1049</v>
      </c>
      <c r="C38" s="6" t="s">
        <v>265</v>
      </c>
      <c r="D38" s="6"/>
      <c r="E38" s="507" t="s">
        <v>292</v>
      </c>
      <c r="F38" s="507" t="s">
        <v>1021</v>
      </c>
      <c r="G38" s="173" t="s">
        <v>89</v>
      </c>
      <c r="H38" s="173" t="s">
        <v>89</v>
      </c>
      <c r="I38" s="62">
        <v>43075</v>
      </c>
      <c r="J38" s="62"/>
      <c r="K38" s="181"/>
      <c r="L38" s="72" t="s">
        <v>8441</v>
      </c>
      <c r="M38" s="72" t="s">
        <v>5381</v>
      </c>
      <c r="N38" s="106" t="s">
        <v>5382</v>
      </c>
      <c r="O38" s="281">
        <v>42156</v>
      </c>
      <c r="P38" s="143" t="s">
        <v>8442</v>
      </c>
      <c r="Q38" s="183" t="s">
        <v>364</v>
      </c>
      <c r="R38" s="828">
        <v>41852</v>
      </c>
      <c r="S38" s="891">
        <v>41883</v>
      </c>
      <c r="T38" s="891"/>
      <c r="U38" s="64"/>
      <c r="V38" s="144"/>
      <c r="W38" s="26"/>
      <c r="X38" s="470"/>
      <c r="Y38" s="828"/>
      <c r="Z38" s="891"/>
      <c r="AA38" s="891"/>
      <c r="AB38" s="64"/>
      <c r="AC38" s="94"/>
      <c r="AD38" s="274"/>
      <c r="AE38" s="865"/>
      <c r="AF38" s="856"/>
      <c r="AG38" s="973"/>
      <c r="AH38" s="187"/>
      <c r="AI38" s="187"/>
      <c r="AJ38" s="276"/>
      <c r="AK38" s="274"/>
      <c r="AL38" s="274"/>
      <c r="AM38" s="275"/>
      <c r="AN38" s="187"/>
      <c r="AO38" s="187"/>
      <c r="AP38" s="187"/>
      <c r="AQ38" s="187"/>
      <c r="AR38" s="93" t="s">
        <v>5081</v>
      </c>
      <c r="AS38" s="828">
        <v>42370</v>
      </c>
      <c r="AT38" s="891">
        <v>42387</v>
      </c>
      <c r="AU38" s="93" t="s">
        <v>5383</v>
      </c>
      <c r="AV38" s="828">
        <v>42430</v>
      </c>
      <c r="AW38" s="988">
        <v>42461</v>
      </c>
      <c r="AX38" s="93" t="s">
        <v>5384</v>
      </c>
      <c r="AY38" s="874">
        <v>42705</v>
      </c>
      <c r="AZ38" s="988">
        <v>43075</v>
      </c>
      <c r="BA38" s="12" t="s">
        <v>5385</v>
      </c>
      <c r="BB38" s="18" t="s">
        <v>116</v>
      </c>
      <c r="BC38" s="261">
        <v>44005</v>
      </c>
    </row>
    <row r="39" spans="1:78" ht="50" customHeight="1" x14ac:dyDescent="0.2">
      <c r="A39" s="474" t="s">
        <v>1118</v>
      </c>
      <c r="B39" s="126" t="s">
        <v>1106</v>
      </c>
      <c r="C39" s="471" t="s">
        <v>8443</v>
      </c>
      <c r="D39" s="252"/>
      <c r="E39" s="507" t="s">
        <v>2759</v>
      </c>
      <c r="F39" s="507" t="s">
        <v>3616</v>
      </c>
      <c r="G39" s="472" t="s">
        <v>89</v>
      </c>
      <c r="H39" s="481" t="s">
        <v>89</v>
      </c>
      <c r="I39" s="356">
        <v>41542</v>
      </c>
      <c r="J39" s="62"/>
      <c r="K39" s="181"/>
      <c r="L39" s="82" t="s">
        <v>5409</v>
      </c>
      <c r="M39" s="72" t="s">
        <v>8444</v>
      </c>
      <c r="N39" s="82" t="s">
        <v>8445</v>
      </c>
      <c r="O39" s="182">
        <v>43617</v>
      </c>
      <c r="P39" s="143" t="s">
        <v>188</v>
      </c>
      <c r="Q39" s="183" t="s">
        <v>364</v>
      </c>
      <c r="R39" s="828">
        <v>43040</v>
      </c>
      <c r="S39" s="891">
        <v>43040</v>
      </c>
      <c r="T39" s="891">
        <v>43082</v>
      </c>
      <c r="U39" s="64" t="s">
        <v>1123</v>
      </c>
      <c r="V39" s="189" t="s">
        <v>1124</v>
      </c>
      <c r="W39" s="470"/>
      <c r="X39" s="470"/>
      <c r="Y39" s="828"/>
      <c r="Z39" s="891"/>
      <c r="AA39" s="891"/>
      <c r="AB39" s="64"/>
      <c r="AC39" s="94"/>
      <c r="AD39" s="274"/>
      <c r="AE39" s="863"/>
      <c r="AF39" s="856"/>
      <c r="AG39" s="973"/>
      <c r="AH39" s="187"/>
      <c r="AI39" s="187"/>
      <c r="AJ39" s="276"/>
      <c r="AK39" s="274"/>
      <c r="AL39" s="274"/>
      <c r="AM39" s="275"/>
      <c r="AN39" s="475"/>
      <c r="AO39" s="475"/>
      <c r="AP39" s="475"/>
      <c r="AQ39" s="475"/>
      <c r="AR39" s="93" t="s">
        <v>5307</v>
      </c>
      <c r="AS39" s="828">
        <v>43952</v>
      </c>
      <c r="AT39" s="988"/>
      <c r="AU39" s="93" t="s">
        <v>5553</v>
      </c>
      <c r="AV39" s="828">
        <v>44136</v>
      </c>
      <c r="AW39" s="988"/>
      <c r="AX39" s="93" t="s">
        <v>5535</v>
      </c>
      <c r="AY39" s="828">
        <v>44593</v>
      </c>
      <c r="AZ39" s="988"/>
      <c r="BA39" s="48" t="s">
        <v>8446</v>
      </c>
      <c r="BB39" s="18" t="s">
        <v>116</v>
      </c>
      <c r="BC39" s="261">
        <v>43893</v>
      </c>
    </row>
    <row r="40" spans="1:78" ht="50" customHeight="1" x14ac:dyDescent="0.2">
      <c r="A40" s="474" t="s">
        <v>1118</v>
      </c>
      <c r="B40" s="126" t="s">
        <v>1106</v>
      </c>
      <c r="C40" s="471" t="s">
        <v>5408</v>
      </c>
      <c r="D40" s="252"/>
      <c r="E40" s="507" t="s">
        <v>337</v>
      </c>
      <c r="F40" s="507" t="s">
        <v>1420</v>
      </c>
      <c r="G40" s="472" t="s">
        <v>89</v>
      </c>
      <c r="H40" s="481" t="s">
        <v>89</v>
      </c>
      <c r="I40" s="356">
        <v>41542</v>
      </c>
      <c r="J40" s="62"/>
      <c r="K40" s="181"/>
      <c r="L40" s="82" t="s">
        <v>5409</v>
      </c>
      <c r="M40" s="72" t="s">
        <v>8447</v>
      </c>
      <c r="N40" s="82" t="s">
        <v>8448</v>
      </c>
      <c r="O40" s="182">
        <v>43922</v>
      </c>
      <c r="P40" s="143" t="s">
        <v>188</v>
      </c>
      <c r="Q40" s="183" t="s">
        <v>364</v>
      </c>
      <c r="R40" s="828">
        <v>43040</v>
      </c>
      <c r="S40" s="891">
        <v>43040</v>
      </c>
      <c r="T40" s="891">
        <v>43082</v>
      </c>
      <c r="U40" s="64" t="s">
        <v>1123</v>
      </c>
      <c r="V40" s="189" t="s">
        <v>1124</v>
      </c>
      <c r="W40" s="470"/>
      <c r="X40" s="470"/>
      <c r="Y40" s="828"/>
      <c r="Z40" s="891"/>
      <c r="AA40" s="891"/>
      <c r="AB40" s="64"/>
      <c r="AC40" s="94"/>
      <c r="AD40" s="185"/>
      <c r="AE40" s="865"/>
      <c r="AF40" s="857"/>
      <c r="AG40" s="973"/>
      <c r="AH40" s="187"/>
      <c r="AI40" s="187"/>
      <c r="AJ40" s="276"/>
      <c r="AK40" s="185"/>
      <c r="AL40" s="185"/>
      <c r="AM40" s="186"/>
      <c r="AN40" s="187"/>
      <c r="AO40" s="187"/>
      <c r="AP40" s="187"/>
      <c r="AQ40" s="187"/>
      <c r="AR40" s="93" t="s">
        <v>5412</v>
      </c>
      <c r="AS40" s="828">
        <v>44136</v>
      </c>
      <c r="AT40" s="988"/>
      <c r="AU40" s="93" t="s">
        <v>5534</v>
      </c>
      <c r="AV40" s="828">
        <v>44317</v>
      </c>
      <c r="AW40" s="988"/>
      <c r="AX40" s="93" t="s">
        <v>6370</v>
      </c>
      <c r="AY40" s="828">
        <v>44713</v>
      </c>
      <c r="AZ40" s="988"/>
      <c r="BA40" s="201" t="s">
        <v>5415</v>
      </c>
      <c r="BB40" s="18" t="s">
        <v>116</v>
      </c>
      <c r="BC40" s="261">
        <v>44000</v>
      </c>
    </row>
    <row r="41" spans="1:78" ht="50" customHeight="1" x14ac:dyDescent="0.2">
      <c r="A41" s="474" t="s">
        <v>1118</v>
      </c>
      <c r="B41" s="126" t="s">
        <v>1106</v>
      </c>
      <c r="C41" s="471" t="s">
        <v>5406</v>
      </c>
      <c r="D41" s="252"/>
      <c r="E41" s="507"/>
      <c r="F41" s="507" t="s">
        <v>1158</v>
      </c>
      <c r="G41" s="472" t="s">
        <v>89</v>
      </c>
      <c r="H41" s="481" t="s">
        <v>194</v>
      </c>
      <c r="I41" s="356">
        <v>41542</v>
      </c>
      <c r="J41" s="62"/>
      <c r="K41" s="181"/>
      <c r="L41" s="72" t="s">
        <v>8449</v>
      </c>
      <c r="M41" s="72" t="s">
        <v>8450</v>
      </c>
      <c r="N41" s="108"/>
      <c r="O41" s="182">
        <v>43466</v>
      </c>
      <c r="P41" s="143" t="s">
        <v>8451</v>
      </c>
      <c r="Q41" s="183" t="s">
        <v>364</v>
      </c>
      <c r="R41" s="828">
        <v>43862</v>
      </c>
      <c r="S41" s="891"/>
      <c r="T41" s="891"/>
      <c r="U41" s="64"/>
      <c r="V41" s="144"/>
      <c r="W41" s="183" t="s">
        <v>8452</v>
      </c>
      <c r="X41" s="183" t="s">
        <v>367</v>
      </c>
      <c r="Y41" s="828">
        <v>44105</v>
      </c>
      <c r="Z41" s="891"/>
      <c r="AA41" s="891"/>
      <c r="AB41" s="64"/>
      <c r="AC41" s="94"/>
      <c r="AD41" s="185"/>
      <c r="AE41" s="865"/>
      <c r="AF41" s="857"/>
      <c r="AG41" s="973"/>
      <c r="AH41" s="187"/>
      <c r="AI41" s="187"/>
      <c r="AJ41" s="276"/>
      <c r="AK41" s="185"/>
      <c r="AL41" s="185"/>
      <c r="AM41" s="186"/>
      <c r="AN41" s="187"/>
      <c r="AO41" s="187"/>
      <c r="AP41" s="187"/>
      <c r="AQ41" s="187"/>
      <c r="AR41" s="93" t="s">
        <v>8453</v>
      </c>
      <c r="AS41" s="828">
        <v>44440</v>
      </c>
      <c r="AT41" s="988"/>
      <c r="AU41" s="93" t="s">
        <v>5215</v>
      </c>
      <c r="AV41" s="828">
        <v>44562</v>
      </c>
      <c r="AW41" s="988"/>
      <c r="AX41" s="93" t="s">
        <v>8454</v>
      </c>
      <c r="AY41" s="828">
        <v>44927</v>
      </c>
      <c r="AZ41" s="988"/>
      <c r="BA41" s="12" t="s">
        <v>8455</v>
      </c>
      <c r="BB41" s="18" t="s">
        <v>116</v>
      </c>
      <c r="BC41" s="261">
        <v>44000</v>
      </c>
    </row>
    <row r="42" spans="1:78" ht="50" customHeight="1" x14ac:dyDescent="0.2">
      <c r="A42" s="474" t="s">
        <v>1826</v>
      </c>
      <c r="B42" s="126" t="s">
        <v>1807</v>
      </c>
      <c r="C42" s="471" t="s">
        <v>5406</v>
      </c>
      <c r="D42" s="252"/>
      <c r="E42" s="507"/>
      <c r="F42" s="507" t="s">
        <v>1158</v>
      </c>
      <c r="G42" s="472" t="s">
        <v>89</v>
      </c>
      <c r="H42" s="481" t="s">
        <v>194</v>
      </c>
      <c r="I42" s="356">
        <v>41290</v>
      </c>
      <c r="J42" s="62"/>
      <c r="K42" s="181"/>
      <c r="L42" s="72" t="s">
        <v>8449</v>
      </c>
      <c r="M42" s="72" t="s">
        <v>8450</v>
      </c>
      <c r="N42" s="108"/>
      <c r="O42" s="182">
        <v>43466</v>
      </c>
      <c r="P42" s="143" t="s">
        <v>8451</v>
      </c>
      <c r="Q42" s="183" t="s">
        <v>364</v>
      </c>
      <c r="R42" s="828">
        <v>43862</v>
      </c>
      <c r="S42" s="891"/>
      <c r="T42" s="891"/>
      <c r="U42" s="64"/>
      <c r="V42" s="144"/>
      <c r="W42" s="183" t="s">
        <v>8452</v>
      </c>
      <c r="X42" s="183" t="s">
        <v>367</v>
      </c>
      <c r="Y42" s="828">
        <v>44105</v>
      </c>
      <c r="Z42" s="891"/>
      <c r="AA42" s="891"/>
      <c r="AB42" s="64"/>
      <c r="AC42" s="94"/>
      <c r="AD42" s="185"/>
      <c r="AE42" s="865"/>
      <c r="AF42" s="857"/>
      <c r="AG42" s="973"/>
      <c r="AH42" s="187"/>
      <c r="AI42" s="187"/>
      <c r="AJ42" s="276"/>
      <c r="AK42" s="185"/>
      <c r="AL42" s="185"/>
      <c r="AM42" s="186"/>
      <c r="AN42" s="187"/>
      <c r="AO42" s="187"/>
      <c r="AP42" s="187"/>
      <c r="AQ42" s="187"/>
      <c r="AR42" s="93" t="s">
        <v>8453</v>
      </c>
      <c r="AS42" s="828">
        <v>44440</v>
      </c>
      <c r="AT42" s="988"/>
      <c r="AU42" s="93" t="s">
        <v>5215</v>
      </c>
      <c r="AV42" s="828">
        <v>44562</v>
      </c>
      <c r="AW42" s="988"/>
      <c r="AX42" s="93" t="s">
        <v>8454</v>
      </c>
      <c r="AY42" s="828">
        <v>44927</v>
      </c>
      <c r="AZ42" s="988"/>
      <c r="BA42" s="12" t="s">
        <v>8455</v>
      </c>
      <c r="BB42" s="18" t="s">
        <v>116</v>
      </c>
      <c r="BC42" s="261">
        <v>43998</v>
      </c>
    </row>
    <row r="43" spans="1:78" ht="50" customHeight="1" x14ac:dyDescent="0.2">
      <c r="A43" s="474" t="s">
        <v>3299</v>
      </c>
      <c r="B43" s="125" t="s">
        <v>3298</v>
      </c>
      <c r="C43" s="471" t="s">
        <v>5406</v>
      </c>
      <c r="D43" s="252"/>
      <c r="E43" s="507"/>
      <c r="F43" s="507" t="s">
        <v>1158</v>
      </c>
      <c r="G43" s="472" t="s">
        <v>89</v>
      </c>
      <c r="H43" s="481" t="s">
        <v>194</v>
      </c>
      <c r="I43" s="480" t="s">
        <v>121</v>
      </c>
      <c r="J43" s="62"/>
      <c r="K43" s="181"/>
      <c r="L43" s="72" t="s">
        <v>8449</v>
      </c>
      <c r="M43" s="72" t="s">
        <v>8450</v>
      </c>
      <c r="N43" s="108"/>
      <c r="O43" s="182">
        <v>43466</v>
      </c>
      <c r="P43" s="143" t="s">
        <v>8451</v>
      </c>
      <c r="Q43" s="183" t="s">
        <v>364</v>
      </c>
      <c r="R43" s="828">
        <v>43862</v>
      </c>
      <c r="S43" s="891"/>
      <c r="T43" s="891"/>
      <c r="U43" s="64"/>
      <c r="V43" s="144"/>
      <c r="W43" s="183" t="s">
        <v>8452</v>
      </c>
      <c r="X43" s="183" t="s">
        <v>367</v>
      </c>
      <c r="Y43" s="828">
        <v>44105</v>
      </c>
      <c r="Z43" s="891"/>
      <c r="AA43" s="891"/>
      <c r="AB43" s="64"/>
      <c r="AC43" s="94"/>
      <c r="AD43" s="185"/>
      <c r="AE43" s="865"/>
      <c r="AF43" s="857"/>
      <c r="AG43" s="973"/>
      <c r="AH43" s="187"/>
      <c r="AI43" s="187"/>
      <c r="AJ43" s="276"/>
      <c r="AK43" s="185"/>
      <c r="AL43" s="185"/>
      <c r="AM43" s="186"/>
      <c r="AN43" s="187"/>
      <c r="AO43" s="187"/>
      <c r="AP43" s="187"/>
      <c r="AQ43" s="187"/>
      <c r="AR43" s="93" t="s">
        <v>8453</v>
      </c>
      <c r="AS43" s="828">
        <v>44440</v>
      </c>
      <c r="AT43" s="988"/>
      <c r="AU43" s="93" t="s">
        <v>5215</v>
      </c>
      <c r="AV43" s="828">
        <v>44562</v>
      </c>
      <c r="AW43" s="988"/>
      <c r="AX43" s="93" t="s">
        <v>8454</v>
      </c>
      <c r="AY43" s="828">
        <v>44927</v>
      </c>
      <c r="AZ43" s="988"/>
      <c r="BA43" s="12" t="s">
        <v>8455</v>
      </c>
      <c r="BB43" s="18" t="s">
        <v>116</v>
      </c>
      <c r="BC43" s="261">
        <v>43881</v>
      </c>
    </row>
    <row r="44" spans="1:78" ht="50" customHeight="1" x14ac:dyDescent="0.2">
      <c r="A44" s="474" t="s">
        <v>3631</v>
      </c>
      <c r="B44" s="126" t="s">
        <v>3630</v>
      </c>
      <c r="C44" s="471" t="s">
        <v>5406</v>
      </c>
      <c r="D44" s="252"/>
      <c r="E44" s="507"/>
      <c r="F44" s="507" t="s">
        <v>1158</v>
      </c>
      <c r="G44" s="472" t="s">
        <v>89</v>
      </c>
      <c r="H44" s="481" t="s">
        <v>194</v>
      </c>
      <c r="I44" s="482">
        <v>40833</v>
      </c>
      <c r="J44" s="62"/>
      <c r="K44" s="181"/>
      <c r="L44" s="72" t="s">
        <v>8449</v>
      </c>
      <c r="M44" s="72" t="s">
        <v>8450</v>
      </c>
      <c r="N44" s="108"/>
      <c r="O44" s="182">
        <v>43466</v>
      </c>
      <c r="P44" s="143" t="s">
        <v>8451</v>
      </c>
      <c r="Q44" s="183" t="s">
        <v>364</v>
      </c>
      <c r="R44" s="828">
        <v>43862</v>
      </c>
      <c r="S44" s="891"/>
      <c r="T44" s="891"/>
      <c r="U44" s="64"/>
      <c r="V44" s="144"/>
      <c r="W44" s="183" t="s">
        <v>8452</v>
      </c>
      <c r="X44" s="183" t="s">
        <v>367</v>
      </c>
      <c r="Y44" s="828">
        <v>44105</v>
      </c>
      <c r="Z44" s="891"/>
      <c r="AA44" s="891"/>
      <c r="AB44" s="64"/>
      <c r="AC44" s="94"/>
      <c r="AD44" s="185"/>
      <c r="AE44" s="865"/>
      <c r="AF44" s="857"/>
      <c r="AG44" s="973"/>
      <c r="AH44" s="187"/>
      <c r="AI44" s="187"/>
      <c r="AJ44" s="276"/>
      <c r="AK44" s="185"/>
      <c r="AL44" s="185"/>
      <c r="AM44" s="186"/>
      <c r="AN44" s="187"/>
      <c r="AO44" s="187"/>
      <c r="AP44" s="187"/>
      <c r="AQ44" s="187"/>
      <c r="AR44" s="93" t="s">
        <v>8453</v>
      </c>
      <c r="AS44" s="828">
        <v>44440</v>
      </c>
      <c r="AT44" s="988"/>
      <c r="AU44" s="93" t="s">
        <v>5215</v>
      </c>
      <c r="AV44" s="828">
        <v>44562</v>
      </c>
      <c r="AW44" s="988"/>
      <c r="AX44" s="93" t="s">
        <v>8454</v>
      </c>
      <c r="AY44" s="828">
        <v>44927</v>
      </c>
      <c r="AZ44" s="988"/>
      <c r="BA44" s="12" t="s">
        <v>8455</v>
      </c>
      <c r="BB44" s="18" t="s">
        <v>116</v>
      </c>
      <c r="BC44" s="261">
        <v>43881</v>
      </c>
    </row>
    <row r="45" spans="1:78" ht="50" customHeight="1" x14ac:dyDescent="0.2">
      <c r="A45" s="474" t="s">
        <v>3808</v>
      </c>
      <c r="B45" s="126" t="s">
        <v>3809</v>
      </c>
      <c r="C45" s="471" t="s">
        <v>5406</v>
      </c>
      <c r="D45" s="252"/>
      <c r="E45" s="507"/>
      <c r="F45" s="507" t="s">
        <v>1158</v>
      </c>
      <c r="G45" s="472" t="s">
        <v>89</v>
      </c>
      <c r="H45" s="481" t="s">
        <v>194</v>
      </c>
      <c r="I45" s="356">
        <v>41304</v>
      </c>
      <c r="J45" s="62"/>
      <c r="K45" s="181"/>
      <c r="L45" s="72" t="s">
        <v>8449</v>
      </c>
      <c r="M45" s="72" t="s">
        <v>8450</v>
      </c>
      <c r="N45" s="108"/>
      <c r="O45" s="182">
        <v>43466</v>
      </c>
      <c r="P45" s="143" t="s">
        <v>8451</v>
      </c>
      <c r="Q45" s="183" t="s">
        <v>364</v>
      </c>
      <c r="R45" s="828">
        <v>43862</v>
      </c>
      <c r="S45" s="891"/>
      <c r="T45" s="891"/>
      <c r="U45" s="64"/>
      <c r="V45" s="144"/>
      <c r="W45" s="17" t="s">
        <v>8452</v>
      </c>
      <c r="X45" s="183" t="s">
        <v>367</v>
      </c>
      <c r="Y45" s="828">
        <v>44105</v>
      </c>
      <c r="Z45" s="891"/>
      <c r="AA45" s="891"/>
      <c r="AB45" s="64"/>
      <c r="AC45" s="94"/>
      <c r="AD45" s="185"/>
      <c r="AE45" s="865"/>
      <c r="AF45" s="857"/>
      <c r="AG45" s="973"/>
      <c r="AH45" s="187"/>
      <c r="AI45" s="187"/>
      <c r="AJ45" s="276"/>
      <c r="AK45" s="185"/>
      <c r="AL45" s="185"/>
      <c r="AM45" s="186"/>
      <c r="AN45" s="187"/>
      <c r="AO45" s="187"/>
      <c r="AP45" s="187"/>
      <c r="AQ45" s="187"/>
      <c r="AR45" s="93" t="s">
        <v>8453</v>
      </c>
      <c r="AS45" s="828">
        <v>44440</v>
      </c>
      <c r="AT45" s="891"/>
      <c r="AU45" s="93" t="s">
        <v>5215</v>
      </c>
      <c r="AV45" s="828">
        <v>44562</v>
      </c>
      <c r="AW45" s="988"/>
      <c r="AX45" s="93" t="s">
        <v>8454</v>
      </c>
      <c r="AY45" s="874">
        <v>44927</v>
      </c>
      <c r="AZ45" s="988"/>
      <c r="BA45" s="12" t="s">
        <v>8455</v>
      </c>
      <c r="BB45" s="18" t="s">
        <v>116</v>
      </c>
      <c r="BC45" s="261">
        <v>43881</v>
      </c>
    </row>
    <row r="46" spans="1:78" s="1" customFormat="1" ht="50" customHeight="1" x14ac:dyDescent="0.2">
      <c r="A46" s="24" t="s">
        <v>1118</v>
      </c>
      <c r="B46" s="126" t="s">
        <v>1106</v>
      </c>
      <c r="C46" s="252" t="s">
        <v>5408</v>
      </c>
      <c r="D46" s="252"/>
      <c r="E46" s="507" t="s">
        <v>337</v>
      </c>
      <c r="F46" s="507" t="s">
        <v>1420</v>
      </c>
      <c r="G46" s="268" t="s">
        <v>89</v>
      </c>
      <c r="H46" s="340" t="s">
        <v>89</v>
      </c>
      <c r="I46" s="348">
        <v>41542</v>
      </c>
      <c r="J46" s="62"/>
      <c r="K46" s="124"/>
      <c r="L46" s="82" t="s">
        <v>5409</v>
      </c>
      <c r="M46" s="72" t="s">
        <v>5410</v>
      </c>
      <c r="N46" s="82"/>
      <c r="O46" s="112" t="s">
        <v>5411</v>
      </c>
      <c r="P46" s="143" t="s">
        <v>188</v>
      </c>
      <c r="Q46" s="86" t="s">
        <v>364</v>
      </c>
      <c r="R46" s="828">
        <v>43040</v>
      </c>
      <c r="S46" s="891">
        <v>43040</v>
      </c>
      <c r="T46" s="891">
        <v>43082</v>
      </c>
      <c r="U46" s="64" t="s">
        <v>1123</v>
      </c>
      <c r="V46" s="189" t="s">
        <v>1124</v>
      </c>
      <c r="W46" s="136" t="s">
        <v>5412</v>
      </c>
      <c r="X46" s="219" t="s">
        <v>5413</v>
      </c>
      <c r="Y46" s="828">
        <v>44136</v>
      </c>
      <c r="Z46" s="891"/>
      <c r="AA46" s="891"/>
      <c r="AB46" s="64"/>
      <c r="AC46" s="94"/>
      <c r="AD46" s="169"/>
      <c r="AE46" s="862"/>
      <c r="AF46" s="852"/>
      <c r="AG46" s="976"/>
      <c r="AH46" s="162"/>
      <c r="AI46" s="162"/>
      <c r="AJ46" s="209"/>
      <c r="AK46" s="169"/>
      <c r="AL46" s="169"/>
      <c r="AM46" s="172"/>
      <c r="AN46" s="162"/>
      <c r="AO46" s="162"/>
      <c r="AP46" s="162"/>
      <c r="AQ46" s="162"/>
      <c r="AR46" s="93" t="s">
        <v>5181</v>
      </c>
      <c r="AS46" s="828">
        <v>44348</v>
      </c>
      <c r="AT46" s="988"/>
      <c r="AU46" s="93" t="s">
        <v>5414</v>
      </c>
      <c r="AV46" s="828">
        <v>44470</v>
      </c>
      <c r="AW46" s="988"/>
      <c r="AX46" s="93" t="s">
        <v>5098</v>
      </c>
      <c r="AY46" s="828">
        <v>44866</v>
      </c>
      <c r="AZ46" s="988"/>
      <c r="BA46" s="201" t="s">
        <v>5415</v>
      </c>
      <c r="BB46" s="18" t="s">
        <v>116</v>
      </c>
      <c r="BC46" s="261">
        <v>44057</v>
      </c>
    </row>
    <row r="47" spans="1:78" ht="50" customHeight="1" x14ac:dyDescent="0.2">
      <c r="A47" s="474" t="s">
        <v>1130</v>
      </c>
      <c r="B47" s="65" t="s">
        <v>1131</v>
      </c>
      <c r="C47" s="471" t="s">
        <v>5416</v>
      </c>
      <c r="D47" s="252"/>
      <c r="E47" s="507" t="s">
        <v>4235</v>
      </c>
      <c r="F47" s="507" t="s">
        <v>3616</v>
      </c>
      <c r="G47" s="472" t="s">
        <v>89</v>
      </c>
      <c r="H47" s="468" t="s">
        <v>89</v>
      </c>
      <c r="I47" s="356">
        <v>40669</v>
      </c>
      <c r="J47" s="321"/>
      <c r="K47" s="484"/>
      <c r="L47" s="82" t="s">
        <v>4515</v>
      </c>
      <c r="M47" s="72" t="s">
        <v>8456</v>
      </c>
      <c r="N47" s="106" t="s">
        <v>8457</v>
      </c>
      <c r="O47" s="182">
        <v>43101</v>
      </c>
      <c r="P47" s="143" t="s">
        <v>5418</v>
      </c>
      <c r="Q47" s="183"/>
      <c r="R47" s="828">
        <v>42461</v>
      </c>
      <c r="S47" s="891">
        <v>42491</v>
      </c>
      <c r="T47" s="891">
        <v>42597</v>
      </c>
      <c r="U47" s="64" t="s">
        <v>5419</v>
      </c>
      <c r="V47" s="144" t="s">
        <v>5420</v>
      </c>
      <c r="W47" s="184" t="s">
        <v>5421</v>
      </c>
      <c r="X47" s="184"/>
      <c r="Y47" s="828">
        <v>43221</v>
      </c>
      <c r="Z47" s="891">
        <v>43272</v>
      </c>
      <c r="AA47" s="891">
        <v>43314</v>
      </c>
      <c r="AB47" s="64" t="s">
        <v>5422</v>
      </c>
      <c r="AC47" s="94" t="s">
        <v>5423</v>
      </c>
      <c r="AD47" s="185"/>
      <c r="AE47" s="865"/>
      <c r="AF47" s="857"/>
      <c r="AG47" s="973"/>
      <c r="AH47" s="187"/>
      <c r="AI47" s="187"/>
      <c r="AJ47" s="276"/>
      <c r="AK47" s="185"/>
      <c r="AL47" s="185"/>
      <c r="AM47" s="186"/>
      <c r="AN47" s="187"/>
      <c r="AO47" s="187"/>
      <c r="AP47" s="187"/>
      <c r="AQ47" s="187"/>
      <c r="AR47" s="93" t="s">
        <v>4739</v>
      </c>
      <c r="AS47" s="828">
        <v>43282</v>
      </c>
      <c r="AT47" s="988"/>
      <c r="AU47" s="93" t="s">
        <v>5031</v>
      </c>
      <c r="AV47" s="828">
        <v>43344</v>
      </c>
      <c r="AW47" s="988"/>
      <c r="AX47" s="93" t="s">
        <v>4845</v>
      </c>
      <c r="AY47" s="828">
        <v>43497</v>
      </c>
      <c r="AZ47" s="988"/>
      <c r="BA47" s="48" t="s">
        <v>8458</v>
      </c>
      <c r="BB47" s="18" t="s">
        <v>5649</v>
      </c>
      <c r="BC47" s="261">
        <v>43867</v>
      </c>
    </row>
    <row r="48" spans="1:78" ht="50" customHeight="1" x14ac:dyDescent="0.2">
      <c r="A48" s="474" t="s">
        <v>1130</v>
      </c>
      <c r="B48" s="65" t="s">
        <v>1131</v>
      </c>
      <c r="C48" s="471" t="s">
        <v>5416</v>
      </c>
      <c r="D48" s="252"/>
      <c r="E48" s="507" t="s">
        <v>4235</v>
      </c>
      <c r="F48" s="507" t="s">
        <v>3616</v>
      </c>
      <c r="G48" s="472" t="s">
        <v>89</v>
      </c>
      <c r="H48" s="468" t="s">
        <v>89</v>
      </c>
      <c r="I48" s="356">
        <v>40669</v>
      </c>
      <c r="J48" s="62"/>
      <c r="K48" s="181"/>
      <c r="L48" s="82" t="s">
        <v>4515</v>
      </c>
      <c r="M48" s="72" t="s">
        <v>5417</v>
      </c>
      <c r="N48" s="106"/>
      <c r="O48" s="182">
        <v>43862</v>
      </c>
      <c r="P48" s="143" t="s">
        <v>5418</v>
      </c>
      <c r="Q48" s="183" t="s">
        <v>364</v>
      </c>
      <c r="R48" s="828">
        <v>42461</v>
      </c>
      <c r="S48" s="891">
        <v>42491</v>
      </c>
      <c r="T48" s="891">
        <v>42597</v>
      </c>
      <c r="U48" s="64" t="s">
        <v>5419</v>
      </c>
      <c r="V48" s="144" t="s">
        <v>5420</v>
      </c>
      <c r="W48" s="184" t="s">
        <v>5421</v>
      </c>
      <c r="X48" s="184" t="s">
        <v>766</v>
      </c>
      <c r="Y48" s="828">
        <v>43221</v>
      </c>
      <c r="Z48" s="891">
        <v>43272</v>
      </c>
      <c r="AA48" s="891">
        <v>43314</v>
      </c>
      <c r="AB48" s="64" t="s">
        <v>5422</v>
      </c>
      <c r="AC48" s="94" t="s">
        <v>5423</v>
      </c>
      <c r="AD48" s="185"/>
      <c r="AE48" s="865"/>
      <c r="AF48" s="857"/>
      <c r="AG48" s="973"/>
      <c r="AH48" s="187"/>
      <c r="AI48" s="187"/>
      <c r="AJ48" s="276"/>
      <c r="AK48" s="185"/>
      <c r="AL48" s="185"/>
      <c r="AM48" s="186"/>
      <c r="AN48" s="187"/>
      <c r="AO48" s="187"/>
      <c r="AP48" s="187"/>
      <c r="AQ48" s="187"/>
      <c r="AR48" s="93" t="s">
        <v>5397</v>
      </c>
      <c r="AS48" s="828">
        <v>43922</v>
      </c>
      <c r="AT48" s="991">
        <v>44049</v>
      </c>
      <c r="AU48" s="93" t="s">
        <v>5424</v>
      </c>
      <c r="AV48" s="828">
        <v>44044</v>
      </c>
      <c r="AW48" s="988"/>
      <c r="AX48" s="93" t="s">
        <v>5425</v>
      </c>
      <c r="AY48" s="828">
        <v>44287</v>
      </c>
      <c r="AZ48" s="988"/>
      <c r="BA48" s="201" t="s">
        <v>8459</v>
      </c>
      <c r="BB48" s="18" t="s">
        <v>116</v>
      </c>
      <c r="BC48" s="261">
        <v>44116</v>
      </c>
    </row>
    <row r="49" spans="1:78" ht="50" customHeight="1" x14ac:dyDescent="0.2">
      <c r="A49" s="474" t="s">
        <v>1205</v>
      </c>
      <c r="B49" s="65" t="s">
        <v>1206</v>
      </c>
      <c r="C49" s="471" t="s">
        <v>635</v>
      </c>
      <c r="D49" s="252"/>
      <c r="E49" s="507" t="s">
        <v>337</v>
      </c>
      <c r="F49" s="507" t="s">
        <v>266</v>
      </c>
      <c r="G49" s="472" t="s">
        <v>89</v>
      </c>
      <c r="H49" s="468" t="s">
        <v>89</v>
      </c>
      <c r="I49" s="356">
        <v>40233</v>
      </c>
      <c r="J49" s="62"/>
      <c r="K49" s="181"/>
      <c r="L49" s="80" t="s">
        <v>1209</v>
      </c>
      <c r="M49" s="72" t="s">
        <v>5476</v>
      </c>
      <c r="N49" s="107" t="s">
        <v>5477</v>
      </c>
      <c r="O49" s="182">
        <v>43952</v>
      </c>
      <c r="P49" s="143" t="s">
        <v>5313</v>
      </c>
      <c r="Q49" s="183" t="s">
        <v>5478</v>
      </c>
      <c r="R49" s="828">
        <v>43983</v>
      </c>
      <c r="S49" s="891">
        <v>44216</v>
      </c>
      <c r="T49" s="891">
        <v>44272</v>
      </c>
      <c r="U49" s="132" t="s">
        <v>1209</v>
      </c>
      <c r="V49" s="144"/>
      <c r="W49" s="184"/>
      <c r="X49" s="184"/>
      <c r="Y49" s="828"/>
      <c r="Z49" s="891"/>
      <c r="AA49" s="891"/>
      <c r="AB49" s="64"/>
      <c r="AC49" s="94"/>
      <c r="AD49" s="185"/>
      <c r="AE49" s="865"/>
      <c r="AF49" s="857"/>
      <c r="AG49" s="973"/>
      <c r="AH49" s="187"/>
      <c r="AI49" s="187"/>
      <c r="AJ49" s="276"/>
      <c r="AK49" s="185"/>
      <c r="AL49" s="185"/>
      <c r="AM49" s="186"/>
      <c r="AN49" s="187"/>
      <c r="AO49" s="187"/>
      <c r="AP49" s="187"/>
      <c r="AQ49" s="187"/>
      <c r="AR49" s="93" t="s">
        <v>4976</v>
      </c>
      <c r="AS49" s="828">
        <v>44228</v>
      </c>
      <c r="AT49" s="988"/>
      <c r="AU49" s="93"/>
      <c r="AV49" s="828"/>
      <c r="AW49" s="988"/>
      <c r="AX49" s="93" t="s">
        <v>5215</v>
      </c>
      <c r="AY49" s="828">
        <v>44562</v>
      </c>
      <c r="AZ49" s="988"/>
      <c r="BA49" s="12" t="s">
        <v>8460</v>
      </c>
      <c r="BB49" s="18" t="s">
        <v>116</v>
      </c>
      <c r="BC49" s="261">
        <v>44180</v>
      </c>
    </row>
    <row r="50" spans="1:78" ht="50" customHeight="1" x14ac:dyDescent="0.2">
      <c r="A50" s="474" t="s">
        <v>1235</v>
      </c>
      <c r="B50" s="65" t="s">
        <v>1217</v>
      </c>
      <c r="C50" s="471" t="s">
        <v>5482</v>
      </c>
      <c r="D50" s="252"/>
      <c r="E50" s="507" t="s">
        <v>3819</v>
      </c>
      <c r="F50" s="507" t="s">
        <v>3616</v>
      </c>
      <c r="G50" s="472" t="s">
        <v>89</v>
      </c>
      <c r="H50" s="468" t="s">
        <v>194</v>
      </c>
      <c r="I50" s="356">
        <v>40577</v>
      </c>
      <c r="J50" s="321"/>
      <c r="K50" s="484"/>
      <c r="L50" s="72" t="s">
        <v>1238</v>
      </c>
      <c r="M50" s="72" t="s">
        <v>8461</v>
      </c>
      <c r="N50" s="106" t="s">
        <v>8462</v>
      </c>
      <c r="O50" s="182">
        <v>44013</v>
      </c>
      <c r="P50" s="143" t="s">
        <v>1220</v>
      </c>
      <c r="Q50" s="183"/>
      <c r="R50" s="828">
        <v>42917</v>
      </c>
      <c r="S50" s="891">
        <v>42919</v>
      </c>
      <c r="T50" s="891">
        <v>42986</v>
      </c>
      <c r="U50" s="64" t="s">
        <v>1221</v>
      </c>
      <c r="V50" s="144" t="s">
        <v>1222</v>
      </c>
      <c r="W50" s="479" t="s">
        <v>5844</v>
      </c>
      <c r="X50" s="479" t="s">
        <v>1224</v>
      </c>
      <c r="Y50" s="828">
        <v>44105</v>
      </c>
      <c r="Z50" s="891"/>
      <c r="AA50" s="891"/>
      <c r="AB50" s="64"/>
      <c r="AC50" s="94"/>
      <c r="AD50" s="185"/>
      <c r="AE50" s="865"/>
      <c r="AF50" s="857"/>
      <c r="AG50" s="973"/>
      <c r="AH50" s="187"/>
      <c r="AI50" s="187"/>
      <c r="AJ50" s="276"/>
      <c r="AK50" s="185"/>
      <c r="AL50" s="185"/>
      <c r="AM50" s="186"/>
      <c r="AN50" s="187"/>
      <c r="AO50" s="187"/>
      <c r="AP50" s="187"/>
      <c r="AQ50" s="187"/>
      <c r="AR50" s="93" t="s">
        <v>5024</v>
      </c>
      <c r="AS50" s="828">
        <v>44440</v>
      </c>
      <c r="AT50" s="988"/>
      <c r="AU50" s="93" t="s">
        <v>4767</v>
      </c>
      <c r="AV50" s="828">
        <v>44593</v>
      </c>
      <c r="AW50" s="988"/>
      <c r="AX50" s="93" t="s">
        <v>2773</v>
      </c>
      <c r="AY50" s="828">
        <v>44986</v>
      </c>
      <c r="AZ50" s="988"/>
      <c r="BA50" s="12" t="s">
        <v>8463</v>
      </c>
      <c r="BB50" s="18" t="s">
        <v>116</v>
      </c>
      <c r="BC50" s="261">
        <v>43907</v>
      </c>
    </row>
    <row r="51" spans="1:78" ht="50" customHeight="1" x14ac:dyDescent="0.2">
      <c r="A51" s="474" t="s">
        <v>1413</v>
      </c>
      <c r="B51" s="126" t="s">
        <v>1414</v>
      </c>
      <c r="C51" s="471" t="s">
        <v>5571</v>
      </c>
      <c r="D51" s="252"/>
      <c r="E51" s="507" t="s">
        <v>337</v>
      </c>
      <c r="F51" s="507" t="s">
        <v>3616</v>
      </c>
      <c r="G51" s="472" t="s">
        <v>89</v>
      </c>
      <c r="H51" s="481" t="s">
        <v>89</v>
      </c>
      <c r="I51" s="356">
        <v>40744</v>
      </c>
      <c r="J51" s="62" t="s">
        <v>90</v>
      </c>
      <c r="K51" s="181" t="s">
        <v>389</v>
      </c>
      <c r="L51" s="82" t="s">
        <v>5572</v>
      </c>
      <c r="M51" s="72" t="s">
        <v>5573</v>
      </c>
      <c r="N51" s="82" t="s">
        <v>5574</v>
      </c>
      <c r="O51" s="182">
        <v>43800</v>
      </c>
      <c r="P51" s="143" t="s">
        <v>1423</v>
      </c>
      <c r="Q51" s="183"/>
      <c r="R51" s="828">
        <v>42736</v>
      </c>
      <c r="S51" s="891">
        <v>42720</v>
      </c>
      <c r="T51" s="891">
        <v>42790</v>
      </c>
      <c r="U51" s="64" t="s">
        <v>5575</v>
      </c>
      <c r="V51" s="144" t="s">
        <v>5576</v>
      </c>
      <c r="W51" s="184" t="s">
        <v>1424</v>
      </c>
      <c r="X51" s="184" t="s">
        <v>327</v>
      </c>
      <c r="Y51" s="828">
        <v>43678</v>
      </c>
      <c r="Z51" s="891">
        <v>43696</v>
      </c>
      <c r="AA51" s="891">
        <v>43738</v>
      </c>
      <c r="AB51" s="64" t="s">
        <v>5572</v>
      </c>
      <c r="AC51" s="94"/>
      <c r="AD51" s="185" t="s">
        <v>1425</v>
      </c>
      <c r="AE51" s="865" t="s">
        <v>1426</v>
      </c>
      <c r="AF51" s="857">
        <v>43831</v>
      </c>
      <c r="AG51" s="973">
        <v>43857</v>
      </c>
      <c r="AH51" s="187">
        <v>43899</v>
      </c>
      <c r="AI51" s="187" t="s">
        <v>1427</v>
      </c>
      <c r="AJ51" s="276"/>
      <c r="AK51" s="185"/>
      <c r="AL51" s="185"/>
      <c r="AM51" s="186"/>
      <c r="AN51" s="187"/>
      <c r="AO51" s="187"/>
      <c r="AP51" s="187"/>
      <c r="AQ51" s="187"/>
      <c r="AR51" s="93" t="s">
        <v>465</v>
      </c>
      <c r="AS51" s="828">
        <v>44075</v>
      </c>
      <c r="AT51" s="988"/>
      <c r="AU51" s="93" t="s">
        <v>4819</v>
      </c>
      <c r="AV51" s="828">
        <v>44166</v>
      </c>
      <c r="AW51" s="988"/>
      <c r="AX51" s="93" t="s">
        <v>788</v>
      </c>
      <c r="AY51" s="828">
        <v>44470</v>
      </c>
      <c r="AZ51" s="988"/>
      <c r="BA51" s="12" t="s">
        <v>5577</v>
      </c>
      <c r="BB51" s="18" t="s">
        <v>116</v>
      </c>
      <c r="BC51" s="261">
        <v>44061</v>
      </c>
    </row>
    <row r="52" spans="1:78" s="1" customFormat="1" ht="50" customHeight="1" x14ac:dyDescent="0.2">
      <c r="A52" s="24" t="s">
        <v>1432</v>
      </c>
      <c r="B52" s="65" t="s">
        <v>1433</v>
      </c>
      <c r="C52" s="252" t="s">
        <v>8464</v>
      </c>
      <c r="D52" s="252"/>
      <c r="E52" s="507" t="s">
        <v>2759</v>
      </c>
      <c r="F52" s="507" t="s">
        <v>3616</v>
      </c>
      <c r="G52" s="268" t="s">
        <v>89</v>
      </c>
      <c r="H52" s="468" t="s">
        <v>89</v>
      </c>
      <c r="I52" s="348">
        <v>40492</v>
      </c>
      <c r="J52" s="62"/>
      <c r="K52" s="124"/>
      <c r="L52" s="216" t="s">
        <v>5579</v>
      </c>
      <c r="M52" s="216" t="s">
        <v>5580</v>
      </c>
      <c r="N52" s="106" t="s">
        <v>5375</v>
      </c>
      <c r="O52" s="112">
        <v>43556</v>
      </c>
      <c r="P52" s="143" t="s">
        <v>936</v>
      </c>
      <c r="Q52" s="86" t="s">
        <v>364</v>
      </c>
      <c r="R52" s="828">
        <v>43466</v>
      </c>
      <c r="S52" s="891">
        <v>43439</v>
      </c>
      <c r="T52" s="891">
        <v>43524</v>
      </c>
      <c r="U52" s="64" t="s">
        <v>1439</v>
      </c>
      <c r="V52" s="144" t="s">
        <v>1440</v>
      </c>
      <c r="W52" s="87"/>
      <c r="X52" s="87"/>
      <c r="Y52" s="828"/>
      <c r="Z52" s="891"/>
      <c r="AA52" s="891"/>
      <c r="AB52" s="64"/>
      <c r="AC52" s="94"/>
      <c r="AD52" s="168"/>
      <c r="AE52" s="861"/>
      <c r="AF52" s="851"/>
      <c r="AG52" s="964"/>
      <c r="AH52" s="161"/>
      <c r="AI52" s="161"/>
      <c r="AJ52" s="209"/>
      <c r="AK52" s="168"/>
      <c r="AL52" s="168"/>
      <c r="AM52" s="171"/>
      <c r="AN52" s="161"/>
      <c r="AO52" s="161"/>
      <c r="AP52" s="161"/>
      <c r="AQ52" s="161"/>
      <c r="AR52" s="93" t="s">
        <v>337</v>
      </c>
      <c r="AS52" s="828">
        <v>43831</v>
      </c>
      <c r="AT52" s="988"/>
      <c r="AU52" s="93" t="s">
        <v>91</v>
      </c>
      <c r="AV52" s="828">
        <v>44197</v>
      </c>
      <c r="AW52" s="988"/>
      <c r="AX52" s="93" t="s">
        <v>91</v>
      </c>
      <c r="AY52" s="828">
        <v>44531</v>
      </c>
      <c r="AZ52" s="988"/>
      <c r="BA52" s="12" t="s">
        <v>5581</v>
      </c>
      <c r="BB52" s="18" t="s">
        <v>116</v>
      </c>
      <c r="BC52" s="261">
        <v>44154</v>
      </c>
    </row>
    <row r="53" spans="1:78" s="1" customFormat="1" ht="50" customHeight="1" x14ac:dyDescent="0.2">
      <c r="A53" s="770" t="s">
        <v>1457</v>
      </c>
      <c r="B53" s="67" t="s">
        <v>1458</v>
      </c>
      <c r="C53" s="252" t="s">
        <v>5590</v>
      </c>
      <c r="D53" s="252"/>
      <c r="E53" s="507" t="s">
        <v>351</v>
      </c>
      <c r="F53" s="507" t="s">
        <v>2760</v>
      </c>
      <c r="G53" s="268" t="s">
        <v>89</v>
      </c>
      <c r="H53" s="339" t="s">
        <v>89</v>
      </c>
      <c r="I53" s="348">
        <v>39287</v>
      </c>
      <c r="J53" s="62"/>
      <c r="K53" s="124"/>
      <c r="L53" s="360" t="s">
        <v>5591</v>
      </c>
      <c r="M53" s="72" t="s">
        <v>5592</v>
      </c>
      <c r="N53" s="106" t="s">
        <v>5593</v>
      </c>
      <c r="O53" s="112">
        <v>43831</v>
      </c>
      <c r="P53" s="145" t="s">
        <v>5594</v>
      </c>
      <c r="Q53" s="175" t="s">
        <v>364</v>
      </c>
      <c r="R53" s="828">
        <v>43009</v>
      </c>
      <c r="S53" s="891">
        <v>43003</v>
      </c>
      <c r="T53" s="891">
        <v>43045</v>
      </c>
      <c r="U53" s="64" t="s">
        <v>5595</v>
      </c>
      <c r="V53" s="144"/>
      <c r="W53" s="87" t="s">
        <v>1010</v>
      </c>
      <c r="X53" s="87" t="s">
        <v>5596</v>
      </c>
      <c r="Y53" s="828">
        <v>43952</v>
      </c>
      <c r="Z53" s="891"/>
      <c r="AA53" s="891"/>
      <c r="AB53" s="64"/>
      <c r="AC53" s="94"/>
      <c r="AD53" s="168"/>
      <c r="AE53" s="861"/>
      <c r="AF53" s="851"/>
      <c r="AG53" s="964"/>
      <c r="AH53" s="161"/>
      <c r="AI53" s="161"/>
      <c r="AJ53" s="209"/>
      <c r="AK53" s="168"/>
      <c r="AL53" s="168"/>
      <c r="AM53" s="171"/>
      <c r="AN53" s="161"/>
      <c r="AO53" s="161"/>
      <c r="AP53" s="161"/>
      <c r="AQ53" s="161"/>
      <c r="AR53" s="93" t="s">
        <v>873</v>
      </c>
      <c r="AS53" s="828">
        <v>44378</v>
      </c>
      <c r="AT53" s="988"/>
      <c r="AU53" s="93" t="s">
        <v>5215</v>
      </c>
      <c r="AV53" s="828">
        <v>44562</v>
      </c>
      <c r="AW53" s="988"/>
      <c r="AX53" s="93" t="s">
        <v>5598</v>
      </c>
      <c r="AY53" s="828">
        <v>44896</v>
      </c>
      <c r="AZ53" s="988"/>
      <c r="BA53" s="12" t="s">
        <v>8465</v>
      </c>
      <c r="BB53" s="18" t="s">
        <v>116</v>
      </c>
      <c r="BC53" s="261">
        <v>44109</v>
      </c>
    </row>
    <row r="54" spans="1:78" s="1" customFormat="1" ht="50" customHeight="1" x14ac:dyDescent="0.2">
      <c r="A54" s="24" t="s">
        <v>1664</v>
      </c>
      <c r="B54" s="65" t="s">
        <v>1665</v>
      </c>
      <c r="C54" s="252" t="s">
        <v>5683</v>
      </c>
      <c r="D54" s="252"/>
      <c r="E54" s="507" t="s">
        <v>2759</v>
      </c>
      <c r="F54" s="507" t="s">
        <v>3538</v>
      </c>
      <c r="G54" s="268" t="s">
        <v>89</v>
      </c>
      <c r="H54" s="173" t="s">
        <v>89</v>
      </c>
      <c r="I54" s="62">
        <v>40506</v>
      </c>
      <c r="J54" s="62" t="s">
        <v>8466</v>
      </c>
      <c r="K54" s="124" t="s">
        <v>4875</v>
      </c>
      <c r="L54" s="76" t="s">
        <v>5684</v>
      </c>
      <c r="M54" s="76" t="s">
        <v>5684</v>
      </c>
      <c r="N54" s="106" t="s">
        <v>5685</v>
      </c>
      <c r="O54" s="112"/>
      <c r="P54" s="143"/>
      <c r="Q54" s="86"/>
      <c r="R54" s="828"/>
      <c r="S54" s="891"/>
      <c r="T54" s="891"/>
      <c r="U54" s="64"/>
      <c r="V54" s="144"/>
      <c r="W54" s="86"/>
      <c r="X54" s="86"/>
      <c r="Y54" s="828"/>
      <c r="Z54" s="891"/>
      <c r="AA54" s="891"/>
      <c r="AB54" s="64"/>
      <c r="AC54" s="94"/>
      <c r="AD54" s="168"/>
      <c r="AE54" s="861"/>
      <c r="AF54" s="851"/>
      <c r="AG54" s="964"/>
      <c r="AH54" s="161"/>
      <c r="AI54" s="161"/>
      <c r="AJ54" s="209"/>
      <c r="AK54" s="168"/>
      <c r="AL54" s="168"/>
      <c r="AM54" s="171"/>
      <c r="AN54" s="161"/>
      <c r="AO54" s="161"/>
      <c r="AP54" s="161"/>
      <c r="AQ54" s="161"/>
      <c r="AR54" s="93" t="s">
        <v>5686</v>
      </c>
      <c r="AS54" s="828">
        <v>43435</v>
      </c>
      <c r="AT54" s="988">
        <v>43423</v>
      </c>
      <c r="AU54" s="93" t="s">
        <v>4891</v>
      </c>
      <c r="AV54" s="828">
        <v>43466</v>
      </c>
      <c r="AW54" s="988">
        <v>43488</v>
      </c>
      <c r="AX54" s="93" t="s">
        <v>5687</v>
      </c>
      <c r="AY54" s="828" t="s">
        <v>5688</v>
      </c>
      <c r="AZ54" s="988"/>
      <c r="BA54" s="12" t="s">
        <v>8467</v>
      </c>
      <c r="BB54" s="18" t="s">
        <v>116</v>
      </c>
      <c r="BC54" s="261">
        <v>44007</v>
      </c>
    </row>
    <row r="55" spans="1:78" ht="50" customHeight="1" x14ac:dyDescent="0.2">
      <c r="A55" s="22" t="s">
        <v>1508</v>
      </c>
      <c r="B55" s="65" t="s">
        <v>1509</v>
      </c>
      <c r="C55" s="252" t="s">
        <v>5609</v>
      </c>
      <c r="D55" s="252"/>
      <c r="E55" s="507" t="s">
        <v>292</v>
      </c>
      <c r="F55" s="507" t="s">
        <v>3616</v>
      </c>
      <c r="G55" s="268" t="s">
        <v>89</v>
      </c>
      <c r="H55" s="338" t="s">
        <v>89</v>
      </c>
      <c r="I55" s="348">
        <v>40759</v>
      </c>
      <c r="J55" s="62"/>
      <c r="K55" s="323"/>
      <c r="L55" s="82" t="s">
        <v>1513</v>
      </c>
      <c r="M55" s="72" t="s">
        <v>5610</v>
      </c>
      <c r="N55" s="106" t="s">
        <v>5611</v>
      </c>
      <c r="O55" s="112">
        <v>43525</v>
      </c>
      <c r="P55" s="143" t="s">
        <v>5561</v>
      </c>
      <c r="Q55" s="86"/>
      <c r="R55" s="828">
        <v>43556</v>
      </c>
      <c r="S55" s="891">
        <v>43626</v>
      </c>
      <c r="T55" s="891">
        <v>43672</v>
      </c>
      <c r="U55" s="64" t="s">
        <v>5612</v>
      </c>
      <c r="V55" s="144" t="s">
        <v>5613</v>
      </c>
      <c r="W55" s="87" t="s">
        <v>5445</v>
      </c>
      <c r="X55" s="87"/>
      <c r="Y55" s="828">
        <v>43739</v>
      </c>
      <c r="Z55" s="891"/>
      <c r="AA55" s="891"/>
      <c r="AB55" s="64"/>
      <c r="AC55" s="144"/>
      <c r="AD55" s="168"/>
      <c r="AE55" s="861"/>
      <c r="AF55" s="851"/>
      <c r="AG55" s="964"/>
      <c r="AH55" s="161"/>
      <c r="AI55" s="161"/>
      <c r="AJ55" s="209"/>
      <c r="AK55" s="168"/>
      <c r="AL55" s="168"/>
      <c r="AM55" s="171"/>
      <c r="AN55" s="161"/>
      <c r="AO55" s="161"/>
      <c r="AP55" s="161"/>
      <c r="AQ55" s="161"/>
      <c r="AR55" s="93" t="s">
        <v>2850</v>
      </c>
      <c r="AS55" s="828">
        <v>43922</v>
      </c>
      <c r="AT55" s="988"/>
      <c r="AU55" s="93" t="s">
        <v>3078</v>
      </c>
      <c r="AV55" s="828">
        <v>44013</v>
      </c>
      <c r="AW55" s="988"/>
      <c r="AX55" s="93" t="s">
        <v>5057</v>
      </c>
      <c r="AY55" s="828">
        <v>44228</v>
      </c>
      <c r="AZ55" s="988"/>
      <c r="BA55" s="12" t="s">
        <v>5614</v>
      </c>
      <c r="BB55" s="18" t="s">
        <v>116</v>
      </c>
      <c r="BC55" s="261">
        <v>44060</v>
      </c>
      <c r="BD55" s="1"/>
      <c r="BE55" s="1"/>
      <c r="BF55" s="1"/>
      <c r="BG55" s="1"/>
      <c r="BH55" s="1"/>
      <c r="BI55" s="1"/>
      <c r="BJ55" s="1"/>
      <c r="BK55" s="1"/>
      <c r="BL55" s="1"/>
      <c r="BM55" s="1"/>
      <c r="BN55" s="1"/>
      <c r="BO55" s="1"/>
      <c r="BP55" s="1"/>
      <c r="BQ55" s="1"/>
      <c r="BR55" s="1"/>
      <c r="BS55" s="1"/>
      <c r="BT55" s="1"/>
      <c r="BU55" s="1"/>
      <c r="BV55" s="1"/>
      <c r="BW55" s="1"/>
      <c r="BX55" s="1"/>
      <c r="BY55" s="1"/>
      <c r="BZ55" s="1"/>
    </row>
    <row r="56" spans="1:78" ht="50" customHeight="1" x14ac:dyDescent="0.2">
      <c r="A56" s="24" t="s">
        <v>1517</v>
      </c>
      <c r="B56" s="65" t="s">
        <v>1518</v>
      </c>
      <c r="C56" s="252" t="s">
        <v>1521</v>
      </c>
      <c r="D56" s="252"/>
      <c r="E56" s="507"/>
      <c r="F56" s="507" t="s">
        <v>266</v>
      </c>
      <c r="G56" s="268" t="s">
        <v>89</v>
      </c>
      <c r="H56" s="338" t="s">
        <v>89</v>
      </c>
      <c r="I56" s="350">
        <v>41767</v>
      </c>
      <c r="J56" s="62"/>
      <c r="K56" s="124"/>
      <c r="L56" s="72" t="s">
        <v>5615</v>
      </c>
      <c r="M56" s="80" t="s">
        <v>8468</v>
      </c>
      <c r="N56" s="106" t="s">
        <v>5617</v>
      </c>
      <c r="O56" s="112">
        <v>43497</v>
      </c>
      <c r="P56" s="143" t="s">
        <v>462</v>
      </c>
      <c r="Q56" s="86" t="s">
        <v>1524</v>
      </c>
      <c r="R56" s="828">
        <v>43739</v>
      </c>
      <c r="S56" s="891">
        <v>43749</v>
      </c>
      <c r="T56" s="891">
        <v>43790</v>
      </c>
      <c r="U56" s="64" t="s">
        <v>1525</v>
      </c>
      <c r="V56" s="144"/>
      <c r="W56" s="87" t="s">
        <v>8469</v>
      </c>
      <c r="X56" s="87" t="s">
        <v>8011</v>
      </c>
      <c r="Y56" s="828">
        <v>43952</v>
      </c>
      <c r="Z56" s="891"/>
      <c r="AA56" s="891"/>
      <c r="AB56" s="64"/>
      <c r="AC56" s="144"/>
      <c r="AD56" s="168"/>
      <c r="AE56" s="861"/>
      <c r="AF56" s="851"/>
      <c r="AG56" s="964"/>
      <c r="AH56" s="161"/>
      <c r="AI56" s="161"/>
      <c r="AJ56" s="209"/>
      <c r="AK56" s="168"/>
      <c r="AL56" s="168"/>
      <c r="AM56" s="171"/>
      <c r="AN56" s="161"/>
      <c r="AO56" s="161"/>
      <c r="AP56" s="161"/>
      <c r="AQ56" s="161"/>
      <c r="AR56" s="93" t="s">
        <v>5618</v>
      </c>
      <c r="AS56" s="828">
        <v>44228</v>
      </c>
      <c r="AT56" s="988"/>
      <c r="AU56" s="93" t="s">
        <v>5534</v>
      </c>
      <c r="AV56" s="828">
        <v>44317</v>
      </c>
      <c r="AW56" s="988"/>
      <c r="AX56" s="93" t="s">
        <v>4767</v>
      </c>
      <c r="AY56" s="828">
        <v>44593</v>
      </c>
      <c r="AZ56" s="988"/>
      <c r="BA56" s="12" t="s">
        <v>8470</v>
      </c>
      <c r="BB56" s="18" t="s">
        <v>116</v>
      </c>
      <c r="BC56" s="261">
        <v>44035</v>
      </c>
      <c r="BD56" s="1"/>
      <c r="BE56" s="1"/>
      <c r="BF56" s="1"/>
      <c r="BG56" s="1"/>
      <c r="BH56" s="1"/>
      <c r="BI56" s="1"/>
      <c r="BJ56" s="1"/>
      <c r="BK56" s="1"/>
      <c r="BL56" s="1"/>
      <c r="BM56" s="1"/>
      <c r="BN56" s="1"/>
      <c r="BO56" s="1"/>
      <c r="BP56" s="1"/>
      <c r="BQ56" s="1"/>
      <c r="BR56" s="1"/>
      <c r="BS56" s="1"/>
      <c r="BT56" s="1"/>
      <c r="BU56" s="1"/>
      <c r="BV56" s="1"/>
      <c r="BW56" s="1"/>
      <c r="BX56" s="1"/>
      <c r="BY56" s="1"/>
      <c r="BZ56" s="1"/>
    </row>
    <row r="57" spans="1:78" ht="50" customHeight="1" x14ac:dyDescent="0.2">
      <c r="A57" s="474" t="s">
        <v>918</v>
      </c>
      <c r="B57" s="65" t="s">
        <v>919</v>
      </c>
      <c r="C57" s="471" t="s">
        <v>5330</v>
      </c>
      <c r="D57" s="252"/>
      <c r="E57" s="507" t="s">
        <v>2759</v>
      </c>
      <c r="F57" s="507" t="s">
        <v>4841</v>
      </c>
      <c r="G57" s="472" t="s">
        <v>89</v>
      </c>
      <c r="H57" s="173" t="s">
        <v>89</v>
      </c>
      <c r="I57" s="62">
        <v>41479</v>
      </c>
      <c r="J57" s="62">
        <v>43479</v>
      </c>
      <c r="K57" s="181">
        <v>43644</v>
      </c>
      <c r="L57" s="72" t="s">
        <v>921</v>
      </c>
      <c r="M57" s="72" t="s">
        <v>5331</v>
      </c>
      <c r="N57" s="106" t="s">
        <v>5332</v>
      </c>
      <c r="O57" s="182">
        <v>43191</v>
      </c>
      <c r="P57" s="143" t="s">
        <v>5152</v>
      </c>
      <c r="Q57" s="183"/>
      <c r="R57" s="828">
        <v>42736</v>
      </c>
      <c r="S57" s="891"/>
      <c r="T57" s="891"/>
      <c r="U57" s="64"/>
      <c r="V57" s="144"/>
      <c r="W57" s="184" t="s">
        <v>5103</v>
      </c>
      <c r="X57" s="184"/>
      <c r="Y57" s="828">
        <v>43132</v>
      </c>
      <c r="Z57" s="891"/>
      <c r="AA57" s="891"/>
      <c r="AB57" s="64"/>
      <c r="AC57" s="94"/>
      <c r="AD57" s="185"/>
      <c r="AE57" s="865"/>
      <c r="AF57" s="857"/>
      <c r="AG57" s="973"/>
      <c r="AH57" s="187"/>
      <c r="AI57" s="187"/>
      <c r="AJ57" s="276"/>
      <c r="AK57" s="185"/>
      <c r="AL57" s="185"/>
      <c r="AM57" s="186"/>
      <c r="AN57" s="187"/>
      <c r="AO57" s="187"/>
      <c r="AP57" s="187"/>
      <c r="AQ57" s="187"/>
      <c r="AR57" s="93" t="s">
        <v>4880</v>
      </c>
      <c r="AS57" s="828">
        <v>43435</v>
      </c>
      <c r="AT57" s="988">
        <v>43479</v>
      </c>
      <c r="AU57" s="93" t="s">
        <v>5333</v>
      </c>
      <c r="AV57" s="828">
        <v>43466</v>
      </c>
      <c r="AW57" s="988">
        <v>43644</v>
      </c>
      <c r="AX57" s="93" t="s">
        <v>5334</v>
      </c>
      <c r="AY57" s="828">
        <v>43800</v>
      </c>
      <c r="AZ57" s="988"/>
      <c r="BA57" s="201" t="s">
        <v>5335</v>
      </c>
      <c r="BB57" s="18" t="s">
        <v>116</v>
      </c>
      <c r="BC57" s="261">
        <v>43984</v>
      </c>
    </row>
    <row r="58" spans="1:78" ht="50" customHeight="1" x14ac:dyDescent="0.2">
      <c r="A58" s="474" t="s">
        <v>1560</v>
      </c>
      <c r="B58" s="65" t="s">
        <v>1561</v>
      </c>
      <c r="C58" s="471" t="s">
        <v>5637</v>
      </c>
      <c r="D58" s="252"/>
      <c r="E58" s="507" t="s">
        <v>292</v>
      </c>
      <c r="F58" s="507" t="s">
        <v>1064</v>
      </c>
      <c r="G58" s="472" t="s">
        <v>89</v>
      </c>
      <c r="H58" s="468" t="s">
        <v>89</v>
      </c>
      <c r="I58" s="356">
        <v>43395</v>
      </c>
      <c r="J58" s="62"/>
      <c r="K58" s="181"/>
      <c r="L58" s="469"/>
      <c r="M58" s="72" t="s">
        <v>5638</v>
      </c>
      <c r="N58" s="82" t="s">
        <v>5639</v>
      </c>
      <c r="O58" s="182">
        <v>43770</v>
      </c>
      <c r="P58" s="143" t="s">
        <v>5640</v>
      </c>
      <c r="Q58" s="183" t="s">
        <v>5641</v>
      </c>
      <c r="R58" s="828">
        <v>43556</v>
      </c>
      <c r="S58" s="891">
        <v>43580</v>
      </c>
      <c r="T58" s="891">
        <v>43622</v>
      </c>
      <c r="U58" s="64" t="s">
        <v>5642</v>
      </c>
      <c r="V58" s="144"/>
      <c r="W58" s="479"/>
      <c r="X58" s="479" t="s">
        <v>5643</v>
      </c>
      <c r="Y58" s="828"/>
      <c r="Z58" s="891">
        <v>44035</v>
      </c>
      <c r="AA58" s="891">
        <v>44077</v>
      </c>
      <c r="AB58" s="64" t="s">
        <v>5644</v>
      </c>
      <c r="AC58" s="94"/>
      <c r="AD58" s="185"/>
      <c r="AE58" s="865"/>
      <c r="AF58" s="857"/>
      <c r="AG58" s="973"/>
      <c r="AH58" s="187"/>
      <c r="AI58" s="187"/>
      <c r="AJ58" s="276"/>
      <c r="AK58" s="185"/>
      <c r="AL58" s="185"/>
      <c r="AM58" s="186"/>
      <c r="AN58" s="187"/>
      <c r="AO58" s="187"/>
      <c r="AP58" s="187"/>
      <c r="AQ58" s="187"/>
      <c r="AR58" s="93" t="s">
        <v>5095</v>
      </c>
      <c r="AS58" s="828">
        <v>43891</v>
      </c>
      <c r="AT58" s="988"/>
      <c r="AU58" s="93" t="s">
        <v>5307</v>
      </c>
      <c r="AV58" s="828">
        <v>43952</v>
      </c>
      <c r="AW58" s="988"/>
      <c r="AX58" s="93" t="s">
        <v>5227</v>
      </c>
      <c r="AY58" s="828">
        <v>44075</v>
      </c>
      <c r="AZ58" s="988"/>
      <c r="BA58" s="12" t="s">
        <v>8471</v>
      </c>
      <c r="BB58" s="18" t="s">
        <v>116</v>
      </c>
      <c r="BC58" s="261">
        <v>44034</v>
      </c>
    </row>
    <row r="59" spans="1:78" ht="50" customHeight="1" x14ac:dyDescent="0.2">
      <c r="A59" s="474" t="s">
        <v>1664</v>
      </c>
      <c r="B59" s="65" t="s">
        <v>1665</v>
      </c>
      <c r="C59" s="471" t="s">
        <v>5683</v>
      </c>
      <c r="D59" s="252"/>
      <c r="E59" s="507" t="s">
        <v>2759</v>
      </c>
      <c r="F59" s="507" t="s">
        <v>3538</v>
      </c>
      <c r="G59" s="472" t="s">
        <v>89</v>
      </c>
      <c r="H59" s="173" t="s">
        <v>89</v>
      </c>
      <c r="I59" s="496">
        <v>44034</v>
      </c>
      <c r="J59" s="62"/>
      <c r="K59" s="181"/>
      <c r="L59" s="476" t="s">
        <v>5684</v>
      </c>
      <c r="M59" s="476" t="s">
        <v>5684</v>
      </c>
      <c r="N59" s="106" t="s">
        <v>5685</v>
      </c>
      <c r="O59" s="182"/>
      <c r="P59" s="143"/>
      <c r="Q59" s="183"/>
      <c r="R59" s="828"/>
      <c r="S59" s="891"/>
      <c r="T59" s="891"/>
      <c r="U59" s="64"/>
      <c r="V59" s="144"/>
      <c r="W59" s="183"/>
      <c r="X59" s="183"/>
      <c r="Y59" s="828"/>
      <c r="Z59" s="891"/>
      <c r="AA59" s="891"/>
      <c r="AB59" s="64"/>
      <c r="AC59" s="94"/>
      <c r="AD59" s="185"/>
      <c r="AE59" s="865"/>
      <c r="AF59" s="857"/>
      <c r="AG59" s="973"/>
      <c r="AH59" s="187"/>
      <c r="AI59" s="187"/>
      <c r="AJ59" s="276"/>
      <c r="AK59" s="185"/>
      <c r="AL59" s="185"/>
      <c r="AM59" s="186"/>
      <c r="AN59" s="187"/>
      <c r="AO59" s="187"/>
      <c r="AP59" s="187"/>
      <c r="AQ59" s="187"/>
      <c r="AR59" s="93" t="s">
        <v>5686</v>
      </c>
      <c r="AS59" s="828">
        <v>43435</v>
      </c>
      <c r="AT59" s="988">
        <v>43423</v>
      </c>
      <c r="AU59" s="93" t="s">
        <v>4891</v>
      </c>
      <c r="AV59" s="828">
        <v>43466</v>
      </c>
      <c r="AW59" s="988">
        <v>43488</v>
      </c>
      <c r="AX59" s="93" t="s">
        <v>5687</v>
      </c>
      <c r="AY59" s="828" t="s">
        <v>5688</v>
      </c>
      <c r="AZ59" s="988">
        <v>44034</v>
      </c>
      <c r="BA59" s="12" t="s">
        <v>8472</v>
      </c>
      <c r="BB59" s="18" t="s">
        <v>116</v>
      </c>
      <c r="BC59" s="261">
        <v>44043</v>
      </c>
    </row>
    <row r="60" spans="1:78" ht="50" customHeight="1" x14ac:dyDescent="0.2">
      <c r="A60" s="474" t="s">
        <v>1560</v>
      </c>
      <c r="B60" s="65" t="s">
        <v>1561</v>
      </c>
      <c r="C60" s="471" t="s">
        <v>5637</v>
      </c>
      <c r="D60" s="252"/>
      <c r="E60" s="507" t="s">
        <v>292</v>
      </c>
      <c r="F60" s="507" t="s">
        <v>1064</v>
      </c>
      <c r="G60" s="472" t="s">
        <v>89</v>
      </c>
      <c r="H60" s="173" t="s">
        <v>89</v>
      </c>
      <c r="I60" s="62">
        <v>43395</v>
      </c>
      <c r="J60" s="62"/>
      <c r="K60" s="181">
        <v>44035</v>
      </c>
      <c r="L60" s="469" t="s">
        <v>1563</v>
      </c>
      <c r="M60" s="476" t="s">
        <v>5638</v>
      </c>
      <c r="N60" s="82" t="s">
        <v>5639</v>
      </c>
      <c r="O60" s="182">
        <v>43770</v>
      </c>
      <c r="P60" s="143" t="s">
        <v>5640</v>
      </c>
      <c r="Q60" s="183" t="s">
        <v>5641</v>
      </c>
      <c r="R60" s="828">
        <v>43556</v>
      </c>
      <c r="S60" s="891">
        <v>43580</v>
      </c>
      <c r="T60" s="891">
        <v>43622</v>
      </c>
      <c r="U60" s="64" t="s">
        <v>5642</v>
      </c>
      <c r="V60" s="144"/>
      <c r="W60" s="479"/>
      <c r="X60" s="479" t="s">
        <v>5643</v>
      </c>
      <c r="Y60" s="828"/>
      <c r="Z60" s="891">
        <v>44035</v>
      </c>
      <c r="AA60" s="891">
        <v>44077</v>
      </c>
      <c r="AB60" s="64" t="s">
        <v>5644</v>
      </c>
      <c r="AC60" s="94"/>
      <c r="AD60" s="185"/>
      <c r="AE60" s="865"/>
      <c r="AF60" s="857"/>
      <c r="AG60" s="973"/>
      <c r="AH60" s="187"/>
      <c r="AI60" s="187"/>
      <c r="AJ60" s="276"/>
      <c r="AK60" s="185"/>
      <c r="AL60" s="185"/>
      <c r="AM60" s="186"/>
      <c r="AN60" s="187"/>
      <c r="AO60" s="187"/>
      <c r="AP60" s="187"/>
      <c r="AQ60" s="187"/>
      <c r="AR60" s="93" t="s">
        <v>5095</v>
      </c>
      <c r="AS60" s="828">
        <v>43891</v>
      </c>
      <c r="AT60" s="988">
        <v>44035</v>
      </c>
      <c r="AU60" s="93" t="s">
        <v>5307</v>
      </c>
      <c r="AV60" s="828">
        <v>43952</v>
      </c>
      <c r="AW60" s="988">
        <v>44125</v>
      </c>
      <c r="AX60" s="93" t="s">
        <v>5227</v>
      </c>
      <c r="AY60" s="828">
        <v>44075</v>
      </c>
      <c r="AZ60" s="988"/>
      <c r="BA60" s="12" t="s">
        <v>5645</v>
      </c>
      <c r="BB60" s="18" t="s">
        <v>116</v>
      </c>
      <c r="BC60" s="261">
        <v>44145</v>
      </c>
    </row>
    <row r="61" spans="1:78" ht="50" customHeight="1" x14ac:dyDescent="0.2">
      <c r="A61" s="474" t="s">
        <v>2159</v>
      </c>
      <c r="B61" s="65" t="s">
        <v>2160</v>
      </c>
      <c r="C61" s="471" t="s">
        <v>2161</v>
      </c>
      <c r="D61" s="252"/>
      <c r="E61" s="507" t="s">
        <v>337</v>
      </c>
      <c r="F61" s="507" t="s">
        <v>3616</v>
      </c>
      <c r="G61" s="472" t="s">
        <v>89</v>
      </c>
      <c r="H61" s="173" t="s">
        <v>89</v>
      </c>
      <c r="I61" s="62">
        <v>42206</v>
      </c>
      <c r="J61" s="62">
        <v>43409</v>
      </c>
      <c r="K61" s="181">
        <v>43532</v>
      </c>
      <c r="L61" s="78" t="s">
        <v>2162</v>
      </c>
      <c r="M61" s="78" t="s">
        <v>2163</v>
      </c>
      <c r="N61" s="106" t="s">
        <v>2164</v>
      </c>
      <c r="O61" s="182">
        <v>42767</v>
      </c>
      <c r="P61" s="143" t="s">
        <v>5966</v>
      </c>
      <c r="Q61" s="183"/>
      <c r="R61" s="828">
        <v>42767</v>
      </c>
      <c r="S61" s="891"/>
      <c r="T61" s="891"/>
      <c r="U61" s="64"/>
      <c r="V61" s="144"/>
      <c r="W61" s="183" t="s">
        <v>5221</v>
      </c>
      <c r="X61" s="183"/>
      <c r="Y61" s="828">
        <v>43160</v>
      </c>
      <c r="Z61" s="891"/>
      <c r="AA61" s="891"/>
      <c r="AB61" s="64"/>
      <c r="AC61" s="94"/>
      <c r="AD61" s="185"/>
      <c r="AE61" s="865"/>
      <c r="AF61" s="857"/>
      <c r="AG61" s="973"/>
      <c r="AH61" s="187"/>
      <c r="AI61" s="187"/>
      <c r="AJ61" s="276"/>
      <c r="AK61" s="185"/>
      <c r="AL61" s="185"/>
      <c r="AM61" s="186"/>
      <c r="AN61" s="187"/>
      <c r="AO61" s="187"/>
      <c r="AP61" s="187"/>
      <c r="AQ61" s="187"/>
      <c r="AR61" s="93" t="s">
        <v>5967</v>
      </c>
      <c r="AS61" s="828">
        <v>43221</v>
      </c>
      <c r="AT61" s="988">
        <v>43409</v>
      </c>
      <c r="AU61" s="93" t="s">
        <v>5117</v>
      </c>
      <c r="AV61" s="828">
        <v>43405</v>
      </c>
      <c r="AW61" s="988">
        <v>43532</v>
      </c>
      <c r="AX61" s="93" t="s">
        <v>5588</v>
      </c>
      <c r="AY61" s="828">
        <v>43739</v>
      </c>
      <c r="AZ61" s="988"/>
      <c r="BA61" s="12" t="s">
        <v>8473</v>
      </c>
      <c r="BB61" s="18" t="s">
        <v>116</v>
      </c>
      <c r="BC61" s="261">
        <v>43972</v>
      </c>
    </row>
    <row r="62" spans="1:78" ht="50" customHeight="1" x14ac:dyDescent="0.2">
      <c r="A62" s="474" t="s">
        <v>2302</v>
      </c>
      <c r="B62" s="65" t="s">
        <v>2303</v>
      </c>
      <c r="C62" s="471" t="s">
        <v>205</v>
      </c>
      <c r="D62" s="252"/>
      <c r="E62" s="254"/>
      <c r="F62" s="254"/>
      <c r="G62" s="499" t="s">
        <v>89</v>
      </c>
      <c r="H62" s="173" t="s">
        <v>89</v>
      </c>
      <c r="I62" s="500">
        <v>39274</v>
      </c>
      <c r="J62" s="62"/>
      <c r="K62" s="181"/>
      <c r="L62" s="72" t="s">
        <v>2305</v>
      </c>
      <c r="M62" s="72" t="s">
        <v>2305</v>
      </c>
      <c r="N62" s="106"/>
      <c r="O62" s="182">
        <v>43770</v>
      </c>
      <c r="P62" s="143" t="s">
        <v>5412</v>
      </c>
      <c r="Q62" s="183" t="s">
        <v>6031</v>
      </c>
      <c r="R62" s="828">
        <v>44136</v>
      </c>
      <c r="S62" s="891"/>
      <c r="T62" s="891"/>
      <c r="U62" s="64"/>
      <c r="V62" s="144"/>
      <c r="W62" s="183" t="s">
        <v>4929</v>
      </c>
      <c r="X62" s="183" t="s">
        <v>343</v>
      </c>
      <c r="Y62" s="828">
        <v>44501</v>
      </c>
      <c r="Z62" s="891"/>
      <c r="AA62" s="891"/>
      <c r="AB62" s="64"/>
      <c r="AC62" s="94"/>
      <c r="AD62" s="185"/>
      <c r="AE62" s="865"/>
      <c r="AF62" s="857"/>
      <c r="AG62" s="973"/>
      <c r="AH62" s="187"/>
      <c r="AI62" s="187"/>
      <c r="AJ62" s="276"/>
      <c r="AK62" s="185"/>
      <c r="AL62" s="185"/>
      <c r="AM62" s="186"/>
      <c r="AN62" s="187"/>
      <c r="AO62" s="187"/>
      <c r="AP62" s="187"/>
      <c r="AQ62" s="187"/>
      <c r="AR62" s="93" t="s">
        <v>6032</v>
      </c>
      <c r="AS62" s="828">
        <v>44866</v>
      </c>
      <c r="AT62" s="988"/>
      <c r="AU62" s="93" t="s">
        <v>6033</v>
      </c>
      <c r="AV62" s="828">
        <v>44958</v>
      </c>
      <c r="AW62" s="988"/>
      <c r="AX62" s="93" t="s">
        <v>6034</v>
      </c>
      <c r="AY62" s="828">
        <v>45323</v>
      </c>
      <c r="AZ62" s="988"/>
      <c r="BA62" s="12" t="s">
        <v>6035</v>
      </c>
      <c r="BB62" s="18" t="s">
        <v>116</v>
      </c>
      <c r="BC62" s="261">
        <v>43881</v>
      </c>
    </row>
    <row r="63" spans="1:78" ht="50" customHeight="1" x14ac:dyDescent="0.2">
      <c r="A63" s="474" t="s">
        <v>1599</v>
      </c>
      <c r="B63" s="65" t="s">
        <v>1600</v>
      </c>
      <c r="C63" s="772" t="s">
        <v>5296</v>
      </c>
      <c r="D63" s="772"/>
      <c r="E63" s="507" t="s">
        <v>91</v>
      </c>
      <c r="F63" s="507" t="s">
        <v>3616</v>
      </c>
      <c r="G63" s="173" t="s">
        <v>89</v>
      </c>
      <c r="H63" s="468" t="s">
        <v>194</v>
      </c>
      <c r="I63" s="356">
        <v>43080</v>
      </c>
      <c r="J63" s="62"/>
      <c r="K63" s="244"/>
      <c r="L63" s="82" t="s">
        <v>5297</v>
      </c>
      <c r="M63" s="82"/>
      <c r="N63" s="108"/>
      <c r="O63" s="182"/>
      <c r="P63" s="143" t="s">
        <v>4879</v>
      </c>
      <c r="Q63" s="183" t="s">
        <v>364</v>
      </c>
      <c r="R63" s="828">
        <v>43374</v>
      </c>
      <c r="S63" s="891">
        <v>43416</v>
      </c>
      <c r="T63" s="891">
        <v>43476</v>
      </c>
      <c r="U63" s="64" t="s">
        <v>852</v>
      </c>
      <c r="V63" s="144"/>
      <c r="W63" s="26" t="s">
        <v>1087</v>
      </c>
      <c r="X63" s="470" t="s">
        <v>5298</v>
      </c>
      <c r="Y63" s="828"/>
      <c r="Z63" s="891"/>
      <c r="AA63" s="891"/>
      <c r="AB63" s="64"/>
      <c r="AC63" s="94"/>
      <c r="AD63" s="274"/>
      <c r="AE63" s="865"/>
      <c r="AF63" s="856"/>
      <c r="AG63" s="973"/>
      <c r="AH63" s="187"/>
      <c r="AI63" s="187"/>
      <c r="AJ63" s="276"/>
      <c r="AK63" s="274"/>
      <c r="AL63" s="274"/>
      <c r="AM63" s="275"/>
      <c r="AN63" s="187"/>
      <c r="AO63" s="187"/>
      <c r="AP63" s="187"/>
      <c r="AQ63" s="187"/>
      <c r="AR63" s="93" t="s">
        <v>3078</v>
      </c>
      <c r="AS63" s="828">
        <v>44013</v>
      </c>
      <c r="AT63" s="891"/>
      <c r="AU63" s="93" t="s">
        <v>2526</v>
      </c>
      <c r="AV63" s="828">
        <v>44105</v>
      </c>
      <c r="AW63" s="988"/>
      <c r="AX63" s="93" t="s">
        <v>5299</v>
      </c>
      <c r="AY63" s="874">
        <v>44562</v>
      </c>
      <c r="AZ63" s="988"/>
      <c r="BA63" s="12" t="s">
        <v>8398</v>
      </c>
      <c r="BB63" s="18" t="s">
        <v>116</v>
      </c>
      <c r="BC63" s="261">
        <v>44181</v>
      </c>
    </row>
    <row r="64" spans="1:78" ht="50" customHeight="1" x14ac:dyDescent="0.2">
      <c r="A64" s="474" t="s">
        <v>2302</v>
      </c>
      <c r="B64" s="65" t="s">
        <v>2303</v>
      </c>
      <c r="C64" s="6" t="s">
        <v>635</v>
      </c>
      <c r="D64" s="6"/>
      <c r="E64" s="507" t="s">
        <v>3537</v>
      </c>
      <c r="F64" s="507" t="s">
        <v>3538</v>
      </c>
      <c r="G64" s="472" t="s">
        <v>89</v>
      </c>
      <c r="H64" s="468" t="s">
        <v>89</v>
      </c>
      <c r="I64" s="356">
        <v>39274</v>
      </c>
      <c r="J64" s="62" t="s">
        <v>8474</v>
      </c>
      <c r="K64" s="244" t="s">
        <v>8475</v>
      </c>
      <c r="L64" s="476" t="s">
        <v>2305</v>
      </c>
      <c r="M64" s="72" t="s">
        <v>2305</v>
      </c>
      <c r="N64" s="106"/>
      <c r="O64" s="182">
        <v>43770</v>
      </c>
      <c r="P64" s="143" t="s">
        <v>6027</v>
      </c>
      <c r="Q64" s="183" t="s">
        <v>6028</v>
      </c>
      <c r="R64" s="828">
        <v>41640</v>
      </c>
      <c r="S64" s="891"/>
      <c r="T64" s="891"/>
      <c r="U64" s="64"/>
      <c r="V64" s="144"/>
      <c r="W64" s="184"/>
      <c r="X64" s="184"/>
      <c r="Y64" s="828"/>
      <c r="Z64" s="891"/>
      <c r="AA64" s="891"/>
      <c r="AB64" s="64"/>
      <c r="AC64" s="94"/>
      <c r="AD64" s="185"/>
      <c r="AE64" s="865"/>
      <c r="AF64" s="857"/>
      <c r="AG64" s="973"/>
      <c r="AH64" s="187"/>
      <c r="AI64" s="187"/>
      <c r="AJ64" s="276"/>
      <c r="AK64" s="185"/>
      <c r="AL64" s="185"/>
      <c r="AM64" s="186"/>
      <c r="AN64" s="187"/>
      <c r="AO64" s="187"/>
      <c r="AP64" s="187"/>
      <c r="AQ64" s="187"/>
      <c r="AR64" s="93" t="s">
        <v>6029</v>
      </c>
      <c r="AS64" s="828">
        <v>42036</v>
      </c>
      <c r="AT64" s="988">
        <v>42044</v>
      </c>
      <c r="AU64" s="93" t="s">
        <v>4925</v>
      </c>
      <c r="AV64" s="828">
        <v>42795</v>
      </c>
      <c r="AW64" s="988">
        <v>42825</v>
      </c>
      <c r="AX64" s="93" t="s">
        <v>5397</v>
      </c>
      <c r="AY64" s="828">
        <v>43922</v>
      </c>
      <c r="AZ64" s="988"/>
      <c r="BA64" s="12" t="s">
        <v>8476</v>
      </c>
      <c r="BB64" s="18" t="s">
        <v>116</v>
      </c>
      <c r="BC64" s="261">
        <v>44013</v>
      </c>
    </row>
    <row r="65" spans="1:55" ht="50" customHeight="1" x14ac:dyDescent="0.2">
      <c r="A65" s="474" t="s">
        <v>1615</v>
      </c>
      <c r="B65" s="127" t="s">
        <v>1616</v>
      </c>
      <c r="C65" s="471" t="s">
        <v>1617</v>
      </c>
      <c r="D65" s="252"/>
      <c r="E65" s="507" t="s">
        <v>337</v>
      </c>
      <c r="F65" s="507" t="s">
        <v>3616</v>
      </c>
      <c r="G65" s="472" t="s">
        <v>89</v>
      </c>
      <c r="H65" s="775" t="s">
        <v>89</v>
      </c>
      <c r="I65" s="62">
        <v>41912</v>
      </c>
      <c r="J65" s="62"/>
      <c r="K65" s="181"/>
      <c r="L65" s="72" t="s">
        <v>5656</v>
      </c>
      <c r="M65" s="72" t="s">
        <v>5657</v>
      </c>
      <c r="N65" s="106" t="s">
        <v>5658</v>
      </c>
      <c r="O65" s="182">
        <v>43739</v>
      </c>
      <c r="P65" s="143" t="s">
        <v>1621</v>
      </c>
      <c r="Q65" s="183" t="s">
        <v>1622</v>
      </c>
      <c r="R65" s="828">
        <v>43221</v>
      </c>
      <c r="S65" s="891">
        <v>43215</v>
      </c>
      <c r="T65" s="891">
        <v>43292</v>
      </c>
      <c r="U65" s="64"/>
      <c r="V65" s="144"/>
      <c r="W65" s="184" t="s">
        <v>1623</v>
      </c>
      <c r="X65" s="479" t="s">
        <v>1624</v>
      </c>
      <c r="Y65" s="828">
        <v>43831</v>
      </c>
      <c r="Z65" s="891">
        <v>44127</v>
      </c>
      <c r="AA65" s="891">
        <v>44175</v>
      </c>
      <c r="AB65" s="132" t="s">
        <v>1625</v>
      </c>
      <c r="AC65" s="94"/>
      <c r="AD65" s="185"/>
      <c r="AE65" s="865"/>
      <c r="AF65" s="857"/>
      <c r="AG65" s="973"/>
      <c r="AH65" s="187"/>
      <c r="AI65" s="187"/>
      <c r="AJ65" s="276"/>
      <c r="AK65" s="185"/>
      <c r="AL65" s="185"/>
      <c r="AM65" s="186"/>
      <c r="AN65" s="187"/>
      <c r="AO65" s="187"/>
      <c r="AP65" s="187"/>
      <c r="AQ65" s="187"/>
      <c r="AR65" s="93" t="s">
        <v>5659</v>
      </c>
      <c r="AS65" s="828">
        <v>44075</v>
      </c>
      <c r="AT65" s="988"/>
      <c r="AU65" s="93" t="s">
        <v>5618</v>
      </c>
      <c r="AV65" s="828">
        <v>44228</v>
      </c>
      <c r="AW65" s="988"/>
      <c r="AX65" s="93" t="s">
        <v>5123</v>
      </c>
      <c r="AY65" s="828">
        <v>44531</v>
      </c>
      <c r="AZ65" s="988"/>
      <c r="BA65" s="617" t="s">
        <v>8477</v>
      </c>
      <c r="BB65" s="18" t="s">
        <v>116</v>
      </c>
      <c r="BC65" s="261">
        <v>44130</v>
      </c>
    </row>
    <row r="66" spans="1:55" ht="50" customHeight="1" x14ac:dyDescent="0.2">
      <c r="A66" s="474" t="s">
        <v>2568</v>
      </c>
      <c r="B66" s="65" t="s">
        <v>2569</v>
      </c>
      <c r="C66" s="471" t="s">
        <v>6154</v>
      </c>
      <c r="D66" s="252"/>
      <c r="E66" s="507" t="s">
        <v>4235</v>
      </c>
      <c r="F66" s="507" t="s">
        <v>4841</v>
      </c>
      <c r="G66" s="472" t="s">
        <v>89</v>
      </c>
      <c r="H66" s="173" t="s">
        <v>89</v>
      </c>
      <c r="I66" s="62">
        <v>39780</v>
      </c>
      <c r="J66" s="62" t="s">
        <v>8478</v>
      </c>
      <c r="K66" s="181" t="s">
        <v>8479</v>
      </c>
      <c r="L66" s="80" t="s">
        <v>6155</v>
      </c>
      <c r="M66" s="80" t="s">
        <v>6156</v>
      </c>
      <c r="N66" s="108" t="s">
        <v>6157</v>
      </c>
      <c r="O66" s="182">
        <v>43282</v>
      </c>
      <c r="P66" s="143" t="s">
        <v>6158</v>
      </c>
      <c r="Q66" s="183"/>
      <c r="R66" s="828">
        <v>42614</v>
      </c>
      <c r="S66" s="891"/>
      <c r="T66" s="891"/>
      <c r="U66" s="64"/>
      <c r="V66" s="144"/>
      <c r="W66" s="184" t="s">
        <v>4739</v>
      </c>
      <c r="X66" s="184"/>
      <c r="Y66" s="828">
        <v>43282</v>
      </c>
      <c r="Z66" s="891"/>
      <c r="AA66" s="891"/>
      <c r="AB66" s="64"/>
      <c r="AC66" s="94"/>
      <c r="AD66" s="185"/>
      <c r="AE66" s="865"/>
      <c r="AF66" s="857"/>
      <c r="AG66" s="973"/>
      <c r="AH66" s="187"/>
      <c r="AI66" s="187"/>
      <c r="AJ66" s="276"/>
      <c r="AK66" s="185"/>
      <c r="AL66" s="185"/>
      <c r="AM66" s="186"/>
      <c r="AN66" s="187"/>
      <c r="AO66" s="187"/>
      <c r="AP66" s="187"/>
      <c r="AQ66" s="187"/>
      <c r="AR66" s="93" t="s">
        <v>4845</v>
      </c>
      <c r="AS66" s="828">
        <v>43497</v>
      </c>
      <c r="AT66" s="988">
        <v>43565</v>
      </c>
      <c r="AU66" s="93" t="s">
        <v>5118</v>
      </c>
      <c r="AV66" s="828">
        <v>43586</v>
      </c>
      <c r="AW66" s="988">
        <v>43648</v>
      </c>
      <c r="AX66" s="93" t="s">
        <v>5121</v>
      </c>
      <c r="AY66" s="828">
        <v>43831</v>
      </c>
      <c r="AZ66" s="988"/>
      <c r="BA66" s="201" t="s">
        <v>8480</v>
      </c>
      <c r="BB66" s="18" t="s">
        <v>116</v>
      </c>
      <c r="BC66" s="261">
        <v>43984</v>
      </c>
    </row>
    <row r="67" spans="1:55" ht="50" customHeight="1" x14ac:dyDescent="0.2">
      <c r="A67" s="474" t="s">
        <v>1681</v>
      </c>
      <c r="B67" s="521" t="s">
        <v>8481</v>
      </c>
      <c r="C67" s="471" t="s">
        <v>1307</v>
      </c>
      <c r="D67" s="252"/>
      <c r="E67" s="507" t="s">
        <v>3819</v>
      </c>
      <c r="F67" s="507" t="s">
        <v>4841</v>
      </c>
      <c r="G67" s="472" t="s">
        <v>89</v>
      </c>
      <c r="H67" s="173" t="s">
        <v>89</v>
      </c>
      <c r="I67" s="62">
        <v>39175</v>
      </c>
      <c r="J67" s="62"/>
      <c r="K67" s="181" t="s">
        <v>5701</v>
      </c>
      <c r="L67" s="72" t="s">
        <v>5702</v>
      </c>
      <c r="M67" s="72" t="s">
        <v>5703</v>
      </c>
      <c r="N67" s="106" t="s">
        <v>5704</v>
      </c>
      <c r="O67" s="182">
        <v>43800</v>
      </c>
      <c r="P67" s="143" t="s">
        <v>5705</v>
      </c>
      <c r="Q67" s="183" t="s">
        <v>364</v>
      </c>
      <c r="R67" s="828">
        <v>42370</v>
      </c>
      <c r="S67" s="891">
        <v>42380</v>
      </c>
      <c r="T67" s="891">
        <v>42419</v>
      </c>
      <c r="U67" s="64" t="s">
        <v>5706</v>
      </c>
      <c r="V67" s="144"/>
      <c r="W67" s="470" t="s">
        <v>5707</v>
      </c>
      <c r="X67" s="184" t="s">
        <v>367</v>
      </c>
      <c r="Y67" s="828">
        <v>42675</v>
      </c>
      <c r="Z67" s="891">
        <v>42674</v>
      </c>
      <c r="AA67" s="891">
        <v>42716</v>
      </c>
      <c r="AB67" s="64" t="s">
        <v>5708</v>
      </c>
      <c r="AC67" s="94"/>
      <c r="AD67" s="185" t="s">
        <v>5709</v>
      </c>
      <c r="AE67" s="865" t="s">
        <v>5710</v>
      </c>
      <c r="AF67" s="857"/>
      <c r="AG67" s="973">
        <v>42846</v>
      </c>
      <c r="AH67" s="187">
        <v>42888</v>
      </c>
      <c r="AI67" s="187" t="s">
        <v>5711</v>
      </c>
      <c r="AJ67" s="276"/>
      <c r="AK67" s="185"/>
      <c r="AL67" s="185"/>
      <c r="AM67" s="186"/>
      <c r="AN67" s="187"/>
      <c r="AO67" s="187"/>
      <c r="AP67" s="187"/>
      <c r="AQ67" s="187"/>
      <c r="AR67" s="93" t="s">
        <v>826</v>
      </c>
      <c r="AS67" s="828">
        <v>43647</v>
      </c>
      <c r="AT67" s="988">
        <v>43676</v>
      </c>
      <c r="AU67" s="93" t="s">
        <v>4721</v>
      </c>
      <c r="AV67" s="828">
        <v>43770</v>
      </c>
      <c r="AW67" s="988">
        <v>43891</v>
      </c>
      <c r="AX67" s="93" t="s">
        <v>4819</v>
      </c>
      <c r="AY67" s="828">
        <v>44166</v>
      </c>
      <c r="AZ67" s="988"/>
      <c r="BA67" s="48" t="s">
        <v>8482</v>
      </c>
      <c r="BB67" s="18" t="s">
        <v>116</v>
      </c>
      <c r="BC67" s="262">
        <v>43843</v>
      </c>
    </row>
    <row r="68" spans="1:55" ht="50" customHeight="1" x14ac:dyDescent="0.2">
      <c r="A68" s="474" t="s">
        <v>2914</v>
      </c>
      <c r="B68" s="125" t="s">
        <v>2915</v>
      </c>
      <c r="C68" s="471" t="s">
        <v>6311</v>
      </c>
      <c r="D68" s="252"/>
      <c r="E68" s="507" t="s">
        <v>4840</v>
      </c>
      <c r="F68" s="507" t="s">
        <v>5027</v>
      </c>
      <c r="G68" s="472" t="s">
        <v>89</v>
      </c>
      <c r="H68" s="365" t="s">
        <v>89</v>
      </c>
      <c r="I68" s="62" t="s">
        <v>121</v>
      </c>
      <c r="J68" s="62">
        <v>43238</v>
      </c>
      <c r="K68" s="181">
        <v>43312</v>
      </c>
      <c r="L68" s="72" t="s">
        <v>6312</v>
      </c>
      <c r="M68" s="72" t="s">
        <v>6313</v>
      </c>
      <c r="N68" s="106" t="s">
        <v>6314</v>
      </c>
      <c r="O68" s="182">
        <v>43160</v>
      </c>
      <c r="P68" s="143" t="s">
        <v>6315</v>
      </c>
      <c r="Q68" s="183"/>
      <c r="R68" s="828">
        <v>42522</v>
      </c>
      <c r="S68" s="891"/>
      <c r="T68" s="891"/>
      <c r="U68" s="64"/>
      <c r="V68" s="144"/>
      <c r="W68" s="183" t="s">
        <v>6316</v>
      </c>
      <c r="X68" s="183"/>
      <c r="Y68" s="828">
        <v>42856</v>
      </c>
      <c r="Z68" s="891"/>
      <c r="AA68" s="891"/>
      <c r="AB68" s="64"/>
      <c r="AC68" s="94"/>
      <c r="AD68" s="185"/>
      <c r="AE68" s="865"/>
      <c r="AF68" s="857"/>
      <c r="AG68" s="973"/>
      <c r="AH68" s="187"/>
      <c r="AI68" s="187"/>
      <c r="AJ68" s="276"/>
      <c r="AK68" s="185"/>
      <c r="AL68" s="185"/>
      <c r="AM68" s="186"/>
      <c r="AN68" s="187"/>
      <c r="AO68" s="187"/>
      <c r="AP68" s="187"/>
      <c r="AQ68" s="187"/>
      <c r="AR68" s="93" t="s">
        <v>1865</v>
      </c>
      <c r="AS68" s="828">
        <v>43101</v>
      </c>
      <c r="AT68" s="988">
        <v>43238</v>
      </c>
      <c r="AU68" s="93" t="s">
        <v>4739</v>
      </c>
      <c r="AV68" s="828">
        <v>43282</v>
      </c>
      <c r="AW68" s="988">
        <v>43312</v>
      </c>
      <c r="AX68" s="93" t="s">
        <v>6317</v>
      </c>
      <c r="AY68" s="828">
        <v>43466</v>
      </c>
      <c r="AZ68" s="988"/>
      <c r="BA68" s="12" t="s">
        <v>8483</v>
      </c>
      <c r="BB68" s="18" t="s">
        <v>116</v>
      </c>
      <c r="BC68" s="261">
        <v>43984</v>
      </c>
    </row>
    <row r="69" spans="1:55" ht="50" customHeight="1" x14ac:dyDescent="0.2">
      <c r="A69" s="474" t="s">
        <v>3620</v>
      </c>
      <c r="B69" s="125" t="s">
        <v>3621</v>
      </c>
      <c r="C69" s="471" t="s">
        <v>6590</v>
      </c>
      <c r="D69" s="252"/>
      <c r="E69" s="507" t="s">
        <v>292</v>
      </c>
      <c r="F69" s="507" t="s">
        <v>1021</v>
      </c>
      <c r="G69" s="472" t="s">
        <v>89</v>
      </c>
      <c r="H69" s="269" t="s">
        <v>89</v>
      </c>
      <c r="I69" s="488">
        <v>44021</v>
      </c>
      <c r="J69" s="62"/>
      <c r="K69" s="181"/>
      <c r="L69" s="72" t="s">
        <v>3623</v>
      </c>
      <c r="M69" s="72" t="s">
        <v>6591</v>
      </c>
      <c r="N69" s="106" t="s">
        <v>6592</v>
      </c>
      <c r="O69" s="182">
        <v>43525</v>
      </c>
      <c r="P69" s="143"/>
      <c r="Q69" s="183"/>
      <c r="R69" s="828"/>
      <c r="S69" s="891"/>
      <c r="T69" s="891"/>
      <c r="U69" s="64"/>
      <c r="V69" s="144"/>
      <c r="W69" s="183"/>
      <c r="X69" s="183"/>
      <c r="Y69" s="828"/>
      <c r="Z69" s="891"/>
      <c r="AA69" s="891"/>
      <c r="AB69" s="64"/>
      <c r="AC69" s="94"/>
      <c r="AD69" s="185"/>
      <c r="AE69" s="865"/>
      <c r="AF69" s="857"/>
      <c r="AG69" s="973"/>
      <c r="AH69" s="187"/>
      <c r="AI69" s="187"/>
      <c r="AJ69" s="276"/>
      <c r="AK69" s="185"/>
      <c r="AL69" s="185"/>
      <c r="AM69" s="186"/>
      <c r="AN69" s="187"/>
      <c r="AO69" s="187"/>
      <c r="AP69" s="187"/>
      <c r="AQ69" s="187"/>
      <c r="AR69" s="93" t="s">
        <v>6593</v>
      </c>
      <c r="AS69" s="828">
        <v>43313</v>
      </c>
      <c r="AT69" s="988">
        <v>43335</v>
      </c>
      <c r="AU69" s="93" t="s">
        <v>6594</v>
      </c>
      <c r="AV69" s="828">
        <v>43374</v>
      </c>
      <c r="AW69" s="988">
        <v>43404</v>
      </c>
      <c r="AX69" s="93" t="s">
        <v>2850</v>
      </c>
      <c r="AY69" s="828">
        <v>43922</v>
      </c>
      <c r="AZ69" s="988">
        <v>44021</v>
      </c>
      <c r="BA69" s="12" t="s">
        <v>8484</v>
      </c>
      <c r="BB69" s="18" t="s">
        <v>116</v>
      </c>
      <c r="BC69" s="261">
        <v>44022</v>
      </c>
    </row>
    <row r="70" spans="1:55" s="1" customFormat="1" ht="50" customHeight="1" x14ac:dyDescent="0.2">
      <c r="A70" s="24" t="s">
        <v>1764</v>
      </c>
      <c r="B70" s="65" t="s">
        <v>1765</v>
      </c>
      <c r="C70" s="252" t="s">
        <v>4776</v>
      </c>
      <c r="D70" s="252"/>
      <c r="E70" s="507" t="s">
        <v>4235</v>
      </c>
      <c r="F70" s="507" t="s">
        <v>3616</v>
      </c>
      <c r="G70" s="268" t="s">
        <v>89</v>
      </c>
      <c r="H70" s="338" t="s">
        <v>89</v>
      </c>
      <c r="I70" s="348">
        <v>40603</v>
      </c>
      <c r="J70" s="62"/>
      <c r="K70" s="323">
        <v>43500</v>
      </c>
      <c r="L70" s="72" t="s">
        <v>4779</v>
      </c>
      <c r="M70" s="72" t="s">
        <v>5766</v>
      </c>
      <c r="N70" s="106" t="s">
        <v>5767</v>
      </c>
      <c r="O70" s="112">
        <v>43466</v>
      </c>
      <c r="P70" s="143" t="s">
        <v>4782</v>
      </c>
      <c r="Q70" s="86" t="s">
        <v>4783</v>
      </c>
      <c r="R70" s="828">
        <v>43132</v>
      </c>
      <c r="S70" s="891">
        <v>43108</v>
      </c>
      <c r="T70" s="891">
        <v>43137</v>
      </c>
      <c r="U70" s="64" t="s">
        <v>4784</v>
      </c>
      <c r="V70" s="144"/>
      <c r="W70" s="136"/>
      <c r="X70" s="136"/>
      <c r="Y70" s="828"/>
      <c r="Z70" s="891"/>
      <c r="AA70" s="891"/>
      <c r="AB70" s="64"/>
      <c r="AC70" s="94"/>
      <c r="AD70" s="169"/>
      <c r="AE70" s="862"/>
      <c r="AF70" s="852"/>
      <c r="AG70" s="976"/>
      <c r="AH70" s="162"/>
      <c r="AI70" s="162"/>
      <c r="AJ70" s="209"/>
      <c r="AK70" s="169"/>
      <c r="AL70" s="169"/>
      <c r="AM70" s="172"/>
      <c r="AN70" s="162"/>
      <c r="AO70" s="162"/>
      <c r="AP70" s="162"/>
      <c r="AQ70" s="162"/>
      <c r="AR70" s="93" t="s">
        <v>5768</v>
      </c>
      <c r="AS70" s="828">
        <v>43497</v>
      </c>
      <c r="AT70" s="988">
        <v>43500</v>
      </c>
      <c r="AU70" s="93" t="s">
        <v>5769</v>
      </c>
      <c r="AV70" s="828">
        <v>43678</v>
      </c>
      <c r="AW70" s="988"/>
      <c r="AX70" s="93" t="s">
        <v>5770</v>
      </c>
      <c r="AY70" s="828">
        <v>43952</v>
      </c>
      <c r="AZ70" s="988"/>
      <c r="BA70" s="201" t="s">
        <v>8485</v>
      </c>
      <c r="BB70" s="18" t="s">
        <v>116</v>
      </c>
      <c r="BC70" s="261">
        <v>43910</v>
      </c>
    </row>
    <row r="71" spans="1:55" s="1" customFormat="1" ht="50" customHeight="1" x14ac:dyDescent="0.2">
      <c r="A71" s="24" t="s">
        <v>1764</v>
      </c>
      <c r="B71" s="65" t="s">
        <v>1765</v>
      </c>
      <c r="C71" s="252" t="s">
        <v>4776</v>
      </c>
      <c r="D71" s="252"/>
      <c r="E71" s="507" t="s">
        <v>4235</v>
      </c>
      <c r="F71" s="507" t="s">
        <v>3616</v>
      </c>
      <c r="G71" s="268" t="s">
        <v>89</v>
      </c>
      <c r="H71" s="338" t="s">
        <v>89</v>
      </c>
      <c r="I71" s="348">
        <v>40603</v>
      </c>
      <c r="J71" s="62" t="s">
        <v>90</v>
      </c>
      <c r="K71" s="124" t="s">
        <v>1120</v>
      </c>
      <c r="L71" s="72" t="s">
        <v>4779</v>
      </c>
      <c r="M71" s="72" t="s">
        <v>4780</v>
      </c>
      <c r="N71" s="82" t="s">
        <v>8486</v>
      </c>
      <c r="O71" s="112">
        <v>44075</v>
      </c>
      <c r="P71" s="143" t="s">
        <v>4782</v>
      </c>
      <c r="Q71" s="86" t="s">
        <v>4783</v>
      </c>
      <c r="R71" s="828">
        <v>43132</v>
      </c>
      <c r="S71" s="891">
        <v>43108</v>
      </c>
      <c r="T71" s="891">
        <v>43137</v>
      </c>
      <c r="U71" s="64" t="s">
        <v>4784</v>
      </c>
      <c r="V71" s="144"/>
      <c r="W71" s="136" t="s">
        <v>4697</v>
      </c>
      <c r="X71" s="136" t="s">
        <v>8487</v>
      </c>
      <c r="Y71" s="828">
        <v>43497</v>
      </c>
      <c r="Z71" s="891"/>
      <c r="AA71" s="891"/>
      <c r="AB71" s="64"/>
      <c r="AC71" s="94"/>
      <c r="AD71" s="168"/>
      <c r="AE71" s="861"/>
      <c r="AF71" s="851"/>
      <c r="AG71" s="964"/>
      <c r="AH71" s="161"/>
      <c r="AI71" s="161"/>
      <c r="AJ71" s="209"/>
      <c r="AK71" s="168"/>
      <c r="AL71" s="168"/>
      <c r="AM71" s="171"/>
      <c r="AN71" s="161"/>
      <c r="AO71" s="161"/>
      <c r="AP71" s="161"/>
      <c r="AQ71" s="161"/>
      <c r="AR71" s="93" t="s">
        <v>8488</v>
      </c>
      <c r="AS71" s="828">
        <v>44044</v>
      </c>
      <c r="AT71" s="988">
        <v>43497</v>
      </c>
      <c r="AU71" s="93" t="s">
        <v>4785</v>
      </c>
      <c r="AV71" s="828">
        <v>44136</v>
      </c>
      <c r="AW71" s="988"/>
      <c r="AX71" s="93" t="s">
        <v>8489</v>
      </c>
      <c r="AY71" s="828">
        <v>44317</v>
      </c>
      <c r="AZ71" s="988"/>
      <c r="BA71" s="201" t="s">
        <v>8490</v>
      </c>
      <c r="BB71" s="18" t="s">
        <v>116</v>
      </c>
      <c r="BC71" s="261">
        <v>44148</v>
      </c>
    </row>
    <row r="72" spans="1:55" s="1" customFormat="1" ht="50" customHeight="1" x14ac:dyDescent="0.2">
      <c r="A72" s="22" t="s">
        <v>263</v>
      </c>
      <c r="B72" s="65" t="s">
        <v>264</v>
      </c>
      <c r="C72" s="252" t="s">
        <v>265</v>
      </c>
      <c r="D72" s="252"/>
      <c r="E72" s="507"/>
      <c r="F72" s="507"/>
      <c r="G72" s="268" t="s">
        <v>89</v>
      </c>
      <c r="H72" s="338" t="s">
        <v>89</v>
      </c>
      <c r="I72" s="348">
        <v>42516</v>
      </c>
      <c r="J72" s="62"/>
      <c r="K72" s="124"/>
      <c r="L72" s="82" t="s">
        <v>268</v>
      </c>
      <c r="M72" s="72" t="s">
        <v>8491</v>
      </c>
      <c r="N72" s="106" t="s">
        <v>8492</v>
      </c>
      <c r="O72" s="112">
        <v>43586</v>
      </c>
      <c r="P72" s="294" t="s">
        <v>3078</v>
      </c>
      <c r="Q72" s="135" t="s">
        <v>364</v>
      </c>
      <c r="R72" s="828">
        <v>44013</v>
      </c>
      <c r="S72" s="891"/>
      <c r="T72" s="891"/>
      <c r="U72" s="64"/>
      <c r="V72" s="144"/>
      <c r="W72" s="135" t="s">
        <v>5004</v>
      </c>
      <c r="X72" s="135" t="s">
        <v>270</v>
      </c>
      <c r="Y72" s="828">
        <v>44287</v>
      </c>
      <c r="Z72" s="891"/>
      <c r="AA72" s="891"/>
      <c r="AB72" s="64"/>
      <c r="AC72" s="94"/>
      <c r="AD72" s="168"/>
      <c r="AE72" s="861"/>
      <c r="AF72" s="851"/>
      <c r="AG72" s="964"/>
      <c r="AH72" s="161"/>
      <c r="AI72" s="161"/>
      <c r="AJ72" s="209"/>
      <c r="AK72" s="168"/>
      <c r="AL72" s="168"/>
      <c r="AM72" s="171"/>
      <c r="AN72" s="161"/>
      <c r="AO72" s="161"/>
      <c r="AP72" s="161"/>
      <c r="AQ72" s="161"/>
      <c r="AR72" s="93" t="s">
        <v>5005</v>
      </c>
      <c r="AS72" s="982">
        <v>44652</v>
      </c>
      <c r="AT72" s="988"/>
      <c r="AU72" s="93" t="s">
        <v>1025</v>
      </c>
      <c r="AV72" s="828">
        <v>44743</v>
      </c>
      <c r="AW72" s="988"/>
      <c r="AX72" s="93" t="s">
        <v>399</v>
      </c>
      <c r="AY72" s="828">
        <v>45108</v>
      </c>
      <c r="AZ72" s="988"/>
      <c r="BA72" s="12" t="s">
        <v>5006</v>
      </c>
      <c r="BB72" s="18" t="s">
        <v>116</v>
      </c>
      <c r="BC72" s="261">
        <v>43915</v>
      </c>
    </row>
    <row r="73" spans="1:55" s="1" customFormat="1" ht="50" customHeight="1" x14ac:dyDescent="0.2">
      <c r="A73" s="24" t="s">
        <v>1861</v>
      </c>
      <c r="B73" s="65" t="s">
        <v>1862</v>
      </c>
      <c r="C73" s="252" t="s">
        <v>635</v>
      </c>
      <c r="D73" s="252"/>
      <c r="E73" s="507" t="s">
        <v>4235</v>
      </c>
      <c r="F73" s="507" t="s">
        <v>3616</v>
      </c>
      <c r="G73" s="268" t="s">
        <v>89</v>
      </c>
      <c r="H73" s="338" t="s">
        <v>89</v>
      </c>
      <c r="I73" s="348">
        <v>40162</v>
      </c>
      <c r="J73" s="62"/>
      <c r="K73" s="124"/>
      <c r="L73" s="476" t="s">
        <v>1863</v>
      </c>
      <c r="M73" s="476" t="s">
        <v>8493</v>
      </c>
      <c r="N73" s="106" t="s">
        <v>8494</v>
      </c>
      <c r="O73" s="182">
        <v>43435</v>
      </c>
      <c r="P73" s="143" t="s">
        <v>1865</v>
      </c>
      <c r="Q73" s="183" t="s">
        <v>1866</v>
      </c>
      <c r="R73" s="828">
        <v>43101</v>
      </c>
      <c r="S73" s="891">
        <v>43106</v>
      </c>
      <c r="T73" s="891">
        <v>43163</v>
      </c>
      <c r="U73" s="64" t="s">
        <v>1867</v>
      </c>
      <c r="V73" s="144" t="s">
        <v>1868</v>
      </c>
      <c r="W73" s="143" t="s">
        <v>1869</v>
      </c>
      <c r="X73" s="183" t="s">
        <v>1870</v>
      </c>
      <c r="Y73" s="828">
        <v>43466</v>
      </c>
      <c r="Z73" s="891">
        <v>43472</v>
      </c>
      <c r="AA73" s="891">
        <v>43527</v>
      </c>
      <c r="AB73" s="64" t="s">
        <v>1871</v>
      </c>
      <c r="AC73" s="94"/>
      <c r="AD73" s="811" t="s">
        <v>3729</v>
      </c>
      <c r="AE73" s="952" t="s">
        <v>1491</v>
      </c>
      <c r="AF73" s="856">
        <v>43709</v>
      </c>
      <c r="AG73" s="973"/>
      <c r="AH73" s="187"/>
      <c r="AI73" s="531" t="s">
        <v>8495</v>
      </c>
      <c r="AJ73" s="276"/>
      <c r="AK73" s="274"/>
      <c r="AL73" s="274"/>
      <c r="AM73" s="275"/>
      <c r="AN73" s="187"/>
      <c r="AO73" s="187"/>
      <c r="AP73" s="187"/>
      <c r="AQ73" s="187"/>
      <c r="AR73" s="93" t="s">
        <v>8496</v>
      </c>
      <c r="AS73" s="828">
        <v>43983</v>
      </c>
      <c r="AT73" s="988"/>
      <c r="AU73" s="93" t="s">
        <v>5977</v>
      </c>
      <c r="AV73" s="828">
        <v>44105</v>
      </c>
      <c r="AW73" s="988"/>
      <c r="AX73" s="93" t="s">
        <v>5474</v>
      </c>
      <c r="AY73" s="828">
        <v>44440</v>
      </c>
      <c r="AZ73" s="988"/>
      <c r="BA73" s="12" t="s">
        <v>8497</v>
      </c>
      <c r="BB73" s="18" t="s">
        <v>116</v>
      </c>
      <c r="BC73" s="261">
        <v>43843</v>
      </c>
    </row>
    <row r="74" spans="1:55" s="1" customFormat="1" ht="50" customHeight="1" x14ac:dyDescent="0.2">
      <c r="A74" s="24" t="s">
        <v>1885</v>
      </c>
      <c r="B74" s="65" t="s">
        <v>1886</v>
      </c>
      <c r="C74" s="252" t="s">
        <v>1887</v>
      </c>
      <c r="D74" s="252"/>
      <c r="E74" s="507" t="s">
        <v>1083</v>
      </c>
      <c r="F74" s="507" t="s">
        <v>3616</v>
      </c>
      <c r="G74" s="268" t="s">
        <v>89</v>
      </c>
      <c r="H74" s="338" t="s">
        <v>89</v>
      </c>
      <c r="I74" s="348">
        <v>42335</v>
      </c>
      <c r="J74" s="62"/>
      <c r="K74" s="124"/>
      <c r="L74" s="216" t="s">
        <v>1889</v>
      </c>
      <c r="M74" s="82" t="s">
        <v>5798</v>
      </c>
      <c r="N74" s="106" t="s">
        <v>5799</v>
      </c>
      <c r="O74" s="112">
        <v>43466</v>
      </c>
      <c r="P74" s="143"/>
      <c r="Q74" s="86"/>
      <c r="R74" s="828"/>
      <c r="S74" s="891">
        <v>43196</v>
      </c>
      <c r="T74" s="891">
        <v>43245</v>
      </c>
      <c r="U74" s="64" t="s">
        <v>1891</v>
      </c>
      <c r="V74" s="144" t="s">
        <v>1892</v>
      </c>
      <c r="W74" s="20" t="s">
        <v>1893</v>
      </c>
      <c r="X74" s="87" t="s">
        <v>766</v>
      </c>
      <c r="Y74" s="828">
        <v>43862</v>
      </c>
      <c r="Z74" s="891">
        <v>43878</v>
      </c>
      <c r="AA74" s="891">
        <v>43920</v>
      </c>
      <c r="AB74" s="64" t="s">
        <v>1894</v>
      </c>
      <c r="AC74" s="94"/>
      <c r="AD74" s="168"/>
      <c r="AE74" s="861"/>
      <c r="AF74" s="828"/>
      <c r="AG74" s="964"/>
      <c r="AH74" s="161"/>
      <c r="AI74" s="161"/>
      <c r="AJ74" s="209"/>
      <c r="AK74" s="168"/>
      <c r="AL74" s="168"/>
      <c r="AM74" s="171"/>
      <c r="AN74" s="161"/>
      <c r="AO74" s="161"/>
      <c r="AP74" s="161"/>
      <c r="AQ74" s="161"/>
      <c r="AR74" s="93" t="s">
        <v>8498</v>
      </c>
      <c r="AS74" s="828">
        <v>44287</v>
      </c>
      <c r="AT74" s="988"/>
      <c r="AU74" s="93" t="s">
        <v>8499</v>
      </c>
      <c r="AV74" s="828">
        <v>44470</v>
      </c>
      <c r="AW74" s="988"/>
      <c r="AX74" s="93" t="s">
        <v>8500</v>
      </c>
      <c r="AY74" s="828">
        <v>44835</v>
      </c>
      <c r="AZ74" s="988"/>
      <c r="BA74" s="12" t="s">
        <v>8501</v>
      </c>
      <c r="BB74" s="18" t="s">
        <v>116</v>
      </c>
      <c r="BC74" s="261">
        <v>44217</v>
      </c>
    </row>
    <row r="75" spans="1:55" s="1" customFormat="1" ht="50" customHeight="1" x14ac:dyDescent="0.2">
      <c r="A75" s="24" t="s">
        <v>1958</v>
      </c>
      <c r="B75" s="65" t="s">
        <v>1959</v>
      </c>
      <c r="C75" s="252" t="s">
        <v>5828</v>
      </c>
      <c r="D75" s="252"/>
      <c r="E75" s="662" t="s">
        <v>2759</v>
      </c>
      <c r="F75" s="662" t="s">
        <v>3616</v>
      </c>
      <c r="G75" s="268" t="s">
        <v>89</v>
      </c>
      <c r="H75" s="173" t="s">
        <v>89</v>
      </c>
      <c r="I75" s="62">
        <v>42788</v>
      </c>
      <c r="J75" s="62"/>
      <c r="K75" s="124"/>
      <c r="L75" s="76" t="s">
        <v>5829</v>
      </c>
      <c r="M75" s="76" t="s">
        <v>5830</v>
      </c>
      <c r="N75" s="106" t="s">
        <v>5831</v>
      </c>
      <c r="O75" s="112">
        <v>43497</v>
      </c>
      <c r="P75" s="143" t="s">
        <v>5832</v>
      </c>
      <c r="Q75" s="86" t="s">
        <v>364</v>
      </c>
      <c r="R75" s="828">
        <v>42979</v>
      </c>
      <c r="S75" s="891">
        <v>42965</v>
      </c>
      <c r="T75" s="891">
        <v>43038</v>
      </c>
      <c r="U75" s="64" t="s">
        <v>5833</v>
      </c>
      <c r="V75" s="144" t="s">
        <v>5834</v>
      </c>
      <c r="W75" s="87" t="s">
        <v>5835</v>
      </c>
      <c r="X75" s="87" t="s">
        <v>367</v>
      </c>
      <c r="Y75" s="828">
        <v>43497</v>
      </c>
      <c r="Z75" s="891">
        <v>43481</v>
      </c>
      <c r="AA75" s="891">
        <v>43537</v>
      </c>
      <c r="AB75" s="132" t="s">
        <v>5836</v>
      </c>
      <c r="AC75" s="94"/>
      <c r="AD75" s="168"/>
      <c r="AE75" s="861"/>
      <c r="AF75" s="851"/>
      <c r="AG75" s="964"/>
      <c r="AH75" s="161"/>
      <c r="AI75" s="161"/>
      <c r="AJ75" s="209"/>
      <c r="AK75" s="168"/>
      <c r="AL75" s="168"/>
      <c r="AM75" s="171"/>
      <c r="AN75" s="161"/>
      <c r="AO75" s="161"/>
      <c r="AP75" s="161"/>
      <c r="AQ75" s="161"/>
      <c r="AR75" s="93" t="s">
        <v>5837</v>
      </c>
      <c r="AS75" s="828">
        <v>43709</v>
      </c>
      <c r="AT75" s="988">
        <v>43845</v>
      </c>
      <c r="AU75" s="93" t="s">
        <v>5838</v>
      </c>
      <c r="AV75" s="828">
        <v>43862</v>
      </c>
      <c r="AW75" s="988">
        <v>43992</v>
      </c>
      <c r="AX75" s="93" t="s">
        <v>5412</v>
      </c>
      <c r="AY75" s="828">
        <v>44136</v>
      </c>
      <c r="AZ75" s="988"/>
      <c r="BA75" s="32" t="s">
        <v>8502</v>
      </c>
      <c r="BB75" s="18" t="s">
        <v>116</v>
      </c>
      <c r="BC75" s="261">
        <v>44154</v>
      </c>
    </row>
    <row r="76" spans="1:55" s="1" customFormat="1" ht="50" customHeight="1" x14ac:dyDescent="0.2">
      <c r="A76" s="25" t="s">
        <v>2094</v>
      </c>
      <c r="B76" s="67" t="s">
        <v>2095</v>
      </c>
      <c r="C76" s="252" t="s">
        <v>5934</v>
      </c>
      <c r="D76" s="252"/>
      <c r="E76" s="507" t="s">
        <v>5319</v>
      </c>
      <c r="F76" s="507" t="s">
        <v>5027</v>
      </c>
      <c r="G76" s="268" t="s">
        <v>89</v>
      </c>
      <c r="H76" s="339" t="s">
        <v>89</v>
      </c>
      <c r="I76" s="348">
        <v>42501</v>
      </c>
      <c r="J76" s="62"/>
      <c r="K76" s="124"/>
      <c r="L76" s="384" t="s">
        <v>1382</v>
      </c>
      <c r="M76" s="76" t="s">
        <v>5935</v>
      </c>
      <c r="N76" s="106" t="s">
        <v>8503</v>
      </c>
      <c r="O76" s="112">
        <v>43344</v>
      </c>
      <c r="P76" s="145" t="s">
        <v>2526</v>
      </c>
      <c r="Q76" s="175"/>
      <c r="R76" s="828">
        <v>44105</v>
      </c>
      <c r="S76" s="891"/>
      <c r="T76" s="891"/>
      <c r="U76" s="64"/>
      <c r="V76" s="144"/>
      <c r="W76" s="136"/>
      <c r="X76" s="136"/>
      <c r="Y76" s="828"/>
      <c r="Z76" s="891"/>
      <c r="AA76" s="891"/>
      <c r="AB76" s="64"/>
      <c r="AC76" s="94"/>
      <c r="AD76" s="168"/>
      <c r="AE76" s="861"/>
      <c r="AF76" s="851"/>
      <c r="AG76" s="964"/>
      <c r="AH76" s="161"/>
      <c r="AI76" s="161"/>
      <c r="AJ76" s="209"/>
      <c r="AK76" s="168"/>
      <c r="AL76" s="168"/>
      <c r="AM76" s="171"/>
      <c r="AN76" s="161"/>
      <c r="AO76" s="161"/>
      <c r="AP76" s="161"/>
      <c r="AQ76" s="161"/>
      <c r="AR76" s="93" t="s">
        <v>873</v>
      </c>
      <c r="AS76" s="828">
        <v>44378</v>
      </c>
      <c r="AT76" s="988"/>
      <c r="AU76" s="93" t="s">
        <v>5299</v>
      </c>
      <c r="AV76" s="828">
        <v>44562</v>
      </c>
      <c r="AW76" s="988"/>
      <c r="AX76" s="93" t="s">
        <v>663</v>
      </c>
      <c r="AY76" s="828">
        <v>44835</v>
      </c>
      <c r="AZ76" s="988"/>
      <c r="BA76" s="12" t="s">
        <v>8504</v>
      </c>
      <c r="BB76" s="18" t="s">
        <v>116</v>
      </c>
      <c r="BC76" s="261">
        <v>43858</v>
      </c>
    </row>
    <row r="77" spans="1:55" s="1" customFormat="1" ht="50" customHeight="1" x14ac:dyDescent="0.2">
      <c r="A77" s="24" t="s">
        <v>1967</v>
      </c>
      <c r="B77" s="65" t="s">
        <v>1968</v>
      </c>
      <c r="C77" s="252" t="s">
        <v>1969</v>
      </c>
      <c r="D77" s="252"/>
      <c r="E77" s="507" t="s">
        <v>337</v>
      </c>
      <c r="F77" s="507" t="s">
        <v>4841</v>
      </c>
      <c r="G77" s="268" t="s">
        <v>89</v>
      </c>
      <c r="H77" s="338" t="s">
        <v>89</v>
      </c>
      <c r="I77" s="348">
        <v>40989</v>
      </c>
      <c r="J77" s="62"/>
      <c r="K77" s="124"/>
      <c r="L77" s="72" t="s">
        <v>5841</v>
      </c>
      <c r="M77" s="72" t="s">
        <v>8505</v>
      </c>
      <c r="N77" s="106" t="s">
        <v>8506</v>
      </c>
      <c r="O77" s="112">
        <v>43647</v>
      </c>
      <c r="P77" s="143" t="s">
        <v>5843</v>
      </c>
      <c r="Q77" s="86"/>
      <c r="R77" s="828">
        <v>43374</v>
      </c>
      <c r="S77" s="891">
        <v>43437</v>
      </c>
      <c r="T77" s="891">
        <v>43521</v>
      </c>
      <c r="U77" s="64" t="s">
        <v>1973</v>
      </c>
      <c r="V77" s="144" t="s">
        <v>1974</v>
      </c>
      <c r="W77" s="87"/>
      <c r="X77" s="87"/>
      <c r="Y77" s="828"/>
      <c r="Z77" s="891"/>
      <c r="AA77" s="891"/>
      <c r="AB77" s="64"/>
      <c r="AC77" s="144"/>
      <c r="AD77" s="169"/>
      <c r="AE77" s="862"/>
      <c r="AF77" s="852"/>
      <c r="AG77" s="976"/>
      <c r="AH77" s="162"/>
      <c r="AI77" s="162"/>
      <c r="AJ77" s="209"/>
      <c r="AK77" s="169"/>
      <c r="AL77" s="169"/>
      <c r="AM77" s="172"/>
      <c r="AN77" s="162"/>
      <c r="AO77" s="162"/>
      <c r="AP77" s="162"/>
      <c r="AQ77" s="162"/>
      <c r="AR77" s="93" t="s">
        <v>5977</v>
      </c>
      <c r="AS77" s="828">
        <v>44105</v>
      </c>
      <c r="AT77" s="988"/>
      <c r="AU77" s="93" t="s">
        <v>5050</v>
      </c>
      <c r="AV77" s="828">
        <v>44256</v>
      </c>
      <c r="AW77" s="988"/>
      <c r="AX77" s="93" t="s">
        <v>5123</v>
      </c>
      <c r="AY77" s="828">
        <v>44531</v>
      </c>
      <c r="AZ77" s="988"/>
      <c r="BA77" s="55"/>
      <c r="BB77" s="18" t="s">
        <v>116</v>
      </c>
      <c r="BC77" s="261">
        <v>43851</v>
      </c>
    </row>
    <row r="78" spans="1:55" s="1" customFormat="1" ht="50" customHeight="1" x14ac:dyDescent="0.2">
      <c r="A78" s="24" t="s">
        <v>2002</v>
      </c>
      <c r="B78" s="65" t="s">
        <v>2003</v>
      </c>
      <c r="C78" s="252" t="s">
        <v>635</v>
      </c>
      <c r="D78" s="252"/>
      <c r="E78" s="507" t="s">
        <v>4235</v>
      </c>
      <c r="F78" s="507" t="s">
        <v>3616</v>
      </c>
      <c r="G78" s="268" t="s">
        <v>89</v>
      </c>
      <c r="H78" s="338" t="s">
        <v>89</v>
      </c>
      <c r="I78" s="348">
        <v>40752</v>
      </c>
      <c r="J78" s="321"/>
      <c r="K78" s="323"/>
      <c r="L78" s="82" t="s">
        <v>2005</v>
      </c>
      <c r="M78" s="72" t="s">
        <v>2005</v>
      </c>
      <c r="N78" s="106" t="s">
        <v>8507</v>
      </c>
      <c r="O78" s="112">
        <v>43466</v>
      </c>
      <c r="P78" s="143" t="s">
        <v>5873</v>
      </c>
      <c r="Q78" s="86"/>
      <c r="R78" s="828">
        <v>43525</v>
      </c>
      <c r="S78" s="891">
        <v>43528</v>
      </c>
      <c r="T78" s="891">
        <v>43584</v>
      </c>
      <c r="U78" s="64" t="s">
        <v>5875</v>
      </c>
      <c r="V78" s="144" t="s">
        <v>5876</v>
      </c>
      <c r="W78" s="136"/>
      <c r="X78" s="136"/>
      <c r="Y78" s="828"/>
      <c r="Z78" s="891"/>
      <c r="AA78" s="891"/>
      <c r="AB78" s="64"/>
      <c r="AC78" s="94"/>
      <c r="AD78" s="169"/>
      <c r="AE78" s="862"/>
      <c r="AF78" s="852"/>
      <c r="AG78" s="976"/>
      <c r="AH78" s="162"/>
      <c r="AI78" s="162"/>
      <c r="AJ78" s="209"/>
      <c r="AK78" s="169"/>
      <c r="AL78" s="169"/>
      <c r="AM78" s="172"/>
      <c r="AN78" s="162"/>
      <c r="AO78" s="162"/>
      <c r="AP78" s="162"/>
      <c r="AQ78" s="162"/>
      <c r="AR78" s="93" t="s">
        <v>6560</v>
      </c>
      <c r="AS78" s="828">
        <v>43770</v>
      </c>
      <c r="AT78" s="988"/>
      <c r="AU78" s="93" t="s">
        <v>1425</v>
      </c>
      <c r="AV78" s="828">
        <v>43862</v>
      </c>
      <c r="AW78" s="988"/>
      <c r="AX78" s="93" t="s">
        <v>5050</v>
      </c>
      <c r="AY78" s="828">
        <v>44256</v>
      </c>
      <c r="AZ78" s="988"/>
      <c r="BA78" s="12"/>
      <c r="BB78" s="18" t="s">
        <v>5649</v>
      </c>
      <c r="BC78" s="261">
        <v>43871</v>
      </c>
    </row>
    <row r="79" spans="1:55" s="1" customFormat="1" ht="50" customHeight="1" x14ac:dyDescent="0.2">
      <c r="A79" s="23" t="s">
        <v>2002</v>
      </c>
      <c r="B79" s="65" t="s">
        <v>2003</v>
      </c>
      <c r="C79" s="252" t="s">
        <v>635</v>
      </c>
      <c r="D79" s="252"/>
      <c r="E79" s="507" t="s">
        <v>4235</v>
      </c>
      <c r="F79" s="507" t="s">
        <v>3616</v>
      </c>
      <c r="G79" s="268" t="s">
        <v>89</v>
      </c>
      <c r="H79" s="338" t="s">
        <v>89</v>
      </c>
      <c r="I79" s="348">
        <v>40752</v>
      </c>
      <c r="J79" s="62"/>
      <c r="K79" s="124"/>
      <c r="L79" s="82" t="s">
        <v>2005</v>
      </c>
      <c r="M79" s="72" t="s">
        <v>5872</v>
      </c>
      <c r="N79" s="106"/>
      <c r="O79" s="112">
        <v>43862</v>
      </c>
      <c r="P79" s="143" t="s">
        <v>5873</v>
      </c>
      <c r="Q79" s="86" t="s">
        <v>5874</v>
      </c>
      <c r="R79" s="828">
        <v>43525</v>
      </c>
      <c r="S79" s="891">
        <v>43528</v>
      </c>
      <c r="T79" s="891">
        <v>43584</v>
      </c>
      <c r="U79" s="132" t="s">
        <v>5875</v>
      </c>
      <c r="V79" s="144" t="s">
        <v>5876</v>
      </c>
      <c r="W79" s="136"/>
      <c r="X79" s="136"/>
      <c r="Y79" s="828"/>
      <c r="Z79" s="891"/>
      <c r="AA79" s="891"/>
      <c r="AB79" s="64"/>
      <c r="AC79" s="94"/>
      <c r="AD79" s="168"/>
      <c r="AE79" s="861"/>
      <c r="AF79" s="851"/>
      <c r="AG79" s="964"/>
      <c r="AH79" s="161"/>
      <c r="AI79" s="161"/>
      <c r="AJ79" s="209"/>
      <c r="AK79" s="168"/>
      <c r="AL79" s="168"/>
      <c r="AM79" s="171"/>
      <c r="AN79" s="161"/>
      <c r="AO79" s="161"/>
      <c r="AP79" s="161"/>
      <c r="AQ79" s="161"/>
      <c r="AR79" s="93" t="s">
        <v>1710</v>
      </c>
      <c r="AS79" s="828">
        <v>44136</v>
      </c>
      <c r="AT79" s="988"/>
      <c r="AU79" s="93" t="s">
        <v>4976</v>
      </c>
      <c r="AV79" s="828">
        <v>44228</v>
      </c>
      <c r="AW79" s="988"/>
      <c r="AX79" s="93" t="s">
        <v>5877</v>
      </c>
      <c r="AY79" s="828">
        <v>44682</v>
      </c>
      <c r="AZ79" s="988"/>
      <c r="BA79" s="12"/>
      <c r="BB79" s="261" t="s">
        <v>116</v>
      </c>
      <c r="BC79" s="261">
        <v>44082</v>
      </c>
    </row>
    <row r="80" spans="1:55" s="1" customFormat="1" ht="50" customHeight="1" x14ac:dyDescent="0.2">
      <c r="A80" s="24" t="s">
        <v>2010</v>
      </c>
      <c r="B80" s="65" t="s">
        <v>2011</v>
      </c>
      <c r="C80" s="252" t="s">
        <v>265</v>
      </c>
      <c r="D80" s="252"/>
      <c r="E80" s="507" t="s">
        <v>1083</v>
      </c>
      <c r="F80" s="507" t="s">
        <v>949</v>
      </c>
      <c r="G80" s="268" t="s">
        <v>89</v>
      </c>
      <c r="H80" s="338" t="s">
        <v>89</v>
      </c>
      <c r="I80" s="348">
        <v>41016</v>
      </c>
      <c r="J80" s="348"/>
      <c r="K80" s="62"/>
      <c r="L80" s="82" t="s">
        <v>2016</v>
      </c>
      <c r="M80" s="72" t="s">
        <v>5878</v>
      </c>
      <c r="N80" s="106" t="s">
        <v>5879</v>
      </c>
      <c r="O80" s="112">
        <v>43525</v>
      </c>
      <c r="P80" s="143" t="s">
        <v>2014</v>
      </c>
      <c r="Q80" s="86" t="s">
        <v>2015</v>
      </c>
      <c r="R80" s="828">
        <v>43617</v>
      </c>
      <c r="S80" s="891">
        <v>43586</v>
      </c>
      <c r="T80" s="891">
        <v>43677</v>
      </c>
      <c r="U80" s="64" t="s">
        <v>2016</v>
      </c>
      <c r="V80" s="144" t="s">
        <v>2017</v>
      </c>
      <c r="W80" s="195" t="s">
        <v>5880</v>
      </c>
      <c r="X80" s="87" t="s">
        <v>5881</v>
      </c>
      <c r="Y80" s="828">
        <v>43831</v>
      </c>
      <c r="Z80" s="891"/>
      <c r="AA80" s="891"/>
      <c r="AB80" s="64"/>
      <c r="AC80" s="94"/>
      <c r="AD80" s="168"/>
      <c r="AE80" s="861"/>
      <c r="AF80" s="851"/>
      <c r="AG80" s="964"/>
      <c r="AH80" s="161"/>
      <c r="AI80" s="161"/>
      <c r="AJ80" s="209"/>
      <c r="AK80" s="168"/>
      <c r="AL80" s="168"/>
      <c r="AM80" s="171"/>
      <c r="AN80" s="161"/>
      <c r="AO80" s="161"/>
      <c r="AP80" s="161"/>
      <c r="AQ80" s="161"/>
      <c r="AR80" s="93" t="s">
        <v>2850</v>
      </c>
      <c r="AS80" s="828">
        <v>43922</v>
      </c>
      <c r="AT80" s="988"/>
      <c r="AU80" s="93" t="s">
        <v>3078</v>
      </c>
      <c r="AV80" s="828">
        <v>44013</v>
      </c>
      <c r="AW80" s="988"/>
      <c r="AX80" s="93" t="s">
        <v>4964</v>
      </c>
      <c r="AY80" s="828">
        <v>44562</v>
      </c>
      <c r="AZ80" s="988"/>
      <c r="BA80" s="12"/>
      <c r="BB80" s="18" t="s">
        <v>116</v>
      </c>
      <c r="BC80" s="261">
        <v>44062</v>
      </c>
    </row>
    <row r="81" spans="1:78" s="1" customFormat="1" ht="50" customHeight="1" x14ac:dyDescent="0.2">
      <c r="A81" s="24" t="s">
        <v>2010</v>
      </c>
      <c r="B81" s="65" t="s">
        <v>2011</v>
      </c>
      <c r="C81" s="252" t="s">
        <v>265</v>
      </c>
      <c r="D81" s="252"/>
      <c r="E81" s="507" t="s">
        <v>1083</v>
      </c>
      <c r="F81" s="507" t="s">
        <v>949</v>
      </c>
      <c r="G81" s="268" t="s">
        <v>89</v>
      </c>
      <c r="H81" s="338" t="s">
        <v>89</v>
      </c>
      <c r="I81" s="348">
        <v>41016</v>
      </c>
      <c r="J81" s="348"/>
      <c r="K81" s="62"/>
      <c r="L81" s="82" t="s">
        <v>2016</v>
      </c>
      <c r="M81" s="106" t="s">
        <v>8508</v>
      </c>
      <c r="N81" s="106"/>
      <c r="O81" s="112">
        <v>44013</v>
      </c>
      <c r="P81" s="143" t="s">
        <v>2014</v>
      </c>
      <c r="Q81" s="86" t="s">
        <v>2015</v>
      </c>
      <c r="R81" s="828">
        <v>43617</v>
      </c>
      <c r="S81" s="891">
        <v>43586</v>
      </c>
      <c r="T81" s="891">
        <v>43677</v>
      </c>
      <c r="U81" s="64" t="s">
        <v>2016</v>
      </c>
      <c r="V81" s="144" t="s">
        <v>2017</v>
      </c>
      <c r="W81" s="87" t="s">
        <v>5880</v>
      </c>
      <c r="X81" s="87" t="s">
        <v>5881</v>
      </c>
      <c r="Y81" s="828">
        <v>43831</v>
      </c>
      <c r="Z81" s="891"/>
      <c r="AA81" s="891"/>
      <c r="AB81" s="64"/>
      <c r="AC81" s="94"/>
      <c r="AD81" s="168"/>
      <c r="AE81" s="861"/>
      <c r="AF81" s="851"/>
      <c r="AG81" s="964"/>
      <c r="AH81" s="161"/>
      <c r="AI81" s="161"/>
      <c r="AJ81" s="209"/>
      <c r="AK81" s="168"/>
      <c r="AL81" s="168"/>
      <c r="AM81" s="171"/>
      <c r="AN81" s="161"/>
      <c r="AO81" s="161"/>
      <c r="AP81" s="161"/>
      <c r="AQ81" s="161"/>
      <c r="AR81" s="93" t="s">
        <v>2850</v>
      </c>
      <c r="AS81" s="828">
        <v>43922</v>
      </c>
      <c r="AT81" s="988"/>
      <c r="AU81" s="93" t="s">
        <v>3078</v>
      </c>
      <c r="AV81" s="828">
        <v>44013</v>
      </c>
      <c r="AW81" s="988"/>
      <c r="AX81" s="93" t="s">
        <v>4964</v>
      </c>
      <c r="AY81" s="828">
        <v>44562</v>
      </c>
      <c r="AZ81" s="988"/>
      <c r="BA81" s="12" t="s">
        <v>8509</v>
      </c>
      <c r="BB81" s="18" t="s">
        <v>116</v>
      </c>
      <c r="BC81" s="261">
        <v>44180</v>
      </c>
    </row>
    <row r="82" spans="1:78" s="1" customFormat="1" ht="50" customHeight="1" x14ac:dyDescent="0.2">
      <c r="A82" s="24" t="s">
        <v>2060</v>
      </c>
      <c r="B82" s="65" t="s">
        <v>2061</v>
      </c>
      <c r="C82" s="252" t="s">
        <v>5913</v>
      </c>
      <c r="D82" s="252"/>
      <c r="E82" s="507" t="s">
        <v>292</v>
      </c>
      <c r="F82" s="507" t="s">
        <v>2760</v>
      </c>
      <c r="G82" s="268" t="s">
        <v>89</v>
      </c>
      <c r="H82" s="338" t="s">
        <v>89</v>
      </c>
      <c r="I82" s="348">
        <v>39652</v>
      </c>
      <c r="J82" s="348" t="s">
        <v>8510</v>
      </c>
      <c r="K82" s="62" t="s">
        <v>8511</v>
      </c>
      <c r="L82" s="72" t="s">
        <v>5914</v>
      </c>
      <c r="M82" s="72" t="s">
        <v>5914</v>
      </c>
      <c r="N82" s="106" t="s">
        <v>5915</v>
      </c>
      <c r="O82" s="112">
        <v>43466</v>
      </c>
      <c r="P82" s="143" t="s">
        <v>5916</v>
      </c>
      <c r="Q82" s="86"/>
      <c r="R82" s="828">
        <v>42767</v>
      </c>
      <c r="S82" s="891">
        <v>42762</v>
      </c>
      <c r="T82" s="891">
        <v>42818</v>
      </c>
      <c r="U82" s="64" t="s">
        <v>5917</v>
      </c>
      <c r="V82" s="144" t="s">
        <v>5918</v>
      </c>
      <c r="W82" s="87"/>
      <c r="X82" s="87"/>
      <c r="Y82" s="828"/>
      <c r="Z82" s="891"/>
      <c r="AA82" s="891"/>
      <c r="AB82" s="64"/>
      <c r="AC82" s="94"/>
      <c r="AD82" s="168"/>
      <c r="AE82" s="861"/>
      <c r="AF82" s="851"/>
      <c r="AG82" s="964"/>
      <c r="AH82" s="161"/>
      <c r="AI82" s="161"/>
      <c r="AJ82" s="209"/>
      <c r="AK82" s="168"/>
      <c r="AL82" s="168"/>
      <c r="AM82" s="171"/>
      <c r="AN82" s="161"/>
      <c r="AO82" s="161"/>
      <c r="AP82" s="161"/>
      <c r="AQ82" s="161"/>
      <c r="AR82" s="93" t="s">
        <v>5919</v>
      </c>
      <c r="AS82" s="828">
        <v>43160</v>
      </c>
      <c r="AT82" s="988"/>
      <c r="AU82" s="93" t="s">
        <v>5421</v>
      </c>
      <c r="AV82" s="828">
        <v>43221</v>
      </c>
      <c r="AW82" s="988"/>
      <c r="AX82" s="93" t="s">
        <v>5588</v>
      </c>
      <c r="AY82" s="828">
        <v>43739</v>
      </c>
      <c r="AZ82" s="988"/>
      <c r="BA82" s="12" t="s">
        <v>8512</v>
      </c>
      <c r="BB82" s="18" t="s">
        <v>116</v>
      </c>
      <c r="BC82" s="261">
        <v>44006</v>
      </c>
    </row>
    <row r="83" spans="1:78" s="1" customFormat="1" ht="50" customHeight="1" x14ac:dyDescent="0.2">
      <c r="A83" s="24" t="s">
        <v>2914</v>
      </c>
      <c r="B83" s="125" t="s">
        <v>2915</v>
      </c>
      <c r="C83" s="252" t="s">
        <v>6311</v>
      </c>
      <c r="D83" s="252"/>
      <c r="E83" s="507" t="s">
        <v>4840</v>
      </c>
      <c r="F83" s="507" t="s">
        <v>5027</v>
      </c>
      <c r="G83" s="268" t="s">
        <v>89</v>
      </c>
      <c r="H83" s="365" t="s">
        <v>89</v>
      </c>
      <c r="I83" s="62">
        <v>44028</v>
      </c>
      <c r="J83" s="62"/>
      <c r="K83" s="62"/>
      <c r="L83" s="72" t="s">
        <v>6312</v>
      </c>
      <c r="M83" s="72" t="s">
        <v>6313</v>
      </c>
      <c r="N83" s="106" t="s">
        <v>6314</v>
      </c>
      <c r="O83" s="112">
        <v>43160</v>
      </c>
      <c r="P83" s="143" t="s">
        <v>6315</v>
      </c>
      <c r="Q83" s="86"/>
      <c r="R83" s="828">
        <v>42522</v>
      </c>
      <c r="S83" s="891"/>
      <c r="T83" s="891"/>
      <c r="U83" s="64"/>
      <c r="V83" s="144"/>
      <c r="W83" s="86" t="s">
        <v>6316</v>
      </c>
      <c r="X83" s="86"/>
      <c r="Y83" s="828">
        <v>42856</v>
      </c>
      <c r="Z83" s="891"/>
      <c r="AA83" s="891"/>
      <c r="AB83" s="64"/>
      <c r="AC83" s="94"/>
      <c r="AD83" s="168"/>
      <c r="AE83" s="861"/>
      <c r="AF83" s="851"/>
      <c r="AG83" s="964"/>
      <c r="AH83" s="161"/>
      <c r="AI83" s="161"/>
      <c r="AJ83" s="209"/>
      <c r="AK83" s="168"/>
      <c r="AL83" s="168"/>
      <c r="AM83" s="171"/>
      <c r="AN83" s="161"/>
      <c r="AO83" s="161"/>
      <c r="AP83" s="161"/>
      <c r="AQ83" s="161"/>
      <c r="AR83" s="93" t="s">
        <v>1865</v>
      </c>
      <c r="AS83" s="828">
        <v>43101</v>
      </c>
      <c r="AT83" s="988">
        <v>43238</v>
      </c>
      <c r="AU83" s="93" t="s">
        <v>4739</v>
      </c>
      <c r="AV83" s="828">
        <v>43282</v>
      </c>
      <c r="AW83" s="988">
        <v>43312</v>
      </c>
      <c r="AX83" s="93" t="s">
        <v>6317</v>
      </c>
      <c r="AY83" s="828">
        <v>43466</v>
      </c>
      <c r="AZ83" s="988">
        <v>44028</v>
      </c>
      <c r="BA83" s="12" t="s">
        <v>6318</v>
      </c>
      <c r="BB83" s="18" t="s">
        <v>116</v>
      </c>
      <c r="BC83" s="261">
        <v>44049</v>
      </c>
    </row>
    <row r="84" spans="1:78" s="1" customFormat="1" ht="50" customHeight="1" x14ac:dyDescent="0.2">
      <c r="A84" s="24" t="s">
        <v>3574</v>
      </c>
      <c r="B84" s="65" t="s">
        <v>3575</v>
      </c>
      <c r="C84" s="252" t="s">
        <v>6565</v>
      </c>
      <c r="D84" s="252"/>
      <c r="E84" s="507" t="s">
        <v>292</v>
      </c>
      <c r="F84" s="507" t="s">
        <v>1021</v>
      </c>
      <c r="G84" s="268" t="s">
        <v>89</v>
      </c>
      <c r="H84" s="338" t="s">
        <v>89</v>
      </c>
      <c r="I84" s="348">
        <v>43111</v>
      </c>
      <c r="J84" s="348"/>
      <c r="K84" s="62"/>
      <c r="L84" s="72" t="s">
        <v>6566</v>
      </c>
      <c r="M84" s="72" t="s">
        <v>6567</v>
      </c>
      <c r="N84" s="106" t="s">
        <v>6568</v>
      </c>
      <c r="O84" s="112" t="s">
        <v>4986</v>
      </c>
      <c r="P84" s="143" t="s">
        <v>6569</v>
      </c>
      <c r="Q84" s="86"/>
      <c r="R84" s="828">
        <v>42217</v>
      </c>
      <c r="S84" s="891"/>
      <c r="T84" s="891"/>
      <c r="U84" s="64"/>
      <c r="V84" s="144"/>
      <c r="W84" s="136"/>
      <c r="X84" s="136"/>
      <c r="Y84" s="828"/>
      <c r="Z84" s="891"/>
      <c r="AA84" s="891"/>
      <c r="AB84" s="64"/>
      <c r="AC84" s="94"/>
      <c r="AD84" s="168"/>
      <c r="AE84" s="861"/>
      <c r="AF84" s="851"/>
      <c r="AG84" s="964"/>
      <c r="AH84" s="161"/>
      <c r="AI84" s="161"/>
      <c r="AJ84" s="209"/>
      <c r="AK84" s="168"/>
      <c r="AL84" s="168"/>
      <c r="AM84" s="171"/>
      <c r="AN84" s="161"/>
      <c r="AO84" s="161"/>
      <c r="AP84" s="161"/>
      <c r="AQ84" s="161"/>
      <c r="AR84" s="93" t="s">
        <v>6570</v>
      </c>
      <c r="AS84" s="828">
        <v>42370</v>
      </c>
      <c r="AT84" s="988">
        <v>42401</v>
      </c>
      <c r="AU84" s="93" t="s">
        <v>5972</v>
      </c>
      <c r="AV84" s="828">
        <v>42461</v>
      </c>
      <c r="AW84" s="988">
        <v>42551</v>
      </c>
      <c r="AX84" s="93" t="s">
        <v>4988</v>
      </c>
      <c r="AY84" s="828">
        <v>42705</v>
      </c>
      <c r="AZ84" s="988">
        <v>43111</v>
      </c>
      <c r="BA84" s="12" t="s">
        <v>6571</v>
      </c>
      <c r="BB84" s="18" t="s">
        <v>116</v>
      </c>
      <c r="BC84" s="261">
        <v>43557</v>
      </c>
    </row>
    <row r="85" spans="1:78" s="1" customFormat="1" ht="50" customHeight="1" x14ac:dyDescent="0.2">
      <c r="A85" s="22" t="s">
        <v>263</v>
      </c>
      <c r="B85" s="65" t="s">
        <v>264</v>
      </c>
      <c r="C85" s="252" t="s">
        <v>265</v>
      </c>
      <c r="D85" s="252"/>
      <c r="E85" s="507"/>
      <c r="F85" s="507"/>
      <c r="G85" s="268" t="s">
        <v>89</v>
      </c>
      <c r="H85" s="338" t="s">
        <v>89</v>
      </c>
      <c r="I85" s="348">
        <v>42516</v>
      </c>
      <c r="J85" s="348"/>
      <c r="K85" s="62"/>
      <c r="L85" s="82" t="s">
        <v>268</v>
      </c>
      <c r="M85" s="72" t="s">
        <v>268</v>
      </c>
      <c r="N85" s="106"/>
      <c r="O85" s="389" t="s">
        <v>8513</v>
      </c>
      <c r="P85" s="294" t="s">
        <v>2526</v>
      </c>
      <c r="Q85" s="135" t="s">
        <v>364</v>
      </c>
      <c r="R85" s="828">
        <v>44105</v>
      </c>
      <c r="S85" s="891"/>
      <c r="T85" s="891"/>
      <c r="U85" s="64"/>
      <c r="V85" s="144"/>
      <c r="W85" s="135" t="s">
        <v>5004</v>
      </c>
      <c r="X85" s="135" t="s">
        <v>270</v>
      </c>
      <c r="Y85" s="828">
        <v>44287</v>
      </c>
      <c r="Z85" s="891"/>
      <c r="AA85" s="891"/>
      <c r="AB85" s="64"/>
      <c r="AC85" s="94"/>
      <c r="AD85" s="168"/>
      <c r="AE85" s="861"/>
      <c r="AF85" s="851"/>
      <c r="AG85" s="964"/>
      <c r="AH85" s="161"/>
      <c r="AI85" s="161"/>
      <c r="AJ85" s="209"/>
      <c r="AK85" s="168"/>
      <c r="AL85" s="168"/>
      <c r="AM85" s="171"/>
      <c r="AN85" s="161"/>
      <c r="AO85" s="161"/>
      <c r="AP85" s="161"/>
      <c r="AQ85" s="161"/>
      <c r="AR85" s="93" t="s">
        <v>5005</v>
      </c>
      <c r="AS85" s="828">
        <v>44652</v>
      </c>
      <c r="AT85" s="988"/>
      <c r="AU85" s="93" t="s">
        <v>1025</v>
      </c>
      <c r="AV85" s="828">
        <v>44743</v>
      </c>
      <c r="AW85" s="988"/>
      <c r="AX85" s="93" t="s">
        <v>399</v>
      </c>
      <c r="AY85" s="828">
        <v>45108</v>
      </c>
      <c r="AZ85" s="988"/>
      <c r="BA85" s="12" t="s">
        <v>5006</v>
      </c>
      <c r="BB85" s="18" t="s">
        <v>116</v>
      </c>
      <c r="BC85" s="261">
        <v>44057</v>
      </c>
    </row>
    <row r="86" spans="1:78" s="1" customFormat="1" ht="50" customHeight="1" x14ac:dyDescent="0.2">
      <c r="A86" s="22" t="s">
        <v>334</v>
      </c>
      <c r="B86" s="65" t="s">
        <v>335</v>
      </c>
      <c r="C86" s="252" t="s">
        <v>5026</v>
      </c>
      <c r="D86" s="252"/>
      <c r="E86" s="507" t="s">
        <v>4840</v>
      </c>
      <c r="F86" s="507" t="s">
        <v>5027</v>
      </c>
      <c r="G86" s="268" t="s">
        <v>89</v>
      </c>
      <c r="H86" s="338" t="s">
        <v>89</v>
      </c>
      <c r="I86" s="348">
        <v>43845</v>
      </c>
      <c r="J86" s="348"/>
      <c r="K86" s="62"/>
      <c r="L86" s="72" t="s">
        <v>5028</v>
      </c>
      <c r="M86" s="72" t="s">
        <v>5029</v>
      </c>
      <c r="N86" s="106" t="s">
        <v>5030</v>
      </c>
      <c r="O86" s="112">
        <v>43221</v>
      </c>
      <c r="P86" s="143"/>
      <c r="Q86" s="86"/>
      <c r="R86" s="828"/>
      <c r="S86" s="891"/>
      <c r="T86" s="891"/>
      <c r="U86" s="64"/>
      <c r="V86" s="144"/>
      <c r="W86" s="86"/>
      <c r="X86" s="86"/>
      <c r="Y86" s="828"/>
      <c r="Z86" s="891"/>
      <c r="AA86" s="891"/>
      <c r="AB86" s="64"/>
      <c r="AC86" s="94"/>
      <c r="AD86" s="168"/>
      <c r="AE86" s="861"/>
      <c r="AF86" s="851"/>
      <c r="AG86" s="964"/>
      <c r="AH86" s="161"/>
      <c r="AI86" s="161"/>
      <c r="AJ86" s="209"/>
      <c r="AK86" s="168"/>
      <c r="AL86" s="168"/>
      <c r="AM86" s="171"/>
      <c r="AN86" s="161"/>
      <c r="AO86" s="161"/>
      <c r="AP86" s="161"/>
      <c r="AQ86" s="161"/>
      <c r="AR86" s="93" t="s">
        <v>5031</v>
      </c>
      <c r="AS86" s="828">
        <v>43344</v>
      </c>
      <c r="AT86" s="988">
        <v>43361</v>
      </c>
      <c r="AU86" s="93" t="s">
        <v>5032</v>
      </c>
      <c r="AV86" s="828">
        <v>43435</v>
      </c>
      <c r="AW86" s="988">
        <v>43448</v>
      </c>
      <c r="AX86" s="93" t="s">
        <v>1087</v>
      </c>
      <c r="AY86" s="828">
        <v>43739</v>
      </c>
      <c r="AZ86" s="988">
        <v>43845</v>
      </c>
      <c r="BA86" s="12" t="s">
        <v>8514</v>
      </c>
      <c r="BB86" s="18" t="s">
        <v>116</v>
      </c>
      <c r="BC86" s="261">
        <v>43885</v>
      </c>
    </row>
    <row r="87" spans="1:78" s="1" customFormat="1" ht="50" customHeight="1" x14ac:dyDescent="0.2">
      <c r="A87" s="24" t="s">
        <v>2077</v>
      </c>
      <c r="B87" s="126" t="s">
        <v>2078</v>
      </c>
      <c r="C87" s="259" t="s">
        <v>5926</v>
      </c>
      <c r="D87" s="259"/>
      <c r="E87" s="507" t="s">
        <v>337</v>
      </c>
      <c r="F87" s="507" t="s">
        <v>3616</v>
      </c>
      <c r="G87" s="268" t="s">
        <v>89</v>
      </c>
      <c r="H87" s="340" t="s">
        <v>89</v>
      </c>
      <c r="I87" s="348">
        <v>41809</v>
      </c>
      <c r="J87" s="348"/>
      <c r="K87" s="62"/>
      <c r="L87" s="76" t="s">
        <v>2081</v>
      </c>
      <c r="M87" s="82" t="s">
        <v>5927</v>
      </c>
      <c r="N87" s="106" t="s">
        <v>5928</v>
      </c>
      <c r="O87" s="112">
        <v>43647</v>
      </c>
      <c r="P87" s="143" t="s">
        <v>2083</v>
      </c>
      <c r="Q87" s="86" t="s">
        <v>142</v>
      </c>
      <c r="R87" s="828">
        <v>41913</v>
      </c>
      <c r="S87" s="891">
        <v>41927</v>
      </c>
      <c r="T87" s="891">
        <v>42035</v>
      </c>
      <c r="U87" s="132" t="s">
        <v>2084</v>
      </c>
      <c r="V87" s="144" t="s">
        <v>2085</v>
      </c>
      <c r="W87" s="139" t="s">
        <v>2086</v>
      </c>
      <c r="X87" s="87" t="s">
        <v>2087</v>
      </c>
      <c r="Y87" s="828">
        <v>42917</v>
      </c>
      <c r="Z87" s="891">
        <v>42942</v>
      </c>
      <c r="AA87" s="891">
        <v>43086</v>
      </c>
      <c r="AB87" s="132" t="s">
        <v>2088</v>
      </c>
      <c r="AC87" s="94"/>
      <c r="AD87" s="168" t="s">
        <v>1008</v>
      </c>
      <c r="AE87" s="861" t="s">
        <v>2089</v>
      </c>
      <c r="AF87" s="851">
        <v>43770</v>
      </c>
      <c r="AG87" s="964">
        <v>44088</v>
      </c>
      <c r="AH87" s="161">
        <v>44172</v>
      </c>
      <c r="AI87" s="220" t="s">
        <v>2090</v>
      </c>
      <c r="AJ87" s="209"/>
      <c r="AK87" s="168"/>
      <c r="AL87" s="168"/>
      <c r="AM87" s="171"/>
      <c r="AN87" s="161"/>
      <c r="AO87" s="161"/>
      <c r="AP87" s="161"/>
      <c r="AQ87" s="161"/>
      <c r="AR87" s="93" t="s">
        <v>5313</v>
      </c>
      <c r="AS87" s="828">
        <v>44013</v>
      </c>
      <c r="AT87" s="988"/>
      <c r="AU87" s="93" t="s">
        <v>5473</v>
      </c>
      <c r="AV87" s="828">
        <v>44075</v>
      </c>
      <c r="AW87" s="988"/>
      <c r="AX87" s="93" t="s">
        <v>5181</v>
      </c>
      <c r="AY87" s="828">
        <v>44348</v>
      </c>
      <c r="AZ87" s="988"/>
      <c r="BA87" s="12" t="s">
        <v>8515</v>
      </c>
      <c r="BB87" s="18" t="s">
        <v>116</v>
      </c>
      <c r="BC87" s="261">
        <v>44125</v>
      </c>
    </row>
    <row r="88" spans="1:78" ht="50" customHeight="1" x14ac:dyDescent="0.2">
      <c r="A88" s="24" t="s">
        <v>2137</v>
      </c>
      <c r="B88" s="65" t="s">
        <v>2138</v>
      </c>
      <c r="C88" s="252" t="s">
        <v>5950</v>
      </c>
      <c r="D88" s="252"/>
      <c r="E88" s="507" t="s">
        <v>1063</v>
      </c>
      <c r="F88" s="507" t="s">
        <v>3616</v>
      </c>
      <c r="G88" s="268" t="s">
        <v>89</v>
      </c>
      <c r="H88" s="338" t="s">
        <v>194</v>
      </c>
      <c r="I88" s="348">
        <v>42849</v>
      </c>
      <c r="J88" s="348"/>
      <c r="K88" s="62"/>
      <c r="L88" s="76" t="s">
        <v>2140</v>
      </c>
      <c r="M88" s="76" t="s">
        <v>8516</v>
      </c>
      <c r="N88" s="108" t="s">
        <v>5952</v>
      </c>
      <c r="O88" s="112">
        <v>43466</v>
      </c>
      <c r="P88" s="143" t="s">
        <v>5953</v>
      </c>
      <c r="Q88" s="86" t="s">
        <v>364</v>
      </c>
      <c r="R88" s="828">
        <v>43617</v>
      </c>
      <c r="S88" s="891">
        <v>43622</v>
      </c>
      <c r="T88" s="891">
        <v>43664</v>
      </c>
      <c r="U88" s="64" t="s">
        <v>5954</v>
      </c>
      <c r="V88" s="144" t="s">
        <v>5955</v>
      </c>
      <c r="W88" s="139" t="s">
        <v>5110</v>
      </c>
      <c r="X88" s="87"/>
      <c r="Y88" s="828">
        <v>43862</v>
      </c>
      <c r="Z88" s="891"/>
      <c r="AA88" s="891"/>
      <c r="AB88" s="64"/>
      <c r="AC88" s="94"/>
      <c r="AD88" s="168"/>
      <c r="AE88" s="861"/>
      <c r="AF88" s="851"/>
      <c r="AG88" s="964"/>
      <c r="AH88" s="161"/>
      <c r="AI88" s="161"/>
      <c r="AJ88" s="209"/>
      <c r="AK88" s="168"/>
      <c r="AL88" s="168"/>
      <c r="AM88" s="171"/>
      <c r="AN88" s="161"/>
      <c r="AO88" s="161"/>
      <c r="AP88" s="161"/>
      <c r="AQ88" s="161"/>
      <c r="AR88" s="93" t="s">
        <v>5957</v>
      </c>
      <c r="AS88" s="828">
        <v>44105</v>
      </c>
      <c r="AT88" s="988"/>
      <c r="AU88" s="93" t="s">
        <v>4819</v>
      </c>
      <c r="AV88" s="828">
        <v>44166</v>
      </c>
      <c r="AW88" s="988"/>
      <c r="AX88" s="93" t="s">
        <v>5474</v>
      </c>
      <c r="AY88" s="828">
        <v>44440</v>
      </c>
      <c r="AZ88" s="988"/>
      <c r="BA88" s="12" t="s">
        <v>8517</v>
      </c>
      <c r="BB88" s="18" t="s">
        <v>116</v>
      </c>
      <c r="BC88" s="261">
        <v>43998</v>
      </c>
      <c r="BD88" s="1"/>
      <c r="BE88" s="1"/>
      <c r="BF88" s="1"/>
      <c r="BG88" s="1"/>
      <c r="BH88" s="1"/>
      <c r="BI88" s="1"/>
      <c r="BJ88" s="1"/>
      <c r="BK88" s="1"/>
      <c r="BL88" s="1"/>
      <c r="BM88" s="1"/>
      <c r="BN88" s="1"/>
      <c r="BO88" s="1"/>
      <c r="BP88" s="1"/>
      <c r="BQ88" s="1"/>
      <c r="BR88" s="1"/>
      <c r="BS88" s="1"/>
      <c r="BT88" s="1"/>
      <c r="BU88" s="1"/>
      <c r="BV88" s="1"/>
      <c r="BW88" s="1"/>
      <c r="BX88" s="1"/>
      <c r="BY88" s="1"/>
      <c r="BZ88" s="1"/>
    </row>
    <row r="89" spans="1:78" ht="50" customHeight="1" x14ac:dyDescent="0.2">
      <c r="A89" s="24" t="s">
        <v>2137</v>
      </c>
      <c r="B89" s="65" t="s">
        <v>2138</v>
      </c>
      <c r="C89" s="252" t="s">
        <v>5950</v>
      </c>
      <c r="D89" s="252"/>
      <c r="E89" s="507" t="s">
        <v>1063</v>
      </c>
      <c r="F89" s="507" t="s">
        <v>3616</v>
      </c>
      <c r="G89" s="268" t="s">
        <v>89</v>
      </c>
      <c r="H89" s="338" t="s">
        <v>194</v>
      </c>
      <c r="I89" s="348">
        <v>42849</v>
      </c>
      <c r="J89" s="348"/>
      <c r="K89" s="62"/>
      <c r="L89" s="72" t="s">
        <v>2140</v>
      </c>
      <c r="M89" s="72" t="s">
        <v>5951</v>
      </c>
      <c r="N89" s="108" t="s">
        <v>5952</v>
      </c>
      <c r="O89" s="112">
        <v>43983</v>
      </c>
      <c r="P89" s="143" t="s">
        <v>5953</v>
      </c>
      <c r="Q89" s="86" t="s">
        <v>364</v>
      </c>
      <c r="R89" s="828">
        <v>43617</v>
      </c>
      <c r="S89" s="891">
        <v>43622</v>
      </c>
      <c r="T89" s="891">
        <v>43664</v>
      </c>
      <c r="U89" s="64" t="s">
        <v>5954</v>
      </c>
      <c r="V89" s="144" t="s">
        <v>5955</v>
      </c>
      <c r="W89" s="139" t="s">
        <v>4963</v>
      </c>
      <c r="X89" s="168" t="s">
        <v>5956</v>
      </c>
      <c r="Y89" s="828">
        <v>44197</v>
      </c>
      <c r="Z89" s="891"/>
      <c r="AA89" s="891"/>
      <c r="AB89" s="64"/>
      <c r="AC89" s="94"/>
      <c r="AD89" s="168"/>
      <c r="AE89" s="861"/>
      <c r="AF89" s="851"/>
      <c r="AG89" s="964"/>
      <c r="AH89" s="161"/>
      <c r="AI89" s="161"/>
      <c r="AJ89" s="209"/>
      <c r="AK89" s="168"/>
      <c r="AL89" s="168"/>
      <c r="AM89" s="171"/>
      <c r="AN89" s="161"/>
      <c r="AO89" s="161"/>
      <c r="AP89" s="161"/>
      <c r="AQ89" s="161"/>
      <c r="AR89" s="93" t="s">
        <v>5957</v>
      </c>
      <c r="AS89" s="828">
        <v>44105</v>
      </c>
      <c r="AT89" s="988"/>
      <c r="AU89" s="93" t="s">
        <v>4819</v>
      </c>
      <c r="AV89" s="828">
        <v>44166</v>
      </c>
      <c r="AW89" s="988"/>
      <c r="AX89" s="93" t="s">
        <v>5474</v>
      </c>
      <c r="AY89" s="828">
        <v>44440</v>
      </c>
      <c r="AZ89" s="988"/>
      <c r="BA89" s="12" t="s">
        <v>5958</v>
      </c>
      <c r="BB89" s="18" t="s">
        <v>116</v>
      </c>
      <c r="BC89" s="261">
        <v>44082</v>
      </c>
      <c r="BD89" s="1"/>
      <c r="BE89" s="1"/>
      <c r="BF89" s="1"/>
      <c r="BG89" s="1"/>
      <c r="BH89" s="1"/>
      <c r="BI89" s="1"/>
      <c r="BJ89" s="1"/>
      <c r="BK89" s="1"/>
      <c r="BL89" s="1"/>
      <c r="BM89" s="1"/>
      <c r="BN89" s="1"/>
      <c r="BO89" s="1"/>
      <c r="BP89" s="1"/>
      <c r="BQ89" s="1"/>
      <c r="BR89" s="1"/>
      <c r="BS89" s="1"/>
      <c r="BT89" s="1"/>
      <c r="BU89" s="1"/>
      <c r="BV89" s="1"/>
      <c r="BW89" s="1"/>
      <c r="BX89" s="1"/>
      <c r="BY89" s="1"/>
      <c r="BZ89" s="1"/>
    </row>
    <row r="90" spans="1:78" ht="50" customHeight="1" x14ac:dyDescent="0.2">
      <c r="A90" s="24" t="s">
        <v>2179</v>
      </c>
      <c r="B90" s="65" t="s">
        <v>2180</v>
      </c>
      <c r="C90" s="252" t="s">
        <v>2181</v>
      </c>
      <c r="D90" s="252"/>
      <c r="E90" s="507" t="s">
        <v>292</v>
      </c>
      <c r="F90" s="507" t="s">
        <v>1021</v>
      </c>
      <c r="G90" s="268" t="s">
        <v>89</v>
      </c>
      <c r="H90" s="338" t="s">
        <v>89</v>
      </c>
      <c r="I90" s="348">
        <v>43033</v>
      </c>
      <c r="J90" s="348"/>
      <c r="K90" s="62"/>
      <c r="L90" s="78" t="s">
        <v>8518</v>
      </c>
      <c r="M90" s="78" t="s">
        <v>8519</v>
      </c>
      <c r="N90" s="108" t="s">
        <v>8520</v>
      </c>
      <c r="O90" s="112">
        <v>43282</v>
      </c>
      <c r="P90" s="143" t="s">
        <v>2186</v>
      </c>
      <c r="Q90" s="86" t="s">
        <v>2187</v>
      </c>
      <c r="R90" s="828">
        <v>43282</v>
      </c>
      <c r="S90" s="891">
        <v>43665</v>
      </c>
      <c r="T90" s="891">
        <v>43738</v>
      </c>
      <c r="U90" s="64" t="s">
        <v>2188</v>
      </c>
      <c r="V90" s="144" t="s">
        <v>2189</v>
      </c>
      <c r="W90" s="87" t="s">
        <v>5110</v>
      </c>
      <c r="X90" s="87"/>
      <c r="Y90" s="828">
        <v>43862</v>
      </c>
      <c r="Z90" s="891"/>
      <c r="AA90" s="891"/>
      <c r="AB90" s="64"/>
      <c r="AC90" s="94"/>
      <c r="AD90" s="168"/>
      <c r="AE90" s="861"/>
      <c r="AF90" s="851"/>
      <c r="AG90" s="964"/>
      <c r="AH90" s="161"/>
      <c r="AI90" s="161"/>
      <c r="AJ90" s="209"/>
      <c r="AK90" s="168"/>
      <c r="AL90" s="168"/>
      <c r="AM90" s="171"/>
      <c r="AN90" s="161"/>
      <c r="AO90" s="161"/>
      <c r="AP90" s="161"/>
      <c r="AQ90" s="161"/>
      <c r="AR90" s="93" t="s">
        <v>8521</v>
      </c>
      <c r="AS90" s="828">
        <v>44105</v>
      </c>
      <c r="AT90" s="988"/>
      <c r="AU90" s="93" t="s">
        <v>5050</v>
      </c>
      <c r="AV90" s="828">
        <v>44256</v>
      </c>
      <c r="AW90" s="988"/>
      <c r="AX90" s="93" t="s">
        <v>4930</v>
      </c>
      <c r="AY90" s="828">
        <v>44652</v>
      </c>
      <c r="AZ90" s="988"/>
      <c r="BA90" s="12"/>
      <c r="BB90" s="18" t="s">
        <v>116</v>
      </c>
      <c r="BC90" s="261">
        <v>43874</v>
      </c>
      <c r="BD90" s="1"/>
      <c r="BE90" s="1"/>
      <c r="BF90" s="1"/>
      <c r="BG90" s="1"/>
      <c r="BH90" s="1"/>
      <c r="BI90" s="1"/>
      <c r="BJ90" s="1"/>
      <c r="BK90" s="1"/>
      <c r="BL90" s="1"/>
      <c r="BM90" s="1"/>
      <c r="BN90" s="1"/>
      <c r="BO90" s="1"/>
      <c r="BP90" s="1"/>
      <c r="BQ90" s="1"/>
      <c r="BR90" s="1"/>
      <c r="BS90" s="1"/>
      <c r="BT90" s="1"/>
      <c r="BU90" s="1"/>
      <c r="BV90" s="1"/>
      <c r="BW90" s="1"/>
      <c r="BX90" s="1"/>
      <c r="BY90" s="1"/>
      <c r="BZ90" s="1"/>
    </row>
    <row r="91" spans="1:78" ht="50" customHeight="1" x14ac:dyDescent="0.2">
      <c r="A91" s="474" t="s">
        <v>2179</v>
      </c>
      <c r="B91" s="65" t="s">
        <v>2180</v>
      </c>
      <c r="C91" s="471" t="s">
        <v>8250</v>
      </c>
      <c r="D91" s="252"/>
      <c r="E91" s="507"/>
      <c r="F91" s="507"/>
      <c r="G91" s="472" t="s">
        <v>89</v>
      </c>
      <c r="H91" s="468" t="s">
        <v>89</v>
      </c>
      <c r="I91" s="356">
        <v>43033</v>
      </c>
      <c r="J91" s="356" t="s">
        <v>2183</v>
      </c>
      <c r="K91" s="62"/>
      <c r="L91" s="781" t="s">
        <v>5974</v>
      </c>
      <c r="M91" s="78" t="s">
        <v>5975</v>
      </c>
      <c r="N91" s="82" t="s">
        <v>5976</v>
      </c>
      <c r="O91" s="182">
        <v>43891</v>
      </c>
      <c r="P91" s="143" t="s">
        <v>2186</v>
      </c>
      <c r="Q91" s="183" t="s">
        <v>2187</v>
      </c>
      <c r="R91" s="828">
        <v>43282</v>
      </c>
      <c r="S91" s="891">
        <v>43665</v>
      </c>
      <c r="T91" s="891">
        <v>43738</v>
      </c>
      <c r="U91" s="64" t="s">
        <v>2188</v>
      </c>
      <c r="V91" s="144" t="s">
        <v>2189</v>
      </c>
      <c r="W91" s="195" t="s">
        <v>5977</v>
      </c>
      <c r="X91" s="479" t="s">
        <v>5978</v>
      </c>
      <c r="Y91" s="828">
        <v>44105</v>
      </c>
      <c r="Z91" s="891"/>
      <c r="AA91" s="891"/>
      <c r="AB91" s="64"/>
      <c r="AC91" s="94"/>
      <c r="AD91" s="274">
        <v>44228</v>
      </c>
      <c r="AE91" s="863" t="s">
        <v>5979</v>
      </c>
      <c r="AF91" s="856">
        <v>44228</v>
      </c>
      <c r="AG91" s="973"/>
      <c r="AH91" s="187"/>
      <c r="AI91" s="187"/>
      <c r="AJ91" s="276"/>
      <c r="AK91" s="274"/>
      <c r="AL91" s="274"/>
      <c r="AM91" s="275"/>
      <c r="AN91" s="475"/>
      <c r="AO91" s="475"/>
      <c r="AP91" s="475"/>
      <c r="AQ91" s="475"/>
      <c r="AR91" s="93" t="s">
        <v>5123</v>
      </c>
      <c r="AS91" s="828">
        <v>44531</v>
      </c>
      <c r="AT91" s="988"/>
      <c r="AU91" s="93"/>
      <c r="AV91" s="828"/>
      <c r="AW91" s="988"/>
      <c r="AX91" s="93" t="s">
        <v>5980</v>
      </c>
      <c r="AY91" s="828">
        <v>44835</v>
      </c>
      <c r="AZ91" s="988"/>
      <c r="BA91" s="12" t="s">
        <v>8522</v>
      </c>
      <c r="BB91" s="18" t="s">
        <v>116</v>
      </c>
      <c r="BC91" s="261">
        <v>44061</v>
      </c>
    </row>
    <row r="92" spans="1:78" ht="50" customHeight="1" x14ac:dyDescent="0.2">
      <c r="A92" s="474" t="s">
        <v>2179</v>
      </c>
      <c r="B92" s="65" t="s">
        <v>2180</v>
      </c>
      <c r="C92" s="471" t="s">
        <v>8250</v>
      </c>
      <c r="D92" s="252"/>
      <c r="E92" s="507"/>
      <c r="F92" s="507"/>
      <c r="G92" s="472" t="s">
        <v>89</v>
      </c>
      <c r="H92" s="468" t="s">
        <v>89</v>
      </c>
      <c r="I92" s="356">
        <v>43033</v>
      </c>
      <c r="J92" s="356" t="s">
        <v>2183</v>
      </c>
      <c r="K92" s="62"/>
      <c r="L92" s="781" t="s">
        <v>5974</v>
      </c>
      <c r="M92" s="78" t="s">
        <v>8523</v>
      </c>
      <c r="N92" s="82"/>
      <c r="O92" s="182" t="s">
        <v>5411</v>
      </c>
      <c r="P92" s="143" t="s">
        <v>2186</v>
      </c>
      <c r="Q92" s="183" t="s">
        <v>2187</v>
      </c>
      <c r="R92" s="828">
        <v>43282</v>
      </c>
      <c r="S92" s="891">
        <v>43665</v>
      </c>
      <c r="T92" s="891">
        <v>43738</v>
      </c>
      <c r="U92" s="64" t="s">
        <v>2188</v>
      </c>
      <c r="V92" s="144" t="s">
        <v>2189</v>
      </c>
      <c r="W92" s="184" t="s">
        <v>5977</v>
      </c>
      <c r="X92" s="479" t="s">
        <v>5978</v>
      </c>
      <c r="Y92" s="828">
        <v>44105</v>
      </c>
      <c r="Z92" s="891"/>
      <c r="AA92" s="891"/>
      <c r="AB92" s="64"/>
      <c r="AC92" s="94"/>
      <c r="AD92" s="274">
        <v>44228</v>
      </c>
      <c r="AE92" s="863" t="s">
        <v>5979</v>
      </c>
      <c r="AF92" s="856">
        <v>44228</v>
      </c>
      <c r="AG92" s="973"/>
      <c r="AH92" s="187"/>
      <c r="AI92" s="475"/>
      <c r="AJ92" s="276"/>
      <c r="AK92" s="274"/>
      <c r="AL92" s="274"/>
      <c r="AM92" s="275"/>
      <c r="AN92" s="475"/>
      <c r="AO92" s="475"/>
      <c r="AP92" s="475"/>
      <c r="AQ92" s="475"/>
      <c r="AR92" s="93" t="s">
        <v>5123</v>
      </c>
      <c r="AS92" s="828">
        <v>44531</v>
      </c>
      <c r="AT92" s="988"/>
      <c r="AU92" s="93"/>
      <c r="AV92" s="828"/>
      <c r="AW92" s="988"/>
      <c r="AX92" s="93" t="s">
        <v>5980</v>
      </c>
      <c r="AY92" s="828">
        <v>44835</v>
      </c>
      <c r="AZ92" s="988"/>
      <c r="BA92" s="12" t="s">
        <v>8524</v>
      </c>
      <c r="BB92" s="18" t="s">
        <v>116</v>
      </c>
      <c r="BC92" s="261">
        <v>44104</v>
      </c>
    </row>
    <row r="93" spans="1:78" ht="50" customHeight="1" x14ac:dyDescent="0.2">
      <c r="A93" s="474" t="s">
        <v>2207</v>
      </c>
      <c r="B93" s="65" t="s">
        <v>2208</v>
      </c>
      <c r="C93" s="471" t="s">
        <v>2209</v>
      </c>
      <c r="D93" s="252"/>
      <c r="E93" s="507" t="s">
        <v>5984</v>
      </c>
      <c r="F93" s="507" t="s">
        <v>949</v>
      </c>
      <c r="G93" s="472" t="s">
        <v>89</v>
      </c>
      <c r="H93" s="468" t="s">
        <v>194</v>
      </c>
      <c r="I93" s="356">
        <v>42425</v>
      </c>
      <c r="J93" s="356"/>
      <c r="K93" s="62"/>
      <c r="L93" s="476" t="s">
        <v>5985</v>
      </c>
      <c r="M93" s="72" t="s">
        <v>5986</v>
      </c>
      <c r="N93" s="108"/>
      <c r="O93" s="182">
        <v>43739</v>
      </c>
      <c r="P93" s="143" t="s">
        <v>5987</v>
      </c>
      <c r="Q93" s="183" t="s">
        <v>364</v>
      </c>
      <c r="R93" s="828">
        <v>43405</v>
      </c>
      <c r="S93" s="891">
        <v>43409</v>
      </c>
      <c r="T93" s="891">
        <v>43451</v>
      </c>
      <c r="U93" s="64" t="s">
        <v>2214</v>
      </c>
      <c r="V93" s="144" t="s">
        <v>2215</v>
      </c>
      <c r="W93" s="479" t="s">
        <v>5988</v>
      </c>
      <c r="X93" s="184" t="s">
        <v>367</v>
      </c>
      <c r="Y93" s="828">
        <v>43770</v>
      </c>
      <c r="Z93" s="891">
        <v>43773</v>
      </c>
      <c r="AA93" s="891">
        <v>43815</v>
      </c>
      <c r="AB93" s="64" t="s">
        <v>2214</v>
      </c>
      <c r="AC93" s="94"/>
      <c r="AD93" s="274"/>
      <c r="AE93" s="863"/>
      <c r="AF93" s="856"/>
      <c r="AG93" s="973"/>
      <c r="AH93" s="187"/>
      <c r="AI93" s="475"/>
      <c r="AJ93" s="276"/>
      <c r="AK93" s="274"/>
      <c r="AL93" s="274"/>
      <c r="AM93" s="275"/>
      <c r="AN93" s="475"/>
      <c r="AO93" s="475"/>
      <c r="AP93" s="475"/>
      <c r="AQ93" s="475"/>
      <c r="AR93" s="93" t="s">
        <v>5989</v>
      </c>
      <c r="AS93" s="828">
        <v>44105</v>
      </c>
      <c r="AT93" s="988"/>
      <c r="AU93" s="93" t="s">
        <v>4944</v>
      </c>
      <c r="AV93" s="828">
        <v>44228</v>
      </c>
      <c r="AW93" s="988"/>
      <c r="AX93" s="93" t="s">
        <v>5554</v>
      </c>
      <c r="AY93" s="828">
        <v>44501</v>
      </c>
      <c r="AZ93" s="988"/>
      <c r="BA93" s="30" t="s">
        <v>8525</v>
      </c>
      <c r="BB93" s="18" t="s">
        <v>116</v>
      </c>
      <c r="BC93" s="261">
        <v>44148</v>
      </c>
    </row>
    <row r="94" spans="1:78" s="1" customFormat="1" ht="50" customHeight="1" x14ac:dyDescent="0.2">
      <c r="A94" s="24" t="s">
        <v>2207</v>
      </c>
      <c r="B94" s="65" t="s">
        <v>2208</v>
      </c>
      <c r="C94" s="252" t="s">
        <v>2209</v>
      </c>
      <c r="D94" s="252"/>
      <c r="E94" s="507" t="s">
        <v>5984</v>
      </c>
      <c r="F94" s="507" t="s">
        <v>949</v>
      </c>
      <c r="G94" s="268" t="s">
        <v>89</v>
      </c>
      <c r="H94" s="338" t="s">
        <v>194</v>
      </c>
      <c r="I94" s="348">
        <v>42425</v>
      </c>
      <c r="J94" s="348" t="s">
        <v>90</v>
      </c>
      <c r="K94" s="62" t="s">
        <v>389</v>
      </c>
      <c r="L94" s="76" t="s">
        <v>5985</v>
      </c>
      <c r="M94" s="72" t="s">
        <v>5986</v>
      </c>
      <c r="N94" s="108"/>
      <c r="O94" s="112">
        <v>43739</v>
      </c>
      <c r="P94" s="143" t="s">
        <v>5987</v>
      </c>
      <c r="Q94" s="86" t="s">
        <v>364</v>
      </c>
      <c r="R94" s="828">
        <v>43405</v>
      </c>
      <c r="S94" s="891">
        <v>43409</v>
      </c>
      <c r="T94" s="891">
        <v>43451</v>
      </c>
      <c r="U94" s="64" t="s">
        <v>2214</v>
      </c>
      <c r="V94" s="144" t="s">
        <v>2215</v>
      </c>
      <c r="W94" s="139" t="s">
        <v>5988</v>
      </c>
      <c r="X94" s="87" t="s">
        <v>367</v>
      </c>
      <c r="Y94" s="828">
        <v>43770</v>
      </c>
      <c r="Z94" s="891">
        <v>43773</v>
      </c>
      <c r="AA94" s="891">
        <v>43815</v>
      </c>
      <c r="AB94" s="64" t="s">
        <v>2214</v>
      </c>
      <c r="AC94" s="94"/>
      <c r="AD94" s="168" t="s">
        <v>2217</v>
      </c>
      <c r="AE94" s="861" t="s">
        <v>8526</v>
      </c>
      <c r="AF94" s="851">
        <v>44256</v>
      </c>
      <c r="AG94" s="964"/>
      <c r="AH94" s="161"/>
      <c r="AI94" s="161"/>
      <c r="AJ94" s="209"/>
      <c r="AK94" s="168"/>
      <c r="AL94" s="168"/>
      <c r="AM94" s="171"/>
      <c r="AN94" s="161"/>
      <c r="AO94" s="161"/>
      <c r="AP94" s="161"/>
      <c r="AQ94" s="161"/>
      <c r="AR94" s="93" t="s">
        <v>1166</v>
      </c>
      <c r="AS94" s="828">
        <v>44470</v>
      </c>
      <c r="AT94" s="988"/>
      <c r="AU94" s="93" t="s">
        <v>4920</v>
      </c>
      <c r="AV94" s="828">
        <v>44621</v>
      </c>
      <c r="AW94" s="988"/>
      <c r="AX94" s="93" t="s">
        <v>4769</v>
      </c>
      <c r="AY94" s="828">
        <v>45017</v>
      </c>
      <c r="AZ94" s="988"/>
      <c r="BA94" s="30" t="s">
        <v>8527</v>
      </c>
      <c r="BB94" s="18" t="s">
        <v>116</v>
      </c>
      <c r="BC94" s="261">
        <v>44225</v>
      </c>
    </row>
    <row r="95" spans="1:78" s="1" customFormat="1" ht="50" customHeight="1" x14ac:dyDescent="0.2">
      <c r="A95" s="24" t="s">
        <v>2240</v>
      </c>
      <c r="B95" s="126" t="s">
        <v>2241</v>
      </c>
      <c r="C95" s="252" t="s">
        <v>2242</v>
      </c>
      <c r="D95" s="252"/>
      <c r="E95" s="507" t="s">
        <v>1083</v>
      </c>
      <c r="F95" s="507" t="s">
        <v>1420</v>
      </c>
      <c r="G95" s="268" t="s">
        <v>89</v>
      </c>
      <c r="H95" s="340" t="s">
        <v>89</v>
      </c>
      <c r="I95" s="348" t="s">
        <v>121</v>
      </c>
      <c r="J95" s="348"/>
      <c r="K95" s="62"/>
      <c r="L95" s="216" t="s">
        <v>6008</v>
      </c>
      <c r="M95" s="71" t="s">
        <v>6009</v>
      </c>
      <c r="N95" s="82" t="s">
        <v>6010</v>
      </c>
      <c r="O95" s="2750">
        <v>43800</v>
      </c>
      <c r="P95" s="143" t="s">
        <v>5081</v>
      </c>
      <c r="Q95" s="86" t="s">
        <v>364</v>
      </c>
      <c r="R95" s="828">
        <v>42370</v>
      </c>
      <c r="S95" s="891">
        <v>42373</v>
      </c>
      <c r="T95" s="891">
        <v>42401</v>
      </c>
      <c r="U95" s="64" t="s">
        <v>6011</v>
      </c>
      <c r="V95" s="144"/>
      <c r="W95" s="86" t="s">
        <v>2246</v>
      </c>
      <c r="X95" s="86" t="s">
        <v>2247</v>
      </c>
      <c r="Y95" s="828">
        <v>42736</v>
      </c>
      <c r="Z95" s="891">
        <v>42751</v>
      </c>
      <c r="AA95" s="891">
        <v>42885</v>
      </c>
      <c r="AB95" s="64" t="s">
        <v>2248</v>
      </c>
      <c r="AC95" s="94" t="s">
        <v>2249</v>
      </c>
      <c r="AD95" s="87" t="s">
        <v>2250</v>
      </c>
      <c r="AE95" s="866" t="s">
        <v>2251</v>
      </c>
      <c r="AF95" s="851">
        <v>43160</v>
      </c>
      <c r="AG95" s="964">
        <v>43175</v>
      </c>
      <c r="AH95" s="161">
        <v>43276</v>
      </c>
      <c r="AI95" s="161" t="s">
        <v>2252</v>
      </c>
      <c r="AJ95" s="209" t="s">
        <v>2253</v>
      </c>
      <c r="AK95" s="168"/>
      <c r="AL95" s="168"/>
      <c r="AM95" s="171"/>
      <c r="AN95" s="161"/>
      <c r="AO95" s="161"/>
      <c r="AP95" s="161"/>
      <c r="AQ95" s="161"/>
      <c r="AR95" s="93" t="s">
        <v>6012</v>
      </c>
      <c r="AS95" s="828">
        <v>43800</v>
      </c>
      <c r="AT95" s="988"/>
      <c r="AU95" s="93" t="s">
        <v>2526</v>
      </c>
      <c r="AV95" s="828">
        <v>44105</v>
      </c>
      <c r="AW95" s="988"/>
      <c r="AX95" s="93" t="s">
        <v>91</v>
      </c>
      <c r="AY95" s="828">
        <v>44197</v>
      </c>
      <c r="AZ95" s="988"/>
      <c r="BA95" s="12" t="s">
        <v>8528</v>
      </c>
      <c r="BB95" s="18" t="s">
        <v>116</v>
      </c>
      <c r="BC95" s="261">
        <v>44218</v>
      </c>
    </row>
    <row r="96" spans="1:78" s="1" customFormat="1" ht="50" customHeight="1" x14ac:dyDescent="0.2">
      <c r="A96" s="24" t="s">
        <v>2302</v>
      </c>
      <c r="B96" s="65" t="s">
        <v>2303</v>
      </c>
      <c r="C96" s="255" t="s">
        <v>4771</v>
      </c>
      <c r="D96" s="255"/>
      <c r="E96" s="507" t="s">
        <v>337</v>
      </c>
      <c r="F96" s="507" t="s">
        <v>266</v>
      </c>
      <c r="G96" s="268" t="s">
        <v>89</v>
      </c>
      <c r="H96" s="338" t="s">
        <v>194</v>
      </c>
      <c r="I96" s="348">
        <v>39274</v>
      </c>
      <c r="J96" s="348"/>
      <c r="K96" s="62"/>
      <c r="L96" s="76" t="s">
        <v>4773</v>
      </c>
      <c r="M96" s="76" t="s">
        <v>4759</v>
      </c>
      <c r="N96" s="106" t="s">
        <v>4760</v>
      </c>
      <c r="O96" s="112">
        <v>43586</v>
      </c>
      <c r="P96" s="143" t="s">
        <v>4761</v>
      </c>
      <c r="Q96" s="86" t="s">
        <v>4762</v>
      </c>
      <c r="R96" s="828">
        <v>42767</v>
      </c>
      <c r="S96" s="891">
        <v>42793</v>
      </c>
      <c r="T96" s="891">
        <v>42835</v>
      </c>
      <c r="U96" s="64" t="s">
        <v>4763</v>
      </c>
      <c r="V96" s="144" t="s">
        <v>4774</v>
      </c>
      <c r="W96" s="87" t="s">
        <v>4741</v>
      </c>
      <c r="X96" s="139" t="s">
        <v>5509</v>
      </c>
      <c r="Y96" s="828">
        <v>43983</v>
      </c>
      <c r="Z96" s="891"/>
      <c r="AA96" s="891"/>
      <c r="AB96" s="64" t="s">
        <v>4759</v>
      </c>
      <c r="AC96" s="94"/>
      <c r="AD96" s="168">
        <v>44136</v>
      </c>
      <c r="AE96" s="861" t="s">
        <v>270</v>
      </c>
      <c r="AF96" s="851">
        <v>44136</v>
      </c>
      <c r="AG96" s="964"/>
      <c r="AH96" s="161"/>
      <c r="AI96" s="161"/>
      <c r="AJ96" s="209"/>
      <c r="AK96" s="168"/>
      <c r="AL96" s="168"/>
      <c r="AM96" s="171"/>
      <c r="AN96" s="161"/>
      <c r="AO96" s="161"/>
      <c r="AP96" s="161"/>
      <c r="AQ96" s="161"/>
      <c r="AR96" s="93" t="s">
        <v>4767</v>
      </c>
      <c r="AS96" s="828">
        <v>44593</v>
      </c>
      <c r="AT96" s="988"/>
      <c r="AU96" s="93" t="s">
        <v>4768</v>
      </c>
      <c r="AV96" s="828">
        <v>44743</v>
      </c>
      <c r="AW96" s="988"/>
      <c r="AX96" s="93" t="s">
        <v>4769</v>
      </c>
      <c r="AY96" s="828">
        <v>45017</v>
      </c>
      <c r="AZ96" s="988"/>
      <c r="BA96" s="31" t="s">
        <v>6030</v>
      </c>
      <c r="BB96" s="18" t="s">
        <v>116</v>
      </c>
      <c r="BC96" s="261">
        <v>43916</v>
      </c>
    </row>
    <row r="97" spans="1:55" s="1" customFormat="1" ht="50" customHeight="1" x14ac:dyDescent="0.2">
      <c r="A97" s="22" t="s">
        <v>2302</v>
      </c>
      <c r="B97" s="65" t="s">
        <v>2303</v>
      </c>
      <c r="C97" s="255" t="s">
        <v>4771</v>
      </c>
      <c r="D97" s="255"/>
      <c r="E97" s="507" t="s">
        <v>337</v>
      </c>
      <c r="F97" s="507" t="s">
        <v>266</v>
      </c>
      <c r="G97" s="268" t="s">
        <v>89</v>
      </c>
      <c r="H97" s="338" t="s">
        <v>194</v>
      </c>
      <c r="I97" s="348">
        <v>44041</v>
      </c>
      <c r="J97" s="348"/>
      <c r="K97" s="62"/>
      <c r="L97" s="72" t="s">
        <v>4773</v>
      </c>
      <c r="M97" s="72" t="s">
        <v>4759</v>
      </c>
      <c r="N97" s="106" t="s">
        <v>4760</v>
      </c>
      <c r="O97" s="112">
        <v>43586</v>
      </c>
      <c r="P97" s="143" t="s">
        <v>4761</v>
      </c>
      <c r="Q97" s="86" t="s">
        <v>4762</v>
      </c>
      <c r="R97" s="828">
        <v>42767</v>
      </c>
      <c r="S97" s="891">
        <v>42793</v>
      </c>
      <c r="T97" s="891">
        <v>42835</v>
      </c>
      <c r="U97" s="64" t="s">
        <v>4763</v>
      </c>
      <c r="V97" s="144" t="s">
        <v>4774</v>
      </c>
      <c r="W97" s="87" t="s">
        <v>4741</v>
      </c>
      <c r="X97" s="139" t="s">
        <v>8529</v>
      </c>
      <c r="Y97" s="828">
        <v>43983</v>
      </c>
      <c r="Z97" s="891" t="s">
        <v>8530</v>
      </c>
      <c r="AA97" s="891"/>
      <c r="AB97" s="64" t="s">
        <v>4759</v>
      </c>
      <c r="AC97" s="94"/>
      <c r="AD97" s="168">
        <v>44136</v>
      </c>
      <c r="AE97" s="861" t="s">
        <v>270</v>
      </c>
      <c r="AF97" s="851">
        <v>44136</v>
      </c>
      <c r="AG97" s="964"/>
      <c r="AH97" s="161"/>
      <c r="AI97" s="161"/>
      <c r="AJ97" s="209"/>
      <c r="AK97" s="168"/>
      <c r="AL97" s="168"/>
      <c r="AM97" s="171"/>
      <c r="AN97" s="161"/>
      <c r="AO97" s="161"/>
      <c r="AP97" s="161"/>
      <c r="AQ97" s="161"/>
      <c r="AR97" s="93" t="s">
        <v>4767</v>
      </c>
      <c r="AS97" s="828">
        <v>44593</v>
      </c>
      <c r="AT97" s="988"/>
      <c r="AU97" s="93" t="s">
        <v>4768</v>
      </c>
      <c r="AV97" s="828">
        <v>44743</v>
      </c>
      <c r="AW97" s="988"/>
      <c r="AX97" s="93" t="s">
        <v>4769</v>
      </c>
      <c r="AY97" s="828">
        <v>45017</v>
      </c>
      <c r="AZ97" s="988"/>
      <c r="BA97" s="31" t="s">
        <v>4775</v>
      </c>
      <c r="BB97" s="18" t="s">
        <v>116</v>
      </c>
      <c r="BC97" s="261">
        <v>44105</v>
      </c>
    </row>
    <row r="98" spans="1:55" s="1" customFormat="1" ht="50" customHeight="1" x14ac:dyDescent="0.2">
      <c r="A98" s="24" t="s">
        <v>2309</v>
      </c>
      <c r="B98" s="65" t="s">
        <v>2310</v>
      </c>
      <c r="C98" s="252" t="s">
        <v>192</v>
      </c>
      <c r="D98" s="252"/>
      <c r="E98" s="507" t="s">
        <v>3819</v>
      </c>
      <c r="F98" s="507" t="s">
        <v>3616</v>
      </c>
      <c r="G98" s="268" t="s">
        <v>89</v>
      </c>
      <c r="H98" s="173" t="s">
        <v>194</v>
      </c>
      <c r="I98" s="62">
        <v>41263</v>
      </c>
      <c r="J98" s="62"/>
      <c r="K98" s="62"/>
      <c r="L98" s="72" t="s">
        <v>6036</v>
      </c>
      <c r="M98" s="72" t="s">
        <v>8531</v>
      </c>
      <c r="N98" s="106" t="s">
        <v>8351</v>
      </c>
      <c r="O98" s="112">
        <v>43282</v>
      </c>
      <c r="P98" s="143" t="s">
        <v>4957</v>
      </c>
      <c r="Q98" s="86" t="s">
        <v>364</v>
      </c>
      <c r="R98" s="828">
        <v>42979</v>
      </c>
      <c r="S98" s="891">
        <v>42968</v>
      </c>
      <c r="T98" s="891">
        <v>43049</v>
      </c>
      <c r="U98" s="64" t="s">
        <v>4958</v>
      </c>
      <c r="V98" s="189" t="s">
        <v>4959</v>
      </c>
      <c r="W98" s="136" t="s">
        <v>4960</v>
      </c>
      <c r="X98" s="136" t="s">
        <v>367</v>
      </c>
      <c r="Y98" s="828">
        <v>43435</v>
      </c>
      <c r="Z98" s="891">
        <v>43668</v>
      </c>
      <c r="AA98" s="891">
        <v>43738</v>
      </c>
      <c r="AB98" s="64" t="s">
        <v>4961</v>
      </c>
      <c r="AC98" s="94" t="s">
        <v>4962</v>
      </c>
      <c r="AD98" s="168"/>
      <c r="AE98" s="861"/>
      <c r="AF98" s="851"/>
      <c r="AG98" s="964"/>
      <c r="AH98" s="161"/>
      <c r="AI98" s="161"/>
      <c r="AJ98" s="209"/>
      <c r="AK98" s="168"/>
      <c r="AL98" s="168"/>
      <c r="AM98" s="171"/>
      <c r="AN98" s="161"/>
      <c r="AO98" s="161"/>
      <c r="AP98" s="161"/>
      <c r="AQ98" s="161"/>
      <c r="AR98" s="93" t="s">
        <v>8352</v>
      </c>
      <c r="AS98" s="828">
        <v>43556</v>
      </c>
      <c r="AT98" s="988"/>
      <c r="AU98" s="93" t="s">
        <v>8353</v>
      </c>
      <c r="AV98" s="828">
        <v>43586</v>
      </c>
      <c r="AW98" s="988"/>
      <c r="AX98" s="93" t="s">
        <v>5838</v>
      </c>
      <c r="AY98" s="828">
        <v>43862</v>
      </c>
      <c r="AZ98" s="988"/>
      <c r="BA98" s="48" t="s">
        <v>8532</v>
      </c>
      <c r="BB98" s="18" t="s">
        <v>116</v>
      </c>
      <c r="BC98" s="261">
        <v>44021</v>
      </c>
    </row>
    <row r="99" spans="1:55" s="1" customFormat="1" ht="50" customHeight="1" x14ac:dyDescent="0.2">
      <c r="A99" s="25" t="s">
        <v>2347</v>
      </c>
      <c r="B99" s="67" t="s">
        <v>2348</v>
      </c>
      <c r="C99" s="252" t="s">
        <v>2349</v>
      </c>
      <c r="D99" s="252"/>
      <c r="E99" s="507" t="s">
        <v>337</v>
      </c>
      <c r="F99" s="507" t="s">
        <v>1420</v>
      </c>
      <c r="G99" s="268" t="s">
        <v>89</v>
      </c>
      <c r="H99" s="339" t="s">
        <v>89</v>
      </c>
      <c r="I99" s="348">
        <v>40087</v>
      </c>
      <c r="J99" s="348"/>
      <c r="K99" s="62"/>
      <c r="L99" s="75" t="s">
        <v>6053</v>
      </c>
      <c r="M99" s="72" t="s">
        <v>6054</v>
      </c>
      <c r="N99" s="509" t="s">
        <v>6055</v>
      </c>
      <c r="O99" s="112">
        <v>43709</v>
      </c>
      <c r="P99" s="146" t="s">
        <v>5131</v>
      </c>
      <c r="Q99" s="179" t="s">
        <v>364</v>
      </c>
      <c r="R99" s="847">
        <v>42917</v>
      </c>
      <c r="S99" s="891">
        <v>42917</v>
      </c>
      <c r="T99" s="891">
        <v>42979</v>
      </c>
      <c r="U99" s="64" t="s">
        <v>6056</v>
      </c>
      <c r="V99" s="144" t="s">
        <v>6057</v>
      </c>
      <c r="W99" s="138" t="s">
        <v>4064</v>
      </c>
      <c r="X99" s="138" t="s">
        <v>6058</v>
      </c>
      <c r="Y99" s="847">
        <v>43862</v>
      </c>
      <c r="Z99" s="891">
        <v>43864</v>
      </c>
      <c r="AA99" s="891">
        <v>43913</v>
      </c>
      <c r="AB99" s="132" t="s">
        <v>6059</v>
      </c>
      <c r="AC99" s="94"/>
      <c r="AD99" s="168"/>
      <c r="AE99" s="861"/>
      <c r="AF99" s="851"/>
      <c r="AG99" s="964"/>
      <c r="AH99" s="161"/>
      <c r="AI99" s="161"/>
      <c r="AJ99" s="209"/>
      <c r="AK99" s="168"/>
      <c r="AL99" s="168"/>
      <c r="AM99" s="171"/>
      <c r="AN99" s="161"/>
      <c r="AO99" s="161"/>
      <c r="AP99" s="161"/>
      <c r="AQ99" s="161"/>
      <c r="AR99" s="99" t="s">
        <v>2526</v>
      </c>
      <c r="AS99" s="847">
        <v>44105</v>
      </c>
      <c r="AT99" s="991"/>
      <c r="AU99" s="99" t="s">
        <v>5673</v>
      </c>
      <c r="AV99" s="847">
        <v>44197</v>
      </c>
      <c r="AW99" s="991"/>
      <c r="AX99" s="99" t="s">
        <v>5299</v>
      </c>
      <c r="AY99" s="847">
        <v>44562</v>
      </c>
      <c r="AZ99" s="988"/>
      <c r="BA99" s="12" t="s">
        <v>6060</v>
      </c>
      <c r="BB99" s="18" t="s">
        <v>116</v>
      </c>
      <c r="BC99" s="261">
        <v>44061</v>
      </c>
    </row>
    <row r="100" spans="1:55" s="1" customFormat="1" ht="50" customHeight="1" x14ac:dyDescent="0.2">
      <c r="A100" s="24" t="s">
        <v>2356</v>
      </c>
      <c r="B100" s="65" t="s">
        <v>4197</v>
      </c>
      <c r="C100" s="252" t="s">
        <v>6061</v>
      </c>
      <c r="D100" s="252"/>
      <c r="E100" s="507" t="s">
        <v>4235</v>
      </c>
      <c r="F100" s="507" t="s">
        <v>3616</v>
      </c>
      <c r="G100" s="268" t="s">
        <v>89</v>
      </c>
      <c r="H100" s="338" t="s">
        <v>89</v>
      </c>
      <c r="I100" s="348">
        <v>40112</v>
      </c>
      <c r="J100" s="348" t="s">
        <v>8533</v>
      </c>
      <c r="K100" s="62" t="s">
        <v>6780</v>
      </c>
      <c r="L100" s="72" t="s">
        <v>6062</v>
      </c>
      <c r="M100" s="72" t="s">
        <v>6063</v>
      </c>
      <c r="N100" s="106" t="s">
        <v>6064</v>
      </c>
      <c r="O100" s="112">
        <v>43374</v>
      </c>
      <c r="P100" s="143"/>
      <c r="Q100" s="86" t="s">
        <v>6065</v>
      </c>
      <c r="R100" s="828"/>
      <c r="S100" s="891">
        <v>42566</v>
      </c>
      <c r="T100" s="891">
        <v>42629</v>
      </c>
      <c r="U100" s="64"/>
      <c r="V100" s="144"/>
      <c r="W100" s="86"/>
      <c r="X100" s="86"/>
      <c r="Y100" s="828"/>
      <c r="Z100" s="891"/>
      <c r="AA100" s="891"/>
      <c r="AB100" s="64"/>
      <c r="AC100" s="94"/>
      <c r="AD100" s="168"/>
      <c r="AE100" s="861"/>
      <c r="AF100" s="851"/>
      <c r="AG100" s="964"/>
      <c r="AH100" s="161"/>
      <c r="AI100" s="161"/>
      <c r="AJ100" s="209"/>
      <c r="AK100" s="168"/>
      <c r="AL100" s="168"/>
      <c r="AM100" s="171"/>
      <c r="AN100" s="161"/>
      <c r="AO100" s="161"/>
      <c r="AP100" s="161"/>
      <c r="AQ100" s="161"/>
      <c r="AR100" s="93"/>
      <c r="AS100" s="828"/>
      <c r="AT100" s="988">
        <v>43280</v>
      </c>
      <c r="AU100" s="93" t="s">
        <v>5533</v>
      </c>
      <c r="AV100" s="828">
        <v>43405</v>
      </c>
      <c r="AW100" s="988">
        <v>43405</v>
      </c>
      <c r="AX100" s="93" t="s">
        <v>5095</v>
      </c>
      <c r="AY100" s="828">
        <v>43891</v>
      </c>
      <c r="AZ100" s="988"/>
      <c r="BA100" s="12" t="s">
        <v>8534</v>
      </c>
      <c r="BB100" s="18" t="s">
        <v>116</v>
      </c>
      <c r="BC100" s="261">
        <v>43972</v>
      </c>
    </row>
    <row r="101" spans="1:55" s="1" customFormat="1" ht="50" customHeight="1" x14ac:dyDescent="0.2">
      <c r="A101" s="24" t="s">
        <v>2468</v>
      </c>
      <c r="B101" s="65" t="s">
        <v>2469</v>
      </c>
      <c r="C101" s="252" t="s">
        <v>5950</v>
      </c>
      <c r="D101" s="252"/>
      <c r="E101" s="507" t="s">
        <v>1063</v>
      </c>
      <c r="F101" s="507" t="s">
        <v>3616</v>
      </c>
      <c r="G101" s="268" t="s">
        <v>89</v>
      </c>
      <c r="H101" s="338" t="s">
        <v>194</v>
      </c>
      <c r="I101" s="348">
        <v>42849</v>
      </c>
      <c r="J101" s="348"/>
      <c r="K101" s="62"/>
      <c r="L101" s="76" t="s">
        <v>6120</v>
      </c>
      <c r="M101" s="216" t="s">
        <v>8516</v>
      </c>
      <c r="N101" s="108" t="s">
        <v>6121</v>
      </c>
      <c r="O101" s="112">
        <v>43466</v>
      </c>
      <c r="P101" s="143" t="s">
        <v>5953</v>
      </c>
      <c r="Q101" s="86" t="s">
        <v>142</v>
      </c>
      <c r="R101" s="828">
        <v>43617</v>
      </c>
      <c r="S101" s="891">
        <v>43622</v>
      </c>
      <c r="T101" s="891">
        <v>43664</v>
      </c>
      <c r="U101" s="64" t="s">
        <v>5954</v>
      </c>
      <c r="V101" s="144" t="s">
        <v>5955</v>
      </c>
      <c r="W101" s="136" t="s">
        <v>5110</v>
      </c>
      <c r="X101" s="136"/>
      <c r="Y101" s="828">
        <v>43862</v>
      </c>
      <c r="Z101" s="891"/>
      <c r="AA101" s="891"/>
      <c r="AB101" s="64"/>
      <c r="AC101" s="94"/>
      <c r="AD101" s="168"/>
      <c r="AE101" s="861"/>
      <c r="AF101" s="851"/>
      <c r="AG101" s="964"/>
      <c r="AH101" s="161"/>
      <c r="AI101" s="161"/>
      <c r="AJ101" s="209"/>
      <c r="AK101" s="168"/>
      <c r="AL101" s="168"/>
      <c r="AM101" s="171"/>
      <c r="AN101" s="161"/>
      <c r="AO101" s="161"/>
      <c r="AP101" s="161"/>
      <c r="AQ101" s="161"/>
      <c r="AR101" s="93" t="s">
        <v>5957</v>
      </c>
      <c r="AS101" s="828">
        <v>44105</v>
      </c>
      <c r="AT101" s="988"/>
      <c r="AU101" s="93" t="s">
        <v>4819</v>
      </c>
      <c r="AV101" s="828">
        <v>44166</v>
      </c>
      <c r="AW101" s="988"/>
      <c r="AX101" s="93" t="s">
        <v>5474</v>
      </c>
      <c r="AY101" s="828">
        <v>44440</v>
      </c>
      <c r="AZ101" s="988"/>
      <c r="BA101" s="12" t="s">
        <v>8517</v>
      </c>
      <c r="BB101" s="18" t="s">
        <v>116</v>
      </c>
      <c r="BC101" s="261">
        <v>43998</v>
      </c>
    </row>
    <row r="102" spans="1:55" s="1" customFormat="1" ht="50" customHeight="1" thickBot="1" x14ac:dyDescent="0.25">
      <c r="A102" s="24" t="s">
        <v>2468</v>
      </c>
      <c r="B102" s="65" t="s">
        <v>2469</v>
      </c>
      <c r="C102" s="252" t="s">
        <v>5950</v>
      </c>
      <c r="D102" s="252"/>
      <c r="E102" s="507" t="s">
        <v>1063</v>
      </c>
      <c r="F102" s="507" t="s">
        <v>3616</v>
      </c>
      <c r="G102" s="268" t="s">
        <v>89</v>
      </c>
      <c r="H102" s="338" t="s">
        <v>194</v>
      </c>
      <c r="I102" s="348">
        <v>42849</v>
      </c>
      <c r="J102" s="348"/>
      <c r="K102" s="62"/>
      <c r="L102" s="72" t="s">
        <v>6120</v>
      </c>
      <c r="M102" s="82" t="s">
        <v>5951</v>
      </c>
      <c r="N102" s="108" t="s">
        <v>6121</v>
      </c>
      <c r="O102" s="112">
        <v>43983</v>
      </c>
      <c r="P102" s="143" t="s">
        <v>5953</v>
      </c>
      <c r="Q102" s="86" t="s">
        <v>142</v>
      </c>
      <c r="R102" s="828">
        <v>43617</v>
      </c>
      <c r="S102" s="891">
        <v>43622</v>
      </c>
      <c r="T102" s="891">
        <v>43664</v>
      </c>
      <c r="U102" s="64" t="s">
        <v>5954</v>
      </c>
      <c r="V102" s="144" t="s">
        <v>5955</v>
      </c>
      <c r="W102" s="136" t="s">
        <v>4963</v>
      </c>
      <c r="X102" s="168" t="s">
        <v>5956</v>
      </c>
      <c r="Y102" s="828">
        <v>44197</v>
      </c>
      <c r="Z102" s="891"/>
      <c r="AA102" s="891"/>
      <c r="AB102" s="64"/>
      <c r="AC102" s="94"/>
      <c r="AD102" s="168"/>
      <c r="AE102" s="861"/>
      <c r="AF102" s="851"/>
      <c r="AG102" s="964"/>
      <c r="AH102" s="161"/>
      <c r="AI102" s="161"/>
      <c r="AJ102" s="209"/>
      <c r="AK102" s="168"/>
      <c r="AL102" s="168"/>
      <c r="AM102" s="171"/>
      <c r="AN102" s="161"/>
      <c r="AO102" s="161"/>
      <c r="AP102" s="161"/>
      <c r="AQ102" s="161"/>
      <c r="AR102" s="93" t="s">
        <v>5957</v>
      </c>
      <c r="AS102" s="828">
        <v>44105</v>
      </c>
      <c r="AT102" s="988"/>
      <c r="AU102" s="93" t="s">
        <v>4819</v>
      </c>
      <c r="AV102" s="828">
        <v>44166</v>
      </c>
      <c r="AW102" s="988"/>
      <c r="AX102" s="93" t="s">
        <v>5474</v>
      </c>
      <c r="AY102" s="828">
        <v>44440</v>
      </c>
      <c r="AZ102" s="988"/>
      <c r="BA102" s="12" t="s">
        <v>5958</v>
      </c>
      <c r="BB102" s="18" t="s">
        <v>116</v>
      </c>
      <c r="BC102" s="261">
        <v>44082</v>
      </c>
    </row>
    <row r="103" spans="1:55" s="1" customFormat="1" ht="50" customHeight="1" thickTop="1" x14ac:dyDescent="0.2">
      <c r="A103" s="22" t="s">
        <v>86</v>
      </c>
      <c r="B103" s="65" t="s">
        <v>87</v>
      </c>
      <c r="C103" s="283" t="s">
        <v>4909</v>
      </c>
      <c r="D103" s="283"/>
      <c r="E103" s="254">
        <v>2011</v>
      </c>
      <c r="F103" s="254">
        <v>2032</v>
      </c>
      <c r="G103" s="173" t="s">
        <v>89</v>
      </c>
      <c r="H103" s="338" t="s">
        <v>89</v>
      </c>
      <c r="I103" s="348">
        <v>43083</v>
      </c>
      <c r="J103" s="348"/>
      <c r="K103" s="62"/>
      <c r="L103" s="289" t="s">
        <v>4910</v>
      </c>
      <c r="M103" s="289" t="s">
        <v>4911</v>
      </c>
      <c r="N103" s="117" t="s">
        <v>4912</v>
      </c>
      <c r="O103" s="133">
        <v>43191</v>
      </c>
      <c r="P103" s="213"/>
      <c r="Q103" s="212"/>
      <c r="R103" s="845"/>
      <c r="S103" s="894"/>
      <c r="T103" s="894"/>
      <c r="U103" s="141"/>
      <c r="V103" s="142"/>
      <c r="W103" s="291"/>
      <c r="X103" s="292"/>
      <c r="Y103" s="845"/>
      <c r="Z103" s="891"/>
      <c r="AA103" s="891"/>
      <c r="AB103" s="64"/>
      <c r="AC103" s="94"/>
      <c r="AD103" s="214"/>
      <c r="AE103" s="953"/>
      <c r="AF103" s="855"/>
      <c r="AG103" s="977"/>
      <c r="AH103" s="160"/>
      <c r="AI103" s="160"/>
      <c r="AJ103" s="94"/>
      <c r="AK103" s="167"/>
      <c r="AL103" s="167"/>
      <c r="AM103" s="170"/>
      <c r="AN103" s="160"/>
      <c r="AO103" s="160"/>
      <c r="AP103" s="160"/>
      <c r="AQ103" s="160"/>
      <c r="AR103" s="90"/>
      <c r="AS103" s="870"/>
      <c r="AT103" s="992"/>
      <c r="AU103" s="90"/>
      <c r="AV103" s="855"/>
      <c r="AW103" s="1000"/>
      <c r="AX103" s="90"/>
      <c r="AY103" s="855"/>
      <c r="AZ103" s="1010"/>
      <c r="BA103" s="54" t="s">
        <v>4913</v>
      </c>
      <c r="BB103" s="18" t="s">
        <v>116</v>
      </c>
      <c r="BC103" s="261">
        <v>44082</v>
      </c>
    </row>
    <row r="104" spans="1:55" s="1" customFormat="1" ht="50" customHeight="1" x14ac:dyDescent="0.2">
      <c r="A104" s="438" t="s">
        <v>2492</v>
      </c>
      <c r="B104" s="283" t="s">
        <v>2493</v>
      </c>
      <c r="C104" s="255" t="s">
        <v>2494</v>
      </c>
      <c r="D104" s="255"/>
      <c r="E104" s="382" t="s">
        <v>4235</v>
      </c>
      <c r="F104" s="382" t="s">
        <v>3616</v>
      </c>
      <c r="G104" s="363" t="s">
        <v>89</v>
      </c>
      <c r="H104" s="441" t="s">
        <v>89</v>
      </c>
      <c r="I104" s="442">
        <v>39715</v>
      </c>
      <c r="J104" s="442"/>
      <c r="K104" s="405"/>
      <c r="L104" s="446" t="s">
        <v>2495</v>
      </c>
      <c r="M104" s="446" t="s">
        <v>8535</v>
      </c>
      <c r="N104" s="407" t="s">
        <v>8536</v>
      </c>
      <c r="O104" s="432">
        <v>43160</v>
      </c>
      <c r="P104" s="410" t="s">
        <v>2497</v>
      </c>
      <c r="Q104" s="433"/>
      <c r="R104" s="882">
        <v>42217</v>
      </c>
      <c r="S104" s="892">
        <v>42219</v>
      </c>
      <c r="T104" s="892">
        <v>42286</v>
      </c>
      <c r="U104" s="413" t="s">
        <v>2498</v>
      </c>
      <c r="V104" s="414" t="s">
        <v>2499</v>
      </c>
      <c r="W104" s="800" t="s">
        <v>2500</v>
      </c>
      <c r="X104" s="444"/>
      <c r="Y104" s="882">
        <v>43497</v>
      </c>
      <c r="Z104" s="892">
        <v>43592</v>
      </c>
      <c r="AA104" s="892">
        <v>43635</v>
      </c>
      <c r="AB104" s="413" t="s">
        <v>2501</v>
      </c>
      <c r="AC104" s="416" t="s">
        <v>2502</v>
      </c>
      <c r="AD104" s="434"/>
      <c r="AE104" s="950"/>
      <c r="AF104" s="882"/>
      <c r="AG104" s="892"/>
      <c r="AH104" s="413"/>
      <c r="AI104" s="436"/>
      <c r="AJ104" s="437"/>
      <c r="AK104" s="434"/>
      <c r="AL104" s="434"/>
      <c r="AM104" s="435"/>
      <c r="AN104" s="436"/>
      <c r="AO104" s="436"/>
      <c r="AP104" s="436"/>
      <c r="AQ104" s="436"/>
      <c r="AR104" s="421" t="s">
        <v>8537</v>
      </c>
      <c r="AS104" s="882">
        <v>43678</v>
      </c>
      <c r="AT104" s="989"/>
      <c r="AU104" s="421" t="s">
        <v>4740</v>
      </c>
      <c r="AV104" s="882">
        <v>43800</v>
      </c>
      <c r="AW104" s="989"/>
      <c r="AX104" s="421" t="s">
        <v>5553</v>
      </c>
      <c r="AY104" s="882">
        <v>44136</v>
      </c>
      <c r="AZ104" s="989"/>
      <c r="BA104" s="428" t="s">
        <v>8538</v>
      </c>
      <c r="BB104" s="412" t="s">
        <v>116</v>
      </c>
      <c r="BC104" s="423">
        <v>43915</v>
      </c>
    </row>
    <row r="105" spans="1:55" s="1" customFormat="1" ht="50" customHeight="1" x14ac:dyDescent="0.2">
      <c r="A105" s="24" t="s">
        <v>2492</v>
      </c>
      <c r="B105" s="65" t="s">
        <v>2493</v>
      </c>
      <c r="C105" s="252" t="s">
        <v>2494</v>
      </c>
      <c r="D105" s="252"/>
      <c r="E105" s="507" t="s">
        <v>4235</v>
      </c>
      <c r="F105" s="507" t="s">
        <v>3616</v>
      </c>
      <c r="G105" s="268" t="s">
        <v>89</v>
      </c>
      <c r="H105" s="338" t="s">
        <v>89</v>
      </c>
      <c r="I105" s="348">
        <v>39715</v>
      </c>
      <c r="J105" s="348"/>
      <c r="K105" s="62"/>
      <c r="L105" s="784" t="s">
        <v>2495</v>
      </c>
      <c r="M105" s="784" t="s">
        <v>8539</v>
      </c>
      <c r="N105" s="82" t="s">
        <v>6128</v>
      </c>
      <c r="O105" s="112">
        <v>43891</v>
      </c>
      <c r="P105" s="143" t="s">
        <v>2497</v>
      </c>
      <c r="Q105" s="86"/>
      <c r="R105" s="828">
        <v>42217</v>
      </c>
      <c r="S105" s="891">
        <v>42219</v>
      </c>
      <c r="T105" s="891">
        <v>42286</v>
      </c>
      <c r="U105" s="64" t="s">
        <v>2498</v>
      </c>
      <c r="V105" s="144" t="s">
        <v>2499</v>
      </c>
      <c r="W105" s="139" t="s">
        <v>2500</v>
      </c>
      <c r="X105" s="139" t="s">
        <v>2400</v>
      </c>
      <c r="Y105" s="828">
        <v>43497</v>
      </c>
      <c r="Z105" s="891">
        <v>43592</v>
      </c>
      <c r="AA105" s="891">
        <v>43635</v>
      </c>
      <c r="AB105" s="64" t="s">
        <v>2501</v>
      </c>
      <c r="AC105" s="94" t="s">
        <v>2502</v>
      </c>
      <c r="AD105" s="168"/>
      <c r="AE105" s="861"/>
      <c r="AF105" s="851"/>
      <c r="AG105" s="964"/>
      <c r="AH105" s="161"/>
      <c r="AI105" s="161"/>
      <c r="AJ105" s="209"/>
      <c r="AK105" s="168"/>
      <c r="AL105" s="168"/>
      <c r="AM105" s="171"/>
      <c r="AN105" s="161"/>
      <c r="AO105" s="161"/>
      <c r="AP105" s="161"/>
      <c r="AQ105" s="161"/>
      <c r="AR105" s="93" t="s">
        <v>1975</v>
      </c>
      <c r="AS105" s="828">
        <v>44348</v>
      </c>
      <c r="AT105" s="988"/>
      <c r="AU105" s="93" t="s">
        <v>6129</v>
      </c>
      <c r="AV105" s="828">
        <v>44440</v>
      </c>
      <c r="AW105" s="988"/>
      <c r="AX105" s="93" t="s">
        <v>6130</v>
      </c>
      <c r="AY105" s="828">
        <v>44774</v>
      </c>
      <c r="AZ105" s="988"/>
      <c r="BA105" s="825" t="s">
        <v>8540</v>
      </c>
      <c r="BB105" s="18" t="s">
        <v>116</v>
      </c>
      <c r="BC105" s="261">
        <v>44027</v>
      </c>
    </row>
    <row r="106" spans="1:55" s="1" customFormat="1" ht="50" customHeight="1" x14ac:dyDescent="0.2">
      <c r="A106" s="24" t="s">
        <v>1270</v>
      </c>
      <c r="B106" s="65" t="s">
        <v>1271</v>
      </c>
      <c r="C106" s="252" t="s">
        <v>5504</v>
      </c>
      <c r="D106" s="252"/>
      <c r="E106" s="507"/>
      <c r="F106" s="507"/>
      <c r="G106" s="268" t="s">
        <v>89</v>
      </c>
      <c r="H106" s="338" t="s">
        <v>89</v>
      </c>
      <c r="I106" s="348">
        <v>42115</v>
      </c>
      <c r="J106" s="348"/>
      <c r="K106" s="62">
        <v>43047</v>
      </c>
      <c r="L106" s="82" t="s">
        <v>5505</v>
      </c>
      <c r="M106" s="82" t="s">
        <v>5506</v>
      </c>
      <c r="N106" s="106" t="s">
        <v>5375</v>
      </c>
      <c r="O106" s="112">
        <v>43739</v>
      </c>
      <c r="P106" s="143"/>
      <c r="Q106" s="86"/>
      <c r="R106" s="828"/>
      <c r="S106" s="891"/>
      <c r="T106" s="891"/>
      <c r="U106" s="64"/>
      <c r="V106" s="144"/>
      <c r="W106" s="86"/>
      <c r="X106" s="86"/>
      <c r="Y106" s="828"/>
      <c r="Z106" s="891"/>
      <c r="AA106" s="891"/>
      <c r="AB106" s="64"/>
      <c r="AC106" s="94"/>
      <c r="AD106" s="168"/>
      <c r="AE106" s="861"/>
      <c r="AF106" s="851"/>
      <c r="AG106" s="964"/>
      <c r="AH106" s="161"/>
      <c r="AI106" s="161"/>
      <c r="AJ106" s="209"/>
      <c r="AK106" s="168"/>
      <c r="AL106" s="168"/>
      <c r="AM106" s="171"/>
      <c r="AN106" s="161"/>
      <c r="AO106" s="161"/>
      <c r="AP106" s="161"/>
      <c r="AQ106" s="161"/>
      <c r="AR106" s="93"/>
      <c r="AS106" s="828"/>
      <c r="AT106" s="988"/>
      <c r="AU106" s="93"/>
      <c r="AV106" s="828"/>
      <c r="AW106" s="988"/>
      <c r="AX106" s="93"/>
      <c r="AY106" s="828"/>
      <c r="AZ106" s="988"/>
      <c r="BA106" s="221" t="s">
        <v>8541</v>
      </c>
      <c r="BB106" s="18" t="s">
        <v>116</v>
      </c>
      <c r="BC106" s="261">
        <v>44110</v>
      </c>
    </row>
    <row r="107" spans="1:55" s="1" customFormat="1" ht="50" customHeight="1" x14ac:dyDescent="0.2">
      <c r="A107" s="24" t="s">
        <v>2518</v>
      </c>
      <c r="B107" s="65" t="s">
        <v>2519</v>
      </c>
      <c r="C107" s="255" t="s">
        <v>8542</v>
      </c>
      <c r="D107" s="255"/>
      <c r="E107" s="254">
        <v>2023</v>
      </c>
      <c r="F107" s="254">
        <v>2038</v>
      </c>
      <c r="G107" s="280" t="s">
        <v>89</v>
      </c>
      <c r="H107" s="338" t="s">
        <v>89</v>
      </c>
      <c r="I107" s="348" t="s">
        <v>4823</v>
      </c>
      <c r="J107" s="348"/>
      <c r="K107" s="62"/>
      <c r="L107" s="77" t="s">
        <v>8543</v>
      </c>
      <c r="M107" s="71" t="s">
        <v>8544</v>
      </c>
      <c r="N107" s="106"/>
      <c r="O107" s="112">
        <v>43891</v>
      </c>
      <c r="P107" s="143" t="s">
        <v>5095</v>
      </c>
      <c r="Q107" s="86" t="s">
        <v>2523</v>
      </c>
      <c r="R107" s="828">
        <v>43891</v>
      </c>
      <c r="S107" s="891">
        <v>43891</v>
      </c>
      <c r="T107" s="891">
        <v>43922</v>
      </c>
      <c r="U107" s="64"/>
      <c r="V107" s="144"/>
      <c r="W107" s="86" t="s">
        <v>1010</v>
      </c>
      <c r="X107" s="86" t="s">
        <v>2524</v>
      </c>
      <c r="Y107" s="828"/>
      <c r="Z107" s="891">
        <v>44013</v>
      </c>
      <c r="AA107" s="891">
        <v>44075</v>
      </c>
      <c r="AB107" s="64"/>
      <c r="AC107" s="94"/>
      <c r="AD107" s="168"/>
      <c r="AE107" s="861" t="s">
        <v>8545</v>
      </c>
      <c r="AF107" s="851"/>
      <c r="AG107" s="964" t="s">
        <v>2526</v>
      </c>
      <c r="AH107" s="161"/>
      <c r="AI107" s="161"/>
      <c r="AJ107" s="209"/>
      <c r="AK107" s="168">
        <v>44197</v>
      </c>
      <c r="AL107" s="168" t="s">
        <v>158</v>
      </c>
      <c r="AM107" s="171"/>
      <c r="AN107" s="161" t="s">
        <v>2296</v>
      </c>
      <c r="AO107" s="161"/>
      <c r="AP107" s="161"/>
      <c r="AQ107" s="161"/>
      <c r="AR107" s="93" t="s">
        <v>5024</v>
      </c>
      <c r="AS107" s="828"/>
      <c r="AT107" s="988"/>
      <c r="AU107" s="93" t="s">
        <v>4919</v>
      </c>
      <c r="AV107" s="828"/>
      <c r="AW107" s="988"/>
      <c r="AX107" s="93" t="s">
        <v>6740</v>
      </c>
      <c r="AY107" s="828"/>
      <c r="AZ107" s="988"/>
      <c r="BA107" s="12" t="s">
        <v>8546</v>
      </c>
      <c r="BB107" s="18" t="s">
        <v>116</v>
      </c>
      <c r="BC107" s="261">
        <v>44116</v>
      </c>
    </row>
    <row r="108" spans="1:55" s="1" customFormat="1" ht="50" customHeight="1" x14ac:dyDescent="0.2">
      <c r="A108" s="24" t="s">
        <v>2583</v>
      </c>
      <c r="B108" s="65" t="s">
        <v>6160</v>
      </c>
      <c r="C108" s="252" t="s">
        <v>5450</v>
      </c>
      <c r="D108" s="252"/>
      <c r="E108" s="507" t="s">
        <v>1083</v>
      </c>
      <c r="F108" s="507" t="s">
        <v>293</v>
      </c>
      <c r="G108" s="268" t="s">
        <v>89</v>
      </c>
      <c r="H108" s="338" t="s">
        <v>194</v>
      </c>
      <c r="I108" s="348">
        <v>41988</v>
      </c>
      <c r="J108" s="348"/>
      <c r="K108" s="62"/>
      <c r="L108" s="76" t="s">
        <v>1160</v>
      </c>
      <c r="M108" s="76" t="s">
        <v>6161</v>
      </c>
      <c r="N108" s="82" t="s">
        <v>6162</v>
      </c>
      <c r="O108" s="112">
        <v>43374</v>
      </c>
      <c r="P108" s="143" t="s">
        <v>4861</v>
      </c>
      <c r="Q108" s="86" t="s">
        <v>1163</v>
      </c>
      <c r="R108" s="828">
        <v>43525</v>
      </c>
      <c r="S108" s="891">
        <v>43682</v>
      </c>
      <c r="T108" s="891">
        <v>43749</v>
      </c>
      <c r="U108" s="64" t="s">
        <v>1164</v>
      </c>
      <c r="V108" s="144" t="s">
        <v>1165</v>
      </c>
      <c r="W108" s="87" t="s">
        <v>4846</v>
      </c>
      <c r="X108" s="139" t="s">
        <v>5451</v>
      </c>
      <c r="Y108" s="828">
        <v>43709</v>
      </c>
      <c r="Z108" s="891">
        <v>43874</v>
      </c>
      <c r="AA108" s="891">
        <v>43917</v>
      </c>
      <c r="AB108" s="132" t="s">
        <v>5452</v>
      </c>
      <c r="AC108" s="94"/>
      <c r="AD108" s="168">
        <v>43983</v>
      </c>
      <c r="AE108" s="861" t="s">
        <v>5453</v>
      </c>
      <c r="AF108" s="851">
        <v>43983</v>
      </c>
      <c r="AG108" s="964"/>
      <c r="AH108" s="161"/>
      <c r="AI108" s="161"/>
      <c r="AJ108" s="209"/>
      <c r="AK108" s="168"/>
      <c r="AL108" s="168"/>
      <c r="AM108" s="171"/>
      <c r="AN108" s="161"/>
      <c r="AO108" s="161"/>
      <c r="AP108" s="161"/>
      <c r="AQ108" s="161"/>
      <c r="AR108" s="93" t="s">
        <v>4819</v>
      </c>
      <c r="AS108" s="828">
        <v>44166</v>
      </c>
      <c r="AT108" s="988"/>
      <c r="AU108" s="93" t="s">
        <v>5425</v>
      </c>
      <c r="AV108" s="828">
        <v>44287</v>
      </c>
      <c r="AW108" s="988"/>
      <c r="AX108" s="93" t="s">
        <v>5454</v>
      </c>
      <c r="AY108" s="828">
        <v>44562</v>
      </c>
      <c r="AZ108" s="988"/>
      <c r="BA108" s="12" t="s">
        <v>6163</v>
      </c>
      <c r="BB108" s="18" t="s">
        <v>116</v>
      </c>
      <c r="BC108" s="261">
        <v>44042</v>
      </c>
    </row>
    <row r="109" spans="1:55" s="1" customFormat="1" ht="50" customHeight="1" x14ac:dyDescent="0.2">
      <c r="A109" s="24" t="s">
        <v>2583</v>
      </c>
      <c r="B109" s="65" t="s">
        <v>6160</v>
      </c>
      <c r="C109" s="252" t="s">
        <v>5450</v>
      </c>
      <c r="D109" s="252"/>
      <c r="E109" s="507" t="s">
        <v>1083</v>
      </c>
      <c r="F109" s="507" t="s">
        <v>293</v>
      </c>
      <c r="G109" s="268" t="s">
        <v>89</v>
      </c>
      <c r="H109" s="338" t="s">
        <v>194</v>
      </c>
      <c r="I109" s="348">
        <v>41988</v>
      </c>
      <c r="J109" s="348"/>
      <c r="K109" s="348"/>
      <c r="L109" s="72" t="s">
        <v>1160</v>
      </c>
      <c r="M109" s="72" t="s">
        <v>6161</v>
      </c>
      <c r="N109" s="82" t="s">
        <v>6162</v>
      </c>
      <c r="O109" s="112">
        <v>43374</v>
      </c>
      <c r="P109" s="143" t="s">
        <v>4861</v>
      </c>
      <c r="Q109" s="86" t="s">
        <v>1163</v>
      </c>
      <c r="R109" s="828">
        <v>43525</v>
      </c>
      <c r="S109" s="891">
        <v>43682</v>
      </c>
      <c r="T109" s="891">
        <v>43749</v>
      </c>
      <c r="U109" s="64" t="s">
        <v>1164</v>
      </c>
      <c r="V109" s="144" t="s">
        <v>1165</v>
      </c>
      <c r="W109" s="87" t="s">
        <v>4846</v>
      </c>
      <c r="X109" s="139" t="s">
        <v>5451</v>
      </c>
      <c r="Y109" s="828">
        <v>43709</v>
      </c>
      <c r="Z109" s="891">
        <v>43874</v>
      </c>
      <c r="AA109" s="891">
        <v>43917</v>
      </c>
      <c r="AB109" s="132" t="s">
        <v>5452</v>
      </c>
      <c r="AC109" s="94"/>
      <c r="AD109" s="168">
        <v>43983</v>
      </c>
      <c r="AE109" s="861" t="s">
        <v>5453</v>
      </c>
      <c r="AF109" s="851">
        <v>43983</v>
      </c>
      <c r="AG109" s="964"/>
      <c r="AH109" s="161"/>
      <c r="AI109" s="161"/>
      <c r="AJ109" s="209"/>
      <c r="AK109" s="168"/>
      <c r="AL109" s="168"/>
      <c r="AM109" s="171"/>
      <c r="AN109" s="161"/>
      <c r="AO109" s="161"/>
      <c r="AP109" s="161"/>
      <c r="AQ109" s="161"/>
      <c r="AR109" s="93" t="s">
        <v>4819</v>
      </c>
      <c r="AS109" s="828">
        <v>44166</v>
      </c>
      <c r="AT109" s="988"/>
      <c r="AU109" s="93" t="s">
        <v>5425</v>
      </c>
      <c r="AV109" s="828">
        <v>44287</v>
      </c>
      <c r="AW109" s="988"/>
      <c r="AX109" s="93" t="s">
        <v>5454</v>
      </c>
      <c r="AY109" s="828">
        <v>44562</v>
      </c>
      <c r="AZ109" s="988"/>
      <c r="BA109" s="12" t="s">
        <v>8547</v>
      </c>
      <c r="BB109" s="18" t="s">
        <v>116</v>
      </c>
      <c r="BC109" s="261">
        <v>44090</v>
      </c>
    </row>
    <row r="110" spans="1:55" s="1" customFormat="1" ht="50" customHeight="1" x14ac:dyDescent="0.2">
      <c r="A110" s="24" t="s">
        <v>2321</v>
      </c>
      <c r="B110" s="65" t="s">
        <v>2322</v>
      </c>
      <c r="C110" s="252" t="s">
        <v>6042</v>
      </c>
      <c r="D110" s="252"/>
      <c r="E110" s="507" t="s">
        <v>4235</v>
      </c>
      <c r="F110" s="507" t="s">
        <v>2760</v>
      </c>
      <c r="G110" s="268" t="s">
        <v>89</v>
      </c>
      <c r="H110" s="173" t="s">
        <v>89</v>
      </c>
      <c r="I110" s="62">
        <v>41969</v>
      </c>
      <c r="J110" s="62"/>
      <c r="K110" s="62"/>
      <c r="L110" s="290" t="s">
        <v>6043</v>
      </c>
      <c r="M110" s="290" t="s">
        <v>6043</v>
      </c>
      <c r="N110" s="106" t="s">
        <v>6044</v>
      </c>
      <c r="O110" s="112">
        <v>43739</v>
      </c>
      <c r="P110" s="143" t="s">
        <v>3078</v>
      </c>
      <c r="Q110" s="86"/>
      <c r="R110" s="828">
        <v>44013</v>
      </c>
      <c r="S110" s="891"/>
      <c r="T110" s="891"/>
      <c r="U110" s="64"/>
      <c r="V110" s="144"/>
      <c r="W110" s="86"/>
      <c r="X110" s="86"/>
      <c r="Y110" s="828"/>
      <c r="Z110" s="891"/>
      <c r="AA110" s="891"/>
      <c r="AB110" s="64"/>
      <c r="AC110" s="94"/>
      <c r="AD110" s="168"/>
      <c r="AE110" s="861"/>
      <c r="AF110" s="851"/>
      <c r="AG110" s="964"/>
      <c r="AH110" s="161"/>
      <c r="AI110" s="161"/>
      <c r="AJ110" s="209"/>
      <c r="AK110" s="168"/>
      <c r="AL110" s="168"/>
      <c r="AM110" s="171"/>
      <c r="AN110" s="161"/>
      <c r="AO110" s="161"/>
      <c r="AP110" s="161"/>
      <c r="AQ110" s="161"/>
      <c r="AR110" s="93" t="s">
        <v>6045</v>
      </c>
      <c r="AS110" s="828">
        <v>44136</v>
      </c>
      <c r="AT110" s="988"/>
      <c r="AU110" s="93" t="s">
        <v>5673</v>
      </c>
      <c r="AV110" s="828">
        <v>44197</v>
      </c>
      <c r="AW110" s="988"/>
      <c r="AX110" s="93" t="s">
        <v>2296</v>
      </c>
      <c r="AY110" s="828">
        <v>44287</v>
      </c>
      <c r="AZ110" s="988"/>
      <c r="BA110" s="201" t="s">
        <v>8548</v>
      </c>
      <c r="BB110" s="18" t="s">
        <v>116</v>
      </c>
      <c r="BC110" s="261">
        <v>44061</v>
      </c>
    </row>
    <row r="111" spans="1:55" s="1" customFormat="1" ht="50" customHeight="1" x14ac:dyDescent="0.2">
      <c r="A111" s="24" t="s">
        <v>2681</v>
      </c>
      <c r="B111" s="65" t="s">
        <v>2662</v>
      </c>
      <c r="C111" s="6" t="s">
        <v>6206</v>
      </c>
      <c r="D111" s="6"/>
      <c r="E111" s="507" t="s">
        <v>4235</v>
      </c>
      <c r="F111" s="507" t="s">
        <v>3616</v>
      </c>
      <c r="G111" s="268" t="s">
        <v>89</v>
      </c>
      <c r="H111" s="338" t="s">
        <v>89</v>
      </c>
      <c r="I111" s="348">
        <v>43990</v>
      </c>
      <c r="J111" s="348"/>
      <c r="K111" s="348"/>
      <c r="L111" s="72" t="s">
        <v>2669</v>
      </c>
      <c r="M111" s="72" t="s">
        <v>6207</v>
      </c>
      <c r="N111" s="106"/>
      <c r="O111" s="182">
        <v>43770</v>
      </c>
      <c r="P111" s="143" t="s">
        <v>6208</v>
      </c>
      <c r="Q111" s="183"/>
      <c r="R111" s="828">
        <v>42887</v>
      </c>
      <c r="S111" s="891"/>
      <c r="T111" s="891"/>
      <c r="U111" s="64"/>
      <c r="V111" s="144"/>
      <c r="W111" s="470"/>
      <c r="X111" s="470"/>
      <c r="Y111" s="828"/>
      <c r="Z111" s="891"/>
      <c r="AA111" s="891"/>
      <c r="AB111" s="64"/>
      <c r="AC111" s="94"/>
      <c r="AD111" s="274"/>
      <c r="AE111" s="865"/>
      <c r="AF111" s="856"/>
      <c r="AG111" s="973"/>
      <c r="AH111" s="187"/>
      <c r="AI111" s="187"/>
      <c r="AJ111" s="276"/>
      <c r="AK111" s="274"/>
      <c r="AL111" s="274"/>
      <c r="AM111" s="275"/>
      <c r="AN111" s="187"/>
      <c r="AO111" s="187"/>
      <c r="AP111" s="187"/>
      <c r="AQ111" s="187"/>
      <c r="AR111" s="93" t="s">
        <v>5117</v>
      </c>
      <c r="AS111" s="828">
        <v>43405</v>
      </c>
      <c r="AT111" s="891">
        <v>43405</v>
      </c>
      <c r="AU111" s="93" t="s">
        <v>4861</v>
      </c>
      <c r="AV111" s="828">
        <v>43525</v>
      </c>
      <c r="AW111" s="988">
        <v>43546</v>
      </c>
      <c r="AX111" s="93" t="s">
        <v>5473</v>
      </c>
      <c r="AY111" s="874">
        <v>44075</v>
      </c>
      <c r="AZ111" s="988">
        <v>43990</v>
      </c>
      <c r="BA111" s="12" t="s">
        <v>6209</v>
      </c>
      <c r="BB111" s="18" t="s">
        <v>116</v>
      </c>
      <c r="BC111" s="261">
        <v>43994</v>
      </c>
    </row>
    <row r="112" spans="1:55" s="1" customFormat="1" ht="50" customHeight="1" x14ac:dyDescent="0.2">
      <c r="A112" s="24" t="s">
        <v>2583</v>
      </c>
      <c r="B112" s="65" t="s">
        <v>6160</v>
      </c>
      <c r="C112" s="252" t="s">
        <v>5450</v>
      </c>
      <c r="D112" s="252"/>
      <c r="E112" s="507" t="s">
        <v>1083</v>
      </c>
      <c r="F112" s="507" t="s">
        <v>949</v>
      </c>
      <c r="G112" s="268" t="s">
        <v>89</v>
      </c>
      <c r="H112" s="173" t="s">
        <v>194</v>
      </c>
      <c r="I112" s="62">
        <v>41988</v>
      </c>
      <c r="J112" s="62"/>
      <c r="K112" s="62"/>
      <c r="L112" s="72" t="s">
        <v>1160</v>
      </c>
      <c r="M112" s="72" t="s">
        <v>6161</v>
      </c>
      <c r="N112" s="82" t="s">
        <v>6162</v>
      </c>
      <c r="O112" s="112">
        <v>43374</v>
      </c>
      <c r="P112" s="143" t="s">
        <v>4861</v>
      </c>
      <c r="Q112" s="86" t="s">
        <v>1163</v>
      </c>
      <c r="R112" s="828">
        <v>43525</v>
      </c>
      <c r="S112" s="891">
        <v>43682</v>
      </c>
      <c r="T112" s="891">
        <v>43749</v>
      </c>
      <c r="U112" s="64" t="s">
        <v>1164</v>
      </c>
      <c r="V112" s="144" t="s">
        <v>1165</v>
      </c>
      <c r="W112" s="87" t="s">
        <v>4846</v>
      </c>
      <c r="X112" s="139" t="s">
        <v>5451</v>
      </c>
      <c r="Y112" s="828">
        <v>43709</v>
      </c>
      <c r="Z112" s="891">
        <v>43874</v>
      </c>
      <c r="AA112" s="891">
        <v>43917</v>
      </c>
      <c r="AB112" s="132" t="s">
        <v>5452</v>
      </c>
      <c r="AC112" s="94"/>
      <c r="AD112" s="168">
        <v>43983</v>
      </c>
      <c r="AE112" s="861" t="s">
        <v>5453</v>
      </c>
      <c r="AF112" s="851">
        <v>43983</v>
      </c>
      <c r="AG112" s="964"/>
      <c r="AH112" s="161"/>
      <c r="AI112" s="161"/>
      <c r="AJ112" s="209"/>
      <c r="AK112" s="168"/>
      <c r="AL112" s="168"/>
      <c r="AM112" s="171"/>
      <c r="AN112" s="161"/>
      <c r="AO112" s="161"/>
      <c r="AP112" s="161"/>
      <c r="AQ112" s="161"/>
      <c r="AR112" s="93" t="s">
        <v>4819</v>
      </c>
      <c r="AS112" s="828">
        <v>44166</v>
      </c>
      <c r="AT112" s="891"/>
      <c r="AU112" s="93" t="s">
        <v>5425</v>
      </c>
      <c r="AV112" s="828">
        <v>44287</v>
      </c>
      <c r="AW112" s="988"/>
      <c r="AX112" s="93" t="s">
        <v>5454</v>
      </c>
      <c r="AY112" s="873">
        <v>44562</v>
      </c>
      <c r="AZ112" s="988"/>
      <c r="BA112" s="12" t="s">
        <v>8549</v>
      </c>
      <c r="BB112" s="18" t="s">
        <v>116</v>
      </c>
      <c r="BC112" s="261">
        <v>44133</v>
      </c>
    </row>
    <row r="113" spans="1:55" ht="50" customHeight="1" x14ac:dyDescent="0.2">
      <c r="A113" s="474" t="s">
        <v>2689</v>
      </c>
      <c r="B113" s="65" t="s">
        <v>2595</v>
      </c>
      <c r="C113" s="471"/>
      <c r="D113" s="252"/>
      <c r="E113" s="507" t="s">
        <v>351</v>
      </c>
      <c r="F113" s="507" t="s">
        <v>1420</v>
      </c>
      <c r="G113" s="472" t="s">
        <v>89</v>
      </c>
      <c r="H113" s="468" t="s">
        <v>89</v>
      </c>
      <c r="I113" s="356">
        <v>40823</v>
      </c>
      <c r="J113" s="500">
        <v>43616</v>
      </c>
      <c r="K113" s="500">
        <v>43738</v>
      </c>
      <c r="L113" s="82" t="s">
        <v>2599</v>
      </c>
      <c r="M113" s="72" t="s">
        <v>6168</v>
      </c>
      <c r="N113" s="108"/>
      <c r="O113" s="182">
        <v>43160</v>
      </c>
      <c r="P113" s="143" t="s">
        <v>6169</v>
      </c>
      <c r="Q113" s="183"/>
      <c r="R113" s="828">
        <v>43282</v>
      </c>
      <c r="S113" s="891">
        <v>43285</v>
      </c>
      <c r="T113" s="891">
        <v>43327</v>
      </c>
      <c r="U113" s="64" t="s">
        <v>6170</v>
      </c>
      <c r="V113" s="144" t="s">
        <v>6171</v>
      </c>
      <c r="W113" s="184"/>
      <c r="X113" s="184"/>
      <c r="Y113" s="828"/>
      <c r="Z113" s="891"/>
      <c r="AA113" s="891"/>
      <c r="AB113" s="64"/>
      <c r="AC113" s="94"/>
      <c r="AD113" s="185"/>
      <c r="AE113" s="865"/>
      <c r="AF113" s="857"/>
      <c r="AG113" s="973"/>
      <c r="AH113" s="187"/>
      <c r="AI113" s="187"/>
      <c r="AJ113" s="276"/>
      <c r="AK113" s="185"/>
      <c r="AL113" s="185"/>
      <c r="AM113" s="186"/>
      <c r="AN113" s="187"/>
      <c r="AO113" s="187"/>
      <c r="AP113" s="187"/>
      <c r="AQ113" s="187"/>
      <c r="AR113" s="93" t="s">
        <v>586</v>
      </c>
      <c r="AS113" s="828">
        <v>43556</v>
      </c>
      <c r="AT113" s="988">
        <v>43616</v>
      </c>
      <c r="AU113" s="93" t="s">
        <v>6172</v>
      </c>
      <c r="AV113" s="828">
        <v>43647</v>
      </c>
      <c r="AW113" s="988">
        <v>43738</v>
      </c>
      <c r="AX113" s="93" t="s">
        <v>4740</v>
      </c>
      <c r="AY113" s="828">
        <v>43800</v>
      </c>
      <c r="AZ113" s="988"/>
      <c r="BA113" s="55" t="s">
        <v>6173</v>
      </c>
      <c r="BB113" s="18" t="s">
        <v>116</v>
      </c>
      <c r="BC113" s="261">
        <v>44006</v>
      </c>
    </row>
    <row r="114" spans="1:55" ht="50" customHeight="1" x14ac:dyDescent="0.2">
      <c r="A114" s="474" t="s">
        <v>2603</v>
      </c>
      <c r="B114" s="65" t="s">
        <v>2604</v>
      </c>
      <c r="C114" s="471" t="s">
        <v>5171</v>
      </c>
      <c r="D114" s="252"/>
      <c r="E114" s="507" t="s">
        <v>2759</v>
      </c>
      <c r="F114" s="507" t="s">
        <v>2182</v>
      </c>
      <c r="G114" s="472" t="s">
        <v>89</v>
      </c>
      <c r="H114" s="468" t="s">
        <v>194</v>
      </c>
      <c r="I114" s="356">
        <v>41649</v>
      </c>
      <c r="J114" s="356"/>
      <c r="K114" s="356"/>
      <c r="L114" s="360" t="s">
        <v>2605</v>
      </c>
      <c r="M114" s="282" t="s">
        <v>5172</v>
      </c>
      <c r="N114" s="108"/>
      <c r="O114" s="182">
        <v>43983</v>
      </c>
      <c r="P114" s="143" t="s">
        <v>5173</v>
      </c>
      <c r="Q114" s="183" t="s">
        <v>5174</v>
      </c>
      <c r="R114" s="828">
        <v>43132</v>
      </c>
      <c r="S114" s="891">
        <v>43108</v>
      </c>
      <c r="T114" s="891">
        <v>43181</v>
      </c>
      <c r="U114" s="64" t="s">
        <v>5175</v>
      </c>
      <c r="V114" s="144" t="s">
        <v>5176</v>
      </c>
      <c r="W114" s="184" t="s">
        <v>3635</v>
      </c>
      <c r="X114" s="479" t="s">
        <v>5177</v>
      </c>
      <c r="Y114" s="828">
        <v>43374</v>
      </c>
      <c r="Z114" s="891">
        <v>43402</v>
      </c>
      <c r="AA114" s="891">
        <v>43448</v>
      </c>
      <c r="AB114" s="64" t="s">
        <v>6174</v>
      </c>
      <c r="AC114" s="215" t="s">
        <v>5178</v>
      </c>
      <c r="AD114" s="185" t="s">
        <v>1425</v>
      </c>
      <c r="AE114" s="865" t="s">
        <v>270</v>
      </c>
      <c r="AF114" s="857">
        <v>43831</v>
      </c>
      <c r="AG114" s="973">
        <v>43859</v>
      </c>
      <c r="AH114" s="187">
        <v>43906</v>
      </c>
      <c r="AI114" s="187" t="s">
        <v>5179</v>
      </c>
      <c r="AJ114" s="276"/>
      <c r="AK114" s="185"/>
      <c r="AL114" s="185"/>
      <c r="AM114" s="186"/>
      <c r="AN114" s="187"/>
      <c r="AO114" s="187"/>
      <c r="AP114" s="187"/>
      <c r="AQ114" s="187"/>
      <c r="AR114" s="93" t="s">
        <v>5180</v>
      </c>
      <c r="AS114" s="828">
        <v>44197</v>
      </c>
      <c r="AT114" s="988"/>
      <c r="AU114" s="93" t="s">
        <v>5181</v>
      </c>
      <c r="AV114" s="828">
        <v>44348</v>
      </c>
      <c r="AW114" s="988"/>
      <c r="AX114" s="93" t="s">
        <v>5182</v>
      </c>
      <c r="AY114" s="828">
        <v>44774</v>
      </c>
      <c r="AZ114" s="988"/>
      <c r="BA114" s="12" t="s">
        <v>5183</v>
      </c>
      <c r="BB114" s="18" t="s">
        <v>116</v>
      </c>
      <c r="BC114" s="261">
        <v>44043</v>
      </c>
    </row>
    <row r="115" spans="1:55" ht="50" customHeight="1" x14ac:dyDescent="0.2">
      <c r="A115" s="474" t="s">
        <v>2603</v>
      </c>
      <c r="B115" s="65" t="s">
        <v>2604</v>
      </c>
      <c r="C115" s="471" t="s">
        <v>5171</v>
      </c>
      <c r="D115" s="252"/>
      <c r="E115" s="507" t="s">
        <v>2759</v>
      </c>
      <c r="F115" s="507" t="s">
        <v>2182</v>
      </c>
      <c r="G115" s="472" t="s">
        <v>89</v>
      </c>
      <c r="H115" s="468" t="s">
        <v>194</v>
      </c>
      <c r="I115" s="356">
        <v>41649</v>
      </c>
      <c r="J115" s="356"/>
      <c r="K115" s="356"/>
      <c r="L115" s="360" t="s">
        <v>2605</v>
      </c>
      <c r="M115" s="282" t="s">
        <v>5172</v>
      </c>
      <c r="N115" s="108"/>
      <c r="O115" s="182">
        <v>43983</v>
      </c>
      <c r="P115" s="143" t="s">
        <v>5173</v>
      </c>
      <c r="Q115" s="183" t="s">
        <v>5174</v>
      </c>
      <c r="R115" s="828">
        <v>43132</v>
      </c>
      <c r="S115" s="891">
        <v>43108</v>
      </c>
      <c r="T115" s="891">
        <v>43181</v>
      </c>
      <c r="U115" s="64" t="s">
        <v>5175</v>
      </c>
      <c r="V115" s="144" t="s">
        <v>5176</v>
      </c>
      <c r="W115" s="492" t="s">
        <v>3635</v>
      </c>
      <c r="X115" s="492" t="s">
        <v>5177</v>
      </c>
      <c r="Y115" s="828">
        <v>43374</v>
      </c>
      <c r="Z115" s="891">
        <v>43402</v>
      </c>
      <c r="AA115" s="891">
        <v>43448</v>
      </c>
      <c r="AB115" s="64" t="s">
        <v>6174</v>
      </c>
      <c r="AC115" s="215" t="s">
        <v>5178</v>
      </c>
      <c r="AD115" s="185" t="s">
        <v>1425</v>
      </c>
      <c r="AE115" s="865" t="s">
        <v>270</v>
      </c>
      <c r="AF115" s="857">
        <v>43831</v>
      </c>
      <c r="AG115" s="973">
        <v>43859</v>
      </c>
      <c r="AH115" s="187">
        <v>43906</v>
      </c>
      <c r="AI115" s="187" t="s">
        <v>5179</v>
      </c>
      <c r="AJ115" s="276"/>
      <c r="AK115" s="185" t="s">
        <v>8388</v>
      </c>
      <c r="AL115" s="185" t="s">
        <v>8389</v>
      </c>
      <c r="AM115" s="186">
        <v>44136</v>
      </c>
      <c r="AN115" s="187"/>
      <c r="AO115" s="187"/>
      <c r="AP115" s="187"/>
      <c r="AQ115" s="187"/>
      <c r="AR115" s="93" t="s">
        <v>8390</v>
      </c>
      <c r="AS115" s="828">
        <v>44409</v>
      </c>
      <c r="AT115" s="988">
        <v>44228</v>
      </c>
      <c r="AU115" s="93" t="s">
        <v>1166</v>
      </c>
      <c r="AV115" s="828">
        <v>44470</v>
      </c>
      <c r="AW115" s="988"/>
      <c r="AX115" s="93" t="s">
        <v>6518</v>
      </c>
      <c r="AY115" s="828">
        <v>44866</v>
      </c>
      <c r="AZ115" s="988"/>
      <c r="BA115" s="12" t="s">
        <v>8550</v>
      </c>
      <c r="BB115" s="18" t="s">
        <v>116</v>
      </c>
      <c r="BC115" s="261">
        <v>44105</v>
      </c>
    </row>
    <row r="116" spans="1:55" s="1" customFormat="1" ht="50" customHeight="1" x14ac:dyDescent="0.2">
      <c r="A116" s="22" t="s">
        <v>2652</v>
      </c>
      <c r="B116" s="65" t="s">
        <v>2653</v>
      </c>
      <c r="C116" s="255" t="s">
        <v>6198</v>
      </c>
      <c r="D116" s="255"/>
      <c r="E116" s="254"/>
      <c r="F116" s="254"/>
      <c r="G116" s="280" t="s">
        <v>89</v>
      </c>
      <c r="H116" s="338" t="s">
        <v>89</v>
      </c>
      <c r="I116" s="348">
        <v>40856</v>
      </c>
      <c r="J116" s="348"/>
      <c r="K116" s="351"/>
      <c r="L116" s="217" t="s">
        <v>6199</v>
      </c>
      <c r="M116" s="217" t="s">
        <v>6200</v>
      </c>
      <c r="N116" s="106"/>
      <c r="O116" s="112">
        <v>43831</v>
      </c>
      <c r="P116" s="143" t="s">
        <v>6201</v>
      </c>
      <c r="Q116" s="86" t="s">
        <v>6202</v>
      </c>
      <c r="R116" s="828">
        <v>42926</v>
      </c>
      <c r="S116" s="891">
        <v>42926</v>
      </c>
      <c r="T116" s="891">
        <v>42968</v>
      </c>
      <c r="U116" s="64" t="s">
        <v>6203</v>
      </c>
      <c r="V116" s="144"/>
      <c r="W116" s="17" t="s">
        <v>3078</v>
      </c>
      <c r="X116" s="86" t="s">
        <v>364</v>
      </c>
      <c r="Y116" s="828">
        <v>44013</v>
      </c>
      <c r="Z116" s="891"/>
      <c r="AA116" s="891"/>
      <c r="AB116" s="64"/>
      <c r="AC116" s="210"/>
      <c r="AD116" s="512" t="s">
        <v>5004</v>
      </c>
      <c r="AE116" s="861" t="s">
        <v>270</v>
      </c>
      <c r="AF116" s="828">
        <v>44287</v>
      </c>
      <c r="AG116" s="964"/>
      <c r="AH116" s="161"/>
      <c r="AI116" s="161"/>
      <c r="AJ116" s="144"/>
      <c r="AK116" s="168"/>
      <c r="AL116" s="168"/>
      <c r="AM116" s="18"/>
      <c r="AN116" s="64"/>
      <c r="AO116" s="64"/>
      <c r="AP116" s="64"/>
      <c r="AQ116" s="94"/>
      <c r="AR116" s="93" t="s">
        <v>397</v>
      </c>
      <c r="AS116" s="828">
        <v>44562</v>
      </c>
      <c r="AT116" s="988"/>
      <c r="AU116" s="93" t="s">
        <v>5005</v>
      </c>
      <c r="AV116" s="828">
        <v>44652</v>
      </c>
      <c r="AW116" s="988"/>
      <c r="AX116" s="93" t="s">
        <v>5666</v>
      </c>
      <c r="AY116" s="828">
        <v>44927</v>
      </c>
      <c r="AZ116" s="988"/>
      <c r="BA116" s="12" t="s">
        <v>6204</v>
      </c>
      <c r="BB116" s="18" t="s">
        <v>116</v>
      </c>
      <c r="BC116" s="261">
        <v>44061</v>
      </c>
    </row>
    <row r="117" spans="1:55" s="1" customFormat="1" ht="50" customHeight="1" x14ac:dyDescent="0.2">
      <c r="A117" s="22" t="s">
        <v>118</v>
      </c>
      <c r="B117" s="65" t="s">
        <v>119</v>
      </c>
      <c r="C117" s="255" t="s">
        <v>4933</v>
      </c>
      <c r="D117" s="255"/>
      <c r="E117" s="363"/>
      <c r="F117" s="363">
        <v>2038</v>
      </c>
      <c r="G117" s="268" t="s">
        <v>89</v>
      </c>
      <c r="H117" s="338" t="s">
        <v>89</v>
      </c>
      <c r="I117" s="348" t="s">
        <v>121</v>
      </c>
      <c r="J117" s="348"/>
      <c r="K117" s="348"/>
      <c r="L117" s="72"/>
      <c r="M117" s="72"/>
      <c r="N117" s="82"/>
      <c r="O117" s="112"/>
      <c r="P117" s="143" t="s">
        <v>4925</v>
      </c>
      <c r="Q117" s="86" t="s">
        <v>4934</v>
      </c>
      <c r="R117" s="828">
        <v>42795</v>
      </c>
      <c r="S117" s="891"/>
      <c r="T117" s="891"/>
      <c r="U117" s="64"/>
      <c r="V117" s="144"/>
      <c r="W117" s="86"/>
      <c r="X117" s="86"/>
      <c r="Y117" s="828"/>
      <c r="Z117" s="891"/>
      <c r="AA117" s="891"/>
      <c r="AB117" s="64"/>
      <c r="AC117" s="94"/>
      <c r="AD117" s="168"/>
      <c r="AE117" s="861"/>
      <c r="AF117" s="851"/>
      <c r="AG117" s="964"/>
      <c r="AH117" s="161"/>
      <c r="AI117" s="161"/>
      <c r="AJ117" s="209"/>
      <c r="AK117" s="168"/>
      <c r="AL117" s="168"/>
      <c r="AM117" s="171"/>
      <c r="AN117" s="161"/>
      <c r="AO117" s="161"/>
      <c r="AP117" s="161"/>
      <c r="AQ117" s="161"/>
      <c r="AR117" s="93"/>
      <c r="AS117" s="828"/>
      <c r="AT117" s="988"/>
      <c r="AU117" s="93"/>
      <c r="AV117" s="828"/>
      <c r="AW117" s="988"/>
      <c r="AX117" s="93"/>
      <c r="AY117" s="828"/>
      <c r="AZ117" s="988"/>
      <c r="BA117" s="12" t="s">
        <v>8551</v>
      </c>
      <c r="BB117" s="18" t="s">
        <v>116</v>
      </c>
      <c r="BC117" s="11">
        <v>44061</v>
      </c>
    </row>
    <row r="118" spans="1:55" s="1" customFormat="1" ht="50" customHeight="1" x14ac:dyDescent="0.2">
      <c r="A118" s="22" t="s">
        <v>2681</v>
      </c>
      <c r="B118" s="65" t="s">
        <v>2662</v>
      </c>
      <c r="C118" s="252" t="s">
        <v>5310</v>
      </c>
      <c r="D118" s="252"/>
      <c r="E118" s="507" t="s">
        <v>337</v>
      </c>
      <c r="F118" s="507" t="s">
        <v>1158</v>
      </c>
      <c r="G118" s="268" t="s">
        <v>89</v>
      </c>
      <c r="H118" s="338" t="s">
        <v>194</v>
      </c>
      <c r="I118" s="350">
        <v>43990</v>
      </c>
      <c r="J118" s="350"/>
      <c r="K118" s="350"/>
      <c r="L118" s="72" t="s">
        <v>5311</v>
      </c>
      <c r="M118" s="72" t="s">
        <v>5312</v>
      </c>
      <c r="N118" s="106"/>
      <c r="O118" s="112">
        <v>43862</v>
      </c>
      <c r="P118" s="143" t="s">
        <v>870</v>
      </c>
      <c r="Q118" s="86" t="s">
        <v>871</v>
      </c>
      <c r="R118" s="828">
        <v>43497</v>
      </c>
      <c r="S118" s="891">
        <v>43507</v>
      </c>
      <c r="T118" s="891">
        <v>43549</v>
      </c>
      <c r="U118" s="132" t="s">
        <v>872</v>
      </c>
      <c r="V118" s="144"/>
      <c r="W118" s="87" t="s">
        <v>5313</v>
      </c>
      <c r="X118" s="87" t="s">
        <v>2203</v>
      </c>
      <c r="Y118" s="828">
        <v>43983</v>
      </c>
      <c r="Z118" s="891"/>
      <c r="AA118" s="891"/>
      <c r="AB118" s="64"/>
      <c r="AC118" s="94"/>
      <c r="AD118" s="168"/>
      <c r="AE118" s="861"/>
      <c r="AF118" s="851"/>
      <c r="AG118" s="964"/>
      <c r="AH118" s="161"/>
      <c r="AI118" s="161"/>
      <c r="AJ118" s="209"/>
      <c r="AK118" s="168"/>
      <c r="AL118" s="168"/>
      <c r="AM118" s="171"/>
      <c r="AN118" s="161"/>
      <c r="AO118" s="161"/>
      <c r="AP118" s="161"/>
      <c r="AQ118" s="161"/>
      <c r="AR118" s="295" t="s">
        <v>8552</v>
      </c>
      <c r="AS118" s="848"/>
      <c r="AT118" s="988"/>
      <c r="AU118" s="93" t="s">
        <v>5215</v>
      </c>
      <c r="AV118" s="828">
        <v>44562</v>
      </c>
      <c r="AW118" s="988"/>
      <c r="AX118" s="93" t="s">
        <v>5980</v>
      </c>
      <c r="AY118" s="828">
        <v>44835</v>
      </c>
      <c r="AZ118" s="988"/>
      <c r="BA118" s="513" t="s">
        <v>8553</v>
      </c>
      <c r="BB118" s="18" t="s">
        <v>116</v>
      </c>
      <c r="BC118" s="261">
        <v>44092</v>
      </c>
    </row>
    <row r="119" spans="1:55" s="1" customFormat="1" ht="50" customHeight="1" x14ac:dyDescent="0.2">
      <c r="A119" s="24" t="s">
        <v>2681</v>
      </c>
      <c r="B119" s="65" t="s">
        <v>2662</v>
      </c>
      <c r="C119" s="252" t="s">
        <v>865</v>
      </c>
      <c r="D119" s="252"/>
      <c r="E119" s="507" t="s">
        <v>337</v>
      </c>
      <c r="F119" s="507" t="s">
        <v>1158</v>
      </c>
      <c r="G119" s="268" t="s">
        <v>89</v>
      </c>
      <c r="H119" s="173" t="s">
        <v>194</v>
      </c>
      <c r="I119" s="62">
        <v>43990</v>
      </c>
      <c r="J119" s="467"/>
      <c r="K119" s="467"/>
      <c r="L119" s="72" t="s">
        <v>867</v>
      </c>
      <c r="M119" s="72" t="s">
        <v>868</v>
      </c>
      <c r="N119" s="82" t="s">
        <v>869</v>
      </c>
      <c r="O119" s="281">
        <v>44013</v>
      </c>
      <c r="P119" s="143" t="s">
        <v>870</v>
      </c>
      <c r="Q119" s="86" t="s">
        <v>871</v>
      </c>
      <c r="R119" s="828">
        <v>43497</v>
      </c>
      <c r="S119" s="891">
        <v>43507</v>
      </c>
      <c r="T119" s="891">
        <v>43549</v>
      </c>
      <c r="U119" s="132" t="s">
        <v>872</v>
      </c>
      <c r="V119" s="144"/>
      <c r="W119" s="87" t="s">
        <v>5180</v>
      </c>
      <c r="X119" s="87" t="s">
        <v>367</v>
      </c>
      <c r="Y119" s="828">
        <v>44197</v>
      </c>
      <c r="Z119" s="891"/>
      <c r="AA119" s="891"/>
      <c r="AB119" s="64"/>
      <c r="AC119" s="94"/>
      <c r="AD119" s="168"/>
      <c r="AE119" s="861"/>
      <c r="AF119" s="851"/>
      <c r="AG119" s="964"/>
      <c r="AH119" s="161"/>
      <c r="AI119" s="161"/>
      <c r="AJ119" s="209"/>
      <c r="AK119" s="168"/>
      <c r="AL119" s="168"/>
      <c r="AM119" s="171"/>
      <c r="AN119" s="161"/>
      <c r="AO119" s="161"/>
      <c r="AP119" s="161"/>
      <c r="AQ119" s="161"/>
      <c r="AR119" s="93" t="s">
        <v>8420</v>
      </c>
      <c r="AS119" s="828">
        <v>44440</v>
      </c>
      <c r="AT119" s="988"/>
      <c r="AU119" s="93" t="s">
        <v>5215</v>
      </c>
      <c r="AV119" s="828">
        <v>44562</v>
      </c>
      <c r="AW119" s="988"/>
      <c r="AX119" s="93" t="s">
        <v>5980</v>
      </c>
      <c r="AY119" s="828">
        <v>44835</v>
      </c>
      <c r="AZ119" s="988"/>
      <c r="BA119" s="580" t="s">
        <v>8421</v>
      </c>
      <c r="BB119" s="18" t="s">
        <v>116</v>
      </c>
      <c r="BC119" s="261">
        <v>44154</v>
      </c>
    </row>
    <row r="120" spans="1:55" s="1" customFormat="1" ht="50" customHeight="1" x14ac:dyDescent="0.2">
      <c r="A120" s="25" t="s">
        <v>563</v>
      </c>
      <c r="B120" s="67" t="s">
        <v>564</v>
      </c>
      <c r="C120" s="252" t="s">
        <v>8554</v>
      </c>
      <c r="D120" s="252"/>
      <c r="E120" s="507"/>
      <c r="F120" s="507" t="s">
        <v>5027</v>
      </c>
      <c r="G120" s="268" t="s">
        <v>89</v>
      </c>
      <c r="H120" s="339" t="s">
        <v>89</v>
      </c>
      <c r="I120" s="348">
        <v>42453</v>
      </c>
      <c r="J120" s="62"/>
      <c r="K120" s="62"/>
      <c r="L120" s="75" t="s">
        <v>5166</v>
      </c>
      <c r="M120" s="72" t="s">
        <v>5167</v>
      </c>
      <c r="N120" s="109"/>
      <c r="O120" s="113">
        <v>42979</v>
      </c>
      <c r="P120" s="145"/>
      <c r="Q120" s="175"/>
      <c r="R120" s="846"/>
      <c r="S120" s="891"/>
      <c r="T120" s="891"/>
      <c r="U120" s="64"/>
      <c r="V120" s="144"/>
      <c r="W120" s="86"/>
      <c r="X120" s="86"/>
      <c r="Y120" s="846"/>
      <c r="Z120" s="891"/>
      <c r="AA120" s="891"/>
      <c r="AB120" s="64"/>
      <c r="AC120" s="94"/>
      <c r="AD120" s="168"/>
      <c r="AE120" s="861"/>
      <c r="AF120" s="851"/>
      <c r="AG120" s="964"/>
      <c r="AH120" s="161"/>
      <c r="AI120" s="161"/>
      <c r="AJ120" s="209"/>
      <c r="AK120" s="168"/>
      <c r="AL120" s="168"/>
      <c r="AM120" s="171"/>
      <c r="AN120" s="161"/>
      <c r="AO120" s="161"/>
      <c r="AP120" s="161"/>
      <c r="AQ120" s="161"/>
      <c r="AR120" s="95"/>
      <c r="AS120" s="846"/>
      <c r="AT120" s="993"/>
      <c r="AU120" s="95"/>
      <c r="AV120" s="846"/>
      <c r="AW120" s="993"/>
      <c r="AX120" s="95"/>
      <c r="AY120" s="846"/>
      <c r="AZ120" s="988"/>
      <c r="BA120" s="10" t="s">
        <v>8555</v>
      </c>
      <c r="BB120" s="18" t="s">
        <v>116</v>
      </c>
      <c r="BC120" s="262">
        <v>44152</v>
      </c>
    </row>
    <row r="121" spans="1:55" s="1" customFormat="1" ht="50" customHeight="1" x14ac:dyDescent="0.2">
      <c r="A121" s="24" t="s">
        <v>2738</v>
      </c>
      <c r="B121" s="126" t="s">
        <v>2739</v>
      </c>
      <c r="C121" s="252" t="s">
        <v>6239</v>
      </c>
      <c r="D121" s="252"/>
      <c r="E121" s="507" t="s">
        <v>4235</v>
      </c>
      <c r="F121" s="507" t="s">
        <v>3616</v>
      </c>
      <c r="G121" s="268" t="s">
        <v>89</v>
      </c>
      <c r="H121" s="357" t="s">
        <v>89</v>
      </c>
      <c r="I121" s="62">
        <v>40932</v>
      </c>
      <c r="J121" s="62"/>
      <c r="K121" s="62"/>
      <c r="L121" s="72" t="s">
        <v>6240</v>
      </c>
      <c r="M121" s="72" t="s">
        <v>6241</v>
      </c>
      <c r="N121" s="106"/>
      <c r="O121" s="112">
        <v>43770</v>
      </c>
      <c r="P121" s="143" t="s">
        <v>4870</v>
      </c>
      <c r="Q121" s="183" t="s">
        <v>364</v>
      </c>
      <c r="R121" s="828">
        <v>42917</v>
      </c>
      <c r="S121" s="891">
        <v>42950</v>
      </c>
      <c r="T121" s="891">
        <v>43006</v>
      </c>
      <c r="U121" s="64" t="s">
        <v>2743</v>
      </c>
      <c r="V121" s="144" t="s">
        <v>2744</v>
      </c>
      <c r="W121" s="20" t="s">
        <v>4881</v>
      </c>
      <c r="X121" s="479" t="s">
        <v>2745</v>
      </c>
      <c r="Y121" s="828">
        <v>43800</v>
      </c>
      <c r="Z121" s="891">
        <v>43507</v>
      </c>
      <c r="AA121" s="891">
        <v>43549</v>
      </c>
      <c r="AB121" s="64" t="s">
        <v>2746</v>
      </c>
      <c r="AC121" s="94" t="s">
        <v>2747</v>
      </c>
      <c r="AD121" s="274">
        <v>43983</v>
      </c>
      <c r="AE121" s="865" t="s">
        <v>2748</v>
      </c>
      <c r="AF121" s="856">
        <v>43983</v>
      </c>
      <c r="AG121" s="973"/>
      <c r="AH121" s="187"/>
      <c r="AI121" s="187"/>
      <c r="AJ121" s="276"/>
      <c r="AK121" s="274"/>
      <c r="AL121" s="274"/>
      <c r="AM121" s="275"/>
      <c r="AN121" s="187"/>
      <c r="AO121" s="187"/>
      <c r="AP121" s="187"/>
      <c r="AQ121" s="187"/>
      <c r="AR121" s="93" t="s">
        <v>5553</v>
      </c>
      <c r="AS121" s="828">
        <v>44136</v>
      </c>
      <c r="AT121" s="891"/>
      <c r="AU121" s="93" t="s">
        <v>4944</v>
      </c>
      <c r="AV121" s="828">
        <v>44228</v>
      </c>
      <c r="AW121" s="988"/>
      <c r="AX121" s="93" t="s">
        <v>5299</v>
      </c>
      <c r="AY121" s="874">
        <v>44562</v>
      </c>
      <c r="AZ121" s="988"/>
      <c r="BA121" s="12"/>
      <c r="BB121" s="18" t="s">
        <v>116</v>
      </c>
      <c r="BC121" s="261">
        <v>44061</v>
      </c>
    </row>
    <row r="122" spans="1:55" s="1" customFormat="1" ht="50" customHeight="1" x14ac:dyDescent="0.2">
      <c r="A122" s="24" t="s">
        <v>2754</v>
      </c>
      <c r="B122" s="65" t="s">
        <v>2755</v>
      </c>
      <c r="C122" s="252" t="s">
        <v>948</v>
      </c>
      <c r="D122" s="252"/>
      <c r="E122" s="507" t="s">
        <v>91</v>
      </c>
      <c r="F122" s="507" t="s">
        <v>3616</v>
      </c>
      <c r="G122" s="268" t="s">
        <v>89</v>
      </c>
      <c r="H122" s="338" t="s">
        <v>194</v>
      </c>
      <c r="I122" s="348">
        <v>41108</v>
      </c>
      <c r="J122" s="348"/>
      <c r="K122" s="348"/>
      <c r="L122" s="76" t="s">
        <v>5344</v>
      </c>
      <c r="M122" s="76" t="s">
        <v>8556</v>
      </c>
      <c r="N122" s="106" t="s">
        <v>8557</v>
      </c>
      <c r="O122" s="112">
        <v>43497</v>
      </c>
      <c r="P122" s="143" t="s">
        <v>953</v>
      </c>
      <c r="Q122" s="86" t="s">
        <v>364</v>
      </c>
      <c r="R122" s="828">
        <v>43678</v>
      </c>
      <c r="S122" s="891">
        <v>43787</v>
      </c>
      <c r="T122" s="891">
        <v>43875</v>
      </c>
      <c r="U122" s="64" t="s">
        <v>955</v>
      </c>
      <c r="V122" s="144"/>
      <c r="W122" s="87" t="s">
        <v>8558</v>
      </c>
      <c r="X122" s="87"/>
      <c r="Y122" s="828">
        <v>43922</v>
      </c>
      <c r="Z122" s="891"/>
      <c r="AA122" s="891"/>
      <c r="AB122" s="64"/>
      <c r="AC122" s="94"/>
      <c r="AD122" s="168"/>
      <c r="AE122" s="861"/>
      <c r="AF122" s="851"/>
      <c r="AG122" s="964"/>
      <c r="AH122" s="161"/>
      <c r="AI122" s="161"/>
      <c r="AJ122" s="209"/>
      <c r="AK122" s="168"/>
      <c r="AL122" s="168"/>
      <c r="AM122" s="171"/>
      <c r="AN122" s="161"/>
      <c r="AO122" s="161"/>
      <c r="AP122" s="161"/>
      <c r="AQ122" s="161"/>
      <c r="AR122" s="93" t="s">
        <v>8423</v>
      </c>
      <c r="AS122" s="828">
        <v>44228</v>
      </c>
      <c r="AT122" s="988"/>
      <c r="AU122" s="93" t="s">
        <v>5534</v>
      </c>
      <c r="AV122" s="828">
        <v>44317</v>
      </c>
      <c r="AW122" s="988"/>
      <c r="AX122" s="93" t="s">
        <v>6370</v>
      </c>
      <c r="AY122" s="828">
        <v>44713</v>
      </c>
      <c r="AZ122" s="988"/>
      <c r="BA122" s="31" t="s">
        <v>8559</v>
      </c>
      <c r="BB122" s="18" t="s">
        <v>5649</v>
      </c>
      <c r="BC122" s="261">
        <v>43871</v>
      </c>
    </row>
    <row r="123" spans="1:55" s="555" customFormat="1" ht="50" customHeight="1" x14ac:dyDescent="0.2">
      <c r="A123" s="24" t="s">
        <v>2933</v>
      </c>
      <c r="B123" s="65" t="s">
        <v>2934</v>
      </c>
      <c r="C123" s="252" t="s">
        <v>8560</v>
      </c>
      <c r="D123" s="252"/>
      <c r="E123" s="507" t="s">
        <v>4235</v>
      </c>
      <c r="F123" s="507" t="s">
        <v>3616</v>
      </c>
      <c r="G123" s="268" t="s">
        <v>89</v>
      </c>
      <c r="H123" s="338" t="s">
        <v>89</v>
      </c>
      <c r="I123" s="348">
        <v>40735</v>
      </c>
      <c r="J123" s="351"/>
      <c r="K123" s="351"/>
      <c r="L123" s="81" t="s">
        <v>4828</v>
      </c>
      <c r="M123" s="75" t="s">
        <v>8561</v>
      </c>
      <c r="N123" s="108"/>
      <c r="O123" s="112">
        <v>43800</v>
      </c>
      <c r="P123" s="143" t="s">
        <v>4830</v>
      </c>
      <c r="Q123" s="86" t="s">
        <v>364</v>
      </c>
      <c r="R123" s="828">
        <v>42309</v>
      </c>
      <c r="S123" s="891">
        <v>42318</v>
      </c>
      <c r="T123" s="891">
        <v>42381</v>
      </c>
      <c r="U123" s="64" t="s">
        <v>4831</v>
      </c>
      <c r="V123" s="144"/>
      <c r="W123" s="796" t="s">
        <v>4832</v>
      </c>
      <c r="X123" s="796" t="s">
        <v>4833</v>
      </c>
      <c r="Y123" s="908">
        <v>42948</v>
      </c>
      <c r="Z123" s="927">
        <v>42917</v>
      </c>
      <c r="AA123" s="927">
        <v>42979</v>
      </c>
      <c r="AB123" s="804" t="s">
        <v>4834</v>
      </c>
      <c r="AC123" s="94"/>
      <c r="AD123" s="809" t="s">
        <v>2186</v>
      </c>
      <c r="AE123" s="954" t="s">
        <v>4835</v>
      </c>
      <c r="AF123" s="966">
        <v>43282</v>
      </c>
      <c r="AG123" s="978">
        <v>43313</v>
      </c>
      <c r="AH123" s="816">
        <v>43344</v>
      </c>
      <c r="AI123" s="817" t="s">
        <v>4836</v>
      </c>
      <c r="AJ123" s="209"/>
      <c r="AK123" s="168"/>
      <c r="AL123" s="168"/>
      <c r="AM123" s="171"/>
      <c r="AN123" s="161"/>
      <c r="AO123" s="161"/>
      <c r="AP123" s="161"/>
      <c r="AQ123" s="161"/>
      <c r="AR123" s="93" t="s">
        <v>5838</v>
      </c>
      <c r="AS123" s="828">
        <v>43862</v>
      </c>
      <c r="AT123" s="988"/>
      <c r="AU123" s="93" t="s">
        <v>4741</v>
      </c>
      <c r="AV123" s="828">
        <v>43983</v>
      </c>
      <c r="AW123" s="988"/>
      <c r="AX123" s="93" t="s">
        <v>5057</v>
      </c>
      <c r="AY123" s="828"/>
      <c r="AZ123" s="988"/>
      <c r="BA123" s="51" t="s">
        <v>8562</v>
      </c>
      <c r="BB123" s="18" t="s">
        <v>116</v>
      </c>
      <c r="BC123" s="261">
        <v>43874</v>
      </c>
    </row>
    <row r="124" spans="1:55" s="555" customFormat="1" ht="50" customHeight="1" x14ac:dyDescent="0.2">
      <c r="A124" s="24" t="s">
        <v>1178</v>
      </c>
      <c r="B124" s="65" t="s">
        <v>1179</v>
      </c>
      <c r="C124" s="252" t="s">
        <v>1307</v>
      </c>
      <c r="D124" s="252"/>
      <c r="E124" s="507" t="s">
        <v>3537</v>
      </c>
      <c r="F124" s="507" t="s">
        <v>3538</v>
      </c>
      <c r="G124" s="268" t="s">
        <v>89</v>
      </c>
      <c r="H124" s="338" t="s">
        <v>89</v>
      </c>
      <c r="I124" s="348">
        <v>43076</v>
      </c>
      <c r="J124" s="348"/>
      <c r="K124" s="348"/>
      <c r="L124" s="82" t="s">
        <v>1182</v>
      </c>
      <c r="M124" s="72" t="s">
        <v>5459</v>
      </c>
      <c r="N124" s="106" t="s">
        <v>5460</v>
      </c>
      <c r="O124" s="112">
        <v>43344</v>
      </c>
      <c r="P124" s="143"/>
      <c r="Q124" s="86"/>
      <c r="R124" s="828"/>
      <c r="S124" s="891"/>
      <c r="T124" s="891"/>
      <c r="U124" s="64"/>
      <c r="V124" s="144"/>
      <c r="W124" s="86"/>
      <c r="X124" s="86"/>
      <c r="Y124" s="828"/>
      <c r="Z124" s="891"/>
      <c r="AA124" s="891"/>
      <c r="AB124" s="64"/>
      <c r="AC124" s="94"/>
      <c r="AD124" s="168"/>
      <c r="AE124" s="861"/>
      <c r="AF124" s="851"/>
      <c r="AG124" s="964"/>
      <c r="AH124" s="161"/>
      <c r="AI124" s="161"/>
      <c r="AJ124" s="209"/>
      <c r="AK124" s="168"/>
      <c r="AL124" s="168"/>
      <c r="AM124" s="171"/>
      <c r="AN124" s="161"/>
      <c r="AO124" s="161"/>
      <c r="AP124" s="161"/>
      <c r="AQ124" s="161"/>
      <c r="AR124" s="93"/>
      <c r="AS124" s="828"/>
      <c r="AT124" s="988"/>
      <c r="AU124" s="93"/>
      <c r="AV124" s="828"/>
      <c r="AW124" s="988"/>
      <c r="AX124" s="93"/>
      <c r="AY124" s="828"/>
      <c r="AZ124" s="988"/>
      <c r="BA124" s="31" t="s">
        <v>5461</v>
      </c>
      <c r="BB124" s="18" t="s">
        <v>116</v>
      </c>
      <c r="BC124" s="261">
        <v>44153</v>
      </c>
    </row>
    <row r="125" spans="1:55" s="1" customFormat="1" ht="50" customHeight="1" x14ac:dyDescent="0.2">
      <c r="A125" s="24" t="s">
        <v>1603</v>
      </c>
      <c r="B125" s="65" t="s">
        <v>1604</v>
      </c>
      <c r="C125" s="252" t="s">
        <v>5650</v>
      </c>
      <c r="D125" s="252"/>
      <c r="E125" s="507"/>
      <c r="F125" s="507" t="s">
        <v>3616</v>
      </c>
      <c r="G125" s="268" t="s">
        <v>89</v>
      </c>
      <c r="H125" s="338" t="s">
        <v>89</v>
      </c>
      <c r="I125" s="348">
        <v>42278</v>
      </c>
      <c r="J125" s="348" t="s">
        <v>90</v>
      </c>
      <c r="K125" s="348" t="s">
        <v>8563</v>
      </c>
      <c r="L125" s="82" t="s">
        <v>1607</v>
      </c>
      <c r="M125" s="72" t="s">
        <v>5651</v>
      </c>
      <c r="N125" s="106" t="s">
        <v>5652</v>
      </c>
      <c r="O125" s="112">
        <v>43405</v>
      </c>
      <c r="P125" s="143" t="s">
        <v>4127</v>
      </c>
      <c r="Q125" s="86"/>
      <c r="R125" s="828">
        <v>43831</v>
      </c>
      <c r="S125" s="891"/>
      <c r="T125" s="891"/>
      <c r="U125" s="64"/>
      <c r="V125" s="144"/>
      <c r="W125" s="87"/>
      <c r="X125" s="87"/>
      <c r="Y125" s="828"/>
      <c r="Z125" s="891"/>
      <c r="AA125" s="891"/>
      <c r="AB125" s="64"/>
      <c r="AC125" s="94"/>
      <c r="AD125" s="168"/>
      <c r="AE125" s="861"/>
      <c r="AF125" s="851"/>
      <c r="AG125" s="964"/>
      <c r="AH125" s="161"/>
      <c r="AI125" s="161"/>
      <c r="AJ125" s="209"/>
      <c r="AK125" s="168"/>
      <c r="AL125" s="168"/>
      <c r="AM125" s="171"/>
      <c r="AN125" s="161"/>
      <c r="AO125" s="161"/>
      <c r="AP125" s="161"/>
      <c r="AQ125" s="161"/>
      <c r="AR125" s="93" t="s">
        <v>5653</v>
      </c>
      <c r="AS125" s="828">
        <v>44105</v>
      </c>
      <c r="AT125" s="988"/>
      <c r="AU125" s="93" t="s">
        <v>5228</v>
      </c>
      <c r="AV125" s="828">
        <v>44197</v>
      </c>
      <c r="AW125" s="988"/>
      <c r="AX125" s="93" t="s">
        <v>5654</v>
      </c>
      <c r="AY125" s="828">
        <v>44409</v>
      </c>
      <c r="AZ125" s="988"/>
      <c r="BA125" s="12" t="s">
        <v>5655</v>
      </c>
      <c r="BB125" s="18" t="s">
        <v>116</v>
      </c>
      <c r="BC125" s="261">
        <v>44154</v>
      </c>
    </row>
    <row r="126" spans="1:55" s="1" customFormat="1" ht="50" customHeight="1" x14ac:dyDescent="0.2">
      <c r="A126" s="24" t="s">
        <v>2961</v>
      </c>
      <c r="B126" s="126" t="s">
        <v>2956</v>
      </c>
      <c r="C126" s="252" t="s">
        <v>5482</v>
      </c>
      <c r="D126" s="252"/>
      <c r="E126" s="507" t="s">
        <v>3819</v>
      </c>
      <c r="F126" s="507" t="s">
        <v>3616</v>
      </c>
      <c r="G126" s="268" t="s">
        <v>89</v>
      </c>
      <c r="H126" s="340" t="s">
        <v>194</v>
      </c>
      <c r="I126" s="348">
        <v>40577</v>
      </c>
      <c r="J126" s="351"/>
      <c r="K126" s="351"/>
      <c r="L126" s="76" t="s">
        <v>1238</v>
      </c>
      <c r="M126" s="76" t="s">
        <v>8461</v>
      </c>
      <c r="N126" s="106" t="s">
        <v>8462</v>
      </c>
      <c r="O126" s="112">
        <v>43497</v>
      </c>
      <c r="P126" s="143" t="s">
        <v>1220</v>
      </c>
      <c r="Q126" s="86"/>
      <c r="R126" s="828">
        <v>42917</v>
      </c>
      <c r="S126" s="891">
        <v>42919</v>
      </c>
      <c r="T126" s="891">
        <v>42986</v>
      </c>
      <c r="U126" s="64" t="s">
        <v>1221</v>
      </c>
      <c r="V126" s="144" t="s">
        <v>1222</v>
      </c>
      <c r="W126" s="139" t="s">
        <v>5844</v>
      </c>
      <c r="X126" s="139" t="s">
        <v>1224</v>
      </c>
      <c r="Y126" s="828">
        <v>44105</v>
      </c>
      <c r="Z126" s="891"/>
      <c r="AA126" s="891"/>
      <c r="AB126" s="64"/>
      <c r="AC126" s="94"/>
      <c r="AD126" s="169"/>
      <c r="AE126" s="862"/>
      <c r="AF126" s="852"/>
      <c r="AG126" s="976"/>
      <c r="AH126" s="162"/>
      <c r="AI126" s="162"/>
      <c r="AJ126" s="209"/>
      <c r="AK126" s="169"/>
      <c r="AL126" s="169"/>
      <c r="AM126" s="172"/>
      <c r="AN126" s="162"/>
      <c r="AO126" s="162"/>
      <c r="AP126" s="162"/>
      <c r="AQ126" s="162"/>
      <c r="AR126" s="93" t="s">
        <v>5024</v>
      </c>
      <c r="AS126" s="828">
        <v>44440</v>
      </c>
      <c r="AT126" s="988"/>
      <c r="AU126" s="93" t="s">
        <v>4767</v>
      </c>
      <c r="AV126" s="828">
        <v>44593</v>
      </c>
      <c r="AW126" s="988"/>
      <c r="AX126" s="93" t="s">
        <v>2773</v>
      </c>
      <c r="AY126" s="828">
        <v>44986</v>
      </c>
      <c r="AZ126" s="988"/>
      <c r="BA126" s="12" t="s">
        <v>8463</v>
      </c>
      <c r="BB126" s="18" t="s">
        <v>116</v>
      </c>
      <c r="BC126" s="261">
        <v>43907</v>
      </c>
    </row>
    <row r="127" spans="1:55" s="1" customFormat="1" ht="50" customHeight="1" x14ac:dyDescent="0.2">
      <c r="A127" s="24" t="s">
        <v>3557</v>
      </c>
      <c r="B127" s="65" t="s">
        <v>3558</v>
      </c>
      <c r="C127" s="283" t="s">
        <v>8564</v>
      </c>
      <c r="D127" s="283"/>
      <c r="E127" s="507" t="s">
        <v>337</v>
      </c>
      <c r="F127" s="507" t="s">
        <v>266</v>
      </c>
      <c r="G127" s="268" t="s">
        <v>89</v>
      </c>
      <c r="H127" s="338" t="s">
        <v>89</v>
      </c>
      <c r="I127" s="348">
        <v>41765</v>
      </c>
      <c r="J127" s="348"/>
      <c r="K127" s="348"/>
      <c r="L127" s="72" t="s">
        <v>3568</v>
      </c>
      <c r="M127" s="82"/>
      <c r="N127" s="106"/>
      <c r="O127" s="112">
        <v>44105</v>
      </c>
      <c r="P127" s="143" t="s">
        <v>5228</v>
      </c>
      <c r="Q127" s="86" t="s">
        <v>8565</v>
      </c>
      <c r="R127" s="828">
        <v>44197</v>
      </c>
      <c r="S127" s="891"/>
      <c r="T127" s="891"/>
      <c r="U127" s="64"/>
      <c r="V127" s="144"/>
      <c r="W127" s="17" t="s">
        <v>6129</v>
      </c>
      <c r="X127" s="86" t="s">
        <v>158</v>
      </c>
      <c r="Y127" s="828">
        <v>44440</v>
      </c>
      <c r="Z127" s="891"/>
      <c r="AA127" s="891"/>
      <c r="AB127" s="64"/>
      <c r="AC127" s="94"/>
      <c r="AD127" s="168"/>
      <c r="AE127" s="861"/>
      <c r="AF127" s="852"/>
      <c r="AG127" s="964"/>
      <c r="AH127" s="161"/>
      <c r="AI127" s="161"/>
      <c r="AJ127" s="209"/>
      <c r="AK127" s="168"/>
      <c r="AL127" s="169"/>
      <c r="AM127" s="172"/>
      <c r="AN127" s="161"/>
      <c r="AO127" s="161"/>
      <c r="AP127" s="161"/>
      <c r="AQ127" s="161"/>
      <c r="AR127" s="93" t="s">
        <v>8566</v>
      </c>
      <c r="AS127" s="828">
        <v>44805</v>
      </c>
      <c r="AT127" s="891"/>
      <c r="AU127" s="93" t="s">
        <v>4769</v>
      </c>
      <c r="AV127" s="828">
        <v>45017</v>
      </c>
      <c r="AW127" s="988"/>
      <c r="AX127" s="93" t="s">
        <v>6414</v>
      </c>
      <c r="AY127" s="873">
        <v>45261</v>
      </c>
      <c r="AZ127" s="988"/>
      <c r="BA127" s="54" t="s">
        <v>8567</v>
      </c>
      <c r="BB127" s="18" t="s">
        <v>116</v>
      </c>
      <c r="BC127" s="261">
        <v>44154</v>
      </c>
    </row>
    <row r="128" spans="1:55" s="1" customFormat="1" ht="50" customHeight="1" x14ac:dyDescent="0.2">
      <c r="A128" s="24" t="s">
        <v>3044</v>
      </c>
      <c r="B128" s="65" t="s">
        <v>3045</v>
      </c>
      <c r="C128" s="252" t="s">
        <v>6379</v>
      </c>
      <c r="D128" s="252"/>
      <c r="E128" s="507" t="s">
        <v>4235</v>
      </c>
      <c r="F128" s="507" t="s">
        <v>3616</v>
      </c>
      <c r="G128" s="268" t="s">
        <v>89</v>
      </c>
      <c r="H128" s="338" t="s">
        <v>89</v>
      </c>
      <c r="I128" s="348">
        <v>40598</v>
      </c>
      <c r="J128" s="348" t="s">
        <v>8568</v>
      </c>
      <c r="K128" s="348"/>
      <c r="L128" s="384" t="s">
        <v>6380</v>
      </c>
      <c r="M128" s="384" t="s">
        <v>6381</v>
      </c>
      <c r="N128" s="106" t="s">
        <v>6382</v>
      </c>
      <c r="O128" s="112">
        <v>43617</v>
      </c>
      <c r="P128" s="143" t="s">
        <v>6225</v>
      </c>
      <c r="Q128" s="86"/>
      <c r="R128" s="828">
        <v>42736</v>
      </c>
      <c r="S128" s="891">
        <v>42758</v>
      </c>
      <c r="T128" s="891">
        <v>42814</v>
      </c>
      <c r="U128" s="64" t="s">
        <v>3055</v>
      </c>
      <c r="V128" s="144" t="s">
        <v>3056</v>
      </c>
      <c r="W128" s="139" t="s">
        <v>3057</v>
      </c>
      <c r="X128" s="87" t="s">
        <v>3058</v>
      </c>
      <c r="Y128" s="828">
        <v>43009</v>
      </c>
      <c r="Z128" s="891">
        <v>43035</v>
      </c>
      <c r="AA128" s="891" t="s">
        <v>3059</v>
      </c>
      <c r="AB128" s="64" t="s">
        <v>3060</v>
      </c>
      <c r="AC128" s="94" t="s">
        <v>3061</v>
      </c>
      <c r="AD128" s="168"/>
      <c r="AE128" s="861"/>
      <c r="AF128" s="851"/>
      <c r="AG128" s="964"/>
      <c r="AH128" s="161"/>
      <c r="AI128" s="161"/>
      <c r="AJ128" s="209"/>
      <c r="AK128" s="168"/>
      <c r="AL128" s="168"/>
      <c r="AM128" s="171"/>
      <c r="AN128" s="161"/>
      <c r="AO128" s="161"/>
      <c r="AP128" s="161"/>
      <c r="AQ128" s="161"/>
      <c r="AR128" s="93" t="s">
        <v>5095</v>
      </c>
      <c r="AS128" s="828">
        <v>43891</v>
      </c>
      <c r="AT128" s="988"/>
      <c r="AU128" s="93" t="s">
        <v>4741</v>
      </c>
      <c r="AV128" s="828">
        <v>43983</v>
      </c>
      <c r="AW128" s="988"/>
      <c r="AX128" s="93" t="s">
        <v>5015</v>
      </c>
      <c r="AY128" s="828">
        <v>44470</v>
      </c>
      <c r="AZ128" s="988"/>
      <c r="BA128" s="30" t="s">
        <v>6383</v>
      </c>
      <c r="BB128" s="18" t="s">
        <v>116</v>
      </c>
      <c r="BC128" s="261">
        <v>44153</v>
      </c>
    </row>
    <row r="129" spans="1:55" s="1" customFormat="1" ht="50" customHeight="1" x14ac:dyDescent="0.2">
      <c r="A129" s="24" t="s">
        <v>3084</v>
      </c>
      <c r="B129" s="126" t="s">
        <v>3069</v>
      </c>
      <c r="C129" s="252" t="s">
        <v>6389</v>
      </c>
      <c r="D129" s="252"/>
      <c r="E129" s="507" t="s">
        <v>337</v>
      </c>
      <c r="F129" s="507" t="s">
        <v>3616</v>
      </c>
      <c r="G129" s="268" t="s">
        <v>89</v>
      </c>
      <c r="H129" s="340" t="s">
        <v>89</v>
      </c>
      <c r="I129" s="348">
        <v>41611</v>
      </c>
      <c r="J129" s="348"/>
      <c r="K129" s="348"/>
      <c r="L129" s="80" t="s">
        <v>3071</v>
      </c>
      <c r="M129" s="196" t="s">
        <v>3072</v>
      </c>
      <c r="N129" s="216" t="s">
        <v>3073</v>
      </c>
      <c r="O129" s="112">
        <v>43831</v>
      </c>
      <c r="P129" s="143" t="s">
        <v>3074</v>
      </c>
      <c r="Q129" s="86" t="s">
        <v>3075</v>
      </c>
      <c r="R129" s="828">
        <v>42309</v>
      </c>
      <c r="S129" s="891">
        <v>42338</v>
      </c>
      <c r="T129" s="891">
        <v>42391</v>
      </c>
      <c r="U129" s="64" t="s">
        <v>6390</v>
      </c>
      <c r="V129" s="144" t="s">
        <v>6391</v>
      </c>
      <c r="W129" s="139" t="s">
        <v>1423</v>
      </c>
      <c r="X129" s="139" t="s">
        <v>766</v>
      </c>
      <c r="Y129" s="828">
        <v>42705</v>
      </c>
      <c r="Z129" s="891">
        <v>42709</v>
      </c>
      <c r="AA129" s="891">
        <v>42783</v>
      </c>
      <c r="AB129" s="64" t="s">
        <v>6392</v>
      </c>
      <c r="AC129" s="94" t="s">
        <v>6393</v>
      </c>
      <c r="AD129" s="168">
        <v>43466</v>
      </c>
      <c r="AE129" s="861" t="s">
        <v>3076</v>
      </c>
      <c r="AF129" s="851">
        <v>43466</v>
      </c>
      <c r="AG129" s="964">
        <v>43495</v>
      </c>
      <c r="AH129" s="161">
        <v>43539</v>
      </c>
      <c r="AI129" s="161" t="s">
        <v>3077</v>
      </c>
      <c r="AJ129" s="209"/>
      <c r="AK129" s="168"/>
      <c r="AL129" s="168"/>
      <c r="AM129" s="171"/>
      <c r="AN129" s="161"/>
      <c r="AO129" s="161"/>
      <c r="AP129" s="161"/>
      <c r="AQ129" s="161"/>
      <c r="AR129" s="93" t="s">
        <v>3078</v>
      </c>
      <c r="AS129" s="828">
        <v>44013</v>
      </c>
      <c r="AT129" s="991">
        <v>44134</v>
      </c>
      <c r="AU129" s="93" t="s">
        <v>2526</v>
      </c>
      <c r="AV129" s="828">
        <v>44075</v>
      </c>
      <c r="AW129" s="988"/>
      <c r="AX129" s="93" t="s">
        <v>1089</v>
      </c>
      <c r="AY129" s="828">
        <v>44317</v>
      </c>
      <c r="AZ129" s="988"/>
      <c r="BA129" s="201" t="s">
        <v>8569</v>
      </c>
      <c r="BB129" s="18" t="s">
        <v>116</v>
      </c>
      <c r="BC129" s="261">
        <v>44231</v>
      </c>
    </row>
    <row r="130" spans="1:55" s="1" customFormat="1" ht="50" customHeight="1" x14ac:dyDescent="0.2">
      <c r="A130" s="24" t="s">
        <v>3135</v>
      </c>
      <c r="B130" s="65" t="s">
        <v>3134</v>
      </c>
      <c r="C130" s="252" t="s">
        <v>8570</v>
      </c>
      <c r="D130" s="252"/>
      <c r="E130" s="507"/>
      <c r="F130" s="507"/>
      <c r="G130" s="268" t="s">
        <v>89</v>
      </c>
      <c r="H130" s="338" t="s">
        <v>89</v>
      </c>
      <c r="I130" s="348">
        <v>41619</v>
      </c>
      <c r="J130" s="348"/>
      <c r="K130" s="348"/>
      <c r="L130" s="211" t="s">
        <v>3143</v>
      </c>
      <c r="M130" s="211" t="s">
        <v>8571</v>
      </c>
      <c r="N130" s="108"/>
      <c r="O130" s="112">
        <v>43922</v>
      </c>
      <c r="P130" s="143" t="s">
        <v>6410</v>
      </c>
      <c r="Q130" s="86" t="s">
        <v>1399</v>
      </c>
      <c r="R130" s="828">
        <v>44013</v>
      </c>
      <c r="S130" s="891">
        <v>44019</v>
      </c>
      <c r="T130" s="891">
        <v>44124</v>
      </c>
      <c r="U130" s="64" t="s">
        <v>3140</v>
      </c>
      <c r="V130" s="144"/>
      <c r="W130" s="86" t="s">
        <v>3141</v>
      </c>
      <c r="X130" s="86" t="s">
        <v>6411</v>
      </c>
      <c r="Y130" s="828">
        <v>44105</v>
      </c>
      <c r="Z130" s="891"/>
      <c r="AA130" s="891"/>
      <c r="AB130" s="64"/>
      <c r="AC130" s="94"/>
      <c r="AD130" s="86" t="s">
        <v>6412</v>
      </c>
      <c r="AE130" s="861" t="s">
        <v>3145</v>
      </c>
      <c r="AF130" s="851">
        <v>44470</v>
      </c>
      <c r="AG130" s="964"/>
      <c r="AH130" s="161"/>
      <c r="AI130" s="161"/>
      <c r="AJ130" s="209"/>
      <c r="AK130" s="168"/>
      <c r="AL130" s="168"/>
      <c r="AM130" s="171"/>
      <c r="AN130" s="161"/>
      <c r="AO130" s="161"/>
      <c r="AP130" s="161"/>
      <c r="AQ130" s="161"/>
      <c r="AR130" s="93" t="s">
        <v>6413</v>
      </c>
      <c r="AS130" s="828">
        <v>44805</v>
      </c>
      <c r="AT130" s="988"/>
      <c r="AU130" s="93" t="s">
        <v>2773</v>
      </c>
      <c r="AV130" s="828">
        <v>44986</v>
      </c>
      <c r="AW130" s="988"/>
      <c r="AX130" s="93" t="s">
        <v>6414</v>
      </c>
      <c r="AY130" s="828">
        <v>45261</v>
      </c>
      <c r="AZ130" s="988"/>
      <c r="BA130" s="12" t="s">
        <v>8572</v>
      </c>
      <c r="BB130" s="18" t="s">
        <v>116</v>
      </c>
      <c r="BC130" s="261">
        <v>44153</v>
      </c>
    </row>
    <row r="131" spans="1:55" s="1" customFormat="1" ht="50" customHeight="1" x14ac:dyDescent="0.2">
      <c r="A131" s="24" t="s">
        <v>3135</v>
      </c>
      <c r="B131" s="65" t="s">
        <v>3134</v>
      </c>
      <c r="C131" s="252" t="s">
        <v>8570</v>
      </c>
      <c r="D131" s="252"/>
      <c r="E131" s="507"/>
      <c r="F131" s="507"/>
      <c r="G131" s="268" t="s">
        <v>89</v>
      </c>
      <c r="H131" s="338" t="s">
        <v>89</v>
      </c>
      <c r="I131" s="348">
        <v>41619</v>
      </c>
      <c r="J131" s="348"/>
      <c r="K131" s="348"/>
      <c r="L131" s="211" t="s">
        <v>3143</v>
      </c>
      <c r="M131" s="211" t="s">
        <v>8571</v>
      </c>
      <c r="N131" s="108"/>
      <c r="O131" s="281">
        <v>44013</v>
      </c>
      <c r="P131" s="143" t="s">
        <v>3139</v>
      </c>
      <c r="Q131" s="86" t="s">
        <v>1399</v>
      </c>
      <c r="R131" s="828">
        <v>44013</v>
      </c>
      <c r="S131" s="891">
        <v>44019</v>
      </c>
      <c r="T131" s="891">
        <v>44124</v>
      </c>
      <c r="U131" s="64" t="s">
        <v>3140</v>
      </c>
      <c r="V131" s="144"/>
      <c r="W131" s="17" t="s">
        <v>3141</v>
      </c>
      <c r="X131" s="86" t="s">
        <v>3142</v>
      </c>
      <c r="Y131" s="828">
        <v>44105</v>
      </c>
      <c r="Z131" s="891">
        <v>44162</v>
      </c>
      <c r="AA131" s="891">
        <v>44256</v>
      </c>
      <c r="AB131" s="64" t="s">
        <v>3143</v>
      </c>
      <c r="AC131" s="94"/>
      <c r="AD131" s="486" t="s">
        <v>1609</v>
      </c>
      <c r="AE131" s="861" t="s">
        <v>3145</v>
      </c>
      <c r="AF131" s="852">
        <v>44470</v>
      </c>
      <c r="AG131" s="964"/>
      <c r="AH131" s="161"/>
      <c r="AI131" s="161"/>
      <c r="AJ131" s="94"/>
      <c r="AK131" s="169"/>
      <c r="AL131" s="169"/>
      <c r="AM131" s="172"/>
      <c r="AN131" s="161"/>
      <c r="AO131" s="161"/>
      <c r="AP131" s="161"/>
      <c r="AQ131" s="161"/>
      <c r="AR131" s="93" t="s">
        <v>6413</v>
      </c>
      <c r="AS131" s="828">
        <v>44805</v>
      </c>
      <c r="AT131" s="891"/>
      <c r="AU131" s="93" t="s">
        <v>2773</v>
      </c>
      <c r="AV131" s="828">
        <v>44986</v>
      </c>
      <c r="AW131" s="988"/>
      <c r="AX131" s="93" t="s">
        <v>6414</v>
      </c>
      <c r="AY131" s="873">
        <v>45261</v>
      </c>
      <c r="AZ131" s="988"/>
      <c r="BA131" s="12" t="s">
        <v>8572</v>
      </c>
      <c r="BB131" s="18" t="s">
        <v>116</v>
      </c>
      <c r="BC131" s="261">
        <v>44180</v>
      </c>
    </row>
    <row r="132" spans="1:55" s="1" customFormat="1" ht="50" customHeight="1" x14ac:dyDescent="0.2">
      <c r="A132" s="24" t="s">
        <v>3185</v>
      </c>
      <c r="B132" s="65" t="s">
        <v>3186</v>
      </c>
      <c r="C132" s="6" t="s">
        <v>5171</v>
      </c>
      <c r="D132" s="6"/>
      <c r="E132" s="507" t="s">
        <v>2759</v>
      </c>
      <c r="F132" s="507" t="s">
        <v>2182</v>
      </c>
      <c r="G132" s="173" t="s">
        <v>89</v>
      </c>
      <c r="H132" s="173" t="s">
        <v>194</v>
      </c>
      <c r="I132" s="62">
        <v>41649</v>
      </c>
      <c r="J132" s="348"/>
      <c r="K132" s="348"/>
      <c r="L132" s="360" t="s">
        <v>2605</v>
      </c>
      <c r="M132" s="282" t="s">
        <v>5172</v>
      </c>
      <c r="N132" s="108"/>
      <c r="O132" s="281">
        <v>43983</v>
      </c>
      <c r="P132" s="143" t="s">
        <v>5173</v>
      </c>
      <c r="Q132" s="86" t="s">
        <v>5174</v>
      </c>
      <c r="R132" s="828">
        <v>43132</v>
      </c>
      <c r="S132" s="891">
        <v>43108</v>
      </c>
      <c r="T132" s="891">
        <v>43181</v>
      </c>
      <c r="U132" s="64" t="s">
        <v>5175</v>
      </c>
      <c r="V132" s="144" t="s">
        <v>5176</v>
      </c>
      <c r="W132" s="20" t="s">
        <v>3635</v>
      </c>
      <c r="X132" s="139" t="s">
        <v>5177</v>
      </c>
      <c r="Y132" s="828">
        <v>43374</v>
      </c>
      <c r="Z132" s="891">
        <v>43402</v>
      </c>
      <c r="AA132" s="891">
        <v>43448</v>
      </c>
      <c r="AB132" s="64" t="s">
        <v>5175</v>
      </c>
      <c r="AC132" s="94" t="s">
        <v>5178</v>
      </c>
      <c r="AD132" s="168" t="s">
        <v>1425</v>
      </c>
      <c r="AE132" s="861" t="s">
        <v>270</v>
      </c>
      <c r="AF132" s="852">
        <v>43831</v>
      </c>
      <c r="AG132" s="964">
        <v>43859</v>
      </c>
      <c r="AH132" s="161">
        <v>43906</v>
      </c>
      <c r="AI132" s="161" t="s">
        <v>5179</v>
      </c>
      <c r="AJ132" s="209"/>
      <c r="AK132" s="168"/>
      <c r="AL132" s="169"/>
      <c r="AM132" s="172"/>
      <c r="AN132" s="161"/>
      <c r="AO132" s="161"/>
      <c r="AP132" s="161"/>
      <c r="AQ132" s="161"/>
      <c r="AR132" s="93" t="s">
        <v>5180</v>
      </c>
      <c r="AS132" s="828">
        <v>44197</v>
      </c>
      <c r="AT132" s="891"/>
      <c r="AU132" s="93" t="s">
        <v>5181</v>
      </c>
      <c r="AV132" s="828">
        <v>44348</v>
      </c>
      <c r="AW132" s="988"/>
      <c r="AX132" s="93" t="s">
        <v>5182</v>
      </c>
      <c r="AY132" s="873">
        <v>44774</v>
      </c>
      <c r="AZ132" s="988"/>
      <c r="BA132" s="12" t="s">
        <v>5183</v>
      </c>
      <c r="BB132" s="18" t="s">
        <v>116</v>
      </c>
      <c r="BC132" s="261">
        <v>44043</v>
      </c>
    </row>
    <row r="133" spans="1:55" s="1" customFormat="1" ht="50" customHeight="1" x14ac:dyDescent="0.2">
      <c r="A133" s="24" t="s">
        <v>3191</v>
      </c>
      <c r="B133" s="65" t="s">
        <v>3190</v>
      </c>
      <c r="C133" s="252" t="s">
        <v>865</v>
      </c>
      <c r="D133" s="252"/>
      <c r="E133" s="507" t="s">
        <v>337</v>
      </c>
      <c r="F133" s="507" t="s">
        <v>1158</v>
      </c>
      <c r="G133" s="268" t="s">
        <v>89</v>
      </c>
      <c r="H133" s="338" t="s">
        <v>194</v>
      </c>
      <c r="I133" s="350">
        <v>41256</v>
      </c>
      <c r="J133" s="350"/>
      <c r="K133" s="350"/>
      <c r="L133" s="76" t="s">
        <v>867</v>
      </c>
      <c r="M133" s="72" t="s">
        <v>868</v>
      </c>
      <c r="N133" s="82" t="s">
        <v>869</v>
      </c>
      <c r="O133" s="112">
        <v>44013</v>
      </c>
      <c r="P133" s="143" t="s">
        <v>870</v>
      </c>
      <c r="Q133" s="86" t="s">
        <v>871</v>
      </c>
      <c r="R133" s="828">
        <v>43497</v>
      </c>
      <c r="S133" s="891">
        <v>43507</v>
      </c>
      <c r="T133" s="891">
        <v>43549</v>
      </c>
      <c r="U133" s="132" t="s">
        <v>872</v>
      </c>
      <c r="V133" s="144"/>
      <c r="W133" s="87" t="s">
        <v>5180</v>
      </c>
      <c r="X133" s="87" t="s">
        <v>367</v>
      </c>
      <c r="Y133" s="828">
        <v>44197</v>
      </c>
      <c r="Z133" s="891"/>
      <c r="AA133" s="891"/>
      <c r="AB133" s="64"/>
      <c r="AC133" s="94"/>
      <c r="AD133" s="168"/>
      <c r="AE133" s="861"/>
      <c r="AF133" s="851"/>
      <c r="AG133" s="964"/>
      <c r="AH133" s="161"/>
      <c r="AI133" s="161"/>
      <c r="AJ133" s="209"/>
      <c r="AK133" s="168"/>
      <c r="AL133" s="168"/>
      <c r="AM133" s="171"/>
      <c r="AN133" s="161"/>
      <c r="AO133" s="161"/>
      <c r="AP133" s="161"/>
      <c r="AQ133" s="161"/>
      <c r="AR133" s="93" t="s">
        <v>8420</v>
      </c>
      <c r="AS133" s="828">
        <v>44440</v>
      </c>
      <c r="AT133" s="988"/>
      <c r="AU133" s="93" t="s">
        <v>5215</v>
      </c>
      <c r="AV133" s="828">
        <v>44562</v>
      </c>
      <c r="AW133" s="988"/>
      <c r="AX133" s="93" t="s">
        <v>5980</v>
      </c>
      <c r="AY133" s="828">
        <v>44835</v>
      </c>
      <c r="AZ133" s="988"/>
      <c r="BA133" s="580" t="s">
        <v>8421</v>
      </c>
      <c r="BB133" s="18" t="s">
        <v>116</v>
      </c>
      <c r="BC133" s="261">
        <v>44154</v>
      </c>
    </row>
    <row r="134" spans="1:55" s="1" customFormat="1" ht="50" customHeight="1" x14ac:dyDescent="0.2">
      <c r="A134" s="24" t="s">
        <v>3202</v>
      </c>
      <c r="B134" s="65" t="s">
        <v>3203</v>
      </c>
      <c r="C134" s="252" t="s">
        <v>948</v>
      </c>
      <c r="D134" s="252"/>
      <c r="E134" s="507" t="s">
        <v>91</v>
      </c>
      <c r="F134" s="507" t="s">
        <v>3616</v>
      </c>
      <c r="G134" s="268" t="s">
        <v>89</v>
      </c>
      <c r="H134" s="338" t="s">
        <v>194</v>
      </c>
      <c r="I134" s="348">
        <v>41108</v>
      </c>
      <c r="J134" s="348"/>
      <c r="K134" s="348"/>
      <c r="L134" s="72" t="s">
        <v>5344</v>
      </c>
      <c r="M134" s="72" t="s">
        <v>8556</v>
      </c>
      <c r="N134" s="106" t="s">
        <v>8557</v>
      </c>
      <c r="O134" s="112">
        <v>43497</v>
      </c>
      <c r="P134" s="143" t="s">
        <v>953</v>
      </c>
      <c r="Q134" s="86" t="s">
        <v>364</v>
      </c>
      <c r="R134" s="828">
        <v>43678</v>
      </c>
      <c r="S134" s="891">
        <v>43787</v>
      </c>
      <c r="T134" s="891">
        <v>43875</v>
      </c>
      <c r="U134" s="64" t="s">
        <v>955</v>
      </c>
      <c r="V134" s="144"/>
      <c r="W134" s="87" t="s">
        <v>8558</v>
      </c>
      <c r="X134" s="87"/>
      <c r="Y134" s="828">
        <v>43922</v>
      </c>
      <c r="Z134" s="891"/>
      <c r="AA134" s="891"/>
      <c r="AB134" s="64"/>
      <c r="AC134" s="94"/>
      <c r="AD134" s="169"/>
      <c r="AE134" s="862"/>
      <c r="AF134" s="852"/>
      <c r="AG134" s="976"/>
      <c r="AH134" s="162"/>
      <c r="AI134" s="162"/>
      <c r="AJ134" s="209"/>
      <c r="AK134" s="169"/>
      <c r="AL134" s="169"/>
      <c r="AM134" s="172"/>
      <c r="AN134" s="162"/>
      <c r="AO134" s="162"/>
      <c r="AP134" s="162"/>
      <c r="AQ134" s="162"/>
      <c r="AR134" s="93" t="s">
        <v>8423</v>
      </c>
      <c r="AS134" s="828">
        <v>44228</v>
      </c>
      <c r="AT134" s="988"/>
      <c r="AU134" s="93" t="s">
        <v>5534</v>
      </c>
      <c r="AV134" s="828">
        <v>44317</v>
      </c>
      <c r="AW134" s="988"/>
      <c r="AX134" s="93" t="s">
        <v>6370</v>
      </c>
      <c r="AY134" s="828">
        <v>44713</v>
      </c>
      <c r="AZ134" s="988"/>
      <c r="BA134" s="31" t="s">
        <v>8573</v>
      </c>
      <c r="BB134" s="18" t="s">
        <v>5649</v>
      </c>
      <c r="BC134" s="261">
        <v>43872</v>
      </c>
    </row>
    <row r="135" spans="1:55" s="1" customFormat="1" ht="50" customHeight="1" x14ac:dyDescent="0.2">
      <c r="A135" s="24" t="s">
        <v>3204</v>
      </c>
      <c r="B135" s="65" t="s">
        <v>6448</v>
      </c>
      <c r="C135" s="252" t="s">
        <v>6449</v>
      </c>
      <c r="D135" s="252"/>
      <c r="E135" s="507" t="s">
        <v>4235</v>
      </c>
      <c r="F135" s="507" t="s">
        <v>3616</v>
      </c>
      <c r="G135" s="268" t="s">
        <v>89</v>
      </c>
      <c r="H135" s="338" t="s">
        <v>89</v>
      </c>
      <c r="I135" s="348">
        <v>42068</v>
      </c>
      <c r="J135" s="348"/>
      <c r="K135" s="348"/>
      <c r="L135" s="76" t="s">
        <v>3207</v>
      </c>
      <c r="M135" s="71" t="s">
        <v>6450</v>
      </c>
      <c r="N135" s="82" t="s">
        <v>6451</v>
      </c>
      <c r="O135" s="112">
        <v>42826</v>
      </c>
      <c r="P135" s="143" t="s">
        <v>2286</v>
      </c>
      <c r="Q135" s="86" t="s">
        <v>364</v>
      </c>
      <c r="R135" s="828">
        <v>43040</v>
      </c>
      <c r="S135" s="891">
        <v>43034</v>
      </c>
      <c r="T135" s="891">
        <v>43111</v>
      </c>
      <c r="U135" s="64" t="s">
        <v>3209</v>
      </c>
      <c r="V135" s="144" t="s">
        <v>3210</v>
      </c>
      <c r="W135" s="136" t="s">
        <v>3211</v>
      </c>
      <c r="X135" s="136" t="s">
        <v>367</v>
      </c>
      <c r="Y135" s="828">
        <v>43617</v>
      </c>
      <c r="Z135" s="891">
        <v>43644</v>
      </c>
      <c r="AA135" s="891">
        <v>43726</v>
      </c>
      <c r="AB135" s="64" t="s">
        <v>3207</v>
      </c>
      <c r="AC135" s="94" t="s">
        <v>3212</v>
      </c>
      <c r="AD135" s="168"/>
      <c r="AE135" s="861"/>
      <c r="AF135" s="851"/>
      <c r="AG135" s="964"/>
      <c r="AH135" s="161"/>
      <c r="AI135" s="161"/>
      <c r="AJ135" s="209"/>
      <c r="AK135" s="168"/>
      <c r="AL135" s="168"/>
      <c r="AM135" s="171"/>
      <c r="AN135" s="161"/>
      <c r="AO135" s="161"/>
      <c r="AP135" s="161"/>
      <c r="AQ135" s="161"/>
      <c r="AR135" s="93" t="s">
        <v>6452</v>
      </c>
      <c r="AS135" s="828">
        <v>44228</v>
      </c>
      <c r="AT135" s="988"/>
      <c r="AU135" s="93" t="s">
        <v>6453</v>
      </c>
      <c r="AV135" s="828">
        <v>44501</v>
      </c>
      <c r="AW135" s="988"/>
      <c r="AX135" s="93"/>
      <c r="AY135" s="828"/>
      <c r="AZ135" s="988"/>
      <c r="BA135" s="12" t="s">
        <v>6454</v>
      </c>
      <c r="BB135" s="18" t="s">
        <v>116</v>
      </c>
      <c r="BC135" s="261">
        <v>44062</v>
      </c>
    </row>
    <row r="136" spans="1:55" s="1" customFormat="1" ht="50" customHeight="1" x14ac:dyDescent="0.2">
      <c r="A136" s="24" t="s">
        <v>1826</v>
      </c>
      <c r="B136" s="126" t="s">
        <v>1807</v>
      </c>
      <c r="C136" s="252" t="s">
        <v>8574</v>
      </c>
      <c r="D136" s="252"/>
      <c r="E136" s="507" t="s">
        <v>1083</v>
      </c>
      <c r="F136" s="507" t="s">
        <v>3616</v>
      </c>
      <c r="G136" s="268" t="s">
        <v>89</v>
      </c>
      <c r="H136" s="340" t="s">
        <v>89</v>
      </c>
      <c r="I136" s="348">
        <v>41290</v>
      </c>
      <c r="J136" s="348" t="s">
        <v>90</v>
      </c>
      <c r="K136" s="348" t="s">
        <v>389</v>
      </c>
      <c r="L136" s="508" t="s">
        <v>8575</v>
      </c>
      <c r="M136" s="72" t="s">
        <v>8450</v>
      </c>
      <c r="N136" s="108"/>
      <c r="O136" s="281">
        <v>43466</v>
      </c>
      <c r="P136" s="143" t="s">
        <v>1812</v>
      </c>
      <c r="Q136" s="86" t="s">
        <v>1813</v>
      </c>
      <c r="R136" s="828">
        <v>42675</v>
      </c>
      <c r="S136" s="891"/>
      <c r="T136" s="891"/>
      <c r="U136" s="64"/>
      <c r="V136" s="144"/>
      <c r="W136" s="17" t="s">
        <v>1814</v>
      </c>
      <c r="X136" s="86" t="s">
        <v>142</v>
      </c>
      <c r="Y136" s="828">
        <v>43040</v>
      </c>
      <c r="Z136" s="891">
        <v>43009</v>
      </c>
      <c r="AA136" s="891">
        <v>43040</v>
      </c>
      <c r="AB136" s="132" t="s">
        <v>1815</v>
      </c>
      <c r="AC136" s="94"/>
      <c r="AD136" s="169" t="s">
        <v>1816</v>
      </c>
      <c r="AE136" s="861" t="s">
        <v>1817</v>
      </c>
      <c r="AF136" s="852">
        <v>43374</v>
      </c>
      <c r="AG136" s="964">
        <v>43374</v>
      </c>
      <c r="AH136" s="161">
        <v>43435</v>
      </c>
      <c r="AI136" s="220" t="s">
        <v>1818</v>
      </c>
      <c r="AJ136" s="94"/>
      <c r="AK136" s="169"/>
      <c r="AL136" s="169"/>
      <c r="AM136" s="172"/>
      <c r="AN136" s="161"/>
      <c r="AO136" s="161"/>
      <c r="AP136" s="161"/>
      <c r="AQ136" s="161"/>
      <c r="AR136" s="93" t="s">
        <v>5095</v>
      </c>
      <c r="AS136" s="828">
        <v>43891</v>
      </c>
      <c r="AT136" s="891"/>
      <c r="AU136" s="93" t="s">
        <v>5287</v>
      </c>
      <c r="AV136" s="828">
        <v>44105</v>
      </c>
      <c r="AW136" s="988"/>
      <c r="AX136" s="93" t="s">
        <v>4919</v>
      </c>
      <c r="AY136" s="873">
        <v>44531</v>
      </c>
      <c r="AZ136" s="988"/>
      <c r="BA136" s="12" t="s">
        <v>8576</v>
      </c>
      <c r="BB136" s="18" t="s">
        <v>116</v>
      </c>
      <c r="BC136" s="261">
        <v>44111</v>
      </c>
    </row>
    <row r="137" spans="1:55" s="1" customFormat="1" ht="50" customHeight="1" x14ac:dyDescent="0.2">
      <c r="A137" s="24" t="s">
        <v>3216</v>
      </c>
      <c r="B137" s="65" t="s">
        <v>3217</v>
      </c>
      <c r="C137" s="252" t="s">
        <v>3218</v>
      </c>
      <c r="D137" s="252"/>
      <c r="E137" s="507" t="s">
        <v>2759</v>
      </c>
      <c r="F137" s="507" t="s">
        <v>1420</v>
      </c>
      <c r="G137" s="268" t="s">
        <v>89</v>
      </c>
      <c r="H137" s="338" t="s">
        <v>89</v>
      </c>
      <c r="I137" s="348">
        <v>41254</v>
      </c>
      <c r="J137" s="348"/>
      <c r="K137" s="348"/>
      <c r="L137" s="76" t="s">
        <v>3220</v>
      </c>
      <c r="M137" s="76" t="s">
        <v>8577</v>
      </c>
      <c r="N137" s="106"/>
      <c r="O137" s="112">
        <v>43556</v>
      </c>
      <c r="P137" s="143" t="s">
        <v>3222</v>
      </c>
      <c r="Q137" s="86" t="s">
        <v>364</v>
      </c>
      <c r="R137" s="828">
        <v>43374</v>
      </c>
      <c r="S137" s="891">
        <v>43381</v>
      </c>
      <c r="T137" s="891">
        <v>43434</v>
      </c>
      <c r="U137" s="64" t="s">
        <v>3223</v>
      </c>
      <c r="V137" s="144"/>
      <c r="W137" s="86" t="s">
        <v>1087</v>
      </c>
      <c r="X137" s="86" t="s">
        <v>3224</v>
      </c>
      <c r="Y137" s="828">
        <v>43739</v>
      </c>
      <c r="Z137" s="891"/>
      <c r="AA137" s="891"/>
      <c r="AB137" s="64"/>
      <c r="AC137" s="94"/>
      <c r="AD137" s="87" t="s">
        <v>2850</v>
      </c>
      <c r="AE137" s="866" t="s">
        <v>8578</v>
      </c>
      <c r="AF137" s="851">
        <v>43922</v>
      </c>
      <c r="AG137" s="964"/>
      <c r="AH137" s="161"/>
      <c r="AI137" s="161"/>
      <c r="AJ137" s="209"/>
      <c r="AK137" s="168"/>
      <c r="AL137" s="168"/>
      <c r="AM137" s="171"/>
      <c r="AN137" s="161"/>
      <c r="AO137" s="161"/>
      <c r="AP137" s="161"/>
      <c r="AQ137" s="161"/>
      <c r="AR137" s="93" t="s">
        <v>4963</v>
      </c>
      <c r="AS137" s="828">
        <v>44197</v>
      </c>
      <c r="AT137" s="988"/>
      <c r="AU137" s="93" t="s">
        <v>788</v>
      </c>
      <c r="AV137" s="828">
        <v>44470</v>
      </c>
      <c r="AW137" s="988"/>
      <c r="AX137" s="93" t="s">
        <v>1025</v>
      </c>
      <c r="AY137" s="828">
        <v>44743</v>
      </c>
      <c r="AZ137" s="988"/>
      <c r="BA137" s="12"/>
      <c r="BB137" s="18" t="s">
        <v>116</v>
      </c>
      <c r="BC137" s="261">
        <v>43868</v>
      </c>
    </row>
    <row r="138" spans="1:55" s="1" customFormat="1" ht="50" customHeight="1" x14ac:dyDescent="0.2">
      <c r="A138" s="24" t="s">
        <v>3285</v>
      </c>
      <c r="B138" s="126" t="s">
        <v>3286</v>
      </c>
      <c r="C138" s="252" t="s">
        <v>3287</v>
      </c>
      <c r="D138" s="252"/>
      <c r="E138" s="507" t="s">
        <v>337</v>
      </c>
      <c r="F138" s="507" t="s">
        <v>4841</v>
      </c>
      <c r="G138" s="268" t="s">
        <v>89</v>
      </c>
      <c r="H138" s="340" t="s">
        <v>89</v>
      </c>
      <c r="I138" s="348">
        <v>39870</v>
      </c>
      <c r="J138" s="348"/>
      <c r="K138" s="348"/>
      <c r="L138" s="76" t="s">
        <v>3293</v>
      </c>
      <c r="M138" s="76" t="s">
        <v>8579</v>
      </c>
      <c r="N138" s="106" t="s">
        <v>8580</v>
      </c>
      <c r="O138" s="112">
        <v>43525</v>
      </c>
      <c r="P138" s="143" t="s">
        <v>3290</v>
      </c>
      <c r="Q138" s="86" t="s">
        <v>142</v>
      </c>
      <c r="R138" s="828">
        <v>43221</v>
      </c>
      <c r="S138" s="891">
        <v>43234</v>
      </c>
      <c r="T138" s="891">
        <v>43276</v>
      </c>
      <c r="U138" s="64" t="s">
        <v>3291</v>
      </c>
      <c r="V138" s="144"/>
      <c r="W138" s="87" t="s">
        <v>3292</v>
      </c>
      <c r="X138" s="87" t="s">
        <v>367</v>
      </c>
      <c r="Y138" s="828">
        <v>43739</v>
      </c>
      <c r="Z138" s="891"/>
      <c r="AA138" s="891">
        <v>43851</v>
      </c>
      <c r="AB138" s="64"/>
      <c r="AC138" s="94"/>
      <c r="AD138" s="168"/>
      <c r="AE138" s="861"/>
      <c r="AF138" s="851"/>
      <c r="AG138" s="964"/>
      <c r="AH138" s="161"/>
      <c r="AI138" s="161"/>
      <c r="AJ138" s="209"/>
      <c r="AK138" s="168"/>
      <c r="AL138" s="168"/>
      <c r="AM138" s="171"/>
      <c r="AN138" s="161"/>
      <c r="AO138" s="161"/>
      <c r="AP138" s="161"/>
      <c r="AQ138" s="161"/>
      <c r="AR138" s="93" t="s">
        <v>1010</v>
      </c>
      <c r="AS138" s="828">
        <v>43952</v>
      </c>
      <c r="AT138" s="988"/>
      <c r="AU138" s="93" t="s">
        <v>5424</v>
      </c>
      <c r="AV138" s="828">
        <v>44044</v>
      </c>
      <c r="AW138" s="988"/>
      <c r="AX138" s="93" t="s">
        <v>5041</v>
      </c>
      <c r="AY138" s="828">
        <v>44378</v>
      </c>
      <c r="AZ138" s="988"/>
      <c r="BA138" s="12"/>
      <c r="BB138" s="18" t="s">
        <v>116</v>
      </c>
      <c r="BC138" s="261">
        <v>43879</v>
      </c>
    </row>
    <row r="139" spans="1:55" s="1" customFormat="1" ht="50" customHeight="1" x14ac:dyDescent="0.2">
      <c r="A139" s="438" t="s">
        <v>3471</v>
      </c>
      <c r="B139" s="283" t="s">
        <v>3472</v>
      </c>
      <c r="C139" s="255" t="s">
        <v>265</v>
      </c>
      <c r="D139" s="255"/>
      <c r="E139" s="382" t="s">
        <v>297</v>
      </c>
      <c r="F139" s="382" t="s">
        <v>2182</v>
      </c>
      <c r="G139" s="363" t="s">
        <v>89</v>
      </c>
      <c r="H139" s="441" t="s">
        <v>89</v>
      </c>
      <c r="I139" s="442">
        <v>42942</v>
      </c>
      <c r="J139" s="442"/>
      <c r="K139" s="442"/>
      <c r="L139" s="782"/>
      <c r="M139" s="785" t="s">
        <v>8581</v>
      </c>
      <c r="N139" s="408" t="s">
        <v>8582</v>
      </c>
      <c r="O139" s="409">
        <v>43344</v>
      </c>
      <c r="P139" s="410" t="s">
        <v>3476</v>
      </c>
      <c r="Q139" s="411" t="s">
        <v>3477</v>
      </c>
      <c r="R139" s="882">
        <v>43252</v>
      </c>
      <c r="S139" s="892">
        <v>43217</v>
      </c>
      <c r="T139" s="892">
        <v>43259</v>
      </c>
      <c r="U139" s="413" t="s">
        <v>3478</v>
      </c>
      <c r="V139" s="414" t="s">
        <v>3479</v>
      </c>
      <c r="W139" s="794" t="s">
        <v>6560</v>
      </c>
      <c r="X139" s="801" t="s">
        <v>8583</v>
      </c>
      <c r="Y139" s="882">
        <v>43739</v>
      </c>
      <c r="Z139" s="892"/>
      <c r="AA139" s="892"/>
      <c r="AB139" s="413"/>
      <c r="AC139" s="416"/>
      <c r="AD139" s="808"/>
      <c r="AE139" s="949"/>
      <c r="AF139" s="967"/>
      <c r="AG139" s="974"/>
      <c r="AH139" s="419"/>
      <c r="AI139" s="419"/>
      <c r="AJ139" s="420"/>
      <c r="AK139" s="808"/>
      <c r="AL139" s="808"/>
      <c r="AM139" s="814"/>
      <c r="AN139" s="419"/>
      <c r="AO139" s="419"/>
      <c r="AP139" s="419"/>
      <c r="AQ139" s="419"/>
      <c r="AR139" s="421" t="s">
        <v>5314</v>
      </c>
      <c r="AS139" s="882">
        <v>44136</v>
      </c>
      <c r="AT139" s="989"/>
      <c r="AU139" s="421" t="s">
        <v>5425</v>
      </c>
      <c r="AV139" s="882">
        <v>44287</v>
      </c>
      <c r="AW139" s="989"/>
      <c r="AX139" s="421" t="s">
        <v>316</v>
      </c>
      <c r="AY139" s="882">
        <v>45017</v>
      </c>
      <c r="AZ139" s="989"/>
      <c r="BA139" s="823" t="s">
        <v>8584</v>
      </c>
      <c r="BB139" s="412" t="s">
        <v>116</v>
      </c>
      <c r="BC139" s="423">
        <v>43851</v>
      </c>
    </row>
    <row r="140" spans="1:55" s="1" customFormat="1" ht="50" customHeight="1" x14ac:dyDescent="0.2">
      <c r="A140" s="22" t="s">
        <v>135</v>
      </c>
      <c r="B140" s="65" t="s">
        <v>136</v>
      </c>
      <c r="C140" s="255" t="s">
        <v>1307</v>
      </c>
      <c r="D140" s="255"/>
      <c r="E140" s="363">
        <v>2011</v>
      </c>
      <c r="F140" s="363">
        <v>2031</v>
      </c>
      <c r="G140" s="268" t="s">
        <v>89</v>
      </c>
      <c r="H140" s="338" t="s">
        <v>89</v>
      </c>
      <c r="I140" s="348">
        <v>43299</v>
      </c>
      <c r="J140" s="348"/>
      <c r="K140" s="348"/>
      <c r="L140" s="72" t="s">
        <v>139</v>
      </c>
      <c r="M140" s="72" t="s">
        <v>4935</v>
      </c>
      <c r="N140" s="106" t="s">
        <v>4936</v>
      </c>
      <c r="O140" s="112"/>
      <c r="P140" s="93"/>
      <c r="Q140" s="86"/>
      <c r="R140" s="828"/>
      <c r="S140" s="891"/>
      <c r="T140" s="891"/>
      <c r="U140" s="64"/>
      <c r="V140" s="144"/>
      <c r="W140" s="27"/>
      <c r="X140" s="135"/>
      <c r="Y140" s="828"/>
      <c r="Z140" s="891"/>
      <c r="AA140" s="891"/>
      <c r="AB140" s="64"/>
      <c r="AC140" s="94"/>
      <c r="AD140" s="168"/>
      <c r="AE140" s="861"/>
      <c r="AF140" s="851"/>
      <c r="AG140" s="964"/>
      <c r="AH140" s="161"/>
      <c r="AI140" s="161"/>
      <c r="AJ140" s="209"/>
      <c r="AK140" s="168"/>
      <c r="AL140" s="168"/>
      <c r="AM140" s="171"/>
      <c r="AN140" s="161"/>
      <c r="AO140" s="161"/>
      <c r="AP140" s="161"/>
      <c r="AQ140" s="161"/>
      <c r="AR140" s="93"/>
      <c r="AS140" s="828"/>
      <c r="AT140" s="988">
        <v>41942</v>
      </c>
      <c r="AU140" s="93"/>
      <c r="AV140" s="828"/>
      <c r="AW140" s="988">
        <v>42034</v>
      </c>
      <c r="AX140" s="93" t="s">
        <v>4739</v>
      </c>
      <c r="AY140" s="828">
        <v>43282</v>
      </c>
      <c r="AZ140" s="988" t="e">
        <f>#REF!</f>
        <v>#REF!</v>
      </c>
      <c r="BA140" s="12" t="s">
        <v>8585</v>
      </c>
      <c r="BB140" s="18" t="s">
        <v>116</v>
      </c>
      <c r="BC140" s="261">
        <v>43676</v>
      </c>
    </row>
    <row r="141" spans="1:55" s="555" customFormat="1" ht="50" customHeight="1" x14ac:dyDescent="0.2">
      <c r="A141" s="24" t="s">
        <v>3489</v>
      </c>
      <c r="B141" s="521" t="s">
        <v>3490</v>
      </c>
      <c r="C141" s="252" t="s">
        <v>6542</v>
      </c>
      <c r="D141" s="252"/>
      <c r="E141" s="507" t="s">
        <v>297</v>
      </c>
      <c r="F141" s="507" t="s">
        <v>2182</v>
      </c>
      <c r="G141" s="268" t="s">
        <v>89</v>
      </c>
      <c r="H141" s="338" t="s">
        <v>89</v>
      </c>
      <c r="I141" s="348">
        <v>42089</v>
      </c>
      <c r="J141" s="348" t="s">
        <v>90</v>
      </c>
      <c r="K141" s="348"/>
      <c r="L141" s="72" t="s">
        <v>6543</v>
      </c>
      <c r="M141" s="72" t="s">
        <v>6544</v>
      </c>
      <c r="N141" s="106" t="s">
        <v>6545</v>
      </c>
      <c r="O141" s="112">
        <v>43556</v>
      </c>
      <c r="P141" s="143" t="s">
        <v>5147</v>
      </c>
      <c r="Q141" s="86" t="s">
        <v>6546</v>
      </c>
      <c r="R141" s="828">
        <v>43040</v>
      </c>
      <c r="S141" s="891">
        <v>43046</v>
      </c>
      <c r="T141" s="891">
        <v>43088</v>
      </c>
      <c r="U141" s="64" t="s">
        <v>6547</v>
      </c>
      <c r="V141" s="144"/>
      <c r="W141" s="195" t="s">
        <v>1791</v>
      </c>
      <c r="X141" s="87" t="s">
        <v>367</v>
      </c>
      <c r="Y141" s="828">
        <v>43647</v>
      </c>
      <c r="Z141" s="891"/>
      <c r="AA141" s="891"/>
      <c r="AB141" s="64"/>
      <c r="AC141" s="144"/>
      <c r="AD141" s="168"/>
      <c r="AE141" s="861"/>
      <c r="AF141" s="828"/>
      <c r="AG141" s="891"/>
      <c r="AH141" s="64"/>
      <c r="AI141" s="64"/>
      <c r="AJ141" s="94"/>
      <c r="AK141" s="169"/>
      <c r="AL141" s="169"/>
      <c r="AM141" s="172"/>
      <c r="AN141" s="162"/>
      <c r="AO141" s="162"/>
      <c r="AP141" s="162"/>
      <c r="AQ141" s="162"/>
      <c r="AR141" s="93" t="s">
        <v>5880</v>
      </c>
      <c r="AS141" s="828">
        <v>43831</v>
      </c>
      <c r="AT141" s="988">
        <v>43800</v>
      </c>
      <c r="AU141" s="93" t="s">
        <v>6549</v>
      </c>
      <c r="AV141" s="828">
        <v>43952</v>
      </c>
      <c r="AW141" s="988"/>
      <c r="AX141" s="93" t="s">
        <v>6550</v>
      </c>
      <c r="AY141" s="828">
        <v>44228</v>
      </c>
      <c r="AZ141" s="988"/>
      <c r="BA141" s="12" t="s">
        <v>8586</v>
      </c>
      <c r="BB141" s="18" t="s">
        <v>116</v>
      </c>
      <c r="BC141" s="261">
        <v>44161</v>
      </c>
    </row>
    <row r="142" spans="1:55" s="555" customFormat="1" ht="50" customHeight="1" x14ac:dyDescent="0.2">
      <c r="A142" s="24" t="s">
        <v>3557</v>
      </c>
      <c r="B142" s="65" t="s">
        <v>3558</v>
      </c>
      <c r="C142" s="252" t="s">
        <v>6563</v>
      </c>
      <c r="D142" s="252"/>
      <c r="E142" s="507" t="s">
        <v>337</v>
      </c>
      <c r="F142" s="507" t="s">
        <v>266</v>
      </c>
      <c r="G142" s="268" t="s">
        <v>89</v>
      </c>
      <c r="H142" s="338" t="s">
        <v>89</v>
      </c>
      <c r="I142" s="348">
        <v>41765</v>
      </c>
      <c r="J142" s="348"/>
      <c r="K142" s="348"/>
      <c r="L142" s="72" t="s">
        <v>3568</v>
      </c>
      <c r="M142" s="82" t="s">
        <v>3566</v>
      </c>
      <c r="N142" s="106"/>
      <c r="O142" s="112">
        <v>44013</v>
      </c>
      <c r="P142" s="143" t="s">
        <v>5421</v>
      </c>
      <c r="Q142" s="86" t="s">
        <v>3562</v>
      </c>
      <c r="R142" s="828">
        <v>43282</v>
      </c>
      <c r="S142" s="891">
        <v>43241</v>
      </c>
      <c r="T142" s="891">
        <v>43297</v>
      </c>
      <c r="U142" s="64" t="s">
        <v>3563</v>
      </c>
      <c r="V142" s="144" t="s">
        <v>3564</v>
      </c>
      <c r="W142" s="87" t="s">
        <v>5095</v>
      </c>
      <c r="X142" s="139" t="s">
        <v>3565</v>
      </c>
      <c r="Y142" s="828">
        <v>43891</v>
      </c>
      <c r="Z142" s="891">
        <v>43891</v>
      </c>
      <c r="AA142" s="891">
        <v>44013</v>
      </c>
      <c r="AB142" s="64" t="s">
        <v>3566</v>
      </c>
      <c r="AC142" s="94"/>
      <c r="AD142" s="168"/>
      <c r="AE142" s="861"/>
      <c r="AF142" s="851"/>
      <c r="AG142" s="964"/>
      <c r="AH142" s="161"/>
      <c r="AI142" s="161"/>
      <c r="AJ142" s="209"/>
      <c r="AK142" s="168"/>
      <c r="AL142" s="168"/>
      <c r="AM142" s="171"/>
      <c r="AN142" s="161"/>
      <c r="AO142" s="161"/>
      <c r="AP142" s="161"/>
      <c r="AQ142" s="161"/>
      <c r="AR142" s="93" t="s">
        <v>5425</v>
      </c>
      <c r="AS142" s="828">
        <v>44287</v>
      </c>
      <c r="AT142" s="988"/>
      <c r="AU142" s="93" t="s">
        <v>4920</v>
      </c>
      <c r="AV142" s="828">
        <v>44621</v>
      </c>
      <c r="AW142" s="988"/>
      <c r="AX142" s="93" t="s">
        <v>6456</v>
      </c>
      <c r="AY142" s="828">
        <v>44896</v>
      </c>
      <c r="AZ142" s="988"/>
      <c r="BA142" s="31" t="s">
        <v>6564</v>
      </c>
      <c r="BB142" s="18" t="s">
        <v>116</v>
      </c>
      <c r="BC142" s="261">
        <v>44061</v>
      </c>
    </row>
    <row r="143" spans="1:55" s="1" customFormat="1" ht="50" customHeight="1" x14ac:dyDescent="0.2">
      <c r="A143" s="24" t="s">
        <v>3557</v>
      </c>
      <c r="B143" s="65" t="s">
        <v>3558</v>
      </c>
      <c r="C143" s="252" t="s">
        <v>8587</v>
      </c>
      <c r="D143" s="252"/>
      <c r="E143" s="507" t="s">
        <v>337</v>
      </c>
      <c r="F143" s="507" t="s">
        <v>266</v>
      </c>
      <c r="G143" s="268" t="s">
        <v>89</v>
      </c>
      <c r="H143" s="338" t="s">
        <v>89</v>
      </c>
      <c r="I143" s="348">
        <v>41765</v>
      </c>
      <c r="J143" s="348"/>
      <c r="K143" s="348"/>
      <c r="L143" s="76" t="s">
        <v>3568</v>
      </c>
      <c r="M143" s="82"/>
      <c r="N143" s="106"/>
      <c r="O143" s="112">
        <v>44105</v>
      </c>
      <c r="P143" s="143" t="s">
        <v>5421</v>
      </c>
      <c r="Q143" s="86" t="s">
        <v>3562</v>
      </c>
      <c r="R143" s="828">
        <v>43282</v>
      </c>
      <c r="S143" s="891">
        <v>43241</v>
      </c>
      <c r="T143" s="891">
        <v>43297</v>
      </c>
      <c r="U143" s="64" t="s">
        <v>3563</v>
      </c>
      <c r="V143" s="144" t="s">
        <v>3564</v>
      </c>
      <c r="W143" s="195" t="s">
        <v>5095</v>
      </c>
      <c r="X143" s="139" t="s">
        <v>3565</v>
      </c>
      <c r="Y143" s="828">
        <v>43891</v>
      </c>
      <c r="Z143" s="891">
        <v>43891</v>
      </c>
      <c r="AA143" s="891">
        <v>44013</v>
      </c>
      <c r="AB143" s="132" t="s">
        <v>3566</v>
      </c>
      <c r="AC143" s="94"/>
      <c r="AD143" s="169"/>
      <c r="AE143" s="862"/>
      <c r="AF143" s="852"/>
      <c r="AG143" s="964"/>
      <c r="AH143" s="161"/>
      <c r="AI143" s="161"/>
      <c r="AJ143" s="209"/>
      <c r="AK143" s="169"/>
      <c r="AL143" s="169"/>
      <c r="AM143" s="172"/>
      <c r="AN143" s="162"/>
      <c r="AO143" s="162"/>
      <c r="AP143" s="162"/>
      <c r="AQ143" s="162"/>
      <c r="AR143" s="93" t="s">
        <v>4741</v>
      </c>
      <c r="AS143" s="828">
        <v>43983</v>
      </c>
      <c r="AT143" s="988"/>
      <c r="AU143" s="93" t="s">
        <v>5977</v>
      </c>
      <c r="AV143" s="828">
        <v>44105</v>
      </c>
      <c r="AW143" s="988"/>
      <c r="AX143" s="93" t="s">
        <v>5041</v>
      </c>
      <c r="AY143" s="828">
        <v>44378</v>
      </c>
      <c r="AZ143" s="988"/>
      <c r="BA143" s="54" t="s">
        <v>8567</v>
      </c>
      <c r="BB143" s="18" t="s">
        <v>116</v>
      </c>
      <c r="BC143" s="261">
        <v>44154</v>
      </c>
    </row>
    <row r="144" spans="1:55" s="1" customFormat="1" ht="50" customHeight="1" x14ac:dyDescent="0.2">
      <c r="A144" s="24" t="s">
        <v>3614</v>
      </c>
      <c r="B144" s="65" t="s">
        <v>3615</v>
      </c>
      <c r="C144" s="284" t="s">
        <v>5296</v>
      </c>
      <c r="D144" s="284"/>
      <c r="E144" s="507" t="s">
        <v>91</v>
      </c>
      <c r="F144" s="507" t="s">
        <v>3616</v>
      </c>
      <c r="G144" s="268" t="s">
        <v>89</v>
      </c>
      <c r="H144" s="338" t="s">
        <v>194</v>
      </c>
      <c r="I144" s="348">
        <v>43080</v>
      </c>
      <c r="J144" s="348"/>
      <c r="K144" s="348"/>
      <c r="L144" s="82" t="s">
        <v>6587</v>
      </c>
      <c r="M144" s="82" t="s">
        <v>6588</v>
      </c>
      <c r="N144" s="108"/>
      <c r="O144" s="112">
        <v>43009</v>
      </c>
      <c r="P144" s="143" t="s">
        <v>4879</v>
      </c>
      <c r="Q144" s="86" t="s">
        <v>364</v>
      </c>
      <c r="R144" s="828">
        <v>43374</v>
      </c>
      <c r="S144" s="891">
        <v>43416</v>
      </c>
      <c r="T144" s="891">
        <v>43476</v>
      </c>
      <c r="U144" s="64" t="s">
        <v>852</v>
      </c>
      <c r="V144" s="144"/>
      <c r="W144" s="136" t="s">
        <v>1087</v>
      </c>
      <c r="X144" s="136" t="s">
        <v>5298</v>
      </c>
      <c r="Y144" s="828"/>
      <c r="Z144" s="891"/>
      <c r="AA144" s="891"/>
      <c r="AB144" s="64"/>
      <c r="AC144" s="94"/>
      <c r="AD144" s="168"/>
      <c r="AE144" s="861"/>
      <c r="AF144" s="851"/>
      <c r="AG144" s="964"/>
      <c r="AH144" s="161"/>
      <c r="AI144" s="161"/>
      <c r="AJ144" s="209"/>
      <c r="AK144" s="168"/>
      <c r="AL144" s="168"/>
      <c r="AM144" s="171"/>
      <c r="AN144" s="161"/>
      <c r="AO144" s="161"/>
      <c r="AP144" s="161"/>
      <c r="AQ144" s="161"/>
      <c r="AR144" s="93" t="s">
        <v>3078</v>
      </c>
      <c r="AS144" s="828">
        <v>44013</v>
      </c>
      <c r="AT144" s="988"/>
      <c r="AU144" s="93" t="s">
        <v>2526</v>
      </c>
      <c r="AV144" s="828">
        <v>44105</v>
      </c>
      <c r="AW144" s="988"/>
      <c r="AX144" s="93" t="s">
        <v>5299</v>
      </c>
      <c r="AY144" s="828">
        <v>44562</v>
      </c>
      <c r="AZ144" s="988"/>
      <c r="BA144" s="12" t="s">
        <v>8398</v>
      </c>
      <c r="BB144" s="18" t="s">
        <v>116</v>
      </c>
      <c r="BC144" s="261">
        <v>44181</v>
      </c>
    </row>
    <row r="145" spans="1:78" s="1" customFormat="1" ht="50" customHeight="1" x14ac:dyDescent="0.2">
      <c r="A145" s="429" t="s">
        <v>3631</v>
      </c>
      <c r="B145" s="424" t="s">
        <v>3630</v>
      </c>
      <c r="C145" s="255" t="s">
        <v>3632</v>
      </c>
      <c r="D145" s="255"/>
      <c r="E145" s="382" t="s">
        <v>337</v>
      </c>
      <c r="F145" s="382" t="s">
        <v>3616</v>
      </c>
      <c r="G145" s="363" t="s">
        <v>89</v>
      </c>
      <c r="H145" s="777" t="s">
        <v>89</v>
      </c>
      <c r="I145" s="442">
        <v>40833</v>
      </c>
      <c r="J145" s="779"/>
      <c r="K145" s="779"/>
      <c r="L145" s="408" t="s">
        <v>6596</v>
      </c>
      <c r="M145" s="408" t="s">
        <v>8588</v>
      </c>
      <c r="N145" s="408" t="s">
        <v>8589</v>
      </c>
      <c r="O145" s="432">
        <v>43374</v>
      </c>
      <c r="P145" s="410" t="s">
        <v>3635</v>
      </c>
      <c r="Q145" s="433"/>
      <c r="R145" s="882">
        <v>43405</v>
      </c>
      <c r="S145" s="892">
        <v>43399</v>
      </c>
      <c r="T145" s="892">
        <v>43455</v>
      </c>
      <c r="U145" s="425" t="s">
        <v>3636</v>
      </c>
      <c r="V145" s="414"/>
      <c r="W145" s="443"/>
      <c r="X145" s="443"/>
      <c r="Y145" s="882"/>
      <c r="Z145" s="892"/>
      <c r="AA145" s="892"/>
      <c r="AB145" s="413"/>
      <c r="AC145" s="416"/>
      <c r="AD145" s="434"/>
      <c r="AE145" s="950"/>
      <c r="AF145" s="963"/>
      <c r="AG145" s="975"/>
      <c r="AH145" s="436"/>
      <c r="AI145" s="436"/>
      <c r="AJ145" s="437"/>
      <c r="AK145" s="434"/>
      <c r="AL145" s="434"/>
      <c r="AM145" s="435"/>
      <c r="AN145" s="436"/>
      <c r="AO145" s="436"/>
      <c r="AP145" s="436"/>
      <c r="AQ145" s="436"/>
      <c r="AR145" s="421" t="s">
        <v>5210</v>
      </c>
      <c r="AS145" s="882">
        <v>43739</v>
      </c>
      <c r="AT145" s="989"/>
      <c r="AU145" s="421" t="s">
        <v>4064</v>
      </c>
      <c r="AV145" s="882">
        <v>43862</v>
      </c>
      <c r="AW145" s="989"/>
      <c r="AX145" s="421" t="s">
        <v>5314</v>
      </c>
      <c r="AY145" s="882">
        <v>44136</v>
      </c>
      <c r="AZ145" s="989"/>
      <c r="BA145" s="221" t="s">
        <v>8590</v>
      </c>
      <c r="BB145" s="412" t="s">
        <v>116</v>
      </c>
      <c r="BC145" s="423">
        <v>43796</v>
      </c>
    </row>
    <row r="146" spans="1:78" s="1" customFormat="1" ht="50" customHeight="1" x14ac:dyDescent="0.2">
      <c r="A146" s="24" t="s">
        <v>3723</v>
      </c>
      <c r="B146" s="126" t="s">
        <v>3724</v>
      </c>
      <c r="C146" s="252" t="s">
        <v>3725</v>
      </c>
      <c r="D146" s="252"/>
      <c r="E146" s="507" t="s">
        <v>4235</v>
      </c>
      <c r="F146" s="507" t="s">
        <v>3616</v>
      </c>
      <c r="G146" s="268" t="s">
        <v>89</v>
      </c>
      <c r="H146" s="340" t="s">
        <v>89</v>
      </c>
      <c r="I146" s="348">
        <v>40346</v>
      </c>
      <c r="J146" s="348"/>
      <c r="K146" s="348"/>
      <c r="L146" s="82" t="s">
        <v>6624</v>
      </c>
      <c r="M146" s="72" t="s">
        <v>8591</v>
      </c>
      <c r="N146" s="107" t="s">
        <v>8592</v>
      </c>
      <c r="O146" s="112">
        <v>43709</v>
      </c>
      <c r="P146" s="143" t="s">
        <v>5083</v>
      </c>
      <c r="Q146" s="86" t="s">
        <v>364</v>
      </c>
      <c r="R146" s="828">
        <v>42887</v>
      </c>
      <c r="S146" s="891">
        <v>42857</v>
      </c>
      <c r="T146" s="891">
        <v>42895</v>
      </c>
      <c r="U146" s="64" t="s">
        <v>3728</v>
      </c>
      <c r="V146" s="144"/>
      <c r="W146" s="87" t="s">
        <v>3729</v>
      </c>
      <c r="X146" s="87" t="s">
        <v>1526</v>
      </c>
      <c r="Y146" s="828">
        <v>43709</v>
      </c>
      <c r="Z146" s="891">
        <v>43728</v>
      </c>
      <c r="AA146" s="891">
        <v>43784</v>
      </c>
      <c r="AB146" s="64" t="s">
        <v>3730</v>
      </c>
      <c r="AC146" s="94"/>
      <c r="AD146" s="168"/>
      <c r="AE146" s="861"/>
      <c r="AF146" s="851"/>
      <c r="AG146" s="964"/>
      <c r="AH146" s="161"/>
      <c r="AI146" s="161"/>
      <c r="AJ146" s="209"/>
      <c r="AK146" s="168"/>
      <c r="AL146" s="168"/>
      <c r="AM146" s="171"/>
      <c r="AN146" s="161"/>
      <c r="AO146" s="161"/>
      <c r="AP146" s="161"/>
      <c r="AQ146" s="161"/>
      <c r="AR146" s="93" t="s">
        <v>4871</v>
      </c>
      <c r="AS146" s="828">
        <v>44044</v>
      </c>
      <c r="AT146" s="988"/>
      <c r="AU146" s="93" t="s">
        <v>4819</v>
      </c>
      <c r="AV146" s="828">
        <v>44166</v>
      </c>
      <c r="AW146" s="988"/>
      <c r="AX146" s="93" t="s">
        <v>788</v>
      </c>
      <c r="AY146" s="828">
        <v>44470</v>
      </c>
      <c r="AZ146" s="988"/>
      <c r="BA146" s="12"/>
      <c r="BB146" s="18" t="s">
        <v>116</v>
      </c>
      <c r="BC146" s="261">
        <v>43916</v>
      </c>
    </row>
    <row r="147" spans="1:78" ht="50" customHeight="1" x14ac:dyDescent="0.2">
      <c r="A147" s="24" t="s">
        <v>3723</v>
      </c>
      <c r="B147" s="126" t="s">
        <v>3724</v>
      </c>
      <c r="C147" s="252" t="s">
        <v>3725</v>
      </c>
      <c r="D147" s="252"/>
      <c r="E147" s="507" t="s">
        <v>4235</v>
      </c>
      <c r="F147" s="507" t="s">
        <v>3616</v>
      </c>
      <c r="G147" s="268" t="s">
        <v>89</v>
      </c>
      <c r="H147" s="340" t="s">
        <v>89</v>
      </c>
      <c r="I147" s="348">
        <v>40346</v>
      </c>
      <c r="J147" s="348"/>
      <c r="K147" s="348"/>
      <c r="L147" s="82" t="s">
        <v>6624</v>
      </c>
      <c r="M147" s="82" t="s">
        <v>6625</v>
      </c>
      <c r="N147" s="82" t="s">
        <v>8593</v>
      </c>
      <c r="O147" s="112">
        <v>43983</v>
      </c>
      <c r="P147" s="143" t="s">
        <v>5083</v>
      </c>
      <c r="Q147" s="86" t="s">
        <v>364</v>
      </c>
      <c r="R147" s="828">
        <v>42887</v>
      </c>
      <c r="S147" s="891">
        <v>42857</v>
      </c>
      <c r="T147" s="891">
        <v>42895</v>
      </c>
      <c r="U147" s="64" t="s">
        <v>3728</v>
      </c>
      <c r="V147" s="144"/>
      <c r="W147" s="87" t="s">
        <v>3729</v>
      </c>
      <c r="X147" s="87" t="s">
        <v>1526</v>
      </c>
      <c r="Y147" s="828">
        <v>43709</v>
      </c>
      <c r="Z147" s="891">
        <v>43728</v>
      </c>
      <c r="AA147" s="891">
        <v>43784</v>
      </c>
      <c r="AB147" s="64" t="s">
        <v>3730</v>
      </c>
      <c r="AC147" s="94"/>
      <c r="AD147" s="168"/>
      <c r="AE147" s="861"/>
      <c r="AF147" s="851"/>
      <c r="AG147" s="964"/>
      <c r="AH147" s="161"/>
      <c r="AI147" s="161"/>
      <c r="AJ147" s="209"/>
      <c r="AK147" s="168"/>
      <c r="AL147" s="168"/>
      <c r="AM147" s="171"/>
      <c r="AN147" s="161"/>
      <c r="AO147" s="161"/>
      <c r="AP147" s="161"/>
      <c r="AQ147" s="161"/>
      <c r="AR147" s="93" t="s">
        <v>4005</v>
      </c>
      <c r="AS147" s="828">
        <v>44256</v>
      </c>
      <c r="AT147" s="988"/>
      <c r="AU147" s="93" t="s">
        <v>5041</v>
      </c>
      <c r="AV147" s="828">
        <v>44378</v>
      </c>
      <c r="AW147" s="988"/>
      <c r="AX147" s="93" t="s">
        <v>6370</v>
      </c>
      <c r="AY147" s="828">
        <v>44713</v>
      </c>
      <c r="AZ147" s="988"/>
      <c r="BA147" s="12" t="s">
        <v>8594</v>
      </c>
      <c r="BB147" s="18" t="s">
        <v>116</v>
      </c>
      <c r="BC147" s="261">
        <v>44252</v>
      </c>
      <c r="BD147" s="1"/>
      <c r="BE147" s="1"/>
      <c r="BF147" s="1"/>
      <c r="BG147" s="1"/>
      <c r="BH147" s="1"/>
      <c r="BI147" s="1"/>
      <c r="BJ147" s="1"/>
      <c r="BK147" s="1"/>
      <c r="BL147" s="1"/>
      <c r="BM147" s="1"/>
      <c r="BN147" s="1"/>
      <c r="BO147" s="1"/>
      <c r="BP147" s="1"/>
      <c r="BQ147" s="1"/>
      <c r="BR147" s="1"/>
      <c r="BS147" s="1"/>
      <c r="BT147" s="1"/>
      <c r="BU147" s="1"/>
      <c r="BV147" s="1"/>
      <c r="BW147" s="1"/>
      <c r="BX147" s="1"/>
      <c r="BY147" s="1"/>
      <c r="BZ147" s="1"/>
    </row>
    <row r="148" spans="1:78" ht="50" customHeight="1" x14ac:dyDescent="0.2">
      <c r="A148" s="24" t="s">
        <v>3750</v>
      </c>
      <c r="B148" s="65" t="s">
        <v>3748</v>
      </c>
      <c r="C148" s="252" t="s">
        <v>865</v>
      </c>
      <c r="D148" s="252"/>
      <c r="E148" s="507" t="s">
        <v>337</v>
      </c>
      <c r="F148" s="507" t="s">
        <v>1158</v>
      </c>
      <c r="G148" s="268" t="s">
        <v>89</v>
      </c>
      <c r="H148" s="338" t="s">
        <v>194</v>
      </c>
      <c r="I148" s="351">
        <v>42718</v>
      </c>
      <c r="J148" s="351"/>
      <c r="K148" s="351"/>
      <c r="L148" s="72" t="s">
        <v>867</v>
      </c>
      <c r="M148" s="72" t="s">
        <v>868</v>
      </c>
      <c r="N148" s="82" t="s">
        <v>869</v>
      </c>
      <c r="O148" s="112">
        <v>44013</v>
      </c>
      <c r="P148" s="143" t="s">
        <v>870</v>
      </c>
      <c r="Q148" s="86" t="s">
        <v>871</v>
      </c>
      <c r="R148" s="828">
        <v>43497</v>
      </c>
      <c r="S148" s="891">
        <v>43507</v>
      </c>
      <c r="T148" s="891">
        <v>43549</v>
      </c>
      <c r="U148" s="132" t="s">
        <v>872</v>
      </c>
      <c r="V148" s="144"/>
      <c r="W148" s="87" t="s">
        <v>5180</v>
      </c>
      <c r="X148" s="87" t="s">
        <v>367</v>
      </c>
      <c r="Y148" s="828">
        <v>44197</v>
      </c>
      <c r="Z148" s="891"/>
      <c r="AA148" s="891"/>
      <c r="AB148" s="64"/>
      <c r="AC148" s="94"/>
      <c r="AD148" s="168"/>
      <c r="AE148" s="861"/>
      <c r="AF148" s="851"/>
      <c r="AG148" s="964"/>
      <c r="AH148" s="161"/>
      <c r="AI148" s="161"/>
      <c r="AJ148" s="209"/>
      <c r="AK148" s="168"/>
      <c r="AL148" s="168"/>
      <c r="AM148" s="171"/>
      <c r="AN148" s="161"/>
      <c r="AO148" s="161"/>
      <c r="AP148" s="161"/>
      <c r="AQ148" s="161"/>
      <c r="AR148" s="93" t="s">
        <v>8420</v>
      </c>
      <c r="AS148" s="828">
        <v>44440</v>
      </c>
      <c r="AT148" s="988"/>
      <c r="AU148" s="93" t="s">
        <v>5215</v>
      </c>
      <c r="AV148" s="828">
        <v>44562</v>
      </c>
      <c r="AW148" s="988"/>
      <c r="AX148" s="93" t="s">
        <v>5980</v>
      </c>
      <c r="AY148" s="828">
        <v>44835</v>
      </c>
      <c r="AZ148" s="988"/>
      <c r="BA148" s="580" t="s">
        <v>8421</v>
      </c>
      <c r="BB148" s="18" t="s">
        <v>116</v>
      </c>
      <c r="BC148" s="261">
        <v>44154</v>
      </c>
      <c r="BD148" s="1"/>
      <c r="BE148" s="1"/>
      <c r="BF148" s="1"/>
      <c r="BG148" s="1"/>
      <c r="BH148" s="1"/>
      <c r="BI148" s="1"/>
      <c r="BJ148" s="1"/>
      <c r="BK148" s="1"/>
      <c r="BL148" s="1"/>
      <c r="BM148" s="1"/>
      <c r="BN148" s="1"/>
      <c r="BO148" s="1"/>
      <c r="BP148" s="1"/>
      <c r="BQ148" s="1"/>
      <c r="BR148" s="1"/>
      <c r="BS148" s="1"/>
      <c r="BT148" s="1"/>
      <c r="BU148" s="1"/>
      <c r="BV148" s="1"/>
      <c r="BW148" s="1"/>
      <c r="BX148" s="1"/>
      <c r="BY148" s="1"/>
      <c r="BZ148" s="1"/>
    </row>
    <row r="149" spans="1:78" ht="50" customHeight="1" x14ac:dyDescent="0.2">
      <c r="A149" s="506" t="s">
        <v>242</v>
      </c>
      <c r="B149" s="125" t="s">
        <v>243</v>
      </c>
      <c r="C149" s="471" t="s">
        <v>4999</v>
      </c>
      <c r="D149" s="252"/>
      <c r="E149" s="254"/>
      <c r="F149" s="60">
        <v>2038</v>
      </c>
      <c r="G149" s="499" t="s">
        <v>89</v>
      </c>
      <c r="H149" s="173" t="s">
        <v>194</v>
      </c>
      <c r="I149" s="60" t="s">
        <v>121</v>
      </c>
      <c r="J149" s="60"/>
      <c r="K149" s="60"/>
      <c r="L149" s="82" t="s">
        <v>5000</v>
      </c>
      <c r="M149" s="72"/>
      <c r="N149" s="108"/>
      <c r="O149" s="182"/>
      <c r="P149" s="143" t="s">
        <v>6045</v>
      </c>
      <c r="Q149" s="183" t="s">
        <v>3562</v>
      </c>
      <c r="R149" s="828">
        <v>44105</v>
      </c>
      <c r="S149" s="891"/>
      <c r="T149" s="891"/>
      <c r="U149" s="64"/>
      <c r="V149" s="144"/>
      <c r="W149" s="183" t="s">
        <v>5001</v>
      </c>
      <c r="X149" s="183" t="s">
        <v>367</v>
      </c>
      <c r="Y149" s="828">
        <v>44440</v>
      </c>
      <c r="Z149" s="891"/>
      <c r="AA149" s="891"/>
      <c r="AB149" s="64"/>
      <c r="AC149" s="94"/>
      <c r="AD149" s="185"/>
      <c r="AE149" s="865"/>
      <c r="AF149" s="857"/>
      <c r="AG149" s="973"/>
      <c r="AH149" s="187"/>
      <c r="AI149" s="187"/>
      <c r="AJ149" s="276"/>
      <c r="AK149" s="185"/>
      <c r="AL149" s="185"/>
      <c r="AM149" s="186"/>
      <c r="AN149" s="187"/>
      <c r="AO149" s="187"/>
      <c r="AP149" s="187"/>
      <c r="AQ149" s="187"/>
      <c r="AR149" s="93"/>
      <c r="AS149" s="828"/>
      <c r="AT149" s="988"/>
      <c r="AU149" s="93"/>
      <c r="AV149" s="828"/>
      <c r="AW149" s="988"/>
      <c r="AX149" s="93" t="s">
        <v>423</v>
      </c>
      <c r="AY149" s="828"/>
      <c r="AZ149" s="988"/>
      <c r="BA149" s="12" t="s">
        <v>5002</v>
      </c>
      <c r="BB149" s="18" t="s">
        <v>116</v>
      </c>
      <c r="BC149" s="261">
        <v>44105</v>
      </c>
    </row>
    <row r="150" spans="1:78" ht="50" customHeight="1" x14ac:dyDescent="0.2">
      <c r="A150" s="474" t="s">
        <v>551</v>
      </c>
      <c r="B150" s="125" t="s">
        <v>552</v>
      </c>
      <c r="C150" s="471" t="s">
        <v>4999</v>
      </c>
      <c r="D150" s="252"/>
      <c r="E150" s="254"/>
      <c r="F150" s="60">
        <v>2038</v>
      </c>
      <c r="G150" s="499" t="s">
        <v>89</v>
      </c>
      <c r="H150" s="173" t="s">
        <v>194</v>
      </c>
      <c r="I150" s="60" t="s">
        <v>121</v>
      </c>
      <c r="J150" s="60"/>
      <c r="K150" s="60"/>
      <c r="L150" s="82" t="s">
        <v>5000</v>
      </c>
      <c r="M150" s="72"/>
      <c r="N150" s="108"/>
      <c r="O150" s="182"/>
      <c r="P150" s="143" t="s">
        <v>6045</v>
      </c>
      <c r="Q150" s="183" t="s">
        <v>3562</v>
      </c>
      <c r="R150" s="828">
        <v>44105</v>
      </c>
      <c r="S150" s="891"/>
      <c r="T150" s="891"/>
      <c r="U150" s="64"/>
      <c r="V150" s="144"/>
      <c r="W150" s="183" t="s">
        <v>5001</v>
      </c>
      <c r="X150" s="183" t="s">
        <v>367</v>
      </c>
      <c r="Y150" s="828">
        <v>44440</v>
      </c>
      <c r="Z150" s="891"/>
      <c r="AA150" s="891"/>
      <c r="AB150" s="64"/>
      <c r="AC150" s="94"/>
      <c r="AD150" s="185"/>
      <c r="AE150" s="865"/>
      <c r="AF150" s="857"/>
      <c r="AG150" s="973"/>
      <c r="AH150" s="187"/>
      <c r="AI150" s="187"/>
      <c r="AJ150" s="276"/>
      <c r="AK150" s="185"/>
      <c r="AL150" s="185"/>
      <c r="AM150" s="186"/>
      <c r="AN150" s="187"/>
      <c r="AO150" s="187"/>
      <c r="AP150" s="187"/>
      <c r="AQ150" s="187"/>
      <c r="AR150" s="93"/>
      <c r="AS150" s="828"/>
      <c r="AT150" s="988"/>
      <c r="AU150" s="93"/>
      <c r="AV150" s="828"/>
      <c r="AW150" s="988"/>
      <c r="AX150" s="93" t="s">
        <v>423</v>
      </c>
      <c r="AY150" s="828"/>
      <c r="AZ150" s="988"/>
      <c r="BA150" s="12" t="s">
        <v>5002</v>
      </c>
      <c r="BB150" s="18" t="s">
        <v>116</v>
      </c>
      <c r="BC150" s="261">
        <v>44105</v>
      </c>
    </row>
    <row r="151" spans="1:78" ht="50" customHeight="1" x14ac:dyDescent="0.2">
      <c r="A151" s="474" t="s">
        <v>792</v>
      </c>
      <c r="B151" s="125" t="s">
        <v>781</v>
      </c>
      <c r="C151" s="6" t="s">
        <v>4999</v>
      </c>
      <c r="D151" s="6"/>
      <c r="E151" s="254"/>
      <c r="F151" s="60">
        <v>2038</v>
      </c>
      <c r="G151" s="288" t="s">
        <v>89</v>
      </c>
      <c r="H151" s="468" t="s">
        <v>194</v>
      </c>
      <c r="I151" s="480" t="s">
        <v>121</v>
      </c>
      <c r="J151" s="480"/>
      <c r="K151" s="480"/>
      <c r="L151" s="82" t="s">
        <v>5000</v>
      </c>
      <c r="M151" s="72"/>
      <c r="N151" s="108"/>
      <c r="O151" s="182"/>
      <c r="P151" s="143" t="s">
        <v>6045</v>
      </c>
      <c r="Q151" s="183" t="s">
        <v>3562</v>
      </c>
      <c r="R151" s="828">
        <v>44105</v>
      </c>
      <c r="S151" s="891"/>
      <c r="T151" s="891"/>
      <c r="U151" s="64"/>
      <c r="V151" s="144"/>
      <c r="W151" s="17" t="s">
        <v>5001</v>
      </c>
      <c r="X151" s="183" t="s">
        <v>367</v>
      </c>
      <c r="Y151" s="828">
        <v>44440</v>
      </c>
      <c r="Z151" s="891"/>
      <c r="AA151" s="891"/>
      <c r="AB151" s="64"/>
      <c r="AC151" s="94"/>
      <c r="AD151" s="274"/>
      <c r="AE151" s="865"/>
      <c r="AF151" s="856"/>
      <c r="AG151" s="973"/>
      <c r="AH151" s="187"/>
      <c r="AI151" s="187"/>
      <c r="AJ151" s="276"/>
      <c r="AK151" s="274"/>
      <c r="AL151" s="274"/>
      <c r="AM151" s="275"/>
      <c r="AN151" s="187"/>
      <c r="AO151" s="187"/>
      <c r="AP151" s="187"/>
      <c r="AQ151" s="187"/>
      <c r="AR151" s="93"/>
      <c r="AS151" s="828"/>
      <c r="AT151" s="891"/>
      <c r="AU151" s="93"/>
      <c r="AV151" s="828"/>
      <c r="AW151" s="988"/>
      <c r="AX151" s="93" t="s">
        <v>423</v>
      </c>
      <c r="AY151" s="874"/>
      <c r="AZ151" s="988"/>
      <c r="BA151" s="12" t="s">
        <v>5002</v>
      </c>
      <c r="BB151" s="18" t="s">
        <v>116</v>
      </c>
      <c r="BC151" s="261">
        <v>44105</v>
      </c>
    </row>
    <row r="152" spans="1:78" ht="50" customHeight="1" x14ac:dyDescent="0.2">
      <c r="A152" s="474" t="s">
        <v>2861</v>
      </c>
      <c r="B152" s="65" t="s">
        <v>2862</v>
      </c>
      <c r="C152" s="6" t="s">
        <v>4999</v>
      </c>
      <c r="D152" s="6"/>
      <c r="E152" s="254"/>
      <c r="F152" s="60">
        <v>2038</v>
      </c>
      <c r="G152" s="288" t="s">
        <v>89</v>
      </c>
      <c r="H152" s="468" t="s">
        <v>194</v>
      </c>
      <c r="I152" s="480" t="s">
        <v>121</v>
      </c>
      <c r="J152" s="480"/>
      <c r="K152" s="480"/>
      <c r="L152" s="82" t="s">
        <v>5000</v>
      </c>
      <c r="M152" s="72"/>
      <c r="N152" s="108"/>
      <c r="O152" s="182"/>
      <c r="P152" s="143" t="s">
        <v>8595</v>
      </c>
      <c r="Q152" s="183" t="s">
        <v>3562</v>
      </c>
      <c r="R152" s="828">
        <v>44256</v>
      </c>
      <c r="S152" s="891"/>
      <c r="T152" s="891"/>
      <c r="U152" s="64"/>
      <c r="V152" s="144"/>
      <c r="W152" s="17" t="s">
        <v>5001</v>
      </c>
      <c r="X152" s="183" t="s">
        <v>367</v>
      </c>
      <c r="Y152" s="828">
        <v>44440</v>
      </c>
      <c r="Z152" s="891"/>
      <c r="AA152" s="891"/>
      <c r="AB152" s="64"/>
      <c r="AC152" s="94"/>
      <c r="AD152" s="274"/>
      <c r="AE152" s="865"/>
      <c r="AF152" s="856"/>
      <c r="AG152" s="973"/>
      <c r="AH152" s="187"/>
      <c r="AI152" s="187"/>
      <c r="AJ152" s="276"/>
      <c r="AK152" s="274"/>
      <c r="AL152" s="274"/>
      <c r="AM152" s="275"/>
      <c r="AN152" s="187"/>
      <c r="AO152" s="187"/>
      <c r="AP152" s="187"/>
      <c r="AQ152" s="187"/>
      <c r="AR152" s="93"/>
      <c r="AS152" s="828"/>
      <c r="AT152" s="891"/>
      <c r="AU152" s="93"/>
      <c r="AV152" s="828"/>
      <c r="AW152" s="988"/>
      <c r="AX152" s="93" t="s">
        <v>423</v>
      </c>
      <c r="AY152" s="874"/>
      <c r="AZ152" s="988"/>
      <c r="BA152" s="12" t="s">
        <v>5002</v>
      </c>
      <c r="BB152" s="18" t="s">
        <v>116</v>
      </c>
      <c r="BC152" s="261">
        <v>44105</v>
      </c>
    </row>
    <row r="153" spans="1:78" ht="50" customHeight="1" x14ac:dyDescent="0.2">
      <c r="A153" s="474" t="s">
        <v>3250</v>
      </c>
      <c r="B153" s="126" t="s">
        <v>3251</v>
      </c>
      <c r="C153" s="6" t="s">
        <v>4999</v>
      </c>
      <c r="D153" s="6"/>
      <c r="E153" s="254"/>
      <c r="F153" s="60">
        <v>2038</v>
      </c>
      <c r="G153" s="288" t="s">
        <v>89</v>
      </c>
      <c r="H153" s="468" t="s">
        <v>194</v>
      </c>
      <c r="I153" s="480" t="s">
        <v>121</v>
      </c>
      <c r="J153" s="480"/>
      <c r="K153" s="480"/>
      <c r="L153" s="82" t="s">
        <v>5000</v>
      </c>
      <c r="M153" s="72"/>
      <c r="N153" s="108"/>
      <c r="O153" s="182"/>
      <c r="P153" s="143" t="s">
        <v>6045</v>
      </c>
      <c r="Q153" s="183" t="s">
        <v>3562</v>
      </c>
      <c r="R153" s="828">
        <v>44105</v>
      </c>
      <c r="S153" s="891"/>
      <c r="T153" s="891"/>
      <c r="U153" s="64"/>
      <c r="V153" s="144"/>
      <c r="W153" s="17" t="s">
        <v>5001</v>
      </c>
      <c r="X153" s="183" t="s">
        <v>367</v>
      </c>
      <c r="Y153" s="828">
        <v>44440</v>
      </c>
      <c r="Z153" s="891"/>
      <c r="AA153" s="891"/>
      <c r="AB153" s="64"/>
      <c r="AC153" s="94"/>
      <c r="AD153" s="274"/>
      <c r="AE153" s="865"/>
      <c r="AF153" s="856"/>
      <c r="AG153" s="973"/>
      <c r="AH153" s="187"/>
      <c r="AI153" s="187"/>
      <c r="AJ153" s="276"/>
      <c r="AK153" s="274"/>
      <c r="AL153" s="274"/>
      <c r="AM153" s="275"/>
      <c r="AN153" s="187"/>
      <c r="AO153" s="187"/>
      <c r="AP153" s="187"/>
      <c r="AQ153" s="187"/>
      <c r="AR153" s="93"/>
      <c r="AS153" s="828"/>
      <c r="AT153" s="891"/>
      <c r="AU153" s="93"/>
      <c r="AV153" s="828"/>
      <c r="AW153" s="988"/>
      <c r="AX153" s="93" t="s">
        <v>423</v>
      </c>
      <c r="AY153" s="874"/>
      <c r="AZ153" s="988"/>
      <c r="BA153" s="12" t="s">
        <v>5002</v>
      </c>
      <c r="BB153" s="18" t="s">
        <v>116</v>
      </c>
      <c r="BC153" s="261">
        <v>44105</v>
      </c>
    </row>
    <row r="154" spans="1:78" ht="50" customHeight="1" x14ac:dyDescent="0.2">
      <c r="A154" s="474" t="s">
        <v>3647</v>
      </c>
      <c r="B154" s="65" t="s">
        <v>3648</v>
      </c>
      <c r="C154" s="6" t="s">
        <v>4999</v>
      </c>
      <c r="D154" s="6"/>
      <c r="E154" s="254"/>
      <c r="F154" s="60">
        <v>2038</v>
      </c>
      <c r="G154" s="288" t="s">
        <v>89</v>
      </c>
      <c r="H154" s="468" t="s">
        <v>194</v>
      </c>
      <c r="I154" s="480" t="s">
        <v>121</v>
      </c>
      <c r="J154" s="480"/>
      <c r="K154" s="480"/>
      <c r="L154" s="82" t="s">
        <v>5000</v>
      </c>
      <c r="M154" s="72"/>
      <c r="N154" s="108"/>
      <c r="O154" s="182"/>
      <c r="P154" s="143" t="s">
        <v>6045</v>
      </c>
      <c r="Q154" s="183" t="s">
        <v>3562</v>
      </c>
      <c r="R154" s="828">
        <v>44105</v>
      </c>
      <c r="S154" s="891"/>
      <c r="T154" s="891"/>
      <c r="U154" s="64"/>
      <c r="V154" s="144"/>
      <c r="W154" s="17" t="s">
        <v>5001</v>
      </c>
      <c r="X154" s="183" t="s">
        <v>367</v>
      </c>
      <c r="Y154" s="828">
        <v>44440</v>
      </c>
      <c r="Z154" s="891"/>
      <c r="AA154" s="891"/>
      <c r="AB154" s="64"/>
      <c r="AC154" s="94"/>
      <c r="AD154" s="274"/>
      <c r="AE154" s="865"/>
      <c r="AF154" s="856"/>
      <c r="AG154" s="973"/>
      <c r="AH154" s="187"/>
      <c r="AI154" s="187"/>
      <c r="AJ154" s="276"/>
      <c r="AK154" s="274"/>
      <c r="AL154" s="274"/>
      <c r="AM154" s="275"/>
      <c r="AN154" s="187"/>
      <c r="AO154" s="187"/>
      <c r="AP154" s="187"/>
      <c r="AQ154" s="187"/>
      <c r="AR154" s="93"/>
      <c r="AS154" s="828"/>
      <c r="AT154" s="891"/>
      <c r="AU154" s="93"/>
      <c r="AV154" s="828"/>
      <c r="AW154" s="988"/>
      <c r="AX154" s="93" t="s">
        <v>423</v>
      </c>
      <c r="AY154" s="874"/>
      <c r="AZ154" s="988"/>
      <c r="BA154" s="12" t="s">
        <v>5002</v>
      </c>
      <c r="BB154" s="18" t="s">
        <v>116</v>
      </c>
      <c r="BC154" s="261">
        <v>44105</v>
      </c>
    </row>
    <row r="155" spans="1:78" s="1" customFormat="1" ht="50" customHeight="1" x14ac:dyDescent="0.2">
      <c r="A155" s="24" t="s">
        <v>3768</v>
      </c>
      <c r="B155" s="126" t="s">
        <v>3765</v>
      </c>
      <c r="C155" s="252" t="s">
        <v>5482</v>
      </c>
      <c r="D155" s="252"/>
      <c r="E155" s="507" t="s">
        <v>3819</v>
      </c>
      <c r="F155" s="507" t="s">
        <v>3616</v>
      </c>
      <c r="G155" s="268" t="s">
        <v>89</v>
      </c>
      <c r="H155" s="340" t="s">
        <v>194</v>
      </c>
      <c r="I155" s="348">
        <v>40577</v>
      </c>
      <c r="J155" s="351"/>
      <c r="K155" s="351"/>
      <c r="L155" s="76" t="s">
        <v>1238</v>
      </c>
      <c r="M155" s="76" t="s">
        <v>8461</v>
      </c>
      <c r="N155" s="106" t="s">
        <v>8462</v>
      </c>
      <c r="O155" s="112">
        <v>43497</v>
      </c>
      <c r="P155" s="143" t="s">
        <v>1220</v>
      </c>
      <c r="Q155" s="86"/>
      <c r="R155" s="828">
        <v>42917</v>
      </c>
      <c r="S155" s="891">
        <v>42919</v>
      </c>
      <c r="T155" s="891">
        <v>42986</v>
      </c>
      <c r="U155" s="64" t="s">
        <v>1221</v>
      </c>
      <c r="V155" s="144" t="s">
        <v>1222</v>
      </c>
      <c r="W155" s="139" t="s">
        <v>5844</v>
      </c>
      <c r="X155" s="139" t="s">
        <v>1224</v>
      </c>
      <c r="Y155" s="828">
        <v>44105</v>
      </c>
      <c r="Z155" s="891"/>
      <c r="AA155" s="891"/>
      <c r="AB155" s="64"/>
      <c r="AC155" s="94"/>
      <c r="AD155" s="168"/>
      <c r="AE155" s="861"/>
      <c r="AF155" s="851"/>
      <c r="AG155" s="964"/>
      <c r="AH155" s="161"/>
      <c r="AI155" s="161"/>
      <c r="AJ155" s="209"/>
      <c r="AK155" s="168"/>
      <c r="AL155" s="168"/>
      <c r="AM155" s="171"/>
      <c r="AN155" s="161"/>
      <c r="AO155" s="161"/>
      <c r="AP155" s="161"/>
      <c r="AQ155" s="161"/>
      <c r="AR155" s="93" t="s">
        <v>5024</v>
      </c>
      <c r="AS155" s="828">
        <v>44440</v>
      </c>
      <c r="AT155" s="988"/>
      <c r="AU155" s="93" t="s">
        <v>4767</v>
      </c>
      <c r="AV155" s="828">
        <v>44593</v>
      </c>
      <c r="AW155" s="988"/>
      <c r="AX155" s="93" t="s">
        <v>2773</v>
      </c>
      <c r="AY155" s="828">
        <v>44986</v>
      </c>
      <c r="AZ155" s="988"/>
      <c r="BA155" s="12" t="s">
        <v>8463</v>
      </c>
      <c r="BB155" s="18" t="s">
        <v>116</v>
      </c>
      <c r="BC155" s="261">
        <v>43907</v>
      </c>
    </row>
    <row r="156" spans="1:78" s="1" customFormat="1" ht="50" customHeight="1" x14ac:dyDescent="0.2">
      <c r="A156" s="24" t="s">
        <v>3777</v>
      </c>
      <c r="B156" s="65" t="s">
        <v>3778</v>
      </c>
      <c r="C156" s="252" t="s">
        <v>6639</v>
      </c>
      <c r="D156" s="252"/>
      <c r="E156" s="507" t="s">
        <v>337</v>
      </c>
      <c r="F156" s="507" t="s">
        <v>4841</v>
      </c>
      <c r="G156" s="268" t="s">
        <v>89</v>
      </c>
      <c r="H156" s="338" t="s">
        <v>89</v>
      </c>
      <c r="I156" s="348">
        <v>40969</v>
      </c>
      <c r="J156" s="348"/>
      <c r="K156" s="348"/>
      <c r="L156" s="72" t="s">
        <v>3780</v>
      </c>
      <c r="M156" s="72" t="s">
        <v>8596</v>
      </c>
      <c r="N156" s="82" t="s">
        <v>8597</v>
      </c>
      <c r="O156" s="243">
        <v>43800</v>
      </c>
      <c r="P156" s="143" t="s">
        <v>3417</v>
      </c>
      <c r="Q156" s="86" t="s">
        <v>6642</v>
      </c>
      <c r="R156" s="828">
        <v>43009</v>
      </c>
      <c r="S156" s="891">
        <v>43047</v>
      </c>
      <c r="T156" s="891">
        <v>43091</v>
      </c>
      <c r="U156" s="64" t="s">
        <v>6643</v>
      </c>
      <c r="V156" s="144"/>
      <c r="W156" s="26" t="s">
        <v>5430</v>
      </c>
      <c r="X156" s="219" t="s">
        <v>395</v>
      </c>
      <c r="Y156" s="828">
        <v>43282</v>
      </c>
      <c r="Z156" s="891">
        <v>43668</v>
      </c>
      <c r="AA156" s="891">
        <v>43738</v>
      </c>
      <c r="AB156" s="64" t="s">
        <v>6644</v>
      </c>
      <c r="AC156" s="215" t="s">
        <v>3781</v>
      </c>
      <c r="AD156" s="168"/>
      <c r="AE156" s="861"/>
      <c r="AF156" s="851"/>
      <c r="AG156" s="964"/>
      <c r="AH156" s="161"/>
      <c r="AI156" s="161"/>
      <c r="AJ156" s="209"/>
      <c r="AK156" s="168"/>
      <c r="AL156" s="168"/>
      <c r="AM156" s="171"/>
      <c r="AN156" s="161"/>
      <c r="AO156" s="161"/>
      <c r="AP156" s="161"/>
      <c r="AQ156" s="161"/>
      <c r="AR156" s="93" t="s">
        <v>3078</v>
      </c>
      <c r="AS156" s="828">
        <v>44013</v>
      </c>
      <c r="AT156" s="891"/>
      <c r="AU156" s="93" t="s">
        <v>2526</v>
      </c>
      <c r="AV156" s="828">
        <v>44105</v>
      </c>
      <c r="AW156" s="1001"/>
      <c r="AX156" s="93" t="s">
        <v>873</v>
      </c>
      <c r="AY156" s="873">
        <v>44378</v>
      </c>
      <c r="AZ156" s="988"/>
      <c r="BA156" s="201" t="s">
        <v>8598</v>
      </c>
      <c r="BB156" s="18" t="s">
        <v>116</v>
      </c>
      <c r="BC156" s="261">
        <v>44054</v>
      </c>
    </row>
    <row r="157" spans="1:78" ht="50" customHeight="1" x14ac:dyDescent="0.2">
      <c r="A157" s="438" t="s">
        <v>3784</v>
      </c>
      <c r="B157" s="283" t="s">
        <v>3785</v>
      </c>
      <c r="C157" s="255" t="s">
        <v>635</v>
      </c>
      <c r="D157" s="255"/>
      <c r="E157" s="382" t="s">
        <v>4840</v>
      </c>
      <c r="F157" s="382" t="s">
        <v>5027</v>
      </c>
      <c r="G157" s="254" t="s">
        <v>89</v>
      </c>
      <c r="H157" s="441" t="s">
        <v>89</v>
      </c>
      <c r="I157" s="442">
        <v>42438</v>
      </c>
      <c r="J157" s="442"/>
      <c r="K157" s="442"/>
      <c r="L157" s="407" t="s">
        <v>6648</v>
      </c>
      <c r="M157" s="408" t="s">
        <v>8599</v>
      </c>
      <c r="N157" s="408" t="s">
        <v>8600</v>
      </c>
      <c r="O157" s="432">
        <v>43040</v>
      </c>
      <c r="P157" s="410" t="s">
        <v>5430</v>
      </c>
      <c r="Q157" s="433"/>
      <c r="R157" s="882">
        <v>43282</v>
      </c>
      <c r="S157" s="892">
        <v>43445</v>
      </c>
      <c r="T157" s="892">
        <v>43502</v>
      </c>
      <c r="U157" s="413" t="s">
        <v>6650</v>
      </c>
      <c r="V157" s="414" t="s">
        <v>6651</v>
      </c>
      <c r="W157" s="798" t="s">
        <v>1791</v>
      </c>
      <c r="X157" s="443"/>
      <c r="Y157" s="882">
        <v>43647</v>
      </c>
      <c r="Z157" s="892"/>
      <c r="AA157" s="892"/>
      <c r="AB157" s="413"/>
      <c r="AC157" s="416"/>
      <c r="AD157" s="447"/>
      <c r="AE157" s="950"/>
      <c r="AF157" s="968"/>
      <c r="AG157" s="975"/>
      <c r="AH157" s="436"/>
      <c r="AI157" s="436"/>
      <c r="AJ157" s="416"/>
      <c r="AK157" s="447"/>
      <c r="AL157" s="447"/>
      <c r="AM157" s="448"/>
      <c r="AN157" s="436"/>
      <c r="AO157" s="436"/>
      <c r="AP157" s="436"/>
      <c r="AQ157" s="436"/>
      <c r="AR157" s="421" t="s">
        <v>4892</v>
      </c>
      <c r="AS157" s="882">
        <v>43831</v>
      </c>
      <c r="AT157" s="892"/>
      <c r="AU157" s="421" t="s">
        <v>2526</v>
      </c>
      <c r="AV157" s="882">
        <v>44105</v>
      </c>
      <c r="AW157" s="989"/>
      <c r="AX157" s="421" t="s">
        <v>8601</v>
      </c>
      <c r="AY157" s="1006">
        <v>44470</v>
      </c>
      <c r="AZ157" s="989"/>
      <c r="BA157" s="422" t="s">
        <v>8602</v>
      </c>
      <c r="BB157" s="412" t="s">
        <v>116</v>
      </c>
      <c r="BC157" s="423">
        <v>43732</v>
      </c>
      <c r="BD157" s="1"/>
      <c r="BE157" s="1"/>
      <c r="BF157" s="1"/>
      <c r="BG157" s="1"/>
      <c r="BH157" s="1"/>
      <c r="BI157" s="1"/>
      <c r="BJ157" s="1"/>
      <c r="BK157" s="1"/>
      <c r="BL157" s="1"/>
      <c r="BM157" s="1"/>
      <c r="BN157" s="1"/>
      <c r="BO157" s="1"/>
      <c r="BP157" s="1"/>
      <c r="BQ157" s="1"/>
      <c r="BR157" s="1"/>
      <c r="BS157" s="1"/>
      <c r="BT157" s="1"/>
      <c r="BU157" s="1"/>
      <c r="BV157" s="1"/>
      <c r="BW157" s="1"/>
      <c r="BX157" s="1"/>
      <c r="BY157" s="1"/>
      <c r="BZ157" s="1"/>
    </row>
    <row r="158" spans="1:78" ht="50" customHeight="1" x14ac:dyDescent="0.2">
      <c r="A158" s="24" t="s">
        <v>3784</v>
      </c>
      <c r="B158" s="65" t="s">
        <v>3785</v>
      </c>
      <c r="C158" s="252" t="s">
        <v>3786</v>
      </c>
      <c r="D158" s="252"/>
      <c r="E158" s="507" t="s">
        <v>297</v>
      </c>
      <c r="F158" s="507" t="s">
        <v>1420</v>
      </c>
      <c r="G158" s="268" t="s">
        <v>89</v>
      </c>
      <c r="H158" s="338" t="s">
        <v>89</v>
      </c>
      <c r="I158" s="348">
        <v>42438</v>
      </c>
      <c r="J158" s="348"/>
      <c r="K158" s="348"/>
      <c r="L158" s="82" t="s">
        <v>6648</v>
      </c>
      <c r="M158" s="72" t="s">
        <v>6649</v>
      </c>
      <c r="N158" s="106"/>
      <c r="O158" s="112">
        <v>43709</v>
      </c>
      <c r="P158" s="143" t="s">
        <v>5430</v>
      </c>
      <c r="Q158" s="86" t="s">
        <v>6031</v>
      </c>
      <c r="R158" s="828">
        <v>43282</v>
      </c>
      <c r="S158" s="891">
        <v>43445</v>
      </c>
      <c r="T158" s="891">
        <v>43502</v>
      </c>
      <c r="U158" s="64" t="s">
        <v>6650</v>
      </c>
      <c r="V158" s="144" t="s">
        <v>6651</v>
      </c>
      <c r="W158" s="26" t="s">
        <v>3078</v>
      </c>
      <c r="X158" s="219" t="s">
        <v>8603</v>
      </c>
      <c r="Y158" s="828">
        <v>44013</v>
      </c>
      <c r="Z158" s="891">
        <v>44200</v>
      </c>
      <c r="AA158" s="891">
        <v>44256</v>
      </c>
      <c r="AB158" s="64" t="s">
        <v>8604</v>
      </c>
      <c r="AC158" s="94"/>
      <c r="AD158" s="168"/>
      <c r="AE158" s="861"/>
      <c r="AF158" s="851"/>
      <c r="AG158" s="964"/>
      <c r="AH158" s="161"/>
      <c r="AI158" s="161"/>
      <c r="AJ158" s="209"/>
      <c r="AK158" s="168"/>
      <c r="AL158" s="168"/>
      <c r="AM158" s="171"/>
      <c r="AN158" s="161"/>
      <c r="AO158" s="161"/>
      <c r="AP158" s="161"/>
      <c r="AQ158" s="161"/>
      <c r="AR158" s="93" t="s">
        <v>2296</v>
      </c>
      <c r="AS158" s="828">
        <v>44287</v>
      </c>
      <c r="AT158" s="891"/>
      <c r="AU158" s="93" t="s">
        <v>873</v>
      </c>
      <c r="AV158" s="828">
        <v>44378</v>
      </c>
      <c r="AW158" s="988"/>
      <c r="AX158" s="93" t="s">
        <v>663</v>
      </c>
      <c r="AY158" s="873">
        <v>44835</v>
      </c>
      <c r="AZ158" s="988"/>
      <c r="BA158" s="12" t="s">
        <v>8605</v>
      </c>
      <c r="BB158" s="18" t="s">
        <v>116</v>
      </c>
      <c r="BC158" s="261">
        <v>44183</v>
      </c>
      <c r="BD158" s="1"/>
      <c r="BE158" s="1"/>
      <c r="BF158" s="1"/>
      <c r="BG158" s="1"/>
      <c r="BH158" s="1"/>
      <c r="BI158" s="1"/>
      <c r="BJ158" s="1"/>
      <c r="BK158" s="1"/>
      <c r="BL158" s="1"/>
      <c r="BM158" s="1"/>
      <c r="BN158" s="1"/>
      <c r="BO158" s="1"/>
      <c r="BP158" s="1"/>
      <c r="BQ158" s="1"/>
      <c r="BR158" s="1"/>
      <c r="BS158" s="1"/>
      <c r="BT158" s="1"/>
      <c r="BU158" s="1"/>
      <c r="BV158" s="1"/>
      <c r="BW158" s="1"/>
      <c r="BX158" s="1"/>
      <c r="BY158" s="1"/>
      <c r="BZ158" s="1"/>
    </row>
    <row r="159" spans="1:78" s="1" customFormat="1" ht="50" customHeight="1" x14ac:dyDescent="0.2">
      <c r="A159" s="24" t="s">
        <v>3808</v>
      </c>
      <c r="B159" s="126" t="s">
        <v>3809</v>
      </c>
      <c r="C159" s="252" t="s">
        <v>6662</v>
      </c>
      <c r="D159" s="252"/>
      <c r="E159" s="507" t="s">
        <v>337</v>
      </c>
      <c r="F159" s="507" t="s">
        <v>3616</v>
      </c>
      <c r="G159" s="268" t="s">
        <v>89</v>
      </c>
      <c r="H159" s="357" t="s">
        <v>89</v>
      </c>
      <c r="I159" s="62">
        <v>41304</v>
      </c>
      <c r="J159" s="62" t="s">
        <v>90</v>
      </c>
      <c r="K159" s="62" t="s">
        <v>3577</v>
      </c>
      <c r="L159" s="360" t="s">
        <v>3810</v>
      </c>
      <c r="M159" s="360" t="s">
        <v>6663</v>
      </c>
      <c r="N159" s="106" t="s">
        <v>6664</v>
      </c>
      <c r="O159" s="700" t="s">
        <v>1083</v>
      </c>
      <c r="P159" s="143" t="s">
        <v>6665</v>
      </c>
      <c r="Q159" s="86" t="s">
        <v>364</v>
      </c>
      <c r="R159" s="828">
        <v>43344</v>
      </c>
      <c r="S159" s="891">
        <v>43350</v>
      </c>
      <c r="T159" s="891">
        <v>43392</v>
      </c>
      <c r="U159" s="132" t="s">
        <v>6666</v>
      </c>
      <c r="V159" s="144"/>
      <c r="W159" s="139" t="s">
        <v>6667</v>
      </c>
      <c r="X159" s="87" t="s">
        <v>367</v>
      </c>
      <c r="Y159" s="828">
        <v>43709</v>
      </c>
      <c r="Z159" s="891">
        <v>43735</v>
      </c>
      <c r="AA159" s="891">
        <v>43777</v>
      </c>
      <c r="AB159" s="64" t="s">
        <v>6668</v>
      </c>
      <c r="AC159" s="94"/>
      <c r="AD159" s="168"/>
      <c r="AE159" s="861"/>
      <c r="AF159" s="851"/>
      <c r="AG159" s="964"/>
      <c r="AH159" s="161"/>
      <c r="AI159" s="161"/>
      <c r="AJ159" s="209"/>
      <c r="AK159" s="168"/>
      <c r="AL159" s="168"/>
      <c r="AM159" s="171"/>
      <c r="AN159" s="161"/>
      <c r="AO159" s="161"/>
      <c r="AP159" s="161"/>
      <c r="AQ159" s="161"/>
      <c r="AR159" s="93" t="s">
        <v>5307</v>
      </c>
      <c r="AS159" s="828">
        <v>43952</v>
      </c>
      <c r="AT159" s="988"/>
      <c r="AU159" s="93" t="s">
        <v>5473</v>
      </c>
      <c r="AV159" s="828">
        <v>44075</v>
      </c>
      <c r="AW159" s="988"/>
      <c r="AX159" s="93" t="s">
        <v>5534</v>
      </c>
      <c r="AY159" s="828">
        <v>44317</v>
      </c>
      <c r="AZ159" s="988"/>
      <c r="BA159" s="822" t="s">
        <v>6669</v>
      </c>
      <c r="BB159" s="18" t="s">
        <v>116</v>
      </c>
      <c r="BC159" s="261">
        <v>44048</v>
      </c>
    </row>
    <row r="160" spans="1:78" s="1" customFormat="1" ht="50" customHeight="1" x14ac:dyDescent="0.2">
      <c r="A160" s="24" t="s">
        <v>3135</v>
      </c>
      <c r="B160" s="65" t="s">
        <v>3134</v>
      </c>
      <c r="C160" s="255" t="s">
        <v>309</v>
      </c>
      <c r="D160" s="255"/>
      <c r="E160" s="254"/>
      <c r="F160" s="254"/>
      <c r="G160" s="280"/>
      <c r="H160" s="173" t="s">
        <v>194</v>
      </c>
      <c r="I160" s="467">
        <v>41619</v>
      </c>
      <c r="J160" s="467"/>
      <c r="K160" s="467"/>
      <c r="L160" s="71" t="s">
        <v>8606</v>
      </c>
      <c r="M160" s="71" t="s">
        <v>8571</v>
      </c>
      <c r="N160" s="106"/>
      <c r="O160" s="112">
        <v>44013</v>
      </c>
      <c r="P160" s="143" t="s">
        <v>873</v>
      </c>
      <c r="Q160" s="86" t="s">
        <v>314</v>
      </c>
      <c r="R160" s="828">
        <v>44378</v>
      </c>
      <c r="S160" s="891"/>
      <c r="T160" s="891"/>
      <c r="U160" s="64"/>
      <c r="V160" s="144"/>
      <c r="W160" s="86"/>
      <c r="X160" s="86"/>
      <c r="Y160" s="828"/>
      <c r="Z160" s="891"/>
      <c r="AA160" s="891"/>
      <c r="AB160" s="64"/>
      <c r="AC160" s="94"/>
      <c r="AD160" s="86"/>
      <c r="AE160" s="861"/>
      <c r="AF160" s="828"/>
      <c r="AG160" s="964"/>
      <c r="AH160" s="161"/>
      <c r="AI160" s="161"/>
      <c r="AJ160" s="209"/>
      <c r="AK160" s="168"/>
      <c r="AL160" s="168"/>
      <c r="AM160" s="171"/>
      <c r="AN160" s="161"/>
      <c r="AO160" s="161"/>
      <c r="AP160" s="161"/>
      <c r="AQ160" s="161"/>
      <c r="AR160" s="93"/>
      <c r="AS160" s="828"/>
      <c r="AT160" s="988"/>
      <c r="AU160" s="93"/>
      <c r="AV160" s="828"/>
      <c r="AW160" s="988"/>
      <c r="AX160" s="93" t="s">
        <v>399</v>
      </c>
      <c r="AY160" s="828"/>
      <c r="AZ160" s="988"/>
      <c r="BA160" s="12" t="s">
        <v>8607</v>
      </c>
      <c r="BB160" s="18" t="s">
        <v>7042</v>
      </c>
      <c r="BC160" s="261">
        <v>44175</v>
      </c>
    </row>
    <row r="161" spans="1:78" s="1" customFormat="1" ht="50" customHeight="1" x14ac:dyDescent="0.2">
      <c r="A161" s="24" t="s">
        <v>3857</v>
      </c>
      <c r="B161" s="65" t="s">
        <v>3858</v>
      </c>
      <c r="C161" s="252" t="s">
        <v>8608</v>
      </c>
      <c r="D161" s="252"/>
      <c r="E161" s="507" t="s">
        <v>2759</v>
      </c>
      <c r="F161" s="507" t="s">
        <v>3616</v>
      </c>
      <c r="G161" s="268" t="s">
        <v>89</v>
      </c>
      <c r="H161" s="338" t="s">
        <v>89</v>
      </c>
      <c r="I161" s="348">
        <v>41106</v>
      </c>
      <c r="J161" s="348"/>
      <c r="K161" s="348"/>
      <c r="L161" s="72" t="s">
        <v>6690</v>
      </c>
      <c r="M161" s="72" t="s">
        <v>8609</v>
      </c>
      <c r="N161" s="106" t="s">
        <v>8610</v>
      </c>
      <c r="O161" s="112">
        <v>43101</v>
      </c>
      <c r="P161" s="143" t="s">
        <v>3863</v>
      </c>
      <c r="Q161" s="86" t="s">
        <v>3864</v>
      </c>
      <c r="R161" s="828"/>
      <c r="S161" s="891">
        <v>43143</v>
      </c>
      <c r="T161" s="891">
        <v>43185</v>
      </c>
      <c r="U161" s="64" t="s">
        <v>3865</v>
      </c>
      <c r="V161" s="144"/>
      <c r="W161" s="87"/>
      <c r="X161" s="139" t="s">
        <v>3866</v>
      </c>
      <c r="Y161" s="828"/>
      <c r="Z161" s="891">
        <v>43413</v>
      </c>
      <c r="AA161" s="891">
        <v>43455</v>
      </c>
      <c r="AB161" s="64" t="s">
        <v>3867</v>
      </c>
      <c r="AC161" s="94"/>
      <c r="AD161" s="168" t="s">
        <v>6693</v>
      </c>
      <c r="AE161" s="861" t="s">
        <v>6694</v>
      </c>
      <c r="AF161" s="851">
        <v>43647</v>
      </c>
      <c r="AG161" s="964"/>
      <c r="AH161" s="161"/>
      <c r="AI161" s="161"/>
      <c r="AJ161" s="209"/>
      <c r="AK161" s="168"/>
      <c r="AL161" s="168"/>
      <c r="AM161" s="171"/>
      <c r="AN161" s="161"/>
      <c r="AO161" s="161"/>
      <c r="AP161" s="161"/>
      <c r="AQ161" s="161"/>
      <c r="AR161" s="93" t="s">
        <v>4846</v>
      </c>
      <c r="AS161" s="828">
        <v>43709</v>
      </c>
      <c r="AT161" s="988"/>
      <c r="AU161" s="93" t="s">
        <v>4740</v>
      </c>
      <c r="AV161" s="828">
        <v>43800</v>
      </c>
      <c r="AW161" s="988"/>
      <c r="AX161" s="93" t="s">
        <v>5553</v>
      </c>
      <c r="AY161" s="828">
        <v>44136</v>
      </c>
      <c r="AZ161" s="988"/>
      <c r="BA161" s="12" t="s">
        <v>8611</v>
      </c>
      <c r="BB161" s="18" t="s">
        <v>116</v>
      </c>
      <c r="BC161" s="261">
        <v>43994</v>
      </c>
    </row>
    <row r="162" spans="1:78" s="555" customFormat="1" ht="50" customHeight="1" x14ac:dyDescent="0.2">
      <c r="A162" s="769" t="s">
        <v>3885</v>
      </c>
      <c r="B162" s="390" t="s">
        <v>3886</v>
      </c>
      <c r="C162" s="771" t="s">
        <v>8612</v>
      </c>
      <c r="D162" s="771"/>
      <c r="E162" s="667" t="s">
        <v>3129</v>
      </c>
      <c r="F162" s="667" t="s">
        <v>1158</v>
      </c>
      <c r="G162" s="773" t="s">
        <v>89</v>
      </c>
      <c r="H162" s="774" t="s">
        <v>89</v>
      </c>
      <c r="I162" s="778">
        <v>41563</v>
      </c>
      <c r="J162" s="778"/>
      <c r="K162" s="778"/>
      <c r="L162" s="391" t="s">
        <v>8613</v>
      </c>
      <c r="M162" s="391" t="s">
        <v>8614</v>
      </c>
      <c r="N162" s="391" t="s">
        <v>8615</v>
      </c>
      <c r="O162" s="786">
        <v>43344</v>
      </c>
      <c r="P162" s="392" t="s">
        <v>8616</v>
      </c>
      <c r="Q162" s="788"/>
      <c r="R162" s="883">
        <v>42795</v>
      </c>
      <c r="S162" s="895">
        <v>42810</v>
      </c>
      <c r="T162" s="895">
        <v>42853</v>
      </c>
      <c r="U162" s="394" t="s">
        <v>8617</v>
      </c>
      <c r="V162" s="395" t="s">
        <v>8618</v>
      </c>
      <c r="W162" s="793" t="s">
        <v>4696</v>
      </c>
      <c r="X162" s="793"/>
      <c r="Y162" s="883">
        <v>43374</v>
      </c>
      <c r="Z162" s="895">
        <v>43385</v>
      </c>
      <c r="AA162" s="895">
        <v>43447</v>
      </c>
      <c r="AB162" s="394" t="s">
        <v>8617</v>
      </c>
      <c r="AC162" s="396" t="s">
        <v>8619</v>
      </c>
      <c r="AD162" s="807"/>
      <c r="AE162" s="955"/>
      <c r="AF162" s="969"/>
      <c r="AG162" s="979"/>
      <c r="AH162" s="815"/>
      <c r="AI162" s="815"/>
      <c r="AJ162" s="818"/>
      <c r="AK162" s="807"/>
      <c r="AL162" s="807"/>
      <c r="AM162" s="813"/>
      <c r="AN162" s="815"/>
      <c r="AO162" s="815"/>
      <c r="AP162" s="815"/>
      <c r="AQ162" s="815"/>
      <c r="AR162" s="397" t="s">
        <v>4698</v>
      </c>
      <c r="AS162" s="883">
        <v>43678</v>
      </c>
      <c r="AT162" s="994"/>
      <c r="AU162" s="397" t="s">
        <v>8620</v>
      </c>
      <c r="AV162" s="883">
        <v>43770</v>
      </c>
      <c r="AW162" s="994"/>
      <c r="AX162" s="397" t="s">
        <v>5941</v>
      </c>
      <c r="AY162" s="883">
        <v>44166</v>
      </c>
      <c r="AZ162" s="994"/>
      <c r="BA162" s="398" t="s">
        <v>8621</v>
      </c>
      <c r="BB162" s="393" t="s">
        <v>116</v>
      </c>
      <c r="BC162" s="399">
        <v>43732</v>
      </c>
      <c r="BD162" s="601"/>
      <c r="BE162" s="601"/>
      <c r="BF162" s="601"/>
      <c r="BG162" s="601"/>
      <c r="BH162" s="601"/>
      <c r="BI162" s="601"/>
      <c r="BJ162" s="601"/>
      <c r="BK162" s="601"/>
      <c r="BL162" s="601"/>
      <c r="BM162" s="601"/>
      <c r="BN162" s="601"/>
      <c r="BO162" s="601"/>
      <c r="BP162" s="601"/>
      <c r="BQ162" s="601"/>
      <c r="BR162" s="601"/>
      <c r="BS162" s="601"/>
      <c r="BT162" s="601"/>
      <c r="BU162" s="601"/>
      <c r="BV162" s="601"/>
      <c r="BW162" s="601"/>
      <c r="BX162" s="601"/>
      <c r="BY162" s="601"/>
      <c r="BZ162" s="601"/>
    </row>
    <row r="163" spans="1:78" s="1" customFormat="1" ht="50" customHeight="1" x14ac:dyDescent="0.2">
      <c r="A163" s="22" t="s">
        <v>3894</v>
      </c>
      <c r="B163" s="65" t="s">
        <v>3895</v>
      </c>
      <c r="C163" s="252" t="s">
        <v>5950</v>
      </c>
      <c r="D163" s="252"/>
      <c r="E163" s="507" t="s">
        <v>1063</v>
      </c>
      <c r="F163" s="507" t="s">
        <v>3616</v>
      </c>
      <c r="G163" s="268" t="s">
        <v>89</v>
      </c>
      <c r="H163" s="338" t="s">
        <v>194</v>
      </c>
      <c r="I163" s="348">
        <v>42849</v>
      </c>
      <c r="J163" s="348"/>
      <c r="K163" s="348"/>
      <c r="L163" s="72" t="s">
        <v>2140</v>
      </c>
      <c r="M163" s="72" t="s">
        <v>8516</v>
      </c>
      <c r="N163" s="106" t="s">
        <v>6704</v>
      </c>
      <c r="O163" s="112">
        <v>43466</v>
      </c>
      <c r="P163" s="143" t="s">
        <v>2482</v>
      </c>
      <c r="Q163" s="86" t="s">
        <v>364</v>
      </c>
      <c r="R163" s="828">
        <v>43617</v>
      </c>
      <c r="S163" s="891">
        <v>43622</v>
      </c>
      <c r="T163" s="891">
        <v>43664</v>
      </c>
      <c r="U163" s="64" t="s">
        <v>5954</v>
      </c>
      <c r="V163" s="144" t="s">
        <v>5955</v>
      </c>
      <c r="W163" s="87" t="s">
        <v>8622</v>
      </c>
      <c r="X163" s="87"/>
      <c r="Y163" s="828">
        <v>43862</v>
      </c>
      <c r="Z163" s="891"/>
      <c r="AA163" s="891"/>
      <c r="AB163" s="64"/>
      <c r="AC163" s="94"/>
      <c r="AD163" s="168"/>
      <c r="AE163" s="861"/>
      <c r="AF163" s="851"/>
      <c r="AG163" s="964"/>
      <c r="AH163" s="161"/>
      <c r="AI163" s="161"/>
      <c r="AJ163" s="209"/>
      <c r="AK163" s="168"/>
      <c r="AL163" s="168"/>
      <c r="AM163" s="171"/>
      <c r="AN163" s="161"/>
      <c r="AO163" s="161"/>
      <c r="AP163" s="161"/>
      <c r="AQ163" s="161"/>
      <c r="AR163" s="93" t="s">
        <v>6705</v>
      </c>
      <c r="AS163" s="828">
        <v>44105</v>
      </c>
      <c r="AT163" s="988"/>
      <c r="AU163" s="93" t="s">
        <v>4819</v>
      </c>
      <c r="AV163" s="828">
        <v>44166</v>
      </c>
      <c r="AW163" s="988"/>
      <c r="AX163" s="93" t="s">
        <v>5474</v>
      </c>
      <c r="AY163" s="828">
        <v>44440</v>
      </c>
      <c r="AZ163" s="988"/>
      <c r="BA163" s="12" t="s">
        <v>8517</v>
      </c>
      <c r="BB163" s="18" t="s">
        <v>116</v>
      </c>
      <c r="BC163" s="261">
        <v>43998</v>
      </c>
    </row>
    <row r="164" spans="1:78" s="1" customFormat="1" ht="50" customHeight="1" x14ac:dyDescent="0.2">
      <c r="A164" s="24" t="s">
        <v>3894</v>
      </c>
      <c r="B164" s="65" t="s">
        <v>3895</v>
      </c>
      <c r="C164" s="252" t="s">
        <v>5950</v>
      </c>
      <c r="D164" s="252"/>
      <c r="E164" s="507" t="s">
        <v>1063</v>
      </c>
      <c r="F164" s="507" t="s">
        <v>3616</v>
      </c>
      <c r="G164" s="268" t="s">
        <v>89</v>
      </c>
      <c r="H164" s="338" t="s">
        <v>194</v>
      </c>
      <c r="I164" s="348">
        <v>42849</v>
      </c>
      <c r="J164" s="348"/>
      <c r="K164" s="348"/>
      <c r="L164" s="72" t="s">
        <v>2140</v>
      </c>
      <c r="M164" s="72" t="s">
        <v>5951</v>
      </c>
      <c r="N164" s="106" t="s">
        <v>6704</v>
      </c>
      <c r="O164" s="112">
        <v>43983</v>
      </c>
      <c r="P164" s="143" t="s">
        <v>2482</v>
      </c>
      <c r="Q164" s="86" t="s">
        <v>364</v>
      </c>
      <c r="R164" s="828">
        <v>43617</v>
      </c>
      <c r="S164" s="891">
        <v>43622</v>
      </c>
      <c r="T164" s="891">
        <v>43664</v>
      </c>
      <c r="U164" s="64" t="s">
        <v>5954</v>
      </c>
      <c r="V164" s="144" t="s">
        <v>5955</v>
      </c>
      <c r="W164" s="87" t="s">
        <v>4963</v>
      </c>
      <c r="X164" s="168" t="s">
        <v>5956</v>
      </c>
      <c r="Y164" s="828">
        <v>44197</v>
      </c>
      <c r="Z164" s="891"/>
      <c r="AA164" s="891"/>
      <c r="AB164" s="64"/>
      <c r="AC164" s="94"/>
      <c r="AD164" s="168"/>
      <c r="AE164" s="861"/>
      <c r="AF164" s="851"/>
      <c r="AG164" s="964"/>
      <c r="AH164" s="161"/>
      <c r="AI164" s="161"/>
      <c r="AJ164" s="209"/>
      <c r="AK164" s="168"/>
      <c r="AL164" s="168"/>
      <c r="AM164" s="171"/>
      <c r="AN164" s="161"/>
      <c r="AO164" s="161"/>
      <c r="AP164" s="161"/>
      <c r="AQ164" s="161"/>
      <c r="AR164" s="93" t="s">
        <v>6705</v>
      </c>
      <c r="AS164" s="828">
        <v>44105</v>
      </c>
      <c r="AT164" s="988"/>
      <c r="AU164" s="93" t="s">
        <v>4819</v>
      </c>
      <c r="AV164" s="828">
        <v>44166</v>
      </c>
      <c r="AW164" s="988"/>
      <c r="AX164" s="93" t="s">
        <v>5474</v>
      </c>
      <c r="AY164" s="828">
        <v>44440</v>
      </c>
      <c r="AZ164" s="988"/>
      <c r="BA164" s="12" t="s">
        <v>5958</v>
      </c>
      <c r="BB164" s="18" t="s">
        <v>116</v>
      </c>
      <c r="BC164" s="261">
        <v>44082</v>
      </c>
    </row>
    <row r="165" spans="1:78" ht="50" customHeight="1" x14ac:dyDescent="0.2">
      <c r="A165" s="474" t="s">
        <v>2942</v>
      </c>
      <c r="B165" s="65" t="s">
        <v>6323</v>
      </c>
      <c r="C165" s="471" t="s">
        <v>6324</v>
      </c>
      <c r="D165" s="252"/>
      <c r="E165" s="507" t="s">
        <v>1063</v>
      </c>
      <c r="F165" s="507" t="s">
        <v>3129</v>
      </c>
      <c r="G165" s="472" t="s">
        <v>89</v>
      </c>
      <c r="H165" s="468" t="s">
        <v>89</v>
      </c>
      <c r="I165" s="356">
        <v>41522</v>
      </c>
      <c r="J165" s="356"/>
      <c r="K165" s="356"/>
      <c r="L165" s="82" t="s">
        <v>6325</v>
      </c>
      <c r="M165" s="72" t="s">
        <v>6326</v>
      </c>
      <c r="N165" s="106" t="s">
        <v>6327</v>
      </c>
      <c r="O165" s="182">
        <v>43009</v>
      </c>
      <c r="P165" s="143"/>
      <c r="Q165" s="183"/>
      <c r="R165" s="828"/>
      <c r="S165" s="891"/>
      <c r="T165" s="891"/>
      <c r="U165" s="64"/>
      <c r="V165" s="144"/>
      <c r="W165" s="184"/>
      <c r="X165" s="184"/>
      <c r="Y165" s="828"/>
      <c r="Z165" s="891"/>
      <c r="AA165" s="891"/>
      <c r="AB165" s="64"/>
      <c r="AC165" s="94"/>
      <c r="AD165" s="185"/>
      <c r="AE165" s="865"/>
      <c r="AF165" s="857"/>
      <c r="AG165" s="973"/>
      <c r="AH165" s="187"/>
      <c r="AI165" s="187"/>
      <c r="AJ165" s="276"/>
      <c r="AK165" s="185"/>
      <c r="AL165" s="185"/>
      <c r="AM165" s="186"/>
      <c r="AN165" s="187"/>
      <c r="AO165" s="187"/>
      <c r="AP165" s="187"/>
      <c r="AQ165" s="187"/>
      <c r="AR165" s="93" t="s">
        <v>6328</v>
      </c>
      <c r="AS165" s="828">
        <v>40909</v>
      </c>
      <c r="AT165" s="988">
        <v>40933</v>
      </c>
      <c r="AU165" s="93" t="s">
        <v>6329</v>
      </c>
      <c r="AV165" s="828">
        <v>41030</v>
      </c>
      <c r="AW165" s="988">
        <v>41050</v>
      </c>
      <c r="AX165" s="93" t="s">
        <v>6330</v>
      </c>
      <c r="AY165" s="828">
        <v>41518</v>
      </c>
      <c r="AZ165" s="988">
        <v>41522</v>
      </c>
      <c r="BA165" s="12" t="s">
        <v>8623</v>
      </c>
      <c r="BB165" s="18" t="s">
        <v>116</v>
      </c>
      <c r="BC165" s="261">
        <v>44176</v>
      </c>
    </row>
    <row r="166" spans="1:78" ht="50" customHeight="1" x14ac:dyDescent="0.2">
      <c r="A166" s="474" t="s">
        <v>3906</v>
      </c>
      <c r="B166" s="65" t="s">
        <v>3905</v>
      </c>
      <c r="C166" s="471" t="s">
        <v>865</v>
      </c>
      <c r="D166" s="252"/>
      <c r="E166" s="507" t="s">
        <v>337</v>
      </c>
      <c r="F166" s="507" t="s">
        <v>1158</v>
      </c>
      <c r="G166" s="472" t="s">
        <v>89</v>
      </c>
      <c r="H166" s="173" t="s">
        <v>194</v>
      </c>
      <c r="I166" s="482">
        <v>43370</v>
      </c>
      <c r="J166" s="482"/>
      <c r="K166" s="482"/>
      <c r="L166" s="72" t="s">
        <v>867</v>
      </c>
      <c r="M166" s="72" t="s">
        <v>868</v>
      </c>
      <c r="N166" s="82" t="s">
        <v>869</v>
      </c>
      <c r="O166" s="182">
        <v>44013</v>
      </c>
      <c r="P166" s="143" t="s">
        <v>870</v>
      </c>
      <c r="Q166" s="183" t="s">
        <v>871</v>
      </c>
      <c r="R166" s="828">
        <v>43497</v>
      </c>
      <c r="S166" s="891">
        <v>43507</v>
      </c>
      <c r="T166" s="891">
        <v>43549</v>
      </c>
      <c r="U166" s="132" t="s">
        <v>872</v>
      </c>
      <c r="V166" s="144"/>
      <c r="W166" s="184" t="s">
        <v>5180</v>
      </c>
      <c r="X166" s="184" t="s">
        <v>367</v>
      </c>
      <c r="Y166" s="828">
        <v>44197</v>
      </c>
      <c r="Z166" s="891"/>
      <c r="AA166" s="891"/>
      <c r="AB166" s="64"/>
      <c r="AC166" s="94"/>
      <c r="AD166" s="185"/>
      <c r="AE166" s="865"/>
      <c r="AF166" s="857"/>
      <c r="AG166" s="973"/>
      <c r="AH166" s="187"/>
      <c r="AI166" s="187"/>
      <c r="AJ166" s="276"/>
      <c r="AK166" s="185"/>
      <c r="AL166" s="185"/>
      <c r="AM166" s="186"/>
      <c r="AN166" s="187"/>
      <c r="AO166" s="187"/>
      <c r="AP166" s="187"/>
      <c r="AQ166" s="187"/>
      <c r="AR166" s="93" t="s">
        <v>8420</v>
      </c>
      <c r="AS166" s="828">
        <v>44440</v>
      </c>
      <c r="AT166" s="988"/>
      <c r="AU166" s="93" t="s">
        <v>5215</v>
      </c>
      <c r="AV166" s="828">
        <v>44562</v>
      </c>
      <c r="AW166" s="988"/>
      <c r="AX166" s="93" t="s">
        <v>5980</v>
      </c>
      <c r="AY166" s="828">
        <v>44835</v>
      </c>
      <c r="AZ166" s="988"/>
      <c r="BA166" s="580" t="s">
        <v>8421</v>
      </c>
      <c r="BB166" s="18" t="s">
        <v>116</v>
      </c>
      <c r="BC166" s="261">
        <v>44154</v>
      </c>
    </row>
    <row r="167" spans="1:78" ht="50" customHeight="1" x14ac:dyDescent="0.2">
      <c r="A167" s="474" t="s">
        <v>2302</v>
      </c>
      <c r="B167" s="65" t="s">
        <v>2303</v>
      </c>
      <c r="C167" s="6" t="s">
        <v>8624</v>
      </c>
      <c r="D167" s="6"/>
      <c r="E167" s="254"/>
      <c r="F167" s="254"/>
      <c r="G167" s="288" t="s">
        <v>89</v>
      </c>
      <c r="H167" s="468" t="s">
        <v>89</v>
      </c>
      <c r="I167" s="500">
        <v>44041</v>
      </c>
      <c r="J167" s="500" t="s">
        <v>90</v>
      </c>
      <c r="K167" s="500"/>
      <c r="L167" s="72" t="s">
        <v>2305</v>
      </c>
      <c r="M167" s="72" t="s">
        <v>2305</v>
      </c>
      <c r="N167" s="106"/>
      <c r="O167" s="182">
        <v>43770</v>
      </c>
      <c r="P167" s="143" t="s">
        <v>5412</v>
      </c>
      <c r="Q167" s="183" t="s">
        <v>6031</v>
      </c>
      <c r="R167" s="828">
        <v>44136</v>
      </c>
      <c r="S167" s="891"/>
      <c r="T167" s="891"/>
      <c r="U167" s="64"/>
      <c r="V167" s="144"/>
      <c r="W167" s="17" t="s">
        <v>4929</v>
      </c>
      <c r="X167" s="183" t="s">
        <v>343</v>
      </c>
      <c r="Y167" s="828">
        <v>44501</v>
      </c>
      <c r="Z167" s="891"/>
      <c r="AA167" s="891"/>
      <c r="AB167" s="64"/>
      <c r="AC167" s="94"/>
      <c r="AD167" s="274"/>
      <c r="AE167" s="865"/>
      <c r="AF167" s="856"/>
      <c r="AG167" s="973"/>
      <c r="AH167" s="187"/>
      <c r="AI167" s="187"/>
      <c r="AJ167" s="276"/>
      <c r="AK167" s="274"/>
      <c r="AL167" s="274"/>
      <c r="AM167" s="275"/>
      <c r="AN167" s="187"/>
      <c r="AO167" s="187"/>
      <c r="AP167" s="187"/>
      <c r="AQ167" s="187"/>
      <c r="AR167" s="93" t="s">
        <v>6032</v>
      </c>
      <c r="AS167" s="828">
        <v>44866</v>
      </c>
      <c r="AT167" s="891"/>
      <c r="AU167" s="93" t="s">
        <v>6033</v>
      </c>
      <c r="AV167" s="828">
        <v>44958</v>
      </c>
      <c r="AW167" s="988"/>
      <c r="AX167" s="93" t="s">
        <v>6034</v>
      </c>
      <c r="AY167" s="874">
        <v>45323</v>
      </c>
      <c r="AZ167" s="988"/>
      <c r="BA167" s="12" t="s">
        <v>8625</v>
      </c>
      <c r="BB167" s="18" t="s">
        <v>116</v>
      </c>
      <c r="BC167" s="261">
        <v>44245</v>
      </c>
    </row>
    <row r="168" spans="1:78" ht="50" customHeight="1" x14ac:dyDescent="0.2">
      <c r="A168" s="474" t="s">
        <v>2302</v>
      </c>
      <c r="B168" s="65" t="s">
        <v>2303</v>
      </c>
      <c r="C168" s="6" t="s">
        <v>635</v>
      </c>
      <c r="D168" s="6"/>
      <c r="E168" s="507" t="s">
        <v>3537</v>
      </c>
      <c r="F168" s="507" t="s">
        <v>3538</v>
      </c>
      <c r="G168" s="472" t="s">
        <v>89</v>
      </c>
      <c r="H168" s="468" t="s">
        <v>89</v>
      </c>
      <c r="I168" s="356">
        <v>44041</v>
      </c>
      <c r="J168" s="356"/>
      <c r="K168" s="356"/>
      <c r="L168" s="476" t="s">
        <v>2305</v>
      </c>
      <c r="M168" s="72" t="s">
        <v>2305</v>
      </c>
      <c r="N168" s="106"/>
      <c r="O168" s="182">
        <v>43770</v>
      </c>
      <c r="P168" s="143" t="s">
        <v>6027</v>
      </c>
      <c r="Q168" s="183" t="s">
        <v>6028</v>
      </c>
      <c r="R168" s="828">
        <v>41640</v>
      </c>
      <c r="S168" s="891"/>
      <c r="T168" s="891"/>
      <c r="U168" s="64"/>
      <c r="V168" s="144"/>
      <c r="W168" s="184"/>
      <c r="X168" s="184"/>
      <c r="Y168" s="828"/>
      <c r="Z168" s="891"/>
      <c r="AA168" s="891"/>
      <c r="AB168" s="64"/>
      <c r="AC168" s="94"/>
      <c r="AD168" s="185"/>
      <c r="AE168" s="865"/>
      <c r="AF168" s="857"/>
      <c r="AG168" s="973"/>
      <c r="AH168" s="187"/>
      <c r="AI168" s="187"/>
      <c r="AJ168" s="276"/>
      <c r="AK168" s="185"/>
      <c r="AL168" s="185"/>
      <c r="AM168" s="186"/>
      <c r="AN168" s="187"/>
      <c r="AO168" s="187"/>
      <c r="AP168" s="187"/>
      <c r="AQ168" s="187"/>
      <c r="AR168" s="93" t="s">
        <v>6029</v>
      </c>
      <c r="AS168" s="828">
        <v>42036</v>
      </c>
      <c r="AT168" s="988">
        <v>42044</v>
      </c>
      <c r="AU168" s="93" t="s">
        <v>4925</v>
      </c>
      <c r="AV168" s="828">
        <v>42795</v>
      </c>
      <c r="AW168" s="988">
        <v>42825</v>
      </c>
      <c r="AX168" s="93" t="s">
        <v>5397</v>
      </c>
      <c r="AY168" s="828">
        <v>43922</v>
      </c>
      <c r="AZ168" s="988">
        <v>44041</v>
      </c>
      <c r="BA168" s="32"/>
      <c r="BB168" s="18" t="s">
        <v>116</v>
      </c>
      <c r="BC168" s="261">
        <v>44049</v>
      </c>
    </row>
    <row r="169" spans="1:78" ht="50" customHeight="1" x14ac:dyDescent="0.2">
      <c r="A169" s="506" t="s">
        <v>3977</v>
      </c>
      <c r="B169" s="65" t="s">
        <v>3978</v>
      </c>
      <c r="C169" s="471" t="s">
        <v>3979</v>
      </c>
      <c r="D169" s="252"/>
      <c r="E169" s="507" t="s">
        <v>4235</v>
      </c>
      <c r="F169" s="507" t="s">
        <v>3616</v>
      </c>
      <c r="G169" s="472" t="s">
        <v>89</v>
      </c>
      <c r="H169" s="468" t="s">
        <v>89</v>
      </c>
      <c r="I169" s="356">
        <v>42024</v>
      </c>
      <c r="J169" s="356"/>
      <c r="K169" s="356"/>
      <c r="L169" s="72" t="s">
        <v>6725</v>
      </c>
      <c r="M169" s="72" t="s">
        <v>8626</v>
      </c>
      <c r="N169" s="106" t="s">
        <v>8627</v>
      </c>
      <c r="O169" s="182">
        <v>43556</v>
      </c>
      <c r="P169" s="143" t="s">
        <v>5147</v>
      </c>
      <c r="Q169" s="183" t="s">
        <v>364</v>
      </c>
      <c r="R169" s="828">
        <v>43040</v>
      </c>
      <c r="S169" s="891">
        <v>43046</v>
      </c>
      <c r="T169" s="891">
        <v>43078</v>
      </c>
      <c r="U169" s="64" t="s">
        <v>3982</v>
      </c>
      <c r="V169" s="144"/>
      <c r="W169" s="17" t="s">
        <v>2014</v>
      </c>
      <c r="X169" s="183" t="s">
        <v>6728</v>
      </c>
      <c r="Y169" s="828">
        <v>43617</v>
      </c>
      <c r="Z169" s="891"/>
      <c r="AA169" s="891"/>
      <c r="AB169" s="64"/>
      <c r="AC169" s="539"/>
      <c r="AD169" s="512"/>
      <c r="AE169" s="865"/>
      <c r="AF169" s="828"/>
      <c r="AG169" s="973"/>
      <c r="AH169" s="187"/>
      <c r="AI169" s="187"/>
      <c r="AJ169" s="144"/>
      <c r="AK169" s="185"/>
      <c r="AL169" s="185"/>
      <c r="AM169" s="18"/>
      <c r="AN169" s="64"/>
      <c r="AO169" s="64"/>
      <c r="AP169" s="64"/>
      <c r="AQ169" s="94"/>
      <c r="AR169" s="93" t="s">
        <v>8628</v>
      </c>
      <c r="AS169" s="828">
        <v>43862</v>
      </c>
      <c r="AT169" s="988"/>
      <c r="AU169" s="93" t="s">
        <v>8629</v>
      </c>
      <c r="AV169" s="828">
        <v>44136</v>
      </c>
      <c r="AW169" s="988"/>
      <c r="AX169" s="93" t="s">
        <v>8630</v>
      </c>
      <c r="AY169" s="828">
        <v>44409</v>
      </c>
      <c r="AZ169" s="988"/>
      <c r="BA169" s="12" t="s">
        <v>8631</v>
      </c>
      <c r="BB169" s="18" t="s">
        <v>116</v>
      </c>
      <c r="BC169" s="261">
        <v>43916</v>
      </c>
    </row>
    <row r="170" spans="1:78" ht="50" customHeight="1" x14ac:dyDescent="0.2">
      <c r="A170" s="24" t="s">
        <v>3977</v>
      </c>
      <c r="B170" s="65" t="s">
        <v>3978</v>
      </c>
      <c r="C170" s="252" t="s">
        <v>3979</v>
      </c>
      <c r="D170" s="252"/>
      <c r="E170" s="507" t="s">
        <v>4235</v>
      </c>
      <c r="F170" s="507" t="s">
        <v>3616</v>
      </c>
      <c r="G170" s="268" t="s">
        <v>89</v>
      </c>
      <c r="H170" s="173" t="s">
        <v>89</v>
      </c>
      <c r="I170" s="62">
        <v>42024</v>
      </c>
      <c r="J170" s="62"/>
      <c r="K170" s="62"/>
      <c r="L170" s="72" t="s">
        <v>6725</v>
      </c>
      <c r="M170" s="82" t="s">
        <v>6726</v>
      </c>
      <c r="N170" s="82" t="s">
        <v>6727</v>
      </c>
      <c r="O170" s="112">
        <v>43891</v>
      </c>
      <c r="P170" s="143" t="s">
        <v>5147</v>
      </c>
      <c r="Q170" s="86" t="s">
        <v>364</v>
      </c>
      <c r="R170" s="828">
        <v>43040</v>
      </c>
      <c r="S170" s="891">
        <v>43046</v>
      </c>
      <c r="T170" s="891">
        <v>43078</v>
      </c>
      <c r="U170" s="64" t="s">
        <v>3982</v>
      </c>
      <c r="V170" s="144"/>
      <c r="W170" s="86" t="s">
        <v>2014</v>
      </c>
      <c r="X170" s="86" t="s">
        <v>6728</v>
      </c>
      <c r="Y170" s="828">
        <v>43617</v>
      </c>
      <c r="Z170" s="891"/>
      <c r="AA170" s="891"/>
      <c r="AB170" s="64"/>
      <c r="AC170" s="94"/>
      <c r="AD170" s="168" t="s">
        <v>6729</v>
      </c>
      <c r="AE170" s="861" t="s">
        <v>6730</v>
      </c>
      <c r="AF170" s="851">
        <v>44044</v>
      </c>
      <c r="AG170" s="964"/>
      <c r="AH170" s="161"/>
      <c r="AI170" s="161"/>
      <c r="AJ170" s="209"/>
      <c r="AK170" s="168"/>
      <c r="AL170" s="168"/>
      <c r="AM170" s="171"/>
      <c r="AN170" s="161"/>
      <c r="AO170" s="161"/>
      <c r="AP170" s="161"/>
      <c r="AQ170" s="161"/>
      <c r="AR170" s="93" t="s">
        <v>6731</v>
      </c>
      <c r="AS170" s="828">
        <v>44409</v>
      </c>
      <c r="AT170" s="988"/>
      <c r="AU170" s="93" t="s">
        <v>6732</v>
      </c>
      <c r="AV170" s="828">
        <v>44682</v>
      </c>
      <c r="AW170" s="988"/>
      <c r="AX170" s="93" t="s">
        <v>6733</v>
      </c>
      <c r="AY170" s="828">
        <v>44958</v>
      </c>
      <c r="AZ170" s="988"/>
      <c r="BA170" s="12" t="s">
        <v>6734</v>
      </c>
      <c r="BB170" s="18" t="s">
        <v>116</v>
      </c>
      <c r="BC170" s="261">
        <v>44050</v>
      </c>
      <c r="BD170" s="1"/>
      <c r="BE170" s="1"/>
      <c r="BF170" s="1"/>
      <c r="BG170" s="1"/>
      <c r="BH170" s="1"/>
      <c r="BI170" s="1"/>
      <c r="BJ170" s="1"/>
      <c r="BK170" s="1"/>
      <c r="BL170" s="1"/>
      <c r="BM170" s="1"/>
      <c r="BN170" s="1"/>
      <c r="BO170" s="1"/>
      <c r="BP170" s="1"/>
      <c r="BQ170" s="1"/>
      <c r="BR170" s="1"/>
      <c r="BS170" s="1"/>
      <c r="BT170" s="1"/>
      <c r="BU170" s="1"/>
      <c r="BV170" s="1"/>
      <c r="BW170" s="1"/>
      <c r="BX170" s="1"/>
      <c r="BY170" s="1"/>
      <c r="BZ170" s="1"/>
    </row>
    <row r="171" spans="1:78" ht="50" customHeight="1" x14ac:dyDescent="0.2">
      <c r="A171" s="438" t="s">
        <v>3999</v>
      </c>
      <c r="B171" s="283" t="s">
        <v>3993</v>
      </c>
      <c r="C171" s="255" t="s">
        <v>8632</v>
      </c>
      <c r="D171" s="255"/>
      <c r="E171" s="382" t="s">
        <v>4235</v>
      </c>
      <c r="F171" s="382" t="s">
        <v>3616</v>
      </c>
      <c r="G171" s="363" t="s">
        <v>89</v>
      </c>
      <c r="H171" s="254" t="s">
        <v>89</v>
      </c>
      <c r="I171" s="442">
        <v>41353</v>
      </c>
      <c r="J171" s="405"/>
      <c r="K171" s="405"/>
      <c r="L171" s="408" t="s">
        <v>8633</v>
      </c>
      <c r="M171" s="408" t="s">
        <v>8634</v>
      </c>
      <c r="N171" s="408" t="s">
        <v>8635</v>
      </c>
      <c r="O171" s="432">
        <v>43435</v>
      </c>
      <c r="P171" s="410" t="s">
        <v>4002</v>
      </c>
      <c r="Q171" s="433"/>
      <c r="R171" s="882">
        <v>43435</v>
      </c>
      <c r="S171" s="892">
        <v>43322</v>
      </c>
      <c r="T171" s="892">
        <v>43364</v>
      </c>
      <c r="U171" s="413" t="s">
        <v>4004</v>
      </c>
      <c r="V171" s="414"/>
      <c r="W171" s="443" t="s">
        <v>4881</v>
      </c>
      <c r="X171" s="444" t="s">
        <v>6738</v>
      </c>
      <c r="Y171" s="882">
        <v>43800</v>
      </c>
      <c r="Z171" s="892"/>
      <c r="AA171" s="892"/>
      <c r="AB171" s="413"/>
      <c r="AC171" s="416"/>
      <c r="AD171" s="434"/>
      <c r="AE171" s="950"/>
      <c r="AF171" s="963"/>
      <c r="AG171" s="975"/>
      <c r="AH171" s="436"/>
      <c r="AI171" s="436"/>
      <c r="AJ171" s="437"/>
      <c r="AK171" s="434"/>
      <c r="AL171" s="434"/>
      <c r="AM171" s="435"/>
      <c r="AN171" s="436"/>
      <c r="AO171" s="436"/>
      <c r="AP171" s="436"/>
      <c r="AQ171" s="436"/>
      <c r="AR171" s="421" t="s">
        <v>5977</v>
      </c>
      <c r="AS171" s="882">
        <v>44105</v>
      </c>
      <c r="AT171" s="892"/>
      <c r="AU171" s="421" t="s">
        <v>5050</v>
      </c>
      <c r="AV171" s="882">
        <v>44256</v>
      </c>
      <c r="AW171" s="989"/>
      <c r="AX171" s="421" t="s">
        <v>4919</v>
      </c>
      <c r="AY171" s="1006">
        <v>44531</v>
      </c>
      <c r="AZ171" s="989"/>
      <c r="BA171" s="827"/>
      <c r="BB171" s="412" t="s">
        <v>116</v>
      </c>
      <c r="BC171" s="423">
        <v>43872</v>
      </c>
      <c r="BD171" s="1"/>
      <c r="BE171" s="1"/>
      <c r="BF171" s="1"/>
      <c r="BG171" s="1"/>
      <c r="BH171" s="1"/>
      <c r="BI171" s="1"/>
      <c r="BJ171" s="1"/>
      <c r="BK171" s="1"/>
      <c r="BL171" s="1"/>
      <c r="BM171" s="1"/>
      <c r="BN171" s="1"/>
      <c r="BO171" s="1"/>
      <c r="BP171" s="1"/>
      <c r="BQ171" s="1"/>
      <c r="BR171" s="1"/>
      <c r="BS171" s="1"/>
      <c r="BT171" s="1"/>
      <c r="BU171" s="1"/>
      <c r="BV171" s="1"/>
      <c r="BW171" s="1"/>
      <c r="BX171" s="1"/>
      <c r="BY171" s="1"/>
      <c r="BZ171" s="1"/>
    </row>
    <row r="172" spans="1:78" ht="50" customHeight="1" x14ac:dyDescent="0.2">
      <c r="A172" s="24" t="s">
        <v>4022</v>
      </c>
      <c r="B172" s="125" t="s">
        <v>4023</v>
      </c>
      <c r="C172" s="6" t="s">
        <v>6748</v>
      </c>
      <c r="D172" s="6"/>
      <c r="E172" s="507" t="s">
        <v>337</v>
      </c>
      <c r="F172" s="507" t="s">
        <v>4841</v>
      </c>
      <c r="G172" s="268" t="s">
        <v>89</v>
      </c>
      <c r="H172" s="344" t="s">
        <v>89</v>
      </c>
      <c r="I172" s="348" t="s">
        <v>121</v>
      </c>
      <c r="J172" s="348"/>
      <c r="K172" s="348"/>
      <c r="L172" s="82" t="s">
        <v>4025</v>
      </c>
      <c r="M172" s="72" t="s">
        <v>6749</v>
      </c>
      <c r="N172" s="82" t="s">
        <v>6750</v>
      </c>
      <c r="O172" s="112">
        <v>43739</v>
      </c>
      <c r="P172" s="143" t="s">
        <v>6751</v>
      </c>
      <c r="Q172" s="183" t="s">
        <v>2870</v>
      </c>
      <c r="R172" s="828">
        <v>40179</v>
      </c>
      <c r="S172" s="891">
        <v>40189</v>
      </c>
      <c r="T172" s="891">
        <v>40242</v>
      </c>
      <c r="U172" s="64" t="s">
        <v>4027</v>
      </c>
      <c r="V172" s="144" t="s">
        <v>4028</v>
      </c>
      <c r="W172" s="184" t="s">
        <v>6752</v>
      </c>
      <c r="X172" s="184" t="s">
        <v>4029</v>
      </c>
      <c r="Y172" s="828">
        <v>40909</v>
      </c>
      <c r="Z172" s="891">
        <v>40932</v>
      </c>
      <c r="AA172" s="891">
        <v>40980</v>
      </c>
      <c r="AB172" s="64" t="s">
        <v>4030</v>
      </c>
      <c r="AC172" s="94" t="s">
        <v>4031</v>
      </c>
      <c r="AD172" s="274" t="s">
        <v>1623</v>
      </c>
      <c r="AE172" s="865" t="s">
        <v>364</v>
      </c>
      <c r="AF172" s="856">
        <v>43831</v>
      </c>
      <c r="AG172" s="973">
        <v>43857</v>
      </c>
      <c r="AH172" s="187">
        <v>43948</v>
      </c>
      <c r="AI172" s="187" t="s">
        <v>4033</v>
      </c>
      <c r="AJ172" s="276"/>
      <c r="AK172" s="274"/>
      <c r="AL172" s="274"/>
      <c r="AM172" s="275"/>
      <c r="AN172" s="187"/>
      <c r="AO172" s="187"/>
      <c r="AP172" s="187"/>
      <c r="AQ172" s="187"/>
      <c r="AR172" s="93" t="s">
        <v>340</v>
      </c>
      <c r="AS172" s="828">
        <v>44044</v>
      </c>
      <c r="AT172" s="891"/>
      <c r="AU172" s="93" t="s">
        <v>5412</v>
      </c>
      <c r="AV172" s="828">
        <v>44136</v>
      </c>
      <c r="AW172" s="988"/>
      <c r="AX172" s="93" t="s">
        <v>4919</v>
      </c>
      <c r="AY172" s="874">
        <v>44531</v>
      </c>
      <c r="AZ172" s="988"/>
      <c r="BA172" s="12" t="s">
        <v>8636</v>
      </c>
      <c r="BB172" s="18" t="s">
        <v>116</v>
      </c>
      <c r="BC172" s="261">
        <v>44116</v>
      </c>
      <c r="BD172" s="1"/>
      <c r="BE172" s="1"/>
      <c r="BF172" s="1"/>
      <c r="BG172" s="1"/>
      <c r="BH172" s="1"/>
      <c r="BI172" s="1"/>
      <c r="BJ172" s="1"/>
      <c r="BK172" s="1"/>
      <c r="BL172" s="1"/>
      <c r="BM172" s="1"/>
      <c r="BN172" s="1"/>
      <c r="BO172" s="1"/>
      <c r="BP172" s="1"/>
      <c r="BQ172" s="1"/>
      <c r="BR172" s="1"/>
      <c r="BS172" s="1"/>
      <c r="BT172" s="1"/>
      <c r="BU172" s="1"/>
      <c r="BV172" s="1"/>
      <c r="BW172" s="1"/>
      <c r="BX172" s="1"/>
      <c r="BY172" s="1"/>
      <c r="BZ172" s="1"/>
    </row>
    <row r="173" spans="1:78" ht="50" customHeight="1" x14ac:dyDescent="0.2">
      <c r="A173" s="24" t="s">
        <v>4072</v>
      </c>
      <c r="B173" s="65" t="s">
        <v>4071</v>
      </c>
      <c r="C173" s="6" t="s">
        <v>5482</v>
      </c>
      <c r="D173" s="6"/>
      <c r="E173" s="507" t="s">
        <v>3819</v>
      </c>
      <c r="F173" s="507" t="s">
        <v>3616</v>
      </c>
      <c r="G173" s="268" t="s">
        <v>89</v>
      </c>
      <c r="H173" s="338" t="s">
        <v>194</v>
      </c>
      <c r="I173" s="348">
        <v>40577</v>
      </c>
      <c r="J173" s="351"/>
      <c r="K173" s="351"/>
      <c r="L173" s="72" t="s">
        <v>1238</v>
      </c>
      <c r="M173" s="72" t="s">
        <v>8461</v>
      </c>
      <c r="N173" s="106" t="s">
        <v>8462</v>
      </c>
      <c r="O173" s="112">
        <v>43497</v>
      </c>
      <c r="P173" s="143" t="s">
        <v>1220</v>
      </c>
      <c r="Q173" s="183"/>
      <c r="R173" s="828">
        <v>42917</v>
      </c>
      <c r="S173" s="891">
        <v>42919</v>
      </c>
      <c r="T173" s="891">
        <v>42986</v>
      </c>
      <c r="U173" s="64" t="s">
        <v>1221</v>
      </c>
      <c r="V173" s="144" t="s">
        <v>1222</v>
      </c>
      <c r="W173" s="479" t="s">
        <v>5844</v>
      </c>
      <c r="X173" s="479" t="s">
        <v>1224</v>
      </c>
      <c r="Y173" s="828">
        <v>44105</v>
      </c>
      <c r="Z173" s="891"/>
      <c r="AA173" s="891"/>
      <c r="AB173" s="64"/>
      <c r="AC173" s="94"/>
      <c r="AD173" s="274"/>
      <c r="AE173" s="865"/>
      <c r="AF173" s="856"/>
      <c r="AG173" s="973"/>
      <c r="AH173" s="187"/>
      <c r="AI173" s="187"/>
      <c r="AJ173" s="276"/>
      <c r="AK173" s="274"/>
      <c r="AL173" s="274"/>
      <c r="AM173" s="275"/>
      <c r="AN173" s="187"/>
      <c r="AO173" s="187"/>
      <c r="AP173" s="187"/>
      <c r="AQ173" s="187"/>
      <c r="AR173" s="93" t="s">
        <v>5024</v>
      </c>
      <c r="AS173" s="828">
        <v>44440</v>
      </c>
      <c r="AT173" s="891"/>
      <c r="AU173" s="93" t="s">
        <v>4767</v>
      </c>
      <c r="AV173" s="828">
        <v>44593</v>
      </c>
      <c r="AW173" s="988"/>
      <c r="AX173" s="93" t="s">
        <v>2773</v>
      </c>
      <c r="AY173" s="874">
        <v>44986</v>
      </c>
      <c r="AZ173" s="988"/>
      <c r="BA173" s="12" t="s">
        <v>8463</v>
      </c>
      <c r="BB173" s="18" t="s">
        <v>116</v>
      </c>
      <c r="BC173" s="261">
        <v>43907</v>
      </c>
      <c r="BD173" s="1"/>
      <c r="BE173" s="1"/>
      <c r="BF173" s="1"/>
      <c r="BG173" s="1"/>
      <c r="BH173" s="1"/>
      <c r="BI173" s="1"/>
      <c r="BJ173" s="1"/>
      <c r="BK173" s="1"/>
      <c r="BL173" s="1"/>
      <c r="BM173" s="1"/>
      <c r="BN173" s="1"/>
      <c r="BO173" s="1"/>
      <c r="BP173" s="1"/>
      <c r="BQ173" s="1"/>
      <c r="BR173" s="1"/>
      <c r="BS173" s="1"/>
      <c r="BT173" s="1"/>
      <c r="BU173" s="1"/>
      <c r="BV173" s="1"/>
      <c r="BW173" s="1"/>
      <c r="BX173" s="1"/>
      <c r="BY173" s="1"/>
      <c r="BZ173" s="1"/>
    </row>
    <row r="174" spans="1:78" ht="50" customHeight="1" x14ac:dyDescent="0.2">
      <c r="A174" s="24" t="s">
        <v>4082</v>
      </c>
      <c r="B174" s="65" t="s">
        <v>4083</v>
      </c>
      <c r="C174" s="6" t="s">
        <v>2209</v>
      </c>
      <c r="D174" s="6"/>
      <c r="E174" s="507" t="s">
        <v>5984</v>
      </c>
      <c r="F174" s="507" t="s">
        <v>949</v>
      </c>
      <c r="G174" s="268" t="s">
        <v>89</v>
      </c>
      <c r="H174" s="338" t="s">
        <v>194</v>
      </c>
      <c r="I174" s="348">
        <v>42425</v>
      </c>
      <c r="J174" s="348"/>
      <c r="K174" s="348"/>
      <c r="L174" s="72" t="s">
        <v>5985</v>
      </c>
      <c r="M174" s="72" t="s">
        <v>5986</v>
      </c>
      <c r="N174" s="108"/>
      <c r="O174" s="182">
        <v>43739</v>
      </c>
      <c r="P174" s="143" t="s">
        <v>2213</v>
      </c>
      <c r="Q174" s="183" t="s">
        <v>364</v>
      </c>
      <c r="R174" s="828">
        <v>43405</v>
      </c>
      <c r="S174" s="891">
        <v>43409</v>
      </c>
      <c r="T174" s="891">
        <v>43451</v>
      </c>
      <c r="U174" s="64" t="s">
        <v>2214</v>
      </c>
      <c r="V174" s="144" t="s">
        <v>2215</v>
      </c>
      <c r="W174" s="184" t="s">
        <v>2216</v>
      </c>
      <c r="X174" s="184" t="s">
        <v>367</v>
      </c>
      <c r="Y174" s="828">
        <v>43770</v>
      </c>
      <c r="Z174" s="891">
        <v>43773</v>
      </c>
      <c r="AA174" s="891">
        <v>43815</v>
      </c>
      <c r="AB174" s="64" t="s">
        <v>2214</v>
      </c>
      <c r="AC174" s="94"/>
      <c r="AD174" s="274"/>
      <c r="AE174" s="865"/>
      <c r="AF174" s="856"/>
      <c r="AG174" s="973"/>
      <c r="AH174" s="187"/>
      <c r="AI174" s="187"/>
      <c r="AJ174" s="276"/>
      <c r="AK174" s="274"/>
      <c r="AL174" s="274"/>
      <c r="AM174" s="275"/>
      <c r="AN174" s="187"/>
      <c r="AO174" s="187"/>
      <c r="AP174" s="187"/>
      <c r="AQ174" s="187"/>
      <c r="AR174" s="93" t="s">
        <v>5844</v>
      </c>
      <c r="AS174" s="828">
        <v>44105</v>
      </c>
      <c r="AT174" s="891"/>
      <c r="AU174" s="93" t="s">
        <v>5618</v>
      </c>
      <c r="AV174" s="828">
        <v>44228</v>
      </c>
      <c r="AW174" s="988"/>
      <c r="AX174" s="93" t="s">
        <v>4929</v>
      </c>
      <c r="AY174" s="874">
        <v>44501</v>
      </c>
      <c r="AZ174" s="988"/>
      <c r="BA174" s="30" t="s">
        <v>8525</v>
      </c>
      <c r="BB174" s="18" t="s">
        <v>116</v>
      </c>
      <c r="BC174" s="261">
        <v>44148</v>
      </c>
      <c r="BD174" s="1"/>
      <c r="BE174" s="1"/>
      <c r="BF174" s="1"/>
      <c r="BG174" s="1"/>
      <c r="BH174" s="1"/>
      <c r="BI174" s="1"/>
      <c r="BJ174" s="1"/>
      <c r="BK174" s="1"/>
      <c r="BL174" s="1"/>
      <c r="BM174" s="1"/>
      <c r="BN174" s="1"/>
      <c r="BO174" s="1"/>
      <c r="BP174" s="1"/>
      <c r="BQ174" s="1"/>
      <c r="BR174" s="1"/>
      <c r="BS174" s="1"/>
      <c r="BT174" s="1"/>
      <c r="BU174" s="1"/>
      <c r="BV174" s="1"/>
      <c r="BW174" s="1"/>
      <c r="BX174" s="1"/>
      <c r="BY174" s="1"/>
      <c r="BZ174" s="1"/>
    </row>
    <row r="175" spans="1:78" ht="50" customHeight="1" x14ac:dyDescent="0.2">
      <c r="A175" s="24" t="s">
        <v>4082</v>
      </c>
      <c r="B175" s="65" t="s">
        <v>4083</v>
      </c>
      <c r="C175" s="252" t="s">
        <v>2209</v>
      </c>
      <c r="D175" s="252"/>
      <c r="E175" s="507" t="s">
        <v>5984</v>
      </c>
      <c r="F175" s="507" t="s">
        <v>949</v>
      </c>
      <c r="G175" s="268" t="s">
        <v>89</v>
      </c>
      <c r="H175" s="338" t="s">
        <v>194</v>
      </c>
      <c r="I175" s="348">
        <v>42425</v>
      </c>
      <c r="J175" s="348" t="s">
        <v>90</v>
      </c>
      <c r="K175" s="348" t="s">
        <v>389</v>
      </c>
      <c r="L175" s="76" t="s">
        <v>5985</v>
      </c>
      <c r="M175" s="72" t="s">
        <v>5986</v>
      </c>
      <c r="N175" s="108"/>
      <c r="O175" s="112">
        <v>43739</v>
      </c>
      <c r="P175" s="143" t="s">
        <v>2213</v>
      </c>
      <c r="Q175" s="86" t="s">
        <v>364</v>
      </c>
      <c r="R175" s="828">
        <v>43405</v>
      </c>
      <c r="S175" s="891">
        <v>43409</v>
      </c>
      <c r="T175" s="891">
        <v>43451</v>
      </c>
      <c r="U175" s="64" t="s">
        <v>2214</v>
      </c>
      <c r="V175" s="144" t="s">
        <v>2215</v>
      </c>
      <c r="W175" s="87" t="s">
        <v>2216</v>
      </c>
      <c r="X175" s="87" t="s">
        <v>367</v>
      </c>
      <c r="Y175" s="828">
        <v>43770</v>
      </c>
      <c r="Z175" s="891">
        <v>43773</v>
      </c>
      <c r="AA175" s="891">
        <v>43815</v>
      </c>
      <c r="AB175" s="64" t="s">
        <v>2214</v>
      </c>
      <c r="AC175" s="94"/>
      <c r="AD175" s="169" t="s">
        <v>2217</v>
      </c>
      <c r="AE175" s="862" t="s">
        <v>8526</v>
      </c>
      <c r="AF175" s="852">
        <v>44256</v>
      </c>
      <c r="AG175" s="964"/>
      <c r="AH175" s="161"/>
      <c r="AI175" s="162"/>
      <c r="AJ175" s="209"/>
      <c r="AK175" s="169"/>
      <c r="AL175" s="169"/>
      <c r="AM175" s="172"/>
      <c r="AN175" s="162"/>
      <c r="AO175" s="162"/>
      <c r="AP175" s="162"/>
      <c r="AQ175" s="162"/>
      <c r="AR175" s="93" t="s">
        <v>1166</v>
      </c>
      <c r="AS175" s="828">
        <v>44470</v>
      </c>
      <c r="AT175" s="988"/>
      <c r="AU175" s="93" t="s">
        <v>4920</v>
      </c>
      <c r="AV175" s="828">
        <v>44621</v>
      </c>
      <c r="AW175" s="988"/>
      <c r="AX175" s="93" t="s">
        <v>4769</v>
      </c>
      <c r="AY175" s="828">
        <v>45017</v>
      </c>
      <c r="AZ175" s="988"/>
      <c r="BA175" s="30" t="s">
        <v>8527</v>
      </c>
      <c r="BB175" s="18" t="s">
        <v>116</v>
      </c>
      <c r="BC175" s="261">
        <v>44154</v>
      </c>
      <c r="BD175" s="1"/>
      <c r="BE175" s="1"/>
      <c r="BF175" s="1"/>
      <c r="BG175" s="1"/>
      <c r="BH175" s="1"/>
      <c r="BI175" s="1"/>
      <c r="BJ175" s="1"/>
      <c r="BK175" s="1"/>
      <c r="BL175" s="1"/>
      <c r="BM175" s="1"/>
      <c r="BN175" s="1"/>
      <c r="BO175" s="1"/>
      <c r="BP175" s="1"/>
      <c r="BQ175" s="1"/>
      <c r="BR175" s="1"/>
      <c r="BS175" s="1"/>
      <c r="BT175" s="1"/>
      <c r="BU175" s="1"/>
      <c r="BV175" s="1"/>
      <c r="BW175" s="1"/>
      <c r="BX175" s="1"/>
      <c r="BY175" s="1"/>
      <c r="BZ175" s="1"/>
    </row>
    <row r="176" spans="1:78" s="1" customFormat="1" ht="50" customHeight="1" x14ac:dyDescent="0.2">
      <c r="A176" s="24" t="s">
        <v>4084</v>
      </c>
      <c r="B176" s="126" t="s">
        <v>4085</v>
      </c>
      <c r="C176" s="252" t="s">
        <v>4086</v>
      </c>
      <c r="D176" s="252"/>
      <c r="E176" s="507" t="s">
        <v>4235</v>
      </c>
      <c r="F176" s="507" t="s">
        <v>3538</v>
      </c>
      <c r="G176" s="268" t="s">
        <v>89</v>
      </c>
      <c r="H176" s="340" t="s">
        <v>89</v>
      </c>
      <c r="I176" s="348">
        <v>40645</v>
      </c>
      <c r="J176" s="348" t="s">
        <v>90</v>
      </c>
      <c r="K176" s="348" t="s">
        <v>3577</v>
      </c>
      <c r="L176" s="76" t="s">
        <v>4087</v>
      </c>
      <c r="M176" s="76" t="s">
        <v>6759</v>
      </c>
      <c r="N176" s="106" t="s">
        <v>6760</v>
      </c>
      <c r="O176" s="112">
        <v>43556</v>
      </c>
      <c r="P176" s="143" t="s">
        <v>6761</v>
      </c>
      <c r="Q176" s="86" t="s">
        <v>367</v>
      </c>
      <c r="R176" s="828">
        <v>43374</v>
      </c>
      <c r="S176" s="891">
        <v>43404</v>
      </c>
      <c r="T176" s="891">
        <v>43446</v>
      </c>
      <c r="U176" s="64" t="s">
        <v>6762</v>
      </c>
      <c r="V176" s="144"/>
      <c r="W176" s="87"/>
      <c r="X176" s="87"/>
      <c r="Y176" s="828"/>
      <c r="Z176" s="891"/>
      <c r="AA176" s="891"/>
      <c r="AB176" s="64"/>
      <c r="AC176" s="94"/>
      <c r="AD176" s="168"/>
      <c r="AE176" s="861"/>
      <c r="AF176" s="851"/>
      <c r="AG176" s="964"/>
      <c r="AH176" s="161"/>
      <c r="AI176" s="161"/>
      <c r="AJ176" s="209"/>
      <c r="AK176" s="168"/>
      <c r="AL176" s="168"/>
      <c r="AM176" s="171"/>
      <c r="AN176" s="161"/>
      <c r="AO176" s="161"/>
      <c r="AP176" s="161"/>
      <c r="AQ176" s="161"/>
      <c r="AR176" s="93" t="s">
        <v>2850</v>
      </c>
      <c r="AS176" s="828">
        <v>43922</v>
      </c>
      <c r="AT176" s="988">
        <v>44222</v>
      </c>
      <c r="AU176" s="93" t="s">
        <v>2526</v>
      </c>
      <c r="AV176" s="828">
        <v>44105</v>
      </c>
      <c r="AW176" s="988"/>
      <c r="AX176" s="93" t="s">
        <v>873</v>
      </c>
      <c r="AY176" s="828">
        <v>44378</v>
      </c>
      <c r="AZ176" s="988"/>
      <c r="BA176" s="201" t="s">
        <v>8637</v>
      </c>
      <c r="BB176" s="18" t="s">
        <v>116</v>
      </c>
      <c r="BC176" s="261">
        <v>44217</v>
      </c>
    </row>
    <row r="177" spans="1:78" s="1" customFormat="1" ht="50" customHeight="1" x14ac:dyDescent="0.2">
      <c r="A177" s="24" t="s">
        <v>4093</v>
      </c>
      <c r="B177" s="65" t="s">
        <v>4094</v>
      </c>
      <c r="C177" s="252" t="s">
        <v>2209</v>
      </c>
      <c r="D177" s="252"/>
      <c r="E177" s="507" t="s">
        <v>6764</v>
      </c>
      <c r="F177" s="507" t="s">
        <v>949</v>
      </c>
      <c r="G177" s="268" t="s">
        <v>89</v>
      </c>
      <c r="H177" s="338" t="s">
        <v>194</v>
      </c>
      <c r="I177" s="348">
        <v>42425</v>
      </c>
      <c r="J177" s="348"/>
      <c r="K177" s="348"/>
      <c r="L177" s="72" t="s">
        <v>5985</v>
      </c>
      <c r="M177" s="72" t="s">
        <v>5986</v>
      </c>
      <c r="N177" s="108"/>
      <c r="O177" s="112">
        <v>43739</v>
      </c>
      <c r="P177" s="143" t="s">
        <v>2213</v>
      </c>
      <c r="Q177" s="86" t="s">
        <v>364</v>
      </c>
      <c r="R177" s="828">
        <v>43405</v>
      </c>
      <c r="S177" s="891">
        <v>43409</v>
      </c>
      <c r="T177" s="891">
        <v>43451</v>
      </c>
      <c r="U177" s="64" t="s">
        <v>2214</v>
      </c>
      <c r="V177" s="144" t="s">
        <v>2215</v>
      </c>
      <c r="W177" s="87" t="s">
        <v>2216</v>
      </c>
      <c r="X177" s="87" t="s">
        <v>367</v>
      </c>
      <c r="Y177" s="828">
        <v>43770</v>
      </c>
      <c r="Z177" s="891">
        <v>43773</v>
      </c>
      <c r="AA177" s="891">
        <v>43815</v>
      </c>
      <c r="AB177" s="64" t="s">
        <v>2214</v>
      </c>
      <c r="AC177" s="94"/>
      <c r="AD177" s="168"/>
      <c r="AE177" s="861"/>
      <c r="AF177" s="851"/>
      <c r="AG177" s="964"/>
      <c r="AH177" s="161"/>
      <c r="AI177" s="161"/>
      <c r="AJ177" s="209"/>
      <c r="AK177" s="168"/>
      <c r="AL177" s="168"/>
      <c r="AM177" s="171"/>
      <c r="AN177" s="161"/>
      <c r="AO177" s="161"/>
      <c r="AP177" s="161"/>
      <c r="AQ177" s="161"/>
      <c r="AR177" s="93" t="s">
        <v>5844</v>
      </c>
      <c r="AS177" s="828">
        <v>44105</v>
      </c>
      <c r="AT177" s="988"/>
      <c r="AU177" s="93" t="s">
        <v>5618</v>
      </c>
      <c r="AV177" s="828">
        <v>44228</v>
      </c>
      <c r="AW177" s="988"/>
      <c r="AX177" s="93" t="s">
        <v>4929</v>
      </c>
      <c r="AY177" s="828">
        <v>44501</v>
      </c>
      <c r="AZ177" s="988"/>
      <c r="BA177" s="30" t="s">
        <v>8525</v>
      </c>
      <c r="BB177" s="18" t="s">
        <v>116</v>
      </c>
      <c r="BC177" s="261">
        <v>44148</v>
      </c>
    </row>
    <row r="178" spans="1:78" s="1" customFormat="1" ht="50" customHeight="1" x14ac:dyDescent="0.2">
      <c r="A178" s="22" t="s">
        <v>404</v>
      </c>
      <c r="B178" s="65" t="s">
        <v>405</v>
      </c>
      <c r="C178" s="252" t="s">
        <v>5059</v>
      </c>
      <c r="D178" s="252"/>
      <c r="E178" s="507" t="s">
        <v>1063</v>
      </c>
      <c r="F178" s="507" t="s">
        <v>3129</v>
      </c>
      <c r="G178" s="268" t="s">
        <v>89</v>
      </c>
      <c r="H178" s="338" t="s">
        <v>89</v>
      </c>
      <c r="I178" s="348">
        <v>42389</v>
      </c>
      <c r="J178" s="348"/>
      <c r="K178" s="348"/>
      <c r="L178" s="72" t="s">
        <v>5060</v>
      </c>
      <c r="M178" s="72" t="s">
        <v>5061</v>
      </c>
      <c r="N178" s="106" t="s">
        <v>5062</v>
      </c>
      <c r="O178" s="112">
        <v>41791</v>
      </c>
      <c r="P178" s="143"/>
      <c r="Q178" s="86"/>
      <c r="R178" s="828"/>
      <c r="S178" s="891"/>
      <c r="T178" s="891"/>
      <c r="U178" s="64"/>
      <c r="V178" s="144"/>
      <c r="W178" s="135"/>
      <c r="X178" s="135"/>
      <c r="Y178" s="828"/>
      <c r="Z178" s="891"/>
      <c r="AA178" s="891"/>
      <c r="AB178" s="64"/>
      <c r="AC178" s="94"/>
      <c r="AD178" s="168"/>
      <c r="AE178" s="861"/>
      <c r="AF178" s="851"/>
      <c r="AG178" s="964"/>
      <c r="AH178" s="161"/>
      <c r="AI178" s="161"/>
      <c r="AJ178" s="209"/>
      <c r="AK178" s="168"/>
      <c r="AL178" s="168"/>
      <c r="AM178" s="171"/>
      <c r="AN178" s="161"/>
      <c r="AO178" s="161"/>
      <c r="AP178" s="161"/>
      <c r="AQ178" s="161"/>
      <c r="AR178" s="93" t="s">
        <v>5063</v>
      </c>
      <c r="AS178" s="828">
        <v>41821</v>
      </c>
      <c r="AT178" s="988">
        <v>41821</v>
      </c>
      <c r="AU178" s="93" t="s">
        <v>5064</v>
      </c>
      <c r="AV178" s="828">
        <v>41974</v>
      </c>
      <c r="AW178" s="988">
        <v>41991</v>
      </c>
      <c r="AX178" s="93" t="s">
        <v>5065</v>
      </c>
      <c r="AY178" s="828">
        <v>42248</v>
      </c>
      <c r="AZ178" s="988">
        <v>42370</v>
      </c>
      <c r="BA178" s="12" t="s">
        <v>5066</v>
      </c>
      <c r="BB178" s="18" t="s">
        <v>116</v>
      </c>
      <c r="BC178" s="261">
        <v>44187</v>
      </c>
    </row>
    <row r="179" spans="1:78" s="1" customFormat="1" ht="50" customHeight="1" x14ac:dyDescent="0.2">
      <c r="A179" s="24" t="s">
        <v>1028</v>
      </c>
      <c r="B179" s="65" t="s">
        <v>1029</v>
      </c>
      <c r="C179" s="252" t="s">
        <v>5372</v>
      </c>
      <c r="D179" s="252"/>
      <c r="E179" s="507"/>
      <c r="F179" s="507"/>
      <c r="G179" s="268" t="s">
        <v>89</v>
      </c>
      <c r="H179" s="338" t="s">
        <v>89</v>
      </c>
      <c r="I179" s="348">
        <v>42696</v>
      </c>
      <c r="J179" s="348"/>
      <c r="K179" s="348"/>
      <c r="L179" s="82" t="s">
        <v>5373</v>
      </c>
      <c r="M179" s="72" t="s">
        <v>5374</v>
      </c>
      <c r="N179" s="82" t="s">
        <v>5375</v>
      </c>
      <c r="O179" s="112">
        <v>43800</v>
      </c>
      <c r="P179" s="143" t="s">
        <v>3078</v>
      </c>
      <c r="Q179" s="86" t="s">
        <v>1201</v>
      </c>
      <c r="R179" s="828">
        <v>43983</v>
      </c>
      <c r="S179" s="891"/>
      <c r="T179" s="891"/>
      <c r="U179" s="64"/>
      <c r="V179" s="144"/>
      <c r="W179" s="136"/>
      <c r="X179" s="136"/>
      <c r="Y179" s="828"/>
      <c r="Z179" s="891"/>
      <c r="AA179" s="891"/>
      <c r="AB179" s="64"/>
      <c r="AC179" s="94"/>
      <c r="AD179" s="168"/>
      <c r="AE179" s="861"/>
      <c r="AF179" s="851"/>
      <c r="AG179" s="964"/>
      <c r="AH179" s="161"/>
      <c r="AI179" s="161"/>
      <c r="AJ179" s="209"/>
      <c r="AK179" s="168"/>
      <c r="AL179" s="168"/>
      <c r="AM179" s="171"/>
      <c r="AN179" s="161"/>
      <c r="AO179" s="161"/>
      <c r="AP179" s="161"/>
      <c r="AQ179" s="161"/>
      <c r="AR179" s="93" t="s">
        <v>788</v>
      </c>
      <c r="AS179" s="828">
        <v>44470</v>
      </c>
      <c r="AT179" s="988"/>
      <c r="AU179" s="93" t="s">
        <v>1025</v>
      </c>
      <c r="AV179" s="828">
        <v>44743</v>
      </c>
      <c r="AW179" s="988"/>
      <c r="AX179" s="93" t="s">
        <v>316</v>
      </c>
      <c r="AY179" s="828">
        <v>45017</v>
      </c>
      <c r="AZ179" s="988"/>
      <c r="BA179" s="12" t="s">
        <v>8638</v>
      </c>
      <c r="BB179" s="12" t="s">
        <v>4914</v>
      </c>
      <c r="BC179" s="261">
        <v>44187</v>
      </c>
    </row>
    <row r="180" spans="1:78" s="1" customFormat="1" ht="50" customHeight="1" x14ac:dyDescent="0.2">
      <c r="A180" s="24" t="s">
        <v>1325</v>
      </c>
      <c r="B180" s="65" t="s">
        <v>1326</v>
      </c>
      <c r="C180" s="252" t="s">
        <v>5518</v>
      </c>
      <c r="D180" s="252"/>
      <c r="E180" s="507" t="s">
        <v>292</v>
      </c>
      <c r="F180" s="507" t="s">
        <v>3538</v>
      </c>
      <c r="G180" s="268" t="s">
        <v>89</v>
      </c>
      <c r="H180" s="338" t="s">
        <v>89</v>
      </c>
      <c r="I180" s="348">
        <v>43396</v>
      </c>
      <c r="J180" s="348"/>
      <c r="K180" s="348"/>
      <c r="L180" s="76" t="s">
        <v>1327</v>
      </c>
      <c r="M180" s="72" t="s">
        <v>5519</v>
      </c>
      <c r="N180" s="106" t="s">
        <v>5520</v>
      </c>
      <c r="O180" s="112">
        <v>43525</v>
      </c>
      <c r="P180" s="143"/>
      <c r="Q180" s="86"/>
      <c r="R180" s="828"/>
      <c r="S180" s="891"/>
      <c r="T180" s="891"/>
      <c r="U180" s="64"/>
      <c r="V180" s="144"/>
      <c r="W180" s="136"/>
      <c r="X180" s="136"/>
      <c r="Y180" s="828"/>
      <c r="Z180" s="891"/>
      <c r="AA180" s="891"/>
      <c r="AB180" s="64"/>
      <c r="AC180" s="94"/>
      <c r="AD180" s="168"/>
      <c r="AE180" s="861"/>
      <c r="AF180" s="851"/>
      <c r="AG180" s="964"/>
      <c r="AH180" s="161"/>
      <c r="AI180" s="161"/>
      <c r="AJ180" s="209"/>
      <c r="AK180" s="168"/>
      <c r="AL180" s="168"/>
      <c r="AM180" s="171"/>
      <c r="AN180" s="161"/>
      <c r="AO180" s="161"/>
      <c r="AP180" s="161"/>
      <c r="AQ180" s="161"/>
      <c r="AR180" s="93"/>
      <c r="AS180" s="828"/>
      <c r="AT180" s="988">
        <v>42677</v>
      </c>
      <c r="AU180" s="93"/>
      <c r="AV180" s="828"/>
      <c r="AW180" s="988">
        <v>42825</v>
      </c>
      <c r="AX180" s="93"/>
      <c r="AY180" s="828"/>
      <c r="AZ180" s="988">
        <v>43396</v>
      </c>
      <c r="BA180" s="12" t="s">
        <v>5521</v>
      </c>
      <c r="BB180" s="18" t="s">
        <v>116</v>
      </c>
      <c r="BC180" s="261">
        <v>43564</v>
      </c>
    </row>
    <row r="181" spans="1:78" s="1" customFormat="1" ht="50" customHeight="1" x14ac:dyDescent="0.2">
      <c r="A181" s="24" t="s">
        <v>2312</v>
      </c>
      <c r="B181" s="65" t="s">
        <v>2313</v>
      </c>
      <c r="C181" s="252" t="s">
        <v>6038</v>
      </c>
      <c r="D181" s="252"/>
      <c r="E181" s="507" t="s">
        <v>3819</v>
      </c>
      <c r="F181" s="507" t="s">
        <v>1021</v>
      </c>
      <c r="G181" s="268" t="s">
        <v>89</v>
      </c>
      <c r="H181" s="338" t="s">
        <v>89</v>
      </c>
      <c r="I181" s="348">
        <v>43187</v>
      </c>
      <c r="J181" s="348"/>
      <c r="K181" s="348"/>
      <c r="L181" s="80" t="s">
        <v>2316</v>
      </c>
      <c r="M181" s="80" t="s">
        <v>6039</v>
      </c>
      <c r="N181" s="106"/>
      <c r="O181" s="112">
        <v>43617</v>
      </c>
      <c r="P181" s="143"/>
      <c r="Q181" s="86"/>
      <c r="R181" s="828"/>
      <c r="S181" s="891"/>
      <c r="T181" s="891"/>
      <c r="U181" s="64"/>
      <c r="V181" s="144"/>
      <c r="W181" s="87"/>
      <c r="X181" s="87"/>
      <c r="Y181" s="828"/>
      <c r="Z181" s="891"/>
      <c r="AA181" s="891"/>
      <c r="AB181" s="64"/>
      <c r="AC181" s="94"/>
      <c r="AD181" s="168"/>
      <c r="AE181" s="861"/>
      <c r="AF181" s="851"/>
      <c r="AG181" s="964"/>
      <c r="AH181" s="161"/>
      <c r="AI181" s="161"/>
      <c r="AJ181" s="209"/>
      <c r="AK181" s="168"/>
      <c r="AL181" s="168"/>
      <c r="AM181" s="171"/>
      <c r="AN181" s="161"/>
      <c r="AO181" s="161"/>
      <c r="AP181" s="161"/>
      <c r="AQ181" s="161"/>
      <c r="AR181" s="93"/>
      <c r="AS181" s="828"/>
      <c r="AT181" s="988"/>
      <c r="AU181" s="93"/>
      <c r="AV181" s="828"/>
      <c r="AW181" s="988"/>
      <c r="AX181" s="93"/>
      <c r="AY181" s="828"/>
      <c r="AZ181" s="988"/>
      <c r="BA181" s="12" t="s">
        <v>6040</v>
      </c>
      <c r="BB181" s="18" t="s">
        <v>116</v>
      </c>
      <c r="BC181" s="261">
        <v>43731</v>
      </c>
    </row>
    <row r="182" spans="1:78" s="1" customFormat="1" ht="50" customHeight="1" x14ac:dyDescent="0.2">
      <c r="A182" s="24" t="s">
        <v>2833</v>
      </c>
      <c r="B182" s="65" t="s">
        <v>2834</v>
      </c>
      <c r="C182" s="252" t="s">
        <v>6274</v>
      </c>
      <c r="D182" s="252"/>
      <c r="E182" s="507" t="s">
        <v>2759</v>
      </c>
      <c r="F182" s="507" t="s">
        <v>3538</v>
      </c>
      <c r="G182" s="268" t="s">
        <v>89</v>
      </c>
      <c r="H182" s="338" t="s">
        <v>89</v>
      </c>
      <c r="I182" s="348">
        <v>43284</v>
      </c>
      <c r="J182" s="348"/>
      <c r="K182" s="348"/>
      <c r="L182" s="282" t="s">
        <v>6275</v>
      </c>
      <c r="M182" s="282" t="s">
        <v>6276</v>
      </c>
      <c r="N182" s="108" t="s">
        <v>6277</v>
      </c>
      <c r="O182" s="112">
        <v>42736</v>
      </c>
      <c r="P182" s="143" t="s">
        <v>6278</v>
      </c>
      <c r="Q182" s="86"/>
      <c r="R182" s="828">
        <v>42370</v>
      </c>
      <c r="S182" s="891"/>
      <c r="T182" s="891"/>
      <c r="U182" s="64"/>
      <c r="V182" s="144"/>
      <c r="W182" s="87" t="s">
        <v>6279</v>
      </c>
      <c r="X182" s="87"/>
      <c r="Y182" s="828">
        <v>42552</v>
      </c>
      <c r="Z182" s="891"/>
      <c r="AA182" s="891"/>
      <c r="AB182" s="64"/>
      <c r="AC182" s="94"/>
      <c r="AD182" s="168"/>
      <c r="AE182" s="861"/>
      <c r="AF182" s="851"/>
      <c r="AG182" s="964"/>
      <c r="AH182" s="161"/>
      <c r="AI182" s="161"/>
      <c r="AJ182" s="209"/>
      <c r="AK182" s="168"/>
      <c r="AL182" s="168"/>
      <c r="AM182" s="171"/>
      <c r="AN182" s="161"/>
      <c r="AO182" s="161"/>
      <c r="AP182" s="161"/>
      <c r="AQ182" s="161"/>
      <c r="AR182" s="93" t="s">
        <v>6280</v>
      </c>
      <c r="AS182" s="828">
        <v>42736</v>
      </c>
      <c r="AT182" s="988">
        <v>42739</v>
      </c>
      <c r="AU182" s="93" t="s">
        <v>6281</v>
      </c>
      <c r="AV182" s="828">
        <v>42856</v>
      </c>
      <c r="AW182" s="988">
        <v>42874</v>
      </c>
      <c r="AX182" s="93" t="s">
        <v>6282</v>
      </c>
      <c r="AY182" s="828">
        <v>43160</v>
      </c>
      <c r="AZ182" s="988">
        <v>43284</v>
      </c>
      <c r="BA182" s="12"/>
      <c r="BB182" s="18" t="s">
        <v>6076</v>
      </c>
      <c r="BC182" s="261">
        <v>43564</v>
      </c>
    </row>
    <row r="183" spans="1:78" s="1" customFormat="1" ht="50" customHeight="1" thickBot="1" x14ac:dyDescent="0.25">
      <c r="A183" s="24" t="s">
        <v>3906</v>
      </c>
      <c r="B183" s="65" t="s">
        <v>3905</v>
      </c>
      <c r="C183" s="252" t="s">
        <v>6706</v>
      </c>
      <c r="D183" s="252"/>
      <c r="E183" s="507" t="s">
        <v>292</v>
      </c>
      <c r="F183" s="507" t="s">
        <v>1021</v>
      </c>
      <c r="G183" s="268" t="s">
        <v>89</v>
      </c>
      <c r="H183" s="338" t="s">
        <v>89</v>
      </c>
      <c r="I183" s="348">
        <v>43370</v>
      </c>
      <c r="J183" s="348"/>
      <c r="K183" s="348"/>
      <c r="L183" s="72" t="s">
        <v>6707</v>
      </c>
      <c r="M183" s="72" t="s">
        <v>6708</v>
      </c>
      <c r="N183" s="106"/>
      <c r="O183" s="112">
        <v>43800</v>
      </c>
      <c r="P183" s="143"/>
      <c r="Q183" s="86"/>
      <c r="R183" s="828"/>
      <c r="S183" s="891"/>
      <c r="T183" s="891"/>
      <c r="U183" s="64"/>
      <c r="V183" s="144"/>
      <c r="W183" s="87"/>
      <c r="X183" s="87"/>
      <c r="Y183" s="828"/>
      <c r="Z183" s="891"/>
      <c r="AA183" s="891"/>
      <c r="AB183" s="64"/>
      <c r="AC183" s="94"/>
      <c r="AD183" s="168"/>
      <c r="AE183" s="861"/>
      <c r="AF183" s="851"/>
      <c r="AG183" s="964"/>
      <c r="AH183" s="161"/>
      <c r="AI183" s="161"/>
      <c r="AJ183" s="209"/>
      <c r="AK183" s="168"/>
      <c r="AL183" s="168"/>
      <c r="AM183" s="171"/>
      <c r="AN183" s="161"/>
      <c r="AO183" s="161"/>
      <c r="AP183" s="161"/>
      <c r="AQ183" s="161"/>
      <c r="AR183" s="93"/>
      <c r="AS183" s="828"/>
      <c r="AT183" s="891"/>
      <c r="AU183" s="93"/>
      <c r="AV183" s="828"/>
      <c r="AW183" s="988"/>
      <c r="AX183" s="93"/>
      <c r="AY183" s="873"/>
      <c r="AZ183" s="988"/>
      <c r="BA183" s="513" t="s">
        <v>8639</v>
      </c>
      <c r="BB183" s="18" t="s">
        <v>116</v>
      </c>
      <c r="BC183" s="261">
        <v>43879</v>
      </c>
    </row>
    <row r="184" spans="1:78" ht="50" customHeight="1" thickBot="1" x14ac:dyDescent="0.25">
      <c r="A184" s="537" t="s">
        <v>1</v>
      </c>
      <c r="B184" s="559" t="s">
        <v>3</v>
      </c>
      <c r="C184" s="559" t="s">
        <v>4</v>
      </c>
      <c r="D184" s="559" t="s">
        <v>8349</v>
      </c>
      <c r="E184" s="560" t="s">
        <v>6</v>
      </c>
      <c r="F184" s="560" t="s">
        <v>7</v>
      </c>
      <c r="G184" s="560" t="s">
        <v>8</v>
      </c>
      <c r="H184" s="561" t="s">
        <v>9</v>
      </c>
      <c r="I184" s="562" t="s">
        <v>4156</v>
      </c>
      <c r="J184" s="563" t="s">
        <v>12</v>
      </c>
      <c r="K184" s="563" t="s">
        <v>13</v>
      </c>
      <c r="L184" s="563" t="s">
        <v>14</v>
      </c>
      <c r="M184" s="564" t="s">
        <v>15</v>
      </c>
      <c r="N184" s="603" t="s">
        <v>16</v>
      </c>
      <c r="O184" s="565" t="s">
        <v>17</v>
      </c>
      <c r="P184" s="565" t="s">
        <v>18</v>
      </c>
      <c r="Q184" s="565" t="s">
        <v>4904</v>
      </c>
      <c r="R184" s="884" t="s">
        <v>20</v>
      </c>
      <c r="S184" s="884" t="s">
        <v>21</v>
      </c>
      <c r="T184" s="884" t="s">
        <v>22</v>
      </c>
      <c r="U184" s="159" t="s">
        <v>23</v>
      </c>
      <c r="V184" s="159" t="s">
        <v>24</v>
      </c>
      <c r="W184" s="159" t="s">
        <v>25</v>
      </c>
      <c r="X184" s="159" t="s">
        <v>26</v>
      </c>
      <c r="Y184" s="884" t="s">
        <v>27</v>
      </c>
      <c r="Z184" s="884" t="s">
        <v>28</v>
      </c>
      <c r="AA184" s="884" t="s">
        <v>29</v>
      </c>
      <c r="AB184" s="159" t="s">
        <v>30</v>
      </c>
      <c r="AC184" s="566" t="s">
        <v>31</v>
      </c>
      <c r="AD184" s="566" t="s">
        <v>32</v>
      </c>
      <c r="AE184" s="956" t="s">
        <v>33</v>
      </c>
      <c r="AF184" s="970" t="s">
        <v>34</v>
      </c>
      <c r="AG184" s="970" t="s">
        <v>35</v>
      </c>
      <c r="AH184" s="567" t="s">
        <v>36</v>
      </c>
      <c r="AI184" s="568" t="s">
        <v>37</v>
      </c>
      <c r="AJ184" s="569" t="s">
        <v>38</v>
      </c>
      <c r="AK184" s="569" t="s">
        <v>39</v>
      </c>
      <c r="AL184" s="569" t="s">
        <v>40</v>
      </c>
      <c r="AM184" s="570" t="s">
        <v>41</v>
      </c>
      <c r="AN184" s="570" t="s">
        <v>42</v>
      </c>
      <c r="AO184" s="570" t="s">
        <v>43</v>
      </c>
      <c r="AP184" s="571" t="s">
        <v>44</v>
      </c>
      <c r="AQ184" s="572" t="s">
        <v>45</v>
      </c>
      <c r="AR184" s="572" t="s">
        <v>46</v>
      </c>
      <c r="AS184" s="983" t="s">
        <v>47</v>
      </c>
      <c r="AT184" s="995" t="s">
        <v>48</v>
      </c>
      <c r="AU184" s="573" t="s">
        <v>49</v>
      </c>
      <c r="AV184" s="995" t="s">
        <v>50</v>
      </c>
      <c r="AW184" s="1002" t="s">
        <v>51</v>
      </c>
      <c r="AX184" s="574" t="s">
        <v>52</v>
      </c>
      <c r="AY184" s="1007" t="s">
        <v>53</v>
      </c>
      <c r="AZ184" s="1007" t="s">
        <v>54</v>
      </c>
      <c r="BA184" s="575" t="s">
        <v>55</v>
      </c>
      <c r="BB184" s="575" t="s">
        <v>56</v>
      </c>
      <c r="BC184" s="575" t="s">
        <v>57</v>
      </c>
      <c r="BD184" s="576" t="s">
        <v>58</v>
      </c>
      <c r="BE184" s="604" t="s">
        <v>59</v>
      </c>
      <c r="BF184" s="604" t="s">
        <v>60</v>
      </c>
      <c r="BG184" s="604" t="s">
        <v>61</v>
      </c>
      <c r="BH184" s="577" t="s">
        <v>62</v>
      </c>
      <c r="BI184" s="577" t="s">
        <v>63</v>
      </c>
      <c r="BJ184" s="577" t="s">
        <v>4684</v>
      </c>
      <c r="BK184" s="578" t="s">
        <v>65</v>
      </c>
      <c r="BL184" s="578" t="s">
        <v>66</v>
      </c>
      <c r="BM184" s="538" t="s">
        <v>67</v>
      </c>
      <c r="BN184" s="159" t="s">
        <v>4906</v>
      </c>
      <c r="BO184" s="159" t="s">
        <v>4686</v>
      </c>
      <c r="BP184" s="159" t="s">
        <v>71</v>
      </c>
      <c r="BQ184" s="605" t="s">
        <v>8640</v>
      </c>
      <c r="BR184" s="605" t="s">
        <v>8641</v>
      </c>
      <c r="BS184" s="605" t="s">
        <v>8642</v>
      </c>
      <c r="BT184" s="606" t="s">
        <v>8643</v>
      </c>
      <c r="BU184" s="606" t="s">
        <v>8644</v>
      </c>
      <c r="BV184" s="606" t="s">
        <v>8645</v>
      </c>
      <c r="BW184" s="607" t="s">
        <v>78</v>
      </c>
      <c r="BX184" s="159" t="s">
        <v>81</v>
      </c>
    </row>
    <row r="185" spans="1:78" s="1" customFormat="1" ht="50" customHeight="1" thickTop="1" x14ac:dyDescent="0.2">
      <c r="A185" s="24" t="s">
        <v>3204</v>
      </c>
      <c r="B185" s="65" t="s">
        <v>6448</v>
      </c>
      <c r="C185" s="252" t="s">
        <v>3206</v>
      </c>
      <c r="D185" s="252"/>
      <c r="E185" s="507" t="s">
        <v>337</v>
      </c>
      <c r="F185" s="507" t="s">
        <v>266</v>
      </c>
      <c r="G185" s="268" t="s">
        <v>89</v>
      </c>
      <c r="H185" s="338" t="s">
        <v>89</v>
      </c>
      <c r="I185" s="348">
        <v>42068</v>
      </c>
      <c r="J185" s="348"/>
      <c r="K185" s="348"/>
      <c r="L185" s="348"/>
      <c r="M185" s="348"/>
      <c r="N185" s="62"/>
      <c r="O185" s="124"/>
      <c r="P185" s="453"/>
      <c r="Q185" s="453"/>
      <c r="R185" s="885"/>
      <c r="S185" s="896"/>
      <c r="T185" s="900"/>
      <c r="U185" s="316" t="str">
        <f t="shared" ref="U185:U201" si="0">IF(OR(V185="Yes", W185="Web-page timetable", X185="YES"), "Yes")</f>
        <v>Yes</v>
      </c>
      <c r="V185" s="118" t="s">
        <v>93</v>
      </c>
      <c r="W185" s="71" t="s">
        <v>267</v>
      </c>
      <c r="X185" s="281"/>
      <c r="Y185" s="906" t="s">
        <v>3207</v>
      </c>
      <c r="Z185" s="909" t="s">
        <v>3207</v>
      </c>
      <c r="AA185" s="909" t="s">
        <v>3208</v>
      </c>
      <c r="AB185" s="112">
        <v>44013</v>
      </c>
      <c r="AC185" s="143" t="s">
        <v>2286</v>
      </c>
      <c r="AD185" s="86" t="s">
        <v>364</v>
      </c>
      <c r="AE185" s="828">
        <v>43040</v>
      </c>
      <c r="AF185" s="891">
        <v>43034</v>
      </c>
      <c r="AG185" s="891">
        <v>43111</v>
      </c>
      <c r="AH185" s="64" t="s">
        <v>3209</v>
      </c>
      <c r="AI185" s="144" t="s">
        <v>3210</v>
      </c>
      <c r="AJ185" s="136" t="s">
        <v>3211</v>
      </c>
      <c r="AK185" s="136" t="s">
        <v>367</v>
      </c>
      <c r="AL185" s="18">
        <v>43617</v>
      </c>
      <c r="AM185" s="64">
        <v>43644</v>
      </c>
      <c r="AN185" s="64">
        <v>43726</v>
      </c>
      <c r="AO185" s="64" t="s">
        <v>3207</v>
      </c>
      <c r="AP185" s="94" t="s">
        <v>3212</v>
      </c>
      <c r="AQ185" s="168"/>
      <c r="AR185" s="168"/>
      <c r="AS185" s="851"/>
      <c r="AT185" s="964"/>
      <c r="AU185" s="161"/>
      <c r="AV185" s="964"/>
      <c r="AW185" s="1003"/>
      <c r="AX185" s="168"/>
      <c r="AY185" s="861"/>
      <c r="AZ185" s="851"/>
      <c r="BA185" s="161"/>
      <c r="BB185" s="161"/>
      <c r="BC185" s="161"/>
      <c r="BD185" s="161"/>
      <c r="BE185" s="93" t="s">
        <v>6452</v>
      </c>
      <c r="BF185" s="18">
        <v>44228</v>
      </c>
      <c r="BG185" s="94"/>
      <c r="BH185" s="93" t="s">
        <v>6453</v>
      </c>
      <c r="BI185" s="18">
        <v>44501</v>
      </c>
      <c r="BJ185" s="94"/>
      <c r="BK185" s="93" t="s">
        <v>114</v>
      </c>
      <c r="BL185" s="18"/>
      <c r="BM185" s="94"/>
      <c r="BN185" s="12" t="s">
        <v>8646</v>
      </c>
      <c r="BO185" s="12"/>
      <c r="BP185" s="12"/>
      <c r="BQ185" s="261">
        <v>44252</v>
      </c>
      <c r="BR185" s="261"/>
      <c r="BS185" s="18" t="s">
        <v>116</v>
      </c>
      <c r="BT185" s="261">
        <v>44260</v>
      </c>
      <c r="BU185" s="261"/>
      <c r="BV185" s="18" t="s">
        <v>116</v>
      </c>
      <c r="BW185" s="261"/>
      <c r="BX185" s="12" t="s">
        <v>579</v>
      </c>
    </row>
    <row r="186" spans="1:78" s="1" customFormat="1" ht="50" customHeight="1" x14ac:dyDescent="0.2">
      <c r="A186" s="22" t="s">
        <v>484</v>
      </c>
      <c r="B186" s="65" t="s">
        <v>485</v>
      </c>
      <c r="C186" s="252" t="s">
        <v>5114</v>
      </c>
      <c r="D186" s="252"/>
      <c r="E186" s="507"/>
      <c r="F186" s="507"/>
      <c r="G186" s="268" t="s">
        <v>89</v>
      </c>
      <c r="H186" s="338" t="s">
        <v>89</v>
      </c>
      <c r="I186" s="348">
        <v>42934</v>
      </c>
      <c r="J186" s="348" t="s">
        <v>487</v>
      </c>
      <c r="K186" s="348" t="s">
        <v>488</v>
      </c>
      <c r="L186" s="348"/>
      <c r="M186" s="348"/>
      <c r="N186" s="62"/>
      <c r="O186" s="124"/>
      <c r="P186" s="453"/>
      <c r="Q186" s="453"/>
      <c r="R186" s="885"/>
      <c r="S186" s="896"/>
      <c r="T186" s="900"/>
      <c r="U186" s="316" t="str">
        <f t="shared" si="0"/>
        <v>Yes</v>
      </c>
      <c r="V186" s="118" t="s">
        <v>93</v>
      </c>
      <c r="W186" s="71" t="s">
        <v>94</v>
      </c>
      <c r="X186" s="71"/>
      <c r="Y186" s="909" t="s">
        <v>489</v>
      </c>
      <c r="Z186" s="906" t="s">
        <v>5115</v>
      </c>
      <c r="AA186" s="928" t="s">
        <v>5116</v>
      </c>
      <c r="AB186" s="112">
        <v>43282</v>
      </c>
      <c r="AC186" s="143" t="s">
        <v>5117</v>
      </c>
      <c r="AD186" s="86" t="s">
        <v>364</v>
      </c>
      <c r="AE186" s="828">
        <v>43405</v>
      </c>
      <c r="AF186" s="891">
        <v>43476</v>
      </c>
      <c r="AG186" s="891">
        <v>43518</v>
      </c>
      <c r="AH186" s="64" t="s">
        <v>492</v>
      </c>
      <c r="AI186" s="144" t="s">
        <v>493</v>
      </c>
      <c r="AJ186" s="135" t="s">
        <v>5118</v>
      </c>
      <c r="AK186" s="137" t="s">
        <v>367</v>
      </c>
      <c r="AL186" s="18">
        <v>43586</v>
      </c>
      <c r="AM186" s="64">
        <v>43676</v>
      </c>
      <c r="AN186" s="64">
        <v>43732</v>
      </c>
      <c r="AO186" s="64" t="s">
        <v>495</v>
      </c>
      <c r="AP186" s="94"/>
      <c r="AQ186" s="168"/>
      <c r="AR186" s="168" t="s">
        <v>5120</v>
      </c>
      <c r="AS186" s="851"/>
      <c r="AT186" s="964">
        <v>43983</v>
      </c>
      <c r="AU186" s="161"/>
      <c r="AV186" s="964"/>
      <c r="AW186" s="1003"/>
      <c r="AX186" s="168"/>
      <c r="AY186" s="861"/>
      <c r="AZ186" s="851"/>
      <c r="BA186" s="161"/>
      <c r="BB186" s="161"/>
      <c r="BC186" s="161"/>
      <c r="BD186" s="161"/>
      <c r="BE186" s="295" t="s">
        <v>8647</v>
      </c>
      <c r="BF186" s="296">
        <v>44531</v>
      </c>
      <c r="BG186" s="520"/>
      <c r="BH186" s="295" t="s">
        <v>8648</v>
      </c>
      <c r="BI186" s="296">
        <v>44562</v>
      </c>
      <c r="BJ186" s="520"/>
      <c r="BK186" s="295" t="s">
        <v>8649</v>
      </c>
      <c r="BL186" s="296">
        <v>44896</v>
      </c>
      <c r="BM186" s="520"/>
      <c r="BN186" s="12" t="s">
        <v>8650</v>
      </c>
      <c r="BO186" s="12" t="s">
        <v>8651</v>
      </c>
      <c r="BP186" s="12" t="s">
        <v>8652</v>
      </c>
      <c r="BQ186" s="261">
        <v>44237</v>
      </c>
      <c r="BR186" s="261"/>
      <c r="BS186" s="18" t="s">
        <v>7042</v>
      </c>
      <c r="BT186" s="261"/>
      <c r="BU186" s="261"/>
      <c r="BV186" s="18"/>
      <c r="BW186" s="261"/>
      <c r="BX186" s="12" t="s">
        <v>1823</v>
      </c>
    </row>
    <row r="187" spans="1:78" s="1" customFormat="1" ht="50" customHeight="1" x14ac:dyDescent="0.2">
      <c r="A187" s="24" t="s">
        <v>1469</v>
      </c>
      <c r="B187" s="65" t="s">
        <v>1470</v>
      </c>
      <c r="C187" s="252" t="s">
        <v>1471</v>
      </c>
      <c r="D187" s="252"/>
      <c r="E187" s="507" t="s">
        <v>337</v>
      </c>
      <c r="F187" s="507" t="s">
        <v>1420</v>
      </c>
      <c r="G187" s="268" t="s">
        <v>89</v>
      </c>
      <c r="H187" s="338" t="s">
        <v>89</v>
      </c>
      <c r="I187" s="348">
        <v>41704</v>
      </c>
      <c r="J187" s="348" t="s">
        <v>90</v>
      </c>
      <c r="K187" s="348"/>
      <c r="L187" s="348"/>
      <c r="M187" s="348"/>
      <c r="N187" s="62"/>
      <c r="O187" s="124"/>
      <c r="P187" s="453"/>
      <c r="Q187" s="453"/>
      <c r="R187" s="885"/>
      <c r="S187" s="896"/>
      <c r="T187" s="900"/>
      <c r="U187" s="316" t="str">
        <f t="shared" si="0"/>
        <v>Yes</v>
      </c>
      <c r="V187" s="118" t="s">
        <v>93</v>
      </c>
      <c r="W187" s="71" t="s">
        <v>94</v>
      </c>
      <c r="X187" s="320"/>
      <c r="Y187" s="910" t="s">
        <v>8653</v>
      </c>
      <c r="Z187" s="906" t="s">
        <v>5601</v>
      </c>
      <c r="AA187" s="928" t="s">
        <v>5602</v>
      </c>
      <c r="AB187" s="112">
        <v>43252</v>
      </c>
      <c r="AC187" s="143" t="s">
        <v>5603</v>
      </c>
      <c r="AD187" s="86" t="s">
        <v>661</v>
      </c>
      <c r="AE187" s="828">
        <v>43709</v>
      </c>
      <c r="AF187" s="891">
        <v>43831</v>
      </c>
      <c r="AG187" s="891">
        <v>44032</v>
      </c>
      <c r="AH187" s="64" t="s">
        <v>1475</v>
      </c>
      <c r="AI187" s="144"/>
      <c r="AJ187" s="136" t="s">
        <v>8654</v>
      </c>
      <c r="AK187" s="219" t="s">
        <v>8655</v>
      </c>
      <c r="AL187" s="18">
        <v>44256</v>
      </c>
      <c r="AM187" s="64">
        <v>44284</v>
      </c>
      <c r="AN187" s="64">
        <v>44326</v>
      </c>
      <c r="AO187" s="64" t="s">
        <v>1477</v>
      </c>
      <c r="AP187" s="94"/>
      <c r="AQ187" s="168"/>
      <c r="AR187" s="168"/>
      <c r="AS187" s="851"/>
      <c r="AT187" s="964"/>
      <c r="AU187" s="161"/>
      <c r="AV187" s="964"/>
      <c r="AW187" s="1003"/>
      <c r="AX187" s="168"/>
      <c r="AY187" s="861"/>
      <c r="AZ187" s="851"/>
      <c r="BA187" s="161"/>
      <c r="BB187" s="161"/>
      <c r="BC187" s="161"/>
      <c r="BD187" s="161"/>
      <c r="BE187" s="93" t="s">
        <v>5049</v>
      </c>
      <c r="BF187" s="18">
        <v>44075</v>
      </c>
      <c r="BG187" s="94"/>
      <c r="BH187" s="93" t="s">
        <v>5112</v>
      </c>
      <c r="BI187" s="18">
        <v>44197</v>
      </c>
      <c r="BJ187" s="94"/>
      <c r="BK187" s="93" t="s">
        <v>4919</v>
      </c>
      <c r="BL187" s="18">
        <v>44531</v>
      </c>
      <c r="BM187" s="94"/>
      <c r="BN187" s="553" t="s">
        <v>8656</v>
      </c>
      <c r="BO187" s="553" t="s">
        <v>8657</v>
      </c>
      <c r="BP187" s="553"/>
      <c r="BQ187" s="261">
        <v>44267</v>
      </c>
      <c r="BR187" s="261"/>
      <c r="BS187" s="18" t="s">
        <v>116</v>
      </c>
      <c r="BT187" s="261">
        <v>44267</v>
      </c>
      <c r="BU187" s="261"/>
      <c r="BV187" s="18" t="s">
        <v>116</v>
      </c>
      <c r="BW187" s="261"/>
      <c r="BX187" s="12" t="s">
        <v>579</v>
      </c>
      <c r="BY187"/>
      <c r="BZ187"/>
    </row>
    <row r="188" spans="1:78" s="1" customFormat="1" ht="50" customHeight="1" x14ac:dyDescent="0.2">
      <c r="A188" s="24" t="s">
        <v>2954</v>
      </c>
      <c r="B188" s="65" t="s">
        <v>2949</v>
      </c>
      <c r="C188" s="283" t="s">
        <v>6338</v>
      </c>
      <c r="D188" s="283"/>
      <c r="E188" s="254">
        <v>2018</v>
      </c>
      <c r="F188" s="254">
        <v>2037</v>
      </c>
      <c r="G188" s="288" t="s">
        <v>89</v>
      </c>
      <c r="H188" s="173" t="s">
        <v>89</v>
      </c>
      <c r="I188" s="60" t="s">
        <v>121</v>
      </c>
      <c r="J188" s="60" t="s">
        <v>90</v>
      </c>
      <c r="K188" s="60" t="s">
        <v>8658</v>
      </c>
      <c r="L188" s="60"/>
      <c r="M188" s="60"/>
      <c r="N188" s="62">
        <v>43857</v>
      </c>
      <c r="O188" s="124"/>
      <c r="P188" s="453"/>
      <c r="Q188" s="453"/>
      <c r="R188" s="885"/>
      <c r="S188" s="896"/>
      <c r="T188" s="900"/>
      <c r="U188" s="316" t="str">
        <f t="shared" si="0"/>
        <v>Yes</v>
      </c>
      <c r="V188" s="118" t="s">
        <v>93</v>
      </c>
      <c r="W188" s="71" t="s">
        <v>94</v>
      </c>
      <c r="X188" s="71"/>
      <c r="Y188" s="911" t="s">
        <v>2951</v>
      </c>
      <c r="Z188" s="918" t="s">
        <v>6333</v>
      </c>
      <c r="AA188" s="928"/>
      <c r="AB188" s="281">
        <v>43739</v>
      </c>
      <c r="AC188" s="143" t="s">
        <v>5305</v>
      </c>
      <c r="AD188" s="86" t="s">
        <v>523</v>
      </c>
      <c r="AE188" s="828">
        <v>42751</v>
      </c>
      <c r="AF188" s="891">
        <v>42682</v>
      </c>
      <c r="AG188" s="891">
        <v>42751</v>
      </c>
      <c r="AH188" s="64" t="s">
        <v>6339</v>
      </c>
      <c r="AI188" s="144"/>
      <c r="AJ188" s="17" t="s">
        <v>5835</v>
      </c>
      <c r="AK188" s="42" t="s">
        <v>6340</v>
      </c>
      <c r="AL188" s="18">
        <v>43497</v>
      </c>
      <c r="AM188" s="64">
        <v>43490</v>
      </c>
      <c r="AN188" s="64">
        <v>43546</v>
      </c>
      <c r="AO188" s="64" t="s">
        <v>6341</v>
      </c>
      <c r="AP188" s="209"/>
      <c r="AQ188" s="169"/>
      <c r="AR188" s="168"/>
      <c r="AS188" s="852"/>
      <c r="AT188" s="964"/>
      <c r="AU188" s="161"/>
      <c r="AV188" s="964"/>
      <c r="AW188" s="1003"/>
      <c r="AX188" s="169"/>
      <c r="AY188" s="862"/>
      <c r="AZ188" s="852"/>
      <c r="BA188" s="161"/>
      <c r="BB188" s="161"/>
      <c r="BC188" s="161"/>
      <c r="BD188" s="161"/>
      <c r="BE188" s="93" t="s">
        <v>5250</v>
      </c>
      <c r="BF188" s="18">
        <v>43831</v>
      </c>
      <c r="BG188" s="64">
        <f>N188</f>
        <v>43857</v>
      </c>
      <c r="BH188" s="93" t="s">
        <v>5307</v>
      </c>
      <c r="BI188" s="18">
        <v>43952</v>
      </c>
      <c r="BJ188" s="94"/>
      <c r="BK188" s="93" t="s">
        <v>5534</v>
      </c>
      <c r="BL188" s="131">
        <v>44317</v>
      </c>
      <c r="BM188" s="94"/>
      <c r="BN188" s="12" t="s">
        <v>8659</v>
      </c>
      <c r="BO188" s="12"/>
      <c r="BP188" s="12"/>
      <c r="BQ188" s="261">
        <v>44180</v>
      </c>
      <c r="BR188" s="261"/>
      <c r="BS188" s="18" t="s">
        <v>116</v>
      </c>
      <c r="BT188" s="261"/>
      <c r="BU188" s="261"/>
      <c r="BV188" s="18"/>
      <c r="BW188" s="261"/>
      <c r="BX188" s="12" t="s">
        <v>5399</v>
      </c>
      <c r="BY188"/>
      <c r="BZ188"/>
    </row>
    <row r="189" spans="1:78" s="1" customFormat="1" ht="50" customHeight="1" x14ac:dyDescent="0.2">
      <c r="A189" s="24" t="s">
        <v>3885</v>
      </c>
      <c r="B189" s="65" t="s">
        <v>3886</v>
      </c>
      <c r="C189" s="252" t="s">
        <v>6698</v>
      </c>
      <c r="D189" s="252"/>
      <c r="E189" s="507" t="s">
        <v>423</v>
      </c>
      <c r="F189" s="507" t="s">
        <v>2182</v>
      </c>
      <c r="G189" s="268" t="s">
        <v>89</v>
      </c>
      <c r="H189" s="338" t="s">
        <v>89</v>
      </c>
      <c r="I189" s="348">
        <v>41563</v>
      </c>
      <c r="J189" s="348" t="s">
        <v>90</v>
      </c>
      <c r="K189" s="348" t="s">
        <v>3798</v>
      </c>
      <c r="L189" s="348"/>
      <c r="M189" s="348"/>
      <c r="N189" s="62"/>
      <c r="O189" s="124"/>
      <c r="P189" s="453"/>
      <c r="Q189" s="453"/>
      <c r="R189" s="885"/>
      <c r="S189" s="896"/>
      <c r="T189" s="900" t="s">
        <v>8660</v>
      </c>
      <c r="U189" s="316" t="str">
        <f t="shared" si="0"/>
        <v>Yes</v>
      </c>
      <c r="V189" s="118" t="s">
        <v>93</v>
      </c>
      <c r="W189" s="71" t="s">
        <v>94</v>
      </c>
      <c r="X189" s="71"/>
      <c r="Y189" s="906" t="s">
        <v>6700</v>
      </c>
      <c r="Z189" s="906" t="s">
        <v>6701</v>
      </c>
      <c r="AA189" s="928"/>
      <c r="AB189" s="112">
        <v>43831</v>
      </c>
      <c r="AC189" s="143" t="s">
        <v>5941</v>
      </c>
      <c r="AD189" s="86" t="s">
        <v>364</v>
      </c>
      <c r="AE189" s="828">
        <v>44136</v>
      </c>
      <c r="AF189" s="891"/>
      <c r="AG189" s="891"/>
      <c r="AH189" s="64"/>
      <c r="AI189" s="144"/>
      <c r="AJ189" s="87"/>
      <c r="AK189" s="87"/>
      <c r="AL189" s="18"/>
      <c r="AM189" s="64"/>
      <c r="AN189" s="64"/>
      <c r="AO189" s="64"/>
      <c r="AP189" s="94"/>
      <c r="AQ189" s="168"/>
      <c r="AR189" s="168"/>
      <c r="AS189" s="851"/>
      <c r="AT189" s="964"/>
      <c r="AU189" s="161"/>
      <c r="AV189" s="964"/>
      <c r="AW189" s="1003"/>
      <c r="AX189" s="168"/>
      <c r="AY189" s="861"/>
      <c r="AZ189" s="851"/>
      <c r="BA189" s="161"/>
      <c r="BB189" s="161"/>
      <c r="BC189" s="161"/>
      <c r="BD189" s="161"/>
      <c r="BE189" s="93" t="s">
        <v>3891</v>
      </c>
      <c r="BF189" s="18">
        <v>44501</v>
      </c>
      <c r="BG189" s="94"/>
      <c r="BH189" s="93" t="s">
        <v>3607</v>
      </c>
      <c r="BI189" s="18">
        <v>44593</v>
      </c>
      <c r="BJ189" s="94"/>
      <c r="BK189" s="93" t="s">
        <v>2980</v>
      </c>
      <c r="BL189" s="18">
        <v>44958</v>
      </c>
      <c r="BM189" s="94"/>
      <c r="BN189" s="12" t="s">
        <v>8661</v>
      </c>
      <c r="BO189" s="12"/>
      <c r="BP189" s="12"/>
      <c r="BQ189" s="261">
        <v>44153</v>
      </c>
      <c r="BR189" s="261"/>
      <c r="BS189" s="18" t="s">
        <v>116</v>
      </c>
      <c r="BT189" s="261"/>
      <c r="BU189" s="261"/>
      <c r="BV189" s="18"/>
      <c r="BW189" s="261"/>
      <c r="BX189" s="12" t="s">
        <v>105</v>
      </c>
      <c r="BY189" s="12"/>
      <c r="BZ189" s="12"/>
    </row>
    <row r="190" spans="1:78" s="1" customFormat="1" ht="50" customHeight="1" x14ac:dyDescent="0.2">
      <c r="A190" s="24" t="s">
        <v>1599</v>
      </c>
      <c r="B190" s="65" t="s">
        <v>1600</v>
      </c>
      <c r="C190" s="284" t="s">
        <v>5296</v>
      </c>
      <c r="D190" s="284"/>
      <c r="E190" s="507" t="s">
        <v>91</v>
      </c>
      <c r="F190" s="507" t="s">
        <v>3616</v>
      </c>
      <c r="G190" s="268" t="s">
        <v>89</v>
      </c>
      <c r="H190" s="338" t="s">
        <v>194</v>
      </c>
      <c r="I190" s="348">
        <v>43080</v>
      </c>
      <c r="J190" s="348"/>
      <c r="K190" s="348"/>
      <c r="L190" s="348"/>
      <c r="M190" s="348" t="s">
        <v>90</v>
      </c>
      <c r="N190" s="62"/>
      <c r="O190" s="124"/>
      <c r="P190" s="453"/>
      <c r="Q190" s="453"/>
      <c r="R190" s="885"/>
      <c r="S190" s="896"/>
      <c r="T190" s="900"/>
      <c r="U190" s="316" t="str">
        <f t="shared" si="0"/>
        <v>Yes</v>
      </c>
      <c r="V190" s="118" t="s">
        <v>93</v>
      </c>
      <c r="W190" s="71" t="s">
        <v>267</v>
      </c>
      <c r="X190" s="281"/>
      <c r="Y190" s="909" t="s">
        <v>6587</v>
      </c>
      <c r="Z190" s="909" t="s">
        <v>8662</v>
      </c>
      <c r="AA190" s="942"/>
      <c r="AB190" s="112" t="s">
        <v>8663</v>
      </c>
      <c r="AC190" s="143" t="s">
        <v>4879</v>
      </c>
      <c r="AD190" s="86" t="s">
        <v>364</v>
      </c>
      <c r="AE190" s="828">
        <v>43374</v>
      </c>
      <c r="AF190" s="891">
        <v>43416</v>
      </c>
      <c r="AG190" s="891">
        <v>43476</v>
      </c>
      <c r="AH190" s="64" t="s">
        <v>852</v>
      </c>
      <c r="AI190" s="144"/>
      <c r="AJ190" s="26" t="s">
        <v>722</v>
      </c>
      <c r="AK190" s="136" t="s">
        <v>367</v>
      </c>
      <c r="AL190" s="18">
        <v>44378</v>
      </c>
      <c r="AM190" s="64"/>
      <c r="AN190" s="64"/>
      <c r="AO190" s="64"/>
      <c r="AP190" s="94"/>
      <c r="AQ190" s="168"/>
      <c r="AR190" s="168"/>
      <c r="AS190" s="851"/>
      <c r="AT190" s="964"/>
      <c r="AU190" s="161"/>
      <c r="AV190" s="964"/>
      <c r="AW190" s="1003"/>
      <c r="AX190" s="168"/>
      <c r="AY190" s="861"/>
      <c r="AZ190" s="851"/>
      <c r="BA190" s="161"/>
      <c r="BB190" s="161"/>
      <c r="BC190" s="161"/>
      <c r="BD190" s="161"/>
      <c r="BE190" s="93" t="s">
        <v>5666</v>
      </c>
      <c r="BF190" s="18">
        <v>44927</v>
      </c>
      <c r="BG190" s="64"/>
      <c r="BH190" s="93" t="s">
        <v>316</v>
      </c>
      <c r="BI190" s="18">
        <v>45017</v>
      </c>
      <c r="BJ190" s="94"/>
      <c r="BK190" s="93" t="s">
        <v>1026</v>
      </c>
      <c r="BL190" s="131">
        <v>45292</v>
      </c>
      <c r="BM190" s="94"/>
      <c r="BN190" s="12" t="s">
        <v>8664</v>
      </c>
      <c r="BO190" s="12" t="s">
        <v>8665</v>
      </c>
      <c r="BP190" s="12"/>
      <c r="BQ190" s="261">
        <v>44267</v>
      </c>
      <c r="BR190" s="261"/>
      <c r="BS190" s="18" t="s">
        <v>116</v>
      </c>
      <c r="BT190" s="261"/>
      <c r="BU190" s="261"/>
      <c r="BV190" s="18"/>
      <c r="BW190" s="261"/>
      <c r="BX190" s="221" t="s">
        <v>105</v>
      </c>
      <c r="BY190" s="12"/>
      <c r="BZ190" s="12"/>
    </row>
    <row r="191" spans="1:78" s="1" customFormat="1" ht="50" customHeight="1" x14ac:dyDescent="0.2">
      <c r="A191" s="24" t="s">
        <v>3414</v>
      </c>
      <c r="B191" s="65" t="s">
        <v>3408</v>
      </c>
      <c r="C191" s="252" t="s">
        <v>3415</v>
      </c>
      <c r="D191" s="252"/>
      <c r="E191" s="507" t="s">
        <v>337</v>
      </c>
      <c r="F191" s="507" t="s">
        <v>266</v>
      </c>
      <c r="G191" s="268" t="s">
        <v>89</v>
      </c>
      <c r="H191" s="338" t="s">
        <v>89</v>
      </c>
      <c r="I191" s="348">
        <v>42327</v>
      </c>
      <c r="J191" s="348"/>
      <c r="K191" s="348"/>
      <c r="L191" s="348"/>
      <c r="M191" s="348"/>
      <c r="N191" s="62"/>
      <c r="O191" s="124"/>
      <c r="P191" s="453"/>
      <c r="Q191" s="453"/>
      <c r="R191" s="885"/>
      <c r="S191" s="896"/>
      <c r="T191" s="900"/>
      <c r="U191" s="316" t="str">
        <f t="shared" si="0"/>
        <v>Yes</v>
      </c>
      <c r="V191" s="118" t="s">
        <v>93</v>
      </c>
      <c r="W191" s="71" t="s">
        <v>94</v>
      </c>
      <c r="X191" s="71"/>
      <c r="Y191" s="906" t="s">
        <v>3410</v>
      </c>
      <c r="Z191" s="906" t="s">
        <v>6520</v>
      </c>
      <c r="AA191" s="928" t="s">
        <v>6521</v>
      </c>
      <c r="AB191" s="112">
        <v>42979</v>
      </c>
      <c r="AC191" s="143" t="s">
        <v>3417</v>
      </c>
      <c r="AD191" s="86"/>
      <c r="AE191" s="828">
        <v>43009</v>
      </c>
      <c r="AF191" s="891">
        <v>43019</v>
      </c>
      <c r="AG191" s="891">
        <v>43074</v>
      </c>
      <c r="AH191" s="64" t="s">
        <v>3419</v>
      </c>
      <c r="AI191" s="144" t="s">
        <v>3420</v>
      </c>
      <c r="AJ191" s="136" t="s">
        <v>1087</v>
      </c>
      <c r="AK191" s="219" t="s">
        <v>8666</v>
      </c>
      <c r="AL191" s="18">
        <v>43739</v>
      </c>
      <c r="AM191" s="64">
        <v>43789</v>
      </c>
      <c r="AN191" s="64">
        <v>43852</v>
      </c>
      <c r="AO191" s="64" t="s">
        <v>3425</v>
      </c>
      <c r="AP191" s="94"/>
      <c r="AQ191" s="168"/>
      <c r="AR191" s="168"/>
      <c r="AS191" s="851"/>
      <c r="AT191" s="964"/>
      <c r="AU191" s="161"/>
      <c r="AV191" s="964"/>
      <c r="AW191" s="1003"/>
      <c r="AX191" s="168"/>
      <c r="AY191" s="861"/>
      <c r="AZ191" s="851"/>
      <c r="BA191" s="161"/>
      <c r="BB191" s="161"/>
      <c r="BC191" s="161"/>
      <c r="BD191" s="161"/>
      <c r="BE191" s="93" t="s">
        <v>2526</v>
      </c>
      <c r="BF191" s="18">
        <v>44105</v>
      </c>
      <c r="BG191" s="94"/>
      <c r="BH191" s="93" t="s">
        <v>6523</v>
      </c>
      <c r="BI191" s="18">
        <v>44197</v>
      </c>
      <c r="BJ191" s="94"/>
      <c r="BK191" s="93" t="s">
        <v>6524</v>
      </c>
      <c r="BL191" s="18">
        <v>44562</v>
      </c>
      <c r="BM191" s="94"/>
      <c r="BN191" s="12" t="s">
        <v>6525</v>
      </c>
      <c r="BO191" s="12"/>
      <c r="BP191" s="12"/>
      <c r="BQ191" s="261">
        <v>44062</v>
      </c>
      <c r="BR191" s="261"/>
      <c r="BS191" s="18" t="s">
        <v>116</v>
      </c>
      <c r="BT191" s="261"/>
      <c r="BU191" s="261"/>
      <c r="BV191" s="18"/>
      <c r="BW191" s="261"/>
      <c r="BX191" s="12" t="s">
        <v>105</v>
      </c>
      <c r="BY191" s="12"/>
      <c r="BZ191" s="12"/>
    </row>
    <row r="192" spans="1:78" s="1" customFormat="1" ht="50" customHeight="1" x14ac:dyDescent="0.2">
      <c r="A192" s="24" t="s">
        <v>1967</v>
      </c>
      <c r="B192" s="65" t="s">
        <v>1968</v>
      </c>
      <c r="C192" s="252" t="s">
        <v>1969</v>
      </c>
      <c r="D192" s="252"/>
      <c r="E192" s="507" t="s">
        <v>337</v>
      </c>
      <c r="F192" s="507" t="s">
        <v>4841</v>
      </c>
      <c r="G192" s="268" t="s">
        <v>89</v>
      </c>
      <c r="H192" s="173" t="s">
        <v>89</v>
      </c>
      <c r="I192" s="62">
        <v>40989</v>
      </c>
      <c r="J192" s="62" t="s">
        <v>90</v>
      </c>
      <c r="K192" s="62" t="s">
        <v>8563</v>
      </c>
      <c r="L192" s="62"/>
      <c r="M192" s="62"/>
      <c r="N192" s="62"/>
      <c r="O192" s="124"/>
      <c r="P192" s="453"/>
      <c r="Q192" s="453"/>
      <c r="R192" s="885"/>
      <c r="S192" s="896"/>
      <c r="T192" s="900"/>
      <c r="U192" s="316" t="str">
        <f t="shared" si="0"/>
        <v>Yes</v>
      </c>
      <c r="V192" s="118" t="s">
        <v>93</v>
      </c>
      <c r="W192" s="71" t="s">
        <v>94</v>
      </c>
      <c r="X192" s="77"/>
      <c r="Y192" s="912" t="s">
        <v>5841</v>
      </c>
      <c r="Z192" s="912" t="s">
        <v>5842</v>
      </c>
      <c r="AA192" s="928"/>
      <c r="AB192" s="112">
        <v>43862</v>
      </c>
      <c r="AC192" s="143" t="s">
        <v>5843</v>
      </c>
      <c r="AD192" s="86"/>
      <c r="AE192" s="828">
        <v>43374</v>
      </c>
      <c r="AF192" s="891">
        <v>43437</v>
      </c>
      <c r="AG192" s="891">
        <v>43521</v>
      </c>
      <c r="AH192" s="64" t="s">
        <v>1973</v>
      </c>
      <c r="AI192" s="144" t="s">
        <v>1974</v>
      </c>
      <c r="AJ192" s="87" t="s">
        <v>5844</v>
      </c>
      <c r="AK192" s="87" t="s">
        <v>5845</v>
      </c>
      <c r="AL192" s="18">
        <v>44105</v>
      </c>
      <c r="AM192" s="64"/>
      <c r="AN192" s="64"/>
      <c r="AO192" s="64"/>
      <c r="AP192" s="94"/>
      <c r="AQ192" s="168"/>
      <c r="AR192" s="168"/>
      <c r="AS192" s="851"/>
      <c r="AT192" s="964"/>
      <c r="AU192" s="161"/>
      <c r="AV192" s="964"/>
      <c r="AW192" s="1003"/>
      <c r="AX192" s="168"/>
      <c r="AY192" s="861"/>
      <c r="AZ192" s="851"/>
      <c r="BA192" s="161"/>
      <c r="BB192" s="161"/>
      <c r="BC192" s="161"/>
      <c r="BD192" s="161"/>
      <c r="BE192" s="93" t="s">
        <v>5181</v>
      </c>
      <c r="BF192" s="18">
        <v>44348</v>
      </c>
      <c r="BG192" s="94"/>
      <c r="BH192" s="93" t="s">
        <v>5554</v>
      </c>
      <c r="BI192" s="18">
        <v>44501</v>
      </c>
      <c r="BJ192" s="94"/>
      <c r="BK192" s="93" t="s">
        <v>4921</v>
      </c>
      <c r="BL192" s="18">
        <v>44805</v>
      </c>
      <c r="BM192" s="94"/>
      <c r="BN192" s="535" t="s">
        <v>8667</v>
      </c>
      <c r="BO192" s="535"/>
      <c r="BP192" s="535"/>
      <c r="BQ192" s="261">
        <v>44217</v>
      </c>
      <c r="BR192" s="261"/>
      <c r="BS192" s="18" t="s">
        <v>116</v>
      </c>
      <c r="BT192" s="261"/>
      <c r="BU192" s="261"/>
      <c r="BV192" s="18"/>
      <c r="BW192" s="261"/>
      <c r="BX192" s="12" t="s">
        <v>105</v>
      </c>
      <c r="BY192" s="12"/>
      <c r="BZ192" s="12"/>
    </row>
    <row r="193" spans="1:78" s="1" customFormat="1" ht="50" customHeight="1" x14ac:dyDescent="0.2">
      <c r="A193" s="25" t="s">
        <v>1457</v>
      </c>
      <c r="B193" s="67" t="s">
        <v>1458</v>
      </c>
      <c r="C193" s="252" t="s">
        <v>5590</v>
      </c>
      <c r="D193" s="252"/>
      <c r="E193" s="507" t="s">
        <v>351</v>
      </c>
      <c r="F193" s="507" t="s">
        <v>1420</v>
      </c>
      <c r="G193" s="268" t="s">
        <v>89</v>
      </c>
      <c r="H193" s="339" t="s">
        <v>89</v>
      </c>
      <c r="I193" s="348">
        <v>39287</v>
      </c>
      <c r="J193" s="348" t="s">
        <v>90</v>
      </c>
      <c r="K193" s="348"/>
      <c r="L193" s="348" t="s">
        <v>583</v>
      </c>
      <c r="M193" s="348"/>
      <c r="N193" s="62"/>
      <c r="O193" s="124"/>
      <c r="P193" s="453"/>
      <c r="Q193" s="453"/>
      <c r="R193" s="885"/>
      <c r="S193" s="896"/>
      <c r="T193" s="900"/>
      <c r="U193" s="316" t="str">
        <f t="shared" si="0"/>
        <v>Yes</v>
      </c>
      <c r="V193" s="118" t="s">
        <v>93</v>
      </c>
      <c r="W193" s="71" t="s">
        <v>94</v>
      </c>
      <c r="X193" s="77"/>
      <c r="Y193" s="913" t="s">
        <v>5591</v>
      </c>
      <c r="Z193" s="912" t="s">
        <v>5592</v>
      </c>
      <c r="AA193" s="928" t="s">
        <v>5593</v>
      </c>
      <c r="AB193" s="112">
        <v>43831</v>
      </c>
      <c r="AC193" s="145" t="s">
        <v>5594</v>
      </c>
      <c r="AD193" s="175" t="s">
        <v>364</v>
      </c>
      <c r="AE193" s="828">
        <v>43009</v>
      </c>
      <c r="AF193" s="891">
        <v>43003</v>
      </c>
      <c r="AG193" s="891">
        <v>43045</v>
      </c>
      <c r="AH193" s="132" t="s">
        <v>5595</v>
      </c>
      <c r="AI193" s="144"/>
      <c r="AJ193" s="87" t="s">
        <v>5314</v>
      </c>
      <c r="AK193" s="139" t="s">
        <v>8668</v>
      </c>
      <c r="AL193" s="18">
        <v>44136</v>
      </c>
      <c r="AM193" s="64"/>
      <c r="AN193" s="64"/>
      <c r="AO193" s="64"/>
      <c r="AP193" s="94"/>
      <c r="AQ193" s="168"/>
      <c r="AR193" s="168"/>
      <c r="AS193" s="851"/>
      <c r="AT193" s="964"/>
      <c r="AU193" s="161"/>
      <c r="AV193" s="964"/>
      <c r="AW193" s="1003"/>
      <c r="AX193" s="168"/>
      <c r="AY193" s="861"/>
      <c r="AZ193" s="851"/>
      <c r="BA193" s="161"/>
      <c r="BB193" s="161"/>
      <c r="BC193" s="161"/>
      <c r="BD193" s="161"/>
      <c r="BE193" s="93" t="s">
        <v>873</v>
      </c>
      <c r="BF193" s="18">
        <v>44378</v>
      </c>
      <c r="BG193" s="94"/>
      <c r="BH193" s="93" t="s">
        <v>5414</v>
      </c>
      <c r="BI193" s="18">
        <v>44470</v>
      </c>
      <c r="BJ193" s="94"/>
      <c r="BK193" s="93" t="s">
        <v>5598</v>
      </c>
      <c r="BL193" s="18">
        <v>44896</v>
      </c>
      <c r="BM193" s="94"/>
      <c r="BN193" s="12" t="s">
        <v>8669</v>
      </c>
      <c r="BO193" s="12" t="s">
        <v>8670</v>
      </c>
      <c r="BP193" s="12"/>
      <c r="BQ193" s="261">
        <v>44172</v>
      </c>
      <c r="BR193" s="261"/>
      <c r="BS193" s="18" t="s">
        <v>116</v>
      </c>
      <c r="BT193" s="261">
        <v>44267</v>
      </c>
      <c r="BU193" s="261"/>
      <c r="BV193" s="18" t="s">
        <v>116</v>
      </c>
      <c r="BW193" s="261"/>
      <c r="BX193" s="12" t="s">
        <v>579</v>
      </c>
      <c r="BY193" s="12"/>
      <c r="BZ193" s="12"/>
    </row>
    <row r="194" spans="1:78" s="1" customFormat="1" ht="50" customHeight="1" x14ac:dyDescent="0.2">
      <c r="A194" s="24" t="s">
        <v>2010</v>
      </c>
      <c r="B194" s="65" t="s">
        <v>2011</v>
      </c>
      <c r="C194" s="252" t="s">
        <v>265</v>
      </c>
      <c r="D194" s="252"/>
      <c r="E194" s="507" t="s">
        <v>1083</v>
      </c>
      <c r="F194" s="507" t="s">
        <v>949</v>
      </c>
      <c r="G194" s="268" t="s">
        <v>89</v>
      </c>
      <c r="H194" s="338" t="s">
        <v>89</v>
      </c>
      <c r="I194" s="348">
        <v>41016</v>
      </c>
      <c r="J194" s="348"/>
      <c r="K194" s="348"/>
      <c r="L194" s="348"/>
      <c r="M194" s="348"/>
      <c r="N194" s="62"/>
      <c r="O194" s="124"/>
      <c r="P194" s="453"/>
      <c r="Q194" s="453"/>
      <c r="R194" s="885"/>
      <c r="S194" s="896"/>
      <c r="T194" s="900"/>
      <c r="U194" s="316" t="str">
        <f t="shared" si="0"/>
        <v>Yes</v>
      </c>
      <c r="V194" s="118" t="s">
        <v>93</v>
      </c>
      <c r="W194" s="71" t="s">
        <v>267</v>
      </c>
      <c r="X194" s="77"/>
      <c r="Y194" s="909" t="s">
        <v>8508</v>
      </c>
      <c r="Z194" s="928"/>
      <c r="AA194" s="928"/>
      <c r="AB194" s="112">
        <v>44165</v>
      </c>
      <c r="AC194" s="143" t="s">
        <v>2014</v>
      </c>
      <c r="AD194" s="86" t="s">
        <v>2015</v>
      </c>
      <c r="AE194" s="828">
        <v>43617</v>
      </c>
      <c r="AF194" s="891">
        <v>43586</v>
      </c>
      <c r="AG194" s="891">
        <v>43677</v>
      </c>
      <c r="AH194" s="64" t="s">
        <v>2016</v>
      </c>
      <c r="AI194" s="144" t="s">
        <v>2017</v>
      </c>
      <c r="AJ194" s="87" t="s">
        <v>3397</v>
      </c>
      <c r="AK194" s="139" t="s">
        <v>8671</v>
      </c>
      <c r="AL194" s="18">
        <v>44317</v>
      </c>
      <c r="AM194" s="64"/>
      <c r="AN194" s="64"/>
      <c r="AO194" s="64"/>
      <c r="AP194" s="94"/>
      <c r="AQ194" s="168"/>
      <c r="AR194" s="168"/>
      <c r="AS194" s="851"/>
      <c r="AT194" s="964"/>
      <c r="AU194" s="161"/>
      <c r="AV194" s="964"/>
      <c r="AW194" s="1003"/>
      <c r="AX194" s="168"/>
      <c r="AY194" s="861"/>
      <c r="AZ194" s="851"/>
      <c r="BA194" s="161"/>
      <c r="BB194" s="161"/>
      <c r="BC194" s="161"/>
      <c r="BD194" s="161"/>
      <c r="BE194" s="93" t="s">
        <v>8489</v>
      </c>
      <c r="BF194" s="18">
        <v>44409</v>
      </c>
      <c r="BG194" s="94"/>
      <c r="BH194" s="93" t="s">
        <v>8672</v>
      </c>
      <c r="BI194" s="18">
        <v>44682</v>
      </c>
      <c r="BJ194" s="94"/>
      <c r="BK194" s="93" t="s">
        <v>8673</v>
      </c>
      <c r="BL194" s="18">
        <v>45108</v>
      </c>
      <c r="BM194" s="94"/>
      <c r="BN194" s="12" t="s">
        <v>8674</v>
      </c>
      <c r="BO194" s="12"/>
      <c r="BP194" s="12"/>
      <c r="BQ194" s="261">
        <v>44287</v>
      </c>
      <c r="BR194" s="261"/>
      <c r="BS194" s="18" t="s">
        <v>7042</v>
      </c>
      <c r="BT194" s="261"/>
      <c r="BU194" s="261"/>
      <c r="BV194" s="18"/>
      <c r="BW194" s="261"/>
      <c r="BX194" s="12" t="s">
        <v>579</v>
      </c>
      <c r="BY194" s="12"/>
      <c r="BZ194" s="12"/>
    </row>
    <row r="195" spans="1:78" s="1" customFormat="1" ht="50" customHeight="1" x14ac:dyDescent="0.2">
      <c r="A195" s="24" t="s">
        <v>3923</v>
      </c>
      <c r="B195" s="218" t="s">
        <v>3924</v>
      </c>
      <c r="C195" s="252" t="s">
        <v>6711</v>
      </c>
      <c r="D195" s="252"/>
      <c r="E195" s="507"/>
      <c r="F195" s="507" t="s">
        <v>949</v>
      </c>
      <c r="G195" s="268" t="s">
        <v>89</v>
      </c>
      <c r="H195" s="338" t="s">
        <v>89</v>
      </c>
      <c r="I195" s="348" t="s">
        <v>459</v>
      </c>
      <c r="J195" s="348"/>
      <c r="K195" s="348"/>
      <c r="L195" s="348"/>
      <c r="M195" s="348"/>
      <c r="N195" s="62"/>
      <c r="O195" s="124"/>
      <c r="P195" s="453"/>
      <c r="Q195" s="453"/>
      <c r="R195" s="885"/>
      <c r="S195" s="896"/>
      <c r="T195" s="900"/>
      <c r="U195" s="316" t="str">
        <f t="shared" si="0"/>
        <v>Yes</v>
      </c>
      <c r="V195" s="118" t="s">
        <v>93</v>
      </c>
      <c r="W195" s="71" t="s">
        <v>94</v>
      </c>
      <c r="X195" s="281"/>
      <c r="Y195" s="914" t="s">
        <v>6712</v>
      </c>
      <c r="Z195" s="914" t="s">
        <v>6713</v>
      </c>
      <c r="AA195" s="911" t="s">
        <v>6714</v>
      </c>
      <c r="AB195" s="112">
        <v>43983</v>
      </c>
      <c r="AC195" s="143" t="s">
        <v>1710</v>
      </c>
      <c r="AD195" s="86" t="s">
        <v>364</v>
      </c>
      <c r="AE195" s="828">
        <v>44136</v>
      </c>
      <c r="AF195" s="891"/>
      <c r="AG195" s="891"/>
      <c r="AH195" s="64"/>
      <c r="AI195" s="144"/>
      <c r="AJ195" s="86" t="s">
        <v>6715</v>
      </c>
      <c r="AK195" s="86" t="s">
        <v>1844</v>
      </c>
      <c r="AL195" s="18">
        <v>44470</v>
      </c>
      <c r="AM195" s="64"/>
      <c r="AN195" s="64"/>
      <c r="AO195" s="64"/>
      <c r="AP195" s="94"/>
      <c r="AQ195" s="168"/>
      <c r="AR195" s="168"/>
      <c r="AS195" s="851"/>
      <c r="AT195" s="964"/>
      <c r="AU195" s="161"/>
      <c r="AV195" s="964"/>
      <c r="AW195" s="1003"/>
      <c r="AX195" s="168"/>
      <c r="AY195" s="861"/>
      <c r="AZ195" s="851"/>
      <c r="BA195" s="161"/>
      <c r="BB195" s="161"/>
      <c r="BC195" s="161"/>
      <c r="BD195" s="161"/>
      <c r="BE195" s="93" t="s">
        <v>6370</v>
      </c>
      <c r="BF195" s="18">
        <v>44713</v>
      </c>
      <c r="BG195" s="94"/>
      <c r="BH195" s="93" t="s">
        <v>5098</v>
      </c>
      <c r="BI195" s="18">
        <v>44866</v>
      </c>
      <c r="BJ195" s="94"/>
      <c r="BK195" s="93" t="s">
        <v>6716</v>
      </c>
      <c r="BL195" s="18">
        <v>45474</v>
      </c>
      <c r="BM195" s="94"/>
      <c r="BN195" s="12" t="s">
        <v>6717</v>
      </c>
      <c r="BO195" s="12"/>
      <c r="BP195" s="12"/>
      <c r="BQ195" s="261">
        <v>44082</v>
      </c>
      <c r="BR195" s="261"/>
      <c r="BS195" s="18" t="s">
        <v>116</v>
      </c>
      <c r="BT195" s="261"/>
      <c r="BU195" s="261"/>
      <c r="BV195" s="18"/>
      <c r="BW195" s="261"/>
      <c r="BX195" s="12" t="s">
        <v>105</v>
      </c>
      <c r="BY195" s="12"/>
      <c r="BZ195" s="12"/>
    </row>
    <row r="196" spans="1:78" s="1" customFormat="1" ht="50" customHeight="1" x14ac:dyDescent="0.2">
      <c r="A196" s="24" t="s">
        <v>2104</v>
      </c>
      <c r="B196" s="65" t="s">
        <v>2105</v>
      </c>
      <c r="C196" s="252" t="s">
        <v>265</v>
      </c>
      <c r="D196" s="252"/>
      <c r="E196" s="507" t="s">
        <v>337</v>
      </c>
      <c r="F196" s="507" t="s">
        <v>266</v>
      </c>
      <c r="G196" s="268" t="s">
        <v>89</v>
      </c>
      <c r="H196" s="338" t="s">
        <v>89</v>
      </c>
      <c r="I196" s="348">
        <v>40723</v>
      </c>
      <c r="J196" s="348"/>
      <c r="K196" s="348"/>
      <c r="L196" s="348"/>
      <c r="M196" s="348"/>
      <c r="N196" s="321"/>
      <c r="O196" s="323"/>
      <c r="P196" s="454"/>
      <c r="Q196" s="454"/>
      <c r="R196" s="885"/>
      <c r="S196" s="896"/>
      <c r="T196" s="900"/>
      <c r="U196" s="316" t="str">
        <f t="shared" si="0"/>
        <v>Yes</v>
      </c>
      <c r="V196" s="118" t="s">
        <v>93</v>
      </c>
      <c r="W196" s="71" t="s">
        <v>94</v>
      </c>
      <c r="X196" s="77"/>
      <c r="Y196" s="912" t="s">
        <v>5938</v>
      </c>
      <c r="Z196" s="912" t="s">
        <v>5938</v>
      </c>
      <c r="AA196" s="928" t="s">
        <v>5939</v>
      </c>
      <c r="AB196" s="112">
        <v>43101</v>
      </c>
      <c r="AC196" s="143"/>
      <c r="AD196" s="86" t="s">
        <v>2111</v>
      </c>
      <c r="AE196" s="828"/>
      <c r="AF196" s="891">
        <v>42286</v>
      </c>
      <c r="AG196" s="891">
        <v>42328</v>
      </c>
      <c r="AH196" s="132" t="s">
        <v>2112</v>
      </c>
      <c r="AI196" s="144" t="s">
        <v>2113</v>
      </c>
      <c r="AJ196" s="143" t="s">
        <v>4696</v>
      </c>
      <c r="AK196" s="86" t="s">
        <v>5234</v>
      </c>
      <c r="AL196" s="18">
        <v>43405</v>
      </c>
      <c r="AM196" s="64"/>
      <c r="AN196" s="64"/>
      <c r="AO196" s="64"/>
      <c r="AP196" s="94"/>
      <c r="AQ196" s="168"/>
      <c r="AR196" s="168"/>
      <c r="AS196" s="851"/>
      <c r="AT196" s="964"/>
      <c r="AU196" s="161"/>
      <c r="AV196" s="964"/>
      <c r="AW196" s="1003"/>
      <c r="AX196" s="168"/>
      <c r="AY196" s="861"/>
      <c r="AZ196" s="851"/>
      <c r="BA196" s="161"/>
      <c r="BB196" s="161"/>
      <c r="BC196" s="161"/>
      <c r="BD196" s="161"/>
      <c r="BE196" s="93" t="s">
        <v>5940</v>
      </c>
      <c r="BF196" s="18">
        <v>43586</v>
      </c>
      <c r="BG196" s="94"/>
      <c r="BH196" s="93" t="s">
        <v>4698</v>
      </c>
      <c r="BI196" s="18">
        <v>43678</v>
      </c>
      <c r="BJ196" s="94"/>
      <c r="BK196" s="93" t="s">
        <v>5941</v>
      </c>
      <c r="BL196" s="18">
        <v>44136</v>
      </c>
      <c r="BM196" s="94"/>
      <c r="BN196" s="12" t="s">
        <v>8675</v>
      </c>
      <c r="BO196" s="12"/>
      <c r="BP196" s="12"/>
      <c r="BQ196" s="261">
        <v>44180</v>
      </c>
      <c r="BR196" s="261"/>
      <c r="BS196" s="18" t="s">
        <v>116</v>
      </c>
      <c r="BT196" s="261"/>
      <c r="BU196" s="261"/>
      <c r="BV196" s="18"/>
      <c r="BW196" s="261"/>
      <c r="BX196" s="12" t="s">
        <v>579</v>
      </c>
      <c r="BY196" s="12"/>
      <c r="BZ196" s="12"/>
    </row>
    <row r="197" spans="1:78" s="1" customFormat="1" ht="50" customHeight="1" thickBot="1" x14ac:dyDescent="0.25">
      <c r="A197" s="383" t="s">
        <v>4122</v>
      </c>
      <c r="B197" s="299" t="s">
        <v>4123</v>
      </c>
      <c r="C197" s="300" t="s">
        <v>5926</v>
      </c>
      <c r="D197" s="300"/>
      <c r="E197" s="665" t="s">
        <v>423</v>
      </c>
      <c r="F197" s="665" t="s">
        <v>266</v>
      </c>
      <c r="G197" s="302" t="s">
        <v>89</v>
      </c>
      <c r="H197" s="345" t="s">
        <v>89</v>
      </c>
      <c r="I197" s="352">
        <v>42724</v>
      </c>
      <c r="J197" s="352"/>
      <c r="K197" s="352"/>
      <c r="L197" s="352"/>
      <c r="M197" s="352"/>
      <c r="N197" s="298"/>
      <c r="O197" s="298"/>
      <c r="P197" s="298"/>
      <c r="Q197" s="298"/>
      <c r="R197" s="833"/>
      <c r="S197" s="897"/>
      <c r="T197" s="901"/>
      <c r="U197" s="316" t="str">
        <f t="shared" si="0"/>
        <v>Yes</v>
      </c>
      <c r="V197" s="122" t="s">
        <v>93</v>
      </c>
      <c r="W197" s="123" t="s">
        <v>94</v>
      </c>
      <c r="X197" s="123"/>
      <c r="Y197" s="915" t="s">
        <v>6791</v>
      </c>
      <c r="Z197" s="929" t="s">
        <v>6792</v>
      </c>
      <c r="AA197" s="943" t="s">
        <v>6793</v>
      </c>
      <c r="AB197" s="134">
        <v>43525</v>
      </c>
      <c r="AC197" s="147" t="s">
        <v>1425</v>
      </c>
      <c r="AD197" s="180" t="s">
        <v>8676</v>
      </c>
      <c r="AE197" s="849">
        <v>43831</v>
      </c>
      <c r="AF197" s="971"/>
      <c r="AG197" s="971"/>
      <c r="AH197" s="149"/>
      <c r="AI197" s="150"/>
      <c r="AJ197" s="200" t="s">
        <v>4976</v>
      </c>
      <c r="AK197" s="386" t="s">
        <v>8677</v>
      </c>
      <c r="AL197" s="97">
        <v>44197</v>
      </c>
      <c r="AM197" s="303"/>
      <c r="AN197" s="303"/>
      <c r="AO197" s="303"/>
      <c r="AP197" s="304"/>
      <c r="AQ197" s="305"/>
      <c r="AR197" s="588"/>
      <c r="AS197" s="858"/>
      <c r="AT197" s="996"/>
      <c r="AU197" s="303"/>
      <c r="AV197" s="996"/>
      <c r="AW197" s="1004"/>
      <c r="AX197" s="310"/>
      <c r="AY197" s="867"/>
      <c r="AZ197" s="858"/>
      <c r="BA197" s="308"/>
      <c r="BB197" s="303"/>
      <c r="BC197" s="308"/>
      <c r="BD197" s="309"/>
      <c r="BE197" s="96" t="s">
        <v>6796</v>
      </c>
      <c r="BF197" s="97">
        <v>44501</v>
      </c>
      <c r="BG197" s="98"/>
      <c r="BH197" s="96" t="s">
        <v>4930</v>
      </c>
      <c r="BI197" s="97">
        <v>44652</v>
      </c>
      <c r="BJ197" s="98"/>
      <c r="BK197" s="96" t="s">
        <v>6797</v>
      </c>
      <c r="BL197" s="97">
        <v>45078</v>
      </c>
      <c r="BM197" s="304"/>
      <c r="BN197" s="380" t="s">
        <v>8678</v>
      </c>
      <c r="BO197" s="380"/>
      <c r="BP197" s="380"/>
      <c r="BQ197" s="311">
        <v>44264</v>
      </c>
      <c r="BR197" s="590"/>
      <c r="BS197" s="307" t="s">
        <v>116</v>
      </c>
      <c r="BT197" s="590">
        <v>44264</v>
      </c>
      <c r="BU197" s="590"/>
      <c r="BV197" s="18" t="s">
        <v>116</v>
      </c>
      <c r="BW197" s="261"/>
      <c r="BX197" s="12" t="s">
        <v>579</v>
      </c>
      <c r="BY197" s="39"/>
      <c r="BZ197" s="39"/>
    </row>
    <row r="198" spans="1:78" s="1" customFormat="1" ht="50" customHeight="1" thickTop="1" x14ac:dyDescent="0.2">
      <c r="A198" s="24" t="s">
        <v>1195</v>
      </c>
      <c r="B198" s="264" t="s">
        <v>1196</v>
      </c>
      <c r="C198" s="252" t="s">
        <v>1197</v>
      </c>
      <c r="D198" s="252"/>
      <c r="E198" s="507"/>
      <c r="F198" s="507" t="s">
        <v>2182</v>
      </c>
      <c r="G198" s="268" t="s">
        <v>89</v>
      </c>
      <c r="H198" s="338" t="s">
        <v>89</v>
      </c>
      <c r="I198" s="348" t="s">
        <v>459</v>
      </c>
      <c r="J198" s="348"/>
      <c r="K198" s="348"/>
      <c r="L198" s="348"/>
      <c r="M198" s="348"/>
      <c r="N198" s="62"/>
      <c r="O198" s="124"/>
      <c r="P198" s="453"/>
      <c r="Q198" s="453"/>
      <c r="R198" s="885"/>
      <c r="S198" s="896"/>
      <c r="T198" s="900"/>
      <c r="U198" s="316" t="str">
        <f t="shared" si="0"/>
        <v>Yes</v>
      </c>
      <c r="V198" s="118" t="s">
        <v>93</v>
      </c>
      <c r="W198" s="71" t="s">
        <v>94</v>
      </c>
      <c r="X198" s="281"/>
      <c r="Y198" s="911" t="s">
        <v>2430</v>
      </c>
      <c r="Z198" s="911" t="s">
        <v>2431</v>
      </c>
      <c r="AA198" s="911" t="s">
        <v>2432</v>
      </c>
      <c r="AB198" s="112">
        <v>43617</v>
      </c>
      <c r="AC198" s="143" t="s">
        <v>5473</v>
      </c>
      <c r="AD198" s="86"/>
      <c r="AE198" s="828">
        <v>44075</v>
      </c>
      <c r="AF198" s="891">
        <v>44197</v>
      </c>
      <c r="AG198" s="891">
        <v>44256</v>
      </c>
      <c r="AH198" s="64" t="s">
        <v>7736</v>
      </c>
      <c r="AI198" s="144"/>
      <c r="AJ198" s="86"/>
      <c r="AK198" s="86"/>
      <c r="AL198" s="18"/>
      <c r="AM198" s="64"/>
      <c r="AN198" s="64"/>
      <c r="AO198" s="64"/>
      <c r="AP198" s="94"/>
      <c r="AQ198" s="168"/>
      <c r="AR198" s="168"/>
      <c r="AS198" s="851"/>
      <c r="AT198" s="964"/>
      <c r="AU198" s="161"/>
      <c r="AV198" s="964"/>
      <c r="AW198" s="1003"/>
      <c r="AX198" s="168"/>
      <c r="AY198" s="861"/>
      <c r="AZ198" s="851"/>
      <c r="BA198" s="161"/>
      <c r="BB198" s="161"/>
      <c r="BC198" s="161"/>
      <c r="BD198" s="161"/>
      <c r="BE198" s="93" t="s">
        <v>5474</v>
      </c>
      <c r="BF198" s="18">
        <v>44440</v>
      </c>
      <c r="BG198" s="94"/>
      <c r="BH198" s="93" t="s">
        <v>4920</v>
      </c>
      <c r="BI198" s="18">
        <v>44621</v>
      </c>
      <c r="BJ198" s="94"/>
      <c r="BK198" s="93" t="s">
        <v>316</v>
      </c>
      <c r="BL198" s="18">
        <v>45017</v>
      </c>
      <c r="BM198" s="94"/>
      <c r="BN198" s="12" t="s">
        <v>8679</v>
      </c>
      <c r="BO198" s="12"/>
      <c r="BP198" s="12"/>
      <c r="BQ198" s="261">
        <v>44231</v>
      </c>
      <c r="BR198" s="261"/>
      <c r="BS198" s="18" t="s">
        <v>116</v>
      </c>
      <c r="BT198" s="261"/>
      <c r="BU198" s="261">
        <v>44302</v>
      </c>
      <c r="BV198" s="18" t="s">
        <v>7042</v>
      </c>
      <c r="BW198" s="261"/>
      <c r="BX198" s="12" t="s">
        <v>105</v>
      </c>
      <c r="BY198" s="12"/>
      <c r="BZ198" s="12"/>
    </row>
    <row r="199" spans="1:78" s="1" customFormat="1" ht="50" customHeight="1" x14ac:dyDescent="0.2">
      <c r="A199" s="24" t="s">
        <v>816</v>
      </c>
      <c r="B199" s="65" t="s">
        <v>817</v>
      </c>
      <c r="C199" s="252" t="s">
        <v>5283</v>
      </c>
      <c r="D199" s="252"/>
      <c r="E199" s="507" t="s">
        <v>1083</v>
      </c>
      <c r="F199" s="507" t="s">
        <v>3616</v>
      </c>
      <c r="G199" s="268" t="s">
        <v>89</v>
      </c>
      <c r="H199" s="338" t="s">
        <v>89</v>
      </c>
      <c r="I199" s="348">
        <v>42317</v>
      </c>
      <c r="J199" s="348" t="s">
        <v>90</v>
      </c>
      <c r="K199" s="348" t="s">
        <v>389</v>
      </c>
      <c r="L199" s="348"/>
      <c r="M199" s="348"/>
      <c r="N199" s="62"/>
      <c r="O199" s="124"/>
      <c r="P199" s="453"/>
      <c r="Q199" s="453"/>
      <c r="R199" s="885"/>
      <c r="S199" s="896"/>
      <c r="T199" s="900"/>
      <c r="U199" s="316" t="str">
        <f t="shared" si="0"/>
        <v>Yes</v>
      </c>
      <c r="V199" s="118" t="s">
        <v>93</v>
      </c>
      <c r="W199" s="71" t="s">
        <v>94</v>
      </c>
      <c r="X199" s="71"/>
      <c r="Y199" s="906" t="s">
        <v>819</v>
      </c>
      <c r="Z199" s="906" t="s">
        <v>5284</v>
      </c>
      <c r="AA199" s="909" t="s">
        <v>5285</v>
      </c>
      <c r="AB199" s="112">
        <v>43922</v>
      </c>
      <c r="AC199" s="143" t="s">
        <v>5286</v>
      </c>
      <c r="AD199" s="86" t="s">
        <v>821</v>
      </c>
      <c r="AE199" s="828">
        <v>42552</v>
      </c>
      <c r="AF199" s="891">
        <v>42563</v>
      </c>
      <c r="AG199" s="891">
        <v>42605</v>
      </c>
      <c r="AH199" s="64" t="s">
        <v>822</v>
      </c>
      <c r="AI199" s="144"/>
      <c r="AJ199" s="17" t="s">
        <v>4720</v>
      </c>
      <c r="AK199" s="86" t="s">
        <v>823</v>
      </c>
      <c r="AL199" s="18">
        <v>43191</v>
      </c>
      <c r="AM199" s="64">
        <v>43216</v>
      </c>
      <c r="AN199" s="64">
        <v>43258</v>
      </c>
      <c r="AO199" s="132" t="s">
        <v>824</v>
      </c>
      <c r="AP199" s="189" t="s">
        <v>825</v>
      </c>
      <c r="AQ199" s="143" t="s">
        <v>826</v>
      </c>
      <c r="AR199" s="168" t="s">
        <v>827</v>
      </c>
      <c r="AS199" s="851">
        <v>43647</v>
      </c>
      <c r="AT199" s="964">
        <v>43773</v>
      </c>
      <c r="AU199" s="161">
        <v>43815</v>
      </c>
      <c r="AV199" s="964" t="s">
        <v>828</v>
      </c>
      <c r="AW199" s="1003"/>
      <c r="AX199" s="168"/>
      <c r="AY199" s="861"/>
      <c r="AZ199" s="851"/>
      <c r="BA199" s="161"/>
      <c r="BB199" s="161"/>
      <c r="BC199" s="161"/>
      <c r="BD199" s="161"/>
      <c r="BE199" s="93" t="s">
        <v>5287</v>
      </c>
      <c r="BF199" s="18">
        <v>44105</v>
      </c>
      <c r="BG199" s="94"/>
      <c r="BH199" s="93" t="s">
        <v>5228</v>
      </c>
      <c r="BI199" s="18">
        <v>44197</v>
      </c>
      <c r="BJ199" s="94"/>
      <c r="BK199" s="93" t="s">
        <v>5215</v>
      </c>
      <c r="BL199" s="18">
        <v>44562</v>
      </c>
      <c r="BM199" s="94"/>
      <c r="BN199" s="12" t="s">
        <v>8680</v>
      </c>
      <c r="BO199" s="12"/>
      <c r="BP199" s="12"/>
      <c r="BQ199" s="261">
        <v>44302</v>
      </c>
      <c r="BR199" s="261"/>
      <c r="BS199" s="18" t="s">
        <v>7042</v>
      </c>
      <c r="BT199" s="261"/>
      <c r="BU199" s="261"/>
      <c r="BV199" s="18"/>
      <c r="BW199" s="261"/>
      <c r="BX199" s="54" t="s">
        <v>105</v>
      </c>
      <c r="BY199" s="12"/>
      <c r="BZ199" s="12"/>
    </row>
    <row r="200" spans="1:78" s="1" customFormat="1" ht="50" customHeight="1" x14ac:dyDescent="0.2">
      <c r="A200" s="24" t="s">
        <v>3750</v>
      </c>
      <c r="B200" s="65" t="s">
        <v>3748</v>
      </c>
      <c r="C200" s="252" t="s">
        <v>2520</v>
      </c>
      <c r="D200" s="252"/>
      <c r="E200" s="507" t="s">
        <v>91</v>
      </c>
      <c r="F200" s="507" t="s">
        <v>949</v>
      </c>
      <c r="G200" s="268" t="s">
        <v>89</v>
      </c>
      <c r="H200" s="338" t="s">
        <v>89</v>
      </c>
      <c r="I200" s="348">
        <v>42718</v>
      </c>
      <c r="J200" s="348" t="s">
        <v>90</v>
      </c>
      <c r="K200" s="348" t="s">
        <v>3577</v>
      </c>
      <c r="L200" s="348"/>
      <c r="M200" s="348"/>
      <c r="N200" s="62"/>
      <c r="O200" s="124"/>
      <c r="P200" s="453"/>
      <c r="Q200" s="453"/>
      <c r="R200" s="885"/>
      <c r="S200" s="896"/>
      <c r="T200" s="900"/>
      <c r="U200" s="316" t="str">
        <f t="shared" si="0"/>
        <v>Yes</v>
      </c>
      <c r="V200" s="118" t="s">
        <v>93</v>
      </c>
      <c r="W200" s="71" t="s">
        <v>94</v>
      </c>
      <c r="X200" s="71"/>
      <c r="Y200" s="906" t="s">
        <v>5311</v>
      </c>
      <c r="Z200" s="909" t="s">
        <v>5312</v>
      </c>
      <c r="AA200" s="909" t="s">
        <v>6628</v>
      </c>
      <c r="AB200" s="112">
        <v>43862</v>
      </c>
      <c r="AC200" s="191" t="s">
        <v>5425</v>
      </c>
      <c r="AD200" s="136" t="s">
        <v>367</v>
      </c>
      <c r="AE200" s="828">
        <v>44287</v>
      </c>
      <c r="AF200" s="891"/>
      <c r="AG200" s="891"/>
      <c r="AH200" s="64"/>
      <c r="AI200" s="144"/>
      <c r="AJ200" s="136"/>
      <c r="AK200" s="136"/>
      <c r="AL200" s="18"/>
      <c r="AM200" s="64"/>
      <c r="AN200" s="64"/>
      <c r="AO200" s="64"/>
      <c r="AP200" s="94"/>
      <c r="AQ200" s="168"/>
      <c r="AR200" s="168"/>
      <c r="AS200" s="851"/>
      <c r="AT200" s="964"/>
      <c r="AU200" s="161"/>
      <c r="AV200" s="964"/>
      <c r="AW200" s="1003"/>
      <c r="AX200" s="168"/>
      <c r="AY200" s="861"/>
      <c r="AZ200" s="851"/>
      <c r="BA200" s="161"/>
      <c r="BB200" s="161"/>
      <c r="BC200" s="161"/>
      <c r="BD200" s="161"/>
      <c r="BE200" s="93" t="s">
        <v>4930</v>
      </c>
      <c r="BF200" s="18">
        <v>44652</v>
      </c>
      <c r="BG200" s="64"/>
      <c r="BH200" s="93" t="s">
        <v>2957</v>
      </c>
      <c r="BI200" s="18">
        <v>44835</v>
      </c>
      <c r="BJ200" s="94"/>
      <c r="BK200" s="93" t="s">
        <v>5316</v>
      </c>
      <c r="BL200" s="131">
        <v>45108</v>
      </c>
      <c r="BM200" s="94"/>
      <c r="BN200" s="513" t="s">
        <v>8681</v>
      </c>
      <c r="BO200" s="513"/>
      <c r="BP200" s="513"/>
      <c r="BQ200" s="261">
        <v>44260</v>
      </c>
      <c r="BR200" s="261"/>
      <c r="BS200" s="18" t="s">
        <v>116</v>
      </c>
      <c r="BT200" s="261"/>
      <c r="BU200" s="261"/>
      <c r="BV200" s="18"/>
      <c r="BW200" s="261"/>
      <c r="BX200" s="12" t="s">
        <v>105</v>
      </c>
      <c r="BY200" s="12"/>
      <c r="BZ200" s="12"/>
    </row>
    <row r="201" spans="1:78" s="1" customFormat="1" ht="50" customHeight="1" x14ac:dyDescent="0.2">
      <c r="A201" s="24" t="s">
        <v>3750</v>
      </c>
      <c r="B201" s="65" t="s">
        <v>3748</v>
      </c>
      <c r="C201" s="6" t="s">
        <v>865</v>
      </c>
      <c r="D201" s="6"/>
      <c r="E201" s="507" t="s">
        <v>337</v>
      </c>
      <c r="F201" s="507" t="s">
        <v>1158</v>
      </c>
      <c r="G201" s="268" t="s">
        <v>89</v>
      </c>
      <c r="H201" s="338" t="s">
        <v>194</v>
      </c>
      <c r="I201" s="351">
        <v>42718</v>
      </c>
      <c r="J201" s="351"/>
      <c r="K201" s="351"/>
      <c r="L201" s="351"/>
      <c r="M201" s="351"/>
      <c r="N201" s="62"/>
      <c r="O201" s="124"/>
      <c r="P201" s="453"/>
      <c r="Q201" s="453"/>
      <c r="R201" s="885"/>
      <c r="S201" s="896"/>
      <c r="T201" s="900"/>
      <c r="U201" s="316" t="str">
        <f t="shared" si="0"/>
        <v>Yes</v>
      </c>
      <c r="V201" s="118" t="s">
        <v>93</v>
      </c>
      <c r="W201" s="71" t="s">
        <v>94</v>
      </c>
      <c r="X201" s="71"/>
      <c r="Y201" s="906" t="s">
        <v>867</v>
      </c>
      <c r="Z201" s="906" t="s">
        <v>868</v>
      </c>
      <c r="AA201" s="909" t="s">
        <v>869</v>
      </c>
      <c r="AB201" s="592">
        <v>44013</v>
      </c>
      <c r="AC201" s="86" t="s">
        <v>870</v>
      </c>
      <c r="AD201" s="183" t="s">
        <v>871</v>
      </c>
      <c r="AE201" s="828">
        <v>43497</v>
      </c>
      <c r="AF201" s="891">
        <v>43507</v>
      </c>
      <c r="AG201" s="891">
        <v>43549</v>
      </c>
      <c r="AH201" s="132" t="s">
        <v>872</v>
      </c>
      <c r="AI201" s="144"/>
      <c r="AJ201" s="87" t="s">
        <v>873</v>
      </c>
      <c r="AK201" s="139" t="s">
        <v>874</v>
      </c>
      <c r="AL201" s="18">
        <v>44378</v>
      </c>
      <c r="AM201" s="64"/>
      <c r="AN201" s="64"/>
      <c r="AO201" s="64"/>
      <c r="AP201" s="94"/>
      <c r="AQ201" s="168"/>
      <c r="AR201" s="168"/>
      <c r="AS201" s="851"/>
      <c r="AT201" s="964"/>
      <c r="AU201" s="161"/>
      <c r="AV201" s="964"/>
      <c r="AW201" s="1003"/>
      <c r="AX201" s="168"/>
      <c r="AY201" s="861"/>
      <c r="AZ201" s="851"/>
      <c r="BA201" s="161"/>
      <c r="BB201" s="161"/>
      <c r="BC201" s="161"/>
      <c r="BD201" s="161"/>
      <c r="BE201" s="93" t="s">
        <v>315</v>
      </c>
      <c r="BF201" s="18">
        <v>44652</v>
      </c>
      <c r="BG201" s="94"/>
      <c r="BH201" s="93" t="s">
        <v>8566</v>
      </c>
      <c r="BI201" s="18">
        <v>44805</v>
      </c>
      <c r="BJ201" s="94"/>
      <c r="BK201" s="93" t="s">
        <v>8682</v>
      </c>
      <c r="BL201" s="18">
        <v>45047</v>
      </c>
      <c r="BM201" s="94"/>
      <c r="BN201" s="580" t="s">
        <v>8683</v>
      </c>
      <c r="BO201" s="580"/>
      <c r="BP201" s="580"/>
      <c r="BQ201" s="261">
        <v>44256</v>
      </c>
      <c r="BR201" s="261"/>
      <c r="BS201" s="18" t="s">
        <v>116</v>
      </c>
      <c r="BT201" s="261"/>
      <c r="BU201" s="261"/>
      <c r="BV201" s="18"/>
      <c r="BW201" s="261"/>
      <c r="BX201" s="12" t="s">
        <v>105</v>
      </c>
      <c r="BY201" s="12"/>
      <c r="BZ201" s="12"/>
    </row>
    <row r="202" spans="1:78" ht="50" customHeight="1" x14ac:dyDescent="0.2">
      <c r="A202" s="24" t="s">
        <v>3191</v>
      </c>
      <c r="B202" s="65" t="s">
        <v>3190</v>
      </c>
      <c r="C202" s="6" t="s">
        <v>865</v>
      </c>
      <c r="D202" s="6"/>
      <c r="E202" s="507" t="s">
        <v>337</v>
      </c>
      <c r="F202" s="507" t="s">
        <v>1158</v>
      </c>
      <c r="G202" s="268" t="s">
        <v>89</v>
      </c>
      <c r="H202" s="338" t="s">
        <v>194</v>
      </c>
      <c r="I202" s="350">
        <v>41256</v>
      </c>
      <c r="J202" s="350"/>
      <c r="K202" s="350"/>
      <c r="L202" s="350"/>
      <c r="M202" s="350"/>
      <c r="N202" s="62"/>
      <c r="O202" s="62"/>
      <c r="P202" s="453"/>
      <c r="Q202" s="453"/>
      <c r="R202" s="885"/>
      <c r="S202" s="896"/>
      <c r="T202" s="900"/>
      <c r="U202" s="316" t="s">
        <v>93</v>
      </c>
      <c r="V202" s="118" t="s">
        <v>93</v>
      </c>
      <c r="W202" s="71" t="s">
        <v>94</v>
      </c>
      <c r="X202" s="71"/>
      <c r="Y202" s="906" t="s">
        <v>867</v>
      </c>
      <c r="Z202" s="906" t="s">
        <v>868</v>
      </c>
      <c r="AA202" s="909" t="s">
        <v>869</v>
      </c>
      <c r="AB202" s="112">
        <v>44013</v>
      </c>
      <c r="AC202" s="143" t="s">
        <v>870</v>
      </c>
      <c r="AD202" s="183" t="s">
        <v>871</v>
      </c>
      <c r="AE202" s="828">
        <v>43497</v>
      </c>
      <c r="AF202" s="891">
        <v>43507</v>
      </c>
      <c r="AG202" s="891">
        <v>43549</v>
      </c>
      <c r="AH202" s="132" t="s">
        <v>872</v>
      </c>
      <c r="AI202" s="144"/>
      <c r="AJ202" s="87" t="s">
        <v>873</v>
      </c>
      <c r="AK202" s="139" t="s">
        <v>874</v>
      </c>
      <c r="AL202" s="18">
        <v>44378</v>
      </c>
      <c r="AM202" s="64"/>
      <c r="AN202" s="64"/>
      <c r="AO202" s="64"/>
      <c r="AP202" s="94"/>
      <c r="AQ202" s="168"/>
      <c r="AR202" s="168"/>
      <c r="AS202" s="851"/>
      <c r="AT202" s="964"/>
      <c r="AU202" s="161"/>
      <c r="AV202" s="964"/>
      <c r="AW202" s="1003"/>
      <c r="AX202" s="168"/>
      <c r="AY202" s="861"/>
      <c r="AZ202" s="851"/>
      <c r="BA202" s="161"/>
      <c r="BB202" s="161"/>
      <c r="BC202" s="161"/>
      <c r="BD202" s="161"/>
      <c r="BE202" s="93" t="s">
        <v>315</v>
      </c>
      <c r="BF202" s="18">
        <v>44652</v>
      </c>
      <c r="BG202" s="94"/>
      <c r="BH202" s="93" t="s">
        <v>8566</v>
      </c>
      <c r="BI202" s="18">
        <v>44805</v>
      </c>
      <c r="BJ202" s="94"/>
      <c r="BK202" s="93" t="s">
        <v>8682</v>
      </c>
      <c r="BL202" s="18">
        <v>45047</v>
      </c>
      <c r="BM202" s="94"/>
      <c r="BN202" s="580" t="s">
        <v>8683</v>
      </c>
      <c r="BO202" s="580"/>
      <c r="BP202" s="580"/>
      <c r="BQ202" s="261">
        <v>44256</v>
      </c>
      <c r="BR202" s="261"/>
      <c r="BS202" s="18" t="s">
        <v>116</v>
      </c>
      <c r="BT202" s="261"/>
      <c r="BU202" s="261"/>
      <c r="BV202" s="18"/>
      <c r="BW202" s="261">
        <v>44286</v>
      </c>
      <c r="BX202" s="12" t="s">
        <v>105</v>
      </c>
      <c r="BY202" s="1"/>
      <c r="BZ202" s="1"/>
    </row>
    <row r="203" spans="1:78" ht="50" customHeight="1" x14ac:dyDescent="0.2">
      <c r="A203" s="24" t="s">
        <v>3191</v>
      </c>
      <c r="B203" s="65" t="s">
        <v>3190</v>
      </c>
      <c r="C203" s="252" t="s">
        <v>8684</v>
      </c>
      <c r="D203" s="252"/>
      <c r="E203" s="507" t="s">
        <v>292</v>
      </c>
      <c r="F203" s="507" t="s">
        <v>4841</v>
      </c>
      <c r="G203" s="268" t="s">
        <v>89</v>
      </c>
      <c r="H203" s="173" t="s">
        <v>89</v>
      </c>
      <c r="I203" s="62">
        <v>44175</v>
      </c>
      <c r="J203" s="62"/>
      <c r="K203" s="62"/>
      <c r="L203" s="62"/>
      <c r="M203" s="62"/>
      <c r="N203" s="62">
        <v>43472</v>
      </c>
      <c r="O203" s="124">
        <v>43553</v>
      </c>
      <c r="P203" s="453">
        <v>44162</v>
      </c>
      <c r="Q203" s="453"/>
      <c r="R203" s="885"/>
      <c r="S203" s="896"/>
      <c r="T203" s="900"/>
      <c r="U203" s="316" t="s">
        <v>93</v>
      </c>
      <c r="V203" s="118" t="s">
        <v>93</v>
      </c>
      <c r="W203" s="71" t="s">
        <v>94</v>
      </c>
      <c r="X203" s="71"/>
      <c r="Y203" s="916" t="s">
        <v>6435</v>
      </c>
      <c r="Z203" s="930" t="s">
        <v>6436</v>
      </c>
      <c r="AA203" s="928" t="s">
        <v>6437</v>
      </c>
      <c r="AB203" s="112">
        <v>43525</v>
      </c>
      <c r="AC203" s="143" t="s">
        <v>6438</v>
      </c>
      <c r="AD203" s="86" t="s">
        <v>750</v>
      </c>
      <c r="AE203" s="828">
        <v>41791</v>
      </c>
      <c r="AF203" s="891">
        <v>41801</v>
      </c>
      <c r="AG203" s="891">
        <v>41843</v>
      </c>
      <c r="AH203" s="64" t="s">
        <v>6439</v>
      </c>
      <c r="AI203" s="144"/>
      <c r="AJ203" s="86" t="s">
        <v>6440</v>
      </c>
      <c r="AK203" s="86" t="s">
        <v>6441</v>
      </c>
      <c r="AL203" s="18">
        <v>42036</v>
      </c>
      <c r="AM203" s="64">
        <v>42054</v>
      </c>
      <c r="AN203" s="64">
        <v>42096</v>
      </c>
      <c r="AO203" s="64" t="s">
        <v>6442</v>
      </c>
      <c r="AP203" s="94"/>
      <c r="AQ203" s="168">
        <v>42522</v>
      </c>
      <c r="AR203" s="168" t="s">
        <v>367</v>
      </c>
      <c r="AS203" s="851">
        <v>42522</v>
      </c>
      <c r="AT203" s="964">
        <v>42548</v>
      </c>
      <c r="AU203" s="161">
        <v>42601</v>
      </c>
      <c r="AV203" s="964" t="s">
        <v>6443</v>
      </c>
      <c r="AW203" s="1003"/>
      <c r="AX203" s="168">
        <v>42795</v>
      </c>
      <c r="AY203" s="861" t="s">
        <v>6444</v>
      </c>
      <c r="AZ203" s="851">
        <v>42795</v>
      </c>
      <c r="BA203" s="161">
        <v>42823</v>
      </c>
      <c r="BB203" s="161">
        <v>42872</v>
      </c>
      <c r="BC203" s="161" t="s">
        <v>6445</v>
      </c>
      <c r="BD203" s="161"/>
      <c r="BE203" s="93" t="s">
        <v>5220</v>
      </c>
      <c r="BF203" s="18">
        <v>43009</v>
      </c>
      <c r="BG203" s="64">
        <v>43472</v>
      </c>
      <c r="BH203" s="93" t="s">
        <v>4861</v>
      </c>
      <c r="BI203" s="18">
        <v>43525</v>
      </c>
      <c r="BJ203" s="94">
        <v>43553</v>
      </c>
      <c r="BK203" s="93" t="s">
        <v>4721</v>
      </c>
      <c r="BL203" s="131">
        <v>43770</v>
      </c>
      <c r="BM203" s="94">
        <v>44175</v>
      </c>
      <c r="BN203" s="513" t="s">
        <v>8685</v>
      </c>
      <c r="BO203" s="513"/>
      <c r="BP203" s="513"/>
      <c r="BQ203" s="261">
        <v>44225</v>
      </c>
      <c r="BR203" s="261"/>
      <c r="BS203" s="18" t="s">
        <v>116</v>
      </c>
      <c r="BT203" s="261"/>
      <c r="BU203" s="261"/>
      <c r="BV203" s="18"/>
      <c r="BW203" s="261"/>
      <c r="BX203" s="12" t="s">
        <v>8686</v>
      </c>
      <c r="BY203" s="1"/>
      <c r="BZ203" s="1"/>
    </row>
    <row r="204" spans="1:78" s="1" customFormat="1" ht="50" customHeight="1" x14ac:dyDescent="0.2">
      <c r="A204" s="24" t="s">
        <v>2954</v>
      </c>
      <c r="B204" s="65" t="s">
        <v>2949</v>
      </c>
      <c r="C204" s="255" t="s">
        <v>6332</v>
      </c>
      <c r="D204" s="255"/>
      <c r="E204" s="254"/>
      <c r="F204" s="254">
        <v>2037</v>
      </c>
      <c r="G204" s="280" t="s">
        <v>89</v>
      </c>
      <c r="H204" s="338" t="s">
        <v>89</v>
      </c>
      <c r="I204" s="349" t="s">
        <v>121</v>
      </c>
      <c r="J204" s="349"/>
      <c r="K204" s="349"/>
      <c r="L204" s="349"/>
      <c r="M204" s="349"/>
      <c r="N204" s="62"/>
      <c r="O204" s="124"/>
      <c r="P204" s="453"/>
      <c r="Q204" s="453"/>
      <c r="R204" s="885"/>
      <c r="S204" s="896"/>
      <c r="T204" s="900"/>
      <c r="U204" s="316" t="str">
        <f>IF(OR(V204="Yes", W204="Web-page timetable", X204="YES"), "Yes")</f>
        <v>Yes</v>
      </c>
      <c r="V204" s="118" t="s">
        <v>93</v>
      </c>
      <c r="W204" s="71" t="s">
        <v>94</v>
      </c>
      <c r="X204" s="71"/>
      <c r="Y204" s="911" t="s">
        <v>2951</v>
      </c>
      <c r="Z204" s="918" t="s">
        <v>6333</v>
      </c>
      <c r="AA204" s="928"/>
      <c r="AB204" s="112">
        <v>43739</v>
      </c>
      <c r="AC204" s="143" t="s">
        <v>6334</v>
      </c>
      <c r="AD204" s="86" t="s">
        <v>6335</v>
      </c>
      <c r="AE204" s="828">
        <v>44348</v>
      </c>
      <c r="AF204" s="891"/>
      <c r="AG204" s="891"/>
      <c r="AH204" s="64"/>
      <c r="AI204" s="144"/>
      <c r="AJ204" s="86" t="s">
        <v>6336</v>
      </c>
      <c r="AK204" s="86" t="s">
        <v>1491</v>
      </c>
      <c r="AL204" s="18"/>
      <c r="AM204" s="64"/>
      <c r="AN204" s="64"/>
      <c r="AO204" s="64"/>
      <c r="AP204" s="94"/>
      <c r="AQ204" s="168"/>
      <c r="AR204" s="168"/>
      <c r="AS204" s="851"/>
      <c r="AT204" s="964"/>
      <c r="AU204" s="161"/>
      <c r="AV204" s="964"/>
      <c r="AW204" s="1003"/>
      <c r="AX204" s="168"/>
      <c r="AY204" s="861"/>
      <c r="AZ204" s="851"/>
      <c r="BA204" s="161"/>
      <c r="BB204" s="161"/>
      <c r="BC204" s="161"/>
      <c r="BD204" s="161"/>
      <c r="BE204" s="93" t="s">
        <v>663</v>
      </c>
      <c r="BF204" s="18"/>
      <c r="BG204" s="94"/>
      <c r="BH204" s="93" t="s">
        <v>5675</v>
      </c>
      <c r="BI204" s="18"/>
      <c r="BJ204" s="94"/>
      <c r="BK204" s="93" t="s">
        <v>522</v>
      </c>
      <c r="BL204" s="18"/>
      <c r="BM204" s="94"/>
      <c r="BN204" s="12" t="s">
        <v>8687</v>
      </c>
      <c r="BO204" s="12"/>
      <c r="BP204" s="12"/>
      <c r="BQ204" s="261">
        <v>44180</v>
      </c>
      <c r="BR204" s="261"/>
      <c r="BS204" s="18" t="s">
        <v>116</v>
      </c>
      <c r="BT204" s="261"/>
      <c r="BU204" s="261"/>
      <c r="BV204" s="18"/>
      <c r="BW204" s="261"/>
      <c r="BX204" s="12" t="s">
        <v>105</v>
      </c>
      <c r="BY204" s="12"/>
      <c r="BZ204" s="12"/>
    </row>
    <row r="205" spans="1:78" s="1" customFormat="1" ht="50" customHeight="1" x14ac:dyDescent="0.2">
      <c r="A205" s="22" t="s">
        <v>4093</v>
      </c>
      <c r="B205" s="65" t="s">
        <v>4094</v>
      </c>
      <c r="C205" s="252" t="s">
        <v>2209</v>
      </c>
      <c r="D205" s="252"/>
      <c r="E205" s="507" t="s">
        <v>6764</v>
      </c>
      <c r="F205" s="507" t="s">
        <v>949</v>
      </c>
      <c r="G205" s="268" t="s">
        <v>89</v>
      </c>
      <c r="H205" s="338" t="s">
        <v>194</v>
      </c>
      <c r="I205" s="348">
        <v>42425</v>
      </c>
      <c r="J205" s="348" t="s">
        <v>90</v>
      </c>
      <c r="K205" s="348" t="s">
        <v>389</v>
      </c>
      <c r="L205" s="783" t="s">
        <v>5985</v>
      </c>
      <c r="M205" s="783" t="s">
        <v>5986</v>
      </c>
      <c r="N205" s="108"/>
      <c r="O205" s="112">
        <v>43739</v>
      </c>
      <c r="P205" s="486" t="s">
        <v>2213</v>
      </c>
      <c r="Q205" s="486" t="s">
        <v>364</v>
      </c>
      <c r="R205" s="852">
        <v>43405</v>
      </c>
      <c r="S205" s="898">
        <v>43409</v>
      </c>
      <c r="T205" s="902">
        <v>43451</v>
      </c>
      <c r="U205" s="790" t="s">
        <v>2214</v>
      </c>
      <c r="V205" s="792" t="s">
        <v>2215</v>
      </c>
      <c r="W205" s="20" t="s">
        <v>2216</v>
      </c>
      <c r="X205" s="20" t="s">
        <v>367</v>
      </c>
      <c r="Y205" s="828">
        <v>43770</v>
      </c>
      <c r="Z205" s="891">
        <v>43773</v>
      </c>
      <c r="AA205" s="891">
        <v>43815</v>
      </c>
      <c r="AB205" s="210" t="s">
        <v>2214</v>
      </c>
      <c r="AC205" s="806"/>
      <c r="AD205" s="168" t="s">
        <v>2217</v>
      </c>
      <c r="AE205" s="957" t="s">
        <v>8526</v>
      </c>
      <c r="AF205" s="828">
        <v>44256</v>
      </c>
      <c r="AG205" s="891"/>
      <c r="AH205" s="64"/>
      <c r="AI205" s="144"/>
      <c r="AJ205" s="161"/>
      <c r="AK205" s="168"/>
      <c r="AL205" s="42"/>
      <c r="AM205" s="18"/>
      <c r="AN205" s="64"/>
      <c r="AO205" s="64"/>
      <c r="AP205" s="94"/>
      <c r="AQ205" s="161"/>
      <c r="AR205" s="86" t="s">
        <v>1166</v>
      </c>
      <c r="AS205" s="851">
        <v>44470</v>
      </c>
      <c r="AT205" s="964"/>
      <c r="AU205" s="86" t="s">
        <v>4920</v>
      </c>
      <c r="AV205" s="851">
        <v>44621</v>
      </c>
      <c r="AW205" s="1003"/>
      <c r="AX205" s="86" t="s">
        <v>4769</v>
      </c>
      <c r="AY205" s="851">
        <v>45017</v>
      </c>
      <c r="AZ205" s="964"/>
      <c r="BA205" s="824" t="s">
        <v>8527</v>
      </c>
      <c r="BB205" s="171" t="s">
        <v>116</v>
      </c>
      <c r="BC205" s="612">
        <v>44154</v>
      </c>
      <c r="BD205" s="161"/>
      <c r="BE205" s="93" t="s">
        <v>8688</v>
      </c>
      <c r="BF205" s="18">
        <v>44317</v>
      </c>
      <c r="BG205" s="94"/>
      <c r="BH205" s="93" t="s">
        <v>5041</v>
      </c>
      <c r="BI205" s="18">
        <v>44378</v>
      </c>
      <c r="BJ205" s="94"/>
      <c r="BK205" s="93" t="s">
        <v>4920</v>
      </c>
      <c r="BL205" s="18">
        <v>44621</v>
      </c>
      <c r="BM205" s="94"/>
      <c r="BN205" s="540" t="s">
        <v>8689</v>
      </c>
      <c r="BO205" s="540" t="s">
        <v>8690</v>
      </c>
      <c r="BP205" s="12"/>
      <c r="BQ205" s="261">
        <v>44159</v>
      </c>
      <c r="BR205" s="261"/>
      <c r="BS205" s="18" t="s">
        <v>116</v>
      </c>
      <c r="BT205" s="261"/>
      <c r="BU205" s="261">
        <v>44320</v>
      </c>
      <c r="BV205" s="18" t="s">
        <v>116</v>
      </c>
      <c r="BW205" s="261"/>
      <c r="BX205" s="12" t="s">
        <v>105</v>
      </c>
      <c r="BY205" s="12"/>
      <c r="BZ205" s="12"/>
    </row>
    <row r="206" spans="1:78" s="1" customFormat="1" ht="50" customHeight="1" x14ac:dyDescent="0.2">
      <c r="A206" s="24" t="s">
        <v>928</v>
      </c>
      <c r="B206" s="65" t="s">
        <v>929</v>
      </c>
      <c r="C206" s="252" t="s">
        <v>635</v>
      </c>
      <c r="D206" s="252"/>
      <c r="E206" s="507" t="s">
        <v>4235</v>
      </c>
      <c r="F206" s="507" t="s">
        <v>4841</v>
      </c>
      <c r="G206" s="268" t="s">
        <v>89</v>
      </c>
      <c r="H206" s="173" t="s">
        <v>89</v>
      </c>
      <c r="I206" s="62">
        <v>42199</v>
      </c>
      <c r="J206" s="62"/>
      <c r="K206" s="62"/>
      <c r="L206" s="62"/>
      <c r="M206" s="62"/>
      <c r="N206" s="62"/>
      <c r="O206" s="124"/>
      <c r="P206" s="453"/>
      <c r="Q206" s="453"/>
      <c r="R206" s="885"/>
      <c r="S206" s="896"/>
      <c r="T206" s="900"/>
      <c r="U206" s="316" t="str">
        <f t="shared" ref="U206:U210" si="1">IF(OR(V206="Yes", W206="Web-page timetable", X206="YES"), "Yes")</f>
        <v>Yes</v>
      </c>
      <c r="V206" s="118" t="s">
        <v>93</v>
      </c>
      <c r="W206" s="71" t="s">
        <v>94</v>
      </c>
      <c r="X206" s="71"/>
      <c r="Y206" s="906" t="s">
        <v>5336</v>
      </c>
      <c r="Z206" s="906" t="s">
        <v>5337</v>
      </c>
      <c r="AA206" s="928" t="s">
        <v>5338</v>
      </c>
      <c r="AB206" s="112">
        <v>43709</v>
      </c>
      <c r="AC206" s="143" t="s">
        <v>933</v>
      </c>
      <c r="AD206" s="86" t="s">
        <v>364</v>
      </c>
      <c r="AE206" s="828">
        <v>42917</v>
      </c>
      <c r="AF206" s="891">
        <v>42908</v>
      </c>
      <c r="AG206" s="891">
        <v>42950</v>
      </c>
      <c r="AH206" s="64" t="s">
        <v>934</v>
      </c>
      <c r="AI206" s="144" t="s">
        <v>935</v>
      </c>
      <c r="AJ206" s="136" t="s">
        <v>936</v>
      </c>
      <c r="AK206" s="136" t="s">
        <v>664</v>
      </c>
      <c r="AL206" s="18">
        <v>43466</v>
      </c>
      <c r="AM206" s="64">
        <v>43447</v>
      </c>
      <c r="AN206" s="64">
        <v>43503</v>
      </c>
      <c r="AO206" s="64" t="s">
        <v>937</v>
      </c>
      <c r="AP206" s="94"/>
      <c r="AQ206" s="168"/>
      <c r="AR206" s="168"/>
      <c r="AS206" s="851"/>
      <c r="AT206" s="964"/>
      <c r="AU206" s="161"/>
      <c r="AV206" s="964"/>
      <c r="AW206" s="1003"/>
      <c r="AX206" s="168"/>
      <c r="AY206" s="861"/>
      <c r="AZ206" s="851"/>
      <c r="BA206" s="161"/>
      <c r="BB206" s="161"/>
      <c r="BC206" s="161"/>
      <c r="BD206" s="161"/>
      <c r="BE206" s="93" t="s">
        <v>5339</v>
      </c>
      <c r="BF206" s="18">
        <v>44287</v>
      </c>
      <c r="BG206" s="94"/>
      <c r="BH206" s="93" t="s">
        <v>5340</v>
      </c>
      <c r="BI206" s="18">
        <v>44317</v>
      </c>
      <c r="BJ206" s="94"/>
      <c r="BK206" s="103"/>
      <c r="BL206" s="57"/>
      <c r="BM206" s="94"/>
      <c r="BN206" s="628" t="s">
        <v>8691</v>
      </c>
      <c r="BO206" s="483"/>
      <c r="BP206" s="483"/>
      <c r="BQ206" s="261">
        <v>44180</v>
      </c>
      <c r="BR206" s="261"/>
      <c r="BS206" s="18" t="s">
        <v>116</v>
      </c>
      <c r="BT206" s="261"/>
      <c r="BU206" s="261"/>
      <c r="BV206" s="18"/>
      <c r="BW206" s="261"/>
      <c r="BX206" s="12" t="s">
        <v>105</v>
      </c>
      <c r="BY206" s="12"/>
      <c r="BZ206" s="12"/>
    </row>
    <row r="207" spans="1:78" s="1" customFormat="1" ht="50" customHeight="1" x14ac:dyDescent="0.2">
      <c r="A207" s="24" t="s">
        <v>1542</v>
      </c>
      <c r="B207" s="65" t="s">
        <v>1543</v>
      </c>
      <c r="C207" s="252" t="s">
        <v>1544</v>
      </c>
      <c r="D207" s="252"/>
      <c r="E207" s="507" t="s">
        <v>91</v>
      </c>
      <c r="F207" s="507" t="s">
        <v>949</v>
      </c>
      <c r="G207" s="268" t="s">
        <v>89</v>
      </c>
      <c r="H207" s="338" t="s">
        <v>89</v>
      </c>
      <c r="I207" s="348">
        <v>40962</v>
      </c>
      <c r="J207" s="348" t="s">
        <v>90</v>
      </c>
      <c r="K207" s="348"/>
      <c r="L207" s="348" t="s">
        <v>583</v>
      </c>
      <c r="M207" s="348"/>
      <c r="N207" s="62"/>
      <c r="O207" s="124"/>
      <c r="P207" s="453"/>
      <c r="Q207" s="453"/>
      <c r="R207" s="885"/>
      <c r="S207" s="896"/>
      <c r="T207" s="900"/>
      <c r="U207" s="316" t="str">
        <f t="shared" si="1"/>
        <v>Yes</v>
      </c>
      <c r="V207" s="118" t="s">
        <v>93</v>
      </c>
      <c r="W207" s="71" t="s">
        <v>267</v>
      </c>
      <c r="X207" s="320"/>
      <c r="Y207" s="910" t="s">
        <v>8692</v>
      </c>
      <c r="Z207" s="906"/>
      <c r="AA207" s="928" t="s">
        <v>5634</v>
      </c>
      <c r="AB207" s="112">
        <v>44256</v>
      </c>
      <c r="AC207" s="143" t="s">
        <v>1547</v>
      </c>
      <c r="AD207" s="86" t="s">
        <v>364</v>
      </c>
      <c r="AE207" s="828"/>
      <c r="AF207" s="891">
        <v>43725</v>
      </c>
      <c r="AG207" s="891">
        <v>43769</v>
      </c>
      <c r="AH207" s="64" t="s">
        <v>1548</v>
      </c>
      <c r="AI207" s="144"/>
      <c r="AJ207" s="139" t="s">
        <v>1549</v>
      </c>
      <c r="AK207" s="139" t="s">
        <v>1550</v>
      </c>
      <c r="AL207" s="18">
        <v>44136</v>
      </c>
      <c r="AM207" s="64">
        <v>44126</v>
      </c>
      <c r="AN207" s="64">
        <v>44225</v>
      </c>
      <c r="AO207" s="64" t="s">
        <v>1551</v>
      </c>
      <c r="AP207" s="94"/>
      <c r="AQ207" s="168" t="s">
        <v>873</v>
      </c>
      <c r="AR207" s="168" t="s">
        <v>1526</v>
      </c>
      <c r="AS207" s="851">
        <v>44378</v>
      </c>
      <c r="AT207" s="964"/>
      <c r="AU207" s="161"/>
      <c r="AV207" s="964"/>
      <c r="AW207" s="1003"/>
      <c r="AX207" s="168"/>
      <c r="AY207" s="861"/>
      <c r="AZ207" s="851"/>
      <c r="BA207" s="161"/>
      <c r="BB207" s="161"/>
      <c r="BC207" s="161"/>
      <c r="BD207" s="161"/>
      <c r="BE207" s="93" t="s">
        <v>873</v>
      </c>
      <c r="BF207" s="18">
        <v>44378</v>
      </c>
      <c r="BG207" s="94"/>
      <c r="BH207" s="93" t="s">
        <v>5635</v>
      </c>
      <c r="BI207" s="18">
        <v>44501</v>
      </c>
      <c r="BJ207" s="94"/>
      <c r="BK207" s="93" t="s">
        <v>423</v>
      </c>
      <c r="BL207" s="18">
        <v>44927</v>
      </c>
      <c r="BM207" s="94"/>
      <c r="BN207" s="540" t="s">
        <v>8693</v>
      </c>
      <c r="BO207" s="12"/>
      <c r="BP207" s="12"/>
      <c r="BQ207" s="261">
        <v>44173</v>
      </c>
      <c r="BR207" s="261">
        <v>44258</v>
      </c>
      <c r="BS207" s="18" t="s">
        <v>116</v>
      </c>
      <c r="BT207" s="261"/>
      <c r="BU207" s="261">
        <v>44258</v>
      </c>
      <c r="BV207" s="18" t="s">
        <v>116</v>
      </c>
      <c r="BW207" s="261"/>
      <c r="BX207" s="12" t="s">
        <v>105</v>
      </c>
      <c r="BY207" s="12"/>
      <c r="BZ207" s="12"/>
    </row>
    <row r="208" spans="1:78" s="1" customFormat="1" ht="50" customHeight="1" x14ac:dyDescent="0.2">
      <c r="A208" s="24" t="s">
        <v>2489</v>
      </c>
      <c r="B208" s="65" t="s">
        <v>2472</v>
      </c>
      <c r="C208" s="252" t="s">
        <v>4231</v>
      </c>
      <c r="D208" s="252"/>
      <c r="E208" s="507" t="s">
        <v>351</v>
      </c>
      <c r="F208" s="507" t="s">
        <v>3616</v>
      </c>
      <c r="G208" s="268" t="s">
        <v>89</v>
      </c>
      <c r="H208" s="338" t="s">
        <v>89</v>
      </c>
      <c r="I208" s="348">
        <v>40722</v>
      </c>
      <c r="J208" s="348" t="s">
        <v>90</v>
      </c>
      <c r="K208" s="348"/>
      <c r="L208" s="348"/>
      <c r="M208" s="348"/>
      <c r="N208" s="321"/>
      <c r="O208" s="323"/>
      <c r="P208" s="454"/>
      <c r="Q208" s="454"/>
      <c r="R208" s="885"/>
      <c r="S208" s="896"/>
      <c r="T208" s="900"/>
      <c r="U208" s="316" t="str">
        <f t="shared" si="1"/>
        <v>Yes</v>
      </c>
      <c r="V208" s="118" t="s">
        <v>93</v>
      </c>
      <c r="W208" s="71" t="s">
        <v>94</v>
      </c>
      <c r="X208" s="71"/>
      <c r="Y208" s="909" t="s">
        <v>2474</v>
      </c>
      <c r="Z208" s="912" t="s">
        <v>6122</v>
      </c>
      <c r="AA208" s="928" t="s">
        <v>6123</v>
      </c>
      <c r="AB208" s="112">
        <v>43040</v>
      </c>
      <c r="AC208" s="143" t="s">
        <v>2476</v>
      </c>
      <c r="AD208" s="86" t="s">
        <v>2477</v>
      </c>
      <c r="AE208" s="828">
        <v>42795</v>
      </c>
      <c r="AF208" s="891">
        <v>42795</v>
      </c>
      <c r="AG208" s="891">
        <v>42826</v>
      </c>
      <c r="AH208" s="64" t="s">
        <v>2478</v>
      </c>
      <c r="AI208" s="189" t="s">
        <v>2479</v>
      </c>
      <c r="AJ208" s="86" t="s">
        <v>2480</v>
      </c>
      <c r="AK208" s="86" t="s">
        <v>364</v>
      </c>
      <c r="AL208" s="18">
        <v>43101</v>
      </c>
      <c r="AM208" s="64">
        <v>43101</v>
      </c>
      <c r="AN208" s="64">
        <v>43171</v>
      </c>
      <c r="AO208" s="132" t="s">
        <v>2481</v>
      </c>
      <c r="AP208" s="94" t="s">
        <v>6124</v>
      </c>
      <c r="AQ208" s="87" t="s">
        <v>2482</v>
      </c>
      <c r="AR208" s="87" t="s">
        <v>367</v>
      </c>
      <c r="AS208" s="851">
        <v>43617</v>
      </c>
      <c r="AT208" s="964"/>
      <c r="AU208" s="161">
        <v>43917</v>
      </c>
      <c r="AV208" s="998" t="s">
        <v>2483</v>
      </c>
      <c r="AW208" s="1003"/>
      <c r="AX208" s="168"/>
      <c r="AY208" s="861"/>
      <c r="AZ208" s="851"/>
      <c r="BA208" s="161"/>
      <c r="BB208" s="161"/>
      <c r="BC208" s="161"/>
      <c r="BD208" s="161"/>
      <c r="BE208" s="93" t="s">
        <v>6125</v>
      </c>
      <c r="BF208" s="18">
        <v>43770</v>
      </c>
      <c r="BG208" s="94"/>
      <c r="BH208" s="93" t="s">
        <v>5250</v>
      </c>
      <c r="BI208" s="18">
        <v>43831</v>
      </c>
      <c r="BJ208" s="94"/>
      <c r="BK208" s="93" t="s">
        <v>5473</v>
      </c>
      <c r="BL208" s="18">
        <v>44075</v>
      </c>
      <c r="BM208" s="94"/>
      <c r="BN208" s="540" t="s">
        <v>8694</v>
      </c>
      <c r="BO208" s="12"/>
      <c r="BP208" s="12"/>
      <c r="BQ208" s="261">
        <v>44217</v>
      </c>
      <c r="BR208" s="261"/>
      <c r="BS208" s="18" t="s">
        <v>116</v>
      </c>
      <c r="BT208" s="261"/>
      <c r="BU208" s="261"/>
      <c r="BV208" s="18"/>
      <c r="BW208" s="261"/>
      <c r="BX208" s="12" t="s">
        <v>105</v>
      </c>
      <c r="BY208" s="12"/>
      <c r="BZ208" s="12"/>
    </row>
    <row r="209" spans="1:78" s="1" customFormat="1" ht="50" customHeight="1" x14ac:dyDescent="0.2">
      <c r="A209" s="24" t="s">
        <v>1885</v>
      </c>
      <c r="B209" s="65" t="s">
        <v>1886</v>
      </c>
      <c r="C209" s="252" t="s">
        <v>1887</v>
      </c>
      <c r="D209" s="252"/>
      <c r="E209" s="507" t="s">
        <v>1083</v>
      </c>
      <c r="F209" s="507" t="s">
        <v>3616</v>
      </c>
      <c r="G209" s="268" t="s">
        <v>89</v>
      </c>
      <c r="H209" s="173" t="s">
        <v>89</v>
      </c>
      <c r="I209" s="62">
        <v>42335</v>
      </c>
      <c r="J209" s="62"/>
      <c r="K209" s="62"/>
      <c r="L209" s="62"/>
      <c r="M209" s="62"/>
      <c r="N209" s="62"/>
      <c r="O209" s="124"/>
      <c r="P209" s="453"/>
      <c r="Q209" s="453"/>
      <c r="R209" s="885"/>
      <c r="S209" s="896"/>
      <c r="T209" s="900"/>
      <c r="U209" s="316" t="str">
        <f t="shared" si="1"/>
        <v>Yes</v>
      </c>
      <c r="V209" s="118" t="s">
        <v>93</v>
      </c>
      <c r="W209" s="71" t="s">
        <v>267</v>
      </c>
      <c r="X209" s="77"/>
      <c r="Y209" s="910" t="s">
        <v>1889</v>
      </c>
      <c r="Z209" s="910" t="s">
        <v>7159</v>
      </c>
      <c r="AA209" s="928"/>
      <c r="AB209" s="112" t="s">
        <v>8695</v>
      </c>
      <c r="AC209" s="143"/>
      <c r="AD209" s="86"/>
      <c r="AE209" s="828"/>
      <c r="AF209" s="891">
        <v>43196</v>
      </c>
      <c r="AG209" s="891">
        <v>43245</v>
      </c>
      <c r="AH209" s="64" t="s">
        <v>1891</v>
      </c>
      <c r="AI209" s="144" t="s">
        <v>1892</v>
      </c>
      <c r="AJ209" s="87" t="s">
        <v>1893</v>
      </c>
      <c r="AK209" s="87" t="s">
        <v>766</v>
      </c>
      <c r="AL209" s="18">
        <v>43862</v>
      </c>
      <c r="AM209" s="64">
        <v>43878</v>
      </c>
      <c r="AN209" s="64">
        <v>43920</v>
      </c>
      <c r="AO209" s="64" t="s">
        <v>1894</v>
      </c>
      <c r="AP209" s="94"/>
      <c r="AQ209" s="168"/>
      <c r="AR209" s="168"/>
      <c r="AS209" s="851"/>
      <c r="AT209" s="964"/>
      <c r="AU209" s="161"/>
      <c r="AV209" s="964"/>
      <c r="AW209" s="1003"/>
      <c r="AX209" s="168"/>
      <c r="AY209" s="861"/>
      <c r="AZ209" s="851"/>
      <c r="BA209" s="161"/>
      <c r="BB209" s="161"/>
      <c r="BC209" s="161"/>
      <c r="BD209" s="161"/>
      <c r="BE209" s="93" t="s">
        <v>8498</v>
      </c>
      <c r="BF209" s="18">
        <v>44287</v>
      </c>
      <c r="BG209" s="94"/>
      <c r="BH209" s="93" t="s">
        <v>8696</v>
      </c>
      <c r="BI209" s="18">
        <v>44470</v>
      </c>
      <c r="BJ209" s="94"/>
      <c r="BK209" s="93" t="s">
        <v>8500</v>
      </c>
      <c r="BL209" s="18">
        <v>44835</v>
      </c>
      <c r="BM209" s="94"/>
      <c r="BN209" s="540" t="s">
        <v>8697</v>
      </c>
      <c r="BO209" s="12"/>
      <c r="BP209" s="12"/>
      <c r="BQ209" s="261">
        <v>44217</v>
      </c>
      <c r="BR209" s="261"/>
      <c r="BS209" s="18" t="s">
        <v>116</v>
      </c>
      <c r="BT209" s="261"/>
      <c r="BU209" s="261"/>
      <c r="BV209" s="18"/>
      <c r="BW209" s="261">
        <v>44330</v>
      </c>
      <c r="BX209" s="12" t="s">
        <v>105</v>
      </c>
      <c r="BY209" s="12"/>
      <c r="BZ209" s="12"/>
    </row>
    <row r="210" spans="1:78" s="1" customFormat="1" ht="50" customHeight="1" x14ac:dyDescent="0.2">
      <c r="A210" s="24" t="s">
        <v>3557</v>
      </c>
      <c r="B210" s="65" t="s">
        <v>3558</v>
      </c>
      <c r="C210" s="252" t="s">
        <v>8587</v>
      </c>
      <c r="D210" s="252"/>
      <c r="E210" s="507" t="s">
        <v>337</v>
      </c>
      <c r="F210" s="507" t="s">
        <v>266</v>
      </c>
      <c r="G210" s="268" t="s">
        <v>89</v>
      </c>
      <c r="H210" s="173" t="s">
        <v>89</v>
      </c>
      <c r="I210" s="62">
        <v>41765</v>
      </c>
      <c r="J210" s="62"/>
      <c r="K210" s="62"/>
      <c r="L210" s="62"/>
      <c r="M210" s="62"/>
      <c r="N210" s="62"/>
      <c r="O210" s="124"/>
      <c r="P210" s="453"/>
      <c r="Q210" s="453"/>
      <c r="R210" s="885"/>
      <c r="S210" s="896"/>
      <c r="T210" s="900"/>
      <c r="U210" s="316" t="str">
        <f t="shared" si="1"/>
        <v>Yes</v>
      </c>
      <c r="V210" s="118" t="s">
        <v>93</v>
      </c>
      <c r="W210" s="71" t="s">
        <v>267</v>
      </c>
      <c r="X210" s="281"/>
      <c r="Y210" s="906" t="s">
        <v>3568</v>
      </c>
      <c r="Z210" s="909"/>
      <c r="AA210" s="928"/>
      <c r="AB210" s="112">
        <v>44197</v>
      </c>
      <c r="AC210" s="143" t="s">
        <v>5421</v>
      </c>
      <c r="AD210" s="86" t="s">
        <v>3562</v>
      </c>
      <c r="AE210" s="828">
        <v>43282</v>
      </c>
      <c r="AF210" s="891">
        <v>43241</v>
      </c>
      <c r="AG210" s="891">
        <v>43297</v>
      </c>
      <c r="AH210" s="64" t="s">
        <v>3563</v>
      </c>
      <c r="AI210" s="144" t="s">
        <v>3564</v>
      </c>
      <c r="AJ210" s="87" t="s">
        <v>5095</v>
      </c>
      <c r="AK210" s="139" t="s">
        <v>3565</v>
      </c>
      <c r="AL210" s="18">
        <v>43891</v>
      </c>
      <c r="AM210" s="64">
        <v>43891</v>
      </c>
      <c r="AN210" s="64">
        <v>44013</v>
      </c>
      <c r="AO210" s="132" t="s">
        <v>3566</v>
      </c>
      <c r="AP210" s="94"/>
      <c r="AQ210" s="168">
        <v>44317</v>
      </c>
      <c r="AR210" s="168" t="s">
        <v>3567</v>
      </c>
      <c r="AS210" s="851">
        <v>44317</v>
      </c>
      <c r="AT210" s="964"/>
      <c r="AU210" s="161"/>
      <c r="AV210" s="964"/>
      <c r="AW210" s="1003"/>
      <c r="AX210" s="168"/>
      <c r="AY210" s="861"/>
      <c r="AZ210" s="851"/>
      <c r="BA210" s="161"/>
      <c r="BB210" s="161"/>
      <c r="BC210" s="161"/>
      <c r="BD210" s="161"/>
      <c r="BE210" s="93" t="s">
        <v>4768</v>
      </c>
      <c r="BF210" s="18">
        <v>44743</v>
      </c>
      <c r="BG210" s="94"/>
      <c r="BH210" s="93" t="s">
        <v>8698</v>
      </c>
      <c r="BI210" s="18">
        <v>44927</v>
      </c>
      <c r="BJ210" s="94"/>
      <c r="BK210" s="93" t="s">
        <v>8699</v>
      </c>
      <c r="BL210" s="18">
        <v>45292</v>
      </c>
      <c r="BM210" s="94"/>
      <c r="BN210" s="542" t="s">
        <v>8700</v>
      </c>
      <c r="BO210" s="54" t="s">
        <v>8701</v>
      </c>
      <c r="BP210" s="54"/>
      <c r="BQ210" s="261">
        <v>44327</v>
      </c>
      <c r="BR210" s="261"/>
      <c r="BS210" s="18" t="s">
        <v>116</v>
      </c>
      <c r="BT210" s="261"/>
      <c r="BU210" s="261"/>
      <c r="BV210" s="18"/>
      <c r="BW210" s="261"/>
      <c r="BX210" s="12" t="s">
        <v>105</v>
      </c>
      <c r="BY210" s="12"/>
      <c r="BZ210" s="12"/>
    </row>
    <row r="211" spans="1:78" s="5" customFormat="1" ht="50" customHeight="1" thickBot="1" x14ac:dyDescent="0.25">
      <c r="A211" s="526" t="s">
        <v>1</v>
      </c>
      <c r="B211" s="525" t="s">
        <v>3</v>
      </c>
      <c r="C211" s="525" t="s">
        <v>4</v>
      </c>
      <c r="D211" s="643" t="s">
        <v>5</v>
      </c>
      <c r="E211" s="524" t="s">
        <v>6</v>
      </c>
      <c r="F211" s="524" t="s">
        <v>7</v>
      </c>
      <c r="G211" s="524" t="s">
        <v>8</v>
      </c>
      <c r="H211" s="523" t="s">
        <v>9</v>
      </c>
      <c r="I211" s="522" t="s">
        <v>4156</v>
      </c>
      <c r="J211" s="550" t="s">
        <v>12</v>
      </c>
      <c r="K211" s="550" t="s">
        <v>13</v>
      </c>
      <c r="L211" s="550" t="s">
        <v>14</v>
      </c>
      <c r="M211" s="527" t="s">
        <v>15</v>
      </c>
      <c r="N211" s="594" t="s">
        <v>16</v>
      </c>
      <c r="O211" s="322" t="s">
        <v>17</v>
      </c>
      <c r="P211" s="322" t="s">
        <v>18</v>
      </c>
      <c r="Q211" s="834" t="s">
        <v>4904</v>
      </c>
      <c r="R211" s="834" t="s">
        <v>20</v>
      </c>
      <c r="S211" s="834" t="s">
        <v>21</v>
      </c>
      <c r="T211" s="84" t="s">
        <v>22</v>
      </c>
      <c r="U211" s="84" t="s">
        <v>23</v>
      </c>
      <c r="V211" s="84" t="s">
        <v>24</v>
      </c>
      <c r="W211" s="285" t="s">
        <v>25</v>
      </c>
      <c r="X211" s="917" t="s">
        <v>26</v>
      </c>
      <c r="Y211" s="834" t="s">
        <v>27</v>
      </c>
      <c r="Z211" s="834" t="s">
        <v>28</v>
      </c>
      <c r="AA211" s="84" t="s">
        <v>29</v>
      </c>
      <c r="AB211" s="84" t="s">
        <v>30</v>
      </c>
      <c r="AC211" s="151" t="s">
        <v>31</v>
      </c>
      <c r="AD211" s="844" t="s">
        <v>32</v>
      </c>
      <c r="AE211" s="844" t="s">
        <v>33</v>
      </c>
      <c r="AF211" s="980" t="s">
        <v>34</v>
      </c>
      <c r="AG211" s="152" t="s">
        <v>35</v>
      </c>
      <c r="AH211" s="152" t="s">
        <v>36</v>
      </c>
      <c r="AI211" s="153" t="s">
        <v>37</v>
      </c>
      <c r="AJ211" s="154" t="s">
        <v>38</v>
      </c>
      <c r="AK211" s="154" t="s">
        <v>39</v>
      </c>
      <c r="AL211" s="154" t="s">
        <v>40</v>
      </c>
      <c r="AM211" s="155" t="s">
        <v>41</v>
      </c>
      <c r="AN211" s="155" t="s">
        <v>42</v>
      </c>
      <c r="AO211" s="155" t="s">
        <v>43</v>
      </c>
      <c r="AP211" s="166" t="s">
        <v>44</v>
      </c>
      <c r="AQ211" s="205" t="s">
        <v>45</v>
      </c>
      <c r="AR211" s="854" t="s">
        <v>46</v>
      </c>
      <c r="AS211" s="854" t="s">
        <v>47</v>
      </c>
      <c r="AT211" s="206" t="s">
        <v>48</v>
      </c>
      <c r="AU211" s="999" t="s">
        <v>49</v>
      </c>
      <c r="AV211" s="999" t="s">
        <v>50</v>
      </c>
      <c r="AW211" s="207" t="s">
        <v>51</v>
      </c>
      <c r="AX211" s="1008" t="s">
        <v>52</v>
      </c>
      <c r="AY211" s="859" t="s">
        <v>53</v>
      </c>
      <c r="AZ211" s="202" t="s">
        <v>54</v>
      </c>
      <c r="BA211" s="203" t="s">
        <v>55</v>
      </c>
      <c r="BB211" s="203" t="s">
        <v>56</v>
      </c>
      <c r="BC211" s="203" t="s">
        <v>57</v>
      </c>
      <c r="BD211" s="204" t="s">
        <v>58</v>
      </c>
      <c r="BE211" s="599" t="s">
        <v>59</v>
      </c>
      <c r="BF211" s="599" t="s">
        <v>60</v>
      </c>
      <c r="BG211" s="599" t="s">
        <v>61</v>
      </c>
      <c r="BH211" s="157" t="s">
        <v>62</v>
      </c>
      <c r="BI211" s="157" t="s">
        <v>63</v>
      </c>
      <c r="BJ211" s="157" t="s">
        <v>4684</v>
      </c>
      <c r="BK211" s="158" t="s">
        <v>65</v>
      </c>
      <c r="BL211" s="158" t="s">
        <v>66</v>
      </c>
      <c r="BM211" s="177" t="s">
        <v>67</v>
      </c>
      <c r="BN211" s="84" t="s">
        <v>4685</v>
      </c>
      <c r="BO211" s="84" t="s">
        <v>4686</v>
      </c>
      <c r="BP211" s="84" t="s">
        <v>71</v>
      </c>
      <c r="BQ211" s="596" t="s">
        <v>8640</v>
      </c>
      <c r="BR211" s="596" t="s">
        <v>8641</v>
      </c>
      <c r="BS211" s="596" t="s">
        <v>8642</v>
      </c>
      <c r="BT211" s="597" t="s">
        <v>8643</v>
      </c>
      <c r="BU211" s="597" t="s">
        <v>8644</v>
      </c>
      <c r="BV211" s="597" t="s">
        <v>8645</v>
      </c>
      <c r="BW211" s="600" t="s">
        <v>78</v>
      </c>
      <c r="BX211" s="84" t="s">
        <v>81</v>
      </c>
      <c r="BY211" s="595" t="s">
        <v>82</v>
      </c>
      <c r="BZ211" s="595" t="s">
        <v>82</v>
      </c>
    </row>
    <row r="212" spans="1:78" s="1" customFormat="1" ht="50" customHeight="1" thickTop="1" x14ac:dyDescent="0.2">
      <c r="A212" s="24" t="s">
        <v>2229</v>
      </c>
      <c r="B212" s="65" t="s">
        <v>2225</v>
      </c>
      <c r="C212" s="6" t="s">
        <v>5991</v>
      </c>
      <c r="D212" s="644">
        <v>2126</v>
      </c>
      <c r="E212" s="507" t="s">
        <v>423</v>
      </c>
      <c r="F212" s="507" t="s">
        <v>2182</v>
      </c>
      <c r="G212" s="268" t="s">
        <v>89</v>
      </c>
      <c r="H212" s="338" t="s">
        <v>89</v>
      </c>
      <c r="I212" s="348">
        <v>41101</v>
      </c>
      <c r="J212" s="348"/>
      <c r="K212" s="348"/>
      <c r="L212" s="348"/>
      <c r="M212" s="348"/>
      <c r="N212" s="62"/>
      <c r="O212" s="124"/>
      <c r="P212" s="453"/>
      <c r="Q212" s="885"/>
      <c r="R212" s="885"/>
      <c r="S212" s="896"/>
      <c r="T212" s="314"/>
      <c r="U212" s="316" t="str">
        <f t="shared" ref="U212" si="2">IF(OR(V212="Yes", W212="Web-page timetable", X212="YES"), "Yes")</f>
        <v>Yes</v>
      </c>
      <c r="V212" s="645" t="s">
        <v>93</v>
      </c>
      <c r="W212" s="646" t="s">
        <v>94</v>
      </c>
      <c r="X212" s="836" t="s">
        <v>90</v>
      </c>
      <c r="Y212" s="909" t="s">
        <v>5992</v>
      </c>
      <c r="Z212" s="909" t="s">
        <v>8702</v>
      </c>
      <c r="AA212" s="108"/>
      <c r="AB212" s="281">
        <v>43405</v>
      </c>
      <c r="AC212" s="143" t="s">
        <v>5838</v>
      </c>
      <c r="AD212" s="861" t="s">
        <v>8703</v>
      </c>
      <c r="AE212" s="828">
        <v>43862</v>
      </c>
      <c r="AF212" s="891">
        <v>43868</v>
      </c>
      <c r="AG212" s="64">
        <v>43952</v>
      </c>
      <c r="AH212" s="132" t="s">
        <v>5993</v>
      </c>
      <c r="AI212" s="144"/>
      <c r="AJ212" s="20" t="s">
        <v>4963</v>
      </c>
      <c r="AK212" s="139" t="s">
        <v>1491</v>
      </c>
      <c r="AL212" s="18">
        <v>44197</v>
      </c>
      <c r="AM212" s="64"/>
      <c r="AN212" s="64"/>
      <c r="AO212" s="64"/>
      <c r="AP212" s="94"/>
      <c r="AQ212" s="168"/>
      <c r="AR212" s="861"/>
      <c r="AS212" s="852"/>
      <c r="AT212" s="161"/>
      <c r="AU212" s="964"/>
      <c r="AV212" s="964"/>
      <c r="AW212" s="209"/>
      <c r="AX212" s="861"/>
      <c r="AY212" s="862"/>
      <c r="AZ212" s="172"/>
      <c r="BA212" s="161"/>
      <c r="BB212" s="161"/>
      <c r="BC212" s="161"/>
      <c r="BD212" s="161"/>
      <c r="BE212" s="93" t="s">
        <v>722</v>
      </c>
      <c r="BF212" s="18">
        <v>44409</v>
      </c>
      <c r="BG212" s="64"/>
      <c r="BH212" s="93"/>
      <c r="BI212" s="18"/>
      <c r="BJ212" s="94"/>
      <c r="BK212" s="93"/>
      <c r="BL212" s="131"/>
      <c r="BM212" s="94"/>
      <c r="BN212" s="542" t="s">
        <v>8704</v>
      </c>
      <c r="BO212" s="54"/>
      <c r="BP212" s="54"/>
      <c r="BQ212" s="261">
        <v>44180</v>
      </c>
      <c r="BR212" s="261"/>
      <c r="BS212" s="18" t="s">
        <v>116</v>
      </c>
      <c r="BT212" s="261"/>
      <c r="BU212" s="261"/>
      <c r="BV212" s="18"/>
      <c r="BW212" s="261"/>
      <c r="BX212" s="12" t="s">
        <v>579</v>
      </c>
      <c r="BY212" s="12"/>
      <c r="BZ212" s="12"/>
    </row>
    <row r="213" spans="1:78" ht="50" customHeight="1" x14ac:dyDescent="0.2">
      <c r="A213" s="24" t="s">
        <v>3285</v>
      </c>
      <c r="B213" s="620" t="s">
        <v>3286</v>
      </c>
      <c r="C213" s="6" t="s">
        <v>3287</v>
      </c>
      <c r="D213" s="666">
        <v>2141</v>
      </c>
      <c r="E213" s="507" t="s">
        <v>337</v>
      </c>
      <c r="F213" s="507" t="s">
        <v>4841</v>
      </c>
      <c r="G213" s="173" t="s">
        <v>89</v>
      </c>
      <c r="H213" s="340" t="s">
        <v>89</v>
      </c>
      <c r="I213" s="348">
        <v>39870</v>
      </c>
      <c r="J213" s="348"/>
      <c r="K213" s="348"/>
      <c r="L213" s="348"/>
      <c r="M213" s="348"/>
      <c r="N213" s="62"/>
      <c r="O213" s="124"/>
      <c r="P213" s="453"/>
      <c r="Q213" s="885"/>
      <c r="R213" s="885"/>
      <c r="S213" s="896"/>
      <c r="T213" s="314"/>
      <c r="U213" s="316" t="s">
        <v>93</v>
      </c>
      <c r="V213" s="118" t="s">
        <v>93</v>
      </c>
      <c r="W213" s="71" t="s">
        <v>94</v>
      </c>
      <c r="X213" s="918"/>
      <c r="Y213" s="906" t="s">
        <v>3293</v>
      </c>
      <c r="Z213" s="909" t="s">
        <v>6486</v>
      </c>
      <c r="AA213" s="106"/>
      <c r="AB213" s="112">
        <v>43891</v>
      </c>
      <c r="AC213" s="143" t="s">
        <v>3290</v>
      </c>
      <c r="AD213" s="861" t="s">
        <v>142</v>
      </c>
      <c r="AE213" s="828">
        <v>43221</v>
      </c>
      <c r="AF213" s="891">
        <v>43234</v>
      </c>
      <c r="AG213" s="64">
        <v>43276</v>
      </c>
      <c r="AH213" s="64" t="s">
        <v>3291</v>
      </c>
      <c r="AI213" s="144"/>
      <c r="AJ213" s="52" t="s">
        <v>3292</v>
      </c>
      <c r="AK213" s="87" t="s">
        <v>367</v>
      </c>
      <c r="AL213" s="18">
        <v>43739</v>
      </c>
      <c r="AM213" s="64">
        <v>43770</v>
      </c>
      <c r="AN213" s="64">
        <v>43851</v>
      </c>
      <c r="AO213" s="64" t="s">
        <v>3293</v>
      </c>
      <c r="AP213" s="94"/>
      <c r="AQ213" s="168"/>
      <c r="AR213" s="861"/>
      <c r="AS213" s="852"/>
      <c r="AT213" s="161"/>
      <c r="AU213" s="964"/>
      <c r="AV213" s="964"/>
      <c r="AW213" s="209"/>
      <c r="AX213" s="861"/>
      <c r="AY213" s="862"/>
      <c r="AZ213" s="172"/>
      <c r="BA213" s="161"/>
      <c r="BB213" s="161"/>
      <c r="BC213" s="161"/>
      <c r="BD213" s="161"/>
      <c r="BE213" s="93" t="s">
        <v>8705</v>
      </c>
      <c r="BF213" s="18">
        <v>44348</v>
      </c>
      <c r="BG213" s="64"/>
      <c r="BH213" s="295" t="s">
        <v>8706</v>
      </c>
      <c r="BI213" s="296"/>
      <c r="BJ213" s="520"/>
      <c r="BK213" s="295" t="s">
        <v>8707</v>
      </c>
      <c r="BL213" s="650"/>
      <c r="BM213" s="94"/>
      <c r="BN213" s="540" t="s">
        <v>8708</v>
      </c>
      <c r="BO213" s="540" t="s">
        <v>8709</v>
      </c>
      <c r="BP213" s="12"/>
      <c r="BQ213" s="261">
        <v>44180</v>
      </c>
      <c r="BR213" s="261"/>
      <c r="BS213" s="18" t="s">
        <v>116</v>
      </c>
      <c r="BT213" s="261"/>
      <c r="BU213" s="261">
        <v>44378</v>
      </c>
      <c r="BV213" s="18" t="s">
        <v>116</v>
      </c>
      <c r="BW213" s="261"/>
      <c r="BX213" s="12" t="s">
        <v>105</v>
      </c>
      <c r="BY213" s="1"/>
      <c r="BZ213" s="1"/>
    </row>
    <row r="214" spans="1:78" ht="50" customHeight="1" x14ac:dyDescent="0.2">
      <c r="A214" s="24" t="s">
        <v>1405</v>
      </c>
      <c r="B214" s="65" t="s">
        <v>5563</v>
      </c>
      <c r="C214" s="252" t="s">
        <v>8710</v>
      </c>
      <c r="D214" s="666" t="s">
        <v>193</v>
      </c>
      <c r="E214" s="507" t="s">
        <v>337</v>
      </c>
      <c r="F214" s="507" t="s">
        <v>266</v>
      </c>
      <c r="G214" s="268" t="s">
        <v>89</v>
      </c>
      <c r="H214" s="338" t="s">
        <v>89</v>
      </c>
      <c r="I214" s="348">
        <v>43384</v>
      </c>
      <c r="J214" s="348"/>
      <c r="K214" s="348"/>
      <c r="L214" s="348"/>
      <c r="M214" s="348" t="s">
        <v>90</v>
      </c>
      <c r="N214" s="62"/>
      <c r="O214" s="124"/>
      <c r="P214" s="453"/>
      <c r="Q214" s="885"/>
      <c r="R214" s="885"/>
      <c r="S214" s="896"/>
      <c r="T214" s="314"/>
      <c r="U214" s="316" t="b">
        <v>0</v>
      </c>
      <c r="V214" s="118" t="s">
        <v>237</v>
      </c>
      <c r="W214" s="71" t="s">
        <v>94</v>
      </c>
      <c r="X214" s="919"/>
      <c r="Y214" s="910" t="s">
        <v>5565</v>
      </c>
      <c r="Z214" s="912" t="s">
        <v>5566</v>
      </c>
      <c r="AA214" s="106" t="s">
        <v>5567</v>
      </c>
      <c r="AB214" s="112">
        <v>41609</v>
      </c>
      <c r="AC214" s="143" t="s">
        <v>1872</v>
      </c>
      <c r="AD214" s="861" t="s">
        <v>8711</v>
      </c>
      <c r="AE214" s="828">
        <v>44348</v>
      </c>
      <c r="AF214" s="891">
        <v>44372</v>
      </c>
      <c r="AG214" s="64">
        <v>44416</v>
      </c>
      <c r="AH214" s="64" t="s">
        <v>8712</v>
      </c>
      <c r="AI214" s="144"/>
      <c r="AJ214" s="136"/>
      <c r="AK214" s="136"/>
      <c r="AL214" s="18"/>
      <c r="AM214" s="64"/>
      <c r="AN214" s="64"/>
      <c r="AO214" s="64"/>
      <c r="AP214" s="94"/>
      <c r="AQ214" s="169"/>
      <c r="AR214" s="862"/>
      <c r="AS214" s="852"/>
      <c r="AT214" s="162"/>
      <c r="AU214" s="976"/>
      <c r="AV214" s="976"/>
      <c r="AW214" s="209"/>
      <c r="AX214" s="862"/>
      <c r="AY214" s="862"/>
      <c r="AZ214" s="172"/>
      <c r="BA214" s="162"/>
      <c r="BB214" s="162"/>
      <c r="BC214" s="162"/>
      <c r="BD214" s="162"/>
      <c r="BE214" s="93"/>
      <c r="BF214" s="18"/>
      <c r="BG214" s="94"/>
      <c r="BH214" s="93"/>
      <c r="BI214" s="18"/>
      <c r="BJ214" s="94"/>
      <c r="BK214" s="93"/>
      <c r="BL214" s="18"/>
      <c r="BM214" s="94"/>
      <c r="BN214" s="540" t="s">
        <v>8713</v>
      </c>
      <c r="BO214" s="12" t="s">
        <v>8714</v>
      </c>
      <c r="BP214" s="38"/>
      <c r="BQ214" s="261">
        <v>44148</v>
      </c>
      <c r="BR214" s="261"/>
      <c r="BS214" s="18" t="s">
        <v>116</v>
      </c>
      <c r="BT214" s="261"/>
      <c r="BU214" s="261">
        <v>44382</v>
      </c>
      <c r="BV214" s="18" t="s">
        <v>116</v>
      </c>
      <c r="BW214" s="261"/>
      <c r="BX214" s="12" t="s">
        <v>1333</v>
      </c>
      <c r="BY214" s="1"/>
      <c r="BZ214" s="1"/>
    </row>
    <row r="215" spans="1:78" s="1" customFormat="1" ht="50" customHeight="1" x14ac:dyDescent="0.2">
      <c r="A215" s="24" t="s">
        <v>3445</v>
      </c>
      <c r="B215" s="65" t="s">
        <v>3446</v>
      </c>
      <c r="C215" s="252" t="s">
        <v>3447</v>
      </c>
      <c r="D215" s="654">
        <v>2160</v>
      </c>
      <c r="E215" s="507" t="s">
        <v>4235</v>
      </c>
      <c r="F215" s="507" t="s">
        <v>1064</v>
      </c>
      <c r="G215" s="268" t="s">
        <v>89</v>
      </c>
      <c r="H215" s="338" t="s">
        <v>89</v>
      </c>
      <c r="I215" s="348">
        <v>40940</v>
      </c>
      <c r="J215" s="348" t="s">
        <v>90</v>
      </c>
      <c r="K215" s="348" t="s">
        <v>3577</v>
      </c>
      <c r="L215" s="348" t="s">
        <v>583</v>
      </c>
      <c r="M215" s="348"/>
      <c r="N215" s="62"/>
      <c r="O215" s="124"/>
      <c r="P215" s="453"/>
      <c r="Q215" s="885"/>
      <c r="R215" s="885"/>
      <c r="S215" s="896"/>
      <c r="T215" s="314"/>
      <c r="U215" s="316" t="str">
        <f t="shared" ref="U215:U221" si="3">IF(OR(V215="Yes", W215="Web-page timetable", X215="YES"), "Yes")</f>
        <v>Yes</v>
      </c>
      <c r="V215" s="118" t="s">
        <v>93</v>
      </c>
      <c r="W215" s="71" t="s">
        <v>94</v>
      </c>
      <c r="X215" s="918"/>
      <c r="Y215" s="906" t="s">
        <v>6530</v>
      </c>
      <c r="Z215" s="906" t="s">
        <v>6531</v>
      </c>
      <c r="AA215" s="106" t="s">
        <v>6532</v>
      </c>
      <c r="AB215" s="112" t="s">
        <v>6533</v>
      </c>
      <c r="AC215" s="143" t="s">
        <v>5236</v>
      </c>
      <c r="AD215" s="861"/>
      <c r="AE215" s="828">
        <v>43252</v>
      </c>
      <c r="AF215" s="891">
        <v>43255</v>
      </c>
      <c r="AG215" s="64">
        <v>43311</v>
      </c>
      <c r="AH215" s="64" t="s">
        <v>3452</v>
      </c>
      <c r="AI215" s="144" t="s">
        <v>3453</v>
      </c>
      <c r="AJ215" s="136"/>
      <c r="AK215" s="136"/>
      <c r="AL215" s="18"/>
      <c r="AM215" s="64"/>
      <c r="AN215" s="64"/>
      <c r="AO215" s="64"/>
      <c r="AP215" s="94"/>
      <c r="AQ215" s="168"/>
      <c r="AR215" s="861"/>
      <c r="AS215" s="851"/>
      <c r="AT215" s="161"/>
      <c r="AU215" s="964"/>
      <c r="AV215" s="964"/>
      <c r="AW215" s="209"/>
      <c r="AX215" s="861"/>
      <c r="AY215" s="861"/>
      <c r="AZ215" s="171"/>
      <c r="BA215" s="161"/>
      <c r="BB215" s="161"/>
      <c r="BC215" s="161"/>
      <c r="BD215" s="161"/>
      <c r="BE215" s="93" t="s">
        <v>5496</v>
      </c>
      <c r="BF215" s="18">
        <v>43617</v>
      </c>
      <c r="BG215" s="94"/>
      <c r="BH215" s="93" t="s">
        <v>4846</v>
      </c>
      <c r="BI215" s="18">
        <v>43709</v>
      </c>
      <c r="BJ215" s="94"/>
      <c r="BK215" s="93" t="s">
        <v>5095</v>
      </c>
      <c r="BL215" s="18">
        <v>43891</v>
      </c>
      <c r="BM215" s="94"/>
      <c r="BN215" s="636" t="s">
        <v>8715</v>
      </c>
      <c r="BO215" s="518"/>
      <c r="BP215" s="518"/>
      <c r="BQ215" s="261">
        <v>44172</v>
      </c>
      <c r="BR215" s="261"/>
      <c r="BS215" s="18" t="s">
        <v>116</v>
      </c>
      <c r="BT215" s="261"/>
      <c r="BU215" s="261"/>
      <c r="BV215" s="18"/>
      <c r="BW215" s="261"/>
      <c r="BX215" s="12" t="s">
        <v>105</v>
      </c>
      <c r="BY215" s="12"/>
      <c r="BZ215" s="12"/>
    </row>
    <row r="216" spans="1:78" s="1" customFormat="1" ht="50" customHeight="1" x14ac:dyDescent="0.2">
      <c r="A216" s="24" t="s">
        <v>3044</v>
      </c>
      <c r="B216" s="65" t="s">
        <v>3045</v>
      </c>
      <c r="C216" s="252" t="s">
        <v>3053</v>
      </c>
      <c r="D216" s="654">
        <v>2011</v>
      </c>
      <c r="E216" s="507" t="s">
        <v>4235</v>
      </c>
      <c r="F216" s="507" t="s">
        <v>3616</v>
      </c>
      <c r="G216" s="268" t="s">
        <v>89</v>
      </c>
      <c r="H216" s="338" t="s">
        <v>89</v>
      </c>
      <c r="I216" s="348">
        <v>40598</v>
      </c>
      <c r="J216" s="348" t="s">
        <v>8568</v>
      </c>
      <c r="K216" s="348"/>
      <c r="L216" s="348"/>
      <c r="M216" s="348"/>
      <c r="N216" s="321">
        <v>44183</v>
      </c>
      <c r="O216" s="323"/>
      <c r="P216" s="454"/>
      <c r="Q216" s="885"/>
      <c r="R216" s="885"/>
      <c r="S216" s="896"/>
      <c r="T216" s="314"/>
      <c r="U216" s="316" t="str">
        <f t="shared" si="3"/>
        <v>Yes</v>
      </c>
      <c r="V216" s="118" t="s">
        <v>93</v>
      </c>
      <c r="W216" s="71" t="s">
        <v>94</v>
      </c>
      <c r="X216" s="918"/>
      <c r="Y216" s="931" t="s">
        <v>8716</v>
      </c>
      <c r="Z216" s="944" t="s">
        <v>8717</v>
      </c>
      <c r="AA216" s="106"/>
      <c r="AB216" s="112">
        <v>44166</v>
      </c>
      <c r="AC216" s="143" t="s">
        <v>6225</v>
      </c>
      <c r="AD216" s="861"/>
      <c r="AE216" s="828">
        <v>42736</v>
      </c>
      <c r="AF216" s="891">
        <v>42758</v>
      </c>
      <c r="AG216" s="64">
        <v>42814</v>
      </c>
      <c r="AH216" s="64" t="s">
        <v>3055</v>
      </c>
      <c r="AI216" s="144" t="s">
        <v>3056</v>
      </c>
      <c r="AJ216" s="139" t="s">
        <v>3057</v>
      </c>
      <c r="AK216" s="87" t="s">
        <v>3058</v>
      </c>
      <c r="AL216" s="18">
        <v>43009</v>
      </c>
      <c r="AM216" s="64">
        <v>43035</v>
      </c>
      <c r="AN216" s="64" t="s">
        <v>3059</v>
      </c>
      <c r="AO216" s="64" t="s">
        <v>3060</v>
      </c>
      <c r="AP216" s="94" t="s">
        <v>3061</v>
      </c>
      <c r="AQ216" s="168"/>
      <c r="AR216" s="861"/>
      <c r="AS216" s="851"/>
      <c r="AT216" s="161"/>
      <c r="AU216" s="964"/>
      <c r="AV216" s="964"/>
      <c r="AW216" s="209"/>
      <c r="AX216" s="861"/>
      <c r="AY216" s="861"/>
      <c r="AZ216" s="171"/>
      <c r="BA216" s="161"/>
      <c r="BB216" s="161"/>
      <c r="BC216" s="161"/>
      <c r="BD216" s="161"/>
      <c r="BE216" s="93" t="s">
        <v>4819</v>
      </c>
      <c r="BF216" s="18">
        <v>44166</v>
      </c>
      <c r="BG216" s="94">
        <v>44166</v>
      </c>
      <c r="BH216" s="93" t="s">
        <v>5425</v>
      </c>
      <c r="BI216" s="18">
        <v>44287</v>
      </c>
      <c r="BJ216" s="94"/>
      <c r="BK216" s="93" t="s">
        <v>6739</v>
      </c>
      <c r="BL216" s="18">
        <v>44682</v>
      </c>
      <c r="BM216" s="94"/>
      <c r="BN216" s="542" t="s">
        <v>8718</v>
      </c>
      <c r="BO216" s="54" t="s">
        <v>8719</v>
      </c>
      <c r="BP216" s="54"/>
      <c r="BQ216" s="261">
        <v>44307</v>
      </c>
      <c r="BR216" s="261"/>
      <c r="BS216" s="18" t="s">
        <v>116</v>
      </c>
      <c r="BT216" s="261">
        <v>44302</v>
      </c>
      <c r="BU216" s="261">
        <v>44362</v>
      </c>
      <c r="BV216" s="18" t="s">
        <v>116</v>
      </c>
      <c r="BW216" s="261"/>
      <c r="BX216" s="12" t="s">
        <v>8720</v>
      </c>
      <c r="BY216" s="12"/>
      <c r="BZ216" s="12"/>
    </row>
    <row r="217" spans="1:78" s="1" customFormat="1" ht="50" customHeight="1" x14ac:dyDescent="0.2">
      <c r="A217" s="24" t="s">
        <v>3066</v>
      </c>
      <c r="B217" s="620" t="s">
        <v>3067</v>
      </c>
      <c r="C217" s="252" t="s">
        <v>6384</v>
      </c>
      <c r="D217" s="654">
        <v>2156</v>
      </c>
      <c r="E217" s="507" t="s">
        <v>4235</v>
      </c>
      <c r="F217" s="507" t="s">
        <v>3616</v>
      </c>
      <c r="G217" s="268" t="s">
        <v>89</v>
      </c>
      <c r="H217" s="357" t="s">
        <v>89</v>
      </c>
      <c r="I217" s="62">
        <v>39798</v>
      </c>
      <c r="J217" s="62" t="s">
        <v>90</v>
      </c>
      <c r="K217" s="62" t="s">
        <v>206</v>
      </c>
      <c r="L217" s="62" t="s">
        <v>583</v>
      </c>
      <c r="M217" s="62"/>
      <c r="N217" s="62"/>
      <c r="O217" s="124"/>
      <c r="P217" s="453"/>
      <c r="Q217" s="885"/>
      <c r="R217" s="885"/>
      <c r="S217" s="896"/>
      <c r="T217" s="314"/>
      <c r="U217" s="316" t="str">
        <f t="shared" si="3"/>
        <v>Yes</v>
      </c>
      <c r="V217" s="118" t="s">
        <v>93</v>
      </c>
      <c r="W217" s="71" t="s">
        <v>94</v>
      </c>
      <c r="X217" s="918"/>
      <c r="Y217" s="909" t="s">
        <v>7649</v>
      </c>
      <c r="Z217" s="909" t="s">
        <v>8721</v>
      </c>
      <c r="AA217" s="82" t="s">
        <v>6387</v>
      </c>
      <c r="AB217" s="112">
        <v>43556</v>
      </c>
      <c r="AC217" s="143" t="s">
        <v>5152</v>
      </c>
      <c r="AD217" s="861"/>
      <c r="AE217" s="828">
        <v>42736</v>
      </c>
      <c r="AF217" s="891">
        <v>42751</v>
      </c>
      <c r="AG217" s="64">
        <v>42793</v>
      </c>
      <c r="AH217" s="64" t="s">
        <v>4375</v>
      </c>
      <c r="AI217" s="144" t="s">
        <v>4376</v>
      </c>
      <c r="AJ217" s="87" t="s">
        <v>5838</v>
      </c>
      <c r="AK217" s="139" t="s">
        <v>4377</v>
      </c>
      <c r="AL217" s="18">
        <v>43862</v>
      </c>
      <c r="AM217" s="64">
        <v>44144</v>
      </c>
      <c r="AN217" s="64">
        <v>44207</v>
      </c>
      <c r="AO217" s="64" t="s">
        <v>4378</v>
      </c>
      <c r="AP217" s="94"/>
      <c r="AQ217" s="87"/>
      <c r="AR217" s="984"/>
      <c r="AS217" s="851"/>
      <c r="AT217" s="161"/>
      <c r="AU217" s="964"/>
      <c r="AV217" s="964"/>
      <c r="AW217" s="209"/>
      <c r="AX217" s="861"/>
      <c r="AY217" s="861"/>
      <c r="AZ217" s="171"/>
      <c r="BA217" s="161"/>
      <c r="BB217" s="161"/>
      <c r="BC217" s="161"/>
      <c r="BD217" s="161"/>
      <c r="BE217" s="93" t="s">
        <v>873</v>
      </c>
      <c r="BF217" s="18">
        <v>44378</v>
      </c>
      <c r="BG217" s="94"/>
      <c r="BH217" s="93" t="s">
        <v>5299</v>
      </c>
      <c r="BI217" s="18">
        <v>44501</v>
      </c>
      <c r="BJ217" s="94"/>
      <c r="BK217" s="93" t="s">
        <v>1025</v>
      </c>
      <c r="BL217" s="18">
        <v>44743</v>
      </c>
      <c r="BM217" s="94"/>
      <c r="BN217" s="544" t="s">
        <v>8722</v>
      </c>
      <c r="BO217" s="54" t="s">
        <v>8723</v>
      </c>
      <c r="BP217" s="602"/>
      <c r="BQ217" s="261">
        <v>44337</v>
      </c>
      <c r="BR217" s="261"/>
      <c r="BS217" s="18" t="s">
        <v>7042</v>
      </c>
      <c r="BT217" s="261">
        <v>44337</v>
      </c>
      <c r="BU217" s="261"/>
      <c r="BV217" s="18" t="s">
        <v>7042</v>
      </c>
      <c r="BW217" s="261"/>
      <c r="BX217" s="12" t="s">
        <v>105</v>
      </c>
      <c r="BY217" s="12" t="s">
        <v>106</v>
      </c>
      <c r="BZ217" s="12" t="s">
        <v>106</v>
      </c>
    </row>
    <row r="218" spans="1:78" s="1" customFormat="1" ht="50" customHeight="1" x14ac:dyDescent="0.2">
      <c r="A218" s="24" t="s">
        <v>2652</v>
      </c>
      <c r="B218" s="65" t="s">
        <v>2653</v>
      </c>
      <c r="C218" s="255" t="s">
        <v>6198</v>
      </c>
      <c r="D218" s="656">
        <v>2169</v>
      </c>
      <c r="E218" s="254">
        <v>2017</v>
      </c>
      <c r="F218" s="254">
        <v>2032</v>
      </c>
      <c r="G218" s="280" t="s">
        <v>89</v>
      </c>
      <c r="H218" s="173" t="s">
        <v>89</v>
      </c>
      <c r="I218" s="62">
        <v>40856</v>
      </c>
      <c r="J218" s="62"/>
      <c r="K218" s="62"/>
      <c r="L218" s="62"/>
      <c r="M218" s="62"/>
      <c r="N218" s="321"/>
      <c r="O218" s="323"/>
      <c r="P218" s="454"/>
      <c r="Q218" s="885"/>
      <c r="R218" s="885"/>
      <c r="S218" s="896"/>
      <c r="T218" s="314"/>
      <c r="U218" s="316" t="str">
        <f t="shared" si="3"/>
        <v>Yes</v>
      </c>
      <c r="V218" s="118" t="s">
        <v>93</v>
      </c>
      <c r="W218" s="71" t="s">
        <v>94</v>
      </c>
      <c r="X218" s="918"/>
      <c r="Y218" s="911" t="s">
        <v>6199</v>
      </c>
      <c r="Z218" s="911" t="s">
        <v>8724</v>
      </c>
      <c r="AA218" s="106"/>
      <c r="AB218" s="112">
        <v>44075</v>
      </c>
      <c r="AC218" s="143" t="s">
        <v>6201</v>
      </c>
      <c r="AD218" s="861" t="s">
        <v>6202</v>
      </c>
      <c r="AE218" s="828">
        <v>42926</v>
      </c>
      <c r="AF218" s="891">
        <v>42926</v>
      </c>
      <c r="AG218" s="64">
        <v>42968</v>
      </c>
      <c r="AH218" s="132" t="s">
        <v>6203</v>
      </c>
      <c r="AI218" s="144"/>
      <c r="AJ218" s="86" t="s">
        <v>4731</v>
      </c>
      <c r="AK218" s="86" t="s">
        <v>364</v>
      </c>
      <c r="AL218" s="18">
        <v>44136</v>
      </c>
      <c r="AM218" s="64">
        <v>44382</v>
      </c>
      <c r="AN218" s="64">
        <v>44437</v>
      </c>
      <c r="AO218" s="64" t="s">
        <v>8725</v>
      </c>
      <c r="AP218" s="94"/>
      <c r="AQ218" s="168" t="s">
        <v>873</v>
      </c>
      <c r="AR218" s="861" t="s">
        <v>270</v>
      </c>
      <c r="AS218" s="851">
        <v>44378</v>
      </c>
      <c r="AT218" s="161"/>
      <c r="AU218" s="964"/>
      <c r="AV218" s="964"/>
      <c r="AW218" s="209"/>
      <c r="AX218" s="861"/>
      <c r="AY218" s="861"/>
      <c r="AZ218" s="171"/>
      <c r="BA218" s="161"/>
      <c r="BB218" s="161"/>
      <c r="BC218" s="161"/>
      <c r="BD218" s="161"/>
      <c r="BE218" s="93" t="s">
        <v>1025</v>
      </c>
      <c r="BF218" s="18">
        <v>44743</v>
      </c>
      <c r="BG218" s="94"/>
      <c r="BH218" s="93" t="s">
        <v>663</v>
      </c>
      <c r="BI218" s="18">
        <v>44835</v>
      </c>
      <c r="BJ218" s="94"/>
      <c r="BK218" s="93" t="s">
        <v>316</v>
      </c>
      <c r="BL218" s="18">
        <v>45017</v>
      </c>
      <c r="BM218" s="94"/>
      <c r="BN218" s="548" t="s">
        <v>8726</v>
      </c>
      <c r="BO218" s="12" t="s">
        <v>8727</v>
      </c>
      <c r="BP218" s="579"/>
      <c r="BQ218" s="261">
        <v>44384</v>
      </c>
      <c r="BR218" s="261"/>
      <c r="BS218" s="18" t="s">
        <v>116</v>
      </c>
      <c r="BT218" s="261">
        <v>44354</v>
      </c>
      <c r="BU218" s="261">
        <v>44378</v>
      </c>
      <c r="BV218" s="18" t="s">
        <v>116</v>
      </c>
      <c r="BW218" s="261"/>
      <c r="BX218" s="12" t="s">
        <v>579</v>
      </c>
      <c r="BY218" s="12"/>
      <c r="BZ218" s="12"/>
    </row>
    <row r="219" spans="1:78" s="1" customFormat="1" ht="50" customHeight="1" x14ac:dyDescent="0.2">
      <c r="A219" s="24" t="s">
        <v>743</v>
      </c>
      <c r="B219" s="65" t="s">
        <v>744</v>
      </c>
      <c r="C219" s="252" t="s">
        <v>745</v>
      </c>
      <c r="D219" s="654">
        <v>2047</v>
      </c>
      <c r="E219" s="507" t="s">
        <v>2759</v>
      </c>
      <c r="F219" s="507" t="s">
        <v>2182</v>
      </c>
      <c r="G219" s="268" t="s">
        <v>89</v>
      </c>
      <c r="H219" s="338" t="s">
        <v>89</v>
      </c>
      <c r="I219" s="348">
        <v>41801</v>
      </c>
      <c r="J219" s="348" t="s">
        <v>90</v>
      </c>
      <c r="K219" s="348" t="s">
        <v>746</v>
      </c>
      <c r="L219" s="348"/>
      <c r="M219" s="348"/>
      <c r="N219" s="62"/>
      <c r="O219" s="124"/>
      <c r="P219" s="453"/>
      <c r="Q219" s="885"/>
      <c r="R219" s="885"/>
      <c r="S219" s="896"/>
      <c r="T219" s="314"/>
      <c r="U219" s="316" t="str">
        <f t="shared" si="3"/>
        <v>Yes</v>
      </c>
      <c r="V219" s="118" t="s">
        <v>93</v>
      </c>
      <c r="W219" s="71" t="s">
        <v>94</v>
      </c>
      <c r="X219" s="836"/>
      <c r="Y219" s="906" t="s">
        <v>5257</v>
      </c>
      <c r="Z219" s="909" t="s">
        <v>5258</v>
      </c>
      <c r="AA219" s="106"/>
      <c r="AB219" s="112">
        <v>43772</v>
      </c>
      <c r="AC219" s="143" t="s">
        <v>749</v>
      </c>
      <c r="AD219" s="861" t="s">
        <v>750</v>
      </c>
      <c r="AE219" s="828">
        <v>43497</v>
      </c>
      <c r="AF219" s="891">
        <v>43252</v>
      </c>
      <c r="AG219" s="64">
        <v>43282</v>
      </c>
      <c r="AH219" s="132" t="s">
        <v>751</v>
      </c>
      <c r="AI219" s="144"/>
      <c r="AJ219" s="191" t="s">
        <v>752</v>
      </c>
      <c r="AK219" s="136" t="s">
        <v>364</v>
      </c>
      <c r="AL219" s="18">
        <v>43586</v>
      </c>
      <c r="AM219" s="64">
        <v>43598</v>
      </c>
      <c r="AN219" s="64">
        <v>43654</v>
      </c>
      <c r="AO219" s="132" t="s">
        <v>751</v>
      </c>
      <c r="AP219" s="94"/>
      <c r="AQ219" s="168" t="s">
        <v>753</v>
      </c>
      <c r="AR219" s="861" t="s">
        <v>367</v>
      </c>
      <c r="AS219" s="851">
        <v>44013</v>
      </c>
      <c r="AT219" s="161">
        <v>44274</v>
      </c>
      <c r="AU219" s="964">
        <v>44316</v>
      </c>
      <c r="AV219" s="964" t="s">
        <v>754</v>
      </c>
      <c r="AW219" s="209"/>
      <c r="AX219" s="861"/>
      <c r="AY219" s="861"/>
      <c r="AZ219" s="171"/>
      <c r="BA219" s="161"/>
      <c r="BB219" s="161"/>
      <c r="BC219" s="161"/>
      <c r="BD219" s="161"/>
      <c r="BE219" s="93" t="s">
        <v>8728</v>
      </c>
      <c r="BF219" s="18" t="s">
        <v>114</v>
      </c>
      <c r="BG219" s="94"/>
      <c r="BH219" s="93" t="s">
        <v>8729</v>
      </c>
      <c r="BI219" s="18" t="s">
        <v>114</v>
      </c>
      <c r="BJ219" s="94"/>
      <c r="BK219" s="93" t="s">
        <v>8730</v>
      </c>
      <c r="BL219" s="18" t="s">
        <v>114</v>
      </c>
      <c r="BM219" s="94"/>
      <c r="BN219" s="540" t="s">
        <v>8731</v>
      </c>
      <c r="BO219" s="540" t="s">
        <v>8732</v>
      </c>
      <c r="BP219" s="12"/>
      <c r="BQ219" s="261">
        <v>44267</v>
      </c>
      <c r="BR219" s="261"/>
      <c r="BS219" s="18" t="s">
        <v>116</v>
      </c>
      <c r="BT219" s="261"/>
      <c r="BU219" s="261">
        <v>44385</v>
      </c>
      <c r="BV219" s="18" t="s">
        <v>116</v>
      </c>
      <c r="BW219" s="261"/>
      <c r="BX219" s="12" t="s">
        <v>105</v>
      </c>
      <c r="BY219" s="12"/>
      <c r="BZ219" s="12"/>
    </row>
    <row r="220" spans="1:78" s="1" customFormat="1" ht="50" customHeight="1" x14ac:dyDescent="0.2">
      <c r="A220" s="24" t="s">
        <v>3000</v>
      </c>
      <c r="B220" s="65" t="s">
        <v>6365</v>
      </c>
      <c r="C220" s="252" t="s">
        <v>6366</v>
      </c>
      <c r="D220" s="654">
        <v>2121</v>
      </c>
      <c r="E220" s="507" t="s">
        <v>337</v>
      </c>
      <c r="F220" s="507" t="s">
        <v>266</v>
      </c>
      <c r="G220" s="268" t="s">
        <v>89</v>
      </c>
      <c r="H220" s="338" t="s">
        <v>89</v>
      </c>
      <c r="I220" s="348">
        <v>41569</v>
      </c>
      <c r="J220" s="348"/>
      <c r="K220" s="348"/>
      <c r="L220" s="348"/>
      <c r="M220" s="348"/>
      <c r="N220" s="62"/>
      <c r="O220" s="124"/>
      <c r="P220" s="453"/>
      <c r="Q220" s="885"/>
      <c r="R220" s="885"/>
      <c r="S220" s="896"/>
      <c r="T220" s="314"/>
      <c r="U220" s="316" t="str">
        <f t="shared" si="3"/>
        <v>Yes</v>
      </c>
      <c r="V220" s="118" t="s">
        <v>93</v>
      </c>
      <c r="W220" s="71" t="s">
        <v>94</v>
      </c>
      <c r="X220" s="918"/>
      <c r="Y220" s="906" t="s">
        <v>6367</v>
      </c>
      <c r="Z220" s="906" t="s">
        <v>6368</v>
      </c>
      <c r="AA220" s="106" t="s">
        <v>6369</v>
      </c>
      <c r="AB220" s="112">
        <v>43709</v>
      </c>
      <c r="AC220" s="143" t="s">
        <v>5496</v>
      </c>
      <c r="AD220" s="861" t="s">
        <v>364</v>
      </c>
      <c r="AE220" s="828">
        <v>43617</v>
      </c>
      <c r="AF220" s="891">
        <v>43854</v>
      </c>
      <c r="AG220" s="64">
        <v>43896</v>
      </c>
      <c r="AH220" s="64" t="s">
        <v>3005</v>
      </c>
      <c r="AI220" s="144"/>
      <c r="AJ220" s="87" t="s">
        <v>5095</v>
      </c>
      <c r="AK220" s="87" t="s">
        <v>3006</v>
      </c>
      <c r="AL220" s="18">
        <v>43891</v>
      </c>
      <c r="AM220" s="64">
        <v>44225</v>
      </c>
      <c r="AN220" s="64">
        <v>44267</v>
      </c>
      <c r="AO220" s="64" t="s">
        <v>3007</v>
      </c>
      <c r="AP220" s="94"/>
      <c r="AQ220" s="168"/>
      <c r="AR220" s="861"/>
      <c r="AS220" s="851"/>
      <c r="AT220" s="161"/>
      <c r="AU220" s="964"/>
      <c r="AV220" s="964"/>
      <c r="AW220" s="209"/>
      <c r="AX220" s="861"/>
      <c r="AY220" s="861"/>
      <c r="AZ220" s="171"/>
      <c r="BA220" s="161"/>
      <c r="BB220" s="161"/>
      <c r="BC220" s="161"/>
      <c r="BD220" s="161"/>
      <c r="BE220" s="295" t="s">
        <v>8733</v>
      </c>
      <c r="BF220" s="296">
        <v>44256</v>
      </c>
      <c r="BG220" s="520"/>
      <c r="BH220" s="295" t="s">
        <v>6370</v>
      </c>
      <c r="BI220" s="296">
        <v>44713</v>
      </c>
      <c r="BJ220" s="520"/>
      <c r="BK220" s="295" t="s">
        <v>6371</v>
      </c>
      <c r="BL220" s="296">
        <v>45047</v>
      </c>
      <c r="BM220" s="520"/>
      <c r="BN220" s="631" t="s">
        <v>8734</v>
      </c>
      <c r="BO220" s="533" t="s">
        <v>8735</v>
      </c>
      <c r="BP220" s="533"/>
      <c r="BQ220" s="261">
        <v>44305</v>
      </c>
      <c r="BR220" s="261"/>
      <c r="BS220" s="18" t="s">
        <v>116</v>
      </c>
      <c r="BT220" s="261">
        <v>44337</v>
      </c>
      <c r="BU220" s="261"/>
      <c r="BV220" s="18" t="s">
        <v>7042</v>
      </c>
      <c r="BW220" s="261"/>
      <c r="BX220" s="12" t="s">
        <v>579</v>
      </c>
      <c r="BY220" s="12" t="s">
        <v>106</v>
      </c>
      <c r="BZ220" s="12" t="s">
        <v>106</v>
      </c>
    </row>
    <row r="221" spans="1:78" s="1" customFormat="1" ht="50" customHeight="1" x14ac:dyDescent="0.2">
      <c r="A221" s="24" t="s">
        <v>3250</v>
      </c>
      <c r="B221" s="620" t="s">
        <v>3251</v>
      </c>
      <c r="C221" s="252" t="s">
        <v>3252</v>
      </c>
      <c r="D221" s="656">
        <v>2118</v>
      </c>
      <c r="E221" s="507" t="s">
        <v>1083</v>
      </c>
      <c r="F221" s="507" t="s">
        <v>931</v>
      </c>
      <c r="G221" s="268" t="s">
        <v>89</v>
      </c>
      <c r="H221" s="340" t="s">
        <v>89</v>
      </c>
      <c r="I221" s="348">
        <v>39429</v>
      </c>
      <c r="J221" s="348"/>
      <c r="K221" s="348"/>
      <c r="L221" s="348"/>
      <c r="M221" s="348"/>
      <c r="N221" s="62"/>
      <c r="O221" s="124"/>
      <c r="P221" s="453"/>
      <c r="Q221" s="885"/>
      <c r="R221" s="885"/>
      <c r="S221" s="896"/>
      <c r="T221" s="314"/>
      <c r="U221" s="316" t="str">
        <f t="shared" si="3"/>
        <v>Yes</v>
      </c>
      <c r="V221" s="118" t="s">
        <v>93</v>
      </c>
      <c r="W221" s="71" t="s">
        <v>94</v>
      </c>
      <c r="X221" s="919"/>
      <c r="Y221" s="910" t="s">
        <v>6476</v>
      </c>
      <c r="Z221" s="909" t="s">
        <v>6477</v>
      </c>
      <c r="AA221" s="106" t="s">
        <v>6478</v>
      </c>
      <c r="AB221" s="592">
        <v>43466</v>
      </c>
      <c r="AC221" s="86" t="s">
        <v>3256</v>
      </c>
      <c r="AD221" s="861" t="s">
        <v>364</v>
      </c>
      <c r="AE221" s="828">
        <v>43497</v>
      </c>
      <c r="AF221" s="891">
        <v>43497</v>
      </c>
      <c r="AG221" s="64">
        <v>43557</v>
      </c>
      <c r="AH221" s="64" t="s">
        <v>3257</v>
      </c>
      <c r="AI221" s="144" t="s">
        <v>3258</v>
      </c>
      <c r="AJ221" s="86" t="s">
        <v>5880</v>
      </c>
      <c r="AK221" s="86"/>
      <c r="AL221" s="171">
        <v>43831</v>
      </c>
      <c r="AM221" s="64"/>
      <c r="AN221" s="64"/>
      <c r="AO221" s="64"/>
      <c r="AP221" s="94"/>
      <c r="AQ221" s="169"/>
      <c r="AR221" s="861"/>
      <c r="AS221" s="852"/>
      <c r="AT221" s="161"/>
      <c r="AU221" s="964"/>
      <c r="AV221" s="964"/>
      <c r="AW221" s="209"/>
      <c r="AX221" s="861"/>
      <c r="AY221" s="861"/>
      <c r="AZ221" s="18"/>
      <c r="BA221" s="161"/>
      <c r="BB221" s="161"/>
      <c r="BC221" s="161"/>
      <c r="BD221" s="161"/>
      <c r="BE221" s="93" t="s">
        <v>4963</v>
      </c>
      <c r="BF221" s="18">
        <v>44197</v>
      </c>
      <c r="BG221" s="94"/>
      <c r="BH221" s="93" t="s">
        <v>1089</v>
      </c>
      <c r="BI221" s="18">
        <v>44317</v>
      </c>
      <c r="BJ221" s="94"/>
      <c r="BK221" s="93"/>
      <c r="BL221" s="18"/>
      <c r="BM221" s="94"/>
      <c r="BN221" s="542" t="s">
        <v>8736</v>
      </c>
      <c r="BO221" s="653" t="s">
        <v>8737</v>
      </c>
      <c r="BP221" s="12" t="s">
        <v>8738</v>
      </c>
      <c r="BQ221" s="261">
        <v>44344</v>
      </c>
      <c r="BR221" s="261"/>
      <c r="BS221" s="18" t="s">
        <v>116</v>
      </c>
      <c r="BT221" s="261">
        <v>44356</v>
      </c>
      <c r="BU221" s="261">
        <v>44272</v>
      </c>
      <c r="BV221" s="18" t="s">
        <v>116</v>
      </c>
      <c r="BW221" s="261"/>
      <c r="BX221" s="12" t="s">
        <v>579</v>
      </c>
      <c r="BY221" s="12"/>
      <c r="BZ221" s="12"/>
    </row>
    <row r="222" spans="1:78" s="1" customFormat="1" ht="50" customHeight="1" x14ac:dyDescent="0.2">
      <c r="A222" s="24" t="s">
        <v>2954</v>
      </c>
      <c r="B222" s="65" t="s">
        <v>2949</v>
      </c>
      <c r="C222" s="283" t="s">
        <v>6338</v>
      </c>
      <c r="D222" s="656">
        <v>2069</v>
      </c>
      <c r="E222" s="254">
        <v>2018</v>
      </c>
      <c r="F222" s="254">
        <v>2037</v>
      </c>
      <c r="G222" s="288" t="s">
        <v>89</v>
      </c>
      <c r="H222" s="173" t="s">
        <v>89</v>
      </c>
      <c r="I222" s="60" t="s">
        <v>121</v>
      </c>
      <c r="J222" s="349" t="s">
        <v>90</v>
      </c>
      <c r="K222" s="349" t="s">
        <v>8658</v>
      </c>
      <c r="L222" s="349"/>
      <c r="M222" s="349"/>
      <c r="N222" s="62">
        <v>43857</v>
      </c>
      <c r="O222" s="124">
        <v>44377</v>
      </c>
      <c r="P222" s="453"/>
      <c r="Q222" s="885"/>
      <c r="R222" s="885"/>
      <c r="S222" s="896"/>
      <c r="T222" s="314"/>
      <c r="U222" s="316" t="str">
        <f>IF(OR(V222="Yes", W222="Web-page timetable", X222="YES"), "Yes")</f>
        <v>Yes</v>
      </c>
      <c r="V222" s="118" t="s">
        <v>93</v>
      </c>
      <c r="W222" s="71" t="s">
        <v>94</v>
      </c>
      <c r="X222" s="918"/>
      <c r="Y222" s="911" t="s">
        <v>2951</v>
      </c>
      <c r="Z222" s="918" t="s">
        <v>8739</v>
      </c>
      <c r="AA222" s="106"/>
      <c r="AB222" s="281">
        <v>44228</v>
      </c>
      <c r="AC222" s="143" t="s">
        <v>5305</v>
      </c>
      <c r="AD222" s="861" t="s">
        <v>523</v>
      </c>
      <c r="AE222" s="828">
        <v>42751</v>
      </c>
      <c r="AF222" s="891">
        <v>42682</v>
      </c>
      <c r="AG222" s="64">
        <v>42751</v>
      </c>
      <c r="AH222" s="64" t="s">
        <v>6339</v>
      </c>
      <c r="AI222" s="144"/>
      <c r="AJ222" s="17" t="s">
        <v>5835</v>
      </c>
      <c r="AK222" s="168" t="s">
        <v>6340</v>
      </c>
      <c r="AL222" s="18">
        <v>43497</v>
      </c>
      <c r="AM222" s="64">
        <v>43490</v>
      </c>
      <c r="AN222" s="64">
        <v>43546</v>
      </c>
      <c r="AO222" s="64" t="s">
        <v>6341</v>
      </c>
      <c r="AP222" s="94"/>
      <c r="AQ222" s="168"/>
      <c r="AR222" s="861"/>
      <c r="AS222" s="852"/>
      <c r="AT222" s="161"/>
      <c r="AU222" s="964"/>
      <c r="AV222" s="964"/>
      <c r="AW222" s="209"/>
      <c r="AX222" s="861"/>
      <c r="AY222" s="862"/>
      <c r="AZ222" s="172"/>
      <c r="BA222" s="161"/>
      <c r="BB222" s="161"/>
      <c r="BC222" s="161"/>
      <c r="BD222" s="161"/>
      <c r="BE222" s="93" t="s">
        <v>8740</v>
      </c>
      <c r="BF222" s="18">
        <v>44256</v>
      </c>
      <c r="BG222" s="64">
        <v>44228</v>
      </c>
      <c r="BH222" s="93" t="s">
        <v>5181</v>
      </c>
      <c r="BI222" s="18">
        <v>44348</v>
      </c>
      <c r="BJ222" s="94">
        <v>44348</v>
      </c>
      <c r="BK222" s="93" t="s">
        <v>6370</v>
      </c>
      <c r="BL222" s="131">
        <v>44713</v>
      </c>
      <c r="BM222" s="94"/>
      <c r="BN222" s="540" t="s">
        <v>8741</v>
      </c>
      <c r="BO222" s="12"/>
      <c r="BP222" s="12"/>
      <c r="BQ222" s="261"/>
      <c r="BR222" s="261">
        <v>44287</v>
      </c>
      <c r="BS222" s="18" t="s">
        <v>7042</v>
      </c>
      <c r="BT222" s="261"/>
      <c r="BU222" s="261">
        <v>44378</v>
      </c>
      <c r="BV222" s="18" t="s">
        <v>116</v>
      </c>
      <c r="BW222" s="261"/>
      <c r="BX222" s="12" t="s">
        <v>8742</v>
      </c>
      <c r="BY222" s="12"/>
      <c r="BZ222" s="12"/>
    </row>
    <row r="223" spans="1:78" s="1" customFormat="1" ht="50" customHeight="1" x14ac:dyDescent="0.2">
      <c r="A223" s="24" t="s">
        <v>1028</v>
      </c>
      <c r="B223" s="65" t="s">
        <v>1029</v>
      </c>
      <c r="C223" s="503" t="s">
        <v>8743</v>
      </c>
      <c r="D223" s="654" t="s">
        <v>226</v>
      </c>
      <c r="E223" s="507"/>
      <c r="F223" s="507"/>
      <c r="G223" s="268" t="s">
        <v>89</v>
      </c>
      <c r="H223" s="338" t="s">
        <v>89</v>
      </c>
      <c r="I223" s="348">
        <v>42696</v>
      </c>
      <c r="J223" s="348"/>
      <c r="K223" s="348"/>
      <c r="L223" s="348"/>
      <c r="M223" s="348"/>
      <c r="N223" s="62"/>
      <c r="O223" s="124"/>
      <c r="P223" s="453"/>
      <c r="Q223" s="885"/>
      <c r="R223" s="885"/>
      <c r="S223" s="896"/>
      <c r="T223" s="314"/>
      <c r="U223" s="316" t="str">
        <f t="shared" ref="U223:U234" si="4">IF(OR(V223="Yes", W223="Web-page timetable", X223="YES"), "Yes")</f>
        <v>Yes</v>
      </c>
      <c r="V223" s="118" t="s">
        <v>93</v>
      </c>
      <c r="W223" s="71" t="s">
        <v>94</v>
      </c>
      <c r="X223" s="918"/>
      <c r="Y223" s="909" t="s">
        <v>5373</v>
      </c>
      <c r="Z223" s="906" t="s">
        <v>7081</v>
      </c>
      <c r="AA223" s="108"/>
      <c r="AB223" s="112">
        <v>44166</v>
      </c>
      <c r="AC223" s="143" t="s">
        <v>3078</v>
      </c>
      <c r="AD223" s="861" t="s">
        <v>1201</v>
      </c>
      <c r="AE223" s="828">
        <v>43983</v>
      </c>
      <c r="AF223" s="891"/>
      <c r="AG223" s="64"/>
      <c r="AH223" s="64"/>
      <c r="AI223" s="144"/>
      <c r="AJ223" s="136"/>
      <c r="AK223" s="136"/>
      <c r="AL223" s="18"/>
      <c r="AM223" s="64"/>
      <c r="AN223" s="64"/>
      <c r="AO223" s="64"/>
      <c r="AP223" s="94"/>
      <c r="AQ223" s="168"/>
      <c r="AR223" s="861"/>
      <c r="AS223" s="851"/>
      <c r="AT223" s="161"/>
      <c r="AU223" s="964"/>
      <c r="AV223" s="964"/>
      <c r="AW223" s="209"/>
      <c r="AX223" s="861"/>
      <c r="AY223" s="861"/>
      <c r="AZ223" s="171"/>
      <c r="BA223" s="161"/>
      <c r="BB223" s="161"/>
      <c r="BC223" s="161"/>
      <c r="BD223" s="161"/>
      <c r="BE223" s="93" t="s">
        <v>788</v>
      </c>
      <c r="BF223" s="18">
        <v>44470</v>
      </c>
      <c r="BG223" s="94"/>
      <c r="BH223" s="93" t="s">
        <v>1025</v>
      </c>
      <c r="BI223" s="18">
        <v>44743</v>
      </c>
      <c r="BJ223" s="94"/>
      <c r="BK223" s="93" t="s">
        <v>316</v>
      </c>
      <c r="BL223" s="18">
        <v>45017</v>
      </c>
      <c r="BM223" s="94"/>
      <c r="BN223" s="540" t="s">
        <v>8744</v>
      </c>
      <c r="BO223" s="12" t="s">
        <v>8745</v>
      </c>
      <c r="BP223" s="12"/>
      <c r="BQ223" s="261">
        <v>44187</v>
      </c>
      <c r="BR223" s="261">
        <v>44267</v>
      </c>
      <c r="BS223" s="18" t="s">
        <v>116</v>
      </c>
      <c r="BT223" s="261"/>
      <c r="BU223" s="261">
        <v>44267</v>
      </c>
      <c r="BV223" s="18" t="s">
        <v>116</v>
      </c>
      <c r="BW223" s="261"/>
      <c r="BX223" s="12" t="s">
        <v>579</v>
      </c>
      <c r="BY223" s="12"/>
      <c r="BZ223" s="12"/>
    </row>
    <row r="224" spans="1:78" s="1" customFormat="1" ht="50" customHeight="1" x14ac:dyDescent="0.2">
      <c r="A224" s="24" t="s">
        <v>2179</v>
      </c>
      <c r="B224" s="65" t="s">
        <v>2180</v>
      </c>
      <c r="C224" s="252" t="s">
        <v>8250</v>
      </c>
      <c r="D224" s="654">
        <v>2125</v>
      </c>
      <c r="E224" s="507" t="s">
        <v>297</v>
      </c>
      <c r="F224" s="507" t="s">
        <v>1420</v>
      </c>
      <c r="G224" s="268" t="s">
        <v>89</v>
      </c>
      <c r="H224" s="338" t="s">
        <v>89</v>
      </c>
      <c r="I224" s="348">
        <v>43033</v>
      </c>
      <c r="J224" s="348"/>
      <c r="K224" s="348"/>
      <c r="L224" s="348"/>
      <c r="M224" s="348" t="s">
        <v>2183</v>
      </c>
      <c r="N224" s="62"/>
      <c r="O224" s="124"/>
      <c r="P224" s="453"/>
      <c r="Q224" s="885"/>
      <c r="R224" s="885"/>
      <c r="S224" s="896"/>
      <c r="T224" s="314"/>
      <c r="U224" s="316" t="str">
        <f t="shared" si="4"/>
        <v>Yes</v>
      </c>
      <c r="V224" s="118" t="s">
        <v>93</v>
      </c>
      <c r="W224" s="71" t="s">
        <v>94</v>
      </c>
      <c r="X224" s="918"/>
      <c r="Y224" s="932" t="s">
        <v>2184</v>
      </c>
      <c r="Z224" s="940" t="s">
        <v>8746</v>
      </c>
      <c r="AA224" s="82"/>
      <c r="AB224" s="112">
        <v>44075</v>
      </c>
      <c r="AC224" s="143" t="s">
        <v>2186</v>
      </c>
      <c r="AD224" s="861" t="s">
        <v>2187</v>
      </c>
      <c r="AE224" s="828">
        <v>43282</v>
      </c>
      <c r="AF224" s="891">
        <v>43665</v>
      </c>
      <c r="AG224" s="64">
        <v>43738</v>
      </c>
      <c r="AH224" s="64" t="s">
        <v>2188</v>
      </c>
      <c r="AI224" s="144" t="s">
        <v>2189</v>
      </c>
      <c r="AJ224" s="87" t="s">
        <v>4753</v>
      </c>
      <c r="AK224" s="139" t="s">
        <v>2190</v>
      </c>
      <c r="AL224" s="18">
        <v>44166</v>
      </c>
      <c r="AM224" s="64">
        <v>44166</v>
      </c>
      <c r="AN224" s="64">
        <v>44204</v>
      </c>
      <c r="AO224" s="64" t="s">
        <v>2191</v>
      </c>
      <c r="AP224" s="94"/>
      <c r="AQ224" s="168"/>
      <c r="AR224" s="861"/>
      <c r="AS224" s="851"/>
      <c r="AT224" s="161"/>
      <c r="AU224" s="964"/>
      <c r="AV224" s="964"/>
      <c r="AW224" s="209"/>
      <c r="AX224" s="861"/>
      <c r="AY224" s="861"/>
      <c r="AZ224" s="171"/>
      <c r="BA224" s="161"/>
      <c r="BB224" s="161"/>
      <c r="BC224" s="161"/>
      <c r="BD224" s="161"/>
      <c r="BE224" s="93" t="s">
        <v>5181</v>
      </c>
      <c r="BF224" s="18">
        <v>44348</v>
      </c>
      <c r="BG224" s="94"/>
      <c r="BH224" s="93" t="s">
        <v>5123</v>
      </c>
      <c r="BI224" s="18">
        <v>44531</v>
      </c>
      <c r="BJ224" s="94"/>
      <c r="BK224" s="93" t="s">
        <v>5980</v>
      </c>
      <c r="BL224" s="18">
        <v>44835</v>
      </c>
      <c r="BM224" s="94"/>
      <c r="BN224" s="540" t="s">
        <v>8747</v>
      </c>
      <c r="BO224" s="12" t="s">
        <v>8748</v>
      </c>
      <c r="BP224" s="12"/>
      <c r="BQ224" s="261">
        <v>44362</v>
      </c>
      <c r="BR224" s="261"/>
      <c r="BS224" s="18" t="s">
        <v>116</v>
      </c>
      <c r="BT224" s="261">
        <v>44355</v>
      </c>
      <c r="BU224" s="261">
        <v>44378</v>
      </c>
      <c r="BV224" s="18" t="s">
        <v>116</v>
      </c>
      <c r="BW224" s="261"/>
      <c r="BX224" s="12" t="s">
        <v>579</v>
      </c>
      <c r="BY224" s="12"/>
      <c r="BZ224" s="12"/>
    </row>
    <row r="225" spans="1:78" s="1" customFormat="1" ht="50" customHeight="1" x14ac:dyDescent="0.2">
      <c r="A225" s="24" t="s">
        <v>904</v>
      </c>
      <c r="B225" s="65" t="s">
        <v>905</v>
      </c>
      <c r="C225" s="252" t="s">
        <v>906</v>
      </c>
      <c r="D225" s="654">
        <v>1496</v>
      </c>
      <c r="E225" s="507" t="s">
        <v>5319</v>
      </c>
      <c r="F225" s="507" t="s">
        <v>5027</v>
      </c>
      <c r="G225" s="268" t="s">
        <v>89</v>
      </c>
      <c r="H225" s="173" t="s">
        <v>89</v>
      </c>
      <c r="I225" s="62">
        <v>42033</v>
      </c>
      <c r="J225" s="62"/>
      <c r="K225" s="62"/>
      <c r="L225" s="62"/>
      <c r="M225" s="62"/>
      <c r="N225" s="62"/>
      <c r="O225" s="124"/>
      <c r="P225" s="453"/>
      <c r="Q225" s="885"/>
      <c r="R225" s="885"/>
      <c r="S225" s="896">
        <v>43850</v>
      </c>
      <c r="T225" s="314" t="s">
        <v>1577</v>
      </c>
      <c r="U225" s="316" t="b">
        <f t="shared" si="4"/>
        <v>0</v>
      </c>
      <c r="V225" s="118" t="s">
        <v>111</v>
      </c>
      <c r="W225" s="71" t="s">
        <v>94</v>
      </c>
      <c r="X225" s="918"/>
      <c r="Y225" s="906" t="s">
        <v>5327</v>
      </c>
      <c r="Z225" s="906" t="s">
        <v>5328</v>
      </c>
      <c r="AA225" s="108"/>
      <c r="AB225" s="112">
        <v>43040</v>
      </c>
      <c r="AC225" s="143"/>
      <c r="AD225" s="861"/>
      <c r="AE225" s="828"/>
      <c r="AF225" s="891"/>
      <c r="AG225" s="64"/>
      <c r="AH225" s="64"/>
      <c r="AI225" s="144"/>
      <c r="AJ225" s="136"/>
      <c r="AK225" s="136"/>
      <c r="AL225" s="18"/>
      <c r="AM225" s="64"/>
      <c r="AN225" s="64"/>
      <c r="AO225" s="64"/>
      <c r="AP225" s="94"/>
      <c r="AQ225" s="168"/>
      <c r="AR225" s="861"/>
      <c r="AS225" s="851"/>
      <c r="AT225" s="161"/>
      <c r="AU225" s="964"/>
      <c r="AV225" s="964"/>
      <c r="AW225" s="209"/>
      <c r="AX225" s="861"/>
      <c r="AY225" s="861"/>
      <c r="AZ225" s="171"/>
      <c r="BA225" s="161"/>
      <c r="BB225" s="161"/>
      <c r="BC225" s="161"/>
      <c r="BD225" s="161"/>
      <c r="BE225" s="93"/>
      <c r="BF225" s="18"/>
      <c r="BG225" s="279"/>
      <c r="BH225" s="93"/>
      <c r="BI225" s="18"/>
      <c r="BJ225" s="94"/>
      <c r="BK225" s="93"/>
      <c r="BL225" s="18"/>
      <c r="BM225" s="94"/>
      <c r="BN225" s="540" t="s">
        <v>5329</v>
      </c>
      <c r="BO225" s="12" t="s">
        <v>8749</v>
      </c>
      <c r="BP225" s="12"/>
      <c r="BQ225" s="261">
        <v>44309</v>
      </c>
      <c r="BR225" s="261"/>
      <c r="BS225" s="18" t="s">
        <v>7042</v>
      </c>
      <c r="BT225" s="261"/>
      <c r="BU225" s="261"/>
      <c r="BV225" s="18"/>
      <c r="BW225" s="261"/>
      <c r="BX225" s="12" t="s">
        <v>105</v>
      </c>
      <c r="BY225" s="12"/>
      <c r="BZ225" s="12"/>
    </row>
    <row r="226" spans="1:78" s="1" customFormat="1" ht="50" customHeight="1" x14ac:dyDescent="0.2">
      <c r="A226" s="24" t="s">
        <v>743</v>
      </c>
      <c r="B226" s="65" t="s">
        <v>744</v>
      </c>
      <c r="C226" s="252" t="s">
        <v>745</v>
      </c>
      <c r="D226" s="654">
        <v>2047</v>
      </c>
      <c r="E226" s="507" t="s">
        <v>2759</v>
      </c>
      <c r="F226" s="507" t="s">
        <v>2182</v>
      </c>
      <c r="G226" s="268" t="s">
        <v>89</v>
      </c>
      <c r="H226" s="338" t="s">
        <v>89</v>
      </c>
      <c r="I226" s="348">
        <v>41801</v>
      </c>
      <c r="J226" s="348" t="s">
        <v>90</v>
      </c>
      <c r="K226" s="348" t="s">
        <v>746</v>
      </c>
      <c r="L226" s="348"/>
      <c r="M226" s="348"/>
      <c r="N226" s="62"/>
      <c r="O226" s="124"/>
      <c r="P226" s="453"/>
      <c r="Q226" s="885"/>
      <c r="R226" s="885"/>
      <c r="S226" s="896"/>
      <c r="T226" s="314"/>
      <c r="U226" s="316" t="str">
        <f t="shared" si="4"/>
        <v>Yes</v>
      </c>
      <c r="V226" s="118" t="s">
        <v>93</v>
      </c>
      <c r="W226" s="71" t="s">
        <v>1120</v>
      </c>
      <c r="X226" s="836"/>
      <c r="Y226" s="906" t="s">
        <v>5257</v>
      </c>
      <c r="Z226" s="909" t="s">
        <v>5258</v>
      </c>
      <c r="AA226" s="106"/>
      <c r="AB226" s="112">
        <v>43772</v>
      </c>
      <c r="AC226" s="143" t="s">
        <v>749</v>
      </c>
      <c r="AD226" s="861" t="s">
        <v>750</v>
      </c>
      <c r="AE226" s="828">
        <v>43497</v>
      </c>
      <c r="AF226" s="891">
        <v>43252</v>
      </c>
      <c r="AG226" s="64">
        <v>43282</v>
      </c>
      <c r="AH226" s="132" t="s">
        <v>751</v>
      </c>
      <c r="AI226" s="144"/>
      <c r="AJ226" s="191" t="s">
        <v>752</v>
      </c>
      <c r="AK226" s="136" t="s">
        <v>364</v>
      </c>
      <c r="AL226" s="18">
        <v>43586</v>
      </c>
      <c r="AM226" s="64">
        <v>43598</v>
      </c>
      <c r="AN226" s="64">
        <v>43654</v>
      </c>
      <c r="AO226" s="132" t="s">
        <v>751</v>
      </c>
      <c r="AP226" s="94"/>
      <c r="AQ226" s="168" t="s">
        <v>753</v>
      </c>
      <c r="AR226" s="861" t="s">
        <v>367</v>
      </c>
      <c r="AS226" s="851">
        <v>44013</v>
      </c>
      <c r="AT226" s="161">
        <v>44274</v>
      </c>
      <c r="AU226" s="964">
        <v>44316</v>
      </c>
      <c r="AV226" s="964" t="s">
        <v>754</v>
      </c>
      <c r="AW226" s="209"/>
      <c r="AX226" s="861"/>
      <c r="AY226" s="861"/>
      <c r="AZ226" s="171"/>
      <c r="BA226" s="161"/>
      <c r="BB226" s="161"/>
      <c r="BC226" s="161"/>
      <c r="BD226" s="161"/>
      <c r="BE226" s="93" t="s">
        <v>5299</v>
      </c>
      <c r="BF226" s="18">
        <v>44562</v>
      </c>
      <c r="BG226" s="94"/>
      <c r="BH226" s="93" t="s">
        <v>1025</v>
      </c>
      <c r="BI226" s="18">
        <v>44743</v>
      </c>
      <c r="BJ226" s="94"/>
      <c r="BK226" s="93" t="s">
        <v>399</v>
      </c>
      <c r="BL226" s="18" t="s">
        <v>399</v>
      </c>
      <c r="BM226" s="94"/>
      <c r="BN226" s="542" t="s">
        <v>8750</v>
      </c>
      <c r="BO226" s="540" t="s">
        <v>8751</v>
      </c>
      <c r="BP226" s="12"/>
      <c r="BQ226" s="261">
        <v>44267</v>
      </c>
      <c r="BR226" s="261"/>
      <c r="BS226" s="18" t="s">
        <v>116</v>
      </c>
      <c r="BT226" s="261"/>
      <c r="BU226" s="261">
        <v>44385</v>
      </c>
      <c r="BV226" s="18" t="s">
        <v>116</v>
      </c>
      <c r="BW226" s="261"/>
      <c r="BX226" s="12" t="s">
        <v>105</v>
      </c>
      <c r="BY226" s="12"/>
      <c r="BZ226" s="12"/>
    </row>
    <row r="227" spans="1:78" s="1" customFormat="1" ht="50" customHeight="1" x14ac:dyDescent="0.2">
      <c r="A227" s="24" t="s">
        <v>3135</v>
      </c>
      <c r="B227" s="65" t="s">
        <v>3134</v>
      </c>
      <c r="C227" s="252" t="s">
        <v>8570</v>
      </c>
      <c r="D227" s="660">
        <v>1873</v>
      </c>
      <c r="E227" s="507" t="s">
        <v>337</v>
      </c>
      <c r="F227" s="507" t="s">
        <v>4841</v>
      </c>
      <c r="G227" s="268" t="s">
        <v>89</v>
      </c>
      <c r="H227" s="338" t="s">
        <v>89</v>
      </c>
      <c r="I227" s="348">
        <v>41619</v>
      </c>
      <c r="J227" s="614"/>
      <c r="K227" s="614"/>
      <c r="L227" s="614"/>
      <c r="M227" s="614"/>
      <c r="N227" s="581"/>
      <c r="O227" s="582"/>
      <c r="P227" s="583"/>
      <c r="Q227" s="886"/>
      <c r="R227" s="886"/>
      <c r="S227" s="903"/>
      <c r="T227" s="584"/>
      <c r="U227" s="316" t="str">
        <f t="shared" si="4"/>
        <v>Yes</v>
      </c>
      <c r="V227" s="118" t="s">
        <v>93</v>
      </c>
      <c r="W227" s="71" t="s">
        <v>94</v>
      </c>
      <c r="X227" s="918"/>
      <c r="Y227" s="906" t="s">
        <v>8752</v>
      </c>
      <c r="Z227" s="906" t="s">
        <v>8753</v>
      </c>
      <c r="AA227" s="108"/>
      <c r="AB227" s="112">
        <v>44197</v>
      </c>
      <c r="AC227" s="585" t="s">
        <v>3139</v>
      </c>
      <c r="AD227" s="861" t="s">
        <v>1399</v>
      </c>
      <c r="AE227" s="828">
        <v>44013</v>
      </c>
      <c r="AF227" s="891">
        <v>44019</v>
      </c>
      <c r="AG227" s="64">
        <v>44124</v>
      </c>
      <c r="AH227" s="64" t="s">
        <v>3140</v>
      </c>
      <c r="AI227" s="144"/>
      <c r="AJ227" s="86" t="s">
        <v>3141</v>
      </c>
      <c r="AK227" s="86" t="s">
        <v>3142</v>
      </c>
      <c r="AL227" s="18">
        <v>44105</v>
      </c>
      <c r="AM227" s="64">
        <v>44162</v>
      </c>
      <c r="AN227" s="64">
        <v>44256</v>
      </c>
      <c r="AO227" s="64" t="s">
        <v>3143</v>
      </c>
      <c r="AP227" s="94"/>
      <c r="AQ227" s="86" t="s">
        <v>8754</v>
      </c>
      <c r="AR227" s="861" t="s">
        <v>3145</v>
      </c>
      <c r="AS227" s="851">
        <v>44562</v>
      </c>
      <c r="AT227" s="161"/>
      <c r="AU227" s="964"/>
      <c r="AV227" s="964"/>
      <c r="AW227" s="209"/>
      <c r="AX227" s="861"/>
      <c r="AY227" s="861"/>
      <c r="AZ227" s="171"/>
      <c r="BA227" s="161"/>
      <c r="BB227" s="161"/>
      <c r="BC227" s="161"/>
      <c r="BD227" s="161"/>
      <c r="BE227" s="93" t="s">
        <v>8755</v>
      </c>
      <c r="BF227" s="18">
        <v>44896</v>
      </c>
      <c r="BG227" s="94"/>
      <c r="BH227" s="93" t="s">
        <v>2773</v>
      </c>
      <c r="BI227" s="18">
        <v>44986</v>
      </c>
      <c r="BJ227" s="94"/>
      <c r="BK227" s="93" t="s">
        <v>6414</v>
      </c>
      <c r="BL227" s="18">
        <v>45261</v>
      </c>
      <c r="BM227" s="94"/>
      <c r="BN227" s="540" t="s">
        <v>8756</v>
      </c>
      <c r="BO227" s="12" t="s">
        <v>8757</v>
      </c>
      <c r="BP227" s="12"/>
      <c r="BQ227" s="261">
        <v>44302</v>
      </c>
      <c r="BR227" s="261"/>
      <c r="BS227" s="18" t="s">
        <v>7042</v>
      </c>
      <c r="BT227" s="261">
        <v>44321</v>
      </c>
      <c r="BU227" s="261"/>
      <c r="BV227" s="18" t="s">
        <v>116</v>
      </c>
      <c r="BW227" s="261"/>
      <c r="BX227" s="12" t="s">
        <v>105</v>
      </c>
      <c r="BY227" s="12"/>
      <c r="BZ227" s="12"/>
    </row>
    <row r="228" spans="1:78" s="1" customFormat="1" ht="50" customHeight="1" x14ac:dyDescent="0.2">
      <c r="A228" s="24" t="s">
        <v>1848</v>
      </c>
      <c r="B228" s="65" t="s">
        <v>1849</v>
      </c>
      <c r="C228" s="252" t="s">
        <v>5789</v>
      </c>
      <c r="D228" s="654" t="s">
        <v>6849</v>
      </c>
      <c r="E228" s="507"/>
      <c r="F228" s="507" t="s">
        <v>5500</v>
      </c>
      <c r="G228" s="268" t="s">
        <v>89</v>
      </c>
      <c r="H228" s="338" t="s">
        <v>89</v>
      </c>
      <c r="I228" s="348">
        <v>41221</v>
      </c>
      <c r="J228" s="348"/>
      <c r="K228" s="348"/>
      <c r="L228" s="348"/>
      <c r="M228" s="348"/>
      <c r="N228" s="62"/>
      <c r="O228" s="124"/>
      <c r="P228" s="453"/>
      <c r="Q228" s="885"/>
      <c r="R228" s="885"/>
      <c r="S228" s="896"/>
      <c r="T228" s="314"/>
      <c r="U228" s="316" t="str">
        <f t="shared" si="4"/>
        <v>Yes</v>
      </c>
      <c r="V228" s="118" t="s">
        <v>93</v>
      </c>
      <c r="W228" s="71" t="s">
        <v>94</v>
      </c>
      <c r="X228" s="919"/>
      <c r="Y228" s="910" t="s">
        <v>1851</v>
      </c>
      <c r="Z228" s="906" t="s">
        <v>8758</v>
      </c>
      <c r="AA228" s="106" t="s">
        <v>5791</v>
      </c>
      <c r="AB228" s="112">
        <v>43282</v>
      </c>
      <c r="AC228" s="143" t="s">
        <v>5792</v>
      </c>
      <c r="AD228" s="861"/>
      <c r="AE228" s="828">
        <v>44166</v>
      </c>
      <c r="AF228" s="891"/>
      <c r="AG228" s="64"/>
      <c r="AH228" s="64"/>
      <c r="AI228" s="144"/>
      <c r="AJ228" s="26"/>
      <c r="AK228" s="136"/>
      <c r="AL228" s="18"/>
      <c r="AM228" s="64"/>
      <c r="AN228" s="64"/>
      <c r="AO228" s="64"/>
      <c r="AP228" s="94"/>
      <c r="AQ228" s="168"/>
      <c r="AR228" s="861"/>
      <c r="AS228" s="828"/>
      <c r="AT228" s="161"/>
      <c r="AU228" s="964"/>
      <c r="AV228" s="964"/>
      <c r="AW228" s="209"/>
      <c r="AX228" s="861"/>
      <c r="AY228" s="861"/>
      <c r="AZ228" s="171"/>
      <c r="BA228" s="161"/>
      <c r="BB228" s="161"/>
      <c r="BC228" s="161"/>
      <c r="BD228" s="161"/>
      <c r="BE228" s="93" t="s">
        <v>5792</v>
      </c>
      <c r="BF228" s="18">
        <v>44166</v>
      </c>
      <c r="BG228" s="94"/>
      <c r="BH228" s="93" t="s">
        <v>5793</v>
      </c>
      <c r="BI228" s="18">
        <v>44228</v>
      </c>
      <c r="BJ228" s="94"/>
      <c r="BK228" s="93" t="s">
        <v>5794</v>
      </c>
      <c r="BL228" s="18">
        <v>44593</v>
      </c>
      <c r="BM228" s="94"/>
      <c r="BN228" s="540" t="s">
        <v>8759</v>
      </c>
      <c r="BO228" s="12" t="s">
        <v>8760</v>
      </c>
      <c r="BP228" s="12"/>
      <c r="BQ228" s="261">
        <v>44287</v>
      </c>
      <c r="BR228" s="261"/>
      <c r="BS228" s="18" t="s">
        <v>7042</v>
      </c>
      <c r="BT228" s="261"/>
      <c r="BU228" s="261"/>
      <c r="BV228" s="18"/>
      <c r="BW228" s="261"/>
      <c r="BX228" s="12" t="s">
        <v>105</v>
      </c>
      <c r="BY228" s="12"/>
      <c r="BZ228" s="12"/>
    </row>
    <row r="229" spans="1:78" s="1" customFormat="1" ht="50" customHeight="1" x14ac:dyDescent="0.2">
      <c r="A229" s="24" t="s">
        <v>3514</v>
      </c>
      <c r="B229" s="65" t="s">
        <v>3515</v>
      </c>
      <c r="C229" s="252" t="s">
        <v>8761</v>
      </c>
      <c r="D229" s="654" t="s">
        <v>6849</v>
      </c>
      <c r="E229" s="507"/>
      <c r="F229" s="507"/>
      <c r="G229" s="268" t="s">
        <v>89</v>
      </c>
      <c r="H229" s="338" t="s">
        <v>89</v>
      </c>
      <c r="I229" s="348">
        <v>42423</v>
      </c>
      <c r="J229" s="348" t="s">
        <v>90</v>
      </c>
      <c r="K229" s="348"/>
      <c r="L229" s="348"/>
      <c r="M229" s="348"/>
      <c r="N229" s="62"/>
      <c r="O229" s="124"/>
      <c r="P229" s="453"/>
      <c r="Q229" s="885"/>
      <c r="R229" s="885"/>
      <c r="S229" s="896">
        <v>43891</v>
      </c>
      <c r="T229" s="495" t="s">
        <v>3517</v>
      </c>
      <c r="U229" s="316" t="str">
        <f t="shared" si="4"/>
        <v>Yes</v>
      </c>
      <c r="V229" s="118" t="s">
        <v>93</v>
      </c>
      <c r="W229" s="71" t="s">
        <v>94</v>
      </c>
      <c r="X229" s="918"/>
      <c r="Y229" s="906" t="s">
        <v>6553</v>
      </c>
      <c r="Z229" s="906" t="s">
        <v>6554</v>
      </c>
      <c r="AA229" s="106" t="s">
        <v>6555</v>
      </c>
      <c r="AB229" s="112">
        <v>43405</v>
      </c>
      <c r="AC229" s="143" t="s">
        <v>6556</v>
      </c>
      <c r="AD229" s="861"/>
      <c r="AE229" s="828">
        <v>43586</v>
      </c>
      <c r="AF229" s="891"/>
      <c r="AG229" s="64"/>
      <c r="AH229" s="64"/>
      <c r="AI229" s="144"/>
      <c r="AJ229" s="136"/>
      <c r="AK229" s="136"/>
      <c r="AL229" s="18"/>
      <c r="AM229" s="64"/>
      <c r="AN229" s="64"/>
      <c r="AO229" s="64"/>
      <c r="AP229" s="94"/>
      <c r="AQ229" s="168"/>
      <c r="AR229" s="861"/>
      <c r="AS229" s="851"/>
      <c r="AT229" s="161"/>
      <c r="AU229" s="964"/>
      <c r="AV229" s="964"/>
      <c r="AW229" s="209"/>
      <c r="AX229" s="861"/>
      <c r="AY229" s="861"/>
      <c r="AZ229" s="171"/>
      <c r="BA229" s="161"/>
      <c r="BB229" s="161"/>
      <c r="BC229" s="161"/>
      <c r="BD229" s="161"/>
      <c r="BE229" s="93" t="s">
        <v>5012</v>
      </c>
      <c r="BF229" s="18">
        <v>43831</v>
      </c>
      <c r="BG229" s="94"/>
      <c r="BH229" s="93" t="s">
        <v>5307</v>
      </c>
      <c r="BI229" s="18">
        <v>43952</v>
      </c>
      <c r="BJ229" s="94"/>
      <c r="BK229" s="93" t="s">
        <v>5228</v>
      </c>
      <c r="BL229" s="18">
        <v>44197</v>
      </c>
      <c r="BM229" s="94"/>
      <c r="BN229" s="540" t="s">
        <v>6557</v>
      </c>
      <c r="BO229" s="12"/>
      <c r="BP229" s="12"/>
      <c r="BQ229" s="261">
        <v>44062</v>
      </c>
      <c r="BR229" s="261"/>
      <c r="BS229" s="18" t="s">
        <v>116</v>
      </c>
      <c r="BT229" s="261"/>
      <c r="BU229" s="261"/>
      <c r="BV229" s="18"/>
      <c r="BW229" s="261"/>
      <c r="BX229" s="12" t="s">
        <v>105</v>
      </c>
      <c r="BY229" s="12"/>
      <c r="BZ229" s="12"/>
    </row>
    <row r="230" spans="1:78" s="1" customFormat="1" ht="50" customHeight="1" x14ac:dyDescent="0.2">
      <c r="A230" s="24" t="s">
        <v>3999</v>
      </c>
      <c r="B230" s="65" t="s">
        <v>3993</v>
      </c>
      <c r="C230" s="252" t="s">
        <v>6735</v>
      </c>
      <c r="D230" s="654">
        <v>2163</v>
      </c>
      <c r="E230" s="507" t="s">
        <v>2759</v>
      </c>
      <c r="F230" s="507" t="s">
        <v>2182</v>
      </c>
      <c r="G230" s="268" t="s">
        <v>89</v>
      </c>
      <c r="H230" s="338" t="s">
        <v>89</v>
      </c>
      <c r="I230" s="348">
        <v>41353</v>
      </c>
      <c r="J230" s="348" t="s">
        <v>90</v>
      </c>
      <c r="K230" s="348" t="s">
        <v>1576</v>
      </c>
      <c r="L230" s="348"/>
      <c r="M230" s="348"/>
      <c r="N230" s="62"/>
      <c r="O230" s="124"/>
      <c r="P230" s="453"/>
      <c r="Q230" s="885"/>
      <c r="R230" s="885"/>
      <c r="S230" s="896"/>
      <c r="T230" s="314"/>
      <c r="U230" s="316" t="str">
        <f t="shared" si="4"/>
        <v>Yes</v>
      </c>
      <c r="V230" s="118" t="s">
        <v>93</v>
      </c>
      <c r="W230" s="71" t="s">
        <v>94</v>
      </c>
      <c r="X230" s="918"/>
      <c r="Y230" s="909" t="s">
        <v>6736</v>
      </c>
      <c r="Z230" s="906" t="s">
        <v>6737</v>
      </c>
      <c r="AA230" s="106"/>
      <c r="AB230" s="112">
        <v>43891</v>
      </c>
      <c r="AC230" s="143" t="s">
        <v>4002</v>
      </c>
      <c r="AD230" s="861" t="s">
        <v>4003</v>
      </c>
      <c r="AE230" s="828">
        <v>43435</v>
      </c>
      <c r="AF230" s="891">
        <v>43322</v>
      </c>
      <c r="AG230" s="64">
        <v>43364</v>
      </c>
      <c r="AH230" s="132" t="s">
        <v>4004</v>
      </c>
      <c r="AI230" s="144"/>
      <c r="AJ230" s="87" t="s">
        <v>4005</v>
      </c>
      <c r="AK230" s="139" t="s">
        <v>4006</v>
      </c>
      <c r="AL230" s="18">
        <v>44256</v>
      </c>
      <c r="AM230" s="64">
        <v>44242</v>
      </c>
      <c r="AN230" s="64">
        <v>44298</v>
      </c>
      <c r="AO230" s="64" t="s">
        <v>4007</v>
      </c>
      <c r="AP230" s="94"/>
      <c r="AQ230" s="168"/>
      <c r="AR230" s="861"/>
      <c r="AS230" s="851"/>
      <c r="AT230" s="161"/>
      <c r="AU230" s="964"/>
      <c r="AV230" s="964"/>
      <c r="AW230" s="209"/>
      <c r="AX230" s="861"/>
      <c r="AY230" s="861"/>
      <c r="AZ230" s="171"/>
      <c r="BA230" s="161"/>
      <c r="BB230" s="161"/>
      <c r="BC230" s="161"/>
      <c r="BD230" s="161"/>
      <c r="BE230" s="93" t="s">
        <v>4919</v>
      </c>
      <c r="BF230" s="18">
        <v>44531</v>
      </c>
      <c r="BG230" s="94"/>
      <c r="BH230" s="93" t="s">
        <v>6739</v>
      </c>
      <c r="BI230" s="18">
        <v>44682</v>
      </c>
      <c r="BJ230" s="94"/>
      <c r="BK230" s="93" t="s">
        <v>6740</v>
      </c>
      <c r="BL230" s="18">
        <v>44927</v>
      </c>
      <c r="BM230" s="94"/>
      <c r="BN230" s="543" t="s">
        <v>8762</v>
      </c>
      <c r="BO230" s="387" t="s">
        <v>8763</v>
      </c>
      <c r="BP230" s="466"/>
      <c r="BQ230" s="261">
        <v>44337</v>
      </c>
      <c r="BR230" s="261"/>
      <c r="BS230" s="18" t="s">
        <v>7042</v>
      </c>
      <c r="BT230" s="261">
        <v>44385</v>
      </c>
      <c r="BU230" s="261"/>
      <c r="BV230" s="18" t="s">
        <v>116</v>
      </c>
      <c r="BW230" s="261"/>
      <c r="BX230" s="12" t="s">
        <v>105</v>
      </c>
      <c r="BY230" s="12"/>
      <c r="BZ230" s="12"/>
    </row>
    <row r="231" spans="1:78" s="1" customFormat="1" ht="50" customHeight="1" x14ac:dyDescent="0.2">
      <c r="A231" s="24" t="s">
        <v>2179</v>
      </c>
      <c r="B231" s="65" t="s">
        <v>2180</v>
      </c>
      <c r="C231" s="252" t="s">
        <v>8250</v>
      </c>
      <c r="D231" s="654">
        <v>2125</v>
      </c>
      <c r="E231" s="507" t="s">
        <v>297</v>
      </c>
      <c r="F231" s="507" t="s">
        <v>1420</v>
      </c>
      <c r="G231" s="268" t="s">
        <v>89</v>
      </c>
      <c r="H231" s="338" t="s">
        <v>89</v>
      </c>
      <c r="I231" s="348">
        <v>43033</v>
      </c>
      <c r="J231" s="348"/>
      <c r="K231" s="348"/>
      <c r="L231" s="348"/>
      <c r="M231" s="348" t="s">
        <v>2183</v>
      </c>
      <c r="N231" s="62"/>
      <c r="O231" s="124"/>
      <c r="P231" s="453"/>
      <c r="Q231" s="885"/>
      <c r="R231" s="885"/>
      <c r="S231" s="896"/>
      <c r="T231" s="314"/>
      <c r="U231" s="316" t="str">
        <f t="shared" si="4"/>
        <v>Yes</v>
      </c>
      <c r="V231" s="118" t="s">
        <v>93</v>
      </c>
      <c r="W231" s="71" t="s">
        <v>94</v>
      </c>
      <c r="X231" s="918"/>
      <c r="Y231" s="932" t="s">
        <v>2184</v>
      </c>
      <c r="Z231" s="940" t="s">
        <v>8746</v>
      </c>
      <c r="AA231" s="82"/>
      <c r="AB231" s="112">
        <v>44075</v>
      </c>
      <c r="AC231" s="143" t="s">
        <v>2186</v>
      </c>
      <c r="AD231" s="861" t="s">
        <v>2187</v>
      </c>
      <c r="AE231" s="828">
        <v>43282</v>
      </c>
      <c r="AF231" s="891">
        <v>43665</v>
      </c>
      <c r="AG231" s="64">
        <v>43738</v>
      </c>
      <c r="AH231" s="64" t="s">
        <v>2188</v>
      </c>
      <c r="AI231" s="144" t="s">
        <v>2189</v>
      </c>
      <c r="AJ231" s="87" t="s">
        <v>4753</v>
      </c>
      <c r="AK231" s="139" t="s">
        <v>2190</v>
      </c>
      <c r="AL231" s="18">
        <v>44166</v>
      </c>
      <c r="AM231" s="64">
        <v>44166</v>
      </c>
      <c r="AN231" s="64">
        <v>44204</v>
      </c>
      <c r="AO231" s="64" t="s">
        <v>2191</v>
      </c>
      <c r="AP231" s="94"/>
      <c r="AQ231" s="168"/>
      <c r="AR231" s="861"/>
      <c r="AS231" s="851"/>
      <c r="AT231" s="161"/>
      <c r="AU231" s="964"/>
      <c r="AV231" s="964"/>
      <c r="AW231" s="209"/>
      <c r="AX231" s="861"/>
      <c r="AY231" s="861"/>
      <c r="AZ231" s="171"/>
      <c r="BA231" s="161"/>
      <c r="BB231" s="161"/>
      <c r="BC231" s="161"/>
      <c r="BD231" s="161"/>
      <c r="BE231" s="93" t="s">
        <v>2192</v>
      </c>
      <c r="BF231" s="18">
        <v>44348</v>
      </c>
      <c r="BG231" s="94"/>
      <c r="BH231" s="93" t="s">
        <v>5123</v>
      </c>
      <c r="BI231" s="18">
        <v>44531</v>
      </c>
      <c r="BJ231" s="94"/>
      <c r="BK231" s="93" t="s">
        <v>5980</v>
      </c>
      <c r="BL231" s="18">
        <v>44835</v>
      </c>
      <c r="BM231" s="94"/>
      <c r="BN231" s="540" t="s">
        <v>8747</v>
      </c>
      <c r="BO231" s="12" t="s">
        <v>8764</v>
      </c>
      <c r="BP231" s="12"/>
      <c r="BQ231" s="261">
        <v>44362</v>
      </c>
      <c r="BR231" s="261"/>
      <c r="BS231" s="18" t="s">
        <v>116</v>
      </c>
      <c r="BT231" s="261">
        <v>44355</v>
      </c>
      <c r="BU231" s="261">
        <v>44389</v>
      </c>
      <c r="BV231" s="18" t="s">
        <v>116</v>
      </c>
      <c r="BW231" s="261"/>
      <c r="BX231" s="12" t="s">
        <v>579</v>
      </c>
      <c r="BY231" s="12"/>
      <c r="BZ231" s="12"/>
    </row>
    <row r="232" spans="1:78" s="1" customFormat="1" ht="50" customHeight="1" x14ac:dyDescent="0.2">
      <c r="A232" s="24" t="s">
        <v>1517</v>
      </c>
      <c r="B232" s="65" t="s">
        <v>1518</v>
      </c>
      <c r="C232" s="252" t="s">
        <v>1521</v>
      </c>
      <c r="D232" s="654">
        <v>2218</v>
      </c>
      <c r="E232" s="507" t="s">
        <v>1083</v>
      </c>
      <c r="F232" s="507" t="s">
        <v>266</v>
      </c>
      <c r="G232" s="268" t="s">
        <v>89</v>
      </c>
      <c r="H232" s="173" t="s">
        <v>89</v>
      </c>
      <c r="I232" s="467">
        <v>41767</v>
      </c>
      <c r="J232" s="467" t="s">
        <v>90</v>
      </c>
      <c r="K232" s="467" t="s">
        <v>389</v>
      </c>
      <c r="L232" s="467"/>
      <c r="M232" s="467"/>
      <c r="N232" s="62"/>
      <c r="O232" s="124"/>
      <c r="P232" s="453"/>
      <c r="Q232" s="885"/>
      <c r="R232" s="885"/>
      <c r="S232" s="896"/>
      <c r="T232" s="314"/>
      <c r="U232" s="316" t="str">
        <f t="shared" si="4"/>
        <v>Yes</v>
      </c>
      <c r="V232" s="118" t="s">
        <v>93</v>
      </c>
      <c r="W232" s="71" t="s">
        <v>94</v>
      </c>
      <c r="X232" s="919"/>
      <c r="Y232" s="912" t="s">
        <v>5615</v>
      </c>
      <c r="Z232" s="945" t="s">
        <v>5616</v>
      </c>
      <c r="AA232" s="106" t="s">
        <v>5617</v>
      </c>
      <c r="AB232" s="112">
        <v>44013</v>
      </c>
      <c r="AC232" s="143" t="s">
        <v>462</v>
      </c>
      <c r="AD232" s="861" t="s">
        <v>1524</v>
      </c>
      <c r="AE232" s="828">
        <v>43739</v>
      </c>
      <c r="AF232" s="891">
        <v>43749</v>
      </c>
      <c r="AG232" s="64">
        <v>43790</v>
      </c>
      <c r="AH232" s="64" t="s">
        <v>1525</v>
      </c>
      <c r="AI232" s="144"/>
      <c r="AJ232" s="139"/>
      <c r="AK232" s="139" t="s">
        <v>8765</v>
      </c>
      <c r="AL232" s="18"/>
      <c r="AM232" s="64">
        <v>44013</v>
      </c>
      <c r="AN232" s="64">
        <v>44075</v>
      </c>
      <c r="AO232" s="64" t="s">
        <v>1522</v>
      </c>
      <c r="AP232" s="94"/>
      <c r="AQ232" s="139" t="s">
        <v>5618</v>
      </c>
      <c r="AR232" s="866" t="s">
        <v>5619</v>
      </c>
      <c r="AS232" s="851">
        <v>44228</v>
      </c>
      <c r="AT232" s="161"/>
      <c r="AU232" s="964"/>
      <c r="AV232" s="964"/>
      <c r="AW232" s="209"/>
      <c r="AX232" s="861"/>
      <c r="AY232" s="861"/>
      <c r="AZ232" s="171"/>
      <c r="BA232" s="161"/>
      <c r="BB232" s="161"/>
      <c r="BC232" s="161"/>
      <c r="BD232" s="161"/>
      <c r="BE232" s="93" t="s">
        <v>5414</v>
      </c>
      <c r="BF232" s="18">
        <v>44470</v>
      </c>
      <c r="BG232" s="94"/>
      <c r="BH232" s="93" t="s">
        <v>5215</v>
      </c>
      <c r="BI232" s="18">
        <v>44562</v>
      </c>
      <c r="BJ232" s="94"/>
      <c r="BK232" s="93" t="s">
        <v>5098</v>
      </c>
      <c r="BL232" s="18">
        <v>44866</v>
      </c>
      <c r="BM232" s="94"/>
      <c r="BN232" s="540" t="s">
        <v>8766</v>
      </c>
      <c r="BO232" s="12" t="s">
        <v>8767</v>
      </c>
      <c r="BP232" s="12"/>
      <c r="BQ232" s="261">
        <v>44361</v>
      </c>
      <c r="BR232" s="261"/>
      <c r="BS232" s="18" t="s">
        <v>116</v>
      </c>
      <c r="BT232" s="261">
        <v>44361</v>
      </c>
      <c r="BU232" s="261">
        <v>44377</v>
      </c>
      <c r="BV232" s="18" t="s">
        <v>116</v>
      </c>
      <c r="BW232" s="261"/>
      <c r="BX232" s="12" t="s">
        <v>105</v>
      </c>
      <c r="BY232" s="12"/>
      <c r="BZ232" s="12"/>
    </row>
    <row r="233" spans="1:78" s="1" customFormat="1" ht="50" customHeight="1" x14ac:dyDescent="0.2">
      <c r="A233" s="24" t="s">
        <v>580</v>
      </c>
      <c r="B233" s="65" t="s">
        <v>581</v>
      </c>
      <c r="C233" s="283" t="s">
        <v>635</v>
      </c>
      <c r="D233" s="660">
        <v>2037</v>
      </c>
      <c r="E233" s="254">
        <v>2020</v>
      </c>
      <c r="F233" s="254">
        <v>2040</v>
      </c>
      <c r="G233" s="288" t="s">
        <v>89</v>
      </c>
      <c r="H233" s="173" t="s">
        <v>89</v>
      </c>
      <c r="I233" s="62">
        <v>40715</v>
      </c>
      <c r="J233" s="62" t="s">
        <v>90</v>
      </c>
      <c r="K233" s="62"/>
      <c r="L233" s="62" t="s">
        <v>583</v>
      </c>
      <c r="M233" s="62"/>
      <c r="N233" s="321"/>
      <c r="O233" s="124"/>
      <c r="P233" s="453"/>
      <c r="Q233" s="885"/>
      <c r="R233" s="885"/>
      <c r="S233" s="896"/>
      <c r="T233" s="314"/>
      <c r="U233" s="316" t="str">
        <f t="shared" si="4"/>
        <v>Yes</v>
      </c>
      <c r="V233" s="118" t="s">
        <v>93</v>
      </c>
      <c r="W233" s="71" t="s">
        <v>94</v>
      </c>
      <c r="X233" s="836"/>
      <c r="Y233" s="911" t="s">
        <v>5169</v>
      </c>
      <c r="Z233" s="911" t="s">
        <v>8768</v>
      </c>
      <c r="AA233" s="82" t="s">
        <v>8769</v>
      </c>
      <c r="AB233" s="112">
        <v>44105</v>
      </c>
      <c r="AC233" s="143" t="s">
        <v>586</v>
      </c>
      <c r="AD233" s="861" t="s">
        <v>587</v>
      </c>
      <c r="AE233" s="828">
        <v>43556</v>
      </c>
      <c r="AF233" s="891">
        <v>43542</v>
      </c>
      <c r="AG233" s="64">
        <v>43609</v>
      </c>
      <c r="AH233" s="64" t="s">
        <v>588</v>
      </c>
      <c r="AI233" s="144"/>
      <c r="AJ233" s="86" t="s">
        <v>8770</v>
      </c>
      <c r="AK233" s="545" t="s">
        <v>8771</v>
      </c>
      <c r="AL233" s="18">
        <v>44470</v>
      </c>
      <c r="AM233" s="64"/>
      <c r="AN233" s="64"/>
      <c r="AO233" s="64"/>
      <c r="AP233" s="94"/>
      <c r="AQ233" s="168"/>
      <c r="AR233" s="861"/>
      <c r="AS233" s="828"/>
      <c r="AT233" s="161"/>
      <c r="AU233" s="964"/>
      <c r="AV233" s="964"/>
      <c r="AW233" s="209"/>
      <c r="AX233" s="861"/>
      <c r="AY233" s="861"/>
      <c r="AZ233" s="171"/>
      <c r="BA233" s="161"/>
      <c r="BB233" s="161"/>
      <c r="BC233" s="161"/>
      <c r="BD233" s="161"/>
      <c r="BE233" s="93" t="s">
        <v>8772</v>
      </c>
      <c r="BF233" s="18">
        <v>44652</v>
      </c>
      <c r="BG233" s="94"/>
      <c r="BH233" s="93" t="s">
        <v>8773</v>
      </c>
      <c r="BI233" s="18">
        <v>44927</v>
      </c>
      <c r="BJ233" s="94"/>
      <c r="BK233" s="93" t="s">
        <v>114</v>
      </c>
      <c r="BL233" s="18" t="s">
        <v>114</v>
      </c>
      <c r="BM233" s="94"/>
      <c r="BN233" s="542" t="s">
        <v>8774</v>
      </c>
      <c r="BO233" s="54"/>
      <c r="BP233" s="54"/>
      <c r="BQ233" s="261">
        <v>44315</v>
      </c>
      <c r="BR233" s="261"/>
      <c r="BS233" s="18" t="s">
        <v>116</v>
      </c>
      <c r="BT233" s="261"/>
      <c r="BU233" s="261"/>
      <c r="BV233" s="18"/>
      <c r="BW233" s="261"/>
      <c r="BX233" s="12" t="s">
        <v>105</v>
      </c>
      <c r="BY233" s="12"/>
      <c r="BZ233" s="12"/>
    </row>
    <row r="234" spans="1:78" s="1" customFormat="1" ht="50" customHeight="1" x14ac:dyDescent="0.2">
      <c r="A234" s="24" t="s">
        <v>2321</v>
      </c>
      <c r="B234" s="65" t="s">
        <v>2322</v>
      </c>
      <c r="C234" s="252" t="s">
        <v>6042</v>
      </c>
      <c r="D234" s="654">
        <v>2062</v>
      </c>
      <c r="E234" s="507" t="s">
        <v>4235</v>
      </c>
      <c r="F234" s="507" t="s">
        <v>1420</v>
      </c>
      <c r="G234" s="268" t="s">
        <v>89</v>
      </c>
      <c r="H234" s="338" t="s">
        <v>89</v>
      </c>
      <c r="I234" s="348">
        <v>41969</v>
      </c>
      <c r="J234" s="348"/>
      <c r="K234" s="348"/>
      <c r="L234" s="348"/>
      <c r="M234" s="348"/>
      <c r="N234" s="62">
        <v>43413</v>
      </c>
      <c r="O234" s="124"/>
      <c r="P234" s="453"/>
      <c r="Q234" s="885"/>
      <c r="R234" s="885"/>
      <c r="S234" s="896"/>
      <c r="T234" s="314"/>
      <c r="U234" s="316" t="str">
        <f t="shared" si="4"/>
        <v>Yes</v>
      </c>
      <c r="V234" s="118" t="s">
        <v>93</v>
      </c>
      <c r="W234" s="71" t="s">
        <v>94</v>
      </c>
      <c r="X234" s="836"/>
      <c r="Y234" s="932" t="s">
        <v>6043</v>
      </c>
      <c r="Z234" s="946" t="s">
        <v>8775</v>
      </c>
      <c r="AA234" s="106"/>
      <c r="AB234" s="112">
        <v>43983</v>
      </c>
      <c r="AC234" s="143" t="s">
        <v>4976</v>
      </c>
      <c r="AD234" s="861" t="s">
        <v>367</v>
      </c>
      <c r="AE234" s="828">
        <v>44197</v>
      </c>
      <c r="AF234" s="891"/>
      <c r="AG234" s="64"/>
      <c r="AH234" s="64"/>
      <c r="AI234" s="144"/>
      <c r="AJ234" s="86"/>
      <c r="AK234" s="86"/>
      <c r="AL234" s="18"/>
      <c r="AM234" s="64"/>
      <c r="AN234" s="64"/>
      <c r="AO234" s="64"/>
      <c r="AP234" s="94"/>
      <c r="AQ234" s="168"/>
      <c r="AR234" s="861"/>
      <c r="AS234" s="851"/>
      <c r="AT234" s="161"/>
      <c r="AU234" s="964"/>
      <c r="AV234" s="964"/>
      <c r="AW234" s="209"/>
      <c r="AX234" s="861"/>
      <c r="AY234" s="861"/>
      <c r="AZ234" s="171"/>
      <c r="BA234" s="161"/>
      <c r="BB234" s="161"/>
      <c r="BC234" s="161"/>
      <c r="BD234" s="161"/>
      <c r="BE234" s="93" t="s">
        <v>8776</v>
      </c>
      <c r="BF234" s="18">
        <v>44378</v>
      </c>
      <c r="BG234" s="94"/>
      <c r="BH234" s="93" t="s">
        <v>5414</v>
      </c>
      <c r="BI234" s="18">
        <v>44470</v>
      </c>
      <c r="BJ234" s="94"/>
      <c r="BK234" s="93" t="s">
        <v>4920</v>
      </c>
      <c r="BL234" s="18">
        <v>44621</v>
      </c>
      <c r="BM234" s="94"/>
      <c r="BN234" s="541" t="s">
        <v>8777</v>
      </c>
      <c r="BO234" s="201" t="s">
        <v>8778</v>
      </c>
      <c r="BP234" s="201"/>
      <c r="BQ234" s="261">
        <v>44313</v>
      </c>
      <c r="BR234" s="261"/>
      <c r="BS234" s="18" t="s">
        <v>116</v>
      </c>
      <c r="BT234" s="261">
        <v>44313</v>
      </c>
      <c r="BU234" s="261">
        <v>44378</v>
      </c>
      <c r="BV234" s="18" t="s">
        <v>116</v>
      </c>
      <c r="BW234" s="261"/>
      <c r="BX234" s="12" t="s">
        <v>105</v>
      </c>
      <c r="BY234" s="12"/>
      <c r="BZ234" s="12"/>
    </row>
    <row r="235" spans="1:78" s="1" customFormat="1" ht="50" customHeight="1" x14ac:dyDescent="0.2">
      <c r="A235" s="24" t="s">
        <v>2861</v>
      </c>
      <c r="B235" s="65" t="s">
        <v>2862</v>
      </c>
      <c r="C235" s="6" t="s">
        <v>6287</v>
      </c>
      <c r="D235" s="656">
        <v>2130</v>
      </c>
      <c r="E235" s="507" t="s">
        <v>351</v>
      </c>
      <c r="F235" s="507" t="s">
        <v>1420</v>
      </c>
      <c r="G235" s="173" t="s">
        <v>89</v>
      </c>
      <c r="H235" s="343" t="s">
        <v>89</v>
      </c>
      <c r="I235" s="348">
        <v>40890</v>
      </c>
      <c r="J235" s="348"/>
      <c r="K235" s="348"/>
      <c r="L235" s="348"/>
      <c r="M235" s="348"/>
      <c r="N235" s="321"/>
      <c r="O235" s="323"/>
      <c r="P235" s="454"/>
      <c r="Q235" s="885"/>
      <c r="R235" s="885"/>
      <c r="S235" s="896"/>
      <c r="T235" s="314"/>
      <c r="U235" s="316" t="str">
        <f>IF(OR(V235="Yes", W235="Web-page timetable", X235="YES"), "Yes")</f>
        <v>Yes</v>
      </c>
      <c r="V235" s="118" t="s">
        <v>93</v>
      </c>
      <c r="W235" s="71" t="s">
        <v>94</v>
      </c>
      <c r="X235" s="918"/>
      <c r="Y235" s="909" t="s">
        <v>6288</v>
      </c>
      <c r="Z235" s="906" t="s">
        <v>6289</v>
      </c>
      <c r="AA235" s="108" t="s">
        <v>6290</v>
      </c>
      <c r="AB235" s="182">
        <v>43497</v>
      </c>
      <c r="AC235" s="143" t="s">
        <v>2866</v>
      </c>
      <c r="AD235" s="865" t="s">
        <v>364</v>
      </c>
      <c r="AE235" s="828">
        <v>43070</v>
      </c>
      <c r="AF235" s="891">
        <v>43082</v>
      </c>
      <c r="AG235" s="64">
        <v>43166</v>
      </c>
      <c r="AH235" s="64" t="s">
        <v>2867</v>
      </c>
      <c r="AI235" s="144" t="s">
        <v>2868</v>
      </c>
      <c r="AJ235" s="139" t="s">
        <v>6291</v>
      </c>
      <c r="AK235" s="87"/>
      <c r="AL235" s="18">
        <v>43739</v>
      </c>
      <c r="AM235" s="64"/>
      <c r="AN235" s="64"/>
      <c r="AO235" s="64"/>
      <c r="AP235" s="94"/>
      <c r="AQ235" s="274"/>
      <c r="AR235" s="865"/>
      <c r="AS235" s="856"/>
      <c r="AT235" s="187"/>
      <c r="AU235" s="973"/>
      <c r="AV235" s="973"/>
      <c r="AW235" s="276"/>
      <c r="AX235" s="863"/>
      <c r="AY235" s="863"/>
      <c r="AZ235" s="275"/>
      <c r="BA235" s="187"/>
      <c r="BB235" s="187"/>
      <c r="BC235" s="187"/>
      <c r="BD235" s="187"/>
      <c r="BE235" s="93" t="s">
        <v>5989</v>
      </c>
      <c r="BF235" s="18">
        <v>44105</v>
      </c>
      <c r="BG235" s="64"/>
      <c r="BH235" s="93" t="s">
        <v>5673</v>
      </c>
      <c r="BI235" s="18">
        <v>44197</v>
      </c>
      <c r="BJ235" s="94"/>
      <c r="BK235" s="93" t="s">
        <v>873</v>
      </c>
      <c r="BL235" s="188">
        <v>44348</v>
      </c>
      <c r="BM235" s="94"/>
      <c r="BN235" s="634" t="s">
        <v>8779</v>
      </c>
      <c r="BO235" s="652" t="s">
        <v>8780</v>
      </c>
      <c r="BP235" s="556"/>
      <c r="BQ235" s="261">
        <v>44322</v>
      </c>
      <c r="BR235" s="261"/>
      <c r="BS235" s="18" t="s">
        <v>116</v>
      </c>
      <c r="BT235" s="261"/>
      <c r="BU235" s="261">
        <v>44378</v>
      </c>
      <c r="BV235" s="18" t="s">
        <v>116</v>
      </c>
      <c r="BW235" s="261"/>
      <c r="BX235" s="12" t="s">
        <v>105</v>
      </c>
      <c r="BY235" s="12"/>
      <c r="BZ235" s="12"/>
    </row>
    <row r="236" spans="1:78" s="1" customFormat="1" ht="50" customHeight="1" x14ac:dyDescent="0.2">
      <c r="A236" s="24" t="s">
        <v>2280</v>
      </c>
      <c r="B236" s="65" t="s">
        <v>2281</v>
      </c>
      <c r="C236" s="252" t="s">
        <v>6024</v>
      </c>
      <c r="D236" s="654">
        <v>2020</v>
      </c>
      <c r="E236" s="507" t="s">
        <v>337</v>
      </c>
      <c r="F236" s="507" t="s">
        <v>4841</v>
      </c>
      <c r="G236" s="268" t="s">
        <v>89</v>
      </c>
      <c r="H236" s="338" t="s">
        <v>89</v>
      </c>
      <c r="I236" s="348">
        <v>40737</v>
      </c>
      <c r="J236" s="348"/>
      <c r="K236" s="615"/>
      <c r="L236" s="348"/>
      <c r="M236" s="348"/>
      <c r="N236" s="321"/>
      <c r="O236" s="323"/>
      <c r="P236" s="454"/>
      <c r="Q236" s="885"/>
      <c r="R236" s="885"/>
      <c r="S236" s="896"/>
      <c r="T236" s="314"/>
      <c r="U236" s="316" t="str">
        <f t="shared" ref="U236:U237" si="5">IF(OR(V236="Yes", W236="Web-page timetable", X236="YES"), "Yes")</f>
        <v>Yes</v>
      </c>
      <c r="V236" s="118" t="s">
        <v>93</v>
      </c>
      <c r="W236" s="71" t="s">
        <v>94</v>
      </c>
      <c r="X236" s="918"/>
      <c r="Y236" s="906" t="s">
        <v>2283</v>
      </c>
      <c r="Z236" s="906" t="s">
        <v>2284</v>
      </c>
      <c r="AA236" s="106" t="s">
        <v>2285</v>
      </c>
      <c r="AB236" s="112">
        <v>43647</v>
      </c>
      <c r="AC236" s="143" t="s">
        <v>2286</v>
      </c>
      <c r="AD236" s="861" t="s">
        <v>2287</v>
      </c>
      <c r="AE236" s="828">
        <v>43009</v>
      </c>
      <c r="AF236" s="891">
        <v>43009</v>
      </c>
      <c r="AG236" s="64">
        <v>43101</v>
      </c>
      <c r="AH236" s="64" t="s">
        <v>2288</v>
      </c>
      <c r="AI236" s="144" t="s">
        <v>2289</v>
      </c>
      <c r="AJ236" s="87" t="s">
        <v>2290</v>
      </c>
      <c r="AK236" s="87" t="s">
        <v>2291</v>
      </c>
      <c r="AL236" s="18">
        <v>43739</v>
      </c>
      <c r="AM236" s="64">
        <v>43404</v>
      </c>
      <c r="AN236" s="64">
        <v>43493</v>
      </c>
      <c r="AO236" s="64" t="s">
        <v>2292</v>
      </c>
      <c r="AP236" s="94" t="s">
        <v>2293</v>
      </c>
      <c r="AQ236" s="168">
        <v>44148</v>
      </c>
      <c r="AR236" s="861" t="s">
        <v>2294</v>
      </c>
      <c r="AS236" s="851">
        <v>44228</v>
      </c>
      <c r="AT236" s="161">
        <v>44148</v>
      </c>
      <c r="AU236" s="964">
        <v>44228</v>
      </c>
      <c r="AV236" s="964" t="s">
        <v>2295</v>
      </c>
      <c r="AW236" s="209"/>
      <c r="AX236" s="861"/>
      <c r="AY236" s="861"/>
      <c r="AZ236" s="171"/>
      <c r="BA236" s="161"/>
      <c r="BB236" s="161"/>
      <c r="BC236" s="161"/>
      <c r="BD236" s="161"/>
      <c r="BE236" s="93" t="s">
        <v>2296</v>
      </c>
      <c r="BF236" s="18">
        <v>44317</v>
      </c>
      <c r="BG236" s="94"/>
      <c r="BH236" s="93" t="s">
        <v>873</v>
      </c>
      <c r="BI236" s="18">
        <v>44378</v>
      </c>
      <c r="BJ236" s="94"/>
      <c r="BK236" s="93" t="s">
        <v>5299</v>
      </c>
      <c r="BL236" s="18">
        <v>44501</v>
      </c>
      <c r="BM236" s="94"/>
      <c r="BN236" s="540" t="s">
        <v>8781</v>
      </c>
      <c r="BO236" s="12" t="s">
        <v>8782</v>
      </c>
      <c r="BP236" s="38"/>
      <c r="BQ236" s="261">
        <v>44403</v>
      </c>
      <c r="BR236" s="261"/>
      <c r="BS236" s="18" t="s">
        <v>116</v>
      </c>
      <c r="BT236" s="261">
        <v>44403</v>
      </c>
      <c r="BU236" s="261">
        <v>44378</v>
      </c>
      <c r="BV236" s="18" t="s">
        <v>116</v>
      </c>
      <c r="BW236" s="261"/>
      <c r="BX236" s="12" t="s">
        <v>105</v>
      </c>
      <c r="BY236" s="12"/>
      <c r="BZ236" s="12"/>
    </row>
    <row r="237" spans="1:78" s="1" customFormat="1" ht="50" customHeight="1" x14ac:dyDescent="0.2">
      <c r="A237" s="24" t="s">
        <v>1195</v>
      </c>
      <c r="B237" s="521" t="s">
        <v>1196</v>
      </c>
      <c r="C237" s="252" t="s">
        <v>1197</v>
      </c>
      <c r="D237" s="654">
        <v>2145</v>
      </c>
      <c r="E237" s="507" t="s">
        <v>91</v>
      </c>
      <c r="F237" s="507" t="s">
        <v>2182</v>
      </c>
      <c r="G237" s="268" t="s">
        <v>89</v>
      </c>
      <c r="H237" s="338" t="s">
        <v>89</v>
      </c>
      <c r="I237" s="348" t="s">
        <v>459</v>
      </c>
      <c r="J237" s="348"/>
      <c r="K237" s="348"/>
      <c r="L237" s="348"/>
      <c r="M237" s="348"/>
      <c r="N237" s="62"/>
      <c r="O237" s="124"/>
      <c r="P237" s="453"/>
      <c r="Q237" s="885"/>
      <c r="R237" s="885"/>
      <c r="S237" s="896"/>
      <c r="T237" s="314"/>
      <c r="U237" s="316" t="str">
        <f t="shared" si="5"/>
        <v>Yes</v>
      </c>
      <c r="V237" s="118" t="s">
        <v>93</v>
      </c>
      <c r="W237" s="71" t="s">
        <v>94</v>
      </c>
      <c r="X237" s="920"/>
      <c r="Y237" s="933" t="s">
        <v>8783</v>
      </c>
      <c r="Z237" s="911" t="s">
        <v>8784</v>
      </c>
      <c r="AA237" s="217"/>
      <c r="AB237" s="112">
        <v>44075</v>
      </c>
      <c r="AC237" s="143" t="s">
        <v>5473</v>
      </c>
      <c r="AD237" s="861"/>
      <c r="AE237" s="828">
        <v>44075</v>
      </c>
      <c r="AF237" s="891">
        <v>44197</v>
      </c>
      <c r="AG237" s="64">
        <v>44256</v>
      </c>
      <c r="AH237" s="64" t="s">
        <v>7736</v>
      </c>
      <c r="AI237" s="144"/>
      <c r="AJ237" s="86"/>
      <c r="AK237" s="86"/>
      <c r="AL237" s="18"/>
      <c r="AM237" s="64"/>
      <c r="AN237" s="64"/>
      <c r="AO237" s="64"/>
      <c r="AP237" s="94"/>
      <c r="AQ237" s="168"/>
      <c r="AR237" s="861"/>
      <c r="AS237" s="851"/>
      <c r="AT237" s="161"/>
      <c r="AU237" s="964"/>
      <c r="AV237" s="964"/>
      <c r="AW237" s="209"/>
      <c r="AX237" s="861"/>
      <c r="AY237" s="861"/>
      <c r="AZ237" s="171"/>
      <c r="BA237" s="161"/>
      <c r="BB237" s="161"/>
      <c r="BC237" s="161"/>
      <c r="BD237" s="161"/>
      <c r="BE237" s="93" t="s">
        <v>3259</v>
      </c>
      <c r="BF237" s="18">
        <v>44440</v>
      </c>
      <c r="BG237" s="94"/>
      <c r="BH237" s="93" t="s">
        <v>3607</v>
      </c>
      <c r="BI237" s="18">
        <v>44621</v>
      </c>
      <c r="BJ237" s="94"/>
      <c r="BK237" s="93" t="s">
        <v>316</v>
      </c>
      <c r="BL237" s="18">
        <v>45017</v>
      </c>
      <c r="BM237" s="94"/>
      <c r="BN237" s="540" t="s">
        <v>8785</v>
      </c>
      <c r="BO237" s="540" t="s">
        <v>8786</v>
      </c>
      <c r="BP237" s="12"/>
      <c r="BQ237" s="261">
        <v>44392</v>
      </c>
      <c r="BR237" s="261">
        <v>44309</v>
      </c>
      <c r="BS237" s="18" t="s">
        <v>116</v>
      </c>
      <c r="BT237" s="261">
        <v>44358</v>
      </c>
      <c r="BU237" s="261">
        <v>44309</v>
      </c>
      <c r="BV237" s="18" t="s">
        <v>116</v>
      </c>
      <c r="BW237" s="261"/>
      <c r="BX237" s="12" t="s">
        <v>105</v>
      </c>
      <c r="BY237" s="12"/>
      <c r="BZ237" s="12"/>
    </row>
    <row r="238" spans="1:78" s="5" customFormat="1" ht="50" customHeight="1" x14ac:dyDescent="0.2">
      <c r="A238" s="526" t="s">
        <v>1</v>
      </c>
      <c r="B238" s="525" t="s">
        <v>3</v>
      </c>
      <c r="C238" s="525" t="s">
        <v>4</v>
      </c>
      <c r="D238" s="643" t="s">
        <v>5</v>
      </c>
      <c r="E238" s="524" t="s">
        <v>6</v>
      </c>
      <c r="F238" s="524" t="s">
        <v>7</v>
      </c>
      <c r="G238" s="524" t="s">
        <v>8</v>
      </c>
      <c r="H238" s="523" t="s">
        <v>9</v>
      </c>
      <c r="I238" s="522" t="s">
        <v>4156</v>
      </c>
      <c r="J238" s="550" t="s">
        <v>12</v>
      </c>
      <c r="K238" s="550" t="s">
        <v>13</v>
      </c>
      <c r="L238" s="550" t="s">
        <v>14</v>
      </c>
      <c r="M238" s="527" t="s">
        <v>15</v>
      </c>
      <c r="N238" s="715" t="s">
        <v>16</v>
      </c>
      <c r="O238" s="716" t="s">
        <v>17</v>
      </c>
      <c r="P238" s="716" t="s">
        <v>18</v>
      </c>
      <c r="Q238" s="834" t="s">
        <v>19</v>
      </c>
      <c r="R238" s="834" t="s">
        <v>20</v>
      </c>
      <c r="S238" s="834" t="s">
        <v>21</v>
      </c>
      <c r="T238" s="84" t="s">
        <v>22</v>
      </c>
      <c r="U238" s="84" t="s">
        <v>23</v>
      </c>
      <c r="V238" s="84" t="s">
        <v>24</v>
      </c>
      <c r="W238" s="285" t="s">
        <v>25</v>
      </c>
      <c r="X238" s="917" t="s">
        <v>26</v>
      </c>
      <c r="Y238" s="834" t="s">
        <v>27</v>
      </c>
      <c r="Z238" s="834" t="s">
        <v>28</v>
      </c>
      <c r="AA238" s="84" t="s">
        <v>29</v>
      </c>
      <c r="AB238" s="84" t="s">
        <v>30</v>
      </c>
      <c r="AC238" s="151" t="s">
        <v>31</v>
      </c>
      <c r="AD238" s="844" t="s">
        <v>32</v>
      </c>
      <c r="AE238" s="844" t="s">
        <v>33</v>
      </c>
      <c r="AF238" s="980" t="s">
        <v>34</v>
      </c>
      <c r="AG238" s="152" t="s">
        <v>35</v>
      </c>
      <c r="AH238" s="152" t="s">
        <v>36</v>
      </c>
      <c r="AI238" s="153" t="s">
        <v>37</v>
      </c>
      <c r="AJ238" s="154" t="s">
        <v>38</v>
      </c>
      <c r="AK238" s="154" t="s">
        <v>39</v>
      </c>
      <c r="AL238" s="154" t="s">
        <v>40</v>
      </c>
      <c r="AM238" s="155" t="s">
        <v>41</v>
      </c>
      <c r="AN238" s="155" t="s">
        <v>42</v>
      </c>
      <c r="AO238" s="155" t="s">
        <v>43</v>
      </c>
      <c r="AP238" s="166" t="s">
        <v>44</v>
      </c>
      <c r="AQ238" s="205" t="s">
        <v>45</v>
      </c>
      <c r="AR238" s="854" t="s">
        <v>46</v>
      </c>
      <c r="AS238" s="854" t="s">
        <v>47</v>
      </c>
      <c r="AT238" s="206" t="s">
        <v>48</v>
      </c>
      <c r="AU238" s="999" t="s">
        <v>49</v>
      </c>
      <c r="AV238" s="999" t="s">
        <v>50</v>
      </c>
      <c r="AW238" s="207" t="s">
        <v>51</v>
      </c>
      <c r="AX238" s="1008" t="s">
        <v>52</v>
      </c>
      <c r="AY238" s="859" t="s">
        <v>53</v>
      </c>
      <c r="AZ238" s="202" t="s">
        <v>54</v>
      </c>
      <c r="BA238" s="203" t="s">
        <v>55</v>
      </c>
      <c r="BB238" s="203" t="s">
        <v>56</v>
      </c>
      <c r="BC238" s="203" t="s">
        <v>57</v>
      </c>
      <c r="BD238" s="204" t="s">
        <v>58</v>
      </c>
      <c r="BE238" s="599" t="s">
        <v>59</v>
      </c>
      <c r="BF238" s="599" t="s">
        <v>60</v>
      </c>
      <c r="BG238" s="599" t="s">
        <v>61</v>
      </c>
      <c r="BH238" s="157" t="s">
        <v>62</v>
      </c>
      <c r="BI238" s="157" t="s">
        <v>63</v>
      </c>
      <c r="BJ238" s="157" t="s">
        <v>4684</v>
      </c>
      <c r="BK238" s="158" t="s">
        <v>65</v>
      </c>
      <c r="BL238" s="158" t="s">
        <v>66</v>
      </c>
      <c r="BM238" s="177" t="s">
        <v>67</v>
      </c>
      <c r="BN238" s="84" t="s">
        <v>4685</v>
      </c>
      <c r="BO238" s="649" t="s">
        <v>4686</v>
      </c>
      <c r="BP238" s="84" t="s">
        <v>71</v>
      </c>
      <c r="BQ238" s="596" t="s">
        <v>8640</v>
      </c>
      <c r="BR238" s="596" t="s">
        <v>8641</v>
      </c>
      <c r="BS238" s="596" t="s">
        <v>8642</v>
      </c>
      <c r="BT238" s="597" t="s">
        <v>8643</v>
      </c>
      <c r="BU238" s="597" t="s">
        <v>8644</v>
      </c>
      <c r="BV238" s="597" t="s">
        <v>8645</v>
      </c>
      <c r="BW238" s="600" t="s">
        <v>78</v>
      </c>
      <c r="BX238" s="600" t="s">
        <v>79</v>
      </c>
      <c r="BY238" s="84" t="s">
        <v>81</v>
      </c>
      <c r="BZ238" s="84" t="s">
        <v>81</v>
      </c>
    </row>
    <row r="239" spans="1:78" s="1" customFormat="1" ht="50" customHeight="1" x14ac:dyDescent="0.2">
      <c r="A239" s="24" t="s">
        <v>685</v>
      </c>
      <c r="B239" s="65" t="s">
        <v>686</v>
      </c>
      <c r="C239" s="503" t="s">
        <v>635</v>
      </c>
      <c r="D239" s="654" t="s">
        <v>226</v>
      </c>
      <c r="E239" s="507"/>
      <c r="F239" s="507"/>
      <c r="G239" s="268" t="s">
        <v>89</v>
      </c>
      <c r="H239" s="338" t="s">
        <v>89</v>
      </c>
      <c r="I239" s="348">
        <v>43312</v>
      </c>
      <c r="J239" s="348"/>
      <c r="K239" s="348"/>
      <c r="L239" s="348"/>
      <c r="M239" s="348"/>
      <c r="N239" s="62"/>
      <c r="O239" s="124"/>
      <c r="P239" s="453"/>
      <c r="Q239" s="885"/>
      <c r="R239" s="885"/>
      <c r="S239" s="896"/>
      <c r="T239" s="314"/>
      <c r="U239" s="316" t="b">
        <f t="shared" ref="U239:U241" si="6">IF(OR(V239="Yes", W239="Web-page timetable", X239="YES"), "Yes")</f>
        <v>0</v>
      </c>
      <c r="V239" s="118" t="s">
        <v>111</v>
      </c>
      <c r="W239" s="71" t="s">
        <v>94</v>
      </c>
      <c r="X239" s="918"/>
      <c r="Y239" s="906" t="s">
        <v>689</v>
      </c>
      <c r="Z239" s="906" t="s">
        <v>7076</v>
      </c>
      <c r="AA239" s="110"/>
      <c r="AB239" s="112">
        <v>43862</v>
      </c>
      <c r="AC239" s="191" t="s">
        <v>5233</v>
      </c>
      <c r="AD239" s="866" t="s">
        <v>5234</v>
      </c>
      <c r="AE239" s="828">
        <v>42552</v>
      </c>
      <c r="AF239" s="891">
        <v>42566</v>
      </c>
      <c r="AG239" s="64">
        <v>42608</v>
      </c>
      <c r="AH239" s="64"/>
      <c r="AI239" s="144"/>
      <c r="AJ239" s="86"/>
      <c r="AK239" s="86"/>
      <c r="AL239" s="18"/>
      <c r="AM239" s="64"/>
      <c r="AN239" s="64"/>
      <c r="AO239" s="64"/>
      <c r="AP239" s="94"/>
      <c r="AQ239" s="168"/>
      <c r="AR239" s="861"/>
      <c r="AS239" s="851"/>
      <c r="AT239" s="161"/>
      <c r="AU239" s="964"/>
      <c r="AV239" s="964"/>
      <c r="AW239" s="209"/>
      <c r="AX239" s="861"/>
      <c r="AY239" s="861"/>
      <c r="AZ239" s="171"/>
      <c r="BA239" s="161"/>
      <c r="BB239" s="161"/>
      <c r="BC239" s="161"/>
      <c r="BD239" s="161"/>
      <c r="BE239" s="93" t="s">
        <v>5235</v>
      </c>
      <c r="BF239" s="18">
        <v>42826</v>
      </c>
      <c r="BG239" s="94">
        <v>42837</v>
      </c>
      <c r="BH239" s="93" t="s">
        <v>4870</v>
      </c>
      <c r="BI239" s="18">
        <v>42917</v>
      </c>
      <c r="BJ239" s="94">
        <v>42936</v>
      </c>
      <c r="BK239" s="93" t="s">
        <v>5236</v>
      </c>
      <c r="BL239" s="18">
        <v>43252</v>
      </c>
      <c r="BM239" s="94">
        <v>43312</v>
      </c>
      <c r="BN239" s="540" t="s">
        <v>8787</v>
      </c>
      <c r="BO239" s="12" t="s">
        <v>7077</v>
      </c>
      <c r="BP239" s="12"/>
      <c r="BQ239" s="261">
        <v>44028</v>
      </c>
      <c r="BR239" s="261">
        <v>44414</v>
      </c>
      <c r="BS239" s="18" t="s">
        <v>116</v>
      </c>
      <c r="BT239" s="261"/>
      <c r="BU239" s="261"/>
      <c r="BV239" s="18"/>
      <c r="BW239" s="261"/>
      <c r="BX239" s="261"/>
      <c r="BY239" s="12" t="s">
        <v>4938</v>
      </c>
      <c r="BZ239" s="12" t="s">
        <v>4938</v>
      </c>
    </row>
    <row r="240" spans="1:78" s="1" customFormat="1" ht="50" customHeight="1" x14ac:dyDescent="0.2">
      <c r="A240" s="24" t="s">
        <v>3466</v>
      </c>
      <c r="B240" s="65" t="s">
        <v>3467</v>
      </c>
      <c r="C240" s="252" t="s">
        <v>265</v>
      </c>
      <c r="D240" s="654" t="s">
        <v>226</v>
      </c>
      <c r="E240" s="507" t="s">
        <v>4235</v>
      </c>
      <c r="F240" s="507" t="s">
        <v>1021</v>
      </c>
      <c r="G240" s="268" t="s">
        <v>89</v>
      </c>
      <c r="H240" s="338" t="s">
        <v>89</v>
      </c>
      <c r="I240" s="348">
        <v>43157</v>
      </c>
      <c r="J240" s="348"/>
      <c r="K240" s="348"/>
      <c r="L240" s="348"/>
      <c r="M240" s="348"/>
      <c r="N240" s="62"/>
      <c r="O240" s="124"/>
      <c r="P240" s="453"/>
      <c r="Q240" s="885"/>
      <c r="R240" s="885"/>
      <c r="S240" s="896"/>
      <c r="T240" s="314"/>
      <c r="U240" s="316" t="b">
        <f t="shared" si="6"/>
        <v>0</v>
      </c>
      <c r="V240" s="118" t="s">
        <v>111</v>
      </c>
      <c r="W240" s="71" t="s">
        <v>94</v>
      </c>
      <c r="X240" s="918"/>
      <c r="Y240" s="906" t="s">
        <v>6535</v>
      </c>
      <c r="Z240" s="906" t="s">
        <v>6536</v>
      </c>
      <c r="AA240" s="108"/>
      <c r="AB240" s="112">
        <v>43132</v>
      </c>
      <c r="AC240" s="143"/>
      <c r="AD240" s="861"/>
      <c r="AE240" s="828"/>
      <c r="AF240" s="891"/>
      <c r="AG240" s="64"/>
      <c r="AH240" s="64"/>
      <c r="AI240" s="144"/>
      <c r="AJ240" s="136"/>
      <c r="AK240" s="136"/>
      <c r="AL240" s="18"/>
      <c r="AM240" s="64"/>
      <c r="AN240" s="64"/>
      <c r="AO240" s="64"/>
      <c r="AP240" s="94"/>
      <c r="AQ240" s="168"/>
      <c r="AR240" s="861"/>
      <c r="AS240" s="828"/>
      <c r="AT240" s="64"/>
      <c r="AU240" s="891"/>
      <c r="AV240" s="891"/>
      <c r="AW240" s="209"/>
      <c r="AX240" s="861"/>
      <c r="AY240" s="861"/>
      <c r="AZ240" s="171"/>
      <c r="BA240" s="161"/>
      <c r="BB240" s="161"/>
      <c r="BC240" s="161"/>
      <c r="BD240" s="161"/>
      <c r="BE240" s="93"/>
      <c r="BF240" s="18"/>
      <c r="BG240" s="94"/>
      <c r="BH240" s="93"/>
      <c r="BI240" s="18"/>
      <c r="BJ240" s="94"/>
      <c r="BK240" s="93"/>
      <c r="BL240" s="18"/>
      <c r="BM240" s="94"/>
      <c r="BN240" s="540" t="s">
        <v>6537</v>
      </c>
      <c r="BO240" s="12" t="s">
        <v>6927</v>
      </c>
      <c r="BP240" s="12"/>
      <c r="BQ240" s="261">
        <v>44407</v>
      </c>
      <c r="BR240" s="261"/>
      <c r="BS240" s="18" t="s">
        <v>116</v>
      </c>
      <c r="BT240" s="261">
        <v>44271</v>
      </c>
      <c r="BU240" s="261"/>
      <c r="BV240" s="18" t="s">
        <v>116</v>
      </c>
      <c r="BW240" s="261"/>
      <c r="BX240" s="261"/>
      <c r="BY240" s="12" t="s">
        <v>5405</v>
      </c>
      <c r="BZ240" s="12" t="s">
        <v>5405</v>
      </c>
    </row>
    <row r="241" spans="1:78" s="1" customFormat="1" ht="50" customHeight="1" x14ac:dyDescent="0.2">
      <c r="A241" s="22" t="s">
        <v>484</v>
      </c>
      <c r="B241" s="65" t="s">
        <v>485</v>
      </c>
      <c r="C241" s="252" t="s">
        <v>486</v>
      </c>
      <c r="D241" s="654">
        <v>2208</v>
      </c>
      <c r="E241" s="507" t="s">
        <v>337</v>
      </c>
      <c r="F241" s="507" t="s">
        <v>2182</v>
      </c>
      <c r="G241" s="268" t="s">
        <v>89</v>
      </c>
      <c r="H241" s="338" t="s">
        <v>89</v>
      </c>
      <c r="I241" s="348">
        <v>42934</v>
      </c>
      <c r="J241" s="348" t="s">
        <v>487</v>
      </c>
      <c r="K241" s="348" t="s">
        <v>488</v>
      </c>
      <c r="L241" s="348"/>
      <c r="M241" s="348"/>
      <c r="N241" s="62"/>
      <c r="O241" s="124"/>
      <c r="P241" s="453"/>
      <c r="Q241" s="885"/>
      <c r="R241" s="885"/>
      <c r="S241" s="896"/>
      <c r="T241" s="314"/>
      <c r="U241" s="316" t="str">
        <f t="shared" si="6"/>
        <v>Yes</v>
      </c>
      <c r="V241" s="118" t="s">
        <v>93</v>
      </c>
      <c r="W241" s="71" t="s">
        <v>94</v>
      </c>
      <c r="X241" s="918"/>
      <c r="Y241" s="909" t="s">
        <v>489</v>
      </c>
      <c r="Z241" s="906" t="s">
        <v>5115</v>
      </c>
      <c r="AA241" s="106" t="s">
        <v>5116</v>
      </c>
      <c r="AB241" s="112">
        <v>43282</v>
      </c>
      <c r="AC241" s="143" t="s">
        <v>5117</v>
      </c>
      <c r="AD241" s="861" t="s">
        <v>491</v>
      </c>
      <c r="AE241" s="828">
        <v>43405</v>
      </c>
      <c r="AF241" s="891">
        <v>43476</v>
      </c>
      <c r="AG241" s="64">
        <v>43518</v>
      </c>
      <c r="AH241" s="64" t="s">
        <v>492</v>
      </c>
      <c r="AI241" s="144" t="s">
        <v>493</v>
      </c>
      <c r="AJ241" s="135" t="s">
        <v>5118</v>
      </c>
      <c r="AK241" s="198" t="s">
        <v>494</v>
      </c>
      <c r="AL241" s="18">
        <v>43586</v>
      </c>
      <c r="AM241" s="64">
        <v>43676</v>
      </c>
      <c r="AN241" s="64">
        <v>43732</v>
      </c>
      <c r="AO241" s="132" t="s">
        <v>495</v>
      </c>
      <c r="AP241" s="94"/>
      <c r="AQ241" s="168"/>
      <c r="AR241" s="861" t="s">
        <v>496</v>
      </c>
      <c r="AS241" s="851"/>
      <c r="AT241" s="161">
        <v>44228</v>
      </c>
      <c r="AU241" s="964">
        <v>44279</v>
      </c>
      <c r="AV241" s="964" t="s">
        <v>497</v>
      </c>
      <c r="AW241" s="144"/>
      <c r="AX241" s="862"/>
      <c r="AY241" s="862"/>
      <c r="AZ241" s="172"/>
      <c r="BA241" s="161"/>
      <c r="BB241" s="161"/>
      <c r="BC241" s="161"/>
      <c r="BD241" s="161"/>
      <c r="BE241" s="295" t="s">
        <v>8647</v>
      </c>
      <c r="BF241" s="296">
        <v>44531</v>
      </c>
      <c r="BG241" s="520"/>
      <c r="BH241" s="295" t="s">
        <v>8648</v>
      </c>
      <c r="BI241" s="296">
        <v>44562</v>
      </c>
      <c r="BJ241" s="520"/>
      <c r="BK241" s="295" t="s">
        <v>8649</v>
      </c>
      <c r="BL241" s="296">
        <v>44896</v>
      </c>
      <c r="BM241" s="520"/>
      <c r="BN241" s="540" t="s">
        <v>8788</v>
      </c>
      <c r="BO241" s="12" t="s">
        <v>8789</v>
      </c>
      <c r="BP241" s="12"/>
      <c r="BQ241" s="261">
        <v>44391</v>
      </c>
      <c r="BR241" s="261"/>
      <c r="BS241" s="18" t="s">
        <v>116</v>
      </c>
      <c r="BT241" s="261">
        <v>44385</v>
      </c>
      <c r="BU241" s="261">
        <v>44376</v>
      </c>
      <c r="BV241" s="18" t="s">
        <v>116</v>
      </c>
      <c r="BW241" s="261"/>
      <c r="BX241" s="261"/>
      <c r="BY241" s="12" t="s">
        <v>500</v>
      </c>
      <c r="BZ241" s="12" t="s">
        <v>500</v>
      </c>
    </row>
    <row r="242" spans="1:78" ht="50" customHeight="1" x14ac:dyDescent="0.2">
      <c r="A242" s="24" t="s">
        <v>3392</v>
      </c>
      <c r="B242" s="65" t="s">
        <v>3393</v>
      </c>
      <c r="C242" s="252" t="s">
        <v>5621</v>
      </c>
      <c r="D242" s="654" t="s">
        <v>6849</v>
      </c>
      <c r="E242" s="507" t="s">
        <v>5500</v>
      </c>
      <c r="F242" s="507" t="s">
        <v>1158</v>
      </c>
      <c r="G242" s="268" t="s">
        <v>89</v>
      </c>
      <c r="H242" s="338" t="s">
        <v>89</v>
      </c>
      <c r="I242" s="348">
        <v>42562</v>
      </c>
      <c r="J242" s="348"/>
      <c r="K242" s="348"/>
      <c r="L242" s="348"/>
      <c r="M242" s="348"/>
      <c r="N242" s="62"/>
      <c r="O242" s="124"/>
      <c r="P242" s="453"/>
      <c r="Q242" s="885"/>
      <c r="R242" s="885"/>
      <c r="S242" s="896"/>
      <c r="T242" s="314"/>
      <c r="U242" s="316" t="s">
        <v>93</v>
      </c>
      <c r="V242" s="118" t="s">
        <v>93</v>
      </c>
      <c r="W242" s="71" t="s">
        <v>94</v>
      </c>
      <c r="X242" s="918"/>
      <c r="Y242" s="906" t="s">
        <v>6515</v>
      </c>
      <c r="Z242" s="906" t="s">
        <v>6516</v>
      </c>
      <c r="AA242" s="82"/>
      <c r="AB242" s="112">
        <v>44013</v>
      </c>
      <c r="AC242" s="143" t="s">
        <v>5180</v>
      </c>
      <c r="AD242" s="861" t="s">
        <v>142</v>
      </c>
      <c r="AE242" s="828">
        <v>44197</v>
      </c>
      <c r="AF242" s="891"/>
      <c r="AG242" s="64"/>
      <c r="AH242" s="64"/>
      <c r="AI242" s="144"/>
      <c r="AJ242" s="136" t="s">
        <v>397</v>
      </c>
      <c r="AK242" s="136" t="s">
        <v>5119</v>
      </c>
      <c r="AL242" s="18">
        <v>44562</v>
      </c>
      <c r="AM242" s="64"/>
      <c r="AN242" s="64"/>
      <c r="AO242" s="64"/>
      <c r="AP242" s="94"/>
      <c r="AQ242" s="168"/>
      <c r="AR242" s="861"/>
      <c r="AS242" s="851"/>
      <c r="AT242" s="161"/>
      <c r="AU242" s="964"/>
      <c r="AV242" s="964"/>
      <c r="AW242" s="209"/>
      <c r="AX242" s="861"/>
      <c r="AY242" s="861"/>
      <c r="AZ242" s="171"/>
      <c r="BA242" s="161"/>
      <c r="BB242" s="161"/>
      <c r="BC242" s="161"/>
      <c r="BD242" s="161"/>
      <c r="BE242" s="93" t="s">
        <v>6518</v>
      </c>
      <c r="BF242" s="18">
        <v>44866</v>
      </c>
      <c r="BG242" s="94"/>
      <c r="BH242" s="93" t="s">
        <v>114</v>
      </c>
      <c r="BI242" s="18"/>
      <c r="BJ242" s="94"/>
      <c r="BK242" s="93" t="s">
        <v>114</v>
      </c>
      <c r="BL242" s="18"/>
      <c r="BM242" s="94"/>
      <c r="BN242" s="629" t="s">
        <v>6519</v>
      </c>
      <c r="BO242" s="32" t="s">
        <v>8790</v>
      </c>
      <c r="BP242" s="32"/>
      <c r="BQ242" s="261">
        <v>44417</v>
      </c>
      <c r="BR242" s="261"/>
      <c r="BS242" s="18" t="s">
        <v>116</v>
      </c>
      <c r="BT242" s="261"/>
      <c r="BU242" s="261"/>
      <c r="BV242" s="18"/>
      <c r="BW242" s="261"/>
      <c r="BX242" s="261"/>
      <c r="BY242" s="12" t="s">
        <v>105</v>
      </c>
      <c r="BZ242" s="12" t="s">
        <v>105</v>
      </c>
    </row>
    <row r="243" spans="1:78" ht="50" customHeight="1" x14ac:dyDescent="0.2">
      <c r="A243" s="24" t="s">
        <v>3805</v>
      </c>
      <c r="B243" s="65" t="s">
        <v>3806</v>
      </c>
      <c r="C243" s="252" t="s">
        <v>6659</v>
      </c>
      <c r="D243" s="654" t="s">
        <v>6849</v>
      </c>
      <c r="E243" s="507" t="s">
        <v>292</v>
      </c>
      <c r="F243" s="507" t="s">
        <v>293</v>
      </c>
      <c r="G243" s="268" t="s">
        <v>89</v>
      </c>
      <c r="H243" s="173" t="s">
        <v>89</v>
      </c>
      <c r="I243" s="62">
        <v>42999</v>
      </c>
      <c r="J243" s="62"/>
      <c r="K243" s="62"/>
      <c r="L243" s="62"/>
      <c r="M243" s="62"/>
      <c r="N243" s="62"/>
      <c r="O243" s="124"/>
      <c r="P243" s="453"/>
      <c r="Q243" s="885"/>
      <c r="R243" s="885"/>
      <c r="S243" s="896"/>
      <c r="T243" s="314"/>
      <c r="U243" s="316" t="s">
        <v>93</v>
      </c>
      <c r="V243" s="118" t="s">
        <v>93</v>
      </c>
      <c r="W243" s="71" t="s">
        <v>94</v>
      </c>
      <c r="X243" s="918"/>
      <c r="Y243" s="906" t="s">
        <v>3395</v>
      </c>
      <c r="Z243" s="906" t="s">
        <v>6660</v>
      </c>
      <c r="AA243" s="108"/>
      <c r="AB243" s="112">
        <v>43891</v>
      </c>
      <c r="AC243" s="143"/>
      <c r="AD243" s="861"/>
      <c r="AE243" s="828"/>
      <c r="AF243" s="891"/>
      <c r="AG243" s="64"/>
      <c r="AH243" s="64"/>
      <c r="AI243" s="144"/>
      <c r="AJ243" s="136"/>
      <c r="AK243" s="136"/>
      <c r="AL243" s="18"/>
      <c r="AM243" s="64"/>
      <c r="AN243" s="64"/>
      <c r="AO243" s="64"/>
      <c r="AP243" s="94"/>
      <c r="AQ243" s="168"/>
      <c r="AR243" s="861"/>
      <c r="AS243" s="851"/>
      <c r="AT243" s="161"/>
      <c r="AU243" s="964"/>
      <c r="AV243" s="964"/>
      <c r="AW243" s="209"/>
      <c r="AX243" s="861"/>
      <c r="AY243" s="861"/>
      <c r="AZ243" s="171"/>
      <c r="BA243" s="161"/>
      <c r="BB243" s="161"/>
      <c r="BC243" s="161"/>
      <c r="BD243" s="161"/>
      <c r="BE243" s="93"/>
      <c r="BF243" s="18"/>
      <c r="BG243" s="94"/>
      <c r="BH243" s="93"/>
      <c r="BI243" s="18"/>
      <c r="BJ243" s="94"/>
      <c r="BK243" s="93"/>
      <c r="BL243" s="18"/>
      <c r="BM243" s="94"/>
      <c r="BN243" s="540" t="s">
        <v>8791</v>
      </c>
      <c r="BO243" s="12"/>
      <c r="BP243" s="12"/>
      <c r="BQ243" s="261">
        <v>44302</v>
      </c>
      <c r="BR243" s="261"/>
      <c r="BS243" s="18" t="s">
        <v>7042</v>
      </c>
      <c r="BT243" s="261"/>
      <c r="BU243" s="261"/>
      <c r="BV243" s="18"/>
      <c r="BW243" s="261"/>
      <c r="BX243" s="261"/>
      <c r="BY243" s="12" t="s">
        <v>105</v>
      </c>
      <c r="BZ243" s="12" t="s">
        <v>105</v>
      </c>
    </row>
    <row r="244" spans="1:78" ht="50" customHeight="1" x14ac:dyDescent="0.2">
      <c r="A244" s="24" t="s">
        <v>3808</v>
      </c>
      <c r="B244" s="620" t="s">
        <v>3809</v>
      </c>
      <c r="C244" s="252" t="s">
        <v>8792</v>
      </c>
      <c r="D244" s="654">
        <v>2251</v>
      </c>
      <c r="E244" s="507" t="s">
        <v>2759</v>
      </c>
      <c r="F244" s="507" t="s">
        <v>3616</v>
      </c>
      <c r="G244" s="268" t="s">
        <v>89</v>
      </c>
      <c r="H244" s="340" t="s">
        <v>89</v>
      </c>
      <c r="I244" s="348">
        <v>41304</v>
      </c>
      <c r="J244" s="348" t="s">
        <v>90</v>
      </c>
      <c r="K244" s="348" t="s">
        <v>3577</v>
      </c>
      <c r="L244" s="348"/>
      <c r="M244" s="348"/>
      <c r="N244" s="536">
        <v>44214</v>
      </c>
      <c r="O244" s="124"/>
      <c r="P244" s="453"/>
      <c r="Q244" s="885"/>
      <c r="R244" s="885"/>
      <c r="S244" s="896"/>
      <c r="T244" s="314"/>
      <c r="U244" s="316" t="s">
        <v>93</v>
      </c>
      <c r="V244" s="118" t="s">
        <v>93</v>
      </c>
      <c r="W244" s="71" t="s">
        <v>94</v>
      </c>
      <c r="X244" s="920"/>
      <c r="Y244" s="913" t="s">
        <v>3810</v>
      </c>
      <c r="Z244" s="913" t="s">
        <v>8793</v>
      </c>
      <c r="AA244" s="106"/>
      <c r="AB244" s="389">
        <v>44105</v>
      </c>
      <c r="AC244" s="143" t="s">
        <v>6665</v>
      </c>
      <c r="AD244" s="861" t="s">
        <v>364</v>
      </c>
      <c r="AE244" s="828">
        <v>43344</v>
      </c>
      <c r="AF244" s="891">
        <v>43350</v>
      </c>
      <c r="AG244" s="64">
        <v>43392</v>
      </c>
      <c r="AH244" s="132" t="s">
        <v>6666</v>
      </c>
      <c r="AI244" s="144"/>
      <c r="AJ244" s="139" t="s">
        <v>6667</v>
      </c>
      <c r="AK244" s="87" t="s">
        <v>367</v>
      </c>
      <c r="AL244" s="18">
        <v>43709</v>
      </c>
      <c r="AM244" s="64">
        <v>43735</v>
      </c>
      <c r="AN244" s="64">
        <v>43777</v>
      </c>
      <c r="AO244" s="64" t="s">
        <v>6668</v>
      </c>
      <c r="AP244" s="94"/>
      <c r="AQ244" s="168"/>
      <c r="AR244" s="861"/>
      <c r="AS244" s="851"/>
      <c r="AT244" s="161"/>
      <c r="AU244" s="964"/>
      <c r="AV244" s="964"/>
      <c r="AW244" s="209"/>
      <c r="AX244" s="861"/>
      <c r="AY244" s="861"/>
      <c r="AZ244" s="171"/>
      <c r="BA244" s="161"/>
      <c r="BB244" s="161"/>
      <c r="BC244" s="161"/>
      <c r="BD244" s="161"/>
      <c r="BE244" s="93" t="s">
        <v>5228</v>
      </c>
      <c r="BF244" s="18">
        <v>44197</v>
      </c>
      <c r="BG244" s="94">
        <v>44214</v>
      </c>
      <c r="BH244" s="93" t="s">
        <v>5181</v>
      </c>
      <c r="BI244" s="18">
        <v>44348</v>
      </c>
      <c r="BJ244" s="94"/>
      <c r="BK244" s="93" t="s">
        <v>5535</v>
      </c>
      <c r="BL244" s="18">
        <v>44593</v>
      </c>
      <c r="BM244" s="94"/>
      <c r="BN244" s="637"/>
      <c r="BO244" s="673" t="s">
        <v>8794</v>
      </c>
      <c r="BP244" s="201" t="s">
        <v>8795</v>
      </c>
      <c r="BQ244" s="261">
        <v>44217</v>
      </c>
      <c r="BR244" s="261"/>
      <c r="BS244" s="18" t="s">
        <v>116</v>
      </c>
      <c r="BT244" s="261"/>
      <c r="BU244" s="261"/>
      <c r="BV244" s="18"/>
      <c r="BW244" s="261">
        <v>44400</v>
      </c>
      <c r="BX244" s="261" t="s">
        <v>8796</v>
      </c>
      <c r="BY244" s="30" t="s">
        <v>8797</v>
      </c>
      <c r="BZ244" s="30" t="s">
        <v>8797</v>
      </c>
    </row>
    <row r="245" spans="1:78" s="1" customFormat="1" ht="50" customHeight="1" x14ac:dyDescent="0.2">
      <c r="A245" s="549" t="s">
        <v>2396</v>
      </c>
      <c r="B245" s="521" t="s">
        <v>4233</v>
      </c>
      <c r="C245" s="259" t="s">
        <v>205</v>
      </c>
      <c r="D245" s="654" t="s">
        <v>6849</v>
      </c>
      <c r="E245" s="254"/>
      <c r="F245" s="254"/>
      <c r="G245" s="280" t="s">
        <v>89</v>
      </c>
      <c r="H245" s="338" t="s">
        <v>89</v>
      </c>
      <c r="I245" s="598">
        <v>40087</v>
      </c>
      <c r="J245" s="348" t="s">
        <v>93</v>
      </c>
      <c r="K245" s="348" t="s">
        <v>389</v>
      </c>
      <c r="L245" s="348"/>
      <c r="M245" s="348"/>
      <c r="N245" s="62"/>
      <c r="O245" s="124"/>
      <c r="P245" s="453"/>
      <c r="Q245" s="885"/>
      <c r="R245" s="885"/>
      <c r="S245" s="896"/>
      <c r="T245" s="314"/>
      <c r="U245" s="316" t="b">
        <f t="shared" ref="U245" si="7">IF(OR(V245="Yes", W245="Web-page timetable", X245="YES"), "Yes")</f>
        <v>0</v>
      </c>
      <c r="V245" s="118" t="s">
        <v>228</v>
      </c>
      <c r="W245" s="71"/>
      <c r="X245" s="918" t="s">
        <v>228</v>
      </c>
      <c r="Y245" s="918"/>
      <c r="Z245" s="918"/>
      <c r="AA245" s="106"/>
      <c r="AB245" s="112"/>
      <c r="AC245" s="143"/>
      <c r="AD245" s="861" t="s">
        <v>158</v>
      </c>
      <c r="AE245" s="828" t="s">
        <v>8798</v>
      </c>
      <c r="AF245" s="891"/>
      <c r="AG245" s="64"/>
      <c r="AH245" s="64"/>
      <c r="AI245" s="144"/>
      <c r="AJ245" s="86"/>
      <c r="AK245" s="86"/>
      <c r="AL245" s="18"/>
      <c r="AM245" s="64"/>
      <c r="AN245" s="64"/>
      <c r="AO245" s="64"/>
      <c r="AP245" s="94"/>
      <c r="AQ245" s="168"/>
      <c r="AR245" s="861"/>
      <c r="AS245" s="851"/>
      <c r="AT245" s="161"/>
      <c r="AU245" s="964"/>
      <c r="AV245" s="964"/>
      <c r="AW245" s="209"/>
      <c r="AX245" s="861"/>
      <c r="AY245" s="861"/>
      <c r="AZ245" s="171"/>
      <c r="BA245" s="161"/>
      <c r="BB245" s="161"/>
      <c r="BC245" s="161"/>
      <c r="BD245" s="161"/>
      <c r="BE245" s="93"/>
      <c r="BF245" s="18" t="s">
        <v>315</v>
      </c>
      <c r="BG245" s="94"/>
      <c r="BH245" s="93"/>
      <c r="BI245" s="18" t="s">
        <v>1025</v>
      </c>
      <c r="BJ245" s="94"/>
      <c r="BK245" s="93"/>
      <c r="BL245" s="18" t="s">
        <v>5675</v>
      </c>
      <c r="BM245" s="94"/>
      <c r="BN245" s="540" t="s">
        <v>8799</v>
      </c>
      <c r="BO245" s="12" t="s">
        <v>8800</v>
      </c>
      <c r="BP245" s="12"/>
      <c r="BQ245" s="261">
        <v>44391</v>
      </c>
      <c r="BR245" s="261">
        <v>44257</v>
      </c>
      <c r="BS245" s="18" t="s">
        <v>116</v>
      </c>
      <c r="BT245" s="261">
        <v>44385</v>
      </c>
      <c r="BU245" s="261">
        <v>44257</v>
      </c>
      <c r="BV245" s="261" t="s">
        <v>116</v>
      </c>
      <c r="BW245" s="261"/>
      <c r="BX245" s="261"/>
      <c r="BY245" s="12" t="s">
        <v>105</v>
      </c>
      <c r="BZ245" s="12" t="s">
        <v>105</v>
      </c>
    </row>
    <row r="246" spans="1:78" ht="50" customHeight="1" x14ac:dyDescent="0.2">
      <c r="A246" s="24" t="s">
        <v>878</v>
      </c>
      <c r="B246" s="65" t="s">
        <v>864</v>
      </c>
      <c r="C246" s="252" t="s">
        <v>865</v>
      </c>
      <c r="D246" s="659">
        <v>2085</v>
      </c>
      <c r="E246" s="507" t="s">
        <v>337</v>
      </c>
      <c r="F246" s="507" t="s">
        <v>1158</v>
      </c>
      <c r="G246" s="268" t="s">
        <v>89</v>
      </c>
      <c r="H246" s="338" t="s">
        <v>194</v>
      </c>
      <c r="I246" s="350">
        <v>42205</v>
      </c>
      <c r="J246" s="350"/>
      <c r="K246" s="350"/>
      <c r="L246" s="350"/>
      <c r="M246" s="350"/>
      <c r="N246" s="62"/>
      <c r="O246" s="124"/>
      <c r="P246" s="453"/>
      <c r="Q246" s="885"/>
      <c r="R246" s="885"/>
      <c r="S246" s="896"/>
      <c r="T246" s="314"/>
      <c r="U246" s="316" t="s">
        <v>93</v>
      </c>
      <c r="V246" s="118" t="s">
        <v>93</v>
      </c>
      <c r="W246" s="71" t="s">
        <v>94</v>
      </c>
      <c r="X246" s="918"/>
      <c r="Y246" s="906" t="s">
        <v>867</v>
      </c>
      <c r="Z246" s="906" t="s">
        <v>868</v>
      </c>
      <c r="AA246" s="82" t="s">
        <v>869</v>
      </c>
      <c r="AB246" s="112">
        <v>44013</v>
      </c>
      <c r="AC246" s="143" t="s">
        <v>870</v>
      </c>
      <c r="AD246" s="861" t="s">
        <v>871</v>
      </c>
      <c r="AE246" s="828">
        <v>43497</v>
      </c>
      <c r="AF246" s="891">
        <v>43507</v>
      </c>
      <c r="AG246" s="64">
        <v>43549</v>
      </c>
      <c r="AH246" s="132" t="s">
        <v>872</v>
      </c>
      <c r="AI246" s="144"/>
      <c r="AJ246" s="139" t="s">
        <v>873</v>
      </c>
      <c r="AK246" s="139" t="s">
        <v>874</v>
      </c>
      <c r="AL246" s="18">
        <v>44378</v>
      </c>
      <c r="AM246" s="64"/>
      <c r="AN246" s="64"/>
      <c r="AO246" s="64"/>
      <c r="AP246" s="94"/>
      <c r="AQ246" s="168"/>
      <c r="AR246" s="861"/>
      <c r="AS246" s="851"/>
      <c r="AT246" s="161"/>
      <c r="AU246" s="964"/>
      <c r="AV246" s="964"/>
      <c r="AW246" s="209"/>
      <c r="AX246" s="861"/>
      <c r="AY246" s="861"/>
      <c r="AZ246" s="171"/>
      <c r="BA246" s="161"/>
      <c r="BB246" s="161"/>
      <c r="BC246" s="161"/>
      <c r="BD246" s="161"/>
      <c r="BE246" s="93" t="s">
        <v>315</v>
      </c>
      <c r="BF246" s="18">
        <v>44652</v>
      </c>
      <c r="BG246" s="94"/>
      <c r="BH246" s="93" t="s">
        <v>8566</v>
      </c>
      <c r="BI246" s="18">
        <v>44805</v>
      </c>
      <c r="BJ246" s="94"/>
      <c r="BK246" s="93" t="s">
        <v>8682</v>
      </c>
      <c r="BL246" s="18">
        <v>45047</v>
      </c>
      <c r="BM246" s="94"/>
      <c r="BN246" s="7417" t="s">
        <v>8801</v>
      </c>
      <c r="BO246" s="580"/>
      <c r="BP246" s="12" t="s">
        <v>8802</v>
      </c>
      <c r="BQ246" s="261">
        <v>44256</v>
      </c>
      <c r="BR246" s="261"/>
      <c r="BS246" s="18" t="s">
        <v>116</v>
      </c>
      <c r="BT246" s="261">
        <v>44392</v>
      </c>
      <c r="BU246" s="261">
        <v>44413</v>
      </c>
      <c r="BV246" s="18" t="s">
        <v>116</v>
      </c>
      <c r="BW246" s="261"/>
      <c r="BX246" s="261"/>
      <c r="BY246" s="12" t="s">
        <v>105</v>
      </c>
      <c r="BZ246" s="12" t="s">
        <v>105</v>
      </c>
    </row>
    <row r="247" spans="1:78" ht="50" customHeight="1" x14ac:dyDescent="0.2">
      <c r="A247" s="24" t="s">
        <v>2681</v>
      </c>
      <c r="B247" s="65" t="s">
        <v>2662</v>
      </c>
      <c r="C247" s="252" t="s">
        <v>865</v>
      </c>
      <c r="D247" s="661">
        <v>2085</v>
      </c>
      <c r="E247" s="507" t="s">
        <v>337</v>
      </c>
      <c r="F247" s="507" t="s">
        <v>1158</v>
      </c>
      <c r="G247" s="268" t="s">
        <v>89</v>
      </c>
      <c r="H247" s="338" t="s">
        <v>194</v>
      </c>
      <c r="I247" s="348">
        <v>43990</v>
      </c>
      <c r="J247" s="350"/>
      <c r="K247" s="350"/>
      <c r="L247" s="350"/>
      <c r="M247" s="350"/>
      <c r="N247" s="62"/>
      <c r="O247" s="124"/>
      <c r="P247" s="453"/>
      <c r="Q247" s="885"/>
      <c r="R247" s="885"/>
      <c r="S247" s="896"/>
      <c r="T247" s="314"/>
      <c r="U247" s="316" t="s">
        <v>93</v>
      </c>
      <c r="V247" s="118" t="s">
        <v>93</v>
      </c>
      <c r="W247" s="71" t="s">
        <v>94</v>
      </c>
      <c r="X247" s="918"/>
      <c r="Y247" s="906" t="s">
        <v>867</v>
      </c>
      <c r="Z247" s="906" t="s">
        <v>868</v>
      </c>
      <c r="AA247" s="82" t="s">
        <v>869</v>
      </c>
      <c r="AB247" s="112">
        <v>44013</v>
      </c>
      <c r="AC247" s="143" t="s">
        <v>870</v>
      </c>
      <c r="AD247" s="861" t="s">
        <v>871</v>
      </c>
      <c r="AE247" s="828">
        <v>43497</v>
      </c>
      <c r="AF247" s="891">
        <v>43507</v>
      </c>
      <c r="AG247" s="64">
        <v>43549</v>
      </c>
      <c r="AH247" s="132" t="s">
        <v>872</v>
      </c>
      <c r="AI247" s="144"/>
      <c r="AJ247" s="139" t="s">
        <v>873</v>
      </c>
      <c r="AK247" s="139" t="s">
        <v>874</v>
      </c>
      <c r="AL247" s="18">
        <v>44378</v>
      </c>
      <c r="AM247" s="64"/>
      <c r="AN247" s="64"/>
      <c r="AO247" s="64"/>
      <c r="AP247" s="94"/>
      <c r="AQ247" s="168"/>
      <c r="AR247" s="861"/>
      <c r="AS247" s="851"/>
      <c r="AT247" s="161"/>
      <c r="AU247" s="964"/>
      <c r="AV247" s="964"/>
      <c r="AW247" s="209"/>
      <c r="AX247" s="861"/>
      <c r="AY247" s="861"/>
      <c r="AZ247" s="171"/>
      <c r="BA247" s="161"/>
      <c r="BB247" s="161"/>
      <c r="BC247" s="161"/>
      <c r="BD247" s="161"/>
      <c r="BE247" s="93" t="s">
        <v>315</v>
      </c>
      <c r="BF247" s="18">
        <v>44652</v>
      </c>
      <c r="BG247" s="94"/>
      <c r="BH247" s="93" t="s">
        <v>8566</v>
      </c>
      <c r="BI247" s="18">
        <v>44805</v>
      </c>
      <c r="BJ247" s="94"/>
      <c r="BK247" s="93" t="s">
        <v>8682</v>
      </c>
      <c r="BL247" s="18">
        <v>45047</v>
      </c>
      <c r="BM247" s="94"/>
      <c r="BN247" s="7417" t="s">
        <v>8803</v>
      </c>
      <c r="BO247" s="580"/>
      <c r="BP247" s="12" t="s">
        <v>8802</v>
      </c>
      <c r="BQ247" s="261">
        <v>44256</v>
      </c>
      <c r="BR247" s="261"/>
      <c r="BS247" s="18" t="s">
        <v>116</v>
      </c>
      <c r="BT247" s="261">
        <v>44392</v>
      </c>
      <c r="BU247" s="261">
        <v>44413</v>
      </c>
      <c r="BV247" s="18" t="s">
        <v>116</v>
      </c>
      <c r="BW247" s="261"/>
      <c r="BX247" s="261"/>
      <c r="BY247" s="12" t="s">
        <v>105</v>
      </c>
      <c r="BZ247" s="12" t="s">
        <v>105</v>
      </c>
    </row>
    <row r="248" spans="1:78" ht="50" customHeight="1" x14ac:dyDescent="0.2">
      <c r="A248" s="24" t="s">
        <v>3191</v>
      </c>
      <c r="B248" s="65" t="s">
        <v>3190</v>
      </c>
      <c r="C248" s="252" t="s">
        <v>865</v>
      </c>
      <c r="D248" s="659">
        <v>2085</v>
      </c>
      <c r="E248" s="507" t="s">
        <v>337</v>
      </c>
      <c r="F248" s="507" t="s">
        <v>1158</v>
      </c>
      <c r="G248" s="268" t="s">
        <v>89</v>
      </c>
      <c r="H248" s="338" t="s">
        <v>194</v>
      </c>
      <c r="I248" s="350">
        <v>41256</v>
      </c>
      <c r="J248" s="350"/>
      <c r="K248" s="350"/>
      <c r="L248" s="350"/>
      <c r="M248" s="350"/>
      <c r="N248" s="62"/>
      <c r="O248" s="124"/>
      <c r="P248" s="453"/>
      <c r="Q248" s="885"/>
      <c r="R248" s="885"/>
      <c r="S248" s="896"/>
      <c r="T248" s="314"/>
      <c r="U248" s="316" t="s">
        <v>93</v>
      </c>
      <c r="V248" s="118" t="s">
        <v>93</v>
      </c>
      <c r="W248" s="71" t="s">
        <v>94</v>
      </c>
      <c r="X248" s="918"/>
      <c r="Y248" s="912" t="s">
        <v>867</v>
      </c>
      <c r="Z248" s="906" t="s">
        <v>868</v>
      </c>
      <c r="AA248" s="82" t="s">
        <v>869</v>
      </c>
      <c r="AB248" s="112">
        <v>44013</v>
      </c>
      <c r="AC248" s="143" t="s">
        <v>870</v>
      </c>
      <c r="AD248" s="861" t="s">
        <v>871</v>
      </c>
      <c r="AE248" s="828">
        <v>43497</v>
      </c>
      <c r="AF248" s="891">
        <v>43507</v>
      </c>
      <c r="AG248" s="64">
        <v>43549</v>
      </c>
      <c r="AH248" s="132" t="s">
        <v>872</v>
      </c>
      <c r="AI248" s="144"/>
      <c r="AJ248" s="139" t="s">
        <v>873</v>
      </c>
      <c r="AK248" s="139" t="s">
        <v>874</v>
      </c>
      <c r="AL248" s="18">
        <v>44378</v>
      </c>
      <c r="AM248" s="64">
        <v>44407</v>
      </c>
      <c r="AN248" s="64">
        <v>44477</v>
      </c>
      <c r="AO248" s="64" t="s">
        <v>875</v>
      </c>
      <c r="AP248" s="94"/>
      <c r="AQ248" s="169"/>
      <c r="AR248" s="862"/>
      <c r="AS248" s="852"/>
      <c r="AT248" s="161"/>
      <c r="AU248" s="964"/>
      <c r="AV248" s="976"/>
      <c r="AW248" s="209"/>
      <c r="AX248" s="862"/>
      <c r="AY248" s="862"/>
      <c r="AZ248" s="172"/>
      <c r="BA248" s="162"/>
      <c r="BB248" s="162"/>
      <c r="BC248" s="162"/>
      <c r="BD248" s="162"/>
      <c r="BE248" s="93" t="s">
        <v>315</v>
      </c>
      <c r="BF248" s="18">
        <v>44652</v>
      </c>
      <c r="BG248" s="94"/>
      <c r="BH248" s="93" t="s">
        <v>8566</v>
      </c>
      <c r="BI248" s="18">
        <v>44805</v>
      </c>
      <c r="BJ248" s="94"/>
      <c r="BK248" s="93" t="s">
        <v>8682</v>
      </c>
      <c r="BL248" s="18">
        <v>45047</v>
      </c>
      <c r="BM248" s="94"/>
      <c r="BN248" s="7417" t="s">
        <v>8803</v>
      </c>
      <c r="BO248" s="580"/>
      <c r="BP248" s="12" t="s">
        <v>8802</v>
      </c>
      <c r="BQ248" s="261">
        <v>44256</v>
      </c>
      <c r="BR248" s="261"/>
      <c r="BS248" s="18" t="s">
        <v>116</v>
      </c>
      <c r="BT248" s="261">
        <v>44392</v>
      </c>
      <c r="BU248" s="261">
        <v>44413</v>
      </c>
      <c r="BV248" s="18" t="s">
        <v>116</v>
      </c>
      <c r="BW248" s="261">
        <v>44286</v>
      </c>
      <c r="BX248" s="261"/>
      <c r="BY248" s="12" t="s">
        <v>105</v>
      </c>
      <c r="BZ248" s="12" t="s">
        <v>105</v>
      </c>
    </row>
    <row r="249" spans="1:78" ht="50" customHeight="1" x14ac:dyDescent="0.2">
      <c r="A249" s="24" t="s">
        <v>3750</v>
      </c>
      <c r="B249" s="65" t="s">
        <v>3748</v>
      </c>
      <c r="C249" s="252" t="s">
        <v>865</v>
      </c>
      <c r="D249" s="659">
        <v>2085</v>
      </c>
      <c r="E249" s="507" t="s">
        <v>337</v>
      </c>
      <c r="F249" s="507" t="s">
        <v>1158</v>
      </c>
      <c r="G249" s="268" t="s">
        <v>89</v>
      </c>
      <c r="H249" s="338" t="s">
        <v>194</v>
      </c>
      <c r="I249" s="669" t="s">
        <v>8804</v>
      </c>
      <c r="J249" s="351"/>
      <c r="K249" s="351"/>
      <c r="L249" s="351"/>
      <c r="M249" s="351"/>
      <c r="N249" s="62"/>
      <c r="O249" s="124"/>
      <c r="P249" s="453"/>
      <c r="Q249" s="885"/>
      <c r="R249" s="885"/>
      <c r="S249" s="896"/>
      <c r="T249" s="314"/>
      <c r="U249" s="316" t="s">
        <v>93</v>
      </c>
      <c r="V249" s="118" t="s">
        <v>93</v>
      </c>
      <c r="W249" s="71" t="s">
        <v>94</v>
      </c>
      <c r="X249" s="918"/>
      <c r="Y249" s="906" t="s">
        <v>867</v>
      </c>
      <c r="Z249" s="906" t="s">
        <v>868</v>
      </c>
      <c r="AA249" s="82" t="s">
        <v>869</v>
      </c>
      <c r="AB249" s="112">
        <v>44013</v>
      </c>
      <c r="AC249" s="143" t="s">
        <v>870</v>
      </c>
      <c r="AD249" s="861" t="s">
        <v>871</v>
      </c>
      <c r="AE249" s="828">
        <v>43497</v>
      </c>
      <c r="AF249" s="891">
        <v>43507</v>
      </c>
      <c r="AG249" s="64">
        <v>43549</v>
      </c>
      <c r="AH249" s="132" t="s">
        <v>872</v>
      </c>
      <c r="AI249" s="144"/>
      <c r="AJ249" s="139" t="s">
        <v>873</v>
      </c>
      <c r="AK249" s="139" t="s">
        <v>874</v>
      </c>
      <c r="AL249" s="18">
        <v>44378</v>
      </c>
      <c r="AM249" s="64"/>
      <c r="AN249" s="64"/>
      <c r="AO249" s="64"/>
      <c r="AP249" s="94"/>
      <c r="AQ249" s="168"/>
      <c r="AR249" s="861"/>
      <c r="AS249" s="851"/>
      <c r="AT249" s="161"/>
      <c r="AU249" s="964"/>
      <c r="AV249" s="964"/>
      <c r="AW249" s="209"/>
      <c r="AX249" s="861"/>
      <c r="AY249" s="861"/>
      <c r="AZ249" s="171"/>
      <c r="BA249" s="161"/>
      <c r="BB249" s="161"/>
      <c r="BC249" s="161"/>
      <c r="BD249" s="161"/>
      <c r="BE249" s="93" t="s">
        <v>315</v>
      </c>
      <c r="BF249" s="18">
        <v>44652</v>
      </c>
      <c r="BG249" s="64"/>
      <c r="BH249" s="93" t="s">
        <v>8566</v>
      </c>
      <c r="BI249" s="18">
        <v>44805</v>
      </c>
      <c r="BJ249" s="94"/>
      <c r="BK249" s="93" t="s">
        <v>8682</v>
      </c>
      <c r="BL249" s="131">
        <v>45047</v>
      </c>
      <c r="BM249" s="94"/>
      <c r="BN249" s="7580" t="s">
        <v>8803</v>
      </c>
      <c r="BO249" s="682"/>
      <c r="BP249" s="12" t="s">
        <v>8802</v>
      </c>
      <c r="BQ249" s="612">
        <v>44256</v>
      </c>
      <c r="BR249" s="261"/>
      <c r="BS249" s="18" t="s">
        <v>116</v>
      </c>
      <c r="BT249" s="261">
        <v>44392</v>
      </c>
      <c r="BU249" s="261">
        <v>44413</v>
      </c>
      <c r="BV249" s="18" t="s">
        <v>116</v>
      </c>
      <c r="BW249" s="261"/>
      <c r="BX249" s="261"/>
      <c r="BY249" s="12" t="s">
        <v>105</v>
      </c>
      <c r="BZ249" s="12" t="s">
        <v>105</v>
      </c>
    </row>
    <row r="250" spans="1:78" ht="50" customHeight="1" x14ac:dyDescent="0.2">
      <c r="A250" s="24" t="s">
        <v>3906</v>
      </c>
      <c r="B250" s="65" t="s">
        <v>3905</v>
      </c>
      <c r="C250" s="6" t="s">
        <v>865</v>
      </c>
      <c r="D250" s="661">
        <v>2085</v>
      </c>
      <c r="E250" s="507" t="s">
        <v>337</v>
      </c>
      <c r="F250" s="507" t="s">
        <v>1158</v>
      </c>
      <c r="G250" s="268" t="s">
        <v>89</v>
      </c>
      <c r="H250" s="338" t="s">
        <v>194</v>
      </c>
      <c r="I250" s="350">
        <v>43370</v>
      </c>
      <c r="J250" s="350"/>
      <c r="K250" s="350"/>
      <c r="L250" s="350"/>
      <c r="M250" s="350"/>
      <c r="N250" s="62"/>
      <c r="O250" s="124"/>
      <c r="P250" s="453"/>
      <c r="Q250" s="885"/>
      <c r="R250" s="885"/>
      <c r="S250" s="896"/>
      <c r="T250" s="314"/>
      <c r="U250" s="316" t="s">
        <v>93</v>
      </c>
      <c r="V250" s="118" t="s">
        <v>93</v>
      </c>
      <c r="W250" s="71" t="s">
        <v>94</v>
      </c>
      <c r="X250" s="918"/>
      <c r="Y250" s="906" t="s">
        <v>867</v>
      </c>
      <c r="Z250" s="906" t="s">
        <v>868</v>
      </c>
      <c r="AA250" s="82" t="s">
        <v>869</v>
      </c>
      <c r="AB250" s="182">
        <v>44013</v>
      </c>
      <c r="AC250" s="143" t="s">
        <v>870</v>
      </c>
      <c r="AD250" s="865" t="s">
        <v>871</v>
      </c>
      <c r="AE250" s="828">
        <v>43497</v>
      </c>
      <c r="AF250" s="891">
        <v>43507</v>
      </c>
      <c r="AG250" s="64">
        <v>43549</v>
      </c>
      <c r="AH250" s="132" t="s">
        <v>872</v>
      </c>
      <c r="AI250" s="144"/>
      <c r="AJ250" s="139" t="s">
        <v>873</v>
      </c>
      <c r="AK250" s="139" t="s">
        <v>874</v>
      </c>
      <c r="AL250" s="18">
        <v>44378</v>
      </c>
      <c r="AM250" s="64"/>
      <c r="AN250" s="64"/>
      <c r="AO250" s="64"/>
      <c r="AP250" s="94"/>
      <c r="AQ250" s="168"/>
      <c r="AR250" s="861"/>
      <c r="AS250" s="851"/>
      <c r="AT250" s="161"/>
      <c r="AU250" s="964"/>
      <c r="AV250" s="964"/>
      <c r="AW250" s="209"/>
      <c r="AX250" s="861"/>
      <c r="AY250" s="861"/>
      <c r="AZ250" s="171"/>
      <c r="BA250" s="161"/>
      <c r="BB250" s="161"/>
      <c r="BC250" s="161"/>
      <c r="BD250" s="161"/>
      <c r="BE250" s="93" t="s">
        <v>315</v>
      </c>
      <c r="BF250" s="18">
        <v>44652</v>
      </c>
      <c r="BG250" s="94"/>
      <c r="BH250" s="93" t="s">
        <v>8566</v>
      </c>
      <c r="BI250" s="18">
        <v>44805</v>
      </c>
      <c r="BJ250" s="94"/>
      <c r="BK250" s="93" t="s">
        <v>8682</v>
      </c>
      <c r="BL250" s="18">
        <v>45047</v>
      </c>
      <c r="BM250" s="94"/>
      <c r="BN250" s="7417" t="s">
        <v>8803</v>
      </c>
      <c r="BO250" s="580"/>
      <c r="BP250" s="12" t="s">
        <v>8802</v>
      </c>
      <c r="BQ250" s="261">
        <v>44256</v>
      </c>
      <c r="BR250" s="261"/>
      <c r="BS250" s="18" t="s">
        <v>116</v>
      </c>
      <c r="BT250" s="261">
        <v>44392</v>
      </c>
      <c r="BU250" s="261">
        <v>44413</v>
      </c>
      <c r="BV250" s="18" t="s">
        <v>116</v>
      </c>
      <c r="BW250" s="261"/>
      <c r="BX250" s="261"/>
      <c r="BY250" s="12" t="s">
        <v>105</v>
      </c>
      <c r="BZ250" s="12" t="s">
        <v>105</v>
      </c>
    </row>
    <row r="251" spans="1:78" s="1" customFormat="1" ht="50" customHeight="1" x14ac:dyDescent="0.2">
      <c r="A251" s="24" t="s">
        <v>2883</v>
      </c>
      <c r="B251" s="622" t="s">
        <v>2884</v>
      </c>
      <c r="C251" s="252" t="s">
        <v>6294</v>
      </c>
      <c r="D251" s="654" t="s">
        <v>6849</v>
      </c>
      <c r="E251" s="507" t="s">
        <v>1083</v>
      </c>
      <c r="F251" s="507" t="s">
        <v>931</v>
      </c>
      <c r="G251" s="268" t="s">
        <v>89</v>
      </c>
      <c r="H251" s="340" t="s">
        <v>89</v>
      </c>
      <c r="I251" s="348">
        <v>41911</v>
      </c>
      <c r="J251" s="348" t="s">
        <v>90</v>
      </c>
      <c r="K251" s="348" t="s">
        <v>2886</v>
      </c>
      <c r="L251" s="348"/>
      <c r="M251" s="348"/>
      <c r="N251" s="62"/>
      <c r="O251" s="124"/>
      <c r="P251" s="453"/>
      <c r="Q251" s="885"/>
      <c r="R251" s="885"/>
      <c r="S251" s="896"/>
      <c r="T251" s="314"/>
      <c r="U251" s="316" t="str">
        <f>IF(OR(V251="Yes", W251="Web-page timetable", X251="YES"), "Yes")</f>
        <v>Yes</v>
      </c>
      <c r="V251" s="118" t="s">
        <v>93</v>
      </c>
      <c r="W251" s="71" t="s">
        <v>94</v>
      </c>
      <c r="X251" s="836"/>
      <c r="Y251" s="934" t="s">
        <v>6295</v>
      </c>
      <c r="Z251" s="947" t="s">
        <v>6296</v>
      </c>
      <c r="AA251" s="106" t="s">
        <v>6297</v>
      </c>
      <c r="AB251" s="112">
        <v>43647</v>
      </c>
      <c r="AC251" s="143" t="s">
        <v>1949</v>
      </c>
      <c r="AD251" s="861"/>
      <c r="AE251" s="828">
        <v>43831</v>
      </c>
      <c r="AF251" s="891"/>
      <c r="AG251" s="64"/>
      <c r="AH251" s="64"/>
      <c r="AI251" s="144"/>
      <c r="AJ251" s="87" t="s">
        <v>1010</v>
      </c>
      <c r="AK251" s="87"/>
      <c r="AL251" s="18">
        <v>43952</v>
      </c>
      <c r="AM251" s="64"/>
      <c r="AN251" s="64"/>
      <c r="AO251" s="64"/>
      <c r="AP251" s="94"/>
      <c r="AQ251" s="168"/>
      <c r="AR251" s="861"/>
      <c r="AS251" s="851"/>
      <c r="AT251" s="161"/>
      <c r="AU251" s="964"/>
      <c r="AV251" s="964"/>
      <c r="AW251" s="209"/>
      <c r="AX251" s="861"/>
      <c r="AY251" s="861"/>
      <c r="AZ251" s="171"/>
      <c r="BA251" s="161"/>
      <c r="BB251" s="161"/>
      <c r="BC251" s="161"/>
      <c r="BD251" s="161"/>
      <c r="BE251" s="100" t="s">
        <v>5313</v>
      </c>
      <c r="BF251" s="18">
        <v>43983</v>
      </c>
      <c r="BG251" s="94"/>
      <c r="BH251" s="93" t="s">
        <v>5424</v>
      </c>
      <c r="BI251" s="18">
        <v>44044</v>
      </c>
      <c r="BJ251" s="94"/>
      <c r="BK251" s="93" t="s">
        <v>5112</v>
      </c>
      <c r="BL251" s="18">
        <v>44197</v>
      </c>
      <c r="BM251" s="94"/>
      <c r="BN251" s="540" t="s">
        <v>8805</v>
      </c>
      <c r="BO251" s="12"/>
      <c r="BP251" s="12"/>
      <c r="BQ251" s="261">
        <v>44252</v>
      </c>
      <c r="BR251" s="261"/>
      <c r="BS251" s="18" t="s">
        <v>116</v>
      </c>
      <c r="BT251" s="261"/>
      <c r="BU251" s="261"/>
      <c r="BV251" s="18"/>
      <c r="BW251" s="261"/>
      <c r="BX251" s="261"/>
      <c r="BY251" s="12" t="s">
        <v>579</v>
      </c>
      <c r="BZ251" s="12" t="s">
        <v>579</v>
      </c>
    </row>
    <row r="252" spans="1:78" s="1" customFormat="1" ht="50" customHeight="1" x14ac:dyDescent="0.2">
      <c r="A252" s="22" t="s">
        <v>118</v>
      </c>
      <c r="B252" s="65" t="s">
        <v>119</v>
      </c>
      <c r="C252" s="255" t="s">
        <v>1695</v>
      </c>
      <c r="D252" s="654" t="s">
        <v>6849</v>
      </c>
      <c r="E252" s="363"/>
      <c r="F252" s="363">
        <v>2038</v>
      </c>
      <c r="G252" s="268" t="s">
        <v>89</v>
      </c>
      <c r="H252" s="338" t="s">
        <v>89</v>
      </c>
      <c r="I252" s="348" t="s">
        <v>121</v>
      </c>
      <c r="J252" s="348"/>
      <c r="K252" s="348"/>
      <c r="L252" s="348"/>
      <c r="M252" s="348"/>
      <c r="N252" s="62"/>
      <c r="O252" s="124"/>
      <c r="P252" s="453"/>
      <c r="Q252" s="885"/>
      <c r="R252" s="885"/>
      <c r="S252" s="896"/>
      <c r="T252" s="314"/>
      <c r="U252" s="316" t="str">
        <f>IF(OR(V252="Yes", W252="Web-page timetable", X252="YES"), "Yes")</f>
        <v>Yes</v>
      </c>
      <c r="V252" s="118" t="s">
        <v>93</v>
      </c>
      <c r="W252" s="71" t="s">
        <v>94</v>
      </c>
      <c r="X252" s="918"/>
      <c r="Y252" s="906" t="s">
        <v>123</v>
      </c>
      <c r="Z252" s="906" t="s">
        <v>4923</v>
      </c>
      <c r="AA252" s="82" t="s">
        <v>4924</v>
      </c>
      <c r="AB252" s="112">
        <v>43862</v>
      </c>
      <c r="AC252" s="143" t="s">
        <v>4925</v>
      </c>
      <c r="AD252" s="861" t="s">
        <v>4926</v>
      </c>
      <c r="AE252" s="828">
        <v>42795</v>
      </c>
      <c r="AF252" s="891"/>
      <c r="AG252" s="64"/>
      <c r="AH252" s="64"/>
      <c r="AI252" s="144"/>
      <c r="AJ252" s="168" t="s">
        <v>5004</v>
      </c>
      <c r="AK252" s="168" t="s">
        <v>1526</v>
      </c>
      <c r="AL252" s="171">
        <v>44287</v>
      </c>
      <c r="AM252" s="64"/>
      <c r="AN252" s="64"/>
      <c r="AO252" s="64"/>
      <c r="AP252" s="94"/>
      <c r="AQ252" s="168"/>
      <c r="AR252" s="861"/>
      <c r="AS252" s="851"/>
      <c r="AT252" s="161"/>
      <c r="AU252" s="964"/>
      <c r="AV252" s="964"/>
      <c r="AW252" s="209"/>
      <c r="AX252" s="861"/>
      <c r="AY252" s="861"/>
      <c r="AZ252" s="171"/>
      <c r="BA252" s="161"/>
      <c r="BB252" s="161"/>
      <c r="BC252" s="161"/>
      <c r="BD252" s="161"/>
      <c r="BE252" s="93" t="s">
        <v>397</v>
      </c>
      <c r="BF252" s="18">
        <v>44562</v>
      </c>
      <c r="BG252" s="94"/>
      <c r="BH252" s="93" t="s">
        <v>4930</v>
      </c>
      <c r="BI252" s="18">
        <v>44652</v>
      </c>
      <c r="BJ252" s="94"/>
      <c r="BK252" s="93" t="s">
        <v>4931</v>
      </c>
      <c r="BL252" s="18">
        <v>44986</v>
      </c>
      <c r="BM252" s="94"/>
      <c r="BN252" s="540" t="s">
        <v>8806</v>
      </c>
      <c r="BO252" s="12" t="s">
        <v>8807</v>
      </c>
      <c r="BP252" s="12"/>
      <c r="BQ252" s="11">
        <v>44364</v>
      </c>
      <c r="BR252" s="11"/>
      <c r="BS252" s="18" t="s">
        <v>116</v>
      </c>
      <c r="BT252" s="11"/>
      <c r="BU252" s="11"/>
      <c r="BV252" s="18"/>
      <c r="BW252" s="261"/>
      <c r="BX252" s="261"/>
      <c r="BY252" s="31" t="s">
        <v>105</v>
      </c>
      <c r="BZ252" s="31" t="s">
        <v>105</v>
      </c>
    </row>
    <row r="253" spans="1:78" s="1" customFormat="1" ht="50" customHeight="1" x14ac:dyDescent="0.2">
      <c r="A253" s="24" t="s">
        <v>3857</v>
      </c>
      <c r="B253" s="65" t="s">
        <v>3858</v>
      </c>
      <c r="C253" s="252" t="s">
        <v>8808</v>
      </c>
      <c r="D253" s="654">
        <v>2162</v>
      </c>
      <c r="E253" s="507" t="s">
        <v>2759</v>
      </c>
      <c r="F253" s="507" t="s">
        <v>1420</v>
      </c>
      <c r="G253" s="268" t="s">
        <v>89</v>
      </c>
      <c r="H253" s="173" t="s">
        <v>89</v>
      </c>
      <c r="I253" s="62">
        <v>41106</v>
      </c>
      <c r="J253" s="62"/>
      <c r="K253" s="62"/>
      <c r="L253" s="62"/>
      <c r="M253" s="62"/>
      <c r="N253" s="62"/>
      <c r="O253" s="124"/>
      <c r="P253" s="453"/>
      <c r="Q253" s="885"/>
      <c r="R253" s="885"/>
      <c r="S253" s="896"/>
      <c r="T253" s="314"/>
      <c r="U253" s="316" t="str">
        <f t="shared" ref="U253:U256" si="8">IF(OR(V253="Yes", W253="Web-page timetable", X253="YES"), "Yes")</f>
        <v>Yes</v>
      </c>
      <c r="V253" s="118" t="s">
        <v>93</v>
      </c>
      <c r="W253" s="71" t="s">
        <v>94</v>
      </c>
      <c r="X253" s="918"/>
      <c r="Y253" s="906" t="s">
        <v>6690</v>
      </c>
      <c r="Z253" s="906" t="s">
        <v>6691</v>
      </c>
      <c r="AA253" s="82" t="s">
        <v>6692</v>
      </c>
      <c r="AB253" s="112">
        <v>43922</v>
      </c>
      <c r="AC253" s="143" t="s">
        <v>3863</v>
      </c>
      <c r="AD253" s="861" t="s">
        <v>3864</v>
      </c>
      <c r="AE253" s="828"/>
      <c r="AF253" s="891">
        <v>43143</v>
      </c>
      <c r="AG253" s="64">
        <v>43185</v>
      </c>
      <c r="AH253" s="64" t="s">
        <v>3865</v>
      </c>
      <c r="AI253" s="144"/>
      <c r="AJ253" s="87"/>
      <c r="AK253" s="139" t="s">
        <v>3866</v>
      </c>
      <c r="AL253" s="18"/>
      <c r="AM253" s="64">
        <v>43413</v>
      </c>
      <c r="AN253" s="64">
        <v>43455</v>
      </c>
      <c r="AO253" s="64" t="s">
        <v>3867</v>
      </c>
      <c r="AP253" s="94"/>
      <c r="AQ253" s="168">
        <v>44176</v>
      </c>
      <c r="AR253" s="861" t="s">
        <v>3868</v>
      </c>
      <c r="AS253" s="851">
        <v>44166</v>
      </c>
      <c r="AT253" s="161">
        <v>44176</v>
      </c>
      <c r="AU253" s="964">
        <v>44232</v>
      </c>
      <c r="AV253" s="964" t="s">
        <v>3869</v>
      </c>
      <c r="AW253" s="209"/>
      <c r="AX253" s="861"/>
      <c r="AY253" s="861"/>
      <c r="AZ253" s="171"/>
      <c r="BA253" s="161"/>
      <c r="BB253" s="161"/>
      <c r="BC253" s="161"/>
      <c r="BD253" s="161"/>
      <c r="BE253" s="93" t="s">
        <v>5534</v>
      </c>
      <c r="BF253" s="18">
        <v>44317</v>
      </c>
      <c r="BG253" s="94"/>
      <c r="BH253" s="93" t="s">
        <v>5414</v>
      </c>
      <c r="BI253" s="18">
        <v>44470</v>
      </c>
      <c r="BJ253" s="94"/>
      <c r="BK253" s="93" t="s">
        <v>6456</v>
      </c>
      <c r="BL253" s="18">
        <v>44896</v>
      </c>
      <c r="BM253" s="94"/>
      <c r="BN253" s="540" t="s">
        <v>8809</v>
      </c>
      <c r="BO253" s="12" t="s">
        <v>8810</v>
      </c>
      <c r="BP253" s="12"/>
      <c r="BQ253" s="261">
        <v>44403</v>
      </c>
      <c r="BR253" s="261"/>
      <c r="BS253" s="18" t="s">
        <v>116</v>
      </c>
      <c r="BT253" s="261">
        <v>44403</v>
      </c>
      <c r="BU253" s="261">
        <v>44378</v>
      </c>
      <c r="BV253" s="18" t="s">
        <v>116</v>
      </c>
      <c r="BW253" s="261"/>
      <c r="BX253" s="261"/>
      <c r="BY253" s="12" t="s">
        <v>105</v>
      </c>
      <c r="BZ253" s="12" t="s">
        <v>105</v>
      </c>
    </row>
    <row r="254" spans="1:78" s="1" customFormat="1" ht="50" customHeight="1" x14ac:dyDescent="0.2">
      <c r="A254" s="24" t="s">
        <v>2681</v>
      </c>
      <c r="B254" s="65" t="s">
        <v>2662</v>
      </c>
      <c r="C254" s="252" t="s">
        <v>6909</v>
      </c>
      <c r="D254" s="660">
        <v>2003</v>
      </c>
      <c r="E254" s="507" t="s">
        <v>337</v>
      </c>
      <c r="F254" s="507" t="s">
        <v>266</v>
      </c>
      <c r="G254" s="268" t="s">
        <v>89</v>
      </c>
      <c r="H254" s="338" t="s">
        <v>89</v>
      </c>
      <c r="I254" s="348">
        <v>43990</v>
      </c>
      <c r="J254" s="348"/>
      <c r="K254" s="348"/>
      <c r="L254" s="348"/>
      <c r="M254" s="348"/>
      <c r="N254" s="321"/>
      <c r="O254" s="124"/>
      <c r="P254" s="453"/>
      <c r="Q254" s="885"/>
      <c r="R254" s="885"/>
      <c r="S254" s="896"/>
      <c r="T254" s="314"/>
      <c r="U254" s="316" t="str">
        <f t="shared" si="8"/>
        <v>Yes</v>
      </c>
      <c r="V254" s="118" t="s">
        <v>93</v>
      </c>
      <c r="W254" s="71" t="s">
        <v>94</v>
      </c>
      <c r="X254" s="918"/>
      <c r="Y254" s="909" t="s">
        <v>867</v>
      </c>
      <c r="Z254" s="906" t="s">
        <v>868</v>
      </c>
      <c r="AA254" s="82" t="s">
        <v>869</v>
      </c>
      <c r="AB254" s="112">
        <v>44013</v>
      </c>
      <c r="AC254" s="551" t="s">
        <v>1975</v>
      </c>
      <c r="AD254" s="958" t="s">
        <v>6910</v>
      </c>
      <c r="AE254" s="848">
        <v>44348</v>
      </c>
      <c r="AF254" s="891"/>
      <c r="AG254" s="64"/>
      <c r="AH254" s="64"/>
      <c r="AI254" s="144"/>
      <c r="AJ254" s="136" t="s">
        <v>398</v>
      </c>
      <c r="AK254" s="136" t="s">
        <v>367</v>
      </c>
      <c r="AL254" s="18">
        <v>44713</v>
      </c>
      <c r="AM254" s="64"/>
      <c r="AN254" s="64"/>
      <c r="AO254" s="64"/>
      <c r="AP254" s="94"/>
      <c r="AQ254" s="168"/>
      <c r="AR254" s="861"/>
      <c r="AS254" s="851"/>
      <c r="AT254" s="161"/>
      <c r="AU254" s="964"/>
      <c r="AV254" s="964"/>
      <c r="AW254" s="209"/>
      <c r="AX254" s="861"/>
      <c r="AY254" s="861"/>
      <c r="AZ254" s="171"/>
      <c r="BA254" s="161"/>
      <c r="BB254" s="161"/>
      <c r="BC254" s="161"/>
      <c r="BD254" s="161"/>
      <c r="BE254" s="93" t="s">
        <v>1127</v>
      </c>
      <c r="BF254" s="18">
        <v>45078</v>
      </c>
      <c r="BG254" s="94"/>
      <c r="BH254" s="93" t="s">
        <v>6414</v>
      </c>
      <c r="BI254" s="18">
        <v>45261</v>
      </c>
      <c r="BJ254" s="94"/>
      <c r="BK254" s="93" t="s">
        <v>7636</v>
      </c>
      <c r="BL254" s="18">
        <v>45717</v>
      </c>
      <c r="BM254" s="94"/>
      <c r="BN254" s="7417" t="s">
        <v>8811</v>
      </c>
      <c r="BO254" s="683" t="s">
        <v>8812</v>
      </c>
      <c r="BP254" s="12" t="s">
        <v>8802</v>
      </c>
      <c r="BQ254" s="261">
        <v>44154</v>
      </c>
      <c r="BR254" s="261"/>
      <c r="BS254" s="18" t="s">
        <v>116</v>
      </c>
      <c r="BT254" s="261"/>
      <c r="BU254" s="261"/>
      <c r="BV254" s="18"/>
      <c r="BW254" s="261"/>
      <c r="BX254" s="261"/>
      <c r="BY254" s="12" t="s">
        <v>105</v>
      </c>
      <c r="BZ254" s="12" t="s">
        <v>105</v>
      </c>
    </row>
    <row r="255" spans="1:78" s="1" customFormat="1" ht="50" customHeight="1" x14ac:dyDescent="0.2">
      <c r="A255" s="24" t="s">
        <v>2681</v>
      </c>
      <c r="B255" s="65" t="s">
        <v>2662</v>
      </c>
      <c r="C255" s="252" t="s">
        <v>865</v>
      </c>
      <c r="D255" s="657">
        <v>2085</v>
      </c>
      <c r="E255" s="507" t="s">
        <v>337</v>
      </c>
      <c r="F255" s="507" t="s">
        <v>1158</v>
      </c>
      <c r="G255" s="268" t="s">
        <v>89</v>
      </c>
      <c r="H255" s="173" t="s">
        <v>194</v>
      </c>
      <c r="I255" s="348">
        <v>43990</v>
      </c>
      <c r="J255" s="467"/>
      <c r="K255" s="467"/>
      <c r="L255" s="467"/>
      <c r="M255" s="467"/>
      <c r="N255" s="62"/>
      <c r="O255" s="124"/>
      <c r="P255" s="453"/>
      <c r="Q255" s="885"/>
      <c r="R255" s="885"/>
      <c r="S255" s="896"/>
      <c r="T255" s="314"/>
      <c r="U255" s="316" t="str">
        <f t="shared" si="8"/>
        <v>Yes</v>
      </c>
      <c r="V255" s="118" t="s">
        <v>93</v>
      </c>
      <c r="W255" s="71" t="s">
        <v>94</v>
      </c>
      <c r="X255" s="918"/>
      <c r="Y255" s="906" t="s">
        <v>867</v>
      </c>
      <c r="Z255" s="906" t="s">
        <v>868</v>
      </c>
      <c r="AA255" s="82" t="s">
        <v>869</v>
      </c>
      <c r="AB255" s="112">
        <v>44013</v>
      </c>
      <c r="AC255" s="143" t="s">
        <v>870</v>
      </c>
      <c r="AD255" s="861" t="s">
        <v>871</v>
      </c>
      <c r="AE255" s="828">
        <v>43497</v>
      </c>
      <c r="AF255" s="891">
        <v>43507</v>
      </c>
      <c r="AG255" s="64">
        <v>43549</v>
      </c>
      <c r="AH255" s="132" t="s">
        <v>872</v>
      </c>
      <c r="AI255" s="144"/>
      <c r="AJ255" s="139" t="s">
        <v>873</v>
      </c>
      <c r="AK255" s="139" t="s">
        <v>874</v>
      </c>
      <c r="AL255" s="18">
        <v>44378</v>
      </c>
      <c r="AM255" s="64">
        <v>44407</v>
      </c>
      <c r="AN255" s="64">
        <v>44477</v>
      </c>
      <c r="AO255" s="64" t="s">
        <v>875</v>
      </c>
      <c r="AP255" s="94"/>
      <c r="AQ255" s="168"/>
      <c r="AR255" s="861"/>
      <c r="AS255" s="851"/>
      <c r="AT255" s="161"/>
      <c r="AU255" s="964"/>
      <c r="AV255" s="964"/>
      <c r="AW255" s="209"/>
      <c r="AX255" s="861"/>
      <c r="AY255" s="861"/>
      <c r="AZ255" s="171"/>
      <c r="BA255" s="161"/>
      <c r="BB255" s="161"/>
      <c r="BC255" s="161"/>
      <c r="BD255" s="161"/>
      <c r="BE255" s="93" t="s">
        <v>315</v>
      </c>
      <c r="BF255" s="18">
        <v>44652</v>
      </c>
      <c r="BG255" s="94"/>
      <c r="BH255" s="93" t="s">
        <v>8566</v>
      </c>
      <c r="BI255" s="18">
        <v>44805</v>
      </c>
      <c r="BJ255" s="94"/>
      <c r="BK255" s="93" t="s">
        <v>8682</v>
      </c>
      <c r="BL255" s="18">
        <v>45047</v>
      </c>
      <c r="BM255" s="94"/>
      <c r="BN255" s="7417" t="s">
        <v>8803</v>
      </c>
      <c r="BO255" s="580"/>
      <c r="BP255" s="12" t="s">
        <v>8802</v>
      </c>
      <c r="BQ255" s="261">
        <v>44256</v>
      </c>
      <c r="BR255" s="261"/>
      <c r="BS255" s="18" t="s">
        <v>116</v>
      </c>
      <c r="BT255" s="261">
        <v>44427</v>
      </c>
      <c r="BU255" s="261">
        <v>44413</v>
      </c>
      <c r="BV255" s="18" t="s">
        <v>116</v>
      </c>
      <c r="BW255" s="261"/>
      <c r="BX255" s="261"/>
      <c r="BY255" s="12" t="s">
        <v>105</v>
      </c>
      <c r="BZ255" s="12" t="s">
        <v>105</v>
      </c>
    </row>
    <row r="256" spans="1:78" s="1" customFormat="1" ht="50" customHeight="1" x14ac:dyDescent="0.2">
      <c r="A256" s="22" t="s">
        <v>386</v>
      </c>
      <c r="B256" s="65" t="s">
        <v>387</v>
      </c>
      <c r="C256" s="252" t="s">
        <v>388</v>
      </c>
      <c r="D256" s="654">
        <v>2104</v>
      </c>
      <c r="E256" s="507" t="s">
        <v>2759</v>
      </c>
      <c r="F256" s="507" t="s">
        <v>1420</v>
      </c>
      <c r="G256" s="268" t="s">
        <v>89</v>
      </c>
      <c r="H256" s="338" t="s">
        <v>89</v>
      </c>
      <c r="I256" s="348">
        <v>40570</v>
      </c>
      <c r="J256" s="348" t="s">
        <v>90</v>
      </c>
      <c r="K256" s="348" t="s">
        <v>389</v>
      </c>
      <c r="L256" s="348"/>
      <c r="M256" s="348"/>
      <c r="N256" s="321"/>
      <c r="O256" s="323"/>
      <c r="P256" s="454"/>
      <c r="Q256" s="885"/>
      <c r="R256" s="885"/>
      <c r="S256" s="896"/>
      <c r="T256" s="314"/>
      <c r="U256" s="316" t="str">
        <f t="shared" si="8"/>
        <v>Yes</v>
      </c>
      <c r="V256" s="118" t="s">
        <v>228</v>
      </c>
      <c r="W256" s="71" t="s">
        <v>267</v>
      </c>
      <c r="X256" s="836"/>
      <c r="Y256" s="909" t="s">
        <v>390</v>
      </c>
      <c r="Z256" s="909" t="s">
        <v>390</v>
      </c>
      <c r="AA256" s="106"/>
      <c r="AB256" s="112">
        <v>43831</v>
      </c>
      <c r="AC256" s="143" t="s">
        <v>392</v>
      </c>
      <c r="AD256" s="861" t="s">
        <v>364</v>
      </c>
      <c r="AE256" s="828">
        <v>43525</v>
      </c>
      <c r="AF256" s="891">
        <v>43507</v>
      </c>
      <c r="AG256" s="64">
        <v>43556</v>
      </c>
      <c r="AH256" s="64" t="s">
        <v>393</v>
      </c>
      <c r="AI256" s="144" t="s">
        <v>394</v>
      </c>
      <c r="AJ256" s="135" t="s">
        <v>5049</v>
      </c>
      <c r="AK256" s="552" t="s">
        <v>395</v>
      </c>
      <c r="AL256" s="18">
        <v>44075</v>
      </c>
      <c r="AM256" s="64">
        <v>44204</v>
      </c>
      <c r="AN256" s="64">
        <v>44246</v>
      </c>
      <c r="AO256" s="64" t="s">
        <v>396</v>
      </c>
      <c r="AP256" s="94"/>
      <c r="AQ256" s="168"/>
      <c r="AR256" s="861"/>
      <c r="AS256" s="851"/>
      <c r="AT256" s="161"/>
      <c r="AU256" s="964"/>
      <c r="AV256" s="964"/>
      <c r="AW256" s="209"/>
      <c r="AX256" s="861"/>
      <c r="AY256" s="861"/>
      <c r="AZ256" s="171"/>
      <c r="BA256" s="161"/>
      <c r="BB256" s="161"/>
      <c r="BC256" s="161"/>
      <c r="BD256" s="161"/>
      <c r="BE256" s="93" t="s">
        <v>8813</v>
      </c>
      <c r="BF256" s="18">
        <v>44287</v>
      </c>
      <c r="BG256" s="94"/>
      <c r="BH256" s="93" t="s">
        <v>5024</v>
      </c>
      <c r="BI256" s="18">
        <v>44440</v>
      </c>
      <c r="BJ256" s="94"/>
      <c r="BK256" s="93" t="s">
        <v>1025</v>
      </c>
      <c r="BL256" s="18">
        <v>44743</v>
      </c>
      <c r="BM256" s="94"/>
      <c r="BN256" s="680" t="s">
        <v>8814</v>
      </c>
      <c r="BO256" s="681" t="s">
        <v>8815</v>
      </c>
      <c r="BP256" s="519"/>
      <c r="BQ256" s="261">
        <v>44403</v>
      </c>
      <c r="BR256" s="261"/>
      <c r="BS256" s="18" t="s">
        <v>116</v>
      </c>
      <c r="BT256" s="261">
        <v>44403</v>
      </c>
      <c r="BU256" s="261">
        <v>44376</v>
      </c>
      <c r="BV256" s="18" t="s">
        <v>116</v>
      </c>
      <c r="BW256" s="261"/>
      <c r="BX256" s="261"/>
      <c r="BY256" s="54" t="s">
        <v>105</v>
      </c>
      <c r="BZ256" s="54" t="s">
        <v>105</v>
      </c>
    </row>
    <row r="257" spans="1:78" s="1" customFormat="1" ht="50" customHeight="1" x14ac:dyDescent="0.2">
      <c r="A257" s="24" t="s">
        <v>633</v>
      </c>
      <c r="B257" s="65" t="s">
        <v>634</v>
      </c>
      <c r="C257" s="252" t="s">
        <v>635</v>
      </c>
      <c r="D257" s="654">
        <v>2107</v>
      </c>
      <c r="E257" s="507" t="s">
        <v>2759</v>
      </c>
      <c r="F257" s="507" t="s">
        <v>3616</v>
      </c>
      <c r="G257" s="268" t="s">
        <v>89</v>
      </c>
      <c r="H257" s="338" t="s">
        <v>89</v>
      </c>
      <c r="I257" s="348">
        <v>42760</v>
      </c>
      <c r="J257" s="348" t="s">
        <v>90</v>
      </c>
      <c r="K257" s="348" t="s">
        <v>1576</v>
      </c>
      <c r="L257" s="348"/>
      <c r="M257" s="348"/>
      <c r="N257" s="62"/>
      <c r="O257" s="124"/>
      <c r="P257" s="453"/>
      <c r="Q257" s="885"/>
      <c r="R257" s="885"/>
      <c r="S257" s="896"/>
      <c r="T257" s="314"/>
      <c r="U257" s="316" t="str">
        <f>IF(OR(V257="Yes", W257="Web-page timetable", X257="YES"), "Yes")</f>
        <v>Yes</v>
      </c>
      <c r="V257" s="118" t="s">
        <v>93</v>
      </c>
      <c r="W257" s="71" t="s">
        <v>94</v>
      </c>
      <c r="X257" s="918"/>
      <c r="Y257" s="909" t="s">
        <v>8816</v>
      </c>
      <c r="Z257" s="909" t="s">
        <v>8817</v>
      </c>
      <c r="AA257" s="106" t="s">
        <v>5209</v>
      </c>
      <c r="AB257" s="112">
        <v>43101</v>
      </c>
      <c r="AC257" s="143" t="s">
        <v>3290</v>
      </c>
      <c r="AD257" s="861" t="s">
        <v>142</v>
      </c>
      <c r="AE257" s="828">
        <v>43221</v>
      </c>
      <c r="AF257" s="891">
        <v>43367</v>
      </c>
      <c r="AG257" s="64">
        <v>43423</v>
      </c>
      <c r="AH257" s="64" t="s">
        <v>5211</v>
      </c>
      <c r="AI257" s="144" t="s">
        <v>5212</v>
      </c>
      <c r="AJ257" s="87" t="s">
        <v>4752</v>
      </c>
      <c r="AK257" s="139" t="s">
        <v>5213</v>
      </c>
      <c r="AL257" s="18">
        <v>43709</v>
      </c>
      <c r="AM257" s="64">
        <v>43738</v>
      </c>
      <c r="AN257" s="64">
        <v>43780</v>
      </c>
      <c r="AO257" s="64"/>
      <c r="AP257" s="94"/>
      <c r="AQ257" s="168" t="s">
        <v>380</v>
      </c>
      <c r="AR257" s="861" t="s">
        <v>367</v>
      </c>
      <c r="AS257" s="851">
        <v>44197</v>
      </c>
      <c r="AT257" s="161"/>
      <c r="AU257" s="964"/>
      <c r="AV257" s="964"/>
      <c r="AW257" s="209"/>
      <c r="AX257" s="861"/>
      <c r="AY257" s="861"/>
      <c r="AZ257" s="171"/>
      <c r="BA257" s="161"/>
      <c r="BB257" s="161"/>
      <c r="BC257" s="161"/>
      <c r="BD257" s="161"/>
      <c r="BE257" s="93" t="s">
        <v>5214</v>
      </c>
      <c r="BF257" s="18">
        <v>44470</v>
      </c>
      <c r="BG257" s="94"/>
      <c r="BH257" s="93" t="s">
        <v>5215</v>
      </c>
      <c r="BI257" s="18">
        <v>44562</v>
      </c>
      <c r="BJ257" s="94"/>
      <c r="BK257" s="93" t="s">
        <v>5098</v>
      </c>
      <c r="BL257" s="18">
        <v>44866</v>
      </c>
      <c r="BM257" s="94"/>
      <c r="BN257" s="626" t="s">
        <v>8818</v>
      </c>
      <c r="BO257" s="38"/>
      <c r="BP257" s="38"/>
      <c r="BQ257" s="261">
        <v>44259</v>
      </c>
      <c r="BR257" s="261"/>
      <c r="BS257" s="18" t="s">
        <v>116</v>
      </c>
      <c r="BT257" s="261">
        <v>44259</v>
      </c>
      <c r="BU257" s="261"/>
      <c r="BV257" s="18" t="s">
        <v>116</v>
      </c>
      <c r="BW257" s="261"/>
      <c r="BX257" s="261"/>
      <c r="BY257" s="31" t="s">
        <v>105</v>
      </c>
      <c r="BZ257" s="31" t="s">
        <v>105</v>
      </c>
    </row>
    <row r="258" spans="1:78" s="1" customFormat="1" ht="50" customHeight="1" x14ac:dyDescent="0.2">
      <c r="A258" s="24" t="s">
        <v>1305</v>
      </c>
      <c r="B258" s="65" t="s">
        <v>1306</v>
      </c>
      <c r="C258" s="252" t="s">
        <v>5514</v>
      </c>
      <c r="D258" s="654">
        <v>2146</v>
      </c>
      <c r="E258" s="507" t="s">
        <v>351</v>
      </c>
      <c r="F258" s="507" t="s">
        <v>3616</v>
      </c>
      <c r="G258" s="268" t="s">
        <v>89</v>
      </c>
      <c r="H258" s="338" t="s">
        <v>89</v>
      </c>
      <c r="I258" s="348">
        <v>41767</v>
      </c>
      <c r="J258" s="348" t="s">
        <v>90</v>
      </c>
      <c r="K258" s="348" t="s">
        <v>389</v>
      </c>
      <c r="L258" s="348"/>
      <c r="M258" s="348"/>
      <c r="N258" s="62"/>
      <c r="O258" s="124"/>
      <c r="P258" s="453"/>
      <c r="Q258" s="885"/>
      <c r="R258" s="885"/>
      <c r="S258" s="896"/>
      <c r="T258" s="314"/>
      <c r="U258" s="316" t="str">
        <f>IF(OR(V258="Yes", W258="Web-page timetable", X258="YES"), "Yes")</f>
        <v>Yes</v>
      </c>
      <c r="V258" s="118" t="s">
        <v>93</v>
      </c>
      <c r="W258" s="71" t="s">
        <v>94</v>
      </c>
      <c r="X258" s="920"/>
      <c r="Y258" s="912" t="s">
        <v>1309</v>
      </c>
      <c r="Z258" s="906" t="s">
        <v>5515</v>
      </c>
      <c r="AA258" s="82" t="s">
        <v>5516</v>
      </c>
      <c r="AB258" s="112">
        <v>43709</v>
      </c>
      <c r="AC258" s="143" t="s">
        <v>4891</v>
      </c>
      <c r="AD258" s="861"/>
      <c r="AE258" s="828">
        <v>43466</v>
      </c>
      <c r="AF258" s="891">
        <v>43501</v>
      </c>
      <c r="AG258" s="64">
        <v>43543</v>
      </c>
      <c r="AH258" s="64" t="s">
        <v>1311</v>
      </c>
      <c r="AI258" s="144" t="s">
        <v>1312</v>
      </c>
      <c r="AJ258" s="87" t="s">
        <v>4752</v>
      </c>
      <c r="AK258" s="87"/>
      <c r="AL258" s="18">
        <v>43709</v>
      </c>
      <c r="AM258" s="64">
        <v>43711</v>
      </c>
      <c r="AN258" s="64">
        <v>43753</v>
      </c>
      <c r="AO258" s="64" t="s">
        <v>1314</v>
      </c>
      <c r="AP258" s="94" t="s">
        <v>1315</v>
      </c>
      <c r="AQ258" s="168"/>
      <c r="AR258" s="861"/>
      <c r="AS258" s="851"/>
      <c r="AT258" s="161"/>
      <c r="AU258" s="964"/>
      <c r="AV258" s="964"/>
      <c r="AW258" s="209"/>
      <c r="AX258" s="861"/>
      <c r="AY258" s="861"/>
      <c r="AZ258" s="171"/>
      <c r="BA258" s="161"/>
      <c r="BB258" s="161"/>
      <c r="BC258" s="161"/>
      <c r="BD258" s="161"/>
      <c r="BE258" s="93" t="s">
        <v>4741</v>
      </c>
      <c r="BF258" s="18">
        <v>43983</v>
      </c>
      <c r="BG258" s="94"/>
      <c r="BH258" s="93" t="s">
        <v>5227</v>
      </c>
      <c r="BI258" s="18">
        <v>44075</v>
      </c>
      <c r="BJ258" s="94"/>
      <c r="BK258" s="93" t="s">
        <v>5181</v>
      </c>
      <c r="BL258" s="18">
        <v>44348</v>
      </c>
      <c r="BM258" s="94"/>
      <c r="BN258" s="692" t="s">
        <v>8819</v>
      </c>
      <c r="BO258" s="54"/>
      <c r="BP258" s="54"/>
      <c r="BQ258" s="261">
        <v>44217</v>
      </c>
      <c r="BR258" s="261"/>
      <c r="BS258" s="18" t="s">
        <v>116</v>
      </c>
      <c r="BT258" s="261"/>
      <c r="BU258" s="261"/>
      <c r="BV258" s="18"/>
      <c r="BW258" s="261"/>
      <c r="BX258" s="261"/>
      <c r="BY258" s="381" t="s">
        <v>5230</v>
      </c>
      <c r="BZ258" s="381" t="s">
        <v>5230</v>
      </c>
    </row>
    <row r="259" spans="1:78" s="1" customFormat="1" ht="50" customHeight="1" x14ac:dyDescent="0.2">
      <c r="A259" s="24" t="s">
        <v>4055</v>
      </c>
      <c r="B259" s="65" t="s">
        <v>4056</v>
      </c>
      <c r="C259" s="252" t="s">
        <v>4057</v>
      </c>
      <c r="D259" s="654">
        <v>1932</v>
      </c>
      <c r="E259" s="507" t="s">
        <v>2759</v>
      </c>
      <c r="F259" s="507" t="s">
        <v>3616</v>
      </c>
      <c r="G259" s="268" t="s">
        <v>89</v>
      </c>
      <c r="H259" s="343" t="s">
        <v>89</v>
      </c>
      <c r="I259" s="348">
        <v>40207</v>
      </c>
      <c r="J259" s="348" t="s">
        <v>90</v>
      </c>
      <c r="K259" s="348" t="s">
        <v>206</v>
      </c>
      <c r="L259" s="348" t="s">
        <v>583</v>
      </c>
      <c r="M259" s="348"/>
      <c r="N259" s="62"/>
      <c r="O259" s="124"/>
      <c r="P259" s="453"/>
      <c r="Q259" s="885"/>
      <c r="R259" s="885"/>
      <c r="S259" s="896"/>
      <c r="T259" s="314"/>
      <c r="U259" s="316" t="str">
        <f>IF(OR(V259="Yes", W259="Web-page timetable", X259="YES"), "Yes")</f>
        <v>Yes</v>
      </c>
      <c r="V259" s="118" t="s">
        <v>93</v>
      </c>
      <c r="W259" s="71" t="s">
        <v>94</v>
      </c>
      <c r="X259" s="918"/>
      <c r="Y259" s="909" t="s">
        <v>4067</v>
      </c>
      <c r="Z259" s="906" t="s">
        <v>6756</v>
      </c>
      <c r="AA259" s="82" t="s">
        <v>6757</v>
      </c>
      <c r="AB259" s="112">
        <v>43831</v>
      </c>
      <c r="AC259" s="143" t="s">
        <v>6758</v>
      </c>
      <c r="AD259" s="861" t="s">
        <v>364</v>
      </c>
      <c r="AE259" s="828">
        <v>42583</v>
      </c>
      <c r="AF259" s="891">
        <v>42586</v>
      </c>
      <c r="AG259" s="64">
        <v>42643</v>
      </c>
      <c r="AH259" s="64" t="s">
        <v>4061</v>
      </c>
      <c r="AI259" s="144"/>
      <c r="AJ259" s="87" t="s">
        <v>5533</v>
      </c>
      <c r="AK259" s="139" t="s">
        <v>4062</v>
      </c>
      <c r="AL259" s="18">
        <v>43405</v>
      </c>
      <c r="AM259" s="64">
        <v>43416</v>
      </c>
      <c r="AN259" s="64">
        <v>43518</v>
      </c>
      <c r="AO259" s="64" t="s">
        <v>4063</v>
      </c>
      <c r="AP259" s="94"/>
      <c r="AQ259" s="143" t="s">
        <v>4064</v>
      </c>
      <c r="AR259" s="861" t="s">
        <v>343</v>
      </c>
      <c r="AS259" s="828">
        <v>43862</v>
      </c>
      <c r="AT259" s="161">
        <v>43864</v>
      </c>
      <c r="AU259" s="964">
        <v>43924</v>
      </c>
      <c r="AV259" s="964" t="s">
        <v>4065</v>
      </c>
      <c r="AW259" s="209"/>
      <c r="AX259" s="861"/>
      <c r="AY259" s="861"/>
      <c r="AZ259" s="171"/>
      <c r="BA259" s="161"/>
      <c r="BB259" s="161"/>
      <c r="BC259" s="161"/>
      <c r="BD259" s="161"/>
      <c r="BE259" s="295" t="s">
        <v>6025</v>
      </c>
      <c r="BF259" s="296">
        <v>44075</v>
      </c>
      <c r="BG259" s="520"/>
      <c r="BH259" s="295" t="s">
        <v>5673</v>
      </c>
      <c r="BI259" s="296">
        <v>44197</v>
      </c>
      <c r="BJ259" s="520"/>
      <c r="BK259" s="295" t="s">
        <v>5299</v>
      </c>
      <c r="BL259" s="296">
        <v>44562</v>
      </c>
      <c r="BM259" s="94"/>
      <c r="BN259" s="540" t="s">
        <v>8820</v>
      </c>
      <c r="BO259" s="12"/>
      <c r="BP259" s="12"/>
      <c r="BQ259" s="261">
        <v>44096</v>
      </c>
      <c r="BR259" s="261"/>
      <c r="BS259" s="18" t="s">
        <v>116</v>
      </c>
      <c r="BT259" s="261"/>
      <c r="BU259" s="261"/>
      <c r="BV259" s="18"/>
      <c r="BW259" s="261"/>
      <c r="BX259" s="261"/>
      <c r="BY259" s="12" t="s">
        <v>105</v>
      </c>
      <c r="BZ259" s="12" t="s">
        <v>105</v>
      </c>
    </row>
    <row r="260" spans="1:78" s="1" customFormat="1" ht="50" customHeight="1" x14ac:dyDescent="0.2">
      <c r="A260" s="22" t="s">
        <v>263</v>
      </c>
      <c r="B260" s="622" t="s">
        <v>264</v>
      </c>
      <c r="C260" s="252" t="s">
        <v>265</v>
      </c>
      <c r="D260" s="654"/>
      <c r="E260" s="507"/>
      <c r="F260" s="507"/>
      <c r="G260" s="268" t="s">
        <v>89</v>
      </c>
      <c r="H260" s="338" t="s">
        <v>89</v>
      </c>
      <c r="I260" s="348">
        <v>42516</v>
      </c>
      <c r="J260" s="348"/>
      <c r="K260" s="348"/>
      <c r="L260" s="348"/>
      <c r="M260" s="348"/>
      <c r="N260" s="62"/>
      <c r="O260" s="124"/>
      <c r="P260" s="453"/>
      <c r="Q260" s="885"/>
      <c r="R260" s="885"/>
      <c r="S260" s="896"/>
      <c r="T260" s="314"/>
      <c r="U260" s="316" t="str">
        <f>IF(OR(V260="Yes", W260="Web-page timetable", X260="YES"), "Yes")</f>
        <v>Yes</v>
      </c>
      <c r="V260" s="118" t="s">
        <v>93</v>
      </c>
      <c r="W260" s="71" t="s">
        <v>267</v>
      </c>
      <c r="X260" s="918"/>
      <c r="Y260" s="909" t="s">
        <v>268</v>
      </c>
      <c r="Z260" s="906" t="s">
        <v>268</v>
      </c>
      <c r="AA260" s="106"/>
      <c r="AB260" s="389">
        <v>44075</v>
      </c>
      <c r="AC260" s="294" t="s">
        <v>2526</v>
      </c>
      <c r="AD260" s="959" t="s">
        <v>7292</v>
      </c>
      <c r="AE260" s="828">
        <v>44105</v>
      </c>
      <c r="AF260" s="891">
        <v>44102</v>
      </c>
      <c r="AG260" s="64">
        <v>44144</v>
      </c>
      <c r="AH260" s="132" t="s">
        <v>7293</v>
      </c>
      <c r="AI260" s="144"/>
      <c r="AJ260" s="135" t="s">
        <v>5299</v>
      </c>
      <c r="AK260" s="135" t="s">
        <v>270</v>
      </c>
      <c r="AL260" s="18">
        <v>44562</v>
      </c>
      <c r="AM260" s="64"/>
      <c r="AN260" s="64"/>
      <c r="AO260" s="64"/>
      <c r="AP260" s="94"/>
      <c r="AQ260" s="168"/>
      <c r="AR260" s="861"/>
      <c r="AS260" s="851"/>
      <c r="AT260" s="161"/>
      <c r="AU260" s="964"/>
      <c r="AV260" s="964"/>
      <c r="AW260" s="209"/>
      <c r="AX260" s="861"/>
      <c r="AY260" s="861"/>
      <c r="AZ260" s="171"/>
      <c r="BA260" s="161"/>
      <c r="BB260" s="161"/>
      <c r="BC260" s="161"/>
      <c r="BD260" s="161"/>
      <c r="BE260" s="93" t="s">
        <v>5666</v>
      </c>
      <c r="BF260" s="18">
        <v>44927</v>
      </c>
      <c r="BG260" s="94"/>
      <c r="BH260" s="93" t="s">
        <v>316</v>
      </c>
      <c r="BI260" s="18">
        <v>45017</v>
      </c>
      <c r="BJ260" s="94"/>
      <c r="BK260" s="93" t="s">
        <v>522</v>
      </c>
      <c r="BL260" s="18">
        <v>45383</v>
      </c>
      <c r="BM260" s="94"/>
      <c r="BN260" s="540" t="s">
        <v>8821</v>
      </c>
      <c r="BO260" s="12"/>
      <c r="BP260" s="12"/>
      <c r="BQ260" s="261">
        <v>44218</v>
      </c>
      <c r="BR260" s="261"/>
      <c r="BS260" s="18" t="s">
        <v>116</v>
      </c>
      <c r="BT260" s="261"/>
      <c r="BU260" s="261"/>
      <c r="BV260" s="18"/>
      <c r="BW260" s="261"/>
      <c r="BX260" s="261"/>
      <c r="BY260" s="12" t="s">
        <v>105</v>
      </c>
      <c r="BZ260" s="12" t="s">
        <v>105</v>
      </c>
    </row>
    <row r="261" spans="1:78" s="1" customFormat="1" ht="50" customHeight="1" x14ac:dyDescent="0.2">
      <c r="A261" s="22" t="s">
        <v>278</v>
      </c>
      <c r="B261" s="65" t="s">
        <v>279</v>
      </c>
      <c r="C261" s="252" t="s">
        <v>5007</v>
      </c>
      <c r="D261" s="654">
        <v>2102</v>
      </c>
      <c r="E261" s="507" t="s">
        <v>2759</v>
      </c>
      <c r="F261" s="507" t="s">
        <v>1420</v>
      </c>
      <c r="G261" s="268" t="s">
        <v>89</v>
      </c>
      <c r="H261" s="338" t="s">
        <v>89</v>
      </c>
      <c r="I261" s="348">
        <v>40899</v>
      </c>
      <c r="J261" s="348"/>
      <c r="K261" s="348"/>
      <c r="L261" s="348"/>
      <c r="M261" s="348"/>
      <c r="N261" s="321"/>
      <c r="O261" s="323"/>
      <c r="P261" s="454"/>
      <c r="Q261" s="885"/>
      <c r="R261" s="885"/>
      <c r="S261" s="896"/>
      <c r="T261" s="314"/>
      <c r="U261" s="316" t="str">
        <f>IF(OR(V261="Yes", W261="Web-page timetable", X261="YES"), "Yes")</f>
        <v>Yes</v>
      </c>
      <c r="V261" s="118" t="s">
        <v>93</v>
      </c>
      <c r="W261" s="71" t="s">
        <v>94</v>
      </c>
      <c r="X261" s="918"/>
      <c r="Y261" s="909" t="s">
        <v>282</v>
      </c>
      <c r="Z261" s="909" t="s">
        <v>5008</v>
      </c>
      <c r="AA261" s="106"/>
      <c r="AB261" s="112">
        <v>43711</v>
      </c>
      <c r="AC261" s="143" t="s">
        <v>3543</v>
      </c>
      <c r="AD261" s="861"/>
      <c r="AE261" s="828"/>
      <c r="AF261" s="891">
        <v>42644</v>
      </c>
      <c r="AG261" s="64">
        <v>42705</v>
      </c>
      <c r="AH261" s="132" t="s">
        <v>5009</v>
      </c>
      <c r="AI261" s="144"/>
      <c r="AJ261" s="135" t="s">
        <v>5010</v>
      </c>
      <c r="AK261" s="135"/>
      <c r="AL261" s="18"/>
      <c r="AM261" s="64">
        <v>43466</v>
      </c>
      <c r="AN261" s="64">
        <v>43497</v>
      </c>
      <c r="AO261" s="132" t="s">
        <v>5011</v>
      </c>
      <c r="AP261" s="94"/>
      <c r="AQ261" s="168" t="s">
        <v>5012</v>
      </c>
      <c r="AR261" s="861" t="s">
        <v>158</v>
      </c>
      <c r="AS261" s="851">
        <v>43831</v>
      </c>
      <c r="AT261" s="161">
        <v>43845</v>
      </c>
      <c r="AU261" s="964">
        <v>43887</v>
      </c>
      <c r="AV261" s="998" t="s">
        <v>5013</v>
      </c>
      <c r="AW261" s="209"/>
      <c r="AX261" s="861">
        <v>44525</v>
      </c>
      <c r="AY261" s="861" t="s">
        <v>158</v>
      </c>
      <c r="AZ261" s="171">
        <v>44501</v>
      </c>
      <c r="BA261" s="161">
        <v>44160</v>
      </c>
      <c r="BB261" s="161">
        <v>44216</v>
      </c>
      <c r="BC261" s="161" t="s">
        <v>8822</v>
      </c>
      <c r="BD261" s="161"/>
      <c r="BE261" s="93" t="s">
        <v>5014</v>
      </c>
      <c r="BF261" s="18">
        <v>44044</v>
      </c>
      <c r="BG261" s="94"/>
      <c r="BH261" s="93" t="s">
        <v>4819</v>
      </c>
      <c r="BI261" s="18">
        <v>44166</v>
      </c>
      <c r="BJ261" s="94"/>
      <c r="BK261" s="93" t="s">
        <v>5015</v>
      </c>
      <c r="BL261" s="18">
        <v>44470</v>
      </c>
      <c r="BM261" s="94"/>
      <c r="BN261" s="540" t="s">
        <v>8823</v>
      </c>
      <c r="BO261" s="540" t="s">
        <v>8824</v>
      </c>
      <c r="BP261" s="12"/>
      <c r="BQ261" s="261">
        <v>44315</v>
      </c>
      <c r="BR261" s="261"/>
      <c r="BS261" s="18" t="s">
        <v>116</v>
      </c>
      <c r="BT261" s="261"/>
      <c r="BU261" s="261">
        <v>44376</v>
      </c>
      <c r="BV261" s="18" t="s">
        <v>116</v>
      </c>
      <c r="BW261" s="261"/>
      <c r="BX261" s="261"/>
      <c r="BY261" s="32" t="s">
        <v>105</v>
      </c>
      <c r="BZ261" s="32" t="s">
        <v>105</v>
      </c>
    </row>
    <row r="262" spans="1:78" s="1" customFormat="1" ht="50" customHeight="1" x14ac:dyDescent="0.2">
      <c r="A262" s="22" t="s">
        <v>278</v>
      </c>
      <c r="B262" s="65" t="s">
        <v>279</v>
      </c>
      <c r="C262" s="252" t="s">
        <v>5007</v>
      </c>
      <c r="D262" s="654">
        <v>2102</v>
      </c>
      <c r="E262" s="507" t="s">
        <v>2759</v>
      </c>
      <c r="F262" s="507" t="s">
        <v>1420</v>
      </c>
      <c r="G262" s="268" t="s">
        <v>89</v>
      </c>
      <c r="H262" s="338" t="s">
        <v>89</v>
      </c>
      <c r="I262" s="348">
        <v>40899</v>
      </c>
      <c r="J262" s="348"/>
      <c r="K262" s="348"/>
      <c r="L262" s="348"/>
      <c r="M262" s="348"/>
      <c r="N262" s="532">
        <v>44441</v>
      </c>
      <c r="O262" s="323"/>
      <c r="P262" s="454"/>
      <c r="Q262" s="885"/>
      <c r="R262" s="885"/>
      <c r="S262" s="896"/>
      <c r="T262" s="314"/>
      <c r="U262" s="316" t="str">
        <f t="shared" ref="U262:U269" si="9">IF(OR(V262="Yes", W262="Web-page timetable", X262="YES"), "Yes")</f>
        <v>Yes</v>
      </c>
      <c r="V262" s="118" t="s">
        <v>93</v>
      </c>
      <c r="W262" s="71" t="s">
        <v>94</v>
      </c>
      <c r="X262" s="918"/>
      <c r="Y262" s="909" t="s">
        <v>282</v>
      </c>
      <c r="Z262" s="909" t="s">
        <v>5008</v>
      </c>
      <c r="AA262" s="106"/>
      <c r="AB262" s="112">
        <v>43711</v>
      </c>
      <c r="AC262" s="143" t="s">
        <v>3543</v>
      </c>
      <c r="AD262" s="861"/>
      <c r="AE262" s="828"/>
      <c r="AF262" s="891">
        <v>42644</v>
      </c>
      <c r="AG262" s="64">
        <v>42705</v>
      </c>
      <c r="AH262" s="132" t="s">
        <v>5009</v>
      </c>
      <c r="AI262" s="144"/>
      <c r="AJ262" s="135" t="s">
        <v>5010</v>
      </c>
      <c r="AK262" s="135"/>
      <c r="AL262" s="18"/>
      <c r="AM262" s="64">
        <v>43466</v>
      </c>
      <c r="AN262" s="64">
        <v>43497</v>
      </c>
      <c r="AO262" s="132" t="s">
        <v>5011</v>
      </c>
      <c r="AP262" s="94"/>
      <c r="AQ262" s="168" t="s">
        <v>5012</v>
      </c>
      <c r="AR262" s="861" t="s">
        <v>158</v>
      </c>
      <c r="AS262" s="851">
        <v>43831</v>
      </c>
      <c r="AT262" s="161">
        <v>43845</v>
      </c>
      <c r="AU262" s="964">
        <v>43887</v>
      </c>
      <c r="AV262" s="998" t="s">
        <v>5013</v>
      </c>
      <c r="AW262" s="209"/>
      <c r="AX262" s="861">
        <v>44525</v>
      </c>
      <c r="AY262" s="861" t="s">
        <v>158</v>
      </c>
      <c r="AZ262" s="171">
        <v>44501</v>
      </c>
      <c r="BA262" s="161">
        <v>44160</v>
      </c>
      <c r="BB262" s="161">
        <v>44216</v>
      </c>
      <c r="BC262" s="161" t="s">
        <v>8822</v>
      </c>
      <c r="BD262" s="161"/>
      <c r="BE262" s="93" t="s">
        <v>5014</v>
      </c>
      <c r="BF262" s="18">
        <v>44044</v>
      </c>
      <c r="BG262" s="94"/>
      <c r="BH262" s="93" t="s">
        <v>4819</v>
      </c>
      <c r="BI262" s="18">
        <v>44166</v>
      </c>
      <c r="BJ262" s="94"/>
      <c r="BK262" s="93" t="s">
        <v>5015</v>
      </c>
      <c r="BL262" s="18">
        <v>44470</v>
      </c>
      <c r="BM262" s="94"/>
      <c r="BN262" s="540" t="s">
        <v>287</v>
      </c>
      <c r="BO262" s="540" t="s">
        <v>8825</v>
      </c>
      <c r="BP262" s="12"/>
      <c r="BQ262" s="261">
        <v>44315</v>
      </c>
      <c r="BR262" s="261"/>
      <c r="BS262" s="18" t="s">
        <v>116</v>
      </c>
      <c r="BT262" s="261"/>
      <c r="BU262" s="261">
        <v>44441</v>
      </c>
      <c r="BV262" s="18" t="s">
        <v>116</v>
      </c>
      <c r="BW262" s="261"/>
      <c r="BX262" s="261"/>
      <c r="BY262" s="32" t="s">
        <v>105</v>
      </c>
      <c r="BZ262" s="32" t="s">
        <v>105</v>
      </c>
    </row>
    <row r="263" spans="1:78" s="1" customFormat="1" ht="50" customHeight="1" x14ac:dyDescent="0.2">
      <c r="A263" s="22" t="s">
        <v>320</v>
      </c>
      <c r="B263" s="65" t="s">
        <v>290</v>
      </c>
      <c r="C263" s="6" t="s">
        <v>5020</v>
      </c>
      <c r="D263" s="654">
        <v>2103</v>
      </c>
      <c r="E263" s="507" t="s">
        <v>292</v>
      </c>
      <c r="F263" s="507" t="s">
        <v>293</v>
      </c>
      <c r="G263" s="173" t="s">
        <v>89</v>
      </c>
      <c r="H263" s="173" t="s">
        <v>89</v>
      </c>
      <c r="I263" s="62">
        <v>41830</v>
      </c>
      <c r="J263" s="62"/>
      <c r="K263" s="62"/>
      <c r="L263" s="62"/>
      <c r="M263" s="62"/>
      <c r="N263" s="496" t="s">
        <v>8826</v>
      </c>
      <c r="O263" s="124"/>
      <c r="P263" s="453"/>
      <c r="Q263" s="885"/>
      <c r="R263" s="885"/>
      <c r="S263" s="896"/>
      <c r="T263" s="458"/>
      <c r="U263" s="316" t="str">
        <f t="shared" si="9"/>
        <v>Yes</v>
      </c>
      <c r="V263" s="118" t="s">
        <v>93</v>
      </c>
      <c r="W263" s="71" t="s">
        <v>267</v>
      </c>
      <c r="X263" s="836"/>
      <c r="Y263" s="931" t="s">
        <v>295</v>
      </c>
      <c r="Z263" s="909" t="s">
        <v>4705</v>
      </c>
      <c r="AA263" s="82" t="s">
        <v>5021</v>
      </c>
      <c r="AB263" s="700" t="s">
        <v>91</v>
      </c>
      <c r="AC263" s="143" t="s">
        <v>298</v>
      </c>
      <c r="AD263" s="861" t="s">
        <v>299</v>
      </c>
      <c r="AE263" s="828">
        <v>43922</v>
      </c>
      <c r="AF263" s="891">
        <v>43927</v>
      </c>
      <c r="AG263" s="64">
        <v>43983</v>
      </c>
      <c r="AH263" s="64" t="s">
        <v>300</v>
      </c>
      <c r="AI263" s="144"/>
      <c r="AJ263" s="86" t="s">
        <v>301</v>
      </c>
      <c r="AK263" s="86" t="s">
        <v>302</v>
      </c>
      <c r="AL263" s="172">
        <v>44136</v>
      </c>
      <c r="AM263" s="161">
        <v>44203</v>
      </c>
      <c r="AN263" s="161">
        <v>44245</v>
      </c>
      <c r="AO263" s="161" t="s">
        <v>303</v>
      </c>
      <c r="AP263" s="94"/>
      <c r="AQ263" s="86"/>
      <c r="AR263" s="861"/>
      <c r="AS263" s="852"/>
      <c r="AT263" s="161"/>
      <c r="AU263" s="964"/>
      <c r="AV263" s="964"/>
      <c r="AW263" s="209"/>
      <c r="AX263" s="861"/>
      <c r="AY263" s="862"/>
      <c r="AZ263" s="172"/>
      <c r="BA263" s="161"/>
      <c r="BB263" s="161"/>
      <c r="BC263" s="161"/>
      <c r="BD263" s="161"/>
      <c r="BE263" s="93" t="s">
        <v>2296</v>
      </c>
      <c r="BF263" s="18">
        <v>44287</v>
      </c>
      <c r="BG263" s="714">
        <v>44409</v>
      </c>
      <c r="BH263" s="93" t="s">
        <v>788</v>
      </c>
      <c r="BI263" s="18">
        <v>44470</v>
      </c>
      <c r="BJ263" s="94"/>
      <c r="BK263" s="93" t="s">
        <v>315</v>
      </c>
      <c r="BL263" s="131">
        <v>44652</v>
      </c>
      <c r="BM263" s="94"/>
      <c r="BN263" s="540" t="s">
        <v>8827</v>
      </c>
      <c r="BO263" s="540" t="s">
        <v>8828</v>
      </c>
      <c r="BP263" s="12" t="s">
        <v>8829</v>
      </c>
      <c r="BQ263" s="261">
        <v>44344</v>
      </c>
      <c r="BR263" s="261"/>
      <c r="BS263" s="18" t="s">
        <v>116</v>
      </c>
      <c r="BT263" s="261">
        <v>44441</v>
      </c>
      <c r="BU263" s="261">
        <v>44376</v>
      </c>
      <c r="BV263" s="18" t="s">
        <v>116</v>
      </c>
      <c r="BW263" s="261"/>
      <c r="BX263" s="261"/>
      <c r="BY263" s="12" t="s">
        <v>105</v>
      </c>
      <c r="BZ263" s="12" t="s">
        <v>105</v>
      </c>
    </row>
    <row r="264" spans="1:78" s="1" customFormat="1" ht="50" customHeight="1" x14ac:dyDescent="0.2">
      <c r="A264" s="24" t="s">
        <v>1826</v>
      </c>
      <c r="B264" s="622" t="s">
        <v>1807</v>
      </c>
      <c r="C264" s="252" t="s">
        <v>8574</v>
      </c>
      <c r="D264" s="654">
        <v>2149</v>
      </c>
      <c r="E264" s="507" t="s">
        <v>337</v>
      </c>
      <c r="F264" s="507" t="s">
        <v>3616</v>
      </c>
      <c r="G264" s="268" t="s">
        <v>89</v>
      </c>
      <c r="H264" s="340" t="s">
        <v>89</v>
      </c>
      <c r="I264" s="348">
        <v>41290</v>
      </c>
      <c r="J264" s="348" t="s">
        <v>90</v>
      </c>
      <c r="K264" s="348" t="s">
        <v>389</v>
      </c>
      <c r="L264" s="348"/>
      <c r="M264" s="348"/>
      <c r="N264" s="62"/>
      <c r="O264" s="124"/>
      <c r="P264" s="453"/>
      <c r="Q264" s="885"/>
      <c r="R264" s="885"/>
      <c r="S264" s="896"/>
      <c r="T264" s="314"/>
      <c r="U264" s="316" t="str">
        <f t="shared" si="9"/>
        <v>Yes</v>
      </c>
      <c r="V264" s="118" t="s">
        <v>93</v>
      </c>
      <c r="W264" s="71" t="s">
        <v>94</v>
      </c>
      <c r="X264" s="919"/>
      <c r="Y264" s="935" t="s">
        <v>1810</v>
      </c>
      <c r="Z264" s="912" t="s">
        <v>8830</v>
      </c>
      <c r="AA264" s="108"/>
      <c r="AB264" s="112">
        <v>44166</v>
      </c>
      <c r="AC264" s="143" t="s">
        <v>1812</v>
      </c>
      <c r="AD264" s="861" t="s">
        <v>1813</v>
      </c>
      <c r="AE264" s="828">
        <v>42675</v>
      </c>
      <c r="AF264" s="891">
        <v>42675</v>
      </c>
      <c r="AG264" s="64">
        <v>42826</v>
      </c>
      <c r="AH264" s="64"/>
      <c r="AI264" s="144"/>
      <c r="AJ264" s="86" t="s">
        <v>1814</v>
      </c>
      <c r="AK264" s="86" t="s">
        <v>142</v>
      </c>
      <c r="AL264" s="18">
        <v>43040</v>
      </c>
      <c r="AM264" s="64">
        <v>43009</v>
      </c>
      <c r="AN264" s="64">
        <v>43040</v>
      </c>
      <c r="AO264" s="132" t="s">
        <v>1815</v>
      </c>
      <c r="AP264" s="94"/>
      <c r="AQ264" s="168" t="s">
        <v>1816</v>
      </c>
      <c r="AR264" s="861" t="s">
        <v>1817</v>
      </c>
      <c r="AS264" s="851">
        <v>43374</v>
      </c>
      <c r="AT264" s="161">
        <v>43374</v>
      </c>
      <c r="AU264" s="964">
        <v>43435</v>
      </c>
      <c r="AV264" s="998" t="s">
        <v>1818</v>
      </c>
      <c r="AW264" s="209"/>
      <c r="AX264" s="861"/>
      <c r="AY264" s="861"/>
      <c r="AZ264" s="171"/>
      <c r="BA264" s="161"/>
      <c r="BB264" s="161"/>
      <c r="BC264" s="161"/>
      <c r="BD264" s="161"/>
      <c r="BE264" s="93" t="s">
        <v>8831</v>
      </c>
      <c r="BF264" s="18">
        <v>44470</v>
      </c>
      <c r="BG264" s="589">
        <v>44440</v>
      </c>
      <c r="BH264" s="93" t="s">
        <v>8832</v>
      </c>
      <c r="BI264" s="18" t="s">
        <v>114</v>
      </c>
      <c r="BJ264" s="94"/>
      <c r="BK264" s="93" t="s">
        <v>8833</v>
      </c>
      <c r="BL264" s="18" t="s">
        <v>114</v>
      </c>
      <c r="BM264" s="94"/>
      <c r="BN264" s="540" t="s">
        <v>8834</v>
      </c>
      <c r="BO264" s="12" t="s">
        <v>8835</v>
      </c>
      <c r="BP264" s="201" t="s">
        <v>8795</v>
      </c>
      <c r="BQ264" s="261">
        <v>44202</v>
      </c>
      <c r="BR264" s="261"/>
      <c r="BS264" s="18" t="s">
        <v>7042</v>
      </c>
      <c r="BT264" s="261"/>
      <c r="BU264" s="261">
        <v>44321</v>
      </c>
      <c r="BV264" s="18" t="s">
        <v>116</v>
      </c>
      <c r="BW264" s="261"/>
      <c r="BX264" s="261"/>
      <c r="BY264" s="12" t="s">
        <v>1823</v>
      </c>
      <c r="BZ264" s="12" t="s">
        <v>1823</v>
      </c>
    </row>
    <row r="265" spans="1:78" s="1" customFormat="1" ht="50" customHeight="1" x14ac:dyDescent="0.2">
      <c r="A265" s="24" t="s">
        <v>2583</v>
      </c>
      <c r="B265" s="65" t="s">
        <v>8836</v>
      </c>
      <c r="C265" s="252" t="s">
        <v>1157</v>
      </c>
      <c r="D265" s="659">
        <v>2086</v>
      </c>
      <c r="E265" s="507" t="s">
        <v>1083</v>
      </c>
      <c r="F265" s="507" t="s">
        <v>1158</v>
      </c>
      <c r="G265" s="268" t="s">
        <v>89</v>
      </c>
      <c r="H265" s="173" t="s">
        <v>194</v>
      </c>
      <c r="I265" s="62">
        <v>41988</v>
      </c>
      <c r="J265" s="62"/>
      <c r="K265" s="62"/>
      <c r="L265" s="62"/>
      <c r="M265" s="62"/>
      <c r="N265" s="62"/>
      <c r="O265" s="124"/>
      <c r="P265" s="453"/>
      <c r="Q265" s="885"/>
      <c r="R265" s="885"/>
      <c r="S265" s="896">
        <v>43800</v>
      </c>
      <c r="T265" s="495" t="s">
        <v>1159</v>
      </c>
      <c r="U265" s="316" t="b">
        <f t="shared" si="9"/>
        <v>0</v>
      </c>
      <c r="V265" s="118" t="s">
        <v>111</v>
      </c>
      <c r="W265" s="71" t="s">
        <v>94</v>
      </c>
      <c r="X265" s="836"/>
      <c r="Y265" s="909" t="s">
        <v>8837</v>
      </c>
      <c r="Z265" s="909" t="s">
        <v>6161</v>
      </c>
      <c r="AA265" s="82" t="s">
        <v>6162</v>
      </c>
      <c r="AB265" s="112">
        <v>43739</v>
      </c>
      <c r="AC265" s="143" t="s">
        <v>4861</v>
      </c>
      <c r="AD265" s="861" t="s">
        <v>1163</v>
      </c>
      <c r="AE265" s="828">
        <v>43525</v>
      </c>
      <c r="AF265" s="891">
        <v>43682</v>
      </c>
      <c r="AG265" s="64">
        <v>43749</v>
      </c>
      <c r="AH265" s="64" t="s">
        <v>1164</v>
      </c>
      <c r="AI265" s="144" t="s">
        <v>1165</v>
      </c>
      <c r="AJ265" s="608" t="s">
        <v>4846</v>
      </c>
      <c r="AK265" s="608" t="s">
        <v>5451</v>
      </c>
      <c r="AL265" s="296">
        <v>43709</v>
      </c>
      <c r="AM265" s="528">
        <v>43874</v>
      </c>
      <c r="AN265" s="528">
        <v>43917</v>
      </c>
      <c r="AO265" s="609" t="s">
        <v>5452</v>
      </c>
      <c r="AP265" s="94"/>
      <c r="AQ265" s="168">
        <v>43983</v>
      </c>
      <c r="AR265" s="861" t="s">
        <v>5453</v>
      </c>
      <c r="AS265" s="851">
        <v>43983</v>
      </c>
      <c r="AT265" s="161"/>
      <c r="AU265" s="964"/>
      <c r="AV265" s="964"/>
      <c r="AW265" s="209"/>
      <c r="AX265" s="861"/>
      <c r="AY265" s="861"/>
      <c r="AZ265" s="171"/>
      <c r="BA265" s="161"/>
      <c r="BB265" s="161"/>
      <c r="BC265" s="161"/>
      <c r="BD265" s="161"/>
      <c r="BE265" s="93" t="s">
        <v>4819</v>
      </c>
      <c r="BF265" s="18">
        <v>44166</v>
      </c>
      <c r="BG265" s="94"/>
      <c r="BH265" s="93" t="s">
        <v>5425</v>
      </c>
      <c r="BI265" s="18">
        <v>44287</v>
      </c>
      <c r="BJ265" s="94"/>
      <c r="BK265" s="93" t="s">
        <v>5454</v>
      </c>
      <c r="BL265" s="18">
        <v>44562</v>
      </c>
      <c r="BM265" s="94"/>
      <c r="BN265" s="540" t="s">
        <v>8838</v>
      </c>
      <c r="BO265" s="12"/>
      <c r="BP265" s="12"/>
      <c r="BQ265" s="261">
        <v>44447</v>
      </c>
      <c r="BR265" s="261"/>
      <c r="BS265" s="18" t="s">
        <v>116</v>
      </c>
      <c r="BT265" s="261">
        <v>44447</v>
      </c>
      <c r="BU265" s="261"/>
      <c r="BV265" s="18" t="s">
        <v>116</v>
      </c>
      <c r="BW265" s="261"/>
      <c r="BX265" s="261"/>
      <c r="BY265" s="12" t="s">
        <v>1170</v>
      </c>
      <c r="BZ265" s="12" t="s">
        <v>1170</v>
      </c>
    </row>
    <row r="266" spans="1:78" s="1" customFormat="1" ht="50" customHeight="1" x14ac:dyDescent="0.2">
      <c r="A266" s="24" t="s">
        <v>1118</v>
      </c>
      <c r="B266" s="521" t="s">
        <v>1106</v>
      </c>
      <c r="C266" s="252" t="s">
        <v>5408</v>
      </c>
      <c r="D266" s="654">
        <v>2133</v>
      </c>
      <c r="E266" s="507" t="s">
        <v>337</v>
      </c>
      <c r="F266" s="507" t="s">
        <v>2182</v>
      </c>
      <c r="G266" s="268" t="s">
        <v>89</v>
      </c>
      <c r="H266" s="340" t="s">
        <v>89</v>
      </c>
      <c r="I266" s="348">
        <v>41542</v>
      </c>
      <c r="J266" s="348"/>
      <c r="K266" s="348"/>
      <c r="L266" s="348"/>
      <c r="M266" s="348"/>
      <c r="N266" s="62"/>
      <c r="O266" s="124"/>
      <c r="P266" s="453"/>
      <c r="Q266" s="885"/>
      <c r="R266" s="885"/>
      <c r="S266" s="896"/>
      <c r="T266" s="314"/>
      <c r="U266" s="316" t="str">
        <f t="shared" si="9"/>
        <v>Yes</v>
      </c>
      <c r="V266" s="118" t="s">
        <v>93</v>
      </c>
      <c r="W266" s="71" t="s">
        <v>94</v>
      </c>
      <c r="X266" s="918"/>
      <c r="Y266" s="909" t="s">
        <v>5409</v>
      </c>
      <c r="Z266" s="906" t="s">
        <v>5410</v>
      </c>
      <c r="AA266" s="82"/>
      <c r="AB266" s="112">
        <v>44013</v>
      </c>
      <c r="AC266" s="143" t="s">
        <v>188</v>
      </c>
      <c r="AD266" s="861" t="s">
        <v>364</v>
      </c>
      <c r="AE266" s="828">
        <v>43040</v>
      </c>
      <c r="AF266" s="891">
        <v>43040</v>
      </c>
      <c r="AG266" s="64">
        <v>43082</v>
      </c>
      <c r="AH266" s="64" t="s">
        <v>1123</v>
      </c>
      <c r="AI266" s="189" t="s">
        <v>1124</v>
      </c>
      <c r="AJ266" s="136" t="s">
        <v>5412</v>
      </c>
      <c r="AK266" s="219" t="s">
        <v>8839</v>
      </c>
      <c r="AL266" s="18">
        <v>44136</v>
      </c>
      <c r="AM266" s="64">
        <v>44136</v>
      </c>
      <c r="AN266" s="64">
        <v>44228</v>
      </c>
      <c r="AO266" s="64" t="s">
        <v>1126</v>
      </c>
      <c r="AP266" s="94"/>
      <c r="AQ266" s="168"/>
      <c r="AR266" s="861"/>
      <c r="AS266" s="851"/>
      <c r="AT266" s="161"/>
      <c r="AU266" s="964"/>
      <c r="AV266" s="964"/>
      <c r="AW266" s="209"/>
      <c r="AX266" s="861"/>
      <c r="AY266" s="861"/>
      <c r="AZ266" s="171"/>
      <c r="BA266" s="161"/>
      <c r="BB266" s="161"/>
      <c r="BC266" s="161"/>
      <c r="BD266" s="161"/>
      <c r="BE266" s="93" t="s">
        <v>5181</v>
      </c>
      <c r="BF266" s="18">
        <v>44348</v>
      </c>
      <c r="BG266" s="94"/>
      <c r="BH266" s="93" t="s">
        <v>5414</v>
      </c>
      <c r="BI266" s="18">
        <v>44470</v>
      </c>
      <c r="BJ266" s="94"/>
      <c r="BK266" s="93" t="s">
        <v>5098</v>
      </c>
      <c r="BL266" s="18">
        <v>44866</v>
      </c>
      <c r="BM266" s="94"/>
      <c r="BN266" s="541" t="s">
        <v>8840</v>
      </c>
      <c r="BO266" s="201" t="s">
        <v>8841</v>
      </c>
      <c r="BP266" s="201" t="s">
        <v>8795</v>
      </c>
      <c r="BQ266" s="261">
        <v>44391</v>
      </c>
      <c r="BR266" s="261"/>
      <c r="BS266" s="18" t="s">
        <v>116</v>
      </c>
      <c r="BT266" s="261">
        <v>44385</v>
      </c>
      <c r="BU266" s="261">
        <v>44377</v>
      </c>
      <c r="BV266" s="18" t="s">
        <v>116</v>
      </c>
      <c r="BW266" s="261"/>
      <c r="BX266" s="261"/>
      <c r="BY266" s="12" t="s">
        <v>105</v>
      </c>
      <c r="BZ266" s="12" t="s">
        <v>105</v>
      </c>
    </row>
    <row r="267" spans="1:78" s="1" customFormat="1" ht="50" customHeight="1" x14ac:dyDescent="0.2">
      <c r="A267" s="24" t="s">
        <v>3906</v>
      </c>
      <c r="B267" s="65" t="s">
        <v>3905</v>
      </c>
      <c r="C267" s="252" t="s">
        <v>8842</v>
      </c>
      <c r="D267" s="659" t="s">
        <v>6849</v>
      </c>
      <c r="E267" s="507"/>
      <c r="F267" s="507" t="s">
        <v>266</v>
      </c>
      <c r="G267" s="268" t="s">
        <v>89</v>
      </c>
      <c r="H267" s="338" t="s">
        <v>89</v>
      </c>
      <c r="I267" s="348">
        <v>43370</v>
      </c>
      <c r="J267" s="348"/>
      <c r="K267" s="348"/>
      <c r="L267" s="348"/>
      <c r="M267" s="348"/>
      <c r="N267" s="62"/>
      <c r="O267" s="124"/>
      <c r="P267" s="453"/>
      <c r="Q267" s="885"/>
      <c r="R267" s="885"/>
      <c r="S267" s="896"/>
      <c r="T267" s="314"/>
      <c r="U267" s="316" t="str">
        <f t="shared" si="9"/>
        <v>Yes</v>
      </c>
      <c r="V267" s="118" t="s">
        <v>93</v>
      </c>
      <c r="W267" s="71" t="s">
        <v>94</v>
      </c>
      <c r="X267" s="918"/>
      <c r="Y267" s="909" t="s">
        <v>3908</v>
      </c>
      <c r="Z267" s="906" t="s">
        <v>8843</v>
      </c>
      <c r="AA267" s="106"/>
      <c r="AB267" s="112">
        <v>44136</v>
      </c>
      <c r="AC267" s="143" t="s">
        <v>5024</v>
      </c>
      <c r="AD267" s="861"/>
      <c r="AE267" s="828">
        <v>44440</v>
      </c>
      <c r="AF267" s="891"/>
      <c r="AG267" s="64"/>
      <c r="AH267" s="64"/>
      <c r="AI267" s="144"/>
      <c r="AJ267" s="87"/>
      <c r="AK267" s="87"/>
      <c r="AL267" s="18"/>
      <c r="AM267" s="64"/>
      <c r="AN267" s="64"/>
      <c r="AO267" s="64"/>
      <c r="AP267" s="94"/>
      <c r="AQ267" s="168"/>
      <c r="AR267" s="861"/>
      <c r="AS267" s="851"/>
      <c r="AT267" s="161"/>
      <c r="AU267" s="964"/>
      <c r="AV267" s="964"/>
      <c r="AW267" s="209"/>
      <c r="AX267" s="861"/>
      <c r="AY267" s="861"/>
      <c r="AZ267" s="171"/>
      <c r="BA267" s="161"/>
      <c r="BB267" s="161"/>
      <c r="BC267" s="161"/>
      <c r="BD267" s="161"/>
      <c r="BE267" s="93" t="s">
        <v>8566</v>
      </c>
      <c r="BF267" s="18">
        <v>44805</v>
      </c>
      <c r="BG267" s="94"/>
      <c r="BH267" s="93" t="s">
        <v>6303</v>
      </c>
      <c r="BI267" s="18">
        <v>44958</v>
      </c>
      <c r="BJ267" s="94"/>
      <c r="BK267" s="93" t="s">
        <v>7255</v>
      </c>
      <c r="BL267" s="18">
        <v>45170</v>
      </c>
      <c r="BM267" s="94"/>
      <c r="BN267" s="540" t="s">
        <v>8844</v>
      </c>
      <c r="BO267" s="580" t="s">
        <v>8845</v>
      </c>
      <c r="BP267" s="12" t="s">
        <v>8802</v>
      </c>
      <c r="BQ267" s="261">
        <v>43879</v>
      </c>
      <c r="BR267" s="261">
        <v>44271</v>
      </c>
      <c r="BS267" s="18" t="s">
        <v>116</v>
      </c>
      <c r="BT267" s="261"/>
      <c r="BU267" s="261">
        <v>44271</v>
      </c>
      <c r="BV267" s="18" t="s">
        <v>116</v>
      </c>
      <c r="BW267" s="261"/>
      <c r="BX267" s="261"/>
      <c r="BY267" s="12" t="s">
        <v>6401</v>
      </c>
      <c r="BZ267" s="12" t="s">
        <v>6401</v>
      </c>
    </row>
    <row r="268" spans="1:78" s="1" customFormat="1" ht="50" customHeight="1" x14ac:dyDescent="0.2">
      <c r="A268" s="24" t="s">
        <v>1068</v>
      </c>
      <c r="B268" s="65" t="s">
        <v>1069</v>
      </c>
      <c r="C268" s="252" t="s">
        <v>635</v>
      </c>
      <c r="D268" s="654">
        <v>2211</v>
      </c>
      <c r="E268" s="507" t="s">
        <v>337</v>
      </c>
      <c r="F268" s="507" t="s">
        <v>4841</v>
      </c>
      <c r="G268" s="268" t="s">
        <v>89</v>
      </c>
      <c r="H268" s="338" t="s">
        <v>89</v>
      </c>
      <c r="I268" s="348">
        <v>42354</v>
      </c>
      <c r="J268" s="348" t="s">
        <v>90</v>
      </c>
      <c r="K268" s="348" t="s">
        <v>8846</v>
      </c>
      <c r="L268" s="348"/>
      <c r="M268" s="348"/>
      <c r="N268" s="62">
        <v>44202</v>
      </c>
      <c r="O268" s="124"/>
      <c r="P268" s="453"/>
      <c r="Q268" s="885"/>
      <c r="R268" s="885"/>
      <c r="S268" s="896"/>
      <c r="T268" s="314"/>
      <c r="U268" s="316" t="str">
        <f t="shared" si="9"/>
        <v>Yes</v>
      </c>
      <c r="V268" s="118" t="s">
        <v>93</v>
      </c>
      <c r="W268" s="71" t="s">
        <v>94</v>
      </c>
      <c r="X268" s="918"/>
      <c r="Y268" s="910" t="s">
        <v>1072</v>
      </c>
      <c r="Z268" s="909" t="s">
        <v>5391</v>
      </c>
      <c r="AA268" s="106" t="s">
        <v>5392</v>
      </c>
      <c r="AB268" s="389">
        <v>43862</v>
      </c>
      <c r="AC268" s="143" t="s">
        <v>5393</v>
      </c>
      <c r="AD268" s="861" t="s">
        <v>5394</v>
      </c>
      <c r="AE268" s="828">
        <v>43647</v>
      </c>
      <c r="AF268" s="891">
        <v>43661</v>
      </c>
      <c r="AG268" s="64">
        <v>43724</v>
      </c>
      <c r="AH268" s="64" t="s">
        <v>5395</v>
      </c>
      <c r="AI268" s="144" t="s">
        <v>1076</v>
      </c>
      <c r="AJ268" s="136"/>
      <c r="AK268" s="136"/>
      <c r="AL268" s="18"/>
      <c r="AM268" s="64"/>
      <c r="AN268" s="64"/>
      <c r="AO268" s="64"/>
      <c r="AP268" s="94"/>
      <c r="AQ268" s="168"/>
      <c r="AR268" s="861"/>
      <c r="AS268" s="851"/>
      <c r="AT268" s="161"/>
      <c r="AU268" s="964"/>
      <c r="AV268" s="964"/>
      <c r="AW268" s="209"/>
      <c r="AX268" s="861"/>
      <c r="AY268" s="861"/>
      <c r="AZ268" s="171"/>
      <c r="BA268" s="161"/>
      <c r="BB268" s="161"/>
      <c r="BC268" s="161"/>
      <c r="BD268" s="161"/>
      <c r="BE268" s="93" t="s">
        <v>5396</v>
      </c>
      <c r="BF268" s="18">
        <v>43862</v>
      </c>
      <c r="BG268" s="94">
        <v>44202</v>
      </c>
      <c r="BH268" s="93" t="s">
        <v>5397</v>
      </c>
      <c r="BI268" s="18">
        <v>43922</v>
      </c>
      <c r="BJ268" s="94"/>
      <c r="BK268" s="93" t="s">
        <v>4753</v>
      </c>
      <c r="BL268" s="18">
        <v>44166</v>
      </c>
      <c r="BM268" s="94"/>
      <c r="BN268" s="540" t="s">
        <v>8847</v>
      </c>
      <c r="BO268" s="12" t="s">
        <v>8848</v>
      </c>
      <c r="BP268" s="12"/>
      <c r="BQ268" s="261">
        <v>44452</v>
      </c>
      <c r="BR268" s="261"/>
      <c r="BS268" s="18" t="s">
        <v>116</v>
      </c>
      <c r="BT268" s="261"/>
      <c r="BU268" s="261"/>
      <c r="BV268" s="18"/>
      <c r="BW268" s="261">
        <v>44417</v>
      </c>
      <c r="BX268" s="261" t="s">
        <v>8796</v>
      </c>
      <c r="BY268" s="12" t="s">
        <v>8849</v>
      </c>
      <c r="BZ268" s="12" t="s">
        <v>8849</v>
      </c>
    </row>
    <row r="269" spans="1:78" s="1" customFormat="1" ht="50" customHeight="1" x14ac:dyDescent="0.2">
      <c r="A269" s="24" t="s">
        <v>2271</v>
      </c>
      <c r="B269" s="676" t="s">
        <v>6020</v>
      </c>
      <c r="C269" s="252" t="s">
        <v>2273</v>
      </c>
      <c r="D269" s="654">
        <v>2138</v>
      </c>
      <c r="E269" s="507" t="s">
        <v>337</v>
      </c>
      <c r="F269" s="507" t="s">
        <v>266</v>
      </c>
      <c r="G269" s="268" t="s">
        <v>89</v>
      </c>
      <c r="H269" s="338" t="s">
        <v>89</v>
      </c>
      <c r="I269" s="348">
        <v>41988</v>
      </c>
      <c r="J269" s="348" t="s">
        <v>93</v>
      </c>
      <c r="K269" s="687" t="s">
        <v>8850</v>
      </c>
      <c r="L269" s="348"/>
      <c r="M269" s="348"/>
      <c r="N269" s="62"/>
      <c r="O269" s="124"/>
      <c r="P269" s="453"/>
      <c r="Q269" s="885"/>
      <c r="R269" s="885"/>
      <c r="S269" s="896"/>
      <c r="T269" s="314"/>
      <c r="U269" s="316" t="str">
        <f t="shared" si="9"/>
        <v>Yes</v>
      </c>
      <c r="V269" s="118" t="s">
        <v>93</v>
      </c>
      <c r="W269" s="71" t="s">
        <v>94</v>
      </c>
      <c r="X269" s="836"/>
      <c r="Y269" s="931" t="s">
        <v>2275</v>
      </c>
      <c r="Z269" s="932" t="s">
        <v>2276</v>
      </c>
      <c r="AA269" s="106"/>
      <c r="AB269" s="112">
        <v>44013</v>
      </c>
      <c r="AC269" s="143" t="s">
        <v>5425</v>
      </c>
      <c r="AD269" s="861" t="s">
        <v>2277</v>
      </c>
      <c r="AE269" s="828">
        <v>44287</v>
      </c>
      <c r="AF269" s="891"/>
      <c r="AG269" s="64"/>
      <c r="AH269" s="64"/>
      <c r="AI269" s="144"/>
      <c r="AJ269" s="87" t="s">
        <v>4921</v>
      </c>
      <c r="AK269" s="139" t="s">
        <v>2278</v>
      </c>
      <c r="AL269" s="18">
        <v>44805</v>
      </c>
      <c r="AM269" s="64"/>
      <c r="AN269" s="64"/>
      <c r="AO269" s="64"/>
      <c r="AP269" s="94"/>
      <c r="AQ269" s="168"/>
      <c r="AR269" s="861"/>
      <c r="AS269" s="851"/>
      <c r="AT269" s="161"/>
      <c r="AU269" s="964"/>
      <c r="AV269" s="964"/>
      <c r="AW269" s="209"/>
      <c r="AX269" s="861"/>
      <c r="AY269" s="861"/>
      <c r="AZ269" s="171"/>
      <c r="BA269" s="161"/>
      <c r="BB269" s="161"/>
      <c r="BC269" s="161"/>
      <c r="BD269" s="161"/>
      <c r="BE269" s="93" t="s">
        <v>6033</v>
      </c>
      <c r="BF269" s="18">
        <v>44958</v>
      </c>
      <c r="BG269" s="94"/>
      <c r="BH269" s="93" t="s">
        <v>6377</v>
      </c>
      <c r="BI269" s="18">
        <v>45170</v>
      </c>
      <c r="BJ269" s="94"/>
      <c r="BK269" s="93" t="s">
        <v>8851</v>
      </c>
      <c r="BL269" s="18">
        <v>45536</v>
      </c>
      <c r="BM269" s="94"/>
      <c r="BN269" s="541" t="s">
        <v>8852</v>
      </c>
      <c r="BO269" s="201" t="s">
        <v>8853</v>
      </c>
      <c r="BP269" s="201"/>
      <c r="BQ269" s="261">
        <v>44391</v>
      </c>
      <c r="BR269" s="261"/>
      <c r="BS269" s="18" t="s">
        <v>116</v>
      </c>
      <c r="BT269" s="261"/>
      <c r="BU269" s="261"/>
      <c r="BV269" s="18"/>
      <c r="BW269" s="261"/>
      <c r="BX269" s="261"/>
      <c r="BY269" s="12" t="s">
        <v>105</v>
      </c>
      <c r="BZ269" s="12" t="s">
        <v>105</v>
      </c>
    </row>
    <row r="270" spans="1:78" ht="50" customHeight="1" x14ac:dyDescent="0.2">
      <c r="A270" s="24" t="s">
        <v>2137</v>
      </c>
      <c r="B270" s="65" t="s">
        <v>2138</v>
      </c>
      <c r="C270" s="252" t="s">
        <v>5950</v>
      </c>
      <c r="D270" s="659">
        <v>2110</v>
      </c>
      <c r="E270" s="507" t="s">
        <v>2759</v>
      </c>
      <c r="F270" s="507" t="s">
        <v>266</v>
      </c>
      <c r="G270" s="268" t="s">
        <v>89</v>
      </c>
      <c r="H270" s="173" t="s">
        <v>194</v>
      </c>
      <c r="I270" s="62">
        <v>42849</v>
      </c>
      <c r="J270" s="62"/>
      <c r="K270" s="62"/>
      <c r="L270" s="62"/>
      <c r="M270" s="62"/>
      <c r="N270" s="62"/>
      <c r="O270" s="124"/>
      <c r="P270" s="453"/>
      <c r="Q270" s="885"/>
      <c r="R270" s="885"/>
      <c r="S270" s="896"/>
      <c r="T270" s="314"/>
      <c r="U270" s="316" t="s">
        <v>93</v>
      </c>
      <c r="V270" s="118" t="s">
        <v>93</v>
      </c>
      <c r="W270" s="71" t="s">
        <v>94</v>
      </c>
      <c r="X270" s="918"/>
      <c r="Y270" s="909" t="s">
        <v>2140</v>
      </c>
      <c r="Z270" s="906" t="s">
        <v>8042</v>
      </c>
      <c r="AA270" s="108"/>
      <c r="AB270" s="112">
        <v>44075</v>
      </c>
      <c r="AC270" s="143" t="s">
        <v>5953</v>
      </c>
      <c r="AD270" s="861" t="s">
        <v>364</v>
      </c>
      <c r="AE270" s="828">
        <v>43617</v>
      </c>
      <c r="AF270" s="891">
        <v>43622</v>
      </c>
      <c r="AG270" s="64">
        <v>43664</v>
      </c>
      <c r="AH270" s="64" t="s">
        <v>5954</v>
      </c>
      <c r="AI270" s="144" t="s">
        <v>5955</v>
      </c>
      <c r="AJ270" s="139" t="s">
        <v>5180</v>
      </c>
      <c r="AK270" s="168" t="s">
        <v>8043</v>
      </c>
      <c r="AL270" s="18">
        <v>44197</v>
      </c>
      <c r="AM270" s="64">
        <v>44377</v>
      </c>
      <c r="AN270" s="64">
        <v>44432</v>
      </c>
      <c r="AO270" s="64" t="s">
        <v>8044</v>
      </c>
      <c r="AP270" s="94"/>
      <c r="AQ270" s="168"/>
      <c r="AR270" s="861"/>
      <c r="AS270" s="851"/>
      <c r="AT270" s="161"/>
      <c r="AU270" s="964"/>
      <c r="AV270" s="964"/>
      <c r="AW270" s="209"/>
      <c r="AX270" s="861"/>
      <c r="AY270" s="861"/>
      <c r="AZ270" s="171"/>
      <c r="BA270" s="161"/>
      <c r="BB270" s="161"/>
      <c r="BC270" s="161"/>
      <c r="BD270" s="161"/>
      <c r="BE270" s="93" t="s">
        <v>1975</v>
      </c>
      <c r="BF270" s="18">
        <v>44348</v>
      </c>
      <c r="BG270" s="94"/>
      <c r="BH270" s="93" t="s">
        <v>5260</v>
      </c>
      <c r="BI270" s="18">
        <v>44409</v>
      </c>
      <c r="BJ270" s="94"/>
      <c r="BK270" s="93" t="s">
        <v>4930</v>
      </c>
      <c r="BL270" s="18">
        <v>44652</v>
      </c>
      <c r="BM270" s="94"/>
      <c r="BN270" s="540" t="s">
        <v>8045</v>
      </c>
      <c r="BO270" s="540"/>
      <c r="BP270" s="540" t="s">
        <v>8854</v>
      </c>
      <c r="BQ270" s="261">
        <v>44384</v>
      </c>
      <c r="BR270" s="261"/>
      <c r="BS270" s="18" t="s">
        <v>116</v>
      </c>
      <c r="BT270" s="261">
        <v>44446</v>
      </c>
      <c r="BU270" s="261">
        <v>44385</v>
      </c>
      <c r="BV270" s="18" t="s">
        <v>116</v>
      </c>
      <c r="BW270" s="261"/>
      <c r="BX270" s="261"/>
      <c r="BY270" s="12" t="s">
        <v>579</v>
      </c>
      <c r="BZ270" s="12" t="s">
        <v>579</v>
      </c>
    </row>
    <row r="271" spans="1:78" ht="50" customHeight="1" x14ac:dyDescent="0.2">
      <c r="A271" s="24" t="s">
        <v>2468</v>
      </c>
      <c r="B271" s="65" t="s">
        <v>2469</v>
      </c>
      <c r="C271" s="252" t="s">
        <v>5950</v>
      </c>
      <c r="D271" s="659">
        <v>2110</v>
      </c>
      <c r="E271" s="507" t="s">
        <v>2759</v>
      </c>
      <c r="F271" s="507" t="s">
        <v>266</v>
      </c>
      <c r="G271" s="268" t="s">
        <v>89</v>
      </c>
      <c r="H271" s="173" t="s">
        <v>194</v>
      </c>
      <c r="I271" s="62">
        <v>42849</v>
      </c>
      <c r="J271" s="62"/>
      <c r="K271" s="62"/>
      <c r="L271" s="62"/>
      <c r="M271" s="62"/>
      <c r="N271" s="62"/>
      <c r="O271" s="124"/>
      <c r="P271" s="453"/>
      <c r="Q271" s="885"/>
      <c r="R271" s="885"/>
      <c r="S271" s="896"/>
      <c r="T271" s="314"/>
      <c r="U271" s="316" t="s">
        <v>93</v>
      </c>
      <c r="V271" s="118" t="s">
        <v>93</v>
      </c>
      <c r="W271" s="71" t="s">
        <v>94</v>
      </c>
      <c r="X271" s="918"/>
      <c r="Y271" s="906" t="s">
        <v>6120</v>
      </c>
      <c r="Z271" s="906" t="s">
        <v>8042</v>
      </c>
      <c r="AA271" s="108"/>
      <c r="AB271" s="112">
        <v>44075</v>
      </c>
      <c r="AC271" s="143" t="s">
        <v>5953</v>
      </c>
      <c r="AD271" s="861" t="s">
        <v>142</v>
      </c>
      <c r="AE271" s="828">
        <v>43617</v>
      </c>
      <c r="AF271" s="891">
        <v>43622</v>
      </c>
      <c r="AG271" s="64">
        <v>43664</v>
      </c>
      <c r="AH271" s="64" t="s">
        <v>5954</v>
      </c>
      <c r="AI271" s="144" t="s">
        <v>5955</v>
      </c>
      <c r="AJ271" s="139" t="s">
        <v>5180</v>
      </c>
      <c r="AK271" s="168" t="s">
        <v>8043</v>
      </c>
      <c r="AL271" s="18">
        <v>44197</v>
      </c>
      <c r="AM271" s="64">
        <v>44377</v>
      </c>
      <c r="AN271" s="64">
        <v>44432</v>
      </c>
      <c r="AO271" s="64" t="s">
        <v>8044</v>
      </c>
      <c r="AP271" s="94"/>
      <c r="AQ271" s="168"/>
      <c r="AR271" s="861"/>
      <c r="AS271" s="851"/>
      <c r="AT271" s="161"/>
      <c r="AU271" s="964"/>
      <c r="AV271" s="964"/>
      <c r="AW271" s="209"/>
      <c r="AX271" s="861"/>
      <c r="AY271" s="861"/>
      <c r="AZ271" s="171"/>
      <c r="BA271" s="161"/>
      <c r="BB271" s="161"/>
      <c r="BC271" s="161"/>
      <c r="BD271" s="161"/>
      <c r="BE271" s="93" t="s">
        <v>1975</v>
      </c>
      <c r="BF271" s="18">
        <v>44348</v>
      </c>
      <c r="BG271" s="94"/>
      <c r="BH271" s="93" t="s">
        <v>5260</v>
      </c>
      <c r="BI271" s="18">
        <v>44409</v>
      </c>
      <c r="BJ271" s="94"/>
      <c r="BK271" s="93" t="s">
        <v>4930</v>
      </c>
      <c r="BL271" s="18">
        <v>44652</v>
      </c>
      <c r="BM271" s="94"/>
      <c r="BN271" s="540" t="s">
        <v>8045</v>
      </c>
      <c r="BO271" s="540"/>
      <c r="BP271" s="540" t="s">
        <v>8854</v>
      </c>
      <c r="BQ271" s="261">
        <v>44384</v>
      </c>
      <c r="BR271" s="261"/>
      <c r="BS271" s="18" t="s">
        <v>116</v>
      </c>
      <c r="BT271" s="261">
        <v>44446</v>
      </c>
      <c r="BU271" s="261">
        <v>44385</v>
      </c>
      <c r="BV271" s="18" t="s">
        <v>116</v>
      </c>
      <c r="BW271" s="261"/>
      <c r="BX271" s="261"/>
      <c r="BY271" s="12" t="s">
        <v>579</v>
      </c>
      <c r="BZ271" s="12" t="s">
        <v>579</v>
      </c>
    </row>
    <row r="272" spans="1:78" ht="50" customHeight="1" x14ac:dyDescent="0.2">
      <c r="A272" s="24" t="s">
        <v>3894</v>
      </c>
      <c r="B272" s="65" t="s">
        <v>3895</v>
      </c>
      <c r="C272" s="252" t="s">
        <v>5950</v>
      </c>
      <c r="D272" s="659">
        <v>2110</v>
      </c>
      <c r="E272" s="507" t="s">
        <v>2759</v>
      </c>
      <c r="F272" s="507" t="s">
        <v>266</v>
      </c>
      <c r="G272" s="268" t="s">
        <v>89</v>
      </c>
      <c r="H272" s="338" t="s">
        <v>194</v>
      </c>
      <c r="I272" s="348">
        <v>42849</v>
      </c>
      <c r="J272" s="348" t="s">
        <v>90</v>
      </c>
      <c r="K272" s="348"/>
      <c r="L272" s="348"/>
      <c r="M272" s="348"/>
      <c r="N272" s="62"/>
      <c r="O272" s="124"/>
      <c r="P272" s="453"/>
      <c r="Q272" s="885"/>
      <c r="R272" s="885"/>
      <c r="S272" s="896"/>
      <c r="T272" s="314"/>
      <c r="U272" s="316" t="s">
        <v>93</v>
      </c>
      <c r="V272" s="118" t="s">
        <v>93</v>
      </c>
      <c r="W272" s="71" t="s">
        <v>94</v>
      </c>
      <c r="X272" s="918"/>
      <c r="Y272" s="906" t="s">
        <v>2140</v>
      </c>
      <c r="Z272" s="906" t="s">
        <v>8042</v>
      </c>
      <c r="AA272" s="106"/>
      <c r="AB272" s="112">
        <v>44075</v>
      </c>
      <c r="AC272" s="143" t="s">
        <v>2482</v>
      </c>
      <c r="AD272" s="861" t="s">
        <v>364</v>
      </c>
      <c r="AE272" s="828">
        <v>43617</v>
      </c>
      <c r="AF272" s="891">
        <v>43622</v>
      </c>
      <c r="AG272" s="64">
        <v>43664</v>
      </c>
      <c r="AH272" s="64" t="s">
        <v>5954</v>
      </c>
      <c r="AI272" s="144" t="s">
        <v>5955</v>
      </c>
      <c r="AJ272" s="139" t="s">
        <v>5180</v>
      </c>
      <c r="AK272" s="168" t="s">
        <v>8043</v>
      </c>
      <c r="AL272" s="18">
        <v>44197</v>
      </c>
      <c r="AM272" s="64">
        <v>44377</v>
      </c>
      <c r="AN272" s="64">
        <v>44432</v>
      </c>
      <c r="AO272" s="64" t="s">
        <v>8044</v>
      </c>
      <c r="AP272" s="94"/>
      <c r="AQ272" s="168"/>
      <c r="AR272" s="861"/>
      <c r="AS272" s="851"/>
      <c r="AT272" s="161"/>
      <c r="AU272" s="964"/>
      <c r="AV272" s="964"/>
      <c r="AW272" s="209"/>
      <c r="AX272" s="861"/>
      <c r="AY272" s="861"/>
      <c r="AZ272" s="171"/>
      <c r="BA272" s="161"/>
      <c r="BB272" s="161"/>
      <c r="BC272" s="161"/>
      <c r="BD272" s="161"/>
      <c r="BE272" s="93" t="s">
        <v>1975</v>
      </c>
      <c r="BF272" s="18">
        <v>44348</v>
      </c>
      <c r="BG272" s="94"/>
      <c r="BH272" s="93" t="s">
        <v>5260</v>
      </c>
      <c r="BI272" s="18">
        <v>44409</v>
      </c>
      <c r="BJ272" s="94"/>
      <c r="BK272" s="93" t="s">
        <v>4930</v>
      </c>
      <c r="BL272" s="18">
        <v>44652</v>
      </c>
      <c r="BM272" s="94"/>
      <c r="BN272" s="540" t="s">
        <v>8045</v>
      </c>
      <c r="BO272" s="540"/>
      <c r="BP272" s="540" t="s">
        <v>8854</v>
      </c>
      <c r="BQ272" s="261">
        <v>44384</v>
      </c>
      <c r="BR272" s="261"/>
      <c r="BS272" s="18" t="s">
        <v>116</v>
      </c>
      <c r="BT272" s="261">
        <v>44446</v>
      </c>
      <c r="BU272" s="261">
        <v>44385</v>
      </c>
      <c r="BV272" s="18" t="s">
        <v>116</v>
      </c>
      <c r="BW272" s="261"/>
      <c r="BX272" s="261"/>
      <c r="BY272" s="12" t="s">
        <v>105</v>
      </c>
      <c r="BZ272" s="12" t="s">
        <v>105</v>
      </c>
    </row>
    <row r="273" spans="1:78" s="1" customFormat="1" ht="50" customHeight="1" x14ac:dyDescent="0.2">
      <c r="A273" s="24" t="s">
        <v>3923</v>
      </c>
      <c r="B273" s="218" t="s">
        <v>3924</v>
      </c>
      <c r="C273" s="252" t="s">
        <v>6711</v>
      </c>
      <c r="D273" s="659">
        <v>2172</v>
      </c>
      <c r="E273" s="507" t="s">
        <v>337</v>
      </c>
      <c r="F273" s="507" t="s">
        <v>949</v>
      </c>
      <c r="G273" s="268" t="s">
        <v>89</v>
      </c>
      <c r="H273" s="338" t="s">
        <v>89</v>
      </c>
      <c r="I273" s="348" t="s">
        <v>459</v>
      </c>
      <c r="J273" s="348" t="s">
        <v>90</v>
      </c>
      <c r="K273" s="348" t="s">
        <v>389</v>
      </c>
      <c r="L273" s="348"/>
      <c r="M273" s="348"/>
      <c r="N273" s="62"/>
      <c r="O273" s="124"/>
      <c r="P273" s="453"/>
      <c r="Q273" s="885"/>
      <c r="R273" s="885"/>
      <c r="S273" s="896"/>
      <c r="T273" s="314"/>
      <c r="U273" s="316" t="str">
        <f t="shared" ref="U273:U280" si="10">IF(OR(V273="Yes", W273="Web-page timetable", X273="YES"), "Yes")</f>
        <v>Yes</v>
      </c>
      <c r="V273" s="118" t="s">
        <v>93</v>
      </c>
      <c r="W273" s="71" t="s">
        <v>94</v>
      </c>
      <c r="X273" s="836"/>
      <c r="Y273" s="914" t="s">
        <v>3928</v>
      </c>
      <c r="Z273" s="914" t="s">
        <v>8855</v>
      </c>
      <c r="AA273" s="217"/>
      <c r="AB273" s="112">
        <v>44197</v>
      </c>
      <c r="AC273" s="143" t="s">
        <v>1710</v>
      </c>
      <c r="AD273" s="861" t="s">
        <v>364</v>
      </c>
      <c r="AE273" s="828">
        <v>44136</v>
      </c>
      <c r="AF273" s="891">
        <v>44105</v>
      </c>
      <c r="AG273" s="64">
        <v>44166</v>
      </c>
      <c r="AH273" s="64" t="s">
        <v>3930</v>
      </c>
      <c r="AI273" s="144"/>
      <c r="AJ273" s="86" t="s">
        <v>8856</v>
      </c>
      <c r="AK273" s="86" t="s">
        <v>1844</v>
      </c>
      <c r="AL273" s="18">
        <v>44593</v>
      </c>
      <c r="AM273" s="64"/>
      <c r="AN273" s="64"/>
      <c r="AO273" s="64"/>
      <c r="AP273" s="94"/>
      <c r="AQ273" s="168"/>
      <c r="AR273" s="861"/>
      <c r="AS273" s="851"/>
      <c r="AT273" s="161"/>
      <c r="AU273" s="964"/>
      <c r="AV273" s="964"/>
      <c r="AW273" s="209"/>
      <c r="AX273" s="861"/>
      <c r="AY273" s="861"/>
      <c r="AZ273" s="171"/>
      <c r="BA273" s="161"/>
      <c r="BB273" s="161"/>
      <c r="BC273" s="161"/>
      <c r="BD273" s="161"/>
      <c r="BE273" s="93" t="s">
        <v>8857</v>
      </c>
      <c r="BF273" s="18">
        <v>44835</v>
      </c>
      <c r="BG273" s="94"/>
      <c r="BH273" s="93" t="s">
        <v>6033</v>
      </c>
      <c r="BI273" s="18">
        <v>44958</v>
      </c>
      <c r="BJ273" s="94"/>
      <c r="BK273" s="93" t="s">
        <v>6716</v>
      </c>
      <c r="BL273" s="18">
        <v>45474</v>
      </c>
      <c r="BM273" s="94"/>
      <c r="BN273" s="540" t="s">
        <v>8858</v>
      </c>
      <c r="BO273" s="12" t="s">
        <v>8859</v>
      </c>
      <c r="BP273" s="12"/>
      <c r="BQ273" s="261">
        <v>44309</v>
      </c>
      <c r="BR273" s="261">
        <v>44302</v>
      </c>
      <c r="BS273" s="18" t="s">
        <v>8860</v>
      </c>
      <c r="BT273" s="261"/>
      <c r="BU273" s="261"/>
      <c r="BV273" s="18"/>
      <c r="BW273" s="261"/>
      <c r="BX273" s="261"/>
      <c r="BY273" s="12" t="s">
        <v>105</v>
      </c>
      <c r="BZ273" s="12" t="s">
        <v>105</v>
      </c>
    </row>
    <row r="274" spans="1:78" s="1" customFormat="1" ht="50" customHeight="1" x14ac:dyDescent="0.2">
      <c r="A274" s="24" t="s">
        <v>731</v>
      </c>
      <c r="B274" s="65" t="s">
        <v>732</v>
      </c>
      <c r="C274" s="503" t="s">
        <v>1050</v>
      </c>
      <c r="D274" s="654" t="s">
        <v>226</v>
      </c>
      <c r="E274" s="507"/>
      <c r="F274" s="507"/>
      <c r="G274" s="268" t="s">
        <v>89</v>
      </c>
      <c r="H274" s="338" t="s">
        <v>89</v>
      </c>
      <c r="I274" s="348">
        <v>42919</v>
      </c>
      <c r="J274" s="348"/>
      <c r="K274" s="348"/>
      <c r="L274" s="348"/>
      <c r="M274" s="348"/>
      <c r="N274" s="62"/>
      <c r="O274" s="124"/>
      <c r="P274" s="453"/>
      <c r="Q274" s="885"/>
      <c r="R274" s="885"/>
      <c r="S274" s="896"/>
      <c r="T274" s="314"/>
      <c r="U274" s="316" t="b">
        <f t="shared" si="10"/>
        <v>0</v>
      </c>
      <c r="V274" s="118" t="s">
        <v>111</v>
      </c>
      <c r="W274" s="71" t="s">
        <v>94</v>
      </c>
      <c r="X274" s="918"/>
      <c r="Y274" s="909" t="s">
        <v>733</v>
      </c>
      <c r="Z274" s="909" t="s">
        <v>5253</v>
      </c>
      <c r="AA274" s="82" t="s">
        <v>5254</v>
      </c>
      <c r="AB274" s="112">
        <v>43862</v>
      </c>
      <c r="AC274" s="143"/>
      <c r="AD274" s="861"/>
      <c r="AE274" s="828"/>
      <c r="AF274" s="891"/>
      <c r="AG274" s="64"/>
      <c r="AH274" s="64"/>
      <c r="AI274" s="144"/>
      <c r="AJ274" s="136"/>
      <c r="AK274" s="136"/>
      <c r="AL274" s="18"/>
      <c r="AM274" s="64"/>
      <c r="AN274" s="64"/>
      <c r="AO274" s="64"/>
      <c r="AP274" s="94"/>
      <c r="AQ274" s="168"/>
      <c r="AR274" s="861"/>
      <c r="AS274" s="851"/>
      <c r="AT274" s="161"/>
      <c r="AU274" s="964"/>
      <c r="AV274" s="964"/>
      <c r="AW274" s="209"/>
      <c r="AX274" s="861"/>
      <c r="AY274" s="861"/>
      <c r="AZ274" s="171"/>
      <c r="BA274" s="161"/>
      <c r="BB274" s="161"/>
      <c r="BC274" s="161"/>
      <c r="BD274" s="161"/>
      <c r="BE274" s="93"/>
      <c r="BF274" s="18"/>
      <c r="BG274" s="279"/>
      <c r="BH274" s="93"/>
      <c r="BI274" s="18"/>
      <c r="BJ274" s="94"/>
      <c r="BK274" s="93"/>
      <c r="BL274" s="18"/>
      <c r="BM274" s="94"/>
      <c r="BN274" s="540" t="s">
        <v>8861</v>
      </c>
      <c r="BO274" s="694" t="s">
        <v>8862</v>
      </c>
      <c r="BP274" s="12"/>
      <c r="BQ274" s="261">
        <v>44384</v>
      </c>
      <c r="BR274" s="261"/>
      <c r="BS274" s="18" t="s">
        <v>116</v>
      </c>
      <c r="BT274" s="261"/>
      <c r="BU274" s="261">
        <v>44376</v>
      </c>
      <c r="BV274" s="18" t="s">
        <v>116</v>
      </c>
      <c r="BW274" s="261"/>
      <c r="BX274" s="261"/>
      <c r="BY274" s="54" t="s">
        <v>105</v>
      </c>
      <c r="BZ274" s="54" t="s">
        <v>105</v>
      </c>
    </row>
    <row r="275" spans="1:78" s="1" customFormat="1" ht="50" customHeight="1" x14ac:dyDescent="0.2">
      <c r="A275" s="24" t="s">
        <v>1413</v>
      </c>
      <c r="B275" s="521" t="s">
        <v>1414</v>
      </c>
      <c r="C275" s="252" t="s">
        <v>5571</v>
      </c>
      <c r="D275" s="654">
        <v>2147</v>
      </c>
      <c r="E275" s="507" t="s">
        <v>337</v>
      </c>
      <c r="F275" s="507" t="s">
        <v>3616</v>
      </c>
      <c r="G275" s="268" t="s">
        <v>89</v>
      </c>
      <c r="H275" s="340" t="s">
        <v>89</v>
      </c>
      <c r="I275" s="348">
        <v>40744</v>
      </c>
      <c r="J275" s="348" t="s">
        <v>90</v>
      </c>
      <c r="K275" s="348" t="s">
        <v>389</v>
      </c>
      <c r="L275" s="348"/>
      <c r="M275" s="348"/>
      <c r="N275" s="62"/>
      <c r="O275" s="124"/>
      <c r="P275" s="453"/>
      <c r="Q275" s="885"/>
      <c r="R275" s="885"/>
      <c r="S275" s="896"/>
      <c r="T275" s="314"/>
      <c r="U275" s="316" t="str">
        <f t="shared" si="10"/>
        <v>Yes</v>
      </c>
      <c r="V275" s="118" t="s">
        <v>93</v>
      </c>
      <c r="W275" s="71" t="s">
        <v>94</v>
      </c>
      <c r="X275" s="919"/>
      <c r="Y275" s="910" t="s">
        <v>5572</v>
      </c>
      <c r="Z275" s="912" t="s">
        <v>8863</v>
      </c>
      <c r="AA275" s="82" t="s">
        <v>8864</v>
      </c>
      <c r="AB275" s="112">
        <v>44075</v>
      </c>
      <c r="AC275" s="143" t="s">
        <v>1423</v>
      </c>
      <c r="AD275" s="861"/>
      <c r="AE275" s="828">
        <v>42736</v>
      </c>
      <c r="AF275" s="891">
        <v>42720</v>
      </c>
      <c r="AG275" s="64">
        <v>42790</v>
      </c>
      <c r="AH275" s="64" t="s">
        <v>5575</v>
      </c>
      <c r="AI275" s="144" t="s">
        <v>5576</v>
      </c>
      <c r="AJ275" s="139" t="s">
        <v>1424</v>
      </c>
      <c r="AK275" s="87" t="s">
        <v>327</v>
      </c>
      <c r="AL275" s="18">
        <v>43678</v>
      </c>
      <c r="AM275" s="64">
        <v>43696</v>
      </c>
      <c r="AN275" s="64">
        <v>43738</v>
      </c>
      <c r="AO275" s="64" t="s">
        <v>5572</v>
      </c>
      <c r="AP275" s="94"/>
      <c r="AQ275" s="168" t="s">
        <v>1425</v>
      </c>
      <c r="AR275" s="861" t="s">
        <v>1426</v>
      </c>
      <c r="AS275" s="851">
        <v>43831</v>
      </c>
      <c r="AT275" s="161">
        <v>43857</v>
      </c>
      <c r="AU275" s="964">
        <v>43899</v>
      </c>
      <c r="AV275" s="964" t="s">
        <v>1427</v>
      </c>
      <c r="AW275" s="209"/>
      <c r="AX275" s="861"/>
      <c r="AY275" s="861"/>
      <c r="AZ275" s="171"/>
      <c r="BA275" s="161"/>
      <c r="BB275" s="161"/>
      <c r="BC275" s="161"/>
      <c r="BD275" s="161"/>
      <c r="BE275" s="93" t="s">
        <v>380</v>
      </c>
      <c r="BF275" s="18">
        <v>44197</v>
      </c>
      <c r="BG275" s="94"/>
      <c r="BH275" s="93" t="s">
        <v>4005</v>
      </c>
      <c r="BI275" s="18">
        <v>44256</v>
      </c>
      <c r="BJ275" s="94"/>
      <c r="BK275" s="93" t="s">
        <v>315</v>
      </c>
      <c r="BL275" s="18">
        <v>44652</v>
      </c>
      <c r="BM275" s="94"/>
      <c r="BN275" s="540" t="s">
        <v>8865</v>
      </c>
      <c r="BO275" s="12" t="s">
        <v>8866</v>
      </c>
      <c r="BP275" s="12"/>
      <c r="BQ275" s="261">
        <v>44180</v>
      </c>
      <c r="BR275" s="261"/>
      <c r="BS275" s="18" t="s">
        <v>116</v>
      </c>
      <c r="BT275" s="261"/>
      <c r="BU275" s="261">
        <v>44377</v>
      </c>
      <c r="BV275" s="18" t="s">
        <v>116</v>
      </c>
      <c r="BW275" s="261"/>
      <c r="BX275" s="261"/>
      <c r="BY275" s="12" t="s">
        <v>105</v>
      </c>
      <c r="BZ275" s="12" t="s">
        <v>105</v>
      </c>
    </row>
    <row r="276" spans="1:78" s="1" customFormat="1" ht="50" customHeight="1" x14ac:dyDescent="0.2">
      <c r="A276" s="24" t="s">
        <v>3784</v>
      </c>
      <c r="B276" s="65" t="s">
        <v>3785</v>
      </c>
      <c r="C276" s="252" t="s">
        <v>3786</v>
      </c>
      <c r="D276" s="654">
        <v>2124</v>
      </c>
      <c r="E276" s="507" t="s">
        <v>297</v>
      </c>
      <c r="F276" s="507" t="s">
        <v>1420</v>
      </c>
      <c r="G276" s="268" t="s">
        <v>89</v>
      </c>
      <c r="H276" s="338" t="s">
        <v>89</v>
      </c>
      <c r="I276" s="348">
        <v>42438</v>
      </c>
      <c r="J276" s="348"/>
      <c r="K276" s="348"/>
      <c r="L276" s="348"/>
      <c r="M276" s="348"/>
      <c r="N276" s="62"/>
      <c r="O276" s="124"/>
      <c r="P276" s="453"/>
      <c r="Q276" s="885"/>
      <c r="R276" s="885"/>
      <c r="S276" s="896"/>
      <c r="T276" s="314"/>
      <c r="U276" s="316" t="str">
        <f t="shared" si="10"/>
        <v>Yes</v>
      </c>
      <c r="V276" s="118" t="s">
        <v>93</v>
      </c>
      <c r="W276" s="71" t="s">
        <v>267</v>
      </c>
      <c r="X276" s="918"/>
      <c r="Y276" s="909" t="s">
        <v>6648</v>
      </c>
      <c r="Z276" s="909" t="s">
        <v>8867</v>
      </c>
      <c r="AA276" s="106"/>
      <c r="AB276" s="112">
        <v>44197</v>
      </c>
      <c r="AC276" s="143" t="s">
        <v>5430</v>
      </c>
      <c r="AD276" s="861" t="s">
        <v>6031</v>
      </c>
      <c r="AE276" s="828">
        <v>43282</v>
      </c>
      <c r="AF276" s="891">
        <v>43445</v>
      </c>
      <c r="AG276" s="64">
        <v>43502</v>
      </c>
      <c r="AH276" s="64" t="s">
        <v>6650</v>
      </c>
      <c r="AI276" s="144" t="s">
        <v>6651</v>
      </c>
      <c r="AJ276" s="136" t="s">
        <v>3078</v>
      </c>
      <c r="AK276" s="219" t="s">
        <v>8603</v>
      </c>
      <c r="AL276" s="18">
        <v>44013</v>
      </c>
      <c r="AM276" s="64">
        <v>44200</v>
      </c>
      <c r="AN276" s="64">
        <v>44256</v>
      </c>
      <c r="AO276" s="64" t="s">
        <v>8604</v>
      </c>
      <c r="AP276" s="144"/>
      <c r="AQ276" s="169"/>
      <c r="AR276" s="985"/>
      <c r="AS276" s="852"/>
      <c r="AT276" s="162"/>
      <c r="AU276" s="976"/>
      <c r="AV276" s="976"/>
      <c r="AW276" s="209"/>
      <c r="AX276" s="862"/>
      <c r="AY276" s="862"/>
      <c r="AZ276" s="172"/>
      <c r="BA276" s="162"/>
      <c r="BB276" s="162"/>
      <c r="BC276" s="162"/>
      <c r="BD276" s="162"/>
      <c r="BE276" s="93" t="s">
        <v>788</v>
      </c>
      <c r="BF276" s="18">
        <v>44470</v>
      </c>
      <c r="BG276" s="94"/>
      <c r="BH276" s="93" t="s">
        <v>315</v>
      </c>
      <c r="BI276" s="18">
        <v>44652</v>
      </c>
      <c r="BJ276" s="94"/>
      <c r="BK276" s="93" t="s">
        <v>8868</v>
      </c>
      <c r="BL276" s="18">
        <v>45017</v>
      </c>
      <c r="BM276" s="94"/>
      <c r="BN276" s="540" t="s">
        <v>8869</v>
      </c>
      <c r="BO276" s="12"/>
      <c r="BP276" s="12"/>
      <c r="BQ276" s="261">
        <v>44407</v>
      </c>
      <c r="BR276" s="261"/>
      <c r="BS276" s="18" t="s">
        <v>116</v>
      </c>
      <c r="BT276" s="261">
        <v>44407</v>
      </c>
      <c r="BU276" s="261"/>
      <c r="BV276" s="18" t="s">
        <v>116</v>
      </c>
      <c r="BW276" s="261"/>
      <c r="BX276" s="261"/>
      <c r="BY276" s="12" t="s">
        <v>105</v>
      </c>
      <c r="BZ276" s="12" t="s">
        <v>105</v>
      </c>
    </row>
    <row r="277" spans="1:78" s="1" customFormat="1" ht="50" customHeight="1" x14ac:dyDescent="0.2">
      <c r="A277" s="24" t="s">
        <v>1912</v>
      </c>
      <c r="B277" s="65" t="s">
        <v>1913</v>
      </c>
      <c r="C277" s="252" t="s">
        <v>5811</v>
      </c>
      <c r="D277" s="654" t="s">
        <v>226</v>
      </c>
      <c r="E277" s="507" t="s">
        <v>4235</v>
      </c>
      <c r="F277" s="507" t="s">
        <v>1064</v>
      </c>
      <c r="G277" s="268" t="s">
        <v>89</v>
      </c>
      <c r="H277" s="338" t="s">
        <v>89</v>
      </c>
      <c r="I277" s="348">
        <v>43062</v>
      </c>
      <c r="J277" s="348"/>
      <c r="K277" s="348"/>
      <c r="L277" s="348"/>
      <c r="M277" s="348"/>
      <c r="N277" s="62"/>
      <c r="O277" s="124"/>
      <c r="P277" s="453"/>
      <c r="Q277" s="885"/>
      <c r="R277" s="885"/>
      <c r="S277" s="896"/>
      <c r="T277" s="314"/>
      <c r="U277" s="316" t="b">
        <f t="shared" si="10"/>
        <v>0</v>
      </c>
      <c r="V277" s="118" t="s">
        <v>111</v>
      </c>
      <c r="W277" s="71" t="s">
        <v>94</v>
      </c>
      <c r="X277" s="918"/>
      <c r="Y277" s="909" t="s">
        <v>5812</v>
      </c>
      <c r="Z277" s="906" t="s">
        <v>5813</v>
      </c>
      <c r="AA277" s="108"/>
      <c r="AB277" s="112">
        <v>43252</v>
      </c>
      <c r="AC277" s="143"/>
      <c r="AD277" s="861"/>
      <c r="AE277" s="828"/>
      <c r="AF277" s="891"/>
      <c r="AG277" s="64"/>
      <c r="AH277" s="64"/>
      <c r="AI277" s="144"/>
      <c r="AJ277" s="136"/>
      <c r="AK277" s="136"/>
      <c r="AL277" s="18"/>
      <c r="AM277" s="64"/>
      <c r="AN277" s="64"/>
      <c r="AO277" s="64"/>
      <c r="AP277" s="94"/>
      <c r="AQ277" s="168"/>
      <c r="AR277" s="861"/>
      <c r="AS277" s="851"/>
      <c r="AT277" s="161"/>
      <c r="AU277" s="964"/>
      <c r="AV277" s="964"/>
      <c r="AW277" s="209"/>
      <c r="AX277" s="861"/>
      <c r="AY277" s="861"/>
      <c r="AZ277" s="171"/>
      <c r="BA277" s="161"/>
      <c r="BB277" s="161"/>
      <c r="BC277" s="161"/>
      <c r="BD277" s="161"/>
      <c r="BE277" s="93"/>
      <c r="BF277" s="18"/>
      <c r="BG277" s="94"/>
      <c r="BH277" s="93"/>
      <c r="BI277" s="18"/>
      <c r="BJ277" s="94"/>
      <c r="BK277" s="93"/>
      <c r="BL277" s="18"/>
      <c r="BM277" s="94"/>
      <c r="BN277" s="540" t="s">
        <v>8870</v>
      </c>
      <c r="BO277" s="12" t="s">
        <v>8871</v>
      </c>
      <c r="BP277" s="12"/>
      <c r="BQ277" s="261">
        <v>44452</v>
      </c>
      <c r="BR277" s="261"/>
      <c r="BS277" s="18" t="s">
        <v>116</v>
      </c>
      <c r="BT277" s="261"/>
      <c r="BU277" s="261"/>
      <c r="BV277" s="18"/>
      <c r="BW277" s="261"/>
      <c r="BX277" s="261"/>
      <c r="BY277" s="12" t="s">
        <v>105</v>
      </c>
      <c r="BZ277" s="12" t="s">
        <v>105</v>
      </c>
    </row>
    <row r="278" spans="1:78" s="1" customFormat="1" ht="50" customHeight="1" x14ac:dyDescent="0.2">
      <c r="A278" s="24" t="s">
        <v>2738</v>
      </c>
      <c r="B278" s="521" t="s">
        <v>2739</v>
      </c>
      <c r="C278" s="252" t="s">
        <v>6239</v>
      </c>
      <c r="D278" s="654">
        <v>2120</v>
      </c>
      <c r="E278" s="507" t="s">
        <v>4235</v>
      </c>
      <c r="F278" s="507" t="s">
        <v>3616</v>
      </c>
      <c r="G278" s="268" t="s">
        <v>89</v>
      </c>
      <c r="H278" s="340" t="s">
        <v>89</v>
      </c>
      <c r="I278" s="348">
        <v>40932</v>
      </c>
      <c r="J278" s="348"/>
      <c r="K278" s="348"/>
      <c r="L278" s="348"/>
      <c r="M278" s="348"/>
      <c r="N278" s="62"/>
      <c r="O278" s="124"/>
      <c r="P278" s="453"/>
      <c r="Q278" s="885"/>
      <c r="R278" s="885"/>
      <c r="S278" s="896"/>
      <c r="T278" s="314"/>
      <c r="U278" s="316" t="str">
        <f t="shared" si="10"/>
        <v>Yes</v>
      </c>
      <c r="V278" s="118" t="s">
        <v>93</v>
      </c>
      <c r="W278" s="71" t="s">
        <v>94</v>
      </c>
      <c r="X278" s="918"/>
      <c r="Y278" s="906" t="s">
        <v>6240</v>
      </c>
      <c r="Z278" s="906" t="s">
        <v>8872</v>
      </c>
      <c r="AA278" s="106"/>
      <c r="AB278" s="112">
        <v>44044</v>
      </c>
      <c r="AC278" s="143" t="s">
        <v>4870</v>
      </c>
      <c r="AD278" s="861" t="s">
        <v>364</v>
      </c>
      <c r="AE278" s="828">
        <v>42917</v>
      </c>
      <c r="AF278" s="891">
        <v>42950</v>
      </c>
      <c r="AG278" s="64">
        <v>43006</v>
      </c>
      <c r="AH278" s="64" t="s">
        <v>2743</v>
      </c>
      <c r="AI278" s="144" t="s">
        <v>2744</v>
      </c>
      <c r="AJ278" s="87" t="s">
        <v>4881</v>
      </c>
      <c r="AK278" s="139" t="s">
        <v>2745</v>
      </c>
      <c r="AL278" s="18">
        <v>43800</v>
      </c>
      <c r="AM278" s="64">
        <v>43507</v>
      </c>
      <c r="AN278" s="64">
        <v>43549</v>
      </c>
      <c r="AO278" s="64" t="s">
        <v>2746</v>
      </c>
      <c r="AP278" s="94" t="s">
        <v>2747</v>
      </c>
      <c r="AQ278" s="168" t="s">
        <v>5057</v>
      </c>
      <c r="AR278" s="861" t="s">
        <v>2748</v>
      </c>
      <c r="AS278" s="851"/>
      <c r="AT278" s="161"/>
      <c r="AU278" s="964"/>
      <c r="AV278" s="964"/>
      <c r="AW278" s="209"/>
      <c r="AX278" s="861"/>
      <c r="AY278" s="861"/>
      <c r="AZ278" s="171"/>
      <c r="BA278" s="161"/>
      <c r="BB278" s="161"/>
      <c r="BC278" s="161"/>
      <c r="BD278" s="161"/>
      <c r="BE278" s="93" t="s">
        <v>1089</v>
      </c>
      <c r="BF278" s="18">
        <v>44348</v>
      </c>
      <c r="BG278" s="94"/>
      <c r="BH278" s="93" t="s">
        <v>788</v>
      </c>
      <c r="BI278" s="18">
        <v>44470</v>
      </c>
      <c r="BJ278" s="94"/>
      <c r="BK278" s="93" t="s">
        <v>1025</v>
      </c>
      <c r="BL278" s="18">
        <v>44743</v>
      </c>
      <c r="BM278" s="94"/>
      <c r="BN278" s="540"/>
      <c r="BO278" s="12"/>
      <c r="BP278" s="12"/>
      <c r="BQ278" s="261">
        <v>44152</v>
      </c>
      <c r="BR278" s="261"/>
      <c r="BS278" s="18" t="s">
        <v>116</v>
      </c>
      <c r="BT278" s="261"/>
      <c r="BU278" s="261"/>
      <c r="BV278" s="18"/>
      <c r="BW278" s="261"/>
      <c r="BX278" s="261"/>
      <c r="BY278" s="12" t="s">
        <v>579</v>
      </c>
      <c r="BZ278" s="12" t="s">
        <v>579</v>
      </c>
    </row>
    <row r="279" spans="1:78" s="1" customFormat="1" ht="50" customHeight="1" x14ac:dyDescent="0.2">
      <c r="A279" s="24" t="s">
        <v>878</v>
      </c>
      <c r="B279" s="65" t="s">
        <v>864</v>
      </c>
      <c r="C279" s="252" t="s">
        <v>1050</v>
      </c>
      <c r="D279" s="659" t="s">
        <v>6849</v>
      </c>
      <c r="E279" s="507"/>
      <c r="F279" s="507" t="s">
        <v>266</v>
      </c>
      <c r="G279" s="268" t="s">
        <v>89</v>
      </c>
      <c r="H279" s="338" t="s">
        <v>89</v>
      </c>
      <c r="I279" s="348">
        <v>42205</v>
      </c>
      <c r="J279" s="348"/>
      <c r="K279" s="348"/>
      <c r="L279" s="348"/>
      <c r="M279" s="348"/>
      <c r="N279" s="62"/>
      <c r="O279" s="124"/>
      <c r="P279" s="453"/>
      <c r="Q279" s="885"/>
      <c r="R279" s="885"/>
      <c r="S279" s="896"/>
      <c r="T279" s="314"/>
      <c r="U279" s="316" t="str">
        <f t="shared" si="10"/>
        <v>Yes</v>
      </c>
      <c r="V279" s="118" t="s">
        <v>93</v>
      </c>
      <c r="W279" s="71" t="s">
        <v>94</v>
      </c>
      <c r="X279" s="918"/>
      <c r="Y279" s="909" t="s">
        <v>881</v>
      </c>
      <c r="Z279" s="906" t="s">
        <v>5302</v>
      </c>
      <c r="AA279" s="106"/>
      <c r="AB279" s="112">
        <v>43891</v>
      </c>
      <c r="AC279" s="143" t="s">
        <v>883</v>
      </c>
      <c r="AD279" s="861" t="s">
        <v>5304</v>
      </c>
      <c r="AE279" s="828">
        <v>44013</v>
      </c>
      <c r="AF279" s="891"/>
      <c r="AG279" s="64"/>
      <c r="AH279" s="64"/>
      <c r="AI279" s="144"/>
      <c r="AJ279" s="86" t="s">
        <v>5315</v>
      </c>
      <c r="AK279" s="86" t="s">
        <v>5306</v>
      </c>
      <c r="AL279" s="18">
        <v>44228</v>
      </c>
      <c r="AM279" s="64"/>
      <c r="AN279" s="64"/>
      <c r="AO279" s="64"/>
      <c r="AP279" s="94"/>
      <c r="AQ279" s="168" t="s">
        <v>886</v>
      </c>
      <c r="AR279" s="861" t="s">
        <v>270</v>
      </c>
      <c r="AS279" s="851">
        <v>44470</v>
      </c>
      <c r="AT279" s="161"/>
      <c r="AU279" s="964"/>
      <c r="AV279" s="964"/>
      <c r="AW279" s="209"/>
      <c r="AX279" s="861"/>
      <c r="AY279" s="861"/>
      <c r="AZ279" s="171"/>
      <c r="BA279" s="161"/>
      <c r="BB279" s="161"/>
      <c r="BC279" s="161"/>
      <c r="BD279" s="161"/>
      <c r="BE279" s="93" t="s">
        <v>128</v>
      </c>
      <c r="BF279" s="18">
        <v>44743</v>
      </c>
      <c r="BG279" s="94"/>
      <c r="BH279" s="93" t="s">
        <v>5098</v>
      </c>
      <c r="BI279" s="18">
        <v>44866</v>
      </c>
      <c r="BJ279" s="94"/>
      <c r="BK279" s="93" t="s">
        <v>5316</v>
      </c>
      <c r="BL279" s="18">
        <v>45108</v>
      </c>
      <c r="BM279" s="94"/>
      <c r="BN279" s="540" t="s">
        <v>5317</v>
      </c>
      <c r="BO279" s="12" t="s">
        <v>8873</v>
      </c>
      <c r="BP279" s="12" t="s">
        <v>8802</v>
      </c>
      <c r="BQ279" s="261">
        <v>44389</v>
      </c>
      <c r="BR279" s="261"/>
      <c r="BS279" s="18" t="s">
        <v>116</v>
      </c>
      <c r="BT279" s="261">
        <v>44407</v>
      </c>
      <c r="BU279" s="261"/>
      <c r="BV279" s="18"/>
      <c r="BW279" s="261"/>
      <c r="BX279" s="261"/>
      <c r="BY279" s="12" t="s">
        <v>105</v>
      </c>
      <c r="BZ279" s="12" t="s">
        <v>105</v>
      </c>
    </row>
    <row r="280" spans="1:78" s="1" customFormat="1" ht="50" customHeight="1" x14ac:dyDescent="0.2">
      <c r="A280" s="24" t="s">
        <v>878</v>
      </c>
      <c r="B280" s="65" t="s">
        <v>864</v>
      </c>
      <c r="C280" s="6" t="s">
        <v>865</v>
      </c>
      <c r="D280" s="661">
        <v>2085</v>
      </c>
      <c r="E280" s="507" t="s">
        <v>337</v>
      </c>
      <c r="F280" s="507" t="s">
        <v>1158</v>
      </c>
      <c r="G280" s="268" t="s">
        <v>89</v>
      </c>
      <c r="H280" s="338" t="s">
        <v>194</v>
      </c>
      <c r="I280" s="350">
        <v>42205</v>
      </c>
      <c r="J280" s="350"/>
      <c r="K280" s="350"/>
      <c r="L280" s="350"/>
      <c r="M280" s="350"/>
      <c r="N280" s="62"/>
      <c r="O280" s="181"/>
      <c r="P280" s="453"/>
      <c r="Q280" s="885"/>
      <c r="R280" s="885"/>
      <c r="S280" s="896"/>
      <c r="T280" s="314"/>
      <c r="U280" s="316" t="str">
        <f t="shared" si="10"/>
        <v>Yes</v>
      </c>
      <c r="V280" s="118" t="s">
        <v>93</v>
      </c>
      <c r="W280" s="71" t="s">
        <v>94</v>
      </c>
      <c r="X280" s="918"/>
      <c r="Y280" s="906" t="s">
        <v>867</v>
      </c>
      <c r="Z280" s="906" t="s">
        <v>868</v>
      </c>
      <c r="AA280" s="82" t="s">
        <v>869</v>
      </c>
      <c r="AB280" s="182">
        <v>44013</v>
      </c>
      <c r="AC280" s="143" t="s">
        <v>870</v>
      </c>
      <c r="AD280" s="865" t="s">
        <v>871</v>
      </c>
      <c r="AE280" s="828">
        <v>43497</v>
      </c>
      <c r="AF280" s="891">
        <v>43507</v>
      </c>
      <c r="AG280" s="64">
        <v>43549</v>
      </c>
      <c r="AH280" s="132" t="s">
        <v>872</v>
      </c>
      <c r="AI280" s="144"/>
      <c r="AJ280" s="479" t="s">
        <v>873</v>
      </c>
      <c r="AK280" s="479" t="s">
        <v>874</v>
      </c>
      <c r="AL280" s="18">
        <v>44378</v>
      </c>
      <c r="AM280" s="64">
        <v>44407</v>
      </c>
      <c r="AN280" s="64">
        <v>44477</v>
      </c>
      <c r="AO280" s="64" t="s">
        <v>875</v>
      </c>
      <c r="AP280" s="94"/>
      <c r="AQ280" s="274"/>
      <c r="AR280" s="865"/>
      <c r="AS280" s="856"/>
      <c r="AT280" s="187"/>
      <c r="AU280" s="973"/>
      <c r="AV280" s="973"/>
      <c r="AW280" s="276"/>
      <c r="AX280" s="863"/>
      <c r="AY280" s="863"/>
      <c r="AZ280" s="275"/>
      <c r="BA280" s="187"/>
      <c r="BB280" s="187"/>
      <c r="BC280" s="187"/>
      <c r="BD280" s="187"/>
      <c r="BE280" s="93" t="s">
        <v>315</v>
      </c>
      <c r="BF280" s="18">
        <v>44652</v>
      </c>
      <c r="BG280" s="64"/>
      <c r="BH280" s="93" t="s">
        <v>8566</v>
      </c>
      <c r="BI280" s="18">
        <v>44805</v>
      </c>
      <c r="BJ280" s="94"/>
      <c r="BK280" s="93" t="s">
        <v>8682</v>
      </c>
      <c r="BL280" s="188">
        <v>45047</v>
      </c>
      <c r="BM280" s="94"/>
      <c r="BN280" s="7417" t="s">
        <v>8801</v>
      </c>
      <c r="BO280" s="580"/>
      <c r="BP280" s="12" t="s">
        <v>8802</v>
      </c>
      <c r="BQ280" s="261">
        <v>44256</v>
      </c>
      <c r="BR280" s="261"/>
      <c r="BS280" s="18" t="s">
        <v>116</v>
      </c>
      <c r="BT280" s="261">
        <v>44427</v>
      </c>
      <c r="BU280" s="261">
        <v>44413</v>
      </c>
      <c r="BV280" s="18" t="s">
        <v>116</v>
      </c>
      <c r="BW280" s="261"/>
      <c r="BX280" s="261"/>
      <c r="BY280" s="12" t="s">
        <v>105</v>
      </c>
      <c r="BZ280" s="12" t="s">
        <v>105</v>
      </c>
    </row>
    <row r="281" spans="1:78" ht="50" customHeight="1" x14ac:dyDescent="0.2">
      <c r="A281" s="22" t="s">
        <v>334</v>
      </c>
      <c r="B281" s="65" t="s">
        <v>335</v>
      </c>
      <c r="C281" s="252" t="s">
        <v>8142</v>
      </c>
      <c r="D281" s="654">
        <v>1897</v>
      </c>
      <c r="E281" s="507" t="s">
        <v>4840</v>
      </c>
      <c r="F281" s="507" t="s">
        <v>5027</v>
      </c>
      <c r="G281" s="268" t="s">
        <v>89</v>
      </c>
      <c r="H281" s="338" t="s">
        <v>89</v>
      </c>
      <c r="I281" s="348">
        <v>43845</v>
      </c>
      <c r="J281" s="348"/>
      <c r="K281" s="348"/>
      <c r="L281" s="348"/>
      <c r="M281" s="348" t="s">
        <v>90</v>
      </c>
      <c r="N281" s="62"/>
      <c r="O281" s="124"/>
      <c r="P281" s="453"/>
      <c r="Q281" s="885"/>
      <c r="R281" s="885"/>
      <c r="S281" s="896"/>
      <c r="T281" s="314"/>
      <c r="U281" s="316" t="b">
        <v>0</v>
      </c>
      <c r="V281" s="118" t="s">
        <v>237</v>
      </c>
      <c r="W281" s="71" t="s">
        <v>94</v>
      </c>
      <c r="X281" s="918"/>
      <c r="Y281" s="906" t="s">
        <v>5028</v>
      </c>
      <c r="Z281" s="906" t="s">
        <v>5029</v>
      </c>
      <c r="AA281" s="106" t="s">
        <v>5030</v>
      </c>
      <c r="AB281" s="112">
        <v>43221</v>
      </c>
      <c r="AC281" s="143"/>
      <c r="AD281" s="861"/>
      <c r="AE281" s="828"/>
      <c r="AF281" s="891"/>
      <c r="AG281" s="64"/>
      <c r="AH281" s="64"/>
      <c r="AI281" s="144"/>
      <c r="AJ281" s="86"/>
      <c r="AK281" s="86"/>
      <c r="AL281" s="18"/>
      <c r="AM281" s="64"/>
      <c r="AN281" s="64"/>
      <c r="AO281" s="64"/>
      <c r="AP281" s="94"/>
      <c r="AQ281" s="168"/>
      <c r="AR281" s="861"/>
      <c r="AS281" s="851"/>
      <c r="AT281" s="161"/>
      <c r="AU281" s="964"/>
      <c r="AV281" s="964"/>
      <c r="AW281" s="209"/>
      <c r="AX281" s="861"/>
      <c r="AY281" s="861"/>
      <c r="AZ281" s="171"/>
      <c r="BA281" s="161"/>
      <c r="BB281" s="161"/>
      <c r="BC281" s="161"/>
      <c r="BD281" s="161"/>
      <c r="BE281" s="93"/>
      <c r="BF281" s="18"/>
      <c r="BG281" s="94"/>
      <c r="BH281" s="93"/>
      <c r="BI281" s="18"/>
      <c r="BJ281" s="94"/>
      <c r="BK281" s="93"/>
      <c r="BL281" s="18"/>
      <c r="BM281" s="94"/>
      <c r="BN281" s="540" t="s">
        <v>8874</v>
      </c>
      <c r="BO281" s="12"/>
      <c r="BP281" s="12"/>
      <c r="BQ281" s="261">
        <v>44225</v>
      </c>
      <c r="BR281" s="261"/>
      <c r="BS281" s="18" t="s">
        <v>116</v>
      </c>
      <c r="BT281" s="261"/>
      <c r="BU281" s="261"/>
      <c r="BV281" s="18"/>
      <c r="BW281" s="261"/>
      <c r="BX281" s="261"/>
      <c r="BY281" s="12" t="s">
        <v>2467</v>
      </c>
      <c r="BZ281" s="12" t="s">
        <v>2467</v>
      </c>
    </row>
    <row r="282" spans="1:78" ht="50" customHeight="1" x14ac:dyDescent="0.2">
      <c r="A282" s="22" t="s">
        <v>357</v>
      </c>
      <c r="B282" s="65" t="s">
        <v>358</v>
      </c>
      <c r="C282" s="503" t="s">
        <v>635</v>
      </c>
      <c r="D282" s="654" t="s">
        <v>226</v>
      </c>
      <c r="E282" s="507"/>
      <c r="F282" s="507"/>
      <c r="G282" s="268" t="s">
        <v>89</v>
      </c>
      <c r="H282" s="338" t="s">
        <v>89</v>
      </c>
      <c r="I282" s="348">
        <v>42745</v>
      </c>
      <c r="J282" s="348"/>
      <c r="K282" s="348"/>
      <c r="L282" s="348"/>
      <c r="M282" s="348"/>
      <c r="N282" s="62"/>
      <c r="O282" s="124"/>
      <c r="P282" s="453"/>
      <c r="Q282" s="885"/>
      <c r="R282" s="885"/>
      <c r="S282" s="896"/>
      <c r="T282" s="314"/>
      <c r="U282" s="316" t="b">
        <v>0</v>
      </c>
      <c r="V282" s="118" t="s">
        <v>111</v>
      </c>
      <c r="W282" s="71" t="s">
        <v>94</v>
      </c>
      <c r="X282" s="918"/>
      <c r="Y282" s="909" t="s">
        <v>5043</v>
      </c>
      <c r="Z282" s="909" t="s">
        <v>5044</v>
      </c>
      <c r="AA282" s="108"/>
      <c r="AB282" s="112">
        <v>43800</v>
      </c>
      <c r="AC282" s="143"/>
      <c r="AD282" s="861"/>
      <c r="AE282" s="828"/>
      <c r="AF282" s="891"/>
      <c r="AG282" s="64"/>
      <c r="AH282" s="64"/>
      <c r="AI282" s="144"/>
      <c r="AJ282" s="135"/>
      <c r="AK282" s="135"/>
      <c r="AL282" s="18"/>
      <c r="AM282" s="64"/>
      <c r="AN282" s="64"/>
      <c r="AO282" s="64"/>
      <c r="AP282" s="94"/>
      <c r="AQ282" s="168"/>
      <c r="AR282" s="861"/>
      <c r="AS282" s="851"/>
      <c r="AT282" s="161"/>
      <c r="AU282" s="964"/>
      <c r="AV282" s="964"/>
      <c r="AW282" s="209"/>
      <c r="AX282" s="861"/>
      <c r="AY282" s="861"/>
      <c r="AZ282" s="171"/>
      <c r="BA282" s="161"/>
      <c r="BB282" s="161"/>
      <c r="BC282" s="161"/>
      <c r="BD282" s="161"/>
      <c r="BE282" s="93"/>
      <c r="BF282" s="18"/>
      <c r="BG282" s="94"/>
      <c r="BH282" s="93"/>
      <c r="BI282" s="18"/>
      <c r="BJ282" s="94"/>
      <c r="BK282" s="93"/>
      <c r="BL282" s="18"/>
      <c r="BM282" s="94"/>
      <c r="BN282" s="540" t="s">
        <v>8875</v>
      </c>
      <c r="BO282" s="12"/>
      <c r="BP282" s="12"/>
      <c r="BQ282" s="261">
        <v>44082</v>
      </c>
      <c r="BR282" s="261"/>
      <c r="BS282" s="18" t="s">
        <v>116</v>
      </c>
      <c r="BT282" s="261"/>
      <c r="BU282" s="261"/>
      <c r="BV282" s="18"/>
      <c r="BW282" s="261"/>
      <c r="BX282" s="261"/>
      <c r="BY282" s="12" t="s">
        <v>105</v>
      </c>
      <c r="BZ282" s="12" t="s">
        <v>105</v>
      </c>
    </row>
    <row r="283" spans="1:78" ht="50" customHeight="1" x14ac:dyDescent="0.2">
      <c r="A283" s="24" t="s">
        <v>580</v>
      </c>
      <c r="B283" s="65" t="s">
        <v>581</v>
      </c>
      <c r="C283" s="255" t="s">
        <v>309</v>
      </c>
      <c r="D283" s="655"/>
      <c r="E283" s="254"/>
      <c r="F283" s="254"/>
      <c r="G283" s="280"/>
      <c r="H283" s="338" t="s">
        <v>194</v>
      </c>
      <c r="I283" s="350">
        <v>40715</v>
      </c>
      <c r="J283" s="350"/>
      <c r="K283" s="350"/>
      <c r="L283" s="350"/>
      <c r="M283" s="350"/>
      <c r="N283" s="62"/>
      <c r="O283" s="124"/>
      <c r="P283" s="453"/>
      <c r="Q283" s="885"/>
      <c r="R283" s="885"/>
      <c r="S283" s="896"/>
      <c r="T283" s="314"/>
      <c r="U283" s="316" t="s">
        <v>93</v>
      </c>
      <c r="V283" s="118" t="s">
        <v>93</v>
      </c>
      <c r="W283" s="71" t="s">
        <v>94</v>
      </c>
      <c r="X283" s="918"/>
      <c r="Y283" s="918" t="s">
        <v>8752</v>
      </c>
      <c r="Z283" s="918" t="s">
        <v>8753</v>
      </c>
      <c r="AA283" s="106"/>
      <c r="AB283" s="112">
        <v>44197</v>
      </c>
      <c r="AC283" s="143" t="s">
        <v>313</v>
      </c>
      <c r="AD283" s="861" t="s">
        <v>314</v>
      </c>
      <c r="AE283" s="828">
        <v>44378</v>
      </c>
      <c r="AF283" s="891"/>
      <c r="AG283" s="64"/>
      <c r="AH283" s="64"/>
      <c r="AI283" s="144"/>
      <c r="AJ283" s="143"/>
      <c r="AK283" s="546"/>
      <c r="AL283" s="18"/>
      <c r="AM283" s="64"/>
      <c r="AN283" s="64"/>
      <c r="AO283" s="64"/>
      <c r="AP283" s="94"/>
      <c r="AQ283" s="86"/>
      <c r="AR283" s="861"/>
      <c r="AS283" s="828"/>
      <c r="AT283" s="64"/>
      <c r="AU283" s="891"/>
      <c r="AV283" s="964"/>
      <c r="AW283" s="209"/>
      <c r="AX283" s="862"/>
      <c r="AY283" s="861"/>
      <c r="AZ283" s="171"/>
      <c r="BA283" s="161"/>
      <c r="BB283" s="161"/>
      <c r="BC283" s="161"/>
      <c r="BD283" s="161"/>
      <c r="BE283" s="93" t="s">
        <v>8876</v>
      </c>
      <c r="BF283" s="18">
        <v>44652</v>
      </c>
      <c r="BG283" s="94"/>
      <c r="BH283" s="93"/>
      <c r="BI283" s="18"/>
      <c r="BJ283" s="94"/>
      <c r="BK283" s="93" t="s">
        <v>399</v>
      </c>
      <c r="BL283" s="18">
        <v>45108</v>
      </c>
      <c r="BM283" s="94"/>
      <c r="BN283" s="540" t="s">
        <v>8877</v>
      </c>
      <c r="BO283" s="12"/>
      <c r="BP283" s="12" t="s">
        <v>8878</v>
      </c>
      <c r="BQ283" s="261">
        <v>44252</v>
      </c>
      <c r="BR283" s="261"/>
      <c r="BS283" s="18" t="s">
        <v>116</v>
      </c>
      <c r="BT283" s="261">
        <v>44285</v>
      </c>
      <c r="BU283" s="261"/>
      <c r="BV283" s="18"/>
      <c r="BW283" s="261"/>
      <c r="BX283" s="261"/>
      <c r="BY283" s="12" t="s">
        <v>105</v>
      </c>
      <c r="BZ283" s="12" t="s">
        <v>105</v>
      </c>
    </row>
    <row r="284" spans="1:78" s="1" customFormat="1" ht="50" customHeight="1" x14ac:dyDescent="0.2">
      <c r="A284" s="24" t="s">
        <v>3084</v>
      </c>
      <c r="B284" s="620" t="s">
        <v>3069</v>
      </c>
      <c r="C284" s="252" t="s">
        <v>6389</v>
      </c>
      <c r="D284" s="654">
        <v>1984</v>
      </c>
      <c r="E284" s="507" t="s">
        <v>337</v>
      </c>
      <c r="F284" s="507" t="s">
        <v>3616</v>
      </c>
      <c r="G284" s="268" t="s">
        <v>89</v>
      </c>
      <c r="H284" s="340" t="s">
        <v>89</v>
      </c>
      <c r="I284" s="348">
        <v>41611</v>
      </c>
      <c r="J284" s="348"/>
      <c r="K284" s="348"/>
      <c r="L284" s="348"/>
      <c r="M284" s="348"/>
      <c r="N284" s="536">
        <v>44134</v>
      </c>
      <c r="O284" s="477">
        <v>44329</v>
      </c>
      <c r="P284" s="453"/>
      <c r="Q284" s="885"/>
      <c r="R284" s="885"/>
      <c r="S284" s="896"/>
      <c r="T284" s="314"/>
      <c r="U284" s="316" t="str">
        <f t="shared" ref="U284:U287" si="11">IF(OR(V284="Yes", W284="Web-page timetable", X284="YES"), "Yes")</f>
        <v>Yes</v>
      </c>
      <c r="V284" s="118" t="s">
        <v>93</v>
      </c>
      <c r="W284" s="71" t="s">
        <v>94</v>
      </c>
      <c r="X284" s="919"/>
      <c r="Y284" s="936" t="s">
        <v>3071</v>
      </c>
      <c r="Z284" s="930" t="s">
        <v>3072</v>
      </c>
      <c r="AA284" s="82" t="s">
        <v>3073</v>
      </c>
      <c r="AB284" s="112">
        <v>43831</v>
      </c>
      <c r="AC284" s="143" t="s">
        <v>3074</v>
      </c>
      <c r="AD284" s="861" t="s">
        <v>3075</v>
      </c>
      <c r="AE284" s="828">
        <v>42309</v>
      </c>
      <c r="AF284" s="891">
        <v>42338</v>
      </c>
      <c r="AG284" s="64">
        <v>42391</v>
      </c>
      <c r="AH284" s="64" t="s">
        <v>6390</v>
      </c>
      <c r="AI284" s="144" t="s">
        <v>6391</v>
      </c>
      <c r="AJ284" s="139" t="s">
        <v>1423</v>
      </c>
      <c r="AK284" s="139" t="s">
        <v>766</v>
      </c>
      <c r="AL284" s="18">
        <v>42705</v>
      </c>
      <c r="AM284" s="64">
        <v>42709</v>
      </c>
      <c r="AN284" s="64">
        <v>42783</v>
      </c>
      <c r="AO284" s="64" t="s">
        <v>6392</v>
      </c>
      <c r="AP284" s="94" t="s">
        <v>6393</v>
      </c>
      <c r="AQ284" s="168">
        <v>43466</v>
      </c>
      <c r="AR284" s="861" t="s">
        <v>3076</v>
      </c>
      <c r="AS284" s="851">
        <v>43466</v>
      </c>
      <c r="AT284" s="161">
        <v>43495</v>
      </c>
      <c r="AU284" s="964">
        <v>43539</v>
      </c>
      <c r="AV284" s="964" t="s">
        <v>3077</v>
      </c>
      <c r="AW284" s="209"/>
      <c r="AX284" s="861"/>
      <c r="AY284" s="861"/>
      <c r="AZ284" s="171"/>
      <c r="BA284" s="161"/>
      <c r="BB284" s="161"/>
      <c r="BC284" s="161"/>
      <c r="BD284" s="161"/>
      <c r="BE284" s="93" t="s">
        <v>3078</v>
      </c>
      <c r="BF284" s="18">
        <v>44013</v>
      </c>
      <c r="BG284" s="102">
        <v>44134</v>
      </c>
      <c r="BH284" s="93" t="s">
        <v>3079</v>
      </c>
      <c r="BI284" s="18">
        <v>44256</v>
      </c>
      <c r="BJ284" s="94">
        <v>44329</v>
      </c>
      <c r="BK284" s="93" t="s">
        <v>788</v>
      </c>
      <c r="BL284" s="18">
        <v>44470</v>
      </c>
      <c r="BM284" s="94"/>
      <c r="BN284" s="541" t="s">
        <v>8879</v>
      </c>
      <c r="BO284" s="201"/>
      <c r="BP284" s="201"/>
      <c r="BQ284" s="261">
        <v>44287</v>
      </c>
      <c r="BR284" s="261"/>
      <c r="BS284" s="18" t="s">
        <v>7042</v>
      </c>
      <c r="BT284" s="261"/>
      <c r="BU284" s="261">
        <v>44336</v>
      </c>
      <c r="BV284" s="18" t="s">
        <v>8880</v>
      </c>
      <c r="BW284" s="261">
        <v>44419</v>
      </c>
      <c r="BX284" s="261" t="s">
        <v>8881</v>
      </c>
      <c r="BY284" s="12" t="s">
        <v>8882</v>
      </c>
      <c r="BZ284" s="12" t="s">
        <v>8882</v>
      </c>
    </row>
    <row r="285" spans="1:78" s="1" customFormat="1" ht="50" customHeight="1" x14ac:dyDescent="0.2">
      <c r="A285" s="24" t="s">
        <v>3216</v>
      </c>
      <c r="B285" s="622" t="s">
        <v>3217</v>
      </c>
      <c r="C285" s="6" t="s">
        <v>3218</v>
      </c>
      <c r="D285" s="654">
        <v>2159</v>
      </c>
      <c r="E285" s="507" t="s">
        <v>2759</v>
      </c>
      <c r="F285" s="507" t="s">
        <v>2182</v>
      </c>
      <c r="G285" s="268" t="s">
        <v>89</v>
      </c>
      <c r="H285" s="338" t="s">
        <v>89</v>
      </c>
      <c r="I285" s="348">
        <v>41254</v>
      </c>
      <c r="J285" s="348"/>
      <c r="K285" s="348"/>
      <c r="L285" s="348"/>
      <c r="M285" s="348"/>
      <c r="N285" s="62"/>
      <c r="O285" s="62"/>
      <c r="P285" s="453"/>
      <c r="Q285" s="885"/>
      <c r="R285" s="885"/>
      <c r="S285" s="896"/>
      <c r="T285" s="314"/>
      <c r="U285" s="316" t="str">
        <f t="shared" si="11"/>
        <v>Yes</v>
      </c>
      <c r="V285" s="118" t="s">
        <v>93</v>
      </c>
      <c r="W285" s="71" t="s">
        <v>94</v>
      </c>
      <c r="X285" s="918"/>
      <c r="Y285" s="906" t="s">
        <v>3220</v>
      </c>
      <c r="Z285" s="906" t="s">
        <v>6455</v>
      </c>
      <c r="AA285" s="106"/>
      <c r="AB285" s="112">
        <v>43983</v>
      </c>
      <c r="AC285" s="143" t="s">
        <v>3222</v>
      </c>
      <c r="AD285" s="865" t="s">
        <v>364</v>
      </c>
      <c r="AE285" s="828">
        <v>43374</v>
      </c>
      <c r="AF285" s="891">
        <v>43381</v>
      </c>
      <c r="AG285" s="64">
        <v>43434</v>
      </c>
      <c r="AH285" s="64" t="s">
        <v>3223</v>
      </c>
      <c r="AI285" s="144"/>
      <c r="AJ285" s="86" t="s">
        <v>1087</v>
      </c>
      <c r="AK285" s="86" t="s">
        <v>3224</v>
      </c>
      <c r="AL285" s="18">
        <v>43739</v>
      </c>
      <c r="AM285" s="64">
        <v>43739</v>
      </c>
      <c r="AN285" s="64">
        <v>43800</v>
      </c>
      <c r="AO285" s="64"/>
      <c r="AP285" s="94"/>
      <c r="AQ285" s="87" t="s">
        <v>125</v>
      </c>
      <c r="AR285" s="866" t="s">
        <v>1844</v>
      </c>
      <c r="AS285" s="851">
        <v>44409</v>
      </c>
      <c r="AT285" s="161">
        <v>44501</v>
      </c>
      <c r="AU285" s="964">
        <v>44543</v>
      </c>
      <c r="AV285" s="964" t="s">
        <v>3225</v>
      </c>
      <c r="AW285" s="209"/>
      <c r="AX285" s="861"/>
      <c r="AY285" s="861"/>
      <c r="AZ285" s="171"/>
      <c r="BA285" s="161"/>
      <c r="BB285" s="161"/>
      <c r="BC285" s="161"/>
      <c r="BD285" s="161"/>
      <c r="BE285" s="93" t="s">
        <v>128</v>
      </c>
      <c r="BF285" s="18">
        <v>44743</v>
      </c>
      <c r="BG285" s="94"/>
      <c r="BH285" s="93" t="s">
        <v>6456</v>
      </c>
      <c r="BI285" s="18">
        <v>44896</v>
      </c>
      <c r="BJ285" s="94"/>
      <c r="BK285" s="93" t="s">
        <v>6414</v>
      </c>
      <c r="BL285" s="18">
        <v>45261</v>
      </c>
      <c r="BM285" s="94"/>
      <c r="BN285" s="542" t="s">
        <v>6457</v>
      </c>
      <c r="BO285" s="54" t="s">
        <v>8883</v>
      </c>
      <c r="BP285" s="696"/>
      <c r="BQ285" s="261">
        <v>44424</v>
      </c>
      <c r="BR285" s="261"/>
      <c r="BS285" s="18" t="s">
        <v>116</v>
      </c>
      <c r="BT285" s="261">
        <v>44424</v>
      </c>
      <c r="BU285" s="261"/>
      <c r="BV285" s="18" t="s">
        <v>116</v>
      </c>
      <c r="BW285" s="261"/>
      <c r="BX285" s="261"/>
      <c r="BY285" s="12" t="s">
        <v>1234</v>
      </c>
      <c r="BZ285" s="12" t="s">
        <v>1234</v>
      </c>
    </row>
    <row r="286" spans="1:78" s="1" customFormat="1" ht="50" customHeight="1" x14ac:dyDescent="0.2">
      <c r="A286" s="24" t="s">
        <v>2974</v>
      </c>
      <c r="B286" s="65" t="s">
        <v>6343</v>
      </c>
      <c r="C286" s="6" t="s">
        <v>6344</v>
      </c>
      <c r="D286" s="654">
        <v>2174</v>
      </c>
      <c r="E286" s="507" t="s">
        <v>297</v>
      </c>
      <c r="F286" s="507" t="s">
        <v>2182</v>
      </c>
      <c r="G286" s="173" t="s">
        <v>89</v>
      </c>
      <c r="H286" s="173" t="s">
        <v>89</v>
      </c>
      <c r="I286" s="62">
        <v>42919</v>
      </c>
      <c r="J286" s="348"/>
      <c r="K286" s="348"/>
      <c r="L286" s="348"/>
      <c r="M286" s="348"/>
      <c r="N286" s="62"/>
      <c r="O286" s="124"/>
      <c r="P286" s="453"/>
      <c r="Q286" s="885"/>
      <c r="R286" s="885"/>
      <c r="S286" s="896"/>
      <c r="T286" s="314"/>
      <c r="U286" s="316" t="str">
        <f t="shared" si="11"/>
        <v>Yes</v>
      </c>
      <c r="V286" s="118" t="s">
        <v>93</v>
      </c>
      <c r="W286" s="71" t="s">
        <v>94</v>
      </c>
      <c r="X286" s="918"/>
      <c r="Y286" s="931" t="s">
        <v>6345</v>
      </c>
      <c r="Z286" s="944" t="s">
        <v>6346</v>
      </c>
      <c r="AA286" s="106" t="s">
        <v>6347</v>
      </c>
      <c r="AB286" s="281">
        <v>43831</v>
      </c>
      <c r="AC286" s="143" t="s">
        <v>6348</v>
      </c>
      <c r="AD286" s="861" t="s">
        <v>142</v>
      </c>
      <c r="AE286" s="828">
        <v>44075</v>
      </c>
      <c r="AF286" s="891">
        <v>44044</v>
      </c>
      <c r="AG286" s="64"/>
      <c r="AH286" s="64" t="s">
        <v>2979</v>
      </c>
      <c r="AI286" s="144"/>
      <c r="AJ286" s="20" t="s">
        <v>3259</v>
      </c>
      <c r="AK286" s="87" t="s">
        <v>1526</v>
      </c>
      <c r="AL286" s="18">
        <v>44440</v>
      </c>
      <c r="AM286" s="64"/>
      <c r="AN286" s="64"/>
      <c r="AO286" s="64"/>
      <c r="AP286" s="94"/>
      <c r="AQ286" s="168"/>
      <c r="AR286" s="861"/>
      <c r="AS286" s="852"/>
      <c r="AT286" s="161"/>
      <c r="AU286" s="964"/>
      <c r="AV286" s="964"/>
      <c r="AW286" s="209"/>
      <c r="AX286" s="861"/>
      <c r="AY286" s="862"/>
      <c r="AZ286" s="172"/>
      <c r="BA286" s="161"/>
      <c r="BB286" s="161"/>
      <c r="BC286" s="161"/>
      <c r="BD286" s="161"/>
      <c r="BE286" s="93" t="s">
        <v>6349</v>
      </c>
      <c r="BF286" s="18">
        <v>44805</v>
      </c>
      <c r="BG286" s="64"/>
      <c r="BH286" s="93" t="s">
        <v>6350</v>
      </c>
      <c r="BI286" s="18">
        <v>45047</v>
      </c>
      <c r="BJ286" s="94"/>
      <c r="BK286" s="93" t="s">
        <v>6351</v>
      </c>
      <c r="BL286" s="131">
        <v>45231</v>
      </c>
      <c r="BM286" s="94"/>
      <c r="BN286" s="540" t="s">
        <v>8884</v>
      </c>
      <c r="BO286" s="12" t="s">
        <v>8885</v>
      </c>
      <c r="BP286" s="12"/>
      <c r="BQ286" s="261">
        <v>44315</v>
      </c>
      <c r="BR286" s="261"/>
      <c r="BS286" s="18" t="s">
        <v>116</v>
      </c>
      <c r="BT286" s="261"/>
      <c r="BU286" s="261">
        <v>44378</v>
      </c>
      <c r="BV286" s="18" t="s">
        <v>116</v>
      </c>
      <c r="BW286" s="261"/>
      <c r="BX286" s="261"/>
      <c r="BY286" s="12" t="s">
        <v>105</v>
      </c>
      <c r="BZ286" s="12" t="s">
        <v>105</v>
      </c>
    </row>
    <row r="287" spans="1:78" s="1" customFormat="1" ht="50" customHeight="1" x14ac:dyDescent="0.2">
      <c r="A287" s="24" t="s">
        <v>896</v>
      </c>
      <c r="B287" s="65" t="s">
        <v>897</v>
      </c>
      <c r="C287" s="503" t="s">
        <v>7078</v>
      </c>
      <c r="D287" s="654" t="s">
        <v>226</v>
      </c>
      <c r="E287" s="663" t="s">
        <v>5319</v>
      </c>
      <c r="F287" s="663" t="s">
        <v>5027</v>
      </c>
      <c r="G287" s="268" t="s">
        <v>89</v>
      </c>
      <c r="H287" s="338" t="s">
        <v>89</v>
      </c>
      <c r="I287" s="348">
        <v>42943</v>
      </c>
      <c r="J287" s="348"/>
      <c r="K287" s="348"/>
      <c r="L287" s="348"/>
      <c r="M287" s="348"/>
      <c r="N287" s="62"/>
      <c r="O287" s="124"/>
      <c r="P287" s="453"/>
      <c r="Q287" s="885"/>
      <c r="R287" s="885"/>
      <c r="S287" s="896"/>
      <c r="T287" s="314"/>
      <c r="U287" s="316" t="b">
        <f t="shared" si="11"/>
        <v>0</v>
      </c>
      <c r="V287" s="118" t="s">
        <v>237</v>
      </c>
      <c r="W287" s="71" t="s">
        <v>94</v>
      </c>
      <c r="X287" s="918"/>
      <c r="Y287" s="909" t="s">
        <v>5320</v>
      </c>
      <c r="Z287" s="906" t="s">
        <v>5321</v>
      </c>
      <c r="AA287" s="106" t="s">
        <v>5322</v>
      </c>
      <c r="AB287" s="112">
        <v>43374</v>
      </c>
      <c r="AC287" s="143"/>
      <c r="AD287" s="861"/>
      <c r="AE287" s="828"/>
      <c r="AF287" s="891"/>
      <c r="AG287" s="64"/>
      <c r="AH287" s="64"/>
      <c r="AI287" s="144"/>
      <c r="AJ287" s="136"/>
      <c r="AK287" s="136"/>
      <c r="AL287" s="18"/>
      <c r="AM287" s="64"/>
      <c r="AN287" s="64"/>
      <c r="AO287" s="64"/>
      <c r="AP287" s="94"/>
      <c r="AQ287" s="168"/>
      <c r="AR287" s="861"/>
      <c r="AS287" s="851"/>
      <c r="AT287" s="161"/>
      <c r="AU287" s="964"/>
      <c r="AV287" s="964"/>
      <c r="AW287" s="209"/>
      <c r="AX287" s="861"/>
      <c r="AY287" s="861"/>
      <c r="AZ287" s="171"/>
      <c r="BA287" s="161"/>
      <c r="BB287" s="161"/>
      <c r="BC287" s="161"/>
      <c r="BD287" s="161"/>
      <c r="BE287" s="93"/>
      <c r="BF287" s="18"/>
      <c r="BG287" s="94"/>
      <c r="BH287" s="93"/>
      <c r="BI287" s="18"/>
      <c r="BJ287" s="94"/>
      <c r="BK287" s="93"/>
      <c r="BL287" s="18"/>
      <c r="BM287" s="94"/>
      <c r="BN287" s="540" t="s">
        <v>5326</v>
      </c>
      <c r="BO287" s="12"/>
      <c r="BP287" s="12"/>
      <c r="BQ287" s="261">
        <v>44152</v>
      </c>
      <c r="BR287" s="261"/>
      <c r="BS287" s="18" t="s">
        <v>116</v>
      </c>
      <c r="BT287" s="261"/>
      <c r="BU287" s="261"/>
      <c r="BV287" s="18"/>
      <c r="BW287" s="261"/>
      <c r="BX287" s="261"/>
      <c r="BY287" s="12" t="s">
        <v>579</v>
      </c>
      <c r="BZ287" s="12" t="s">
        <v>579</v>
      </c>
    </row>
    <row r="288" spans="1:78" s="1" customFormat="1" ht="50" customHeight="1" x14ac:dyDescent="0.2">
      <c r="A288" s="24" t="s">
        <v>1285</v>
      </c>
      <c r="B288" s="65" t="s">
        <v>1286</v>
      </c>
      <c r="C288" s="283" t="s">
        <v>1287</v>
      </c>
      <c r="D288" s="660">
        <v>2164</v>
      </c>
      <c r="E288" s="60">
        <v>2021</v>
      </c>
      <c r="F288" s="60">
        <v>2040</v>
      </c>
      <c r="G288" s="288" t="s">
        <v>89</v>
      </c>
      <c r="H288" s="173" t="s">
        <v>89</v>
      </c>
      <c r="I288" s="467">
        <v>42397</v>
      </c>
      <c r="J288" s="348"/>
      <c r="K288" s="348"/>
      <c r="L288" s="348"/>
      <c r="M288" s="348"/>
      <c r="N288" s="62"/>
      <c r="O288" s="124"/>
      <c r="P288" s="453"/>
      <c r="Q288" s="885"/>
      <c r="R288" s="885"/>
      <c r="S288" s="896"/>
      <c r="T288" s="458"/>
      <c r="U288" s="316" t="str">
        <f>IF(OR(V288="Yes", W288="Web-page timetable""Other", X288="YES"), "Yes")</f>
        <v>Yes</v>
      </c>
      <c r="V288" s="118" t="s">
        <v>228</v>
      </c>
      <c r="W288" s="71"/>
      <c r="X288" s="836" t="s">
        <v>90</v>
      </c>
      <c r="Y288" s="918"/>
      <c r="Z288" s="918"/>
      <c r="AA288" s="106"/>
      <c r="AB288" s="281"/>
      <c r="AC288" s="143" t="s">
        <v>5228</v>
      </c>
      <c r="AD288" s="861" t="s">
        <v>142</v>
      </c>
      <c r="AE288" s="828">
        <v>44197</v>
      </c>
      <c r="AF288" s="891">
        <v>44197</v>
      </c>
      <c r="AG288" s="64">
        <v>44270</v>
      </c>
      <c r="AH288" s="64" t="s">
        <v>1291</v>
      </c>
      <c r="AI288" s="144"/>
      <c r="AJ288" s="17" t="s">
        <v>424</v>
      </c>
      <c r="AK288" s="86" t="s">
        <v>270</v>
      </c>
      <c r="AL288" s="18"/>
      <c r="AM288" s="64"/>
      <c r="AN288" s="64"/>
      <c r="AO288" s="64"/>
      <c r="AP288" s="94"/>
      <c r="AQ288" s="168"/>
      <c r="AR288" s="861"/>
      <c r="AS288" s="852"/>
      <c r="AT288" s="161"/>
      <c r="AU288" s="964"/>
      <c r="AV288" s="964"/>
      <c r="AW288" s="209"/>
      <c r="AX288" s="861"/>
      <c r="AY288" s="862"/>
      <c r="AZ288" s="172"/>
      <c r="BA288" s="161"/>
      <c r="BB288" s="161"/>
      <c r="BC288" s="161"/>
      <c r="BD288" s="161"/>
      <c r="BE288" s="93" t="s">
        <v>8886</v>
      </c>
      <c r="BF288" s="18"/>
      <c r="BG288" s="64"/>
      <c r="BH288" s="93"/>
      <c r="BI288" s="18"/>
      <c r="BJ288" s="94"/>
      <c r="BK288" s="93" t="s">
        <v>423</v>
      </c>
      <c r="BL288" s="131"/>
      <c r="BM288" s="94"/>
      <c r="BN288" s="540" t="s">
        <v>8887</v>
      </c>
      <c r="BO288" s="12" t="s">
        <v>8888</v>
      </c>
      <c r="BP288" s="12"/>
      <c r="BQ288" s="261">
        <v>44273</v>
      </c>
      <c r="BR288" s="261"/>
      <c r="BS288" s="18" t="s">
        <v>116</v>
      </c>
      <c r="BT288" s="261"/>
      <c r="BU288" s="261">
        <v>44273</v>
      </c>
      <c r="BV288" s="18" t="s">
        <v>116</v>
      </c>
      <c r="BW288" s="261"/>
      <c r="BX288" s="261"/>
      <c r="BY288" s="12"/>
      <c r="BZ288" s="12"/>
    </row>
    <row r="289" spans="1:78" s="1" customFormat="1" ht="50" customHeight="1" x14ac:dyDescent="0.2">
      <c r="A289" s="24" t="s">
        <v>1003</v>
      </c>
      <c r="B289" s="65" t="s">
        <v>5364</v>
      </c>
      <c r="C289" s="252" t="s">
        <v>5365</v>
      </c>
      <c r="D289" s="654">
        <v>2008</v>
      </c>
      <c r="E289" s="507" t="s">
        <v>351</v>
      </c>
      <c r="F289" s="507" t="s">
        <v>4841</v>
      </c>
      <c r="G289" s="268" t="s">
        <v>89</v>
      </c>
      <c r="H289" s="338" t="s">
        <v>89</v>
      </c>
      <c r="I289" s="348">
        <v>41613</v>
      </c>
      <c r="J289" s="348"/>
      <c r="K289" s="348"/>
      <c r="L289" s="348"/>
      <c r="M289" s="348"/>
      <c r="N289" s="62"/>
      <c r="O289" s="124"/>
      <c r="P289" s="453"/>
      <c r="Q289" s="885"/>
      <c r="R289" s="885"/>
      <c r="S289" s="896"/>
      <c r="T289" s="314"/>
      <c r="U289" s="316" t="str">
        <f t="shared" ref="U289:U294" si="12">IF(OR(V289="Yes", W289="Web-page timetable", X289="YES"), "Yes")</f>
        <v>Yes</v>
      </c>
      <c r="V289" s="118" t="s">
        <v>93</v>
      </c>
      <c r="W289" s="71" t="s">
        <v>94</v>
      </c>
      <c r="X289" s="918"/>
      <c r="Y289" s="909" t="s">
        <v>1009</v>
      </c>
      <c r="Z289" s="906" t="s">
        <v>5366</v>
      </c>
      <c r="AA289" s="106"/>
      <c r="AB289" s="112">
        <v>43770</v>
      </c>
      <c r="AC289" s="143" t="s">
        <v>1008</v>
      </c>
      <c r="AD289" s="861" t="s">
        <v>364</v>
      </c>
      <c r="AE289" s="828">
        <v>43770</v>
      </c>
      <c r="AF289" s="891">
        <v>43794</v>
      </c>
      <c r="AG289" s="64">
        <v>43850</v>
      </c>
      <c r="AH289" s="132" t="s">
        <v>1009</v>
      </c>
      <c r="AI289" s="144"/>
      <c r="AJ289" s="87" t="s">
        <v>1010</v>
      </c>
      <c r="AK289" s="87" t="s">
        <v>367</v>
      </c>
      <c r="AL289" s="18">
        <v>43952</v>
      </c>
      <c r="AM289" s="64">
        <v>44095</v>
      </c>
      <c r="AN289" s="64">
        <v>44150</v>
      </c>
      <c r="AO289" s="64" t="s">
        <v>1011</v>
      </c>
      <c r="AP289" s="94"/>
      <c r="AQ289" s="168"/>
      <c r="AR289" s="861"/>
      <c r="AS289" s="851"/>
      <c r="AT289" s="161"/>
      <c r="AU289" s="964"/>
      <c r="AV289" s="964"/>
      <c r="AW289" s="209"/>
      <c r="AX289" s="861"/>
      <c r="AY289" s="861"/>
      <c r="AZ289" s="171"/>
      <c r="BA289" s="161"/>
      <c r="BB289" s="161"/>
      <c r="BC289" s="161"/>
      <c r="BD289" s="161"/>
      <c r="BE289" s="93" t="s">
        <v>8889</v>
      </c>
      <c r="BF289" s="18">
        <v>44409</v>
      </c>
      <c r="BG289" s="94"/>
      <c r="BH289" s="93" t="s">
        <v>8890</v>
      </c>
      <c r="BI289" s="18" t="s">
        <v>114</v>
      </c>
      <c r="BJ289" s="94"/>
      <c r="BK289" s="93" t="s">
        <v>8891</v>
      </c>
      <c r="BL289" s="18" t="s">
        <v>114</v>
      </c>
      <c r="BM289" s="94"/>
      <c r="BN289" s="544" t="s">
        <v>8892</v>
      </c>
      <c r="BO289" s="54" t="s">
        <v>8893</v>
      </c>
      <c r="BP289" s="221"/>
      <c r="BQ289" s="261">
        <v>44106</v>
      </c>
      <c r="BR289" s="261"/>
      <c r="BS289" s="18" t="s">
        <v>116</v>
      </c>
      <c r="BT289" s="261"/>
      <c r="BU289" s="261">
        <v>44320</v>
      </c>
      <c r="BV289" s="18" t="s">
        <v>116</v>
      </c>
      <c r="BW289" s="261">
        <v>44448</v>
      </c>
      <c r="BX289" s="261"/>
      <c r="BY289" s="12" t="s">
        <v>579</v>
      </c>
      <c r="BZ289" s="12" t="s">
        <v>579</v>
      </c>
    </row>
    <row r="290" spans="1:78" s="1" customFormat="1" ht="50" customHeight="1" x14ac:dyDescent="0.2">
      <c r="A290" s="24" t="s">
        <v>1627</v>
      </c>
      <c r="B290" s="65" t="s">
        <v>1628</v>
      </c>
      <c r="C290" s="252" t="s">
        <v>5662</v>
      </c>
      <c r="D290" s="654" t="s">
        <v>6849</v>
      </c>
      <c r="E290" s="507" t="s">
        <v>91</v>
      </c>
      <c r="F290" s="507" t="s">
        <v>949</v>
      </c>
      <c r="G290" s="268" t="s">
        <v>89</v>
      </c>
      <c r="H290" s="338" t="s">
        <v>89</v>
      </c>
      <c r="I290" s="348">
        <v>42359</v>
      </c>
      <c r="J290" s="348"/>
      <c r="K290" s="348"/>
      <c r="L290" s="348"/>
      <c r="M290" s="348"/>
      <c r="N290" s="62"/>
      <c r="O290" s="124"/>
      <c r="P290" s="453"/>
      <c r="Q290" s="885"/>
      <c r="R290" s="885"/>
      <c r="S290" s="896"/>
      <c r="T290" s="314"/>
      <c r="U290" s="316" t="str">
        <f t="shared" si="12"/>
        <v>Yes</v>
      </c>
      <c r="V290" s="118" t="s">
        <v>93</v>
      </c>
      <c r="W290" s="71" t="s">
        <v>94</v>
      </c>
      <c r="X290" s="919"/>
      <c r="Y290" s="933" t="s">
        <v>5663</v>
      </c>
      <c r="Z290" s="906" t="s">
        <v>5664</v>
      </c>
      <c r="AA290" s="107" t="s">
        <v>5665</v>
      </c>
      <c r="AB290" s="112">
        <v>43831</v>
      </c>
      <c r="AC290" s="143" t="s">
        <v>788</v>
      </c>
      <c r="AD290" s="861" t="s">
        <v>302</v>
      </c>
      <c r="AE290" s="828">
        <v>44470</v>
      </c>
      <c r="AF290" s="891"/>
      <c r="AG290" s="64"/>
      <c r="AH290" s="64"/>
      <c r="AI290" s="144"/>
      <c r="AJ290" s="87" t="s">
        <v>315</v>
      </c>
      <c r="AK290" s="139" t="s">
        <v>2400</v>
      </c>
      <c r="AL290" s="18">
        <v>44652</v>
      </c>
      <c r="AM290" s="64"/>
      <c r="AN290" s="64"/>
      <c r="AO290" s="64"/>
      <c r="AP290" s="94"/>
      <c r="AQ290" s="168"/>
      <c r="AR290" s="861"/>
      <c r="AS290" s="851"/>
      <c r="AT290" s="161"/>
      <c r="AU290" s="964"/>
      <c r="AV290" s="964"/>
      <c r="AW290" s="209"/>
      <c r="AX290" s="861"/>
      <c r="AY290" s="861"/>
      <c r="AZ290" s="171"/>
      <c r="BA290" s="161"/>
      <c r="BB290" s="161"/>
      <c r="BC290" s="161"/>
      <c r="BD290" s="161"/>
      <c r="BE290" s="93" t="s">
        <v>5666</v>
      </c>
      <c r="BF290" s="18">
        <v>44927</v>
      </c>
      <c r="BG290" s="94"/>
      <c r="BH290" s="93" t="s">
        <v>316</v>
      </c>
      <c r="BI290" s="18">
        <v>45017</v>
      </c>
      <c r="BJ290" s="94"/>
      <c r="BK290" s="93" t="s">
        <v>5667</v>
      </c>
      <c r="BL290" s="18">
        <v>45261</v>
      </c>
      <c r="BM290" s="94"/>
      <c r="BN290" s="540" t="s">
        <v>5668</v>
      </c>
      <c r="BO290" s="12"/>
      <c r="BP290" s="12"/>
      <c r="BQ290" s="261">
        <v>44187</v>
      </c>
      <c r="BR290" s="261"/>
      <c r="BS290" s="18" t="s">
        <v>116</v>
      </c>
      <c r="BT290" s="261"/>
      <c r="BU290" s="261"/>
      <c r="BV290" s="18"/>
      <c r="BW290" s="261"/>
      <c r="BX290" s="261"/>
      <c r="BY290" s="12" t="s">
        <v>105</v>
      </c>
      <c r="BZ290" s="12" t="s">
        <v>105</v>
      </c>
    </row>
    <row r="291" spans="1:78" s="1" customFormat="1" ht="50" customHeight="1" x14ac:dyDescent="0.2">
      <c r="A291" s="24" t="s">
        <v>2197</v>
      </c>
      <c r="B291" s="65" t="s">
        <v>2198</v>
      </c>
      <c r="C291" s="252"/>
      <c r="D291" s="654" t="s">
        <v>226</v>
      </c>
      <c r="E291" s="507"/>
      <c r="F291" s="507"/>
      <c r="G291" s="268" t="s">
        <v>89</v>
      </c>
      <c r="H291" s="338" t="s">
        <v>89</v>
      </c>
      <c r="I291" s="348">
        <v>42937</v>
      </c>
      <c r="J291" s="348"/>
      <c r="K291" s="348"/>
      <c r="L291" s="348"/>
      <c r="M291" s="348"/>
      <c r="N291" s="62"/>
      <c r="O291" s="124"/>
      <c r="P291" s="453"/>
      <c r="Q291" s="885"/>
      <c r="R291" s="885"/>
      <c r="S291" s="896"/>
      <c r="T291" s="314"/>
      <c r="U291" s="316" t="b">
        <f t="shared" si="12"/>
        <v>0</v>
      </c>
      <c r="V291" s="118" t="s">
        <v>111</v>
      </c>
      <c r="W291" s="71" t="s">
        <v>94</v>
      </c>
      <c r="X291" s="918"/>
      <c r="Y291" s="937" t="s">
        <v>2200</v>
      </c>
      <c r="Z291" s="909" t="s">
        <v>5982</v>
      </c>
      <c r="AA291" s="108"/>
      <c r="AB291" s="112">
        <v>43831</v>
      </c>
      <c r="AC291" s="143"/>
      <c r="AD291" s="861"/>
      <c r="AE291" s="828"/>
      <c r="AF291" s="891"/>
      <c r="AG291" s="64"/>
      <c r="AH291" s="64"/>
      <c r="AI291" s="144"/>
      <c r="AJ291" s="136"/>
      <c r="AK291" s="136"/>
      <c r="AL291" s="18"/>
      <c r="AM291" s="64"/>
      <c r="AN291" s="64"/>
      <c r="AO291" s="64"/>
      <c r="AP291" s="94"/>
      <c r="AQ291" s="168"/>
      <c r="AR291" s="861"/>
      <c r="AS291" s="851"/>
      <c r="AT291" s="161"/>
      <c r="AU291" s="964"/>
      <c r="AV291" s="964"/>
      <c r="AW291" s="209"/>
      <c r="AX291" s="861"/>
      <c r="AY291" s="861"/>
      <c r="AZ291" s="171"/>
      <c r="BA291" s="161"/>
      <c r="BB291" s="161"/>
      <c r="BC291" s="161"/>
      <c r="BD291" s="161"/>
      <c r="BE291" s="93"/>
      <c r="BF291" s="18"/>
      <c r="BG291" s="279"/>
      <c r="BH291" s="93"/>
      <c r="BI291" s="18"/>
      <c r="BJ291" s="94"/>
      <c r="BK291" s="93"/>
      <c r="BL291" s="18"/>
      <c r="BM291" s="94"/>
      <c r="BN291" s="540" t="s">
        <v>5983</v>
      </c>
      <c r="BO291" s="12"/>
      <c r="BP291" s="12"/>
      <c r="BQ291" s="261">
        <v>44061</v>
      </c>
      <c r="BR291" s="261"/>
      <c r="BS291" s="18" t="s">
        <v>116</v>
      </c>
      <c r="BT291" s="261"/>
      <c r="BU291" s="261"/>
      <c r="BV291" s="18"/>
      <c r="BW291" s="261"/>
      <c r="BX291" s="261"/>
      <c r="BY291" s="12" t="s">
        <v>105</v>
      </c>
      <c r="BZ291" s="12" t="s">
        <v>105</v>
      </c>
    </row>
    <row r="292" spans="1:78" s="1" customFormat="1" ht="50" customHeight="1" x14ac:dyDescent="0.2">
      <c r="A292" s="24" t="s">
        <v>2629</v>
      </c>
      <c r="B292" s="65" t="s">
        <v>2630</v>
      </c>
      <c r="C292" s="252" t="s">
        <v>6185</v>
      </c>
      <c r="D292" s="654">
        <v>1867</v>
      </c>
      <c r="E292" s="507" t="s">
        <v>292</v>
      </c>
      <c r="F292" s="507" t="s">
        <v>1021</v>
      </c>
      <c r="G292" s="268" t="s">
        <v>89</v>
      </c>
      <c r="H292" s="338" t="s">
        <v>89</v>
      </c>
      <c r="I292" s="348">
        <v>43571</v>
      </c>
      <c r="J292" s="348"/>
      <c r="K292" s="348"/>
      <c r="L292" s="348"/>
      <c r="M292" s="348"/>
      <c r="N292" s="62"/>
      <c r="O292" s="124"/>
      <c r="P292" s="453"/>
      <c r="Q292" s="885"/>
      <c r="R292" s="885"/>
      <c r="S292" s="896"/>
      <c r="T292" s="314"/>
      <c r="U292" s="316" t="b">
        <f t="shared" si="12"/>
        <v>0</v>
      </c>
      <c r="V292" s="118" t="s">
        <v>237</v>
      </c>
      <c r="W292" s="71" t="s">
        <v>94</v>
      </c>
      <c r="X292" s="918"/>
      <c r="Y292" s="938" t="s">
        <v>6186</v>
      </c>
      <c r="Z292" s="940" t="s">
        <v>6187</v>
      </c>
      <c r="AA292" s="106" t="s">
        <v>6188</v>
      </c>
      <c r="AB292" s="112">
        <v>42767</v>
      </c>
      <c r="AC292" s="143" t="s">
        <v>6189</v>
      </c>
      <c r="AD292" s="861"/>
      <c r="AE292" s="828">
        <v>42278</v>
      </c>
      <c r="AF292" s="891"/>
      <c r="AG292" s="64"/>
      <c r="AH292" s="64"/>
      <c r="AI292" s="144"/>
      <c r="AJ292" s="86" t="s">
        <v>6190</v>
      </c>
      <c r="AK292" s="86"/>
      <c r="AL292" s="18">
        <v>42675</v>
      </c>
      <c r="AM292" s="64"/>
      <c r="AN292" s="64"/>
      <c r="AO292" s="64"/>
      <c r="AP292" s="94"/>
      <c r="AQ292" s="168"/>
      <c r="AR292" s="861"/>
      <c r="AS292" s="851"/>
      <c r="AT292" s="161"/>
      <c r="AU292" s="964"/>
      <c r="AV292" s="964"/>
      <c r="AW292" s="209"/>
      <c r="AX292" s="861"/>
      <c r="AY292" s="861"/>
      <c r="AZ292" s="171"/>
      <c r="BA292" s="161"/>
      <c r="BB292" s="161"/>
      <c r="BC292" s="161"/>
      <c r="BD292" s="161"/>
      <c r="BE292" s="93" t="s">
        <v>6191</v>
      </c>
      <c r="BF292" s="18">
        <v>42948</v>
      </c>
      <c r="BG292" s="94">
        <v>43045</v>
      </c>
      <c r="BH292" s="93" t="s">
        <v>6192</v>
      </c>
      <c r="BI292" s="18">
        <v>43070</v>
      </c>
      <c r="BJ292" s="94">
        <v>43129</v>
      </c>
      <c r="BK292" s="93" t="s">
        <v>5236</v>
      </c>
      <c r="BL292" s="18">
        <v>43252</v>
      </c>
      <c r="BM292" s="94">
        <v>43571</v>
      </c>
      <c r="BN292" s="540"/>
      <c r="BO292" s="12"/>
      <c r="BP292" s="12"/>
      <c r="BQ292" s="261">
        <v>43552</v>
      </c>
      <c r="BR292" s="261"/>
      <c r="BS292" s="18" t="s">
        <v>6076</v>
      </c>
      <c r="BT292" s="261"/>
      <c r="BU292" s="261"/>
      <c r="BV292" s="18"/>
      <c r="BW292" s="261"/>
      <c r="BX292" s="261" t="s">
        <v>6810</v>
      </c>
      <c r="BY292" s="12" t="s">
        <v>5682</v>
      </c>
      <c r="BZ292" s="12" t="s">
        <v>5682</v>
      </c>
    </row>
    <row r="293" spans="1:78" s="1" customFormat="1" ht="50" customHeight="1" x14ac:dyDescent="0.2">
      <c r="A293" s="24" t="s">
        <v>1655</v>
      </c>
      <c r="B293" s="65" t="s">
        <v>1656</v>
      </c>
      <c r="C293" s="252" t="s">
        <v>5677</v>
      </c>
      <c r="D293" s="654">
        <v>1764</v>
      </c>
      <c r="E293" s="507" t="s">
        <v>4840</v>
      </c>
      <c r="F293" s="507" t="s">
        <v>2760</v>
      </c>
      <c r="G293" s="268" t="s">
        <v>89</v>
      </c>
      <c r="H293" s="173" t="s">
        <v>89</v>
      </c>
      <c r="I293" s="62">
        <v>43580</v>
      </c>
      <c r="J293" s="62"/>
      <c r="K293" s="62"/>
      <c r="L293" s="62"/>
      <c r="M293" s="62"/>
      <c r="N293" s="62"/>
      <c r="O293" s="124"/>
      <c r="P293" s="453"/>
      <c r="Q293" s="885"/>
      <c r="R293" s="885"/>
      <c r="S293" s="896"/>
      <c r="T293" s="314"/>
      <c r="U293" s="316" t="b">
        <f t="shared" si="12"/>
        <v>0</v>
      </c>
      <c r="V293" s="118" t="s">
        <v>111</v>
      </c>
      <c r="W293" s="71" t="s">
        <v>94</v>
      </c>
      <c r="X293" s="919"/>
      <c r="Y293" s="912" t="s">
        <v>5678</v>
      </c>
      <c r="Z293" s="912" t="s">
        <v>5679</v>
      </c>
      <c r="AA293" s="106" t="s">
        <v>5680</v>
      </c>
      <c r="AB293" s="112">
        <v>43344</v>
      </c>
      <c r="AC293" s="143"/>
      <c r="AD293" s="861"/>
      <c r="AE293" s="828"/>
      <c r="AF293" s="891"/>
      <c r="AG293" s="64"/>
      <c r="AH293" s="64"/>
      <c r="AI293" s="144"/>
      <c r="AJ293" s="86"/>
      <c r="AK293" s="86"/>
      <c r="AL293" s="18"/>
      <c r="AM293" s="64"/>
      <c r="AN293" s="64"/>
      <c r="AO293" s="64"/>
      <c r="AP293" s="94"/>
      <c r="AQ293" s="168"/>
      <c r="AR293" s="861"/>
      <c r="AS293" s="851"/>
      <c r="AT293" s="161"/>
      <c r="AU293" s="964"/>
      <c r="AV293" s="964"/>
      <c r="AW293" s="209"/>
      <c r="AX293" s="861"/>
      <c r="AY293" s="861"/>
      <c r="AZ293" s="171"/>
      <c r="BA293" s="161"/>
      <c r="BB293" s="161"/>
      <c r="BC293" s="161"/>
      <c r="BD293" s="161"/>
      <c r="BE293" s="93"/>
      <c r="BF293" s="18"/>
      <c r="BG293" s="94"/>
      <c r="BH293" s="93"/>
      <c r="BI293" s="18"/>
      <c r="BJ293" s="94"/>
      <c r="BK293" s="93"/>
      <c r="BL293" s="18"/>
      <c r="BM293" s="94"/>
      <c r="BN293" s="540" t="s">
        <v>5681</v>
      </c>
      <c r="BO293" s="12"/>
      <c r="BP293" s="12"/>
      <c r="BQ293" s="261">
        <v>43550</v>
      </c>
      <c r="BR293" s="261"/>
      <c r="BS293" s="18" t="s">
        <v>5194</v>
      </c>
      <c r="BT293" s="261"/>
      <c r="BU293" s="261"/>
      <c r="BV293" s="18"/>
      <c r="BW293" s="261"/>
      <c r="BX293" s="261" t="s">
        <v>6810</v>
      </c>
      <c r="BY293" s="12" t="s">
        <v>5682</v>
      </c>
      <c r="BZ293" s="12" t="s">
        <v>5682</v>
      </c>
    </row>
    <row r="294" spans="1:78" s="1" customFormat="1" ht="50" customHeight="1" x14ac:dyDescent="0.2">
      <c r="A294" s="24" t="s">
        <v>3896</v>
      </c>
      <c r="B294" s="65" t="s">
        <v>7598</v>
      </c>
      <c r="C294" s="252" t="s">
        <v>1157</v>
      </c>
      <c r="D294" s="654">
        <v>2086</v>
      </c>
      <c r="E294" s="507" t="s">
        <v>1083</v>
      </c>
      <c r="F294" s="507" t="s">
        <v>1158</v>
      </c>
      <c r="G294" s="268" t="s">
        <v>89</v>
      </c>
      <c r="H294" s="338" t="s">
        <v>89</v>
      </c>
      <c r="I294" s="348">
        <v>41988</v>
      </c>
      <c r="J294" s="348"/>
      <c r="K294" s="348"/>
      <c r="L294" s="348"/>
      <c r="M294" s="348"/>
      <c r="N294" s="62"/>
      <c r="O294" s="124"/>
      <c r="P294" s="453"/>
      <c r="Q294" s="885"/>
      <c r="R294" s="885"/>
      <c r="S294" s="896">
        <v>43800</v>
      </c>
      <c r="T294" s="495" t="s">
        <v>1159</v>
      </c>
      <c r="U294" s="316" t="str">
        <f t="shared" si="12"/>
        <v>Yes</v>
      </c>
      <c r="V294" s="118" t="s">
        <v>93</v>
      </c>
      <c r="W294" s="71" t="s">
        <v>94</v>
      </c>
      <c r="X294" s="836"/>
      <c r="Y294" s="906" t="s">
        <v>1160</v>
      </c>
      <c r="Z294" s="912" t="s">
        <v>1161</v>
      </c>
      <c r="AA294" s="106" t="s">
        <v>1162</v>
      </c>
      <c r="AB294" s="112">
        <v>43374</v>
      </c>
      <c r="AC294" s="143" t="s">
        <v>4861</v>
      </c>
      <c r="AD294" s="861" t="s">
        <v>1163</v>
      </c>
      <c r="AE294" s="828">
        <v>43525</v>
      </c>
      <c r="AF294" s="891">
        <v>43682</v>
      </c>
      <c r="AG294" s="64">
        <v>43749</v>
      </c>
      <c r="AH294" s="64" t="s">
        <v>1164</v>
      </c>
      <c r="AI294" s="144" t="s">
        <v>1165</v>
      </c>
      <c r="AJ294" s="558"/>
      <c r="AK294" s="608"/>
      <c r="AL294" s="296"/>
      <c r="AM294" s="528"/>
      <c r="AN294" s="528"/>
      <c r="AO294" s="528"/>
      <c r="AP294" s="94"/>
      <c r="AQ294" s="168">
        <v>43983</v>
      </c>
      <c r="AR294" s="861" t="s">
        <v>5453</v>
      </c>
      <c r="AS294" s="851">
        <v>43983</v>
      </c>
      <c r="AT294" s="161"/>
      <c r="AU294" s="964"/>
      <c r="AV294" s="964"/>
      <c r="AW294" s="209"/>
      <c r="AX294" s="861"/>
      <c r="AY294" s="861"/>
      <c r="AZ294" s="171"/>
      <c r="BA294" s="161"/>
      <c r="BB294" s="161"/>
      <c r="BC294" s="161"/>
      <c r="BD294" s="161"/>
      <c r="BE294" s="93" t="s">
        <v>4819</v>
      </c>
      <c r="BF294" s="18">
        <v>44166</v>
      </c>
      <c r="BG294" s="94"/>
      <c r="BH294" s="93" t="s">
        <v>5425</v>
      </c>
      <c r="BI294" s="18">
        <v>44287</v>
      </c>
      <c r="BJ294" s="94"/>
      <c r="BK294" s="93" t="s">
        <v>5454</v>
      </c>
      <c r="BL294" s="18">
        <v>44562</v>
      </c>
      <c r="BM294" s="94"/>
      <c r="BN294" s="540" t="s">
        <v>8894</v>
      </c>
      <c r="BO294" s="12" t="s">
        <v>8895</v>
      </c>
      <c r="BP294" s="12"/>
      <c r="BQ294" s="261">
        <v>44447</v>
      </c>
      <c r="BR294" s="261"/>
      <c r="BS294" s="18" t="s">
        <v>116</v>
      </c>
      <c r="BT294" s="261">
        <v>44447</v>
      </c>
      <c r="BU294" s="261">
        <v>44379</v>
      </c>
      <c r="BV294" s="18" t="s">
        <v>116</v>
      </c>
      <c r="BW294" s="261"/>
      <c r="BX294" s="261"/>
      <c r="BY294" s="12" t="s">
        <v>1170</v>
      </c>
      <c r="BZ294" s="12" t="s">
        <v>1170</v>
      </c>
    </row>
    <row r="295" spans="1:78" ht="50" customHeight="1" x14ac:dyDescent="0.2">
      <c r="A295" s="24" t="s">
        <v>2207</v>
      </c>
      <c r="B295" s="65" t="s">
        <v>2208</v>
      </c>
      <c r="C295" s="252" t="s">
        <v>2209</v>
      </c>
      <c r="D295" s="659">
        <v>2137</v>
      </c>
      <c r="E295" s="507" t="s">
        <v>91</v>
      </c>
      <c r="F295" s="507" t="s">
        <v>949</v>
      </c>
      <c r="G295" s="268" t="s">
        <v>89</v>
      </c>
      <c r="H295" s="338" t="s">
        <v>194</v>
      </c>
      <c r="I295" s="348">
        <v>42425</v>
      </c>
      <c r="J295" s="348" t="s">
        <v>90</v>
      </c>
      <c r="K295" s="348" t="s">
        <v>389</v>
      </c>
      <c r="L295" s="348"/>
      <c r="M295" s="348"/>
      <c r="N295" s="62"/>
      <c r="O295" s="124"/>
      <c r="P295" s="453"/>
      <c r="Q295" s="885"/>
      <c r="R295" s="885"/>
      <c r="S295" s="896"/>
      <c r="T295" s="314"/>
      <c r="U295" s="316" t="s">
        <v>93</v>
      </c>
      <c r="V295" s="118" t="s">
        <v>93</v>
      </c>
      <c r="W295" s="71" t="s">
        <v>94</v>
      </c>
      <c r="X295" s="918"/>
      <c r="Y295" s="906" t="s">
        <v>2211</v>
      </c>
      <c r="Z295" s="906" t="s">
        <v>8896</v>
      </c>
      <c r="AA295" s="108"/>
      <c r="AB295" s="112">
        <v>44075</v>
      </c>
      <c r="AC295" s="143" t="s">
        <v>2213</v>
      </c>
      <c r="AD295" s="861" t="s">
        <v>364</v>
      </c>
      <c r="AE295" s="828">
        <v>43405</v>
      </c>
      <c r="AF295" s="891">
        <v>43409</v>
      </c>
      <c r="AG295" s="64">
        <v>43451</v>
      </c>
      <c r="AH295" s="64" t="s">
        <v>2214</v>
      </c>
      <c r="AI295" s="144" t="s">
        <v>2215</v>
      </c>
      <c r="AJ295" s="139" t="s">
        <v>2216</v>
      </c>
      <c r="AK295" s="87" t="s">
        <v>367</v>
      </c>
      <c r="AL295" s="18">
        <v>43770</v>
      </c>
      <c r="AM295" s="64">
        <v>43773</v>
      </c>
      <c r="AN295" s="64">
        <v>43815</v>
      </c>
      <c r="AO295" s="64" t="s">
        <v>2214</v>
      </c>
      <c r="AP295" s="94"/>
      <c r="AQ295" s="168" t="s">
        <v>2217</v>
      </c>
      <c r="AR295" s="861" t="s">
        <v>369</v>
      </c>
      <c r="AS295" s="851">
        <v>44256</v>
      </c>
      <c r="AT295" s="161">
        <v>44256</v>
      </c>
      <c r="AU295" s="964">
        <v>44305</v>
      </c>
      <c r="AV295" s="964" t="s">
        <v>2218</v>
      </c>
      <c r="AW295" s="209"/>
      <c r="AX295" s="861"/>
      <c r="AY295" s="861"/>
      <c r="AZ295" s="171"/>
      <c r="BA295" s="161"/>
      <c r="BB295" s="161"/>
      <c r="BC295" s="161"/>
      <c r="BD295" s="161"/>
      <c r="BE295" s="93" t="s">
        <v>1166</v>
      </c>
      <c r="BF295" s="18">
        <v>44470</v>
      </c>
      <c r="BG295" s="94"/>
      <c r="BH295" s="93" t="s">
        <v>4920</v>
      </c>
      <c r="BI295" s="18">
        <v>44621</v>
      </c>
      <c r="BJ295" s="94"/>
      <c r="BK295" s="93" t="s">
        <v>4769</v>
      </c>
      <c r="BL295" s="18">
        <v>45017</v>
      </c>
      <c r="BM295" s="94"/>
      <c r="BN295" s="542" t="s">
        <v>8527</v>
      </c>
      <c r="BO295" s="542" t="s">
        <v>8897</v>
      </c>
      <c r="BP295" s="30"/>
      <c r="BQ295" s="261">
        <v>44252</v>
      </c>
      <c r="BR295" s="261"/>
      <c r="BS295" s="18" t="s">
        <v>116</v>
      </c>
      <c r="BT295" s="261"/>
      <c r="BU295" s="261">
        <v>44361</v>
      </c>
      <c r="BV295" s="18" t="s">
        <v>116</v>
      </c>
      <c r="BW295" s="261"/>
      <c r="BX295" s="261"/>
      <c r="BY295" s="54" t="s">
        <v>579</v>
      </c>
      <c r="BZ295" s="54" t="s">
        <v>579</v>
      </c>
    </row>
    <row r="296" spans="1:78" ht="50" customHeight="1" x14ac:dyDescent="0.2">
      <c r="A296" s="24" t="s">
        <v>4082</v>
      </c>
      <c r="B296" s="65" t="s">
        <v>4083</v>
      </c>
      <c r="C296" s="252" t="s">
        <v>2209</v>
      </c>
      <c r="D296" s="659">
        <v>2137</v>
      </c>
      <c r="E296" s="507" t="s">
        <v>91</v>
      </c>
      <c r="F296" s="507" t="s">
        <v>949</v>
      </c>
      <c r="G296" s="268" t="s">
        <v>89</v>
      </c>
      <c r="H296" s="338" t="s">
        <v>194</v>
      </c>
      <c r="I296" s="348">
        <v>42425</v>
      </c>
      <c r="J296" s="348" t="s">
        <v>90</v>
      </c>
      <c r="K296" s="348" t="s">
        <v>389</v>
      </c>
      <c r="L296" s="348"/>
      <c r="M296" s="348"/>
      <c r="N296" s="62"/>
      <c r="O296" s="124"/>
      <c r="P296" s="453"/>
      <c r="Q296" s="885"/>
      <c r="R296" s="885"/>
      <c r="S296" s="896"/>
      <c r="T296" s="314"/>
      <c r="U296" s="316" t="s">
        <v>93</v>
      </c>
      <c r="V296" s="118" t="s">
        <v>93</v>
      </c>
      <c r="W296" s="71" t="s">
        <v>94</v>
      </c>
      <c r="X296" s="918"/>
      <c r="Y296" s="906" t="s">
        <v>2211</v>
      </c>
      <c r="Z296" s="906" t="s">
        <v>8896</v>
      </c>
      <c r="AA296" s="108"/>
      <c r="AB296" s="112">
        <v>44075</v>
      </c>
      <c r="AC296" s="143" t="s">
        <v>2213</v>
      </c>
      <c r="AD296" s="861" t="s">
        <v>364</v>
      </c>
      <c r="AE296" s="828">
        <v>43405</v>
      </c>
      <c r="AF296" s="891">
        <v>43409</v>
      </c>
      <c r="AG296" s="64">
        <v>43451</v>
      </c>
      <c r="AH296" s="64" t="s">
        <v>2214</v>
      </c>
      <c r="AI296" s="144" t="s">
        <v>2215</v>
      </c>
      <c r="AJ296" s="139" t="s">
        <v>2216</v>
      </c>
      <c r="AK296" s="87" t="s">
        <v>367</v>
      </c>
      <c r="AL296" s="18">
        <v>43770</v>
      </c>
      <c r="AM296" s="64">
        <v>43773</v>
      </c>
      <c r="AN296" s="64">
        <v>43815</v>
      </c>
      <c r="AO296" s="64" t="s">
        <v>2214</v>
      </c>
      <c r="AP296" s="94"/>
      <c r="AQ296" s="168" t="s">
        <v>2217</v>
      </c>
      <c r="AR296" s="861" t="s">
        <v>369</v>
      </c>
      <c r="AS296" s="851">
        <v>44256</v>
      </c>
      <c r="AT296" s="161">
        <v>44256</v>
      </c>
      <c r="AU296" s="964">
        <v>44305</v>
      </c>
      <c r="AV296" s="964" t="s">
        <v>2218</v>
      </c>
      <c r="AW296" s="209"/>
      <c r="AX296" s="861"/>
      <c r="AY296" s="861"/>
      <c r="AZ296" s="171"/>
      <c r="BA296" s="161"/>
      <c r="BB296" s="161"/>
      <c r="BC296" s="161"/>
      <c r="BD296" s="161"/>
      <c r="BE296" s="93" t="s">
        <v>1166</v>
      </c>
      <c r="BF296" s="18">
        <v>44470</v>
      </c>
      <c r="BG296" s="94"/>
      <c r="BH296" s="93" t="s">
        <v>4920</v>
      </c>
      <c r="BI296" s="18">
        <v>44621</v>
      </c>
      <c r="BJ296" s="94"/>
      <c r="BK296" s="93" t="s">
        <v>4769</v>
      </c>
      <c r="BL296" s="18">
        <v>45017</v>
      </c>
      <c r="BM296" s="94"/>
      <c r="BN296" s="542" t="s">
        <v>8527</v>
      </c>
      <c r="BO296" s="54" t="s">
        <v>8897</v>
      </c>
      <c r="BP296" s="30"/>
      <c r="BQ296" s="261">
        <v>44252</v>
      </c>
      <c r="BR296" s="261"/>
      <c r="BS296" s="18" t="s">
        <v>116</v>
      </c>
      <c r="BT296" s="261"/>
      <c r="BU296" s="261">
        <v>44361</v>
      </c>
      <c r="BV296" s="18" t="s">
        <v>116</v>
      </c>
      <c r="BW296" s="261"/>
      <c r="BX296" s="261"/>
      <c r="BY296" s="54" t="s">
        <v>579</v>
      </c>
      <c r="BZ296" s="54" t="s">
        <v>579</v>
      </c>
    </row>
    <row r="297" spans="1:78" ht="50" customHeight="1" x14ac:dyDescent="0.2">
      <c r="A297" s="24" t="s">
        <v>4093</v>
      </c>
      <c r="B297" s="65" t="s">
        <v>4094</v>
      </c>
      <c r="C297" s="252" t="s">
        <v>2209</v>
      </c>
      <c r="D297" s="659">
        <v>2137</v>
      </c>
      <c r="E297" s="507" t="s">
        <v>91</v>
      </c>
      <c r="F297" s="507" t="s">
        <v>949</v>
      </c>
      <c r="G297" s="268" t="s">
        <v>89</v>
      </c>
      <c r="H297" s="338" t="s">
        <v>194</v>
      </c>
      <c r="I297" s="348">
        <v>42425</v>
      </c>
      <c r="J297" s="348" t="s">
        <v>90</v>
      </c>
      <c r="K297" s="348" t="s">
        <v>389</v>
      </c>
      <c r="L297" s="348"/>
      <c r="M297" s="348"/>
      <c r="N297" s="62"/>
      <c r="O297" s="124"/>
      <c r="P297" s="453"/>
      <c r="Q297" s="885"/>
      <c r="R297" s="885"/>
      <c r="S297" s="896"/>
      <c r="T297" s="314"/>
      <c r="U297" s="316" t="s">
        <v>93</v>
      </c>
      <c r="V297" s="118" t="s">
        <v>93</v>
      </c>
      <c r="W297" s="71" t="s">
        <v>94</v>
      </c>
      <c r="X297" s="918"/>
      <c r="Y297" s="909" t="s">
        <v>2211</v>
      </c>
      <c r="Z297" s="906" t="s">
        <v>8896</v>
      </c>
      <c r="AA297" s="108"/>
      <c r="AB297" s="112">
        <v>44075</v>
      </c>
      <c r="AC297" s="143" t="s">
        <v>2213</v>
      </c>
      <c r="AD297" s="861" t="s">
        <v>364</v>
      </c>
      <c r="AE297" s="828">
        <v>43405</v>
      </c>
      <c r="AF297" s="891">
        <v>43409</v>
      </c>
      <c r="AG297" s="64">
        <v>43451</v>
      </c>
      <c r="AH297" s="64" t="s">
        <v>2214</v>
      </c>
      <c r="AI297" s="144" t="s">
        <v>2215</v>
      </c>
      <c r="AJ297" s="139" t="s">
        <v>2216</v>
      </c>
      <c r="AK297" s="87" t="s">
        <v>367</v>
      </c>
      <c r="AL297" s="18">
        <v>43770</v>
      </c>
      <c r="AM297" s="64">
        <v>43773</v>
      </c>
      <c r="AN297" s="64">
        <v>43815</v>
      </c>
      <c r="AO297" s="64" t="s">
        <v>2214</v>
      </c>
      <c r="AP297" s="94"/>
      <c r="AQ297" s="168" t="s">
        <v>2217</v>
      </c>
      <c r="AR297" s="861" t="s">
        <v>369</v>
      </c>
      <c r="AS297" s="851">
        <v>44256</v>
      </c>
      <c r="AT297" s="161">
        <v>44256</v>
      </c>
      <c r="AU297" s="964">
        <v>44305</v>
      </c>
      <c r="AV297" s="964" t="s">
        <v>2218</v>
      </c>
      <c r="AW297" s="209"/>
      <c r="AX297" s="861"/>
      <c r="AY297" s="861"/>
      <c r="AZ297" s="171"/>
      <c r="BA297" s="161"/>
      <c r="BB297" s="161"/>
      <c r="BC297" s="161"/>
      <c r="BD297" s="161"/>
      <c r="BE297" s="93" t="s">
        <v>1166</v>
      </c>
      <c r="BF297" s="18">
        <v>44470</v>
      </c>
      <c r="BG297" s="94"/>
      <c r="BH297" s="93" t="s">
        <v>4920</v>
      </c>
      <c r="BI297" s="18">
        <v>44621</v>
      </c>
      <c r="BJ297" s="94"/>
      <c r="BK297" s="93" t="s">
        <v>4769</v>
      </c>
      <c r="BL297" s="18">
        <v>45017</v>
      </c>
      <c r="BM297" s="94"/>
      <c r="BN297" s="542" t="s">
        <v>8527</v>
      </c>
      <c r="BO297" s="54" t="s">
        <v>8897</v>
      </c>
      <c r="BP297" s="30"/>
      <c r="BQ297" s="261">
        <v>44252</v>
      </c>
      <c r="BR297" s="261"/>
      <c r="BS297" s="18" t="s">
        <v>116</v>
      </c>
      <c r="BT297" s="261"/>
      <c r="BU297" s="261">
        <v>44361</v>
      </c>
      <c r="BV297" s="18" t="s">
        <v>116</v>
      </c>
      <c r="BW297" s="261"/>
      <c r="BX297" s="261"/>
      <c r="BY297" s="12" t="s">
        <v>105</v>
      </c>
      <c r="BZ297" s="12" t="s">
        <v>105</v>
      </c>
    </row>
    <row r="298" spans="1:78" s="1" customFormat="1" ht="50" customHeight="1" x14ac:dyDescent="0.2">
      <c r="A298" s="24" t="s">
        <v>2410</v>
      </c>
      <c r="B298" s="65" t="s">
        <v>2411</v>
      </c>
      <c r="C298" s="503" t="s">
        <v>8898</v>
      </c>
      <c r="D298" s="654" t="s">
        <v>226</v>
      </c>
      <c r="E298" s="663" t="s">
        <v>2759</v>
      </c>
      <c r="F298" s="663" t="s">
        <v>3538</v>
      </c>
      <c r="G298" s="268" t="s">
        <v>89</v>
      </c>
      <c r="H298" s="338" t="s">
        <v>89</v>
      </c>
      <c r="I298" s="348">
        <v>43444</v>
      </c>
      <c r="J298" s="348"/>
      <c r="K298" s="348"/>
      <c r="L298" s="348"/>
      <c r="M298" s="348"/>
      <c r="N298" s="62"/>
      <c r="O298" s="124"/>
      <c r="P298" s="453"/>
      <c r="Q298" s="885"/>
      <c r="R298" s="885"/>
      <c r="S298" s="896"/>
      <c r="T298" s="314"/>
      <c r="U298" s="316" t="b">
        <f t="shared" ref="U298:U305" si="13">IF(OR(V298="Yes", W298="Web-page timetable", X298="YES"), "Yes")</f>
        <v>0</v>
      </c>
      <c r="V298" s="118" t="s">
        <v>237</v>
      </c>
      <c r="W298" s="71" t="s">
        <v>94</v>
      </c>
      <c r="X298" s="921"/>
      <c r="Y298" s="939" t="s">
        <v>6080</v>
      </c>
      <c r="Z298" s="939" t="s">
        <v>6081</v>
      </c>
      <c r="AA298" s="108" t="s">
        <v>6082</v>
      </c>
      <c r="AB298" s="112">
        <v>43040</v>
      </c>
      <c r="AC298" s="143" t="s">
        <v>6083</v>
      </c>
      <c r="AD298" s="861"/>
      <c r="AE298" s="828">
        <v>42736</v>
      </c>
      <c r="AF298" s="891"/>
      <c r="AG298" s="64"/>
      <c r="AH298" s="64"/>
      <c r="AI298" s="144"/>
      <c r="AJ298" s="136"/>
      <c r="AK298" s="136"/>
      <c r="AL298" s="18"/>
      <c r="AM298" s="64"/>
      <c r="AN298" s="64"/>
      <c r="AO298" s="64"/>
      <c r="AP298" s="94"/>
      <c r="AQ298" s="168"/>
      <c r="AR298" s="861"/>
      <c r="AS298" s="851"/>
      <c r="AT298" s="161"/>
      <c r="AU298" s="964"/>
      <c r="AV298" s="964"/>
      <c r="AW298" s="209"/>
      <c r="AX298" s="861"/>
      <c r="AY298" s="861"/>
      <c r="AZ298" s="171"/>
      <c r="BA298" s="161"/>
      <c r="BB298" s="161"/>
      <c r="BC298" s="161"/>
      <c r="BD298" s="161"/>
      <c r="BE298" s="93" t="s">
        <v>6084</v>
      </c>
      <c r="BF298" s="18">
        <v>43040</v>
      </c>
      <c r="BG298" s="94">
        <v>43067</v>
      </c>
      <c r="BH298" s="93" t="s">
        <v>4814</v>
      </c>
      <c r="BI298" s="18">
        <v>43132</v>
      </c>
      <c r="BJ298" s="94">
        <v>43159</v>
      </c>
      <c r="BK298" s="93" t="s">
        <v>5032</v>
      </c>
      <c r="BL298" s="18">
        <v>43435</v>
      </c>
      <c r="BM298" s="94">
        <v>43444</v>
      </c>
      <c r="BN298" s="540"/>
      <c r="BO298" s="12" t="s">
        <v>8899</v>
      </c>
      <c r="BP298" s="12"/>
      <c r="BQ298" s="261">
        <v>43558</v>
      </c>
      <c r="BR298" s="261"/>
      <c r="BS298" s="18" t="s">
        <v>6076</v>
      </c>
      <c r="BT298" s="261"/>
      <c r="BU298" s="261"/>
      <c r="BV298" s="18"/>
      <c r="BW298" s="261"/>
      <c r="BX298" s="261"/>
      <c r="BY298" s="12" t="s">
        <v>6085</v>
      </c>
      <c r="BZ298" s="12" t="s">
        <v>6085</v>
      </c>
    </row>
    <row r="299" spans="1:78" s="1" customFormat="1" ht="50" customHeight="1" x14ac:dyDescent="0.2">
      <c r="A299" s="24" t="s">
        <v>2818</v>
      </c>
      <c r="B299" s="65" t="s">
        <v>2819</v>
      </c>
      <c r="C299" s="252" t="s">
        <v>6269</v>
      </c>
      <c r="D299" s="654" t="s">
        <v>6849</v>
      </c>
      <c r="E299" s="507"/>
      <c r="F299" s="507"/>
      <c r="G299" s="268" t="s">
        <v>89</v>
      </c>
      <c r="H299" s="338" t="s">
        <v>89</v>
      </c>
      <c r="I299" s="348">
        <v>41989</v>
      </c>
      <c r="J299" s="348"/>
      <c r="K299" s="348"/>
      <c r="L299" s="348"/>
      <c r="M299" s="348"/>
      <c r="N299" s="62"/>
      <c r="O299" s="124"/>
      <c r="P299" s="453"/>
      <c r="Q299" s="885"/>
      <c r="R299" s="885"/>
      <c r="S299" s="896"/>
      <c r="T299" s="314"/>
      <c r="U299" s="316" t="str">
        <f t="shared" si="13"/>
        <v>Yes</v>
      </c>
      <c r="V299" s="118" t="s">
        <v>93</v>
      </c>
      <c r="W299" s="71" t="s">
        <v>94</v>
      </c>
      <c r="X299" s="836"/>
      <c r="Y299" s="931" t="s">
        <v>8900</v>
      </c>
      <c r="Z299" s="944" t="s">
        <v>6271</v>
      </c>
      <c r="AA299" s="106" t="s">
        <v>6272</v>
      </c>
      <c r="AB299" s="112">
        <v>43739</v>
      </c>
      <c r="AC299" s="143" t="s">
        <v>6025</v>
      </c>
      <c r="AD299" s="861"/>
      <c r="AE299" s="828">
        <v>44075</v>
      </c>
      <c r="AF299" s="891"/>
      <c r="AG299" s="64"/>
      <c r="AH299" s="64"/>
      <c r="AI299" s="144"/>
      <c r="AJ299" s="140"/>
      <c r="AK299" s="140"/>
      <c r="AL299" s="18"/>
      <c r="AM299" s="64"/>
      <c r="AN299" s="64"/>
      <c r="AO299" s="64"/>
      <c r="AP299" s="94"/>
      <c r="AQ299" s="168"/>
      <c r="AR299" s="861"/>
      <c r="AS299" s="851"/>
      <c r="AT299" s="161"/>
      <c r="AU299" s="964"/>
      <c r="AV299" s="964"/>
      <c r="AW299" s="209"/>
      <c r="AX299" s="861"/>
      <c r="AY299" s="861"/>
      <c r="AZ299" s="171"/>
      <c r="BA299" s="161"/>
      <c r="BB299" s="161"/>
      <c r="BC299" s="161"/>
      <c r="BD299" s="161"/>
      <c r="BE299" s="93" t="s">
        <v>6273</v>
      </c>
      <c r="BF299" s="18">
        <v>44256</v>
      </c>
      <c r="BG299" s="94"/>
      <c r="BH299" s="93" t="s">
        <v>5534</v>
      </c>
      <c r="BI299" s="18">
        <v>44317</v>
      </c>
      <c r="BJ299" s="94"/>
      <c r="BK299" s="93" t="s">
        <v>4920</v>
      </c>
      <c r="BL299" s="18">
        <v>44621</v>
      </c>
      <c r="BM299" s="94"/>
      <c r="BN299" s="631" t="s">
        <v>8901</v>
      </c>
      <c r="BO299" s="533"/>
      <c r="BP299" s="533"/>
      <c r="BQ299" s="261">
        <v>44315</v>
      </c>
      <c r="BR299" s="261"/>
      <c r="BS299" s="18" t="s">
        <v>116</v>
      </c>
      <c r="BT299" s="261"/>
      <c r="BU299" s="261"/>
      <c r="BV299" s="18"/>
      <c r="BW299" s="261"/>
      <c r="BX299" s="261"/>
      <c r="BY299" s="12" t="s">
        <v>105</v>
      </c>
      <c r="BZ299" s="12" t="s">
        <v>105</v>
      </c>
    </row>
    <row r="300" spans="1:78" s="1" customFormat="1" ht="50" customHeight="1" x14ac:dyDescent="0.2">
      <c r="A300" s="24" t="s">
        <v>2954</v>
      </c>
      <c r="B300" s="65" t="s">
        <v>2949</v>
      </c>
      <c r="C300" s="283" t="s">
        <v>421</v>
      </c>
      <c r="D300" s="658">
        <v>2175</v>
      </c>
      <c r="E300" s="254">
        <v>2021</v>
      </c>
      <c r="F300" s="254">
        <v>2037</v>
      </c>
      <c r="G300" s="288" t="s">
        <v>89</v>
      </c>
      <c r="H300" s="338" t="s">
        <v>194</v>
      </c>
      <c r="I300" s="350" t="s">
        <v>121</v>
      </c>
      <c r="J300" s="348"/>
      <c r="K300" s="348"/>
      <c r="L300" s="348"/>
      <c r="M300" s="348"/>
      <c r="N300" s="62">
        <v>44417</v>
      </c>
      <c r="O300" s="124"/>
      <c r="P300" s="453"/>
      <c r="Q300" s="885"/>
      <c r="R300" s="885"/>
      <c r="S300" s="896"/>
      <c r="T300" s="314"/>
      <c r="U300" s="316" t="b">
        <f t="shared" si="13"/>
        <v>0</v>
      </c>
      <c r="V300" s="118" t="s">
        <v>228</v>
      </c>
      <c r="W300" s="71" t="s">
        <v>229</v>
      </c>
      <c r="X300" s="918"/>
      <c r="Y300" s="918" t="s">
        <v>8902</v>
      </c>
      <c r="Z300" s="918"/>
      <c r="AA300" s="106"/>
      <c r="AB300" s="281"/>
      <c r="AC300" s="143"/>
      <c r="AD300" s="861"/>
      <c r="AE300" s="828"/>
      <c r="AF300" s="891"/>
      <c r="AG300" s="64"/>
      <c r="AH300" s="64"/>
      <c r="AI300" s="144"/>
      <c r="AJ300" s="17"/>
      <c r="AK300" s="86"/>
      <c r="AL300" s="18"/>
      <c r="AM300" s="64"/>
      <c r="AN300" s="64"/>
      <c r="AO300" s="64"/>
      <c r="AP300" s="94"/>
      <c r="AQ300" s="169"/>
      <c r="AR300" s="861"/>
      <c r="AS300" s="852"/>
      <c r="AT300" s="161"/>
      <c r="AU300" s="964"/>
      <c r="AV300" s="964"/>
      <c r="AW300" s="209"/>
      <c r="AX300" s="862"/>
      <c r="AY300" s="862"/>
      <c r="AZ300" s="172"/>
      <c r="BA300" s="161"/>
      <c r="BB300" s="161"/>
      <c r="BC300" s="161"/>
      <c r="BD300" s="161"/>
      <c r="BE300" s="93"/>
      <c r="BF300" s="18"/>
      <c r="BG300" s="64">
        <v>44417</v>
      </c>
      <c r="BH300" s="93"/>
      <c r="BI300" s="18"/>
      <c r="BJ300" s="94"/>
      <c r="BK300" s="93"/>
      <c r="BL300" s="131"/>
      <c r="BM300" s="94"/>
      <c r="BN300" s="651" t="s">
        <v>8903</v>
      </c>
      <c r="BO300" s="12"/>
      <c r="BP300" s="616" t="s">
        <v>8904</v>
      </c>
      <c r="BQ300" s="261"/>
      <c r="BR300" s="261"/>
      <c r="BS300" s="18"/>
      <c r="BT300" s="261"/>
      <c r="BU300" s="261">
        <v>44440</v>
      </c>
      <c r="BV300" s="261" t="s">
        <v>116</v>
      </c>
      <c r="BW300" s="261">
        <v>44379</v>
      </c>
      <c r="BX300" s="261" t="s">
        <v>8796</v>
      </c>
      <c r="BY300" s="12"/>
      <c r="BZ300" s="12"/>
    </row>
    <row r="301" spans="1:78" s="1" customFormat="1" ht="50" customHeight="1" x14ac:dyDescent="0.2">
      <c r="A301" s="24" t="s">
        <v>2988</v>
      </c>
      <c r="B301" s="65" t="s">
        <v>2989</v>
      </c>
      <c r="C301" s="252" t="s">
        <v>6360</v>
      </c>
      <c r="D301" s="654" t="s">
        <v>226</v>
      </c>
      <c r="E301" s="507" t="s">
        <v>1063</v>
      </c>
      <c r="F301" s="507" t="s">
        <v>5027</v>
      </c>
      <c r="G301" s="268" t="s">
        <v>89</v>
      </c>
      <c r="H301" s="338" t="s">
        <v>89</v>
      </c>
      <c r="I301" s="348">
        <v>42845</v>
      </c>
      <c r="J301" s="348"/>
      <c r="K301" s="348"/>
      <c r="L301" s="348"/>
      <c r="M301" s="348"/>
      <c r="N301" s="62"/>
      <c r="O301" s="124"/>
      <c r="P301" s="453"/>
      <c r="Q301" s="885"/>
      <c r="R301" s="885"/>
      <c r="S301" s="896"/>
      <c r="T301" s="314"/>
      <c r="U301" s="316" t="b">
        <f t="shared" si="13"/>
        <v>0</v>
      </c>
      <c r="V301" s="118" t="s">
        <v>111</v>
      </c>
      <c r="W301" s="71" t="s">
        <v>94</v>
      </c>
      <c r="X301" s="918"/>
      <c r="Y301" s="906" t="s">
        <v>6361</v>
      </c>
      <c r="Z301" s="906" t="s">
        <v>6362</v>
      </c>
      <c r="AA301" s="108"/>
      <c r="AB301" s="112" t="s">
        <v>6363</v>
      </c>
      <c r="AC301" s="143"/>
      <c r="AD301" s="861"/>
      <c r="AE301" s="828"/>
      <c r="AF301" s="891"/>
      <c r="AG301" s="64"/>
      <c r="AH301" s="64"/>
      <c r="AI301" s="144"/>
      <c r="AJ301" s="136"/>
      <c r="AK301" s="136"/>
      <c r="AL301" s="18"/>
      <c r="AM301" s="64"/>
      <c r="AN301" s="64"/>
      <c r="AO301" s="64"/>
      <c r="AP301" s="94"/>
      <c r="AQ301" s="168"/>
      <c r="AR301" s="861"/>
      <c r="AS301" s="851"/>
      <c r="AT301" s="161"/>
      <c r="AU301" s="964"/>
      <c r="AV301" s="964"/>
      <c r="AW301" s="209"/>
      <c r="AX301" s="861"/>
      <c r="AY301" s="861"/>
      <c r="AZ301" s="171"/>
      <c r="BA301" s="161"/>
      <c r="BB301" s="161"/>
      <c r="BC301" s="161"/>
      <c r="BD301" s="161"/>
      <c r="BE301" s="93"/>
      <c r="BF301" s="18"/>
      <c r="BG301" s="94"/>
      <c r="BH301" s="93"/>
      <c r="BI301" s="18"/>
      <c r="BJ301" s="94"/>
      <c r="BK301" s="93"/>
      <c r="BL301" s="18"/>
      <c r="BM301" s="94"/>
      <c r="BN301" s="540" t="s">
        <v>6364</v>
      </c>
      <c r="BO301" s="12"/>
      <c r="BP301" s="12"/>
      <c r="BQ301" s="261">
        <v>44021</v>
      </c>
      <c r="BR301" s="261"/>
      <c r="BS301" s="18" t="s">
        <v>116</v>
      </c>
      <c r="BT301" s="261"/>
      <c r="BU301" s="261"/>
      <c r="BV301" s="18"/>
      <c r="BW301" s="261"/>
      <c r="BX301" s="261"/>
      <c r="BY301" s="12" t="s">
        <v>579</v>
      </c>
      <c r="BZ301" s="12" t="s">
        <v>579</v>
      </c>
    </row>
    <row r="302" spans="1:78" s="1" customFormat="1" ht="50" customHeight="1" x14ac:dyDescent="0.2">
      <c r="A302" s="24" t="s">
        <v>3177</v>
      </c>
      <c r="B302" s="65" t="s">
        <v>6429</v>
      </c>
      <c r="C302" s="252" t="s">
        <v>3179</v>
      </c>
      <c r="D302" s="654" t="s">
        <v>6849</v>
      </c>
      <c r="E302" s="507" t="s">
        <v>4235</v>
      </c>
      <c r="F302" s="507" t="s">
        <v>3616</v>
      </c>
      <c r="G302" s="268" t="s">
        <v>89</v>
      </c>
      <c r="H302" s="338" t="s">
        <v>89</v>
      </c>
      <c r="I302" s="348">
        <v>40471</v>
      </c>
      <c r="J302" s="348" t="s">
        <v>90</v>
      </c>
      <c r="K302" s="348"/>
      <c r="L302" s="348" t="s">
        <v>583</v>
      </c>
      <c r="M302" s="348"/>
      <c r="N302" s="62"/>
      <c r="O302" s="124"/>
      <c r="P302" s="453"/>
      <c r="Q302" s="885"/>
      <c r="R302" s="885"/>
      <c r="S302" s="896"/>
      <c r="T302" s="314"/>
      <c r="U302" s="316" t="str">
        <f t="shared" si="13"/>
        <v>Yes</v>
      </c>
      <c r="V302" s="118" t="s">
        <v>93</v>
      </c>
      <c r="W302" s="71" t="s">
        <v>94</v>
      </c>
      <c r="X302" s="918"/>
      <c r="Y302" s="939" t="s">
        <v>3180</v>
      </c>
      <c r="Z302" s="939" t="s">
        <v>6430</v>
      </c>
      <c r="AA302" s="108" t="s">
        <v>6431</v>
      </c>
      <c r="AB302" s="112">
        <v>43374</v>
      </c>
      <c r="AC302" s="143"/>
      <c r="AD302" s="861"/>
      <c r="AE302" s="828"/>
      <c r="AF302" s="891"/>
      <c r="AG302" s="64"/>
      <c r="AH302" s="64"/>
      <c r="AI302" s="144"/>
      <c r="AJ302" s="87"/>
      <c r="AK302" s="87"/>
      <c r="AL302" s="18"/>
      <c r="AM302" s="64"/>
      <c r="AN302" s="64"/>
      <c r="AO302" s="64"/>
      <c r="AP302" s="94"/>
      <c r="AQ302" s="168"/>
      <c r="AR302" s="861"/>
      <c r="AS302" s="851"/>
      <c r="AT302" s="161"/>
      <c r="AU302" s="964"/>
      <c r="AV302" s="964"/>
      <c r="AW302" s="209"/>
      <c r="AX302" s="861"/>
      <c r="AY302" s="861"/>
      <c r="AZ302" s="171"/>
      <c r="BA302" s="161"/>
      <c r="BB302" s="161"/>
      <c r="BC302" s="161"/>
      <c r="BD302" s="161"/>
      <c r="BE302" s="93" t="s">
        <v>5112</v>
      </c>
      <c r="BF302" s="18">
        <v>44197</v>
      </c>
      <c r="BG302" s="94"/>
      <c r="BH302" s="93" t="s">
        <v>5534</v>
      </c>
      <c r="BI302" s="18">
        <v>44317</v>
      </c>
      <c r="BJ302" s="94"/>
      <c r="BK302" s="93" t="s">
        <v>4919</v>
      </c>
      <c r="BL302" s="18">
        <v>44531</v>
      </c>
      <c r="BM302" s="94"/>
      <c r="BN302" s="540" t="s">
        <v>8905</v>
      </c>
      <c r="BO302" s="12"/>
      <c r="BP302" s="12"/>
      <c r="BQ302" s="261">
        <v>44252</v>
      </c>
      <c r="BR302" s="261"/>
      <c r="BS302" s="18" t="s">
        <v>116</v>
      </c>
      <c r="BT302" s="261"/>
      <c r="BU302" s="261"/>
      <c r="BV302" s="18"/>
      <c r="BW302" s="261"/>
      <c r="BX302" s="261"/>
      <c r="BY302" s="12" t="s">
        <v>105</v>
      </c>
      <c r="BZ302" s="12" t="s">
        <v>105</v>
      </c>
    </row>
    <row r="303" spans="1:78" s="1" customFormat="1" ht="50" customHeight="1" x14ac:dyDescent="0.2">
      <c r="A303" s="24" t="s">
        <v>3823</v>
      </c>
      <c r="B303" s="65" t="s">
        <v>3824</v>
      </c>
      <c r="C303" s="252" t="s">
        <v>7013</v>
      </c>
      <c r="D303" s="654">
        <v>1779</v>
      </c>
      <c r="E303" s="507" t="s">
        <v>3537</v>
      </c>
      <c r="F303" s="507" t="s">
        <v>1064</v>
      </c>
      <c r="G303" s="268" t="s">
        <v>89</v>
      </c>
      <c r="H303" s="338" t="s">
        <v>89</v>
      </c>
      <c r="I303" s="348">
        <v>43151</v>
      </c>
      <c r="J303" s="348"/>
      <c r="K303" s="348"/>
      <c r="L303" s="348"/>
      <c r="M303" s="348"/>
      <c r="N303" s="62"/>
      <c r="O303" s="124"/>
      <c r="P303" s="453"/>
      <c r="Q303" s="885"/>
      <c r="R303" s="885"/>
      <c r="S303" s="896">
        <v>43709</v>
      </c>
      <c r="T303" s="314" t="s">
        <v>3826</v>
      </c>
      <c r="U303" s="316" t="b">
        <f t="shared" si="13"/>
        <v>0</v>
      </c>
      <c r="V303" s="118" t="s">
        <v>111</v>
      </c>
      <c r="W303" s="71" t="s">
        <v>94</v>
      </c>
      <c r="X303" s="918"/>
      <c r="Y303" s="906" t="s">
        <v>6674</v>
      </c>
      <c r="Z303" s="906" t="s">
        <v>7014</v>
      </c>
      <c r="AA303" s="108"/>
      <c r="AB303" s="112">
        <v>44136</v>
      </c>
      <c r="AC303" s="143"/>
      <c r="AD303" s="861"/>
      <c r="AE303" s="828"/>
      <c r="AF303" s="891"/>
      <c r="AG303" s="64"/>
      <c r="AH303" s="64"/>
      <c r="AI303" s="144"/>
      <c r="AJ303" s="136"/>
      <c r="AK303" s="136"/>
      <c r="AL303" s="18"/>
      <c r="AM303" s="64"/>
      <c r="AN303" s="64"/>
      <c r="AO303" s="64"/>
      <c r="AP303" s="94"/>
      <c r="AQ303" s="168"/>
      <c r="AR303" s="861"/>
      <c r="AS303" s="851"/>
      <c r="AT303" s="161"/>
      <c r="AU303" s="964"/>
      <c r="AV303" s="964"/>
      <c r="AW303" s="209"/>
      <c r="AX303" s="861"/>
      <c r="AY303" s="861"/>
      <c r="AZ303" s="171"/>
      <c r="BA303" s="161"/>
      <c r="BB303" s="161"/>
      <c r="BC303" s="161"/>
      <c r="BD303" s="161"/>
      <c r="BE303" s="93"/>
      <c r="BF303" s="18"/>
      <c r="BG303" s="94"/>
      <c r="BH303" s="93"/>
      <c r="BI303" s="18"/>
      <c r="BJ303" s="94"/>
      <c r="BK303" s="93"/>
      <c r="BL303" s="18"/>
      <c r="BM303" s="94"/>
      <c r="BN303" s="540" t="s">
        <v>8906</v>
      </c>
      <c r="BO303" s="12" t="s">
        <v>7015</v>
      </c>
      <c r="BP303" s="12"/>
      <c r="BQ303" s="261">
        <v>44271</v>
      </c>
      <c r="BR303" s="261"/>
      <c r="BS303" s="18" t="s">
        <v>116</v>
      </c>
      <c r="BT303" s="261">
        <v>44271</v>
      </c>
      <c r="BU303" s="261"/>
      <c r="BV303" s="18" t="s">
        <v>116</v>
      </c>
      <c r="BW303" s="261"/>
      <c r="BX303" s="261"/>
      <c r="BY303" s="12" t="s">
        <v>5405</v>
      </c>
      <c r="BZ303" s="12" t="s">
        <v>5405</v>
      </c>
    </row>
    <row r="304" spans="1:78" s="1" customFormat="1" ht="50" customHeight="1" x14ac:dyDescent="0.2">
      <c r="A304" s="24" t="s">
        <v>2280</v>
      </c>
      <c r="B304" s="65" t="s">
        <v>2281</v>
      </c>
      <c r="C304" s="252" t="s">
        <v>6024</v>
      </c>
      <c r="D304" s="654">
        <v>2220</v>
      </c>
      <c r="E304" s="507" t="s">
        <v>91</v>
      </c>
      <c r="F304" s="507" t="s">
        <v>3616</v>
      </c>
      <c r="G304" s="268" t="s">
        <v>89</v>
      </c>
      <c r="H304" s="338" t="s">
        <v>89</v>
      </c>
      <c r="I304" s="348">
        <v>40737</v>
      </c>
      <c r="J304" s="348"/>
      <c r="K304" s="615"/>
      <c r="L304" s="348"/>
      <c r="M304" s="348"/>
      <c r="N304" s="536">
        <v>44399</v>
      </c>
      <c r="O304" s="124"/>
      <c r="P304" s="453"/>
      <c r="Q304" s="885"/>
      <c r="R304" s="885"/>
      <c r="S304" s="896"/>
      <c r="T304" s="314"/>
      <c r="U304" s="316" t="str">
        <f t="shared" si="13"/>
        <v>Yes</v>
      </c>
      <c r="V304" s="118" t="s">
        <v>93</v>
      </c>
      <c r="W304" s="71" t="s">
        <v>94</v>
      </c>
      <c r="X304" s="918"/>
      <c r="Y304" s="906" t="s">
        <v>2283</v>
      </c>
      <c r="Z304" s="906" t="s">
        <v>2284</v>
      </c>
      <c r="AA304" s="106" t="s">
        <v>2285</v>
      </c>
      <c r="AB304" s="112">
        <v>43647</v>
      </c>
      <c r="AC304" s="143" t="s">
        <v>2286</v>
      </c>
      <c r="AD304" s="861" t="s">
        <v>2287</v>
      </c>
      <c r="AE304" s="828">
        <v>43009</v>
      </c>
      <c r="AF304" s="891">
        <v>43009</v>
      </c>
      <c r="AG304" s="64">
        <v>43101</v>
      </c>
      <c r="AH304" s="64" t="s">
        <v>2288</v>
      </c>
      <c r="AI304" s="144" t="s">
        <v>2289</v>
      </c>
      <c r="AJ304" s="87" t="s">
        <v>2290</v>
      </c>
      <c r="AK304" s="87" t="s">
        <v>2291</v>
      </c>
      <c r="AL304" s="18">
        <v>43739</v>
      </c>
      <c r="AM304" s="64">
        <v>43404</v>
      </c>
      <c r="AN304" s="64">
        <v>43493</v>
      </c>
      <c r="AO304" s="64" t="s">
        <v>2292</v>
      </c>
      <c r="AP304" s="94" t="s">
        <v>2293</v>
      </c>
      <c r="AQ304" s="168">
        <v>44148</v>
      </c>
      <c r="AR304" s="861" t="s">
        <v>2294</v>
      </c>
      <c r="AS304" s="851">
        <v>44228</v>
      </c>
      <c r="AT304" s="161">
        <v>44148</v>
      </c>
      <c r="AU304" s="964">
        <v>44228</v>
      </c>
      <c r="AV304" s="964" t="s">
        <v>2295</v>
      </c>
      <c r="AW304" s="209"/>
      <c r="AX304" s="861"/>
      <c r="AY304" s="861"/>
      <c r="AZ304" s="171"/>
      <c r="BA304" s="161"/>
      <c r="BB304" s="161"/>
      <c r="BC304" s="161"/>
      <c r="BD304" s="161"/>
      <c r="BE304" s="93" t="s">
        <v>2296</v>
      </c>
      <c r="BF304" s="18">
        <v>44317</v>
      </c>
      <c r="BG304" s="94">
        <v>44399</v>
      </c>
      <c r="BH304" s="93" t="s">
        <v>873</v>
      </c>
      <c r="BI304" s="18">
        <v>44378</v>
      </c>
      <c r="BJ304" s="94"/>
      <c r="BK304" s="93" t="s">
        <v>5299</v>
      </c>
      <c r="BL304" s="18">
        <v>44501</v>
      </c>
      <c r="BM304" s="94"/>
      <c r="BN304" s="540" t="s">
        <v>8781</v>
      </c>
      <c r="BO304" s="12" t="s">
        <v>8907</v>
      </c>
      <c r="BP304" s="38"/>
      <c r="BQ304" s="261">
        <v>44480</v>
      </c>
      <c r="BR304" s="261"/>
      <c r="BS304" s="18" t="s">
        <v>116</v>
      </c>
      <c r="BT304" s="261">
        <v>44480</v>
      </c>
      <c r="BU304" s="261">
        <v>44407</v>
      </c>
      <c r="BV304" s="18" t="s">
        <v>116</v>
      </c>
      <c r="BW304" s="261"/>
      <c r="BX304" s="261" t="s">
        <v>8796</v>
      </c>
      <c r="BY304" s="12" t="s">
        <v>8908</v>
      </c>
      <c r="BZ304" s="12" t="s">
        <v>8908</v>
      </c>
    </row>
    <row r="305" spans="1:78" s="1" customFormat="1" ht="50" customHeight="1" x14ac:dyDescent="0.2">
      <c r="A305" s="24" t="s">
        <v>2883</v>
      </c>
      <c r="B305" s="622" t="s">
        <v>2884</v>
      </c>
      <c r="C305" s="252" t="s">
        <v>7616</v>
      </c>
      <c r="D305" s="654" t="s">
        <v>6849</v>
      </c>
      <c r="E305" s="507" t="s">
        <v>1083</v>
      </c>
      <c r="F305" s="507" t="s">
        <v>931</v>
      </c>
      <c r="G305" s="268" t="s">
        <v>89</v>
      </c>
      <c r="H305" s="340" t="s">
        <v>89</v>
      </c>
      <c r="I305" s="348">
        <v>41911</v>
      </c>
      <c r="J305" s="348" t="s">
        <v>90</v>
      </c>
      <c r="K305" s="348" t="s">
        <v>2886</v>
      </c>
      <c r="L305" s="348"/>
      <c r="M305" s="348"/>
      <c r="N305" s="62"/>
      <c r="O305" s="124"/>
      <c r="P305" s="453"/>
      <c r="Q305" s="885"/>
      <c r="R305" s="885"/>
      <c r="S305" s="896"/>
      <c r="T305" s="314"/>
      <c r="U305" s="316" t="str">
        <f t="shared" si="13"/>
        <v>Yes</v>
      </c>
      <c r="V305" s="118" t="s">
        <v>93</v>
      </c>
      <c r="W305" s="71" t="s">
        <v>94</v>
      </c>
      <c r="X305" s="836"/>
      <c r="Y305" s="934" t="s">
        <v>6295</v>
      </c>
      <c r="Z305" s="912" t="s">
        <v>8909</v>
      </c>
      <c r="AA305" s="106"/>
      <c r="AB305" s="112">
        <v>44256</v>
      </c>
      <c r="AC305" s="143" t="s">
        <v>3106</v>
      </c>
      <c r="AD305" s="861" t="s">
        <v>158</v>
      </c>
      <c r="AE305" s="828">
        <v>44501</v>
      </c>
      <c r="AF305" s="891"/>
      <c r="AG305" s="64"/>
      <c r="AH305" s="64"/>
      <c r="AI305" s="144"/>
      <c r="AJ305" s="87"/>
      <c r="AK305" s="87"/>
      <c r="AL305" s="18"/>
      <c r="AM305" s="64"/>
      <c r="AN305" s="64"/>
      <c r="AO305" s="64"/>
      <c r="AP305" s="94"/>
      <c r="AQ305" s="168"/>
      <c r="AR305" s="861"/>
      <c r="AS305" s="851"/>
      <c r="AT305" s="161"/>
      <c r="AU305" s="964"/>
      <c r="AV305" s="964"/>
      <c r="AW305" s="209"/>
      <c r="AX305" s="861"/>
      <c r="AY305" s="861"/>
      <c r="AZ305" s="171"/>
      <c r="BA305" s="161"/>
      <c r="BB305" s="161"/>
      <c r="BC305" s="161"/>
      <c r="BD305" s="161"/>
      <c r="BE305" s="100" t="s">
        <v>1462</v>
      </c>
      <c r="BF305" s="18">
        <v>44866</v>
      </c>
      <c r="BG305" s="94"/>
      <c r="BH305" s="93" t="s">
        <v>8910</v>
      </c>
      <c r="BI305" s="18">
        <v>44958</v>
      </c>
      <c r="BJ305" s="94"/>
      <c r="BK305" s="93" t="s">
        <v>8911</v>
      </c>
      <c r="BL305" s="18">
        <v>45231</v>
      </c>
      <c r="BM305" s="94"/>
      <c r="BN305" s="540" t="s">
        <v>8912</v>
      </c>
      <c r="BO305" s="12" t="s">
        <v>8913</v>
      </c>
      <c r="BP305" s="12"/>
      <c r="BQ305" s="261">
        <v>44252</v>
      </c>
      <c r="BR305" s="261">
        <v>44427</v>
      </c>
      <c r="BS305" s="18" t="s">
        <v>116</v>
      </c>
      <c r="BT305" s="261"/>
      <c r="BU305" s="261">
        <v>44427</v>
      </c>
      <c r="BV305" s="18" t="s">
        <v>116</v>
      </c>
      <c r="BW305" s="261"/>
      <c r="BX305" s="261"/>
      <c r="BY305" s="12" t="s">
        <v>579</v>
      </c>
      <c r="BZ305" s="12" t="s">
        <v>579</v>
      </c>
    </row>
    <row r="306" spans="1:78" s="1" customFormat="1" ht="50" customHeight="1" x14ac:dyDescent="0.2">
      <c r="A306" s="24" t="s">
        <v>2961</v>
      </c>
      <c r="B306" s="622" t="s">
        <v>2956</v>
      </c>
      <c r="C306" s="6" t="s">
        <v>5482</v>
      </c>
      <c r="D306" s="661">
        <v>2044</v>
      </c>
      <c r="E306" s="507" t="s">
        <v>337</v>
      </c>
      <c r="F306" s="507" t="s">
        <v>931</v>
      </c>
      <c r="G306" s="173" t="s">
        <v>89</v>
      </c>
      <c r="H306" s="357" t="s">
        <v>194</v>
      </c>
      <c r="I306" s="62">
        <v>40577</v>
      </c>
      <c r="J306" s="348" t="s">
        <v>90</v>
      </c>
      <c r="K306" s="348"/>
      <c r="L306" s="348" t="s">
        <v>583</v>
      </c>
      <c r="M306" s="348"/>
      <c r="N306" s="62"/>
      <c r="O306" s="124"/>
      <c r="P306" s="453"/>
      <c r="Q306" s="885"/>
      <c r="R306" s="885"/>
      <c r="S306" s="896"/>
      <c r="T306" s="314"/>
      <c r="U306" s="316" t="s">
        <v>93</v>
      </c>
      <c r="V306" s="118" t="s">
        <v>93</v>
      </c>
      <c r="W306" s="71" t="s">
        <v>267</v>
      </c>
      <c r="X306" s="918"/>
      <c r="Y306" s="906" t="s">
        <v>1219</v>
      </c>
      <c r="Z306" s="906"/>
      <c r="AA306" s="106"/>
      <c r="AB306" s="281">
        <v>44013</v>
      </c>
      <c r="AC306" s="143" t="s">
        <v>1220</v>
      </c>
      <c r="AD306" s="861" t="s">
        <v>364</v>
      </c>
      <c r="AE306" s="828">
        <v>42917</v>
      </c>
      <c r="AF306" s="891">
        <v>42919</v>
      </c>
      <c r="AG306" s="64">
        <v>42986</v>
      </c>
      <c r="AH306" s="64" t="s">
        <v>1221</v>
      </c>
      <c r="AI306" s="144" t="s">
        <v>1222</v>
      </c>
      <c r="AJ306" s="511" t="s">
        <v>1223</v>
      </c>
      <c r="AK306" s="219" t="s">
        <v>1224</v>
      </c>
      <c r="AL306" s="18">
        <v>44409</v>
      </c>
      <c r="AM306" s="64">
        <v>44424</v>
      </c>
      <c r="AN306" s="64">
        <v>44480</v>
      </c>
      <c r="AO306" s="64" t="s">
        <v>1225</v>
      </c>
      <c r="AP306" s="94"/>
      <c r="AQ306" s="168"/>
      <c r="AR306" s="861"/>
      <c r="AS306" s="852"/>
      <c r="AT306" s="161"/>
      <c r="AU306" s="964"/>
      <c r="AV306" s="964"/>
      <c r="AW306" s="209"/>
      <c r="AX306" s="861"/>
      <c r="AY306" s="862"/>
      <c r="AZ306" s="172"/>
      <c r="BA306" s="161"/>
      <c r="BB306" s="161"/>
      <c r="BC306" s="161"/>
      <c r="BD306" s="161"/>
      <c r="BE306" s="93" t="s">
        <v>5483</v>
      </c>
      <c r="BF306" s="18">
        <v>44774</v>
      </c>
      <c r="BG306" s="64"/>
      <c r="BH306" s="93" t="s">
        <v>2773</v>
      </c>
      <c r="BI306" s="18">
        <v>44986</v>
      </c>
      <c r="BJ306" s="94"/>
      <c r="BK306" s="93" t="s">
        <v>5484</v>
      </c>
      <c r="BL306" s="131">
        <v>45383</v>
      </c>
      <c r="BM306" s="94"/>
      <c r="BN306" s="540" t="s">
        <v>8914</v>
      </c>
      <c r="BO306" s="12"/>
      <c r="BP306" s="540" t="s">
        <v>8915</v>
      </c>
      <c r="BQ306" s="261">
        <v>44414</v>
      </c>
      <c r="BR306" s="261"/>
      <c r="BS306" s="18" t="s">
        <v>116</v>
      </c>
      <c r="BT306" s="261">
        <v>44475</v>
      </c>
      <c r="BU306" s="261"/>
      <c r="BV306" s="18" t="s">
        <v>116</v>
      </c>
      <c r="BW306" s="261"/>
      <c r="BX306" s="261"/>
      <c r="BY306" s="12" t="s">
        <v>105</v>
      </c>
      <c r="BZ306" s="12" t="s">
        <v>105</v>
      </c>
    </row>
    <row r="307" spans="1:78" s="1" customFormat="1" ht="50" customHeight="1" x14ac:dyDescent="0.2">
      <c r="A307" s="24" t="s">
        <v>1508</v>
      </c>
      <c r="B307" s="65" t="s">
        <v>1509</v>
      </c>
      <c r="C307" s="252" t="s">
        <v>5609</v>
      </c>
      <c r="D307" s="654">
        <v>1927</v>
      </c>
      <c r="E307" s="507" t="s">
        <v>91</v>
      </c>
      <c r="F307" s="507" t="s">
        <v>1420</v>
      </c>
      <c r="G307" s="268" t="s">
        <v>89</v>
      </c>
      <c r="H307" s="338" t="s">
        <v>89</v>
      </c>
      <c r="I307" s="668" t="s">
        <v>8916</v>
      </c>
      <c r="J307" s="348"/>
      <c r="K307" s="348"/>
      <c r="L307" s="348"/>
      <c r="M307" s="348"/>
      <c r="N307" s="62">
        <v>44141</v>
      </c>
      <c r="O307" s="675">
        <v>44469</v>
      </c>
      <c r="P307" s="453"/>
      <c r="Q307" s="885"/>
      <c r="R307" s="885"/>
      <c r="S307" s="896"/>
      <c r="T307" s="314"/>
      <c r="U307" s="316" t="str">
        <f t="shared" ref="U307:U316" si="14">IF(OR(V307="Yes", W307="Web-page timetable", X307="YES"), "Yes")</f>
        <v>Yes</v>
      </c>
      <c r="V307" s="118" t="s">
        <v>93</v>
      </c>
      <c r="W307" s="71" t="s">
        <v>94</v>
      </c>
      <c r="X307" s="919"/>
      <c r="Y307" s="910" t="s">
        <v>1513</v>
      </c>
      <c r="Z307" s="912" t="s">
        <v>8917</v>
      </c>
      <c r="AA307" s="106"/>
      <c r="AB307" s="112">
        <v>44075</v>
      </c>
      <c r="AC307" s="143" t="s">
        <v>3417</v>
      </c>
      <c r="AD307" s="861" t="s">
        <v>1491</v>
      </c>
      <c r="AE307" s="828">
        <v>43009</v>
      </c>
      <c r="AF307" s="891"/>
      <c r="AG307" s="64"/>
      <c r="AH307" s="132"/>
      <c r="AI307" s="189"/>
      <c r="AJ307" s="87" t="s">
        <v>1791</v>
      </c>
      <c r="AK307" s="87" t="s">
        <v>364</v>
      </c>
      <c r="AL307" s="18">
        <v>43678</v>
      </c>
      <c r="AM307" s="64"/>
      <c r="AN307" s="64"/>
      <c r="AO307" s="64"/>
      <c r="AP307" s="94"/>
      <c r="AQ307" s="168" t="s">
        <v>5880</v>
      </c>
      <c r="AR307" s="986" t="s">
        <v>8918</v>
      </c>
      <c r="AS307" s="828">
        <v>43831</v>
      </c>
      <c r="AT307" s="161"/>
      <c r="AU307" s="964"/>
      <c r="AV307" s="964"/>
      <c r="AW307" s="209"/>
      <c r="AX307" s="861"/>
      <c r="AY307" s="861"/>
      <c r="AZ307" s="171"/>
      <c r="BA307" s="161"/>
      <c r="BB307" s="161"/>
      <c r="BC307" s="161"/>
      <c r="BD307" s="161"/>
      <c r="BE307" s="93" t="s">
        <v>2526</v>
      </c>
      <c r="BF307" s="18">
        <v>44105</v>
      </c>
      <c r="BG307" s="94">
        <v>44348</v>
      </c>
      <c r="BH307" s="93" t="s">
        <v>8919</v>
      </c>
      <c r="BI307" s="18">
        <v>44197</v>
      </c>
      <c r="BJ307" s="589">
        <v>44440</v>
      </c>
      <c r="BK307" s="93" t="s">
        <v>8920</v>
      </c>
      <c r="BL307" s="18">
        <v>44866</v>
      </c>
      <c r="BM307" s="94"/>
      <c r="BN307" s="540"/>
      <c r="BO307" s="12" t="s">
        <v>8921</v>
      </c>
      <c r="BP307" s="12"/>
      <c r="BQ307" s="261">
        <v>44172</v>
      </c>
      <c r="BR307" s="261"/>
      <c r="BS307" s="18" t="s">
        <v>116</v>
      </c>
      <c r="BT307" s="261"/>
      <c r="BU307" s="261">
        <v>44475</v>
      </c>
      <c r="BV307" s="18"/>
      <c r="BW307" s="261">
        <v>44417</v>
      </c>
      <c r="BX307" s="261" t="s">
        <v>8881</v>
      </c>
      <c r="BY307" s="12" t="s">
        <v>8922</v>
      </c>
      <c r="BZ307" s="12" t="s">
        <v>8922</v>
      </c>
    </row>
    <row r="308" spans="1:78" s="1" customFormat="1" ht="50" customHeight="1" x14ac:dyDescent="0.2">
      <c r="A308" s="24" t="s">
        <v>1542</v>
      </c>
      <c r="B308" s="65" t="s">
        <v>1543</v>
      </c>
      <c r="C308" s="252" t="s">
        <v>1544</v>
      </c>
      <c r="D308" s="654">
        <v>2115</v>
      </c>
      <c r="E308" s="507" t="s">
        <v>91</v>
      </c>
      <c r="F308" s="507" t="s">
        <v>949</v>
      </c>
      <c r="G308" s="268" t="s">
        <v>89</v>
      </c>
      <c r="H308" s="338" t="s">
        <v>89</v>
      </c>
      <c r="I308" s="668" t="s">
        <v>8923</v>
      </c>
      <c r="J308" s="348" t="s">
        <v>90</v>
      </c>
      <c r="K308" s="348" t="s">
        <v>389</v>
      </c>
      <c r="L308" s="348" t="s">
        <v>583</v>
      </c>
      <c r="M308" s="348"/>
      <c r="N308" s="62"/>
      <c r="O308" s="124"/>
      <c r="P308" s="453"/>
      <c r="Q308" s="885"/>
      <c r="R308" s="885"/>
      <c r="S308" s="896"/>
      <c r="T308" s="314"/>
      <c r="U308" s="316" t="str">
        <f t="shared" si="14"/>
        <v>Yes</v>
      </c>
      <c r="V308" s="118" t="s">
        <v>93</v>
      </c>
      <c r="W308" s="71" t="s">
        <v>267</v>
      </c>
      <c r="X308" s="920"/>
      <c r="Y308" s="910" t="s">
        <v>8692</v>
      </c>
      <c r="Z308" s="906" t="s">
        <v>8924</v>
      </c>
      <c r="AA308" s="106"/>
      <c r="AB308" s="112">
        <v>44287</v>
      </c>
      <c r="AC308" s="143" t="s">
        <v>1547</v>
      </c>
      <c r="AD308" s="861" t="s">
        <v>364</v>
      </c>
      <c r="AE308" s="828">
        <v>43678</v>
      </c>
      <c r="AF308" s="891">
        <v>43725</v>
      </c>
      <c r="AG308" s="64">
        <v>43769</v>
      </c>
      <c r="AH308" s="64" t="s">
        <v>1548</v>
      </c>
      <c r="AI308" s="144"/>
      <c r="AJ308" s="139" t="s">
        <v>1549</v>
      </c>
      <c r="AK308" s="139" t="s">
        <v>1550</v>
      </c>
      <c r="AL308" s="18">
        <v>44136</v>
      </c>
      <c r="AM308" s="64">
        <v>44126</v>
      </c>
      <c r="AN308" s="64">
        <v>44225</v>
      </c>
      <c r="AO308" s="64" t="s">
        <v>1551</v>
      </c>
      <c r="AP308" s="94"/>
      <c r="AQ308" s="168" t="s">
        <v>8925</v>
      </c>
      <c r="AR308" s="861" t="s">
        <v>1526</v>
      </c>
      <c r="AS308" s="851">
        <v>44652</v>
      </c>
      <c r="AT308" s="161"/>
      <c r="AU308" s="964"/>
      <c r="AV308" s="964"/>
      <c r="AW308" s="209"/>
      <c r="AX308" s="861"/>
      <c r="AY308" s="861"/>
      <c r="AZ308" s="171"/>
      <c r="BA308" s="161"/>
      <c r="BB308" s="161"/>
      <c r="BC308" s="161"/>
      <c r="BD308" s="161"/>
      <c r="BE308" s="93" t="s">
        <v>8926</v>
      </c>
      <c r="BF308" s="18">
        <v>44835</v>
      </c>
      <c r="BG308" s="94"/>
      <c r="BH308" s="93" t="s">
        <v>8927</v>
      </c>
      <c r="BI308" s="18">
        <v>45017</v>
      </c>
      <c r="BJ308" s="94"/>
      <c r="BK308" s="93" t="s">
        <v>8928</v>
      </c>
      <c r="BL308" s="18" t="s">
        <v>114</v>
      </c>
      <c r="BM308" s="94"/>
      <c r="BN308" s="12" t="s">
        <v>8929</v>
      </c>
      <c r="BO308" s="12" t="s">
        <v>8930</v>
      </c>
      <c r="BP308" s="12"/>
      <c r="BQ308" s="261">
        <v>44448</v>
      </c>
      <c r="BR308" s="261">
        <v>44258</v>
      </c>
      <c r="BS308" s="18" t="s">
        <v>116</v>
      </c>
      <c r="BT308" s="261">
        <v>44446</v>
      </c>
      <c r="BU308" s="261">
        <v>44322</v>
      </c>
      <c r="BV308" s="18" t="s">
        <v>116</v>
      </c>
      <c r="BW308" s="261"/>
      <c r="BX308" s="261"/>
      <c r="BY308" s="12" t="s">
        <v>105</v>
      </c>
      <c r="BZ308" s="12" t="s">
        <v>105</v>
      </c>
    </row>
    <row r="309" spans="1:78" s="1" customFormat="1" ht="50" customHeight="1" x14ac:dyDescent="0.2">
      <c r="A309" s="24" t="s">
        <v>2077</v>
      </c>
      <c r="B309" s="622" t="s">
        <v>2078</v>
      </c>
      <c r="C309" s="259" t="s">
        <v>2079</v>
      </c>
      <c r="D309" s="654">
        <v>2128</v>
      </c>
      <c r="E309" s="507" t="s">
        <v>1083</v>
      </c>
      <c r="F309" s="507" t="s">
        <v>3616</v>
      </c>
      <c r="G309" s="268" t="s">
        <v>89</v>
      </c>
      <c r="H309" s="340" t="s">
        <v>89</v>
      </c>
      <c r="I309" s="348">
        <v>41809</v>
      </c>
      <c r="J309" s="348"/>
      <c r="K309" s="348" t="s">
        <v>90</v>
      </c>
      <c r="L309" s="348" t="s">
        <v>389</v>
      </c>
      <c r="M309" s="348"/>
      <c r="N309" s="62"/>
      <c r="O309" s="124"/>
      <c r="P309" s="453"/>
      <c r="Q309" s="885"/>
      <c r="R309" s="885"/>
      <c r="S309" s="896"/>
      <c r="T309" s="314"/>
      <c r="U309" s="316" t="str">
        <f t="shared" si="14"/>
        <v>Yes</v>
      </c>
      <c r="V309" s="118" t="s">
        <v>93</v>
      </c>
      <c r="W309" s="71" t="s">
        <v>94</v>
      </c>
      <c r="X309" s="920"/>
      <c r="Y309" s="912" t="s">
        <v>2081</v>
      </c>
      <c r="Z309" s="910" t="s">
        <v>8931</v>
      </c>
      <c r="AA309" s="106"/>
      <c r="AB309" s="112">
        <v>44111</v>
      </c>
      <c r="AC309" s="143" t="s">
        <v>2083</v>
      </c>
      <c r="AD309" s="861" t="s">
        <v>142</v>
      </c>
      <c r="AE309" s="828">
        <v>41913</v>
      </c>
      <c r="AF309" s="891">
        <v>41927</v>
      </c>
      <c r="AG309" s="64">
        <v>42035</v>
      </c>
      <c r="AH309" s="132" t="s">
        <v>2084</v>
      </c>
      <c r="AI309" s="144" t="s">
        <v>2085</v>
      </c>
      <c r="AJ309" s="139" t="s">
        <v>2086</v>
      </c>
      <c r="AK309" s="87" t="s">
        <v>2087</v>
      </c>
      <c r="AL309" s="18">
        <v>42917</v>
      </c>
      <c r="AM309" s="64">
        <v>42942</v>
      </c>
      <c r="AN309" s="64">
        <v>43086</v>
      </c>
      <c r="AO309" s="132" t="s">
        <v>2088</v>
      </c>
      <c r="AP309" s="94"/>
      <c r="AQ309" s="168" t="s">
        <v>1008</v>
      </c>
      <c r="AR309" s="861" t="s">
        <v>2089</v>
      </c>
      <c r="AS309" s="851">
        <v>43770</v>
      </c>
      <c r="AT309" s="161">
        <v>44088</v>
      </c>
      <c r="AU309" s="964">
        <v>44172</v>
      </c>
      <c r="AV309" s="998" t="s">
        <v>2090</v>
      </c>
      <c r="AW309" s="209"/>
      <c r="AX309" s="861"/>
      <c r="AY309" s="861"/>
      <c r="AZ309" s="171"/>
      <c r="BA309" s="161"/>
      <c r="BB309" s="161"/>
      <c r="BC309" s="161"/>
      <c r="BD309" s="161"/>
      <c r="BE309" s="93" t="s">
        <v>2869</v>
      </c>
      <c r="BF309" s="18">
        <v>44378</v>
      </c>
      <c r="BG309" s="94"/>
      <c r="BH309" s="93" t="s">
        <v>5554</v>
      </c>
      <c r="BI309" s="18">
        <v>44501</v>
      </c>
      <c r="BJ309" s="94"/>
      <c r="BK309" s="93" t="s">
        <v>7365</v>
      </c>
      <c r="BL309" s="18">
        <v>44774</v>
      </c>
      <c r="BM309" s="94"/>
      <c r="BN309" s="540" t="s">
        <v>8932</v>
      </c>
      <c r="BO309" s="12" t="s">
        <v>8933</v>
      </c>
      <c r="BP309" s="12"/>
      <c r="BQ309" s="261">
        <v>44391</v>
      </c>
      <c r="BR309" s="261"/>
      <c r="BS309" s="18" t="s">
        <v>116</v>
      </c>
      <c r="BT309" s="261">
        <v>44313</v>
      </c>
      <c r="BU309" s="261">
        <v>44378</v>
      </c>
      <c r="BV309" s="18" t="s">
        <v>116</v>
      </c>
      <c r="BW309" s="261"/>
      <c r="BX309" s="261"/>
      <c r="BY309" s="12" t="s">
        <v>105</v>
      </c>
      <c r="BZ309" s="12" t="s">
        <v>105</v>
      </c>
    </row>
    <row r="310" spans="1:78" s="1" customFormat="1" ht="50" customHeight="1" x14ac:dyDescent="0.2">
      <c r="A310" s="24" t="s">
        <v>3723</v>
      </c>
      <c r="B310" s="521" t="s">
        <v>3724</v>
      </c>
      <c r="C310" s="6" t="s">
        <v>3725</v>
      </c>
      <c r="D310" s="654">
        <v>1964</v>
      </c>
      <c r="E310" s="507" t="s">
        <v>337</v>
      </c>
      <c r="F310" s="507" t="s">
        <v>2182</v>
      </c>
      <c r="G310" s="173" t="s">
        <v>89</v>
      </c>
      <c r="H310" s="357" t="s">
        <v>89</v>
      </c>
      <c r="I310" s="62">
        <v>40346</v>
      </c>
      <c r="J310" s="348"/>
      <c r="K310" s="348"/>
      <c r="L310" s="348"/>
      <c r="M310" s="348"/>
      <c r="N310" s="648">
        <v>44281</v>
      </c>
      <c r="O310" s="124"/>
      <c r="P310" s="453"/>
      <c r="Q310" s="885"/>
      <c r="R310" s="885"/>
      <c r="S310" s="896"/>
      <c r="T310" s="314"/>
      <c r="U310" s="316" t="str">
        <f t="shared" si="14"/>
        <v>Yes</v>
      </c>
      <c r="V310" s="118" t="s">
        <v>93</v>
      </c>
      <c r="W310" s="71" t="s">
        <v>94</v>
      </c>
      <c r="X310" s="918"/>
      <c r="Y310" s="909" t="s">
        <v>6624</v>
      </c>
      <c r="Z310" s="909" t="s">
        <v>8934</v>
      </c>
      <c r="AA310" s="82"/>
      <c r="AB310" s="281">
        <v>44228</v>
      </c>
      <c r="AC310" s="143" t="s">
        <v>5083</v>
      </c>
      <c r="AD310" s="861" t="s">
        <v>364</v>
      </c>
      <c r="AE310" s="828">
        <v>42887</v>
      </c>
      <c r="AF310" s="891">
        <v>42857</v>
      </c>
      <c r="AG310" s="64">
        <v>42895</v>
      </c>
      <c r="AH310" s="64" t="s">
        <v>3728</v>
      </c>
      <c r="AI310" s="144"/>
      <c r="AJ310" s="20" t="s">
        <v>3729</v>
      </c>
      <c r="AK310" s="87" t="s">
        <v>1526</v>
      </c>
      <c r="AL310" s="18">
        <v>43709</v>
      </c>
      <c r="AM310" s="64">
        <v>43728</v>
      </c>
      <c r="AN310" s="64">
        <v>43784</v>
      </c>
      <c r="AO310" s="64" t="s">
        <v>3730</v>
      </c>
      <c r="AP310" s="94"/>
      <c r="AQ310" s="168"/>
      <c r="AR310" s="861"/>
      <c r="AS310" s="852"/>
      <c r="AT310" s="161"/>
      <c r="AU310" s="964"/>
      <c r="AV310" s="964"/>
      <c r="AW310" s="209"/>
      <c r="AX310" s="861"/>
      <c r="AY310" s="861"/>
      <c r="AZ310" s="172"/>
      <c r="BA310" s="161"/>
      <c r="BB310" s="161"/>
      <c r="BC310" s="161"/>
      <c r="BD310" s="161"/>
      <c r="BE310" s="93" t="s">
        <v>3731</v>
      </c>
      <c r="BF310" s="18">
        <v>44256</v>
      </c>
      <c r="BG310" s="64">
        <v>44281</v>
      </c>
      <c r="BH310" s="93" t="s">
        <v>5041</v>
      </c>
      <c r="BI310" s="18">
        <v>44378</v>
      </c>
      <c r="BJ310" s="94"/>
      <c r="BK310" s="93" t="s">
        <v>6370</v>
      </c>
      <c r="BL310" s="131">
        <v>44713</v>
      </c>
      <c r="BM310" s="94"/>
      <c r="BN310" s="540" t="s">
        <v>8935</v>
      </c>
      <c r="BO310" s="12" t="s">
        <v>8936</v>
      </c>
      <c r="BP310" s="12"/>
      <c r="BQ310" s="261">
        <v>44390</v>
      </c>
      <c r="BR310" s="261">
        <v>44267</v>
      </c>
      <c r="BS310" s="18" t="s">
        <v>116</v>
      </c>
      <c r="BT310" s="261"/>
      <c r="BU310" s="261">
        <v>44315</v>
      </c>
      <c r="BV310" s="18" t="s">
        <v>116</v>
      </c>
      <c r="BW310" s="261">
        <v>44386</v>
      </c>
      <c r="BX310" s="261" t="s">
        <v>8796</v>
      </c>
      <c r="BY310" s="12" t="s">
        <v>8937</v>
      </c>
      <c r="BZ310" s="12" t="s">
        <v>8937</v>
      </c>
    </row>
    <row r="311" spans="1:78" s="1" customFormat="1" ht="50" customHeight="1" x14ac:dyDescent="0.2">
      <c r="A311" s="684" t="s">
        <v>2689</v>
      </c>
      <c r="B311" s="65" t="s">
        <v>2690</v>
      </c>
      <c r="C311" s="6" t="s">
        <v>2691</v>
      </c>
      <c r="D311" s="654" t="s">
        <v>6849</v>
      </c>
      <c r="E311" s="507" t="s">
        <v>292</v>
      </c>
      <c r="F311" s="507" t="s">
        <v>5500</v>
      </c>
      <c r="G311" s="268" t="s">
        <v>89</v>
      </c>
      <c r="H311" s="338" t="s">
        <v>89</v>
      </c>
      <c r="I311" s="348">
        <v>40823</v>
      </c>
      <c r="J311" s="348" t="s">
        <v>90</v>
      </c>
      <c r="K311" s="348"/>
      <c r="L311" s="348" t="s">
        <v>583</v>
      </c>
      <c r="M311" s="348"/>
      <c r="N311" s="62"/>
      <c r="O311" s="124"/>
      <c r="P311" s="453"/>
      <c r="Q311" s="885"/>
      <c r="R311" s="885"/>
      <c r="S311" s="896"/>
      <c r="T311" s="314"/>
      <c r="U311" s="316" t="str">
        <f t="shared" si="14"/>
        <v>Yes</v>
      </c>
      <c r="V311" s="118" t="s">
        <v>93</v>
      </c>
      <c r="W311" s="71" t="s">
        <v>94</v>
      </c>
      <c r="X311" s="918"/>
      <c r="Y311" s="906" t="s">
        <v>6210</v>
      </c>
      <c r="Z311" s="906" t="s">
        <v>6211</v>
      </c>
      <c r="AA311" s="106" t="s">
        <v>6212</v>
      </c>
      <c r="AB311" s="112">
        <v>42644</v>
      </c>
      <c r="AC311" s="143" t="s">
        <v>91</v>
      </c>
      <c r="AD311" s="865" t="s">
        <v>142</v>
      </c>
      <c r="AE311" s="828"/>
      <c r="AF311" s="891"/>
      <c r="AG311" s="64"/>
      <c r="AH311" s="64"/>
      <c r="AI311" s="144"/>
      <c r="AJ311" s="184"/>
      <c r="AK311" s="184"/>
      <c r="AL311" s="18"/>
      <c r="AM311" s="64"/>
      <c r="AN311" s="64"/>
      <c r="AO311" s="64"/>
      <c r="AP311" s="94"/>
      <c r="AQ311" s="274"/>
      <c r="AR311" s="865"/>
      <c r="AS311" s="856"/>
      <c r="AT311" s="187"/>
      <c r="AU311" s="973"/>
      <c r="AV311" s="973"/>
      <c r="AW311" s="276"/>
      <c r="AX311" s="863"/>
      <c r="AY311" s="863"/>
      <c r="AZ311" s="275"/>
      <c r="BA311" s="187"/>
      <c r="BB311" s="187"/>
      <c r="BC311" s="187"/>
      <c r="BD311" s="187"/>
      <c r="BE311" s="93" t="s">
        <v>5227</v>
      </c>
      <c r="BF311" s="18">
        <v>44075</v>
      </c>
      <c r="BG311" s="64"/>
      <c r="BH311" s="93" t="s">
        <v>5228</v>
      </c>
      <c r="BI311" s="18">
        <v>44197</v>
      </c>
      <c r="BJ311" s="94"/>
      <c r="BK311" s="93" t="s">
        <v>5041</v>
      </c>
      <c r="BL311" s="188">
        <v>44378</v>
      </c>
      <c r="BM311" s="94"/>
      <c r="BN311" s="630" t="s">
        <v>8938</v>
      </c>
      <c r="BO311" s="513" t="s">
        <v>8939</v>
      </c>
      <c r="BP311" s="513"/>
      <c r="BQ311" s="261">
        <v>44172</v>
      </c>
      <c r="BR311" s="261"/>
      <c r="BS311" s="18" t="s">
        <v>116</v>
      </c>
      <c r="BT311" s="261">
        <v>44517</v>
      </c>
      <c r="BU311" s="261">
        <v>44386</v>
      </c>
      <c r="BV311" s="18" t="s">
        <v>116</v>
      </c>
      <c r="BW311" s="261"/>
      <c r="BX311" s="261"/>
      <c r="BY311" s="12" t="s">
        <v>105</v>
      </c>
      <c r="BZ311" s="12" t="s">
        <v>105</v>
      </c>
    </row>
    <row r="312" spans="1:78" s="1" customFormat="1" ht="50" customHeight="1" x14ac:dyDescent="0.2">
      <c r="A312" s="23" t="s">
        <v>511</v>
      </c>
      <c r="B312" s="65" t="s">
        <v>512</v>
      </c>
      <c r="C312" s="252" t="s">
        <v>5134</v>
      </c>
      <c r="D312" s="654">
        <v>1836</v>
      </c>
      <c r="E312" s="507" t="s">
        <v>292</v>
      </c>
      <c r="F312" s="507" t="s">
        <v>3616</v>
      </c>
      <c r="G312" s="268" t="s">
        <v>89</v>
      </c>
      <c r="H312" s="338" t="s">
        <v>89</v>
      </c>
      <c r="I312" s="348">
        <v>43797</v>
      </c>
      <c r="J312" s="348"/>
      <c r="K312" s="348"/>
      <c r="L312" s="348"/>
      <c r="M312" s="348" t="s">
        <v>90</v>
      </c>
      <c r="N312" s="62"/>
      <c r="O312" s="124"/>
      <c r="P312" s="453"/>
      <c r="Q312" s="885"/>
      <c r="R312" s="885"/>
      <c r="S312" s="896"/>
      <c r="T312" s="314"/>
      <c r="U312" s="316" t="str">
        <f t="shared" si="14"/>
        <v>Yes</v>
      </c>
      <c r="V312" s="118" t="s">
        <v>93</v>
      </c>
      <c r="W312" s="71" t="s">
        <v>94</v>
      </c>
      <c r="X312" s="918"/>
      <c r="Y312" s="909" t="s">
        <v>5135</v>
      </c>
      <c r="Z312" s="906" t="s">
        <v>8940</v>
      </c>
      <c r="AA312" s="106"/>
      <c r="AB312" s="112">
        <v>43983</v>
      </c>
      <c r="AC312" s="143" t="s">
        <v>5287</v>
      </c>
      <c r="AD312" s="861" t="s">
        <v>142</v>
      </c>
      <c r="AE312" s="828">
        <v>44105</v>
      </c>
      <c r="AF312" s="891"/>
      <c r="AG312" s="64"/>
      <c r="AH312" s="64"/>
      <c r="AI312" s="144"/>
      <c r="AJ312" s="86" t="s">
        <v>5215</v>
      </c>
      <c r="AK312" s="86" t="s">
        <v>8941</v>
      </c>
      <c r="AL312" s="18">
        <v>44562</v>
      </c>
      <c r="AM312" s="64"/>
      <c r="AN312" s="64"/>
      <c r="AO312" s="64"/>
      <c r="AP312" s="94"/>
      <c r="AQ312" s="168"/>
      <c r="AR312" s="861"/>
      <c r="AS312" s="851"/>
      <c r="AT312" s="161"/>
      <c r="AU312" s="964"/>
      <c r="AV312" s="964"/>
      <c r="AW312" s="209"/>
      <c r="AX312" s="861"/>
      <c r="AY312" s="861"/>
      <c r="AZ312" s="171"/>
      <c r="BA312" s="161"/>
      <c r="BB312" s="161"/>
      <c r="BC312" s="161"/>
      <c r="BD312" s="161"/>
      <c r="BE312" s="93" t="s">
        <v>6303</v>
      </c>
      <c r="BF312" s="18">
        <v>44958</v>
      </c>
      <c r="BG312" s="94"/>
      <c r="BH312" s="93" t="s">
        <v>6414</v>
      </c>
      <c r="BI312" s="18">
        <v>45261</v>
      </c>
      <c r="BJ312" s="94"/>
      <c r="BK312" s="93" t="s">
        <v>7004</v>
      </c>
      <c r="BL312" s="18">
        <v>45597</v>
      </c>
      <c r="BM312" s="94"/>
      <c r="BN312" s="540" t="s">
        <v>8942</v>
      </c>
      <c r="BO312" s="540" t="s">
        <v>8943</v>
      </c>
      <c r="BP312" s="12"/>
      <c r="BQ312" s="261">
        <v>44495</v>
      </c>
      <c r="BR312" s="261"/>
      <c r="BS312" s="18" t="s">
        <v>116</v>
      </c>
      <c r="BT312" s="261">
        <v>44463</v>
      </c>
      <c r="BU312" s="261"/>
      <c r="BV312" s="18" t="s">
        <v>116</v>
      </c>
      <c r="BW312" s="261">
        <v>44452</v>
      </c>
      <c r="BX312" s="261"/>
      <c r="BY312" s="12" t="s">
        <v>8944</v>
      </c>
      <c r="BZ312" s="12" t="s">
        <v>8944</v>
      </c>
    </row>
    <row r="313" spans="1:78" s="1" customFormat="1" ht="50" customHeight="1" x14ac:dyDescent="0.2">
      <c r="A313" s="24" t="s">
        <v>3598</v>
      </c>
      <c r="B313" s="65" t="s">
        <v>3599</v>
      </c>
      <c r="C313" s="252" t="s">
        <v>6579</v>
      </c>
      <c r="D313" s="654">
        <v>2161</v>
      </c>
      <c r="E313" s="507" t="s">
        <v>351</v>
      </c>
      <c r="F313" s="507" t="s">
        <v>3616</v>
      </c>
      <c r="G313" s="268" t="s">
        <v>89</v>
      </c>
      <c r="H313" s="338" t="s">
        <v>89</v>
      </c>
      <c r="I313" s="348">
        <v>42396</v>
      </c>
      <c r="J313" s="348"/>
      <c r="K313" s="348"/>
      <c r="L313" s="348"/>
      <c r="M313" s="348"/>
      <c r="N313" s="62"/>
      <c r="O313" s="124"/>
      <c r="P313" s="453"/>
      <c r="Q313" s="885"/>
      <c r="R313" s="885"/>
      <c r="S313" s="896"/>
      <c r="T313" s="314"/>
      <c r="U313" s="316" t="str">
        <f t="shared" si="14"/>
        <v>Yes</v>
      </c>
      <c r="V313" s="118" t="s">
        <v>93</v>
      </c>
      <c r="W313" s="71" t="s">
        <v>94</v>
      </c>
      <c r="X313" s="918"/>
      <c r="Y313" s="906" t="s">
        <v>6580</v>
      </c>
      <c r="Z313" s="906" t="s">
        <v>6581</v>
      </c>
      <c r="AA313" s="82" t="s">
        <v>8945</v>
      </c>
      <c r="AB313" s="112">
        <v>43831</v>
      </c>
      <c r="AC313" s="143" t="s">
        <v>3602</v>
      </c>
      <c r="AD313" s="861" t="s">
        <v>364</v>
      </c>
      <c r="AE313" s="828">
        <v>43405</v>
      </c>
      <c r="AF313" s="891">
        <v>43287</v>
      </c>
      <c r="AG313" s="64">
        <v>43357</v>
      </c>
      <c r="AH313" s="64" t="s">
        <v>3603</v>
      </c>
      <c r="AI313" s="144"/>
      <c r="AJ313" s="136" t="s">
        <v>3604</v>
      </c>
      <c r="AK313" s="219" t="s">
        <v>3605</v>
      </c>
      <c r="AL313" s="18">
        <v>43862</v>
      </c>
      <c r="AM313" s="64">
        <v>44020</v>
      </c>
      <c r="AN313" s="64">
        <v>44071</v>
      </c>
      <c r="AO313" s="64" t="s">
        <v>3606</v>
      </c>
      <c r="AP313" s="94"/>
      <c r="AQ313" s="87" t="s">
        <v>6550</v>
      </c>
      <c r="AR313" s="866" t="s">
        <v>6582</v>
      </c>
      <c r="AS313" s="851">
        <v>44228</v>
      </c>
      <c r="AT313" s="161"/>
      <c r="AU313" s="964"/>
      <c r="AV313" s="964"/>
      <c r="AW313" s="209"/>
      <c r="AX313" s="861"/>
      <c r="AY313" s="861"/>
      <c r="AZ313" s="171"/>
      <c r="BA313" s="161"/>
      <c r="BB313" s="161"/>
      <c r="BC313" s="161"/>
      <c r="BD313" s="161"/>
      <c r="BE313" s="93" t="s">
        <v>6583</v>
      </c>
      <c r="BF313" s="18">
        <v>44774</v>
      </c>
      <c r="BG313" s="94"/>
      <c r="BH313" s="93" t="s">
        <v>6584</v>
      </c>
      <c r="BI313" s="18">
        <v>45139</v>
      </c>
      <c r="BJ313" s="94"/>
      <c r="BK313" s="93" t="s">
        <v>6585</v>
      </c>
      <c r="BL313" s="18">
        <v>45505</v>
      </c>
      <c r="BM313" s="94"/>
      <c r="BN313" s="540"/>
      <c r="BO313" s="518" t="s">
        <v>8946</v>
      </c>
      <c r="BP313" s="12"/>
      <c r="BQ313" s="261">
        <v>44337</v>
      </c>
      <c r="BR313" s="261"/>
      <c r="BS313" s="18" t="s">
        <v>7042</v>
      </c>
      <c r="BT313" s="261">
        <v>44413</v>
      </c>
      <c r="BU313" s="261"/>
      <c r="BV313" s="18" t="s">
        <v>116</v>
      </c>
      <c r="BW313" s="261"/>
      <c r="BX313" s="261"/>
      <c r="BY313" s="12" t="s">
        <v>105</v>
      </c>
      <c r="BZ313" s="12" t="s">
        <v>105</v>
      </c>
    </row>
    <row r="314" spans="1:78" s="1" customFormat="1" ht="50" customHeight="1" x14ac:dyDescent="0.2">
      <c r="A314" s="24" t="s">
        <v>2697</v>
      </c>
      <c r="B314" s="65" t="s">
        <v>2698</v>
      </c>
      <c r="C314" s="252" t="s">
        <v>6215</v>
      </c>
      <c r="D314" s="654" t="s">
        <v>226</v>
      </c>
      <c r="E314" s="507" t="s">
        <v>292</v>
      </c>
      <c r="F314" s="507" t="s">
        <v>5027</v>
      </c>
      <c r="G314" s="268" t="s">
        <v>89</v>
      </c>
      <c r="H314" s="338" t="s">
        <v>89</v>
      </c>
      <c r="I314" s="348">
        <v>42355</v>
      </c>
      <c r="J314" s="348"/>
      <c r="K314" s="348"/>
      <c r="L314" s="348"/>
      <c r="M314" s="348"/>
      <c r="N314" s="62"/>
      <c r="O314" s="124"/>
      <c r="P314" s="453"/>
      <c r="Q314" s="885"/>
      <c r="R314" s="885"/>
      <c r="S314" s="896"/>
      <c r="T314" s="314"/>
      <c r="U314" s="316" t="b">
        <f t="shared" si="14"/>
        <v>0</v>
      </c>
      <c r="V314" s="118" t="s">
        <v>237</v>
      </c>
      <c r="W314" s="71" t="s">
        <v>94</v>
      </c>
      <c r="X314" s="918"/>
      <c r="Y314" s="906" t="s">
        <v>2700</v>
      </c>
      <c r="Z314" s="906" t="s">
        <v>6216</v>
      </c>
      <c r="AA314" s="108" t="s">
        <v>6217</v>
      </c>
      <c r="AB314" s="112">
        <v>41791</v>
      </c>
      <c r="AC314" s="143"/>
      <c r="AD314" s="861"/>
      <c r="AE314" s="828"/>
      <c r="AF314" s="891"/>
      <c r="AG314" s="64"/>
      <c r="AH314" s="64"/>
      <c r="AI314" s="144"/>
      <c r="AJ314" s="139"/>
      <c r="AK314" s="87"/>
      <c r="AL314" s="18"/>
      <c r="AM314" s="64"/>
      <c r="AN314" s="64"/>
      <c r="AO314" s="64"/>
      <c r="AP314" s="94"/>
      <c r="AQ314" s="168"/>
      <c r="AR314" s="861"/>
      <c r="AS314" s="851"/>
      <c r="AT314" s="161"/>
      <c r="AU314" s="964"/>
      <c r="AV314" s="964"/>
      <c r="AW314" s="209"/>
      <c r="AX314" s="861"/>
      <c r="AY314" s="861"/>
      <c r="AZ314" s="171"/>
      <c r="BA314" s="161"/>
      <c r="BB314" s="161"/>
      <c r="BC314" s="161"/>
      <c r="BD314" s="161"/>
      <c r="BE314" s="93"/>
      <c r="BF314" s="18"/>
      <c r="BG314" s="94"/>
      <c r="BH314" s="93"/>
      <c r="BI314" s="18"/>
      <c r="BJ314" s="94"/>
      <c r="BK314" s="93"/>
      <c r="BL314" s="18"/>
      <c r="BM314" s="94"/>
      <c r="BN314" s="540" t="s">
        <v>8947</v>
      </c>
      <c r="BO314" s="12" t="s">
        <v>8948</v>
      </c>
      <c r="BP314" s="12"/>
      <c r="BQ314" s="261">
        <v>44407</v>
      </c>
      <c r="BR314" s="261"/>
      <c r="BS314" s="18" t="s">
        <v>116</v>
      </c>
      <c r="BT314" s="261"/>
      <c r="BU314" s="261">
        <v>44378</v>
      </c>
      <c r="BV314" s="18" t="s">
        <v>116</v>
      </c>
      <c r="BW314" s="261"/>
      <c r="BX314" s="261"/>
      <c r="BY314" s="12" t="s">
        <v>579</v>
      </c>
      <c r="BZ314" s="12" t="s">
        <v>579</v>
      </c>
    </row>
    <row r="315" spans="1:78" s="1" customFormat="1" ht="50" customHeight="1" x14ac:dyDescent="0.2">
      <c r="A315" s="24" t="s">
        <v>1048</v>
      </c>
      <c r="B315" s="65" t="s">
        <v>1049</v>
      </c>
      <c r="C315" s="503" t="s">
        <v>635</v>
      </c>
      <c r="D315" s="654" t="s">
        <v>226</v>
      </c>
      <c r="E315" s="507"/>
      <c r="F315" s="507"/>
      <c r="G315" s="268" t="s">
        <v>89</v>
      </c>
      <c r="H315" s="338" t="s">
        <v>89</v>
      </c>
      <c r="I315" s="348">
        <v>43075</v>
      </c>
      <c r="J315" s="348"/>
      <c r="K315" s="348"/>
      <c r="L315" s="348"/>
      <c r="M315" s="348"/>
      <c r="N315" s="62"/>
      <c r="O315" s="124"/>
      <c r="P315" s="453"/>
      <c r="Q315" s="885"/>
      <c r="R315" s="885"/>
      <c r="S315" s="896"/>
      <c r="T315" s="314"/>
      <c r="U315" s="316" t="b">
        <f t="shared" si="14"/>
        <v>0</v>
      </c>
      <c r="V315" s="118" t="s">
        <v>237</v>
      </c>
      <c r="W315" s="71" t="s">
        <v>94</v>
      </c>
      <c r="X315" s="918"/>
      <c r="Y315" s="910" t="s">
        <v>5380</v>
      </c>
      <c r="Z315" s="906" t="s">
        <v>5381</v>
      </c>
      <c r="AA315" s="106" t="s">
        <v>5382</v>
      </c>
      <c r="AB315" s="112">
        <v>42156</v>
      </c>
      <c r="AC315" s="143"/>
      <c r="AD315" s="861"/>
      <c r="AE315" s="828"/>
      <c r="AF315" s="891"/>
      <c r="AG315" s="64"/>
      <c r="AH315" s="64"/>
      <c r="AI315" s="144"/>
      <c r="AJ315" s="136"/>
      <c r="AK315" s="136"/>
      <c r="AL315" s="18"/>
      <c r="AM315" s="64"/>
      <c r="AN315" s="64"/>
      <c r="AO315" s="64"/>
      <c r="AP315" s="94"/>
      <c r="AQ315" s="168"/>
      <c r="AR315" s="861"/>
      <c r="AS315" s="851"/>
      <c r="AT315" s="161"/>
      <c r="AU315" s="964"/>
      <c r="AV315" s="964"/>
      <c r="AW315" s="209"/>
      <c r="AX315" s="861"/>
      <c r="AY315" s="861"/>
      <c r="AZ315" s="171"/>
      <c r="BA315" s="161"/>
      <c r="BB315" s="161"/>
      <c r="BC315" s="161"/>
      <c r="BD315" s="161"/>
      <c r="BE315" s="93"/>
      <c r="BF315" s="18"/>
      <c r="BG315" s="94"/>
      <c r="BH315" s="93"/>
      <c r="BI315" s="18"/>
      <c r="BJ315" s="94"/>
      <c r="BK315" s="93"/>
      <c r="BL315" s="18"/>
      <c r="BM315" s="94"/>
      <c r="BN315" s="540" t="s">
        <v>8949</v>
      </c>
      <c r="BO315" s="12" t="s">
        <v>8950</v>
      </c>
      <c r="BP315" s="12"/>
      <c r="BQ315" s="261">
        <v>44463</v>
      </c>
      <c r="BR315" s="261"/>
      <c r="BS315" s="18" t="s">
        <v>116</v>
      </c>
      <c r="BT315" s="261">
        <v>44463</v>
      </c>
      <c r="BU315" s="261"/>
      <c r="BV315" s="18" t="s">
        <v>116</v>
      </c>
      <c r="BW315" s="261"/>
      <c r="BX315" s="261"/>
      <c r="BY315" s="12" t="s">
        <v>105</v>
      </c>
      <c r="BZ315" s="12" t="s">
        <v>105</v>
      </c>
    </row>
    <row r="316" spans="1:78" s="1" customFormat="1" ht="50" customHeight="1" x14ac:dyDescent="0.2">
      <c r="A316" s="24" t="s">
        <v>3754</v>
      </c>
      <c r="B316" s="65" t="s">
        <v>3755</v>
      </c>
      <c r="C316" s="6" t="s">
        <v>6630</v>
      </c>
      <c r="D316" s="654">
        <v>2070</v>
      </c>
      <c r="E316" s="507" t="s">
        <v>351</v>
      </c>
      <c r="F316" s="507" t="s">
        <v>3616</v>
      </c>
      <c r="G316" s="268" t="s">
        <v>89</v>
      </c>
      <c r="H316" s="338" t="s">
        <v>89</v>
      </c>
      <c r="I316" s="348">
        <v>39918</v>
      </c>
      <c r="J316" s="348" t="s">
        <v>90</v>
      </c>
      <c r="K316" s="348" t="s">
        <v>3577</v>
      </c>
      <c r="L316" s="348"/>
      <c r="M316" s="348"/>
      <c r="N316" s="62">
        <v>44133</v>
      </c>
      <c r="O316" s="124">
        <v>44320</v>
      </c>
      <c r="P316" s="453"/>
      <c r="Q316" s="885"/>
      <c r="R316" s="885"/>
      <c r="S316" s="896"/>
      <c r="T316" s="314"/>
      <c r="U316" s="316" t="str">
        <f t="shared" si="14"/>
        <v>Yes</v>
      </c>
      <c r="V316" s="118" t="s">
        <v>93</v>
      </c>
      <c r="W316" s="71" t="s">
        <v>94</v>
      </c>
      <c r="X316" s="918"/>
      <c r="Y316" s="906" t="s">
        <v>6631</v>
      </c>
      <c r="Z316" s="906" t="s">
        <v>6632</v>
      </c>
      <c r="AA316" s="106" t="s">
        <v>3760</v>
      </c>
      <c r="AB316" s="592">
        <v>42917</v>
      </c>
      <c r="AC316" s="86" t="s">
        <v>6633</v>
      </c>
      <c r="AD316" s="865"/>
      <c r="AE316" s="828">
        <v>42979</v>
      </c>
      <c r="AF316" s="891">
        <v>43034</v>
      </c>
      <c r="AG316" s="64">
        <v>43075</v>
      </c>
      <c r="AH316" s="64" t="s">
        <v>6634</v>
      </c>
      <c r="AI316" s="144"/>
      <c r="AJ316" s="219" t="s">
        <v>6635</v>
      </c>
      <c r="AK316" s="136"/>
      <c r="AL316" s="18">
        <v>43344</v>
      </c>
      <c r="AM316" s="64">
        <v>43475</v>
      </c>
      <c r="AN316" s="64">
        <v>43516</v>
      </c>
      <c r="AO316" s="132" t="s">
        <v>6636</v>
      </c>
      <c r="AP316" s="94"/>
      <c r="AQ316" s="168"/>
      <c r="AR316" s="861"/>
      <c r="AS316" s="851"/>
      <c r="AT316" s="161"/>
      <c r="AU316" s="964"/>
      <c r="AV316" s="964"/>
      <c r="AW316" s="209"/>
      <c r="AX316" s="861"/>
      <c r="AY316" s="861"/>
      <c r="AZ316" s="171"/>
      <c r="BA316" s="161"/>
      <c r="BB316" s="161"/>
      <c r="BC316" s="161"/>
      <c r="BD316" s="161"/>
      <c r="BE316" s="93" t="s">
        <v>6637</v>
      </c>
      <c r="BF316" s="18">
        <v>43647</v>
      </c>
      <c r="BG316" s="94">
        <v>44133</v>
      </c>
      <c r="BH316" s="93" t="s">
        <v>4721</v>
      </c>
      <c r="BI316" s="18">
        <v>43770</v>
      </c>
      <c r="BJ316" s="94">
        <v>44320</v>
      </c>
      <c r="BK316" s="93" t="s">
        <v>5112</v>
      </c>
      <c r="BL316" s="18">
        <v>44197</v>
      </c>
      <c r="BM316" s="94"/>
      <c r="BN316" s="540" t="s">
        <v>6638</v>
      </c>
      <c r="BO316" s="33"/>
      <c r="BP316" s="33"/>
      <c r="BQ316" s="261">
        <v>44145</v>
      </c>
      <c r="BR316" s="261"/>
      <c r="BS316" s="18" t="s">
        <v>116</v>
      </c>
      <c r="BT316" s="261"/>
      <c r="BU316" s="261"/>
      <c r="BV316" s="18"/>
      <c r="BW316" s="261"/>
      <c r="BX316" s="261" t="s">
        <v>8881</v>
      </c>
      <c r="BY316" s="12" t="s">
        <v>8951</v>
      </c>
      <c r="BZ316" s="12" t="s">
        <v>8951</v>
      </c>
    </row>
    <row r="317" spans="1:78" s="1" customFormat="1" ht="50" customHeight="1" x14ac:dyDescent="0.2">
      <c r="A317" s="24" t="s">
        <v>2302</v>
      </c>
      <c r="B317" s="65" t="s">
        <v>2303</v>
      </c>
      <c r="C317" s="252" t="s">
        <v>8952</v>
      </c>
      <c r="D317" s="656">
        <v>1648</v>
      </c>
      <c r="E317" s="507" t="s">
        <v>3537</v>
      </c>
      <c r="F317" s="507" t="s">
        <v>3538</v>
      </c>
      <c r="G317" s="268" t="s">
        <v>89</v>
      </c>
      <c r="H317" s="338" t="s">
        <v>89</v>
      </c>
      <c r="I317" s="348">
        <v>44041</v>
      </c>
      <c r="J317" s="348"/>
      <c r="K317" s="348"/>
      <c r="L317" s="348"/>
      <c r="M317" s="348"/>
      <c r="N317" s="62"/>
      <c r="O317" s="124"/>
      <c r="P317" s="453"/>
      <c r="Q317" s="885"/>
      <c r="R317" s="885"/>
      <c r="S317" s="896"/>
      <c r="T317" s="314"/>
      <c r="U317" s="316" t="b">
        <f>IF(OR(V317="Yes", W317="Web-page timetable", X317="YES"), "Yes")</f>
        <v>0</v>
      </c>
      <c r="V317" s="118" t="s">
        <v>237</v>
      </c>
      <c r="W317" s="71" t="s">
        <v>94</v>
      </c>
      <c r="X317" s="918"/>
      <c r="Y317" s="906" t="s">
        <v>2305</v>
      </c>
      <c r="Z317" s="906" t="s">
        <v>2305</v>
      </c>
      <c r="AA317" s="106"/>
      <c r="AB317" s="112">
        <v>43770</v>
      </c>
      <c r="AC317" s="143" t="s">
        <v>6027</v>
      </c>
      <c r="AD317" s="861" t="s">
        <v>6028</v>
      </c>
      <c r="AE317" s="828">
        <v>41640</v>
      </c>
      <c r="AF317" s="891"/>
      <c r="AG317" s="64"/>
      <c r="AH317" s="64"/>
      <c r="AI317" s="144"/>
      <c r="AJ317" s="87"/>
      <c r="AK317" s="87"/>
      <c r="AL317" s="18"/>
      <c r="AM317" s="64"/>
      <c r="AN317" s="64"/>
      <c r="AO317" s="64"/>
      <c r="AP317" s="94"/>
      <c r="AQ317" s="168"/>
      <c r="AR317" s="861"/>
      <c r="AS317" s="851"/>
      <c r="AT317" s="161"/>
      <c r="AU317" s="964"/>
      <c r="AV317" s="964"/>
      <c r="AW317" s="209"/>
      <c r="AX317" s="861"/>
      <c r="AY317" s="861"/>
      <c r="AZ317" s="171"/>
      <c r="BA317" s="161"/>
      <c r="BB317" s="161"/>
      <c r="BC317" s="161"/>
      <c r="BD317" s="161"/>
      <c r="BE317" s="93" t="s">
        <v>6029</v>
      </c>
      <c r="BF317" s="18">
        <v>42036</v>
      </c>
      <c r="BG317" s="94">
        <v>42044</v>
      </c>
      <c r="BH317" s="93" t="s">
        <v>4925</v>
      </c>
      <c r="BI317" s="18">
        <v>42795</v>
      </c>
      <c r="BJ317" s="94">
        <v>42825</v>
      </c>
      <c r="BK317" s="93" t="s">
        <v>5397</v>
      </c>
      <c r="BL317" s="18">
        <v>43922</v>
      </c>
      <c r="BM317" s="94">
        <v>44041</v>
      </c>
      <c r="BN317" s="629"/>
      <c r="BO317" s="32"/>
      <c r="BP317" s="32"/>
      <c r="BQ317" s="261">
        <v>44049</v>
      </c>
      <c r="BR317" s="261"/>
      <c r="BS317" s="18" t="s">
        <v>116</v>
      </c>
      <c r="BT317" s="261"/>
      <c r="BU317" s="261"/>
      <c r="BV317" s="18"/>
      <c r="BW317" s="261"/>
      <c r="BX317" s="261" t="s">
        <v>6810</v>
      </c>
      <c r="BY317" s="12" t="s">
        <v>2168</v>
      </c>
      <c r="BZ317" s="12" t="s">
        <v>2168</v>
      </c>
    </row>
    <row r="318" spans="1:78" s="1" customFormat="1" ht="50" customHeight="1" x14ac:dyDescent="0.2">
      <c r="A318" s="24" t="s">
        <v>3320</v>
      </c>
      <c r="B318" s="65" t="s">
        <v>3321</v>
      </c>
      <c r="C318" s="6" t="s">
        <v>3322</v>
      </c>
      <c r="D318" s="654">
        <v>2219</v>
      </c>
      <c r="E318" s="507" t="s">
        <v>337</v>
      </c>
      <c r="F318" s="507" t="s">
        <v>266</v>
      </c>
      <c r="G318" s="173" t="s">
        <v>89</v>
      </c>
      <c r="H318" s="173" t="s">
        <v>89</v>
      </c>
      <c r="I318" s="62">
        <v>41809</v>
      </c>
      <c r="J318" s="348" t="s">
        <v>90</v>
      </c>
      <c r="K318" s="348" t="s">
        <v>8953</v>
      </c>
      <c r="L318" s="348"/>
      <c r="M318" s="348"/>
      <c r="N318" s="62"/>
      <c r="O318" s="124"/>
      <c r="P318" s="453"/>
      <c r="Q318" s="885"/>
      <c r="R318" s="885"/>
      <c r="S318" s="896"/>
      <c r="T318" s="314"/>
      <c r="U318" s="316" t="str">
        <f t="shared" ref="U318:U320" si="15">IF(OR(V318="Yes", W318="Web-page timetable", X318="YES"), "Yes")</f>
        <v>Yes</v>
      </c>
      <c r="V318" s="118" t="s">
        <v>93</v>
      </c>
      <c r="W318" s="71" t="s">
        <v>94</v>
      </c>
      <c r="X318" s="836"/>
      <c r="Y318" s="906" t="s">
        <v>3324</v>
      </c>
      <c r="Z318" s="906" t="s">
        <v>6496</v>
      </c>
      <c r="AA318" s="106"/>
      <c r="AB318" s="281">
        <v>43709</v>
      </c>
      <c r="AC318" s="143" t="s">
        <v>3326</v>
      </c>
      <c r="AD318" s="861" t="s">
        <v>3327</v>
      </c>
      <c r="AE318" s="828">
        <v>43282</v>
      </c>
      <c r="AF318" s="891">
        <v>43299</v>
      </c>
      <c r="AG318" s="64">
        <v>43361</v>
      </c>
      <c r="AH318" s="132" t="s">
        <v>3328</v>
      </c>
      <c r="AI318" s="144"/>
      <c r="AJ318" s="26" t="s">
        <v>5838</v>
      </c>
      <c r="AK318" s="136" t="s">
        <v>142</v>
      </c>
      <c r="AL318" s="18">
        <v>43942</v>
      </c>
      <c r="AM318" s="64">
        <v>43864</v>
      </c>
      <c r="AN318" s="64">
        <v>43942</v>
      </c>
      <c r="AO318" s="64" t="s">
        <v>3329</v>
      </c>
      <c r="AP318" s="94"/>
      <c r="AQ318" s="136" t="s">
        <v>5228</v>
      </c>
      <c r="AR318" s="987" t="s">
        <v>8954</v>
      </c>
      <c r="AS318" s="852">
        <v>44197</v>
      </c>
      <c r="AT318" s="161"/>
      <c r="AU318" s="964"/>
      <c r="AV318" s="964"/>
      <c r="AW318" s="209"/>
      <c r="AX318" s="861"/>
      <c r="AY318" s="862"/>
      <c r="AZ318" s="172"/>
      <c r="BA318" s="161"/>
      <c r="BB318" s="161"/>
      <c r="BC318" s="161"/>
      <c r="BD318" s="161"/>
      <c r="BE318" s="93" t="s">
        <v>5181</v>
      </c>
      <c r="BF318" s="18">
        <v>44348</v>
      </c>
      <c r="BG318" s="64"/>
      <c r="BH318" s="93" t="s">
        <v>5123</v>
      </c>
      <c r="BI318" s="18">
        <v>44531</v>
      </c>
      <c r="BJ318" s="94"/>
      <c r="BK318" s="93" t="s">
        <v>2957</v>
      </c>
      <c r="BL318" s="131">
        <v>44835</v>
      </c>
      <c r="BM318" s="94"/>
      <c r="BN318" s="540" t="s">
        <v>8955</v>
      </c>
      <c r="BO318" s="12" t="s">
        <v>8956</v>
      </c>
      <c r="BP318" s="12"/>
      <c r="BQ318" s="261">
        <v>44315</v>
      </c>
      <c r="BR318" s="261"/>
      <c r="BS318" s="18" t="s">
        <v>116</v>
      </c>
      <c r="BT318" s="261">
        <v>44315</v>
      </c>
      <c r="BU318" s="261">
        <v>44378</v>
      </c>
      <c r="BV318" s="18" t="s">
        <v>116</v>
      </c>
      <c r="BW318" s="261"/>
      <c r="BX318" s="261"/>
      <c r="BY318" s="12" t="s">
        <v>105</v>
      </c>
      <c r="BZ318" s="12" t="s">
        <v>105</v>
      </c>
    </row>
    <row r="319" spans="1:78" s="1" customFormat="1" ht="50" customHeight="1" x14ac:dyDescent="0.2">
      <c r="A319" s="24" t="s">
        <v>3977</v>
      </c>
      <c r="B319" s="65" t="s">
        <v>3978</v>
      </c>
      <c r="C319" s="252" t="s">
        <v>3979</v>
      </c>
      <c r="D319" s="654">
        <v>2026</v>
      </c>
      <c r="E319" s="507" t="s">
        <v>4235</v>
      </c>
      <c r="F319" s="507" t="s">
        <v>3616</v>
      </c>
      <c r="G319" s="268" t="s">
        <v>89</v>
      </c>
      <c r="H319" s="338" t="s">
        <v>89</v>
      </c>
      <c r="I319" s="348">
        <v>42024</v>
      </c>
      <c r="J319" s="348"/>
      <c r="K319" s="348"/>
      <c r="L319" s="348"/>
      <c r="M319" s="348"/>
      <c r="N319" s="62"/>
      <c r="O319" s="124"/>
      <c r="P319" s="453"/>
      <c r="Q319" s="885"/>
      <c r="R319" s="885"/>
      <c r="S319" s="896"/>
      <c r="T319" s="314"/>
      <c r="U319" s="316" t="str">
        <f t="shared" si="15"/>
        <v>Yes</v>
      </c>
      <c r="V319" s="118" t="s">
        <v>93</v>
      </c>
      <c r="W319" s="71" t="s">
        <v>94</v>
      </c>
      <c r="X319" s="918"/>
      <c r="Y319" s="906" t="s">
        <v>6725</v>
      </c>
      <c r="Z319" s="909" t="s">
        <v>8957</v>
      </c>
      <c r="AA319" s="82"/>
      <c r="AB319" s="112">
        <v>44013</v>
      </c>
      <c r="AC319" s="143" t="s">
        <v>5147</v>
      </c>
      <c r="AD319" s="861" t="s">
        <v>364</v>
      </c>
      <c r="AE319" s="828">
        <v>43040</v>
      </c>
      <c r="AF319" s="891">
        <v>43046</v>
      </c>
      <c r="AG319" s="64">
        <v>43088</v>
      </c>
      <c r="AH319" s="64" t="s">
        <v>3982</v>
      </c>
      <c r="AI319" s="144"/>
      <c r="AJ319" s="143" t="s">
        <v>3983</v>
      </c>
      <c r="AK319" s="86" t="s">
        <v>3984</v>
      </c>
      <c r="AL319" s="18">
        <v>44166</v>
      </c>
      <c r="AM319" s="64">
        <v>44209</v>
      </c>
      <c r="AN319" s="64">
        <v>44264</v>
      </c>
      <c r="AO319" s="64" t="s">
        <v>3985</v>
      </c>
      <c r="AP319" s="94"/>
      <c r="AQ319" s="168"/>
      <c r="AR319" s="861"/>
      <c r="AS319" s="851"/>
      <c r="AT319" s="161"/>
      <c r="AU319" s="964"/>
      <c r="AV319" s="964"/>
      <c r="AW319" s="209"/>
      <c r="AX319" s="861"/>
      <c r="AY319" s="861"/>
      <c r="AZ319" s="171"/>
      <c r="BA319" s="161"/>
      <c r="BB319" s="161"/>
      <c r="BC319" s="161"/>
      <c r="BD319" s="161"/>
      <c r="BE319" s="93" t="s">
        <v>8958</v>
      </c>
      <c r="BF319" s="18">
        <v>44501</v>
      </c>
      <c r="BG319" s="94"/>
      <c r="BH319" s="93" t="s">
        <v>8959</v>
      </c>
      <c r="BI319" s="18">
        <v>44805</v>
      </c>
      <c r="BJ319" s="94"/>
      <c r="BK319" s="93" t="s">
        <v>8960</v>
      </c>
      <c r="BL319" s="18">
        <v>45047</v>
      </c>
      <c r="BM319" s="94"/>
      <c r="BN319" s="540" t="s">
        <v>8961</v>
      </c>
      <c r="BO319" s="12" t="s">
        <v>8962</v>
      </c>
      <c r="BP319" s="12"/>
      <c r="BQ319" s="261">
        <v>44517</v>
      </c>
      <c r="BR319" s="261"/>
      <c r="BS319" s="18" t="s">
        <v>116</v>
      </c>
      <c r="BT319" s="261">
        <v>44516</v>
      </c>
      <c r="BU319" s="261"/>
      <c r="BV319" s="18" t="s">
        <v>116</v>
      </c>
      <c r="BW319" s="261"/>
      <c r="BX319" s="261"/>
      <c r="BY319" s="12" t="s">
        <v>105</v>
      </c>
      <c r="BZ319" s="12" t="s">
        <v>105</v>
      </c>
    </row>
    <row r="320" spans="1:78" s="1" customFormat="1" ht="50" customHeight="1" x14ac:dyDescent="0.2">
      <c r="A320" s="24" t="s">
        <v>4098</v>
      </c>
      <c r="B320" s="65" t="s">
        <v>4099</v>
      </c>
      <c r="C320" s="252" t="s">
        <v>8963</v>
      </c>
      <c r="D320" s="721">
        <v>2248</v>
      </c>
      <c r="E320" s="507" t="s">
        <v>292</v>
      </c>
      <c r="F320" s="507" t="s">
        <v>1021</v>
      </c>
      <c r="G320" s="268" t="s">
        <v>89</v>
      </c>
      <c r="H320" s="338" t="s">
        <v>89</v>
      </c>
      <c r="I320" s="348">
        <v>43524</v>
      </c>
      <c r="J320" s="348"/>
      <c r="K320" s="348"/>
      <c r="L320" s="348"/>
      <c r="M320" s="348" t="s">
        <v>90</v>
      </c>
      <c r="N320" s="496">
        <v>44530</v>
      </c>
      <c r="O320" s="124"/>
      <c r="P320" s="453"/>
      <c r="Q320" s="885"/>
      <c r="R320" s="885"/>
      <c r="S320" s="896"/>
      <c r="T320" s="314"/>
      <c r="U320" s="316" t="str">
        <f t="shared" si="15"/>
        <v>Yes</v>
      </c>
      <c r="V320" s="118" t="s">
        <v>93</v>
      </c>
      <c r="W320" s="71" t="s">
        <v>94</v>
      </c>
      <c r="X320" s="918"/>
      <c r="Y320" s="909" t="s">
        <v>6773</v>
      </c>
      <c r="Z320" s="906" t="s">
        <v>6774</v>
      </c>
      <c r="AA320" s="106"/>
      <c r="AB320" s="112">
        <v>43862</v>
      </c>
      <c r="AC320" s="143" t="s">
        <v>6775</v>
      </c>
      <c r="AD320" s="861" t="s">
        <v>6776</v>
      </c>
      <c r="AE320" s="828">
        <v>43862</v>
      </c>
      <c r="AF320" s="891">
        <v>43889</v>
      </c>
      <c r="AG320" s="64">
        <v>43935</v>
      </c>
      <c r="AH320" s="64"/>
      <c r="AI320" s="144"/>
      <c r="AJ320" s="86"/>
      <c r="AK320" s="86"/>
      <c r="AL320" s="18"/>
      <c r="AM320" s="64"/>
      <c r="AN320" s="64"/>
      <c r="AO320" s="64"/>
      <c r="AP320" s="94"/>
      <c r="AQ320" s="168"/>
      <c r="AR320" s="861"/>
      <c r="AS320" s="851"/>
      <c r="AT320" s="161"/>
      <c r="AU320" s="964"/>
      <c r="AV320" s="964"/>
      <c r="AW320" s="209"/>
      <c r="AX320" s="861"/>
      <c r="AY320" s="861"/>
      <c r="AZ320" s="171"/>
      <c r="BA320" s="161"/>
      <c r="BB320" s="161"/>
      <c r="BC320" s="161"/>
      <c r="BD320" s="161"/>
      <c r="BE320" s="93" t="s">
        <v>6777</v>
      </c>
      <c r="BF320" s="18">
        <v>44105</v>
      </c>
      <c r="BG320" s="94">
        <v>44530</v>
      </c>
      <c r="BH320" s="93" t="s">
        <v>5215</v>
      </c>
      <c r="BI320" s="18">
        <v>44562</v>
      </c>
      <c r="BJ320" s="94"/>
      <c r="BK320" s="93" t="s">
        <v>6740</v>
      </c>
      <c r="BL320" s="18">
        <v>44927</v>
      </c>
      <c r="BM320" s="94"/>
      <c r="BN320" s="543" t="s">
        <v>8964</v>
      </c>
      <c r="BO320" s="30" t="s">
        <v>8965</v>
      </c>
      <c r="BP320" s="30"/>
      <c r="BQ320" s="261">
        <v>43909</v>
      </c>
      <c r="BR320" s="261"/>
      <c r="BS320" s="18" t="s">
        <v>116</v>
      </c>
      <c r="BT320" s="261"/>
      <c r="BU320" s="261">
        <v>44538</v>
      </c>
      <c r="BV320" s="18" t="s">
        <v>116</v>
      </c>
      <c r="BW320" s="261"/>
      <c r="BX320" s="261" t="s">
        <v>8796</v>
      </c>
      <c r="BY320" s="12" t="s">
        <v>8966</v>
      </c>
      <c r="BZ320" s="12" t="s">
        <v>8966</v>
      </c>
    </row>
    <row r="321" spans="1:78" ht="50" customHeight="1" x14ac:dyDescent="0.2">
      <c r="A321" s="24" t="s">
        <v>2797</v>
      </c>
      <c r="B321" s="65" t="s">
        <v>2798</v>
      </c>
      <c r="C321" s="252" t="s">
        <v>8286</v>
      </c>
      <c r="D321" s="654" t="s">
        <v>226</v>
      </c>
      <c r="E321" s="507"/>
      <c r="F321" s="507"/>
      <c r="G321" s="268" t="s">
        <v>89</v>
      </c>
      <c r="H321" s="338" t="s">
        <v>89</v>
      </c>
      <c r="I321" s="348">
        <v>42765</v>
      </c>
      <c r="J321" s="348"/>
      <c r="K321" s="348"/>
      <c r="L321" s="348"/>
      <c r="M321" s="348"/>
      <c r="N321" s="62"/>
      <c r="O321" s="124"/>
      <c r="P321" s="453"/>
      <c r="Q321" s="885"/>
      <c r="R321" s="885"/>
      <c r="S321" s="896"/>
      <c r="T321" s="314"/>
      <c r="U321" s="316" t="b">
        <v>0</v>
      </c>
      <c r="V321" s="118" t="s">
        <v>237</v>
      </c>
      <c r="W321" s="71" t="s">
        <v>94</v>
      </c>
      <c r="X321" s="918"/>
      <c r="Y321" s="940" t="s">
        <v>6262</v>
      </c>
      <c r="Z321" s="906" t="s">
        <v>6263</v>
      </c>
      <c r="AA321" s="108" t="s">
        <v>6264</v>
      </c>
      <c r="AB321" s="112">
        <v>42552</v>
      </c>
      <c r="AC321" s="143"/>
      <c r="AD321" s="861"/>
      <c r="AE321" s="828"/>
      <c r="AF321" s="891"/>
      <c r="AG321" s="64"/>
      <c r="AH321" s="64"/>
      <c r="AI321" s="144"/>
      <c r="AJ321" s="136"/>
      <c r="AK321" s="136"/>
      <c r="AL321" s="18"/>
      <c r="AM321" s="64"/>
      <c r="AN321" s="64"/>
      <c r="AO321" s="64"/>
      <c r="AP321" s="94"/>
      <c r="AQ321" s="168"/>
      <c r="AR321" s="861"/>
      <c r="AS321" s="851"/>
      <c r="AT321" s="161"/>
      <c r="AU321" s="964"/>
      <c r="AV321" s="964"/>
      <c r="AW321" s="209"/>
      <c r="AX321" s="861"/>
      <c r="AY321" s="861"/>
      <c r="AZ321" s="171"/>
      <c r="BA321" s="161"/>
      <c r="BB321" s="161"/>
      <c r="BC321" s="161"/>
      <c r="BD321" s="161"/>
      <c r="BE321" s="93"/>
      <c r="BF321" s="18"/>
      <c r="BG321" s="94"/>
      <c r="BH321" s="93"/>
      <c r="BI321" s="18"/>
      <c r="BJ321" s="94"/>
      <c r="BK321" s="93"/>
      <c r="BL321" s="18"/>
      <c r="BM321" s="94"/>
      <c r="BN321" s="540" t="s">
        <v>8967</v>
      </c>
      <c r="BO321" s="12" t="s">
        <v>8968</v>
      </c>
      <c r="BP321" s="12"/>
      <c r="BQ321" s="261">
        <v>44516</v>
      </c>
      <c r="BR321" s="261"/>
      <c r="BS321" s="18" t="s">
        <v>116</v>
      </c>
      <c r="BT321" s="261">
        <v>44516</v>
      </c>
      <c r="BU321" s="261"/>
      <c r="BV321" s="18" t="s">
        <v>116</v>
      </c>
      <c r="BW321" s="261">
        <v>44547</v>
      </c>
      <c r="BX321" s="261"/>
      <c r="BY321" s="12" t="s">
        <v>8969</v>
      </c>
      <c r="BZ321" s="12" t="s">
        <v>8969</v>
      </c>
    </row>
    <row r="322" spans="1:78" ht="50" customHeight="1" x14ac:dyDescent="0.2">
      <c r="A322" s="24" t="s">
        <v>3360</v>
      </c>
      <c r="B322" s="65" t="s">
        <v>3361</v>
      </c>
      <c r="C322" s="255" t="s">
        <v>3362</v>
      </c>
      <c r="D322" s="656">
        <v>2170</v>
      </c>
      <c r="E322" s="254">
        <v>2020</v>
      </c>
      <c r="F322" s="60">
        <v>2035</v>
      </c>
      <c r="G322" s="280" t="s">
        <v>89</v>
      </c>
      <c r="H322" s="338" t="s">
        <v>89</v>
      </c>
      <c r="I322" s="598">
        <v>40619</v>
      </c>
      <c r="J322" s="348"/>
      <c r="K322" s="348"/>
      <c r="L322" s="348"/>
      <c r="M322" s="348"/>
      <c r="N322" s="62"/>
      <c r="O322" s="124"/>
      <c r="P322" s="453"/>
      <c r="Q322" s="885"/>
      <c r="R322" s="885"/>
      <c r="S322" s="896"/>
      <c r="T322" s="314"/>
      <c r="U322" s="316" t="s">
        <v>93</v>
      </c>
      <c r="V322" s="118" t="s">
        <v>93</v>
      </c>
      <c r="W322" s="71" t="s">
        <v>94</v>
      </c>
      <c r="X322" s="918"/>
      <c r="Y322" s="911" t="s">
        <v>8970</v>
      </c>
      <c r="Z322" s="918"/>
      <c r="AA322" s="106"/>
      <c r="AB322" s="112">
        <v>44256</v>
      </c>
      <c r="AC322" s="143" t="s">
        <v>3366</v>
      </c>
      <c r="AD322" s="861" t="s">
        <v>364</v>
      </c>
      <c r="AE322" s="828">
        <v>42917</v>
      </c>
      <c r="AF322" s="891">
        <v>42917</v>
      </c>
      <c r="AG322" s="64">
        <v>43009</v>
      </c>
      <c r="AH322" s="64"/>
      <c r="AI322" s="144"/>
      <c r="AJ322" s="86" t="s">
        <v>788</v>
      </c>
      <c r="AK322" s="86" t="s">
        <v>367</v>
      </c>
      <c r="AL322" s="18"/>
      <c r="AM322" s="64"/>
      <c r="AN322" s="64"/>
      <c r="AO322" s="64"/>
      <c r="AP322" s="94"/>
      <c r="AQ322" s="168"/>
      <c r="AR322" s="861"/>
      <c r="AS322" s="828"/>
      <c r="AT322" s="161"/>
      <c r="AU322" s="964"/>
      <c r="AV322" s="964"/>
      <c r="AW322" s="209"/>
      <c r="AX322" s="861"/>
      <c r="AY322" s="861"/>
      <c r="AZ322" s="171"/>
      <c r="BA322" s="161"/>
      <c r="BB322" s="161"/>
      <c r="BC322" s="161"/>
      <c r="BD322" s="161"/>
      <c r="BE322" s="93" t="s">
        <v>8971</v>
      </c>
      <c r="BF322" s="18"/>
      <c r="BG322" s="94"/>
      <c r="BH322" s="93" t="s">
        <v>663</v>
      </c>
      <c r="BI322" s="18"/>
      <c r="BJ322" s="94"/>
      <c r="BK322" s="93" t="s">
        <v>1240</v>
      </c>
      <c r="BL322" s="18"/>
      <c r="BM322" s="94"/>
      <c r="BN322" s="540" t="s">
        <v>8972</v>
      </c>
      <c r="BO322" s="12" t="s">
        <v>8973</v>
      </c>
      <c r="BP322" s="12"/>
      <c r="BQ322" s="261">
        <v>44480</v>
      </c>
      <c r="BR322" s="261">
        <v>44323</v>
      </c>
      <c r="BS322" s="18" t="s">
        <v>116</v>
      </c>
      <c r="BT322" s="261"/>
      <c r="BU322" s="261">
        <v>44323</v>
      </c>
      <c r="BV322" s="261" t="s">
        <v>116</v>
      </c>
      <c r="BW322" s="261">
        <v>44330</v>
      </c>
      <c r="BX322" s="261"/>
      <c r="BY322" s="12"/>
      <c r="BZ322" s="12"/>
    </row>
    <row r="323" spans="1:78" ht="50" customHeight="1" x14ac:dyDescent="0.2">
      <c r="A323" s="22" t="s">
        <v>278</v>
      </c>
      <c r="B323" s="65" t="s">
        <v>279</v>
      </c>
      <c r="C323" s="252" t="s">
        <v>5007</v>
      </c>
      <c r="D323" s="654">
        <v>2102</v>
      </c>
      <c r="E323" s="507" t="s">
        <v>337</v>
      </c>
      <c r="F323" s="507" t="s">
        <v>1420</v>
      </c>
      <c r="G323" s="268" t="s">
        <v>89</v>
      </c>
      <c r="H323" s="338" t="s">
        <v>89</v>
      </c>
      <c r="I323" s="348">
        <v>40899</v>
      </c>
      <c r="J323" s="348"/>
      <c r="K323" s="348"/>
      <c r="L323" s="348"/>
      <c r="M323" s="348"/>
      <c r="N323" s="536">
        <v>44441</v>
      </c>
      <c r="O323" s="124"/>
      <c r="P323" s="453"/>
      <c r="Q323" s="885"/>
      <c r="R323" s="885"/>
      <c r="S323" s="896"/>
      <c r="T323" s="314"/>
      <c r="U323" s="316" t="s">
        <v>93</v>
      </c>
      <c r="V323" s="118" t="s">
        <v>93</v>
      </c>
      <c r="W323" s="71" t="s">
        <v>94</v>
      </c>
      <c r="X323" s="918"/>
      <c r="Y323" s="909" t="s">
        <v>282</v>
      </c>
      <c r="Z323" s="909" t="s">
        <v>5008</v>
      </c>
      <c r="AA323" s="106"/>
      <c r="AB323" s="112">
        <v>43711</v>
      </c>
      <c r="AC323" s="143" t="s">
        <v>3543</v>
      </c>
      <c r="AD323" s="861"/>
      <c r="AE323" s="828"/>
      <c r="AF323" s="891">
        <v>42644</v>
      </c>
      <c r="AG323" s="64">
        <v>42705</v>
      </c>
      <c r="AH323" s="132" t="s">
        <v>5009</v>
      </c>
      <c r="AI323" s="144"/>
      <c r="AJ323" s="135" t="s">
        <v>5010</v>
      </c>
      <c r="AK323" s="135"/>
      <c r="AL323" s="18"/>
      <c r="AM323" s="64">
        <v>43466</v>
      </c>
      <c r="AN323" s="64">
        <v>43497</v>
      </c>
      <c r="AO323" s="132" t="s">
        <v>5011</v>
      </c>
      <c r="AP323" s="94"/>
      <c r="AQ323" s="168" t="s">
        <v>5012</v>
      </c>
      <c r="AR323" s="861" t="s">
        <v>158</v>
      </c>
      <c r="AS323" s="851">
        <v>43831</v>
      </c>
      <c r="AT323" s="161">
        <v>43845</v>
      </c>
      <c r="AU323" s="964">
        <v>43887</v>
      </c>
      <c r="AV323" s="998" t="s">
        <v>5013</v>
      </c>
      <c r="AW323" s="209"/>
      <c r="AX323" s="861">
        <v>44525</v>
      </c>
      <c r="AY323" s="861" t="s">
        <v>158</v>
      </c>
      <c r="AZ323" s="171">
        <v>44501</v>
      </c>
      <c r="BA323" s="161">
        <v>44160</v>
      </c>
      <c r="BB323" s="161">
        <v>44216</v>
      </c>
      <c r="BC323" s="161" t="s">
        <v>8822</v>
      </c>
      <c r="BD323" s="161"/>
      <c r="BE323" s="93" t="s">
        <v>5014</v>
      </c>
      <c r="BF323" s="18">
        <v>44044</v>
      </c>
      <c r="BG323" s="589">
        <v>44441</v>
      </c>
      <c r="BH323" s="93" t="s">
        <v>4819</v>
      </c>
      <c r="BI323" s="18">
        <v>44166</v>
      </c>
      <c r="BJ323" s="94"/>
      <c r="BK323" s="93" t="s">
        <v>5015</v>
      </c>
      <c r="BL323" s="18">
        <v>44470</v>
      </c>
      <c r="BM323" s="94"/>
      <c r="BN323" s="540" t="s">
        <v>287</v>
      </c>
      <c r="BO323" s="540" t="s">
        <v>8974</v>
      </c>
      <c r="BP323" s="12"/>
      <c r="BQ323" s="261">
        <v>44315</v>
      </c>
      <c r="BR323" s="261"/>
      <c r="BS323" s="18" t="s">
        <v>116</v>
      </c>
      <c r="BT323" s="261"/>
      <c r="BU323" s="261">
        <v>44441</v>
      </c>
      <c r="BV323" s="18" t="s">
        <v>116</v>
      </c>
      <c r="BW323" s="261">
        <v>44441</v>
      </c>
      <c r="BX323" s="711" t="s">
        <v>8796</v>
      </c>
      <c r="BY323" s="32" t="s">
        <v>8975</v>
      </c>
      <c r="BZ323" s="32" t="s">
        <v>8975</v>
      </c>
    </row>
    <row r="324" spans="1:78" ht="50" customHeight="1" x14ac:dyDescent="0.2">
      <c r="A324" s="24" t="s">
        <v>3135</v>
      </c>
      <c r="B324" s="65" t="s">
        <v>3134</v>
      </c>
      <c r="C324" s="252" t="s">
        <v>8570</v>
      </c>
      <c r="D324" s="660">
        <v>1873</v>
      </c>
      <c r="E324" s="507" t="s">
        <v>337</v>
      </c>
      <c r="F324" s="507" t="s">
        <v>4841</v>
      </c>
      <c r="G324" s="268" t="s">
        <v>89</v>
      </c>
      <c r="H324" s="338" t="s">
        <v>89</v>
      </c>
      <c r="I324" s="348">
        <v>41619</v>
      </c>
      <c r="J324" s="614"/>
      <c r="K324" s="614"/>
      <c r="L324" s="614"/>
      <c r="M324" s="614"/>
      <c r="N324" s="581"/>
      <c r="O324" s="582"/>
      <c r="P324" s="583"/>
      <c r="Q324" s="886"/>
      <c r="R324" s="886"/>
      <c r="S324" s="903"/>
      <c r="T324" s="584"/>
      <c r="U324" s="316" t="s">
        <v>93</v>
      </c>
      <c r="V324" s="118" t="s">
        <v>93</v>
      </c>
      <c r="W324" s="71" t="s">
        <v>94</v>
      </c>
      <c r="X324" s="918"/>
      <c r="Y324" s="909" t="s">
        <v>8752</v>
      </c>
      <c r="Z324" s="909" t="s">
        <v>8753</v>
      </c>
      <c r="AA324" s="108"/>
      <c r="AB324" s="112">
        <v>44256</v>
      </c>
      <c r="AC324" s="585" t="s">
        <v>3139</v>
      </c>
      <c r="AD324" s="861" t="s">
        <v>1399</v>
      </c>
      <c r="AE324" s="828">
        <v>44013</v>
      </c>
      <c r="AF324" s="891">
        <v>44019</v>
      </c>
      <c r="AG324" s="64">
        <v>44124</v>
      </c>
      <c r="AH324" s="64" t="s">
        <v>3140</v>
      </c>
      <c r="AI324" s="144"/>
      <c r="AJ324" s="86" t="s">
        <v>3141</v>
      </c>
      <c r="AK324" s="86" t="s">
        <v>3142</v>
      </c>
      <c r="AL324" s="18">
        <v>44105</v>
      </c>
      <c r="AM324" s="64">
        <v>44162</v>
      </c>
      <c r="AN324" s="64">
        <v>44256</v>
      </c>
      <c r="AO324" s="64" t="s">
        <v>3143</v>
      </c>
      <c r="AP324" s="94"/>
      <c r="AQ324" s="86" t="s">
        <v>8754</v>
      </c>
      <c r="AR324" s="861" t="s">
        <v>3145</v>
      </c>
      <c r="AS324" s="851">
        <v>44562</v>
      </c>
      <c r="AT324" s="161"/>
      <c r="AU324" s="964"/>
      <c r="AV324" s="964"/>
      <c r="AW324" s="209"/>
      <c r="AX324" s="861"/>
      <c r="AY324" s="861"/>
      <c r="AZ324" s="171"/>
      <c r="BA324" s="161"/>
      <c r="BB324" s="161"/>
      <c r="BC324" s="161"/>
      <c r="BD324" s="161"/>
      <c r="BE324" s="93" t="s">
        <v>8755</v>
      </c>
      <c r="BF324" s="18">
        <v>44896</v>
      </c>
      <c r="BG324" s="94"/>
      <c r="BH324" s="93" t="s">
        <v>2773</v>
      </c>
      <c r="BI324" s="18">
        <v>44986</v>
      </c>
      <c r="BJ324" s="94"/>
      <c r="BK324" s="93" t="s">
        <v>6414</v>
      </c>
      <c r="BL324" s="18">
        <v>45261</v>
      </c>
      <c r="BM324" s="94"/>
      <c r="BN324" s="540" t="s">
        <v>8756</v>
      </c>
      <c r="BO324" s="12" t="s">
        <v>8757</v>
      </c>
      <c r="BP324" s="12" t="s">
        <v>8976</v>
      </c>
      <c r="BQ324" s="261">
        <v>44519</v>
      </c>
      <c r="BR324" s="261"/>
      <c r="BS324" s="18" t="s">
        <v>116</v>
      </c>
      <c r="BT324" s="261">
        <v>44480</v>
      </c>
      <c r="BU324" s="261"/>
      <c r="BV324" s="18" t="s">
        <v>116</v>
      </c>
      <c r="BW324" s="261"/>
      <c r="BX324" s="261"/>
      <c r="BY324" s="12" t="s">
        <v>105</v>
      </c>
      <c r="BZ324" s="12" t="s">
        <v>105</v>
      </c>
    </row>
    <row r="325" spans="1:78" ht="50" customHeight="1" x14ac:dyDescent="0.2">
      <c r="A325" s="24" t="s">
        <v>1205</v>
      </c>
      <c r="B325" s="65" t="s">
        <v>1206</v>
      </c>
      <c r="C325" s="252" t="s">
        <v>635</v>
      </c>
      <c r="D325" s="654">
        <v>2117</v>
      </c>
      <c r="E325" s="507" t="s">
        <v>337</v>
      </c>
      <c r="F325" s="507" t="s">
        <v>266</v>
      </c>
      <c r="G325" s="268" t="s">
        <v>89</v>
      </c>
      <c r="H325" s="338" t="s">
        <v>89</v>
      </c>
      <c r="I325" s="348">
        <v>40233</v>
      </c>
      <c r="J325" s="348"/>
      <c r="K325" s="348"/>
      <c r="L325" s="348"/>
      <c r="M325" s="348"/>
      <c r="N325" s="62"/>
      <c r="O325" s="124"/>
      <c r="P325" s="453"/>
      <c r="Q325" s="885"/>
      <c r="R325" s="885"/>
      <c r="S325" s="896"/>
      <c r="T325" s="314"/>
      <c r="U325" s="316" t="s">
        <v>93</v>
      </c>
      <c r="V325" s="118" t="s">
        <v>93</v>
      </c>
      <c r="W325" s="71" t="s">
        <v>94</v>
      </c>
      <c r="X325" s="918"/>
      <c r="Y325" s="930" t="s">
        <v>1209</v>
      </c>
      <c r="Z325" s="906" t="s">
        <v>8977</v>
      </c>
      <c r="AA325" s="107"/>
      <c r="AB325" s="112">
        <v>44166</v>
      </c>
      <c r="AC325" s="143" t="s">
        <v>5112</v>
      </c>
      <c r="AD325" s="861"/>
      <c r="AE325" s="828">
        <v>44197</v>
      </c>
      <c r="AF325" s="891">
        <v>44216</v>
      </c>
      <c r="AG325" s="64">
        <v>44272</v>
      </c>
      <c r="AH325" s="132" t="s">
        <v>1209</v>
      </c>
      <c r="AI325" s="144"/>
      <c r="AJ325" s="87"/>
      <c r="AK325" s="87"/>
      <c r="AL325" s="18"/>
      <c r="AM325" s="64"/>
      <c r="AN325" s="64"/>
      <c r="AO325" s="64"/>
      <c r="AP325" s="94"/>
      <c r="AQ325" s="168"/>
      <c r="AR325" s="861"/>
      <c r="AS325" s="851"/>
      <c r="AT325" s="161"/>
      <c r="AU325" s="964"/>
      <c r="AV325" s="964"/>
      <c r="AW325" s="209"/>
      <c r="AX325" s="861"/>
      <c r="AY325" s="861"/>
      <c r="AZ325" s="171"/>
      <c r="BA325" s="161"/>
      <c r="BB325" s="161"/>
      <c r="BC325" s="161"/>
      <c r="BD325" s="161"/>
      <c r="BE325" s="93" t="s">
        <v>5554</v>
      </c>
      <c r="BF325" s="18">
        <v>44501</v>
      </c>
      <c r="BG325" s="94"/>
      <c r="BH325" s="93" t="s">
        <v>5535</v>
      </c>
      <c r="BI325" s="18">
        <v>44593</v>
      </c>
      <c r="BJ325" s="94"/>
      <c r="BK325" s="93" t="s">
        <v>6033</v>
      </c>
      <c r="BL325" s="18">
        <v>44958</v>
      </c>
      <c r="BM325" s="94"/>
      <c r="BN325" s="540" t="s">
        <v>8978</v>
      </c>
      <c r="BO325" s="12" t="s">
        <v>8979</v>
      </c>
      <c r="BP325" s="12"/>
      <c r="BQ325" s="261">
        <v>44427</v>
      </c>
      <c r="BR325" s="261"/>
      <c r="BS325" s="18" t="s">
        <v>116</v>
      </c>
      <c r="BT325" s="261">
        <v>44427</v>
      </c>
      <c r="BU325" s="261"/>
      <c r="BV325" s="18" t="s">
        <v>116</v>
      </c>
      <c r="BW325" s="261">
        <v>44448</v>
      </c>
      <c r="BX325" s="261"/>
      <c r="BY325" s="12" t="s">
        <v>500</v>
      </c>
      <c r="BZ325" s="12" t="s">
        <v>500</v>
      </c>
    </row>
    <row r="326" spans="1:78" ht="50" customHeight="1" x14ac:dyDescent="0.2">
      <c r="A326" s="22" t="s">
        <v>203</v>
      </c>
      <c r="B326" s="65" t="s">
        <v>204</v>
      </c>
      <c r="C326" s="255" t="s">
        <v>205</v>
      </c>
      <c r="D326" s="654">
        <v>1978</v>
      </c>
      <c r="E326" s="507" t="s">
        <v>1083</v>
      </c>
      <c r="F326" s="507" t="s">
        <v>1420</v>
      </c>
      <c r="G326" s="268" t="s">
        <v>89</v>
      </c>
      <c r="H326" s="338" t="s">
        <v>89</v>
      </c>
      <c r="I326" s="348"/>
      <c r="J326" s="348" t="s">
        <v>90</v>
      </c>
      <c r="K326" s="348" t="s">
        <v>206</v>
      </c>
      <c r="L326" s="348"/>
      <c r="M326" s="348"/>
      <c r="N326" s="536">
        <v>44109</v>
      </c>
      <c r="O326" s="124"/>
      <c r="P326" s="453"/>
      <c r="Q326" s="885"/>
      <c r="R326" s="885"/>
      <c r="S326" s="896"/>
      <c r="T326" s="314"/>
      <c r="U326" s="316" t="s">
        <v>93</v>
      </c>
      <c r="V326" s="118" t="s">
        <v>93</v>
      </c>
      <c r="W326" s="71" t="s">
        <v>94</v>
      </c>
      <c r="X326" s="918"/>
      <c r="Y326" s="906" t="s">
        <v>4965</v>
      </c>
      <c r="Z326" s="909" t="s">
        <v>8980</v>
      </c>
      <c r="AA326" s="107"/>
      <c r="AB326" s="112">
        <v>44044</v>
      </c>
      <c r="AC326" s="143" t="s">
        <v>4968</v>
      </c>
      <c r="AD326" s="861" t="s">
        <v>364</v>
      </c>
      <c r="AE326" s="828">
        <v>42370</v>
      </c>
      <c r="AF326" s="891">
        <v>42186</v>
      </c>
      <c r="AG326" s="64">
        <v>42354</v>
      </c>
      <c r="AH326" s="132" t="s">
        <v>4969</v>
      </c>
      <c r="AI326" s="144" t="s">
        <v>4970</v>
      </c>
      <c r="AJ326" s="137" t="s">
        <v>4971</v>
      </c>
      <c r="AK326" s="137" t="s">
        <v>270</v>
      </c>
      <c r="AL326" s="18">
        <v>43800</v>
      </c>
      <c r="AM326" s="64">
        <v>43798</v>
      </c>
      <c r="AN326" s="64">
        <v>43890</v>
      </c>
      <c r="AO326" s="132" t="s">
        <v>4972</v>
      </c>
      <c r="AP326" s="215" t="s">
        <v>4973</v>
      </c>
      <c r="AQ326" s="168"/>
      <c r="AR326" s="861"/>
      <c r="AS326" s="851"/>
      <c r="AT326" s="161"/>
      <c r="AU326" s="964"/>
      <c r="AV326" s="964"/>
      <c r="AW326" s="209"/>
      <c r="AX326" s="861"/>
      <c r="AY326" s="861"/>
      <c r="AZ326" s="171"/>
      <c r="BA326" s="161"/>
      <c r="BB326" s="161"/>
      <c r="BC326" s="161"/>
      <c r="BD326" s="161"/>
      <c r="BE326" s="93" t="s">
        <v>1710</v>
      </c>
      <c r="BF326" s="18">
        <v>44105</v>
      </c>
      <c r="BG326" s="102">
        <v>44109</v>
      </c>
      <c r="BH326" s="93" t="s">
        <v>4976</v>
      </c>
      <c r="BI326" s="18">
        <v>44228</v>
      </c>
      <c r="BJ326" s="94"/>
      <c r="BK326" s="93" t="s">
        <v>114</v>
      </c>
      <c r="BL326" s="18"/>
      <c r="BM326" s="94"/>
      <c r="BN326" s="540" t="s">
        <v>8981</v>
      </c>
      <c r="BO326" s="12"/>
      <c r="BP326" s="12"/>
      <c r="BQ326" s="261">
        <v>43856</v>
      </c>
      <c r="BR326" s="261"/>
      <c r="BS326" s="18" t="s">
        <v>7042</v>
      </c>
      <c r="BT326" s="261">
        <v>44267</v>
      </c>
      <c r="BU326" s="261"/>
      <c r="BV326" s="18" t="s">
        <v>116</v>
      </c>
      <c r="BW326" s="261"/>
      <c r="BX326" s="261" t="s">
        <v>8796</v>
      </c>
      <c r="BY326" s="12" t="s">
        <v>8982</v>
      </c>
      <c r="BZ326" s="12" t="s">
        <v>8982</v>
      </c>
    </row>
    <row r="327" spans="1:78" ht="50" customHeight="1" x14ac:dyDescent="0.2">
      <c r="A327" s="24" t="s">
        <v>1603</v>
      </c>
      <c r="B327" s="65" t="s">
        <v>1604</v>
      </c>
      <c r="C327" s="252" t="s">
        <v>5650</v>
      </c>
      <c r="D327" s="654" t="s">
        <v>6849</v>
      </c>
      <c r="E327" s="507"/>
      <c r="F327" s="507" t="s">
        <v>3616</v>
      </c>
      <c r="G327" s="268" t="s">
        <v>89</v>
      </c>
      <c r="H327" s="338" t="s">
        <v>89</v>
      </c>
      <c r="I327" s="348">
        <v>42278</v>
      </c>
      <c r="J327" s="348" t="s">
        <v>90</v>
      </c>
      <c r="K327" s="348" t="s">
        <v>8563</v>
      </c>
      <c r="L327" s="348"/>
      <c r="M327" s="348"/>
      <c r="N327" s="62"/>
      <c r="O327" s="124"/>
      <c r="P327" s="453"/>
      <c r="Q327" s="885"/>
      <c r="R327" s="885"/>
      <c r="S327" s="896"/>
      <c r="T327" s="314"/>
      <c r="U327" s="316" t="s">
        <v>93</v>
      </c>
      <c r="V327" s="118" t="s">
        <v>93</v>
      </c>
      <c r="W327" s="71" t="s">
        <v>94</v>
      </c>
      <c r="X327" s="919"/>
      <c r="Y327" s="910" t="s">
        <v>1607</v>
      </c>
      <c r="Z327" s="912" t="s">
        <v>8983</v>
      </c>
      <c r="AA327" s="106"/>
      <c r="AB327" s="112">
        <v>44136</v>
      </c>
      <c r="AC327" s="143" t="s">
        <v>342</v>
      </c>
      <c r="AD327" s="861" t="s">
        <v>766</v>
      </c>
      <c r="AE327" s="828">
        <v>44409</v>
      </c>
      <c r="AF327" s="891"/>
      <c r="AG327" s="64"/>
      <c r="AH327" s="64"/>
      <c r="AI327" s="144"/>
      <c r="AJ327" s="87"/>
      <c r="AK327" s="87"/>
      <c r="AL327" s="18"/>
      <c r="AM327" s="64"/>
      <c r="AN327" s="64"/>
      <c r="AO327" s="64"/>
      <c r="AP327" s="94"/>
      <c r="AQ327" s="168"/>
      <c r="AR327" s="861"/>
      <c r="AS327" s="851"/>
      <c r="AT327" s="161"/>
      <c r="AU327" s="964"/>
      <c r="AV327" s="964"/>
      <c r="AW327" s="209"/>
      <c r="AX327" s="861"/>
      <c r="AY327" s="861"/>
      <c r="AZ327" s="171"/>
      <c r="BA327" s="161"/>
      <c r="BB327" s="161"/>
      <c r="BC327" s="161"/>
      <c r="BD327" s="161"/>
      <c r="BE327" s="93" t="s">
        <v>7640</v>
      </c>
      <c r="BF327" s="18">
        <v>44593</v>
      </c>
      <c r="BG327" s="94"/>
      <c r="BH327" s="93" t="s">
        <v>1025</v>
      </c>
      <c r="BI327" s="18">
        <v>44774</v>
      </c>
      <c r="BJ327" s="94"/>
      <c r="BK327" s="93" t="s">
        <v>8984</v>
      </c>
      <c r="BL327" s="18">
        <v>44927</v>
      </c>
      <c r="BM327" s="94"/>
      <c r="BN327" s="630" t="s">
        <v>8985</v>
      </c>
      <c r="BO327" s="513"/>
      <c r="BP327" s="513"/>
      <c r="BQ327" s="261">
        <v>44403</v>
      </c>
      <c r="BR327" s="261"/>
      <c r="BS327" s="18" t="s">
        <v>116</v>
      </c>
      <c r="BT327" s="261"/>
      <c r="BU327" s="261"/>
      <c r="BV327" s="18"/>
      <c r="BW327" s="261"/>
      <c r="BX327" s="261"/>
      <c r="BY327" s="12" t="s">
        <v>105</v>
      </c>
      <c r="BZ327" s="12" t="s">
        <v>105</v>
      </c>
    </row>
    <row r="328" spans="1:78" ht="50" customHeight="1" x14ac:dyDescent="0.2">
      <c r="A328" s="24" t="s">
        <v>2240</v>
      </c>
      <c r="B328" s="685" t="s">
        <v>2241</v>
      </c>
      <c r="C328" s="252" t="s">
        <v>2242</v>
      </c>
      <c r="D328" s="654">
        <v>1949</v>
      </c>
      <c r="E328" s="507" t="s">
        <v>1083</v>
      </c>
      <c r="F328" s="507" t="s">
        <v>1420</v>
      </c>
      <c r="G328" s="268" t="s">
        <v>89</v>
      </c>
      <c r="H328" s="357" t="s">
        <v>89</v>
      </c>
      <c r="I328" s="62" t="s">
        <v>121</v>
      </c>
      <c r="J328" s="62" t="s">
        <v>90</v>
      </c>
      <c r="K328" s="62" t="s">
        <v>1120</v>
      </c>
      <c r="L328" s="62"/>
      <c r="M328" s="62"/>
      <c r="N328" s="62"/>
      <c r="O328" s="124"/>
      <c r="P328" s="453"/>
      <c r="Q328" s="885"/>
      <c r="R328" s="885"/>
      <c r="S328" s="896"/>
      <c r="T328" s="314"/>
      <c r="U328" s="316" t="s">
        <v>93</v>
      </c>
      <c r="V328" s="118" t="s">
        <v>93</v>
      </c>
      <c r="W328" s="71" t="s">
        <v>94</v>
      </c>
      <c r="X328" s="918"/>
      <c r="Y328" s="909" t="s">
        <v>6008</v>
      </c>
      <c r="Z328" s="918" t="s">
        <v>8986</v>
      </c>
      <c r="AA328" s="82"/>
      <c r="AB328" s="2750">
        <v>44044</v>
      </c>
      <c r="AC328" s="143" t="s">
        <v>5081</v>
      </c>
      <c r="AD328" s="861" t="s">
        <v>364</v>
      </c>
      <c r="AE328" s="828">
        <v>42370</v>
      </c>
      <c r="AF328" s="891">
        <v>42373</v>
      </c>
      <c r="AG328" s="64">
        <v>42401</v>
      </c>
      <c r="AH328" s="132" t="s">
        <v>6011</v>
      </c>
      <c r="AI328" s="144"/>
      <c r="AJ328" s="17" t="s">
        <v>2246</v>
      </c>
      <c r="AK328" s="86" t="s">
        <v>2247</v>
      </c>
      <c r="AL328" s="18">
        <v>42736</v>
      </c>
      <c r="AM328" s="2751">
        <v>42751</v>
      </c>
      <c r="AN328" s="2751">
        <v>42885</v>
      </c>
      <c r="AO328" s="64" t="s">
        <v>2248</v>
      </c>
      <c r="AP328" s="94" t="s">
        <v>2249</v>
      </c>
      <c r="AQ328" s="87" t="s">
        <v>2250</v>
      </c>
      <c r="AR328" s="866" t="s">
        <v>2251</v>
      </c>
      <c r="AS328" s="828">
        <v>43160</v>
      </c>
      <c r="AT328" s="161">
        <v>43175</v>
      </c>
      <c r="AU328" s="964">
        <v>43276</v>
      </c>
      <c r="AV328" s="964" t="s">
        <v>2252</v>
      </c>
      <c r="AW328" s="209" t="s">
        <v>2253</v>
      </c>
      <c r="AX328" s="861"/>
      <c r="AY328" s="861"/>
      <c r="AZ328" s="171"/>
      <c r="BA328" s="161"/>
      <c r="BB328" s="161"/>
      <c r="BC328" s="161"/>
      <c r="BD328" s="161"/>
      <c r="BE328" s="93" t="s">
        <v>2296</v>
      </c>
      <c r="BF328" s="261">
        <v>44287</v>
      </c>
      <c r="BG328" s="2752"/>
      <c r="BH328" s="2753" t="s">
        <v>4919</v>
      </c>
      <c r="BI328" s="261">
        <v>44531</v>
      </c>
      <c r="BJ328" s="2752"/>
      <c r="BK328" s="2753" t="s">
        <v>5598</v>
      </c>
      <c r="BL328" s="261">
        <v>44896</v>
      </c>
      <c r="BM328" s="94"/>
      <c r="BN328" s="540" t="s">
        <v>8987</v>
      </c>
      <c r="BO328" s="12" t="s">
        <v>8988</v>
      </c>
      <c r="BP328" s="12"/>
      <c r="BQ328" s="261">
        <v>44391</v>
      </c>
      <c r="BR328" s="261"/>
      <c r="BS328" s="18" t="s">
        <v>116</v>
      </c>
      <c r="BT328" s="261"/>
      <c r="BU328" s="261">
        <v>44377</v>
      </c>
      <c r="BV328" s="18" t="s">
        <v>116</v>
      </c>
      <c r="BW328" s="261"/>
      <c r="BX328" s="261"/>
      <c r="BY328" s="12" t="s">
        <v>579</v>
      </c>
      <c r="BZ328" s="12" t="s">
        <v>579</v>
      </c>
    </row>
    <row r="329" spans="1:78" ht="50" customHeight="1" x14ac:dyDescent="0.2">
      <c r="A329" s="24" t="s">
        <v>3471</v>
      </c>
      <c r="B329" s="65" t="s">
        <v>3472</v>
      </c>
      <c r="C329" s="252" t="s">
        <v>265</v>
      </c>
      <c r="D329" s="654">
        <v>2257</v>
      </c>
      <c r="E329" s="507" t="s">
        <v>297</v>
      </c>
      <c r="F329" s="507" t="s">
        <v>2182</v>
      </c>
      <c r="G329" s="268" t="s">
        <v>89</v>
      </c>
      <c r="H329" s="338" t="s">
        <v>89</v>
      </c>
      <c r="I329" s="348">
        <v>42942</v>
      </c>
      <c r="J329" s="348"/>
      <c r="K329" s="348"/>
      <c r="L329" s="348"/>
      <c r="M329" s="348" t="s">
        <v>3473</v>
      </c>
      <c r="N329" s="648">
        <v>44235</v>
      </c>
      <c r="O329" s="124"/>
      <c r="P329" s="453"/>
      <c r="Q329" s="885"/>
      <c r="R329" s="885"/>
      <c r="S329" s="896"/>
      <c r="T329" s="314"/>
      <c r="U329" s="316" t="s">
        <v>93</v>
      </c>
      <c r="V329" s="118" t="s">
        <v>93</v>
      </c>
      <c r="W329" s="71" t="s">
        <v>94</v>
      </c>
      <c r="X329" s="918"/>
      <c r="Y329" s="909" t="s">
        <v>6538</v>
      </c>
      <c r="Z329" s="906" t="s">
        <v>6539</v>
      </c>
      <c r="AA329" s="82" t="s">
        <v>6540</v>
      </c>
      <c r="AB329" s="112">
        <v>43891</v>
      </c>
      <c r="AC329" s="143" t="s">
        <v>3476</v>
      </c>
      <c r="AD329" s="861" t="s">
        <v>3477</v>
      </c>
      <c r="AE329" s="828">
        <v>43252</v>
      </c>
      <c r="AF329" s="891">
        <v>43217</v>
      </c>
      <c r="AG329" s="64">
        <v>43259</v>
      </c>
      <c r="AH329" s="64" t="s">
        <v>3478</v>
      </c>
      <c r="AI329" s="144" t="s">
        <v>3479</v>
      </c>
      <c r="AJ329" s="87" t="s">
        <v>6968</v>
      </c>
      <c r="AK329" s="139" t="s">
        <v>3480</v>
      </c>
      <c r="AL329" s="18">
        <v>44498</v>
      </c>
      <c r="AM329" s="64">
        <v>44498</v>
      </c>
      <c r="AN329" s="64">
        <v>44529</v>
      </c>
      <c r="AO329" s="64" t="s">
        <v>3481</v>
      </c>
      <c r="AP329" s="94"/>
      <c r="AQ329" s="168"/>
      <c r="AR329" s="861"/>
      <c r="AS329" s="851"/>
      <c r="AT329" s="161"/>
      <c r="AU329" s="964"/>
      <c r="AV329" s="964"/>
      <c r="AW329" s="209"/>
      <c r="AX329" s="861"/>
      <c r="AY329" s="861"/>
      <c r="AZ329" s="171"/>
      <c r="BA329" s="161"/>
      <c r="BB329" s="161"/>
      <c r="BC329" s="161"/>
      <c r="BD329" s="161"/>
      <c r="BE329" s="93" t="s">
        <v>4976</v>
      </c>
      <c r="BF329" s="18">
        <v>44228</v>
      </c>
      <c r="BG329" s="102">
        <v>44235</v>
      </c>
      <c r="BH329" s="93" t="s">
        <v>5260</v>
      </c>
      <c r="BI329" s="18">
        <v>44409</v>
      </c>
      <c r="BJ329" s="94"/>
      <c r="BK329" s="93" t="s">
        <v>316</v>
      </c>
      <c r="BL329" s="18">
        <v>45017</v>
      </c>
      <c r="BM329" s="94"/>
      <c r="BN329" s="542" t="s">
        <v>8989</v>
      </c>
      <c r="BO329" s="54" t="s">
        <v>8990</v>
      </c>
      <c r="BP329" s="31"/>
      <c r="BQ329" s="261">
        <v>44257</v>
      </c>
      <c r="BR329" s="261"/>
      <c r="BS329" s="18" t="s">
        <v>116</v>
      </c>
      <c r="BT329" s="261">
        <v>44417</v>
      </c>
      <c r="BU329" s="261">
        <v>44517</v>
      </c>
      <c r="BV329" s="18" t="s">
        <v>116</v>
      </c>
      <c r="BW329" s="261">
        <v>44517</v>
      </c>
      <c r="BX329" s="261" t="s">
        <v>6974</v>
      </c>
      <c r="BY329" s="54" t="s">
        <v>3488</v>
      </c>
      <c r="BZ329" s="54" t="s">
        <v>3488</v>
      </c>
    </row>
    <row r="330" spans="1:78" ht="50" customHeight="1" x14ac:dyDescent="0.2">
      <c r="A330" s="24" t="s">
        <v>3620</v>
      </c>
      <c r="B330" s="521" t="s">
        <v>3621</v>
      </c>
      <c r="C330" s="252" t="s">
        <v>6590</v>
      </c>
      <c r="D330" s="654">
        <v>1969</v>
      </c>
      <c r="E330" s="507" t="s">
        <v>292</v>
      </c>
      <c r="F330" s="507" t="s">
        <v>1021</v>
      </c>
      <c r="G330" s="268" t="s">
        <v>89</v>
      </c>
      <c r="H330" s="343" t="s">
        <v>89</v>
      </c>
      <c r="I330" s="686">
        <v>44021</v>
      </c>
      <c r="J330" s="686"/>
      <c r="K330" s="686"/>
      <c r="L330" s="686"/>
      <c r="M330" s="686" t="s">
        <v>90</v>
      </c>
      <c r="N330" s="62"/>
      <c r="O330" s="124"/>
      <c r="P330" s="453"/>
      <c r="Q330" s="885"/>
      <c r="R330" s="885"/>
      <c r="S330" s="896"/>
      <c r="T330" s="314"/>
      <c r="U330" s="316" t="b">
        <v>0</v>
      </c>
      <c r="V330" s="118" t="s">
        <v>237</v>
      </c>
      <c r="W330" s="71" t="s">
        <v>94</v>
      </c>
      <c r="X330" s="918"/>
      <c r="Y330" s="906" t="s">
        <v>3623</v>
      </c>
      <c r="Z330" s="906" t="s">
        <v>6591</v>
      </c>
      <c r="AA330" s="106" t="s">
        <v>6592</v>
      </c>
      <c r="AB330" s="112">
        <v>43525</v>
      </c>
      <c r="AC330" s="143"/>
      <c r="AD330" s="861"/>
      <c r="AE330" s="828"/>
      <c r="AF330" s="891"/>
      <c r="AG330" s="64"/>
      <c r="AH330" s="64"/>
      <c r="AI330" s="144"/>
      <c r="AJ330" s="86"/>
      <c r="AK330" s="86"/>
      <c r="AL330" s="18"/>
      <c r="AM330" s="64"/>
      <c r="AN330" s="64"/>
      <c r="AO330" s="64"/>
      <c r="AP330" s="94"/>
      <c r="AQ330" s="168"/>
      <c r="AR330" s="861"/>
      <c r="AS330" s="828"/>
      <c r="AT330" s="161"/>
      <c r="AU330" s="964"/>
      <c r="AV330" s="964"/>
      <c r="AW330" s="209"/>
      <c r="AX330" s="861"/>
      <c r="AY330" s="861"/>
      <c r="AZ330" s="171"/>
      <c r="BA330" s="161"/>
      <c r="BB330" s="161"/>
      <c r="BC330" s="161"/>
      <c r="BD330" s="161"/>
      <c r="BE330" s="93" t="s">
        <v>6593</v>
      </c>
      <c r="BF330" s="18">
        <v>43313</v>
      </c>
      <c r="BG330" s="94">
        <v>43335</v>
      </c>
      <c r="BH330" s="93" t="s">
        <v>6594</v>
      </c>
      <c r="BI330" s="18">
        <v>43374</v>
      </c>
      <c r="BJ330" s="94">
        <v>43404</v>
      </c>
      <c r="BK330" s="93" t="s">
        <v>2850</v>
      </c>
      <c r="BL330" s="18">
        <v>43922</v>
      </c>
      <c r="BM330" s="94">
        <v>44021</v>
      </c>
      <c r="BN330" s="540" t="s">
        <v>6996</v>
      </c>
      <c r="BO330" s="727" t="s">
        <v>8991</v>
      </c>
      <c r="BP330" s="12"/>
      <c r="BQ330" s="261">
        <v>44104</v>
      </c>
      <c r="BR330" s="261"/>
      <c r="BS330" s="18" t="s">
        <v>116</v>
      </c>
      <c r="BT330" s="261"/>
      <c r="BU330" s="261"/>
      <c r="BV330" s="18"/>
      <c r="BW330" s="261">
        <v>44579</v>
      </c>
      <c r="BX330" s="261" t="s">
        <v>6810</v>
      </c>
      <c r="BY330" s="32" t="s">
        <v>2168</v>
      </c>
      <c r="BZ330" s="32" t="s">
        <v>2168</v>
      </c>
    </row>
    <row r="331" spans="1:78" ht="50" customHeight="1" x14ac:dyDescent="0.2">
      <c r="A331" s="24" t="s">
        <v>2845</v>
      </c>
      <c r="B331" s="65" t="s">
        <v>6283</v>
      </c>
      <c r="C331" s="252" t="s">
        <v>8992</v>
      </c>
      <c r="D331" s="654">
        <v>2134</v>
      </c>
      <c r="E331" s="507" t="s">
        <v>2759</v>
      </c>
      <c r="F331" s="507" t="s">
        <v>4841</v>
      </c>
      <c r="G331" s="268" t="s">
        <v>89</v>
      </c>
      <c r="H331" s="338" t="s">
        <v>89</v>
      </c>
      <c r="I331" s="348">
        <v>41982</v>
      </c>
      <c r="J331" s="348" t="s">
        <v>90</v>
      </c>
      <c r="K331" s="348"/>
      <c r="L331" s="348"/>
      <c r="M331" s="348"/>
      <c r="N331" s="62"/>
      <c r="O331" s="124"/>
      <c r="P331" s="453"/>
      <c r="Q331" s="885"/>
      <c r="R331" s="885"/>
      <c r="S331" s="896"/>
      <c r="T331" s="314"/>
      <c r="U331" s="316" t="s">
        <v>93</v>
      </c>
      <c r="V331" s="118" t="s">
        <v>93</v>
      </c>
      <c r="W331" s="71" t="s">
        <v>267</v>
      </c>
      <c r="X331" s="836"/>
      <c r="Y331" s="906" t="s">
        <v>2847</v>
      </c>
      <c r="Z331" s="942" t="s">
        <v>8993</v>
      </c>
      <c r="AA331" s="108"/>
      <c r="AB331" s="389" t="s">
        <v>91</v>
      </c>
      <c r="AC331" s="143" t="s">
        <v>5031</v>
      </c>
      <c r="AD331" s="861" t="s">
        <v>364</v>
      </c>
      <c r="AE331" s="828">
        <v>43344</v>
      </c>
      <c r="AF331" s="891">
        <v>43346</v>
      </c>
      <c r="AG331" s="64">
        <v>43404</v>
      </c>
      <c r="AH331" s="64" t="s">
        <v>2849</v>
      </c>
      <c r="AI331" s="144"/>
      <c r="AJ331" s="87" t="s">
        <v>2850</v>
      </c>
      <c r="AK331" s="87" t="s">
        <v>367</v>
      </c>
      <c r="AL331" s="18">
        <v>43922</v>
      </c>
      <c r="AM331" s="64">
        <v>44344</v>
      </c>
      <c r="AN331" s="64">
        <v>44400</v>
      </c>
      <c r="AO331" s="64" t="s">
        <v>2851</v>
      </c>
      <c r="AP331" s="94"/>
      <c r="AQ331" s="168">
        <v>44287</v>
      </c>
      <c r="AR331" s="861" t="s">
        <v>2852</v>
      </c>
      <c r="AS331" s="851">
        <v>44287</v>
      </c>
      <c r="AT331" s="161">
        <v>44317</v>
      </c>
      <c r="AU331" s="964">
        <v>44378</v>
      </c>
      <c r="AV331" s="964"/>
      <c r="AW331" s="209"/>
      <c r="AX331" s="861"/>
      <c r="AY331" s="861"/>
      <c r="AZ331" s="171"/>
      <c r="BA331" s="161"/>
      <c r="BB331" s="161"/>
      <c r="BC331" s="161"/>
      <c r="BD331" s="161"/>
      <c r="BE331" s="93"/>
      <c r="BF331" s="18"/>
      <c r="BG331" s="94"/>
      <c r="BH331" s="93" t="s">
        <v>5015</v>
      </c>
      <c r="BI331" s="18">
        <v>44470</v>
      </c>
      <c r="BJ331" s="94"/>
      <c r="BK331" s="93" t="s">
        <v>5666</v>
      </c>
      <c r="BL331" s="18" t="s">
        <v>5666</v>
      </c>
      <c r="BM331" s="94"/>
      <c r="BN331" s="540" t="s">
        <v>8994</v>
      </c>
      <c r="BO331" s="12" t="s">
        <v>8995</v>
      </c>
      <c r="BP331" s="12"/>
      <c r="BQ331" s="261">
        <v>44062</v>
      </c>
      <c r="BR331" s="261">
        <v>44480</v>
      </c>
      <c r="BS331" s="18" t="s">
        <v>116</v>
      </c>
      <c r="BT331" s="261"/>
      <c r="BU331" s="261">
        <v>44480</v>
      </c>
      <c r="BV331" s="18" t="s">
        <v>116</v>
      </c>
      <c r="BW331" s="261"/>
      <c r="BX331" s="261"/>
      <c r="BY331" s="12" t="s">
        <v>579</v>
      </c>
      <c r="BZ331" s="12" t="s">
        <v>579</v>
      </c>
    </row>
    <row r="332" spans="1:78" ht="50" customHeight="1" x14ac:dyDescent="0.2">
      <c r="A332" s="24" t="s">
        <v>2555</v>
      </c>
      <c r="B332" s="65" t="s">
        <v>2556</v>
      </c>
      <c r="C332" s="252" t="s">
        <v>2557</v>
      </c>
      <c r="D332" s="654">
        <v>2123</v>
      </c>
      <c r="E332" s="507" t="s">
        <v>2759</v>
      </c>
      <c r="F332" s="507" t="s">
        <v>3616</v>
      </c>
      <c r="G332" s="268" t="s">
        <v>89</v>
      </c>
      <c r="H332" s="173" t="s">
        <v>89</v>
      </c>
      <c r="I332" s="62">
        <v>44271</v>
      </c>
      <c r="J332" s="62"/>
      <c r="K332" s="62"/>
      <c r="L332" s="62"/>
      <c r="M332" s="62" t="s">
        <v>90</v>
      </c>
      <c r="N332" s="62"/>
      <c r="O332" s="124"/>
      <c r="P332" s="453"/>
      <c r="Q332" s="885"/>
      <c r="R332" s="885"/>
      <c r="S332" s="896"/>
      <c r="T332" s="314"/>
      <c r="U332" s="316" t="s">
        <v>93</v>
      </c>
      <c r="V332" s="118" t="s">
        <v>93</v>
      </c>
      <c r="W332" s="71" t="s">
        <v>267</v>
      </c>
      <c r="X332" s="918"/>
      <c r="Y332" s="906"/>
      <c r="Z332" s="906"/>
      <c r="AA332" s="108"/>
      <c r="AB332" s="112">
        <v>43952</v>
      </c>
      <c r="AC332" s="510" t="s">
        <v>5987</v>
      </c>
      <c r="AD332" s="960" t="s">
        <v>6140</v>
      </c>
      <c r="AE332" s="828">
        <v>43405</v>
      </c>
      <c r="AF332" s="891">
        <v>43416</v>
      </c>
      <c r="AG332" s="64">
        <v>43476</v>
      </c>
      <c r="AH332" s="64" t="s">
        <v>6141</v>
      </c>
      <c r="AI332" s="144" t="s">
        <v>6142</v>
      </c>
      <c r="AJ332" s="86" t="s">
        <v>3078</v>
      </c>
      <c r="AK332" s="86" t="s">
        <v>6143</v>
      </c>
      <c r="AL332" s="18">
        <v>44013</v>
      </c>
      <c r="AM332" s="64"/>
      <c r="AN332" s="64"/>
      <c r="AO332" s="64"/>
      <c r="AP332" s="94"/>
      <c r="AQ332" s="86"/>
      <c r="AR332" s="861"/>
      <c r="AS332" s="851"/>
      <c r="AT332" s="161"/>
      <c r="AU332" s="964"/>
      <c r="AV332" s="964"/>
      <c r="AW332" s="209"/>
      <c r="AX332" s="861"/>
      <c r="AY332" s="861"/>
      <c r="AZ332" s="171"/>
      <c r="BA332" s="161"/>
      <c r="BB332" s="161"/>
      <c r="BC332" s="161"/>
      <c r="BD332" s="161"/>
      <c r="BE332" s="93" t="s">
        <v>2296</v>
      </c>
      <c r="BF332" s="18">
        <v>44287</v>
      </c>
      <c r="BG332" s="94"/>
      <c r="BH332" s="93" t="s">
        <v>788</v>
      </c>
      <c r="BI332" s="18">
        <v>44470</v>
      </c>
      <c r="BJ332" s="94"/>
      <c r="BK332" s="93" t="s">
        <v>663</v>
      </c>
      <c r="BL332" s="18">
        <v>44835</v>
      </c>
      <c r="BM332" s="94"/>
      <c r="BN332" s="540" t="s">
        <v>8996</v>
      </c>
      <c r="BO332" s="12"/>
      <c r="BP332" s="12"/>
      <c r="BQ332" s="261">
        <v>44431</v>
      </c>
      <c r="BR332" s="261"/>
      <c r="BS332" s="18" t="s">
        <v>116</v>
      </c>
      <c r="BT332" s="261"/>
      <c r="BU332" s="261"/>
      <c r="BV332" s="18"/>
      <c r="BW332" s="261">
        <v>44298</v>
      </c>
      <c r="BX332" s="261"/>
      <c r="BY332" s="12" t="s">
        <v>105</v>
      </c>
      <c r="BZ332" s="12" t="s">
        <v>105</v>
      </c>
    </row>
    <row r="333" spans="1:78" ht="50" customHeight="1" x14ac:dyDescent="0.2">
      <c r="A333" s="22" t="s">
        <v>263</v>
      </c>
      <c r="B333" s="622" t="s">
        <v>264</v>
      </c>
      <c r="C333" s="252" t="s">
        <v>265</v>
      </c>
      <c r="D333" s="654" t="s">
        <v>6849</v>
      </c>
      <c r="E333" s="507"/>
      <c r="F333" s="507"/>
      <c r="G333" s="268" t="s">
        <v>89</v>
      </c>
      <c r="H333" s="338" t="s">
        <v>89</v>
      </c>
      <c r="I333" s="348">
        <v>42516</v>
      </c>
      <c r="J333" s="348"/>
      <c r="K333" s="348"/>
      <c r="L333" s="348"/>
      <c r="M333" s="348"/>
      <c r="N333" s="62"/>
      <c r="O333" s="124"/>
      <c r="P333" s="453"/>
      <c r="Q333" s="885"/>
      <c r="R333" s="885"/>
      <c r="S333" s="896"/>
      <c r="T333" s="314"/>
      <c r="U333" s="316" t="s">
        <v>93</v>
      </c>
      <c r="V333" s="118" t="s">
        <v>93</v>
      </c>
      <c r="W333" s="71" t="s">
        <v>267</v>
      </c>
      <c r="X333" s="918"/>
      <c r="Y333" s="909" t="s">
        <v>268</v>
      </c>
      <c r="Z333" s="906" t="s">
        <v>268</v>
      </c>
      <c r="AA333" s="106"/>
      <c r="AB333" s="389">
        <v>44348</v>
      </c>
      <c r="AC333" s="294" t="s">
        <v>2526</v>
      </c>
      <c r="AD333" s="959" t="s">
        <v>7292</v>
      </c>
      <c r="AE333" s="828">
        <v>44105</v>
      </c>
      <c r="AF333" s="891">
        <v>44102</v>
      </c>
      <c r="AG333" s="64">
        <v>44144</v>
      </c>
      <c r="AH333" s="132" t="s">
        <v>7293</v>
      </c>
      <c r="AI333" s="144"/>
      <c r="AJ333" s="135" t="s">
        <v>315</v>
      </c>
      <c r="AK333" s="135" t="s">
        <v>270</v>
      </c>
      <c r="AL333" s="18">
        <v>44652</v>
      </c>
      <c r="AM333" s="64"/>
      <c r="AN333" s="64"/>
      <c r="AO333" s="64"/>
      <c r="AP333" s="94"/>
      <c r="AQ333" s="168"/>
      <c r="AR333" s="861"/>
      <c r="AS333" s="851"/>
      <c r="AT333" s="161"/>
      <c r="AU333" s="964"/>
      <c r="AV333" s="964"/>
      <c r="AW333" s="209"/>
      <c r="AX333" s="861"/>
      <c r="AY333" s="861"/>
      <c r="AZ333" s="171"/>
      <c r="BA333" s="161"/>
      <c r="BB333" s="161"/>
      <c r="BC333" s="161"/>
      <c r="BD333" s="161"/>
      <c r="BE333" s="93" t="s">
        <v>5666</v>
      </c>
      <c r="BF333" s="18">
        <v>44927</v>
      </c>
      <c r="BG333" s="94"/>
      <c r="BH333" s="93" t="s">
        <v>316</v>
      </c>
      <c r="BI333" s="18">
        <v>45017</v>
      </c>
      <c r="BJ333" s="94"/>
      <c r="BK333" s="93" t="s">
        <v>522</v>
      </c>
      <c r="BL333" s="18">
        <v>45383</v>
      </c>
      <c r="BM333" s="94"/>
      <c r="BN333" s="540" t="s">
        <v>8821</v>
      </c>
      <c r="BO333" s="12" t="s">
        <v>8997</v>
      </c>
      <c r="BP333" s="12"/>
      <c r="BQ333" s="261">
        <v>44218</v>
      </c>
      <c r="BR333" s="261">
        <v>44441</v>
      </c>
      <c r="BS333" s="18" t="s">
        <v>116</v>
      </c>
      <c r="BT333" s="261"/>
      <c r="BU333" s="261">
        <v>44441</v>
      </c>
      <c r="BV333" s="18" t="s">
        <v>116</v>
      </c>
      <c r="BW333" s="261"/>
      <c r="BX333" s="261"/>
      <c r="BY333" s="12" t="s">
        <v>105</v>
      </c>
      <c r="BZ333" s="12" t="s">
        <v>105</v>
      </c>
    </row>
    <row r="334" spans="1:78" ht="50" customHeight="1" x14ac:dyDescent="0.2">
      <c r="A334" s="24" t="s">
        <v>2207</v>
      </c>
      <c r="B334" s="65" t="s">
        <v>2208</v>
      </c>
      <c r="C334" s="252" t="s">
        <v>2209</v>
      </c>
      <c r="D334" s="659">
        <v>2137</v>
      </c>
      <c r="E334" s="507" t="s">
        <v>91</v>
      </c>
      <c r="F334" s="507" t="s">
        <v>949</v>
      </c>
      <c r="G334" s="268" t="s">
        <v>89</v>
      </c>
      <c r="H334" s="338" t="s">
        <v>194</v>
      </c>
      <c r="I334" s="348">
        <v>42425</v>
      </c>
      <c r="J334" s="348" t="s">
        <v>90</v>
      </c>
      <c r="K334" s="348" t="s">
        <v>389</v>
      </c>
      <c r="L334" s="348"/>
      <c r="M334" s="348"/>
      <c r="N334" s="62"/>
      <c r="O334" s="124"/>
      <c r="P334" s="453"/>
      <c r="Q334" s="885"/>
      <c r="R334" s="885"/>
      <c r="S334" s="896"/>
      <c r="T334" s="314"/>
      <c r="U334" s="316" t="s">
        <v>93</v>
      </c>
      <c r="V334" s="118" t="s">
        <v>93</v>
      </c>
      <c r="W334" s="71" t="s">
        <v>94</v>
      </c>
      <c r="X334" s="918"/>
      <c r="Y334" s="906" t="s">
        <v>8998</v>
      </c>
      <c r="Z334" s="906" t="s">
        <v>8999</v>
      </c>
      <c r="AA334" s="108"/>
      <c r="AB334" s="112">
        <v>44440</v>
      </c>
      <c r="AC334" s="143" t="s">
        <v>2213</v>
      </c>
      <c r="AD334" s="861" t="s">
        <v>364</v>
      </c>
      <c r="AE334" s="828">
        <v>43405</v>
      </c>
      <c r="AF334" s="891">
        <v>43409</v>
      </c>
      <c r="AG334" s="64">
        <v>43451</v>
      </c>
      <c r="AH334" s="64" t="s">
        <v>2214</v>
      </c>
      <c r="AI334" s="144" t="s">
        <v>2215</v>
      </c>
      <c r="AJ334" s="139" t="s">
        <v>2216</v>
      </c>
      <c r="AK334" s="87" t="s">
        <v>367</v>
      </c>
      <c r="AL334" s="18">
        <v>43770</v>
      </c>
      <c r="AM334" s="64">
        <v>43773</v>
      </c>
      <c r="AN334" s="64">
        <v>43815</v>
      </c>
      <c r="AO334" s="64" t="s">
        <v>2214</v>
      </c>
      <c r="AP334" s="94"/>
      <c r="AQ334" s="168" t="s">
        <v>2217</v>
      </c>
      <c r="AR334" s="861" t="s">
        <v>369</v>
      </c>
      <c r="AS334" s="851">
        <v>44256</v>
      </c>
      <c r="AT334" s="161">
        <v>44256</v>
      </c>
      <c r="AU334" s="964">
        <v>44305</v>
      </c>
      <c r="AV334" s="964" t="s">
        <v>2218</v>
      </c>
      <c r="AW334" s="209"/>
      <c r="AX334" s="861"/>
      <c r="AY334" s="861"/>
      <c r="AZ334" s="171"/>
      <c r="BA334" s="161"/>
      <c r="BB334" s="161"/>
      <c r="BC334" s="161"/>
      <c r="BD334" s="161"/>
      <c r="BE334" s="93" t="s">
        <v>9000</v>
      </c>
      <c r="BF334" s="18">
        <v>44743</v>
      </c>
      <c r="BG334" s="94"/>
      <c r="BH334" s="93" t="s">
        <v>6032</v>
      </c>
      <c r="BI334" s="18">
        <v>44866</v>
      </c>
      <c r="BJ334" s="94"/>
      <c r="BK334" s="93" t="s">
        <v>9001</v>
      </c>
      <c r="BL334" s="18">
        <v>45200</v>
      </c>
      <c r="BM334" s="94"/>
      <c r="BN334" s="542" t="s">
        <v>8527</v>
      </c>
      <c r="BO334" s="542" t="s">
        <v>9002</v>
      </c>
      <c r="BP334" s="30"/>
      <c r="BQ334" s="261">
        <v>44252</v>
      </c>
      <c r="BR334" s="261">
        <v>44480</v>
      </c>
      <c r="BS334" s="18" t="s">
        <v>116</v>
      </c>
      <c r="BT334" s="261"/>
      <c r="BU334" s="261">
        <v>44480</v>
      </c>
      <c r="BV334" s="18" t="s">
        <v>116</v>
      </c>
      <c r="BW334" s="261"/>
      <c r="BX334" s="261"/>
      <c r="BY334" s="54" t="s">
        <v>579</v>
      </c>
      <c r="BZ334" s="54" t="s">
        <v>579</v>
      </c>
    </row>
    <row r="335" spans="1:78" ht="50" customHeight="1" x14ac:dyDescent="0.2">
      <c r="A335" s="24" t="s">
        <v>4082</v>
      </c>
      <c r="B335" s="65" t="s">
        <v>4083</v>
      </c>
      <c r="C335" s="252" t="s">
        <v>2209</v>
      </c>
      <c r="D335" s="659">
        <v>2137</v>
      </c>
      <c r="E335" s="507" t="s">
        <v>91</v>
      </c>
      <c r="F335" s="507" t="s">
        <v>949</v>
      </c>
      <c r="G335" s="268" t="s">
        <v>89</v>
      </c>
      <c r="H335" s="338" t="s">
        <v>194</v>
      </c>
      <c r="I335" s="348">
        <v>42425</v>
      </c>
      <c r="J335" s="348" t="s">
        <v>90</v>
      </c>
      <c r="K335" s="348" t="s">
        <v>389</v>
      </c>
      <c r="L335" s="348"/>
      <c r="M335" s="348"/>
      <c r="N335" s="62"/>
      <c r="O335" s="124"/>
      <c r="P335" s="453"/>
      <c r="Q335" s="885"/>
      <c r="R335" s="885"/>
      <c r="S335" s="896"/>
      <c r="T335" s="314"/>
      <c r="U335" s="316" t="s">
        <v>93</v>
      </c>
      <c r="V335" s="118" t="s">
        <v>93</v>
      </c>
      <c r="W335" s="71" t="s">
        <v>94</v>
      </c>
      <c r="X335" s="918"/>
      <c r="Y335" s="906" t="s">
        <v>8998</v>
      </c>
      <c r="Z335" s="906" t="s">
        <v>8999</v>
      </c>
      <c r="AA335" s="108"/>
      <c r="AB335" s="112">
        <v>44440</v>
      </c>
      <c r="AC335" s="143" t="s">
        <v>2213</v>
      </c>
      <c r="AD335" s="861" t="s">
        <v>364</v>
      </c>
      <c r="AE335" s="828">
        <v>43405</v>
      </c>
      <c r="AF335" s="891">
        <v>43409</v>
      </c>
      <c r="AG335" s="64">
        <v>43451</v>
      </c>
      <c r="AH335" s="64" t="s">
        <v>2214</v>
      </c>
      <c r="AI335" s="144" t="s">
        <v>2215</v>
      </c>
      <c r="AJ335" s="139" t="s">
        <v>2216</v>
      </c>
      <c r="AK335" s="87" t="s">
        <v>367</v>
      </c>
      <c r="AL335" s="18">
        <v>43770</v>
      </c>
      <c r="AM335" s="64">
        <v>43773</v>
      </c>
      <c r="AN335" s="64">
        <v>43815</v>
      </c>
      <c r="AO335" s="64" t="s">
        <v>2214</v>
      </c>
      <c r="AP335" s="94"/>
      <c r="AQ335" s="168" t="s">
        <v>2217</v>
      </c>
      <c r="AR335" s="861" t="s">
        <v>369</v>
      </c>
      <c r="AS335" s="851">
        <v>44256</v>
      </c>
      <c r="AT335" s="161">
        <v>44256</v>
      </c>
      <c r="AU335" s="964">
        <v>44305</v>
      </c>
      <c r="AV335" s="964" t="s">
        <v>2218</v>
      </c>
      <c r="AW335" s="209"/>
      <c r="AX335" s="861"/>
      <c r="AY335" s="861"/>
      <c r="AZ335" s="171"/>
      <c r="BA335" s="161"/>
      <c r="BB335" s="161"/>
      <c r="BC335" s="161"/>
      <c r="BD335" s="161"/>
      <c r="BE335" s="93" t="s">
        <v>9000</v>
      </c>
      <c r="BF335" s="18">
        <v>44743</v>
      </c>
      <c r="BG335" s="94"/>
      <c r="BH335" s="93" t="s">
        <v>6032</v>
      </c>
      <c r="BI335" s="18">
        <v>44866</v>
      </c>
      <c r="BJ335" s="94"/>
      <c r="BK335" s="93" t="s">
        <v>9001</v>
      </c>
      <c r="BL335" s="18">
        <v>45200</v>
      </c>
      <c r="BM335" s="94"/>
      <c r="BN335" s="542" t="s">
        <v>8527</v>
      </c>
      <c r="BO335" s="542" t="s">
        <v>9002</v>
      </c>
      <c r="BP335" s="30"/>
      <c r="BQ335" s="261">
        <v>44252</v>
      </c>
      <c r="BR335" s="261">
        <v>44480</v>
      </c>
      <c r="BS335" s="18" t="s">
        <v>116</v>
      </c>
      <c r="BT335" s="261"/>
      <c r="BU335" s="261">
        <v>44480</v>
      </c>
      <c r="BV335" s="18" t="s">
        <v>116</v>
      </c>
      <c r="BW335" s="261"/>
      <c r="BX335" s="261"/>
      <c r="BY335" s="54" t="s">
        <v>579</v>
      </c>
      <c r="BZ335" s="54" t="s">
        <v>579</v>
      </c>
    </row>
    <row r="336" spans="1:78" ht="50" customHeight="1" x14ac:dyDescent="0.2">
      <c r="A336" s="24" t="s">
        <v>4093</v>
      </c>
      <c r="B336" s="65" t="s">
        <v>4094</v>
      </c>
      <c r="C336" s="252" t="s">
        <v>2209</v>
      </c>
      <c r="D336" s="659">
        <v>2137</v>
      </c>
      <c r="E336" s="507" t="s">
        <v>91</v>
      </c>
      <c r="F336" s="507" t="s">
        <v>949</v>
      </c>
      <c r="G336" s="268" t="s">
        <v>89</v>
      </c>
      <c r="H336" s="338" t="s">
        <v>194</v>
      </c>
      <c r="I336" s="348">
        <v>42425</v>
      </c>
      <c r="J336" s="348"/>
      <c r="K336" s="348" t="s">
        <v>389</v>
      </c>
      <c r="L336" s="348"/>
      <c r="M336" s="348"/>
      <c r="N336" s="62"/>
      <c r="O336" s="124"/>
      <c r="P336" s="453"/>
      <c r="Q336" s="885"/>
      <c r="R336" s="885"/>
      <c r="S336" s="896"/>
      <c r="T336" s="314"/>
      <c r="U336" s="316" t="s">
        <v>93</v>
      </c>
      <c r="V336" s="118" t="s">
        <v>93</v>
      </c>
      <c r="W336" s="71" t="s">
        <v>94</v>
      </c>
      <c r="X336" s="918"/>
      <c r="Y336" s="909" t="s">
        <v>8998</v>
      </c>
      <c r="Z336" s="906" t="s">
        <v>8999</v>
      </c>
      <c r="AA336" s="108"/>
      <c r="AB336" s="112">
        <v>44440</v>
      </c>
      <c r="AC336" s="143" t="s">
        <v>2213</v>
      </c>
      <c r="AD336" s="861" t="s">
        <v>364</v>
      </c>
      <c r="AE336" s="828">
        <v>43405</v>
      </c>
      <c r="AF336" s="891">
        <v>43409</v>
      </c>
      <c r="AG336" s="64">
        <v>43451</v>
      </c>
      <c r="AH336" s="64" t="s">
        <v>2214</v>
      </c>
      <c r="AI336" s="144" t="s">
        <v>2215</v>
      </c>
      <c r="AJ336" s="139" t="s">
        <v>2216</v>
      </c>
      <c r="AK336" s="87" t="s">
        <v>367</v>
      </c>
      <c r="AL336" s="18">
        <v>43770</v>
      </c>
      <c r="AM336" s="64">
        <v>43773</v>
      </c>
      <c r="AN336" s="64">
        <v>43815</v>
      </c>
      <c r="AO336" s="64" t="s">
        <v>2214</v>
      </c>
      <c r="AP336" s="94"/>
      <c r="AQ336" s="168" t="s">
        <v>2217</v>
      </c>
      <c r="AR336" s="861" t="s">
        <v>369</v>
      </c>
      <c r="AS336" s="851">
        <v>44256</v>
      </c>
      <c r="AT336" s="161">
        <v>44256</v>
      </c>
      <c r="AU336" s="964">
        <v>44305</v>
      </c>
      <c r="AV336" s="964" t="s">
        <v>2218</v>
      </c>
      <c r="AW336" s="209"/>
      <c r="AX336" s="861"/>
      <c r="AY336" s="861"/>
      <c r="AZ336" s="171"/>
      <c r="BA336" s="161"/>
      <c r="BB336" s="161"/>
      <c r="BC336" s="161"/>
      <c r="BD336" s="161"/>
      <c r="BE336" s="93" t="s">
        <v>9000</v>
      </c>
      <c r="BF336" s="18">
        <v>44743</v>
      </c>
      <c r="BG336" s="94"/>
      <c r="BH336" s="93" t="s">
        <v>6032</v>
      </c>
      <c r="BI336" s="18">
        <v>44866</v>
      </c>
      <c r="BJ336" s="94"/>
      <c r="BK336" s="93" t="s">
        <v>9001</v>
      </c>
      <c r="BL336" s="18">
        <v>45200</v>
      </c>
      <c r="BM336" s="94"/>
      <c r="BN336" s="542" t="s">
        <v>8527</v>
      </c>
      <c r="BO336" s="542" t="s">
        <v>9002</v>
      </c>
      <c r="BP336" s="30"/>
      <c r="BQ336" s="261">
        <v>44252</v>
      </c>
      <c r="BR336" s="261">
        <v>44480</v>
      </c>
      <c r="BS336" s="18" t="s">
        <v>116</v>
      </c>
      <c r="BT336" s="261"/>
      <c r="BU336" s="261">
        <v>44480</v>
      </c>
      <c r="BV336" s="18" t="s">
        <v>116</v>
      </c>
      <c r="BW336" s="261"/>
      <c r="BX336" s="261"/>
      <c r="BY336" s="54" t="s">
        <v>579</v>
      </c>
      <c r="BZ336" s="54" t="s">
        <v>579</v>
      </c>
    </row>
    <row r="337" spans="1:78" ht="50" customHeight="1" x14ac:dyDescent="0.2">
      <c r="A337" s="22" t="s">
        <v>242</v>
      </c>
      <c r="B337" s="521" t="s">
        <v>243</v>
      </c>
      <c r="C337" s="252" t="s">
        <v>4692</v>
      </c>
      <c r="D337" s="656">
        <v>1917</v>
      </c>
      <c r="E337" s="507" t="s">
        <v>3819</v>
      </c>
      <c r="F337" s="507" t="s">
        <v>2760</v>
      </c>
      <c r="G337" s="268" t="s">
        <v>89</v>
      </c>
      <c r="H337" s="269" t="s">
        <v>89</v>
      </c>
      <c r="I337" s="62" t="s">
        <v>121</v>
      </c>
      <c r="J337" s="62" t="s">
        <v>90</v>
      </c>
      <c r="K337" s="62" t="s">
        <v>4693</v>
      </c>
      <c r="L337" s="62"/>
      <c r="M337" s="62"/>
      <c r="N337" s="62">
        <v>43405</v>
      </c>
      <c r="O337" s="124">
        <v>43552</v>
      </c>
      <c r="P337" s="453"/>
      <c r="Q337" s="885"/>
      <c r="R337" s="885"/>
      <c r="S337" s="896"/>
      <c r="T337" s="314"/>
      <c r="U337" s="316" t="s">
        <v>93</v>
      </c>
      <c r="V337" s="118" t="s">
        <v>93</v>
      </c>
      <c r="W337" s="71" t="s">
        <v>94</v>
      </c>
      <c r="X337" s="918"/>
      <c r="Y337" s="906" t="s">
        <v>246</v>
      </c>
      <c r="Z337" s="906" t="s">
        <v>4694</v>
      </c>
      <c r="AA337" s="106" t="s">
        <v>4695</v>
      </c>
      <c r="AB337" s="2750">
        <v>43282</v>
      </c>
      <c r="AC337" s="143"/>
      <c r="AD337" s="861"/>
      <c r="AE337" s="828"/>
      <c r="AF337" s="891"/>
      <c r="AG337" s="64"/>
      <c r="AH337" s="64"/>
      <c r="AI337" s="144"/>
      <c r="AJ337" s="86"/>
      <c r="AK337" s="86"/>
      <c r="AL337" s="18"/>
      <c r="AM337" s="64"/>
      <c r="AN337" s="64"/>
      <c r="AO337" s="64"/>
      <c r="AP337" s="94"/>
      <c r="AQ337" s="168"/>
      <c r="AR337" s="861"/>
      <c r="AS337" s="851"/>
      <c r="AT337" s="161"/>
      <c r="AU337" s="964"/>
      <c r="AV337" s="964"/>
      <c r="AW337" s="209"/>
      <c r="AX337" s="861"/>
      <c r="AY337" s="861"/>
      <c r="AZ337" s="171"/>
      <c r="BA337" s="161"/>
      <c r="BB337" s="161"/>
      <c r="BC337" s="161"/>
      <c r="BD337" s="161"/>
      <c r="BE337" s="93" t="s">
        <v>4696</v>
      </c>
      <c r="BF337" s="261">
        <v>43405</v>
      </c>
      <c r="BG337" s="2752">
        <v>43405</v>
      </c>
      <c r="BH337" s="2753" t="s">
        <v>4697</v>
      </c>
      <c r="BI337" s="261">
        <v>43497</v>
      </c>
      <c r="BJ337" s="2752">
        <v>43552</v>
      </c>
      <c r="BK337" s="2753" t="s">
        <v>4698</v>
      </c>
      <c r="BL337" s="261">
        <v>43678</v>
      </c>
      <c r="BM337" s="2752"/>
      <c r="BN337" s="2754" t="s">
        <v>9003</v>
      </c>
      <c r="BO337" s="12"/>
      <c r="BP337" s="12"/>
      <c r="BQ337" s="261">
        <v>43549</v>
      </c>
      <c r="BR337" s="261"/>
      <c r="BS337" s="18" t="s">
        <v>4700</v>
      </c>
      <c r="BT337" s="261"/>
      <c r="BU337" s="261"/>
      <c r="BV337" s="18"/>
      <c r="BW337" s="261">
        <v>44547</v>
      </c>
      <c r="BX337" s="261" t="s">
        <v>8881</v>
      </c>
      <c r="BY337" s="12" t="s">
        <v>4998</v>
      </c>
      <c r="BZ337" s="12" t="s">
        <v>4998</v>
      </c>
    </row>
    <row r="338" spans="1:78" ht="50" customHeight="1" x14ac:dyDescent="0.2">
      <c r="A338" s="24" t="s">
        <v>1861</v>
      </c>
      <c r="B338" s="622" t="s">
        <v>1862</v>
      </c>
      <c r="C338" s="252" t="s">
        <v>635</v>
      </c>
      <c r="D338" s="654">
        <v>2150</v>
      </c>
      <c r="E338" s="507" t="s">
        <v>337</v>
      </c>
      <c r="F338" s="507" t="s">
        <v>931</v>
      </c>
      <c r="G338" s="268" t="s">
        <v>89</v>
      </c>
      <c r="H338" s="338" t="s">
        <v>89</v>
      </c>
      <c r="I338" s="348">
        <v>40162</v>
      </c>
      <c r="J338" s="348"/>
      <c r="K338" s="348"/>
      <c r="L338" s="348"/>
      <c r="M338" s="348"/>
      <c r="N338" s="62"/>
      <c r="O338" s="124"/>
      <c r="P338" s="453"/>
      <c r="Q338" s="885"/>
      <c r="R338" s="885"/>
      <c r="S338" s="896"/>
      <c r="T338" s="314"/>
      <c r="U338" s="316" t="s">
        <v>93</v>
      </c>
      <c r="V338" s="118" t="s">
        <v>93</v>
      </c>
      <c r="W338" s="71" t="s">
        <v>94</v>
      </c>
      <c r="X338" s="919"/>
      <c r="Y338" s="912" t="s">
        <v>1863</v>
      </c>
      <c r="Z338" s="912" t="s">
        <v>5796</v>
      </c>
      <c r="AA338" s="106"/>
      <c r="AB338" s="112">
        <v>44044</v>
      </c>
      <c r="AC338" s="143" t="s">
        <v>1865</v>
      </c>
      <c r="AD338" s="861" t="s">
        <v>1866</v>
      </c>
      <c r="AE338" s="828">
        <v>43101</v>
      </c>
      <c r="AF338" s="891">
        <v>43106</v>
      </c>
      <c r="AG338" s="64">
        <v>43163</v>
      </c>
      <c r="AH338" s="64" t="s">
        <v>1867</v>
      </c>
      <c r="AI338" s="144" t="s">
        <v>1868</v>
      </c>
      <c r="AJ338" s="86" t="s">
        <v>1869</v>
      </c>
      <c r="AK338" s="86" t="s">
        <v>1870</v>
      </c>
      <c r="AL338" s="18">
        <v>43466</v>
      </c>
      <c r="AM338" s="64">
        <v>43472</v>
      </c>
      <c r="AN338" s="64">
        <v>43527</v>
      </c>
      <c r="AO338" s="64" t="s">
        <v>1871</v>
      </c>
      <c r="AP338" s="94"/>
      <c r="AQ338" s="87"/>
      <c r="AR338" s="866"/>
      <c r="AS338" s="851"/>
      <c r="AT338" s="161"/>
      <c r="AU338" s="964"/>
      <c r="AV338" s="998"/>
      <c r="AW338" s="209"/>
      <c r="AX338" s="861"/>
      <c r="AY338" s="861"/>
      <c r="AZ338" s="171"/>
      <c r="BA338" s="161"/>
      <c r="BB338" s="161"/>
      <c r="BC338" s="161"/>
      <c r="BD338" s="161"/>
      <c r="BE338" s="93" t="s">
        <v>5425</v>
      </c>
      <c r="BF338" s="18">
        <v>44287</v>
      </c>
      <c r="BG338" s="94"/>
      <c r="BH338" s="93" t="s">
        <v>5024</v>
      </c>
      <c r="BI338" s="18">
        <v>44440</v>
      </c>
      <c r="BJ338" s="94"/>
      <c r="BK338" s="93" t="s">
        <v>2957</v>
      </c>
      <c r="BL338" s="18">
        <v>44835</v>
      </c>
      <c r="BM338" s="94"/>
      <c r="BN338" s="540" t="s">
        <v>9004</v>
      </c>
      <c r="BO338" s="535" t="s">
        <v>9005</v>
      </c>
      <c r="BP338" s="12"/>
      <c r="BQ338" s="261">
        <v>44519</v>
      </c>
      <c r="BR338" s="261"/>
      <c r="BS338" s="18" t="s">
        <v>116</v>
      </c>
      <c r="BT338" s="261"/>
      <c r="BU338" s="261">
        <v>44377</v>
      </c>
      <c r="BV338" s="18" t="s">
        <v>116</v>
      </c>
      <c r="BW338" s="261"/>
      <c r="BX338" s="261"/>
      <c r="BY338" s="12" t="s">
        <v>105</v>
      </c>
      <c r="BZ338" s="12" t="s">
        <v>105</v>
      </c>
    </row>
    <row r="339" spans="1:78" ht="50" customHeight="1" x14ac:dyDescent="0.2">
      <c r="A339" s="24" t="s">
        <v>1938</v>
      </c>
      <c r="B339" s="65" t="s">
        <v>1939</v>
      </c>
      <c r="C339" s="252" t="s">
        <v>9006</v>
      </c>
      <c r="D339" s="654">
        <v>2135</v>
      </c>
      <c r="E339" s="507" t="s">
        <v>4235</v>
      </c>
      <c r="F339" s="507" t="s">
        <v>3616</v>
      </c>
      <c r="G339" s="268" t="s">
        <v>89</v>
      </c>
      <c r="H339" s="338" t="s">
        <v>89</v>
      </c>
      <c r="I339" s="348">
        <v>40927</v>
      </c>
      <c r="J339" s="348"/>
      <c r="K339" s="348" t="s">
        <v>90</v>
      </c>
      <c r="L339" s="348" t="s">
        <v>1120</v>
      </c>
      <c r="M339" s="348"/>
      <c r="N339" s="62"/>
      <c r="O339" s="124"/>
      <c r="P339" s="453"/>
      <c r="Q339" s="885"/>
      <c r="R339" s="885"/>
      <c r="S339" s="896"/>
      <c r="T339" s="314"/>
      <c r="U339" s="316" t="s">
        <v>93</v>
      </c>
      <c r="V339" s="118" t="s">
        <v>93</v>
      </c>
      <c r="W339" s="71" t="s">
        <v>94</v>
      </c>
      <c r="X339" s="919"/>
      <c r="Y339" s="912" t="s">
        <v>1942</v>
      </c>
      <c r="Z339" s="912" t="s">
        <v>5823</v>
      </c>
      <c r="AA339" s="106" t="s">
        <v>5824</v>
      </c>
      <c r="AB339" s="112">
        <v>43252</v>
      </c>
      <c r="AC339" s="143"/>
      <c r="AD339" s="861" t="s">
        <v>1944</v>
      </c>
      <c r="AE339" s="828"/>
      <c r="AF339" s="891"/>
      <c r="AG339" s="64">
        <v>43132</v>
      </c>
      <c r="AH339" s="132" t="s">
        <v>1945</v>
      </c>
      <c r="AI339" s="144"/>
      <c r="AJ339" s="143" t="s">
        <v>392</v>
      </c>
      <c r="AK339" s="86" t="s">
        <v>1946</v>
      </c>
      <c r="AL339" s="18">
        <v>43525</v>
      </c>
      <c r="AM339" s="64">
        <v>43522</v>
      </c>
      <c r="AN339" s="64">
        <v>43563</v>
      </c>
      <c r="AO339" s="132" t="s">
        <v>1947</v>
      </c>
      <c r="AP339" s="144" t="s">
        <v>1948</v>
      </c>
      <c r="AQ339" s="219" t="s">
        <v>1949</v>
      </c>
      <c r="AR339" s="987" t="s">
        <v>1950</v>
      </c>
      <c r="AS339" s="828">
        <v>43800</v>
      </c>
      <c r="AT339" s="64">
        <v>43800</v>
      </c>
      <c r="AU339" s="891">
        <v>43831</v>
      </c>
      <c r="AV339" s="891" t="s">
        <v>1951</v>
      </c>
      <c r="AW339" s="209"/>
      <c r="AX339" s="861"/>
      <c r="AY339" s="861"/>
      <c r="AZ339" s="171"/>
      <c r="BA339" s="161"/>
      <c r="BB339" s="161"/>
      <c r="BC339" s="161"/>
      <c r="BD339" s="161"/>
      <c r="BE339" s="93" t="s">
        <v>5825</v>
      </c>
      <c r="BF339" s="18">
        <v>43891</v>
      </c>
      <c r="BG339" s="94"/>
      <c r="BH339" s="93" t="s">
        <v>5122</v>
      </c>
      <c r="BI339" s="18">
        <v>44013</v>
      </c>
      <c r="BJ339" s="94"/>
      <c r="BK339" s="93" t="s">
        <v>5826</v>
      </c>
      <c r="BL339" s="18">
        <v>44378</v>
      </c>
      <c r="BM339" s="94"/>
      <c r="BN339" s="540" t="s">
        <v>9007</v>
      </c>
      <c r="BO339" s="12" t="s">
        <v>9008</v>
      </c>
      <c r="BP339" s="12"/>
      <c r="BQ339" s="261">
        <v>44547</v>
      </c>
      <c r="BR339" s="261">
        <v>44256</v>
      </c>
      <c r="BS339" s="18" t="s">
        <v>116</v>
      </c>
      <c r="BT339" s="261">
        <v>44547</v>
      </c>
      <c r="BU339" s="261">
        <v>44377</v>
      </c>
      <c r="BV339" s="18" t="s">
        <v>116</v>
      </c>
      <c r="BW339" s="261"/>
      <c r="BX339" s="261"/>
      <c r="BY339" s="12" t="s">
        <v>105</v>
      </c>
      <c r="BZ339" s="12" t="s">
        <v>105</v>
      </c>
    </row>
    <row r="340" spans="1:78" ht="50" customHeight="1" x14ac:dyDescent="0.2">
      <c r="A340" s="24" t="s">
        <v>3805</v>
      </c>
      <c r="B340" s="65" t="s">
        <v>3806</v>
      </c>
      <c r="C340" s="252" t="s">
        <v>3394</v>
      </c>
      <c r="D340" s="654" t="s">
        <v>6849</v>
      </c>
      <c r="E340" s="507"/>
      <c r="F340" s="507"/>
      <c r="G340" s="268" t="s">
        <v>89</v>
      </c>
      <c r="H340" s="173" t="s">
        <v>194</v>
      </c>
      <c r="I340" s="62">
        <v>42999</v>
      </c>
      <c r="J340" s="62"/>
      <c r="K340" s="62"/>
      <c r="L340" s="62"/>
      <c r="M340" s="62"/>
      <c r="N340" s="62"/>
      <c r="O340" s="124"/>
      <c r="P340" s="453"/>
      <c r="Q340" s="885"/>
      <c r="R340" s="885"/>
      <c r="S340" s="896"/>
      <c r="T340" s="314"/>
      <c r="U340" s="316" t="b">
        <v>0</v>
      </c>
      <c r="V340" s="118" t="s">
        <v>111</v>
      </c>
      <c r="W340" s="71" t="s">
        <v>94</v>
      </c>
      <c r="X340" s="918"/>
      <c r="Y340" s="906" t="s">
        <v>3395</v>
      </c>
      <c r="Z340" s="906" t="s">
        <v>3400</v>
      </c>
      <c r="AA340" s="108"/>
      <c r="AB340" s="112">
        <v>43891</v>
      </c>
      <c r="AC340" s="143"/>
      <c r="AD340" s="861"/>
      <c r="AE340" s="828"/>
      <c r="AF340" s="891"/>
      <c r="AG340" s="64"/>
      <c r="AH340" s="64"/>
      <c r="AI340" s="144"/>
      <c r="AJ340" s="136"/>
      <c r="AK340" s="136"/>
      <c r="AL340" s="18"/>
      <c r="AM340" s="64"/>
      <c r="AN340" s="64"/>
      <c r="AO340" s="64"/>
      <c r="AP340" s="94"/>
      <c r="AQ340" s="168"/>
      <c r="AR340" s="861"/>
      <c r="AS340" s="851"/>
      <c r="AT340" s="161"/>
      <c r="AU340" s="964"/>
      <c r="AV340" s="964"/>
      <c r="AW340" s="209"/>
      <c r="AX340" s="861"/>
      <c r="AY340" s="861"/>
      <c r="AZ340" s="171"/>
      <c r="BA340" s="161"/>
      <c r="BB340" s="161"/>
      <c r="BC340" s="161"/>
      <c r="BD340" s="161"/>
      <c r="BE340" s="93"/>
      <c r="BF340" s="18"/>
      <c r="BG340" s="94"/>
      <c r="BH340" s="93"/>
      <c r="BI340" s="18"/>
      <c r="BJ340" s="94"/>
      <c r="BK340" s="93"/>
      <c r="BL340" s="18"/>
      <c r="BM340" s="94"/>
      <c r="BN340" s="540" t="s">
        <v>9009</v>
      </c>
      <c r="BO340" s="12"/>
      <c r="BP340" s="32" t="s">
        <v>9010</v>
      </c>
      <c r="BQ340" s="261">
        <v>44302</v>
      </c>
      <c r="BR340" s="261">
        <v>44417</v>
      </c>
      <c r="BS340" s="18" t="s">
        <v>116</v>
      </c>
      <c r="BT340" s="261"/>
      <c r="BU340" s="261">
        <v>44417</v>
      </c>
      <c r="BV340" s="18" t="s">
        <v>116</v>
      </c>
      <c r="BW340" s="261">
        <v>44417</v>
      </c>
      <c r="BX340" s="261"/>
      <c r="BY340" s="12" t="s">
        <v>105</v>
      </c>
      <c r="BZ340" s="12" t="s">
        <v>105</v>
      </c>
    </row>
    <row r="341" spans="1:78" ht="50" customHeight="1" x14ac:dyDescent="0.2">
      <c r="A341" s="24" t="s">
        <v>4022</v>
      </c>
      <c r="B341" s="521" t="s">
        <v>4023</v>
      </c>
      <c r="C341" s="252" t="s">
        <v>8342</v>
      </c>
      <c r="D341" s="654">
        <v>2025</v>
      </c>
      <c r="E341" s="507" t="s">
        <v>337</v>
      </c>
      <c r="F341" s="507" t="s">
        <v>1420</v>
      </c>
      <c r="G341" s="268" t="s">
        <v>89</v>
      </c>
      <c r="H341" s="344" t="s">
        <v>89</v>
      </c>
      <c r="I341" s="348" t="s">
        <v>121</v>
      </c>
      <c r="J341" s="348" t="s">
        <v>90</v>
      </c>
      <c r="K341" s="348" t="s">
        <v>3577</v>
      </c>
      <c r="L341" s="348"/>
      <c r="M341" s="348"/>
      <c r="N341" s="62"/>
      <c r="O341" s="124"/>
      <c r="P341" s="453"/>
      <c r="Q341" s="885"/>
      <c r="R341" s="885"/>
      <c r="S341" s="896"/>
      <c r="T341" s="314"/>
      <c r="U341" s="316" t="s">
        <v>93</v>
      </c>
      <c r="V341" s="118" t="s">
        <v>93</v>
      </c>
      <c r="W341" s="71" t="s">
        <v>94</v>
      </c>
      <c r="X341" s="918"/>
      <c r="Y341" s="909" t="s">
        <v>4025</v>
      </c>
      <c r="Z341" s="906" t="s">
        <v>9011</v>
      </c>
      <c r="AA341" s="82"/>
      <c r="AB341" s="112">
        <v>44105</v>
      </c>
      <c r="AC341" s="143" t="s">
        <v>6751</v>
      </c>
      <c r="AD341" s="861" t="s">
        <v>2870</v>
      </c>
      <c r="AE341" s="828">
        <v>40179</v>
      </c>
      <c r="AF341" s="891">
        <v>40189</v>
      </c>
      <c r="AG341" s="64">
        <v>40242</v>
      </c>
      <c r="AH341" s="64" t="s">
        <v>4027</v>
      </c>
      <c r="AI341" s="144" t="s">
        <v>4028</v>
      </c>
      <c r="AJ341" s="87" t="s">
        <v>6752</v>
      </c>
      <c r="AK341" s="87" t="s">
        <v>4029</v>
      </c>
      <c r="AL341" s="18">
        <v>40909</v>
      </c>
      <c r="AM341" s="64">
        <v>40932</v>
      </c>
      <c r="AN341" s="64">
        <v>40980</v>
      </c>
      <c r="AO341" s="64" t="s">
        <v>4030</v>
      </c>
      <c r="AP341" s="94" t="s">
        <v>4031</v>
      </c>
      <c r="AQ341" s="168" t="s">
        <v>1623</v>
      </c>
      <c r="AR341" s="861" t="s">
        <v>4032</v>
      </c>
      <c r="AS341" s="851">
        <v>43831</v>
      </c>
      <c r="AT341" s="161">
        <v>43857</v>
      </c>
      <c r="AU341" s="964">
        <v>43948</v>
      </c>
      <c r="AV341" s="964" t="s">
        <v>4033</v>
      </c>
      <c r="AW341" s="209"/>
      <c r="AX341" s="861"/>
      <c r="AY341" s="861"/>
      <c r="AZ341" s="171"/>
      <c r="BA341" s="161"/>
      <c r="BB341" s="161"/>
      <c r="BC341" s="161"/>
      <c r="BD341" s="161"/>
      <c r="BE341" s="93" t="s">
        <v>5618</v>
      </c>
      <c r="BF341" s="18">
        <v>44228</v>
      </c>
      <c r="BG341" s="94"/>
      <c r="BH341" s="93" t="s">
        <v>5181</v>
      </c>
      <c r="BI341" s="18">
        <v>44348</v>
      </c>
      <c r="BJ341" s="94"/>
      <c r="BK341" s="93" t="s">
        <v>4884</v>
      </c>
      <c r="BL341" s="18">
        <v>44713</v>
      </c>
      <c r="BM341" s="94"/>
      <c r="BN341" s="540" t="s">
        <v>9012</v>
      </c>
      <c r="BO341" s="12" t="s">
        <v>9013</v>
      </c>
      <c r="BP341" s="12"/>
      <c r="BQ341" s="261">
        <v>44389</v>
      </c>
      <c r="BR341" s="261"/>
      <c r="BS341" s="18" t="s">
        <v>116</v>
      </c>
      <c r="BT341" s="261"/>
      <c r="BU341" s="261">
        <v>44378</v>
      </c>
      <c r="BV341" s="18" t="s">
        <v>116</v>
      </c>
      <c r="BW341" s="261">
        <v>44445</v>
      </c>
      <c r="BX341" s="261"/>
      <c r="BY341" s="12" t="s">
        <v>105</v>
      </c>
      <c r="BZ341" s="12" t="s">
        <v>105</v>
      </c>
    </row>
    <row r="342" spans="1:78" ht="50" customHeight="1" x14ac:dyDescent="0.2">
      <c r="A342" s="24" t="s">
        <v>1048</v>
      </c>
      <c r="B342" s="65" t="s">
        <v>1049</v>
      </c>
      <c r="C342" s="503" t="s">
        <v>1050</v>
      </c>
      <c r="D342" s="654" t="s">
        <v>226</v>
      </c>
      <c r="E342" s="507"/>
      <c r="F342" s="507"/>
      <c r="G342" s="268" t="s">
        <v>89</v>
      </c>
      <c r="H342" s="338" t="s">
        <v>89</v>
      </c>
      <c r="I342" s="348">
        <v>43075</v>
      </c>
      <c r="J342" s="724"/>
      <c r="K342" s="348"/>
      <c r="L342" s="348"/>
      <c r="M342" s="348"/>
      <c r="N342" s="62"/>
      <c r="O342" s="124"/>
      <c r="P342" s="453"/>
      <c r="Q342" s="885"/>
      <c r="R342" s="885"/>
      <c r="S342" s="896"/>
      <c r="T342" s="314"/>
      <c r="U342" s="316" t="b">
        <v>0</v>
      </c>
      <c r="V342" s="118" t="s">
        <v>111</v>
      </c>
      <c r="W342" s="71" t="s">
        <v>94</v>
      </c>
      <c r="X342" s="918"/>
      <c r="Y342" s="910" t="s">
        <v>7634</v>
      </c>
      <c r="Z342" s="906" t="s">
        <v>9014</v>
      </c>
      <c r="AA342" s="106"/>
      <c r="AB342" s="112">
        <v>44378</v>
      </c>
      <c r="AC342" s="143"/>
      <c r="AD342" s="861"/>
      <c r="AE342" s="828"/>
      <c r="AF342" s="891"/>
      <c r="AG342" s="64"/>
      <c r="AH342" s="64"/>
      <c r="AI342" s="144"/>
      <c r="AJ342" s="136"/>
      <c r="AK342" s="136"/>
      <c r="AL342" s="18"/>
      <c r="AM342" s="64"/>
      <c r="AN342" s="64"/>
      <c r="AO342" s="64"/>
      <c r="AP342" s="94"/>
      <c r="AQ342" s="168"/>
      <c r="AR342" s="861"/>
      <c r="AS342" s="851"/>
      <c r="AT342" s="161"/>
      <c r="AU342" s="964"/>
      <c r="AV342" s="964"/>
      <c r="AW342" s="209"/>
      <c r="AX342" s="861"/>
      <c r="AY342" s="861"/>
      <c r="AZ342" s="171"/>
      <c r="BA342" s="161"/>
      <c r="BB342" s="161"/>
      <c r="BC342" s="161"/>
      <c r="BD342" s="161"/>
      <c r="BE342" s="93"/>
      <c r="BF342" s="18"/>
      <c r="BG342" s="94"/>
      <c r="BH342" s="93"/>
      <c r="BI342" s="18"/>
      <c r="BJ342" s="94"/>
      <c r="BK342" s="93"/>
      <c r="BL342" s="18"/>
      <c r="BM342" s="94"/>
      <c r="BN342" s="542" t="s">
        <v>9015</v>
      </c>
      <c r="BO342" s="54" t="s">
        <v>9016</v>
      </c>
      <c r="BP342" s="12"/>
      <c r="BQ342" s="261">
        <v>44572</v>
      </c>
      <c r="BR342" s="261">
        <v>44519</v>
      </c>
      <c r="BS342" s="18" t="s">
        <v>116</v>
      </c>
      <c r="BT342" s="261">
        <v>44519</v>
      </c>
      <c r="BU342" s="261"/>
      <c r="BV342" s="18" t="s">
        <v>116</v>
      </c>
      <c r="BW342" s="261">
        <v>44519</v>
      </c>
      <c r="BX342" s="261"/>
      <c r="BY342" s="12" t="s">
        <v>105</v>
      </c>
      <c r="BZ342" s="12" t="s">
        <v>105</v>
      </c>
    </row>
    <row r="343" spans="1:78" ht="50" customHeight="1" x14ac:dyDescent="0.2">
      <c r="A343" s="24" t="s">
        <v>2229</v>
      </c>
      <c r="B343" s="65" t="s">
        <v>2225</v>
      </c>
      <c r="C343" s="6" t="s">
        <v>5991</v>
      </c>
      <c r="D343" s="660">
        <v>2126</v>
      </c>
      <c r="E343" s="507" t="s">
        <v>423</v>
      </c>
      <c r="F343" s="507" t="s">
        <v>2182</v>
      </c>
      <c r="G343" s="268" t="s">
        <v>89</v>
      </c>
      <c r="H343" s="338" t="s">
        <v>89</v>
      </c>
      <c r="I343" s="348">
        <v>41101</v>
      </c>
      <c r="J343" s="348"/>
      <c r="K343" s="348"/>
      <c r="L343" s="348"/>
      <c r="M343" s="348"/>
      <c r="N343" s="62"/>
      <c r="O343" s="124"/>
      <c r="P343" s="453"/>
      <c r="Q343" s="885"/>
      <c r="R343" s="885"/>
      <c r="S343" s="896"/>
      <c r="T343" s="314"/>
      <c r="U343" s="316" t="s">
        <v>93</v>
      </c>
      <c r="V343" s="718" t="s">
        <v>93</v>
      </c>
      <c r="W343" s="719" t="s">
        <v>94</v>
      </c>
      <c r="X343" s="836"/>
      <c r="Y343" s="909" t="s">
        <v>5992</v>
      </c>
      <c r="Z343" s="909" t="s">
        <v>8702</v>
      </c>
      <c r="AA343" s="108"/>
      <c r="AB343" s="281">
        <v>43405</v>
      </c>
      <c r="AC343" s="143" t="s">
        <v>9017</v>
      </c>
      <c r="AD343" s="861" t="s">
        <v>9018</v>
      </c>
      <c r="AE343" s="828">
        <v>43556</v>
      </c>
      <c r="AF343" s="891">
        <v>43868</v>
      </c>
      <c r="AG343" s="64">
        <v>43952</v>
      </c>
      <c r="AH343" s="132" t="s">
        <v>5993</v>
      </c>
      <c r="AI343" s="144"/>
      <c r="AJ343" s="20"/>
      <c r="AK343" s="139" t="s">
        <v>766</v>
      </c>
      <c r="AL343" s="18"/>
      <c r="AM343" s="64"/>
      <c r="AN343" s="64"/>
      <c r="AO343" s="64"/>
      <c r="AP343" s="94"/>
      <c r="AQ343" s="168"/>
      <c r="AR343" s="861"/>
      <c r="AS343" s="852"/>
      <c r="AT343" s="161"/>
      <c r="AU343" s="964"/>
      <c r="AV343" s="964"/>
      <c r="AW343" s="209"/>
      <c r="AX343" s="861"/>
      <c r="AY343" s="862"/>
      <c r="AZ343" s="172"/>
      <c r="BA343" s="161"/>
      <c r="BB343" s="161"/>
      <c r="BC343" s="161"/>
      <c r="BD343" s="161"/>
      <c r="BE343" s="93" t="s">
        <v>6045</v>
      </c>
      <c r="BF343" s="18">
        <v>44105</v>
      </c>
      <c r="BG343" s="64"/>
      <c r="BH343" s="93" t="s">
        <v>2296</v>
      </c>
      <c r="BI343" s="18">
        <v>44287</v>
      </c>
      <c r="BJ343" s="94"/>
      <c r="BK343" s="93" t="s">
        <v>297</v>
      </c>
      <c r="BL343" s="131">
        <v>2022</v>
      </c>
      <c r="BM343" s="94"/>
      <c r="BN343" s="651" t="s">
        <v>9019</v>
      </c>
      <c r="BO343" s="54" t="s">
        <v>9020</v>
      </c>
      <c r="BP343" s="616" t="s">
        <v>9021</v>
      </c>
      <c r="BQ343" s="261">
        <v>44582</v>
      </c>
      <c r="BR343" s="261">
        <v>44355</v>
      </c>
      <c r="BS343" s="18" t="s">
        <v>116</v>
      </c>
      <c r="BT343" s="261">
        <v>44583</v>
      </c>
      <c r="BU343" s="261">
        <v>44355</v>
      </c>
      <c r="BV343" s="18" t="s">
        <v>116</v>
      </c>
      <c r="BW343" s="261">
        <v>44454</v>
      </c>
      <c r="BX343" s="261"/>
      <c r="BY343" s="12" t="s">
        <v>579</v>
      </c>
      <c r="BZ343" s="12" t="s">
        <v>579</v>
      </c>
    </row>
    <row r="344" spans="1:78" ht="50" customHeight="1" x14ac:dyDescent="0.2">
      <c r="A344" s="24" t="s">
        <v>2652</v>
      </c>
      <c r="B344" s="65" t="s">
        <v>2653</v>
      </c>
      <c r="C344" s="255" t="s">
        <v>6198</v>
      </c>
      <c r="D344" s="656">
        <v>2169</v>
      </c>
      <c r="E344" s="254">
        <v>2017</v>
      </c>
      <c r="F344" s="254">
        <v>2032</v>
      </c>
      <c r="G344" s="280" t="s">
        <v>89</v>
      </c>
      <c r="H344" s="173" t="s">
        <v>89</v>
      </c>
      <c r="I344" s="62">
        <v>40856</v>
      </c>
      <c r="J344" s="62"/>
      <c r="K344" s="62"/>
      <c r="L344" s="62"/>
      <c r="M344" s="62"/>
      <c r="N344" s="62"/>
      <c r="O344" s="124"/>
      <c r="P344" s="453"/>
      <c r="Q344" s="885"/>
      <c r="R344" s="885"/>
      <c r="S344" s="896"/>
      <c r="T344" s="314"/>
      <c r="U344" s="316" t="s">
        <v>93</v>
      </c>
      <c r="V344" s="118" t="s">
        <v>93</v>
      </c>
      <c r="W344" s="71" t="s">
        <v>94</v>
      </c>
      <c r="X344" s="918"/>
      <c r="Y344" s="911" t="s">
        <v>6199</v>
      </c>
      <c r="Z344" s="911" t="s">
        <v>8724</v>
      </c>
      <c r="AA344" s="106"/>
      <c r="AB344" s="112">
        <v>44075</v>
      </c>
      <c r="AC344" s="143" t="s">
        <v>6201</v>
      </c>
      <c r="AD344" s="861" t="s">
        <v>6202</v>
      </c>
      <c r="AE344" s="828">
        <v>42926</v>
      </c>
      <c r="AF344" s="891">
        <v>42926</v>
      </c>
      <c r="AG344" s="64">
        <v>42968</v>
      </c>
      <c r="AH344" s="132" t="s">
        <v>6203</v>
      </c>
      <c r="AI344" s="144"/>
      <c r="AJ344" s="86" t="s">
        <v>4731</v>
      </c>
      <c r="AK344" s="86" t="s">
        <v>364</v>
      </c>
      <c r="AL344" s="18">
        <v>44136</v>
      </c>
      <c r="AM344" s="64">
        <v>44382</v>
      </c>
      <c r="AN344" s="64">
        <v>44437</v>
      </c>
      <c r="AO344" s="64" t="s">
        <v>8725</v>
      </c>
      <c r="AP344" s="94"/>
      <c r="AQ344" s="168" t="s">
        <v>873</v>
      </c>
      <c r="AR344" s="861" t="s">
        <v>270</v>
      </c>
      <c r="AS344" s="851">
        <v>44378</v>
      </c>
      <c r="AT344" s="161"/>
      <c r="AU344" s="964"/>
      <c r="AV344" s="964"/>
      <c r="AW344" s="209"/>
      <c r="AX344" s="861"/>
      <c r="AY344" s="861"/>
      <c r="AZ344" s="171"/>
      <c r="BA344" s="161"/>
      <c r="BB344" s="161"/>
      <c r="BC344" s="161"/>
      <c r="BD344" s="161"/>
      <c r="BE344" s="93" t="s">
        <v>1025</v>
      </c>
      <c r="BF344" s="18">
        <v>44743</v>
      </c>
      <c r="BG344" s="64"/>
      <c r="BH344" s="93" t="s">
        <v>663</v>
      </c>
      <c r="BI344" s="18">
        <v>44835</v>
      </c>
      <c r="BJ344" s="94"/>
      <c r="BK344" s="93" t="s">
        <v>316</v>
      </c>
      <c r="BL344" s="18">
        <v>45017</v>
      </c>
      <c r="BM344" s="94"/>
      <c r="BN344" s="691" t="s">
        <v>8726</v>
      </c>
      <c r="BO344" s="12" t="s">
        <v>9022</v>
      </c>
      <c r="BP344" s="616" t="s">
        <v>9021</v>
      </c>
      <c r="BQ344" s="261">
        <v>44384</v>
      </c>
      <c r="BR344" s="261"/>
      <c r="BS344" s="18" t="s">
        <v>116</v>
      </c>
      <c r="BT344" s="261">
        <v>44645</v>
      </c>
      <c r="BU344" s="261">
        <v>44385</v>
      </c>
      <c r="BV344" s="18" t="s">
        <v>116</v>
      </c>
      <c r="BW344" s="261"/>
      <c r="BX344" s="261"/>
      <c r="BY344" s="12" t="s">
        <v>579</v>
      </c>
      <c r="BZ344" s="12" t="s">
        <v>579</v>
      </c>
    </row>
    <row r="345" spans="1:78" ht="50" customHeight="1" x14ac:dyDescent="0.2">
      <c r="A345" s="24" t="s">
        <v>2697</v>
      </c>
      <c r="B345" s="65" t="s">
        <v>2698</v>
      </c>
      <c r="C345" s="252" t="s">
        <v>9023</v>
      </c>
      <c r="D345" s="722">
        <v>2176</v>
      </c>
      <c r="E345" s="723" t="s">
        <v>1083</v>
      </c>
      <c r="F345" s="507" t="s">
        <v>5027</v>
      </c>
      <c r="G345" s="268" t="s">
        <v>89</v>
      </c>
      <c r="H345" s="338" t="s">
        <v>89</v>
      </c>
      <c r="I345" s="348">
        <v>42355</v>
      </c>
      <c r="J345" s="348"/>
      <c r="K345" s="348"/>
      <c r="L345" s="348"/>
      <c r="M345" s="348"/>
      <c r="N345" s="62"/>
      <c r="O345" s="124"/>
      <c r="P345" s="453"/>
      <c r="Q345" s="885"/>
      <c r="R345" s="885"/>
      <c r="S345" s="896">
        <v>44166</v>
      </c>
      <c r="T345" s="314" t="s">
        <v>9024</v>
      </c>
      <c r="U345" s="316" t="b">
        <v>0</v>
      </c>
      <c r="V345" s="118" t="s">
        <v>111</v>
      </c>
      <c r="W345" s="71" t="s">
        <v>94</v>
      </c>
      <c r="X345" s="918"/>
      <c r="Y345" s="906" t="s">
        <v>6216</v>
      </c>
      <c r="Z345" s="906" t="s">
        <v>9025</v>
      </c>
      <c r="AA345" s="108"/>
      <c r="AB345" s="112">
        <v>44470</v>
      </c>
      <c r="AC345" s="143" t="s">
        <v>9026</v>
      </c>
      <c r="AD345" s="861" t="s">
        <v>364</v>
      </c>
      <c r="AE345" s="828">
        <v>39630</v>
      </c>
      <c r="AF345" s="891">
        <v>39633</v>
      </c>
      <c r="AG345" s="64">
        <v>39678</v>
      </c>
      <c r="AH345" s="64"/>
      <c r="AI345" s="144"/>
      <c r="AJ345" s="139" t="s">
        <v>9027</v>
      </c>
      <c r="AK345" s="87" t="s">
        <v>367</v>
      </c>
      <c r="AL345" s="18">
        <v>44228</v>
      </c>
      <c r="AM345" s="64">
        <v>44239</v>
      </c>
      <c r="AN345" s="64">
        <v>44292</v>
      </c>
      <c r="AO345" s="64"/>
      <c r="AP345" s="94"/>
      <c r="AQ345" s="168"/>
      <c r="AR345" s="861"/>
      <c r="AS345" s="851"/>
      <c r="AT345" s="161"/>
      <c r="AU345" s="964"/>
      <c r="AV345" s="964"/>
      <c r="AW345" s="209"/>
      <c r="AX345" s="861"/>
      <c r="AY345" s="861"/>
      <c r="AZ345" s="171"/>
      <c r="BA345" s="161"/>
      <c r="BB345" s="161"/>
      <c r="BC345" s="161"/>
      <c r="BD345" s="161"/>
      <c r="BE345" s="93" t="s">
        <v>9028</v>
      </c>
      <c r="BF345" s="18">
        <v>44531</v>
      </c>
      <c r="BG345" s="94"/>
      <c r="BH345" s="93" t="s">
        <v>9029</v>
      </c>
      <c r="BI345" s="18">
        <v>44621</v>
      </c>
      <c r="BJ345" s="94"/>
      <c r="BK345" s="93" t="s">
        <v>6740</v>
      </c>
      <c r="BL345" s="18">
        <v>44927</v>
      </c>
      <c r="BM345" s="94"/>
      <c r="BN345" s="540" t="s">
        <v>9030</v>
      </c>
      <c r="BO345" s="12" t="s">
        <v>9031</v>
      </c>
      <c r="BP345" s="12"/>
      <c r="BQ345" s="261">
        <v>44407</v>
      </c>
      <c r="BR345" s="261">
        <v>44518</v>
      </c>
      <c r="BS345" s="18" t="s">
        <v>116</v>
      </c>
      <c r="BT345" s="261"/>
      <c r="BU345" s="261">
        <v>44518</v>
      </c>
      <c r="BV345" s="18" t="s">
        <v>116</v>
      </c>
      <c r="BW345" s="261"/>
      <c r="BX345" s="261"/>
      <c r="BY345" s="12" t="s">
        <v>579</v>
      </c>
      <c r="BZ345" s="12" t="s">
        <v>579</v>
      </c>
    </row>
    <row r="346" spans="1:78" ht="50" customHeight="1" x14ac:dyDescent="0.2">
      <c r="A346" s="25" t="s">
        <v>563</v>
      </c>
      <c r="B346" s="67" t="s">
        <v>564</v>
      </c>
      <c r="C346" s="252" t="s">
        <v>565</v>
      </c>
      <c r="D346" s="654" t="s">
        <v>6849</v>
      </c>
      <c r="E346" s="507"/>
      <c r="F346" s="507"/>
      <c r="G346" s="268" t="s">
        <v>89</v>
      </c>
      <c r="H346" s="339" t="s">
        <v>89</v>
      </c>
      <c r="I346" s="348">
        <v>42453</v>
      </c>
      <c r="J346" s="348"/>
      <c r="K346" s="348"/>
      <c r="L346" s="348"/>
      <c r="M346" s="348"/>
      <c r="N346" s="62"/>
      <c r="O346" s="124"/>
      <c r="P346" s="453"/>
      <c r="Q346" s="885"/>
      <c r="R346" s="885"/>
      <c r="S346" s="896"/>
      <c r="T346" s="314"/>
      <c r="U346" s="316" t="s">
        <v>93</v>
      </c>
      <c r="V346" s="119" t="s">
        <v>93</v>
      </c>
      <c r="W346" s="74" t="s">
        <v>94</v>
      </c>
      <c r="X346" s="922"/>
      <c r="Y346" s="931" t="s">
        <v>9032</v>
      </c>
      <c r="Z346" s="909" t="s">
        <v>9033</v>
      </c>
      <c r="AA346" s="109"/>
      <c r="AB346" s="113">
        <v>44136</v>
      </c>
      <c r="AC346" s="145" t="s">
        <v>1026</v>
      </c>
      <c r="AD346" s="961" t="s">
        <v>9034</v>
      </c>
      <c r="AE346" s="846">
        <v>45261</v>
      </c>
      <c r="AF346" s="891"/>
      <c r="AG346" s="64"/>
      <c r="AH346" s="64"/>
      <c r="AI346" s="144"/>
      <c r="AJ346" s="86"/>
      <c r="AK346" s="86"/>
      <c r="AL346" s="19"/>
      <c r="AM346" s="64"/>
      <c r="AN346" s="64"/>
      <c r="AO346" s="64"/>
      <c r="AP346" s="94"/>
      <c r="AQ346" s="168"/>
      <c r="AR346" s="861"/>
      <c r="AS346" s="851"/>
      <c r="AT346" s="161"/>
      <c r="AU346" s="964"/>
      <c r="AV346" s="964"/>
      <c r="AW346" s="209"/>
      <c r="AX346" s="861"/>
      <c r="AY346" s="861"/>
      <c r="AZ346" s="171"/>
      <c r="BA346" s="161"/>
      <c r="BB346" s="161"/>
      <c r="BC346" s="161"/>
      <c r="BD346" s="161"/>
      <c r="BE346" s="95" t="s">
        <v>114</v>
      </c>
      <c r="BF346" s="19" t="s">
        <v>114</v>
      </c>
      <c r="BG346" s="101"/>
      <c r="BH346" s="95" t="s">
        <v>114</v>
      </c>
      <c r="BI346" s="19" t="s">
        <v>114</v>
      </c>
      <c r="BJ346" s="101"/>
      <c r="BK346" s="95" t="s">
        <v>114</v>
      </c>
      <c r="BL346" s="19" t="s">
        <v>114</v>
      </c>
      <c r="BM346" s="94"/>
      <c r="BN346" s="625" t="s">
        <v>9035</v>
      </c>
      <c r="BO346" s="10" t="s">
        <v>9036</v>
      </c>
      <c r="BP346" s="10"/>
      <c r="BQ346" s="262">
        <v>44519</v>
      </c>
      <c r="BR346" s="262"/>
      <c r="BS346" s="18" t="s">
        <v>116</v>
      </c>
      <c r="BT346" s="262"/>
      <c r="BU346" s="262">
        <v>44410</v>
      </c>
      <c r="BV346" s="18" t="s">
        <v>116</v>
      </c>
      <c r="BW346" s="261">
        <v>44410</v>
      </c>
      <c r="BX346" s="261"/>
      <c r="BY346" s="12" t="s">
        <v>579</v>
      </c>
      <c r="BZ346" s="12" t="s">
        <v>579</v>
      </c>
    </row>
    <row r="347" spans="1:78" ht="50" customHeight="1" x14ac:dyDescent="0.2">
      <c r="A347" s="24" t="s">
        <v>1118</v>
      </c>
      <c r="B347" s="521" t="s">
        <v>1106</v>
      </c>
      <c r="C347" s="252" t="s">
        <v>5408</v>
      </c>
      <c r="D347" s="654">
        <v>2133</v>
      </c>
      <c r="E347" s="507" t="s">
        <v>337</v>
      </c>
      <c r="F347" s="507" t="s">
        <v>2182</v>
      </c>
      <c r="G347" s="268" t="s">
        <v>89</v>
      </c>
      <c r="H347" s="340" t="s">
        <v>89</v>
      </c>
      <c r="I347" s="348">
        <v>41542</v>
      </c>
      <c r="J347" s="348" t="s">
        <v>90</v>
      </c>
      <c r="K347" s="348" t="s">
        <v>1120</v>
      </c>
      <c r="L347" s="348"/>
      <c r="M347" s="348"/>
      <c r="N347" s="62"/>
      <c r="O347" s="124"/>
      <c r="P347" s="453"/>
      <c r="Q347" s="885"/>
      <c r="R347" s="885"/>
      <c r="S347" s="896"/>
      <c r="T347" s="314"/>
      <c r="U347" s="316" t="s">
        <v>93</v>
      </c>
      <c r="V347" s="118" t="s">
        <v>93</v>
      </c>
      <c r="W347" s="71" t="s">
        <v>94</v>
      </c>
      <c r="X347" s="918"/>
      <c r="Y347" s="909" t="s">
        <v>5409</v>
      </c>
      <c r="Z347" s="906" t="s">
        <v>5410</v>
      </c>
      <c r="AA347" s="82"/>
      <c r="AB347" s="112">
        <v>44013</v>
      </c>
      <c r="AC347" s="143" t="s">
        <v>188</v>
      </c>
      <c r="AD347" s="861" t="s">
        <v>364</v>
      </c>
      <c r="AE347" s="828">
        <v>43040</v>
      </c>
      <c r="AF347" s="891">
        <v>43040</v>
      </c>
      <c r="AG347" s="64">
        <v>43082</v>
      </c>
      <c r="AH347" s="64" t="s">
        <v>1123</v>
      </c>
      <c r="AI347" s="189" t="s">
        <v>1124</v>
      </c>
      <c r="AJ347" s="136" t="s">
        <v>5412</v>
      </c>
      <c r="AK347" s="219" t="s">
        <v>8839</v>
      </c>
      <c r="AL347" s="18">
        <v>44136</v>
      </c>
      <c r="AM347" s="64">
        <v>44136</v>
      </c>
      <c r="AN347" s="64">
        <v>44228</v>
      </c>
      <c r="AO347" s="64" t="s">
        <v>1126</v>
      </c>
      <c r="AP347" s="94"/>
      <c r="AQ347" s="168"/>
      <c r="AR347" s="861"/>
      <c r="AS347" s="851"/>
      <c r="AT347" s="161"/>
      <c r="AU347" s="964"/>
      <c r="AV347" s="964"/>
      <c r="AW347" s="209"/>
      <c r="AX347" s="861"/>
      <c r="AY347" s="861"/>
      <c r="AZ347" s="171"/>
      <c r="BA347" s="161"/>
      <c r="BB347" s="161"/>
      <c r="BC347" s="161"/>
      <c r="BD347" s="161"/>
      <c r="BE347" s="93" t="s">
        <v>5181</v>
      </c>
      <c r="BF347" s="18">
        <v>44348</v>
      </c>
      <c r="BG347" s="94"/>
      <c r="BH347" s="93" t="s">
        <v>5414</v>
      </c>
      <c r="BI347" s="18">
        <v>44470</v>
      </c>
      <c r="BJ347" s="94"/>
      <c r="BK347" s="93" t="s">
        <v>5098</v>
      </c>
      <c r="BL347" s="18">
        <v>44866</v>
      </c>
      <c r="BM347" s="94"/>
      <c r="BN347" s="541" t="s">
        <v>9037</v>
      </c>
      <c r="BO347" s="201" t="s">
        <v>9038</v>
      </c>
      <c r="BP347" s="201" t="s">
        <v>8795</v>
      </c>
      <c r="BQ347" s="261">
        <v>44519</v>
      </c>
      <c r="BR347" s="261"/>
      <c r="BS347" s="18" t="s">
        <v>116</v>
      </c>
      <c r="BT347" s="261">
        <v>44517</v>
      </c>
      <c r="BU347" s="261">
        <v>44377</v>
      </c>
      <c r="BV347" s="18" t="s">
        <v>116</v>
      </c>
      <c r="BW347" s="261">
        <v>44453</v>
      </c>
      <c r="BX347" s="261"/>
      <c r="BY347" s="12" t="s">
        <v>105</v>
      </c>
      <c r="BZ347" s="12" t="s">
        <v>105</v>
      </c>
    </row>
    <row r="348" spans="1:78" ht="50" customHeight="1" x14ac:dyDescent="0.2">
      <c r="A348" s="24" t="s">
        <v>3239</v>
      </c>
      <c r="B348" s="65" t="s">
        <v>3240</v>
      </c>
      <c r="C348" s="252" t="s">
        <v>3241</v>
      </c>
      <c r="D348" s="654">
        <v>2140</v>
      </c>
      <c r="E348" s="507" t="s">
        <v>4235</v>
      </c>
      <c r="F348" s="507" t="s">
        <v>3616</v>
      </c>
      <c r="G348" s="268" t="s">
        <v>89</v>
      </c>
      <c r="H348" s="338" t="s">
        <v>89</v>
      </c>
      <c r="I348" s="348">
        <v>42081</v>
      </c>
      <c r="J348" s="348" t="s">
        <v>90</v>
      </c>
      <c r="K348" s="348" t="s">
        <v>389</v>
      </c>
      <c r="L348" s="348"/>
      <c r="M348" s="348"/>
      <c r="N348" s="62"/>
      <c r="O348" s="124"/>
      <c r="P348" s="453"/>
      <c r="Q348" s="885"/>
      <c r="R348" s="885"/>
      <c r="S348" s="896"/>
      <c r="T348" s="314"/>
      <c r="U348" s="316" t="s">
        <v>93</v>
      </c>
      <c r="V348" s="118" t="s">
        <v>93</v>
      </c>
      <c r="W348" s="71" t="s">
        <v>94</v>
      </c>
      <c r="X348" s="918"/>
      <c r="Y348" s="909" t="s">
        <v>6472</v>
      </c>
      <c r="Z348" s="906" t="s">
        <v>6473</v>
      </c>
      <c r="AA348" s="82" t="s">
        <v>6474</v>
      </c>
      <c r="AB348" s="112">
        <v>43800</v>
      </c>
      <c r="AC348" s="143" t="s">
        <v>3245</v>
      </c>
      <c r="AD348" s="861" t="s">
        <v>364</v>
      </c>
      <c r="AE348" s="828">
        <v>43831</v>
      </c>
      <c r="AF348" s="891">
        <v>43871</v>
      </c>
      <c r="AG348" s="64">
        <v>43982</v>
      </c>
      <c r="AH348" s="64" t="s">
        <v>3246</v>
      </c>
      <c r="AI348" s="144"/>
      <c r="AJ348" s="136" t="s">
        <v>5844</v>
      </c>
      <c r="AK348" s="136" t="s">
        <v>367</v>
      </c>
      <c r="AL348" s="18">
        <v>44105</v>
      </c>
      <c r="AM348" s="64"/>
      <c r="AN348" s="64"/>
      <c r="AO348" s="64"/>
      <c r="AP348" s="94"/>
      <c r="AQ348" s="168"/>
      <c r="AR348" s="861"/>
      <c r="AS348" s="851"/>
      <c r="AT348" s="161"/>
      <c r="AU348" s="964"/>
      <c r="AV348" s="964"/>
      <c r="AW348" s="209"/>
      <c r="AX348" s="861"/>
      <c r="AY348" s="861"/>
      <c r="AZ348" s="171"/>
      <c r="BA348" s="161"/>
      <c r="BB348" s="161"/>
      <c r="BC348" s="161"/>
      <c r="BD348" s="161"/>
      <c r="BE348" s="93" t="s">
        <v>5024</v>
      </c>
      <c r="BF348" s="18">
        <v>44440</v>
      </c>
      <c r="BG348" s="94"/>
      <c r="BH348" s="93" t="s">
        <v>5123</v>
      </c>
      <c r="BI348" s="18">
        <v>44531</v>
      </c>
      <c r="BJ348" s="94"/>
      <c r="BK348" s="93" t="s">
        <v>6456</v>
      </c>
      <c r="BL348" s="18">
        <v>44896</v>
      </c>
      <c r="BM348" s="94"/>
      <c r="BN348" s="540" t="s">
        <v>9039</v>
      </c>
      <c r="BO348" s="12" t="s">
        <v>9040</v>
      </c>
      <c r="BP348" s="12"/>
      <c r="BQ348" s="261">
        <v>44428</v>
      </c>
      <c r="BR348" s="261"/>
      <c r="BS348" s="18" t="s">
        <v>116</v>
      </c>
      <c r="BT348" s="261">
        <v>44424</v>
      </c>
      <c r="BU348" s="261">
        <v>44378</v>
      </c>
      <c r="BV348" s="18" t="s">
        <v>116</v>
      </c>
      <c r="BW348" s="261"/>
      <c r="BX348" s="261"/>
      <c r="BY348" s="12" t="s">
        <v>579</v>
      </c>
      <c r="BZ348" s="12" t="s">
        <v>579</v>
      </c>
    </row>
    <row r="349" spans="1:78" ht="50" customHeight="1" x14ac:dyDescent="0.2">
      <c r="A349" s="24" t="s">
        <v>2974</v>
      </c>
      <c r="B349" s="65" t="s">
        <v>6343</v>
      </c>
      <c r="C349" s="6" t="s">
        <v>6344</v>
      </c>
      <c r="D349" s="654">
        <v>2174</v>
      </c>
      <c r="E349" s="507" t="s">
        <v>297</v>
      </c>
      <c r="F349" s="507" t="s">
        <v>2182</v>
      </c>
      <c r="G349" s="173" t="s">
        <v>89</v>
      </c>
      <c r="H349" s="173" t="s">
        <v>89</v>
      </c>
      <c r="I349" s="62">
        <v>42919</v>
      </c>
      <c r="J349" s="348"/>
      <c r="K349" s="348"/>
      <c r="L349" s="348"/>
      <c r="M349" s="348"/>
      <c r="N349" s="62"/>
      <c r="O349" s="124"/>
      <c r="P349" s="453"/>
      <c r="Q349" s="885"/>
      <c r="R349" s="885"/>
      <c r="S349" s="896"/>
      <c r="T349" s="314"/>
      <c r="U349" s="316" t="s">
        <v>93</v>
      </c>
      <c r="V349" s="118" t="s">
        <v>93</v>
      </c>
      <c r="W349" s="71" t="s">
        <v>94</v>
      </c>
      <c r="X349" s="918"/>
      <c r="Y349" s="931" t="s">
        <v>2976</v>
      </c>
      <c r="Z349" s="944" t="s">
        <v>9041</v>
      </c>
      <c r="AA349" s="106"/>
      <c r="AB349" s="281">
        <v>44317</v>
      </c>
      <c r="AC349" s="143" t="s">
        <v>2978</v>
      </c>
      <c r="AD349" s="861" t="s">
        <v>142</v>
      </c>
      <c r="AE349" s="828">
        <v>44075</v>
      </c>
      <c r="AF349" s="891">
        <v>44044</v>
      </c>
      <c r="AG349" s="64"/>
      <c r="AH349" s="64" t="s">
        <v>2979</v>
      </c>
      <c r="AI349" s="144"/>
      <c r="AJ349" s="20" t="s">
        <v>9042</v>
      </c>
      <c r="AK349" s="139" t="s">
        <v>1526</v>
      </c>
      <c r="AL349" s="18">
        <v>44593</v>
      </c>
      <c r="AM349" s="64"/>
      <c r="AN349" s="64"/>
      <c r="AO349" s="64"/>
      <c r="AP349" s="94"/>
      <c r="AQ349" s="168"/>
      <c r="AR349" s="861"/>
      <c r="AS349" s="852"/>
      <c r="AT349" s="161"/>
      <c r="AU349" s="964"/>
      <c r="AV349" s="964"/>
      <c r="AW349" s="209"/>
      <c r="AX349" s="861"/>
      <c r="AY349" s="862"/>
      <c r="AZ349" s="172"/>
      <c r="BA349" s="161"/>
      <c r="BB349" s="161"/>
      <c r="BC349" s="161"/>
      <c r="BD349" s="161"/>
      <c r="BE349" s="93" t="s">
        <v>9043</v>
      </c>
      <c r="BF349" s="18">
        <v>44958</v>
      </c>
      <c r="BG349" s="64"/>
      <c r="BH349" s="93" t="s">
        <v>7451</v>
      </c>
      <c r="BI349" s="18">
        <v>45047</v>
      </c>
      <c r="BJ349" s="94"/>
      <c r="BK349" s="93" t="s">
        <v>2402</v>
      </c>
      <c r="BL349" s="131">
        <v>45597</v>
      </c>
      <c r="BM349" s="94"/>
      <c r="BN349" s="540" t="s">
        <v>8884</v>
      </c>
      <c r="BO349" s="12" t="s">
        <v>9044</v>
      </c>
      <c r="BP349" s="12"/>
      <c r="BQ349" s="261">
        <v>44628</v>
      </c>
      <c r="BR349" s="261">
        <v>44463</v>
      </c>
      <c r="BS349" s="18" t="s">
        <v>116</v>
      </c>
      <c r="BT349" s="261">
        <v>44628</v>
      </c>
      <c r="BU349" s="261">
        <v>44463</v>
      </c>
      <c r="BV349" s="18" t="s">
        <v>116</v>
      </c>
      <c r="BW349" s="261"/>
      <c r="BX349" s="261"/>
      <c r="BY349" s="12" t="s">
        <v>105</v>
      </c>
      <c r="BZ349" s="12" t="s">
        <v>105</v>
      </c>
    </row>
    <row r="350" spans="1:78" ht="50" customHeight="1" x14ac:dyDescent="0.2">
      <c r="A350" s="24" t="s">
        <v>1517</v>
      </c>
      <c r="B350" s="65" t="s">
        <v>1518</v>
      </c>
      <c r="C350" s="252" t="s">
        <v>1521</v>
      </c>
      <c r="D350" s="654">
        <v>2218</v>
      </c>
      <c r="E350" s="507" t="s">
        <v>1083</v>
      </c>
      <c r="F350" s="507" t="s">
        <v>266</v>
      </c>
      <c r="G350" s="268" t="s">
        <v>89</v>
      </c>
      <c r="H350" s="173" t="s">
        <v>89</v>
      </c>
      <c r="I350" s="467">
        <v>41767</v>
      </c>
      <c r="J350" s="467" t="s">
        <v>90</v>
      </c>
      <c r="K350" s="467" t="s">
        <v>389</v>
      </c>
      <c r="L350" s="467"/>
      <c r="M350" s="467"/>
      <c r="N350" s="62"/>
      <c r="O350" s="124"/>
      <c r="P350" s="453"/>
      <c r="Q350" s="885"/>
      <c r="R350" s="885"/>
      <c r="S350" s="896"/>
      <c r="T350" s="314"/>
      <c r="U350" s="316" t="s">
        <v>93</v>
      </c>
      <c r="V350" s="118" t="s">
        <v>93</v>
      </c>
      <c r="W350" s="71" t="s">
        <v>94</v>
      </c>
      <c r="X350" s="919"/>
      <c r="Y350" s="912" t="s">
        <v>1522</v>
      </c>
      <c r="Z350" s="913" t="s">
        <v>9045</v>
      </c>
      <c r="AA350" s="106"/>
      <c r="AB350" s="112">
        <v>44378</v>
      </c>
      <c r="AC350" s="143" t="s">
        <v>462</v>
      </c>
      <c r="AD350" s="861" t="s">
        <v>1524</v>
      </c>
      <c r="AE350" s="828">
        <v>43739</v>
      </c>
      <c r="AF350" s="891">
        <v>43749</v>
      </c>
      <c r="AG350" s="64">
        <v>43790</v>
      </c>
      <c r="AH350" s="64" t="s">
        <v>1525</v>
      </c>
      <c r="AI350" s="144"/>
      <c r="AJ350" s="139" t="s">
        <v>9046</v>
      </c>
      <c r="AK350" s="139" t="s">
        <v>1526</v>
      </c>
      <c r="AL350" s="18">
        <v>44531</v>
      </c>
      <c r="AM350" s="64"/>
      <c r="AN350" s="64"/>
      <c r="AO350" s="64"/>
      <c r="AP350" s="94"/>
      <c r="AQ350" s="139"/>
      <c r="AR350" s="866"/>
      <c r="AS350" s="851"/>
      <c r="AT350" s="161"/>
      <c r="AU350" s="964"/>
      <c r="AV350" s="964"/>
      <c r="AW350" s="209"/>
      <c r="AX350" s="861"/>
      <c r="AY350" s="861"/>
      <c r="AZ350" s="171"/>
      <c r="BA350" s="161"/>
      <c r="BB350" s="161"/>
      <c r="BC350" s="161"/>
      <c r="BD350" s="161"/>
      <c r="BE350" s="93" t="s">
        <v>4921</v>
      </c>
      <c r="BF350" s="18">
        <v>44805</v>
      </c>
      <c r="BG350" s="94"/>
      <c r="BH350" s="93" t="s">
        <v>5598</v>
      </c>
      <c r="BI350" s="18">
        <v>44896</v>
      </c>
      <c r="BJ350" s="94"/>
      <c r="BK350" s="93" t="s">
        <v>9047</v>
      </c>
      <c r="BL350" s="18">
        <v>45231</v>
      </c>
      <c r="BM350" s="94"/>
      <c r="BN350" s="540" t="s">
        <v>8766</v>
      </c>
      <c r="BO350" s="12" t="s">
        <v>9048</v>
      </c>
      <c r="BP350" s="12"/>
      <c r="BQ350" s="261">
        <v>44361</v>
      </c>
      <c r="BR350" s="261">
        <v>44403</v>
      </c>
      <c r="BS350" s="18" t="s">
        <v>116</v>
      </c>
      <c r="BT350" s="261">
        <v>44361</v>
      </c>
      <c r="BU350" s="261">
        <v>44403</v>
      </c>
      <c r="BV350" s="18" t="s">
        <v>116</v>
      </c>
      <c r="BW350" s="261"/>
      <c r="BX350" s="261"/>
      <c r="BY350" s="12" t="s">
        <v>105</v>
      </c>
      <c r="BZ350" s="12" t="s">
        <v>105</v>
      </c>
    </row>
    <row r="351" spans="1:78" ht="50" customHeight="1" x14ac:dyDescent="0.2">
      <c r="A351" s="24" t="s">
        <v>2988</v>
      </c>
      <c r="B351" s="65" t="s">
        <v>2989</v>
      </c>
      <c r="C351" s="252" t="s">
        <v>6360</v>
      </c>
      <c r="D351" s="654" t="s">
        <v>226</v>
      </c>
      <c r="E351" s="507" t="s">
        <v>1063</v>
      </c>
      <c r="F351" s="507" t="s">
        <v>5027</v>
      </c>
      <c r="G351" s="268" t="s">
        <v>89</v>
      </c>
      <c r="H351" s="338" t="s">
        <v>89</v>
      </c>
      <c r="I351" s="348">
        <v>42845</v>
      </c>
      <c r="J351" s="348"/>
      <c r="K351" s="348"/>
      <c r="L351" s="348"/>
      <c r="M351" s="348"/>
      <c r="N351" s="62"/>
      <c r="O351" s="124"/>
      <c r="P351" s="453"/>
      <c r="Q351" s="885"/>
      <c r="R351" s="885"/>
      <c r="S351" s="896"/>
      <c r="T351" s="314"/>
      <c r="U351" s="316" t="b">
        <v>0</v>
      </c>
      <c r="V351" s="118" t="s">
        <v>111</v>
      </c>
      <c r="W351" s="71" t="s">
        <v>94</v>
      </c>
      <c r="X351" s="918"/>
      <c r="Y351" s="906" t="s">
        <v>6361</v>
      </c>
      <c r="Z351" s="909" t="s">
        <v>9049</v>
      </c>
      <c r="AA351" s="108"/>
      <c r="AB351" s="112">
        <v>44317</v>
      </c>
      <c r="AC351" s="143"/>
      <c r="AD351" s="861"/>
      <c r="AE351" s="828"/>
      <c r="AF351" s="891"/>
      <c r="AG351" s="64"/>
      <c r="AH351" s="64"/>
      <c r="AI351" s="144"/>
      <c r="AJ351" s="136"/>
      <c r="AK351" s="136"/>
      <c r="AL351" s="18"/>
      <c r="AM351" s="64"/>
      <c r="AN351" s="64"/>
      <c r="AO351" s="64"/>
      <c r="AP351" s="94"/>
      <c r="AQ351" s="168"/>
      <c r="AR351" s="861"/>
      <c r="AS351" s="851"/>
      <c r="AT351" s="161"/>
      <c r="AU351" s="964"/>
      <c r="AV351" s="964"/>
      <c r="AW351" s="209"/>
      <c r="AX351" s="861"/>
      <c r="AY351" s="861"/>
      <c r="AZ351" s="171"/>
      <c r="BA351" s="161"/>
      <c r="BB351" s="161"/>
      <c r="BC351" s="161"/>
      <c r="BD351" s="161"/>
      <c r="BE351" s="93"/>
      <c r="BF351" s="18"/>
      <c r="BG351" s="94"/>
      <c r="BH351" s="93"/>
      <c r="BI351" s="18"/>
      <c r="BJ351" s="94"/>
      <c r="BK351" s="93"/>
      <c r="BL351" s="18"/>
      <c r="BM351" s="94"/>
      <c r="BN351" s="540" t="s">
        <v>9050</v>
      </c>
      <c r="BO351" s="540" t="s">
        <v>9050</v>
      </c>
      <c r="BP351" s="12"/>
      <c r="BQ351" s="261">
        <v>44021</v>
      </c>
      <c r="BR351" s="261">
        <v>44480</v>
      </c>
      <c r="BS351" s="18" t="s">
        <v>116</v>
      </c>
      <c r="BT351" s="261">
        <v>44480</v>
      </c>
      <c r="BU351" s="261"/>
      <c r="BV351" s="18"/>
      <c r="BW351" s="261"/>
      <c r="BX351" s="261" t="s">
        <v>9051</v>
      </c>
      <c r="BY351" s="12" t="s">
        <v>579</v>
      </c>
      <c r="BZ351" s="12" t="s">
        <v>579</v>
      </c>
    </row>
    <row r="352" spans="1:78" ht="50" customHeight="1" x14ac:dyDescent="0.2">
      <c r="A352" s="22" t="s">
        <v>107</v>
      </c>
      <c r="B352" s="65" t="s">
        <v>4915</v>
      </c>
      <c r="C352" s="255" t="s">
        <v>109</v>
      </c>
      <c r="D352" s="654" t="s">
        <v>6849</v>
      </c>
      <c r="E352" s="363"/>
      <c r="F352" s="363"/>
      <c r="G352" s="268" t="s">
        <v>89</v>
      </c>
      <c r="H352" s="338" t="s">
        <v>89</v>
      </c>
      <c r="I352" s="348">
        <v>41836</v>
      </c>
      <c r="J352" s="348"/>
      <c r="K352" s="348"/>
      <c r="L352" s="348"/>
      <c r="M352" s="348"/>
      <c r="N352" s="62"/>
      <c r="O352" s="124"/>
      <c r="P352" s="453"/>
      <c r="Q352" s="885"/>
      <c r="R352" s="885"/>
      <c r="S352" s="896"/>
      <c r="T352" s="314"/>
      <c r="U352" s="316" t="s">
        <v>93</v>
      </c>
      <c r="V352" s="118" t="s">
        <v>93</v>
      </c>
      <c r="W352" s="71" t="s">
        <v>94</v>
      </c>
      <c r="X352" s="836"/>
      <c r="Y352" s="909" t="s">
        <v>112</v>
      </c>
      <c r="Z352" s="906" t="s">
        <v>4916</v>
      </c>
      <c r="AA352" s="106" t="s">
        <v>4917</v>
      </c>
      <c r="AB352" s="112">
        <v>43344</v>
      </c>
      <c r="AC352" s="143" t="s">
        <v>4819</v>
      </c>
      <c r="AD352" s="861" t="s">
        <v>4918</v>
      </c>
      <c r="AE352" s="828">
        <v>44166</v>
      </c>
      <c r="AF352" s="891"/>
      <c r="AG352" s="64"/>
      <c r="AH352" s="64"/>
      <c r="AI352" s="144"/>
      <c r="AJ352" s="135"/>
      <c r="AK352" s="135"/>
      <c r="AL352" s="18"/>
      <c r="AM352" s="64"/>
      <c r="AN352" s="64"/>
      <c r="AO352" s="64"/>
      <c r="AP352" s="94"/>
      <c r="AQ352" s="168"/>
      <c r="AR352" s="861"/>
      <c r="AS352" s="828"/>
      <c r="AT352" s="161"/>
      <c r="AU352" s="964"/>
      <c r="AV352" s="964"/>
      <c r="AW352" s="209"/>
      <c r="AX352" s="861"/>
      <c r="AY352" s="861"/>
      <c r="AZ352" s="171"/>
      <c r="BA352" s="161"/>
      <c r="BB352" s="161"/>
      <c r="BC352" s="161"/>
      <c r="BD352" s="161"/>
      <c r="BE352" s="93" t="s">
        <v>4919</v>
      </c>
      <c r="BF352" s="18">
        <v>44531</v>
      </c>
      <c r="BG352" s="94"/>
      <c r="BH352" s="93" t="s">
        <v>4920</v>
      </c>
      <c r="BI352" s="18">
        <v>44621</v>
      </c>
      <c r="BJ352" s="94"/>
      <c r="BK352" s="93" t="s">
        <v>4921</v>
      </c>
      <c r="BL352" s="18">
        <v>44805</v>
      </c>
      <c r="BM352" s="94"/>
      <c r="BN352" s="540" t="s">
        <v>9052</v>
      </c>
      <c r="BO352" s="693" t="s">
        <v>9053</v>
      </c>
      <c r="BP352" s="12"/>
      <c r="BQ352" s="261">
        <v>44648</v>
      </c>
      <c r="BR352" s="261"/>
      <c r="BS352" s="18" t="s">
        <v>116</v>
      </c>
      <c r="BT352" s="261"/>
      <c r="BU352" s="261"/>
      <c r="BV352" s="18"/>
      <c r="BW352" s="261"/>
      <c r="BX352" s="261"/>
      <c r="BY352" s="54" t="s">
        <v>105</v>
      </c>
      <c r="BZ352" s="54" t="s">
        <v>105</v>
      </c>
    </row>
    <row r="353" spans="1:78" ht="50" customHeight="1" x14ac:dyDescent="0.2">
      <c r="A353" s="24" t="s">
        <v>3784</v>
      </c>
      <c r="B353" s="65" t="s">
        <v>3785</v>
      </c>
      <c r="C353" s="252" t="s">
        <v>3786</v>
      </c>
      <c r="D353" s="654">
        <v>2266</v>
      </c>
      <c r="E353" s="507" t="s">
        <v>423</v>
      </c>
      <c r="F353" s="507" t="s">
        <v>2182</v>
      </c>
      <c r="G353" s="268" t="s">
        <v>89</v>
      </c>
      <c r="H353" s="338" t="s">
        <v>89</v>
      </c>
      <c r="I353" s="348">
        <v>42438</v>
      </c>
      <c r="J353" s="348"/>
      <c r="K353" s="348"/>
      <c r="L353" s="348"/>
      <c r="M353" s="348"/>
      <c r="N353" s="62">
        <v>44571</v>
      </c>
      <c r="O353" s="124"/>
      <c r="P353" s="453"/>
      <c r="Q353" s="885"/>
      <c r="R353" s="885"/>
      <c r="S353" s="896"/>
      <c r="T353" s="314"/>
      <c r="U353" s="316" t="s">
        <v>93</v>
      </c>
      <c r="V353" s="118" t="s">
        <v>93</v>
      </c>
      <c r="W353" s="71" t="s">
        <v>267</v>
      </c>
      <c r="X353" s="918"/>
      <c r="Y353" s="909" t="s">
        <v>4413</v>
      </c>
      <c r="Z353" s="909" t="s">
        <v>8867</v>
      </c>
      <c r="AA353" s="106"/>
      <c r="AB353" s="112">
        <v>44440</v>
      </c>
      <c r="AC353" s="143" t="s">
        <v>5430</v>
      </c>
      <c r="AD353" s="861" t="s">
        <v>6031</v>
      </c>
      <c r="AE353" s="828">
        <v>43282</v>
      </c>
      <c r="AF353" s="891">
        <v>43445</v>
      </c>
      <c r="AG353" s="64">
        <v>43502</v>
      </c>
      <c r="AH353" s="64" t="s">
        <v>6650</v>
      </c>
      <c r="AI353" s="144" t="s">
        <v>6651</v>
      </c>
      <c r="AJ353" s="136" t="s">
        <v>3078</v>
      </c>
      <c r="AK353" s="219" t="s">
        <v>8603</v>
      </c>
      <c r="AL353" s="18">
        <v>44013</v>
      </c>
      <c r="AM353" s="64">
        <v>44200</v>
      </c>
      <c r="AN353" s="64">
        <v>44256</v>
      </c>
      <c r="AO353" s="64" t="s">
        <v>8604</v>
      </c>
      <c r="AP353" s="144"/>
      <c r="AQ353" s="169"/>
      <c r="AR353" s="985"/>
      <c r="AS353" s="852"/>
      <c r="AT353" s="162"/>
      <c r="AU353" s="976"/>
      <c r="AV353" s="976"/>
      <c r="AW353" s="209"/>
      <c r="AX353" s="862"/>
      <c r="AY353" s="862"/>
      <c r="AZ353" s="172"/>
      <c r="BA353" s="162"/>
      <c r="BB353" s="162"/>
      <c r="BC353" s="162"/>
      <c r="BD353" s="162"/>
      <c r="BE353" s="93" t="s">
        <v>5215</v>
      </c>
      <c r="BF353" s="18">
        <v>44562</v>
      </c>
      <c r="BG353" s="94">
        <v>44571</v>
      </c>
      <c r="BH353" s="93" t="s">
        <v>315</v>
      </c>
      <c r="BI353" s="18">
        <v>44652</v>
      </c>
      <c r="BJ353" s="94"/>
      <c r="BK353" s="93" t="s">
        <v>8868</v>
      </c>
      <c r="BL353" s="18">
        <v>45017</v>
      </c>
      <c r="BM353" s="94"/>
      <c r="BN353" s="540" t="s">
        <v>8869</v>
      </c>
      <c r="BO353" s="535" t="s">
        <v>9054</v>
      </c>
      <c r="BP353" s="12"/>
      <c r="BQ353" s="261">
        <v>44546</v>
      </c>
      <c r="BR353" s="261"/>
      <c r="BS353" s="18" t="s">
        <v>116</v>
      </c>
      <c r="BT353" s="261">
        <v>44546</v>
      </c>
      <c r="BU353" s="261">
        <v>44455</v>
      </c>
      <c r="BV353" s="18" t="s">
        <v>116</v>
      </c>
      <c r="BW353" s="261"/>
      <c r="BX353" s="261" t="s">
        <v>8796</v>
      </c>
      <c r="BY353" s="12" t="s">
        <v>9055</v>
      </c>
      <c r="BZ353" s="12" t="s">
        <v>9055</v>
      </c>
    </row>
    <row r="354" spans="1:78" ht="50" customHeight="1" thickBot="1" x14ac:dyDescent="0.25">
      <c r="A354" s="24" t="s">
        <v>3000</v>
      </c>
      <c r="B354" s="65" t="s">
        <v>6365</v>
      </c>
      <c r="C354" s="252" t="s">
        <v>6366</v>
      </c>
      <c r="D354" s="654">
        <v>2121</v>
      </c>
      <c r="E354" s="507" t="s">
        <v>337</v>
      </c>
      <c r="F354" s="507" t="s">
        <v>266</v>
      </c>
      <c r="G354" s="268" t="s">
        <v>89</v>
      </c>
      <c r="H354" s="338" t="s">
        <v>89</v>
      </c>
      <c r="I354" s="348">
        <v>41569</v>
      </c>
      <c r="J354" s="348"/>
      <c r="K354" s="348"/>
      <c r="L354" s="348"/>
      <c r="M354" s="348"/>
      <c r="N354" s="62"/>
      <c r="O354" s="124"/>
      <c r="P354" s="453"/>
      <c r="Q354" s="885"/>
      <c r="R354" s="885"/>
      <c r="S354" s="896"/>
      <c r="T354" s="314"/>
      <c r="U354" s="316" t="s">
        <v>93</v>
      </c>
      <c r="V354" s="118" t="s">
        <v>93</v>
      </c>
      <c r="W354" s="71" t="s">
        <v>94</v>
      </c>
      <c r="X354" s="918"/>
      <c r="Y354" s="906" t="s">
        <v>6367</v>
      </c>
      <c r="Z354" s="906" t="s">
        <v>6368</v>
      </c>
      <c r="AA354" s="106" t="s">
        <v>6369</v>
      </c>
      <c r="AB354" s="112">
        <v>43709</v>
      </c>
      <c r="AC354" s="143" t="s">
        <v>5496</v>
      </c>
      <c r="AD354" s="861" t="s">
        <v>364</v>
      </c>
      <c r="AE354" s="828">
        <v>43617</v>
      </c>
      <c r="AF354" s="891">
        <v>43854</v>
      </c>
      <c r="AG354" s="64">
        <v>43896</v>
      </c>
      <c r="AH354" s="64" t="s">
        <v>3005</v>
      </c>
      <c r="AI354" s="144"/>
      <c r="AJ354" s="87" t="s">
        <v>5095</v>
      </c>
      <c r="AK354" s="87" t="s">
        <v>3006</v>
      </c>
      <c r="AL354" s="18">
        <v>43891</v>
      </c>
      <c r="AM354" s="64">
        <v>44225</v>
      </c>
      <c r="AN354" s="64">
        <v>44267</v>
      </c>
      <c r="AO354" s="64" t="s">
        <v>3007</v>
      </c>
      <c r="AP354" s="94"/>
      <c r="AQ354" s="168" t="s">
        <v>3008</v>
      </c>
      <c r="AR354" s="861" t="s">
        <v>3009</v>
      </c>
      <c r="AS354" s="851" t="s">
        <v>3008</v>
      </c>
      <c r="AT354" s="161">
        <v>44411</v>
      </c>
      <c r="AU354" s="964">
        <v>44452</v>
      </c>
      <c r="AV354" s="964" t="s">
        <v>3010</v>
      </c>
      <c r="AW354" s="209"/>
      <c r="AX354" s="861" t="s">
        <v>3008</v>
      </c>
      <c r="AY354" s="861" t="s">
        <v>3011</v>
      </c>
      <c r="AZ354" s="171" t="s">
        <v>3008</v>
      </c>
      <c r="BA354" s="161">
        <v>44442</v>
      </c>
      <c r="BB354" s="161">
        <v>44484</v>
      </c>
      <c r="BC354" s="161" t="s">
        <v>3012</v>
      </c>
      <c r="BD354" s="161"/>
      <c r="BE354" s="93" t="s">
        <v>8010</v>
      </c>
      <c r="BF354" s="18">
        <v>44562</v>
      </c>
      <c r="BG354" s="520"/>
      <c r="BH354" s="93" t="s">
        <v>6370</v>
      </c>
      <c r="BI354" s="18">
        <v>44713</v>
      </c>
      <c r="BJ354" s="94"/>
      <c r="BK354" s="93" t="s">
        <v>6371</v>
      </c>
      <c r="BL354" s="18">
        <v>45047</v>
      </c>
      <c r="BM354" s="520"/>
      <c r="BN354" s="631" t="s">
        <v>9056</v>
      </c>
      <c r="BO354" s="533" t="s">
        <v>9057</v>
      </c>
      <c r="BP354" s="533"/>
      <c r="BQ354" s="261">
        <v>44546</v>
      </c>
      <c r="BR354" s="261"/>
      <c r="BS354" s="18" t="s">
        <v>116</v>
      </c>
      <c r="BT354" s="261">
        <v>44657</v>
      </c>
      <c r="BU354" s="261">
        <v>44459</v>
      </c>
      <c r="BV354" s="18" t="s">
        <v>116</v>
      </c>
      <c r="BW354" s="261">
        <v>44459</v>
      </c>
      <c r="BX354" s="261"/>
      <c r="BY354" s="12" t="s">
        <v>579</v>
      </c>
      <c r="BZ354" s="12" t="s">
        <v>579</v>
      </c>
    </row>
    <row r="355" spans="1:78" ht="50" customHeight="1" thickTop="1" x14ac:dyDescent="0.2">
      <c r="A355" s="22" t="s">
        <v>86</v>
      </c>
      <c r="B355" s="65" t="s">
        <v>87</v>
      </c>
      <c r="C355" s="283" t="s">
        <v>9058</v>
      </c>
      <c r="D355" s="654" t="s">
        <v>226</v>
      </c>
      <c r="E355" s="254"/>
      <c r="F355" s="254"/>
      <c r="G355" s="173" t="s">
        <v>89</v>
      </c>
      <c r="H355" s="338" t="s">
        <v>89</v>
      </c>
      <c r="I355" s="348">
        <v>43083</v>
      </c>
      <c r="J355" s="348"/>
      <c r="K355" s="348"/>
      <c r="L355" s="348"/>
      <c r="M355" s="348"/>
      <c r="N355" s="62"/>
      <c r="O355" s="124"/>
      <c r="P355" s="452"/>
      <c r="Q355" s="887"/>
      <c r="R355" s="887"/>
      <c r="S355" s="904"/>
      <c r="T355" s="313"/>
      <c r="U355" s="316" t="b">
        <v>0</v>
      </c>
      <c r="V355" s="115" t="s">
        <v>111</v>
      </c>
      <c r="W355" s="116" t="s">
        <v>94</v>
      </c>
      <c r="X355" s="923"/>
      <c r="Y355" s="941" t="s">
        <v>4910</v>
      </c>
      <c r="Z355" s="941" t="s">
        <v>4911</v>
      </c>
      <c r="AA355" s="117" t="s">
        <v>4912</v>
      </c>
      <c r="AB355" s="133">
        <v>43191</v>
      </c>
      <c r="AC355" s="213"/>
      <c r="AD355" s="860"/>
      <c r="AE355" s="845"/>
      <c r="AF355" s="894"/>
      <c r="AG355" s="141"/>
      <c r="AH355" s="141"/>
      <c r="AI355" s="142"/>
      <c r="AJ355" s="291"/>
      <c r="AK355" s="292"/>
      <c r="AL355" s="50"/>
      <c r="AM355" s="64"/>
      <c r="AN355" s="64"/>
      <c r="AO355" s="64"/>
      <c r="AP355" s="94"/>
      <c r="AQ355" s="214"/>
      <c r="AR355" s="953"/>
      <c r="AS355" s="855"/>
      <c r="AT355" s="160"/>
      <c r="AU355" s="977"/>
      <c r="AV355" s="977"/>
      <c r="AW355" s="94"/>
      <c r="AX355" s="860"/>
      <c r="AY355" s="860"/>
      <c r="AZ355" s="170"/>
      <c r="BA355" s="160"/>
      <c r="BB355" s="160"/>
      <c r="BC355" s="160"/>
      <c r="BD355" s="160"/>
      <c r="BE355" s="90"/>
      <c r="BF355" s="192"/>
      <c r="BG355" s="193"/>
      <c r="BH355" s="90"/>
      <c r="BI355" s="91"/>
      <c r="BJ355" s="92"/>
      <c r="BK355" s="90"/>
      <c r="BL355" s="91"/>
      <c r="BM355" s="178"/>
      <c r="BN355" s="542" t="s">
        <v>9059</v>
      </c>
      <c r="BO355" s="54" t="s">
        <v>9060</v>
      </c>
      <c r="BP355" s="54"/>
      <c r="BQ355" s="261">
        <v>44441</v>
      </c>
      <c r="BR355" s="641"/>
      <c r="BS355" s="18" t="s">
        <v>116</v>
      </c>
      <c r="BT355" s="641"/>
      <c r="BU355" s="641">
        <v>44376</v>
      </c>
      <c r="BV355" s="18"/>
      <c r="BW355" s="641"/>
      <c r="BX355" s="641"/>
      <c r="BY355" s="728" t="s">
        <v>105</v>
      </c>
      <c r="BZ355" s="728" t="s">
        <v>105</v>
      </c>
    </row>
    <row r="356" spans="1:78" ht="50" customHeight="1" x14ac:dyDescent="0.2">
      <c r="A356" s="474" t="s">
        <v>3885</v>
      </c>
      <c r="B356" s="65" t="s">
        <v>3886</v>
      </c>
      <c r="C356" s="471" t="s">
        <v>3887</v>
      </c>
      <c r="D356" s="736" t="s">
        <v>6849</v>
      </c>
      <c r="E356" s="507" t="s">
        <v>423</v>
      </c>
      <c r="F356" s="507" t="s">
        <v>266</v>
      </c>
      <c r="G356" s="472" t="s">
        <v>89</v>
      </c>
      <c r="H356" s="468" t="s">
        <v>89</v>
      </c>
      <c r="I356" s="356">
        <v>41563</v>
      </c>
      <c r="J356" s="356" t="s">
        <v>90</v>
      </c>
      <c r="K356" s="356" t="s">
        <v>9061</v>
      </c>
      <c r="L356" s="356"/>
      <c r="M356" s="356"/>
      <c r="N356" s="62"/>
      <c r="O356" s="181"/>
      <c r="P356" s="678"/>
      <c r="Q356" s="888"/>
      <c r="R356" s="888"/>
      <c r="S356" s="896"/>
      <c r="T356" s="485" t="s">
        <v>7016</v>
      </c>
      <c r="U356" s="316" t="str">
        <f t="shared" ref="U356" si="16">IF(OR(V356="Yes", W356="Web-page timetable", X356="YES"), "Yes")</f>
        <v>Yes</v>
      </c>
      <c r="V356" s="118" t="s">
        <v>93</v>
      </c>
      <c r="W356" s="71" t="s">
        <v>94</v>
      </c>
      <c r="X356" s="918"/>
      <c r="Y356" s="909" t="s">
        <v>3889</v>
      </c>
      <c r="Z356" s="906" t="s">
        <v>9062</v>
      </c>
      <c r="AA356" s="106"/>
      <c r="AB356" s="182">
        <v>44256</v>
      </c>
      <c r="AC356" s="143" t="s">
        <v>3891</v>
      </c>
      <c r="AD356" s="865" t="s">
        <v>364</v>
      </c>
      <c r="AE356" s="828">
        <v>44501</v>
      </c>
      <c r="AF356" s="891"/>
      <c r="AG356" s="64"/>
      <c r="AH356" s="64"/>
      <c r="AI356" s="144"/>
      <c r="AJ356" s="184"/>
      <c r="AK356" s="184"/>
      <c r="AL356" s="18"/>
      <c r="AM356" s="64"/>
      <c r="AN356" s="64"/>
      <c r="AO356" s="64"/>
      <c r="AP356" s="94"/>
      <c r="AQ356" s="185"/>
      <c r="AR356" s="865"/>
      <c r="AS356" s="857"/>
      <c r="AT356" s="187"/>
      <c r="AU356" s="973"/>
      <c r="AV356" s="973"/>
      <c r="AW356" s="276"/>
      <c r="AX356" s="865"/>
      <c r="AY356" s="865"/>
      <c r="AZ356" s="186"/>
      <c r="BA356" s="187"/>
      <c r="BB356" s="187"/>
      <c r="BC356" s="187"/>
      <c r="BD356" s="187"/>
      <c r="BE356" s="93" t="s">
        <v>1771</v>
      </c>
      <c r="BF356" s="18">
        <v>44866</v>
      </c>
      <c r="BG356" s="94"/>
      <c r="BH356" s="93" t="s">
        <v>2980</v>
      </c>
      <c r="BI356" s="18">
        <v>44958</v>
      </c>
      <c r="BJ356" s="94"/>
      <c r="BK356" s="93" t="s">
        <v>4494</v>
      </c>
      <c r="BL356" s="18">
        <v>45231</v>
      </c>
      <c r="BM356" s="94"/>
      <c r="BN356" s="540" t="s">
        <v>9063</v>
      </c>
      <c r="BO356" s="12" t="s">
        <v>9064</v>
      </c>
      <c r="BP356" s="12"/>
      <c r="BQ356" s="261">
        <v>44448</v>
      </c>
      <c r="BR356" s="261">
        <v>44287</v>
      </c>
      <c r="BS356" s="18" t="s">
        <v>116</v>
      </c>
      <c r="BT356" s="261"/>
      <c r="BU356" s="261">
        <v>44287</v>
      </c>
      <c r="BV356" s="18" t="s">
        <v>7042</v>
      </c>
      <c r="BW356" s="261"/>
      <c r="BX356" s="261"/>
      <c r="BY356" s="12" t="s">
        <v>105</v>
      </c>
      <c r="BZ356" s="12" t="s">
        <v>105</v>
      </c>
    </row>
    <row r="357" spans="1:78" ht="50" customHeight="1" x14ac:dyDescent="0.2">
      <c r="A357" s="24" t="s">
        <v>3031</v>
      </c>
      <c r="B357" s="620" t="s">
        <v>3032</v>
      </c>
      <c r="C357" s="252" t="s">
        <v>6374</v>
      </c>
      <c r="D357" s="654">
        <v>2155</v>
      </c>
      <c r="E357" s="507" t="s">
        <v>423</v>
      </c>
      <c r="F357" s="507" t="s">
        <v>2182</v>
      </c>
      <c r="G357" s="268" t="s">
        <v>89</v>
      </c>
      <c r="H357" s="340" t="s">
        <v>89</v>
      </c>
      <c r="I357" s="348">
        <v>39876</v>
      </c>
      <c r="J357" s="348" t="s">
        <v>90</v>
      </c>
      <c r="K357" s="348"/>
      <c r="L357" s="348" t="s">
        <v>583</v>
      </c>
      <c r="M357" s="348"/>
      <c r="N357" s="62"/>
      <c r="O357" s="124"/>
      <c r="P357" s="453"/>
      <c r="Q357" s="885"/>
      <c r="R357" s="885"/>
      <c r="S357" s="896"/>
      <c r="T357" s="314"/>
      <c r="U357" s="316" t="s">
        <v>93</v>
      </c>
      <c r="V357" s="118" t="s">
        <v>93</v>
      </c>
      <c r="W357" s="71" t="s">
        <v>94</v>
      </c>
      <c r="X357" s="918"/>
      <c r="Y357" s="931" t="s">
        <v>3034</v>
      </c>
      <c r="Z357" s="931" t="s">
        <v>6375</v>
      </c>
      <c r="AA357" s="106" t="s">
        <v>6376</v>
      </c>
      <c r="AB357" s="112">
        <v>43770</v>
      </c>
      <c r="AC357" s="143" t="s">
        <v>3036</v>
      </c>
      <c r="AD357" s="861" t="s">
        <v>142</v>
      </c>
      <c r="AE357" s="828">
        <v>42309</v>
      </c>
      <c r="AF357" s="891">
        <v>42319</v>
      </c>
      <c r="AG357" s="64">
        <v>42384</v>
      </c>
      <c r="AH357" s="64" t="s">
        <v>3037</v>
      </c>
      <c r="AI357" s="144"/>
      <c r="AJ357" s="87" t="s">
        <v>340</v>
      </c>
      <c r="AK357" s="87" t="s">
        <v>3038</v>
      </c>
      <c r="AL357" s="18">
        <v>44044</v>
      </c>
      <c r="AM357" s="64">
        <v>44075</v>
      </c>
      <c r="AN357" s="64">
        <v>44117</v>
      </c>
      <c r="AO357" s="64" t="s">
        <v>3039</v>
      </c>
      <c r="AP357" s="94"/>
      <c r="AQ357" s="168"/>
      <c r="AR357" s="861"/>
      <c r="AS357" s="851"/>
      <c r="AT357" s="161"/>
      <c r="AU357" s="964"/>
      <c r="AV357" s="964"/>
      <c r="AW357" s="209"/>
      <c r="AX357" s="861"/>
      <c r="AY357" s="861"/>
      <c r="AZ357" s="171"/>
      <c r="BA357" s="161"/>
      <c r="BB357" s="161"/>
      <c r="BC357" s="161"/>
      <c r="BD357" s="161"/>
      <c r="BE357" s="93" t="s">
        <v>342</v>
      </c>
      <c r="BF357" s="18">
        <v>44378</v>
      </c>
      <c r="BG357" s="94"/>
      <c r="BH357" s="93" t="s">
        <v>5215</v>
      </c>
      <c r="BI357" s="18">
        <v>44562</v>
      </c>
      <c r="BJ357" s="94"/>
      <c r="BK357" s="93" t="s">
        <v>6377</v>
      </c>
      <c r="BL357" s="18">
        <v>45170</v>
      </c>
      <c r="BM357" s="94"/>
      <c r="BN357" s="540" t="s">
        <v>9065</v>
      </c>
      <c r="BO357" s="12" t="s">
        <v>9066</v>
      </c>
      <c r="BP357" s="12"/>
      <c r="BQ357" s="261">
        <v>44172</v>
      </c>
      <c r="BR357" s="261"/>
      <c r="BS357" s="18" t="s">
        <v>116</v>
      </c>
      <c r="BT357" s="261">
        <v>44278</v>
      </c>
      <c r="BU357" s="261">
        <v>44378</v>
      </c>
      <c r="BV357" s="18" t="s">
        <v>116</v>
      </c>
      <c r="BW357" s="261"/>
      <c r="BX357" s="261"/>
      <c r="BY357" s="12" t="s">
        <v>579</v>
      </c>
      <c r="BZ357" s="12" t="s">
        <v>579</v>
      </c>
    </row>
    <row r="358" spans="1:78" ht="50" customHeight="1" x14ac:dyDescent="0.2">
      <c r="A358" s="24" t="s">
        <v>1257</v>
      </c>
      <c r="B358" s="65" t="s">
        <v>1258</v>
      </c>
      <c r="C358" s="503" t="s">
        <v>9067</v>
      </c>
      <c r="D358" s="654" t="s">
        <v>226</v>
      </c>
      <c r="E358" s="507"/>
      <c r="F358" s="507"/>
      <c r="G358" s="268" t="s">
        <v>89</v>
      </c>
      <c r="H358" s="338" t="s">
        <v>89</v>
      </c>
      <c r="I358" s="348">
        <v>41002</v>
      </c>
      <c r="J358" s="348"/>
      <c r="K358" s="348"/>
      <c r="L358" s="348"/>
      <c r="M358" s="348"/>
      <c r="N358" s="62"/>
      <c r="O358" s="124"/>
      <c r="P358" s="453"/>
      <c r="Q358" s="885"/>
      <c r="R358" s="885"/>
      <c r="S358" s="896"/>
      <c r="T358" s="314"/>
      <c r="U358" s="316" t="b">
        <v>0</v>
      </c>
      <c r="V358" s="118" t="s">
        <v>237</v>
      </c>
      <c r="W358" s="71" t="s">
        <v>94</v>
      </c>
      <c r="X358" s="918"/>
      <c r="Y358" s="906" t="s">
        <v>1259</v>
      </c>
      <c r="Z358" s="906" t="s">
        <v>5501</v>
      </c>
      <c r="AA358" s="106" t="s">
        <v>5502</v>
      </c>
      <c r="AB358" s="112">
        <v>42186</v>
      </c>
      <c r="AC358" s="143"/>
      <c r="AD358" s="861"/>
      <c r="AE358" s="828"/>
      <c r="AF358" s="891"/>
      <c r="AG358" s="64"/>
      <c r="AH358" s="64"/>
      <c r="AI358" s="144"/>
      <c r="AJ358" s="87"/>
      <c r="AK358" s="87"/>
      <c r="AL358" s="18"/>
      <c r="AM358" s="64"/>
      <c r="AN358" s="64"/>
      <c r="AO358" s="64"/>
      <c r="AP358" s="94"/>
      <c r="AQ358" s="168"/>
      <c r="AR358" s="861"/>
      <c r="AS358" s="851"/>
      <c r="AT358" s="161"/>
      <c r="AU358" s="964"/>
      <c r="AV358" s="964"/>
      <c r="AW358" s="209"/>
      <c r="AX358" s="861"/>
      <c r="AY358" s="861"/>
      <c r="AZ358" s="171"/>
      <c r="BA358" s="161"/>
      <c r="BB358" s="161"/>
      <c r="BC358" s="161"/>
      <c r="BD358" s="161"/>
      <c r="BE358" s="93"/>
      <c r="BF358" s="18"/>
      <c r="BG358" s="587"/>
      <c r="BH358" s="93"/>
      <c r="BI358" s="18"/>
      <c r="BJ358" s="94"/>
      <c r="BK358" s="93"/>
      <c r="BL358" s="18"/>
      <c r="BM358" s="94"/>
      <c r="BN358" s="540" t="s">
        <v>5503</v>
      </c>
      <c r="BO358" s="12" t="s">
        <v>9068</v>
      </c>
      <c r="BP358" s="12"/>
      <c r="BQ358" s="261">
        <v>44572</v>
      </c>
      <c r="BR358" s="261"/>
      <c r="BS358" s="18" t="s">
        <v>116</v>
      </c>
      <c r="BT358" s="261"/>
      <c r="BU358" s="261"/>
      <c r="BV358" s="18"/>
      <c r="BW358" s="261">
        <v>44579</v>
      </c>
      <c r="BX358" s="261"/>
      <c r="BY358" s="12" t="s">
        <v>105</v>
      </c>
      <c r="BZ358" s="12" t="s">
        <v>105</v>
      </c>
    </row>
    <row r="359" spans="1:78" ht="50" customHeight="1" x14ac:dyDescent="0.2">
      <c r="A359" s="22" t="s">
        <v>419</v>
      </c>
      <c r="B359" s="65" t="s">
        <v>420</v>
      </c>
      <c r="C359" s="6" t="s">
        <v>9069</v>
      </c>
      <c r="D359" s="654" t="s">
        <v>6849</v>
      </c>
      <c r="E359" s="254"/>
      <c r="F359" s="254"/>
      <c r="G359" s="288" t="s">
        <v>89</v>
      </c>
      <c r="H359" s="173" t="s">
        <v>89</v>
      </c>
      <c r="I359" s="348">
        <v>40604</v>
      </c>
      <c r="J359" s="348"/>
      <c r="K359" s="348"/>
      <c r="L359" s="348"/>
      <c r="M359" s="348"/>
      <c r="N359" s="62"/>
      <c r="O359" s="124"/>
      <c r="P359" s="453"/>
      <c r="Q359" s="885"/>
      <c r="R359" s="885"/>
      <c r="S359" s="896"/>
      <c r="T359" s="314"/>
      <c r="U359" s="316" t="s">
        <v>93</v>
      </c>
      <c r="V359" s="118" t="s">
        <v>93</v>
      </c>
      <c r="W359" s="71" t="s">
        <v>94</v>
      </c>
      <c r="X359" s="918"/>
      <c r="Y359" s="918"/>
      <c r="Z359" s="918" t="s">
        <v>9070</v>
      </c>
      <c r="AA359" s="106"/>
      <c r="AB359" s="281">
        <v>44075</v>
      </c>
      <c r="AC359" s="143" t="s">
        <v>9071</v>
      </c>
      <c r="AD359" s="861"/>
      <c r="AE359" s="828">
        <v>44287</v>
      </c>
      <c r="AF359" s="891"/>
      <c r="AG359" s="64"/>
      <c r="AH359" s="64"/>
      <c r="AI359" s="144"/>
      <c r="AJ359" s="17"/>
      <c r="AK359" s="86"/>
      <c r="AL359" s="18"/>
      <c r="AM359" s="64"/>
      <c r="AN359" s="64"/>
      <c r="AO359" s="64"/>
      <c r="AP359" s="94"/>
      <c r="AQ359" s="168"/>
      <c r="AR359" s="861"/>
      <c r="AS359" s="852"/>
      <c r="AT359" s="161"/>
      <c r="AU359" s="964"/>
      <c r="AV359" s="964"/>
      <c r="AW359" s="209"/>
      <c r="AX359" s="861"/>
      <c r="AY359" s="861"/>
      <c r="AZ359" s="171"/>
      <c r="BA359" s="161"/>
      <c r="BB359" s="161"/>
      <c r="BC359" s="161"/>
      <c r="BD359" s="161"/>
      <c r="BE359" s="93" t="s">
        <v>8755</v>
      </c>
      <c r="BF359" s="18">
        <v>44896</v>
      </c>
      <c r="BG359" s="64"/>
      <c r="BH359" s="93" t="s">
        <v>4769</v>
      </c>
      <c r="BI359" s="18">
        <v>45017</v>
      </c>
      <c r="BJ359" s="94"/>
      <c r="BK359" s="93" t="s">
        <v>6912</v>
      </c>
      <c r="BL359" s="131">
        <v>45352</v>
      </c>
      <c r="BM359" s="94"/>
      <c r="BN359" s="691" t="s">
        <v>9072</v>
      </c>
      <c r="BO359" s="729" t="s">
        <v>9072</v>
      </c>
      <c r="BP359" s="616" t="s">
        <v>9021</v>
      </c>
      <c r="BQ359" s="261">
        <v>44461</v>
      </c>
      <c r="BR359" s="261">
        <v>44273</v>
      </c>
      <c r="BS359" s="18" t="s">
        <v>116</v>
      </c>
      <c r="BT359" s="261"/>
      <c r="BU359" s="261">
        <v>44273</v>
      </c>
      <c r="BV359" s="18" t="s">
        <v>116</v>
      </c>
      <c r="BW359" s="261"/>
      <c r="BX359" s="261"/>
      <c r="BY359" s="12"/>
      <c r="BZ359" s="12"/>
    </row>
    <row r="360" spans="1:78" ht="50" customHeight="1" x14ac:dyDescent="0.2">
      <c r="A360" s="24" t="s">
        <v>1413</v>
      </c>
      <c r="B360" s="521" t="s">
        <v>1414</v>
      </c>
      <c r="C360" s="252" t="s">
        <v>5571</v>
      </c>
      <c r="D360" s="654">
        <v>2147</v>
      </c>
      <c r="E360" s="507" t="s">
        <v>337</v>
      </c>
      <c r="F360" s="507" t="s">
        <v>3616</v>
      </c>
      <c r="G360" s="268" t="s">
        <v>89</v>
      </c>
      <c r="H360" s="340" t="s">
        <v>89</v>
      </c>
      <c r="I360" s="348">
        <v>40744</v>
      </c>
      <c r="J360" s="348" t="s">
        <v>90</v>
      </c>
      <c r="K360" s="348" t="s">
        <v>389</v>
      </c>
      <c r="L360" s="348"/>
      <c r="M360" s="348"/>
      <c r="N360" s="62"/>
      <c r="O360" s="124"/>
      <c r="P360" s="453"/>
      <c r="Q360" s="885"/>
      <c r="R360" s="885"/>
      <c r="S360" s="896"/>
      <c r="T360" s="314"/>
      <c r="U360" s="316" t="s">
        <v>93</v>
      </c>
      <c r="V360" s="118" t="s">
        <v>93</v>
      </c>
      <c r="W360" s="71" t="s">
        <v>94</v>
      </c>
      <c r="X360" s="919"/>
      <c r="Y360" s="910" t="s">
        <v>9073</v>
      </c>
      <c r="Z360" s="912" t="s">
        <v>9074</v>
      </c>
      <c r="AA360" s="82"/>
      <c r="AB360" s="112">
        <v>44348</v>
      </c>
      <c r="AC360" s="143" t="s">
        <v>1423</v>
      </c>
      <c r="AD360" s="861"/>
      <c r="AE360" s="828">
        <v>42736</v>
      </c>
      <c r="AF360" s="891">
        <v>42720</v>
      </c>
      <c r="AG360" s="64">
        <v>42790</v>
      </c>
      <c r="AH360" s="64" t="s">
        <v>5575</v>
      </c>
      <c r="AI360" s="144" t="s">
        <v>5576</v>
      </c>
      <c r="AJ360" s="139" t="s">
        <v>1424</v>
      </c>
      <c r="AK360" s="87" t="s">
        <v>327</v>
      </c>
      <c r="AL360" s="18">
        <v>43678</v>
      </c>
      <c r="AM360" s="64">
        <v>43696</v>
      </c>
      <c r="AN360" s="64">
        <v>43738</v>
      </c>
      <c r="AO360" s="64" t="s">
        <v>5572</v>
      </c>
      <c r="AP360" s="94"/>
      <c r="AQ360" s="168" t="s">
        <v>1425</v>
      </c>
      <c r="AR360" s="861" t="s">
        <v>1426</v>
      </c>
      <c r="AS360" s="851">
        <v>43831</v>
      </c>
      <c r="AT360" s="161">
        <v>43857</v>
      </c>
      <c r="AU360" s="964">
        <v>43899</v>
      </c>
      <c r="AV360" s="964" t="s">
        <v>1427</v>
      </c>
      <c r="AW360" s="209"/>
      <c r="AX360" s="861"/>
      <c r="AY360" s="861"/>
      <c r="AZ360" s="171"/>
      <c r="BA360" s="161"/>
      <c r="BB360" s="161"/>
      <c r="BC360" s="161"/>
      <c r="BD360" s="161"/>
      <c r="BE360" s="93" t="s">
        <v>788</v>
      </c>
      <c r="BF360" s="18">
        <v>44470</v>
      </c>
      <c r="BG360" s="94"/>
      <c r="BH360" s="93" t="s">
        <v>5299</v>
      </c>
      <c r="BI360" s="18">
        <v>44562</v>
      </c>
      <c r="BJ360" s="94"/>
      <c r="BK360" s="93" t="s">
        <v>663</v>
      </c>
      <c r="BL360" s="18">
        <v>44835</v>
      </c>
      <c r="BM360" s="94"/>
      <c r="BN360" s="540"/>
      <c r="BO360" s="12" t="s">
        <v>9075</v>
      </c>
      <c r="BP360" s="12"/>
      <c r="BQ360" s="261">
        <v>44540</v>
      </c>
      <c r="BR360" s="261">
        <v>44454</v>
      </c>
      <c r="BS360" s="18" t="s">
        <v>116</v>
      </c>
      <c r="BT360" s="261"/>
      <c r="BU360" s="261">
        <v>44454</v>
      </c>
      <c r="BV360" s="18" t="s">
        <v>116</v>
      </c>
      <c r="BW360" s="261"/>
      <c r="BX360" s="261"/>
      <c r="BY360" s="12" t="s">
        <v>105</v>
      </c>
      <c r="BZ360" s="12" t="s">
        <v>105</v>
      </c>
    </row>
    <row r="361" spans="1:78" ht="50" customHeight="1" x14ac:dyDescent="0.2">
      <c r="A361" s="24" t="s">
        <v>1788</v>
      </c>
      <c r="B361" s="65" t="s">
        <v>1789</v>
      </c>
      <c r="C361" s="252" t="s">
        <v>5780</v>
      </c>
      <c r="D361" s="654">
        <v>1425</v>
      </c>
      <c r="E361" s="507" t="s">
        <v>292</v>
      </c>
      <c r="F361" s="507" t="s">
        <v>1021</v>
      </c>
      <c r="G361" s="268" t="s">
        <v>89</v>
      </c>
      <c r="H361" s="338" t="s">
        <v>89</v>
      </c>
      <c r="I361" s="348">
        <v>42293</v>
      </c>
      <c r="J361" s="348"/>
      <c r="K361" s="348"/>
      <c r="L361" s="348"/>
      <c r="M361" s="348"/>
      <c r="N361" s="62"/>
      <c r="O361" s="124"/>
      <c r="P361" s="453"/>
      <c r="Q361" s="885"/>
      <c r="R361" s="885"/>
      <c r="S361" s="896" t="s">
        <v>1791</v>
      </c>
      <c r="T361" s="314" t="s">
        <v>1792</v>
      </c>
      <c r="U361" s="316" t="b">
        <v>0</v>
      </c>
      <c r="V361" s="118" t="s">
        <v>228</v>
      </c>
      <c r="W361" s="71" t="s">
        <v>94</v>
      </c>
      <c r="X361" s="918"/>
      <c r="Y361" s="906" t="s">
        <v>5781</v>
      </c>
      <c r="Z361" s="906" t="s">
        <v>5782</v>
      </c>
      <c r="AA361" s="106" t="s">
        <v>5783</v>
      </c>
      <c r="AB361" s="281">
        <v>43313</v>
      </c>
      <c r="AC361" s="143"/>
      <c r="AD361" s="861"/>
      <c r="AE361" s="828"/>
      <c r="AF361" s="891"/>
      <c r="AG361" s="64"/>
      <c r="AH361" s="64"/>
      <c r="AI361" s="144"/>
      <c r="AJ361" s="26"/>
      <c r="AK361" s="136"/>
      <c r="AL361" s="18"/>
      <c r="AM361" s="64"/>
      <c r="AN361" s="64"/>
      <c r="AO361" s="64"/>
      <c r="AP361" s="94"/>
      <c r="AQ361" s="169"/>
      <c r="AR361" s="861"/>
      <c r="AS361" s="852"/>
      <c r="AT361" s="161"/>
      <c r="AU361" s="964"/>
      <c r="AV361" s="964"/>
      <c r="AW361" s="94"/>
      <c r="AX361" s="862"/>
      <c r="AY361" s="862"/>
      <c r="AZ361" s="172"/>
      <c r="BA361" s="161"/>
      <c r="BB361" s="161"/>
      <c r="BC361" s="161"/>
      <c r="BD361" s="161"/>
      <c r="BE361" s="93"/>
      <c r="BF361" s="18"/>
      <c r="BG361" s="64"/>
      <c r="BH361" s="93"/>
      <c r="BI361" s="18"/>
      <c r="BJ361" s="94"/>
      <c r="BK361" s="93"/>
      <c r="BL361" s="131"/>
      <c r="BM361" s="94"/>
      <c r="BN361" s="540" t="s">
        <v>9076</v>
      </c>
      <c r="BO361" s="12" t="s">
        <v>9077</v>
      </c>
      <c r="BP361" s="12"/>
      <c r="BQ361" s="261">
        <v>44480</v>
      </c>
      <c r="BR361" s="261"/>
      <c r="BS361" s="18" t="s">
        <v>116</v>
      </c>
      <c r="BT361" s="261">
        <v>44274</v>
      </c>
      <c r="BU361" s="261"/>
      <c r="BV361" s="18" t="s">
        <v>116</v>
      </c>
      <c r="BW361" s="261"/>
      <c r="BX361" s="261"/>
      <c r="BY361" s="12" t="s">
        <v>579</v>
      </c>
      <c r="BZ361" s="12" t="s">
        <v>579</v>
      </c>
    </row>
    <row r="362" spans="1:78" ht="50" customHeight="1" x14ac:dyDescent="0.2">
      <c r="A362" s="24" t="s">
        <v>1655</v>
      </c>
      <c r="B362" s="65" t="s">
        <v>1656</v>
      </c>
      <c r="C362" s="252" t="s">
        <v>1050</v>
      </c>
      <c r="D362" s="654" t="s">
        <v>193</v>
      </c>
      <c r="E362" s="507"/>
      <c r="F362" s="507"/>
      <c r="G362" s="268" t="s">
        <v>89</v>
      </c>
      <c r="H362" s="173" t="s">
        <v>89</v>
      </c>
      <c r="I362" s="62">
        <v>43580</v>
      </c>
      <c r="J362" s="62"/>
      <c r="K362" s="62"/>
      <c r="L362" s="62"/>
      <c r="M362" s="62"/>
      <c r="N362" s="62"/>
      <c r="O362" s="124"/>
      <c r="P362" s="453"/>
      <c r="Q362" s="885"/>
      <c r="R362" s="885"/>
      <c r="S362" s="896"/>
      <c r="T362" s="314"/>
      <c r="U362" s="316" t="b">
        <v>0</v>
      </c>
      <c r="V362" s="118" t="s">
        <v>111</v>
      </c>
      <c r="W362" s="71" t="s">
        <v>94</v>
      </c>
      <c r="X362" s="919"/>
      <c r="Y362" s="912" t="s">
        <v>5678</v>
      </c>
      <c r="Z362" s="912" t="s">
        <v>9078</v>
      </c>
      <c r="AA362" s="106"/>
      <c r="AB362" s="112">
        <v>43952</v>
      </c>
      <c r="AC362" s="143"/>
      <c r="AD362" s="861"/>
      <c r="AE362" s="828"/>
      <c r="AF362" s="891"/>
      <c r="AG362" s="64"/>
      <c r="AH362" s="64"/>
      <c r="AI362" s="144"/>
      <c r="AJ362" s="86"/>
      <c r="AK362" s="86"/>
      <c r="AL362" s="18"/>
      <c r="AM362" s="64"/>
      <c r="AN362" s="64"/>
      <c r="AO362" s="64"/>
      <c r="AP362" s="94"/>
      <c r="AQ362" s="168"/>
      <c r="AR362" s="861"/>
      <c r="AS362" s="851"/>
      <c r="AT362" s="161"/>
      <c r="AU362" s="964"/>
      <c r="AV362" s="964"/>
      <c r="AW362" s="209"/>
      <c r="AX362" s="861"/>
      <c r="AY362" s="861"/>
      <c r="AZ362" s="171"/>
      <c r="BA362" s="161"/>
      <c r="BB362" s="161"/>
      <c r="BC362" s="161"/>
      <c r="BD362" s="161"/>
      <c r="BE362" s="93"/>
      <c r="BF362" s="18"/>
      <c r="BG362" s="94"/>
      <c r="BH362" s="93"/>
      <c r="BI362" s="18"/>
      <c r="BJ362" s="94"/>
      <c r="BK362" s="93"/>
      <c r="BL362" s="18"/>
      <c r="BM362" s="94"/>
      <c r="BN362" s="540" t="s">
        <v>9079</v>
      </c>
      <c r="BO362" s="12" t="s">
        <v>9080</v>
      </c>
      <c r="BP362" s="12"/>
      <c r="BQ362" s="261">
        <v>43550</v>
      </c>
      <c r="BR362" s="261">
        <v>44470</v>
      </c>
      <c r="BS362" s="18" t="s">
        <v>116</v>
      </c>
      <c r="BT362" s="261"/>
      <c r="BU362" s="261">
        <v>44470</v>
      </c>
      <c r="BV362" s="18" t="s">
        <v>116</v>
      </c>
      <c r="BW362" s="261"/>
      <c r="BX362" s="261"/>
      <c r="BY362" s="12"/>
      <c r="BZ362" s="12"/>
    </row>
    <row r="363" spans="1:78" s="1" customFormat="1" ht="50" customHeight="1" x14ac:dyDescent="0.2">
      <c r="A363" s="24" t="s">
        <v>4098</v>
      </c>
      <c r="B363" s="65" t="s">
        <v>4099</v>
      </c>
      <c r="C363" s="252" t="s">
        <v>8963</v>
      </c>
      <c r="D363" s="721">
        <v>2248</v>
      </c>
      <c r="E363" s="507" t="s">
        <v>292</v>
      </c>
      <c r="F363" s="507" t="s">
        <v>1021</v>
      </c>
      <c r="G363" s="268" t="s">
        <v>89</v>
      </c>
      <c r="H363" s="173" t="s">
        <v>89</v>
      </c>
      <c r="I363" s="348">
        <v>43524</v>
      </c>
      <c r="J363" s="348"/>
      <c r="K363" s="348"/>
      <c r="L363" s="348"/>
      <c r="M363" s="348" t="s">
        <v>90</v>
      </c>
      <c r="N363" s="536">
        <v>44530</v>
      </c>
      <c r="O363" s="124">
        <v>44676</v>
      </c>
      <c r="P363" s="453"/>
      <c r="Q363" s="885"/>
      <c r="R363" s="885"/>
      <c r="S363" s="896"/>
      <c r="T363" s="314"/>
      <c r="U363" s="316" t="str">
        <f>IF(OR(V363="Yes", W363="Web-page timetable", X363="YES"), "Yes")</f>
        <v>Yes</v>
      </c>
      <c r="V363" s="118" t="s">
        <v>93</v>
      </c>
      <c r="W363" s="71" t="s">
        <v>94</v>
      </c>
      <c r="X363" s="918"/>
      <c r="Y363" s="909" t="s">
        <v>9081</v>
      </c>
      <c r="Z363" s="906" t="s">
        <v>7195</v>
      </c>
      <c r="AA363" s="106" t="s">
        <v>7195</v>
      </c>
      <c r="AB363" s="112">
        <v>44501</v>
      </c>
      <c r="AC363" s="143" t="s">
        <v>6775</v>
      </c>
      <c r="AD363" s="861" t="s">
        <v>6776</v>
      </c>
      <c r="AE363" s="828">
        <v>43862</v>
      </c>
      <c r="AF363" s="891">
        <v>43889</v>
      </c>
      <c r="AG363" s="64">
        <v>43935</v>
      </c>
      <c r="AH363" s="64"/>
      <c r="AI363" s="144"/>
      <c r="AJ363" s="86"/>
      <c r="AK363" s="86"/>
      <c r="AL363" s="18"/>
      <c r="AM363" s="64"/>
      <c r="AN363" s="64"/>
      <c r="AO363" s="64"/>
      <c r="AP363" s="94"/>
      <c r="AQ363" s="168"/>
      <c r="AR363" s="861"/>
      <c r="AS363" s="851"/>
      <c r="AT363" s="161"/>
      <c r="AU363" s="964"/>
      <c r="AV363" s="964"/>
      <c r="AW363" s="209"/>
      <c r="AX363" s="861"/>
      <c r="AY363" s="861"/>
      <c r="AZ363" s="171"/>
      <c r="BA363" s="161"/>
      <c r="BB363" s="161"/>
      <c r="BC363" s="161"/>
      <c r="BD363" s="161"/>
      <c r="BE363" s="93" t="s">
        <v>6777</v>
      </c>
      <c r="BF363" s="18">
        <v>44105</v>
      </c>
      <c r="BG363" s="94">
        <v>44530</v>
      </c>
      <c r="BH363" s="93" t="s">
        <v>5215</v>
      </c>
      <c r="BI363" s="18">
        <v>44562</v>
      </c>
      <c r="BJ363" s="94">
        <v>44676</v>
      </c>
      <c r="BK363" s="93" t="s">
        <v>6740</v>
      </c>
      <c r="BL363" s="18">
        <v>44927</v>
      </c>
      <c r="BM363" s="94"/>
      <c r="BN363" s="542" t="s">
        <v>9082</v>
      </c>
      <c r="BO363" s="30" t="s">
        <v>9083</v>
      </c>
      <c r="BP363" s="30"/>
      <c r="BQ363" s="261">
        <v>43909</v>
      </c>
      <c r="BR363" s="261"/>
      <c r="BS363" s="18" t="s">
        <v>116</v>
      </c>
      <c r="BT363" s="261"/>
      <c r="BU363" s="261">
        <v>44538</v>
      </c>
      <c r="BV363" s="18" t="s">
        <v>116</v>
      </c>
      <c r="BW363" s="261"/>
      <c r="BX363" s="261" t="s">
        <v>8881</v>
      </c>
      <c r="BY363" s="12" t="s">
        <v>9084</v>
      </c>
      <c r="BZ363" s="12" t="s">
        <v>9084</v>
      </c>
    </row>
    <row r="364" spans="1:78" s="1" customFormat="1" ht="50" customHeight="1" x14ac:dyDescent="0.2">
      <c r="A364" s="24" t="s">
        <v>4098</v>
      </c>
      <c r="B364" s="65" t="s">
        <v>4099</v>
      </c>
      <c r="C364" s="252" t="s">
        <v>9085</v>
      </c>
      <c r="D364" s="721"/>
      <c r="E364" s="507"/>
      <c r="F364" s="507"/>
      <c r="G364" s="268" t="s">
        <v>89</v>
      </c>
      <c r="H364" s="173" t="s">
        <v>89</v>
      </c>
      <c r="I364" s="348">
        <v>43524</v>
      </c>
      <c r="J364" s="348"/>
      <c r="K364" s="348"/>
      <c r="L364" s="348"/>
      <c r="M364" s="348"/>
      <c r="N364" s="62"/>
      <c r="O364" s="124"/>
      <c r="P364" s="453"/>
      <c r="Q364" s="885"/>
      <c r="R364" s="885"/>
      <c r="S364" s="896"/>
      <c r="T364" s="314"/>
      <c r="U364" s="316" t="s">
        <v>93</v>
      </c>
      <c r="V364" s="118" t="s">
        <v>93</v>
      </c>
      <c r="W364" s="71" t="s">
        <v>94</v>
      </c>
      <c r="X364" s="918"/>
      <c r="Y364" s="909" t="s">
        <v>9081</v>
      </c>
      <c r="Z364" s="906" t="s">
        <v>7195</v>
      </c>
      <c r="AA364" s="106" t="s">
        <v>7195</v>
      </c>
      <c r="AB364" s="112">
        <v>44501</v>
      </c>
      <c r="AC364" s="143"/>
      <c r="AD364" s="861" t="s">
        <v>7196</v>
      </c>
      <c r="AE364" s="828"/>
      <c r="AF364" s="891"/>
      <c r="AG364" s="64"/>
      <c r="AH364" s="64"/>
      <c r="AI364" s="144"/>
      <c r="AJ364" s="17"/>
      <c r="AK364" s="86"/>
      <c r="AL364" s="18"/>
      <c r="AM364" s="64"/>
      <c r="AN364" s="64"/>
      <c r="AO364" s="64"/>
      <c r="AP364" s="94"/>
      <c r="AQ364" s="168"/>
      <c r="AR364" s="861"/>
      <c r="AS364" s="852"/>
      <c r="AT364" s="161"/>
      <c r="AU364" s="964"/>
      <c r="AV364" s="964"/>
      <c r="AW364" s="209"/>
      <c r="AX364" s="861"/>
      <c r="AY364" s="862"/>
      <c r="AZ364" s="172"/>
      <c r="BA364" s="161"/>
      <c r="BB364" s="161"/>
      <c r="BC364" s="161"/>
      <c r="BD364" s="161"/>
      <c r="BE364" s="93" t="s">
        <v>4769</v>
      </c>
      <c r="BF364" s="18">
        <v>45017</v>
      </c>
      <c r="BG364" s="64"/>
      <c r="BH364" s="93" t="s">
        <v>9086</v>
      </c>
      <c r="BI364" s="18">
        <v>45139</v>
      </c>
      <c r="BJ364" s="94"/>
      <c r="BK364" s="93" t="s">
        <v>9087</v>
      </c>
      <c r="BL364" s="131">
        <v>45444</v>
      </c>
      <c r="BM364" s="94"/>
      <c r="BN364" s="540" t="s">
        <v>9088</v>
      </c>
      <c r="BO364" s="725" t="s">
        <v>9089</v>
      </c>
      <c r="BP364" s="12"/>
      <c r="BQ364" s="261"/>
      <c r="BR364" s="261">
        <v>44543</v>
      </c>
      <c r="BS364" s="18" t="s">
        <v>116</v>
      </c>
      <c r="BT364" s="261"/>
      <c r="BU364" s="261">
        <v>44543</v>
      </c>
      <c r="BV364" s="261" t="s">
        <v>116</v>
      </c>
      <c r="BW364" s="261"/>
      <c r="BX364" s="261"/>
      <c r="BY364" s="12"/>
      <c r="BZ364" s="12"/>
    </row>
    <row r="365" spans="1:78" s="1" customFormat="1" ht="50" customHeight="1" x14ac:dyDescent="0.2">
      <c r="A365" s="24" t="s">
        <v>1305</v>
      </c>
      <c r="B365" s="65" t="s">
        <v>1306</v>
      </c>
      <c r="C365" s="252" t="s">
        <v>8542</v>
      </c>
      <c r="D365" s="654">
        <v>2146</v>
      </c>
      <c r="E365" s="507" t="s">
        <v>351</v>
      </c>
      <c r="F365" s="507" t="s">
        <v>2182</v>
      </c>
      <c r="G365" s="268" t="s">
        <v>89</v>
      </c>
      <c r="H365" s="338" t="s">
        <v>89</v>
      </c>
      <c r="I365" s="348">
        <v>41767</v>
      </c>
      <c r="J365" s="348" t="s">
        <v>90</v>
      </c>
      <c r="K365" s="348" t="s">
        <v>9090</v>
      </c>
      <c r="L365" s="348"/>
      <c r="M365" s="348"/>
      <c r="N365" s="62"/>
      <c r="O365" s="124"/>
      <c r="P365" s="453"/>
      <c r="Q365" s="885"/>
      <c r="R365" s="885"/>
      <c r="S365" s="896"/>
      <c r="T365" s="314"/>
      <c r="U365" s="316" t="str">
        <f t="shared" ref="U365:U368" si="17">IF(OR(V365="Yes", W365="Web-page timetable", X365="YES"), "Yes")</f>
        <v>Yes</v>
      </c>
      <c r="V365" s="118" t="s">
        <v>93</v>
      </c>
      <c r="W365" s="71" t="s">
        <v>94</v>
      </c>
      <c r="X365" s="920"/>
      <c r="Y365" s="912" t="s">
        <v>1309</v>
      </c>
      <c r="Z365" s="906" t="s">
        <v>9091</v>
      </c>
      <c r="AA365" s="82"/>
      <c r="AB365" s="112">
        <v>44228</v>
      </c>
      <c r="AC365" s="143" t="s">
        <v>4891</v>
      </c>
      <c r="AD365" s="861"/>
      <c r="AE365" s="828">
        <v>43466</v>
      </c>
      <c r="AF365" s="891">
        <v>43501</v>
      </c>
      <c r="AG365" s="64">
        <v>43543</v>
      </c>
      <c r="AH365" s="64" t="s">
        <v>1311</v>
      </c>
      <c r="AI365" s="144" t="s">
        <v>1312</v>
      </c>
      <c r="AJ365" s="87" t="s">
        <v>4752</v>
      </c>
      <c r="AK365" s="139" t="s">
        <v>1313</v>
      </c>
      <c r="AL365" s="18">
        <v>43709</v>
      </c>
      <c r="AM365" s="64">
        <v>43711</v>
      </c>
      <c r="AN365" s="64">
        <v>43753</v>
      </c>
      <c r="AO365" s="64" t="s">
        <v>1314</v>
      </c>
      <c r="AP365" s="94" t="s">
        <v>1315</v>
      </c>
      <c r="AQ365" s="168"/>
      <c r="AR365" s="861"/>
      <c r="AS365" s="851"/>
      <c r="AT365" s="161"/>
      <c r="AU365" s="964"/>
      <c r="AV365" s="964"/>
      <c r="AW365" s="209"/>
      <c r="AX365" s="861"/>
      <c r="AY365" s="861"/>
      <c r="AZ365" s="171"/>
      <c r="BA365" s="161"/>
      <c r="BB365" s="161"/>
      <c r="BC365" s="161"/>
      <c r="BD365" s="161"/>
      <c r="BE365" s="93" t="s">
        <v>4930</v>
      </c>
      <c r="BF365" s="18">
        <v>44652</v>
      </c>
      <c r="BG365" s="94"/>
      <c r="BH365" s="93" t="s">
        <v>8566</v>
      </c>
      <c r="BI365" s="18">
        <v>44805</v>
      </c>
      <c r="BJ365" s="94"/>
      <c r="BK365" s="93" t="s">
        <v>6371</v>
      </c>
      <c r="BL365" s="18">
        <v>45047</v>
      </c>
      <c r="BM365" s="94"/>
      <c r="BN365" s="692" t="s">
        <v>9092</v>
      </c>
      <c r="BO365" s="54" t="s">
        <v>9093</v>
      </c>
      <c r="BP365" s="54"/>
      <c r="BQ365" s="261">
        <v>44217</v>
      </c>
      <c r="BR365" s="261">
        <v>44440</v>
      </c>
      <c r="BS365" s="18" t="s">
        <v>116</v>
      </c>
      <c r="BT365" s="261"/>
      <c r="BU365" s="261">
        <v>44440</v>
      </c>
      <c r="BV365" s="18" t="s">
        <v>116</v>
      </c>
      <c r="BW365" s="261"/>
      <c r="BX365" s="261"/>
      <c r="BY365" s="381"/>
      <c r="BZ365" s="381"/>
    </row>
    <row r="366" spans="1:78" s="1" customFormat="1" ht="50" customHeight="1" x14ac:dyDescent="0.2">
      <c r="A366" s="22" t="s">
        <v>278</v>
      </c>
      <c r="B366" s="65" t="s">
        <v>279</v>
      </c>
      <c r="C366" s="252" t="s">
        <v>5007</v>
      </c>
      <c r="D366" s="654">
        <v>2102</v>
      </c>
      <c r="E366" s="507" t="s">
        <v>337</v>
      </c>
      <c r="F366" s="507" t="s">
        <v>2182</v>
      </c>
      <c r="G366" s="268" t="s">
        <v>89</v>
      </c>
      <c r="H366" s="338" t="s">
        <v>89</v>
      </c>
      <c r="I366" s="348">
        <v>40899</v>
      </c>
      <c r="J366" s="348"/>
      <c r="K366" s="348"/>
      <c r="L366" s="348"/>
      <c r="M366" s="348"/>
      <c r="N366" s="536">
        <v>44441</v>
      </c>
      <c r="O366" s="124"/>
      <c r="P366" s="453"/>
      <c r="Q366" s="885"/>
      <c r="R366" s="885"/>
      <c r="S366" s="896"/>
      <c r="T366" s="314"/>
      <c r="U366" s="316" t="str">
        <f t="shared" si="17"/>
        <v>Yes</v>
      </c>
      <c r="V366" s="118" t="s">
        <v>93</v>
      </c>
      <c r="W366" s="71" t="s">
        <v>94</v>
      </c>
      <c r="X366" s="918"/>
      <c r="Y366" s="909" t="s">
        <v>282</v>
      </c>
      <c r="Z366" s="909" t="s">
        <v>9094</v>
      </c>
      <c r="AA366" s="106"/>
      <c r="AB366" s="112">
        <v>44565</v>
      </c>
      <c r="AC366" s="143" t="s">
        <v>3543</v>
      </c>
      <c r="AD366" s="861"/>
      <c r="AE366" s="828"/>
      <c r="AF366" s="891">
        <v>42644</v>
      </c>
      <c r="AG366" s="64">
        <v>42705</v>
      </c>
      <c r="AH366" s="132" t="s">
        <v>5009</v>
      </c>
      <c r="AI366" s="144"/>
      <c r="AJ366" s="135" t="s">
        <v>5010</v>
      </c>
      <c r="AK366" s="135"/>
      <c r="AL366" s="18"/>
      <c r="AM366" s="64">
        <v>43466</v>
      </c>
      <c r="AN366" s="64">
        <v>43497</v>
      </c>
      <c r="AO366" s="132" t="s">
        <v>5011</v>
      </c>
      <c r="AP366" s="94"/>
      <c r="AQ366" s="168" t="s">
        <v>5012</v>
      </c>
      <c r="AR366" s="861" t="s">
        <v>158</v>
      </c>
      <c r="AS366" s="851">
        <v>43831</v>
      </c>
      <c r="AT366" s="161">
        <v>43845</v>
      </c>
      <c r="AU366" s="964">
        <v>43887</v>
      </c>
      <c r="AV366" s="998" t="s">
        <v>5013</v>
      </c>
      <c r="AW366" s="209"/>
      <c r="AX366" s="861">
        <v>44525</v>
      </c>
      <c r="AY366" s="861" t="s">
        <v>158</v>
      </c>
      <c r="AZ366" s="171">
        <v>44501</v>
      </c>
      <c r="BA366" s="161">
        <v>44160</v>
      </c>
      <c r="BB366" s="161">
        <v>44216</v>
      </c>
      <c r="BC366" s="161" t="s">
        <v>8822</v>
      </c>
      <c r="BD366" s="161"/>
      <c r="BE366" s="93" t="s">
        <v>9095</v>
      </c>
      <c r="BF366" s="18" t="s">
        <v>8146</v>
      </c>
      <c r="BG366" s="726"/>
      <c r="BH366" s="93" t="s">
        <v>4920</v>
      </c>
      <c r="BI366" s="18">
        <v>44621</v>
      </c>
      <c r="BJ366" s="94"/>
      <c r="BK366" s="93" t="s">
        <v>6303</v>
      </c>
      <c r="BL366" s="18">
        <v>44958</v>
      </c>
      <c r="BM366" s="94"/>
      <c r="BN366" s="540" t="s">
        <v>287</v>
      </c>
      <c r="BO366" s="540" t="s">
        <v>9096</v>
      </c>
      <c r="BP366" s="12"/>
      <c r="BQ366" s="261">
        <v>44315</v>
      </c>
      <c r="BR366" s="261">
        <v>44566</v>
      </c>
      <c r="BS366" s="18" t="s">
        <v>116</v>
      </c>
      <c r="BT366" s="261"/>
      <c r="BU366" s="261">
        <v>44566</v>
      </c>
      <c r="BV366" s="18" t="s">
        <v>116</v>
      </c>
      <c r="BW366" s="261">
        <v>44566</v>
      </c>
      <c r="BX366" s="720" t="s">
        <v>8796</v>
      </c>
      <c r="BY366" s="32" t="s">
        <v>9097</v>
      </c>
      <c r="BZ366" s="32" t="s">
        <v>9097</v>
      </c>
    </row>
    <row r="367" spans="1:78" s="1" customFormat="1" ht="50" customHeight="1" x14ac:dyDescent="0.2">
      <c r="A367" s="24" t="s">
        <v>2603</v>
      </c>
      <c r="B367" s="65" t="s">
        <v>2604</v>
      </c>
      <c r="C367" s="252" t="s">
        <v>5171</v>
      </c>
      <c r="D367" s="659">
        <v>2254</v>
      </c>
      <c r="E367" s="507" t="s">
        <v>2759</v>
      </c>
      <c r="F367" s="507" t="s">
        <v>2182</v>
      </c>
      <c r="G367" s="268" t="s">
        <v>89</v>
      </c>
      <c r="H367" s="173" t="s">
        <v>194</v>
      </c>
      <c r="I367" s="62">
        <v>41649</v>
      </c>
      <c r="J367" s="348" t="s">
        <v>90</v>
      </c>
      <c r="K367" s="348" t="s">
        <v>9098</v>
      </c>
      <c r="L367" s="62"/>
      <c r="M367" s="62"/>
      <c r="N367" s="62">
        <v>44228</v>
      </c>
      <c r="O367" s="675">
        <v>44407</v>
      </c>
      <c r="P367" s="453"/>
      <c r="Q367" s="885"/>
      <c r="R367" s="885"/>
      <c r="S367" s="896"/>
      <c r="T367" s="314"/>
      <c r="U367" s="316" t="str">
        <f t="shared" si="17"/>
        <v>Yes</v>
      </c>
      <c r="V367" s="118" t="s">
        <v>93</v>
      </c>
      <c r="W367" s="71" t="s">
        <v>94</v>
      </c>
      <c r="X367" s="836"/>
      <c r="Y367" s="931" t="s">
        <v>2605</v>
      </c>
      <c r="Z367" s="939" t="s">
        <v>9099</v>
      </c>
      <c r="AA367" s="108"/>
      <c r="AB367" s="112">
        <v>44228</v>
      </c>
      <c r="AC367" s="143" t="s">
        <v>5173</v>
      </c>
      <c r="AD367" s="861" t="s">
        <v>9100</v>
      </c>
      <c r="AE367" s="828">
        <v>43132</v>
      </c>
      <c r="AF367" s="891">
        <v>43108</v>
      </c>
      <c r="AG367" s="64">
        <v>43181</v>
      </c>
      <c r="AH367" s="64" t="s">
        <v>5175</v>
      </c>
      <c r="AI367" s="144" t="s">
        <v>5176</v>
      </c>
      <c r="AJ367" s="219" t="s">
        <v>3635</v>
      </c>
      <c r="AK367" s="219" t="s">
        <v>9101</v>
      </c>
      <c r="AL367" s="18">
        <v>43374</v>
      </c>
      <c r="AM367" s="64">
        <v>43402</v>
      </c>
      <c r="AN367" s="64">
        <v>43448</v>
      </c>
      <c r="AO367" s="64" t="s">
        <v>6174</v>
      </c>
      <c r="AP367" s="215" t="s">
        <v>5178</v>
      </c>
      <c r="AQ367" s="168" t="s">
        <v>1425</v>
      </c>
      <c r="AR367" s="861" t="s">
        <v>9102</v>
      </c>
      <c r="AS367" s="851">
        <v>43831</v>
      </c>
      <c r="AT367" s="161">
        <v>43859</v>
      </c>
      <c r="AU367" s="964">
        <v>43906</v>
      </c>
      <c r="AV367" s="964" t="s">
        <v>5179</v>
      </c>
      <c r="AW367" s="209"/>
      <c r="AX367" s="861"/>
      <c r="AY367" s="861"/>
      <c r="AZ367" s="171"/>
      <c r="BA367" s="161"/>
      <c r="BB367" s="161"/>
      <c r="BC367" s="161"/>
      <c r="BD367" s="161"/>
      <c r="BE367" s="93" t="s">
        <v>5315</v>
      </c>
      <c r="BF367" s="18">
        <v>44228</v>
      </c>
      <c r="BG367" s="94">
        <v>44228</v>
      </c>
      <c r="BH367" s="93" t="s">
        <v>5041</v>
      </c>
      <c r="BI367" s="18">
        <v>44378</v>
      </c>
      <c r="BJ367" s="94">
        <v>44407</v>
      </c>
      <c r="BK367" s="93" t="s">
        <v>8566</v>
      </c>
      <c r="BL367" s="18">
        <v>44805</v>
      </c>
      <c r="BM367" s="94"/>
      <c r="BN367" s="540" t="s">
        <v>9103</v>
      </c>
      <c r="BO367" s="12"/>
      <c r="BP367" s="12" t="s">
        <v>9104</v>
      </c>
      <c r="BQ367" s="261">
        <v>44547</v>
      </c>
      <c r="BR367" s="261">
        <v>44257</v>
      </c>
      <c r="BS367" s="18" t="s">
        <v>116</v>
      </c>
      <c r="BT367" s="261">
        <v>44362</v>
      </c>
      <c r="BU367" s="261">
        <v>44417</v>
      </c>
      <c r="BV367" s="18" t="s">
        <v>116</v>
      </c>
      <c r="BW367" s="261"/>
      <c r="BX367" s="261" t="s">
        <v>8881</v>
      </c>
      <c r="BY367" s="32" t="s">
        <v>9105</v>
      </c>
      <c r="BZ367" s="32" t="s">
        <v>9105</v>
      </c>
    </row>
    <row r="368" spans="1:78" s="1" customFormat="1" ht="50" customHeight="1" x14ac:dyDescent="0.2">
      <c r="A368" s="24" t="s">
        <v>1270</v>
      </c>
      <c r="B368" s="65" t="s">
        <v>1271</v>
      </c>
      <c r="C368" s="252" t="s">
        <v>8004</v>
      </c>
      <c r="D368" s="654">
        <v>2181</v>
      </c>
      <c r="E368" s="507" t="s">
        <v>292</v>
      </c>
      <c r="F368" s="507" t="s">
        <v>1021</v>
      </c>
      <c r="G368" s="268" t="s">
        <v>89</v>
      </c>
      <c r="H368" s="338" t="s">
        <v>89</v>
      </c>
      <c r="I368" s="348">
        <v>42115</v>
      </c>
      <c r="J368" s="348"/>
      <c r="K368" s="348"/>
      <c r="L368" s="348"/>
      <c r="M368" s="348"/>
      <c r="N368" s="62"/>
      <c r="O368" s="124"/>
      <c r="P368" s="453"/>
      <c r="Q368" s="885"/>
      <c r="R368" s="885"/>
      <c r="S368" s="896">
        <v>43922</v>
      </c>
      <c r="T368" s="314" t="s">
        <v>8005</v>
      </c>
      <c r="U368" s="316" t="str">
        <f t="shared" si="17"/>
        <v>Yes</v>
      </c>
      <c r="V368" s="118" t="s">
        <v>93</v>
      </c>
      <c r="W368" s="71" t="s">
        <v>94</v>
      </c>
      <c r="X368" s="918"/>
      <c r="Y368" s="909" t="s">
        <v>5505</v>
      </c>
      <c r="Z368" s="909" t="s">
        <v>9106</v>
      </c>
      <c r="AA368" s="106"/>
      <c r="AB368" s="112">
        <v>44105</v>
      </c>
      <c r="AC368" s="143" t="s">
        <v>2217</v>
      </c>
      <c r="AD368" s="861" t="s">
        <v>8007</v>
      </c>
      <c r="AE368" s="828">
        <v>44256</v>
      </c>
      <c r="AF368" s="891">
        <v>44342</v>
      </c>
      <c r="AG368" s="64">
        <v>44323</v>
      </c>
      <c r="AH368" s="64" t="s">
        <v>8008</v>
      </c>
      <c r="AI368" s="144" t="s">
        <v>8009</v>
      </c>
      <c r="AJ368" s="86" t="s">
        <v>8010</v>
      </c>
      <c r="AK368" s="86" t="s">
        <v>8011</v>
      </c>
      <c r="AL368" s="18">
        <v>44562</v>
      </c>
      <c r="AM368" s="64"/>
      <c r="AN368" s="64"/>
      <c r="AO368" s="64"/>
      <c r="AP368" s="94"/>
      <c r="AQ368" s="168"/>
      <c r="AR368" s="861"/>
      <c r="AS368" s="851"/>
      <c r="AT368" s="161"/>
      <c r="AU368" s="964"/>
      <c r="AV368" s="964"/>
      <c r="AW368" s="209"/>
      <c r="AX368" s="861"/>
      <c r="AY368" s="861"/>
      <c r="AZ368" s="171"/>
      <c r="BA368" s="161"/>
      <c r="BB368" s="161"/>
      <c r="BC368" s="161"/>
      <c r="BD368" s="161"/>
      <c r="BE368" s="93" t="s">
        <v>9107</v>
      </c>
      <c r="BF368" s="18">
        <v>44743</v>
      </c>
      <c r="BG368" s="94"/>
      <c r="BH368" s="93" t="s">
        <v>6032</v>
      </c>
      <c r="BI368" s="18">
        <v>44866</v>
      </c>
      <c r="BJ368" s="94"/>
      <c r="BK368" s="93" t="s">
        <v>9001</v>
      </c>
      <c r="BL368" s="18">
        <v>45200</v>
      </c>
      <c r="BM368" s="94"/>
      <c r="BN368" s="544" t="s">
        <v>9108</v>
      </c>
      <c r="BO368" s="542" t="s">
        <v>9109</v>
      </c>
      <c r="BP368" s="221"/>
      <c r="BQ368" s="261">
        <v>44572</v>
      </c>
      <c r="BR368" s="261"/>
      <c r="BS368" s="18" t="s">
        <v>116</v>
      </c>
      <c r="BT368" s="261">
        <v>44463</v>
      </c>
      <c r="BU368" s="261">
        <v>44287</v>
      </c>
      <c r="BV368" s="18" t="s">
        <v>116</v>
      </c>
      <c r="BW368" s="261"/>
      <c r="BX368" s="261"/>
      <c r="BY368" s="12" t="s">
        <v>105</v>
      </c>
      <c r="BZ368" s="12" t="s">
        <v>105</v>
      </c>
    </row>
    <row r="369" spans="1:78" ht="50" customHeight="1" x14ac:dyDescent="0.2">
      <c r="A369" s="24" t="s">
        <v>1235</v>
      </c>
      <c r="B369" s="622" t="s">
        <v>1217</v>
      </c>
      <c r="C369" s="252" t="s">
        <v>1218</v>
      </c>
      <c r="D369" s="659">
        <v>2044</v>
      </c>
      <c r="E369" s="507" t="s">
        <v>337</v>
      </c>
      <c r="F369" s="507" t="s">
        <v>931</v>
      </c>
      <c r="G369" s="268" t="s">
        <v>89</v>
      </c>
      <c r="H369" s="173" t="s">
        <v>194</v>
      </c>
      <c r="I369" s="62">
        <v>40577</v>
      </c>
      <c r="J369" s="62" t="s">
        <v>90</v>
      </c>
      <c r="K369" s="62"/>
      <c r="L369" s="62" t="s">
        <v>583</v>
      </c>
      <c r="M369" s="62"/>
      <c r="N369" s="62"/>
      <c r="O369" s="124"/>
      <c r="P369" s="453"/>
      <c r="Q369" s="885"/>
      <c r="R369" s="885"/>
      <c r="S369" s="896"/>
      <c r="T369" s="314"/>
      <c r="U369" s="316" t="s">
        <v>93</v>
      </c>
      <c r="V369" s="118" t="s">
        <v>93</v>
      </c>
      <c r="W369" s="71" t="s">
        <v>267</v>
      </c>
      <c r="X369" s="918"/>
      <c r="Y369" s="909" t="s">
        <v>1219</v>
      </c>
      <c r="Z369" s="906" t="s">
        <v>1219</v>
      </c>
      <c r="AA369" s="106"/>
      <c r="AB369" s="112">
        <v>44013</v>
      </c>
      <c r="AC369" s="143" t="s">
        <v>1220</v>
      </c>
      <c r="AD369" s="861" t="s">
        <v>364</v>
      </c>
      <c r="AE369" s="828">
        <v>42917</v>
      </c>
      <c r="AF369" s="891">
        <v>42917</v>
      </c>
      <c r="AG369" s="64">
        <v>42979</v>
      </c>
      <c r="AH369" s="64" t="s">
        <v>1221</v>
      </c>
      <c r="AI369" s="189" t="s">
        <v>1222</v>
      </c>
      <c r="AJ369" s="219" t="s">
        <v>1223</v>
      </c>
      <c r="AK369" s="219" t="s">
        <v>1224</v>
      </c>
      <c r="AL369" s="18">
        <v>44409</v>
      </c>
      <c r="AM369" s="64">
        <v>44424</v>
      </c>
      <c r="AN369" s="64">
        <v>44480</v>
      </c>
      <c r="AO369" s="64" t="s">
        <v>1225</v>
      </c>
      <c r="AP369" s="94"/>
      <c r="AQ369" s="168"/>
      <c r="AR369" s="861"/>
      <c r="AS369" s="851"/>
      <c r="AT369" s="161"/>
      <c r="AU369" s="964"/>
      <c r="AV369" s="964"/>
      <c r="AW369" s="209"/>
      <c r="AX369" s="861"/>
      <c r="AY369" s="861"/>
      <c r="AZ369" s="171"/>
      <c r="BA369" s="161"/>
      <c r="BB369" s="161"/>
      <c r="BC369" s="161"/>
      <c r="BD369" s="161"/>
      <c r="BE369" s="93" t="s">
        <v>5483</v>
      </c>
      <c r="BF369" s="18">
        <v>44774</v>
      </c>
      <c r="BG369" s="94"/>
      <c r="BH369" s="93" t="s">
        <v>2773</v>
      </c>
      <c r="BI369" s="18">
        <v>44986</v>
      </c>
      <c r="BJ369" s="94"/>
      <c r="BK369" s="93" t="s">
        <v>5484</v>
      </c>
      <c r="BL369" s="18">
        <v>45383</v>
      </c>
      <c r="BM369" s="94"/>
      <c r="BN369" s="540" t="s">
        <v>8914</v>
      </c>
      <c r="BO369" s="12"/>
      <c r="BP369" s="540" t="s">
        <v>9110</v>
      </c>
      <c r="BQ369" s="261">
        <v>44672</v>
      </c>
      <c r="BR369" s="261"/>
      <c r="BS369" s="18" t="s">
        <v>116</v>
      </c>
      <c r="BT369" s="261">
        <v>44657</v>
      </c>
      <c r="BU369" s="261"/>
      <c r="BV369" s="18" t="s">
        <v>116</v>
      </c>
      <c r="BW369" s="261"/>
      <c r="BX369" s="261"/>
      <c r="BY369" s="12" t="s">
        <v>1234</v>
      </c>
      <c r="BZ369" s="12" t="s">
        <v>1234</v>
      </c>
    </row>
    <row r="370" spans="1:78" ht="50" customHeight="1" x14ac:dyDescent="0.2">
      <c r="A370" s="24" t="s">
        <v>2961</v>
      </c>
      <c r="B370" s="622" t="s">
        <v>2956</v>
      </c>
      <c r="C370" s="252" t="s">
        <v>1218</v>
      </c>
      <c r="D370" s="661">
        <v>2044</v>
      </c>
      <c r="E370" s="507" t="s">
        <v>337</v>
      </c>
      <c r="F370" s="507" t="s">
        <v>931</v>
      </c>
      <c r="G370" s="173" t="s">
        <v>89</v>
      </c>
      <c r="H370" s="357" t="s">
        <v>194</v>
      </c>
      <c r="I370" s="62">
        <v>40577</v>
      </c>
      <c r="J370" s="348" t="s">
        <v>90</v>
      </c>
      <c r="K370" s="348"/>
      <c r="L370" s="348" t="s">
        <v>583</v>
      </c>
      <c r="M370" s="348"/>
      <c r="N370" s="62"/>
      <c r="O370" s="124"/>
      <c r="P370" s="453"/>
      <c r="Q370" s="885"/>
      <c r="R370" s="885"/>
      <c r="S370" s="896"/>
      <c r="T370" s="314"/>
      <c r="U370" s="316" t="s">
        <v>93</v>
      </c>
      <c r="V370" s="118" t="s">
        <v>93</v>
      </c>
      <c r="W370" s="71" t="s">
        <v>94</v>
      </c>
      <c r="X370" s="918"/>
      <c r="Y370" s="909" t="s">
        <v>2958</v>
      </c>
      <c r="Z370" s="906" t="s">
        <v>2959</v>
      </c>
      <c r="AA370" s="106"/>
      <c r="AB370" s="112">
        <v>44440</v>
      </c>
      <c r="AC370" s="143" t="s">
        <v>1220</v>
      </c>
      <c r="AD370" s="861" t="s">
        <v>364</v>
      </c>
      <c r="AE370" s="828">
        <v>42917</v>
      </c>
      <c r="AF370" s="891">
        <v>42919</v>
      </c>
      <c r="AG370" s="64">
        <v>42986</v>
      </c>
      <c r="AH370" s="64" t="s">
        <v>1221</v>
      </c>
      <c r="AI370" s="144" t="s">
        <v>1222</v>
      </c>
      <c r="AJ370" s="511" t="s">
        <v>1223</v>
      </c>
      <c r="AK370" s="219" t="s">
        <v>1224</v>
      </c>
      <c r="AL370" s="18">
        <v>44409</v>
      </c>
      <c r="AM370" s="64">
        <v>44424</v>
      </c>
      <c r="AN370" s="64">
        <v>44480</v>
      </c>
      <c r="AO370" s="64" t="s">
        <v>1225</v>
      </c>
      <c r="AP370" s="94"/>
      <c r="AQ370" s="168"/>
      <c r="AR370" s="861"/>
      <c r="AS370" s="852"/>
      <c r="AT370" s="161"/>
      <c r="AU370" s="964"/>
      <c r="AV370" s="964"/>
      <c r="AW370" s="209"/>
      <c r="AX370" s="861"/>
      <c r="AY370" s="862"/>
      <c r="AZ370" s="172"/>
      <c r="BA370" s="161"/>
      <c r="BB370" s="161"/>
      <c r="BC370" s="161"/>
      <c r="BD370" s="161"/>
      <c r="BE370" s="93" t="s">
        <v>5483</v>
      </c>
      <c r="BF370" s="18">
        <v>44774</v>
      </c>
      <c r="BG370" s="64"/>
      <c r="BH370" s="93" t="s">
        <v>2773</v>
      </c>
      <c r="BI370" s="18">
        <v>44986</v>
      </c>
      <c r="BJ370" s="94"/>
      <c r="BK370" s="93" t="s">
        <v>5484</v>
      </c>
      <c r="BL370" s="131">
        <v>45383</v>
      </c>
      <c r="BM370" s="94"/>
      <c r="BN370" s="540" t="s">
        <v>8914</v>
      </c>
      <c r="BO370" s="12"/>
      <c r="BP370" s="540" t="s">
        <v>9111</v>
      </c>
      <c r="BQ370" s="261">
        <v>44687</v>
      </c>
      <c r="BR370" s="261"/>
      <c r="BS370" s="18" t="s">
        <v>116</v>
      </c>
      <c r="BT370" s="261">
        <v>44657</v>
      </c>
      <c r="BU370" s="261"/>
      <c r="BV370" s="18" t="s">
        <v>116</v>
      </c>
      <c r="BW370" s="261"/>
      <c r="BX370" s="261"/>
      <c r="BY370" s="12" t="s">
        <v>105</v>
      </c>
      <c r="BZ370" s="12" t="s">
        <v>105</v>
      </c>
    </row>
    <row r="371" spans="1:78" ht="50" customHeight="1" x14ac:dyDescent="0.2">
      <c r="A371" s="24" t="s">
        <v>3768</v>
      </c>
      <c r="B371" s="622" t="s">
        <v>3765</v>
      </c>
      <c r="C371" s="252" t="s">
        <v>1218</v>
      </c>
      <c r="D371" s="656">
        <v>2044</v>
      </c>
      <c r="E371" s="507" t="s">
        <v>337</v>
      </c>
      <c r="F371" s="507" t="s">
        <v>931</v>
      </c>
      <c r="G371" s="268" t="s">
        <v>89</v>
      </c>
      <c r="H371" s="340" t="s">
        <v>194</v>
      </c>
      <c r="I371" s="348">
        <v>40577</v>
      </c>
      <c r="J371" s="348" t="s">
        <v>90</v>
      </c>
      <c r="K371" s="348"/>
      <c r="L371" s="348" t="s">
        <v>583</v>
      </c>
      <c r="M371" s="348"/>
      <c r="N371" s="62"/>
      <c r="O371" s="124"/>
      <c r="P371" s="453"/>
      <c r="Q371" s="885"/>
      <c r="R371" s="885"/>
      <c r="S371" s="896"/>
      <c r="T371" s="314"/>
      <c r="U371" s="316" t="s">
        <v>93</v>
      </c>
      <c r="V371" s="118" t="s">
        <v>93</v>
      </c>
      <c r="W371" s="71" t="s">
        <v>267</v>
      </c>
      <c r="X371" s="918"/>
      <c r="Y371" s="909" t="s">
        <v>1219</v>
      </c>
      <c r="Z371" s="906" t="s">
        <v>1219</v>
      </c>
      <c r="AA371" s="106"/>
      <c r="AB371" s="112">
        <v>44013</v>
      </c>
      <c r="AC371" s="143" t="s">
        <v>1220</v>
      </c>
      <c r="AD371" s="861" t="s">
        <v>364</v>
      </c>
      <c r="AE371" s="828">
        <v>42917</v>
      </c>
      <c r="AF371" s="891">
        <v>42919</v>
      </c>
      <c r="AG371" s="64">
        <v>42986</v>
      </c>
      <c r="AH371" s="64" t="s">
        <v>1221</v>
      </c>
      <c r="AI371" s="144" t="s">
        <v>1222</v>
      </c>
      <c r="AJ371" s="219" t="s">
        <v>1223</v>
      </c>
      <c r="AK371" s="219" t="s">
        <v>1224</v>
      </c>
      <c r="AL371" s="18">
        <v>44409</v>
      </c>
      <c r="AM371" s="64">
        <v>44424</v>
      </c>
      <c r="AN371" s="64">
        <v>44480</v>
      </c>
      <c r="AO371" s="64" t="s">
        <v>1225</v>
      </c>
      <c r="AP371" s="94"/>
      <c r="AQ371" s="169"/>
      <c r="AR371" s="862"/>
      <c r="AS371" s="852"/>
      <c r="AT371" s="162"/>
      <c r="AU371" s="976"/>
      <c r="AV371" s="976"/>
      <c r="AW371" s="209"/>
      <c r="AX371" s="862"/>
      <c r="AY371" s="862"/>
      <c r="AZ371" s="172"/>
      <c r="BA371" s="162"/>
      <c r="BB371" s="162"/>
      <c r="BC371" s="162"/>
      <c r="BD371" s="162"/>
      <c r="BE371" s="93" t="s">
        <v>5483</v>
      </c>
      <c r="BF371" s="18">
        <v>44774</v>
      </c>
      <c r="BG371" s="94"/>
      <c r="BH371" s="93" t="s">
        <v>2773</v>
      </c>
      <c r="BI371" s="18">
        <v>44986</v>
      </c>
      <c r="BJ371" s="94"/>
      <c r="BK371" s="93" t="s">
        <v>5484</v>
      </c>
      <c r="BL371" s="18">
        <v>45383</v>
      </c>
      <c r="BM371" s="94"/>
      <c r="BN371" s="540" t="s">
        <v>8914</v>
      </c>
      <c r="BO371" s="12"/>
      <c r="BP371" s="540" t="s">
        <v>8915</v>
      </c>
      <c r="BQ371" s="261">
        <v>44672</v>
      </c>
      <c r="BR371" s="261"/>
      <c r="BS371" s="18" t="s">
        <v>116</v>
      </c>
      <c r="BT371" s="261">
        <v>44657</v>
      </c>
      <c r="BU371" s="261"/>
      <c r="BV371" s="18" t="s">
        <v>116</v>
      </c>
      <c r="BW371" s="261"/>
      <c r="BX371" s="261"/>
      <c r="BY371" s="12" t="s">
        <v>3767</v>
      </c>
      <c r="BZ371" s="12" t="s">
        <v>3767</v>
      </c>
    </row>
    <row r="372" spans="1:78" ht="50" customHeight="1" x14ac:dyDescent="0.2">
      <c r="A372" s="24" t="s">
        <v>4072</v>
      </c>
      <c r="B372" s="622" t="s">
        <v>4071</v>
      </c>
      <c r="C372" s="252" t="s">
        <v>1218</v>
      </c>
      <c r="D372" s="656">
        <v>2044</v>
      </c>
      <c r="E372" s="507" t="s">
        <v>337</v>
      </c>
      <c r="F372" s="507" t="s">
        <v>931</v>
      </c>
      <c r="G372" s="268" t="s">
        <v>89</v>
      </c>
      <c r="H372" s="338" t="s">
        <v>194</v>
      </c>
      <c r="I372" s="348">
        <v>40577</v>
      </c>
      <c r="J372" s="348" t="s">
        <v>90</v>
      </c>
      <c r="K372" s="348"/>
      <c r="L372" s="348" t="s">
        <v>583</v>
      </c>
      <c r="M372" s="348"/>
      <c r="N372" s="62"/>
      <c r="O372" s="124"/>
      <c r="P372" s="453"/>
      <c r="Q372" s="885"/>
      <c r="R372" s="885"/>
      <c r="S372" s="896"/>
      <c r="T372" s="314"/>
      <c r="U372" s="316" t="s">
        <v>93</v>
      </c>
      <c r="V372" s="118" t="s">
        <v>93</v>
      </c>
      <c r="W372" s="71" t="s">
        <v>267</v>
      </c>
      <c r="X372" s="918"/>
      <c r="Y372" s="909" t="s">
        <v>1219</v>
      </c>
      <c r="Z372" s="906" t="s">
        <v>1219</v>
      </c>
      <c r="AA372" s="106"/>
      <c r="AB372" s="112">
        <v>44013</v>
      </c>
      <c r="AC372" s="143" t="s">
        <v>1220</v>
      </c>
      <c r="AD372" s="861" t="s">
        <v>364</v>
      </c>
      <c r="AE372" s="828">
        <v>42917</v>
      </c>
      <c r="AF372" s="891">
        <v>42919</v>
      </c>
      <c r="AG372" s="64">
        <v>42986</v>
      </c>
      <c r="AH372" s="64" t="s">
        <v>1221</v>
      </c>
      <c r="AI372" s="144" t="s">
        <v>1222</v>
      </c>
      <c r="AJ372" s="219" t="s">
        <v>1223</v>
      </c>
      <c r="AK372" s="219" t="s">
        <v>1224</v>
      </c>
      <c r="AL372" s="18">
        <v>44409</v>
      </c>
      <c r="AM372" s="64">
        <v>44424</v>
      </c>
      <c r="AN372" s="64">
        <v>44480</v>
      </c>
      <c r="AO372" s="64" t="s">
        <v>1225</v>
      </c>
      <c r="AP372" s="94"/>
      <c r="AQ372" s="168"/>
      <c r="AR372" s="861"/>
      <c r="AS372" s="851"/>
      <c r="AT372" s="161"/>
      <c r="AU372" s="964"/>
      <c r="AV372" s="964"/>
      <c r="AW372" s="209"/>
      <c r="AX372" s="861"/>
      <c r="AY372" s="861"/>
      <c r="AZ372" s="171"/>
      <c r="BA372" s="161"/>
      <c r="BB372" s="161"/>
      <c r="BC372" s="161"/>
      <c r="BD372" s="161"/>
      <c r="BE372" s="93" t="s">
        <v>5483</v>
      </c>
      <c r="BF372" s="18">
        <v>44774</v>
      </c>
      <c r="BG372" s="94"/>
      <c r="BH372" s="93" t="s">
        <v>2773</v>
      </c>
      <c r="BI372" s="18">
        <v>44986</v>
      </c>
      <c r="BJ372" s="94"/>
      <c r="BK372" s="93" t="s">
        <v>5484</v>
      </c>
      <c r="BL372" s="18">
        <v>45383</v>
      </c>
      <c r="BM372" s="94"/>
      <c r="BN372" s="540" t="s">
        <v>8914</v>
      </c>
      <c r="BO372" s="12"/>
      <c r="BP372" s="540" t="s">
        <v>8915</v>
      </c>
      <c r="BQ372" s="261">
        <v>44672</v>
      </c>
      <c r="BR372" s="261"/>
      <c r="BS372" s="18" t="s">
        <v>116</v>
      </c>
      <c r="BT372" s="261">
        <v>44657</v>
      </c>
      <c r="BU372" s="261"/>
      <c r="BV372" s="18" t="s">
        <v>116</v>
      </c>
      <c r="BW372" s="261"/>
      <c r="BX372" s="261"/>
      <c r="BY372" s="12" t="s">
        <v>3767</v>
      </c>
      <c r="BZ372" s="12" t="s">
        <v>3767</v>
      </c>
    </row>
    <row r="373" spans="1:78" s="1" customFormat="1" ht="90" customHeight="1" x14ac:dyDescent="0.2">
      <c r="A373" s="24" t="s">
        <v>3614</v>
      </c>
      <c r="B373" s="65" t="s">
        <v>3615</v>
      </c>
      <c r="C373" s="284" t="s">
        <v>5296</v>
      </c>
      <c r="D373" s="677">
        <v>2142</v>
      </c>
      <c r="E373" s="507" t="s">
        <v>91</v>
      </c>
      <c r="F373" s="507" t="s">
        <v>3616</v>
      </c>
      <c r="G373" s="268" t="s">
        <v>89</v>
      </c>
      <c r="H373" s="173" t="s">
        <v>194</v>
      </c>
      <c r="I373" s="62">
        <v>43080</v>
      </c>
      <c r="J373" s="62"/>
      <c r="K373" s="62"/>
      <c r="L373" s="62"/>
      <c r="M373" s="62" t="s">
        <v>90</v>
      </c>
      <c r="N373" s="62"/>
      <c r="O373" s="124"/>
      <c r="P373" s="453"/>
      <c r="Q373" s="885"/>
      <c r="R373" s="885"/>
      <c r="S373" s="896"/>
      <c r="T373" s="314"/>
      <c r="U373" s="316" t="str">
        <f t="shared" ref="U373:U376" si="18">IF(OR(V373="Yes", W373="Web-page timetable", X373="YES"), "Yes")</f>
        <v>Yes</v>
      </c>
      <c r="V373" s="118" t="s">
        <v>93</v>
      </c>
      <c r="W373" s="71" t="s">
        <v>267</v>
      </c>
      <c r="X373" s="836"/>
      <c r="Y373" s="909" t="s">
        <v>6587</v>
      </c>
      <c r="Z373" s="909" t="s">
        <v>8662</v>
      </c>
      <c r="AA373" s="108"/>
      <c r="AB373" s="112">
        <v>44197</v>
      </c>
      <c r="AC373" s="143" t="s">
        <v>4879</v>
      </c>
      <c r="AD373" s="861" t="s">
        <v>364</v>
      </c>
      <c r="AE373" s="828">
        <v>43374</v>
      </c>
      <c r="AF373" s="891">
        <v>43416</v>
      </c>
      <c r="AG373" s="64">
        <v>43476</v>
      </c>
      <c r="AH373" s="64" t="s">
        <v>852</v>
      </c>
      <c r="AI373" s="144"/>
      <c r="AJ373" s="510" t="s">
        <v>722</v>
      </c>
      <c r="AK373" s="219" t="s">
        <v>367</v>
      </c>
      <c r="AL373" s="18">
        <v>44378</v>
      </c>
      <c r="AM373" s="64"/>
      <c r="AN373" s="64"/>
      <c r="AO373" s="64"/>
      <c r="AP373" s="94"/>
      <c r="AQ373" s="168"/>
      <c r="AR373" s="861"/>
      <c r="AS373" s="851"/>
      <c r="AT373" s="161"/>
      <c r="AU373" s="964"/>
      <c r="AV373" s="964"/>
      <c r="AW373" s="209"/>
      <c r="AX373" s="861"/>
      <c r="AY373" s="861"/>
      <c r="AZ373" s="171"/>
      <c r="BA373" s="161"/>
      <c r="BB373" s="161"/>
      <c r="BC373" s="161"/>
      <c r="BD373" s="161"/>
      <c r="BE373" s="93" t="s">
        <v>5666</v>
      </c>
      <c r="BF373" s="18">
        <v>44927</v>
      </c>
      <c r="BG373" s="94"/>
      <c r="BH373" s="93" t="s">
        <v>316</v>
      </c>
      <c r="BI373" s="18">
        <v>45017</v>
      </c>
      <c r="BJ373" s="94"/>
      <c r="BK373" s="93" t="s">
        <v>1026</v>
      </c>
      <c r="BL373" s="18">
        <v>45292</v>
      </c>
      <c r="BM373" s="94"/>
      <c r="BN373" s="540" t="s">
        <v>9112</v>
      </c>
      <c r="BO373" s="12" t="s">
        <v>8665</v>
      </c>
      <c r="BP373" s="12"/>
      <c r="BQ373" s="261">
        <v>44673</v>
      </c>
      <c r="BR373" s="261"/>
      <c r="BS373" s="18" t="s">
        <v>116</v>
      </c>
      <c r="BT373" s="261">
        <v>44463</v>
      </c>
      <c r="BU373" s="261"/>
      <c r="BV373" s="18" t="s">
        <v>116</v>
      </c>
      <c r="BW373" s="261"/>
      <c r="BX373" s="261"/>
      <c r="BY373" s="445" t="s">
        <v>105</v>
      </c>
      <c r="BZ373" s="445" t="s">
        <v>105</v>
      </c>
    </row>
    <row r="374" spans="1:78" s="1" customFormat="1" ht="90" customHeight="1" x14ac:dyDescent="0.2">
      <c r="A374" s="22" t="s">
        <v>107</v>
      </c>
      <c r="B374" s="65" t="s">
        <v>4915</v>
      </c>
      <c r="C374" s="255" t="s">
        <v>109</v>
      </c>
      <c r="D374" s="654" t="s">
        <v>6849</v>
      </c>
      <c r="E374" s="363"/>
      <c r="F374" s="363"/>
      <c r="G374" s="268" t="s">
        <v>89</v>
      </c>
      <c r="H374" s="338" t="s">
        <v>89</v>
      </c>
      <c r="I374" s="348">
        <v>41836</v>
      </c>
      <c r="J374" s="348" t="s">
        <v>90</v>
      </c>
      <c r="K374" s="348" t="s">
        <v>9098</v>
      </c>
      <c r="L374" s="348"/>
      <c r="M374" s="348"/>
      <c r="N374" s="62"/>
      <c r="O374" s="124"/>
      <c r="P374" s="453"/>
      <c r="Q374" s="453"/>
      <c r="R374" s="453"/>
      <c r="S374" s="129"/>
      <c r="T374" s="314"/>
      <c r="U374" s="316" t="b">
        <f t="shared" si="18"/>
        <v>0</v>
      </c>
      <c r="V374" s="118" t="s">
        <v>111</v>
      </c>
      <c r="W374" s="71" t="s">
        <v>94</v>
      </c>
      <c r="X374" s="281"/>
      <c r="Y374" s="82" t="s">
        <v>112</v>
      </c>
      <c r="Z374" s="72" t="s">
        <v>113</v>
      </c>
      <c r="AA374" s="106"/>
      <c r="AB374" s="835">
        <v>44621</v>
      </c>
      <c r="AC374" s="143"/>
      <c r="AD374" s="86"/>
      <c r="AE374" s="828"/>
      <c r="AF374" s="891"/>
      <c r="AG374" s="891"/>
      <c r="AH374" s="64"/>
      <c r="AI374" s="144"/>
      <c r="AJ374" s="135"/>
      <c r="AK374" s="135"/>
      <c r="AL374" s="828"/>
      <c r="AM374" s="891"/>
      <c r="AN374" s="891"/>
      <c r="AO374" s="64"/>
      <c r="AP374" s="94"/>
      <c r="AQ374" s="168"/>
      <c r="AR374" s="168"/>
      <c r="AS374" s="828"/>
      <c r="AT374" s="964"/>
      <c r="AU374" s="964"/>
      <c r="AV374" s="161"/>
      <c r="AW374" s="209"/>
      <c r="AX374" s="168"/>
      <c r="AY374" s="168"/>
      <c r="AZ374" s="851"/>
      <c r="BA374" s="964"/>
      <c r="BB374" s="964"/>
      <c r="BC374" s="161"/>
      <c r="BD374" s="161"/>
      <c r="BE374" s="93"/>
      <c r="BF374" s="828"/>
      <c r="BG374" s="988"/>
      <c r="BH374" s="93"/>
      <c r="BI374" s="828"/>
      <c r="BJ374" s="988"/>
      <c r="BK374" s="93"/>
      <c r="BL374" s="828"/>
      <c r="BM374" s="988"/>
      <c r="BN374" s="540" t="s">
        <v>9113</v>
      </c>
      <c r="BO374" s="735" t="s">
        <v>9114</v>
      </c>
      <c r="BP374" s="12"/>
      <c r="BQ374" s="261">
        <v>44708</v>
      </c>
      <c r="BR374" s="261">
        <v>44659</v>
      </c>
      <c r="BS374" s="18" t="s">
        <v>116</v>
      </c>
      <c r="BT374" s="261"/>
      <c r="BU374" s="261">
        <v>44659</v>
      </c>
      <c r="BV374" s="18" t="s">
        <v>116</v>
      </c>
      <c r="BW374" s="261"/>
      <c r="BX374" s="261"/>
      <c r="BY374" s="54" t="s">
        <v>105</v>
      </c>
      <c r="BZ374" s="54" t="s">
        <v>105</v>
      </c>
    </row>
    <row r="375" spans="1:78" s="1" customFormat="1" ht="90" customHeight="1" x14ac:dyDescent="0.2">
      <c r="A375" s="24" t="s">
        <v>757</v>
      </c>
      <c r="B375" s="65" t="s">
        <v>758</v>
      </c>
      <c r="C375" s="252" t="s">
        <v>5262</v>
      </c>
      <c r="D375" s="654">
        <v>2109</v>
      </c>
      <c r="E375" s="507" t="s">
        <v>337</v>
      </c>
      <c r="F375" s="507" t="s">
        <v>266</v>
      </c>
      <c r="G375" s="268" t="s">
        <v>89</v>
      </c>
      <c r="H375" s="338" t="s">
        <v>89</v>
      </c>
      <c r="I375" s="348">
        <v>42929</v>
      </c>
      <c r="J375" s="348" t="s">
        <v>90</v>
      </c>
      <c r="K375" s="348" t="s">
        <v>9115</v>
      </c>
      <c r="L375" s="348"/>
      <c r="M375" s="348"/>
      <c r="N375" s="62"/>
      <c r="O375" s="124"/>
      <c r="P375" s="453"/>
      <c r="Q375" s="453"/>
      <c r="R375" s="453"/>
      <c r="S375" s="129"/>
      <c r="T375" s="314"/>
      <c r="U375" s="316" t="str">
        <f t="shared" si="18"/>
        <v>Yes</v>
      </c>
      <c r="V375" s="118" t="s">
        <v>93</v>
      </c>
      <c r="W375" s="71" t="s">
        <v>94</v>
      </c>
      <c r="X375" s="71"/>
      <c r="Y375" s="82" t="s">
        <v>5263</v>
      </c>
      <c r="Z375" s="72" t="s">
        <v>5264</v>
      </c>
      <c r="AA375" s="106" t="s">
        <v>5265</v>
      </c>
      <c r="AB375" s="835">
        <v>43739</v>
      </c>
      <c r="AC375" s="143" t="s">
        <v>5266</v>
      </c>
      <c r="AD375" s="86" t="s">
        <v>763</v>
      </c>
      <c r="AE375" s="828">
        <v>43739</v>
      </c>
      <c r="AF375" s="891" t="s">
        <v>6031</v>
      </c>
      <c r="AG375" s="891">
        <v>44104</v>
      </c>
      <c r="AH375" s="132" t="s">
        <v>764</v>
      </c>
      <c r="AI375" s="144"/>
      <c r="AJ375" s="86" t="s">
        <v>5266</v>
      </c>
      <c r="AK375" s="86" t="s">
        <v>9116</v>
      </c>
      <c r="AL375" s="828"/>
      <c r="AM375" s="891"/>
      <c r="AN375" s="891">
        <v>44378</v>
      </c>
      <c r="AO375" s="64" t="s">
        <v>767</v>
      </c>
      <c r="AP375" s="94"/>
      <c r="AQ375" s="861"/>
      <c r="AR375" s="168"/>
      <c r="AS375" s="851"/>
      <c r="AT375" s="964"/>
      <c r="AU375" s="964"/>
      <c r="AV375" s="161"/>
      <c r="AW375" s="209"/>
      <c r="AX375" s="168"/>
      <c r="AY375" s="168"/>
      <c r="AZ375" s="851"/>
      <c r="BA375" s="964"/>
      <c r="BB375" s="964"/>
      <c r="BC375" s="161"/>
      <c r="BD375" s="161"/>
      <c r="BE375" s="295" t="s">
        <v>5267</v>
      </c>
      <c r="BF375" s="848">
        <v>44287</v>
      </c>
      <c r="BG375" s="990"/>
      <c r="BH375" s="295" t="s">
        <v>5268</v>
      </c>
      <c r="BI375" s="848">
        <v>44470</v>
      </c>
      <c r="BJ375" s="990"/>
      <c r="BK375" s="295" t="s">
        <v>4768</v>
      </c>
      <c r="BL375" s="848">
        <v>44743</v>
      </c>
      <c r="BM375" s="988"/>
      <c r="BN375" s="540" t="s">
        <v>9117</v>
      </c>
      <c r="BO375" s="540" t="s">
        <v>9117</v>
      </c>
      <c r="BP375" s="12"/>
      <c r="BQ375" s="261">
        <v>44308</v>
      </c>
      <c r="BR375" s="261"/>
      <c r="BS375" s="18" t="s">
        <v>116</v>
      </c>
      <c r="BT375" s="261"/>
      <c r="BU375" s="261">
        <v>44390</v>
      </c>
      <c r="BV375" s="18" t="s">
        <v>116</v>
      </c>
      <c r="BW375" s="261"/>
      <c r="BX375" s="261"/>
      <c r="BY375" s="12" t="s">
        <v>105</v>
      </c>
      <c r="BZ375" s="12" t="s">
        <v>105</v>
      </c>
    </row>
    <row r="376" spans="1:78" s="1132" customFormat="1" ht="90" customHeight="1" x14ac:dyDescent="0.2">
      <c r="A376" s="429" t="s">
        <v>118</v>
      </c>
      <c r="B376" s="283" t="s">
        <v>119</v>
      </c>
      <c r="C376" s="255" t="s">
        <v>1695</v>
      </c>
      <c r="D376" s="1123" t="s">
        <v>193</v>
      </c>
      <c r="E376" s="363">
        <v>2021</v>
      </c>
      <c r="F376" s="363">
        <v>2038</v>
      </c>
      <c r="G376" s="363" t="s">
        <v>89</v>
      </c>
      <c r="H376" s="441" t="s">
        <v>89</v>
      </c>
      <c r="I376" s="442" t="s">
        <v>121</v>
      </c>
      <c r="J376" s="442"/>
      <c r="K376" s="442"/>
      <c r="L376" s="442"/>
      <c r="M376" s="442"/>
      <c r="N376" s="405"/>
      <c r="O376" s="431"/>
      <c r="P376" s="1124"/>
      <c r="Q376" s="1124"/>
      <c r="R376" s="1124"/>
      <c r="S376" s="1125"/>
      <c r="T376" s="1126"/>
      <c r="U376" s="1127" t="str">
        <f t="shared" si="18"/>
        <v>Yes</v>
      </c>
      <c r="V376" s="1128" t="s">
        <v>93</v>
      </c>
      <c r="W376" s="1129" t="s">
        <v>94</v>
      </c>
      <c r="X376" s="1129"/>
      <c r="Y376" s="408" t="s">
        <v>123</v>
      </c>
      <c r="Z376" s="408" t="s">
        <v>9118</v>
      </c>
      <c r="AA376" s="407"/>
      <c r="AB376" s="1130">
        <v>44348</v>
      </c>
      <c r="AC376" s="410" t="s">
        <v>125</v>
      </c>
      <c r="AD376" s="433" t="s">
        <v>126</v>
      </c>
      <c r="AE376" s="882">
        <v>44378</v>
      </c>
      <c r="AF376" s="892">
        <v>44378</v>
      </c>
      <c r="AG376" s="892">
        <v>44440</v>
      </c>
      <c r="AH376" s="425" t="s">
        <v>127</v>
      </c>
      <c r="AI376" s="414"/>
      <c r="AJ376" s="434"/>
      <c r="AK376" s="434"/>
      <c r="AL376" s="963"/>
      <c r="AM376" s="892"/>
      <c r="AN376" s="892"/>
      <c r="AO376" s="413"/>
      <c r="AP376" s="416"/>
      <c r="AQ376" s="950"/>
      <c r="AR376" s="434"/>
      <c r="AS376" s="963"/>
      <c r="AT376" s="975"/>
      <c r="AU376" s="975"/>
      <c r="AV376" s="436"/>
      <c r="AW376" s="437"/>
      <c r="AX376" s="434"/>
      <c r="AY376" s="434"/>
      <c r="AZ376" s="963"/>
      <c r="BA376" s="975"/>
      <c r="BB376" s="975"/>
      <c r="BC376" s="436"/>
      <c r="BD376" s="436"/>
      <c r="BE376" s="421" t="s">
        <v>6370</v>
      </c>
      <c r="BF376" s="882">
        <v>44713</v>
      </c>
      <c r="BG376" s="989"/>
      <c r="BH376" s="421" t="s">
        <v>4921</v>
      </c>
      <c r="BI376" s="882">
        <v>44805</v>
      </c>
      <c r="BJ376" s="989"/>
      <c r="BK376" s="421" t="s">
        <v>6377</v>
      </c>
      <c r="BL376" s="882">
        <v>45170</v>
      </c>
      <c r="BM376" s="989"/>
      <c r="BN376" s="422" t="s">
        <v>9119</v>
      </c>
      <c r="BO376" s="422" t="s">
        <v>9120</v>
      </c>
      <c r="BP376" s="422"/>
      <c r="BQ376" s="1131">
        <v>44736</v>
      </c>
      <c r="BR376" s="1131">
        <v>44427</v>
      </c>
      <c r="BS376" s="412" t="s">
        <v>116</v>
      </c>
      <c r="BT376" s="1131"/>
      <c r="BU376" s="1131">
        <v>44427</v>
      </c>
      <c r="BV376" s="1131" t="s">
        <v>116</v>
      </c>
      <c r="BW376" s="423">
        <v>44749</v>
      </c>
      <c r="BX376" s="423"/>
      <c r="BY376" s="387" t="s">
        <v>105</v>
      </c>
      <c r="BZ376" s="387" t="s">
        <v>105</v>
      </c>
    </row>
    <row r="377" spans="1:78" ht="50" customHeight="1" x14ac:dyDescent="0.2">
      <c r="A377" s="24" t="s">
        <v>3191</v>
      </c>
      <c r="B377" s="65" t="s">
        <v>3190</v>
      </c>
      <c r="C377" s="252" t="s">
        <v>3192</v>
      </c>
      <c r="D377" s="659" t="s">
        <v>193</v>
      </c>
      <c r="E377" s="507" t="s">
        <v>91</v>
      </c>
      <c r="F377" s="507" t="s">
        <v>949</v>
      </c>
      <c r="G377" s="268" t="s">
        <v>89</v>
      </c>
      <c r="H377" s="338" t="s">
        <v>194</v>
      </c>
      <c r="I377" s="348">
        <v>44175</v>
      </c>
      <c r="J377" s="348"/>
      <c r="K377" s="348"/>
      <c r="L377" s="348"/>
      <c r="M377" s="348"/>
      <c r="N377" s="62"/>
      <c r="O377" s="124"/>
      <c r="P377" s="453"/>
      <c r="Q377" s="453"/>
      <c r="R377" s="453"/>
      <c r="S377" s="1133"/>
      <c r="T377" s="314"/>
      <c r="U377" s="316" t="s">
        <v>93</v>
      </c>
      <c r="V377" s="118" t="s">
        <v>93</v>
      </c>
      <c r="W377" s="71" t="s">
        <v>94</v>
      </c>
      <c r="X377" s="71"/>
      <c r="Y377" s="72" t="s">
        <v>7890</v>
      </c>
      <c r="Z377" s="82" t="s">
        <v>9121</v>
      </c>
      <c r="AA377" s="82"/>
      <c r="AB377" s="835">
        <v>44256</v>
      </c>
      <c r="AC377" s="510" t="s">
        <v>7891</v>
      </c>
      <c r="AD377" s="739" t="s">
        <v>3195</v>
      </c>
      <c r="AE377" s="828">
        <v>44735</v>
      </c>
      <c r="AF377" s="891"/>
      <c r="AG377" s="891"/>
      <c r="AH377" s="64"/>
      <c r="AI377" s="144"/>
      <c r="AJ377" s="740" t="s">
        <v>6302</v>
      </c>
      <c r="AK377" s="608" t="s">
        <v>9122</v>
      </c>
      <c r="AL377" s="848">
        <v>44743</v>
      </c>
      <c r="AM377" s="891"/>
      <c r="AN377" s="891"/>
      <c r="AO377" s="64"/>
      <c r="AP377" s="94"/>
      <c r="AQ377" s="861"/>
      <c r="AR377" s="168"/>
      <c r="AS377" s="851"/>
      <c r="AT377" s="964"/>
      <c r="AU377" s="964"/>
      <c r="AV377" s="161"/>
      <c r="AW377" s="209"/>
      <c r="AX377" s="168"/>
      <c r="AY377" s="168"/>
      <c r="AZ377" s="851"/>
      <c r="BA377" s="964"/>
      <c r="BB377" s="964"/>
      <c r="BC377" s="161"/>
      <c r="BD377" s="161"/>
      <c r="BE377" s="93" t="s">
        <v>9123</v>
      </c>
      <c r="BF377" s="828">
        <v>45108</v>
      </c>
      <c r="BG377" s="891"/>
      <c r="BH377" s="93" t="s">
        <v>9124</v>
      </c>
      <c r="BI377" s="828">
        <v>45292</v>
      </c>
      <c r="BJ377" s="988"/>
      <c r="BK377" s="93" t="s">
        <v>9125</v>
      </c>
      <c r="BL377" s="873">
        <v>45566</v>
      </c>
      <c r="BM377" s="988"/>
      <c r="BN377" s="630" t="s">
        <v>9126</v>
      </c>
      <c r="BO377" s="705" t="s">
        <v>9127</v>
      </c>
      <c r="BP377" s="12" t="s">
        <v>8802</v>
      </c>
      <c r="BQ377" s="612">
        <v>44656</v>
      </c>
      <c r="BR377" s="261">
        <v>44313</v>
      </c>
      <c r="BS377" s="18" t="s">
        <v>116</v>
      </c>
      <c r="BT377" s="261">
        <v>44656</v>
      </c>
      <c r="BU377" s="261">
        <v>44694</v>
      </c>
      <c r="BV377" s="18" t="s">
        <v>116</v>
      </c>
      <c r="BW377" s="261">
        <v>44316</v>
      </c>
      <c r="BX377" s="261"/>
      <c r="BY377" s="12" t="s">
        <v>105</v>
      </c>
      <c r="BZ377" s="12" t="s">
        <v>105</v>
      </c>
    </row>
    <row r="378" spans="1:78" ht="50" customHeight="1" x14ac:dyDescent="0.2">
      <c r="A378" s="24" t="s">
        <v>3750</v>
      </c>
      <c r="B378" s="65" t="s">
        <v>3748</v>
      </c>
      <c r="C378" s="252" t="s">
        <v>3192</v>
      </c>
      <c r="D378" s="659">
        <v>2114</v>
      </c>
      <c r="E378" s="507" t="s">
        <v>91</v>
      </c>
      <c r="F378" s="507" t="s">
        <v>949</v>
      </c>
      <c r="G378" s="268" t="s">
        <v>89</v>
      </c>
      <c r="H378" s="338" t="s">
        <v>194</v>
      </c>
      <c r="I378" s="669" t="s">
        <v>3749</v>
      </c>
      <c r="J378" s="348" t="s">
        <v>90</v>
      </c>
      <c r="K378" s="348" t="s">
        <v>9128</v>
      </c>
      <c r="L378" s="348"/>
      <c r="M378" s="348"/>
      <c r="N378" s="62"/>
      <c r="O378" s="124"/>
      <c r="P378" s="453"/>
      <c r="Q378" s="453"/>
      <c r="R378" s="453"/>
      <c r="S378" s="1133">
        <v>44533</v>
      </c>
      <c r="T378" s="314" t="s">
        <v>3751</v>
      </c>
      <c r="U378" s="316" t="s">
        <v>93</v>
      </c>
      <c r="V378" s="118" t="s">
        <v>93</v>
      </c>
      <c r="W378" s="71" t="s">
        <v>94</v>
      </c>
      <c r="X378" s="71"/>
      <c r="Y378" s="82" t="s">
        <v>7890</v>
      </c>
      <c r="Z378" s="82" t="s">
        <v>9121</v>
      </c>
      <c r="AA378" s="82"/>
      <c r="AB378" s="835">
        <v>44256</v>
      </c>
      <c r="AC378" s="510" t="s">
        <v>7891</v>
      </c>
      <c r="AD378" s="739" t="s">
        <v>3195</v>
      </c>
      <c r="AE378" s="828">
        <v>44735</v>
      </c>
      <c r="AF378" s="891">
        <v>44693</v>
      </c>
      <c r="AG378" s="891">
        <v>44735</v>
      </c>
      <c r="AH378" s="64" t="s">
        <v>3196</v>
      </c>
      <c r="AI378" s="144"/>
      <c r="AJ378" s="510" t="s">
        <v>9129</v>
      </c>
      <c r="AK378" s="219" t="s">
        <v>9122</v>
      </c>
      <c r="AL378" s="848">
        <v>44743</v>
      </c>
      <c r="AM378" s="891"/>
      <c r="AN378" s="891"/>
      <c r="AO378" s="64"/>
      <c r="AP378" s="94"/>
      <c r="AQ378" s="861"/>
      <c r="AR378" s="168"/>
      <c r="AS378" s="851"/>
      <c r="AT378" s="964"/>
      <c r="AU378" s="964"/>
      <c r="AV378" s="161"/>
      <c r="AW378" s="209"/>
      <c r="AX378" s="168"/>
      <c r="AY378" s="168"/>
      <c r="AZ378" s="851"/>
      <c r="BA378" s="964"/>
      <c r="BB378" s="964"/>
      <c r="BC378" s="161"/>
      <c r="BD378" s="161"/>
      <c r="BE378" s="93" t="s">
        <v>9123</v>
      </c>
      <c r="BF378" s="828">
        <v>45108</v>
      </c>
      <c r="BG378" s="891"/>
      <c r="BH378" s="93" t="s">
        <v>9124</v>
      </c>
      <c r="BI378" s="828">
        <v>45292</v>
      </c>
      <c r="BJ378" s="988"/>
      <c r="BK378" s="93" t="s">
        <v>9125</v>
      </c>
      <c r="BL378" s="873">
        <v>45566</v>
      </c>
      <c r="BM378" s="988"/>
      <c r="BN378" s="630" t="s">
        <v>9126</v>
      </c>
      <c r="BO378" s="705" t="s">
        <v>9127</v>
      </c>
      <c r="BP378" s="12" t="s">
        <v>8802</v>
      </c>
      <c r="BQ378" s="612">
        <v>44656</v>
      </c>
      <c r="BR378" s="261">
        <v>44313</v>
      </c>
      <c r="BS378" s="18" t="s">
        <v>116</v>
      </c>
      <c r="BT378" s="261">
        <v>44749</v>
      </c>
      <c r="BU378" s="261">
        <v>44713</v>
      </c>
      <c r="BV378" s="18" t="s">
        <v>116</v>
      </c>
      <c r="BW378" s="261">
        <v>44316</v>
      </c>
      <c r="BX378" s="261"/>
      <c r="BY378" s="12" t="s">
        <v>105</v>
      </c>
      <c r="BZ378" s="12" t="s">
        <v>105</v>
      </c>
    </row>
    <row r="379" spans="1:78" s="1" customFormat="1" ht="54.5" customHeight="1" x14ac:dyDescent="0.2">
      <c r="A379" s="22" t="s">
        <v>263</v>
      </c>
      <c r="B379" s="622" t="s">
        <v>264</v>
      </c>
      <c r="C379" s="252" t="s">
        <v>265</v>
      </c>
      <c r="D379" s="654" t="s">
        <v>6849</v>
      </c>
      <c r="E379" s="507"/>
      <c r="F379" s="507"/>
      <c r="G379" s="268" t="s">
        <v>89</v>
      </c>
      <c r="H379" s="338" t="s">
        <v>89</v>
      </c>
      <c r="I379" s="348">
        <v>42516</v>
      </c>
      <c r="J379" s="348" t="s">
        <v>90</v>
      </c>
      <c r="K379" s="348" t="s">
        <v>9115</v>
      </c>
      <c r="L379" s="348"/>
      <c r="M379" s="348"/>
      <c r="N379" s="62"/>
      <c r="O379" s="124"/>
      <c r="P379" s="453"/>
      <c r="Q379" s="453"/>
      <c r="R379" s="453"/>
      <c r="S379" s="1133"/>
      <c r="T379" s="314"/>
      <c r="U379" s="316" t="str">
        <f>IF(OR(V379="Yes", W379="Web-page timetable", X379="YES"), "Yes")</f>
        <v>Yes</v>
      </c>
      <c r="V379" s="118" t="s">
        <v>93</v>
      </c>
      <c r="W379" s="71" t="s">
        <v>267</v>
      </c>
      <c r="X379" s="71"/>
      <c r="Y379" s="82" t="s">
        <v>268</v>
      </c>
      <c r="Z379" s="82" t="s">
        <v>268</v>
      </c>
      <c r="AA379" s="106"/>
      <c r="AB379" s="838">
        <v>44562</v>
      </c>
      <c r="AC379" s="294" t="s">
        <v>2526</v>
      </c>
      <c r="AD379" s="552" t="s">
        <v>7292</v>
      </c>
      <c r="AE379" s="828">
        <v>44105</v>
      </c>
      <c r="AF379" s="891">
        <v>44102</v>
      </c>
      <c r="AG379" s="891">
        <v>44144</v>
      </c>
      <c r="AH379" s="132" t="s">
        <v>7293</v>
      </c>
      <c r="AI379" s="144"/>
      <c r="AJ379" s="552" t="s">
        <v>9130</v>
      </c>
      <c r="AK379" s="135" t="s">
        <v>270</v>
      </c>
      <c r="AL379" s="828">
        <v>44743</v>
      </c>
      <c r="AM379" s="891"/>
      <c r="AN379" s="891"/>
      <c r="AO379" s="64"/>
      <c r="AP379" s="94"/>
      <c r="AQ379" s="861"/>
      <c r="AR379" s="168"/>
      <c r="AS379" s="851"/>
      <c r="AT379" s="964"/>
      <c r="AU379" s="964"/>
      <c r="AV379" s="161"/>
      <c r="AW379" s="209"/>
      <c r="AX379" s="168"/>
      <c r="AY379" s="168"/>
      <c r="AZ379" s="851"/>
      <c r="BA379" s="964"/>
      <c r="BB379" s="964"/>
      <c r="BC379" s="161"/>
      <c r="BD379" s="161"/>
      <c r="BE379" s="93" t="s">
        <v>316</v>
      </c>
      <c r="BF379" s="828">
        <v>45017</v>
      </c>
      <c r="BG379" s="988"/>
      <c r="BH379" s="93" t="s">
        <v>399</v>
      </c>
      <c r="BI379" s="828">
        <v>45108</v>
      </c>
      <c r="BJ379" s="988"/>
      <c r="BK379" s="93" t="s">
        <v>522</v>
      </c>
      <c r="BL379" s="828">
        <v>45383</v>
      </c>
      <c r="BM379" s="988"/>
      <c r="BN379" s="540" t="s">
        <v>8821</v>
      </c>
      <c r="BO379" s="12" t="s">
        <v>9131</v>
      </c>
      <c r="BP379" s="12"/>
      <c r="BQ379" s="261">
        <v>44672</v>
      </c>
      <c r="BR379" s="261">
        <v>44589</v>
      </c>
      <c r="BS379" s="18" t="s">
        <v>116</v>
      </c>
      <c r="BT379" s="261"/>
      <c r="BU379" s="261">
        <v>44589</v>
      </c>
      <c r="BV379" s="18" t="s">
        <v>116</v>
      </c>
      <c r="BW379" s="261"/>
      <c r="BX379" s="261"/>
      <c r="BY379" s="12" t="s">
        <v>105</v>
      </c>
      <c r="BZ379" s="12" t="s">
        <v>105</v>
      </c>
    </row>
    <row r="380" spans="1:78" s="1" customFormat="1" ht="64" customHeight="1" x14ac:dyDescent="0.2">
      <c r="A380" s="697" t="s">
        <v>3734</v>
      </c>
      <c r="B380" s="620" t="s">
        <v>3735</v>
      </c>
      <c r="C380" s="698" t="s">
        <v>7000</v>
      </c>
      <c r="D380" s="654" t="s">
        <v>193</v>
      </c>
      <c r="E380" s="507" t="s">
        <v>337</v>
      </c>
      <c r="F380" s="507" t="s">
        <v>266</v>
      </c>
      <c r="G380" s="173" t="s">
        <v>89</v>
      </c>
      <c r="H380" s="357" t="s">
        <v>89</v>
      </c>
      <c r="I380" s="62" t="s">
        <v>121</v>
      </c>
      <c r="J380" s="348" t="s">
        <v>90</v>
      </c>
      <c r="K380" s="348" t="s">
        <v>9132</v>
      </c>
      <c r="L380" s="348"/>
      <c r="M380" s="348"/>
      <c r="N380" s="648"/>
      <c r="O380" s="124"/>
      <c r="P380" s="453"/>
      <c r="Q380" s="453"/>
      <c r="R380" s="453"/>
      <c r="S380" s="1133"/>
      <c r="T380" s="314"/>
      <c r="U380" s="316" t="str">
        <f t="shared" ref="U380" si="19">IF(OR(V380="Yes", W380="Web-page timetable", X380="YES"), "Yes")</f>
        <v>Yes</v>
      </c>
      <c r="V380" s="118" t="s">
        <v>93</v>
      </c>
      <c r="W380" s="71" t="s">
        <v>94</v>
      </c>
      <c r="X380" s="71"/>
      <c r="Y380" s="82" t="s">
        <v>4886</v>
      </c>
      <c r="Z380" s="82" t="s">
        <v>9133</v>
      </c>
      <c r="AA380" s="82"/>
      <c r="AB380" s="841">
        <v>44105</v>
      </c>
      <c r="AC380" s="558" t="s">
        <v>9134</v>
      </c>
      <c r="AD380" s="608" t="s">
        <v>9135</v>
      </c>
      <c r="AE380" s="848">
        <v>44621</v>
      </c>
      <c r="AF380" s="891"/>
      <c r="AG380" s="891"/>
      <c r="AH380" s="64"/>
      <c r="AI380" s="144"/>
      <c r="AJ380" s="20"/>
      <c r="AK380" s="87"/>
      <c r="AL380" s="828"/>
      <c r="AM380" s="891"/>
      <c r="AN380" s="891"/>
      <c r="AO380" s="64"/>
      <c r="AP380" s="94"/>
      <c r="AQ380" s="861"/>
      <c r="AR380" s="168"/>
      <c r="AS380" s="852"/>
      <c r="AT380" s="964"/>
      <c r="AU380" s="964"/>
      <c r="AV380" s="161"/>
      <c r="AW380" s="209"/>
      <c r="AX380" s="168"/>
      <c r="AY380" s="168"/>
      <c r="AZ380" s="852"/>
      <c r="BA380" s="964"/>
      <c r="BB380" s="964"/>
      <c r="BC380" s="161"/>
      <c r="BD380" s="161"/>
      <c r="BE380" s="93" t="s">
        <v>9136</v>
      </c>
      <c r="BF380" s="828">
        <v>44986</v>
      </c>
      <c r="BG380" s="891"/>
      <c r="BH380" s="93" t="s">
        <v>9086</v>
      </c>
      <c r="BI380" s="828">
        <v>45139</v>
      </c>
      <c r="BJ380" s="988"/>
      <c r="BK380" s="93" t="s">
        <v>6716</v>
      </c>
      <c r="BL380" s="873">
        <v>45474</v>
      </c>
      <c r="BM380" s="988"/>
      <c r="BN380" s="540" t="s">
        <v>9137</v>
      </c>
      <c r="BO380" s="12" t="s">
        <v>9138</v>
      </c>
      <c r="BP380" s="12"/>
      <c r="BQ380" s="261"/>
      <c r="BR380" s="261">
        <v>44440</v>
      </c>
      <c r="BS380" s="18" t="s">
        <v>116</v>
      </c>
      <c r="BT380" s="261"/>
      <c r="BU380" s="261">
        <v>44440</v>
      </c>
      <c r="BV380" s="18" t="s">
        <v>116</v>
      </c>
      <c r="BW380" s="261">
        <v>44750</v>
      </c>
      <c r="BX380" s="261"/>
      <c r="BY380" s="12"/>
      <c r="BZ380" s="12"/>
    </row>
    <row r="381" spans="1:78" ht="50" customHeight="1" x14ac:dyDescent="0.2">
      <c r="A381" s="22" t="s">
        <v>242</v>
      </c>
      <c r="B381" s="521" t="s">
        <v>243</v>
      </c>
      <c r="C381" s="6" t="s">
        <v>4999</v>
      </c>
      <c r="D381" s="657" t="s">
        <v>6849</v>
      </c>
      <c r="E381" s="254"/>
      <c r="F381" s="60">
        <v>2038</v>
      </c>
      <c r="G381" s="288" t="s">
        <v>89</v>
      </c>
      <c r="H381" s="338" t="s">
        <v>194</v>
      </c>
      <c r="I381" s="349" t="s">
        <v>121</v>
      </c>
      <c r="J381" s="349"/>
      <c r="K381" s="349"/>
      <c r="L381" s="349"/>
      <c r="M381" s="349"/>
      <c r="N381" s="593"/>
      <c r="O381" s="688"/>
      <c r="P381" s="453"/>
      <c r="Q381" s="453"/>
      <c r="R381" s="453"/>
      <c r="S381" s="1133"/>
      <c r="T381" s="314"/>
      <c r="U381" s="316" t="s">
        <v>93</v>
      </c>
      <c r="V381" s="118" t="s">
        <v>228</v>
      </c>
      <c r="W381" s="71" t="s">
        <v>267</v>
      </c>
      <c r="X381" s="71"/>
      <c r="Y381" s="82" t="s">
        <v>5000</v>
      </c>
      <c r="Z381" s="72"/>
      <c r="AA381" s="108"/>
      <c r="AB381" s="837"/>
      <c r="AC381" s="143" t="s">
        <v>8595</v>
      </c>
      <c r="AD381" s="183" t="s">
        <v>3562</v>
      </c>
      <c r="AE381" s="828">
        <v>44256</v>
      </c>
      <c r="AF381" s="891"/>
      <c r="AG381" s="891"/>
      <c r="AH381" s="64"/>
      <c r="AI381" s="144"/>
      <c r="AJ381" s="17"/>
      <c r="AK381" s="183" t="s">
        <v>367</v>
      </c>
      <c r="AL381" s="828"/>
      <c r="AM381" s="891"/>
      <c r="AN381" s="891"/>
      <c r="AO381" s="64"/>
      <c r="AP381" s="94"/>
      <c r="AQ381" s="863"/>
      <c r="AR381" s="185"/>
      <c r="AS381" s="856"/>
      <c r="AT381" s="973"/>
      <c r="AU381" s="973"/>
      <c r="AV381" s="187"/>
      <c r="AW381" s="276"/>
      <c r="AX381" s="274"/>
      <c r="AY381" s="274"/>
      <c r="AZ381" s="856"/>
      <c r="BA381" s="973"/>
      <c r="BB381" s="973"/>
      <c r="BC381" s="187"/>
      <c r="BD381" s="187"/>
      <c r="BE381" s="93"/>
      <c r="BF381" s="828"/>
      <c r="BG381" s="891"/>
      <c r="BH381" s="93"/>
      <c r="BI381" s="828"/>
      <c r="BJ381" s="988"/>
      <c r="BK381" s="93" t="s">
        <v>423</v>
      </c>
      <c r="BL381" s="874"/>
      <c r="BM381" s="988"/>
      <c r="BN381" s="540" t="s">
        <v>9139</v>
      </c>
      <c r="BO381" s="616" t="s">
        <v>9140</v>
      </c>
      <c r="BP381" s="12"/>
      <c r="BQ381" s="261">
        <v>44686</v>
      </c>
      <c r="BR381" s="261"/>
      <c r="BS381" s="18" t="s">
        <v>116</v>
      </c>
      <c r="BT381" s="261">
        <v>44407</v>
      </c>
      <c r="BU381" s="261"/>
      <c r="BV381" s="18" t="s">
        <v>116</v>
      </c>
      <c r="BW381" s="261"/>
      <c r="BX381" s="261"/>
      <c r="BY381" s="12" t="s">
        <v>105</v>
      </c>
      <c r="BZ381" s="12" t="s">
        <v>105</v>
      </c>
    </row>
    <row r="382" spans="1:78" ht="50" customHeight="1" x14ac:dyDescent="0.2">
      <c r="A382" s="24" t="s">
        <v>551</v>
      </c>
      <c r="B382" s="521" t="s">
        <v>552</v>
      </c>
      <c r="C382" s="6" t="s">
        <v>4999</v>
      </c>
      <c r="D382" s="657" t="s">
        <v>6849</v>
      </c>
      <c r="E382" s="254"/>
      <c r="F382" s="60">
        <v>2038</v>
      </c>
      <c r="G382" s="288" t="s">
        <v>89</v>
      </c>
      <c r="H382" s="338" t="s">
        <v>194</v>
      </c>
      <c r="I382" s="349" t="s">
        <v>121</v>
      </c>
      <c r="J382" s="349"/>
      <c r="K382" s="349"/>
      <c r="L382" s="349"/>
      <c r="M382" s="349"/>
      <c r="N382" s="62"/>
      <c r="O382" s="593"/>
      <c r="P382" s="453"/>
      <c r="Q382" s="453"/>
      <c r="R382" s="453"/>
      <c r="S382" s="1133"/>
      <c r="T382" s="314"/>
      <c r="U382" s="316" t="s">
        <v>93</v>
      </c>
      <c r="V382" s="118" t="s">
        <v>228</v>
      </c>
      <c r="W382" s="71" t="s">
        <v>267</v>
      </c>
      <c r="X382" s="71"/>
      <c r="Y382" s="82" t="s">
        <v>5000</v>
      </c>
      <c r="Z382" s="72"/>
      <c r="AA382" s="108"/>
      <c r="AB382" s="837"/>
      <c r="AC382" s="143" t="s">
        <v>8595</v>
      </c>
      <c r="AD382" s="183" t="s">
        <v>3562</v>
      </c>
      <c r="AE382" s="828">
        <v>44256</v>
      </c>
      <c r="AF382" s="891"/>
      <c r="AG382" s="891"/>
      <c r="AH382" s="64"/>
      <c r="AI382" s="144"/>
      <c r="AJ382" s="17"/>
      <c r="AK382" s="183" t="s">
        <v>367</v>
      </c>
      <c r="AL382" s="828"/>
      <c r="AM382" s="891"/>
      <c r="AN382" s="891"/>
      <c r="AO382" s="64"/>
      <c r="AP382" s="94"/>
      <c r="AQ382" s="863"/>
      <c r="AR382" s="185"/>
      <c r="AS382" s="856"/>
      <c r="AT382" s="973"/>
      <c r="AU382" s="973"/>
      <c r="AV382" s="187"/>
      <c r="AW382" s="276"/>
      <c r="AX382" s="274"/>
      <c r="AY382" s="274"/>
      <c r="AZ382" s="856"/>
      <c r="BA382" s="973"/>
      <c r="BB382" s="973"/>
      <c r="BC382" s="187"/>
      <c r="BD382" s="187"/>
      <c r="BE382" s="93"/>
      <c r="BF382" s="828"/>
      <c r="BG382" s="891"/>
      <c r="BH382" s="93"/>
      <c r="BI382" s="828"/>
      <c r="BJ382" s="988"/>
      <c r="BK382" s="93" t="s">
        <v>423</v>
      </c>
      <c r="BL382" s="874"/>
      <c r="BM382" s="988"/>
      <c r="BN382" s="540" t="s">
        <v>9141</v>
      </c>
      <c r="BO382" s="12" t="s">
        <v>9140</v>
      </c>
      <c r="BP382" s="12"/>
      <c r="BQ382" s="261">
        <v>44686</v>
      </c>
      <c r="BR382" s="261"/>
      <c r="BS382" s="18" t="s">
        <v>116</v>
      </c>
      <c r="BT382" s="261">
        <v>44407</v>
      </c>
      <c r="BU382" s="261"/>
      <c r="BV382" s="18" t="s">
        <v>116</v>
      </c>
      <c r="BW382" s="261"/>
      <c r="BX382" s="261"/>
      <c r="BY382" s="12" t="s">
        <v>105</v>
      </c>
      <c r="BZ382" s="12" t="s">
        <v>105</v>
      </c>
    </row>
    <row r="383" spans="1:78" ht="50" customHeight="1" x14ac:dyDescent="0.2">
      <c r="A383" s="1041" t="s">
        <v>792</v>
      </c>
      <c r="B383" s="1042" t="s">
        <v>781</v>
      </c>
      <c r="C383" s="1043" t="s">
        <v>4999</v>
      </c>
      <c r="D383" s="1044" t="s">
        <v>6849</v>
      </c>
      <c r="E383" s="1045"/>
      <c r="F383" s="741">
        <v>2038</v>
      </c>
      <c r="G383" s="1046" t="s">
        <v>89</v>
      </c>
      <c r="H383" s="1047" t="s">
        <v>194</v>
      </c>
      <c r="I383" s="741" t="s">
        <v>121</v>
      </c>
      <c r="J383" s="741"/>
      <c r="K383" s="741"/>
      <c r="L383" s="741"/>
      <c r="M383" s="741"/>
      <c r="N383" s="336"/>
      <c r="O383" s="1048"/>
      <c r="P383" s="452"/>
      <c r="Q383" s="452"/>
      <c r="R383" s="452"/>
      <c r="S383" s="1135"/>
      <c r="T383" s="1049"/>
      <c r="U383" s="1050" t="s">
        <v>93</v>
      </c>
      <c r="V383" s="642" t="s">
        <v>228</v>
      </c>
      <c r="W383" s="318" t="s">
        <v>267</v>
      </c>
      <c r="X383" s="318"/>
      <c r="Y383" s="1051" t="s">
        <v>5000</v>
      </c>
      <c r="Z383" s="265"/>
      <c r="AA383" s="1052"/>
      <c r="AB383" s="1053"/>
      <c r="AC383" s="213" t="s">
        <v>8595</v>
      </c>
      <c r="AD383" s="212" t="s">
        <v>3562</v>
      </c>
      <c r="AE383" s="845">
        <v>44256</v>
      </c>
      <c r="AF383" s="1054"/>
      <c r="AG383" s="1054"/>
      <c r="AH383" s="1055"/>
      <c r="AI383" s="1056"/>
      <c r="AJ383" s="212"/>
      <c r="AK383" s="212" t="s">
        <v>367</v>
      </c>
      <c r="AL383" s="845"/>
      <c r="AM383" s="1054"/>
      <c r="AN383" s="1054"/>
      <c r="AO383" s="1055"/>
      <c r="AP383" s="178"/>
      <c r="AQ383" s="860"/>
      <c r="AR383" s="167"/>
      <c r="AS383" s="868"/>
      <c r="AT383" s="977"/>
      <c r="AU383" s="977"/>
      <c r="AV383" s="160"/>
      <c r="AW383" s="1057"/>
      <c r="AX383" s="167"/>
      <c r="AY383" s="167"/>
      <c r="AZ383" s="868"/>
      <c r="BA383" s="977"/>
      <c r="BB383" s="977"/>
      <c r="BC383" s="160"/>
      <c r="BD383" s="160"/>
      <c r="BE383" s="1058"/>
      <c r="BF383" s="845"/>
      <c r="BG383" s="1010"/>
      <c r="BH383" s="1058"/>
      <c r="BI383" s="845"/>
      <c r="BJ383" s="1010"/>
      <c r="BK383" s="1058" t="s">
        <v>423</v>
      </c>
      <c r="BL383" s="845"/>
      <c r="BM383" s="1010"/>
      <c r="BN383" s="1059" t="s">
        <v>9141</v>
      </c>
      <c r="BO383" s="33" t="s">
        <v>9140</v>
      </c>
      <c r="BP383" s="33"/>
      <c r="BQ383" s="641">
        <v>44686</v>
      </c>
      <c r="BR383" s="641"/>
      <c r="BS383" s="50" t="s">
        <v>116</v>
      </c>
      <c r="BT383" s="641">
        <v>44407</v>
      </c>
      <c r="BU383" s="641"/>
      <c r="BV383" s="50" t="s">
        <v>116</v>
      </c>
      <c r="BW383" s="641">
        <v>44519</v>
      </c>
      <c r="BX383" s="641"/>
      <c r="BY383" s="33" t="s">
        <v>105</v>
      </c>
      <c r="BZ383" s="33" t="s">
        <v>105</v>
      </c>
    </row>
    <row r="384" spans="1:78" ht="50" customHeight="1" x14ac:dyDescent="0.2">
      <c r="A384" s="24" t="s">
        <v>2861</v>
      </c>
      <c r="B384" s="65" t="s">
        <v>2862</v>
      </c>
      <c r="C384" s="6" t="s">
        <v>4999</v>
      </c>
      <c r="D384" s="659" t="s">
        <v>6849</v>
      </c>
      <c r="E384" s="254"/>
      <c r="F384" s="60">
        <v>2038</v>
      </c>
      <c r="G384" s="288" t="s">
        <v>89</v>
      </c>
      <c r="H384" s="338" t="s">
        <v>194</v>
      </c>
      <c r="I384" s="349" t="s">
        <v>121</v>
      </c>
      <c r="J384" s="349"/>
      <c r="K384" s="349"/>
      <c r="L384" s="349"/>
      <c r="M384" s="349"/>
      <c r="N384" s="62"/>
      <c r="O384" s="124"/>
      <c r="P384" s="453"/>
      <c r="Q384" s="453"/>
      <c r="R384" s="453"/>
      <c r="S384" s="1133"/>
      <c r="T384" s="314"/>
      <c r="U384" s="316" t="s">
        <v>93</v>
      </c>
      <c r="V384" s="118" t="s">
        <v>228</v>
      </c>
      <c r="W384" s="71" t="s">
        <v>267</v>
      </c>
      <c r="X384" s="71"/>
      <c r="Y384" s="82" t="s">
        <v>5000</v>
      </c>
      <c r="Z384" s="72"/>
      <c r="AA384" s="108"/>
      <c r="AB384" s="837"/>
      <c r="AC384" s="143" t="s">
        <v>8595</v>
      </c>
      <c r="AD384" s="183" t="s">
        <v>3562</v>
      </c>
      <c r="AE384" s="828">
        <v>44256</v>
      </c>
      <c r="AF384" s="891"/>
      <c r="AG384" s="891"/>
      <c r="AH384" s="64"/>
      <c r="AI384" s="144"/>
      <c r="AJ384" s="86"/>
      <c r="AK384" s="86" t="s">
        <v>367</v>
      </c>
      <c r="AL384" s="828"/>
      <c r="AM384" s="891"/>
      <c r="AN384" s="891"/>
      <c r="AO384" s="64"/>
      <c r="AP384" s="94"/>
      <c r="AQ384" s="863"/>
      <c r="AR384" s="185"/>
      <c r="AS384" s="856"/>
      <c r="AT384" s="973"/>
      <c r="AU384" s="973"/>
      <c r="AV384" s="187"/>
      <c r="AW384" s="276"/>
      <c r="AX384" s="274"/>
      <c r="AY384" s="274"/>
      <c r="AZ384" s="856"/>
      <c r="BA384" s="973"/>
      <c r="BB384" s="973"/>
      <c r="BC384" s="187"/>
      <c r="BD384" s="187"/>
      <c r="BE384" s="93"/>
      <c r="BF384" s="828"/>
      <c r="BG384" s="891"/>
      <c r="BH384" s="93"/>
      <c r="BI384" s="828"/>
      <c r="BJ384" s="988"/>
      <c r="BK384" s="93" t="s">
        <v>423</v>
      </c>
      <c r="BL384" s="874"/>
      <c r="BM384" s="988"/>
      <c r="BN384" s="540" t="s">
        <v>9141</v>
      </c>
      <c r="BO384" s="12" t="s">
        <v>9140</v>
      </c>
      <c r="BP384" s="12"/>
      <c r="BQ384" s="261">
        <v>44686</v>
      </c>
      <c r="BR384" s="261"/>
      <c r="BS384" s="18" t="s">
        <v>116</v>
      </c>
      <c r="BT384" s="261">
        <v>44407</v>
      </c>
      <c r="BU384" s="261"/>
      <c r="BV384" s="18" t="s">
        <v>116</v>
      </c>
      <c r="BW384" s="261"/>
      <c r="BX384" s="261"/>
      <c r="BY384" s="12" t="s">
        <v>105</v>
      </c>
      <c r="BZ384" s="12" t="s">
        <v>105</v>
      </c>
    </row>
    <row r="385" spans="1:82" ht="50" customHeight="1" x14ac:dyDescent="0.2">
      <c r="A385" s="24" t="s">
        <v>3250</v>
      </c>
      <c r="B385" s="620" t="s">
        <v>3251</v>
      </c>
      <c r="C385" s="252" t="s">
        <v>4999</v>
      </c>
      <c r="D385" s="657" t="s">
        <v>6849</v>
      </c>
      <c r="E385" s="254"/>
      <c r="F385" s="60">
        <v>2038</v>
      </c>
      <c r="G385" s="280" t="s">
        <v>89</v>
      </c>
      <c r="H385" s="338" t="s">
        <v>194</v>
      </c>
      <c r="I385" s="349" t="s">
        <v>121</v>
      </c>
      <c r="J385" s="349"/>
      <c r="K385" s="349"/>
      <c r="L385" s="349"/>
      <c r="M385" s="349"/>
      <c r="N385" s="62"/>
      <c r="O385" s="124"/>
      <c r="P385" s="453"/>
      <c r="Q385" s="453"/>
      <c r="R385" s="453"/>
      <c r="S385" s="1133"/>
      <c r="T385" s="314"/>
      <c r="U385" s="316" t="s">
        <v>93</v>
      </c>
      <c r="V385" s="118" t="s">
        <v>228</v>
      </c>
      <c r="W385" s="71" t="s">
        <v>267</v>
      </c>
      <c r="X385" s="71"/>
      <c r="Y385" s="82" t="s">
        <v>5000</v>
      </c>
      <c r="Z385" s="72"/>
      <c r="AA385" s="108"/>
      <c r="AB385" s="835"/>
      <c r="AC385" s="143" t="s">
        <v>8595</v>
      </c>
      <c r="AD385" s="86" t="s">
        <v>3562</v>
      </c>
      <c r="AE385" s="828">
        <v>44256</v>
      </c>
      <c r="AF385" s="891"/>
      <c r="AG385" s="891"/>
      <c r="AH385" s="64"/>
      <c r="AI385" s="144"/>
      <c r="AJ385" s="17"/>
      <c r="AK385" s="86" t="s">
        <v>367</v>
      </c>
      <c r="AL385" s="828"/>
      <c r="AM385" s="891"/>
      <c r="AN385" s="891"/>
      <c r="AO385" s="64"/>
      <c r="AP385" s="94"/>
      <c r="AQ385" s="861"/>
      <c r="AR385" s="168"/>
      <c r="AS385" s="828"/>
      <c r="AT385" s="964"/>
      <c r="AU385" s="964"/>
      <c r="AV385" s="161"/>
      <c r="AW385" s="209"/>
      <c r="AX385" s="168"/>
      <c r="AY385" s="168"/>
      <c r="AZ385" s="851"/>
      <c r="BA385" s="964"/>
      <c r="BB385" s="964"/>
      <c r="BC385" s="161"/>
      <c r="BD385" s="161"/>
      <c r="BE385" s="93"/>
      <c r="BF385" s="828"/>
      <c r="BG385" s="988"/>
      <c r="BH385" s="93"/>
      <c r="BI385" s="828"/>
      <c r="BJ385" s="988"/>
      <c r="BK385" s="93" t="s">
        <v>423</v>
      </c>
      <c r="BL385" s="828"/>
      <c r="BM385" s="988"/>
      <c r="BN385" s="540" t="s">
        <v>9141</v>
      </c>
      <c r="BO385" s="616" t="s">
        <v>9140</v>
      </c>
      <c r="BP385" s="653"/>
      <c r="BQ385" s="261">
        <v>44686</v>
      </c>
      <c r="BR385" s="261"/>
      <c r="BS385" s="18" t="s">
        <v>116</v>
      </c>
      <c r="BT385" s="261">
        <v>44407</v>
      </c>
      <c r="BU385" s="261"/>
      <c r="BV385" s="18" t="s">
        <v>116</v>
      </c>
      <c r="BW385" s="261"/>
      <c r="BX385" s="261"/>
      <c r="BY385" s="12" t="s">
        <v>105</v>
      </c>
      <c r="BZ385" s="12" t="s">
        <v>105</v>
      </c>
      <c r="CA385" s="176"/>
      <c r="CB385" s="176"/>
      <c r="CC385" s="176"/>
      <c r="CD385" s="176"/>
    </row>
    <row r="386" spans="1:82" ht="50" customHeight="1" x14ac:dyDescent="0.2">
      <c r="A386" s="24" t="s">
        <v>3647</v>
      </c>
      <c r="B386" s="65" t="s">
        <v>3648</v>
      </c>
      <c r="C386" s="252" t="s">
        <v>4999</v>
      </c>
      <c r="D386" s="659" t="s">
        <v>6849</v>
      </c>
      <c r="E386" s="254"/>
      <c r="F386" s="60">
        <v>2038</v>
      </c>
      <c r="G386" s="280" t="s">
        <v>89</v>
      </c>
      <c r="H386" s="338" t="s">
        <v>194</v>
      </c>
      <c r="I386" s="349" t="s">
        <v>121</v>
      </c>
      <c r="J386" s="349"/>
      <c r="K386" s="349"/>
      <c r="L386" s="349"/>
      <c r="M386" s="349"/>
      <c r="N386" s="62"/>
      <c r="O386" s="593"/>
      <c r="P386" s="453"/>
      <c r="Q386" s="453"/>
      <c r="R386" s="453"/>
      <c r="S386" s="1133"/>
      <c r="T386" s="314"/>
      <c r="U386" s="316" t="s">
        <v>93</v>
      </c>
      <c r="V386" s="118" t="s">
        <v>228</v>
      </c>
      <c r="W386" s="71" t="s">
        <v>267</v>
      </c>
      <c r="X386" s="71"/>
      <c r="Y386" s="82" t="s">
        <v>5000</v>
      </c>
      <c r="Z386" s="72"/>
      <c r="AA386" s="108"/>
      <c r="AB386" s="836"/>
      <c r="AC386" s="143" t="s">
        <v>8595</v>
      </c>
      <c r="AD386" s="86" t="s">
        <v>3562</v>
      </c>
      <c r="AE386" s="828">
        <v>44256</v>
      </c>
      <c r="AF386" s="891"/>
      <c r="AG386" s="891"/>
      <c r="AH386" s="64"/>
      <c r="AI386" s="144"/>
      <c r="AJ386" s="17"/>
      <c r="AK386" s="86" t="s">
        <v>367</v>
      </c>
      <c r="AL386" s="828"/>
      <c r="AM386" s="891"/>
      <c r="AN386" s="891"/>
      <c r="AO386" s="64"/>
      <c r="AP386" s="210"/>
      <c r="AQ386" s="862"/>
      <c r="AR386" s="168"/>
      <c r="AS386" s="852"/>
      <c r="AT386" s="964"/>
      <c r="AU386" s="964"/>
      <c r="AV386" s="161"/>
      <c r="AW386" s="209"/>
      <c r="AX386" s="169"/>
      <c r="AY386" s="169"/>
      <c r="AZ386" s="852"/>
      <c r="BA386" s="964"/>
      <c r="BB386" s="964"/>
      <c r="BC386" s="161"/>
      <c r="BD386" s="161"/>
      <c r="BE386" s="93"/>
      <c r="BF386" s="828"/>
      <c r="BG386" s="891"/>
      <c r="BH386" s="93"/>
      <c r="BI386" s="828"/>
      <c r="BJ386" s="988"/>
      <c r="BK386" s="93" t="s">
        <v>423</v>
      </c>
      <c r="BL386" s="873"/>
      <c r="BM386" s="988"/>
      <c r="BN386" s="540" t="s">
        <v>9141</v>
      </c>
      <c r="BO386" s="616" t="s">
        <v>9140</v>
      </c>
      <c r="BP386" s="12"/>
      <c r="BQ386" s="261">
        <v>44686</v>
      </c>
      <c r="BR386" s="261"/>
      <c r="BS386" s="18" t="s">
        <v>116</v>
      </c>
      <c r="BT386" s="261">
        <v>44407</v>
      </c>
      <c r="BU386" s="261"/>
      <c r="BV386" s="18" t="s">
        <v>116</v>
      </c>
      <c r="BW386" s="261"/>
      <c r="BX386" s="261"/>
      <c r="BY386" s="12" t="s">
        <v>105</v>
      </c>
      <c r="BZ386" s="12" t="s">
        <v>105</v>
      </c>
      <c r="CA386" s="176"/>
      <c r="CB386" s="176"/>
      <c r="CC386" s="176"/>
      <c r="CD386" s="176"/>
    </row>
    <row r="387" spans="1:82" s="1" customFormat="1" ht="63" customHeight="1" x14ac:dyDescent="0.2">
      <c r="A387" s="24" t="s">
        <v>3230</v>
      </c>
      <c r="B387" s="65" t="s">
        <v>3231</v>
      </c>
      <c r="C387" s="252" t="s">
        <v>3232</v>
      </c>
      <c r="D387" s="654">
        <v>1422</v>
      </c>
      <c r="E387" s="507" t="s">
        <v>91</v>
      </c>
      <c r="F387" s="507" t="s">
        <v>931</v>
      </c>
      <c r="G387" s="268" t="s">
        <v>89</v>
      </c>
      <c r="H387" s="338" t="s">
        <v>89</v>
      </c>
      <c r="I387" s="348">
        <v>39261</v>
      </c>
      <c r="J387" s="348" t="s">
        <v>90</v>
      </c>
      <c r="K387" s="348"/>
      <c r="L387" s="348"/>
      <c r="M387" s="348"/>
      <c r="N387" s="62"/>
      <c r="O387" s="124"/>
      <c r="P387" s="453"/>
      <c r="Q387" s="453"/>
      <c r="R387" s="453"/>
      <c r="S387" s="1133"/>
      <c r="T387" s="314"/>
      <c r="U387" s="316" t="str">
        <f t="shared" ref="U387:U396" si="20">IF(OR(V387="Yes", W387="Web-page timetable", X387="YES"), "Yes")</f>
        <v>Yes</v>
      </c>
      <c r="V387" s="118" t="s">
        <v>93</v>
      </c>
      <c r="W387" s="71" t="s">
        <v>94</v>
      </c>
      <c r="X387" s="71"/>
      <c r="Y387" s="196" t="s">
        <v>6458</v>
      </c>
      <c r="Z387" s="82" t="s">
        <v>6459</v>
      </c>
      <c r="AA387" s="107" t="s">
        <v>6460</v>
      </c>
      <c r="AB387" s="835">
        <v>43586</v>
      </c>
      <c r="AC387" s="143" t="s">
        <v>6461</v>
      </c>
      <c r="AD387" s="86" t="s">
        <v>6462</v>
      </c>
      <c r="AE387" s="828">
        <v>41306</v>
      </c>
      <c r="AF387" s="891"/>
      <c r="AG387" s="891"/>
      <c r="AH387" s="64"/>
      <c r="AI387" s="144"/>
      <c r="AJ387" s="168" t="s">
        <v>6463</v>
      </c>
      <c r="AK387" s="168" t="s">
        <v>6464</v>
      </c>
      <c r="AL387" s="828">
        <v>42156</v>
      </c>
      <c r="AM387" s="891"/>
      <c r="AN387" s="891"/>
      <c r="AO387" s="64"/>
      <c r="AP387" s="94"/>
      <c r="AQ387" s="861" t="s">
        <v>6465</v>
      </c>
      <c r="AR387" s="168" t="s">
        <v>6466</v>
      </c>
      <c r="AS387" s="851">
        <v>42491</v>
      </c>
      <c r="AT387" s="964"/>
      <c r="AU387" s="964"/>
      <c r="AV387" s="161"/>
      <c r="AW387" s="209"/>
      <c r="AX387" s="87" t="s">
        <v>6467</v>
      </c>
      <c r="AY387" s="139" t="s">
        <v>6468</v>
      </c>
      <c r="AZ387" s="851">
        <v>43647</v>
      </c>
      <c r="BA387" s="964">
        <v>43647</v>
      </c>
      <c r="BB387" s="964">
        <v>43678</v>
      </c>
      <c r="BC387" s="161" t="s">
        <v>6469</v>
      </c>
      <c r="BD387" s="161"/>
      <c r="BE387" s="93" t="s">
        <v>4064</v>
      </c>
      <c r="BF387" s="828">
        <v>43862</v>
      </c>
      <c r="BG387" s="988"/>
      <c r="BH387" s="93" t="s">
        <v>5122</v>
      </c>
      <c r="BI387" s="828">
        <v>44013</v>
      </c>
      <c r="BJ387" s="988"/>
      <c r="BK387" s="93" t="s">
        <v>5181</v>
      </c>
      <c r="BL387" s="828">
        <v>44348</v>
      </c>
      <c r="BM387" s="988"/>
      <c r="BN387" s="540" t="s">
        <v>9142</v>
      </c>
      <c r="BO387" s="695" t="s">
        <v>9143</v>
      </c>
      <c r="BP387" s="12"/>
      <c r="BQ387" s="261">
        <v>44649</v>
      </c>
      <c r="BR387" s="261"/>
      <c r="BS387" s="18" t="s">
        <v>116</v>
      </c>
      <c r="BT387" s="261">
        <v>44480</v>
      </c>
      <c r="BU387" s="261">
        <v>44729</v>
      </c>
      <c r="BV387" s="18" t="s">
        <v>116</v>
      </c>
      <c r="BW387" s="261">
        <v>44665</v>
      </c>
      <c r="BX387" s="261"/>
      <c r="BY387" s="12" t="s">
        <v>105</v>
      </c>
      <c r="BZ387" s="12" t="s">
        <v>105</v>
      </c>
      <c r="CA387" s="176"/>
      <c r="CB387" s="176"/>
      <c r="CC387" s="176"/>
      <c r="CD387" s="176"/>
    </row>
    <row r="388" spans="1:82" s="1" customFormat="1" ht="90" customHeight="1" x14ac:dyDescent="0.2">
      <c r="A388" s="24" t="s">
        <v>3896</v>
      </c>
      <c r="B388" s="65" t="s">
        <v>7598</v>
      </c>
      <c r="C388" s="252" t="s">
        <v>1157</v>
      </c>
      <c r="D388" s="654">
        <v>2086</v>
      </c>
      <c r="E388" s="507" t="s">
        <v>91</v>
      </c>
      <c r="F388" s="507" t="s">
        <v>1158</v>
      </c>
      <c r="G388" s="268" t="s">
        <v>89</v>
      </c>
      <c r="H388" s="338" t="s">
        <v>89</v>
      </c>
      <c r="I388" s="348">
        <v>41988</v>
      </c>
      <c r="J388" s="348"/>
      <c r="K388" s="348"/>
      <c r="L388" s="348"/>
      <c r="M388" s="348"/>
      <c r="N388" s="62"/>
      <c r="O388" s="124"/>
      <c r="P388" s="453"/>
      <c r="Q388" s="453"/>
      <c r="R388" s="453"/>
      <c r="S388" s="1133">
        <v>43800</v>
      </c>
      <c r="T388" s="495" t="s">
        <v>1159</v>
      </c>
      <c r="U388" s="316" t="str">
        <f t="shared" si="20"/>
        <v>Yes</v>
      </c>
      <c r="V388" s="118" t="s">
        <v>93</v>
      </c>
      <c r="W388" s="71" t="s">
        <v>94</v>
      </c>
      <c r="X388" s="281"/>
      <c r="Y388" s="82" t="s">
        <v>2585</v>
      </c>
      <c r="Z388" s="216" t="s">
        <v>2586</v>
      </c>
      <c r="AA388" s="106"/>
      <c r="AB388" s="835">
        <v>44440</v>
      </c>
      <c r="AC388" s="143" t="s">
        <v>4861</v>
      </c>
      <c r="AD388" s="86" t="s">
        <v>1163</v>
      </c>
      <c r="AE388" s="828">
        <v>43525</v>
      </c>
      <c r="AF388" s="891">
        <v>43682</v>
      </c>
      <c r="AG388" s="891">
        <v>43749</v>
      </c>
      <c r="AH388" s="64" t="s">
        <v>1164</v>
      </c>
      <c r="AI388" s="144" t="s">
        <v>1165</v>
      </c>
      <c r="AJ388" s="87" t="s">
        <v>1166</v>
      </c>
      <c r="AK388" s="219" t="s">
        <v>1167</v>
      </c>
      <c r="AL388" s="828">
        <v>44470</v>
      </c>
      <c r="AM388" s="891">
        <v>44480</v>
      </c>
      <c r="AN388" s="891">
        <v>44536</v>
      </c>
      <c r="AO388" s="64" t="s">
        <v>1168</v>
      </c>
      <c r="AP388" s="94"/>
      <c r="AQ388" s="861">
        <v>44713</v>
      </c>
      <c r="AR388" s="168" t="s">
        <v>270</v>
      </c>
      <c r="AS388" s="851">
        <v>44713</v>
      </c>
      <c r="AT388" s="964"/>
      <c r="AU388" s="964"/>
      <c r="AV388" s="161"/>
      <c r="AW388" s="209"/>
      <c r="AX388" s="168"/>
      <c r="AY388" s="168"/>
      <c r="AZ388" s="851"/>
      <c r="BA388" s="964"/>
      <c r="BB388" s="964"/>
      <c r="BC388" s="161"/>
      <c r="BD388" s="161"/>
      <c r="BE388" s="93" t="s">
        <v>5598</v>
      </c>
      <c r="BF388" s="828">
        <v>44896</v>
      </c>
      <c r="BG388" s="988"/>
      <c r="BH388" s="93" t="s">
        <v>4769</v>
      </c>
      <c r="BI388" s="828">
        <v>45017</v>
      </c>
      <c r="BJ388" s="988"/>
      <c r="BK388" s="93" t="s">
        <v>6912</v>
      </c>
      <c r="BL388" s="828">
        <v>45352</v>
      </c>
      <c r="BM388" s="988"/>
      <c r="BN388" s="540" t="s">
        <v>2587</v>
      </c>
      <c r="BO388" s="12" t="s">
        <v>1169</v>
      </c>
      <c r="BP388" s="12"/>
      <c r="BQ388" s="261">
        <v>44656</v>
      </c>
      <c r="BR388" s="261">
        <v>44477</v>
      </c>
      <c r="BS388" s="18" t="s">
        <v>116</v>
      </c>
      <c r="BT388" s="261">
        <v>44547</v>
      </c>
      <c r="BU388" s="261">
        <v>44477</v>
      </c>
      <c r="BV388" s="18" t="s">
        <v>116</v>
      </c>
      <c r="BW388" s="261"/>
      <c r="BX388" s="261"/>
      <c r="BY388" s="12" t="s">
        <v>1170</v>
      </c>
      <c r="BZ388" s="12" t="s">
        <v>1170</v>
      </c>
      <c r="CA388" s="176"/>
      <c r="CB388" s="176"/>
      <c r="CC388" s="176"/>
      <c r="CD388" s="176"/>
    </row>
    <row r="389" spans="1:82" s="1" customFormat="1" ht="58" customHeight="1" x14ac:dyDescent="0.2">
      <c r="A389" s="24" t="s">
        <v>2229</v>
      </c>
      <c r="B389" s="65" t="s">
        <v>2225</v>
      </c>
      <c r="C389" s="6" t="s">
        <v>5991</v>
      </c>
      <c r="D389" s="660">
        <v>2126</v>
      </c>
      <c r="E389" s="507" t="s">
        <v>423</v>
      </c>
      <c r="F389" s="507" t="s">
        <v>2182</v>
      </c>
      <c r="G389" s="268" t="s">
        <v>89</v>
      </c>
      <c r="H389" s="338" t="s">
        <v>89</v>
      </c>
      <c r="I389" s="348">
        <v>41101</v>
      </c>
      <c r="J389" s="348"/>
      <c r="K389" s="348"/>
      <c r="L389" s="348"/>
      <c r="M389" s="348"/>
      <c r="N389" s="62"/>
      <c r="O389" s="124"/>
      <c r="P389" s="453"/>
      <c r="Q389" s="453"/>
      <c r="R389" s="453"/>
      <c r="S389" s="1133"/>
      <c r="T389" s="314"/>
      <c r="U389" s="316" t="str">
        <f t="shared" si="20"/>
        <v>Yes</v>
      </c>
      <c r="V389" s="718" t="s">
        <v>93</v>
      </c>
      <c r="W389" s="719" t="s">
        <v>94</v>
      </c>
      <c r="X389" s="281"/>
      <c r="Y389" s="82" t="s">
        <v>5992</v>
      </c>
      <c r="Z389" s="82" t="s">
        <v>2227</v>
      </c>
      <c r="AA389" s="108"/>
      <c r="AB389" s="836">
        <v>44593</v>
      </c>
      <c r="AC389" s="143" t="s">
        <v>9017</v>
      </c>
      <c r="AD389" s="86" t="s">
        <v>9018</v>
      </c>
      <c r="AE389" s="828">
        <v>43556</v>
      </c>
      <c r="AF389" s="891">
        <v>43868</v>
      </c>
      <c r="AG389" s="891">
        <v>43952</v>
      </c>
      <c r="AH389" s="132" t="s">
        <v>5993</v>
      </c>
      <c r="AI389" s="144"/>
      <c r="AJ389" s="20" t="s">
        <v>1025</v>
      </c>
      <c r="AK389" s="139" t="s">
        <v>766</v>
      </c>
      <c r="AL389" s="828">
        <v>44743</v>
      </c>
      <c r="AM389" s="891"/>
      <c r="AN389" s="891"/>
      <c r="AO389" s="64"/>
      <c r="AP389" s="94"/>
      <c r="AQ389" s="861"/>
      <c r="AR389" s="168"/>
      <c r="AS389" s="852"/>
      <c r="AT389" s="964"/>
      <c r="AU389" s="964"/>
      <c r="AV389" s="161"/>
      <c r="AW389" s="209"/>
      <c r="AX389" s="168"/>
      <c r="AY389" s="169"/>
      <c r="AZ389" s="852"/>
      <c r="BA389" s="964"/>
      <c r="BB389" s="964"/>
      <c r="BC389" s="161"/>
      <c r="BD389" s="161"/>
      <c r="BE389" s="93" t="s">
        <v>5666</v>
      </c>
      <c r="BF389" s="828">
        <v>44927</v>
      </c>
      <c r="BG389" s="891"/>
      <c r="BH389" s="93" t="s">
        <v>316</v>
      </c>
      <c r="BI389" s="828">
        <v>45017</v>
      </c>
      <c r="BJ389" s="988"/>
      <c r="BK389" s="93" t="s">
        <v>1240</v>
      </c>
      <c r="BL389" s="873">
        <v>45200</v>
      </c>
      <c r="BM389" s="988"/>
      <c r="BN389" s="651" t="s">
        <v>9019</v>
      </c>
      <c r="BO389" s="616" t="s">
        <v>9144</v>
      </c>
      <c r="BP389" s="616"/>
      <c r="BQ389" s="261">
        <v>44739</v>
      </c>
      <c r="BR389" s="261">
        <v>44648</v>
      </c>
      <c r="BS389" s="18" t="s">
        <v>116</v>
      </c>
      <c r="BT389" s="261">
        <v>44657</v>
      </c>
      <c r="BU389" s="261">
        <v>44648</v>
      </c>
      <c r="BV389" s="18" t="s">
        <v>116</v>
      </c>
      <c r="BW389" s="261">
        <v>44454</v>
      </c>
      <c r="BX389" s="261"/>
      <c r="BY389" s="12" t="s">
        <v>579</v>
      </c>
      <c r="BZ389" s="12" t="s">
        <v>579</v>
      </c>
      <c r="CA389" s="12"/>
      <c r="CB389" s="12"/>
      <c r="CC389" s="12"/>
      <c r="CD389" s="18"/>
    </row>
    <row r="390" spans="1:82" s="1" customFormat="1" ht="64" customHeight="1" x14ac:dyDescent="0.2">
      <c r="A390" s="24" t="s">
        <v>3722</v>
      </c>
      <c r="B390" s="65" t="s">
        <v>3711</v>
      </c>
      <c r="C390" s="255" t="s">
        <v>9145</v>
      </c>
      <c r="D390" s="656">
        <v>2173</v>
      </c>
      <c r="E390" s="60">
        <v>2018</v>
      </c>
      <c r="F390" s="60">
        <v>2037</v>
      </c>
      <c r="G390" s="280" t="s">
        <v>89</v>
      </c>
      <c r="H390" s="338" t="s">
        <v>89</v>
      </c>
      <c r="I390" s="350">
        <v>40933</v>
      </c>
      <c r="J390" s="349"/>
      <c r="K390" s="349"/>
      <c r="L390" s="349"/>
      <c r="M390" s="348"/>
      <c r="N390" s="62"/>
      <c r="O390" s="124"/>
      <c r="P390" s="453"/>
      <c r="Q390" s="453"/>
      <c r="R390" s="453"/>
      <c r="S390" s="1133"/>
      <c r="T390" s="314"/>
      <c r="U390" s="316" t="str">
        <f t="shared" si="20"/>
        <v>Yes</v>
      </c>
      <c r="V390" s="118" t="s">
        <v>93</v>
      </c>
      <c r="W390" s="71" t="s">
        <v>94</v>
      </c>
      <c r="X390" s="71"/>
      <c r="Y390" s="71" t="s">
        <v>9146</v>
      </c>
      <c r="Z390" s="71" t="s">
        <v>9147</v>
      </c>
      <c r="AA390" s="106"/>
      <c r="AB390" s="838" t="s">
        <v>337</v>
      </c>
      <c r="AC390" s="143" t="s">
        <v>9148</v>
      </c>
      <c r="AD390" s="86" t="s">
        <v>9149</v>
      </c>
      <c r="AE390" s="828">
        <v>43282</v>
      </c>
      <c r="AF390" s="891">
        <v>43304</v>
      </c>
      <c r="AG390" s="891">
        <v>43357</v>
      </c>
      <c r="AH390" s="64" t="s">
        <v>9150</v>
      </c>
      <c r="AI390" s="144"/>
      <c r="AJ390" s="86" t="s">
        <v>9151</v>
      </c>
      <c r="AK390" s="86" t="s">
        <v>9152</v>
      </c>
      <c r="AL390" s="828">
        <v>44197</v>
      </c>
      <c r="AM390" s="891">
        <v>44231</v>
      </c>
      <c r="AN390" s="891">
        <v>44273</v>
      </c>
      <c r="AO390" s="64" t="s">
        <v>9153</v>
      </c>
      <c r="AP390" s="94"/>
      <c r="AQ390" s="861"/>
      <c r="AR390" s="168"/>
      <c r="AS390" s="851"/>
      <c r="AT390" s="964"/>
      <c r="AU390" s="964"/>
      <c r="AV390" s="161"/>
      <c r="AW390" s="209"/>
      <c r="AX390" s="168"/>
      <c r="AY390" s="168"/>
      <c r="AZ390" s="851"/>
      <c r="BA390" s="964"/>
      <c r="BB390" s="964"/>
      <c r="BC390" s="161"/>
      <c r="BD390" s="161"/>
      <c r="BE390" s="93" t="s">
        <v>9154</v>
      </c>
      <c r="BF390" s="828"/>
      <c r="BG390" s="988"/>
      <c r="BH390" s="93" t="s">
        <v>663</v>
      </c>
      <c r="BI390" s="828">
        <v>44835</v>
      </c>
      <c r="BJ390" s="988"/>
      <c r="BK390" s="93" t="s">
        <v>316</v>
      </c>
      <c r="BL390" s="828">
        <v>45017</v>
      </c>
      <c r="BM390" s="988"/>
      <c r="BN390" s="7581" t="s">
        <v>9155</v>
      </c>
      <c r="BO390" s="534" t="s">
        <v>9156</v>
      </c>
      <c r="BP390" s="616" t="s">
        <v>9021</v>
      </c>
      <c r="BQ390" s="261">
        <v>44258</v>
      </c>
      <c r="BR390" s="261"/>
      <c r="BS390" s="18" t="s">
        <v>116</v>
      </c>
      <c r="BT390" s="261">
        <v>44389</v>
      </c>
      <c r="BU390" s="261"/>
      <c r="BV390" s="18" t="s">
        <v>116</v>
      </c>
      <c r="BW390" s="261"/>
      <c r="BX390" s="261"/>
      <c r="BY390" s="12" t="s">
        <v>105</v>
      </c>
      <c r="BZ390" s="12" t="s">
        <v>105</v>
      </c>
      <c r="CA390" s="12"/>
      <c r="CB390" s="12"/>
      <c r="CC390" s="12"/>
      <c r="CD390" s="18"/>
    </row>
    <row r="391" spans="1:82" s="1" customFormat="1" ht="90" customHeight="1" x14ac:dyDescent="0.2">
      <c r="A391" s="24" t="s">
        <v>3445</v>
      </c>
      <c r="B391" s="65" t="s">
        <v>3446</v>
      </c>
      <c r="C391" s="252" t="s">
        <v>3447</v>
      </c>
      <c r="D391" s="654">
        <v>2160</v>
      </c>
      <c r="E391" s="507" t="s">
        <v>1083</v>
      </c>
      <c r="F391" s="507" t="s">
        <v>2182</v>
      </c>
      <c r="G391" s="268" t="s">
        <v>89</v>
      </c>
      <c r="H391" s="338" t="s">
        <v>89</v>
      </c>
      <c r="I391" s="348">
        <v>40940</v>
      </c>
      <c r="J391" s="348" t="s">
        <v>90</v>
      </c>
      <c r="K391" s="348" t="s">
        <v>3577</v>
      </c>
      <c r="L391" s="348" t="s">
        <v>583</v>
      </c>
      <c r="M391" s="348"/>
      <c r="N391" s="62"/>
      <c r="O391" s="124"/>
      <c r="P391" s="453"/>
      <c r="Q391" s="453"/>
      <c r="R391" s="453"/>
      <c r="S391" s="1133"/>
      <c r="T391" s="314"/>
      <c r="U391" s="316" t="str">
        <f t="shared" si="20"/>
        <v>Yes</v>
      </c>
      <c r="V391" s="118" t="s">
        <v>93</v>
      </c>
      <c r="W391" s="71" t="s">
        <v>94</v>
      </c>
      <c r="X391" s="71"/>
      <c r="Y391" s="72" t="s">
        <v>6530</v>
      </c>
      <c r="Z391" s="72" t="s">
        <v>9157</v>
      </c>
      <c r="AA391" s="106"/>
      <c r="AB391" s="838" t="s">
        <v>91</v>
      </c>
      <c r="AC391" s="143" t="s">
        <v>5236</v>
      </c>
      <c r="AD391" s="86" t="s">
        <v>3451</v>
      </c>
      <c r="AE391" s="828">
        <v>43252</v>
      </c>
      <c r="AF391" s="891">
        <v>43255</v>
      </c>
      <c r="AG391" s="891">
        <v>43311</v>
      </c>
      <c r="AH391" s="64" t="s">
        <v>3452</v>
      </c>
      <c r="AI391" s="144" t="s">
        <v>3453</v>
      </c>
      <c r="AJ391" s="136" t="s">
        <v>1166</v>
      </c>
      <c r="AK391" s="690" t="s">
        <v>9158</v>
      </c>
      <c r="AL391" s="828">
        <v>44470</v>
      </c>
      <c r="AM391" s="891">
        <v>44634</v>
      </c>
      <c r="AN391" s="891">
        <v>44690</v>
      </c>
      <c r="AO391" s="64"/>
      <c r="AP391" s="94"/>
      <c r="AQ391" s="861"/>
      <c r="AR391" s="168" t="s">
        <v>367</v>
      </c>
      <c r="AS391" s="851"/>
      <c r="AT391" s="891">
        <v>44634</v>
      </c>
      <c r="AU391" s="891">
        <v>44690</v>
      </c>
      <c r="AV391" s="161" t="s">
        <v>3455</v>
      </c>
      <c r="AW391" s="209"/>
      <c r="AX391" s="168"/>
      <c r="AY391" s="168"/>
      <c r="AZ391" s="851"/>
      <c r="BA391" s="964"/>
      <c r="BB391" s="964"/>
      <c r="BC391" s="161"/>
      <c r="BD391" s="161"/>
      <c r="BE391" s="93" t="s">
        <v>2091</v>
      </c>
      <c r="BF391" s="828">
        <v>44927</v>
      </c>
      <c r="BG391" s="988"/>
      <c r="BH391" s="93" t="s">
        <v>6797</v>
      </c>
      <c r="BI391" s="828">
        <v>45078</v>
      </c>
      <c r="BJ391" s="988"/>
      <c r="BK391" s="93" t="s">
        <v>9159</v>
      </c>
      <c r="BL391" s="828">
        <v>45261</v>
      </c>
      <c r="BM391" s="988"/>
      <c r="BN391" s="636" t="s">
        <v>8715</v>
      </c>
      <c r="BO391" s="518" t="s">
        <v>9160</v>
      </c>
      <c r="BP391" s="518"/>
      <c r="BQ391" s="261">
        <v>44172</v>
      </c>
      <c r="BR391" s="261">
        <v>44382</v>
      </c>
      <c r="BS391" s="18" t="s">
        <v>116</v>
      </c>
      <c r="BT391" s="261"/>
      <c r="BU391" s="261">
        <v>44771</v>
      </c>
      <c r="BV391" s="18" t="s">
        <v>116</v>
      </c>
      <c r="BW391" s="261">
        <v>44771</v>
      </c>
      <c r="BX391" s="261"/>
      <c r="BY391" s="12" t="s">
        <v>105</v>
      </c>
      <c r="BZ391" s="12" t="s">
        <v>105</v>
      </c>
      <c r="CA391" s="12"/>
      <c r="CB391" s="12"/>
      <c r="CC391" s="12"/>
      <c r="CD391" s="18" t="s">
        <v>93</v>
      </c>
    </row>
    <row r="392" spans="1:82" s="1" customFormat="1" ht="90" customHeight="1" x14ac:dyDescent="0.2">
      <c r="A392" s="25" t="s">
        <v>1457</v>
      </c>
      <c r="B392" s="67" t="s">
        <v>1458</v>
      </c>
      <c r="C392" s="252" t="s">
        <v>9161</v>
      </c>
      <c r="D392" s="654">
        <v>2148</v>
      </c>
      <c r="E392" s="507" t="s">
        <v>351</v>
      </c>
      <c r="F392" s="507" t="s">
        <v>1420</v>
      </c>
      <c r="G392" s="268" t="s">
        <v>89</v>
      </c>
      <c r="H392" s="339" t="s">
        <v>89</v>
      </c>
      <c r="I392" s="348">
        <v>39287</v>
      </c>
      <c r="J392" s="348" t="s">
        <v>90</v>
      </c>
      <c r="K392" s="348"/>
      <c r="L392" s="348" t="s">
        <v>583</v>
      </c>
      <c r="M392" s="348"/>
      <c r="N392" s="62"/>
      <c r="O392" s="124"/>
      <c r="P392" s="453"/>
      <c r="Q392" s="453"/>
      <c r="R392" s="453"/>
      <c r="S392" s="1133"/>
      <c r="T392" s="314"/>
      <c r="U392" s="316" t="str">
        <f t="shared" si="20"/>
        <v>Yes</v>
      </c>
      <c r="V392" s="118" t="s">
        <v>93</v>
      </c>
      <c r="W392" s="71" t="s">
        <v>94</v>
      </c>
      <c r="X392" s="77"/>
      <c r="Y392" s="385" t="s">
        <v>5591</v>
      </c>
      <c r="Z392" s="72" t="s">
        <v>9162</v>
      </c>
      <c r="AA392" s="106"/>
      <c r="AB392" s="835">
        <v>44256</v>
      </c>
      <c r="AC392" s="145" t="s">
        <v>5594</v>
      </c>
      <c r="AD392" s="175" t="s">
        <v>364</v>
      </c>
      <c r="AE392" s="828">
        <v>43009</v>
      </c>
      <c r="AF392" s="891">
        <v>43003</v>
      </c>
      <c r="AG392" s="891">
        <v>43045</v>
      </c>
      <c r="AH392" s="132" t="s">
        <v>5595</v>
      </c>
      <c r="AI392" s="144"/>
      <c r="AJ392" s="139" t="s">
        <v>9163</v>
      </c>
      <c r="AK392" s="139" t="s">
        <v>8668</v>
      </c>
      <c r="AL392" s="828">
        <v>44501</v>
      </c>
      <c r="AM392" s="891"/>
      <c r="AN392" s="891"/>
      <c r="AO392" s="64"/>
      <c r="AP392" s="94"/>
      <c r="AQ392" s="861"/>
      <c r="AR392" s="168"/>
      <c r="AS392" s="851"/>
      <c r="AT392" s="964"/>
      <c r="AU392" s="964"/>
      <c r="AV392" s="161"/>
      <c r="AW392" s="209"/>
      <c r="AX392" s="168"/>
      <c r="AY392" s="168"/>
      <c r="AZ392" s="851"/>
      <c r="BA392" s="964"/>
      <c r="BB392" s="964"/>
      <c r="BC392" s="161"/>
      <c r="BD392" s="161"/>
      <c r="BE392" s="93" t="s">
        <v>9164</v>
      </c>
      <c r="BF392" s="828">
        <v>44743</v>
      </c>
      <c r="BG392" s="988"/>
      <c r="BH392" s="93" t="s">
        <v>2957</v>
      </c>
      <c r="BI392" s="828">
        <v>44835</v>
      </c>
      <c r="BJ392" s="988"/>
      <c r="BK392" s="93" t="s">
        <v>6414</v>
      </c>
      <c r="BL392" s="828">
        <v>45261</v>
      </c>
      <c r="BM392" s="988"/>
      <c r="BN392" s="630" t="s">
        <v>8669</v>
      </c>
      <c r="BO392" s="513" t="s">
        <v>9165</v>
      </c>
      <c r="BP392" s="513"/>
      <c r="BQ392" s="261">
        <v>44672</v>
      </c>
      <c r="BR392" s="261">
        <v>44287</v>
      </c>
      <c r="BS392" s="18" t="s">
        <v>116</v>
      </c>
      <c r="BT392" s="261">
        <v>44656</v>
      </c>
      <c r="BU392" s="261">
        <v>44287</v>
      </c>
      <c r="BV392" s="18" t="s">
        <v>116</v>
      </c>
      <c r="BW392" s="261"/>
      <c r="BX392" s="261"/>
      <c r="BY392" s="12" t="s">
        <v>579</v>
      </c>
      <c r="BZ392" s="12" t="s">
        <v>579</v>
      </c>
      <c r="CA392" s="12"/>
      <c r="CB392" s="12"/>
      <c r="CC392" s="12"/>
      <c r="CD392" s="18"/>
    </row>
    <row r="393" spans="1:82" s="1" customFormat="1" ht="90" customHeight="1" x14ac:dyDescent="0.2">
      <c r="A393" s="24" t="s">
        <v>3857</v>
      </c>
      <c r="B393" s="65" t="s">
        <v>3858</v>
      </c>
      <c r="C393" s="252" t="s">
        <v>8808</v>
      </c>
      <c r="D393" s="654">
        <v>2162</v>
      </c>
      <c r="E393" s="507" t="s">
        <v>2759</v>
      </c>
      <c r="F393" s="507" t="s">
        <v>1420</v>
      </c>
      <c r="G393" s="268" t="s">
        <v>89</v>
      </c>
      <c r="H393" s="173" t="s">
        <v>89</v>
      </c>
      <c r="I393" s="62">
        <v>41106</v>
      </c>
      <c r="J393" s="62" t="s">
        <v>90</v>
      </c>
      <c r="K393" s="62" t="s">
        <v>9166</v>
      </c>
      <c r="L393" s="62"/>
      <c r="M393" s="62"/>
      <c r="N393" s="62"/>
      <c r="O393" s="124"/>
      <c r="P393" s="453"/>
      <c r="Q393" s="453"/>
      <c r="R393" s="453"/>
      <c r="S393" s="1133"/>
      <c r="T393" s="314"/>
      <c r="U393" s="316" t="str">
        <f t="shared" si="20"/>
        <v>Yes</v>
      </c>
      <c r="V393" s="118" t="s">
        <v>93</v>
      </c>
      <c r="W393" s="71" t="s">
        <v>94</v>
      </c>
      <c r="X393" s="71"/>
      <c r="Y393" s="72" t="s">
        <v>6690</v>
      </c>
      <c r="Z393" s="72" t="s">
        <v>6691</v>
      </c>
      <c r="AA393" s="82" t="s">
        <v>6692</v>
      </c>
      <c r="AB393" s="835">
        <v>43922</v>
      </c>
      <c r="AC393" s="143" t="s">
        <v>3863</v>
      </c>
      <c r="AD393" s="86" t="s">
        <v>3864</v>
      </c>
      <c r="AE393" s="828"/>
      <c r="AF393" s="891">
        <v>43143</v>
      </c>
      <c r="AG393" s="891">
        <v>43185</v>
      </c>
      <c r="AH393" s="64" t="s">
        <v>3865</v>
      </c>
      <c r="AI393" s="144"/>
      <c r="AJ393" s="87"/>
      <c r="AK393" s="139" t="s">
        <v>3866</v>
      </c>
      <c r="AL393" s="828"/>
      <c r="AM393" s="891">
        <v>43413</v>
      </c>
      <c r="AN393" s="891">
        <v>43455</v>
      </c>
      <c r="AO393" s="64" t="s">
        <v>3867</v>
      </c>
      <c r="AP393" s="94"/>
      <c r="AQ393" s="861">
        <v>44176</v>
      </c>
      <c r="AR393" s="168" t="s">
        <v>3868</v>
      </c>
      <c r="AS393" s="851">
        <v>44166</v>
      </c>
      <c r="AT393" s="964">
        <v>44176</v>
      </c>
      <c r="AU393" s="964">
        <v>44232</v>
      </c>
      <c r="AV393" s="161" t="s">
        <v>3869</v>
      </c>
      <c r="AW393" s="209"/>
      <c r="AX393" s="168"/>
      <c r="AY393" s="168"/>
      <c r="AZ393" s="851"/>
      <c r="BA393" s="964"/>
      <c r="BB393" s="964"/>
      <c r="BC393" s="161"/>
      <c r="BD393" s="161"/>
      <c r="BE393" s="295" t="s">
        <v>5534</v>
      </c>
      <c r="BF393" s="848">
        <v>44317</v>
      </c>
      <c r="BG393" s="990"/>
      <c r="BH393" s="295" t="s">
        <v>5414</v>
      </c>
      <c r="BI393" s="848">
        <v>44470</v>
      </c>
      <c r="BJ393" s="990"/>
      <c r="BK393" s="295" t="s">
        <v>6456</v>
      </c>
      <c r="BL393" s="848">
        <v>44896</v>
      </c>
      <c r="BM393" s="990"/>
      <c r="BN393" s="540" t="s">
        <v>9167</v>
      </c>
      <c r="BO393" s="12" t="s">
        <v>9168</v>
      </c>
      <c r="BP393" s="12"/>
      <c r="BQ393" s="261">
        <v>44753</v>
      </c>
      <c r="BR393" s="261"/>
      <c r="BS393" s="18" t="s">
        <v>116</v>
      </c>
      <c r="BT393" s="261">
        <v>44739</v>
      </c>
      <c r="BU393" s="261">
        <v>44428</v>
      </c>
      <c r="BV393" s="18" t="s">
        <v>116</v>
      </c>
      <c r="BW393" s="261"/>
      <c r="BX393" s="261"/>
      <c r="BY393" s="12" t="s">
        <v>105</v>
      </c>
      <c r="BZ393" s="12" t="s">
        <v>105</v>
      </c>
      <c r="CA393" s="12"/>
      <c r="CB393" s="12"/>
      <c r="CC393" s="12"/>
      <c r="CD393" s="18"/>
    </row>
    <row r="394" spans="1:82" s="1" customFormat="1" ht="90" customHeight="1" x14ac:dyDescent="0.2">
      <c r="A394" s="24" t="s">
        <v>3471</v>
      </c>
      <c r="B394" s="65" t="s">
        <v>3472</v>
      </c>
      <c r="C394" s="252" t="s">
        <v>265</v>
      </c>
      <c r="D394" s="654">
        <v>2257</v>
      </c>
      <c r="E394" s="507" t="s">
        <v>297</v>
      </c>
      <c r="F394" s="507" t="s">
        <v>2182</v>
      </c>
      <c r="G394" s="268" t="s">
        <v>89</v>
      </c>
      <c r="H394" s="338" t="s">
        <v>89</v>
      </c>
      <c r="I394" s="348">
        <v>42942</v>
      </c>
      <c r="J394" s="348" t="s">
        <v>90</v>
      </c>
      <c r="K394" s="348" t="s">
        <v>9115</v>
      </c>
      <c r="L394" s="348"/>
      <c r="M394" s="348" t="s">
        <v>3473</v>
      </c>
      <c r="N394" s="648">
        <v>44235</v>
      </c>
      <c r="O394" s="124"/>
      <c r="P394" s="453"/>
      <c r="Q394" s="453"/>
      <c r="R394" s="453"/>
      <c r="S394" s="1133"/>
      <c r="T394" s="314"/>
      <c r="U394" s="316" t="str">
        <f t="shared" si="20"/>
        <v>Yes</v>
      </c>
      <c r="V394" s="118" t="s">
        <v>93</v>
      </c>
      <c r="W394" s="71" t="s">
        <v>94</v>
      </c>
      <c r="X394" s="71"/>
      <c r="Y394" s="82" t="s">
        <v>6538</v>
      </c>
      <c r="Z394" s="72" t="s">
        <v>6539</v>
      </c>
      <c r="AA394" s="82" t="s">
        <v>6540</v>
      </c>
      <c r="AB394" s="835">
        <v>43891</v>
      </c>
      <c r="AC394" s="143" t="s">
        <v>3476</v>
      </c>
      <c r="AD394" s="86" t="s">
        <v>3477</v>
      </c>
      <c r="AE394" s="828">
        <v>43252</v>
      </c>
      <c r="AF394" s="891">
        <v>43217</v>
      </c>
      <c r="AG394" s="891">
        <v>43259</v>
      </c>
      <c r="AH394" s="64" t="s">
        <v>3478</v>
      </c>
      <c r="AI394" s="144" t="s">
        <v>3479</v>
      </c>
      <c r="AJ394" s="87" t="s">
        <v>6968</v>
      </c>
      <c r="AK394" s="139" t="s">
        <v>3480</v>
      </c>
      <c r="AL394" s="828">
        <v>44498</v>
      </c>
      <c r="AM394" s="891">
        <v>44498</v>
      </c>
      <c r="AN394" s="891">
        <v>44529</v>
      </c>
      <c r="AO394" s="64" t="s">
        <v>3481</v>
      </c>
      <c r="AP394" s="94"/>
      <c r="AQ394" s="861"/>
      <c r="AR394" s="168"/>
      <c r="AS394" s="851"/>
      <c r="AT394" s="964"/>
      <c r="AU394" s="964"/>
      <c r="AV394" s="161"/>
      <c r="AW394" s="209"/>
      <c r="AX394" s="168"/>
      <c r="AY394" s="168"/>
      <c r="AZ394" s="851"/>
      <c r="BA394" s="964"/>
      <c r="BB394" s="964"/>
      <c r="BC394" s="161"/>
      <c r="BD394" s="161"/>
      <c r="BE394" s="93" t="s">
        <v>4976</v>
      </c>
      <c r="BF394" s="828">
        <v>44228</v>
      </c>
      <c r="BG394" s="991">
        <v>44235</v>
      </c>
      <c r="BH394" s="93" t="s">
        <v>5260</v>
      </c>
      <c r="BI394" s="828">
        <v>44409</v>
      </c>
      <c r="BJ394" s="988"/>
      <c r="BK394" s="93" t="s">
        <v>316</v>
      </c>
      <c r="BL394" s="828">
        <v>45017</v>
      </c>
      <c r="BM394" s="988"/>
      <c r="BN394" s="542" t="s">
        <v>9169</v>
      </c>
      <c r="BO394" s="54" t="s">
        <v>9170</v>
      </c>
      <c r="BP394" s="31"/>
      <c r="BQ394" s="261">
        <v>44257</v>
      </c>
      <c r="BR394" s="261"/>
      <c r="BS394" s="18" t="s">
        <v>116</v>
      </c>
      <c r="BT394" s="261">
        <v>44417</v>
      </c>
      <c r="BU394" s="261">
        <v>44517</v>
      </c>
      <c r="BV394" s="18" t="s">
        <v>116</v>
      </c>
      <c r="BW394" s="261">
        <v>44603</v>
      </c>
      <c r="BX394" s="261" t="s">
        <v>6974</v>
      </c>
      <c r="BY394" s="54" t="s">
        <v>3488</v>
      </c>
      <c r="BZ394" s="54" t="s">
        <v>3488</v>
      </c>
      <c r="CA394" s="12"/>
      <c r="CB394" s="12"/>
      <c r="CC394" s="12"/>
      <c r="CD394" s="18"/>
    </row>
    <row r="395" spans="1:82" s="1" customFormat="1" ht="90" customHeight="1" x14ac:dyDescent="0.2">
      <c r="A395" s="24" t="s">
        <v>3489</v>
      </c>
      <c r="B395" s="521" t="s">
        <v>3490</v>
      </c>
      <c r="C395" s="252" t="s">
        <v>6542</v>
      </c>
      <c r="D395" s="654">
        <v>2226</v>
      </c>
      <c r="E395" s="507" t="s">
        <v>4235</v>
      </c>
      <c r="F395" s="507" t="s">
        <v>3616</v>
      </c>
      <c r="G395" s="268" t="s">
        <v>89</v>
      </c>
      <c r="H395" s="338" t="s">
        <v>89</v>
      </c>
      <c r="I395" s="348">
        <v>42089</v>
      </c>
      <c r="J395" s="348" t="s">
        <v>90</v>
      </c>
      <c r="K395" s="348" t="s">
        <v>9171</v>
      </c>
      <c r="L395" s="348"/>
      <c r="M395" s="348"/>
      <c r="N395" s="648">
        <v>44406</v>
      </c>
      <c r="O395" s="124"/>
      <c r="P395" s="453"/>
      <c r="Q395" s="453"/>
      <c r="R395" s="453"/>
      <c r="S395" s="1133"/>
      <c r="T395" s="314"/>
      <c r="U395" s="316" t="str">
        <f t="shared" si="20"/>
        <v>Yes</v>
      </c>
      <c r="V395" s="118" t="s">
        <v>93</v>
      </c>
      <c r="W395" s="71" t="s">
        <v>94</v>
      </c>
      <c r="X395" s="71"/>
      <c r="Y395" s="72" t="s">
        <v>6543</v>
      </c>
      <c r="Z395" s="106" t="s">
        <v>9172</v>
      </c>
      <c r="AA395" s="106"/>
      <c r="AB395" s="835">
        <v>44075</v>
      </c>
      <c r="AC395" s="143" t="s">
        <v>5147</v>
      </c>
      <c r="AD395" s="86" t="s">
        <v>6546</v>
      </c>
      <c r="AE395" s="828">
        <v>43040</v>
      </c>
      <c r="AF395" s="891">
        <v>43046</v>
      </c>
      <c r="AG395" s="891">
        <v>43088</v>
      </c>
      <c r="AH395" s="64" t="s">
        <v>6547</v>
      </c>
      <c r="AI395" s="144"/>
      <c r="AJ395" s="87" t="s">
        <v>1791</v>
      </c>
      <c r="AK395" s="87" t="s">
        <v>367</v>
      </c>
      <c r="AL395" s="828">
        <v>43617</v>
      </c>
      <c r="AM395" s="891">
        <v>43617</v>
      </c>
      <c r="AN395" s="891"/>
      <c r="AO395" s="64"/>
      <c r="AP395" s="94"/>
      <c r="AQ395" s="861"/>
      <c r="AR395" s="168"/>
      <c r="AS395" s="851"/>
      <c r="AT395" s="964"/>
      <c r="AU395" s="964"/>
      <c r="AV395" s="161"/>
      <c r="AW395" s="209"/>
      <c r="AX395" s="168"/>
      <c r="AY395" s="168"/>
      <c r="AZ395" s="851"/>
      <c r="BA395" s="964"/>
      <c r="BB395" s="964"/>
      <c r="BC395" s="161"/>
      <c r="BD395" s="161"/>
      <c r="BE395" s="93" t="s">
        <v>5598</v>
      </c>
      <c r="BF395" s="828">
        <v>44896</v>
      </c>
      <c r="BG395" s="991"/>
      <c r="BH395" s="93" t="s">
        <v>5316</v>
      </c>
      <c r="BI395" s="828">
        <v>45108</v>
      </c>
      <c r="BJ395" s="988"/>
      <c r="BK395" s="93" t="s">
        <v>114</v>
      </c>
      <c r="BL395" s="828" t="s">
        <v>114</v>
      </c>
      <c r="BM395" s="988"/>
      <c r="BN395" s="540" t="s">
        <v>9173</v>
      </c>
      <c r="BO395" s="12" t="s">
        <v>9174</v>
      </c>
      <c r="BP395" s="12"/>
      <c r="BQ395" s="261">
        <v>44279</v>
      </c>
      <c r="BR395" s="261"/>
      <c r="BS395" s="18" t="s">
        <v>7042</v>
      </c>
      <c r="BT395" s="261"/>
      <c r="BU395" s="261">
        <v>44783</v>
      </c>
      <c r="BV395" s="18" t="s">
        <v>116</v>
      </c>
      <c r="BW395" s="261">
        <v>44783</v>
      </c>
      <c r="BX395" s="261" t="s">
        <v>8796</v>
      </c>
      <c r="BY395" s="54" t="s">
        <v>9175</v>
      </c>
      <c r="BZ395" s="54" t="s">
        <v>9175</v>
      </c>
      <c r="CA395" s="12"/>
      <c r="CB395" s="12" t="s">
        <v>106</v>
      </c>
      <c r="CC395" s="12" t="s">
        <v>3500</v>
      </c>
      <c r="CD395" s="18"/>
    </row>
    <row r="396" spans="1:82" s="1" customFormat="1" ht="90" customHeight="1" x14ac:dyDescent="0.2">
      <c r="A396" s="24" t="s">
        <v>2738</v>
      </c>
      <c r="B396" s="521" t="s">
        <v>2739</v>
      </c>
      <c r="C396" s="252" t="s">
        <v>6239</v>
      </c>
      <c r="D396" s="654">
        <v>2120</v>
      </c>
      <c r="E396" s="507" t="s">
        <v>4235</v>
      </c>
      <c r="F396" s="507" t="s">
        <v>3616</v>
      </c>
      <c r="G396" s="268" t="s">
        <v>89</v>
      </c>
      <c r="H396" s="340" t="s">
        <v>89</v>
      </c>
      <c r="I396" s="348">
        <v>40932</v>
      </c>
      <c r="J396" s="348" t="s">
        <v>90</v>
      </c>
      <c r="K396" s="348" t="s">
        <v>9115</v>
      </c>
      <c r="L396" s="348"/>
      <c r="M396" s="348"/>
      <c r="N396" s="62"/>
      <c r="O396" s="124"/>
      <c r="P396" s="453"/>
      <c r="Q396" s="453"/>
      <c r="R396" s="453"/>
      <c r="S396" s="1133"/>
      <c r="T396" s="314"/>
      <c r="U396" s="316" t="str">
        <f t="shared" si="20"/>
        <v>Yes</v>
      </c>
      <c r="V396" s="118" t="s">
        <v>93</v>
      </c>
      <c r="W396" s="71" t="s">
        <v>94</v>
      </c>
      <c r="X396" s="71"/>
      <c r="Y396" s="72" t="s">
        <v>2741</v>
      </c>
      <c r="Z396" s="72" t="s">
        <v>9176</v>
      </c>
      <c r="AA396" s="106"/>
      <c r="AB396" s="835">
        <v>44378</v>
      </c>
      <c r="AC396" s="143" t="s">
        <v>4870</v>
      </c>
      <c r="AD396" s="86" t="s">
        <v>364</v>
      </c>
      <c r="AE396" s="828">
        <v>42917</v>
      </c>
      <c r="AF396" s="891">
        <v>42950</v>
      </c>
      <c r="AG396" s="891">
        <v>43006</v>
      </c>
      <c r="AH396" s="64" t="s">
        <v>2743</v>
      </c>
      <c r="AI396" s="144" t="s">
        <v>2744</v>
      </c>
      <c r="AJ396" s="87" t="s">
        <v>4881</v>
      </c>
      <c r="AK396" s="139" t="s">
        <v>2745</v>
      </c>
      <c r="AL396" s="828">
        <v>43800</v>
      </c>
      <c r="AM396" s="891">
        <v>43507</v>
      </c>
      <c r="AN396" s="891">
        <v>43549</v>
      </c>
      <c r="AO396" s="64" t="s">
        <v>2746</v>
      </c>
      <c r="AP396" s="94" t="s">
        <v>2747</v>
      </c>
      <c r="AQ396" s="861" t="s">
        <v>873</v>
      </c>
      <c r="AR396" s="168" t="s">
        <v>2748</v>
      </c>
      <c r="AS396" s="851">
        <v>44378</v>
      </c>
      <c r="AT396" s="964">
        <v>44456</v>
      </c>
      <c r="AU396" s="964">
        <v>44500</v>
      </c>
      <c r="AV396" s="161" t="s">
        <v>2749</v>
      </c>
      <c r="AW396" s="209"/>
      <c r="AX396" s="168"/>
      <c r="AY396" s="168"/>
      <c r="AZ396" s="851"/>
      <c r="BA396" s="964"/>
      <c r="BB396" s="964"/>
      <c r="BC396" s="161"/>
      <c r="BD396" s="161"/>
      <c r="BE396" s="93" t="s">
        <v>6456</v>
      </c>
      <c r="BF396" s="828">
        <v>44896</v>
      </c>
      <c r="BG396" s="988"/>
      <c r="BH396" s="93" t="s">
        <v>316</v>
      </c>
      <c r="BI396" s="828">
        <v>45017</v>
      </c>
      <c r="BJ396" s="988"/>
      <c r="BK396" s="93" t="s">
        <v>114</v>
      </c>
      <c r="BL396" s="828" t="s">
        <v>114</v>
      </c>
      <c r="BM396" s="988"/>
      <c r="BN396" s="12"/>
      <c r="BO396" s="12" t="s">
        <v>9177</v>
      </c>
      <c r="BP396" s="12"/>
      <c r="BQ396" s="261">
        <v>44540</v>
      </c>
      <c r="BR396" s="261">
        <v>44456</v>
      </c>
      <c r="BS396" s="18" t="s">
        <v>116</v>
      </c>
      <c r="BT396" s="261"/>
      <c r="BU396" s="261">
        <v>44770</v>
      </c>
      <c r="BV396" s="18" t="s">
        <v>116</v>
      </c>
      <c r="BW396" s="261">
        <v>44770</v>
      </c>
      <c r="BX396" s="261"/>
      <c r="BY396" s="12" t="s">
        <v>579</v>
      </c>
      <c r="BZ396" s="12" t="s">
        <v>579</v>
      </c>
      <c r="CA396" s="12"/>
      <c r="CB396" s="12"/>
      <c r="CC396" s="12"/>
      <c r="CD396" s="18"/>
    </row>
    <row r="397" spans="1:82" s="713" customFormat="1" ht="90" customHeight="1" x14ac:dyDescent="0.2">
      <c r="A397" s="549" t="s">
        <v>3019</v>
      </c>
      <c r="B397" s="521" t="s">
        <v>3020</v>
      </c>
      <c r="C397" s="259" t="s">
        <v>4839</v>
      </c>
      <c r="D397" s="659" t="s">
        <v>193</v>
      </c>
      <c r="E397" s="254"/>
      <c r="F397" s="254"/>
      <c r="G397" s="288" t="s">
        <v>89</v>
      </c>
      <c r="H397" s="173" t="s">
        <v>89</v>
      </c>
      <c r="I397" s="598">
        <v>40596</v>
      </c>
      <c r="J397" s="348" t="s">
        <v>90</v>
      </c>
      <c r="K397" s="743" t="s">
        <v>3022</v>
      </c>
      <c r="L397" s="348"/>
      <c r="M397" s="348"/>
      <c r="N397" s="62"/>
      <c r="O397" s="124"/>
      <c r="P397" s="453"/>
      <c r="Q397" s="453"/>
      <c r="R397" s="453"/>
      <c r="S397" s="1133"/>
      <c r="T397" s="314"/>
      <c r="U397" s="316" t="s">
        <v>93</v>
      </c>
      <c r="V397" s="118" t="s">
        <v>93</v>
      </c>
      <c r="W397" s="71" t="s">
        <v>94</v>
      </c>
      <c r="X397" s="71"/>
      <c r="Y397" s="217" t="s">
        <v>3024</v>
      </c>
      <c r="Z397" s="217" t="s">
        <v>4842</v>
      </c>
      <c r="AA397" s="106"/>
      <c r="AB397" s="836">
        <v>44501</v>
      </c>
      <c r="AC397" s="143" t="s">
        <v>9178</v>
      </c>
      <c r="AD397" s="86" t="s">
        <v>98</v>
      </c>
      <c r="AE397" s="828">
        <v>44652</v>
      </c>
      <c r="AF397" s="891"/>
      <c r="AG397" s="891"/>
      <c r="AH397" s="64"/>
      <c r="AI397" s="144"/>
      <c r="AJ397" s="17"/>
      <c r="AK397" s="86"/>
      <c r="AL397" s="828"/>
      <c r="AM397" s="891"/>
      <c r="AN397" s="891"/>
      <c r="AO397" s="64"/>
      <c r="AP397" s="94"/>
      <c r="AQ397" s="861"/>
      <c r="AR397" s="168"/>
      <c r="AS397" s="852"/>
      <c r="AT397" s="964"/>
      <c r="AU397" s="964"/>
      <c r="AV397" s="161"/>
      <c r="AW397" s="209"/>
      <c r="AX397" s="169"/>
      <c r="AY397" s="169"/>
      <c r="AZ397" s="852"/>
      <c r="BA397" s="964"/>
      <c r="BB397" s="964"/>
      <c r="BC397" s="161"/>
      <c r="BD397" s="161"/>
      <c r="BE397" s="93" t="s">
        <v>2326</v>
      </c>
      <c r="BF397" s="828">
        <v>44896</v>
      </c>
      <c r="BG397" s="891"/>
      <c r="BH397" s="93" t="s">
        <v>4769</v>
      </c>
      <c r="BI397" s="828">
        <v>45017</v>
      </c>
      <c r="BJ397" s="988"/>
      <c r="BK397" s="93" t="s">
        <v>5484</v>
      </c>
      <c r="BL397" s="873">
        <v>45383</v>
      </c>
      <c r="BM397" s="988"/>
      <c r="BN397" s="12" t="s">
        <v>9179</v>
      </c>
      <c r="BO397" s="12" t="s">
        <v>9180</v>
      </c>
      <c r="BP397" s="12"/>
      <c r="BQ397" s="261"/>
      <c r="BR397" s="261">
        <v>44712</v>
      </c>
      <c r="BS397" s="18" t="s">
        <v>116</v>
      </c>
      <c r="BT397" s="261"/>
      <c r="BU397" s="261">
        <v>44712</v>
      </c>
      <c r="BV397" s="261" t="s">
        <v>116</v>
      </c>
      <c r="BW397" s="261">
        <v>44712</v>
      </c>
      <c r="BX397" s="261"/>
      <c r="BY397" s="12" t="s">
        <v>105</v>
      </c>
      <c r="BZ397" s="12" t="s">
        <v>105</v>
      </c>
      <c r="CA397" s="12"/>
      <c r="CB397" s="12"/>
      <c r="CC397" s="12"/>
      <c r="CD397" s="18"/>
    </row>
    <row r="398" spans="1:82" s="1" customFormat="1" ht="90" customHeight="1" x14ac:dyDescent="0.2">
      <c r="A398" s="24" t="s">
        <v>2681</v>
      </c>
      <c r="B398" s="65" t="s">
        <v>2662</v>
      </c>
      <c r="C398" s="252" t="s">
        <v>6909</v>
      </c>
      <c r="D398" s="660">
        <v>2003</v>
      </c>
      <c r="E398" s="507" t="s">
        <v>337</v>
      </c>
      <c r="F398" s="507" t="s">
        <v>266</v>
      </c>
      <c r="G398" s="268" t="s">
        <v>89</v>
      </c>
      <c r="H398" s="338" t="s">
        <v>89</v>
      </c>
      <c r="I398" s="348">
        <v>43990</v>
      </c>
      <c r="J398" s="348"/>
      <c r="K398" s="348"/>
      <c r="L398" s="348"/>
      <c r="M398" s="348"/>
      <c r="N398" s="62"/>
      <c r="O398" s="124"/>
      <c r="P398" s="453"/>
      <c r="Q398" s="454"/>
      <c r="R398" s="454"/>
      <c r="S398" s="1133"/>
      <c r="T398" s="314"/>
      <c r="U398" s="316" t="str">
        <f>IF(OR(V398="Yes", W398="Web-page timetable", X398="YES"), "Yes")</f>
        <v>Yes</v>
      </c>
      <c r="V398" s="118" t="s">
        <v>93</v>
      </c>
      <c r="W398" s="71" t="s">
        <v>94</v>
      </c>
      <c r="X398" s="71"/>
      <c r="Y398" s="82" t="s">
        <v>867</v>
      </c>
      <c r="Z398" s="72" t="s">
        <v>2663</v>
      </c>
      <c r="AA398" s="82"/>
      <c r="AB398" s="835">
        <v>44317</v>
      </c>
      <c r="AC398" s="551" t="s">
        <v>1975</v>
      </c>
      <c r="AD398" s="557" t="s">
        <v>6910</v>
      </c>
      <c r="AE398" s="848">
        <v>44348</v>
      </c>
      <c r="AF398" s="891"/>
      <c r="AG398" s="891"/>
      <c r="AH398" s="64"/>
      <c r="AI398" s="144"/>
      <c r="AJ398" s="136" t="s">
        <v>398</v>
      </c>
      <c r="AK398" s="136" t="s">
        <v>367</v>
      </c>
      <c r="AL398" s="828">
        <v>44713</v>
      </c>
      <c r="AM398" s="891"/>
      <c r="AN398" s="891"/>
      <c r="AO398" s="64"/>
      <c r="AP398" s="94"/>
      <c r="AQ398" s="861"/>
      <c r="AR398" s="168"/>
      <c r="AS398" s="851"/>
      <c r="AT398" s="964"/>
      <c r="AU398" s="964"/>
      <c r="AV398" s="161"/>
      <c r="AW398" s="209"/>
      <c r="AX398" s="168"/>
      <c r="AY398" s="168"/>
      <c r="AZ398" s="851"/>
      <c r="BA398" s="964"/>
      <c r="BB398" s="964"/>
      <c r="BC398" s="161"/>
      <c r="BD398" s="161"/>
      <c r="BE398" s="93" t="s">
        <v>1127</v>
      </c>
      <c r="BF398" s="828">
        <v>45078</v>
      </c>
      <c r="BG398" s="988"/>
      <c r="BH398" s="93" t="s">
        <v>6414</v>
      </c>
      <c r="BI398" s="828">
        <v>45261</v>
      </c>
      <c r="BJ398" s="988"/>
      <c r="BK398" s="93" t="s">
        <v>7636</v>
      </c>
      <c r="BL398" s="828">
        <v>45717</v>
      </c>
      <c r="BM398" s="988"/>
      <c r="BN398" s="7417" t="s">
        <v>8811</v>
      </c>
      <c r="BO398" s="1172" t="s">
        <v>9181</v>
      </c>
      <c r="BP398" s="12" t="s">
        <v>9182</v>
      </c>
      <c r="BQ398" s="261">
        <v>44672</v>
      </c>
      <c r="BR398" s="261">
        <v>44428</v>
      </c>
      <c r="BS398" s="18" t="s">
        <v>116</v>
      </c>
      <c r="BT398" s="261">
        <v>44428</v>
      </c>
      <c r="BU398" s="261"/>
      <c r="BV398" s="18"/>
      <c r="BW398" s="261"/>
      <c r="BX398" s="261"/>
      <c r="BY398" s="12" t="s">
        <v>105</v>
      </c>
      <c r="BZ398" s="12" t="s">
        <v>105</v>
      </c>
      <c r="CA398" s="12"/>
      <c r="CB398" s="12"/>
      <c r="CC398" s="12"/>
      <c r="CD398" s="18"/>
    </row>
    <row r="399" spans="1:82" ht="50" customHeight="1" x14ac:dyDescent="0.2">
      <c r="A399" s="24" t="s">
        <v>743</v>
      </c>
      <c r="B399" s="65" t="s">
        <v>744</v>
      </c>
      <c r="C399" s="252" t="s">
        <v>745</v>
      </c>
      <c r="D399" s="654">
        <v>2047</v>
      </c>
      <c r="E399" s="507" t="s">
        <v>2759</v>
      </c>
      <c r="F399" s="507" t="s">
        <v>2182</v>
      </c>
      <c r="G399" s="268" t="s">
        <v>89</v>
      </c>
      <c r="H399" s="338" t="s">
        <v>89</v>
      </c>
      <c r="I399" s="348">
        <v>41801</v>
      </c>
      <c r="J399" s="348" t="s">
        <v>90</v>
      </c>
      <c r="K399" s="348" t="s">
        <v>746</v>
      </c>
      <c r="L399" s="348"/>
      <c r="M399" s="348"/>
      <c r="N399" s="62"/>
      <c r="O399" s="124"/>
      <c r="P399" s="453"/>
      <c r="Q399" s="453"/>
      <c r="R399" s="453"/>
      <c r="S399" s="1133"/>
      <c r="T399" s="314"/>
      <c r="U399" s="316" t="str">
        <f t="shared" ref="U399:U401" si="21">IF(OR(V399="Yes", W399="Web-page timetable", X399="YES"), "Yes")</f>
        <v>Yes</v>
      </c>
      <c r="V399" s="118" t="s">
        <v>93</v>
      </c>
      <c r="W399" s="71" t="s">
        <v>1120</v>
      </c>
      <c r="X399" s="281"/>
      <c r="Y399" s="72" t="s">
        <v>5257</v>
      </c>
      <c r="Z399" s="82" t="s">
        <v>9183</v>
      </c>
      <c r="AA399" s="106"/>
      <c r="AB399" s="835">
        <v>44287</v>
      </c>
      <c r="AC399" s="143" t="s">
        <v>749</v>
      </c>
      <c r="AD399" s="86" t="s">
        <v>750</v>
      </c>
      <c r="AE399" s="828">
        <v>43497</v>
      </c>
      <c r="AF399" s="891">
        <v>43252</v>
      </c>
      <c r="AG399" s="891">
        <v>43282</v>
      </c>
      <c r="AH399" s="132" t="s">
        <v>751</v>
      </c>
      <c r="AI399" s="144"/>
      <c r="AJ399" s="191" t="s">
        <v>752</v>
      </c>
      <c r="AK399" s="136" t="s">
        <v>364</v>
      </c>
      <c r="AL399" s="828">
        <v>43586</v>
      </c>
      <c r="AM399" s="891">
        <v>43598</v>
      </c>
      <c r="AN399" s="891">
        <v>43654</v>
      </c>
      <c r="AO399" s="132" t="s">
        <v>751</v>
      </c>
      <c r="AP399" s="94"/>
      <c r="AQ399" s="861" t="s">
        <v>753</v>
      </c>
      <c r="AR399" s="168" t="s">
        <v>367</v>
      </c>
      <c r="AS399" s="851">
        <v>44013</v>
      </c>
      <c r="AT399" s="964">
        <v>44274</v>
      </c>
      <c r="AU399" s="964">
        <v>44316</v>
      </c>
      <c r="AV399" s="161" t="s">
        <v>754</v>
      </c>
      <c r="AW399" s="209"/>
      <c r="AX399" s="168"/>
      <c r="AY399" s="168"/>
      <c r="AZ399" s="851"/>
      <c r="BA399" s="964"/>
      <c r="BB399" s="964"/>
      <c r="BC399" s="161"/>
      <c r="BD399" s="161"/>
      <c r="BE399" s="93" t="s">
        <v>663</v>
      </c>
      <c r="BF399" s="828">
        <v>44835</v>
      </c>
      <c r="BG399" s="990"/>
      <c r="BH399" s="93" t="s">
        <v>9184</v>
      </c>
      <c r="BI399" s="828">
        <v>45017</v>
      </c>
      <c r="BJ399" s="988"/>
      <c r="BK399" s="93" t="s">
        <v>522</v>
      </c>
      <c r="BL399" s="828">
        <v>45383</v>
      </c>
      <c r="BM399" s="988"/>
      <c r="BN399" s="542" t="s">
        <v>9185</v>
      </c>
      <c r="BO399" s="542" t="s">
        <v>9185</v>
      </c>
      <c r="BP399" s="12"/>
      <c r="BQ399" s="261">
        <v>44687</v>
      </c>
      <c r="BR399" s="261"/>
      <c r="BS399" s="18" t="s">
        <v>116</v>
      </c>
      <c r="BT399" s="261">
        <v>44687</v>
      </c>
      <c r="BU399" s="261">
        <v>44776</v>
      </c>
      <c r="BV399" s="18" t="s">
        <v>116</v>
      </c>
      <c r="BW399" s="261">
        <v>44776</v>
      </c>
      <c r="BX399" s="261"/>
      <c r="BY399" s="12" t="s">
        <v>105</v>
      </c>
      <c r="BZ399" s="12" t="s">
        <v>105</v>
      </c>
    </row>
    <row r="400" spans="1:82" ht="50" customHeight="1" x14ac:dyDescent="0.2">
      <c r="A400" s="24" t="s">
        <v>3681</v>
      </c>
      <c r="B400" s="65" t="s">
        <v>3682</v>
      </c>
      <c r="C400" s="6" t="s">
        <v>9186</v>
      </c>
      <c r="D400" s="654" t="s">
        <v>6849</v>
      </c>
      <c r="E400" s="507"/>
      <c r="F400" s="507"/>
      <c r="G400" s="173" t="s">
        <v>89</v>
      </c>
      <c r="H400" s="338" t="s">
        <v>89</v>
      </c>
      <c r="I400" s="348">
        <v>42348</v>
      </c>
      <c r="J400" s="348"/>
      <c r="K400" s="348"/>
      <c r="L400" s="348"/>
      <c r="M400" s="348"/>
      <c r="N400" s="62"/>
      <c r="O400" s="593"/>
      <c r="P400" s="453"/>
      <c r="Q400" s="453"/>
      <c r="R400" s="453"/>
      <c r="S400" s="1133">
        <v>44165</v>
      </c>
      <c r="T400" s="314" t="s">
        <v>3684</v>
      </c>
      <c r="U400" s="316" t="b">
        <f t="shared" si="21"/>
        <v>0</v>
      </c>
      <c r="V400" s="118" t="s">
        <v>237</v>
      </c>
      <c r="W400" s="71" t="s">
        <v>94</v>
      </c>
      <c r="X400" s="71"/>
      <c r="Y400" s="72" t="s">
        <v>3685</v>
      </c>
      <c r="Z400" s="72" t="s">
        <v>6607</v>
      </c>
      <c r="AA400" s="106" t="s">
        <v>6608</v>
      </c>
      <c r="AB400" s="837">
        <v>42795</v>
      </c>
      <c r="AC400" s="143" t="s">
        <v>6609</v>
      </c>
      <c r="AD400" s="86"/>
      <c r="AE400" s="828">
        <v>41183</v>
      </c>
      <c r="AF400" s="891"/>
      <c r="AG400" s="891"/>
      <c r="AH400" s="64"/>
      <c r="AI400" s="144"/>
      <c r="AJ400" s="136"/>
      <c r="AK400" s="136"/>
      <c r="AL400" s="828"/>
      <c r="AM400" s="891"/>
      <c r="AN400" s="891"/>
      <c r="AO400" s="64"/>
      <c r="AP400" s="94"/>
      <c r="AQ400" s="863"/>
      <c r="AR400" s="185"/>
      <c r="AS400" s="856"/>
      <c r="AT400" s="973"/>
      <c r="AU400" s="973"/>
      <c r="AV400" s="187"/>
      <c r="AW400" s="276"/>
      <c r="AX400" s="274"/>
      <c r="AY400" s="274"/>
      <c r="AZ400" s="856"/>
      <c r="BA400" s="973"/>
      <c r="BB400" s="973"/>
      <c r="BC400" s="187"/>
      <c r="BD400" s="187"/>
      <c r="BE400" s="93" t="s">
        <v>6610</v>
      </c>
      <c r="BF400" s="828">
        <v>41699</v>
      </c>
      <c r="BG400" s="891"/>
      <c r="BH400" s="93" t="s">
        <v>6611</v>
      </c>
      <c r="BI400" s="828">
        <v>41821</v>
      </c>
      <c r="BJ400" s="988"/>
      <c r="BK400" s="93" t="s">
        <v>6612</v>
      </c>
      <c r="BL400" s="874">
        <v>42339</v>
      </c>
      <c r="BM400" s="988">
        <v>42339</v>
      </c>
      <c r="BN400" s="540" t="s">
        <v>9187</v>
      </c>
      <c r="BO400" s="12"/>
      <c r="BP400" s="12"/>
      <c r="BQ400" s="261">
        <v>44792</v>
      </c>
      <c r="BR400" s="261"/>
      <c r="BS400" s="18" t="s">
        <v>116</v>
      </c>
      <c r="BT400" s="261"/>
      <c r="BU400" s="261"/>
      <c r="BV400" s="18"/>
      <c r="BW400" s="261"/>
      <c r="BX400" s="261"/>
      <c r="BY400" s="12" t="s">
        <v>105</v>
      </c>
      <c r="BZ400" s="12" t="s">
        <v>105</v>
      </c>
    </row>
    <row r="401" spans="1:81" s="1" customFormat="1" ht="48" customHeight="1" x14ac:dyDescent="0.2">
      <c r="A401" s="23" t="s">
        <v>511</v>
      </c>
      <c r="B401" s="65" t="s">
        <v>512</v>
      </c>
      <c r="C401" s="252" t="s">
        <v>9188</v>
      </c>
      <c r="D401" s="654">
        <v>2184</v>
      </c>
      <c r="E401" s="507" t="s">
        <v>292</v>
      </c>
      <c r="F401" s="507" t="s">
        <v>3616</v>
      </c>
      <c r="G401" s="268" t="s">
        <v>89</v>
      </c>
      <c r="H401" s="338" t="s">
        <v>89</v>
      </c>
      <c r="I401" s="348">
        <v>43797</v>
      </c>
      <c r="J401" s="348"/>
      <c r="K401" s="348" t="s">
        <v>3416</v>
      </c>
      <c r="L401" s="348"/>
      <c r="M401" s="348" t="s">
        <v>90</v>
      </c>
      <c r="N401" s="62"/>
      <c r="O401" s="124"/>
      <c r="P401" s="453"/>
      <c r="Q401" s="453"/>
      <c r="R401" s="453"/>
      <c r="S401" s="1133"/>
      <c r="T401" s="314"/>
      <c r="U401" s="316" t="str">
        <f t="shared" si="21"/>
        <v>Yes</v>
      </c>
      <c r="V401" s="118" t="s">
        <v>93</v>
      </c>
      <c r="W401" s="71" t="s">
        <v>94</v>
      </c>
      <c r="X401" s="71"/>
      <c r="Y401" s="82" t="s">
        <v>516</v>
      </c>
      <c r="Z401" s="72" t="s">
        <v>9189</v>
      </c>
      <c r="AA401" s="106"/>
      <c r="AB401" s="835">
        <v>44501</v>
      </c>
      <c r="AC401" s="143" t="s">
        <v>537</v>
      </c>
      <c r="AD401" s="86" t="s">
        <v>142</v>
      </c>
      <c r="AE401" s="828">
        <v>44593</v>
      </c>
      <c r="AF401" s="891"/>
      <c r="AG401" s="891"/>
      <c r="AH401" s="64"/>
      <c r="AI401" s="144"/>
      <c r="AJ401" s="86"/>
      <c r="AK401" s="86"/>
      <c r="AL401" s="828"/>
      <c r="AM401" s="891"/>
      <c r="AN401" s="891"/>
      <c r="AO401" s="64"/>
      <c r="AP401" s="94"/>
      <c r="AQ401" s="861"/>
      <c r="AR401" s="168"/>
      <c r="AS401" s="851"/>
      <c r="AT401" s="964"/>
      <c r="AU401" s="964"/>
      <c r="AV401" s="161"/>
      <c r="AW401" s="209"/>
      <c r="AX401" s="168"/>
      <c r="AY401" s="168"/>
      <c r="AZ401" s="851"/>
      <c r="BA401" s="964"/>
      <c r="BB401" s="964"/>
      <c r="BC401" s="161"/>
      <c r="BD401" s="161"/>
      <c r="BE401" s="93" t="s">
        <v>7365</v>
      </c>
      <c r="BF401" s="828">
        <v>44774</v>
      </c>
      <c r="BG401" s="988"/>
      <c r="BH401" s="93" t="s">
        <v>2957</v>
      </c>
      <c r="BI401" s="828">
        <v>44835</v>
      </c>
      <c r="BJ401" s="990"/>
      <c r="BK401" s="295" t="s">
        <v>2980</v>
      </c>
      <c r="BL401" s="848">
        <v>44958</v>
      </c>
      <c r="BM401" s="988"/>
      <c r="BN401" s="540" t="s">
        <v>9190</v>
      </c>
      <c r="BO401" s="12" t="s">
        <v>9191</v>
      </c>
      <c r="BP401" s="12"/>
      <c r="BQ401" s="261">
        <v>44628</v>
      </c>
      <c r="BR401" s="261">
        <v>44517</v>
      </c>
      <c r="BS401" s="18" t="s">
        <v>116</v>
      </c>
      <c r="BT401" s="261">
        <v>44463</v>
      </c>
      <c r="BU401" s="261">
        <v>44776</v>
      </c>
      <c r="BV401" s="18" t="s">
        <v>116</v>
      </c>
      <c r="BW401" s="261">
        <v>44783</v>
      </c>
      <c r="BX401" s="261"/>
      <c r="BY401" s="12" t="s">
        <v>9192</v>
      </c>
      <c r="BZ401" s="12" t="s">
        <v>9192</v>
      </c>
      <c r="CA401" s="12"/>
      <c r="CB401" s="12"/>
      <c r="CC401" s="12"/>
    </row>
    <row r="402" spans="1:81" s="1" customFormat="1" ht="48" customHeight="1" x14ac:dyDescent="0.2">
      <c r="A402" s="23" t="s">
        <v>511</v>
      </c>
      <c r="B402" s="65" t="s">
        <v>512</v>
      </c>
      <c r="C402" s="252" t="s">
        <v>7268</v>
      </c>
      <c r="D402" s="654" t="s">
        <v>6849</v>
      </c>
      <c r="E402" s="507" t="s">
        <v>337</v>
      </c>
      <c r="F402" s="507" t="s">
        <v>7269</v>
      </c>
      <c r="G402" s="268" t="s">
        <v>89</v>
      </c>
      <c r="H402" s="338" t="s">
        <v>89</v>
      </c>
      <c r="I402" s="348">
        <v>43797</v>
      </c>
      <c r="J402" s="348" t="s">
        <v>90</v>
      </c>
      <c r="K402" s="348" t="s">
        <v>9098</v>
      </c>
      <c r="L402" s="348"/>
      <c r="M402" s="348"/>
      <c r="N402" s="62"/>
      <c r="O402" s="124"/>
      <c r="P402" s="453"/>
      <c r="Q402" s="453"/>
      <c r="R402" s="453"/>
      <c r="S402" s="1133"/>
      <c r="T402" s="314"/>
      <c r="U402" s="316" t="s">
        <v>93</v>
      </c>
      <c r="V402" s="118" t="s">
        <v>93</v>
      </c>
      <c r="W402" s="71" t="s">
        <v>94</v>
      </c>
      <c r="X402" s="71"/>
      <c r="Y402" s="82" t="s">
        <v>516</v>
      </c>
      <c r="Z402" s="72" t="s">
        <v>9189</v>
      </c>
      <c r="AA402" s="106"/>
      <c r="AB402" s="835">
        <v>44501</v>
      </c>
      <c r="AC402" s="143" t="s">
        <v>9193</v>
      </c>
      <c r="AD402" s="86" t="s">
        <v>142</v>
      </c>
      <c r="AE402" s="828">
        <v>44958</v>
      </c>
      <c r="AF402" s="891"/>
      <c r="AG402" s="891"/>
      <c r="AH402" s="64"/>
      <c r="AI402" s="144"/>
      <c r="AJ402" s="17" t="s">
        <v>9194</v>
      </c>
      <c r="AK402" s="86" t="s">
        <v>9195</v>
      </c>
      <c r="AL402" s="828">
        <v>45323</v>
      </c>
      <c r="AM402" s="891"/>
      <c r="AN402" s="891"/>
      <c r="AO402" s="64"/>
      <c r="AP402" s="94"/>
      <c r="AQ402" s="861"/>
      <c r="AR402" s="168"/>
      <c r="AS402" s="852"/>
      <c r="AT402" s="964"/>
      <c r="AU402" s="964"/>
      <c r="AV402" s="161"/>
      <c r="AW402" s="209"/>
      <c r="AX402" s="168"/>
      <c r="AY402" s="169"/>
      <c r="AZ402" s="852"/>
      <c r="BA402" s="964"/>
      <c r="BB402" s="964"/>
      <c r="BC402" s="161"/>
      <c r="BD402" s="161"/>
      <c r="BE402" s="93"/>
      <c r="BF402" s="828"/>
      <c r="BG402" s="891"/>
      <c r="BH402" s="93" t="s">
        <v>6886</v>
      </c>
      <c r="BI402" s="828">
        <v>45627</v>
      </c>
      <c r="BJ402" s="988"/>
      <c r="BK402" s="93"/>
      <c r="BL402" s="873"/>
      <c r="BM402" s="988"/>
      <c r="BN402" s="540" t="s">
        <v>9196</v>
      </c>
      <c r="BO402" s="12" t="s">
        <v>9197</v>
      </c>
      <c r="BP402" s="12"/>
      <c r="BQ402" s="261">
        <v>44628</v>
      </c>
      <c r="BR402" s="261">
        <v>44517</v>
      </c>
      <c r="BS402" s="18" t="s">
        <v>116</v>
      </c>
      <c r="BT402" s="261"/>
      <c r="BU402" s="261">
        <v>44517</v>
      </c>
      <c r="BV402" s="261" t="s">
        <v>116</v>
      </c>
      <c r="BW402" s="261"/>
      <c r="BX402" s="261"/>
      <c r="BY402" s="30" t="s">
        <v>9198</v>
      </c>
      <c r="BZ402" s="30" t="s">
        <v>9198</v>
      </c>
      <c r="CA402" s="12"/>
      <c r="CB402" s="12"/>
      <c r="CC402" s="12"/>
    </row>
    <row r="403" spans="1:81" s="1" customFormat="1" ht="90" customHeight="1" x14ac:dyDescent="0.2">
      <c r="A403" s="24" t="s">
        <v>1627</v>
      </c>
      <c r="B403" s="65" t="s">
        <v>1628</v>
      </c>
      <c r="C403" s="252" t="s">
        <v>5662</v>
      </c>
      <c r="D403" s="654" t="s">
        <v>6849</v>
      </c>
      <c r="E403" s="507" t="s">
        <v>91</v>
      </c>
      <c r="F403" s="507" t="s">
        <v>949</v>
      </c>
      <c r="G403" s="268" t="s">
        <v>89</v>
      </c>
      <c r="H403" s="338" t="s">
        <v>89</v>
      </c>
      <c r="I403" s="348">
        <v>42359</v>
      </c>
      <c r="J403" s="348" t="s">
        <v>90</v>
      </c>
      <c r="K403" s="348" t="s">
        <v>9171</v>
      </c>
      <c r="L403" s="348"/>
      <c r="M403" s="348"/>
      <c r="N403" s="62"/>
      <c r="O403" s="124"/>
      <c r="P403" s="453"/>
      <c r="Q403" s="453"/>
      <c r="R403" s="453"/>
      <c r="S403" s="1133"/>
      <c r="T403" s="314"/>
      <c r="U403" s="316" t="str">
        <f t="shared" ref="U403:U407" si="22">IF(OR(V403="Yes", W403="Web-page timetable", X403="YES"), "Yes")</f>
        <v>Yes</v>
      </c>
      <c r="V403" s="118" t="s">
        <v>93</v>
      </c>
      <c r="W403" s="71" t="s">
        <v>94</v>
      </c>
      <c r="X403" s="77"/>
      <c r="Y403" s="361" t="s">
        <v>5663</v>
      </c>
      <c r="Z403" s="72" t="s">
        <v>9199</v>
      </c>
      <c r="AA403" s="107"/>
      <c r="AB403" s="835">
        <v>44348</v>
      </c>
      <c r="AC403" s="143" t="s">
        <v>315</v>
      </c>
      <c r="AD403" s="86" t="s">
        <v>302</v>
      </c>
      <c r="AE403" s="828">
        <v>44652</v>
      </c>
      <c r="AF403" s="891"/>
      <c r="AG403" s="891"/>
      <c r="AH403" s="64"/>
      <c r="AI403" s="144"/>
      <c r="AJ403" s="87" t="s">
        <v>5666</v>
      </c>
      <c r="AK403" s="139" t="s">
        <v>2400</v>
      </c>
      <c r="AL403" s="828">
        <v>44927</v>
      </c>
      <c r="AM403" s="891"/>
      <c r="AN403" s="891"/>
      <c r="AO403" s="64"/>
      <c r="AP403" s="94"/>
      <c r="AQ403" s="861"/>
      <c r="AR403" s="168"/>
      <c r="AS403" s="851"/>
      <c r="AT403" s="964"/>
      <c r="AU403" s="964"/>
      <c r="AV403" s="161"/>
      <c r="AW403" s="209"/>
      <c r="AX403" s="168"/>
      <c r="AY403" s="168"/>
      <c r="AZ403" s="851"/>
      <c r="BA403" s="964"/>
      <c r="BB403" s="964"/>
      <c r="BC403" s="161"/>
      <c r="BD403" s="161"/>
      <c r="BE403" s="93" t="s">
        <v>1240</v>
      </c>
      <c r="BF403" s="828">
        <v>45170</v>
      </c>
      <c r="BG403" s="988"/>
      <c r="BH403" s="93" t="s">
        <v>1240</v>
      </c>
      <c r="BI403" s="828">
        <v>45231</v>
      </c>
      <c r="BJ403" s="988"/>
      <c r="BK403" s="93" t="s">
        <v>9200</v>
      </c>
      <c r="BL403" s="828">
        <v>45627</v>
      </c>
      <c r="BM403" s="988"/>
      <c r="BN403" s="540" t="s">
        <v>5668</v>
      </c>
      <c r="BO403" s="12" t="s">
        <v>9201</v>
      </c>
      <c r="BP403" s="12"/>
      <c r="BQ403" s="261">
        <v>44628</v>
      </c>
      <c r="BR403" s="261">
        <v>44468</v>
      </c>
      <c r="BS403" s="18" t="s">
        <v>116</v>
      </c>
      <c r="BT403" s="261"/>
      <c r="BU403" s="261">
        <v>44468</v>
      </c>
      <c r="BV403" s="18" t="s">
        <v>116</v>
      </c>
      <c r="BW403" s="261"/>
      <c r="BX403" s="261"/>
      <c r="BY403" s="12" t="s">
        <v>105</v>
      </c>
      <c r="BZ403" s="12" t="s">
        <v>105</v>
      </c>
      <c r="CA403" s="12"/>
      <c r="CB403" s="12"/>
      <c r="CC403" s="12"/>
    </row>
    <row r="404" spans="1:81" s="1" customFormat="1" ht="58" customHeight="1" x14ac:dyDescent="0.2">
      <c r="A404" s="24" t="s">
        <v>1716</v>
      </c>
      <c r="B404" s="65" t="s">
        <v>1717</v>
      </c>
      <c r="C404" s="252" t="s">
        <v>5729</v>
      </c>
      <c r="D404" s="654">
        <v>1915</v>
      </c>
      <c r="E404" s="507" t="s">
        <v>292</v>
      </c>
      <c r="F404" s="507" t="s">
        <v>3538</v>
      </c>
      <c r="G404" s="268" t="s">
        <v>89</v>
      </c>
      <c r="H404" s="173" t="s">
        <v>89</v>
      </c>
      <c r="I404" s="62" t="s">
        <v>121</v>
      </c>
      <c r="J404" s="62"/>
      <c r="K404" s="62"/>
      <c r="L404" s="62"/>
      <c r="M404" s="62"/>
      <c r="N404" s="62">
        <v>43244</v>
      </c>
      <c r="O404" s="124">
        <v>43392</v>
      </c>
      <c r="P404" s="453">
        <v>44140</v>
      </c>
      <c r="Q404" s="453"/>
      <c r="R404" s="453"/>
      <c r="S404" s="1133"/>
      <c r="T404" s="314"/>
      <c r="U404" s="316" t="b">
        <f t="shared" si="22"/>
        <v>0</v>
      </c>
      <c r="V404" s="118" t="s">
        <v>237</v>
      </c>
      <c r="W404" s="71" t="s">
        <v>94</v>
      </c>
      <c r="X404" s="77"/>
      <c r="Y404" s="76" t="s">
        <v>5730</v>
      </c>
      <c r="Z404" s="72" t="s">
        <v>5731</v>
      </c>
      <c r="AA404" s="106" t="s">
        <v>5732</v>
      </c>
      <c r="AB404" s="835">
        <v>43160</v>
      </c>
      <c r="AC404" s="143" t="s">
        <v>5733</v>
      </c>
      <c r="AD404" s="86"/>
      <c r="AE404" s="828">
        <v>40483</v>
      </c>
      <c r="AF404" s="891"/>
      <c r="AG404" s="891"/>
      <c r="AH404" s="64"/>
      <c r="AI404" s="144"/>
      <c r="AJ404" s="86" t="s">
        <v>5734</v>
      </c>
      <c r="AK404" s="86"/>
      <c r="AL404" s="828">
        <v>41730</v>
      </c>
      <c r="AM404" s="891"/>
      <c r="AN404" s="891"/>
      <c r="AO404" s="64"/>
      <c r="AP404" s="94"/>
      <c r="AQ404" s="861"/>
      <c r="AR404" s="168"/>
      <c r="AS404" s="851"/>
      <c r="AT404" s="964"/>
      <c r="AU404" s="964"/>
      <c r="AV404" s="161"/>
      <c r="AW404" s="209"/>
      <c r="AX404" s="168"/>
      <c r="AY404" s="168"/>
      <c r="AZ404" s="851"/>
      <c r="BA404" s="964"/>
      <c r="BB404" s="964"/>
      <c r="BC404" s="161"/>
      <c r="BD404" s="161"/>
      <c r="BE404" s="93" t="s">
        <v>5421</v>
      </c>
      <c r="BF404" s="828">
        <v>43221</v>
      </c>
      <c r="BG404" s="988">
        <v>43244</v>
      </c>
      <c r="BH404" s="93" t="s">
        <v>5031</v>
      </c>
      <c r="BI404" s="828">
        <v>43344</v>
      </c>
      <c r="BJ404" s="988">
        <v>43392</v>
      </c>
      <c r="BK404" s="93" t="s">
        <v>5627</v>
      </c>
      <c r="BL404" s="828">
        <v>43556</v>
      </c>
      <c r="BM404" s="988">
        <v>44175</v>
      </c>
      <c r="BN404" s="540" t="s">
        <v>9202</v>
      </c>
      <c r="BO404" s="12"/>
      <c r="BP404" s="12"/>
      <c r="BQ404" s="261">
        <v>44172</v>
      </c>
      <c r="BR404" s="261"/>
      <c r="BS404" s="18" t="s">
        <v>116</v>
      </c>
      <c r="BT404" s="261"/>
      <c r="BU404" s="261"/>
      <c r="BV404" s="18"/>
      <c r="BW404" s="261">
        <v>44298</v>
      </c>
      <c r="BX404" s="261" t="s">
        <v>6810</v>
      </c>
      <c r="BY404" s="12" t="s">
        <v>9203</v>
      </c>
      <c r="BZ404" s="12" t="s">
        <v>9203</v>
      </c>
      <c r="CA404" s="12"/>
      <c r="CB404" s="12"/>
      <c r="CC404" s="12"/>
    </row>
    <row r="405" spans="1:81" s="1" customFormat="1" ht="90" customHeight="1" x14ac:dyDescent="0.2">
      <c r="A405" s="24" t="s">
        <v>2621</v>
      </c>
      <c r="B405" s="65" t="s">
        <v>2615</v>
      </c>
      <c r="C405" s="252" t="s">
        <v>6175</v>
      </c>
      <c r="D405" s="654">
        <v>1678</v>
      </c>
      <c r="E405" s="507" t="s">
        <v>292</v>
      </c>
      <c r="F405" s="507" t="s">
        <v>1021</v>
      </c>
      <c r="G405" s="268" t="s">
        <v>89</v>
      </c>
      <c r="H405" s="338" t="s">
        <v>89</v>
      </c>
      <c r="I405" s="348">
        <v>43627</v>
      </c>
      <c r="J405" s="348"/>
      <c r="K405" s="348"/>
      <c r="L405" s="348"/>
      <c r="M405" s="348" t="s">
        <v>90</v>
      </c>
      <c r="N405" s="62"/>
      <c r="O405" s="124"/>
      <c r="P405" s="453"/>
      <c r="Q405" s="453"/>
      <c r="R405" s="453"/>
      <c r="S405" s="1133" t="s">
        <v>2622</v>
      </c>
      <c r="T405" s="314"/>
      <c r="U405" s="316" t="str">
        <f t="shared" si="22"/>
        <v>Yes</v>
      </c>
      <c r="V405" s="118" t="s">
        <v>93</v>
      </c>
      <c r="W405" s="71" t="s">
        <v>94</v>
      </c>
      <c r="X405" s="71"/>
      <c r="Y405" s="72" t="s">
        <v>6176</v>
      </c>
      <c r="Z405" s="76" t="s">
        <v>6177</v>
      </c>
      <c r="AA405" s="106" t="s">
        <v>6178</v>
      </c>
      <c r="AB405" s="835">
        <v>43374</v>
      </c>
      <c r="AC405" s="143" t="s">
        <v>6179</v>
      </c>
      <c r="AD405" s="86" t="s">
        <v>364</v>
      </c>
      <c r="AE405" s="828">
        <v>39995</v>
      </c>
      <c r="AF405" s="891">
        <v>39972</v>
      </c>
      <c r="AG405" s="891">
        <v>40039</v>
      </c>
      <c r="AH405" s="64" t="s">
        <v>6180</v>
      </c>
      <c r="AI405" s="144"/>
      <c r="AJ405" s="86" t="s">
        <v>6181</v>
      </c>
      <c r="AK405" s="86" t="s">
        <v>367</v>
      </c>
      <c r="AL405" s="828">
        <v>41456</v>
      </c>
      <c r="AM405" s="891">
        <v>41460</v>
      </c>
      <c r="AN405" s="891">
        <v>41516</v>
      </c>
      <c r="AO405" s="64" t="s">
        <v>6182</v>
      </c>
      <c r="AP405" s="94"/>
      <c r="AQ405" s="861"/>
      <c r="AR405" s="168"/>
      <c r="AS405" s="851"/>
      <c r="AT405" s="964"/>
      <c r="AU405" s="964"/>
      <c r="AV405" s="161"/>
      <c r="AW405" s="209"/>
      <c r="AX405" s="168"/>
      <c r="AY405" s="168"/>
      <c r="AZ405" s="851"/>
      <c r="BA405" s="964"/>
      <c r="BB405" s="964"/>
      <c r="BC405" s="161"/>
      <c r="BD405" s="161"/>
      <c r="BE405" s="93" t="s">
        <v>6183</v>
      </c>
      <c r="BF405" s="828">
        <v>42401</v>
      </c>
      <c r="BG405" s="988">
        <v>42765</v>
      </c>
      <c r="BH405" s="93" t="s">
        <v>4870</v>
      </c>
      <c r="BI405" s="828">
        <v>42917</v>
      </c>
      <c r="BJ405" s="988">
        <v>42892</v>
      </c>
      <c r="BK405" s="93" t="s">
        <v>5627</v>
      </c>
      <c r="BL405" s="828">
        <v>43556</v>
      </c>
      <c r="BM405" s="988">
        <v>43627</v>
      </c>
      <c r="BN405" s="540" t="s">
        <v>6184</v>
      </c>
      <c r="BO405" s="12"/>
      <c r="BP405" s="12"/>
      <c r="BQ405" s="261">
        <v>43844</v>
      </c>
      <c r="BR405" s="261"/>
      <c r="BS405" s="18" t="s">
        <v>116</v>
      </c>
      <c r="BT405" s="261"/>
      <c r="BU405" s="261"/>
      <c r="BV405" s="18"/>
      <c r="BW405" s="261"/>
      <c r="BX405" s="261" t="s">
        <v>6810</v>
      </c>
      <c r="BY405" s="12" t="s">
        <v>4996</v>
      </c>
      <c r="BZ405" s="12"/>
      <c r="CA405" s="12"/>
      <c r="CB405" s="12"/>
      <c r="CC405" s="18"/>
    </row>
    <row r="406" spans="1:81" ht="50" customHeight="1" x14ac:dyDescent="0.2">
      <c r="A406" s="24" t="s">
        <v>2818</v>
      </c>
      <c r="B406" s="65" t="s">
        <v>2819</v>
      </c>
      <c r="C406" s="252" t="s">
        <v>6269</v>
      </c>
      <c r="D406" s="654" t="s">
        <v>6849</v>
      </c>
      <c r="E406" s="507"/>
      <c r="F406" s="507"/>
      <c r="G406" s="268" t="s">
        <v>89</v>
      </c>
      <c r="H406" s="338" t="s">
        <v>89</v>
      </c>
      <c r="I406" s="348">
        <v>41989</v>
      </c>
      <c r="J406" s="348"/>
      <c r="K406" s="348"/>
      <c r="L406" s="348"/>
      <c r="M406" s="348"/>
      <c r="N406" s="62"/>
      <c r="O406" s="124"/>
      <c r="P406" s="453"/>
      <c r="Q406" s="453"/>
      <c r="R406" s="453"/>
      <c r="S406" s="1133"/>
      <c r="T406" s="314"/>
      <c r="U406" s="316" t="str">
        <f t="shared" si="22"/>
        <v>Yes</v>
      </c>
      <c r="V406" s="118" t="s">
        <v>93</v>
      </c>
      <c r="W406" s="71" t="s">
        <v>94</v>
      </c>
      <c r="X406" s="281"/>
      <c r="Y406" s="360" t="s">
        <v>4364</v>
      </c>
      <c r="Z406" s="75" t="s">
        <v>9204</v>
      </c>
      <c r="AA406" s="106"/>
      <c r="AB406" s="835">
        <v>44287</v>
      </c>
      <c r="AC406" s="143" t="s">
        <v>5215</v>
      </c>
      <c r="AD406" s="86" t="s">
        <v>142</v>
      </c>
      <c r="AE406" s="828">
        <v>44562</v>
      </c>
      <c r="AF406" s="891">
        <v>44708</v>
      </c>
      <c r="AG406" s="891">
        <v>44748</v>
      </c>
      <c r="AH406" s="64" t="s">
        <v>2823</v>
      </c>
      <c r="AI406" s="144"/>
      <c r="AJ406" s="140"/>
      <c r="AK406" s="140"/>
      <c r="AL406" s="828"/>
      <c r="AM406" s="891"/>
      <c r="AN406" s="891"/>
      <c r="AO406" s="64"/>
      <c r="AP406" s="94"/>
      <c r="AQ406" s="861"/>
      <c r="AR406" s="168"/>
      <c r="AS406" s="851"/>
      <c r="AT406" s="964"/>
      <c r="AU406" s="964"/>
      <c r="AV406" s="161"/>
      <c r="AW406" s="209"/>
      <c r="AX406" s="168"/>
      <c r="AY406" s="168"/>
      <c r="AZ406" s="851"/>
      <c r="BA406" s="964"/>
      <c r="BB406" s="964"/>
      <c r="BC406" s="161"/>
      <c r="BD406" s="161"/>
      <c r="BE406" s="93" t="s">
        <v>4768</v>
      </c>
      <c r="BF406" s="828">
        <v>44743</v>
      </c>
      <c r="BG406" s="988"/>
      <c r="BH406" s="93" t="s">
        <v>6456</v>
      </c>
      <c r="BI406" s="828">
        <v>44896</v>
      </c>
      <c r="BJ406" s="988"/>
      <c r="BK406" s="93" t="s">
        <v>7142</v>
      </c>
      <c r="BL406" s="828">
        <v>45231</v>
      </c>
      <c r="BM406" s="988"/>
      <c r="BN406" s="631" t="s">
        <v>9205</v>
      </c>
      <c r="BO406" s="631" t="s">
        <v>9206</v>
      </c>
      <c r="BP406" s="533"/>
      <c r="BQ406" s="261">
        <v>44670</v>
      </c>
      <c r="BR406" s="261">
        <v>44480</v>
      </c>
      <c r="BS406" s="18" t="s">
        <v>116</v>
      </c>
      <c r="BT406" s="261"/>
      <c r="BU406" s="261">
        <v>44480</v>
      </c>
      <c r="BV406" s="18" t="s">
        <v>116</v>
      </c>
      <c r="BW406" s="261"/>
      <c r="BX406" s="261"/>
      <c r="BY406" s="12" t="s">
        <v>105</v>
      </c>
    </row>
    <row r="407" spans="1:81" ht="50" customHeight="1" x14ac:dyDescent="0.2">
      <c r="A407" s="24" t="s">
        <v>3163</v>
      </c>
      <c r="B407" s="65" t="s">
        <v>3164</v>
      </c>
      <c r="C407" s="6" t="s">
        <v>6422</v>
      </c>
      <c r="D407" s="654">
        <v>1936</v>
      </c>
      <c r="E407" s="507" t="s">
        <v>292</v>
      </c>
      <c r="F407" s="507" t="s">
        <v>3616</v>
      </c>
      <c r="G407" s="173" t="s">
        <v>89</v>
      </c>
      <c r="H407" s="173" t="s">
        <v>89</v>
      </c>
      <c r="I407" s="62">
        <v>43860</v>
      </c>
      <c r="J407" s="62"/>
      <c r="K407" s="62"/>
      <c r="L407" s="62"/>
      <c r="M407" s="62" t="s">
        <v>90</v>
      </c>
      <c r="N407" s="62"/>
      <c r="O407" s="124"/>
      <c r="P407" s="453"/>
      <c r="Q407" s="453"/>
      <c r="R407" s="453"/>
      <c r="S407" s="1133"/>
      <c r="T407" s="458"/>
      <c r="U407" s="316" t="b">
        <f t="shared" si="22"/>
        <v>0</v>
      </c>
      <c r="V407" s="118" t="s">
        <v>228</v>
      </c>
      <c r="W407" s="71"/>
      <c r="X407" s="281"/>
      <c r="Y407" s="72" t="s">
        <v>6423</v>
      </c>
      <c r="Z407" s="71"/>
      <c r="AA407" s="108" t="s">
        <v>6424</v>
      </c>
      <c r="AB407" s="836"/>
      <c r="AC407" s="143" t="s">
        <v>6425</v>
      </c>
      <c r="AD407" s="86"/>
      <c r="AE407" s="828">
        <v>42005</v>
      </c>
      <c r="AF407" s="891"/>
      <c r="AG407" s="891"/>
      <c r="AH407" s="64"/>
      <c r="AI407" s="144"/>
      <c r="AJ407" s="17"/>
      <c r="AK407" s="86"/>
      <c r="AL407" s="828"/>
      <c r="AM407" s="891"/>
      <c r="AN407" s="891"/>
      <c r="AO407" s="64"/>
      <c r="AP407" s="94"/>
      <c r="AQ407" s="861"/>
      <c r="AR407" s="168"/>
      <c r="AS407" s="852"/>
      <c r="AT407" s="964"/>
      <c r="AU407" s="964"/>
      <c r="AV407" s="161"/>
      <c r="AW407" s="209"/>
      <c r="AX407" s="168"/>
      <c r="AY407" s="169"/>
      <c r="AZ407" s="852"/>
      <c r="BA407" s="964"/>
      <c r="BB407" s="964"/>
      <c r="BC407" s="161"/>
      <c r="BD407" s="161"/>
      <c r="BE407" s="93" t="s">
        <v>749</v>
      </c>
      <c r="BF407" s="828">
        <v>43252</v>
      </c>
      <c r="BG407" s="891">
        <v>43262</v>
      </c>
      <c r="BH407" s="93" t="s">
        <v>6426</v>
      </c>
      <c r="BI407" s="828">
        <v>43466</v>
      </c>
      <c r="BJ407" s="988">
        <v>43479</v>
      </c>
      <c r="BK407" s="93" t="s">
        <v>6427</v>
      </c>
      <c r="BL407" s="873"/>
      <c r="BM407" s="988">
        <v>43860</v>
      </c>
      <c r="BN407" s="635" t="s">
        <v>9207</v>
      </c>
      <c r="BO407" s="619"/>
      <c r="BP407" s="619"/>
      <c r="BQ407" s="261">
        <v>44104</v>
      </c>
      <c r="BR407" s="261"/>
      <c r="BS407" s="18" t="s">
        <v>116</v>
      </c>
      <c r="BT407" s="261"/>
      <c r="BU407" s="261"/>
      <c r="BV407" s="18"/>
      <c r="BW407" s="261"/>
      <c r="BX407" s="261" t="s">
        <v>6810</v>
      </c>
      <c r="BY407" s="12" t="s">
        <v>5034</v>
      </c>
    </row>
    <row r="408" spans="1:81" s="1" customFormat="1" ht="90" customHeight="1" x14ac:dyDescent="0.2">
      <c r="A408" s="24" t="s">
        <v>2954</v>
      </c>
      <c r="B408" s="65" t="s">
        <v>2949</v>
      </c>
      <c r="C408" s="283" t="s">
        <v>6332</v>
      </c>
      <c r="D408" s="654" t="s">
        <v>226</v>
      </c>
      <c r="E408" s="254"/>
      <c r="F408" s="254">
        <v>2037</v>
      </c>
      <c r="G408" s="288" t="s">
        <v>89</v>
      </c>
      <c r="H408" s="338" t="s">
        <v>89</v>
      </c>
      <c r="I408" s="349" t="s">
        <v>121</v>
      </c>
      <c r="J408" s="349"/>
      <c r="K408" s="349"/>
      <c r="L408" s="349"/>
      <c r="M408" s="349"/>
      <c r="N408" s="62"/>
      <c r="O408" s="124"/>
      <c r="P408" s="453"/>
      <c r="Q408" s="453"/>
      <c r="R408" s="453"/>
      <c r="S408" s="1133"/>
      <c r="T408" s="314"/>
      <c r="U408" s="316" t="b">
        <v>0</v>
      </c>
      <c r="V408" s="118" t="s">
        <v>228</v>
      </c>
      <c r="W408" s="71" t="s">
        <v>229</v>
      </c>
      <c r="X408" s="71"/>
      <c r="Y408" s="217" t="s">
        <v>2951</v>
      </c>
      <c r="Z408" s="71" t="s">
        <v>9208</v>
      </c>
      <c r="AA408" s="106"/>
      <c r="AB408" s="836">
        <v>44409</v>
      </c>
      <c r="AC408" s="143"/>
      <c r="AD408" s="86"/>
      <c r="AE408" s="828"/>
      <c r="AF408" s="891"/>
      <c r="AG408" s="891"/>
      <c r="AH408" s="64"/>
      <c r="AI408" s="144"/>
      <c r="AJ408" s="17"/>
      <c r="AK408" s="86"/>
      <c r="AL408" s="828"/>
      <c r="AM408" s="891"/>
      <c r="AN408" s="891"/>
      <c r="AO408" s="64"/>
      <c r="AP408" s="94"/>
      <c r="AQ408" s="862"/>
      <c r="AR408" s="168"/>
      <c r="AS408" s="852"/>
      <c r="AT408" s="964"/>
      <c r="AU408" s="964"/>
      <c r="AV408" s="161"/>
      <c r="AW408" s="209"/>
      <c r="AX408" s="169"/>
      <c r="AY408" s="169"/>
      <c r="AZ408" s="852"/>
      <c r="BA408" s="964"/>
      <c r="BB408" s="964"/>
      <c r="BC408" s="161"/>
      <c r="BD408" s="161"/>
      <c r="BE408" s="93"/>
      <c r="BF408" s="828"/>
      <c r="BG408" s="891"/>
      <c r="BH408" s="93"/>
      <c r="BI408" s="828"/>
      <c r="BJ408" s="988"/>
      <c r="BK408" s="93"/>
      <c r="BL408" s="873"/>
      <c r="BM408" s="988"/>
      <c r="BN408" s="633" t="s">
        <v>9209</v>
      </c>
      <c r="BO408" s="12" t="s">
        <v>9210</v>
      </c>
      <c r="BP408" s="616"/>
      <c r="BQ408" s="261"/>
      <c r="BR408" s="261">
        <v>44480</v>
      </c>
      <c r="BS408" s="18" t="s">
        <v>116</v>
      </c>
      <c r="BT408" s="261">
        <v>44480</v>
      </c>
      <c r="BU408" s="261"/>
      <c r="BV408" s="18" t="s">
        <v>116</v>
      </c>
      <c r="BW408" s="261"/>
      <c r="BX408" s="261"/>
      <c r="BY408" s="12" t="s">
        <v>105</v>
      </c>
      <c r="BZ408" s="176"/>
      <c r="CA408" s="176"/>
      <c r="CB408" s="176"/>
      <c r="CC408" s="176"/>
    </row>
    <row r="409" spans="1:81" ht="50" customHeight="1" x14ac:dyDescent="0.2">
      <c r="A409" s="24" t="s">
        <v>1305</v>
      </c>
      <c r="B409" s="65" t="s">
        <v>1306</v>
      </c>
      <c r="C409" s="252" t="s">
        <v>8542</v>
      </c>
      <c r="D409" s="654">
        <v>2146</v>
      </c>
      <c r="E409" s="507" t="s">
        <v>351</v>
      </c>
      <c r="F409" s="507" t="s">
        <v>2182</v>
      </c>
      <c r="G409" s="268" t="s">
        <v>89</v>
      </c>
      <c r="H409" s="338" t="s">
        <v>89</v>
      </c>
      <c r="I409" s="348">
        <v>41767</v>
      </c>
      <c r="J409" s="348" t="s">
        <v>90</v>
      </c>
      <c r="K409" s="348" t="s">
        <v>9090</v>
      </c>
      <c r="L409" s="348"/>
      <c r="M409" s="348"/>
      <c r="N409" s="62"/>
      <c r="O409" s="124"/>
      <c r="P409" s="453"/>
      <c r="Q409" s="453"/>
      <c r="R409" s="453"/>
      <c r="S409" s="1133"/>
      <c r="T409" s="314"/>
      <c r="U409" s="316" t="s">
        <v>93</v>
      </c>
      <c r="V409" s="118" t="s">
        <v>93</v>
      </c>
      <c r="W409" s="71" t="s">
        <v>94</v>
      </c>
      <c r="X409" s="320"/>
      <c r="Y409" s="76" t="s">
        <v>1309</v>
      </c>
      <c r="Z409" s="72" t="s">
        <v>9211</v>
      </c>
      <c r="AA409" s="82"/>
      <c r="AB409" s="835">
        <v>44621</v>
      </c>
      <c r="AC409" s="143" t="s">
        <v>4891</v>
      </c>
      <c r="AD409" s="86"/>
      <c r="AE409" s="828">
        <v>43466</v>
      </c>
      <c r="AF409" s="891">
        <v>43501</v>
      </c>
      <c r="AG409" s="891">
        <v>43543</v>
      </c>
      <c r="AH409" s="64" t="s">
        <v>1311</v>
      </c>
      <c r="AI409" s="144" t="s">
        <v>1312</v>
      </c>
      <c r="AJ409" s="87" t="s">
        <v>4752</v>
      </c>
      <c r="AK409" s="139" t="s">
        <v>1313</v>
      </c>
      <c r="AL409" s="828">
        <v>43709</v>
      </c>
      <c r="AM409" s="891">
        <v>43711</v>
      </c>
      <c r="AN409" s="891">
        <v>43753</v>
      </c>
      <c r="AO409" s="64" t="s">
        <v>1314</v>
      </c>
      <c r="AP409" s="94" t="s">
        <v>1315</v>
      </c>
      <c r="AQ409" s="861" t="s">
        <v>8886</v>
      </c>
      <c r="AR409" s="168" t="s">
        <v>9212</v>
      </c>
      <c r="AS409" s="851"/>
      <c r="AT409" s="964"/>
      <c r="AU409" s="964"/>
      <c r="AV409" s="161"/>
      <c r="AW409" s="209"/>
      <c r="AX409" s="168"/>
      <c r="AY409" s="168"/>
      <c r="AZ409" s="851"/>
      <c r="BA409" s="964"/>
      <c r="BB409" s="964"/>
      <c r="BC409" s="161"/>
      <c r="BD409" s="161"/>
      <c r="BE409" s="93" t="s">
        <v>5098</v>
      </c>
      <c r="BF409" s="828">
        <v>44866</v>
      </c>
      <c r="BG409" s="988"/>
      <c r="BH409" s="93" t="s">
        <v>4769</v>
      </c>
      <c r="BI409" s="828">
        <v>45017</v>
      </c>
      <c r="BJ409" s="988"/>
      <c r="BK409" s="93" t="s">
        <v>6948</v>
      </c>
      <c r="BL409" s="828">
        <v>45413</v>
      </c>
      <c r="BM409" s="988"/>
      <c r="BN409" s="692" t="s">
        <v>9092</v>
      </c>
      <c r="BO409" s="54" t="s">
        <v>9213</v>
      </c>
      <c r="BP409" s="54"/>
      <c r="BQ409" s="261">
        <v>44217</v>
      </c>
      <c r="BR409" s="261">
        <v>44686</v>
      </c>
      <c r="BS409" s="18" t="s">
        <v>116</v>
      </c>
      <c r="BT409" s="261"/>
      <c r="BU409" s="261">
        <v>44735</v>
      </c>
      <c r="BV409" s="18" t="s">
        <v>116</v>
      </c>
      <c r="BW409" s="261"/>
      <c r="BX409" s="261"/>
      <c r="BY409" s="54" t="s">
        <v>1324</v>
      </c>
      <c r="BZ409" s="176"/>
      <c r="CA409" s="176"/>
      <c r="CB409" s="176"/>
      <c r="CC409" s="176"/>
    </row>
    <row r="410" spans="1:81" s="1" customFormat="1" ht="90" customHeight="1" x14ac:dyDescent="0.2">
      <c r="A410" s="684" t="s">
        <v>2321</v>
      </c>
      <c r="B410" s="65" t="s">
        <v>2322</v>
      </c>
      <c r="C410" s="252" t="s">
        <v>6042</v>
      </c>
      <c r="D410" s="654">
        <v>2062</v>
      </c>
      <c r="E410" s="507" t="s">
        <v>4235</v>
      </c>
      <c r="F410" s="507" t="s">
        <v>1420</v>
      </c>
      <c r="G410" s="268" t="s">
        <v>89</v>
      </c>
      <c r="H410" s="338" t="s">
        <v>89</v>
      </c>
      <c r="I410" s="348">
        <v>41969</v>
      </c>
      <c r="J410" s="348" t="s">
        <v>90</v>
      </c>
      <c r="K410" s="348" t="s">
        <v>515</v>
      </c>
      <c r="L410" s="348"/>
      <c r="M410" s="348"/>
      <c r="N410" s="62">
        <v>43413</v>
      </c>
      <c r="O410" s="124"/>
      <c r="P410" s="453"/>
      <c r="Q410" s="453"/>
      <c r="R410" s="453"/>
      <c r="S410" s="1133"/>
      <c r="T410" s="314"/>
      <c r="U410" s="316" t="str">
        <f t="shared" ref="U410:U411" si="23">IF(OR(V410="Yes", W410="Web-page timetable", X410="YES"), "Yes")</f>
        <v>Yes</v>
      </c>
      <c r="V410" s="118" t="s">
        <v>93</v>
      </c>
      <c r="W410" s="71" t="s">
        <v>94</v>
      </c>
      <c r="X410" s="281"/>
      <c r="Y410" s="508" t="s">
        <v>6882</v>
      </c>
      <c r="Z410" s="508" t="s">
        <v>9214</v>
      </c>
      <c r="AA410" s="106"/>
      <c r="AB410" s="835" t="s">
        <v>9215</v>
      </c>
      <c r="AC410" s="143" t="s">
        <v>4976</v>
      </c>
      <c r="AD410" s="86" t="s">
        <v>367</v>
      </c>
      <c r="AE410" s="828">
        <v>44197</v>
      </c>
      <c r="AF410" s="891"/>
      <c r="AG410" s="891"/>
      <c r="AH410" s="64"/>
      <c r="AI410" s="144"/>
      <c r="AJ410" s="86"/>
      <c r="AK410" s="86"/>
      <c r="AL410" s="828"/>
      <c r="AM410" s="891"/>
      <c r="AN410" s="891"/>
      <c r="AO410" s="64"/>
      <c r="AP410" s="94"/>
      <c r="AQ410" s="861"/>
      <c r="AR410" s="168"/>
      <c r="AS410" s="851"/>
      <c r="AT410" s="964"/>
      <c r="AU410" s="964"/>
      <c r="AV410" s="161"/>
      <c r="AW410" s="209"/>
      <c r="AX410" s="168"/>
      <c r="AY410" s="168"/>
      <c r="AZ410" s="851"/>
      <c r="BA410" s="964"/>
      <c r="BB410" s="964"/>
      <c r="BC410" s="161"/>
      <c r="BD410" s="161"/>
      <c r="BE410" s="295" t="s">
        <v>2869</v>
      </c>
      <c r="BF410" s="848">
        <v>44378</v>
      </c>
      <c r="BG410" s="990"/>
      <c r="BH410" s="295" t="s">
        <v>5414</v>
      </c>
      <c r="BI410" s="848">
        <v>44470</v>
      </c>
      <c r="BJ410" s="990"/>
      <c r="BK410" s="295" t="s">
        <v>4920</v>
      </c>
      <c r="BL410" s="848">
        <v>44621</v>
      </c>
      <c r="BM410" s="990"/>
      <c r="BN410" s="541" t="s">
        <v>8777</v>
      </c>
      <c r="BO410" s="201" t="s">
        <v>9216</v>
      </c>
      <c r="BP410" s="201"/>
      <c r="BQ410" s="261">
        <v>44804</v>
      </c>
      <c r="BR410" s="261">
        <v>44403</v>
      </c>
      <c r="BS410" s="18" t="s">
        <v>116</v>
      </c>
      <c r="BT410" s="261">
        <v>44782</v>
      </c>
      <c r="BU410" s="261">
        <v>44378</v>
      </c>
      <c r="BV410" s="18" t="s">
        <v>116</v>
      </c>
      <c r="BW410" s="261">
        <v>44776</v>
      </c>
      <c r="BX410" s="261"/>
      <c r="BY410" s="12" t="s">
        <v>105</v>
      </c>
      <c r="BZ410" s="12"/>
      <c r="CA410" s="12"/>
      <c r="CB410" s="12"/>
      <c r="CC410" s="18" t="s">
        <v>93</v>
      </c>
    </row>
    <row r="411" spans="1:81" ht="50" customHeight="1" x14ac:dyDescent="0.2">
      <c r="A411" s="24" t="s">
        <v>3906</v>
      </c>
      <c r="B411" s="65" t="s">
        <v>3905</v>
      </c>
      <c r="C411" s="252" t="s">
        <v>8842</v>
      </c>
      <c r="D411" s="659" t="s">
        <v>6849</v>
      </c>
      <c r="E411" s="507"/>
      <c r="F411" s="507" t="s">
        <v>266</v>
      </c>
      <c r="G411" s="268" t="s">
        <v>89</v>
      </c>
      <c r="H411" s="338" t="s">
        <v>89</v>
      </c>
      <c r="I411" s="348">
        <v>43370</v>
      </c>
      <c r="J411" s="348"/>
      <c r="K411" s="348"/>
      <c r="L411" s="348"/>
      <c r="M411" s="348"/>
      <c r="N411" s="62"/>
      <c r="O411" s="124"/>
      <c r="P411" s="453"/>
      <c r="Q411" s="453"/>
      <c r="R411" s="453"/>
      <c r="S411" s="1133"/>
      <c r="T411" s="314"/>
      <c r="U411" s="316" t="str">
        <f t="shared" si="23"/>
        <v>Yes</v>
      </c>
      <c r="V411" s="118" t="s">
        <v>93</v>
      </c>
      <c r="W411" s="71" t="s">
        <v>94</v>
      </c>
      <c r="X411" s="71"/>
      <c r="Y411" s="82" t="s">
        <v>3908</v>
      </c>
      <c r="Z411" s="72" t="s">
        <v>9217</v>
      </c>
      <c r="AA411" s="106"/>
      <c r="AB411" s="835">
        <v>44317</v>
      </c>
      <c r="AC411" s="143" t="s">
        <v>9218</v>
      </c>
      <c r="AD411" s="86" t="s">
        <v>9219</v>
      </c>
      <c r="AE411" s="828">
        <v>44501</v>
      </c>
      <c r="AF411" s="891"/>
      <c r="AG411" s="891"/>
      <c r="AH411" s="64"/>
      <c r="AI411" s="144"/>
      <c r="AJ411" s="87" t="s">
        <v>1025</v>
      </c>
      <c r="AK411" s="87" t="s">
        <v>9220</v>
      </c>
      <c r="AL411" s="828"/>
      <c r="AM411" s="891"/>
      <c r="AN411" s="891"/>
      <c r="AO411" s="64" t="s">
        <v>2672</v>
      </c>
      <c r="AP411" s="94"/>
      <c r="AQ411" s="861"/>
      <c r="AR411" s="168"/>
      <c r="AS411" s="851"/>
      <c r="AT411" s="964"/>
      <c r="AU411" s="964"/>
      <c r="AV411" s="161"/>
      <c r="AW411" s="209"/>
      <c r="AX411" s="168"/>
      <c r="AY411" s="168"/>
      <c r="AZ411" s="851"/>
      <c r="BA411" s="964"/>
      <c r="BB411" s="964"/>
      <c r="BC411" s="161"/>
      <c r="BD411" s="161"/>
      <c r="BE411" s="93" t="s">
        <v>8566</v>
      </c>
      <c r="BF411" s="828">
        <v>44805</v>
      </c>
      <c r="BG411" s="988"/>
      <c r="BH411" s="93" t="s">
        <v>6303</v>
      </c>
      <c r="BI411" s="828">
        <v>44958</v>
      </c>
      <c r="BJ411" s="988"/>
      <c r="BK411" s="93" t="s">
        <v>7255</v>
      </c>
      <c r="BL411" s="828">
        <v>45170</v>
      </c>
      <c r="BM411" s="988"/>
      <c r="BN411" s="540" t="s">
        <v>9221</v>
      </c>
      <c r="BO411" s="580" t="s">
        <v>9222</v>
      </c>
      <c r="BP411" s="12" t="s">
        <v>9223</v>
      </c>
      <c r="BQ411" s="261">
        <v>44686</v>
      </c>
      <c r="BR411" s="261">
        <v>44448</v>
      </c>
      <c r="BS411" s="18" t="s">
        <v>116</v>
      </c>
      <c r="BT411" s="261"/>
      <c r="BU411" s="261">
        <v>44686</v>
      </c>
      <c r="BV411" s="18" t="s">
        <v>116</v>
      </c>
      <c r="BW411" s="261"/>
      <c r="BX411" s="261"/>
      <c r="BY411" s="12" t="s">
        <v>9224</v>
      </c>
    </row>
    <row r="412" spans="1:81" ht="50" customHeight="1" x14ac:dyDescent="0.2">
      <c r="A412" s="1187" t="s">
        <v>9225</v>
      </c>
    </row>
    <row r="413" spans="1:81" s="1" customFormat="1" ht="68.25" customHeight="1" x14ac:dyDescent="0.2">
      <c r="A413" s="1141" t="s">
        <v>511</v>
      </c>
      <c r="B413" s="1142" t="s">
        <v>512</v>
      </c>
      <c r="C413" s="624" t="s">
        <v>9226</v>
      </c>
      <c r="D413" s="745" t="s">
        <v>9227</v>
      </c>
      <c r="E413" s="647">
        <f>IF(VLOOKUP($A413,'8 Oct - LIVE LDS Data'!$A$3:$AAD$1504,5,FALSE)=0/1/1900,"",VLOOKUP($A413,'8 Oct - LIVE LDS Data'!$A$3:$AAD$1504,5,FALSE))</f>
        <v>2317</v>
      </c>
      <c r="F413" s="647">
        <f>IF(VLOOKUP($A413,'8 Oct - LIVE LDS Data'!$A$3:$AAD$1504,6,FALSE)=0/1/1900,"",VLOOKUP($A413,'8 Oct - LIVE LDS Data'!$A$3:$AAD$1504,6,FALSE))</f>
        <v>2024</v>
      </c>
      <c r="G413" s="1064" t="s">
        <v>89</v>
      </c>
      <c r="H413" s="1064" t="s">
        <v>89</v>
      </c>
      <c r="I413" s="1170" t="str">
        <f>VLOOKUP($A413,'8 Oct - LIVE LDS Data'!$A$3:$AAD$1504,9,FALSE)</f>
        <v>N</v>
      </c>
      <c r="J413" s="1144"/>
      <c r="K413" s="1148" t="str">
        <f>IF(VLOOKUP($A413,'8 Oct - LIVE LDS Data'!$A$3:$AAD$1504,58,FALSE)=0/1/1900,"",VLOOKUP($A413,'8 Oct - LIVE LDS Data'!$A$3:$AAD$1504,58,FALSE))</f>
        <v/>
      </c>
      <c r="L413" s="876">
        <v>44835</v>
      </c>
      <c r="M413" s="877" t="s">
        <v>114</v>
      </c>
      <c r="N413" s="1145">
        <f>VLOOKUP($A413,'8 Oct - LIVE LDS Data'!$A$3:$AAD$1504,67,FALSE)</f>
        <v>0</v>
      </c>
      <c r="O413" s="1147" t="s">
        <v>178</v>
      </c>
      <c r="P413" s="1146"/>
      <c r="Q413" s="744"/>
      <c r="R413" s="1179" t="s">
        <v>90</v>
      </c>
      <c r="S413" s="1143"/>
      <c r="T413" s="1143"/>
      <c r="U413" s="1143"/>
      <c r="V413" s="613" t="s">
        <v>8111</v>
      </c>
      <c r="W413" s="613">
        <f>IF(VLOOKUP($A413,'8 Oct - LIVE LDS Data'!$A$3:$AAD$1504,73,FALSE)=0/1/1900,"",VLOOKUP($A413,'8 Oct - LIVE LDS Data'!$A$3:$AAD$1504,73,FALSE))</f>
        <v>45950</v>
      </c>
      <c r="X413" s="610"/>
      <c r="Y413" s="610"/>
    </row>
  </sheetData>
  <sheetProtection selectLockedCells="1" selectUnlockedCells="1"/>
  <dataValidations count="5">
    <dataValidation type="textLength" allowBlank="1" showErrorMessage="1" prompt="Insert screenshot link" sqref="E2:F102 E104:F116 E118:F139 E141:F183 E185:F196 E198:F210 E253:F319 E212:F237 E239:F251 E321:F351 E353:F354 E356:F362 E365:F373 E375:F375 E377:F411" xr:uid="{B2E0C2EA-15F5-4514-904E-0E5353217C32}">
      <formula1>4</formula1>
      <formula2>4</formula2>
    </dataValidation>
    <dataValidation allowBlank="1" showErrorMessage="1" prompt="Insert screenshot link" sqref="G2:G102 C2:D102 G104:G116 C104:D183 E117:G117 G118:G139 E140:G140 G141:G183 C185:D196 C239:C246 C213:C237 C198:D210 G185:G210 C374:C377 C398:D398 C356:D356 C384:D384 C357:C369 C385:C397 C247:D250 C251:C253 C399:C410 C378:D378 C255:C323 C254:D254 C324:D324 C325:C354 C370:D373 C379:C383 C212:D212 D283 D218 D221:D222 D227 D233 D235 D246 E252:G252 G253:G351 D265 D267 D270:D273 D279:D280 G212:G237 G239:G251 D288 D295:D297 D306 D317 E320:F320 D322 D334:D337 D343:D344 E352:G352 G353:G354 G356:G373 E363:F364 D367 D369 E374:G374 G375 E376:G376 D377 D383 D386 D389:D390 Z395:AA395 G377:G411 D413 G413 C411:D411" xr:uid="{225EDB5D-5FD1-4E57-BB4F-AA235E0AF897}"/>
    <dataValidation allowBlank="1" showInputMessage="1" showErrorMessage="1" promptTitle="hyperlink" prompt="Input URL as hyperlink" sqref="L2:N6 M7:N7 L9:N17 L19:N20 L22:N27 L29:N34 L36:N39 L44:N51 L42:N42 L53:N53 L55:N57 M58:N58 L61:N63 M64:N68 L65:L68 L69:N72 M74:N74 L77:N86 M87:N87 L89:N90 M91:N95 L97:N99 L102:N104 L106:N106 M107:N107 L109:N118 M119:N119 L120:N121 L123:N125 L127:N127 L129:N132 L134:N136 L140:N142 M143:N143 L144:N154 L156:N158 M159:N160 L160 L161:N167 M168:N168 L169:N174 M175:N175 L177:N179 M180:N180 L181:N183 Y185:AA186 Z187:AA187 Y188:AA191 Y195:AA195 Y198:AA203 Y205:AA206 Z207:AA207 Y208 AA208 Y210:AA210 Y213:AA213 Y215:AA220 Z221:AA221 Y223:AA227 Z228:AA229 Y229 Y230:AA231 Z284:AA284 Y245:AA246 Z248:AA248 Y249:AA250 Y251 Y252:AA253 Y255:AA257 Z258:AA258 Y259:AA262 Z263:AA263 Y265:AA267 Z268:AA268 Y269:AA274 Y276:AA283 Y233:AA237 Y239:AA243 Y285:AA285 Y287:AA289 Z290:AA290 Y291:AA292 AA294 Y294 Y295:AA304 Y305 Z308:AA308 Y310:AA314 Z315:AA315 Y316:AA319 Y321:AA326 Y328:AA337 Y340:AA341 Z342:AA342 Y344:AA348 Y351:AA358 Y361:AA361 Z365:AA365 Y366:AA387 AA388 Y388 Y390:AA391 Z392:AA392 Y393:AA394 Y395 Y396:AA397 Y399:AA402 Z403:AA404 Y406:AA406 Z407:AA407 Y408:AA408 Z409:AA410 Y410:Y411 Y411:AA411" xr:uid="{27116478-5C2B-4EF7-AC4E-715F7F49B674}"/>
    <dataValidation allowBlank="1" showInputMessage="1" showErrorMessage="1" prompt="Insert screenshot link" sqref="N2:N132 M133:N133 N134:N183 AA185:AA196 Y194:Z194 AA198:AA210 Z229 AA212:AA237 Z331 AA239:AA411" xr:uid="{9E1D2FF1-5CE6-40FE-94CE-1756264DE66A}"/>
    <dataValidation type="list" allowBlank="1" showInputMessage="1" showErrorMessage="1" sqref="CD389:CD398 CD401:CD404 CC405 CC410" xr:uid="{4202C374-A210-4E5B-AEF4-1B819926361C}"/>
  </dataValidations>
  <hyperlinks>
    <hyperlink ref="L162" r:id="rId1" xr:uid="{5F70F094-8C6E-4596-AD97-A6F78089E6BA}"/>
    <hyperlink ref="M162" r:id="rId2" xr:uid="{44DDA9D7-A5E3-4AA2-8DFF-784FD1E7B8A6}"/>
    <hyperlink ref="N162" r:id="rId3" xr:uid="{4E8ACC73-FC3E-44CB-9927-DFCA464B680B}"/>
    <hyperlink ref="M157" r:id="rId4" xr:uid="{EE0CCC85-B48C-4CAA-A212-294EB540055E}"/>
    <hyperlink ref="N157" r:id="rId5" xr:uid="{51DFEF3B-0FBF-4A50-BE60-50518228F827}"/>
    <hyperlink ref="L157" r:id="rId6" location="timetable" xr:uid="{28E996C0-D0E2-4571-BE3F-DA5DA8E4C658}"/>
    <hyperlink ref="L145" r:id="rId7" xr:uid="{12D5FF6C-22F2-46FF-929D-7DFF9EA02993}"/>
    <hyperlink ref="M145" r:id="rId8" xr:uid="{D08A18A3-6E5B-4FC4-B3F6-54DC1092B50D}"/>
    <hyperlink ref="N145" r:id="rId9" xr:uid="{834ACCD7-731F-40B3-8D46-79AD453936E2}"/>
    <hyperlink ref="U145" r:id="rId10" xr:uid="{77664B3C-C321-4E5C-BD4D-23E661C19AF0}"/>
    <hyperlink ref="L5" r:id="rId11" xr:uid="{640E12D8-E7BB-4291-A745-5464233F048B}"/>
    <hyperlink ref="M5" r:id="rId12" xr:uid="{42260A0B-EEBB-4C5E-99FA-FC8A81C3711D}"/>
    <hyperlink ref="N5" r:id="rId13" xr:uid="{826814BB-45CA-448C-9922-A2A049EFE834}"/>
    <hyperlink ref="L6" r:id="rId14" xr:uid="{2E0F8001-3B78-4E34-A208-91E5F14227A7}"/>
    <hyperlink ref="M6" r:id="rId15" xr:uid="{9FEDB451-A553-4196-B0DB-275E34ED8B18}"/>
    <hyperlink ref="N6" r:id="rId16" location="/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 display="https://teams.microsoft.com/_#/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 xr:uid="{B5BAD9D7-8BD6-4262-BCB4-96875A725B39}"/>
    <hyperlink ref="L7" r:id="rId17" xr:uid="{53B46D07-9EBD-4EEE-846C-9CBD751314B2}"/>
    <hyperlink ref="M7" r:id="rId18" xr:uid="{EC779C42-EF05-4715-9792-C4CD8607F44D}"/>
    <hyperlink ref="N7" r:id="rId1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xr:uid="{86B607CC-7A45-47E4-A5BA-77E40B13BE54}"/>
    <hyperlink ref="M8" r:id="rId20" xr:uid="{8353CA9A-977F-4FA6-AECA-1388514B7699}"/>
    <hyperlink ref="N8" r:id="rId21" xr:uid="{FBA3771D-BF6F-4888-939E-CF0FFC32BDD1}"/>
    <hyperlink ref="N139" r:id="rId22" xr:uid="{621DE283-4E43-48C3-B682-9984E8EB1A4C}"/>
    <hyperlink ref="M139" r:id="rId23" xr:uid="{E6EF6936-AE36-428E-B400-683438752373}"/>
    <hyperlink ref="M10" r:id="rId24" xr:uid="{1F6FDEED-24F1-46BF-8CFD-0C3EFB1988BF}"/>
    <hyperlink ref="L10" r:id="rId25" xr:uid="{EFC048D6-A458-4BE5-ACDF-0D86603612AA}"/>
    <hyperlink ref="N10" r:id="rId26" xr:uid="{318FEC18-272C-4CEF-A602-E476D391D094}"/>
    <hyperlink ref="L104" r:id="rId27" xr:uid="{5265704B-6698-4A83-837D-96EE51435DA1}"/>
    <hyperlink ref="N104" r:id="rId28" xr:uid="{2EB37C09-3D85-4ECD-A6F8-CFB6BC38F568}"/>
    <hyperlink ref="M104" r:id="rId29" xr:uid="{E52E0698-0BB7-4047-9273-5F7DA2FE57D5}"/>
    <hyperlink ref="L171" r:id="rId30" xr:uid="{84ADFD3D-2BB3-4F75-A4EE-DAE140BE2994}"/>
    <hyperlink ref="N171" r:id="rId31" xr:uid="{1A0DE7E0-374C-4105-A97E-AC54595D6747}"/>
    <hyperlink ref="M171" r:id="rId32" xr:uid="{A6A4E1BE-3572-4676-9886-1C14E4377989}"/>
    <hyperlink ref="M19" r:id="rId33" xr:uid="{D2F6DA07-6DCD-4CA7-82C4-5C1709654978}"/>
    <hyperlink ref="N19" r:id="rId34" xr:uid="{FD592773-3014-4C88-B84C-B1ECDB5275AB}"/>
    <hyperlink ref="L14" r:id="rId35" xr:uid="{2013D7DE-DE65-4275-A86B-8FE9625BDD72}"/>
    <hyperlink ref="V39" r:id="rId36" xr:uid="{58281C5C-F434-4F90-B110-327B0E680253}"/>
    <hyperlink ref="N39" r:id="rId37" xr:uid="{B2189D35-45E4-474A-8631-2D579EBDA489}"/>
    <hyperlink ref="L39" r:id="rId38" xr:uid="{5B64F3C1-0077-4ADA-9625-3D70C752163A}"/>
    <hyperlink ref="L169" r:id="rId39" xr:uid="{32921B80-FBCD-4460-91D9-7B431BB771E0}"/>
    <hyperlink ref="M169" r:id="rId40" xr:uid="{EF25A1FE-A8C8-4B5A-A736-A064B2DED86C}"/>
    <hyperlink ref="N169" r:id="rId41" xr:uid="{6E75EB39-8551-4ABB-AEBF-4F2655BB47E5}"/>
    <hyperlink ref="L17" r:id="rId42" xr:uid="{0F9F3C29-C0BD-4112-AC74-1FF2C02BAF2B}"/>
    <hyperlink ref="M17" r:id="rId43" xr:uid="{6FD85C09-B5FE-41BA-A949-EF2B8C13D73F}"/>
    <hyperlink ref="N17" r:id="rId44" xr:uid="{2DC01536-908A-4D11-845F-892842F2F893}"/>
    <hyperlink ref="L88" r:id="rId45" xr:uid="{71A95233-44F4-42B0-9B00-46413D1B3F3A}"/>
    <hyperlink ref="M88" r:id="rId46" xr:uid="{4221871B-18E1-4896-903D-18A135023255}"/>
    <hyperlink ref="L101" r:id="rId47" xr:uid="{993C10BA-C860-4378-88B2-39D5BD3E4D41}"/>
    <hyperlink ref="M101" r:id="rId48" xr:uid="{4779F489-404E-4145-BD1E-114486408AD2}"/>
    <hyperlink ref="L163" r:id="rId49" xr:uid="{5F2714D4-8DF8-43C2-90E7-FB9C16580759}"/>
    <hyperlink ref="M163" r:id="rId50" xr:uid="{8CF904DF-1CD0-4DA5-8CA1-744DD6BD0355}"/>
    <hyperlink ref="N163" r:id="rId51" xr:uid="{82BDE95C-4B69-46E4-8477-F4D2D187FD1B}"/>
    <hyperlink ref="L28" r:id="rId52" xr:uid="{73111656-265F-4AD4-B1FB-B816B6667814}"/>
    <hyperlink ref="L32" r:id="rId53" xr:uid="{4890B64B-8B23-4EA2-A525-B7C253AF11AB}"/>
    <hyperlink ref="L41" r:id="rId54" display="https://www.cityoflondon.gov.uk/services/environment-and-planning/planning/planning-policy/local-plan/Documents/local-development-scheme-2017.pdf" xr:uid="{47A4B461-4DA9-4EF4-9F0A-CA94CF3B3E6D}"/>
    <hyperlink ref="M41" r:id="rId55"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IT17%20-%20City%20of%20London%20LDS%202017%2EPNG&amp;parent=%2Fsites%2FDevelopmentPlans%2FShared%20Documents%2FData%20and%20Analysis%2FPlanning%20Data%20Unit%2FData%20Project%2FShort-term%20Solution%2FLDS%20Approach%2FLDS%20screen%20captures" xr:uid="{3405DE69-6B66-4FFF-8F94-387FC624D659}"/>
    <hyperlink ref="M33" r:id="rId56" xr:uid="{21C6DD32-A513-41ED-AAE1-61EE4F9AC497}"/>
    <hyperlink ref="N33" r:id="rId57"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IT17%20-%20City%20of%20London%20LDS%202017%2EPNG&amp;parent=%2Fsites%2FDevelopmentPlans%2FShared%20Documents%2FData%20and%20Analysis%2FPlanning%20Data%20Unit%2FData%20Project%2FShort-term%20Solution%2FLDS%20Approach%2FLDS%20screen%20captures" xr:uid="{49F71FE8-809B-4D2A-AB4F-698C030B0C53}"/>
    <hyperlink ref="AI87" r:id="rId58" xr:uid="{6A97CC5C-F84A-4810-A0A2-C61875F861A3}"/>
    <hyperlink ref="L120" r:id="rId59" xr:uid="{6792579E-B080-4FEE-A27E-E4AEEAD4AFE5}"/>
    <hyperlink ref="M120" r:id="rId60" xr:uid="{3330E19F-CF6E-4771-9C0B-1D6763F965EE}"/>
    <hyperlink ref="N24" r:id="rId61" xr:uid="{75354A45-5ACD-40D0-B961-257D595F6B66}"/>
    <hyperlink ref="L24" r:id="rId62" xr:uid="{621BA978-B704-4FF1-BCA5-90D27B2D21D8}"/>
    <hyperlink ref="L143" r:id="rId63" xr:uid="{50FF9CA1-4A41-421B-B7A7-43F84BC48A56}"/>
    <hyperlink ref="AB143" r:id="rId64" xr:uid="{635BFC75-E366-4A9E-943A-982C644DD291}"/>
    <hyperlink ref="N124" r:id="rId65" xr:uid="{184431A5-3285-4EF6-89B4-45F7919D8854}"/>
    <hyperlink ref="L124" r:id="rId66" xr:uid="{00D997EF-8304-4D3C-BD8B-5EE36F095468}"/>
    <hyperlink ref="V46" r:id="rId67" xr:uid="{927651B7-A998-49A0-B93A-FCD4A261FF75}"/>
    <hyperlink ref="L46" r:id="rId68" xr:uid="{908CA406-EA1E-40D8-A128-426D82CC910C}"/>
    <hyperlink ref="L128" r:id="rId69" xr:uid="{66C99446-B338-471D-AD31-E991CF436005}"/>
    <hyperlink ref="N128" r:id="rId70" xr:uid="{F6898C9D-4F31-4AE5-8F63-B2B1CFDEF243}"/>
    <hyperlink ref="M128" r:id="rId71" xr:uid="{942F3680-2641-4E73-84A0-C425C53385DC}"/>
    <hyperlink ref="L49" r:id="rId72" xr:uid="{E4740403-5984-4A97-B1EA-AF24B8101192}"/>
    <hyperlink ref="N49" r:id="rId73" xr:uid="{7DB133DB-82CE-4C4F-B393-F6640BD3CCF3}"/>
    <hyperlink ref="U49" r:id="rId74" xr:uid="{BFE9266F-C30C-4A90-8E3A-214303809C5B}"/>
    <hyperlink ref="M136" r:id="rId75" xr:uid="{FBFED8AF-6469-4588-8DD9-57C9AD0B881E}"/>
    <hyperlink ref="AB136" r:id="rId76" xr:uid="{0947D787-50E5-42E3-A892-01DE12995378}"/>
    <hyperlink ref="AI136" r:id="rId77" xr:uid="{BB5E5AE6-2023-422E-A276-62E04F9CC2C7}"/>
    <hyperlink ref="L136" r:id="rId78" xr:uid="{C4041BA6-E191-4C20-B459-9EC52EB60C1A}"/>
    <hyperlink ref="L52" r:id="rId79" location="7" xr:uid="{4D57A328-3F71-4266-9CFD-EB45B4906EC1}"/>
    <hyperlink ref="M52" r:id="rId80" xr:uid="{6E0B011B-530E-490C-A97E-D2C99D9C90EF}"/>
    <hyperlink ref="N95" r:id="rId81" xr:uid="{13CA77D8-5891-49A5-8A3E-05D1EF295923}"/>
    <hyperlink ref="L95" r:id="rId82" xr:uid="{A90958A9-D4A6-4829-9B65-D53D43ED0B72}"/>
    <hyperlink ref="L48" r:id="rId83" xr:uid="{DD90DDBC-0AA8-4710-A6E5-D73234A3B29C}"/>
    <hyperlink ref="L129" r:id="rId84" xr:uid="{214872B9-86E8-4AFE-A322-F5BBA8036860}"/>
    <hyperlink ref="N129" r:id="rId85" xr:uid="{4321F70B-5C74-439C-9032-F5798AC50258}"/>
    <hyperlink ref="M129" r:id="rId86" xr:uid="{D165E124-813A-4C3E-B3E4-B9ED5212873F}"/>
    <hyperlink ref="L16" r:id="rId87" xr:uid="{EB20C8F6-EB80-442B-B4BD-F09144256F3E}"/>
    <hyperlink ref="M16" r:id="rId88" xr:uid="{FEFCBF6B-DB3C-49EA-ABB6-6AE9858ECC3A}"/>
    <hyperlink ref="N16" r:id="rId8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 xr:uid="{4374F54F-F370-4A82-8D80-BFF465D0970F}"/>
    <hyperlink ref="U119" r:id="rId90" xr:uid="{D2DB38D5-03C7-43F0-B013-331445C412CA}"/>
    <hyperlink ref="N119" r:id="rId91" xr:uid="{469B209F-7266-4545-92CF-2CB62E28A9F7}"/>
    <hyperlink ref="U148" r:id="rId92" xr:uid="{BCF29700-F828-44AB-844D-4DC9A1535081}"/>
    <hyperlink ref="N148" r:id="rId93" xr:uid="{68276729-7DE4-4340-B0C8-FF7291B971A6}"/>
    <hyperlink ref="N179" r:id="rId94" display="https://mhclg.sharepoint.com/sites/DevelopmentPlans/Shared%20Documents/Forms/AllItems.aspx?sortField=Modified&amp;isAscending=false&amp;viewid=ab35c4d4%2Dd3ca%2D4834%2D86d5%2Ddfbb5399c5f0&amp;id=%2Fsites%2FDevelopmentPlans%2FShared%20Documents%2FData%20and%20Analysis%2FPlanning%20Data%20Unit%2FLDS%20%26%20Reg%2018%20Monitoring%2FLDS%20Screenshots" xr:uid="{BC18752A-B892-4E58-B01F-B7E1A144EFC8}"/>
    <hyperlink ref="Y185" r:id="rId95" xr:uid="{084D9A27-5C5B-49EC-8A19-D5A2AAC0ADC7}"/>
    <hyperlink ref="Z185" r:id="rId96" xr:uid="{67046FFD-5961-4BD1-8826-314DB1B69AD2}"/>
    <hyperlink ref="AA185" r:id="rId97" xr:uid="{D098C424-1452-4363-BF27-B1E2EB8364E6}"/>
    <hyperlink ref="Y186" r:id="rId98" xr:uid="{5001FCB5-8A8E-45C8-B5C3-8732F9688E5A}"/>
    <hyperlink ref="Z186" r:id="rId99" xr:uid="{F919358A-C202-4AC9-AE40-7221DAAABA9D}"/>
    <hyperlink ref="AA186" r:id="rId10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A18%20-%20Bradford%20LDS%202018%2EPNG&amp;parent=%2Fsites%2FDevelopmentPlans%2FShared%20Documents%2FData%20and%20Analysis%2FPlanning%20Data%20Unit%2FData%20Project%2FShort-term%20Solution%2FLDS%20Approach%2FLDS%20screen%20captures" xr:uid="{7092C245-31AB-48A6-9C34-D4B5C45B10DA}"/>
    <hyperlink ref="Z187" r:id="rId101" xr:uid="{E6BFD1AC-D177-4448-AFEA-A42A21315730}"/>
    <hyperlink ref="AA187" r:id="rId102" xr:uid="{889EBFC0-A703-47D8-ACBF-0099295CF0AB}"/>
    <hyperlink ref="Y187" r:id="rId103" xr:uid="{6A7DBDD9-AC0C-4ABE-9A6E-F831B267C7CB}"/>
    <hyperlink ref="Y188" r:id="rId104" xr:uid="{23586DAE-A328-4EC0-BF56-C1BBC67163AE}"/>
    <hyperlink ref="Z191" r:id="rId105" xr:uid="{51257BAB-542F-4D16-A970-ED73CFBBC3D3}"/>
    <hyperlink ref="Y191" r:id="rId106" xr:uid="{38B08003-D8E6-4B85-B2EE-8800AA3601C6}"/>
    <hyperlink ref="AA191" r:id="rId107" xr:uid="{FF815C91-6570-4890-9A49-B492EE9A05CB}"/>
    <hyperlink ref="Y192" r:id="rId108" xr:uid="{CDB55121-DC5E-4C89-BF4F-1B6982B07C6B}"/>
    <hyperlink ref="AA193" r:id="rId109" xr:uid="{ADE1594D-607D-4CAC-BBFA-B1F2B562FD85}"/>
    <hyperlink ref="Y193" r:id="rId110" xr:uid="{41764DB9-1429-4B0A-ABF9-3361525762C2}"/>
    <hyperlink ref="AH193" r:id="rId111" xr:uid="{1F0C6EC4-927C-400B-8B58-D9735D42B49D}"/>
    <hyperlink ref="Y194" r:id="rId112" xr:uid="{D3D7D088-77E4-47DE-BE1D-D6379A75AA17}"/>
    <hyperlink ref="Y195" r:id="rId113" xr:uid="{529E0860-DFC5-47CA-9529-565B4B610E2D}"/>
    <hyperlink ref="AA195" r:id="rId114" xr:uid="{6EB80E39-1866-4AC1-837E-C613BC8FD689}"/>
    <hyperlink ref="Y196" r:id="rId115" xr:uid="{8C133215-B646-46E0-B0C0-73D26DF35496}"/>
    <hyperlink ref="Z196" r:id="rId116" xr:uid="{1F8602F1-044A-43B1-9F01-C71A1B195C94}"/>
    <hyperlink ref="AA196" r:id="rId11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EW18%20-%20Lewisham%20LDS%202018%2EPNG&amp;parent=%2Fsites%2FDevelopmentPlans%2FShared%20Documents%2FData%20and%20Analysis%2FPlanning%20Data%20Unit%2FData%20Project%2FShort-term%20Solution%2FLDS%20Approach%2FLDS%20screen%20captures" xr:uid="{29FBF2B5-46BA-44D9-BFC5-A68D8A5CB4E7}"/>
    <hyperlink ref="AH196" r:id="rId118" xr:uid="{1A61314A-91DC-414F-9CAE-57668CFBC310}"/>
    <hyperlink ref="AA197" r:id="rId119" xr:uid="{72755C04-8ED2-49BF-A055-0475B8925AB5}"/>
    <hyperlink ref="Y197" r:id="rId120" xr:uid="{DC5A6CBF-F67F-4BEC-A77B-AD9336EE6E44}"/>
    <hyperlink ref="AA198" r:id="rId121" xr:uid="{827B0C39-C1CB-458A-B4DE-926198C01F88}"/>
    <hyperlink ref="Y198" r:id="rId122" xr:uid="{6118F289-4819-4DD3-A13B-360C812239AF}"/>
    <hyperlink ref="Z198" r:id="rId123" xr:uid="{650B7ABC-2F18-4EB9-B696-868992154995}"/>
    <hyperlink ref="Y199" r:id="rId124" xr:uid="{2A8F3B72-92CC-451F-A873-7D4D6CB2BA8E}"/>
    <hyperlink ref="AP199" r:id="rId125" xr:uid="{EEEAE752-B842-4757-82C4-8062BC54FB43}"/>
    <hyperlink ref="AO199" r:id="rId126" xr:uid="{53E75D40-052B-459F-87C7-2070535C1C05}"/>
    <hyperlink ref="AA199" r:id="rId127" xr:uid="{CC97F84A-F464-48FF-BC54-1A096093B795}"/>
    <hyperlink ref="Y200" r:id="rId128" xr:uid="{FDDE40D7-F988-4DD9-909B-147CF80FABB5}"/>
    <hyperlink ref="AA200" r:id="rId129" xr:uid="{8FA5F4D2-2C2E-4007-9C4A-E3D107E8632A}"/>
    <hyperlink ref="AH201" r:id="rId130" xr:uid="{48B35D14-ABE4-4708-A294-0A2B4C6DABBB}"/>
    <hyperlink ref="AA201" r:id="rId131" xr:uid="{C85361D6-9519-48B7-AB33-D96E9F869F4B}"/>
    <hyperlink ref="Z200" r:id="rId132" xr:uid="{018BBAF5-5EC4-4A5A-AE78-45EC097A4A95}"/>
    <hyperlink ref="AH202" r:id="rId133" xr:uid="{F47DF001-A043-4AB2-AFA4-BDC93DD05C41}"/>
    <hyperlink ref="AA202" r:id="rId134" xr:uid="{9B708089-A74C-4B82-8F72-1D08CDA8067F}"/>
    <hyperlink ref="AA203" r:id="rId135" xr:uid="{FD8E7455-B408-43C0-AAB2-10D41DEAB052}"/>
    <hyperlink ref="Y203" r:id="rId136" xr:uid="{A1322505-FB84-4C3D-BBB6-944C6CDF267B}"/>
    <hyperlink ref="Z203" r:id="rId137" xr:uid="{366BC3F4-94AA-4FAE-A8BB-F57DE8695796}"/>
    <hyperlink ref="Y204" r:id="rId138" xr:uid="{BEAF23F9-72B3-4757-A658-44C482240666}"/>
    <hyperlink ref="Y9" r:id="rId139" xr:uid="{9A10FDC4-51F6-436A-84EE-373E1655E937}"/>
    <hyperlink ref="AA9" r:id="rId140" xr:uid="{163E4BE8-F47C-4FD4-A491-CB7F33F59400}"/>
    <hyperlink ref="Y206" r:id="rId141" xr:uid="{4B7392E2-3A36-4068-8422-1240EE57FE32}"/>
    <hyperlink ref="AA206" r:id="rId142" xr:uid="{C780C88C-A330-4F10-B76A-9921E5F273BE}"/>
    <hyperlink ref="AA207" r:id="rId143" xr:uid="{B3085242-854D-46DA-8570-69140FCD1957}"/>
    <hyperlink ref="Y207" r:id="rId144" xr:uid="{C1607900-7C0F-44D0-8B4C-A7278F2D9038}"/>
    <hyperlink ref="Z208" r:id="rId145" xr:uid="{F4C55215-7423-47CD-BAD7-F32F81A4D6A6}"/>
    <hyperlink ref="AO208" r:id="rId146" xr:uid="{62DA083A-77C6-4D06-9EB0-A36E90785D58}"/>
    <hyperlink ref="AI208" r:id="rId147" xr:uid="{5ED8F373-AADC-4CFA-A8BD-221C0EC1B7F5}"/>
    <hyperlink ref="Y208" r:id="rId148" xr:uid="{941B27BE-6358-4EAB-92A4-FFD1FFD9413B}"/>
    <hyperlink ref="AV208" r:id="rId149" xr:uid="{9C13DBF1-526A-49EC-9ED2-BD338C695B60}"/>
    <hyperlink ref="Y210" r:id="rId150" xr:uid="{A434E3CC-0229-462C-A86D-D28B1EBAEFEE}"/>
    <hyperlink ref="AO210" r:id="rId151" xr:uid="{2C4B9E64-8832-4153-81AF-88F1CC5E9753}"/>
    <hyperlink ref="Y405" r:id="rId152" xr:uid="{FDED8AE3-1F43-48ED-911A-DB1735081C97}"/>
    <hyperlink ref="Z405" r:id="rId153" xr:uid="{BE3F28DA-76E3-49D9-8A41-E1F46A4709B5}"/>
    <hyperlink ref="AA405" r:id="rId154" xr:uid="{2CBA7668-CE69-4282-AA82-F04C603D70FA}"/>
    <hyperlink ref="Y407" r:id="rId155" xr:uid="{FCF7F840-09B0-4911-95D8-B0CC23B2A960}"/>
    <hyperlink ref="Y408" r:id="rId156" xr:uid="{D7562ABC-72A4-4CA8-8E1D-43888369AA46}"/>
    <hyperlink ref="Y409" r:id="rId157" xr:uid="{74A986F9-CBAB-4BD3-8071-2047A6FA8BAB}"/>
    <hyperlink ref="Z410" r:id="rId158" xr:uid="{4B2AA5F2-4D60-4FA6-9717-C81D15D4CDB9}"/>
  </hyperlinks>
  <pageMargins left="0.7" right="0.7" top="0.75" bottom="0.75" header="0.3" footer="0.3"/>
  <pageSetup paperSize="9" orientation="portrait" horizontalDpi="300" verticalDpi="300" r:id="rId159"/>
  <headerFooter>
    <oddHeader>&amp;C&amp;"Calibri"&amp;10&amp;K000000 OFFICIAL&amp;1#_x000D_</oddHeader>
    <oddFooter>&amp;C_x000D_&amp;1#&amp;"Calibri"&amp;10&amp;K000000 OFFICIAL</oddFooter>
  </headerFooter>
  <tableParts count="1">
    <tablePart r:id="rId160"/>
  </tableParts>
  <extLst>
    <ext xmlns:x14="http://schemas.microsoft.com/office/spreadsheetml/2009/9/main" uri="{CCE6A557-97BC-4b89-ADB6-D9C93CAAB3DF}">
      <x14:dataValidations xmlns:xm="http://schemas.microsoft.com/office/excel/2006/main" count="7">
        <x14:dataValidation type="list" allowBlank="1" showInputMessage="1" showErrorMessage="1" xr:uid="{13415066-684D-428E-9D63-915CE8DF565E}">
          <x14:formula1>
            <xm:f>LISTS!$G$4:$G$7</xm:f>
          </x14:formula1>
          <xm:sqref>W185:W200 W203:W210 W281:W284 W251:W279 W212:W237 W239:W249 W286:W310 W312:W315 W317:W411</xm:sqref>
        </x14:dataValidation>
        <x14:dataValidation type="list" allowBlank="1" showInputMessage="1" showErrorMessage="1" xr:uid="{D79BE936-21D7-4664-994B-DC01491C22BD}">
          <x14:formula1>
            <xm:f>LISTS!$C$37:$C$38</xm:f>
          </x14:formula1>
          <xm:sqref>X185:X186 X210 X203:X205 X200 X197 X195 X191 X188:X189 X212:X213 X215:X218 X220:X222 X227 X229:X230 X233 X235 X240:X243 X247 X249 X251:X257 X259:X263 X267 X272:X273 X276 X278 X281:X284 X286 X292 X294 X296:X297 X299:X300 X302:X303 X305:X306 X310 X312:X314 X319:X324 X326 X329:X331 X333 X335:X337 X340:X341 X343:X346 X348:X349 X352:X357 X359 X363:X364 X366 X373:X374 X376:X382 X384:X391 X393:X398 X400:X402 X406:X408 X411</xm:sqref>
        </x14:dataValidation>
        <x14:dataValidation type="list" allowBlank="1" showInputMessage="1" showErrorMessage="1" xr:uid="{60F11521-5EAC-4131-8FD6-36DDBFCF2D0F}">
          <x14:formula1>
            <xm:f>LISTS!$C$37:$C$39</xm:f>
          </x14:formula1>
          <xm:sqref>X187 X206:X209 X198:X199 X196 X192:X194 X190 X214 X219 X223:X226 X228 X231:X232 X234 X279 X244:X246 X248 X258 X264:X266 X268:X271 X274:X275 X277 X236:X237 X239 X287:X291 X293 X295 X298 X301 X304 X307:X309 X315 X317:X318 X325 X327:X328 X332 X334 X338:X339 X342 X347 X350:X351 X358 X360:X362 X365 X367:X372 X375 X383 X392 X399 X403:X405 X409:X410</xm:sqref>
        </x14:dataValidation>
        <x14:dataValidation type="list" allowBlank="1" showInputMessage="1" showErrorMessage="1" xr:uid="{97887A6D-D53B-4723-98FB-CACB1CBC022F}">
          <x14:formula1>
            <xm:f>LISTS!$G$4:$G$5</xm:f>
          </x14:formula1>
          <xm:sqref>W201:X202 W250:X250 W280:X280 W285:X285 W311:X311 W316:X316</xm:sqref>
        </x14:dataValidation>
        <x14:dataValidation type="list" allowBlank="1" showInputMessage="1" showErrorMessage="1" xr:uid="{CFFAD9B1-0F29-437E-93B5-E8F43AFEFDE5}">
          <x14:formula1>
            <xm:f>LISTS!$C$4:$C$8</xm:f>
          </x14:formula1>
          <xm:sqref>V185:V210 V212:V237 V239:V411</xm:sqref>
        </x14:dataValidation>
        <x14:dataValidation type="list" allowBlank="1" showInputMessage="1" showErrorMessage="1" xr:uid="{E1F12E92-5817-4E56-8B58-4C97EE5656A3}">
          <x14:formula1>
            <xm:f>LISTS!$C$13:$C$25</xm:f>
          </x14:formula1>
          <xm:sqref>BB2:BB175 BS185:BS210 BV185:BV210 BB180:BB183 BV377:BV411 BS212:BS237 BV212:BV237 BV239:BV375 BS239:BS411</xm:sqref>
        </x14:dataValidation>
        <x14:dataValidation type="list" allowBlank="1" showInputMessage="1" showErrorMessage="1" xr:uid="{B4AF467F-B76C-4454-BF81-BA6C0618ECCA}">
          <x14:formula1>
            <xm:f>Sheet3!$D$4:$D$5</xm:f>
          </x14:formula1>
          <xm:sqref>R413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C77C-3DD4-4200-B257-2FAB2C4276EB}">
  <sheetPr codeName="Sheet1">
    <tabColor rgb="FF7030A0"/>
  </sheetPr>
  <dimension ref="A1:CG261"/>
  <sheetViews>
    <sheetView topLeftCell="BH254" workbookViewId="0">
      <selection activeCell="A261" sqref="A261:CA261"/>
    </sheetView>
  </sheetViews>
  <sheetFormatPr baseColWidth="10" defaultColWidth="8.83203125" defaultRowHeight="30" customHeight="1" x14ac:dyDescent="0.2"/>
  <cols>
    <col min="1" max="1" width="10.83203125" style="1383" customWidth="1"/>
    <col min="2" max="2" width="20.1640625" style="1383" customWidth="1"/>
    <col min="3" max="3" width="28.5" style="1383" customWidth="1"/>
    <col min="4" max="4" width="17.83203125" style="1383" customWidth="1"/>
    <col min="5" max="6" width="8.5" style="1383" bestFit="1" customWidth="1"/>
    <col min="7" max="7" width="7.5" style="1383" bestFit="1" customWidth="1"/>
    <col min="8" max="8" width="6.5" style="1383" bestFit="1" customWidth="1"/>
    <col min="9" max="9" width="20.5" style="1383" bestFit="1" customWidth="1"/>
    <col min="10" max="10" width="19.1640625" style="1383" customWidth="1"/>
    <col min="11" max="11" width="12.5" style="1383" customWidth="1"/>
    <col min="12" max="12" width="8.5" style="1383" bestFit="1" customWidth="1"/>
    <col min="13" max="13" width="8.5" style="1383"/>
    <col min="14" max="14" width="17.5" style="1586" customWidth="1"/>
    <col min="15" max="15" width="19" style="1586" customWidth="1"/>
    <col min="16" max="17" width="18.5" style="1586" customWidth="1"/>
    <col min="18" max="18" width="10" style="1586" bestFit="1" customWidth="1"/>
    <col min="19" max="19" width="16.5" style="1383" bestFit="1" customWidth="1"/>
    <col min="20" max="23" width="8.5" style="1383" bestFit="1" customWidth="1"/>
    <col min="24" max="24" width="13.1640625" style="1383" bestFit="1" customWidth="1"/>
    <col min="25" max="26" width="8.1640625" style="1383" bestFit="1" customWidth="1"/>
    <col min="27" max="27" width="7.83203125" style="1383" bestFit="1" customWidth="1"/>
    <col min="28" max="28" width="11.5" style="1383" bestFit="1" customWidth="1"/>
    <col min="29" max="29" width="15.5" style="1383" bestFit="1" customWidth="1"/>
    <col min="30" max="30" width="8.5" style="1383" bestFit="1" customWidth="1"/>
    <col min="31" max="31" width="13.5" style="1383" bestFit="1" customWidth="1"/>
    <col min="32" max="33" width="12.5" style="1383" bestFit="1" customWidth="1"/>
    <col min="34" max="35" width="8.5" style="1383" bestFit="1" customWidth="1"/>
    <col min="36" max="36" width="15.5" style="1383" bestFit="1" customWidth="1"/>
    <col min="37" max="37" width="8.5" style="1383" bestFit="1" customWidth="1"/>
    <col min="38" max="38" width="14.5" style="1383" bestFit="1" customWidth="1"/>
    <col min="39" max="40" width="13.5" style="1383" bestFit="1" customWidth="1"/>
    <col min="41" max="41" width="7.5" style="1383" bestFit="1" customWidth="1"/>
    <col min="42" max="42" width="7.83203125" style="1383" bestFit="1" customWidth="1"/>
    <col min="43" max="43" width="15.5" style="1383" bestFit="1" customWidth="1"/>
    <col min="44" max="44" width="8.5" style="1383" bestFit="1" customWidth="1"/>
    <col min="45" max="45" width="13.5" style="1383" bestFit="1" customWidth="1"/>
    <col min="46" max="47" width="12.5" style="1383" bestFit="1" customWidth="1"/>
    <col min="48" max="48" width="6.83203125" style="1383" bestFit="1" customWidth="1"/>
    <col min="49" max="49" width="7.83203125" style="1383" bestFit="1" customWidth="1"/>
    <col min="50" max="50" width="16.1640625" style="1383" bestFit="1" customWidth="1"/>
    <col min="51" max="51" width="8.5" style="1383"/>
    <col min="52" max="54" width="14.5" style="1383" bestFit="1" customWidth="1"/>
    <col min="55" max="55" width="7.5" style="1383" bestFit="1" customWidth="1"/>
    <col min="56" max="56" width="8.5" style="1383" bestFit="1" customWidth="1"/>
    <col min="57" max="57" width="11.1640625" style="1383" bestFit="1" customWidth="1"/>
    <col min="58" max="58" width="10" style="1383" bestFit="1" customWidth="1"/>
    <col min="59" max="59" width="9.1640625" style="1383" bestFit="1" customWidth="1"/>
    <col min="60" max="60" width="11.1640625" style="1383" bestFit="1" customWidth="1"/>
    <col min="61" max="61" width="10.1640625" style="1383" bestFit="1" customWidth="1"/>
    <col min="62" max="62" width="9.1640625" style="1383" bestFit="1" customWidth="1"/>
    <col min="63" max="64" width="9.5" style="1383" bestFit="1" customWidth="1"/>
    <col min="65" max="65" width="9.1640625" style="1383" bestFit="1" customWidth="1"/>
    <col min="66" max="66" width="8.1640625" style="1383" bestFit="1" customWidth="1"/>
    <col min="67" max="67" width="12.5" style="1383" bestFit="1" customWidth="1"/>
    <col min="68" max="68" width="14.5" style="1383" bestFit="1" customWidth="1"/>
    <col min="69" max="69" width="13.1640625" style="1383" customWidth="1"/>
    <col min="70" max="70" width="14.5" style="1383" customWidth="1"/>
    <col min="71" max="71" width="8.5" style="1383"/>
    <col min="72" max="73" width="10.5" style="1383" bestFit="1" customWidth="1"/>
    <col min="74" max="74" width="9.5" style="1383" bestFit="1" customWidth="1"/>
    <col min="75" max="75" width="11.83203125" style="1383" customWidth="1"/>
    <col min="76" max="76" width="11" style="1383" customWidth="1"/>
    <col min="77" max="77" width="21.5" style="1383" customWidth="1"/>
    <col min="78" max="85" width="8.5" style="707"/>
  </cols>
  <sheetData>
    <row r="1" spans="1:78" s="5" customFormat="1" ht="46" customHeight="1" x14ac:dyDescent="0.2">
      <c r="A1" s="1870" t="s">
        <v>1</v>
      </c>
      <c r="B1" s="1871" t="s">
        <v>3</v>
      </c>
      <c r="C1" s="1871" t="s">
        <v>4</v>
      </c>
      <c r="D1" s="1872" t="s">
        <v>5</v>
      </c>
      <c r="E1" s="1873" t="s">
        <v>6</v>
      </c>
      <c r="F1" s="1873" t="s">
        <v>7</v>
      </c>
      <c r="G1" s="1873" t="s">
        <v>8</v>
      </c>
      <c r="H1" s="1873" t="s">
        <v>9</v>
      </c>
      <c r="I1" s="1874" t="s">
        <v>4156</v>
      </c>
      <c r="J1" s="1875" t="s">
        <v>12</v>
      </c>
      <c r="K1" s="1875" t="s">
        <v>13</v>
      </c>
      <c r="L1" s="1875" t="s">
        <v>14</v>
      </c>
      <c r="M1" s="1876" t="s">
        <v>15</v>
      </c>
      <c r="N1" s="1877" t="s">
        <v>16</v>
      </c>
      <c r="O1" s="1878" t="s">
        <v>17</v>
      </c>
      <c r="P1" s="1878" t="s">
        <v>18</v>
      </c>
      <c r="Q1" s="1878" t="s">
        <v>18</v>
      </c>
      <c r="R1" s="1879" t="s">
        <v>20</v>
      </c>
      <c r="S1" s="1932" t="s">
        <v>21</v>
      </c>
      <c r="T1" s="1933" t="s">
        <v>22</v>
      </c>
      <c r="U1" s="1933" t="s">
        <v>23</v>
      </c>
      <c r="V1" s="1933" t="s">
        <v>24</v>
      </c>
      <c r="W1" s="1934" t="s">
        <v>25</v>
      </c>
      <c r="X1" s="1934" t="s">
        <v>26</v>
      </c>
      <c r="Y1" s="1933" t="s">
        <v>27</v>
      </c>
      <c r="Z1" s="1933" t="s">
        <v>28</v>
      </c>
      <c r="AA1" s="1933" t="s">
        <v>29</v>
      </c>
      <c r="AB1" s="1935" t="s">
        <v>30</v>
      </c>
      <c r="AC1" s="1936" t="s">
        <v>31</v>
      </c>
      <c r="AD1" s="1936" t="s">
        <v>32</v>
      </c>
      <c r="AE1" s="1937" t="s">
        <v>33</v>
      </c>
      <c r="AF1" s="1938" t="s">
        <v>34</v>
      </c>
      <c r="AG1" s="1938" t="s">
        <v>35</v>
      </c>
      <c r="AH1" s="1939" t="s">
        <v>36</v>
      </c>
      <c r="AI1" s="1940" t="s">
        <v>37</v>
      </c>
      <c r="AJ1" s="1941" t="s">
        <v>38</v>
      </c>
      <c r="AK1" s="1941" t="s">
        <v>39</v>
      </c>
      <c r="AL1" s="1942" t="s">
        <v>40</v>
      </c>
      <c r="AM1" s="1943" t="s">
        <v>41</v>
      </c>
      <c r="AN1" s="1943" t="s">
        <v>42</v>
      </c>
      <c r="AO1" s="1944" t="s">
        <v>43</v>
      </c>
      <c r="AP1" s="1944" t="s">
        <v>44</v>
      </c>
      <c r="AQ1" s="1945" t="s">
        <v>45</v>
      </c>
      <c r="AR1" s="1946" t="s">
        <v>46</v>
      </c>
      <c r="AS1" s="1945" t="s">
        <v>47</v>
      </c>
      <c r="AT1" s="1947" t="s">
        <v>48</v>
      </c>
      <c r="AU1" s="1947" t="s">
        <v>49</v>
      </c>
      <c r="AV1" s="1948" t="s">
        <v>50</v>
      </c>
      <c r="AW1" s="1948" t="s">
        <v>51</v>
      </c>
      <c r="AX1" s="1949" t="s">
        <v>52</v>
      </c>
      <c r="AY1" s="1949" t="s">
        <v>53</v>
      </c>
      <c r="AZ1" s="1950" t="s">
        <v>54</v>
      </c>
      <c r="BA1" s="1951" t="s">
        <v>55</v>
      </c>
      <c r="BB1" s="1951" t="s">
        <v>56</v>
      </c>
      <c r="BC1" s="1952" t="s">
        <v>57</v>
      </c>
      <c r="BD1" s="1952" t="s">
        <v>58</v>
      </c>
      <c r="BE1" s="1953" t="s">
        <v>59</v>
      </c>
      <c r="BF1" s="1954" t="s">
        <v>60</v>
      </c>
      <c r="BG1" s="1954" t="s">
        <v>61</v>
      </c>
      <c r="BH1" s="1955" t="s">
        <v>62</v>
      </c>
      <c r="BI1" s="1956" t="s">
        <v>63</v>
      </c>
      <c r="BJ1" s="1956" t="s">
        <v>4684</v>
      </c>
      <c r="BK1" s="1957" t="s">
        <v>65</v>
      </c>
      <c r="BL1" s="1958" t="s">
        <v>66</v>
      </c>
      <c r="BM1" s="1958" t="s">
        <v>67</v>
      </c>
      <c r="BN1" s="1933" t="s">
        <v>4685</v>
      </c>
      <c r="BO1" s="1933" t="s">
        <v>4686</v>
      </c>
      <c r="BP1" s="1959" t="s">
        <v>71</v>
      </c>
      <c r="BQ1" s="1960" t="s">
        <v>72</v>
      </c>
      <c r="BR1" s="1960" t="s">
        <v>73</v>
      </c>
      <c r="BS1" s="1960" t="s">
        <v>74</v>
      </c>
      <c r="BT1" s="1961" t="s">
        <v>4688</v>
      </c>
      <c r="BU1" s="1961" t="s">
        <v>4689</v>
      </c>
      <c r="BV1" s="1961" t="s">
        <v>4690</v>
      </c>
      <c r="BW1" s="1962" t="s">
        <v>78</v>
      </c>
      <c r="BX1" s="1962" t="s">
        <v>79</v>
      </c>
      <c r="BY1" s="2014" t="s">
        <v>81</v>
      </c>
      <c r="BZ1" s="2026"/>
    </row>
    <row r="2" spans="1:78" ht="30" customHeight="1" x14ac:dyDescent="0.2">
      <c r="A2" s="1880" t="s">
        <v>3906</v>
      </c>
      <c r="B2" s="1880" t="s">
        <v>3905</v>
      </c>
      <c r="C2" s="1880" t="s">
        <v>8842</v>
      </c>
      <c r="D2" s="1881" t="s">
        <v>6849</v>
      </c>
      <c r="E2" s="1882"/>
      <c r="F2" s="1882" t="s">
        <v>266</v>
      </c>
      <c r="G2" s="1883" t="s">
        <v>89</v>
      </c>
      <c r="H2" s="1883" t="s">
        <v>89</v>
      </c>
      <c r="I2" s="1884">
        <v>43370</v>
      </c>
      <c r="J2" s="1884"/>
      <c r="K2" s="1884"/>
      <c r="L2" s="1884"/>
      <c r="M2" s="1884"/>
      <c r="N2" s="1884"/>
      <c r="O2" s="1884"/>
      <c r="P2" s="1884"/>
      <c r="Q2" s="1884"/>
      <c r="R2" s="1925"/>
      <c r="S2" s="1762"/>
      <c r="T2" s="1762"/>
      <c r="U2" s="1763" t="str">
        <f t="shared" ref="U2:U4" si="0">IF(OR(V2="Yes", W2="Web-page timetable", X2="YES"), "Yes")</f>
        <v>Yes</v>
      </c>
      <c r="V2" s="1764" t="s">
        <v>93</v>
      </c>
      <c r="W2" s="1765" t="s">
        <v>94</v>
      </c>
      <c r="X2" s="1765"/>
      <c r="Y2" s="1766" t="s">
        <v>3908</v>
      </c>
      <c r="Z2" s="1767" t="s">
        <v>9217</v>
      </c>
      <c r="AA2" s="1767"/>
      <c r="AB2" s="1768">
        <v>44317</v>
      </c>
      <c r="AC2" s="1769" t="s">
        <v>9218</v>
      </c>
      <c r="AD2" s="1769" t="s">
        <v>9219</v>
      </c>
      <c r="AE2" s="1770">
        <v>44501</v>
      </c>
      <c r="AF2" s="1771"/>
      <c r="AG2" s="1771"/>
      <c r="AH2" s="1772"/>
      <c r="AI2" s="1772"/>
      <c r="AJ2" s="7582" t="s">
        <v>1025</v>
      </c>
      <c r="AK2" s="7582" t="s">
        <v>9220</v>
      </c>
      <c r="AL2" s="1770"/>
      <c r="AM2" s="1771"/>
      <c r="AN2" s="1771"/>
      <c r="AO2" s="1772" t="s">
        <v>2672</v>
      </c>
      <c r="AP2" s="1772"/>
      <c r="AQ2" s="1773"/>
      <c r="AR2" s="1774"/>
      <c r="AS2" s="1770"/>
      <c r="AT2" s="1771"/>
      <c r="AU2" s="1771"/>
      <c r="AV2" s="1772"/>
      <c r="AW2" s="1772"/>
      <c r="AX2" s="1774"/>
      <c r="AY2" s="1774"/>
      <c r="AZ2" s="1770"/>
      <c r="BA2" s="1771"/>
      <c r="BB2" s="1771"/>
      <c r="BC2" s="1772"/>
      <c r="BD2" s="1772"/>
      <c r="BE2" s="1769" t="s">
        <v>8566</v>
      </c>
      <c r="BF2" s="1770">
        <v>44805</v>
      </c>
      <c r="BG2" s="1771"/>
      <c r="BH2" s="1769" t="s">
        <v>6303</v>
      </c>
      <c r="BI2" s="1770">
        <v>44958</v>
      </c>
      <c r="BJ2" s="1771"/>
      <c r="BK2" s="1769" t="s">
        <v>7255</v>
      </c>
      <c r="BL2" s="1770">
        <v>45170</v>
      </c>
      <c r="BM2" s="1771"/>
      <c r="BN2" s="1775" t="s">
        <v>9221</v>
      </c>
      <c r="BO2" s="7583" t="s">
        <v>9222</v>
      </c>
      <c r="BP2" s="1775" t="s">
        <v>9223</v>
      </c>
      <c r="BQ2" s="1776">
        <v>44686</v>
      </c>
      <c r="BR2" s="1776">
        <v>44448</v>
      </c>
      <c r="BS2" s="1777" t="s">
        <v>116</v>
      </c>
      <c r="BT2" s="1776"/>
      <c r="BU2" s="1776">
        <v>44686</v>
      </c>
      <c r="BV2" s="1777" t="s">
        <v>116</v>
      </c>
      <c r="BW2" s="1776"/>
      <c r="BX2" s="1776"/>
      <c r="BY2" s="2015" t="s">
        <v>9224</v>
      </c>
    </row>
    <row r="3" spans="1:78" s="1" customFormat="1" ht="30" customHeight="1" x14ac:dyDescent="0.2">
      <c r="A3" s="1880" t="s">
        <v>1693</v>
      </c>
      <c r="B3" s="1880" t="s">
        <v>1694</v>
      </c>
      <c r="C3" s="1880" t="s">
        <v>1695</v>
      </c>
      <c r="D3" s="7584" t="s">
        <v>6849</v>
      </c>
      <c r="E3" s="1882"/>
      <c r="F3" s="1882"/>
      <c r="G3" s="1883" t="s">
        <v>89</v>
      </c>
      <c r="H3" s="1883" t="s">
        <v>89</v>
      </c>
      <c r="I3" s="1884">
        <v>43585</v>
      </c>
      <c r="J3" s="1884"/>
      <c r="K3" s="1884"/>
      <c r="L3" s="1884"/>
      <c r="M3" s="1884" t="s">
        <v>90</v>
      </c>
      <c r="N3" s="1884"/>
      <c r="O3" s="1884"/>
      <c r="P3" s="1884"/>
      <c r="Q3" s="1884"/>
      <c r="R3" s="1925"/>
      <c r="S3" s="1762">
        <v>43647</v>
      </c>
      <c r="T3" s="1778" t="s">
        <v>1696</v>
      </c>
      <c r="U3" s="1763" t="b">
        <f t="shared" si="0"/>
        <v>0</v>
      </c>
      <c r="V3" s="1764" t="s">
        <v>237</v>
      </c>
      <c r="W3" s="1765" t="s">
        <v>94</v>
      </c>
      <c r="X3" s="1765"/>
      <c r="Y3" s="1766" t="s">
        <v>5718</v>
      </c>
      <c r="Z3" s="1767" t="s">
        <v>5719</v>
      </c>
      <c r="AA3" s="1767" t="s">
        <v>5720</v>
      </c>
      <c r="AB3" s="1768">
        <v>43070</v>
      </c>
      <c r="AC3" s="1769"/>
      <c r="AD3" s="1769"/>
      <c r="AE3" s="1770"/>
      <c r="AF3" s="1771"/>
      <c r="AG3" s="1771"/>
      <c r="AH3" s="1772"/>
      <c r="AI3" s="1772"/>
      <c r="AJ3" s="1769"/>
      <c r="AK3" s="1769"/>
      <c r="AL3" s="1770"/>
      <c r="AM3" s="1771"/>
      <c r="AN3" s="1771"/>
      <c r="AO3" s="1772"/>
      <c r="AP3" s="1772"/>
      <c r="AQ3" s="1773"/>
      <c r="AR3" s="1774"/>
      <c r="AS3" s="1770"/>
      <c r="AT3" s="1771"/>
      <c r="AU3" s="1771"/>
      <c r="AV3" s="1772"/>
      <c r="AW3" s="1772"/>
      <c r="AX3" s="1774"/>
      <c r="AY3" s="1774"/>
      <c r="AZ3" s="1770"/>
      <c r="BA3" s="1771"/>
      <c r="BB3" s="1771"/>
      <c r="BC3" s="1772"/>
      <c r="BD3" s="1772"/>
      <c r="BE3" s="1769"/>
      <c r="BF3" s="1770"/>
      <c r="BG3" s="1771"/>
      <c r="BH3" s="1769"/>
      <c r="BI3" s="1770"/>
      <c r="BJ3" s="1771"/>
      <c r="BK3" s="1769"/>
      <c r="BL3" s="1770"/>
      <c r="BM3" s="1771"/>
      <c r="BN3" s="1775" t="s">
        <v>9228</v>
      </c>
      <c r="BO3" s="1775" t="s">
        <v>9229</v>
      </c>
      <c r="BP3" s="1775"/>
      <c r="BQ3" s="1776">
        <v>44792</v>
      </c>
      <c r="BR3" s="1776"/>
      <c r="BS3" s="1777" t="s">
        <v>116</v>
      </c>
      <c r="BT3" s="1776"/>
      <c r="BU3" s="1776">
        <v>44470</v>
      </c>
      <c r="BV3" s="1777"/>
      <c r="BW3" s="1776">
        <v>44470</v>
      </c>
      <c r="BX3" s="1776"/>
      <c r="BY3" s="2015" t="s">
        <v>105</v>
      </c>
      <c r="BZ3" s="514"/>
    </row>
    <row r="4" spans="1:78" s="1" customFormat="1" ht="30" customHeight="1" x14ac:dyDescent="0.2">
      <c r="A4" s="1880" t="s">
        <v>1205</v>
      </c>
      <c r="B4" s="1880" t="s">
        <v>1206</v>
      </c>
      <c r="C4" s="1880" t="s">
        <v>635</v>
      </c>
      <c r="D4" s="7585">
        <v>2117</v>
      </c>
      <c r="E4" s="1882" t="s">
        <v>337</v>
      </c>
      <c r="F4" s="1882" t="s">
        <v>266</v>
      </c>
      <c r="G4" s="1883" t="s">
        <v>89</v>
      </c>
      <c r="H4" s="1883" t="s">
        <v>89</v>
      </c>
      <c r="I4" s="1884">
        <v>40233</v>
      </c>
      <c r="J4" s="1884" t="s">
        <v>90</v>
      </c>
      <c r="K4" s="1884" t="s">
        <v>169</v>
      </c>
      <c r="L4" s="1884"/>
      <c r="M4" s="1884"/>
      <c r="N4" s="1884"/>
      <c r="O4" s="1884"/>
      <c r="P4" s="1884"/>
      <c r="Q4" s="1884"/>
      <c r="R4" s="1925"/>
      <c r="S4" s="1762"/>
      <c r="T4" s="1762"/>
      <c r="U4" s="1763" t="str">
        <f t="shared" si="0"/>
        <v>Yes</v>
      </c>
      <c r="V4" s="1764" t="s">
        <v>93</v>
      </c>
      <c r="W4" s="1765" t="s">
        <v>94</v>
      </c>
      <c r="X4" s="1765"/>
      <c r="Y4" s="1779" t="s">
        <v>1209</v>
      </c>
      <c r="Z4" s="1767" t="s">
        <v>9230</v>
      </c>
      <c r="AA4" s="1766"/>
      <c r="AB4" s="1768">
        <v>44501</v>
      </c>
      <c r="AC4" s="1769" t="s">
        <v>5112</v>
      </c>
      <c r="AD4" s="1769"/>
      <c r="AE4" s="1770">
        <v>44197</v>
      </c>
      <c r="AF4" s="1771">
        <v>44216</v>
      </c>
      <c r="AG4" s="1771">
        <v>44272</v>
      </c>
      <c r="AH4" s="1780" t="s">
        <v>1209</v>
      </c>
      <c r="AI4" s="1772"/>
      <c r="AJ4" s="7582"/>
      <c r="AK4" s="7582"/>
      <c r="AL4" s="1770"/>
      <c r="AM4" s="1771"/>
      <c r="AN4" s="1771"/>
      <c r="AO4" s="1772"/>
      <c r="AP4" s="1772"/>
      <c r="AQ4" s="1773"/>
      <c r="AR4" s="1774"/>
      <c r="AS4" s="1770"/>
      <c r="AT4" s="1771"/>
      <c r="AU4" s="1771"/>
      <c r="AV4" s="1772"/>
      <c r="AW4" s="1772"/>
      <c r="AX4" s="1774"/>
      <c r="AY4" s="1774"/>
      <c r="AZ4" s="1770"/>
      <c r="BA4" s="1771"/>
      <c r="BB4" s="1771"/>
      <c r="BC4" s="1772"/>
      <c r="BD4" s="1772"/>
      <c r="BE4" s="1769" t="s">
        <v>2957</v>
      </c>
      <c r="BF4" s="1770">
        <v>44835</v>
      </c>
      <c r="BG4" s="1771"/>
      <c r="BH4" s="1769" t="s">
        <v>2773</v>
      </c>
      <c r="BI4" s="1770">
        <v>44986</v>
      </c>
      <c r="BJ4" s="1771"/>
      <c r="BK4" s="1769" t="s">
        <v>114</v>
      </c>
      <c r="BL4" s="1781" t="s">
        <v>114</v>
      </c>
      <c r="BM4" s="1771"/>
      <c r="BN4" s="1775" t="s">
        <v>9231</v>
      </c>
      <c r="BO4" s="1775" t="s">
        <v>9232</v>
      </c>
      <c r="BP4" s="1775"/>
      <c r="BQ4" s="1776">
        <v>44782</v>
      </c>
      <c r="BR4" s="1776">
        <v>44567</v>
      </c>
      <c r="BS4" s="1777" t="s">
        <v>116</v>
      </c>
      <c r="BT4" s="1776">
        <v>44782</v>
      </c>
      <c r="BU4" s="1776">
        <v>44770</v>
      </c>
      <c r="BV4" s="1777" t="s">
        <v>116</v>
      </c>
      <c r="BW4" s="1776">
        <v>44770</v>
      </c>
      <c r="BX4" s="1776"/>
      <c r="BY4" s="2015" t="s">
        <v>500</v>
      </c>
      <c r="BZ4" s="514"/>
    </row>
    <row r="5" spans="1:78" s="1" customFormat="1" ht="30" customHeight="1" x14ac:dyDescent="0.2">
      <c r="A5" s="1880" t="s">
        <v>1285</v>
      </c>
      <c r="B5" s="1880" t="s">
        <v>1286</v>
      </c>
      <c r="C5" s="1880" t="s">
        <v>1287</v>
      </c>
      <c r="D5" s="7585">
        <v>2164</v>
      </c>
      <c r="E5" s="1883">
        <v>2021</v>
      </c>
      <c r="F5" s="1883">
        <v>2040</v>
      </c>
      <c r="G5" s="1882" t="s">
        <v>89</v>
      </c>
      <c r="H5" s="1883" t="s">
        <v>89</v>
      </c>
      <c r="I5" s="1885">
        <v>42397</v>
      </c>
      <c r="J5" s="1884" t="s">
        <v>90</v>
      </c>
      <c r="K5" s="1884" t="s">
        <v>515</v>
      </c>
      <c r="L5" s="1884"/>
      <c r="M5" s="1884"/>
      <c r="N5" s="1884"/>
      <c r="O5" s="1884"/>
      <c r="P5" s="1884"/>
      <c r="Q5" s="1884"/>
      <c r="R5" s="1925"/>
      <c r="S5" s="1762"/>
      <c r="T5" s="1762"/>
      <c r="U5" s="1763" t="str">
        <f>IF(OR(V5="Yes", W5="Web-page timetable""Other", X5="YES"), "Yes")</f>
        <v>Yes</v>
      </c>
      <c r="V5" s="1764" t="s">
        <v>228</v>
      </c>
      <c r="W5" s="1765"/>
      <c r="X5" s="1782" t="s">
        <v>90</v>
      </c>
      <c r="Y5" s="1766" t="s">
        <v>4525</v>
      </c>
      <c r="Z5" s="1765" t="s">
        <v>9233</v>
      </c>
      <c r="AA5" s="1767"/>
      <c r="AB5" s="1768">
        <v>44228</v>
      </c>
      <c r="AC5" s="1769" t="s">
        <v>5228</v>
      </c>
      <c r="AD5" s="1769" t="s">
        <v>142</v>
      </c>
      <c r="AE5" s="1770">
        <v>44197</v>
      </c>
      <c r="AF5" s="1771">
        <v>44197</v>
      </c>
      <c r="AG5" s="1771">
        <v>44270</v>
      </c>
      <c r="AH5" s="1772" t="s">
        <v>1291</v>
      </c>
      <c r="AI5" s="1772"/>
      <c r="AJ5" s="1769" t="s">
        <v>1025</v>
      </c>
      <c r="AK5" s="1769" t="s">
        <v>270</v>
      </c>
      <c r="AL5" s="1770">
        <v>44743</v>
      </c>
      <c r="AM5" s="1771"/>
      <c r="AN5" s="1771"/>
      <c r="AO5" s="1772"/>
      <c r="AP5" s="1772"/>
      <c r="AQ5" s="1773"/>
      <c r="AR5" s="1774"/>
      <c r="AS5" s="1770"/>
      <c r="AT5" s="1771"/>
      <c r="AU5" s="1771"/>
      <c r="AV5" s="1772"/>
      <c r="AW5" s="1772"/>
      <c r="AX5" s="1774"/>
      <c r="AY5" s="1774"/>
      <c r="AZ5" s="1770"/>
      <c r="BA5" s="1771"/>
      <c r="BB5" s="1771"/>
      <c r="BC5" s="1772"/>
      <c r="BD5" s="1772"/>
      <c r="BE5" s="1769" t="s">
        <v>2957</v>
      </c>
      <c r="BF5" s="1770">
        <v>44835</v>
      </c>
      <c r="BG5" s="1771"/>
      <c r="BH5" s="1769" t="s">
        <v>2773</v>
      </c>
      <c r="BI5" s="1770">
        <v>44986</v>
      </c>
      <c r="BJ5" s="1771"/>
      <c r="BK5" s="1769" t="s">
        <v>7310</v>
      </c>
      <c r="BL5" s="1770">
        <v>45323</v>
      </c>
      <c r="BM5" s="1771"/>
      <c r="BN5" s="1775" t="s">
        <v>9234</v>
      </c>
      <c r="BO5" s="1775" t="s">
        <v>9235</v>
      </c>
      <c r="BP5" s="1775"/>
      <c r="BQ5" s="1776">
        <v>44273</v>
      </c>
      <c r="BR5" s="1776">
        <v>44463</v>
      </c>
      <c r="BS5" s="1777" t="s">
        <v>116</v>
      </c>
      <c r="BT5" s="1776"/>
      <c r="BU5" s="1776">
        <v>44463</v>
      </c>
      <c r="BV5" s="1777" t="s">
        <v>116</v>
      </c>
      <c r="BW5" s="1776"/>
      <c r="BX5" s="1776"/>
      <c r="BY5" s="2015"/>
      <c r="BZ5" s="514"/>
    </row>
    <row r="6" spans="1:78" s="1" customFormat="1" ht="30" customHeight="1" x14ac:dyDescent="0.2">
      <c r="A6" s="1880" t="s">
        <v>151</v>
      </c>
      <c r="B6" s="1880" t="s">
        <v>152</v>
      </c>
      <c r="C6" s="1880" t="s">
        <v>4939</v>
      </c>
      <c r="D6" s="7585">
        <v>2131</v>
      </c>
      <c r="E6" s="1883">
        <v>2018</v>
      </c>
      <c r="F6" s="1883">
        <v>2037</v>
      </c>
      <c r="G6" s="1883" t="s">
        <v>89</v>
      </c>
      <c r="H6" s="1883" t="s">
        <v>89</v>
      </c>
      <c r="I6" s="1884" t="s">
        <v>121</v>
      </c>
      <c r="J6" s="1884" t="s">
        <v>90</v>
      </c>
      <c r="K6" s="1884" t="s">
        <v>154</v>
      </c>
      <c r="L6" s="1884"/>
      <c r="M6" s="1884"/>
      <c r="N6" s="1884"/>
      <c r="O6" s="1884"/>
      <c r="P6" s="1884"/>
      <c r="Q6" s="1884"/>
      <c r="R6" s="1925"/>
      <c r="S6" s="1762"/>
      <c r="T6" s="1762"/>
      <c r="U6" s="1763" t="str">
        <f t="shared" ref="U6:U8" si="1">IF(OR(V6="Yes", W6="Web-page timetable", X6="YES"), "Yes")</f>
        <v>Yes</v>
      </c>
      <c r="V6" s="1764" t="s">
        <v>93</v>
      </c>
      <c r="W6" s="1765" t="s">
        <v>94</v>
      </c>
      <c r="X6" s="1765"/>
      <c r="Y6" s="1766" t="s">
        <v>4940</v>
      </c>
      <c r="Z6" s="1767" t="s">
        <v>4941</v>
      </c>
      <c r="AA6" s="1767" t="s">
        <v>4942</v>
      </c>
      <c r="AB6" s="1768">
        <v>43344</v>
      </c>
      <c r="AC6" s="1769" t="s">
        <v>157</v>
      </c>
      <c r="AD6" s="1769" t="s">
        <v>158</v>
      </c>
      <c r="AE6" s="1770">
        <v>43831</v>
      </c>
      <c r="AF6" s="1771">
        <v>44473</v>
      </c>
      <c r="AG6" s="1771">
        <v>44516</v>
      </c>
      <c r="AH6" s="1772" t="s">
        <v>159</v>
      </c>
      <c r="AI6" s="1772"/>
      <c r="AJ6" s="7582"/>
      <c r="AK6" s="7582"/>
      <c r="AL6" s="1770"/>
      <c r="AM6" s="1771"/>
      <c r="AN6" s="1771"/>
      <c r="AO6" s="1772"/>
      <c r="AP6" s="1772"/>
      <c r="AQ6" s="1773"/>
      <c r="AR6" s="1774"/>
      <c r="AS6" s="1770"/>
      <c r="AT6" s="1771"/>
      <c r="AU6" s="1771"/>
      <c r="AV6" s="1772"/>
      <c r="AW6" s="1772"/>
      <c r="AX6" s="1774"/>
      <c r="AY6" s="1774"/>
      <c r="AZ6" s="1770"/>
      <c r="BA6" s="1771"/>
      <c r="BB6" s="1771"/>
      <c r="BC6" s="1772"/>
      <c r="BD6" s="1772"/>
      <c r="BE6" s="1769" t="s">
        <v>5098</v>
      </c>
      <c r="BF6" s="1770">
        <v>44866</v>
      </c>
      <c r="BG6" s="1771"/>
      <c r="BH6" s="1769" t="s">
        <v>4931</v>
      </c>
      <c r="BI6" s="1770">
        <v>44986</v>
      </c>
      <c r="BJ6" s="1771"/>
      <c r="BK6" s="1769" t="s">
        <v>114</v>
      </c>
      <c r="BL6" s="1770" t="s">
        <v>114</v>
      </c>
      <c r="BM6" s="1771"/>
      <c r="BN6" s="1783" t="s">
        <v>9236</v>
      </c>
      <c r="BO6" s="1783" t="s">
        <v>9237</v>
      </c>
      <c r="BP6" s="1783"/>
      <c r="BQ6" s="1776">
        <v>44820</v>
      </c>
      <c r="BR6" s="1776"/>
      <c r="BS6" s="1777" t="s">
        <v>116</v>
      </c>
      <c r="BT6" s="1776"/>
      <c r="BU6" s="1776">
        <v>44770</v>
      </c>
      <c r="BV6" s="1777" t="s">
        <v>116</v>
      </c>
      <c r="BW6" s="1776">
        <v>44770</v>
      </c>
      <c r="BX6" s="1776" t="s">
        <v>7384</v>
      </c>
      <c r="BY6" s="2016" t="s">
        <v>579</v>
      </c>
      <c r="BZ6" s="514"/>
    </row>
    <row r="7" spans="1:78" s="1" customFormat="1" ht="30" customHeight="1" x14ac:dyDescent="0.2">
      <c r="A7" s="1880" t="s">
        <v>580</v>
      </c>
      <c r="B7" s="1880" t="s">
        <v>581</v>
      </c>
      <c r="C7" s="1880" t="s">
        <v>635</v>
      </c>
      <c r="D7" s="7585">
        <v>2037</v>
      </c>
      <c r="E7" s="1883">
        <v>2020</v>
      </c>
      <c r="F7" s="1883">
        <v>2040</v>
      </c>
      <c r="G7" s="1882" t="s">
        <v>89</v>
      </c>
      <c r="H7" s="1883" t="s">
        <v>89</v>
      </c>
      <c r="I7" s="1884">
        <v>40715</v>
      </c>
      <c r="J7" s="1884" t="s">
        <v>90</v>
      </c>
      <c r="K7" s="1884"/>
      <c r="L7" s="1884" t="s">
        <v>583</v>
      </c>
      <c r="M7" s="1884"/>
      <c r="N7" s="1884"/>
      <c r="O7" s="1884"/>
      <c r="P7" s="1884"/>
      <c r="Q7" s="1884"/>
      <c r="R7" s="1926"/>
      <c r="S7" s="1762"/>
      <c r="T7" s="1762"/>
      <c r="U7" s="1763" t="str">
        <f t="shared" si="1"/>
        <v>Yes</v>
      </c>
      <c r="V7" s="1764" t="s">
        <v>93</v>
      </c>
      <c r="W7" s="1765" t="s">
        <v>94</v>
      </c>
      <c r="X7" s="1782"/>
      <c r="Y7" s="1785" t="s">
        <v>5169</v>
      </c>
      <c r="Z7" s="1785" t="s">
        <v>8768</v>
      </c>
      <c r="AA7" s="1766" t="s">
        <v>8769</v>
      </c>
      <c r="AB7" s="1768">
        <v>44105</v>
      </c>
      <c r="AC7" s="1769" t="s">
        <v>586</v>
      </c>
      <c r="AD7" s="1769" t="s">
        <v>587</v>
      </c>
      <c r="AE7" s="1770">
        <v>43556</v>
      </c>
      <c r="AF7" s="1771">
        <v>43542</v>
      </c>
      <c r="AG7" s="1771">
        <v>43609</v>
      </c>
      <c r="AH7" s="1772" t="s">
        <v>588</v>
      </c>
      <c r="AI7" s="1772"/>
      <c r="AJ7" s="1769" t="s">
        <v>1025</v>
      </c>
      <c r="AK7" s="7586" t="s">
        <v>9238</v>
      </c>
      <c r="AL7" s="1770">
        <v>44743</v>
      </c>
      <c r="AM7" s="1771"/>
      <c r="AN7" s="1771"/>
      <c r="AO7" s="1772"/>
      <c r="AP7" s="1772"/>
      <c r="AQ7" s="1773"/>
      <c r="AR7" s="1774"/>
      <c r="AS7" s="1770"/>
      <c r="AT7" s="1771"/>
      <c r="AU7" s="1771"/>
      <c r="AV7" s="1772"/>
      <c r="AW7" s="1772"/>
      <c r="AX7" s="1774"/>
      <c r="AY7" s="1774"/>
      <c r="AZ7" s="1770"/>
      <c r="BA7" s="1771"/>
      <c r="BB7" s="1771"/>
      <c r="BC7" s="1772"/>
      <c r="BD7" s="1772"/>
      <c r="BE7" s="1786" t="s">
        <v>663</v>
      </c>
      <c r="BF7" s="1787">
        <v>44835</v>
      </c>
      <c r="BG7" s="1788"/>
      <c r="BH7" s="1786" t="s">
        <v>316</v>
      </c>
      <c r="BI7" s="1787">
        <v>45017</v>
      </c>
      <c r="BJ7" s="1788"/>
      <c r="BK7" s="1786" t="s">
        <v>939</v>
      </c>
      <c r="BL7" s="1787">
        <v>45323</v>
      </c>
      <c r="BM7" s="1771"/>
      <c r="BN7" s="1784" t="s">
        <v>9239</v>
      </c>
      <c r="BO7" s="1784" t="s">
        <v>9240</v>
      </c>
      <c r="BP7" s="1775" t="s">
        <v>596</v>
      </c>
      <c r="BQ7" s="1776">
        <v>44804</v>
      </c>
      <c r="BR7" s="1776"/>
      <c r="BS7" s="1777" t="s">
        <v>116</v>
      </c>
      <c r="BT7" s="1776"/>
      <c r="BU7" s="1776">
        <v>44782</v>
      </c>
      <c r="BV7" s="1777" t="s">
        <v>116</v>
      </c>
      <c r="BW7" s="1776">
        <v>44782</v>
      </c>
      <c r="BX7" s="1776"/>
      <c r="BY7" s="2015" t="s">
        <v>105</v>
      </c>
      <c r="BZ7" s="514"/>
    </row>
    <row r="8" spans="1:78" s="1" customFormat="1" ht="30" customHeight="1" x14ac:dyDescent="0.2">
      <c r="A8" s="1880" t="s">
        <v>1257</v>
      </c>
      <c r="B8" s="1880" t="s">
        <v>1258</v>
      </c>
      <c r="C8" s="1880" t="s">
        <v>205</v>
      </c>
      <c r="D8" s="7584" t="s">
        <v>6849</v>
      </c>
      <c r="E8" s="1882"/>
      <c r="F8" s="1882"/>
      <c r="G8" s="1883" t="s">
        <v>89</v>
      </c>
      <c r="H8" s="1883" t="s">
        <v>89</v>
      </c>
      <c r="I8" s="1884">
        <v>41002</v>
      </c>
      <c r="J8" s="1884"/>
      <c r="K8" s="1884"/>
      <c r="L8" s="1884"/>
      <c r="M8" s="1884"/>
      <c r="N8" s="1884"/>
      <c r="O8" s="1884"/>
      <c r="P8" s="1884"/>
      <c r="Q8" s="1884"/>
      <c r="R8" s="1925"/>
      <c r="S8" s="1762"/>
      <c r="T8" s="1762"/>
      <c r="U8" s="1763" t="str">
        <f t="shared" si="1"/>
        <v>Yes</v>
      </c>
      <c r="V8" s="1764" t="s">
        <v>93</v>
      </c>
      <c r="W8" s="1765" t="s">
        <v>94</v>
      </c>
      <c r="X8" s="1765"/>
      <c r="Y8" s="1767" t="s">
        <v>1259</v>
      </c>
      <c r="Z8" s="1766" t="s">
        <v>1260</v>
      </c>
      <c r="AA8" s="1767"/>
      <c r="AB8" s="1768">
        <v>44621</v>
      </c>
      <c r="AC8" s="1769" t="s">
        <v>9241</v>
      </c>
      <c r="AD8" s="1769" t="s">
        <v>1732</v>
      </c>
      <c r="AE8" s="1770">
        <v>44774</v>
      </c>
      <c r="AF8" s="1771"/>
      <c r="AG8" s="1771"/>
      <c r="AH8" s="1772"/>
      <c r="AI8" s="1772"/>
      <c r="AJ8" s="7582"/>
      <c r="AK8" s="7582"/>
      <c r="AL8" s="1770"/>
      <c r="AM8" s="1771"/>
      <c r="AN8" s="1771"/>
      <c r="AO8" s="1772"/>
      <c r="AP8" s="1772"/>
      <c r="AQ8" s="1773"/>
      <c r="AR8" s="1774"/>
      <c r="AS8" s="1770"/>
      <c r="AT8" s="1771"/>
      <c r="AU8" s="1771"/>
      <c r="AV8" s="1772"/>
      <c r="AW8" s="1772"/>
      <c r="AX8" s="1774"/>
      <c r="AY8" s="1774"/>
      <c r="AZ8" s="1770"/>
      <c r="BA8" s="1771"/>
      <c r="BB8" s="1771"/>
      <c r="BC8" s="1772"/>
      <c r="BD8" s="1772"/>
      <c r="BE8" s="1769" t="s">
        <v>399</v>
      </c>
      <c r="BF8" s="1770">
        <v>45078</v>
      </c>
      <c r="BG8" s="7587"/>
      <c r="BH8" s="1769" t="s">
        <v>1026</v>
      </c>
      <c r="BI8" s="1770">
        <v>45383</v>
      </c>
      <c r="BJ8" s="1771"/>
      <c r="BK8" s="1769" t="s">
        <v>97</v>
      </c>
      <c r="BL8" s="1770">
        <v>45474</v>
      </c>
      <c r="BM8" s="1771"/>
      <c r="BN8" s="1775"/>
      <c r="BO8" s="1775" t="s">
        <v>9242</v>
      </c>
      <c r="BP8" s="1775"/>
      <c r="BQ8" s="1776">
        <v>44792</v>
      </c>
      <c r="BR8" s="1776"/>
      <c r="BS8" s="1777" t="s">
        <v>116</v>
      </c>
      <c r="BT8" s="1776"/>
      <c r="BU8" s="1776">
        <v>44798</v>
      </c>
      <c r="BV8" s="1777" t="s">
        <v>116</v>
      </c>
      <c r="BW8" s="1776">
        <v>44798</v>
      </c>
      <c r="BX8" s="1776"/>
      <c r="BY8" s="2015" t="s">
        <v>105</v>
      </c>
      <c r="BZ8" s="514"/>
    </row>
    <row r="9" spans="1:78" ht="30" customHeight="1" x14ac:dyDescent="0.2">
      <c r="A9" s="1887" t="s">
        <v>3299</v>
      </c>
      <c r="B9" s="1887" t="s">
        <v>3298</v>
      </c>
      <c r="C9" s="1880" t="s">
        <v>6960</v>
      </c>
      <c r="D9" s="7585" t="s">
        <v>193</v>
      </c>
      <c r="E9" s="1883">
        <v>2020</v>
      </c>
      <c r="F9" s="1883">
        <v>2038</v>
      </c>
      <c r="G9" s="1882" t="s">
        <v>89</v>
      </c>
      <c r="H9" s="1883" t="s">
        <v>89</v>
      </c>
      <c r="I9" s="1883" t="s">
        <v>121</v>
      </c>
      <c r="J9" s="1884" t="s">
        <v>90</v>
      </c>
      <c r="K9" s="1884" t="s">
        <v>3301</v>
      </c>
      <c r="L9" s="1884"/>
      <c r="M9" s="1884"/>
      <c r="N9" s="1884"/>
      <c r="O9" s="1884"/>
      <c r="P9" s="1884"/>
      <c r="Q9" s="1884"/>
      <c r="R9" s="1925"/>
      <c r="S9" s="1762"/>
      <c r="T9" s="1762"/>
      <c r="U9" s="1763" t="str">
        <f>IF(OR(V9="Yes", W9="Web-page timetable", X9="YES"), "Yes")</f>
        <v>Yes</v>
      </c>
      <c r="V9" s="1764" t="s">
        <v>93</v>
      </c>
      <c r="W9" s="1765" t="s">
        <v>94</v>
      </c>
      <c r="X9" s="1765"/>
      <c r="Y9" s="1766" t="s">
        <v>9243</v>
      </c>
      <c r="Z9" s="1765" t="s">
        <v>9244</v>
      </c>
      <c r="AA9" s="1767"/>
      <c r="AB9" s="1768">
        <v>44197</v>
      </c>
      <c r="AC9" s="1769" t="s">
        <v>397</v>
      </c>
      <c r="AD9" s="1769"/>
      <c r="AE9" s="1770">
        <v>44562</v>
      </c>
      <c r="AF9" s="1771"/>
      <c r="AG9" s="1771"/>
      <c r="AH9" s="1772"/>
      <c r="AI9" s="1772"/>
      <c r="AJ9" s="1769"/>
      <c r="AK9" s="1769"/>
      <c r="AL9" s="1770"/>
      <c r="AM9" s="1771"/>
      <c r="AN9" s="1771"/>
      <c r="AO9" s="1772"/>
      <c r="AP9" s="1772"/>
      <c r="AQ9" s="1773"/>
      <c r="AR9" s="1774"/>
      <c r="AS9" s="1770"/>
      <c r="AT9" s="1771"/>
      <c r="AU9" s="1771"/>
      <c r="AV9" s="1772"/>
      <c r="AW9" s="1772"/>
      <c r="AX9" s="1774"/>
      <c r="AY9" s="1774"/>
      <c r="AZ9" s="1770"/>
      <c r="BA9" s="1771"/>
      <c r="BB9" s="1771"/>
      <c r="BC9" s="1772"/>
      <c r="BD9" s="1772"/>
      <c r="BE9" s="1769" t="s">
        <v>6518</v>
      </c>
      <c r="BF9" s="1770">
        <v>44866</v>
      </c>
      <c r="BG9" s="1771"/>
      <c r="BH9" s="1769" t="s">
        <v>8868</v>
      </c>
      <c r="BI9" s="1770">
        <v>45017</v>
      </c>
      <c r="BJ9" s="1771"/>
      <c r="BK9" s="1769" t="s">
        <v>9245</v>
      </c>
      <c r="BL9" s="1770">
        <v>45261</v>
      </c>
      <c r="BM9" s="1771"/>
      <c r="BN9" s="1775" t="s">
        <v>9246</v>
      </c>
      <c r="BO9" s="1775" t="s">
        <v>9247</v>
      </c>
      <c r="BP9" s="7588" t="s">
        <v>9248</v>
      </c>
      <c r="BQ9" s="1776">
        <v>44480</v>
      </c>
      <c r="BR9" s="1776"/>
      <c r="BS9" s="1777" t="s">
        <v>116</v>
      </c>
      <c r="BT9" s="1776"/>
      <c r="BU9" s="1776"/>
      <c r="BV9" s="1776"/>
      <c r="BW9" s="1776">
        <v>44578</v>
      </c>
      <c r="BX9" s="1776"/>
      <c r="BY9" s="2015"/>
    </row>
    <row r="10" spans="1:78" s="1" customFormat="1" ht="30" customHeight="1" x14ac:dyDescent="0.2">
      <c r="A10" s="1880" t="s">
        <v>1764</v>
      </c>
      <c r="B10" s="1880" t="s">
        <v>1765</v>
      </c>
      <c r="C10" s="1880" t="s">
        <v>9249</v>
      </c>
      <c r="D10" s="7585" t="s">
        <v>6849</v>
      </c>
      <c r="E10" s="1882"/>
      <c r="F10" s="1882"/>
      <c r="G10" s="1883"/>
      <c r="H10" s="1883"/>
      <c r="I10" s="1884">
        <v>40603</v>
      </c>
      <c r="J10" s="1884" t="s">
        <v>1767</v>
      </c>
      <c r="K10" s="1884" t="s">
        <v>1768</v>
      </c>
      <c r="L10" s="1884"/>
      <c r="M10" s="1884"/>
      <c r="N10" s="1884"/>
      <c r="O10" s="1888"/>
      <c r="P10" s="1884"/>
      <c r="Q10" s="1884"/>
      <c r="R10" s="1927"/>
      <c r="S10" s="1762"/>
      <c r="T10" s="1762"/>
      <c r="U10" s="1763" t="b">
        <f t="shared" ref="U10:U11" si="2">IF(OR(V10="Yes", W10="Web-page timetable", X10="YES"), "Yes")</f>
        <v>0</v>
      </c>
      <c r="V10" s="1764" t="s">
        <v>228</v>
      </c>
      <c r="W10" s="1765" t="s">
        <v>229</v>
      </c>
      <c r="X10" s="1765"/>
      <c r="Y10" s="1766" t="s">
        <v>4779</v>
      </c>
      <c r="Z10" s="1767"/>
      <c r="AA10" s="1766"/>
      <c r="AB10" s="1768"/>
      <c r="AC10" s="1769"/>
      <c r="AD10" s="1769"/>
      <c r="AE10" s="1770"/>
      <c r="AF10" s="1771"/>
      <c r="AG10" s="1771"/>
      <c r="AH10" s="1772"/>
      <c r="AI10" s="1772"/>
      <c r="AJ10" s="7582"/>
      <c r="AK10" s="7582"/>
      <c r="AL10" s="1770"/>
      <c r="AM10" s="1771"/>
      <c r="AN10" s="1771"/>
      <c r="AO10" s="1772"/>
      <c r="AP10" s="1772"/>
      <c r="AQ10" s="1773"/>
      <c r="AR10" s="1774"/>
      <c r="AS10" s="1770"/>
      <c r="AT10" s="1771"/>
      <c r="AU10" s="1771"/>
      <c r="AV10" s="1772"/>
      <c r="AW10" s="1772"/>
      <c r="AX10" s="1774"/>
      <c r="AY10" s="1774"/>
      <c r="AZ10" s="1770"/>
      <c r="BA10" s="1771"/>
      <c r="BB10" s="1771"/>
      <c r="BC10" s="1772"/>
      <c r="BD10" s="1772"/>
      <c r="BE10" s="1769"/>
      <c r="BF10" s="1770"/>
      <c r="BG10" s="1771"/>
      <c r="BH10" s="1769"/>
      <c r="BI10" s="1770"/>
      <c r="BJ10" s="1789"/>
      <c r="BK10" s="1769"/>
      <c r="BL10" s="1770"/>
      <c r="BM10" s="1771"/>
      <c r="BN10" s="1790" t="s">
        <v>9250</v>
      </c>
      <c r="BO10" s="1790"/>
      <c r="BP10" s="1790"/>
      <c r="BQ10" s="1776"/>
      <c r="BR10" s="1776"/>
      <c r="BS10" s="1777"/>
      <c r="BT10" s="1776"/>
      <c r="BU10" s="1776"/>
      <c r="BV10" s="1777"/>
      <c r="BW10" s="1776">
        <v>44749</v>
      </c>
      <c r="BX10" s="1776"/>
      <c r="BY10" s="2016"/>
      <c r="BZ10" s="514"/>
    </row>
    <row r="11" spans="1:78" s="1" customFormat="1" ht="30" customHeight="1" x14ac:dyDescent="0.2">
      <c r="A11" s="1880" t="s">
        <v>1195</v>
      </c>
      <c r="B11" s="1887" t="s">
        <v>1196</v>
      </c>
      <c r="C11" s="1880" t="s">
        <v>1197</v>
      </c>
      <c r="D11" s="7585">
        <v>2145</v>
      </c>
      <c r="E11" s="1882" t="s">
        <v>91</v>
      </c>
      <c r="F11" s="1882" t="s">
        <v>2182</v>
      </c>
      <c r="G11" s="1883" t="s">
        <v>89</v>
      </c>
      <c r="H11" s="1883" t="s">
        <v>89</v>
      </c>
      <c r="I11" s="1884" t="s">
        <v>459</v>
      </c>
      <c r="J11" s="1884" t="s">
        <v>90</v>
      </c>
      <c r="K11" s="1884" t="s">
        <v>1198</v>
      </c>
      <c r="L11" s="1884"/>
      <c r="M11" s="1884"/>
      <c r="N11" s="1884"/>
      <c r="O11" s="1884"/>
      <c r="P11" s="1884"/>
      <c r="Q11" s="1884"/>
      <c r="R11" s="1925"/>
      <c r="S11" s="1762"/>
      <c r="T11" s="1762"/>
      <c r="U11" s="1763" t="str">
        <f t="shared" si="2"/>
        <v>Yes</v>
      </c>
      <c r="V11" s="1764" t="s">
        <v>93</v>
      </c>
      <c r="W11" s="1765" t="s">
        <v>94</v>
      </c>
      <c r="X11" s="1782"/>
      <c r="Y11" s="1785" t="s">
        <v>7733</v>
      </c>
      <c r="Z11" s="1785" t="s">
        <v>9251</v>
      </c>
      <c r="AA11" s="1785"/>
      <c r="AB11" s="1768">
        <v>44378</v>
      </c>
      <c r="AC11" s="1769" t="s">
        <v>5473</v>
      </c>
      <c r="AD11" s="1769" t="s">
        <v>7735</v>
      </c>
      <c r="AE11" s="1770">
        <v>44075</v>
      </c>
      <c r="AF11" s="1771">
        <v>44197</v>
      </c>
      <c r="AG11" s="1771">
        <v>44256</v>
      </c>
      <c r="AH11" s="1772" t="s">
        <v>7736</v>
      </c>
      <c r="AI11" s="1772"/>
      <c r="AJ11" s="1769"/>
      <c r="AK11" s="1769"/>
      <c r="AL11" s="1770"/>
      <c r="AM11" s="1771"/>
      <c r="AN11" s="1771"/>
      <c r="AO11" s="1772"/>
      <c r="AP11" s="1772"/>
      <c r="AQ11" s="1773"/>
      <c r="AR11" s="1774"/>
      <c r="AS11" s="1770"/>
      <c r="AT11" s="1771"/>
      <c r="AU11" s="1771"/>
      <c r="AV11" s="1772"/>
      <c r="AW11" s="1772"/>
      <c r="AX11" s="1774"/>
      <c r="AY11" s="1774"/>
      <c r="AZ11" s="1770"/>
      <c r="BA11" s="1771"/>
      <c r="BB11" s="1771"/>
      <c r="BC11" s="1772"/>
      <c r="BD11" s="1772"/>
      <c r="BE11" s="1786" t="s">
        <v>8566</v>
      </c>
      <c r="BF11" s="1787">
        <v>44805</v>
      </c>
      <c r="BG11" s="1788"/>
      <c r="BH11" s="1786" t="s">
        <v>2773</v>
      </c>
      <c r="BI11" s="1787">
        <v>44986</v>
      </c>
      <c r="BJ11" s="1788"/>
      <c r="BK11" s="1786" t="s">
        <v>114</v>
      </c>
      <c r="BL11" s="1787" t="s">
        <v>114</v>
      </c>
      <c r="BM11" s="1788"/>
      <c r="BN11" s="1775" t="s">
        <v>8785</v>
      </c>
      <c r="BO11" s="1775" t="s">
        <v>9252</v>
      </c>
      <c r="BP11" s="1775"/>
      <c r="BQ11" s="1776">
        <v>44771</v>
      </c>
      <c r="BR11" s="1776">
        <v>44411</v>
      </c>
      <c r="BS11" s="1777" t="s">
        <v>116</v>
      </c>
      <c r="BT11" s="1776">
        <v>44358</v>
      </c>
      <c r="BU11" s="1776">
        <v>44797</v>
      </c>
      <c r="BV11" s="1777" t="s">
        <v>116</v>
      </c>
      <c r="BW11" s="1776">
        <v>44797</v>
      </c>
      <c r="BX11" s="1776"/>
      <c r="BY11" s="2015" t="s">
        <v>105</v>
      </c>
      <c r="BZ11" s="514"/>
    </row>
    <row r="12" spans="1:78" ht="30" customHeight="1" x14ac:dyDescent="0.2">
      <c r="A12" s="1880" t="s">
        <v>928</v>
      </c>
      <c r="B12" s="1880" t="s">
        <v>929</v>
      </c>
      <c r="C12" s="1880" t="s">
        <v>635</v>
      </c>
      <c r="D12" s="7585">
        <v>2213</v>
      </c>
      <c r="E12" s="1882" t="s">
        <v>4235</v>
      </c>
      <c r="F12" s="1882" t="s">
        <v>4841</v>
      </c>
      <c r="G12" s="1883" t="s">
        <v>89</v>
      </c>
      <c r="H12" s="1883" t="s">
        <v>89</v>
      </c>
      <c r="I12" s="1884">
        <v>42199</v>
      </c>
      <c r="J12" s="1884" t="s">
        <v>90</v>
      </c>
      <c r="K12" s="1889" t="s">
        <v>932</v>
      </c>
      <c r="L12" s="1884"/>
      <c r="M12" s="1884"/>
      <c r="N12" s="1884"/>
      <c r="O12" s="1884"/>
      <c r="P12" s="1884"/>
      <c r="Q12" s="1884"/>
      <c r="R12" s="1925"/>
      <c r="S12" s="1762"/>
      <c r="T12" s="1762"/>
      <c r="U12" s="1763" t="str">
        <f>IF(OR(V12="Yes", W12="Web-page timetable", X12="YES"), "Yes")</f>
        <v>Yes</v>
      </c>
      <c r="V12" s="1764" t="s">
        <v>93</v>
      </c>
      <c r="W12" s="1765" t="s">
        <v>94</v>
      </c>
      <c r="X12" s="1765"/>
      <c r="Y12" s="1767" t="s">
        <v>5336</v>
      </c>
      <c r="Z12" s="1767" t="s">
        <v>9253</v>
      </c>
      <c r="AA12" s="1767"/>
      <c r="AB12" s="1768">
        <v>44256</v>
      </c>
      <c r="AC12" s="1769" t="s">
        <v>933</v>
      </c>
      <c r="AD12" s="1769" t="s">
        <v>364</v>
      </c>
      <c r="AE12" s="1770">
        <v>42917</v>
      </c>
      <c r="AF12" s="1771">
        <v>42908</v>
      </c>
      <c r="AG12" s="1771">
        <v>42950</v>
      </c>
      <c r="AH12" s="1772" t="s">
        <v>934</v>
      </c>
      <c r="AI12" s="1772" t="s">
        <v>935</v>
      </c>
      <c r="AJ12" s="7582" t="s">
        <v>936</v>
      </c>
      <c r="AK12" s="7582" t="s">
        <v>664</v>
      </c>
      <c r="AL12" s="1770">
        <v>43466</v>
      </c>
      <c r="AM12" s="1771">
        <v>43447</v>
      </c>
      <c r="AN12" s="1771">
        <v>43503</v>
      </c>
      <c r="AO12" s="1772" t="s">
        <v>937</v>
      </c>
      <c r="AP12" s="1772"/>
      <c r="AQ12" s="1773"/>
      <c r="AR12" s="1774"/>
      <c r="AS12" s="1770"/>
      <c r="AT12" s="1771"/>
      <c r="AU12" s="1771"/>
      <c r="AV12" s="1772"/>
      <c r="AW12" s="1772"/>
      <c r="AX12" s="1774"/>
      <c r="AY12" s="1774"/>
      <c r="AZ12" s="1770"/>
      <c r="BA12" s="1771"/>
      <c r="BB12" s="1771"/>
      <c r="BC12" s="1772"/>
      <c r="BD12" s="1772"/>
      <c r="BE12" s="1769" t="s">
        <v>6130</v>
      </c>
      <c r="BF12" s="1770">
        <v>44774</v>
      </c>
      <c r="BG12" s="1771"/>
      <c r="BH12" s="1769" t="s">
        <v>2957</v>
      </c>
      <c r="BI12" s="1770">
        <v>44835</v>
      </c>
      <c r="BJ12" s="1788"/>
      <c r="BK12" s="1769" t="s">
        <v>114</v>
      </c>
      <c r="BL12" s="1770" t="s">
        <v>114</v>
      </c>
      <c r="BM12" s="1788"/>
      <c r="BN12" s="1790" t="s">
        <v>9254</v>
      </c>
      <c r="BO12" s="1790" t="s">
        <v>9255</v>
      </c>
      <c r="BP12" s="1791"/>
      <c r="BQ12" s="1776">
        <v>44771</v>
      </c>
      <c r="BR12" s="1776">
        <v>44321</v>
      </c>
      <c r="BS12" s="1777" t="s">
        <v>116</v>
      </c>
      <c r="BT12" s="1776">
        <v>44518</v>
      </c>
      <c r="BU12" s="1776">
        <v>44771</v>
      </c>
      <c r="BV12" s="1777" t="s">
        <v>116</v>
      </c>
      <c r="BW12" s="1776">
        <v>44742</v>
      </c>
      <c r="BX12" s="1776"/>
      <c r="BY12" s="2015" t="s">
        <v>105</v>
      </c>
    </row>
    <row r="13" spans="1:78" ht="30" customHeight="1" x14ac:dyDescent="0.2">
      <c r="A13" s="1880" t="s">
        <v>404</v>
      </c>
      <c r="B13" s="1880" t="s">
        <v>405</v>
      </c>
      <c r="C13" s="1890" t="s">
        <v>5059</v>
      </c>
      <c r="D13" s="1891">
        <v>1168</v>
      </c>
      <c r="E13" s="1892" t="s">
        <v>1063</v>
      </c>
      <c r="F13" s="1892" t="s">
        <v>3129</v>
      </c>
      <c r="G13" s="1883" t="s">
        <v>89</v>
      </c>
      <c r="H13" s="1883" t="s">
        <v>89</v>
      </c>
      <c r="I13" s="1884">
        <v>42389</v>
      </c>
      <c r="J13" s="1884"/>
      <c r="K13" s="1884"/>
      <c r="L13" s="1884"/>
      <c r="M13" s="1884"/>
      <c r="N13" s="1884"/>
      <c r="O13" s="1884"/>
      <c r="P13" s="1884"/>
      <c r="Q13" s="1884"/>
      <c r="R13" s="1925"/>
      <c r="S13" s="1762"/>
      <c r="T13" s="1762"/>
      <c r="U13" s="1763" t="b">
        <f t="shared" ref="U13:U14" si="3">IF(OR(V13="Yes", W13="Web-page timetable", X13="YES"), "Yes")</f>
        <v>0</v>
      </c>
      <c r="V13" s="1764" t="s">
        <v>228</v>
      </c>
      <c r="W13" s="1765" t="s">
        <v>94</v>
      </c>
      <c r="X13" s="1765"/>
      <c r="Y13" s="1767" t="s">
        <v>9256</v>
      </c>
      <c r="Z13" s="1767" t="s">
        <v>9257</v>
      </c>
      <c r="AA13" s="1767"/>
      <c r="AB13" s="1768">
        <v>44166</v>
      </c>
      <c r="AC13" s="1769"/>
      <c r="AD13" s="1769"/>
      <c r="AE13" s="1770"/>
      <c r="AF13" s="1771"/>
      <c r="AG13" s="1771"/>
      <c r="AH13" s="1772"/>
      <c r="AI13" s="1772"/>
      <c r="AJ13" s="7589"/>
      <c r="AK13" s="7589"/>
      <c r="AL13" s="1770"/>
      <c r="AM13" s="1771"/>
      <c r="AN13" s="1771"/>
      <c r="AO13" s="1772"/>
      <c r="AP13" s="1772"/>
      <c r="AQ13" s="1773"/>
      <c r="AR13" s="1774"/>
      <c r="AS13" s="1770"/>
      <c r="AT13" s="1771"/>
      <c r="AU13" s="1771"/>
      <c r="AV13" s="1772"/>
      <c r="AW13" s="1772"/>
      <c r="AX13" s="1774"/>
      <c r="AY13" s="1774"/>
      <c r="AZ13" s="1770"/>
      <c r="BA13" s="1771"/>
      <c r="BB13" s="1771"/>
      <c r="BC13" s="1772"/>
      <c r="BD13" s="1772"/>
      <c r="BE13" s="1769"/>
      <c r="BF13" s="1770"/>
      <c r="BG13" s="1771"/>
      <c r="BH13" s="1769"/>
      <c r="BI13" s="1770"/>
      <c r="BJ13" s="1771"/>
      <c r="BK13" s="1769"/>
      <c r="BL13" s="1770"/>
      <c r="BM13" s="1771"/>
      <c r="BN13" s="1775" t="s">
        <v>9258</v>
      </c>
      <c r="BO13" s="1775" t="s">
        <v>9259</v>
      </c>
      <c r="BP13" s="1775"/>
      <c r="BQ13" s="1776">
        <v>44461</v>
      </c>
      <c r="BR13" s="1776">
        <v>44267</v>
      </c>
      <c r="BS13" s="1777" t="s">
        <v>116</v>
      </c>
      <c r="BT13" s="1776"/>
      <c r="BU13" s="1776">
        <v>44267</v>
      </c>
      <c r="BV13" s="1777" t="s">
        <v>116</v>
      </c>
      <c r="BW13" s="1776"/>
      <c r="BX13" s="1776"/>
      <c r="BY13" s="2017" t="s">
        <v>105</v>
      </c>
    </row>
    <row r="14" spans="1:78" ht="30" customHeight="1" x14ac:dyDescent="0.2">
      <c r="A14" s="1880" t="s">
        <v>3514</v>
      </c>
      <c r="B14" s="1880" t="s">
        <v>3515</v>
      </c>
      <c r="C14" s="1880" t="s">
        <v>5926</v>
      </c>
      <c r="D14" s="7584" t="s">
        <v>6849</v>
      </c>
      <c r="E14" s="1882"/>
      <c r="F14" s="1882"/>
      <c r="G14" s="1883" t="s">
        <v>89</v>
      </c>
      <c r="H14" s="1883" t="s">
        <v>89</v>
      </c>
      <c r="I14" s="1884">
        <v>42423</v>
      </c>
      <c r="J14" s="1884" t="s">
        <v>90</v>
      </c>
      <c r="K14" s="1884"/>
      <c r="L14" s="1884"/>
      <c r="M14" s="1884"/>
      <c r="N14" s="1884"/>
      <c r="O14" s="1884"/>
      <c r="P14" s="1884"/>
      <c r="Q14" s="1884"/>
      <c r="R14" s="1925"/>
      <c r="S14" s="1762">
        <v>43891</v>
      </c>
      <c r="T14" s="1778" t="s">
        <v>3517</v>
      </c>
      <c r="U14" s="1763" t="str">
        <f t="shared" si="3"/>
        <v>Yes</v>
      </c>
      <c r="V14" s="1764" t="s">
        <v>93</v>
      </c>
      <c r="W14" s="1765" t="s">
        <v>94</v>
      </c>
      <c r="X14" s="1765"/>
      <c r="Y14" s="1767" t="s">
        <v>6553</v>
      </c>
      <c r="Z14" s="1767" t="s">
        <v>6975</v>
      </c>
      <c r="AA14" s="1767"/>
      <c r="AB14" s="1768">
        <v>44378</v>
      </c>
      <c r="AC14" s="1769" t="s">
        <v>315</v>
      </c>
      <c r="AD14" s="1769" t="s">
        <v>364</v>
      </c>
      <c r="AE14" s="1770">
        <v>44652</v>
      </c>
      <c r="AF14" s="1771"/>
      <c r="AG14" s="1771"/>
      <c r="AH14" s="1772"/>
      <c r="AI14" s="1772"/>
      <c r="AJ14" s="7582" t="s">
        <v>3214</v>
      </c>
      <c r="AK14" s="7582" t="s">
        <v>367</v>
      </c>
      <c r="AL14" s="1770">
        <v>44927</v>
      </c>
      <c r="AM14" s="1771"/>
      <c r="AN14" s="1771"/>
      <c r="AO14" s="1772"/>
      <c r="AP14" s="1772"/>
      <c r="AQ14" s="1773"/>
      <c r="AR14" s="1774"/>
      <c r="AS14" s="1770"/>
      <c r="AT14" s="1771"/>
      <c r="AU14" s="1771"/>
      <c r="AV14" s="1772"/>
      <c r="AW14" s="1772"/>
      <c r="AX14" s="1774"/>
      <c r="AY14" s="1774"/>
      <c r="AZ14" s="1770"/>
      <c r="BA14" s="1771"/>
      <c r="BB14" s="1771"/>
      <c r="BC14" s="1772"/>
      <c r="BD14" s="1772"/>
      <c r="BE14" s="1769" t="s">
        <v>9260</v>
      </c>
      <c r="BF14" s="1770">
        <v>45292</v>
      </c>
      <c r="BG14" s="1771"/>
      <c r="BH14" s="1769" t="s">
        <v>9200</v>
      </c>
      <c r="BI14" s="1770">
        <v>45627</v>
      </c>
      <c r="BJ14" s="1771"/>
      <c r="BK14" s="1769" t="s">
        <v>114</v>
      </c>
      <c r="BL14" s="1770" t="s">
        <v>114</v>
      </c>
      <c r="BM14" s="1771"/>
      <c r="BN14" s="1775" t="s">
        <v>9261</v>
      </c>
      <c r="BO14" s="1775" t="s">
        <v>9262</v>
      </c>
      <c r="BP14" s="1775"/>
      <c r="BQ14" s="1776">
        <v>44824</v>
      </c>
      <c r="BR14" s="1776"/>
      <c r="BS14" s="1777" t="s">
        <v>116</v>
      </c>
      <c r="BT14" s="1776"/>
      <c r="BU14" s="1776">
        <v>44391</v>
      </c>
      <c r="BV14" s="1777" t="s">
        <v>116</v>
      </c>
      <c r="BW14" s="1776"/>
      <c r="BX14" s="1776"/>
      <c r="BY14" s="2015" t="s">
        <v>105</v>
      </c>
    </row>
    <row r="15" spans="1:78" ht="30" customHeight="1" x14ac:dyDescent="0.2">
      <c r="A15" s="1880" t="s">
        <v>263</v>
      </c>
      <c r="B15" s="1887" t="s">
        <v>264</v>
      </c>
      <c r="C15" s="1880" t="s">
        <v>265</v>
      </c>
      <c r="D15" s="7585" t="s">
        <v>6849</v>
      </c>
      <c r="E15" s="1882"/>
      <c r="F15" s="1882"/>
      <c r="G15" s="1883" t="s">
        <v>89</v>
      </c>
      <c r="H15" s="1883" t="s">
        <v>89</v>
      </c>
      <c r="I15" s="1884">
        <v>42516</v>
      </c>
      <c r="J15" s="1884" t="s">
        <v>90</v>
      </c>
      <c r="K15" s="1884" t="s">
        <v>169</v>
      </c>
      <c r="L15" s="1884"/>
      <c r="M15" s="1884"/>
      <c r="N15" s="1884"/>
      <c r="O15" s="1884"/>
      <c r="P15" s="1884"/>
      <c r="Q15" s="1884"/>
      <c r="R15" s="1925"/>
      <c r="S15" s="1762"/>
      <c r="T15" s="1762"/>
      <c r="U15" s="1763" t="str">
        <f>IF(OR(V15="Yes", W15="Web-page timetable", X15="YES"), "Yes")</f>
        <v>Yes</v>
      </c>
      <c r="V15" s="1764" t="s">
        <v>93</v>
      </c>
      <c r="W15" s="1765" t="s">
        <v>267</v>
      </c>
      <c r="X15" s="1765"/>
      <c r="Y15" s="1766" t="s">
        <v>268</v>
      </c>
      <c r="Z15" s="1766" t="s">
        <v>268</v>
      </c>
      <c r="AA15" s="1767"/>
      <c r="AB15" s="1793">
        <v>44562</v>
      </c>
      <c r="AC15" s="1794" t="s">
        <v>2526</v>
      </c>
      <c r="AD15" s="1795" t="s">
        <v>7292</v>
      </c>
      <c r="AE15" s="1796">
        <v>44105</v>
      </c>
      <c r="AF15" s="1797">
        <v>44102</v>
      </c>
      <c r="AG15" s="1797">
        <v>44144</v>
      </c>
      <c r="AH15" s="1798" t="s">
        <v>7293</v>
      </c>
      <c r="AI15" s="1799"/>
      <c r="AJ15" s="7590" t="s">
        <v>9263</v>
      </c>
      <c r="AK15" s="7589" t="s">
        <v>270</v>
      </c>
      <c r="AL15" s="1770">
        <v>44835</v>
      </c>
      <c r="AM15" s="1771"/>
      <c r="AN15" s="1771"/>
      <c r="AO15" s="1772"/>
      <c r="AP15" s="1772"/>
      <c r="AQ15" s="1773"/>
      <c r="AR15" s="1774"/>
      <c r="AS15" s="1770"/>
      <c r="AT15" s="1771"/>
      <c r="AU15" s="1771"/>
      <c r="AV15" s="1772"/>
      <c r="AW15" s="1772"/>
      <c r="AX15" s="1774"/>
      <c r="AY15" s="1774"/>
      <c r="AZ15" s="1770"/>
      <c r="BA15" s="1771"/>
      <c r="BB15" s="1771"/>
      <c r="BC15" s="1772"/>
      <c r="BD15" s="1772"/>
      <c r="BE15" s="1769" t="s">
        <v>1240</v>
      </c>
      <c r="BF15" s="1770">
        <v>45170</v>
      </c>
      <c r="BG15" s="1771"/>
      <c r="BH15" s="1769" t="s">
        <v>1026</v>
      </c>
      <c r="BI15" s="1770">
        <v>45261</v>
      </c>
      <c r="BJ15" s="1771"/>
      <c r="BK15" s="1769" t="s">
        <v>1244</v>
      </c>
      <c r="BL15" s="1770">
        <v>45566</v>
      </c>
      <c r="BM15" s="1771"/>
      <c r="BN15" s="1775"/>
      <c r="BO15" s="1775" t="s">
        <v>9264</v>
      </c>
      <c r="BP15" s="1775"/>
      <c r="BQ15" s="1776">
        <v>44672</v>
      </c>
      <c r="BR15" s="1776">
        <v>44753</v>
      </c>
      <c r="BS15" s="1777" t="s">
        <v>116</v>
      </c>
      <c r="BT15" s="1776"/>
      <c r="BU15" s="1776">
        <v>44796</v>
      </c>
      <c r="BV15" s="1777" t="s">
        <v>116</v>
      </c>
      <c r="BW15" s="1776">
        <v>44796</v>
      </c>
      <c r="BX15" s="1776"/>
      <c r="BY15" s="2015" t="s">
        <v>105</v>
      </c>
    </row>
    <row r="16" spans="1:78" ht="30" customHeight="1" x14ac:dyDescent="0.2">
      <c r="A16" s="1880" t="s">
        <v>3557</v>
      </c>
      <c r="B16" s="1880" t="s">
        <v>3558</v>
      </c>
      <c r="C16" s="1880" t="s">
        <v>3559</v>
      </c>
      <c r="D16" s="7585">
        <v>2039</v>
      </c>
      <c r="E16" s="1882" t="s">
        <v>337</v>
      </c>
      <c r="F16" s="1882" t="s">
        <v>266</v>
      </c>
      <c r="G16" s="1883" t="s">
        <v>89</v>
      </c>
      <c r="H16" s="1883" t="s">
        <v>89</v>
      </c>
      <c r="I16" s="1884">
        <v>41765</v>
      </c>
      <c r="J16" s="1884"/>
      <c r="K16" s="1884"/>
      <c r="L16" s="1884"/>
      <c r="M16" s="1884"/>
      <c r="N16" s="1884"/>
      <c r="O16" s="1884"/>
      <c r="P16" s="1884"/>
      <c r="Q16" s="1884"/>
      <c r="R16" s="1925"/>
      <c r="S16" s="1762"/>
      <c r="T16" s="1762"/>
      <c r="U16" s="1763" t="str">
        <f t="shared" ref="U16:U20" si="4">IF(OR(V16="Yes", W16="Web-page timetable", X16="YES"), "Yes")</f>
        <v>Yes</v>
      </c>
      <c r="V16" s="1764" t="s">
        <v>93</v>
      </c>
      <c r="W16" s="1765" t="s">
        <v>267</v>
      </c>
      <c r="X16" s="1782"/>
      <c r="Y16" s="1767" t="s">
        <v>3568</v>
      </c>
      <c r="Z16" s="1766" t="s">
        <v>3568</v>
      </c>
      <c r="AA16" s="1767"/>
      <c r="AB16" s="1768">
        <v>44593</v>
      </c>
      <c r="AC16" s="1769" t="s">
        <v>5421</v>
      </c>
      <c r="AD16" s="1769" t="s">
        <v>3562</v>
      </c>
      <c r="AE16" s="1770">
        <v>43282</v>
      </c>
      <c r="AF16" s="1771">
        <v>43241</v>
      </c>
      <c r="AG16" s="1771">
        <v>43297</v>
      </c>
      <c r="AH16" s="1772" t="s">
        <v>3563</v>
      </c>
      <c r="AI16" s="1772" t="s">
        <v>3564</v>
      </c>
      <c r="AJ16" s="7582" t="s">
        <v>5095</v>
      </c>
      <c r="AK16" s="7591" t="s">
        <v>3565</v>
      </c>
      <c r="AL16" s="1770">
        <v>43891</v>
      </c>
      <c r="AM16" s="1771">
        <v>43891</v>
      </c>
      <c r="AN16" s="1771">
        <v>44013</v>
      </c>
      <c r="AO16" s="1780" t="s">
        <v>3566</v>
      </c>
      <c r="AP16" s="1772"/>
      <c r="AQ16" s="1773">
        <v>44317</v>
      </c>
      <c r="AR16" s="1774" t="s">
        <v>3567</v>
      </c>
      <c r="AS16" s="1770">
        <v>44317</v>
      </c>
      <c r="AT16" s="1771">
        <v>44317</v>
      </c>
      <c r="AU16" s="1771"/>
      <c r="AV16" s="1772" t="s">
        <v>3568</v>
      </c>
      <c r="AW16" s="1772"/>
      <c r="AX16" s="1774"/>
      <c r="AY16" s="1774"/>
      <c r="AZ16" s="1770"/>
      <c r="BA16" s="1771"/>
      <c r="BB16" s="1771"/>
      <c r="BC16" s="1772"/>
      <c r="BD16" s="1772"/>
      <c r="BE16" s="1769" t="s">
        <v>6740</v>
      </c>
      <c r="BF16" s="1770">
        <v>44927</v>
      </c>
      <c r="BG16" s="1788"/>
      <c r="BH16" s="1769" t="s">
        <v>4769</v>
      </c>
      <c r="BI16" s="1770">
        <v>45017</v>
      </c>
      <c r="BJ16" s="1771"/>
      <c r="BK16" s="1769" t="s">
        <v>6826</v>
      </c>
      <c r="BL16" s="1770">
        <v>45292</v>
      </c>
      <c r="BM16" s="1771"/>
      <c r="BN16" s="1784" t="s">
        <v>9265</v>
      </c>
      <c r="BO16" s="1784" t="s">
        <v>9266</v>
      </c>
      <c r="BP16" s="1784"/>
      <c r="BQ16" s="1776">
        <v>44824</v>
      </c>
      <c r="BR16" s="1776">
        <v>44659</v>
      </c>
      <c r="BS16" s="1777" t="s">
        <v>116</v>
      </c>
      <c r="BT16" s="1776">
        <v>44659</v>
      </c>
      <c r="BU16" s="1776">
        <v>44753</v>
      </c>
      <c r="BV16" s="1777" t="s">
        <v>116</v>
      </c>
      <c r="BW16" s="1776"/>
      <c r="BX16" s="1776"/>
      <c r="BY16" s="2015" t="s">
        <v>105</v>
      </c>
    </row>
    <row r="17" spans="1:77" ht="30" customHeight="1" x14ac:dyDescent="0.2">
      <c r="A17" s="1880" t="s">
        <v>404</v>
      </c>
      <c r="B17" s="1880" t="s">
        <v>405</v>
      </c>
      <c r="C17" s="1890" t="s">
        <v>5059</v>
      </c>
      <c r="D17" s="1891">
        <v>1168</v>
      </c>
      <c r="E17" s="1892" t="s">
        <v>1063</v>
      </c>
      <c r="F17" s="1892" t="s">
        <v>3129</v>
      </c>
      <c r="G17" s="1883" t="s">
        <v>89</v>
      </c>
      <c r="H17" s="1883" t="s">
        <v>89</v>
      </c>
      <c r="I17" s="1884">
        <v>42389</v>
      </c>
      <c r="J17" s="1884"/>
      <c r="K17" s="1884"/>
      <c r="L17" s="1884"/>
      <c r="M17" s="1884"/>
      <c r="N17" s="1884"/>
      <c r="O17" s="1884"/>
      <c r="P17" s="1884"/>
      <c r="Q17" s="1884"/>
      <c r="R17" s="1925"/>
      <c r="S17" s="1762"/>
      <c r="T17" s="1762"/>
      <c r="U17" s="1763" t="b">
        <f t="shared" si="4"/>
        <v>0</v>
      </c>
      <c r="V17" s="1764" t="s">
        <v>228</v>
      </c>
      <c r="W17" s="1765" t="s">
        <v>94</v>
      </c>
      <c r="X17" s="1765"/>
      <c r="Y17" s="1767" t="s">
        <v>9256</v>
      </c>
      <c r="Z17" s="1767" t="s">
        <v>9257</v>
      </c>
      <c r="AA17" s="1767"/>
      <c r="AB17" s="1768">
        <v>44166</v>
      </c>
      <c r="AC17" s="1769"/>
      <c r="AD17" s="1769"/>
      <c r="AE17" s="1770"/>
      <c r="AF17" s="1771"/>
      <c r="AG17" s="1771"/>
      <c r="AH17" s="1772"/>
      <c r="AI17" s="1772"/>
      <c r="AJ17" s="7589"/>
      <c r="AK17" s="7589"/>
      <c r="AL17" s="1770"/>
      <c r="AM17" s="1771"/>
      <c r="AN17" s="1771"/>
      <c r="AO17" s="1772"/>
      <c r="AP17" s="1772"/>
      <c r="AQ17" s="1773"/>
      <c r="AR17" s="1774"/>
      <c r="AS17" s="1770"/>
      <c r="AT17" s="1771"/>
      <c r="AU17" s="1771"/>
      <c r="AV17" s="1772"/>
      <c r="AW17" s="1772"/>
      <c r="AX17" s="1774"/>
      <c r="AY17" s="1774"/>
      <c r="AZ17" s="1770"/>
      <c r="BA17" s="1771"/>
      <c r="BB17" s="1771"/>
      <c r="BC17" s="1772"/>
      <c r="BD17" s="1772"/>
      <c r="BE17" s="1769"/>
      <c r="BF17" s="1770"/>
      <c r="BG17" s="1771"/>
      <c r="BH17" s="1769"/>
      <c r="BI17" s="1770"/>
      <c r="BJ17" s="1771"/>
      <c r="BK17" s="1769"/>
      <c r="BL17" s="1770"/>
      <c r="BM17" s="1771"/>
      <c r="BN17" s="1775" t="s">
        <v>9258</v>
      </c>
      <c r="BO17" s="1775" t="s">
        <v>9259</v>
      </c>
      <c r="BP17" s="1775"/>
      <c r="BQ17" s="1776">
        <v>44461</v>
      </c>
      <c r="BR17" s="1776">
        <v>44267</v>
      </c>
      <c r="BS17" s="1777" t="s">
        <v>116</v>
      </c>
      <c r="BT17" s="1776"/>
      <c r="BU17" s="1776">
        <v>44267</v>
      </c>
      <c r="BV17" s="1777" t="s">
        <v>116</v>
      </c>
      <c r="BW17" s="1776"/>
      <c r="BX17" s="1776"/>
      <c r="BY17" s="2017" t="s">
        <v>105</v>
      </c>
    </row>
    <row r="18" spans="1:77" ht="30" customHeight="1" x14ac:dyDescent="0.2">
      <c r="A18" s="1880" t="s">
        <v>3320</v>
      </c>
      <c r="B18" s="1880" t="s">
        <v>3321</v>
      </c>
      <c r="C18" s="1880" t="s">
        <v>3322</v>
      </c>
      <c r="D18" s="7585">
        <v>2219</v>
      </c>
      <c r="E18" s="1882" t="s">
        <v>337</v>
      </c>
      <c r="F18" s="1882" t="s">
        <v>266</v>
      </c>
      <c r="G18" s="1883" t="s">
        <v>89</v>
      </c>
      <c r="H18" s="1883" t="s">
        <v>89</v>
      </c>
      <c r="I18" s="1884">
        <v>41809</v>
      </c>
      <c r="J18" s="1884" t="s">
        <v>90</v>
      </c>
      <c r="K18" s="1884" t="s">
        <v>3323</v>
      </c>
      <c r="L18" s="1884"/>
      <c r="M18" s="1884"/>
      <c r="N18" s="1884"/>
      <c r="O18" s="1884"/>
      <c r="P18" s="1884"/>
      <c r="Q18" s="1884"/>
      <c r="R18" s="1925"/>
      <c r="S18" s="1762"/>
      <c r="T18" s="1762"/>
      <c r="U18" s="1763" t="str">
        <f t="shared" si="4"/>
        <v>Yes</v>
      </c>
      <c r="V18" s="1764" t="s">
        <v>93</v>
      </c>
      <c r="W18" s="1765" t="s">
        <v>94</v>
      </c>
      <c r="X18" s="1782"/>
      <c r="Y18" s="1766" t="s">
        <v>3324</v>
      </c>
      <c r="Z18" s="1767" t="s">
        <v>9267</v>
      </c>
      <c r="AA18" s="1767"/>
      <c r="AB18" s="1768">
        <v>44501</v>
      </c>
      <c r="AC18" s="1769" t="s">
        <v>3326</v>
      </c>
      <c r="AD18" s="1769" t="s">
        <v>3327</v>
      </c>
      <c r="AE18" s="1770">
        <v>43282</v>
      </c>
      <c r="AF18" s="1771">
        <v>43299</v>
      </c>
      <c r="AG18" s="1771">
        <v>43361</v>
      </c>
      <c r="AH18" s="1780" t="s">
        <v>3328</v>
      </c>
      <c r="AI18" s="1772"/>
      <c r="AJ18" s="7582" t="s">
        <v>5838</v>
      </c>
      <c r="AK18" s="7582" t="s">
        <v>142</v>
      </c>
      <c r="AL18" s="1770">
        <v>43942</v>
      </c>
      <c r="AM18" s="1771">
        <v>43864</v>
      </c>
      <c r="AN18" s="1771">
        <v>43942</v>
      </c>
      <c r="AO18" s="1772" t="s">
        <v>3329</v>
      </c>
      <c r="AP18" s="1772"/>
      <c r="AQ18" s="7592" t="s">
        <v>3330</v>
      </c>
      <c r="AR18" s="7591" t="s">
        <v>367</v>
      </c>
      <c r="AS18" s="1770">
        <v>44835</v>
      </c>
      <c r="AT18" s="1771">
        <v>44858</v>
      </c>
      <c r="AU18" s="1771">
        <v>44907</v>
      </c>
      <c r="AV18" s="1772" t="s">
        <v>3331</v>
      </c>
      <c r="AW18" s="1772"/>
      <c r="AX18" s="1774"/>
      <c r="AY18" s="1774"/>
      <c r="AZ18" s="1770"/>
      <c r="BA18" s="1771"/>
      <c r="BB18" s="1771"/>
      <c r="BC18" s="1772"/>
      <c r="BD18" s="1772"/>
      <c r="BE18" s="1769" t="s">
        <v>9268</v>
      </c>
      <c r="BF18" s="1770">
        <v>45108</v>
      </c>
      <c r="BG18" s="1771"/>
      <c r="BH18" s="1769" t="s">
        <v>7142</v>
      </c>
      <c r="BI18" s="1770">
        <v>45231</v>
      </c>
      <c r="BJ18" s="1771"/>
      <c r="BK18" s="1769" t="s">
        <v>7020</v>
      </c>
      <c r="BL18" s="1770">
        <v>45566</v>
      </c>
      <c r="BM18" s="1771"/>
      <c r="BN18" s="1775" t="s">
        <v>9269</v>
      </c>
      <c r="BO18" s="1775" t="s">
        <v>9270</v>
      </c>
      <c r="BP18" s="1775"/>
      <c r="BQ18" s="1776">
        <v>44804</v>
      </c>
      <c r="BR18" s="1776">
        <v>44540</v>
      </c>
      <c r="BS18" s="1777" t="s">
        <v>116</v>
      </c>
      <c r="BT18" s="1776">
        <v>44792</v>
      </c>
      <c r="BU18" s="1776">
        <v>44834</v>
      </c>
      <c r="BV18" s="1777" t="s">
        <v>116</v>
      </c>
      <c r="BW18" s="1776"/>
      <c r="BX18" s="1776"/>
      <c r="BY18" s="2015" t="s">
        <v>105</v>
      </c>
    </row>
    <row r="19" spans="1:77" ht="30" customHeight="1" x14ac:dyDescent="0.2">
      <c r="A19" s="1880" t="s">
        <v>357</v>
      </c>
      <c r="B19" s="1880" t="s">
        <v>358</v>
      </c>
      <c r="C19" s="1880" t="s">
        <v>7332</v>
      </c>
      <c r="D19" s="7585" t="s">
        <v>6849</v>
      </c>
      <c r="E19" s="1882" t="s">
        <v>292</v>
      </c>
      <c r="F19" s="1882" t="s">
        <v>322</v>
      </c>
      <c r="G19" s="1883" t="s">
        <v>89</v>
      </c>
      <c r="H19" s="1883" t="s">
        <v>89</v>
      </c>
      <c r="I19" s="1884">
        <v>42745</v>
      </c>
      <c r="J19" s="1884" t="s">
        <v>90</v>
      </c>
      <c r="K19" s="1884"/>
      <c r="L19" s="1884"/>
      <c r="M19" s="1884"/>
      <c r="N19" s="1884"/>
      <c r="O19" s="1884"/>
      <c r="P19" s="1884"/>
      <c r="Q19" s="1884"/>
      <c r="R19" s="1925"/>
      <c r="S19" s="1762">
        <v>43983</v>
      </c>
      <c r="T19" s="1762" t="s">
        <v>360</v>
      </c>
      <c r="U19" s="1763" t="str">
        <f t="shared" si="4"/>
        <v>Yes</v>
      </c>
      <c r="V19" s="1764" t="s">
        <v>93</v>
      </c>
      <c r="W19" s="1765" t="s">
        <v>94</v>
      </c>
      <c r="X19" s="1765"/>
      <c r="Y19" s="1766" t="s">
        <v>4449</v>
      </c>
      <c r="Z19" s="1766" t="s">
        <v>7333</v>
      </c>
      <c r="AA19" s="1765"/>
      <c r="AB19" s="1768">
        <v>44348</v>
      </c>
      <c r="AC19" s="1769" t="s">
        <v>398</v>
      </c>
      <c r="AD19" s="1769" t="s">
        <v>364</v>
      </c>
      <c r="AE19" s="1770">
        <v>44713</v>
      </c>
      <c r="AF19" s="1771"/>
      <c r="AG19" s="1771"/>
      <c r="AH19" s="1772"/>
      <c r="AI19" s="1772"/>
      <c r="AJ19" s="7589" t="s">
        <v>9271</v>
      </c>
      <c r="AK19" s="7589" t="s">
        <v>367</v>
      </c>
      <c r="AL19" s="1770">
        <v>45047</v>
      </c>
      <c r="AM19" s="1771"/>
      <c r="AN19" s="1771"/>
      <c r="AO19" s="1772"/>
      <c r="AP19" s="1772"/>
      <c r="AQ19" s="1773"/>
      <c r="AR19" s="1774"/>
      <c r="AS19" s="1770"/>
      <c r="AT19" s="1771"/>
      <c r="AU19" s="1771"/>
      <c r="AV19" s="1772"/>
      <c r="AW19" s="1772"/>
      <c r="AX19" s="1774"/>
      <c r="AY19" s="1774"/>
      <c r="AZ19" s="1770"/>
      <c r="BA19" s="1771"/>
      <c r="BB19" s="1771"/>
      <c r="BC19" s="1772"/>
      <c r="BD19" s="1772"/>
      <c r="BE19" s="1769" t="s">
        <v>9272</v>
      </c>
      <c r="BF19" s="1770">
        <v>45323</v>
      </c>
      <c r="BG19" s="1771"/>
      <c r="BH19" s="1769" t="s">
        <v>2968</v>
      </c>
      <c r="BI19" s="1770">
        <v>45597</v>
      </c>
      <c r="BJ19" s="1771"/>
      <c r="BK19" s="1769" t="s">
        <v>6962</v>
      </c>
      <c r="BL19" s="1770">
        <v>45992</v>
      </c>
      <c r="BM19" s="1771"/>
      <c r="BN19" s="1775" t="s">
        <v>9273</v>
      </c>
      <c r="BO19" s="1775" t="s">
        <v>9274</v>
      </c>
      <c r="BP19" s="1775"/>
      <c r="BQ19" s="1776">
        <v>44851</v>
      </c>
      <c r="BR19" s="1776">
        <v>44461</v>
      </c>
      <c r="BS19" s="1777" t="s">
        <v>116</v>
      </c>
      <c r="BT19" s="1776"/>
      <c r="BU19" s="1776">
        <v>44461</v>
      </c>
      <c r="BV19" s="1777" t="s">
        <v>116</v>
      </c>
      <c r="BW19" s="1776"/>
      <c r="BX19" s="1776"/>
      <c r="BY19" s="2015" t="s">
        <v>105</v>
      </c>
    </row>
    <row r="20" spans="1:77" ht="30" customHeight="1" x14ac:dyDescent="0.2">
      <c r="A20" s="1880" t="s">
        <v>878</v>
      </c>
      <c r="B20" s="1880" t="s">
        <v>864</v>
      </c>
      <c r="C20" s="1880" t="s">
        <v>9275</v>
      </c>
      <c r="D20" s="1881">
        <v>1358</v>
      </c>
      <c r="E20" s="1882" t="s">
        <v>292</v>
      </c>
      <c r="F20" s="1882" t="s">
        <v>1021</v>
      </c>
      <c r="G20" s="1883" t="s">
        <v>89</v>
      </c>
      <c r="H20" s="1883" t="s">
        <v>89</v>
      </c>
      <c r="I20" s="1893" t="s">
        <v>866</v>
      </c>
      <c r="J20" s="1884"/>
      <c r="K20" s="1884"/>
      <c r="L20" s="1884"/>
      <c r="M20" s="1884"/>
      <c r="N20" s="1884">
        <v>42933</v>
      </c>
      <c r="O20" s="1884">
        <v>43164</v>
      </c>
      <c r="P20" s="1888">
        <v>44049</v>
      </c>
      <c r="Q20" s="1888">
        <v>44050</v>
      </c>
      <c r="R20" s="1925"/>
      <c r="S20" s="1762"/>
      <c r="T20" s="1762"/>
      <c r="U20" s="1763" t="b">
        <f t="shared" si="4"/>
        <v>0</v>
      </c>
      <c r="V20" s="1764" t="s">
        <v>237</v>
      </c>
      <c r="W20" s="1765" t="s">
        <v>94</v>
      </c>
      <c r="X20" s="1765"/>
      <c r="Y20" s="1766" t="s">
        <v>881</v>
      </c>
      <c r="Z20" s="1767" t="s">
        <v>5302</v>
      </c>
      <c r="AA20" s="1767"/>
      <c r="AB20" s="1768">
        <v>43891</v>
      </c>
      <c r="AC20" s="1769" t="s">
        <v>5303</v>
      </c>
      <c r="AD20" s="1769" t="s">
        <v>5304</v>
      </c>
      <c r="AE20" s="1770">
        <v>42370</v>
      </c>
      <c r="AF20" s="1771">
        <v>42398</v>
      </c>
      <c r="AG20" s="1771">
        <v>42440</v>
      </c>
      <c r="AH20" s="1772"/>
      <c r="AI20" s="1772"/>
      <c r="AJ20" s="1769" t="s">
        <v>5305</v>
      </c>
      <c r="AK20" s="1769" t="s">
        <v>5306</v>
      </c>
      <c r="AL20" s="1770"/>
      <c r="AM20" s="1771">
        <v>42688</v>
      </c>
      <c r="AN20" s="1771">
        <v>42744</v>
      </c>
      <c r="AO20" s="1772"/>
      <c r="AP20" s="1772"/>
      <c r="AQ20" s="1773"/>
      <c r="AR20" s="1774"/>
      <c r="AS20" s="1770"/>
      <c r="AT20" s="1771"/>
      <c r="AU20" s="1771"/>
      <c r="AV20" s="1772"/>
      <c r="AW20" s="1772"/>
      <c r="AX20" s="1774"/>
      <c r="AY20" s="1774"/>
      <c r="AZ20" s="1770"/>
      <c r="BA20" s="1771"/>
      <c r="BB20" s="1771"/>
      <c r="BC20" s="1772"/>
      <c r="BD20" s="1772"/>
      <c r="BE20" s="1769" t="s">
        <v>4870</v>
      </c>
      <c r="BF20" s="1770">
        <v>42917</v>
      </c>
      <c r="BG20" s="1771">
        <v>42933</v>
      </c>
      <c r="BH20" s="1769" t="s">
        <v>5221</v>
      </c>
      <c r="BI20" s="1770">
        <v>43160</v>
      </c>
      <c r="BJ20" s="1771">
        <v>43164</v>
      </c>
      <c r="BK20" s="1769" t="s">
        <v>5307</v>
      </c>
      <c r="BL20" s="1770">
        <v>43952</v>
      </c>
      <c r="BM20" s="1789">
        <v>44081</v>
      </c>
      <c r="BN20" s="1775" t="s">
        <v>9276</v>
      </c>
      <c r="BO20" s="1775"/>
      <c r="BP20" s="1775"/>
      <c r="BQ20" s="1776">
        <v>44112</v>
      </c>
      <c r="BR20" s="1776"/>
      <c r="BS20" s="1777" t="s">
        <v>116</v>
      </c>
      <c r="BT20" s="1776"/>
      <c r="BU20" s="1776"/>
      <c r="BV20" s="1777"/>
      <c r="BW20" s="1776">
        <v>44329</v>
      </c>
      <c r="BX20" s="1776" t="s">
        <v>6810</v>
      </c>
      <c r="BY20" s="2016" t="s">
        <v>9277</v>
      </c>
    </row>
    <row r="21" spans="1:77" ht="30" customHeight="1" x14ac:dyDescent="0.2">
      <c r="A21" s="1880" t="s">
        <v>918</v>
      </c>
      <c r="B21" s="1880" t="s">
        <v>919</v>
      </c>
      <c r="C21" s="1880" t="s">
        <v>5330</v>
      </c>
      <c r="D21" s="7585">
        <v>1925</v>
      </c>
      <c r="E21" s="1882" t="s">
        <v>2759</v>
      </c>
      <c r="F21" s="1882" t="s">
        <v>4841</v>
      </c>
      <c r="G21" s="1883" t="s">
        <v>89</v>
      </c>
      <c r="H21" s="1883" t="s">
        <v>89</v>
      </c>
      <c r="I21" s="1884">
        <v>44027</v>
      </c>
      <c r="J21" s="1884"/>
      <c r="K21" s="1884"/>
      <c r="L21" s="1884"/>
      <c r="M21" s="1884"/>
      <c r="N21" s="1884"/>
      <c r="O21" s="1884"/>
      <c r="P21" s="1884"/>
      <c r="Q21" s="1884"/>
      <c r="R21" s="1925"/>
      <c r="S21" s="1762"/>
      <c r="T21" s="1762"/>
      <c r="U21" s="1763" t="b">
        <v>0</v>
      </c>
      <c r="V21" s="1764" t="s">
        <v>237</v>
      </c>
      <c r="W21" s="1765" t="s">
        <v>94</v>
      </c>
      <c r="X21" s="1765"/>
      <c r="Y21" s="1767" t="s">
        <v>921</v>
      </c>
      <c r="Z21" s="1767" t="s">
        <v>5331</v>
      </c>
      <c r="AA21" s="1767" t="s">
        <v>5332</v>
      </c>
      <c r="AB21" s="1768">
        <v>43191</v>
      </c>
      <c r="AC21" s="1769" t="s">
        <v>5152</v>
      </c>
      <c r="AD21" s="1769"/>
      <c r="AE21" s="1770">
        <v>42736</v>
      </c>
      <c r="AF21" s="1771"/>
      <c r="AG21" s="1771"/>
      <c r="AH21" s="1772"/>
      <c r="AI21" s="1772"/>
      <c r="AJ21" s="7582" t="s">
        <v>5103</v>
      </c>
      <c r="AK21" s="7582"/>
      <c r="AL21" s="1770">
        <v>43132</v>
      </c>
      <c r="AM21" s="1771"/>
      <c r="AN21" s="1771"/>
      <c r="AO21" s="1772"/>
      <c r="AP21" s="1772"/>
      <c r="AQ21" s="1773"/>
      <c r="AR21" s="1774"/>
      <c r="AS21" s="1770"/>
      <c r="AT21" s="1771"/>
      <c r="AU21" s="1771"/>
      <c r="AV21" s="1772"/>
      <c r="AW21" s="1772"/>
      <c r="AX21" s="1774"/>
      <c r="AY21" s="1774"/>
      <c r="AZ21" s="1770"/>
      <c r="BA21" s="1771"/>
      <c r="BB21" s="1771"/>
      <c r="BC21" s="1772"/>
      <c r="BD21" s="1772"/>
      <c r="BE21" s="1769" t="s">
        <v>4880</v>
      </c>
      <c r="BF21" s="1770">
        <v>43435</v>
      </c>
      <c r="BG21" s="1771">
        <v>43479</v>
      </c>
      <c r="BH21" s="1769" t="s">
        <v>5333</v>
      </c>
      <c r="BI21" s="1770">
        <v>43466</v>
      </c>
      <c r="BJ21" s="1771">
        <v>43644</v>
      </c>
      <c r="BK21" s="1769" t="s">
        <v>5334</v>
      </c>
      <c r="BL21" s="1770">
        <v>43800</v>
      </c>
      <c r="BM21" s="1771">
        <v>44027</v>
      </c>
      <c r="BN21" s="1790" t="s">
        <v>5335</v>
      </c>
      <c r="BO21" s="1790"/>
      <c r="BP21" s="1790"/>
      <c r="BQ21" s="1776">
        <v>44049</v>
      </c>
      <c r="BR21" s="1776"/>
      <c r="BS21" s="1777" t="s">
        <v>116</v>
      </c>
      <c r="BT21" s="1776"/>
      <c r="BU21" s="1776"/>
      <c r="BV21" s="1777"/>
      <c r="BW21" s="1776"/>
      <c r="BX21" s="1776" t="s">
        <v>6810</v>
      </c>
      <c r="BY21" s="2015" t="s">
        <v>2168</v>
      </c>
    </row>
    <row r="22" spans="1:77" ht="30" customHeight="1" x14ac:dyDescent="0.2">
      <c r="A22" s="1880" t="s">
        <v>988</v>
      </c>
      <c r="B22" s="1880" t="s">
        <v>989</v>
      </c>
      <c r="C22" s="1880" t="s">
        <v>5355</v>
      </c>
      <c r="D22" s="7585">
        <v>1841</v>
      </c>
      <c r="E22" s="1882" t="s">
        <v>3537</v>
      </c>
      <c r="F22" s="1882" t="s">
        <v>3538</v>
      </c>
      <c r="G22" s="1883" t="s">
        <v>194</v>
      </c>
      <c r="H22" s="1883" t="s">
        <v>89</v>
      </c>
      <c r="I22" s="1888">
        <v>44228</v>
      </c>
      <c r="J22" s="1884"/>
      <c r="K22" s="1884"/>
      <c r="L22" s="1884"/>
      <c r="M22" s="1884"/>
      <c r="N22" s="1884">
        <v>42902</v>
      </c>
      <c r="O22" s="1884">
        <v>43017</v>
      </c>
      <c r="P22" s="1888">
        <v>44175</v>
      </c>
      <c r="Q22" s="1888">
        <v>44176</v>
      </c>
      <c r="R22" s="1925"/>
      <c r="S22" s="1762"/>
      <c r="T22" s="1762"/>
      <c r="U22" s="1763" t="s">
        <v>93</v>
      </c>
      <c r="V22" s="1764" t="s">
        <v>93</v>
      </c>
      <c r="W22" s="1765" t="s">
        <v>94</v>
      </c>
      <c r="X22" s="1765"/>
      <c r="Y22" s="1766" t="s">
        <v>5356</v>
      </c>
      <c r="Z22" s="1767" t="s">
        <v>5357</v>
      </c>
      <c r="AA22" s="1767" t="s">
        <v>5358</v>
      </c>
      <c r="AB22" s="1768">
        <v>43497</v>
      </c>
      <c r="AC22" s="1769" t="s">
        <v>5359</v>
      </c>
      <c r="AD22" s="1769" t="s">
        <v>142</v>
      </c>
      <c r="AE22" s="1770">
        <v>42583</v>
      </c>
      <c r="AF22" s="1771">
        <v>42005</v>
      </c>
      <c r="AG22" s="1771">
        <v>42036</v>
      </c>
      <c r="AH22" s="1772" t="s">
        <v>5360</v>
      </c>
      <c r="AI22" s="1772"/>
      <c r="AJ22" s="1769"/>
      <c r="AK22" s="1769" t="s">
        <v>367</v>
      </c>
      <c r="AL22" s="1770"/>
      <c r="AM22" s="1771">
        <v>42560</v>
      </c>
      <c r="AN22" s="1771">
        <v>42629</v>
      </c>
      <c r="AO22" s="1772" t="s">
        <v>5361</v>
      </c>
      <c r="AP22" s="1772"/>
      <c r="AQ22" s="1773"/>
      <c r="AR22" s="1774"/>
      <c r="AS22" s="1770"/>
      <c r="AT22" s="1771"/>
      <c r="AU22" s="1771"/>
      <c r="AV22" s="1772"/>
      <c r="AW22" s="1772"/>
      <c r="AX22" s="1774"/>
      <c r="AY22" s="1774"/>
      <c r="AZ22" s="1770"/>
      <c r="BA22" s="1771"/>
      <c r="BB22" s="1771"/>
      <c r="BC22" s="1772"/>
      <c r="BD22" s="1772"/>
      <c r="BE22" s="1769" t="s">
        <v>5362</v>
      </c>
      <c r="BF22" s="1770">
        <v>42917</v>
      </c>
      <c r="BG22" s="1771">
        <v>42887</v>
      </c>
      <c r="BH22" s="1769" t="s">
        <v>4792</v>
      </c>
      <c r="BI22" s="1770">
        <v>43009</v>
      </c>
      <c r="BJ22" s="1771">
        <v>43009</v>
      </c>
      <c r="BK22" s="1769" t="s">
        <v>2850</v>
      </c>
      <c r="BL22" s="1770">
        <v>43922</v>
      </c>
      <c r="BM22" s="1789">
        <v>44228</v>
      </c>
      <c r="BN22" s="1775" t="s">
        <v>9278</v>
      </c>
      <c r="BO22" s="1775"/>
      <c r="BP22" s="1775"/>
      <c r="BQ22" s="1776">
        <v>44229</v>
      </c>
      <c r="BR22" s="1776"/>
      <c r="BS22" s="1777" t="s">
        <v>116</v>
      </c>
      <c r="BT22" s="1776"/>
      <c r="BU22" s="1776"/>
      <c r="BV22" s="1777"/>
      <c r="BW22" s="1776"/>
      <c r="BX22" s="1776" t="s">
        <v>6810</v>
      </c>
      <c r="BY22" s="2016" t="s">
        <v>9279</v>
      </c>
    </row>
    <row r="23" spans="1:77" ht="30" customHeight="1" x14ac:dyDescent="0.2">
      <c r="A23" s="1880" t="s">
        <v>1130</v>
      </c>
      <c r="B23" s="1880" t="s">
        <v>1131</v>
      </c>
      <c r="C23" s="1880" t="s">
        <v>5416</v>
      </c>
      <c r="D23" s="7585">
        <v>1926</v>
      </c>
      <c r="E23" s="1882" t="s">
        <v>4235</v>
      </c>
      <c r="F23" s="1882" t="s">
        <v>3616</v>
      </c>
      <c r="G23" s="1883" t="s">
        <v>89</v>
      </c>
      <c r="H23" s="1883" t="s">
        <v>89</v>
      </c>
      <c r="I23" s="1884">
        <v>40669</v>
      </c>
      <c r="J23" s="1884" t="s">
        <v>90</v>
      </c>
      <c r="K23" s="1884" t="s">
        <v>515</v>
      </c>
      <c r="L23" s="1884"/>
      <c r="M23" s="1884"/>
      <c r="N23" s="1888">
        <v>44049</v>
      </c>
      <c r="O23" s="1884">
        <v>44187</v>
      </c>
      <c r="P23" s="1888">
        <v>44589</v>
      </c>
      <c r="Q23" s="1888">
        <v>44590</v>
      </c>
      <c r="R23" s="1926"/>
      <c r="S23" s="1762"/>
      <c r="T23" s="1762"/>
      <c r="U23" s="1763" t="b">
        <v>0</v>
      </c>
      <c r="V23" s="1764" t="s">
        <v>237</v>
      </c>
      <c r="W23" s="1765" t="s">
        <v>94</v>
      </c>
      <c r="X23" s="1765"/>
      <c r="Y23" s="1766" t="s">
        <v>4515</v>
      </c>
      <c r="Z23" s="1767" t="s">
        <v>9280</v>
      </c>
      <c r="AA23" s="1767"/>
      <c r="AB23" s="1768">
        <v>44075</v>
      </c>
      <c r="AC23" s="1769" t="s">
        <v>5418</v>
      </c>
      <c r="AD23" s="1769" t="s">
        <v>364</v>
      </c>
      <c r="AE23" s="1770">
        <v>42461</v>
      </c>
      <c r="AF23" s="1771">
        <v>42491</v>
      </c>
      <c r="AG23" s="1771">
        <v>42597</v>
      </c>
      <c r="AH23" s="1772" t="s">
        <v>5419</v>
      </c>
      <c r="AI23" s="1772" t="s">
        <v>5420</v>
      </c>
      <c r="AJ23" s="7582" t="s">
        <v>5421</v>
      </c>
      <c r="AK23" s="7582" t="s">
        <v>766</v>
      </c>
      <c r="AL23" s="1770">
        <v>43221</v>
      </c>
      <c r="AM23" s="1771">
        <v>43272</v>
      </c>
      <c r="AN23" s="1771">
        <v>43314</v>
      </c>
      <c r="AO23" s="1772" t="s">
        <v>5422</v>
      </c>
      <c r="AP23" s="1772" t="s">
        <v>5423</v>
      </c>
      <c r="AQ23" s="1773"/>
      <c r="AR23" s="1774"/>
      <c r="AS23" s="1770"/>
      <c r="AT23" s="1771"/>
      <c r="AU23" s="1771"/>
      <c r="AV23" s="1772"/>
      <c r="AW23" s="1772"/>
      <c r="AX23" s="1774"/>
      <c r="AY23" s="1774"/>
      <c r="AZ23" s="1770"/>
      <c r="BA23" s="1771"/>
      <c r="BB23" s="1771"/>
      <c r="BC23" s="1772"/>
      <c r="BD23" s="1772"/>
      <c r="BE23" s="1769" t="s">
        <v>5397</v>
      </c>
      <c r="BF23" s="1770">
        <v>43922</v>
      </c>
      <c r="BG23" s="1789">
        <v>44049</v>
      </c>
      <c r="BH23" s="1769" t="s">
        <v>4819</v>
      </c>
      <c r="BI23" s="1770">
        <v>44166</v>
      </c>
      <c r="BJ23" s="1771">
        <v>44187</v>
      </c>
      <c r="BK23" s="1769" t="s">
        <v>9281</v>
      </c>
      <c r="BL23" s="1770">
        <v>44409</v>
      </c>
      <c r="BM23" s="1771">
        <v>44609</v>
      </c>
      <c r="BN23" s="1790" t="s">
        <v>9282</v>
      </c>
      <c r="BO23" s="1791" t="s">
        <v>9283</v>
      </c>
      <c r="BP23" s="1790"/>
      <c r="BQ23" s="1776">
        <v>44687</v>
      </c>
      <c r="BR23" s="1776"/>
      <c r="BS23" s="1777" t="s">
        <v>116</v>
      </c>
      <c r="BT23" s="1776"/>
      <c r="BU23" s="1776"/>
      <c r="BV23" s="1777"/>
      <c r="BW23" s="1776"/>
      <c r="BX23" s="1800" t="s">
        <v>6810</v>
      </c>
      <c r="BY23" s="2016" t="s">
        <v>9284</v>
      </c>
    </row>
    <row r="24" spans="1:77" ht="30" customHeight="1" x14ac:dyDescent="0.2">
      <c r="A24" s="1880" t="s">
        <v>1144</v>
      </c>
      <c r="B24" s="1880" t="s">
        <v>1145</v>
      </c>
      <c r="C24" s="1880" t="s">
        <v>5438</v>
      </c>
      <c r="D24" s="7585">
        <v>2207</v>
      </c>
      <c r="E24" s="1882" t="s">
        <v>2759</v>
      </c>
      <c r="F24" s="1882" t="s">
        <v>3616</v>
      </c>
      <c r="G24" s="1883" t="s">
        <v>89</v>
      </c>
      <c r="H24" s="1883" t="s">
        <v>89</v>
      </c>
      <c r="I24" s="1884">
        <v>39542</v>
      </c>
      <c r="J24" s="1884"/>
      <c r="K24" s="1884"/>
      <c r="L24" s="1884"/>
      <c r="M24" s="1884"/>
      <c r="N24" s="1884" t="s">
        <v>5439</v>
      </c>
      <c r="O24" s="1884">
        <v>44095</v>
      </c>
      <c r="P24" s="1888">
        <v>44501</v>
      </c>
      <c r="Q24" s="1888">
        <v>44502</v>
      </c>
      <c r="R24" s="1925"/>
      <c r="S24" s="1762"/>
      <c r="T24" s="1762"/>
      <c r="U24" s="1763" t="s">
        <v>93</v>
      </c>
      <c r="V24" s="1764" t="s">
        <v>93</v>
      </c>
      <c r="W24" s="1765" t="s">
        <v>94</v>
      </c>
      <c r="X24" s="1765"/>
      <c r="Y24" s="1767" t="s">
        <v>5440</v>
      </c>
      <c r="Z24" s="1767" t="s">
        <v>5441</v>
      </c>
      <c r="AA24" s="1767" t="s">
        <v>5442</v>
      </c>
      <c r="AB24" s="1768">
        <v>43405</v>
      </c>
      <c r="AC24" s="1769" t="s">
        <v>5443</v>
      </c>
      <c r="AD24" s="1769"/>
      <c r="AE24" s="1770">
        <v>43466</v>
      </c>
      <c r="AF24" s="1771">
        <v>43437</v>
      </c>
      <c r="AG24" s="1771">
        <v>43500</v>
      </c>
      <c r="AH24" s="1772" t="s">
        <v>1147</v>
      </c>
      <c r="AI24" s="1772" t="s">
        <v>5444</v>
      </c>
      <c r="AJ24" s="7582"/>
      <c r="AK24" s="7582"/>
      <c r="AL24" s="1770"/>
      <c r="AM24" s="1771"/>
      <c r="AN24" s="1771"/>
      <c r="AO24" s="1772"/>
      <c r="AP24" s="1772"/>
      <c r="AQ24" s="1773"/>
      <c r="AR24" s="1774"/>
      <c r="AS24" s="1770"/>
      <c r="AT24" s="1771"/>
      <c r="AU24" s="1771"/>
      <c r="AV24" s="1772"/>
      <c r="AW24" s="1772"/>
      <c r="AX24" s="1774"/>
      <c r="AY24" s="1774"/>
      <c r="AZ24" s="1770"/>
      <c r="BA24" s="1771"/>
      <c r="BB24" s="1771"/>
      <c r="BC24" s="1772"/>
      <c r="BD24" s="1772"/>
      <c r="BE24" s="1769" t="s">
        <v>5445</v>
      </c>
      <c r="BF24" s="1770">
        <v>43800</v>
      </c>
      <c r="BG24" s="1771">
        <v>43709</v>
      </c>
      <c r="BH24" s="1769" t="s">
        <v>5446</v>
      </c>
      <c r="BI24" s="1770">
        <v>43891</v>
      </c>
      <c r="BJ24" s="1771">
        <v>44095</v>
      </c>
      <c r="BK24" s="1769" t="s">
        <v>5447</v>
      </c>
      <c r="BL24" s="1770">
        <v>44256</v>
      </c>
      <c r="BM24" s="1771">
        <v>44533</v>
      </c>
      <c r="BN24" s="1775"/>
      <c r="BO24" s="1775" t="s">
        <v>9285</v>
      </c>
      <c r="BP24" s="1775"/>
      <c r="BQ24" s="1776">
        <v>44112</v>
      </c>
      <c r="BR24" s="1776"/>
      <c r="BS24" s="1777" t="s">
        <v>116</v>
      </c>
      <c r="BT24" s="1776"/>
      <c r="BU24" s="1776"/>
      <c r="BV24" s="1777"/>
      <c r="BW24" s="1776"/>
      <c r="BX24" s="1800" t="s">
        <v>6810</v>
      </c>
      <c r="BY24" s="2016" t="s">
        <v>9286</v>
      </c>
    </row>
    <row r="25" spans="1:77" ht="30" customHeight="1" x14ac:dyDescent="0.2">
      <c r="A25" s="1880" t="s">
        <v>1188</v>
      </c>
      <c r="B25" s="1880" t="s">
        <v>1189</v>
      </c>
      <c r="C25" s="1880" t="s">
        <v>5462</v>
      </c>
      <c r="D25" s="7585">
        <v>1989</v>
      </c>
      <c r="E25" s="1882" t="s">
        <v>2759</v>
      </c>
      <c r="F25" s="1882" t="s">
        <v>4841</v>
      </c>
      <c r="G25" s="1883" t="s">
        <v>89</v>
      </c>
      <c r="H25" s="1883" t="s">
        <v>89</v>
      </c>
      <c r="I25" s="1884" t="s">
        <v>9287</v>
      </c>
      <c r="J25" s="1884"/>
      <c r="K25" s="1884"/>
      <c r="L25" s="1884"/>
      <c r="M25" s="1884"/>
      <c r="N25" s="1884">
        <v>43689</v>
      </c>
      <c r="O25" s="1884">
        <v>43894</v>
      </c>
      <c r="P25" s="1884">
        <v>44377</v>
      </c>
      <c r="Q25" s="1884">
        <v>44378</v>
      </c>
      <c r="R25" s="1925"/>
      <c r="S25" s="1762"/>
      <c r="T25" s="1762"/>
      <c r="U25" s="1763" t="s">
        <v>93</v>
      </c>
      <c r="V25" s="1764" t="s">
        <v>93</v>
      </c>
      <c r="W25" s="1765" t="s">
        <v>94</v>
      </c>
      <c r="X25" s="1765"/>
      <c r="Y25" s="1767" t="s">
        <v>5463</v>
      </c>
      <c r="Z25" s="1766" t="s">
        <v>5464</v>
      </c>
      <c r="AA25" s="1767" t="s">
        <v>5465</v>
      </c>
      <c r="AB25" s="1768">
        <v>43525</v>
      </c>
      <c r="AC25" s="1769" t="s">
        <v>5466</v>
      </c>
      <c r="AD25" s="1769"/>
      <c r="AE25" s="1770">
        <v>42186</v>
      </c>
      <c r="AF25" s="1771">
        <v>42198</v>
      </c>
      <c r="AG25" s="1771">
        <v>42254</v>
      </c>
      <c r="AH25" s="1772" t="s">
        <v>5467</v>
      </c>
      <c r="AI25" s="1772" t="s">
        <v>5468</v>
      </c>
      <c r="AJ25" s="7582"/>
      <c r="AK25" s="7582"/>
      <c r="AL25" s="1770"/>
      <c r="AM25" s="1771"/>
      <c r="AN25" s="1771"/>
      <c r="AO25" s="1772"/>
      <c r="AP25" s="1772"/>
      <c r="AQ25" s="1773"/>
      <c r="AR25" s="1774"/>
      <c r="AS25" s="1770"/>
      <c r="AT25" s="1771"/>
      <c r="AU25" s="1771"/>
      <c r="AV25" s="1772"/>
      <c r="AW25" s="1772"/>
      <c r="AX25" s="1774"/>
      <c r="AY25" s="1774"/>
      <c r="AZ25" s="1770"/>
      <c r="BA25" s="1771"/>
      <c r="BB25" s="1771"/>
      <c r="BC25" s="1772"/>
      <c r="BD25" s="1772"/>
      <c r="BE25" s="1769" t="s">
        <v>5469</v>
      </c>
      <c r="BF25" s="1770">
        <v>43617</v>
      </c>
      <c r="BG25" s="1771">
        <v>43689</v>
      </c>
      <c r="BH25" s="1769" t="s">
        <v>5470</v>
      </c>
      <c r="BI25" s="1770">
        <v>43770</v>
      </c>
      <c r="BJ25" s="1771">
        <v>43894</v>
      </c>
      <c r="BK25" s="1769" t="s">
        <v>3078</v>
      </c>
      <c r="BL25" s="1770">
        <v>44013</v>
      </c>
      <c r="BM25" s="1789">
        <v>44462</v>
      </c>
      <c r="BN25" s="1790" t="s">
        <v>9288</v>
      </c>
      <c r="BO25" s="1790"/>
      <c r="BP25" s="1790"/>
      <c r="BQ25" s="1776">
        <v>44116</v>
      </c>
      <c r="BR25" s="1776"/>
      <c r="BS25" s="1777" t="s">
        <v>116</v>
      </c>
      <c r="BT25" s="1776"/>
      <c r="BU25" s="1776">
        <v>44475</v>
      </c>
      <c r="BV25" s="1777"/>
      <c r="BW25" s="1776"/>
      <c r="BX25" s="1800" t="s">
        <v>6810</v>
      </c>
      <c r="BY25" s="2016" t="s">
        <v>6907</v>
      </c>
    </row>
    <row r="26" spans="1:77" ht="30" customHeight="1" x14ac:dyDescent="0.2">
      <c r="A26" s="1880" t="s">
        <v>1248</v>
      </c>
      <c r="B26" s="1880" t="s">
        <v>1249</v>
      </c>
      <c r="C26" s="1880" t="s">
        <v>5486</v>
      </c>
      <c r="D26" s="7585">
        <v>2074</v>
      </c>
      <c r="E26" s="1882" t="s">
        <v>4235</v>
      </c>
      <c r="F26" s="1882" t="s">
        <v>4841</v>
      </c>
      <c r="G26" s="1883" t="s">
        <v>89</v>
      </c>
      <c r="H26" s="1883" t="s">
        <v>89</v>
      </c>
      <c r="I26" s="1884" t="s">
        <v>9289</v>
      </c>
      <c r="J26" s="1884" t="s">
        <v>90</v>
      </c>
      <c r="K26" s="1884" t="s">
        <v>515</v>
      </c>
      <c r="L26" s="1884"/>
      <c r="M26" s="1884"/>
      <c r="N26" s="1884">
        <v>43490</v>
      </c>
      <c r="O26" s="1884">
        <v>43644</v>
      </c>
      <c r="P26" s="1888">
        <v>44091</v>
      </c>
      <c r="Q26" s="1888">
        <v>44092</v>
      </c>
      <c r="R26" s="1925"/>
      <c r="S26" s="1762"/>
      <c r="T26" s="1762"/>
      <c r="U26" s="1763" t="b">
        <v>0</v>
      </c>
      <c r="V26" s="7593" t="s">
        <v>111</v>
      </c>
      <c r="W26" s="1765" t="s">
        <v>94</v>
      </c>
      <c r="X26" s="1765"/>
      <c r="Y26" s="1767" t="s">
        <v>5489</v>
      </c>
      <c r="Z26" s="1767" t="s">
        <v>5490</v>
      </c>
      <c r="AA26" s="1767" t="s">
        <v>5491</v>
      </c>
      <c r="AB26" s="1768">
        <v>44166</v>
      </c>
      <c r="AC26" s="1769" t="s">
        <v>5102</v>
      </c>
      <c r="AD26" s="1769" t="s">
        <v>142</v>
      </c>
      <c r="AE26" s="1770">
        <v>42522</v>
      </c>
      <c r="AF26" s="1771">
        <v>42545</v>
      </c>
      <c r="AG26" s="1771">
        <v>42587</v>
      </c>
      <c r="AH26" s="1772" t="s">
        <v>5492</v>
      </c>
      <c r="AI26" s="1772"/>
      <c r="AJ26" s="1769" t="s">
        <v>5493</v>
      </c>
      <c r="AK26" s="1769" t="s">
        <v>367</v>
      </c>
      <c r="AL26" s="1770">
        <v>43252</v>
      </c>
      <c r="AM26" s="1771">
        <v>43273</v>
      </c>
      <c r="AN26" s="1771">
        <v>43315</v>
      </c>
      <c r="AO26" s="1772" t="s">
        <v>5494</v>
      </c>
      <c r="AP26" s="1772"/>
      <c r="AQ26" s="1773"/>
      <c r="AR26" s="1774"/>
      <c r="AS26" s="1770"/>
      <c r="AT26" s="1771"/>
      <c r="AU26" s="1771"/>
      <c r="AV26" s="1772"/>
      <c r="AW26" s="1772"/>
      <c r="AX26" s="1774"/>
      <c r="AY26" s="1774"/>
      <c r="AZ26" s="1770"/>
      <c r="BA26" s="1771"/>
      <c r="BB26" s="1771"/>
      <c r="BC26" s="1772"/>
      <c r="BD26" s="1772"/>
      <c r="BE26" s="1769" t="s">
        <v>5495</v>
      </c>
      <c r="BF26" s="1770">
        <v>43466</v>
      </c>
      <c r="BG26" s="1771">
        <v>43490</v>
      </c>
      <c r="BH26" s="1769" t="s">
        <v>5496</v>
      </c>
      <c r="BI26" s="1770">
        <v>43617</v>
      </c>
      <c r="BJ26" s="1771">
        <v>43644</v>
      </c>
      <c r="BK26" s="1769" t="s">
        <v>5095</v>
      </c>
      <c r="BL26" s="1770">
        <v>43891</v>
      </c>
      <c r="BM26" s="1771">
        <v>44125</v>
      </c>
      <c r="BN26" s="1790" t="s">
        <v>9290</v>
      </c>
      <c r="BO26" s="1790"/>
      <c r="BP26" s="1790"/>
      <c r="BQ26" s="1776">
        <v>44168</v>
      </c>
      <c r="BR26" s="1776">
        <v>43895</v>
      </c>
      <c r="BS26" s="1777" t="s">
        <v>116</v>
      </c>
      <c r="BT26" s="1776"/>
      <c r="BU26" s="1776"/>
      <c r="BV26" s="1777"/>
      <c r="BW26" s="1776"/>
      <c r="BX26" s="1776" t="s">
        <v>6810</v>
      </c>
      <c r="BY26" s="2016" t="s">
        <v>9291</v>
      </c>
    </row>
    <row r="27" spans="1:77" ht="30" customHeight="1" x14ac:dyDescent="0.2">
      <c r="A27" s="1880" t="s">
        <v>1393</v>
      </c>
      <c r="B27" s="1887" t="s">
        <v>1394</v>
      </c>
      <c r="C27" s="1880" t="s">
        <v>5556</v>
      </c>
      <c r="D27" s="7585">
        <v>1929</v>
      </c>
      <c r="E27" s="1882" t="s">
        <v>4235</v>
      </c>
      <c r="F27" s="1882" t="s">
        <v>3616</v>
      </c>
      <c r="G27" s="1883" t="s">
        <v>89</v>
      </c>
      <c r="H27" s="1894" t="s">
        <v>89</v>
      </c>
      <c r="I27" s="1884" t="s">
        <v>9292</v>
      </c>
      <c r="J27" s="1884" t="s">
        <v>90</v>
      </c>
      <c r="K27" s="1884" t="s">
        <v>169</v>
      </c>
      <c r="L27" s="1884"/>
      <c r="M27" s="1884"/>
      <c r="N27" s="1884">
        <v>43276</v>
      </c>
      <c r="O27" s="1884">
        <v>43404</v>
      </c>
      <c r="P27" s="1884">
        <v>44634</v>
      </c>
      <c r="Q27" s="1884">
        <v>44635</v>
      </c>
      <c r="R27" s="1925"/>
      <c r="S27" s="1762"/>
      <c r="T27" s="1762"/>
      <c r="U27" s="1763" t="s">
        <v>93</v>
      </c>
      <c r="V27" s="1764" t="s">
        <v>93</v>
      </c>
      <c r="W27" s="1765" t="s">
        <v>94</v>
      </c>
      <c r="X27" s="1765"/>
      <c r="Y27" s="1767" t="s">
        <v>5557</v>
      </c>
      <c r="Z27" s="1767" t="s">
        <v>5558</v>
      </c>
      <c r="AA27" s="1767" t="s">
        <v>5559</v>
      </c>
      <c r="AB27" s="1768">
        <v>43070</v>
      </c>
      <c r="AC27" s="1769" t="s">
        <v>5560</v>
      </c>
      <c r="AD27" s="1769"/>
      <c r="AE27" s="1770">
        <v>42370</v>
      </c>
      <c r="AF27" s="1771"/>
      <c r="AG27" s="1771"/>
      <c r="AH27" s="1772"/>
      <c r="AI27" s="1772" t="s">
        <v>3658</v>
      </c>
      <c r="AJ27" s="1769" t="s">
        <v>5220</v>
      </c>
      <c r="AK27" s="1769"/>
      <c r="AL27" s="1770">
        <v>43009</v>
      </c>
      <c r="AM27" s="1771"/>
      <c r="AN27" s="1771"/>
      <c r="AO27" s="1772"/>
      <c r="AP27" s="1772"/>
      <c r="AQ27" s="1773"/>
      <c r="AR27" s="1774"/>
      <c r="AS27" s="1770"/>
      <c r="AT27" s="1771"/>
      <c r="AU27" s="1771"/>
      <c r="AV27" s="1772"/>
      <c r="AW27" s="1772"/>
      <c r="AX27" s="1774"/>
      <c r="AY27" s="1774"/>
      <c r="AZ27" s="1770"/>
      <c r="BA27" s="1771"/>
      <c r="BB27" s="1771"/>
      <c r="BC27" s="1772"/>
      <c r="BD27" s="1772"/>
      <c r="BE27" s="1769" t="s">
        <v>4989</v>
      </c>
      <c r="BF27" s="1770">
        <v>43191</v>
      </c>
      <c r="BG27" s="1771">
        <v>43276</v>
      </c>
      <c r="BH27" s="1769" t="s">
        <v>5430</v>
      </c>
      <c r="BI27" s="1770">
        <v>43282</v>
      </c>
      <c r="BJ27" s="1771">
        <v>43404</v>
      </c>
      <c r="BK27" s="1769" t="s">
        <v>5561</v>
      </c>
      <c r="BL27" s="1770">
        <v>43556</v>
      </c>
      <c r="BM27" s="1789">
        <v>44676</v>
      </c>
      <c r="BN27" s="1801"/>
      <c r="BO27" s="1775" t="s">
        <v>9293</v>
      </c>
      <c r="BP27" s="1775"/>
      <c r="BQ27" s="1776">
        <v>43549</v>
      </c>
      <c r="BR27" s="1776"/>
      <c r="BS27" s="1777" t="s">
        <v>4700</v>
      </c>
      <c r="BT27" s="1776"/>
      <c r="BU27" s="1776"/>
      <c r="BV27" s="1777"/>
      <c r="BW27" s="1776">
        <v>44678</v>
      </c>
      <c r="BX27" s="1800" t="s">
        <v>6810</v>
      </c>
      <c r="BY27" s="2016" t="s">
        <v>9294</v>
      </c>
    </row>
    <row r="28" spans="1:77" ht="30" customHeight="1" x14ac:dyDescent="0.2">
      <c r="A28" s="1880" t="s">
        <v>1529</v>
      </c>
      <c r="B28" s="1880" t="s">
        <v>1530</v>
      </c>
      <c r="C28" s="1880" t="s">
        <v>5621</v>
      </c>
      <c r="D28" s="7585">
        <v>1835</v>
      </c>
      <c r="E28" s="1882" t="s">
        <v>2759</v>
      </c>
      <c r="F28" s="1882" t="s">
        <v>1420</v>
      </c>
      <c r="G28" s="1883" t="s">
        <v>89</v>
      </c>
      <c r="H28" s="1883" t="s">
        <v>89</v>
      </c>
      <c r="I28" s="1886">
        <v>44650</v>
      </c>
      <c r="J28" s="1884" t="s">
        <v>90</v>
      </c>
      <c r="K28" s="1884" t="s">
        <v>169</v>
      </c>
      <c r="L28" s="1886"/>
      <c r="M28" s="1886"/>
      <c r="N28" s="1884">
        <v>43490</v>
      </c>
      <c r="O28" s="1884">
        <v>43900</v>
      </c>
      <c r="P28" s="1888">
        <v>44615</v>
      </c>
      <c r="Q28" s="1888">
        <v>44616</v>
      </c>
      <c r="R28" s="1925"/>
      <c r="S28" s="1762"/>
      <c r="T28" s="1762"/>
      <c r="U28" s="1763" t="s">
        <v>93</v>
      </c>
      <c r="V28" s="1764" t="s">
        <v>93</v>
      </c>
      <c r="W28" s="1765" t="s">
        <v>94</v>
      </c>
      <c r="X28" s="1765"/>
      <c r="Y28" s="1767" t="s">
        <v>5622</v>
      </c>
      <c r="Z28" s="1767" t="s">
        <v>5623</v>
      </c>
      <c r="AA28" s="1802" t="s">
        <v>5624</v>
      </c>
      <c r="AB28" s="1768">
        <v>43466</v>
      </c>
      <c r="AC28" s="1769" t="s">
        <v>5625</v>
      </c>
      <c r="AD28" s="1769"/>
      <c r="AE28" s="1770">
        <v>43191</v>
      </c>
      <c r="AF28" s="1771"/>
      <c r="AG28" s="1771"/>
      <c r="AH28" s="1772"/>
      <c r="AI28" s="1772"/>
      <c r="AJ28" s="7582"/>
      <c r="AK28" s="7582"/>
      <c r="AL28" s="1770"/>
      <c r="AM28" s="1771"/>
      <c r="AN28" s="1771"/>
      <c r="AO28" s="1772"/>
      <c r="AP28" s="1772"/>
      <c r="AQ28" s="1773"/>
      <c r="AR28" s="1774"/>
      <c r="AS28" s="1770"/>
      <c r="AT28" s="1771"/>
      <c r="AU28" s="1771"/>
      <c r="AV28" s="1772"/>
      <c r="AW28" s="1772"/>
      <c r="AX28" s="1774"/>
      <c r="AY28" s="1774"/>
      <c r="AZ28" s="1770"/>
      <c r="BA28" s="1771"/>
      <c r="BB28" s="1771"/>
      <c r="BC28" s="1772"/>
      <c r="BD28" s="1772"/>
      <c r="BE28" s="1769" t="s">
        <v>5626</v>
      </c>
      <c r="BF28" s="1770">
        <v>43497</v>
      </c>
      <c r="BG28" s="1771">
        <v>43490</v>
      </c>
      <c r="BH28" s="1769" t="s">
        <v>5627</v>
      </c>
      <c r="BI28" s="1770">
        <v>43556</v>
      </c>
      <c r="BJ28" s="1771">
        <v>43900</v>
      </c>
      <c r="BK28" s="1769" t="s">
        <v>4721</v>
      </c>
      <c r="BL28" s="1770">
        <v>43770</v>
      </c>
      <c r="BM28" s="1771">
        <v>44650</v>
      </c>
      <c r="BN28" s="1791" t="s">
        <v>9295</v>
      </c>
      <c r="BO28" s="1790"/>
      <c r="BP28" s="1790"/>
      <c r="BQ28" s="1776">
        <v>44112</v>
      </c>
      <c r="BR28" s="1776"/>
      <c r="BS28" s="1777" t="s">
        <v>116</v>
      </c>
      <c r="BT28" s="1776"/>
      <c r="BU28" s="1776"/>
      <c r="BV28" s="1777"/>
      <c r="BW28" s="1776"/>
      <c r="BX28" s="1800" t="s">
        <v>6810</v>
      </c>
      <c r="BY28" s="2016" t="s">
        <v>6813</v>
      </c>
    </row>
    <row r="29" spans="1:77" ht="30" customHeight="1" x14ac:dyDescent="0.2">
      <c r="A29" s="1880" t="s">
        <v>1560</v>
      </c>
      <c r="B29" s="1880" t="s">
        <v>1561</v>
      </c>
      <c r="C29" s="1880" t="s">
        <v>6829</v>
      </c>
      <c r="D29" s="7585">
        <v>2240</v>
      </c>
      <c r="E29" s="1882" t="s">
        <v>1083</v>
      </c>
      <c r="F29" s="1882" t="s">
        <v>1064</v>
      </c>
      <c r="G29" s="1883" t="s">
        <v>89</v>
      </c>
      <c r="H29" s="1883" t="s">
        <v>89</v>
      </c>
      <c r="I29" s="1884">
        <v>43395</v>
      </c>
      <c r="J29" s="1884" t="s">
        <v>90</v>
      </c>
      <c r="K29" s="1884" t="s">
        <v>389</v>
      </c>
      <c r="L29" s="1884" t="s">
        <v>6830</v>
      </c>
      <c r="M29" s="1884"/>
      <c r="N29" s="1884">
        <v>44035</v>
      </c>
      <c r="O29" s="1884">
        <v>44125</v>
      </c>
      <c r="P29" s="1888">
        <v>44490</v>
      </c>
      <c r="Q29" s="1888">
        <v>44491</v>
      </c>
      <c r="R29" s="1925"/>
      <c r="S29" s="1762"/>
      <c r="T29" s="1762"/>
      <c r="U29" s="1763" t="s">
        <v>93</v>
      </c>
      <c r="V29" s="1764" t="s">
        <v>93</v>
      </c>
      <c r="W29" s="1765" t="s">
        <v>94</v>
      </c>
      <c r="X29" s="1765"/>
      <c r="Y29" s="1766" t="s">
        <v>1563</v>
      </c>
      <c r="Z29" s="1767" t="s">
        <v>6831</v>
      </c>
      <c r="AA29" s="1766"/>
      <c r="AB29" s="1768">
        <v>44105</v>
      </c>
      <c r="AC29" s="1769" t="s">
        <v>5640</v>
      </c>
      <c r="AD29" s="1769" t="s">
        <v>5641</v>
      </c>
      <c r="AE29" s="1770">
        <v>43556</v>
      </c>
      <c r="AF29" s="1771">
        <v>43580</v>
      </c>
      <c r="AG29" s="1771">
        <v>43622</v>
      </c>
      <c r="AH29" s="1772" t="s">
        <v>5642</v>
      </c>
      <c r="AI29" s="1772"/>
      <c r="AJ29" s="7591"/>
      <c r="AK29" s="7591" t="s">
        <v>5643</v>
      </c>
      <c r="AL29" s="1770"/>
      <c r="AM29" s="1771">
        <v>44035</v>
      </c>
      <c r="AN29" s="1771">
        <v>44077</v>
      </c>
      <c r="AO29" s="1772" t="s">
        <v>5644</v>
      </c>
      <c r="AP29" s="1772"/>
      <c r="AQ29" s="1773"/>
      <c r="AR29" s="1774"/>
      <c r="AS29" s="1770"/>
      <c r="AT29" s="1771"/>
      <c r="AU29" s="1771"/>
      <c r="AV29" s="1772"/>
      <c r="AW29" s="1772"/>
      <c r="AX29" s="1774"/>
      <c r="AY29" s="1774"/>
      <c r="AZ29" s="1770"/>
      <c r="BA29" s="1771"/>
      <c r="BB29" s="1771"/>
      <c r="BC29" s="1772"/>
      <c r="BD29" s="1772"/>
      <c r="BE29" s="1769" t="s">
        <v>5095</v>
      </c>
      <c r="BF29" s="1770">
        <v>43891</v>
      </c>
      <c r="BG29" s="1771">
        <v>44035</v>
      </c>
      <c r="BH29" s="1769" t="s">
        <v>5307</v>
      </c>
      <c r="BI29" s="1770">
        <v>43952</v>
      </c>
      <c r="BJ29" s="1771">
        <v>44125</v>
      </c>
      <c r="BK29" s="1769" t="s">
        <v>5041</v>
      </c>
      <c r="BL29" s="1770">
        <v>44378</v>
      </c>
      <c r="BM29" s="1771">
        <v>44536</v>
      </c>
      <c r="BN29" s="1775" t="s">
        <v>6832</v>
      </c>
      <c r="BO29" s="1775"/>
      <c r="BP29" s="1775"/>
      <c r="BQ29" s="1776">
        <v>44187</v>
      </c>
      <c r="BR29" s="1776"/>
      <c r="BS29" s="1777" t="s">
        <v>7042</v>
      </c>
      <c r="BT29" s="1776"/>
      <c r="BU29" s="1776"/>
      <c r="BV29" s="1777"/>
      <c r="BW29" s="1776"/>
      <c r="BX29" s="1776" t="s">
        <v>6810</v>
      </c>
      <c r="BY29" s="2015" t="s">
        <v>6833</v>
      </c>
    </row>
    <row r="30" spans="1:77" ht="30" customHeight="1" x14ac:dyDescent="0.2">
      <c r="A30" s="1880" t="s">
        <v>1664</v>
      </c>
      <c r="B30" s="1880" t="s">
        <v>1665</v>
      </c>
      <c r="C30" s="1880" t="s">
        <v>5683</v>
      </c>
      <c r="D30" s="7585">
        <v>1999</v>
      </c>
      <c r="E30" s="1882" t="s">
        <v>2759</v>
      </c>
      <c r="F30" s="1882" t="s">
        <v>3538</v>
      </c>
      <c r="G30" s="1883" t="s">
        <v>89</v>
      </c>
      <c r="H30" s="1883" t="s">
        <v>89</v>
      </c>
      <c r="I30" s="1895">
        <v>44034</v>
      </c>
      <c r="J30" s="1895"/>
      <c r="K30" s="1895"/>
      <c r="L30" s="1895"/>
      <c r="M30" s="1895"/>
      <c r="N30" s="1884"/>
      <c r="O30" s="1884"/>
      <c r="P30" s="1884"/>
      <c r="Q30" s="1884"/>
      <c r="R30" s="1928"/>
      <c r="S30" s="1762"/>
      <c r="T30" s="1762"/>
      <c r="U30" s="1763" t="b">
        <v>0</v>
      </c>
      <c r="V30" s="1764" t="s">
        <v>237</v>
      </c>
      <c r="W30" s="1765" t="s">
        <v>94</v>
      </c>
      <c r="X30" s="1765"/>
      <c r="Y30" s="1767" t="s">
        <v>5684</v>
      </c>
      <c r="Z30" s="1767" t="s">
        <v>5684</v>
      </c>
      <c r="AA30" s="1767" t="s">
        <v>5685</v>
      </c>
      <c r="AB30" s="1768"/>
      <c r="AC30" s="1769"/>
      <c r="AD30" s="1769"/>
      <c r="AE30" s="1770"/>
      <c r="AF30" s="1771"/>
      <c r="AG30" s="1771"/>
      <c r="AH30" s="1772"/>
      <c r="AI30" s="1772"/>
      <c r="AJ30" s="1769"/>
      <c r="AK30" s="1769"/>
      <c r="AL30" s="1770"/>
      <c r="AM30" s="1771"/>
      <c r="AN30" s="1771"/>
      <c r="AO30" s="1772"/>
      <c r="AP30" s="1772"/>
      <c r="AQ30" s="1773"/>
      <c r="AR30" s="1774"/>
      <c r="AS30" s="1770"/>
      <c r="AT30" s="1771"/>
      <c r="AU30" s="1771"/>
      <c r="AV30" s="1772"/>
      <c r="AW30" s="1772"/>
      <c r="AX30" s="1774"/>
      <c r="AY30" s="1774"/>
      <c r="AZ30" s="1770"/>
      <c r="BA30" s="1771"/>
      <c r="BB30" s="1771"/>
      <c r="BC30" s="1772"/>
      <c r="BD30" s="1772"/>
      <c r="BE30" s="1769" t="s">
        <v>5686</v>
      </c>
      <c r="BF30" s="1770">
        <v>43435</v>
      </c>
      <c r="BG30" s="1771">
        <v>43423</v>
      </c>
      <c r="BH30" s="1769" t="s">
        <v>4891</v>
      </c>
      <c r="BI30" s="1770">
        <v>43466</v>
      </c>
      <c r="BJ30" s="1771">
        <v>43488</v>
      </c>
      <c r="BK30" s="1769" t="s">
        <v>5687</v>
      </c>
      <c r="BL30" s="1770" t="s">
        <v>5688</v>
      </c>
      <c r="BM30" s="1771">
        <v>44034</v>
      </c>
      <c r="BN30" s="1792" t="s">
        <v>9296</v>
      </c>
      <c r="BO30" s="1792"/>
      <c r="BP30" s="1792"/>
      <c r="BQ30" s="1776">
        <v>44043</v>
      </c>
      <c r="BR30" s="1776"/>
      <c r="BS30" s="1777" t="s">
        <v>116</v>
      </c>
      <c r="BT30" s="1776"/>
      <c r="BU30" s="1776"/>
      <c r="BV30" s="1777"/>
      <c r="BW30" s="1776"/>
      <c r="BX30" s="1776" t="s">
        <v>6810</v>
      </c>
      <c r="BY30" s="2015" t="s">
        <v>2168</v>
      </c>
    </row>
    <row r="31" spans="1:77" ht="30" customHeight="1" x14ac:dyDescent="0.2">
      <c r="A31" s="1880" t="s">
        <v>1674</v>
      </c>
      <c r="B31" s="1880" t="s">
        <v>1675</v>
      </c>
      <c r="C31" s="1880" t="s">
        <v>9297</v>
      </c>
      <c r="D31" s="7585">
        <v>2005</v>
      </c>
      <c r="E31" s="1882" t="s">
        <v>3819</v>
      </c>
      <c r="F31" s="1882" t="s">
        <v>1420</v>
      </c>
      <c r="G31" s="1883" t="s">
        <v>89</v>
      </c>
      <c r="H31" s="1883" t="s">
        <v>89</v>
      </c>
      <c r="I31" s="1884">
        <v>44622</v>
      </c>
      <c r="J31" s="1884"/>
      <c r="K31" s="1884"/>
      <c r="L31" s="1884"/>
      <c r="M31" s="1884"/>
      <c r="N31" s="1884">
        <v>43671</v>
      </c>
      <c r="O31" s="1884">
        <v>43895</v>
      </c>
      <c r="P31" s="1888">
        <v>44614</v>
      </c>
      <c r="Q31" s="1888">
        <v>44615</v>
      </c>
      <c r="R31" s="1925"/>
      <c r="S31" s="1762"/>
      <c r="T31" s="1762"/>
      <c r="U31" s="1763" t="s">
        <v>93</v>
      </c>
      <c r="V31" s="1764" t="s">
        <v>93</v>
      </c>
      <c r="W31" s="1765" t="s">
        <v>94</v>
      </c>
      <c r="X31" s="1765"/>
      <c r="Y31" s="1767" t="s">
        <v>1677</v>
      </c>
      <c r="Z31" s="1767" t="s">
        <v>5691</v>
      </c>
      <c r="AA31" s="1767" t="s">
        <v>5692</v>
      </c>
      <c r="AB31" s="1768">
        <v>42887</v>
      </c>
      <c r="AC31" s="1769" t="s">
        <v>5693</v>
      </c>
      <c r="AD31" s="1769"/>
      <c r="AE31" s="1770">
        <v>41640</v>
      </c>
      <c r="AF31" s="1771">
        <v>41680</v>
      </c>
      <c r="AG31" s="1771">
        <v>41723</v>
      </c>
      <c r="AH31" s="1772" t="s">
        <v>5694</v>
      </c>
      <c r="AI31" s="1772" t="s">
        <v>5695</v>
      </c>
      <c r="AJ31" s="7582" t="s">
        <v>5696</v>
      </c>
      <c r="AK31" s="7582"/>
      <c r="AL31" s="1770">
        <v>42370</v>
      </c>
      <c r="AM31" s="1771">
        <v>42397</v>
      </c>
      <c r="AN31" s="1771">
        <v>42439</v>
      </c>
      <c r="AO31" s="1772" t="s">
        <v>5694</v>
      </c>
      <c r="AP31" s="1772" t="s">
        <v>5695</v>
      </c>
      <c r="AQ31" s="1773"/>
      <c r="AR31" s="1774"/>
      <c r="AS31" s="1770"/>
      <c r="AT31" s="1771"/>
      <c r="AU31" s="1771"/>
      <c r="AV31" s="1772"/>
      <c r="AW31" s="1772"/>
      <c r="AX31" s="1774"/>
      <c r="AY31" s="1774"/>
      <c r="AZ31" s="1770"/>
      <c r="BA31" s="1771"/>
      <c r="BB31" s="1771"/>
      <c r="BC31" s="1772"/>
      <c r="BD31" s="1772"/>
      <c r="BE31" s="1769" t="s">
        <v>5697</v>
      </c>
      <c r="BF31" s="1770">
        <v>43132</v>
      </c>
      <c r="BG31" s="1771">
        <v>43671</v>
      </c>
      <c r="BH31" s="1769" t="s">
        <v>5698</v>
      </c>
      <c r="BI31" s="1770">
        <v>43678</v>
      </c>
      <c r="BJ31" s="1771">
        <v>43895</v>
      </c>
      <c r="BK31" s="1769" t="s">
        <v>5699</v>
      </c>
      <c r="BL31" s="1770">
        <v>44136</v>
      </c>
      <c r="BM31" s="1771">
        <v>44622</v>
      </c>
      <c r="BN31" s="1775" t="s">
        <v>9298</v>
      </c>
      <c r="BO31" s="1775"/>
      <c r="BP31" s="1775"/>
      <c r="BQ31" s="1776">
        <v>44116</v>
      </c>
      <c r="BR31" s="1776"/>
      <c r="BS31" s="1777" t="s">
        <v>116</v>
      </c>
      <c r="BT31" s="1776"/>
      <c r="BU31" s="1776"/>
      <c r="BV31" s="1777"/>
      <c r="BW31" s="1776">
        <v>44603</v>
      </c>
      <c r="BX31" s="1800" t="s">
        <v>6810</v>
      </c>
      <c r="BY31" s="2016" t="s">
        <v>6813</v>
      </c>
    </row>
    <row r="32" spans="1:77" ht="30" customHeight="1" x14ac:dyDescent="0.2">
      <c r="A32" s="1880" t="s">
        <v>1681</v>
      </c>
      <c r="B32" s="1896" t="s">
        <v>8481</v>
      </c>
      <c r="C32" s="1880" t="s">
        <v>1307</v>
      </c>
      <c r="D32" s="7585">
        <v>1991</v>
      </c>
      <c r="E32" s="1882" t="s">
        <v>3819</v>
      </c>
      <c r="F32" s="1882" t="s">
        <v>3616</v>
      </c>
      <c r="G32" s="1883" t="s">
        <v>89</v>
      </c>
      <c r="H32" s="1883" t="s">
        <v>89</v>
      </c>
      <c r="I32" s="1884">
        <v>39175</v>
      </c>
      <c r="J32" s="1884" t="s">
        <v>90</v>
      </c>
      <c r="K32" s="1884" t="s">
        <v>515</v>
      </c>
      <c r="L32" s="1884"/>
      <c r="M32" s="1884"/>
      <c r="N32" s="1884" t="s">
        <v>5701</v>
      </c>
      <c r="O32" s="1884">
        <v>43921</v>
      </c>
      <c r="P32" s="1888">
        <v>44580</v>
      </c>
      <c r="Q32" s="1888">
        <v>44581</v>
      </c>
      <c r="R32" s="1925"/>
      <c r="S32" s="1762"/>
      <c r="T32" s="1762"/>
      <c r="U32" s="1763" t="b">
        <v>0</v>
      </c>
      <c r="V32" s="1764" t="s">
        <v>237</v>
      </c>
      <c r="W32" s="1765" t="s">
        <v>94</v>
      </c>
      <c r="X32" s="1765"/>
      <c r="Y32" s="1766" t="s">
        <v>5702</v>
      </c>
      <c r="Z32" s="1767" t="s">
        <v>5703</v>
      </c>
      <c r="AA32" s="1767" t="s">
        <v>5704</v>
      </c>
      <c r="AB32" s="1768">
        <v>43800</v>
      </c>
      <c r="AC32" s="1769" t="s">
        <v>5705</v>
      </c>
      <c r="AD32" s="1769" t="s">
        <v>364</v>
      </c>
      <c r="AE32" s="1770">
        <v>42370</v>
      </c>
      <c r="AF32" s="1771">
        <v>42380</v>
      </c>
      <c r="AG32" s="1771">
        <v>42419</v>
      </c>
      <c r="AH32" s="1772" t="s">
        <v>5706</v>
      </c>
      <c r="AI32" s="1772"/>
      <c r="AJ32" s="7582" t="s">
        <v>5707</v>
      </c>
      <c r="AK32" s="7582" t="s">
        <v>367</v>
      </c>
      <c r="AL32" s="1770">
        <v>42675</v>
      </c>
      <c r="AM32" s="1771">
        <v>42674</v>
      </c>
      <c r="AN32" s="1771">
        <v>42716</v>
      </c>
      <c r="AO32" s="1772" t="s">
        <v>5708</v>
      </c>
      <c r="AP32" s="1772"/>
      <c r="AQ32" s="1773" t="s">
        <v>5709</v>
      </c>
      <c r="AR32" s="1774" t="s">
        <v>5710</v>
      </c>
      <c r="AS32" s="1770"/>
      <c r="AT32" s="1771">
        <v>42846</v>
      </c>
      <c r="AU32" s="1771">
        <v>42888</v>
      </c>
      <c r="AV32" s="1772" t="s">
        <v>5711</v>
      </c>
      <c r="AW32" s="1772"/>
      <c r="AX32" s="1774"/>
      <c r="AY32" s="1774"/>
      <c r="AZ32" s="1770"/>
      <c r="BA32" s="1771"/>
      <c r="BB32" s="1771"/>
      <c r="BC32" s="1772"/>
      <c r="BD32" s="1772"/>
      <c r="BE32" s="1769" t="s">
        <v>826</v>
      </c>
      <c r="BF32" s="1770">
        <v>43647</v>
      </c>
      <c r="BG32" s="1771">
        <v>43676</v>
      </c>
      <c r="BH32" s="1769" t="s">
        <v>4721</v>
      </c>
      <c r="BI32" s="1770">
        <v>43770</v>
      </c>
      <c r="BJ32" s="1771">
        <v>43891</v>
      </c>
      <c r="BK32" s="1769" t="s">
        <v>4819</v>
      </c>
      <c r="BL32" s="1770">
        <v>44166</v>
      </c>
      <c r="BM32" s="1771">
        <v>44614</v>
      </c>
      <c r="BN32" s="1790" t="s">
        <v>9299</v>
      </c>
      <c r="BO32" s="1791" t="s">
        <v>9300</v>
      </c>
      <c r="BP32" s="1790"/>
      <c r="BQ32" s="1803">
        <v>44217</v>
      </c>
      <c r="BR32" s="1803"/>
      <c r="BS32" s="1777" t="s">
        <v>116</v>
      </c>
      <c r="BT32" s="1803"/>
      <c r="BU32" s="1803"/>
      <c r="BV32" s="1777"/>
      <c r="BW32" s="1776">
        <v>44386</v>
      </c>
      <c r="BX32" s="1800" t="s">
        <v>6810</v>
      </c>
      <c r="BY32" s="2016" t="s">
        <v>9284</v>
      </c>
    </row>
    <row r="33" spans="1:77" ht="30" customHeight="1" x14ac:dyDescent="0.2">
      <c r="A33" s="1880" t="s">
        <v>1722</v>
      </c>
      <c r="B33" s="1896" t="s">
        <v>5735</v>
      </c>
      <c r="C33" s="1880" t="s">
        <v>5736</v>
      </c>
      <c r="D33" s="7585">
        <v>1892</v>
      </c>
      <c r="E33" s="1882" t="s">
        <v>3819</v>
      </c>
      <c r="F33" s="1882" t="s">
        <v>4841</v>
      </c>
      <c r="G33" s="1883" t="s">
        <v>89</v>
      </c>
      <c r="H33" s="1883" t="s">
        <v>89</v>
      </c>
      <c r="I33" s="1884">
        <v>43894</v>
      </c>
      <c r="J33" s="1884"/>
      <c r="K33" s="1884"/>
      <c r="L33" s="1884"/>
      <c r="M33" s="1884"/>
      <c r="N33" s="1884" t="s">
        <v>5737</v>
      </c>
      <c r="O33" s="1884" t="s">
        <v>5738</v>
      </c>
      <c r="P33" s="1884"/>
      <c r="Q33" s="1884"/>
      <c r="R33" s="1925"/>
      <c r="S33" s="1762"/>
      <c r="T33" s="1762"/>
      <c r="U33" s="1763" t="s">
        <v>93</v>
      </c>
      <c r="V33" s="1764" t="s">
        <v>228</v>
      </c>
      <c r="W33" s="1765" t="s">
        <v>267</v>
      </c>
      <c r="X33" s="1782"/>
      <c r="Y33" s="1767" t="s">
        <v>1724</v>
      </c>
      <c r="Z33" s="1767" t="s">
        <v>5739</v>
      </c>
      <c r="AA33" s="1767" t="s">
        <v>5740</v>
      </c>
      <c r="AB33" s="1768">
        <v>43313</v>
      </c>
      <c r="AC33" s="1769" t="s">
        <v>5741</v>
      </c>
      <c r="AD33" s="1769"/>
      <c r="AE33" s="1770">
        <v>42186</v>
      </c>
      <c r="AF33" s="1771"/>
      <c r="AG33" s="1771"/>
      <c r="AH33" s="1772"/>
      <c r="AI33" s="1772"/>
      <c r="AJ33" s="1769" t="s">
        <v>5742</v>
      </c>
      <c r="AK33" s="1769"/>
      <c r="AL33" s="1770">
        <v>42675</v>
      </c>
      <c r="AM33" s="1771"/>
      <c r="AN33" s="1771"/>
      <c r="AO33" s="1772"/>
      <c r="AP33" s="1772"/>
      <c r="AQ33" s="1773"/>
      <c r="AR33" s="1774"/>
      <c r="AS33" s="1770"/>
      <c r="AT33" s="1771"/>
      <c r="AU33" s="1771"/>
      <c r="AV33" s="1772"/>
      <c r="AW33" s="1772"/>
      <c r="AX33" s="1774"/>
      <c r="AY33" s="1774"/>
      <c r="AZ33" s="1770"/>
      <c r="BA33" s="1771"/>
      <c r="BB33" s="1771"/>
      <c r="BC33" s="1772"/>
      <c r="BD33" s="1772"/>
      <c r="BE33" s="1769" t="s">
        <v>5743</v>
      </c>
      <c r="BF33" s="1770">
        <v>43070</v>
      </c>
      <c r="BG33" s="1771">
        <v>43126</v>
      </c>
      <c r="BH33" s="1769" t="s">
        <v>5430</v>
      </c>
      <c r="BI33" s="1770">
        <v>43282</v>
      </c>
      <c r="BJ33" s="1771">
        <v>43343</v>
      </c>
      <c r="BK33" s="1769" t="s">
        <v>5561</v>
      </c>
      <c r="BL33" s="1770">
        <v>43556</v>
      </c>
      <c r="BM33" s="1771">
        <v>43894</v>
      </c>
      <c r="BN33" s="1775" t="s">
        <v>9301</v>
      </c>
      <c r="BO33" s="1775"/>
      <c r="BP33" s="1775"/>
      <c r="BQ33" s="1776">
        <v>43972</v>
      </c>
      <c r="BR33" s="1776"/>
      <c r="BS33" s="1777" t="s">
        <v>116</v>
      </c>
      <c r="BT33" s="1776"/>
      <c r="BU33" s="1776"/>
      <c r="BV33" s="1777"/>
      <c r="BW33" s="1776"/>
      <c r="BX33" s="1776" t="s">
        <v>6810</v>
      </c>
      <c r="BY33" s="2015" t="s">
        <v>5074</v>
      </c>
    </row>
    <row r="34" spans="1:77" ht="30" customHeight="1" x14ac:dyDescent="0.2">
      <c r="A34" s="1880" t="s">
        <v>1737</v>
      </c>
      <c r="B34" s="1880" t="s">
        <v>1738</v>
      </c>
      <c r="C34" s="1880" t="s">
        <v>5748</v>
      </c>
      <c r="D34" s="7585">
        <v>1904</v>
      </c>
      <c r="E34" s="1882" t="s">
        <v>4235</v>
      </c>
      <c r="F34" s="1882" t="s">
        <v>1064</v>
      </c>
      <c r="G34" s="1883" t="s">
        <v>89</v>
      </c>
      <c r="H34" s="1883" t="s">
        <v>89</v>
      </c>
      <c r="I34" s="1884">
        <v>43951</v>
      </c>
      <c r="J34" s="1884"/>
      <c r="K34" s="1884"/>
      <c r="L34" s="1884"/>
      <c r="M34" s="1884"/>
      <c r="N34" s="1884">
        <v>43140</v>
      </c>
      <c r="O34" s="1884">
        <v>43269</v>
      </c>
      <c r="P34" s="1884"/>
      <c r="Q34" s="1884"/>
      <c r="R34" s="1925"/>
      <c r="S34" s="1762"/>
      <c r="T34" s="1762"/>
      <c r="U34" s="1763" t="b">
        <v>0</v>
      </c>
      <c r="V34" s="1764" t="s">
        <v>237</v>
      </c>
      <c r="W34" s="1765" t="s">
        <v>94</v>
      </c>
      <c r="X34" s="1765"/>
      <c r="Y34" s="1765"/>
      <c r="Z34" s="1767" t="s">
        <v>5749</v>
      </c>
      <c r="AA34" s="1767" t="s">
        <v>5750</v>
      </c>
      <c r="AB34" s="1768">
        <v>43132</v>
      </c>
      <c r="AC34" s="1769" t="s">
        <v>5751</v>
      </c>
      <c r="AD34" s="1769"/>
      <c r="AE34" s="1770">
        <v>42826</v>
      </c>
      <c r="AF34" s="1771"/>
      <c r="AG34" s="1771"/>
      <c r="AH34" s="1772"/>
      <c r="AI34" s="1772"/>
      <c r="AJ34" s="1769"/>
      <c r="AK34" s="1769"/>
      <c r="AL34" s="1770"/>
      <c r="AM34" s="1771"/>
      <c r="AN34" s="1771"/>
      <c r="AO34" s="1772"/>
      <c r="AP34" s="1772"/>
      <c r="AQ34" s="1773"/>
      <c r="AR34" s="1774"/>
      <c r="AS34" s="1770"/>
      <c r="AT34" s="1771"/>
      <c r="AU34" s="1771"/>
      <c r="AV34" s="1772"/>
      <c r="AW34" s="1772"/>
      <c r="AX34" s="1774"/>
      <c r="AY34" s="1774"/>
      <c r="AZ34" s="1770"/>
      <c r="BA34" s="1771"/>
      <c r="BB34" s="1771"/>
      <c r="BC34" s="1772"/>
      <c r="BD34" s="1772"/>
      <c r="BE34" s="1769" t="s">
        <v>4814</v>
      </c>
      <c r="BF34" s="1770">
        <v>43132</v>
      </c>
      <c r="BG34" s="1771">
        <v>43140</v>
      </c>
      <c r="BH34" s="1769" t="s">
        <v>4989</v>
      </c>
      <c r="BI34" s="1770">
        <v>43191</v>
      </c>
      <c r="BJ34" s="1771">
        <v>43269</v>
      </c>
      <c r="BK34" s="1769" t="s">
        <v>4706</v>
      </c>
      <c r="BL34" s="1770">
        <v>43466</v>
      </c>
      <c r="BM34" s="1771">
        <v>43951</v>
      </c>
      <c r="BN34" s="1775" t="s">
        <v>5752</v>
      </c>
      <c r="BO34" s="1775"/>
      <c r="BP34" s="1775"/>
      <c r="BQ34" s="1776">
        <v>43972</v>
      </c>
      <c r="BR34" s="1776"/>
      <c r="BS34" s="1777" t="s">
        <v>116</v>
      </c>
      <c r="BT34" s="1776"/>
      <c r="BU34" s="1776"/>
      <c r="BV34" s="1777"/>
      <c r="BW34" s="1776"/>
      <c r="BX34" s="1776" t="s">
        <v>6810</v>
      </c>
      <c r="BY34" s="2015" t="s">
        <v>5753</v>
      </c>
    </row>
    <row r="35" spans="1:77" ht="30" customHeight="1" x14ac:dyDescent="0.2">
      <c r="A35" s="1880" t="s">
        <v>1780</v>
      </c>
      <c r="B35" s="1880" t="s">
        <v>1781</v>
      </c>
      <c r="C35" s="1880" t="s">
        <v>1307</v>
      </c>
      <c r="D35" s="7585">
        <v>1851</v>
      </c>
      <c r="E35" s="1882" t="s">
        <v>4235</v>
      </c>
      <c r="F35" s="1882" t="s">
        <v>1021</v>
      </c>
      <c r="G35" s="1883" t="s">
        <v>89</v>
      </c>
      <c r="H35" s="1883" t="s">
        <v>89</v>
      </c>
      <c r="I35" s="1884">
        <v>39652</v>
      </c>
      <c r="J35" s="1884"/>
      <c r="K35" s="1884"/>
      <c r="L35" s="1884"/>
      <c r="M35" s="1884"/>
      <c r="N35" s="1884">
        <v>42954</v>
      </c>
      <c r="O35" s="1884">
        <v>43187</v>
      </c>
      <c r="P35" s="1884">
        <v>44483</v>
      </c>
      <c r="Q35" s="1884">
        <v>44484</v>
      </c>
      <c r="R35" s="1925"/>
      <c r="S35" s="1762"/>
      <c r="T35" s="1762"/>
      <c r="U35" s="1763" t="s">
        <v>93</v>
      </c>
      <c r="V35" s="1764" t="s">
        <v>93</v>
      </c>
      <c r="W35" s="1765" t="s">
        <v>94</v>
      </c>
      <c r="X35" s="1765"/>
      <c r="Y35" s="1767" t="s">
        <v>4559</v>
      </c>
      <c r="Z35" s="1767" t="s">
        <v>5775</v>
      </c>
      <c r="AA35" s="1767" t="s">
        <v>5776</v>
      </c>
      <c r="AB35" s="1768">
        <v>42917</v>
      </c>
      <c r="AC35" s="1769" t="s">
        <v>5777</v>
      </c>
      <c r="AD35" s="1769"/>
      <c r="AE35" s="1770">
        <v>42095</v>
      </c>
      <c r="AF35" s="1771"/>
      <c r="AG35" s="1771"/>
      <c r="AH35" s="1772"/>
      <c r="AI35" s="1772"/>
      <c r="AJ35" s="1769"/>
      <c r="AK35" s="1769"/>
      <c r="AL35" s="1770"/>
      <c r="AM35" s="1771"/>
      <c r="AN35" s="1771"/>
      <c r="AO35" s="1772"/>
      <c r="AP35" s="1772"/>
      <c r="AQ35" s="1773"/>
      <c r="AR35" s="1774"/>
      <c r="AS35" s="1770"/>
      <c r="AT35" s="1771"/>
      <c r="AU35" s="1771"/>
      <c r="AV35" s="1772"/>
      <c r="AW35" s="1772"/>
      <c r="AX35" s="1774"/>
      <c r="AY35" s="1774"/>
      <c r="AZ35" s="1770"/>
      <c r="BA35" s="1771"/>
      <c r="BB35" s="1771"/>
      <c r="BC35" s="1772"/>
      <c r="BD35" s="1772"/>
      <c r="BE35" s="1769" t="s">
        <v>5131</v>
      </c>
      <c r="BF35" s="1770">
        <v>42917</v>
      </c>
      <c r="BG35" s="1771">
        <v>42954</v>
      </c>
      <c r="BH35" s="1769" t="s">
        <v>5778</v>
      </c>
      <c r="BI35" s="1770">
        <v>43101</v>
      </c>
      <c r="BJ35" s="1771">
        <v>43187</v>
      </c>
      <c r="BK35" s="1769" t="s">
        <v>4989</v>
      </c>
      <c r="BL35" s="1770">
        <v>43191</v>
      </c>
      <c r="BM35" s="1771">
        <v>44517</v>
      </c>
      <c r="BN35" s="1775" t="s">
        <v>9302</v>
      </c>
      <c r="BO35" s="1775"/>
      <c r="BP35" s="1775"/>
      <c r="BQ35" s="1776">
        <v>44034</v>
      </c>
      <c r="BR35" s="1776"/>
      <c r="BS35" s="1777" t="s">
        <v>116</v>
      </c>
      <c r="BT35" s="1776"/>
      <c r="BU35" s="1776"/>
      <c r="BV35" s="1777"/>
      <c r="BW35" s="1776"/>
      <c r="BX35" s="1776" t="s">
        <v>6810</v>
      </c>
      <c r="BY35" s="2015" t="s">
        <v>9303</v>
      </c>
    </row>
    <row r="36" spans="1:77" ht="30" customHeight="1" x14ac:dyDescent="0.2">
      <c r="A36" s="1880" t="s">
        <v>1958</v>
      </c>
      <c r="B36" s="1880" t="s">
        <v>1959</v>
      </c>
      <c r="C36" s="1880" t="s">
        <v>5828</v>
      </c>
      <c r="D36" s="7585">
        <v>2072</v>
      </c>
      <c r="E36" s="1897" t="s">
        <v>2759</v>
      </c>
      <c r="F36" s="1897" t="s">
        <v>3616</v>
      </c>
      <c r="G36" s="1883" t="s">
        <v>89</v>
      </c>
      <c r="H36" s="1883" t="s">
        <v>89</v>
      </c>
      <c r="I36" s="1884">
        <v>44643</v>
      </c>
      <c r="J36" s="1884"/>
      <c r="K36" s="1884"/>
      <c r="L36" s="1884"/>
      <c r="M36" s="1884"/>
      <c r="N36" s="1884">
        <v>43845</v>
      </c>
      <c r="O36" s="1888">
        <v>43992</v>
      </c>
      <c r="P36" s="1888">
        <v>44609</v>
      </c>
      <c r="Q36" s="1888">
        <v>44610</v>
      </c>
      <c r="R36" s="1925"/>
      <c r="S36" s="1762"/>
      <c r="T36" s="1762"/>
      <c r="U36" s="1763" t="s">
        <v>93</v>
      </c>
      <c r="V36" s="1764" t="s">
        <v>93</v>
      </c>
      <c r="W36" s="1765" t="s">
        <v>94</v>
      </c>
      <c r="X36" s="1765"/>
      <c r="Y36" s="1767" t="s">
        <v>5829</v>
      </c>
      <c r="Z36" s="1767" t="s">
        <v>6856</v>
      </c>
      <c r="AA36" s="1767"/>
      <c r="AB36" s="1768">
        <v>44136</v>
      </c>
      <c r="AC36" s="1769" t="s">
        <v>5832</v>
      </c>
      <c r="AD36" s="1769" t="s">
        <v>364</v>
      </c>
      <c r="AE36" s="1770">
        <v>42979</v>
      </c>
      <c r="AF36" s="1771">
        <v>42965</v>
      </c>
      <c r="AG36" s="1771">
        <v>43038</v>
      </c>
      <c r="AH36" s="1772" t="s">
        <v>5833</v>
      </c>
      <c r="AI36" s="1772" t="s">
        <v>5834</v>
      </c>
      <c r="AJ36" s="7582" t="s">
        <v>5835</v>
      </c>
      <c r="AK36" s="7582" t="s">
        <v>367</v>
      </c>
      <c r="AL36" s="1770">
        <v>43497</v>
      </c>
      <c r="AM36" s="1771">
        <v>43481</v>
      </c>
      <c r="AN36" s="1771">
        <v>43537</v>
      </c>
      <c r="AO36" s="1780" t="s">
        <v>5836</v>
      </c>
      <c r="AP36" s="1772"/>
      <c r="AQ36" s="1773"/>
      <c r="AR36" s="1774"/>
      <c r="AS36" s="1770"/>
      <c r="AT36" s="1771"/>
      <c r="AU36" s="1771"/>
      <c r="AV36" s="1772"/>
      <c r="AW36" s="1772"/>
      <c r="AX36" s="1774"/>
      <c r="AY36" s="1774"/>
      <c r="AZ36" s="1770"/>
      <c r="BA36" s="1771"/>
      <c r="BB36" s="1771"/>
      <c r="BC36" s="1772"/>
      <c r="BD36" s="1772"/>
      <c r="BE36" s="1769" t="s">
        <v>1425</v>
      </c>
      <c r="BF36" s="1770">
        <v>43862</v>
      </c>
      <c r="BG36" s="1771">
        <v>43845</v>
      </c>
      <c r="BH36" s="1769" t="s">
        <v>4741</v>
      </c>
      <c r="BI36" s="1770">
        <v>43983</v>
      </c>
      <c r="BJ36" s="1771">
        <v>43992</v>
      </c>
      <c r="BK36" s="1769" t="s">
        <v>9304</v>
      </c>
      <c r="BL36" s="1770">
        <v>44348</v>
      </c>
      <c r="BM36" s="1771">
        <v>44643</v>
      </c>
      <c r="BN36" s="1792" t="s">
        <v>9305</v>
      </c>
      <c r="BO36" s="1792"/>
      <c r="BP36" s="1792"/>
      <c r="BQ36" s="1776">
        <v>44784</v>
      </c>
      <c r="BR36" s="1776"/>
      <c r="BS36" s="1777" t="s">
        <v>116</v>
      </c>
      <c r="BT36" s="1776"/>
      <c r="BU36" s="1776"/>
      <c r="BV36" s="1777"/>
      <c r="BW36" s="1776">
        <v>44596</v>
      </c>
      <c r="BX36" s="1800" t="s">
        <v>6810</v>
      </c>
      <c r="BY36" s="2016" t="s">
        <v>6813</v>
      </c>
    </row>
    <row r="37" spans="1:77" ht="30" customHeight="1" x14ac:dyDescent="0.2">
      <c r="A37" s="1880" t="s">
        <v>1980</v>
      </c>
      <c r="B37" s="1880" t="s">
        <v>1981</v>
      </c>
      <c r="C37" s="1880" t="s">
        <v>5846</v>
      </c>
      <c r="D37" s="7585">
        <v>1975</v>
      </c>
      <c r="E37" s="1882" t="s">
        <v>4840</v>
      </c>
      <c r="F37" s="1882" t="s">
        <v>5027</v>
      </c>
      <c r="G37" s="1883" t="s">
        <v>89</v>
      </c>
      <c r="H37" s="1883" t="s">
        <v>89</v>
      </c>
      <c r="I37" s="1884">
        <v>44280</v>
      </c>
      <c r="J37" s="1884"/>
      <c r="K37" s="1884"/>
      <c r="L37" s="1884"/>
      <c r="M37" s="1884"/>
      <c r="N37" s="1884">
        <v>43518</v>
      </c>
      <c r="O37" s="1884">
        <v>43738</v>
      </c>
      <c r="P37" s="1884">
        <v>44250</v>
      </c>
      <c r="Q37" s="1884">
        <v>44251</v>
      </c>
      <c r="R37" s="1925"/>
      <c r="S37" s="1762"/>
      <c r="T37" s="1762"/>
      <c r="U37" s="1763" t="b">
        <v>0</v>
      </c>
      <c r="V37" s="1764" t="s">
        <v>237</v>
      </c>
      <c r="W37" s="1765" t="s">
        <v>94</v>
      </c>
      <c r="X37" s="1765"/>
      <c r="Y37" s="1767" t="s">
        <v>5847</v>
      </c>
      <c r="Z37" s="1767" t="s">
        <v>5848</v>
      </c>
      <c r="AA37" s="1767" t="s">
        <v>5849</v>
      </c>
      <c r="AB37" s="1768">
        <v>43617</v>
      </c>
      <c r="AC37" s="1769" t="s">
        <v>5850</v>
      </c>
      <c r="AD37" s="1769"/>
      <c r="AE37" s="1770">
        <v>42156</v>
      </c>
      <c r="AF37" s="1771"/>
      <c r="AG37" s="1771"/>
      <c r="AH37" s="1772"/>
      <c r="AI37" s="1772"/>
      <c r="AJ37" s="7582" t="s">
        <v>5851</v>
      </c>
      <c r="AK37" s="7582"/>
      <c r="AL37" s="1770">
        <v>43160</v>
      </c>
      <c r="AM37" s="1771"/>
      <c r="AN37" s="1771"/>
      <c r="AO37" s="1772"/>
      <c r="AP37" s="1772"/>
      <c r="AQ37" s="1773"/>
      <c r="AR37" s="1774"/>
      <c r="AS37" s="1770"/>
      <c r="AT37" s="1771"/>
      <c r="AU37" s="1771"/>
      <c r="AV37" s="1772"/>
      <c r="AW37" s="1772"/>
      <c r="AX37" s="1774"/>
      <c r="AY37" s="1774"/>
      <c r="AZ37" s="1770"/>
      <c r="BA37" s="1771"/>
      <c r="BB37" s="1771"/>
      <c r="BC37" s="1772"/>
      <c r="BD37" s="1772"/>
      <c r="BE37" s="1769" t="s">
        <v>5852</v>
      </c>
      <c r="BF37" s="1770">
        <v>43497</v>
      </c>
      <c r="BG37" s="1771">
        <v>43518</v>
      </c>
      <c r="BH37" s="1769" t="s">
        <v>5853</v>
      </c>
      <c r="BI37" s="1770">
        <v>43678</v>
      </c>
      <c r="BJ37" s="1771">
        <v>43738</v>
      </c>
      <c r="BK37" s="1769" t="s">
        <v>5854</v>
      </c>
      <c r="BL37" s="1770">
        <v>43922</v>
      </c>
      <c r="BM37" s="1771">
        <v>44280</v>
      </c>
      <c r="BN37" s="1804" t="s">
        <v>9306</v>
      </c>
      <c r="BO37" s="1804"/>
      <c r="BP37" s="1804"/>
      <c r="BQ37" s="1776">
        <v>43643</v>
      </c>
      <c r="BR37" s="1776"/>
      <c r="BS37" s="1777" t="s">
        <v>116</v>
      </c>
      <c r="BT37" s="1776"/>
      <c r="BU37" s="1776"/>
      <c r="BV37" s="1777"/>
      <c r="BW37" s="1776">
        <v>44294</v>
      </c>
      <c r="BX37" s="1776" t="s">
        <v>6810</v>
      </c>
      <c r="BY37" s="2015" t="s">
        <v>9307</v>
      </c>
    </row>
    <row r="38" spans="1:77" ht="30" customHeight="1" x14ac:dyDescent="0.2">
      <c r="A38" s="1880" t="s">
        <v>2046</v>
      </c>
      <c r="B38" s="1880" t="s">
        <v>2047</v>
      </c>
      <c r="C38" s="1898" t="s">
        <v>5892</v>
      </c>
      <c r="D38" s="7585">
        <v>2032</v>
      </c>
      <c r="E38" s="1882" t="s">
        <v>337</v>
      </c>
      <c r="F38" s="1882" t="s">
        <v>4841</v>
      </c>
      <c r="G38" s="1883" t="s">
        <v>89</v>
      </c>
      <c r="H38" s="1883" t="s">
        <v>89</v>
      </c>
      <c r="I38" s="1884">
        <v>44335</v>
      </c>
      <c r="J38" s="1884" t="s">
        <v>90</v>
      </c>
      <c r="K38" s="1884" t="s">
        <v>515</v>
      </c>
      <c r="L38" s="1884"/>
      <c r="M38" s="1884"/>
      <c r="N38" s="1884">
        <v>43563</v>
      </c>
      <c r="O38" s="1884">
        <v>43678</v>
      </c>
      <c r="P38" s="1884">
        <v>44270</v>
      </c>
      <c r="Q38" s="1884">
        <v>44271</v>
      </c>
      <c r="R38" s="1925"/>
      <c r="S38" s="1762"/>
      <c r="T38" s="1762"/>
      <c r="U38" s="1763" t="s">
        <v>93</v>
      </c>
      <c r="V38" s="1764" t="s">
        <v>93</v>
      </c>
      <c r="W38" s="1765" t="s">
        <v>94</v>
      </c>
      <c r="X38" s="1765"/>
      <c r="Y38" s="1767" t="s">
        <v>5895</v>
      </c>
      <c r="Z38" s="1767" t="s">
        <v>5896</v>
      </c>
      <c r="AA38" s="1767" t="s">
        <v>5897</v>
      </c>
      <c r="AB38" s="1768">
        <v>43374</v>
      </c>
      <c r="AC38" s="1769" t="s">
        <v>5898</v>
      </c>
      <c r="AD38" s="1769"/>
      <c r="AE38" s="1770">
        <v>43221</v>
      </c>
      <c r="AF38" s="1771"/>
      <c r="AG38" s="1771"/>
      <c r="AH38" s="1772"/>
      <c r="AI38" s="1772"/>
      <c r="AJ38" s="7582"/>
      <c r="AK38" s="7582"/>
      <c r="AL38" s="1770"/>
      <c r="AM38" s="1771"/>
      <c r="AN38" s="1771"/>
      <c r="AO38" s="1772"/>
      <c r="AP38" s="1772"/>
      <c r="AQ38" s="1773"/>
      <c r="AR38" s="1774"/>
      <c r="AS38" s="1770"/>
      <c r="AT38" s="1771"/>
      <c r="AU38" s="1771"/>
      <c r="AV38" s="1772"/>
      <c r="AW38" s="1772"/>
      <c r="AX38" s="1774"/>
      <c r="AY38" s="1774"/>
      <c r="AZ38" s="1770"/>
      <c r="BA38" s="1771"/>
      <c r="BB38" s="1771"/>
      <c r="BC38" s="1772"/>
      <c r="BD38" s="1772"/>
      <c r="BE38" s="1769" t="s">
        <v>5899</v>
      </c>
      <c r="BF38" s="1770">
        <v>43586</v>
      </c>
      <c r="BG38" s="1771">
        <v>43563</v>
      </c>
      <c r="BH38" s="1769" t="s">
        <v>5900</v>
      </c>
      <c r="BI38" s="1770">
        <v>43678</v>
      </c>
      <c r="BJ38" s="1771">
        <v>43678</v>
      </c>
      <c r="BK38" s="1769" t="s">
        <v>5307</v>
      </c>
      <c r="BL38" s="1770">
        <v>43952</v>
      </c>
      <c r="BM38" s="1771">
        <v>44335</v>
      </c>
      <c r="BN38" s="1804" t="s">
        <v>9308</v>
      </c>
      <c r="BO38" s="1804"/>
      <c r="BP38" s="1804"/>
      <c r="BQ38" s="1776">
        <v>43643</v>
      </c>
      <c r="BR38" s="1776"/>
      <c r="BS38" s="1777" t="s">
        <v>116</v>
      </c>
      <c r="BT38" s="1776"/>
      <c r="BU38" s="1776"/>
      <c r="BV38" s="1777"/>
      <c r="BW38" s="1776">
        <v>44294</v>
      </c>
      <c r="BX38" s="1776" t="s">
        <v>6810</v>
      </c>
      <c r="BY38" s="2015" t="s">
        <v>9309</v>
      </c>
    </row>
    <row r="39" spans="1:77" ht="30" customHeight="1" x14ac:dyDescent="0.2">
      <c r="A39" s="1880" t="s">
        <v>2051</v>
      </c>
      <c r="B39" s="1880" t="s">
        <v>2052</v>
      </c>
      <c r="C39" s="1880" t="s">
        <v>5903</v>
      </c>
      <c r="D39" s="7585">
        <v>2030</v>
      </c>
      <c r="E39" s="1882" t="s">
        <v>337</v>
      </c>
      <c r="F39" s="1882" t="s">
        <v>4841</v>
      </c>
      <c r="G39" s="1883" t="s">
        <v>89</v>
      </c>
      <c r="H39" s="1883" t="s">
        <v>89</v>
      </c>
      <c r="I39" s="1884" t="s">
        <v>9310</v>
      </c>
      <c r="J39" s="1884" t="s">
        <v>90</v>
      </c>
      <c r="K39" s="1884"/>
      <c r="L39" s="1884"/>
      <c r="M39" s="1884"/>
      <c r="N39" s="1884">
        <v>43861</v>
      </c>
      <c r="O39" s="1884">
        <v>43973</v>
      </c>
      <c r="P39" s="1888">
        <v>44399</v>
      </c>
      <c r="Q39" s="1888">
        <v>44400</v>
      </c>
      <c r="R39" s="1925"/>
      <c r="S39" s="1762"/>
      <c r="T39" s="1762"/>
      <c r="U39" s="1763" t="s">
        <v>93</v>
      </c>
      <c r="V39" s="1764" t="s">
        <v>93</v>
      </c>
      <c r="W39" s="1765" t="s">
        <v>94</v>
      </c>
      <c r="X39" s="1765"/>
      <c r="Y39" s="1766" t="s">
        <v>5904</v>
      </c>
      <c r="Z39" s="1767" t="s">
        <v>5905</v>
      </c>
      <c r="AA39" s="1767" t="s">
        <v>5375</v>
      </c>
      <c r="AB39" s="1768">
        <v>43739</v>
      </c>
      <c r="AC39" s="1769" t="s">
        <v>5906</v>
      </c>
      <c r="AD39" s="1769"/>
      <c r="AE39" s="1770">
        <v>43405</v>
      </c>
      <c r="AF39" s="1771">
        <v>43382</v>
      </c>
      <c r="AG39" s="1771">
        <v>43451</v>
      </c>
      <c r="AH39" s="1772" t="s">
        <v>5907</v>
      </c>
      <c r="AI39" s="1772" t="s">
        <v>5908</v>
      </c>
      <c r="AJ39" s="7582"/>
      <c r="AK39" s="7582"/>
      <c r="AL39" s="1770"/>
      <c r="AM39" s="1771"/>
      <c r="AN39" s="1771"/>
      <c r="AO39" s="1772"/>
      <c r="AP39" s="1772"/>
      <c r="AQ39" s="1773"/>
      <c r="AR39" s="1774"/>
      <c r="AS39" s="1770"/>
      <c r="AT39" s="1771"/>
      <c r="AU39" s="1771"/>
      <c r="AV39" s="1772"/>
      <c r="AW39" s="1772"/>
      <c r="AX39" s="1774"/>
      <c r="AY39" s="1774"/>
      <c r="AZ39" s="1770"/>
      <c r="BA39" s="1771"/>
      <c r="BB39" s="1771"/>
      <c r="BC39" s="1772"/>
      <c r="BD39" s="1772"/>
      <c r="BE39" s="1769" t="s">
        <v>1425</v>
      </c>
      <c r="BF39" s="1770">
        <v>43862</v>
      </c>
      <c r="BG39" s="1771">
        <v>43861</v>
      </c>
      <c r="BH39" s="1769" t="s">
        <v>5909</v>
      </c>
      <c r="BI39" s="1770">
        <v>43952</v>
      </c>
      <c r="BJ39" s="1771">
        <v>43973</v>
      </c>
      <c r="BK39" s="1769" t="s">
        <v>5910</v>
      </c>
      <c r="BL39" s="1770">
        <v>44228</v>
      </c>
      <c r="BM39" s="1789">
        <v>44461</v>
      </c>
      <c r="BN39" s="1775" t="s">
        <v>9311</v>
      </c>
      <c r="BO39" s="1775"/>
      <c r="BP39" s="1775"/>
      <c r="BQ39" s="1776">
        <v>44452</v>
      </c>
      <c r="BR39" s="1776"/>
      <c r="BS39" s="1777" t="s">
        <v>116</v>
      </c>
      <c r="BT39" s="1776"/>
      <c r="BU39" s="1776">
        <v>44470</v>
      </c>
      <c r="BV39" s="1777" t="s">
        <v>116</v>
      </c>
      <c r="BW39" s="1776">
        <v>44399</v>
      </c>
      <c r="BX39" s="1776" t="s">
        <v>6810</v>
      </c>
      <c r="BY39" s="2015" t="s">
        <v>2059</v>
      </c>
    </row>
    <row r="40" spans="1:77" ht="30" customHeight="1" x14ac:dyDescent="0.2">
      <c r="A40" s="1880" t="s">
        <v>2060</v>
      </c>
      <c r="B40" s="1880" t="s">
        <v>2061</v>
      </c>
      <c r="C40" s="1880" t="s">
        <v>5913</v>
      </c>
      <c r="D40" s="7585">
        <v>1906</v>
      </c>
      <c r="E40" s="1882" t="s">
        <v>292</v>
      </c>
      <c r="F40" s="1882" t="s">
        <v>2760</v>
      </c>
      <c r="G40" s="1883" t="s">
        <v>89</v>
      </c>
      <c r="H40" s="1883" t="s">
        <v>89</v>
      </c>
      <c r="I40" s="1884">
        <v>44042</v>
      </c>
      <c r="J40" s="1884"/>
      <c r="K40" s="1884"/>
      <c r="L40" s="1884"/>
      <c r="M40" s="1884" t="s">
        <v>90</v>
      </c>
      <c r="N40" s="1884"/>
      <c r="O40" s="1884"/>
      <c r="P40" s="1884"/>
      <c r="Q40" s="1884"/>
      <c r="R40" s="1925"/>
      <c r="S40" s="1762"/>
      <c r="T40" s="1762"/>
      <c r="U40" s="1763" t="b">
        <v>0</v>
      </c>
      <c r="V40" s="1764" t="s">
        <v>237</v>
      </c>
      <c r="W40" s="1765" t="s">
        <v>94</v>
      </c>
      <c r="X40" s="1765"/>
      <c r="Y40" s="1767" t="s">
        <v>5914</v>
      </c>
      <c r="Z40" s="1767" t="s">
        <v>5914</v>
      </c>
      <c r="AA40" s="1767" t="s">
        <v>5915</v>
      </c>
      <c r="AB40" s="1768">
        <v>43466</v>
      </c>
      <c r="AC40" s="1769" t="s">
        <v>5916</v>
      </c>
      <c r="AD40" s="1769"/>
      <c r="AE40" s="1770">
        <v>42767</v>
      </c>
      <c r="AF40" s="1771">
        <v>42762</v>
      </c>
      <c r="AG40" s="1771">
        <v>42818</v>
      </c>
      <c r="AH40" s="1772" t="s">
        <v>5917</v>
      </c>
      <c r="AI40" s="1772" t="s">
        <v>5918</v>
      </c>
      <c r="AJ40" s="7582"/>
      <c r="AK40" s="7582"/>
      <c r="AL40" s="1770"/>
      <c r="AM40" s="1771"/>
      <c r="AN40" s="1771"/>
      <c r="AO40" s="1772"/>
      <c r="AP40" s="1772"/>
      <c r="AQ40" s="1773"/>
      <c r="AR40" s="1774"/>
      <c r="AS40" s="1770"/>
      <c r="AT40" s="1771"/>
      <c r="AU40" s="1771"/>
      <c r="AV40" s="1772"/>
      <c r="AW40" s="1772"/>
      <c r="AX40" s="1774"/>
      <c r="AY40" s="1774"/>
      <c r="AZ40" s="1770"/>
      <c r="BA40" s="1771"/>
      <c r="BB40" s="1771"/>
      <c r="BC40" s="1772"/>
      <c r="BD40" s="1772"/>
      <c r="BE40" s="1769" t="s">
        <v>5919</v>
      </c>
      <c r="BF40" s="1770">
        <v>43160</v>
      </c>
      <c r="BG40" s="1771">
        <v>43140</v>
      </c>
      <c r="BH40" s="1769" t="s">
        <v>5421</v>
      </c>
      <c r="BI40" s="1770">
        <v>43221</v>
      </c>
      <c r="BJ40" s="1771">
        <v>43235</v>
      </c>
      <c r="BK40" s="1769" t="s">
        <v>5588</v>
      </c>
      <c r="BL40" s="1770">
        <v>43739</v>
      </c>
      <c r="BM40" s="1771">
        <v>44042</v>
      </c>
      <c r="BN40" s="1775" t="s">
        <v>6862</v>
      </c>
      <c r="BO40" s="1775"/>
      <c r="BP40" s="1775"/>
      <c r="BQ40" s="1776">
        <v>44104</v>
      </c>
      <c r="BR40" s="1776"/>
      <c r="BS40" s="1777" t="s">
        <v>116</v>
      </c>
      <c r="BT40" s="1776"/>
      <c r="BU40" s="1776"/>
      <c r="BV40" s="1777"/>
      <c r="BW40" s="1776"/>
      <c r="BX40" s="1776" t="s">
        <v>6810</v>
      </c>
      <c r="BY40" s="2015" t="s">
        <v>2168</v>
      </c>
    </row>
    <row r="41" spans="1:77" ht="30" customHeight="1" x14ac:dyDescent="0.2">
      <c r="A41" s="1880" t="s">
        <v>2067</v>
      </c>
      <c r="B41" s="1880" t="s">
        <v>2068</v>
      </c>
      <c r="C41" s="1880" t="s">
        <v>5921</v>
      </c>
      <c r="D41" s="7585">
        <v>1899</v>
      </c>
      <c r="E41" s="1882" t="s">
        <v>351</v>
      </c>
      <c r="F41" s="1882" t="s">
        <v>3538</v>
      </c>
      <c r="G41" s="1883" t="s">
        <v>89</v>
      </c>
      <c r="H41" s="1883" t="s">
        <v>89</v>
      </c>
      <c r="I41" s="1884">
        <v>43719</v>
      </c>
      <c r="J41" s="1884"/>
      <c r="K41" s="1884"/>
      <c r="L41" s="1884"/>
      <c r="M41" s="1884"/>
      <c r="N41" s="1884"/>
      <c r="O41" s="1884"/>
      <c r="P41" s="1884"/>
      <c r="Q41" s="1884"/>
      <c r="R41" s="1925"/>
      <c r="S41" s="1762"/>
      <c r="T41" s="1762"/>
      <c r="U41" s="1763" t="b">
        <v>0</v>
      </c>
      <c r="V41" s="1764" t="s">
        <v>237</v>
      </c>
      <c r="W41" s="1765" t="s">
        <v>94</v>
      </c>
      <c r="X41" s="1765"/>
      <c r="Y41" s="1767" t="s">
        <v>2071</v>
      </c>
      <c r="Z41" s="1767" t="s">
        <v>5922</v>
      </c>
      <c r="AA41" s="1767" t="s">
        <v>5923</v>
      </c>
      <c r="AB41" s="1768">
        <v>43160</v>
      </c>
      <c r="AC41" s="1769" t="s">
        <v>5861</v>
      </c>
      <c r="AD41" s="1769"/>
      <c r="AE41" s="1770">
        <v>42887</v>
      </c>
      <c r="AF41" s="1771"/>
      <c r="AG41" s="1771"/>
      <c r="AH41" s="1772"/>
      <c r="AI41" s="1772"/>
      <c r="AJ41" s="1769"/>
      <c r="AK41" s="1769"/>
      <c r="AL41" s="1770"/>
      <c r="AM41" s="1771"/>
      <c r="AN41" s="1771"/>
      <c r="AO41" s="1772"/>
      <c r="AP41" s="1772"/>
      <c r="AQ41" s="1773"/>
      <c r="AR41" s="1774"/>
      <c r="AS41" s="1770"/>
      <c r="AT41" s="1771"/>
      <c r="AU41" s="1771"/>
      <c r="AV41" s="1772"/>
      <c r="AW41" s="1772"/>
      <c r="AX41" s="1774"/>
      <c r="AY41" s="1774"/>
      <c r="AZ41" s="1770"/>
      <c r="BA41" s="1771"/>
      <c r="BB41" s="1771"/>
      <c r="BC41" s="1772"/>
      <c r="BD41" s="1772"/>
      <c r="BE41" s="1769" t="s">
        <v>5924</v>
      </c>
      <c r="BF41" s="1770">
        <v>43132</v>
      </c>
      <c r="BG41" s="1771">
        <v>43140</v>
      </c>
      <c r="BH41" s="1769" t="s">
        <v>5430</v>
      </c>
      <c r="BI41" s="1770">
        <v>43282</v>
      </c>
      <c r="BJ41" s="1771">
        <v>43321</v>
      </c>
      <c r="BK41" s="1769" t="s">
        <v>4706</v>
      </c>
      <c r="BL41" s="1770">
        <v>43466</v>
      </c>
      <c r="BM41" s="1771">
        <v>43719</v>
      </c>
      <c r="BN41" s="1775" t="s">
        <v>9312</v>
      </c>
      <c r="BO41" s="1775"/>
      <c r="BP41" s="1775"/>
      <c r="BQ41" s="1776">
        <v>44116</v>
      </c>
      <c r="BR41" s="1776"/>
      <c r="BS41" s="1777" t="s">
        <v>116</v>
      </c>
      <c r="BT41" s="1776"/>
      <c r="BU41" s="1776"/>
      <c r="BV41" s="1777"/>
      <c r="BW41" s="1776"/>
      <c r="BX41" s="1776" t="s">
        <v>6810</v>
      </c>
      <c r="BY41" s="2015" t="s">
        <v>5925</v>
      </c>
    </row>
    <row r="42" spans="1:77" ht="30" customHeight="1" x14ac:dyDescent="0.2">
      <c r="A42" s="1880" t="s">
        <v>2148</v>
      </c>
      <c r="B42" s="1887" t="s">
        <v>2149</v>
      </c>
      <c r="C42" s="1880" t="s">
        <v>9313</v>
      </c>
      <c r="D42" s="7585">
        <v>1893</v>
      </c>
      <c r="E42" s="1882" t="s">
        <v>3537</v>
      </c>
      <c r="F42" s="1882" t="s">
        <v>3538</v>
      </c>
      <c r="G42" s="1883" t="s">
        <v>89</v>
      </c>
      <c r="H42" s="1899" t="s">
        <v>89</v>
      </c>
      <c r="I42" s="1884" t="s">
        <v>121</v>
      </c>
      <c r="J42" s="1900"/>
      <c r="K42" s="1884"/>
      <c r="L42" s="1884"/>
      <c r="M42" s="1884"/>
      <c r="N42" s="1884">
        <v>43126</v>
      </c>
      <c r="O42" s="1884">
        <v>43238</v>
      </c>
      <c r="P42" s="1884">
        <v>44489</v>
      </c>
      <c r="Q42" s="1884">
        <v>44490</v>
      </c>
      <c r="R42" s="1925"/>
      <c r="S42" s="1762"/>
      <c r="T42" s="1762"/>
      <c r="U42" s="1763" t="s">
        <v>93</v>
      </c>
      <c r="V42" s="1782" t="s">
        <v>93</v>
      </c>
      <c r="W42" s="1765" t="s">
        <v>94</v>
      </c>
      <c r="X42" s="1765"/>
      <c r="Y42" s="1767" t="s">
        <v>5960</v>
      </c>
      <c r="Z42" s="1767" t="s">
        <v>5961</v>
      </c>
      <c r="AA42" s="1767" t="s">
        <v>5962</v>
      </c>
      <c r="AB42" s="1768">
        <v>43101</v>
      </c>
      <c r="AC42" s="1769" t="s">
        <v>5963</v>
      </c>
      <c r="AD42" s="1769"/>
      <c r="AE42" s="1770">
        <v>41609</v>
      </c>
      <c r="AF42" s="1771"/>
      <c r="AG42" s="1771"/>
      <c r="AH42" s="1772"/>
      <c r="AI42" s="1772"/>
      <c r="AJ42" s="1769" t="s">
        <v>5964</v>
      </c>
      <c r="AK42" s="1769"/>
      <c r="AL42" s="1770">
        <v>42614</v>
      </c>
      <c r="AM42" s="1771"/>
      <c r="AN42" s="1771"/>
      <c r="AO42" s="1772"/>
      <c r="AP42" s="1772"/>
      <c r="AQ42" s="1773"/>
      <c r="AR42" s="1774"/>
      <c r="AS42" s="1770"/>
      <c r="AT42" s="1771"/>
      <c r="AU42" s="1771"/>
      <c r="AV42" s="1772"/>
      <c r="AW42" s="1772"/>
      <c r="AX42" s="1774"/>
      <c r="AY42" s="1774"/>
      <c r="AZ42" s="1770"/>
      <c r="BA42" s="1771"/>
      <c r="BB42" s="1771"/>
      <c r="BC42" s="1772"/>
      <c r="BD42" s="1772"/>
      <c r="BE42" s="1769" t="s">
        <v>5965</v>
      </c>
      <c r="BF42" s="1770">
        <v>43101</v>
      </c>
      <c r="BG42" s="1771">
        <v>43126</v>
      </c>
      <c r="BH42" s="1769" t="s">
        <v>5421</v>
      </c>
      <c r="BI42" s="1770">
        <v>43221</v>
      </c>
      <c r="BJ42" s="1771">
        <v>43238</v>
      </c>
      <c r="BK42" s="1769" t="s">
        <v>5495</v>
      </c>
      <c r="BL42" s="1770">
        <v>43466</v>
      </c>
      <c r="BM42" s="1771">
        <v>44587</v>
      </c>
      <c r="BN42" s="1775" t="s">
        <v>9314</v>
      </c>
      <c r="BO42" s="1775"/>
      <c r="BP42" s="1775"/>
      <c r="BQ42" s="1776">
        <v>44116</v>
      </c>
      <c r="BR42" s="1776"/>
      <c r="BS42" s="1777" t="s">
        <v>116</v>
      </c>
      <c r="BT42" s="1776"/>
      <c r="BU42" s="1776"/>
      <c r="BV42" s="1777"/>
      <c r="BW42" s="1776"/>
      <c r="BX42" s="1805" t="s">
        <v>6810</v>
      </c>
      <c r="BY42" s="2018" t="s">
        <v>2158</v>
      </c>
    </row>
    <row r="43" spans="1:77" ht="30" customHeight="1" x14ac:dyDescent="0.2">
      <c r="A43" s="1880" t="s">
        <v>2159</v>
      </c>
      <c r="B43" s="1880" t="s">
        <v>2160</v>
      </c>
      <c r="C43" s="1880" t="s">
        <v>2161</v>
      </c>
      <c r="D43" s="7585">
        <v>2017</v>
      </c>
      <c r="E43" s="1882" t="s">
        <v>337</v>
      </c>
      <c r="F43" s="1882" t="s">
        <v>3616</v>
      </c>
      <c r="G43" s="1883" t="s">
        <v>89</v>
      </c>
      <c r="H43" s="1883" t="s">
        <v>89</v>
      </c>
      <c r="I43" s="1884">
        <v>44033</v>
      </c>
      <c r="J43" s="1884"/>
      <c r="K43" s="1884"/>
      <c r="L43" s="1884"/>
      <c r="M43" s="1884"/>
      <c r="N43" s="1884"/>
      <c r="O43" s="1884"/>
      <c r="P43" s="1884"/>
      <c r="Q43" s="1884"/>
      <c r="R43" s="1925"/>
      <c r="S43" s="1762"/>
      <c r="T43" s="1762"/>
      <c r="U43" s="1763" t="b">
        <v>0</v>
      </c>
      <c r="V43" s="1764" t="s">
        <v>237</v>
      </c>
      <c r="W43" s="1765" t="s">
        <v>94</v>
      </c>
      <c r="X43" s="1765"/>
      <c r="Y43" s="1806" t="s">
        <v>2162</v>
      </c>
      <c r="Z43" s="1806" t="s">
        <v>2163</v>
      </c>
      <c r="AA43" s="1767" t="s">
        <v>2164</v>
      </c>
      <c r="AB43" s="1768">
        <v>42767</v>
      </c>
      <c r="AC43" s="1769" t="s">
        <v>5966</v>
      </c>
      <c r="AD43" s="1769"/>
      <c r="AE43" s="1770">
        <v>42767</v>
      </c>
      <c r="AF43" s="1771"/>
      <c r="AG43" s="1771"/>
      <c r="AH43" s="1772"/>
      <c r="AI43" s="1772"/>
      <c r="AJ43" s="1769" t="s">
        <v>5221</v>
      </c>
      <c r="AK43" s="1769"/>
      <c r="AL43" s="1770">
        <v>43160</v>
      </c>
      <c r="AM43" s="1771"/>
      <c r="AN43" s="1771"/>
      <c r="AO43" s="1772"/>
      <c r="AP43" s="1772"/>
      <c r="AQ43" s="1773"/>
      <c r="AR43" s="1774"/>
      <c r="AS43" s="1770"/>
      <c r="AT43" s="1771"/>
      <c r="AU43" s="1771"/>
      <c r="AV43" s="1772"/>
      <c r="AW43" s="1772"/>
      <c r="AX43" s="1774"/>
      <c r="AY43" s="1774"/>
      <c r="AZ43" s="1770"/>
      <c r="BA43" s="1771"/>
      <c r="BB43" s="1771"/>
      <c r="BC43" s="1772"/>
      <c r="BD43" s="1772"/>
      <c r="BE43" s="1769" t="s">
        <v>5967</v>
      </c>
      <c r="BF43" s="1770">
        <v>43221</v>
      </c>
      <c r="BG43" s="1771">
        <v>43409</v>
      </c>
      <c r="BH43" s="1769" t="s">
        <v>5117</v>
      </c>
      <c r="BI43" s="1770">
        <v>43405</v>
      </c>
      <c r="BJ43" s="1771">
        <v>43532</v>
      </c>
      <c r="BK43" s="1769" t="s">
        <v>5588</v>
      </c>
      <c r="BL43" s="1770">
        <v>43739</v>
      </c>
      <c r="BM43" s="1771">
        <v>44033</v>
      </c>
      <c r="BN43" s="1775" t="s">
        <v>2165</v>
      </c>
      <c r="BO43" s="1775"/>
      <c r="BP43" s="1775"/>
      <c r="BQ43" s="1776">
        <v>44049</v>
      </c>
      <c r="BR43" s="1776"/>
      <c r="BS43" s="1777" t="s">
        <v>116</v>
      </c>
      <c r="BT43" s="1776"/>
      <c r="BU43" s="1776"/>
      <c r="BV43" s="1777"/>
      <c r="BW43" s="1776"/>
      <c r="BX43" s="1776" t="s">
        <v>6810</v>
      </c>
      <c r="BY43" s="2015" t="s">
        <v>2168</v>
      </c>
    </row>
    <row r="44" spans="1:77" ht="30" customHeight="1" x14ac:dyDescent="0.2">
      <c r="A44" s="1880" t="s">
        <v>2230</v>
      </c>
      <c r="B44" s="1887" t="s">
        <v>2231</v>
      </c>
      <c r="C44" s="1880" t="s">
        <v>5995</v>
      </c>
      <c r="D44" s="7585">
        <v>1939</v>
      </c>
      <c r="E44" s="1882" t="s">
        <v>3537</v>
      </c>
      <c r="F44" s="1882" t="s">
        <v>3538</v>
      </c>
      <c r="G44" s="1883" t="s">
        <v>89</v>
      </c>
      <c r="H44" s="1899" t="s">
        <v>89</v>
      </c>
      <c r="I44" s="1884">
        <v>44082</v>
      </c>
      <c r="J44" s="1884"/>
      <c r="K44" s="1884"/>
      <c r="L44" s="1884"/>
      <c r="M44" s="1884"/>
      <c r="N44" s="1884"/>
      <c r="O44" s="1884"/>
      <c r="P44" s="1884"/>
      <c r="Q44" s="1884"/>
      <c r="R44" s="1925"/>
      <c r="S44" s="1762"/>
      <c r="T44" s="1762"/>
      <c r="U44" s="1763" t="b">
        <v>0</v>
      </c>
      <c r="V44" s="1764" t="s">
        <v>237</v>
      </c>
      <c r="W44" s="1765" t="s">
        <v>94</v>
      </c>
      <c r="X44" s="1765"/>
      <c r="Y44" s="1767" t="s">
        <v>5996</v>
      </c>
      <c r="Z44" s="1766" t="s">
        <v>5997</v>
      </c>
      <c r="AA44" s="1767" t="s">
        <v>5998</v>
      </c>
      <c r="AB44" s="1768">
        <v>43647</v>
      </c>
      <c r="AC44" s="1769" t="s">
        <v>5999</v>
      </c>
      <c r="AD44" s="1769" t="s">
        <v>6000</v>
      </c>
      <c r="AE44" s="1770">
        <v>42461</v>
      </c>
      <c r="AF44" s="1771">
        <v>42380</v>
      </c>
      <c r="AG44" s="1771">
        <v>42422</v>
      </c>
      <c r="AH44" s="1772" t="s">
        <v>6001</v>
      </c>
      <c r="AI44" s="1772"/>
      <c r="AJ44" s="1769" t="s">
        <v>5130</v>
      </c>
      <c r="AK44" s="1769" t="s">
        <v>6002</v>
      </c>
      <c r="AL44" s="1770"/>
      <c r="AM44" s="1771">
        <v>42585</v>
      </c>
      <c r="AN44" s="1771">
        <v>42627</v>
      </c>
      <c r="AO44" s="1772" t="s">
        <v>6001</v>
      </c>
      <c r="AP44" s="1772"/>
      <c r="AQ44" s="1773" t="s">
        <v>3417</v>
      </c>
      <c r="AR44" s="1769" t="s">
        <v>367</v>
      </c>
      <c r="AS44" s="1770">
        <v>43010</v>
      </c>
      <c r="AT44" s="1771">
        <v>43010</v>
      </c>
      <c r="AU44" s="1771">
        <v>43049</v>
      </c>
      <c r="AV44" s="1772" t="s">
        <v>6003</v>
      </c>
      <c r="AW44" s="1772"/>
      <c r="AX44" s="1774"/>
      <c r="AY44" s="1774"/>
      <c r="AZ44" s="1770"/>
      <c r="BA44" s="1771"/>
      <c r="BB44" s="1771"/>
      <c r="BC44" s="1772"/>
      <c r="BD44" s="1772"/>
      <c r="BE44" s="1769" t="s">
        <v>6004</v>
      </c>
      <c r="BF44" s="1770">
        <v>43344</v>
      </c>
      <c r="BG44" s="1771">
        <v>43363</v>
      </c>
      <c r="BH44" s="1769" t="s">
        <v>5987</v>
      </c>
      <c r="BI44" s="1770">
        <v>43435</v>
      </c>
      <c r="BJ44" s="1771">
        <v>43455</v>
      </c>
      <c r="BK44" s="1769" t="s">
        <v>6005</v>
      </c>
      <c r="BL44" s="1770"/>
      <c r="BM44" s="1771">
        <v>44082</v>
      </c>
      <c r="BN44" s="1775" t="s">
        <v>6871</v>
      </c>
      <c r="BO44" s="1775"/>
      <c r="BP44" s="1775"/>
      <c r="BQ44" s="1776">
        <v>44097</v>
      </c>
      <c r="BR44" s="1776"/>
      <c r="BS44" s="1777" t="s">
        <v>116</v>
      </c>
      <c r="BT44" s="1776"/>
      <c r="BU44" s="1776"/>
      <c r="BV44" s="1777"/>
      <c r="BW44" s="1776"/>
      <c r="BX44" s="1776" t="s">
        <v>6810</v>
      </c>
      <c r="BY44" s="2015" t="s">
        <v>6815</v>
      </c>
    </row>
    <row r="45" spans="1:77" ht="30" customHeight="1" x14ac:dyDescent="0.2">
      <c r="A45" s="1880" t="s">
        <v>2356</v>
      </c>
      <c r="B45" s="1880" t="s">
        <v>2357</v>
      </c>
      <c r="C45" s="1901" t="s">
        <v>6061</v>
      </c>
      <c r="D45" s="7585">
        <v>1935</v>
      </c>
      <c r="E45" s="1882" t="s">
        <v>4235</v>
      </c>
      <c r="F45" s="1882" t="s">
        <v>3616</v>
      </c>
      <c r="G45" s="1883" t="s">
        <v>89</v>
      </c>
      <c r="H45" s="1883" t="s">
        <v>89</v>
      </c>
      <c r="I45" s="1884">
        <v>44018</v>
      </c>
      <c r="J45" s="1884" t="s">
        <v>90</v>
      </c>
      <c r="K45" s="1886" t="s">
        <v>169</v>
      </c>
      <c r="L45" s="1884"/>
      <c r="M45" s="1884"/>
      <c r="N45" s="1884"/>
      <c r="O45" s="1884"/>
      <c r="P45" s="1884"/>
      <c r="Q45" s="1884"/>
      <c r="R45" s="1925"/>
      <c r="S45" s="1762"/>
      <c r="T45" s="1762"/>
      <c r="U45" s="1763" t="b">
        <v>0</v>
      </c>
      <c r="V45" s="1764" t="s">
        <v>237</v>
      </c>
      <c r="W45" s="1765" t="s">
        <v>94</v>
      </c>
      <c r="X45" s="1765"/>
      <c r="Y45" s="1767" t="s">
        <v>6062</v>
      </c>
      <c r="Z45" s="1767" t="s">
        <v>6063</v>
      </c>
      <c r="AA45" s="1767" t="s">
        <v>6064</v>
      </c>
      <c r="AB45" s="1768">
        <v>43374</v>
      </c>
      <c r="AC45" s="1769"/>
      <c r="AD45" s="1769" t="s">
        <v>6065</v>
      </c>
      <c r="AE45" s="1770"/>
      <c r="AF45" s="1771">
        <v>42566</v>
      </c>
      <c r="AG45" s="1771">
        <v>42629</v>
      </c>
      <c r="AH45" s="1772"/>
      <c r="AI45" s="1772"/>
      <c r="AJ45" s="1769"/>
      <c r="AK45" s="1769"/>
      <c r="AL45" s="1770"/>
      <c r="AM45" s="1771"/>
      <c r="AN45" s="1771"/>
      <c r="AO45" s="1772"/>
      <c r="AP45" s="1772"/>
      <c r="AQ45" s="1773"/>
      <c r="AR45" s="1774"/>
      <c r="AS45" s="1770"/>
      <c r="AT45" s="1771"/>
      <c r="AU45" s="1771"/>
      <c r="AV45" s="1772"/>
      <c r="AW45" s="1772"/>
      <c r="AX45" s="1774"/>
      <c r="AY45" s="1774"/>
      <c r="AZ45" s="1770"/>
      <c r="BA45" s="1771"/>
      <c r="BB45" s="1771"/>
      <c r="BC45" s="1772"/>
      <c r="BD45" s="1772"/>
      <c r="BE45" s="1769" t="s">
        <v>5236</v>
      </c>
      <c r="BF45" s="1770">
        <v>43252</v>
      </c>
      <c r="BG45" s="1771">
        <v>43280</v>
      </c>
      <c r="BH45" s="1769" t="s">
        <v>5533</v>
      </c>
      <c r="BI45" s="1770">
        <v>43405</v>
      </c>
      <c r="BJ45" s="1771">
        <v>43405</v>
      </c>
      <c r="BK45" s="1769" t="s">
        <v>5095</v>
      </c>
      <c r="BL45" s="1770">
        <v>43891</v>
      </c>
      <c r="BM45" s="1771">
        <v>44018</v>
      </c>
      <c r="BN45" s="1775" t="s">
        <v>6066</v>
      </c>
      <c r="BO45" s="1775"/>
      <c r="BP45" s="1775"/>
      <c r="BQ45" s="1776">
        <v>44049</v>
      </c>
      <c r="BR45" s="1776"/>
      <c r="BS45" s="1777" t="s">
        <v>116</v>
      </c>
      <c r="BT45" s="1776"/>
      <c r="BU45" s="1776"/>
      <c r="BV45" s="1777"/>
      <c r="BW45" s="1776"/>
      <c r="BX45" s="1776" t="s">
        <v>6810</v>
      </c>
      <c r="BY45" s="2015" t="s">
        <v>2168</v>
      </c>
    </row>
    <row r="46" spans="1:77" ht="30" customHeight="1" x14ac:dyDescent="0.2">
      <c r="A46" s="1880" t="s">
        <v>2434</v>
      </c>
      <c r="B46" s="1887" t="s">
        <v>2435</v>
      </c>
      <c r="C46" s="1880" t="s">
        <v>6095</v>
      </c>
      <c r="D46" s="7585">
        <v>1905</v>
      </c>
      <c r="E46" s="1882" t="s">
        <v>3819</v>
      </c>
      <c r="F46" s="1882" t="s">
        <v>2760</v>
      </c>
      <c r="G46" s="1883" t="s">
        <v>89</v>
      </c>
      <c r="H46" s="1899" t="s">
        <v>89</v>
      </c>
      <c r="I46" s="1884" t="s">
        <v>9315</v>
      </c>
      <c r="J46" s="1884"/>
      <c r="K46" s="1884"/>
      <c r="L46" s="1884"/>
      <c r="M46" s="1884"/>
      <c r="N46" s="1884">
        <v>43152</v>
      </c>
      <c r="O46" s="1884">
        <v>43244</v>
      </c>
      <c r="P46" s="1888">
        <v>44396</v>
      </c>
      <c r="Q46" s="1888">
        <v>44397</v>
      </c>
      <c r="R46" s="1925"/>
      <c r="S46" s="1762"/>
      <c r="T46" s="1762"/>
      <c r="U46" s="1763" t="s">
        <v>93</v>
      </c>
      <c r="V46" s="1764" t="s">
        <v>93</v>
      </c>
      <c r="W46" s="1765" t="s">
        <v>94</v>
      </c>
      <c r="X46" s="1765"/>
      <c r="Y46" s="1767" t="s">
        <v>6096</v>
      </c>
      <c r="Z46" s="1767" t="s">
        <v>6097</v>
      </c>
      <c r="AA46" s="1767" t="s">
        <v>6098</v>
      </c>
      <c r="AB46" s="1768">
        <v>43344</v>
      </c>
      <c r="AC46" s="1769" t="s">
        <v>6099</v>
      </c>
      <c r="AD46" s="1769"/>
      <c r="AE46" s="1770">
        <v>42767</v>
      </c>
      <c r="AF46" s="1771"/>
      <c r="AG46" s="1771"/>
      <c r="AH46" s="1772"/>
      <c r="AI46" s="1772"/>
      <c r="AJ46" s="1769"/>
      <c r="AK46" s="1769"/>
      <c r="AL46" s="1770"/>
      <c r="AM46" s="1771"/>
      <c r="AN46" s="1771"/>
      <c r="AO46" s="1772"/>
      <c r="AP46" s="1772"/>
      <c r="AQ46" s="1773"/>
      <c r="AR46" s="1774"/>
      <c r="AS46" s="1770"/>
      <c r="AT46" s="1771"/>
      <c r="AU46" s="1771"/>
      <c r="AV46" s="1772"/>
      <c r="AW46" s="1772"/>
      <c r="AX46" s="1774"/>
      <c r="AY46" s="1774"/>
      <c r="AZ46" s="1770"/>
      <c r="BA46" s="1771"/>
      <c r="BB46" s="1771"/>
      <c r="BC46" s="1772"/>
      <c r="BD46" s="1772"/>
      <c r="BE46" s="1769" t="s">
        <v>6100</v>
      </c>
      <c r="BF46" s="1770">
        <v>43132</v>
      </c>
      <c r="BG46" s="1771">
        <v>43152</v>
      </c>
      <c r="BH46" s="1769" t="s">
        <v>5421</v>
      </c>
      <c r="BI46" s="1770">
        <v>43221</v>
      </c>
      <c r="BJ46" s="1771">
        <v>43244</v>
      </c>
      <c r="BK46" s="1769" t="s">
        <v>114</v>
      </c>
      <c r="BL46" s="1770"/>
      <c r="BM46" s="1771">
        <v>44529</v>
      </c>
      <c r="BN46" s="1775" t="s">
        <v>9316</v>
      </c>
      <c r="BO46" s="1775"/>
      <c r="BP46" s="1775"/>
      <c r="BQ46" s="1776">
        <v>43550</v>
      </c>
      <c r="BR46" s="1776"/>
      <c r="BS46" s="1777" t="s">
        <v>5194</v>
      </c>
      <c r="BT46" s="1776"/>
      <c r="BU46" s="1776">
        <v>44544</v>
      </c>
      <c r="BV46" s="1777" t="s">
        <v>116</v>
      </c>
      <c r="BW46" s="1776">
        <v>44428</v>
      </c>
      <c r="BX46" s="1776" t="s">
        <v>6810</v>
      </c>
      <c r="BY46" s="2015" t="s">
        <v>9317</v>
      </c>
    </row>
    <row r="47" spans="1:77" ht="30" customHeight="1" x14ac:dyDescent="0.2">
      <c r="A47" s="1880" t="s">
        <v>2547</v>
      </c>
      <c r="B47" s="1887" t="s">
        <v>2548</v>
      </c>
      <c r="C47" s="1880" t="s">
        <v>6139</v>
      </c>
      <c r="D47" s="7585">
        <v>1815</v>
      </c>
      <c r="E47" s="1882" t="s">
        <v>292</v>
      </c>
      <c r="F47" s="1882" t="s">
        <v>3538</v>
      </c>
      <c r="G47" s="1883" t="s">
        <v>89</v>
      </c>
      <c r="H47" s="1883" t="s">
        <v>89</v>
      </c>
      <c r="I47" s="1884" t="s">
        <v>9318</v>
      </c>
      <c r="J47" s="1884" t="s">
        <v>90</v>
      </c>
      <c r="K47" s="1884" t="s">
        <v>515</v>
      </c>
      <c r="L47" s="1884"/>
      <c r="M47" s="1884"/>
      <c r="N47" s="1884">
        <v>43049</v>
      </c>
      <c r="O47" s="1884">
        <v>43186</v>
      </c>
      <c r="P47" s="1888">
        <v>44393</v>
      </c>
      <c r="Q47" s="1888">
        <v>44394</v>
      </c>
      <c r="R47" s="1925"/>
      <c r="S47" s="1762"/>
      <c r="T47" s="1762"/>
      <c r="U47" s="1763" t="s">
        <v>93</v>
      </c>
      <c r="V47" s="1764" t="s">
        <v>228</v>
      </c>
      <c r="W47" s="1765" t="s">
        <v>229</v>
      </c>
      <c r="X47" s="1782" t="s">
        <v>90</v>
      </c>
      <c r="Y47" s="1767"/>
      <c r="Z47" s="1767"/>
      <c r="AA47" s="1765"/>
      <c r="AB47" s="1768"/>
      <c r="AC47" s="1769"/>
      <c r="AD47" s="1769"/>
      <c r="AE47" s="1770"/>
      <c r="AF47" s="1771"/>
      <c r="AG47" s="1771"/>
      <c r="AH47" s="1772"/>
      <c r="AI47" s="1772"/>
      <c r="AJ47" s="1769"/>
      <c r="AK47" s="1769"/>
      <c r="AL47" s="1770"/>
      <c r="AM47" s="1771"/>
      <c r="AN47" s="1771"/>
      <c r="AO47" s="1772"/>
      <c r="AP47" s="1772"/>
      <c r="AQ47" s="1773"/>
      <c r="AR47" s="1774"/>
      <c r="AS47" s="1770"/>
      <c r="AT47" s="1771"/>
      <c r="AU47" s="1771"/>
      <c r="AV47" s="1772"/>
      <c r="AW47" s="1772"/>
      <c r="AX47" s="1774"/>
      <c r="AY47" s="1774"/>
      <c r="AZ47" s="1770"/>
      <c r="BA47" s="1771"/>
      <c r="BB47" s="1771"/>
      <c r="BC47" s="1772"/>
      <c r="BD47" s="1772"/>
      <c r="BE47" s="1769"/>
      <c r="BF47" s="1770"/>
      <c r="BG47" s="1771">
        <v>43049</v>
      </c>
      <c r="BH47" s="1769"/>
      <c r="BI47" s="1770"/>
      <c r="BJ47" s="1771">
        <v>43186</v>
      </c>
      <c r="BK47" s="1769"/>
      <c r="BL47" s="1770"/>
      <c r="BM47" s="1789">
        <v>44440</v>
      </c>
      <c r="BN47" s="1807" t="s">
        <v>6906</v>
      </c>
      <c r="BO47" s="1807"/>
      <c r="BP47" s="1807"/>
      <c r="BQ47" s="1776">
        <v>44137</v>
      </c>
      <c r="BR47" s="1776"/>
      <c r="BS47" s="1777" t="s">
        <v>116</v>
      </c>
      <c r="BT47" s="1776"/>
      <c r="BU47" s="1776">
        <v>44475</v>
      </c>
      <c r="BV47" s="1777"/>
      <c r="BW47" s="1776"/>
      <c r="BX47" s="1776" t="s">
        <v>6810</v>
      </c>
      <c r="BY47" s="2015" t="s">
        <v>6907</v>
      </c>
    </row>
    <row r="48" spans="1:77" ht="30" customHeight="1" x14ac:dyDescent="0.2">
      <c r="A48" s="1880" t="s">
        <v>2568</v>
      </c>
      <c r="B48" s="1880" t="s">
        <v>2569</v>
      </c>
      <c r="C48" s="1880" t="s">
        <v>6154</v>
      </c>
      <c r="D48" s="7585">
        <v>2015</v>
      </c>
      <c r="E48" s="1882" t="s">
        <v>4235</v>
      </c>
      <c r="F48" s="1882" t="s">
        <v>4841</v>
      </c>
      <c r="G48" s="1883" t="s">
        <v>89</v>
      </c>
      <c r="H48" s="1883" t="s">
        <v>89</v>
      </c>
      <c r="I48" s="1884">
        <v>44039</v>
      </c>
      <c r="J48" s="1884" t="s">
        <v>90</v>
      </c>
      <c r="K48" s="1884" t="s">
        <v>515</v>
      </c>
      <c r="L48" s="1884"/>
      <c r="M48" s="1884" t="s">
        <v>90</v>
      </c>
      <c r="N48" s="1884"/>
      <c r="O48" s="1884"/>
      <c r="P48" s="1884"/>
      <c r="Q48" s="1884"/>
      <c r="R48" s="1925"/>
      <c r="S48" s="1762"/>
      <c r="T48" s="1762"/>
      <c r="U48" s="1763" t="b">
        <v>0</v>
      </c>
      <c r="V48" s="1764" t="s">
        <v>237</v>
      </c>
      <c r="W48" s="1765" t="s">
        <v>94</v>
      </c>
      <c r="X48" s="1765"/>
      <c r="Y48" s="1808" t="s">
        <v>6155</v>
      </c>
      <c r="Z48" s="1808" t="s">
        <v>6156</v>
      </c>
      <c r="AA48" s="1765" t="s">
        <v>6157</v>
      </c>
      <c r="AB48" s="1768">
        <v>43282</v>
      </c>
      <c r="AC48" s="1769" t="s">
        <v>6158</v>
      </c>
      <c r="AD48" s="1769"/>
      <c r="AE48" s="1770">
        <v>42614</v>
      </c>
      <c r="AF48" s="1771"/>
      <c r="AG48" s="1771"/>
      <c r="AH48" s="1772"/>
      <c r="AI48" s="1772"/>
      <c r="AJ48" s="7582" t="s">
        <v>4739</v>
      </c>
      <c r="AK48" s="7582"/>
      <c r="AL48" s="1770">
        <v>43282</v>
      </c>
      <c r="AM48" s="1771"/>
      <c r="AN48" s="1771"/>
      <c r="AO48" s="1772"/>
      <c r="AP48" s="1772"/>
      <c r="AQ48" s="1773"/>
      <c r="AR48" s="1774"/>
      <c r="AS48" s="1770"/>
      <c r="AT48" s="1771"/>
      <c r="AU48" s="1771"/>
      <c r="AV48" s="1772"/>
      <c r="AW48" s="1772"/>
      <c r="AX48" s="1774"/>
      <c r="AY48" s="1774"/>
      <c r="AZ48" s="1770"/>
      <c r="BA48" s="1771"/>
      <c r="BB48" s="1771"/>
      <c r="BC48" s="1772"/>
      <c r="BD48" s="1772"/>
      <c r="BE48" s="1769" t="s">
        <v>4845</v>
      </c>
      <c r="BF48" s="1770">
        <v>43497</v>
      </c>
      <c r="BG48" s="1771">
        <v>43565</v>
      </c>
      <c r="BH48" s="1769" t="s">
        <v>5118</v>
      </c>
      <c r="BI48" s="1770">
        <v>43586</v>
      </c>
      <c r="BJ48" s="1771">
        <v>43648</v>
      </c>
      <c r="BK48" s="1769" t="s">
        <v>5121</v>
      </c>
      <c r="BL48" s="1770">
        <v>43831</v>
      </c>
      <c r="BM48" s="1771">
        <v>44039</v>
      </c>
      <c r="BN48" s="1790" t="s">
        <v>9319</v>
      </c>
      <c r="BO48" s="1790"/>
      <c r="BP48" s="1790"/>
      <c r="BQ48" s="1776">
        <v>44104</v>
      </c>
      <c r="BR48" s="1776"/>
      <c r="BS48" s="1777" t="s">
        <v>116</v>
      </c>
      <c r="BT48" s="1776"/>
      <c r="BU48" s="1776"/>
      <c r="BV48" s="1777"/>
      <c r="BW48" s="1776"/>
      <c r="BX48" s="1776" t="s">
        <v>6810</v>
      </c>
      <c r="BY48" s="2015" t="s">
        <v>2168</v>
      </c>
    </row>
    <row r="49" spans="1:77" ht="30" customHeight="1" x14ac:dyDescent="0.2">
      <c r="A49" s="1880" t="s">
        <v>2588</v>
      </c>
      <c r="B49" s="1887" t="s">
        <v>2589</v>
      </c>
      <c r="C49" s="1880" t="s">
        <v>2590</v>
      </c>
      <c r="D49" s="7585">
        <v>2068</v>
      </c>
      <c r="E49" s="1882" t="s">
        <v>4235</v>
      </c>
      <c r="F49" s="1882" t="s">
        <v>3616</v>
      </c>
      <c r="G49" s="1883" t="s">
        <v>89</v>
      </c>
      <c r="H49" s="1894" t="s">
        <v>89</v>
      </c>
      <c r="I49" s="1884" t="s">
        <v>9320</v>
      </c>
      <c r="J49" s="1884" t="s">
        <v>90</v>
      </c>
      <c r="K49" s="1884" t="s">
        <v>515</v>
      </c>
      <c r="L49" s="1884"/>
      <c r="M49" s="1884"/>
      <c r="N49" s="1884">
        <v>43495</v>
      </c>
      <c r="O49" s="1884">
        <v>43614</v>
      </c>
      <c r="P49" s="1888">
        <v>44587</v>
      </c>
      <c r="Q49" s="1888">
        <v>44588</v>
      </c>
      <c r="R49" s="1925"/>
      <c r="S49" s="1762"/>
      <c r="T49" s="1762"/>
      <c r="U49" s="1763" t="s">
        <v>93</v>
      </c>
      <c r="V49" s="7594" t="s">
        <v>93</v>
      </c>
      <c r="W49" s="1765" t="s">
        <v>94</v>
      </c>
      <c r="X49" s="1765"/>
      <c r="Y49" s="1767" t="s">
        <v>2591</v>
      </c>
      <c r="Z49" s="1767" t="s">
        <v>6164</v>
      </c>
      <c r="AA49" s="1767" t="s">
        <v>6165</v>
      </c>
      <c r="AB49" s="1768">
        <v>43191</v>
      </c>
      <c r="AC49" s="1769" t="s">
        <v>6166</v>
      </c>
      <c r="AD49" s="1769"/>
      <c r="AE49" s="1770">
        <v>43160</v>
      </c>
      <c r="AF49" s="1771"/>
      <c r="AG49" s="1771"/>
      <c r="AH49" s="1772"/>
      <c r="AI49" s="1772"/>
      <c r="AJ49" s="7582" t="s">
        <v>2186</v>
      </c>
      <c r="AK49" s="7582"/>
      <c r="AL49" s="1770">
        <v>43282</v>
      </c>
      <c r="AM49" s="1771"/>
      <c r="AN49" s="1771"/>
      <c r="AO49" s="1772"/>
      <c r="AP49" s="1772"/>
      <c r="AQ49" s="1773"/>
      <c r="AR49" s="1774"/>
      <c r="AS49" s="1770"/>
      <c r="AT49" s="1771"/>
      <c r="AU49" s="1771"/>
      <c r="AV49" s="1772"/>
      <c r="AW49" s="1772"/>
      <c r="AX49" s="1774"/>
      <c r="AY49" s="1774"/>
      <c r="AZ49" s="1770"/>
      <c r="BA49" s="1771"/>
      <c r="BB49" s="1771"/>
      <c r="BC49" s="1772"/>
      <c r="BD49" s="1772"/>
      <c r="BE49" s="1769" t="s">
        <v>4891</v>
      </c>
      <c r="BF49" s="1770">
        <v>43466</v>
      </c>
      <c r="BG49" s="1771">
        <v>43495</v>
      </c>
      <c r="BH49" s="1769" t="s">
        <v>5118</v>
      </c>
      <c r="BI49" s="1770">
        <v>43586</v>
      </c>
      <c r="BJ49" s="1771">
        <v>43614</v>
      </c>
      <c r="BK49" s="1769" t="s">
        <v>5095</v>
      </c>
      <c r="BL49" s="1770">
        <v>43891</v>
      </c>
      <c r="BM49" s="1771">
        <v>44621</v>
      </c>
      <c r="BN49" s="1775" t="s">
        <v>9321</v>
      </c>
      <c r="BO49" s="1775" t="s">
        <v>9322</v>
      </c>
      <c r="BP49" s="1775"/>
      <c r="BQ49" s="1776">
        <v>44116</v>
      </c>
      <c r="BR49" s="1776"/>
      <c r="BS49" s="1777" t="s">
        <v>116</v>
      </c>
      <c r="BT49" s="1776"/>
      <c r="BU49" s="1776"/>
      <c r="BV49" s="1777"/>
      <c r="BW49" s="1776">
        <v>44589</v>
      </c>
      <c r="BX49" s="1800" t="s">
        <v>6810</v>
      </c>
      <c r="BY49" s="2016" t="s">
        <v>6813</v>
      </c>
    </row>
    <row r="50" spans="1:77" ht="30" customHeight="1" x14ac:dyDescent="0.2">
      <c r="A50" s="1880" t="s">
        <v>2594</v>
      </c>
      <c r="B50" s="1880" t="s">
        <v>2595</v>
      </c>
      <c r="C50" s="1880"/>
      <c r="D50" s="7585">
        <v>2095</v>
      </c>
      <c r="E50" s="1882" t="s">
        <v>351</v>
      </c>
      <c r="F50" s="1882" t="s">
        <v>1420</v>
      </c>
      <c r="G50" s="1883" t="s">
        <v>89</v>
      </c>
      <c r="H50" s="1883" t="s">
        <v>89</v>
      </c>
      <c r="I50" s="1884">
        <v>44027</v>
      </c>
      <c r="J50" s="1884" t="s">
        <v>90</v>
      </c>
      <c r="K50" s="1884" t="s">
        <v>515</v>
      </c>
      <c r="L50" s="1884"/>
      <c r="M50" s="1884"/>
      <c r="N50" s="1884"/>
      <c r="O50" s="1884"/>
      <c r="P50" s="1884"/>
      <c r="Q50" s="1884"/>
      <c r="R50" s="1926"/>
      <c r="S50" s="1762"/>
      <c r="T50" s="1762"/>
      <c r="U50" s="1763" t="b">
        <v>0</v>
      </c>
      <c r="V50" s="1764" t="s">
        <v>237</v>
      </c>
      <c r="W50" s="1765" t="s">
        <v>94</v>
      </c>
      <c r="X50" s="1765"/>
      <c r="Y50" s="1766" t="s">
        <v>2599</v>
      </c>
      <c r="Z50" s="1767" t="s">
        <v>6168</v>
      </c>
      <c r="AA50" s="1765"/>
      <c r="AB50" s="1768">
        <v>43160</v>
      </c>
      <c r="AC50" s="1769" t="s">
        <v>6169</v>
      </c>
      <c r="AD50" s="1769"/>
      <c r="AE50" s="1770">
        <v>43282</v>
      </c>
      <c r="AF50" s="1771" t="e">
        <v>#N/A</v>
      </c>
      <c r="AG50" s="1771" t="e">
        <v>#N/A</v>
      </c>
      <c r="AH50" s="1772" t="e">
        <v>#N/A</v>
      </c>
      <c r="AI50" s="1772" t="e">
        <v>#N/A</v>
      </c>
      <c r="AJ50" s="7582"/>
      <c r="AK50" s="7582"/>
      <c r="AL50" s="1770"/>
      <c r="AM50" s="1771"/>
      <c r="AN50" s="1771"/>
      <c r="AO50" s="1772"/>
      <c r="AP50" s="1772"/>
      <c r="AQ50" s="1773"/>
      <c r="AR50" s="1774"/>
      <c r="AS50" s="1770"/>
      <c r="AT50" s="1771"/>
      <c r="AU50" s="1771"/>
      <c r="AV50" s="1772"/>
      <c r="AW50" s="1772"/>
      <c r="AX50" s="1774"/>
      <c r="AY50" s="1774"/>
      <c r="AZ50" s="1770"/>
      <c r="BA50" s="1771"/>
      <c r="BB50" s="1771"/>
      <c r="BC50" s="1772"/>
      <c r="BD50" s="1772"/>
      <c r="BE50" s="1769" t="s">
        <v>586</v>
      </c>
      <c r="BF50" s="1770">
        <v>43556</v>
      </c>
      <c r="BG50" s="1771">
        <v>43616</v>
      </c>
      <c r="BH50" s="1769" t="s">
        <v>6172</v>
      </c>
      <c r="BI50" s="1770">
        <v>43647</v>
      </c>
      <c r="BJ50" s="1771">
        <v>43738</v>
      </c>
      <c r="BK50" s="1769" t="s">
        <v>4740</v>
      </c>
      <c r="BL50" s="1770">
        <v>43800</v>
      </c>
      <c r="BM50" s="1771">
        <v>44027</v>
      </c>
      <c r="BN50" s="1804" t="s">
        <v>6173</v>
      </c>
      <c r="BO50" s="1804"/>
      <c r="BP50" s="1804"/>
      <c r="BQ50" s="1776">
        <v>44049</v>
      </c>
      <c r="BR50" s="1776"/>
      <c r="BS50" s="1777" t="s">
        <v>116</v>
      </c>
      <c r="BT50" s="1776"/>
      <c r="BU50" s="1776"/>
      <c r="BV50" s="1777"/>
      <c r="BW50" s="1776"/>
      <c r="BX50" s="1776" t="s">
        <v>6810</v>
      </c>
      <c r="BY50" s="2015" t="s">
        <v>2168</v>
      </c>
    </row>
    <row r="51" spans="1:77" ht="30" customHeight="1" x14ac:dyDescent="0.2">
      <c r="A51" s="1880" t="s">
        <v>2645</v>
      </c>
      <c r="B51" s="1880" t="s">
        <v>2646</v>
      </c>
      <c r="C51" s="1880" t="s">
        <v>6193</v>
      </c>
      <c r="D51" s="7585">
        <v>1843</v>
      </c>
      <c r="E51" s="1882" t="s">
        <v>2759</v>
      </c>
      <c r="F51" s="1882" t="s">
        <v>2182</v>
      </c>
      <c r="G51" s="1883" t="s">
        <v>89</v>
      </c>
      <c r="H51" s="1883" t="s">
        <v>89</v>
      </c>
      <c r="I51" s="1893" t="s">
        <v>9323</v>
      </c>
      <c r="J51" s="1884"/>
      <c r="K51" s="1884"/>
      <c r="L51" s="1884"/>
      <c r="M51" s="1884"/>
      <c r="N51" s="1884">
        <v>43265</v>
      </c>
      <c r="O51" s="1884">
        <v>43377</v>
      </c>
      <c r="P51" s="1884">
        <v>44652</v>
      </c>
      <c r="Q51" s="1884">
        <v>44653</v>
      </c>
      <c r="R51" s="1925"/>
      <c r="S51" s="1762"/>
      <c r="T51" s="1762"/>
      <c r="U51" s="1763" t="s">
        <v>93</v>
      </c>
      <c r="V51" s="7594" t="s">
        <v>93</v>
      </c>
      <c r="W51" s="1765" t="s">
        <v>94</v>
      </c>
      <c r="X51" s="1765"/>
      <c r="Y51" s="1806" t="s">
        <v>6194</v>
      </c>
      <c r="Z51" s="1806" t="s">
        <v>6195</v>
      </c>
      <c r="AA51" s="1766" t="s">
        <v>6196</v>
      </c>
      <c r="AB51" s="1768">
        <v>43252</v>
      </c>
      <c r="AC51" s="1769" t="s">
        <v>6100</v>
      </c>
      <c r="AD51" s="1769"/>
      <c r="AE51" s="1770">
        <v>43132</v>
      </c>
      <c r="AF51" s="1771"/>
      <c r="AG51" s="1771"/>
      <c r="AH51" s="1772"/>
      <c r="AI51" s="1772"/>
      <c r="AJ51" s="7582"/>
      <c r="AK51" s="7582"/>
      <c r="AL51" s="1770"/>
      <c r="AM51" s="1771"/>
      <c r="AN51" s="1771"/>
      <c r="AO51" s="1772"/>
      <c r="AP51" s="1772"/>
      <c r="AQ51" s="1773"/>
      <c r="AR51" s="1774"/>
      <c r="AS51" s="1770"/>
      <c r="AT51" s="1771"/>
      <c r="AU51" s="1771"/>
      <c r="AV51" s="1772"/>
      <c r="AW51" s="1772"/>
      <c r="AX51" s="1774"/>
      <c r="AY51" s="1774"/>
      <c r="AZ51" s="1770"/>
      <c r="BA51" s="1771"/>
      <c r="BB51" s="1771"/>
      <c r="BC51" s="1772"/>
      <c r="BD51" s="1772"/>
      <c r="BE51" s="1769" t="s">
        <v>6197</v>
      </c>
      <c r="BF51" s="1770">
        <v>42887</v>
      </c>
      <c r="BG51" s="1771">
        <v>43265</v>
      </c>
      <c r="BH51" s="1769" t="s">
        <v>5843</v>
      </c>
      <c r="BI51" s="1770">
        <v>43374</v>
      </c>
      <c r="BJ51" s="1771">
        <v>43377</v>
      </c>
      <c r="BK51" s="1769" t="s">
        <v>5627</v>
      </c>
      <c r="BL51" s="1770">
        <v>43556</v>
      </c>
      <c r="BM51" s="1771">
        <v>44734</v>
      </c>
      <c r="BN51" s="1775"/>
      <c r="BO51" s="1775" t="s">
        <v>9324</v>
      </c>
      <c r="BP51" s="1775"/>
      <c r="BQ51" s="1776">
        <v>43563</v>
      </c>
      <c r="BR51" s="1776"/>
      <c r="BS51" s="1777" t="s">
        <v>6076</v>
      </c>
      <c r="BT51" s="1776"/>
      <c r="BU51" s="1776"/>
      <c r="BV51" s="1777"/>
      <c r="BW51" s="1776"/>
      <c r="BX51" s="1809" t="s">
        <v>6810</v>
      </c>
      <c r="BY51" s="2019" t="s">
        <v>9325</v>
      </c>
    </row>
    <row r="52" spans="1:77" ht="30" customHeight="1" x14ac:dyDescent="0.2">
      <c r="A52" s="1880" t="s">
        <v>2875</v>
      </c>
      <c r="B52" s="1880" t="s">
        <v>2876</v>
      </c>
      <c r="C52" s="1880" t="s">
        <v>2877</v>
      </c>
      <c r="D52" s="7585">
        <v>2013</v>
      </c>
      <c r="E52" s="1882" t="s">
        <v>1083</v>
      </c>
      <c r="F52" s="1882" t="s">
        <v>3616</v>
      </c>
      <c r="G52" s="1883" t="s">
        <v>89</v>
      </c>
      <c r="H52" s="1883" t="s">
        <v>89</v>
      </c>
      <c r="I52" s="1884">
        <v>40855</v>
      </c>
      <c r="J52" s="1884"/>
      <c r="K52" s="1884"/>
      <c r="L52" s="1884"/>
      <c r="M52" s="1884"/>
      <c r="N52" s="1884">
        <v>43335</v>
      </c>
      <c r="O52" s="1884">
        <v>43549</v>
      </c>
      <c r="P52" s="1888">
        <v>44519</v>
      </c>
      <c r="Q52" s="1888">
        <v>44520</v>
      </c>
      <c r="R52" s="1926"/>
      <c r="S52" s="1762"/>
      <c r="T52" s="1762"/>
      <c r="U52" s="1763" t="s">
        <v>93</v>
      </c>
      <c r="V52" s="1764" t="s">
        <v>93</v>
      </c>
      <c r="W52" s="1765" t="s">
        <v>94</v>
      </c>
      <c r="X52" s="1765"/>
      <c r="Y52" s="1811" t="s">
        <v>2878</v>
      </c>
      <c r="Z52" s="1765" t="s">
        <v>2879</v>
      </c>
      <c r="AA52" s="1767" t="s">
        <v>6293</v>
      </c>
      <c r="AB52" s="1768">
        <v>43435</v>
      </c>
      <c r="AC52" s="1769"/>
      <c r="AD52" s="1769"/>
      <c r="AE52" s="1770"/>
      <c r="AF52" s="1771"/>
      <c r="AG52" s="1771"/>
      <c r="AH52" s="1772"/>
      <c r="AI52" s="1772"/>
      <c r="AJ52" s="1769" t="s">
        <v>4870</v>
      </c>
      <c r="AK52" s="1769"/>
      <c r="AL52" s="1770">
        <v>42917</v>
      </c>
      <c r="AM52" s="1771"/>
      <c r="AN52" s="1771"/>
      <c r="AO52" s="1772"/>
      <c r="AP52" s="1772"/>
      <c r="AQ52" s="1773"/>
      <c r="AR52" s="1774"/>
      <c r="AS52" s="1770"/>
      <c r="AT52" s="1771"/>
      <c r="AU52" s="1771"/>
      <c r="AV52" s="1772"/>
      <c r="AW52" s="1772"/>
      <c r="AX52" s="1774"/>
      <c r="AY52" s="1774"/>
      <c r="AZ52" s="1770"/>
      <c r="BA52" s="1771"/>
      <c r="BB52" s="1771"/>
      <c r="BC52" s="1772"/>
      <c r="BD52" s="1772"/>
      <c r="BE52" s="1769" t="s">
        <v>4739</v>
      </c>
      <c r="BF52" s="1770">
        <v>43282</v>
      </c>
      <c r="BG52" s="1771">
        <v>43335</v>
      </c>
      <c r="BH52" s="1769" t="s">
        <v>4845</v>
      </c>
      <c r="BI52" s="1770">
        <v>43497</v>
      </c>
      <c r="BJ52" s="1771">
        <v>43549</v>
      </c>
      <c r="BK52" s="1769" t="s">
        <v>5095</v>
      </c>
      <c r="BL52" s="1770">
        <v>43891</v>
      </c>
      <c r="BM52" s="1789">
        <v>44545</v>
      </c>
      <c r="BN52" s="7583" t="s">
        <v>9326</v>
      </c>
      <c r="BO52" s="7583" t="s">
        <v>6930</v>
      </c>
      <c r="BP52" s="7583"/>
      <c r="BQ52" s="1776">
        <v>44126</v>
      </c>
      <c r="BR52" s="1776"/>
      <c r="BS52" s="1777" t="s">
        <v>116</v>
      </c>
      <c r="BT52" s="1776"/>
      <c r="BU52" s="1776"/>
      <c r="BV52" s="1777"/>
      <c r="BW52" s="1776">
        <v>44547</v>
      </c>
      <c r="BX52" s="1800" t="s">
        <v>6810</v>
      </c>
      <c r="BY52" s="2016" t="s">
        <v>6931</v>
      </c>
    </row>
    <row r="53" spans="1:77" ht="30" customHeight="1" x14ac:dyDescent="0.2">
      <c r="A53" s="1880" t="s">
        <v>2914</v>
      </c>
      <c r="B53" s="1887" t="s">
        <v>2915</v>
      </c>
      <c r="C53" s="1880" t="s">
        <v>9327</v>
      </c>
      <c r="D53" s="7585">
        <v>1889</v>
      </c>
      <c r="E53" s="1882" t="s">
        <v>974</v>
      </c>
      <c r="F53" s="1882" t="s">
        <v>266</v>
      </c>
      <c r="G53" s="1883" t="s">
        <v>89</v>
      </c>
      <c r="H53" s="1894" t="s">
        <v>89</v>
      </c>
      <c r="I53" s="1884">
        <v>44028</v>
      </c>
      <c r="J53" s="1884"/>
      <c r="K53" s="1884"/>
      <c r="L53" s="1884"/>
      <c r="M53" s="1884" t="s">
        <v>90</v>
      </c>
      <c r="N53" s="1884"/>
      <c r="O53" s="1884"/>
      <c r="P53" s="1884"/>
      <c r="Q53" s="1884"/>
      <c r="R53" s="1925"/>
      <c r="S53" s="1762"/>
      <c r="T53" s="1762"/>
      <c r="U53" s="1763" t="s">
        <v>93</v>
      </c>
      <c r="V53" s="1764" t="s">
        <v>90</v>
      </c>
      <c r="W53" s="1765" t="s">
        <v>94</v>
      </c>
      <c r="X53" s="1765"/>
      <c r="Y53" s="1767" t="s">
        <v>6312</v>
      </c>
      <c r="Z53" s="1767" t="s">
        <v>9328</v>
      </c>
      <c r="AA53" s="1767"/>
      <c r="AB53" s="1768">
        <v>44075</v>
      </c>
      <c r="AC53" s="1769" t="s">
        <v>6302</v>
      </c>
      <c r="AD53" s="1769" t="s">
        <v>364</v>
      </c>
      <c r="AE53" s="1770">
        <v>44743</v>
      </c>
      <c r="AF53" s="1771"/>
      <c r="AG53" s="1771"/>
      <c r="AH53" s="1772"/>
      <c r="AI53" s="1772"/>
      <c r="AJ53" s="1769" t="s">
        <v>8682</v>
      </c>
      <c r="AK53" s="1769" t="s">
        <v>270</v>
      </c>
      <c r="AL53" s="1770">
        <v>45047</v>
      </c>
      <c r="AM53" s="1771"/>
      <c r="AN53" s="1771"/>
      <c r="AO53" s="1772"/>
      <c r="AP53" s="1772"/>
      <c r="AQ53" s="1773"/>
      <c r="AR53" s="1774"/>
      <c r="AS53" s="1770"/>
      <c r="AT53" s="1771"/>
      <c r="AU53" s="1771"/>
      <c r="AV53" s="1772"/>
      <c r="AW53" s="1772"/>
      <c r="AX53" s="1774"/>
      <c r="AY53" s="1774"/>
      <c r="AZ53" s="1770"/>
      <c r="BA53" s="1771"/>
      <c r="BB53" s="1771"/>
      <c r="BC53" s="1772"/>
      <c r="BD53" s="1772"/>
      <c r="BE53" s="1769" t="s">
        <v>2562</v>
      </c>
      <c r="BF53" s="1770">
        <v>45292</v>
      </c>
      <c r="BG53" s="1771"/>
      <c r="BH53" s="1769" t="s">
        <v>9329</v>
      </c>
      <c r="BI53" s="1770">
        <v>45474</v>
      </c>
      <c r="BJ53" s="1771"/>
      <c r="BK53" s="1769" t="s">
        <v>9330</v>
      </c>
      <c r="BL53" s="1770">
        <v>45839</v>
      </c>
      <c r="BM53" s="1771"/>
      <c r="BN53" s="1775" t="s">
        <v>9331</v>
      </c>
      <c r="BO53" s="1775"/>
      <c r="BP53" s="1775"/>
      <c r="BQ53" s="1776">
        <v>44090</v>
      </c>
      <c r="BR53" s="1776"/>
      <c r="BS53" s="1777" t="s">
        <v>116</v>
      </c>
      <c r="BT53" s="1776"/>
      <c r="BU53" s="1776"/>
      <c r="BV53" s="1777"/>
      <c r="BW53" s="1776"/>
      <c r="BX53" s="1776" t="s">
        <v>6810</v>
      </c>
      <c r="BY53" s="2015" t="s">
        <v>9332</v>
      </c>
    </row>
    <row r="54" spans="1:77" ht="30" customHeight="1" x14ac:dyDescent="0.2">
      <c r="A54" s="1880" t="s">
        <v>3280</v>
      </c>
      <c r="B54" s="1880" t="s">
        <v>3270</v>
      </c>
      <c r="C54" s="1880" t="s">
        <v>6480</v>
      </c>
      <c r="D54" s="7585">
        <v>1883</v>
      </c>
      <c r="E54" s="1882" t="s">
        <v>1083</v>
      </c>
      <c r="F54" s="1882" t="s">
        <v>3616</v>
      </c>
      <c r="G54" s="1883" t="s">
        <v>89</v>
      </c>
      <c r="H54" s="1883" t="s">
        <v>89</v>
      </c>
      <c r="I54" s="1884">
        <v>44615</v>
      </c>
      <c r="J54" s="1884"/>
      <c r="K54" s="1884"/>
      <c r="L54" s="1884"/>
      <c r="M54" s="1884"/>
      <c r="N54" s="1884">
        <v>43102</v>
      </c>
      <c r="O54" s="1884">
        <v>43846</v>
      </c>
      <c r="P54" s="1888">
        <v>44517</v>
      </c>
      <c r="Q54" s="1888">
        <v>44518</v>
      </c>
      <c r="R54" s="1926"/>
      <c r="S54" s="1762"/>
      <c r="T54" s="1762"/>
      <c r="U54" s="1763" t="s">
        <v>93</v>
      </c>
      <c r="V54" s="1764" t="s">
        <v>93</v>
      </c>
      <c r="W54" s="1765" t="s">
        <v>94</v>
      </c>
      <c r="X54" s="1765"/>
      <c r="Y54" s="1767" t="s">
        <v>6481</v>
      </c>
      <c r="Z54" s="1767" t="s">
        <v>6482</v>
      </c>
      <c r="AA54" s="1767" t="s">
        <v>6483</v>
      </c>
      <c r="AB54" s="1768">
        <v>43374</v>
      </c>
      <c r="AC54" s="1769"/>
      <c r="AD54" s="1769"/>
      <c r="AE54" s="1770"/>
      <c r="AF54" s="1771"/>
      <c r="AG54" s="1771"/>
      <c r="AH54" s="1772"/>
      <c r="AI54" s="1772"/>
      <c r="AJ54" s="7582"/>
      <c r="AK54" s="7582"/>
      <c r="AL54" s="1770"/>
      <c r="AM54" s="1771"/>
      <c r="AN54" s="1771"/>
      <c r="AO54" s="1772"/>
      <c r="AP54" s="1772"/>
      <c r="AQ54" s="1773"/>
      <c r="AR54" s="1774"/>
      <c r="AS54" s="1770"/>
      <c r="AT54" s="1771"/>
      <c r="AU54" s="1771"/>
      <c r="AV54" s="1772"/>
      <c r="AW54" s="1772"/>
      <c r="AX54" s="1774"/>
      <c r="AY54" s="1774"/>
      <c r="AZ54" s="1770"/>
      <c r="BA54" s="1771"/>
      <c r="BB54" s="1771"/>
      <c r="BC54" s="1772"/>
      <c r="BD54" s="1772"/>
      <c r="BE54" s="1769" t="s">
        <v>586</v>
      </c>
      <c r="BF54" s="1770">
        <v>43556</v>
      </c>
      <c r="BG54" s="1771">
        <v>43102</v>
      </c>
      <c r="BH54" s="1769" t="s">
        <v>826</v>
      </c>
      <c r="BI54" s="1770">
        <v>43647</v>
      </c>
      <c r="BJ54" s="1771">
        <v>43846</v>
      </c>
      <c r="BK54" s="1769" t="s">
        <v>5095</v>
      </c>
      <c r="BL54" s="1770">
        <v>43891</v>
      </c>
      <c r="BM54" s="1771">
        <v>44615</v>
      </c>
      <c r="BN54" s="1790"/>
      <c r="BO54" s="1790" t="s">
        <v>9333</v>
      </c>
      <c r="BP54" s="1804"/>
      <c r="BQ54" s="1776">
        <v>43644</v>
      </c>
      <c r="BR54" s="1776"/>
      <c r="BS54" s="1777" t="s">
        <v>116</v>
      </c>
      <c r="BT54" s="1776"/>
      <c r="BU54" s="1776"/>
      <c r="BV54" s="1777"/>
      <c r="BW54" s="1776"/>
      <c r="BX54" s="1800" t="s">
        <v>6810</v>
      </c>
      <c r="BY54" s="2016" t="s">
        <v>9284</v>
      </c>
    </row>
    <row r="55" spans="1:77" ht="30" customHeight="1" x14ac:dyDescent="0.2">
      <c r="A55" s="1880" t="s">
        <v>3311</v>
      </c>
      <c r="B55" s="1880" t="s">
        <v>3312</v>
      </c>
      <c r="C55" s="1902" t="s">
        <v>6489</v>
      </c>
      <c r="D55" s="7585">
        <v>1985</v>
      </c>
      <c r="E55" s="1882" t="s">
        <v>337</v>
      </c>
      <c r="F55" s="1882" t="s">
        <v>4841</v>
      </c>
      <c r="G55" s="1883" t="s">
        <v>89</v>
      </c>
      <c r="H55" s="1883" t="s">
        <v>89</v>
      </c>
      <c r="I55" s="1884" t="s">
        <v>9334</v>
      </c>
      <c r="J55" s="1884"/>
      <c r="K55" s="1884"/>
      <c r="L55" s="1884"/>
      <c r="M55" s="1884"/>
      <c r="N55" s="1884">
        <v>43482</v>
      </c>
      <c r="O55" s="1884">
        <v>44133</v>
      </c>
      <c r="P55" s="1884">
        <v>44699</v>
      </c>
      <c r="Q55" s="1884">
        <v>44700</v>
      </c>
      <c r="R55" s="1925"/>
      <c r="S55" s="1762"/>
      <c r="T55" s="1762"/>
      <c r="U55" s="1763" t="s">
        <v>93</v>
      </c>
      <c r="V55" s="1764" t="s">
        <v>93</v>
      </c>
      <c r="W55" s="1765" t="s">
        <v>94</v>
      </c>
      <c r="X55" s="1765"/>
      <c r="Y55" s="1767" t="s">
        <v>6490</v>
      </c>
      <c r="Z55" s="1767" t="s">
        <v>6491</v>
      </c>
      <c r="AA55" s="1765" t="s">
        <v>6492</v>
      </c>
      <c r="AB55" s="1768">
        <v>43435</v>
      </c>
      <c r="AC55" s="1769"/>
      <c r="AD55" s="1769"/>
      <c r="AE55" s="1770"/>
      <c r="AF55" s="1771"/>
      <c r="AG55" s="1771"/>
      <c r="AH55" s="1772"/>
      <c r="AI55" s="1772"/>
      <c r="AJ55" s="7582"/>
      <c r="AK55" s="7582"/>
      <c r="AL55" s="1770"/>
      <c r="AM55" s="1771"/>
      <c r="AN55" s="1771"/>
      <c r="AO55" s="1772"/>
      <c r="AP55" s="1772"/>
      <c r="AQ55" s="1773"/>
      <c r="AR55" s="1774"/>
      <c r="AS55" s="1770"/>
      <c r="AT55" s="1771"/>
      <c r="AU55" s="1771"/>
      <c r="AV55" s="1772"/>
      <c r="AW55" s="1772"/>
      <c r="AX55" s="1774"/>
      <c r="AY55" s="1774"/>
      <c r="AZ55" s="1770"/>
      <c r="BA55" s="1771"/>
      <c r="BB55" s="1771"/>
      <c r="BC55" s="1772"/>
      <c r="BD55" s="1772"/>
      <c r="BE55" s="1769" t="s">
        <v>4891</v>
      </c>
      <c r="BF55" s="1770">
        <v>43466</v>
      </c>
      <c r="BG55" s="1771">
        <v>43482</v>
      </c>
      <c r="BH55" s="1769" t="s">
        <v>826</v>
      </c>
      <c r="BI55" s="1770">
        <v>43647</v>
      </c>
      <c r="BJ55" s="1771">
        <v>44133</v>
      </c>
      <c r="BK55" s="1769" t="s">
        <v>6493</v>
      </c>
      <c r="BL55" s="1770">
        <v>43983</v>
      </c>
      <c r="BM55" s="1771">
        <v>44754</v>
      </c>
      <c r="BN55" s="1790" t="s">
        <v>6964</v>
      </c>
      <c r="BO55" s="1790"/>
      <c r="BP55" s="1790"/>
      <c r="BQ55" s="1776">
        <v>44116</v>
      </c>
      <c r="BR55" s="1776"/>
      <c r="BS55" s="1777" t="s">
        <v>116</v>
      </c>
      <c r="BT55" s="1776"/>
      <c r="BU55" s="1776"/>
      <c r="BV55" s="1777"/>
      <c r="BW55" s="1776"/>
      <c r="BX55" s="1776" t="s">
        <v>6810</v>
      </c>
      <c r="BY55" s="2015" t="s">
        <v>3319</v>
      </c>
    </row>
    <row r="56" spans="1:77" ht="30" customHeight="1" x14ac:dyDescent="0.2">
      <c r="A56" s="1880" t="s">
        <v>3336</v>
      </c>
      <c r="B56" s="1880" t="s">
        <v>3337</v>
      </c>
      <c r="C56" s="1880" t="s">
        <v>3338</v>
      </c>
      <c r="D56" s="7585">
        <v>1902</v>
      </c>
      <c r="E56" s="1897" t="s">
        <v>1063</v>
      </c>
      <c r="F56" s="1897" t="s">
        <v>1021</v>
      </c>
      <c r="G56" s="1883" t="s">
        <v>89</v>
      </c>
      <c r="H56" s="1883" t="s">
        <v>89</v>
      </c>
      <c r="I56" s="1884">
        <v>41724</v>
      </c>
      <c r="J56" s="1884"/>
      <c r="K56" s="1884"/>
      <c r="L56" s="1884"/>
      <c r="M56" s="1884"/>
      <c r="N56" s="1884">
        <v>43158</v>
      </c>
      <c r="O56" s="1884">
        <v>43280</v>
      </c>
      <c r="P56" s="1888">
        <v>44000</v>
      </c>
      <c r="Q56" s="1888">
        <v>44001</v>
      </c>
      <c r="R56" s="1925"/>
      <c r="S56" s="1762"/>
      <c r="T56" s="1762"/>
      <c r="U56" s="1763" t="s">
        <v>93</v>
      </c>
      <c r="V56" s="1764" t="s">
        <v>93</v>
      </c>
      <c r="W56" s="1765" t="s">
        <v>94</v>
      </c>
      <c r="X56" s="1782"/>
      <c r="Y56" s="1767" t="s">
        <v>3339</v>
      </c>
      <c r="Z56" s="1767" t="s">
        <v>6498</v>
      </c>
      <c r="AA56" s="1767" t="s">
        <v>6499</v>
      </c>
      <c r="AB56" s="1768">
        <v>43132</v>
      </c>
      <c r="AC56" s="1769" t="s">
        <v>5741</v>
      </c>
      <c r="AD56" s="1769"/>
      <c r="AE56" s="1770">
        <v>42186</v>
      </c>
      <c r="AF56" s="1771"/>
      <c r="AG56" s="1771"/>
      <c r="AH56" s="1772"/>
      <c r="AI56" s="1772"/>
      <c r="AJ56" s="1769" t="s">
        <v>4870</v>
      </c>
      <c r="AK56" s="1769"/>
      <c r="AL56" s="1770">
        <v>42917</v>
      </c>
      <c r="AM56" s="1771"/>
      <c r="AN56" s="1771"/>
      <c r="AO56" s="1772"/>
      <c r="AP56" s="1772"/>
      <c r="AQ56" s="1773"/>
      <c r="AR56" s="1774"/>
      <c r="AS56" s="1770"/>
      <c r="AT56" s="1771"/>
      <c r="AU56" s="1771"/>
      <c r="AV56" s="1772"/>
      <c r="AW56" s="1772"/>
      <c r="AX56" s="1774"/>
      <c r="AY56" s="1774"/>
      <c r="AZ56" s="1770"/>
      <c r="BA56" s="1771"/>
      <c r="BB56" s="1771"/>
      <c r="BC56" s="1772"/>
      <c r="BD56" s="1772"/>
      <c r="BE56" s="1769" t="s">
        <v>5103</v>
      </c>
      <c r="BF56" s="1770">
        <v>43132</v>
      </c>
      <c r="BG56" s="1771">
        <v>43158</v>
      </c>
      <c r="BH56" s="1769" t="s">
        <v>5236</v>
      </c>
      <c r="BI56" s="1770">
        <v>43252</v>
      </c>
      <c r="BJ56" s="1771">
        <v>43280</v>
      </c>
      <c r="BK56" s="1769" t="s">
        <v>6500</v>
      </c>
      <c r="BL56" s="1770">
        <v>43525</v>
      </c>
      <c r="BM56" s="1771">
        <v>44083</v>
      </c>
      <c r="BN56" s="1775"/>
      <c r="BO56" s="1775"/>
      <c r="BP56" s="1775"/>
      <c r="BQ56" s="1776">
        <v>44112</v>
      </c>
      <c r="BR56" s="1776"/>
      <c r="BS56" s="1777" t="s">
        <v>116</v>
      </c>
      <c r="BT56" s="1776"/>
      <c r="BU56" s="1776"/>
      <c r="BV56" s="1777"/>
      <c r="BW56" s="1776"/>
      <c r="BX56" s="1776" t="s">
        <v>6810</v>
      </c>
      <c r="BY56" s="2015" t="s">
        <v>6815</v>
      </c>
    </row>
    <row r="57" spans="1:77" ht="30" customHeight="1" x14ac:dyDescent="0.2">
      <c r="A57" s="1880" t="s">
        <v>3431</v>
      </c>
      <c r="B57" s="1880" t="s">
        <v>9335</v>
      </c>
      <c r="C57" s="1880" t="s">
        <v>3433</v>
      </c>
      <c r="D57" s="7585">
        <v>1960</v>
      </c>
      <c r="E57" s="1883">
        <v>2018</v>
      </c>
      <c r="F57" s="1883">
        <v>2036</v>
      </c>
      <c r="G57" s="1882" t="s">
        <v>89</v>
      </c>
      <c r="H57" s="1883" t="s">
        <v>89</v>
      </c>
      <c r="I57" s="1884">
        <v>44097</v>
      </c>
      <c r="J57" s="1884"/>
      <c r="K57" s="1884"/>
      <c r="L57" s="1884"/>
      <c r="M57" s="1884"/>
      <c r="N57" s="1884"/>
      <c r="O57" s="1884"/>
      <c r="P57" s="1884"/>
      <c r="Q57" s="1884"/>
      <c r="R57" s="1925"/>
      <c r="S57" s="1762"/>
      <c r="T57" s="1762"/>
      <c r="U57" s="1763"/>
      <c r="V57" s="1764"/>
      <c r="W57" s="1765"/>
      <c r="X57" s="1765"/>
      <c r="Y57" s="1765"/>
      <c r="Z57" s="1765"/>
      <c r="AA57" s="1767"/>
      <c r="AB57" s="1768"/>
      <c r="AC57" s="1769"/>
      <c r="AD57" s="1769"/>
      <c r="AE57" s="1770"/>
      <c r="AF57" s="1771"/>
      <c r="AG57" s="1771"/>
      <c r="AH57" s="1772"/>
      <c r="AI57" s="1772"/>
      <c r="AJ57" s="1769"/>
      <c r="AK57" s="1769"/>
      <c r="AL57" s="1770"/>
      <c r="AM57" s="1771"/>
      <c r="AN57" s="1771"/>
      <c r="AO57" s="1772"/>
      <c r="AP57" s="1772"/>
      <c r="AQ57" s="1773"/>
      <c r="AR57" s="1774"/>
      <c r="AS57" s="1770"/>
      <c r="AT57" s="1771"/>
      <c r="AU57" s="1771"/>
      <c r="AV57" s="1772"/>
      <c r="AW57" s="1772"/>
      <c r="AX57" s="1774"/>
      <c r="AY57" s="1774"/>
      <c r="AZ57" s="1770"/>
      <c r="BA57" s="1771"/>
      <c r="BB57" s="1771"/>
      <c r="BC57" s="1772"/>
      <c r="BD57" s="1772"/>
      <c r="BE57" s="1769"/>
      <c r="BF57" s="1770"/>
      <c r="BG57" s="1771"/>
      <c r="BH57" s="1769"/>
      <c r="BI57" s="1770"/>
      <c r="BJ57" s="1771"/>
      <c r="BK57" s="1769"/>
      <c r="BL57" s="1770"/>
      <c r="BM57" s="1771"/>
      <c r="BN57" s="1775"/>
      <c r="BO57" s="1775"/>
      <c r="BP57" s="1775"/>
      <c r="BQ57" s="1776"/>
      <c r="BR57" s="1776"/>
      <c r="BS57" s="1777"/>
      <c r="BT57" s="1776"/>
      <c r="BU57" s="1776"/>
      <c r="BV57" s="1776"/>
      <c r="BW57" s="1776"/>
      <c r="BX57" s="1776" t="s">
        <v>6810</v>
      </c>
      <c r="BY57" s="2015" t="s">
        <v>3435</v>
      </c>
    </row>
    <row r="58" spans="1:77" ht="30" customHeight="1" x14ac:dyDescent="0.2">
      <c r="A58" s="1880" t="s">
        <v>3436</v>
      </c>
      <c r="B58" s="1880" t="s">
        <v>3437</v>
      </c>
      <c r="C58" s="1880" t="s">
        <v>6526</v>
      </c>
      <c r="D58" s="7585">
        <v>1943</v>
      </c>
      <c r="E58" s="1882" t="s">
        <v>4840</v>
      </c>
      <c r="F58" s="1882" t="s">
        <v>3538</v>
      </c>
      <c r="G58" s="1883" t="s">
        <v>89</v>
      </c>
      <c r="H58" s="1883" t="s">
        <v>89</v>
      </c>
      <c r="I58" s="1884">
        <v>43860</v>
      </c>
      <c r="J58" s="1884"/>
      <c r="K58" s="1884"/>
      <c r="L58" s="1884"/>
      <c r="M58" s="1884"/>
      <c r="N58" s="1884"/>
      <c r="O58" s="1884"/>
      <c r="P58" s="1884"/>
      <c r="Q58" s="1884"/>
      <c r="R58" s="1925"/>
      <c r="S58" s="1762"/>
      <c r="T58" s="1762"/>
      <c r="U58" s="1763" t="b">
        <v>0</v>
      </c>
      <c r="V58" s="1764" t="s">
        <v>237</v>
      </c>
      <c r="W58" s="1765" t="s">
        <v>94</v>
      </c>
      <c r="X58" s="1765"/>
      <c r="Y58" s="1767" t="s">
        <v>6527</v>
      </c>
      <c r="Z58" s="1767" t="s">
        <v>6528</v>
      </c>
      <c r="AA58" s="1767" t="s">
        <v>6529</v>
      </c>
      <c r="AB58" s="1768">
        <v>43435</v>
      </c>
      <c r="AC58" s="1769" t="s">
        <v>5131</v>
      </c>
      <c r="AD58" s="1769"/>
      <c r="AE58" s="1770">
        <v>42917</v>
      </c>
      <c r="AF58" s="1771"/>
      <c r="AG58" s="1771"/>
      <c r="AH58" s="1772"/>
      <c r="AI58" s="1772"/>
      <c r="AJ58" s="1769"/>
      <c r="AK58" s="1769"/>
      <c r="AL58" s="1770"/>
      <c r="AM58" s="1771"/>
      <c r="AN58" s="1771"/>
      <c r="AO58" s="1772"/>
      <c r="AP58" s="1772"/>
      <c r="AQ58" s="1773"/>
      <c r="AR58" s="1774"/>
      <c r="AS58" s="1770"/>
      <c r="AT58" s="1771"/>
      <c r="AU58" s="1771"/>
      <c r="AV58" s="1772"/>
      <c r="AW58" s="1772"/>
      <c r="AX58" s="1774"/>
      <c r="AY58" s="1774"/>
      <c r="AZ58" s="1770"/>
      <c r="BA58" s="1771"/>
      <c r="BB58" s="1771"/>
      <c r="BC58" s="1772"/>
      <c r="BD58" s="1772"/>
      <c r="BE58" s="1769" t="s">
        <v>5430</v>
      </c>
      <c r="BF58" s="1770">
        <v>43282</v>
      </c>
      <c r="BG58" s="1771">
        <v>43266</v>
      </c>
      <c r="BH58" s="1769" t="s">
        <v>4706</v>
      </c>
      <c r="BI58" s="1770">
        <v>43466</v>
      </c>
      <c r="BJ58" s="1771">
        <v>43455</v>
      </c>
      <c r="BK58" s="1769" t="s">
        <v>1083</v>
      </c>
      <c r="BL58" s="1781" t="s">
        <v>1083</v>
      </c>
      <c r="BM58" s="1771">
        <v>43860</v>
      </c>
      <c r="BN58" s="1775"/>
      <c r="BO58" s="1775"/>
      <c r="BP58" s="1775"/>
      <c r="BQ58" s="1776">
        <v>43676</v>
      </c>
      <c r="BR58" s="1776"/>
      <c r="BS58" s="1777" t="s">
        <v>116</v>
      </c>
      <c r="BT58" s="1776"/>
      <c r="BU58" s="1776"/>
      <c r="BV58" s="1777"/>
      <c r="BW58" s="1776"/>
      <c r="BX58" s="1776" t="s">
        <v>6810</v>
      </c>
      <c r="BY58" s="2015" t="s">
        <v>5034</v>
      </c>
    </row>
    <row r="59" spans="1:77" ht="30" customHeight="1" x14ac:dyDescent="0.2">
      <c r="A59" s="1880" t="s">
        <v>3588</v>
      </c>
      <c r="B59" s="1880" t="s">
        <v>3589</v>
      </c>
      <c r="C59" s="1880" t="s">
        <v>6573</v>
      </c>
      <c r="D59" s="7585">
        <v>1842</v>
      </c>
      <c r="E59" s="1882" t="s">
        <v>3537</v>
      </c>
      <c r="F59" s="1882" t="s">
        <v>3538</v>
      </c>
      <c r="G59" s="1883" t="s">
        <v>194</v>
      </c>
      <c r="H59" s="1883" t="s">
        <v>89</v>
      </c>
      <c r="I59" s="1884">
        <v>44222</v>
      </c>
      <c r="J59" s="1884"/>
      <c r="K59" s="1884"/>
      <c r="L59" s="1884"/>
      <c r="M59" s="1884"/>
      <c r="N59" s="1884">
        <v>42902</v>
      </c>
      <c r="O59" s="1884">
        <v>43017</v>
      </c>
      <c r="P59" s="1888">
        <v>44175</v>
      </c>
      <c r="Q59" s="1888">
        <v>44176</v>
      </c>
      <c r="R59" s="1925"/>
      <c r="S59" s="1762"/>
      <c r="T59" s="1762"/>
      <c r="U59" s="1763" t="b">
        <v>0</v>
      </c>
      <c r="V59" s="1764" t="s">
        <v>237</v>
      </c>
      <c r="W59" s="1765" t="s">
        <v>94</v>
      </c>
      <c r="X59" s="1765"/>
      <c r="Y59" s="1767" t="s">
        <v>6574</v>
      </c>
      <c r="Z59" s="1767" t="s">
        <v>6575</v>
      </c>
      <c r="AA59" s="1767" t="s">
        <v>6576</v>
      </c>
      <c r="AB59" s="1768">
        <v>43466</v>
      </c>
      <c r="AC59" s="1769" t="s">
        <v>6577</v>
      </c>
      <c r="AD59" s="1769" t="s">
        <v>364</v>
      </c>
      <c r="AE59" s="1770">
        <v>42248</v>
      </c>
      <c r="AF59" s="1771">
        <v>42248</v>
      </c>
      <c r="AG59" s="1771">
        <v>42290</v>
      </c>
      <c r="AH59" s="1772" t="s">
        <v>6575</v>
      </c>
      <c r="AI59" s="1772"/>
      <c r="AJ59" s="1769" t="s">
        <v>6578</v>
      </c>
      <c r="AK59" s="1769" t="s">
        <v>5234</v>
      </c>
      <c r="AL59" s="1770">
        <v>42583</v>
      </c>
      <c r="AM59" s="1771">
        <v>42565</v>
      </c>
      <c r="AN59" s="1771">
        <v>42621</v>
      </c>
      <c r="AO59" s="1772" t="s">
        <v>6575</v>
      </c>
      <c r="AP59" s="1772"/>
      <c r="AQ59" s="1773"/>
      <c r="AR59" s="1774"/>
      <c r="AS59" s="1770"/>
      <c r="AT59" s="1771"/>
      <c r="AU59" s="1771"/>
      <c r="AV59" s="1772"/>
      <c r="AW59" s="1772"/>
      <c r="AX59" s="1774"/>
      <c r="AY59" s="1774"/>
      <c r="AZ59" s="1770"/>
      <c r="BA59" s="1771"/>
      <c r="BB59" s="1771"/>
      <c r="BC59" s="1772"/>
      <c r="BD59" s="1772"/>
      <c r="BE59" s="1769" t="s">
        <v>5861</v>
      </c>
      <c r="BF59" s="1770">
        <v>42887</v>
      </c>
      <c r="BG59" s="1771">
        <v>42902</v>
      </c>
      <c r="BH59" s="1769" t="s">
        <v>4792</v>
      </c>
      <c r="BI59" s="1770">
        <v>43009</v>
      </c>
      <c r="BJ59" s="1771">
        <v>43017</v>
      </c>
      <c r="BK59" s="1769" t="s">
        <v>2850</v>
      </c>
      <c r="BL59" s="1770">
        <v>43922</v>
      </c>
      <c r="BM59" s="1771">
        <v>44222</v>
      </c>
      <c r="BN59" s="1775" t="s">
        <v>6984</v>
      </c>
      <c r="BO59" s="1775"/>
      <c r="BP59" s="1775"/>
      <c r="BQ59" s="1776">
        <v>44229</v>
      </c>
      <c r="BR59" s="1776"/>
      <c r="BS59" s="1777" t="s">
        <v>116</v>
      </c>
      <c r="BT59" s="1776"/>
      <c r="BU59" s="1776"/>
      <c r="BV59" s="1777"/>
      <c r="BW59" s="1776"/>
      <c r="BX59" s="1776" t="s">
        <v>6810</v>
      </c>
      <c r="BY59" s="2015" t="s">
        <v>6985</v>
      </c>
    </row>
    <row r="60" spans="1:77" ht="30" customHeight="1" x14ac:dyDescent="0.2">
      <c r="A60" s="1880" t="s">
        <v>3698</v>
      </c>
      <c r="B60" s="1880" t="s">
        <v>3699</v>
      </c>
      <c r="C60" s="1880" t="s">
        <v>6619</v>
      </c>
      <c r="D60" s="7585">
        <v>1858</v>
      </c>
      <c r="E60" s="1882" t="s">
        <v>4235</v>
      </c>
      <c r="F60" s="1882" t="s">
        <v>1021</v>
      </c>
      <c r="G60" s="1883" t="s">
        <v>89</v>
      </c>
      <c r="H60" s="1883" t="s">
        <v>89</v>
      </c>
      <c r="I60" s="1884">
        <v>43845</v>
      </c>
      <c r="J60" s="1884"/>
      <c r="K60" s="1884"/>
      <c r="L60" s="1884"/>
      <c r="M60" s="1884"/>
      <c r="N60" s="1884"/>
      <c r="O60" s="1884"/>
      <c r="P60" s="1884"/>
      <c r="Q60" s="1884"/>
      <c r="R60" s="1925"/>
      <c r="S60" s="1762"/>
      <c r="T60" s="1762"/>
      <c r="U60" s="1763" t="b">
        <v>0</v>
      </c>
      <c r="V60" s="1764" t="s">
        <v>237</v>
      </c>
      <c r="W60" s="1765" t="s">
        <v>94</v>
      </c>
      <c r="X60" s="1765"/>
      <c r="Y60" s="1767" t="s">
        <v>3702</v>
      </c>
      <c r="Z60" s="1767" t="s">
        <v>6620</v>
      </c>
      <c r="AA60" s="1767" t="s">
        <v>6621</v>
      </c>
      <c r="AB60" s="1768">
        <v>42856</v>
      </c>
      <c r="AC60" s="1769" t="s">
        <v>5305</v>
      </c>
      <c r="AD60" s="1769"/>
      <c r="AE60" s="1770">
        <v>42705</v>
      </c>
      <c r="AF60" s="1771"/>
      <c r="AG60" s="1771"/>
      <c r="AH60" s="1772"/>
      <c r="AI60" s="1772"/>
      <c r="AJ60" s="1769"/>
      <c r="AK60" s="1769"/>
      <c r="AL60" s="1770"/>
      <c r="AM60" s="1771"/>
      <c r="AN60" s="1771"/>
      <c r="AO60" s="1772"/>
      <c r="AP60" s="1772"/>
      <c r="AQ60" s="1773"/>
      <c r="AR60" s="1774"/>
      <c r="AS60" s="1770"/>
      <c r="AT60" s="1771"/>
      <c r="AU60" s="1771"/>
      <c r="AV60" s="1772"/>
      <c r="AW60" s="1772"/>
      <c r="AX60" s="1774"/>
      <c r="AY60" s="1774"/>
      <c r="AZ60" s="1770"/>
      <c r="BA60" s="1771"/>
      <c r="BB60" s="1771"/>
      <c r="BC60" s="1772"/>
      <c r="BD60" s="1772"/>
      <c r="BE60" s="1769" t="s">
        <v>6603</v>
      </c>
      <c r="BF60" s="1770">
        <v>43009</v>
      </c>
      <c r="BG60" s="1771">
        <v>43010</v>
      </c>
      <c r="BH60" s="1769" t="s">
        <v>6622</v>
      </c>
      <c r="BI60" s="1770">
        <v>43070</v>
      </c>
      <c r="BJ60" s="1771">
        <v>43159</v>
      </c>
      <c r="BK60" s="1769" t="s">
        <v>6623</v>
      </c>
      <c r="BL60" s="1770">
        <v>43252</v>
      </c>
      <c r="BM60" s="1771">
        <v>43845</v>
      </c>
      <c r="BN60" s="1775"/>
      <c r="BO60" s="1775"/>
      <c r="BP60" s="1775"/>
      <c r="BQ60" s="1776">
        <v>43552</v>
      </c>
      <c r="BR60" s="1776"/>
      <c r="BS60" s="1777" t="s">
        <v>116</v>
      </c>
      <c r="BT60" s="1776"/>
      <c r="BU60" s="1776"/>
      <c r="BV60" s="1777"/>
      <c r="BW60" s="1776"/>
      <c r="BX60" s="1776" t="s">
        <v>6810</v>
      </c>
      <c r="BY60" s="2015" t="s">
        <v>5034</v>
      </c>
    </row>
    <row r="61" spans="1:77" ht="30" customHeight="1" x14ac:dyDescent="0.2">
      <c r="A61" s="1880" t="s">
        <v>3934</v>
      </c>
      <c r="B61" s="1880" t="s">
        <v>3935</v>
      </c>
      <c r="C61" s="1880" t="s">
        <v>9336</v>
      </c>
      <c r="D61" s="1881">
        <v>1997</v>
      </c>
      <c r="E61" s="1882" t="s">
        <v>1083</v>
      </c>
      <c r="F61" s="1882" t="s">
        <v>266</v>
      </c>
      <c r="G61" s="1883" t="s">
        <v>89</v>
      </c>
      <c r="H61" s="1883" t="s">
        <v>89</v>
      </c>
      <c r="I61" s="1884">
        <v>44307</v>
      </c>
      <c r="J61" s="1884"/>
      <c r="K61" s="1884"/>
      <c r="L61" s="1884"/>
      <c r="M61" s="1884"/>
      <c r="N61" s="1884">
        <v>43635</v>
      </c>
      <c r="O61" s="1884">
        <v>43788</v>
      </c>
      <c r="P61" s="1884">
        <v>44274</v>
      </c>
      <c r="Q61" s="1884">
        <v>44275</v>
      </c>
      <c r="R61" s="1925"/>
      <c r="S61" s="1762"/>
      <c r="T61" s="1762"/>
      <c r="U61" s="1763" t="b">
        <v>0</v>
      </c>
      <c r="V61" s="1764" t="s">
        <v>237</v>
      </c>
      <c r="W61" s="1765" t="s">
        <v>94</v>
      </c>
      <c r="X61" s="1765"/>
      <c r="Y61" s="1767" t="s">
        <v>6719</v>
      </c>
      <c r="Z61" s="1767" t="s">
        <v>6720</v>
      </c>
      <c r="AA61" s="1767" t="s">
        <v>6721</v>
      </c>
      <c r="AB61" s="1768">
        <v>43617</v>
      </c>
      <c r="AC61" s="1769" t="s">
        <v>5861</v>
      </c>
      <c r="AD61" s="1769"/>
      <c r="AE61" s="1770" t="s">
        <v>5083</v>
      </c>
      <c r="AF61" s="1771"/>
      <c r="AG61" s="1771"/>
      <c r="AH61" s="1772"/>
      <c r="AI61" s="1772"/>
      <c r="AJ61" s="7582"/>
      <c r="AK61" s="7582"/>
      <c r="AL61" s="7595"/>
      <c r="AM61" s="1771"/>
      <c r="AN61" s="1771"/>
      <c r="AO61" s="1772"/>
      <c r="AP61" s="1772"/>
      <c r="AQ61" s="1773"/>
      <c r="AR61" s="1774"/>
      <c r="AS61" s="1770"/>
      <c r="AT61" s="1771"/>
      <c r="AU61" s="1771"/>
      <c r="AV61" s="1772"/>
      <c r="AW61" s="1772"/>
      <c r="AX61" s="1774"/>
      <c r="AY61" s="1774"/>
      <c r="AZ61" s="1770"/>
      <c r="BA61" s="1771"/>
      <c r="BB61" s="1771"/>
      <c r="BC61" s="1772"/>
      <c r="BD61" s="1772"/>
      <c r="BE61" s="1769" t="s">
        <v>2482</v>
      </c>
      <c r="BF61" s="1770">
        <v>43617</v>
      </c>
      <c r="BG61" s="1771">
        <v>43635</v>
      </c>
      <c r="BH61" s="1769" t="s">
        <v>1087</v>
      </c>
      <c r="BI61" s="1770">
        <v>43739</v>
      </c>
      <c r="BJ61" s="1771">
        <v>43788</v>
      </c>
      <c r="BK61" s="1769" t="s">
        <v>2850</v>
      </c>
      <c r="BL61" s="1770">
        <v>43922</v>
      </c>
      <c r="BM61" s="1771">
        <v>44307</v>
      </c>
      <c r="BN61" s="7583" t="s">
        <v>9337</v>
      </c>
      <c r="BO61" s="7583"/>
      <c r="BP61" s="7583"/>
      <c r="BQ61" s="1776">
        <v>44131</v>
      </c>
      <c r="BR61" s="1776"/>
      <c r="BS61" s="1777" t="s">
        <v>116</v>
      </c>
      <c r="BT61" s="1776"/>
      <c r="BU61" s="1776">
        <v>44320</v>
      </c>
      <c r="BV61" s="1777"/>
      <c r="BW61" s="1776">
        <v>44294</v>
      </c>
      <c r="BX61" s="1776" t="s">
        <v>6810</v>
      </c>
      <c r="BY61" s="2015" t="s">
        <v>9338</v>
      </c>
    </row>
    <row r="62" spans="1:77" ht="30" customHeight="1" x14ac:dyDescent="0.2">
      <c r="A62" s="1880" t="s">
        <v>4015</v>
      </c>
      <c r="B62" s="1887" t="s">
        <v>4016</v>
      </c>
      <c r="C62" s="1880" t="s">
        <v>6741</v>
      </c>
      <c r="D62" s="7585">
        <v>1844</v>
      </c>
      <c r="E62" s="1882" t="s">
        <v>3537</v>
      </c>
      <c r="F62" s="1882" t="s">
        <v>3538</v>
      </c>
      <c r="G62" s="1883" t="s">
        <v>89</v>
      </c>
      <c r="H62" s="1883" t="s">
        <v>89</v>
      </c>
      <c r="I62" s="1884" t="s">
        <v>121</v>
      </c>
      <c r="J62" s="1884"/>
      <c r="K62" s="1884"/>
      <c r="L62" s="1884"/>
      <c r="M62" s="1884"/>
      <c r="N62" s="1884">
        <v>42916</v>
      </c>
      <c r="O62" s="1884">
        <v>43131</v>
      </c>
      <c r="P62" s="1888">
        <v>44587</v>
      </c>
      <c r="Q62" s="1888">
        <v>44588</v>
      </c>
      <c r="R62" s="1925"/>
      <c r="S62" s="1762"/>
      <c r="T62" s="1762"/>
      <c r="U62" s="1763" t="b">
        <v>0</v>
      </c>
      <c r="V62" s="1764" t="s">
        <v>237</v>
      </c>
      <c r="W62" s="1765" t="s">
        <v>94</v>
      </c>
      <c r="X62" s="1765"/>
      <c r="Y62" s="1767" t="s">
        <v>6742</v>
      </c>
      <c r="Z62" s="1767" t="s">
        <v>6743</v>
      </c>
      <c r="AA62" s="1767" t="s">
        <v>6744</v>
      </c>
      <c r="AB62" s="1768">
        <v>43252</v>
      </c>
      <c r="AC62" s="1769" t="s">
        <v>3819</v>
      </c>
      <c r="AD62" s="1769"/>
      <c r="AE62" s="1770">
        <v>41640</v>
      </c>
      <c r="AF62" s="1771"/>
      <c r="AG62" s="1771"/>
      <c r="AH62" s="1772"/>
      <c r="AI62" s="1772"/>
      <c r="AJ62" s="1769" t="s">
        <v>6745</v>
      </c>
      <c r="AK62" s="1769"/>
      <c r="AL62" s="1770">
        <v>43070</v>
      </c>
      <c r="AM62" s="1771"/>
      <c r="AN62" s="1771"/>
      <c r="AO62" s="1772"/>
      <c r="AP62" s="1772"/>
      <c r="AQ62" s="1773"/>
      <c r="AR62" s="1774"/>
      <c r="AS62" s="1770"/>
      <c r="AT62" s="1771"/>
      <c r="AU62" s="1771"/>
      <c r="AV62" s="1772"/>
      <c r="AW62" s="1772"/>
      <c r="AX62" s="1774"/>
      <c r="AY62" s="1774"/>
      <c r="AZ62" s="1770"/>
      <c r="BA62" s="1771"/>
      <c r="BB62" s="1771"/>
      <c r="BC62" s="1772"/>
      <c r="BD62" s="1772"/>
      <c r="BE62" s="1769" t="s">
        <v>5083</v>
      </c>
      <c r="BF62" s="1770">
        <v>42887</v>
      </c>
      <c r="BG62" s="1771">
        <v>42916</v>
      </c>
      <c r="BH62" s="1769" t="s">
        <v>6746</v>
      </c>
      <c r="BI62" s="1770">
        <v>43101</v>
      </c>
      <c r="BJ62" s="1771">
        <v>43131</v>
      </c>
      <c r="BK62" s="1769" t="s">
        <v>1083</v>
      </c>
      <c r="BL62" s="1770">
        <v>43466</v>
      </c>
      <c r="BM62" s="1812">
        <v>44600</v>
      </c>
      <c r="BN62" s="1792" t="s">
        <v>9339</v>
      </c>
      <c r="BO62" s="1775"/>
      <c r="BP62" s="1775"/>
      <c r="BQ62" s="1776">
        <v>43551</v>
      </c>
      <c r="BR62" s="1776"/>
      <c r="BS62" s="1777" t="s">
        <v>116</v>
      </c>
      <c r="BT62" s="1776"/>
      <c r="BU62" s="1776"/>
      <c r="BV62" s="1777"/>
      <c r="BW62" s="1776">
        <v>44603</v>
      </c>
      <c r="BX62" s="1800" t="s">
        <v>6810</v>
      </c>
      <c r="BY62" s="2016" t="s">
        <v>9340</v>
      </c>
    </row>
    <row r="63" spans="1:77" ht="30" customHeight="1" x14ac:dyDescent="0.2">
      <c r="A63" s="1880" t="s">
        <v>4107</v>
      </c>
      <c r="B63" s="1880" t="s">
        <v>4108</v>
      </c>
      <c r="C63" s="1880" t="s">
        <v>635</v>
      </c>
      <c r="D63" s="7585">
        <v>2004</v>
      </c>
      <c r="E63" s="1882" t="s">
        <v>4235</v>
      </c>
      <c r="F63" s="1882" t="s">
        <v>3616</v>
      </c>
      <c r="G63" s="1883" t="s">
        <v>89</v>
      </c>
      <c r="H63" s="1883" t="s">
        <v>89</v>
      </c>
      <c r="I63" s="1888" t="s">
        <v>9341</v>
      </c>
      <c r="J63" s="1884"/>
      <c r="K63" s="1884"/>
      <c r="L63" s="1884"/>
      <c r="M63" s="1884"/>
      <c r="N63" s="1884" t="s">
        <v>6780</v>
      </c>
      <c r="O63" s="1884">
        <v>43951</v>
      </c>
      <c r="P63" s="1884">
        <v>44631</v>
      </c>
      <c r="Q63" s="1884">
        <v>44632</v>
      </c>
      <c r="R63" s="1925"/>
      <c r="S63" s="1762"/>
      <c r="T63" s="1762"/>
      <c r="U63" s="1763" t="s">
        <v>93</v>
      </c>
      <c r="V63" s="1764" t="s">
        <v>93</v>
      </c>
      <c r="W63" s="1765" t="s">
        <v>94</v>
      </c>
      <c r="X63" s="1765"/>
      <c r="Y63" s="1767" t="s">
        <v>6781</v>
      </c>
      <c r="Z63" s="1767" t="s">
        <v>6782</v>
      </c>
      <c r="AA63" s="1767" t="s">
        <v>4111</v>
      </c>
      <c r="AB63" s="1768">
        <v>43617</v>
      </c>
      <c r="AC63" s="1769"/>
      <c r="AD63" s="1769"/>
      <c r="AE63" s="1770"/>
      <c r="AF63" s="1771"/>
      <c r="AG63" s="1771"/>
      <c r="AH63" s="1772"/>
      <c r="AI63" s="1772"/>
      <c r="AJ63" s="7582"/>
      <c r="AK63" s="7582"/>
      <c r="AL63" s="1770"/>
      <c r="AM63" s="1771"/>
      <c r="AN63" s="1771"/>
      <c r="AO63" s="1772"/>
      <c r="AP63" s="1772"/>
      <c r="AQ63" s="1773"/>
      <c r="AR63" s="1774"/>
      <c r="AS63" s="1770"/>
      <c r="AT63" s="1771"/>
      <c r="AU63" s="1771"/>
      <c r="AV63" s="1772"/>
      <c r="AW63" s="1772"/>
      <c r="AX63" s="1774"/>
      <c r="AY63" s="1774"/>
      <c r="AZ63" s="1770"/>
      <c r="BA63" s="1771"/>
      <c r="BB63" s="1771"/>
      <c r="BC63" s="1772"/>
      <c r="BD63" s="1772"/>
      <c r="BE63" s="1786" t="s">
        <v>6783</v>
      </c>
      <c r="BF63" s="1787">
        <v>43709</v>
      </c>
      <c r="BG63" s="1771">
        <v>43709</v>
      </c>
      <c r="BH63" s="1769" t="s">
        <v>5095</v>
      </c>
      <c r="BI63" s="1770">
        <v>43891</v>
      </c>
      <c r="BJ63" s="1771">
        <v>43951</v>
      </c>
      <c r="BK63" s="1769" t="s">
        <v>5049</v>
      </c>
      <c r="BL63" s="1770">
        <v>44075</v>
      </c>
      <c r="BM63" s="1789">
        <v>44677</v>
      </c>
      <c r="BN63" s="1790" t="s">
        <v>7041</v>
      </c>
      <c r="BO63" s="1790" t="s">
        <v>9342</v>
      </c>
      <c r="BP63" s="1790"/>
      <c r="BQ63" s="1776">
        <v>44237</v>
      </c>
      <c r="BR63" s="1776"/>
      <c r="BS63" s="1777" t="s">
        <v>7042</v>
      </c>
      <c r="BT63" s="1776">
        <v>44495</v>
      </c>
      <c r="BU63" s="1776"/>
      <c r="BV63" s="1777" t="s">
        <v>116</v>
      </c>
      <c r="BW63" s="1776">
        <v>44488</v>
      </c>
      <c r="BX63" s="1800" t="s">
        <v>6810</v>
      </c>
      <c r="BY63" s="2016" t="s">
        <v>4114</v>
      </c>
    </row>
    <row r="64" spans="1:77" ht="30" customHeight="1" x14ac:dyDescent="0.2">
      <c r="A64" s="1880" t="s">
        <v>447</v>
      </c>
      <c r="B64" s="1887" t="s">
        <v>448</v>
      </c>
      <c r="C64" s="1880" t="s">
        <v>449</v>
      </c>
      <c r="D64" s="1881">
        <v>2143</v>
      </c>
      <c r="E64" s="1882" t="s">
        <v>1083</v>
      </c>
      <c r="F64" s="1882" t="s">
        <v>2760</v>
      </c>
      <c r="G64" s="1883" t="s">
        <v>89</v>
      </c>
      <c r="H64" s="1903" t="s">
        <v>89</v>
      </c>
      <c r="I64" s="1884" t="s">
        <v>459</v>
      </c>
      <c r="J64" s="1884" t="s">
        <v>90</v>
      </c>
      <c r="K64" s="1884" t="s">
        <v>169</v>
      </c>
      <c r="L64" s="1884"/>
      <c r="M64" s="1884"/>
      <c r="N64" s="1884"/>
      <c r="O64" s="1884"/>
      <c r="P64" s="1884"/>
      <c r="Q64" s="1884"/>
      <c r="R64" s="1925"/>
      <c r="S64" s="1762"/>
      <c r="T64" s="1762"/>
      <c r="U64" s="1763" t="str">
        <f t="shared" ref="U64:U66" si="5">IF(OR(V64="Yes", W64="Web-page timetable", X64="YES"), "Yes")</f>
        <v>Yes</v>
      </c>
      <c r="V64" s="1764" t="s">
        <v>93</v>
      </c>
      <c r="W64" s="1765" t="s">
        <v>94</v>
      </c>
      <c r="X64" s="1765"/>
      <c r="Y64" s="1766" t="s">
        <v>9343</v>
      </c>
      <c r="Z64" s="1766" t="s">
        <v>966</v>
      </c>
      <c r="AA64" s="1765"/>
      <c r="AB64" s="1768">
        <v>43709</v>
      </c>
      <c r="AC64" s="1769" t="s">
        <v>462</v>
      </c>
      <c r="AD64" s="1769" t="s">
        <v>463</v>
      </c>
      <c r="AE64" s="1770">
        <v>43739</v>
      </c>
      <c r="AF64" s="1771">
        <v>43745</v>
      </c>
      <c r="AG64" s="1771">
        <v>43787</v>
      </c>
      <c r="AH64" s="1780" t="s">
        <v>464</v>
      </c>
      <c r="AI64" s="1772"/>
      <c r="AJ64" s="1769" t="s">
        <v>465</v>
      </c>
      <c r="AK64" s="1769" t="s">
        <v>364</v>
      </c>
      <c r="AL64" s="1770">
        <v>44075</v>
      </c>
      <c r="AM64" s="1771">
        <v>44571</v>
      </c>
      <c r="AN64" s="1771">
        <v>44645</v>
      </c>
      <c r="AO64" s="1772" t="s">
        <v>466</v>
      </c>
      <c r="AP64" s="1772"/>
      <c r="AQ64" s="1773"/>
      <c r="AR64" s="1774"/>
      <c r="AS64" s="1770"/>
      <c r="AT64" s="1771"/>
      <c r="AU64" s="1771"/>
      <c r="AV64" s="1772"/>
      <c r="AW64" s="1772"/>
      <c r="AX64" s="1774"/>
      <c r="AY64" s="1774"/>
      <c r="AZ64" s="1770"/>
      <c r="BA64" s="1771"/>
      <c r="BB64" s="1771"/>
      <c r="BC64" s="1772"/>
      <c r="BD64" s="1772"/>
      <c r="BE64" s="1769" t="s">
        <v>7255</v>
      </c>
      <c r="BF64" s="1770">
        <v>45170</v>
      </c>
      <c r="BG64" s="1771"/>
      <c r="BH64" s="1769" t="s">
        <v>7310</v>
      </c>
      <c r="BI64" s="1770">
        <v>45323</v>
      </c>
      <c r="BJ64" s="1771"/>
      <c r="BK64" s="1769" t="s">
        <v>6304</v>
      </c>
      <c r="BL64" s="1770">
        <v>45658</v>
      </c>
      <c r="BM64" s="1771"/>
      <c r="BN64" s="1775" t="s">
        <v>9344</v>
      </c>
      <c r="BO64" s="1775" t="s">
        <v>9345</v>
      </c>
      <c r="BP64" s="1775"/>
      <c r="BQ64" s="1776">
        <v>44687</v>
      </c>
      <c r="BR64" s="1776"/>
      <c r="BS64" s="1777" t="s">
        <v>116</v>
      </c>
      <c r="BT64" s="1776">
        <v>44687</v>
      </c>
      <c r="BU64" s="1776">
        <v>44776</v>
      </c>
      <c r="BV64" s="1777" t="s">
        <v>116</v>
      </c>
      <c r="BW64" s="1776">
        <v>44776</v>
      </c>
      <c r="BX64" s="1776"/>
      <c r="BY64" s="2015" t="s">
        <v>105</v>
      </c>
    </row>
    <row r="65" spans="1:77" ht="30" customHeight="1" x14ac:dyDescent="0.2">
      <c r="A65" s="1880" t="s">
        <v>1542</v>
      </c>
      <c r="B65" s="1880" t="s">
        <v>1543</v>
      </c>
      <c r="C65" s="1880" t="s">
        <v>1544</v>
      </c>
      <c r="D65" s="7585">
        <v>2115</v>
      </c>
      <c r="E65" s="1882" t="s">
        <v>91</v>
      </c>
      <c r="F65" s="1882" t="s">
        <v>949</v>
      </c>
      <c r="G65" s="1883" t="s">
        <v>89</v>
      </c>
      <c r="H65" s="1883" t="s">
        <v>89</v>
      </c>
      <c r="I65" s="1893" t="s">
        <v>1545</v>
      </c>
      <c r="J65" s="1884" t="s">
        <v>90</v>
      </c>
      <c r="K65" s="1884" t="s">
        <v>389</v>
      </c>
      <c r="L65" s="1884" t="s">
        <v>583</v>
      </c>
      <c r="M65" s="1884"/>
      <c r="N65" s="1884"/>
      <c r="O65" s="1884"/>
      <c r="P65" s="1884"/>
      <c r="Q65" s="1884"/>
      <c r="R65" s="1925"/>
      <c r="S65" s="1762"/>
      <c r="T65" s="1762"/>
      <c r="U65" s="1763" t="str">
        <f t="shared" si="5"/>
        <v>Yes</v>
      </c>
      <c r="V65" s="1764" t="s">
        <v>93</v>
      </c>
      <c r="W65" s="1765" t="s">
        <v>267</v>
      </c>
      <c r="X65" s="1782"/>
      <c r="Y65" s="1766" t="s">
        <v>1546</v>
      </c>
      <c r="Z65" s="1766" t="s">
        <v>8924</v>
      </c>
      <c r="AA65" s="1767"/>
      <c r="AB65" s="1768">
        <v>44774</v>
      </c>
      <c r="AC65" s="1769" t="s">
        <v>1547</v>
      </c>
      <c r="AD65" s="1769" t="s">
        <v>364</v>
      </c>
      <c r="AE65" s="1770">
        <v>43678</v>
      </c>
      <c r="AF65" s="1771">
        <v>43725</v>
      </c>
      <c r="AG65" s="1771">
        <v>43769</v>
      </c>
      <c r="AH65" s="1772" t="s">
        <v>1548</v>
      </c>
      <c r="AI65" s="1772"/>
      <c r="AJ65" s="7591" t="s">
        <v>1549</v>
      </c>
      <c r="AK65" s="7591" t="s">
        <v>1550</v>
      </c>
      <c r="AL65" s="1770">
        <v>44136</v>
      </c>
      <c r="AM65" s="1771">
        <v>44126</v>
      </c>
      <c r="AN65" s="1771">
        <v>44225</v>
      </c>
      <c r="AO65" s="1772" t="s">
        <v>1551</v>
      </c>
      <c r="AP65" s="1772"/>
      <c r="AQ65" s="1773"/>
      <c r="AR65" s="1774" t="s">
        <v>1552</v>
      </c>
      <c r="AS65" s="1770"/>
      <c r="AT65" s="1771">
        <v>44774</v>
      </c>
      <c r="AU65" s="1771">
        <v>44830</v>
      </c>
      <c r="AV65" s="1772" t="s">
        <v>1553</v>
      </c>
      <c r="AW65" s="1772"/>
      <c r="AX65" s="1773" t="s">
        <v>316</v>
      </c>
      <c r="AY65" s="1774" t="s">
        <v>1526</v>
      </c>
      <c r="AZ65" s="1770">
        <v>45017</v>
      </c>
      <c r="BA65" s="1771"/>
      <c r="BB65" s="1771"/>
      <c r="BC65" s="1772"/>
      <c r="BD65" s="1772"/>
      <c r="BE65" s="1769" t="s">
        <v>1240</v>
      </c>
      <c r="BF65" s="1770">
        <v>45170</v>
      </c>
      <c r="BG65" s="1771"/>
      <c r="BH65" s="1769" t="s">
        <v>1240</v>
      </c>
      <c r="BI65" s="1770">
        <v>45231</v>
      </c>
      <c r="BJ65" s="1771"/>
      <c r="BK65" s="1769" t="s">
        <v>114</v>
      </c>
      <c r="BL65" s="1770" t="s">
        <v>114</v>
      </c>
      <c r="BM65" s="1771"/>
      <c r="BN65" s="1775" t="s">
        <v>9346</v>
      </c>
      <c r="BO65" s="1775" t="s">
        <v>9347</v>
      </c>
      <c r="BP65" s="1775"/>
      <c r="BQ65" s="1776">
        <v>44547</v>
      </c>
      <c r="BR65" s="1776">
        <v>44258</v>
      </c>
      <c r="BS65" s="1777" t="s">
        <v>116</v>
      </c>
      <c r="BT65" s="1776">
        <v>44827</v>
      </c>
      <c r="BU65" s="1776">
        <v>44820</v>
      </c>
      <c r="BV65" s="1777" t="s">
        <v>116</v>
      </c>
      <c r="BW65" s="1776">
        <v>44782</v>
      </c>
      <c r="BX65" s="1776"/>
      <c r="BY65" s="2015" t="s">
        <v>105</v>
      </c>
    </row>
    <row r="66" spans="1:77" ht="30" customHeight="1" x14ac:dyDescent="0.2">
      <c r="A66" s="1880" t="s">
        <v>1517</v>
      </c>
      <c r="B66" s="1880" t="s">
        <v>1518</v>
      </c>
      <c r="C66" s="1880" t="s">
        <v>1521</v>
      </c>
      <c r="D66" s="7585">
        <v>2218</v>
      </c>
      <c r="E66" s="1882" t="s">
        <v>91</v>
      </c>
      <c r="F66" s="1882" t="s">
        <v>266</v>
      </c>
      <c r="G66" s="1883" t="s">
        <v>89</v>
      </c>
      <c r="H66" s="1883" t="s">
        <v>89</v>
      </c>
      <c r="I66" s="1885">
        <v>41767</v>
      </c>
      <c r="J66" s="1885" t="s">
        <v>90</v>
      </c>
      <c r="K66" s="1885" t="s">
        <v>389</v>
      </c>
      <c r="L66" s="1885"/>
      <c r="M66" s="1885"/>
      <c r="N66" s="1884"/>
      <c r="O66" s="1884"/>
      <c r="P66" s="1884"/>
      <c r="Q66" s="1884"/>
      <c r="R66" s="1925"/>
      <c r="S66" s="1762"/>
      <c r="T66" s="1762"/>
      <c r="U66" s="1763" t="str">
        <f t="shared" si="5"/>
        <v>Yes</v>
      </c>
      <c r="V66" s="1764" t="s">
        <v>93</v>
      </c>
      <c r="W66" s="1765" t="s">
        <v>94</v>
      </c>
      <c r="X66" s="1765"/>
      <c r="Y66" s="1767" t="s">
        <v>1522</v>
      </c>
      <c r="Z66" s="1813" t="s">
        <v>7730</v>
      </c>
      <c r="AA66" s="1767"/>
      <c r="AB66" s="1768">
        <v>44593</v>
      </c>
      <c r="AC66" s="1769" t="s">
        <v>462</v>
      </c>
      <c r="AD66" s="1769" t="s">
        <v>1524</v>
      </c>
      <c r="AE66" s="1770">
        <v>43739</v>
      </c>
      <c r="AF66" s="1771">
        <v>43749</v>
      </c>
      <c r="AG66" s="1771">
        <v>43790</v>
      </c>
      <c r="AH66" s="1772" t="s">
        <v>1525</v>
      </c>
      <c r="AI66" s="1772"/>
      <c r="AJ66" s="7591" t="s">
        <v>398</v>
      </c>
      <c r="AK66" s="7591" t="s">
        <v>1526</v>
      </c>
      <c r="AL66" s="1770">
        <v>44713</v>
      </c>
      <c r="AM66" s="1771">
        <v>44798</v>
      </c>
      <c r="AN66" s="1771">
        <v>44853</v>
      </c>
      <c r="AO66" s="1772" t="s">
        <v>1522</v>
      </c>
      <c r="AP66" s="1772"/>
      <c r="AQ66" s="7596"/>
      <c r="AR66" s="7591"/>
      <c r="AS66" s="1770"/>
      <c r="AT66" s="1771"/>
      <c r="AU66" s="1771"/>
      <c r="AV66" s="1772"/>
      <c r="AW66" s="1772"/>
      <c r="AX66" s="1774"/>
      <c r="AY66" s="1774"/>
      <c r="AZ66" s="1770"/>
      <c r="BA66" s="1771"/>
      <c r="BB66" s="1771"/>
      <c r="BC66" s="1772"/>
      <c r="BD66" s="1772"/>
      <c r="BE66" s="1769" t="s">
        <v>8698</v>
      </c>
      <c r="BF66" s="1770">
        <v>44927</v>
      </c>
      <c r="BG66" s="1771"/>
      <c r="BH66" s="1769" t="s">
        <v>4769</v>
      </c>
      <c r="BI66" s="1770">
        <v>45017</v>
      </c>
      <c r="BJ66" s="1771"/>
      <c r="BK66" s="1769" t="s">
        <v>9348</v>
      </c>
      <c r="BL66" s="1770">
        <v>45352</v>
      </c>
      <c r="BM66" s="1771"/>
      <c r="BN66" s="1775" t="s">
        <v>8766</v>
      </c>
      <c r="BO66" s="1775" t="s">
        <v>9349</v>
      </c>
      <c r="BP66" s="1775"/>
      <c r="BQ66" s="1776">
        <v>44819</v>
      </c>
      <c r="BR66" s="1776">
        <v>44657</v>
      </c>
      <c r="BS66" s="1777" t="s">
        <v>116</v>
      </c>
      <c r="BT66" s="1776">
        <v>44834</v>
      </c>
      <c r="BU66" s="1776">
        <v>44806</v>
      </c>
      <c r="BV66" s="1777" t="s">
        <v>116</v>
      </c>
      <c r="BW66" s="1776">
        <v>44819</v>
      </c>
      <c r="BX66" s="1776"/>
      <c r="BY66" s="2015" t="s">
        <v>105</v>
      </c>
    </row>
    <row r="67" spans="1:77" ht="30" customHeight="1" x14ac:dyDescent="0.2">
      <c r="A67" s="1904" t="s">
        <v>3668</v>
      </c>
      <c r="B67" s="1904" t="s">
        <v>3669</v>
      </c>
      <c r="C67" s="1904" t="s">
        <v>4873</v>
      </c>
      <c r="D67" s="1905">
        <v>1469</v>
      </c>
      <c r="E67" s="1906"/>
      <c r="F67" s="1906" t="s">
        <v>1021</v>
      </c>
      <c r="G67" s="1907" t="s">
        <v>89</v>
      </c>
      <c r="H67" s="1907" t="s">
        <v>89</v>
      </c>
      <c r="I67" s="1908">
        <v>39350</v>
      </c>
      <c r="J67" s="1908"/>
      <c r="K67" s="1908"/>
      <c r="L67" s="1908"/>
      <c r="M67" s="1908"/>
      <c r="N67" s="1908" t="s">
        <v>4874</v>
      </c>
      <c r="O67" s="1908" t="s">
        <v>4875</v>
      </c>
      <c r="P67" s="1908"/>
      <c r="Q67" s="1908">
        <v>44323</v>
      </c>
      <c r="R67" s="1929"/>
      <c r="S67" s="1817"/>
      <c r="T67" s="1817"/>
      <c r="U67" s="1817" t="str">
        <f>IF(OR(V67="Yes", W67="Web-page timetable", X67="YES"), "Yes")</f>
        <v>Yes</v>
      </c>
      <c r="V67" s="1818" t="s">
        <v>93</v>
      </c>
      <c r="W67" s="1814" t="s">
        <v>94</v>
      </c>
      <c r="X67" s="1814"/>
      <c r="Y67" s="1819" t="s">
        <v>4876</v>
      </c>
      <c r="Z67" s="1819" t="s">
        <v>4877</v>
      </c>
      <c r="AA67" s="1819" t="s">
        <v>4878</v>
      </c>
      <c r="AB67" s="1820">
        <v>43160</v>
      </c>
      <c r="AC67" s="1815"/>
      <c r="AD67" s="1815"/>
      <c r="AE67" s="1820"/>
      <c r="AF67" s="1820"/>
      <c r="AG67" s="1820"/>
      <c r="AH67" s="1816"/>
      <c r="AI67" s="1816"/>
      <c r="AJ67" s="1815"/>
      <c r="AK67" s="1815"/>
      <c r="AL67" s="1820"/>
      <c r="AM67" s="1820"/>
      <c r="AN67" s="1820"/>
      <c r="AO67" s="1816"/>
      <c r="AP67" s="1816"/>
      <c r="AQ67" s="1820"/>
      <c r="AR67" s="1816"/>
      <c r="AS67" s="1820"/>
      <c r="AT67" s="1820"/>
      <c r="AU67" s="1820"/>
      <c r="AV67" s="1816"/>
      <c r="AW67" s="1816"/>
      <c r="AX67" s="1816"/>
      <c r="AY67" s="1816"/>
      <c r="AZ67" s="1820"/>
      <c r="BA67" s="1820"/>
      <c r="BB67" s="1820"/>
      <c r="BC67" s="1816"/>
      <c r="BD67" s="1816"/>
      <c r="BE67" s="1815" t="s">
        <v>4879</v>
      </c>
      <c r="BF67" s="1820">
        <v>43374</v>
      </c>
      <c r="BG67" s="1820">
        <v>43378</v>
      </c>
      <c r="BH67" s="1815" t="s">
        <v>4880</v>
      </c>
      <c r="BI67" s="1820">
        <v>43435</v>
      </c>
      <c r="BJ67" s="1820">
        <v>43488</v>
      </c>
      <c r="BK67" s="1815" t="s">
        <v>4881</v>
      </c>
      <c r="BL67" s="1820">
        <v>43800</v>
      </c>
      <c r="BM67" s="1820"/>
      <c r="BN67" s="1814" t="s">
        <v>4882</v>
      </c>
      <c r="BO67" s="1814"/>
      <c r="BP67" s="1814"/>
      <c r="BQ67" s="1821">
        <v>43552</v>
      </c>
      <c r="BR67" s="1821"/>
      <c r="BS67" s="1816" t="s">
        <v>116</v>
      </c>
      <c r="BT67" s="1821"/>
      <c r="BU67" s="1821"/>
      <c r="BV67" s="1816"/>
      <c r="BW67" s="1821">
        <v>44316</v>
      </c>
      <c r="BX67" s="1821" t="s">
        <v>4848</v>
      </c>
      <c r="BY67" s="2020" t="s">
        <v>4883</v>
      </c>
    </row>
    <row r="68" spans="1:77" ht="30" customHeight="1" x14ac:dyDescent="0.2">
      <c r="A68" s="1880" t="s">
        <v>3574</v>
      </c>
      <c r="B68" s="1880" t="s">
        <v>3575</v>
      </c>
      <c r="C68" s="1880" t="s">
        <v>3576</v>
      </c>
      <c r="D68" s="7585">
        <v>2171</v>
      </c>
      <c r="E68" s="1882" t="s">
        <v>337</v>
      </c>
      <c r="F68" s="1882" t="s">
        <v>266</v>
      </c>
      <c r="G68" s="1883" t="s">
        <v>89</v>
      </c>
      <c r="H68" s="1883" t="s">
        <v>89</v>
      </c>
      <c r="I68" s="1884">
        <v>43111</v>
      </c>
      <c r="J68" s="1884" t="s">
        <v>90</v>
      </c>
      <c r="K68" s="1884" t="s">
        <v>3577</v>
      </c>
      <c r="L68" s="1884"/>
      <c r="M68" s="1884"/>
      <c r="N68" s="1884"/>
      <c r="O68" s="1884"/>
      <c r="P68" s="1884"/>
      <c r="Q68" s="1884"/>
      <c r="R68" s="1925"/>
      <c r="S68" s="1762"/>
      <c r="T68" s="1762"/>
      <c r="U68" s="1763" t="str">
        <f t="shared" ref="U68:U74" si="6">IF(OR(V68="Yes", W68="Web-page timetable", X68="YES"), "Yes")</f>
        <v>Yes</v>
      </c>
      <c r="V68" s="1764" t="s">
        <v>93</v>
      </c>
      <c r="W68" s="1765" t="s">
        <v>94</v>
      </c>
      <c r="X68" s="1765"/>
      <c r="Y68" s="1766" t="s">
        <v>3578</v>
      </c>
      <c r="Z68" s="1767" t="s">
        <v>9350</v>
      </c>
      <c r="AA68" s="1767"/>
      <c r="AB68" s="1768">
        <v>43831</v>
      </c>
      <c r="AC68" s="1769" t="s">
        <v>3078</v>
      </c>
      <c r="AD68" s="1769" t="s">
        <v>364</v>
      </c>
      <c r="AE68" s="1770">
        <v>44013</v>
      </c>
      <c r="AF68" s="1771">
        <v>44116</v>
      </c>
      <c r="AG68" s="1771">
        <v>44204</v>
      </c>
      <c r="AH68" s="1772" t="s">
        <v>3580</v>
      </c>
      <c r="AI68" s="1772"/>
      <c r="AJ68" s="7582" t="s">
        <v>2296</v>
      </c>
      <c r="AK68" s="7582" t="s">
        <v>2203</v>
      </c>
      <c r="AL68" s="1770">
        <v>44287</v>
      </c>
      <c r="AM68" s="1771"/>
      <c r="AN68" s="1771"/>
      <c r="AO68" s="1772"/>
      <c r="AP68" s="1772"/>
      <c r="AQ68" s="1773"/>
      <c r="AR68" s="1774"/>
      <c r="AS68" s="1770"/>
      <c r="AT68" s="1771"/>
      <c r="AU68" s="1771"/>
      <c r="AV68" s="1772"/>
      <c r="AW68" s="1772"/>
      <c r="AX68" s="1774"/>
      <c r="AY68" s="1774"/>
      <c r="AZ68" s="1770"/>
      <c r="BA68" s="1771"/>
      <c r="BB68" s="1771"/>
      <c r="BC68" s="1772"/>
      <c r="BD68" s="1772"/>
      <c r="BE68" s="1769" t="s">
        <v>788</v>
      </c>
      <c r="BF68" s="1770">
        <v>44470</v>
      </c>
      <c r="BG68" s="1771"/>
      <c r="BH68" s="1769" t="s">
        <v>114</v>
      </c>
      <c r="BI68" s="1770" t="s">
        <v>114</v>
      </c>
      <c r="BJ68" s="1771"/>
      <c r="BK68" s="1769" t="s">
        <v>114</v>
      </c>
      <c r="BL68" s="1770" t="s">
        <v>114</v>
      </c>
      <c r="BM68" s="1771"/>
      <c r="BN68" s="1775" t="s">
        <v>9351</v>
      </c>
      <c r="BO68" s="1775" t="s">
        <v>9352</v>
      </c>
      <c r="BP68" s="1775"/>
      <c r="BQ68" s="1776">
        <v>44480</v>
      </c>
      <c r="BR68" s="1776"/>
      <c r="BS68" s="1777" t="s">
        <v>116</v>
      </c>
      <c r="BT68" s="1776">
        <v>44271</v>
      </c>
      <c r="BU68" s="1776"/>
      <c r="BV68" s="1777" t="s">
        <v>116</v>
      </c>
      <c r="BW68" s="1776"/>
      <c r="BX68" s="1776"/>
      <c r="BY68" s="2015"/>
    </row>
    <row r="69" spans="1:77" ht="30" customHeight="1" x14ac:dyDescent="0.2">
      <c r="A69" s="1880" t="s">
        <v>3722</v>
      </c>
      <c r="B69" s="1880" t="s">
        <v>3711</v>
      </c>
      <c r="C69" s="1880" t="s">
        <v>9145</v>
      </c>
      <c r="D69" s="7585">
        <v>2173</v>
      </c>
      <c r="E69" s="1883">
        <v>2018</v>
      </c>
      <c r="F69" s="1883">
        <v>2037</v>
      </c>
      <c r="G69" s="1882" t="s">
        <v>89</v>
      </c>
      <c r="H69" s="1883" t="s">
        <v>89</v>
      </c>
      <c r="I69" s="1885">
        <v>40933</v>
      </c>
      <c r="J69" s="1883"/>
      <c r="K69" s="1883"/>
      <c r="L69" s="1883"/>
      <c r="M69" s="1884"/>
      <c r="N69" s="1884"/>
      <c r="O69" s="1884"/>
      <c r="P69" s="1884"/>
      <c r="Q69" s="1884"/>
      <c r="R69" s="1925"/>
      <c r="S69" s="1762"/>
      <c r="T69" s="1762"/>
      <c r="U69" s="1763" t="str">
        <f t="shared" si="6"/>
        <v>Yes</v>
      </c>
      <c r="V69" s="1764" t="s">
        <v>93</v>
      </c>
      <c r="W69" s="1765" t="s">
        <v>94</v>
      </c>
      <c r="X69" s="1765"/>
      <c r="Y69" s="1766" t="s">
        <v>9353</v>
      </c>
      <c r="Z69" s="1766" t="s">
        <v>9354</v>
      </c>
      <c r="AA69" s="1767"/>
      <c r="AB69" s="1793">
        <v>44621</v>
      </c>
      <c r="AC69" s="1769" t="s">
        <v>9148</v>
      </c>
      <c r="AD69" s="1769" t="s">
        <v>9149</v>
      </c>
      <c r="AE69" s="1770">
        <v>43282</v>
      </c>
      <c r="AF69" s="1771">
        <v>43304</v>
      </c>
      <c r="AG69" s="1771">
        <v>43357</v>
      </c>
      <c r="AH69" s="1772" t="s">
        <v>9150</v>
      </c>
      <c r="AI69" s="1772"/>
      <c r="AJ69" s="1769" t="s">
        <v>9151</v>
      </c>
      <c r="AK69" s="1769" t="s">
        <v>9152</v>
      </c>
      <c r="AL69" s="1770">
        <v>44197</v>
      </c>
      <c r="AM69" s="1771">
        <v>44231</v>
      </c>
      <c r="AN69" s="1771">
        <v>44273</v>
      </c>
      <c r="AO69" s="1772" t="s">
        <v>9153</v>
      </c>
      <c r="AP69" s="1772"/>
      <c r="AQ69" s="1773"/>
      <c r="AR69" s="1774"/>
      <c r="AS69" s="1770"/>
      <c r="AT69" s="1771"/>
      <c r="AU69" s="1771"/>
      <c r="AV69" s="1772"/>
      <c r="AW69" s="1772"/>
      <c r="AX69" s="1774"/>
      <c r="AY69" s="1774"/>
      <c r="AZ69" s="1770"/>
      <c r="BA69" s="1771"/>
      <c r="BB69" s="1771"/>
      <c r="BC69" s="1772"/>
      <c r="BD69" s="1772"/>
      <c r="BE69" s="1769" t="s">
        <v>6740</v>
      </c>
      <c r="BF69" s="1770">
        <v>44927</v>
      </c>
      <c r="BG69" s="1771"/>
      <c r="BH69" s="1769" t="s">
        <v>6797</v>
      </c>
      <c r="BI69" s="1770">
        <v>45078</v>
      </c>
      <c r="BJ69" s="1771"/>
      <c r="BK69" s="1822" t="s">
        <v>114</v>
      </c>
      <c r="BL69" s="1770" t="s">
        <v>114</v>
      </c>
      <c r="BM69" s="1771"/>
      <c r="BN69" s="7597" t="s">
        <v>9155</v>
      </c>
      <c r="BO69" s="7597" t="s">
        <v>9355</v>
      </c>
      <c r="BP69" s="1775" t="s">
        <v>9021</v>
      </c>
      <c r="BQ69" s="1776">
        <v>44258</v>
      </c>
      <c r="BR69" s="1776">
        <v>44771</v>
      </c>
      <c r="BS69" s="1777" t="s">
        <v>116</v>
      </c>
      <c r="BT69" s="1776">
        <v>44792</v>
      </c>
      <c r="BU69" s="1776">
        <v>44783</v>
      </c>
      <c r="BV69" s="1777" t="s">
        <v>116</v>
      </c>
      <c r="BW69" s="1776">
        <v>44783</v>
      </c>
      <c r="BX69" s="1776"/>
      <c r="BY69" s="2015" t="s">
        <v>105</v>
      </c>
    </row>
    <row r="70" spans="1:77" ht="30" customHeight="1" x14ac:dyDescent="0.2">
      <c r="A70" s="1880" t="s">
        <v>1346</v>
      </c>
      <c r="B70" s="1880" t="s">
        <v>1347</v>
      </c>
      <c r="C70" s="1880" t="s">
        <v>5531</v>
      </c>
      <c r="D70" s="7585">
        <v>2036</v>
      </c>
      <c r="E70" s="1882" t="s">
        <v>974</v>
      </c>
      <c r="F70" s="1882" t="s">
        <v>266</v>
      </c>
      <c r="G70" s="1883" t="s">
        <v>89</v>
      </c>
      <c r="H70" s="1883" t="s">
        <v>89</v>
      </c>
      <c r="I70" s="1884">
        <v>42466</v>
      </c>
      <c r="J70" s="1884" t="s">
        <v>90</v>
      </c>
      <c r="K70" s="1884" t="s">
        <v>515</v>
      </c>
      <c r="L70" s="1884"/>
      <c r="M70" s="1884"/>
      <c r="N70" s="1884"/>
      <c r="O70" s="1884"/>
      <c r="P70" s="1884"/>
      <c r="Q70" s="1884"/>
      <c r="R70" s="1925"/>
      <c r="S70" s="1762"/>
      <c r="T70" s="1762"/>
      <c r="U70" s="1763" t="str">
        <f t="shared" si="6"/>
        <v>Yes</v>
      </c>
      <c r="V70" s="1764" t="s">
        <v>93</v>
      </c>
      <c r="W70" s="1765" t="s">
        <v>94</v>
      </c>
      <c r="X70" s="1765"/>
      <c r="Y70" s="1767" t="s">
        <v>4531</v>
      </c>
      <c r="Z70" s="1767" t="s">
        <v>5532</v>
      </c>
      <c r="AA70" s="1767"/>
      <c r="AB70" s="1768">
        <v>43770</v>
      </c>
      <c r="AC70" s="1769" t="s">
        <v>5533</v>
      </c>
      <c r="AD70" s="1769" t="s">
        <v>327</v>
      </c>
      <c r="AE70" s="1770">
        <v>43405</v>
      </c>
      <c r="AF70" s="1771">
        <v>43405</v>
      </c>
      <c r="AG70" s="1771">
        <v>43455</v>
      </c>
      <c r="AH70" s="1780" t="s">
        <v>1352</v>
      </c>
      <c r="AI70" s="1772" t="s">
        <v>1353</v>
      </c>
      <c r="AJ70" s="1769" t="s">
        <v>1354</v>
      </c>
      <c r="AK70" s="7582" t="s">
        <v>270</v>
      </c>
      <c r="AL70" s="1770">
        <v>44075</v>
      </c>
      <c r="AM70" s="1771">
        <v>44317</v>
      </c>
      <c r="AN70" s="1771">
        <v>44409</v>
      </c>
      <c r="AO70" s="1772" t="s">
        <v>1355</v>
      </c>
      <c r="AP70" s="1772"/>
      <c r="AQ70" s="1773"/>
      <c r="AR70" s="1774"/>
      <c r="AS70" s="1770"/>
      <c r="AT70" s="1771"/>
      <c r="AU70" s="1771"/>
      <c r="AV70" s="1772"/>
      <c r="AW70" s="1772"/>
      <c r="AX70" s="1774"/>
      <c r="AY70" s="1774"/>
      <c r="AZ70" s="1770"/>
      <c r="BA70" s="1771"/>
      <c r="BB70" s="1771"/>
      <c r="BC70" s="1772"/>
      <c r="BD70" s="1772"/>
      <c r="BE70" s="1769" t="s">
        <v>5098</v>
      </c>
      <c r="BF70" s="1770">
        <v>44866</v>
      </c>
      <c r="BG70" s="1771"/>
      <c r="BH70" s="1769" t="s">
        <v>6797</v>
      </c>
      <c r="BI70" s="1770">
        <v>45078</v>
      </c>
      <c r="BJ70" s="1771"/>
      <c r="BK70" s="1769" t="s">
        <v>9356</v>
      </c>
      <c r="BL70" s="1770" t="s">
        <v>114</v>
      </c>
      <c r="BM70" s="1771"/>
      <c r="BN70" s="1775" t="s">
        <v>9357</v>
      </c>
      <c r="BO70" s="1775" t="s">
        <v>9358</v>
      </c>
      <c r="BP70" s="1775"/>
      <c r="BQ70" s="1776">
        <v>44463</v>
      </c>
      <c r="BR70" s="1776"/>
      <c r="BS70" s="1777" t="s">
        <v>116</v>
      </c>
      <c r="BT70" s="1776"/>
      <c r="BU70" s="1776">
        <v>44770</v>
      </c>
      <c r="BV70" s="1777" t="s">
        <v>116</v>
      </c>
      <c r="BW70" s="1776"/>
      <c r="BX70" s="1776"/>
      <c r="BY70" s="2015" t="s">
        <v>105</v>
      </c>
    </row>
    <row r="71" spans="1:77" ht="30" customHeight="1" x14ac:dyDescent="0.2">
      <c r="A71" s="1880" t="s">
        <v>2067</v>
      </c>
      <c r="B71" s="1880" t="s">
        <v>2068</v>
      </c>
      <c r="C71" s="1880" t="s">
        <v>5921</v>
      </c>
      <c r="D71" s="7585">
        <v>1899</v>
      </c>
      <c r="E71" s="1882" t="s">
        <v>351</v>
      </c>
      <c r="F71" s="1882" t="s">
        <v>3538</v>
      </c>
      <c r="G71" s="1883" t="s">
        <v>89</v>
      </c>
      <c r="H71" s="1883" t="s">
        <v>89</v>
      </c>
      <c r="I71" s="1884">
        <v>43719</v>
      </c>
      <c r="J71" s="1884"/>
      <c r="K71" s="1884"/>
      <c r="L71" s="1884"/>
      <c r="M71" s="1884"/>
      <c r="N71" s="1884"/>
      <c r="O71" s="1884"/>
      <c r="P71" s="1884"/>
      <c r="Q71" s="1884"/>
      <c r="R71" s="1925"/>
      <c r="S71" s="1762"/>
      <c r="T71" s="1762"/>
      <c r="U71" s="1763" t="b">
        <f t="shared" si="6"/>
        <v>0</v>
      </c>
      <c r="V71" s="1764" t="s">
        <v>237</v>
      </c>
      <c r="W71" s="1765" t="s">
        <v>94</v>
      </c>
      <c r="X71" s="1765"/>
      <c r="Y71" s="1767" t="s">
        <v>2071</v>
      </c>
      <c r="Z71" s="1767" t="s">
        <v>5922</v>
      </c>
      <c r="AA71" s="1767" t="s">
        <v>5923</v>
      </c>
      <c r="AB71" s="1768">
        <v>43160</v>
      </c>
      <c r="AC71" s="1769" t="s">
        <v>5861</v>
      </c>
      <c r="AD71" s="1769"/>
      <c r="AE71" s="1770">
        <v>42887</v>
      </c>
      <c r="AF71" s="1771"/>
      <c r="AG71" s="1771"/>
      <c r="AH71" s="1772"/>
      <c r="AI71" s="1772"/>
      <c r="AJ71" s="1769"/>
      <c r="AK71" s="1769"/>
      <c r="AL71" s="1770"/>
      <c r="AM71" s="1771"/>
      <c r="AN71" s="1771"/>
      <c r="AO71" s="1772"/>
      <c r="AP71" s="1772"/>
      <c r="AQ71" s="1773"/>
      <c r="AR71" s="1774"/>
      <c r="AS71" s="1770"/>
      <c r="AT71" s="1771"/>
      <c r="AU71" s="1771"/>
      <c r="AV71" s="1772"/>
      <c r="AW71" s="1772"/>
      <c r="AX71" s="1774"/>
      <c r="AY71" s="1774"/>
      <c r="AZ71" s="1770"/>
      <c r="BA71" s="1771"/>
      <c r="BB71" s="1771"/>
      <c r="BC71" s="1772"/>
      <c r="BD71" s="1772"/>
      <c r="BE71" s="1769" t="s">
        <v>5924</v>
      </c>
      <c r="BF71" s="1770">
        <v>43132</v>
      </c>
      <c r="BG71" s="1771">
        <v>43140</v>
      </c>
      <c r="BH71" s="1769" t="s">
        <v>5430</v>
      </c>
      <c r="BI71" s="1770">
        <v>43282</v>
      </c>
      <c r="BJ71" s="1771">
        <v>43321</v>
      </c>
      <c r="BK71" s="1769" t="s">
        <v>4706</v>
      </c>
      <c r="BL71" s="1770">
        <v>43466</v>
      </c>
      <c r="BM71" s="1771">
        <v>43719</v>
      </c>
      <c r="BN71" s="1775" t="s">
        <v>9312</v>
      </c>
      <c r="BO71" s="1775"/>
      <c r="BP71" s="1775"/>
      <c r="BQ71" s="1776">
        <v>44116</v>
      </c>
      <c r="BR71" s="1776"/>
      <c r="BS71" s="1777" t="s">
        <v>116</v>
      </c>
      <c r="BT71" s="1776"/>
      <c r="BU71" s="1776"/>
      <c r="BV71" s="1777"/>
      <c r="BW71" s="1776"/>
      <c r="BX71" s="1776" t="s">
        <v>6810</v>
      </c>
      <c r="BY71" s="2015" t="s">
        <v>5925</v>
      </c>
    </row>
    <row r="72" spans="1:77" ht="30" customHeight="1" x14ac:dyDescent="0.2">
      <c r="A72" s="1880" t="s">
        <v>2077</v>
      </c>
      <c r="B72" s="1887" t="s">
        <v>2078</v>
      </c>
      <c r="C72" s="1887" t="s">
        <v>2079</v>
      </c>
      <c r="D72" s="7585">
        <v>2128</v>
      </c>
      <c r="E72" s="1882" t="s">
        <v>1083</v>
      </c>
      <c r="F72" s="1882" t="s">
        <v>3616</v>
      </c>
      <c r="G72" s="1883" t="s">
        <v>89</v>
      </c>
      <c r="H72" s="1903" t="s">
        <v>89</v>
      </c>
      <c r="I72" s="1884">
        <v>41809</v>
      </c>
      <c r="J72" s="1884" t="s">
        <v>90</v>
      </c>
      <c r="K72" s="1884" t="s">
        <v>389</v>
      </c>
      <c r="L72" s="1884"/>
      <c r="M72" s="1884"/>
      <c r="N72" s="1884"/>
      <c r="O72" s="1884"/>
      <c r="P72" s="1884"/>
      <c r="Q72" s="1884"/>
      <c r="R72" s="1925"/>
      <c r="S72" s="1762"/>
      <c r="T72" s="1762"/>
      <c r="U72" s="1763" t="str">
        <f t="shared" si="6"/>
        <v>Yes</v>
      </c>
      <c r="V72" s="1764" t="s">
        <v>93</v>
      </c>
      <c r="W72" s="1765" t="s">
        <v>94</v>
      </c>
      <c r="X72" s="1782"/>
      <c r="Y72" s="1766" t="s">
        <v>2081</v>
      </c>
      <c r="Z72" s="1766" t="s">
        <v>9359</v>
      </c>
      <c r="AA72" s="1767"/>
      <c r="AB72" s="1823">
        <v>44470</v>
      </c>
      <c r="AC72" s="1769" t="s">
        <v>2083</v>
      </c>
      <c r="AD72" s="1769" t="s">
        <v>142</v>
      </c>
      <c r="AE72" s="1770">
        <v>41913</v>
      </c>
      <c r="AF72" s="1771">
        <v>41927</v>
      </c>
      <c r="AG72" s="1771">
        <v>42035</v>
      </c>
      <c r="AH72" s="1780" t="s">
        <v>2084</v>
      </c>
      <c r="AI72" s="1772" t="s">
        <v>2085</v>
      </c>
      <c r="AJ72" s="7591" t="s">
        <v>2086</v>
      </c>
      <c r="AK72" s="7582" t="s">
        <v>2087</v>
      </c>
      <c r="AL72" s="1770">
        <v>42917</v>
      </c>
      <c r="AM72" s="1771">
        <v>42942</v>
      </c>
      <c r="AN72" s="1771">
        <v>43086</v>
      </c>
      <c r="AO72" s="1780" t="s">
        <v>2088</v>
      </c>
      <c r="AP72" s="1772"/>
      <c r="AQ72" s="1773" t="s">
        <v>1008</v>
      </c>
      <c r="AR72" s="1774" t="s">
        <v>2089</v>
      </c>
      <c r="AS72" s="1770">
        <v>43770</v>
      </c>
      <c r="AT72" s="1771">
        <v>44088</v>
      </c>
      <c r="AU72" s="1771">
        <v>44172</v>
      </c>
      <c r="AV72" s="1780" t="s">
        <v>2090</v>
      </c>
      <c r="AW72" s="1772"/>
      <c r="AX72" s="1774"/>
      <c r="AY72" s="1774"/>
      <c r="AZ72" s="1770"/>
      <c r="BA72" s="1771"/>
      <c r="BB72" s="1771"/>
      <c r="BC72" s="1772"/>
      <c r="BD72" s="1772"/>
      <c r="BE72" s="1769" t="s">
        <v>6130</v>
      </c>
      <c r="BF72" s="1770">
        <v>44774</v>
      </c>
      <c r="BG72" s="1771"/>
      <c r="BH72" s="1769" t="s">
        <v>6740</v>
      </c>
      <c r="BI72" s="1770">
        <v>44927</v>
      </c>
      <c r="BJ72" s="1771"/>
      <c r="BK72" s="1769" t="s">
        <v>114</v>
      </c>
      <c r="BL72" s="1770" t="s">
        <v>114</v>
      </c>
      <c r="BM72" s="1771"/>
      <c r="BN72" s="1775" t="s">
        <v>8932</v>
      </c>
      <c r="BO72" s="1775" t="s">
        <v>9360</v>
      </c>
      <c r="BP72" s="1775"/>
      <c r="BQ72" s="1776">
        <v>44834</v>
      </c>
      <c r="BR72" s="1776">
        <v>44515</v>
      </c>
      <c r="BS72" s="1777" t="s">
        <v>116</v>
      </c>
      <c r="BT72" s="1776">
        <v>44313</v>
      </c>
      <c r="BU72" s="1776">
        <v>44771</v>
      </c>
      <c r="BV72" s="1777" t="s">
        <v>116</v>
      </c>
      <c r="BW72" s="1776"/>
      <c r="BX72" s="1776"/>
      <c r="BY72" s="2015" t="s">
        <v>105</v>
      </c>
    </row>
    <row r="73" spans="1:77" ht="30" customHeight="1" x14ac:dyDescent="0.2">
      <c r="A73" s="1880" t="s">
        <v>3135</v>
      </c>
      <c r="B73" s="1880" t="s">
        <v>3134</v>
      </c>
      <c r="C73" s="1880" t="s">
        <v>8570</v>
      </c>
      <c r="D73" s="7585">
        <v>1873</v>
      </c>
      <c r="E73" s="1882" t="s">
        <v>337</v>
      </c>
      <c r="F73" s="1882" t="s">
        <v>4841</v>
      </c>
      <c r="G73" s="1883" t="s">
        <v>89</v>
      </c>
      <c r="H73" s="1883" t="s">
        <v>89</v>
      </c>
      <c r="I73" s="1884">
        <v>41619</v>
      </c>
      <c r="J73" s="1909"/>
      <c r="K73" s="1909"/>
      <c r="L73" s="1909"/>
      <c r="M73" s="1909"/>
      <c r="N73" s="1909"/>
      <c r="O73" s="1909"/>
      <c r="P73" s="1909"/>
      <c r="Q73" s="1909"/>
      <c r="R73" s="1930"/>
      <c r="S73" s="1824"/>
      <c r="T73" s="1824"/>
      <c r="U73" s="1763" t="str">
        <f t="shared" si="6"/>
        <v>Yes</v>
      </c>
      <c r="V73" s="1764" t="s">
        <v>93</v>
      </c>
      <c r="W73" s="1765" t="s">
        <v>94</v>
      </c>
      <c r="X73" s="1765"/>
      <c r="Y73" s="1766" t="s">
        <v>8752</v>
      </c>
      <c r="Z73" s="1766" t="s">
        <v>8753</v>
      </c>
      <c r="AA73" s="1765"/>
      <c r="AB73" s="1768">
        <v>44531</v>
      </c>
      <c r="AC73" s="1825" t="s">
        <v>3139</v>
      </c>
      <c r="AD73" s="1769" t="s">
        <v>1399</v>
      </c>
      <c r="AE73" s="1770">
        <v>44013</v>
      </c>
      <c r="AF73" s="1771">
        <v>44019</v>
      </c>
      <c r="AG73" s="1771">
        <v>44124</v>
      </c>
      <c r="AH73" s="1772" t="s">
        <v>3140</v>
      </c>
      <c r="AI73" s="1772"/>
      <c r="AJ73" s="1769" t="s">
        <v>3141</v>
      </c>
      <c r="AK73" s="1769" t="s">
        <v>3142</v>
      </c>
      <c r="AL73" s="1770">
        <v>44105</v>
      </c>
      <c r="AM73" s="1771">
        <v>44162</v>
      </c>
      <c r="AN73" s="1771">
        <v>44256</v>
      </c>
      <c r="AO73" s="1772" t="s">
        <v>3143</v>
      </c>
      <c r="AP73" s="1772"/>
      <c r="AQ73" s="1773" t="s">
        <v>3144</v>
      </c>
      <c r="AR73" s="1769" t="s">
        <v>3145</v>
      </c>
      <c r="AS73" s="1770">
        <v>44593</v>
      </c>
      <c r="AT73" s="1771">
        <v>44599</v>
      </c>
      <c r="AU73" s="1771">
        <v>44655</v>
      </c>
      <c r="AV73" s="1772" t="s">
        <v>3146</v>
      </c>
      <c r="AW73" s="1772"/>
      <c r="AX73" s="1774" t="s">
        <v>114</v>
      </c>
      <c r="AY73" s="1769" t="s">
        <v>3148</v>
      </c>
      <c r="AZ73" s="1770" t="s">
        <v>114</v>
      </c>
      <c r="BA73" s="1771"/>
      <c r="BB73" s="1771"/>
      <c r="BC73" s="1772"/>
      <c r="BD73" s="1772"/>
      <c r="BE73" s="1769" t="s">
        <v>6456</v>
      </c>
      <c r="BF73" s="1770">
        <v>44896</v>
      </c>
      <c r="BG73" s="1771"/>
      <c r="BH73" s="1769" t="s">
        <v>2773</v>
      </c>
      <c r="BI73" s="1770">
        <v>44986</v>
      </c>
      <c r="BJ73" s="1771"/>
      <c r="BK73" s="1822" t="s">
        <v>1211</v>
      </c>
      <c r="BL73" s="1781" t="s">
        <v>1211</v>
      </c>
      <c r="BM73" s="1771"/>
      <c r="BN73" s="1775" t="s">
        <v>9361</v>
      </c>
      <c r="BO73" s="1775" t="s">
        <v>9362</v>
      </c>
      <c r="BP73" s="1775" t="s">
        <v>318</v>
      </c>
      <c r="BQ73" s="1776">
        <v>44827</v>
      </c>
      <c r="BR73" s="1776">
        <v>44566</v>
      </c>
      <c r="BS73" s="1777" t="s">
        <v>116</v>
      </c>
      <c r="BT73" s="1776">
        <v>44480</v>
      </c>
      <c r="BU73" s="1776">
        <v>44797</v>
      </c>
      <c r="BV73" s="1777" t="s">
        <v>116</v>
      </c>
      <c r="BW73" s="1776">
        <v>44797</v>
      </c>
      <c r="BX73" s="1776"/>
      <c r="BY73" s="2015" t="s">
        <v>105</v>
      </c>
    </row>
    <row r="74" spans="1:77" ht="30" customHeight="1" x14ac:dyDescent="0.2">
      <c r="A74" s="1880" t="s">
        <v>731</v>
      </c>
      <c r="B74" s="1880" t="s">
        <v>732</v>
      </c>
      <c r="C74" s="1890" t="s">
        <v>1050</v>
      </c>
      <c r="D74" s="7585" t="s">
        <v>226</v>
      </c>
      <c r="E74" s="1882"/>
      <c r="F74" s="1882"/>
      <c r="G74" s="1883" t="s">
        <v>89</v>
      </c>
      <c r="H74" s="1883" t="s">
        <v>89</v>
      </c>
      <c r="I74" s="1884">
        <v>42919</v>
      </c>
      <c r="J74" s="1884"/>
      <c r="K74" s="1884"/>
      <c r="L74" s="1884"/>
      <c r="M74" s="1884"/>
      <c r="N74" s="1884"/>
      <c r="O74" s="1884"/>
      <c r="P74" s="1884"/>
      <c r="Q74" s="1884"/>
      <c r="R74" s="1925"/>
      <c r="S74" s="1762"/>
      <c r="T74" s="1762"/>
      <c r="U74" s="1763" t="b">
        <f t="shared" si="6"/>
        <v>0</v>
      </c>
      <c r="V74" s="1764" t="s">
        <v>111</v>
      </c>
      <c r="W74" s="1765" t="s">
        <v>94</v>
      </c>
      <c r="X74" s="1765"/>
      <c r="Y74" s="1766" t="s">
        <v>733</v>
      </c>
      <c r="Z74" s="1766" t="s">
        <v>9363</v>
      </c>
      <c r="AA74" s="1766"/>
      <c r="AB74" s="1768">
        <v>44409</v>
      </c>
      <c r="AC74" s="1769"/>
      <c r="AD74" s="1769"/>
      <c r="AE74" s="1770"/>
      <c r="AF74" s="1771"/>
      <c r="AG74" s="1771"/>
      <c r="AH74" s="1772"/>
      <c r="AI74" s="1772"/>
      <c r="AJ74" s="7582"/>
      <c r="AK74" s="7582"/>
      <c r="AL74" s="1770"/>
      <c r="AM74" s="1771"/>
      <c r="AN74" s="1771"/>
      <c r="AO74" s="1772"/>
      <c r="AP74" s="1772"/>
      <c r="AQ74" s="1773"/>
      <c r="AR74" s="1774"/>
      <c r="AS74" s="1770"/>
      <c r="AT74" s="1771"/>
      <c r="AU74" s="1771"/>
      <c r="AV74" s="1772"/>
      <c r="AW74" s="1772"/>
      <c r="AX74" s="1774"/>
      <c r="AY74" s="1774"/>
      <c r="AZ74" s="1770"/>
      <c r="BA74" s="1771"/>
      <c r="BB74" s="1771"/>
      <c r="BC74" s="1772"/>
      <c r="BD74" s="1772"/>
      <c r="BE74" s="1769"/>
      <c r="BF74" s="1770"/>
      <c r="BG74" s="1771"/>
      <c r="BH74" s="1769"/>
      <c r="BI74" s="1770"/>
      <c r="BJ74" s="1771"/>
      <c r="BK74" s="1769"/>
      <c r="BL74" s="1770"/>
      <c r="BM74" s="1771"/>
      <c r="BN74" s="1775" t="s">
        <v>9364</v>
      </c>
      <c r="BO74" s="1775"/>
      <c r="BP74" s="1775"/>
      <c r="BQ74" s="1776">
        <v>44834</v>
      </c>
      <c r="BR74" s="1776">
        <v>44452</v>
      </c>
      <c r="BS74" s="1777" t="s">
        <v>116</v>
      </c>
      <c r="BT74" s="1776">
        <v>44491</v>
      </c>
      <c r="BU74" s="1776">
        <v>44376</v>
      </c>
      <c r="BV74" s="1777" t="s">
        <v>116</v>
      </c>
      <c r="BW74" s="1776">
        <v>44860</v>
      </c>
      <c r="BX74" s="1776"/>
      <c r="BY74" s="2016" t="s">
        <v>105</v>
      </c>
    </row>
    <row r="75" spans="1:77" ht="30" customHeight="1" x14ac:dyDescent="0.2">
      <c r="A75" s="1880" t="s">
        <v>2207</v>
      </c>
      <c r="B75" s="1880" t="s">
        <v>2208</v>
      </c>
      <c r="C75" s="1880" t="s">
        <v>2209</v>
      </c>
      <c r="D75" s="1881">
        <v>2137</v>
      </c>
      <c r="E75" s="1882" t="s">
        <v>91</v>
      </c>
      <c r="F75" s="1882" t="s">
        <v>949</v>
      </c>
      <c r="G75" s="1883" t="s">
        <v>89</v>
      </c>
      <c r="H75" s="1883" t="s">
        <v>194</v>
      </c>
      <c r="I75" s="1884">
        <v>42425</v>
      </c>
      <c r="J75" s="1884" t="s">
        <v>90</v>
      </c>
      <c r="K75" s="1884" t="s">
        <v>2210</v>
      </c>
      <c r="L75" s="1884"/>
      <c r="M75" s="1884"/>
      <c r="N75" s="1884"/>
      <c r="O75" s="1884"/>
      <c r="P75" s="1884"/>
      <c r="Q75" s="1884"/>
      <c r="R75" s="1925"/>
      <c r="S75" s="1762"/>
      <c r="T75" s="1762"/>
      <c r="U75" s="1763" t="s">
        <v>93</v>
      </c>
      <c r="V75" s="1764" t="s">
        <v>93</v>
      </c>
      <c r="W75" s="1765" t="s">
        <v>94</v>
      </c>
      <c r="X75" s="1765"/>
      <c r="Y75" s="1767" t="s">
        <v>2211</v>
      </c>
      <c r="Z75" s="1767" t="s">
        <v>9365</v>
      </c>
      <c r="AA75" s="1765"/>
      <c r="AB75" s="1768">
        <v>44470</v>
      </c>
      <c r="AC75" s="1769" t="s">
        <v>2213</v>
      </c>
      <c r="AD75" s="1769" t="s">
        <v>364</v>
      </c>
      <c r="AE75" s="1770">
        <v>43405</v>
      </c>
      <c r="AF75" s="1771">
        <v>43409</v>
      </c>
      <c r="AG75" s="1771">
        <v>43451</v>
      </c>
      <c r="AH75" s="1772" t="s">
        <v>2214</v>
      </c>
      <c r="AI75" s="1772" t="s">
        <v>2215</v>
      </c>
      <c r="AJ75" s="7591" t="s">
        <v>2216</v>
      </c>
      <c r="AK75" s="7582" t="s">
        <v>367</v>
      </c>
      <c r="AL75" s="1770">
        <v>43770</v>
      </c>
      <c r="AM75" s="1771">
        <v>43773</v>
      </c>
      <c r="AN75" s="1771">
        <v>43815</v>
      </c>
      <c r="AO75" s="1772" t="s">
        <v>2214</v>
      </c>
      <c r="AP75" s="1772"/>
      <c r="AQ75" s="1773" t="s">
        <v>2217</v>
      </c>
      <c r="AR75" s="1774" t="s">
        <v>369</v>
      </c>
      <c r="AS75" s="1770">
        <v>44256</v>
      </c>
      <c r="AT75" s="1771">
        <v>44256</v>
      </c>
      <c r="AU75" s="1771">
        <v>44305</v>
      </c>
      <c r="AV75" s="1772" t="s">
        <v>2218</v>
      </c>
      <c r="AW75" s="1772"/>
      <c r="AX75" s="1774"/>
      <c r="AY75" s="1774"/>
      <c r="AZ75" s="1770"/>
      <c r="BA75" s="1771"/>
      <c r="BB75" s="1771"/>
      <c r="BC75" s="1772"/>
      <c r="BD75" s="1772"/>
      <c r="BE75" s="1769" t="s">
        <v>2219</v>
      </c>
      <c r="BF75" s="1770">
        <v>44866</v>
      </c>
      <c r="BG75" s="1771"/>
      <c r="BH75" s="1769" t="s">
        <v>2980</v>
      </c>
      <c r="BI75" s="1770">
        <v>44986</v>
      </c>
      <c r="BJ75" s="1771"/>
      <c r="BK75" s="1769" t="s">
        <v>1042</v>
      </c>
      <c r="BL75" s="1770">
        <v>45352</v>
      </c>
      <c r="BM75" s="1771"/>
      <c r="BN75" s="1784" t="s">
        <v>9366</v>
      </c>
      <c r="BO75" s="1784" t="s">
        <v>9367</v>
      </c>
      <c r="BP75" s="1810"/>
      <c r="BQ75" s="1776">
        <v>44252</v>
      </c>
      <c r="BR75" s="1776">
        <v>44589</v>
      </c>
      <c r="BS75" s="1777" t="s">
        <v>116</v>
      </c>
      <c r="BT75" s="1776"/>
      <c r="BU75" s="1776">
        <v>44846</v>
      </c>
      <c r="BV75" s="1777" t="s">
        <v>116</v>
      </c>
      <c r="BW75" s="1776"/>
      <c r="BX75" s="1776"/>
      <c r="BY75" s="2016" t="s">
        <v>579</v>
      </c>
    </row>
    <row r="76" spans="1:77" ht="30" customHeight="1" x14ac:dyDescent="0.2">
      <c r="A76" s="1880" t="s">
        <v>4082</v>
      </c>
      <c r="B76" s="1880" t="s">
        <v>4083</v>
      </c>
      <c r="C76" s="1880" t="s">
        <v>2209</v>
      </c>
      <c r="D76" s="1881">
        <v>2137</v>
      </c>
      <c r="E76" s="1882" t="s">
        <v>91</v>
      </c>
      <c r="F76" s="1882" t="s">
        <v>949</v>
      </c>
      <c r="G76" s="1883" t="s">
        <v>89</v>
      </c>
      <c r="H76" s="1883" t="s">
        <v>194</v>
      </c>
      <c r="I76" s="1884">
        <v>42425</v>
      </c>
      <c r="J76" s="1884" t="s">
        <v>90</v>
      </c>
      <c r="K76" s="1884" t="s">
        <v>389</v>
      </c>
      <c r="L76" s="1884"/>
      <c r="M76" s="1884"/>
      <c r="N76" s="1884"/>
      <c r="O76" s="1884"/>
      <c r="P76" s="1884"/>
      <c r="Q76" s="1884"/>
      <c r="R76" s="1925"/>
      <c r="S76" s="1762"/>
      <c r="T76" s="1762"/>
      <c r="U76" s="1763" t="s">
        <v>93</v>
      </c>
      <c r="V76" s="1764" t="s">
        <v>93</v>
      </c>
      <c r="W76" s="1765" t="s">
        <v>94</v>
      </c>
      <c r="X76" s="1765"/>
      <c r="Y76" s="1767" t="s">
        <v>2211</v>
      </c>
      <c r="Z76" s="1767" t="s">
        <v>9368</v>
      </c>
      <c r="AA76" s="1765"/>
      <c r="AB76" s="1768">
        <v>44470</v>
      </c>
      <c r="AC76" s="1769" t="s">
        <v>2213</v>
      </c>
      <c r="AD76" s="1769" t="s">
        <v>364</v>
      </c>
      <c r="AE76" s="1770">
        <v>43405</v>
      </c>
      <c r="AF76" s="1771">
        <v>43409</v>
      </c>
      <c r="AG76" s="1771">
        <v>43451</v>
      </c>
      <c r="AH76" s="1772" t="s">
        <v>2214</v>
      </c>
      <c r="AI76" s="1772" t="s">
        <v>2215</v>
      </c>
      <c r="AJ76" s="7591" t="s">
        <v>2216</v>
      </c>
      <c r="AK76" s="7582" t="s">
        <v>367</v>
      </c>
      <c r="AL76" s="1770">
        <v>43770</v>
      </c>
      <c r="AM76" s="1771">
        <v>43773</v>
      </c>
      <c r="AN76" s="1771">
        <v>43815</v>
      </c>
      <c r="AO76" s="1772" t="s">
        <v>2214</v>
      </c>
      <c r="AP76" s="1772"/>
      <c r="AQ76" s="1773" t="s">
        <v>2217</v>
      </c>
      <c r="AR76" s="1774" t="s">
        <v>369</v>
      </c>
      <c r="AS76" s="1770">
        <v>44256</v>
      </c>
      <c r="AT76" s="1771">
        <v>44256</v>
      </c>
      <c r="AU76" s="1771">
        <v>44305</v>
      </c>
      <c r="AV76" s="1772" t="s">
        <v>2218</v>
      </c>
      <c r="AW76" s="1772"/>
      <c r="AX76" s="1774"/>
      <c r="AY76" s="1774"/>
      <c r="AZ76" s="1770"/>
      <c r="BA76" s="1771"/>
      <c r="BB76" s="1771"/>
      <c r="BC76" s="1772"/>
      <c r="BD76" s="1772"/>
      <c r="BE76" s="1769" t="s">
        <v>2219</v>
      </c>
      <c r="BF76" s="1770">
        <v>44866</v>
      </c>
      <c r="BG76" s="1771"/>
      <c r="BH76" s="1769" t="s">
        <v>2980</v>
      </c>
      <c r="BI76" s="1770">
        <v>44986</v>
      </c>
      <c r="BJ76" s="1771"/>
      <c r="BK76" s="1769" t="s">
        <v>1042</v>
      </c>
      <c r="BL76" s="1770">
        <v>45352</v>
      </c>
      <c r="BM76" s="1771"/>
      <c r="BN76" s="1784" t="s">
        <v>9366</v>
      </c>
      <c r="BO76" s="1784" t="s">
        <v>9367</v>
      </c>
      <c r="BP76" s="1810"/>
      <c r="BQ76" s="1776">
        <v>44252</v>
      </c>
      <c r="BR76" s="1776">
        <v>44589</v>
      </c>
      <c r="BS76" s="1777" t="s">
        <v>116</v>
      </c>
      <c r="BT76" s="1776"/>
      <c r="BU76" s="1776">
        <v>44846</v>
      </c>
      <c r="BV76" s="1777" t="s">
        <v>116</v>
      </c>
      <c r="BW76" s="1776"/>
      <c r="BX76" s="1776"/>
      <c r="BY76" s="2016" t="s">
        <v>579</v>
      </c>
    </row>
    <row r="77" spans="1:77" ht="30" customHeight="1" x14ac:dyDescent="0.2">
      <c r="A77" s="1880" t="s">
        <v>4093</v>
      </c>
      <c r="B77" s="1880" t="s">
        <v>4094</v>
      </c>
      <c r="C77" s="1880" t="s">
        <v>2209</v>
      </c>
      <c r="D77" s="1881">
        <v>2137</v>
      </c>
      <c r="E77" s="1882" t="s">
        <v>91</v>
      </c>
      <c r="F77" s="1882" t="s">
        <v>949</v>
      </c>
      <c r="G77" s="1883" t="s">
        <v>89</v>
      </c>
      <c r="H77" s="1883" t="s">
        <v>194</v>
      </c>
      <c r="I77" s="1884">
        <v>42425</v>
      </c>
      <c r="J77" s="1884"/>
      <c r="K77" s="1884" t="s">
        <v>389</v>
      </c>
      <c r="L77" s="1884"/>
      <c r="M77" s="1884"/>
      <c r="N77" s="1884"/>
      <c r="O77" s="1884"/>
      <c r="P77" s="1884"/>
      <c r="Q77" s="1884"/>
      <c r="R77" s="1925"/>
      <c r="S77" s="1762"/>
      <c r="T77" s="1762"/>
      <c r="U77" s="1763" t="s">
        <v>93</v>
      </c>
      <c r="V77" s="1764" t="s">
        <v>93</v>
      </c>
      <c r="W77" s="1765" t="s">
        <v>94</v>
      </c>
      <c r="X77" s="1765"/>
      <c r="Y77" s="1766" t="s">
        <v>2211</v>
      </c>
      <c r="Z77" s="1767" t="s">
        <v>9369</v>
      </c>
      <c r="AA77" s="1765"/>
      <c r="AB77" s="1768">
        <v>44470</v>
      </c>
      <c r="AC77" s="1769" t="s">
        <v>2213</v>
      </c>
      <c r="AD77" s="1769" t="s">
        <v>364</v>
      </c>
      <c r="AE77" s="1770">
        <v>43405</v>
      </c>
      <c r="AF77" s="1771">
        <v>43409</v>
      </c>
      <c r="AG77" s="1771">
        <v>43451</v>
      </c>
      <c r="AH77" s="1772" t="s">
        <v>2214</v>
      </c>
      <c r="AI77" s="1772" t="s">
        <v>2215</v>
      </c>
      <c r="AJ77" s="7591" t="s">
        <v>2216</v>
      </c>
      <c r="AK77" s="7582" t="s">
        <v>367</v>
      </c>
      <c r="AL77" s="1770">
        <v>43770</v>
      </c>
      <c r="AM77" s="1771">
        <v>43773</v>
      </c>
      <c r="AN77" s="1771">
        <v>43815</v>
      </c>
      <c r="AO77" s="1772" t="s">
        <v>2214</v>
      </c>
      <c r="AP77" s="1772"/>
      <c r="AQ77" s="1773" t="s">
        <v>2217</v>
      </c>
      <c r="AR77" s="1774" t="s">
        <v>369</v>
      </c>
      <c r="AS77" s="1770">
        <v>44256</v>
      </c>
      <c r="AT77" s="1771">
        <v>44256</v>
      </c>
      <c r="AU77" s="1771">
        <v>44305</v>
      </c>
      <c r="AV77" s="1772" t="s">
        <v>2218</v>
      </c>
      <c r="AW77" s="1772"/>
      <c r="AX77" s="1774"/>
      <c r="AY77" s="1774"/>
      <c r="AZ77" s="1770"/>
      <c r="BA77" s="1771"/>
      <c r="BB77" s="1771"/>
      <c r="BC77" s="1772"/>
      <c r="BD77" s="1772"/>
      <c r="BE77" s="1769" t="s">
        <v>2219</v>
      </c>
      <c r="BF77" s="1770">
        <v>44866</v>
      </c>
      <c r="BG77" s="1771"/>
      <c r="BH77" s="1769" t="s">
        <v>2980</v>
      </c>
      <c r="BI77" s="1770">
        <v>44986</v>
      </c>
      <c r="BJ77" s="1771"/>
      <c r="BK77" s="1769" t="s">
        <v>1042</v>
      </c>
      <c r="BL77" s="1770">
        <v>45352</v>
      </c>
      <c r="BM77" s="1771"/>
      <c r="BN77" s="1784" t="s">
        <v>9366</v>
      </c>
      <c r="BO77" s="1784" t="s">
        <v>9367</v>
      </c>
      <c r="BP77" s="1810"/>
      <c r="BQ77" s="1776">
        <v>44252</v>
      </c>
      <c r="BR77" s="1776">
        <v>44589</v>
      </c>
      <c r="BS77" s="1777" t="s">
        <v>116</v>
      </c>
      <c r="BT77" s="1776"/>
      <c r="BU77" s="1776">
        <v>44846</v>
      </c>
      <c r="BV77" s="1777" t="s">
        <v>116</v>
      </c>
      <c r="BW77" s="1776"/>
      <c r="BX77" s="1776"/>
      <c r="BY77" s="2016" t="s">
        <v>579</v>
      </c>
    </row>
    <row r="78" spans="1:77" ht="30" customHeight="1" x14ac:dyDescent="0.2">
      <c r="A78" s="1910" t="s">
        <v>3734</v>
      </c>
      <c r="B78" s="1910" t="s">
        <v>3735</v>
      </c>
      <c r="C78" s="1910" t="s">
        <v>7000</v>
      </c>
      <c r="D78" s="7585">
        <v>2192</v>
      </c>
      <c r="E78" s="1882" t="s">
        <v>337</v>
      </c>
      <c r="F78" s="1882" t="s">
        <v>266</v>
      </c>
      <c r="G78" s="1883" t="s">
        <v>89</v>
      </c>
      <c r="H78" s="1903" t="s">
        <v>89</v>
      </c>
      <c r="I78" s="1884" t="s">
        <v>121</v>
      </c>
      <c r="J78" s="1884" t="s">
        <v>90</v>
      </c>
      <c r="K78" s="1884" t="s">
        <v>9132</v>
      </c>
      <c r="L78" s="1884"/>
      <c r="M78" s="1884"/>
      <c r="N78" s="1888"/>
      <c r="O78" s="1884"/>
      <c r="P78" s="1884"/>
      <c r="Q78" s="1884"/>
      <c r="R78" s="1925"/>
      <c r="S78" s="1762"/>
      <c r="T78" s="1762"/>
      <c r="U78" s="1763" t="str">
        <f t="shared" ref="U78:U79" si="7">IF(OR(V78="Yes", W78="Web-page timetable", X78="YES"), "Yes")</f>
        <v>Yes</v>
      </c>
      <c r="V78" s="1764" t="s">
        <v>93</v>
      </c>
      <c r="W78" s="1765" t="s">
        <v>94</v>
      </c>
      <c r="X78" s="1765"/>
      <c r="Y78" s="1766" t="s">
        <v>7001</v>
      </c>
      <c r="Z78" s="1766" t="s">
        <v>9370</v>
      </c>
      <c r="AA78" s="1766"/>
      <c r="AB78" s="1768">
        <v>44743</v>
      </c>
      <c r="AC78" s="7582" t="s">
        <v>6956</v>
      </c>
      <c r="AD78" s="7591" t="s">
        <v>3740</v>
      </c>
      <c r="AE78" s="1770">
        <v>44105</v>
      </c>
      <c r="AF78" s="1771">
        <v>44866</v>
      </c>
      <c r="AG78" s="1771">
        <v>44287</v>
      </c>
      <c r="AH78" s="1772" t="s">
        <v>3741</v>
      </c>
      <c r="AI78" s="1772"/>
      <c r="AJ78" s="7591" t="s">
        <v>9371</v>
      </c>
      <c r="AK78" s="7582" t="s">
        <v>367</v>
      </c>
      <c r="AL78" s="1770">
        <v>44866</v>
      </c>
      <c r="AM78" s="1771"/>
      <c r="AN78" s="1771"/>
      <c r="AO78" s="1772" t="s">
        <v>3741</v>
      </c>
      <c r="AP78" s="1772"/>
      <c r="AQ78" s="1773"/>
      <c r="AR78" s="1774"/>
      <c r="AS78" s="1770"/>
      <c r="AT78" s="1771"/>
      <c r="AU78" s="1771"/>
      <c r="AV78" s="1772"/>
      <c r="AW78" s="1772"/>
      <c r="AX78" s="1774"/>
      <c r="AY78" s="1774"/>
      <c r="AZ78" s="1770"/>
      <c r="BA78" s="1771"/>
      <c r="BB78" s="1771"/>
      <c r="BC78" s="1772"/>
      <c r="BD78" s="1772"/>
      <c r="BE78" s="1769" t="s">
        <v>994</v>
      </c>
      <c r="BF78" s="1770">
        <v>45231</v>
      </c>
      <c r="BG78" s="1771"/>
      <c r="BH78" s="1769" t="s">
        <v>6948</v>
      </c>
      <c r="BI78" s="1770">
        <v>45413</v>
      </c>
      <c r="BJ78" s="1771"/>
      <c r="BK78" s="1769" t="s">
        <v>7636</v>
      </c>
      <c r="BL78" s="1770">
        <v>45717</v>
      </c>
      <c r="BM78" s="1771"/>
      <c r="BN78" s="1775" t="s">
        <v>9137</v>
      </c>
      <c r="BO78" s="1775" t="s">
        <v>9372</v>
      </c>
      <c r="BP78" s="1775"/>
      <c r="BQ78" s="1776"/>
      <c r="BR78" s="1776">
        <v>44753</v>
      </c>
      <c r="BS78" s="1777" t="s">
        <v>116</v>
      </c>
      <c r="BT78" s="1776"/>
      <c r="BU78" s="1776">
        <v>44753</v>
      </c>
      <c r="BV78" s="1777" t="s">
        <v>116</v>
      </c>
      <c r="BW78" s="1776">
        <v>44750</v>
      </c>
      <c r="BX78" s="1776"/>
      <c r="BY78" s="2015"/>
    </row>
    <row r="79" spans="1:77" ht="30" customHeight="1" x14ac:dyDescent="0.2">
      <c r="A79" s="1880" t="s">
        <v>832</v>
      </c>
      <c r="B79" s="1880" t="s">
        <v>833</v>
      </c>
      <c r="C79" s="1880" t="s">
        <v>834</v>
      </c>
      <c r="D79" s="7585">
        <v>1896</v>
      </c>
      <c r="E79" s="1882" t="s">
        <v>3537</v>
      </c>
      <c r="F79" s="1882" t="s">
        <v>3616</v>
      </c>
      <c r="G79" s="1883" t="s">
        <v>89</v>
      </c>
      <c r="H79" s="1883" t="s">
        <v>89</v>
      </c>
      <c r="I79" s="1884">
        <v>43978</v>
      </c>
      <c r="J79" s="1884"/>
      <c r="K79" s="1884"/>
      <c r="L79" s="1884"/>
      <c r="M79" s="1884"/>
      <c r="N79" s="1884"/>
      <c r="O79" s="1884"/>
      <c r="P79" s="1884"/>
      <c r="Q79" s="1884"/>
      <c r="R79" s="1925"/>
      <c r="S79" s="1762"/>
      <c r="T79" s="1762"/>
      <c r="U79" s="1763" t="b">
        <f t="shared" si="7"/>
        <v>0</v>
      </c>
      <c r="V79" s="1764" t="s">
        <v>237</v>
      </c>
      <c r="W79" s="1765" t="s">
        <v>94</v>
      </c>
      <c r="X79" s="1765"/>
      <c r="Y79" s="1767" t="s">
        <v>5289</v>
      </c>
      <c r="Z79" s="1767" t="s">
        <v>5290</v>
      </c>
      <c r="AA79" s="1767" t="s">
        <v>5291</v>
      </c>
      <c r="AB79" s="1768">
        <v>43191</v>
      </c>
      <c r="AC79" s="1769" t="s">
        <v>5292</v>
      </c>
      <c r="AD79" s="1769"/>
      <c r="AE79" s="1770">
        <v>42309</v>
      </c>
      <c r="AF79" s="1771"/>
      <c r="AG79" s="1771"/>
      <c r="AH79" s="1772"/>
      <c r="AI79" s="1772"/>
      <c r="AJ79" s="1769" t="s">
        <v>5293</v>
      </c>
      <c r="AK79" s="1769"/>
      <c r="AL79" s="1770">
        <v>42795</v>
      </c>
      <c r="AM79" s="1771"/>
      <c r="AN79" s="1771"/>
      <c r="AO79" s="1772"/>
      <c r="AP79" s="1772"/>
      <c r="AQ79" s="1773"/>
      <c r="AR79" s="1774"/>
      <c r="AS79" s="1770"/>
      <c r="AT79" s="1771"/>
      <c r="AU79" s="1771"/>
      <c r="AV79" s="1772"/>
      <c r="AW79" s="1772"/>
      <c r="AX79" s="1774"/>
      <c r="AY79" s="1774"/>
      <c r="AZ79" s="1770"/>
      <c r="BA79" s="1771"/>
      <c r="BB79" s="1771"/>
      <c r="BC79" s="1772"/>
      <c r="BD79" s="1772"/>
      <c r="BE79" s="1769" t="s">
        <v>5191</v>
      </c>
      <c r="BF79" s="1770">
        <v>43101</v>
      </c>
      <c r="BG79" s="1771">
        <v>43131</v>
      </c>
      <c r="BH79" s="1769" t="s">
        <v>5236</v>
      </c>
      <c r="BI79" s="1770">
        <v>43252</v>
      </c>
      <c r="BJ79" s="1771">
        <v>43280</v>
      </c>
      <c r="BK79" s="1769" t="s">
        <v>4880</v>
      </c>
      <c r="BL79" s="1770">
        <v>43435</v>
      </c>
      <c r="BM79" s="1771">
        <v>43978</v>
      </c>
      <c r="BN79" s="1784" t="s">
        <v>9373</v>
      </c>
      <c r="BO79" s="1784"/>
      <c r="BP79" s="1784"/>
      <c r="BQ79" s="1776">
        <v>43984</v>
      </c>
      <c r="BR79" s="1776"/>
      <c r="BS79" s="1777" t="s">
        <v>116</v>
      </c>
      <c r="BT79" s="1776"/>
      <c r="BU79" s="1776"/>
      <c r="BV79" s="1777"/>
      <c r="BW79" s="1776">
        <v>44470</v>
      </c>
      <c r="BX79" s="1776" t="s">
        <v>6810</v>
      </c>
      <c r="BY79" s="2015" t="s">
        <v>5295</v>
      </c>
    </row>
    <row r="80" spans="1:77" ht="30" customHeight="1" x14ac:dyDescent="0.2">
      <c r="A80" s="1901" t="s">
        <v>2321</v>
      </c>
      <c r="B80" s="1880" t="s">
        <v>2322</v>
      </c>
      <c r="C80" s="1880" t="s">
        <v>6042</v>
      </c>
      <c r="D80" s="7585" t="e">
        <v>#REF!</v>
      </c>
      <c r="E80" s="1882" t="s">
        <v>4235</v>
      </c>
      <c r="F80" s="1882" t="s">
        <v>1420</v>
      </c>
      <c r="G80" s="1883" t="s">
        <v>89</v>
      </c>
      <c r="H80" s="1883" t="s">
        <v>89</v>
      </c>
      <c r="I80" s="1884">
        <v>41969</v>
      </c>
      <c r="J80" s="1884" t="s">
        <v>90</v>
      </c>
      <c r="K80" s="1884" t="s">
        <v>515</v>
      </c>
      <c r="L80" s="1884"/>
      <c r="M80" s="1884"/>
      <c r="N80" s="1893" t="s">
        <v>9374</v>
      </c>
      <c r="O80" s="1884"/>
      <c r="P80" s="1884"/>
      <c r="Q80" s="1884"/>
      <c r="R80" s="1925"/>
      <c r="S80" s="1762"/>
      <c r="T80" s="1762"/>
      <c r="U80" s="1763" t="str">
        <f t="shared" ref="U80" si="8">IF(OR(V80="Yes", W80="Web-page timetable", X80="YES"), "Yes")</f>
        <v>Yes</v>
      </c>
      <c r="V80" s="1764" t="s">
        <v>93</v>
      </c>
      <c r="W80" s="1765" t="s">
        <v>94</v>
      </c>
      <c r="X80" s="1782"/>
      <c r="Y80" s="1826" t="s">
        <v>6882</v>
      </c>
      <c r="Z80" s="1767" t="s">
        <v>6883</v>
      </c>
      <c r="AA80" s="1767"/>
      <c r="AB80" s="1768">
        <v>44805</v>
      </c>
      <c r="AC80" s="1769" t="s">
        <v>2326</v>
      </c>
      <c r="AD80" s="1769" t="s">
        <v>6884</v>
      </c>
      <c r="AE80" s="1770">
        <v>44896</v>
      </c>
      <c r="AF80" s="1771"/>
      <c r="AG80" s="1771"/>
      <c r="AH80" s="1772"/>
      <c r="AI80" s="1772"/>
      <c r="AJ80" s="1769" t="s">
        <v>1127</v>
      </c>
      <c r="AK80" s="1769" t="s">
        <v>1844</v>
      </c>
      <c r="AL80" s="1770">
        <v>45078</v>
      </c>
      <c r="AM80" s="1771"/>
      <c r="AN80" s="1771"/>
      <c r="AO80" s="1772"/>
      <c r="AP80" s="1772"/>
      <c r="AQ80" s="1773"/>
      <c r="AR80" s="1774"/>
      <c r="AS80" s="1770"/>
      <c r="AT80" s="1771"/>
      <c r="AU80" s="1771"/>
      <c r="AV80" s="1772"/>
      <c r="AW80" s="1772"/>
      <c r="AX80" s="1774"/>
      <c r="AY80" s="1774"/>
      <c r="AZ80" s="1770"/>
      <c r="BA80" s="1771"/>
      <c r="BB80" s="1771"/>
      <c r="BC80" s="1772"/>
      <c r="BD80" s="1772"/>
      <c r="BE80" s="1769" t="s">
        <v>6885</v>
      </c>
      <c r="BF80" s="1770">
        <v>45200</v>
      </c>
      <c r="BG80" s="1771"/>
      <c r="BH80" s="1769" t="s">
        <v>5484</v>
      </c>
      <c r="BI80" s="1770">
        <v>45383</v>
      </c>
      <c r="BJ80" s="1771"/>
      <c r="BK80" s="1769" t="s">
        <v>6886</v>
      </c>
      <c r="BL80" s="1770">
        <v>45627</v>
      </c>
      <c r="BM80" s="1771"/>
      <c r="BN80" s="1790" t="s">
        <v>9375</v>
      </c>
      <c r="BO80" s="1790" t="s">
        <v>9376</v>
      </c>
      <c r="BP80" s="1790"/>
      <c r="BQ80" s="1776">
        <v>44888</v>
      </c>
      <c r="BR80" s="1776">
        <v>44816</v>
      </c>
      <c r="BS80" s="1777" t="s">
        <v>116</v>
      </c>
      <c r="BT80" s="1776">
        <v>44782</v>
      </c>
      <c r="BU80" s="1776">
        <v>44816</v>
      </c>
      <c r="BV80" s="1777" t="s">
        <v>116</v>
      </c>
      <c r="BW80" s="1776">
        <v>44816</v>
      </c>
      <c r="BX80" s="1776"/>
      <c r="BY80" s="2015" t="s">
        <v>105</v>
      </c>
    </row>
    <row r="81" spans="1:78" ht="30" customHeight="1" x14ac:dyDescent="0.2">
      <c r="A81" s="1880" t="s">
        <v>242</v>
      </c>
      <c r="B81" s="1887" t="s">
        <v>243</v>
      </c>
      <c r="C81" s="1880" t="s">
        <v>244</v>
      </c>
      <c r="D81" s="1881" t="s">
        <v>6849</v>
      </c>
      <c r="E81" s="1883"/>
      <c r="F81" s="1883"/>
      <c r="G81" s="1882"/>
      <c r="H81" s="1883"/>
      <c r="I81" s="1883"/>
      <c r="J81" s="1884" t="s">
        <v>93</v>
      </c>
      <c r="K81" s="1884"/>
      <c r="L81" s="1884"/>
      <c r="M81" s="1884"/>
      <c r="N81" s="1884"/>
      <c r="O81" s="1884"/>
      <c r="P81" s="1884"/>
      <c r="Q81" s="1884"/>
      <c r="R81" s="1925"/>
      <c r="S81" s="1762"/>
      <c r="T81" s="1762"/>
      <c r="U81" s="1763"/>
      <c r="V81" s="1764"/>
      <c r="W81" s="1765" t="s">
        <v>229</v>
      </c>
      <c r="X81" s="1765"/>
      <c r="Y81" s="1765"/>
      <c r="Z81" s="1765"/>
      <c r="AA81" s="1767"/>
      <c r="AB81" s="1768"/>
      <c r="AC81" s="1769"/>
      <c r="AD81" s="1769"/>
      <c r="AE81" s="1770"/>
      <c r="AF81" s="1771"/>
      <c r="AG81" s="1771"/>
      <c r="AH81" s="1772"/>
      <c r="AI81" s="1772"/>
      <c r="AJ81" s="1769"/>
      <c r="AK81" s="1769"/>
      <c r="AL81" s="1770"/>
      <c r="AM81" s="1771"/>
      <c r="AN81" s="1771"/>
      <c r="AO81" s="1772"/>
      <c r="AP81" s="1772"/>
      <c r="AQ81" s="1773"/>
      <c r="AR81" s="1774"/>
      <c r="AS81" s="1770"/>
      <c r="AT81" s="1771"/>
      <c r="AU81" s="1771"/>
      <c r="AV81" s="1772"/>
      <c r="AW81" s="1772"/>
      <c r="AX81" s="1774"/>
      <c r="AY81" s="1774"/>
      <c r="AZ81" s="1770"/>
      <c r="BA81" s="1771"/>
      <c r="BB81" s="1771"/>
      <c r="BC81" s="1772"/>
      <c r="BD81" s="1772"/>
      <c r="BE81" s="1769"/>
      <c r="BF81" s="1770"/>
      <c r="BG81" s="1771"/>
      <c r="BH81" s="1769"/>
      <c r="BI81" s="1770"/>
      <c r="BJ81" s="1771"/>
      <c r="BK81" s="1769"/>
      <c r="BL81" s="1770"/>
      <c r="BM81" s="1771"/>
      <c r="BN81" s="1775" t="s">
        <v>9377</v>
      </c>
      <c r="BO81" s="1775"/>
      <c r="BP81" s="1775"/>
      <c r="BQ81" s="1776"/>
      <c r="BR81" s="1776">
        <v>44665</v>
      </c>
      <c r="BS81" s="1777" t="s">
        <v>116</v>
      </c>
      <c r="BT81" s="1776"/>
      <c r="BU81" s="1776">
        <v>44665</v>
      </c>
      <c r="BV81" s="1776" t="s">
        <v>116</v>
      </c>
      <c r="BW81" s="1776">
        <v>44756</v>
      </c>
      <c r="BX81" s="1776"/>
      <c r="BY81" s="2015"/>
    </row>
    <row r="82" spans="1:78" s="1" customFormat="1" ht="30" customHeight="1" x14ac:dyDescent="0.2">
      <c r="A82" s="1880" t="s">
        <v>1848</v>
      </c>
      <c r="B82" s="1880" t="s">
        <v>1849</v>
      </c>
      <c r="C82" s="1880" t="s">
        <v>9378</v>
      </c>
      <c r="D82" s="7584" t="s">
        <v>6849</v>
      </c>
      <c r="E82" s="1882" t="s">
        <v>423</v>
      </c>
      <c r="F82" s="1882" t="s">
        <v>2182</v>
      </c>
      <c r="G82" s="1883" t="s">
        <v>89</v>
      </c>
      <c r="H82" s="1883" t="s">
        <v>89</v>
      </c>
      <c r="I82" s="1884">
        <v>41221</v>
      </c>
      <c r="J82" s="1884" t="s">
        <v>90</v>
      </c>
      <c r="K82" s="1884"/>
      <c r="L82" s="1884"/>
      <c r="M82" s="1884"/>
      <c r="N82" s="1884"/>
      <c r="O82" s="1884"/>
      <c r="P82" s="1884"/>
      <c r="Q82" s="1884"/>
      <c r="R82" s="1925"/>
      <c r="S82" s="1762"/>
      <c r="T82" s="1762"/>
      <c r="U82" s="1763" t="str">
        <f t="shared" ref="U82:U86" si="9">IF(OR(V82="Yes", W82="Web-page timetable", X82="YES"), "Yes")</f>
        <v>Yes</v>
      </c>
      <c r="V82" s="1764" t="s">
        <v>93</v>
      </c>
      <c r="W82" s="1765" t="s">
        <v>94</v>
      </c>
      <c r="X82" s="1765"/>
      <c r="Y82" s="1766" t="s">
        <v>1851</v>
      </c>
      <c r="Z82" s="1767" t="s">
        <v>6850</v>
      </c>
      <c r="AA82" s="1767"/>
      <c r="AB82" s="1768">
        <v>44378</v>
      </c>
      <c r="AC82" s="1769" t="s">
        <v>9379</v>
      </c>
      <c r="AD82" s="1769"/>
      <c r="AE82" s="1770">
        <v>44470</v>
      </c>
      <c r="AF82" s="1771"/>
      <c r="AG82" s="1771"/>
      <c r="AH82" s="1772"/>
      <c r="AI82" s="1772"/>
      <c r="AJ82" s="7582"/>
      <c r="AK82" s="7582"/>
      <c r="AL82" s="1770"/>
      <c r="AM82" s="1771"/>
      <c r="AN82" s="1771"/>
      <c r="AO82" s="1772"/>
      <c r="AP82" s="1772"/>
      <c r="AQ82" s="1773"/>
      <c r="AR82" s="1774"/>
      <c r="AS82" s="1770"/>
      <c r="AT82" s="1771"/>
      <c r="AU82" s="1771"/>
      <c r="AV82" s="1772"/>
      <c r="AW82" s="1772"/>
      <c r="AX82" s="1774"/>
      <c r="AY82" s="1774"/>
      <c r="AZ82" s="1770"/>
      <c r="BA82" s="1771"/>
      <c r="BB82" s="1771"/>
      <c r="BC82" s="1772"/>
      <c r="BD82" s="1772"/>
      <c r="BE82" s="1769" t="s">
        <v>9380</v>
      </c>
      <c r="BF82" s="1770"/>
      <c r="BG82" s="1771"/>
      <c r="BH82" s="1769" t="s">
        <v>7742</v>
      </c>
      <c r="BI82" s="1770">
        <v>44927</v>
      </c>
      <c r="BJ82" s="1771"/>
      <c r="BK82" s="1769" t="s">
        <v>9381</v>
      </c>
      <c r="BL82" s="1770">
        <v>45200</v>
      </c>
      <c r="BM82" s="1771"/>
      <c r="BN82" s="1775" t="s">
        <v>6852</v>
      </c>
      <c r="BO82" s="1775" t="s">
        <v>9382</v>
      </c>
      <c r="BP82" s="1775"/>
      <c r="BQ82" s="1776">
        <v>44851</v>
      </c>
      <c r="BR82" s="1776">
        <v>44391</v>
      </c>
      <c r="BS82" s="1777" t="s">
        <v>116</v>
      </c>
      <c r="BT82" s="1776"/>
      <c r="BU82" s="1776">
        <v>44391</v>
      </c>
      <c r="BV82" s="1777" t="s">
        <v>116</v>
      </c>
      <c r="BW82" s="1776">
        <v>44713</v>
      </c>
      <c r="BX82" s="1776"/>
      <c r="BY82" s="2015" t="s">
        <v>105</v>
      </c>
      <c r="BZ82" s="514"/>
    </row>
    <row r="83" spans="1:78" ht="30" customHeight="1" x14ac:dyDescent="0.2">
      <c r="A83" s="1880" t="s">
        <v>1432</v>
      </c>
      <c r="B83" s="1880" t="s">
        <v>1433</v>
      </c>
      <c r="C83" s="1880" t="s">
        <v>8196</v>
      </c>
      <c r="D83" s="7585">
        <v>1980</v>
      </c>
      <c r="E83" s="1882" t="s">
        <v>1083</v>
      </c>
      <c r="F83" s="1882" t="s">
        <v>931</v>
      </c>
      <c r="G83" s="1883" t="s">
        <v>89</v>
      </c>
      <c r="H83" s="1883" t="s">
        <v>89</v>
      </c>
      <c r="I83" s="1884">
        <v>40492</v>
      </c>
      <c r="J83" s="1884" t="s">
        <v>90</v>
      </c>
      <c r="K83" s="1884" t="s">
        <v>1435</v>
      </c>
      <c r="L83" s="1884"/>
      <c r="M83" s="1884"/>
      <c r="N83" s="1884"/>
      <c r="O83" s="1884"/>
      <c r="P83" s="1884"/>
      <c r="Q83" s="1884"/>
      <c r="R83" s="1925"/>
      <c r="S83" s="1762"/>
      <c r="T83" s="1762"/>
      <c r="U83" s="1763" t="str">
        <f t="shared" si="9"/>
        <v>Yes</v>
      </c>
      <c r="V83" s="1764" t="s">
        <v>93</v>
      </c>
      <c r="W83" s="1765" t="s">
        <v>94</v>
      </c>
      <c r="X83" s="1765"/>
      <c r="Y83" s="1766" t="s">
        <v>9383</v>
      </c>
      <c r="Z83" s="1766" t="s">
        <v>9384</v>
      </c>
      <c r="AA83" s="1767"/>
      <c r="AB83" s="1768">
        <v>44166</v>
      </c>
      <c r="AC83" s="1769" t="s">
        <v>936</v>
      </c>
      <c r="AD83" s="1769" t="s">
        <v>1438</v>
      </c>
      <c r="AE83" s="1770">
        <v>43466</v>
      </c>
      <c r="AF83" s="1771">
        <v>43439</v>
      </c>
      <c r="AG83" s="1771">
        <v>43524</v>
      </c>
      <c r="AH83" s="1772" t="s">
        <v>1439</v>
      </c>
      <c r="AI83" s="1772" t="s">
        <v>1440</v>
      </c>
      <c r="AJ83" s="7582" t="s">
        <v>873</v>
      </c>
      <c r="AK83" s="7582" t="s">
        <v>270</v>
      </c>
      <c r="AL83" s="1770">
        <v>44378</v>
      </c>
      <c r="AM83" s="1771">
        <v>44368</v>
      </c>
      <c r="AN83" s="1771">
        <v>44452</v>
      </c>
      <c r="AO83" s="1772" t="s">
        <v>1441</v>
      </c>
      <c r="AP83" s="1772"/>
      <c r="AQ83" s="1773"/>
      <c r="AR83" s="1774"/>
      <c r="AS83" s="1770"/>
      <c r="AT83" s="1771"/>
      <c r="AU83" s="1771"/>
      <c r="AV83" s="1772"/>
      <c r="AW83" s="1772"/>
      <c r="AX83" s="1774"/>
      <c r="AY83" s="1774"/>
      <c r="AZ83" s="1770"/>
      <c r="BA83" s="1771"/>
      <c r="BB83" s="1771"/>
      <c r="BC83" s="1772"/>
      <c r="BD83" s="1772"/>
      <c r="BE83" s="1769" t="s">
        <v>9385</v>
      </c>
      <c r="BF83" s="1770" t="s">
        <v>114</v>
      </c>
      <c r="BG83" s="1771"/>
      <c r="BH83" s="1769" t="s">
        <v>9386</v>
      </c>
      <c r="BI83" s="1770" t="s">
        <v>114</v>
      </c>
      <c r="BJ83" s="1771"/>
      <c r="BK83" s="1769" t="s">
        <v>114</v>
      </c>
      <c r="BL83" s="1770" t="s">
        <v>114</v>
      </c>
      <c r="BM83" s="1788"/>
      <c r="BN83" s="1784" t="s">
        <v>9387</v>
      </c>
      <c r="BO83" s="1775" t="s">
        <v>9388</v>
      </c>
      <c r="BP83" s="1775"/>
      <c r="BQ83" s="1776">
        <v>44873</v>
      </c>
      <c r="BR83" s="1776"/>
      <c r="BS83" s="1777" t="s">
        <v>116</v>
      </c>
      <c r="BT83" s="1776">
        <v>44848</v>
      </c>
      <c r="BU83" s="1776">
        <v>44890</v>
      </c>
      <c r="BV83" s="1777" t="s">
        <v>116</v>
      </c>
      <c r="BW83" s="1776">
        <v>44890</v>
      </c>
      <c r="BX83" s="1776"/>
      <c r="BY83" s="2015" t="s">
        <v>500</v>
      </c>
    </row>
    <row r="84" spans="1:78" ht="30" customHeight="1" x14ac:dyDescent="0.2">
      <c r="A84" s="1887" t="s">
        <v>2396</v>
      </c>
      <c r="B84" s="1887" t="s">
        <v>4233</v>
      </c>
      <c r="C84" s="1887" t="s">
        <v>205</v>
      </c>
      <c r="D84" s="7585">
        <v>2186</v>
      </c>
      <c r="E84" s="1883">
        <v>2021</v>
      </c>
      <c r="F84" s="1883">
        <v>2040</v>
      </c>
      <c r="G84" s="1882" t="s">
        <v>89</v>
      </c>
      <c r="H84" s="1883" t="s">
        <v>89</v>
      </c>
      <c r="I84" s="1888">
        <v>40087</v>
      </c>
      <c r="J84" s="1884" t="s">
        <v>93</v>
      </c>
      <c r="K84" s="1884" t="s">
        <v>389</v>
      </c>
      <c r="L84" s="1884"/>
      <c r="M84" s="1884"/>
      <c r="N84" s="1884"/>
      <c r="O84" s="1884"/>
      <c r="P84" s="1884"/>
      <c r="Q84" s="1884"/>
      <c r="R84" s="1925"/>
      <c r="S84" s="1762"/>
      <c r="T84" s="1762"/>
      <c r="U84" s="1763" t="str">
        <f t="shared" si="9"/>
        <v>Yes</v>
      </c>
      <c r="V84" s="1764" t="s">
        <v>93</v>
      </c>
      <c r="W84" s="1765" t="s">
        <v>94</v>
      </c>
      <c r="X84" s="1765"/>
      <c r="Y84" s="1765" t="s">
        <v>9389</v>
      </c>
      <c r="Z84" s="1765" t="s">
        <v>9390</v>
      </c>
      <c r="AA84" s="1767"/>
      <c r="AB84" s="1768">
        <v>44409</v>
      </c>
      <c r="AC84" s="1769" t="s">
        <v>788</v>
      </c>
      <c r="AD84" s="1769" t="s">
        <v>2398</v>
      </c>
      <c r="AE84" s="1770">
        <v>44470</v>
      </c>
      <c r="AF84" s="1771">
        <v>44501</v>
      </c>
      <c r="AG84" s="1771">
        <v>44585</v>
      </c>
      <c r="AH84" s="1772" t="s">
        <v>2399</v>
      </c>
      <c r="AI84" s="1772"/>
      <c r="AJ84" s="1769" t="s">
        <v>663</v>
      </c>
      <c r="AK84" s="1769" t="s">
        <v>9391</v>
      </c>
      <c r="AL84" s="1770">
        <v>44835</v>
      </c>
      <c r="AM84" s="1771"/>
      <c r="AN84" s="1771"/>
      <c r="AO84" s="1772"/>
      <c r="AP84" s="1772"/>
      <c r="AQ84" s="1773"/>
      <c r="AR84" s="1774"/>
      <c r="AS84" s="1770"/>
      <c r="AT84" s="1771"/>
      <c r="AU84" s="1771"/>
      <c r="AV84" s="1772"/>
      <c r="AW84" s="1772"/>
      <c r="AX84" s="1774"/>
      <c r="AY84" s="1774"/>
      <c r="AZ84" s="1770"/>
      <c r="BA84" s="1771"/>
      <c r="BB84" s="1771"/>
      <c r="BC84" s="1772"/>
      <c r="BD84" s="1772"/>
      <c r="BE84" s="1769" t="s">
        <v>399</v>
      </c>
      <c r="BF84" s="1770">
        <v>45108</v>
      </c>
      <c r="BG84" s="1771"/>
      <c r="BH84" s="1769" t="s">
        <v>1026</v>
      </c>
      <c r="BI84" s="1770">
        <v>45292</v>
      </c>
      <c r="BJ84" s="1771"/>
      <c r="BK84" s="1769" t="s">
        <v>114</v>
      </c>
      <c r="BL84" s="1770" t="s">
        <v>114</v>
      </c>
      <c r="BM84" s="1771"/>
      <c r="BN84" s="1775" t="s">
        <v>9392</v>
      </c>
      <c r="BO84" s="1775" t="s">
        <v>9393</v>
      </c>
      <c r="BP84" s="1775"/>
      <c r="BQ84" s="1776">
        <v>44855</v>
      </c>
      <c r="BR84" s="1776">
        <v>44427</v>
      </c>
      <c r="BS84" s="1777" t="s">
        <v>116</v>
      </c>
      <c r="BT84" s="1776">
        <v>44860</v>
      </c>
      <c r="BU84" s="1776">
        <v>44567</v>
      </c>
      <c r="BV84" s="1776" t="s">
        <v>116</v>
      </c>
      <c r="BW84" s="1776"/>
      <c r="BX84" s="1776"/>
      <c r="BY84" s="2015" t="s">
        <v>105</v>
      </c>
    </row>
    <row r="85" spans="1:78" ht="30" customHeight="1" x14ac:dyDescent="0.2">
      <c r="A85" s="1880" t="s">
        <v>3857</v>
      </c>
      <c r="B85" s="1880" t="s">
        <v>3858</v>
      </c>
      <c r="C85" s="1880" t="s">
        <v>3859</v>
      </c>
      <c r="D85" s="7585">
        <v>2162</v>
      </c>
      <c r="E85" s="1882" t="s">
        <v>1211</v>
      </c>
      <c r="F85" s="1882" t="s">
        <v>931</v>
      </c>
      <c r="G85" s="1883" t="s">
        <v>89</v>
      </c>
      <c r="H85" s="1883" t="s">
        <v>89</v>
      </c>
      <c r="I85" s="1884">
        <v>41106</v>
      </c>
      <c r="J85" s="1884" t="s">
        <v>90</v>
      </c>
      <c r="K85" s="1884" t="s">
        <v>3860</v>
      </c>
      <c r="L85" s="1884"/>
      <c r="M85" s="1884"/>
      <c r="N85" s="1884"/>
      <c r="O85" s="1884"/>
      <c r="P85" s="1884"/>
      <c r="Q85" s="1884"/>
      <c r="R85" s="1925"/>
      <c r="S85" s="1762"/>
      <c r="T85" s="1762"/>
      <c r="U85" s="1763" t="str">
        <f t="shared" si="9"/>
        <v>Yes</v>
      </c>
      <c r="V85" s="1764" t="s">
        <v>93</v>
      </c>
      <c r="W85" s="1765" t="s">
        <v>94</v>
      </c>
      <c r="X85" s="1765"/>
      <c r="Y85" s="1767" t="s">
        <v>6690</v>
      </c>
      <c r="Z85" s="1767" t="s">
        <v>9394</v>
      </c>
      <c r="AA85" s="1766"/>
      <c r="AB85" s="1768">
        <v>44713</v>
      </c>
      <c r="AC85" s="1769" t="s">
        <v>3863</v>
      </c>
      <c r="AD85" s="1769" t="s">
        <v>3864</v>
      </c>
      <c r="AE85" s="1770"/>
      <c r="AF85" s="1771">
        <v>43143</v>
      </c>
      <c r="AG85" s="1771">
        <v>43185</v>
      </c>
      <c r="AH85" s="1772" t="s">
        <v>3865</v>
      </c>
      <c r="AI85" s="1772"/>
      <c r="AJ85" s="7582"/>
      <c r="AK85" s="7591" t="s">
        <v>3866</v>
      </c>
      <c r="AL85" s="1770"/>
      <c r="AM85" s="1771">
        <v>43413</v>
      </c>
      <c r="AN85" s="1771">
        <v>43455</v>
      </c>
      <c r="AO85" s="1772" t="s">
        <v>3867</v>
      </c>
      <c r="AP85" s="1772"/>
      <c r="AQ85" s="1773">
        <v>44176</v>
      </c>
      <c r="AR85" s="1774" t="s">
        <v>3868</v>
      </c>
      <c r="AS85" s="1770">
        <v>44166</v>
      </c>
      <c r="AT85" s="1771">
        <v>44176</v>
      </c>
      <c r="AU85" s="1771">
        <v>44232</v>
      </c>
      <c r="AV85" s="1772" t="s">
        <v>3869</v>
      </c>
      <c r="AW85" s="1772"/>
      <c r="AX85" s="1774"/>
      <c r="AY85" s="1774"/>
      <c r="AZ85" s="1770"/>
      <c r="BA85" s="1771"/>
      <c r="BB85" s="1771"/>
      <c r="BC85" s="1772"/>
      <c r="BD85" s="1772"/>
      <c r="BE85" s="1769" t="s">
        <v>6456</v>
      </c>
      <c r="BF85" s="1770">
        <v>44896</v>
      </c>
      <c r="BG85" s="1771"/>
      <c r="BH85" s="1769" t="s">
        <v>2773</v>
      </c>
      <c r="BI85" s="1770">
        <v>44986</v>
      </c>
      <c r="BJ85" s="1771"/>
      <c r="BK85" s="1769" t="s">
        <v>9395</v>
      </c>
      <c r="BL85" s="1770">
        <v>45536</v>
      </c>
      <c r="BM85" s="1788"/>
      <c r="BN85" s="1775" t="s">
        <v>9167</v>
      </c>
      <c r="BO85" s="1775" t="s">
        <v>9396</v>
      </c>
      <c r="BP85" s="1775"/>
      <c r="BQ85" s="1776">
        <v>44827</v>
      </c>
      <c r="BR85" s="1776">
        <v>44782</v>
      </c>
      <c r="BS85" s="1777" t="s">
        <v>116</v>
      </c>
      <c r="BT85" s="1776">
        <v>44860</v>
      </c>
      <c r="BU85" s="1776">
        <v>44782</v>
      </c>
      <c r="BV85" s="1777" t="s">
        <v>116</v>
      </c>
      <c r="BW85" s="1776"/>
      <c r="BX85" s="1776"/>
      <c r="BY85" s="2015" t="s">
        <v>105</v>
      </c>
    </row>
    <row r="86" spans="1:78" ht="30" customHeight="1" x14ac:dyDescent="0.2">
      <c r="A86" s="1880" t="s">
        <v>2652</v>
      </c>
      <c r="B86" s="1880" t="s">
        <v>2653</v>
      </c>
      <c r="C86" s="1880" t="s">
        <v>6198</v>
      </c>
      <c r="D86" s="7585">
        <v>2169</v>
      </c>
      <c r="E86" s="1883">
        <v>2017</v>
      </c>
      <c r="F86" s="1883">
        <v>2032</v>
      </c>
      <c r="G86" s="1882" t="s">
        <v>89</v>
      </c>
      <c r="H86" s="1883" t="s">
        <v>89</v>
      </c>
      <c r="I86" s="1884">
        <v>40856</v>
      </c>
      <c r="J86" s="1884"/>
      <c r="K86" s="1884"/>
      <c r="L86" s="1884"/>
      <c r="M86" s="1884"/>
      <c r="N86" s="1884"/>
      <c r="O86" s="1884"/>
      <c r="P86" s="1884"/>
      <c r="Q86" s="1886"/>
      <c r="R86" s="1926"/>
      <c r="S86" s="1762"/>
      <c r="T86" s="1762"/>
      <c r="U86" s="1763" t="str">
        <f t="shared" si="9"/>
        <v>Yes</v>
      </c>
      <c r="V86" s="1764" t="s">
        <v>93</v>
      </c>
      <c r="W86" s="1765" t="s">
        <v>267</v>
      </c>
      <c r="X86" s="1765"/>
      <c r="Y86" s="1766" t="s">
        <v>6199</v>
      </c>
      <c r="Z86" s="1766" t="s">
        <v>9397</v>
      </c>
      <c r="AA86" s="1767"/>
      <c r="AB86" s="1768">
        <v>44409</v>
      </c>
      <c r="AC86" s="1769" t="s">
        <v>6201</v>
      </c>
      <c r="AD86" s="1769" t="s">
        <v>6202</v>
      </c>
      <c r="AE86" s="1770">
        <v>42926</v>
      </c>
      <c r="AF86" s="1771">
        <v>42926</v>
      </c>
      <c r="AG86" s="1771">
        <v>42968</v>
      </c>
      <c r="AH86" s="1780" t="s">
        <v>6203</v>
      </c>
      <c r="AI86" s="1772"/>
      <c r="AJ86" s="1769" t="s">
        <v>4731</v>
      </c>
      <c r="AK86" s="1769" t="s">
        <v>364</v>
      </c>
      <c r="AL86" s="1770">
        <v>44136</v>
      </c>
      <c r="AM86" s="1771">
        <v>44382</v>
      </c>
      <c r="AN86" s="1771">
        <v>44437</v>
      </c>
      <c r="AO86" s="1772" t="s">
        <v>8725</v>
      </c>
      <c r="AP86" s="1772"/>
      <c r="AQ86" s="1773" t="s">
        <v>398</v>
      </c>
      <c r="AR86" s="1774" t="s">
        <v>270</v>
      </c>
      <c r="AS86" s="1770">
        <v>44713</v>
      </c>
      <c r="AT86" s="1771"/>
      <c r="AU86" s="1771"/>
      <c r="AV86" s="1772"/>
      <c r="AW86" s="1772"/>
      <c r="AX86" s="1774"/>
      <c r="AY86" s="1774"/>
      <c r="AZ86" s="1770"/>
      <c r="BA86" s="1771"/>
      <c r="BB86" s="1771"/>
      <c r="BC86" s="1772"/>
      <c r="BD86" s="1772"/>
      <c r="BE86" s="1769" t="s">
        <v>1127</v>
      </c>
      <c r="BF86" s="1770">
        <v>45078</v>
      </c>
      <c r="BG86" s="1771"/>
      <c r="BH86" s="1769" t="s">
        <v>6377</v>
      </c>
      <c r="BI86" s="1770">
        <v>45170</v>
      </c>
      <c r="BJ86" s="1771"/>
      <c r="BK86" s="1769" t="s">
        <v>97</v>
      </c>
      <c r="BL86" s="1770">
        <v>45474</v>
      </c>
      <c r="BM86" s="1771"/>
      <c r="BN86" s="1827" t="s">
        <v>8726</v>
      </c>
      <c r="BO86" s="1775" t="s">
        <v>9398</v>
      </c>
      <c r="BP86" s="1775" t="s">
        <v>9021</v>
      </c>
      <c r="BQ86" s="1776">
        <v>44855</v>
      </c>
      <c r="BR86" s="1776">
        <v>44648</v>
      </c>
      <c r="BS86" s="1777" t="s">
        <v>116</v>
      </c>
      <c r="BT86" s="1776">
        <v>44713</v>
      </c>
      <c r="BU86" s="1776">
        <v>44648</v>
      </c>
      <c r="BV86" s="1777" t="s">
        <v>116</v>
      </c>
      <c r="BW86" s="1776"/>
      <c r="BX86" s="1776"/>
      <c r="BY86" s="2015" t="s">
        <v>579</v>
      </c>
    </row>
    <row r="87" spans="1:78" ht="30" customHeight="1" x14ac:dyDescent="0.2">
      <c r="A87" s="1880" t="s">
        <v>3000</v>
      </c>
      <c r="B87" s="1896" t="s">
        <v>6365</v>
      </c>
      <c r="C87" s="1880" t="s">
        <v>6366</v>
      </c>
      <c r="D87" s="7585">
        <v>2121</v>
      </c>
      <c r="E87" s="1882" t="s">
        <v>297</v>
      </c>
      <c r="F87" s="1882" t="s">
        <v>1420</v>
      </c>
      <c r="G87" s="1883" t="s">
        <v>89</v>
      </c>
      <c r="H87" s="1883" t="s">
        <v>89</v>
      </c>
      <c r="I87" s="1884">
        <v>41569</v>
      </c>
      <c r="J87" s="1884"/>
      <c r="K87" s="1884"/>
      <c r="L87" s="1884"/>
      <c r="M87" s="1884"/>
      <c r="N87" s="1888">
        <v>44799</v>
      </c>
      <c r="O87" s="1884"/>
      <c r="P87" s="1884"/>
      <c r="Q87" s="1884"/>
      <c r="R87" s="1925"/>
      <c r="S87" s="1762"/>
      <c r="T87" s="1762"/>
      <c r="U87" s="1763" t="str">
        <f>IF(OR(V87="Yes", W87="Web-page timetable", X87="YES"), "Yes")</f>
        <v>Yes</v>
      </c>
      <c r="V87" s="1764" t="s">
        <v>93</v>
      </c>
      <c r="W87" s="1765" t="s">
        <v>94</v>
      </c>
      <c r="X87" s="1765"/>
      <c r="Y87" s="1767" t="s">
        <v>6367</v>
      </c>
      <c r="Z87" s="1767" t="s">
        <v>9399</v>
      </c>
      <c r="AA87" s="1767"/>
      <c r="AB87" s="1768">
        <v>44593</v>
      </c>
      <c r="AC87" s="1769" t="s">
        <v>5496</v>
      </c>
      <c r="AD87" s="1769" t="s">
        <v>364</v>
      </c>
      <c r="AE87" s="1770">
        <v>43617</v>
      </c>
      <c r="AF87" s="1771">
        <v>43854</v>
      </c>
      <c r="AG87" s="1771">
        <v>43896</v>
      </c>
      <c r="AH87" s="1772" t="s">
        <v>3005</v>
      </c>
      <c r="AI87" s="1772"/>
      <c r="AJ87" s="7582" t="s">
        <v>5095</v>
      </c>
      <c r="AK87" s="7591" t="s">
        <v>3006</v>
      </c>
      <c r="AL87" s="1770">
        <v>43891</v>
      </c>
      <c r="AM87" s="1771">
        <v>44225</v>
      </c>
      <c r="AN87" s="1771">
        <v>44267</v>
      </c>
      <c r="AO87" s="1772" t="s">
        <v>3007</v>
      </c>
      <c r="AP87" s="1772"/>
      <c r="AQ87" s="1773" t="s">
        <v>3008</v>
      </c>
      <c r="AR87" s="1774" t="s">
        <v>3009</v>
      </c>
      <c r="AS87" s="1770" t="s">
        <v>3008</v>
      </c>
      <c r="AT87" s="1771">
        <v>44411</v>
      </c>
      <c r="AU87" s="1771">
        <v>44452</v>
      </c>
      <c r="AV87" s="1772" t="s">
        <v>3010</v>
      </c>
      <c r="AW87" s="1772"/>
      <c r="AX87" s="1774" t="s">
        <v>3008</v>
      </c>
      <c r="AY87" s="1774" t="s">
        <v>3011</v>
      </c>
      <c r="AZ87" s="1770" t="s">
        <v>3008</v>
      </c>
      <c r="BA87" s="1771">
        <v>44442</v>
      </c>
      <c r="BB87" s="1771">
        <v>44484</v>
      </c>
      <c r="BC87" s="1772" t="s">
        <v>3012</v>
      </c>
      <c r="BD87" s="1772"/>
      <c r="BE87" s="1769" t="s">
        <v>398</v>
      </c>
      <c r="BF87" s="1770">
        <v>44713</v>
      </c>
      <c r="BG87" s="1789">
        <v>44799</v>
      </c>
      <c r="BH87" s="1769" t="s">
        <v>6740</v>
      </c>
      <c r="BI87" s="1770">
        <v>44927</v>
      </c>
      <c r="BJ87" s="1771"/>
      <c r="BK87" s="1769" t="s">
        <v>6826</v>
      </c>
      <c r="BL87" s="1770">
        <v>45292</v>
      </c>
      <c r="BM87" s="1788"/>
      <c r="BN87" s="1828" t="s">
        <v>9056</v>
      </c>
      <c r="BO87" s="1828" t="s">
        <v>9400</v>
      </c>
      <c r="BP87" s="1828"/>
      <c r="BQ87" s="1776">
        <v>44782</v>
      </c>
      <c r="BR87" s="1776">
        <v>44659</v>
      </c>
      <c r="BS87" s="1777" t="s">
        <v>116</v>
      </c>
      <c r="BT87" s="1776">
        <v>44895</v>
      </c>
      <c r="BU87" s="1776">
        <v>44804</v>
      </c>
      <c r="BV87" s="1777" t="s">
        <v>116</v>
      </c>
      <c r="BW87" s="1776">
        <v>44818</v>
      </c>
      <c r="BX87" s="1800" t="s">
        <v>8796</v>
      </c>
      <c r="BY87" s="2016" t="s">
        <v>3018</v>
      </c>
    </row>
    <row r="88" spans="1:78" ht="30" customHeight="1" x14ac:dyDescent="0.2">
      <c r="A88" s="1880" t="s">
        <v>3285</v>
      </c>
      <c r="B88" s="1910" t="s">
        <v>3286</v>
      </c>
      <c r="C88" s="1880" t="s">
        <v>3287</v>
      </c>
      <c r="D88" s="7585">
        <v>2141</v>
      </c>
      <c r="E88" s="1882" t="s">
        <v>297</v>
      </c>
      <c r="F88" s="1882" t="s">
        <v>1420</v>
      </c>
      <c r="G88" s="1883" t="s">
        <v>89</v>
      </c>
      <c r="H88" s="1903" t="s">
        <v>89</v>
      </c>
      <c r="I88" s="1884">
        <v>39870</v>
      </c>
      <c r="J88" s="1884"/>
      <c r="K88" s="1884"/>
      <c r="L88" s="1884"/>
      <c r="M88" s="1884"/>
      <c r="N88" s="1888">
        <v>44727</v>
      </c>
      <c r="O88" s="1884"/>
      <c r="P88" s="1884"/>
      <c r="Q88" s="1884"/>
      <c r="R88" s="1925"/>
      <c r="S88" s="1762"/>
      <c r="T88" s="1762"/>
      <c r="U88" s="1763" t="str">
        <f t="shared" ref="U88:U90" si="10">IF(OR(V88="Yes", W88="Web-page timetable", X88="YES"), "Yes")</f>
        <v>Yes</v>
      </c>
      <c r="V88" s="1764" t="s">
        <v>93</v>
      </c>
      <c r="W88" s="1765" t="s">
        <v>94</v>
      </c>
      <c r="X88" s="1765"/>
      <c r="Y88" s="1767" t="s">
        <v>3293</v>
      </c>
      <c r="Z88" s="1766" t="s">
        <v>9401</v>
      </c>
      <c r="AA88" s="1767"/>
      <c r="AB88" s="1768">
        <v>44317</v>
      </c>
      <c r="AC88" s="1769" t="s">
        <v>3290</v>
      </c>
      <c r="AD88" s="1769" t="s">
        <v>142</v>
      </c>
      <c r="AE88" s="1770">
        <v>43221</v>
      </c>
      <c r="AF88" s="1771">
        <v>43234</v>
      </c>
      <c r="AG88" s="1771">
        <v>43276</v>
      </c>
      <c r="AH88" s="1772" t="s">
        <v>3291</v>
      </c>
      <c r="AI88" s="1772"/>
      <c r="AJ88" s="7591" t="s">
        <v>3292</v>
      </c>
      <c r="AK88" s="7582" t="s">
        <v>367</v>
      </c>
      <c r="AL88" s="1770">
        <v>43739</v>
      </c>
      <c r="AM88" s="1771">
        <v>43770</v>
      </c>
      <c r="AN88" s="1771">
        <v>43851</v>
      </c>
      <c r="AO88" s="1772" t="s">
        <v>3293</v>
      </c>
      <c r="AP88" s="1772"/>
      <c r="AQ88" s="1773"/>
      <c r="AR88" s="1774"/>
      <c r="AS88" s="1770"/>
      <c r="AT88" s="1771"/>
      <c r="AU88" s="1771"/>
      <c r="AV88" s="1772"/>
      <c r="AW88" s="1772"/>
      <c r="AX88" s="1774"/>
      <c r="AY88" s="1774"/>
      <c r="AZ88" s="1770"/>
      <c r="BA88" s="1771"/>
      <c r="BB88" s="1771"/>
      <c r="BC88" s="1772"/>
      <c r="BD88" s="1772"/>
      <c r="BE88" s="1769" t="s">
        <v>4767</v>
      </c>
      <c r="BF88" s="1770">
        <v>44593</v>
      </c>
      <c r="BG88" s="1789">
        <v>44727</v>
      </c>
      <c r="BH88" s="1786" t="s">
        <v>6370</v>
      </c>
      <c r="BI88" s="1787">
        <v>44713</v>
      </c>
      <c r="BJ88" s="1788"/>
      <c r="BK88" s="1786" t="s">
        <v>6797</v>
      </c>
      <c r="BL88" s="1787">
        <v>45078</v>
      </c>
      <c r="BM88" s="1771"/>
      <c r="BN88" s="1775" t="s">
        <v>9402</v>
      </c>
      <c r="BO88" s="1775" t="s">
        <v>9403</v>
      </c>
      <c r="BP88" s="1775"/>
      <c r="BQ88" s="1776">
        <v>44784</v>
      </c>
      <c r="BR88" s="1776">
        <v>44379</v>
      </c>
      <c r="BS88" s="1777" t="s">
        <v>116</v>
      </c>
      <c r="BT88" s="1776">
        <v>44784</v>
      </c>
      <c r="BU88" s="1776">
        <v>44792</v>
      </c>
      <c r="BV88" s="1777" t="s">
        <v>116</v>
      </c>
      <c r="BW88" s="1776"/>
      <c r="BX88" s="1800" t="s">
        <v>8796</v>
      </c>
      <c r="BY88" s="2016" t="s">
        <v>9404</v>
      </c>
    </row>
    <row r="89" spans="1:78" ht="30" customHeight="1" x14ac:dyDescent="0.2">
      <c r="A89" s="1880" t="s">
        <v>2738</v>
      </c>
      <c r="B89" s="1887" t="s">
        <v>2739</v>
      </c>
      <c r="C89" s="1880" t="s">
        <v>7061</v>
      </c>
      <c r="D89" s="7585">
        <v>2120</v>
      </c>
      <c r="E89" s="1882" t="s">
        <v>337</v>
      </c>
      <c r="F89" s="1882" t="s">
        <v>2182</v>
      </c>
      <c r="G89" s="1883" t="s">
        <v>89</v>
      </c>
      <c r="H89" s="1903" t="s">
        <v>89</v>
      </c>
      <c r="I89" s="1884">
        <v>40932</v>
      </c>
      <c r="J89" s="1884" t="s">
        <v>90</v>
      </c>
      <c r="K89" s="1886" t="s">
        <v>169</v>
      </c>
      <c r="L89" s="1884"/>
      <c r="M89" s="1884"/>
      <c r="N89" s="1884"/>
      <c r="O89" s="1884"/>
      <c r="P89" s="1884"/>
      <c r="Q89" s="1884"/>
      <c r="R89" s="1925"/>
      <c r="S89" s="1762"/>
      <c r="T89" s="1762"/>
      <c r="U89" s="1763" t="str">
        <f t="shared" si="10"/>
        <v>Yes</v>
      </c>
      <c r="V89" s="1764" t="s">
        <v>93</v>
      </c>
      <c r="W89" s="1765" t="s">
        <v>94</v>
      </c>
      <c r="X89" s="1765"/>
      <c r="Y89" s="1767" t="s">
        <v>2741</v>
      </c>
      <c r="Z89" s="1767" t="s">
        <v>9405</v>
      </c>
      <c r="AA89" s="1767"/>
      <c r="AB89" s="1768">
        <v>44621</v>
      </c>
      <c r="AC89" s="1769" t="s">
        <v>4870</v>
      </c>
      <c r="AD89" s="1769" t="s">
        <v>364</v>
      </c>
      <c r="AE89" s="1770">
        <v>42917</v>
      </c>
      <c r="AF89" s="1771">
        <v>42950</v>
      </c>
      <c r="AG89" s="1771">
        <v>43006</v>
      </c>
      <c r="AH89" s="1772" t="s">
        <v>2743</v>
      </c>
      <c r="AI89" s="1772" t="s">
        <v>2744</v>
      </c>
      <c r="AJ89" s="7582" t="s">
        <v>4881</v>
      </c>
      <c r="AK89" s="7591" t="s">
        <v>2745</v>
      </c>
      <c r="AL89" s="1770">
        <v>43800</v>
      </c>
      <c r="AM89" s="1771">
        <v>43507</v>
      </c>
      <c r="AN89" s="1771">
        <v>43549</v>
      </c>
      <c r="AO89" s="1772" t="s">
        <v>2746</v>
      </c>
      <c r="AP89" s="1772" t="s">
        <v>2747</v>
      </c>
      <c r="AQ89" s="1773" t="s">
        <v>873</v>
      </c>
      <c r="AR89" s="1774" t="s">
        <v>2748</v>
      </c>
      <c r="AS89" s="1770">
        <v>44378</v>
      </c>
      <c r="AT89" s="1771">
        <v>44456</v>
      </c>
      <c r="AU89" s="1771">
        <v>44500</v>
      </c>
      <c r="AV89" s="1772" t="s">
        <v>2749</v>
      </c>
      <c r="AW89" s="1772"/>
      <c r="AX89" s="1774"/>
      <c r="AY89" s="1774"/>
      <c r="AZ89" s="1770"/>
      <c r="BA89" s="1771"/>
      <c r="BB89" s="1771"/>
      <c r="BC89" s="1772"/>
      <c r="BD89" s="1772"/>
      <c r="BE89" s="1769" t="s">
        <v>6456</v>
      </c>
      <c r="BF89" s="1770">
        <v>44896</v>
      </c>
      <c r="BG89" s="1771"/>
      <c r="BH89" s="1769" t="s">
        <v>316</v>
      </c>
      <c r="BI89" s="1770">
        <v>45017</v>
      </c>
      <c r="BJ89" s="1771"/>
      <c r="BK89" s="1769" t="s">
        <v>9406</v>
      </c>
      <c r="BL89" s="1770" t="s">
        <v>114</v>
      </c>
      <c r="BM89" s="1771"/>
      <c r="BN89" s="1775"/>
      <c r="BO89" s="1775" t="s">
        <v>9177</v>
      </c>
      <c r="BP89" s="1775"/>
      <c r="BQ89" s="1776">
        <v>44848</v>
      </c>
      <c r="BR89" s="1776">
        <v>44784</v>
      </c>
      <c r="BS89" s="1777" t="s">
        <v>116</v>
      </c>
      <c r="BT89" s="1776"/>
      <c r="BU89" s="1776">
        <v>44784</v>
      </c>
      <c r="BV89" s="1777" t="s">
        <v>116</v>
      </c>
      <c r="BW89" s="1776">
        <v>44770</v>
      </c>
      <c r="BX89" s="1776"/>
      <c r="BY89" s="2015" t="s">
        <v>579</v>
      </c>
    </row>
    <row r="90" spans="1:78" ht="30" customHeight="1" x14ac:dyDescent="0.2">
      <c r="A90" s="1880" t="s">
        <v>1068</v>
      </c>
      <c r="B90" s="1880" t="s">
        <v>1069</v>
      </c>
      <c r="C90" s="1880" t="s">
        <v>635</v>
      </c>
      <c r="D90" s="7585">
        <v>2211</v>
      </c>
      <c r="E90" s="1882" t="s">
        <v>91</v>
      </c>
      <c r="F90" s="1882" t="s">
        <v>1420</v>
      </c>
      <c r="G90" s="1883" t="s">
        <v>89</v>
      </c>
      <c r="H90" s="1883" t="s">
        <v>89</v>
      </c>
      <c r="I90" s="1884">
        <v>42354</v>
      </c>
      <c r="J90" s="1884" t="s">
        <v>90</v>
      </c>
      <c r="K90" s="1884" t="s">
        <v>1071</v>
      </c>
      <c r="L90" s="1884"/>
      <c r="M90" s="1884"/>
      <c r="N90" s="1884">
        <v>44202</v>
      </c>
      <c r="O90" s="1884"/>
      <c r="P90" s="1884"/>
      <c r="Q90" s="1884"/>
      <c r="R90" s="1925"/>
      <c r="S90" s="1762">
        <v>44181</v>
      </c>
      <c r="T90" s="1778"/>
      <c r="U90" s="1763" t="str">
        <f t="shared" si="10"/>
        <v>Yes</v>
      </c>
      <c r="V90" s="1764" t="s">
        <v>93</v>
      </c>
      <c r="W90" s="1765" t="s">
        <v>94</v>
      </c>
      <c r="X90" s="1765"/>
      <c r="Y90" s="1766" t="s">
        <v>1072</v>
      </c>
      <c r="Z90" s="1767" t="s">
        <v>9407</v>
      </c>
      <c r="AA90" s="1767"/>
      <c r="AB90" s="1793" t="s">
        <v>9408</v>
      </c>
      <c r="AC90" s="1769" t="s">
        <v>5393</v>
      </c>
      <c r="AD90" s="1769" t="s">
        <v>5394</v>
      </c>
      <c r="AE90" s="1770">
        <v>43647</v>
      </c>
      <c r="AF90" s="1771">
        <v>43661</v>
      </c>
      <c r="AG90" s="1771">
        <v>43724</v>
      </c>
      <c r="AH90" s="1772" t="s">
        <v>5395</v>
      </c>
      <c r="AI90" s="1772" t="s">
        <v>1076</v>
      </c>
      <c r="AJ90" s="7582"/>
      <c r="AK90" s="7582"/>
      <c r="AL90" s="1770"/>
      <c r="AM90" s="1771"/>
      <c r="AN90" s="1771"/>
      <c r="AO90" s="1772"/>
      <c r="AP90" s="1772"/>
      <c r="AQ90" s="1773"/>
      <c r="AR90" s="1774"/>
      <c r="AS90" s="1770"/>
      <c r="AT90" s="1771"/>
      <c r="AU90" s="1771"/>
      <c r="AV90" s="1772"/>
      <c r="AW90" s="1772"/>
      <c r="AX90" s="1774"/>
      <c r="AY90" s="1774"/>
      <c r="AZ90" s="1770"/>
      <c r="BA90" s="1771"/>
      <c r="BB90" s="1771"/>
      <c r="BC90" s="1772"/>
      <c r="BD90" s="1772"/>
      <c r="BE90" s="1769" t="s">
        <v>5180</v>
      </c>
      <c r="BF90" s="1770">
        <v>44197</v>
      </c>
      <c r="BG90" s="1771">
        <v>44202</v>
      </c>
      <c r="BH90" s="1769" t="s">
        <v>2773</v>
      </c>
      <c r="BI90" s="1770">
        <v>44986</v>
      </c>
      <c r="BJ90" s="1771"/>
      <c r="BK90" s="1769" t="s">
        <v>114</v>
      </c>
      <c r="BL90" s="1770" t="s">
        <v>114</v>
      </c>
      <c r="BM90" s="1771"/>
      <c r="BN90" s="1775" t="s">
        <v>9409</v>
      </c>
      <c r="BO90" s="1775" t="s">
        <v>9410</v>
      </c>
      <c r="BP90" s="1775"/>
      <c r="BQ90" s="1776">
        <v>44851</v>
      </c>
      <c r="BR90" s="1776">
        <v>44452</v>
      </c>
      <c r="BS90" s="1777" t="s">
        <v>116</v>
      </c>
      <c r="BT90" s="1776">
        <v>44708</v>
      </c>
      <c r="BU90" s="1776">
        <v>44797</v>
      </c>
      <c r="BV90" s="1777" t="s">
        <v>116</v>
      </c>
      <c r="BW90" s="1776">
        <v>44797</v>
      </c>
      <c r="BX90" s="1776" t="s">
        <v>8796</v>
      </c>
      <c r="BY90" s="2015" t="s">
        <v>9411</v>
      </c>
    </row>
    <row r="91" spans="1:78" ht="30" customHeight="1" x14ac:dyDescent="0.2">
      <c r="A91" s="1880" t="s">
        <v>654</v>
      </c>
      <c r="B91" s="1880" t="s">
        <v>655</v>
      </c>
      <c r="C91" s="1880" t="s">
        <v>5224</v>
      </c>
      <c r="D91" s="1881">
        <v>2091</v>
      </c>
      <c r="E91" s="1882" t="s">
        <v>2759</v>
      </c>
      <c r="F91" s="1882" t="s">
        <v>2182</v>
      </c>
      <c r="G91" s="1883" t="s">
        <v>194</v>
      </c>
      <c r="H91" s="1883" t="s">
        <v>89</v>
      </c>
      <c r="I91" s="1884">
        <v>41899</v>
      </c>
      <c r="J91" s="1884"/>
      <c r="K91" s="1884"/>
      <c r="L91" s="1884"/>
      <c r="M91" s="1884"/>
      <c r="N91" s="1884"/>
      <c r="O91" s="1884"/>
      <c r="P91" s="1884"/>
      <c r="Q91" s="1884"/>
      <c r="R91" s="1925"/>
      <c r="S91" s="1762"/>
      <c r="T91" s="1762"/>
      <c r="U91" s="1763" t="s">
        <v>93</v>
      </c>
      <c r="V91" s="1764" t="s">
        <v>228</v>
      </c>
      <c r="W91" s="1765" t="s">
        <v>229</v>
      </c>
      <c r="X91" s="1782" t="s">
        <v>90</v>
      </c>
      <c r="Y91" s="1766" t="s">
        <v>1587</v>
      </c>
      <c r="Z91" s="1767"/>
      <c r="AA91" s="1767"/>
      <c r="AB91" s="1768">
        <v>44000</v>
      </c>
      <c r="AC91" s="1769" t="s">
        <v>660</v>
      </c>
      <c r="AD91" s="1769" t="s">
        <v>661</v>
      </c>
      <c r="AE91" s="1770">
        <v>44013</v>
      </c>
      <c r="AF91" s="1771">
        <v>44018</v>
      </c>
      <c r="AG91" s="1771">
        <v>44279</v>
      </c>
      <c r="AH91" s="1780" t="s">
        <v>662</v>
      </c>
      <c r="AI91" s="1772"/>
      <c r="AJ91" s="7582" t="s">
        <v>9412</v>
      </c>
      <c r="AK91" s="7582" t="s">
        <v>367</v>
      </c>
      <c r="AL91" s="1829">
        <v>44652</v>
      </c>
      <c r="AM91" s="1830"/>
      <c r="AN91" s="1830"/>
      <c r="AO91" s="1831"/>
      <c r="AP91" s="1831"/>
      <c r="AQ91" s="1832"/>
      <c r="AR91" s="1833"/>
      <c r="AS91" s="1834"/>
      <c r="AT91" s="1830"/>
      <c r="AU91" s="1830"/>
      <c r="AV91" s="1831"/>
      <c r="AW91" s="1831"/>
      <c r="AX91" s="1833"/>
      <c r="AY91" s="1833"/>
      <c r="AZ91" s="1834"/>
      <c r="BA91" s="1830"/>
      <c r="BB91" s="1830"/>
      <c r="BC91" s="1831"/>
      <c r="BD91" s="1831"/>
      <c r="BE91" s="1835" t="s">
        <v>114</v>
      </c>
      <c r="BF91" s="1829" t="s">
        <v>114</v>
      </c>
      <c r="BG91" s="1830"/>
      <c r="BH91" s="1835" t="s">
        <v>114</v>
      </c>
      <c r="BI91" s="1829" t="s">
        <v>114</v>
      </c>
      <c r="BJ91" s="1830"/>
      <c r="BK91" s="1835" t="s">
        <v>114</v>
      </c>
      <c r="BL91" s="1829" t="s">
        <v>114</v>
      </c>
      <c r="BM91" s="1830"/>
      <c r="BN91" s="1775" t="s">
        <v>9413</v>
      </c>
      <c r="BO91" s="1775"/>
      <c r="BP91" s="1775" t="s">
        <v>9414</v>
      </c>
      <c r="BQ91" s="1776">
        <v>44452</v>
      </c>
      <c r="BR91" s="1776"/>
      <c r="BS91" s="1777" t="s">
        <v>116</v>
      </c>
      <c r="BT91" s="1776">
        <v>44687</v>
      </c>
      <c r="BU91" s="1776">
        <v>44540</v>
      </c>
      <c r="BV91" s="1777" t="s">
        <v>116</v>
      </c>
      <c r="BW91" s="1776">
        <v>44540</v>
      </c>
      <c r="BX91" s="1776"/>
      <c r="BY91" s="2017" t="s">
        <v>105</v>
      </c>
    </row>
    <row r="92" spans="1:78" ht="30" customHeight="1" x14ac:dyDescent="0.2">
      <c r="A92" s="1880" t="s">
        <v>1592</v>
      </c>
      <c r="B92" s="1880" t="s">
        <v>1585</v>
      </c>
      <c r="C92" s="1880" t="s">
        <v>5224</v>
      </c>
      <c r="D92" s="1881">
        <v>2019</v>
      </c>
      <c r="E92" s="1882" t="s">
        <v>2759</v>
      </c>
      <c r="F92" s="1882" t="s">
        <v>2182</v>
      </c>
      <c r="G92" s="1883" t="s">
        <v>194</v>
      </c>
      <c r="H92" s="1883" t="s">
        <v>89</v>
      </c>
      <c r="I92" s="1884">
        <v>41899</v>
      </c>
      <c r="J92" s="1884"/>
      <c r="K92" s="1884"/>
      <c r="L92" s="1884"/>
      <c r="M92" s="1884"/>
      <c r="N92" s="1884"/>
      <c r="O92" s="1884"/>
      <c r="P92" s="1884"/>
      <c r="Q92" s="1884"/>
      <c r="R92" s="1925"/>
      <c r="S92" s="1762"/>
      <c r="T92" s="1762"/>
      <c r="U92" s="1763" t="s">
        <v>93</v>
      </c>
      <c r="V92" s="1764" t="s">
        <v>228</v>
      </c>
      <c r="W92" s="1765" t="s">
        <v>229</v>
      </c>
      <c r="X92" s="1782" t="s">
        <v>90</v>
      </c>
      <c r="Y92" s="1766" t="s">
        <v>1587</v>
      </c>
      <c r="Z92" s="1767"/>
      <c r="AA92" s="1767"/>
      <c r="AB92" s="1768">
        <v>44000</v>
      </c>
      <c r="AC92" s="1769" t="s">
        <v>660</v>
      </c>
      <c r="AD92" s="1769" t="s">
        <v>661</v>
      </c>
      <c r="AE92" s="1770">
        <v>44013</v>
      </c>
      <c r="AF92" s="1771">
        <v>44018</v>
      </c>
      <c r="AG92" s="1771">
        <v>44279</v>
      </c>
      <c r="AH92" s="1772" t="s">
        <v>662</v>
      </c>
      <c r="AI92" s="1772"/>
      <c r="AJ92" s="7582" t="s">
        <v>9412</v>
      </c>
      <c r="AK92" s="7582" t="s">
        <v>367</v>
      </c>
      <c r="AL92" s="1829">
        <v>44652</v>
      </c>
      <c r="AM92" s="1830"/>
      <c r="AN92" s="1830"/>
      <c r="AO92" s="1831"/>
      <c r="AP92" s="1831"/>
      <c r="AQ92" s="1832"/>
      <c r="AR92" s="1833"/>
      <c r="AS92" s="1834"/>
      <c r="AT92" s="1830"/>
      <c r="AU92" s="1830"/>
      <c r="AV92" s="1831"/>
      <c r="AW92" s="1831"/>
      <c r="AX92" s="1833"/>
      <c r="AY92" s="1833"/>
      <c r="AZ92" s="1834"/>
      <c r="BA92" s="1830"/>
      <c r="BB92" s="1830"/>
      <c r="BC92" s="1831"/>
      <c r="BD92" s="1831"/>
      <c r="BE92" s="1835" t="s">
        <v>114</v>
      </c>
      <c r="BF92" s="1829" t="s">
        <v>114</v>
      </c>
      <c r="BG92" s="1830"/>
      <c r="BH92" s="1835" t="s">
        <v>114</v>
      </c>
      <c r="BI92" s="1829" t="s">
        <v>114</v>
      </c>
      <c r="BJ92" s="1830"/>
      <c r="BK92" s="1835" t="s">
        <v>114</v>
      </c>
      <c r="BL92" s="1829" t="s">
        <v>114</v>
      </c>
      <c r="BM92" s="1830"/>
      <c r="BN92" s="1775" t="s">
        <v>9413</v>
      </c>
      <c r="BO92" s="1775"/>
      <c r="BP92" s="1775" t="s">
        <v>9414</v>
      </c>
      <c r="BQ92" s="1776">
        <v>44452</v>
      </c>
      <c r="BR92" s="1776"/>
      <c r="BS92" s="1777" t="s">
        <v>116</v>
      </c>
      <c r="BT92" s="1776">
        <v>44687</v>
      </c>
      <c r="BU92" s="1776">
        <v>44540</v>
      </c>
      <c r="BV92" s="1777" t="s">
        <v>116</v>
      </c>
      <c r="BW92" s="1776">
        <v>44540</v>
      </c>
      <c r="BX92" s="1776"/>
      <c r="BY92" s="2017" t="s">
        <v>105</v>
      </c>
    </row>
    <row r="93" spans="1:78" ht="30" customHeight="1" x14ac:dyDescent="0.2">
      <c r="A93" s="1880" t="s">
        <v>2612</v>
      </c>
      <c r="B93" s="1880" t="s">
        <v>2608</v>
      </c>
      <c r="C93" s="1880" t="s">
        <v>5224</v>
      </c>
      <c r="D93" s="1881">
        <v>2091</v>
      </c>
      <c r="E93" s="1882" t="s">
        <v>2759</v>
      </c>
      <c r="F93" s="1882" t="s">
        <v>2182</v>
      </c>
      <c r="G93" s="1883" t="s">
        <v>194</v>
      </c>
      <c r="H93" s="1883" t="s">
        <v>89</v>
      </c>
      <c r="I93" s="1884">
        <v>41899</v>
      </c>
      <c r="J93" s="1884"/>
      <c r="K93" s="1884"/>
      <c r="L93" s="1884"/>
      <c r="M93" s="1884"/>
      <c r="N93" s="1884"/>
      <c r="O93" s="1884"/>
      <c r="P93" s="1884"/>
      <c r="Q93" s="1884"/>
      <c r="R93" s="1925"/>
      <c r="S93" s="1762"/>
      <c r="T93" s="1762"/>
      <c r="U93" s="1763" t="s">
        <v>93</v>
      </c>
      <c r="V93" s="1764" t="s">
        <v>228</v>
      </c>
      <c r="W93" s="1765" t="s">
        <v>229</v>
      </c>
      <c r="X93" s="1782" t="s">
        <v>90</v>
      </c>
      <c r="Y93" s="1766" t="s">
        <v>1587</v>
      </c>
      <c r="Z93" s="1767"/>
      <c r="AA93" s="1767"/>
      <c r="AB93" s="1768">
        <v>44000</v>
      </c>
      <c r="AC93" s="1769" t="s">
        <v>660</v>
      </c>
      <c r="AD93" s="1769" t="s">
        <v>2613</v>
      </c>
      <c r="AE93" s="1770">
        <v>44013</v>
      </c>
      <c r="AF93" s="1771">
        <v>44018</v>
      </c>
      <c r="AG93" s="1771">
        <v>44279</v>
      </c>
      <c r="AH93" s="1772" t="s">
        <v>662</v>
      </c>
      <c r="AI93" s="1772"/>
      <c r="AJ93" s="7582" t="s">
        <v>9412</v>
      </c>
      <c r="AK93" s="7582" t="s">
        <v>367</v>
      </c>
      <c r="AL93" s="1829">
        <v>44652</v>
      </c>
      <c r="AM93" s="1830"/>
      <c r="AN93" s="1830"/>
      <c r="AO93" s="1831"/>
      <c r="AP93" s="1831"/>
      <c r="AQ93" s="1832"/>
      <c r="AR93" s="1833"/>
      <c r="AS93" s="1834"/>
      <c r="AT93" s="1830"/>
      <c r="AU93" s="1830"/>
      <c r="AV93" s="1831"/>
      <c r="AW93" s="1831"/>
      <c r="AX93" s="1833"/>
      <c r="AY93" s="1833"/>
      <c r="AZ93" s="1834"/>
      <c r="BA93" s="1830"/>
      <c r="BB93" s="1830"/>
      <c r="BC93" s="1831"/>
      <c r="BD93" s="1831"/>
      <c r="BE93" s="1835" t="s">
        <v>114</v>
      </c>
      <c r="BF93" s="1829" t="s">
        <v>114</v>
      </c>
      <c r="BG93" s="1830"/>
      <c r="BH93" s="1835" t="s">
        <v>114</v>
      </c>
      <c r="BI93" s="1829" t="s">
        <v>114</v>
      </c>
      <c r="BJ93" s="1830"/>
      <c r="BK93" s="1835" t="s">
        <v>114</v>
      </c>
      <c r="BL93" s="1829" t="s">
        <v>114</v>
      </c>
      <c r="BM93" s="1830"/>
      <c r="BN93" s="1775" t="s">
        <v>9413</v>
      </c>
      <c r="BO93" s="1775"/>
      <c r="BP93" s="1775" t="s">
        <v>9414</v>
      </c>
      <c r="BQ93" s="1776">
        <v>44452</v>
      </c>
      <c r="BR93" s="1776"/>
      <c r="BS93" s="1777" t="s">
        <v>116</v>
      </c>
      <c r="BT93" s="1776">
        <v>44687</v>
      </c>
      <c r="BU93" s="1776">
        <v>44540</v>
      </c>
      <c r="BV93" s="1777" t="s">
        <v>116</v>
      </c>
      <c r="BW93" s="1776">
        <v>44540</v>
      </c>
      <c r="BX93" s="1776"/>
      <c r="BY93" s="2017" t="s">
        <v>105</v>
      </c>
    </row>
    <row r="94" spans="1:78" ht="30" customHeight="1" x14ac:dyDescent="0.2">
      <c r="A94" s="1880" t="s">
        <v>2921</v>
      </c>
      <c r="B94" s="1880" t="s">
        <v>2922</v>
      </c>
      <c r="C94" s="1880" t="s">
        <v>5224</v>
      </c>
      <c r="D94" s="1881">
        <v>2091</v>
      </c>
      <c r="E94" s="1882" t="s">
        <v>2759</v>
      </c>
      <c r="F94" s="1882" t="s">
        <v>2182</v>
      </c>
      <c r="G94" s="1883" t="s">
        <v>194</v>
      </c>
      <c r="H94" s="1883" t="s">
        <v>89</v>
      </c>
      <c r="I94" s="1884">
        <v>41995</v>
      </c>
      <c r="J94" s="1884"/>
      <c r="K94" s="1884"/>
      <c r="L94" s="1884"/>
      <c r="M94" s="1884"/>
      <c r="N94" s="1884"/>
      <c r="O94" s="1884"/>
      <c r="P94" s="1884"/>
      <c r="Q94" s="1884"/>
      <c r="R94" s="1925"/>
      <c r="S94" s="1762"/>
      <c r="T94" s="1762"/>
      <c r="U94" s="1763" t="s">
        <v>93</v>
      </c>
      <c r="V94" s="1764" t="s">
        <v>228</v>
      </c>
      <c r="W94" s="1765" t="s">
        <v>267</v>
      </c>
      <c r="X94" s="1782" t="s">
        <v>90</v>
      </c>
      <c r="Y94" s="1766" t="s">
        <v>1587</v>
      </c>
      <c r="Z94" s="1767"/>
      <c r="AA94" s="1767"/>
      <c r="AB94" s="1768">
        <v>44000</v>
      </c>
      <c r="AC94" s="1769" t="s">
        <v>660</v>
      </c>
      <c r="AD94" s="1769" t="s">
        <v>661</v>
      </c>
      <c r="AE94" s="1770">
        <v>44013</v>
      </c>
      <c r="AF94" s="1771">
        <v>44018</v>
      </c>
      <c r="AG94" s="1771">
        <v>44279</v>
      </c>
      <c r="AH94" s="1772" t="s">
        <v>662</v>
      </c>
      <c r="AI94" s="1772"/>
      <c r="AJ94" s="7582" t="s">
        <v>9412</v>
      </c>
      <c r="AK94" s="7582" t="s">
        <v>367</v>
      </c>
      <c r="AL94" s="1829">
        <v>44652</v>
      </c>
      <c r="AM94" s="1830"/>
      <c r="AN94" s="1830"/>
      <c r="AO94" s="1831"/>
      <c r="AP94" s="1831"/>
      <c r="AQ94" s="1832"/>
      <c r="AR94" s="1833"/>
      <c r="AS94" s="1834"/>
      <c r="AT94" s="1830"/>
      <c r="AU94" s="1830"/>
      <c r="AV94" s="1831"/>
      <c r="AW94" s="1831"/>
      <c r="AX94" s="1833"/>
      <c r="AY94" s="1833"/>
      <c r="AZ94" s="1834"/>
      <c r="BA94" s="1830"/>
      <c r="BB94" s="1830"/>
      <c r="BC94" s="1831"/>
      <c r="BD94" s="1831"/>
      <c r="BE94" s="1835" t="s">
        <v>114</v>
      </c>
      <c r="BF94" s="1829" t="s">
        <v>114</v>
      </c>
      <c r="BG94" s="1830"/>
      <c r="BH94" s="1835" t="s">
        <v>114</v>
      </c>
      <c r="BI94" s="1829" t="s">
        <v>114</v>
      </c>
      <c r="BJ94" s="1830"/>
      <c r="BK94" s="1835" t="s">
        <v>114</v>
      </c>
      <c r="BL94" s="1829" t="s">
        <v>114</v>
      </c>
      <c r="BM94" s="1830"/>
      <c r="BN94" s="1775" t="s">
        <v>9413</v>
      </c>
      <c r="BO94" s="1775"/>
      <c r="BP94" s="1775" t="s">
        <v>9414</v>
      </c>
      <c r="BQ94" s="1776">
        <v>44483</v>
      </c>
      <c r="BR94" s="1776"/>
      <c r="BS94" s="1777" t="s">
        <v>116</v>
      </c>
      <c r="BT94" s="1776">
        <v>44687</v>
      </c>
      <c r="BU94" s="1776">
        <v>44540</v>
      </c>
      <c r="BV94" s="1777" t="s">
        <v>116</v>
      </c>
      <c r="BW94" s="1776">
        <v>44540</v>
      </c>
      <c r="BX94" s="1776"/>
      <c r="BY94" s="2017" t="s">
        <v>105</v>
      </c>
    </row>
    <row r="95" spans="1:78" s="1" customFormat="1" ht="30" customHeight="1" x14ac:dyDescent="0.2">
      <c r="A95" s="1880" t="s">
        <v>2240</v>
      </c>
      <c r="B95" s="1911" t="s">
        <v>2241</v>
      </c>
      <c r="C95" s="1880" t="s">
        <v>2242</v>
      </c>
      <c r="D95" s="7585">
        <v>1949</v>
      </c>
      <c r="E95" s="1882" t="s">
        <v>1083</v>
      </c>
      <c r="F95" s="1882" t="s">
        <v>266</v>
      </c>
      <c r="G95" s="1883" t="s">
        <v>89</v>
      </c>
      <c r="H95" s="1903" t="s">
        <v>89</v>
      </c>
      <c r="I95" s="1884" t="s">
        <v>121</v>
      </c>
      <c r="J95" s="1884" t="s">
        <v>90</v>
      </c>
      <c r="K95" s="1884" t="s">
        <v>1120</v>
      </c>
      <c r="L95" s="1884"/>
      <c r="M95" s="1884"/>
      <c r="N95" s="1884"/>
      <c r="O95" s="1884"/>
      <c r="P95" s="1884"/>
      <c r="Q95" s="1884"/>
      <c r="R95" s="1925"/>
      <c r="S95" s="1762"/>
      <c r="T95" s="1762"/>
      <c r="U95" s="1763" t="str">
        <f t="shared" ref="U95:U98" si="11">IF(OR(V95="Yes", W95="Web-page timetable", X95="YES"), "Yes")</f>
        <v>Yes</v>
      </c>
      <c r="V95" s="1764" t="s">
        <v>93</v>
      </c>
      <c r="W95" s="1765" t="s">
        <v>94</v>
      </c>
      <c r="X95" s="1765"/>
      <c r="Y95" s="1766" t="s">
        <v>6008</v>
      </c>
      <c r="Z95" s="1765" t="s">
        <v>8986</v>
      </c>
      <c r="AA95" s="1766"/>
      <c r="AB95" s="1768">
        <v>44440</v>
      </c>
      <c r="AC95" s="1769" t="s">
        <v>5081</v>
      </c>
      <c r="AD95" s="1769" t="s">
        <v>364</v>
      </c>
      <c r="AE95" s="1770">
        <v>42370</v>
      </c>
      <c r="AF95" s="1771">
        <v>42373</v>
      </c>
      <c r="AG95" s="1771">
        <v>42401</v>
      </c>
      <c r="AH95" s="1780" t="s">
        <v>6011</v>
      </c>
      <c r="AI95" s="1772"/>
      <c r="AJ95" s="1769" t="s">
        <v>2246</v>
      </c>
      <c r="AK95" s="1769" t="s">
        <v>2247</v>
      </c>
      <c r="AL95" s="1770">
        <v>42736</v>
      </c>
      <c r="AM95" s="1771">
        <v>42751</v>
      </c>
      <c r="AN95" s="1771">
        <v>42885</v>
      </c>
      <c r="AO95" s="1772" t="s">
        <v>2248</v>
      </c>
      <c r="AP95" s="1772" t="s">
        <v>2249</v>
      </c>
      <c r="AQ95" s="7592" t="s">
        <v>2250</v>
      </c>
      <c r="AR95" s="7591" t="s">
        <v>2251</v>
      </c>
      <c r="AS95" s="1770">
        <v>43160</v>
      </c>
      <c r="AT95" s="1771">
        <v>43175</v>
      </c>
      <c r="AU95" s="1771">
        <v>43276</v>
      </c>
      <c r="AV95" s="1772" t="s">
        <v>2252</v>
      </c>
      <c r="AW95" s="1772" t="s">
        <v>2253</v>
      </c>
      <c r="AX95" s="1774"/>
      <c r="AY95" s="1774"/>
      <c r="AZ95" s="1770"/>
      <c r="BA95" s="1771"/>
      <c r="BB95" s="1771"/>
      <c r="BC95" s="1772"/>
      <c r="BD95" s="1772"/>
      <c r="BE95" s="1769" t="s">
        <v>114</v>
      </c>
      <c r="BF95" s="1770" t="s">
        <v>114</v>
      </c>
      <c r="BG95" s="1771"/>
      <c r="BH95" s="1769" t="s">
        <v>114</v>
      </c>
      <c r="BI95" s="1770" t="s">
        <v>114</v>
      </c>
      <c r="BJ95" s="1771"/>
      <c r="BK95" s="1769" t="s">
        <v>114</v>
      </c>
      <c r="BL95" s="1770" t="s">
        <v>114</v>
      </c>
      <c r="BM95" s="1771"/>
      <c r="BN95" s="1775" t="s">
        <v>9415</v>
      </c>
      <c r="BO95" s="1775" t="s">
        <v>9416</v>
      </c>
      <c r="BP95" s="1775"/>
      <c r="BQ95" s="1776">
        <v>44873</v>
      </c>
      <c r="BR95" s="1776">
        <v>44578</v>
      </c>
      <c r="BS95" s="1777" t="s">
        <v>116</v>
      </c>
      <c r="BT95" s="1776"/>
      <c r="BU95" s="1776">
        <v>44855</v>
      </c>
      <c r="BV95" s="1777" t="s">
        <v>116</v>
      </c>
      <c r="BW95" s="1776">
        <v>44855</v>
      </c>
      <c r="BX95" s="1776"/>
      <c r="BY95" s="2015" t="s">
        <v>579</v>
      </c>
      <c r="BZ95" s="514"/>
    </row>
    <row r="96" spans="1:78" s="1" customFormat="1" ht="30" customHeight="1" x14ac:dyDescent="0.2">
      <c r="A96" s="1887" t="s">
        <v>2492</v>
      </c>
      <c r="B96" s="1880" t="s">
        <v>2493</v>
      </c>
      <c r="C96" s="1880" t="s">
        <v>2494</v>
      </c>
      <c r="D96" s="7585">
        <v>2122</v>
      </c>
      <c r="E96" s="1882" t="s">
        <v>4235</v>
      </c>
      <c r="F96" s="1882" t="s">
        <v>3616</v>
      </c>
      <c r="G96" s="1883" t="s">
        <v>89</v>
      </c>
      <c r="H96" s="1883" t="s">
        <v>89</v>
      </c>
      <c r="I96" s="1884">
        <v>39715</v>
      </c>
      <c r="J96" s="1884" t="s">
        <v>90</v>
      </c>
      <c r="K96" s="1884" t="s">
        <v>515</v>
      </c>
      <c r="L96" s="1884"/>
      <c r="M96" s="1884"/>
      <c r="N96" s="1888">
        <v>44578</v>
      </c>
      <c r="O96" s="1884"/>
      <c r="P96" s="1884"/>
      <c r="Q96" s="1884"/>
      <c r="R96" s="1925"/>
      <c r="S96" s="1762"/>
      <c r="T96" s="1762"/>
      <c r="U96" s="1763" t="str">
        <f t="shared" si="11"/>
        <v>Yes</v>
      </c>
      <c r="V96" s="1764" t="s">
        <v>93</v>
      </c>
      <c r="W96" s="1765" t="s">
        <v>94</v>
      </c>
      <c r="X96" s="1765"/>
      <c r="Y96" s="1836" t="s">
        <v>2495</v>
      </c>
      <c r="Z96" s="1837" t="s">
        <v>6127</v>
      </c>
      <c r="AA96" s="1766" t="s">
        <v>6128</v>
      </c>
      <c r="AB96" s="1768">
        <v>43952</v>
      </c>
      <c r="AC96" s="1769" t="s">
        <v>2497</v>
      </c>
      <c r="AD96" s="1769"/>
      <c r="AE96" s="1770">
        <v>42217</v>
      </c>
      <c r="AF96" s="1771">
        <v>42219</v>
      </c>
      <c r="AG96" s="1771">
        <v>42286</v>
      </c>
      <c r="AH96" s="1772" t="s">
        <v>2498</v>
      </c>
      <c r="AI96" s="1772" t="s">
        <v>2499</v>
      </c>
      <c r="AJ96" s="7591" t="s">
        <v>2500</v>
      </c>
      <c r="AK96" s="7591" t="s">
        <v>2400</v>
      </c>
      <c r="AL96" s="1770">
        <v>43497</v>
      </c>
      <c r="AM96" s="1771">
        <v>43592</v>
      </c>
      <c r="AN96" s="1771">
        <v>43644</v>
      </c>
      <c r="AO96" s="1772" t="s">
        <v>2501</v>
      </c>
      <c r="AP96" s="1772" t="s">
        <v>2502</v>
      </c>
      <c r="AQ96" s="1773"/>
      <c r="AR96" s="1774"/>
      <c r="AS96" s="1770"/>
      <c r="AT96" s="1771"/>
      <c r="AU96" s="1771"/>
      <c r="AV96" s="1772"/>
      <c r="AW96" s="1772"/>
      <c r="AX96" s="1774"/>
      <c r="AY96" s="1774"/>
      <c r="AZ96" s="1770"/>
      <c r="BA96" s="1771"/>
      <c r="BB96" s="1771"/>
      <c r="BC96" s="1772"/>
      <c r="BD96" s="1772"/>
      <c r="BE96" s="1769" t="s">
        <v>5215</v>
      </c>
      <c r="BF96" s="1770">
        <v>44562</v>
      </c>
      <c r="BG96" s="1771"/>
      <c r="BH96" s="1769" t="s">
        <v>6456</v>
      </c>
      <c r="BI96" s="1770">
        <v>44896</v>
      </c>
      <c r="BJ96" s="1771"/>
      <c r="BK96" s="1769" t="s">
        <v>114</v>
      </c>
      <c r="BL96" s="1770" t="s">
        <v>114</v>
      </c>
      <c r="BM96" s="1771"/>
      <c r="BN96" s="1790" t="s">
        <v>9417</v>
      </c>
      <c r="BO96" s="1790" t="s">
        <v>9418</v>
      </c>
      <c r="BP96" s="1790"/>
      <c r="BQ96" s="1776">
        <v>44658</v>
      </c>
      <c r="BR96" s="1776"/>
      <c r="BS96" s="1777" t="s">
        <v>116</v>
      </c>
      <c r="BT96" s="1776"/>
      <c r="BU96" s="1776">
        <v>44771</v>
      </c>
      <c r="BV96" s="1777" t="s">
        <v>116</v>
      </c>
      <c r="BW96" s="1776"/>
      <c r="BX96" s="1800" t="s">
        <v>8796</v>
      </c>
      <c r="BY96" s="2016" t="s">
        <v>9419</v>
      </c>
      <c r="BZ96" s="514"/>
    </row>
    <row r="97" spans="1:78" s="1" customFormat="1" ht="30" customHeight="1" x14ac:dyDescent="0.2">
      <c r="A97" s="1880" t="s">
        <v>3896</v>
      </c>
      <c r="B97" s="1880" t="s">
        <v>7598</v>
      </c>
      <c r="C97" s="1880" t="s">
        <v>1157</v>
      </c>
      <c r="D97" s="7585">
        <v>2086</v>
      </c>
      <c r="E97" s="1882" t="s">
        <v>91</v>
      </c>
      <c r="F97" s="1882" t="s">
        <v>1158</v>
      </c>
      <c r="G97" s="1883" t="s">
        <v>89</v>
      </c>
      <c r="H97" s="1883" t="s">
        <v>89</v>
      </c>
      <c r="I97" s="1884">
        <v>41988</v>
      </c>
      <c r="J97" s="1884"/>
      <c r="K97" s="1884"/>
      <c r="L97" s="1884"/>
      <c r="M97" s="1884"/>
      <c r="N97" s="1884"/>
      <c r="O97" s="1884"/>
      <c r="P97" s="1884"/>
      <c r="Q97" s="1884"/>
      <c r="R97" s="1925"/>
      <c r="S97" s="1762">
        <v>43800</v>
      </c>
      <c r="T97" s="1778" t="s">
        <v>1159</v>
      </c>
      <c r="U97" s="1763" t="str">
        <f t="shared" si="11"/>
        <v>Yes</v>
      </c>
      <c r="V97" s="1764" t="s">
        <v>93</v>
      </c>
      <c r="W97" s="1765" t="s">
        <v>94</v>
      </c>
      <c r="X97" s="1782"/>
      <c r="Y97" s="1766" t="s">
        <v>2585</v>
      </c>
      <c r="Z97" s="1766" t="s">
        <v>2586</v>
      </c>
      <c r="AA97" s="1767"/>
      <c r="AB97" s="1768">
        <v>44743</v>
      </c>
      <c r="AC97" s="1769" t="s">
        <v>4861</v>
      </c>
      <c r="AD97" s="1769" t="s">
        <v>1163</v>
      </c>
      <c r="AE97" s="1770">
        <v>43525</v>
      </c>
      <c r="AF97" s="1771">
        <v>43682</v>
      </c>
      <c r="AG97" s="1771">
        <v>43749</v>
      </c>
      <c r="AH97" s="1772" t="s">
        <v>1164</v>
      </c>
      <c r="AI97" s="1772" t="s">
        <v>1165</v>
      </c>
      <c r="AJ97" s="7582" t="s">
        <v>1166</v>
      </c>
      <c r="AK97" s="7591" t="s">
        <v>302</v>
      </c>
      <c r="AL97" s="1770">
        <v>44470</v>
      </c>
      <c r="AM97" s="1771">
        <v>44480</v>
      </c>
      <c r="AN97" s="1771">
        <v>44536</v>
      </c>
      <c r="AO97" s="1772" t="s">
        <v>1168</v>
      </c>
      <c r="AP97" s="1772"/>
      <c r="AQ97" s="1773">
        <v>44896</v>
      </c>
      <c r="AR97" s="1774" t="s">
        <v>270</v>
      </c>
      <c r="AS97" s="1770">
        <v>44896</v>
      </c>
      <c r="AT97" s="1771"/>
      <c r="AU97" s="1771"/>
      <c r="AV97" s="1772"/>
      <c r="AW97" s="1772"/>
      <c r="AX97" s="1774"/>
      <c r="AY97" s="1774"/>
      <c r="AZ97" s="1770"/>
      <c r="BA97" s="1771"/>
      <c r="BB97" s="1771"/>
      <c r="BC97" s="1772"/>
      <c r="BD97" s="1772"/>
      <c r="BE97" s="1769" t="s">
        <v>6797</v>
      </c>
      <c r="BF97" s="1770">
        <v>45078</v>
      </c>
      <c r="BG97" s="1771"/>
      <c r="BH97" s="1769" t="s">
        <v>9159</v>
      </c>
      <c r="BI97" s="1770">
        <v>45261</v>
      </c>
      <c r="BJ97" s="1771"/>
      <c r="BK97" s="1769" t="s">
        <v>7636</v>
      </c>
      <c r="BL97" s="1770">
        <v>45717</v>
      </c>
      <c r="BM97" s="1771"/>
      <c r="BN97" s="1775"/>
      <c r="BO97" s="1775" t="s">
        <v>9420</v>
      </c>
      <c r="BP97" s="1775"/>
      <c r="BQ97" s="1776">
        <v>44848</v>
      </c>
      <c r="BR97" s="1776">
        <v>44763</v>
      </c>
      <c r="BS97" s="1777" t="s">
        <v>116</v>
      </c>
      <c r="BT97" s="1776">
        <v>44547</v>
      </c>
      <c r="BU97" s="1776">
        <v>44763</v>
      </c>
      <c r="BV97" s="1777" t="s">
        <v>116</v>
      </c>
      <c r="BW97" s="1776"/>
      <c r="BX97" s="1776"/>
      <c r="BY97" s="2015" t="s">
        <v>1170</v>
      </c>
      <c r="BZ97" s="514"/>
    </row>
    <row r="98" spans="1:78" s="1" customFormat="1" ht="30" customHeight="1" x14ac:dyDescent="0.2">
      <c r="A98" s="1880" t="s">
        <v>3489</v>
      </c>
      <c r="B98" s="1887" t="s">
        <v>3490</v>
      </c>
      <c r="C98" s="1880" t="s">
        <v>6542</v>
      </c>
      <c r="D98" s="7585">
        <v>2226</v>
      </c>
      <c r="E98" s="1882" t="s">
        <v>4235</v>
      </c>
      <c r="F98" s="1882" t="s">
        <v>3616</v>
      </c>
      <c r="G98" s="1883" t="s">
        <v>89</v>
      </c>
      <c r="H98" s="1883" t="s">
        <v>89</v>
      </c>
      <c r="I98" s="1884">
        <v>42089</v>
      </c>
      <c r="J98" s="1884" t="s">
        <v>90</v>
      </c>
      <c r="K98" s="1884" t="s">
        <v>515</v>
      </c>
      <c r="L98" s="1884"/>
      <c r="M98" s="1884"/>
      <c r="N98" s="1888">
        <v>44406</v>
      </c>
      <c r="O98" s="1884"/>
      <c r="P98" s="1884"/>
      <c r="Q98" s="1884"/>
      <c r="R98" s="1925"/>
      <c r="S98" s="1762"/>
      <c r="T98" s="1762"/>
      <c r="U98" s="1763" t="str">
        <f t="shared" si="11"/>
        <v>Yes</v>
      </c>
      <c r="V98" s="1764" t="s">
        <v>93</v>
      </c>
      <c r="W98" s="1765" t="s">
        <v>94</v>
      </c>
      <c r="X98" s="1765"/>
      <c r="Y98" s="1766" t="s">
        <v>7454</v>
      </c>
      <c r="Z98" s="1767" t="s">
        <v>7455</v>
      </c>
      <c r="AA98" s="1767"/>
      <c r="AB98" s="1768">
        <v>44621</v>
      </c>
      <c r="AC98" s="1769" t="s">
        <v>5147</v>
      </c>
      <c r="AD98" s="1769" t="s">
        <v>6546</v>
      </c>
      <c r="AE98" s="1770">
        <v>43040</v>
      </c>
      <c r="AF98" s="1771">
        <v>43046</v>
      </c>
      <c r="AG98" s="1771">
        <v>43088</v>
      </c>
      <c r="AH98" s="1772" t="s">
        <v>6547</v>
      </c>
      <c r="AI98" s="1772"/>
      <c r="AJ98" s="7582" t="s">
        <v>1791</v>
      </c>
      <c r="AK98" s="7582" t="s">
        <v>367</v>
      </c>
      <c r="AL98" s="1770">
        <v>43617</v>
      </c>
      <c r="AM98" s="1771">
        <v>43617</v>
      </c>
      <c r="AN98" s="1771"/>
      <c r="AO98" s="1772"/>
      <c r="AP98" s="1772"/>
      <c r="AQ98" s="1773"/>
      <c r="AR98" s="1774"/>
      <c r="AS98" s="1770"/>
      <c r="AT98" s="1771"/>
      <c r="AU98" s="1771"/>
      <c r="AV98" s="1772"/>
      <c r="AW98" s="1772"/>
      <c r="AX98" s="1774"/>
      <c r="AY98" s="1774"/>
      <c r="AZ98" s="1770"/>
      <c r="BA98" s="1771"/>
      <c r="BB98" s="1771"/>
      <c r="BC98" s="1772"/>
      <c r="BD98" s="1772"/>
      <c r="BE98" s="1769" t="s">
        <v>5598</v>
      </c>
      <c r="BF98" s="1770">
        <v>44896</v>
      </c>
      <c r="BG98" s="1789"/>
      <c r="BH98" s="1769" t="s">
        <v>5316</v>
      </c>
      <c r="BI98" s="1770">
        <v>45108</v>
      </c>
      <c r="BJ98" s="1771"/>
      <c r="BK98" s="1769" t="s">
        <v>2403</v>
      </c>
      <c r="BL98" s="1770">
        <v>45597</v>
      </c>
      <c r="BM98" s="1771"/>
      <c r="BN98" s="1775" t="s">
        <v>9173</v>
      </c>
      <c r="BO98" s="1775" t="s">
        <v>9421</v>
      </c>
      <c r="BP98" s="1775"/>
      <c r="BQ98" s="1776">
        <v>44827</v>
      </c>
      <c r="BR98" s="1776">
        <v>44783</v>
      </c>
      <c r="BS98" s="1777" t="s">
        <v>116</v>
      </c>
      <c r="BT98" s="1776"/>
      <c r="BU98" s="1776">
        <v>44783</v>
      </c>
      <c r="BV98" s="1777" t="s">
        <v>116</v>
      </c>
      <c r="BW98" s="1776">
        <v>44783</v>
      </c>
      <c r="BX98" s="1776" t="s">
        <v>8796</v>
      </c>
      <c r="BY98" s="2016" t="s">
        <v>9175</v>
      </c>
      <c r="BZ98" s="514"/>
    </row>
    <row r="99" spans="1:78" s="1411" customFormat="1" ht="30" customHeight="1" x14ac:dyDescent="0.2">
      <c r="A99" s="1880" t="s">
        <v>1178</v>
      </c>
      <c r="B99" s="1880" t="s">
        <v>1179</v>
      </c>
      <c r="C99" s="1880" t="s">
        <v>635</v>
      </c>
      <c r="D99" s="7585" t="s">
        <v>6849</v>
      </c>
      <c r="E99" s="1882"/>
      <c r="F99" s="1882" t="s">
        <v>266</v>
      </c>
      <c r="G99" s="1883" t="s">
        <v>89</v>
      </c>
      <c r="H99" s="1883" t="s">
        <v>89</v>
      </c>
      <c r="I99" s="1884">
        <v>43076</v>
      </c>
      <c r="J99" s="1884" t="s">
        <v>90</v>
      </c>
      <c r="K99" s="1884" t="s">
        <v>515</v>
      </c>
      <c r="L99" s="1884"/>
      <c r="M99" s="1884"/>
      <c r="N99" s="1884"/>
      <c r="O99" s="1884"/>
      <c r="P99" s="1884"/>
      <c r="Q99" s="1884"/>
      <c r="R99" s="1925"/>
      <c r="S99" s="1762"/>
      <c r="T99" s="1762"/>
      <c r="U99" s="1763" t="s">
        <v>93</v>
      </c>
      <c r="V99" s="1764" t="s">
        <v>93</v>
      </c>
      <c r="W99" s="1765" t="s">
        <v>94</v>
      </c>
      <c r="X99" s="1765"/>
      <c r="Y99" s="1766" t="s">
        <v>1182</v>
      </c>
      <c r="Z99" s="1767" t="s">
        <v>9422</v>
      </c>
      <c r="AA99" s="1767"/>
      <c r="AB99" s="1768">
        <v>44105</v>
      </c>
      <c r="AC99" s="1769" t="s">
        <v>4930</v>
      </c>
      <c r="AD99" s="1769" t="s">
        <v>270</v>
      </c>
      <c r="AE99" s="1770">
        <v>44652</v>
      </c>
      <c r="AF99" s="1771"/>
      <c r="AG99" s="1771"/>
      <c r="AH99" s="1772"/>
      <c r="AI99" s="1772"/>
      <c r="AJ99" s="1769"/>
      <c r="AK99" s="1769"/>
      <c r="AL99" s="1770"/>
      <c r="AM99" s="1771"/>
      <c r="AN99" s="1771"/>
      <c r="AO99" s="1772"/>
      <c r="AP99" s="1772"/>
      <c r="AQ99" s="1773"/>
      <c r="AR99" s="1774"/>
      <c r="AS99" s="1770"/>
      <c r="AT99" s="1771"/>
      <c r="AU99" s="1771"/>
      <c r="AV99" s="1772"/>
      <c r="AW99" s="1772"/>
      <c r="AX99" s="1774"/>
      <c r="AY99" s="1774"/>
      <c r="AZ99" s="1770"/>
      <c r="BA99" s="1771"/>
      <c r="BB99" s="1771"/>
      <c r="BC99" s="1772"/>
      <c r="BD99" s="1772"/>
      <c r="BE99" s="1769" t="s">
        <v>5484</v>
      </c>
      <c r="BF99" s="1770">
        <v>45383</v>
      </c>
      <c r="BG99" s="1771"/>
      <c r="BH99" s="1769" t="s">
        <v>7025</v>
      </c>
      <c r="BI99" s="1770">
        <v>45444</v>
      </c>
      <c r="BJ99" s="1771"/>
      <c r="BK99" s="1769" t="s">
        <v>114</v>
      </c>
      <c r="BL99" s="1770" t="s">
        <v>114</v>
      </c>
      <c r="BM99" s="1771"/>
      <c r="BN99" s="1838" t="s">
        <v>9423</v>
      </c>
      <c r="BO99" s="1784" t="s">
        <v>9424</v>
      </c>
      <c r="BP99" s="1838"/>
      <c r="BQ99" s="1776">
        <v>44895</v>
      </c>
      <c r="BR99" s="1776"/>
      <c r="BS99" s="1777" t="s">
        <v>116</v>
      </c>
      <c r="BT99" s="1776"/>
      <c r="BU99" s="1776">
        <v>44798</v>
      </c>
      <c r="BV99" s="1777" t="s">
        <v>116</v>
      </c>
      <c r="BW99" s="1776">
        <v>44798</v>
      </c>
      <c r="BX99" s="1776"/>
      <c r="BY99" s="2015" t="s">
        <v>105</v>
      </c>
      <c r="BZ99" s="7598"/>
    </row>
    <row r="100" spans="1:78" s="1411" customFormat="1" ht="30" customHeight="1" x14ac:dyDescent="0.2">
      <c r="A100" s="1880" t="s">
        <v>3977</v>
      </c>
      <c r="B100" s="1880" t="s">
        <v>3978</v>
      </c>
      <c r="C100" s="1880" t="s">
        <v>3979</v>
      </c>
      <c r="D100" s="7585">
        <v>2026</v>
      </c>
      <c r="E100" s="1882" t="s">
        <v>4235</v>
      </c>
      <c r="F100" s="1882" t="s">
        <v>3616</v>
      </c>
      <c r="G100" s="1883" t="s">
        <v>89</v>
      </c>
      <c r="H100" s="1883" t="s">
        <v>89</v>
      </c>
      <c r="I100" s="1884">
        <v>42024</v>
      </c>
      <c r="J100" s="1884" t="s">
        <v>90</v>
      </c>
      <c r="K100" s="1884" t="s">
        <v>169</v>
      </c>
      <c r="L100" s="1884"/>
      <c r="M100" s="1884"/>
      <c r="N100" s="1884"/>
      <c r="O100" s="1884"/>
      <c r="P100" s="1884"/>
      <c r="Q100" s="1884"/>
      <c r="R100" s="1925"/>
      <c r="S100" s="1762"/>
      <c r="T100" s="1762"/>
      <c r="U100" s="1763" t="str">
        <f t="shared" ref="U100:U101" si="12">IF(OR(V100="Yes", W100="Web-page timetable", X100="YES"), "Yes")</f>
        <v>Yes</v>
      </c>
      <c r="V100" s="1764" t="s">
        <v>93</v>
      </c>
      <c r="W100" s="1765" t="s">
        <v>94</v>
      </c>
      <c r="X100" s="1765"/>
      <c r="Y100" s="1766" t="s">
        <v>3980</v>
      </c>
      <c r="Z100" s="1766" t="s">
        <v>9425</v>
      </c>
      <c r="AA100" s="1766"/>
      <c r="AB100" s="1768">
        <v>44501</v>
      </c>
      <c r="AC100" s="1769" t="s">
        <v>5147</v>
      </c>
      <c r="AD100" s="1769" t="s">
        <v>364</v>
      </c>
      <c r="AE100" s="1770">
        <v>43040</v>
      </c>
      <c r="AF100" s="1771">
        <v>43046</v>
      </c>
      <c r="AG100" s="1771">
        <v>43088</v>
      </c>
      <c r="AH100" s="1772" t="s">
        <v>3982</v>
      </c>
      <c r="AI100" s="1772"/>
      <c r="AJ100" s="1769" t="s">
        <v>3983</v>
      </c>
      <c r="AK100" s="1769" t="s">
        <v>3984</v>
      </c>
      <c r="AL100" s="1770">
        <v>44166</v>
      </c>
      <c r="AM100" s="1771">
        <v>44209</v>
      </c>
      <c r="AN100" s="1771">
        <v>44264</v>
      </c>
      <c r="AO100" s="1772" t="s">
        <v>3985</v>
      </c>
      <c r="AP100" s="1772"/>
      <c r="AQ100" s="1773"/>
      <c r="AR100" s="1774"/>
      <c r="AS100" s="1770"/>
      <c r="AT100" s="1771"/>
      <c r="AU100" s="1771"/>
      <c r="AV100" s="1772"/>
      <c r="AW100" s="1772"/>
      <c r="AX100" s="1774"/>
      <c r="AY100" s="1774"/>
      <c r="AZ100" s="1770"/>
      <c r="BA100" s="1771"/>
      <c r="BB100" s="1771"/>
      <c r="BC100" s="1772"/>
      <c r="BD100" s="1772"/>
      <c r="BE100" s="1769" t="s">
        <v>9426</v>
      </c>
      <c r="BF100" s="1770">
        <v>44866</v>
      </c>
      <c r="BG100" s="1771"/>
      <c r="BH100" s="1769" t="s">
        <v>8960</v>
      </c>
      <c r="BI100" s="1770">
        <v>45047</v>
      </c>
      <c r="BJ100" s="1771"/>
      <c r="BK100" s="1769" t="s">
        <v>9427</v>
      </c>
      <c r="BL100" s="1770">
        <v>45261</v>
      </c>
      <c r="BM100" s="1771"/>
      <c r="BN100" s="1775" t="s">
        <v>9428</v>
      </c>
      <c r="BO100" s="1775" t="s">
        <v>9429</v>
      </c>
      <c r="BP100" s="1775"/>
      <c r="BQ100" s="1776">
        <v>44855</v>
      </c>
      <c r="BR100" s="1776">
        <v>44540</v>
      </c>
      <c r="BS100" s="1777" t="s">
        <v>116</v>
      </c>
      <c r="BT100" s="1776">
        <v>44859</v>
      </c>
      <c r="BU100" s="1776">
        <v>44540</v>
      </c>
      <c r="BV100" s="1777" t="s">
        <v>116</v>
      </c>
      <c r="BW100" s="1776">
        <v>44897</v>
      </c>
      <c r="BX100" s="1776"/>
      <c r="BY100" s="2015" t="s">
        <v>105</v>
      </c>
      <c r="BZ100" s="7598"/>
    </row>
    <row r="101" spans="1:78" s="1411" customFormat="1" ht="30" customHeight="1" x14ac:dyDescent="0.2">
      <c r="A101" s="1880" t="s">
        <v>4022</v>
      </c>
      <c r="B101" s="1887" t="s">
        <v>4023</v>
      </c>
      <c r="C101" s="1880" t="s">
        <v>8342</v>
      </c>
      <c r="D101" s="7585">
        <v>2025</v>
      </c>
      <c r="E101" s="1882" t="s">
        <v>91</v>
      </c>
      <c r="F101" s="1882" t="s">
        <v>1420</v>
      </c>
      <c r="G101" s="1883" t="s">
        <v>89</v>
      </c>
      <c r="H101" s="1894" t="s">
        <v>89</v>
      </c>
      <c r="I101" s="1884" t="s">
        <v>121</v>
      </c>
      <c r="J101" s="1884" t="s">
        <v>90</v>
      </c>
      <c r="K101" s="1884" t="s">
        <v>3577</v>
      </c>
      <c r="L101" s="1884"/>
      <c r="M101" s="1884"/>
      <c r="N101" s="1884"/>
      <c r="O101" s="1884"/>
      <c r="P101" s="1884"/>
      <c r="Q101" s="1884"/>
      <c r="R101" s="1925"/>
      <c r="S101" s="1762"/>
      <c r="T101" s="1762"/>
      <c r="U101" s="1763" t="str">
        <f t="shared" si="12"/>
        <v>Yes</v>
      </c>
      <c r="V101" s="1764" t="s">
        <v>93</v>
      </c>
      <c r="W101" s="1765" t="s">
        <v>94</v>
      </c>
      <c r="X101" s="1765"/>
      <c r="Y101" s="1766" t="s">
        <v>4025</v>
      </c>
      <c r="Z101" s="1767" t="s">
        <v>9430</v>
      </c>
      <c r="AA101" s="1766"/>
      <c r="AB101" s="1768">
        <v>44594</v>
      </c>
      <c r="AC101" s="1769" t="s">
        <v>6751</v>
      </c>
      <c r="AD101" s="1769" t="s">
        <v>2870</v>
      </c>
      <c r="AE101" s="1770">
        <v>40179</v>
      </c>
      <c r="AF101" s="1771">
        <v>40189</v>
      </c>
      <c r="AG101" s="1771">
        <v>40242</v>
      </c>
      <c r="AH101" s="1772" t="s">
        <v>4027</v>
      </c>
      <c r="AI101" s="1772" t="s">
        <v>4028</v>
      </c>
      <c r="AJ101" s="7582" t="s">
        <v>6752</v>
      </c>
      <c r="AK101" s="7582" t="s">
        <v>4029</v>
      </c>
      <c r="AL101" s="1770">
        <v>40909</v>
      </c>
      <c r="AM101" s="1771">
        <v>40932</v>
      </c>
      <c r="AN101" s="1771">
        <v>40980</v>
      </c>
      <c r="AO101" s="1772" t="s">
        <v>4030</v>
      </c>
      <c r="AP101" s="1772" t="s">
        <v>4031</v>
      </c>
      <c r="AQ101" s="1773" t="s">
        <v>1623</v>
      </c>
      <c r="AR101" s="1774" t="s">
        <v>4032</v>
      </c>
      <c r="AS101" s="1770">
        <v>43831</v>
      </c>
      <c r="AT101" s="1771">
        <v>43857</v>
      </c>
      <c r="AU101" s="1771">
        <v>43948</v>
      </c>
      <c r="AV101" s="1772" t="s">
        <v>4033</v>
      </c>
      <c r="AW101" s="1772"/>
      <c r="AX101" s="1774"/>
      <c r="AY101" s="1774"/>
      <c r="AZ101" s="1770"/>
      <c r="BA101" s="1771"/>
      <c r="BB101" s="1771"/>
      <c r="BC101" s="1772"/>
      <c r="BD101" s="1772"/>
      <c r="BE101" s="1769" t="s">
        <v>4034</v>
      </c>
      <c r="BF101" s="1770">
        <v>44621</v>
      </c>
      <c r="BG101" s="1771">
        <v>44690</v>
      </c>
      <c r="BH101" s="1769" t="s">
        <v>2957</v>
      </c>
      <c r="BI101" s="1770">
        <v>44835</v>
      </c>
      <c r="BJ101" s="1771"/>
      <c r="BK101" s="1769" t="s">
        <v>9431</v>
      </c>
      <c r="BL101" s="1770">
        <v>45078</v>
      </c>
      <c r="BM101" s="1771"/>
      <c r="BN101" s="1775" t="s">
        <v>9432</v>
      </c>
      <c r="BO101" s="1775" t="s">
        <v>9433</v>
      </c>
      <c r="BP101" s="1775"/>
      <c r="BQ101" s="1776">
        <v>44827</v>
      </c>
      <c r="BR101" s="1776">
        <v>44648</v>
      </c>
      <c r="BS101" s="1777" t="s">
        <v>116</v>
      </c>
      <c r="BT101" s="1776"/>
      <c r="BU101" s="1776">
        <v>44783</v>
      </c>
      <c r="BV101" s="1777" t="s">
        <v>116</v>
      </c>
      <c r="BW101" s="1776">
        <v>44445</v>
      </c>
      <c r="BX101" s="1839" t="s">
        <v>8796</v>
      </c>
      <c r="BY101" s="2017" t="s">
        <v>4038</v>
      </c>
      <c r="BZ101" s="7598"/>
    </row>
    <row r="102" spans="1:78" ht="30" customHeight="1" x14ac:dyDescent="0.2">
      <c r="A102" s="1880" t="s">
        <v>946</v>
      </c>
      <c r="B102" s="1880" t="s">
        <v>947</v>
      </c>
      <c r="C102" s="1880" t="s">
        <v>948</v>
      </c>
      <c r="D102" s="1881">
        <v>2100</v>
      </c>
      <c r="E102" s="1882" t="s">
        <v>91</v>
      </c>
      <c r="F102" s="1882" t="s">
        <v>3616</v>
      </c>
      <c r="G102" s="1883" t="s">
        <v>89</v>
      </c>
      <c r="H102" s="1883" t="s">
        <v>194</v>
      </c>
      <c r="I102" s="1884">
        <v>41108</v>
      </c>
      <c r="J102" s="1884"/>
      <c r="K102" s="1884"/>
      <c r="L102" s="1884"/>
      <c r="M102" s="1884"/>
      <c r="N102" s="1884"/>
      <c r="O102" s="1884"/>
      <c r="P102" s="1884"/>
      <c r="Q102" s="1884"/>
      <c r="R102" s="1925"/>
      <c r="S102" s="1762"/>
      <c r="T102" s="1762"/>
      <c r="U102" s="1763" t="s">
        <v>93</v>
      </c>
      <c r="V102" s="1764" t="s">
        <v>93</v>
      </c>
      <c r="W102" s="1765" t="s">
        <v>94</v>
      </c>
      <c r="X102" s="1765"/>
      <c r="Y102" s="1767" t="s">
        <v>5344</v>
      </c>
      <c r="Z102" s="1767" t="s">
        <v>5345</v>
      </c>
      <c r="AA102" s="1767"/>
      <c r="AB102" s="1768">
        <v>43862</v>
      </c>
      <c r="AC102" s="1769" t="s">
        <v>953</v>
      </c>
      <c r="AD102" s="1769" t="s">
        <v>954</v>
      </c>
      <c r="AE102" s="1770">
        <v>43678</v>
      </c>
      <c r="AF102" s="1771">
        <v>43787</v>
      </c>
      <c r="AG102" s="1771">
        <v>43875</v>
      </c>
      <c r="AH102" s="1772" t="s">
        <v>955</v>
      </c>
      <c r="AI102" s="1772"/>
      <c r="AJ102" s="7591" t="s">
        <v>5346</v>
      </c>
      <c r="AK102" s="7591" t="s">
        <v>5347</v>
      </c>
      <c r="AL102" s="1770">
        <v>44348</v>
      </c>
      <c r="AM102" s="1771"/>
      <c r="AN102" s="1771"/>
      <c r="AO102" s="1772"/>
      <c r="AP102" s="1772"/>
      <c r="AQ102" s="1773"/>
      <c r="AR102" s="1774"/>
      <c r="AS102" s="1770"/>
      <c r="AT102" s="1771"/>
      <c r="AU102" s="1771"/>
      <c r="AV102" s="1772"/>
      <c r="AW102" s="1772"/>
      <c r="AX102" s="1774"/>
      <c r="AY102" s="1774"/>
      <c r="AZ102" s="1770"/>
      <c r="BA102" s="1771"/>
      <c r="BB102" s="1771"/>
      <c r="BC102" s="1772"/>
      <c r="BD102" s="1772"/>
      <c r="BE102" s="1769" t="s">
        <v>5316</v>
      </c>
      <c r="BF102" s="1770">
        <v>45108</v>
      </c>
      <c r="BG102" s="1771"/>
      <c r="BH102" s="1769" t="s">
        <v>6414</v>
      </c>
      <c r="BI102" s="1770">
        <v>45261</v>
      </c>
      <c r="BJ102" s="1771"/>
      <c r="BK102" s="1769" t="s">
        <v>114</v>
      </c>
      <c r="BL102" s="1770" t="s">
        <v>114</v>
      </c>
      <c r="BM102" s="1771"/>
      <c r="BN102" s="1792" t="s">
        <v>9434</v>
      </c>
      <c r="BO102" s="1792" t="s">
        <v>9435</v>
      </c>
      <c r="BP102" s="1792" t="s">
        <v>9436</v>
      </c>
      <c r="BQ102" s="1776">
        <v>44687</v>
      </c>
      <c r="BR102" s="1776">
        <v>44540</v>
      </c>
      <c r="BS102" s="1777" t="s">
        <v>116</v>
      </c>
      <c r="BT102" s="1776">
        <v>44686</v>
      </c>
      <c r="BU102" s="1776">
        <v>44784</v>
      </c>
      <c r="BV102" s="1777" t="s">
        <v>116</v>
      </c>
      <c r="BW102" s="1776">
        <v>44764</v>
      </c>
      <c r="BX102" s="1776"/>
      <c r="BY102" s="2015" t="s">
        <v>105</v>
      </c>
    </row>
    <row r="103" spans="1:78" ht="30" customHeight="1" x14ac:dyDescent="0.2">
      <c r="A103" s="1880" t="s">
        <v>2754</v>
      </c>
      <c r="B103" s="1880" t="s">
        <v>2755</v>
      </c>
      <c r="C103" s="1880" t="s">
        <v>948</v>
      </c>
      <c r="D103" s="1881">
        <v>2100</v>
      </c>
      <c r="E103" s="1882" t="s">
        <v>91</v>
      </c>
      <c r="F103" s="1882" t="s">
        <v>3616</v>
      </c>
      <c r="G103" s="1883" t="s">
        <v>89</v>
      </c>
      <c r="H103" s="1883" t="s">
        <v>194</v>
      </c>
      <c r="I103" s="1884">
        <v>41108</v>
      </c>
      <c r="J103" s="1884"/>
      <c r="K103" s="1884"/>
      <c r="L103" s="1884"/>
      <c r="M103" s="1884"/>
      <c r="N103" s="1884"/>
      <c r="O103" s="1884"/>
      <c r="P103" s="1884"/>
      <c r="Q103" s="1884"/>
      <c r="R103" s="1925"/>
      <c r="S103" s="1762"/>
      <c r="T103" s="1762"/>
      <c r="U103" s="1763" t="s">
        <v>93</v>
      </c>
      <c r="V103" s="1764" t="s">
        <v>93</v>
      </c>
      <c r="W103" s="1765" t="s">
        <v>94</v>
      </c>
      <c r="X103" s="1765"/>
      <c r="Y103" s="1767" t="s">
        <v>5344</v>
      </c>
      <c r="Z103" s="1767" t="s">
        <v>5345</v>
      </c>
      <c r="AA103" s="1767"/>
      <c r="AB103" s="1768">
        <v>43862</v>
      </c>
      <c r="AC103" s="1769" t="s">
        <v>953</v>
      </c>
      <c r="AD103" s="1769" t="s">
        <v>954</v>
      </c>
      <c r="AE103" s="1770">
        <v>43678</v>
      </c>
      <c r="AF103" s="1771">
        <v>43787</v>
      </c>
      <c r="AG103" s="1771">
        <v>43875</v>
      </c>
      <c r="AH103" s="1772" t="s">
        <v>955</v>
      </c>
      <c r="AI103" s="1772"/>
      <c r="AJ103" s="7591" t="s">
        <v>5346</v>
      </c>
      <c r="AK103" s="7591" t="s">
        <v>5347</v>
      </c>
      <c r="AL103" s="1770">
        <v>44348</v>
      </c>
      <c r="AM103" s="1771"/>
      <c r="AN103" s="1771"/>
      <c r="AO103" s="1772"/>
      <c r="AP103" s="1772"/>
      <c r="AQ103" s="1773"/>
      <c r="AR103" s="1774"/>
      <c r="AS103" s="1770"/>
      <c r="AT103" s="1771"/>
      <c r="AU103" s="1771"/>
      <c r="AV103" s="1772"/>
      <c r="AW103" s="1772"/>
      <c r="AX103" s="1774"/>
      <c r="AY103" s="1774"/>
      <c r="AZ103" s="1770"/>
      <c r="BA103" s="1771"/>
      <c r="BB103" s="1771"/>
      <c r="BC103" s="1772"/>
      <c r="BD103" s="1772"/>
      <c r="BE103" s="1769" t="s">
        <v>5316</v>
      </c>
      <c r="BF103" s="1770">
        <v>45108</v>
      </c>
      <c r="BG103" s="1771"/>
      <c r="BH103" s="1769" t="s">
        <v>6414</v>
      </c>
      <c r="BI103" s="1770">
        <v>45261</v>
      </c>
      <c r="BJ103" s="1771"/>
      <c r="BK103" s="1769" t="s">
        <v>114</v>
      </c>
      <c r="BL103" s="1770" t="s">
        <v>114</v>
      </c>
      <c r="BM103" s="1771"/>
      <c r="BN103" s="1792" t="s">
        <v>9434</v>
      </c>
      <c r="BO103" s="1792" t="s">
        <v>9435</v>
      </c>
      <c r="BP103" s="1792" t="s">
        <v>9436</v>
      </c>
      <c r="BQ103" s="1776">
        <v>44687</v>
      </c>
      <c r="BR103" s="1776">
        <v>44540</v>
      </c>
      <c r="BS103" s="1777" t="s">
        <v>116</v>
      </c>
      <c r="BT103" s="1776">
        <v>44686</v>
      </c>
      <c r="BU103" s="1776">
        <v>44784</v>
      </c>
      <c r="BV103" s="1777" t="s">
        <v>116</v>
      </c>
      <c r="BW103" s="1776">
        <v>44764</v>
      </c>
      <c r="BX103" s="1776"/>
      <c r="BY103" s="2015" t="s">
        <v>579</v>
      </c>
    </row>
    <row r="104" spans="1:78" ht="30" customHeight="1" x14ac:dyDescent="0.2">
      <c r="A104" s="1880" t="s">
        <v>3202</v>
      </c>
      <c r="B104" s="1880" t="s">
        <v>3203</v>
      </c>
      <c r="C104" s="1880" t="s">
        <v>948</v>
      </c>
      <c r="D104" s="1881">
        <v>2100</v>
      </c>
      <c r="E104" s="1882" t="s">
        <v>91</v>
      </c>
      <c r="F104" s="1882" t="s">
        <v>3616</v>
      </c>
      <c r="G104" s="1883" t="s">
        <v>89</v>
      </c>
      <c r="H104" s="1883" t="s">
        <v>194</v>
      </c>
      <c r="I104" s="1884">
        <v>41108</v>
      </c>
      <c r="J104" s="1884"/>
      <c r="K104" s="1884"/>
      <c r="L104" s="1884"/>
      <c r="M104" s="1884"/>
      <c r="N104" s="1884"/>
      <c r="O104" s="1884"/>
      <c r="P104" s="1884"/>
      <c r="Q104" s="1884"/>
      <c r="R104" s="1925"/>
      <c r="S104" s="1762"/>
      <c r="T104" s="1762"/>
      <c r="U104" s="1763" t="s">
        <v>93</v>
      </c>
      <c r="V104" s="1764" t="s">
        <v>93</v>
      </c>
      <c r="W104" s="1765" t="s">
        <v>94</v>
      </c>
      <c r="X104" s="1765"/>
      <c r="Y104" s="1767" t="s">
        <v>5344</v>
      </c>
      <c r="Z104" s="1766" t="s">
        <v>5345</v>
      </c>
      <c r="AA104" s="1767"/>
      <c r="AB104" s="1768">
        <v>43862</v>
      </c>
      <c r="AC104" s="1769" t="s">
        <v>953</v>
      </c>
      <c r="AD104" s="1769" t="s">
        <v>954</v>
      </c>
      <c r="AE104" s="1770">
        <v>43678</v>
      </c>
      <c r="AF104" s="1771">
        <v>43787</v>
      </c>
      <c r="AG104" s="1771">
        <v>43875</v>
      </c>
      <c r="AH104" s="1772" t="s">
        <v>955</v>
      </c>
      <c r="AI104" s="1772"/>
      <c r="AJ104" s="7591" t="s">
        <v>5346</v>
      </c>
      <c r="AK104" s="7591" t="s">
        <v>5347</v>
      </c>
      <c r="AL104" s="1770">
        <v>44348</v>
      </c>
      <c r="AM104" s="1771"/>
      <c r="AN104" s="1771"/>
      <c r="AO104" s="1772"/>
      <c r="AP104" s="1772"/>
      <c r="AQ104" s="1773"/>
      <c r="AR104" s="1774"/>
      <c r="AS104" s="1770"/>
      <c r="AT104" s="1771"/>
      <c r="AU104" s="1771"/>
      <c r="AV104" s="1772"/>
      <c r="AW104" s="1772"/>
      <c r="AX104" s="1774"/>
      <c r="AY104" s="1774"/>
      <c r="AZ104" s="1770"/>
      <c r="BA104" s="1771"/>
      <c r="BB104" s="1771"/>
      <c r="BC104" s="1772"/>
      <c r="BD104" s="1772"/>
      <c r="BE104" s="1769" t="s">
        <v>5316</v>
      </c>
      <c r="BF104" s="1770">
        <v>45108</v>
      </c>
      <c r="BG104" s="1771"/>
      <c r="BH104" s="1769" t="s">
        <v>6414</v>
      </c>
      <c r="BI104" s="1770">
        <v>45261</v>
      </c>
      <c r="BJ104" s="1771"/>
      <c r="BK104" s="1769" t="s">
        <v>114</v>
      </c>
      <c r="BL104" s="1770" t="s">
        <v>114</v>
      </c>
      <c r="BM104" s="1771"/>
      <c r="BN104" s="1792" t="s">
        <v>9434</v>
      </c>
      <c r="BO104" s="1792" t="s">
        <v>9435</v>
      </c>
      <c r="BP104" s="1792" t="s">
        <v>9436</v>
      </c>
      <c r="BQ104" s="1776">
        <v>44687</v>
      </c>
      <c r="BR104" s="1776">
        <v>44540</v>
      </c>
      <c r="BS104" s="1777" t="s">
        <v>116</v>
      </c>
      <c r="BT104" s="1776">
        <v>44686</v>
      </c>
      <c r="BU104" s="1776">
        <v>44784</v>
      </c>
      <c r="BV104" s="1777" t="s">
        <v>116</v>
      </c>
      <c r="BW104" s="1776">
        <v>44764</v>
      </c>
      <c r="BX104" s="1776"/>
      <c r="BY104" s="2015" t="s">
        <v>579</v>
      </c>
    </row>
    <row r="105" spans="1:78" s="1411" customFormat="1" ht="30" customHeight="1" x14ac:dyDescent="0.2">
      <c r="A105" s="1880" t="s">
        <v>3906</v>
      </c>
      <c r="B105" s="1880" t="s">
        <v>3905</v>
      </c>
      <c r="C105" s="1880" t="s">
        <v>3907</v>
      </c>
      <c r="D105" s="1881">
        <v>2286</v>
      </c>
      <c r="E105" s="1882" t="s">
        <v>91</v>
      </c>
      <c r="F105" s="1882" t="s">
        <v>949</v>
      </c>
      <c r="G105" s="1883" t="s">
        <v>89</v>
      </c>
      <c r="H105" s="1883" t="s">
        <v>89</v>
      </c>
      <c r="I105" s="1884">
        <v>43370</v>
      </c>
      <c r="J105" s="1884"/>
      <c r="K105" s="1884"/>
      <c r="L105" s="1884"/>
      <c r="M105" s="1884"/>
      <c r="N105" s="1884"/>
      <c r="O105" s="1884"/>
      <c r="P105" s="1884"/>
      <c r="Q105" s="1884"/>
      <c r="R105" s="1925"/>
      <c r="S105" s="1762"/>
      <c r="T105" s="1762"/>
      <c r="U105" s="1763" t="str">
        <f>IF(OR(V105="Yes", W105="Web-page timetable", X105="YES"), "Yes")</f>
        <v>Yes</v>
      </c>
      <c r="V105" s="1764" t="s">
        <v>93</v>
      </c>
      <c r="W105" s="1765" t="s">
        <v>94</v>
      </c>
      <c r="X105" s="1765"/>
      <c r="Y105" s="1766" t="s">
        <v>3908</v>
      </c>
      <c r="Z105" s="1767" t="s">
        <v>9437</v>
      </c>
      <c r="AA105" s="1767"/>
      <c r="AB105" s="1768">
        <v>44743</v>
      </c>
      <c r="AC105" s="1769" t="s">
        <v>3910</v>
      </c>
      <c r="AD105" s="1769" t="s">
        <v>7023</v>
      </c>
      <c r="AE105" s="1770">
        <v>44797</v>
      </c>
      <c r="AF105" s="1771">
        <v>44797</v>
      </c>
      <c r="AG105" s="1771">
        <v>44839</v>
      </c>
      <c r="AH105" s="1772" t="s">
        <v>3912</v>
      </c>
      <c r="AI105" s="1772"/>
      <c r="AJ105" s="7582"/>
      <c r="AK105" s="7582"/>
      <c r="AL105" s="1770"/>
      <c r="AM105" s="1771"/>
      <c r="AN105" s="1771"/>
      <c r="AO105" s="1772"/>
      <c r="AP105" s="1772"/>
      <c r="AQ105" s="1773"/>
      <c r="AR105" s="1774"/>
      <c r="AS105" s="1770"/>
      <c r="AT105" s="1771"/>
      <c r="AU105" s="1771"/>
      <c r="AV105" s="1772"/>
      <c r="AW105" s="1772"/>
      <c r="AX105" s="1774"/>
      <c r="AY105" s="1774"/>
      <c r="AZ105" s="1770"/>
      <c r="BA105" s="1771"/>
      <c r="BB105" s="1771"/>
      <c r="BC105" s="1772"/>
      <c r="BD105" s="1772"/>
      <c r="BE105" s="1769" t="s">
        <v>7255</v>
      </c>
      <c r="BF105" s="1770">
        <v>45170</v>
      </c>
      <c r="BG105" s="1771"/>
      <c r="BH105" s="1769" t="s">
        <v>6414</v>
      </c>
      <c r="BI105" s="1770">
        <v>45261</v>
      </c>
      <c r="BJ105" s="1771"/>
      <c r="BK105" s="1822" t="s">
        <v>1211</v>
      </c>
      <c r="BL105" s="1781" t="s">
        <v>1211</v>
      </c>
      <c r="BM105" s="1771"/>
      <c r="BN105" s="1775" t="s">
        <v>9438</v>
      </c>
      <c r="BO105" s="7583" t="s">
        <v>9439</v>
      </c>
      <c r="BP105" s="1775"/>
      <c r="BQ105" s="1776">
        <v>44686</v>
      </c>
      <c r="BR105" s="1776">
        <v>44819</v>
      </c>
      <c r="BS105" s="1777" t="s">
        <v>116</v>
      </c>
      <c r="BT105" s="1776">
        <v>44827</v>
      </c>
      <c r="BU105" s="1776">
        <v>44819</v>
      </c>
      <c r="BV105" s="1777" t="s">
        <v>116</v>
      </c>
      <c r="BW105" s="1776">
        <v>44819</v>
      </c>
      <c r="BX105" s="1776"/>
      <c r="BY105" s="2015" t="s">
        <v>105</v>
      </c>
      <c r="BZ105" s="7598"/>
    </row>
    <row r="106" spans="1:78" s="1411" customFormat="1" ht="30" customHeight="1" x14ac:dyDescent="0.2">
      <c r="A106" s="1880" t="s">
        <v>3750</v>
      </c>
      <c r="B106" s="1880" t="s">
        <v>3748</v>
      </c>
      <c r="C106" s="1880" t="s">
        <v>3192</v>
      </c>
      <c r="D106" s="1881">
        <v>2114</v>
      </c>
      <c r="E106" s="1882" t="s">
        <v>91</v>
      </c>
      <c r="F106" s="1882" t="s">
        <v>949</v>
      </c>
      <c r="G106" s="1883" t="s">
        <v>89</v>
      </c>
      <c r="H106" s="1883" t="s">
        <v>194</v>
      </c>
      <c r="I106" s="1912" t="s">
        <v>3749</v>
      </c>
      <c r="J106" s="1884" t="s">
        <v>90</v>
      </c>
      <c r="K106" s="1884" t="s">
        <v>2210</v>
      </c>
      <c r="L106" s="1884"/>
      <c r="M106" s="1884"/>
      <c r="N106" s="1884"/>
      <c r="O106" s="1884"/>
      <c r="P106" s="1884"/>
      <c r="Q106" s="1884"/>
      <c r="R106" s="1925"/>
      <c r="S106" s="1762">
        <v>44533</v>
      </c>
      <c r="T106" s="1778" t="s">
        <v>3751</v>
      </c>
      <c r="U106" s="1763" t="str">
        <f t="shared" ref="U106" si="13">IF(OR(V106="Yes", W106="Web-page timetable", X106="YES"), "Yes")</f>
        <v>Yes</v>
      </c>
      <c r="V106" s="1764" t="s">
        <v>93</v>
      </c>
      <c r="W106" s="1765" t="s">
        <v>94</v>
      </c>
      <c r="X106" s="1765"/>
      <c r="Y106" s="1766" t="s">
        <v>7890</v>
      </c>
      <c r="Z106" s="1766" t="s">
        <v>9440</v>
      </c>
      <c r="AA106" s="1766"/>
      <c r="AB106" s="1768">
        <v>44682</v>
      </c>
      <c r="AC106" s="7591" t="s">
        <v>7891</v>
      </c>
      <c r="AD106" s="1840" t="s">
        <v>3195</v>
      </c>
      <c r="AE106" s="1770">
        <v>44735</v>
      </c>
      <c r="AF106" s="1771">
        <v>44693</v>
      </c>
      <c r="AG106" s="1771">
        <v>44735</v>
      </c>
      <c r="AH106" s="1772" t="s">
        <v>3196</v>
      </c>
      <c r="AI106" s="1772"/>
      <c r="AJ106" s="7582" t="s">
        <v>2416</v>
      </c>
      <c r="AK106" s="7591" t="s">
        <v>9122</v>
      </c>
      <c r="AL106" s="1770">
        <v>44927</v>
      </c>
      <c r="AM106" s="1771"/>
      <c r="AN106" s="1771"/>
      <c r="AO106" s="1772"/>
      <c r="AP106" s="1772"/>
      <c r="AQ106" s="1773"/>
      <c r="AR106" s="1774"/>
      <c r="AS106" s="1770"/>
      <c r="AT106" s="1771"/>
      <c r="AU106" s="1771"/>
      <c r="AV106" s="1772"/>
      <c r="AW106" s="1772"/>
      <c r="AX106" s="1774"/>
      <c r="AY106" s="1774"/>
      <c r="AZ106" s="1770"/>
      <c r="BA106" s="1771"/>
      <c r="BB106" s="1771"/>
      <c r="BC106" s="1772"/>
      <c r="BD106" s="1772"/>
      <c r="BE106" s="1769" t="s">
        <v>9123</v>
      </c>
      <c r="BF106" s="1770">
        <v>45108</v>
      </c>
      <c r="BG106" s="1771"/>
      <c r="BH106" s="1769" t="s">
        <v>9124</v>
      </c>
      <c r="BI106" s="1770">
        <v>45292</v>
      </c>
      <c r="BJ106" s="1771"/>
      <c r="BK106" s="1769" t="s">
        <v>9125</v>
      </c>
      <c r="BL106" s="1770">
        <v>45566</v>
      </c>
      <c r="BM106" s="1771"/>
      <c r="BN106" s="1775" t="s">
        <v>9441</v>
      </c>
      <c r="BO106" s="1775" t="s">
        <v>9442</v>
      </c>
      <c r="BP106" s="1775" t="s">
        <v>9443</v>
      </c>
      <c r="BQ106" s="1776">
        <v>44656</v>
      </c>
      <c r="BR106" s="1776">
        <v>44749</v>
      </c>
      <c r="BS106" s="1777" t="s">
        <v>116</v>
      </c>
      <c r="BT106" s="1776">
        <v>44946</v>
      </c>
      <c r="BU106" s="1776">
        <v>44713</v>
      </c>
      <c r="BV106" s="1777" t="s">
        <v>116</v>
      </c>
      <c r="BW106" s="1776">
        <v>44316</v>
      </c>
      <c r="BX106" s="1776"/>
      <c r="BY106" s="2015" t="s">
        <v>105</v>
      </c>
      <c r="BZ106" s="7598"/>
    </row>
    <row r="107" spans="1:78" ht="30" customHeight="1" x14ac:dyDescent="0.2">
      <c r="A107" s="1880" t="s">
        <v>3191</v>
      </c>
      <c r="B107" s="1880" t="s">
        <v>3190</v>
      </c>
      <c r="C107" s="1880" t="s">
        <v>3192</v>
      </c>
      <c r="D107" s="1881">
        <v>2114</v>
      </c>
      <c r="E107" s="1882" t="s">
        <v>91</v>
      </c>
      <c r="F107" s="1882" t="s">
        <v>949</v>
      </c>
      <c r="G107" s="1883" t="s">
        <v>89</v>
      </c>
      <c r="H107" s="1883" t="s">
        <v>194</v>
      </c>
      <c r="I107" s="1884">
        <v>44175</v>
      </c>
      <c r="J107" s="1884"/>
      <c r="K107" s="1884"/>
      <c r="L107" s="1884"/>
      <c r="M107" s="1884"/>
      <c r="N107" s="1884"/>
      <c r="O107" s="1884"/>
      <c r="P107" s="1884"/>
      <c r="Q107" s="1884"/>
      <c r="R107" s="1925"/>
      <c r="S107" s="1762"/>
      <c r="T107" s="1762"/>
      <c r="U107" s="1763" t="s">
        <v>93</v>
      </c>
      <c r="V107" s="1764" t="s">
        <v>93</v>
      </c>
      <c r="W107" s="1765" t="s">
        <v>94</v>
      </c>
      <c r="X107" s="1765"/>
      <c r="Y107" s="1767" t="s">
        <v>7890</v>
      </c>
      <c r="Z107" s="1766" t="s">
        <v>9440</v>
      </c>
      <c r="AA107" s="1766"/>
      <c r="AB107" s="1768">
        <v>44682</v>
      </c>
      <c r="AC107" s="7591" t="s">
        <v>7891</v>
      </c>
      <c r="AD107" s="1840" t="s">
        <v>3195</v>
      </c>
      <c r="AE107" s="1770">
        <v>44735</v>
      </c>
      <c r="AF107" s="1771">
        <v>44693</v>
      </c>
      <c r="AG107" s="1771">
        <v>44735</v>
      </c>
      <c r="AH107" s="1772" t="s">
        <v>3196</v>
      </c>
      <c r="AI107" s="1772"/>
      <c r="AJ107" s="7582" t="s">
        <v>2416</v>
      </c>
      <c r="AK107" s="7591" t="s">
        <v>9122</v>
      </c>
      <c r="AL107" s="1770">
        <v>44927</v>
      </c>
      <c r="AM107" s="1771"/>
      <c r="AN107" s="1771"/>
      <c r="AO107" s="1772"/>
      <c r="AP107" s="1772"/>
      <c r="AQ107" s="1773"/>
      <c r="AR107" s="1774"/>
      <c r="AS107" s="1770"/>
      <c r="AT107" s="1771"/>
      <c r="AU107" s="1771"/>
      <c r="AV107" s="1772"/>
      <c r="AW107" s="1772"/>
      <c r="AX107" s="1774"/>
      <c r="AY107" s="1774"/>
      <c r="AZ107" s="1770"/>
      <c r="BA107" s="1771"/>
      <c r="BB107" s="1771"/>
      <c r="BC107" s="1772"/>
      <c r="BD107" s="1772"/>
      <c r="BE107" s="1769" t="s">
        <v>9123</v>
      </c>
      <c r="BF107" s="1770">
        <v>45108</v>
      </c>
      <c r="BG107" s="1771"/>
      <c r="BH107" s="1769" t="s">
        <v>9124</v>
      </c>
      <c r="BI107" s="1770">
        <v>45292</v>
      </c>
      <c r="BJ107" s="1771"/>
      <c r="BK107" s="1769" t="s">
        <v>9125</v>
      </c>
      <c r="BL107" s="1770">
        <v>45566</v>
      </c>
      <c r="BM107" s="1771"/>
      <c r="BN107" s="1775" t="s">
        <v>9441</v>
      </c>
      <c r="BO107" s="1775" t="s">
        <v>9442</v>
      </c>
      <c r="BP107" s="1775" t="s">
        <v>9443</v>
      </c>
      <c r="BQ107" s="1776">
        <v>44656</v>
      </c>
      <c r="BR107" s="1776">
        <v>44749</v>
      </c>
      <c r="BS107" s="1777" t="s">
        <v>116</v>
      </c>
      <c r="BT107" s="1776">
        <v>44749</v>
      </c>
      <c r="BU107" s="1776">
        <v>44694</v>
      </c>
      <c r="BV107" s="1777" t="s">
        <v>116</v>
      </c>
      <c r="BW107" s="1776">
        <v>44316</v>
      </c>
      <c r="BX107" s="1776"/>
      <c r="BY107" s="2015" t="s">
        <v>105</v>
      </c>
    </row>
    <row r="108" spans="1:78" s="1411" customFormat="1" ht="30" customHeight="1" x14ac:dyDescent="0.2">
      <c r="A108" s="1880" t="s">
        <v>988</v>
      </c>
      <c r="B108" s="1880" t="s">
        <v>989</v>
      </c>
      <c r="C108" s="1880" t="s">
        <v>5355</v>
      </c>
      <c r="D108" s="7585">
        <v>1841</v>
      </c>
      <c r="E108" s="1882" t="s">
        <v>3537</v>
      </c>
      <c r="F108" s="1882" t="s">
        <v>3538</v>
      </c>
      <c r="G108" s="1883" t="s">
        <v>194</v>
      </c>
      <c r="H108" s="1883" t="s">
        <v>89</v>
      </c>
      <c r="I108" s="1888">
        <v>44228</v>
      </c>
      <c r="J108" s="1884"/>
      <c r="K108" s="1884"/>
      <c r="L108" s="1884"/>
      <c r="M108" s="1884"/>
      <c r="N108" s="1884">
        <v>42902</v>
      </c>
      <c r="O108" s="1884">
        <v>43017</v>
      </c>
      <c r="P108" s="1888">
        <v>44175</v>
      </c>
      <c r="Q108" s="1884"/>
      <c r="R108" s="1925"/>
      <c r="S108" s="1762"/>
      <c r="T108" s="1762"/>
      <c r="U108" s="1763" t="str">
        <f>IF(OR(V108="Yes", W108="Web-page timetable", X108="YES"), "Yes")</f>
        <v>Yes</v>
      </c>
      <c r="V108" s="1764" t="s">
        <v>93</v>
      </c>
      <c r="W108" s="1765" t="s">
        <v>94</v>
      </c>
      <c r="X108" s="1765"/>
      <c r="Y108" s="1766" t="s">
        <v>5356</v>
      </c>
      <c r="Z108" s="1767" t="s">
        <v>5357</v>
      </c>
      <c r="AA108" s="1767" t="s">
        <v>5358</v>
      </c>
      <c r="AB108" s="1768">
        <v>43497</v>
      </c>
      <c r="AC108" s="1769" t="s">
        <v>5359</v>
      </c>
      <c r="AD108" s="1769" t="s">
        <v>142</v>
      </c>
      <c r="AE108" s="1770">
        <v>42583</v>
      </c>
      <c r="AF108" s="1771">
        <v>42005</v>
      </c>
      <c r="AG108" s="1771">
        <v>42036</v>
      </c>
      <c r="AH108" s="1772" t="s">
        <v>5360</v>
      </c>
      <c r="AI108" s="1772"/>
      <c r="AJ108" s="1769"/>
      <c r="AK108" s="1769" t="s">
        <v>367</v>
      </c>
      <c r="AL108" s="1770"/>
      <c r="AM108" s="1771">
        <v>42560</v>
      </c>
      <c r="AN108" s="1771">
        <v>42629</v>
      </c>
      <c r="AO108" s="1772" t="s">
        <v>5361</v>
      </c>
      <c r="AP108" s="1772"/>
      <c r="AQ108" s="1773"/>
      <c r="AR108" s="1774"/>
      <c r="AS108" s="1770"/>
      <c r="AT108" s="1771"/>
      <c r="AU108" s="1771"/>
      <c r="AV108" s="1772"/>
      <c r="AW108" s="1772"/>
      <c r="AX108" s="1774"/>
      <c r="AY108" s="1774"/>
      <c r="AZ108" s="1770"/>
      <c r="BA108" s="1771"/>
      <c r="BB108" s="1771"/>
      <c r="BC108" s="1772"/>
      <c r="BD108" s="1772"/>
      <c r="BE108" s="1769" t="s">
        <v>5362</v>
      </c>
      <c r="BF108" s="1770">
        <v>42917</v>
      </c>
      <c r="BG108" s="1771">
        <v>42887</v>
      </c>
      <c r="BH108" s="1769" t="s">
        <v>4792</v>
      </c>
      <c r="BI108" s="1770">
        <v>43009</v>
      </c>
      <c r="BJ108" s="1771">
        <v>43009</v>
      </c>
      <c r="BK108" s="1769" t="s">
        <v>2850</v>
      </c>
      <c r="BL108" s="1770">
        <v>43922</v>
      </c>
      <c r="BM108" s="1789">
        <v>44228</v>
      </c>
      <c r="BN108" s="1775" t="s">
        <v>9278</v>
      </c>
      <c r="BO108" s="1775" t="s">
        <v>9444</v>
      </c>
      <c r="BP108" s="1775"/>
      <c r="BQ108" s="1776">
        <v>44229</v>
      </c>
      <c r="BR108" s="1776"/>
      <c r="BS108" s="1777" t="s">
        <v>116</v>
      </c>
      <c r="BT108" s="1776"/>
      <c r="BU108" s="1776"/>
      <c r="BV108" s="1777"/>
      <c r="BW108" s="1776"/>
      <c r="BX108" s="1776" t="s">
        <v>6810</v>
      </c>
      <c r="BY108" s="2016" t="s">
        <v>9279</v>
      </c>
      <c r="BZ108" s="7598"/>
    </row>
    <row r="109" spans="1:78" s="1411" customFormat="1" ht="30" customHeight="1" x14ac:dyDescent="0.2">
      <c r="A109" s="1880" t="s">
        <v>1068</v>
      </c>
      <c r="B109" s="1880" t="s">
        <v>1069</v>
      </c>
      <c r="C109" s="1880" t="s">
        <v>635</v>
      </c>
      <c r="D109" s="7585">
        <v>2211</v>
      </c>
      <c r="E109" s="1882" t="s">
        <v>91</v>
      </c>
      <c r="F109" s="1882" t="s">
        <v>1420</v>
      </c>
      <c r="G109" s="1883" t="s">
        <v>89</v>
      </c>
      <c r="H109" s="1883" t="s">
        <v>89</v>
      </c>
      <c r="I109" s="1884">
        <v>42354</v>
      </c>
      <c r="J109" s="1884" t="s">
        <v>90</v>
      </c>
      <c r="K109" s="1884" t="s">
        <v>1071</v>
      </c>
      <c r="L109" s="1884"/>
      <c r="M109" s="1884"/>
      <c r="N109" s="1884">
        <v>44202</v>
      </c>
      <c r="O109" s="1884"/>
      <c r="P109" s="1884"/>
      <c r="Q109" s="1884"/>
      <c r="R109" s="1925"/>
      <c r="S109" s="1762">
        <v>44181</v>
      </c>
      <c r="T109" s="1778"/>
      <c r="U109" s="1763" t="str">
        <f>IF(OR(V109="Yes", W109="Web-page timetable", X109="YES"), "Yes")</f>
        <v>Yes</v>
      </c>
      <c r="V109" s="1764" t="s">
        <v>93</v>
      </c>
      <c r="W109" s="1765" t="s">
        <v>94</v>
      </c>
      <c r="X109" s="1765"/>
      <c r="Y109" s="1766" t="s">
        <v>1072</v>
      </c>
      <c r="Z109" s="1767" t="s">
        <v>9407</v>
      </c>
      <c r="AA109" s="1767"/>
      <c r="AB109" s="1793" t="s">
        <v>9408</v>
      </c>
      <c r="AC109" s="1769" t="s">
        <v>5393</v>
      </c>
      <c r="AD109" s="1769" t="s">
        <v>5394</v>
      </c>
      <c r="AE109" s="1770">
        <v>43647</v>
      </c>
      <c r="AF109" s="1771">
        <v>43661</v>
      </c>
      <c r="AG109" s="1771">
        <v>43724</v>
      </c>
      <c r="AH109" s="1772" t="s">
        <v>5395</v>
      </c>
      <c r="AI109" s="1772" t="s">
        <v>1076</v>
      </c>
      <c r="AJ109" s="7582"/>
      <c r="AK109" s="7582"/>
      <c r="AL109" s="1770"/>
      <c r="AM109" s="1771"/>
      <c r="AN109" s="1771"/>
      <c r="AO109" s="1772"/>
      <c r="AP109" s="1772"/>
      <c r="AQ109" s="1773"/>
      <c r="AR109" s="1774"/>
      <c r="AS109" s="1770"/>
      <c r="AT109" s="1771"/>
      <c r="AU109" s="1771"/>
      <c r="AV109" s="1772"/>
      <c r="AW109" s="1772"/>
      <c r="AX109" s="1774"/>
      <c r="AY109" s="1774"/>
      <c r="AZ109" s="1770"/>
      <c r="BA109" s="1771"/>
      <c r="BB109" s="1771"/>
      <c r="BC109" s="1772"/>
      <c r="BD109" s="1772"/>
      <c r="BE109" s="1769" t="s">
        <v>9271</v>
      </c>
      <c r="BF109" s="1770">
        <v>45047</v>
      </c>
      <c r="BG109" s="1771"/>
      <c r="BH109" s="1769" t="s">
        <v>5316</v>
      </c>
      <c r="BI109" s="1770">
        <v>45108</v>
      </c>
      <c r="BJ109" s="1771"/>
      <c r="BK109" s="1769" t="s">
        <v>141</v>
      </c>
      <c r="BL109" s="1770">
        <v>45383</v>
      </c>
      <c r="BM109" s="1771"/>
      <c r="BN109" s="1775" t="s">
        <v>9409</v>
      </c>
      <c r="BO109" s="1775" t="s">
        <v>9445</v>
      </c>
      <c r="BP109" s="1775"/>
      <c r="BQ109" s="1776">
        <v>44851</v>
      </c>
      <c r="BR109" s="1776">
        <v>44452</v>
      </c>
      <c r="BS109" s="1777" t="s">
        <v>116</v>
      </c>
      <c r="BT109" s="1776">
        <v>44932</v>
      </c>
      <c r="BU109" s="1776">
        <v>44897</v>
      </c>
      <c r="BV109" s="1777" t="s">
        <v>116</v>
      </c>
      <c r="BW109" s="1776">
        <v>44797</v>
      </c>
      <c r="BX109" s="1776" t="s">
        <v>9446</v>
      </c>
      <c r="BY109" s="2015" t="s">
        <v>9447</v>
      </c>
      <c r="BZ109" s="7598"/>
    </row>
    <row r="110" spans="1:78" s="1411" customFormat="1" ht="30" customHeight="1" x14ac:dyDescent="0.2">
      <c r="A110" s="1880" t="s">
        <v>2883</v>
      </c>
      <c r="B110" s="1887" t="s">
        <v>2884</v>
      </c>
      <c r="C110" s="1880" t="s">
        <v>7616</v>
      </c>
      <c r="D110" s="7584" t="s">
        <v>6849</v>
      </c>
      <c r="E110" s="1882" t="s">
        <v>1083</v>
      </c>
      <c r="F110" s="1882" t="s">
        <v>931</v>
      </c>
      <c r="G110" s="1883" t="s">
        <v>89</v>
      </c>
      <c r="H110" s="1903" t="s">
        <v>89</v>
      </c>
      <c r="I110" s="1884">
        <v>41911</v>
      </c>
      <c r="J110" s="1884" t="s">
        <v>90</v>
      </c>
      <c r="K110" s="1884" t="s">
        <v>2886</v>
      </c>
      <c r="L110" s="1884"/>
      <c r="M110" s="1884"/>
      <c r="N110" s="1884"/>
      <c r="O110" s="1884"/>
      <c r="P110" s="1884"/>
      <c r="Q110" s="1884"/>
      <c r="R110" s="1925"/>
      <c r="S110" s="1762"/>
      <c r="T110" s="1762"/>
      <c r="U110" s="1763" t="str">
        <f t="shared" ref="U110:U121" si="14">IF(OR(V110="Yes", W110="Web-page timetable", X110="YES"), "Yes")</f>
        <v>Yes</v>
      </c>
      <c r="V110" s="1764" t="s">
        <v>93</v>
      </c>
      <c r="W110" s="1765" t="s">
        <v>94</v>
      </c>
      <c r="X110" s="1782"/>
      <c r="Y110" s="1802" t="s">
        <v>6295</v>
      </c>
      <c r="Z110" s="1767" t="s">
        <v>8909</v>
      </c>
      <c r="AA110" s="1767"/>
      <c r="AB110" s="1768">
        <v>44256</v>
      </c>
      <c r="AC110" s="1769" t="s">
        <v>3106</v>
      </c>
      <c r="AD110" s="1769" t="s">
        <v>158</v>
      </c>
      <c r="AE110" s="1770">
        <v>44501</v>
      </c>
      <c r="AF110" s="1771" t="s">
        <v>9448</v>
      </c>
      <c r="AG110" s="1771"/>
      <c r="AH110" s="1772"/>
      <c r="AI110" s="1772"/>
      <c r="AJ110" s="7582"/>
      <c r="AK110" s="7582"/>
      <c r="AL110" s="1770"/>
      <c r="AM110" s="1771"/>
      <c r="AN110" s="1771"/>
      <c r="AO110" s="1772"/>
      <c r="AP110" s="1772"/>
      <c r="AQ110" s="1773"/>
      <c r="AR110" s="1774"/>
      <c r="AS110" s="1770"/>
      <c r="AT110" s="1771"/>
      <c r="AU110" s="1771"/>
      <c r="AV110" s="1772"/>
      <c r="AW110" s="1772"/>
      <c r="AX110" s="1774"/>
      <c r="AY110" s="1774"/>
      <c r="AZ110" s="1770"/>
      <c r="BA110" s="1771"/>
      <c r="BB110" s="1771"/>
      <c r="BC110" s="1772"/>
      <c r="BD110" s="1772"/>
      <c r="BE110" s="1841" t="s">
        <v>6456</v>
      </c>
      <c r="BF110" s="1787">
        <v>44896</v>
      </c>
      <c r="BG110" s="1788"/>
      <c r="BH110" s="1786" t="s">
        <v>4769</v>
      </c>
      <c r="BI110" s="1787">
        <v>45017</v>
      </c>
      <c r="BJ110" s="1788"/>
      <c r="BK110" s="1786" t="s">
        <v>9449</v>
      </c>
      <c r="BL110" s="1787">
        <v>45352</v>
      </c>
      <c r="BM110" s="1788"/>
      <c r="BN110" s="1775" t="s">
        <v>9450</v>
      </c>
      <c r="BO110" s="1775" t="s">
        <v>9451</v>
      </c>
      <c r="BP110" s="1775"/>
      <c r="BQ110" s="1776">
        <v>44944</v>
      </c>
      <c r="BR110" s="1776">
        <v>44427</v>
      </c>
      <c r="BS110" s="1777" t="s">
        <v>116</v>
      </c>
      <c r="BT110" s="1776"/>
      <c r="BU110" s="1776">
        <v>44797</v>
      </c>
      <c r="BV110" s="1777" t="s">
        <v>116</v>
      </c>
      <c r="BW110" s="1776">
        <v>44797</v>
      </c>
      <c r="BX110" s="1776"/>
      <c r="BY110" s="2015" t="s">
        <v>579</v>
      </c>
      <c r="BZ110" s="7598"/>
    </row>
    <row r="111" spans="1:78" s="1411" customFormat="1" ht="30" customHeight="1" x14ac:dyDescent="0.2">
      <c r="A111" s="1880" t="s">
        <v>618</v>
      </c>
      <c r="B111" s="1880" t="s">
        <v>619</v>
      </c>
      <c r="C111" s="1880" t="s">
        <v>635</v>
      </c>
      <c r="D111" s="7585"/>
      <c r="E111" s="1882"/>
      <c r="F111" s="1882"/>
      <c r="G111" s="1883" t="s">
        <v>89</v>
      </c>
      <c r="H111" s="1883" t="s">
        <v>89</v>
      </c>
      <c r="I111" s="1884">
        <v>43481</v>
      </c>
      <c r="J111" s="1884"/>
      <c r="K111" s="1884"/>
      <c r="L111" s="1884"/>
      <c r="M111" s="1884"/>
      <c r="N111" s="1884"/>
      <c r="O111" s="1884"/>
      <c r="P111" s="1884"/>
      <c r="Q111" s="1884"/>
      <c r="R111" s="1925"/>
      <c r="S111" s="1762"/>
      <c r="T111" s="1762"/>
      <c r="U111" s="1763" t="b">
        <f t="shared" si="14"/>
        <v>0</v>
      </c>
      <c r="V111" s="1764" t="s">
        <v>237</v>
      </c>
      <c r="W111" s="1765" t="s">
        <v>94</v>
      </c>
      <c r="X111" s="1765"/>
      <c r="Y111" s="1767" t="s">
        <v>5196</v>
      </c>
      <c r="Z111" s="1767" t="s">
        <v>5197</v>
      </c>
      <c r="AA111" s="1767" t="s">
        <v>5198</v>
      </c>
      <c r="AB111" s="1768">
        <v>42979</v>
      </c>
      <c r="AC111" s="1769" t="s">
        <v>5199</v>
      </c>
      <c r="AD111" s="1769" t="s">
        <v>5200</v>
      </c>
      <c r="AE111" s="1770">
        <v>42248</v>
      </c>
      <c r="AF111" s="1771"/>
      <c r="AG111" s="1771"/>
      <c r="AH111" s="1772"/>
      <c r="AI111" s="1772"/>
      <c r="AJ111" s="1769" t="s">
        <v>5201</v>
      </c>
      <c r="AK111" s="1769" t="s">
        <v>5202</v>
      </c>
      <c r="AL111" s="1770">
        <v>42401</v>
      </c>
      <c r="AM111" s="1771"/>
      <c r="AN111" s="1771"/>
      <c r="AO111" s="1772"/>
      <c r="AP111" s="1772"/>
      <c r="AQ111" s="1773"/>
      <c r="AR111" s="1774"/>
      <c r="AS111" s="1770"/>
      <c r="AT111" s="1771"/>
      <c r="AU111" s="1771"/>
      <c r="AV111" s="1772"/>
      <c r="AW111" s="1772"/>
      <c r="AX111" s="1774"/>
      <c r="AY111" s="1774"/>
      <c r="AZ111" s="1770"/>
      <c r="BA111" s="1771"/>
      <c r="BB111" s="1771"/>
      <c r="BC111" s="1772"/>
      <c r="BD111" s="1772"/>
      <c r="BE111" s="1769" t="s">
        <v>5203</v>
      </c>
      <c r="BF111" s="1770">
        <v>42675</v>
      </c>
      <c r="BG111" s="1771">
        <v>42688</v>
      </c>
      <c r="BH111" s="1769" t="s">
        <v>5204</v>
      </c>
      <c r="BI111" s="1770">
        <v>42948</v>
      </c>
      <c r="BJ111" s="1771">
        <v>42958</v>
      </c>
      <c r="BK111" s="1769" t="s">
        <v>5205</v>
      </c>
      <c r="BL111" s="1770">
        <v>43282</v>
      </c>
      <c r="BM111" s="1771">
        <v>43481</v>
      </c>
      <c r="BN111" s="1775" t="s">
        <v>5206</v>
      </c>
      <c r="BO111" s="1775"/>
      <c r="BP111" s="1775"/>
      <c r="BQ111" s="1776">
        <v>44028</v>
      </c>
      <c r="BR111" s="1776"/>
      <c r="BS111" s="1777" t="s">
        <v>4914</v>
      </c>
      <c r="BT111" s="1776"/>
      <c r="BU111" s="1776"/>
      <c r="BV111" s="1777"/>
      <c r="BW111" s="1776"/>
      <c r="BX111" s="1776" t="s">
        <v>6810</v>
      </c>
      <c r="BY111" s="2015" t="s">
        <v>4991</v>
      </c>
      <c r="BZ111" s="7598"/>
    </row>
    <row r="112" spans="1:78" s="1411" customFormat="1" ht="30" customHeight="1" x14ac:dyDescent="0.2">
      <c r="A112" s="1880" t="s">
        <v>1926</v>
      </c>
      <c r="B112" s="1880" t="s">
        <v>1927</v>
      </c>
      <c r="C112" s="1880" t="s">
        <v>1307</v>
      </c>
      <c r="D112" s="7585">
        <v>1882</v>
      </c>
      <c r="E112" s="1882" t="s">
        <v>292</v>
      </c>
      <c r="F112" s="1882" t="s">
        <v>3616</v>
      </c>
      <c r="G112" s="1883" t="s">
        <v>89</v>
      </c>
      <c r="H112" s="1883" t="s">
        <v>89</v>
      </c>
      <c r="I112" s="1884">
        <v>43600</v>
      </c>
      <c r="J112" s="1884"/>
      <c r="K112" s="1884"/>
      <c r="L112" s="1884"/>
      <c r="M112" s="1884"/>
      <c r="N112" s="1884"/>
      <c r="O112" s="1884"/>
      <c r="P112" s="1884"/>
      <c r="Q112" s="1884"/>
      <c r="R112" s="1925"/>
      <c r="S112" s="1762"/>
      <c r="T112" s="1762"/>
      <c r="U112" s="1763" t="b">
        <f t="shared" si="14"/>
        <v>0</v>
      </c>
      <c r="V112" s="1764" t="s">
        <v>237</v>
      </c>
      <c r="W112" s="1765" t="s">
        <v>94</v>
      </c>
      <c r="X112" s="1765"/>
      <c r="Y112" s="1767" t="s">
        <v>5815</v>
      </c>
      <c r="Z112" s="1767" t="s">
        <v>5816</v>
      </c>
      <c r="AA112" s="1767" t="s">
        <v>5817</v>
      </c>
      <c r="AB112" s="1768">
        <v>43070</v>
      </c>
      <c r="AC112" s="1769" t="s">
        <v>5818</v>
      </c>
      <c r="AD112" s="1769"/>
      <c r="AE112" s="1770">
        <v>42036</v>
      </c>
      <c r="AF112" s="1771"/>
      <c r="AG112" s="1771"/>
      <c r="AH112" s="1772"/>
      <c r="AI112" s="1772"/>
      <c r="AJ112" s="1769" t="s">
        <v>5819</v>
      </c>
      <c r="AK112" s="1769"/>
      <c r="AL112" s="1770">
        <v>42917</v>
      </c>
      <c r="AM112" s="1771"/>
      <c r="AN112" s="1771"/>
      <c r="AO112" s="1772"/>
      <c r="AP112" s="1772"/>
      <c r="AQ112" s="1773"/>
      <c r="AR112" s="1774"/>
      <c r="AS112" s="1770"/>
      <c r="AT112" s="1771"/>
      <c r="AU112" s="1771"/>
      <c r="AV112" s="1772"/>
      <c r="AW112" s="1772"/>
      <c r="AX112" s="1774"/>
      <c r="AY112" s="1774"/>
      <c r="AZ112" s="1770"/>
      <c r="BA112" s="1771"/>
      <c r="BB112" s="1771"/>
      <c r="BC112" s="1772"/>
      <c r="BD112" s="1772"/>
      <c r="BE112" s="1769" t="s">
        <v>5820</v>
      </c>
      <c r="BF112" s="1770">
        <v>43070</v>
      </c>
      <c r="BG112" s="1771">
        <v>43087</v>
      </c>
      <c r="BH112" s="1769" t="s">
        <v>5821</v>
      </c>
      <c r="BI112" s="1770">
        <v>43160</v>
      </c>
      <c r="BJ112" s="1771">
        <v>43187</v>
      </c>
      <c r="BK112" s="1769" t="s">
        <v>4846</v>
      </c>
      <c r="BL112" s="1770">
        <v>43709</v>
      </c>
      <c r="BM112" s="1771">
        <v>43600</v>
      </c>
      <c r="BN112" s="1775"/>
      <c r="BO112" s="1775"/>
      <c r="BP112" s="1775"/>
      <c r="BQ112" s="1776">
        <v>43550</v>
      </c>
      <c r="BR112" s="1776"/>
      <c r="BS112" s="1777" t="s">
        <v>4700</v>
      </c>
      <c r="BT112" s="1776"/>
      <c r="BU112" s="1776"/>
      <c r="BV112" s="1777"/>
      <c r="BW112" s="1776"/>
      <c r="BX112" s="1776" t="s">
        <v>6810</v>
      </c>
      <c r="BY112" s="2015" t="s">
        <v>5195</v>
      </c>
      <c r="BZ112" s="7598"/>
    </row>
    <row r="113" spans="1:78" s="1411" customFormat="1" ht="30" customHeight="1" x14ac:dyDescent="0.2">
      <c r="A113" s="1880" t="s">
        <v>2712</v>
      </c>
      <c r="B113" s="1880" t="s">
        <v>2713</v>
      </c>
      <c r="C113" s="1880" t="s">
        <v>6221</v>
      </c>
      <c r="D113" s="7585">
        <v>1886</v>
      </c>
      <c r="E113" s="1882" t="s">
        <v>4235</v>
      </c>
      <c r="F113" s="1882" t="s">
        <v>3616</v>
      </c>
      <c r="G113" s="1883" t="s">
        <v>89</v>
      </c>
      <c r="H113" s="1883" t="s">
        <v>89</v>
      </c>
      <c r="I113" s="1884">
        <v>43670</v>
      </c>
      <c r="J113" s="1884"/>
      <c r="K113" s="1884"/>
      <c r="L113" s="1884"/>
      <c r="M113" s="1884"/>
      <c r="N113" s="1884"/>
      <c r="O113" s="1884"/>
      <c r="P113" s="1884"/>
      <c r="Q113" s="1884"/>
      <c r="R113" s="1925"/>
      <c r="S113" s="1762"/>
      <c r="T113" s="1762"/>
      <c r="U113" s="1763" t="b">
        <f t="shared" si="14"/>
        <v>0</v>
      </c>
      <c r="V113" s="1764" t="s">
        <v>237</v>
      </c>
      <c r="W113" s="1765" t="s">
        <v>94</v>
      </c>
      <c r="X113" s="1765"/>
      <c r="Y113" s="1767" t="s">
        <v>6222</v>
      </c>
      <c r="Z113" s="1767" t="s">
        <v>6223</v>
      </c>
      <c r="AA113" s="1765" t="s">
        <v>6224</v>
      </c>
      <c r="AB113" s="1768">
        <v>42948</v>
      </c>
      <c r="AC113" s="1769"/>
      <c r="AD113" s="1769"/>
      <c r="AE113" s="1770"/>
      <c r="AF113" s="1771"/>
      <c r="AG113" s="1771"/>
      <c r="AH113" s="1772"/>
      <c r="AI113" s="1772"/>
      <c r="AJ113" s="1769" t="s">
        <v>6225</v>
      </c>
      <c r="AK113" s="1769"/>
      <c r="AL113" s="1770">
        <v>42736</v>
      </c>
      <c r="AM113" s="1771"/>
      <c r="AN113" s="1771"/>
      <c r="AO113" s="1772"/>
      <c r="AP113" s="1772"/>
      <c r="AQ113" s="1773"/>
      <c r="AR113" s="1774"/>
      <c r="AS113" s="1770"/>
      <c r="AT113" s="1771"/>
      <c r="AU113" s="1771"/>
      <c r="AV113" s="1772"/>
      <c r="AW113" s="1772"/>
      <c r="AX113" s="1774"/>
      <c r="AY113" s="1774"/>
      <c r="AZ113" s="1770"/>
      <c r="BA113" s="1771"/>
      <c r="BB113" s="1771"/>
      <c r="BC113" s="1772"/>
      <c r="BD113" s="1772"/>
      <c r="BE113" s="1769" t="s">
        <v>188</v>
      </c>
      <c r="BF113" s="1770">
        <v>43040</v>
      </c>
      <c r="BG113" s="1771">
        <v>43108</v>
      </c>
      <c r="BH113" s="1769" t="s">
        <v>4814</v>
      </c>
      <c r="BI113" s="1770">
        <v>43132</v>
      </c>
      <c r="BJ113" s="1771">
        <v>43185</v>
      </c>
      <c r="BK113" s="1769" t="s">
        <v>5031</v>
      </c>
      <c r="BL113" s="1770">
        <v>43344</v>
      </c>
      <c r="BM113" s="1771">
        <v>43670</v>
      </c>
      <c r="BN113" s="1775"/>
      <c r="BO113" s="1775"/>
      <c r="BP113" s="1775"/>
      <c r="BQ113" s="1776">
        <v>43552</v>
      </c>
      <c r="BR113" s="1776"/>
      <c r="BS113" s="1777" t="s">
        <v>6076</v>
      </c>
      <c r="BT113" s="1776"/>
      <c r="BU113" s="1776"/>
      <c r="BV113" s="1777"/>
      <c r="BW113" s="1776"/>
      <c r="BX113" s="1776" t="s">
        <v>6810</v>
      </c>
      <c r="BY113" s="2015" t="s">
        <v>6226</v>
      </c>
      <c r="BZ113" s="7598"/>
    </row>
    <row r="114" spans="1:78" s="1411" customFormat="1" ht="30" customHeight="1" x14ac:dyDescent="0.2">
      <c r="A114" s="1901" t="s">
        <v>2335</v>
      </c>
      <c r="B114" s="1880" t="s">
        <v>2336</v>
      </c>
      <c r="C114" s="1880" t="s">
        <v>6047</v>
      </c>
      <c r="D114" s="7585">
        <v>1874</v>
      </c>
      <c r="E114" s="1882" t="s">
        <v>4235</v>
      </c>
      <c r="F114" s="1882" t="s">
        <v>1021</v>
      </c>
      <c r="G114" s="1883" t="s">
        <v>89</v>
      </c>
      <c r="H114" s="1883" t="s">
        <v>89</v>
      </c>
      <c r="I114" s="1884">
        <v>43544</v>
      </c>
      <c r="J114" s="1884"/>
      <c r="K114" s="1884"/>
      <c r="L114" s="1884"/>
      <c r="M114" s="1884"/>
      <c r="N114" s="1884"/>
      <c r="O114" s="1884"/>
      <c r="P114" s="1884"/>
      <c r="Q114" s="1884"/>
      <c r="R114" s="1925"/>
      <c r="S114" s="1762"/>
      <c r="T114" s="1762"/>
      <c r="U114" s="1763" t="b">
        <f t="shared" si="14"/>
        <v>0</v>
      </c>
      <c r="V114" s="1764" t="s">
        <v>237</v>
      </c>
      <c r="W114" s="1765" t="s">
        <v>94</v>
      </c>
      <c r="X114" s="1765"/>
      <c r="Y114" s="1767" t="s">
        <v>6048</v>
      </c>
      <c r="Z114" s="1767" t="s">
        <v>6048</v>
      </c>
      <c r="AA114" s="1767" t="s">
        <v>6049</v>
      </c>
      <c r="AB114" s="1768">
        <v>43282</v>
      </c>
      <c r="AC114" s="1769" t="s">
        <v>6016</v>
      </c>
      <c r="AD114" s="1769"/>
      <c r="AE114" s="1770">
        <v>42401</v>
      </c>
      <c r="AF114" s="1771"/>
      <c r="AG114" s="1771"/>
      <c r="AH114" s="1772"/>
      <c r="AI114" s="1772"/>
      <c r="AJ114" s="1769" t="s">
        <v>6050</v>
      </c>
      <c r="AK114" s="1769"/>
      <c r="AL114" s="1770">
        <v>42826</v>
      </c>
      <c r="AM114" s="1771"/>
      <c r="AN114" s="1771"/>
      <c r="AO114" s="1772"/>
      <c r="AP114" s="1772"/>
      <c r="AQ114" s="1773"/>
      <c r="AR114" s="1774"/>
      <c r="AS114" s="1770"/>
      <c r="AT114" s="1771"/>
      <c r="AU114" s="1771"/>
      <c r="AV114" s="1772"/>
      <c r="AW114" s="1772"/>
      <c r="AX114" s="1774"/>
      <c r="AY114" s="1774"/>
      <c r="AZ114" s="1770"/>
      <c r="BA114" s="1771"/>
      <c r="BB114" s="1771"/>
      <c r="BC114" s="1772"/>
      <c r="BD114" s="1772"/>
      <c r="BE114" s="1769" t="s">
        <v>6051</v>
      </c>
      <c r="BF114" s="1770">
        <v>43009</v>
      </c>
      <c r="BG114" s="1771">
        <v>43047</v>
      </c>
      <c r="BH114" s="1769" t="s">
        <v>4989</v>
      </c>
      <c r="BI114" s="1770">
        <v>43191</v>
      </c>
      <c r="BJ114" s="1771">
        <v>43188</v>
      </c>
      <c r="BK114" s="1769" t="s">
        <v>6052</v>
      </c>
      <c r="BL114" s="1770">
        <v>43435</v>
      </c>
      <c r="BM114" s="1771">
        <v>43544</v>
      </c>
      <c r="BN114" s="1775" t="s">
        <v>9452</v>
      </c>
      <c r="BO114" s="1775"/>
      <c r="BP114" s="1775"/>
      <c r="BQ114" s="1776">
        <v>43552</v>
      </c>
      <c r="BR114" s="1776"/>
      <c r="BS114" s="1777" t="s">
        <v>4700</v>
      </c>
      <c r="BT114" s="1776"/>
      <c r="BU114" s="1776"/>
      <c r="BV114" s="1777"/>
      <c r="BW114" s="1776"/>
      <c r="BX114" s="1776" t="s">
        <v>6810</v>
      </c>
      <c r="BY114" s="2015" t="s">
        <v>3822</v>
      </c>
      <c r="BZ114" s="7598"/>
    </row>
    <row r="115" spans="1:78" s="1411" customFormat="1" ht="30" customHeight="1" x14ac:dyDescent="0.2">
      <c r="A115" s="1880" t="s">
        <v>3122</v>
      </c>
      <c r="B115" s="1880" t="s">
        <v>3123</v>
      </c>
      <c r="C115" s="1880" t="s">
        <v>6405</v>
      </c>
      <c r="D115" s="7585">
        <v>1857</v>
      </c>
      <c r="E115" s="1882" t="s">
        <v>3819</v>
      </c>
      <c r="F115" s="1882" t="s">
        <v>3538</v>
      </c>
      <c r="G115" s="1883" t="s">
        <v>89</v>
      </c>
      <c r="H115" s="1883" t="s">
        <v>89</v>
      </c>
      <c r="I115" s="1884">
        <v>43648</v>
      </c>
      <c r="J115" s="1884" t="s">
        <v>90</v>
      </c>
      <c r="K115" s="1884" t="s">
        <v>169</v>
      </c>
      <c r="L115" s="1884"/>
      <c r="M115" s="1884"/>
      <c r="N115" s="1884"/>
      <c r="O115" s="1884"/>
      <c r="P115" s="1884"/>
      <c r="Q115" s="1884"/>
      <c r="R115" s="1925"/>
      <c r="S115" s="1762"/>
      <c r="T115" s="1762"/>
      <c r="U115" s="1763" t="b">
        <f t="shared" si="14"/>
        <v>0</v>
      </c>
      <c r="V115" s="7593" t="s">
        <v>237</v>
      </c>
      <c r="W115" s="1765" t="s">
        <v>94</v>
      </c>
      <c r="X115" s="1765"/>
      <c r="Y115" s="1767" t="s">
        <v>6406</v>
      </c>
      <c r="Z115" s="1767" t="s">
        <v>6407</v>
      </c>
      <c r="AA115" s="1767" t="s">
        <v>6408</v>
      </c>
      <c r="AB115" s="1768">
        <v>43374</v>
      </c>
      <c r="AC115" s="1769"/>
      <c r="AD115" s="1769"/>
      <c r="AE115" s="1770"/>
      <c r="AF115" s="1771"/>
      <c r="AG115" s="1771"/>
      <c r="AH115" s="1772"/>
      <c r="AI115" s="1772"/>
      <c r="AJ115" s="1769"/>
      <c r="AK115" s="1769"/>
      <c r="AL115" s="1770"/>
      <c r="AM115" s="1771"/>
      <c r="AN115" s="1771"/>
      <c r="AO115" s="1772"/>
      <c r="AP115" s="1772"/>
      <c r="AQ115" s="1773"/>
      <c r="AR115" s="1774"/>
      <c r="AS115" s="1770"/>
      <c r="AT115" s="1771"/>
      <c r="AU115" s="1771"/>
      <c r="AV115" s="1772"/>
      <c r="AW115" s="1772"/>
      <c r="AX115" s="1774"/>
      <c r="AY115" s="1774"/>
      <c r="AZ115" s="1770"/>
      <c r="BA115" s="1771"/>
      <c r="BB115" s="1771"/>
      <c r="BC115" s="1772"/>
      <c r="BD115" s="1772"/>
      <c r="BE115" s="1769"/>
      <c r="BF115" s="1770"/>
      <c r="BG115" s="1771">
        <v>43004</v>
      </c>
      <c r="BH115" s="1769" t="s">
        <v>4720</v>
      </c>
      <c r="BI115" s="1770">
        <v>43191</v>
      </c>
      <c r="BJ115" s="1771">
        <v>43217</v>
      </c>
      <c r="BK115" s="1769" t="s">
        <v>5118</v>
      </c>
      <c r="BL115" s="1770">
        <v>43586</v>
      </c>
      <c r="BM115" s="1771">
        <v>43648</v>
      </c>
      <c r="BN115" s="1775" t="s">
        <v>6409</v>
      </c>
      <c r="BO115" s="1775"/>
      <c r="BP115" s="1775"/>
      <c r="BQ115" s="1776">
        <v>43556</v>
      </c>
      <c r="BR115" s="1776"/>
      <c r="BS115" s="1777" t="s">
        <v>5194</v>
      </c>
      <c r="BT115" s="1776"/>
      <c r="BU115" s="1776"/>
      <c r="BV115" s="1777"/>
      <c r="BW115" s="1776"/>
      <c r="BX115" s="1776" t="s">
        <v>6810</v>
      </c>
      <c r="BY115" s="2015" t="s">
        <v>6226</v>
      </c>
      <c r="BZ115" s="7598"/>
    </row>
    <row r="116" spans="1:78" s="1411" customFormat="1" ht="30" customHeight="1" x14ac:dyDescent="0.2">
      <c r="A116" s="1880" t="s">
        <v>607</v>
      </c>
      <c r="B116" s="1880" t="s">
        <v>608</v>
      </c>
      <c r="C116" s="1880" t="s">
        <v>5184</v>
      </c>
      <c r="D116" s="7585">
        <v>1869</v>
      </c>
      <c r="E116" s="1882" t="s">
        <v>4840</v>
      </c>
      <c r="F116" s="1882" t="s">
        <v>3616</v>
      </c>
      <c r="G116" s="1883" t="s">
        <v>89</v>
      </c>
      <c r="H116" s="1883" t="s">
        <v>89</v>
      </c>
      <c r="I116" s="1884">
        <v>43602</v>
      </c>
      <c r="J116" s="1884" t="s">
        <v>90</v>
      </c>
      <c r="K116" s="1884" t="s">
        <v>515</v>
      </c>
      <c r="L116" s="1884"/>
      <c r="M116" s="1884"/>
      <c r="N116" s="1884"/>
      <c r="O116" s="1884"/>
      <c r="P116" s="1884"/>
      <c r="Q116" s="1884"/>
      <c r="R116" s="1925"/>
      <c r="S116" s="1762"/>
      <c r="T116" s="1762"/>
      <c r="U116" s="1763" t="b">
        <f t="shared" si="14"/>
        <v>0</v>
      </c>
      <c r="V116" s="1764" t="s">
        <v>237</v>
      </c>
      <c r="W116" s="1765" t="s">
        <v>94</v>
      </c>
      <c r="X116" s="1765"/>
      <c r="Y116" s="1767" t="s">
        <v>5185</v>
      </c>
      <c r="Z116" s="1767" t="s">
        <v>5186</v>
      </c>
      <c r="AA116" s="1767" t="s">
        <v>5187</v>
      </c>
      <c r="AB116" s="1768">
        <v>42948</v>
      </c>
      <c r="AC116" s="1769" t="s">
        <v>5188</v>
      </c>
      <c r="AD116" s="1769"/>
      <c r="AE116" s="1770">
        <v>42401</v>
      </c>
      <c r="AF116" s="1771"/>
      <c r="AG116" s="1771"/>
      <c r="AH116" s="1772"/>
      <c r="AI116" s="1772"/>
      <c r="AJ116" s="1769" t="s">
        <v>5189</v>
      </c>
      <c r="AK116" s="1769"/>
      <c r="AL116" s="1770">
        <v>42675</v>
      </c>
      <c r="AM116" s="1771"/>
      <c r="AN116" s="1771"/>
      <c r="AO116" s="1772"/>
      <c r="AP116" s="1772"/>
      <c r="AQ116" s="1773"/>
      <c r="AR116" s="1774"/>
      <c r="AS116" s="1770"/>
      <c r="AT116" s="1771"/>
      <c r="AU116" s="1771"/>
      <c r="AV116" s="1772"/>
      <c r="AW116" s="1772"/>
      <c r="AX116" s="1774"/>
      <c r="AY116" s="1774"/>
      <c r="AZ116" s="1770"/>
      <c r="BA116" s="1771"/>
      <c r="BB116" s="1771"/>
      <c r="BC116" s="1772"/>
      <c r="BD116" s="1772"/>
      <c r="BE116" s="1769" t="s">
        <v>5190</v>
      </c>
      <c r="BF116" s="1770">
        <v>43009</v>
      </c>
      <c r="BG116" s="1771">
        <v>43048</v>
      </c>
      <c r="BH116" s="1769" t="s">
        <v>5191</v>
      </c>
      <c r="BI116" s="1770">
        <v>43132</v>
      </c>
      <c r="BJ116" s="1771">
        <v>43179</v>
      </c>
      <c r="BK116" s="1769" t="s">
        <v>5192</v>
      </c>
      <c r="BL116" s="1770">
        <v>43282</v>
      </c>
      <c r="BM116" s="1771">
        <v>43602</v>
      </c>
      <c r="BN116" s="1784"/>
      <c r="BO116" s="1784" t="s">
        <v>9453</v>
      </c>
      <c r="BP116" s="1838"/>
      <c r="BQ116" s="1776">
        <v>43556</v>
      </c>
      <c r="BR116" s="1776"/>
      <c r="BS116" s="1777" t="s">
        <v>5194</v>
      </c>
      <c r="BT116" s="1776"/>
      <c r="BU116" s="1776"/>
      <c r="BV116" s="1777"/>
      <c r="BW116" s="1776"/>
      <c r="BX116" s="1776" t="s">
        <v>6810</v>
      </c>
      <c r="BY116" s="2015" t="s">
        <v>5195</v>
      </c>
      <c r="BZ116" s="7598"/>
    </row>
    <row r="117" spans="1:78" s="1411" customFormat="1" ht="30" customHeight="1" x14ac:dyDescent="0.2">
      <c r="A117" s="1880" t="s">
        <v>3250</v>
      </c>
      <c r="B117" s="1910" t="s">
        <v>3251</v>
      </c>
      <c r="C117" s="1880" t="s">
        <v>3252</v>
      </c>
      <c r="D117" s="7585">
        <v>2118</v>
      </c>
      <c r="E117" s="1882" t="s">
        <v>1083</v>
      </c>
      <c r="F117" s="1882" t="s">
        <v>931</v>
      </c>
      <c r="G117" s="1883" t="s">
        <v>89</v>
      </c>
      <c r="H117" s="1903" t="s">
        <v>89</v>
      </c>
      <c r="I117" s="1884">
        <v>39429</v>
      </c>
      <c r="J117" s="1884"/>
      <c r="K117" s="1884"/>
      <c r="L117" s="1884"/>
      <c r="M117" s="1884"/>
      <c r="N117" s="1884"/>
      <c r="O117" s="1884"/>
      <c r="P117" s="1884"/>
      <c r="Q117" s="1884"/>
      <c r="R117" s="1925"/>
      <c r="S117" s="1762"/>
      <c r="T117" s="1762"/>
      <c r="U117" s="1763" t="str">
        <f t="shared" si="14"/>
        <v>Yes</v>
      </c>
      <c r="V117" s="1764" t="s">
        <v>93</v>
      </c>
      <c r="W117" s="1765" t="s">
        <v>267</v>
      </c>
      <c r="X117" s="1765"/>
      <c r="Y117" s="1766" t="s">
        <v>6476</v>
      </c>
      <c r="Z117" s="1766" t="s">
        <v>3253</v>
      </c>
      <c r="AA117" s="1767" t="s">
        <v>9454</v>
      </c>
      <c r="AB117" s="1793">
        <v>44256</v>
      </c>
      <c r="AC117" s="1769" t="s">
        <v>3256</v>
      </c>
      <c r="AD117" s="1769" t="s">
        <v>364</v>
      </c>
      <c r="AE117" s="1770">
        <v>43497</v>
      </c>
      <c r="AF117" s="1771">
        <v>43497</v>
      </c>
      <c r="AG117" s="1771">
        <v>43557</v>
      </c>
      <c r="AH117" s="1772" t="s">
        <v>3257</v>
      </c>
      <c r="AI117" s="1772" t="s">
        <v>3258</v>
      </c>
      <c r="AJ117" s="1769" t="s">
        <v>3259</v>
      </c>
      <c r="AK117" s="1769" t="s">
        <v>3260</v>
      </c>
      <c r="AL117" s="1770">
        <v>44409</v>
      </c>
      <c r="AM117" s="1771">
        <v>44440</v>
      </c>
      <c r="AN117" s="1771">
        <v>44495</v>
      </c>
      <c r="AO117" s="1772" t="s">
        <v>3261</v>
      </c>
      <c r="AP117" s="1772"/>
      <c r="AQ117" s="1773" t="s">
        <v>7451</v>
      </c>
      <c r="AR117" s="1774" t="s">
        <v>9455</v>
      </c>
      <c r="AS117" s="1770">
        <v>45139</v>
      </c>
      <c r="AT117" s="1771"/>
      <c r="AU117" s="1771"/>
      <c r="AV117" s="1842"/>
      <c r="AW117" s="1772"/>
      <c r="AX117" s="1774"/>
      <c r="AY117" s="1774"/>
      <c r="AZ117" s="1770"/>
      <c r="BA117" s="1771"/>
      <c r="BB117" s="1771"/>
      <c r="BC117" s="1772"/>
      <c r="BD117" s="1772"/>
      <c r="BE117" s="1769" t="s">
        <v>248</v>
      </c>
      <c r="BF117" s="1770">
        <v>45047</v>
      </c>
      <c r="BG117" s="1771"/>
      <c r="BH117" s="1769" t="s">
        <v>4494</v>
      </c>
      <c r="BI117" s="1770">
        <v>45231</v>
      </c>
      <c r="BJ117" s="1771"/>
      <c r="BK117" s="1769" t="s">
        <v>114</v>
      </c>
      <c r="BL117" s="1770" t="s">
        <v>114</v>
      </c>
      <c r="BM117" s="1771"/>
      <c r="BN117" s="1784" t="s">
        <v>9456</v>
      </c>
      <c r="BO117" s="1784" t="s">
        <v>9457</v>
      </c>
      <c r="BP117" s="1775" t="s">
        <v>3268</v>
      </c>
      <c r="BQ117" s="1776">
        <v>44648</v>
      </c>
      <c r="BR117" s="1776"/>
      <c r="BS117" s="1777" t="s">
        <v>116</v>
      </c>
      <c r="BT117" s="1776">
        <v>44518</v>
      </c>
      <c r="BU117" s="1776">
        <v>44448</v>
      </c>
      <c r="BV117" s="1777" t="s">
        <v>116</v>
      </c>
      <c r="BW117" s="1776"/>
      <c r="BX117" s="1776"/>
      <c r="BY117" s="2015" t="s">
        <v>579</v>
      </c>
      <c r="BZ117" s="7598"/>
    </row>
    <row r="118" spans="1:78" s="1411" customFormat="1" ht="30" customHeight="1" x14ac:dyDescent="0.2">
      <c r="A118" s="1880" t="s">
        <v>3647</v>
      </c>
      <c r="B118" s="1880" t="s">
        <v>3648</v>
      </c>
      <c r="C118" s="1880" t="s">
        <v>6600</v>
      </c>
      <c r="D118" s="7585">
        <v>1953</v>
      </c>
      <c r="E118" s="1882" t="s">
        <v>3819</v>
      </c>
      <c r="F118" s="1882" t="s">
        <v>1420</v>
      </c>
      <c r="G118" s="1883" t="s">
        <v>89</v>
      </c>
      <c r="H118" s="1883" t="s">
        <v>89</v>
      </c>
      <c r="I118" s="1884">
        <v>42032</v>
      </c>
      <c r="J118" s="1884" t="s">
        <v>90</v>
      </c>
      <c r="K118" s="1884"/>
      <c r="L118" s="1913" t="s">
        <v>583</v>
      </c>
      <c r="M118" s="1884"/>
      <c r="N118" s="1884"/>
      <c r="O118" s="1884"/>
      <c r="P118" s="1884"/>
      <c r="Q118" s="1884"/>
      <c r="R118" s="1925"/>
      <c r="S118" s="1762"/>
      <c r="T118" s="1762"/>
      <c r="U118" s="1763" t="str">
        <f t="shared" si="14"/>
        <v>Yes</v>
      </c>
      <c r="V118" s="1764" t="s">
        <v>93</v>
      </c>
      <c r="W118" s="1765" t="s">
        <v>94</v>
      </c>
      <c r="X118" s="1765"/>
      <c r="Y118" s="1767" t="s">
        <v>3650</v>
      </c>
      <c r="Z118" s="1767" t="s">
        <v>6601</v>
      </c>
      <c r="AA118" s="1767" t="s">
        <v>6602</v>
      </c>
      <c r="AB118" s="1768">
        <v>42339</v>
      </c>
      <c r="AC118" s="1769" t="s">
        <v>3652</v>
      </c>
      <c r="AD118" s="1769" t="s">
        <v>3653</v>
      </c>
      <c r="AE118" s="1770">
        <v>42401</v>
      </c>
      <c r="AF118" s="1771">
        <v>42426</v>
      </c>
      <c r="AG118" s="1771">
        <v>42471</v>
      </c>
      <c r="AH118" s="1772" t="s">
        <v>3654</v>
      </c>
      <c r="AI118" s="1772" t="s">
        <v>3655</v>
      </c>
      <c r="AJ118" s="7582" t="s">
        <v>3656</v>
      </c>
      <c r="AK118" s="7591" t="s">
        <v>3657</v>
      </c>
      <c r="AL118" s="1770">
        <v>42644</v>
      </c>
      <c r="AM118" s="1771">
        <v>43446</v>
      </c>
      <c r="AN118" s="1771">
        <v>43532</v>
      </c>
      <c r="AO118" s="1772" t="s">
        <v>3659</v>
      </c>
      <c r="AP118" s="1772" t="s">
        <v>3660</v>
      </c>
      <c r="AQ118" s="1773" t="s">
        <v>6603</v>
      </c>
      <c r="AR118" s="1774" t="s">
        <v>766</v>
      </c>
      <c r="AS118" s="1770">
        <v>43009</v>
      </c>
      <c r="AT118" s="1771"/>
      <c r="AU118" s="1771"/>
      <c r="AV118" s="1772"/>
      <c r="AW118" s="1772"/>
      <c r="AX118" s="1774"/>
      <c r="AY118" s="1774"/>
      <c r="AZ118" s="1770"/>
      <c r="BA118" s="1771"/>
      <c r="BB118" s="1771"/>
      <c r="BC118" s="1772"/>
      <c r="BD118" s="1772"/>
      <c r="BE118" s="1769" t="s">
        <v>3222</v>
      </c>
      <c r="BF118" s="1770">
        <v>43374</v>
      </c>
      <c r="BG118" s="1771"/>
      <c r="BH118" s="1769" t="s">
        <v>4861</v>
      </c>
      <c r="BI118" s="1770">
        <v>43525</v>
      </c>
      <c r="BJ118" s="1771"/>
      <c r="BK118" s="1769" t="s">
        <v>5977</v>
      </c>
      <c r="BL118" s="1770">
        <v>44105</v>
      </c>
      <c r="BM118" s="1771"/>
      <c r="BN118" s="1775" t="s">
        <v>9458</v>
      </c>
      <c r="BO118" s="1775"/>
      <c r="BP118" s="1775"/>
      <c r="BQ118" s="1776">
        <v>44656</v>
      </c>
      <c r="BR118" s="1776"/>
      <c r="BS118" s="1777" t="s">
        <v>116</v>
      </c>
      <c r="BT118" s="1776">
        <v>44656</v>
      </c>
      <c r="BU118" s="1776"/>
      <c r="BV118" s="1777" t="s">
        <v>116</v>
      </c>
      <c r="BW118" s="1776"/>
      <c r="BX118" s="1776"/>
      <c r="BY118" s="2015" t="s">
        <v>105</v>
      </c>
      <c r="BZ118" s="7598"/>
    </row>
    <row r="119" spans="1:78" s="1411" customFormat="1" ht="30" customHeight="1" x14ac:dyDescent="0.2">
      <c r="A119" s="1880" t="s">
        <v>3598</v>
      </c>
      <c r="B119" s="1880" t="s">
        <v>3599</v>
      </c>
      <c r="C119" s="1880" t="s">
        <v>336</v>
      </c>
      <c r="D119" s="7585">
        <v>2161</v>
      </c>
      <c r="E119" s="1882" t="s">
        <v>337</v>
      </c>
      <c r="F119" s="1882" t="s">
        <v>266</v>
      </c>
      <c r="G119" s="1883" t="s">
        <v>89</v>
      </c>
      <c r="H119" s="1883" t="s">
        <v>89</v>
      </c>
      <c r="I119" s="1884">
        <v>42396</v>
      </c>
      <c r="J119" s="1884" t="s">
        <v>90</v>
      </c>
      <c r="K119" s="1884" t="s">
        <v>169</v>
      </c>
      <c r="L119" s="1884"/>
      <c r="M119" s="1884"/>
      <c r="N119" s="1884"/>
      <c r="O119" s="1884"/>
      <c r="P119" s="1884"/>
      <c r="Q119" s="1884"/>
      <c r="R119" s="1925"/>
      <c r="S119" s="1762"/>
      <c r="T119" s="1762"/>
      <c r="U119" s="1763" t="str">
        <f t="shared" si="14"/>
        <v>Yes</v>
      </c>
      <c r="V119" s="1764" t="s">
        <v>93</v>
      </c>
      <c r="W119" s="1765" t="s">
        <v>94</v>
      </c>
      <c r="X119" s="1765"/>
      <c r="Y119" s="1767" t="s">
        <v>6580</v>
      </c>
      <c r="Z119" s="1767" t="s">
        <v>9459</v>
      </c>
      <c r="AA119" s="1766"/>
      <c r="AB119" s="1768">
        <v>44440</v>
      </c>
      <c r="AC119" s="1769" t="s">
        <v>3602</v>
      </c>
      <c r="AD119" s="1769" t="s">
        <v>364</v>
      </c>
      <c r="AE119" s="1770">
        <v>43405</v>
      </c>
      <c r="AF119" s="1771">
        <v>43287</v>
      </c>
      <c r="AG119" s="1771">
        <v>43357</v>
      </c>
      <c r="AH119" s="1772" t="s">
        <v>3603</v>
      </c>
      <c r="AI119" s="1772"/>
      <c r="AJ119" s="7582" t="s">
        <v>3604</v>
      </c>
      <c r="AK119" s="7591" t="s">
        <v>3605</v>
      </c>
      <c r="AL119" s="1770">
        <v>43862</v>
      </c>
      <c r="AM119" s="1771">
        <v>44020</v>
      </c>
      <c r="AN119" s="1771">
        <v>44071</v>
      </c>
      <c r="AO119" s="1772" t="s">
        <v>3606</v>
      </c>
      <c r="AP119" s="1772"/>
      <c r="AQ119" s="7592" t="s">
        <v>3607</v>
      </c>
      <c r="AR119" s="7591" t="s">
        <v>9460</v>
      </c>
      <c r="AS119" s="1770">
        <v>44593</v>
      </c>
      <c r="AT119" s="1771">
        <v>44603</v>
      </c>
      <c r="AU119" s="1771">
        <v>44659</v>
      </c>
      <c r="AV119" s="1772" t="s">
        <v>3609</v>
      </c>
      <c r="AW119" s="1772"/>
      <c r="AX119" s="1774" t="s">
        <v>1771</v>
      </c>
      <c r="AY119" s="1774" t="s">
        <v>9461</v>
      </c>
      <c r="AZ119" s="1770">
        <v>44866</v>
      </c>
      <c r="BA119" s="1771"/>
      <c r="BB119" s="1771"/>
      <c r="BC119" s="1772"/>
      <c r="BD119" s="1772"/>
      <c r="BE119" s="1769" t="s">
        <v>4494</v>
      </c>
      <c r="BF119" s="1770">
        <v>45231</v>
      </c>
      <c r="BG119" s="1771"/>
      <c r="BH119" s="1769" t="s">
        <v>2402</v>
      </c>
      <c r="BI119" s="1770">
        <v>45505</v>
      </c>
      <c r="BJ119" s="1771"/>
      <c r="BK119" s="1769" t="s">
        <v>4322</v>
      </c>
      <c r="BL119" s="1770">
        <v>45870</v>
      </c>
      <c r="BM119" s="1771"/>
      <c r="BN119" s="1775" t="s">
        <v>9462</v>
      </c>
      <c r="BO119" s="1828" t="s">
        <v>9463</v>
      </c>
      <c r="BP119" s="1775"/>
      <c r="BQ119" s="1776">
        <v>44784</v>
      </c>
      <c r="BR119" s="1776">
        <v>44518</v>
      </c>
      <c r="BS119" s="1777" t="s">
        <v>116</v>
      </c>
      <c r="BT119" s="1776">
        <v>44860</v>
      </c>
      <c r="BU119" s="1776">
        <v>44686</v>
      </c>
      <c r="BV119" s="1777" t="s">
        <v>116</v>
      </c>
      <c r="BW119" s="1776"/>
      <c r="BX119" s="1776"/>
      <c r="BY119" s="2015" t="s">
        <v>105</v>
      </c>
      <c r="BZ119" s="7598"/>
    </row>
    <row r="120" spans="1:78" s="1411" customFormat="1" ht="30" customHeight="1" x14ac:dyDescent="0.2">
      <c r="A120" s="1880" t="s">
        <v>716</v>
      </c>
      <c r="B120" s="1880" t="s">
        <v>717</v>
      </c>
      <c r="C120" s="1880" t="s">
        <v>718</v>
      </c>
      <c r="D120" s="1881">
        <v>2139</v>
      </c>
      <c r="E120" s="1882" t="s">
        <v>351</v>
      </c>
      <c r="F120" s="1882" t="s">
        <v>266</v>
      </c>
      <c r="G120" s="1883" t="s">
        <v>89</v>
      </c>
      <c r="H120" s="1883" t="s">
        <v>194</v>
      </c>
      <c r="I120" s="1884">
        <v>43391</v>
      </c>
      <c r="J120" s="1884"/>
      <c r="K120" s="1884"/>
      <c r="L120" s="1884"/>
      <c r="M120" s="1884" t="s">
        <v>90</v>
      </c>
      <c r="N120" s="1884"/>
      <c r="O120" s="1884"/>
      <c r="P120" s="1884"/>
      <c r="Q120" s="1884"/>
      <c r="R120" s="1925"/>
      <c r="S120" s="1762"/>
      <c r="T120" s="1762"/>
      <c r="U120" s="1763" t="str">
        <f t="shared" si="14"/>
        <v>Yes</v>
      </c>
      <c r="V120" s="1764" t="s">
        <v>93</v>
      </c>
      <c r="W120" s="1765" t="s">
        <v>94</v>
      </c>
      <c r="X120" s="1765"/>
      <c r="Y120" s="1767" t="s">
        <v>5247</v>
      </c>
      <c r="Z120" s="1766" t="s">
        <v>5248</v>
      </c>
      <c r="AA120" s="1767" t="s">
        <v>5249</v>
      </c>
      <c r="AB120" s="1768">
        <v>44013</v>
      </c>
      <c r="AC120" s="1769" t="s">
        <v>5250</v>
      </c>
      <c r="AD120" s="1769" t="s">
        <v>142</v>
      </c>
      <c r="AE120" s="1770">
        <v>43831</v>
      </c>
      <c r="AF120" s="1771">
        <v>43843</v>
      </c>
      <c r="AG120" s="1771">
        <v>43885</v>
      </c>
      <c r="AH120" s="1772" t="s">
        <v>721</v>
      </c>
      <c r="AI120" s="1772"/>
      <c r="AJ120" s="7591" t="s">
        <v>722</v>
      </c>
      <c r="AK120" s="7582" t="s">
        <v>367</v>
      </c>
      <c r="AL120" s="1770">
        <v>44378</v>
      </c>
      <c r="AM120" s="1771"/>
      <c r="AN120" s="1771"/>
      <c r="AO120" s="1772"/>
      <c r="AP120" s="1772"/>
      <c r="AQ120" s="1773" t="s">
        <v>1025</v>
      </c>
      <c r="AR120" s="1774" t="s">
        <v>270</v>
      </c>
      <c r="AS120" s="1770">
        <v>44743</v>
      </c>
      <c r="AT120" s="1771"/>
      <c r="AU120" s="1771"/>
      <c r="AV120" s="1772"/>
      <c r="AW120" s="1772"/>
      <c r="AX120" s="1774"/>
      <c r="AY120" s="1774"/>
      <c r="AZ120" s="1770"/>
      <c r="BA120" s="1771"/>
      <c r="BB120" s="1771"/>
      <c r="BC120" s="1772"/>
      <c r="BD120" s="1772"/>
      <c r="BE120" s="1769" t="s">
        <v>7142</v>
      </c>
      <c r="BF120" s="1770">
        <v>45231</v>
      </c>
      <c r="BG120" s="1771"/>
      <c r="BH120" s="1769" t="s">
        <v>9395</v>
      </c>
      <c r="BI120" s="1770">
        <v>45536</v>
      </c>
      <c r="BJ120" s="1771"/>
      <c r="BK120" s="1769" t="s">
        <v>114</v>
      </c>
      <c r="BL120" s="1770"/>
      <c r="BM120" s="1771"/>
      <c r="BN120" s="1843" t="s">
        <v>9464</v>
      </c>
      <c r="BO120" s="1775"/>
      <c r="BP120" s="1775" t="s">
        <v>9465</v>
      </c>
      <c r="BQ120" s="1776">
        <v>44461</v>
      </c>
      <c r="BR120" s="1776"/>
      <c r="BS120" s="1777" t="s">
        <v>116</v>
      </c>
      <c r="BT120" s="1776"/>
      <c r="BU120" s="1776">
        <v>44764</v>
      </c>
      <c r="BV120" s="1777" t="s">
        <v>116</v>
      </c>
      <c r="BW120" s="1776"/>
      <c r="BX120" s="1776"/>
      <c r="BY120" s="2015" t="s">
        <v>2467</v>
      </c>
      <c r="BZ120" s="7598"/>
    </row>
    <row r="121" spans="1:78" s="1411" customFormat="1" ht="30" customHeight="1" x14ac:dyDescent="0.2">
      <c r="A121" s="1880" t="s">
        <v>2681</v>
      </c>
      <c r="B121" s="1880" t="s">
        <v>2662</v>
      </c>
      <c r="C121" s="1880" t="s">
        <v>6909</v>
      </c>
      <c r="D121" s="7585">
        <v>2003</v>
      </c>
      <c r="E121" s="1882" t="s">
        <v>337</v>
      </c>
      <c r="F121" s="1882" t="s">
        <v>266</v>
      </c>
      <c r="G121" s="1883" t="s">
        <v>89</v>
      </c>
      <c r="H121" s="1883" t="s">
        <v>89</v>
      </c>
      <c r="I121" s="1884">
        <v>43990</v>
      </c>
      <c r="J121" s="1884"/>
      <c r="K121" s="1884"/>
      <c r="L121" s="1884"/>
      <c r="M121" s="1884"/>
      <c r="N121" s="1884"/>
      <c r="O121" s="1884"/>
      <c r="P121" s="1884"/>
      <c r="Q121" s="1886"/>
      <c r="R121" s="1926"/>
      <c r="S121" s="1762"/>
      <c r="T121" s="1762"/>
      <c r="U121" s="1763" t="str">
        <f t="shared" si="14"/>
        <v>Yes</v>
      </c>
      <c r="V121" s="1764" t="s">
        <v>93</v>
      </c>
      <c r="W121" s="1765" t="s">
        <v>94</v>
      </c>
      <c r="X121" s="1765"/>
      <c r="Y121" s="1766" t="s">
        <v>2669</v>
      </c>
      <c r="Z121" s="1767" t="s">
        <v>9466</v>
      </c>
      <c r="AA121" s="1766"/>
      <c r="AB121" s="1768">
        <v>44713</v>
      </c>
      <c r="AC121" s="1786" t="s">
        <v>1975</v>
      </c>
      <c r="AD121" s="1786" t="s">
        <v>6910</v>
      </c>
      <c r="AE121" s="1787">
        <v>44348</v>
      </c>
      <c r="AF121" s="1771"/>
      <c r="AG121" s="1771"/>
      <c r="AH121" s="1772"/>
      <c r="AI121" s="1772"/>
      <c r="AJ121" s="7582" t="s">
        <v>363</v>
      </c>
      <c r="AK121" s="7582" t="s">
        <v>367</v>
      </c>
      <c r="AL121" s="1770">
        <v>44835</v>
      </c>
      <c r="AM121" s="1771">
        <v>44837</v>
      </c>
      <c r="AN121" s="1771">
        <v>44879</v>
      </c>
      <c r="AO121" s="1780" t="s">
        <v>2672</v>
      </c>
      <c r="AP121" s="1772"/>
      <c r="AQ121" s="1773"/>
      <c r="AR121" s="1774"/>
      <c r="AS121" s="1770"/>
      <c r="AT121" s="1771"/>
      <c r="AU121" s="1771"/>
      <c r="AV121" s="1772"/>
      <c r="AW121" s="1772"/>
      <c r="AX121" s="1774"/>
      <c r="AY121" s="1774"/>
      <c r="AZ121" s="1770"/>
      <c r="BA121" s="1771"/>
      <c r="BB121" s="1771"/>
      <c r="BC121" s="1772"/>
      <c r="BD121" s="1772"/>
      <c r="BE121" s="1769" t="s">
        <v>7037</v>
      </c>
      <c r="BF121" s="1770">
        <v>45139</v>
      </c>
      <c r="BG121" s="1771"/>
      <c r="BH121" s="1769" t="s">
        <v>6414</v>
      </c>
      <c r="BI121" s="1770">
        <v>45261</v>
      </c>
      <c r="BJ121" s="1771"/>
      <c r="BK121" s="1769" t="s">
        <v>7636</v>
      </c>
      <c r="BL121" s="1770">
        <v>45717</v>
      </c>
      <c r="BM121" s="1771"/>
      <c r="BN121" s="7583" t="s">
        <v>8811</v>
      </c>
      <c r="BO121" s="1775" t="s">
        <v>9467</v>
      </c>
      <c r="BP121" s="1775"/>
      <c r="BQ121" s="1776">
        <v>44943</v>
      </c>
      <c r="BR121" s="1776">
        <v>44792</v>
      </c>
      <c r="BS121" s="1777" t="s">
        <v>116</v>
      </c>
      <c r="BT121" s="1776">
        <v>44428</v>
      </c>
      <c r="BU121" s="1776">
        <v>44837</v>
      </c>
      <c r="BV121" s="1777" t="s">
        <v>116</v>
      </c>
      <c r="BW121" s="1776"/>
      <c r="BX121" s="1776"/>
      <c r="BY121" s="2015" t="s">
        <v>105</v>
      </c>
      <c r="BZ121" s="7598"/>
    </row>
    <row r="122" spans="1:78" s="1411" customFormat="1" ht="30" customHeight="1" x14ac:dyDescent="0.2">
      <c r="A122" s="1880" t="s">
        <v>1195</v>
      </c>
      <c r="B122" s="1887" t="s">
        <v>1196</v>
      </c>
      <c r="C122" s="1880" t="s">
        <v>1197</v>
      </c>
      <c r="D122" s="7585">
        <v>2145</v>
      </c>
      <c r="E122" s="1882" t="s">
        <v>91</v>
      </c>
      <c r="F122" s="1882" t="s">
        <v>2182</v>
      </c>
      <c r="G122" s="1883" t="s">
        <v>89</v>
      </c>
      <c r="H122" s="1883" t="s">
        <v>89</v>
      </c>
      <c r="I122" s="1884" t="s">
        <v>459</v>
      </c>
      <c r="J122" s="1884" t="s">
        <v>90</v>
      </c>
      <c r="K122" s="1884" t="s">
        <v>1198</v>
      </c>
      <c r="L122" s="1884"/>
      <c r="M122" s="1884"/>
      <c r="N122" s="1884"/>
      <c r="O122" s="1884"/>
      <c r="P122" s="1884"/>
      <c r="Q122" s="1884"/>
      <c r="R122" s="1925"/>
      <c r="S122" s="1762"/>
      <c r="T122" s="1762"/>
      <c r="U122" s="1763" t="str">
        <f>IF(OR(V122="Yes", W122="Web-page timetable", X122="YES"), "Yes")</f>
        <v>Yes</v>
      </c>
      <c r="V122" s="1764" t="s">
        <v>93</v>
      </c>
      <c r="W122" s="1765" t="s">
        <v>94</v>
      </c>
      <c r="X122" s="1782"/>
      <c r="Y122" s="1779" t="s">
        <v>9468</v>
      </c>
      <c r="Z122" s="1767" t="s">
        <v>7734</v>
      </c>
      <c r="AA122" s="1785"/>
      <c r="AB122" s="1768">
        <v>44378</v>
      </c>
      <c r="AC122" s="1769" t="s">
        <v>5473</v>
      </c>
      <c r="AD122" s="1769" t="s">
        <v>7735</v>
      </c>
      <c r="AE122" s="1770">
        <v>44075</v>
      </c>
      <c r="AF122" s="1771">
        <v>44197</v>
      </c>
      <c r="AG122" s="1771">
        <v>44256</v>
      </c>
      <c r="AH122" s="1772" t="s">
        <v>7736</v>
      </c>
      <c r="AI122" s="1772"/>
      <c r="AJ122" s="1769"/>
      <c r="AK122" s="1769"/>
      <c r="AL122" s="1770"/>
      <c r="AM122" s="1771"/>
      <c r="AN122" s="1771"/>
      <c r="AO122" s="1772"/>
      <c r="AP122" s="1772"/>
      <c r="AQ122" s="1773"/>
      <c r="AR122" s="1774"/>
      <c r="AS122" s="1770"/>
      <c r="AT122" s="1771"/>
      <c r="AU122" s="1771"/>
      <c r="AV122" s="1772"/>
      <c r="AW122" s="1772"/>
      <c r="AX122" s="1774"/>
      <c r="AY122" s="1774"/>
      <c r="AZ122" s="1770"/>
      <c r="BA122" s="1771"/>
      <c r="BB122" s="1771"/>
      <c r="BC122" s="1772"/>
      <c r="BD122" s="1772"/>
      <c r="BE122" s="1769" t="s">
        <v>7349</v>
      </c>
      <c r="BF122" s="1770">
        <v>45627</v>
      </c>
      <c r="BG122" s="1771"/>
      <c r="BH122" s="1769" t="s">
        <v>7737</v>
      </c>
      <c r="BI122" s="1770">
        <v>45748</v>
      </c>
      <c r="BJ122" s="1771"/>
      <c r="BK122" s="1769" t="s">
        <v>984</v>
      </c>
      <c r="BL122" s="1770">
        <v>46113</v>
      </c>
      <c r="BM122" s="1771"/>
      <c r="BN122" s="1775" t="s">
        <v>9469</v>
      </c>
      <c r="BO122" s="1775" t="s">
        <v>7738</v>
      </c>
      <c r="BP122" s="1775"/>
      <c r="BQ122" s="1776">
        <v>44771</v>
      </c>
      <c r="BR122" s="1776">
        <v>44846</v>
      </c>
      <c r="BS122" s="1777" t="s">
        <v>116</v>
      </c>
      <c r="BT122" s="1776">
        <v>44358</v>
      </c>
      <c r="BU122" s="1776">
        <v>44846</v>
      </c>
      <c r="BV122" s="1777" t="s">
        <v>116</v>
      </c>
      <c r="BW122" s="1776">
        <v>44846</v>
      </c>
      <c r="BX122" s="1776"/>
      <c r="BY122" s="2015" t="s">
        <v>105</v>
      </c>
      <c r="BZ122" s="7598"/>
    </row>
    <row r="123" spans="1:78" s="1411" customFormat="1" ht="30" customHeight="1" x14ac:dyDescent="0.2">
      <c r="A123" s="1880" t="s">
        <v>4098</v>
      </c>
      <c r="B123" s="1880" t="s">
        <v>4099</v>
      </c>
      <c r="C123" s="1880" t="s">
        <v>9470</v>
      </c>
      <c r="D123" s="7584">
        <v>2248</v>
      </c>
      <c r="E123" s="1882" t="s">
        <v>292</v>
      </c>
      <c r="F123" s="1882" t="s">
        <v>1021</v>
      </c>
      <c r="G123" s="1883" t="s">
        <v>89</v>
      </c>
      <c r="H123" s="1883" t="s">
        <v>89</v>
      </c>
      <c r="I123" s="1884">
        <v>44952</v>
      </c>
      <c r="J123" s="1884"/>
      <c r="K123" s="1884"/>
      <c r="L123" s="1884"/>
      <c r="M123" s="1884" t="s">
        <v>90</v>
      </c>
      <c r="N123" s="1888">
        <v>44530</v>
      </c>
      <c r="O123" s="1884">
        <v>44676</v>
      </c>
      <c r="P123" s="1884">
        <v>44915</v>
      </c>
      <c r="Q123" s="1884"/>
      <c r="R123" s="1925"/>
      <c r="S123" s="1762"/>
      <c r="T123" s="1762"/>
      <c r="U123" s="1763" t="str">
        <f>IF(OR(V123="Yes", W123="Web-page timetable", X123="YES"), "Yes")</f>
        <v>Yes</v>
      </c>
      <c r="V123" s="1764" t="s">
        <v>93</v>
      </c>
      <c r="W123" s="1765" t="s">
        <v>94</v>
      </c>
      <c r="X123" s="1765"/>
      <c r="Y123" s="1766" t="s">
        <v>7194</v>
      </c>
      <c r="Z123" s="1767" t="s">
        <v>7195</v>
      </c>
      <c r="AA123" s="1767"/>
      <c r="AB123" s="1768">
        <v>44652</v>
      </c>
      <c r="AC123" s="1769" t="s">
        <v>6775</v>
      </c>
      <c r="AD123" s="1769" t="s">
        <v>6776</v>
      </c>
      <c r="AE123" s="1770">
        <v>43862</v>
      </c>
      <c r="AF123" s="1771">
        <v>43889</v>
      </c>
      <c r="AG123" s="1771">
        <v>43935</v>
      </c>
      <c r="AH123" s="1772"/>
      <c r="AI123" s="1772"/>
      <c r="AJ123" s="1769"/>
      <c r="AK123" s="1769"/>
      <c r="AL123" s="1770"/>
      <c r="AM123" s="1771"/>
      <c r="AN123" s="1771"/>
      <c r="AO123" s="1772"/>
      <c r="AP123" s="1772"/>
      <c r="AQ123" s="1773"/>
      <c r="AR123" s="1774"/>
      <c r="AS123" s="1770"/>
      <c r="AT123" s="1771"/>
      <c r="AU123" s="1771"/>
      <c r="AV123" s="1772"/>
      <c r="AW123" s="1772"/>
      <c r="AX123" s="1774"/>
      <c r="AY123" s="1774"/>
      <c r="AZ123" s="1770"/>
      <c r="BA123" s="1771"/>
      <c r="BB123" s="1771"/>
      <c r="BC123" s="1772"/>
      <c r="BD123" s="1772"/>
      <c r="BE123" s="1769" t="s">
        <v>6777</v>
      </c>
      <c r="BF123" s="1770">
        <v>44105</v>
      </c>
      <c r="BG123" s="1771">
        <v>44530</v>
      </c>
      <c r="BH123" s="1769" t="s">
        <v>5215</v>
      </c>
      <c r="BI123" s="1770">
        <v>44562</v>
      </c>
      <c r="BJ123" s="1771">
        <v>44676</v>
      </c>
      <c r="BK123" s="1769" t="s">
        <v>9471</v>
      </c>
      <c r="BL123" s="1770">
        <v>44896</v>
      </c>
      <c r="BM123" s="1844">
        <v>44952</v>
      </c>
      <c r="BN123" s="1784" t="s">
        <v>9472</v>
      </c>
      <c r="BO123" s="1784" t="s">
        <v>9473</v>
      </c>
      <c r="BP123" s="1810"/>
      <c r="BQ123" s="1776">
        <v>43909</v>
      </c>
      <c r="BR123" s="1776">
        <v>44685</v>
      </c>
      <c r="BS123" s="1777" t="s">
        <v>116</v>
      </c>
      <c r="BT123" s="1776"/>
      <c r="BU123" s="1776">
        <v>44685</v>
      </c>
      <c r="BV123" s="1777" t="s">
        <v>116</v>
      </c>
      <c r="BW123" s="1776"/>
      <c r="BX123" s="1845" t="s">
        <v>6810</v>
      </c>
      <c r="BY123" s="2021" t="s">
        <v>9474</v>
      </c>
      <c r="BZ123" s="7598"/>
    </row>
    <row r="124" spans="1:78" s="1411" customFormat="1" ht="30" customHeight="1" x14ac:dyDescent="0.2">
      <c r="A124" s="1880" t="s">
        <v>3163</v>
      </c>
      <c r="B124" s="1880" t="s">
        <v>3164</v>
      </c>
      <c r="C124" s="1880" t="s">
        <v>3165</v>
      </c>
      <c r="D124" s="7585">
        <v>2263</v>
      </c>
      <c r="E124" s="1882" t="s">
        <v>91</v>
      </c>
      <c r="F124" s="1882" t="s">
        <v>949</v>
      </c>
      <c r="G124" s="1883" t="s">
        <v>89</v>
      </c>
      <c r="H124" s="1883" t="s">
        <v>89</v>
      </c>
      <c r="I124" s="1884">
        <v>43860</v>
      </c>
      <c r="J124" s="1884"/>
      <c r="K124" s="1884"/>
      <c r="L124" s="1884"/>
      <c r="M124" s="1884" t="s">
        <v>90</v>
      </c>
      <c r="N124" s="1884"/>
      <c r="O124" s="1884"/>
      <c r="P124" s="1884"/>
      <c r="Q124" s="1884"/>
      <c r="R124" s="1925"/>
      <c r="S124" s="1762"/>
      <c r="T124" s="1762"/>
      <c r="U124" s="1763" t="str">
        <f t="shared" ref="U124:U125" si="15">IF(OR(V124="Yes", W124="Web-page timetable", X124="YES"), "Yes")</f>
        <v>Yes</v>
      </c>
      <c r="V124" s="1764" t="s">
        <v>93</v>
      </c>
      <c r="W124" s="1765" t="s">
        <v>94</v>
      </c>
      <c r="X124" s="1782"/>
      <c r="Y124" s="1766" t="s">
        <v>6954</v>
      </c>
      <c r="Z124" s="1766" t="s">
        <v>6955</v>
      </c>
      <c r="AA124" s="1765"/>
      <c r="AB124" s="1768">
        <v>44044</v>
      </c>
      <c r="AC124" s="1769" t="s">
        <v>6956</v>
      </c>
      <c r="AD124" s="1769" t="s">
        <v>3169</v>
      </c>
      <c r="AE124" s="1770">
        <v>44105</v>
      </c>
      <c r="AF124" s="1771">
        <v>44116</v>
      </c>
      <c r="AG124" s="1771">
        <v>44158</v>
      </c>
      <c r="AH124" s="1772" t="s">
        <v>3170</v>
      </c>
      <c r="AI124" s="1772"/>
      <c r="AJ124" s="1769" t="s">
        <v>7365</v>
      </c>
      <c r="AK124" s="1769" t="s">
        <v>1491</v>
      </c>
      <c r="AL124" s="1770">
        <v>44774</v>
      </c>
      <c r="AM124" s="1771"/>
      <c r="AN124" s="1771"/>
      <c r="AO124" s="1772"/>
      <c r="AP124" s="1772"/>
      <c r="AQ124" s="1769"/>
      <c r="AR124" s="1769"/>
      <c r="AS124" s="1770"/>
      <c r="AT124" s="1771"/>
      <c r="AU124" s="1771"/>
      <c r="AV124" s="1772"/>
      <c r="AW124" s="1772"/>
      <c r="AX124" s="1774"/>
      <c r="AY124" s="1774"/>
      <c r="AZ124" s="1770"/>
      <c r="BA124" s="1771"/>
      <c r="BB124" s="1771"/>
      <c r="BC124" s="1772"/>
      <c r="BD124" s="1772"/>
      <c r="BE124" s="1769" t="s">
        <v>4769</v>
      </c>
      <c r="BF124" s="1770">
        <v>45017</v>
      </c>
      <c r="BG124" s="1771"/>
      <c r="BH124" s="1769" t="s">
        <v>6414</v>
      </c>
      <c r="BI124" s="1770">
        <v>45261</v>
      </c>
      <c r="BJ124" s="1771"/>
      <c r="BK124" s="1769" t="s">
        <v>6886</v>
      </c>
      <c r="BL124" s="1770">
        <v>45627</v>
      </c>
      <c r="BM124" s="1771"/>
      <c r="BN124" s="1846" t="s">
        <v>9475</v>
      </c>
      <c r="BO124" s="1846" t="s">
        <v>9476</v>
      </c>
      <c r="BP124" s="1846"/>
      <c r="BQ124" s="1776"/>
      <c r="BR124" s="1776">
        <v>44797</v>
      </c>
      <c r="BS124" s="1777" t="s">
        <v>116</v>
      </c>
      <c r="BT124" s="1776"/>
      <c r="BU124" s="1776">
        <v>44797</v>
      </c>
      <c r="BV124" s="1777" t="s">
        <v>116</v>
      </c>
      <c r="BW124" s="1776">
        <v>44797</v>
      </c>
      <c r="BX124" s="1776"/>
      <c r="BY124" s="2015"/>
      <c r="BZ124" s="7598"/>
    </row>
    <row r="125" spans="1:78" s="1411" customFormat="1" ht="30" customHeight="1" x14ac:dyDescent="0.2">
      <c r="A125" s="1914" t="s">
        <v>2094</v>
      </c>
      <c r="B125" s="1915" t="s">
        <v>2095</v>
      </c>
      <c r="C125" s="1880" t="s">
        <v>7961</v>
      </c>
      <c r="D125" s="7585" t="s">
        <v>193</v>
      </c>
      <c r="E125" s="1882" t="s">
        <v>2759</v>
      </c>
      <c r="F125" s="1882" t="s">
        <v>2182</v>
      </c>
      <c r="G125" s="1883" t="s">
        <v>89</v>
      </c>
      <c r="H125" s="1916" t="s">
        <v>89</v>
      </c>
      <c r="I125" s="1884">
        <v>42501</v>
      </c>
      <c r="J125" s="1884"/>
      <c r="K125" s="1884"/>
      <c r="L125" s="1884"/>
      <c r="M125" s="1884"/>
      <c r="N125" s="1884"/>
      <c r="O125" s="1884"/>
      <c r="P125" s="1884"/>
      <c r="Q125" s="1884"/>
      <c r="R125" s="1925"/>
      <c r="S125" s="1762"/>
      <c r="T125" s="1762"/>
      <c r="U125" s="1763" t="str">
        <f t="shared" si="15"/>
        <v>Yes</v>
      </c>
      <c r="V125" s="1764" t="s">
        <v>93</v>
      </c>
      <c r="W125" s="1765" t="s">
        <v>94</v>
      </c>
      <c r="X125" s="1765"/>
      <c r="Y125" s="1813" t="s">
        <v>1382</v>
      </c>
      <c r="Z125" s="1766" t="s">
        <v>5935</v>
      </c>
      <c r="AA125" s="1767"/>
      <c r="AB125" s="1768">
        <v>44013</v>
      </c>
      <c r="AC125" s="1847" t="s">
        <v>2296</v>
      </c>
      <c r="AD125" s="1847" t="s">
        <v>364</v>
      </c>
      <c r="AE125" s="1770">
        <v>44287</v>
      </c>
      <c r="AF125" s="1771">
        <v>44378</v>
      </c>
      <c r="AG125" s="1771">
        <v>44442</v>
      </c>
      <c r="AH125" s="1772" t="s">
        <v>7963</v>
      </c>
      <c r="AI125" s="1772"/>
      <c r="AJ125" s="7582" t="s">
        <v>788</v>
      </c>
      <c r="AK125" s="7582" t="s">
        <v>367</v>
      </c>
      <c r="AL125" s="1770">
        <v>44470</v>
      </c>
      <c r="AM125" s="1771"/>
      <c r="AN125" s="1771"/>
      <c r="AO125" s="1772"/>
      <c r="AP125" s="1772"/>
      <c r="AQ125" s="1773"/>
      <c r="AR125" s="1774"/>
      <c r="AS125" s="1770"/>
      <c r="AT125" s="1771"/>
      <c r="AU125" s="1771"/>
      <c r="AV125" s="1772"/>
      <c r="AW125" s="1772"/>
      <c r="AX125" s="1774"/>
      <c r="AY125" s="1774"/>
      <c r="AZ125" s="1770"/>
      <c r="BA125" s="1771"/>
      <c r="BB125" s="1771"/>
      <c r="BC125" s="1772"/>
      <c r="BD125" s="1772"/>
      <c r="BE125" s="1769" t="s">
        <v>663</v>
      </c>
      <c r="BF125" s="1770">
        <v>44835</v>
      </c>
      <c r="BG125" s="1771"/>
      <c r="BH125" s="1769" t="s">
        <v>5936</v>
      </c>
      <c r="BI125" s="1770">
        <v>45292</v>
      </c>
      <c r="BJ125" s="1771"/>
      <c r="BK125" s="1769" t="s">
        <v>5936</v>
      </c>
      <c r="BL125" s="1770">
        <v>45292</v>
      </c>
      <c r="BM125" s="1771"/>
      <c r="BN125" s="1775" t="s">
        <v>9477</v>
      </c>
      <c r="BO125" s="1775" t="s">
        <v>9477</v>
      </c>
      <c r="BP125" s="1775"/>
      <c r="BQ125" s="1776">
        <v>44480</v>
      </c>
      <c r="BR125" s="1776"/>
      <c r="BS125" s="1777" t="s">
        <v>116</v>
      </c>
      <c r="BT125" s="1776"/>
      <c r="BU125" s="1776">
        <v>44522</v>
      </c>
      <c r="BV125" s="1777" t="s">
        <v>116</v>
      </c>
      <c r="BW125" s="1776"/>
      <c r="BX125" s="1776"/>
      <c r="BY125" s="2015" t="s">
        <v>105</v>
      </c>
      <c r="BZ125" s="7598"/>
    </row>
    <row r="126" spans="1:78" s="1588" customFormat="1" ht="28.5" customHeight="1" x14ac:dyDescent="0.15">
      <c r="A126" s="1917" t="s">
        <v>4122</v>
      </c>
      <c r="B126" s="1918" t="s">
        <v>4123</v>
      </c>
      <c r="C126" s="1918" t="s">
        <v>8346</v>
      </c>
      <c r="D126" s="1919">
        <v>2129</v>
      </c>
      <c r="E126" s="1920" t="s">
        <v>423</v>
      </c>
      <c r="F126" s="1920" t="s">
        <v>266</v>
      </c>
      <c r="G126" s="1921" t="s">
        <v>89</v>
      </c>
      <c r="H126" s="1921" t="s">
        <v>89</v>
      </c>
      <c r="I126" s="1922">
        <v>42724</v>
      </c>
      <c r="J126" s="1922"/>
      <c r="K126" s="1922"/>
      <c r="L126" s="1922"/>
      <c r="M126" s="1922"/>
      <c r="N126" s="1922"/>
      <c r="O126" s="1922"/>
      <c r="P126" s="1922"/>
      <c r="Q126" s="1922"/>
      <c r="R126" s="1931"/>
      <c r="S126" s="1848"/>
      <c r="T126" s="1848"/>
      <c r="U126" s="1849" t="str">
        <f>IF(OR(V126="Yes", W126="Web-page timetable", X126="YES"), "Yes")</f>
        <v>Yes</v>
      </c>
      <c r="V126" s="1850" t="s">
        <v>93</v>
      </c>
      <c r="W126" s="1851" t="s">
        <v>267</v>
      </c>
      <c r="X126" s="1851"/>
      <c r="Y126" s="1852" t="s">
        <v>6791</v>
      </c>
      <c r="Z126" s="1853" t="s">
        <v>6792</v>
      </c>
      <c r="AA126" s="1853" t="s">
        <v>6793</v>
      </c>
      <c r="AB126" s="1854">
        <v>43525</v>
      </c>
      <c r="AC126" s="1855" t="s">
        <v>4127</v>
      </c>
      <c r="AD126" s="1855" t="s">
        <v>4128</v>
      </c>
      <c r="AE126" s="1856">
        <v>43800</v>
      </c>
      <c r="AF126" s="1857">
        <v>43466</v>
      </c>
      <c r="AG126" s="1857">
        <v>43862</v>
      </c>
      <c r="AH126" s="1858" t="s">
        <v>4129</v>
      </c>
      <c r="AI126" s="1858"/>
      <c r="AJ126" s="1859" t="s">
        <v>4130</v>
      </c>
      <c r="AK126" s="1855" t="s">
        <v>4131</v>
      </c>
      <c r="AL126" s="1856">
        <v>44044</v>
      </c>
      <c r="AM126" s="1857">
        <v>44044</v>
      </c>
      <c r="AN126" s="1857">
        <v>44099</v>
      </c>
      <c r="AO126" s="1858" t="s">
        <v>4132</v>
      </c>
      <c r="AP126" s="1858"/>
      <c r="AQ126" s="1860" t="s">
        <v>4133</v>
      </c>
      <c r="AR126" s="1855" t="s">
        <v>4134</v>
      </c>
      <c r="AS126" s="1856">
        <v>44197</v>
      </c>
      <c r="AT126" s="1857">
        <v>44197</v>
      </c>
      <c r="AU126" s="1857">
        <v>44253</v>
      </c>
      <c r="AV126" s="1858" t="s">
        <v>4135</v>
      </c>
      <c r="AW126" s="1858"/>
      <c r="AX126" s="1861"/>
      <c r="AY126" s="1861" t="s">
        <v>4136</v>
      </c>
      <c r="AZ126" s="1856"/>
      <c r="BA126" s="1857"/>
      <c r="BB126" s="1857">
        <v>44459</v>
      </c>
      <c r="BC126" s="1858" t="s">
        <v>4137</v>
      </c>
      <c r="BD126" s="1858"/>
      <c r="BE126" s="1855" t="s">
        <v>2773</v>
      </c>
      <c r="BF126" s="1856">
        <v>44986</v>
      </c>
      <c r="BG126" s="1857"/>
      <c r="BH126" s="1855" t="s">
        <v>9086</v>
      </c>
      <c r="BI126" s="1856">
        <v>45139</v>
      </c>
      <c r="BJ126" s="1857"/>
      <c r="BK126" s="1855" t="s">
        <v>114</v>
      </c>
      <c r="BL126" s="1856" t="s">
        <v>114</v>
      </c>
      <c r="BM126" s="1862"/>
      <c r="BN126" s="1863" t="s">
        <v>9478</v>
      </c>
      <c r="BO126" s="1864" t="s">
        <v>9479</v>
      </c>
      <c r="BP126" s="1863"/>
      <c r="BQ126" s="1865">
        <v>44546</v>
      </c>
      <c r="BR126" s="1865"/>
      <c r="BS126" s="1866" t="s">
        <v>116</v>
      </c>
      <c r="BT126" s="1865">
        <v>44944</v>
      </c>
      <c r="BU126" s="1865">
        <v>44798</v>
      </c>
      <c r="BV126" s="1866" t="s">
        <v>116</v>
      </c>
      <c r="BW126" s="1865">
        <v>44816</v>
      </c>
      <c r="BX126" s="1865"/>
      <c r="BY126" s="2022" t="s">
        <v>579</v>
      </c>
      <c r="BZ126" s="2027"/>
    </row>
    <row r="127" spans="1:78" s="1411" customFormat="1" ht="33.5" customHeight="1" x14ac:dyDescent="0.2">
      <c r="A127" s="1880" t="s">
        <v>2197</v>
      </c>
      <c r="B127" s="1880" t="s">
        <v>2198</v>
      </c>
      <c r="C127" s="1880" t="s">
        <v>2199</v>
      </c>
      <c r="D127" s="7585">
        <v>2259</v>
      </c>
      <c r="E127" s="1882" t="s">
        <v>423</v>
      </c>
      <c r="F127" s="1882" t="s">
        <v>281</v>
      </c>
      <c r="G127" s="1883" t="s">
        <v>89</v>
      </c>
      <c r="H127" s="1883" t="s">
        <v>89</v>
      </c>
      <c r="I127" s="1884">
        <v>42937</v>
      </c>
      <c r="J127" s="1884"/>
      <c r="K127" s="1884"/>
      <c r="L127" s="1884"/>
      <c r="M127" s="1884"/>
      <c r="N127" s="1884"/>
      <c r="O127" s="1884"/>
      <c r="P127" s="1884"/>
      <c r="Q127" s="1884"/>
      <c r="R127" s="1925"/>
      <c r="S127" s="1762"/>
      <c r="T127" s="1762"/>
      <c r="U127" s="1763" t="str">
        <f t="shared" ref="U127:U130" si="16">IF(OR(V127="Yes", W127="Web-page timetable", X127="YES"), "Yes")</f>
        <v>Yes</v>
      </c>
      <c r="V127" s="1764" t="s">
        <v>93</v>
      </c>
      <c r="W127" s="1765" t="s">
        <v>94</v>
      </c>
      <c r="X127" s="1765"/>
      <c r="Y127" s="1837" t="s">
        <v>2200</v>
      </c>
      <c r="Z127" s="1766" t="s">
        <v>6868</v>
      </c>
      <c r="AA127" s="1765"/>
      <c r="AB127" s="1768">
        <v>44228</v>
      </c>
      <c r="AC127" s="1769" t="s">
        <v>788</v>
      </c>
      <c r="AD127" s="1769" t="s">
        <v>142</v>
      </c>
      <c r="AE127" s="1770">
        <v>44470</v>
      </c>
      <c r="AF127" s="1771">
        <v>44578</v>
      </c>
      <c r="AG127" s="1771">
        <v>44634</v>
      </c>
      <c r="AH127" s="1772" t="s">
        <v>2202</v>
      </c>
      <c r="AI127" s="1772"/>
      <c r="AJ127" s="7582" t="s">
        <v>1025</v>
      </c>
      <c r="AK127" s="7582" t="s">
        <v>2203</v>
      </c>
      <c r="AL127" s="1770">
        <v>44743</v>
      </c>
      <c r="AM127" s="1771"/>
      <c r="AN127" s="1771"/>
      <c r="AO127" s="1772"/>
      <c r="AP127" s="1772"/>
      <c r="AQ127" s="1773"/>
      <c r="AR127" s="1774"/>
      <c r="AS127" s="1770"/>
      <c r="AT127" s="1771"/>
      <c r="AU127" s="1771"/>
      <c r="AV127" s="1772"/>
      <c r="AW127" s="1772"/>
      <c r="AX127" s="1774"/>
      <c r="AY127" s="1774"/>
      <c r="AZ127" s="1770"/>
      <c r="BA127" s="1771"/>
      <c r="BB127" s="1771"/>
      <c r="BC127" s="1772"/>
      <c r="BD127" s="1772"/>
      <c r="BE127" s="1769" t="s">
        <v>2773</v>
      </c>
      <c r="BF127" s="1770">
        <v>44986</v>
      </c>
      <c r="BG127" s="1771"/>
      <c r="BH127" s="1769" t="s">
        <v>6371</v>
      </c>
      <c r="BI127" s="1770">
        <v>45047</v>
      </c>
      <c r="BJ127" s="1771"/>
      <c r="BK127" s="1769" t="s">
        <v>9480</v>
      </c>
      <c r="BL127" s="1770">
        <v>45231</v>
      </c>
      <c r="BM127" s="1771"/>
      <c r="BN127" s="1775" t="s">
        <v>9481</v>
      </c>
      <c r="BO127" s="1775" t="s">
        <v>9482</v>
      </c>
      <c r="BP127" s="1775"/>
      <c r="BQ127" s="1776">
        <v>44480</v>
      </c>
      <c r="BR127" s="1776">
        <v>44797</v>
      </c>
      <c r="BS127" s="1777" t="s">
        <v>116</v>
      </c>
      <c r="BT127" s="1776"/>
      <c r="BU127" s="1776">
        <v>44797</v>
      </c>
      <c r="BV127" s="1777" t="s">
        <v>116</v>
      </c>
      <c r="BW127" s="1776">
        <v>44797</v>
      </c>
      <c r="BX127" s="1776"/>
      <c r="BY127" s="2015" t="s">
        <v>105</v>
      </c>
      <c r="BZ127" s="7598"/>
    </row>
    <row r="128" spans="1:78" s="1411" customFormat="1" ht="47.5" customHeight="1" x14ac:dyDescent="0.2">
      <c r="A128" s="1880" t="s">
        <v>1848</v>
      </c>
      <c r="B128" s="1880" t="s">
        <v>1849</v>
      </c>
      <c r="C128" s="1880" t="s">
        <v>6848</v>
      </c>
      <c r="D128" s="7585" t="s">
        <v>6849</v>
      </c>
      <c r="E128" s="1882" t="s">
        <v>423</v>
      </c>
      <c r="F128" s="1882" t="s">
        <v>2182</v>
      </c>
      <c r="G128" s="1883" t="s">
        <v>89</v>
      </c>
      <c r="H128" s="1883" t="s">
        <v>89</v>
      </c>
      <c r="I128" s="1884">
        <v>41221</v>
      </c>
      <c r="J128" s="1884" t="s">
        <v>90</v>
      </c>
      <c r="K128" s="1884"/>
      <c r="L128" s="1884"/>
      <c r="M128" s="1884"/>
      <c r="N128" s="1884"/>
      <c r="O128" s="1884"/>
      <c r="P128" s="1884"/>
      <c r="Q128" s="1884"/>
      <c r="R128" s="1925"/>
      <c r="S128" s="1762"/>
      <c r="T128" s="1762"/>
      <c r="U128" s="1763" t="str">
        <f t="shared" si="16"/>
        <v>Yes</v>
      </c>
      <c r="V128" s="1764" t="s">
        <v>93</v>
      </c>
      <c r="W128" s="1765" t="s">
        <v>94</v>
      </c>
      <c r="X128" s="1765"/>
      <c r="Y128" s="1766" t="s">
        <v>1851</v>
      </c>
      <c r="Z128" s="1767" t="s">
        <v>6850</v>
      </c>
      <c r="AA128" s="1767"/>
      <c r="AB128" s="1768">
        <v>44378</v>
      </c>
      <c r="AC128" s="1769" t="s">
        <v>9379</v>
      </c>
      <c r="AD128" s="1769"/>
      <c r="AE128" s="1770">
        <v>44470</v>
      </c>
      <c r="AF128" s="1771"/>
      <c r="AG128" s="1771"/>
      <c r="AH128" s="1772"/>
      <c r="AI128" s="1772"/>
      <c r="AJ128" s="7582"/>
      <c r="AK128" s="7582"/>
      <c r="AL128" s="1770"/>
      <c r="AM128" s="1771"/>
      <c r="AN128" s="1771"/>
      <c r="AO128" s="1772"/>
      <c r="AP128" s="1772"/>
      <c r="AQ128" s="1773"/>
      <c r="AR128" s="1774"/>
      <c r="AS128" s="1770"/>
      <c r="AT128" s="1771"/>
      <c r="AU128" s="1771"/>
      <c r="AV128" s="1772"/>
      <c r="AW128" s="1772"/>
      <c r="AX128" s="1774"/>
      <c r="AY128" s="1774"/>
      <c r="AZ128" s="1770"/>
      <c r="BA128" s="1771"/>
      <c r="BB128" s="1771"/>
      <c r="BC128" s="1772"/>
      <c r="BD128" s="1772"/>
      <c r="BE128" s="1769" t="s">
        <v>9380</v>
      </c>
      <c r="BF128" s="1770">
        <v>44866</v>
      </c>
      <c r="BG128" s="1771"/>
      <c r="BH128" s="1769" t="s">
        <v>7742</v>
      </c>
      <c r="BI128" s="1770">
        <v>44927</v>
      </c>
      <c r="BJ128" s="1771"/>
      <c r="BK128" s="1769" t="s">
        <v>9381</v>
      </c>
      <c r="BL128" s="1770">
        <v>45200</v>
      </c>
      <c r="BM128" s="1771"/>
      <c r="BN128" s="1775" t="s">
        <v>6852</v>
      </c>
      <c r="BO128" s="1775" t="s">
        <v>9483</v>
      </c>
      <c r="BP128" s="1775"/>
      <c r="BQ128" s="1776">
        <v>44890</v>
      </c>
      <c r="BR128" s="1776">
        <v>44391</v>
      </c>
      <c r="BS128" s="1777" t="s">
        <v>116</v>
      </c>
      <c r="BT128" s="1776">
        <v>44890</v>
      </c>
      <c r="BU128" s="1776">
        <v>44391</v>
      </c>
      <c r="BV128" s="1777" t="s">
        <v>116</v>
      </c>
      <c r="BW128" s="1776">
        <v>44713</v>
      </c>
      <c r="BX128" s="1776"/>
      <c r="BY128" s="2015" t="s">
        <v>105</v>
      </c>
      <c r="BZ128" s="7598"/>
    </row>
    <row r="129" spans="1:78" s="1411" customFormat="1" ht="41.5" customHeight="1" x14ac:dyDescent="0.2">
      <c r="A129" s="1880" t="s">
        <v>3934</v>
      </c>
      <c r="B129" s="1880" t="s">
        <v>3935</v>
      </c>
      <c r="C129" s="1880" t="s">
        <v>9336</v>
      </c>
      <c r="D129" s="1881">
        <v>1997</v>
      </c>
      <c r="E129" s="1882" t="s">
        <v>1083</v>
      </c>
      <c r="F129" s="1882" t="s">
        <v>266</v>
      </c>
      <c r="G129" s="1883" t="s">
        <v>89</v>
      </c>
      <c r="H129" s="1883" t="s">
        <v>89</v>
      </c>
      <c r="I129" s="1884">
        <v>44307</v>
      </c>
      <c r="J129" s="1884"/>
      <c r="K129" s="1884"/>
      <c r="L129" s="1884"/>
      <c r="M129" s="1884"/>
      <c r="N129" s="1884">
        <v>43635</v>
      </c>
      <c r="O129" s="1884">
        <v>43788</v>
      </c>
      <c r="P129" s="1884">
        <v>44274</v>
      </c>
      <c r="Q129" s="1884"/>
      <c r="R129" s="1925"/>
      <c r="S129" s="1762"/>
      <c r="T129" s="1762"/>
      <c r="U129" s="1763" t="b">
        <f t="shared" si="16"/>
        <v>0</v>
      </c>
      <c r="V129" s="1764" t="s">
        <v>237</v>
      </c>
      <c r="W129" s="1765" t="s">
        <v>94</v>
      </c>
      <c r="X129" s="1765"/>
      <c r="Y129" s="1767" t="s">
        <v>6719</v>
      </c>
      <c r="Z129" s="1767" t="s">
        <v>6720</v>
      </c>
      <c r="AA129" s="1767" t="s">
        <v>6721</v>
      </c>
      <c r="AB129" s="1768">
        <v>43617</v>
      </c>
      <c r="AC129" s="1769" t="s">
        <v>5861</v>
      </c>
      <c r="AD129" s="1769"/>
      <c r="AE129" s="1770" t="s">
        <v>5083</v>
      </c>
      <c r="AF129" s="1771"/>
      <c r="AG129" s="1771"/>
      <c r="AH129" s="1772"/>
      <c r="AI129" s="1772"/>
      <c r="AJ129" s="7582"/>
      <c r="AK129" s="7582"/>
      <c r="AL129" s="7595"/>
      <c r="AM129" s="1771"/>
      <c r="AN129" s="1771"/>
      <c r="AO129" s="1772"/>
      <c r="AP129" s="1772"/>
      <c r="AQ129" s="1773"/>
      <c r="AR129" s="1774"/>
      <c r="AS129" s="1770"/>
      <c r="AT129" s="1771"/>
      <c r="AU129" s="1771"/>
      <c r="AV129" s="1772"/>
      <c r="AW129" s="1772"/>
      <c r="AX129" s="1774"/>
      <c r="AY129" s="1774"/>
      <c r="AZ129" s="1770"/>
      <c r="BA129" s="1771"/>
      <c r="BB129" s="1771"/>
      <c r="BC129" s="1772"/>
      <c r="BD129" s="1772"/>
      <c r="BE129" s="1769" t="s">
        <v>2482</v>
      </c>
      <c r="BF129" s="1770">
        <v>43617</v>
      </c>
      <c r="BG129" s="1771">
        <f>N129</f>
        <v>43635</v>
      </c>
      <c r="BH129" s="1769" t="s">
        <v>1087</v>
      </c>
      <c r="BI129" s="1770">
        <v>43739</v>
      </c>
      <c r="BJ129" s="1771">
        <f>O129</f>
        <v>43788</v>
      </c>
      <c r="BK129" s="1769" t="s">
        <v>2850</v>
      </c>
      <c r="BL129" s="1770">
        <v>43922</v>
      </c>
      <c r="BM129" s="1771">
        <v>44307</v>
      </c>
      <c r="BN129" s="7583" t="s">
        <v>9337</v>
      </c>
      <c r="BO129" s="7583"/>
      <c r="BP129" s="7583"/>
      <c r="BQ129" s="1776">
        <v>44131</v>
      </c>
      <c r="BR129" s="1776"/>
      <c r="BS129" s="1777" t="s">
        <v>116</v>
      </c>
      <c r="BT129" s="1776"/>
      <c r="BU129" s="1776">
        <v>44320</v>
      </c>
      <c r="BV129" s="1777"/>
      <c r="BW129" s="1776">
        <v>44294</v>
      </c>
      <c r="BX129" s="1776" t="s">
        <v>6810</v>
      </c>
      <c r="BY129" s="2015" t="s">
        <v>9338</v>
      </c>
      <c r="BZ129" s="7598"/>
    </row>
    <row r="130" spans="1:78" s="1411" customFormat="1" ht="43.5" customHeight="1" x14ac:dyDescent="0.2">
      <c r="A130" s="1880" t="s">
        <v>3343</v>
      </c>
      <c r="B130" s="1880" t="s">
        <v>3344</v>
      </c>
      <c r="C130" s="1880" t="s">
        <v>6503</v>
      </c>
      <c r="D130" s="7585">
        <v>844</v>
      </c>
      <c r="E130" s="1882" t="s">
        <v>292</v>
      </c>
      <c r="F130" s="1882" t="s">
        <v>1021</v>
      </c>
      <c r="G130" s="1883" t="s">
        <v>89</v>
      </c>
      <c r="H130" s="1883" t="s">
        <v>89</v>
      </c>
      <c r="I130" s="1884">
        <v>43607</v>
      </c>
      <c r="J130" s="1884"/>
      <c r="K130" s="1884"/>
      <c r="L130" s="1884"/>
      <c r="M130" s="1884"/>
      <c r="N130" s="1884"/>
      <c r="O130" s="1884"/>
      <c r="P130" s="1884"/>
      <c r="Q130" s="1884"/>
      <c r="R130" s="1925"/>
      <c r="S130" s="1762"/>
      <c r="T130" s="1762"/>
      <c r="U130" s="1763" t="b">
        <f t="shared" si="16"/>
        <v>0</v>
      </c>
      <c r="V130" s="1764" t="s">
        <v>237</v>
      </c>
      <c r="W130" s="1765" t="s">
        <v>94</v>
      </c>
      <c r="X130" s="1765"/>
      <c r="Y130" s="1767" t="s">
        <v>6504</v>
      </c>
      <c r="Z130" s="1767" t="s">
        <v>6505</v>
      </c>
      <c r="AA130" s="1767" t="s">
        <v>6506</v>
      </c>
      <c r="AB130" s="1768">
        <v>42522</v>
      </c>
      <c r="AC130" s="1769" t="s">
        <v>6507</v>
      </c>
      <c r="AD130" s="1769"/>
      <c r="AE130" s="1770">
        <v>41426</v>
      </c>
      <c r="AF130" s="1771"/>
      <c r="AG130" s="1771"/>
      <c r="AH130" s="1772"/>
      <c r="AI130" s="1772"/>
      <c r="AJ130" s="1769" t="s">
        <v>6463</v>
      </c>
      <c r="AK130" s="1769"/>
      <c r="AL130" s="1770">
        <v>42156</v>
      </c>
      <c r="AM130" s="1771"/>
      <c r="AN130" s="1771"/>
      <c r="AO130" s="1772"/>
      <c r="AP130" s="1772"/>
      <c r="AQ130" s="1773"/>
      <c r="AR130" s="1774"/>
      <c r="AS130" s="1770"/>
      <c r="AT130" s="1771"/>
      <c r="AU130" s="1771"/>
      <c r="AV130" s="1772"/>
      <c r="AW130" s="1772"/>
      <c r="AX130" s="1774"/>
      <c r="AY130" s="1774"/>
      <c r="AZ130" s="1770"/>
      <c r="BA130" s="1771"/>
      <c r="BB130" s="1771"/>
      <c r="BC130" s="1772"/>
      <c r="BD130" s="1772"/>
      <c r="BE130" s="1769" t="s">
        <v>6508</v>
      </c>
      <c r="BF130" s="1770">
        <v>42370</v>
      </c>
      <c r="BG130" s="1771">
        <v>42527</v>
      </c>
      <c r="BH130" s="1769" t="s">
        <v>5286</v>
      </c>
      <c r="BI130" s="1770">
        <v>42552</v>
      </c>
      <c r="BJ130" s="1771">
        <v>42573</v>
      </c>
      <c r="BK130" s="1769" t="s">
        <v>6509</v>
      </c>
      <c r="BL130" s="1770">
        <v>42826</v>
      </c>
      <c r="BM130" s="1771">
        <v>43607</v>
      </c>
      <c r="BN130" s="1775" t="s">
        <v>6966</v>
      </c>
      <c r="BO130" s="1775"/>
      <c r="BP130" s="1775"/>
      <c r="BQ130" s="1776">
        <v>43550</v>
      </c>
      <c r="BR130" s="1776"/>
      <c r="BS130" s="1777" t="s">
        <v>116</v>
      </c>
      <c r="BT130" s="1776"/>
      <c r="BU130" s="1776"/>
      <c r="BV130" s="1777"/>
      <c r="BW130" s="1776"/>
      <c r="BX130" s="1776" t="s">
        <v>6810</v>
      </c>
      <c r="BY130" s="2015" t="s">
        <v>5195</v>
      </c>
      <c r="BZ130" s="7598"/>
    </row>
    <row r="131" spans="1:78" s="1" customFormat="1" ht="40" customHeight="1" x14ac:dyDescent="0.2">
      <c r="A131" s="1880" t="s">
        <v>419</v>
      </c>
      <c r="B131" s="1880" t="s">
        <v>420</v>
      </c>
      <c r="C131" s="1880" t="s">
        <v>9484</v>
      </c>
      <c r="D131" s="7584" t="s">
        <v>6849</v>
      </c>
      <c r="E131" s="1883"/>
      <c r="F131" s="1883"/>
      <c r="G131" s="1882" t="s">
        <v>89</v>
      </c>
      <c r="H131" s="1883" t="s">
        <v>89</v>
      </c>
      <c r="I131" s="1884">
        <v>40604</v>
      </c>
      <c r="J131" s="1884" t="s">
        <v>90</v>
      </c>
      <c r="K131" s="1884"/>
      <c r="L131" s="1884"/>
      <c r="M131" s="1884"/>
      <c r="N131" s="1884"/>
      <c r="O131" s="1884"/>
      <c r="P131" s="1884"/>
      <c r="Q131" s="1884"/>
      <c r="R131" s="1925"/>
      <c r="S131" s="1762"/>
      <c r="T131" s="1762"/>
      <c r="U131" s="1763" t="str">
        <f>IF(OR(V131="Yes", W131="Web-page timetable", X131="YES"), "Yes")</f>
        <v>Yes</v>
      </c>
      <c r="V131" s="1764" t="s">
        <v>93</v>
      </c>
      <c r="W131" s="1765" t="s">
        <v>94</v>
      </c>
      <c r="X131" s="1765"/>
      <c r="Y131" s="1765"/>
      <c r="Z131" s="1765" t="s">
        <v>9070</v>
      </c>
      <c r="AA131" s="1767"/>
      <c r="AB131" s="1768">
        <v>44593</v>
      </c>
      <c r="AC131" s="1769" t="s">
        <v>9071</v>
      </c>
      <c r="AD131" s="1769" t="s">
        <v>9485</v>
      </c>
      <c r="AE131" s="1770">
        <v>44287</v>
      </c>
      <c r="AF131" s="1771"/>
      <c r="AG131" s="1771"/>
      <c r="AH131" s="1772"/>
      <c r="AI131" s="1772"/>
      <c r="AJ131" s="1769" t="s">
        <v>8013</v>
      </c>
      <c r="AK131" s="1769" t="s">
        <v>9486</v>
      </c>
      <c r="AL131" s="1770">
        <v>44682</v>
      </c>
      <c r="AM131" s="1771"/>
      <c r="AN131" s="1771"/>
      <c r="AO131" s="1772"/>
      <c r="AP131" s="1772"/>
      <c r="AQ131" s="1773"/>
      <c r="AR131" s="1774"/>
      <c r="AS131" s="1770"/>
      <c r="AT131" s="1771"/>
      <c r="AU131" s="1771"/>
      <c r="AV131" s="1772"/>
      <c r="AW131" s="1772"/>
      <c r="AX131" s="1774"/>
      <c r="AY131" s="1774"/>
      <c r="AZ131" s="1770"/>
      <c r="BA131" s="1771"/>
      <c r="BB131" s="1771"/>
      <c r="BC131" s="1772"/>
      <c r="BD131" s="1772"/>
      <c r="BE131" s="1769" t="s">
        <v>8755</v>
      </c>
      <c r="BF131" s="1770">
        <v>44896</v>
      </c>
      <c r="BG131" s="1771"/>
      <c r="BH131" s="1769" t="s">
        <v>4769</v>
      </c>
      <c r="BI131" s="1770">
        <v>45017</v>
      </c>
      <c r="BJ131" s="1771"/>
      <c r="BK131" s="1769" t="s">
        <v>6912</v>
      </c>
      <c r="BL131" s="1770">
        <v>45352</v>
      </c>
      <c r="BM131" s="1771"/>
      <c r="BN131" s="1827" t="s">
        <v>9487</v>
      </c>
      <c r="BO131" s="1827" t="s">
        <v>9487</v>
      </c>
      <c r="BP131" s="1775" t="s">
        <v>9021</v>
      </c>
      <c r="BQ131" s="1776">
        <v>44461</v>
      </c>
      <c r="BR131" s="1776">
        <v>44673</v>
      </c>
      <c r="BS131" s="1777" t="s">
        <v>116</v>
      </c>
      <c r="BT131" s="1776"/>
      <c r="BU131" s="1776">
        <v>44273</v>
      </c>
      <c r="BV131" s="1777" t="s">
        <v>116</v>
      </c>
      <c r="BW131" s="1776"/>
      <c r="BX131" s="1776"/>
      <c r="BY131" s="2015"/>
      <c r="BZ131" s="514"/>
    </row>
    <row r="132" spans="1:78" s="1" customFormat="1" ht="53.5" customHeight="1" x14ac:dyDescent="0.2">
      <c r="A132" s="1880" t="s">
        <v>118</v>
      </c>
      <c r="B132" s="1880" t="s">
        <v>119</v>
      </c>
      <c r="C132" s="1880" t="s">
        <v>120</v>
      </c>
      <c r="D132" s="7585">
        <v>2191</v>
      </c>
      <c r="E132" s="1883">
        <v>2021</v>
      </c>
      <c r="F132" s="1883">
        <v>2039</v>
      </c>
      <c r="G132" s="1883" t="s">
        <v>89</v>
      </c>
      <c r="H132" s="1883" t="s">
        <v>89</v>
      </c>
      <c r="I132" s="1884" t="s">
        <v>121</v>
      </c>
      <c r="J132" s="1884" t="s">
        <v>93</v>
      </c>
      <c r="K132" s="1884" t="s">
        <v>122</v>
      </c>
      <c r="L132" s="1884"/>
      <c r="M132" s="1884"/>
      <c r="N132" s="1884"/>
      <c r="O132" s="1884"/>
      <c r="P132" s="1884"/>
      <c r="Q132" s="1884"/>
      <c r="R132" s="1925"/>
      <c r="S132" s="1762"/>
      <c r="T132" s="1762"/>
      <c r="U132" s="1763" t="str">
        <f t="shared" ref="U132" si="17">IF(OR(V132="Yes", W132="Web-page timetable", X132="YES"), "Yes")</f>
        <v>Yes</v>
      </c>
      <c r="V132" s="1764" t="s">
        <v>93</v>
      </c>
      <c r="W132" s="1765" t="s">
        <v>94</v>
      </c>
      <c r="X132" s="1765"/>
      <c r="Y132" s="1767" t="s">
        <v>123</v>
      </c>
      <c r="Z132" s="1767" t="s">
        <v>7374</v>
      </c>
      <c r="AA132" s="1766"/>
      <c r="AB132" s="1768">
        <v>44713</v>
      </c>
      <c r="AC132" s="1769" t="s">
        <v>125</v>
      </c>
      <c r="AD132" s="1769" t="s">
        <v>126</v>
      </c>
      <c r="AE132" s="1770">
        <v>44378</v>
      </c>
      <c r="AF132" s="1771">
        <v>44378</v>
      </c>
      <c r="AG132" s="1771">
        <v>44440</v>
      </c>
      <c r="AH132" s="1780" t="s">
        <v>127</v>
      </c>
      <c r="AI132" s="1772"/>
      <c r="AJ132" s="1774" t="s">
        <v>128</v>
      </c>
      <c r="AK132" s="1774" t="s">
        <v>129</v>
      </c>
      <c r="AL132" s="1770">
        <v>44743</v>
      </c>
      <c r="AM132" s="1771">
        <v>44757</v>
      </c>
      <c r="AN132" s="1771">
        <v>44806</v>
      </c>
      <c r="AO132" s="1772" t="s">
        <v>130</v>
      </c>
      <c r="AP132" s="1772"/>
      <c r="AQ132" s="1773"/>
      <c r="AR132" s="1774"/>
      <c r="AS132" s="1770"/>
      <c r="AT132" s="1771"/>
      <c r="AU132" s="1771"/>
      <c r="AV132" s="1772"/>
      <c r="AW132" s="1772"/>
      <c r="AX132" s="1774"/>
      <c r="AY132" s="1774"/>
      <c r="AZ132" s="1770"/>
      <c r="BA132" s="1771"/>
      <c r="BB132" s="1771"/>
      <c r="BC132" s="1772"/>
      <c r="BD132" s="1772"/>
      <c r="BE132" s="1786" t="s">
        <v>5598</v>
      </c>
      <c r="BF132" s="1787">
        <v>44896</v>
      </c>
      <c r="BG132" s="1788"/>
      <c r="BH132" s="1786" t="s">
        <v>6303</v>
      </c>
      <c r="BI132" s="1787">
        <v>44958</v>
      </c>
      <c r="BJ132" s="1788"/>
      <c r="BK132" s="1786" t="s">
        <v>6414</v>
      </c>
      <c r="BL132" s="1787">
        <v>45261</v>
      </c>
      <c r="BM132" s="1788"/>
      <c r="BN132" s="1775" t="s">
        <v>9488</v>
      </c>
      <c r="BO132" s="1775" t="s">
        <v>9489</v>
      </c>
      <c r="BP132" s="1775"/>
      <c r="BQ132" s="1867">
        <v>44988</v>
      </c>
      <c r="BR132" s="1867">
        <v>44749</v>
      </c>
      <c r="BS132" s="1777" t="s">
        <v>116</v>
      </c>
      <c r="BT132" s="1867"/>
      <c r="BU132" s="1867">
        <v>44984</v>
      </c>
      <c r="BV132" s="1867" t="s">
        <v>116</v>
      </c>
      <c r="BW132" s="1776">
        <v>44749</v>
      </c>
      <c r="BX132" s="1776"/>
      <c r="BY132" s="2016" t="s">
        <v>105</v>
      </c>
      <c r="BZ132" s="514"/>
    </row>
    <row r="133" spans="1:78" s="1" customFormat="1" ht="50" customHeight="1" x14ac:dyDescent="0.2">
      <c r="A133" s="1880" t="s">
        <v>806</v>
      </c>
      <c r="B133" s="1887" t="s">
        <v>807</v>
      </c>
      <c r="C133" s="1880" t="s">
        <v>5276</v>
      </c>
      <c r="D133" s="7585">
        <v>1887</v>
      </c>
      <c r="E133" s="1882" t="s">
        <v>4840</v>
      </c>
      <c r="F133" s="1882" t="s">
        <v>4841</v>
      </c>
      <c r="G133" s="1883" t="s">
        <v>89</v>
      </c>
      <c r="H133" s="1883" t="s">
        <v>89</v>
      </c>
      <c r="I133" s="1884">
        <v>44399</v>
      </c>
      <c r="J133" s="1884" t="s">
        <v>90</v>
      </c>
      <c r="K133" s="1884"/>
      <c r="L133" s="1884"/>
      <c r="M133" s="1884"/>
      <c r="N133" s="1884">
        <v>43111</v>
      </c>
      <c r="O133" s="1884">
        <v>43220</v>
      </c>
      <c r="P133" s="1888">
        <v>44392</v>
      </c>
      <c r="Q133" s="1884"/>
      <c r="R133" s="1925"/>
      <c r="S133" s="1762"/>
      <c r="T133" s="1762"/>
      <c r="U133" s="1763" t="str">
        <f>IF(OR(V133="Yes", W133="Web-page timetable", X133="YES"), "Yes")</f>
        <v>Yes</v>
      </c>
      <c r="V133" s="1764" t="s">
        <v>93</v>
      </c>
      <c r="W133" s="1765" t="s">
        <v>94</v>
      </c>
      <c r="X133" s="1765"/>
      <c r="Y133" s="1767" t="s">
        <v>5277</v>
      </c>
      <c r="Z133" s="1767" t="s">
        <v>5278</v>
      </c>
      <c r="AA133" s="1767" t="s">
        <v>5279</v>
      </c>
      <c r="AB133" s="1768">
        <v>43160</v>
      </c>
      <c r="AC133" s="1769" t="s">
        <v>5280</v>
      </c>
      <c r="AD133" s="1769"/>
      <c r="AE133" s="1770">
        <v>42917</v>
      </c>
      <c r="AF133" s="1771"/>
      <c r="AG133" s="1771"/>
      <c r="AH133" s="1772"/>
      <c r="AI133" s="1772"/>
      <c r="AJ133" s="1769"/>
      <c r="AK133" s="1769"/>
      <c r="AL133" s="1770"/>
      <c r="AM133" s="1771"/>
      <c r="AN133" s="1771"/>
      <c r="AO133" s="1772"/>
      <c r="AP133" s="1772"/>
      <c r="AQ133" s="1773"/>
      <c r="AR133" s="1774"/>
      <c r="AS133" s="1770"/>
      <c r="AT133" s="1771"/>
      <c r="AU133" s="1771"/>
      <c r="AV133" s="1772"/>
      <c r="AW133" s="1772"/>
      <c r="AX133" s="1774"/>
      <c r="AY133" s="1774"/>
      <c r="AZ133" s="1770"/>
      <c r="BA133" s="1771"/>
      <c r="BB133" s="1771"/>
      <c r="BC133" s="1772"/>
      <c r="BD133" s="1772"/>
      <c r="BE133" s="1769" t="s">
        <v>1865</v>
      </c>
      <c r="BF133" s="1770">
        <v>43101</v>
      </c>
      <c r="BG133" s="1771">
        <f>N133</f>
        <v>43111</v>
      </c>
      <c r="BH133" s="1769" t="s">
        <v>5281</v>
      </c>
      <c r="BI133" s="1770">
        <v>43191</v>
      </c>
      <c r="BJ133" s="1771">
        <f>O133</f>
        <v>43220</v>
      </c>
      <c r="BK133" s="1769" t="s">
        <v>4880</v>
      </c>
      <c r="BL133" s="1770">
        <v>43435</v>
      </c>
      <c r="BM133" s="1771">
        <v>44399</v>
      </c>
      <c r="BN133" s="1775" t="s">
        <v>7388</v>
      </c>
      <c r="BO133" s="1775" t="s">
        <v>9490</v>
      </c>
      <c r="BP133" s="1775"/>
      <c r="BQ133" s="1776">
        <v>44124</v>
      </c>
      <c r="BR133" s="1776"/>
      <c r="BS133" s="1777" t="s">
        <v>116</v>
      </c>
      <c r="BT133" s="1776"/>
      <c r="BU133" s="1776"/>
      <c r="BV133" s="1777"/>
      <c r="BW133" s="1776">
        <v>44285</v>
      </c>
      <c r="BX133" s="1776" t="s">
        <v>6810</v>
      </c>
      <c r="BY133" s="2015" t="s">
        <v>9491</v>
      </c>
      <c r="BZ133" s="514"/>
    </row>
    <row r="134" spans="1:78" s="1" customFormat="1" ht="50" customHeight="1" x14ac:dyDescent="0.2">
      <c r="A134" s="1880" t="s">
        <v>1722</v>
      </c>
      <c r="B134" s="1896" t="s">
        <v>5735</v>
      </c>
      <c r="C134" s="1880" t="s">
        <v>5736</v>
      </c>
      <c r="D134" s="7585">
        <v>1892</v>
      </c>
      <c r="E134" s="1882" t="s">
        <v>3819</v>
      </c>
      <c r="F134" s="1882" t="s">
        <v>4841</v>
      </c>
      <c r="G134" s="1883" t="s">
        <v>89</v>
      </c>
      <c r="H134" s="1883" t="s">
        <v>89</v>
      </c>
      <c r="I134" s="1884">
        <v>43894</v>
      </c>
      <c r="J134" s="1884"/>
      <c r="K134" s="1884"/>
      <c r="L134" s="1884"/>
      <c r="M134" s="1884"/>
      <c r="N134" s="1884" t="s">
        <v>5737</v>
      </c>
      <c r="O134" s="1884" t="s">
        <v>5738</v>
      </c>
      <c r="P134" s="1884"/>
      <c r="Q134" s="1884"/>
      <c r="R134" s="1925"/>
      <c r="S134" s="1762"/>
      <c r="T134" s="1762"/>
      <c r="U134" s="1763" t="str">
        <f t="shared" ref="U134:U143" si="18">IF(OR(V134="Yes", W134="Web-page timetable", X134="YES"), "Yes")</f>
        <v>Yes</v>
      </c>
      <c r="V134" s="1764" t="s">
        <v>228</v>
      </c>
      <c r="W134" s="1765" t="s">
        <v>267</v>
      </c>
      <c r="X134" s="1782"/>
      <c r="Y134" s="1767" t="s">
        <v>1724</v>
      </c>
      <c r="Z134" s="1767" t="s">
        <v>5739</v>
      </c>
      <c r="AA134" s="1767" t="s">
        <v>5740</v>
      </c>
      <c r="AB134" s="1768">
        <v>43313</v>
      </c>
      <c r="AC134" s="1769" t="s">
        <v>5741</v>
      </c>
      <c r="AD134" s="1769"/>
      <c r="AE134" s="1770">
        <v>42186</v>
      </c>
      <c r="AF134" s="1771"/>
      <c r="AG134" s="1771"/>
      <c r="AH134" s="1772"/>
      <c r="AI134" s="1772"/>
      <c r="AJ134" s="1769" t="s">
        <v>5742</v>
      </c>
      <c r="AK134" s="1769"/>
      <c r="AL134" s="1770">
        <v>42675</v>
      </c>
      <c r="AM134" s="1771"/>
      <c r="AN134" s="1771"/>
      <c r="AO134" s="1772"/>
      <c r="AP134" s="1772"/>
      <c r="AQ134" s="1773"/>
      <c r="AR134" s="1774"/>
      <c r="AS134" s="1770"/>
      <c r="AT134" s="1771"/>
      <c r="AU134" s="1771"/>
      <c r="AV134" s="1772"/>
      <c r="AW134" s="1772"/>
      <c r="AX134" s="1774"/>
      <c r="AY134" s="1774"/>
      <c r="AZ134" s="1770"/>
      <c r="BA134" s="1771"/>
      <c r="BB134" s="1771"/>
      <c r="BC134" s="1772"/>
      <c r="BD134" s="1772"/>
      <c r="BE134" s="1769" t="s">
        <v>5743</v>
      </c>
      <c r="BF134" s="1770">
        <v>43070</v>
      </c>
      <c r="BG134" s="1771">
        <v>43126</v>
      </c>
      <c r="BH134" s="1769" t="s">
        <v>5430</v>
      </c>
      <c r="BI134" s="1770">
        <v>43282</v>
      </c>
      <c r="BJ134" s="1771">
        <v>43343</v>
      </c>
      <c r="BK134" s="1769" t="s">
        <v>5561</v>
      </c>
      <c r="BL134" s="1770">
        <v>43556</v>
      </c>
      <c r="BM134" s="1771">
        <v>43894</v>
      </c>
      <c r="BN134" s="1775" t="s">
        <v>9301</v>
      </c>
      <c r="BO134" s="1775"/>
      <c r="BP134" s="1775"/>
      <c r="BQ134" s="1776">
        <v>43972</v>
      </c>
      <c r="BR134" s="1776"/>
      <c r="BS134" s="1777" t="s">
        <v>116</v>
      </c>
      <c r="BT134" s="1776"/>
      <c r="BU134" s="1776"/>
      <c r="BV134" s="1777"/>
      <c r="BW134" s="1776"/>
      <c r="BX134" s="1776" t="s">
        <v>6810</v>
      </c>
      <c r="BY134" s="2015" t="s">
        <v>5074</v>
      </c>
      <c r="BZ134" s="514"/>
    </row>
    <row r="135" spans="1:78" s="1" customFormat="1" ht="50" customHeight="1" x14ac:dyDescent="0.2">
      <c r="A135" s="1880" t="s">
        <v>918</v>
      </c>
      <c r="B135" s="1880" t="s">
        <v>919</v>
      </c>
      <c r="C135" s="1880" t="s">
        <v>5330</v>
      </c>
      <c r="D135" s="7585">
        <v>1925</v>
      </c>
      <c r="E135" s="1882" t="s">
        <v>2759</v>
      </c>
      <c r="F135" s="1882" t="s">
        <v>4841</v>
      </c>
      <c r="G135" s="1883" t="s">
        <v>89</v>
      </c>
      <c r="H135" s="1883" t="s">
        <v>89</v>
      </c>
      <c r="I135" s="1884">
        <v>44027</v>
      </c>
      <c r="J135" s="1884"/>
      <c r="K135" s="1884"/>
      <c r="L135" s="1884"/>
      <c r="M135" s="1884"/>
      <c r="N135" s="1884"/>
      <c r="O135" s="1884"/>
      <c r="P135" s="1884"/>
      <c r="Q135" s="1884"/>
      <c r="R135" s="1925"/>
      <c r="S135" s="1762"/>
      <c r="T135" s="1762"/>
      <c r="U135" s="1763" t="b">
        <f t="shared" si="18"/>
        <v>0</v>
      </c>
      <c r="V135" s="1764" t="s">
        <v>237</v>
      </c>
      <c r="W135" s="1765" t="s">
        <v>94</v>
      </c>
      <c r="X135" s="1765"/>
      <c r="Y135" s="1767" t="s">
        <v>921</v>
      </c>
      <c r="Z135" s="1767" t="s">
        <v>5331</v>
      </c>
      <c r="AA135" s="1767" t="s">
        <v>5332</v>
      </c>
      <c r="AB135" s="1768">
        <v>43191</v>
      </c>
      <c r="AC135" s="1769" t="s">
        <v>5152</v>
      </c>
      <c r="AD135" s="1769"/>
      <c r="AE135" s="1770">
        <v>42736</v>
      </c>
      <c r="AF135" s="1771"/>
      <c r="AG135" s="1771"/>
      <c r="AH135" s="1772"/>
      <c r="AI135" s="1772"/>
      <c r="AJ135" s="7582" t="s">
        <v>5103</v>
      </c>
      <c r="AK135" s="7582"/>
      <c r="AL135" s="1770">
        <v>43132</v>
      </c>
      <c r="AM135" s="1771"/>
      <c r="AN135" s="1771"/>
      <c r="AO135" s="1772"/>
      <c r="AP135" s="1772"/>
      <c r="AQ135" s="1773"/>
      <c r="AR135" s="1774"/>
      <c r="AS135" s="1770"/>
      <c r="AT135" s="1771"/>
      <c r="AU135" s="1771"/>
      <c r="AV135" s="1772"/>
      <c r="AW135" s="1772"/>
      <c r="AX135" s="1774"/>
      <c r="AY135" s="1774"/>
      <c r="AZ135" s="1770"/>
      <c r="BA135" s="1771"/>
      <c r="BB135" s="1771"/>
      <c r="BC135" s="1772"/>
      <c r="BD135" s="1772"/>
      <c r="BE135" s="1769" t="s">
        <v>4880</v>
      </c>
      <c r="BF135" s="1770">
        <v>43435</v>
      </c>
      <c r="BG135" s="1771">
        <v>43479</v>
      </c>
      <c r="BH135" s="1769" t="s">
        <v>5333</v>
      </c>
      <c r="BI135" s="1770">
        <v>43466</v>
      </c>
      <c r="BJ135" s="1771">
        <v>43644</v>
      </c>
      <c r="BK135" s="1769" t="s">
        <v>5334</v>
      </c>
      <c r="BL135" s="1770">
        <v>43800</v>
      </c>
      <c r="BM135" s="1771">
        <v>44027</v>
      </c>
      <c r="BN135" s="1790" t="s">
        <v>5335</v>
      </c>
      <c r="BO135" s="1790"/>
      <c r="BP135" s="1790"/>
      <c r="BQ135" s="1776">
        <v>44049</v>
      </c>
      <c r="BR135" s="1776"/>
      <c r="BS135" s="1777" t="s">
        <v>116</v>
      </c>
      <c r="BT135" s="1776"/>
      <c r="BU135" s="1776"/>
      <c r="BV135" s="1777"/>
      <c r="BW135" s="1776"/>
      <c r="BX135" s="1776" t="s">
        <v>6810</v>
      </c>
      <c r="BY135" s="2015" t="s">
        <v>2168</v>
      </c>
      <c r="BZ135" s="514"/>
    </row>
    <row r="136" spans="1:78" s="1" customFormat="1" ht="50" customHeight="1" x14ac:dyDescent="0.2">
      <c r="A136" s="1880" t="s">
        <v>1060</v>
      </c>
      <c r="B136" s="1896" t="s">
        <v>5386</v>
      </c>
      <c r="C136" s="1880" t="s">
        <v>5387</v>
      </c>
      <c r="D136" s="7585">
        <v>1884</v>
      </c>
      <c r="E136" s="1882" t="s">
        <v>1063</v>
      </c>
      <c r="F136" s="1882" t="s">
        <v>1064</v>
      </c>
      <c r="G136" s="1883" t="s">
        <v>89</v>
      </c>
      <c r="H136" s="1883" t="s">
        <v>89</v>
      </c>
      <c r="I136" s="1884">
        <v>43781</v>
      </c>
      <c r="J136" s="1884"/>
      <c r="K136" s="1923"/>
      <c r="L136" s="1884"/>
      <c r="M136" s="1884"/>
      <c r="N136" s="1884"/>
      <c r="O136" s="1884"/>
      <c r="P136" s="1884"/>
      <c r="Q136" s="1884"/>
      <c r="R136" s="1925"/>
      <c r="S136" s="1762"/>
      <c r="T136" s="1762"/>
      <c r="U136" s="1763" t="b">
        <f t="shared" si="18"/>
        <v>0</v>
      </c>
      <c r="V136" s="1764" t="s">
        <v>237</v>
      </c>
      <c r="W136" s="1765" t="s">
        <v>94</v>
      </c>
      <c r="X136" s="1765"/>
      <c r="Y136" s="1868" t="s">
        <v>1065</v>
      </c>
      <c r="Z136" s="1767" t="s">
        <v>5388</v>
      </c>
      <c r="AA136" s="1767" t="s">
        <v>5389</v>
      </c>
      <c r="AB136" s="1768">
        <v>43070</v>
      </c>
      <c r="AC136" s="1769" t="s">
        <v>5390</v>
      </c>
      <c r="AD136" s="1769"/>
      <c r="AE136" s="1770">
        <v>42887</v>
      </c>
      <c r="AF136" s="1771"/>
      <c r="AG136" s="1771"/>
      <c r="AH136" s="1772"/>
      <c r="AI136" s="1772"/>
      <c r="AJ136" s="1769"/>
      <c r="AK136" s="1769"/>
      <c r="AL136" s="1770"/>
      <c r="AM136" s="1771"/>
      <c r="AN136" s="1771"/>
      <c r="AO136" s="1772"/>
      <c r="AP136" s="1772"/>
      <c r="AQ136" s="1773"/>
      <c r="AR136" s="1774"/>
      <c r="AS136" s="1770"/>
      <c r="AT136" s="1771"/>
      <c r="AU136" s="1771"/>
      <c r="AV136" s="1772"/>
      <c r="AW136" s="1772"/>
      <c r="AX136" s="1774"/>
      <c r="AY136" s="1774"/>
      <c r="AZ136" s="1770"/>
      <c r="BA136" s="1771"/>
      <c r="BB136" s="1771"/>
      <c r="BC136" s="1772"/>
      <c r="BD136" s="1772"/>
      <c r="BE136" s="1769" t="s">
        <v>5162</v>
      </c>
      <c r="BF136" s="1770">
        <v>43132</v>
      </c>
      <c r="BG136" s="1771">
        <v>43102</v>
      </c>
      <c r="BH136" s="1769" t="s">
        <v>5221</v>
      </c>
      <c r="BI136" s="1770">
        <v>43160</v>
      </c>
      <c r="BJ136" s="1771">
        <v>43186</v>
      </c>
      <c r="BK136" s="1769" t="s">
        <v>4861</v>
      </c>
      <c r="BL136" s="1770">
        <v>43525</v>
      </c>
      <c r="BM136" s="1771">
        <v>43781</v>
      </c>
      <c r="BN136" s="1775" t="s">
        <v>9492</v>
      </c>
      <c r="BO136" s="1775"/>
      <c r="BP136" s="1775"/>
      <c r="BQ136" s="1776">
        <v>44039</v>
      </c>
      <c r="BR136" s="1776"/>
      <c r="BS136" s="1777" t="s">
        <v>4914</v>
      </c>
      <c r="BT136" s="1776"/>
      <c r="BU136" s="1776"/>
      <c r="BV136" s="1777"/>
      <c r="BW136" s="1776"/>
      <c r="BX136" s="1776" t="s">
        <v>6810</v>
      </c>
      <c r="BY136" s="2015" t="s">
        <v>5148</v>
      </c>
      <c r="BZ136" s="514"/>
    </row>
    <row r="137" spans="1:78" s="1" customFormat="1" ht="50" customHeight="1" x14ac:dyDescent="0.2">
      <c r="A137" s="1880" t="s">
        <v>1130</v>
      </c>
      <c r="B137" s="1880" t="s">
        <v>1131</v>
      </c>
      <c r="C137" s="1880" t="s">
        <v>5416</v>
      </c>
      <c r="D137" s="7585">
        <v>1926</v>
      </c>
      <c r="E137" s="1882" t="s">
        <v>4235</v>
      </c>
      <c r="F137" s="1882" t="s">
        <v>3616</v>
      </c>
      <c r="G137" s="1883" t="s">
        <v>89</v>
      </c>
      <c r="H137" s="1883" t="s">
        <v>89</v>
      </c>
      <c r="I137" s="1884" t="s">
        <v>9493</v>
      </c>
      <c r="J137" s="1884" t="s">
        <v>90</v>
      </c>
      <c r="K137" s="1884" t="s">
        <v>515</v>
      </c>
      <c r="L137" s="1884"/>
      <c r="M137" s="1884"/>
      <c r="N137" s="1888" t="s">
        <v>9494</v>
      </c>
      <c r="O137" s="1884">
        <v>44187</v>
      </c>
      <c r="P137" s="1888">
        <v>44589</v>
      </c>
      <c r="Q137" s="1886"/>
      <c r="R137" s="1926"/>
      <c r="S137" s="1762"/>
      <c r="T137" s="1762"/>
      <c r="U137" s="1763" t="b">
        <f t="shared" si="18"/>
        <v>0</v>
      </c>
      <c r="V137" s="1764" t="s">
        <v>237</v>
      </c>
      <c r="W137" s="1765" t="s">
        <v>94</v>
      </c>
      <c r="X137" s="1765"/>
      <c r="Y137" s="1766" t="s">
        <v>4515</v>
      </c>
      <c r="Z137" s="1767" t="s">
        <v>9280</v>
      </c>
      <c r="AA137" s="1767"/>
      <c r="AB137" s="1768">
        <v>44075</v>
      </c>
      <c r="AC137" s="1769" t="s">
        <v>5418</v>
      </c>
      <c r="AD137" s="1769" t="s">
        <v>364</v>
      </c>
      <c r="AE137" s="1770">
        <v>42461</v>
      </c>
      <c r="AF137" s="1771">
        <v>42491</v>
      </c>
      <c r="AG137" s="1771">
        <v>42597</v>
      </c>
      <c r="AH137" s="1772" t="s">
        <v>5419</v>
      </c>
      <c r="AI137" s="1772" t="s">
        <v>5420</v>
      </c>
      <c r="AJ137" s="7582" t="s">
        <v>5421</v>
      </c>
      <c r="AK137" s="7582" t="s">
        <v>766</v>
      </c>
      <c r="AL137" s="1770">
        <v>43221</v>
      </c>
      <c r="AM137" s="1771">
        <v>43272</v>
      </c>
      <c r="AN137" s="1771">
        <v>43314</v>
      </c>
      <c r="AO137" s="1772" t="s">
        <v>5422</v>
      </c>
      <c r="AP137" s="1772" t="s">
        <v>5423</v>
      </c>
      <c r="AQ137" s="1773"/>
      <c r="AR137" s="1774"/>
      <c r="AS137" s="1770"/>
      <c r="AT137" s="1771"/>
      <c r="AU137" s="1771"/>
      <c r="AV137" s="1772"/>
      <c r="AW137" s="1772"/>
      <c r="AX137" s="1774"/>
      <c r="AY137" s="1774"/>
      <c r="AZ137" s="1770"/>
      <c r="BA137" s="1771"/>
      <c r="BB137" s="1771"/>
      <c r="BC137" s="1772"/>
      <c r="BD137" s="1772"/>
      <c r="BE137" s="1769" t="s">
        <v>5397</v>
      </c>
      <c r="BF137" s="1770">
        <v>43922</v>
      </c>
      <c r="BG137" s="1789">
        <v>44049</v>
      </c>
      <c r="BH137" s="1769" t="s">
        <v>4819</v>
      </c>
      <c r="BI137" s="1770">
        <v>44166</v>
      </c>
      <c r="BJ137" s="1771">
        <v>44187</v>
      </c>
      <c r="BK137" s="1769" t="s">
        <v>9281</v>
      </c>
      <c r="BL137" s="1770">
        <v>44409</v>
      </c>
      <c r="BM137" s="1771">
        <v>44609</v>
      </c>
      <c r="BN137" s="1790" t="s">
        <v>9282</v>
      </c>
      <c r="BO137" s="1790" t="s">
        <v>9283</v>
      </c>
      <c r="BP137" s="1790"/>
      <c r="BQ137" s="1776">
        <v>44687</v>
      </c>
      <c r="BR137" s="1776"/>
      <c r="BS137" s="1777" t="s">
        <v>116</v>
      </c>
      <c r="BT137" s="1776"/>
      <c r="BU137" s="1776"/>
      <c r="BV137" s="1777"/>
      <c r="BW137" s="1776"/>
      <c r="BX137" s="1800" t="s">
        <v>6810</v>
      </c>
      <c r="BY137" s="2016" t="s">
        <v>9284</v>
      </c>
      <c r="BZ137" s="514"/>
    </row>
    <row r="138" spans="1:78" s="712" customFormat="1" ht="50" customHeight="1" x14ac:dyDescent="0.2">
      <c r="A138" s="1880" t="s">
        <v>234</v>
      </c>
      <c r="B138" s="1924" t="s">
        <v>9495</v>
      </c>
      <c r="C138" s="1880" t="s">
        <v>236</v>
      </c>
      <c r="D138" s="7585">
        <v>1781</v>
      </c>
      <c r="E138" s="1882" t="s">
        <v>4235</v>
      </c>
      <c r="F138" s="1882" t="s">
        <v>1021</v>
      </c>
      <c r="G138" s="1883" t="s">
        <v>89</v>
      </c>
      <c r="H138" s="1883" t="s">
        <v>89</v>
      </c>
      <c r="I138" s="1884">
        <v>43620</v>
      </c>
      <c r="J138" s="1884"/>
      <c r="K138" s="1923"/>
      <c r="L138" s="1884"/>
      <c r="M138" s="1884"/>
      <c r="N138" s="1884"/>
      <c r="O138" s="1884"/>
      <c r="P138" s="1884"/>
      <c r="Q138" s="1884"/>
      <c r="R138" s="1925"/>
      <c r="S138" s="1762"/>
      <c r="T138" s="1762"/>
      <c r="U138" s="1763" t="b">
        <f t="shared" si="18"/>
        <v>0</v>
      </c>
      <c r="V138" s="1764" t="s">
        <v>237</v>
      </c>
      <c r="W138" s="1765" t="s">
        <v>94</v>
      </c>
      <c r="X138" s="1765"/>
      <c r="Y138" s="1869" t="s">
        <v>238</v>
      </c>
      <c r="Z138" s="1766" t="s">
        <v>239</v>
      </c>
      <c r="AA138" s="1767" t="s">
        <v>240</v>
      </c>
      <c r="AB138" s="1768">
        <v>43497</v>
      </c>
      <c r="AC138" s="1769"/>
      <c r="AD138" s="1769"/>
      <c r="AE138" s="1770"/>
      <c r="AF138" s="1771"/>
      <c r="AG138" s="1771"/>
      <c r="AH138" s="1970"/>
      <c r="AI138" s="1970"/>
      <c r="AJ138" s="1971"/>
      <c r="AK138" s="1971"/>
      <c r="AL138" s="1972"/>
      <c r="AM138" s="1973"/>
      <c r="AN138" s="1973"/>
      <c r="AO138" s="1970"/>
      <c r="AP138" s="1970"/>
      <c r="AQ138" s="1974"/>
      <c r="AR138" s="1769"/>
      <c r="AS138" s="1770"/>
      <c r="AT138" s="1771"/>
      <c r="AU138" s="1771"/>
      <c r="AV138" s="1772"/>
      <c r="AW138" s="1772"/>
      <c r="AX138" s="1774"/>
      <c r="AY138" s="1774"/>
      <c r="AZ138" s="1770"/>
      <c r="BA138" s="1771"/>
      <c r="BB138" s="1771"/>
      <c r="BC138" s="1772"/>
      <c r="BD138" s="1772"/>
      <c r="BE138" s="1769" t="s">
        <v>2476</v>
      </c>
      <c r="BF138" s="1770">
        <v>42795</v>
      </c>
      <c r="BG138" s="1771">
        <v>43077</v>
      </c>
      <c r="BH138" s="1769" t="s">
        <v>4993</v>
      </c>
      <c r="BI138" s="1770">
        <v>42826</v>
      </c>
      <c r="BJ138" s="1771">
        <v>43133</v>
      </c>
      <c r="BK138" s="1769" t="s">
        <v>4994</v>
      </c>
      <c r="BL138" s="1770">
        <v>43040</v>
      </c>
      <c r="BM138" s="1771">
        <v>43620</v>
      </c>
      <c r="BN138" s="1775" t="s">
        <v>4995</v>
      </c>
      <c r="BO138" s="1775" t="s">
        <v>241</v>
      </c>
      <c r="BP138" s="1775"/>
      <c r="BQ138" s="1776">
        <v>45013</v>
      </c>
      <c r="BR138" s="1776"/>
      <c r="BS138" s="1777" t="s">
        <v>116</v>
      </c>
      <c r="BT138" s="1776">
        <v>45013</v>
      </c>
      <c r="BU138" s="1776"/>
      <c r="BV138" s="1777"/>
      <c r="BW138" s="1776"/>
      <c r="BX138" s="1776" t="s">
        <v>6810</v>
      </c>
      <c r="BY138" s="2015" t="s">
        <v>4996</v>
      </c>
      <c r="BZ138" s="514"/>
    </row>
    <row r="139" spans="1:78" s="1" customFormat="1" ht="50" customHeight="1" x14ac:dyDescent="0.2">
      <c r="A139" s="1880" t="s">
        <v>411</v>
      </c>
      <c r="B139" s="1887" t="s">
        <v>412</v>
      </c>
      <c r="C139" s="1880" t="s">
        <v>413</v>
      </c>
      <c r="D139" s="7585">
        <v>1910</v>
      </c>
      <c r="E139" s="1882" t="s">
        <v>3819</v>
      </c>
      <c r="F139" s="1882" t="s">
        <v>3538</v>
      </c>
      <c r="G139" s="1883" t="s">
        <v>89</v>
      </c>
      <c r="H139" s="1899" t="s">
        <v>89</v>
      </c>
      <c r="I139" s="1884">
        <v>43894</v>
      </c>
      <c r="J139" s="1884"/>
      <c r="K139" s="1884"/>
      <c r="L139" s="1884"/>
      <c r="M139" s="1884"/>
      <c r="N139" s="1884"/>
      <c r="O139" s="1884"/>
      <c r="P139" s="1884"/>
      <c r="Q139" s="1884"/>
      <c r="R139" s="1925"/>
      <c r="S139" s="1762"/>
      <c r="T139" s="1762"/>
      <c r="U139" s="1763" t="b">
        <f t="shared" si="18"/>
        <v>0</v>
      </c>
      <c r="V139" s="1764" t="s">
        <v>237</v>
      </c>
      <c r="W139" s="1765" t="s">
        <v>94</v>
      </c>
      <c r="X139" s="1765"/>
      <c r="Y139" s="1767" t="s">
        <v>5067</v>
      </c>
      <c r="Z139" s="1767" t="s">
        <v>5068</v>
      </c>
      <c r="AA139" s="1767" t="s">
        <v>5069</v>
      </c>
      <c r="AB139" s="1768">
        <v>43160</v>
      </c>
      <c r="AC139" s="1769" t="s">
        <v>5070</v>
      </c>
      <c r="AD139" s="1769"/>
      <c r="AE139" s="1770">
        <v>42278</v>
      </c>
      <c r="AF139" s="1771"/>
      <c r="AG139" s="1968"/>
      <c r="AH139" s="1772"/>
      <c r="AI139" s="1772"/>
      <c r="AJ139" s="1769" t="s">
        <v>5071</v>
      </c>
      <c r="AK139" s="1769"/>
      <c r="AL139" s="1770">
        <v>42675</v>
      </c>
      <c r="AM139" s="1771"/>
      <c r="AN139" s="1771"/>
      <c r="AO139" s="1772"/>
      <c r="AP139" s="1772"/>
      <c r="AQ139" s="1773"/>
      <c r="AR139" s="1774"/>
      <c r="AS139" s="1770"/>
      <c r="AT139" s="1771"/>
      <c r="AU139" s="1771"/>
      <c r="AV139" s="1772"/>
      <c r="AW139" s="1772"/>
      <c r="AX139" s="1774"/>
      <c r="AY139" s="1774"/>
      <c r="AZ139" s="1770"/>
      <c r="BA139" s="1771"/>
      <c r="BB139" s="1771"/>
      <c r="BC139" s="1772"/>
      <c r="BD139" s="1772"/>
      <c r="BE139" s="1769" t="s">
        <v>5072</v>
      </c>
      <c r="BF139" s="1770">
        <v>43221</v>
      </c>
      <c r="BG139" s="1771">
        <v>43222</v>
      </c>
      <c r="BH139" s="1769" t="s">
        <v>4739</v>
      </c>
      <c r="BI139" s="1770">
        <v>43282</v>
      </c>
      <c r="BJ139" s="1771">
        <v>43343</v>
      </c>
      <c r="BK139" s="1769" t="s">
        <v>4846</v>
      </c>
      <c r="BL139" s="1770">
        <v>43709</v>
      </c>
      <c r="BM139" s="1771">
        <v>43894</v>
      </c>
      <c r="BN139" s="1775" t="s">
        <v>5073</v>
      </c>
      <c r="BO139" s="1775"/>
      <c r="BP139" s="1775"/>
      <c r="BQ139" s="1776">
        <v>43972</v>
      </c>
      <c r="BR139" s="1776"/>
      <c r="BS139" s="1777" t="s">
        <v>116</v>
      </c>
      <c r="BT139" s="1776"/>
      <c r="BU139" s="1776"/>
      <c r="BV139" s="1777"/>
      <c r="BW139" s="1776"/>
      <c r="BX139" s="1776" t="s">
        <v>6810</v>
      </c>
      <c r="BY139" s="2016" t="s">
        <v>5074</v>
      </c>
      <c r="BZ139" s="514"/>
    </row>
    <row r="140" spans="1:78" s="1" customFormat="1" ht="50" customHeight="1" x14ac:dyDescent="0.2">
      <c r="A140" s="1549" t="s">
        <v>501</v>
      </c>
      <c r="B140" s="1381" t="s">
        <v>502</v>
      </c>
      <c r="C140" s="1380" t="s">
        <v>5125</v>
      </c>
      <c r="D140" s="7466">
        <v>1840</v>
      </c>
      <c r="E140" s="1385" t="s">
        <v>3537</v>
      </c>
      <c r="F140" s="1385" t="s">
        <v>3538</v>
      </c>
      <c r="G140" s="1413" t="s">
        <v>194</v>
      </c>
      <c r="H140" s="1387" t="s">
        <v>89</v>
      </c>
      <c r="I140" s="1506">
        <v>44249</v>
      </c>
      <c r="J140" s="1388"/>
      <c r="K140" s="1388"/>
      <c r="L140" s="1388"/>
      <c r="M140" s="1388"/>
      <c r="N140" s="1388">
        <v>42902</v>
      </c>
      <c r="O140" s="1415">
        <v>43017</v>
      </c>
      <c r="P140" s="1625">
        <v>44175</v>
      </c>
      <c r="Q140" s="1628"/>
      <c r="R140" s="1628"/>
      <c r="S140" s="1390"/>
      <c r="T140" s="1762"/>
      <c r="U140" s="1763" t="b">
        <f t="shared" si="18"/>
        <v>0</v>
      </c>
      <c r="V140" s="1764" t="s">
        <v>237</v>
      </c>
      <c r="W140" s="1765" t="s">
        <v>94</v>
      </c>
      <c r="X140" s="1765"/>
      <c r="Y140" s="1766" t="s">
        <v>5126</v>
      </c>
      <c r="Z140" s="1767" t="s">
        <v>5127</v>
      </c>
      <c r="AA140" s="1767" t="s">
        <v>5128</v>
      </c>
      <c r="AB140" s="1768">
        <v>43466</v>
      </c>
      <c r="AC140" s="1769" t="s">
        <v>5129</v>
      </c>
      <c r="AD140" s="1769"/>
      <c r="AE140" s="1770">
        <v>42005</v>
      </c>
      <c r="AF140" s="1771"/>
      <c r="AG140" s="1771"/>
      <c r="AH140" s="1772"/>
      <c r="AI140" s="1772"/>
      <c r="AJ140" s="1769" t="s">
        <v>5130</v>
      </c>
      <c r="AK140" s="1769"/>
      <c r="AL140" s="1770">
        <v>42552</v>
      </c>
      <c r="AM140" s="1771"/>
      <c r="AN140" s="1771"/>
      <c r="AO140" s="1772"/>
      <c r="AP140" s="1772"/>
      <c r="AQ140" s="1773"/>
      <c r="AR140" s="1774"/>
      <c r="AS140" s="1770"/>
      <c r="AT140" s="1771"/>
      <c r="AU140" s="1771"/>
      <c r="AV140" s="1772"/>
      <c r="AW140" s="1772"/>
      <c r="AX140" s="1774"/>
      <c r="AY140" s="1774"/>
      <c r="AZ140" s="1770"/>
      <c r="BA140" s="1771"/>
      <c r="BB140" s="1771"/>
      <c r="BC140" s="1772"/>
      <c r="BD140" s="1772"/>
      <c r="BE140" s="1769" t="s">
        <v>5131</v>
      </c>
      <c r="BF140" s="1770">
        <v>42917</v>
      </c>
      <c r="BG140" s="1771">
        <v>42902</v>
      </c>
      <c r="BH140" s="1769" t="s">
        <v>4792</v>
      </c>
      <c r="BI140" s="1770">
        <v>43009</v>
      </c>
      <c r="BJ140" s="1771">
        <v>43017</v>
      </c>
      <c r="BK140" s="1769" t="s">
        <v>2850</v>
      </c>
      <c r="BL140" s="1770">
        <v>43922</v>
      </c>
      <c r="BM140" s="1789">
        <v>44249</v>
      </c>
      <c r="BN140" s="1775" t="s">
        <v>9496</v>
      </c>
      <c r="BO140" s="1775"/>
      <c r="BP140" s="1775"/>
      <c r="BQ140" s="1776">
        <v>44256</v>
      </c>
      <c r="BR140" s="1776"/>
      <c r="BS140" s="1777" t="s">
        <v>116</v>
      </c>
      <c r="BT140" s="1776"/>
      <c r="BU140" s="1776"/>
      <c r="BV140" s="1777"/>
      <c r="BW140" s="1776"/>
      <c r="BX140" s="1776" t="s">
        <v>6810</v>
      </c>
      <c r="BY140" s="2016" t="s">
        <v>9497</v>
      </c>
      <c r="BZ140" s="58"/>
    </row>
    <row r="141" spans="1:78" s="1" customFormat="1" ht="41.5" customHeight="1" x14ac:dyDescent="0.2">
      <c r="A141" s="1412" t="s">
        <v>543</v>
      </c>
      <c r="B141" s="1381" t="s">
        <v>544</v>
      </c>
      <c r="C141" s="1380" t="s">
        <v>545</v>
      </c>
      <c r="D141" s="7466">
        <v>2049</v>
      </c>
      <c r="E141" s="1385" t="s">
        <v>1083</v>
      </c>
      <c r="F141" s="1385" t="s">
        <v>949</v>
      </c>
      <c r="G141" s="1413" t="s">
        <v>89</v>
      </c>
      <c r="H141" s="1414" t="s">
        <v>89</v>
      </c>
      <c r="I141" s="1389" t="s">
        <v>9498</v>
      </c>
      <c r="J141" s="1389"/>
      <c r="K141" s="1389"/>
      <c r="L141" s="1389"/>
      <c r="M141" s="1389"/>
      <c r="N141" s="1388">
        <v>43762</v>
      </c>
      <c r="O141" s="1415">
        <v>43907</v>
      </c>
      <c r="P141" s="1625">
        <v>44578</v>
      </c>
      <c r="Q141" s="1416"/>
      <c r="R141" s="1416"/>
      <c r="S141" s="1390"/>
      <c r="T141" s="1762"/>
      <c r="U141" s="1763" t="b">
        <f t="shared" si="18"/>
        <v>0</v>
      </c>
      <c r="V141" s="1764" t="s">
        <v>237</v>
      </c>
      <c r="W141" s="1765" t="s">
        <v>94</v>
      </c>
      <c r="X141" s="1765"/>
      <c r="Y141" s="1766" t="s">
        <v>5149</v>
      </c>
      <c r="Z141" s="1767" t="s">
        <v>5150</v>
      </c>
      <c r="AA141" s="1766" t="s">
        <v>5151</v>
      </c>
      <c r="AB141" s="1768">
        <v>43739</v>
      </c>
      <c r="AC141" s="1769" t="s">
        <v>5152</v>
      </c>
      <c r="AD141" s="1769"/>
      <c r="AE141" s="1770">
        <v>42736</v>
      </c>
      <c r="AF141" s="1771">
        <v>43412</v>
      </c>
      <c r="AG141" s="1771">
        <v>43468</v>
      </c>
      <c r="AH141" s="1970" t="s">
        <v>5153</v>
      </c>
      <c r="AI141" s="1970"/>
      <c r="AJ141" s="7599"/>
      <c r="AK141" s="7599"/>
      <c r="AL141" s="1972"/>
      <c r="AM141" s="1973"/>
      <c r="AN141" s="1973"/>
      <c r="AO141" s="1970"/>
      <c r="AP141" s="1970"/>
      <c r="AQ141" s="1974"/>
      <c r="AR141" s="1975"/>
      <c r="AS141" s="1972"/>
      <c r="AT141" s="1973"/>
      <c r="AU141" s="1973"/>
      <c r="AV141" s="1970"/>
      <c r="AW141" s="1970"/>
      <c r="AX141" s="1975"/>
      <c r="AY141" s="1975"/>
      <c r="AZ141" s="1972"/>
      <c r="BA141" s="1973"/>
      <c r="BB141" s="1973"/>
      <c r="BC141" s="1970"/>
      <c r="BD141" s="1970"/>
      <c r="BE141" s="1971" t="s">
        <v>5154</v>
      </c>
      <c r="BF141" s="1972">
        <v>43739</v>
      </c>
      <c r="BG141" s="1973">
        <v>43762</v>
      </c>
      <c r="BH141" s="1971" t="s">
        <v>5155</v>
      </c>
      <c r="BI141" s="1972">
        <v>43525</v>
      </c>
      <c r="BJ141" s="1973">
        <v>43907</v>
      </c>
      <c r="BK141" s="1971" t="s">
        <v>4753</v>
      </c>
      <c r="BL141" s="1972">
        <v>44166</v>
      </c>
      <c r="BM141" s="1973">
        <v>44616</v>
      </c>
      <c r="BN141" s="1976" t="s">
        <v>9499</v>
      </c>
      <c r="BO141" s="1977" t="s">
        <v>9500</v>
      </c>
      <c r="BP141" s="1976"/>
      <c r="BQ141" s="1978">
        <v>44182</v>
      </c>
      <c r="BR141" s="1978"/>
      <c r="BS141" s="1979" t="s">
        <v>7042</v>
      </c>
      <c r="BT141" s="1978"/>
      <c r="BU141" s="1978"/>
      <c r="BV141" s="1979"/>
      <c r="BW141" s="1978"/>
      <c r="BX141" s="1980" t="s">
        <v>6810</v>
      </c>
      <c r="BY141" s="2023" t="s">
        <v>9284</v>
      </c>
      <c r="BZ141" s="58"/>
    </row>
    <row r="142" spans="1:78" s="1" customFormat="1" ht="50" customHeight="1" x14ac:dyDescent="0.2">
      <c r="A142" s="1412" t="s">
        <v>551</v>
      </c>
      <c r="B142" s="1426" t="s">
        <v>552</v>
      </c>
      <c r="C142" s="1380" t="s">
        <v>553</v>
      </c>
      <c r="D142" s="7466">
        <v>1946</v>
      </c>
      <c r="E142" s="1385" t="s">
        <v>4235</v>
      </c>
      <c r="F142" s="1385" t="s">
        <v>3538</v>
      </c>
      <c r="G142" s="1413" t="s">
        <v>89</v>
      </c>
      <c r="H142" s="1563" t="s">
        <v>89</v>
      </c>
      <c r="I142" s="1388" t="s">
        <v>9501</v>
      </c>
      <c r="J142" s="1388"/>
      <c r="K142" s="1388"/>
      <c r="L142" s="1388"/>
      <c r="M142" s="1388"/>
      <c r="N142" s="1388">
        <v>43501</v>
      </c>
      <c r="O142" s="1415">
        <v>43875</v>
      </c>
      <c r="P142" s="1625">
        <v>44615</v>
      </c>
      <c r="Q142" s="1416"/>
      <c r="R142" s="1416"/>
      <c r="S142" s="1390"/>
      <c r="T142" s="1762"/>
      <c r="U142" s="1763" t="str">
        <f t="shared" si="18"/>
        <v>Yes</v>
      </c>
      <c r="V142" s="1764" t="s">
        <v>93</v>
      </c>
      <c r="W142" s="1765" t="s">
        <v>94</v>
      </c>
      <c r="X142" s="1765"/>
      <c r="Y142" s="1767" t="s">
        <v>5158</v>
      </c>
      <c r="Z142" s="1767" t="s">
        <v>5159</v>
      </c>
      <c r="AA142" s="1767" t="s">
        <v>5160</v>
      </c>
      <c r="AB142" s="1768">
        <v>43374</v>
      </c>
      <c r="AC142" s="1769" t="s">
        <v>5161</v>
      </c>
      <c r="AD142" s="1769"/>
      <c r="AE142" s="1770">
        <v>42401</v>
      </c>
      <c r="AF142" s="1771"/>
      <c r="AG142" s="1968"/>
      <c r="AH142" s="1398"/>
      <c r="AI142" s="1398"/>
      <c r="AJ142" s="7499" t="s">
        <v>5162</v>
      </c>
      <c r="AK142" s="7499"/>
      <c r="AL142" s="1396">
        <v>43132</v>
      </c>
      <c r="AM142" s="1397"/>
      <c r="AN142" s="1397"/>
      <c r="AO142" s="1398"/>
      <c r="AP142" s="1398"/>
      <c r="AQ142" s="1981"/>
      <c r="AR142" s="1982"/>
      <c r="AS142" s="1396"/>
      <c r="AT142" s="1397"/>
      <c r="AU142" s="1397"/>
      <c r="AV142" s="1398"/>
      <c r="AW142" s="1398"/>
      <c r="AX142" s="1982"/>
      <c r="AY142" s="1982"/>
      <c r="AZ142" s="1396"/>
      <c r="BA142" s="1397"/>
      <c r="BB142" s="1397"/>
      <c r="BC142" s="1398"/>
      <c r="BD142" s="1398"/>
      <c r="BE142" s="1532" t="s">
        <v>4696</v>
      </c>
      <c r="BF142" s="1396">
        <v>43405</v>
      </c>
      <c r="BG142" s="1397">
        <f>N142</f>
        <v>43501</v>
      </c>
      <c r="BH142" s="1532" t="s">
        <v>4697</v>
      </c>
      <c r="BI142" s="1396">
        <v>43497</v>
      </c>
      <c r="BJ142" s="1397">
        <f>O142</f>
        <v>43875</v>
      </c>
      <c r="BK142" s="1532" t="s">
        <v>4698</v>
      </c>
      <c r="BL142" s="1396">
        <v>43678</v>
      </c>
      <c r="BM142" s="1397">
        <v>44643</v>
      </c>
      <c r="BN142" s="547" t="s">
        <v>9502</v>
      </c>
      <c r="BO142" s="547"/>
      <c r="BP142" s="547"/>
      <c r="BQ142" s="1409">
        <v>43643</v>
      </c>
      <c r="BR142" s="1409"/>
      <c r="BS142" s="1410" t="s">
        <v>116</v>
      </c>
      <c r="BT142" s="1409"/>
      <c r="BU142" s="1409"/>
      <c r="BV142" s="1410"/>
      <c r="BW142" s="1409"/>
      <c r="BX142" s="1566" t="s">
        <v>6810</v>
      </c>
      <c r="BY142" s="2024" t="s">
        <v>6813</v>
      </c>
      <c r="BZ142" s="58"/>
    </row>
    <row r="143" spans="1:78" s="1" customFormat="1" ht="50" customHeight="1" x14ac:dyDescent="0.2">
      <c r="A143" s="1412" t="s">
        <v>645</v>
      </c>
      <c r="B143" s="1381" t="s">
        <v>646</v>
      </c>
      <c r="C143" s="1380" t="s">
        <v>5216</v>
      </c>
      <c r="D143" s="7466">
        <v>1868</v>
      </c>
      <c r="E143" s="1385" t="s">
        <v>4235</v>
      </c>
      <c r="F143" s="1385" t="s">
        <v>3538</v>
      </c>
      <c r="G143" s="1413" t="s">
        <v>89</v>
      </c>
      <c r="H143" s="1387" t="s">
        <v>89</v>
      </c>
      <c r="I143" s="1388">
        <v>44006</v>
      </c>
      <c r="J143" s="1388"/>
      <c r="K143" s="1388"/>
      <c r="L143" s="1388"/>
      <c r="M143" s="1388"/>
      <c r="N143" s="1388"/>
      <c r="O143" s="1415"/>
      <c r="P143" s="1416"/>
      <c r="Q143" s="1416"/>
      <c r="R143" s="1416"/>
      <c r="S143" s="1390"/>
      <c r="T143" s="1417"/>
      <c r="U143" s="1391" t="b">
        <f t="shared" si="18"/>
        <v>0</v>
      </c>
      <c r="V143" s="1392" t="s">
        <v>237</v>
      </c>
      <c r="W143" s="108" t="s">
        <v>94</v>
      </c>
      <c r="X143" s="108"/>
      <c r="Y143" s="106" t="s">
        <v>5217</v>
      </c>
      <c r="Z143" s="106" t="s">
        <v>5218</v>
      </c>
      <c r="AA143" s="106" t="s">
        <v>5219</v>
      </c>
      <c r="AB143" s="1418">
        <v>42887</v>
      </c>
      <c r="AC143" s="1394"/>
      <c r="AD143" s="1419"/>
      <c r="AE143" s="1396"/>
      <c r="AF143" s="1397"/>
      <c r="AG143" s="1969"/>
      <c r="AH143" s="1398"/>
      <c r="AI143" s="1398"/>
      <c r="AJ143" s="1532"/>
      <c r="AK143" s="1532"/>
      <c r="AL143" s="1396"/>
      <c r="AM143" s="1397"/>
      <c r="AN143" s="1397"/>
      <c r="AO143" s="1398"/>
      <c r="AP143" s="1398"/>
      <c r="AQ143" s="1981"/>
      <c r="AR143" s="1982"/>
      <c r="AS143" s="1396"/>
      <c r="AT143" s="1397"/>
      <c r="AU143" s="1397"/>
      <c r="AV143" s="1398"/>
      <c r="AW143" s="1398"/>
      <c r="AX143" s="1982"/>
      <c r="AY143" s="1982"/>
      <c r="AZ143" s="1396"/>
      <c r="BA143" s="1397"/>
      <c r="BB143" s="1397"/>
      <c r="BC143" s="1398"/>
      <c r="BD143" s="1398"/>
      <c r="BE143" s="1532" t="s">
        <v>5220</v>
      </c>
      <c r="BF143" s="1396">
        <v>43009</v>
      </c>
      <c r="BG143" s="1397">
        <v>43048</v>
      </c>
      <c r="BH143" s="1532" t="s">
        <v>5221</v>
      </c>
      <c r="BI143" s="1396">
        <v>43160</v>
      </c>
      <c r="BJ143" s="1397">
        <v>43174</v>
      </c>
      <c r="BK143" s="1532" t="s">
        <v>5117</v>
      </c>
      <c r="BL143" s="1396">
        <v>43405</v>
      </c>
      <c r="BM143" s="1397">
        <v>44006</v>
      </c>
      <c r="BN143" s="542" t="s">
        <v>9503</v>
      </c>
      <c r="BO143" s="542"/>
      <c r="BP143" s="542"/>
      <c r="BQ143" s="1409">
        <v>44670</v>
      </c>
      <c r="BR143" s="1409"/>
      <c r="BS143" s="1410" t="s">
        <v>116</v>
      </c>
      <c r="BT143" s="1409"/>
      <c r="BU143" s="1409"/>
      <c r="BV143" s="1410"/>
      <c r="BW143" s="1409"/>
      <c r="BX143" s="1409" t="s">
        <v>6810</v>
      </c>
      <c r="BY143" s="633" t="s">
        <v>5223</v>
      </c>
      <c r="BZ143" s="58"/>
    </row>
    <row r="144" spans="1:78" s="1" customFormat="1" ht="50" customHeight="1" x14ac:dyDescent="0.2">
      <c r="A144" s="1412" t="s">
        <v>1248</v>
      </c>
      <c r="B144" s="1381" t="s">
        <v>1249</v>
      </c>
      <c r="C144" s="1380" t="s">
        <v>5486</v>
      </c>
      <c r="D144" s="7466">
        <v>2074</v>
      </c>
      <c r="E144" s="1385" t="s">
        <v>4235</v>
      </c>
      <c r="F144" s="1385" t="s">
        <v>4841</v>
      </c>
      <c r="G144" s="1413" t="s">
        <v>89</v>
      </c>
      <c r="H144" s="1414" t="s">
        <v>89</v>
      </c>
      <c r="I144" s="1389" t="s">
        <v>9289</v>
      </c>
      <c r="J144" s="1389" t="s">
        <v>90</v>
      </c>
      <c r="K144" s="1389" t="s">
        <v>515</v>
      </c>
      <c r="L144" s="1389"/>
      <c r="M144" s="1389"/>
      <c r="N144" s="1388">
        <v>43490</v>
      </c>
      <c r="O144" s="1415">
        <v>43644</v>
      </c>
      <c r="P144" s="1625">
        <v>44091</v>
      </c>
      <c r="Q144" s="1416"/>
      <c r="R144" s="1416"/>
      <c r="S144" s="1390"/>
      <c r="T144" s="1417"/>
      <c r="U144" s="1391" t="b">
        <f>IF(OR(V144="Yes", W144="Web-page timetable", X144="YES"), "Yes")</f>
        <v>0</v>
      </c>
      <c r="V144" s="7402" t="s">
        <v>111</v>
      </c>
      <c r="W144" s="108" t="s">
        <v>94</v>
      </c>
      <c r="X144" s="108"/>
      <c r="Y144" s="106" t="s">
        <v>5489</v>
      </c>
      <c r="Z144" s="106" t="s">
        <v>5490</v>
      </c>
      <c r="AA144" s="106" t="s">
        <v>5491</v>
      </c>
      <c r="AB144" s="1418">
        <v>44166</v>
      </c>
      <c r="AC144" s="1394" t="s">
        <v>5102</v>
      </c>
      <c r="AD144" s="1419" t="s">
        <v>142</v>
      </c>
      <c r="AE144" s="1396">
        <v>42522</v>
      </c>
      <c r="AF144" s="1397">
        <v>42545</v>
      </c>
      <c r="AG144" s="1397">
        <v>42587</v>
      </c>
      <c r="AH144" s="1398" t="s">
        <v>5492</v>
      </c>
      <c r="AI144" s="1399"/>
      <c r="AJ144" s="1419" t="s">
        <v>5493</v>
      </c>
      <c r="AK144" s="1419" t="s">
        <v>367</v>
      </c>
      <c r="AL144" s="1396">
        <v>43252</v>
      </c>
      <c r="AM144" s="1397">
        <v>43273</v>
      </c>
      <c r="AN144" s="1397">
        <v>43315</v>
      </c>
      <c r="AO144" s="1398" t="s">
        <v>5494</v>
      </c>
      <c r="AP144" s="1400"/>
      <c r="AQ144" s="1420"/>
      <c r="AR144" s="1421"/>
      <c r="AS144" s="1422"/>
      <c r="AT144" s="1423"/>
      <c r="AU144" s="1423"/>
      <c r="AV144" s="1424"/>
      <c r="AW144" s="1425"/>
      <c r="AX144" s="1421"/>
      <c r="AY144" s="1421"/>
      <c r="AZ144" s="1422"/>
      <c r="BA144" s="1423"/>
      <c r="BB144" s="1423"/>
      <c r="BC144" s="1424"/>
      <c r="BD144" s="1424"/>
      <c r="BE144" s="1407" t="s">
        <v>5495</v>
      </c>
      <c r="BF144" s="1396">
        <v>43466</v>
      </c>
      <c r="BG144" s="1408">
        <v>43490</v>
      </c>
      <c r="BH144" s="1407" t="s">
        <v>5496</v>
      </c>
      <c r="BI144" s="1396">
        <v>43617</v>
      </c>
      <c r="BJ144" s="1408">
        <v>43644</v>
      </c>
      <c r="BK144" s="1407" t="s">
        <v>5095</v>
      </c>
      <c r="BL144" s="1396">
        <v>43891</v>
      </c>
      <c r="BM144" s="1408">
        <v>44125</v>
      </c>
      <c r="BN144" s="541" t="s">
        <v>9290</v>
      </c>
      <c r="BO144" s="541"/>
      <c r="BP144" s="541"/>
      <c r="BQ144" s="1409">
        <v>44168</v>
      </c>
      <c r="BR144" s="1409">
        <v>43895</v>
      </c>
      <c r="BS144" s="1410" t="s">
        <v>116</v>
      </c>
      <c r="BT144" s="1409"/>
      <c r="BU144" s="1409"/>
      <c r="BV144" s="1410"/>
      <c r="BW144" s="1409"/>
      <c r="BX144" s="1409" t="s">
        <v>6810</v>
      </c>
      <c r="BY144" s="651" t="s">
        <v>9291</v>
      </c>
      <c r="BZ144" s="58"/>
    </row>
    <row r="145" spans="1:78" s="1" customFormat="1" ht="50" customHeight="1" x14ac:dyDescent="0.2">
      <c r="A145" s="1412" t="s">
        <v>1188</v>
      </c>
      <c r="B145" s="1381" t="s">
        <v>1189</v>
      </c>
      <c r="C145" s="1380" t="s">
        <v>5462</v>
      </c>
      <c r="D145" s="7466">
        <v>1989</v>
      </c>
      <c r="E145" s="1385" t="s">
        <v>2759</v>
      </c>
      <c r="F145" s="1385" t="s">
        <v>4841</v>
      </c>
      <c r="G145" s="1413" t="s">
        <v>89</v>
      </c>
      <c r="H145" s="1414" t="s">
        <v>89</v>
      </c>
      <c r="I145" s="1389" t="s">
        <v>9504</v>
      </c>
      <c r="J145" s="1389"/>
      <c r="K145" s="1389"/>
      <c r="L145" s="1389"/>
      <c r="M145" s="1389"/>
      <c r="N145" s="1388">
        <v>43689</v>
      </c>
      <c r="O145" s="1415">
        <v>43894</v>
      </c>
      <c r="P145" s="1416">
        <v>44377</v>
      </c>
      <c r="Q145" s="1416"/>
      <c r="R145" s="1416"/>
      <c r="S145" s="1390"/>
      <c r="T145" s="1417"/>
      <c r="U145" s="1391" t="str">
        <f>IF(OR(V145="Yes", W145="Web-page timetable", X145="YES"), "Yes")</f>
        <v>Yes</v>
      </c>
      <c r="V145" s="1392" t="s">
        <v>93</v>
      </c>
      <c r="W145" s="108" t="s">
        <v>94</v>
      </c>
      <c r="X145" s="108"/>
      <c r="Y145" s="106" t="s">
        <v>5463</v>
      </c>
      <c r="Z145" s="107" t="s">
        <v>5464</v>
      </c>
      <c r="AA145" s="106" t="s">
        <v>5465</v>
      </c>
      <c r="AB145" s="1418">
        <v>43525</v>
      </c>
      <c r="AC145" s="1394" t="s">
        <v>5466</v>
      </c>
      <c r="AD145" s="1419"/>
      <c r="AE145" s="1396">
        <v>42186</v>
      </c>
      <c r="AF145" s="1397">
        <v>42198</v>
      </c>
      <c r="AG145" s="1397">
        <v>42254</v>
      </c>
      <c r="AH145" s="1398" t="s">
        <v>5467</v>
      </c>
      <c r="AI145" s="1399" t="s">
        <v>5468</v>
      </c>
      <c r="AJ145" s="7372"/>
      <c r="AK145" s="7372"/>
      <c r="AL145" s="1396"/>
      <c r="AM145" s="1397"/>
      <c r="AN145" s="1397"/>
      <c r="AO145" s="1398"/>
      <c r="AP145" s="1400"/>
      <c r="AQ145" s="1420"/>
      <c r="AR145" s="1421"/>
      <c r="AS145" s="1422"/>
      <c r="AT145" s="1423"/>
      <c r="AU145" s="1423"/>
      <c r="AV145" s="1424"/>
      <c r="AW145" s="1425"/>
      <c r="AX145" s="1421"/>
      <c r="AY145" s="1421"/>
      <c r="AZ145" s="1422"/>
      <c r="BA145" s="1423"/>
      <c r="BB145" s="1423"/>
      <c r="BC145" s="1424"/>
      <c r="BD145" s="1424"/>
      <c r="BE145" s="1407" t="s">
        <v>5469</v>
      </c>
      <c r="BF145" s="1396">
        <v>43617</v>
      </c>
      <c r="BG145" s="1408">
        <f>N145</f>
        <v>43689</v>
      </c>
      <c r="BH145" s="1407" t="s">
        <v>5470</v>
      </c>
      <c r="BI145" s="1396">
        <v>43770</v>
      </c>
      <c r="BJ145" s="1408">
        <v>43894</v>
      </c>
      <c r="BK145" s="1407" t="s">
        <v>3078</v>
      </c>
      <c r="BL145" s="1396">
        <v>44013</v>
      </c>
      <c r="BM145" s="1438">
        <v>44462</v>
      </c>
      <c r="BN145" s="541" t="s">
        <v>9288</v>
      </c>
      <c r="BO145" s="541"/>
      <c r="BP145" s="541"/>
      <c r="BQ145" s="1409">
        <v>44116</v>
      </c>
      <c r="BR145" s="1409"/>
      <c r="BS145" s="1410" t="s">
        <v>116</v>
      </c>
      <c r="BT145" s="1409"/>
      <c r="BU145" s="1409">
        <v>44475</v>
      </c>
      <c r="BV145" s="1410"/>
      <c r="BW145" s="1409"/>
      <c r="BX145" s="1556" t="s">
        <v>6810</v>
      </c>
      <c r="BY145" s="651" t="s">
        <v>6907</v>
      </c>
      <c r="BZ145" s="58"/>
    </row>
    <row r="146" spans="1:78" s="1" customFormat="1" ht="50" customHeight="1" x14ac:dyDescent="0.2">
      <c r="A146" s="1412" t="s">
        <v>1144</v>
      </c>
      <c r="B146" s="1381" t="s">
        <v>1145</v>
      </c>
      <c r="C146" s="1380" t="s">
        <v>5438</v>
      </c>
      <c r="D146" s="7466">
        <v>2207</v>
      </c>
      <c r="E146" s="1385" t="s">
        <v>2759</v>
      </c>
      <c r="F146" s="1385" t="s">
        <v>3616</v>
      </c>
      <c r="G146" s="1413" t="s">
        <v>89</v>
      </c>
      <c r="H146" s="1414" t="s">
        <v>89</v>
      </c>
      <c r="I146" s="1389" t="s">
        <v>9505</v>
      </c>
      <c r="J146" s="1389"/>
      <c r="K146" s="1389"/>
      <c r="L146" s="1389"/>
      <c r="M146" s="1389"/>
      <c r="N146" s="1388" t="s">
        <v>5439</v>
      </c>
      <c r="O146" s="1415">
        <v>44095</v>
      </c>
      <c r="P146" s="1625">
        <v>44501</v>
      </c>
      <c r="Q146" s="1416"/>
      <c r="R146" s="1416"/>
      <c r="S146" s="1390"/>
      <c r="T146" s="1417"/>
      <c r="U146" s="1391" t="str">
        <f t="shared" ref="U146:U147" si="19">IF(OR(V146="Yes", W146="Web-page timetable", X146="YES"), "Yes")</f>
        <v>Yes</v>
      </c>
      <c r="V146" s="1392" t="s">
        <v>93</v>
      </c>
      <c r="W146" s="108" t="s">
        <v>94</v>
      </c>
      <c r="X146" s="108"/>
      <c r="Y146" s="106" t="s">
        <v>5440</v>
      </c>
      <c r="Z146" s="106" t="s">
        <v>5441</v>
      </c>
      <c r="AA146" s="106" t="s">
        <v>5442</v>
      </c>
      <c r="AB146" s="1418">
        <v>43405</v>
      </c>
      <c r="AC146" s="1394" t="s">
        <v>5443</v>
      </c>
      <c r="AD146" s="1419"/>
      <c r="AE146" s="1396">
        <v>43466</v>
      </c>
      <c r="AF146" s="1397">
        <v>43437</v>
      </c>
      <c r="AG146" s="1397">
        <v>43500</v>
      </c>
      <c r="AH146" s="1398" t="s">
        <v>1147</v>
      </c>
      <c r="AI146" s="1399" t="s">
        <v>5444</v>
      </c>
      <c r="AJ146" s="7372"/>
      <c r="AK146" s="7372"/>
      <c r="AL146" s="1396"/>
      <c r="AM146" s="1397"/>
      <c r="AN146" s="1397"/>
      <c r="AO146" s="1398"/>
      <c r="AP146" s="1400"/>
      <c r="AQ146" s="1420"/>
      <c r="AR146" s="1421"/>
      <c r="AS146" s="1422"/>
      <c r="AT146" s="1423"/>
      <c r="AU146" s="1423"/>
      <c r="AV146" s="1424"/>
      <c r="AW146" s="1425"/>
      <c r="AX146" s="1421"/>
      <c r="AY146" s="1421"/>
      <c r="AZ146" s="1422"/>
      <c r="BA146" s="1423"/>
      <c r="BB146" s="1423"/>
      <c r="BC146" s="1424"/>
      <c r="BD146" s="1424"/>
      <c r="BE146" s="1407" t="s">
        <v>5445</v>
      </c>
      <c r="BF146" s="1396">
        <v>43800</v>
      </c>
      <c r="BG146" s="1408">
        <v>43709</v>
      </c>
      <c r="BH146" s="1407" t="s">
        <v>5446</v>
      </c>
      <c r="BI146" s="1396">
        <v>43891</v>
      </c>
      <c r="BJ146" s="1408">
        <v>44095</v>
      </c>
      <c r="BK146" s="1407" t="s">
        <v>5447</v>
      </c>
      <c r="BL146" s="1396">
        <v>44256</v>
      </c>
      <c r="BM146" s="1408">
        <v>44533</v>
      </c>
      <c r="BN146" s="540"/>
      <c r="BO146" s="540" t="s">
        <v>9285</v>
      </c>
      <c r="BP146" s="540"/>
      <c r="BQ146" s="1409">
        <v>44112</v>
      </c>
      <c r="BR146" s="1409"/>
      <c r="BS146" s="1410" t="s">
        <v>116</v>
      </c>
      <c r="BT146" s="1409"/>
      <c r="BU146" s="1409"/>
      <c r="BV146" s="1410"/>
      <c r="BW146" s="1409"/>
      <c r="BX146" s="1556" t="s">
        <v>6810</v>
      </c>
      <c r="BY146" s="651" t="s">
        <v>9286</v>
      </c>
      <c r="BZ146" s="58"/>
    </row>
    <row r="147" spans="1:78" s="1" customFormat="1" ht="50" customHeight="1" x14ac:dyDescent="0.2">
      <c r="A147" s="1412" t="s">
        <v>1393</v>
      </c>
      <c r="B147" s="1426" t="s">
        <v>1394</v>
      </c>
      <c r="C147" s="1380" t="s">
        <v>5556</v>
      </c>
      <c r="D147" s="7466">
        <v>1929</v>
      </c>
      <c r="E147" s="1385" t="s">
        <v>4235</v>
      </c>
      <c r="F147" s="1385" t="s">
        <v>3616</v>
      </c>
      <c r="G147" s="1413" t="s">
        <v>89</v>
      </c>
      <c r="H147" s="1427" t="s">
        <v>89</v>
      </c>
      <c r="I147" s="1389" t="s">
        <v>9292</v>
      </c>
      <c r="J147" s="1389" t="s">
        <v>90</v>
      </c>
      <c r="K147" s="1389" t="s">
        <v>169</v>
      </c>
      <c r="L147" s="1389"/>
      <c r="M147" s="1389"/>
      <c r="N147" s="1388">
        <v>43276</v>
      </c>
      <c r="O147" s="1415">
        <v>43404</v>
      </c>
      <c r="P147" s="1416">
        <v>44634</v>
      </c>
      <c r="Q147" s="1416"/>
      <c r="R147" s="1416"/>
      <c r="S147" s="1390"/>
      <c r="T147" s="1417"/>
      <c r="U147" s="1391" t="b">
        <f t="shared" si="19"/>
        <v>0</v>
      </c>
      <c r="V147" s="1392" t="s">
        <v>237</v>
      </c>
      <c r="W147" s="108" t="s">
        <v>94</v>
      </c>
      <c r="X147" s="1449"/>
      <c r="Y147" s="679" t="s">
        <v>5557</v>
      </c>
      <c r="Z147" s="679" t="s">
        <v>5558</v>
      </c>
      <c r="AA147" s="106" t="s">
        <v>5559</v>
      </c>
      <c r="AB147" s="1418">
        <v>43070</v>
      </c>
      <c r="AC147" s="1394" t="s">
        <v>5560</v>
      </c>
      <c r="AD147" s="1419"/>
      <c r="AE147" s="1396">
        <v>42370</v>
      </c>
      <c r="AF147" s="1397"/>
      <c r="AG147" s="1397"/>
      <c r="AH147" s="1398"/>
      <c r="AI147" s="1399" t="s">
        <v>3658</v>
      </c>
      <c r="AJ147" s="1419" t="s">
        <v>5220</v>
      </c>
      <c r="AK147" s="1419"/>
      <c r="AL147" s="1396">
        <v>43009</v>
      </c>
      <c r="AM147" s="1397"/>
      <c r="AN147" s="1397"/>
      <c r="AO147" s="1398"/>
      <c r="AP147" s="1400"/>
      <c r="AQ147" s="1420"/>
      <c r="AR147" s="1421"/>
      <c r="AS147" s="1422"/>
      <c r="AT147" s="1423"/>
      <c r="AU147" s="1423"/>
      <c r="AV147" s="1424"/>
      <c r="AW147" s="1425"/>
      <c r="AX147" s="1421"/>
      <c r="AY147" s="1421"/>
      <c r="AZ147" s="1422"/>
      <c r="BA147" s="1423"/>
      <c r="BB147" s="1423"/>
      <c r="BC147" s="1424"/>
      <c r="BD147" s="1424"/>
      <c r="BE147" s="1407" t="s">
        <v>4989</v>
      </c>
      <c r="BF147" s="1396">
        <v>43191</v>
      </c>
      <c r="BG147" s="1408">
        <f>N147</f>
        <v>43276</v>
      </c>
      <c r="BH147" s="1407" t="s">
        <v>5430</v>
      </c>
      <c r="BI147" s="1396">
        <v>43282</v>
      </c>
      <c r="BJ147" s="1408">
        <f>O147</f>
        <v>43404</v>
      </c>
      <c r="BK147" s="1407" t="s">
        <v>5561</v>
      </c>
      <c r="BL147" s="1396">
        <v>43556</v>
      </c>
      <c r="BM147" s="1438">
        <v>44676</v>
      </c>
      <c r="BN147" s="626"/>
      <c r="BO147" s="540" t="s">
        <v>9293</v>
      </c>
      <c r="BP147" s="540"/>
      <c r="BQ147" s="1409">
        <v>45014</v>
      </c>
      <c r="BR147" s="1409"/>
      <c r="BS147" s="1410" t="s">
        <v>116</v>
      </c>
      <c r="BT147" s="1409"/>
      <c r="BU147" s="1409"/>
      <c r="BV147" s="1410"/>
      <c r="BW147" s="1409">
        <v>44678</v>
      </c>
      <c r="BX147" s="1556" t="s">
        <v>6810</v>
      </c>
      <c r="BY147" s="651" t="s">
        <v>9294</v>
      </c>
      <c r="BZ147" s="58"/>
    </row>
    <row r="148" spans="1:78" s="1" customFormat="1" ht="50" customHeight="1" x14ac:dyDescent="0.2">
      <c r="A148" s="1412" t="s">
        <v>1370</v>
      </c>
      <c r="B148" s="1448" t="s">
        <v>1371</v>
      </c>
      <c r="C148" s="1380"/>
      <c r="D148" s="7466"/>
      <c r="E148" s="1385"/>
      <c r="F148" s="1385"/>
      <c r="G148" s="1413"/>
      <c r="H148" s="1414"/>
      <c r="I148" s="1389" t="s">
        <v>1373</v>
      </c>
      <c r="J148" s="1389"/>
      <c r="K148" s="1389"/>
      <c r="L148" s="1389"/>
      <c r="M148" s="1389"/>
      <c r="N148" s="1388"/>
      <c r="O148" s="1415"/>
      <c r="P148" s="1416"/>
      <c r="Q148" s="1416"/>
      <c r="R148" s="1416"/>
      <c r="S148" s="1390"/>
      <c r="T148" s="1417"/>
      <c r="U148" s="1391"/>
      <c r="V148" s="1392"/>
      <c r="W148" s="108"/>
      <c r="X148" s="1442"/>
      <c r="Y148" s="1452"/>
      <c r="Z148" s="108"/>
      <c r="AA148" s="108"/>
      <c r="AB148" s="1418"/>
      <c r="AC148" s="1394"/>
      <c r="AD148" s="1419"/>
      <c r="AE148" s="1396"/>
      <c r="AF148" s="1397"/>
      <c r="AG148" s="1397"/>
      <c r="AH148" s="1398"/>
      <c r="AI148" s="1399"/>
      <c r="AJ148" s="1419"/>
      <c r="AK148" s="1419"/>
      <c r="AL148" s="1396"/>
      <c r="AM148" s="1397"/>
      <c r="AN148" s="1397"/>
      <c r="AO148" s="1398"/>
      <c r="AP148" s="1400"/>
      <c r="AQ148" s="1420"/>
      <c r="AR148" s="1421"/>
      <c r="AS148" s="1422"/>
      <c r="AT148" s="1423"/>
      <c r="AU148" s="1423"/>
      <c r="AV148" s="1424"/>
      <c r="AW148" s="1425"/>
      <c r="AX148" s="1421"/>
      <c r="AY148" s="1421"/>
      <c r="AZ148" s="1422"/>
      <c r="BA148" s="1423"/>
      <c r="BB148" s="1423"/>
      <c r="BC148" s="1424"/>
      <c r="BD148" s="1424"/>
      <c r="BE148" s="1407"/>
      <c r="BF148" s="1396"/>
      <c r="BG148" s="1408"/>
      <c r="BH148" s="1407"/>
      <c r="BI148" s="1396"/>
      <c r="BJ148" s="1408"/>
      <c r="BK148" s="1407"/>
      <c r="BL148" s="1396"/>
      <c r="BM148" s="1408"/>
      <c r="BN148" s="540" t="s">
        <v>9506</v>
      </c>
      <c r="BO148" s="540" t="s">
        <v>9507</v>
      </c>
      <c r="BP148" s="540"/>
      <c r="BQ148" s="1409">
        <v>44952</v>
      </c>
      <c r="BR148" s="1409"/>
      <c r="BS148" s="1410" t="s">
        <v>116</v>
      </c>
      <c r="BT148" s="1409">
        <v>44860</v>
      </c>
      <c r="BU148" s="1409"/>
      <c r="BV148" s="1410" t="s">
        <v>116</v>
      </c>
      <c r="BW148" s="1409"/>
      <c r="BX148" s="1409"/>
      <c r="BY148" s="633" t="s">
        <v>105</v>
      </c>
      <c r="BZ148" s="58"/>
    </row>
    <row r="149" spans="1:78" s="1" customFormat="1" ht="50" customHeight="1" x14ac:dyDescent="0.2">
      <c r="A149" s="1412" t="s">
        <v>1529</v>
      </c>
      <c r="B149" s="1381" t="s">
        <v>1530</v>
      </c>
      <c r="C149" s="1380" t="s">
        <v>5621</v>
      </c>
      <c r="D149" s="7466">
        <v>1835</v>
      </c>
      <c r="E149" s="1385" t="s">
        <v>2759</v>
      </c>
      <c r="F149" s="1385" t="s">
        <v>1420</v>
      </c>
      <c r="G149" s="1413" t="s">
        <v>89</v>
      </c>
      <c r="H149" s="1414" t="s">
        <v>89</v>
      </c>
      <c r="I149" s="1649">
        <v>44650</v>
      </c>
      <c r="J149" s="1389" t="s">
        <v>90</v>
      </c>
      <c r="K149" s="1389" t="s">
        <v>169</v>
      </c>
      <c r="L149" s="1649"/>
      <c r="M149" s="1649"/>
      <c r="N149" s="1388">
        <v>43490</v>
      </c>
      <c r="O149" s="1415">
        <v>43900</v>
      </c>
      <c r="P149" s="1625">
        <v>44615</v>
      </c>
      <c r="Q149" s="1416"/>
      <c r="R149" s="1416"/>
      <c r="S149" s="1390"/>
      <c r="T149" s="1417"/>
      <c r="U149" s="1391" t="str">
        <f t="shared" ref="U149:U188" si="20">IF(OR(V149="Yes", W149="Web-page timetable", X149="YES"), "Yes")</f>
        <v>Yes</v>
      </c>
      <c r="V149" s="1392" t="s">
        <v>93</v>
      </c>
      <c r="W149" s="108" t="s">
        <v>94</v>
      </c>
      <c r="X149" s="108"/>
      <c r="Y149" s="106" t="s">
        <v>5622</v>
      </c>
      <c r="Z149" s="106" t="s">
        <v>5623</v>
      </c>
      <c r="AA149" s="110" t="s">
        <v>5624</v>
      </c>
      <c r="AB149" s="1418">
        <v>43466</v>
      </c>
      <c r="AC149" s="1394" t="s">
        <v>5625</v>
      </c>
      <c r="AD149" s="1419"/>
      <c r="AE149" s="1396">
        <v>43191</v>
      </c>
      <c r="AF149" s="1397"/>
      <c r="AG149" s="1397"/>
      <c r="AH149" s="1398"/>
      <c r="AI149" s="1399"/>
      <c r="AJ149" s="7372"/>
      <c r="AK149" s="7372"/>
      <c r="AL149" s="1396"/>
      <c r="AM149" s="1397"/>
      <c r="AN149" s="1397"/>
      <c r="AO149" s="1398"/>
      <c r="AP149" s="1400"/>
      <c r="AQ149" s="1420"/>
      <c r="AR149" s="1421"/>
      <c r="AS149" s="1422"/>
      <c r="AT149" s="1423"/>
      <c r="AU149" s="1423"/>
      <c r="AV149" s="1424"/>
      <c r="AW149" s="1425"/>
      <c r="AX149" s="1421"/>
      <c r="AY149" s="1421"/>
      <c r="AZ149" s="1422"/>
      <c r="BA149" s="1423"/>
      <c r="BB149" s="1423"/>
      <c r="BC149" s="1424"/>
      <c r="BD149" s="1424"/>
      <c r="BE149" s="1407" t="s">
        <v>5626</v>
      </c>
      <c r="BF149" s="1396">
        <v>43497</v>
      </c>
      <c r="BG149" s="1408">
        <f>N149</f>
        <v>43490</v>
      </c>
      <c r="BH149" s="1407" t="s">
        <v>5627</v>
      </c>
      <c r="BI149" s="1396">
        <v>43556</v>
      </c>
      <c r="BJ149" s="1408">
        <v>43900</v>
      </c>
      <c r="BK149" s="1407" t="s">
        <v>4721</v>
      </c>
      <c r="BL149" s="1396">
        <v>43770</v>
      </c>
      <c r="BM149" s="1408">
        <v>44650</v>
      </c>
      <c r="BN149" s="628" t="s">
        <v>9295</v>
      </c>
      <c r="BO149" s="541"/>
      <c r="BP149" s="541"/>
      <c r="BQ149" s="1409">
        <v>44112</v>
      </c>
      <c r="BR149" s="1409"/>
      <c r="BS149" s="1410" t="s">
        <v>116</v>
      </c>
      <c r="BT149" s="1409"/>
      <c r="BU149" s="1409"/>
      <c r="BV149" s="1410"/>
      <c r="BW149" s="1409"/>
      <c r="BX149" s="1556" t="s">
        <v>6810</v>
      </c>
      <c r="BY149" s="651" t="s">
        <v>6813</v>
      </c>
      <c r="BZ149" s="58"/>
    </row>
    <row r="150" spans="1:78" s="1" customFormat="1" ht="50" customHeight="1" x14ac:dyDescent="0.2">
      <c r="A150" s="1412" t="s">
        <v>1664</v>
      </c>
      <c r="B150" s="1381" t="s">
        <v>1665</v>
      </c>
      <c r="C150" s="1380" t="s">
        <v>5683</v>
      </c>
      <c r="D150" s="7466">
        <v>1999</v>
      </c>
      <c r="E150" s="1385" t="s">
        <v>2759</v>
      </c>
      <c r="F150" s="1385" t="s">
        <v>3538</v>
      </c>
      <c r="G150" s="1413" t="s">
        <v>89</v>
      </c>
      <c r="H150" s="1387" t="s">
        <v>89</v>
      </c>
      <c r="I150" s="1559">
        <v>44034</v>
      </c>
      <c r="J150" s="1559"/>
      <c r="K150" s="1559"/>
      <c r="L150" s="1559"/>
      <c r="M150" s="1559"/>
      <c r="N150" s="1388"/>
      <c r="O150" s="1415"/>
      <c r="P150" s="1416"/>
      <c r="Q150" s="1710"/>
      <c r="R150" s="1710"/>
      <c r="S150" s="1390"/>
      <c r="T150" s="1417"/>
      <c r="U150" s="1391" t="b">
        <f t="shared" si="20"/>
        <v>0</v>
      </c>
      <c r="V150" s="1392" t="s">
        <v>237</v>
      </c>
      <c r="W150" s="108" t="s">
        <v>94</v>
      </c>
      <c r="X150" s="1449"/>
      <c r="Y150" s="679" t="s">
        <v>5684</v>
      </c>
      <c r="Z150" s="679" t="s">
        <v>5684</v>
      </c>
      <c r="AA150" s="106" t="s">
        <v>5685</v>
      </c>
      <c r="AB150" s="1418"/>
      <c r="AC150" s="1394"/>
      <c r="AD150" s="1419"/>
      <c r="AE150" s="1396"/>
      <c r="AF150" s="1397"/>
      <c r="AG150" s="1397"/>
      <c r="AH150" s="1398"/>
      <c r="AI150" s="1399"/>
      <c r="AJ150" s="1419"/>
      <c r="AK150" s="1419"/>
      <c r="AL150" s="1396"/>
      <c r="AM150" s="1397"/>
      <c r="AN150" s="1397"/>
      <c r="AO150" s="1398"/>
      <c r="AP150" s="1400"/>
      <c r="AQ150" s="1420"/>
      <c r="AR150" s="1421"/>
      <c r="AS150" s="1422"/>
      <c r="AT150" s="1423"/>
      <c r="AU150" s="1423"/>
      <c r="AV150" s="1424"/>
      <c r="AW150" s="1425"/>
      <c r="AX150" s="1421"/>
      <c r="AY150" s="1421"/>
      <c r="AZ150" s="1422"/>
      <c r="BA150" s="1423"/>
      <c r="BB150" s="1423"/>
      <c r="BC150" s="1424"/>
      <c r="BD150" s="1424"/>
      <c r="BE150" s="1407" t="s">
        <v>5686</v>
      </c>
      <c r="BF150" s="1396">
        <v>43435</v>
      </c>
      <c r="BG150" s="1408">
        <v>43423</v>
      </c>
      <c r="BH150" s="1407" t="s">
        <v>4891</v>
      </c>
      <c r="BI150" s="1396">
        <v>43466</v>
      </c>
      <c r="BJ150" s="1408">
        <v>43488</v>
      </c>
      <c r="BK150" s="1407" t="s">
        <v>5687</v>
      </c>
      <c r="BL150" s="1396" t="s">
        <v>5688</v>
      </c>
      <c r="BM150" s="1408">
        <v>44034</v>
      </c>
      <c r="BN150" s="629" t="s">
        <v>9296</v>
      </c>
      <c r="BO150" s="629"/>
      <c r="BP150" s="629"/>
      <c r="BQ150" s="1409">
        <v>44043</v>
      </c>
      <c r="BR150" s="1409"/>
      <c r="BS150" s="1410" t="s">
        <v>116</v>
      </c>
      <c r="BT150" s="1409"/>
      <c r="BU150" s="1409"/>
      <c r="BV150" s="1410"/>
      <c r="BW150" s="1409"/>
      <c r="BX150" s="1409" t="s">
        <v>6810</v>
      </c>
      <c r="BY150" s="633" t="s">
        <v>2168</v>
      </c>
      <c r="BZ150" s="58"/>
    </row>
    <row r="151" spans="1:78" s="1" customFormat="1" ht="50" customHeight="1" x14ac:dyDescent="0.2">
      <c r="A151" s="1412" t="s">
        <v>1674</v>
      </c>
      <c r="B151" s="1381" t="s">
        <v>1675</v>
      </c>
      <c r="C151" s="1380" t="s">
        <v>9297</v>
      </c>
      <c r="D151" s="7466">
        <v>2005</v>
      </c>
      <c r="E151" s="1385" t="s">
        <v>3819</v>
      </c>
      <c r="F151" s="1385" t="s">
        <v>1420</v>
      </c>
      <c r="G151" s="1413" t="s">
        <v>89</v>
      </c>
      <c r="H151" s="1387" t="s">
        <v>89</v>
      </c>
      <c r="I151" s="1388">
        <v>44622</v>
      </c>
      <c r="J151" s="1388"/>
      <c r="K151" s="1388"/>
      <c r="L151" s="1388"/>
      <c r="M151" s="1388"/>
      <c r="N151" s="1388">
        <v>43671</v>
      </c>
      <c r="O151" s="1415">
        <v>43895</v>
      </c>
      <c r="P151" s="1625">
        <v>44614</v>
      </c>
      <c r="Q151" s="1416"/>
      <c r="R151" s="1416"/>
      <c r="S151" s="1390"/>
      <c r="T151" s="1417"/>
      <c r="U151" s="1391" t="str">
        <f t="shared" si="20"/>
        <v>Yes</v>
      </c>
      <c r="V151" s="1392" t="s">
        <v>93</v>
      </c>
      <c r="W151" s="108" t="s">
        <v>94</v>
      </c>
      <c r="X151" s="108"/>
      <c r="Y151" s="106" t="s">
        <v>1677</v>
      </c>
      <c r="Z151" s="106" t="s">
        <v>5691</v>
      </c>
      <c r="AA151" s="106" t="s">
        <v>5692</v>
      </c>
      <c r="AB151" s="1418">
        <v>42887</v>
      </c>
      <c r="AC151" s="1394" t="s">
        <v>5693</v>
      </c>
      <c r="AD151" s="1419"/>
      <c r="AE151" s="1396">
        <v>41640</v>
      </c>
      <c r="AF151" s="1397">
        <v>41680</v>
      </c>
      <c r="AG151" s="1397">
        <v>41723</v>
      </c>
      <c r="AH151" s="1398" t="s">
        <v>5694</v>
      </c>
      <c r="AI151" s="1399" t="s">
        <v>5695</v>
      </c>
      <c r="AJ151" s="7372" t="s">
        <v>5696</v>
      </c>
      <c r="AK151" s="7372"/>
      <c r="AL151" s="1396">
        <v>42370</v>
      </c>
      <c r="AM151" s="1397">
        <v>42397</v>
      </c>
      <c r="AN151" s="1397">
        <v>42439</v>
      </c>
      <c r="AO151" s="1398" t="s">
        <v>5694</v>
      </c>
      <c r="AP151" s="1400" t="s">
        <v>5695</v>
      </c>
      <c r="AQ151" s="1420"/>
      <c r="AR151" s="1421"/>
      <c r="AS151" s="1422"/>
      <c r="AT151" s="1423"/>
      <c r="AU151" s="1423"/>
      <c r="AV151" s="1424"/>
      <c r="AW151" s="1425"/>
      <c r="AX151" s="1421"/>
      <c r="AY151" s="1421"/>
      <c r="AZ151" s="1422"/>
      <c r="BA151" s="1423"/>
      <c r="BB151" s="1423"/>
      <c r="BC151" s="1424"/>
      <c r="BD151" s="1424"/>
      <c r="BE151" s="1407" t="s">
        <v>5697</v>
      </c>
      <c r="BF151" s="1396">
        <v>43132</v>
      </c>
      <c r="BG151" s="1408">
        <f>N151</f>
        <v>43671</v>
      </c>
      <c r="BH151" s="1407" t="s">
        <v>5698</v>
      </c>
      <c r="BI151" s="1396">
        <v>43678</v>
      </c>
      <c r="BJ151" s="1408">
        <v>43895</v>
      </c>
      <c r="BK151" s="1407" t="s">
        <v>5699</v>
      </c>
      <c r="BL151" s="1396">
        <v>44136</v>
      </c>
      <c r="BM151" s="1408">
        <v>44622</v>
      </c>
      <c r="BN151" s="540" t="s">
        <v>9298</v>
      </c>
      <c r="BO151" s="540"/>
      <c r="BP151" s="540"/>
      <c r="BQ151" s="1409">
        <v>44116</v>
      </c>
      <c r="BR151" s="1409"/>
      <c r="BS151" s="1410" t="s">
        <v>116</v>
      </c>
      <c r="BT151" s="1409"/>
      <c r="BU151" s="1409"/>
      <c r="BV151" s="1410"/>
      <c r="BW151" s="1409">
        <v>44603</v>
      </c>
      <c r="BX151" s="1556" t="s">
        <v>6810</v>
      </c>
      <c r="BY151" s="651" t="s">
        <v>6813</v>
      </c>
      <c r="BZ151" s="58"/>
    </row>
    <row r="152" spans="1:78" s="1" customFormat="1" ht="50" customHeight="1" x14ac:dyDescent="0.2">
      <c r="A152" s="1412" t="s">
        <v>1681</v>
      </c>
      <c r="B152" s="1560" t="s">
        <v>8481</v>
      </c>
      <c r="C152" s="1380" t="s">
        <v>1307</v>
      </c>
      <c r="D152" s="7466">
        <v>1991</v>
      </c>
      <c r="E152" s="1385" t="s">
        <v>3819</v>
      </c>
      <c r="F152" s="1385" t="s">
        <v>3616</v>
      </c>
      <c r="G152" s="1413" t="s">
        <v>89</v>
      </c>
      <c r="H152" s="1414" t="s">
        <v>89</v>
      </c>
      <c r="I152" s="1389" t="s">
        <v>9508</v>
      </c>
      <c r="J152" s="1389" t="s">
        <v>90</v>
      </c>
      <c r="K152" s="1389" t="s">
        <v>515</v>
      </c>
      <c r="L152" s="1389"/>
      <c r="M152" s="1389"/>
      <c r="N152" s="1388" t="s">
        <v>5701</v>
      </c>
      <c r="O152" s="1415">
        <v>43921</v>
      </c>
      <c r="P152" s="1625">
        <v>44580</v>
      </c>
      <c r="Q152" s="1416"/>
      <c r="R152" s="1416"/>
      <c r="S152" s="1390"/>
      <c r="T152" s="1417"/>
      <c r="U152" s="1391" t="b">
        <f t="shared" si="20"/>
        <v>0</v>
      </c>
      <c r="V152" s="1392" t="s">
        <v>237</v>
      </c>
      <c r="W152" s="108" t="s">
        <v>94</v>
      </c>
      <c r="X152" s="1449"/>
      <c r="Y152" s="1439" t="s">
        <v>5702</v>
      </c>
      <c r="Z152" s="106" t="s">
        <v>5703</v>
      </c>
      <c r="AA152" s="106" t="s">
        <v>5704</v>
      </c>
      <c r="AB152" s="1418">
        <v>43800</v>
      </c>
      <c r="AC152" s="1394" t="s">
        <v>5705</v>
      </c>
      <c r="AD152" s="1419" t="s">
        <v>364</v>
      </c>
      <c r="AE152" s="1396">
        <v>42370</v>
      </c>
      <c r="AF152" s="1397">
        <v>42380</v>
      </c>
      <c r="AG152" s="1397">
        <v>42419</v>
      </c>
      <c r="AH152" s="1398" t="s">
        <v>5706</v>
      </c>
      <c r="AI152" s="1399"/>
      <c r="AJ152" s="7372" t="s">
        <v>5707</v>
      </c>
      <c r="AK152" s="7372" t="s">
        <v>367</v>
      </c>
      <c r="AL152" s="1396">
        <v>42675</v>
      </c>
      <c r="AM152" s="1397">
        <v>42674</v>
      </c>
      <c r="AN152" s="1397">
        <v>42716</v>
      </c>
      <c r="AO152" s="1398" t="s">
        <v>5708</v>
      </c>
      <c r="AP152" s="1400"/>
      <c r="AQ152" s="1420" t="s">
        <v>5709</v>
      </c>
      <c r="AR152" s="1421" t="s">
        <v>5710</v>
      </c>
      <c r="AS152" s="1422"/>
      <c r="AT152" s="1423">
        <v>42846</v>
      </c>
      <c r="AU152" s="1423">
        <v>42888</v>
      </c>
      <c r="AV152" s="1424" t="s">
        <v>5711</v>
      </c>
      <c r="AW152" s="1425"/>
      <c r="AX152" s="1421"/>
      <c r="AY152" s="1421"/>
      <c r="AZ152" s="1422"/>
      <c r="BA152" s="1423"/>
      <c r="BB152" s="1423"/>
      <c r="BC152" s="1424"/>
      <c r="BD152" s="1424"/>
      <c r="BE152" s="1407" t="s">
        <v>826</v>
      </c>
      <c r="BF152" s="1396">
        <v>43647</v>
      </c>
      <c r="BG152" s="1408">
        <v>43676</v>
      </c>
      <c r="BH152" s="1407" t="s">
        <v>4721</v>
      </c>
      <c r="BI152" s="1396">
        <v>43770</v>
      </c>
      <c r="BJ152" s="1408">
        <v>43891</v>
      </c>
      <c r="BK152" s="1407" t="s">
        <v>4819</v>
      </c>
      <c r="BL152" s="1396">
        <v>44166</v>
      </c>
      <c r="BM152" s="1408">
        <v>44614</v>
      </c>
      <c r="BN152" s="541" t="s">
        <v>9299</v>
      </c>
      <c r="BO152" s="628" t="s">
        <v>9509</v>
      </c>
      <c r="BP152" s="541"/>
      <c r="BQ152" s="1561">
        <v>44217</v>
      </c>
      <c r="BR152" s="1561"/>
      <c r="BS152" s="1410" t="s">
        <v>116</v>
      </c>
      <c r="BT152" s="1561"/>
      <c r="BU152" s="1561"/>
      <c r="BV152" s="1410"/>
      <c r="BW152" s="1409">
        <v>44386</v>
      </c>
      <c r="BX152" s="1556" t="s">
        <v>6810</v>
      </c>
      <c r="BY152" s="651" t="s">
        <v>9284</v>
      </c>
      <c r="BZ152" s="58"/>
    </row>
    <row r="153" spans="1:78" s="1" customFormat="1" ht="50" customHeight="1" x14ac:dyDescent="0.2">
      <c r="A153" s="1412" t="s">
        <v>1780</v>
      </c>
      <c r="B153" s="1381" t="s">
        <v>1781</v>
      </c>
      <c r="C153" s="1380" t="s">
        <v>1307</v>
      </c>
      <c r="D153" s="7466">
        <v>1851</v>
      </c>
      <c r="E153" s="1385" t="s">
        <v>4235</v>
      </c>
      <c r="F153" s="1385" t="s">
        <v>1021</v>
      </c>
      <c r="G153" s="1413" t="s">
        <v>89</v>
      </c>
      <c r="H153" s="1414" t="s">
        <v>89</v>
      </c>
      <c r="I153" s="1389" t="s">
        <v>9510</v>
      </c>
      <c r="J153" s="1389"/>
      <c r="K153" s="1389"/>
      <c r="L153" s="1389"/>
      <c r="M153" s="1389"/>
      <c r="N153" s="1388">
        <v>42954</v>
      </c>
      <c r="O153" s="1415">
        <v>43187</v>
      </c>
      <c r="P153" s="1416">
        <v>44483</v>
      </c>
      <c r="Q153" s="1416"/>
      <c r="R153" s="1416"/>
      <c r="S153" s="1390"/>
      <c r="T153" s="1417"/>
      <c r="U153" s="1391" t="str">
        <f t="shared" si="20"/>
        <v>Yes</v>
      </c>
      <c r="V153" s="1392" t="s">
        <v>93</v>
      </c>
      <c r="W153" s="108" t="s">
        <v>94</v>
      </c>
      <c r="X153" s="1449"/>
      <c r="Y153" s="679" t="s">
        <v>4559</v>
      </c>
      <c r="Z153" s="679" t="s">
        <v>5775</v>
      </c>
      <c r="AA153" s="106" t="s">
        <v>5776</v>
      </c>
      <c r="AB153" s="1418">
        <v>42917</v>
      </c>
      <c r="AC153" s="1394" t="s">
        <v>5777</v>
      </c>
      <c r="AD153" s="1419"/>
      <c r="AE153" s="1396">
        <v>42095</v>
      </c>
      <c r="AF153" s="1397"/>
      <c r="AG153" s="1397"/>
      <c r="AH153" s="1398"/>
      <c r="AI153" s="1399"/>
      <c r="AJ153" s="1419"/>
      <c r="AK153" s="1419"/>
      <c r="AL153" s="1396"/>
      <c r="AM153" s="1397"/>
      <c r="AN153" s="1397"/>
      <c r="AO153" s="1398"/>
      <c r="AP153" s="1400"/>
      <c r="AQ153" s="1420"/>
      <c r="AR153" s="1421"/>
      <c r="AS153" s="1422"/>
      <c r="AT153" s="1423"/>
      <c r="AU153" s="1423"/>
      <c r="AV153" s="1424"/>
      <c r="AW153" s="1425"/>
      <c r="AX153" s="1421"/>
      <c r="AY153" s="1421"/>
      <c r="AZ153" s="1422"/>
      <c r="BA153" s="1423"/>
      <c r="BB153" s="1423"/>
      <c r="BC153" s="1424"/>
      <c r="BD153" s="1424"/>
      <c r="BE153" s="1407" t="s">
        <v>5131</v>
      </c>
      <c r="BF153" s="1396">
        <v>42917</v>
      </c>
      <c r="BG153" s="1408">
        <v>42954</v>
      </c>
      <c r="BH153" s="1407" t="s">
        <v>5778</v>
      </c>
      <c r="BI153" s="1396">
        <v>43101</v>
      </c>
      <c r="BJ153" s="1408">
        <v>43187</v>
      </c>
      <c r="BK153" s="1407" t="s">
        <v>4989</v>
      </c>
      <c r="BL153" s="1396">
        <v>43191</v>
      </c>
      <c r="BM153" s="1408">
        <v>44517</v>
      </c>
      <c r="BN153" s="540" t="s">
        <v>9302</v>
      </c>
      <c r="BO153" s="540"/>
      <c r="BP153" s="540"/>
      <c r="BQ153" s="1409">
        <v>44034</v>
      </c>
      <c r="BR153" s="1409"/>
      <c r="BS153" s="1410" t="s">
        <v>116</v>
      </c>
      <c r="BT153" s="1409"/>
      <c r="BU153" s="1409"/>
      <c r="BV153" s="1410"/>
      <c r="BW153" s="1409"/>
      <c r="BX153" s="1409" t="s">
        <v>6810</v>
      </c>
      <c r="BY153" s="633" t="s">
        <v>9303</v>
      </c>
      <c r="BZ153" s="58"/>
    </row>
    <row r="154" spans="1:78" s="1" customFormat="1" ht="47" customHeight="1" x14ac:dyDescent="0.2">
      <c r="A154" s="1412" t="s">
        <v>1926</v>
      </c>
      <c r="B154" s="1381" t="s">
        <v>1927</v>
      </c>
      <c r="C154" s="1380" t="s">
        <v>635</v>
      </c>
      <c r="D154" s="7466"/>
      <c r="E154" s="1385"/>
      <c r="F154" s="1385"/>
      <c r="G154" s="1413" t="s">
        <v>89</v>
      </c>
      <c r="H154" s="1387" t="s">
        <v>89</v>
      </c>
      <c r="I154" s="1388">
        <v>43600</v>
      </c>
      <c r="J154" s="1388"/>
      <c r="K154" s="1388"/>
      <c r="L154" s="1388"/>
      <c r="M154" s="1388"/>
      <c r="N154" s="1388"/>
      <c r="O154" s="1415"/>
      <c r="P154" s="1416"/>
      <c r="Q154" s="1416"/>
      <c r="R154" s="1416"/>
      <c r="S154" s="1390"/>
      <c r="T154" s="1417"/>
      <c r="U154" s="1391" t="b">
        <f t="shared" si="20"/>
        <v>0</v>
      </c>
      <c r="V154" s="1392" t="s">
        <v>237</v>
      </c>
      <c r="W154" s="108" t="s">
        <v>94</v>
      </c>
      <c r="X154" s="108"/>
      <c r="Y154" s="106" t="s">
        <v>5815</v>
      </c>
      <c r="Z154" s="106" t="s">
        <v>5816</v>
      </c>
      <c r="AA154" s="106" t="s">
        <v>5817</v>
      </c>
      <c r="AB154" s="1418">
        <v>43070</v>
      </c>
      <c r="AC154" s="1394"/>
      <c r="AD154" s="1419"/>
      <c r="AE154" s="1396"/>
      <c r="AF154" s="1397"/>
      <c r="AG154" s="1397"/>
      <c r="AH154" s="1398"/>
      <c r="AI154" s="1399"/>
      <c r="AJ154" s="1419"/>
      <c r="AK154" s="1419"/>
      <c r="AL154" s="1396"/>
      <c r="AM154" s="1397"/>
      <c r="AN154" s="1397"/>
      <c r="AO154" s="1398"/>
      <c r="AP154" s="1400"/>
      <c r="AQ154" s="1420"/>
      <c r="AR154" s="1421"/>
      <c r="AS154" s="1422"/>
      <c r="AT154" s="1423"/>
      <c r="AU154" s="1423"/>
      <c r="AV154" s="1424"/>
      <c r="AW154" s="1425"/>
      <c r="AX154" s="1421"/>
      <c r="AY154" s="1421"/>
      <c r="AZ154" s="1422"/>
      <c r="BA154" s="1423"/>
      <c r="BB154" s="1423"/>
      <c r="BC154" s="1424"/>
      <c r="BD154" s="1424"/>
      <c r="BE154" s="1407"/>
      <c r="BF154" s="1396"/>
      <c r="BG154" s="1408"/>
      <c r="BH154" s="1407"/>
      <c r="BI154" s="1396"/>
      <c r="BJ154" s="1408"/>
      <c r="BK154" s="1407"/>
      <c r="BL154" s="1396"/>
      <c r="BM154" s="1408"/>
      <c r="BN154" s="7475" t="s">
        <v>9511</v>
      </c>
      <c r="BO154" s="540"/>
      <c r="BP154" s="540"/>
      <c r="BQ154" s="1409">
        <v>44959</v>
      </c>
      <c r="BR154" s="1409"/>
      <c r="BS154" s="1410" t="s">
        <v>116</v>
      </c>
      <c r="BT154" s="1409"/>
      <c r="BU154" s="1409"/>
      <c r="BV154" s="1410"/>
      <c r="BW154" s="1409"/>
      <c r="BX154" s="1409" t="s">
        <v>6810</v>
      </c>
      <c r="BY154" s="633" t="s">
        <v>5195</v>
      </c>
      <c r="BZ154" s="58"/>
    </row>
    <row r="155" spans="1:78" s="1" customFormat="1" ht="45.5" customHeight="1" x14ac:dyDescent="0.2">
      <c r="A155" s="1412" t="s">
        <v>1958</v>
      </c>
      <c r="B155" s="1381" t="s">
        <v>1959</v>
      </c>
      <c r="C155" s="1380" t="s">
        <v>5828</v>
      </c>
      <c r="D155" s="7466">
        <v>2072</v>
      </c>
      <c r="E155" s="1562" t="s">
        <v>2759</v>
      </c>
      <c r="F155" s="1562" t="s">
        <v>3616</v>
      </c>
      <c r="G155" s="1413" t="s">
        <v>89</v>
      </c>
      <c r="H155" s="1387" t="s">
        <v>89</v>
      </c>
      <c r="I155" s="1388">
        <v>44643</v>
      </c>
      <c r="J155" s="1388"/>
      <c r="K155" s="1388"/>
      <c r="L155" s="1388"/>
      <c r="M155" s="1388"/>
      <c r="N155" s="1388">
        <v>43845</v>
      </c>
      <c r="O155" s="1632">
        <v>43992</v>
      </c>
      <c r="P155" s="1625">
        <v>44609</v>
      </c>
      <c r="Q155" s="1416"/>
      <c r="R155" s="1416"/>
      <c r="S155" s="1390"/>
      <c r="T155" s="1417"/>
      <c r="U155" s="1391" t="str">
        <f t="shared" si="20"/>
        <v>Yes</v>
      </c>
      <c r="V155" s="1392" t="s">
        <v>93</v>
      </c>
      <c r="W155" s="108" t="s">
        <v>94</v>
      </c>
      <c r="X155" s="1449"/>
      <c r="Y155" s="679" t="s">
        <v>5829</v>
      </c>
      <c r="Z155" s="679" t="s">
        <v>6856</v>
      </c>
      <c r="AA155" s="106"/>
      <c r="AB155" s="1418">
        <v>44136</v>
      </c>
      <c r="AC155" s="1394" t="s">
        <v>5832</v>
      </c>
      <c r="AD155" s="1419" t="s">
        <v>364</v>
      </c>
      <c r="AE155" s="1396">
        <v>42979</v>
      </c>
      <c r="AF155" s="1397">
        <v>42965</v>
      </c>
      <c r="AG155" s="1397">
        <v>43038</v>
      </c>
      <c r="AH155" s="1398" t="s">
        <v>5833</v>
      </c>
      <c r="AI155" s="1399" t="s">
        <v>5834</v>
      </c>
      <c r="AJ155" s="7372" t="s">
        <v>5835</v>
      </c>
      <c r="AK155" s="7372" t="s">
        <v>367</v>
      </c>
      <c r="AL155" s="1396">
        <v>43497</v>
      </c>
      <c r="AM155" s="1397">
        <v>43481</v>
      </c>
      <c r="AN155" s="1397">
        <v>43537</v>
      </c>
      <c r="AO155" s="1454" t="s">
        <v>5836</v>
      </c>
      <c r="AP155" s="1400"/>
      <c r="AQ155" s="1420"/>
      <c r="AR155" s="1421"/>
      <c r="AS155" s="1422"/>
      <c r="AT155" s="1423"/>
      <c r="AU155" s="1423"/>
      <c r="AV155" s="1424"/>
      <c r="AW155" s="1425"/>
      <c r="AX155" s="1421"/>
      <c r="AY155" s="1421"/>
      <c r="AZ155" s="1422"/>
      <c r="BA155" s="1423"/>
      <c r="BB155" s="1423"/>
      <c r="BC155" s="1424"/>
      <c r="BD155" s="1424"/>
      <c r="BE155" s="1407" t="s">
        <v>1425</v>
      </c>
      <c r="BF155" s="1396">
        <v>43862</v>
      </c>
      <c r="BG155" s="1408">
        <v>43845</v>
      </c>
      <c r="BH155" s="1407" t="s">
        <v>4741</v>
      </c>
      <c r="BI155" s="1396">
        <v>43983</v>
      </c>
      <c r="BJ155" s="1408">
        <v>43992</v>
      </c>
      <c r="BK155" s="1407" t="s">
        <v>9304</v>
      </c>
      <c r="BL155" s="1396">
        <v>44348</v>
      </c>
      <c r="BM155" s="1408">
        <v>44643</v>
      </c>
      <c r="BN155" s="742" t="s">
        <v>9305</v>
      </c>
      <c r="BO155" s="742"/>
      <c r="BP155" s="742"/>
      <c r="BQ155" s="1409">
        <v>44784</v>
      </c>
      <c r="BR155" s="1409"/>
      <c r="BS155" s="1410" t="s">
        <v>116</v>
      </c>
      <c r="BT155" s="1409"/>
      <c r="BU155" s="1409"/>
      <c r="BV155" s="1410"/>
      <c r="BW155" s="1409">
        <v>44596</v>
      </c>
      <c r="BX155" s="1556" t="s">
        <v>6810</v>
      </c>
      <c r="BY155" s="651" t="s">
        <v>6813</v>
      </c>
      <c r="BZ155" s="58"/>
    </row>
    <row r="156" spans="1:78" s="1" customFormat="1" ht="50" customHeight="1" x14ac:dyDescent="0.2">
      <c r="A156" s="1412" t="s">
        <v>1980</v>
      </c>
      <c r="B156" s="1381" t="s">
        <v>1981</v>
      </c>
      <c r="C156" s="1380" t="s">
        <v>5846</v>
      </c>
      <c r="D156" s="7466">
        <v>1975</v>
      </c>
      <c r="E156" s="1385" t="s">
        <v>4840</v>
      </c>
      <c r="F156" s="1385" t="s">
        <v>5027</v>
      </c>
      <c r="G156" s="1413" t="s">
        <v>89</v>
      </c>
      <c r="H156" s="1414" t="s">
        <v>89</v>
      </c>
      <c r="I156" s="1389">
        <v>44280</v>
      </c>
      <c r="J156" s="1389"/>
      <c r="K156" s="1389"/>
      <c r="L156" s="1389"/>
      <c r="M156" s="1389"/>
      <c r="N156" s="1388">
        <v>43518</v>
      </c>
      <c r="O156" s="1415">
        <v>43738</v>
      </c>
      <c r="P156" s="1416">
        <v>44250</v>
      </c>
      <c r="Q156" s="1416"/>
      <c r="R156" s="1416"/>
      <c r="S156" s="1390"/>
      <c r="T156" s="1417"/>
      <c r="U156" s="1391" t="b">
        <f t="shared" si="20"/>
        <v>0</v>
      </c>
      <c r="V156" s="1392" t="s">
        <v>237</v>
      </c>
      <c r="W156" s="108" t="s">
        <v>94</v>
      </c>
      <c r="X156" s="1449"/>
      <c r="Y156" s="679" t="s">
        <v>5847</v>
      </c>
      <c r="Z156" s="106" t="s">
        <v>5848</v>
      </c>
      <c r="AA156" s="106" t="s">
        <v>5849</v>
      </c>
      <c r="AB156" s="1418">
        <v>43617</v>
      </c>
      <c r="AC156" s="1394" t="s">
        <v>5850</v>
      </c>
      <c r="AD156" s="1419"/>
      <c r="AE156" s="1396">
        <v>42156</v>
      </c>
      <c r="AF156" s="1397"/>
      <c r="AG156" s="1397"/>
      <c r="AH156" s="1398"/>
      <c r="AI156" s="1399"/>
      <c r="AJ156" s="7372" t="s">
        <v>5851</v>
      </c>
      <c r="AK156" s="7372"/>
      <c r="AL156" s="1396">
        <v>43160</v>
      </c>
      <c r="AM156" s="1397"/>
      <c r="AN156" s="1397"/>
      <c r="AO156" s="1398"/>
      <c r="AP156" s="1400"/>
      <c r="AQ156" s="1420"/>
      <c r="AR156" s="1421"/>
      <c r="AS156" s="1422"/>
      <c r="AT156" s="1423"/>
      <c r="AU156" s="1423"/>
      <c r="AV156" s="1424"/>
      <c r="AW156" s="1425"/>
      <c r="AX156" s="1421"/>
      <c r="AY156" s="1421"/>
      <c r="AZ156" s="1422"/>
      <c r="BA156" s="1423"/>
      <c r="BB156" s="1423"/>
      <c r="BC156" s="1424"/>
      <c r="BD156" s="1424"/>
      <c r="BE156" s="1407" t="s">
        <v>5852</v>
      </c>
      <c r="BF156" s="1396">
        <v>43497</v>
      </c>
      <c r="BG156" s="1408">
        <f>N156</f>
        <v>43518</v>
      </c>
      <c r="BH156" s="1407" t="s">
        <v>5853</v>
      </c>
      <c r="BI156" s="1396">
        <v>43678</v>
      </c>
      <c r="BJ156" s="1408">
        <f>O156</f>
        <v>43738</v>
      </c>
      <c r="BK156" s="1407" t="s">
        <v>5854</v>
      </c>
      <c r="BL156" s="1396">
        <v>43922</v>
      </c>
      <c r="BM156" s="1408">
        <v>44280</v>
      </c>
      <c r="BN156" s="547" t="s">
        <v>9306</v>
      </c>
      <c r="BO156" s="541" t="s">
        <v>9512</v>
      </c>
      <c r="BP156" s="547"/>
      <c r="BQ156" s="1409">
        <v>43643</v>
      </c>
      <c r="BR156" s="1409">
        <v>45015</v>
      </c>
      <c r="BS156" s="1410" t="s">
        <v>116</v>
      </c>
      <c r="BT156" s="1409"/>
      <c r="BU156" s="1409"/>
      <c r="BV156" s="1410"/>
      <c r="BW156" s="1409">
        <v>44294</v>
      </c>
      <c r="BX156" s="1409" t="s">
        <v>6810</v>
      </c>
      <c r="BY156" s="633" t="s">
        <v>9307</v>
      </c>
      <c r="BZ156" s="58"/>
    </row>
    <row r="157" spans="1:78" s="1" customFormat="1" ht="50" customHeight="1" x14ac:dyDescent="0.2">
      <c r="A157" s="1412" t="s">
        <v>2046</v>
      </c>
      <c r="B157" s="1381" t="s">
        <v>2047</v>
      </c>
      <c r="C157" s="1712" t="s">
        <v>5892</v>
      </c>
      <c r="D157" s="7466">
        <v>2032</v>
      </c>
      <c r="E157" s="1385" t="s">
        <v>337</v>
      </c>
      <c r="F157" s="1385" t="s">
        <v>4841</v>
      </c>
      <c r="G157" s="1413" t="s">
        <v>89</v>
      </c>
      <c r="H157" s="1414" t="s">
        <v>89</v>
      </c>
      <c r="I157" s="1389">
        <v>44335</v>
      </c>
      <c r="J157" s="1389" t="s">
        <v>90</v>
      </c>
      <c r="K157" s="1389" t="s">
        <v>515</v>
      </c>
      <c r="L157" s="1389"/>
      <c r="M157" s="1389"/>
      <c r="N157" s="1388">
        <v>43563</v>
      </c>
      <c r="O157" s="1415">
        <v>43678</v>
      </c>
      <c r="P157" s="1416">
        <v>44270</v>
      </c>
      <c r="Q157" s="1416"/>
      <c r="R157" s="1416"/>
      <c r="S157" s="1390"/>
      <c r="T157" s="1417"/>
      <c r="U157" s="1391" t="str">
        <f t="shared" si="20"/>
        <v>Yes</v>
      </c>
      <c r="V157" s="1392" t="s">
        <v>93</v>
      </c>
      <c r="W157" s="108" t="s">
        <v>94</v>
      </c>
      <c r="X157" s="1449"/>
      <c r="Y157" s="679" t="s">
        <v>5895</v>
      </c>
      <c r="Z157" s="679" t="s">
        <v>5896</v>
      </c>
      <c r="AA157" s="106" t="s">
        <v>5897</v>
      </c>
      <c r="AB157" s="1418">
        <v>43374</v>
      </c>
      <c r="AC157" s="1394" t="s">
        <v>5898</v>
      </c>
      <c r="AD157" s="1419"/>
      <c r="AE157" s="1396">
        <v>43221</v>
      </c>
      <c r="AF157" s="1397"/>
      <c r="AG157" s="1397"/>
      <c r="AH157" s="1398"/>
      <c r="AI157" s="1399"/>
      <c r="AJ157" s="7372"/>
      <c r="AK157" s="7372"/>
      <c r="AL157" s="1396"/>
      <c r="AM157" s="1397"/>
      <c r="AN157" s="1397"/>
      <c r="AO157" s="1398"/>
      <c r="AP157" s="1400"/>
      <c r="AQ157" s="1420"/>
      <c r="AR157" s="1421"/>
      <c r="AS157" s="1422"/>
      <c r="AT157" s="1423"/>
      <c r="AU157" s="1423"/>
      <c r="AV157" s="1424"/>
      <c r="AW157" s="1425"/>
      <c r="AX157" s="1421"/>
      <c r="AY157" s="1421"/>
      <c r="AZ157" s="1422"/>
      <c r="BA157" s="1423"/>
      <c r="BB157" s="1423"/>
      <c r="BC157" s="1424"/>
      <c r="BD157" s="1424"/>
      <c r="BE157" s="1407" t="s">
        <v>5899</v>
      </c>
      <c r="BF157" s="1396">
        <v>43586</v>
      </c>
      <c r="BG157" s="1408">
        <v>43563</v>
      </c>
      <c r="BH157" s="1407" t="s">
        <v>5900</v>
      </c>
      <c r="BI157" s="1396">
        <v>43678</v>
      </c>
      <c r="BJ157" s="1408">
        <v>43678</v>
      </c>
      <c r="BK157" s="1407" t="s">
        <v>5307</v>
      </c>
      <c r="BL157" s="1396">
        <v>43952</v>
      </c>
      <c r="BM157" s="1408">
        <v>44335</v>
      </c>
      <c r="BN157" s="547" t="s">
        <v>9308</v>
      </c>
      <c r="BO157" s="547"/>
      <c r="BP157" s="547"/>
      <c r="BQ157" s="1409">
        <v>43643</v>
      </c>
      <c r="BR157" s="1409"/>
      <c r="BS157" s="1410" t="s">
        <v>116</v>
      </c>
      <c r="BT157" s="1409"/>
      <c r="BU157" s="1409"/>
      <c r="BV157" s="1410"/>
      <c r="BW157" s="1409">
        <v>44294</v>
      </c>
      <c r="BX157" s="1409" t="s">
        <v>6810</v>
      </c>
      <c r="BY157" s="633" t="s">
        <v>9309</v>
      </c>
      <c r="BZ157" s="58"/>
    </row>
    <row r="158" spans="1:78" s="1" customFormat="1" ht="50" customHeight="1" x14ac:dyDescent="0.2">
      <c r="A158" s="1412" t="s">
        <v>2051</v>
      </c>
      <c r="B158" s="1381" t="s">
        <v>2052</v>
      </c>
      <c r="C158" s="1380" t="s">
        <v>5903</v>
      </c>
      <c r="D158" s="7466">
        <v>2030</v>
      </c>
      <c r="E158" s="1385" t="s">
        <v>337</v>
      </c>
      <c r="F158" s="1385" t="s">
        <v>4841</v>
      </c>
      <c r="G158" s="1413" t="s">
        <v>89</v>
      </c>
      <c r="H158" s="1387" t="s">
        <v>89</v>
      </c>
      <c r="I158" s="1388" t="s">
        <v>9513</v>
      </c>
      <c r="J158" s="1388" t="s">
        <v>90</v>
      </c>
      <c r="K158" s="1388"/>
      <c r="L158" s="1388"/>
      <c r="M158" s="1388"/>
      <c r="N158" s="1388">
        <v>43861</v>
      </c>
      <c r="O158" s="1415">
        <v>43973</v>
      </c>
      <c r="P158" s="1625">
        <v>44399</v>
      </c>
      <c r="Q158" s="1416"/>
      <c r="R158" s="1416"/>
      <c r="S158" s="1390"/>
      <c r="T158" s="1417"/>
      <c r="U158" s="1391" t="str">
        <f t="shared" si="20"/>
        <v>Yes</v>
      </c>
      <c r="V158" s="1392" t="s">
        <v>93</v>
      </c>
      <c r="W158" s="108" t="s">
        <v>94</v>
      </c>
      <c r="X158" s="1449"/>
      <c r="Y158" s="1439" t="s">
        <v>5904</v>
      </c>
      <c r="Z158" s="679" t="s">
        <v>5905</v>
      </c>
      <c r="AA158" s="106" t="s">
        <v>5375</v>
      </c>
      <c r="AB158" s="1418">
        <v>43739</v>
      </c>
      <c r="AC158" s="1394" t="s">
        <v>5906</v>
      </c>
      <c r="AD158" s="1419"/>
      <c r="AE158" s="1396">
        <v>43405</v>
      </c>
      <c r="AF158" s="1397">
        <v>43382</v>
      </c>
      <c r="AG158" s="1397">
        <v>43451</v>
      </c>
      <c r="AH158" s="1398" t="s">
        <v>5907</v>
      </c>
      <c r="AI158" s="1399" t="s">
        <v>5908</v>
      </c>
      <c r="AJ158" s="7372"/>
      <c r="AK158" s="7372"/>
      <c r="AL158" s="1396"/>
      <c r="AM158" s="1397"/>
      <c r="AN158" s="1397"/>
      <c r="AO158" s="1398"/>
      <c r="AP158" s="1400"/>
      <c r="AQ158" s="1420"/>
      <c r="AR158" s="1421"/>
      <c r="AS158" s="1422"/>
      <c r="AT158" s="1423"/>
      <c r="AU158" s="1423"/>
      <c r="AV158" s="1424"/>
      <c r="AW158" s="1425"/>
      <c r="AX158" s="1421"/>
      <c r="AY158" s="1421"/>
      <c r="AZ158" s="1422"/>
      <c r="BA158" s="1423"/>
      <c r="BB158" s="1423"/>
      <c r="BC158" s="1424"/>
      <c r="BD158" s="1424"/>
      <c r="BE158" s="1407" t="s">
        <v>1425</v>
      </c>
      <c r="BF158" s="1396">
        <v>43862</v>
      </c>
      <c r="BG158" s="1408">
        <v>43861</v>
      </c>
      <c r="BH158" s="1407" t="s">
        <v>5909</v>
      </c>
      <c r="BI158" s="1396">
        <v>43952</v>
      </c>
      <c r="BJ158" s="1408">
        <v>43973</v>
      </c>
      <c r="BK158" s="1407" t="s">
        <v>5910</v>
      </c>
      <c r="BL158" s="1396">
        <v>44228</v>
      </c>
      <c r="BM158" s="1438">
        <v>44461</v>
      </c>
      <c r="BN158" s="540" t="s">
        <v>9311</v>
      </c>
      <c r="BO158" s="540"/>
      <c r="BP158" s="540"/>
      <c r="BQ158" s="1409">
        <v>44452</v>
      </c>
      <c r="BR158" s="1409"/>
      <c r="BS158" s="1410" t="s">
        <v>116</v>
      </c>
      <c r="BT158" s="1409"/>
      <c r="BU158" s="1409">
        <v>44470</v>
      </c>
      <c r="BV158" s="1410" t="s">
        <v>116</v>
      </c>
      <c r="BW158" s="1409">
        <v>44399</v>
      </c>
      <c r="BX158" s="1409" t="s">
        <v>6810</v>
      </c>
      <c r="BY158" s="633" t="s">
        <v>2059</v>
      </c>
      <c r="BZ158" s="58"/>
    </row>
    <row r="159" spans="1:78" s="1" customFormat="1" ht="50" customHeight="1" x14ac:dyDescent="0.2">
      <c r="A159" s="1412" t="s">
        <v>2148</v>
      </c>
      <c r="B159" s="1426" t="s">
        <v>2149</v>
      </c>
      <c r="C159" s="1380" t="s">
        <v>6866</v>
      </c>
      <c r="D159" s="7466">
        <v>1893</v>
      </c>
      <c r="E159" s="1385" t="s">
        <v>3537</v>
      </c>
      <c r="F159" s="1385" t="s">
        <v>3538</v>
      </c>
      <c r="G159" s="1413" t="s">
        <v>89</v>
      </c>
      <c r="H159" s="1563" t="s">
        <v>89</v>
      </c>
      <c r="I159" s="1388" t="s">
        <v>9514</v>
      </c>
      <c r="J159" s="1564"/>
      <c r="K159" s="1388"/>
      <c r="L159" s="1388"/>
      <c r="M159" s="1388"/>
      <c r="N159" s="1388">
        <v>43126</v>
      </c>
      <c r="O159" s="1415">
        <v>43238</v>
      </c>
      <c r="P159" s="1415">
        <v>44489</v>
      </c>
      <c r="Q159" s="1416"/>
      <c r="R159" s="1416"/>
      <c r="S159" s="1390"/>
      <c r="T159" s="1417"/>
      <c r="U159" s="1391" t="b">
        <f t="shared" si="20"/>
        <v>0</v>
      </c>
      <c r="V159" s="1565" t="s">
        <v>237</v>
      </c>
      <c r="W159" s="108" t="s">
        <v>94</v>
      </c>
      <c r="X159" s="108"/>
      <c r="Y159" s="106" t="s">
        <v>5960</v>
      </c>
      <c r="Z159" s="106" t="s">
        <v>5961</v>
      </c>
      <c r="AA159" s="106" t="s">
        <v>5962</v>
      </c>
      <c r="AB159" s="1418">
        <v>43101</v>
      </c>
      <c r="AC159" s="1394" t="s">
        <v>5963</v>
      </c>
      <c r="AD159" s="1419"/>
      <c r="AE159" s="1396">
        <v>41609</v>
      </c>
      <c r="AF159" s="1397"/>
      <c r="AG159" s="1397"/>
      <c r="AH159" s="1398"/>
      <c r="AI159" s="1399"/>
      <c r="AJ159" s="1419" t="s">
        <v>5964</v>
      </c>
      <c r="AK159" s="1419"/>
      <c r="AL159" s="1396">
        <v>42614</v>
      </c>
      <c r="AM159" s="1397"/>
      <c r="AN159" s="1397"/>
      <c r="AO159" s="1398"/>
      <c r="AP159" s="1400"/>
      <c r="AQ159" s="1420"/>
      <c r="AR159" s="1421"/>
      <c r="AS159" s="1422"/>
      <c r="AT159" s="1423"/>
      <c r="AU159" s="1423"/>
      <c r="AV159" s="1424"/>
      <c r="AW159" s="1425"/>
      <c r="AX159" s="1421"/>
      <c r="AY159" s="1421"/>
      <c r="AZ159" s="1422"/>
      <c r="BA159" s="1423"/>
      <c r="BB159" s="1423"/>
      <c r="BC159" s="1424"/>
      <c r="BD159" s="1424"/>
      <c r="BE159" s="1407" t="s">
        <v>5965</v>
      </c>
      <c r="BF159" s="1396">
        <v>43101</v>
      </c>
      <c r="BG159" s="1408">
        <f>N159</f>
        <v>43126</v>
      </c>
      <c r="BH159" s="1407" t="s">
        <v>5421</v>
      </c>
      <c r="BI159" s="1396">
        <v>43221</v>
      </c>
      <c r="BJ159" s="1408">
        <f>O159</f>
        <v>43238</v>
      </c>
      <c r="BK159" s="1407" t="s">
        <v>5495</v>
      </c>
      <c r="BL159" s="1396">
        <v>43466</v>
      </c>
      <c r="BM159" s="1408">
        <v>44587</v>
      </c>
      <c r="BN159" s="540" t="s">
        <v>9314</v>
      </c>
      <c r="BO159" s="540"/>
      <c r="BP159" s="540"/>
      <c r="BQ159" s="1409">
        <v>44116</v>
      </c>
      <c r="BR159" s="1409"/>
      <c r="BS159" s="1410" t="s">
        <v>116</v>
      </c>
      <c r="BT159" s="1409"/>
      <c r="BU159" s="1409"/>
      <c r="BV159" s="1410"/>
      <c r="BW159" s="1409"/>
      <c r="BX159" s="1566" t="s">
        <v>6810</v>
      </c>
      <c r="BY159" s="2024" t="s">
        <v>2158</v>
      </c>
      <c r="BZ159" s="58"/>
    </row>
    <row r="160" spans="1:78" s="1" customFormat="1" ht="50" customHeight="1" x14ac:dyDescent="0.2">
      <c r="A160" s="1412" t="s">
        <v>2380</v>
      </c>
      <c r="B160" s="1381" t="s">
        <v>2381</v>
      </c>
      <c r="C160" s="1380" t="s">
        <v>6070</v>
      </c>
      <c r="D160" s="7466">
        <v>1847</v>
      </c>
      <c r="E160" s="1385" t="s">
        <v>3537</v>
      </c>
      <c r="F160" s="1385" t="s">
        <v>3538</v>
      </c>
      <c r="G160" s="1413" t="s">
        <v>89</v>
      </c>
      <c r="H160" s="1414" t="s">
        <v>89</v>
      </c>
      <c r="I160" s="1389">
        <v>43531</v>
      </c>
      <c r="J160" s="1389"/>
      <c r="K160" s="1389"/>
      <c r="L160" s="1389"/>
      <c r="M160" s="1389"/>
      <c r="N160" s="1388"/>
      <c r="O160" s="1415"/>
      <c r="P160" s="1416"/>
      <c r="Q160" s="1416"/>
      <c r="R160" s="1416"/>
      <c r="S160" s="1390"/>
      <c r="T160" s="1417"/>
      <c r="U160" s="1391" t="b">
        <f t="shared" si="20"/>
        <v>0</v>
      </c>
      <c r="V160" s="1392" t="s">
        <v>237</v>
      </c>
      <c r="W160" s="108" t="s">
        <v>94</v>
      </c>
      <c r="X160" s="108"/>
      <c r="Y160" s="1582" t="s">
        <v>2383</v>
      </c>
      <c r="Z160" s="1582" t="s">
        <v>6071</v>
      </c>
      <c r="AA160" s="106" t="s">
        <v>6072</v>
      </c>
      <c r="AB160" s="1418">
        <v>43344</v>
      </c>
      <c r="AC160" s="1394" t="s">
        <v>5070</v>
      </c>
      <c r="AD160" s="1419"/>
      <c r="AE160" s="1396">
        <v>42278</v>
      </c>
      <c r="AF160" s="1397"/>
      <c r="AG160" s="1397"/>
      <c r="AH160" s="1398"/>
      <c r="AI160" s="1399"/>
      <c r="AJ160" s="1419" t="s">
        <v>6073</v>
      </c>
      <c r="AK160" s="1419"/>
      <c r="AL160" s="1396">
        <v>42552</v>
      </c>
      <c r="AM160" s="1397"/>
      <c r="AN160" s="1397"/>
      <c r="AO160" s="1398"/>
      <c r="AP160" s="1400"/>
      <c r="AQ160" s="1420"/>
      <c r="AR160" s="1421"/>
      <c r="AS160" s="1422"/>
      <c r="AT160" s="1423"/>
      <c r="AU160" s="1423"/>
      <c r="AV160" s="1424"/>
      <c r="AW160" s="1425"/>
      <c r="AX160" s="1421"/>
      <c r="AY160" s="1421"/>
      <c r="AZ160" s="1422"/>
      <c r="BA160" s="1423"/>
      <c r="BB160" s="1423"/>
      <c r="BC160" s="1424"/>
      <c r="BD160" s="1424"/>
      <c r="BE160" s="1407" t="s">
        <v>4811</v>
      </c>
      <c r="BF160" s="1396">
        <v>42917</v>
      </c>
      <c r="BG160" s="1408">
        <v>42933</v>
      </c>
      <c r="BH160" s="1407" t="s">
        <v>6074</v>
      </c>
      <c r="BI160" s="1396">
        <v>42979</v>
      </c>
      <c r="BJ160" s="1408">
        <v>43007</v>
      </c>
      <c r="BK160" s="1407" t="s">
        <v>5032</v>
      </c>
      <c r="BL160" s="1396">
        <v>43435</v>
      </c>
      <c r="BM160" s="1408">
        <v>43531</v>
      </c>
      <c r="BN160" s="540" t="s">
        <v>6075</v>
      </c>
      <c r="BO160" s="540"/>
      <c r="BP160" s="540"/>
      <c r="BQ160" s="1409">
        <v>43552</v>
      </c>
      <c r="BR160" s="1409"/>
      <c r="BS160" s="1410" t="s">
        <v>6076</v>
      </c>
      <c r="BT160" s="1409"/>
      <c r="BU160" s="1409"/>
      <c r="BV160" s="1410"/>
      <c r="BW160" s="1409"/>
      <c r="BX160" s="1409" t="s">
        <v>6810</v>
      </c>
      <c r="BY160" s="633" t="s">
        <v>3822</v>
      </c>
      <c r="BZ160" s="58"/>
    </row>
    <row r="161" spans="1:78" s="1" customFormat="1" ht="50" customHeight="1" x14ac:dyDescent="0.2">
      <c r="A161" s="1412" t="s">
        <v>3239</v>
      </c>
      <c r="B161" s="1381" t="s">
        <v>3240</v>
      </c>
      <c r="C161" s="1380" t="s">
        <v>3241</v>
      </c>
      <c r="D161" s="7466">
        <v>2140</v>
      </c>
      <c r="E161" s="1385" t="s">
        <v>297</v>
      </c>
      <c r="F161" s="1385" t="s">
        <v>266</v>
      </c>
      <c r="G161" s="1413" t="s">
        <v>89</v>
      </c>
      <c r="H161" s="1414" t="s">
        <v>89</v>
      </c>
      <c r="I161" s="1389">
        <v>42081</v>
      </c>
      <c r="J161" s="1389" t="s">
        <v>90</v>
      </c>
      <c r="K161" s="1388" t="s">
        <v>3242</v>
      </c>
      <c r="L161" s="1389"/>
      <c r="M161" s="1389"/>
      <c r="N161" s="1388"/>
      <c r="O161" s="1415"/>
      <c r="P161" s="1416"/>
      <c r="Q161" s="1416"/>
      <c r="R161" s="1416"/>
      <c r="S161" s="1390"/>
      <c r="T161" s="1417"/>
      <c r="U161" s="1391" t="str">
        <f t="shared" si="20"/>
        <v>Yes</v>
      </c>
      <c r="V161" s="1392" t="s">
        <v>93</v>
      </c>
      <c r="W161" s="108" t="s">
        <v>94</v>
      </c>
      <c r="X161" s="108"/>
      <c r="Y161" s="107" t="s">
        <v>3243</v>
      </c>
      <c r="Z161" s="107" t="s">
        <v>9515</v>
      </c>
      <c r="AA161" s="107"/>
      <c r="AB161" s="1418">
        <v>44531</v>
      </c>
      <c r="AC161" s="1394" t="s">
        <v>3245</v>
      </c>
      <c r="AD161" s="1419" t="s">
        <v>364</v>
      </c>
      <c r="AE161" s="1396">
        <v>43831</v>
      </c>
      <c r="AF161" s="1397">
        <v>43871</v>
      </c>
      <c r="AG161" s="1397">
        <v>43982</v>
      </c>
      <c r="AH161" s="1398" t="s">
        <v>3246</v>
      </c>
      <c r="AI161" s="1399"/>
      <c r="AJ161" s="7372" t="s">
        <v>1025</v>
      </c>
      <c r="AK161" s="7369" t="s">
        <v>3247</v>
      </c>
      <c r="AL161" s="1396">
        <v>44743</v>
      </c>
      <c r="AM161" s="1423">
        <v>44865</v>
      </c>
      <c r="AN161" s="1423">
        <v>44918</v>
      </c>
      <c r="AO161" s="1424" t="s">
        <v>3248</v>
      </c>
      <c r="AP161" s="1400"/>
      <c r="AQ161" s="1420"/>
      <c r="AR161" s="1421"/>
      <c r="AS161" s="1422"/>
      <c r="AT161" s="1423"/>
      <c r="AU161" s="1423"/>
      <c r="AV161" s="1450"/>
      <c r="AW161" s="1425"/>
      <c r="AX161" s="1421"/>
      <c r="AY161" s="1421"/>
      <c r="AZ161" s="1422"/>
      <c r="BA161" s="1423"/>
      <c r="BB161" s="1423"/>
      <c r="BC161" s="1424"/>
      <c r="BD161" s="1424"/>
      <c r="BE161" s="1407" t="s">
        <v>399</v>
      </c>
      <c r="BF161" s="1396">
        <v>45108</v>
      </c>
      <c r="BG161" s="1408"/>
      <c r="BH161" s="1407" t="s">
        <v>9159</v>
      </c>
      <c r="BI161" s="1396">
        <v>45261</v>
      </c>
      <c r="BJ161" s="1408"/>
      <c r="BK161" s="1407" t="s">
        <v>193</v>
      </c>
      <c r="BL161" s="1396" t="s">
        <v>193</v>
      </c>
      <c r="BM161" s="1408"/>
      <c r="BN161" s="540" t="s">
        <v>9039</v>
      </c>
      <c r="BO161" s="540" t="s">
        <v>9516</v>
      </c>
      <c r="BP161" s="540"/>
      <c r="BQ161" s="1409">
        <v>44944</v>
      </c>
      <c r="BR161" s="1409">
        <v>44649</v>
      </c>
      <c r="BS161" s="1410" t="s">
        <v>116</v>
      </c>
      <c r="BT161" s="1409">
        <v>44932</v>
      </c>
      <c r="BU161" s="1409">
        <v>44873</v>
      </c>
      <c r="BV161" s="1410" t="s">
        <v>116</v>
      </c>
      <c r="BW161" s="1409"/>
      <c r="BX161" s="1409"/>
      <c r="BY161" s="633" t="s">
        <v>579</v>
      </c>
      <c r="BZ161" s="58"/>
    </row>
    <row r="162" spans="1:78" s="1" customFormat="1" ht="50" customHeight="1" x14ac:dyDescent="0.2">
      <c r="A162" s="1412" t="s">
        <v>2104</v>
      </c>
      <c r="B162" s="1381" t="s">
        <v>2105</v>
      </c>
      <c r="C162" s="1380" t="s">
        <v>265</v>
      </c>
      <c r="D162" s="7466">
        <v>2114</v>
      </c>
      <c r="E162" s="1385" t="s">
        <v>423</v>
      </c>
      <c r="F162" s="1385" t="s">
        <v>2182</v>
      </c>
      <c r="G162" s="1413" t="s">
        <v>89</v>
      </c>
      <c r="H162" s="1414" t="s">
        <v>89</v>
      </c>
      <c r="I162" s="1389">
        <v>40723</v>
      </c>
      <c r="J162" s="1389" t="s">
        <v>90</v>
      </c>
      <c r="K162" s="1389" t="s">
        <v>2106</v>
      </c>
      <c r="L162" s="1389"/>
      <c r="M162" s="1389"/>
      <c r="N162" s="1506">
        <v>44986</v>
      </c>
      <c r="O162" s="1415"/>
      <c r="P162" s="1416"/>
      <c r="Q162" s="1628"/>
      <c r="R162" s="1628"/>
      <c r="S162" s="1390"/>
      <c r="T162" s="1417"/>
      <c r="U162" s="1391" t="str">
        <f t="shared" si="20"/>
        <v>Yes</v>
      </c>
      <c r="V162" s="1392" t="s">
        <v>93</v>
      </c>
      <c r="W162" s="108" t="s">
        <v>94</v>
      </c>
      <c r="X162" s="1449"/>
      <c r="Y162" s="107" t="s">
        <v>2107</v>
      </c>
      <c r="Z162" s="107" t="s">
        <v>2107</v>
      </c>
      <c r="AA162" s="106"/>
      <c r="AB162" s="1418">
        <v>44166</v>
      </c>
      <c r="AC162" s="1394" t="s">
        <v>2110</v>
      </c>
      <c r="AD162" s="1419" t="s">
        <v>2111</v>
      </c>
      <c r="AE162" s="1396">
        <v>42278</v>
      </c>
      <c r="AF162" s="1397">
        <v>42286</v>
      </c>
      <c r="AG162" s="1397">
        <v>42328</v>
      </c>
      <c r="AH162" s="1454" t="s">
        <v>2112</v>
      </c>
      <c r="AI162" s="1399" t="s">
        <v>2113</v>
      </c>
      <c r="AJ162" s="1419" t="s">
        <v>2114</v>
      </c>
      <c r="AK162" s="1419" t="s">
        <v>2115</v>
      </c>
      <c r="AL162" s="1396">
        <v>44287</v>
      </c>
      <c r="AM162" s="1397">
        <v>44197</v>
      </c>
      <c r="AN162" s="1397">
        <v>44287</v>
      </c>
      <c r="AO162" s="1398" t="s">
        <v>2116</v>
      </c>
      <c r="AP162" s="1400"/>
      <c r="AQ162" s="1420"/>
      <c r="AR162" s="1421"/>
      <c r="AS162" s="1422"/>
      <c r="AT162" s="1423"/>
      <c r="AU162" s="1423"/>
      <c r="AV162" s="1424"/>
      <c r="AW162" s="1425"/>
      <c r="AX162" s="1421"/>
      <c r="AY162" s="1421"/>
      <c r="AZ162" s="1422"/>
      <c r="BA162" s="1423"/>
      <c r="BB162" s="1423"/>
      <c r="BC162" s="1424"/>
      <c r="BD162" s="1424"/>
      <c r="BE162" s="1407" t="s">
        <v>6740</v>
      </c>
      <c r="BF162" s="1396">
        <v>44927</v>
      </c>
      <c r="BG162" s="1631">
        <v>44986</v>
      </c>
      <c r="BH162" s="1446" t="s">
        <v>6303</v>
      </c>
      <c r="BI162" s="1444">
        <v>44958</v>
      </c>
      <c r="BJ162" s="1445"/>
      <c r="BK162" s="1407" t="s">
        <v>114</v>
      </c>
      <c r="BL162" s="1396" t="s">
        <v>114</v>
      </c>
      <c r="BM162" s="1408"/>
      <c r="BN162" s="540" t="s">
        <v>9517</v>
      </c>
      <c r="BO162" s="540" t="s">
        <v>9517</v>
      </c>
      <c r="BP162" s="540"/>
      <c r="BQ162" s="1409">
        <v>44855</v>
      </c>
      <c r="BR162" s="1409">
        <v>44302</v>
      </c>
      <c r="BS162" s="1410" t="s">
        <v>116</v>
      </c>
      <c r="BT162" s="1409"/>
      <c r="BU162" s="1409">
        <v>45001</v>
      </c>
      <c r="BV162" s="1410" t="s">
        <v>116</v>
      </c>
      <c r="BW162" s="1409">
        <v>44890</v>
      </c>
      <c r="BX162" s="1507" t="s">
        <v>8796</v>
      </c>
      <c r="BY162" s="2025" t="s">
        <v>9518</v>
      </c>
      <c r="BZ162" s="58"/>
    </row>
    <row r="163" spans="1:78" s="1" customFormat="1" ht="50" customHeight="1" x14ac:dyDescent="0.2">
      <c r="A163" s="1637" t="s">
        <v>563</v>
      </c>
      <c r="B163" s="1605" t="s">
        <v>564</v>
      </c>
      <c r="C163" s="1380" t="s">
        <v>565</v>
      </c>
      <c r="D163" s="7466" t="s">
        <v>6849</v>
      </c>
      <c r="E163" s="1385"/>
      <c r="F163" s="1385"/>
      <c r="G163" s="1413" t="s">
        <v>89</v>
      </c>
      <c r="H163" s="1633" t="s">
        <v>89</v>
      </c>
      <c r="I163" s="1389">
        <v>42453</v>
      </c>
      <c r="J163" s="1389"/>
      <c r="K163" s="1389"/>
      <c r="L163" s="1389"/>
      <c r="M163" s="1389"/>
      <c r="N163" s="1388"/>
      <c r="O163" s="1415"/>
      <c r="P163" s="1416"/>
      <c r="Q163" s="1416"/>
      <c r="R163" s="1416"/>
      <c r="S163" s="1390"/>
      <c r="T163" s="1417"/>
      <c r="U163" s="1391" t="str">
        <f t="shared" si="20"/>
        <v>Yes</v>
      </c>
      <c r="V163" s="1638" t="s">
        <v>93</v>
      </c>
      <c r="W163" s="109" t="s">
        <v>94</v>
      </c>
      <c r="X163" s="109"/>
      <c r="Y163" s="1630" t="s">
        <v>9519</v>
      </c>
      <c r="Z163" s="107" t="s">
        <v>9520</v>
      </c>
      <c r="AA163" s="109"/>
      <c r="AB163" s="1639">
        <v>44621</v>
      </c>
      <c r="AC163" s="1640" t="s">
        <v>5667</v>
      </c>
      <c r="AD163" s="1641" t="s">
        <v>9034</v>
      </c>
      <c r="AE163" s="1642">
        <v>45261</v>
      </c>
      <c r="AF163" s="1397"/>
      <c r="AG163" s="1397"/>
      <c r="AH163" s="1398"/>
      <c r="AI163" s="1399"/>
      <c r="AJ163" s="1419"/>
      <c r="AK163" s="1419"/>
      <c r="AL163" s="1642"/>
      <c r="AM163" s="1397"/>
      <c r="AN163" s="1397"/>
      <c r="AO163" s="1398"/>
      <c r="AP163" s="1400"/>
      <c r="AQ163" s="1420"/>
      <c r="AR163" s="1421"/>
      <c r="AS163" s="1422"/>
      <c r="AT163" s="1423"/>
      <c r="AU163" s="1423"/>
      <c r="AV163" s="1424"/>
      <c r="AW163" s="1425"/>
      <c r="AX163" s="1421"/>
      <c r="AY163" s="1421"/>
      <c r="AZ163" s="1618"/>
      <c r="BA163" s="1423"/>
      <c r="BB163" s="1423"/>
      <c r="BC163" s="1424"/>
      <c r="BD163" s="1424"/>
      <c r="BE163" s="1643" t="s">
        <v>97</v>
      </c>
      <c r="BF163" s="1642">
        <v>45474</v>
      </c>
      <c r="BG163" s="1644"/>
      <c r="BH163" s="1643" t="s">
        <v>9200</v>
      </c>
      <c r="BI163" s="1642">
        <v>45627</v>
      </c>
      <c r="BJ163" s="1644"/>
      <c r="BK163" s="1643" t="s">
        <v>974</v>
      </c>
      <c r="BL163" s="1645">
        <v>45992</v>
      </c>
      <c r="BM163" s="1408"/>
      <c r="BN163" s="625" t="s">
        <v>9035</v>
      </c>
      <c r="BO163" s="625" t="s">
        <v>9521</v>
      </c>
      <c r="BP163" s="625"/>
      <c r="BQ163" s="1561">
        <v>44984</v>
      </c>
      <c r="BR163" s="1561">
        <v>44649</v>
      </c>
      <c r="BS163" s="1410" t="s">
        <v>116</v>
      </c>
      <c r="BT163" s="1561"/>
      <c r="BU163" s="1561">
        <v>44649</v>
      </c>
      <c r="BV163" s="1410" t="s">
        <v>116</v>
      </c>
      <c r="BW163" s="1409">
        <v>44410</v>
      </c>
      <c r="BX163" s="1409"/>
      <c r="BY163" s="633" t="s">
        <v>579</v>
      </c>
      <c r="BZ163" s="58"/>
    </row>
    <row r="164" spans="1:78" s="1" customFormat="1" ht="50" customHeight="1" x14ac:dyDescent="0.2">
      <c r="A164" s="1412" t="s">
        <v>1603</v>
      </c>
      <c r="B164" s="1381" t="s">
        <v>1604</v>
      </c>
      <c r="C164" s="1380" t="s">
        <v>7576</v>
      </c>
      <c r="D164" s="7466">
        <v>2185</v>
      </c>
      <c r="E164" s="1385" t="s">
        <v>91</v>
      </c>
      <c r="F164" s="1385" t="s">
        <v>2182</v>
      </c>
      <c r="G164" s="1413" t="s">
        <v>89</v>
      </c>
      <c r="H164" s="1414" t="s">
        <v>89</v>
      </c>
      <c r="I164" s="1389">
        <v>42278</v>
      </c>
      <c r="J164" s="1389" t="s">
        <v>90</v>
      </c>
      <c r="K164" s="1389" t="s">
        <v>1606</v>
      </c>
      <c r="L164" s="1389"/>
      <c r="M164" s="1389"/>
      <c r="N164" s="1388"/>
      <c r="O164" s="1415"/>
      <c r="P164" s="1416"/>
      <c r="Q164" s="1416"/>
      <c r="R164" s="1416"/>
      <c r="S164" s="1390"/>
      <c r="T164" s="1417"/>
      <c r="U164" s="1391" t="str">
        <f t="shared" si="20"/>
        <v>Yes</v>
      </c>
      <c r="V164" s="1392" t="s">
        <v>93</v>
      </c>
      <c r="W164" s="108" t="s">
        <v>94</v>
      </c>
      <c r="X164" s="1449"/>
      <c r="Y164" s="1439" t="s">
        <v>1607</v>
      </c>
      <c r="Z164" s="679" t="s">
        <v>9522</v>
      </c>
      <c r="AA164" s="106"/>
      <c r="AB164" s="1418">
        <v>44440</v>
      </c>
      <c r="AC164" s="1394" t="s">
        <v>1609</v>
      </c>
      <c r="AD164" s="1419" t="s">
        <v>766</v>
      </c>
      <c r="AE164" s="1396">
        <v>44440</v>
      </c>
      <c r="AF164" s="1397">
        <v>44440</v>
      </c>
      <c r="AG164" s="1397">
        <v>44533</v>
      </c>
      <c r="AH164" s="1398" t="s">
        <v>1610</v>
      </c>
      <c r="AI164" s="1399"/>
      <c r="AJ164" s="7372"/>
      <c r="AK164" s="7372"/>
      <c r="AL164" s="1396"/>
      <c r="AM164" s="1397"/>
      <c r="AN164" s="1397"/>
      <c r="AO164" s="1398"/>
      <c r="AP164" s="1400"/>
      <c r="AQ164" s="1420"/>
      <c r="AR164" s="1421"/>
      <c r="AS164" s="1422"/>
      <c r="AT164" s="1423"/>
      <c r="AU164" s="1423"/>
      <c r="AV164" s="1424"/>
      <c r="AW164" s="1425"/>
      <c r="AX164" s="1421"/>
      <c r="AY164" s="1421"/>
      <c r="AZ164" s="1422"/>
      <c r="BA164" s="1423"/>
      <c r="BB164" s="1423"/>
      <c r="BC164" s="1424"/>
      <c r="BD164" s="1424"/>
      <c r="BE164" s="1407" t="s">
        <v>363</v>
      </c>
      <c r="BF164" s="1396">
        <v>44835</v>
      </c>
      <c r="BG164" s="1408"/>
      <c r="BH164" s="1407" t="s">
        <v>316</v>
      </c>
      <c r="BI164" s="1396">
        <v>45017</v>
      </c>
      <c r="BJ164" s="1408"/>
      <c r="BK164" s="1407" t="s">
        <v>1240</v>
      </c>
      <c r="BL164" s="1396">
        <v>45200</v>
      </c>
      <c r="BM164" s="1408"/>
      <c r="BN164" s="630" t="s">
        <v>9523</v>
      </c>
      <c r="BO164" s="630" t="s">
        <v>9524</v>
      </c>
      <c r="BP164" s="630"/>
      <c r="BQ164" s="1409">
        <v>44943</v>
      </c>
      <c r="BR164" s="1409">
        <v>44572</v>
      </c>
      <c r="BS164" s="1410" t="s">
        <v>116</v>
      </c>
      <c r="BT164" s="1409"/>
      <c r="BU164" s="1409">
        <v>44572</v>
      </c>
      <c r="BV164" s="1410" t="s">
        <v>116</v>
      </c>
      <c r="BW164" s="1409">
        <v>44943</v>
      </c>
      <c r="BX164" s="1409"/>
      <c r="BY164" s="633" t="s">
        <v>105</v>
      </c>
      <c r="BZ164" s="58"/>
    </row>
    <row r="165" spans="1:78" s="1" customFormat="1" ht="50" customHeight="1" x14ac:dyDescent="0.2">
      <c r="A165" s="1549" t="s">
        <v>484</v>
      </c>
      <c r="B165" s="1381" t="s">
        <v>485</v>
      </c>
      <c r="C165" s="1380" t="s">
        <v>486</v>
      </c>
      <c r="D165" s="7466">
        <v>2208</v>
      </c>
      <c r="E165" s="1385" t="s">
        <v>337</v>
      </c>
      <c r="F165" s="1385" t="s">
        <v>2182</v>
      </c>
      <c r="G165" s="1413" t="s">
        <v>89</v>
      </c>
      <c r="H165" s="1414" t="s">
        <v>89</v>
      </c>
      <c r="I165" s="1389">
        <v>42934</v>
      </c>
      <c r="J165" s="1389" t="s">
        <v>487</v>
      </c>
      <c r="K165" s="1389" t="s">
        <v>488</v>
      </c>
      <c r="L165" s="1389"/>
      <c r="M165" s="1389"/>
      <c r="N165" s="1388"/>
      <c r="O165" s="1415"/>
      <c r="P165" s="1416"/>
      <c r="Q165" s="1416"/>
      <c r="R165" s="1416"/>
      <c r="S165" s="1390"/>
      <c r="T165" s="1417"/>
      <c r="U165" s="1391" t="str">
        <f t="shared" si="20"/>
        <v>Yes</v>
      </c>
      <c r="V165" s="1392" t="s">
        <v>93</v>
      </c>
      <c r="W165" s="108" t="s">
        <v>94</v>
      </c>
      <c r="X165" s="108"/>
      <c r="Y165" s="107" t="s">
        <v>489</v>
      </c>
      <c r="Z165" s="106" t="s">
        <v>7602</v>
      </c>
      <c r="AA165" s="106"/>
      <c r="AB165" s="1418">
        <v>44378</v>
      </c>
      <c r="AC165" s="1394" t="s">
        <v>5117</v>
      </c>
      <c r="AD165" s="1419" t="s">
        <v>491</v>
      </c>
      <c r="AE165" s="1396">
        <v>43405</v>
      </c>
      <c r="AF165" s="1397">
        <v>43476</v>
      </c>
      <c r="AG165" s="1397">
        <v>43518</v>
      </c>
      <c r="AH165" s="1398" t="s">
        <v>492</v>
      </c>
      <c r="AI165" s="1399" t="s">
        <v>493</v>
      </c>
      <c r="AJ165" s="7354" t="s">
        <v>5118</v>
      </c>
      <c r="AK165" s="7358" t="s">
        <v>494</v>
      </c>
      <c r="AL165" s="1396">
        <v>43586</v>
      </c>
      <c r="AM165" s="1397">
        <v>43676</v>
      </c>
      <c r="AN165" s="1397">
        <v>43732</v>
      </c>
      <c r="AO165" s="1454" t="s">
        <v>495</v>
      </c>
      <c r="AP165" s="1400"/>
      <c r="AQ165" s="1420">
        <v>44228</v>
      </c>
      <c r="AR165" s="1421" t="s">
        <v>496</v>
      </c>
      <c r="AS165" s="1422">
        <v>44228</v>
      </c>
      <c r="AT165" s="1423">
        <v>44235</v>
      </c>
      <c r="AU165" s="1423">
        <v>44279</v>
      </c>
      <c r="AV165" s="1424" t="s">
        <v>497</v>
      </c>
      <c r="AW165" s="1399"/>
      <c r="AX165" s="1431"/>
      <c r="AY165" s="1431"/>
      <c r="AZ165" s="1396"/>
      <c r="BA165" s="1423"/>
      <c r="BB165" s="1423"/>
      <c r="BC165" s="1424"/>
      <c r="BD165" s="1424"/>
      <c r="BE165" s="1407" t="s">
        <v>6456</v>
      </c>
      <c r="BF165" s="1396">
        <v>44896</v>
      </c>
      <c r="BG165" s="1408"/>
      <c r="BH165" s="1407" t="s">
        <v>6371</v>
      </c>
      <c r="BI165" s="1396">
        <v>45047</v>
      </c>
      <c r="BJ165" s="1408"/>
      <c r="BK165" s="1407" t="s">
        <v>114</v>
      </c>
      <c r="BL165" s="1396" t="s">
        <v>114</v>
      </c>
      <c r="BM165" s="1445"/>
      <c r="BN165" s="540" t="s">
        <v>9525</v>
      </c>
      <c r="BO165" s="540" t="s">
        <v>9526</v>
      </c>
      <c r="BP165" s="540"/>
      <c r="BQ165" s="1409">
        <v>44672</v>
      </c>
      <c r="BR165" s="1409">
        <v>44417</v>
      </c>
      <c r="BS165" s="1410" t="s">
        <v>116</v>
      </c>
      <c r="BT165" s="1409">
        <v>44657</v>
      </c>
      <c r="BU165" s="1409">
        <v>44771</v>
      </c>
      <c r="BV165" s="1410" t="s">
        <v>116</v>
      </c>
      <c r="BW165" s="1409"/>
      <c r="BX165" s="1409"/>
      <c r="BY165" s="633" t="s">
        <v>500</v>
      </c>
      <c r="BZ165" s="58"/>
    </row>
    <row r="166" spans="1:78" s="1" customFormat="1" ht="50" customHeight="1" x14ac:dyDescent="0.2">
      <c r="A166" s="1412" t="s">
        <v>2621</v>
      </c>
      <c r="B166" s="1381" t="s">
        <v>2615</v>
      </c>
      <c r="C166" s="1380" t="s">
        <v>2616</v>
      </c>
      <c r="D166" s="7466">
        <v>2261</v>
      </c>
      <c r="E166" s="1385" t="s">
        <v>1211</v>
      </c>
      <c r="F166" s="1385" t="s">
        <v>931</v>
      </c>
      <c r="G166" s="1413" t="s">
        <v>89</v>
      </c>
      <c r="H166" s="1414" t="s">
        <v>89</v>
      </c>
      <c r="I166" s="1389">
        <v>43627</v>
      </c>
      <c r="J166" s="1389"/>
      <c r="K166" s="1389"/>
      <c r="L166" s="1389"/>
      <c r="M166" s="1389" t="s">
        <v>90</v>
      </c>
      <c r="N166" s="1388"/>
      <c r="O166" s="1415"/>
      <c r="P166" s="1416"/>
      <c r="Q166" s="1416"/>
      <c r="R166" s="1416"/>
      <c r="S166" s="1390" t="s">
        <v>2622</v>
      </c>
      <c r="T166" s="1434"/>
      <c r="U166" s="1391" t="str">
        <f t="shared" si="20"/>
        <v>Yes</v>
      </c>
      <c r="V166" s="1392" t="s">
        <v>93</v>
      </c>
      <c r="W166" s="108" t="s">
        <v>94</v>
      </c>
      <c r="X166" s="108"/>
      <c r="Y166" s="106" t="s">
        <v>7050</v>
      </c>
      <c r="Z166" s="679" t="s">
        <v>7051</v>
      </c>
      <c r="AA166" s="106"/>
      <c r="AB166" s="1418">
        <v>44228</v>
      </c>
      <c r="AC166" s="1394" t="s">
        <v>5534</v>
      </c>
      <c r="AD166" s="1419" t="s">
        <v>142</v>
      </c>
      <c r="AE166" s="1396">
        <v>44317</v>
      </c>
      <c r="AF166" s="1397">
        <v>44317</v>
      </c>
      <c r="AG166" s="1397"/>
      <c r="AH166" s="1398"/>
      <c r="AI166" s="1399"/>
      <c r="AJ166" s="1419" t="s">
        <v>6370</v>
      </c>
      <c r="AK166" s="1419" t="s">
        <v>367</v>
      </c>
      <c r="AL166" s="1396">
        <v>44713</v>
      </c>
      <c r="AM166" s="1397">
        <v>44725</v>
      </c>
      <c r="AN166" s="1397">
        <v>44764</v>
      </c>
      <c r="AO166" s="1398" t="s">
        <v>2623</v>
      </c>
      <c r="AP166" s="1400"/>
      <c r="AQ166" s="1420"/>
      <c r="AR166" s="1421"/>
      <c r="AS166" s="1422"/>
      <c r="AT166" s="1423"/>
      <c r="AU166" s="1423"/>
      <c r="AV166" s="1424"/>
      <c r="AW166" s="1425"/>
      <c r="AX166" s="1421"/>
      <c r="AY166" s="1421"/>
      <c r="AZ166" s="1422"/>
      <c r="BA166" s="1423"/>
      <c r="BB166" s="1423"/>
      <c r="BC166" s="1424"/>
      <c r="BD166" s="1424"/>
      <c r="BE166" s="1407" t="s">
        <v>2957</v>
      </c>
      <c r="BF166" s="1396">
        <v>44835</v>
      </c>
      <c r="BG166" s="1408"/>
      <c r="BH166" s="1407" t="s">
        <v>6303</v>
      </c>
      <c r="BI166" s="1396">
        <v>44958</v>
      </c>
      <c r="BJ166" s="1408"/>
      <c r="BK166" s="1407" t="s">
        <v>7310</v>
      </c>
      <c r="BL166" s="1396">
        <v>45323</v>
      </c>
      <c r="BM166" s="1408"/>
      <c r="BN166" s="540" t="s">
        <v>9527</v>
      </c>
      <c r="BO166" s="540" t="s">
        <v>9528</v>
      </c>
      <c r="BP166" s="540"/>
      <c r="BQ166" s="1409"/>
      <c r="BR166" s="1409">
        <v>44797</v>
      </c>
      <c r="BS166" s="1410" t="s">
        <v>116</v>
      </c>
      <c r="BT166" s="1409"/>
      <c r="BU166" s="1409">
        <v>44855</v>
      </c>
      <c r="BV166" s="1410" t="s">
        <v>116</v>
      </c>
      <c r="BW166" s="1409">
        <v>44855</v>
      </c>
      <c r="BX166" s="1409"/>
      <c r="BY166" s="633"/>
      <c r="BZ166" s="58"/>
    </row>
    <row r="167" spans="1:78" s="1" customFormat="1" ht="50" customHeight="1" x14ac:dyDescent="0.2">
      <c r="A167" s="1412" t="s">
        <v>3885</v>
      </c>
      <c r="B167" s="1381" t="s">
        <v>3886</v>
      </c>
      <c r="C167" s="1380" t="s">
        <v>3887</v>
      </c>
      <c r="D167" s="1428">
        <v>2282</v>
      </c>
      <c r="E167" s="1385" t="s">
        <v>423</v>
      </c>
      <c r="F167" s="1385" t="s">
        <v>266</v>
      </c>
      <c r="G167" s="1413" t="s">
        <v>89</v>
      </c>
      <c r="H167" s="1414" t="s">
        <v>89</v>
      </c>
      <c r="I167" s="1389">
        <v>41563</v>
      </c>
      <c r="J167" s="1389" t="s">
        <v>90</v>
      </c>
      <c r="K167" s="1389" t="s">
        <v>3888</v>
      </c>
      <c r="L167" s="1389"/>
      <c r="M167" s="1389"/>
      <c r="N167" s="1388"/>
      <c r="O167" s="1415"/>
      <c r="P167" s="1416"/>
      <c r="Q167" s="1416"/>
      <c r="R167" s="1416"/>
      <c r="S167" s="1390"/>
      <c r="T167" s="1417" t="s">
        <v>7016</v>
      </c>
      <c r="U167" s="1391" t="str">
        <f t="shared" si="20"/>
        <v>Yes</v>
      </c>
      <c r="V167" s="1392" t="s">
        <v>93</v>
      </c>
      <c r="W167" s="108" t="s">
        <v>94</v>
      </c>
      <c r="X167" s="108"/>
      <c r="Y167" s="107" t="s">
        <v>3889</v>
      </c>
      <c r="Z167" s="107" t="s">
        <v>7017</v>
      </c>
      <c r="AA167" s="106"/>
      <c r="AB167" s="1418">
        <v>44621</v>
      </c>
      <c r="AC167" s="1394" t="s">
        <v>3891</v>
      </c>
      <c r="AD167" s="1419" t="s">
        <v>3075</v>
      </c>
      <c r="AE167" s="1396">
        <v>44501</v>
      </c>
      <c r="AF167" s="1397">
        <v>44501</v>
      </c>
      <c r="AG167" s="1397">
        <v>44562</v>
      </c>
      <c r="AH167" s="1398" t="s">
        <v>3889</v>
      </c>
      <c r="AI167" s="1399"/>
      <c r="AJ167" s="7372" t="s">
        <v>1226</v>
      </c>
      <c r="AK167" s="7369" t="s">
        <v>7018</v>
      </c>
      <c r="AL167" s="1396">
        <v>44743</v>
      </c>
      <c r="AM167" s="1397"/>
      <c r="AN167" s="1397"/>
      <c r="AO167" s="1398"/>
      <c r="AP167" s="1400"/>
      <c r="AQ167" s="1420"/>
      <c r="AR167" s="1421"/>
      <c r="AS167" s="1422"/>
      <c r="AT167" s="1423"/>
      <c r="AU167" s="1423"/>
      <c r="AV167" s="1424"/>
      <c r="AW167" s="1425"/>
      <c r="AX167" s="1421"/>
      <c r="AY167" s="1421"/>
      <c r="AZ167" s="1422"/>
      <c r="BA167" s="1423"/>
      <c r="BB167" s="1423"/>
      <c r="BC167" s="1424"/>
      <c r="BD167" s="1424"/>
      <c r="BE167" s="1407" t="s">
        <v>7019</v>
      </c>
      <c r="BF167" s="1396">
        <v>45474</v>
      </c>
      <c r="BG167" s="1408"/>
      <c r="BH167" s="1407" t="s">
        <v>7020</v>
      </c>
      <c r="BI167" s="1396">
        <v>45566</v>
      </c>
      <c r="BJ167" s="1408"/>
      <c r="BK167" s="1407" t="s">
        <v>6936</v>
      </c>
      <c r="BL167" s="1396">
        <v>45839</v>
      </c>
      <c r="BM167" s="1408"/>
      <c r="BN167" s="540" t="s">
        <v>9529</v>
      </c>
      <c r="BO167" s="1730" t="s">
        <v>9530</v>
      </c>
      <c r="BP167" s="540"/>
      <c r="BQ167" s="1409">
        <v>44803</v>
      </c>
      <c r="BR167" s="1409">
        <v>44665</v>
      </c>
      <c r="BS167" s="1410" t="s">
        <v>116</v>
      </c>
      <c r="BT167" s="1409"/>
      <c r="BU167" s="1409">
        <v>44665</v>
      </c>
      <c r="BV167" s="1410" t="s">
        <v>116</v>
      </c>
      <c r="BW167" s="1409">
        <v>44763</v>
      </c>
      <c r="BX167" s="1409"/>
      <c r="BY167" s="633" t="s">
        <v>105</v>
      </c>
      <c r="BZ167" s="58"/>
    </row>
    <row r="168" spans="1:78" s="1" customFormat="1" ht="50" customHeight="1" x14ac:dyDescent="0.2">
      <c r="A168" s="1412" t="s">
        <v>3177</v>
      </c>
      <c r="B168" s="1622" t="s">
        <v>6429</v>
      </c>
      <c r="C168" s="1380" t="s">
        <v>3179</v>
      </c>
      <c r="D168" s="7466">
        <v>2281</v>
      </c>
      <c r="E168" s="1385" t="s">
        <v>337</v>
      </c>
      <c r="F168" s="1385" t="s">
        <v>266</v>
      </c>
      <c r="G168" s="1413" t="s">
        <v>89</v>
      </c>
      <c r="H168" s="1414" t="s">
        <v>89</v>
      </c>
      <c r="I168" s="1389">
        <v>40471</v>
      </c>
      <c r="J168" s="1389" t="s">
        <v>90</v>
      </c>
      <c r="K168" s="1389" t="s">
        <v>775</v>
      </c>
      <c r="L168" s="1389" t="s">
        <v>583</v>
      </c>
      <c r="M168" s="1389"/>
      <c r="N168" s="1388"/>
      <c r="O168" s="1415"/>
      <c r="P168" s="1416"/>
      <c r="Q168" s="1416"/>
      <c r="R168" s="1416"/>
      <c r="S168" s="1390"/>
      <c r="T168" s="1417"/>
      <c r="U168" s="1391" t="str">
        <f t="shared" si="20"/>
        <v>Yes</v>
      </c>
      <c r="V168" s="1392" t="s">
        <v>93</v>
      </c>
      <c r="W168" s="108" t="s">
        <v>94</v>
      </c>
      <c r="X168" s="108"/>
      <c r="Y168" s="1583" t="s">
        <v>3180</v>
      </c>
      <c r="Z168" s="1582" t="s">
        <v>3181</v>
      </c>
      <c r="AA168" s="108"/>
      <c r="AB168" s="1418">
        <v>44348</v>
      </c>
      <c r="AC168" s="1394" t="s">
        <v>5181</v>
      </c>
      <c r="AD168" s="1419" t="s">
        <v>3182</v>
      </c>
      <c r="AE168" s="1396">
        <v>44348</v>
      </c>
      <c r="AF168" s="1397">
        <v>44377</v>
      </c>
      <c r="AG168" s="1397">
        <v>44498</v>
      </c>
      <c r="AH168" s="1454" t="s">
        <v>3183</v>
      </c>
      <c r="AI168" s="1399"/>
      <c r="AJ168" s="7372" t="s">
        <v>1025</v>
      </c>
      <c r="AK168" s="7372" t="s">
        <v>158</v>
      </c>
      <c r="AL168" s="1396">
        <v>44743</v>
      </c>
      <c r="AM168" s="1397"/>
      <c r="AN168" s="1397"/>
      <c r="AO168" s="1398"/>
      <c r="AP168" s="1400"/>
      <c r="AQ168" s="1420"/>
      <c r="AR168" s="1421"/>
      <c r="AS168" s="1422"/>
      <c r="AT168" s="1423"/>
      <c r="AU168" s="1423"/>
      <c r="AV168" s="1424"/>
      <c r="AW168" s="1425"/>
      <c r="AX168" s="1421"/>
      <c r="AY168" s="1421"/>
      <c r="AZ168" s="1422"/>
      <c r="BA168" s="1423"/>
      <c r="BB168" s="1423"/>
      <c r="BC168" s="1424"/>
      <c r="BD168" s="1424"/>
      <c r="BE168" s="1446" t="s">
        <v>316</v>
      </c>
      <c r="BF168" s="1444">
        <v>45017</v>
      </c>
      <c r="BG168" s="1445"/>
      <c r="BH168" s="1446" t="s">
        <v>1240</v>
      </c>
      <c r="BI168" s="1444">
        <v>45108</v>
      </c>
      <c r="BJ168" s="1445"/>
      <c r="BK168" s="1446" t="s">
        <v>522</v>
      </c>
      <c r="BL168" s="1444">
        <v>45383</v>
      </c>
      <c r="BM168" s="1445"/>
      <c r="BN168" s="540" t="s">
        <v>9531</v>
      </c>
      <c r="BO168" s="540" t="s">
        <v>9532</v>
      </c>
      <c r="BP168" s="540"/>
      <c r="BQ168" s="1409">
        <v>44798</v>
      </c>
      <c r="BR168" s="1409"/>
      <c r="BS168" s="1410" t="s">
        <v>116</v>
      </c>
      <c r="BT168" s="1409"/>
      <c r="BU168" s="1409">
        <v>44803</v>
      </c>
      <c r="BV168" s="1410" t="s">
        <v>116</v>
      </c>
      <c r="BW168" s="1409">
        <v>44803</v>
      </c>
      <c r="BX168" s="1409"/>
      <c r="BY168" s="633" t="s">
        <v>105</v>
      </c>
      <c r="BZ168" s="58"/>
    </row>
    <row r="169" spans="1:78" s="1" customFormat="1" ht="50" customHeight="1" x14ac:dyDescent="0.2">
      <c r="A169" s="1412" t="s">
        <v>2861</v>
      </c>
      <c r="B169" s="1381" t="s">
        <v>2862</v>
      </c>
      <c r="C169" s="1380" t="s">
        <v>2863</v>
      </c>
      <c r="D169" s="7466">
        <v>2130</v>
      </c>
      <c r="E169" s="1385" t="s">
        <v>337</v>
      </c>
      <c r="F169" s="1385" t="s">
        <v>266</v>
      </c>
      <c r="G169" s="1413" t="s">
        <v>89</v>
      </c>
      <c r="H169" s="1656" t="s">
        <v>89</v>
      </c>
      <c r="I169" s="1389">
        <v>40890</v>
      </c>
      <c r="J169" s="1389" t="s">
        <v>90</v>
      </c>
      <c r="K169" s="1389"/>
      <c r="L169" s="1389"/>
      <c r="M169" s="1389"/>
      <c r="N169" s="1388"/>
      <c r="O169" s="1415"/>
      <c r="P169" s="1416"/>
      <c r="Q169" s="1628"/>
      <c r="R169" s="1628"/>
      <c r="S169" s="1390"/>
      <c r="T169" s="1417"/>
      <c r="U169" s="1391" t="str">
        <f t="shared" si="20"/>
        <v>Yes</v>
      </c>
      <c r="V169" s="1634" t="s">
        <v>93</v>
      </c>
      <c r="W169" s="1052" t="s">
        <v>94</v>
      </c>
      <c r="X169" s="108"/>
      <c r="Y169" s="107" t="s">
        <v>6288</v>
      </c>
      <c r="Z169" s="106" t="s">
        <v>7153</v>
      </c>
      <c r="AA169" s="108"/>
      <c r="AB169" s="1418">
        <v>44378</v>
      </c>
      <c r="AC169" s="1394" t="s">
        <v>2866</v>
      </c>
      <c r="AD169" s="1419" t="s">
        <v>364</v>
      </c>
      <c r="AE169" s="1396">
        <v>43070</v>
      </c>
      <c r="AF169" s="1397">
        <v>43082</v>
      </c>
      <c r="AG169" s="1397">
        <v>43166</v>
      </c>
      <c r="AH169" s="1398" t="s">
        <v>2867</v>
      </c>
      <c r="AI169" s="1399" t="s">
        <v>2868</v>
      </c>
      <c r="AJ169" s="7369" t="s">
        <v>2869</v>
      </c>
      <c r="AK169" s="7372" t="s">
        <v>2870</v>
      </c>
      <c r="AL169" s="1396">
        <v>44405</v>
      </c>
      <c r="AM169" s="1397">
        <v>44405</v>
      </c>
      <c r="AN169" s="1397">
        <v>44447</v>
      </c>
      <c r="AO169" s="1398" t="s">
        <v>2871</v>
      </c>
      <c r="AP169" s="1400"/>
      <c r="AQ169" s="1420" t="s">
        <v>7154</v>
      </c>
      <c r="AR169" s="1421" t="s">
        <v>367</v>
      </c>
      <c r="AS169" s="1422">
        <v>45078</v>
      </c>
      <c r="AT169" s="1423"/>
      <c r="AU169" s="1423"/>
      <c r="AV169" s="1424"/>
      <c r="AW169" s="1425"/>
      <c r="AX169" s="1421"/>
      <c r="AY169" s="1421"/>
      <c r="AZ169" s="1422"/>
      <c r="BA169" s="1423"/>
      <c r="BB169" s="1423"/>
      <c r="BC169" s="1424"/>
      <c r="BD169" s="1424"/>
      <c r="BE169" s="1407" t="s">
        <v>114</v>
      </c>
      <c r="BF169" s="1396" t="s">
        <v>114</v>
      </c>
      <c r="BG169" s="1408"/>
      <c r="BH169" s="1407" t="s">
        <v>114</v>
      </c>
      <c r="BI169" s="1396" t="s">
        <v>114</v>
      </c>
      <c r="BJ169" s="1408"/>
      <c r="BK169" s="1407" t="s">
        <v>114</v>
      </c>
      <c r="BL169" s="1396" t="s">
        <v>114</v>
      </c>
      <c r="BM169" s="1408"/>
      <c r="BN169" s="691" t="s">
        <v>7157</v>
      </c>
      <c r="BO169" s="691" t="s">
        <v>7157</v>
      </c>
      <c r="BP169" s="540" t="s">
        <v>2874</v>
      </c>
      <c r="BQ169" s="1409">
        <v>45022</v>
      </c>
      <c r="BR169" s="1409">
        <v>44407</v>
      </c>
      <c r="BS169" s="1410" t="s">
        <v>116</v>
      </c>
      <c r="BT169" s="1409">
        <v>44970</v>
      </c>
      <c r="BU169" s="1409">
        <v>44846</v>
      </c>
      <c r="BV169" s="1410" t="s">
        <v>116</v>
      </c>
      <c r="BW169" s="1409">
        <v>44846</v>
      </c>
      <c r="BX169" s="1409"/>
      <c r="BY169" s="633" t="s">
        <v>105</v>
      </c>
      <c r="BZ169" s="58"/>
    </row>
    <row r="170" spans="1:78" s="1" customFormat="1" ht="50" customHeight="1" x14ac:dyDescent="0.2">
      <c r="A170" s="1412" t="s">
        <v>2914</v>
      </c>
      <c r="B170" s="1426" t="s">
        <v>2915</v>
      </c>
      <c r="C170" s="1380" t="s">
        <v>9327</v>
      </c>
      <c r="D170" s="7466">
        <v>1889</v>
      </c>
      <c r="E170" s="1385" t="s">
        <v>974</v>
      </c>
      <c r="F170" s="1385" t="s">
        <v>266</v>
      </c>
      <c r="G170" s="1413" t="s">
        <v>89</v>
      </c>
      <c r="H170" s="1572" t="s">
        <v>89</v>
      </c>
      <c r="I170" s="1388">
        <v>44028</v>
      </c>
      <c r="J170" s="1388" t="s">
        <v>90</v>
      </c>
      <c r="K170" s="1388" t="s">
        <v>2350</v>
      </c>
      <c r="L170" s="1388"/>
      <c r="M170" s="1388" t="s">
        <v>90</v>
      </c>
      <c r="N170" s="1388"/>
      <c r="O170" s="1415"/>
      <c r="P170" s="1416"/>
      <c r="Q170" s="1416"/>
      <c r="R170" s="1416"/>
      <c r="S170" s="1390"/>
      <c r="T170" s="1417"/>
      <c r="U170" s="1391" t="str">
        <f t="shared" si="20"/>
        <v>Yes</v>
      </c>
      <c r="V170" s="1392" t="s">
        <v>90</v>
      </c>
      <c r="W170" s="108" t="s">
        <v>94</v>
      </c>
      <c r="X170" s="108"/>
      <c r="Y170" s="106" t="s">
        <v>6312</v>
      </c>
      <c r="Z170" s="106" t="s">
        <v>9328</v>
      </c>
      <c r="AA170" s="106"/>
      <c r="AB170" s="1418">
        <v>44075</v>
      </c>
      <c r="AC170" s="1394" t="s">
        <v>6302</v>
      </c>
      <c r="AD170" s="1419" t="s">
        <v>364</v>
      </c>
      <c r="AE170" s="1396">
        <v>44743</v>
      </c>
      <c r="AF170" s="1397"/>
      <c r="AG170" s="1397"/>
      <c r="AH170" s="1398"/>
      <c r="AI170" s="1399"/>
      <c r="AJ170" s="1419" t="s">
        <v>8682</v>
      </c>
      <c r="AK170" s="1419" t="s">
        <v>270</v>
      </c>
      <c r="AL170" s="1396">
        <v>45047</v>
      </c>
      <c r="AM170" s="1397"/>
      <c r="AN170" s="1397"/>
      <c r="AO170" s="1398"/>
      <c r="AP170" s="1400"/>
      <c r="AQ170" s="1420"/>
      <c r="AR170" s="1421"/>
      <c r="AS170" s="1422"/>
      <c r="AT170" s="1423"/>
      <c r="AU170" s="1423"/>
      <c r="AV170" s="1424"/>
      <c r="AW170" s="1425"/>
      <c r="AX170" s="1421"/>
      <c r="AY170" s="1421"/>
      <c r="AZ170" s="1422"/>
      <c r="BA170" s="1423"/>
      <c r="BB170" s="1423"/>
      <c r="BC170" s="1424"/>
      <c r="BD170" s="1424"/>
      <c r="BE170" s="1407" t="s">
        <v>2562</v>
      </c>
      <c r="BF170" s="1396">
        <v>45292</v>
      </c>
      <c r="BG170" s="1408"/>
      <c r="BH170" s="1407" t="s">
        <v>9329</v>
      </c>
      <c r="BI170" s="1396">
        <v>45474</v>
      </c>
      <c r="BJ170" s="1408"/>
      <c r="BK170" s="1407" t="s">
        <v>9330</v>
      </c>
      <c r="BL170" s="1396">
        <v>45839</v>
      </c>
      <c r="BM170" s="1408"/>
      <c r="BN170" s="540" t="s">
        <v>9331</v>
      </c>
      <c r="BO170" s="540"/>
      <c r="BP170" s="540"/>
      <c r="BQ170" s="1409">
        <v>44090</v>
      </c>
      <c r="BR170" s="1409"/>
      <c r="BS170" s="1410" t="s">
        <v>116</v>
      </c>
      <c r="BT170" s="1409"/>
      <c r="BU170" s="1409"/>
      <c r="BV170" s="1410"/>
      <c r="BW170" s="1409"/>
      <c r="BX170" s="1409" t="s">
        <v>6810</v>
      </c>
      <c r="BY170" s="633" t="s">
        <v>9332</v>
      </c>
      <c r="BZ170" s="58"/>
    </row>
    <row r="171" spans="1:78" s="1" customFormat="1" ht="50" customHeight="1" x14ac:dyDescent="0.2">
      <c r="A171" s="1412" t="s">
        <v>1705</v>
      </c>
      <c r="B171" s="1381" t="s">
        <v>1706</v>
      </c>
      <c r="C171" s="1380" t="s">
        <v>1695</v>
      </c>
      <c r="D171" s="7466">
        <v>2166</v>
      </c>
      <c r="E171" s="1385" t="s">
        <v>297</v>
      </c>
      <c r="F171" s="1385" t="s">
        <v>1420</v>
      </c>
      <c r="G171" s="1413" t="s">
        <v>89</v>
      </c>
      <c r="H171" s="1387" t="s">
        <v>89</v>
      </c>
      <c r="I171" s="1388">
        <v>42940</v>
      </c>
      <c r="J171" s="1388" t="s">
        <v>90</v>
      </c>
      <c r="K171" s="1388"/>
      <c r="L171" s="1388"/>
      <c r="M171" s="1388"/>
      <c r="N171" s="1388"/>
      <c r="O171" s="1415"/>
      <c r="P171" s="1416"/>
      <c r="Q171" s="1416"/>
      <c r="R171" s="1416"/>
      <c r="S171" s="1390"/>
      <c r="T171" s="1417"/>
      <c r="U171" s="1391" t="str">
        <f t="shared" si="20"/>
        <v>Yes</v>
      </c>
      <c r="V171" s="1392" t="s">
        <v>93</v>
      </c>
      <c r="W171" s="108" t="s">
        <v>94</v>
      </c>
      <c r="X171" s="1449"/>
      <c r="Y171" s="679" t="s">
        <v>1708</v>
      </c>
      <c r="Z171" s="1439" t="s">
        <v>5726</v>
      </c>
      <c r="AA171" s="106"/>
      <c r="AB171" s="1418">
        <v>43770</v>
      </c>
      <c r="AC171" s="1394" t="s">
        <v>1710</v>
      </c>
      <c r="AD171" s="1419" t="s">
        <v>1711</v>
      </c>
      <c r="AE171" s="1396">
        <v>44136</v>
      </c>
      <c r="AF171" s="1397">
        <v>44141</v>
      </c>
      <c r="AG171" s="1397">
        <v>44256</v>
      </c>
      <c r="AH171" s="1398" t="s">
        <v>1712</v>
      </c>
      <c r="AI171" s="1399"/>
      <c r="AJ171" s="7372" t="s">
        <v>1025</v>
      </c>
      <c r="AK171" s="1711" t="s">
        <v>1714</v>
      </c>
      <c r="AL171" s="1396">
        <v>44743</v>
      </c>
      <c r="AM171" s="1397"/>
      <c r="AN171" s="1397"/>
      <c r="AO171" s="1398"/>
      <c r="AP171" s="1400"/>
      <c r="AQ171" s="1420"/>
      <c r="AR171" s="1421"/>
      <c r="AS171" s="1422"/>
      <c r="AT171" s="1423"/>
      <c r="AU171" s="1423"/>
      <c r="AV171" s="1424"/>
      <c r="AW171" s="1425"/>
      <c r="AX171" s="1421"/>
      <c r="AY171" s="1421"/>
      <c r="AZ171" s="1422"/>
      <c r="BA171" s="1423"/>
      <c r="BB171" s="1423"/>
      <c r="BC171" s="1424"/>
      <c r="BD171" s="1424"/>
      <c r="BE171" s="1407" t="s">
        <v>6991</v>
      </c>
      <c r="BF171" s="1396">
        <v>45170</v>
      </c>
      <c r="BG171" s="1408"/>
      <c r="BH171" s="1433" t="s">
        <v>6912</v>
      </c>
      <c r="BI171" s="1547">
        <v>45352</v>
      </c>
      <c r="BJ171" s="1408"/>
      <c r="BK171" s="1407"/>
      <c r="BL171" s="1396"/>
      <c r="BM171" s="1408"/>
      <c r="BN171" s="540"/>
      <c r="BO171" s="540" t="s">
        <v>9533</v>
      </c>
      <c r="BP171" s="540"/>
      <c r="BQ171" s="1409">
        <v>44970</v>
      </c>
      <c r="BR171" s="1409"/>
      <c r="BS171" s="1410" t="s">
        <v>116</v>
      </c>
      <c r="BT171" s="1409"/>
      <c r="BU171" s="1409">
        <v>44775</v>
      </c>
      <c r="BV171" s="1410" t="s">
        <v>116</v>
      </c>
      <c r="BW171" s="1409">
        <v>44783</v>
      </c>
      <c r="BX171" s="1409"/>
      <c r="BY171" s="633" t="s">
        <v>105</v>
      </c>
      <c r="BZ171" s="58"/>
    </row>
    <row r="172" spans="1:78" s="1" customFormat="1" ht="50" customHeight="1" x14ac:dyDescent="0.2">
      <c r="A172" s="1412" t="s">
        <v>1716</v>
      </c>
      <c r="B172" s="1381" t="s">
        <v>1717</v>
      </c>
      <c r="C172" s="1380" t="s">
        <v>8216</v>
      </c>
      <c r="D172" s="7466" t="s">
        <v>6849</v>
      </c>
      <c r="E172" s="1385" t="s">
        <v>292</v>
      </c>
      <c r="F172" s="1385" t="s">
        <v>3538</v>
      </c>
      <c r="G172" s="1413" t="s">
        <v>89</v>
      </c>
      <c r="H172" s="1387" t="s">
        <v>89</v>
      </c>
      <c r="I172" s="1388">
        <v>44175</v>
      </c>
      <c r="J172" s="1388"/>
      <c r="K172" s="1997"/>
      <c r="L172" s="1388"/>
      <c r="M172" s="1388" t="s">
        <v>93</v>
      </c>
      <c r="N172" s="1388"/>
      <c r="O172" s="1415"/>
      <c r="P172" s="1416"/>
      <c r="Q172" s="1416"/>
      <c r="R172" s="1416"/>
      <c r="S172" s="1390"/>
      <c r="T172" s="1417"/>
      <c r="U172" s="1391" t="str">
        <f t="shared" si="20"/>
        <v>Yes</v>
      </c>
      <c r="V172" s="1392" t="s">
        <v>93</v>
      </c>
      <c r="W172" s="108" t="s">
        <v>94</v>
      </c>
      <c r="X172" s="1449"/>
      <c r="Y172" s="679" t="s">
        <v>1719</v>
      </c>
      <c r="Z172" s="106" t="s">
        <v>9534</v>
      </c>
      <c r="AA172" s="106"/>
      <c r="AB172" s="1440" t="s">
        <v>91</v>
      </c>
      <c r="AC172" s="1394" t="s">
        <v>1053</v>
      </c>
      <c r="AD172" s="1419" t="s">
        <v>766</v>
      </c>
      <c r="AE172" s="1396">
        <v>45078</v>
      </c>
      <c r="AF172" s="1397"/>
      <c r="AG172" s="1397"/>
      <c r="AH172" s="1398"/>
      <c r="AI172" s="1399"/>
      <c r="AJ172" s="1419"/>
      <c r="AK172" s="1419"/>
      <c r="AL172" s="1396"/>
      <c r="AM172" s="1397"/>
      <c r="AN172" s="1397"/>
      <c r="AO172" s="1398"/>
      <c r="AP172" s="1400"/>
      <c r="AQ172" s="1420"/>
      <c r="AR172" s="1421"/>
      <c r="AS172" s="1422"/>
      <c r="AT172" s="1423"/>
      <c r="AU172" s="1423"/>
      <c r="AV172" s="1424"/>
      <c r="AW172" s="1425"/>
      <c r="AX172" s="1421"/>
      <c r="AY172" s="1421"/>
      <c r="AZ172" s="1422"/>
      <c r="BA172" s="1423"/>
      <c r="BB172" s="1423"/>
      <c r="BC172" s="1424"/>
      <c r="BD172" s="1424"/>
      <c r="BE172" s="1407" t="s">
        <v>2267</v>
      </c>
      <c r="BF172" s="1396">
        <v>45200</v>
      </c>
      <c r="BG172" s="1408"/>
      <c r="BH172" s="1407" t="s">
        <v>6414</v>
      </c>
      <c r="BI172" s="1396">
        <v>45261</v>
      </c>
      <c r="BJ172" s="1408"/>
      <c r="BK172" s="1407" t="s">
        <v>9395</v>
      </c>
      <c r="BL172" s="1396">
        <v>45536</v>
      </c>
      <c r="BM172" s="1408"/>
      <c r="BN172" s="540" t="s">
        <v>9535</v>
      </c>
      <c r="BO172" s="540" t="s">
        <v>9536</v>
      </c>
      <c r="BP172" s="540"/>
      <c r="BQ172" s="1409">
        <v>44172</v>
      </c>
      <c r="BR172" s="1409">
        <v>44797</v>
      </c>
      <c r="BS172" s="1410" t="s">
        <v>116</v>
      </c>
      <c r="BT172" s="1409"/>
      <c r="BU172" s="1409">
        <v>44797</v>
      </c>
      <c r="BV172" s="1410" t="s">
        <v>116</v>
      </c>
      <c r="BW172" s="1409">
        <v>44797</v>
      </c>
      <c r="BX172" s="1409"/>
      <c r="BY172" s="633"/>
      <c r="BZ172" s="58"/>
    </row>
    <row r="173" spans="1:78" s="1" customFormat="1" ht="50" customHeight="1" x14ac:dyDescent="0.2">
      <c r="A173" s="1412" t="s">
        <v>757</v>
      </c>
      <c r="B173" s="1381" t="s">
        <v>758</v>
      </c>
      <c r="C173" s="1380" t="s">
        <v>7540</v>
      </c>
      <c r="D173" s="7488">
        <v>2109</v>
      </c>
      <c r="E173" s="1385" t="s">
        <v>337</v>
      </c>
      <c r="F173" s="1385" t="s">
        <v>1574</v>
      </c>
      <c r="G173" s="1413" t="s">
        <v>89</v>
      </c>
      <c r="H173" s="1414" t="s">
        <v>89</v>
      </c>
      <c r="I173" s="1389">
        <v>42929</v>
      </c>
      <c r="J173" s="1389" t="s">
        <v>90</v>
      </c>
      <c r="K173" s="1996" t="s">
        <v>169</v>
      </c>
      <c r="L173" s="1389"/>
      <c r="M173" s="1389"/>
      <c r="N173" s="1388"/>
      <c r="O173" s="1415"/>
      <c r="P173" s="1416"/>
      <c r="Q173" s="1416"/>
      <c r="R173" s="1416"/>
      <c r="S173" s="1390"/>
      <c r="T173" s="1417"/>
      <c r="U173" s="1391" t="str">
        <f t="shared" si="20"/>
        <v>Yes</v>
      </c>
      <c r="V173" s="1392" t="s">
        <v>93</v>
      </c>
      <c r="W173" s="108" t="s">
        <v>94</v>
      </c>
      <c r="X173" s="108"/>
      <c r="Y173" s="107" t="s">
        <v>4478</v>
      </c>
      <c r="Z173" s="106" t="s">
        <v>9537</v>
      </c>
      <c r="AA173" s="106"/>
      <c r="AB173" s="1418">
        <v>44317</v>
      </c>
      <c r="AC173" s="1394" t="s">
        <v>762</v>
      </c>
      <c r="AD173" s="1419" t="s">
        <v>763</v>
      </c>
      <c r="AE173" s="1396">
        <v>43739</v>
      </c>
      <c r="AF173" s="1397">
        <v>44013</v>
      </c>
      <c r="AG173" s="1397">
        <v>44104</v>
      </c>
      <c r="AH173" s="1454" t="s">
        <v>764</v>
      </c>
      <c r="AI173" s="1399"/>
      <c r="AJ173" s="1419" t="s">
        <v>7542</v>
      </c>
      <c r="AK173" s="1419" t="s">
        <v>766</v>
      </c>
      <c r="AL173" s="1396">
        <v>44440</v>
      </c>
      <c r="AM173" s="1397"/>
      <c r="AN173" s="1397">
        <v>44378</v>
      </c>
      <c r="AO173" s="1398" t="s">
        <v>767</v>
      </c>
      <c r="AP173" s="1400"/>
      <c r="AQ173" s="1420"/>
      <c r="AR173" s="1421" t="s">
        <v>1714</v>
      </c>
      <c r="AS173" s="1422">
        <v>44942</v>
      </c>
      <c r="AT173" s="1423"/>
      <c r="AU173" s="1423">
        <v>44942</v>
      </c>
      <c r="AV173" s="1424" t="s">
        <v>769</v>
      </c>
      <c r="AW173" s="1425"/>
      <c r="AX173" s="1421"/>
      <c r="AY173" s="1421"/>
      <c r="AZ173" s="1422"/>
      <c r="BA173" s="1423"/>
      <c r="BB173" s="1423"/>
      <c r="BC173" s="1424"/>
      <c r="BD173" s="1424"/>
      <c r="BE173" s="1446" t="s">
        <v>9538</v>
      </c>
      <c r="BF173" s="1444">
        <v>44774</v>
      </c>
      <c r="BG173" s="1445"/>
      <c r="BH173" s="1446" t="s">
        <v>6740</v>
      </c>
      <c r="BI173" s="1444">
        <v>44927</v>
      </c>
      <c r="BJ173" s="1445"/>
      <c r="BK173" s="1446" t="s">
        <v>6414</v>
      </c>
      <c r="BL173" s="1444">
        <v>45261</v>
      </c>
      <c r="BM173" s="1445"/>
      <c r="BN173" s="540" t="s">
        <v>9539</v>
      </c>
      <c r="BO173" s="540" t="s">
        <v>9540</v>
      </c>
      <c r="BP173" s="540"/>
      <c r="BQ173" s="1409">
        <v>44308</v>
      </c>
      <c r="BR173" s="1409">
        <v>44740</v>
      </c>
      <c r="BS173" s="1410" t="s">
        <v>116</v>
      </c>
      <c r="BT173" s="1409"/>
      <c r="BU173" s="1409">
        <v>44740</v>
      </c>
      <c r="BV173" s="1410" t="s">
        <v>116</v>
      </c>
      <c r="BW173" s="1409">
        <v>44740</v>
      </c>
      <c r="BX173" s="1409"/>
      <c r="BY173" s="633" t="s">
        <v>105</v>
      </c>
      <c r="BZ173" s="58"/>
    </row>
    <row r="174" spans="1:78" s="1" customFormat="1" ht="50" customHeight="1" x14ac:dyDescent="0.2">
      <c r="A174" s="1412" t="s">
        <v>1171</v>
      </c>
      <c r="B174" s="1381" t="s">
        <v>1172</v>
      </c>
      <c r="C174" s="1380"/>
      <c r="D174" s="7466" t="s">
        <v>6849</v>
      </c>
      <c r="E174" s="1385"/>
      <c r="F174" s="1385" t="s">
        <v>266</v>
      </c>
      <c r="G174" s="1413" t="s">
        <v>89</v>
      </c>
      <c r="H174" s="1414" t="s">
        <v>89</v>
      </c>
      <c r="I174" s="1389">
        <v>42760</v>
      </c>
      <c r="J174" s="1389"/>
      <c r="K174" s="1996"/>
      <c r="L174" s="1389"/>
      <c r="M174" s="1389"/>
      <c r="N174" s="1388"/>
      <c r="O174" s="1415"/>
      <c r="P174" s="1416"/>
      <c r="Q174" s="1416"/>
      <c r="R174" s="1416"/>
      <c r="S174" s="1390">
        <v>44531</v>
      </c>
      <c r="T174" s="1434" t="s">
        <v>1174</v>
      </c>
      <c r="U174" s="1391" t="str">
        <f t="shared" si="20"/>
        <v>Yes</v>
      </c>
      <c r="V174" s="1392" t="s">
        <v>93</v>
      </c>
      <c r="W174" s="108" t="s">
        <v>267</v>
      </c>
      <c r="X174" s="108"/>
      <c r="Y174" s="107" t="s">
        <v>1175</v>
      </c>
      <c r="Z174" s="106"/>
      <c r="AA174" s="108"/>
      <c r="AB174" s="1418">
        <v>44531</v>
      </c>
      <c r="AC174" s="1394" t="s">
        <v>7391</v>
      </c>
      <c r="AD174" s="1419" t="s">
        <v>7392</v>
      </c>
      <c r="AE174" s="1396" t="s">
        <v>7393</v>
      </c>
      <c r="AF174" s="1397"/>
      <c r="AG174" s="1397"/>
      <c r="AH174" s="1398"/>
      <c r="AI174" s="1399"/>
      <c r="AJ174" s="7372"/>
      <c r="AK174" s="7372"/>
      <c r="AL174" s="1396"/>
      <c r="AM174" s="1397"/>
      <c r="AN174" s="1397"/>
      <c r="AO174" s="1398"/>
      <c r="AP174" s="1400"/>
      <c r="AQ174" s="1420"/>
      <c r="AR174" s="1421"/>
      <c r="AS174" s="1422"/>
      <c r="AT174" s="1423"/>
      <c r="AU174" s="1423"/>
      <c r="AV174" s="1424"/>
      <c r="AW174" s="1425"/>
      <c r="AX174" s="1421"/>
      <c r="AY174" s="1421"/>
      <c r="AZ174" s="1422"/>
      <c r="BA174" s="1423"/>
      <c r="BB174" s="1423"/>
      <c r="BC174" s="1424"/>
      <c r="BD174" s="1424"/>
      <c r="BE174" s="1407" t="s">
        <v>316</v>
      </c>
      <c r="BF174" s="1396">
        <v>45017</v>
      </c>
      <c r="BG174" s="1408"/>
      <c r="BH174" s="1407" t="s">
        <v>1240</v>
      </c>
      <c r="BI174" s="1396">
        <v>45200</v>
      </c>
      <c r="BJ174" s="1408"/>
      <c r="BK174" s="1407" t="s">
        <v>6981</v>
      </c>
      <c r="BL174" s="1396">
        <v>45658</v>
      </c>
      <c r="BM174" s="1408"/>
      <c r="BN174" s="540" t="s">
        <v>9541</v>
      </c>
      <c r="BO174" s="540" t="s">
        <v>9542</v>
      </c>
      <c r="BP174" s="540"/>
      <c r="BQ174" s="1409">
        <v>44463</v>
      </c>
      <c r="BR174" s="1409">
        <v>44578</v>
      </c>
      <c r="BS174" s="1410" t="s">
        <v>116</v>
      </c>
      <c r="BT174" s="1409"/>
      <c r="BU174" s="1409">
        <v>44578</v>
      </c>
      <c r="BV174" s="1410" t="s">
        <v>116</v>
      </c>
      <c r="BW174" s="1409">
        <v>44578</v>
      </c>
      <c r="BX174" s="1409"/>
      <c r="BY174" s="633" t="s">
        <v>579</v>
      </c>
      <c r="BZ174" s="58"/>
    </row>
    <row r="175" spans="1:78" s="1" customFormat="1" ht="50" customHeight="1" x14ac:dyDescent="0.2">
      <c r="A175" s="1412" t="s">
        <v>2137</v>
      </c>
      <c r="B175" s="1381" t="s">
        <v>2138</v>
      </c>
      <c r="C175" s="1380" t="s">
        <v>8041</v>
      </c>
      <c r="D175" s="1428">
        <v>2110</v>
      </c>
      <c r="E175" s="1385" t="s">
        <v>2759</v>
      </c>
      <c r="F175" s="1385" t="s">
        <v>266</v>
      </c>
      <c r="G175" s="1413" t="s">
        <v>89</v>
      </c>
      <c r="H175" s="1387" t="s">
        <v>194</v>
      </c>
      <c r="I175" s="1388">
        <v>42849</v>
      </c>
      <c r="J175" s="1389" t="s">
        <v>90</v>
      </c>
      <c r="K175" s="1997"/>
      <c r="L175" s="1388"/>
      <c r="M175" s="1388"/>
      <c r="N175" s="1388">
        <v>44636</v>
      </c>
      <c r="O175" s="1632">
        <v>44750</v>
      </c>
      <c r="P175" s="1416">
        <v>45013</v>
      </c>
      <c r="Q175" s="1416"/>
      <c r="R175" s="1416"/>
      <c r="S175" s="1390"/>
      <c r="T175" s="1417"/>
      <c r="U175" s="1391" t="str">
        <f t="shared" si="20"/>
        <v>Yes</v>
      </c>
      <c r="V175" s="1392" t="s">
        <v>93</v>
      </c>
      <c r="W175" s="108" t="s">
        <v>94</v>
      </c>
      <c r="X175" s="108"/>
      <c r="Y175" s="107" t="s">
        <v>2140</v>
      </c>
      <c r="Z175" s="106" t="s">
        <v>8042</v>
      </c>
      <c r="AA175" s="108"/>
      <c r="AB175" s="1418">
        <v>44440</v>
      </c>
      <c r="AC175" s="1394" t="s">
        <v>5953</v>
      </c>
      <c r="AD175" s="1419" t="s">
        <v>364</v>
      </c>
      <c r="AE175" s="1396">
        <v>43617</v>
      </c>
      <c r="AF175" s="1397">
        <v>43622</v>
      </c>
      <c r="AG175" s="1397">
        <v>43664</v>
      </c>
      <c r="AH175" s="1398" t="s">
        <v>5954</v>
      </c>
      <c r="AI175" s="1399" t="s">
        <v>5955</v>
      </c>
      <c r="AJ175" s="7369" t="s">
        <v>5180</v>
      </c>
      <c r="AK175" s="1421" t="s">
        <v>8043</v>
      </c>
      <c r="AL175" s="1396">
        <v>44197</v>
      </c>
      <c r="AM175" s="1397">
        <v>44377</v>
      </c>
      <c r="AN175" s="1397">
        <v>44432</v>
      </c>
      <c r="AO175" s="1398" t="s">
        <v>8044</v>
      </c>
      <c r="AP175" s="1400"/>
      <c r="AQ175" s="1420"/>
      <c r="AR175" s="1421"/>
      <c r="AS175" s="1422"/>
      <c r="AT175" s="1423"/>
      <c r="AU175" s="1423"/>
      <c r="AV175" s="1424"/>
      <c r="AW175" s="1425"/>
      <c r="AX175" s="1421"/>
      <c r="AY175" s="1421"/>
      <c r="AZ175" s="1422"/>
      <c r="BA175" s="1423"/>
      <c r="BB175" s="1423"/>
      <c r="BC175" s="1424"/>
      <c r="BD175" s="1424"/>
      <c r="BE175" s="1407" t="s">
        <v>315</v>
      </c>
      <c r="BF175" s="1396">
        <v>44652</v>
      </c>
      <c r="BG175" s="1408">
        <v>44636</v>
      </c>
      <c r="BH175" s="1407" t="s">
        <v>114</v>
      </c>
      <c r="BI175" s="1396" t="s">
        <v>114</v>
      </c>
      <c r="BJ175" s="1438">
        <v>44750</v>
      </c>
      <c r="BK175" s="1407" t="s">
        <v>114</v>
      </c>
      <c r="BL175" s="1396" t="s">
        <v>114</v>
      </c>
      <c r="BM175" s="1408"/>
      <c r="BN175" s="540" t="s">
        <v>8045</v>
      </c>
      <c r="BO175" s="540"/>
      <c r="BP175" s="540" t="s">
        <v>9543</v>
      </c>
      <c r="BQ175" s="1409">
        <v>44659</v>
      </c>
      <c r="BR175" s="1409">
        <v>44452</v>
      </c>
      <c r="BS175" s="1410" t="s">
        <v>116</v>
      </c>
      <c r="BT175" s="1409">
        <v>44657</v>
      </c>
      <c r="BU175" s="1409">
        <v>44452</v>
      </c>
      <c r="BV175" s="1410" t="s">
        <v>116</v>
      </c>
      <c r="BW175" s="1409"/>
      <c r="BX175" s="1556" t="s">
        <v>8881</v>
      </c>
      <c r="BY175" s="651" t="s">
        <v>9544</v>
      </c>
      <c r="BZ175" s="58"/>
    </row>
    <row r="176" spans="1:78" s="1" customFormat="1" ht="50" customHeight="1" x14ac:dyDescent="0.2">
      <c r="A176" s="1412" t="s">
        <v>2468</v>
      </c>
      <c r="B176" s="1381" t="s">
        <v>2469</v>
      </c>
      <c r="C176" s="1380" t="s">
        <v>8041</v>
      </c>
      <c r="D176" s="1428">
        <v>2110</v>
      </c>
      <c r="E176" s="1385" t="s">
        <v>2759</v>
      </c>
      <c r="F176" s="1385" t="s">
        <v>266</v>
      </c>
      <c r="G176" s="1413" t="s">
        <v>89</v>
      </c>
      <c r="H176" s="1387" t="s">
        <v>194</v>
      </c>
      <c r="I176" s="1388">
        <v>42849</v>
      </c>
      <c r="J176" s="1389" t="s">
        <v>90</v>
      </c>
      <c r="K176" s="1997"/>
      <c r="L176" s="1388"/>
      <c r="M176" s="1388"/>
      <c r="N176" s="1388">
        <v>44636</v>
      </c>
      <c r="O176" s="1632">
        <v>44750</v>
      </c>
      <c r="P176" s="1416">
        <v>45013</v>
      </c>
      <c r="Q176" s="1416"/>
      <c r="R176" s="1416"/>
      <c r="S176" s="1390"/>
      <c r="T176" s="1417"/>
      <c r="U176" s="1391" t="str">
        <f t="shared" si="20"/>
        <v>Yes</v>
      </c>
      <c r="V176" s="1392" t="s">
        <v>93</v>
      </c>
      <c r="W176" s="108" t="s">
        <v>94</v>
      </c>
      <c r="X176" s="108"/>
      <c r="Y176" s="106" t="s">
        <v>6120</v>
      </c>
      <c r="Z176" s="106" t="s">
        <v>8042</v>
      </c>
      <c r="AA176" s="108"/>
      <c r="AB176" s="1418">
        <v>44440</v>
      </c>
      <c r="AC176" s="1394" t="s">
        <v>5953</v>
      </c>
      <c r="AD176" s="1419" t="s">
        <v>142</v>
      </c>
      <c r="AE176" s="1396">
        <v>43617</v>
      </c>
      <c r="AF176" s="1397">
        <v>43622</v>
      </c>
      <c r="AG176" s="1397">
        <v>43664</v>
      </c>
      <c r="AH176" s="1398" t="s">
        <v>5954</v>
      </c>
      <c r="AI176" s="1399" t="s">
        <v>5955</v>
      </c>
      <c r="AJ176" s="7369" t="s">
        <v>5180</v>
      </c>
      <c r="AK176" s="1421" t="s">
        <v>8043</v>
      </c>
      <c r="AL176" s="1396">
        <v>44197</v>
      </c>
      <c r="AM176" s="1397">
        <v>44377</v>
      </c>
      <c r="AN176" s="1397">
        <v>44432</v>
      </c>
      <c r="AO176" s="1398" t="s">
        <v>8044</v>
      </c>
      <c r="AP176" s="1400"/>
      <c r="AQ176" s="1420"/>
      <c r="AR176" s="1421"/>
      <c r="AS176" s="1422"/>
      <c r="AT176" s="1423"/>
      <c r="AU176" s="1423"/>
      <c r="AV176" s="1424"/>
      <c r="AW176" s="1425"/>
      <c r="AX176" s="1421"/>
      <c r="AY176" s="1421"/>
      <c r="AZ176" s="1422"/>
      <c r="BA176" s="1423"/>
      <c r="BB176" s="1423"/>
      <c r="BC176" s="1424"/>
      <c r="BD176" s="1424"/>
      <c r="BE176" s="1407" t="s">
        <v>315</v>
      </c>
      <c r="BF176" s="1396">
        <v>44652</v>
      </c>
      <c r="BG176" s="1408">
        <v>44636</v>
      </c>
      <c r="BH176" s="1407" t="s">
        <v>114</v>
      </c>
      <c r="BI176" s="1396" t="s">
        <v>114</v>
      </c>
      <c r="BJ176" s="1438">
        <v>44750</v>
      </c>
      <c r="BK176" s="1407" t="s">
        <v>114</v>
      </c>
      <c r="BL176" s="1396" t="s">
        <v>114</v>
      </c>
      <c r="BM176" s="1408"/>
      <c r="BN176" s="540" t="s">
        <v>8045</v>
      </c>
      <c r="BO176" s="540"/>
      <c r="BP176" s="540" t="s">
        <v>9543</v>
      </c>
      <c r="BQ176" s="1409">
        <v>44659</v>
      </c>
      <c r="BR176" s="1409">
        <v>44452</v>
      </c>
      <c r="BS176" s="1410" t="s">
        <v>116</v>
      </c>
      <c r="BT176" s="1409">
        <v>44657</v>
      </c>
      <c r="BU176" s="1409">
        <v>44452</v>
      </c>
      <c r="BV176" s="1410" t="s">
        <v>116</v>
      </c>
      <c r="BW176" s="1409"/>
      <c r="BX176" s="1556" t="s">
        <v>8881</v>
      </c>
      <c r="BY176" s="651" t="s">
        <v>9544</v>
      </c>
      <c r="BZ176" s="58"/>
    </row>
    <row r="177" spans="1:78" s="1" customFormat="1" ht="50" customHeight="1" x14ac:dyDescent="0.2">
      <c r="A177" s="1412" t="s">
        <v>3894</v>
      </c>
      <c r="B177" s="1381" t="s">
        <v>3895</v>
      </c>
      <c r="C177" s="1380" t="s">
        <v>8041</v>
      </c>
      <c r="D177" s="1428">
        <v>2110</v>
      </c>
      <c r="E177" s="1385" t="s">
        <v>2759</v>
      </c>
      <c r="F177" s="1385" t="s">
        <v>266</v>
      </c>
      <c r="G177" s="1413" t="s">
        <v>89</v>
      </c>
      <c r="H177" s="1414" t="s">
        <v>194</v>
      </c>
      <c r="I177" s="1389">
        <v>42849</v>
      </c>
      <c r="J177" s="1389" t="s">
        <v>90</v>
      </c>
      <c r="K177" s="1996"/>
      <c r="L177" s="1389"/>
      <c r="M177" s="1389"/>
      <c r="N177" s="1388">
        <v>44636</v>
      </c>
      <c r="O177" s="1632">
        <v>44750</v>
      </c>
      <c r="P177" s="1416">
        <v>45013</v>
      </c>
      <c r="Q177" s="1416"/>
      <c r="R177" s="1416"/>
      <c r="S177" s="1390"/>
      <c r="T177" s="1417"/>
      <c r="U177" s="1391" t="str">
        <f t="shared" si="20"/>
        <v>Yes</v>
      </c>
      <c r="V177" s="1392" t="s">
        <v>93</v>
      </c>
      <c r="W177" s="108" t="s">
        <v>94</v>
      </c>
      <c r="X177" s="108"/>
      <c r="Y177" s="106" t="s">
        <v>2140</v>
      </c>
      <c r="Z177" s="106" t="s">
        <v>8042</v>
      </c>
      <c r="AA177" s="106"/>
      <c r="AB177" s="1418">
        <v>44440</v>
      </c>
      <c r="AC177" s="1394" t="s">
        <v>2482</v>
      </c>
      <c r="AD177" s="1419" t="s">
        <v>364</v>
      </c>
      <c r="AE177" s="1396">
        <v>43617</v>
      </c>
      <c r="AF177" s="1397">
        <v>43622</v>
      </c>
      <c r="AG177" s="1397">
        <v>43664</v>
      </c>
      <c r="AH177" s="1398" t="s">
        <v>5954</v>
      </c>
      <c r="AI177" s="1399" t="s">
        <v>5955</v>
      </c>
      <c r="AJ177" s="7369" t="s">
        <v>5180</v>
      </c>
      <c r="AK177" s="1421" t="s">
        <v>8043</v>
      </c>
      <c r="AL177" s="1396">
        <v>44197</v>
      </c>
      <c r="AM177" s="1397">
        <v>44377</v>
      </c>
      <c r="AN177" s="1397">
        <v>44432</v>
      </c>
      <c r="AO177" s="1398" t="s">
        <v>8044</v>
      </c>
      <c r="AP177" s="1400"/>
      <c r="AQ177" s="1420"/>
      <c r="AR177" s="1421"/>
      <c r="AS177" s="1422"/>
      <c r="AT177" s="1423"/>
      <c r="AU177" s="1423"/>
      <c r="AV177" s="1424"/>
      <c r="AW177" s="1425"/>
      <c r="AX177" s="1421"/>
      <c r="AY177" s="1421"/>
      <c r="AZ177" s="1422"/>
      <c r="BA177" s="1423"/>
      <c r="BB177" s="1423"/>
      <c r="BC177" s="1424"/>
      <c r="BD177" s="1424"/>
      <c r="BE177" s="1407" t="s">
        <v>315</v>
      </c>
      <c r="BF177" s="1396">
        <v>44652</v>
      </c>
      <c r="BG177" s="1408">
        <v>44636</v>
      </c>
      <c r="BH177" s="1407" t="s">
        <v>114</v>
      </c>
      <c r="BI177" s="1396" t="s">
        <v>114</v>
      </c>
      <c r="BJ177" s="1438">
        <v>44750</v>
      </c>
      <c r="BK177" s="1407" t="s">
        <v>114</v>
      </c>
      <c r="BL177" s="1396" t="s">
        <v>114</v>
      </c>
      <c r="BM177" s="1408"/>
      <c r="BN177" s="540" t="s">
        <v>8045</v>
      </c>
      <c r="BO177" s="540"/>
      <c r="BP177" s="540" t="s">
        <v>9543</v>
      </c>
      <c r="BQ177" s="1409">
        <v>44659</v>
      </c>
      <c r="BR177" s="1409">
        <v>44452</v>
      </c>
      <c r="BS177" s="1410" t="s">
        <v>116</v>
      </c>
      <c r="BT177" s="1409">
        <v>44657</v>
      </c>
      <c r="BU177" s="1409">
        <v>44452</v>
      </c>
      <c r="BV177" s="1410" t="s">
        <v>116</v>
      </c>
      <c r="BW177" s="1409"/>
      <c r="BX177" s="1556" t="s">
        <v>8881</v>
      </c>
      <c r="BY177" s="651" t="s">
        <v>9544</v>
      </c>
      <c r="BZ177" s="58"/>
    </row>
    <row r="178" spans="1:78" s="1" customFormat="1" ht="50" customHeight="1" x14ac:dyDescent="0.2">
      <c r="A178" s="1412" t="s">
        <v>3466</v>
      </c>
      <c r="B178" s="1381" t="s">
        <v>3467</v>
      </c>
      <c r="C178" s="1380" t="s">
        <v>265</v>
      </c>
      <c r="D178" s="7466" t="s">
        <v>6849</v>
      </c>
      <c r="E178" s="1385" t="s">
        <v>423</v>
      </c>
      <c r="F178" s="1385" t="s">
        <v>2182</v>
      </c>
      <c r="G178" s="1413" t="s">
        <v>89</v>
      </c>
      <c r="H178" s="1414" t="s">
        <v>89</v>
      </c>
      <c r="I178" s="1389">
        <v>43157</v>
      </c>
      <c r="J178" s="1389"/>
      <c r="K178" s="1996"/>
      <c r="L178" s="1389"/>
      <c r="M178" s="1389"/>
      <c r="N178" s="1388"/>
      <c r="O178" s="1415"/>
      <c r="P178" s="1416"/>
      <c r="Q178" s="1416"/>
      <c r="R178" s="1416"/>
      <c r="S178" s="1390"/>
      <c r="T178" s="1417"/>
      <c r="U178" s="1391" t="str">
        <f t="shared" si="20"/>
        <v>Yes</v>
      </c>
      <c r="V178" s="1392" t="s">
        <v>93</v>
      </c>
      <c r="W178" s="108" t="s">
        <v>94</v>
      </c>
      <c r="X178" s="108"/>
      <c r="Y178" s="106" t="s">
        <v>6535</v>
      </c>
      <c r="Z178" s="106"/>
      <c r="AA178" s="108"/>
      <c r="AB178" s="1418">
        <v>44348</v>
      </c>
      <c r="AC178" s="1394" t="s">
        <v>6370</v>
      </c>
      <c r="AD178" s="1419" t="s">
        <v>2572</v>
      </c>
      <c r="AE178" s="1396">
        <v>44713</v>
      </c>
      <c r="AF178" s="1397"/>
      <c r="AG178" s="1397"/>
      <c r="AH178" s="1398"/>
      <c r="AI178" s="1399"/>
      <c r="AJ178" s="7372"/>
      <c r="AK178" s="7372"/>
      <c r="AL178" s="1396"/>
      <c r="AM178" s="1397"/>
      <c r="AN178" s="1397"/>
      <c r="AO178" s="1398"/>
      <c r="AP178" s="1400"/>
      <c r="AQ178" s="1420"/>
      <c r="AR178" s="1421"/>
      <c r="AS178" s="1396"/>
      <c r="AT178" s="1397"/>
      <c r="AU178" s="1397"/>
      <c r="AV178" s="1398"/>
      <c r="AW178" s="1425"/>
      <c r="AX178" s="1421"/>
      <c r="AY178" s="1421"/>
      <c r="AZ178" s="1422"/>
      <c r="BA178" s="1423"/>
      <c r="BB178" s="1423"/>
      <c r="BC178" s="1424"/>
      <c r="BD178" s="1424"/>
      <c r="BE178" s="1998" t="s">
        <v>6740</v>
      </c>
      <c r="BF178" s="1999">
        <v>44927</v>
      </c>
      <c r="BG178" s="2000"/>
      <c r="BH178" s="1998" t="s">
        <v>6371</v>
      </c>
      <c r="BI178" s="1999">
        <v>45047</v>
      </c>
      <c r="BJ178" s="2000"/>
      <c r="BK178" s="1998" t="s">
        <v>6414</v>
      </c>
      <c r="BL178" s="1999">
        <v>45261</v>
      </c>
      <c r="BM178" s="1408"/>
      <c r="BN178" s="540" t="s">
        <v>9545</v>
      </c>
      <c r="BO178" s="540" t="s">
        <v>9546</v>
      </c>
      <c r="BP178" s="540"/>
      <c r="BQ178" s="1409">
        <v>44672</v>
      </c>
      <c r="BR178" s="1409">
        <v>44414</v>
      </c>
      <c r="BS178" s="1410" t="s">
        <v>116</v>
      </c>
      <c r="BT178" s="1409">
        <v>44271</v>
      </c>
      <c r="BU178" s="1409">
        <v>44414</v>
      </c>
      <c r="BV178" s="1410" t="s">
        <v>116</v>
      </c>
      <c r="BW178" s="1409"/>
      <c r="BX178" s="1409"/>
      <c r="BY178" s="633" t="s">
        <v>105</v>
      </c>
      <c r="BZ178" s="58"/>
    </row>
    <row r="179" spans="1:78" s="1" customFormat="1" ht="50" customHeight="1" x14ac:dyDescent="0.2">
      <c r="A179" s="1412" t="s">
        <v>2770</v>
      </c>
      <c r="B179" s="1381" t="s">
        <v>2771</v>
      </c>
      <c r="C179" s="1380" t="s">
        <v>6246</v>
      </c>
      <c r="D179" s="7466">
        <v>1877</v>
      </c>
      <c r="E179" s="1385" t="s">
        <v>3537</v>
      </c>
      <c r="F179" s="1385" t="s">
        <v>3616</v>
      </c>
      <c r="G179" s="1413" t="s">
        <v>89</v>
      </c>
      <c r="H179" s="1387" t="s">
        <v>89</v>
      </c>
      <c r="I179" s="1388">
        <v>43773</v>
      </c>
      <c r="J179" s="1388"/>
      <c r="K179" s="2003"/>
      <c r="L179" s="1388"/>
      <c r="M179" s="1388"/>
      <c r="N179" s="1388"/>
      <c r="O179" s="1415"/>
      <c r="P179" s="1416"/>
      <c r="Q179" s="1416"/>
      <c r="R179" s="1416"/>
      <c r="S179" s="1390"/>
      <c r="T179" s="1417"/>
      <c r="U179" s="1391" t="b">
        <f t="shared" si="20"/>
        <v>0</v>
      </c>
      <c r="V179" s="1392" t="s">
        <v>237</v>
      </c>
      <c r="W179" s="108" t="s">
        <v>94</v>
      </c>
      <c r="X179" s="108"/>
      <c r="Y179" s="1719" t="s">
        <v>6247</v>
      </c>
      <c r="Z179" s="1567" t="s">
        <v>6248</v>
      </c>
      <c r="AA179" s="108" t="s">
        <v>6249</v>
      </c>
      <c r="AB179" s="1418">
        <v>42675</v>
      </c>
      <c r="AC179" s="1394" t="s">
        <v>5696</v>
      </c>
      <c r="AD179" s="1419"/>
      <c r="AE179" s="1396">
        <v>42370</v>
      </c>
      <c r="AF179" s="1397"/>
      <c r="AG179" s="1397"/>
      <c r="AH179" s="1398"/>
      <c r="AI179" s="1399"/>
      <c r="AJ179" s="1419" t="s">
        <v>4993</v>
      </c>
      <c r="AK179" s="1419"/>
      <c r="AL179" s="1396">
        <v>42826</v>
      </c>
      <c r="AM179" s="1397"/>
      <c r="AN179" s="1397"/>
      <c r="AO179" s="1398"/>
      <c r="AP179" s="1400"/>
      <c r="AQ179" s="1420"/>
      <c r="AR179" s="1421"/>
      <c r="AS179" s="1422"/>
      <c r="AT179" s="1423"/>
      <c r="AU179" s="1423"/>
      <c r="AV179" s="1424"/>
      <c r="AW179" s="1425"/>
      <c r="AX179" s="1421"/>
      <c r="AY179" s="1421"/>
      <c r="AZ179" s="1422"/>
      <c r="BA179" s="1423"/>
      <c r="BB179" s="1423"/>
      <c r="BC179" s="1424"/>
      <c r="BD179" s="1424"/>
      <c r="BE179" s="1407" t="s">
        <v>4994</v>
      </c>
      <c r="BF179" s="1396">
        <v>43040</v>
      </c>
      <c r="BG179" s="1408">
        <v>43069</v>
      </c>
      <c r="BH179" s="1407" t="s">
        <v>4814</v>
      </c>
      <c r="BI179" s="1396">
        <v>43132</v>
      </c>
      <c r="BJ179" s="1408">
        <v>43188</v>
      </c>
      <c r="BK179" s="1407" t="s">
        <v>4891</v>
      </c>
      <c r="BL179" s="1396">
        <v>43466</v>
      </c>
      <c r="BM179" s="1408">
        <v>43773</v>
      </c>
      <c r="BN179" s="540" t="s">
        <v>9547</v>
      </c>
      <c r="BO179" s="540"/>
      <c r="BP179" s="540"/>
      <c r="BQ179" s="1409">
        <v>43556</v>
      </c>
      <c r="BR179" s="1409">
        <v>45015</v>
      </c>
      <c r="BS179" s="1410" t="s">
        <v>116</v>
      </c>
      <c r="BT179" s="1409"/>
      <c r="BU179" s="1409"/>
      <c r="BV179" s="1410"/>
      <c r="BW179" s="1409"/>
      <c r="BX179" s="1409" t="s">
        <v>6810</v>
      </c>
      <c r="BY179" s="633" t="s">
        <v>5148</v>
      </c>
      <c r="BZ179" s="58"/>
    </row>
    <row r="180" spans="1:78" s="1" customFormat="1" ht="50" customHeight="1" x14ac:dyDescent="0.2">
      <c r="A180" s="1412" t="s">
        <v>2729</v>
      </c>
      <c r="B180" s="1624" t="s">
        <v>2730</v>
      </c>
      <c r="C180" s="1380" t="s">
        <v>2731</v>
      </c>
      <c r="D180" s="7466"/>
      <c r="E180" s="1385"/>
      <c r="F180" s="1385"/>
      <c r="G180" s="1413"/>
      <c r="H180" s="1414"/>
      <c r="I180" s="1389">
        <v>43417</v>
      </c>
      <c r="J180" s="1389"/>
      <c r="K180" s="2002"/>
      <c r="L180" s="1389"/>
      <c r="M180" s="1389"/>
      <c r="N180" s="1388"/>
      <c r="O180" s="1415"/>
      <c r="P180" s="1416"/>
      <c r="Q180" s="1416"/>
      <c r="R180" s="1416"/>
      <c r="S180" s="1390"/>
      <c r="T180" s="1417"/>
      <c r="U180" s="1391" t="b">
        <f t="shared" si="20"/>
        <v>0</v>
      </c>
      <c r="V180" s="1392" t="s">
        <v>237</v>
      </c>
      <c r="W180" s="108" t="s">
        <v>94</v>
      </c>
      <c r="X180" s="108"/>
      <c r="Y180" s="1567" t="s">
        <v>2732</v>
      </c>
      <c r="Z180" s="108" t="s">
        <v>2733</v>
      </c>
      <c r="AA180" s="108" t="s">
        <v>2734</v>
      </c>
      <c r="AB180" s="1418">
        <v>42461</v>
      </c>
      <c r="AC180" s="1394"/>
      <c r="AD180" s="1419"/>
      <c r="AE180" s="1396"/>
      <c r="AF180" s="1397"/>
      <c r="AG180" s="1397"/>
      <c r="AH180" s="1398"/>
      <c r="AI180" s="1399"/>
      <c r="AJ180" s="7372"/>
      <c r="AK180" s="7372"/>
      <c r="AL180" s="1396"/>
      <c r="AM180" s="1397"/>
      <c r="AN180" s="1397"/>
      <c r="AO180" s="1398"/>
      <c r="AP180" s="1400"/>
      <c r="AQ180" s="1420"/>
      <c r="AR180" s="1421"/>
      <c r="AS180" s="1422"/>
      <c r="AT180" s="1423"/>
      <c r="AU180" s="1423"/>
      <c r="AV180" s="1424"/>
      <c r="AW180" s="1425"/>
      <c r="AX180" s="1421"/>
      <c r="AY180" s="1421"/>
      <c r="AZ180" s="1422"/>
      <c r="BA180" s="1423"/>
      <c r="BB180" s="1423"/>
      <c r="BC180" s="1424"/>
      <c r="BD180" s="1424"/>
      <c r="BE180" s="1407"/>
      <c r="BF180" s="1396"/>
      <c r="BG180" s="1408"/>
      <c r="BH180" s="1407"/>
      <c r="BI180" s="1396"/>
      <c r="BJ180" s="1408"/>
      <c r="BK180" s="1407"/>
      <c r="BL180" s="1396"/>
      <c r="BM180" s="1408"/>
      <c r="BN180" s="540" t="s">
        <v>2735</v>
      </c>
      <c r="BO180" s="7600" t="s">
        <v>2736</v>
      </c>
      <c r="BP180" s="540"/>
      <c r="BQ180" s="1409">
        <v>44271</v>
      </c>
      <c r="BR180" s="1409"/>
      <c r="BS180" s="1410" t="s">
        <v>116</v>
      </c>
      <c r="BT180" s="1409">
        <v>44271</v>
      </c>
      <c r="BU180" s="1409"/>
      <c r="BV180" s="1410" t="s">
        <v>116</v>
      </c>
      <c r="BW180" s="1409"/>
      <c r="BX180" s="1409"/>
      <c r="BY180" s="633" t="s">
        <v>2737</v>
      </c>
      <c r="BZ180" s="58"/>
    </row>
    <row r="181" spans="1:78" s="1" customFormat="1" ht="50" customHeight="1" x14ac:dyDescent="0.2">
      <c r="A181" s="1412" t="s">
        <v>1517</v>
      </c>
      <c r="B181" s="1381" t="s">
        <v>1518</v>
      </c>
      <c r="C181" s="1380" t="s">
        <v>1521</v>
      </c>
      <c r="D181" s="7466">
        <v>2218</v>
      </c>
      <c r="E181" s="1385" t="s">
        <v>91</v>
      </c>
      <c r="F181" s="1385" t="s">
        <v>266</v>
      </c>
      <c r="G181" s="1413" t="s">
        <v>89</v>
      </c>
      <c r="H181" s="1387" t="s">
        <v>89</v>
      </c>
      <c r="I181" s="1388">
        <v>41767</v>
      </c>
      <c r="J181" s="1548" t="s">
        <v>90</v>
      </c>
      <c r="K181" s="2004" t="s">
        <v>389</v>
      </c>
      <c r="L181" s="1548"/>
      <c r="M181" s="1548"/>
      <c r="N181" s="1388"/>
      <c r="O181" s="1415"/>
      <c r="P181" s="1416"/>
      <c r="Q181" s="1416"/>
      <c r="R181" s="1416"/>
      <c r="S181" s="1390"/>
      <c r="T181" s="1417"/>
      <c r="U181" s="1391" t="str">
        <f t="shared" si="20"/>
        <v>Yes</v>
      </c>
      <c r="V181" s="1392" t="s">
        <v>93</v>
      </c>
      <c r="W181" s="108" t="s">
        <v>94</v>
      </c>
      <c r="X181" s="1449"/>
      <c r="Y181" s="679" t="s">
        <v>1522</v>
      </c>
      <c r="Z181" s="1708" t="s">
        <v>7730</v>
      </c>
      <c r="AA181" s="106"/>
      <c r="AB181" s="1418">
        <v>44866</v>
      </c>
      <c r="AC181" s="1394" t="s">
        <v>462</v>
      </c>
      <c r="AD181" s="1419" t="s">
        <v>1524</v>
      </c>
      <c r="AE181" s="1396">
        <v>43739</v>
      </c>
      <c r="AF181" s="1397">
        <v>43749</v>
      </c>
      <c r="AG181" s="1397">
        <v>43790</v>
      </c>
      <c r="AH181" s="1398" t="s">
        <v>1525</v>
      </c>
      <c r="AI181" s="1399"/>
      <c r="AJ181" s="7369" t="s">
        <v>398</v>
      </c>
      <c r="AK181" s="7369" t="s">
        <v>1526</v>
      </c>
      <c r="AL181" s="1396">
        <v>44713</v>
      </c>
      <c r="AM181" s="1397">
        <v>44798</v>
      </c>
      <c r="AN181" s="1397">
        <v>44853</v>
      </c>
      <c r="AO181" s="1398" t="s">
        <v>1522</v>
      </c>
      <c r="AP181" s="1400"/>
      <c r="AQ181" s="7363"/>
      <c r="AR181" s="7369"/>
      <c r="AS181" s="1422"/>
      <c r="AT181" s="1423"/>
      <c r="AU181" s="1423"/>
      <c r="AV181" s="1424"/>
      <c r="AW181" s="1425"/>
      <c r="AX181" s="1421"/>
      <c r="AY181" s="1421"/>
      <c r="AZ181" s="1422"/>
      <c r="BA181" s="1423"/>
      <c r="BB181" s="1423"/>
      <c r="BC181" s="1424"/>
      <c r="BD181" s="1424"/>
      <c r="BE181" s="1446" t="s">
        <v>9548</v>
      </c>
      <c r="BF181" s="1444">
        <v>45108</v>
      </c>
      <c r="BG181" s="1408"/>
      <c r="BH181" s="1446" t="s">
        <v>9549</v>
      </c>
      <c r="BI181" s="1396" t="s">
        <v>114</v>
      </c>
      <c r="BJ181" s="1445"/>
      <c r="BK181" s="1446" t="s">
        <v>9550</v>
      </c>
      <c r="BL181" s="1396" t="s">
        <v>114</v>
      </c>
      <c r="BM181" s="1408"/>
      <c r="BN181" s="540" t="s">
        <v>9551</v>
      </c>
      <c r="BO181" s="540" t="s">
        <v>9552</v>
      </c>
      <c r="BP181" s="540"/>
      <c r="BQ181" s="1409">
        <v>44868</v>
      </c>
      <c r="BR181" s="1409">
        <v>44895</v>
      </c>
      <c r="BS181" s="1410" t="s">
        <v>116</v>
      </c>
      <c r="BT181" s="1409">
        <v>44868</v>
      </c>
      <c r="BU181" s="1409">
        <v>44895</v>
      </c>
      <c r="BV181" s="1410" t="s">
        <v>116</v>
      </c>
      <c r="BW181" s="1409">
        <v>44895</v>
      </c>
      <c r="BX181" s="1409"/>
      <c r="BY181" s="633" t="s">
        <v>105</v>
      </c>
      <c r="BZ181" s="58"/>
    </row>
    <row r="182" spans="1:78" s="1" customFormat="1" ht="50" customHeight="1" x14ac:dyDescent="0.2">
      <c r="A182" s="1412" t="s">
        <v>1758</v>
      </c>
      <c r="B182" s="1381" t="s">
        <v>1759</v>
      </c>
      <c r="C182" s="1380" t="s">
        <v>7395</v>
      </c>
      <c r="D182" s="7466">
        <v>2167</v>
      </c>
      <c r="E182" s="1385" t="s">
        <v>1083</v>
      </c>
      <c r="F182" s="1385" t="s">
        <v>931</v>
      </c>
      <c r="G182" s="1413" t="s">
        <v>89</v>
      </c>
      <c r="H182" s="1414" t="s">
        <v>89</v>
      </c>
      <c r="I182" s="1389">
        <v>41689</v>
      </c>
      <c r="J182" s="1389"/>
      <c r="K182" s="2002"/>
      <c r="L182" s="1389"/>
      <c r="M182" s="1389"/>
      <c r="N182" s="1388"/>
      <c r="O182" s="1415"/>
      <c r="P182" s="1416"/>
      <c r="Q182" s="1416"/>
      <c r="R182" s="1416"/>
      <c r="S182" s="1390"/>
      <c r="T182" s="1417"/>
      <c r="U182" s="1391" t="str">
        <f t="shared" si="20"/>
        <v>Yes</v>
      </c>
      <c r="V182" s="1392" t="s">
        <v>93</v>
      </c>
      <c r="W182" s="108" t="s">
        <v>267</v>
      </c>
      <c r="X182" s="1456"/>
      <c r="Y182" s="1439" t="s">
        <v>1761</v>
      </c>
      <c r="Z182" s="679" t="s">
        <v>7396</v>
      </c>
      <c r="AA182" s="106"/>
      <c r="AB182" s="1418">
        <v>44713</v>
      </c>
      <c r="AC182" s="1394" t="s">
        <v>1763</v>
      </c>
      <c r="AD182" s="1419" t="s">
        <v>1526</v>
      </c>
      <c r="AE182" s="1396">
        <v>44197</v>
      </c>
      <c r="AF182" s="1397">
        <v>44223</v>
      </c>
      <c r="AG182" s="1397">
        <v>44279</v>
      </c>
      <c r="AH182" s="1398"/>
      <c r="AI182" s="1399"/>
      <c r="AJ182" s="7372"/>
      <c r="AK182" s="7372"/>
      <c r="AL182" s="1396"/>
      <c r="AM182" s="1397"/>
      <c r="AN182" s="1397"/>
      <c r="AO182" s="1398"/>
      <c r="AP182" s="1400"/>
      <c r="AQ182" s="1420"/>
      <c r="AR182" s="1421"/>
      <c r="AS182" s="1422"/>
      <c r="AT182" s="1423"/>
      <c r="AU182" s="1423"/>
      <c r="AV182" s="1424"/>
      <c r="AW182" s="1425"/>
      <c r="AX182" s="1421"/>
      <c r="AY182" s="1421"/>
      <c r="AZ182" s="1422"/>
      <c r="BA182" s="1423"/>
      <c r="BB182" s="1423"/>
      <c r="BC182" s="1424"/>
      <c r="BD182" s="1424"/>
      <c r="BE182" s="1407" t="s">
        <v>5098</v>
      </c>
      <c r="BF182" s="1396">
        <v>44866</v>
      </c>
      <c r="BG182" s="1397"/>
      <c r="BH182" s="1407" t="s">
        <v>2773</v>
      </c>
      <c r="BI182" s="1396">
        <v>44986</v>
      </c>
      <c r="BJ182" s="1408"/>
      <c r="BK182" s="1407" t="s">
        <v>7310</v>
      </c>
      <c r="BL182" s="1396">
        <v>45323</v>
      </c>
      <c r="BM182" s="1408"/>
      <c r="BN182" s="540" t="s">
        <v>9553</v>
      </c>
      <c r="BO182" s="540" t="s">
        <v>9554</v>
      </c>
      <c r="BP182" s="540"/>
      <c r="BQ182" s="1409">
        <v>44218</v>
      </c>
      <c r="BR182" s="1409">
        <v>44797</v>
      </c>
      <c r="BS182" s="1410" t="s">
        <v>116</v>
      </c>
      <c r="BT182" s="1409"/>
      <c r="BU182" s="1409">
        <v>44797</v>
      </c>
      <c r="BV182" s="1410" t="s">
        <v>116</v>
      </c>
      <c r="BW182" s="1409">
        <v>44797</v>
      </c>
      <c r="BX182" s="1409"/>
      <c r="BY182" s="633" t="s">
        <v>105</v>
      </c>
      <c r="BZ182" s="58"/>
    </row>
    <row r="183" spans="1:78" s="1" customFormat="1" ht="50" customHeight="1" x14ac:dyDescent="0.2">
      <c r="A183" s="1412" t="s">
        <v>2883</v>
      </c>
      <c r="B183" s="1426" t="s">
        <v>2884</v>
      </c>
      <c r="C183" s="1380" t="s">
        <v>7616</v>
      </c>
      <c r="D183" s="7466" t="s">
        <v>6849</v>
      </c>
      <c r="E183" s="1385" t="s">
        <v>1083</v>
      </c>
      <c r="F183" s="1385" t="s">
        <v>931</v>
      </c>
      <c r="G183" s="1413" t="s">
        <v>89</v>
      </c>
      <c r="H183" s="1441" t="s">
        <v>89</v>
      </c>
      <c r="I183" s="1389">
        <v>41911</v>
      </c>
      <c r="J183" s="1389" t="s">
        <v>90</v>
      </c>
      <c r="K183" s="2002" t="s">
        <v>2886</v>
      </c>
      <c r="L183" s="1389"/>
      <c r="M183" s="1389"/>
      <c r="N183" s="1388"/>
      <c r="O183" s="1415"/>
      <c r="P183" s="1416"/>
      <c r="Q183" s="1416"/>
      <c r="R183" s="1416"/>
      <c r="S183" s="1390"/>
      <c r="T183" s="1417"/>
      <c r="U183" s="1391" t="str">
        <f t="shared" si="20"/>
        <v>Yes</v>
      </c>
      <c r="V183" s="1392" t="s">
        <v>93</v>
      </c>
      <c r="W183" s="108" t="s">
        <v>94</v>
      </c>
      <c r="X183" s="1442"/>
      <c r="Y183" s="106" t="s">
        <v>2887</v>
      </c>
      <c r="Z183" s="679" t="s">
        <v>7617</v>
      </c>
      <c r="AA183" s="106"/>
      <c r="AB183" s="1418">
        <v>44256</v>
      </c>
      <c r="AC183" s="1394" t="s">
        <v>3106</v>
      </c>
      <c r="AD183" s="1419" t="s">
        <v>158</v>
      </c>
      <c r="AE183" s="1396">
        <v>44501</v>
      </c>
      <c r="AF183" s="1397" t="s">
        <v>9448</v>
      </c>
      <c r="AG183" s="1397"/>
      <c r="AH183" s="1398"/>
      <c r="AI183" s="1399"/>
      <c r="AJ183" s="7372"/>
      <c r="AK183" s="7372"/>
      <c r="AL183" s="1396"/>
      <c r="AM183" s="1397"/>
      <c r="AN183" s="1397"/>
      <c r="AO183" s="1398"/>
      <c r="AP183" s="1400"/>
      <c r="AQ183" s="1420"/>
      <c r="AR183" s="1421"/>
      <c r="AS183" s="1422"/>
      <c r="AT183" s="1423"/>
      <c r="AU183" s="1423"/>
      <c r="AV183" s="1424"/>
      <c r="AW183" s="1425"/>
      <c r="AX183" s="1421"/>
      <c r="AY183" s="1421"/>
      <c r="AZ183" s="1422"/>
      <c r="BA183" s="1423"/>
      <c r="BB183" s="1423"/>
      <c r="BC183" s="1424"/>
      <c r="BD183" s="1424"/>
      <c r="BE183" s="1443" t="s">
        <v>6456</v>
      </c>
      <c r="BF183" s="1444">
        <v>44896</v>
      </c>
      <c r="BG183" s="1445"/>
      <c r="BH183" s="1446" t="s">
        <v>4769</v>
      </c>
      <c r="BI183" s="1444">
        <v>45017</v>
      </c>
      <c r="BJ183" s="1445"/>
      <c r="BK183" s="1446" t="s">
        <v>9449</v>
      </c>
      <c r="BL183" s="1444">
        <v>45352</v>
      </c>
      <c r="BM183" s="1445"/>
      <c r="BN183" s="540" t="s">
        <v>9450</v>
      </c>
      <c r="BO183" s="540" t="s">
        <v>9451</v>
      </c>
      <c r="BP183" s="540"/>
      <c r="BQ183" s="1409">
        <v>44944</v>
      </c>
      <c r="BR183" s="1409">
        <v>44427</v>
      </c>
      <c r="BS183" s="1410" t="s">
        <v>116</v>
      </c>
      <c r="BT183" s="1409"/>
      <c r="BU183" s="1409">
        <v>44797</v>
      </c>
      <c r="BV183" s="1410" t="s">
        <v>116</v>
      </c>
      <c r="BW183" s="1409">
        <v>44797</v>
      </c>
      <c r="BX183" s="1409"/>
      <c r="BY183" s="633" t="s">
        <v>579</v>
      </c>
      <c r="BZ183" s="58"/>
    </row>
    <row r="184" spans="1:78" s="1" customFormat="1" ht="50" customHeight="1" x14ac:dyDescent="0.2">
      <c r="A184" s="1412" t="s">
        <v>1388</v>
      </c>
      <c r="B184" s="1426" t="s">
        <v>1381</v>
      </c>
      <c r="C184" s="1380" t="s">
        <v>6821</v>
      </c>
      <c r="D184" s="7466">
        <v>1928</v>
      </c>
      <c r="E184" s="1385" t="s">
        <v>1083</v>
      </c>
      <c r="F184" s="1385" t="s">
        <v>931</v>
      </c>
      <c r="G184" s="1413" t="s">
        <v>89</v>
      </c>
      <c r="H184" s="1575" t="s">
        <v>89</v>
      </c>
      <c r="I184" s="1388">
        <v>41325</v>
      </c>
      <c r="J184" s="1388"/>
      <c r="K184" s="2003"/>
      <c r="L184" s="1388"/>
      <c r="M184" s="1388"/>
      <c r="N184" s="1388"/>
      <c r="O184" s="1415"/>
      <c r="P184" s="1416"/>
      <c r="Q184" s="1416"/>
      <c r="R184" s="1416"/>
      <c r="S184" s="1390"/>
      <c r="T184" s="1417"/>
      <c r="U184" s="1391" t="str">
        <f t="shared" si="20"/>
        <v>Yes</v>
      </c>
      <c r="V184" s="1392" t="s">
        <v>93</v>
      </c>
      <c r="W184" s="108" t="s">
        <v>94</v>
      </c>
      <c r="X184" s="1449"/>
      <c r="Y184" s="679" t="s">
        <v>1382</v>
      </c>
      <c r="Z184" s="679" t="s">
        <v>5550</v>
      </c>
      <c r="AA184" s="106" t="s">
        <v>5551</v>
      </c>
      <c r="AB184" s="1418">
        <v>43497</v>
      </c>
      <c r="AC184" s="1394" t="s">
        <v>2216</v>
      </c>
      <c r="AD184" s="1419" t="s">
        <v>364</v>
      </c>
      <c r="AE184" s="1396">
        <v>43770</v>
      </c>
      <c r="AF184" s="1397">
        <v>43770</v>
      </c>
      <c r="AG184" s="1397">
        <v>43854</v>
      </c>
      <c r="AH184" s="1398" t="s">
        <v>5552</v>
      </c>
      <c r="AI184" s="1399"/>
      <c r="AJ184" s="7372" t="s">
        <v>6823</v>
      </c>
      <c r="AK184" s="7369" t="s">
        <v>6824</v>
      </c>
      <c r="AL184" s="1396">
        <v>44866</v>
      </c>
      <c r="AM184" s="1397">
        <v>44876</v>
      </c>
      <c r="AN184" s="1397">
        <v>44946</v>
      </c>
      <c r="AO184" s="1398" t="s">
        <v>6825</v>
      </c>
      <c r="AP184" s="1400"/>
      <c r="AQ184" s="1420"/>
      <c r="AR184" s="1421"/>
      <c r="AS184" s="1422"/>
      <c r="AT184" s="1423"/>
      <c r="AU184" s="1423"/>
      <c r="AV184" s="1424"/>
      <c r="AW184" s="1425"/>
      <c r="AX184" s="1421"/>
      <c r="AY184" s="1421"/>
      <c r="AZ184" s="1422"/>
      <c r="BA184" s="1423"/>
      <c r="BB184" s="1423"/>
      <c r="BC184" s="1424"/>
      <c r="BD184" s="1424"/>
      <c r="BE184" s="1407" t="s">
        <v>6826</v>
      </c>
      <c r="BF184" s="1396">
        <v>45292</v>
      </c>
      <c r="BG184" s="1408"/>
      <c r="BH184" s="1407" t="s">
        <v>5484</v>
      </c>
      <c r="BI184" s="1396">
        <v>45383</v>
      </c>
      <c r="BJ184" s="1408"/>
      <c r="BK184" s="1407" t="s">
        <v>114</v>
      </c>
      <c r="BL184" s="1396" t="s">
        <v>114</v>
      </c>
      <c r="BM184" s="1408"/>
      <c r="BN184" s="540" t="s">
        <v>9555</v>
      </c>
      <c r="BO184" s="540" t="s">
        <v>9556</v>
      </c>
      <c r="BP184" s="540"/>
      <c r="BQ184" s="1409">
        <v>44480</v>
      </c>
      <c r="BR184" s="1409">
        <v>44873</v>
      </c>
      <c r="BS184" s="1410" t="s">
        <v>116</v>
      </c>
      <c r="BT184" s="1409">
        <v>44929</v>
      </c>
      <c r="BU184" s="1409">
        <v>44873</v>
      </c>
      <c r="BV184" s="1410" t="s">
        <v>116</v>
      </c>
      <c r="BW184" s="1409">
        <v>44873</v>
      </c>
      <c r="BX184" s="1409"/>
      <c r="BY184" s="633" t="s">
        <v>105</v>
      </c>
      <c r="BZ184" s="58"/>
    </row>
    <row r="185" spans="1:78" s="1" customFormat="1" ht="50" customHeight="1" x14ac:dyDescent="0.2">
      <c r="A185" s="1637" t="s">
        <v>2094</v>
      </c>
      <c r="B185" s="1535" t="s">
        <v>2095</v>
      </c>
      <c r="C185" s="1380" t="s">
        <v>7961</v>
      </c>
      <c r="D185" s="7466" t="s">
        <v>193</v>
      </c>
      <c r="E185" s="1385" t="s">
        <v>2759</v>
      </c>
      <c r="F185" s="1385" t="s">
        <v>2182</v>
      </c>
      <c r="G185" s="1413" t="s">
        <v>89</v>
      </c>
      <c r="H185" s="1633" t="s">
        <v>89</v>
      </c>
      <c r="I185" s="1389">
        <v>42501</v>
      </c>
      <c r="J185" s="1389"/>
      <c r="K185" s="2002"/>
      <c r="L185" s="1389"/>
      <c r="M185" s="1389"/>
      <c r="N185" s="1388"/>
      <c r="O185" s="1415"/>
      <c r="P185" s="1416"/>
      <c r="Q185" s="1416"/>
      <c r="R185" s="1416"/>
      <c r="S185" s="1390"/>
      <c r="T185" s="1417"/>
      <c r="U185" s="1391" t="str">
        <f t="shared" si="20"/>
        <v>Yes</v>
      </c>
      <c r="V185" s="1392" t="s">
        <v>93</v>
      </c>
      <c r="W185" s="108" t="s">
        <v>94</v>
      </c>
      <c r="X185" s="1449"/>
      <c r="Y185" s="1708" t="s">
        <v>1382</v>
      </c>
      <c r="Z185" s="1439" t="s">
        <v>5935</v>
      </c>
      <c r="AA185" s="106"/>
      <c r="AB185" s="1418" t="s">
        <v>9557</v>
      </c>
      <c r="AC185" s="1640" t="s">
        <v>2296</v>
      </c>
      <c r="AD185" s="1641" t="s">
        <v>364</v>
      </c>
      <c r="AE185" s="1396">
        <v>44287</v>
      </c>
      <c r="AF185" s="1397">
        <v>44378</v>
      </c>
      <c r="AG185" s="1397">
        <v>44442</v>
      </c>
      <c r="AH185" s="1398" t="s">
        <v>7963</v>
      </c>
      <c r="AI185" s="1399"/>
      <c r="AJ185" s="7468" t="s">
        <v>1240</v>
      </c>
      <c r="AK185" s="7372" t="s">
        <v>367</v>
      </c>
      <c r="AL185" s="1396">
        <v>45200</v>
      </c>
      <c r="AM185" s="1397"/>
      <c r="AN185" s="1397"/>
      <c r="AO185" s="1398"/>
      <c r="AP185" s="1400"/>
      <c r="AQ185" s="1420" t="s">
        <v>522</v>
      </c>
      <c r="AR185" s="1421" t="s">
        <v>270</v>
      </c>
      <c r="AS185" s="1422">
        <v>45383</v>
      </c>
      <c r="AT185" s="1423"/>
      <c r="AU185" s="1423"/>
      <c r="AV185" s="1424"/>
      <c r="AW185" s="1425"/>
      <c r="AX185" s="1421"/>
      <c r="AY185" s="1421"/>
      <c r="AZ185" s="1422"/>
      <c r="BA185" s="1423"/>
      <c r="BB185" s="1423"/>
      <c r="BC185" s="1424"/>
      <c r="BD185" s="1424"/>
      <c r="BE185" s="1407" t="s">
        <v>6981</v>
      </c>
      <c r="BF185" s="1396">
        <v>45658</v>
      </c>
      <c r="BG185" s="1408"/>
      <c r="BH185" s="1407" t="s">
        <v>432</v>
      </c>
      <c r="BI185" s="1396">
        <v>45748</v>
      </c>
      <c r="BJ185" s="1408"/>
      <c r="BK185" s="1407" t="s">
        <v>193</v>
      </c>
      <c r="BL185" s="1396" t="s">
        <v>193</v>
      </c>
      <c r="BM185" s="1408"/>
      <c r="BN185" s="540" t="s">
        <v>9558</v>
      </c>
      <c r="BO185" s="540" t="s">
        <v>9559</v>
      </c>
      <c r="BP185" s="540"/>
      <c r="BQ185" s="1409">
        <v>44480</v>
      </c>
      <c r="BR185" s="1409">
        <v>44987</v>
      </c>
      <c r="BS185" s="1410" t="s">
        <v>116</v>
      </c>
      <c r="BT185" s="1409"/>
      <c r="BU185" s="1409">
        <v>44987</v>
      </c>
      <c r="BV185" s="1410" t="s">
        <v>116</v>
      </c>
      <c r="BW185" s="1409">
        <v>44987</v>
      </c>
      <c r="BX185" s="1409"/>
      <c r="BY185" s="633" t="s">
        <v>105</v>
      </c>
      <c r="BZ185" s="58"/>
    </row>
    <row r="186" spans="1:78" ht="30" customHeight="1" x14ac:dyDescent="0.2">
      <c r="A186" s="1384" t="s">
        <v>3031</v>
      </c>
      <c r="B186" s="1448" t="s">
        <v>3032</v>
      </c>
      <c r="C186" s="1382" t="s">
        <v>3033</v>
      </c>
      <c r="D186" s="7466">
        <v>2155</v>
      </c>
      <c r="E186" s="1385" t="s">
        <v>297</v>
      </c>
      <c r="F186" s="1385" t="s">
        <v>931</v>
      </c>
      <c r="G186" s="1386" t="s">
        <v>89</v>
      </c>
      <c r="H186" s="2028" t="s">
        <v>89</v>
      </c>
      <c r="I186" s="2029">
        <v>39876</v>
      </c>
      <c r="J186" s="2029" t="s">
        <v>90</v>
      </c>
      <c r="K186" s="2030"/>
      <c r="L186" s="2029" t="s">
        <v>583</v>
      </c>
      <c r="M186" s="2029"/>
      <c r="N186" s="1506">
        <v>44935</v>
      </c>
      <c r="O186" s="1687"/>
      <c r="P186" s="1702"/>
      <c r="Q186" s="1702"/>
      <c r="R186" s="1702"/>
      <c r="S186" s="1390"/>
      <c r="T186" s="2031"/>
      <c r="U186" s="1391" t="str">
        <f t="shared" si="20"/>
        <v>Yes</v>
      </c>
      <c r="V186" s="1392" t="s">
        <v>93</v>
      </c>
      <c r="W186" s="108" t="s">
        <v>94</v>
      </c>
      <c r="X186" s="108"/>
      <c r="Y186" s="1630" t="s">
        <v>3034</v>
      </c>
      <c r="Z186" s="1630" t="s">
        <v>9560</v>
      </c>
      <c r="AA186" s="106"/>
      <c r="AB186" s="1393">
        <v>44470</v>
      </c>
      <c r="AC186" s="1394" t="s">
        <v>3036</v>
      </c>
      <c r="AD186" s="1395" t="s">
        <v>142</v>
      </c>
      <c r="AE186" s="1396">
        <v>42309</v>
      </c>
      <c r="AF186" s="1397">
        <v>42319</v>
      </c>
      <c r="AG186" s="1397">
        <v>42384</v>
      </c>
      <c r="AH186" s="1398" t="s">
        <v>3037</v>
      </c>
      <c r="AI186" s="1399"/>
      <c r="AJ186" s="7467" t="s">
        <v>340</v>
      </c>
      <c r="AK186" s="7410" t="s">
        <v>3038</v>
      </c>
      <c r="AL186" s="1396">
        <v>44044</v>
      </c>
      <c r="AM186" s="1397">
        <v>44075</v>
      </c>
      <c r="AN186" s="1397">
        <v>44117</v>
      </c>
      <c r="AO186" s="1398" t="s">
        <v>3039</v>
      </c>
      <c r="AP186" s="1400"/>
      <c r="AQ186" s="1401"/>
      <c r="AR186" s="1402"/>
      <c r="AS186" s="1403"/>
      <c r="AT186" s="1404"/>
      <c r="AU186" s="1404"/>
      <c r="AV186" s="1405"/>
      <c r="AW186" s="1406"/>
      <c r="AX186" s="1402"/>
      <c r="AY186" s="1402"/>
      <c r="AZ186" s="1403"/>
      <c r="BA186" s="1404"/>
      <c r="BB186" s="1404"/>
      <c r="BC186" s="1405"/>
      <c r="BD186" s="1405"/>
      <c r="BE186" s="1407" t="s">
        <v>6740</v>
      </c>
      <c r="BF186" s="1396">
        <v>44927</v>
      </c>
      <c r="BG186" s="1438">
        <v>44935</v>
      </c>
      <c r="BH186" s="1407" t="s">
        <v>4769</v>
      </c>
      <c r="BI186" s="1396">
        <v>45017</v>
      </c>
      <c r="BJ186" s="1408"/>
      <c r="BK186" s="1407" t="s">
        <v>6886</v>
      </c>
      <c r="BL186" s="1396">
        <v>45627</v>
      </c>
      <c r="BM186" s="1408"/>
      <c r="BN186" s="540" t="s">
        <v>9065</v>
      </c>
      <c r="BO186" s="540" t="s">
        <v>9561</v>
      </c>
      <c r="BP186" s="540"/>
      <c r="BQ186" s="1409">
        <v>44895</v>
      </c>
      <c r="BR186" s="1409">
        <v>44665</v>
      </c>
      <c r="BS186" s="2032" t="s">
        <v>116</v>
      </c>
      <c r="BT186" s="1409">
        <v>44895</v>
      </c>
      <c r="BU186" s="1409">
        <v>44944</v>
      </c>
      <c r="BV186" s="1410" t="s">
        <v>116</v>
      </c>
      <c r="BW186" s="1409">
        <v>44791</v>
      </c>
      <c r="BX186" s="1556" t="s">
        <v>8796</v>
      </c>
      <c r="BY186" s="542" t="s">
        <v>9562</v>
      </c>
    </row>
    <row r="187" spans="1:78" ht="30" customHeight="1" x14ac:dyDescent="0.2">
      <c r="A187" s="1384" t="s">
        <v>832</v>
      </c>
      <c r="B187" s="1381" t="s">
        <v>833</v>
      </c>
      <c r="C187" s="1382" t="s">
        <v>7363</v>
      </c>
      <c r="D187" s="7466">
        <v>2295</v>
      </c>
      <c r="E187" s="1385" t="s">
        <v>297</v>
      </c>
      <c r="F187" s="1385" t="s">
        <v>949</v>
      </c>
      <c r="G187" s="1387" t="s">
        <v>89</v>
      </c>
      <c r="H187" s="2033" t="s">
        <v>89</v>
      </c>
      <c r="I187" s="2029">
        <v>43978</v>
      </c>
      <c r="J187" s="2029"/>
      <c r="K187" s="2030"/>
      <c r="L187" s="2029"/>
      <c r="M187" s="2029"/>
      <c r="N187" s="1388"/>
      <c r="O187" s="1687"/>
      <c r="P187" s="1702"/>
      <c r="Q187" s="1702"/>
      <c r="R187" s="1702"/>
      <c r="S187" s="1390"/>
      <c r="T187" s="2031"/>
      <c r="U187" s="1391" t="str">
        <f t="shared" si="20"/>
        <v>Yes</v>
      </c>
      <c r="V187" s="1392" t="s">
        <v>93</v>
      </c>
      <c r="W187" s="108" t="s">
        <v>1120</v>
      </c>
      <c r="X187" s="108"/>
      <c r="Y187" s="107" t="s">
        <v>837</v>
      </c>
      <c r="Z187" s="107" t="s">
        <v>9563</v>
      </c>
      <c r="AA187" s="106"/>
      <c r="AB187" s="1531">
        <v>44501</v>
      </c>
      <c r="AC187" s="1394" t="s">
        <v>7365</v>
      </c>
      <c r="AD187" s="1395" t="s">
        <v>142</v>
      </c>
      <c r="AE187" s="1396">
        <v>44774</v>
      </c>
      <c r="AF187" s="1397">
        <v>44784</v>
      </c>
      <c r="AG187" s="1397">
        <v>44854</v>
      </c>
      <c r="AH187" s="1398" t="s">
        <v>837</v>
      </c>
      <c r="AI187" s="1399"/>
      <c r="AJ187" s="1532" t="s">
        <v>399</v>
      </c>
      <c r="AK187" s="1395" t="s">
        <v>838</v>
      </c>
      <c r="AL187" s="1396">
        <v>45108</v>
      </c>
      <c r="AM187" s="1397"/>
      <c r="AN187" s="1397"/>
      <c r="AO187" s="1398"/>
      <c r="AP187" s="1400"/>
      <c r="AQ187" s="1401"/>
      <c r="AR187" s="1402"/>
      <c r="AS187" s="1403"/>
      <c r="AT187" s="1404"/>
      <c r="AU187" s="1404"/>
      <c r="AV187" s="1405"/>
      <c r="AW187" s="1406"/>
      <c r="AX187" s="1402"/>
      <c r="AY187" s="1402"/>
      <c r="AZ187" s="1403"/>
      <c r="BA187" s="1404"/>
      <c r="BB187" s="1404"/>
      <c r="BC187" s="1405"/>
      <c r="BD187" s="1405"/>
      <c r="BE187" s="1407" t="s">
        <v>939</v>
      </c>
      <c r="BF187" s="1396">
        <v>45292</v>
      </c>
      <c r="BG187" s="1397"/>
      <c r="BH187" s="1407" t="s">
        <v>97</v>
      </c>
      <c r="BI187" s="1396">
        <v>45474</v>
      </c>
      <c r="BJ187" s="1408"/>
      <c r="BK187" s="1407" t="s">
        <v>432</v>
      </c>
      <c r="BL187" s="1455">
        <v>45748</v>
      </c>
      <c r="BM187" s="1408"/>
      <c r="BN187" s="542" t="s">
        <v>9564</v>
      </c>
      <c r="BO187" s="542" t="s">
        <v>9565</v>
      </c>
      <c r="BP187" s="1685" t="s">
        <v>226</v>
      </c>
      <c r="BQ187" s="1409"/>
      <c r="BR187" s="1409">
        <v>44889</v>
      </c>
      <c r="BS187" s="1410"/>
      <c r="BT187" s="1409"/>
      <c r="BU187" s="1409">
        <v>44889</v>
      </c>
      <c r="BV187" s="1410"/>
      <c r="BW187" s="1409">
        <v>44889</v>
      </c>
      <c r="BX187" s="1409"/>
      <c r="BY187" s="1627" t="s">
        <v>9566</v>
      </c>
    </row>
    <row r="188" spans="1:78" ht="30" customHeight="1" x14ac:dyDescent="0.2">
      <c r="A188" s="1384" t="s">
        <v>3360</v>
      </c>
      <c r="B188" s="1381" t="s">
        <v>3361</v>
      </c>
      <c r="C188" s="1382" t="s">
        <v>3362</v>
      </c>
      <c r="D188" s="7470">
        <v>2170</v>
      </c>
      <c r="E188" s="1387">
        <v>2020</v>
      </c>
      <c r="F188" s="1387">
        <v>2035</v>
      </c>
      <c r="G188" s="2034" t="s">
        <v>89</v>
      </c>
      <c r="H188" s="2033" t="s">
        <v>89</v>
      </c>
      <c r="I188" s="2035">
        <v>40619</v>
      </c>
      <c r="J188" s="2029" t="s">
        <v>90</v>
      </c>
      <c r="K188" s="2030" t="s">
        <v>3363</v>
      </c>
      <c r="L188" s="2029"/>
      <c r="M188" s="2029"/>
      <c r="N188" s="1388"/>
      <c r="O188" s="1687"/>
      <c r="P188" s="1702"/>
      <c r="Q188" s="1702"/>
      <c r="R188" s="1702"/>
      <c r="S188" s="1390"/>
      <c r="T188" s="2031"/>
      <c r="U188" s="1391" t="str">
        <f t="shared" si="20"/>
        <v>Yes</v>
      </c>
      <c r="V188" s="1392" t="s">
        <v>93</v>
      </c>
      <c r="W188" s="108" t="s">
        <v>94</v>
      </c>
      <c r="X188" s="108"/>
      <c r="Y188" s="107" t="s">
        <v>7486</v>
      </c>
      <c r="Z188" s="107" t="s">
        <v>7487</v>
      </c>
      <c r="AA188" s="106"/>
      <c r="AB188" s="1393">
        <v>44501</v>
      </c>
      <c r="AC188" s="1394" t="s">
        <v>3366</v>
      </c>
      <c r="AD188" s="1395" t="s">
        <v>364</v>
      </c>
      <c r="AE188" s="1396">
        <v>42917</v>
      </c>
      <c r="AF188" s="1397">
        <v>42917</v>
      </c>
      <c r="AG188" s="1397">
        <v>43009</v>
      </c>
      <c r="AH188" s="1398"/>
      <c r="AI188" s="1399"/>
      <c r="AJ188" s="1395" t="s">
        <v>9130</v>
      </c>
      <c r="AK188" s="1395" t="s">
        <v>367</v>
      </c>
      <c r="AL188" s="1396">
        <v>44743</v>
      </c>
      <c r="AM188" s="1397"/>
      <c r="AN188" s="1397"/>
      <c r="AO188" s="1398"/>
      <c r="AP188" s="1400"/>
      <c r="AQ188" s="1401"/>
      <c r="AR188" s="1402"/>
      <c r="AS188" s="1396"/>
      <c r="AT188" s="1404"/>
      <c r="AU188" s="1404"/>
      <c r="AV188" s="1405"/>
      <c r="AW188" s="1406"/>
      <c r="AX188" s="1402"/>
      <c r="AY188" s="1402"/>
      <c r="AZ188" s="1403"/>
      <c r="BA188" s="1404"/>
      <c r="BB188" s="1404"/>
      <c r="BC188" s="1405"/>
      <c r="BD188" s="1405"/>
      <c r="BE188" s="1407" t="s">
        <v>3704</v>
      </c>
      <c r="BF188" s="1396">
        <v>45108</v>
      </c>
      <c r="BG188" s="1408"/>
      <c r="BH188" s="1407" t="s">
        <v>3171</v>
      </c>
      <c r="BI188" s="1396">
        <v>45292</v>
      </c>
      <c r="BJ188" s="1408"/>
      <c r="BK188" s="1407" t="s">
        <v>1244</v>
      </c>
      <c r="BL188" s="1396">
        <v>45566</v>
      </c>
      <c r="BM188" s="1408"/>
      <c r="BN188" s="540" t="s">
        <v>9567</v>
      </c>
      <c r="BO188" s="540" t="s">
        <v>9568</v>
      </c>
      <c r="BP188" s="540"/>
      <c r="BQ188" s="1409">
        <v>44480</v>
      </c>
      <c r="BR188" s="1409">
        <v>44547</v>
      </c>
      <c r="BS188" s="1410" t="s">
        <v>116</v>
      </c>
      <c r="BT188" s="1409"/>
      <c r="BU188" s="1409">
        <v>44547</v>
      </c>
      <c r="BV188" s="1409" t="s">
        <v>116</v>
      </c>
      <c r="BW188" s="1409">
        <v>44967</v>
      </c>
      <c r="BX188" s="1409"/>
      <c r="BY188" s="540" t="s">
        <v>3374</v>
      </c>
    </row>
    <row r="189" spans="1:78" ht="30" customHeight="1" x14ac:dyDescent="0.2">
      <c r="A189" s="1384" t="s">
        <v>2697</v>
      </c>
      <c r="B189" s="1381" t="s">
        <v>2698</v>
      </c>
      <c r="C189" s="1382" t="s">
        <v>6916</v>
      </c>
      <c r="D189" s="1717">
        <v>2176</v>
      </c>
      <c r="E189" s="1718" t="s">
        <v>1083</v>
      </c>
      <c r="F189" s="1385" t="s">
        <v>5027</v>
      </c>
      <c r="G189" s="1386" t="s">
        <v>89</v>
      </c>
      <c r="H189" s="2033" t="s">
        <v>89</v>
      </c>
      <c r="I189" s="2029">
        <v>42355</v>
      </c>
      <c r="J189" s="2029"/>
      <c r="K189" s="2030"/>
      <c r="L189" s="2029"/>
      <c r="M189" s="2029"/>
      <c r="N189" s="1388"/>
      <c r="O189" s="1687"/>
      <c r="P189" s="1702"/>
      <c r="Q189" s="1702"/>
      <c r="R189" s="1702"/>
      <c r="S189" s="1390">
        <v>44166</v>
      </c>
      <c r="T189" s="1554" t="s">
        <v>2706</v>
      </c>
      <c r="U189" s="1391" t="s">
        <v>93</v>
      </c>
      <c r="V189" s="1392" t="s">
        <v>93</v>
      </c>
      <c r="W189" s="108" t="s">
        <v>94</v>
      </c>
      <c r="X189" s="108"/>
      <c r="Y189" s="107" t="s">
        <v>2700</v>
      </c>
      <c r="Z189" s="107" t="s">
        <v>6917</v>
      </c>
      <c r="AA189" s="108"/>
      <c r="AB189" s="1393">
        <v>44621</v>
      </c>
      <c r="AC189" s="1394" t="s">
        <v>2091</v>
      </c>
      <c r="AD189" s="1395" t="s">
        <v>6918</v>
      </c>
      <c r="AE189" s="1396">
        <v>44927</v>
      </c>
      <c r="AF189" s="1397"/>
      <c r="AG189" s="1397"/>
      <c r="AH189" s="1398"/>
      <c r="AI189" s="1399"/>
      <c r="AJ189" s="7410"/>
      <c r="AK189" s="7467"/>
      <c r="AL189" s="1396"/>
      <c r="AM189" s="1397"/>
      <c r="AN189" s="1397"/>
      <c r="AO189" s="1398"/>
      <c r="AP189" s="1400"/>
      <c r="AQ189" s="1401"/>
      <c r="AR189" s="1402"/>
      <c r="AS189" s="1403"/>
      <c r="AT189" s="1404"/>
      <c r="AU189" s="1404"/>
      <c r="AV189" s="1405"/>
      <c r="AW189" s="1406"/>
      <c r="AX189" s="1402"/>
      <c r="AY189" s="1402"/>
      <c r="AZ189" s="1403"/>
      <c r="BA189" s="1404"/>
      <c r="BB189" s="1404"/>
      <c r="BC189" s="1405"/>
      <c r="BD189" s="1405"/>
      <c r="BE189" s="1407" t="s">
        <v>2267</v>
      </c>
      <c r="BF189" s="1396">
        <v>45200</v>
      </c>
      <c r="BG189" s="1408"/>
      <c r="BH189" s="1407" t="s">
        <v>6414</v>
      </c>
      <c r="BI189" s="1396">
        <v>45261</v>
      </c>
      <c r="BJ189" s="1408"/>
      <c r="BK189" s="1407" t="s">
        <v>6886</v>
      </c>
      <c r="BL189" s="1396">
        <v>45627</v>
      </c>
      <c r="BM189" s="1408"/>
      <c r="BN189" s="540" t="s">
        <v>9569</v>
      </c>
      <c r="BO189" s="540" t="s">
        <v>9570</v>
      </c>
      <c r="BP189" s="540"/>
      <c r="BQ189" s="1409">
        <v>45022</v>
      </c>
      <c r="BR189" s="1409">
        <v>44649</v>
      </c>
      <c r="BS189" s="1410" t="s">
        <v>116</v>
      </c>
      <c r="BT189" s="1409"/>
      <c r="BU189" s="1409">
        <v>44649</v>
      </c>
      <c r="BV189" s="1410" t="s">
        <v>116</v>
      </c>
      <c r="BW189" s="1409"/>
      <c r="BX189" s="1409"/>
      <c r="BY189" s="540" t="s">
        <v>579</v>
      </c>
    </row>
    <row r="190" spans="1:78" ht="30" customHeight="1" x14ac:dyDescent="0.2">
      <c r="A190" s="2038" t="s">
        <v>166</v>
      </c>
      <c r="B190" s="1381" t="s">
        <v>167</v>
      </c>
      <c r="C190" s="1382" t="s">
        <v>4945</v>
      </c>
      <c r="D190" s="7466">
        <v>1344</v>
      </c>
      <c r="E190" s="1386">
        <v>2011</v>
      </c>
      <c r="F190" s="1386">
        <v>2030</v>
      </c>
      <c r="G190" s="1386" t="s">
        <v>89</v>
      </c>
      <c r="H190" s="2033" t="s">
        <v>89</v>
      </c>
      <c r="I190" s="2029">
        <v>43517</v>
      </c>
      <c r="J190" s="2029" t="s">
        <v>90</v>
      </c>
      <c r="K190" s="2030" t="s">
        <v>169</v>
      </c>
      <c r="L190" s="2029"/>
      <c r="M190" s="2029"/>
      <c r="N190" s="1388"/>
      <c r="O190" s="1687"/>
      <c r="P190" s="1702"/>
      <c r="Q190" s="1702"/>
      <c r="R190" s="1702"/>
      <c r="S190" s="1390"/>
      <c r="T190" s="2031"/>
      <c r="U190" s="1391" t="b">
        <f t="shared" ref="U190:U195" si="21">IF(OR(V190="Yes", W190="Web-page timetable", X190="YES"), "Yes")</f>
        <v>0</v>
      </c>
      <c r="V190" s="1392" t="s">
        <v>111</v>
      </c>
      <c r="W190" s="108" t="s">
        <v>94</v>
      </c>
      <c r="X190" s="2039"/>
      <c r="Y190" s="2040" t="s">
        <v>4946</v>
      </c>
      <c r="Z190" s="106" t="s">
        <v>4947</v>
      </c>
      <c r="AA190" s="107" t="s">
        <v>4948</v>
      </c>
      <c r="AB190" s="1393">
        <v>43525</v>
      </c>
      <c r="AC190" s="1394"/>
      <c r="AD190" s="1395"/>
      <c r="AE190" s="1396"/>
      <c r="AF190" s="1397"/>
      <c r="AG190" s="1397"/>
      <c r="AH190" s="1398"/>
      <c r="AI190" s="1399"/>
      <c r="AJ190" s="1395"/>
      <c r="AK190" s="1395"/>
      <c r="AL190" s="1396"/>
      <c r="AM190" s="1397"/>
      <c r="AN190" s="1397"/>
      <c r="AO190" s="1398"/>
      <c r="AP190" s="1400"/>
      <c r="AQ190" s="1401"/>
      <c r="AR190" s="1402"/>
      <c r="AS190" s="1403"/>
      <c r="AT190" s="1404"/>
      <c r="AU190" s="1404"/>
      <c r="AV190" s="1405"/>
      <c r="AW190" s="1406"/>
      <c r="AX190" s="1402"/>
      <c r="AY190" s="1402"/>
      <c r="AZ190" s="1403"/>
      <c r="BA190" s="1404"/>
      <c r="BB190" s="1404"/>
      <c r="BC190" s="1405"/>
      <c r="BD190" s="1405"/>
      <c r="BE190" s="1407"/>
      <c r="BF190" s="1396"/>
      <c r="BG190" s="1408">
        <v>42536</v>
      </c>
      <c r="BH190" s="1407"/>
      <c r="BI190" s="1396"/>
      <c r="BJ190" s="1408">
        <v>43090</v>
      </c>
      <c r="BK190" s="1407"/>
      <c r="BL190" s="1396"/>
      <c r="BM190" s="1408">
        <v>43517</v>
      </c>
      <c r="BN190" s="540" t="s">
        <v>4949</v>
      </c>
      <c r="BO190" s="540"/>
      <c r="BP190" s="540"/>
      <c r="BQ190" s="1409">
        <v>44218</v>
      </c>
      <c r="BR190" s="1409"/>
      <c r="BS190" s="1410" t="s">
        <v>116</v>
      </c>
      <c r="BT190" s="1409"/>
      <c r="BU190" s="1409"/>
      <c r="BV190" s="1410"/>
      <c r="BW190" s="1409"/>
      <c r="BX190" s="1409" t="s">
        <v>6810</v>
      </c>
      <c r="BY190" s="540" t="s">
        <v>4950</v>
      </c>
    </row>
    <row r="191" spans="1:78" ht="30" customHeight="1" x14ac:dyDescent="0.2">
      <c r="A191" s="1384" t="s">
        <v>2883</v>
      </c>
      <c r="B191" s="1426" t="s">
        <v>2884</v>
      </c>
      <c r="C191" s="1382" t="s">
        <v>7616</v>
      </c>
      <c r="D191" s="7466" t="s">
        <v>6849</v>
      </c>
      <c r="E191" s="1385" t="s">
        <v>1083</v>
      </c>
      <c r="F191" s="1385" t="s">
        <v>931</v>
      </c>
      <c r="G191" s="1386" t="s">
        <v>89</v>
      </c>
      <c r="H191" s="2028" t="s">
        <v>89</v>
      </c>
      <c r="I191" s="2029">
        <v>41911</v>
      </c>
      <c r="J191" s="2029" t="s">
        <v>90</v>
      </c>
      <c r="K191" s="2030" t="s">
        <v>2886</v>
      </c>
      <c r="L191" s="2029"/>
      <c r="M191" s="2029"/>
      <c r="N191" s="1388"/>
      <c r="O191" s="1687"/>
      <c r="P191" s="1702"/>
      <c r="Q191" s="1702"/>
      <c r="R191" s="1702"/>
      <c r="S191" s="1390"/>
      <c r="T191" s="2031"/>
      <c r="U191" s="1391" t="str">
        <f t="shared" si="21"/>
        <v>Yes</v>
      </c>
      <c r="V191" s="1392" t="s">
        <v>93</v>
      </c>
      <c r="W191" s="108" t="s">
        <v>94</v>
      </c>
      <c r="X191" s="1442"/>
      <c r="Y191" s="106" t="s">
        <v>2887</v>
      </c>
      <c r="Z191" s="1273" t="s">
        <v>7617</v>
      </c>
      <c r="AA191" s="106"/>
      <c r="AB191" s="1393">
        <v>44256</v>
      </c>
      <c r="AC191" s="1394" t="s">
        <v>3106</v>
      </c>
      <c r="AD191" s="1395" t="s">
        <v>158</v>
      </c>
      <c r="AE191" s="1396">
        <v>44501</v>
      </c>
      <c r="AF191" s="1397" t="s">
        <v>9448</v>
      </c>
      <c r="AG191" s="1397"/>
      <c r="AH191" s="1398"/>
      <c r="AI191" s="1399"/>
      <c r="AJ191" s="7467"/>
      <c r="AK191" s="7467"/>
      <c r="AL191" s="1396"/>
      <c r="AM191" s="1397"/>
      <c r="AN191" s="1397"/>
      <c r="AO191" s="1398"/>
      <c r="AP191" s="1400"/>
      <c r="AQ191" s="1401"/>
      <c r="AR191" s="1402"/>
      <c r="AS191" s="1403"/>
      <c r="AT191" s="1404"/>
      <c r="AU191" s="1404"/>
      <c r="AV191" s="1405"/>
      <c r="AW191" s="1406"/>
      <c r="AX191" s="1402"/>
      <c r="AY191" s="1402"/>
      <c r="AZ191" s="1403"/>
      <c r="BA191" s="1404"/>
      <c r="BB191" s="1404"/>
      <c r="BC191" s="1405"/>
      <c r="BD191" s="1405"/>
      <c r="BE191" s="1443" t="s">
        <v>6456</v>
      </c>
      <c r="BF191" s="1444">
        <v>44896</v>
      </c>
      <c r="BG191" s="1445"/>
      <c r="BH191" s="1446" t="s">
        <v>4769</v>
      </c>
      <c r="BI191" s="1444">
        <v>45017</v>
      </c>
      <c r="BJ191" s="1445"/>
      <c r="BK191" s="1446" t="s">
        <v>9449</v>
      </c>
      <c r="BL191" s="1444">
        <v>45352</v>
      </c>
      <c r="BM191" s="1445"/>
      <c r="BN191" s="540" t="s">
        <v>9450</v>
      </c>
      <c r="BO191" s="540" t="s">
        <v>9571</v>
      </c>
      <c r="BP191" s="540"/>
      <c r="BQ191" s="1409">
        <v>44944</v>
      </c>
      <c r="BR191" s="1409">
        <v>44427</v>
      </c>
      <c r="BS191" s="1410" t="s">
        <v>116</v>
      </c>
      <c r="BT191" s="1409"/>
      <c r="BU191" s="1409">
        <v>45037</v>
      </c>
      <c r="BV191" s="1410" t="s">
        <v>116</v>
      </c>
      <c r="BW191" s="1409">
        <v>45006</v>
      </c>
      <c r="BX191" s="1409"/>
      <c r="BY191" s="540" t="s">
        <v>579</v>
      </c>
    </row>
    <row r="192" spans="1:78" ht="30" customHeight="1" x14ac:dyDescent="0.2">
      <c r="A192" s="1384" t="s">
        <v>1028</v>
      </c>
      <c r="B192" s="1381" t="s">
        <v>1029</v>
      </c>
      <c r="C192" s="2041" t="s">
        <v>121</v>
      </c>
      <c r="D192" s="7466" t="s">
        <v>226</v>
      </c>
      <c r="E192" s="1385"/>
      <c r="F192" s="1385"/>
      <c r="G192" s="1386" t="s">
        <v>89</v>
      </c>
      <c r="H192" s="2033" t="s">
        <v>89</v>
      </c>
      <c r="I192" s="2029">
        <v>42696</v>
      </c>
      <c r="J192" s="2029" t="s">
        <v>90</v>
      </c>
      <c r="K192" s="2030" t="s">
        <v>169</v>
      </c>
      <c r="L192" s="2029"/>
      <c r="M192" s="2029"/>
      <c r="N192" s="1388"/>
      <c r="O192" s="1687"/>
      <c r="P192" s="1702"/>
      <c r="Q192" s="1702"/>
      <c r="R192" s="1702"/>
      <c r="S192" s="1390">
        <v>44461</v>
      </c>
      <c r="T192" s="2031" t="s">
        <v>1031</v>
      </c>
      <c r="U192" s="1391" t="str">
        <f t="shared" si="21"/>
        <v>Yes</v>
      </c>
      <c r="V192" s="1392" t="s">
        <v>93</v>
      </c>
      <c r="W192" s="108" t="s">
        <v>94</v>
      </c>
      <c r="X192" s="108"/>
      <c r="Y192" s="107" t="s">
        <v>5373</v>
      </c>
      <c r="Z192" s="107" t="s">
        <v>7081</v>
      </c>
      <c r="AA192" s="108"/>
      <c r="AB192" s="1393">
        <v>44166</v>
      </c>
      <c r="AC192" s="1394"/>
      <c r="AD192" s="1395"/>
      <c r="AE192" s="1396"/>
      <c r="AF192" s="1397"/>
      <c r="AG192" s="1397"/>
      <c r="AH192" s="1398"/>
      <c r="AI192" s="1399"/>
      <c r="AJ192" s="7467"/>
      <c r="AK192" s="7467"/>
      <c r="AL192" s="1396"/>
      <c r="AM192" s="1397"/>
      <c r="AN192" s="1397"/>
      <c r="AO192" s="1398"/>
      <c r="AP192" s="1400"/>
      <c r="AQ192" s="1401"/>
      <c r="AR192" s="1402"/>
      <c r="AS192" s="1403"/>
      <c r="AT192" s="1404"/>
      <c r="AU192" s="1404"/>
      <c r="AV192" s="1405"/>
      <c r="AW192" s="1406"/>
      <c r="AX192" s="1402"/>
      <c r="AY192" s="1402"/>
      <c r="AZ192" s="1403"/>
      <c r="BA192" s="1404"/>
      <c r="BB192" s="1404"/>
      <c r="BC192" s="1405"/>
      <c r="BD192" s="1405"/>
      <c r="BE192" s="1407"/>
      <c r="BF192" s="1396"/>
      <c r="BG192" s="1408"/>
      <c r="BH192" s="1407"/>
      <c r="BI192" s="1396"/>
      <c r="BJ192" s="1408"/>
      <c r="BK192" s="1407"/>
      <c r="BL192" s="1396"/>
      <c r="BM192" s="1408"/>
      <c r="BN192" s="540" t="s">
        <v>9572</v>
      </c>
      <c r="BO192" s="540" t="s">
        <v>9573</v>
      </c>
      <c r="BP192" s="540"/>
      <c r="BQ192" s="1409">
        <v>44187</v>
      </c>
      <c r="BR192" s="1409">
        <v>44267</v>
      </c>
      <c r="BS192" s="1410" t="s">
        <v>116</v>
      </c>
      <c r="BT192" s="1409"/>
      <c r="BU192" s="1409">
        <v>44386</v>
      </c>
      <c r="BV192" s="1410" t="s">
        <v>116</v>
      </c>
      <c r="BW192" s="1409"/>
      <c r="BX192" s="1409"/>
      <c r="BY192" s="540" t="s">
        <v>579</v>
      </c>
    </row>
    <row r="193" spans="1:78" ht="30" customHeight="1" x14ac:dyDescent="0.2">
      <c r="A193" s="2038" t="s">
        <v>118</v>
      </c>
      <c r="B193" s="1381" t="s">
        <v>119</v>
      </c>
      <c r="C193" s="1382" t="s">
        <v>120</v>
      </c>
      <c r="D193" s="7466">
        <v>2191</v>
      </c>
      <c r="E193" s="1386">
        <v>2021</v>
      </c>
      <c r="F193" s="1386">
        <v>2039</v>
      </c>
      <c r="G193" s="1386" t="s">
        <v>89</v>
      </c>
      <c r="H193" s="2033" t="s">
        <v>89</v>
      </c>
      <c r="I193" s="2029" t="s">
        <v>121</v>
      </c>
      <c r="J193" s="2029" t="s">
        <v>93</v>
      </c>
      <c r="K193" s="2030" t="s">
        <v>122</v>
      </c>
      <c r="L193" s="2029"/>
      <c r="M193" s="2029"/>
      <c r="N193" s="1388"/>
      <c r="O193" s="1687"/>
      <c r="P193" s="1702"/>
      <c r="Q193" s="1702"/>
      <c r="R193" s="1702"/>
      <c r="S193" s="1390"/>
      <c r="T193" s="2031"/>
      <c r="U193" s="1391" t="str">
        <f t="shared" si="21"/>
        <v>Yes</v>
      </c>
      <c r="V193" s="1392" t="s">
        <v>93</v>
      </c>
      <c r="W193" s="108" t="s">
        <v>94</v>
      </c>
      <c r="X193" s="108"/>
      <c r="Y193" s="106" t="s">
        <v>123</v>
      </c>
      <c r="Z193" s="106" t="s">
        <v>7374</v>
      </c>
      <c r="AA193" s="107" t="s">
        <v>9574</v>
      </c>
      <c r="AB193" s="1393">
        <v>44713</v>
      </c>
      <c r="AC193" s="1394" t="s">
        <v>125</v>
      </c>
      <c r="AD193" s="1395" t="s">
        <v>126</v>
      </c>
      <c r="AE193" s="1396">
        <v>44378</v>
      </c>
      <c r="AF193" s="1397">
        <v>44378</v>
      </c>
      <c r="AG193" s="1397">
        <v>44440</v>
      </c>
      <c r="AH193" s="1454" t="s">
        <v>127</v>
      </c>
      <c r="AI193" s="1399"/>
      <c r="AJ193" s="1402" t="s">
        <v>128</v>
      </c>
      <c r="AK193" s="1402" t="s">
        <v>129</v>
      </c>
      <c r="AL193" s="1403">
        <v>44743</v>
      </c>
      <c r="AM193" s="1397">
        <v>44757</v>
      </c>
      <c r="AN193" s="1397">
        <v>44806</v>
      </c>
      <c r="AO193" s="1398" t="s">
        <v>130</v>
      </c>
      <c r="AP193" s="1400"/>
      <c r="AQ193" s="1401"/>
      <c r="AR193" s="1402"/>
      <c r="AS193" s="1403"/>
      <c r="AT193" s="1404"/>
      <c r="AU193" s="1404"/>
      <c r="AV193" s="1405"/>
      <c r="AW193" s="1406"/>
      <c r="AX193" s="1402"/>
      <c r="AY193" s="1402"/>
      <c r="AZ193" s="1403"/>
      <c r="BA193" s="1404"/>
      <c r="BB193" s="1404"/>
      <c r="BC193" s="1405"/>
      <c r="BD193" s="1405"/>
      <c r="BE193" s="1407" t="s">
        <v>6797</v>
      </c>
      <c r="BF193" s="1396">
        <v>45078</v>
      </c>
      <c r="BG193" s="1408"/>
      <c r="BH193" s="1407" t="s">
        <v>6991</v>
      </c>
      <c r="BI193" s="1396">
        <v>45170</v>
      </c>
      <c r="BJ193" s="1408"/>
      <c r="BK193" s="1407" t="s">
        <v>7025</v>
      </c>
      <c r="BL193" s="1396">
        <v>45444</v>
      </c>
      <c r="BM193" s="1445"/>
      <c r="BN193" s="540" t="s">
        <v>9488</v>
      </c>
      <c r="BO193" s="540" t="s">
        <v>9575</v>
      </c>
      <c r="BP193" s="540"/>
      <c r="BQ193" s="1623">
        <v>44988</v>
      </c>
      <c r="BR193" s="1623">
        <v>45015</v>
      </c>
      <c r="BS193" s="1410" t="s">
        <v>116</v>
      </c>
      <c r="BT193" s="1623"/>
      <c r="BU193" s="1623">
        <v>45015</v>
      </c>
      <c r="BV193" s="1623" t="s">
        <v>116</v>
      </c>
      <c r="BW193" s="1409">
        <v>45015</v>
      </c>
      <c r="BX193" s="1409"/>
      <c r="BY193" s="542" t="s">
        <v>105</v>
      </c>
    </row>
    <row r="194" spans="1:78" ht="30" customHeight="1" x14ac:dyDescent="0.2">
      <c r="A194" s="1384" t="s">
        <v>971</v>
      </c>
      <c r="B194" s="1381" t="s">
        <v>972</v>
      </c>
      <c r="C194" s="1382" t="s">
        <v>635</v>
      </c>
      <c r="D194" s="7466">
        <v>1994</v>
      </c>
      <c r="E194" s="1385" t="s">
        <v>1083</v>
      </c>
      <c r="F194" s="1385" t="s">
        <v>3616</v>
      </c>
      <c r="G194" s="1386" t="s">
        <v>89</v>
      </c>
      <c r="H194" s="1387" t="s">
        <v>89</v>
      </c>
      <c r="I194" s="1388">
        <v>42019</v>
      </c>
      <c r="J194" s="1388" t="s">
        <v>90</v>
      </c>
      <c r="K194" s="2003"/>
      <c r="L194" s="1388"/>
      <c r="M194" s="1388"/>
      <c r="N194" s="1388">
        <v>44274</v>
      </c>
      <c r="O194" s="1687"/>
      <c r="P194" s="1702"/>
      <c r="Q194" s="1702"/>
      <c r="R194" s="1702"/>
      <c r="S194" s="1390"/>
      <c r="T194" s="2031"/>
      <c r="U194" s="1391" t="str">
        <f t="shared" si="21"/>
        <v>Yes</v>
      </c>
      <c r="V194" s="1392" t="s">
        <v>93</v>
      </c>
      <c r="W194" s="108" t="s">
        <v>267</v>
      </c>
      <c r="X194" s="108"/>
      <c r="Y194" s="107" t="s">
        <v>5353</v>
      </c>
      <c r="Z194" s="106"/>
      <c r="AA194" s="106"/>
      <c r="AB194" s="1393">
        <v>43983</v>
      </c>
      <c r="AC194" s="1394" t="s">
        <v>977</v>
      </c>
      <c r="AD194" s="1395" t="s">
        <v>364</v>
      </c>
      <c r="AE194" s="1396">
        <v>42644</v>
      </c>
      <c r="AF194" s="1397">
        <v>42632</v>
      </c>
      <c r="AG194" s="1397">
        <v>42674</v>
      </c>
      <c r="AH194" s="1398" t="s">
        <v>978</v>
      </c>
      <c r="AI194" s="1399" t="s">
        <v>979</v>
      </c>
      <c r="AJ194" s="7467" t="s">
        <v>980</v>
      </c>
      <c r="AK194" s="7467" t="s">
        <v>981</v>
      </c>
      <c r="AL194" s="1396">
        <v>43101</v>
      </c>
      <c r="AM194" s="1397">
        <v>43405</v>
      </c>
      <c r="AN194" s="1397">
        <v>43524</v>
      </c>
      <c r="AO194" s="1398" t="s">
        <v>982</v>
      </c>
      <c r="AP194" s="1400"/>
      <c r="AQ194" s="1401"/>
      <c r="AR194" s="1402"/>
      <c r="AS194" s="1403"/>
      <c r="AT194" s="1404"/>
      <c r="AU194" s="1404"/>
      <c r="AV194" s="1405"/>
      <c r="AW194" s="1406"/>
      <c r="AX194" s="1402"/>
      <c r="AY194" s="1402"/>
      <c r="AZ194" s="1403"/>
      <c r="BA194" s="1404"/>
      <c r="BB194" s="1404"/>
      <c r="BC194" s="1405"/>
      <c r="BD194" s="1405"/>
      <c r="BE194" s="1407" t="s">
        <v>2526</v>
      </c>
      <c r="BF194" s="1396">
        <v>44105</v>
      </c>
      <c r="BG194" s="1408" t="s">
        <v>9576</v>
      </c>
      <c r="BH194" s="1407" t="s">
        <v>6740</v>
      </c>
      <c r="BI194" s="1396">
        <v>44927</v>
      </c>
      <c r="BJ194" s="1408"/>
      <c r="BK194" s="1407" t="s">
        <v>114</v>
      </c>
      <c r="BL194" s="1396" t="s">
        <v>114</v>
      </c>
      <c r="BM194" s="1408"/>
      <c r="BN194" s="2077" t="s">
        <v>9577</v>
      </c>
      <c r="BO194" s="2078" t="s">
        <v>9578</v>
      </c>
      <c r="BP194" s="2077"/>
      <c r="BQ194" s="1604">
        <v>44021</v>
      </c>
      <c r="BR194" s="1604"/>
      <c r="BS194" s="1587" t="s">
        <v>116</v>
      </c>
      <c r="BT194" s="1604"/>
      <c r="BU194" s="1604">
        <v>44796</v>
      </c>
      <c r="BV194" s="1587" t="s">
        <v>116</v>
      </c>
      <c r="BW194" s="1604">
        <v>44796</v>
      </c>
      <c r="BX194" s="2079" t="s">
        <v>8796</v>
      </c>
      <c r="BY194" s="2080" t="s">
        <v>9579</v>
      </c>
    </row>
    <row r="195" spans="1:78" ht="30" customHeight="1" x14ac:dyDescent="0.2">
      <c r="A195" s="2043" t="s">
        <v>2629</v>
      </c>
      <c r="B195" s="1590" t="s">
        <v>2630</v>
      </c>
      <c r="C195" s="2044" t="s">
        <v>9580</v>
      </c>
      <c r="D195" s="7601">
        <v>2187</v>
      </c>
      <c r="E195" s="1591" t="s">
        <v>337</v>
      </c>
      <c r="F195" s="1591" t="s">
        <v>949</v>
      </c>
      <c r="G195" s="2045" t="s">
        <v>89</v>
      </c>
      <c r="H195" s="2046" t="s">
        <v>89</v>
      </c>
      <c r="I195" s="2047">
        <v>43571</v>
      </c>
      <c r="J195" s="2047"/>
      <c r="K195" s="2048"/>
      <c r="L195" s="2047"/>
      <c r="M195" s="2047" t="s">
        <v>93</v>
      </c>
      <c r="N195" s="1592"/>
      <c r="O195" s="2049"/>
      <c r="P195" s="2050"/>
      <c r="Q195" s="2050"/>
      <c r="R195" s="2050"/>
      <c r="S195" s="1658" t="s">
        <v>9581</v>
      </c>
      <c r="T195" s="2051" t="s">
        <v>2632</v>
      </c>
      <c r="U195" s="1593" t="str">
        <f t="shared" si="21"/>
        <v>Yes</v>
      </c>
      <c r="V195" s="1594" t="s">
        <v>93</v>
      </c>
      <c r="W195" s="1584" t="s">
        <v>94</v>
      </c>
      <c r="X195" s="1584"/>
      <c r="Y195" s="1595" t="s">
        <v>6186</v>
      </c>
      <c r="Z195" s="1595" t="s">
        <v>9582</v>
      </c>
      <c r="AA195" s="1326"/>
      <c r="AB195" s="2052" t="s">
        <v>873</v>
      </c>
      <c r="AC195" s="1596" t="s">
        <v>2634</v>
      </c>
      <c r="AD195" s="1660" t="s">
        <v>364</v>
      </c>
      <c r="AE195" s="1597" t="s">
        <v>2635</v>
      </c>
      <c r="AF195" s="1598">
        <v>44442</v>
      </c>
      <c r="AG195" s="1598">
        <v>44498</v>
      </c>
      <c r="AH195" s="1599" t="s">
        <v>2636</v>
      </c>
      <c r="AI195" s="1600"/>
      <c r="AJ195" s="1660" t="s">
        <v>344</v>
      </c>
      <c r="AK195" s="1660" t="s">
        <v>367</v>
      </c>
      <c r="AL195" s="1597">
        <v>44682</v>
      </c>
      <c r="AM195" s="1598"/>
      <c r="AN195" s="1598"/>
      <c r="AO195" s="1599"/>
      <c r="AP195" s="1601"/>
      <c r="AQ195" s="2053"/>
      <c r="AR195" s="1661"/>
      <c r="AS195" s="2054"/>
      <c r="AT195" s="1662"/>
      <c r="AU195" s="1662"/>
      <c r="AV195" s="1663"/>
      <c r="AW195" s="1664"/>
      <c r="AX195" s="1661"/>
      <c r="AY195" s="1661"/>
      <c r="AZ195" s="2054"/>
      <c r="BA195" s="1662"/>
      <c r="BB195" s="1662"/>
      <c r="BC195" s="1663"/>
      <c r="BD195" s="1663"/>
      <c r="BE195" s="1602" t="s">
        <v>9271</v>
      </c>
      <c r="BF195" s="1597">
        <v>45047</v>
      </c>
      <c r="BG195" s="1603"/>
      <c r="BH195" s="1602" t="s">
        <v>6797</v>
      </c>
      <c r="BI195" s="1597">
        <v>45078</v>
      </c>
      <c r="BJ195" s="1603"/>
      <c r="BK195" s="1602" t="s">
        <v>9159</v>
      </c>
      <c r="BL195" s="1597">
        <v>45261</v>
      </c>
      <c r="BM195" s="2074"/>
      <c r="BN195" s="540" t="s">
        <v>9583</v>
      </c>
      <c r="BO195" s="540" t="s">
        <v>9584</v>
      </c>
      <c r="BP195" s="540"/>
      <c r="BQ195" s="1409">
        <v>43552</v>
      </c>
      <c r="BR195" s="1409">
        <v>44470</v>
      </c>
      <c r="BS195" s="1410" t="s">
        <v>116</v>
      </c>
      <c r="BT195" s="1409"/>
      <c r="BU195" s="1409">
        <v>44470</v>
      </c>
      <c r="BV195" s="1410" t="s">
        <v>116</v>
      </c>
      <c r="BW195" s="1409">
        <v>44764</v>
      </c>
      <c r="BX195" s="1409"/>
      <c r="BY195" s="540"/>
      <c r="BZ195" s="2042"/>
    </row>
    <row r="196" spans="1:78" ht="30" customHeight="1" x14ac:dyDescent="0.2">
      <c r="A196" s="7602" t="s">
        <v>4122</v>
      </c>
      <c r="B196" s="2055" t="s">
        <v>4123</v>
      </c>
      <c r="C196" s="2055" t="s">
        <v>8346</v>
      </c>
      <c r="D196" s="7603">
        <v>2129</v>
      </c>
      <c r="E196" s="2056" t="s">
        <v>423</v>
      </c>
      <c r="F196" s="2056" t="s">
        <v>266</v>
      </c>
      <c r="G196" s="2057" t="s">
        <v>89</v>
      </c>
      <c r="H196" s="2057" t="s">
        <v>89</v>
      </c>
      <c r="I196" s="2058">
        <v>42724</v>
      </c>
      <c r="J196" s="2058"/>
      <c r="K196" s="2059"/>
      <c r="L196" s="2058"/>
      <c r="M196" s="2058"/>
      <c r="N196" s="2058"/>
      <c r="O196" s="2058"/>
      <c r="P196" s="2058"/>
      <c r="Q196" s="2058"/>
      <c r="R196" s="2058"/>
      <c r="S196" s="2060"/>
      <c r="T196" s="2060"/>
      <c r="U196" s="2061" t="str">
        <f>IF(OR(V196="Yes", W196="Web-page timetable", X196="YES"), "Yes")</f>
        <v>Yes</v>
      </c>
      <c r="V196" s="2062" t="s">
        <v>93</v>
      </c>
      <c r="W196" s="2063" t="s">
        <v>267</v>
      </c>
      <c r="X196" s="2063"/>
      <c r="Y196" s="2064" t="s">
        <v>6791</v>
      </c>
      <c r="Z196" s="2065" t="s">
        <v>6792</v>
      </c>
      <c r="AA196" s="2065" t="s">
        <v>6793</v>
      </c>
      <c r="AB196" s="2066">
        <v>43525</v>
      </c>
      <c r="AC196" s="2067" t="s">
        <v>4127</v>
      </c>
      <c r="AD196" s="2067" t="s">
        <v>4128</v>
      </c>
      <c r="AE196" s="2068">
        <v>43800</v>
      </c>
      <c r="AF196" s="2069">
        <v>43466</v>
      </c>
      <c r="AG196" s="2069">
        <v>43862</v>
      </c>
      <c r="AH196" s="2070" t="s">
        <v>4129</v>
      </c>
      <c r="AI196" s="2070"/>
      <c r="AJ196" s="7604" t="s">
        <v>4130</v>
      </c>
      <c r="AK196" s="2067" t="s">
        <v>4131</v>
      </c>
      <c r="AL196" s="2068">
        <v>44044</v>
      </c>
      <c r="AM196" s="2069">
        <v>44044</v>
      </c>
      <c r="AN196" s="2069">
        <v>44099</v>
      </c>
      <c r="AO196" s="2070" t="s">
        <v>4132</v>
      </c>
      <c r="AP196" s="2070"/>
      <c r="AQ196" s="2071" t="s">
        <v>4133</v>
      </c>
      <c r="AR196" s="2067" t="s">
        <v>4134</v>
      </c>
      <c r="AS196" s="2068">
        <v>44197</v>
      </c>
      <c r="AT196" s="2069">
        <v>44197</v>
      </c>
      <c r="AU196" s="2069">
        <v>44253</v>
      </c>
      <c r="AV196" s="2070" t="s">
        <v>4135</v>
      </c>
      <c r="AW196" s="2070"/>
      <c r="AX196" s="2072"/>
      <c r="AY196" s="2072" t="s">
        <v>4136</v>
      </c>
      <c r="AZ196" s="2068"/>
      <c r="BA196" s="2069"/>
      <c r="BB196" s="2069">
        <v>44459</v>
      </c>
      <c r="BC196" s="2070" t="s">
        <v>4137</v>
      </c>
      <c r="BD196" s="2070"/>
      <c r="BE196" s="2067" t="s">
        <v>5349</v>
      </c>
      <c r="BF196" s="2068">
        <v>45231</v>
      </c>
      <c r="BG196" s="2069"/>
      <c r="BH196" s="2067" t="s">
        <v>5484</v>
      </c>
      <c r="BI196" s="2068">
        <v>45383</v>
      </c>
      <c r="BJ196" s="2069"/>
      <c r="BK196" s="2067" t="s">
        <v>114</v>
      </c>
      <c r="BL196" s="2068" t="s">
        <v>114</v>
      </c>
      <c r="BM196" s="2075"/>
      <c r="BN196" s="540" t="s">
        <v>9585</v>
      </c>
      <c r="BO196" s="631" t="s">
        <v>9586</v>
      </c>
      <c r="BP196" s="540"/>
      <c r="BQ196" s="1409">
        <v>44546</v>
      </c>
      <c r="BR196" s="1409"/>
      <c r="BS196" s="1410" t="s">
        <v>116</v>
      </c>
      <c r="BT196" s="1409">
        <v>44944</v>
      </c>
      <c r="BU196" s="1409">
        <v>44987</v>
      </c>
      <c r="BV196" s="1410" t="s">
        <v>116</v>
      </c>
      <c r="BW196" s="1409">
        <v>44816</v>
      </c>
      <c r="BX196" s="1409"/>
      <c r="BY196" s="540" t="s">
        <v>579</v>
      </c>
      <c r="BZ196" s="2042"/>
    </row>
    <row r="197" spans="1:78" ht="30" customHeight="1" x14ac:dyDescent="0.2">
      <c r="A197" s="2055" t="s">
        <v>1967</v>
      </c>
      <c r="B197" s="2055" t="s">
        <v>1968</v>
      </c>
      <c r="C197" s="2055" t="s">
        <v>1969</v>
      </c>
      <c r="D197" s="7603">
        <v>2151</v>
      </c>
      <c r="E197" s="2056" t="s">
        <v>337</v>
      </c>
      <c r="F197" s="2056" t="s">
        <v>4841</v>
      </c>
      <c r="G197" s="2057" t="s">
        <v>89</v>
      </c>
      <c r="H197" s="2057" t="s">
        <v>89</v>
      </c>
      <c r="I197" s="2058">
        <v>40989</v>
      </c>
      <c r="J197" s="2058" t="s">
        <v>90</v>
      </c>
      <c r="K197" s="2059" t="s">
        <v>1970</v>
      </c>
      <c r="L197" s="2058"/>
      <c r="M197" s="2058"/>
      <c r="N197" s="2058"/>
      <c r="O197" s="2058"/>
      <c r="P197" s="2058"/>
      <c r="Q197" s="2058"/>
      <c r="R197" s="2058"/>
      <c r="S197" s="2060"/>
      <c r="T197" s="2060"/>
      <c r="U197" s="2061" t="str">
        <f t="shared" ref="U197:U199" si="22">IF(OR(V197="Yes", W197="Web-page timetable", X197="YES"), "Yes")</f>
        <v>Yes</v>
      </c>
      <c r="V197" s="2062" t="s">
        <v>93</v>
      </c>
      <c r="W197" s="2063" t="s">
        <v>94</v>
      </c>
      <c r="X197" s="2063"/>
      <c r="Y197" s="2073" t="s">
        <v>9587</v>
      </c>
      <c r="Z197" s="2073" t="s">
        <v>9588</v>
      </c>
      <c r="AA197" s="2065"/>
      <c r="AB197" s="2066">
        <v>44013</v>
      </c>
      <c r="AC197" s="2067" t="s">
        <v>5843</v>
      </c>
      <c r="AD197" s="2067"/>
      <c r="AE197" s="2068">
        <v>43374</v>
      </c>
      <c r="AF197" s="2069">
        <v>43437</v>
      </c>
      <c r="AG197" s="2069">
        <v>43521</v>
      </c>
      <c r="AH197" s="2070" t="s">
        <v>1973</v>
      </c>
      <c r="AI197" s="2070" t="s">
        <v>1974</v>
      </c>
      <c r="AJ197" s="7604" t="s">
        <v>1975</v>
      </c>
      <c r="AK197" s="7605" t="s">
        <v>343</v>
      </c>
      <c r="AL197" s="2068">
        <v>44348</v>
      </c>
      <c r="AM197" s="2069">
        <v>44407</v>
      </c>
      <c r="AN197" s="2069">
        <v>44470</v>
      </c>
      <c r="AO197" s="2070"/>
      <c r="AP197" s="2070"/>
      <c r="AQ197" s="2071"/>
      <c r="AR197" s="2072"/>
      <c r="AS197" s="2068"/>
      <c r="AT197" s="2069"/>
      <c r="AU197" s="2069"/>
      <c r="AV197" s="2070"/>
      <c r="AW197" s="2070"/>
      <c r="AX197" s="2072"/>
      <c r="AY197" s="2072"/>
      <c r="AZ197" s="2068"/>
      <c r="BA197" s="2069"/>
      <c r="BB197" s="2069"/>
      <c r="BC197" s="2070"/>
      <c r="BD197" s="2070"/>
      <c r="BE197" s="2067" t="s">
        <v>9589</v>
      </c>
      <c r="BF197" s="2068">
        <v>44835</v>
      </c>
      <c r="BG197" s="2069"/>
      <c r="BH197" s="2067" t="s">
        <v>6303</v>
      </c>
      <c r="BI197" s="2068">
        <v>44958</v>
      </c>
      <c r="BJ197" s="2069"/>
      <c r="BK197" s="2067" t="s">
        <v>9356</v>
      </c>
      <c r="BL197" s="2068" t="s">
        <v>114</v>
      </c>
      <c r="BM197" s="2076"/>
      <c r="BN197" s="1451" t="s">
        <v>9590</v>
      </c>
      <c r="BO197" s="631" t="s">
        <v>9591</v>
      </c>
      <c r="BP197" s="631"/>
      <c r="BQ197" s="1409">
        <v>45022</v>
      </c>
      <c r="BR197" s="1409">
        <v>44287</v>
      </c>
      <c r="BS197" s="1410" t="s">
        <v>116</v>
      </c>
      <c r="BT197" s="1409"/>
      <c r="BU197" s="1409">
        <v>44770</v>
      </c>
      <c r="BV197" s="1410" t="s">
        <v>116</v>
      </c>
      <c r="BW197" s="1409">
        <v>44967</v>
      </c>
      <c r="BX197" s="1409"/>
      <c r="BY197" s="540" t="s">
        <v>105</v>
      </c>
      <c r="BZ197" s="2042"/>
    </row>
    <row r="198" spans="1:78" ht="40.5" customHeight="1" x14ac:dyDescent="0.2">
      <c r="A198" s="1384" t="s">
        <v>2845</v>
      </c>
      <c r="B198" s="1560" t="s">
        <v>9592</v>
      </c>
      <c r="C198" s="2041" t="s">
        <v>8992</v>
      </c>
      <c r="D198" s="7466">
        <v>2134</v>
      </c>
      <c r="E198" s="1385" t="s">
        <v>2759</v>
      </c>
      <c r="F198" s="1385" t="s">
        <v>931</v>
      </c>
      <c r="G198" s="1386" t="s">
        <v>89</v>
      </c>
      <c r="H198" s="2033" t="s">
        <v>89</v>
      </c>
      <c r="I198" s="2029">
        <v>41982</v>
      </c>
      <c r="J198" s="2029" t="s">
        <v>90</v>
      </c>
      <c r="K198" s="2030" t="s">
        <v>515</v>
      </c>
      <c r="L198" s="2029"/>
      <c r="M198" s="2029"/>
      <c r="N198" s="1388"/>
      <c r="O198" s="1687"/>
      <c r="P198" s="1702"/>
      <c r="Q198" s="1702"/>
      <c r="R198" s="1702"/>
      <c r="S198" s="1390"/>
      <c r="T198" s="2031"/>
      <c r="U198" s="1391" t="str">
        <f t="shared" si="22"/>
        <v>Yes</v>
      </c>
      <c r="V198" s="1392" t="s">
        <v>93</v>
      </c>
      <c r="W198" s="108" t="s">
        <v>267</v>
      </c>
      <c r="X198" s="1442"/>
      <c r="Y198" s="106" t="s">
        <v>2847</v>
      </c>
      <c r="Z198" s="108" t="s">
        <v>2848</v>
      </c>
      <c r="AA198" s="108"/>
      <c r="AB198" s="1555" t="s">
        <v>91</v>
      </c>
      <c r="AC198" s="1394" t="s">
        <v>5031</v>
      </c>
      <c r="AD198" s="1395" t="s">
        <v>364</v>
      </c>
      <c r="AE198" s="1396">
        <v>43344</v>
      </c>
      <c r="AF198" s="1397">
        <v>43346</v>
      </c>
      <c r="AG198" s="1397">
        <v>43404</v>
      </c>
      <c r="AH198" s="1398" t="s">
        <v>2849</v>
      </c>
      <c r="AI198" s="1399"/>
      <c r="AJ198" s="7467" t="s">
        <v>2850</v>
      </c>
      <c r="AK198" s="7467" t="s">
        <v>367</v>
      </c>
      <c r="AL198" s="1396">
        <v>43922</v>
      </c>
      <c r="AM198" s="1397">
        <v>44344</v>
      </c>
      <c r="AN198" s="1397">
        <v>44400</v>
      </c>
      <c r="AO198" s="1398" t="s">
        <v>2851</v>
      </c>
      <c r="AP198" s="1400"/>
      <c r="AQ198" s="1401">
        <v>44287</v>
      </c>
      <c r="AR198" s="1402" t="s">
        <v>2852</v>
      </c>
      <c r="AS198" s="1403">
        <v>44287</v>
      </c>
      <c r="AT198" s="1404">
        <v>44344</v>
      </c>
      <c r="AU198" s="1404">
        <v>44400</v>
      </c>
      <c r="AV198" s="1405"/>
      <c r="AW198" s="1406"/>
      <c r="AX198" s="1402"/>
      <c r="AY198" s="1402"/>
      <c r="AZ198" s="1403"/>
      <c r="BA198" s="1404"/>
      <c r="BB198" s="1404"/>
      <c r="BC198" s="1405"/>
      <c r="BD198" s="1405"/>
      <c r="BE198" s="1407" t="s">
        <v>6740</v>
      </c>
      <c r="BF198" s="1396">
        <v>44927</v>
      </c>
      <c r="BG198" s="1408"/>
      <c r="BH198" s="1407" t="s">
        <v>5316</v>
      </c>
      <c r="BI198" s="1396">
        <v>45108</v>
      </c>
      <c r="BJ198" s="1408"/>
      <c r="BK198" s="1407" t="s">
        <v>114</v>
      </c>
      <c r="BL198" s="1396" t="s">
        <v>114</v>
      </c>
      <c r="BM198" s="1408"/>
      <c r="BN198" s="540" t="s">
        <v>9593</v>
      </c>
      <c r="BO198" s="540" t="s">
        <v>9594</v>
      </c>
      <c r="BP198" s="540"/>
      <c r="BQ198" s="1409">
        <v>45022</v>
      </c>
      <c r="BR198" s="1409">
        <v>44480</v>
      </c>
      <c r="BS198" s="1410" t="s">
        <v>116</v>
      </c>
      <c r="BT198" s="1409">
        <v>44827</v>
      </c>
      <c r="BU198" s="1409">
        <v>44797</v>
      </c>
      <c r="BV198" s="1410" t="s">
        <v>116</v>
      </c>
      <c r="BW198" s="1409">
        <v>44797</v>
      </c>
      <c r="BX198" s="1409"/>
      <c r="BY198" s="540" t="s">
        <v>579</v>
      </c>
    </row>
    <row r="199" spans="1:78" ht="45" customHeight="1" x14ac:dyDescent="0.2">
      <c r="A199" s="1384" t="s">
        <v>1542</v>
      </c>
      <c r="B199" s="1381" t="s">
        <v>1543</v>
      </c>
      <c r="C199" s="1382" t="s">
        <v>1544</v>
      </c>
      <c r="D199" s="7466">
        <v>2115</v>
      </c>
      <c r="E199" s="1385" t="s">
        <v>91</v>
      </c>
      <c r="F199" s="1385" t="s">
        <v>949</v>
      </c>
      <c r="G199" s="1386" t="s">
        <v>89</v>
      </c>
      <c r="H199" s="2033" t="s">
        <v>89</v>
      </c>
      <c r="I199" s="2081" t="s">
        <v>1545</v>
      </c>
      <c r="J199" s="2029" t="s">
        <v>90</v>
      </c>
      <c r="K199" s="2030" t="s">
        <v>389</v>
      </c>
      <c r="L199" s="2029" t="s">
        <v>583</v>
      </c>
      <c r="M199" s="2029"/>
      <c r="N199" s="1388"/>
      <c r="O199" s="1687"/>
      <c r="P199" s="1702"/>
      <c r="Q199" s="1702"/>
      <c r="R199" s="1702"/>
      <c r="S199" s="1390"/>
      <c r="T199" s="2031"/>
      <c r="U199" s="1391" t="str">
        <f t="shared" si="22"/>
        <v>Yes</v>
      </c>
      <c r="V199" s="1392" t="s">
        <v>93</v>
      </c>
      <c r="W199" s="108" t="s">
        <v>267</v>
      </c>
      <c r="X199" s="2082"/>
      <c r="Y199" s="1558" t="s">
        <v>1546</v>
      </c>
      <c r="Z199" s="107" t="s">
        <v>1546</v>
      </c>
      <c r="AA199" s="106"/>
      <c r="AB199" s="1393">
        <v>44958</v>
      </c>
      <c r="AC199" s="1394" t="s">
        <v>1547</v>
      </c>
      <c r="AD199" s="1395" t="s">
        <v>364</v>
      </c>
      <c r="AE199" s="1396">
        <v>43678</v>
      </c>
      <c r="AF199" s="1397">
        <v>43725</v>
      </c>
      <c r="AG199" s="1397">
        <v>43769</v>
      </c>
      <c r="AH199" s="1398" t="s">
        <v>1548</v>
      </c>
      <c r="AI199" s="1399"/>
      <c r="AJ199" s="7410" t="s">
        <v>1549</v>
      </c>
      <c r="AK199" s="7410" t="s">
        <v>1550</v>
      </c>
      <c r="AL199" s="1396">
        <v>44136</v>
      </c>
      <c r="AM199" s="1397">
        <v>44126</v>
      </c>
      <c r="AN199" s="1397">
        <v>44225</v>
      </c>
      <c r="AO199" s="1398" t="s">
        <v>1551</v>
      </c>
      <c r="AP199" s="1400"/>
      <c r="AQ199" s="1401">
        <v>44774</v>
      </c>
      <c r="AR199" s="1402" t="s">
        <v>1552</v>
      </c>
      <c r="AS199" s="1403">
        <v>44835</v>
      </c>
      <c r="AT199" s="1404">
        <v>44774</v>
      </c>
      <c r="AU199" s="1404">
        <v>44835</v>
      </c>
      <c r="AV199" s="1405" t="s">
        <v>1553</v>
      </c>
      <c r="AW199" s="1406"/>
      <c r="AX199" s="1401" t="s">
        <v>1907</v>
      </c>
      <c r="AY199" s="1402" t="s">
        <v>1526</v>
      </c>
      <c r="AZ199" s="1403">
        <v>45200</v>
      </c>
      <c r="BA199" s="1404"/>
      <c r="BB199" s="1404"/>
      <c r="BC199" s="1405"/>
      <c r="BD199" s="1405"/>
      <c r="BE199" s="1407" t="s">
        <v>522</v>
      </c>
      <c r="BF199" s="1396">
        <v>45383</v>
      </c>
      <c r="BG199" s="1408"/>
      <c r="BH199" s="1407" t="s">
        <v>1244</v>
      </c>
      <c r="BI199" s="1396">
        <v>45597</v>
      </c>
      <c r="BJ199" s="1408"/>
      <c r="BK199" s="1407" t="s">
        <v>114</v>
      </c>
      <c r="BL199" s="1396" t="s">
        <v>114</v>
      </c>
      <c r="BM199" s="1408"/>
      <c r="BN199" s="540" t="s">
        <v>9595</v>
      </c>
      <c r="BO199" s="540" t="s">
        <v>9596</v>
      </c>
      <c r="BP199" s="540"/>
      <c r="BQ199" s="1409">
        <v>44970</v>
      </c>
      <c r="BR199" s="1409">
        <v>44258</v>
      </c>
      <c r="BS199" s="1410" t="s">
        <v>116</v>
      </c>
      <c r="BT199" s="1409">
        <v>44970</v>
      </c>
      <c r="BU199" s="1409">
        <v>44860</v>
      </c>
      <c r="BV199" s="1410" t="s">
        <v>116</v>
      </c>
      <c r="BW199" s="1409">
        <v>44970</v>
      </c>
      <c r="BX199" s="1409"/>
      <c r="BY199" s="540" t="s">
        <v>105</v>
      </c>
    </row>
    <row r="200" spans="1:78" ht="30" customHeight="1" x14ac:dyDescent="0.2">
      <c r="A200" s="1384" t="s">
        <v>3906</v>
      </c>
      <c r="B200" s="1381" t="s">
        <v>3905</v>
      </c>
      <c r="C200" s="1382" t="s">
        <v>3907</v>
      </c>
      <c r="D200" s="2083">
        <v>2286</v>
      </c>
      <c r="E200" s="1385" t="s">
        <v>91</v>
      </c>
      <c r="F200" s="1385" t="s">
        <v>949</v>
      </c>
      <c r="G200" s="1386" t="s">
        <v>89</v>
      </c>
      <c r="H200" s="2033" t="s">
        <v>89</v>
      </c>
      <c r="I200" s="2029">
        <v>43370</v>
      </c>
      <c r="J200" s="2029"/>
      <c r="K200" s="2030"/>
      <c r="L200" s="2029"/>
      <c r="M200" s="2029"/>
      <c r="N200" s="1388"/>
      <c r="O200" s="1687"/>
      <c r="P200" s="1702"/>
      <c r="Q200" s="1702"/>
      <c r="R200" s="1702"/>
      <c r="S200" s="1390"/>
      <c r="T200" s="2031"/>
      <c r="U200" s="1391" t="str">
        <f>IF(OR(V200="Yes", W200="Web-page timetable", X200="YES"), "Yes")</f>
        <v>Yes</v>
      </c>
      <c r="V200" s="1392" t="s">
        <v>93</v>
      </c>
      <c r="W200" s="108" t="s">
        <v>94</v>
      </c>
      <c r="X200" s="108"/>
      <c r="Y200" s="107" t="s">
        <v>3908</v>
      </c>
      <c r="Z200" s="106" t="s">
        <v>9597</v>
      </c>
      <c r="AA200" s="106"/>
      <c r="AB200" s="1393">
        <v>44835</v>
      </c>
      <c r="AC200" s="1394" t="s">
        <v>3910</v>
      </c>
      <c r="AD200" s="1395" t="s">
        <v>7023</v>
      </c>
      <c r="AE200" s="1396">
        <v>44797</v>
      </c>
      <c r="AF200" s="1397">
        <v>44797</v>
      </c>
      <c r="AG200" s="1397">
        <v>44839</v>
      </c>
      <c r="AH200" s="1398" t="s">
        <v>3912</v>
      </c>
      <c r="AI200" s="1399"/>
      <c r="AJ200" s="7467" t="s">
        <v>7024</v>
      </c>
      <c r="AK200" s="7410" t="s">
        <v>3913</v>
      </c>
      <c r="AL200" s="1396">
        <v>45078</v>
      </c>
      <c r="AM200" s="1397"/>
      <c r="AN200" s="1397"/>
      <c r="AO200" s="1398"/>
      <c r="AP200" s="1400"/>
      <c r="AQ200" s="1401">
        <v>45231</v>
      </c>
      <c r="AR200" s="1402" t="s">
        <v>4417</v>
      </c>
      <c r="AS200" s="1403">
        <v>45231</v>
      </c>
      <c r="AT200" s="1404"/>
      <c r="AU200" s="1404"/>
      <c r="AV200" s="1405"/>
      <c r="AW200" s="1406"/>
      <c r="AX200" s="1402"/>
      <c r="AY200" s="1402"/>
      <c r="AZ200" s="1403"/>
      <c r="BA200" s="1404"/>
      <c r="BB200" s="1404"/>
      <c r="BC200" s="1405"/>
      <c r="BD200" s="1405"/>
      <c r="BE200" s="1407" t="s">
        <v>7255</v>
      </c>
      <c r="BF200" s="1396">
        <v>45170</v>
      </c>
      <c r="BG200" s="1408"/>
      <c r="BH200" s="1407" t="s">
        <v>6414</v>
      </c>
      <c r="BI200" s="1396">
        <v>45261</v>
      </c>
      <c r="BJ200" s="1408"/>
      <c r="BK200" s="1433" t="s">
        <v>1211</v>
      </c>
      <c r="BL200" s="1547" t="s">
        <v>1211</v>
      </c>
      <c r="BM200" s="1408"/>
      <c r="BN200" s="540" t="s">
        <v>9438</v>
      </c>
      <c r="BO200" s="7417" t="s">
        <v>9439</v>
      </c>
      <c r="BP200" s="540"/>
      <c r="BQ200" s="1409">
        <v>44946</v>
      </c>
      <c r="BR200" s="1409">
        <v>44819</v>
      </c>
      <c r="BS200" s="1410" t="s">
        <v>116</v>
      </c>
      <c r="BT200" s="1409">
        <v>44946</v>
      </c>
      <c r="BU200" s="1409">
        <v>44819</v>
      </c>
      <c r="BV200" s="1410" t="s">
        <v>116</v>
      </c>
      <c r="BW200" s="1409">
        <v>44819</v>
      </c>
      <c r="BX200" s="1409"/>
      <c r="BY200" s="540" t="s">
        <v>105</v>
      </c>
    </row>
    <row r="201" spans="1:78" ht="30" customHeight="1" x14ac:dyDescent="0.2">
      <c r="A201" s="1384" t="s">
        <v>3471</v>
      </c>
      <c r="B201" s="1381" t="s">
        <v>3472</v>
      </c>
      <c r="C201" s="1382" t="s">
        <v>265</v>
      </c>
      <c r="D201" s="7466">
        <v>2257</v>
      </c>
      <c r="E201" s="1385" t="s">
        <v>297</v>
      </c>
      <c r="F201" s="1385" t="s">
        <v>2182</v>
      </c>
      <c r="G201" s="1386" t="s">
        <v>89</v>
      </c>
      <c r="H201" s="2033" t="s">
        <v>89</v>
      </c>
      <c r="I201" s="2029">
        <v>42942</v>
      </c>
      <c r="J201" s="2029" t="s">
        <v>90</v>
      </c>
      <c r="K201" s="2030" t="s">
        <v>169</v>
      </c>
      <c r="L201" s="2029"/>
      <c r="M201" s="2029" t="s">
        <v>3473</v>
      </c>
      <c r="N201" s="1506">
        <v>44235</v>
      </c>
      <c r="O201" s="1687"/>
      <c r="P201" s="1702"/>
      <c r="Q201" s="1702"/>
      <c r="R201" s="1702"/>
      <c r="S201" s="1390"/>
      <c r="T201" s="2031"/>
      <c r="U201" s="1391" t="str">
        <f t="shared" ref="U201:U206" si="23">IF(OR(V201="Yes", W201="Web-page timetable", X201="YES"), "Yes")</f>
        <v>Yes</v>
      </c>
      <c r="V201" s="1392" t="s">
        <v>93</v>
      </c>
      <c r="W201" s="108" t="s">
        <v>94</v>
      </c>
      <c r="X201" s="108"/>
      <c r="Y201" s="107" t="s">
        <v>6538</v>
      </c>
      <c r="Z201" s="106" t="s">
        <v>6967</v>
      </c>
      <c r="AA201" s="107"/>
      <c r="AB201" s="1393">
        <v>44743</v>
      </c>
      <c r="AC201" s="1394" t="s">
        <v>3476</v>
      </c>
      <c r="AD201" s="1395" t="s">
        <v>3477</v>
      </c>
      <c r="AE201" s="1396">
        <v>43252</v>
      </c>
      <c r="AF201" s="1397">
        <v>43217</v>
      </c>
      <c r="AG201" s="1397">
        <v>43259</v>
      </c>
      <c r="AH201" s="1398" t="s">
        <v>3478</v>
      </c>
      <c r="AI201" s="1399" t="s">
        <v>3479</v>
      </c>
      <c r="AJ201" s="7467" t="s">
        <v>6968</v>
      </c>
      <c r="AK201" s="7410" t="s">
        <v>3480</v>
      </c>
      <c r="AL201" s="1396">
        <v>44498</v>
      </c>
      <c r="AM201" s="1397">
        <v>44498</v>
      </c>
      <c r="AN201" s="1397">
        <v>44529</v>
      </c>
      <c r="AO201" s="1398" t="s">
        <v>3481</v>
      </c>
      <c r="AP201" s="1400"/>
      <c r="AQ201" s="1401"/>
      <c r="AR201" s="1402"/>
      <c r="AS201" s="1403"/>
      <c r="AT201" s="1404"/>
      <c r="AU201" s="1404"/>
      <c r="AV201" s="1405"/>
      <c r="AW201" s="1406"/>
      <c r="AX201" s="1402"/>
      <c r="AY201" s="1402"/>
      <c r="AZ201" s="1403"/>
      <c r="BA201" s="1404"/>
      <c r="BB201" s="1404"/>
      <c r="BC201" s="1405"/>
      <c r="BD201" s="1405"/>
      <c r="BE201" s="1446" t="s">
        <v>9598</v>
      </c>
      <c r="BF201" s="1396" t="s">
        <v>114</v>
      </c>
      <c r="BG201" s="1438"/>
      <c r="BH201" s="1446" t="s">
        <v>2965</v>
      </c>
      <c r="BI201" s="1396" t="s">
        <v>114</v>
      </c>
      <c r="BJ201" s="1445"/>
      <c r="BK201" s="1446" t="s">
        <v>7310</v>
      </c>
      <c r="BL201" s="1396" t="s">
        <v>114</v>
      </c>
      <c r="BM201" s="1408"/>
      <c r="BN201" s="542" t="s">
        <v>9599</v>
      </c>
      <c r="BO201" s="542" t="s">
        <v>6973</v>
      </c>
      <c r="BP201" s="544"/>
      <c r="BQ201" s="1409">
        <v>44257</v>
      </c>
      <c r="BR201" s="1409">
        <v>44783</v>
      </c>
      <c r="BS201" s="1410" t="s">
        <v>116</v>
      </c>
      <c r="BT201" s="1409">
        <v>44417</v>
      </c>
      <c r="BU201" s="1409">
        <v>44851</v>
      </c>
      <c r="BV201" s="1410" t="s">
        <v>116</v>
      </c>
      <c r="BW201" s="1409">
        <v>44851</v>
      </c>
      <c r="BX201" s="1409" t="s">
        <v>6974</v>
      </c>
      <c r="BY201" s="542" t="s">
        <v>3488</v>
      </c>
    </row>
    <row r="202" spans="1:78" ht="30" customHeight="1" x14ac:dyDescent="0.2">
      <c r="A202" s="1384" t="s">
        <v>3445</v>
      </c>
      <c r="B202" s="1381" t="s">
        <v>3446</v>
      </c>
      <c r="C202" s="1382" t="s">
        <v>3447</v>
      </c>
      <c r="D202" s="7466">
        <v>2160</v>
      </c>
      <c r="E202" s="1385" t="s">
        <v>1083</v>
      </c>
      <c r="F202" s="1385" t="s">
        <v>2182</v>
      </c>
      <c r="G202" s="1386" t="s">
        <v>89</v>
      </c>
      <c r="H202" s="2033" t="s">
        <v>89</v>
      </c>
      <c r="I202" s="2029">
        <v>40940</v>
      </c>
      <c r="J202" s="2029" t="s">
        <v>90</v>
      </c>
      <c r="K202" s="2030" t="s">
        <v>3448</v>
      </c>
      <c r="L202" s="2029" t="s">
        <v>583</v>
      </c>
      <c r="M202" s="2029"/>
      <c r="N202" s="1388"/>
      <c r="O202" s="1687"/>
      <c r="P202" s="1702"/>
      <c r="Q202" s="1702"/>
      <c r="R202" s="1702"/>
      <c r="S202" s="1390"/>
      <c r="T202" s="2031"/>
      <c r="U202" s="1391" t="str">
        <f t="shared" si="23"/>
        <v>Yes</v>
      </c>
      <c r="V202" s="1392" t="s">
        <v>93</v>
      </c>
      <c r="W202" s="108" t="s">
        <v>94</v>
      </c>
      <c r="X202" s="108"/>
      <c r="Y202" s="106" t="s">
        <v>6530</v>
      </c>
      <c r="Z202" s="106" t="s">
        <v>9600</v>
      </c>
      <c r="AA202" s="106"/>
      <c r="AB202" s="1555">
        <v>44593</v>
      </c>
      <c r="AC202" s="1394" t="s">
        <v>5236</v>
      </c>
      <c r="AD202" s="1395" t="s">
        <v>3451</v>
      </c>
      <c r="AE202" s="1396">
        <v>43252</v>
      </c>
      <c r="AF202" s="1397">
        <v>43255</v>
      </c>
      <c r="AG202" s="1397">
        <v>43311</v>
      </c>
      <c r="AH202" s="1398" t="s">
        <v>3452</v>
      </c>
      <c r="AI202" s="1399" t="s">
        <v>3453</v>
      </c>
      <c r="AJ202" s="7467" t="s">
        <v>1166</v>
      </c>
      <c r="AK202" s="7606" t="s">
        <v>3454</v>
      </c>
      <c r="AL202" s="1396">
        <v>44470</v>
      </c>
      <c r="AM202" s="1397">
        <v>44634</v>
      </c>
      <c r="AN202" s="1397">
        <v>44690</v>
      </c>
      <c r="AO202" s="1405" t="s">
        <v>3455</v>
      </c>
      <c r="AP202" s="1400"/>
      <c r="AQ202" s="1401"/>
      <c r="AR202" s="1402"/>
      <c r="AS202" s="1403"/>
      <c r="AT202" s="1397"/>
      <c r="AU202" s="1397"/>
      <c r="AV202" s="1405"/>
      <c r="AW202" s="1406"/>
      <c r="AX202" s="1402"/>
      <c r="AY202" s="1402"/>
      <c r="AZ202" s="1403"/>
      <c r="BA202" s="1404"/>
      <c r="BB202" s="1404"/>
      <c r="BC202" s="1405"/>
      <c r="BD202" s="1405"/>
      <c r="BE202" s="1446" t="s">
        <v>114</v>
      </c>
      <c r="BF202" s="1444" t="s">
        <v>114</v>
      </c>
      <c r="BG202" s="1445"/>
      <c r="BH202" s="1446" t="s">
        <v>114</v>
      </c>
      <c r="BI202" s="1444" t="s">
        <v>114</v>
      </c>
      <c r="BJ202" s="1445"/>
      <c r="BK202" s="1446" t="s">
        <v>114</v>
      </c>
      <c r="BL202" s="1444" t="s">
        <v>114</v>
      </c>
      <c r="BM202" s="1445"/>
      <c r="BN202" s="631" t="s">
        <v>9601</v>
      </c>
      <c r="BO202" s="631" t="s">
        <v>9602</v>
      </c>
      <c r="BP202" s="631"/>
      <c r="BQ202" s="1409">
        <v>44172</v>
      </c>
      <c r="BR202" s="1409">
        <v>44771</v>
      </c>
      <c r="BS202" s="1410" t="s">
        <v>116</v>
      </c>
      <c r="BT202" s="1409"/>
      <c r="BU202" s="1409">
        <v>44978</v>
      </c>
      <c r="BV202" s="1410" t="s">
        <v>116</v>
      </c>
      <c r="BW202" s="1409">
        <v>45002</v>
      </c>
      <c r="BX202" s="1409"/>
      <c r="BY202" s="540" t="s">
        <v>105</v>
      </c>
    </row>
    <row r="203" spans="1:78" ht="30" customHeight="1" x14ac:dyDescent="0.2">
      <c r="A203" s="2038" t="s">
        <v>118</v>
      </c>
      <c r="B203" s="1381" t="s">
        <v>119</v>
      </c>
      <c r="C203" s="1382" t="s">
        <v>120</v>
      </c>
      <c r="D203" s="7466">
        <v>2191</v>
      </c>
      <c r="E203" s="1386">
        <v>2021</v>
      </c>
      <c r="F203" s="1386">
        <v>2039</v>
      </c>
      <c r="G203" s="1386" t="s">
        <v>89</v>
      </c>
      <c r="H203" s="2033" t="s">
        <v>89</v>
      </c>
      <c r="I203" s="2029" t="s">
        <v>121</v>
      </c>
      <c r="J203" s="2029" t="s">
        <v>93</v>
      </c>
      <c r="K203" s="2030" t="s">
        <v>122</v>
      </c>
      <c r="L203" s="2029"/>
      <c r="M203" s="2029"/>
      <c r="N203" s="1388"/>
      <c r="O203" s="1687"/>
      <c r="P203" s="1702"/>
      <c r="Q203" s="1702"/>
      <c r="R203" s="1702"/>
      <c r="S203" s="1390"/>
      <c r="T203" s="2031"/>
      <c r="U203" s="1391" t="str">
        <f t="shared" si="23"/>
        <v>Yes</v>
      </c>
      <c r="V203" s="1392" t="s">
        <v>93</v>
      </c>
      <c r="W203" s="108" t="s">
        <v>94</v>
      </c>
      <c r="X203" s="108"/>
      <c r="Y203" s="106" t="s">
        <v>123</v>
      </c>
      <c r="Z203" s="106" t="s">
        <v>7374</v>
      </c>
      <c r="AA203" s="107" t="s">
        <v>9574</v>
      </c>
      <c r="AB203" s="1393">
        <v>44713</v>
      </c>
      <c r="AC203" s="1394" t="s">
        <v>125</v>
      </c>
      <c r="AD203" s="1395" t="s">
        <v>126</v>
      </c>
      <c r="AE203" s="1396">
        <v>44378</v>
      </c>
      <c r="AF203" s="1397">
        <v>44378</v>
      </c>
      <c r="AG203" s="1397">
        <v>44440</v>
      </c>
      <c r="AH203" s="1454" t="s">
        <v>127</v>
      </c>
      <c r="AI203" s="1399"/>
      <c r="AJ203" s="1402" t="s">
        <v>128</v>
      </c>
      <c r="AK203" s="1402" t="s">
        <v>129</v>
      </c>
      <c r="AL203" s="1403">
        <v>44743</v>
      </c>
      <c r="AM203" s="1397">
        <v>44757</v>
      </c>
      <c r="AN203" s="1397">
        <v>44806</v>
      </c>
      <c r="AO203" s="1398" t="s">
        <v>130</v>
      </c>
      <c r="AP203" s="1400"/>
      <c r="AQ203" s="1401"/>
      <c r="AR203" s="1402"/>
      <c r="AS203" s="1403"/>
      <c r="AT203" s="1404"/>
      <c r="AU203" s="1404"/>
      <c r="AV203" s="1405"/>
      <c r="AW203" s="1406"/>
      <c r="AX203" s="1402"/>
      <c r="AY203" s="1402"/>
      <c r="AZ203" s="1403"/>
      <c r="BA203" s="1404"/>
      <c r="BB203" s="1404"/>
      <c r="BC203" s="1405"/>
      <c r="BD203" s="1405"/>
      <c r="BE203" s="1407" t="s">
        <v>6797</v>
      </c>
      <c r="BF203" s="1396">
        <v>45078</v>
      </c>
      <c r="BG203" s="1408"/>
      <c r="BH203" s="1407" t="s">
        <v>6991</v>
      </c>
      <c r="BI203" s="1396">
        <v>45170</v>
      </c>
      <c r="BJ203" s="1408"/>
      <c r="BK203" s="1407" t="s">
        <v>7025</v>
      </c>
      <c r="BL203" s="1396">
        <v>45444</v>
      </c>
      <c r="BM203" s="1445"/>
      <c r="BN203" s="540" t="s">
        <v>9488</v>
      </c>
      <c r="BO203" s="540" t="s">
        <v>9575</v>
      </c>
      <c r="BP203" s="540"/>
      <c r="BQ203" s="1623">
        <v>44988</v>
      </c>
      <c r="BR203" s="1623">
        <v>45015</v>
      </c>
      <c r="BS203" s="1410" t="s">
        <v>116</v>
      </c>
      <c r="BT203" s="1623"/>
      <c r="BU203" s="1623">
        <v>45015</v>
      </c>
      <c r="BV203" s="1623" t="s">
        <v>116</v>
      </c>
      <c r="BW203" s="1409">
        <v>45015</v>
      </c>
      <c r="BX203" s="1409"/>
      <c r="BY203" s="542" t="s">
        <v>105</v>
      </c>
    </row>
    <row r="204" spans="1:78" ht="30" customHeight="1" x14ac:dyDescent="0.2">
      <c r="A204" s="1384" t="s">
        <v>3857</v>
      </c>
      <c r="B204" s="1381" t="s">
        <v>3858</v>
      </c>
      <c r="C204" s="1382" t="s">
        <v>3859</v>
      </c>
      <c r="D204" s="7466">
        <v>2162</v>
      </c>
      <c r="E204" s="1385" t="s">
        <v>297</v>
      </c>
      <c r="F204" s="1385" t="s">
        <v>931</v>
      </c>
      <c r="G204" s="1386" t="s">
        <v>89</v>
      </c>
      <c r="H204" s="1387" t="s">
        <v>89</v>
      </c>
      <c r="I204" s="1388">
        <v>41106</v>
      </c>
      <c r="J204" s="1388" t="s">
        <v>90</v>
      </c>
      <c r="K204" s="2003" t="s">
        <v>3860</v>
      </c>
      <c r="L204" s="1388"/>
      <c r="M204" s="1388"/>
      <c r="N204" s="1506">
        <v>44946</v>
      </c>
      <c r="O204" s="1687">
        <v>45016</v>
      </c>
      <c r="P204" s="1702"/>
      <c r="Q204" s="1702"/>
      <c r="R204" s="1702"/>
      <c r="S204" s="1390"/>
      <c r="T204" s="2031"/>
      <c r="U204" s="1391" t="str">
        <f t="shared" si="23"/>
        <v>Yes</v>
      </c>
      <c r="V204" s="1392" t="s">
        <v>93</v>
      </c>
      <c r="W204" s="108" t="s">
        <v>94</v>
      </c>
      <c r="X204" s="108"/>
      <c r="Y204" s="106" t="s">
        <v>6690</v>
      </c>
      <c r="Z204" s="106" t="s">
        <v>9603</v>
      </c>
      <c r="AA204" s="107"/>
      <c r="AB204" s="1393">
        <v>44835</v>
      </c>
      <c r="AC204" s="1394" t="s">
        <v>3863</v>
      </c>
      <c r="AD204" s="1395" t="s">
        <v>3864</v>
      </c>
      <c r="AE204" s="1396"/>
      <c r="AF204" s="1397">
        <v>43143</v>
      </c>
      <c r="AG204" s="1397">
        <v>43185</v>
      </c>
      <c r="AH204" s="1398" t="s">
        <v>3865</v>
      </c>
      <c r="AI204" s="1399"/>
      <c r="AJ204" s="7467"/>
      <c r="AK204" s="7410" t="s">
        <v>3866</v>
      </c>
      <c r="AL204" s="1396"/>
      <c r="AM204" s="1397">
        <v>43413</v>
      </c>
      <c r="AN204" s="1397">
        <v>43455</v>
      </c>
      <c r="AO204" s="1398" t="s">
        <v>3867</v>
      </c>
      <c r="AP204" s="1400"/>
      <c r="AQ204" s="1401">
        <v>44176</v>
      </c>
      <c r="AR204" s="1402" t="s">
        <v>3868</v>
      </c>
      <c r="AS204" s="1403">
        <v>44166</v>
      </c>
      <c r="AT204" s="1404">
        <v>44176</v>
      </c>
      <c r="AU204" s="1404">
        <v>44232</v>
      </c>
      <c r="AV204" s="1405" t="s">
        <v>3869</v>
      </c>
      <c r="AW204" s="1406"/>
      <c r="AX204" s="1402"/>
      <c r="AY204" s="1402"/>
      <c r="AZ204" s="1403"/>
      <c r="BA204" s="1404"/>
      <c r="BB204" s="1404"/>
      <c r="BC204" s="1405"/>
      <c r="BD204" s="1405"/>
      <c r="BE204" s="1407" t="s">
        <v>6456</v>
      </c>
      <c r="BF204" s="1396">
        <v>44896</v>
      </c>
      <c r="BG204" s="1438">
        <v>44932</v>
      </c>
      <c r="BH204" s="1407" t="s">
        <v>2773</v>
      </c>
      <c r="BI204" s="1396">
        <v>44986</v>
      </c>
      <c r="BJ204" s="1408">
        <v>44986</v>
      </c>
      <c r="BK204" s="1407" t="s">
        <v>9395</v>
      </c>
      <c r="BL204" s="1396">
        <v>45536</v>
      </c>
      <c r="BM204" s="1445"/>
      <c r="BN204" s="540" t="s">
        <v>9604</v>
      </c>
      <c r="BO204" s="540" t="s">
        <v>9605</v>
      </c>
      <c r="BP204" s="540"/>
      <c r="BQ204" s="1409">
        <v>44946</v>
      </c>
      <c r="BR204" s="1409">
        <v>44895</v>
      </c>
      <c r="BS204" s="1410" t="s">
        <v>116</v>
      </c>
      <c r="BT204" s="1409">
        <v>44860</v>
      </c>
      <c r="BU204" s="1409">
        <v>45022</v>
      </c>
      <c r="BV204" s="1410" t="s">
        <v>116</v>
      </c>
      <c r="BW204" s="1409">
        <v>44943</v>
      </c>
      <c r="BX204" s="1507" t="s">
        <v>8881</v>
      </c>
      <c r="BY204" s="540" t="s">
        <v>3872</v>
      </c>
    </row>
    <row r="205" spans="1:78" ht="43" customHeight="1" x14ac:dyDescent="0.2">
      <c r="A205" s="1384" t="s">
        <v>3896</v>
      </c>
      <c r="B205" s="1381" t="s">
        <v>7598</v>
      </c>
      <c r="C205" s="1382" t="s">
        <v>1157</v>
      </c>
      <c r="D205" s="7466">
        <v>2086</v>
      </c>
      <c r="E205" s="1385" t="s">
        <v>337</v>
      </c>
      <c r="F205" s="1385" t="s">
        <v>1158</v>
      </c>
      <c r="G205" s="1386" t="s">
        <v>89</v>
      </c>
      <c r="H205" s="2033" t="s">
        <v>89</v>
      </c>
      <c r="I205" s="2029">
        <v>41988</v>
      </c>
      <c r="J205" s="2029"/>
      <c r="K205" s="2030"/>
      <c r="L205" s="2029"/>
      <c r="M205" s="2029"/>
      <c r="N205" s="1388"/>
      <c r="O205" s="1687"/>
      <c r="P205" s="1702"/>
      <c r="Q205" s="1702"/>
      <c r="R205" s="1702"/>
      <c r="S205" s="1390">
        <v>43800</v>
      </c>
      <c r="T205" s="1554" t="s">
        <v>1159</v>
      </c>
      <c r="U205" s="1391" t="str">
        <f t="shared" si="23"/>
        <v>Yes</v>
      </c>
      <c r="V205" s="1392" t="s">
        <v>93</v>
      </c>
      <c r="W205" s="108" t="s">
        <v>94</v>
      </c>
      <c r="X205" s="1442"/>
      <c r="Y205" s="107" t="s">
        <v>3899</v>
      </c>
      <c r="Z205" s="1558" t="s">
        <v>7600</v>
      </c>
      <c r="AA205" s="106"/>
      <c r="AB205" s="1393">
        <v>44866</v>
      </c>
      <c r="AC205" s="1394" t="s">
        <v>4861</v>
      </c>
      <c r="AD205" s="1395" t="s">
        <v>1163</v>
      </c>
      <c r="AE205" s="1396">
        <v>43525</v>
      </c>
      <c r="AF205" s="1397">
        <v>43682</v>
      </c>
      <c r="AG205" s="1397">
        <v>43749</v>
      </c>
      <c r="AH205" s="1398" t="s">
        <v>1164</v>
      </c>
      <c r="AI205" s="1399" t="s">
        <v>1165</v>
      </c>
      <c r="AJ205" s="7467" t="s">
        <v>1166</v>
      </c>
      <c r="AK205" s="7410" t="s">
        <v>1167</v>
      </c>
      <c r="AL205" s="1396">
        <v>44470</v>
      </c>
      <c r="AM205" s="1397">
        <v>44480</v>
      </c>
      <c r="AN205" s="1397">
        <v>44536</v>
      </c>
      <c r="AO205" s="1398" t="s">
        <v>1168</v>
      </c>
      <c r="AP205" s="1400"/>
      <c r="AQ205" s="1401">
        <v>45078</v>
      </c>
      <c r="AR205" s="1402" t="s">
        <v>270</v>
      </c>
      <c r="AS205" s="1403">
        <v>45078</v>
      </c>
      <c r="AT205" s="1404"/>
      <c r="AU205" s="1404"/>
      <c r="AV205" s="1405"/>
      <c r="AW205" s="1406"/>
      <c r="AX205" s="1402"/>
      <c r="AY205" s="1402"/>
      <c r="AZ205" s="1403"/>
      <c r="BA205" s="1404"/>
      <c r="BB205" s="1404"/>
      <c r="BC205" s="1405"/>
      <c r="BD205" s="1405"/>
      <c r="BE205" s="1407" t="s">
        <v>9159</v>
      </c>
      <c r="BF205" s="1396">
        <v>45261</v>
      </c>
      <c r="BG205" s="1408"/>
      <c r="BH205" s="1407" t="s">
        <v>6948</v>
      </c>
      <c r="BI205" s="1396">
        <v>45413</v>
      </c>
      <c r="BJ205" s="1408"/>
      <c r="BK205" s="1407" t="s">
        <v>9606</v>
      </c>
      <c r="BL205" s="1396">
        <v>45901</v>
      </c>
      <c r="BM205" s="1408"/>
      <c r="BN205" s="540"/>
      <c r="BO205" s="540" t="s">
        <v>9607</v>
      </c>
      <c r="BP205" s="540"/>
      <c r="BQ205" s="1409">
        <v>44848</v>
      </c>
      <c r="BR205" s="1409">
        <v>44932</v>
      </c>
      <c r="BS205" s="1410" t="s">
        <v>116</v>
      </c>
      <c r="BT205" s="1409">
        <v>45048</v>
      </c>
      <c r="BU205" s="1409">
        <v>44932</v>
      </c>
      <c r="BV205" s="1410" t="s">
        <v>116</v>
      </c>
      <c r="BW205" s="1409">
        <v>44932</v>
      </c>
      <c r="BX205" s="1409"/>
      <c r="BY205" s="540" t="s">
        <v>1170</v>
      </c>
    </row>
    <row r="206" spans="1:78" ht="30" customHeight="1" x14ac:dyDescent="0.2">
      <c r="A206" s="1384" t="s">
        <v>1432</v>
      </c>
      <c r="B206" s="1381" t="s">
        <v>1433</v>
      </c>
      <c r="C206" s="1382" t="s">
        <v>8196</v>
      </c>
      <c r="D206" s="7466">
        <v>1980</v>
      </c>
      <c r="E206" s="1385" t="s">
        <v>1083</v>
      </c>
      <c r="F206" s="1385" t="s">
        <v>931</v>
      </c>
      <c r="G206" s="1386" t="s">
        <v>89</v>
      </c>
      <c r="H206" s="1387" t="s">
        <v>89</v>
      </c>
      <c r="I206" s="1388">
        <v>40492</v>
      </c>
      <c r="J206" s="1388" t="s">
        <v>90</v>
      </c>
      <c r="K206" s="2003" t="s">
        <v>1435</v>
      </c>
      <c r="L206" s="1388"/>
      <c r="M206" s="1388"/>
      <c r="N206" s="1388"/>
      <c r="O206" s="1687"/>
      <c r="P206" s="1702"/>
      <c r="Q206" s="1702"/>
      <c r="R206" s="1702"/>
      <c r="S206" s="1390"/>
      <c r="T206" s="2031"/>
      <c r="U206" s="1391" t="str">
        <f t="shared" si="23"/>
        <v>Yes</v>
      </c>
      <c r="V206" s="1392" t="s">
        <v>93</v>
      </c>
      <c r="W206" s="108" t="s">
        <v>94</v>
      </c>
      <c r="X206" s="1557"/>
      <c r="Y206" s="1558" t="s">
        <v>9383</v>
      </c>
      <c r="Z206" s="1558" t="s">
        <v>9384</v>
      </c>
      <c r="AA206" s="106"/>
      <c r="AB206" s="1393">
        <v>44166</v>
      </c>
      <c r="AC206" s="1394" t="s">
        <v>936</v>
      </c>
      <c r="AD206" s="1395" t="s">
        <v>1438</v>
      </c>
      <c r="AE206" s="1396">
        <v>43466</v>
      </c>
      <c r="AF206" s="1397">
        <v>43439</v>
      </c>
      <c r="AG206" s="1397">
        <v>43524</v>
      </c>
      <c r="AH206" s="1398" t="s">
        <v>1439</v>
      </c>
      <c r="AI206" s="1399" t="s">
        <v>1440</v>
      </c>
      <c r="AJ206" s="7467" t="s">
        <v>873</v>
      </c>
      <c r="AK206" s="7467" t="s">
        <v>270</v>
      </c>
      <c r="AL206" s="1396">
        <v>44378</v>
      </c>
      <c r="AM206" s="1397">
        <v>44368</v>
      </c>
      <c r="AN206" s="1397">
        <v>44452</v>
      </c>
      <c r="AO206" s="1398" t="s">
        <v>1441</v>
      </c>
      <c r="AP206" s="1400"/>
      <c r="AQ206" s="1401"/>
      <c r="AR206" s="1402"/>
      <c r="AS206" s="1403"/>
      <c r="AT206" s="1404"/>
      <c r="AU206" s="1404"/>
      <c r="AV206" s="1405"/>
      <c r="AW206" s="1406"/>
      <c r="AX206" s="1402"/>
      <c r="AY206" s="1402"/>
      <c r="AZ206" s="1403"/>
      <c r="BA206" s="1404"/>
      <c r="BB206" s="1404"/>
      <c r="BC206" s="1405"/>
      <c r="BD206" s="1405"/>
      <c r="BE206" s="1407" t="s">
        <v>9385</v>
      </c>
      <c r="BF206" s="1396" t="s">
        <v>114</v>
      </c>
      <c r="BG206" s="1408"/>
      <c r="BH206" s="1407" t="s">
        <v>9386</v>
      </c>
      <c r="BI206" s="1396" t="s">
        <v>114</v>
      </c>
      <c r="BJ206" s="1408"/>
      <c r="BK206" s="1407" t="s">
        <v>114</v>
      </c>
      <c r="BL206" s="1396" t="s">
        <v>114</v>
      </c>
      <c r="BM206" s="1445"/>
      <c r="BN206" s="1378" t="s">
        <v>9387</v>
      </c>
      <c r="BO206" s="540" t="s">
        <v>9388</v>
      </c>
      <c r="BP206" s="540"/>
      <c r="BQ206" s="1409">
        <v>45050</v>
      </c>
      <c r="BR206" s="1409"/>
      <c r="BS206" s="1410" t="s">
        <v>116</v>
      </c>
      <c r="BT206" s="1409">
        <v>44848</v>
      </c>
      <c r="BU206" s="1409">
        <v>44890</v>
      </c>
      <c r="BV206" s="1410" t="s">
        <v>116</v>
      </c>
      <c r="BW206" s="1409">
        <v>44890</v>
      </c>
      <c r="BX206" s="1409"/>
      <c r="BY206" s="540" t="s">
        <v>500</v>
      </c>
    </row>
    <row r="207" spans="1:78" ht="30" customHeight="1" x14ac:dyDescent="0.2">
      <c r="A207" s="1384" t="s">
        <v>3906</v>
      </c>
      <c r="B207" s="1381" t="s">
        <v>3905</v>
      </c>
      <c r="C207" s="1382" t="s">
        <v>3907</v>
      </c>
      <c r="D207" s="2083">
        <v>2286</v>
      </c>
      <c r="E207" s="1385" t="s">
        <v>91</v>
      </c>
      <c r="F207" s="1385" t="s">
        <v>949</v>
      </c>
      <c r="G207" s="1386" t="s">
        <v>89</v>
      </c>
      <c r="H207" s="2033" t="s">
        <v>89</v>
      </c>
      <c r="I207" s="2029">
        <v>43370</v>
      </c>
      <c r="J207" s="2029"/>
      <c r="K207" s="2030"/>
      <c r="L207" s="2029"/>
      <c r="M207" s="2029"/>
      <c r="N207" s="1388"/>
      <c r="O207" s="1687"/>
      <c r="P207" s="1702"/>
      <c r="Q207" s="1702"/>
      <c r="R207" s="1702"/>
      <c r="S207" s="1390"/>
      <c r="T207" s="2031"/>
      <c r="U207" s="1391" t="str">
        <f>IF(OR(V207="Yes", W207="Web-page timetable", X207="YES"), "Yes")</f>
        <v>Yes</v>
      </c>
      <c r="V207" s="1392" t="s">
        <v>93</v>
      </c>
      <c r="W207" s="108" t="s">
        <v>94</v>
      </c>
      <c r="X207" s="108"/>
      <c r="Y207" s="107" t="s">
        <v>3908</v>
      </c>
      <c r="Z207" s="106" t="s">
        <v>9597</v>
      </c>
      <c r="AA207" s="106"/>
      <c r="AB207" s="1393">
        <v>44835</v>
      </c>
      <c r="AC207" s="1394" t="s">
        <v>3910</v>
      </c>
      <c r="AD207" s="1395" t="s">
        <v>7023</v>
      </c>
      <c r="AE207" s="1396">
        <v>44797</v>
      </c>
      <c r="AF207" s="1397">
        <v>44797</v>
      </c>
      <c r="AG207" s="1397">
        <v>44839</v>
      </c>
      <c r="AH207" s="1398" t="s">
        <v>3912</v>
      </c>
      <c r="AI207" s="1399"/>
      <c r="AJ207" s="7467" t="s">
        <v>7024</v>
      </c>
      <c r="AK207" s="7410" t="s">
        <v>3913</v>
      </c>
      <c r="AL207" s="1396">
        <v>45078</v>
      </c>
      <c r="AM207" s="1397"/>
      <c r="AN207" s="1397"/>
      <c r="AO207" s="1398"/>
      <c r="AP207" s="1400"/>
      <c r="AQ207" s="1401">
        <v>45231</v>
      </c>
      <c r="AR207" s="1402" t="s">
        <v>4417</v>
      </c>
      <c r="AS207" s="1403">
        <v>45231</v>
      </c>
      <c r="AT207" s="1404"/>
      <c r="AU207" s="1404"/>
      <c r="AV207" s="1405"/>
      <c r="AW207" s="1406"/>
      <c r="AX207" s="1402"/>
      <c r="AY207" s="1402"/>
      <c r="AZ207" s="1403"/>
      <c r="BA207" s="1404"/>
      <c r="BB207" s="1404"/>
      <c r="BC207" s="1405"/>
      <c r="BD207" s="1405"/>
      <c r="BE207" s="1407" t="s">
        <v>7025</v>
      </c>
      <c r="BF207" s="1396">
        <v>45444</v>
      </c>
      <c r="BG207" s="1408"/>
      <c r="BH207" s="1407" t="s">
        <v>7026</v>
      </c>
      <c r="BI207" s="1396">
        <v>45597</v>
      </c>
      <c r="BJ207" s="1408"/>
      <c r="BK207" s="1433" t="s">
        <v>974</v>
      </c>
      <c r="BL207" s="1547" t="s">
        <v>974</v>
      </c>
      <c r="BM207" s="1408"/>
      <c r="BN207" s="540" t="s">
        <v>9608</v>
      </c>
      <c r="BO207" s="7417" t="s">
        <v>7028</v>
      </c>
      <c r="BP207" s="540"/>
      <c r="BQ207" s="1409">
        <v>44946</v>
      </c>
      <c r="BR207" s="1409">
        <v>44819</v>
      </c>
      <c r="BS207" s="1410" t="s">
        <v>116</v>
      </c>
      <c r="BT207" s="1409">
        <v>44946</v>
      </c>
      <c r="BU207" s="1409">
        <v>45048</v>
      </c>
      <c r="BV207" s="1410" t="s">
        <v>116</v>
      </c>
      <c r="BW207" s="1409">
        <v>45048</v>
      </c>
      <c r="BX207" s="1409"/>
      <c r="BY207" s="540" t="s">
        <v>105</v>
      </c>
    </row>
    <row r="208" spans="1:78" ht="30" customHeight="1" x14ac:dyDescent="0.2">
      <c r="A208" s="1384" t="s">
        <v>1048</v>
      </c>
      <c r="B208" s="1381" t="s">
        <v>1049</v>
      </c>
      <c r="C208" s="2041" t="s">
        <v>1050</v>
      </c>
      <c r="D208" s="7466" t="s">
        <v>226</v>
      </c>
      <c r="E208" s="1385"/>
      <c r="F208" s="1385"/>
      <c r="G208" s="1386" t="s">
        <v>89</v>
      </c>
      <c r="H208" s="2033" t="s">
        <v>89</v>
      </c>
      <c r="I208" s="2029">
        <v>43075</v>
      </c>
      <c r="J208" s="2084"/>
      <c r="K208" s="2030"/>
      <c r="L208" s="2029"/>
      <c r="M208" s="2029"/>
      <c r="N208" s="1388"/>
      <c r="O208" s="1687"/>
      <c r="P208" s="1702"/>
      <c r="Q208" s="1702"/>
      <c r="R208" s="1702"/>
      <c r="S208" s="1390"/>
      <c r="T208" s="2031"/>
      <c r="U208" s="1391" t="b">
        <f t="shared" ref="U208:U221" si="24">IF(OR(V208="Yes", W208="Web-page timetable", X208="YES"), "Yes")</f>
        <v>0</v>
      </c>
      <c r="V208" s="1392" t="s">
        <v>111</v>
      </c>
      <c r="W208" s="108" t="s">
        <v>94</v>
      </c>
      <c r="X208" s="108"/>
      <c r="Y208" s="1558" t="s">
        <v>7634</v>
      </c>
      <c r="Z208" s="107" t="s">
        <v>9609</v>
      </c>
      <c r="AA208" s="106"/>
      <c r="AB208" s="1393">
        <v>44607</v>
      </c>
      <c r="AC208" s="1394"/>
      <c r="AD208" s="1395"/>
      <c r="AE208" s="1396"/>
      <c r="AF208" s="1397"/>
      <c r="AG208" s="1397"/>
      <c r="AH208" s="1398"/>
      <c r="AI208" s="1399"/>
      <c r="AJ208" s="7467"/>
      <c r="AK208" s="7467"/>
      <c r="AL208" s="1396"/>
      <c r="AM208" s="1397"/>
      <c r="AN208" s="1397"/>
      <c r="AO208" s="1398"/>
      <c r="AP208" s="1400"/>
      <c r="AQ208" s="1401"/>
      <c r="AR208" s="1402"/>
      <c r="AS208" s="1403"/>
      <c r="AT208" s="1404"/>
      <c r="AU208" s="1404"/>
      <c r="AV208" s="1405"/>
      <c r="AW208" s="1406"/>
      <c r="AX208" s="1402"/>
      <c r="AY208" s="1402"/>
      <c r="AZ208" s="1403"/>
      <c r="BA208" s="1404"/>
      <c r="BB208" s="1404"/>
      <c r="BC208" s="1405"/>
      <c r="BD208" s="1405"/>
      <c r="BE208" s="1407"/>
      <c r="BF208" s="1396"/>
      <c r="BG208" s="1408"/>
      <c r="BH208" s="1407"/>
      <c r="BI208" s="1396"/>
      <c r="BJ208" s="1408"/>
      <c r="BK208" s="1407"/>
      <c r="BL208" s="1396"/>
      <c r="BM208" s="1408"/>
      <c r="BN208" s="542" t="s">
        <v>9015</v>
      </c>
      <c r="BO208" s="542" t="s">
        <v>9610</v>
      </c>
      <c r="BP208" s="540"/>
      <c r="BQ208" s="1409">
        <v>44687</v>
      </c>
      <c r="BR208" s="1409">
        <v>44648</v>
      </c>
      <c r="BS208" s="1410" t="s">
        <v>116</v>
      </c>
      <c r="BT208" s="1409">
        <v>44519</v>
      </c>
      <c r="BU208" s="1409"/>
      <c r="BV208" s="1410" t="s">
        <v>116</v>
      </c>
      <c r="BW208" s="1409">
        <v>44519</v>
      </c>
      <c r="BX208" s="1409"/>
      <c r="BY208" s="540" t="s">
        <v>105</v>
      </c>
    </row>
    <row r="209" spans="1:77" ht="30" customHeight="1" x14ac:dyDescent="0.2">
      <c r="A209" s="1384" t="s">
        <v>1432</v>
      </c>
      <c r="B209" s="1381" t="s">
        <v>1433</v>
      </c>
      <c r="C209" s="1382" t="s">
        <v>8196</v>
      </c>
      <c r="D209" s="7466">
        <v>1980</v>
      </c>
      <c r="E209" s="1385" t="s">
        <v>1083</v>
      </c>
      <c r="F209" s="1385" t="s">
        <v>931</v>
      </c>
      <c r="G209" s="1386" t="s">
        <v>89</v>
      </c>
      <c r="H209" s="1387" t="s">
        <v>89</v>
      </c>
      <c r="I209" s="1388">
        <v>40492</v>
      </c>
      <c r="J209" s="1388" t="s">
        <v>90</v>
      </c>
      <c r="K209" s="2003" t="s">
        <v>1435</v>
      </c>
      <c r="L209" s="1388"/>
      <c r="M209" s="1388"/>
      <c r="N209" s="1388"/>
      <c r="O209" s="1687"/>
      <c r="P209" s="1702"/>
      <c r="Q209" s="1702"/>
      <c r="R209" s="1702"/>
      <c r="S209" s="1390"/>
      <c r="T209" s="2031"/>
      <c r="U209" s="1391" t="str">
        <f t="shared" si="24"/>
        <v>Yes</v>
      </c>
      <c r="V209" s="1392" t="s">
        <v>93</v>
      </c>
      <c r="W209" s="108" t="s">
        <v>94</v>
      </c>
      <c r="X209" s="1557"/>
      <c r="Y209" s="1558" t="s">
        <v>9383</v>
      </c>
      <c r="Z209" s="1558" t="s">
        <v>9611</v>
      </c>
      <c r="AA209" s="106"/>
      <c r="AB209" s="1393">
        <v>44805</v>
      </c>
      <c r="AC209" s="1394" t="s">
        <v>936</v>
      </c>
      <c r="AD209" s="1395" t="s">
        <v>1438</v>
      </c>
      <c r="AE209" s="1396">
        <v>43466</v>
      </c>
      <c r="AF209" s="1397">
        <v>43439</v>
      </c>
      <c r="AG209" s="1397">
        <v>43524</v>
      </c>
      <c r="AH209" s="1398" t="s">
        <v>1439</v>
      </c>
      <c r="AI209" s="1399" t="s">
        <v>1440</v>
      </c>
      <c r="AJ209" s="7467" t="s">
        <v>873</v>
      </c>
      <c r="AK209" s="7467" t="s">
        <v>270</v>
      </c>
      <c r="AL209" s="1396">
        <v>44378</v>
      </c>
      <c r="AM209" s="1397">
        <v>44368</v>
      </c>
      <c r="AN209" s="1397">
        <v>44452</v>
      </c>
      <c r="AO209" s="1398" t="s">
        <v>1441</v>
      </c>
      <c r="AP209" s="1400"/>
      <c r="AQ209" s="1401"/>
      <c r="AR209" s="1402"/>
      <c r="AS209" s="1403"/>
      <c r="AT209" s="1404"/>
      <c r="AU209" s="1404"/>
      <c r="AV209" s="1405"/>
      <c r="AW209" s="1406"/>
      <c r="AX209" s="1402"/>
      <c r="AY209" s="1402"/>
      <c r="AZ209" s="1403"/>
      <c r="BA209" s="1404"/>
      <c r="BB209" s="1404"/>
      <c r="BC209" s="1405"/>
      <c r="BD209" s="1405"/>
      <c r="BE209" s="1407" t="s">
        <v>9385</v>
      </c>
      <c r="BF209" s="1396" t="s">
        <v>114</v>
      </c>
      <c r="BG209" s="1408"/>
      <c r="BH209" s="1407" t="s">
        <v>9386</v>
      </c>
      <c r="BI209" s="1396" t="s">
        <v>114</v>
      </c>
      <c r="BJ209" s="1408"/>
      <c r="BK209" s="1407" t="s">
        <v>114</v>
      </c>
      <c r="BL209" s="1396" t="s">
        <v>114</v>
      </c>
      <c r="BM209" s="1445"/>
      <c r="BN209" s="1378" t="s">
        <v>9387</v>
      </c>
      <c r="BO209" s="540" t="s">
        <v>9388</v>
      </c>
      <c r="BP209" s="540"/>
      <c r="BQ209" s="1409">
        <v>45050</v>
      </c>
      <c r="BR209" s="1409">
        <v>45061</v>
      </c>
      <c r="BS209" s="1410" t="s">
        <v>116</v>
      </c>
      <c r="BT209" s="1409">
        <v>44848</v>
      </c>
      <c r="BU209" s="1409">
        <v>44890</v>
      </c>
      <c r="BV209" s="1410" t="s">
        <v>116</v>
      </c>
      <c r="BW209" s="1409">
        <v>44890</v>
      </c>
      <c r="BX209" s="1409"/>
      <c r="BY209" s="540" t="s">
        <v>500</v>
      </c>
    </row>
    <row r="210" spans="1:77" ht="30" customHeight="1" x14ac:dyDescent="0.2">
      <c r="A210" s="1384" t="s">
        <v>4055</v>
      </c>
      <c r="B210" s="1381" t="s">
        <v>4056</v>
      </c>
      <c r="C210" s="1382" t="s">
        <v>4057</v>
      </c>
      <c r="D210" s="7466">
        <v>1932</v>
      </c>
      <c r="E210" s="1385" t="s">
        <v>2759</v>
      </c>
      <c r="F210" s="1385" t="s">
        <v>2182</v>
      </c>
      <c r="G210" s="1386" t="s">
        <v>89</v>
      </c>
      <c r="H210" s="2085" t="s">
        <v>89</v>
      </c>
      <c r="I210" s="2029">
        <v>40207</v>
      </c>
      <c r="J210" s="2029" t="s">
        <v>90</v>
      </c>
      <c r="K210" s="2030" t="s">
        <v>4058</v>
      </c>
      <c r="L210" s="2029" t="s">
        <v>583</v>
      </c>
      <c r="M210" s="2029"/>
      <c r="N210" s="1388"/>
      <c r="O210" s="1687"/>
      <c r="P210" s="1702"/>
      <c r="Q210" s="1702"/>
      <c r="R210" s="1702"/>
      <c r="S210" s="1390"/>
      <c r="T210" s="2031"/>
      <c r="U210" s="1391" t="str">
        <f t="shared" si="24"/>
        <v>Yes</v>
      </c>
      <c r="V210" s="1392" t="s">
        <v>93</v>
      </c>
      <c r="W210" s="108" t="s">
        <v>94</v>
      </c>
      <c r="X210" s="108"/>
      <c r="Y210" s="107" t="s">
        <v>4067</v>
      </c>
      <c r="Z210" s="106" t="s">
        <v>7866</v>
      </c>
      <c r="AA210" s="107"/>
      <c r="AB210" s="1393">
        <v>44378</v>
      </c>
      <c r="AC210" s="1394" t="s">
        <v>6758</v>
      </c>
      <c r="AD210" s="1395" t="s">
        <v>364</v>
      </c>
      <c r="AE210" s="1396">
        <v>42583</v>
      </c>
      <c r="AF210" s="1397">
        <v>42586</v>
      </c>
      <c r="AG210" s="1397">
        <v>42643</v>
      </c>
      <c r="AH210" s="1398" t="s">
        <v>4061</v>
      </c>
      <c r="AI210" s="1399"/>
      <c r="AJ210" s="7467" t="s">
        <v>5533</v>
      </c>
      <c r="AK210" s="7410" t="s">
        <v>4062</v>
      </c>
      <c r="AL210" s="1396">
        <v>43405</v>
      </c>
      <c r="AM210" s="1397">
        <v>43416</v>
      </c>
      <c r="AN210" s="1397">
        <v>43518</v>
      </c>
      <c r="AO210" s="1398" t="s">
        <v>4063</v>
      </c>
      <c r="AP210" s="1400"/>
      <c r="AQ210" s="1570" t="s">
        <v>4064</v>
      </c>
      <c r="AR210" s="1395" t="s">
        <v>343</v>
      </c>
      <c r="AS210" s="1396">
        <v>43862</v>
      </c>
      <c r="AT210" s="1404">
        <v>43864</v>
      </c>
      <c r="AU210" s="1404">
        <v>43924</v>
      </c>
      <c r="AV210" s="1405" t="s">
        <v>4065</v>
      </c>
      <c r="AW210" s="1406"/>
      <c r="AX210" s="2086">
        <v>44501</v>
      </c>
      <c r="AY210" s="1402" t="s">
        <v>4066</v>
      </c>
      <c r="AZ210" s="1403">
        <v>44501</v>
      </c>
      <c r="BA210" s="1404">
        <v>44522</v>
      </c>
      <c r="BB210" s="1404">
        <v>44585</v>
      </c>
      <c r="BC210" s="1405" t="s">
        <v>4067</v>
      </c>
      <c r="BD210" s="1405"/>
      <c r="BE210" s="1407" t="s">
        <v>2537</v>
      </c>
      <c r="BF210" s="1396">
        <v>44805</v>
      </c>
      <c r="BG210" s="1408"/>
      <c r="BH210" s="1407" t="s">
        <v>4769</v>
      </c>
      <c r="BI210" s="1396">
        <v>45017</v>
      </c>
      <c r="BJ210" s="1408"/>
      <c r="BK210" s="1407" t="s">
        <v>114</v>
      </c>
      <c r="BL210" s="1396" t="s">
        <v>114</v>
      </c>
      <c r="BM210" s="1408"/>
      <c r="BN210" s="540"/>
      <c r="BO210" s="540" t="s">
        <v>9612</v>
      </c>
      <c r="BP210" s="540"/>
      <c r="BQ210" s="1409">
        <v>44713</v>
      </c>
      <c r="BR210" s="1409">
        <v>44771</v>
      </c>
      <c r="BS210" s="1410" t="s">
        <v>116</v>
      </c>
      <c r="BT210" s="1409"/>
      <c r="BU210" s="2087">
        <v>44771</v>
      </c>
      <c r="BV210" s="1410" t="s">
        <v>116</v>
      </c>
      <c r="BW210" s="1409"/>
      <c r="BX210" s="1409"/>
      <c r="BY210" s="540" t="s">
        <v>105</v>
      </c>
    </row>
    <row r="211" spans="1:77" ht="43.5" customHeight="1" x14ac:dyDescent="0.2">
      <c r="A211" s="1384" t="s">
        <v>1405</v>
      </c>
      <c r="B211" s="1622" t="s">
        <v>1406</v>
      </c>
      <c r="C211" s="1382" t="s">
        <v>1407</v>
      </c>
      <c r="D211" s="7466" t="s">
        <v>226</v>
      </c>
      <c r="E211" s="1385" t="s">
        <v>337</v>
      </c>
      <c r="F211" s="1385" t="s">
        <v>266</v>
      </c>
      <c r="G211" s="1386" t="s">
        <v>89</v>
      </c>
      <c r="H211" s="2033" t="s">
        <v>89</v>
      </c>
      <c r="I211" s="2029">
        <v>43384</v>
      </c>
      <c r="J211" s="2029" t="s">
        <v>90</v>
      </c>
      <c r="K211" s="2030" t="s">
        <v>775</v>
      </c>
      <c r="L211" s="2029"/>
      <c r="M211" s="2029" t="s">
        <v>90</v>
      </c>
      <c r="N211" s="1388"/>
      <c r="O211" s="1687"/>
      <c r="P211" s="1702"/>
      <c r="Q211" s="1702"/>
      <c r="R211" s="1702"/>
      <c r="S211" s="1390"/>
      <c r="T211" s="2031"/>
      <c r="U211" s="1391" t="str">
        <f t="shared" si="24"/>
        <v>Yes</v>
      </c>
      <c r="V211" s="1392" t="s">
        <v>93</v>
      </c>
      <c r="W211" s="108" t="s">
        <v>94</v>
      </c>
      <c r="X211" s="1557"/>
      <c r="Y211" s="469" t="s">
        <v>1409</v>
      </c>
      <c r="Z211" s="1273" t="s">
        <v>1409</v>
      </c>
      <c r="AA211" s="106"/>
      <c r="AB211" s="1393">
        <v>44317</v>
      </c>
      <c r="AC211" s="1394" t="s">
        <v>1410</v>
      </c>
      <c r="AD211" s="1395" t="s">
        <v>142</v>
      </c>
      <c r="AE211" s="1396">
        <v>45261</v>
      </c>
      <c r="AF211" s="1397"/>
      <c r="AG211" s="1397"/>
      <c r="AH211" s="1398"/>
      <c r="AI211" s="1399"/>
      <c r="AJ211" s="7467"/>
      <c r="AK211" s="7467"/>
      <c r="AL211" s="1396"/>
      <c r="AM211" s="1397"/>
      <c r="AN211" s="1397"/>
      <c r="AO211" s="1398"/>
      <c r="AP211" s="1400"/>
      <c r="AQ211" s="1550"/>
      <c r="AR211" s="1552"/>
      <c r="AS211" s="1551"/>
      <c r="AT211" s="2088"/>
      <c r="AU211" s="2088"/>
      <c r="AV211" s="2089"/>
      <c r="AW211" s="1406"/>
      <c r="AX211" s="1552"/>
      <c r="AY211" s="1552"/>
      <c r="AZ211" s="1551"/>
      <c r="BA211" s="2088"/>
      <c r="BB211" s="2088"/>
      <c r="BC211" s="2089"/>
      <c r="BD211" s="2089"/>
      <c r="BE211" s="1407" t="s">
        <v>1244</v>
      </c>
      <c r="BF211" s="1396">
        <v>45566</v>
      </c>
      <c r="BG211" s="1408"/>
      <c r="BH211" s="1407" t="s">
        <v>434</v>
      </c>
      <c r="BI211" s="1396">
        <v>45931</v>
      </c>
      <c r="BJ211" s="1408"/>
      <c r="BK211" s="1407" t="s">
        <v>1411</v>
      </c>
      <c r="BL211" s="1396">
        <v>46388</v>
      </c>
      <c r="BM211" s="1408"/>
      <c r="BN211" s="540" t="s">
        <v>9613</v>
      </c>
      <c r="BO211" s="540" t="s">
        <v>9614</v>
      </c>
      <c r="BP211" s="626"/>
      <c r="BQ211" s="1409">
        <v>44797</v>
      </c>
      <c r="BR211" s="1409">
        <v>44382</v>
      </c>
      <c r="BS211" s="1410" t="s">
        <v>116</v>
      </c>
      <c r="BT211" s="1409"/>
      <c r="BU211" s="1409">
        <v>44382</v>
      </c>
      <c r="BV211" s="1410" t="s">
        <v>116</v>
      </c>
      <c r="BW211" s="1409"/>
      <c r="BX211" s="1409"/>
      <c r="BY211" s="540"/>
    </row>
    <row r="212" spans="1:77" ht="30" customHeight="1" x14ac:dyDescent="0.2">
      <c r="A212" s="1384" t="s">
        <v>2518</v>
      </c>
      <c r="B212" s="1381" t="s">
        <v>2519</v>
      </c>
      <c r="C212" s="1382" t="s">
        <v>8542</v>
      </c>
      <c r="D212" s="7466">
        <v>1873</v>
      </c>
      <c r="E212" s="1387">
        <v>2023</v>
      </c>
      <c r="F212" s="1387">
        <v>2038</v>
      </c>
      <c r="G212" s="2034" t="s">
        <v>89</v>
      </c>
      <c r="H212" s="1387" t="s">
        <v>89</v>
      </c>
      <c r="I212" s="1388">
        <v>42745</v>
      </c>
      <c r="J212" s="1388" t="s">
        <v>90</v>
      </c>
      <c r="K212" s="2003" t="s">
        <v>2350</v>
      </c>
      <c r="L212" s="1388"/>
      <c r="M212" s="1388"/>
      <c r="N212" s="1388"/>
      <c r="O212" s="1687"/>
      <c r="P212" s="1702"/>
      <c r="Q212" s="1702"/>
      <c r="R212" s="1702"/>
      <c r="S212" s="1390"/>
      <c r="T212" s="2031"/>
      <c r="U212" s="1391" t="str">
        <f t="shared" si="24"/>
        <v>Yes</v>
      </c>
      <c r="V212" s="1392" t="s">
        <v>93</v>
      </c>
      <c r="W212" s="108" t="s">
        <v>94</v>
      </c>
      <c r="X212" s="108"/>
      <c r="Y212" s="107" t="s">
        <v>8543</v>
      </c>
      <c r="Z212" s="107" t="s">
        <v>9615</v>
      </c>
      <c r="AA212" s="106"/>
      <c r="AB212" s="1393">
        <v>44531</v>
      </c>
      <c r="AC212" s="1394" t="s">
        <v>5095</v>
      </c>
      <c r="AD212" s="1395" t="s">
        <v>2523</v>
      </c>
      <c r="AE212" s="1396">
        <v>43891</v>
      </c>
      <c r="AF212" s="1397">
        <v>43891</v>
      </c>
      <c r="AG212" s="1397">
        <v>43922</v>
      </c>
      <c r="AH212" s="1398"/>
      <c r="AI212" s="1399"/>
      <c r="AJ212" s="1395" t="s">
        <v>1010</v>
      </c>
      <c r="AK212" s="1395" t="s">
        <v>2524</v>
      </c>
      <c r="AL212" s="1396"/>
      <c r="AM212" s="1397">
        <v>44013</v>
      </c>
      <c r="AN212" s="1397">
        <v>44075</v>
      </c>
      <c r="AO212" s="1398" t="s">
        <v>2525</v>
      </c>
      <c r="AP212" s="1400"/>
      <c r="AQ212" s="1401" t="s">
        <v>2526</v>
      </c>
      <c r="AR212" s="1402" t="s">
        <v>2527</v>
      </c>
      <c r="AS212" s="1403">
        <v>44136</v>
      </c>
      <c r="AT212" s="1404">
        <v>44136</v>
      </c>
      <c r="AU212" s="1404">
        <v>44166</v>
      </c>
      <c r="AV212" s="1405" t="s">
        <v>2528</v>
      </c>
      <c r="AW212" s="1406"/>
      <c r="AX212" s="2086" t="s">
        <v>2529</v>
      </c>
      <c r="AY212" s="1402" t="s">
        <v>367</v>
      </c>
      <c r="AZ212" s="1403">
        <v>44621</v>
      </c>
      <c r="BA212" s="1404">
        <v>44621</v>
      </c>
      <c r="BB212" s="1404">
        <v>44652</v>
      </c>
      <c r="BC212" s="1405" t="s">
        <v>2530</v>
      </c>
      <c r="BD212" s="1405"/>
      <c r="BE212" s="1407" t="s">
        <v>3214</v>
      </c>
      <c r="BF212" s="1396">
        <v>44927</v>
      </c>
      <c r="BG212" s="1408"/>
      <c r="BH212" s="1407" t="s">
        <v>9616</v>
      </c>
      <c r="BI212" s="1396">
        <v>45017</v>
      </c>
      <c r="BJ212" s="1408"/>
      <c r="BK212" s="1407" t="s">
        <v>114</v>
      </c>
      <c r="BL212" s="1396" t="s">
        <v>114</v>
      </c>
      <c r="BM212" s="1408"/>
      <c r="BN212" s="540" t="s">
        <v>9617</v>
      </c>
      <c r="BO212" s="540" t="s">
        <v>9618</v>
      </c>
      <c r="BP212" s="540"/>
      <c r="BQ212" s="1409">
        <v>44480</v>
      </c>
      <c r="BR212" s="1409">
        <v>44792</v>
      </c>
      <c r="BS212" s="1410" t="s">
        <v>116</v>
      </c>
      <c r="BT212" s="1409">
        <v>45061</v>
      </c>
      <c r="BU212" s="1409">
        <v>44792</v>
      </c>
      <c r="BV212" s="1410" t="s">
        <v>116</v>
      </c>
      <c r="BW212" s="1409">
        <v>44967</v>
      </c>
      <c r="BX212" s="1409"/>
      <c r="BY212" s="540" t="s">
        <v>105</v>
      </c>
    </row>
    <row r="213" spans="1:77" ht="30" customHeight="1" x14ac:dyDescent="0.2">
      <c r="A213" s="1384" t="s">
        <v>1938</v>
      </c>
      <c r="B213" s="1381" t="s">
        <v>1939</v>
      </c>
      <c r="C213" s="1382" t="s">
        <v>7503</v>
      </c>
      <c r="D213" s="7466">
        <v>2135</v>
      </c>
      <c r="E213" s="1385" t="s">
        <v>91</v>
      </c>
      <c r="F213" s="1385" t="s">
        <v>1420</v>
      </c>
      <c r="G213" s="1386" t="s">
        <v>89</v>
      </c>
      <c r="H213" s="2033" t="s">
        <v>89</v>
      </c>
      <c r="I213" s="2029">
        <v>40927</v>
      </c>
      <c r="J213" s="2029" t="s">
        <v>90</v>
      </c>
      <c r="K213" s="2030" t="s">
        <v>1941</v>
      </c>
      <c r="L213" s="2029"/>
      <c r="M213" s="2029"/>
      <c r="N213" s="1506">
        <v>44890</v>
      </c>
      <c r="O213" s="1687"/>
      <c r="P213" s="1702"/>
      <c r="Q213" s="1702"/>
      <c r="R213" s="1702"/>
      <c r="S213" s="1390"/>
      <c r="T213" s="2031"/>
      <c r="U213" s="1391" t="str">
        <f t="shared" si="24"/>
        <v>Yes</v>
      </c>
      <c r="V213" s="1392" t="s">
        <v>93</v>
      </c>
      <c r="W213" s="108" t="s">
        <v>94</v>
      </c>
      <c r="X213" s="1557"/>
      <c r="Y213" s="1273" t="s">
        <v>1942</v>
      </c>
      <c r="Z213" s="1273" t="s">
        <v>7505</v>
      </c>
      <c r="AA213" s="106"/>
      <c r="AB213" s="1393">
        <v>44593</v>
      </c>
      <c r="AC213" s="1394"/>
      <c r="AD213" s="1395" t="s">
        <v>1944</v>
      </c>
      <c r="AE213" s="1396"/>
      <c r="AF213" s="1397"/>
      <c r="AG213" s="1397">
        <v>43132</v>
      </c>
      <c r="AH213" s="1454" t="s">
        <v>1945</v>
      </c>
      <c r="AI213" s="1399"/>
      <c r="AJ213" s="1394" t="s">
        <v>392</v>
      </c>
      <c r="AK213" s="1395" t="s">
        <v>1946</v>
      </c>
      <c r="AL213" s="1396">
        <v>43525</v>
      </c>
      <c r="AM213" s="1397">
        <v>43522</v>
      </c>
      <c r="AN213" s="1397">
        <v>43563</v>
      </c>
      <c r="AO213" s="1454" t="s">
        <v>1947</v>
      </c>
      <c r="AP213" s="1399" t="s">
        <v>1948</v>
      </c>
      <c r="AQ213" s="7520" t="s">
        <v>1949</v>
      </c>
      <c r="AR213" s="7410" t="s">
        <v>1950</v>
      </c>
      <c r="AS213" s="1396">
        <v>43800</v>
      </c>
      <c r="AT213" s="1397">
        <v>43800</v>
      </c>
      <c r="AU213" s="1397">
        <v>43831</v>
      </c>
      <c r="AV213" s="1398" t="s">
        <v>1951</v>
      </c>
      <c r="AW213" s="1406"/>
      <c r="AX213" s="1402"/>
      <c r="AY213" s="1402"/>
      <c r="AZ213" s="1403"/>
      <c r="BA213" s="1404"/>
      <c r="BB213" s="1404"/>
      <c r="BC213" s="1405"/>
      <c r="BD213" s="1405"/>
      <c r="BE213" s="1407" t="s">
        <v>4768</v>
      </c>
      <c r="BF213" s="1396">
        <v>44743</v>
      </c>
      <c r="BG213" s="1438">
        <v>44890</v>
      </c>
      <c r="BH213" s="1446" t="s">
        <v>5098</v>
      </c>
      <c r="BI213" s="1444">
        <v>44866</v>
      </c>
      <c r="BJ213" s="1445"/>
      <c r="BK213" s="1407" t="s">
        <v>6826</v>
      </c>
      <c r="BL213" s="1396">
        <v>45292</v>
      </c>
      <c r="BM213" s="1408"/>
      <c r="BN213" s="540"/>
      <c r="BO213" s="540" t="s">
        <v>9619</v>
      </c>
      <c r="BP213" s="540"/>
      <c r="BQ213" s="1409">
        <v>45048</v>
      </c>
      <c r="BR213" s="1409">
        <v>44628</v>
      </c>
      <c r="BS213" s="1410" t="s">
        <v>116</v>
      </c>
      <c r="BT213" s="1409">
        <v>45048</v>
      </c>
      <c r="BU213" s="1409">
        <v>44868</v>
      </c>
      <c r="BV213" s="1410" t="s">
        <v>116</v>
      </c>
      <c r="BW213" s="1409">
        <v>44868</v>
      </c>
      <c r="BX213" s="7607"/>
      <c r="BY213" s="7607"/>
    </row>
    <row r="214" spans="1:77" ht="30" customHeight="1" x14ac:dyDescent="0.2">
      <c r="A214" s="1384" t="s">
        <v>1615</v>
      </c>
      <c r="B214" s="1535" t="s">
        <v>1616</v>
      </c>
      <c r="C214" s="1382" t="s">
        <v>1617</v>
      </c>
      <c r="D214" s="7466">
        <v>1968</v>
      </c>
      <c r="E214" s="1385" t="s">
        <v>337</v>
      </c>
      <c r="F214" s="1385" t="s">
        <v>3616</v>
      </c>
      <c r="G214" s="1386" t="s">
        <v>89</v>
      </c>
      <c r="H214" s="2092" t="s">
        <v>89</v>
      </c>
      <c r="I214" s="2029">
        <v>41912</v>
      </c>
      <c r="J214" s="2029" t="s">
        <v>90</v>
      </c>
      <c r="K214" s="2030" t="s">
        <v>1120</v>
      </c>
      <c r="L214" s="2029"/>
      <c r="M214" s="2029"/>
      <c r="N214" s="1388"/>
      <c r="O214" s="1687"/>
      <c r="P214" s="1702"/>
      <c r="Q214" s="1702"/>
      <c r="R214" s="1702"/>
      <c r="S214" s="1390">
        <v>43709</v>
      </c>
      <c r="T214" s="1554" t="s">
        <v>1618</v>
      </c>
      <c r="U214" s="1391" t="str">
        <f t="shared" si="24"/>
        <v>Yes</v>
      </c>
      <c r="V214" s="1392" t="s">
        <v>93</v>
      </c>
      <c r="W214" s="108" t="s">
        <v>94</v>
      </c>
      <c r="X214" s="2082"/>
      <c r="Y214" s="1558" t="s">
        <v>9620</v>
      </c>
      <c r="Z214" s="107" t="s">
        <v>5657</v>
      </c>
      <c r="AA214" s="106" t="s">
        <v>5658</v>
      </c>
      <c r="AB214" s="1393">
        <v>43739</v>
      </c>
      <c r="AC214" s="1394" t="s">
        <v>1621</v>
      </c>
      <c r="AD214" s="1395" t="s">
        <v>1622</v>
      </c>
      <c r="AE214" s="1396">
        <v>43221</v>
      </c>
      <c r="AF214" s="1397">
        <v>43215</v>
      </c>
      <c r="AG214" s="1397">
        <v>43292</v>
      </c>
      <c r="AH214" s="1398"/>
      <c r="AI214" s="1399"/>
      <c r="AJ214" s="7467" t="s">
        <v>1623</v>
      </c>
      <c r="AK214" s="7410" t="s">
        <v>1624</v>
      </c>
      <c r="AL214" s="1396">
        <v>43831</v>
      </c>
      <c r="AM214" s="1397">
        <v>44127</v>
      </c>
      <c r="AN214" s="1397">
        <v>44196</v>
      </c>
      <c r="AO214" s="1454" t="s">
        <v>1625</v>
      </c>
      <c r="AP214" s="1400"/>
      <c r="AQ214" s="1401"/>
      <c r="AR214" s="1402"/>
      <c r="AS214" s="1403"/>
      <c r="AT214" s="1404"/>
      <c r="AU214" s="1404"/>
      <c r="AV214" s="1405"/>
      <c r="AW214" s="1406"/>
      <c r="AX214" s="1402"/>
      <c r="AY214" s="1402"/>
      <c r="AZ214" s="1403"/>
      <c r="BA214" s="1404"/>
      <c r="BB214" s="1404"/>
      <c r="BC214" s="1405"/>
      <c r="BD214" s="1405"/>
      <c r="BE214" s="1407" t="s">
        <v>8566</v>
      </c>
      <c r="BF214" s="1396">
        <v>44805</v>
      </c>
      <c r="BG214" s="1408"/>
      <c r="BH214" s="1407" t="s">
        <v>6456</v>
      </c>
      <c r="BI214" s="1396">
        <v>44896</v>
      </c>
      <c r="BJ214" s="1408"/>
      <c r="BK214" s="1407" t="s">
        <v>114</v>
      </c>
      <c r="BL214" s="1396" t="s">
        <v>114</v>
      </c>
      <c r="BM214" s="1408"/>
      <c r="BN214" s="2093" t="s">
        <v>9621</v>
      </c>
      <c r="BO214" s="1709" t="s">
        <v>9622</v>
      </c>
      <c r="BP214" s="1709"/>
      <c r="BQ214" s="1409">
        <v>44825</v>
      </c>
      <c r="BR214" s="1409"/>
      <c r="BS214" s="1410" t="s">
        <v>116</v>
      </c>
      <c r="BT214" s="1409">
        <v>44593</v>
      </c>
      <c r="BU214" s="1409">
        <v>44771</v>
      </c>
      <c r="BV214" s="1410" t="s">
        <v>116</v>
      </c>
      <c r="BW214" s="1409"/>
      <c r="BX214" s="1409"/>
      <c r="BY214" s="540" t="s">
        <v>105</v>
      </c>
    </row>
    <row r="215" spans="1:77" ht="30" customHeight="1" x14ac:dyDescent="0.2">
      <c r="A215" s="1384" t="s">
        <v>928</v>
      </c>
      <c r="B215" s="1381" t="s">
        <v>929</v>
      </c>
      <c r="C215" s="1382" t="s">
        <v>635</v>
      </c>
      <c r="D215" s="7466">
        <v>2213</v>
      </c>
      <c r="E215" s="1385" t="s">
        <v>91</v>
      </c>
      <c r="F215" s="1385" t="s">
        <v>931</v>
      </c>
      <c r="G215" s="1386" t="s">
        <v>89</v>
      </c>
      <c r="H215" s="1387" t="s">
        <v>89</v>
      </c>
      <c r="I215" s="1388">
        <v>42199</v>
      </c>
      <c r="J215" s="2029" t="s">
        <v>90</v>
      </c>
      <c r="K215" s="2094" t="s">
        <v>932</v>
      </c>
      <c r="L215" s="1388"/>
      <c r="M215" s="1388"/>
      <c r="N215" s="1388">
        <v>44960</v>
      </c>
      <c r="O215" s="1687"/>
      <c r="P215" s="1702"/>
      <c r="Q215" s="1702"/>
      <c r="R215" s="1702"/>
      <c r="S215" s="1390"/>
      <c r="T215" s="2031"/>
      <c r="U215" s="1391" t="str">
        <f t="shared" si="24"/>
        <v>Yes</v>
      </c>
      <c r="V215" s="1392" t="s">
        <v>93</v>
      </c>
      <c r="W215" s="108" t="s">
        <v>94</v>
      </c>
      <c r="X215" s="108"/>
      <c r="Y215" s="106" t="s">
        <v>5336</v>
      </c>
      <c r="Z215" s="106" t="s">
        <v>9253</v>
      </c>
      <c r="AA215" s="106"/>
      <c r="AB215" s="1393">
        <v>44256</v>
      </c>
      <c r="AC215" s="1394" t="s">
        <v>933</v>
      </c>
      <c r="AD215" s="1395" t="s">
        <v>364</v>
      </c>
      <c r="AE215" s="1396">
        <v>42917</v>
      </c>
      <c r="AF215" s="1397">
        <v>42908</v>
      </c>
      <c r="AG215" s="1397">
        <v>42950</v>
      </c>
      <c r="AH215" s="1398" t="s">
        <v>934</v>
      </c>
      <c r="AI215" s="1399" t="s">
        <v>935</v>
      </c>
      <c r="AJ215" s="7467" t="s">
        <v>936</v>
      </c>
      <c r="AK215" s="7467" t="s">
        <v>664</v>
      </c>
      <c r="AL215" s="1396">
        <v>43466</v>
      </c>
      <c r="AM215" s="1397">
        <v>43447</v>
      </c>
      <c r="AN215" s="1397">
        <v>43503</v>
      </c>
      <c r="AO215" s="1398" t="s">
        <v>937</v>
      </c>
      <c r="AP215" s="1400"/>
      <c r="AQ215" s="1401"/>
      <c r="AR215" s="1402"/>
      <c r="AS215" s="1403"/>
      <c r="AT215" s="1404"/>
      <c r="AU215" s="1404"/>
      <c r="AV215" s="1405"/>
      <c r="AW215" s="1406"/>
      <c r="AX215" s="1402"/>
      <c r="AY215" s="1402"/>
      <c r="AZ215" s="1403"/>
      <c r="BA215" s="1404"/>
      <c r="BB215" s="1404"/>
      <c r="BC215" s="1405"/>
      <c r="BD215" s="1405"/>
      <c r="BE215" s="1407" t="s">
        <v>938</v>
      </c>
      <c r="BF215" s="1396">
        <v>44927</v>
      </c>
      <c r="BG215" s="1631">
        <v>44960</v>
      </c>
      <c r="BH215" s="1407" t="s">
        <v>9623</v>
      </c>
      <c r="BI215" s="1396">
        <v>45017</v>
      </c>
      <c r="BJ215" s="1445"/>
      <c r="BK215" s="1407" t="s">
        <v>114</v>
      </c>
      <c r="BL215" s="1396" t="s">
        <v>114</v>
      </c>
      <c r="BM215" s="1445"/>
      <c r="BN215" s="541" t="s">
        <v>9624</v>
      </c>
      <c r="BO215" s="541" t="s">
        <v>9625</v>
      </c>
      <c r="BP215" s="628"/>
      <c r="BQ215" s="1409">
        <v>44771</v>
      </c>
      <c r="BR215" s="1409">
        <v>44321</v>
      </c>
      <c r="BS215" s="1410" t="s">
        <v>116</v>
      </c>
      <c r="BT215" s="1409">
        <v>44518</v>
      </c>
      <c r="BU215" s="1409">
        <v>44953</v>
      </c>
      <c r="BV215" s="1410" t="s">
        <v>116</v>
      </c>
      <c r="BW215" s="1409">
        <v>44953</v>
      </c>
      <c r="BX215" s="1507" t="s">
        <v>8796</v>
      </c>
      <c r="BY215" s="544" t="s">
        <v>943</v>
      </c>
    </row>
    <row r="216" spans="1:77" ht="30" customHeight="1" x14ac:dyDescent="0.2">
      <c r="A216" s="1384" t="s">
        <v>3135</v>
      </c>
      <c r="B216" s="1381" t="s">
        <v>3134</v>
      </c>
      <c r="C216" s="1382" t="s">
        <v>3136</v>
      </c>
      <c r="D216" s="7477">
        <v>2292</v>
      </c>
      <c r="E216" s="1385" t="s">
        <v>974</v>
      </c>
      <c r="F216" s="1385" t="s">
        <v>322</v>
      </c>
      <c r="G216" s="1386" t="s">
        <v>89</v>
      </c>
      <c r="H216" s="2033" t="s">
        <v>89</v>
      </c>
      <c r="I216" s="2029">
        <v>41619</v>
      </c>
      <c r="J216" s="2029" t="s">
        <v>90</v>
      </c>
      <c r="K216" s="2095"/>
      <c r="L216" s="2096"/>
      <c r="M216" s="2096"/>
      <c r="N216" s="1722"/>
      <c r="O216" s="2097"/>
      <c r="P216" s="2098"/>
      <c r="Q216" s="2098"/>
      <c r="R216" s="2098"/>
      <c r="S216" s="1723"/>
      <c r="T216" s="2099"/>
      <c r="U216" s="1391" t="str">
        <f t="shared" si="24"/>
        <v>Yes</v>
      </c>
      <c r="V216" s="1392" t="s">
        <v>93</v>
      </c>
      <c r="W216" s="108" t="s">
        <v>94</v>
      </c>
      <c r="X216" s="108"/>
      <c r="Y216" s="107" t="s">
        <v>3146</v>
      </c>
      <c r="Z216" s="107" t="s">
        <v>9626</v>
      </c>
      <c r="AA216" s="108"/>
      <c r="AB216" s="1393">
        <v>44835</v>
      </c>
      <c r="AC216" s="1574" t="s">
        <v>3139</v>
      </c>
      <c r="AD216" s="1395" t="s">
        <v>1399</v>
      </c>
      <c r="AE216" s="1396">
        <v>44013</v>
      </c>
      <c r="AF216" s="1397">
        <v>44019</v>
      </c>
      <c r="AG216" s="1397">
        <v>44124</v>
      </c>
      <c r="AH216" s="1398" t="s">
        <v>3140</v>
      </c>
      <c r="AI216" s="1399"/>
      <c r="AJ216" s="1395" t="s">
        <v>3141</v>
      </c>
      <c r="AK216" s="1395" t="s">
        <v>3142</v>
      </c>
      <c r="AL216" s="1396">
        <v>44105</v>
      </c>
      <c r="AM216" s="1397">
        <v>44162</v>
      </c>
      <c r="AN216" s="1397">
        <v>44256</v>
      </c>
      <c r="AO216" s="1398" t="s">
        <v>3143</v>
      </c>
      <c r="AP216" s="1400"/>
      <c r="AQ216" s="1401" t="s">
        <v>3144</v>
      </c>
      <c r="AR216" s="1395" t="s">
        <v>3145</v>
      </c>
      <c r="AS216" s="1403">
        <v>44593</v>
      </c>
      <c r="AT216" s="1404">
        <v>44599</v>
      </c>
      <c r="AU216" s="1404">
        <v>44655</v>
      </c>
      <c r="AV216" s="1405" t="s">
        <v>3146</v>
      </c>
      <c r="AW216" s="1406"/>
      <c r="AX216" s="1402" t="s">
        <v>6947</v>
      </c>
      <c r="AY216" s="1395" t="s">
        <v>3148</v>
      </c>
      <c r="AZ216" s="1403">
        <v>45108</v>
      </c>
      <c r="BA216" s="1404"/>
      <c r="BB216" s="1404"/>
      <c r="BC216" s="1405"/>
      <c r="BD216" s="1405"/>
      <c r="BE216" s="1407" t="s">
        <v>6948</v>
      </c>
      <c r="BF216" s="1396">
        <v>45413</v>
      </c>
      <c r="BG216" s="1408"/>
      <c r="BH216" s="1407" t="s">
        <v>6949</v>
      </c>
      <c r="BI216" s="1396">
        <v>45505</v>
      </c>
      <c r="BJ216" s="1408"/>
      <c r="BK216" s="1433" t="s">
        <v>6936</v>
      </c>
      <c r="BL216" s="1547">
        <v>45839</v>
      </c>
      <c r="BM216" s="1408"/>
      <c r="BN216" s="540" t="s">
        <v>9627</v>
      </c>
      <c r="BO216" s="540" t="s">
        <v>9628</v>
      </c>
      <c r="BP216" s="540" t="s">
        <v>6951</v>
      </c>
      <c r="BQ216" s="1409">
        <v>45061</v>
      </c>
      <c r="BR216" s="1409">
        <v>44873</v>
      </c>
      <c r="BS216" s="1410" t="s">
        <v>116</v>
      </c>
      <c r="BT216" s="1409">
        <v>44480</v>
      </c>
      <c r="BU216" s="1409">
        <v>44873</v>
      </c>
      <c r="BV216" s="1410" t="s">
        <v>116</v>
      </c>
      <c r="BW216" s="1409">
        <v>44873</v>
      </c>
      <c r="BX216" s="1409"/>
      <c r="BY216" s="540" t="s">
        <v>105</v>
      </c>
    </row>
    <row r="217" spans="1:77" ht="30" customHeight="1" x14ac:dyDescent="0.2">
      <c r="A217" s="1384" t="s">
        <v>1788</v>
      </c>
      <c r="B217" s="1381" t="s">
        <v>1789</v>
      </c>
      <c r="C217" s="1382" t="s">
        <v>1790</v>
      </c>
      <c r="D217" s="7466">
        <v>2189</v>
      </c>
      <c r="E217" s="1385" t="s">
        <v>91</v>
      </c>
      <c r="F217" s="1385" t="s">
        <v>949</v>
      </c>
      <c r="G217" s="1386" t="s">
        <v>89</v>
      </c>
      <c r="H217" s="2033" t="s">
        <v>89</v>
      </c>
      <c r="I217" s="2029">
        <v>42293</v>
      </c>
      <c r="J217" s="2029" t="s">
        <v>90</v>
      </c>
      <c r="K217" s="2030" t="s">
        <v>169</v>
      </c>
      <c r="L217" s="2029"/>
      <c r="M217" s="2029"/>
      <c r="N217" s="1388"/>
      <c r="O217" s="1687"/>
      <c r="P217" s="1702"/>
      <c r="Q217" s="1702"/>
      <c r="R217" s="1702"/>
      <c r="S217" s="1390" t="s">
        <v>1791</v>
      </c>
      <c r="T217" s="1554" t="s">
        <v>1792</v>
      </c>
      <c r="U217" s="1391" t="str">
        <f t="shared" si="24"/>
        <v>Yes</v>
      </c>
      <c r="V217" s="1392" t="s">
        <v>93</v>
      </c>
      <c r="W217" s="108" t="s">
        <v>94</v>
      </c>
      <c r="X217" s="108"/>
      <c r="Y217" s="106" t="s">
        <v>1793</v>
      </c>
      <c r="Z217" s="106" t="s">
        <v>6839</v>
      </c>
      <c r="AA217" s="106"/>
      <c r="AB217" s="1531">
        <v>44593</v>
      </c>
      <c r="AC217" s="1394" t="s">
        <v>4767</v>
      </c>
      <c r="AD217" s="1395" t="s">
        <v>6840</v>
      </c>
      <c r="AE217" s="1396">
        <v>44593</v>
      </c>
      <c r="AF217" s="1397"/>
      <c r="AG217" s="1397"/>
      <c r="AH217" s="1398"/>
      <c r="AI217" s="1399"/>
      <c r="AJ217" s="7473" t="s">
        <v>1796</v>
      </c>
      <c r="AK217" s="7467" t="s">
        <v>6841</v>
      </c>
      <c r="AL217" s="1396">
        <v>44652</v>
      </c>
      <c r="AM217" s="1397">
        <v>44655</v>
      </c>
      <c r="AN217" s="1397">
        <v>44697</v>
      </c>
      <c r="AO217" s="1398" t="s">
        <v>1798</v>
      </c>
      <c r="AP217" s="1400"/>
      <c r="AQ217" s="1550" t="s">
        <v>1025</v>
      </c>
      <c r="AR217" s="1402" t="s">
        <v>9629</v>
      </c>
      <c r="AS217" s="1551">
        <v>44743</v>
      </c>
      <c r="AT217" s="1404"/>
      <c r="AU217" s="1404"/>
      <c r="AV217" s="1405"/>
      <c r="AW217" s="1400"/>
      <c r="AX217" s="1552"/>
      <c r="AY217" s="1552"/>
      <c r="AZ217" s="1551"/>
      <c r="BA217" s="1404"/>
      <c r="BB217" s="1404"/>
      <c r="BC217" s="1405"/>
      <c r="BD217" s="1405"/>
      <c r="BE217" s="1407" t="s">
        <v>316</v>
      </c>
      <c r="BF217" s="1396">
        <v>45017</v>
      </c>
      <c r="BG217" s="1397"/>
      <c r="BH217" s="1407" t="s">
        <v>9630</v>
      </c>
      <c r="BI217" s="1396">
        <v>45078</v>
      </c>
      <c r="BJ217" s="1408"/>
      <c r="BK217" s="1407" t="s">
        <v>9087</v>
      </c>
      <c r="BL217" s="1455">
        <v>45444</v>
      </c>
      <c r="BM217" s="1408"/>
      <c r="BN217" s="540" t="s">
        <v>9631</v>
      </c>
      <c r="BO217" s="540" t="s">
        <v>9632</v>
      </c>
      <c r="BP217" s="540"/>
      <c r="BQ217" s="1409">
        <v>44480</v>
      </c>
      <c r="BR217" s="1409">
        <v>44673</v>
      </c>
      <c r="BS217" s="1410" t="s">
        <v>116</v>
      </c>
      <c r="BT217" s="1409">
        <v>44274</v>
      </c>
      <c r="BU217" s="1409">
        <v>44673</v>
      </c>
      <c r="BV217" s="1410" t="s">
        <v>116</v>
      </c>
      <c r="BW217" s="1409"/>
      <c r="BX217" s="1409"/>
      <c r="BY217" s="540" t="s">
        <v>579</v>
      </c>
    </row>
    <row r="218" spans="1:77" ht="30" customHeight="1" x14ac:dyDescent="0.2">
      <c r="A218" s="1384" t="s">
        <v>2356</v>
      </c>
      <c r="B218" s="1381" t="s">
        <v>2357</v>
      </c>
      <c r="C218" s="2100" t="s">
        <v>6061</v>
      </c>
      <c r="D218" s="7466">
        <v>1935</v>
      </c>
      <c r="E218" s="1385" t="s">
        <v>4235</v>
      </c>
      <c r="F218" s="1385" t="s">
        <v>3616</v>
      </c>
      <c r="G218" s="1386" t="s">
        <v>89</v>
      </c>
      <c r="H218" s="2033" t="s">
        <v>89</v>
      </c>
      <c r="I218" s="2029">
        <v>44018</v>
      </c>
      <c r="J218" s="2029" t="s">
        <v>90</v>
      </c>
      <c r="K218" s="2101" t="s">
        <v>169</v>
      </c>
      <c r="L218" s="2029"/>
      <c r="M218" s="2029"/>
      <c r="N218" s="1388"/>
      <c r="O218" s="1687"/>
      <c r="P218" s="1702"/>
      <c r="Q218" s="1702"/>
      <c r="R218" s="1702"/>
      <c r="S218" s="1390"/>
      <c r="T218" s="2031"/>
      <c r="U218" s="1391" t="b">
        <f t="shared" si="24"/>
        <v>0</v>
      </c>
      <c r="V218" s="1392" t="s">
        <v>237</v>
      </c>
      <c r="W218" s="108" t="s">
        <v>94</v>
      </c>
      <c r="X218" s="108"/>
      <c r="Y218" s="106" t="s">
        <v>6062</v>
      </c>
      <c r="Z218" s="106" t="s">
        <v>6063</v>
      </c>
      <c r="AA218" s="1273" t="s">
        <v>6064</v>
      </c>
      <c r="AB218" s="1393">
        <v>43374</v>
      </c>
      <c r="AC218" s="1394"/>
      <c r="AD218" s="1395" t="s">
        <v>6065</v>
      </c>
      <c r="AE218" s="1396"/>
      <c r="AF218" s="1397">
        <v>42566</v>
      </c>
      <c r="AG218" s="1397">
        <v>42629</v>
      </c>
      <c r="AH218" s="1398"/>
      <c r="AI218" s="1399"/>
      <c r="AJ218" s="1395"/>
      <c r="AK218" s="1395"/>
      <c r="AL218" s="1396"/>
      <c r="AM218" s="1397"/>
      <c r="AN218" s="1397"/>
      <c r="AO218" s="1398"/>
      <c r="AP218" s="1400"/>
      <c r="AQ218" s="1401"/>
      <c r="AR218" s="1402"/>
      <c r="AS218" s="1403"/>
      <c r="AT218" s="1404"/>
      <c r="AU218" s="1404"/>
      <c r="AV218" s="1405"/>
      <c r="AW218" s="1406"/>
      <c r="AX218" s="1402"/>
      <c r="AY218" s="1402"/>
      <c r="AZ218" s="1403"/>
      <c r="BA218" s="1404"/>
      <c r="BB218" s="1404"/>
      <c r="BC218" s="1405"/>
      <c r="BD218" s="1405"/>
      <c r="BE218" s="1407" t="s">
        <v>5236</v>
      </c>
      <c r="BF218" s="1396">
        <v>43252</v>
      </c>
      <c r="BG218" s="1408">
        <v>43280</v>
      </c>
      <c r="BH218" s="1407" t="s">
        <v>5533</v>
      </c>
      <c r="BI218" s="1396">
        <v>43405</v>
      </c>
      <c r="BJ218" s="1408">
        <v>43405</v>
      </c>
      <c r="BK218" s="1407" t="s">
        <v>5095</v>
      </c>
      <c r="BL218" s="1396">
        <v>43891</v>
      </c>
      <c r="BM218" s="1408">
        <v>44018</v>
      </c>
      <c r="BN218" s="540" t="s">
        <v>6066</v>
      </c>
      <c r="BO218" s="540" t="s">
        <v>6891</v>
      </c>
      <c r="BP218" s="540"/>
      <c r="BQ218" s="1409">
        <v>44049</v>
      </c>
      <c r="BR218" s="1409"/>
      <c r="BS218" s="1410" t="s">
        <v>116</v>
      </c>
      <c r="BT218" s="1409"/>
      <c r="BU218" s="1409"/>
      <c r="BV218" s="1410"/>
      <c r="BW218" s="1409"/>
      <c r="BX218" s="1409" t="s">
        <v>6810</v>
      </c>
      <c r="BY218" s="540" t="s">
        <v>2168</v>
      </c>
    </row>
    <row r="219" spans="1:77" ht="30" customHeight="1" x14ac:dyDescent="0.2">
      <c r="A219" s="1384" t="s">
        <v>3631</v>
      </c>
      <c r="B219" s="1426" t="s">
        <v>3630</v>
      </c>
      <c r="C219" s="1382" t="s">
        <v>3632</v>
      </c>
      <c r="D219" s="7466">
        <v>1958</v>
      </c>
      <c r="E219" s="1385" t="s">
        <v>337</v>
      </c>
      <c r="F219" s="1385" t="s">
        <v>3616</v>
      </c>
      <c r="G219" s="1386" t="s">
        <v>89</v>
      </c>
      <c r="H219" s="2028" t="s">
        <v>89</v>
      </c>
      <c r="I219" s="2029">
        <v>40833</v>
      </c>
      <c r="J219" s="2029"/>
      <c r="K219" s="2030"/>
      <c r="L219" s="2029"/>
      <c r="M219" s="2029"/>
      <c r="N219" s="1388"/>
      <c r="O219" s="1687"/>
      <c r="P219" s="1702"/>
      <c r="Q219" s="2102"/>
      <c r="R219" s="2102"/>
      <c r="S219" s="1390"/>
      <c r="T219" s="2031"/>
      <c r="U219" s="1391" t="str">
        <f t="shared" si="24"/>
        <v>Yes</v>
      </c>
      <c r="V219" s="1392" t="s">
        <v>93</v>
      </c>
      <c r="W219" s="108" t="s">
        <v>94</v>
      </c>
      <c r="X219" s="108"/>
      <c r="Y219" s="106" t="s">
        <v>6596</v>
      </c>
      <c r="Z219" s="106" t="s">
        <v>6597</v>
      </c>
      <c r="AA219" s="106"/>
      <c r="AB219" s="1393">
        <v>43862</v>
      </c>
      <c r="AC219" s="1394" t="s">
        <v>3635</v>
      </c>
      <c r="AD219" s="1395"/>
      <c r="AE219" s="1396">
        <v>43405</v>
      </c>
      <c r="AF219" s="1397">
        <v>43399</v>
      </c>
      <c r="AG219" s="1397">
        <v>43455</v>
      </c>
      <c r="AH219" s="1454" t="s">
        <v>3636</v>
      </c>
      <c r="AI219" s="1399"/>
      <c r="AJ219" s="7438" t="s">
        <v>3637</v>
      </c>
      <c r="AK219" s="7410" t="s">
        <v>367</v>
      </c>
      <c r="AL219" s="1396">
        <v>44317</v>
      </c>
      <c r="AM219" s="1397">
        <v>44358</v>
      </c>
      <c r="AN219" s="1397">
        <v>44428</v>
      </c>
      <c r="AO219" s="1398" t="s">
        <v>3638</v>
      </c>
      <c r="AP219" s="1400"/>
      <c r="AQ219" s="1401" t="s">
        <v>9633</v>
      </c>
      <c r="AR219" s="1402" t="s">
        <v>1294</v>
      </c>
      <c r="AS219" s="1403">
        <v>44866</v>
      </c>
      <c r="AT219" s="1404"/>
      <c r="AU219" s="1404"/>
      <c r="AV219" s="1405"/>
      <c r="AW219" s="1406"/>
      <c r="AX219" s="2103">
        <v>44927</v>
      </c>
      <c r="AY219" s="1402" t="s">
        <v>3639</v>
      </c>
      <c r="AZ219" s="1403">
        <v>44927</v>
      </c>
      <c r="BA219" s="1404">
        <v>44953</v>
      </c>
      <c r="BB219" s="1404">
        <v>44995</v>
      </c>
      <c r="BC219" s="1405" t="s">
        <v>3638</v>
      </c>
      <c r="BD219" s="1405"/>
      <c r="BE219" s="1407" t="s">
        <v>7142</v>
      </c>
      <c r="BF219" s="1396">
        <v>45231</v>
      </c>
      <c r="BG219" s="1397"/>
      <c r="BH219" s="1407" t="s">
        <v>7004</v>
      </c>
      <c r="BI219" s="1396">
        <v>45597</v>
      </c>
      <c r="BJ219" s="1408"/>
      <c r="BK219" s="1407" t="s">
        <v>9356</v>
      </c>
      <c r="BL219" s="1455" t="s">
        <v>114</v>
      </c>
      <c r="BM219" s="1408"/>
      <c r="BN219" s="542" t="s">
        <v>9634</v>
      </c>
      <c r="BO219" s="542" t="s">
        <v>9635</v>
      </c>
      <c r="BP219" s="7474" t="s">
        <v>1116</v>
      </c>
      <c r="BQ219" s="1409">
        <v>44062</v>
      </c>
      <c r="BR219" s="1409"/>
      <c r="BS219" s="1410" t="s">
        <v>116</v>
      </c>
      <c r="BT219" s="1409"/>
      <c r="BU219" s="1409">
        <v>44986</v>
      </c>
      <c r="BV219" s="1410" t="s">
        <v>116</v>
      </c>
      <c r="BW219" s="1409">
        <v>44770</v>
      </c>
      <c r="BX219" s="1409"/>
      <c r="BY219" s="540" t="s">
        <v>105</v>
      </c>
    </row>
    <row r="220" spans="1:77" ht="30" customHeight="1" x14ac:dyDescent="0.2">
      <c r="A220" s="1384" t="s">
        <v>3163</v>
      </c>
      <c r="B220" s="1381" t="s">
        <v>3164</v>
      </c>
      <c r="C220" s="1381" t="s">
        <v>3165</v>
      </c>
      <c r="D220" s="7466">
        <v>2263</v>
      </c>
      <c r="E220" s="1385" t="s">
        <v>91</v>
      </c>
      <c r="F220" s="1385" t="s">
        <v>949</v>
      </c>
      <c r="G220" s="1387" t="s">
        <v>89</v>
      </c>
      <c r="H220" s="1387" t="s">
        <v>89</v>
      </c>
      <c r="I220" s="1388">
        <v>43860</v>
      </c>
      <c r="J220" s="1388"/>
      <c r="K220" s="2003" t="s">
        <v>3166</v>
      </c>
      <c r="L220" s="1388"/>
      <c r="M220" s="1388" t="s">
        <v>90</v>
      </c>
      <c r="N220" s="1388"/>
      <c r="O220" s="1687"/>
      <c r="P220" s="1702"/>
      <c r="Q220" s="1702"/>
      <c r="R220" s="1702"/>
      <c r="S220" s="1390"/>
      <c r="T220" s="2104"/>
      <c r="U220" s="1391" t="str">
        <f t="shared" si="24"/>
        <v>Yes</v>
      </c>
      <c r="V220" s="1392" t="s">
        <v>93</v>
      </c>
      <c r="W220" s="108" t="s">
        <v>94</v>
      </c>
      <c r="X220" s="1442"/>
      <c r="Y220" s="107" t="s">
        <v>6954</v>
      </c>
      <c r="Z220" s="107" t="s">
        <v>6955</v>
      </c>
      <c r="AA220" s="108"/>
      <c r="AB220" s="1531">
        <v>44835</v>
      </c>
      <c r="AC220" s="1394" t="s">
        <v>6956</v>
      </c>
      <c r="AD220" s="1395" t="s">
        <v>3169</v>
      </c>
      <c r="AE220" s="1396">
        <v>44105</v>
      </c>
      <c r="AF220" s="1397">
        <v>44116</v>
      </c>
      <c r="AG220" s="1397">
        <v>44158</v>
      </c>
      <c r="AH220" s="1398" t="s">
        <v>3170</v>
      </c>
      <c r="AI220" s="1399"/>
      <c r="AJ220" s="1532" t="s">
        <v>9636</v>
      </c>
      <c r="AK220" s="1395" t="s">
        <v>1491</v>
      </c>
      <c r="AL220" s="1396">
        <v>44986</v>
      </c>
      <c r="AM220" s="1397"/>
      <c r="AN220" s="1397"/>
      <c r="AO220" s="1398"/>
      <c r="AP220" s="1400"/>
      <c r="AQ220" s="1532"/>
      <c r="AR220" s="1395"/>
      <c r="AS220" s="1396"/>
      <c r="AT220" s="1404"/>
      <c r="AU220" s="1404"/>
      <c r="AV220" s="1405"/>
      <c r="AW220" s="1406"/>
      <c r="AX220" s="1402"/>
      <c r="AY220" s="1552"/>
      <c r="AZ220" s="1551"/>
      <c r="BA220" s="1404"/>
      <c r="BB220" s="1404"/>
      <c r="BC220" s="1405"/>
      <c r="BD220" s="1405"/>
      <c r="BE220" s="1407" t="s">
        <v>9637</v>
      </c>
      <c r="BF220" s="1396">
        <v>45170</v>
      </c>
      <c r="BG220" s="1397"/>
      <c r="BH220" s="1407" t="s">
        <v>6912</v>
      </c>
      <c r="BI220" s="1396">
        <v>45352</v>
      </c>
      <c r="BJ220" s="1408"/>
      <c r="BK220" s="1407" t="s">
        <v>7737</v>
      </c>
      <c r="BL220" s="1455">
        <v>45748</v>
      </c>
      <c r="BM220" s="1408"/>
      <c r="BN220" s="635" t="s">
        <v>9638</v>
      </c>
      <c r="BO220" s="635" t="s">
        <v>9639</v>
      </c>
      <c r="BP220" s="635"/>
      <c r="BQ220" s="1409"/>
      <c r="BR220" s="1409">
        <v>44986</v>
      </c>
      <c r="BS220" s="1410" t="s">
        <v>116</v>
      </c>
      <c r="BT220" s="1409"/>
      <c r="BU220" s="1409">
        <v>44986</v>
      </c>
      <c r="BV220" s="1410" t="s">
        <v>116</v>
      </c>
      <c r="BW220" s="1409">
        <v>44797</v>
      </c>
      <c r="BX220" s="1409"/>
      <c r="BY220" s="2105" t="s">
        <v>9640</v>
      </c>
    </row>
    <row r="221" spans="1:77" ht="30" customHeight="1" x14ac:dyDescent="0.2">
      <c r="A221" s="2038" t="s">
        <v>135</v>
      </c>
      <c r="B221" s="1381" t="s">
        <v>136</v>
      </c>
      <c r="C221" s="1382" t="s">
        <v>635</v>
      </c>
      <c r="D221" s="7466" t="s">
        <v>6849</v>
      </c>
      <c r="E221" s="1386"/>
      <c r="F221" s="1386"/>
      <c r="G221" s="1386" t="s">
        <v>89</v>
      </c>
      <c r="H221" s="2033" t="s">
        <v>89</v>
      </c>
      <c r="I221" s="2029">
        <v>43299</v>
      </c>
      <c r="J221" s="2029" t="s">
        <v>90</v>
      </c>
      <c r="K221" s="2030" t="s">
        <v>138</v>
      </c>
      <c r="L221" s="2029"/>
      <c r="M221" s="2029"/>
      <c r="N221" s="1388"/>
      <c r="O221" s="1687"/>
      <c r="P221" s="1702"/>
      <c r="Q221" s="1702"/>
      <c r="R221" s="1702"/>
      <c r="S221" s="1390"/>
      <c r="T221" s="2031"/>
      <c r="U221" s="1391" t="str">
        <f t="shared" si="24"/>
        <v>Yes</v>
      </c>
      <c r="V221" s="1392" t="s">
        <v>93</v>
      </c>
      <c r="W221" s="108" t="s">
        <v>94</v>
      </c>
      <c r="X221" s="108"/>
      <c r="Y221" s="106" t="s">
        <v>139</v>
      </c>
      <c r="Z221" s="106" t="s">
        <v>9641</v>
      </c>
      <c r="AA221" s="106"/>
      <c r="AB221" s="1393">
        <v>44013</v>
      </c>
      <c r="AC221" s="1407" t="s">
        <v>788</v>
      </c>
      <c r="AD221" s="1395" t="s">
        <v>7278</v>
      </c>
      <c r="AE221" s="1396">
        <v>44470</v>
      </c>
      <c r="AF221" s="1397"/>
      <c r="AG221" s="1397"/>
      <c r="AH221" s="1398"/>
      <c r="AI221" s="1399"/>
      <c r="AJ221" s="7499" t="s">
        <v>315</v>
      </c>
      <c r="AK221" s="7489" t="s">
        <v>7279</v>
      </c>
      <c r="AL221" s="1396">
        <v>44652</v>
      </c>
      <c r="AM221" s="1397"/>
      <c r="AN221" s="1397"/>
      <c r="AO221" s="1398"/>
      <c r="AP221" s="1400"/>
      <c r="AQ221" s="1401" t="s">
        <v>315</v>
      </c>
      <c r="AR221" s="1402" t="s">
        <v>7280</v>
      </c>
      <c r="AS221" s="1403">
        <v>44652</v>
      </c>
      <c r="AT221" s="1404"/>
      <c r="AU221" s="1404"/>
      <c r="AV221" s="1405"/>
      <c r="AW221" s="1406"/>
      <c r="AX221" s="1402" t="s">
        <v>1025</v>
      </c>
      <c r="AY221" s="1402" t="s">
        <v>7281</v>
      </c>
      <c r="AZ221" s="1403">
        <v>44743</v>
      </c>
      <c r="BA221" s="1404"/>
      <c r="BB221" s="1404"/>
      <c r="BC221" s="1405"/>
      <c r="BD221" s="1405"/>
      <c r="BE221" s="1446" t="s">
        <v>316</v>
      </c>
      <c r="BF221" s="1444">
        <v>45017</v>
      </c>
      <c r="BG221" s="1445"/>
      <c r="BH221" s="1446" t="s">
        <v>399</v>
      </c>
      <c r="BI221" s="1444">
        <v>45108</v>
      </c>
      <c r="BJ221" s="1445"/>
      <c r="BK221" s="1446" t="s">
        <v>1026</v>
      </c>
      <c r="BL221" s="1444">
        <v>45292</v>
      </c>
      <c r="BM221" s="1408"/>
      <c r="BN221" s="540" t="s">
        <v>9642</v>
      </c>
      <c r="BO221" s="540" t="s">
        <v>9643</v>
      </c>
      <c r="BP221" s="540"/>
      <c r="BQ221" s="1409">
        <v>44686</v>
      </c>
      <c r="BR221" s="1409"/>
      <c r="BS221" s="1410" t="s">
        <v>116</v>
      </c>
      <c r="BT221" s="1409"/>
      <c r="BU221" s="1409">
        <v>44379</v>
      </c>
      <c r="BV221" s="1410" t="s">
        <v>116</v>
      </c>
      <c r="BW221" s="1409">
        <v>44728</v>
      </c>
      <c r="BX221" s="1409" t="s">
        <v>7384</v>
      </c>
      <c r="BY221" s="542"/>
    </row>
    <row r="222" spans="1:77" ht="30" customHeight="1" x14ac:dyDescent="0.2">
      <c r="A222" s="1384" t="s">
        <v>4072</v>
      </c>
      <c r="B222" s="1426" t="s">
        <v>4071</v>
      </c>
      <c r="C222" s="1382" t="s">
        <v>4073</v>
      </c>
      <c r="D222" s="2083" t="s">
        <v>193</v>
      </c>
      <c r="E222" s="1387"/>
      <c r="F222" s="1387"/>
      <c r="G222" s="2034"/>
      <c r="H222" s="2033"/>
      <c r="I222" s="2201">
        <v>40577</v>
      </c>
      <c r="J222" s="2202" t="s">
        <v>90</v>
      </c>
      <c r="K222" s="2101" t="s">
        <v>4074</v>
      </c>
      <c r="L222" s="2202"/>
      <c r="M222" s="2202"/>
      <c r="N222" s="1650"/>
      <c r="O222" s="2203"/>
      <c r="P222" s="2102"/>
      <c r="Q222" s="2102"/>
      <c r="R222" s="2102"/>
      <c r="S222" s="1390"/>
      <c r="T222" s="2204"/>
      <c r="U222" s="1391" t="str">
        <f>IF(OR(V222="Yes", W222="Web-page timetable", X222="YES"), "Yes")</f>
        <v>Yes</v>
      </c>
      <c r="V222" s="1392" t="s">
        <v>93</v>
      </c>
      <c r="W222" s="108" t="s">
        <v>94</v>
      </c>
      <c r="X222" s="108"/>
      <c r="Y222" s="107" t="s">
        <v>4075</v>
      </c>
      <c r="Z222" s="108" t="s">
        <v>9644</v>
      </c>
      <c r="AA222" s="1177"/>
      <c r="AB222" s="1393">
        <v>44835</v>
      </c>
      <c r="AC222" s="1394" t="s">
        <v>9645</v>
      </c>
      <c r="AD222" s="1395" t="s">
        <v>4078</v>
      </c>
      <c r="AE222" s="1396">
        <v>44896</v>
      </c>
      <c r="AF222" s="1397"/>
      <c r="AG222" s="1397"/>
      <c r="AH222" s="1653"/>
      <c r="AI222" s="1654"/>
      <c r="AJ222" s="1395"/>
      <c r="AK222" s="1395"/>
      <c r="AL222" s="1396"/>
      <c r="AM222" s="1397"/>
      <c r="AN222" s="1397"/>
      <c r="AO222" s="1653"/>
      <c r="AP222" s="1400"/>
      <c r="AQ222" s="2205"/>
      <c r="AR222" s="2206"/>
      <c r="AS222" s="1403"/>
      <c r="AT222" s="1404"/>
      <c r="AU222" s="1404"/>
      <c r="AV222" s="2207"/>
      <c r="AW222" s="1406"/>
      <c r="AX222" s="1402"/>
      <c r="AY222" s="2205"/>
      <c r="AZ222" s="1403"/>
      <c r="BA222" s="1404"/>
      <c r="BB222" s="1404"/>
      <c r="BC222" s="2207"/>
      <c r="BD222" s="2207"/>
      <c r="BE222" s="1407" t="s">
        <v>9646</v>
      </c>
      <c r="BF222" s="1396">
        <v>45139</v>
      </c>
      <c r="BG222" s="1408"/>
      <c r="BH222" s="1407" t="s">
        <v>9245</v>
      </c>
      <c r="BI222" s="1396">
        <v>45231</v>
      </c>
      <c r="BJ222" s="1408"/>
      <c r="BK222" s="1407" t="s">
        <v>9647</v>
      </c>
      <c r="BL222" s="1396">
        <v>45689</v>
      </c>
      <c r="BM222" s="1408"/>
      <c r="BN222" s="1178"/>
      <c r="BO222" s="1178" t="s">
        <v>9648</v>
      </c>
      <c r="BP222" s="1178"/>
      <c r="BQ222" s="1409"/>
      <c r="BR222" s="1409">
        <v>44966</v>
      </c>
      <c r="BS222" s="1655" t="s">
        <v>116</v>
      </c>
      <c r="BT222" s="1409"/>
      <c r="BU222" s="2208">
        <v>44966</v>
      </c>
      <c r="BV222" s="1409" t="s">
        <v>116</v>
      </c>
      <c r="BW222" s="1409"/>
      <c r="BX222" s="1409"/>
      <c r="BY222" s="2001" t="s">
        <v>9649</v>
      </c>
    </row>
    <row r="223" spans="1:77" ht="30" customHeight="1" x14ac:dyDescent="0.2">
      <c r="A223" s="1384" t="s">
        <v>1788</v>
      </c>
      <c r="B223" s="1381" t="s">
        <v>1789</v>
      </c>
      <c r="C223" s="1382" t="s">
        <v>1790</v>
      </c>
      <c r="D223" s="7466">
        <v>2189</v>
      </c>
      <c r="E223" s="1385" t="s">
        <v>91</v>
      </c>
      <c r="F223" s="1385" t="s">
        <v>949</v>
      </c>
      <c r="G223" s="1386" t="s">
        <v>89</v>
      </c>
      <c r="H223" s="2033" t="s">
        <v>89</v>
      </c>
      <c r="I223" s="2029">
        <v>42293</v>
      </c>
      <c r="J223" s="2029" t="s">
        <v>90</v>
      </c>
      <c r="K223" s="2030" t="s">
        <v>169</v>
      </c>
      <c r="L223" s="2029"/>
      <c r="M223" s="2029"/>
      <c r="N223" s="1388"/>
      <c r="O223" s="1687"/>
      <c r="P223" s="1702"/>
      <c r="Q223" s="1702"/>
      <c r="R223" s="1702"/>
      <c r="S223" s="1390" t="s">
        <v>1791</v>
      </c>
      <c r="T223" s="1554" t="s">
        <v>1792</v>
      </c>
      <c r="U223" s="1391" t="str">
        <f t="shared" ref="U223:U224" si="25">IF(OR(V223="Yes", W223="Web-page timetable", X223="YES"), "Yes")</f>
        <v>Yes</v>
      </c>
      <c r="V223" s="1392" t="s">
        <v>93</v>
      </c>
      <c r="W223" s="108" t="s">
        <v>94</v>
      </c>
      <c r="X223" s="108"/>
      <c r="Y223" s="106" t="s">
        <v>1793</v>
      </c>
      <c r="Z223" s="106" t="s">
        <v>6839</v>
      </c>
      <c r="AA223" s="106"/>
      <c r="AB223" s="1531">
        <v>44593</v>
      </c>
      <c r="AC223" s="1394" t="s">
        <v>4767</v>
      </c>
      <c r="AD223" s="1395" t="s">
        <v>6840</v>
      </c>
      <c r="AE223" s="1396">
        <v>44593</v>
      </c>
      <c r="AF223" s="1397"/>
      <c r="AG223" s="1397"/>
      <c r="AH223" s="1398"/>
      <c r="AI223" s="1399"/>
      <c r="AJ223" s="7473" t="s">
        <v>1796</v>
      </c>
      <c r="AK223" s="7467" t="s">
        <v>6841</v>
      </c>
      <c r="AL223" s="1396">
        <v>44652</v>
      </c>
      <c r="AM223" s="1397">
        <v>44655</v>
      </c>
      <c r="AN223" s="1397">
        <v>44697</v>
      </c>
      <c r="AO223" s="1398" t="s">
        <v>1798</v>
      </c>
      <c r="AP223" s="1400"/>
      <c r="AQ223" s="1550">
        <v>45108</v>
      </c>
      <c r="AR223" s="1402" t="s">
        <v>9629</v>
      </c>
      <c r="AS223" s="1551">
        <v>45108</v>
      </c>
      <c r="AT223" s="1404"/>
      <c r="AU223" s="1404"/>
      <c r="AV223" s="1405"/>
      <c r="AW223" s="1400"/>
      <c r="AX223" s="1552"/>
      <c r="AY223" s="1552"/>
      <c r="AZ223" s="1551"/>
      <c r="BA223" s="1404"/>
      <c r="BB223" s="1404"/>
      <c r="BC223" s="1405"/>
      <c r="BD223" s="1405"/>
      <c r="BE223" s="1407" t="s">
        <v>97</v>
      </c>
      <c r="BF223" s="1396">
        <v>45474</v>
      </c>
      <c r="BG223" s="1397"/>
      <c r="BH223" s="1407"/>
      <c r="BI223" s="1396"/>
      <c r="BJ223" s="1408"/>
      <c r="BK223" s="1407"/>
      <c r="BL223" s="1455"/>
      <c r="BM223" s="1408"/>
      <c r="BN223" s="540" t="s">
        <v>9650</v>
      </c>
      <c r="BO223" s="540"/>
      <c r="BP223" s="540"/>
      <c r="BQ223" s="1409">
        <v>44480</v>
      </c>
      <c r="BR223" s="1409">
        <v>44673</v>
      </c>
      <c r="BS223" s="1410" t="s">
        <v>116</v>
      </c>
      <c r="BT223" s="1409">
        <v>44274</v>
      </c>
      <c r="BU223" s="1409">
        <v>45078</v>
      </c>
      <c r="BV223" s="1410" t="s">
        <v>116</v>
      </c>
      <c r="BW223" s="1409">
        <v>45078</v>
      </c>
      <c r="BX223" s="1409"/>
      <c r="BY223" s="540" t="s">
        <v>579</v>
      </c>
    </row>
    <row r="224" spans="1:77" ht="30" customHeight="1" x14ac:dyDescent="0.2">
      <c r="A224" s="2038" t="s">
        <v>445</v>
      </c>
      <c r="B224" s="1624" t="s">
        <v>9651</v>
      </c>
      <c r="C224" s="1382" t="s">
        <v>5086</v>
      </c>
      <c r="D224" s="2083" t="s">
        <v>226</v>
      </c>
      <c r="E224" s="1385"/>
      <c r="F224" s="1385"/>
      <c r="G224" s="1386"/>
      <c r="H224" s="2033"/>
      <c r="I224" s="2029">
        <v>41212</v>
      </c>
      <c r="J224" s="2029"/>
      <c r="K224" s="2030"/>
      <c r="L224" s="2029"/>
      <c r="M224" s="2029"/>
      <c r="N224" s="1388"/>
      <c r="O224" s="1687"/>
      <c r="P224" s="1702"/>
      <c r="Q224" s="1702"/>
      <c r="R224" s="1702"/>
      <c r="S224" s="1390"/>
      <c r="T224" s="2031"/>
      <c r="U224" s="1391" t="str">
        <f t="shared" si="25"/>
        <v>Yes</v>
      </c>
      <c r="V224" s="1392" t="s">
        <v>93</v>
      </c>
      <c r="W224" s="108" t="s">
        <v>94</v>
      </c>
      <c r="X224" s="108"/>
      <c r="Y224" s="107" t="s">
        <v>5087</v>
      </c>
      <c r="Z224" s="106" t="s">
        <v>5088</v>
      </c>
      <c r="AA224" s="106" t="s">
        <v>5089</v>
      </c>
      <c r="AB224" s="1393">
        <v>43101</v>
      </c>
      <c r="AC224" s="1394" t="s">
        <v>5090</v>
      </c>
      <c r="AD224" s="1395"/>
      <c r="AE224" s="1396">
        <v>43009</v>
      </c>
      <c r="AF224" s="1397">
        <v>42993</v>
      </c>
      <c r="AG224" s="1397">
        <v>43049</v>
      </c>
      <c r="AH224" s="1398" t="s">
        <v>5091</v>
      </c>
      <c r="AI224" s="1399" t="s">
        <v>5092</v>
      </c>
      <c r="AJ224" s="7489" t="s">
        <v>5093</v>
      </c>
      <c r="AK224" s="7489"/>
      <c r="AL224" s="1396">
        <v>43282</v>
      </c>
      <c r="AM224" s="1397"/>
      <c r="AN224" s="1397"/>
      <c r="AO224" s="1398"/>
      <c r="AP224" s="1400"/>
      <c r="AQ224" s="1401"/>
      <c r="AR224" s="1402"/>
      <c r="AS224" s="1403"/>
      <c r="AT224" s="1404"/>
      <c r="AU224" s="1404"/>
      <c r="AV224" s="1405"/>
      <c r="AW224" s="1406"/>
      <c r="AX224" s="1402"/>
      <c r="AY224" s="1402"/>
      <c r="AZ224" s="1403"/>
      <c r="BA224" s="1404"/>
      <c r="BB224" s="1404"/>
      <c r="BC224" s="1405"/>
      <c r="BD224" s="1405"/>
      <c r="BE224" s="1407" t="s">
        <v>5094</v>
      </c>
      <c r="BF224" s="1396">
        <v>43556</v>
      </c>
      <c r="BG224" s="1408"/>
      <c r="BH224" s="1407" t="s">
        <v>826</v>
      </c>
      <c r="BI224" s="1396">
        <v>43647</v>
      </c>
      <c r="BJ224" s="1408"/>
      <c r="BK224" s="1407" t="s">
        <v>5095</v>
      </c>
      <c r="BL224" s="1396">
        <v>43891</v>
      </c>
      <c r="BM224" s="1408"/>
      <c r="BN224" s="541" t="s">
        <v>9652</v>
      </c>
      <c r="BO224" s="541"/>
      <c r="BP224" s="540"/>
      <c r="BQ224" s="1409">
        <v>44060</v>
      </c>
      <c r="BR224" s="1409"/>
      <c r="BS224" s="1410" t="s">
        <v>116</v>
      </c>
      <c r="BT224" s="1409"/>
      <c r="BU224" s="1409"/>
      <c r="BV224" s="1410"/>
      <c r="BW224" s="1409"/>
      <c r="BX224" s="1409" t="s">
        <v>9653</v>
      </c>
      <c r="BY224" s="540" t="s">
        <v>970</v>
      </c>
    </row>
    <row r="225" spans="1:77" ht="30" customHeight="1" x14ac:dyDescent="0.2">
      <c r="A225" s="2211" t="s">
        <v>3000</v>
      </c>
      <c r="B225" s="2178" t="s">
        <v>9654</v>
      </c>
      <c r="C225" s="2212" t="s">
        <v>6366</v>
      </c>
      <c r="D225" s="7487">
        <v>2121</v>
      </c>
      <c r="E225" s="2153" t="s">
        <v>297</v>
      </c>
      <c r="F225" s="2153" t="s">
        <v>1420</v>
      </c>
      <c r="G225" s="2213" t="s">
        <v>89</v>
      </c>
      <c r="H225" s="2214" t="s">
        <v>89</v>
      </c>
      <c r="I225" s="2215">
        <v>41569</v>
      </c>
      <c r="J225" s="2215" t="s">
        <v>90</v>
      </c>
      <c r="K225" s="2216"/>
      <c r="L225" s="2215"/>
      <c r="M225" s="2215"/>
      <c r="N225" s="2183">
        <v>44799</v>
      </c>
      <c r="O225" s="2217"/>
      <c r="P225" s="2218"/>
      <c r="Q225" s="2218"/>
      <c r="R225" s="2218"/>
      <c r="S225" s="2160"/>
      <c r="T225" s="2219"/>
      <c r="U225" s="2162" t="str">
        <f>IF(OR(V225="Yes", W225="Web-page timetable", X225="YES"), "Yes")</f>
        <v>Yes</v>
      </c>
      <c r="V225" s="2163" t="s">
        <v>93</v>
      </c>
      <c r="W225" s="2151" t="s">
        <v>94</v>
      </c>
      <c r="X225" s="2151"/>
      <c r="Y225" s="2164" t="s">
        <v>6367</v>
      </c>
      <c r="Z225" s="2164" t="s">
        <v>9655</v>
      </c>
      <c r="AA225" s="2164"/>
      <c r="AB225" s="2220">
        <v>44805</v>
      </c>
      <c r="AC225" s="2166" t="s">
        <v>5496</v>
      </c>
      <c r="AD225" s="2199" t="s">
        <v>364</v>
      </c>
      <c r="AE225" s="2168">
        <v>43617</v>
      </c>
      <c r="AF225" s="2168">
        <v>43854</v>
      </c>
      <c r="AG225" s="2168">
        <v>43896</v>
      </c>
      <c r="AH225" s="2155" t="s">
        <v>3005</v>
      </c>
      <c r="AI225" s="2169"/>
      <c r="AJ225" s="7486" t="s">
        <v>5095</v>
      </c>
      <c r="AK225" s="7370" t="s">
        <v>3006</v>
      </c>
      <c r="AL225" s="2168">
        <v>43891</v>
      </c>
      <c r="AM225" s="2168">
        <v>44225</v>
      </c>
      <c r="AN225" s="2168">
        <v>44267</v>
      </c>
      <c r="AO225" s="2155" t="s">
        <v>3007</v>
      </c>
      <c r="AP225" s="2170"/>
      <c r="AQ225" s="2221" t="s">
        <v>3008</v>
      </c>
      <c r="AR225" s="2213" t="s">
        <v>3009</v>
      </c>
      <c r="AS225" s="2221" t="s">
        <v>3008</v>
      </c>
      <c r="AT225" s="2221">
        <v>44411</v>
      </c>
      <c r="AU225" s="2221">
        <v>44452</v>
      </c>
      <c r="AV225" s="2213" t="s">
        <v>3010</v>
      </c>
      <c r="AW225" s="2222"/>
      <c r="AX225" s="2213" t="s">
        <v>3008</v>
      </c>
      <c r="AY225" s="2213" t="s">
        <v>3011</v>
      </c>
      <c r="AZ225" s="2221" t="s">
        <v>3008</v>
      </c>
      <c r="BA225" s="2221">
        <v>44442</v>
      </c>
      <c r="BB225" s="2221">
        <v>44484</v>
      </c>
      <c r="BC225" s="2213" t="s">
        <v>3012</v>
      </c>
      <c r="BD225" s="2213"/>
      <c r="BE225" s="2173" t="s">
        <v>398</v>
      </c>
      <c r="BF225" s="2168">
        <v>44713</v>
      </c>
      <c r="BG225" s="2174">
        <v>44799</v>
      </c>
      <c r="BH225" s="2173" t="s">
        <v>6303</v>
      </c>
      <c r="BI225" s="2168">
        <v>44958</v>
      </c>
      <c r="BJ225" s="2184"/>
      <c r="BK225" s="2173" t="s">
        <v>6912</v>
      </c>
      <c r="BL225" s="2168">
        <v>45352</v>
      </c>
      <c r="BM225" s="2175"/>
      <c r="BN225" s="2198" t="s">
        <v>9056</v>
      </c>
      <c r="BO225" s="2198" t="s">
        <v>9656</v>
      </c>
      <c r="BP225" s="2198"/>
      <c r="BQ225" s="2177">
        <v>45050</v>
      </c>
      <c r="BR225" s="2177">
        <v>44659</v>
      </c>
      <c r="BS225" s="2155" t="s">
        <v>116</v>
      </c>
      <c r="BT225" s="2177">
        <v>44895</v>
      </c>
      <c r="BU225" s="2177">
        <v>44804</v>
      </c>
      <c r="BV225" s="2155" t="s">
        <v>116</v>
      </c>
      <c r="BW225" s="2177">
        <v>44818</v>
      </c>
      <c r="BX225" s="2185" t="s">
        <v>8796</v>
      </c>
      <c r="BY225" s="2186" t="s">
        <v>3018</v>
      </c>
    </row>
    <row r="226" spans="1:77" ht="30" customHeight="1" x14ac:dyDescent="0.2">
      <c r="A226" s="1384" t="s">
        <v>3934</v>
      </c>
      <c r="B226" s="1381" t="s">
        <v>3935</v>
      </c>
      <c r="C226" s="1382" t="s">
        <v>9336</v>
      </c>
      <c r="D226" s="2083">
        <v>1997</v>
      </c>
      <c r="E226" s="1385" t="s">
        <v>1083</v>
      </c>
      <c r="F226" s="1385" t="s">
        <v>266</v>
      </c>
      <c r="G226" s="1386" t="s">
        <v>89</v>
      </c>
      <c r="H226" s="2033" t="s">
        <v>89</v>
      </c>
      <c r="I226" s="2029">
        <v>44307</v>
      </c>
      <c r="J226" s="2029"/>
      <c r="K226" s="2030"/>
      <c r="L226" s="2029"/>
      <c r="M226" s="2029"/>
      <c r="N226" s="1388">
        <v>43635</v>
      </c>
      <c r="O226" s="1687">
        <v>43788</v>
      </c>
      <c r="P226" s="1702">
        <v>44274</v>
      </c>
      <c r="Q226" s="1702"/>
      <c r="R226" s="1702"/>
      <c r="S226" s="1390"/>
      <c r="T226" s="2031"/>
      <c r="U226" s="1391" t="b">
        <f t="shared" ref="U226:U231" si="26">IF(OR(V226="Yes", W226="Web-page timetable", X226="YES"), "Yes")</f>
        <v>0</v>
      </c>
      <c r="V226" s="1392" t="s">
        <v>237</v>
      </c>
      <c r="W226" s="108" t="s">
        <v>94</v>
      </c>
      <c r="X226" s="108"/>
      <c r="Y226" s="106" t="s">
        <v>6719</v>
      </c>
      <c r="Z226" s="106" t="s">
        <v>6720</v>
      </c>
      <c r="AA226" s="106" t="s">
        <v>6721</v>
      </c>
      <c r="AB226" s="1393">
        <v>43617</v>
      </c>
      <c r="AC226" s="1394" t="s">
        <v>5861</v>
      </c>
      <c r="AD226" s="1395"/>
      <c r="AE226" s="1396" t="s">
        <v>5083</v>
      </c>
      <c r="AF226" s="1397"/>
      <c r="AG226" s="1397"/>
      <c r="AH226" s="1398"/>
      <c r="AI226" s="1399"/>
      <c r="AJ226" s="7467"/>
      <c r="AK226" s="7467"/>
      <c r="AL226" s="7480"/>
      <c r="AM226" s="1397"/>
      <c r="AN226" s="1397"/>
      <c r="AO226" s="1398"/>
      <c r="AP226" s="1400"/>
      <c r="AQ226" s="1401"/>
      <c r="AR226" s="1402"/>
      <c r="AS226" s="1403"/>
      <c r="AT226" s="1404"/>
      <c r="AU226" s="1404"/>
      <c r="AV226" s="1405"/>
      <c r="AW226" s="1406"/>
      <c r="AX226" s="1402"/>
      <c r="AY226" s="1402"/>
      <c r="AZ226" s="1403"/>
      <c r="BA226" s="1404"/>
      <c r="BB226" s="1404"/>
      <c r="BC226" s="1405"/>
      <c r="BD226" s="1405"/>
      <c r="BE226" s="1407" t="s">
        <v>2482</v>
      </c>
      <c r="BF226" s="1396">
        <v>43617</v>
      </c>
      <c r="BG226" s="1408">
        <f>N226</f>
        <v>43635</v>
      </c>
      <c r="BH226" s="1407" t="s">
        <v>1087</v>
      </c>
      <c r="BI226" s="1396">
        <v>43739</v>
      </c>
      <c r="BJ226" s="1408">
        <f>O226</f>
        <v>43788</v>
      </c>
      <c r="BK226" s="1407" t="s">
        <v>2850</v>
      </c>
      <c r="BL226" s="1396">
        <v>43922</v>
      </c>
      <c r="BM226" s="1408">
        <v>44307</v>
      </c>
      <c r="BN226" s="7417" t="s">
        <v>9657</v>
      </c>
      <c r="BO226" s="7417"/>
      <c r="BP226" s="7417"/>
      <c r="BQ226" s="1409">
        <v>44131</v>
      </c>
      <c r="BR226" s="1409"/>
      <c r="BS226" s="1410" t="s">
        <v>116</v>
      </c>
      <c r="BT226" s="1409"/>
      <c r="BU226" s="1409">
        <v>44320</v>
      </c>
      <c r="BV226" s="1410"/>
      <c r="BW226" s="1409">
        <v>44294</v>
      </c>
      <c r="BX226" s="1409" t="s">
        <v>6810</v>
      </c>
      <c r="BY226" s="540" t="s">
        <v>9338</v>
      </c>
    </row>
    <row r="227" spans="1:77" ht="30" customHeight="1" x14ac:dyDescent="0.2">
      <c r="A227" s="1384" t="s">
        <v>2302</v>
      </c>
      <c r="B227" s="1381" t="s">
        <v>2303</v>
      </c>
      <c r="C227" s="1381" t="s">
        <v>9658</v>
      </c>
      <c r="D227" s="7466" t="s">
        <v>6849</v>
      </c>
      <c r="E227" s="1714"/>
      <c r="F227" s="1714"/>
      <c r="G227" s="1385" t="s">
        <v>89</v>
      </c>
      <c r="H227" s="2033" t="s">
        <v>89</v>
      </c>
      <c r="I227" s="2202">
        <v>44041</v>
      </c>
      <c r="J227" s="2202" t="s">
        <v>90</v>
      </c>
      <c r="K227" s="2101" t="s">
        <v>169</v>
      </c>
      <c r="L227" s="2202"/>
      <c r="M227" s="2202" t="s">
        <v>90</v>
      </c>
      <c r="N227" s="1388"/>
      <c r="O227" s="1687"/>
      <c r="P227" s="1702"/>
      <c r="Q227" s="1702"/>
      <c r="R227" s="1702"/>
      <c r="S227" s="1390"/>
      <c r="T227" s="2031"/>
      <c r="U227" s="1391" t="str">
        <f t="shared" si="26"/>
        <v>Yes</v>
      </c>
      <c r="V227" s="1392" t="s">
        <v>93</v>
      </c>
      <c r="W227" s="108" t="s">
        <v>94</v>
      </c>
      <c r="X227" s="108"/>
      <c r="Y227" s="106" t="s">
        <v>2305</v>
      </c>
      <c r="Z227" s="106" t="s">
        <v>9659</v>
      </c>
      <c r="AA227" s="106"/>
      <c r="AB227" s="1393">
        <v>44228</v>
      </c>
      <c r="AC227" s="1394" t="s">
        <v>9660</v>
      </c>
      <c r="AD227" s="1395" t="s">
        <v>6031</v>
      </c>
      <c r="AE227" s="1396">
        <v>44409</v>
      </c>
      <c r="AF227" s="1397"/>
      <c r="AG227" s="1397"/>
      <c r="AH227" s="1398"/>
      <c r="AI227" s="1399"/>
      <c r="AJ227" s="1532" t="s">
        <v>363</v>
      </c>
      <c r="AK227" s="1395" t="s">
        <v>8565</v>
      </c>
      <c r="AL227" s="1396">
        <v>44835</v>
      </c>
      <c r="AM227" s="1397"/>
      <c r="AN227" s="1397"/>
      <c r="AO227" s="1398"/>
      <c r="AP227" s="1400"/>
      <c r="AQ227" s="1550"/>
      <c r="AR227" s="1402"/>
      <c r="AS227" s="1551"/>
      <c r="AT227" s="1404"/>
      <c r="AU227" s="1404"/>
      <c r="AV227" s="1405"/>
      <c r="AW227" s="1406"/>
      <c r="AX227" s="1552"/>
      <c r="AY227" s="1552"/>
      <c r="AZ227" s="1551"/>
      <c r="BA227" s="1404"/>
      <c r="BB227" s="1404"/>
      <c r="BC227" s="1405"/>
      <c r="BD227" s="1405"/>
      <c r="BE227" s="1407" t="s">
        <v>1895</v>
      </c>
      <c r="BF227" s="1396">
        <v>45292</v>
      </c>
      <c r="BG227" s="1397"/>
      <c r="BH227" s="1407" t="s">
        <v>9661</v>
      </c>
      <c r="BI227" s="1396">
        <v>45413</v>
      </c>
      <c r="BJ227" s="1408"/>
      <c r="BK227" s="1407" t="s">
        <v>6913</v>
      </c>
      <c r="BL227" s="1455">
        <v>45809</v>
      </c>
      <c r="BM227" s="1408"/>
      <c r="BN227" s="540" t="s">
        <v>9662</v>
      </c>
      <c r="BO227" s="540" t="s">
        <v>9663</v>
      </c>
      <c r="BP227" s="540"/>
      <c r="BQ227" s="1409">
        <v>44480</v>
      </c>
      <c r="BR227" s="1409">
        <v>44252</v>
      </c>
      <c r="BS227" s="1410" t="s">
        <v>116</v>
      </c>
      <c r="BT227" s="1409">
        <v>44522</v>
      </c>
      <c r="BU227" s="1409"/>
      <c r="BV227" s="1410" t="s">
        <v>116</v>
      </c>
      <c r="BW227" s="1409"/>
      <c r="BX227" s="1409"/>
      <c r="BY227" s="540" t="s">
        <v>105</v>
      </c>
    </row>
    <row r="228" spans="1:77" ht="30" customHeight="1" x14ac:dyDescent="0.2">
      <c r="A228" s="1384" t="s">
        <v>971</v>
      </c>
      <c r="B228" s="1381" t="s">
        <v>972</v>
      </c>
      <c r="C228" s="1382" t="s">
        <v>635</v>
      </c>
      <c r="D228" s="7466">
        <v>1994</v>
      </c>
      <c r="E228" s="1385" t="s">
        <v>1083</v>
      </c>
      <c r="F228" s="1385" t="s">
        <v>3616</v>
      </c>
      <c r="G228" s="1386" t="s">
        <v>89</v>
      </c>
      <c r="H228" s="1387" t="s">
        <v>89</v>
      </c>
      <c r="I228" s="1388">
        <v>42019</v>
      </c>
      <c r="J228" s="1388" t="s">
        <v>90</v>
      </c>
      <c r="K228" s="2003"/>
      <c r="L228" s="1388"/>
      <c r="M228" s="1388"/>
      <c r="N228" s="1388">
        <v>44274</v>
      </c>
      <c r="O228" s="1687"/>
      <c r="P228" s="1702"/>
      <c r="Q228" s="1702"/>
      <c r="R228" s="1702"/>
      <c r="S228" s="1390"/>
      <c r="T228" s="2031"/>
      <c r="U228" s="1391" t="str">
        <f t="shared" si="26"/>
        <v>Yes</v>
      </c>
      <c r="V228" s="1392" t="s">
        <v>93</v>
      </c>
      <c r="W228" s="108" t="s">
        <v>267</v>
      </c>
      <c r="X228" s="108"/>
      <c r="Y228" s="107" t="s">
        <v>5353</v>
      </c>
      <c r="Z228" s="106"/>
      <c r="AA228" s="106"/>
      <c r="AB228" s="1393">
        <v>43983</v>
      </c>
      <c r="AC228" s="1394" t="s">
        <v>977</v>
      </c>
      <c r="AD228" s="1395" t="s">
        <v>364</v>
      </c>
      <c r="AE228" s="1396">
        <v>42644</v>
      </c>
      <c r="AF228" s="1397">
        <v>42632</v>
      </c>
      <c r="AG228" s="1397">
        <v>42674</v>
      </c>
      <c r="AH228" s="1398" t="s">
        <v>978</v>
      </c>
      <c r="AI228" s="1399" t="s">
        <v>979</v>
      </c>
      <c r="AJ228" s="7467" t="s">
        <v>980</v>
      </c>
      <c r="AK228" s="7467" t="s">
        <v>981</v>
      </c>
      <c r="AL228" s="1396">
        <v>43101</v>
      </c>
      <c r="AM228" s="1397">
        <v>43405</v>
      </c>
      <c r="AN228" s="1397">
        <v>43524</v>
      </c>
      <c r="AO228" s="1398" t="s">
        <v>982</v>
      </c>
      <c r="AP228" s="1400"/>
      <c r="AQ228" s="1401"/>
      <c r="AR228" s="1402"/>
      <c r="AS228" s="1403"/>
      <c r="AT228" s="1404"/>
      <c r="AU228" s="1404"/>
      <c r="AV228" s="1405"/>
      <c r="AW228" s="1406"/>
      <c r="AX228" s="1402"/>
      <c r="AY228" s="1402"/>
      <c r="AZ228" s="1403"/>
      <c r="BA228" s="1404"/>
      <c r="BB228" s="1404"/>
      <c r="BC228" s="1405"/>
      <c r="BD228" s="1405"/>
      <c r="BE228" s="1407" t="s">
        <v>6414</v>
      </c>
      <c r="BF228" s="1396">
        <v>45261</v>
      </c>
      <c r="BG228" s="1408" t="s">
        <v>9664</v>
      </c>
      <c r="BH228" s="1407" t="s">
        <v>7025</v>
      </c>
      <c r="BI228" s="1396">
        <v>45444</v>
      </c>
      <c r="BJ228" s="1408"/>
      <c r="BK228" s="1407" t="s">
        <v>467</v>
      </c>
      <c r="BL228" s="1396">
        <v>45839</v>
      </c>
      <c r="BM228" s="1408"/>
      <c r="BN228" s="547" t="s">
        <v>9665</v>
      </c>
      <c r="BO228" s="631" t="s">
        <v>9666</v>
      </c>
      <c r="BP228" s="547"/>
      <c r="BQ228" s="1409">
        <v>44021</v>
      </c>
      <c r="BR228" s="1409"/>
      <c r="BS228" s="1410" t="s">
        <v>116</v>
      </c>
      <c r="BT228" s="1409"/>
      <c r="BU228" s="1409">
        <v>45037</v>
      </c>
      <c r="BV228" s="1410" t="s">
        <v>116</v>
      </c>
      <c r="BW228" s="1409">
        <v>45037</v>
      </c>
      <c r="BX228" s="1556" t="s">
        <v>8796</v>
      </c>
      <c r="BY228" s="542" t="s">
        <v>9579</v>
      </c>
    </row>
    <row r="229" spans="1:77" ht="30" customHeight="1" x14ac:dyDescent="0.2">
      <c r="A229" s="1384" t="s">
        <v>618</v>
      </c>
      <c r="B229" s="1381" t="s">
        <v>619</v>
      </c>
      <c r="C229" s="1382" t="s">
        <v>635</v>
      </c>
      <c r="D229" s="7466"/>
      <c r="E229" s="1385"/>
      <c r="F229" s="1385"/>
      <c r="G229" s="1386" t="s">
        <v>89</v>
      </c>
      <c r="H229" s="2033" t="s">
        <v>89</v>
      </c>
      <c r="I229" s="2029">
        <v>43481</v>
      </c>
      <c r="J229" s="2029"/>
      <c r="K229" s="2030"/>
      <c r="L229" s="2029"/>
      <c r="M229" s="2029"/>
      <c r="N229" s="1388"/>
      <c r="O229" s="1687"/>
      <c r="P229" s="1702"/>
      <c r="Q229" s="1702"/>
      <c r="R229" s="1702"/>
      <c r="S229" s="1390"/>
      <c r="T229" s="2031"/>
      <c r="U229" s="1391" t="b">
        <f t="shared" si="26"/>
        <v>0</v>
      </c>
      <c r="V229" s="1392" t="s">
        <v>237</v>
      </c>
      <c r="W229" s="108" t="s">
        <v>94</v>
      </c>
      <c r="X229" s="108"/>
      <c r="Y229" s="106" t="s">
        <v>5196</v>
      </c>
      <c r="Z229" s="106" t="s">
        <v>5197</v>
      </c>
      <c r="AA229" s="106" t="s">
        <v>5198</v>
      </c>
      <c r="AB229" s="1393">
        <v>42979</v>
      </c>
      <c r="AC229" s="1394"/>
      <c r="AD229" s="1395"/>
      <c r="AE229" s="1396"/>
      <c r="AF229" s="1397"/>
      <c r="AG229" s="1397"/>
      <c r="AH229" s="1398"/>
      <c r="AI229" s="1399"/>
      <c r="AJ229" s="1395"/>
      <c r="AK229" s="1395"/>
      <c r="AL229" s="1396"/>
      <c r="AM229" s="1397"/>
      <c r="AN229" s="1397"/>
      <c r="AO229" s="1398"/>
      <c r="AP229" s="1400"/>
      <c r="AQ229" s="1401"/>
      <c r="AR229" s="1402"/>
      <c r="AS229" s="1403"/>
      <c r="AT229" s="1404"/>
      <c r="AU229" s="1404"/>
      <c r="AV229" s="1405"/>
      <c r="AW229" s="1406"/>
      <c r="AX229" s="1402"/>
      <c r="AY229" s="1402"/>
      <c r="AZ229" s="1403"/>
      <c r="BA229" s="1404"/>
      <c r="BB229" s="1404"/>
      <c r="BC229" s="1405"/>
      <c r="BD229" s="1405"/>
      <c r="BE229" s="1407"/>
      <c r="BF229" s="1396"/>
      <c r="BG229" s="1408"/>
      <c r="BH229" s="1407"/>
      <c r="BI229" s="1396"/>
      <c r="BJ229" s="1408"/>
      <c r="BK229" s="1407"/>
      <c r="BL229" s="1396"/>
      <c r="BM229" s="1408"/>
      <c r="BN229" s="540" t="s">
        <v>9667</v>
      </c>
      <c r="BO229" s="540"/>
      <c r="BP229" s="540"/>
      <c r="BQ229" s="1409">
        <v>44959</v>
      </c>
      <c r="BR229" s="1409"/>
      <c r="BS229" s="1410" t="s">
        <v>116</v>
      </c>
      <c r="BT229" s="1409"/>
      <c r="BU229" s="1409"/>
      <c r="BV229" s="1410"/>
      <c r="BW229" s="1409"/>
      <c r="BX229" s="1409" t="s">
        <v>6810</v>
      </c>
      <c r="BY229" s="540" t="s">
        <v>4991</v>
      </c>
    </row>
    <row r="230" spans="1:77" ht="30" customHeight="1" x14ac:dyDescent="0.2">
      <c r="A230" s="1384" t="s">
        <v>2445</v>
      </c>
      <c r="B230" s="1426" t="s">
        <v>2446</v>
      </c>
      <c r="C230" s="1382" t="s">
        <v>6897</v>
      </c>
      <c r="D230" s="7466" t="s">
        <v>6898</v>
      </c>
      <c r="E230" s="1553" t="s">
        <v>3537</v>
      </c>
      <c r="F230" s="1553" t="s">
        <v>1064</v>
      </c>
      <c r="G230" s="1386" t="s">
        <v>89</v>
      </c>
      <c r="H230" s="1387" t="s">
        <v>89</v>
      </c>
      <c r="I230" s="1388">
        <v>43181</v>
      </c>
      <c r="J230" s="1388"/>
      <c r="K230" s="2003"/>
      <c r="L230" s="1388"/>
      <c r="M230" s="1388"/>
      <c r="N230" s="1388"/>
      <c r="O230" s="1687"/>
      <c r="P230" s="1702"/>
      <c r="Q230" s="1702"/>
      <c r="R230" s="1702"/>
      <c r="S230" s="1390"/>
      <c r="T230" s="2031"/>
      <c r="U230" s="1391" t="b">
        <f t="shared" si="26"/>
        <v>0</v>
      </c>
      <c r="V230" s="1392" t="s">
        <v>237</v>
      </c>
      <c r="W230" s="108" t="s">
        <v>94</v>
      </c>
      <c r="X230" s="108"/>
      <c r="Y230" s="107" t="s">
        <v>2448</v>
      </c>
      <c r="Z230" s="1567" t="s">
        <v>6104</v>
      </c>
      <c r="AA230" s="108" t="s">
        <v>6105</v>
      </c>
      <c r="AB230" s="1393">
        <v>42614</v>
      </c>
      <c r="AC230" s="1394" t="s">
        <v>8566</v>
      </c>
      <c r="AD230" s="1395" t="s">
        <v>9668</v>
      </c>
      <c r="AE230" s="1396">
        <v>44805</v>
      </c>
      <c r="AF230" s="1397">
        <v>44830</v>
      </c>
      <c r="AG230" s="1397">
        <v>44872</v>
      </c>
      <c r="AH230" s="1454" t="s">
        <v>9669</v>
      </c>
      <c r="AI230" s="1399"/>
      <c r="AJ230" s="7467"/>
      <c r="AK230" s="7467"/>
      <c r="AL230" s="1396"/>
      <c r="AM230" s="1397"/>
      <c r="AN230" s="1397"/>
      <c r="AO230" s="1398"/>
      <c r="AP230" s="1400"/>
      <c r="AQ230" s="1401"/>
      <c r="AR230" s="1402"/>
      <c r="AS230" s="1403"/>
      <c r="AT230" s="1404"/>
      <c r="AU230" s="1404"/>
      <c r="AV230" s="1405"/>
      <c r="AW230" s="1406"/>
      <c r="AX230" s="1402"/>
      <c r="AY230" s="1402"/>
      <c r="AZ230" s="1403"/>
      <c r="BA230" s="1404"/>
      <c r="BB230" s="1404"/>
      <c r="BC230" s="1405"/>
      <c r="BD230" s="1405"/>
      <c r="BE230" s="1407"/>
      <c r="BF230" s="1396"/>
      <c r="BG230" s="1408"/>
      <c r="BH230" s="1407"/>
      <c r="BI230" s="1396"/>
      <c r="BJ230" s="1408"/>
      <c r="BK230" s="1407"/>
      <c r="BL230" s="1396"/>
      <c r="BM230" s="1408"/>
      <c r="BN230" s="540" t="s">
        <v>9670</v>
      </c>
      <c r="BO230" s="540" t="s">
        <v>9671</v>
      </c>
      <c r="BP230" s="540"/>
      <c r="BQ230" s="1409">
        <v>45093</v>
      </c>
      <c r="BR230" s="1409"/>
      <c r="BS230" s="1410" t="s">
        <v>116</v>
      </c>
      <c r="BT230" s="1409"/>
      <c r="BU230" s="1409">
        <v>44974</v>
      </c>
      <c r="BV230" s="1410" t="s">
        <v>116</v>
      </c>
      <c r="BW230" s="1409">
        <v>44974</v>
      </c>
      <c r="BX230" s="1409"/>
      <c r="BY230" s="542" t="s">
        <v>105</v>
      </c>
    </row>
    <row r="231" spans="1:77" ht="30" customHeight="1" x14ac:dyDescent="0.2">
      <c r="A231" s="1384" t="s">
        <v>1388</v>
      </c>
      <c r="B231" s="1426" t="s">
        <v>1381</v>
      </c>
      <c r="C231" s="1382" t="s">
        <v>6821</v>
      </c>
      <c r="D231" s="7466">
        <v>1928</v>
      </c>
      <c r="E231" s="1385" t="s">
        <v>1083</v>
      </c>
      <c r="F231" s="1385" t="s">
        <v>931</v>
      </c>
      <c r="G231" s="1386" t="s">
        <v>89</v>
      </c>
      <c r="H231" s="1575" t="s">
        <v>89</v>
      </c>
      <c r="I231" s="1388">
        <v>41325</v>
      </c>
      <c r="J231" s="1388"/>
      <c r="K231" s="2003"/>
      <c r="L231" s="1388"/>
      <c r="M231" s="1388"/>
      <c r="N231" s="1388"/>
      <c r="O231" s="1687"/>
      <c r="P231" s="1702"/>
      <c r="Q231" s="1702"/>
      <c r="R231" s="1702"/>
      <c r="S231" s="1390"/>
      <c r="T231" s="2031"/>
      <c r="U231" s="1391" t="str">
        <f t="shared" si="26"/>
        <v>Yes</v>
      </c>
      <c r="V231" s="1392" t="s">
        <v>93</v>
      </c>
      <c r="W231" s="108" t="s">
        <v>94</v>
      </c>
      <c r="X231" s="1557"/>
      <c r="Y231" s="1273" t="s">
        <v>1382</v>
      </c>
      <c r="Z231" s="1273" t="s">
        <v>5550</v>
      </c>
      <c r="AA231" s="106" t="s">
        <v>5551</v>
      </c>
      <c r="AB231" s="1393">
        <v>43497</v>
      </c>
      <c r="AC231" s="1394" t="s">
        <v>2216</v>
      </c>
      <c r="AD231" s="1395" t="s">
        <v>364</v>
      </c>
      <c r="AE231" s="1396">
        <v>43770</v>
      </c>
      <c r="AF231" s="1397">
        <v>43770</v>
      </c>
      <c r="AG231" s="1397">
        <v>43854</v>
      </c>
      <c r="AH231" s="1398" t="s">
        <v>5552</v>
      </c>
      <c r="AI231" s="1399"/>
      <c r="AJ231" s="7467" t="s">
        <v>6823</v>
      </c>
      <c r="AK231" s="7410" t="s">
        <v>6824</v>
      </c>
      <c r="AL231" s="1396">
        <v>44866</v>
      </c>
      <c r="AM231" s="1397">
        <v>44876</v>
      </c>
      <c r="AN231" s="1397">
        <v>44946</v>
      </c>
      <c r="AO231" s="1398" t="s">
        <v>6825</v>
      </c>
      <c r="AP231" s="1400"/>
      <c r="AQ231" s="1401"/>
      <c r="AR231" s="1402"/>
      <c r="AS231" s="1403"/>
      <c r="AT231" s="1404"/>
      <c r="AU231" s="1404"/>
      <c r="AV231" s="1405"/>
      <c r="AW231" s="1406"/>
      <c r="AX231" s="1402"/>
      <c r="AY231" s="1402"/>
      <c r="AZ231" s="1403"/>
      <c r="BA231" s="1404"/>
      <c r="BB231" s="1404"/>
      <c r="BC231" s="1405"/>
      <c r="BD231" s="1405"/>
      <c r="BE231" s="1407" t="s">
        <v>6826</v>
      </c>
      <c r="BF231" s="1396">
        <v>45292</v>
      </c>
      <c r="BG231" s="1408"/>
      <c r="BH231" s="1407" t="s">
        <v>5484</v>
      </c>
      <c r="BI231" s="1396">
        <v>45383</v>
      </c>
      <c r="BJ231" s="1408"/>
      <c r="BK231" s="1407" t="s">
        <v>114</v>
      </c>
      <c r="BL231" s="1396" t="s">
        <v>114</v>
      </c>
      <c r="BM231" s="1408"/>
      <c r="BN231" s="540" t="s">
        <v>9555</v>
      </c>
      <c r="BO231" s="540" t="s">
        <v>9672</v>
      </c>
      <c r="BP231" s="540"/>
      <c r="BQ231" s="1409">
        <v>44480</v>
      </c>
      <c r="BR231" s="1409">
        <v>44873</v>
      </c>
      <c r="BS231" s="1410" t="s">
        <v>116</v>
      </c>
      <c r="BT231" s="1409">
        <v>45070</v>
      </c>
      <c r="BU231" s="1409">
        <v>45037</v>
      </c>
      <c r="BV231" s="1410" t="s">
        <v>116</v>
      </c>
      <c r="BW231" s="1409">
        <v>45037</v>
      </c>
      <c r="BX231" s="1409"/>
      <c r="BY231" s="540" t="s">
        <v>105</v>
      </c>
    </row>
    <row r="232" spans="1:77" ht="45" customHeight="1" x14ac:dyDescent="0.2">
      <c r="A232" s="1384" t="s">
        <v>3750</v>
      </c>
      <c r="B232" s="1381" t="s">
        <v>3748</v>
      </c>
      <c r="C232" s="1382" t="s">
        <v>3192</v>
      </c>
      <c r="D232" s="2083">
        <v>2114</v>
      </c>
      <c r="E232" s="1385" t="s">
        <v>91</v>
      </c>
      <c r="F232" s="1385" t="s">
        <v>949</v>
      </c>
      <c r="G232" s="1386" t="s">
        <v>89</v>
      </c>
      <c r="H232" s="1387" t="s">
        <v>194</v>
      </c>
      <c r="I232" s="2239" t="s">
        <v>3749</v>
      </c>
      <c r="J232" s="2029" t="s">
        <v>90</v>
      </c>
      <c r="K232" s="2030" t="s">
        <v>2210</v>
      </c>
      <c r="L232" s="1388"/>
      <c r="M232" s="1388"/>
      <c r="N232" s="1388"/>
      <c r="O232" s="1687"/>
      <c r="P232" s="1702"/>
      <c r="Q232" s="1702"/>
      <c r="R232" s="1702"/>
      <c r="S232" s="1390">
        <v>44533</v>
      </c>
      <c r="T232" s="1554" t="s">
        <v>3751</v>
      </c>
      <c r="U232" s="1391" t="str">
        <f>IF(OR(V232="Yes", W232="Web-page timetable", X232="YES"), "Yes")</f>
        <v>Yes</v>
      </c>
      <c r="V232" s="1392" t="s">
        <v>93</v>
      </c>
      <c r="W232" s="108" t="s">
        <v>94</v>
      </c>
      <c r="X232" s="108"/>
      <c r="Y232" s="107" t="s">
        <v>7890</v>
      </c>
      <c r="Z232" s="107" t="s">
        <v>9673</v>
      </c>
      <c r="AA232" s="107"/>
      <c r="AB232" s="1393">
        <v>44896</v>
      </c>
      <c r="AC232" s="7503" t="s">
        <v>7891</v>
      </c>
      <c r="AD232" s="2240" t="s">
        <v>3195</v>
      </c>
      <c r="AE232" s="1396">
        <v>44735</v>
      </c>
      <c r="AF232" s="1397">
        <v>44693</v>
      </c>
      <c r="AG232" s="1397">
        <v>44735</v>
      </c>
      <c r="AH232" s="1398" t="s">
        <v>3196</v>
      </c>
      <c r="AI232" s="1399"/>
      <c r="AJ232" s="7410" t="s">
        <v>9674</v>
      </c>
      <c r="AK232" s="7410" t="s">
        <v>367</v>
      </c>
      <c r="AL232" s="1396">
        <v>45139</v>
      </c>
      <c r="AM232" s="1397"/>
      <c r="AN232" s="1397"/>
      <c r="AO232" s="1398"/>
      <c r="AP232" s="1400"/>
      <c r="AQ232" s="1401"/>
      <c r="AR232" s="1402"/>
      <c r="AS232" s="1403"/>
      <c r="AT232" s="1404"/>
      <c r="AU232" s="1404"/>
      <c r="AV232" s="1405"/>
      <c r="AW232" s="1406"/>
      <c r="AX232" s="1402"/>
      <c r="AY232" s="1402"/>
      <c r="AZ232" s="1403"/>
      <c r="BA232" s="1404"/>
      <c r="BB232" s="1404"/>
      <c r="BC232" s="1405"/>
      <c r="BD232" s="1405"/>
      <c r="BE232" s="1407" t="s">
        <v>7039</v>
      </c>
      <c r="BF232" s="1396">
        <v>45474</v>
      </c>
      <c r="BG232" s="1397"/>
      <c r="BH232" s="1407" t="s">
        <v>9675</v>
      </c>
      <c r="BI232" s="1396">
        <v>45658</v>
      </c>
      <c r="BJ232" s="1408"/>
      <c r="BK232" s="1407" t="s">
        <v>9606</v>
      </c>
      <c r="BL232" s="1455">
        <v>45901</v>
      </c>
      <c r="BM232" s="1408"/>
      <c r="BN232" s="540" t="s">
        <v>9676</v>
      </c>
      <c r="BO232" s="540" t="s">
        <v>9677</v>
      </c>
      <c r="BP232" s="540" t="s">
        <v>9678</v>
      </c>
      <c r="BQ232" s="1409">
        <v>44970</v>
      </c>
      <c r="BR232" s="1409">
        <v>44952</v>
      </c>
      <c r="BS232" s="1410" t="s">
        <v>116</v>
      </c>
      <c r="BT232" s="1409">
        <v>45048</v>
      </c>
      <c r="BU232" s="1409">
        <v>44952</v>
      </c>
      <c r="BV232" s="1410" t="s">
        <v>116</v>
      </c>
      <c r="BW232" s="1409">
        <v>44952</v>
      </c>
      <c r="BX232" s="1409"/>
      <c r="BY232" s="540" t="s">
        <v>105</v>
      </c>
    </row>
    <row r="233" spans="1:77" ht="30" customHeight="1" x14ac:dyDescent="0.2">
      <c r="A233" s="1384" t="s">
        <v>1257</v>
      </c>
      <c r="B233" s="1381" t="s">
        <v>1258</v>
      </c>
      <c r="C233" s="1382" t="s">
        <v>205</v>
      </c>
      <c r="D233" s="7466">
        <v>2296</v>
      </c>
      <c r="E233" s="1385" t="s">
        <v>1211</v>
      </c>
      <c r="F233" s="1385" t="s">
        <v>931</v>
      </c>
      <c r="G233" s="1386" t="s">
        <v>89</v>
      </c>
      <c r="H233" s="2033" t="s">
        <v>89</v>
      </c>
      <c r="I233" s="2029">
        <v>41002</v>
      </c>
      <c r="J233" s="2029"/>
      <c r="K233" s="2030"/>
      <c r="L233" s="2029"/>
      <c r="M233" s="2029"/>
      <c r="N233" s="1388"/>
      <c r="O233" s="1687"/>
      <c r="P233" s="1702"/>
      <c r="Q233" s="1702"/>
      <c r="R233" s="1702"/>
      <c r="S233" s="1390"/>
      <c r="T233" s="2031"/>
      <c r="U233" s="1391" t="str">
        <f>IF(OR(V233="Yes", W233="Web-page timetable", X233="YES"), "Yes")</f>
        <v>Yes</v>
      </c>
      <c r="V233" s="1392" t="s">
        <v>93</v>
      </c>
      <c r="W233" s="108" t="s">
        <v>94</v>
      </c>
      <c r="X233" s="108"/>
      <c r="Y233" s="107" t="s">
        <v>1259</v>
      </c>
      <c r="Z233" s="107" t="s">
        <v>9679</v>
      </c>
      <c r="AA233" s="106"/>
      <c r="AB233" s="1393">
        <v>44805</v>
      </c>
      <c r="AC233" s="1394" t="s">
        <v>5098</v>
      </c>
      <c r="AD233" s="1395" t="s">
        <v>1261</v>
      </c>
      <c r="AE233" s="1396">
        <v>44866</v>
      </c>
      <c r="AF233" s="1397">
        <v>44895</v>
      </c>
      <c r="AG233" s="1397">
        <v>44965</v>
      </c>
      <c r="AH233" s="1398" t="s">
        <v>1262</v>
      </c>
      <c r="AI233" s="1399"/>
      <c r="AJ233" s="7467" t="s">
        <v>316</v>
      </c>
      <c r="AK233" s="7467" t="s">
        <v>9680</v>
      </c>
      <c r="AL233" s="1396">
        <v>45017</v>
      </c>
      <c r="AM233" s="1397"/>
      <c r="AN233" s="1397"/>
      <c r="AO233" s="1398"/>
      <c r="AP233" s="1400"/>
      <c r="AQ233" s="1401"/>
      <c r="AR233" s="1402"/>
      <c r="AS233" s="1403"/>
      <c r="AT233" s="1404"/>
      <c r="AU233" s="1404"/>
      <c r="AV233" s="1405"/>
      <c r="AW233" s="1406"/>
      <c r="AX233" s="1402"/>
      <c r="AY233" s="1402"/>
      <c r="AZ233" s="1403"/>
      <c r="BA233" s="1404"/>
      <c r="BB233" s="1404"/>
      <c r="BC233" s="1405"/>
      <c r="BD233" s="1405"/>
      <c r="BE233" s="1407" t="s">
        <v>1240</v>
      </c>
      <c r="BF233" s="1396">
        <v>45200</v>
      </c>
      <c r="BG233" s="7608"/>
      <c r="BH233" s="1407" t="s">
        <v>1026</v>
      </c>
      <c r="BI233" s="1396">
        <v>45292</v>
      </c>
      <c r="BJ233" s="1408"/>
      <c r="BK233" s="1407" t="s">
        <v>9681</v>
      </c>
      <c r="BL233" s="1396" t="s">
        <v>9682</v>
      </c>
      <c r="BM233" s="1408"/>
      <c r="BN233" s="540" t="s">
        <v>9683</v>
      </c>
      <c r="BO233" s="540" t="s">
        <v>9684</v>
      </c>
      <c r="BP233" s="540"/>
      <c r="BQ233" s="1409">
        <v>45079</v>
      </c>
      <c r="BR233" s="1409">
        <v>44825</v>
      </c>
      <c r="BS233" s="1410" t="s">
        <v>116</v>
      </c>
      <c r="BT233" s="1409"/>
      <c r="BU233" s="1409">
        <v>44952</v>
      </c>
      <c r="BV233" s="1410" t="s">
        <v>116</v>
      </c>
      <c r="BW233" s="1409">
        <v>44896</v>
      </c>
      <c r="BX233" s="1409"/>
      <c r="BY233" s="540" t="s">
        <v>105</v>
      </c>
    </row>
    <row r="234" spans="1:77" ht="30" customHeight="1" x14ac:dyDescent="0.2">
      <c r="A234" s="1384" t="s">
        <v>3805</v>
      </c>
      <c r="B234" s="1381" t="s">
        <v>3806</v>
      </c>
      <c r="C234" s="1382" t="s">
        <v>3394</v>
      </c>
      <c r="D234" s="7466">
        <v>2177</v>
      </c>
      <c r="E234" s="1385" t="s">
        <v>91</v>
      </c>
      <c r="F234" s="1385" t="s">
        <v>1158</v>
      </c>
      <c r="G234" s="1386" t="s">
        <v>89</v>
      </c>
      <c r="H234" s="1387" t="s">
        <v>194</v>
      </c>
      <c r="I234" s="1388">
        <v>42999</v>
      </c>
      <c r="J234" s="1388"/>
      <c r="K234" s="2003"/>
      <c r="L234" s="1388"/>
      <c r="M234" s="1388"/>
      <c r="N234" s="1388"/>
      <c r="O234" s="1687"/>
      <c r="P234" s="1702"/>
      <c r="Q234" s="1702"/>
      <c r="R234" s="1702"/>
      <c r="S234" s="1390"/>
      <c r="T234" s="2031"/>
      <c r="U234" s="1391" t="str">
        <f t="shared" ref="U234:U251" si="27">IF(OR(V234="Yes", W234="Web-page timetable", X234="YES"), "Yes")</f>
        <v>Yes</v>
      </c>
      <c r="V234" s="1392" t="s">
        <v>93</v>
      </c>
      <c r="W234" s="108" t="s">
        <v>94</v>
      </c>
      <c r="X234" s="108"/>
      <c r="Y234" s="106" t="s">
        <v>3395</v>
      </c>
      <c r="Z234" s="106" t="s">
        <v>9685</v>
      </c>
      <c r="AA234" s="108" t="s">
        <v>3400</v>
      </c>
      <c r="AB234" s="1393">
        <v>44317</v>
      </c>
      <c r="AC234" s="1394" t="s">
        <v>3397</v>
      </c>
      <c r="AD234" s="1395" t="s">
        <v>3398</v>
      </c>
      <c r="AE234" s="1396">
        <v>44317</v>
      </c>
      <c r="AF234" s="1397">
        <v>44326</v>
      </c>
      <c r="AG234" s="1397">
        <v>44368</v>
      </c>
      <c r="AH234" s="1398" t="s">
        <v>3399</v>
      </c>
      <c r="AI234" s="1399"/>
      <c r="AJ234" s="7467" t="s">
        <v>7186</v>
      </c>
      <c r="AK234" s="7467" t="s">
        <v>7187</v>
      </c>
      <c r="AL234" s="1396">
        <v>44593</v>
      </c>
      <c r="AM234" s="1397"/>
      <c r="AN234" s="1397"/>
      <c r="AO234" s="1398"/>
      <c r="AP234" s="1400"/>
      <c r="AQ234" s="1401" t="s">
        <v>6351</v>
      </c>
      <c r="AR234" s="1402" t="s">
        <v>9686</v>
      </c>
      <c r="AS234" s="1403">
        <v>45231</v>
      </c>
      <c r="AT234" s="1404"/>
      <c r="AU234" s="1404"/>
      <c r="AV234" s="1405"/>
      <c r="AW234" s="1406"/>
      <c r="AX234" s="1402"/>
      <c r="AY234" s="1402"/>
      <c r="AZ234" s="1403"/>
      <c r="BA234" s="1404"/>
      <c r="BB234" s="1404"/>
      <c r="BC234" s="1405"/>
      <c r="BD234" s="1405"/>
      <c r="BE234" s="1407" t="s">
        <v>7142</v>
      </c>
      <c r="BF234" s="1396">
        <v>45231</v>
      </c>
      <c r="BG234" s="1408"/>
      <c r="BH234" s="1407" t="s">
        <v>5484</v>
      </c>
      <c r="BI234" s="1396">
        <v>45383</v>
      </c>
      <c r="BJ234" s="1408"/>
      <c r="BK234" s="1407" t="s">
        <v>9687</v>
      </c>
      <c r="BL234" s="1396">
        <v>45962</v>
      </c>
      <c r="BM234" s="1408"/>
      <c r="BN234" s="540" t="s">
        <v>9688</v>
      </c>
      <c r="BO234" s="540"/>
      <c r="BP234" s="540" t="s">
        <v>9689</v>
      </c>
      <c r="BQ234" s="1409">
        <v>44820</v>
      </c>
      <c r="BR234" s="1409">
        <v>44629</v>
      </c>
      <c r="BS234" s="1410" t="s">
        <v>116</v>
      </c>
      <c r="BT234" s="1409"/>
      <c r="BU234" s="1409">
        <v>44797</v>
      </c>
      <c r="BV234" s="1410" t="s">
        <v>116</v>
      </c>
      <c r="BW234" s="1409">
        <v>44797</v>
      </c>
      <c r="BX234" s="1409"/>
      <c r="BY234" s="540" t="s">
        <v>105</v>
      </c>
    </row>
    <row r="235" spans="1:77" ht="30" customHeight="1" x14ac:dyDescent="0.2">
      <c r="A235" s="1384" t="s">
        <v>1036</v>
      </c>
      <c r="B235" s="1381" t="s">
        <v>1037</v>
      </c>
      <c r="C235" s="1382" t="s">
        <v>4290</v>
      </c>
      <c r="D235" s="7466">
        <v>2279</v>
      </c>
      <c r="E235" s="1385" t="s">
        <v>292</v>
      </c>
      <c r="F235" s="1385" t="s">
        <v>1021</v>
      </c>
      <c r="G235" s="1386" t="s">
        <v>89</v>
      </c>
      <c r="H235" s="2033" t="s">
        <v>89</v>
      </c>
      <c r="I235" s="2029">
        <v>43315</v>
      </c>
      <c r="J235" s="2029" t="s">
        <v>90</v>
      </c>
      <c r="K235" s="2030" t="s">
        <v>1039</v>
      </c>
      <c r="L235" s="2029"/>
      <c r="M235" s="2029"/>
      <c r="N235" s="1388"/>
      <c r="O235" s="1687"/>
      <c r="P235" s="1702"/>
      <c r="Q235" s="1702"/>
      <c r="R235" s="1702"/>
      <c r="S235" s="1390"/>
      <c r="T235" s="2031"/>
      <c r="U235" s="1391" t="str">
        <f t="shared" si="27"/>
        <v>Yes</v>
      </c>
      <c r="V235" s="1392" t="s">
        <v>93</v>
      </c>
      <c r="W235" s="108" t="s">
        <v>94</v>
      </c>
      <c r="X235" s="108"/>
      <c r="Y235" s="107" t="s">
        <v>1040</v>
      </c>
      <c r="Z235" s="107" t="s">
        <v>7477</v>
      </c>
      <c r="AA235" s="108"/>
      <c r="AB235" s="1393">
        <v>44317</v>
      </c>
      <c r="AC235" s="1394" t="s">
        <v>5215</v>
      </c>
      <c r="AD235" s="1395" t="s">
        <v>364</v>
      </c>
      <c r="AE235" s="1396">
        <v>44562</v>
      </c>
      <c r="AF235" s="1397">
        <v>44596</v>
      </c>
      <c r="AG235" s="1397">
        <v>44640</v>
      </c>
      <c r="AH235" s="1398" t="s">
        <v>1040</v>
      </c>
      <c r="AI235" s="1399"/>
      <c r="AJ235" s="7467"/>
      <c r="AK235" s="7467"/>
      <c r="AL235" s="1396"/>
      <c r="AM235" s="1397"/>
      <c r="AN235" s="1397"/>
      <c r="AO235" s="1398"/>
      <c r="AP235" s="1400"/>
      <c r="AQ235" s="1401"/>
      <c r="AR235" s="1402"/>
      <c r="AS235" s="1403"/>
      <c r="AT235" s="1404"/>
      <c r="AU235" s="1404"/>
      <c r="AV235" s="1405"/>
      <c r="AW235" s="1406"/>
      <c r="AX235" s="1402"/>
      <c r="AY235" s="1402"/>
      <c r="AZ235" s="1403"/>
      <c r="BA235" s="1404"/>
      <c r="BB235" s="1404"/>
      <c r="BC235" s="1405"/>
      <c r="BD235" s="1405"/>
      <c r="BE235" s="1407" t="s">
        <v>6371</v>
      </c>
      <c r="BF235" s="1396">
        <v>45047</v>
      </c>
      <c r="BG235" s="1408"/>
      <c r="BH235" s="1407" t="s">
        <v>1240</v>
      </c>
      <c r="BI235" s="1396">
        <v>45200</v>
      </c>
      <c r="BJ235" s="1408"/>
      <c r="BK235" s="1407" t="s">
        <v>9087</v>
      </c>
      <c r="BL235" s="1396">
        <v>45444</v>
      </c>
      <c r="BM235" s="1408"/>
      <c r="BN235" s="540" t="s">
        <v>9690</v>
      </c>
      <c r="BO235" s="540" t="s">
        <v>9691</v>
      </c>
      <c r="BP235" s="540"/>
      <c r="BQ235" s="1409">
        <v>43570</v>
      </c>
      <c r="BR235" s="1409">
        <v>44785</v>
      </c>
      <c r="BS235" s="1410" t="s">
        <v>116</v>
      </c>
      <c r="BT235" s="1409"/>
      <c r="BU235" s="1409">
        <v>44785</v>
      </c>
      <c r="BV235" s="1410" t="s">
        <v>116</v>
      </c>
      <c r="BW235" s="1409">
        <v>45002</v>
      </c>
      <c r="BX235" s="1409" t="s">
        <v>9692</v>
      </c>
      <c r="BY235" s="1410"/>
    </row>
    <row r="236" spans="1:77" ht="30" customHeight="1" x14ac:dyDescent="0.2">
      <c r="A236" s="1384" t="s">
        <v>3805</v>
      </c>
      <c r="B236" s="1381" t="s">
        <v>3806</v>
      </c>
      <c r="C236" s="1382" t="s">
        <v>3394</v>
      </c>
      <c r="D236" s="7466">
        <v>2177</v>
      </c>
      <c r="E236" s="1385" t="s">
        <v>91</v>
      </c>
      <c r="F236" s="1385" t="s">
        <v>1158</v>
      </c>
      <c r="G236" s="1386" t="s">
        <v>89</v>
      </c>
      <c r="H236" s="1387" t="s">
        <v>194</v>
      </c>
      <c r="I236" s="1388">
        <v>42999</v>
      </c>
      <c r="J236" s="1388"/>
      <c r="K236" s="2003"/>
      <c r="L236" s="1388"/>
      <c r="M236" s="1388"/>
      <c r="N236" s="1388"/>
      <c r="O236" s="1687"/>
      <c r="P236" s="1702"/>
      <c r="Q236" s="1702"/>
      <c r="R236" s="1702"/>
      <c r="S236" s="1390"/>
      <c r="T236" s="2031"/>
      <c r="U236" s="1391" t="str">
        <f t="shared" si="27"/>
        <v>Yes</v>
      </c>
      <c r="V236" s="1392" t="s">
        <v>93</v>
      </c>
      <c r="W236" s="108" t="s">
        <v>94</v>
      </c>
      <c r="X236" s="108"/>
      <c r="Y236" s="106" t="s">
        <v>3395</v>
      </c>
      <c r="Z236" s="106" t="s">
        <v>9685</v>
      </c>
      <c r="AA236" s="108" t="s">
        <v>3400</v>
      </c>
      <c r="AB236" s="1393">
        <v>44317</v>
      </c>
      <c r="AC236" s="1394" t="s">
        <v>3397</v>
      </c>
      <c r="AD236" s="1395" t="s">
        <v>3398</v>
      </c>
      <c r="AE236" s="1396">
        <v>44317</v>
      </c>
      <c r="AF236" s="1397">
        <v>44326</v>
      </c>
      <c r="AG236" s="1397">
        <v>44368</v>
      </c>
      <c r="AH236" s="1398" t="s">
        <v>3399</v>
      </c>
      <c r="AI236" s="1399"/>
      <c r="AJ236" s="7467" t="s">
        <v>7193</v>
      </c>
      <c r="AK236" s="7467" t="s">
        <v>7187</v>
      </c>
      <c r="AL236" s="1396">
        <v>44958</v>
      </c>
      <c r="AM236" s="1397"/>
      <c r="AN236" s="1397"/>
      <c r="AO236" s="1398"/>
      <c r="AP236" s="1400"/>
      <c r="AQ236" s="1401" t="s">
        <v>6351</v>
      </c>
      <c r="AR236" s="1402" t="s">
        <v>7188</v>
      </c>
      <c r="AS236" s="1403">
        <v>45231</v>
      </c>
      <c r="AT236" s="1404"/>
      <c r="AU236" s="1404"/>
      <c r="AV236" s="1405"/>
      <c r="AW236" s="1406"/>
      <c r="AX236" s="1402"/>
      <c r="AY236" s="1402"/>
      <c r="AZ236" s="1403"/>
      <c r="BA236" s="1404"/>
      <c r="BB236" s="1404"/>
      <c r="BC236" s="1405"/>
      <c r="BD236" s="1405"/>
      <c r="BE236" s="1407" t="s">
        <v>2402</v>
      </c>
      <c r="BF236" s="1396">
        <v>45505</v>
      </c>
      <c r="BG236" s="1408"/>
      <c r="BH236" s="1407" t="s">
        <v>7189</v>
      </c>
      <c r="BI236" s="1396">
        <v>45689</v>
      </c>
      <c r="BJ236" s="1408"/>
      <c r="BK236" s="1407" t="s">
        <v>174</v>
      </c>
      <c r="BL236" s="1396">
        <v>46054</v>
      </c>
      <c r="BM236" s="1408"/>
      <c r="BN236" s="540" t="s">
        <v>9688</v>
      </c>
      <c r="BO236" s="540"/>
      <c r="BP236" s="540" t="s">
        <v>9693</v>
      </c>
      <c r="BQ236" s="1409">
        <v>44820</v>
      </c>
      <c r="BR236" s="1409">
        <v>45128</v>
      </c>
      <c r="BS236" s="1410" t="s">
        <v>116</v>
      </c>
      <c r="BT236" s="1409"/>
      <c r="BU236" s="1409">
        <v>45128</v>
      </c>
      <c r="BV236" s="1410" t="s">
        <v>116</v>
      </c>
      <c r="BW236" s="1409">
        <v>44797</v>
      </c>
      <c r="BX236" s="1409" t="s">
        <v>262</v>
      </c>
      <c r="BY236" s="540" t="s">
        <v>105</v>
      </c>
    </row>
    <row r="237" spans="1:77" ht="30" customHeight="1" thickBot="1" x14ac:dyDescent="0.25">
      <c r="A237" s="2244" t="s">
        <v>2094</v>
      </c>
      <c r="B237" s="1535" t="s">
        <v>2095</v>
      </c>
      <c r="C237" s="1382" t="s">
        <v>7961</v>
      </c>
      <c r="D237" s="7466" t="s">
        <v>193</v>
      </c>
      <c r="E237" s="1385" t="s">
        <v>2759</v>
      </c>
      <c r="F237" s="1385" t="s">
        <v>2182</v>
      </c>
      <c r="G237" s="1386" t="s">
        <v>89</v>
      </c>
      <c r="H237" s="2245" t="s">
        <v>89</v>
      </c>
      <c r="I237" s="2029">
        <v>42501</v>
      </c>
      <c r="J237" s="2029"/>
      <c r="K237" s="2030"/>
      <c r="L237" s="2029"/>
      <c r="M237" s="2029"/>
      <c r="N237" s="1388"/>
      <c r="O237" s="1687"/>
      <c r="P237" s="1702"/>
      <c r="Q237" s="1702"/>
      <c r="R237" s="1702"/>
      <c r="S237" s="1390"/>
      <c r="T237" s="2031"/>
      <c r="U237" s="1391" t="str">
        <f t="shared" si="27"/>
        <v>Yes</v>
      </c>
      <c r="V237" s="1392" t="s">
        <v>93</v>
      </c>
      <c r="W237" s="108" t="s">
        <v>94</v>
      </c>
      <c r="X237" s="1557"/>
      <c r="Y237" s="2246" t="s">
        <v>1382</v>
      </c>
      <c r="Z237" s="1558" t="s">
        <v>5935</v>
      </c>
      <c r="AA237" s="106"/>
      <c r="AB237" s="1393" t="s">
        <v>9557</v>
      </c>
      <c r="AC237" s="1640" t="s">
        <v>2296</v>
      </c>
      <c r="AD237" s="2247" t="s">
        <v>364</v>
      </c>
      <c r="AE237" s="1396">
        <v>44287</v>
      </c>
      <c r="AF237" s="1397">
        <v>44378</v>
      </c>
      <c r="AG237" s="1397">
        <v>44442</v>
      </c>
      <c r="AH237" s="1398" t="s">
        <v>7963</v>
      </c>
      <c r="AI237" s="1399"/>
      <c r="AJ237" s="7468" t="s">
        <v>1240</v>
      </c>
      <c r="AK237" s="7467" t="s">
        <v>367</v>
      </c>
      <c r="AL237" s="1396">
        <v>45200</v>
      </c>
      <c r="AM237" s="1397"/>
      <c r="AN237" s="1397"/>
      <c r="AO237" s="1398"/>
      <c r="AP237" s="1400"/>
      <c r="AQ237" s="1401" t="s">
        <v>522</v>
      </c>
      <c r="AR237" s="1402" t="s">
        <v>270</v>
      </c>
      <c r="AS237" s="1403">
        <v>45383</v>
      </c>
      <c r="AT237" s="1404"/>
      <c r="AU237" s="1404"/>
      <c r="AV237" s="1405"/>
      <c r="AW237" s="1406"/>
      <c r="AX237" s="1402"/>
      <c r="AY237" s="1402"/>
      <c r="AZ237" s="1403"/>
      <c r="BA237" s="1404"/>
      <c r="BB237" s="1404"/>
      <c r="BC237" s="1405"/>
      <c r="BD237" s="1405"/>
      <c r="BE237" s="1407" t="s">
        <v>6981</v>
      </c>
      <c r="BF237" s="1396">
        <v>45658</v>
      </c>
      <c r="BG237" s="1408"/>
      <c r="BH237" s="1407" t="s">
        <v>432</v>
      </c>
      <c r="BI237" s="1396">
        <v>45748</v>
      </c>
      <c r="BJ237" s="1408"/>
      <c r="BK237" s="1407" t="s">
        <v>193</v>
      </c>
      <c r="BL237" s="1396" t="s">
        <v>193</v>
      </c>
      <c r="BM237" s="1408"/>
      <c r="BN237" s="540" t="s">
        <v>9558</v>
      </c>
      <c r="BO237" s="540" t="s">
        <v>9694</v>
      </c>
      <c r="BP237" s="540"/>
      <c r="BQ237" s="1409">
        <v>44480</v>
      </c>
      <c r="BR237" s="1409">
        <v>44987</v>
      </c>
      <c r="BS237" s="1410" t="s">
        <v>116</v>
      </c>
      <c r="BT237" s="1409"/>
      <c r="BU237" s="1409">
        <v>45037</v>
      </c>
      <c r="BV237" s="1410" t="s">
        <v>116</v>
      </c>
      <c r="BW237" s="1409">
        <v>45037</v>
      </c>
      <c r="BX237" s="1409"/>
      <c r="BY237" s="540" t="s">
        <v>105</v>
      </c>
    </row>
    <row r="238" spans="1:77" ht="30" customHeight="1" thickTop="1" x14ac:dyDescent="0.2">
      <c r="A238" s="2038" t="s">
        <v>86</v>
      </c>
      <c r="B238" s="1381" t="s">
        <v>87</v>
      </c>
      <c r="C238" s="1381" t="s">
        <v>7252</v>
      </c>
      <c r="D238" s="7466" t="s">
        <v>193</v>
      </c>
      <c r="E238" s="1387"/>
      <c r="F238" s="1387"/>
      <c r="G238" s="1387" t="s">
        <v>89</v>
      </c>
      <c r="H238" s="2033" t="s">
        <v>89</v>
      </c>
      <c r="I238" s="2029">
        <v>43083</v>
      </c>
      <c r="J238" s="2029" t="s">
        <v>90</v>
      </c>
      <c r="K238" s="2030"/>
      <c r="L238" s="2029"/>
      <c r="M238" s="2029"/>
      <c r="N238" s="1388"/>
      <c r="O238" s="1687"/>
      <c r="P238" s="2248"/>
      <c r="Q238" s="2248"/>
      <c r="R238" s="2248"/>
      <c r="S238" s="1610" t="s">
        <v>91</v>
      </c>
      <c r="T238" s="2249" t="s">
        <v>92</v>
      </c>
      <c r="U238" s="1391" t="str">
        <f t="shared" si="27"/>
        <v>Yes</v>
      </c>
      <c r="V238" s="1611" t="s">
        <v>93</v>
      </c>
      <c r="W238" s="1612" t="s">
        <v>94</v>
      </c>
      <c r="X238" s="1612"/>
      <c r="Y238" s="1613" t="s">
        <v>4910</v>
      </c>
      <c r="Z238" s="1613" t="s">
        <v>96</v>
      </c>
      <c r="AA238" s="117"/>
      <c r="AB238" s="2250">
        <v>44440</v>
      </c>
      <c r="AC238" s="2251" t="s">
        <v>9695</v>
      </c>
      <c r="AD238" s="2252" t="s">
        <v>98</v>
      </c>
      <c r="AE238" s="2253">
        <v>44682</v>
      </c>
      <c r="AF238" s="1614"/>
      <c r="AG238" s="1614"/>
      <c r="AH238" s="1615"/>
      <c r="AI238" s="1616"/>
      <c r="AJ238" s="7497"/>
      <c r="AK238" s="7498"/>
      <c r="AL238" s="2253"/>
      <c r="AM238" s="1397"/>
      <c r="AN238" s="1397"/>
      <c r="AO238" s="1398"/>
      <c r="AP238" s="1400"/>
      <c r="AQ238" s="2254"/>
      <c r="AR238" s="2255"/>
      <c r="AS238" s="1617"/>
      <c r="AT238" s="2256"/>
      <c r="AU238" s="2256"/>
      <c r="AV238" s="2257"/>
      <c r="AW238" s="1400"/>
      <c r="AX238" s="2258"/>
      <c r="AY238" s="2258"/>
      <c r="AZ238" s="2259"/>
      <c r="BA238" s="2256"/>
      <c r="BB238" s="2256"/>
      <c r="BC238" s="2257"/>
      <c r="BD238" s="2257"/>
      <c r="BE238" s="1619" t="s">
        <v>1771</v>
      </c>
      <c r="BF238" s="2260">
        <v>44896</v>
      </c>
      <c r="BG238" s="2261"/>
      <c r="BH238" s="1619" t="s">
        <v>5316</v>
      </c>
      <c r="BI238" s="1617">
        <v>45108</v>
      </c>
      <c r="BJ238" s="1620"/>
      <c r="BK238" s="1619" t="s">
        <v>4494</v>
      </c>
      <c r="BL238" s="1617">
        <v>45231</v>
      </c>
      <c r="BM238" s="2262"/>
      <c r="BN238" s="542" t="s">
        <v>9696</v>
      </c>
      <c r="BO238" s="542" t="s">
        <v>7258</v>
      </c>
      <c r="BP238" s="542"/>
      <c r="BQ238" s="1409">
        <v>45092</v>
      </c>
      <c r="BR238" s="2208">
        <v>44664</v>
      </c>
      <c r="BS238" s="1410" t="s">
        <v>116</v>
      </c>
      <c r="BT238" s="2208"/>
      <c r="BU238" s="2208">
        <v>44796</v>
      </c>
      <c r="BV238" s="1410" t="s">
        <v>116</v>
      </c>
      <c r="BW238" s="2208">
        <v>45022</v>
      </c>
      <c r="BX238" s="2208"/>
      <c r="BY238" s="2263" t="s">
        <v>105</v>
      </c>
    </row>
    <row r="239" spans="1:77" ht="30" customHeight="1" x14ac:dyDescent="0.2">
      <c r="A239" s="2038" t="s">
        <v>135</v>
      </c>
      <c r="B239" s="1381" t="s">
        <v>136</v>
      </c>
      <c r="C239" s="1382" t="s">
        <v>635</v>
      </c>
      <c r="D239" s="7466" t="s">
        <v>6849</v>
      </c>
      <c r="E239" s="1386"/>
      <c r="F239" s="1386"/>
      <c r="G239" s="1386" t="s">
        <v>89</v>
      </c>
      <c r="H239" s="2033" t="s">
        <v>89</v>
      </c>
      <c r="I239" s="2029">
        <v>43299</v>
      </c>
      <c r="J239" s="2029" t="s">
        <v>90</v>
      </c>
      <c r="K239" s="2030" t="s">
        <v>138</v>
      </c>
      <c r="L239" s="2029"/>
      <c r="M239" s="2029"/>
      <c r="N239" s="1388"/>
      <c r="O239" s="1687"/>
      <c r="P239" s="1702"/>
      <c r="Q239" s="1702"/>
      <c r="R239" s="1702"/>
      <c r="S239" s="1390"/>
      <c r="T239" s="2031"/>
      <c r="U239" s="1391" t="str">
        <f t="shared" si="27"/>
        <v>Yes</v>
      </c>
      <c r="V239" s="1392" t="s">
        <v>93</v>
      </c>
      <c r="W239" s="108" t="s">
        <v>94</v>
      </c>
      <c r="X239" s="108"/>
      <c r="Y239" s="106" t="s">
        <v>139</v>
      </c>
      <c r="Z239" s="106" t="s">
        <v>7277</v>
      </c>
      <c r="AA239" s="106"/>
      <c r="AB239" s="1393">
        <v>44986</v>
      </c>
      <c r="AC239" s="1407" t="s">
        <v>788</v>
      </c>
      <c r="AD239" s="1395" t="s">
        <v>7278</v>
      </c>
      <c r="AE239" s="1396">
        <v>44470</v>
      </c>
      <c r="AF239" s="1397"/>
      <c r="AG239" s="1397"/>
      <c r="AH239" s="1398"/>
      <c r="AI239" s="1399"/>
      <c r="AJ239" s="7499" t="s">
        <v>315</v>
      </c>
      <c r="AK239" s="7489" t="s">
        <v>7279</v>
      </c>
      <c r="AL239" s="1396">
        <v>44652</v>
      </c>
      <c r="AM239" s="1397"/>
      <c r="AN239" s="1397"/>
      <c r="AO239" s="1398"/>
      <c r="AP239" s="1400"/>
      <c r="AQ239" s="1401" t="s">
        <v>315</v>
      </c>
      <c r="AR239" s="1402" t="s">
        <v>7280</v>
      </c>
      <c r="AS239" s="1403">
        <v>44652</v>
      </c>
      <c r="AT239" s="1404"/>
      <c r="AU239" s="1404"/>
      <c r="AV239" s="1405"/>
      <c r="AW239" s="1406"/>
      <c r="AX239" s="1402" t="s">
        <v>1025</v>
      </c>
      <c r="AY239" s="1402" t="s">
        <v>7281</v>
      </c>
      <c r="AZ239" s="1403">
        <v>44743</v>
      </c>
      <c r="BA239" s="1404"/>
      <c r="BB239" s="1404"/>
      <c r="BC239" s="1405"/>
      <c r="BD239" s="1405"/>
      <c r="BE239" s="1446" t="s">
        <v>316</v>
      </c>
      <c r="BF239" s="1444">
        <v>45017</v>
      </c>
      <c r="BG239" s="1445"/>
      <c r="BH239" s="1446" t="s">
        <v>399</v>
      </c>
      <c r="BI239" s="1444">
        <v>45108</v>
      </c>
      <c r="BJ239" s="1445"/>
      <c r="BK239" s="1446" t="s">
        <v>1026</v>
      </c>
      <c r="BL239" s="1444">
        <v>45292</v>
      </c>
      <c r="BM239" s="1408"/>
      <c r="BN239" s="540" t="s">
        <v>9697</v>
      </c>
      <c r="BO239" s="540" t="s">
        <v>9643</v>
      </c>
      <c r="BP239" s="540"/>
      <c r="BQ239" s="1409">
        <v>44686</v>
      </c>
      <c r="BR239" s="1409">
        <v>45092</v>
      </c>
      <c r="BS239" s="1410" t="s">
        <v>116</v>
      </c>
      <c r="BT239" s="1409"/>
      <c r="BU239" s="1409">
        <v>45132</v>
      </c>
      <c r="BV239" s="1410" t="s">
        <v>116</v>
      </c>
      <c r="BW239" s="1409">
        <v>44728</v>
      </c>
      <c r="BX239" s="1409" t="s">
        <v>7384</v>
      </c>
      <c r="BY239" s="542"/>
    </row>
    <row r="240" spans="1:77" ht="30" customHeight="1" x14ac:dyDescent="0.2">
      <c r="A240" s="1384" t="s">
        <v>2302</v>
      </c>
      <c r="B240" s="1381" t="s">
        <v>2303</v>
      </c>
      <c r="C240" s="1381" t="s">
        <v>2304</v>
      </c>
      <c r="D240" s="7466" t="s">
        <v>193</v>
      </c>
      <c r="E240" s="1714"/>
      <c r="F240" s="1714"/>
      <c r="G240" s="1385" t="s">
        <v>89</v>
      </c>
      <c r="H240" s="2033" t="s">
        <v>89</v>
      </c>
      <c r="I240" s="2202">
        <v>44041</v>
      </c>
      <c r="J240" s="2202" t="s">
        <v>90</v>
      </c>
      <c r="K240" s="2101" t="s">
        <v>169</v>
      </c>
      <c r="L240" s="2202"/>
      <c r="M240" s="2202" t="s">
        <v>90</v>
      </c>
      <c r="N240" s="1388"/>
      <c r="O240" s="1687"/>
      <c r="P240" s="1702"/>
      <c r="Q240" s="1702"/>
      <c r="R240" s="1702"/>
      <c r="S240" s="1390"/>
      <c r="T240" s="2031"/>
      <c r="U240" s="1391" t="str">
        <f t="shared" si="27"/>
        <v>Yes</v>
      </c>
      <c r="V240" s="1392" t="s">
        <v>93</v>
      </c>
      <c r="W240" s="108" t="s">
        <v>94</v>
      </c>
      <c r="X240" s="108"/>
      <c r="Y240" s="106" t="s">
        <v>2305</v>
      </c>
      <c r="Z240" s="106" t="s">
        <v>9698</v>
      </c>
      <c r="AA240" s="106"/>
      <c r="AB240" s="1393">
        <v>44562</v>
      </c>
      <c r="AC240" s="1394" t="s">
        <v>5215</v>
      </c>
      <c r="AD240" s="1395" t="s">
        <v>6031</v>
      </c>
      <c r="AE240" s="1396">
        <v>44621</v>
      </c>
      <c r="AF240" s="1397">
        <v>44562</v>
      </c>
      <c r="AG240" s="1397">
        <v>44621</v>
      </c>
      <c r="AH240" s="1398"/>
      <c r="AI240" s="1399"/>
      <c r="AJ240" s="1532" t="s">
        <v>6797</v>
      </c>
      <c r="AK240" s="1395" t="s">
        <v>9699</v>
      </c>
      <c r="AL240" s="1396">
        <v>45078</v>
      </c>
      <c r="AM240" s="1397"/>
      <c r="AN240" s="1397"/>
      <c r="AO240" s="1398"/>
      <c r="AP240" s="1400"/>
      <c r="AQ240" s="1550"/>
      <c r="AR240" s="1402"/>
      <c r="AS240" s="1551"/>
      <c r="AT240" s="1404"/>
      <c r="AU240" s="1404"/>
      <c r="AV240" s="1405"/>
      <c r="AW240" s="1406"/>
      <c r="AX240" s="1552"/>
      <c r="AY240" s="1552"/>
      <c r="AZ240" s="1551"/>
      <c r="BA240" s="1404"/>
      <c r="BB240" s="1404"/>
      <c r="BC240" s="1405"/>
      <c r="BD240" s="1405"/>
      <c r="BE240" s="1407" t="s">
        <v>4520</v>
      </c>
      <c r="BF240" s="1396">
        <v>45413</v>
      </c>
      <c r="BG240" s="1397"/>
      <c r="BH240" s="1407" t="s">
        <v>7008</v>
      </c>
      <c r="BI240" s="1396">
        <v>45536</v>
      </c>
      <c r="BJ240" s="1408"/>
      <c r="BK240" s="1407" t="s">
        <v>6936</v>
      </c>
      <c r="BL240" s="1455">
        <v>45839</v>
      </c>
      <c r="BM240" s="1408"/>
      <c r="BN240" s="540" t="s">
        <v>9700</v>
      </c>
      <c r="BO240" s="540" t="s">
        <v>9701</v>
      </c>
      <c r="BP240" s="540"/>
      <c r="BQ240" s="1409">
        <v>44480</v>
      </c>
      <c r="BR240" s="1409">
        <v>45106</v>
      </c>
      <c r="BS240" s="1410" t="s">
        <v>116</v>
      </c>
      <c r="BT240" s="1409">
        <v>44522</v>
      </c>
      <c r="BU240" s="1409">
        <v>45106</v>
      </c>
      <c r="BV240" s="1410" t="s">
        <v>116</v>
      </c>
      <c r="BW240" s="1409">
        <v>45106</v>
      </c>
      <c r="BX240" s="1409"/>
      <c r="BY240" s="540" t="s">
        <v>105</v>
      </c>
    </row>
    <row r="241" spans="1:78" ht="30" customHeight="1" x14ac:dyDescent="0.2">
      <c r="A241" s="1384" t="s">
        <v>4055</v>
      </c>
      <c r="B241" s="1381" t="s">
        <v>4056</v>
      </c>
      <c r="C241" s="1382" t="s">
        <v>4057</v>
      </c>
      <c r="D241" s="7466">
        <v>1932</v>
      </c>
      <c r="E241" s="1385" t="s">
        <v>2759</v>
      </c>
      <c r="F241" s="1385" t="s">
        <v>2182</v>
      </c>
      <c r="G241" s="1386" t="s">
        <v>89</v>
      </c>
      <c r="H241" s="2085" t="s">
        <v>89</v>
      </c>
      <c r="I241" s="2029">
        <v>40207</v>
      </c>
      <c r="J241" s="2029" t="s">
        <v>90</v>
      </c>
      <c r="K241" s="2030" t="s">
        <v>4058</v>
      </c>
      <c r="L241" s="2029" t="s">
        <v>583</v>
      </c>
      <c r="M241" s="2029"/>
      <c r="N241" s="1388"/>
      <c r="O241" s="1687"/>
      <c r="P241" s="1702"/>
      <c r="Q241" s="1702"/>
      <c r="R241" s="1702"/>
      <c r="S241" s="1390"/>
      <c r="T241" s="2031"/>
      <c r="U241" s="1391" t="str">
        <f t="shared" si="27"/>
        <v>Yes</v>
      </c>
      <c r="V241" s="1392" t="s">
        <v>93</v>
      </c>
      <c r="W241" s="108" t="s">
        <v>94</v>
      </c>
      <c r="X241" s="108"/>
      <c r="Y241" s="107" t="s">
        <v>4067</v>
      </c>
      <c r="Z241" s="106" t="s">
        <v>7866</v>
      </c>
      <c r="AA241" s="107"/>
      <c r="AB241" s="1393">
        <v>44378</v>
      </c>
      <c r="AC241" s="1394" t="s">
        <v>6758</v>
      </c>
      <c r="AD241" s="1395" t="s">
        <v>364</v>
      </c>
      <c r="AE241" s="1396">
        <v>42583</v>
      </c>
      <c r="AF241" s="1397">
        <v>42586</v>
      </c>
      <c r="AG241" s="1397">
        <v>42643</v>
      </c>
      <c r="AH241" s="1398" t="s">
        <v>4061</v>
      </c>
      <c r="AI241" s="1399"/>
      <c r="AJ241" s="7467" t="s">
        <v>5533</v>
      </c>
      <c r="AK241" s="7410" t="s">
        <v>4062</v>
      </c>
      <c r="AL241" s="1396">
        <v>43405</v>
      </c>
      <c r="AM241" s="1397">
        <v>43416</v>
      </c>
      <c r="AN241" s="1397">
        <v>43518</v>
      </c>
      <c r="AO241" s="1398" t="s">
        <v>4063</v>
      </c>
      <c r="AP241" s="1400"/>
      <c r="AQ241" s="1570" t="s">
        <v>4064</v>
      </c>
      <c r="AR241" s="1395" t="s">
        <v>343</v>
      </c>
      <c r="AS241" s="1396">
        <v>43862</v>
      </c>
      <c r="AT241" s="1404">
        <v>43864</v>
      </c>
      <c r="AU241" s="1404">
        <v>43924</v>
      </c>
      <c r="AV241" s="1405" t="s">
        <v>4065</v>
      </c>
      <c r="AW241" s="1406"/>
      <c r="AX241" s="2086">
        <v>44501</v>
      </c>
      <c r="AY241" s="1402" t="s">
        <v>4066</v>
      </c>
      <c r="AZ241" s="1403">
        <v>44501</v>
      </c>
      <c r="BA241" s="1404">
        <v>44522</v>
      </c>
      <c r="BB241" s="1404">
        <v>44585</v>
      </c>
      <c r="BC241" s="1405" t="s">
        <v>4067</v>
      </c>
      <c r="BD241" s="1405"/>
      <c r="BE241" s="1407" t="s">
        <v>7142</v>
      </c>
      <c r="BF241" s="1396">
        <v>45231</v>
      </c>
      <c r="BG241" s="1408"/>
      <c r="BH241" s="1407" t="s">
        <v>6912</v>
      </c>
      <c r="BI241" s="1396">
        <v>45352</v>
      </c>
      <c r="BJ241" s="1408"/>
      <c r="BK241" s="1407" t="s">
        <v>114</v>
      </c>
      <c r="BL241" s="1396" t="s">
        <v>114</v>
      </c>
      <c r="BM241" s="1408"/>
      <c r="BN241" s="540" t="s">
        <v>9702</v>
      </c>
      <c r="BO241" s="540" t="s">
        <v>9703</v>
      </c>
      <c r="BP241" s="540"/>
      <c r="BQ241" s="1409">
        <v>45132</v>
      </c>
      <c r="BR241" s="1409">
        <v>44771</v>
      </c>
      <c r="BS241" s="1410" t="s">
        <v>116</v>
      </c>
      <c r="BT241" s="1409"/>
      <c r="BU241" s="2087">
        <v>45072</v>
      </c>
      <c r="BV241" s="1410" t="s">
        <v>116</v>
      </c>
      <c r="BW241" s="1409">
        <v>45072</v>
      </c>
      <c r="BX241" s="1409" t="s">
        <v>178</v>
      </c>
      <c r="BY241" s="540" t="s">
        <v>105</v>
      </c>
    </row>
    <row r="242" spans="1:78" ht="30" customHeight="1" x14ac:dyDescent="0.2">
      <c r="A242" s="1384" t="s">
        <v>2046</v>
      </c>
      <c r="B242" s="1381" t="s">
        <v>2047</v>
      </c>
      <c r="C242" s="2271" t="s">
        <v>5892</v>
      </c>
      <c r="D242" s="7466">
        <v>2032</v>
      </c>
      <c r="E242" s="1385" t="s">
        <v>337</v>
      </c>
      <c r="F242" s="1385" t="s">
        <v>4841</v>
      </c>
      <c r="G242" s="1386" t="s">
        <v>89</v>
      </c>
      <c r="H242" s="2033" t="s">
        <v>89</v>
      </c>
      <c r="I242" s="2029">
        <v>44335</v>
      </c>
      <c r="J242" s="2029" t="s">
        <v>90</v>
      </c>
      <c r="K242" s="2030" t="s">
        <v>515</v>
      </c>
      <c r="L242" s="2029"/>
      <c r="M242" s="2029"/>
      <c r="N242" s="1388">
        <v>43563</v>
      </c>
      <c r="O242" s="1687">
        <v>43678</v>
      </c>
      <c r="P242" s="1702">
        <v>44270</v>
      </c>
      <c r="Q242" s="1702"/>
      <c r="R242" s="1702"/>
      <c r="S242" s="1390"/>
      <c r="T242" s="2031"/>
      <c r="U242" s="1391" t="b">
        <f t="shared" si="27"/>
        <v>0</v>
      </c>
      <c r="V242" s="1392" t="s">
        <v>237</v>
      </c>
      <c r="W242" s="108" t="s">
        <v>94</v>
      </c>
      <c r="X242" s="1557"/>
      <c r="Y242" s="1273" t="s">
        <v>5895</v>
      </c>
      <c r="Z242" s="1273" t="s">
        <v>5896</v>
      </c>
      <c r="AA242" s="106" t="s">
        <v>5897</v>
      </c>
      <c r="AB242" s="1393">
        <v>43374</v>
      </c>
      <c r="AC242" s="1394" t="s">
        <v>5898</v>
      </c>
      <c r="AD242" s="1395"/>
      <c r="AE242" s="1396">
        <v>43221</v>
      </c>
      <c r="AF242" s="1397"/>
      <c r="AG242" s="1397"/>
      <c r="AH242" s="1398"/>
      <c r="AI242" s="1399"/>
      <c r="AJ242" s="7467"/>
      <c r="AK242" s="7467"/>
      <c r="AL242" s="1396"/>
      <c r="AM242" s="1397"/>
      <c r="AN242" s="1397"/>
      <c r="AO242" s="1398"/>
      <c r="AP242" s="1400"/>
      <c r="AQ242" s="1401"/>
      <c r="AR242" s="1402"/>
      <c r="AS242" s="1403"/>
      <c r="AT242" s="1404"/>
      <c r="AU242" s="1404"/>
      <c r="AV242" s="1405"/>
      <c r="AW242" s="1406"/>
      <c r="AX242" s="1402"/>
      <c r="AY242" s="1402"/>
      <c r="AZ242" s="1403"/>
      <c r="BA242" s="1404"/>
      <c r="BB242" s="1404"/>
      <c r="BC242" s="1405"/>
      <c r="BD242" s="1405"/>
      <c r="BE242" s="1407" t="s">
        <v>5899</v>
      </c>
      <c r="BF242" s="1396">
        <v>43586</v>
      </c>
      <c r="BG242" s="1408">
        <v>43563</v>
      </c>
      <c r="BH242" s="1407" t="s">
        <v>5900</v>
      </c>
      <c r="BI242" s="1396">
        <v>43678</v>
      </c>
      <c r="BJ242" s="1408">
        <v>43678</v>
      </c>
      <c r="BK242" s="1407" t="s">
        <v>5307</v>
      </c>
      <c r="BL242" s="1396">
        <v>43952</v>
      </c>
      <c r="BM242" s="1408">
        <v>44335</v>
      </c>
      <c r="BN242" s="547" t="s">
        <v>9308</v>
      </c>
      <c r="BO242" s="2272" t="s">
        <v>9704</v>
      </c>
      <c r="BP242" s="547"/>
      <c r="BQ242" s="1409">
        <v>43643</v>
      </c>
      <c r="BR242" s="1409"/>
      <c r="BS242" s="1410" t="s">
        <v>116</v>
      </c>
      <c r="BT242" s="1409"/>
      <c r="BU242" s="1409"/>
      <c r="BV242" s="1410"/>
      <c r="BW242" s="1409">
        <v>44294</v>
      </c>
      <c r="BX242" s="1409" t="s">
        <v>6810</v>
      </c>
      <c r="BY242" s="540" t="s">
        <v>9309</v>
      </c>
    </row>
    <row r="243" spans="1:78" ht="30" customHeight="1" x14ac:dyDescent="0.2">
      <c r="A243" s="2273" t="s">
        <v>2335</v>
      </c>
      <c r="B243" s="1381" t="s">
        <v>2336</v>
      </c>
      <c r="C243" s="1382" t="s">
        <v>9705</v>
      </c>
      <c r="D243" s="7466"/>
      <c r="E243" s="1385"/>
      <c r="F243" s="1385"/>
      <c r="G243" s="1386" t="s">
        <v>89</v>
      </c>
      <c r="H243" s="1387" t="s">
        <v>89</v>
      </c>
      <c r="I243" s="1388">
        <v>43544</v>
      </c>
      <c r="J243" s="1388"/>
      <c r="K243" s="2003"/>
      <c r="L243" s="1388"/>
      <c r="M243" s="1388"/>
      <c r="N243" s="1388"/>
      <c r="O243" s="1687"/>
      <c r="P243" s="1702"/>
      <c r="Q243" s="1702"/>
      <c r="R243" s="1702"/>
      <c r="S243" s="1390"/>
      <c r="T243" s="2031"/>
      <c r="U243" s="1391" t="b">
        <f t="shared" si="27"/>
        <v>0</v>
      </c>
      <c r="V243" s="1392" t="s">
        <v>237</v>
      </c>
      <c r="W243" s="108" t="s">
        <v>94</v>
      </c>
      <c r="X243" s="108"/>
      <c r="Y243" s="106" t="s">
        <v>6048</v>
      </c>
      <c r="Z243" s="106" t="s">
        <v>6048</v>
      </c>
      <c r="AA243" s="106" t="s">
        <v>6049</v>
      </c>
      <c r="AB243" s="1393">
        <v>43282</v>
      </c>
      <c r="AC243" s="1394"/>
      <c r="AD243" s="1395"/>
      <c r="AE243" s="1396"/>
      <c r="AF243" s="1397"/>
      <c r="AG243" s="1397"/>
      <c r="AH243" s="1398"/>
      <c r="AI243" s="1399"/>
      <c r="AJ243" s="1395"/>
      <c r="AK243" s="1395"/>
      <c r="AL243" s="1396"/>
      <c r="AM243" s="1397"/>
      <c r="AN243" s="1397"/>
      <c r="AO243" s="1398"/>
      <c r="AP243" s="1400"/>
      <c r="AQ243" s="1401"/>
      <c r="AR243" s="1402"/>
      <c r="AS243" s="1403"/>
      <c r="AT243" s="1404"/>
      <c r="AU243" s="1404"/>
      <c r="AV243" s="1405"/>
      <c r="AW243" s="1406"/>
      <c r="AX243" s="1402"/>
      <c r="AY243" s="1402"/>
      <c r="AZ243" s="1403"/>
      <c r="BA243" s="1404"/>
      <c r="BB243" s="1404"/>
      <c r="BC243" s="1405"/>
      <c r="BD243" s="1405"/>
      <c r="BE243" s="1407"/>
      <c r="BF243" s="1396"/>
      <c r="BG243" s="1408"/>
      <c r="BH243" s="1407"/>
      <c r="BI243" s="1396"/>
      <c r="BJ243" s="1408"/>
      <c r="BK243" s="1407"/>
      <c r="BL243" s="1396"/>
      <c r="BM243" s="1408"/>
      <c r="BN243" s="540" t="s">
        <v>9452</v>
      </c>
      <c r="BO243" s="540"/>
      <c r="BP243" s="540"/>
      <c r="BQ243" s="1409">
        <v>43552</v>
      </c>
      <c r="BR243" s="1409"/>
      <c r="BS243" s="1410" t="s">
        <v>4700</v>
      </c>
      <c r="BT243" s="1409"/>
      <c r="BU243" s="1409"/>
      <c r="BV243" s="1410"/>
      <c r="BW243" s="1409">
        <v>44959</v>
      </c>
      <c r="BX243" s="1409"/>
      <c r="BY243" s="1627"/>
    </row>
    <row r="244" spans="1:78" ht="30" customHeight="1" x14ac:dyDescent="0.2">
      <c r="A244" s="1384" t="s">
        <v>2380</v>
      </c>
      <c r="B244" s="1381" t="s">
        <v>2381</v>
      </c>
      <c r="C244" s="1382" t="s">
        <v>6070</v>
      </c>
      <c r="D244" s="7466">
        <v>1847</v>
      </c>
      <c r="E244" s="1385" t="s">
        <v>3537</v>
      </c>
      <c r="F244" s="1385" t="s">
        <v>3538</v>
      </c>
      <c r="G244" s="1386" t="s">
        <v>89</v>
      </c>
      <c r="H244" s="2033" t="s">
        <v>89</v>
      </c>
      <c r="I244" s="2029">
        <v>43531</v>
      </c>
      <c r="J244" s="2029"/>
      <c r="K244" s="2030"/>
      <c r="L244" s="2029"/>
      <c r="M244" s="2029"/>
      <c r="N244" s="1388"/>
      <c r="O244" s="1687"/>
      <c r="P244" s="1702"/>
      <c r="Q244" s="1702"/>
      <c r="R244" s="1702"/>
      <c r="S244" s="1390"/>
      <c r="T244" s="2031"/>
      <c r="U244" s="1391" t="b">
        <f t="shared" si="27"/>
        <v>0</v>
      </c>
      <c r="V244" s="1392" t="s">
        <v>111</v>
      </c>
      <c r="W244" s="108" t="s">
        <v>94</v>
      </c>
      <c r="X244" s="108"/>
      <c r="Y244" s="1582" t="s">
        <v>2383</v>
      </c>
      <c r="Z244" s="1582" t="s">
        <v>9706</v>
      </c>
      <c r="AA244" s="106"/>
      <c r="AB244" s="1393">
        <v>44866</v>
      </c>
      <c r="AC244" s="1394"/>
      <c r="AD244" s="1395"/>
      <c r="AE244" s="1396"/>
      <c r="AF244" s="1397"/>
      <c r="AG244" s="1397"/>
      <c r="AH244" s="1398"/>
      <c r="AI244" s="1399"/>
      <c r="AJ244" s="1395"/>
      <c r="AK244" s="1395"/>
      <c r="AL244" s="1396"/>
      <c r="AM244" s="1397"/>
      <c r="AN244" s="1397"/>
      <c r="AO244" s="1398"/>
      <c r="AP244" s="1400"/>
      <c r="AQ244" s="1401"/>
      <c r="AR244" s="1402"/>
      <c r="AS244" s="1403"/>
      <c r="AT244" s="1404"/>
      <c r="AU244" s="1404"/>
      <c r="AV244" s="1405"/>
      <c r="AW244" s="1406"/>
      <c r="AX244" s="1402"/>
      <c r="AY244" s="1402"/>
      <c r="AZ244" s="1403"/>
      <c r="BA244" s="1404"/>
      <c r="BB244" s="1404"/>
      <c r="BC244" s="1405"/>
      <c r="BD244" s="1405"/>
      <c r="BE244" s="1407"/>
      <c r="BF244" s="1396"/>
      <c r="BG244" s="1408"/>
      <c r="BH244" s="1407"/>
      <c r="BI244" s="1396"/>
      <c r="BJ244" s="1408"/>
      <c r="BK244" s="1407"/>
      <c r="BL244" s="1396"/>
      <c r="BM244" s="1408"/>
      <c r="BN244" s="540" t="s">
        <v>9707</v>
      </c>
      <c r="BO244" s="540"/>
      <c r="BP244" s="540"/>
      <c r="BQ244" s="1409">
        <v>43552</v>
      </c>
      <c r="BR244" s="1409"/>
      <c r="BS244" s="1410" t="s">
        <v>6076</v>
      </c>
      <c r="BT244" s="1409"/>
      <c r="BU244" s="1409"/>
      <c r="BV244" s="1410"/>
      <c r="BW244" s="1409"/>
      <c r="BX244" s="1409" t="s">
        <v>6810</v>
      </c>
      <c r="BY244" s="540" t="s">
        <v>3822</v>
      </c>
    </row>
    <row r="245" spans="1:78" ht="30" customHeight="1" x14ac:dyDescent="0.2">
      <c r="A245" s="1384" t="s">
        <v>2434</v>
      </c>
      <c r="B245" s="1426" t="s">
        <v>2435</v>
      </c>
      <c r="C245" s="1382" t="s">
        <v>6095</v>
      </c>
      <c r="D245" s="7466">
        <v>1905</v>
      </c>
      <c r="E245" s="1385" t="s">
        <v>3819</v>
      </c>
      <c r="F245" s="1385" t="s">
        <v>2760</v>
      </c>
      <c r="G245" s="1386" t="s">
        <v>89</v>
      </c>
      <c r="H245" s="2085" t="s">
        <v>89</v>
      </c>
      <c r="I245" s="2029" t="s">
        <v>9315</v>
      </c>
      <c r="J245" s="2029"/>
      <c r="K245" s="2030"/>
      <c r="L245" s="2029"/>
      <c r="M245" s="2029"/>
      <c r="N245" s="1388">
        <v>43152</v>
      </c>
      <c r="O245" s="1687">
        <v>43244</v>
      </c>
      <c r="P245" s="2274">
        <v>44396</v>
      </c>
      <c r="Q245" s="1702"/>
      <c r="R245" s="1702"/>
      <c r="S245" s="1390"/>
      <c r="T245" s="2031"/>
      <c r="U245" s="1391" t="str">
        <f t="shared" si="27"/>
        <v>Yes</v>
      </c>
      <c r="V245" s="1392" t="s">
        <v>93</v>
      </c>
      <c r="W245" s="108" t="s">
        <v>94</v>
      </c>
      <c r="X245" s="108"/>
      <c r="Y245" s="106" t="s">
        <v>6096</v>
      </c>
      <c r="Z245" s="106" t="s">
        <v>6097</v>
      </c>
      <c r="AA245" s="106" t="s">
        <v>6098</v>
      </c>
      <c r="AB245" s="1393">
        <v>43344</v>
      </c>
      <c r="AC245" s="1394" t="s">
        <v>6099</v>
      </c>
      <c r="AD245" s="1395"/>
      <c r="AE245" s="1396">
        <v>42767</v>
      </c>
      <c r="AF245" s="1397"/>
      <c r="AG245" s="1397"/>
      <c r="AH245" s="1398"/>
      <c r="AI245" s="1399"/>
      <c r="AJ245" s="1395"/>
      <c r="AK245" s="1395"/>
      <c r="AL245" s="1396"/>
      <c r="AM245" s="1397"/>
      <c r="AN245" s="1397"/>
      <c r="AO245" s="1398"/>
      <c r="AP245" s="1400"/>
      <c r="AQ245" s="1401"/>
      <c r="AR245" s="1402"/>
      <c r="AS245" s="1403"/>
      <c r="AT245" s="1404"/>
      <c r="AU245" s="1404"/>
      <c r="AV245" s="1405"/>
      <c r="AW245" s="1406"/>
      <c r="AX245" s="1402"/>
      <c r="AY245" s="1402"/>
      <c r="AZ245" s="1403"/>
      <c r="BA245" s="1404"/>
      <c r="BB245" s="1404"/>
      <c r="BC245" s="1405"/>
      <c r="BD245" s="1405"/>
      <c r="BE245" s="1407" t="s">
        <v>6100</v>
      </c>
      <c r="BF245" s="1396">
        <v>43132</v>
      </c>
      <c r="BG245" s="1408">
        <f>N245</f>
        <v>43152</v>
      </c>
      <c r="BH245" s="1407" t="s">
        <v>5421</v>
      </c>
      <c r="BI245" s="1396">
        <v>43221</v>
      </c>
      <c r="BJ245" s="1408">
        <f>O245</f>
        <v>43244</v>
      </c>
      <c r="BK245" s="1407" t="s">
        <v>114</v>
      </c>
      <c r="BL245" s="1396"/>
      <c r="BM245" s="1408">
        <v>44529</v>
      </c>
      <c r="BN245" s="540" t="s">
        <v>9316</v>
      </c>
      <c r="BO245" s="540"/>
      <c r="BP245" s="540"/>
      <c r="BQ245" s="1409">
        <v>43550</v>
      </c>
      <c r="BR245" s="1409"/>
      <c r="BS245" s="1410" t="s">
        <v>116</v>
      </c>
      <c r="BT245" s="1409"/>
      <c r="BU245" s="1409">
        <v>44544</v>
      </c>
      <c r="BV245" s="1410" t="s">
        <v>116</v>
      </c>
      <c r="BW245" s="1409">
        <v>44428</v>
      </c>
      <c r="BX245" s="1409" t="s">
        <v>6810</v>
      </c>
      <c r="BY245" s="540" t="s">
        <v>9317</v>
      </c>
    </row>
    <row r="246" spans="1:78" ht="30" customHeight="1" x14ac:dyDescent="0.2">
      <c r="A246" s="2038" t="s">
        <v>179</v>
      </c>
      <c r="B246" s="1624" t="s">
        <v>180</v>
      </c>
      <c r="C246" s="1382" t="s">
        <v>181</v>
      </c>
      <c r="D246" s="7466">
        <v>1863</v>
      </c>
      <c r="E246" s="1385" t="s">
        <v>3537</v>
      </c>
      <c r="F246" s="1385" t="s">
        <v>3538</v>
      </c>
      <c r="G246" s="1386" t="s">
        <v>89</v>
      </c>
      <c r="H246" s="1387" t="s">
        <v>89</v>
      </c>
      <c r="I246" s="1388" t="s">
        <v>9708</v>
      </c>
      <c r="J246" s="1388"/>
      <c r="K246" s="2003"/>
      <c r="L246" s="1388"/>
      <c r="M246" s="1388"/>
      <c r="N246" s="1388">
        <v>43041</v>
      </c>
      <c r="O246" s="1687">
        <v>43159</v>
      </c>
      <c r="P246" s="2274">
        <v>44427</v>
      </c>
      <c r="Q246" s="1702"/>
      <c r="R246" s="1702"/>
      <c r="S246" s="1390"/>
      <c r="T246" s="2031"/>
      <c r="U246" s="1391" t="str">
        <f t="shared" si="27"/>
        <v>Yes</v>
      </c>
      <c r="V246" s="1392" t="s">
        <v>93</v>
      </c>
      <c r="W246" s="108" t="s">
        <v>94</v>
      </c>
      <c r="X246" s="108"/>
      <c r="Y246" s="106" t="s">
        <v>183</v>
      </c>
      <c r="Z246" s="106" t="s">
        <v>184</v>
      </c>
      <c r="AA246" s="106" t="s">
        <v>185</v>
      </c>
      <c r="AB246" s="1393">
        <v>43101</v>
      </c>
      <c r="AC246" s="1394" t="s">
        <v>186</v>
      </c>
      <c r="AD246" s="1395"/>
      <c r="AE246" s="1396">
        <v>42309</v>
      </c>
      <c r="AF246" s="1397"/>
      <c r="AG246" s="1397"/>
      <c r="AH246" s="1398"/>
      <c r="AI246" s="1399"/>
      <c r="AJ246" s="1395" t="s">
        <v>187</v>
      </c>
      <c r="AK246" s="1395"/>
      <c r="AL246" s="1396">
        <v>42583</v>
      </c>
      <c r="AM246" s="1397"/>
      <c r="AN246" s="1397"/>
      <c r="AO246" s="1398"/>
      <c r="AP246" s="1400"/>
      <c r="AQ246" s="1401"/>
      <c r="AR246" s="1402"/>
      <c r="AS246" s="1403"/>
      <c r="AT246" s="1404"/>
      <c r="AU246" s="1404"/>
      <c r="AV246" s="1405"/>
      <c r="AW246" s="1406"/>
      <c r="AX246" s="1402"/>
      <c r="AY246" s="1402"/>
      <c r="AZ246" s="1403"/>
      <c r="BA246" s="1404"/>
      <c r="BB246" s="1404"/>
      <c r="BC246" s="1405"/>
      <c r="BD246" s="1405"/>
      <c r="BE246" s="1407" t="s">
        <v>188</v>
      </c>
      <c r="BF246" s="1396">
        <v>43040</v>
      </c>
      <c r="BG246" s="1408">
        <f>N246</f>
        <v>43041</v>
      </c>
      <c r="BH246" s="1407" t="s">
        <v>4814</v>
      </c>
      <c r="BI246" s="1396">
        <v>43132</v>
      </c>
      <c r="BJ246" s="1408">
        <f>O246</f>
        <v>43159</v>
      </c>
      <c r="BK246" s="1407" t="s">
        <v>4891</v>
      </c>
      <c r="BL246" s="1396">
        <v>43466</v>
      </c>
      <c r="BM246" s="1438">
        <v>44440</v>
      </c>
      <c r="BN246" s="540" t="s">
        <v>9709</v>
      </c>
      <c r="BO246" s="542" t="s">
        <v>189</v>
      </c>
      <c r="BP246" s="540"/>
      <c r="BQ246" s="1409">
        <v>43676</v>
      </c>
      <c r="BR246" s="1409"/>
      <c r="BS246" s="1410" t="s">
        <v>116</v>
      </c>
      <c r="BT246" s="1409"/>
      <c r="BU246" s="1409"/>
      <c r="BV246" s="1410"/>
      <c r="BW246" s="1409">
        <v>44461</v>
      </c>
      <c r="BX246" s="1409" t="s">
        <v>6810</v>
      </c>
      <c r="BY246" s="542" t="s">
        <v>189</v>
      </c>
    </row>
    <row r="247" spans="1:78" ht="30" customHeight="1" x14ac:dyDescent="0.2">
      <c r="A247" s="1384" t="s">
        <v>2029</v>
      </c>
      <c r="B247" s="1381" t="s">
        <v>2030</v>
      </c>
      <c r="C247" s="1382" t="s">
        <v>5882</v>
      </c>
      <c r="D247" s="7466">
        <v>1797</v>
      </c>
      <c r="E247" s="1385" t="s">
        <v>3537</v>
      </c>
      <c r="F247" s="1385" t="s">
        <v>1021</v>
      </c>
      <c r="G247" s="1386" t="s">
        <v>89</v>
      </c>
      <c r="H247" s="2033" t="s">
        <v>89</v>
      </c>
      <c r="I247" s="2029">
        <v>43523</v>
      </c>
      <c r="J247" s="2029"/>
      <c r="K247" s="2030"/>
      <c r="L247" s="2029"/>
      <c r="M247" s="2029"/>
      <c r="N247" s="1388"/>
      <c r="O247" s="1687"/>
      <c r="P247" s="1702"/>
      <c r="Q247" s="1702"/>
      <c r="R247" s="1702"/>
      <c r="S247" s="1390"/>
      <c r="T247" s="2031"/>
      <c r="U247" s="1391" t="b">
        <f t="shared" si="27"/>
        <v>0</v>
      </c>
      <c r="V247" s="1392" t="s">
        <v>237</v>
      </c>
      <c r="W247" s="108" t="s">
        <v>94</v>
      </c>
      <c r="X247" s="1557"/>
      <c r="Y247" s="1557"/>
      <c r="Z247" s="1273" t="s">
        <v>5883</v>
      </c>
      <c r="AA247" s="106" t="s">
        <v>5884</v>
      </c>
      <c r="AB247" s="1393">
        <v>43800</v>
      </c>
      <c r="AC247" s="1394"/>
      <c r="AD247" s="1395"/>
      <c r="AE247" s="1396"/>
      <c r="AF247" s="1397"/>
      <c r="AG247" s="1397"/>
      <c r="AH247" s="1398"/>
      <c r="AI247" s="1399"/>
      <c r="AJ247" s="1395"/>
      <c r="AK247" s="1395"/>
      <c r="AL247" s="1396"/>
      <c r="AM247" s="1397"/>
      <c r="AN247" s="1397"/>
      <c r="AO247" s="1398"/>
      <c r="AP247" s="1400"/>
      <c r="AQ247" s="1401"/>
      <c r="AR247" s="1402"/>
      <c r="AS247" s="1403"/>
      <c r="AT247" s="1404"/>
      <c r="AU247" s="1404"/>
      <c r="AV247" s="1405"/>
      <c r="AW247" s="1406"/>
      <c r="AX247" s="1402"/>
      <c r="AY247" s="1402"/>
      <c r="AZ247" s="1403"/>
      <c r="BA247" s="1404"/>
      <c r="BB247" s="1404"/>
      <c r="BC247" s="1405"/>
      <c r="BD247" s="1405"/>
      <c r="BE247" s="1407" t="s">
        <v>4717</v>
      </c>
      <c r="BF247" s="1396">
        <v>42675</v>
      </c>
      <c r="BG247" s="1408">
        <v>42681</v>
      </c>
      <c r="BH247" s="1407" t="s">
        <v>4993</v>
      </c>
      <c r="BI247" s="1396">
        <v>42826</v>
      </c>
      <c r="BJ247" s="1408">
        <v>42849</v>
      </c>
      <c r="BK247" s="1407" t="s">
        <v>2759</v>
      </c>
      <c r="BL247" s="1396">
        <v>43101</v>
      </c>
      <c r="BM247" s="1408">
        <f>I247</f>
        <v>43523</v>
      </c>
      <c r="BN247" s="540" t="s">
        <v>7727</v>
      </c>
      <c r="BO247" s="540"/>
      <c r="BP247" s="540"/>
      <c r="BQ247" s="1409">
        <v>45140</v>
      </c>
      <c r="BR247" s="1409"/>
      <c r="BS247" s="1410" t="s">
        <v>116</v>
      </c>
      <c r="BT247" s="1409"/>
      <c r="BU247" s="1409"/>
      <c r="BV247" s="1410"/>
      <c r="BW247" s="1409">
        <v>45015</v>
      </c>
      <c r="BX247" s="1409" t="s">
        <v>6810</v>
      </c>
      <c r="BY247" s="1409"/>
      <c r="BZ247" s="540" t="s">
        <v>4950</v>
      </c>
    </row>
    <row r="248" spans="1:78" ht="30" customHeight="1" x14ac:dyDescent="0.2">
      <c r="A248" s="1384" t="s">
        <v>2046</v>
      </c>
      <c r="B248" s="1381" t="s">
        <v>2047</v>
      </c>
      <c r="C248" s="2271" t="s">
        <v>5892</v>
      </c>
      <c r="D248" s="7466">
        <v>2032</v>
      </c>
      <c r="E248" s="1385" t="s">
        <v>337</v>
      </c>
      <c r="F248" s="1385" t="s">
        <v>4841</v>
      </c>
      <c r="G248" s="1386" t="s">
        <v>89</v>
      </c>
      <c r="H248" s="2033" t="s">
        <v>89</v>
      </c>
      <c r="I248" s="2029">
        <v>44335</v>
      </c>
      <c r="J248" s="2029" t="s">
        <v>90</v>
      </c>
      <c r="K248" s="2030" t="s">
        <v>515</v>
      </c>
      <c r="L248" s="2029"/>
      <c r="M248" s="2029"/>
      <c r="N248" s="1388">
        <v>43563</v>
      </c>
      <c r="O248" s="1687">
        <v>43678</v>
      </c>
      <c r="P248" s="1702">
        <v>44270</v>
      </c>
      <c r="Q248" s="1702"/>
      <c r="R248" s="1702"/>
      <c r="S248" s="1390"/>
      <c r="T248" s="2031"/>
      <c r="U248" s="1391" t="b">
        <f t="shared" si="27"/>
        <v>0</v>
      </c>
      <c r="V248" s="1392" t="s">
        <v>237</v>
      </c>
      <c r="W248" s="108" t="s">
        <v>94</v>
      </c>
      <c r="X248" s="1557"/>
      <c r="Y248" s="1273" t="s">
        <v>5895</v>
      </c>
      <c r="Z248" s="1273" t="s">
        <v>5896</v>
      </c>
      <c r="AA248" s="106" t="s">
        <v>5897</v>
      </c>
      <c r="AB248" s="1393">
        <v>43374</v>
      </c>
      <c r="AC248" s="1394" t="s">
        <v>5898</v>
      </c>
      <c r="AD248" s="1395"/>
      <c r="AE248" s="1396">
        <v>43221</v>
      </c>
      <c r="AF248" s="1397"/>
      <c r="AG248" s="1397"/>
      <c r="AH248" s="1398"/>
      <c r="AI248" s="1399"/>
      <c r="AJ248" s="7467"/>
      <c r="AK248" s="7467"/>
      <c r="AL248" s="1396"/>
      <c r="AM248" s="1397"/>
      <c r="AN248" s="1397"/>
      <c r="AO248" s="1398"/>
      <c r="AP248" s="1400"/>
      <c r="AQ248" s="1401"/>
      <c r="AR248" s="1402"/>
      <c r="AS248" s="1403"/>
      <c r="AT248" s="1404"/>
      <c r="AU248" s="1404"/>
      <c r="AV248" s="1405"/>
      <c r="AW248" s="1406"/>
      <c r="AX248" s="1402"/>
      <c r="AY248" s="1402"/>
      <c r="AZ248" s="1403"/>
      <c r="BA248" s="1404"/>
      <c r="BB248" s="1404"/>
      <c r="BC248" s="1405"/>
      <c r="BD248" s="1405"/>
      <c r="BE248" s="1407" t="s">
        <v>5899</v>
      </c>
      <c r="BF248" s="1396">
        <v>43586</v>
      </c>
      <c r="BG248" s="1408">
        <v>43563</v>
      </c>
      <c r="BH248" s="1407" t="s">
        <v>5900</v>
      </c>
      <c r="BI248" s="1396">
        <v>43678</v>
      </c>
      <c r="BJ248" s="1408">
        <v>43678</v>
      </c>
      <c r="BK248" s="1407" t="s">
        <v>5307</v>
      </c>
      <c r="BL248" s="1396">
        <v>43952</v>
      </c>
      <c r="BM248" s="1408">
        <v>44335</v>
      </c>
      <c r="BN248" s="547" t="s">
        <v>9308</v>
      </c>
      <c r="BO248" s="2272" t="s">
        <v>9704</v>
      </c>
      <c r="BP248" s="547"/>
      <c r="BQ248" s="1409">
        <v>43643</v>
      </c>
      <c r="BR248" s="1409"/>
      <c r="BS248" s="1410" t="s">
        <v>116</v>
      </c>
      <c r="BT248" s="1409"/>
      <c r="BU248" s="1409"/>
      <c r="BV248" s="1410"/>
      <c r="BW248" s="1409">
        <v>44294</v>
      </c>
      <c r="BX248" s="1409" t="s">
        <v>6810</v>
      </c>
      <c r="BY248" s="1409"/>
      <c r="BZ248" s="540" t="s">
        <v>9309</v>
      </c>
    </row>
    <row r="249" spans="1:78" ht="30" customHeight="1" x14ac:dyDescent="0.2">
      <c r="A249" s="1384" t="s">
        <v>2434</v>
      </c>
      <c r="B249" s="1426" t="s">
        <v>2435</v>
      </c>
      <c r="C249" s="1382" t="s">
        <v>9710</v>
      </c>
      <c r="D249" s="7466">
        <v>1905</v>
      </c>
      <c r="E249" s="1385" t="s">
        <v>3819</v>
      </c>
      <c r="F249" s="1385" t="s">
        <v>2760</v>
      </c>
      <c r="G249" s="1386" t="s">
        <v>89</v>
      </c>
      <c r="H249" s="2085" t="s">
        <v>89</v>
      </c>
      <c r="I249" s="2029" t="s">
        <v>9315</v>
      </c>
      <c r="J249" s="2029"/>
      <c r="K249" s="2030"/>
      <c r="L249" s="2029"/>
      <c r="M249" s="2029"/>
      <c r="N249" s="1388">
        <v>43152</v>
      </c>
      <c r="O249" s="1687">
        <v>43244</v>
      </c>
      <c r="P249" s="2274">
        <v>44396</v>
      </c>
      <c r="Q249" s="1702"/>
      <c r="R249" s="1702"/>
      <c r="S249" s="1390"/>
      <c r="T249" s="2031"/>
      <c r="U249" s="1391" t="str">
        <f t="shared" si="27"/>
        <v>Yes</v>
      </c>
      <c r="V249" s="1392" t="s">
        <v>93</v>
      </c>
      <c r="W249" s="108" t="s">
        <v>94</v>
      </c>
      <c r="X249" s="108"/>
      <c r="Y249" s="106" t="s">
        <v>6096</v>
      </c>
      <c r="Z249" s="106" t="s">
        <v>6097</v>
      </c>
      <c r="AA249" s="106" t="s">
        <v>6098</v>
      </c>
      <c r="AB249" s="1393">
        <v>43344</v>
      </c>
      <c r="AC249" s="1394" t="s">
        <v>6099</v>
      </c>
      <c r="AD249" s="1395"/>
      <c r="AE249" s="1396">
        <v>42767</v>
      </c>
      <c r="AF249" s="1397"/>
      <c r="AG249" s="1397"/>
      <c r="AH249" s="1398"/>
      <c r="AI249" s="1399"/>
      <c r="AJ249" s="1395"/>
      <c r="AK249" s="1395"/>
      <c r="AL249" s="1396"/>
      <c r="AM249" s="1397"/>
      <c r="AN249" s="1397"/>
      <c r="AO249" s="1398"/>
      <c r="AP249" s="1400"/>
      <c r="AQ249" s="1401"/>
      <c r="AR249" s="1402"/>
      <c r="AS249" s="1403"/>
      <c r="AT249" s="1404"/>
      <c r="AU249" s="1404"/>
      <c r="AV249" s="1405"/>
      <c r="AW249" s="1406"/>
      <c r="AX249" s="1402"/>
      <c r="AY249" s="1402"/>
      <c r="AZ249" s="1403"/>
      <c r="BA249" s="1404"/>
      <c r="BB249" s="1404"/>
      <c r="BC249" s="1405"/>
      <c r="BD249" s="1405"/>
      <c r="BE249" s="1407" t="s">
        <v>6100</v>
      </c>
      <c r="BF249" s="1396">
        <v>43132</v>
      </c>
      <c r="BG249" s="1408">
        <f>N249</f>
        <v>43152</v>
      </c>
      <c r="BH249" s="1407" t="s">
        <v>5421</v>
      </c>
      <c r="BI249" s="1396">
        <v>43221</v>
      </c>
      <c r="BJ249" s="1408">
        <f>O249</f>
        <v>43244</v>
      </c>
      <c r="BK249" s="1407" t="s">
        <v>114</v>
      </c>
      <c r="BL249" s="1396"/>
      <c r="BM249" s="1408">
        <v>44529</v>
      </c>
      <c r="BN249" s="540" t="s">
        <v>9316</v>
      </c>
      <c r="BO249" s="540"/>
      <c r="BP249" s="540"/>
      <c r="BQ249" s="1409">
        <v>43550</v>
      </c>
      <c r="BR249" s="1409"/>
      <c r="BS249" s="1410" t="s">
        <v>116</v>
      </c>
      <c r="BT249" s="1409"/>
      <c r="BU249" s="1409">
        <v>44544</v>
      </c>
      <c r="BV249" s="1410" t="s">
        <v>116</v>
      </c>
      <c r="BW249" s="1409">
        <v>44428</v>
      </c>
      <c r="BX249" s="1409" t="s">
        <v>6810</v>
      </c>
      <c r="BY249" s="7607"/>
    </row>
    <row r="250" spans="1:78" ht="30" customHeight="1" x14ac:dyDescent="0.2">
      <c r="A250" s="1384" t="s">
        <v>2629</v>
      </c>
      <c r="B250" s="1381" t="s">
        <v>2630</v>
      </c>
      <c r="C250" s="1382" t="s">
        <v>9580</v>
      </c>
      <c r="D250" s="7466">
        <v>2187</v>
      </c>
      <c r="E250" s="1385" t="s">
        <v>337</v>
      </c>
      <c r="F250" s="1385" t="s">
        <v>949</v>
      </c>
      <c r="G250" s="1386" t="s">
        <v>89</v>
      </c>
      <c r="H250" s="2033" t="s">
        <v>89</v>
      </c>
      <c r="I250" s="2029">
        <v>43571</v>
      </c>
      <c r="J250" s="2029"/>
      <c r="K250" s="2030"/>
      <c r="L250" s="2029"/>
      <c r="M250" s="2029" t="s">
        <v>93</v>
      </c>
      <c r="N250" s="1388"/>
      <c r="O250" s="1687"/>
      <c r="P250" s="1702"/>
      <c r="Q250" s="1702"/>
      <c r="R250" s="1702"/>
      <c r="S250" s="1390" t="s">
        <v>9581</v>
      </c>
      <c r="T250" s="1554" t="s">
        <v>2632</v>
      </c>
      <c r="U250" s="1391" t="str">
        <f t="shared" si="27"/>
        <v>Yes</v>
      </c>
      <c r="V250" s="1392" t="s">
        <v>93</v>
      </c>
      <c r="W250" s="108" t="s">
        <v>94</v>
      </c>
      <c r="X250" s="108"/>
      <c r="Y250" s="107" t="s">
        <v>6186</v>
      </c>
      <c r="Z250" s="107" t="s">
        <v>9582</v>
      </c>
      <c r="AA250" s="106"/>
      <c r="AB250" s="1393" t="s">
        <v>873</v>
      </c>
      <c r="AC250" s="1394" t="s">
        <v>2634</v>
      </c>
      <c r="AD250" s="1395" t="s">
        <v>364</v>
      </c>
      <c r="AE250" s="1396" t="s">
        <v>2635</v>
      </c>
      <c r="AF250" s="1397">
        <v>44442</v>
      </c>
      <c r="AG250" s="1397">
        <v>44498</v>
      </c>
      <c r="AH250" s="1398" t="s">
        <v>2636</v>
      </c>
      <c r="AI250" s="1399"/>
      <c r="AJ250" s="1395" t="s">
        <v>344</v>
      </c>
      <c r="AK250" s="1395" t="s">
        <v>367</v>
      </c>
      <c r="AL250" s="1396">
        <v>44682</v>
      </c>
      <c r="AM250" s="1397"/>
      <c r="AN250" s="1397"/>
      <c r="AO250" s="1398"/>
      <c r="AP250" s="1400"/>
      <c r="AQ250" s="1401"/>
      <c r="AR250" s="1402"/>
      <c r="AS250" s="1403"/>
      <c r="AT250" s="1404"/>
      <c r="AU250" s="1404"/>
      <c r="AV250" s="1405"/>
      <c r="AW250" s="1406"/>
      <c r="AX250" s="1402"/>
      <c r="AY250" s="1402"/>
      <c r="AZ250" s="1403"/>
      <c r="BA250" s="1404"/>
      <c r="BB250" s="1404"/>
      <c r="BC250" s="1405"/>
      <c r="BD250" s="1405"/>
      <c r="BE250" s="1407" t="s">
        <v>4138</v>
      </c>
      <c r="BF250" s="1396">
        <v>45689</v>
      </c>
      <c r="BG250" s="1408"/>
      <c r="BH250" s="1407" t="s">
        <v>432</v>
      </c>
      <c r="BI250" s="1396">
        <v>45748</v>
      </c>
      <c r="BJ250" s="1408"/>
      <c r="BK250" s="1407" t="s">
        <v>114</v>
      </c>
      <c r="BL250" s="1396" t="s">
        <v>114</v>
      </c>
      <c r="BM250" s="1408"/>
      <c r="BN250" s="540" t="s">
        <v>9711</v>
      </c>
      <c r="BO250" s="540" t="s">
        <v>9712</v>
      </c>
      <c r="BP250" s="540"/>
      <c r="BQ250" s="1409">
        <v>43552</v>
      </c>
      <c r="BR250" s="1409">
        <v>44470</v>
      </c>
      <c r="BS250" s="1410" t="s">
        <v>116</v>
      </c>
      <c r="BT250" s="1409"/>
      <c r="BU250" s="1409">
        <v>45048</v>
      </c>
      <c r="BV250" s="1410" t="s">
        <v>116</v>
      </c>
      <c r="BW250" s="1409">
        <v>45048</v>
      </c>
      <c r="BX250" s="1409"/>
      <c r="BY250" s="7607"/>
    </row>
    <row r="251" spans="1:78" ht="30" customHeight="1" x14ac:dyDescent="0.2">
      <c r="A251" s="1384" t="s">
        <v>2645</v>
      </c>
      <c r="B251" s="1381" t="s">
        <v>2646</v>
      </c>
      <c r="C251" s="1382" t="s">
        <v>6193</v>
      </c>
      <c r="D251" s="7466">
        <v>1843</v>
      </c>
      <c r="E251" s="1385" t="s">
        <v>2759</v>
      </c>
      <c r="F251" s="1385" t="s">
        <v>2182</v>
      </c>
      <c r="G251" s="1386" t="s">
        <v>89</v>
      </c>
      <c r="H251" s="2033" t="s">
        <v>89</v>
      </c>
      <c r="I251" s="2081" t="s">
        <v>9323</v>
      </c>
      <c r="J251" s="2029"/>
      <c r="K251" s="2030"/>
      <c r="L251" s="2029"/>
      <c r="M251" s="2029"/>
      <c r="N251" s="1388">
        <v>43265</v>
      </c>
      <c r="O251" s="1687">
        <v>43377</v>
      </c>
      <c r="P251" s="1702">
        <v>44652</v>
      </c>
      <c r="Q251" s="1702"/>
      <c r="R251" s="1702"/>
      <c r="S251" s="1390"/>
      <c r="T251" s="2031"/>
      <c r="U251" s="1391" t="str">
        <f t="shared" si="27"/>
        <v>Yes</v>
      </c>
      <c r="V251" s="7469" t="s">
        <v>93</v>
      </c>
      <c r="W251" s="108" t="s">
        <v>94</v>
      </c>
      <c r="X251" s="108"/>
      <c r="Y251" s="1567" t="s">
        <v>6194</v>
      </c>
      <c r="Z251" s="1567" t="s">
        <v>6195</v>
      </c>
      <c r="AA251" s="107" t="s">
        <v>6196</v>
      </c>
      <c r="AB251" s="1393">
        <v>43252</v>
      </c>
      <c r="AC251" s="1394" t="s">
        <v>6100</v>
      </c>
      <c r="AD251" s="1395"/>
      <c r="AE251" s="1396">
        <v>43132</v>
      </c>
      <c r="AF251" s="1397"/>
      <c r="AG251" s="1397"/>
      <c r="AH251" s="1398"/>
      <c r="AI251" s="1399"/>
      <c r="AJ251" s="7467"/>
      <c r="AK251" s="7467"/>
      <c r="AL251" s="1396"/>
      <c r="AM251" s="1397"/>
      <c r="AN251" s="1397"/>
      <c r="AO251" s="1398"/>
      <c r="AP251" s="1400"/>
      <c r="AQ251" s="1401"/>
      <c r="AR251" s="1402"/>
      <c r="AS251" s="1403"/>
      <c r="AT251" s="1404"/>
      <c r="AU251" s="1404"/>
      <c r="AV251" s="1405"/>
      <c r="AW251" s="1406"/>
      <c r="AX251" s="1402"/>
      <c r="AY251" s="1402"/>
      <c r="AZ251" s="1403"/>
      <c r="BA251" s="1404"/>
      <c r="BB251" s="1404"/>
      <c r="BC251" s="1405"/>
      <c r="BD251" s="1405"/>
      <c r="BE251" s="1407" t="s">
        <v>6197</v>
      </c>
      <c r="BF251" s="1396">
        <v>42887</v>
      </c>
      <c r="BG251" s="1408">
        <v>43265</v>
      </c>
      <c r="BH251" s="1407" t="s">
        <v>5843</v>
      </c>
      <c r="BI251" s="1396">
        <v>43374</v>
      </c>
      <c r="BJ251" s="1408">
        <v>43377</v>
      </c>
      <c r="BK251" s="1407" t="s">
        <v>5627</v>
      </c>
      <c r="BL251" s="1396">
        <v>43556</v>
      </c>
      <c r="BM251" s="1408">
        <v>44734</v>
      </c>
      <c r="BN251" s="540"/>
      <c r="BO251" s="540" t="s">
        <v>9324</v>
      </c>
      <c r="BP251" s="540"/>
      <c r="BQ251" s="1409">
        <v>43563</v>
      </c>
      <c r="BR251" s="1409"/>
      <c r="BS251" s="1410" t="s">
        <v>6076</v>
      </c>
      <c r="BT251" s="1409"/>
      <c r="BU251" s="1409"/>
      <c r="BV251" s="1410"/>
      <c r="BW251" s="1409"/>
      <c r="BX251" s="1566" t="s">
        <v>6810</v>
      </c>
      <c r="BY251" s="1566"/>
      <c r="BZ251" s="1378" t="s">
        <v>9325</v>
      </c>
    </row>
    <row r="252" spans="1:78" ht="30" customHeight="1" x14ac:dyDescent="0.2">
      <c r="A252" s="2280" t="s">
        <v>2925</v>
      </c>
      <c r="B252" s="2281" t="s">
        <v>2926</v>
      </c>
      <c r="C252" s="1381" t="s">
        <v>6319</v>
      </c>
      <c r="D252" s="7466">
        <v>1839</v>
      </c>
      <c r="E252" s="1385" t="s">
        <v>3819</v>
      </c>
      <c r="F252" s="1385" t="s">
        <v>1064</v>
      </c>
      <c r="G252" s="1386" t="s">
        <v>89</v>
      </c>
      <c r="H252" s="2033" t="s">
        <v>89</v>
      </c>
      <c r="I252" s="2029">
        <v>43517</v>
      </c>
      <c r="J252" s="2029"/>
      <c r="K252" s="2030"/>
      <c r="L252" s="2029"/>
      <c r="M252" s="2029"/>
      <c r="N252" s="1388"/>
      <c r="O252" s="1687"/>
      <c r="P252" s="1702"/>
      <c r="Q252" s="1702"/>
      <c r="R252" s="1702"/>
      <c r="S252" s="1390"/>
      <c r="T252" s="2031"/>
      <c r="U252" s="1391" t="b">
        <v>0</v>
      </c>
      <c r="V252" s="1392" t="s">
        <v>237</v>
      </c>
      <c r="W252" s="108" t="s">
        <v>94</v>
      </c>
      <c r="X252" s="108"/>
      <c r="Y252" s="106" t="s">
        <v>6320</v>
      </c>
      <c r="Z252" s="106" t="s">
        <v>6320</v>
      </c>
      <c r="AA252" s="106" t="s">
        <v>6321</v>
      </c>
      <c r="AB252" s="1393">
        <v>43009</v>
      </c>
      <c r="AC252" s="1394"/>
      <c r="AD252" s="1395"/>
      <c r="AE252" s="1396"/>
      <c r="AF252" s="1397"/>
      <c r="AG252" s="1397"/>
      <c r="AH252" s="1398"/>
      <c r="AI252" s="1399"/>
      <c r="AJ252" s="1395"/>
      <c r="AK252" s="1395"/>
      <c r="AL252" s="1396"/>
      <c r="AM252" s="1397"/>
      <c r="AN252" s="1397"/>
      <c r="AO252" s="1398"/>
      <c r="AP252" s="1400"/>
      <c r="AQ252" s="1401"/>
      <c r="AR252" s="1402"/>
      <c r="AS252" s="1403"/>
      <c r="AT252" s="1404"/>
      <c r="AU252" s="1404"/>
      <c r="AV252" s="1405"/>
      <c r="AW252" s="1406"/>
      <c r="AX252" s="1402"/>
      <c r="AY252" s="1402"/>
      <c r="AZ252" s="1403"/>
      <c r="BA252" s="1404"/>
      <c r="BB252" s="1404"/>
      <c r="BC252" s="1405"/>
      <c r="BD252" s="1405"/>
      <c r="BE252" s="1407" t="s">
        <v>6208</v>
      </c>
      <c r="BF252" s="1396">
        <v>42887</v>
      </c>
      <c r="BG252" s="1408">
        <v>42895</v>
      </c>
      <c r="BH252" s="1407" t="s">
        <v>6322</v>
      </c>
      <c r="BI252" s="1396">
        <v>43132</v>
      </c>
      <c r="BJ252" s="1408">
        <v>43133</v>
      </c>
      <c r="BK252" s="1407" t="s">
        <v>4845</v>
      </c>
      <c r="BL252" s="1396">
        <v>43497</v>
      </c>
      <c r="BM252" s="1408">
        <v>43517</v>
      </c>
      <c r="BN252" s="540"/>
      <c r="BO252" s="540" t="s">
        <v>7693</v>
      </c>
      <c r="BP252" s="540"/>
      <c r="BQ252" s="1409">
        <v>43564</v>
      </c>
      <c r="BR252" s="1409"/>
      <c r="BS252" s="1410" t="s">
        <v>116</v>
      </c>
      <c r="BT252" s="1409"/>
      <c r="BU252" s="1409"/>
      <c r="BV252" s="1410"/>
      <c r="BW252" s="1409"/>
      <c r="BX252" s="1409" t="s">
        <v>6810</v>
      </c>
      <c r="BY252" s="1409"/>
      <c r="BZ252" s="540" t="s">
        <v>4950</v>
      </c>
    </row>
    <row r="253" spans="1:78" ht="48" customHeight="1" x14ac:dyDescent="0.2">
      <c r="A253" s="1384" t="s">
        <v>2983</v>
      </c>
      <c r="B253" s="1624" t="s">
        <v>2984</v>
      </c>
      <c r="C253" s="1382" t="s">
        <v>6354</v>
      </c>
      <c r="D253" s="7466">
        <v>1811</v>
      </c>
      <c r="E253" s="1385" t="s">
        <v>292</v>
      </c>
      <c r="F253" s="1385" t="s">
        <v>1064</v>
      </c>
      <c r="G253" s="1386" t="s">
        <v>89</v>
      </c>
      <c r="H253" s="2033" t="s">
        <v>89</v>
      </c>
      <c r="I253" s="2029">
        <v>43516</v>
      </c>
      <c r="J253" s="2029" t="s">
        <v>90</v>
      </c>
      <c r="K253" s="2101" t="s">
        <v>2985</v>
      </c>
      <c r="L253" s="2029"/>
      <c r="M253" s="2029"/>
      <c r="N253" s="1388"/>
      <c r="O253" s="1687"/>
      <c r="P253" s="1702"/>
      <c r="Q253" s="1702"/>
      <c r="R253" s="1702"/>
      <c r="S253" s="1390"/>
      <c r="T253" s="2031"/>
      <c r="U253" s="1391" t="b">
        <v>0</v>
      </c>
      <c r="V253" s="1392" t="s">
        <v>237</v>
      </c>
      <c r="W253" s="108" t="s">
        <v>94</v>
      </c>
      <c r="X253" s="108"/>
      <c r="Y253" s="106" t="s">
        <v>6355</v>
      </c>
      <c r="Z253" s="108" t="s">
        <v>6356</v>
      </c>
      <c r="AA253" s="106" t="s">
        <v>6357</v>
      </c>
      <c r="AB253" s="1393">
        <v>43374</v>
      </c>
      <c r="AC253" s="1394" t="s">
        <v>6358</v>
      </c>
      <c r="AD253" s="1395"/>
      <c r="AE253" s="1396">
        <v>42278</v>
      </c>
      <c r="AF253" s="1397"/>
      <c r="AG253" s="1397"/>
      <c r="AH253" s="1398"/>
      <c r="AI253" s="1399"/>
      <c r="AJ253" s="1395"/>
      <c r="AK253" s="1395"/>
      <c r="AL253" s="1396"/>
      <c r="AM253" s="1397"/>
      <c r="AN253" s="1397"/>
      <c r="AO253" s="1398"/>
      <c r="AP253" s="1400"/>
      <c r="AQ253" s="1401"/>
      <c r="AR253" s="1402"/>
      <c r="AS253" s="1403"/>
      <c r="AT253" s="1404"/>
      <c r="AU253" s="1404"/>
      <c r="AV253" s="1405"/>
      <c r="AW253" s="1406"/>
      <c r="AX253" s="1402"/>
      <c r="AY253" s="1402"/>
      <c r="AZ253" s="1403"/>
      <c r="BA253" s="1404"/>
      <c r="BB253" s="1404"/>
      <c r="BC253" s="1405"/>
      <c r="BD253" s="1405"/>
      <c r="BE253" s="1407" t="s">
        <v>6225</v>
      </c>
      <c r="BF253" s="1396">
        <v>42736</v>
      </c>
      <c r="BG253" s="1408">
        <v>42765</v>
      </c>
      <c r="BH253" s="1407" t="s">
        <v>6260</v>
      </c>
      <c r="BI253" s="1396">
        <v>42948</v>
      </c>
      <c r="BJ253" s="1408">
        <v>42948</v>
      </c>
      <c r="BK253" s="1407" t="s">
        <v>6359</v>
      </c>
      <c r="BL253" s="1396">
        <v>43466</v>
      </c>
      <c r="BM253" s="1408">
        <v>43516</v>
      </c>
      <c r="BN253" s="540" t="s">
        <v>9713</v>
      </c>
      <c r="BO253" s="540" t="s">
        <v>2987</v>
      </c>
      <c r="BP253" s="540"/>
      <c r="BQ253" s="1409">
        <v>43564</v>
      </c>
      <c r="BR253" s="1409"/>
      <c r="BS253" s="1410" t="s">
        <v>116</v>
      </c>
      <c r="BT253" s="1409"/>
      <c r="BU253" s="1409">
        <v>44672</v>
      </c>
      <c r="BV253" s="1410" t="s">
        <v>116</v>
      </c>
      <c r="BW253" s="1409"/>
      <c r="BX253" s="1409" t="s">
        <v>6810</v>
      </c>
      <c r="BY253" s="1409"/>
      <c r="BZ253" s="540" t="s">
        <v>4950</v>
      </c>
    </row>
    <row r="254" spans="1:78" ht="30" customHeight="1" x14ac:dyDescent="0.2">
      <c r="A254" s="1384" t="s">
        <v>3280</v>
      </c>
      <c r="B254" s="1381" t="s">
        <v>3270</v>
      </c>
      <c r="C254" s="1382" t="s">
        <v>6480</v>
      </c>
      <c r="D254" s="7466">
        <v>1883</v>
      </c>
      <c r="E254" s="1385" t="s">
        <v>1083</v>
      </c>
      <c r="F254" s="1385" t="s">
        <v>3616</v>
      </c>
      <c r="G254" s="1386" t="s">
        <v>89</v>
      </c>
      <c r="H254" s="2033" t="s">
        <v>89</v>
      </c>
      <c r="I254" s="2029">
        <v>44615</v>
      </c>
      <c r="J254" s="2029"/>
      <c r="K254" s="2030"/>
      <c r="L254" s="2029"/>
      <c r="M254" s="2029"/>
      <c r="N254" s="1388">
        <v>43102</v>
      </c>
      <c r="O254" s="1687">
        <v>43846</v>
      </c>
      <c r="P254" s="2274">
        <v>44517</v>
      </c>
      <c r="Q254" s="2102"/>
      <c r="R254" s="2102"/>
      <c r="S254" s="1390"/>
      <c r="T254" s="2031"/>
      <c r="U254" s="1391" t="s">
        <v>93</v>
      </c>
      <c r="V254" s="1392" t="s">
        <v>93</v>
      </c>
      <c r="W254" s="108" t="s">
        <v>94</v>
      </c>
      <c r="X254" s="108"/>
      <c r="Y254" s="106" t="s">
        <v>6481</v>
      </c>
      <c r="Z254" s="106" t="s">
        <v>6482</v>
      </c>
      <c r="AA254" s="106" t="s">
        <v>6483</v>
      </c>
      <c r="AB254" s="1393">
        <v>43374</v>
      </c>
      <c r="AC254" s="1394"/>
      <c r="AD254" s="1395"/>
      <c r="AE254" s="1396"/>
      <c r="AF254" s="1397"/>
      <c r="AG254" s="1397"/>
      <c r="AH254" s="1398"/>
      <c r="AI254" s="1399"/>
      <c r="AJ254" s="7467"/>
      <c r="AK254" s="7467"/>
      <c r="AL254" s="1396"/>
      <c r="AM254" s="1397"/>
      <c r="AN254" s="1397"/>
      <c r="AO254" s="1398"/>
      <c r="AP254" s="1400"/>
      <c r="AQ254" s="1401"/>
      <c r="AR254" s="1402"/>
      <c r="AS254" s="1403"/>
      <c r="AT254" s="1404"/>
      <c r="AU254" s="1404"/>
      <c r="AV254" s="1405"/>
      <c r="AW254" s="1406"/>
      <c r="AX254" s="1402"/>
      <c r="AY254" s="1402"/>
      <c r="AZ254" s="1403"/>
      <c r="BA254" s="1404"/>
      <c r="BB254" s="1404"/>
      <c r="BC254" s="1405"/>
      <c r="BD254" s="1405"/>
      <c r="BE254" s="1407" t="s">
        <v>586</v>
      </c>
      <c r="BF254" s="1396">
        <v>43556</v>
      </c>
      <c r="BG254" s="1408">
        <v>43102</v>
      </c>
      <c r="BH254" s="1407" t="s">
        <v>826</v>
      </c>
      <c r="BI254" s="1396">
        <v>43647</v>
      </c>
      <c r="BJ254" s="1408">
        <v>43846</v>
      </c>
      <c r="BK254" s="1407" t="s">
        <v>5095</v>
      </c>
      <c r="BL254" s="1396">
        <v>43891</v>
      </c>
      <c r="BM254" s="1408">
        <v>44615</v>
      </c>
      <c r="BN254" s="541"/>
      <c r="BO254" s="541" t="s">
        <v>9333</v>
      </c>
      <c r="BP254" s="547"/>
      <c r="BQ254" s="1409">
        <v>43644</v>
      </c>
      <c r="BR254" s="1409"/>
      <c r="BS254" s="1410" t="s">
        <v>116</v>
      </c>
      <c r="BT254" s="1409"/>
      <c r="BU254" s="1409"/>
      <c r="BV254" s="1410"/>
      <c r="BW254" s="1409"/>
      <c r="BX254" s="1556" t="s">
        <v>6810</v>
      </c>
      <c r="BY254" s="1556"/>
      <c r="BZ254" s="542" t="s">
        <v>9284</v>
      </c>
    </row>
    <row r="255" spans="1:78" ht="30" customHeight="1" x14ac:dyDescent="0.2">
      <c r="A255" s="1384" t="s">
        <v>3375</v>
      </c>
      <c r="B255" s="1381" t="s">
        <v>3376</v>
      </c>
      <c r="C255" s="1382" t="s">
        <v>6510</v>
      </c>
      <c r="D255" s="7466">
        <v>1856</v>
      </c>
      <c r="E255" s="1385" t="s">
        <v>351</v>
      </c>
      <c r="F255" s="1385" t="s">
        <v>1064</v>
      </c>
      <c r="G255" s="1386" t="s">
        <v>89</v>
      </c>
      <c r="H255" s="1387" t="s">
        <v>89</v>
      </c>
      <c r="I255" s="1388">
        <v>43495</v>
      </c>
      <c r="J255" s="1388" t="s">
        <v>90</v>
      </c>
      <c r="K255" s="2030" t="s">
        <v>515</v>
      </c>
      <c r="L255" s="1388"/>
      <c r="M255" s="1388"/>
      <c r="N255" s="1388"/>
      <c r="O255" s="1687"/>
      <c r="P255" s="1702"/>
      <c r="Q255" s="1702"/>
      <c r="R255" s="1702"/>
      <c r="S255" s="1390"/>
      <c r="T255" s="2031"/>
      <c r="U255" s="1391" t="b">
        <v>0</v>
      </c>
      <c r="V255" s="1392" t="s">
        <v>237</v>
      </c>
      <c r="W255" s="108" t="s">
        <v>94</v>
      </c>
      <c r="X255" s="108"/>
      <c r="Y255" s="108"/>
      <c r="Z255" s="106" t="s">
        <v>6511</v>
      </c>
      <c r="AA255" s="106" t="s">
        <v>6512</v>
      </c>
      <c r="AB255" s="1393">
        <v>42552</v>
      </c>
      <c r="AC255" s="1394" t="s">
        <v>6513</v>
      </c>
      <c r="AD255" s="1395"/>
      <c r="AE255" s="1396">
        <v>42644</v>
      </c>
      <c r="AF255" s="1397"/>
      <c r="AG255" s="1397"/>
      <c r="AH255" s="1398"/>
      <c r="AI255" s="1399"/>
      <c r="AJ255" s="1395"/>
      <c r="AK255" s="1395"/>
      <c r="AL255" s="1396"/>
      <c r="AM255" s="1397"/>
      <c r="AN255" s="1397"/>
      <c r="AO255" s="1398"/>
      <c r="AP255" s="1400"/>
      <c r="AQ255" s="1401"/>
      <c r="AR255" s="1402"/>
      <c r="AS255" s="1396"/>
      <c r="AT255" s="1404"/>
      <c r="AU255" s="1404"/>
      <c r="AV255" s="1405"/>
      <c r="AW255" s="1406"/>
      <c r="AX255" s="1402"/>
      <c r="AY255" s="1402"/>
      <c r="AZ255" s="1403"/>
      <c r="BA255" s="1404"/>
      <c r="BB255" s="1404"/>
      <c r="BC255" s="1405"/>
      <c r="BD255" s="1405"/>
      <c r="BE255" s="1407" t="s">
        <v>5131</v>
      </c>
      <c r="BF255" s="1396">
        <v>42917</v>
      </c>
      <c r="BG255" s="1408">
        <v>43003</v>
      </c>
      <c r="BH255" s="1407" t="s">
        <v>3417</v>
      </c>
      <c r="BI255" s="1396">
        <v>43009</v>
      </c>
      <c r="BJ255" s="1408">
        <v>43090</v>
      </c>
      <c r="BK255" s="1407" t="s">
        <v>5430</v>
      </c>
      <c r="BL255" s="1396">
        <v>43282</v>
      </c>
      <c r="BM255" s="1408">
        <v>43495</v>
      </c>
      <c r="BN255" s="543" t="s">
        <v>6514</v>
      </c>
      <c r="BO255" s="543"/>
      <c r="BP255" s="543"/>
      <c r="BQ255" s="1409">
        <v>43556</v>
      </c>
      <c r="BR255" s="1409"/>
      <c r="BS255" s="1410" t="s">
        <v>116</v>
      </c>
      <c r="BT255" s="1409"/>
      <c r="BU255" s="1409"/>
      <c r="BV255" s="1410"/>
      <c r="BW255" s="1409"/>
      <c r="BX255" s="1409" t="s">
        <v>6810</v>
      </c>
      <c r="BY255" s="1409"/>
      <c r="BZ255" s="540" t="s">
        <v>4991</v>
      </c>
    </row>
    <row r="256" spans="1:78" ht="30" customHeight="1" x14ac:dyDescent="0.2">
      <c r="A256" s="1384" t="s">
        <v>3436</v>
      </c>
      <c r="B256" s="1381" t="s">
        <v>3437</v>
      </c>
      <c r="C256" s="1382" t="s">
        <v>6526</v>
      </c>
      <c r="D256" s="7466">
        <v>1943</v>
      </c>
      <c r="E256" s="1385" t="s">
        <v>4840</v>
      </c>
      <c r="F256" s="1385" t="s">
        <v>3538</v>
      </c>
      <c r="G256" s="1386" t="s">
        <v>89</v>
      </c>
      <c r="H256" s="2033" t="s">
        <v>89</v>
      </c>
      <c r="I256" s="2029">
        <v>43860</v>
      </c>
      <c r="J256" s="2029"/>
      <c r="K256" s="2030"/>
      <c r="L256" s="2029"/>
      <c r="M256" s="2029"/>
      <c r="N256" s="1388"/>
      <c r="O256" s="1687"/>
      <c r="P256" s="1702"/>
      <c r="Q256" s="1702"/>
      <c r="R256" s="1702"/>
      <c r="S256" s="1390"/>
      <c r="T256" s="2031"/>
      <c r="U256" s="1391" t="b">
        <v>0</v>
      </c>
      <c r="V256" s="1392" t="s">
        <v>237</v>
      </c>
      <c r="W256" s="108" t="s">
        <v>94</v>
      </c>
      <c r="X256" s="108"/>
      <c r="Y256" s="106" t="s">
        <v>6527</v>
      </c>
      <c r="Z256" s="106" t="s">
        <v>6528</v>
      </c>
      <c r="AA256" s="106" t="s">
        <v>6529</v>
      </c>
      <c r="AB256" s="1393">
        <v>43435</v>
      </c>
      <c r="AC256" s="1394" t="s">
        <v>5131</v>
      </c>
      <c r="AD256" s="1395"/>
      <c r="AE256" s="1396">
        <v>42917</v>
      </c>
      <c r="AF256" s="1397"/>
      <c r="AG256" s="1397"/>
      <c r="AH256" s="1398"/>
      <c r="AI256" s="1399"/>
      <c r="AJ256" s="1395"/>
      <c r="AK256" s="1395"/>
      <c r="AL256" s="1396"/>
      <c r="AM256" s="1397"/>
      <c r="AN256" s="1397"/>
      <c r="AO256" s="1398"/>
      <c r="AP256" s="1400"/>
      <c r="AQ256" s="1401"/>
      <c r="AR256" s="1402"/>
      <c r="AS256" s="1403"/>
      <c r="AT256" s="1404"/>
      <c r="AU256" s="1404"/>
      <c r="AV256" s="1405"/>
      <c r="AW256" s="1406"/>
      <c r="AX256" s="1402"/>
      <c r="AY256" s="1402"/>
      <c r="AZ256" s="1403"/>
      <c r="BA256" s="1404"/>
      <c r="BB256" s="1404"/>
      <c r="BC256" s="1405"/>
      <c r="BD256" s="1405"/>
      <c r="BE256" s="1407" t="s">
        <v>5430</v>
      </c>
      <c r="BF256" s="1396">
        <v>43282</v>
      </c>
      <c r="BG256" s="1408">
        <v>43266</v>
      </c>
      <c r="BH256" s="1407" t="s">
        <v>4706</v>
      </c>
      <c r="BI256" s="1396">
        <v>43466</v>
      </c>
      <c r="BJ256" s="1408">
        <v>43455</v>
      </c>
      <c r="BK256" s="1407" t="s">
        <v>1083</v>
      </c>
      <c r="BL256" s="1547" t="s">
        <v>1083</v>
      </c>
      <c r="BM256" s="1408">
        <v>43860</v>
      </c>
      <c r="BN256" s="540"/>
      <c r="BO256" s="540"/>
      <c r="BP256" s="540"/>
      <c r="BQ256" s="1409">
        <v>43676</v>
      </c>
      <c r="BR256" s="1409"/>
      <c r="BS256" s="1410" t="s">
        <v>116</v>
      </c>
      <c r="BT256" s="1409"/>
      <c r="BU256" s="1409"/>
      <c r="BV256" s="1410"/>
      <c r="BW256" s="1409"/>
      <c r="BX256" s="1409" t="s">
        <v>6810</v>
      </c>
      <c r="BY256" s="1409"/>
      <c r="BZ256" s="540" t="s">
        <v>5034</v>
      </c>
    </row>
    <row r="257" spans="1:79" ht="30" customHeight="1" x14ac:dyDescent="0.2">
      <c r="A257" s="1384" t="s">
        <v>3698</v>
      </c>
      <c r="B257" s="1381" t="s">
        <v>3699</v>
      </c>
      <c r="C257" s="1382" t="s">
        <v>6619</v>
      </c>
      <c r="D257" s="7466" t="s">
        <v>193</v>
      </c>
      <c r="E257" s="1385"/>
      <c r="F257" s="1385"/>
      <c r="G257" s="1386" t="s">
        <v>89</v>
      </c>
      <c r="H257" s="2033" t="s">
        <v>89</v>
      </c>
      <c r="I257" s="2029">
        <v>43845</v>
      </c>
      <c r="J257" s="2029"/>
      <c r="K257" s="2030"/>
      <c r="L257" s="2029"/>
      <c r="M257" s="2029"/>
      <c r="N257" s="1388"/>
      <c r="O257" s="1687"/>
      <c r="P257" s="1702"/>
      <c r="Q257" s="1702"/>
      <c r="R257" s="1702"/>
      <c r="S257" s="1390"/>
      <c r="T257" s="2031"/>
      <c r="U257" s="1391" t="b">
        <v>0</v>
      </c>
      <c r="V257" s="1392" t="s">
        <v>237</v>
      </c>
      <c r="W257" s="108" t="s">
        <v>94</v>
      </c>
      <c r="X257" s="108"/>
      <c r="Y257" s="106" t="s">
        <v>3702</v>
      </c>
      <c r="Z257" s="106" t="s">
        <v>6620</v>
      </c>
      <c r="AA257" s="106" t="s">
        <v>6621</v>
      </c>
      <c r="AB257" s="1393">
        <v>42856</v>
      </c>
      <c r="AC257" s="1394" t="s">
        <v>399</v>
      </c>
      <c r="AD257" s="1395" t="s">
        <v>98</v>
      </c>
      <c r="AE257" s="1396">
        <v>45108</v>
      </c>
      <c r="AF257" s="1397"/>
      <c r="AG257" s="1397"/>
      <c r="AH257" s="1398"/>
      <c r="AI257" s="1399"/>
      <c r="AJ257" s="1395"/>
      <c r="AK257" s="1395"/>
      <c r="AL257" s="1396"/>
      <c r="AM257" s="1397"/>
      <c r="AN257" s="1397"/>
      <c r="AO257" s="1398"/>
      <c r="AP257" s="1400"/>
      <c r="AQ257" s="1401"/>
      <c r="AR257" s="1402"/>
      <c r="AS257" s="1403"/>
      <c r="AT257" s="1404"/>
      <c r="AU257" s="1404"/>
      <c r="AV257" s="1405"/>
      <c r="AW257" s="1406"/>
      <c r="AX257" s="1402"/>
      <c r="AY257" s="1402"/>
      <c r="AZ257" s="1403"/>
      <c r="BA257" s="1404"/>
      <c r="BB257" s="1404"/>
      <c r="BC257" s="1405"/>
      <c r="BD257" s="1405"/>
      <c r="BE257" s="1407"/>
      <c r="BF257" s="1396"/>
      <c r="BG257" s="1408"/>
      <c r="BH257" s="1407"/>
      <c r="BI257" s="1396"/>
      <c r="BJ257" s="1408"/>
      <c r="BK257" s="1407"/>
      <c r="BL257" s="1396"/>
      <c r="BM257" s="1408"/>
      <c r="BN257" s="540" t="s">
        <v>9714</v>
      </c>
      <c r="BO257" s="540"/>
      <c r="BP257" s="540"/>
      <c r="BQ257" s="1409">
        <v>43552</v>
      </c>
      <c r="BR257" s="1409"/>
      <c r="BS257" s="1410" t="s">
        <v>116</v>
      </c>
      <c r="BT257" s="1409"/>
      <c r="BU257" s="1409">
        <v>44889</v>
      </c>
      <c r="BV257" s="1410" t="s">
        <v>116</v>
      </c>
      <c r="BW257" s="1409">
        <v>44889</v>
      </c>
      <c r="BX257" s="1409"/>
      <c r="BY257" s="1409"/>
      <c r="BZ257" s="1627"/>
    </row>
    <row r="258" spans="1:79" ht="30" customHeight="1" x14ac:dyDescent="0.2">
      <c r="A258" s="1384" t="s">
        <v>4015</v>
      </c>
      <c r="B258" s="1426" t="s">
        <v>4016</v>
      </c>
      <c r="C258" s="1382" t="s">
        <v>6741</v>
      </c>
      <c r="D258" s="7466">
        <v>1844</v>
      </c>
      <c r="E258" s="1385" t="s">
        <v>3537</v>
      </c>
      <c r="F258" s="1385" t="s">
        <v>3538</v>
      </c>
      <c r="G258" s="1386" t="s">
        <v>89</v>
      </c>
      <c r="H258" s="1387" t="s">
        <v>89</v>
      </c>
      <c r="I258" s="1388" t="s">
        <v>9715</v>
      </c>
      <c r="J258" s="1388"/>
      <c r="K258" s="2003"/>
      <c r="L258" s="1388"/>
      <c r="M258" s="1388"/>
      <c r="N258" s="1388">
        <v>42916</v>
      </c>
      <c r="O258" s="1687">
        <v>43131</v>
      </c>
      <c r="P258" s="2274">
        <v>44587</v>
      </c>
      <c r="Q258" s="1702"/>
      <c r="R258" s="1702"/>
      <c r="S258" s="1390"/>
      <c r="T258" s="2031"/>
      <c r="U258" s="1391" t="b">
        <v>0</v>
      </c>
      <c r="V258" s="1392" t="s">
        <v>237</v>
      </c>
      <c r="W258" s="108" t="s">
        <v>94</v>
      </c>
      <c r="X258" s="108"/>
      <c r="Y258" s="106" t="s">
        <v>6742</v>
      </c>
      <c r="Z258" s="106" t="s">
        <v>6743</v>
      </c>
      <c r="AA258" s="106" t="s">
        <v>6744</v>
      </c>
      <c r="AB258" s="1393">
        <v>43252</v>
      </c>
      <c r="AC258" s="1394" t="s">
        <v>3819</v>
      </c>
      <c r="AD258" s="1395"/>
      <c r="AE258" s="1396">
        <v>41640</v>
      </c>
      <c r="AF258" s="1397"/>
      <c r="AG258" s="1397"/>
      <c r="AH258" s="1398"/>
      <c r="AI258" s="1399"/>
      <c r="AJ258" s="1395" t="s">
        <v>6745</v>
      </c>
      <c r="AK258" s="1395"/>
      <c r="AL258" s="1396">
        <v>43070</v>
      </c>
      <c r="AM258" s="1397"/>
      <c r="AN258" s="1397"/>
      <c r="AO258" s="1398"/>
      <c r="AP258" s="1400"/>
      <c r="AQ258" s="1401"/>
      <c r="AR258" s="1402"/>
      <c r="AS258" s="1403"/>
      <c r="AT258" s="1404"/>
      <c r="AU258" s="1404"/>
      <c r="AV258" s="1405"/>
      <c r="AW258" s="1406"/>
      <c r="AX258" s="1402"/>
      <c r="AY258" s="1402"/>
      <c r="AZ258" s="1403"/>
      <c r="BA258" s="1404"/>
      <c r="BB258" s="1404"/>
      <c r="BC258" s="1405"/>
      <c r="BD258" s="1405"/>
      <c r="BE258" s="1407" t="s">
        <v>5083</v>
      </c>
      <c r="BF258" s="1396">
        <v>42887</v>
      </c>
      <c r="BG258" s="1408">
        <v>42916</v>
      </c>
      <c r="BH258" s="1407" t="s">
        <v>6746</v>
      </c>
      <c r="BI258" s="1396">
        <v>43101</v>
      </c>
      <c r="BJ258" s="1408">
        <v>43131</v>
      </c>
      <c r="BK258" s="1407" t="s">
        <v>1083</v>
      </c>
      <c r="BL258" s="1396">
        <v>43466</v>
      </c>
      <c r="BM258" s="1573">
        <v>44600</v>
      </c>
      <c r="BN258" s="629" t="s">
        <v>9339</v>
      </c>
      <c r="BO258" s="540"/>
      <c r="BP258" s="540"/>
      <c r="BQ258" s="1409">
        <v>43551</v>
      </c>
      <c r="BR258" s="1409"/>
      <c r="BS258" s="1410" t="s">
        <v>116</v>
      </c>
      <c r="BT258" s="1409"/>
      <c r="BU258" s="1409"/>
      <c r="BV258" s="1410"/>
      <c r="BW258" s="1409">
        <v>44603</v>
      </c>
      <c r="BX258" s="1556" t="s">
        <v>6810</v>
      </c>
      <c r="BY258" s="1556"/>
      <c r="BZ258" s="542" t="s">
        <v>9340</v>
      </c>
    </row>
    <row r="259" spans="1:79" ht="30" customHeight="1" x14ac:dyDescent="0.2">
      <c r="A259" s="1384" t="s">
        <v>4095</v>
      </c>
      <c r="B259" s="1624" t="s">
        <v>9716</v>
      </c>
      <c r="C259" s="1382" t="s">
        <v>6766</v>
      </c>
      <c r="D259" s="7481">
        <v>1539</v>
      </c>
      <c r="E259" s="1385" t="s">
        <v>3537</v>
      </c>
      <c r="F259" s="1385" t="s">
        <v>3538</v>
      </c>
      <c r="G259" s="1386" t="s">
        <v>89</v>
      </c>
      <c r="H259" s="2033" t="s">
        <v>89</v>
      </c>
      <c r="I259" s="2029">
        <v>43696</v>
      </c>
      <c r="J259" s="2029"/>
      <c r="K259" s="2030"/>
      <c r="L259" s="2029"/>
      <c r="M259" s="2029"/>
      <c r="N259" s="1388"/>
      <c r="O259" s="1687"/>
      <c r="P259" s="1702"/>
      <c r="Q259" s="1702"/>
      <c r="R259" s="1702"/>
      <c r="S259" s="1390"/>
      <c r="T259" s="2031"/>
      <c r="U259" s="2282" t="b">
        <v>0</v>
      </c>
      <c r="V259" s="1392" t="s">
        <v>237</v>
      </c>
      <c r="W259" s="108" t="s">
        <v>94</v>
      </c>
      <c r="X259" s="108"/>
      <c r="Y259" s="107" t="s">
        <v>6767</v>
      </c>
      <c r="Z259" s="106" t="s">
        <v>6768</v>
      </c>
      <c r="AA259" s="106" t="s">
        <v>6769</v>
      </c>
      <c r="AB259" s="1393">
        <v>42948</v>
      </c>
      <c r="AC259" s="1394" t="s">
        <v>6770</v>
      </c>
      <c r="AD259" s="1395"/>
      <c r="AE259" s="1396">
        <v>41699</v>
      </c>
      <c r="AF259" s="1397"/>
      <c r="AG259" s="1397"/>
      <c r="AH259" s="1398"/>
      <c r="AI259" s="1399"/>
      <c r="AJ259" s="1395" t="s">
        <v>6771</v>
      </c>
      <c r="AK259" s="1395"/>
      <c r="AL259" s="1396">
        <v>42552</v>
      </c>
      <c r="AM259" s="1397"/>
      <c r="AN259" s="1397"/>
      <c r="AO259" s="1398"/>
      <c r="AP259" s="1400"/>
      <c r="AQ259" s="1401"/>
      <c r="AR259" s="1402"/>
      <c r="AS259" s="1403"/>
      <c r="AT259" s="1404"/>
      <c r="AU259" s="1404"/>
      <c r="AV259" s="1405"/>
      <c r="AW259" s="1406"/>
      <c r="AX259" s="1402"/>
      <c r="AY259" s="1402"/>
      <c r="AZ259" s="1403"/>
      <c r="BA259" s="1404"/>
      <c r="BB259" s="1404"/>
      <c r="BC259" s="1405"/>
      <c r="BD259" s="1405"/>
      <c r="BE259" s="1407" t="s">
        <v>5090</v>
      </c>
      <c r="BF259" s="1396">
        <v>43009</v>
      </c>
      <c r="BG259" s="1408">
        <v>43024</v>
      </c>
      <c r="BH259" s="1407" t="s">
        <v>5221</v>
      </c>
      <c r="BI259" s="1396">
        <v>43160</v>
      </c>
      <c r="BJ259" s="1408">
        <v>43187</v>
      </c>
      <c r="BK259" s="1407" t="s">
        <v>6244</v>
      </c>
      <c r="BL259" s="1396">
        <v>43497</v>
      </c>
      <c r="BM259" s="1408">
        <v>43696</v>
      </c>
      <c r="BN259" s="540"/>
      <c r="BO259" s="540"/>
      <c r="BP259" s="540"/>
      <c r="BQ259" s="1409">
        <v>43553</v>
      </c>
      <c r="BR259" s="1409"/>
      <c r="BS259" s="1410" t="s">
        <v>116</v>
      </c>
      <c r="BT259" s="1409"/>
      <c r="BU259" s="1409"/>
      <c r="BV259" s="1410"/>
      <c r="BW259" s="1409"/>
      <c r="BX259" s="1409" t="s">
        <v>6810</v>
      </c>
      <c r="BY259" s="1409"/>
      <c r="BZ259" s="540" t="s">
        <v>2379</v>
      </c>
    </row>
    <row r="261" spans="1:79" ht="30" customHeight="1" x14ac:dyDescent="0.2">
      <c r="A261" s="1384" t="s">
        <v>2897</v>
      </c>
      <c r="B261" s="3330"/>
      <c r="C261" s="1381" t="s">
        <v>2898</v>
      </c>
      <c r="D261" s="1382" t="s">
        <v>6298</v>
      </c>
      <c r="E261" s="7352" t="s">
        <v>566</v>
      </c>
      <c r="F261" s="1385"/>
      <c r="G261" s="1385"/>
      <c r="H261" s="1386" t="s">
        <v>89</v>
      </c>
      <c r="I261" s="1387" t="s">
        <v>89</v>
      </c>
      <c r="J261" s="1388">
        <v>41892</v>
      </c>
      <c r="K261" s="1388"/>
      <c r="L261" s="1388"/>
      <c r="M261" s="2003"/>
      <c r="N261" s="1388"/>
      <c r="O261" s="1388"/>
      <c r="P261" s="1388"/>
      <c r="Q261" s="1687"/>
      <c r="R261" s="1702"/>
      <c r="S261" s="1702"/>
      <c r="T261" s="1702"/>
      <c r="U261" s="3792">
        <v>43647</v>
      </c>
      <c r="V261" s="1554" t="s">
        <v>352</v>
      </c>
      <c r="W261" s="1391" t="str">
        <f>IF(OR(X261="Yes", Y261="Web-page timetable", Z261="YES"), "Yes")</f>
        <v>Yes</v>
      </c>
      <c r="X261" s="1392" t="s">
        <v>93</v>
      </c>
      <c r="Y261" s="108" t="s">
        <v>94</v>
      </c>
      <c r="Z261" s="1442"/>
      <c r="AA261" s="2761" t="s">
        <v>6299</v>
      </c>
      <c r="AB261" s="2926" t="s">
        <v>6300</v>
      </c>
      <c r="AC261" s="2926"/>
      <c r="AD261" s="1393">
        <v>43831</v>
      </c>
      <c r="AE261" s="1570" t="s">
        <v>6301</v>
      </c>
      <c r="AF261" s="1395" t="s">
        <v>2900</v>
      </c>
      <c r="AG261" s="1396">
        <v>44470</v>
      </c>
      <c r="AH261" s="1397"/>
      <c r="AI261" s="1397"/>
      <c r="AJ261" s="3008"/>
      <c r="AK261" s="1399"/>
      <c r="AL261" s="7476"/>
      <c r="AM261" s="7467"/>
      <c r="AN261" s="1396"/>
      <c r="AO261" s="1397"/>
      <c r="AP261" s="1397"/>
      <c r="AQ261" s="1398"/>
      <c r="AR261" s="1400"/>
      <c r="AS261" s="1401"/>
      <c r="AT261" s="1402"/>
      <c r="AU261" s="1403"/>
      <c r="AV261" s="1404"/>
      <c r="AW261" s="1404"/>
      <c r="AX261" s="1405"/>
      <c r="AY261" s="1406"/>
      <c r="AZ261" s="1401"/>
      <c r="BA261" s="1402"/>
      <c r="BB261" s="1403"/>
      <c r="BC261" s="1404"/>
      <c r="BD261" s="1404"/>
      <c r="BE261" s="1405"/>
      <c r="BF261" s="1405"/>
      <c r="BG261" s="4085"/>
      <c r="BH261" s="1396"/>
      <c r="BI261" s="1408"/>
      <c r="BJ261" s="4085">
        <v>46357</v>
      </c>
      <c r="BK261" s="1396">
        <v>46357</v>
      </c>
      <c r="BL261" s="1408"/>
      <c r="BM261" s="4085"/>
      <c r="BN261" s="1396"/>
      <c r="BO261" s="1408"/>
      <c r="BP261" s="540" t="s">
        <v>9717</v>
      </c>
      <c r="BQ261" s="627" t="s">
        <v>1192</v>
      </c>
      <c r="BR261" s="631" t="s">
        <v>2903</v>
      </c>
      <c r="BS261" s="540"/>
      <c r="BT261" s="1409">
        <v>45320</v>
      </c>
      <c r="BU261" s="1409"/>
      <c r="BV261" s="1410" t="s">
        <v>116</v>
      </c>
      <c r="BW261" s="1409"/>
      <c r="BX261" s="1409">
        <v>45687</v>
      </c>
      <c r="BY261" s="1410"/>
      <c r="BZ261" s="1409"/>
      <c r="CA261" s="1409" t="s">
        <v>566</v>
      </c>
    </row>
  </sheetData>
  <dataValidations count="4">
    <dataValidation allowBlank="1" showInputMessage="1" showErrorMessage="1" prompt="Insert screenshot link" sqref="Z14 Z49:AA49 E63:F63 C63 AA2:AA48 Z80 AA50:AA89 Z90 AA91:AA108 Z109 AA110:AA125 AA127:AA195 AA197:AA259 Z198 AC261" xr:uid="{543330EA-5B0E-4F17-9F63-44D89CA470E7}"/>
    <dataValidation allowBlank="1" showInputMessage="1" showErrorMessage="1" promptTitle="hyperlink" prompt="Input URL as hyperlink" sqref="Y2:AA2 Y4:AA9 Y11:AA26 Z28:AA28 Y31 Z31:AA32 Z37:AA37 Z40:AA40 Y42:AA43 Y45:AA62 Y64:AA64 Z65:AA65 Y67:AA69 Y73:AA81 Z82:AA82 Y84:AA89 Z90 Z92:AA93 Y95:AA96 Y97:Y98 AA97 Y99:AA108 Z109 Y110 Y111:AA116 Z117:AA117 Y118:AA122 Z124:AA124 Y127:AA127 Z128:AA128 Y129:AA130 Y132:AA133 Y135:AA146 Y148:AA148 Z149:AA149 Y151:AA151 Z152:AA152 Y154:AA154 Z156:AA156 Y159:AA163 Y165:AA165 Y167:AA168 Z169:AA170 Y170 Z172:AA172 Y173:AA180 Y183 Y186:AA190 Y191:Y192 Z192:AA192 Y193:AA195 Y198:AA198 Z199:AA199 Y200:AA204 AA205 Y205 Y207:AA207 Z208:AA208 Y210:AA210 Y212:AA212 Z214:AA214 Y215:AA219 Z220:AA220 Y221:AA230 Y232:AA236 Y238:AA241 Y243:AA246 Y249:AA252 Z253 Y254:AA259 AA261:AC261" xr:uid="{F5B7DC80-BEA8-4BFE-B08A-6B9FB8F3879A}"/>
    <dataValidation allowBlank="1" showErrorMessage="1" prompt="Insert screenshot link" sqref="C2:D2 G2:G5 D5 E6:G6 D7 D9 D20 D22 D61 C3:C62 C64:D64 C65:C72 C73:D73 D75:D77 G7:G122 C74:C125 D92:D94 Z98:AA98 D102:D104 C105:D106 D107:D108 D117 D120:D121 E123:G123 G124:G131 C127:C195 D129 E132:G132 D133 G133:G189 D167 D175:D177 D188 E190:G190 G191:G192 E193:G193 G194:G202 C197:C215 C200:D200 E203:G203 G204:G220 C207:D207 C216:D216 C217:C221 E221:G221 C222:D222 G222:G237 C223:C237 D224 D226 C232:D232 E239:G239 C239:C259 G240:G259 H261 D261" xr:uid="{470CDFF2-F1BB-4202-8CE6-695B44300DA9}"/>
    <dataValidation type="textLength" allowBlank="1" showErrorMessage="1" prompt="Insert screenshot link" sqref="E2:F5 E7:F62 E64:F122 E124:F125 E127:F131 E133:F189 E191:F192 E194:F195 E197:F202 E204:F220 E222:F237 E240:F259 F261:G261" xr:uid="{E6A00928-CD15-4135-BA13-6C9C8AB4A933}">
      <formula1>4</formula1>
      <formula2>4</formula2>
    </dataValidation>
  </dataValidations>
  <hyperlinks>
    <hyperlink ref="Y3" r:id="rId1" xr:uid="{22C1D5E2-6D74-4892-BFE8-DB353B5268C3}"/>
    <hyperlink ref="Z3" r:id="rId2" xr:uid="{637B9163-4FD1-4351-94CD-8A7AD5A8B3C6}"/>
    <hyperlink ref="AA3" r:id="rId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7%20-%20Harborough%20LDS%202017%2EPNG&amp;parent=%2Fsites%2FDevelopmentPlans%2FShared%20Documents%2FData%20and%20Analysis%2FPlanning%20Data%20Unit%2FData%20Project%2FShort-term%20Solution%2FLDS%20Approach%2FLDS%20screen%20captures" xr:uid="{7A2058FD-DF42-4C43-8CD2-129206179C59}"/>
    <hyperlink ref="Y4" r:id="rId4" xr:uid="{1964A4CA-0ED0-49DC-A920-3B86D7898DB5}"/>
    <hyperlink ref="Y5" r:id="rId5" xr:uid="{08DB3DC9-F2AB-4A9A-BA35-A740AB835E97}"/>
    <hyperlink ref="Y6" r:id="rId6" xr:uid="{5636EA27-30D9-418F-A0B6-9E81E2022082}"/>
    <hyperlink ref="Z6" r:id="rId7" xr:uid="{1338639E-0A2A-4F3C-989A-7A01112A8777}"/>
    <hyperlink ref="AA6" r:id="rId8" location="/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 display="https://teams.microsoft.com/_#/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 xr:uid="{EF3AACAE-5F9E-43DE-970E-7A3C225744C5}"/>
    <hyperlink ref="Y7" r:id="rId9" xr:uid="{44BCAD74-8F03-4EE0-90EE-C528AF9AB41D}"/>
    <hyperlink ref="Z7" r:id="rId10" xr:uid="{654E305F-2DA6-442D-98CD-20044C77FC93}"/>
    <hyperlink ref="AA7" r:id="rId11" xr:uid="{524FE3A6-21B5-4E70-AC0B-94051C9C7D8D}"/>
    <hyperlink ref="Z8" r:id="rId12" xr:uid="{05B2971E-9DAD-4457-988B-1DFBEEEED6A7}"/>
    <hyperlink ref="Y9" r:id="rId13" xr:uid="{812C593B-D0EA-4C99-AE8C-5990780D8C1F}"/>
    <hyperlink ref="Y10" r:id="rId14" xr:uid="{37A4965F-4AEC-496B-876F-CC489711A4F7}"/>
    <hyperlink ref="Y11" r:id="rId15" xr:uid="{B864665A-5E3E-44B3-A00B-50EC428E5E90}"/>
    <hyperlink ref="Y12" r:id="rId16" xr:uid="{24F8F2F4-75D0-49B7-8F9B-4DDA07984AEA}"/>
    <hyperlink ref="Y14" r:id="rId17" xr:uid="{54717F2A-4E1B-46D4-8007-74A11E313C64}"/>
    <hyperlink ref="Y15" r:id="rId18" xr:uid="{8F948876-61C7-470B-AC28-FB57972482FD}"/>
    <hyperlink ref="AH15" r:id="rId19" xr:uid="{20EB5D24-13AC-4AF5-B04A-A3EFF990B2A6}"/>
    <hyperlink ref="Z15" r:id="rId20" xr:uid="{10506206-4401-404F-A10E-ACE86C58BA4A}"/>
    <hyperlink ref="Y16" r:id="rId21" xr:uid="{CC8845C2-57B1-4D96-8474-D222FA55C675}"/>
    <hyperlink ref="AO16" r:id="rId22" xr:uid="{0D1080AF-620B-4B96-B9F9-06408A630E1D}"/>
    <hyperlink ref="AH18" r:id="rId23" xr:uid="{B5F31126-4805-4CE3-9CE9-2FF4910560B4}"/>
    <hyperlink ref="Y18" r:id="rId24" xr:uid="{8A46A419-3A65-4CC3-A392-DD3D17C87A59}"/>
    <hyperlink ref="Y19" r:id="rId25" xr:uid="{F541BA46-3BDB-4022-AF59-E6BC8FB86C5C}"/>
    <hyperlink ref="Y20" r:id="rId26" xr:uid="{572D4DCF-78F2-4C64-8866-F2FE858108A6}"/>
    <hyperlink ref="Y21" r:id="rId27" xr:uid="{4015C7F1-A44B-44ED-B193-12FEB962076E}"/>
    <hyperlink ref="Z21" r:id="rId28" xr:uid="{AB8B8861-9C20-4882-9A65-A394067E2DDE}"/>
    <hyperlink ref="AA21" r:id="rId29" xr:uid="{F9B6BEF2-8F84-4717-AD37-6A2F9900DBC7}"/>
    <hyperlink ref="AA22" r:id="rId30"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 xr:uid="{4C5A7876-CB14-4EF6-B4ED-7E7BD2CED8AA}"/>
    <hyperlink ref="Y22" r:id="rId31" xr:uid="{3DA3D271-F24B-4E3C-AEB9-6BB39C76CCF2}"/>
    <hyperlink ref="Y24" r:id="rId32" xr:uid="{9DD717A5-BC5B-40A4-B188-6F7BDC0A69F3}"/>
    <hyperlink ref="Z24" r:id="rId33" xr:uid="{7F90E6CC-6DA6-4BAC-ADBD-AD4794C108AC}"/>
    <hyperlink ref="AA24" r:id="rId34" xr:uid="{D01882CB-6AA0-4799-954E-1A86EFC0CCD6}"/>
    <hyperlink ref="Y25" r:id="rId35" xr:uid="{73757969-5AD1-4CE2-A81A-B39B57A10B93}"/>
    <hyperlink ref="Z25" r:id="rId36" xr:uid="{BCEF8CEA-F691-41AA-A434-7E8BFD04C86E}"/>
    <hyperlink ref="AA25" r:id="rId37" xr:uid="{C229DA7A-E16F-42D1-89C5-0865BD30C1FA}"/>
    <hyperlink ref="Y26" r:id="rId38" xr:uid="{0EE9E576-4039-460C-8E78-EFB7F964BD4E}"/>
    <hyperlink ref="Z26" r:id="rId39" xr:uid="{A8F77DDF-FC15-4031-B72F-5CFD1258271B}"/>
    <hyperlink ref="AA26" r:id="rId4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xr:uid="{2E3E2719-E307-45B8-9B8B-01045EB19414}"/>
    <hyperlink ref="Y27" r:id="rId41" xr:uid="{5FFBA4D5-B2F4-4CF0-9EAB-0F4050B888A3}"/>
    <hyperlink ref="Z27" r:id="rId42" xr:uid="{DE1E3A75-1596-4ECB-A097-9ACC4D652C5E}"/>
    <hyperlink ref="AA27" r:id="rId4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xr:uid="{6510CE5F-3E33-4AF6-B552-2E5D1D619BE4}"/>
    <hyperlink ref="Y28" r:id="rId44" xr:uid="{232462D2-A29E-4BF8-9B56-E4D0D6E4FF98}"/>
    <hyperlink ref="Z28" r:id="rId45" xr:uid="{C145782C-B205-415C-AEBC-EBAE62F74110}"/>
    <hyperlink ref="AA28" r:id="rId4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xr:uid="{40BD9ED1-43D3-404B-8A8E-03B12F99DC25}"/>
    <hyperlink ref="Y30" r:id="rId47" xr:uid="{DA9E73B9-F28E-4861-B475-D283B760B559}"/>
    <hyperlink ref="Z30" r:id="rId48" xr:uid="{734714B8-6067-4A42-92B3-A9C67B2A6CAA}"/>
    <hyperlink ref="AA30" r:id="rId4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 xr:uid="{0321DF38-A060-4C75-95C2-BCE9C3A882F1}"/>
    <hyperlink ref="Y31" r:id="rId50" xr:uid="{B1605C73-0238-4BA1-8238-C6CF0977A3D7}"/>
    <hyperlink ref="Z31" r:id="rId51" xr:uid="{88149518-6881-498B-8707-FC1432F402CB}"/>
    <hyperlink ref="AA31" r:id="rId5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 xr:uid="{49B71390-17A6-453C-99CD-6E4BD2AF5CB1}"/>
    <hyperlink ref="AA32" r:id="rId53" xr:uid="{3A3723AF-7549-4EC2-A676-5D0B19B96A6B}"/>
    <hyperlink ref="Y32" r:id="rId54" xr:uid="{1484BBDB-469E-4889-8F45-A8E009A0B00C}"/>
    <hyperlink ref="Y33" r:id="rId55" xr:uid="{237538AF-3A0D-4095-8DB3-155738BDB4CE}"/>
    <hyperlink ref="Z33" r:id="rId56" xr:uid="{A8D9DDD5-1B65-44AF-B166-FF0D4D723E0D}"/>
    <hyperlink ref="AA33" r:id="rId5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xr:uid="{B2774B69-E800-433D-877F-468F0C62CC8C}"/>
    <hyperlink ref="Z34" r:id="rId58" xr:uid="{7E2F7928-AD3A-4C06-AF54-DBCA3FCC7C25}"/>
    <hyperlink ref="AA34" r:id="rId59" xr:uid="{8DEF22E3-6D27-4749-A16A-448BB5D3D679}"/>
    <hyperlink ref="Y35" r:id="rId60" xr:uid="{78B78FE0-20C0-498D-820C-428F978286BC}"/>
    <hyperlink ref="Z35" r:id="rId61" xr:uid="{36F0A018-F7B9-44F9-BFF2-924079AC6928}"/>
    <hyperlink ref="AA35" r:id="rId6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 xr:uid="{4C5D6013-CA8B-444E-8534-73E782512CA8}"/>
    <hyperlink ref="Y36" r:id="rId63" xr:uid="{4625C902-17EA-4335-A92B-631EEACEB21D}"/>
    <hyperlink ref="AO36" r:id="rId64" xr:uid="{22E7BD26-528F-47DC-B99A-3DD1F85486EF}"/>
    <hyperlink ref="Y37" r:id="rId65" xr:uid="{6D0DAC2B-A92D-4625-A38E-C93A9835254F}"/>
    <hyperlink ref="AA37" r:id="rId66" xr:uid="{134B6F2A-6281-41AE-A333-D280BE10362C}"/>
    <hyperlink ref="Z38" r:id="rId67" xr:uid="{018643FC-4393-4512-8165-C899523664B5}"/>
    <hyperlink ref="AA38" r:id="rId6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xr:uid="{356595BF-4146-4120-936A-281561EC2562}"/>
    <hyperlink ref="Y38" r:id="rId69" xr:uid="{3126F801-E886-458C-941E-955EA103E092}"/>
    <hyperlink ref="Y39" r:id="rId70" xr:uid="{D45130A6-7C10-44C7-959F-DBE44176E20B}"/>
    <hyperlink ref="Y40" r:id="rId71" xr:uid="{D5FBFDE9-756D-4656-9114-7B6D47B9BD69}"/>
    <hyperlink ref="Z40" r:id="rId72" xr:uid="{4B11C746-38CF-497D-A38C-19920302D204}"/>
    <hyperlink ref="AA40" r:id="rId7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N19%20-%20Lancaster%20LDS%202019%2EPNG&amp;parent=%2Fsites%2FDevelopmentPlans%2FShared%20Documents%2FData%20and%20Analysis%2FPlanning%20Data%20Unit%2FData%20Project%2FShort-term%20Solution%2FLDS%20Approach%2FLDS%20screen%20captures" xr:uid="{133DEF37-3138-46F6-9DA3-6310B4BEDCA5}"/>
    <hyperlink ref="Y41" r:id="rId74" xr:uid="{D03BCF3A-FC3F-4BCB-8656-2401C7253825}"/>
    <hyperlink ref="Z41" r:id="rId75" xr:uid="{995F2019-5044-413D-B99A-FA5294BBEFFC}"/>
    <hyperlink ref="AA41" r:id="rId76" xr:uid="{CE79DC8F-8B34-4509-BB91-B563B71138F9}"/>
    <hyperlink ref="Y42" r:id="rId77" xr:uid="{BC10EFF8-28CC-4BBC-9D67-299DACDA7EBA}"/>
    <hyperlink ref="Z42" r:id="rId78" xr:uid="{6CE8CEC9-C14F-401A-924C-E0B6E40A048D}"/>
    <hyperlink ref="AA42" r:id="rId79" xr:uid="{547B05BB-DB21-44C5-B73C-134D72A915F8}"/>
    <hyperlink ref="Y43" r:id="rId80" xr:uid="{C2939A4B-37F1-428D-BC6F-C44AD67AD602}"/>
    <hyperlink ref="Z43" r:id="rId81" xr:uid="{5C715D98-B3D8-4530-95CB-3DDAA095D387}"/>
    <hyperlink ref="AA43" r:id="rId82" display="https://mhclg.sharepoint.com/:i:/r/sites/DevelopmentPlans/Shared%20Documents/Data%20and%20Analysis/Planning%20Data%20Unit/Data%20Project/Short-term%20Solution/LDS%20Approach/LDS%20screen%20captures/LLE17%20-%20London%20Legacy%20LDS%202017.PNG?csf=1&amp;e=QRcea9" xr:uid="{0C13094C-4A53-4F4A-AE61-CDC7C5508A9B}"/>
    <hyperlink ref="Y44" r:id="rId83" xr:uid="{0DD11B93-1588-4465-A0A2-12FF190558D0}"/>
    <hyperlink ref="Z44" r:id="rId84" xr:uid="{AAAD6133-AE32-4852-9C98-58677E782B5D}"/>
    <hyperlink ref="AA44" r:id="rId85" xr:uid="{D02C9012-8B3F-421A-8200-E416AE89C208}"/>
    <hyperlink ref="Y45" r:id="rId86" xr:uid="{412C8F15-6C03-4AEF-B7F2-4F10E4FD6006}"/>
    <hyperlink ref="Z45" r:id="rId87" xr:uid="{098FF25B-D4F2-436E-81DC-FF2ED8C5E2B6}"/>
    <hyperlink ref="AA45" r:id="rId8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xr:uid="{737D1EAF-E2E9-46CC-9EA9-A4CA31103F7E}"/>
    <hyperlink ref="Y46" r:id="rId89" xr:uid="{A4F0EB70-085C-48A0-82FC-37AC4679CFC0}"/>
    <hyperlink ref="Z46" r:id="rId90" xr:uid="{2CD71C90-487F-42F9-8AC2-05A23650E1B4}"/>
    <hyperlink ref="AA46" r:id="rId91" xr:uid="{14E9162D-10B8-4C5E-AE52-6C594EE29F45}"/>
    <hyperlink ref="Y48" r:id="rId92" xr:uid="{504A2874-E07F-458D-A45F-508C1BB3AC67}"/>
    <hyperlink ref="Z48" r:id="rId93" xr:uid="{8AD41D9B-7D75-44E4-810B-A614DF14D4CC}"/>
    <hyperlink ref="Y49" r:id="rId94" xr:uid="{214F9FA2-7910-4CA0-A7FE-4BF6A2FA97C0}"/>
    <hyperlink ref="Z49" r:id="rId95" xr:uid="{4CF35C9A-3CAD-4E00-A4B0-376D8A3C9917}"/>
    <hyperlink ref="AA49" r:id="rId96" xr:uid="{4823BAB2-9597-4626-8219-25CA2F3D8D9F}"/>
    <hyperlink ref="Y50" r:id="rId97" xr:uid="{599789CD-FBD0-492A-8501-286D754337BB}"/>
    <hyperlink ref="Y51" r:id="rId98" xr:uid="{04D0AD87-98A1-4F3B-9B07-D7D91C9C9F42}"/>
    <hyperlink ref="Z51" r:id="rId99" xr:uid="{47C53D33-CEE0-45AD-A3FD-822E67ADDEFD}"/>
    <hyperlink ref="AA51" r:id="rId100" display="https://mhclg.sharepoint.com/:i:/r/sites/DevelopmentPlans/Shared%20Documents/Data%20and%20Analysis/Planning%20Data%20Unit/Data%20Project/Short-term%20Solution/LDS%20Approach/LDS%20screen%20captures/OLD18%20-%20Old%20Oak%20%26%20Park%20Royal%20LDS%202018.PNG?csf=1&amp;e=oDxgkY" xr:uid="{129F2B17-9485-434F-9DBE-48C30B9F7455}"/>
    <hyperlink ref="Y52" r:id="rId101" xr:uid="{C206FAE8-25BF-469A-BA57-C52259E8F97B}"/>
    <hyperlink ref="AA52" r:id="rId102" xr:uid="{01030FC7-B534-45C8-B6A1-DB6BE8DC20F1}"/>
    <hyperlink ref="Y54" r:id="rId103" xr:uid="{FFFA5C94-DCBC-49DD-A9F9-5720AD96EE3D}"/>
    <hyperlink ref="Z54" r:id="rId104" xr:uid="{765A35E5-6DB3-4015-B872-4918EDE92B6F}"/>
    <hyperlink ref="AA54" r:id="rId105" xr:uid="{ECEDC962-A40D-44D8-B163-31C02BB52179}"/>
    <hyperlink ref="Z55" r:id="rId106" xr:uid="{E4A00B92-5519-4475-94F7-81AD5A966E86}"/>
    <hyperlink ref="Y55" r:id="rId107" xr:uid="{C2C9E17D-A18C-4FBF-8158-A9E08F91541C}"/>
    <hyperlink ref="Z56" r:id="rId108" xr:uid="{5F13523F-9D5B-4A72-B20D-9E355DD5507E}"/>
    <hyperlink ref="Y56" r:id="rId109" xr:uid="{C14C3674-F2B3-4398-BA48-7012799D0E45}"/>
    <hyperlink ref="AA56" r:id="rId110" display="https://mhclg.sharepoint.com/:i:/r/sites/DevelopmentPlans/Shared%20Documents/Data%20and%20Analysis/Planning%20Data%20Unit/Data%20Project/Short-term%20Solution/LDS%20Approach/LDS%20screen%20captures/STM18%20-%20Staffordshire%20Moorlands%20LDS%202018.PNG?csf=1&amp;e=0hEf3o" xr:uid="{863FCDFA-D118-4FD4-9C0D-E6DD9A4E5F68}"/>
    <hyperlink ref="Y58" r:id="rId111" xr:uid="{4DB53634-8A8D-4645-B4D3-21C0352A85C8}"/>
    <hyperlink ref="Z58" r:id="rId112" xr:uid="{4C8C8131-6F89-4B9B-B2A1-DD98664CFC68}"/>
    <hyperlink ref="Y59" r:id="rId113" xr:uid="{97FA55EE-CD56-462B-8187-208560D648C0}"/>
    <hyperlink ref="Z59" r:id="rId114" xr:uid="{59F5DF3B-4CDB-4022-883D-8B36F013AF67}"/>
    <hyperlink ref="AA59" r:id="rId115" xr:uid="{B2F89FB7-2FC9-402D-9055-F24E29202A9C}"/>
    <hyperlink ref="Z60" r:id="rId116" xr:uid="{3AE61CB9-0667-4843-B8BE-6129CEBF0115}"/>
    <hyperlink ref="Y60" r:id="rId117" xr:uid="{DF9C18D2-5D34-4177-9573-CE48F62CF96B}"/>
    <hyperlink ref="AA60" r:id="rId118" xr:uid="{6F103A88-97A4-4CF9-90C4-B553E1C6EEED}"/>
    <hyperlink ref="Y61" r:id="rId119" xr:uid="{7CE9A8D6-89EF-4D5D-BF68-B9C8E3DE02C2}"/>
    <hyperlink ref="AA61" r:id="rId120" xr:uid="{2828623E-71C4-49B5-B3B5-EB9C4F6EE74C}"/>
    <hyperlink ref="Y62" r:id="rId121" xr:uid="{45657DE4-7808-4CFE-8AF5-D470BD4C12F3}"/>
    <hyperlink ref="Z62" r:id="rId122" xr:uid="{69EBACB0-5CB6-4ADE-BA8D-1BF179014D1E}"/>
    <hyperlink ref="AA62" r:id="rId123" xr:uid="{F02426C3-820F-4B87-A7AF-240B4F3C8460}"/>
    <hyperlink ref="Y63" r:id="rId124" xr:uid="{88D686A9-640B-4398-8FA4-AA5C0DEA368B}"/>
    <hyperlink ref="AA63" r:id="rId125" xr:uid="{FE95D232-6E0F-4851-9D3E-A3A8AB99769C}"/>
    <hyperlink ref="Z64" r:id="rId126" xr:uid="{0954B3C4-78E4-479F-BF6D-1776E10F37B4}"/>
    <hyperlink ref="AH64" r:id="rId127" xr:uid="{A1DEF5CD-FB2E-4EFA-895F-C489D4BF64AC}"/>
    <hyperlink ref="Z65" r:id="rId128" xr:uid="{2D20678B-606A-4BA2-9FB1-906571FFA087}"/>
    <hyperlink ref="Y67" r:id="rId129" xr:uid="{6B398E69-3897-4AF4-B75A-952021EDC5FA}"/>
    <hyperlink ref="Z67" r:id="rId130" xr:uid="{1F97C8D9-4C66-4D40-A9FC-EE4933EF8CF1}"/>
    <hyperlink ref="AA67" r:id="rId131" xr:uid="{07B4FD17-2AB1-411E-814B-830A81D7E7C6}"/>
    <hyperlink ref="Y68" r:id="rId132" xr:uid="{A35BE02A-556E-4C08-BB43-28485049BF00}"/>
    <hyperlink ref="Z69" r:id="rId133" xr:uid="{D54A1BB3-66CF-4E79-92A5-D55875BF2AA2}"/>
    <hyperlink ref="Y69" r:id="rId134" xr:uid="{C8CD17B9-3DE6-410F-8C12-DD285D73411D}"/>
    <hyperlink ref="Y70" r:id="rId135" xr:uid="{3EB6C4C6-1CCC-4E91-A912-9C59D2F4BDF3}"/>
    <hyperlink ref="Z70" r:id="rId136" xr:uid="{F3FE0EB3-3AD7-443A-BA74-F0959C4A4CDE}"/>
    <hyperlink ref="AH70" r:id="rId137" xr:uid="{18A800D3-EE81-49A8-B5F6-07EDC02793DC}"/>
    <hyperlink ref="Y71" r:id="rId138" xr:uid="{D2040D24-F8EB-4474-AD58-1FBC580A0FE4}"/>
    <hyperlink ref="Z71" r:id="rId139" xr:uid="{976ACC33-5FE1-4352-A38A-3823043BD060}"/>
    <hyperlink ref="AA71" r:id="rId140" xr:uid="{29FD2461-1F3C-4197-949D-A81B62402491}"/>
    <hyperlink ref="AH72" r:id="rId141" xr:uid="{6098A626-2AE6-42AB-B366-B58A6225A6CA}"/>
    <hyperlink ref="AO72" r:id="rId142" xr:uid="{531F512F-8A9C-42B7-A2B9-78925FE8C34B}"/>
    <hyperlink ref="AV72" r:id="rId143" xr:uid="{E5A0B74C-3441-4355-A0A1-1E8FB29B71C7}"/>
    <hyperlink ref="Y72" r:id="rId144" xr:uid="{6D6D4F91-F8FE-4F69-8A70-CB2DD803F9FE}"/>
    <hyperlink ref="Y73" r:id="rId145" xr:uid="{EC7AF7FE-DBEA-42AC-BB86-DC8D14549688}"/>
    <hyperlink ref="Z73" r:id="rId146" xr:uid="{12ED3580-DE50-4A1B-92AF-E5FA95B9832E}"/>
    <hyperlink ref="Z74" r:id="rId147" xr:uid="{44D07160-0694-40B7-874D-8B25157FB654}"/>
    <hyperlink ref="Y78" r:id="rId148" xr:uid="{27911021-F75C-4CB7-BB1A-107FCFDE49B0}"/>
    <hyperlink ref="Y79" r:id="rId149" xr:uid="{65543CCA-71DB-45F8-8331-111CB0CDB3C0}"/>
    <hyperlink ref="Z79" r:id="rId150" xr:uid="{98ADAC3D-9C5A-401D-8FAB-9C35A333A297}"/>
    <hyperlink ref="AA79" r:id="rId151" xr:uid="{496F1A54-463E-4DB2-84D4-28580FE946A5}"/>
    <hyperlink ref="Y82" r:id="rId152" xr:uid="{E4A2760A-460C-45E7-8102-30D3812D2CC1}"/>
    <hyperlink ref="Y83" r:id="rId153" xr:uid="{FE55DC9E-D296-4BEF-8444-A5DE8BD9344E}"/>
    <hyperlink ref="Y85" r:id="rId154" xr:uid="{44100FF4-D527-4B25-ACEF-86AC1E2DB87D}"/>
    <hyperlink ref="Y86" r:id="rId155" xr:uid="{4243AF8F-04B0-4C5A-9E81-290B52D3B28F}"/>
    <hyperlink ref="AH86" r:id="rId156" xr:uid="{7911CCC2-B1EF-4A94-B963-2A4761BDD981}"/>
    <hyperlink ref="Z86" r:id="rId157" xr:uid="{3317140B-CACD-438E-A15A-50BB79EB8BA5}"/>
    <hyperlink ref="Y87" r:id="rId158" xr:uid="{8BF4FA6F-19E5-4E64-B4A7-0CE69B26573C}"/>
    <hyperlink ref="Y88" r:id="rId159" xr:uid="{6C30B920-1CEA-47BB-AA81-25339339D74A}"/>
    <hyperlink ref="Y90" r:id="rId160" location=":~:text=Self%20build%20register-,Local%20Development%20Scheme,timetable%20is%20currently%20being%20reviewed." xr:uid="{2C75F990-1E12-4FC3-8BD0-1695C8915A62}"/>
    <hyperlink ref="AH91" r:id="rId161" xr:uid="{D168A004-0F0B-4FA5-8766-101640800BC5}"/>
    <hyperlink ref="Y93" r:id="rId162" xr:uid="{91708995-2C1E-4A51-9DCA-CEB11B49B17B}"/>
    <hyperlink ref="AH95" r:id="rId163" xr:uid="{04E93CE4-626F-4AAE-BF68-E39D34D5F914}"/>
    <hyperlink ref="Y96" r:id="rId164" xr:uid="{E1DE2FCF-4AE0-460A-8D9D-19367CE95FC7}"/>
    <hyperlink ref="AA96" r:id="rId165" xr:uid="{7768A656-6210-422E-B679-647954823759}"/>
    <hyperlink ref="Z96" r:id="rId166" xr:uid="{2AED9379-009F-4584-A51D-A90C4E2F1F58}"/>
    <hyperlink ref="Y98" r:id="rId167" xr:uid="{1E64D909-6A80-4EAB-956F-60F2D83C6536}"/>
    <hyperlink ref="Y99" r:id="rId168" xr:uid="{7E026AF0-C716-4F13-AFF6-2EE0E1D9DDD1}"/>
    <hyperlink ref="Z100" r:id="rId169" xr:uid="{7451D4CA-60C2-4322-8334-2D6E25AA3708}"/>
    <hyperlink ref="Y100" r:id="rId170" xr:uid="{34DC8CAC-DCC0-4540-9E80-364E7201A6A9}"/>
    <hyperlink ref="Y101" r:id="rId171" xr:uid="{3A531D4E-A11D-40C1-AA69-6C53C911EE7C}"/>
    <hyperlink ref="Y102" r:id="rId172" xr:uid="{C67BE34A-4E3A-4BB1-BF05-ADCEAE9B9104}"/>
    <hyperlink ref="Y103" r:id="rId173" xr:uid="{96235DFC-0412-4F72-A92A-77A313F7F767}"/>
    <hyperlink ref="Y104" r:id="rId174" xr:uid="{6C63BEB3-E8E8-4465-866F-60E76B08185A}"/>
    <hyperlink ref="Z104" r:id="rId175" xr:uid="{DD3616B9-7AAE-4820-A0D1-47E5D78AD096}"/>
    <hyperlink ref="Y106" r:id="rId176" xr:uid="{3C0C40D5-1987-4E50-B7C3-E64517AE40AC}"/>
    <hyperlink ref="AA108" r:id="rId177" display="https://mhclg.sharepoint.com/sites/DevelopmentPlans/Shared%20Documents/Forms/AllItems.aspx?cid=285e4af7-1a49-4ee4-a16f-d050997225a1&amp;FolderCTID=0x012000F99BF2FEFB1E9C4D97CEF8DF70F7AAD1&amp;sortField=Modified&amp;isAscending=false&amp;id=%2Fsites%2FDevelopmentPlans%2FShared%20Documents%2FData%20and%20Analysis%2FPlanning%20Data%20Unit%2FData%20Project%2FShort-term%20Solution%2FLDS%20Approach%2FLDS%20screen%20captures%2FCOL18%20-%20Colchester%20LDS%202018%2EPNG&amp;parent=%2Fsites%2FDevelopmentPlans%2FShared%20Documents%2FData%20and%20Analysis%2FPlanning%20Data%20Unit%2FData%20Project%2FShort-term%20Solution%2FLDS%20Approach%2FLDS%20screen%20captures" xr:uid="{FD175020-32DD-4E47-A43D-31501558D1F9}"/>
    <hyperlink ref="Y108" r:id="rId178" xr:uid="{1B6AE177-16E8-40EB-BCEE-75682C401190}"/>
    <hyperlink ref="Y109" r:id="rId179" location=":~:text=Self%20build%20register-,Local%20Development%20Scheme,timetable%20is%20currently%20being%20reviewed." xr:uid="{914F7C1C-5C2D-4F9A-8F5F-FB706E6430B4}"/>
    <hyperlink ref="Y110" r:id="rId180" xr:uid="{5422ADF2-42A5-49CE-AFA7-BADAD3668407}"/>
    <hyperlink ref="Y111" r:id="rId181" xr:uid="{E89EA9F7-EA92-413C-B0FF-8B98BA6ADEA5}"/>
    <hyperlink ref="Z111" r:id="rId182" xr:uid="{A930B95D-B63B-40C8-BAFA-B98283F4DAFA}"/>
    <hyperlink ref="AA111" r:id="rId18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 xr:uid="{994F7CD5-B150-4696-92E1-64C220C58F29}"/>
    <hyperlink ref="Y112" r:id="rId184" xr:uid="{8ED10B5B-43F1-4F9B-B056-5F3C38AE7A77}"/>
    <hyperlink ref="Z112" r:id="rId185" xr:uid="{9675A713-60B1-4985-9EBA-A41ED7D83372}"/>
    <hyperlink ref="AA112" r:id="rId18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 xr:uid="{4D7360B5-67EA-4E47-AE2E-A475BDF1913E}"/>
    <hyperlink ref="Y113" r:id="rId187" xr:uid="{2125A31F-5AE6-4349-870F-6B54B9F6FA5E}"/>
    <hyperlink ref="Z113" r:id="rId188" xr:uid="{1EFA9004-8BB0-4E85-8CFE-40DE38475373}"/>
    <hyperlink ref="Y114" r:id="rId189" xr:uid="{03CA79A7-ED16-4747-A5CF-45DF693440C8}"/>
    <hyperlink ref="Z114" r:id="rId190" xr:uid="{508225CB-CCA8-4F01-8E3D-6B209857DF88}"/>
    <hyperlink ref="AA114" r:id="rId19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 xr:uid="{29C6B76F-BEE4-47C1-BA24-15865352D64C}"/>
    <hyperlink ref="Z115" r:id="rId192" xr:uid="{0BE85817-7153-448E-A2C2-0E3F2FDDCACC}"/>
    <hyperlink ref="Y115" r:id="rId193" xr:uid="{FB60E82F-60C9-4171-9AE3-27A592903187}"/>
    <hyperlink ref="AA115" r:id="rId194" xr:uid="{963EF459-8C74-4A5C-A2BC-F5D23EE0E62A}"/>
    <hyperlink ref="Z116" r:id="rId195" xr:uid="{3DBA7FD3-2477-49FB-BF70-DFAFD74B9110}"/>
    <hyperlink ref="Y116" r:id="rId196" xr:uid="{15964E35-F250-4F7B-9A99-822EB557D5C8}"/>
    <hyperlink ref="AA116" r:id="rId197" xr:uid="{7C7CB3C2-674C-4442-B14F-8183BCC84A85}"/>
    <hyperlink ref="Y117" r:id="rId198" xr:uid="{0A3C989A-00EC-45C9-9CFB-8A662656A694}"/>
    <hyperlink ref="Y118" r:id="rId199" xr:uid="{7E5158D5-BE62-4437-8F74-BA619EB6AEFC}"/>
    <hyperlink ref="Z118" r:id="rId200" xr:uid="{39452068-F16D-434C-91E2-CA6D65272C19}"/>
    <hyperlink ref="AA118" r:id="rId201" xr:uid="{A885BEA6-AB83-4CED-A9C1-A634E2708B15}"/>
    <hyperlink ref="Y120" r:id="rId202" xr:uid="{A65C802E-3061-4D42-8AED-4C2790ED1C82}"/>
    <hyperlink ref="AA120" r:id="rId203"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AM18%20-%20Cambridge%20LDS%202018%2EPNG&amp;parent=%2Fsites%2FDevelopmentPlans%2FShared%20Documents%2FData%20and%20Analysis%2FPlanning%20Data%20Unit%2FData%20Project%2FShort-term%20Solution%2FLDS%20Approach%2FLDS%20screen%20captures" xr:uid="{5FF76812-47A3-4665-8160-33FE1DC1A4CA}"/>
    <hyperlink ref="Z120" r:id="rId204" xr:uid="{9410695C-D3C1-46C7-AE51-670082AF4A43}"/>
    <hyperlink ref="AO121" r:id="rId205" xr:uid="{9345EE73-A2AD-4E1F-9A04-26B036FC824B}"/>
    <hyperlink ref="Y122" r:id="rId206" xr:uid="{3F741B50-B2C0-4057-8A52-807AD1FFE487}"/>
    <hyperlink ref="Z124" r:id="rId207" xr:uid="{5B9A040E-9846-470F-9B6C-491B22477CE2}"/>
    <hyperlink ref="Y124" r:id="rId208" xr:uid="{0F1AEB6A-6186-4CE0-808A-F63A3B7ADB7C}"/>
    <hyperlink ref="Y125" r:id="rId209" xr:uid="{28457320-2639-4C06-A1C6-C9AA10481EAD}"/>
    <hyperlink ref="Z125" r:id="rId210" xr:uid="{ED241DBC-82A9-4ACF-90FF-0D4077F627DB}"/>
    <hyperlink ref="AA126" r:id="rId211" xr:uid="{7DC1ACF4-106F-4D4A-9B99-DE7E05AD1189}"/>
    <hyperlink ref="Y126" r:id="rId212" xr:uid="{8DB31CC7-5A8B-4F95-91CA-0A4B12CF32E7}"/>
    <hyperlink ref="Y127" r:id="rId213" xr:uid="{49B7CF24-FBAB-4695-B972-9315790A701D}"/>
    <hyperlink ref="Y128" r:id="rId214" xr:uid="{73566B9C-3A2C-472F-9CD1-13F017843BB3}"/>
    <hyperlink ref="Y129" r:id="rId215" xr:uid="{A476F1BE-964A-4A49-83D8-CE8AF4183B47}"/>
    <hyperlink ref="AA129" r:id="rId216" xr:uid="{8AAE6DD7-F9B8-45F1-B8EA-4A538B699EB1}"/>
    <hyperlink ref="Y130" r:id="rId217" xr:uid="{87E6813E-8978-4347-800E-60FD31F728EC}"/>
    <hyperlink ref="Z130" r:id="rId218" xr:uid="{259B03DC-F6D2-4018-B76F-D683EAA5F8B0}"/>
    <hyperlink ref="Y132" r:id="rId219" xr:uid="{40501139-9667-46F9-8462-280D4D75E689}"/>
    <hyperlink ref="AH132" r:id="rId220" xr:uid="{7FC792BC-47F4-4A96-BDB0-33CD9921E92C}"/>
    <hyperlink ref="Y133" r:id="rId221" xr:uid="{034EFC3C-5BD8-4F66-846B-7353E9632C4B}"/>
    <hyperlink ref="Z133" r:id="rId222" xr:uid="{11B50987-F848-416D-8A7E-0B4B53FE780A}"/>
    <hyperlink ref="AA133" r:id="rId223" xr:uid="{40AE2B3D-9FFD-4E46-8BFA-5ABE4D5631BF}"/>
    <hyperlink ref="Y134" r:id="rId224" xr:uid="{388B7D44-A1FF-405D-BF49-4D1BB8DC1AC5}"/>
    <hyperlink ref="Z134" r:id="rId225" xr:uid="{7BB1E26B-C90A-44A9-9DBF-86383A27F2EB}"/>
    <hyperlink ref="AA134" r:id="rId22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R18%20-%20Harrogate%20LDS%202018%2EPNG&amp;parent=%2Fsites%2FDevelopmentPlans%2FShared%20Documents%2FData%20and%20Analysis%2FPlanning%20Data%20Unit%2FData%20Project%2FShort-term%20Solution%2FLDS%20Approach%2FLDS%20screen%20captures" xr:uid="{FBF9DCBA-AD4B-49C8-A689-7229BDF52FF8}"/>
    <hyperlink ref="Y135" r:id="rId227" xr:uid="{1397D721-205E-4B3F-805F-C7FF7F8BBC14}"/>
    <hyperlink ref="Z135" r:id="rId228" xr:uid="{218A8D7B-CC8E-4493-BC5A-3C7CE145C35C}"/>
    <hyperlink ref="AA135" r:id="rId229" xr:uid="{B715A98D-91DC-46CE-8371-91480F93FD9B}"/>
    <hyperlink ref="Z136" r:id="rId230" xr:uid="{1357361F-D1D6-46FF-B01B-AAE30C6FB7CF}"/>
    <hyperlink ref="AA136" r:id="rId23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CRA17%20-%20Craven%20LDS%202017%2EPNG&amp;parent=%2Fsites%2FDevelopmentPlans%2FShared%20Documents%2FData%20and%20Analysis%2FPlanning%20Data%20Unit%2FData%20Project%2FShort-term%20Solution%2FLDS%20Approach%2FLDS%20screen%20captures" xr:uid="{29288777-92B7-4B93-B328-1B313E6FC054}"/>
    <hyperlink ref="Y136" r:id="rId232" xr:uid="{D900126B-12C5-4C1E-ADA6-BD8B618C3CDA}"/>
    <hyperlink ref="Z138" r:id="rId233" xr:uid="{3D65AF22-124A-4E18-BCD1-B81C5EB81975}"/>
    <hyperlink ref="Y138" r:id="rId234" xr:uid="{1178C28A-CF9B-47D0-B804-3BC7385A1567}"/>
    <hyperlink ref="AA138" r:id="rId235" location="/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display="https://teams.microsoft.com/_#/png/viewer/teams/https:~2F~2Fmhclg.sharepoint.com~2Fsites~2FDevelopmentPlans~2FShared%20Documents~2FData%20and%20Analysis~2FPlanning%20Data%20Unit~2FData%20Project~2FShort-term%20Solution~2FLDS%20Approach~2FLDS%20screen%20captures~2FBAR16%20-%20Barrow-in-Furness%20LDS%202016.PNG?threadId=19:02cfc1d922c64c5584e5731b4a607ece@thread.skype&amp;baseUrl=https:~2F~2Fmhclg.sharepoint.com~2Fsites~2FDevelopmentPlans&amp;fileId=5FA8388F-9974-45E1-BC07-1BC0787AC89F&amp;ctx=files&amp;viewerAction=view" xr:uid="{2ED4E737-6AD3-4C1E-A9C9-21AFC24CA488}"/>
    <hyperlink ref="Y139" r:id="rId236" xr:uid="{871AA277-1599-4D0C-A4C6-B61327D23B00}"/>
    <hyperlink ref="Z139" r:id="rId237" xr:uid="{C55B304A-2A6A-412E-9D8E-A4409D002D22}"/>
    <hyperlink ref="AA139" r:id="rId238" location="/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 display="https://teams.microsoft.com/_#/png/viewer/teams/https:~2F~2Fmhclg.sharepoint.com~2Fsites~2FDevelopmentPlans~2FShared%20Documents~2FData%20and%20Analysis~2FPlanning%20Data%20Unit~2FData%20Project~2FShort-term%20Solution~2FLDS%20Approach~2FLDS%20screen%20captures~2FBOL18%20-%20Bolsover%20LDS%202018.PNG?threadId=19:02cfc1d922c64c5584e5731b4a607ece@thread.skype&amp;baseUrl=https:~2F~2Fmhclg.sharepoint.com~2Fsites~2FDevelopmentPlans&amp;fileId=430F0327-440E-48BA-9B71-41D4AF8F063B&amp;ctx=files&amp;viewerAction=view" xr:uid="{C2A46A7F-BD2A-4B88-A8A1-A9A297F969D1}"/>
    <hyperlink ref="Y140" r:id="rId239" xr:uid="{AFDDA62E-E44F-44FD-869C-05911722A5EA}"/>
    <hyperlink ref="AA140" r:id="rId240" xr:uid="{FE34F3FB-781D-4A9C-A233-D72AD9585D85}"/>
    <hyperlink ref="Z140" r:id="rId241" xr:uid="{ACA4BE5E-C189-4C0F-A2EC-4C0589676F62}"/>
    <hyperlink ref="AA141" r:id="rId242" xr:uid="{52562C6F-CCC1-44F5-9064-3EA7D311BCEA}"/>
    <hyperlink ref="Y141" r:id="rId243" xr:uid="{85F50978-8349-417D-9FCE-BC9C795C3A9D}"/>
    <hyperlink ref="Y142" r:id="rId244" xr:uid="{ABC60D04-BEAE-4D4B-A49F-17292C864A60}"/>
    <hyperlink ref="Z142" r:id="rId245" xr:uid="{498B5F43-3C3B-4A22-8BD4-6EC8B7BB74A3}"/>
    <hyperlink ref="AA142" r:id="rId246" location="/png/viewer/teams/https:~2F~2Fmhclg.sharepoint.com~2Fsites~2FDevelopmentPlans~2FShared%20Documents~2FData%20and%20Analysis~2FPlanning%20Data%20Unit~2FData%20Project~2FShort-term%20Solution~2FLDS%20Approach~2FLDS%20screen%20captures~2FBRE18%20-%20Brentwood%20LDS%202018.PNG?threadId=19:02cfc1d922c64c5584e5731b4a607ece@thread.skype&amp;baseUrl=https:~2F~2Fmhclg.sharepoint.com~2Fsites~2FDevelopmentPlans&amp;fileId=FB8B4EA3-4EC8-4F2E-B80B-AEAA66BBE17A&amp;ctx=files&amp;viewerAction=view" display="https://teams.microsoft.com/_#/png/viewer/teams/https:~2F~2Fmhclg.sharepoint.com~2Fsites~2FDevelopmentPlans~2FShared%20Documents~2FData%20and%20Analysis~2FPlanning%20Data%20Unit~2FData%20Project~2FShort-term%20Solution~2FLDS%20Approach~2FLDS%20screen%20captures~2FBRE18%20-%20Brentwood%20LDS%202018.PNG?threadId=19:02cfc1d922c64c5584e5731b4a607ece@thread.skype&amp;baseUrl=https:~2F~2Fmhclg.sharepoint.com~2Fsites~2FDevelopmentPlans&amp;fileId=FB8B4EA3-4EC8-4F2E-B80B-AEAA66BBE17A&amp;ctx=files&amp;viewerAction=view" xr:uid="{53C6C38E-D5D6-4415-AA1A-ABB02A80DACB}"/>
    <hyperlink ref="Y143" r:id="rId247" xr:uid="{3255B471-06FD-49EE-9499-15AE5402759A}"/>
    <hyperlink ref="Z143" r:id="rId248" xr:uid="{3811946D-0DEF-4ECF-BEC7-357C9EDC6353}"/>
    <hyperlink ref="AA143" r:id="rId249" location="/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 display="https://teams.microsoft.com/_#/png/viewer/teams/https:~2F~2Fmhclg.sharepoint.com~2Fsites~2FDevelopmentPlans~2FShared%20Documents~2FData%20and%20Analysis~2FPlanning%20Data%20Unit~2FData%20Project~2FShort-term%20Solution~2FLDS%20Approach~2FLDS%20screen%20captures~2FBRO17%20-%20Broxbourne%20LDS%202017.PNG?threadId=19:02cfc1d922c64c5584e5731b4a607ece@thread.skype&amp;baseUrl=https:~2F~2Fmhclg.sharepoint.com~2Fsites~2FDevelopmentPlans&amp;fileId=119A28CD-B5AC-470B-BF3A-7C3CA6823E87&amp;ctx=files&amp;viewerAction=view" xr:uid="{CF67AE5B-3DBF-48C4-A869-BB68E26149DC}"/>
    <hyperlink ref="Y144" r:id="rId250" xr:uid="{BE1326E4-A521-4DCB-BDCE-1C7A99F335CE}"/>
    <hyperlink ref="Z144" r:id="rId251" xr:uid="{A839C063-060A-4789-93A2-887CF520AB9C}"/>
    <hyperlink ref="AA144" r:id="rId25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xr:uid="{325E140B-AD95-421E-9D46-5DEC84F5A44C}"/>
    <hyperlink ref="Y145" r:id="rId253" xr:uid="{D202DA92-3089-4639-9279-3E03E6D014E4}"/>
    <hyperlink ref="Z145" r:id="rId254" xr:uid="{B7B461C1-AABF-4B9D-8C5C-80183685F74E}"/>
    <hyperlink ref="AA145" r:id="rId255" xr:uid="{DB5F8F06-4848-4734-91B7-249885222D0B}"/>
    <hyperlink ref="Y146" r:id="rId256" xr:uid="{D5193416-F88E-4DF3-BA58-2AF32DC1253D}"/>
    <hyperlink ref="Z146" r:id="rId257" xr:uid="{323CFEE7-3FEE-4F24-9CE2-7D56AC8DD7DE}"/>
    <hyperlink ref="AA146" r:id="rId258" xr:uid="{4477C34F-28D4-4E9C-8A8F-A64B42C1B847}"/>
    <hyperlink ref="Y147" r:id="rId259" xr:uid="{0B9293A6-C95B-4778-A7DD-C0FB35E4B90D}"/>
    <hyperlink ref="Z147" r:id="rId260" xr:uid="{945B5B99-CFE9-4D50-A82C-F6127EC97F9A}"/>
    <hyperlink ref="AA147" r:id="rId26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xr:uid="{33248E8F-6E3C-4EFD-BAB5-CF70C9A74011}"/>
    <hyperlink ref="Y149" r:id="rId262" xr:uid="{7ADFB7FA-79D5-4EB3-9E94-D2A17065FC65}"/>
    <hyperlink ref="Z149" r:id="rId263" xr:uid="{D52494C4-D0EB-4F44-A2EF-08C3A9B5D5CC}"/>
    <hyperlink ref="AA149" r:id="rId264"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xr:uid="{570C4B49-456C-4832-AEC7-C86C2D0C7AAB}"/>
    <hyperlink ref="Y150" r:id="rId265" xr:uid="{BF570DED-280E-42B8-9C46-1196A8426F91}"/>
    <hyperlink ref="Z150" r:id="rId266" xr:uid="{6F7BB5E9-7801-4148-955E-B6C3A04B5E83}"/>
    <hyperlink ref="AA150" r:id="rId267"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C19%20-%20Hackney%20LDS%202019%2EPNG&amp;parent=%2Fsites%2FDevelopmentPlans%2FShared%20Documents%2FData%20and%20Analysis%2FPlanning%20Data%20Unit%2FData%20Project%2FShort-term%20Solution%2FLDS%20Approach%2FLDS%20screen%20captures" xr:uid="{71A9F56E-C99B-4F9A-9C95-5EBD0831D8BD}"/>
    <hyperlink ref="Y151" r:id="rId268" xr:uid="{766DA4D0-CF8A-414C-952A-4E05EAC10B99}"/>
    <hyperlink ref="Z151" r:id="rId269" xr:uid="{0D94604D-0226-4CDC-8CDE-3E9F40570A37}"/>
    <hyperlink ref="AA151" r:id="rId27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L17%20-%20Halton%20LDS%202017%2EPNG&amp;parent=%2Fsites%2FDevelopmentPlans%2FShared%20Documents%2FData%20and%20Analysis%2FPlanning%20Data%20Unit%2FData%20Project%2FShort-term%20Solution%2FLDS%20Approach%2FLDS%20screen%20captures" xr:uid="{06D28D9E-CB62-4A0F-A921-99B55C5147C9}"/>
    <hyperlink ref="AA152" r:id="rId271" xr:uid="{753B77C6-AC52-4849-BFE7-FEE3C825BC72}"/>
    <hyperlink ref="Y152" r:id="rId272" xr:uid="{3452A17E-5F79-47F0-8819-FAE0A2359F41}"/>
    <hyperlink ref="Y153" r:id="rId273" xr:uid="{2FA1405E-F778-49DE-B078-5E302A72F212}"/>
    <hyperlink ref="Z153" r:id="rId274" xr:uid="{C900CAAB-9EA9-40AA-92DE-864A481EB7AD}"/>
    <hyperlink ref="AA153" r:id="rId27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AV17%20-%20Havering%20LDS%202017%2EPNG&amp;parent=%2Fsites%2FDevelopmentPlans%2FShared%20Documents%2FData%20and%20Analysis%2FPlanning%20Data%20Unit%2FData%20Project%2FShort-term%20Solution%2FLDS%20Approach%2FLDS%20screen%20captures" xr:uid="{F85385DC-39A3-48D0-8329-43907B5B774C}"/>
    <hyperlink ref="Y154" r:id="rId276" xr:uid="{3A699CB9-ACBB-4EC8-B655-FEC840F71751}"/>
    <hyperlink ref="Z154" r:id="rId277" xr:uid="{888337F5-8442-41AE-BAF3-D245A18D486B}"/>
    <hyperlink ref="AA154" r:id="rId27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HUN17%20-%20Huntingdonshire%20LDS%202017%2EPNG&amp;parent=%2Fsites%2FDevelopmentPlans%2FShared%20Documents%2FData%20and%20Analysis%2FPlanning%20Data%20Unit%2FData%20Project%2FShort-term%20Solution%2FLDS%20Approach%2FLDS%20screen%20captures" xr:uid="{5B8F01BC-0DB4-489E-BBF5-1B8C04415B77}"/>
    <hyperlink ref="Y155" r:id="rId279" xr:uid="{D6ECA418-693B-4D48-93AE-47CC67C746BF}"/>
    <hyperlink ref="AO155" r:id="rId280" xr:uid="{77DD8029-DED4-4B06-9236-89633A1EE464}"/>
    <hyperlink ref="Y156" r:id="rId281" xr:uid="{BA0A2E63-2839-446F-B94A-943B63C37235}"/>
    <hyperlink ref="AA156" r:id="rId282" xr:uid="{369EC94E-07FD-4889-A89C-74601E3CECD6}"/>
    <hyperlink ref="Z157" r:id="rId283" xr:uid="{BD27E574-A442-4016-A9EE-585F267868DE}"/>
    <hyperlink ref="AA157" r:id="rId284"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xr:uid="{A01FE709-D4B8-4EF4-93C3-168FA8D70178}"/>
    <hyperlink ref="Y157" r:id="rId285" xr:uid="{CBE2C679-3EDF-429C-8E9A-E79497BF2D9B}"/>
    <hyperlink ref="Y158" r:id="rId286" xr:uid="{45E81A0C-9740-43E0-AC11-91C40C65C11C}"/>
    <hyperlink ref="Y159" r:id="rId287" xr:uid="{24342310-E6AB-441B-B3B1-FE19C4B19794}"/>
    <hyperlink ref="Z159" r:id="rId288" xr:uid="{86BEA496-345E-4C4A-90E7-FD082173BADE}"/>
    <hyperlink ref="AA159" r:id="rId289" xr:uid="{111907A8-1100-4363-864C-DF3C3B4B92A7}"/>
    <hyperlink ref="Y160" r:id="rId290" xr:uid="{6B101680-D21C-4152-8277-A473CEF6B5CC}"/>
    <hyperlink ref="Z160" r:id="rId291" display="https://www.newark-sherwooddc.gov.uk/media/newarkandsherwood/imagesandfiles/planningpolicy/pdfs/lds/LDS-Sept 2018.pdf" xr:uid="{FAA37BF4-4E74-48E1-B536-8F24DDC9BC19}"/>
    <hyperlink ref="AA160" r:id="rId292" xr:uid="{61CEAA63-1FAB-4809-9508-2444998206A9}"/>
    <hyperlink ref="Z161" r:id="rId293" xr:uid="{47EC235C-6B8D-4185-ACF0-84A0A8410ABB}"/>
    <hyperlink ref="Y161" r:id="rId294" xr:uid="{AC31C876-9639-49DA-AFAA-4ADDD8B48260}"/>
    <hyperlink ref="AH162" r:id="rId295" xr:uid="{22418653-6BF7-4812-AE8B-98AC14B71332}"/>
    <hyperlink ref="Z162" r:id="rId296" xr:uid="{5DDA6019-35A8-4123-A009-76E157EEB420}"/>
    <hyperlink ref="Y162" r:id="rId297" xr:uid="{8412F063-BF40-4CDA-8164-F58356DDCF6C}"/>
    <hyperlink ref="Y165" r:id="rId298" xr:uid="{D7DEB291-F713-461D-A061-B50E39333D37}"/>
    <hyperlink ref="AO165" r:id="rId299" xr:uid="{2E704359-6371-48B0-8100-CC31CB8C1057}"/>
    <hyperlink ref="Y167" r:id="rId300" xr:uid="{2719348B-51DE-4B8E-8B69-A7397613A394}"/>
    <hyperlink ref="Z167" r:id="rId301" xr:uid="{BE9CDD47-B770-4B1E-AD63-B6DAFBC30832}"/>
    <hyperlink ref="Y168" r:id="rId302" xr:uid="{81107DBF-F68B-423E-B845-D7FF3C2EA4A9}"/>
    <hyperlink ref="AH168" r:id="rId303" xr:uid="{4D67958C-1860-4EE7-8057-1063D66CE297}"/>
    <hyperlink ref="Y169" r:id="rId304" xr:uid="{93B9F540-7074-44A0-9031-84CA43479558}"/>
    <hyperlink ref="Y171" r:id="rId305" xr:uid="{875E69AD-F0E6-4687-8997-CF613AF27D88}"/>
    <hyperlink ref="Z171" r:id="rId306" xr:uid="{256BD18C-6038-4F82-8389-0312536C3118}"/>
    <hyperlink ref="AH173" r:id="rId307" xr:uid="{80282076-0A52-43A4-A85A-4F5DED38BE30}"/>
    <hyperlink ref="Y174" r:id="rId308" xr:uid="{E820A097-207C-447F-B1E8-4B5C9B1C0546}"/>
    <hyperlink ref="Y175" r:id="rId309" xr:uid="{1A79444E-7176-4D7D-BE33-4189D3B5E0B8}"/>
    <hyperlink ref="Y176" r:id="rId310" xr:uid="{F57B8129-5DFF-4B51-BE49-2F29F429CA31}"/>
    <hyperlink ref="Y177" r:id="rId311" xr:uid="{4D731B00-2BB5-46CA-AEFD-5D35F1FE91CE}"/>
    <hyperlink ref="Y178" r:id="rId312" xr:uid="{736ECA87-9911-44A7-BD76-827D9068DA20}"/>
    <hyperlink ref="Y179" r:id="rId313" xr:uid="{E5A34F15-1B5C-43E5-84AB-978D8884CADF}"/>
    <hyperlink ref="Z179" r:id="rId314" xr:uid="{4639E358-7A67-4B4D-9C61-18B270DED4FB}"/>
    <hyperlink ref="Y180" r:id="rId315" xr:uid="{710A5975-0A9C-4BE5-82F4-1269EA043BF0}"/>
    <hyperlink ref="Y184" r:id="rId316" xr:uid="{C18A2CF2-2B7F-4E84-AC3B-7A9A46C61B24}"/>
    <hyperlink ref="Z184" r:id="rId317" xr:uid="{9B20DD10-ACCF-466F-A293-2F9F54892F6B}"/>
    <hyperlink ref="AA184" r:id="rId318" xr:uid="{22B05618-5A6C-4C24-963B-52D0D280B327}"/>
    <hyperlink ref="Y185" r:id="rId319" xr:uid="{8837477F-C1D0-4193-822D-06CC00B4E8FC}"/>
    <hyperlink ref="Z185" r:id="rId320" xr:uid="{57E8378F-66C9-46C1-AC6B-E1075322C556}"/>
    <hyperlink ref="Y186" r:id="rId321" xr:uid="{EB1761A9-DC49-495C-B172-C05D2BE6CA9D}"/>
    <hyperlink ref="Z186" r:id="rId322" xr:uid="{F19CB907-5368-479C-8A9E-27A1B4EA5E18}"/>
    <hyperlink ref="Z187" r:id="rId323" display="https://www.chelmsford.gov.uk/media/3k2jlqno/chelmsford-local-development-scheme-2021-2025.pdf_x000a_" xr:uid="{20F6535F-EFE4-4544-A9EF-9AB9C4A2274F}"/>
    <hyperlink ref="Y187" r:id="rId324" xr:uid="{E054CDE6-4472-4C08-9F46-D32EC1A80FAA}"/>
    <hyperlink ref="Y188" r:id="rId325" xr:uid="{2686F0BB-AA7F-4873-ACA2-78E028C414C6}"/>
    <hyperlink ref="Z188" r:id="rId326" xr:uid="{1031578A-8D20-44E5-BF74-9264354F67B7}"/>
    <hyperlink ref="Z189" r:id="rId327" xr:uid="{ACE2EF47-4D75-4568-A0B0-7D6DE43C0AB1}"/>
    <hyperlink ref="Y189" r:id="rId328" xr:uid="{FB559404-E706-4873-9B7B-444528F7F0B5}"/>
    <hyperlink ref="Y190" r:id="rId329" xr:uid="{E5ABF058-9EA3-47FE-8354-4BE4C5C729B2}"/>
    <hyperlink ref="AA190" r:id="rId330" xr:uid="{544272B0-25CD-41BB-A124-EB06933F4CFB}"/>
    <hyperlink ref="Y192" r:id="rId331" xr:uid="{6F5F8FBD-18ED-4351-A955-832625ECB13C}"/>
    <hyperlink ref="Z192" r:id="rId332" xr:uid="{40C8E740-90BE-439C-8BDD-960E55E35354}"/>
    <hyperlink ref="Y193" r:id="rId333" xr:uid="{706B108D-7EEF-4622-9A3C-9FB39D059216}"/>
    <hyperlink ref="AH193" r:id="rId334" xr:uid="{3E361875-792A-48BD-BD51-5E63F40FF8C2}"/>
    <hyperlink ref="Y194" r:id="rId335" xr:uid="{60BE1444-7353-4384-9A99-C39965B7BBA8}"/>
    <hyperlink ref="Y195" r:id="rId336" xr:uid="{2A61D0F5-BF66-4EAF-8440-2AEA3C04F5E3}"/>
    <hyperlink ref="Z195" r:id="rId337" xr:uid="{9ECAB036-3726-431C-AA98-7AA26F1ACF99}"/>
    <hyperlink ref="AA196" r:id="rId338" xr:uid="{538A8439-74D2-46E8-B846-3F451D169F47}"/>
    <hyperlink ref="Y196" r:id="rId339" xr:uid="{17FE0440-B258-4741-A69B-1883E9152B0A}"/>
    <hyperlink ref="Y197" r:id="rId340" xr:uid="{3A32BC20-1809-4304-A0E0-DCDEA8BA5835}"/>
    <hyperlink ref="Z197" r:id="rId341" xr:uid="{8F23DC78-E809-4DC0-9CA1-D642A28AE32E}"/>
    <hyperlink ref="Y198" r:id="rId342" xr:uid="{5BC7105F-46EA-4B40-B466-143DB47C0B6D}"/>
    <hyperlink ref="Y201" r:id="rId343" xr:uid="{4E7A874A-47B4-4E7F-B186-2954E3C7A1FD}"/>
    <hyperlink ref="Y203" r:id="rId344" xr:uid="{4EDF8612-D5B2-4437-B35A-484A5AE5F605}"/>
    <hyperlink ref="AH203" r:id="rId345" xr:uid="{EA66C479-AE10-4E17-A9E8-10E9DE3072D9}"/>
    <hyperlink ref="Y204" r:id="rId346" xr:uid="{09E4AB77-7B5B-40B3-9A76-129AADA960FA}"/>
    <hyperlink ref="Y206" r:id="rId347" xr:uid="{67412505-18DE-4CED-8B49-365C862102D5}"/>
    <hyperlink ref="Z208" r:id="rId348" xr:uid="{AA083DAE-F8A9-44B4-ADCA-D7252D422758}"/>
    <hyperlink ref="Y208" r:id="rId349" xr:uid="{D566BF76-7F44-436B-8511-118FE9758CE0}"/>
    <hyperlink ref="Y209" r:id="rId350" xr:uid="{A41154BA-3310-47E4-AED8-6FFFCF102990}"/>
    <hyperlink ref="Y211" r:id="rId351" xr:uid="{EBE441AD-15F0-4025-A094-CD7CA4688CD7}"/>
    <hyperlink ref="Y212" r:id="rId352" xr:uid="{50D95D89-C4D8-44DF-9640-04860C6DB59E}"/>
    <hyperlink ref="Y213" r:id="rId353" xr:uid="{C07EE82C-BAB7-4C23-A57B-C05A209AF1F7}"/>
    <hyperlink ref="AO213" r:id="rId354" xr:uid="{D984E959-1673-4861-94EC-13C9054DF900}"/>
    <hyperlink ref="AA214" r:id="rId355" xr:uid="{2EE5AB76-B133-4998-9B23-890355AB31D6}"/>
    <hyperlink ref="AO214" r:id="rId356" location="_ga=2.8487669.116773669.1603733659-628715772.1602077392" xr:uid="{B4BFCF6E-87FC-4066-AD5D-F444F4BCFC54}"/>
    <hyperlink ref="Y214" r:id="rId357" xr:uid="{9196A95C-1F0A-4D83-88CC-79174DA66F3E}"/>
    <hyperlink ref="Z214" r:id="rId358" xr:uid="{CFE7818C-624A-4AE8-B042-4BE5669D3C06}"/>
    <hyperlink ref="Y215" r:id="rId359" xr:uid="{A369012C-4839-4C2F-B58F-10A486280BD4}"/>
    <hyperlink ref="Y218" r:id="rId360" xr:uid="{C4E6814D-F553-40C8-9BC6-5753E4098696}"/>
    <hyperlink ref="Z218" r:id="rId361" xr:uid="{DB32F47D-7B8B-43D7-87FC-FBAA9D73EF19}"/>
    <hyperlink ref="AA218" r:id="rId362"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xr:uid="{AC737526-4E56-4654-B010-96A63F2A5A60}"/>
    <hyperlink ref="Y219" r:id="rId363" xr:uid="{E9A3CA47-080B-486C-93C3-031DC71B5459}"/>
    <hyperlink ref="AH219" r:id="rId364" xr:uid="{8BA123FC-06BE-4DE3-A4CB-038D271EB63C}"/>
    <hyperlink ref="Y220" r:id="rId365" xr:uid="{CA9EA4E1-56ED-4E64-9BFB-C5628081E4B0}"/>
    <hyperlink ref="Y221" r:id="rId366" xr:uid="{F0E1AD7A-6945-433E-AACE-0B4B0DABEA9C}"/>
    <hyperlink ref="Y222" r:id="rId367" xr:uid="{AE1C8D50-80FD-4BE8-83B8-5DB576D150B0}"/>
    <hyperlink ref="Y224" r:id="rId368" xr:uid="{293BA942-A5E4-49A5-A66E-40C520835D58}"/>
    <hyperlink ref="Z224" r:id="rId369" xr:uid="{8A8B58ED-5794-441A-B7EB-5C91C20EFF1B}"/>
    <hyperlink ref="AA224" r:id="rId370" xr:uid="{CBFFA64C-4464-4616-9E0C-17671DCA4796}"/>
    <hyperlink ref="Y225" r:id="rId371" xr:uid="{9B33FD41-E546-45DD-884D-A9F87F0DE24E}"/>
    <hyperlink ref="Y226" r:id="rId372" xr:uid="{1E34B7DF-C435-4B80-AAAA-68007648A1B5}"/>
    <hyperlink ref="AA226" r:id="rId373" xr:uid="{88656C93-AD7F-4BFA-B63A-E0715E2E47DC}"/>
    <hyperlink ref="Y227" r:id="rId374" xr:uid="{AA3D04D5-E1AB-445E-8FDE-FB4A7EDC3832}"/>
    <hyperlink ref="Y228" r:id="rId375" xr:uid="{31E819B9-E65E-49C6-ADD3-92BA2EFA8AE3}"/>
    <hyperlink ref="Y229" r:id="rId376" xr:uid="{1788289E-5682-44E0-9A92-6D337F7C5AE1}"/>
    <hyperlink ref="Z229" r:id="rId377" xr:uid="{7D8511D5-C128-421B-8642-F748ED257D63}"/>
    <hyperlink ref="AA229" r:id="rId37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BRO17%20-%20Bromley%20LDS%202017%2EPNG&amp;parent=%2Fsites%2FDevelopmentPlans%2FShared%20Documents%2FData%20and%20Analysis%2FPlanning%20Data%20Unit%2FData%20Project%2FShort-term%20Solution%2FLDS%20Approach%2FLDS%20screen%20captures" xr:uid="{A97FBF06-9248-4388-8970-3E657A9A99C3}"/>
    <hyperlink ref="Z230" r:id="rId379" xr:uid="{4F745A50-856D-4899-870A-FD9801223AB0}"/>
    <hyperlink ref="Y230" r:id="rId380" xr:uid="{7E930B7A-61AA-41E8-A3D9-9550C3852172}"/>
    <hyperlink ref="AH230" r:id="rId381" xr:uid="{7E850DEA-FC24-464D-911F-6722F7D8CFDE}"/>
    <hyperlink ref="Y231" r:id="rId382" xr:uid="{31C8E7B1-D6E4-419C-A83D-D613B247A079}"/>
    <hyperlink ref="Z231" r:id="rId383" xr:uid="{C369F746-8050-4C9D-AA62-A58B2F41BBDE}"/>
    <hyperlink ref="AA231" r:id="rId384" xr:uid="{B1495E00-AE13-4D8E-A65C-AEB2BD435DF4}"/>
    <hyperlink ref="Y232" r:id="rId385" xr:uid="{DBDADC59-0178-4175-A3ED-B226F26726C9}"/>
    <hyperlink ref="Y233" r:id="rId386" xr:uid="{D725BE72-0C64-48D9-8989-3EB32E72B276}"/>
    <hyperlink ref="Y235" r:id="rId387" xr:uid="{1C52E086-EE60-4ECE-867C-AB2CF578659B}"/>
    <hyperlink ref="Z235" r:id="rId388" xr:uid="{0D69F48B-B1BF-4E89-83D4-8BF7ED7CC985}"/>
    <hyperlink ref="Y237" r:id="rId389" xr:uid="{32E07474-B781-4777-BFE2-79AF26E52C52}"/>
    <hyperlink ref="Z237" r:id="rId390" xr:uid="{8ACDBD34-B435-49E8-837F-0FD81F8F10C2}"/>
    <hyperlink ref="Y238" r:id="rId391" xr:uid="{08A9E276-A76E-42F8-9D8B-E2E793FB2104}"/>
    <hyperlink ref="Z238" r:id="rId392" xr:uid="{AAFAB03A-D8E7-4179-A5BC-667175DE0CA5}"/>
    <hyperlink ref="Y240" r:id="rId393" xr:uid="{8DAC9DA2-DD8A-4824-A214-5E5885B6F3CD}"/>
    <hyperlink ref="Z242" r:id="rId394" xr:uid="{8407833E-8EB3-4DBB-9663-8F9E31A88A9F}"/>
    <hyperlink ref="AA242" r:id="rId39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xr:uid="{D270FF4B-D7ED-410A-BF0D-BC003165A6A8}"/>
    <hyperlink ref="Y242" r:id="rId396" xr:uid="{1AD48CB3-ABE7-48B4-85C2-466E5D04AC5F}"/>
    <hyperlink ref="Y243" r:id="rId397" xr:uid="{B2599F50-7056-4D6F-8AA7-6A471BB76F41}"/>
    <hyperlink ref="Z243" r:id="rId398" xr:uid="{E60EA22C-E3B5-4B53-A826-6E3C17059C49}"/>
    <hyperlink ref="AA243" r:id="rId39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MIL2018%20-%20MK%20LDS%202018%2EPNG&amp;parent=%2Fsites%2FDevelopmentPlans%2FShared%20Documents%2FData%20and%20Analysis%2FPlanning%20Data%20Unit%2FData%20Project%2FShort-term%20Solution%2FLDS%20Approach%2FLDS%20screen%20captures" xr:uid="{8D4A9E1F-C825-4095-ADEE-0EBCD67F3362}"/>
    <hyperlink ref="Y244" r:id="rId400" xr:uid="{D01C4F9A-D088-459E-B3F5-8CD29E06E898}"/>
    <hyperlink ref="Y245" r:id="rId401" xr:uid="{23AF4FE5-B2BE-433B-8809-5FADB267C2C4}"/>
    <hyperlink ref="Z245" r:id="rId402" xr:uid="{D70B6C16-65BF-4849-A0E7-F94D234F78E7}"/>
    <hyperlink ref="AA245" r:id="rId403" xr:uid="{38C1C0BA-1FF3-4617-92E0-69194CB2F0C0}"/>
    <hyperlink ref="Y246" r:id="rId404" xr:uid="{DBB5E8B3-CD9C-405D-8850-400EBBE33B91}"/>
    <hyperlink ref="Z246" r:id="rId405" xr:uid="{F374B984-8850-4D30-8BA6-D6209A5E5D7D}"/>
    <hyperlink ref="AA246" r:id="rId406" location="/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display="https://teams.microsoft.com/_#/png/viewer/teams/https:~2F~2Fmhclg.sharepoint.com~2Fsites~2FDevelopmentPlans~2FShared%2520Documents~2FData%2520and%2520Analysis~2FPlanning%2520Data%2520Unit~2FData%2520Project~2FShort-term%2520Solution~2FLDS%2520Approach~2FLDS%2520screen%2520captures~2FAYL18%2520-%2520Aylesbury%2520Vale%2520LDS%25202018.PNG?threadId=19:02cfc1d922c64c5584e5731b4a607ece@thread.skype&amp;fileId=4A363F8A-D4AC-4A42-99AE-01F460EE805E&amp;ctx=files&amp;viewerAction=view" xr:uid="{4806BC49-99C3-4DB0-B05D-2AF0AFF2DA77}"/>
    <hyperlink ref="AA247" r:id="rId407" xr:uid="{44CFDFF5-7F7E-420C-AC1E-24B38FDE5FB7}"/>
    <hyperlink ref="Z247" r:id="rId408" xr:uid="{3E31310F-FEE0-4DFA-90BA-7A2EF0EA1996}"/>
    <hyperlink ref="Z248" r:id="rId409" xr:uid="{92C3EAF1-81AA-4FC8-9D0A-7A26ABD5611D}"/>
    <hyperlink ref="AA248" r:id="rId410"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xr:uid="{A0495324-5DC9-4D73-91E9-B67BD0D70D17}"/>
    <hyperlink ref="Y248" r:id="rId411" xr:uid="{13DA6F0A-197A-408E-961A-06F5AAC31495}"/>
    <hyperlink ref="Y249" r:id="rId412" xr:uid="{8A54ED9D-38A6-42FE-9417-C7518934A3E9}"/>
    <hyperlink ref="Z249" r:id="rId413" xr:uid="{C63D2B6B-3C2E-45F4-9289-16F0ABD75D54}"/>
    <hyperlink ref="AA249" r:id="rId414" xr:uid="{F5C73F29-7903-4731-A4B8-A3DF1585E9F8}"/>
    <hyperlink ref="Y250" r:id="rId415" xr:uid="{9A4D49D8-5C51-4236-9128-D7ED0CCAE6F3}"/>
    <hyperlink ref="Z250" r:id="rId416" xr:uid="{1E0FDF64-E888-4F53-B0C1-C92E30B13DCD}"/>
    <hyperlink ref="Y251" r:id="rId417" xr:uid="{F7A27226-13B2-473F-8487-A51417148E16}"/>
    <hyperlink ref="Z251" r:id="rId418" xr:uid="{09AB7886-0840-4F1D-9F45-3BE3A2A6E489}"/>
    <hyperlink ref="AA251" r:id="rId419" display="https://mhclg.sharepoint.com/:i:/r/sites/DevelopmentPlans/Shared%20Documents/Data%20and%20Analysis/Planning%20Data%20Unit/Data%20Project/Short-term%20Solution/LDS%20Approach/LDS%20screen%20captures/OLD18%20-%20Old%20Oak%20%26%20Park%20Royal%20LDS%202018.PNG?csf=1&amp;e=oDxgkY" xr:uid="{D8C1C30C-9E85-4240-83CC-F4C16E12745D}"/>
    <hyperlink ref="Y252" r:id="rId420" xr:uid="{1247D54F-76CC-43D1-85A8-9366C9C5860A}"/>
    <hyperlink ref="Z252" r:id="rId421" xr:uid="{D13A2DFD-C25A-4BD7-89B3-993D5CE30D28}"/>
    <hyperlink ref="AA252" r:id="rId422" xr:uid="{069CB5C0-8B0F-4642-9098-9CDFC8F68F62}"/>
    <hyperlink ref="Y253" r:id="rId423" xr:uid="{83630EB5-00AF-4DA6-9AB5-6670795F7BA4}"/>
    <hyperlink ref="AA253" r:id="rId424" xr:uid="{58267267-7237-4ED6-B804-524998B3712F}"/>
    <hyperlink ref="Y254" r:id="rId425" xr:uid="{248641DD-044E-4537-B755-8AFD43D9D583}"/>
    <hyperlink ref="Z254" r:id="rId426" xr:uid="{DE213E24-0414-4756-8BFF-8017371988A7}"/>
    <hyperlink ref="AA254" r:id="rId427" xr:uid="{B541F810-06DC-45EA-BA3A-2CAAFDF8B199}"/>
    <hyperlink ref="AA255" r:id="rId428" xr:uid="{D18407D2-9502-4773-BE31-E71D892F03F1}"/>
    <hyperlink ref="Z255" r:id="rId429" xr:uid="{2C29107B-775D-4329-BAA8-6532E8C8468D}"/>
    <hyperlink ref="Y256" r:id="rId430" xr:uid="{6E75A8D1-C1A7-4334-A826-CF06F0CFEC80}"/>
    <hyperlink ref="Z256" r:id="rId431" xr:uid="{F1BA97BB-5404-4F98-9319-89E66FF5858E}"/>
    <hyperlink ref="Z257" r:id="rId432" xr:uid="{807AA074-5FD6-4BA6-BB1B-B15DEAE10BB1}"/>
    <hyperlink ref="Y257" r:id="rId433" xr:uid="{60FD4D87-554B-4328-AA6D-50C0B467DC1C}"/>
    <hyperlink ref="AA257" r:id="rId434" xr:uid="{65B540AC-3300-42F8-83B5-47E2E402CE24}"/>
    <hyperlink ref="Y258" r:id="rId435" xr:uid="{16F7856B-B49B-4C21-9B1D-E95A1C7042F3}"/>
    <hyperlink ref="Z258" r:id="rId436" xr:uid="{74E23E7E-CB52-45AA-9D75-8317CC5F7442}"/>
    <hyperlink ref="AA258" r:id="rId437" xr:uid="{75C499AD-ABCD-4956-92DA-6A871D22C315}"/>
    <hyperlink ref="Y259" r:id="rId438" xr:uid="{6E69DDFF-4A30-4F27-89E9-7DAA72BB40DD}"/>
    <hyperlink ref="Z259" r:id="rId439" xr:uid="{90BB9478-6F1C-4783-8E24-39DF2C3D94D4}"/>
    <hyperlink ref="AA259" r:id="rId440" xr:uid="{5E0C0E3F-8761-4EA2-A065-BD40F9B6F8F5}"/>
    <hyperlink ref="AA261" r:id="rId441" xr:uid="{6B61F73F-F753-4076-8584-BC963BA4F90B}"/>
  </hyperlinks>
  <pageMargins left="0.7" right="0.7" top="0.75" bottom="0.75" header="0.3" footer="0.3"/>
  <pageSetup paperSize="9" orientation="portrait" r:id="rId442"/>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DDC419E8-0254-4A65-B9FB-9DDD180C7F8D}">
          <x14:formula1>
            <xm:f>LISTS!$C$37:$C$38</xm:f>
          </x14:formula1>
          <xm:sqref>X2 X6:X7 X9 X13:X17 X19 X51:X54 X56:X64 X67:X69 X73 X76:X78 X81 X85:X89 X97:X98 X100:X107 X110:X111 X113 X115:X119 X121 X123:X124 X126 X129:X132 X138:X143 X161 X163 X165 X167:X170 X177:X180 X183 X186 X188:X191 X193 X195:X196 X198 X200:X205 X207 X210 X216 X219:X222 X224:X226 X229 X232 X234 X236 X238:X239 X241 X246 X250:X259 Z261</xm:sqref>
        </x14:dataValidation>
        <x14:dataValidation type="list" allowBlank="1" showInputMessage="1" showErrorMessage="1" xr:uid="{92E67A8D-F5A7-4239-B517-156A04871C15}">
          <x14:formula1>
            <xm:f>LISTS!$C$37:$C$39</xm:f>
          </x14:formula1>
          <xm:sqref>X3:X5 X8 X10:X12 X18 X55 X20:X50 X65:X66 X70:X72 X74:X75 X79:X80 X82:X84 X90:X96 X99 X108:X109 X112 X114 X120 X122 X125 X127:X128 X133:X137 X144:X160 X162 X164 X166 X171:X176 X181:X182 X184:X185 X187 X192 X194 X197 X199 X206 X208:X209 X211:X215 X217:X218 X222:X223 X227:X228 X230:X231 X233 X235 X237 X240 X242:X245 X247:X249</xm:sqref>
        </x14:dataValidation>
        <x14:dataValidation type="list" allowBlank="1" showInputMessage="1" showErrorMessage="1" xr:uid="{172546AA-440B-4644-BCD6-FC7152010454}">
          <x14:formula1>
            <xm:f>LISTS!$C$13:$C$25</xm:f>
          </x14:formula1>
          <xm:sqref>BV2:BV131 BS2:BS259 BV133:BV192 BV194:BV202 BV204:BV259 BV261 BY261</xm:sqref>
        </x14:dataValidation>
        <x14:dataValidation type="list" allowBlank="1" showInputMessage="1" showErrorMessage="1" xr:uid="{97E1BE28-7EA6-4C98-9D42-6EF664155FD6}">
          <x14:formula1>
            <xm:f>LISTS!$C$4:$C$8</xm:f>
          </x14:formula1>
          <xm:sqref>V2:V259 X261</xm:sqref>
        </x14:dataValidation>
        <x14:dataValidation type="list" allowBlank="1" showInputMessage="1" showErrorMessage="1" xr:uid="{8ED83987-D965-4AB1-8D75-84BC2F8B2726}">
          <x14:formula1>
            <xm:f>LISTS!$G$4:$G$7</xm:f>
          </x14:formula1>
          <xm:sqref>W2:W259 Y261</xm:sqref>
        </x14:dataValidation>
        <x14:dataValidation type="list" allowBlank="1" showInputMessage="1" showErrorMessage="1" xr:uid="{038A5611-ADB1-44BE-A059-3B4C4B545B64}">
          <x14:formula1>
            <xm:f>LISTS!$G$4:$G$5</xm:f>
          </x14:formula1>
          <xm:sqref>W105:X105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81C6-1005-47F9-A489-ECAC355ED8F4}">
  <dimension ref="B3:CC3"/>
  <sheetViews>
    <sheetView workbookViewId="0"/>
  </sheetViews>
  <sheetFormatPr baseColWidth="10" defaultColWidth="8.83203125" defaultRowHeight="15" x14ac:dyDescent="0.2"/>
  <sheetData>
    <row r="3" spans="2:81" ht="50" customHeight="1" x14ac:dyDescent="0.2">
      <c r="B3" s="2599" t="s">
        <v>9718</v>
      </c>
      <c r="C3" s="1376" t="s">
        <v>290</v>
      </c>
      <c r="D3" s="2600" t="s">
        <v>309</v>
      </c>
      <c r="E3" s="2601" t="s">
        <v>226</v>
      </c>
      <c r="F3" s="1666">
        <v>2022</v>
      </c>
      <c r="G3" s="1666">
        <v>2042</v>
      </c>
      <c r="H3" s="1731" t="s">
        <v>89</v>
      </c>
      <c r="I3" s="1666" t="s">
        <v>310</v>
      </c>
      <c r="J3" s="1667" t="s">
        <v>294</v>
      </c>
      <c r="K3" s="1667"/>
      <c r="L3" s="2230" t="s">
        <v>90</v>
      </c>
      <c r="M3" s="2231" t="s">
        <v>311</v>
      </c>
      <c r="N3" s="2230"/>
      <c r="O3" s="2230"/>
      <c r="P3" s="1667"/>
      <c r="Q3" s="1693"/>
      <c r="R3" s="2602"/>
      <c r="S3" s="2602"/>
      <c r="T3" s="2602"/>
      <c r="U3" s="1670"/>
      <c r="V3" s="2603"/>
      <c r="W3" s="1695" t="str">
        <f>IF(OR(X3="Yes", Y3="Web-page timetable", Z3="YES"), "Yes")</f>
        <v>Yes</v>
      </c>
      <c r="X3" s="1672" t="s">
        <v>93</v>
      </c>
      <c r="Y3" s="1376" t="s">
        <v>94</v>
      </c>
      <c r="Z3" s="1376"/>
      <c r="AA3" s="1673" t="s">
        <v>312</v>
      </c>
      <c r="AB3" s="1673" t="s">
        <v>296</v>
      </c>
      <c r="AC3" s="1375"/>
      <c r="AD3" s="2604" t="s">
        <v>91</v>
      </c>
      <c r="AE3" s="1675" t="s">
        <v>313</v>
      </c>
      <c r="AF3" s="1731" t="s">
        <v>314</v>
      </c>
      <c r="AG3" s="1674">
        <v>44378</v>
      </c>
      <c r="AH3" s="1674"/>
      <c r="AI3" s="1674"/>
      <c r="AJ3" s="1666"/>
      <c r="AK3" s="1677"/>
      <c r="AL3" s="1731"/>
      <c r="AM3" s="1731"/>
      <c r="AN3" s="1674"/>
      <c r="AO3" s="1674"/>
      <c r="AP3" s="1674"/>
      <c r="AQ3" s="1666"/>
      <c r="AR3" s="1697"/>
      <c r="AS3" s="2295"/>
      <c r="AT3" s="2605"/>
      <c r="AU3" s="1674"/>
      <c r="AV3" s="2295"/>
      <c r="AW3" s="2295"/>
      <c r="AX3" s="2605"/>
      <c r="AY3" s="2606"/>
      <c r="AZ3" s="2605"/>
      <c r="BA3" s="2605"/>
      <c r="BB3" s="2295"/>
      <c r="BC3" s="2295"/>
      <c r="BD3" s="2295"/>
      <c r="BE3" s="2605"/>
      <c r="BF3" s="2605"/>
      <c r="BG3" s="2233" t="s">
        <v>315</v>
      </c>
      <c r="BH3" s="2234">
        <v>44652</v>
      </c>
      <c r="BI3" s="2235"/>
      <c r="BJ3" s="2236" t="s">
        <v>316</v>
      </c>
      <c r="BK3" s="2237">
        <v>45017</v>
      </c>
      <c r="BL3" s="1683"/>
      <c r="BM3" s="1681" t="s">
        <v>114</v>
      </c>
      <c r="BN3" s="1674" t="s">
        <v>114</v>
      </c>
      <c r="BO3" s="1683"/>
      <c r="BP3" s="1376" t="s">
        <v>317</v>
      </c>
      <c r="BQ3" s="1376"/>
      <c r="BR3" s="1376"/>
      <c r="BS3" s="1376" t="s">
        <v>318</v>
      </c>
      <c r="BT3" s="1684">
        <v>44628</v>
      </c>
      <c r="BU3" s="1684"/>
      <c r="BV3" s="1666" t="s">
        <v>116</v>
      </c>
      <c r="BW3" s="1684">
        <v>44628</v>
      </c>
      <c r="BX3" s="1684"/>
      <c r="BY3" s="1666" t="s">
        <v>116</v>
      </c>
      <c r="BZ3" s="1684">
        <v>44740</v>
      </c>
      <c r="CA3" s="2387" t="s">
        <v>319</v>
      </c>
      <c r="CB3" s="1699"/>
      <c r="CC3" s="1703" t="s">
        <v>105</v>
      </c>
    </row>
  </sheetData>
  <conditionalFormatting sqref="C3">
    <cfRule type="duplicateValues" dxfId="0" priority="1"/>
  </conditionalFormatting>
  <dataValidations count="4">
    <dataValidation type="textLength" allowBlank="1" showErrorMessage="1" prompt="Insert screenshot link" sqref="F3:G3" xr:uid="{18C554B2-D66D-4DC7-B9EF-53ABA5500B6B}">
      <formula1>4</formula1>
      <formula2>4</formula2>
    </dataValidation>
    <dataValidation allowBlank="1" showErrorMessage="1" prompt="Insert screenshot link" sqref="D3:E3 H3" xr:uid="{5379C1B8-F14E-4A73-B43E-C78558C965E4}"/>
    <dataValidation allowBlank="1" showInputMessage="1" showErrorMessage="1" prompt="Insert screenshot link" sqref="AC3" xr:uid="{05CC451E-32AA-4062-8DCC-E6EC0659F62E}"/>
    <dataValidation allowBlank="1" showInputMessage="1" showErrorMessage="1" promptTitle="hyperlink" prompt="Input URL as hyperlink" sqref="AA3:AC3" xr:uid="{F45151BA-72B6-40D2-BC6C-F177A7CEFAA7}"/>
  </dataValidations>
  <hyperlinks>
    <hyperlink ref="AA3" r:id="rId1" xr:uid="{A395E8BC-E7B4-47E9-937F-D632891EDC56}"/>
  </hyperlinks>
  <pageMargins left="0.7" right="0.7" top="0.75" bottom="0.75" header="0.3" footer="0.3"/>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F0A3717-C723-4A97-BAAC-0F8E9F468CAA}">
          <x14:formula1>
            <xm:f>LISTS!$C$4:$C$8</xm:f>
          </x14:formula1>
          <xm:sqref>X3</xm:sqref>
        </x14:dataValidation>
        <x14:dataValidation type="list" allowBlank="1" showInputMessage="1" showErrorMessage="1" xr:uid="{85041D92-B964-458C-8417-B06DB27B120F}">
          <x14:formula1>
            <xm:f>LISTS!$C$13:$C$25</xm:f>
          </x14:formula1>
          <xm:sqref>BV3 BY3</xm:sqref>
        </x14:dataValidation>
        <x14:dataValidation type="list" allowBlank="1" showInputMessage="1" showErrorMessage="1" xr:uid="{74DFA942-24A5-4751-9787-AC8F5AE01AB4}">
          <x14:formula1>
            <xm:f>LISTS!$G$4:$G$7</xm:f>
          </x14:formula1>
          <xm:sqref>Y3</xm:sqref>
        </x14:dataValidation>
        <x14:dataValidation type="list" allowBlank="1" showInputMessage="1" showErrorMessage="1" xr:uid="{CA12FBB9-A663-435C-9187-57BAFAA74F32}">
          <x14:formula1>
            <xm:f>LISTS!$C$37:$C$38</xm:f>
          </x14:formula1>
          <xm:sqref>Z3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9154-9BCC-4DDF-91CE-C6D1D9EDA70F}">
  <sheetPr codeName="Sheet8">
    <tabColor rgb="FF7030A0"/>
  </sheetPr>
  <dimension ref="A1:U14"/>
  <sheetViews>
    <sheetView workbookViewId="0"/>
  </sheetViews>
  <sheetFormatPr baseColWidth="10" defaultColWidth="8.5" defaultRowHeight="30" customHeight="1" x14ac:dyDescent="0.2"/>
  <cols>
    <col min="1" max="1" width="16.1640625" style="1457" customWidth="1"/>
    <col min="2" max="2" width="27.5" style="1457" customWidth="1"/>
    <col min="3" max="3" width="12.83203125" style="1457" customWidth="1"/>
    <col min="4" max="4" width="14.5" style="1749" customWidth="1"/>
    <col min="5" max="5" width="19.5" style="1457" customWidth="1"/>
    <col min="6" max="7" width="14.5" style="1458" customWidth="1"/>
    <col min="8" max="8" width="10.83203125" style="1457" customWidth="1"/>
    <col min="9" max="9" width="10.5" style="1457" customWidth="1"/>
    <col min="10" max="10" width="28.1640625" style="1752" customWidth="1"/>
    <col min="11" max="11" width="18.5" style="1459" customWidth="1"/>
    <col min="12" max="12" width="14.83203125" style="1460" customWidth="1"/>
    <col min="13" max="14" width="19.1640625" style="1461" customWidth="1"/>
    <col min="15" max="15" width="69.83203125" style="1462" customWidth="1"/>
    <col min="16" max="16" width="17.5" style="1484" customWidth="1"/>
    <col min="17" max="17" width="17.5" style="1457" hidden="1" customWidth="1"/>
    <col min="18" max="18" width="14.1640625" style="1463" customWidth="1"/>
    <col min="19" max="19" width="14.1640625" style="1464" customWidth="1"/>
    <col min="20" max="21" width="8.5" style="610"/>
    <col min="22" max="16384" width="8.5" style="1"/>
  </cols>
  <sheetData>
    <row r="1" spans="1:19" s="1505" customFormat="1" ht="30" customHeight="1" x14ac:dyDescent="0.3">
      <c r="A1" s="7532"/>
      <c r="B1" s="611" t="s">
        <v>9719</v>
      </c>
      <c r="C1" s="611"/>
      <c r="D1" s="1747"/>
      <c r="E1" s="611"/>
      <c r="F1" s="1498"/>
      <c r="G1" s="1498"/>
      <c r="H1" s="611"/>
      <c r="I1" s="611"/>
      <c r="J1" s="1964"/>
      <c r="K1" s="1499"/>
      <c r="L1" s="1500"/>
      <c r="M1" s="1501"/>
      <c r="N1" s="1501"/>
      <c r="O1" s="1502"/>
      <c r="P1" s="1502"/>
      <c r="Q1" s="7532"/>
      <c r="R1" s="1503"/>
      <c r="S1" s="1504"/>
    </row>
    <row r="2" spans="1:19" s="70" customFormat="1" ht="30" customHeight="1" thickBot="1" x14ac:dyDescent="0.3">
      <c r="A2" s="7532"/>
      <c r="B2" s="1491" t="s">
        <v>4150</v>
      </c>
      <c r="C2" s="1491"/>
      <c r="D2" s="1748"/>
      <c r="E2" s="1490"/>
      <c r="F2" s="1492"/>
      <c r="G2" s="1492"/>
      <c r="H2" s="1490"/>
      <c r="I2" s="1490"/>
      <c r="J2" s="1965"/>
      <c r="K2" s="1493"/>
      <c r="L2" s="1494"/>
      <c r="M2" s="1495"/>
      <c r="N2" s="1495"/>
      <c r="O2" s="671"/>
      <c r="P2" s="1496"/>
      <c r="Q2" s="7532"/>
      <c r="R2" s="1496"/>
      <c r="S2" s="1497"/>
    </row>
    <row r="3" spans="1:19" s="1132" customFormat="1" ht="30" customHeight="1" thickBot="1" x14ac:dyDescent="0.25">
      <c r="A3" s="1753" t="s">
        <v>1</v>
      </c>
      <c r="B3" s="1754" t="s">
        <v>4151</v>
      </c>
      <c r="C3" s="1755" t="s">
        <v>4152</v>
      </c>
      <c r="D3" s="1756" t="s">
        <v>4153</v>
      </c>
      <c r="E3" s="1757" t="s">
        <v>4</v>
      </c>
      <c r="F3" s="1758" t="s">
        <v>4154</v>
      </c>
      <c r="G3" s="1759" t="s">
        <v>4155</v>
      </c>
      <c r="H3" s="1760" t="s">
        <v>8</v>
      </c>
      <c r="I3" s="1761" t="s">
        <v>9</v>
      </c>
      <c r="J3" s="1963" t="s">
        <v>4156</v>
      </c>
      <c r="K3" s="1485" t="s">
        <v>9720</v>
      </c>
      <c r="L3" s="1486" t="s">
        <v>4165</v>
      </c>
      <c r="M3" s="1485" t="s">
        <v>4166</v>
      </c>
      <c r="N3" s="1485" t="s">
        <v>4167</v>
      </c>
      <c r="O3" s="1487" t="s">
        <v>8049</v>
      </c>
      <c r="P3" s="1488" t="s">
        <v>4168</v>
      </c>
      <c r="Q3" s="1511" t="s">
        <v>4169</v>
      </c>
      <c r="R3" s="1489" t="s">
        <v>9721</v>
      </c>
      <c r="S3" s="1489" t="s">
        <v>9722</v>
      </c>
    </row>
    <row r="4" spans="1:19" ht="54.5" customHeight="1" thickTop="1" x14ac:dyDescent="0.2">
      <c r="A4" s="1470" t="s">
        <v>2961</v>
      </c>
      <c r="B4" s="1742" t="s">
        <v>2956</v>
      </c>
      <c r="C4" s="1739"/>
      <c r="D4" s="1751"/>
      <c r="E4" s="1509" t="s">
        <v>1218</v>
      </c>
      <c r="F4" s="7609">
        <f>IF(VLOOKUP($A4,'8 Oct - LIVE LDS Data'!$A$3:$AAD$1504,5,FALSE)=0/1/1900,"",VLOOKUP($A4,'8 Oct - LIVE LDS Data'!$A$3:$AAD$1504,5,FALSE))</f>
        <v>2410</v>
      </c>
      <c r="G4" s="7609">
        <f>IF(VLOOKUP($A4,'8 Oct - LIVE LDS Data'!$A$3:$AAD$1504,6,FALSE)=0/1/1900,"",VLOOKUP($A4,'8 Oct - LIVE LDS Data'!$A$3:$AAD$1504,6,FALSE))</f>
        <v>2022</v>
      </c>
      <c r="H4" s="1473" t="s">
        <v>89</v>
      </c>
      <c r="I4" s="1482" t="s">
        <v>194</v>
      </c>
      <c r="J4" s="7610" t="str">
        <f>IF(VLOOKUP($A4,'8 Oct - LIVE LDS Data'!$A$3:$AAD$1504,9,FALSE)=0/1/1900,"",VLOOKUP($A4,'8 Oct - LIVE LDS Data'!$A$3:$AAD$1504,9,FALSE))</f>
        <v>N</v>
      </c>
      <c r="K4" s="1474">
        <v>44743</v>
      </c>
      <c r="L4" s="7611">
        <v>44927</v>
      </c>
      <c r="M4" s="7612">
        <v>45047</v>
      </c>
      <c r="N4" s="7612">
        <v>45413</v>
      </c>
      <c r="O4" s="7613" t="s">
        <v>9723</v>
      </c>
      <c r="P4" s="1483" t="s">
        <v>9724</v>
      </c>
      <c r="Q4" s="7614"/>
      <c r="R4" s="7615" t="str">
        <f>IF(VLOOKUP($A4,'8 Oct - LIVE LDS Data'!$A$3:$AAD$1504,70,FALSE)=0/1/1900,"",VLOOKUP($A4,'8 Oct - LIVE LDS Data'!$A$3:$AAD$1504,70,FALSE))</f>
        <v>15/02/24 LPA advised R19 now Nov/Dec 24 and submission Jan 25</v>
      </c>
      <c r="S4" s="7615">
        <f>IF(VLOOKUP($A4,'8 Oct - LIVE LDS Data'!$A$3:$AAD$1504,73,FALSE)=0/1/1900,"",VLOOKUP($A4,'8 Oct - LIVE LDS Data'!$A$3:$AAD$1504,73,FALSE))</f>
        <v>45314</v>
      </c>
    </row>
    <row r="5" spans="1:19" s="610" customFormat="1" ht="51" customHeight="1" x14ac:dyDescent="0.2">
      <c r="A5" s="1470" t="s">
        <v>3768</v>
      </c>
      <c r="B5" s="1742" t="s">
        <v>3765</v>
      </c>
      <c r="C5" s="1739"/>
      <c r="D5" s="1751"/>
      <c r="E5" s="1509" t="s">
        <v>1218</v>
      </c>
      <c r="F5" s="7609" t="str">
        <f>IF(VLOOKUP($A5,'8 Oct - LIVE LDS Data'!$A$3:$AAD$1504,5,FALSE)=0/1/1900,"",VLOOKUP($A5,'8 Oct - LIVE LDS Data'!$A$3:$AAD$1504,5,FALSE))</f>
        <v/>
      </c>
      <c r="G5" s="7609" t="str">
        <f>IF(VLOOKUP($A5,'8 Oct - LIVE LDS Data'!$A$3:$AAD$1504,6,FALSE)=0/1/1900,"",VLOOKUP($A5,'8 Oct - LIVE LDS Data'!$A$3:$AAD$1504,6,FALSE))</f>
        <v/>
      </c>
      <c r="H5" s="1473" t="s">
        <v>89</v>
      </c>
      <c r="I5" s="1482" t="s">
        <v>194</v>
      </c>
      <c r="J5" s="7610" t="str">
        <f>IF(VLOOKUP($A5,'8 Oct - LIVE LDS Data'!$A$3:$AAD$1504,9,FALSE)=0/1/1900,"",VLOOKUP($A5,'8 Oct - LIVE LDS Data'!$A$3:$AAD$1504,9,FALSE))</f>
        <v>N</v>
      </c>
      <c r="K5" s="1474">
        <v>44743</v>
      </c>
      <c r="L5" s="7611">
        <v>44927</v>
      </c>
      <c r="M5" s="7612">
        <v>45047</v>
      </c>
      <c r="N5" s="7612">
        <v>45413</v>
      </c>
      <c r="O5" s="7613" t="s">
        <v>9723</v>
      </c>
      <c r="P5" s="1483" t="s">
        <v>9724</v>
      </c>
      <c r="Q5" s="7614" t="s">
        <v>90</v>
      </c>
      <c r="R5" s="7615">
        <v>44978</v>
      </c>
      <c r="S5" s="7615">
        <v>44978</v>
      </c>
    </row>
    <row r="6" spans="1:19" s="610" customFormat="1" ht="48" customHeight="1" x14ac:dyDescent="0.2">
      <c r="A6" s="1470" t="s">
        <v>4072</v>
      </c>
      <c r="B6" s="1742" t="s">
        <v>4071</v>
      </c>
      <c r="C6" s="1739"/>
      <c r="D6" s="1751"/>
      <c r="E6" s="1509" t="s">
        <v>1218</v>
      </c>
      <c r="F6" s="7609">
        <f>IF(VLOOKUP($A6,'8 Oct - LIVE LDS Data'!$A$3:$AAD$1504,5,FALSE)=0/1/1900,"",VLOOKUP($A6,'8 Oct - LIVE LDS Data'!$A$3:$AAD$1504,5,FALSE))</f>
        <v>2326</v>
      </c>
      <c r="G6" s="7616">
        <f>IF(VLOOKUP($A6,'8 Oct - LIVE LDS Data'!$A$3:$AAD$1504,6,FALSE)=0/1/1900,"",VLOOKUP($A6,'8 Oct - LIVE LDS Data'!$A$3:$AAD$1504,6,FALSE))</f>
        <v>2024</v>
      </c>
      <c r="H6" s="1473" t="s">
        <v>89</v>
      </c>
      <c r="I6" s="1473" t="s">
        <v>194</v>
      </c>
      <c r="J6" s="7610">
        <v>40577</v>
      </c>
      <c r="K6" s="1474">
        <v>44743</v>
      </c>
      <c r="L6" s="7611">
        <v>44927</v>
      </c>
      <c r="M6" s="7612">
        <v>45047</v>
      </c>
      <c r="N6" s="7612">
        <v>45413</v>
      </c>
      <c r="O6" s="7613" t="s">
        <v>9723</v>
      </c>
      <c r="P6" s="1483" t="s">
        <v>9724</v>
      </c>
      <c r="Q6" s="7614" t="s">
        <v>90</v>
      </c>
      <c r="R6" s="7615">
        <v>44978</v>
      </c>
      <c r="S6" s="7615">
        <v>44978</v>
      </c>
    </row>
    <row r="7" spans="1:19" s="610" customFormat="1" ht="44.5" customHeight="1" x14ac:dyDescent="0.2">
      <c r="A7" s="1470" t="s">
        <v>878</v>
      </c>
      <c r="B7" s="1508" t="s">
        <v>864</v>
      </c>
      <c r="C7" s="1737"/>
      <c r="D7" s="1750"/>
      <c r="E7" s="1509" t="s">
        <v>865</v>
      </c>
      <c r="F7" s="1471" t="s">
        <v>337</v>
      </c>
      <c r="G7" s="1471" t="s">
        <v>1158</v>
      </c>
      <c r="H7" s="1473" t="s">
        <v>89</v>
      </c>
      <c r="I7" s="1473" t="s">
        <v>194</v>
      </c>
      <c r="J7" s="7610" t="str">
        <f>IF(VLOOKUP($A7,'8 Oct - LIVE LDS Data'!$A$3:$AAD$1504,9,FALSE)=0/1/1900,"",VLOOKUP($A7,'8 Oct - LIVE LDS Data'!$A$3:$AAD$1504,9,FALSE))</f>
        <v>N</v>
      </c>
      <c r="K7" s="1474">
        <v>44470</v>
      </c>
      <c r="L7" s="7611">
        <v>45108</v>
      </c>
      <c r="M7" s="7617">
        <v>45292</v>
      </c>
      <c r="N7" s="1476" t="s">
        <v>114</v>
      </c>
      <c r="O7" s="1510" t="s">
        <v>9725</v>
      </c>
      <c r="P7" s="7618" t="s">
        <v>9726</v>
      </c>
      <c r="Q7" s="7614"/>
      <c r="R7" s="7615">
        <v>44456</v>
      </c>
      <c r="S7" s="7615">
        <v>44764</v>
      </c>
    </row>
    <row r="8" spans="1:19" s="610" customFormat="1" ht="45" customHeight="1" x14ac:dyDescent="0.2">
      <c r="A8" s="1738" t="s">
        <v>2681</v>
      </c>
      <c r="B8" s="1743" t="s">
        <v>2682</v>
      </c>
      <c r="C8" s="1746"/>
      <c r="D8" s="1967"/>
      <c r="E8" s="1509" t="s">
        <v>865</v>
      </c>
      <c r="F8" s="1471" t="s">
        <v>337</v>
      </c>
      <c r="G8" s="1471" t="s">
        <v>1158</v>
      </c>
      <c r="H8" s="1473" t="s">
        <v>89</v>
      </c>
      <c r="I8" s="1473" t="s">
        <v>194</v>
      </c>
      <c r="J8" s="7619" t="str">
        <f>IF(VLOOKUP($A8,'8 Oct - LIVE LDS Data'!$A$3:$AAD$1504,9,FALSE)=0/1/1900,"",VLOOKUP($A8,'8 Oct - LIVE LDS Data'!$A$3:$AAD$1504,9,FALSE))</f>
        <v>N</v>
      </c>
      <c r="K8" s="1474">
        <v>44470</v>
      </c>
      <c r="L8" s="7611">
        <v>45108</v>
      </c>
      <c r="M8" s="7617">
        <v>45292</v>
      </c>
      <c r="N8" s="1476" t="s">
        <v>114</v>
      </c>
      <c r="O8" s="1508" t="s">
        <v>9725</v>
      </c>
      <c r="P8" s="7618" t="s">
        <v>9726</v>
      </c>
      <c r="Q8" s="7614"/>
      <c r="R8" s="7615" t="str">
        <f>IF(VLOOKUP($A8,'8 Oct - LIVE LDS Data'!$A$3:$AAD$1504,70,FALSE)=0/1/1900,"",VLOOKUP($A8,'8 Oct - LIVE LDS Data'!$A$3:$AAD$1504,70,FALSE))</f>
        <v/>
      </c>
      <c r="S8" s="7615">
        <v>44764</v>
      </c>
    </row>
    <row r="9" spans="1:19" ht="46" customHeight="1" x14ac:dyDescent="0.2">
      <c r="A9" s="1738" t="s">
        <v>3191</v>
      </c>
      <c r="B9" s="1743" t="s">
        <v>3190</v>
      </c>
      <c r="C9" s="1737"/>
      <c r="D9" s="1750"/>
      <c r="E9" s="1509" t="s">
        <v>865</v>
      </c>
      <c r="F9" s="1471" t="s">
        <v>337</v>
      </c>
      <c r="G9" s="1471" t="s">
        <v>1158</v>
      </c>
      <c r="H9" s="1473" t="s">
        <v>89</v>
      </c>
      <c r="I9" s="1473" t="s">
        <v>194</v>
      </c>
      <c r="J9" s="7619" t="str">
        <f>IF(VLOOKUP($A9,'8 Oct - LIVE LDS Data'!$A$3:$AAD$1504,9,FALSE)=0/1/1900,"",VLOOKUP($A9,'8 Oct - LIVE LDS Data'!$A$3:$AAD$1504,9,FALSE))</f>
        <v>Y</v>
      </c>
      <c r="K9" s="1474">
        <v>44470</v>
      </c>
      <c r="L9" s="7611">
        <v>45108</v>
      </c>
      <c r="M9" s="7617">
        <v>45292</v>
      </c>
      <c r="N9" s="1476" t="s">
        <v>114</v>
      </c>
      <c r="O9" s="1510" t="s">
        <v>9725</v>
      </c>
      <c r="P9" s="7618" t="s">
        <v>9726</v>
      </c>
      <c r="Q9" s="7614"/>
      <c r="R9" s="7615" t="str">
        <f>IF(VLOOKUP($A9,'8 Oct - LIVE LDS Data'!$A$3:$AAD$1504,70,FALSE)=0/1/1900,"",VLOOKUP($A9,'8 Oct - LIVE LDS Data'!$A$3:$AAD$1504,70,FALSE))</f>
        <v>Consulted on a Sustainability Technical Addendum 6 December 2024 to 17 January 2025</v>
      </c>
      <c r="S9" s="7615">
        <v>44764</v>
      </c>
    </row>
    <row r="10" spans="1:19" s="610" customFormat="1" ht="34.5" customHeight="1" x14ac:dyDescent="0.2">
      <c r="A10" s="1737" t="s">
        <v>3750</v>
      </c>
      <c r="B10" s="1744" t="s">
        <v>3748</v>
      </c>
      <c r="C10" s="1737"/>
      <c r="D10" s="1750"/>
      <c r="E10" s="1509" t="s">
        <v>865</v>
      </c>
      <c r="F10" s="1471" t="s">
        <v>337</v>
      </c>
      <c r="G10" s="1471" t="s">
        <v>1158</v>
      </c>
      <c r="H10" s="1473" t="s">
        <v>89</v>
      </c>
      <c r="I10" s="1740" t="s">
        <v>194</v>
      </c>
      <c r="J10" s="7620" t="str">
        <f>IF(VLOOKUP($A10,'8 Oct - LIVE LDS Data'!$A$3:$AAD$1504,9,FALSE)=0/1/1900,"",VLOOKUP($A10,'8 Oct - LIVE LDS Data'!$A$3:$AAD$1504,9,FALSE))</f>
        <v>Y</v>
      </c>
      <c r="K10" s="1741">
        <v>44470</v>
      </c>
      <c r="L10" s="7611">
        <v>45108</v>
      </c>
      <c r="M10" s="7617">
        <v>45292</v>
      </c>
      <c r="N10" s="1476" t="s">
        <v>114</v>
      </c>
      <c r="O10" s="1510" t="s">
        <v>9725</v>
      </c>
      <c r="P10" s="7618" t="s">
        <v>9726</v>
      </c>
      <c r="Q10" s="7614"/>
      <c r="R10" s="7615" t="str">
        <f>IF(VLOOKUP($A10,'8 Oct - LIVE LDS Data'!$A$3:$AAD$1504,70,FALSE)=0/1/1900,"",VLOOKUP($A10,'8 Oct - LIVE LDS Data'!$A$3:$AAD$1504,70,FALSE))</f>
        <v>Consulted on a Sustainability Technical Addendum 6 December 2024 to 17 January 2025</v>
      </c>
      <c r="S10" s="7615">
        <v>44764</v>
      </c>
    </row>
    <row r="11" spans="1:19" s="610" customFormat="1" ht="37.5" customHeight="1" x14ac:dyDescent="0.2">
      <c r="A11" s="1737" t="s">
        <v>3906</v>
      </c>
      <c r="B11" s="1744" t="s">
        <v>3905</v>
      </c>
      <c r="C11" s="1737"/>
      <c r="D11" s="1750"/>
      <c r="E11" s="1509" t="s">
        <v>865</v>
      </c>
      <c r="F11" s="1471" t="s">
        <v>337</v>
      </c>
      <c r="G11" s="1471" t="s">
        <v>1158</v>
      </c>
      <c r="H11" s="1473" t="s">
        <v>89</v>
      </c>
      <c r="I11" s="1740" t="s">
        <v>194</v>
      </c>
      <c r="J11" s="7620" t="str">
        <f>IF(VLOOKUP($A11,'8 Oct - LIVE LDS Data'!$A$3:$AAD$1504,9,FALSE)=0/1/1900,"",VLOOKUP($A11,'8 Oct - LIVE LDS Data'!$A$3:$AAD$1504,9,FALSE))</f>
        <v>N</v>
      </c>
      <c r="K11" s="1741">
        <v>44470</v>
      </c>
      <c r="L11" s="7611">
        <v>45108</v>
      </c>
      <c r="M11" s="7617">
        <v>45292</v>
      </c>
      <c r="N11" s="1476" t="s">
        <v>114</v>
      </c>
      <c r="O11" s="1510" t="s">
        <v>9725</v>
      </c>
      <c r="P11" s="7618" t="s">
        <v>9726</v>
      </c>
      <c r="Q11" s="7614"/>
      <c r="R11" s="7615" t="str">
        <f>IF(VLOOKUP($A11,'8 Oct - LIVE LDS Data'!$A$3:$AAD$1504,70,FALSE)=0/1/1900,"",VLOOKUP($A11,'8 Oct - LIVE LDS Data'!$A$3:$AAD$1504,70,FALSE))</f>
        <v/>
      </c>
      <c r="S11" s="7615">
        <v>44764</v>
      </c>
    </row>
    <row r="12" spans="1:19" s="610" customFormat="1" ht="42" customHeight="1" x14ac:dyDescent="0.2">
      <c r="A12" s="1737" t="s">
        <v>320</v>
      </c>
      <c r="B12" s="1744" t="s">
        <v>290</v>
      </c>
      <c r="C12" s="1737"/>
      <c r="D12" s="1750"/>
      <c r="E12" s="1509" t="s">
        <v>309</v>
      </c>
      <c r="F12" s="1471">
        <v>2022</v>
      </c>
      <c r="G12" s="1471">
        <v>2042</v>
      </c>
      <c r="H12" s="1472" t="s">
        <v>89</v>
      </c>
      <c r="I12" s="1740" t="s">
        <v>310</v>
      </c>
      <c r="J12" s="7620" t="str">
        <f>IF(VLOOKUP($A12,'8 Oct - LIVE LDS Data'!$A$3:$AAD$1504,9,FALSE)=0/1/1900,"",VLOOKUP($A12,'8 Oct - LIVE LDS Data'!$A$3:$AAD$1504,9,FALSE))</f>
        <v>N</v>
      </c>
      <c r="K12" s="1741" t="s">
        <v>226</v>
      </c>
      <c r="L12" s="1475">
        <v>44652</v>
      </c>
      <c r="M12" s="1476">
        <v>45017</v>
      </c>
      <c r="N12" s="1476">
        <v>45108</v>
      </c>
      <c r="O12" s="1477" t="str">
        <f>VLOOKUP($A12,'8 Oct - LIVE LDS Data'!$A$3:$AAD$1504,68,FALSE)</f>
        <v>Second options (Reg 18) Aug - Sep 2025.  Reg 19 consultation now April - May 2026; Submission now July - August 2026 (was May/June 2025) and adoption now June - July 2027 (was Feb 2026)</v>
      </c>
      <c r="P12" s="7621" t="s">
        <v>9727</v>
      </c>
      <c r="Q12" s="7622"/>
      <c r="R12" s="7615" t="str">
        <f>IF(VLOOKUP($A12,'8 Oct - LIVE LDS Data'!$A$3:$AAD$1504,70,FALSE)=0/1/1900,"",VLOOKUP($A12,'8 Oct - LIVE LDS Data'!$A$3:$AAD$1504,70,FALSE))</f>
        <v/>
      </c>
      <c r="S12" s="7615">
        <f>IF(VLOOKUP($A12,'8 Oct - LIVE LDS Data'!$A$3:$AAD$1504,73,FALSE)=0/1/1900,"",VLOOKUP($A12,'8 Oct - LIVE LDS Data'!$A$3:$AAD$1504,73,FALSE))</f>
        <v>45659</v>
      </c>
    </row>
    <row r="13" spans="1:19" s="610" customFormat="1" ht="44.5" customHeight="1" x14ac:dyDescent="0.2">
      <c r="A13" s="1737" t="s">
        <v>580</v>
      </c>
      <c r="B13" s="1744" t="s">
        <v>581</v>
      </c>
      <c r="C13" s="1737"/>
      <c r="D13" s="1750"/>
      <c r="E13" s="1509" t="s">
        <v>309</v>
      </c>
      <c r="F13" s="1471"/>
      <c r="G13" s="1471"/>
      <c r="H13" s="1472"/>
      <c r="I13" s="1740" t="s">
        <v>310</v>
      </c>
      <c r="J13" s="7623" t="str">
        <f>IF(VLOOKUP($A13,'8 Oct - LIVE LDS Data'!$A$3:$AAD$1504,9,FALSE)=0/1/1900,"",VLOOKUP($A13,'8 Oct - LIVE LDS Data'!$A$3:$AAD$1504,9,FALSE))</f>
        <v>N</v>
      </c>
      <c r="K13" s="1741" t="s">
        <v>226</v>
      </c>
      <c r="L13" s="1475">
        <v>44652</v>
      </c>
      <c r="M13" s="1476">
        <v>45017</v>
      </c>
      <c r="N13" s="1476">
        <v>45108</v>
      </c>
      <c r="O13" s="1477" t="str">
        <f>VLOOKUP($A13,'8 Oct - LIVE LDS Data'!$A$3:$AAD$1504,68,FALSE)</f>
        <v>The Reg 19 consultation closed on 12 January 2024.  LPA is aiming to submit between 28 March and 26 April 2024.</v>
      </c>
      <c r="P13" s="1483" t="s">
        <v>9728</v>
      </c>
      <c r="Q13" s="7532"/>
      <c r="R13" s="7615" t="str">
        <f>IF(VLOOKUP($A13,'8 Oct - LIVE LDS Data'!$A$3:$AAD$1504,70,FALSE)=0/1/1900,"",VLOOKUP($A13,'8 Oct - LIVE LDS Data'!$A$3:$AAD$1504,70,FALSE))</f>
        <v/>
      </c>
      <c r="S13" s="7615">
        <f>IF(VLOOKUP($A13,'8 Oct - LIVE LDS Data'!$A$3:$AAD$1504,73,FALSE)=0/1/1900,"",VLOOKUP($A13,'8 Oct - LIVE LDS Data'!$A$3:$AAD$1504,73,FALSE))</f>
        <v>45154</v>
      </c>
    </row>
    <row r="14" spans="1:19" s="610" customFormat="1" ht="43.5" customHeight="1" x14ac:dyDescent="0.2">
      <c r="A14" s="1746" t="s">
        <v>3135</v>
      </c>
      <c r="B14" s="1966" t="s">
        <v>3134</v>
      </c>
      <c r="C14" s="1746"/>
      <c r="D14" s="1967"/>
      <c r="E14" s="1509" t="s">
        <v>309</v>
      </c>
      <c r="F14" s="1471"/>
      <c r="G14" s="1471"/>
      <c r="H14" s="1472"/>
      <c r="I14" s="1740" t="s">
        <v>310</v>
      </c>
      <c r="J14" s="7623" t="str">
        <f>IF(VLOOKUP($A14,'8 Oct - LIVE LDS Data'!$A$3:$AAD$1504,9,FALSE)=0/1/1900,"",VLOOKUP($A14,'8 Oct - LIVE LDS Data'!$A$3:$AAD$1504,9,FALSE))</f>
        <v>N</v>
      </c>
      <c r="K14" s="1741" t="s">
        <v>226</v>
      </c>
      <c r="L14" s="7611">
        <v>44652</v>
      </c>
      <c r="M14" s="7612">
        <v>45017</v>
      </c>
      <c r="N14" s="7612">
        <v>45108</v>
      </c>
      <c r="O14" s="1477" t="str">
        <f>VLOOKUP($A14,'8 Oct - LIVE LDS Data'!$A$3:$AAD$1504,68,FALSE)</f>
        <v xml:space="preserve">The South Gloucestershire Local Plan Regulation 19 consultation took place February 28, 2025, to April 11, 2025. </v>
      </c>
      <c r="P14" s="7618" t="s">
        <v>9729</v>
      </c>
      <c r="Q14" s="7622"/>
      <c r="R14" s="7615" t="str">
        <f>IF(VLOOKUP($A14,'8 Oct - LIVE LDS Data'!$A$3:$AAD$1504,70,FALSE)=0/1/1900,"",VLOOKUP($A14,'8 Oct - LIVE LDS Data'!$A$3:$AAD$1504,70,FALSE))</f>
        <v/>
      </c>
      <c r="S14" s="7615">
        <f>IF(VLOOKUP($A14,'8 Oct - LIVE LDS Data'!$A$3:$AAD$1504,73,FALSE)=0/1/1900,"",VLOOKUP($A14,'8 Oct - LIVE LDS Data'!$A$3:$AAD$1504,73,FALSE))</f>
        <v>45783</v>
      </c>
    </row>
  </sheetData>
  <sheetProtection selectLockedCells="1" selectUnlockedCells="1"/>
  <autoFilter ref="A3:S14" xr:uid="{58A780E3-9533-4DAB-867D-2CDF2168A700}">
    <sortState xmlns:xlrd2="http://schemas.microsoft.com/office/spreadsheetml/2017/richdata2" ref="A4:S14">
      <sortCondition ref="E3:E14"/>
    </sortState>
  </autoFilter>
  <dataValidations count="2">
    <dataValidation type="textLength" allowBlank="1" showErrorMessage="1" prompt="Insert screenshot link" sqref="F4:G4 F8:G14" xr:uid="{DB2BCD1D-99ED-4561-8E54-458D89839B5C}">
      <formula1>4</formula1>
      <formula2>4</formula2>
    </dataValidation>
    <dataValidation allowBlank="1" showErrorMessage="1" prompt="Insert screenshot link" sqref="E4:E5 H4:H8 E7:E14" xr:uid="{3B283396-6F1B-4924-9C1E-B6BEC74B4407}"/>
  </dataValidations>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1AFF83D-30F7-49A1-8A6C-ADE0EBE90D44}">
          <x14:formula1>
            <xm:f>Sheet3!$D$4:$D$5</xm:f>
          </x14:formula1>
          <xm:sqref>Q4:Q14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F7D8-31F5-4113-9F31-840DF7A3BC80}">
  <sheetPr codeName="Sheet11"/>
  <dimension ref="D4:D5"/>
  <sheetViews>
    <sheetView workbookViewId="0"/>
  </sheetViews>
  <sheetFormatPr baseColWidth="10" defaultColWidth="8.83203125" defaultRowHeight="15" x14ac:dyDescent="0.2"/>
  <sheetData>
    <row r="4" spans="4:4" ht="19" x14ac:dyDescent="0.25">
      <c r="D4" s="8" t="s">
        <v>90</v>
      </c>
    </row>
    <row r="5" spans="4:4" ht="19" x14ac:dyDescent="0.25">
      <c r="D5" s="8" t="s">
        <v>3757</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6337-60F9-43EC-8DFE-2B31E05BAD3E}">
  <sheetPr codeName="Sheet12"/>
  <dimension ref="C3:D117"/>
  <sheetViews>
    <sheetView workbookViewId="0"/>
  </sheetViews>
  <sheetFormatPr baseColWidth="10" defaultColWidth="8.83203125" defaultRowHeight="15" customHeight="1" x14ac:dyDescent="0.2"/>
  <cols>
    <col min="3" max="3" width="79.1640625" customWidth="1"/>
    <col min="4" max="4" width="16.5" style="41" customWidth="1"/>
  </cols>
  <sheetData>
    <row r="3" spans="3:4" ht="28" customHeight="1" x14ac:dyDescent="0.2">
      <c r="C3" s="708" t="s">
        <v>9730</v>
      </c>
      <c r="D3" s="709" t="s">
        <v>9731</v>
      </c>
    </row>
    <row r="4" spans="3:4" ht="15" customHeight="1" x14ac:dyDescent="0.2">
      <c r="C4" s="640" t="s">
        <v>87</v>
      </c>
      <c r="D4" s="710">
        <v>44441</v>
      </c>
    </row>
    <row r="5" spans="3:4" ht="15" customHeight="1" x14ac:dyDescent="0.2">
      <c r="C5" s="65" t="s">
        <v>4915</v>
      </c>
      <c r="D5" s="710">
        <v>44441</v>
      </c>
    </row>
    <row r="6" spans="3:4" ht="15" customHeight="1" x14ac:dyDescent="0.2">
      <c r="C6" s="65" t="s">
        <v>152</v>
      </c>
      <c r="D6" s="710">
        <v>44403</v>
      </c>
    </row>
    <row r="7" spans="3:4" ht="15" customHeight="1" x14ac:dyDescent="0.2">
      <c r="C7" s="622" t="s">
        <v>264</v>
      </c>
      <c r="D7" s="710">
        <v>44441</v>
      </c>
    </row>
    <row r="8" spans="3:4" ht="15" customHeight="1" x14ac:dyDescent="0.2">
      <c r="C8" s="65" t="s">
        <v>279</v>
      </c>
      <c r="D8" s="710">
        <v>44441</v>
      </c>
    </row>
    <row r="9" spans="3:4" ht="15" customHeight="1" x14ac:dyDescent="0.2">
      <c r="C9" s="65" t="s">
        <v>290</v>
      </c>
      <c r="D9" s="710">
        <v>44446</v>
      </c>
    </row>
    <row r="10" spans="3:4" ht="15" customHeight="1" x14ac:dyDescent="0.2">
      <c r="C10" s="65" t="s">
        <v>335</v>
      </c>
    </row>
    <row r="11" spans="3:4" ht="15" customHeight="1" x14ac:dyDescent="0.2">
      <c r="C11" s="65" t="s">
        <v>358</v>
      </c>
    </row>
    <row r="12" spans="3:4" ht="15" customHeight="1" x14ac:dyDescent="0.2">
      <c r="C12" s="65" t="s">
        <v>373</v>
      </c>
      <c r="D12" s="710">
        <v>44391</v>
      </c>
    </row>
    <row r="13" spans="3:4" ht="15" customHeight="1" x14ac:dyDescent="0.2">
      <c r="C13" s="65" t="s">
        <v>405</v>
      </c>
    </row>
    <row r="14" spans="3:4" ht="15" customHeight="1" x14ac:dyDescent="0.2">
      <c r="C14" s="65" t="s">
        <v>420</v>
      </c>
    </row>
    <row r="15" spans="3:4" ht="15" customHeight="1" x14ac:dyDescent="0.2">
      <c r="C15" s="521" t="s">
        <v>448</v>
      </c>
    </row>
    <row r="16" spans="3:4" ht="15" customHeight="1" x14ac:dyDescent="0.2">
      <c r="C16" s="65" t="s">
        <v>581</v>
      </c>
    </row>
    <row r="17" spans="3:4" ht="15" customHeight="1" x14ac:dyDescent="0.2">
      <c r="C17" s="65" t="s">
        <v>655</v>
      </c>
    </row>
    <row r="18" spans="3:4" ht="15" customHeight="1" x14ac:dyDescent="0.2">
      <c r="C18" s="218" t="s">
        <v>676</v>
      </c>
    </row>
    <row r="19" spans="3:4" ht="15" customHeight="1" x14ac:dyDescent="0.2">
      <c r="C19" s="65" t="s">
        <v>717</v>
      </c>
    </row>
    <row r="20" spans="3:4" ht="15" customHeight="1" x14ac:dyDescent="0.2">
      <c r="C20" s="65" t="s">
        <v>732</v>
      </c>
    </row>
    <row r="21" spans="3:4" ht="15" customHeight="1" x14ac:dyDescent="0.2">
      <c r="C21" s="65" t="s">
        <v>5270</v>
      </c>
    </row>
    <row r="22" spans="3:4" ht="15" customHeight="1" x14ac:dyDescent="0.2">
      <c r="C22" s="638" t="s">
        <v>807</v>
      </c>
    </row>
    <row r="23" spans="3:4" ht="15" customHeight="1" x14ac:dyDescent="0.2">
      <c r="C23" s="65" t="s">
        <v>848</v>
      </c>
    </row>
    <row r="24" spans="3:4" ht="15" customHeight="1" x14ac:dyDescent="0.2">
      <c r="C24" s="65" t="s">
        <v>897</v>
      </c>
    </row>
    <row r="25" spans="3:4" ht="15" customHeight="1" x14ac:dyDescent="0.2">
      <c r="C25" s="65" t="s">
        <v>929</v>
      </c>
    </row>
    <row r="26" spans="3:4" ht="15" customHeight="1" x14ac:dyDescent="0.2">
      <c r="C26" s="65" t="s">
        <v>5364</v>
      </c>
    </row>
    <row r="27" spans="3:4" ht="15" customHeight="1" x14ac:dyDescent="0.2">
      <c r="C27" s="65" t="s">
        <v>1049</v>
      </c>
    </row>
    <row r="28" spans="3:4" ht="15" customHeight="1" x14ac:dyDescent="0.2">
      <c r="C28" s="65" t="s">
        <v>9732</v>
      </c>
      <c r="D28" s="41" t="s">
        <v>226</v>
      </c>
    </row>
    <row r="29" spans="3:4" ht="15" customHeight="1" x14ac:dyDescent="0.2">
      <c r="C29" s="65" t="s">
        <v>1172</v>
      </c>
    </row>
    <row r="30" spans="3:4" ht="15" customHeight="1" x14ac:dyDescent="0.2">
      <c r="C30" s="65" t="s">
        <v>1179</v>
      </c>
    </row>
    <row r="31" spans="3:4" ht="15" customHeight="1" x14ac:dyDescent="0.2">
      <c r="C31" s="65" t="s">
        <v>1258</v>
      </c>
    </row>
    <row r="32" spans="3:4" ht="15" customHeight="1" x14ac:dyDescent="0.2">
      <c r="C32" s="65" t="s">
        <v>1271</v>
      </c>
    </row>
    <row r="33" spans="3:3" ht="15" customHeight="1" x14ac:dyDescent="0.2">
      <c r="C33" s="65" t="s">
        <v>1286</v>
      </c>
    </row>
    <row r="34" spans="3:3" ht="15" customHeight="1" x14ac:dyDescent="0.2">
      <c r="C34" s="65" t="s">
        <v>1326</v>
      </c>
    </row>
    <row r="35" spans="3:3" ht="15" customHeight="1" x14ac:dyDescent="0.2">
      <c r="C35" s="65" t="s">
        <v>1335</v>
      </c>
    </row>
    <row r="36" spans="3:3" ht="15" customHeight="1" x14ac:dyDescent="0.2">
      <c r="C36" s="65" t="s">
        <v>1347</v>
      </c>
    </row>
    <row r="37" spans="3:3" ht="15" customHeight="1" x14ac:dyDescent="0.2">
      <c r="C37" s="65" t="s">
        <v>1360</v>
      </c>
    </row>
    <row r="38" spans="3:3" ht="15" customHeight="1" x14ac:dyDescent="0.2">
      <c r="C38" s="521" t="s">
        <v>1414</v>
      </c>
    </row>
    <row r="39" spans="3:3" ht="15" customHeight="1" x14ac:dyDescent="0.2">
      <c r="C39" s="65" t="s">
        <v>1497</v>
      </c>
    </row>
    <row r="40" spans="3:3" ht="15" customHeight="1" x14ac:dyDescent="0.2">
      <c r="C40" s="65" t="s">
        <v>1571</v>
      </c>
    </row>
    <row r="41" spans="3:3" ht="15" customHeight="1" x14ac:dyDescent="0.2">
      <c r="C41" s="65" t="s">
        <v>1585</v>
      </c>
    </row>
    <row r="42" spans="3:3" ht="15" customHeight="1" x14ac:dyDescent="0.2">
      <c r="C42" s="65" t="s">
        <v>1600</v>
      </c>
    </row>
    <row r="43" spans="3:3" ht="15" customHeight="1" x14ac:dyDescent="0.2">
      <c r="C43" s="65" t="s">
        <v>1604</v>
      </c>
    </row>
    <row r="44" spans="3:3" ht="15" customHeight="1" x14ac:dyDescent="0.2">
      <c r="C44" s="621" t="s">
        <v>1616</v>
      </c>
    </row>
    <row r="45" spans="3:3" ht="15" customHeight="1" x14ac:dyDescent="0.2">
      <c r="C45" s="65" t="s">
        <v>1628</v>
      </c>
    </row>
    <row r="46" spans="3:3" ht="15" customHeight="1" x14ac:dyDescent="0.2">
      <c r="C46" s="65" t="s">
        <v>1644</v>
      </c>
    </row>
    <row r="47" spans="3:3" ht="15" customHeight="1" x14ac:dyDescent="0.2">
      <c r="C47" s="65" t="s">
        <v>1694</v>
      </c>
    </row>
    <row r="48" spans="3:3" ht="15" customHeight="1" x14ac:dyDescent="0.2">
      <c r="C48" s="65" t="s">
        <v>1706</v>
      </c>
    </row>
    <row r="49" spans="3:4" ht="15" customHeight="1" x14ac:dyDescent="0.2">
      <c r="C49" s="65" t="s">
        <v>1728</v>
      </c>
    </row>
    <row r="50" spans="3:4" ht="15" customHeight="1" x14ac:dyDescent="0.2">
      <c r="C50" s="65" t="s">
        <v>1749</v>
      </c>
    </row>
    <row r="51" spans="3:4" ht="15" customHeight="1" x14ac:dyDescent="0.2">
      <c r="C51" s="65" t="s">
        <v>1759</v>
      </c>
    </row>
    <row r="52" spans="3:4" ht="15" customHeight="1" x14ac:dyDescent="0.2">
      <c r="C52" s="65" t="s">
        <v>1789</v>
      </c>
    </row>
    <row r="53" spans="3:4" ht="15" customHeight="1" x14ac:dyDescent="0.2">
      <c r="C53" s="622" t="s">
        <v>1807</v>
      </c>
      <c r="D53" s="710">
        <v>44446</v>
      </c>
    </row>
    <row r="54" spans="3:4" ht="15" customHeight="1" x14ac:dyDescent="0.2">
      <c r="C54" s="65" t="s">
        <v>1840</v>
      </c>
    </row>
    <row r="55" spans="3:4" ht="15" customHeight="1" x14ac:dyDescent="0.2">
      <c r="C55" s="706" t="s">
        <v>1862</v>
      </c>
    </row>
    <row r="56" spans="3:4" ht="15" customHeight="1" x14ac:dyDescent="0.2">
      <c r="C56" s="701" t="s">
        <v>1886</v>
      </c>
    </row>
    <row r="57" spans="3:4" ht="15" customHeight="1" x14ac:dyDescent="0.2">
      <c r="C57" s="702" t="s">
        <v>1913</v>
      </c>
    </row>
    <row r="58" spans="3:4" ht="15" customHeight="1" x14ac:dyDescent="0.2">
      <c r="C58" s="65" t="s">
        <v>2039</v>
      </c>
    </row>
    <row r="59" spans="3:4" ht="15" customHeight="1" x14ac:dyDescent="0.2">
      <c r="C59" s="639" t="s">
        <v>2095</v>
      </c>
    </row>
    <row r="60" spans="3:4" ht="15" customHeight="1" x14ac:dyDescent="0.2">
      <c r="C60" s="65" t="s">
        <v>2105</v>
      </c>
    </row>
    <row r="61" spans="3:4" ht="15" customHeight="1" x14ac:dyDescent="0.2">
      <c r="C61" s="65" t="s">
        <v>2170</v>
      </c>
      <c r="D61" s="710">
        <v>44441</v>
      </c>
    </row>
    <row r="62" spans="3:4" ht="15" customHeight="1" x14ac:dyDescent="0.2">
      <c r="C62" s="65" t="s">
        <v>2198</v>
      </c>
    </row>
    <row r="63" spans="3:4" ht="15" customHeight="1" x14ac:dyDescent="0.2">
      <c r="C63" s="65" t="s">
        <v>2208</v>
      </c>
    </row>
    <row r="64" spans="3:4" ht="15" customHeight="1" x14ac:dyDescent="0.2">
      <c r="C64" s="703" t="s">
        <v>2241</v>
      </c>
    </row>
    <row r="65" spans="3:4" ht="15" customHeight="1" x14ac:dyDescent="0.2">
      <c r="C65" s="65" t="s">
        <v>2260</v>
      </c>
    </row>
    <row r="66" spans="3:4" ht="15" customHeight="1" x14ac:dyDescent="0.2">
      <c r="C66" s="65" t="s">
        <v>6020</v>
      </c>
    </row>
    <row r="67" spans="3:4" ht="15" customHeight="1" x14ac:dyDescent="0.2">
      <c r="C67" s="65" t="s">
        <v>2303</v>
      </c>
    </row>
    <row r="68" spans="3:4" ht="15" customHeight="1" x14ac:dyDescent="0.2">
      <c r="C68" s="65" t="s">
        <v>2313</v>
      </c>
    </row>
    <row r="69" spans="3:4" ht="15" customHeight="1" x14ac:dyDescent="0.2">
      <c r="C69" s="67" t="s">
        <v>2348</v>
      </c>
    </row>
    <row r="70" spans="3:4" ht="15" customHeight="1" x14ac:dyDescent="0.2">
      <c r="C70" s="65" t="s">
        <v>4198</v>
      </c>
    </row>
    <row r="71" spans="3:4" ht="15" customHeight="1" x14ac:dyDescent="0.2">
      <c r="C71" s="65" t="s">
        <v>2411</v>
      </c>
    </row>
    <row r="72" spans="3:4" ht="15" customHeight="1" x14ac:dyDescent="0.2">
      <c r="C72" s="65" t="s">
        <v>2420</v>
      </c>
    </row>
    <row r="73" spans="3:4" ht="15" customHeight="1" x14ac:dyDescent="0.2">
      <c r="C73" s="622" t="s">
        <v>2446</v>
      </c>
    </row>
    <row r="74" spans="3:4" ht="15" customHeight="1" x14ac:dyDescent="0.2">
      <c r="C74" s="65" t="s">
        <v>2519</v>
      </c>
    </row>
    <row r="75" spans="3:4" ht="15" customHeight="1" x14ac:dyDescent="0.2">
      <c r="C75" s="65" t="s">
        <v>2556</v>
      </c>
    </row>
    <row r="76" spans="3:4" ht="15" customHeight="1" x14ac:dyDescent="0.2">
      <c r="C76" s="65" t="s">
        <v>8836</v>
      </c>
      <c r="D76" s="41" t="s">
        <v>226</v>
      </c>
    </row>
    <row r="77" spans="3:4" ht="15" customHeight="1" x14ac:dyDescent="0.2">
      <c r="C77" s="65" t="s">
        <v>2608</v>
      </c>
    </row>
    <row r="78" spans="3:4" ht="15" customHeight="1" x14ac:dyDescent="0.2">
      <c r="C78" s="218" t="s">
        <v>2730</v>
      </c>
      <c r="D78" s="41" t="s">
        <v>226</v>
      </c>
    </row>
    <row r="79" spans="3:4" ht="15" customHeight="1" x14ac:dyDescent="0.2">
      <c r="C79" s="521" t="s">
        <v>2739</v>
      </c>
    </row>
    <row r="80" spans="3:4" ht="15" customHeight="1" x14ac:dyDescent="0.2">
      <c r="C80" s="65" t="s">
        <v>2784</v>
      </c>
    </row>
    <row r="81" spans="3:4" ht="15" customHeight="1" x14ac:dyDescent="0.2">
      <c r="C81" s="65" t="s">
        <v>2793</v>
      </c>
    </row>
    <row r="82" spans="3:4" ht="15" customHeight="1" x14ac:dyDescent="0.2">
      <c r="C82" s="621" t="s">
        <v>2809</v>
      </c>
    </row>
    <row r="83" spans="3:4" ht="15" customHeight="1" x14ac:dyDescent="0.2">
      <c r="C83" s="65" t="s">
        <v>2819</v>
      </c>
    </row>
    <row r="84" spans="3:4" ht="15" customHeight="1" x14ac:dyDescent="0.2">
      <c r="C84" s="65" t="s">
        <v>2834</v>
      </c>
    </row>
    <row r="85" spans="3:4" ht="15" customHeight="1" x14ac:dyDescent="0.2">
      <c r="C85" s="65" t="s">
        <v>6283</v>
      </c>
    </row>
    <row r="86" spans="3:4" ht="15" customHeight="1" x14ac:dyDescent="0.2">
      <c r="C86" s="65" t="s">
        <v>2898</v>
      </c>
    </row>
    <row r="87" spans="3:4" ht="15" customHeight="1" x14ac:dyDescent="0.2">
      <c r="C87" s="65" t="s">
        <v>2922</v>
      </c>
    </row>
    <row r="88" spans="3:4" ht="15" customHeight="1" x14ac:dyDescent="0.2">
      <c r="C88" s="65" t="s">
        <v>6323</v>
      </c>
    </row>
    <row r="89" spans="3:4" ht="15" customHeight="1" x14ac:dyDescent="0.2">
      <c r="C89" s="65" t="s">
        <v>2949</v>
      </c>
    </row>
    <row r="90" spans="3:4" ht="15" customHeight="1" x14ac:dyDescent="0.2">
      <c r="C90" s="65" t="s">
        <v>2989</v>
      </c>
    </row>
    <row r="91" spans="3:4" ht="15" customHeight="1" x14ac:dyDescent="0.2">
      <c r="C91" s="65" t="s">
        <v>3020</v>
      </c>
    </row>
    <row r="92" spans="3:4" ht="15" customHeight="1" x14ac:dyDescent="0.2">
      <c r="C92" s="65" t="s">
        <v>3112</v>
      </c>
    </row>
    <row r="93" spans="3:4" ht="15" customHeight="1" x14ac:dyDescent="0.2">
      <c r="C93" s="65" t="s">
        <v>3114</v>
      </c>
    </row>
    <row r="94" spans="3:4" ht="15" customHeight="1" x14ac:dyDescent="0.2">
      <c r="C94" s="65" t="s">
        <v>3134</v>
      </c>
    </row>
    <row r="95" spans="3:4" ht="15" customHeight="1" x14ac:dyDescent="0.2">
      <c r="C95" s="65" t="s">
        <v>6429</v>
      </c>
    </row>
    <row r="96" spans="3:4" ht="15" customHeight="1" x14ac:dyDescent="0.2">
      <c r="C96" s="704" t="s">
        <v>9733</v>
      </c>
      <c r="D96" s="41" t="s">
        <v>226</v>
      </c>
    </row>
    <row r="97" spans="3:4" ht="15" customHeight="1" x14ac:dyDescent="0.2">
      <c r="C97" s="65" t="s">
        <v>3231</v>
      </c>
    </row>
    <row r="98" spans="3:4" ht="15" customHeight="1" x14ac:dyDescent="0.2">
      <c r="C98" s="521" t="s">
        <v>3298</v>
      </c>
    </row>
    <row r="99" spans="3:4" ht="15" customHeight="1" x14ac:dyDescent="0.2">
      <c r="C99" s="65" t="s">
        <v>3361</v>
      </c>
    </row>
    <row r="100" spans="3:4" ht="15" customHeight="1" x14ac:dyDescent="0.2">
      <c r="C100" s="65" t="s">
        <v>3382</v>
      </c>
    </row>
    <row r="101" spans="3:4" ht="15" customHeight="1" x14ac:dyDescent="0.2">
      <c r="C101" s="65" t="s">
        <v>3558</v>
      </c>
    </row>
    <row r="102" spans="3:4" ht="15" customHeight="1" x14ac:dyDescent="0.2">
      <c r="C102" s="65" t="s">
        <v>3575</v>
      </c>
    </row>
    <row r="103" spans="3:4" ht="15" customHeight="1" x14ac:dyDescent="0.2">
      <c r="C103" s="65" t="s">
        <v>3615</v>
      </c>
    </row>
    <row r="104" spans="3:4" ht="15" customHeight="1" x14ac:dyDescent="0.2">
      <c r="C104" s="65" t="s">
        <v>3648</v>
      </c>
      <c r="D104" s="710">
        <v>44446</v>
      </c>
    </row>
    <row r="105" spans="3:4" ht="15" customHeight="1" x14ac:dyDescent="0.2">
      <c r="C105" s="638" t="s">
        <v>3669</v>
      </c>
    </row>
    <row r="106" spans="3:4" ht="15" customHeight="1" x14ac:dyDescent="0.2">
      <c r="C106" s="65" t="s">
        <v>3682</v>
      </c>
    </row>
    <row r="107" spans="3:4" ht="15" customHeight="1" x14ac:dyDescent="0.2">
      <c r="C107" s="65" t="s">
        <v>3693</v>
      </c>
    </row>
    <row r="108" spans="3:4" ht="15" customHeight="1" x14ac:dyDescent="0.2">
      <c r="C108" s="65" t="s">
        <v>3824</v>
      </c>
    </row>
    <row r="109" spans="3:4" ht="15" customHeight="1" x14ac:dyDescent="0.2">
      <c r="C109" s="521" t="s">
        <v>3832</v>
      </c>
    </row>
    <row r="110" spans="3:4" ht="15" customHeight="1" x14ac:dyDescent="0.2">
      <c r="C110" s="65" t="s">
        <v>3886</v>
      </c>
    </row>
    <row r="111" spans="3:4" ht="15" customHeight="1" x14ac:dyDescent="0.2">
      <c r="C111" s="65" t="s">
        <v>3905</v>
      </c>
    </row>
    <row r="112" spans="3:4" ht="15" customHeight="1" x14ac:dyDescent="0.2">
      <c r="C112" s="218" t="s">
        <v>3924</v>
      </c>
    </row>
    <row r="113" spans="3:4" ht="15" customHeight="1" x14ac:dyDescent="0.2">
      <c r="C113" s="65" t="s">
        <v>4040</v>
      </c>
    </row>
    <row r="114" spans="3:4" ht="15" customHeight="1" x14ac:dyDescent="0.2">
      <c r="C114" s="65" t="s">
        <v>4056</v>
      </c>
      <c r="D114" s="710">
        <v>44441</v>
      </c>
    </row>
    <row r="115" spans="3:4" ht="15" customHeight="1" x14ac:dyDescent="0.2">
      <c r="C115" s="65" t="s">
        <v>4083</v>
      </c>
    </row>
    <row r="116" spans="3:4" ht="15" customHeight="1" x14ac:dyDescent="0.2">
      <c r="C116" s="65" t="s">
        <v>4094</v>
      </c>
    </row>
    <row r="117" spans="3:4" ht="15" customHeight="1" x14ac:dyDescent="0.2">
      <c r="C117" s="65" t="s">
        <v>4099</v>
      </c>
    </row>
  </sheetData>
  <autoFilter ref="C3:D118" xr:uid="{2CF716EE-559A-4130-A3C1-DF6B9380504B}">
    <sortState xmlns:xlrd2="http://schemas.microsoft.com/office/spreadsheetml/2017/richdata2" ref="C4:D118">
      <sortCondition ref="C3:C118"/>
    </sortState>
  </autoFilter>
  <pageMargins left="0.7" right="0.7" top="0.75" bottom="0.75" header="0.3" footer="0.3"/>
  <headerFooter>
    <oddHeader>&amp;C&amp;"Calibri"&amp;10&amp;K000000 OFFICIAL&amp;1#_x000D_</oddHeader>
    <oddFooter>&amp;C_x000D_&amp;1#&amp;"Calibri"&amp;10&amp;K000000 OFFICIAL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1398-4FA3-424F-8C39-F96C9CDC99BC}">
  <sheetPr codeName="Sheet13"/>
  <dimension ref="A1:BY130"/>
  <sheetViews>
    <sheetView workbookViewId="0"/>
  </sheetViews>
  <sheetFormatPr baseColWidth="10" defaultColWidth="8.83203125" defaultRowHeight="15" x14ac:dyDescent="0.2"/>
  <cols>
    <col min="1" max="77" width="20.5" customWidth="1"/>
  </cols>
  <sheetData>
    <row r="1" spans="1:77" ht="50" customHeight="1" thickBot="1" x14ac:dyDescent="0.25">
      <c r="A1" s="1333" t="s">
        <v>1</v>
      </c>
      <c r="B1" s="1334" t="s">
        <v>3</v>
      </c>
      <c r="C1" s="1334" t="s">
        <v>4</v>
      </c>
      <c r="D1" s="1335" t="s">
        <v>5</v>
      </c>
      <c r="E1" s="1336" t="s">
        <v>6</v>
      </c>
      <c r="F1" s="1336" t="s">
        <v>7</v>
      </c>
      <c r="G1" s="1336" t="s">
        <v>8</v>
      </c>
      <c r="H1" s="1337" t="s">
        <v>9</v>
      </c>
      <c r="I1" s="1338" t="s">
        <v>4156</v>
      </c>
      <c r="J1" s="1339" t="s">
        <v>12</v>
      </c>
      <c r="K1" s="1339" t="s">
        <v>13</v>
      </c>
      <c r="L1" s="1339" t="s">
        <v>14</v>
      </c>
      <c r="M1" s="1340" t="s">
        <v>15</v>
      </c>
      <c r="N1" s="1341" t="s">
        <v>16</v>
      </c>
      <c r="O1" s="1342" t="s">
        <v>17</v>
      </c>
      <c r="P1" s="1342" t="s">
        <v>18</v>
      </c>
      <c r="Q1" s="1343" t="s">
        <v>19</v>
      </c>
      <c r="R1" s="1343" t="s">
        <v>20</v>
      </c>
      <c r="S1" s="1342" t="s">
        <v>21</v>
      </c>
      <c r="T1" s="1312" t="s">
        <v>22</v>
      </c>
      <c r="U1" s="1312" t="s">
        <v>23</v>
      </c>
      <c r="V1" s="1312" t="s">
        <v>24</v>
      </c>
      <c r="W1" s="1312" t="s">
        <v>25</v>
      </c>
      <c r="X1" s="1312" t="s">
        <v>26</v>
      </c>
      <c r="Y1" s="1312" t="s">
        <v>27</v>
      </c>
      <c r="Z1" s="1312" t="s">
        <v>28</v>
      </c>
      <c r="AA1" s="1312" t="s">
        <v>29</v>
      </c>
      <c r="AB1" s="1344" t="s">
        <v>30</v>
      </c>
      <c r="AC1" s="1345" t="s">
        <v>31</v>
      </c>
      <c r="AD1" s="1345" t="s">
        <v>32</v>
      </c>
      <c r="AE1" s="1346" t="s">
        <v>33</v>
      </c>
      <c r="AF1" s="1347" t="s">
        <v>34</v>
      </c>
      <c r="AG1" s="1347" t="s">
        <v>35</v>
      </c>
      <c r="AH1" s="1348" t="s">
        <v>36</v>
      </c>
      <c r="AI1" s="1349" t="s">
        <v>37</v>
      </c>
      <c r="AJ1" s="1350" t="s">
        <v>38</v>
      </c>
      <c r="AK1" s="1350" t="s">
        <v>39</v>
      </c>
      <c r="AL1" s="1351" t="s">
        <v>40</v>
      </c>
      <c r="AM1" s="1352" t="s">
        <v>41</v>
      </c>
      <c r="AN1" s="1352" t="s">
        <v>42</v>
      </c>
      <c r="AO1" s="1353" t="s">
        <v>43</v>
      </c>
      <c r="AP1" s="1354" t="s">
        <v>44</v>
      </c>
      <c r="AQ1" s="1355" t="s">
        <v>45</v>
      </c>
      <c r="AR1" s="1356" t="s">
        <v>46</v>
      </c>
      <c r="AS1" s="1355" t="s">
        <v>47</v>
      </c>
      <c r="AT1" s="1357" t="s">
        <v>48</v>
      </c>
      <c r="AU1" s="1357" t="s">
        <v>49</v>
      </c>
      <c r="AV1" s="1358" t="s">
        <v>50</v>
      </c>
      <c r="AW1" s="1359" t="s">
        <v>51</v>
      </c>
      <c r="AX1" s="1360" t="s">
        <v>52</v>
      </c>
      <c r="AY1" s="1361" t="s">
        <v>53</v>
      </c>
      <c r="AZ1" s="1362" t="s">
        <v>54</v>
      </c>
      <c r="BA1" s="1363" t="s">
        <v>55</v>
      </c>
      <c r="BB1" s="1363" t="s">
        <v>56</v>
      </c>
      <c r="BC1" s="1364" t="s">
        <v>57</v>
      </c>
      <c r="BD1" s="1365" t="s">
        <v>58</v>
      </c>
      <c r="BE1" s="1366" t="s">
        <v>59</v>
      </c>
      <c r="BF1" s="1367" t="s">
        <v>60</v>
      </c>
      <c r="BG1" s="1367" t="s">
        <v>61</v>
      </c>
      <c r="BH1" s="1368" t="s">
        <v>62</v>
      </c>
      <c r="BI1" s="1369" t="s">
        <v>63</v>
      </c>
      <c r="BJ1" s="1369" t="s">
        <v>4684</v>
      </c>
      <c r="BK1" s="1370" t="s">
        <v>65</v>
      </c>
      <c r="BL1" s="1311" t="s">
        <v>66</v>
      </c>
      <c r="BM1" s="1311" t="s">
        <v>67</v>
      </c>
      <c r="BN1" s="1312" t="s">
        <v>4685</v>
      </c>
      <c r="BO1" s="1312" t="s">
        <v>4686</v>
      </c>
      <c r="BP1" s="1371" t="s">
        <v>71</v>
      </c>
      <c r="BQ1" s="1372" t="s">
        <v>9734</v>
      </c>
      <c r="BR1" s="1372" t="s">
        <v>73</v>
      </c>
      <c r="BS1" s="1372" t="s">
        <v>74</v>
      </c>
      <c r="BT1" s="1373" t="s">
        <v>4688</v>
      </c>
      <c r="BU1" s="1373" t="s">
        <v>4689</v>
      </c>
      <c r="BV1" s="1373" t="s">
        <v>4690</v>
      </c>
      <c r="BW1" s="1374" t="s">
        <v>78</v>
      </c>
      <c r="BX1" s="1374" t="s">
        <v>79</v>
      </c>
      <c r="BY1" s="1312" t="s">
        <v>81</v>
      </c>
    </row>
    <row r="2" spans="1:77" ht="50" customHeight="1" thickTop="1" x14ac:dyDescent="0.2">
      <c r="A2" s="1303" t="s">
        <v>107</v>
      </c>
      <c r="B2" s="65" t="s">
        <v>4915</v>
      </c>
      <c r="C2" s="401" t="s">
        <v>109</v>
      </c>
      <c r="D2" s="1188" t="s">
        <v>6849</v>
      </c>
      <c r="E2" s="402"/>
      <c r="F2" s="402"/>
      <c r="G2" s="472" t="s">
        <v>89</v>
      </c>
      <c r="H2" s="468" t="s">
        <v>89</v>
      </c>
      <c r="I2" s="356">
        <v>41836</v>
      </c>
      <c r="J2" s="356" t="s">
        <v>90</v>
      </c>
      <c r="K2" s="356" t="s">
        <v>9098</v>
      </c>
      <c r="L2" s="356"/>
      <c r="M2" s="356"/>
      <c r="N2" s="62"/>
      <c r="O2" s="181"/>
      <c r="P2" s="678"/>
      <c r="Q2" s="678"/>
      <c r="R2" s="678"/>
      <c r="S2" s="1133"/>
      <c r="T2" s="485"/>
      <c r="U2" s="316" t="b">
        <v>0</v>
      </c>
      <c r="V2" s="118" t="s">
        <v>111</v>
      </c>
      <c r="W2" s="71" t="s">
        <v>94</v>
      </c>
      <c r="X2" s="281"/>
      <c r="Y2" s="82" t="s">
        <v>112</v>
      </c>
      <c r="Z2" s="72" t="s">
        <v>113</v>
      </c>
      <c r="AA2" s="106"/>
      <c r="AB2" s="837">
        <v>44621</v>
      </c>
      <c r="AC2" s="143"/>
      <c r="AD2" s="183"/>
      <c r="AE2" s="828"/>
      <c r="AF2" s="891"/>
      <c r="AG2" s="891"/>
      <c r="AH2" s="64"/>
      <c r="AI2" s="144"/>
      <c r="AJ2" s="591"/>
      <c r="AK2" s="591"/>
      <c r="AL2" s="828"/>
      <c r="AM2" s="891"/>
      <c r="AN2" s="891"/>
      <c r="AO2" s="64"/>
      <c r="AP2" s="94"/>
      <c r="AQ2" s="865"/>
      <c r="AR2" s="185"/>
      <c r="AS2" s="828"/>
      <c r="AT2" s="973"/>
      <c r="AU2" s="973"/>
      <c r="AV2" s="187"/>
      <c r="AW2" s="276"/>
      <c r="AX2" s="185"/>
      <c r="AY2" s="185"/>
      <c r="AZ2" s="857"/>
      <c r="BA2" s="973"/>
      <c r="BB2" s="973"/>
      <c r="BC2" s="187"/>
      <c r="BD2" s="187"/>
      <c r="BE2" s="93" t="s">
        <v>7255</v>
      </c>
      <c r="BF2" s="828">
        <v>45170</v>
      </c>
      <c r="BG2" s="988"/>
      <c r="BH2" s="93" t="s">
        <v>6414</v>
      </c>
      <c r="BI2" s="828">
        <v>45261</v>
      </c>
      <c r="BJ2" s="988"/>
      <c r="BK2" s="93" t="s">
        <v>114</v>
      </c>
      <c r="BL2" s="828" t="s">
        <v>114</v>
      </c>
      <c r="BM2" s="988"/>
      <c r="BN2" s="540" t="s">
        <v>9113</v>
      </c>
      <c r="BO2" s="1189" t="s">
        <v>115</v>
      </c>
      <c r="BP2" s="12"/>
      <c r="BQ2" s="261">
        <v>44784</v>
      </c>
      <c r="BR2" s="261">
        <v>44659</v>
      </c>
      <c r="BS2" s="18" t="s">
        <v>116</v>
      </c>
      <c r="BT2" s="261"/>
      <c r="BU2" s="261">
        <v>44796</v>
      </c>
      <c r="BV2" s="18" t="s">
        <v>116</v>
      </c>
      <c r="BW2" s="261">
        <v>44796</v>
      </c>
      <c r="BX2" s="261"/>
      <c r="BY2" s="54" t="s">
        <v>105</v>
      </c>
    </row>
    <row r="3" spans="1:77" ht="50" customHeight="1" x14ac:dyDescent="0.2">
      <c r="A3" s="1303" t="s">
        <v>118</v>
      </c>
      <c r="B3" s="65" t="s">
        <v>119</v>
      </c>
      <c r="C3" s="401" t="s">
        <v>120</v>
      </c>
      <c r="D3" s="1188">
        <v>2191</v>
      </c>
      <c r="E3" s="402">
        <v>2021</v>
      </c>
      <c r="F3" s="402">
        <v>2038</v>
      </c>
      <c r="G3" s="472" t="s">
        <v>89</v>
      </c>
      <c r="H3" s="468" t="s">
        <v>89</v>
      </c>
      <c r="I3" s="356" t="s">
        <v>121</v>
      </c>
      <c r="J3" s="356" t="s">
        <v>93</v>
      </c>
      <c r="K3" s="356" t="s">
        <v>9735</v>
      </c>
      <c r="L3" s="356"/>
      <c r="M3" s="356"/>
      <c r="N3" s="62"/>
      <c r="O3" s="181"/>
      <c r="P3" s="678"/>
      <c r="Q3" s="678"/>
      <c r="R3" s="678"/>
      <c r="S3" s="1133"/>
      <c r="T3" s="485"/>
      <c r="U3" s="316" t="s">
        <v>93</v>
      </c>
      <c r="V3" s="118" t="s">
        <v>93</v>
      </c>
      <c r="W3" s="71" t="s">
        <v>94</v>
      </c>
      <c r="X3" s="71"/>
      <c r="Y3" s="72" t="s">
        <v>123</v>
      </c>
      <c r="Z3" s="72" t="s">
        <v>7374</v>
      </c>
      <c r="AA3" s="82"/>
      <c r="AB3" s="837">
        <v>44713</v>
      </c>
      <c r="AC3" s="143" t="s">
        <v>125</v>
      </c>
      <c r="AD3" s="183" t="s">
        <v>126</v>
      </c>
      <c r="AE3" s="828">
        <v>44378</v>
      </c>
      <c r="AF3" s="891">
        <v>44378</v>
      </c>
      <c r="AG3" s="891">
        <v>44440</v>
      </c>
      <c r="AH3" s="132" t="s">
        <v>127</v>
      </c>
      <c r="AI3" s="144"/>
      <c r="AJ3" s="185" t="s">
        <v>128</v>
      </c>
      <c r="AK3" s="185" t="s">
        <v>129</v>
      </c>
      <c r="AL3" s="857">
        <v>44743</v>
      </c>
      <c r="AM3" s="891"/>
      <c r="AN3" s="891"/>
      <c r="AO3" s="64"/>
      <c r="AP3" s="94"/>
      <c r="AQ3" s="865"/>
      <c r="AR3" s="185"/>
      <c r="AS3" s="857"/>
      <c r="AT3" s="973"/>
      <c r="AU3" s="973"/>
      <c r="AV3" s="187"/>
      <c r="AW3" s="276"/>
      <c r="AX3" s="185"/>
      <c r="AY3" s="185"/>
      <c r="AZ3" s="857"/>
      <c r="BA3" s="973"/>
      <c r="BB3" s="973"/>
      <c r="BC3" s="187"/>
      <c r="BD3" s="187"/>
      <c r="BE3" s="93" t="s">
        <v>5598</v>
      </c>
      <c r="BF3" s="828">
        <v>44896</v>
      </c>
      <c r="BG3" s="988"/>
      <c r="BH3" s="93" t="s">
        <v>6303</v>
      </c>
      <c r="BI3" s="828">
        <v>44958</v>
      </c>
      <c r="BJ3" s="988"/>
      <c r="BK3" s="93" t="s">
        <v>6414</v>
      </c>
      <c r="BL3" s="828">
        <v>45261</v>
      </c>
      <c r="BM3" s="988"/>
      <c r="BN3" s="540" t="s">
        <v>9736</v>
      </c>
      <c r="BO3" s="12" t="s">
        <v>9737</v>
      </c>
      <c r="BP3" s="12"/>
      <c r="BQ3" s="11">
        <v>44736</v>
      </c>
      <c r="BR3" s="11">
        <v>44749</v>
      </c>
      <c r="BS3" s="18" t="s">
        <v>116</v>
      </c>
      <c r="BT3" s="11"/>
      <c r="BU3" s="11">
        <v>44749</v>
      </c>
      <c r="BV3" s="11" t="s">
        <v>116</v>
      </c>
      <c r="BW3" s="261">
        <v>44749</v>
      </c>
      <c r="BX3" s="261"/>
      <c r="BY3" s="54" t="s">
        <v>105</v>
      </c>
    </row>
    <row r="4" spans="1:77" ht="50" customHeight="1" x14ac:dyDescent="0.2">
      <c r="A4" s="1303" t="s">
        <v>135</v>
      </c>
      <c r="B4" s="65" t="s">
        <v>136</v>
      </c>
      <c r="C4" s="401" t="s">
        <v>1307</v>
      </c>
      <c r="D4" s="1188" t="s">
        <v>6849</v>
      </c>
      <c r="E4" s="402"/>
      <c r="F4" s="402"/>
      <c r="G4" s="472" t="s">
        <v>89</v>
      </c>
      <c r="H4" s="468" t="s">
        <v>89</v>
      </c>
      <c r="I4" s="356">
        <v>43299</v>
      </c>
      <c r="J4" s="356" t="s">
        <v>90</v>
      </c>
      <c r="K4" s="356" t="s">
        <v>138</v>
      </c>
      <c r="L4" s="356"/>
      <c r="M4" s="356"/>
      <c r="N4" s="62"/>
      <c r="O4" s="181"/>
      <c r="P4" s="678"/>
      <c r="Q4" s="678"/>
      <c r="R4" s="678"/>
      <c r="S4" s="1133"/>
      <c r="T4" s="485"/>
      <c r="U4" s="316" t="s">
        <v>93</v>
      </c>
      <c r="V4" s="118" t="s">
        <v>93</v>
      </c>
      <c r="W4" s="71" t="s">
        <v>94</v>
      </c>
      <c r="X4" s="71"/>
      <c r="Y4" s="72" t="s">
        <v>139</v>
      </c>
      <c r="Z4" s="72" t="s">
        <v>9641</v>
      </c>
      <c r="AA4" s="106"/>
      <c r="AB4" s="837">
        <v>44013</v>
      </c>
      <c r="AC4" s="93" t="s">
        <v>788</v>
      </c>
      <c r="AD4" s="183" t="s">
        <v>7278</v>
      </c>
      <c r="AE4" s="828">
        <v>44470</v>
      </c>
      <c r="AF4" s="891"/>
      <c r="AG4" s="891"/>
      <c r="AH4" s="64"/>
      <c r="AI4" s="144"/>
      <c r="AJ4" s="1190" t="s">
        <v>315</v>
      </c>
      <c r="AK4" s="591" t="s">
        <v>7279</v>
      </c>
      <c r="AL4" s="828">
        <v>44652</v>
      </c>
      <c r="AM4" s="891"/>
      <c r="AN4" s="891"/>
      <c r="AO4" s="64"/>
      <c r="AP4" s="94"/>
      <c r="AQ4" s="865" t="s">
        <v>315</v>
      </c>
      <c r="AR4" s="185" t="s">
        <v>7280</v>
      </c>
      <c r="AS4" s="857">
        <v>44652</v>
      </c>
      <c r="AT4" s="973"/>
      <c r="AU4" s="973"/>
      <c r="AV4" s="187"/>
      <c r="AW4" s="276"/>
      <c r="AX4" s="185" t="s">
        <v>1025</v>
      </c>
      <c r="AY4" s="185" t="s">
        <v>7281</v>
      </c>
      <c r="AZ4" s="857">
        <v>44743</v>
      </c>
      <c r="BA4" s="973"/>
      <c r="BB4" s="973"/>
      <c r="BC4" s="187"/>
      <c r="BD4" s="187"/>
      <c r="BE4" s="295" t="s">
        <v>316</v>
      </c>
      <c r="BF4" s="848">
        <v>45017</v>
      </c>
      <c r="BG4" s="990"/>
      <c r="BH4" s="295" t="s">
        <v>399</v>
      </c>
      <c r="BI4" s="848">
        <v>45108</v>
      </c>
      <c r="BJ4" s="990"/>
      <c r="BK4" s="295" t="s">
        <v>1026</v>
      </c>
      <c r="BL4" s="848">
        <v>45292</v>
      </c>
      <c r="BM4" s="988"/>
      <c r="BN4" s="540" t="s">
        <v>9642</v>
      </c>
      <c r="BO4" s="12" t="s">
        <v>9643</v>
      </c>
      <c r="BP4" s="12"/>
      <c r="BQ4" s="261">
        <v>44686</v>
      </c>
      <c r="BR4" s="261"/>
      <c r="BS4" s="18" t="s">
        <v>116</v>
      </c>
      <c r="BT4" s="261"/>
      <c r="BU4" s="261">
        <v>44379</v>
      </c>
      <c r="BV4" s="18" t="s">
        <v>116</v>
      </c>
      <c r="BW4" s="261">
        <v>44728</v>
      </c>
      <c r="BX4" s="261" t="s">
        <v>7384</v>
      </c>
      <c r="BY4" s="54"/>
    </row>
    <row r="5" spans="1:77" ht="50" customHeight="1" x14ac:dyDescent="0.2">
      <c r="A5" s="1303" t="s">
        <v>151</v>
      </c>
      <c r="B5" s="65" t="s">
        <v>152</v>
      </c>
      <c r="C5" s="401" t="s">
        <v>4939</v>
      </c>
      <c r="D5" s="1188">
        <v>2131</v>
      </c>
      <c r="E5" s="402">
        <v>2018</v>
      </c>
      <c r="F5" s="402">
        <v>2037</v>
      </c>
      <c r="G5" s="472" t="s">
        <v>89</v>
      </c>
      <c r="H5" s="468" t="s">
        <v>89</v>
      </c>
      <c r="I5" s="356" t="s">
        <v>121</v>
      </c>
      <c r="J5" s="356" t="s">
        <v>90</v>
      </c>
      <c r="K5" s="356" t="s">
        <v>154</v>
      </c>
      <c r="L5" s="356"/>
      <c r="M5" s="356"/>
      <c r="N5" s="62"/>
      <c r="O5" s="181"/>
      <c r="P5" s="678"/>
      <c r="Q5" s="678"/>
      <c r="R5" s="678"/>
      <c r="S5" s="1133"/>
      <c r="T5" s="485"/>
      <c r="U5" s="316" t="s">
        <v>93</v>
      </c>
      <c r="V5" s="118" t="s">
        <v>93</v>
      </c>
      <c r="W5" s="71" t="s">
        <v>94</v>
      </c>
      <c r="X5" s="71"/>
      <c r="Y5" s="82" t="s">
        <v>4940</v>
      </c>
      <c r="Z5" s="72" t="s">
        <v>4941</v>
      </c>
      <c r="AA5" s="106" t="s">
        <v>4942</v>
      </c>
      <c r="AB5" s="837">
        <v>43344</v>
      </c>
      <c r="AC5" s="143" t="s">
        <v>157</v>
      </c>
      <c r="AD5" s="183" t="s">
        <v>158</v>
      </c>
      <c r="AE5" s="828">
        <v>43831</v>
      </c>
      <c r="AF5" s="891">
        <v>44473</v>
      </c>
      <c r="AG5" s="891">
        <v>44516</v>
      </c>
      <c r="AH5" s="64" t="s">
        <v>159</v>
      </c>
      <c r="AI5" s="144"/>
      <c r="AJ5" s="184"/>
      <c r="AK5" s="184"/>
      <c r="AL5" s="828"/>
      <c r="AM5" s="891"/>
      <c r="AN5" s="891"/>
      <c r="AO5" s="64"/>
      <c r="AP5" s="94"/>
      <c r="AQ5" s="865"/>
      <c r="AR5" s="185"/>
      <c r="AS5" s="857"/>
      <c r="AT5" s="973"/>
      <c r="AU5" s="973"/>
      <c r="AV5" s="187"/>
      <c r="AW5" s="276"/>
      <c r="AX5" s="185"/>
      <c r="AY5" s="185"/>
      <c r="AZ5" s="857"/>
      <c r="BA5" s="973"/>
      <c r="BB5" s="973"/>
      <c r="BC5" s="187"/>
      <c r="BD5" s="187"/>
      <c r="BE5" s="93" t="s">
        <v>5098</v>
      </c>
      <c r="BF5" s="828">
        <v>44866</v>
      </c>
      <c r="BG5" s="988"/>
      <c r="BH5" s="93" t="s">
        <v>4931</v>
      </c>
      <c r="BI5" s="828">
        <v>44986</v>
      </c>
      <c r="BJ5" s="988"/>
      <c r="BK5" s="93" t="s">
        <v>114</v>
      </c>
      <c r="BL5" s="828" t="s">
        <v>114</v>
      </c>
      <c r="BM5" s="988"/>
      <c r="BN5" s="1191" t="s">
        <v>9236</v>
      </c>
      <c r="BO5" s="1192" t="s">
        <v>9237</v>
      </c>
      <c r="BP5" s="1192"/>
      <c r="BQ5" s="261">
        <v>44670</v>
      </c>
      <c r="BR5" s="261"/>
      <c r="BS5" s="18" t="s">
        <v>116</v>
      </c>
      <c r="BT5" s="261"/>
      <c r="BU5" s="261">
        <v>44770</v>
      </c>
      <c r="BV5" s="18" t="s">
        <v>116</v>
      </c>
      <c r="BW5" s="261">
        <v>44770</v>
      </c>
      <c r="BX5" s="261" t="s">
        <v>7384</v>
      </c>
      <c r="BY5" s="54" t="s">
        <v>579</v>
      </c>
    </row>
    <row r="6" spans="1:77" ht="50" hidden="1" customHeight="1" x14ac:dyDescent="0.2">
      <c r="A6" s="1303" t="s">
        <v>166</v>
      </c>
      <c r="B6" s="65" t="s">
        <v>167</v>
      </c>
      <c r="C6" s="401" t="s">
        <v>4945</v>
      </c>
      <c r="D6" s="1188">
        <v>1344</v>
      </c>
      <c r="E6" s="402">
        <v>2011</v>
      </c>
      <c r="F6" s="480">
        <v>2030</v>
      </c>
      <c r="G6" s="472" t="s">
        <v>89</v>
      </c>
      <c r="H6" s="468" t="s">
        <v>89</v>
      </c>
      <c r="I6" s="356">
        <v>43517</v>
      </c>
      <c r="J6" s="356" t="s">
        <v>90</v>
      </c>
      <c r="K6" s="356" t="s">
        <v>9115</v>
      </c>
      <c r="L6" s="356"/>
      <c r="M6" s="356"/>
      <c r="N6" s="62"/>
      <c r="O6" s="181"/>
      <c r="P6" s="678"/>
      <c r="Q6" s="678"/>
      <c r="R6" s="678"/>
      <c r="S6" s="1133"/>
      <c r="T6" s="485"/>
      <c r="U6" s="316" t="b">
        <v>0</v>
      </c>
      <c r="V6" s="118" t="s">
        <v>111</v>
      </c>
      <c r="W6" s="71" t="s">
        <v>94</v>
      </c>
      <c r="X6" s="1193"/>
      <c r="Y6" s="1194" t="s">
        <v>4946</v>
      </c>
      <c r="Z6" s="72" t="s">
        <v>4947</v>
      </c>
      <c r="AA6" s="82" t="s">
        <v>4948</v>
      </c>
      <c r="AB6" s="837">
        <v>43525</v>
      </c>
      <c r="AC6" s="143"/>
      <c r="AD6" s="183"/>
      <c r="AE6" s="828"/>
      <c r="AF6" s="891"/>
      <c r="AG6" s="891"/>
      <c r="AH6" s="64"/>
      <c r="AI6" s="144"/>
      <c r="AJ6" s="183"/>
      <c r="AK6" s="183"/>
      <c r="AL6" s="828"/>
      <c r="AM6" s="891"/>
      <c r="AN6" s="891"/>
      <c r="AO6" s="64"/>
      <c r="AP6" s="94"/>
      <c r="AQ6" s="865"/>
      <c r="AR6" s="185"/>
      <c r="AS6" s="857"/>
      <c r="AT6" s="973"/>
      <c r="AU6" s="973"/>
      <c r="AV6" s="187"/>
      <c r="AW6" s="276"/>
      <c r="AX6" s="185"/>
      <c r="AY6" s="185"/>
      <c r="AZ6" s="857"/>
      <c r="BA6" s="973"/>
      <c r="BB6" s="973"/>
      <c r="BC6" s="187"/>
      <c r="BD6" s="187"/>
      <c r="BE6" s="93"/>
      <c r="BF6" s="828"/>
      <c r="BG6" s="988">
        <v>42536</v>
      </c>
      <c r="BH6" s="93"/>
      <c r="BI6" s="828"/>
      <c r="BJ6" s="988">
        <v>43090</v>
      </c>
      <c r="BK6" s="93"/>
      <c r="BL6" s="828"/>
      <c r="BM6" s="988">
        <v>43517</v>
      </c>
      <c r="BN6" s="540" t="s">
        <v>4949</v>
      </c>
      <c r="BO6" s="12"/>
      <c r="BP6" s="12"/>
      <c r="BQ6" s="261">
        <v>44218</v>
      </c>
      <c r="BR6" s="261"/>
      <c r="BS6" s="18" t="s">
        <v>116</v>
      </c>
      <c r="BT6" s="261"/>
      <c r="BU6" s="261"/>
      <c r="BV6" s="18"/>
      <c r="BW6" s="261"/>
      <c r="BX6" s="261" t="s">
        <v>6810</v>
      </c>
      <c r="BY6" s="12" t="s">
        <v>4950</v>
      </c>
    </row>
    <row r="7" spans="1:77" ht="50" customHeight="1" x14ac:dyDescent="0.2">
      <c r="A7" s="1303" t="s">
        <v>203</v>
      </c>
      <c r="B7" s="65" t="s">
        <v>204</v>
      </c>
      <c r="C7" s="401" t="s">
        <v>205</v>
      </c>
      <c r="D7" s="1188">
        <v>1978</v>
      </c>
      <c r="E7" s="507" t="s">
        <v>1083</v>
      </c>
      <c r="F7" s="507" t="s">
        <v>1420</v>
      </c>
      <c r="G7" s="472" t="s">
        <v>89</v>
      </c>
      <c r="H7" s="468" t="s">
        <v>89</v>
      </c>
      <c r="I7" s="356"/>
      <c r="J7" s="356" t="s">
        <v>90</v>
      </c>
      <c r="K7" s="356" t="s">
        <v>206</v>
      </c>
      <c r="L7" s="356"/>
      <c r="M7" s="356"/>
      <c r="N7" s="536">
        <v>44109</v>
      </c>
      <c r="O7" s="181">
        <v>44550</v>
      </c>
      <c r="P7" s="678"/>
      <c r="Q7" s="678"/>
      <c r="R7" s="678"/>
      <c r="S7" s="1133"/>
      <c r="T7" s="485"/>
      <c r="U7" s="316" t="s">
        <v>93</v>
      </c>
      <c r="V7" s="118" t="s">
        <v>93</v>
      </c>
      <c r="W7" s="71" t="s">
        <v>94</v>
      </c>
      <c r="X7" s="71"/>
      <c r="Y7" s="72" t="s">
        <v>4965</v>
      </c>
      <c r="Z7" s="82" t="s">
        <v>9738</v>
      </c>
      <c r="AA7" s="107"/>
      <c r="AB7" s="837">
        <v>44378</v>
      </c>
      <c r="AC7" s="143" t="s">
        <v>4968</v>
      </c>
      <c r="AD7" s="183" t="s">
        <v>364</v>
      </c>
      <c r="AE7" s="828">
        <v>42370</v>
      </c>
      <c r="AF7" s="891">
        <v>42186</v>
      </c>
      <c r="AG7" s="891">
        <v>42354</v>
      </c>
      <c r="AH7" s="132" t="s">
        <v>4969</v>
      </c>
      <c r="AI7" s="144" t="s">
        <v>4970</v>
      </c>
      <c r="AJ7" s="591" t="s">
        <v>4971</v>
      </c>
      <c r="AK7" s="591" t="s">
        <v>270</v>
      </c>
      <c r="AL7" s="828">
        <v>43800</v>
      </c>
      <c r="AM7" s="891">
        <v>43798</v>
      </c>
      <c r="AN7" s="891">
        <v>43890</v>
      </c>
      <c r="AO7" s="132" t="s">
        <v>4972</v>
      </c>
      <c r="AP7" s="215" t="s">
        <v>4973</v>
      </c>
      <c r="AQ7" s="865"/>
      <c r="AR7" s="185"/>
      <c r="AS7" s="857"/>
      <c r="AT7" s="973"/>
      <c r="AU7" s="973"/>
      <c r="AV7" s="187"/>
      <c r="AW7" s="276"/>
      <c r="AX7" s="185"/>
      <c r="AY7" s="185"/>
      <c r="AZ7" s="857"/>
      <c r="BA7" s="973"/>
      <c r="BB7" s="973"/>
      <c r="BC7" s="187"/>
      <c r="BD7" s="187"/>
      <c r="BE7" s="93" t="s">
        <v>1710</v>
      </c>
      <c r="BF7" s="828">
        <v>44105</v>
      </c>
      <c r="BG7" s="1018">
        <v>44470</v>
      </c>
      <c r="BH7" s="93" t="s">
        <v>9739</v>
      </c>
      <c r="BI7" s="828">
        <v>44470</v>
      </c>
      <c r="BJ7" s="988">
        <v>44550</v>
      </c>
      <c r="BK7" s="93" t="s">
        <v>114</v>
      </c>
      <c r="BL7" s="828" t="s">
        <v>114</v>
      </c>
      <c r="BM7" s="988"/>
      <c r="BN7" s="540" t="s">
        <v>9740</v>
      </c>
      <c r="BO7" s="12"/>
      <c r="BP7" s="12"/>
      <c r="BQ7" s="261">
        <v>43856</v>
      </c>
      <c r="BR7" s="261">
        <v>44568</v>
      </c>
      <c r="BS7" s="18" t="s">
        <v>116</v>
      </c>
      <c r="BT7" s="261">
        <v>44267</v>
      </c>
      <c r="BU7" s="261">
        <v>44568</v>
      </c>
      <c r="BV7" s="18" t="s">
        <v>116</v>
      </c>
      <c r="BW7" s="261"/>
      <c r="BX7" s="261" t="s">
        <v>8881</v>
      </c>
      <c r="BY7" s="12" t="s">
        <v>212</v>
      </c>
    </row>
    <row r="8" spans="1:77" ht="50" customHeight="1" x14ac:dyDescent="0.2">
      <c r="A8" s="1303" t="s">
        <v>263</v>
      </c>
      <c r="B8" s="521" t="s">
        <v>264</v>
      </c>
      <c r="C8" s="471" t="s">
        <v>265</v>
      </c>
      <c r="D8" s="1188" t="s">
        <v>6849</v>
      </c>
      <c r="E8" s="507"/>
      <c r="F8" s="507"/>
      <c r="G8" s="472" t="s">
        <v>89</v>
      </c>
      <c r="H8" s="468" t="s">
        <v>89</v>
      </c>
      <c r="I8" s="356">
        <v>42516</v>
      </c>
      <c r="J8" s="356" t="s">
        <v>90</v>
      </c>
      <c r="K8" s="356" t="s">
        <v>9115</v>
      </c>
      <c r="L8" s="356"/>
      <c r="M8" s="356"/>
      <c r="N8" s="62"/>
      <c r="O8" s="181"/>
      <c r="P8" s="678"/>
      <c r="Q8" s="678"/>
      <c r="R8" s="678"/>
      <c r="S8" s="1133"/>
      <c r="T8" s="485"/>
      <c r="U8" s="316" t="s">
        <v>93</v>
      </c>
      <c r="V8" s="118" t="s">
        <v>93</v>
      </c>
      <c r="W8" s="71" t="s">
        <v>267</v>
      </c>
      <c r="X8" s="71"/>
      <c r="Y8" s="82" t="s">
        <v>268</v>
      </c>
      <c r="Z8" s="82" t="s">
        <v>268</v>
      </c>
      <c r="AA8" s="106"/>
      <c r="AB8" s="1183">
        <v>44562</v>
      </c>
      <c r="AC8" s="1136" t="s">
        <v>2526</v>
      </c>
      <c r="AD8" s="1195" t="s">
        <v>7292</v>
      </c>
      <c r="AE8" s="1137">
        <v>44105</v>
      </c>
      <c r="AF8" s="1138">
        <v>44102</v>
      </c>
      <c r="AG8" s="1138">
        <v>44144</v>
      </c>
      <c r="AH8" s="1139" t="s">
        <v>7293</v>
      </c>
      <c r="AI8" s="1140"/>
      <c r="AJ8" s="1196" t="s">
        <v>9263</v>
      </c>
      <c r="AK8" s="591" t="s">
        <v>270</v>
      </c>
      <c r="AL8" s="828">
        <v>44835</v>
      </c>
      <c r="AM8" s="891"/>
      <c r="AN8" s="891"/>
      <c r="AO8" s="64"/>
      <c r="AP8" s="94"/>
      <c r="AQ8" s="865"/>
      <c r="AR8" s="185"/>
      <c r="AS8" s="857"/>
      <c r="AT8" s="973"/>
      <c r="AU8" s="973"/>
      <c r="AV8" s="187"/>
      <c r="AW8" s="276"/>
      <c r="AX8" s="185"/>
      <c r="AY8" s="185"/>
      <c r="AZ8" s="857"/>
      <c r="BA8" s="973"/>
      <c r="BB8" s="973"/>
      <c r="BC8" s="187"/>
      <c r="BD8" s="187"/>
      <c r="BE8" s="93" t="s">
        <v>1240</v>
      </c>
      <c r="BF8" s="828">
        <v>45170</v>
      </c>
      <c r="BG8" s="988"/>
      <c r="BH8" s="93" t="s">
        <v>1026</v>
      </c>
      <c r="BI8" s="828">
        <v>45261</v>
      </c>
      <c r="BJ8" s="988"/>
      <c r="BK8" s="93" t="s">
        <v>1244</v>
      </c>
      <c r="BL8" s="828">
        <v>45566</v>
      </c>
      <c r="BM8" s="988"/>
      <c r="BN8" s="540"/>
      <c r="BO8" s="12" t="s">
        <v>9264</v>
      </c>
      <c r="BP8" s="12"/>
      <c r="BQ8" s="261">
        <v>44672</v>
      </c>
      <c r="BR8" s="261">
        <v>44753</v>
      </c>
      <c r="BS8" s="18" t="s">
        <v>116</v>
      </c>
      <c r="BT8" s="261"/>
      <c r="BU8" s="261">
        <v>44796</v>
      </c>
      <c r="BV8" s="18" t="s">
        <v>116</v>
      </c>
      <c r="BW8" s="261">
        <v>44796</v>
      </c>
      <c r="BX8" s="261"/>
      <c r="BY8" s="12" t="s">
        <v>105</v>
      </c>
    </row>
    <row r="9" spans="1:77" ht="50" customHeight="1" x14ac:dyDescent="0.2">
      <c r="A9" s="1303" t="s">
        <v>320</v>
      </c>
      <c r="B9" s="65" t="s">
        <v>290</v>
      </c>
      <c r="C9" s="283" t="s">
        <v>309</v>
      </c>
      <c r="D9" s="658" t="s">
        <v>226</v>
      </c>
      <c r="E9" s="254">
        <v>2022</v>
      </c>
      <c r="F9" s="254">
        <v>2042</v>
      </c>
      <c r="G9" s="288" t="s">
        <v>89</v>
      </c>
      <c r="H9" s="173" t="s">
        <v>310</v>
      </c>
      <c r="I9" s="467">
        <v>41830</v>
      </c>
      <c r="J9" s="467" t="s">
        <v>90</v>
      </c>
      <c r="K9" s="467" t="s">
        <v>311</v>
      </c>
      <c r="L9" s="467"/>
      <c r="M9" s="467"/>
      <c r="N9" s="62"/>
      <c r="O9" s="181"/>
      <c r="P9" s="678"/>
      <c r="Q9" s="678"/>
      <c r="R9" s="678"/>
      <c r="S9" s="1133"/>
      <c r="T9" s="1197"/>
      <c r="U9" s="316" t="s">
        <v>93</v>
      </c>
      <c r="V9" s="118" t="s">
        <v>93</v>
      </c>
      <c r="W9" s="71" t="s">
        <v>94</v>
      </c>
      <c r="X9" s="71"/>
      <c r="Y9" s="82" t="s">
        <v>312</v>
      </c>
      <c r="Z9" s="82" t="s">
        <v>296</v>
      </c>
      <c r="AA9" s="106"/>
      <c r="AB9" s="839" t="s">
        <v>91</v>
      </c>
      <c r="AC9" s="143" t="s">
        <v>313</v>
      </c>
      <c r="AD9" s="183" t="s">
        <v>314</v>
      </c>
      <c r="AE9" s="828">
        <v>44378</v>
      </c>
      <c r="AF9" s="891"/>
      <c r="AG9" s="891"/>
      <c r="AH9" s="64"/>
      <c r="AI9" s="144"/>
      <c r="AJ9" s="183"/>
      <c r="AK9" s="183"/>
      <c r="AL9" s="856"/>
      <c r="AM9" s="973"/>
      <c r="AN9" s="973"/>
      <c r="AO9" s="187"/>
      <c r="AP9" s="94"/>
      <c r="AQ9" s="865"/>
      <c r="AR9" s="185"/>
      <c r="AS9" s="856"/>
      <c r="AT9" s="973"/>
      <c r="AU9" s="973"/>
      <c r="AV9" s="187"/>
      <c r="AW9" s="276"/>
      <c r="AX9" s="185"/>
      <c r="AY9" s="274"/>
      <c r="AZ9" s="856"/>
      <c r="BA9" s="973"/>
      <c r="BB9" s="973"/>
      <c r="BC9" s="187"/>
      <c r="BD9" s="187"/>
      <c r="BE9" s="1061" t="s">
        <v>315</v>
      </c>
      <c r="BF9" s="875">
        <v>44652</v>
      </c>
      <c r="BG9" s="1181"/>
      <c r="BH9" s="295" t="s">
        <v>316</v>
      </c>
      <c r="BI9" s="848">
        <v>45017</v>
      </c>
      <c r="BJ9" s="988"/>
      <c r="BK9" s="93" t="s">
        <v>114</v>
      </c>
      <c r="BL9" s="874" t="s">
        <v>114</v>
      </c>
      <c r="BM9" s="988"/>
      <c r="BN9" s="540" t="s">
        <v>317</v>
      </c>
      <c r="BO9" s="12"/>
      <c r="BP9" s="12" t="s">
        <v>9741</v>
      </c>
      <c r="BQ9" s="261">
        <v>44628</v>
      </c>
      <c r="BR9" s="261"/>
      <c r="BS9" s="18" t="s">
        <v>116</v>
      </c>
      <c r="BT9" s="261">
        <v>44628</v>
      </c>
      <c r="BU9" s="261"/>
      <c r="BV9" s="18" t="s">
        <v>116</v>
      </c>
      <c r="BW9" s="261">
        <v>44740</v>
      </c>
      <c r="BX9" s="261"/>
      <c r="BY9" s="12" t="s">
        <v>105</v>
      </c>
    </row>
    <row r="10" spans="1:77" ht="50" customHeight="1" x14ac:dyDescent="0.2">
      <c r="A10" s="1303" t="s">
        <v>386</v>
      </c>
      <c r="B10" s="65" t="s">
        <v>387</v>
      </c>
      <c r="C10" s="471" t="s">
        <v>388</v>
      </c>
      <c r="D10" s="1188">
        <v>2104</v>
      </c>
      <c r="E10" s="507" t="s">
        <v>91</v>
      </c>
      <c r="F10" s="507" t="s">
        <v>1420</v>
      </c>
      <c r="G10" s="472" t="s">
        <v>89</v>
      </c>
      <c r="H10" s="468" t="s">
        <v>89</v>
      </c>
      <c r="I10" s="356">
        <v>40570</v>
      </c>
      <c r="J10" s="356" t="s">
        <v>90</v>
      </c>
      <c r="K10" s="356" t="s">
        <v>389</v>
      </c>
      <c r="L10" s="356"/>
      <c r="M10" s="356"/>
      <c r="N10" s="536">
        <v>44596</v>
      </c>
      <c r="O10" s="1198">
        <v>44778</v>
      </c>
      <c r="P10" s="678"/>
      <c r="Q10" s="1199"/>
      <c r="R10" s="1199"/>
      <c r="S10" s="1133"/>
      <c r="T10" s="485"/>
      <c r="U10" s="316" t="s">
        <v>93</v>
      </c>
      <c r="V10" s="118" t="s">
        <v>228</v>
      </c>
      <c r="W10" s="71" t="s">
        <v>267</v>
      </c>
      <c r="X10" s="281"/>
      <c r="Y10" s="82" t="s">
        <v>390</v>
      </c>
      <c r="Z10" s="82" t="s">
        <v>390</v>
      </c>
      <c r="AA10" s="106"/>
      <c r="AB10" s="837">
        <v>44409</v>
      </c>
      <c r="AC10" s="143" t="s">
        <v>392</v>
      </c>
      <c r="AD10" s="183" t="s">
        <v>364</v>
      </c>
      <c r="AE10" s="828">
        <v>43525</v>
      </c>
      <c r="AF10" s="891">
        <v>43507</v>
      </c>
      <c r="AG10" s="891">
        <v>43556</v>
      </c>
      <c r="AH10" s="64" t="s">
        <v>393</v>
      </c>
      <c r="AI10" s="144" t="s">
        <v>394</v>
      </c>
      <c r="AJ10" s="591" t="s">
        <v>5049</v>
      </c>
      <c r="AK10" s="1196" t="s">
        <v>395</v>
      </c>
      <c r="AL10" s="828">
        <v>44075</v>
      </c>
      <c r="AM10" s="891">
        <v>44204</v>
      </c>
      <c r="AN10" s="891">
        <v>44246</v>
      </c>
      <c r="AO10" s="64" t="s">
        <v>396</v>
      </c>
      <c r="AP10" s="94"/>
      <c r="AQ10" s="865"/>
      <c r="AR10" s="185"/>
      <c r="AS10" s="857"/>
      <c r="AT10" s="973"/>
      <c r="AU10" s="973"/>
      <c r="AV10" s="187"/>
      <c r="AW10" s="276"/>
      <c r="AX10" s="185"/>
      <c r="AY10" s="185"/>
      <c r="AZ10" s="857"/>
      <c r="BA10" s="973"/>
      <c r="BB10" s="973"/>
      <c r="BC10" s="187"/>
      <c r="BD10" s="187"/>
      <c r="BE10" s="93" t="s">
        <v>397</v>
      </c>
      <c r="BF10" s="828">
        <v>44562</v>
      </c>
      <c r="BG10" s="991">
        <v>44596</v>
      </c>
      <c r="BH10" s="93" t="s">
        <v>398</v>
      </c>
      <c r="BI10" s="828">
        <v>44713</v>
      </c>
      <c r="BJ10" s="1020">
        <v>44778</v>
      </c>
      <c r="BK10" s="93" t="s">
        <v>399</v>
      </c>
      <c r="BL10" s="828">
        <v>45108</v>
      </c>
      <c r="BM10" s="988"/>
      <c r="BN10" s="1200" t="s">
        <v>8814</v>
      </c>
      <c r="BO10" s="1201" t="s">
        <v>9742</v>
      </c>
      <c r="BP10" s="1201"/>
      <c r="BQ10" s="261">
        <v>44736</v>
      </c>
      <c r="BR10" s="261">
        <v>44428</v>
      </c>
      <c r="BS10" s="18" t="s">
        <v>116</v>
      </c>
      <c r="BT10" s="261">
        <v>44645</v>
      </c>
      <c r="BU10" s="261">
        <v>44428</v>
      </c>
      <c r="BV10" s="18" t="s">
        <v>116</v>
      </c>
      <c r="BW10" s="261"/>
      <c r="BX10" s="711" t="s">
        <v>8881</v>
      </c>
      <c r="BY10" s="30" t="s">
        <v>9743</v>
      </c>
    </row>
    <row r="11" spans="1:77" ht="50" customHeight="1" x14ac:dyDescent="0.2">
      <c r="A11" s="1303" t="s">
        <v>447</v>
      </c>
      <c r="B11" s="521" t="s">
        <v>448</v>
      </c>
      <c r="C11" s="471" t="s">
        <v>449</v>
      </c>
      <c r="D11" s="736">
        <v>2143</v>
      </c>
      <c r="E11" s="507" t="s">
        <v>1083</v>
      </c>
      <c r="F11" s="507" t="s">
        <v>2760</v>
      </c>
      <c r="G11" s="472" t="s">
        <v>89</v>
      </c>
      <c r="H11" s="481" t="s">
        <v>89</v>
      </c>
      <c r="I11" s="356" t="s">
        <v>459</v>
      </c>
      <c r="J11" s="356" t="s">
        <v>90</v>
      </c>
      <c r="K11" s="356" t="s">
        <v>9115</v>
      </c>
      <c r="L11" s="356"/>
      <c r="M11" s="356"/>
      <c r="N11" s="62"/>
      <c r="O11" s="181"/>
      <c r="P11" s="678"/>
      <c r="Q11" s="678"/>
      <c r="R11" s="678"/>
      <c r="S11" s="1133"/>
      <c r="T11" s="485"/>
      <c r="U11" s="316" t="s">
        <v>93</v>
      </c>
      <c r="V11" s="118" t="s">
        <v>93</v>
      </c>
      <c r="W11" s="71" t="s">
        <v>94</v>
      </c>
      <c r="X11" s="71"/>
      <c r="Y11" s="82" t="s">
        <v>9343</v>
      </c>
      <c r="Z11" s="82" t="s">
        <v>966</v>
      </c>
      <c r="AA11" s="108"/>
      <c r="AB11" s="837">
        <v>43709</v>
      </c>
      <c r="AC11" s="143" t="s">
        <v>462</v>
      </c>
      <c r="AD11" s="183" t="s">
        <v>463</v>
      </c>
      <c r="AE11" s="828">
        <v>43739</v>
      </c>
      <c r="AF11" s="891">
        <v>43745</v>
      </c>
      <c r="AG11" s="891">
        <v>43787</v>
      </c>
      <c r="AH11" s="132" t="s">
        <v>464</v>
      </c>
      <c r="AI11" s="144"/>
      <c r="AJ11" s="183" t="s">
        <v>465</v>
      </c>
      <c r="AK11" s="183" t="s">
        <v>364</v>
      </c>
      <c r="AL11" s="828">
        <v>44075</v>
      </c>
      <c r="AM11" s="891">
        <v>44571</v>
      </c>
      <c r="AN11" s="891">
        <v>44645</v>
      </c>
      <c r="AO11" s="64" t="s">
        <v>466</v>
      </c>
      <c r="AP11" s="94"/>
      <c r="AQ11" s="865"/>
      <c r="AR11" s="185"/>
      <c r="AS11" s="857"/>
      <c r="AT11" s="973"/>
      <c r="AU11" s="973"/>
      <c r="AV11" s="187"/>
      <c r="AW11" s="276"/>
      <c r="AX11" s="185"/>
      <c r="AY11" s="185"/>
      <c r="AZ11" s="857"/>
      <c r="BA11" s="973"/>
      <c r="BB11" s="973"/>
      <c r="BC11" s="187"/>
      <c r="BD11" s="187"/>
      <c r="BE11" s="93" t="s">
        <v>7255</v>
      </c>
      <c r="BF11" s="828">
        <v>45170</v>
      </c>
      <c r="BG11" s="988"/>
      <c r="BH11" s="93" t="s">
        <v>7310</v>
      </c>
      <c r="BI11" s="828">
        <v>45323</v>
      </c>
      <c r="BJ11" s="988"/>
      <c r="BK11" s="93" t="s">
        <v>6304</v>
      </c>
      <c r="BL11" s="828">
        <v>45658</v>
      </c>
      <c r="BM11" s="988"/>
      <c r="BN11" s="540" t="s">
        <v>9344</v>
      </c>
      <c r="BO11" s="12" t="s">
        <v>9345</v>
      </c>
      <c r="BP11" s="12"/>
      <c r="BQ11" s="261">
        <v>44687</v>
      </c>
      <c r="BR11" s="261"/>
      <c r="BS11" s="18" t="s">
        <v>116</v>
      </c>
      <c r="BT11" s="261">
        <v>44687</v>
      </c>
      <c r="BU11" s="261">
        <v>44776</v>
      </c>
      <c r="BV11" s="18" t="s">
        <v>116</v>
      </c>
      <c r="BW11" s="261">
        <v>44776</v>
      </c>
      <c r="BX11" s="261"/>
      <c r="BY11" s="12" t="s">
        <v>105</v>
      </c>
    </row>
    <row r="12" spans="1:77" ht="50" customHeight="1" x14ac:dyDescent="0.2">
      <c r="A12" s="1303" t="s">
        <v>472</v>
      </c>
      <c r="B12" s="65" t="s">
        <v>473</v>
      </c>
      <c r="C12" s="471" t="s">
        <v>474</v>
      </c>
      <c r="D12" s="1188">
        <v>1954</v>
      </c>
      <c r="E12" s="507" t="s">
        <v>337</v>
      </c>
      <c r="F12" s="507" t="s">
        <v>1420</v>
      </c>
      <c r="G12" s="472" t="s">
        <v>89</v>
      </c>
      <c r="H12" s="468" t="s">
        <v>89</v>
      </c>
      <c r="I12" s="356">
        <v>39485</v>
      </c>
      <c r="J12" s="356" t="s">
        <v>90</v>
      </c>
      <c r="K12" s="356" t="s">
        <v>389</v>
      </c>
      <c r="L12" s="356"/>
      <c r="M12" s="356"/>
      <c r="N12" s="62">
        <v>44278</v>
      </c>
      <c r="O12" s="1202">
        <v>44550</v>
      </c>
      <c r="P12" s="678"/>
      <c r="Q12" s="678"/>
      <c r="R12" s="678"/>
      <c r="S12" s="1133"/>
      <c r="T12" s="485"/>
      <c r="U12" s="316" t="s">
        <v>93</v>
      </c>
      <c r="V12" s="118" t="s">
        <v>93</v>
      </c>
      <c r="W12" s="71" t="s">
        <v>267</v>
      </c>
      <c r="X12" s="71"/>
      <c r="Y12" s="72" t="s">
        <v>475</v>
      </c>
      <c r="Z12" s="72" t="s">
        <v>9744</v>
      </c>
      <c r="AA12" s="106"/>
      <c r="AB12" s="837">
        <v>44228</v>
      </c>
      <c r="AC12" s="143" t="s">
        <v>5102</v>
      </c>
      <c r="AD12" s="183" t="s">
        <v>364</v>
      </c>
      <c r="AE12" s="828">
        <v>42522</v>
      </c>
      <c r="AF12" s="891">
        <v>42534</v>
      </c>
      <c r="AG12" s="891">
        <v>42576</v>
      </c>
      <c r="AH12" s="64"/>
      <c r="AI12" s="144"/>
      <c r="AJ12" s="17" t="s">
        <v>5103</v>
      </c>
      <c r="AK12" s="183" t="s">
        <v>5104</v>
      </c>
      <c r="AL12" s="828">
        <v>43132</v>
      </c>
      <c r="AM12" s="891">
        <v>43139</v>
      </c>
      <c r="AN12" s="891">
        <v>43185</v>
      </c>
      <c r="AO12" s="64" t="s">
        <v>5105</v>
      </c>
      <c r="AP12" s="539"/>
      <c r="AQ12" s="1022" t="s">
        <v>5106</v>
      </c>
      <c r="AR12" s="1196" t="s">
        <v>5107</v>
      </c>
      <c r="AS12" s="828">
        <v>43344</v>
      </c>
      <c r="AT12" s="973">
        <v>43346</v>
      </c>
      <c r="AU12" s="973">
        <v>43367</v>
      </c>
      <c r="AV12" s="187" t="s">
        <v>5108</v>
      </c>
      <c r="AW12" s="144"/>
      <c r="AX12" s="591" t="s">
        <v>4752</v>
      </c>
      <c r="AY12" s="1196" t="s">
        <v>4066</v>
      </c>
      <c r="AZ12" s="828">
        <v>43709</v>
      </c>
      <c r="BA12" s="891">
        <v>43763</v>
      </c>
      <c r="BB12" s="891">
        <v>43805</v>
      </c>
      <c r="BC12" s="64" t="s">
        <v>5109</v>
      </c>
      <c r="BD12" s="94"/>
      <c r="BE12" s="93" t="s">
        <v>3731</v>
      </c>
      <c r="BF12" s="828">
        <v>44287</v>
      </c>
      <c r="BG12" s="988">
        <v>44256</v>
      </c>
      <c r="BH12" s="93" t="s">
        <v>873</v>
      </c>
      <c r="BI12" s="828">
        <v>44378</v>
      </c>
      <c r="BJ12" s="991">
        <v>44550</v>
      </c>
      <c r="BK12" s="93" t="s">
        <v>315</v>
      </c>
      <c r="BL12" s="828">
        <v>44652</v>
      </c>
      <c r="BM12" s="988"/>
      <c r="BN12" s="540" t="s">
        <v>9745</v>
      </c>
      <c r="BO12" s="1203" t="s">
        <v>9746</v>
      </c>
      <c r="BP12" s="12"/>
      <c r="BQ12" s="261"/>
      <c r="BR12" s="261">
        <v>44252</v>
      </c>
      <c r="BS12" s="18" t="s">
        <v>116</v>
      </c>
      <c r="BT12" s="261">
        <v>44309</v>
      </c>
      <c r="BU12" s="261">
        <v>44566</v>
      </c>
      <c r="BV12" s="18" t="s">
        <v>116</v>
      </c>
      <c r="BW12" s="261">
        <v>44566</v>
      </c>
      <c r="BX12" s="720" t="s">
        <v>8881</v>
      </c>
      <c r="BY12" s="54" t="s">
        <v>9747</v>
      </c>
    </row>
    <row r="13" spans="1:77" ht="50" customHeight="1" x14ac:dyDescent="0.2">
      <c r="A13" s="1303" t="s">
        <v>484</v>
      </c>
      <c r="B13" s="65" t="s">
        <v>485</v>
      </c>
      <c r="C13" s="471" t="s">
        <v>486</v>
      </c>
      <c r="D13" s="1188">
        <v>2208</v>
      </c>
      <c r="E13" s="507" t="s">
        <v>337</v>
      </c>
      <c r="F13" s="507" t="s">
        <v>2182</v>
      </c>
      <c r="G13" s="472" t="s">
        <v>89</v>
      </c>
      <c r="H13" s="468" t="s">
        <v>89</v>
      </c>
      <c r="I13" s="356">
        <v>42934</v>
      </c>
      <c r="J13" s="356" t="s">
        <v>487</v>
      </c>
      <c r="K13" s="356" t="s">
        <v>488</v>
      </c>
      <c r="L13" s="356"/>
      <c r="M13" s="356"/>
      <c r="N13" s="62"/>
      <c r="O13" s="181"/>
      <c r="P13" s="678"/>
      <c r="Q13" s="678"/>
      <c r="R13" s="678"/>
      <c r="S13" s="1133"/>
      <c r="T13" s="485"/>
      <c r="U13" s="316" t="s">
        <v>93</v>
      </c>
      <c r="V13" s="118" t="s">
        <v>93</v>
      </c>
      <c r="W13" s="71" t="s">
        <v>94</v>
      </c>
      <c r="X13" s="71"/>
      <c r="Y13" s="82" t="s">
        <v>489</v>
      </c>
      <c r="Z13" s="72" t="s">
        <v>7602</v>
      </c>
      <c r="AA13" s="106"/>
      <c r="AB13" s="837">
        <v>44378</v>
      </c>
      <c r="AC13" s="143" t="s">
        <v>5117</v>
      </c>
      <c r="AD13" s="183" t="s">
        <v>491</v>
      </c>
      <c r="AE13" s="828">
        <v>43405</v>
      </c>
      <c r="AF13" s="891">
        <v>43476</v>
      </c>
      <c r="AG13" s="891">
        <v>43518</v>
      </c>
      <c r="AH13" s="64" t="s">
        <v>492</v>
      </c>
      <c r="AI13" s="144" t="s">
        <v>493</v>
      </c>
      <c r="AJ13" s="591" t="s">
        <v>5118</v>
      </c>
      <c r="AK13" s="1196" t="s">
        <v>494</v>
      </c>
      <c r="AL13" s="828">
        <v>43586</v>
      </c>
      <c r="AM13" s="891">
        <v>43676</v>
      </c>
      <c r="AN13" s="891">
        <v>43732</v>
      </c>
      <c r="AO13" s="132" t="s">
        <v>495</v>
      </c>
      <c r="AP13" s="94"/>
      <c r="AQ13" s="865">
        <v>44228</v>
      </c>
      <c r="AR13" s="185" t="s">
        <v>496</v>
      </c>
      <c r="AS13" s="857">
        <v>44228</v>
      </c>
      <c r="AT13" s="973">
        <v>44235</v>
      </c>
      <c r="AU13" s="973">
        <v>44279</v>
      </c>
      <c r="AV13" s="187" t="s">
        <v>497</v>
      </c>
      <c r="AW13" s="144"/>
      <c r="AX13" s="274"/>
      <c r="AY13" s="274"/>
      <c r="AZ13" s="856"/>
      <c r="BA13" s="973"/>
      <c r="BB13" s="973"/>
      <c r="BC13" s="187"/>
      <c r="BD13" s="187"/>
      <c r="BE13" s="93" t="s">
        <v>6456</v>
      </c>
      <c r="BF13" s="828">
        <v>44896</v>
      </c>
      <c r="BG13" s="988"/>
      <c r="BH13" s="93" t="s">
        <v>6371</v>
      </c>
      <c r="BI13" s="828">
        <v>45047</v>
      </c>
      <c r="BJ13" s="988"/>
      <c r="BK13" s="93" t="s">
        <v>114</v>
      </c>
      <c r="BL13" s="828" t="s">
        <v>114</v>
      </c>
      <c r="BM13" s="990"/>
      <c r="BN13" s="12" t="s">
        <v>9525</v>
      </c>
      <c r="BO13" s="12" t="s">
        <v>9526</v>
      </c>
      <c r="BP13" s="12"/>
      <c r="BQ13" s="261">
        <v>44672</v>
      </c>
      <c r="BR13" s="261">
        <v>44417</v>
      </c>
      <c r="BS13" s="18" t="s">
        <v>116</v>
      </c>
      <c r="BT13" s="261">
        <v>44657</v>
      </c>
      <c r="BU13" s="261">
        <v>44771</v>
      </c>
      <c r="BV13" s="18" t="s">
        <v>116</v>
      </c>
      <c r="BW13" s="261"/>
      <c r="BX13" s="261"/>
      <c r="BY13" s="12" t="s">
        <v>500</v>
      </c>
    </row>
    <row r="14" spans="1:77" ht="50" customHeight="1" x14ac:dyDescent="0.2">
      <c r="A14" s="1304" t="s">
        <v>511</v>
      </c>
      <c r="B14" s="65" t="s">
        <v>512</v>
      </c>
      <c r="C14" s="471" t="s">
        <v>7268</v>
      </c>
      <c r="D14" s="1188" t="s">
        <v>6849</v>
      </c>
      <c r="E14" s="507" t="s">
        <v>337</v>
      </c>
      <c r="F14" s="507" t="s">
        <v>7269</v>
      </c>
      <c r="G14" s="472" t="s">
        <v>89</v>
      </c>
      <c r="H14" s="468" t="s">
        <v>89</v>
      </c>
      <c r="I14" s="356">
        <v>43797</v>
      </c>
      <c r="J14" s="356" t="s">
        <v>90</v>
      </c>
      <c r="K14" s="356" t="s">
        <v>9098</v>
      </c>
      <c r="L14" s="356"/>
      <c r="M14" s="356"/>
      <c r="N14" s="62"/>
      <c r="O14" s="181"/>
      <c r="P14" s="678"/>
      <c r="Q14" s="678"/>
      <c r="R14" s="678"/>
      <c r="S14" s="1133"/>
      <c r="T14" s="485"/>
      <c r="U14" s="316" t="s">
        <v>93</v>
      </c>
      <c r="V14" s="118" t="s">
        <v>93</v>
      </c>
      <c r="W14" s="71" t="s">
        <v>94</v>
      </c>
      <c r="X14" s="71"/>
      <c r="Y14" s="82" t="s">
        <v>516</v>
      </c>
      <c r="Z14" s="72" t="s">
        <v>9748</v>
      </c>
      <c r="AA14" s="106"/>
      <c r="AB14" s="837">
        <v>44774</v>
      </c>
      <c r="AC14" s="143" t="s">
        <v>518</v>
      </c>
      <c r="AD14" s="183" t="s">
        <v>142</v>
      </c>
      <c r="AE14" s="828">
        <v>44927</v>
      </c>
      <c r="AF14" s="891"/>
      <c r="AG14" s="891"/>
      <c r="AH14" s="64"/>
      <c r="AI14" s="144"/>
      <c r="AJ14" s="17" t="s">
        <v>520</v>
      </c>
      <c r="AK14" s="183" t="s">
        <v>367</v>
      </c>
      <c r="AL14" s="828">
        <v>45200</v>
      </c>
      <c r="AM14" s="891"/>
      <c r="AN14" s="891"/>
      <c r="AO14" s="64"/>
      <c r="AP14" s="94"/>
      <c r="AQ14" s="865"/>
      <c r="AR14" s="185"/>
      <c r="AS14" s="856"/>
      <c r="AT14" s="973"/>
      <c r="AU14" s="973"/>
      <c r="AV14" s="187"/>
      <c r="AW14" s="276"/>
      <c r="AX14" s="185"/>
      <c r="AY14" s="274"/>
      <c r="AZ14" s="856"/>
      <c r="BA14" s="973"/>
      <c r="BB14" s="973"/>
      <c r="BC14" s="187"/>
      <c r="BD14" s="187"/>
      <c r="BE14" s="93" t="s">
        <v>7019</v>
      </c>
      <c r="BF14" s="828">
        <v>45474</v>
      </c>
      <c r="BG14" s="891"/>
      <c r="BH14" s="93" t="s">
        <v>6886</v>
      </c>
      <c r="BI14" s="828">
        <v>45627</v>
      </c>
      <c r="BJ14" s="988"/>
      <c r="BK14" s="93" t="s">
        <v>901</v>
      </c>
      <c r="BL14" s="874">
        <v>46419</v>
      </c>
      <c r="BM14" s="988"/>
      <c r="BN14" s="540" t="s">
        <v>9196</v>
      </c>
      <c r="BO14" s="12" t="s">
        <v>9749</v>
      </c>
      <c r="BP14" s="12"/>
      <c r="BQ14" s="261">
        <v>44628</v>
      </c>
      <c r="BR14" s="261">
        <v>44795</v>
      </c>
      <c r="BS14" s="18" t="s">
        <v>116</v>
      </c>
      <c r="BT14" s="261"/>
      <c r="BU14" s="261">
        <v>44795</v>
      </c>
      <c r="BV14" s="261" t="s">
        <v>116</v>
      </c>
      <c r="BW14" s="261"/>
      <c r="BX14" s="261"/>
      <c r="BY14" s="30" t="s">
        <v>533</v>
      </c>
    </row>
    <row r="15" spans="1:77" ht="50" customHeight="1" x14ac:dyDescent="0.2">
      <c r="A15" s="1305" t="s">
        <v>580</v>
      </c>
      <c r="B15" s="65" t="s">
        <v>581</v>
      </c>
      <c r="C15" s="401" t="s">
        <v>309</v>
      </c>
      <c r="D15" s="1204" t="s">
        <v>226</v>
      </c>
      <c r="E15" s="254">
        <v>2022</v>
      </c>
      <c r="F15" s="254">
        <v>2042</v>
      </c>
      <c r="G15" s="499" t="s">
        <v>89</v>
      </c>
      <c r="H15" s="173" t="s">
        <v>310</v>
      </c>
      <c r="I15" s="482">
        <v>40715</v>
      </c>
      <c r="J15" s="467" t="s">
        <v>90</v>
      </c>
      <c r="K15" s="467" t="s">
        <v>311</v>
      </c>
      <c r="L15" s="482"/>
      <c r="M15" s="482"/>
      <c r="N15" s="62"/>
      <c r="O15" s="181"/>
      <c r="P15" s="678"/>
      <c r="Q15" s="678"/>
      <c r="R15" s="678"/>
      <c r="S15" s="1133"/>
      <c r="T15" s="485"/>
      <c r="U15" s="316" t="s">
        <v>93</v>
      </c>
      <c r="V15" s="118" t="s">
        <v>93</v>
      </c>
      <c r="W15" s="71" t="s">
        <v>94</v>
      </c>
      <c r="X15" s="71"/>
      <c r="Y15" s="71" t="s">
        <v>312</v>
      </c>
      <c r="Z15" s="82" t="s">
        <v>296</v>
      </c>
      <c r="AA15" s="106"/>
      <c r="AB15" s="1183" t="s">
        <v>91</v>
      </c>
      <c r="AC15" s="143" t="s">
        <v>313</v>
      </c>
      <c r="AD15" s="183" t="s">
        <v>314</v>
      </c>
      <c r="AE15" s="828">
        <v>44378</v>
      </c>
      <c r="AF15" s="891"/>
      <c r="AG15" s="891"/>
      <c r="AH15" s="64"/>
      <c r="AI15" s="144"/>
      <c r="AJ15" s="143"/>
      <c r="AK15" s="1205"/>
      <c r="AL15" s="828"/>
      <c r="AM15" s="891"/>
      <c r="AN15" s="891"/>
      <c r="AO15" s="64"/>
      <c r="AP15" s="94"/>
      <c r="AQ15" s="865"/>
      <c r="AR15" s="185"/>
      <c r="AS15" s="828"/>
      <c r="AT15" s="891"/>
      <c r="AU15" s="891"/>
      <c r="AV15" s="187"/>
      <c r="AW15" s="276"/>
      <c r="AX15" s="274"/>
      <c r="AY15" s="185"/>
      <c r="AZ15" s="857"/>
      <c r="BA15" s="973"/>
      <c r="BB15" s="973"/>
      <c r="BC15" s="187"/>
      <c r="BD15" s="187"/>
      <c r="BE15" s="1061" t="s">
        <v>315</v>
      </c>
      <c r="BF15" s="875">
        <v>44652</v>
      </c>
      <c r="BG15" s="1062"/>
      <c r="BH15" s="295" t="s">
        <v>316</v>
      </c>
      <c r="BI15" s="848">
        <v>45017</v>
      </c>
      <c r="BJ15" s="988"/>
      <c r="BK15" s="93" t="s">
        <v>114</v>
      </c>
      <c r="BL15" s="828" t="s">
        <v>114</v>
      </c>
      <c r="BM15" s="988"/>
      <c r="BN15" s="540" t="s">
        <v>317</v>
      </c>
      <c r="BO15" s="12"/>
      <c r="BP15" s="12" t="s">
        <v>596</v>
      </c>
      <c r="BQ15" s="261">
        <v>44628</v>
      </c>
      <c r="BR15" s="261"/>
      <c r="BS15" s="18" t="s">
        <v>116</v>
      </c>
      <c r="BT15" s="261">
        <v>44628</v>
      </c>
      <c r="BU15" s="261"/>
      <c r="BV15" s="18" t="s">
        <v>116</v>
      </c>
      <c r="BW15" s="261">
        <v>44740</v>
      </c>
      <c r="BX15" s="261"/>
      <c r="BY15" s="12" t="s">
        <v>105</v>
      </c>
    </row>
    <row r="16" spans="1:77" ht="50" customHeight="1" x14ac:dyDescent="0.2">
      <c r="A16" s="1305" t="s">
        <v>597</v>
      </c>
      <c r="B16" s="65" t="s">
        <v>598</v>
      </c>
      <c r="C16" s="471" t="s">
        <v>5171</v>
      </c>
      <c r="D16" s="657">
        <v>2254</v>
      </c>
      <c r="E16" s="507" t="s">
        <v>2759</v>
      </c>
      <c r="F16" s="507" t="s">
        <v>2182</v>
      </c>
      <c r="G16" s="472" t="s">
        <v>89</v>
      </c>
      <c r="H16" s="468" t="s">
        <v>194</v>
      </c>
      <c r="I16" s="356">
        <v>41649</v>
      </c>
      <c r="J16" s="356" t="s">
        <v>90</v>
      </c>
      <c r="K16" s="356" t="s">
        <v>9171</v>
      </c>
      <c r="L16" s="356"/>
      <c r="M16" s="356"/>
      <c r="N16" s="62">
        <v>44228</v>
      </c>
      <c r="O16" s="1202">
        <v>44407</v>
      </c>
      <c r="P16" s="678"/>
      <c r="Q16" s="678"/>
      <c r="R16" s="678"/>
      <c r="S16" s="1133"/>
      <c r="T16" s="485"/>
      <c r="U16" s="316" t="s">
        <v>93</v>
      </c>
      <c r="V16" s="118" t="s">
        <v>93</v>
      </c>
      <c r="W16" s="71" t="s">
        <v>94</v>
      </c>
      <c r="X16" s="281"/>
      <c r="Y16" s="1182" t="s">
        <v>9750</v>
      </c>
      <c r="Z16" s="282" t="s">
        <v>9751</v>
      </c>
      <c r="AA16" s="108"/>
      <c r="AB16" s="837">
        <v>44166</v>
      </c>
      <c r="AC16" s="143" t="s">
        <v>5173</v>
      </c>
      <c r="AD16" s="183" t="s">
        <v>9100</v>
      </c>
      <c r="AE16" s="828">
        <v>43132</v>
      </c>
      <c r="AF16" s="891">
        <v>43108</v>
      </c>
      <c r="AG16" s="891">
        <v>43181</v>
      </c>
      <c r="AH16" s="64" t="s">
        <v>5175</v>
      </c>
      <c r="AI16" s="144" t="s">
        <v>5176</v>
      </c>
      <c r="AJ16" s="52" t="s">
        <v>3635</v>
      </c>
      <c r="AK16" s="479" t="s">
        <v>9101</v>
      </c>
      <c r="AL16" s="828">
        <v>43374</v>
      </c>
      <c r="AM16" s="891">
        <v>43402</v>
      </c>
      <c r="AN16" s="891">
        <v>43448</v>
      </c>
      <c r="AO16" s="64" t="s">
        <v>5175</v>
      </c>
      <c r="AP16" s="215" t="s">
        <v>5178</v>
      </c>
      <c r="AQ16" s="865" t="s">
        <v>1425</v>
      </c>
      <c r="AR16" s="185" t="s">
        <v>9102</v>
      </c>
      <c r="AS16" s="856">
        <v>43831</v>
      </c>
      <c r="AT16" s="973">
        <v>43859</v>
      </c>
      <c r="AU16" s="973">
        <v>43906</v>
      </c>
      <c r="AV16" s="531" t="s">
        <v>5179</v>
      </c>
      <c r="AW16" s="276"/>
      <c r="AX16" s="185"/>
      <c r="AY16" s="274"/>
      <c r="AZ16" s="856"/>
      <c r="BA16" s="973"/>
      <c r="BB16" s="973"/>
      <c r="BC16" s="187"/>
      <c r="BD16" s="187"/>
      <c r="BE16" s="93" t="s">
        <v>5315</v>
      </c>
      <c r="BF16" s="828">
        <v>44228</v>
      </c>
      <c r="BG16" s="891">
        <v>44228</v>
      </c>
      <c r="BH16" s="93" t="s">
        <v>5041</v>
      </c>
      <c r="BI16" s="828">
        <v>44378</v>
      </c>
      <c r="BJ16" s="988">
        <v>44407</v>
      </c>
      <c r="BK16" s="93" t="s">
        <v>8566</v>
      </c>
      <c r="BL16" s="874">
        <v>44805</v>
      </c>
      <c r="BM16" s="988"/>
      <c r="BN16" s="540" t="s">
        <v>9752</v>
      </c>
      <c r="BO16" s="12"/>
      <c r="BP16" s="12" t="s">
        <v>9104</v>
      </c>
      <c r="BQ16" s="261">
        <v>44392</v>
      </c>
      <c r="BR16" s="261">
        <v>44257</v>
      </c>
      <c r="BS16" s="18" t="s">
        <v>116</v>
      </c>
      <c r="BT16" s="261">
        <v>44362</v>
      </c>
      <c r="BU16" s="261">
        <v>44417</v>
      </c>
      <c r="BV16" s="18" t="s">
        <v>116</v>
      </c>
      <c r="BW16" s="261"/>
      <c r="BX16" s="261" t="s">
        <v>8881</v>
      </c>
      <c r="BY16" s="32" t="s">
        <v>9105</v>
      </c>
    </row>
    <row r="17" spans="1:77" ht="50" hidden="1" customHeight="1" x14ac:dyDescent="0.2">
      <c r="A17" s="1305" t="s">
        <v>607</v>
      </c>
      <c r="B17" s="65" t="s">
        <v>608</v>
      </c>
      <c r="C17" s="471" t="s">
        <v>5184</v>
      </c>
      <c r="D17" s="1188">
        <v>1869</v>
      </c>
      <c r="E17" s="507" t="s">
        <v>4840</v>
      </c>
      <c r="F17" s="507" t="s">
        <v>3616</v>
      </c>
      <c r="G17" s="472" t="s">
        <v>89</v>
      </c>
      <c r="H17" s="468" t="s">
        <v>89</v>
      </c>
      <c r="I17" s="356">
        <v>43602</v>
      </c>
      <c r="J17" s="356" t="s">
        <v>90</v>
      </c>
      <c r="K17" s="356" t="s">
        <v>9171</v>
      </c>
      <c r="L17" s="356"/>
      <c r="M17" s="356"/>
      <c r="N17" s="62"/>
      <c r="O17" s="181"/>
      <c r="P17" s="678"/>
      <c r="Q17" s="678"/>
      <c r="R17" s="678"/>
      <c r="S17" s="1133"/>
      <c r="T17" s="485"/>
      <c r="U17" s="316" t="b">
        <v>0</v>
      </c>
      <c r="V17" s="118" t="s">
        <v>237</v>
      </c>
      <c r="W17" s="71" t="s">
        <v>94</v>
      </c>
      <c r="X17" s="71"/>
      <c r="Y17" s="72" t="s">
        <v>5185</v>
      </c>
      <c r="Z17" s="72" t="s">
        <v>5186</v>
      </c>
      <c r="AA17" s="106" t="s">
        <v>5187</v>
      </c>
      <c r="AB17" s="837">
        <v>42948</v>
      </c>
      <c r="AC17" s="143" t="s">
        <v>5188</v>
      </c>
      <c r="AD17" s="183"/>
      <c r="AE17" s="828">
        <v>42401</v>
      </c>
      <c r="AF17" s="891"/>
      <c r="AG17" s="891"/>
      <c r="AH17" s="64"/>
      <c r="AI17" s="144"/>
      <c r="AJ17" s="183" t="s">
        <v>5189</v>
      </c>
      <c r="AK17" s="183"/>
      <c r="AL17" s="828">
        <v>42675</v>
      </c>
      <c r="AM17" s="891"/>
      <c r="AN17" s="891"/>
      <c r="AO17" s="64"/>
      <c r="AP17" s="94"/>
      <c r="AQ17" s="865"/>
      <c r="AR17" s="185"/>
      <c r="AS17" s="857"/>
      <c r="AT17" s="973"/>
      <c r="AU17" s="973"/>
      <c r="AV17" s="187"/>
      <c r="AW17" s="276"/>
      <c r="AX17" s="185"/>
      <c r="AY17" s="185"/>
      <c r="AZ17" s="857"/>
      <c r="BA17" s="973"/>
      <c r="BB17" s="973"/>
      <c r="BC17" s="187"/>
      <c r="BD17" s="187"/>
      <c r="BE17" s="93" t="s">
        <v>5190</v>
      </c>
      <c r="BF17" s="828">
        <v>43009</v>
      </c>
      <c r="BG17" s="988">
        <v>43048</v>
      </c>
      <c r="BH17" s="93" t="s">
        <v>5191</v>
      </c>
      <c r="BI17" s="828">
        <v>43132</v>
      </c>
      <c r="BJ17" s="988">
        <v>43179</v>
      </c>
      <c r="BK17" s="93" t="s">
        <v>5192</v>
      </c>
      <c r="BL17" s="828">
        <v>43282</v>
      </c>
      <c r="BM17" s="988">
        <v>43602</v>
      </c>
      <c r="BN17" s="542" t="s">
        <v>9753</v>
      </c>
      <c r="BO17" s="31"/>
      <c r="BP17" s="31"/>
      <c r="BQ17" s="261">
        <v>43556</v>
      </c>
      <c r="BR17" s="261"/>
      <c r="BS17" s="18" t="s">
        <v>5194</v>
      </c>
      <c r="BT17" s="261"/>
      <c r="BU17" s="261"/>
      <c r="BV17" s="18"/>
      <c r="BW17" s="261"/>
      <c r="BX17" s="261" t="s">
        <v>6810</v>
      </c>
      <c r="BY17" s="12" t="s">
        <v>5195</v>
      </c>
    </row>
    <row r="18" spans="1:77" ht="50" customHeight="1" x14ac:dyDescent="0.2">
      <c r="A18" s="1305" t="s">
        <v>633</v>
      </c>
      <c r="B18" s="65" t="s">
        <v>634</v>
      </c>
      <c r="C18" s="471" t="s">
        <v>635</v>
      </c>
      <c r="D18" s="1188">
        <v>2107</v>
      </c>
      <c r="E18" s="507" t="s">
        <v>2759</v>
      </c>
      <c r="F18" s="507" t="s">
        <v>3616</v>
      </c>
      <c r="G18" s="472" t="s">
        <v>89</v>
      </c>
      <c r="H18" s="468" t="s">
        <v>89</v>
      </c>
      <c r="I18" s="356">
        <v>42760</v>
      </c>
      <c r="J18" s="356" t="s">
        <v>90</v>
      </c>
      <c r="K18" s="356" t="s">
        <v>1576</v>
      </c>
      <c r="L18" s="356"/>
      <c r="M18" s="356"/>
      <c r="N18" s="62"/>
      <c r="O18" s="181"/>
      <c r="P18" s="678"/>
      <c r="Q18" s="678"/>
      <c r="R18" s="678"/>
      <c r="S18" s="1133"/>
      <c r="T18" s="485"/>
      <c r="U18" s="316" t="s">
        <v>93</v>
      </c>
      <c r="V18" s="118" t="s">
        <v>93</v>
      </c>
      <c r="W18" s="71" t="s">
        <v>94</v>
      </c>
      <c r="X18" s="71"/>
      <c r="Y18" s="82" t="s">
        <v>8816</v>
      </c>
      <c r="Z18" s="82" t="s">
        <v>8817</v>
      </c>
      <c r="AA18" s="106" t="s">
        <v>5209</v>
      </c>
      <c r="AB18" s="837">
        <v>44409</v>
      </c>
      <c r="AC18" s="143" t="s">
        <v>3290</v>
      </c>
      <c r="AD18" s="183" t="s">
        <v>142</v>
      </c>
      <c r="AE18" s="828">
        <v>43221</v>
      </c>
      <c r="AF18" s="891">
        <v>43367</v>
      </c>
      <c r="AG18" s="891">
        <v>43423</v>
      </c>
      <c r="AH18" s="64" t="s">
        <v>5211</v>
      </c>
      <c r="AI18" s="144" t="s">
        <v>5212</v>
      </c>
      <c r="AJ18" s="184" t="s">
        <v>4752</v>
      </c>
      <c r="AK18" s="479" t="s">
        <v>5213</v>
      </c>
      <c r="AL18" s="828">
        <v>43709</v>
      </c>
      <c r="AM18" s="891">
        <v>43738</v>
      </c>
      <c r="AN18" s="891">
        <v>43780</v>
      </c>
      <c r="AO18" s="64"/>
      <c r="AP18" s="94"/>
      <c r="AQ18" s="865" t="s">
        <v>398</v>
      </c>
      <c r="AR18" s="185" t="s">
        <v>367</v>
      </c>
      <c r="AS18" s="857">
        <v>44713</v>
      </c>
      <c r="AT18" s="973"/>
      <c r="AU18" s="973"/>
      <c r="AV18" s="187"/>
      <c r="AW18" s="276"/>
      <c r="AX18" s="185"/>
      <c r="AY18" s="185"/>
      <c r="AZ18" s="857"/>
      <c r="BA18" s="973"/>
      <c r="BB18" s="973"/>
      <c r="BC18" s="187"/>
      <c r="BD18" s="187"/>
      <c r="BE18" s="93" t="s">
        <v>6797</v>
      </c>
      <c r="BF18" s="828">
        <v>45078</v>
      </c>
      <c r="BG18" s="988"/>
      <c r="BH18" s="93" t="s">
        <v>6991</v>
      </c>
      <c r="BI18" s="828">
        <v>45170</v>
      </c>
      <c r="BJ18" s="988"/>
      <c r="BK18" s="93" t="s">
        <v>6948</v>
      </c>
      <c r="BL18" s="828">
        <v>45413</v>
      </c>
      <c r="BM18" s="988"/>
      <c r="BN18" s="626" t="s">
        <v>9754</v>
      </c>
      <c r="BO18" s="54" t="s">
        <v>9755</v>
      </c>
      <c r="BP18" s="38"/>
      <c r="BQ18" s="261">
        <v>44533</v>
      </c>
      <c r="BR18" s="261">
        <v>44432</v>
      </c>
      <c r="BS18" s="18" t="s">
        <v>116</v>
      </c>
      <c r="BT18" s="261">
        <v>44533</v>
      </c>
      <c r="BU18" s="261">
        <v>44432</v>
      </c>
      <c r="BV18" s="18" t="s">
        <v>116</v>
      </c>
      <c r="BW18" s="261">
        <v>44432</v>
      </c>
      <c r="BX18" s="261"/>
      <c r="BY18" s="54" t="s">
        <v>105</v>
      </c>
    </row>
    <row r="19" spans="1:77" ht="50" customHeight="1" x14ac:dyDescent="0.2">
      <c r="A19" s="1305" t="s">
        <v>743</v>
      </c>
      <c r="B19" s="65" t="s">
        <v>744</v>
      </c>
      <c r="C19" s="471" t="s">
        <v>745</v>
      </c>
      <c r="D19" s="1188">
        <v>2047</v>
      </c>
      <c r="E19" s="507" t="s">
        <v>2759</v>
      </c>
      <c r="F19" s="507" t="s">
        <v>2182</v>
      </c>
      <c r="G19" s="472" t="s">
        <v>89</v>
      </c>
      <c r="H19" s="468" t="s">
        <v>89</v>
      </c>
      <c r="I19" s="356">
        <v>41801</v>
      </c>
      <c r="J19" s="356" t="s">
        <v>90</v>
      </c>
      <c r="K19" s="356" t="s">
        <v>746</v>
      </c>
      <c r="L19" s="356"/>
      <c r="M19" s="356"/>
      <c r="N19" s="62"/>
      <c r="O19" s="181"/>
      <c r="P19" s="678"/>
      <c r="Q19" s="678"/>
      <c r="R19" s="678"/>
      <c r="S19" s="1133"/>
      <c r="T19" s="485"/>
      <c r="U19" s="316" t="s">
        <v>93</v>
      </c>
      <c r="V19" s="118" t="s">
        <v>93</v>
      </c>
      <c r="W19" s="71" t="s">
        <v>1120</v>
      </c>
      <c r="X19" s="281"/>
      <c r="Y19" s="72" t="s">
        <v>5257</v>
      </c>
      <c r="Z19" s="82" t="s">
        <v>9756</v>
      </c>
      <c r="AA19" s="106"/>
      <c r="AB19" s="837">
        <v>44743</v>
      </c>
      <c r="AC19" s="143" t="s">
        <v>749</v>
      </c>
      <c r="AD19" s="183" t="s">
        <v>750</v>
      </c>
      <c r="AE19" s="828">
        <v>43497</v>
      </c>
      <c r="AF19" s="891">
        <v>43252</v>
      </c>
      <c r="AG19" s="891">
        <v>43282</v>
      </c>
      <c r="AH19" s="132" t="s">
        <v>751</v>
      </c>
      <c r="AI19" s="144"/>
      <c r="AJ19" s="195" t="s">
        <v>752</v>
      </c>
      <c r="AK19" s="184" t="s">
        <v>364</v>
      </c>
      <c r="AL19" s="828">
        <v>43586</v>
      </c>
      <c r="AM19" s="891">
        <v>43598</v>
      </c>
      <c r="AN19" s="891">
        <v>43654</v>
      </c>
      <c r="AO19" s="132" t="s">
        <v>751</v>
      </c>
      <c r="AP19" s="94"/>
      <c r="AQ19" s="865" t="s">
        <v>753</v>
      </c>
      <c r="AR19" s="185" t="s">
        <v>367</v>
      </c>
      <c r="AS19" s="857">
        <v>44013</v>
      </c>
      <c r="AT19" s="973">
        <v>44274</v>
      </c>
      <c r="AU19" s="973">
        <v>44316</v>
      </c>
      <c r="AV19" s="187" t="s">
        <v>754</v>
      </c>
      <c r="AW19" s="276"/>
      <c r="AX19" s="185"/>
      <c r="AY19" s="185"/>
      <c r="AZ19" s="857"/>
      <c r="BA19" s="973"/>
      <c r="BB19" s="973"/>
      <c r="BC19" s="187"/>
      <c r="BD19" s="187"/>
      <c r="BE19" s="93" t="s">
        <v>663</v>
      </c>
      <c r="BF19" s="828">
        <v>44835</v>
      </c>
      <c r="BG19" s="990"/>
      <c r="BH19" s="93" t="s">
        <v>9184</v>
      </c>
      <c r="BI19" s="828">
        <v>45017</v>
      </c>
      <c r="BJ19" s="988"/>
      <c r="BK19" s="93" t="s">
        <v>522</v>
      </c>
      <c r="BL19" s="828">
        <v>45383</v>
      </c>
      <c r="BM19" s="988"/>
      <c r="BN19" s="542" t="s">
        <v>9757</v>
      </c>
      <c r="BO19" s="542" t="s">
        <v>9757</v>
      </c>
      <c r="BP19" s="12"/>
      <c r="BQ19" s="261">
        <v>44687</v>
      </c>
      <c r="BR19" s="261">
        <v>44792</v>
      </c>
      <c r="BS19" s="18" t="s">
        <v>116</v>
      </c>
      <c r="BT19" s="261">
        <v>44687</v>
      </c>
      <c r="BU19" s="261">
        <v>44776</v>
      </c>
      <c r="BV19" s="18" t="s">
        <v>116</v>
      </c>
      <c r="BW19" s="261">
        <v>44776</v>
      </c>
      <c r="BX19" s="261"/>
      <c r="BY19" s="12" t="s">
        <v>105</v>
      </c>
    </row>
    <row r="20" spans="1:77" ht="50" customHeight="1" x14ac:dyDescent="0.2">
      <c r="A20" s="1305" t="s">
        <v>757</v>
      </c>
      <c r="B20" s="65" t="s">
        <v>758</v>
      </c>
      <c r="C20" s="471" t="s">
        <v>5262</v>
      </c>
      <c r="D20" s="1188">
        <v>2109</v>
      </c>
      <c r="E20" s="507" t="s">
        <v>337</v>
      </c>
      <c r="F20" s="507" t="s">
        <v>266</v>
      </c>
      <c r="G20" s="472" t="s">
        <v>89</v>
      </c>
      <c r="H20" s="468" t="s">
        <v>89</v>
      </c>
      <c r="I20" s="356">
        <v>42929</v>
      </c>
      <c r="J20" s="356" t="s">
        <v>90</v>
      </c>
      <c r="K20" s="356" t="s">
        <v>9115</v>
      </c>
      <c r="L20" s="356"/>
      <c r="M20" s="356"/>
      <c r="N20" s="62"/>
      <c r="O20" s="181"/>
      <c r="P20" s="678"/>
      <c r="Q20" s="678"/>
      <c r="R20" s="678"/>
      <c r="S20" s="1133"/>
      <c r="T20" s="485"/>
      <c r="U20" s="316" t="s">
        <v>93</v>
      </c>
      <c r="V20" s="118" t="s">
        <v>93</v>
      </c>
      <c r="W20" s="71" t="s">
        <v>94</v>
      </c>
      <c r="X20" s="71"/>
      <c r="Y20" s="82" t="s">
        <v>4478</v>
      </c>
      <c r="Z20" s="72" t="s">
        <v>9537</v>
      </c>
      <c r="AA20" s="106"/>
      <c r="AB20" s="837">
        <v>44317</v>
      </c>
      <c r="AC20" s="143" t="s">
        <v>762</v>
      </c>
      <c r="AD20" s="183" t="s">
        <v>763</v>
      </c>
      <c r="AE20" s="828">
        <v>43739</v>
      </c>
      <c r="AF20" s="891" t="s">
        <v>6031</v>
      </c>
      <c r="AG20" s="891">
        <v>44104</v>
      </c>
      <c r="AH20" s="132" t="s">
        <v>764</v>
      </c>
      <c r="AI20" s="144"/>
      <c r="AJ20" s="183" t="s">
        <v>7542</v>
      </c>
      <c r="AK20" s="183" t="s">
        <v>766</v>
      </c>
      <c r="AL20" s="828">
        <v>44440</v>
      </c>
      <c r="AM20" s="891"/>
      <c r="AN20" s="891">
        <v>44378</v>
      </c>
      <c r="AO20" s="64" t="s">
        <v>767</v>
      </c>
      <c r="AP20" s="94"/>
      <c r="AQ20" s="865"/>
      <c r="AR20" s="185"/>
      <c r="AS20" s="857"/>
      <c r="AT20" s="973"/>
      <c r="AU20" s="973"/>
      <c r="AV20" s="187"/>
      <c r="AW20" s="276"/>
      <c r="AX20" s="185"/>
      <c r="AY20" s="185"/>
      <c r="AZ20" s="857"/>
      <c r="BA20" s="973"/>
      <c r="BB20" s="973"/>
      <c r="BC20" s="187"/>
      <c r="BD20" s="187"/>
      <c r="BE20" s="295" t="s">
        <v>9538</v>
      </c>
      <c r="BF20" s="848">
        <v>44774</v>
      </c>
      <c r="BG20" s="990"/>
      <c r="BH20" s="295" t="s">
        <v>6740</v>
      </c>
      <c r="BI20" s="848">
        <v>44927</v>
      </c>
      <c r="BJ20" s="990"/>
      <c r="BK20" s="295" t="s">
        <v>6414</v>
      </c>
      <c r="BL20" s="848">
        <v>45261</v>
      </c>
      <c r="BM20" s="990"/>
      <c r="BN20" s="540" t="s">
        <v>9539</v>
      </c>
      <c r="BO20" s="540" t="s">
        <v>9539</v>
      </c>
      <c r="BP20" s="12"/>
      <c r="BQ20" s="261">
        <v>44308</v>
      </c>
      <c r="BR20" s="261">
        <v>44740</v>
      </c>
      <c r="BS20" s="18" t="s">
        <v>116</v>
      </c>
      <c r="BT20" s="261"/>
      <c r="BU20" s="261">
        <v>44740</v>
      </c>
      <c r="BV20" s="18" t="s">
        <v>116</v>
      </c>
      <c r="BW20" s="261">
        <v>44740</v>
      </c>
      <c r="BX20" s="261"/>
      <c r="BY20" s="12" t="s">
        <v>105</v>
      </c>
    </row>
    <row r="21" spans="1:77" ht="50" customHeight="1" x14ac:dyDescent="0.2">
      <c r="A21" s="1306" t="s">
        <v>772</v>
      </c>
      <c r="B21" s="1206" t="s">
        <v>5270</v>
      </c>
      <c r="C21" s="1207" t="s">
        <v>774</v>
      </c>
      <c r="D21" s="1208" t="s">
        <v>226</v>
      </c>
      <c r="E21" s="1209" t="s">
        <v>4840</v>
      </c>
      <c r="F21" s="1209" t="s">
        <v>5027</v>
      </c>
      <c r="G21" s="1210" t="s">
        <v>89</v>
      </c>
      <c r="H21" s="1211" t="s">
        <v>89</v>
      </c>
      <c r="I21" s="1212">
        <v>42682</v>
      </c>
      <c r="J21" s="1213" t="s">
        <v>90</v>
      </c>
      <c r="K21" s="1213" t="s">
        <v>9171</v>
      </c>
      <c r="L21" s="1212"/>
      <c r="M21" s="1212"/>
      <c r="N21" s="1212"/>
      <c r="O21" s="1214"/>
      <c r="P21" s="1215"/>
      <c r="Q21" s="1215"/>
      <c r="R21" s="1215"/>
      <c r="S21" s="1216"/>
      <c r="T21" s="1217"/>
      <c r="U21" s="1218" t="s">
        <v>93</v>
      </c>
      <c r="V21" s="1219" t="s">
        <v>93</v>
      </c>
      <c r="W21" s="1220" t="s">
        <v>94</v>
      </c>
      <c r="X21" s="1220"/>
      <c r="Y21" s="1221" t="s">
        <v>776</v>
      </c>
      <c r="Z21" s="1221" t="s">
        <v>777</v>
      </c>
      <c r="AA21" s="1221" t="s">
        <v>778</v>
      </c>
      <c r="AB21" s="1222">
        <v>43617</v>
      </c>
      <c r="AC21" s="1223"/>
      <c r="AD21" s="1224"/>
      <c r="AE21" s="1225"/>
      <c r="AF21" s="1226"/>
      <c r="AG21" s="1226"/>
      <c r="AH21" s="1227"/>
      <c r="AI21" s="1228"/>
      <c r="AJ21" s="1229"/>
      <c r="AK21" s="1230"/>
      <c r="AL21" s="1225"/>
      <c r="AM21" s="1226"/>
      <c r="AN21" s="1226"/>
      <c r="AO21" s="1227"/>
      <c r="AP21" s="1231"/>
      <c r="AQ21" s="1232"/>
      <c r="AR21" s="1233"/>
      <c r="AS21" s="1234"/>
      <c r="AT21" s="1235"/>
      <c r="AU21" s="1235"/>
      <c r="AV21" s="1236"/>
      <c r="AW21" s="1237"/>
      <c r="AX21" s="1238"/>
      <c r="AY21" s="1238"/>
      <c r="AZ21" s="1234"/>
      <c r="BA21" s="1235"/>
      <c r="BB21" s="1235"/>
      <c r="BC21" s="1236"/>
      <c r="BD21" s="1236"/>
      <c r="BE21" s="1239"/>
      <c r="BF21" s="1225"/>
      <c r="BG21" s="1226"/>
      <c r="BH21" s="1239"/>
      <c r="BI21" s="1225"/>
      <c r="BJ21" s="1240"/>
      <c r="BK21" s="1239"/>
      <c r="BL21" s="1241"/>
      <c r="BM21" s="1240"/>
      <c r="BN21" s="1242" t="s">
        <v>779</v>
      </c>
      <c r="BO21" s="1242" t="s">
        <v>779</v>
      </c>
      <c r="BP21" s="1243"/>
      <c r="BQ21" s="1244">
        <v>44659</v>
      </c>
      <c r="BR21" s="1244"/>
      <c r="BS21" s="1245" t="s">
        <v>116</v>
      </c>
      <c r="BT21" s="1244"/>
      <c r="BU21" s="1244"/>
      <c r="BV21" s="1245"/>
      <c r="BW21" s="1244"/>
      <c r="BX21" s="1244"/>
      <c r="BY21" s="1243" t="s">
        <v>579</v>
      </c>
    </row>
    <row r="22" spans="1:77" ht="50" customHeight="1" x14ac:dyDescent="0.2">
      <c r="A22" s="1305" t="s">
        <v>816</v>
      </c>
      <c r="B22" s="65" t="s">
        <v>817</v>
      </c>
      <c r="C22" s="471" t="s">
        <v>818</v>
      </c>
      <c r="D22" s="1188">
        <v>1951</v>
      </c>
      <c r="E22" s="507" t="s">
        <v>91</v>
      </c>
      <c r="F22" s="507" t="s">
        <v>1420</v>
      </c>
      <c r="G22" s="472" t="s">
        <v>89</v>
      </c>
      <c r="H22" s="173" t="s">
        <v>89</v>
      </c>
      <c r="I22" s="62">
        <v>42317</v>
      </c>
      <c r="J22" s="62" t="s">
        <v>90</v>
      </c>
      <c r="K22" s="62" t="s">
        <v>389</v>
      </c>
      <c r="L22" s="62"/>
      <c r="M22" s="62"/>
      <c r="N22" s="536">
        <v>44389</v>
      </c>
      <c r="O22" s="1202">
        <v>44533</v>
      </c>
      <c r="P22" s="678"/>
      <c r="Q22" s="678"/>
      <c r="R22" s="678"/>
      <c r="S22" s="1133"/>
      <c r="T22" s="485"/>
      <c r="U22" s="316" t="s">
        <v>93</v>
      </c>
      <c r="V22" s="118" t="s">
        <v>93</v>
      </c>
      <c r="W22" s="71" t="s">
        <v>94</v>
      </c>
      <c r="X22" s="71"/>
      <c r="Y22" s="82" t="s">
        <v>819</v>
      </c>
      <c r="Z22" s="72" t="s">
        <v>9758</v>
      </c>
      <c r="AA22" s="82"/>
      <c r="AB22" s="837">
        <v>44287</v>
      </c>
      <c r="AC22" s="143" t="s">
        <v>5286</v>
      </c>
      <c r="AD22" s="183" t="s">
        <v>821</v>
      </c>
      <c r="AE22" s="828">
        <v>42552</v>
      </c>
      <c r="AF22" s="891">
        <v>42563</v>
      </c>
      <c r="AG22" s="891">
        <v>42605</v>
      </c>
      <c r="AH22" s="64" t="s">
        <v>822</v>
      </c>
      <c r="AI22" s="144"/>
      <c r="AJ22" s="183" t="s">
        <v>4720</v>
      </c>
      <c r="AK22" s="183" t="s">
        <v>823</v>
      </c>
      <c r="AL22" s="828">
        <v>43191</v>
      </c>
      <c r="AM22" s="891">
        <v>43216</v>
      </c>
      <c r="AN22" s="891">
        <v>43258</v>
      </c>
      <c r="AO22" s="132" t="s">
        <v>824</v>
      </c>
      <c r="AP22" s="215" t="s">
        <v>825</v>
      </c>
      <c r="AQ22" s="865" t="s">
        <v>826</v>
      </c>
      <c r="AR22" s="185" t="s">
        <v>827</v>
      </c>
      <c r="AS22" s="857">
        <v>43647</v>
      </c>
      <c r="AT22" s="973">
        <v>43773</v>
      </c>
      <c r="AU22" s="973">
        <v>43815</v>
      </c>
      <c r="AV22" s="187" t="s">
        <v>828</v>
      </c>
      <c r="AW22" s="276"/>
      <c r="AX22" s="185"/>
      <c r="AY22" s="185"/>
      <c r="AZ22" s="857"/>
      <c r="BA22" s="973"/>
      <c r="BB22" s="973"/>
      <c r="BC22" s="187"/>
      <c r="BD22" s="187"/>
      <c r="BE22" s="93" t="s">
        <v>5041</v>
      </c>
      <c r="BF22" s="828">
        <v>44378</v>
      </c>
      <c r="BG22" s="988">
        <v>44389</v>
      </c>
      <c r="BH22" s="93" t="s">
        <v>5015</v>
      </c>
      <c r="BI22" s="828">
        <v>44470</v>
      </c>
      <c r="BJ22" s="991">
        <v>44533</v>
      </c>
      <c r="BK22" s="93" t="s">
        <v>5980</v>
      </c>
      <c r="BL22" s="828">
        <v>44835</v>
      </c>
      <c r="BM22" s="988"/>
      <c r="BN22" s="540"/>
      <c r="BO22" s="12" t="s">
        <v>9759</v>
      </c>
      <c r="BP22" s="12"/>
      <c r="BQ22" s="261">
        <v>44384</v>
      </c>
      <c r="BR22" s="261">
        <v>44309</v>
      </c>
      <c r="BS22" s="18" t="s">
        <v>116</v>
      </c>
      <c r="BT22" s="261">
        <v>44446</v>
      </c>
      <c r="BU22" s="261">
        <v>44543</v>
      </c>
      <c r="BV22" s="18" t="s">
        <v>116</v>
      </c>
      <c r="BW22" s="261">
        <v>44749</v>
      </c>
      <c r="BX22" s="261" t="s">
        <v>8881</v>
      </c>
      <c r="BY22" s="54" t="s">
        <v>831</v>
      </c>
    </row>
    <row r="23" spans="1:77" ht="50" customHeight="1" x14ac:dyDescent="0.2">
      <c r="A23" s="1305" t="s">
        <v>896</v>
      </c>
      <c r="B23" s="65" t="s">
        <v>897</v>
      </c>
      <c r="C23" s="1246" t="s">
        <v>7078</v>
      </c>
      <c r="D23" s="1188" t="s">
        <v>226</v>
      </c>
      <c r="E23" s="663" t="s">
        <v>5319</v>
      </c>
      <c r="F23" s="663" t="s">
        <v>5027</v>
      </c>
      <c r="G23" s="472" t="s">
        <v>89</v>
      </c>
      <c r="H23" s="468" t="s">
        <v>89</v>
      </c>
      <c r="I23" s="356">
        <v>42943</v>
      </c>
      <c r="J23" s="356" t="s">
        <v>90</v>
      </c>
      <c r="K23" s="356" t="s">
        <v>9171</v>
      </c>
      <c r="L23" s="356"/>
      <c r="M23" s="356"/>
      <c r="N23" s="62"/>
      <c r="O23" s="181"/>
      <c r="P23" s="678"/>
      <c r="Q23" s="678"/>
      <c r="R23" s="678"/>
      <c r="S23" s="1133"/>
      <c r="T23" s="485"/>
      <c r="U23" s="316" t="b">
        <v>0</v>
      </c>
      <c r="V23" s="118" t="s">
        <v>111</v>
      </c>
      <c r="W23" s="71" t="s">
        <v>94</v>
      </c>
      <c r="X23" s="71"/>
      <c r="Y23" s="82" t="s">
        <v>899</v>
      </c>
      <c r="Z23" s="72" t="s">
        <v>7079</v>
      </c>
      <c r="AA23" s="106"/>
      <c r="AB23" s="837">
        <v>44228</v>
      </c>
      <c r="AC23" s="143"/>
      <c r="AD23" s="183"/>
      <c r="AE23" s="828"/>
      <c r="AF23" s="891"/>
      <c r="AG23" s="891"/>
      <c r="AH23" s="64"/>
      <c r="AI23" s="144"/>
      <c r="AJ23" s="184"/>
      <c r="AK23" s="184"/>
      <c r="AL23" s="828"/>
      <c r="AM23" s="891"/>
      <c r="AN23" s="891"/>
      <c r="AO23" s="64"/>
      <c r="AP23" s="94"/>
      <c r="AQ23" s="865"/>
      <c r="AR23" s="185"/>
      <c r="AS23" s="857"/>
      <c r="AT23" s="973"/>
      <c r="AU23" s="973"/>
      <c r="AV23" s="187"/>
      <c r="AW23" s="276"/>
      <c r="AX23" s="185"/>
      <c r="AY23" s="185"/>
      <c r="AZ23" s="857"/>
      <c r="BA23" s="973"/>
      <c r="BB23" s="973"/>
      <c r="BC23" s="187"/>
      <c r="BD23" s="187"/>
      <c r="BE23" s="93"/>
      <c r="BF23" s="828"/>
      <c r="BG23" s="988"/>
      <c r="BH23" s="93"/>
      <c r="BI23" s="828"/>
      <c r="BJ23" s="988"/>
      <c r="BK23" s="93"/>
      <c r="BL23" s="828"/>
      <c r="BM23" s="988"/>
      <c r="BN23" s="12" t="s">
        <v>9760</v>
      </c>
      <c r="BO23" s="12" t="s">
        <v>7080</v>
      </c>
      <c r="BP23" s="12"/>
      <c r="BQ23" s="261">
        <v>44152</v>
      </c>
      <c r="BR23" s="261">
        <v>44463</v>
      </c>
      <c r="BS23" s="18" t="s">
        <v>116</v>
      </c>
      <c r="BT23" s="261"/>
      <c r="BU23" s="261"/>
      <c r="BV23" s="18"/>
      <c r="BW23" s="261">
        <v>44463</v>
      </c>
      <c r="BX23" s="261"/>
      <c r="BY23" s="12" t="s">
        <v>579</v>
      </c>
    </row>
    <row r="24" spans="1:77" ht="50" customHeight="1" x14ac:dyDescent="0.2">
      <c r="A24" s="1305" t="s">
        <v>904</v>
      </c>
      <c r="B24" s="65" t="s">
        <v>905</v>
      </c>
      <c r="C24" s="471" t="s">
        <v>906</v>
      </c>
      <c r="D24" s="1188">
        <v>1496</v>
      </c>
      <c r="E24" s="507" t="s">
        <v>5319</v>
      </c>
      <c r="F24" s="507" t="s">
        <v>5027</v>
      </c>
      <c r="G24" s="472" t="s">
        <v>89</v>
      </c>
      <c r="H24" s="173" t="s">
        <v>89</v>
      </c>
      <c r="I24" s="62">
        <v>42033</v>
      </c>
      <c r="J24" s="356" t="s">
        <v>90</v>
      </c>
      <c r="K24" s="356" t="s">
        <v>9171</v>
      </c>
      <c r="L24" s="62"/>
      <c r="M24" s="62"/>
      <c r="N24" s="62"/>
      <c r="O24" s="181"/>
      <c r="P24" s="678"/>
      <c r="Q24" s="678"/>
      <c r="R24" s="678"/>
      <c r="S24" s="1133">
        <v>44652</v>
      </c>
      <c r="T24" s="485" t="s">
        <v>9761</v>
      </c>
      <c r="U24" s="316" t="b">
        <v>0</v>
      </c>
      <c r="V24" s="118" t="s">
        <v>111</v>
      </c>
      <c r="W24" s="71" t="s">
        <v>94</v>
      </c>
      <c r="X24" s="71"/>
      <c r="Y24" s="72" t="s">
        <v>5327</v>
      </c>
      <c r="Z24" s="72" t="s">
        <v>5328</v>
      </c>
      <c r="AA24" s="108"/>
      <c r="AB24" s="837">
        <v>43040</v>
      </c>
      <c r="AC24" s="143"/>
      <c r="AD24" s="183"/>
      <c r="AE24" s="828"/>
      <c r="AF24" s="891"/>
      <c r="AG24" s="891"/>
      <c r="AH24" s="64"/>
      <c r="AI24" s="144"/>
      <c r="AJ24" s="184"/>
      <c r="AK24" s="184"/>
      <c r="AL24" s="828"/>
      <c r="AM24" s="891"/>
      <c r="AN24" s="891"/>
      <c r="AO24" s="64"/>
      <c r="AP24" s="94"/>
      <c r="AQ24" s="865"/>
      <c r="AR24" s="185"/>
      <c r="AS24" s="857"/>
      <c r="AT24" s="973"/>
      <c r="AU24" s="973"/>
      <c r="AV24" s="187"/>
      <c r="AW24" s="276"/>
      <c r="AX24" s="185"/>
      <c r="AY24" s="185"/>
      <c r="AZ24" s="857"/>
      <c r="BA24" s="973"/>
      <c r="BB24" s="973"/>
      <c r="BC24" s="187"/>
      <c r="BD24" s="187"/>
      <c r="BE24" s="93"/>
      <c r="BF24" s="828"/>
      <c r="BG24" s="988"/>
      <c r="BH24" s="93"/>
      <c r="BI24" s="828"/>
      <c r="BJ24" s="988"/>
      <c r="BK24" s="93"/>
      <c r="BL24" s="828"/>
      <c r="BM24" s="988"/>
      <c r="BN24" s="540" t="s">
        <v>9762</v>
      </c>
      <c r="BO24" s="12" t="s">
        <v>9763</v>
      </c>
      <c r="BP24" s="12"/>
      <c r="BQ24" s="261">
        <v>44736</v>
      </c>
      <c r="BR24" s="261"/>
      <c r="BS24" s="18" t="s">
        <v>116</v>
      </c>
      <c r="BT24" s="261">
        <v>44572</v>
      </c>
      <c r="BU24" s="261">
        <v>44390</v>
      </c>
      <c r="BV24" s="18" t="s">
        <v>116</v>
      </c>
      <c r="BW24" s="261">
        <v>44673</v>
      </c>
      <c r="BX24" s="261"/>
      <c r="BY24" s="12" t="s">
        <v>105</v>
      </c>
    </row>
    <row r="25" spans="1:77" ht="50" customHeight="1" x14ac:dyDescent="0.2">
      <c r="A25" s="1305" t="s">
        <v>928</v>
      </c>
      <c r="B25" s="65" t="s">
        <v>929</v>
      </c>
      <c r="C25" s="471" t="s">
        <v>635</v>
      </c>
      <c r="D25" s="1188">
        <v>2213</v>
      </c>
      <c r="E25" s="507" t="s">
        <v>4235</v>
      </c>
      <c r="F25" s="507" t="s">
        <v>4841</v>
      </c>
      <c r="G25" s="472" t="s">
        <v>89</v>
      </c>
      <c r="H25" s="173" t="s">
        <v>89</v>
      </c>
      <c r="I25" s="62">
        <v>42199</v>
      </c>
      <c r="J25" s="356" t="s">
        <v>90</v>
      </c>
      <c r="K25" s="356" t="s">
        <v>9115</v>
      </c>
      <c r="L25" s="62"/>
      <c r="M25" s="62"/>
      <c r="N25" s="62"/>
      <c r="O25" s="181"/>
      <c r="P25" s="678"/>
      <c r="Q25" s="678"/>
      <c r="R25" s="678"/>
      <c r="S25" s="1133"/>
      <c r="T25" s="485"/>
      <c r="U25" s="316" t="s">
        <v>93</v>
      </c>
      <c r="V25" s="118" t="s">
        <v>93</v>
      </c>
      <c r="W25" s="71" t="s">
        <v>94</v>
      </c>
      <c r="X25" s="71"/>
      <c r="Y25" s="72" t="s">
        <v>5336</v>
      </c>
      <c r="Z25" s="72" t="s">
        <v>9253</v>
      </c>
      <c r="AA25" s="106"/>
      <c r="AB25" s="837">
        <v>44256</v>
      </c>
      <c r="AC25" s="143" t="s">
        <v>933</v>
      </c>
      <c r="AD25" s="183" t="s">
        <v>364</v>
      </c>
      <c r="AE25" s="828">
        <v>42917</v>
      </c>
      <c r="AF25" s="891">
        <v>42908</v>
      </c>
      <c r="AG25" s="891">
        <v>42950</v>
      </c>
      <c r="AH25" s="64" t="s">
        <v>934</v>
      </c>
      <c r="AI25" s="144" t="s">
        <v>935</v>
      </c>
      <c r="AJ25" s="184" t="s">
        <v>936</v>
      </c>
      <c r="AK25" s="184" t="s">
        <v>664</v>
      </c>
      <c r="AL25" s="828">
        <v>43466</v>
      </c>
      <c r="AM25" s="891">
        <v>43447</v>
      </c>
      <c r="AN25" s="891">
        <v>43503</v>
      </c>
      <c r="AO25" s="64" t="s">
        <v>937</v>
      </c>
      <c r="AP25" s="94"/>
      <c r="AQ25" s="865"/>
      <c r="AR25" s="185"/>
      <c r="AS25" s="857"/>
      <c r="AT25" s="973"/>
      <c r="AU25" s="973"/>
      <c r="AV25" s="187"/>
      <c r="AW25" s="276"/>
      <c r="AX25" s="185"/>
      <c r="AY25" s="185"/>
      <c r="AZ25" s="857"/>
      <c r="BA25" s="973"/>
      <c r="BB25" s="973"/>
      <c r="BC25" s="187"/>
      <c r="BD25" s="187"/>
      <c r="BE25" s="93" t="s">
        <v>6130</v>
      </c>
      <c r="BF25" s="828">
        <v>44774</v>
      </c>
      <c r="BG25" s="988"/>
      <c r="BH25" s="93" t="s">
        <v>2957</v>
      </c>
      <c r="BI25" s="828">
        <v>44835</v>
      </c>
      <c r="BJ25" s="990"/>
      <c r="BK25" s="93" t="s">
        <v>114</v>
      </c>
      <c r="BL25" s="828" t="s">
        <v>114</v>
      </c>
      <c r="BM25" s="990"/>
      <c r="BN25" s="541" t="s">
        <v>9254</v>
      </c>
      <c r="BO25" s="201" t="s">
        <v>9764</v>
      </c>
      <c r="BP25" s="483"/>
      <c r="BQ25" s="261">
        <v>44771</v>
      </c>
      <c r="BR25" s="261">
        <v>44321</v>
      </c>
      <c r="BS25" s="18" t="s">
        <v>116</v>
      </c>
      <c r="BT25" s="261">
        <v>44518</v>
      </c>
      <c r="BU25" s="261">
        <v>44771</v>
      </c>
      <c r="BV25" s="18" t="s">
        <v>116</v>
      </c>
      <c r="BW25" s="261">
        <v>44742</v>
      </c>
      <c r="BX25" s="261"/>
      <c r="BY25" s="12" t="s">
        <v>105</v>
      </c>
    </row>
    <row r="26" spans="1:77" ht="50" customHeight="1" x14ac:dyDescent="0.2">
      <c r="A26" s="1305" t="s">
        <v>1003</v>
      </c>
      <c r="B26" s="65" t="s">
        <v>5364</v>
      </c>
      <c r="C26" s="471" t="s">
        <v>5365</v>
      </c>
      <c r="D26" s="1188">
        <v>2008</v>
      </c>
      <c r="E26" s="507" t="s">
        <v>91</v>
      </c>
      <c r="F26" s="507" t="s">
        <v>2182</v>
      </c>
      <c r="G26" s="472" t="s">
        <v>89</v>
      </c>
      <c r="H26" s="468" t="s">
        <v>89</v>
      </c>
      <c r="I26" s="356">
        <v>41613</v>
      </c>
      <c r="J26" s="356" t="s">
        <v>90</v>
      </c>
      <c r="K26" s="356" t="s">
        <v>9171</v>
      </c>
      <c r="L26" s="356"/>
      <c r="M26" s="356"/>
      <c r="N26" s="536">
        <v>44571</v>
      </c>
      <c r="O26" s="181"/>
      <c r="P26" s="678"/>
      <c r="Q26" s="678"/>
      <c r="R26" s="678"/>
      <c r="S26" s="1133"/>
      <c r="T26" s="485"/>
      <c r="U26" s="316" t="s">
        <v>93</v>
      </c>
      <c r="V26" s="118" t="s">
        <v>93</v>
      </c>
      <c r="W26" s="71" t="s">
        <v>94</v>
      </c>
      <c r="X26" s="71"/>
      <c r="Y26" s="82" t="s">
        <v>1006</v>
      </c>
      <c r="Z26" s="72" t="s">
        <v>6816</v>
      </c>
      <c r="AA26" s="106"/>
      <c r="AB26" s="837">
        <v>44075</v>
      </c>
      <c r="AC26" s="143" t="s">
        <v>1008</v>
      </c>
      <c r="AD26" s="183" t="s">
        <v>364</v>
      </c>
      <c r="AE26" s="828">
        <v>43770</v>
      </c>
      <c r="AF26" s="891">
        <v>43794</v>
      </c>
      <c r="AG26" s="891">
        <v>43850</v>
      </c>
      <c r="AH26" s="132" t="s">
        <v>1009</v>
      </c>
      <c r="AI26" s="144"/>
      <c r="AJ26" s="184" t="s">
        <v>1010</v>
      </c>
      <c r="AK26" s="184" t="s">
        <v>367</v>
      </c>
      <c r="AL26" s="828">
        <v>43952</v>
      </c>
      <c r="AM26" s="891">
        <v>44095</v>
      </c>
      <c r="AN26" s="891">
        <v>44150</v>
      </c>
      <c r="AO26" s="64" t="s">
        <v>1011</v>
      </c>
      <c r="AP26" s="94"/>
      <c r="AQ26" s="865"/>
      <c r="AR26" s="185"/>
      <c r="AS26" s="857"/>
      <c r="AT26" s="973"/>
      <c r="AU26" s="973"/>
      <c r="AV26" s="187"/>
      <c r="AW26" s="276"/>
      <c r="AX26" s="185"/>
      <c r="AY26" s="185"/>
      <c r="AZ26" s="857"/>
      <c r="BA26" s="973"/>
      <c r="BB26" s="973"/>
      <c r="BC26" s="187"/>
      <c r="BD26" s="187"/>
      <c r="BE26" s="93" t="s">
        <v>6817</v>
      </c>
      <c r="BF26" s="828" t="s">
        <v>6818</v>
      </c>
      <c r="BG26" s="988" t="s">
        <v>1013</v>
      </c>
      <c r="BH26" s="93" t="s">
        <v>316</v>
      </c>
      <c r="BI26" s="828">
        <v>45017</v>
      </c>
      <c r="BJ26" s="988"/>
      <c r="BK26" s="93" t="s">
        <v>114</v>
      </c>
      <c r="BL26" s="828" t="s">
        <v>114</v>
      </c>
      <c r="BM26" s="988"/>
      <c r="BN26" s="542" t="s">
        <v>9765</v>
      </c>
      <c r="BO26" s="54" t="s">
        <v>9766</v>
      </c>
      <c r="BP26" s="221"/>
      <c r="BQ26" s="261">
        <v>44106</v>
      </c>
      <c r="BR26" s="261">
        <v>44468</v>
      </c>
      <c r="BS26" s="18" t="s">
        <v>116</v>
      </c>
      <c r="BT26" s="261"/>
      <c r="BU26" s="261">
        <v>44320</v>
      </c>
      <c r="BV26" s="18" t="s">
        <v>116</v>
      </c>
      <c r="BW26" s="261">
        <v>44783</v>
      </c>
      <c r="BX26" s="720" t="s">
        <v>8796</v>
      </c>
      <c r="BY26" s="54" t="s">
        <v>9767</v>
      </c>
    </row>
    <row r="27" spans="1:77" ht="50" customHeight="1" x14ac:dyDescent="0.2">
      <c r="A27" s="1305" t="s">
        <v>1028</v>
      </c>
      <c r="B27" s="65" t="s">
        <v>1029</v>
      </c>
      <c r="C27" s="1246"/>
      <c r="D27" s="1188" t="s">
        <v>226</v>
      </c>
      <c r="E27" s="507"/>
      <c r="F27" s="507"/>
      <c r="G27" s="472" t="s">
        <v>89</v>
      </c>
      <c r="H27" s="468" t="s">
        <v>89</v>
      </c>
      <c r="I27" s="356">
        <v>42696</v>
      </c>
      <c r="J27" s="356" t="s">
        <v>90</v>
      </c>
      <c r="K27" s="356" t="s">
        <v>9115</v>
      </c>
      <c r="L27" s="356"/>
      <c r="M27" s="356"/>
      <c r="N27" s="62"/>
      <c r="O27" s="181"/>
      <c r="P27" s="678"/>
      <c r="Q27" s="678"/>
      <c r="R27" s="678"/>
      <c r="S27" s="1133"/>
      <c r="T27" s="485"/>
      <c r="U27" s="316" t="s">
        <v>93</v>
      </c>
      <c r="V27" s="118" t="s">
        <v>93</v>
      </c>
      <c r="W27" s="71" t="s">
        <v>94</v>
      </c>
      <c r="X27" s="71"/>
      <c r="Y27" s="82" t="s">
        <v>5373</v>
      </c>
      <c r="Z27" s="82" t="s">
        <v>7081</v>
      </c>
      <c r="AA27" s="108"/>
      <c r="AB27" s="837">
        <v>44166</v>
      </c>
      <c r="AC27" s="143" t="s">
        <v>3078</v>
      </c>
      <c r="AD27" s="183" t="s">
        <v>1201</v>
      </c>
      <c r="AE27" s="828">
        <v>43983</v>
      </c>
      <c r="AF27" s="891"/>
      <c r="AG27" s="891"/>
      <c r="AH27" s="64"/>
      <c r="AI27" s="144"/>
      <c r="AJ27" s="184"/>
      <c r="AK27" s="184"/>
      <c r="AL27" s="828"/>
      <c r="AM27" s="891"/>
      <c r="AN27" s="891"/>
      <c r="AO27" s="64"/>
      <c r="AP27" s="94"/>
      <c r="AQ27" s="865"/>
      <c r="AR27" s="185"/>
      <c r="AS27" s="857"/>
      <c r="AT27" s="973"/>
      <c r="AU27" s="973"/>
      <c r="AV27" s="187"/>
      <c r="AW27" s="276"/>
      <c r="AX27" s="185"/>
      <c r="AY27" s="185"/>
      <c r="AZ27" s="857"/>
      <c r="BA27" s="973"/>
      <c r="BB27" s="973"/>
      <c r="BC27" s="187"/>
      <c r="BD27" s="187"/>
      <c r="BE27" s="93"/>
      <c r="BF27" s="828"/>
      <c r="BG27" s="988"/>
      <c r="BH27" s="93"/>
      <c r="BI27" s="828"/>
      <c r="BJ27" s="988"/>
      <c r="BK27" s="93"/>
      <c r="BL27" s="828"/>
      <c r="BM27" s="988"/>
      <c r="BN27" s="540" t="s">
        <v>9572</v>
      </c>
      <c r="BO27" s="12" t="s">
        <v>9573</v>
      </c>
      <c r="BP27" s="12"/>
      <c r="BQ27" s="261">
        <v>44187</v>
      </c>
      <c r="BR27" s="261">
        <v>44267</v>
      </c>
      <c r="BS27" s="18" t="s">
        <v>116</v>
      </c>
      <c r="BT27" s="261"/>
      <c r="BU27" s="261">
        <v>44386</v>
      </c>
      <c r="BV27" s="18" t="s">
        <v>116</v>
      </c>
      <c r="BW27" s="261"/>
      <c r="BX27" s="261"/>
      <c r="BY27" s="12" t="s">
        <v>579</v>
      </c>
    </row>
    <row r="28" spans="1:77" ht="50" hidden="1" customHeight="1" x14ac:dyDescent="0.2">
      <c r="A28" s="1305" t="s">
        <v>1036</v>
      </c>
      <c r="B28" s="65" t="s">
        <v>1037</v>
      </c>
      <c r="C28" s="471" t="s">
        <v>4290</v>
      </c>
      <c r="D28" s="1188">
        <v>2279</v>
      </c>
      <c r="E28" s="507" t="s">
        <v>292</v>
      </c>
      <c r="F28" s="507" t="s">
        <v>1021</v>
      </c>
      <c r="G28" s="472" t="s">
        <v>89</v>
      </c>
      <c r="H28" s="468" t="s">
        <v>89</v>
      </c>
      <c r="I28" s="356">
        <v>43315</v>
      </c>
      <c r="J28" s="356" t="s">
        <v>90</v>
      </c>
      <c r="K28" s="356" t="s">
        <v>1576</v>
      </c>
      <c r="L28" s="356"/>
      <c r="M28" s="356"/>
      <c r="N28" s="62"/>
      <c r="O28" s="181"/>
      <c r="P28" s="678"/>
      <c r="Q28" s="678"/>
      <c r="R28" s="678"/>
      <c r="S28" s="1133"/>
      <c r="T28" s="485"/>
      <c r="U28" s="316" t="s">
        <v>93</v>
      </c>
      <c r="V28" s="118" t="s">
        <v>93</v>
      </c>
      <c r="W28" s="71" t="s">
        <v>94</v>
      </c>
      <c r="X28" s="71"/>
      <c r="Y28" s="82" t="s">
        <v>1040</v>
      </c>
      <c r="Z28" s="82" t="s">
        <v>7477</v>
      </c>
      <c r="AA28" s="108"/>
      <c r="AB28" s="837">
        <v>44317</v>
      </c>
      <c r="AC28" s="143" t="s">
        <v>5215</v>
      </c>
      <c r="AD28" s="183" t="s">
        <v>364</v>
      </c>
      <c r="AE28" s="828">
        <v>44562</v>
      </c>
      <c r="AF28" s="891">
        <v>44596</v>
      </c>
      <c r="AG28" s="891">
        <v>44640</v>
      </c>
      <c r="AH28" s="64" t="s">
        <v>1040</v>
      </c>
      <c r="AI28" s="144"/>
      <c r="AJ28" s="184"/>
      <c r="AK28" s="184"/>
      <c r="AL28" s="828"/>
      <c r="AM28" s="891"/>
      <c r="AN28" s="891"/>
      <c r="AO28" s="64"/>
      <c r="AP28" s="94"/>
      <c r="AQ28" s="865"/>
      <c r="AR28" s="185"/>
      <c r="AS28" s="857"/>
      <c r="AT28" s="973"/>
      <c r="AU28" s="973"/>
      <c r="AV28" s="187"/>
      <c r="AW28" s="276"/>
      <c r="AX28" s="185"/>
      <c r="AY28" s="185"/>
      <c r="AZ28" s="857"/>
      <c r="BA28" s="973"/>
      <c r="BB28" s="973"/>
      <c r="BC28" s="187"/>
      <c r="BD28" s="187"/>
      <c r="BE28" s="93" t="s">
        <v>6371</v>
      </c>
      <c r="BF28" s="828">
        <v>45047</v>
      </c>
      <c r="BG28" s="988"/>
      <c r="BH28" s="93" t="s">
        <v>1240</v>
      </c>
      <c r="BI28" s="828">
        <v>45200</v>
      </c>
      <c r="BJ28" s="988"/>
      <c r="BK28" s="93" t="s">
        <v>9087</v>
      </c>
      <c r="BL28" s="828">
        <v>45444</v>
      </c>
      <c r="BM28" s="988"/>
      <c r="BN28" s="540" t="s">
        <v>9768</v>
      </c>
      <c r="BO28" s="12" t="s">
        <v>9691</v>
      </c>
      <c r="BP28" s="12"/>
      <c r="BQ28" s="261">
        <v>43570</v>
      </c>
      <c r="BR28" s="261">
        <v>44785</v>
      </c>
      <c r="BS28" s="18" t="s">
        <v>116</v>
      </c>
      <c r="BT28" s="261"/>
      <c r="BU28" s="261">
        <v>44785</v>
      </c>
      <c r="BV28" s="18" t="s">
        <v>116</v>
      </c>
      <c r="BW28" s="261">
        <v>44785</v>
      </c>
      <c r="BX28" s="261" t="s">
        <v>9769</v>
      </c>
      <c r="BY28" s="18" t="s">
        <v>9770</v>
      </c>
    </row>
    <row r="29" spans="1:77" ht="50" customHeight="1" x14ac:dyDescent="0.2">
      <c r="A29" s="1305" t="s">
        <v>1068</v>
      </c>
      <c r="B29" s="65" t="s">
        <v>1069</v>
      </c>
      <c r="C29" s="471" t="s">
        <v>635</v>
      </c>
      <c r="D29" s="1188">
        <v>2211</v>
      </c>
      <c r="E29" s="507" t="s">
        <v>91</v>
      </c>
      <c r="F29" s="507" t="s">
        <v>1420</v>
      </c>
      <c r="G29" s="472" t="s">
        <v>89</v>
      </c>
      <c r="H29" s="468" t="s">
        <v>89</v>
      </c>
      <c r="I29" s="356">
        <v>42354</v>
      </c>
      <c r="J29" s="356" t="s">
        <v>90</v>
      </c>
      <c r="K29" s="356" t="s">
        <v>9771</v>
      </c>
      <c r="L29" s="356"/>
      <c r="M29" s="356"/>
      <c r="N29" s="62">
        <v>44202</v>
      </c>
      <c r="O29" s="181"/>
      <c r="P29" s="678"/>
      <c r="Q29" s="678"/>
      <c r="R29" s="678"/>
      <c r="S29" s="1133">
        <v>44181</v>
      </c>
      <c r="T29" s="485"/>
      <c r="U29" s="316" t="s">
        <v>93</v>
      </c>
      <c r="V29" s="118" t="s">
        <v>93</v>
      </c>
      <c r="W29" s="71" t="s">
        <v>94</v>
      </c>
      <c r="X29" s="71"/>
      <c r="Y29" s="469" t="s">
        <v>1072</v>
      </c>
      <c r="Z29" s="106" t="s">
        <v>9407</v>
      </c>
      <c r="AA29" s="106"/>
      <c r="AB29" s="1183">
        <v>44166</v>
      </c>
      <c r="AC29" s="143" t="s">
        <v>5393</v>
      </c>
      <c r="AD29" s="183" t="s">
        <v>5394</v>
      </c>
      <c r="AE29" s="828">
        <v>43647</v>
      </c>
      <c r="AF29" s="891">
        <v>43661</v>
      </c>
      <c r="AG29" s="891">
        <v>43724</v>
      </c>
      <c r="AH29" s="64" t="s">
        <v>5395</v>
      </c>
      <c r="AI29" s="144" t="s">
        <v>1076</v>
      </c>
      <c r="AJ29" s="184"/>
      <c r="AK29" s="184"/>
      <c r="AL29" s="828"/>
      <c r="AM29" s="891"/>
      <c r="AN29" s="891"/>
      <c r="AO29" s="64"/>
      <c r="AP29" s="94"/>
      <c r="AQ29" s="865"/>
      <c r="AR29" s="185"/>
      <c r="AS29" s="857"/>
      <c r="AT29" s="973"/>
      <c r="AU29" s="973"/>
      <c r="AV29" s="187"/>
      <c r="AW29" s="276"/>
      <c r="AX29" s="185"/>
      <c r="AY29" s="185"/>
      <c r="AZ29" s="857"/>
      <c r="BA29" s="973"/>
      <c r="BB29" s="973"/>
      <c r="BC29" s="187"/>
      <c r="BD29" s="187"/>
      <c r="BE29" s="93" t="s">
        <v>5180</v>
      </c>
      <c r="BF29" s="828">
        <v>44197</v>
      </c>
      <c r="BG29" s="988">
        <v>44202</v>
      </c>
      <c r="BH29" s="93" t="s">
        <v>2773</v>
      </c>
      <c r="BI29" s="828">
        <v>44986</v>
      </c>
      <c r="BJ29" s="988"/>
      <c r="BK29" s="93" t="s">
        <v>114</v>
      </c>
      <c r="BL29" s="828" t="s">
        <v>114</v>
      </c>
      <c r="BM29" s="988"/>
      <c r="BN29" s="12" t="s">
        <v>9409</v>
      </c>
      <c r="BO29" s="12" t="s">
        <v>9772</v>
      </c>
      <c r="BP29" s="12"/>
      <c r="BQ29" s="261">
        <v>44648</v>
      </c>
      <c r="BR29" s="261">
        <v>44452</v>
      </c>
      <c r="BS29" s="18" t="s">
        <v>116</v>
      </c>
      <c r="BT29" s="261">
        <v>44708</v>
      </c>
      <c r="BU29" s="261">
        <v>44797</v>
      </c>
      <c r="BV29" s="18" t="s">
        <v>116</v>
      </c>
      <c r="BW29" s="261">
        <v>44797</v>
      </c>
      <c r="BX29" s="261" t="s">
        <v>8796</v>
      </c>
      <c r="BY29" s="12" t="s">
        <v>9411</v>
      </c>
    </row>
    <row r="30" spans="1:77" ht="50" customHeight="1" x14ac:dyDescent="0.2">
      <c r="A30" s="1305" t="s">
        <v>1080</v>
      </c>
      <c r="B30" s="65" t="s">
        <v>1081</v>
      </c>
      <c r="C30" s="471" t="s">
        <v>7119</v>
      </c>
      <c r="D30" s="1188">
        <v>2144</v>
      </c>
      <c r="E30" s="507" t="s">
        <v>1083</v>
      </c>
      <c r="F30" s="507" t="s">
        <v>931</v>
      </c>
      <c r="G30" s="472" t="s">
        <v>89</v>
      </c>
      <c r="H30" s="468" t="s">
        <v>89</v>
      </c>
      <c r="I30" s="356">
        <v>43158</v>
      </c>
      <c r="J30" s="356" t="s">
        <v>90</v>
      </c>
      <c r="K30" s="356" t="s">
        <v>1084</v>
      </c>
      <c r="L30" s="356"/>
      <c r="M30" s="356"/>
      <c r="N30" s="536">
        <v>44567</v>
      </c>
      <c r="O30" s="181"/>
      <c r="P30" s="678"/>
      <c r="Q30" s="678"/>
      <c r="R30" s="678"/>
      <c r="S30" s="1133"/>
      <c r="T30" s="485"/>
      <c r="U30" s="316" t="s">
        <v>93</v>
      </c>
      <c r="V30" s="118" t="s">
        <v>228</v>
      </c>
      <c r="W30" s="71" t="s">
        <v>267</v>
      </c>
      <c r="X30" s="281"/>
      <c r="Y30" s="360" t="s">
        <v>7120</v>
      </c>
      <c r="Z30" s="71" t="s">
        <v>7121</v>
      </c>
      <c r="AA30" s="106" t="s">
        <v>5402</v>
      </c>
      <c r="AB30" s="836">
        <v>44136</v>
      </c>
      <c r="AC30" s="143" t="s">
        <v>1087</v>
      </c>
      <c r="AD30" s="183" t="s">
        <v>142</v>
      </c>
      <c r="AE30" s="828">
        <v>43739</v>
      </c>
      <c r="AF30" s="891">
        <v>43770</v>
      </c>
      <c r="AG30" s="891">
        <v>43831</v>
      </c>
      <c r="AH30" s="64" t="s">
        <v>1088</v>
      </c>
      <c r="AI30" s="144"/>
      <c r="AJ30" s="20"/>
      <c r="AK30" s="184"/>
      <c r="AL30" s="828"/>
      <c r="AM30" s="891"/>
      <c r="AN30" s="891"/>
      <c r="AO30" s="64"/>
      <c r="AP30" s="94"/>
      <c r="AQ30" s="863"/>
      <c r="AR30" s="185"/>
      <c r="AS30" s="856"/>
      <c r="AT30" s="973"/>
      <c r="AU30" s="973"/>
      <c r="AV30" s="187"/>
      <c r="AW30" s="94"/>
      <c r="AX30" s="274"/>
      <c r="AY30" s="274"/>
      <c r="AZ30" s="856"/>
      <c r="BA30" s="973"/>
      <c r="BB30" s="973"/>
      <c r="BC30" s="187"/>
      <c r="BD30" s="187"/>
      <c r="BE30" s="93" t="s">
        <v>1089</v>
      </c>
      <c r="BF30" s="828">
        <v>44317</v>
      </c>
      <c r="BG30" s="891">
        <v>44567</v>
      </c>
      <c r="BH30" s="93" t="s">
        <v>6453</v>
      </c>
      <c r="BI30" s="828">
        <v>44470</v>
      </c>
      <c r="BJ30" s="988"/>
      <c r="BK30" s="93" t="s">
        <v>9471</v>
      </c>
      <c r="BL30" s="874">
        <v>44835</v>
      </c>
      <c r="BM30" s="988"/>
      <c r="BN30" s="540" t="s">
        <v>9773</v>
      </c>
      <c r="BO30" s="12" t="s">
        <v>7124</v>
      </c>
      <c r="BP30" s="12"/>
      <c r="BQ30" s="261">
        <v>44215</v>
      </c>
      <c r="BR30" s="261"/>
      <c r="BS30" s="18" t="s">
        <v>116</v>
      </c>
      <c r="BT30" s="261"/>
      <c r="BU30" s="261">
        <v>44377</v>
      </c>
      <c r="BV30" s="18" t="s">
        <v>116</v>
      </c>
      <c r="BW30" s="261"/>
      <c r="BX30" s="720" t="s">
        <v>8796</v>
      </c>
      <c r="BY30" s="54" t="s">
        <v>1094</v>
      </c>
    </row>
    <row r="31" spans="1:77" ht="50" customHeight="1" x14ac:dyDescent="0.2">
      <c r="A31" s="1305" t="s">
        <v>1118</v>
      </c>
      <c r="B31" s="521" t="s">
        <v>1106</v>
      </c>
      <c r="C31" s="471" t="s">
        <v>9774</v>
      </c>
      <c r="D31" s="1247">
        <v>2133</v>
      </c>
      <c r="E31" s="507" t="s">
        <v>337</v>
      </c>
      <c r="F31" s="507" t="s">
        <v>2182</v>
      </c>
      <c r="G31" s="173" t="s">
        <v>89</v>
      </c>
      <c r="H31" s="357" t="s">
        <v>89</v>
      </c>
      <c r="I31" s="356">
        <v>41542</v>
      </c>
      <c r="J31" s="356" t="s">
        <v>90</v>
      </c>
      <c r="K31" s="356" t="s">
        <v>1120</v>
      </c>
      <c r="L31" s="356"/>
      <c r="M31" s="356"/>
      <c r="N31" s="62"/>
      <c r="O31" s="181"/>
      <c r="P31" s="678"/>
      <c r="Q31" s="678"/>
      <c r="R31" s="678"/>
      <c r="S31" s="1133"/>
      <c r="T31" s="485"/>
      <c r="U31" s="316" t="s">
        <v>93</v>
      </c>
      <c r="V31" s="118" t="s">
        <v>93</v>
      </c>
      <c r="W31" s="71" t="s">
        <v>94</v>
      </c>
      <c r="X31" s="689"/>
      <c r="Y31" s="469" t="s">
        <v>5409</v>
      </c>
      <c r="Z31" s="476" t="s">
        <v>7203</v>
      </c>
      <c r="AA31" s="82"/>
      <c r="AB31" s="837">
        <v>44593</v>
      </c>
      <c r="AC31" s="143" t="s">
        <v>188</v>
      </c>
      <c r="AD31" s="183" t="s">
        <v>364</v>
      </c>
      <c r="AE31" s="828">
        <v>43040</v>
      </c>
      <c r="AF31" s="891">
        <v>43040</v>
      </c>
      <c r="AG31" s="891">
        <v>43082</v>
      </c>
      <c r="AH31" s="64" t="s">
        <v>1123</v>
      </c>
      <c r="AI31" s="189" t="s">
        <v>1124</v>
      </c>
      <c r="AJ31" s="195" t="s">
        <v>5412</v>
      </c>
      <c r="AK31" s="479" t="s">
        <v>7204</v>
      </c>
      <c r="AL31" s="828">
        <v>44136</v>
      </c>
      <c r="AM31" s="891">
        <v>44136</v>
      </c>
      <c r="AN31" s="891">
        <v>44256</v>
      </c>
      <c r="AO31" s="64" t="s">
        <v>1126</v>
      </c>
      <c r="AP31" s="94"/>
      <c r="AQ31" s="863" t="s">
        <v>1127</v>
      </c>
      <c r="AR31" s="185" t="s">
        <v>1714</v>
      </c>
      <c r="AS31" s="856">
        <v>45078</v>
      </c>
      <c r="AT31" s="973"/>
      <c r="AU31" s="973"/>
      <c r="AV31" s="187"/>
      <c r="AW31" s="276"/>
      <c r="AX31" s="274"/>
      <c r="AY31" s="274"/>
      <c r="AZ31" s="856"/>
      <c r="BA31" s="973"/>
      <c r="BB31" s="973"/>
      <c r="BC31" s="187"/>
      <c r="BD31" s="187"/>
      <c r="BE31" s="93" t="s">
        <v>7025</v>
      </c>
      <c r="BF31" s="828">
        <v>45444</v>
      </c>
      <c r="BG31" s="988"/>
      <c r="BH31" s="93" t="s">
        <v>7020</v>
      </c>
      <c r="BI31" s="828">
        <v>45566</v>
      </c>
      <c r="BJ31" s="988"/>
      <c r="BK31" s="93" t="s">
        <v>7005</v>
      </c>
      <c r="BL31" s="828">
        <v>45931</v>
      </c>
      <c r="BM31" s="988"/>
      <c r="BN31" s="541" t="s">
        <v>9775</v>
      </c>
      <c r="BO31" s="1185" t="s">
        <v>7205</v>
      </c>
      <c r="BP31" s="1248" t="s">
        <v>5407</v>
      </c>
      <c r="BQ31" s="261">
        <v>44676</v>
      </c>
      <c r="BR31" s="261">
        <v>44649</v>
      </c>
      <c r="BS31" s="18" t="s">
        <v>116</v>
      </c>
      <c r="BT31" s="261">
        <v>44713</v>
      </c>
      <c r="BU31" s="261">
        <v>44649</v>
      </c>
      <c r="BV31" s="18" t="s">
        <v>116</v>
      </c>
      <c r="BW31" s="261">
        <v>44453</v>
      </c>
      <c r="BX31" s="261"/>
      <c r="BY31" s="12" t="s">
        <v>105</v>
      </c>
    </row>
    <row r="32" spans="1:77" ht="50" hidden="1" customHeight="1" x14ac:dyDescent="0.2">
      <c r="A32" s="1305" t="s">
        <v>1130</v>
      </c>
      <c r="B32" s="65" t="s">
        <v>1131</v>
      </c>
      <c r="C32" s="471" t="s">
        <v>5416</v>
      </c>
      <c r="D32" s="1188">
        <v>1926</v>
      </c>
      <c r="E32" s="507" t="s">
        <v>4235</v>
      </c>
      <c r="F32" s="507" t="s">
        <v>3616</v>
      </c>
      <c r="G32" s="472" t="s">
        <v>89</v>
      </c>
      <c r="H32" s="468" t="s">
        <v>89</v>
      </c>
      <c r="I32" s="356">
        <v>40669</v>
      </c>
      <c r="J32" s="356" t="s">
        <v>90</v>
      </c>
      <c r="K32" s="356" t="s">
        <v>9171</v>
      </c>
      <c r="L32" s="356"/>
      <c r="M32" s="356"/>
      <c r="N32" s="536">
        <v>44049</v>
      </c>
      <c r="O32" s="181">
        <v>44187</v>
      </c>
      <c r="P32" s="1249">
        <v>44589</v>
      </c>
      <c r="Q32" s="1199"/>
      <c r="R32" s="1199"/>
      <c r="S32" s="1133"/>
      <c r="T32" s="485"/>
      <c r="U32" s="316" t="b">
        <v>0</v>
      </c>
      <c r="V32" s="118" t="s">
        <v>237</v>
      </c>
      <c r="W32" s="71" t="s">
        <v>94</v>
      </c>
      <c r="X32" s="71"/>
      <c r="Y32" s="82" t="s">
        <v>4515</v>
      </c>
      <c r="Z32" s="72" t="s">
        <v>9280</v>
      </c>
      <c r="AA32" s="106"/>
      <c r="AB32" s="837">
        <v>44075</v>
      </c>
      <c r="AC32" s="143" t="s">
        <v>5418</v>
      </c>
      <c r="AD32" s="183" t="s">
        <v>364</v>
      </c>
      <c r="AE32" s="828">
        <v>42461</v>
      </c>
      <c r="AF32" s="891">
        <v>42491</v>
      </c>
      <c r="AG32" s="891">
        <v>42597</v>
      </c>
      <c r="AH32" s="64" t="s">
        <v>5419</v>
      </c>
      <c r="AI32" s="144" t="s">
        <v>5420</v>
      </c>
      <c r="AJ32" s="184" t="s">
        <v>5421</v>
      </c>
      <c r="AK32" s="184" t="s">
        <v>766</v>
      </c>
      <c r="AL32" s="828">
        <v>43221</v>
      </c>
      <c r="AM32" s="891">
        <v>43272</v>
      </c>
      <c r="AN32" s="891">
        <v>43314</v>
      </c>
      <c r="AO32" s="64" t="s">
        <v>5422</v>
      </c>
      <c r="AP32" s="94" t="s">
        <v>5423</v>
      </c>
      <c r="AQ32" s="865"/>
      <c r="AR32" s="185"/>
      <c r="AS32" s="857"/>
      <c r="AT32" s="973"/>
      <c r="AU32" s="973"/>
      <c r="AV32" s="187"/>
      <c r="AW32" s="276"/>
      <c r="AX32" s="185"/>
      <c r="AY32" s="185"/>
      <c r="AZ32" s="857"/>
      <c r="BA32" s="973"/>
      <c r="BB32" s="973"/>
      <c r="BC32" s="187"/>
      <c r="BD32" s="187"/>
      <c r="BE32" s="93" t="s">
        <v>5397</v>
      </c>
      <c r="BF32" s="828">
        <v>43922</v>
      </c>
      <c r="BG32" s="991">
        <v>44049</v>
      </c>
      <c r="BH32" s="93" t="s">
        <v>4819</v>
      </c>
      <c r="BI32" s="828">
        <v>44166</v>
      </c>
      <c r="BJ32" s="988">
        <v>44187</v>
      </c>
      <c r="BK32" s="93" t="s">
        <v>9281</v>
      </c>
      <c r="BL32" s="828">
        <v>44409</v>
      </c>
      <c r="BM32" s="988">
        <v>44609</v>
      </c>
      <c r="BN32" s="541" t="s">
        <v>9282</v>
      </c>
      <c r="BO32" s="459" t="s">
        <v>9283</v>
      </c>
      <c r="BP32" s="201"/>
      <c r="BQ32" s="261">
        <v>44687</v>
      </c>
      <c r="BR32" s="261"/>
      <c r="BS32" s="18" t="s">
        <v>116</v>
      </c>
      <c r="BT32" s="261"/>
      <c r="BU32" s="261"/>
      <c r="BV32" s="18"/>
      <c r="BW32" s="261"/>
      <c r="BX32" s="720" t="s">
        <v>6810</v>
      </c>
      <c r="BY32" s="54" t="s">
        <v>9284</v>
      </c>
    </row>
    <row r="33" spans="1:77" ht="50" customHeight="1" x14ac:dyDescent="0.2">
      <c r="A33" s="1305" t="s">
        <v>1178</v>
      </c>
      <c r="B33" s="65" t="s">
        <v>1179</v>
      </c>
      <c r="C33" s="471" t="s">
        <v>635</v>
      </c>
      <c r="D33" s="1188" t="s">
        <v>6849</v>
      </c>
      <c r="E33" s="507"/>
      <c r="F33" s="507" t="s">
        <v>266</v>
      </c>
      <c r="G33" s="472" t="s">
        <v>89</v>
      </c>
      <c r="H33" s="173" t="s">
        <v>89</v>
      </c>
      <c r="I33" s="62">
        <v>43076</v>
      </c>
      <c r="J33" s="356" t="s">
        <v>90</v>
      </c>
      <c r="K33" s="356" t="s">
        <v>9171</v>
      </c>
      <c r="L33" s="62"/>
      <c r="M33" s="62"/>
      <c r="N33" s="62"/>
      <c r="O33" s="181"/>
      <c r="P33" s="678"/>
      <c r="Q33" s="678"/>
      <c r="R33" s="678"/>
      <c r="S33" s="1133"/>
      <c r="T33" s="485"/>
      <c r="U33" s="316" t="s">
        <v>93</v>
      </c>
      <c r="V33" s="118" t="s">
        <v>93</v>
      </c>
      <c r="W33" s="71" t="s">
        <v>94</v>
      </c>
      <c r="X33" s="71"/>
      <c r="Y33" s="82" t="s">
        <v>1182</v>
      </c>
      <c r="Z33" s="72" t="s">
        <v>9422</v>
      </c>
      <c r="AA33" s="106"/>
      <c r="AB33" s="837">
        <v>44105</v>
      </c>
      <c r="AC33" s="143" t="s">
        <v>4930</v>
      </c>
      <c r="AD33" s="183" t="s">
        <v>270</v>
      </c>
      <c r="AE33" s="828">
        <v>44652</v>
      </c>
      <c r="AF33" s="891"/>
      <c r="AG33" s="891"/>
      <c r="AH33" s="64"/>
      <c r="AI33" s="144"/>
      <c r="AJ33" s="183"/>
      <c r="AK33" s="183"/>
      <c r="AL33" s="828"/>
      <c r="AM33" s="891"/>
      <c r="AN33" s="891"/>
      <c r="AO33" s="64"/>
      <c r="AP33" s="94"/>
      <c r="AQ33" s="865"/>
      <c r="AR33" s="185"/>
      <c r="AS33" s="857"/>
      <c r="AT33" s="973"/>
      <c r="AU33" s="973"/>
      <c r="AV33" s="187"/>
      <c r="AW33" s="276"/>
      <c r="AX33" s="185"/>
      <c r="AY33" s="185"/>
      <c r="AZ33" s="857"/>
      <c r="BA33" s="973"/>
      <c r="BB33" s="973"/>
      <c r="BC33" s="187"/>
      <c r="BD33" s="187"/>
      <c r="BE33" s="93" t="s">
        <v>5484</v>
      </c>
      <c r="BF33" s="828">
        <v>45383</v>
      </c>
      <c r="BG33" s="988"/>
      <c r="BH33" s="93" t="s">
        <v>7025</v>
      </c>
      <c r="BI33" s="828">
        <v>45444</v>
      </c>
      <c r="BJ33" s="988"/>
      <c r="BK33" s="93" t="s">
        <v>114</v>
      </c>
      <c r="BL33" s="828" t="s">
        <v>114</v>
      </c>
      <c r="BM33" s="988"/>
      <c r="BN33" s="544" t="s">
        <v>9423</v>
      </c>
      <c r="BO33" s="54" t="s">
        <v>9424</v>
      </c>
      <c r="BP33" s="31"/>
      <c r="BQ33" s="261">
        <v>44804</v>
      </c>
      <c r="BR33" s="261"/>
      <c r="BS33" s="18" t="s">
        <v>116</v>
      </c>
      <c r="BT33" s="261"/>
      <c r="BU33" s="261">
        <v>44798</v>
      </c>
      <c r="BV33" s="18" t="s">
        <v>116</v>
      </c>
      <c r="BW33" s="261">
        <v>44798</v>
      </c>
      <c r="BX33" s="261"/>
      <c r="BY33" s="12" t="s">
        <v>105</v>
      </c>
    </row>
    <row r="34" spans="1:77" ht="50" customHeight="1" x14ac:dyDescent="0.2">
      <c r="A34" s="1305" t="s">
        <v>1195</v>
      </c>
      <c r="B34" s="521" t="s">
        <v>1196</v>
      </c>
      <c r="C34" s="471" t="s">
        <v>1197</v>
      </c>
      <c r="D34" s="1188">
        <v>2145</v>
      </c>
      <c r="E34" s="507" t="s">
        <v>91</v>
      </c>
      <c r="F34" s="507" t="s">
        <v>2182</v>
      </c>
      <c r="G34" s="472" t="s">
        <v>89</v>
      </c>
      <c r="H34" s="468" t="s">
        <v>89</v>
      </c>
      <c r="I34" s="356" t="s">
        <v>459</v>
      </c>
      <c r="J34" s="356" t="s">
        <v>90</v>
      </c>
      <c r="K34" s="356" t="s">
        <v>9115</v>
      </c>
      <c r="L34" s="356"/>
      <c r="M34" s="356"/>
      <c r="N34" s="62"/>
      <c r="O34" s="181"/>
      <c r="P34" s="678"/>
      <c r="Q34" s="678"/>
      <c r="R34" s="678"/>
      <c r="S34" s="1133"/>
      <c r="T34" s="485"/>
      <c r="U34" s="316" t="s">
        <v>93</v>
      </c>
      <c r="V34" s="118" t="s">
        <v>93</v>
      </c>
      <c r="W34" s="71" t="s">
        <v>94</v>
      </c>
      <c r="X34" s="1250"/>
      <c r="Y34" s="469" t="s">
        <v>7733</v>
      </c>
      <c r="Z34" s="82" t="s">
        <v>9251</v>
      </c>
      <c r="AA34" s="82"/>
      <c r="AB34" s="837">
        <v>44378</v>
      </c>
      <c r="AC34" s="143" t="s">
        <v>5473</v>
      </c>
      <c r="AD34" s="183" t="s">
        <v>7735</v>
      </c>
      <c r="AE34" s="828">
        <v>44075</v>
      </c>
      <c r="AF34" s="891">
        <v>44197</v>
      </c>
      <c r="AG34" s="891">
        <v>44256</v>
      </c>
      <c r="AH34" s="64" t="s">
        <v>7736</v>
      </c>
      <c r="AI34" s="144"/>
      <c r="AJ34" s="183"/>
      <c r="AK34" s="183"/>
      <c r="AL34" s="828"/>
      <c r="AM34" s="891"/>
      <c r="AN34" s="891"/>
      <c r="AO34" s="64"/>
      <c r="AP34" s="94"/>
      <c r="AQ34" s="865"/>
      <c r="AR34" s="185"/>
      <c r="AS34" s="857"/>
      <c r="AT34" s="973"/>
      <c r="AU34" s="973"/>
      <c r="AV34" s="187"/>
      <c r="AW34" s="276"/>
      <c r="AX34" s="185"/>
      <c r="AY34" s="185"/>
      <c r="AZ34" s="857"/>
      <c r="BA34" s="973"/>
      <c r="BB34" s="973"/>
      <c r="BC34" s="187"/>
      <c r="BD34" s="187"/>
      <c r="BE34" s="93" t="s">
        <v>8566</v>
      </c>
      <c r="BF34" s="828">
        <v>44805</v>
      </c>
      <c r="BG34" s="988"/>
      <c r="BH34" s="93" t="s">
        <v>2773</v>
      </c>
      <c r="BI34" s="828">
        <v>44986</v>
      </c>
      <c r="BJ34" s="988"/>
      <c r="BK34" s="93" t="s">
        <v>114</v>
      </c>
      <c r="BL34" s="828" t="s">
        <v>114</v>
      </c>
      <c r="BM34" s="988"/>
      <c r="BN34" s="540" t="s">
        <v>8785</v>
      </c>
      <c r="BO34" s="540" t="s">
        <v>9776</v>
      </c>
      <c r="BP34" s="12"/>
      <c r="BQ34" s="261">
        <v>44771</v>
      </c>
      <c r="BR34" s="261">
        <v>44411</v>
      </c>
      <c r="BS34" s="18" t="s">
        <v>116</v>
      </c>
      <c r="BT34" s="261">
        <v>44358</v>
      </c>
      <c r="BU34" s="261">
        <v>44797</v>
      </c>
      <c r="BV34" s="18" t="s">
        <v>116</v>
      </c>
      <c r="BW34" s="261">
        <v>44797</v>
      </c>
      <c r="BX34" s="261"/>
      <c r="BY34" s="12" t="s">
        <v>105</v>
      </c>
    </row>
    <row r="35" spans="1:77" ht="50" customHeight="1" x14ac:dyDescent="0.2">
      <c r="A35" s="1305" t="s">
        <v>1205</v>
      </c>
      <c r="B35" s="65" t="s">
        <v>1206</v>
      </c>
      <c r="C35" s="471" t="s">
        <v>635</v>
      </c>
      <c r="D35" s="1188">
        <v>2117</v>
      </c>
      <c r="E35" s="507" t="s">
        <v>337</v>
      </c>
      <c r="F35" s="507" t="s">
        <v>266</v>
      </c>
      <c r="G35" s="472" t="s">
        <v>89</v>
      </c>
      <c r="H35" s="468" t="s">
        <v>89</v>
      </c>
      <c r="I35" s="356">
        <v>40233</v>
      </c>
      <c r="J35" s="356" t="s">
        <v>90</v>
      </c>
      <c r="K35" s="356" t="s">
        <v>9115</v>
      </c>
      <c r="L35" s="356"/>
      <c r="M35" s="356"/>
      <c r="N35" s="62"/>
      <c r="O35" s="181"/>
      <c r="P35" s="678"/>
      <c r="Q35" s="678"/>
      <c r="R35" s="678"/>
      <c r="S35" s="1133"/>
      <c r="T35" s="485"/>
      <c r="U35" s="316" t="s">
        <v>93</v>
      </c>
      <c r="V35" s="118" t="s">
        <v>93</v>
      </c>
      <c r="W35" s="71" t="s">
        <v>94</v>
      </c>
      <c r="X35" s="71"/>
      <c r="Y35" s="196" t="s">
        <v>1209</v>
      </c>
      <c r="Z35" s="72" t="s">
        <v>9230</v>
      </c>
      <c r="AA35" s="107"/>
      <c r="AB35" s="837">
        <v>44501</v>
      </c>
      <c r="AC35" s="143" t="s">
        <v>5112</v>
      </c>
      <c r="AD35" s="183"/>
      <c r="AE35" s="828">
        <v>44197</v>
      </c>
      <c r="AF35" s="891">
        <v>44216</v>
      </c>
      <c r="AG35" s="891">
        <v>44272</v>
      </c>
      <c r="AH35" s="132" t="s">
        <v>1209</v>
      </c>
      <c r="AI35" s="144"/>
      <c r="AJ35" s="184"/>
      <c r="AK35" s="184"/>
      <c r="AL35" s="828"/>
      <c r="AM35" s="891"/>
      <c r="AN35" s="891"/>
      <c r="AO35" s="64"/>
      <c r="AP35" s="94"/>
      <c r="AQ35" s="865"/>
      <c r="AR35" s="185"/>
      <c r="AS35" s="857"/>
      <c r="AT35" s="973"/>
      <c r="AU35" s="973"/>
      <c r="AV35" s="187"/>
      <c r="AW35" s="276"/>
      <c r="AX35" s="185"/>
      <c r="AY35" s="185"/>
      <c r="AZ35" s="857"/>
      <c r="BA35" s="973"/>
      <c r="BB35" s="973"/>
      <c r="BC35" s="187"/>
      <c r="BD35" s="187"/>
      <c r="BE35" s="93" t="s">
        <v>2957</v>
      </c>
      <c r="BF35" s="828">
        <v>44835</v>
      </c>
      <c r="BG35" s="988"/>
      <c r="BH35" s="93" t="s">
        <v>2773</v>
      </c>
      <c r="BI35" s="828">
        <v>44986</v>
      </c>
      <c r="BJ35" s="988"/>
      <c r="BK35" s="93" t="s">
        <v>114</v>
      </c>
      <c r="BL35" s="871" t="s">
        <v>114</v>
      </c>
      <c r="BM35" s="988"/>
      <c r="BN35" s="12" t="s">
        <v>9231</v>
      </c>
      <c r="BO35" s="12" t="s">
        <v>9232</v>
      </c>
      <c r="BP35" s="12"/>
      <c r="BQ35" s="261">
        <v>44782</v>
      </c>
      <c r="BR35" s="261">
        <v>44567</v>
      </c>
      <c r="BS35" s="18" t="s">
        <v>116</v>
      </c>
      <c r="BT35" s="261">
        <v>44782</v>
      </c>
      <c r="BU35" s="261">
        <v>44770</v>
      </c>
      <c r="BV35" s="18" t="s">
        <v>116</v>
      </c>
      <c r="BW35" s="261">
        <v>44770</v>
      </c>
      <c r="BX35" s="261"/>
      <c r="BY35" s="12" t="s">
        <v>500</v>
      </c>
    </row>
    <row r="36" spans="1:77" ht="50" hidden="1" customHeight="1" x14ac:dyDescent="0.2">
      <c r="A36" s="1305" t="s">
        <v>1248</v>
      </c>
      <c r="B36" s="65" t="s">
        <v>1249</v>
      </c>
      <c r="C36" s="471" t="s">
        <v>5486</v>
      </c>
      <c r="D36" s="1188">
        <v>2074</v>
      </c>
      <c r="E36" s="507" t="s">
        <v>4235</v>
      </c>
      <c r="F36" s="507" t="s">
        <v>4841</v>
      </c>
      <c r="G36" s="472" t="s">
        <v>89</v>
      </c>
      <c r="H36" s="468" t="s">
        <v>89</v>
      </c>
      <c r="I36" s="356" t="s">
        <v>9289</v>
      </c>
      <c r="J36" s="356" t="s">
        <v>90</v>
      </c>
      <c r="K36" s="356" t="s">
        <v>9171</v>
      </c>
      <c r="L36" s="356"/>
      <c r="M36" s="356"/>
      <c r="N36" s="62">
        <v>43490</v>
      </c>
      <c r="O36" s="181">
        <v>43644</v>
      </c>
      <c r="P36" s="1249">
        <v>44091</v>
      </c>
      <c r="Q36" s="678"/>
      <c r="R36" s="678"/>
      <c r="S36" s="1133"/>
      <c r="T36" s="485"/>
      <c r="U36" s="316" t="b">
        <v>0</v>
      </c>
      <c r="V36" s="1251" t="s">
        <v>111</v>
      </c>
      <c r="W36" s="71" t="s">
        <v>94</v>
      </c>
      <c r="X36" s="71"/>
      <c r="Y36" s="72" t="s">
        <v>5489</v>
      </c>
      <c r="Z36" s="72" t="s">
        <v>5490</v>
      </c>
      <c r="AA36" s="106" t="s">
        <v>5491</v>
      </c>
      <c r="AB36" s="837">
        <v>44166</v>
      </c>
      <c r="AC36" s="143" t="s">
        <v>5102</v>
      </c>
      <c r="AD36" s="183" t="s">
        <v>142</v>
      </c>
      <c r="AE36" s="828">
        <v>42522</v>
      </c>
      <c r="AF36" s="891">
        <v>42545</v>
      </c>
      <c r="AG36" s="891">
        <v>42587</v>
      </c>
      <c r="AH36" s="64" t="s">
        <v>5492</v>
      </c>
      <c r="AI36" s="144"/>
      <c r="AJ36" s="183" t="s">
        <v>5493</v>
      </c>
      <c r="AK36" s="183" t="s">
        <v>367</v>
      </c>
      <c r="AL36" s="828">
        <v>43252</v>
      </c>
      <c r="AM36" s="891">
        <v>43273</v>
      </c>
      <c r="AN36" s="891">
        <v>43315</v>
      </c>
      <c r="AO36" s="64" t="s">
        <v>5494</v>
      </c>
      <c r="AP36" s="94"/>
      <c r="AQ36" s="865"/>
      <c r="AR36" s="185"/>
      <c r="AS36" s="857"/>
      <c r="AT36" s="973"/>
      <c r="AU36" s="973"/>
      <c r="AV36" s="187"/>
      <c r="AW36" s="276"/>
      <c r="AX36" s="185"/>
      <c r="AY36" s="185"/>
      <c r="AZ36" s="857"/>
      <c r="BA36" s="973"/>
      <c r="BB36" s="973"/>
      <c r="BC36" s="187"/>
      <c r="BD36" s="187"/>
      <c r="BE36" s="93" t="s">
        <v>5495</v>
      </c>
      <c r="BF36" s="828">
        <v>43466</v>
      </c>
      <c r="BG36" s="988">
        <v>43490</v>
      </c>
      <c r="BH36" s="93" t="s">
        <v>5496</v>
      </c>
      <c r="BI36" s="828">
        <v>43617</v>
      </c>
      <c r="BJ36" s="988">
        <v>43644</v>
      </c>
      <c r="BK36" s="93" t="s">
        <v>5095</v>
      </c>
      <c r="BL36" s="828">
        <v>43891</v>
      </c>
      <c r="BM36" s="988">
        <v>44125</v>
      </c>
      <c r="BN36" s="541" t="s">
        <v>9290</v>
      </c>
      <c r="BO36" s="201"/>
      <c r="BP36" s="201"/>
      <c r="BQ36" s="261">
        <v>44168</v>
      </c>
      <c r="BR36" s="261">
        <v>43895</v>
      </c>
      <c r="BS36" s="18" t="s">
        <v>116</v>
      </c>
      <c r="BT36" s="261"/>
      <c r="BU36" s="261"/>
      <c r="BV36" s="18"/>
      <c r="BW36" s="261"/>
      <c r="BX36" s="261" t="s">
        <v>6810</v>
      </c>
      <c r="BY36" s="54" t="s">
        <v>9291</v>
      </c>
    </row>
    <row r="37" spans="1:77" ht="50" customHeight="1" x14ac:dyDescent="0.2">
      <c r="A37" s="1305" t="s">
        <v>1285</v>
      </c>
      <c r="B37" s="65" t="s">
        <v>1286</v>
      </c>
      <c r="C37" s="283" t="s">
        <v>1287</v>
      </c>
      <c r="D37" s="1252">
        <v>2164</v>
      </c>
      <c r="E37" s="60">
        <v>2021</v>
      </c>
      <c r="F37" s="60">
        <v>2040</v>
      </c>
      <c r="G37" s="288" t="s">
        <v>89</v>
      </c>
      <c r="H37" s="173" t="s">
        <v>89</v>
      </c>
      <c r="I37" s="467">
        <v>42397</v>
      </c>
      <c r="J37" s="356" t="s">
        <v>90</v>
      </c>
      <c r="K37" s="356" t="s">
        <v>9171</v>
      </c>
      <c r="L37" s="356"/>
      <c r="M37" s="356"/>
      <c r="N37" s="62"/>
      <c r="O37" s="181"/>
      <c r="P37" s="678"/>
      <c r="Q37" s="678"/>
      <c r="R37" s="678"/>
      <c r="S37" s="1133"/>
      <c r="T37" s="1197"/>
      <c r="U37" s="316" t="s">
        <v>93</v>
      </c>
      <c r="V37" s="118" t="s">
        <v>228</v>
      </c>
      <c r="W37" s="71"/>
      <c r="X37" s="281" t="s">
        <v>90</v>
      </c>
      <c r="Y37" s="71" t="s">
        <v>4525</v>
      </c>
      <c r="Z37" s="71" t="s">
        <v>9233</v>
      </c>
      <c r="AA37" s="106"/>
      <c r="AB37" s="836">
        <v>44228</v>
      </c>
      <c r="AC37" s="143" t="s">
        <v>5228</v>
      </c>
      <c r="AD37" s="183" t="s">
        <v>142</v>
      </c>
      <c r="AE37" s="828">
        <v>44197</v>
      </c>
      <c r="AF37" s="891">
        <v>44197</v>
      </c>
      <c r="AG37" s="891">
        <v>44270</v>
      </c>
      <c r="AH37" s="64" t="s">
        <v>1291</v>
      </c>
      <c r="AI37" s="144"/>
      <c r="AJ37" s="17" t="s">
        <v>1025</v>
      </c>
      <c r="AK37" s="183" t="s">
        <v>270</v>
      </c>
      <c r="AL37" s="828">
        <v>44743</v>
      </c>
      <c r="AM37" s="891"/>
      <c r="AN37" s="891"/>
      <c r="AO37" s="64"/>
      <c r="AP37" s="94"/>
      <c r="AQ37" s="865"/>
      <c r="AR37" s="185"/>
      <c r="AS37" s="856"/>
      <c r="AT37" s="973"/>
      <c r="AU37" s="973"/>
      <c r="AV37" s="187"/>
      <c r="AW37" s="276"/>
      <c r="AX37" s="185"/>
      <c r="AY37" s="274"/>
      <c r="AZ37" s="856"/>
      <c r="BA37" s="973"/>
      <c r="BB37" s="973"/>
      <c r="BC37" s="187"/>
      <c r="BD37" s="187"/>
      <c r="BE37" s="93" t="s">
        <v>2957</v>
      </c>
      <c r="BF37" s="828">
        <v>44835</v>
      </c>
      <c r="BG37" s="891"/>
      <c r="BH37" s="93" t="s">
        <v>2773</v>
      </c>
      <c r="BI37" s="828">
        <v>44986</v>
      </c>
      <c r="BJ37" s="988"/>
      <c r="BK37" s="93" t="s">
        <v>7310</v>
      </c>
      <c r="BL37" s="874">
        <v>45323</v>
      </c>
      <c r="BM37" s="988"/>
      <c r="BN37" s="540" t="s">
        <v>9234</v>
      </c>
      <c r="BO37" s="12" t="s">
        <v>9235</v>
      </c>
      <c r="BP37" s="12"/>
      <c r="BQ37" s="261">
        <v>44273</v>
      </c>
      <c r="BR37" s="261">
        <v>44463</v>
      </c>
      <c r="BS37" s="18" t="s">
        <v>116</v>
      </c>
      <c r="BT37" s="261"/>
      <c r="BU37" s="261">
        <v>44463</v>
      </c>
      <c r="BV37" s="18" t="s">
        <v>116</v>
      </c>
      <c r="BW37" s="261"/>
      <c r="BX37" s="261"/>
      <c r="BY37" s="12"/>
    </row>
    <row r="38" spans="1:77" ht="50" customHeight="1" x14ac:dyDescent="0.2">
      <c r="A38" s="1305" t="s">
        <v>1305</v>
      </c>
      <c r="B38" s="65" t="s">
        <v>1306</v>
      </c>
      <c r="C38" s="471" t="s">
        <v>1307</v>
      </c>
      <c r="D38" s="1188">
        <v>2146</v>
      </c>
      <c r="E38" s="507" t="s">
        <v>91</v>
      </c>
      <c r="F38" s="507" t="s">
        <v>266</v>
      </c>
      <c r="G38" s="472" t="s">
        <v>89</v>
      </c>
      <c r="H38" s="468" t="s">
        <v>89</v>
      </c>
      <c r="I38" s="356">
        <v>41767</v>
      </c>
      <c r="J38" s="356" t="s">
        <v>90</v>
      </c>
      <c r="K38" s="356" t="s">
        <v>9090</v>
      </c>
      <c r="L38" s="356"/>
      <c r="M38" s="356"/>
      <c r="N38" s="62"/>
      <c r="O38" s="181"/>
      <c r="P38" s="678"/>
      <c r="Q38" s="678"/>
      <c r="R38" s="678"/>
      <c r="S38" s="1133"/>
      <c r="T38" s="485"/>
      <c r="U38" s="316" t="s">
        <v>93</v>
      </c>
      <c r="V38" s="118" t="s">
        <v>93</v>
      </c>
      <c r="W38" s="71" t="s">
        <v>94</v>
      </c>
      <c r="X38" s="1250"/>
      <c r="Y38" s="476" t="s">
        <v>1309</v>
      </c>
      <c r="Z38" s="72" t="s">
        <v>7084</v>
      </c>
      <c r="AA38" s="82"/>
      <c r="AB38" s="837">
        <v>44774</v>
      </c>
      <c r="AC38" s="143" t="s">
        <v>4891</v>
      </c>
      <c r="AD38" s="183" t="s">
        <v>364</v>
      </c>
      <c r="AE38" s="828">
        <v>43466</v>
      </c>
      <c r="AF38" s="891">
        <v>43501</v>
      </c>
      <c r="AG38" s="891">
        <v>43543</v>
      </c>
      <c r="AH38" s="64" t="s">
        <v>1311</v>
      </c>
      <c r="AI38" s="144" t="s">
        <v>1312</v>
      </c>
      <c r="AJ38" s="184" t="s">
        <v>4752</v>
      </c>
      <c r="AK38" s="479" t="s">
        <v>1313</v>
      </c>
      <c r="AL38" s="828">
        <v>43709</v>
      </c>
      <c r="AM38" s="891">
        <v>43711</v>
      </c>
      <c r="AN38" s="891">
        <v>43753</v>
      </c>
      <c r="AO38" s="64" t="s">
        <v>1314</v>
      </c>
      <c r="AP38" s="94" t="s">
        <v>1315</v>
      </c>
      <c r="AQ38" s="865">
        <v>44866</v>
      </c>
      <c r="AR38" s="185" t="s">
        <v>1316</v>
      </c>
      <c r="AS38" s="857">
        <v>44866</v>
      </c>
      <c r="AT38" s="973"/>
      <c r="AU38" s="973"/>
      <c r="AV38" s="187"/>
      <c r="AW38" s="276"/>
      <c r="AX38" s="1253">
        <v>45170</v>
      </c>
      <c r="AY38" s="185" t="s">
        <v>1319</v>
      </c>
      <c r="AZ38" s="857">
        <v>45170</v>
      </c>
      <c r="BA38" s="973"/>
      <c r="BB38" s="973"/>
      <c r="BC38" s="187"/>
      <c r="BD38" s="187"/>
      <c r="BE38" s="93" t="s">
        <v>522</v>
      </c>
      <c r="BF38" s="828">
        <v>45383</v>
      </c>
      <c r="BG38" s="988"/>
      <c r="BH38" s="93" t="s">
        <v>1244</v>
      </c>
      <c r="BI38" s="828">
        <v>45566</v>
      </c>
      <c r="BJ38" s="988"/>
      <c r="BK38" s="93" t="s">
        <v>434</v>
      </c>
      <c r="BL38" s="828">
        <v>45931</v>
      </c>
      <c r="BM38" s="988"/>
      <c r="BN38" s="1254" t="s">
        <v>9092</v>
      </c>
      <c r="BO38" s="54" t="s">
        <v>7085</v>
      </c>
      <c r="BP38" s="54"/>
      <c r="BQ38" s="261">
        <v>44217</v>
      </c>
      <c r="BR38" s="261">
        <v>44806</v>
      </c>
      <c r="BS38" s="18" t="s">
        <v>116</v>
      </c>
      <c r="BT38" s="261"/>
      <c r="BU38" s="261">
        <v>44806</v>
      </c>
      <c r="BV38" s="18" t="s">
        <v>116</v>
      </c>
      <c r="BW38" s="261">
        <v>44806</v>
      </c>
      <c r="BX38" s="261"/>
      <c r="BY38" s="54" t="s">
        <v>1324</v>
      </c>
    </row>
    <row r="39" spans="1:77" ht="50" customHeight="1" x14ac:dyDescent="0.2">
      <c r="A39" s="1305" t="s">
        <v>1346</v>
      </c>
      <c r="B39" s="65" t="s">
        <v>1347</v>
      </c>
      <c r="C39" s="471" t="s">
        <v>5531</v>
      </c>
      <c r="D39" s="1188">
        <v>2036</v>
      </c>
      <c r="E39" s="507" t="s">
        <v>974</v>
      </c>
      <c r="F39" s="507" t="s">
        <v>266</v>
      </c>
      <c r="G39" s="472" t="s">
        <v>89</v>
      </c>
      <c r="H39" s="468" t="s">
        <v>89</v>
      </c>
      <c r="I39" s="356">
        <v>42466</v>
      </c>
      <c r="J39" s="356" t="s">
        <v>90</v>
      </c>
      <c r="K39" s="356" t="s">
        <v>9171</v>
      </c>
      <c r="L39" s="356"/>
      <c r="M39" s="356"/>
      <c r="N39" s="62"/>
      <c r="O39" s="181"/>
      <c r="P39" s="678"/>
      <c r="Q39" s="678"/>
      <c r="R39" s="678"/>
      <c r="S39" s="1133"/>
      <c r="T39" s="485"/>
      <c r="U39" s="316" t="s">
        <v>93</v>
      </c>
      <c r="V39" s="118" t="s">
        <v>93</v>
      </c>
      <c r="W39" s="71" t="s">
        <v>94</v>
      </c>
      <c r="X39" s="689"/>
      <c r="Y39" s="476" t="s">
        <v>4531</v>
      </c>
      <c r="Z39" s="476" t="s">
        <v>5532</v>
      </c>
      <c r="AA39" s="106"/>
      <c r="AB39" s="837">
        <v>43770</v>
      </c>
      <c r="AC39" s="143" t="s">
        <v>5533</v>
      </c>
      <c r="AD39" s="183" t="s">
        <v>327</v>
      </c>
      <c r="AE39" s="828">
        <v>43405</v>
      </c>
      <c r="AF39" s="891">
        <v>43405</v>
      </c>
      <c r="AG39" s="891">
        <v>43455</v>
      </c>
      <c r="AH39" s="132" t="s">
        <v>1352</v>
      </c>
      <c r="AI39" s="144" t="s">
        <v>1353</v>
      </c>
      <c r="AJ39" s="143" t="s">
        <v>1354</v>
      </c>
      <c r="AK39" s="184" t="s">
        <v>270</v>
      </c>
      <c r="AL39" s="828">
        <v>44075</v>
      </c>
      <c r="AM39" s="891">
        <v>44317</v>
      </c>
      <c r="AN39" s="891">
        <v>44409</v>
      </c>
      <c r="AO39" s="64" t="s">
        <v>1355</v>
      </c>
      <c r="AP39" s="144"/>
      <c r="AQ39" s="865"/>
      <c r="AR39" s="185"/>
      <c r="AS39" s="828"/>
      <c r="AT39" s="973"/>
      <c r="AU39" s="973"/>
      <c r="AV39" s="187"/>
      <c r="AW39" s="276"/>
      <c r="AX39" s="185"/>
      <c r="AY39" s="185"/>
      <c r="AZ39" s="857"/>
      <c r="BA39" s="973"/>
      <c r="BB39" s="973"/>
      <c r="BC39" s="187"/>
      <c r="BD39" s="187"/>
      <c r="BE39" s="93" t="s">
        <v>5098</v>
      </c>
      <c r="BF39" s="828">
        <v>44866</v>
      </c>
      <c r="BG39" s="988"/>
      <c r="BH39" s="93" t="s">
        <v>6797</v>
      </c>
      <c r="BI39" s="828">
        <v>45078</v>
      </c>
      <c r="BJ39" s="988"/>
      <c r="BK39" s="93" t="s">
        <v>9356</v>
      </c>
      <c r="BL39" s="828" t="s">
        <v>114</v>
      </c>
      <c r="BM39" s="988"/>
      <c r="BN39" s="540" t="s">
        <v>9357</v>
      </c>
      <c r="BO39" s="12" t="s">
        <v>9358</v>
      </c>
      <c r="BP39" s="12"/>
      <c r="BQ39" s="261">
        <v>44463</v>
      </c>
      <c r="BR39" s="261"/>
      <c r="BS39" s="18" t="s">
        <v>116</v>
      </c>
      <c r="BT39" s="261"/>
      <c r="BU39" s="261">
        <v>44770</v>
      </c>
      <c r="BV39" s="18" t="s">
        <v>116</v>
      </c>
      <c r="BW39" s="261"/>
      <c r="BX39" s="261"/>
      <c r="BY39" s="12" t="s">
        <v>105</v>
      </c>
    </row>
    <row r="40" spans="1:77" ht="50" customHeight="1" x14ac:dyDescent="0.2">
      <c r="A40" s="1305" t="s">
        <v>1359</v>
      </c>
      <c r="B40" s="65" t="s">
        <v>1360</v>
      </c>
      <c r="C40" s="471" t="s">
        <v>5537</v>
      </c>
      <c r="D40" s="1188">
        <v>1085</v>
      </c>
      <c r="E40" s="507" t="s">
        <v>1063</v>
      </c>
      <c r="F40" s="507" t="s">
        <v>1021</v>
      </c>
      <c r="G40" s="472" t="s">
        <v>89</v>
      </c>
      <c r="H40" s="468" t="s">
        <v>89</v>
      </c>
      <c r="I40" s="356">
        <v>42292</v>
      </c>
      <c r="J40" s="356" t="s">
        <v>90</v>
      </c>
      <c r="K40" s="356" t="s">
        <v>9171</v>
      </c>
      <c r="L40" s="356"/>
      <c r="M40" s="356"/>
      <c r="N40" s="62"/>
      <c r="O40" s="181"/>
      <c r="P40" s="678"/>
      <c r="Q40" s="678"/>
      <c r="R40" s="678"/>
      <c r="S40" s="1133">
        <v>44105</v>
      </c>
      <c r="T40" s="485" t="s">
        <v>9777</v>
      </c>
      <c r="U40" s="316" t="b">
        <v>0</v>
      </c>
      <c r="V40" s="118" t="s">
        <v>237</v>
      </c>
      <c r="W40" s="71" t="s">
        <v>94</v>
      </c>
      <c r="X40" s="71"/>
      <c r="Y40" s="82" t="s">
        <v>5538</v>
      </c>
      <c r="Z40" s="72" t="s">
        <v>5539</v>
      </c>
      <c r="AA40" s="106" t="s">
        <v>5540</v>
      </c>
      <c r="AB40" s="837">
        <v>42156</v>
      </c>
      <c r="AC40" s="143"/>
      <c r="AD40" s="183"/>
      <c r="AE40" s="828"/>
      <c r="AF40" s="891"/>
      <c r="AG40" s="891"/>
      <c r="AH40" s="64"/>
      <c r="AI40" s="144"/>
      <c r="AJ40" s="184"/>
      <c r="AK40" s="184"/>
      <c r="AL40" s="828"/>
      <c r="AM40" s="891"/>
      <c r="AN40" s="891"/>
      <c r="AO40" s="64"/>
      <c r="AP40" s="94"/>
      <c r="AQ40" s="865"/>
      <c r="AR40" s="185"/>
      <c r="AS40" s="857"/>
      <c r="AT40" s="973"/>
      <c r="AU40" s="973"/>
      <c r="AV40" s="187"/>
      <c r="AW40" s="276"/>
      <c r="AX40" s="185"/>
      <c r="AY40" s="185"/>
      <c r="AZ40" s="857"/>
      <c r="BA40" s="973"/>
      <c r="BB40" s="973"/>
      <c r="BC40" s="187"/>
      <c r="BD40" s="187"/>
      <c r="BE40" s="93"/>
      <c r="BF40" s="828"/>
      <c r="BG40" s="988"/>
      <c r="BH40" s="93"/>
      <c r="BI40" s="828"/>
      <c r="BJ40" s="988"/>
      <c r="BK40" s="93"/>
      <c r="BL40" s="828"/>
      <c r="BM40" s="988">
        <v>42292</v>
      </c>
      <c r="BN40" s="540" t="s">
        <v>5541</v>
      </c>
      <c r="BO40" s="12"/>
      <c r="BP40" s="12"/>
      <c r="BQ40" s="261">
        <v>44708</v>
      </c>
      <c r="BR40" s="261"/>
      <c r="BS40" s="18" t="s">
        <v>116</v>
      </c>
      <c r="BT40" s="261"/>
      <c r="BU40" s="261"/>
      <c r="BV40" s="18"/>
      <c r="BW40" s="261"/>
      <c r="BX40" s="261"/>
      <c r="BY40" s="12" t="s">
        <v>579</v>
      </c>
    </row>
    <row r="41" spans="1:77" ht="50" hidden="1" customHeight="1" x14ac:dyDescent="0.2">
      <c r="A41" s="1305" t="s">
        <v>1393</v>
      </c>
      <c r="B41" s="521" t="s">
        <v>1394</v>
      </c>
      <c r="C41" s="471" t="s">
        <v>5556</v>
      </c>
      <c r="D41" s="1188">
        <v>1929</v>
      </c>
      <c r="E41" s="507" t="s">
        <v>4235</v>
      </c>
      <c r="F41" s="507" t="s">
        <v>3616</v>
      </c>
      <c r="G41" s="472" t="s">
        <v>89</v>
      </c>
      <c r="H41" s="1255" t="s">
        <v>89</v>
      </c>
      <c r="I41" s="356" t="s">
        <v>9292</v>
      </c>
      <c r="J41" s="356" t="s">
        <v>90</v>
      </c>
      <c r="K41" s="356" t="s">
        <v>9115</v>
      </c>
      <c r="L41" s="356"/>
      <c r="M41" s="356"/>
      <c r="N41" s="62">
        <v>43276</v>
      </c>
      <c r="O41" s="181">
        <v>43404</v>
      </c>
      <c r="P41" s="678">
        <v>44634</v>
      </c>
      <c r="Q41" s="678"/>
      <c r="R41" s="678"/>
      <c r="S41" s="1133"/>
      <c r="T41" s="485"/>
      <c r="U41" s="316" t="s">
        <v>93</v>
      </c>
      <c r="V41" s="118" t="s">
        <v>93</v>
      </c>
      <c r="W41" s="71" t="s">
        <v>94</v>
      </c>
      <c r="X41" s="689"/>
      <c r="Y41" s="476" t="s">
        <v>5557</v>
      </c>
      <c r="Z41" s="476" t="s">
        <v>5558</v>
      </c>
      <c r="AA41" s="106" t="s">
        <v>5559</v>
      </c>
      <c r="AB41" s="837">
        <v>43070</v>
      </c>
      <c r="AC41" s="143" t="s">
        <v>5560</v>
      </c>
      <c r="AD41" s="183"/>
      <c r="AE41" s="828">
        <v>42370</v>
      </c>
      <c r="AF41" s="891"/>
      <c r="AG41" s="891"/>
      <c r="AH41" s="64"/>
      <c r="AI41" s="144" t="s">
        <v>3658</v>
      </c>
      <c r="AJ41" s="183" t="s">
        <v>5220</v>
      </c>
      <c r="AK41" s="183"/>
      <c r="AL41" s="828">
        <v>43009</v>
      </c>
      <c r="AM41" s="891"/>
      <c r="AN41" s="891"/>
      <c r="AO41" s="64"/>
      <c r="AP41" s="94"/>
      <c r="AQ41" s="865"/>
      <c r="AR41" s="185"/>
      <c r="AS41" s="857"/>
      <c r="AT41" s="973"/>
      <c r="AU41" s="973"/>
      <c r="AV41" s="187"/>
      <c r="AW41" s="276"/>
      <c r="AX41" s="185"/>
      <c r="AY41" s="185"/>
      <c r="AZ41" s="857"/>
      <c r="BA41" s="973"/>
      <c r="BB41" s="973"/>
      <c r="BC41" s="187"/>
      <c r="BD41" s="187"/>
      <c r="BE41" s="93" t="s">
        <v>4989</v>
      </c>
      <c r="BF41" s="828">
        <v>43191</v>
      </c>
      <c r="BG41" s="988">
        <v>43276</v>
      </c>
      <c r="BH41" s="93" t="s">
        <v>5430</v>
      </c>
      <c r="BI41" s="828">
        <v>43282</v>
      </c>
      <c r="BJ41" s="988">
        <v>43404</v>
      </c>
      <c r="BK41" s="93" t="s">
        <v>5561</v>
      </c>
      <c r="BL41" s="828">
        <v>43556</v>
      </c>
      <c r="BM41" s="991">
        <v>44676</v>
      </c>
      <c r="BN41" s="626"/>
      <c r="BO41" s="12" t="s">
        <v>9293</v>
      </c>
      <c r="BP41" s="12"/>
      <c r="BQ41" s="261">
        <v>43549</v>
      </c>
      <c r="BR41" s="261"/>
      <c r="BS41" s="18" t="s">
        <v>4700</v>
      </c>
      <c r="BT41" s="261"/>
      <c r="BU41" s="261"/>
      <c r="BV41" s="18"/>
      <c r="BW41" s="261">
        <v>44678</v>
      </c>
      <c r="BX41" s="720" t="s">
        <v>6810</v>
      </c>
      <c r="BY41" s="54" t="s">
        <v>9294</v>
      </c>
    </row>
    <row r="42" spans="1:77" ht="50" customHeight="1" x14ac:dyDescent="0.2">
      <c r="A42" s="1305" t="s">
        <v>1405</v>
      </c>
      <c r="B42" s="65" t="s">
        <v>5563</v>
      </c>
      <c r="C42" s="471" t="s">
        <v>1407</v>
      </c>
      <c r="D42" s="1188" t="s">
        <v>226</v>
      </c>
      <c r="E42" s="507" t="s">
        <v>337</v>
      </c>
      <c r="F42" s="507" t="s">
        <v>266</v>
      </c>
      <c r="G42" s="472" t="s">
        <v>89</v>
      </c>
      <c r="H42" s="468" t="s">
        <v>89</v>
      </c>
      <c r="I42" s="356">
        <v>43384</v>
      </c>
      <c r="J42" s="356" t="s">
        <v>90</v>
      </c>
      <c r="K42" s="356" t="s">
        <v>9171</v>
      </c>
      <c r="L42" s="356"/>
      <c r="M42" s="356" t="s">
        <v>90</v>
      </c>
      <c r="N42" s="62"/>
      <c r="O42" s="181"/>
      <c r="P42" s="678"/>
      <c r="Q42" s="678"/>
      <c r="R42" s="678"/>
      <c r="S42" s="1133"/>
      <c r="T42" s="485"/>
      <c r="U42" s="316" t="s">
        <v>93</v>
      </c>
      <c r="V42" s="118" t="s">
        <v>93</v>
      </c>
      <c r="W42" s="71" t="s">
        <v>94</v>
      </c>
      <c r="X42" s="689"/>
      <c r="Y42" s="469" t="s">
        <v>1409</v>
      </c>
      <c r="Z42" s="476" t="s">
        <v>1409</v>
      </c>
      <c r="AA42" s="106"/>
      <c r="AB42" s="837">
        <v>44317</v>
      </c>
      <c r="AC42" s="143" t="s">
        <v>1410</v>
      </c>
      <c r="AD42" s="183" t="s">
        <v>142</v>
      </c>
      <c r="AE42" s="828">
        <v>45261</v>
      </c>
      <c r="AF42" s="891"/>
      <c r="AG42" s="891"/>
      <c r="AH42" s="64"/>
      <c r="AI42" s="144"/>
      <c r="AJ42" s="184"/>
      <c r="AK42" s="184"/>
      <c r="AL42" s="828"/>
      <c r="AM42" s="891"/>
      <c r="AN42" s="891"/>
      <c r="AO42" s="64"/>
      <c r="AP42" s="94"/>
      <c r="AQ42" s="863"/>
      <c r="AR42" s="274"/>
      <c r="AS42" s="856"/>
      <c r="AT42" s="1256"/>
      <c r="AU42" s="1256"/>
      <c r="AV42" s="475"/>
      <c r="AW42" s="276"/>
      <c r="AX42" s="274"/>
      <c r="AY42" s="274"/>
      <c r="AZ42" s="856"/>
      <c r="BA42" s="1256"/>
      <c r="BB42" s="1256"/>
      <c r="BC42" s="475"/>
      <c r="BD42" s="475"/>
      <c r="BE42" s="93" t="s">
        <v>1244</v>
      </c>
      <c r="BF42" s="828">
        <v>45566</v>
      </c>
      <c r="BG42" s="988"/>
      <c r="BH42" s="93" t="s">
        <v>434</v>
      </c>
      <c r="BI42" s="828">
        <v>45931</v>
      </c>
      <c r="BJ42" s="988"/>
      <c r="BK42" s="93" t="s">
        <v>1411</v>
      </c>
      <c r="BL42" s="828">
        <v>46388</v>
      </c>
      <c r="BM42" s="988"/>
      <c r="BN42" s="540" t="s">
        <v>9613</v>
      </c>
      <c r="BO42" s="12" t="s">
        <v>9614</v>
      </c>
      <c r="BP42" s="38"/>
      <c r="BQ42" s="261">
        <v>44797</v>
      </c>
      <c r="BR42" s="261">
        <v>44382</v>
      </c>
      <c r="BS42" s="18" t="s">
        <v>116</v>
      </c>
      <c r="BT42" s="261"/>
      <c r="BU42" s="261">
        <v>44382</v>
      </c>
      <c r="BV42" s="18" t="s">
        <v>116</v>
      </c>
      <c r="BW42" s="261"/>
      <c r="BX42" s="261"/>
      <c r="BY42" s="12"/>
    </row>
    <row r="43" spans="1:77" ht="50" customHeight="1" x14ac:dyDescent="0.2">
      <c r="A43" s="1305" t="s">
        <v>1413</v>
      </c>
      <c r="B43" s="521" t="s">
        <v>1414</v>
      </c>
      <c r="C43" s="471" t="s">
        <v>4239</v>
      </c>
      <c r="D43" s="1188">
        <v>2147</v>
      </c>
      <c r="E43" s="507" t="s">
        <v>91</v>
      </c>
      <c r="F43" s="507" t="s">
        <v>1420</v>
      </c>
      <c r="G43" s="472" t="s">
        <v>89</v>
      </c>
      <c r="H43" s="481" t="s">
        <v>89</v>
      </c>
      <c r="I43" s="356">
        <v>40744</v>
      </c>
      <c r="J43" s="356" t="s">
        <v>90</v>
      </c>
      <c r="K43" s="356" t="s">
        <v>389</v>
      </c>
      <c r="L43" s="356"/>
      <c r="M43" s="356"/>
      <c r="N43" s="496">
        <v>44729</v>
      </c>
      <c r="O43" s="181"/>
      <c r="P43" s="678"/>
      <c r="Q43" s="1199"/>
      <c r="R43" s="1199"/>
      <c r="S43" s="1133"/>
      <c r="T43" s="485"/>
      <c r="U43" s="316" t="s">
        <v>93</v>
      </c>
      <c r="V43" s="118" t="s">
        <v>93</v>
      </c>
      <c r="W43" s="71" t="s">
        <v>94</v>
      </c>
      <c r="X43" s="689"/>
      <c r="Y43" s="469" t="s">
        <v>9778</v>
      </c>
      <c r="Z43" s="476" t="s">
        <v>9779</v>
      </c>
      <c r="AA43" s="82"/>
      <c r="AB43" s="837">
        <v>44593</v>
      </c>
      <c r="AC43" s="143" t="s">
        <v>1423</v>
      </c>
      <c r="AD43" s="183"/>
      <c r="AE43" s="828">
        <v>42736</v>
      </c>
      <c r="AF43" s="891">
        <v>42720</v>
      </c>
      <c r="AG43" s="891">
        <v>42790</v>
      </c>
      <c r="AH43" s="64" t="s">
        <v>5575</v>
      </c>
      <c r="AI43" s="144" t="s">
        <v>5576</v>
      </c>
      <c r="AJ43" s="479" t="s">
        <v>1424</v>
      </c>
      <c r="AK43" s="184" t="s">
        <v>327</v>
      </c>
      <c r="AL43" s="828">
        <v>43678</v>
      </c>
      <c r="AM43" s="891">
        <v>43696</v>
      </c>
      <c r="AN43" s="891">
        <v>43738</v>
      </c>
      <c r="AO43" s="64" t="s">
        <v>5572</v>
      </c>
      <c r="AP43" s="94"/>
      <c r="AQ43" s="865" t="s">
        <v>1425</v>
      </c>
      <c r="AR43" s="185" t="s">
        <v>1426</v>
      </c>
      <c r="AS43" s="857">
        <v>43831</v>
      </c>
      <c r="AT43" s="973">
        <v>43857</v>
      </c>
      <c r="AU43" s="973">
        <v>43899</v>
      </c>
      <c r="AV43" s="187" t="s">
        <v>1427</v>
      </c>
      <c r="AW43" s="276"/>
      <c r="AX43" s="185"/>
      <c r="AY43" s="185"/>
      <c r="AZ43" s="857"/>
      <c r="BA43" s="973"/>
      <c r="BB43" s="973"/>
      <c r="BC43" s="187"/>
      <c r="BD43" s="187"/>
      <c r="BE43" s="93" t="s">
        <v>1025</v>
      </c>
      <c r="BF43" s="828">
        <v>44743</v>
      </c>
      <c r="BG43" s="988"/>
      <c r="BH43" s="93" t="s">
        <v>663</v>
      </c>
      <c r="BI43" s="828">
        <v>44835</v>
      </c>
      <c r="BJ43" s="988"/>
      <c r="BK43" s="93" t="s">
        <v>399</v>
      </c>
      <c r="BL43" s="828">
        <v>45108</v>
      </c>
      <c r="BM43" s="988"/>
      <c r="BN43" s="540"/>
      <c r="BO43" s="12" t="s">
        <v>9780</v>
      </c>
      <c r="BP43" s="12"/>
      <c r="BQ43" s="261">
        <v>44540</v>
      </c>
      <c r="BR43" s="261">
        <v>44673</v>
      </c>
      <c r="BS43" s="18" t="s">
        <v>116</v>
      </c>
      <c r="BT43" s="261"/>
      <c r="BU43" s="261">
        <v>44673</v>
      </c>
      <c r="BV43" s="18" t="s">
        <v>116</v>
      </c>
      <c r="BW43" s="261"/>
      <c r="BX43" s="711" t="s">
        <v>8796</v>
      </c>
      <c r="BY43" s="30" t="s">
        <v>9404</v>
      </c>
    </row>
    <row r="44" spans="1:77" ht="50" customHeight="1" x14ac:dyDescent="0.2">
      <c r="A44" s="1305" t="s">
        <v>1432</v>
      </c>
      <c r="B44" s="65" t="s">
        <v>1433</v>
      </c>
      <c r="C44" s="471" t="s">
        <v>8196</v>
      </c>
      <c r="D44" s="1188">
        <v>1980</v>
      </c>
      <c r="E44" s="507" t="s">
        <v>1083</v>
      </c>
      <c r="F44" s="507" t="s">
        <v>931</v>
      </c>
      <c r="G44" s="472" t="s">
        <v>89</v>
      </c>
      <c r="H44" s="173" t="s">
        <v>89</v>
      </c>
      <c r="I44" s="62">
        <v>40492</v>
      </c>
      <c r="J44" s="62" t="s">
        <v>90</v>
      </c>
      <c r="K44" s="62" t="s">
        <v>1435</v>
      </c>
      <c r="L44" s="62"/>
      <c r="M44" s="62"/>
      <c r="N44" s="62"/>
      <c r="O44" s="181"/>
      <c r="P44" s="678"/>
      <c r="Q44" s="678"/>
      <c r="R44" s="678"/>
      <c r="S44" s="1133"/>
      <c r="T44" s="485"/>
      <c r="U44" s="316" t="s">
        <v>93</v>
      </c>
      <c r="V44" s="118" t="s">
        <v>93</v>
      </c>
      <c r="W44" s="71" t="s">
        <v>94</v>
      </c>
      <c r="X44" s="689"/>
      <c r="Y44" s="469" t="s">
        <v>9383</v>
      </c>
      <c r="Z44" s="469" t="s">
        <v>9384</v>
      </c>
      <c r="AA44" s="106"/>
      <c r="AB44" s="837">
        <v>44166</v>
      </c>
      <c r="AC44" s="143" t="s">
        <v>936</v>
      </c>
      <c r="AD44" s="183" t="s">
        <v>1438</v>
      </c>
      <c r="AE44" s="828">
        <v>43466</v>
      </c>
      <c r="AF44" s="891">
        <v>43439</v>
      </c>
      <c r="AG44" s="891">
        <v>43524</v>
      </c>
      <c r="AH44" s="64" t="s">
        <v>1439</v>
      </c>
      <c r="AI44" s="144" t="s">
        <v>1440</v>
      </c>
      <c r="AJ44" s="184" t="s">
        <v>873</v>
      </c>
      <c r="AK44" s="184" t="s">
        <v>270</v>
      </c>
      <c r="AL44" s="828">
        <v>44378</v>
      </c>
      <c r="AM44" s="891">
        <v>44368</v>
      </c>
      <c r="AN44" s="891">
        <v>44452</v>
      </c>
      <c r="AO44" s="64" t="s">
        <v>1441</v>
      </c>
      <c r="AP44" s="94"/>
      <c r="AQ44" s="865"/>
      <c r="AR44" s="185"/>
      <c r="AS44" s="857"/>
      <c r="AT44" s="973"/>
      <c r="AU44" s="973"/>
      <c r="AV44" s="187"/>
      <c r="AW44" s="276"/>
      <c r="AX44" s="185"/>
      <c r="AY44" s="185"/>
      <c r="AZ44" s="857"/>
      <c r="BA44" s="973"/>
      <c r="BB44" s="973"/>
      <c r="BC44" s="187"/>
      <c r="BD44" s="187"/>
      <c r="BE44" s="93" t="s">
        <v>5098</v>
      </c>
      <c r="BF44" s="828">
        <v>44866</v>
      </c>
      <c r="BG44" s="988"/>
      <c r="BH44" s="93" t="s">
        <v>2773</v>
      </c>
      <c r="BI44" s="828">
        <v>44986</v>
      </c>
      <c r="BJ44" s="988"/>
      <c r="BK44" s="93" t="s">
        <v>3197</v>
      </c>
      <c r="BL44" s="828">
        <v>45292</v>
      </c>
      <c r="BM44" s="988"/>
      <c r="BN44" s="542" t="s">
        <v>9781</v>
      </c>
      <c r="BO44" s="12" t="s">
        <v>9782</v>
      </c>
      <c r="BP44" s="12"/>
      <c r="BQ44" s="261">
        <v>44804</v>
      </c>
      <c r="BR44" s="261"/>
      <c r="BS44" s="18" t="s">
        <v>116</v>
      </c>
      <c r="BT44" s="261">
        <v>44782</v>
      </c>
      <c r="BU44" s="261">
        <v>44771</v>
      </c>
      <c r="BV44" s="18" t="s">
        <v>116</v>
      </c>
      <c r="BW44" s="261">
        <v>44771</v>
      </c>
      <c r="BX44" s="261"/>
      <c r="BY44" s="12" t="s">
        <v>500</v>
      </c>
    </row>
    <row r="45" spans="1:77" ht="50" customHeight="1" x14ac:dyDescent="0.2">
      <c r="A45" s="1305" t="s">
        <v>1496</v>
      </c>
      <c r="B45" s="65" t="s">
        <v>1497</v>
      </c>
      <c r="C45" s="1246" t="s">
        <v>9783</v>
      </c>
      <c r="D45" s="1188" t="s">
        <v>6849</v>
      </c>
      <c r="E45" s="507"/>
      <c r="F45" s="507"/>
      <c r="G45" s="472" t="s">
        <v>89</v>
      </c>
      <c r="H45" s="468" t="s">
        <v>89</v>
      </c>
      <c r="I45" s="356">
        <v>42920</v>
      </c>
      <c r="J45" s="356" t="s">
        <v>90</v>
      </c>
      <c r="K45" s="356" t="s">
        <v>9115</v>
      </c>
      <c r="L45" s="356"/>
      <c r="M45" s="356"/>
      <c r="N45" s="62"/>
      <c r="O45" s="181"/>
      <c r="P45" s="678"/>
      <c r="Q45" s="678"/>
      <c r="R45" s="678"/>
      <c r="S45" s="1133"/>
      <c r="T45" s="485"/>
      <c r="U45" s="316" t="b">
        <v>0</v>
      </c>
      <c r="V45" s="118" t="s">
        <v>228</v>
      </c>
      <c r="W45" s="71" t="s">
        <v>94</v>
      </c>
      <c r="X45" s="689"/>
      <c r="Y45" s="476" t="s">
        <v>1500</v>
      </c>
      <c r="Z45" s="72" t="s">
        <v>5607</v>
      </c>
      <c r="AA45" s="106"/>
      <c r="AB45" s="837">
        <v>43800</v>
      </c>
      <c r="AC45" s="143"/>
      <c r="AD45" s="183"/>
      <c r="AE45" s="828"/>
      <c r="AF45" s="891"/>
      <c r="AG45" s="891"/>
      <c r="AH45" s="64"/>
      <c r="AI45" s="144"/>
      <c r="AJ45" s="184"/>
      <c r="AK45" s="184"/>
      <c r="AL45" s="828"/>
      <c r="AM45" s="891"/>
      <c r="AN45" s="891"/>
      <c r="AO45" s="64"/>
      <c r="AP45" s="94"/>
      <c r="AQ45" s="865"/>
      <c r="AR45" s="1257"/>
      <c r="AS45" s="857"/>
      <c r="AT45" s="973"/>
      <c r="AU45" s="973"/>
      <c r="AV45" s="187"/>
      <c r="AW45" s="276"/>
      <c r="AX45" s="185"/>
      <c r="AY45" s="185"/>
      <c r="AZ45" s="857"/>
      <c r="BA45" s="973"/>
      <c r="BB45" s="973"/>
      <c r="BC45" s="187"/>
      <c r="BD45" s="187"/>
      <c r="BE45" s="93"/>
      <c r="BF45" s="828"/>
      <c r="BG45" s="988"/>
      <c r="BH45" s="93"/>
      <c r="BI45" s="828"/>
      <c r="BJ45" s="988"/>
      <c r="BK45" s="93"/>
      <c r="BL45" s="828"/>
      <c r="BM45" s="988"/>
      <c r="BN45" s="540" t="s">
        <v>9784</v>
      </c>
      <c r="BO45" s="12"/>
      <c r="BP45" s="12"/>
      <c r="BQ45" s="261">
        <v>44673</v>
      </c>
      <c r="BR45" s="261"/>
      <c r="BS45" s="18" t="s">
        <v>116</v>
      </c>
      <c r="BT45" s="261"/>
      <c r="BU45" s="261"/>
      <c r="BV45" s="18"/>
      <c r="BW45" s="261"/>
      <c r="BX45" s="261"/>
      <c r="BY45" s="12" t="s">
        <v>105</v>
      </c>
    </row>
    <row r="46" spans="1:77" ht="50" customHeight="1" x14ac:dyDescent="0.2">
      <c r="A46" s="1305" t="s">
        <v>1508</v>
      </c>
      <c r="B46" s="65" t="s">
        <v>1509</v>
      </c>
      <c r="C46" s="471" t="s">
        <v>9785</v>
      </c>
      <c r="D46" s="1188">
        <v>1927</v>
      </c>
      <c r="E46" s="507" t="s">
        <v>91</v>
      </c>
      <c r="F46" s="507" t="s">
        <v>1420</v>
      </c>
      <c r="G46" s="472" t="s">
        <v>89</v>
      </c>
      <c r="H46" s="468" t="s">
        <v>89</v>
      </c>
      <c r="I46" s="1258" t="s">
        <v>9786</v>
      </c>
      <c r="J46" s="356" t="s">
        <v>90</v>
      </c>
      <c r="K46" s="356" t="s">
        <v>9115</v>
      </c>
      <c r="L46" s="356"/>
      <c r="M46" s="356"/>
      <c r="N46" s="62">
        <v>44141</v>
      </c>
      <c r="O46" s="1202">
        <v>44469</v>
      </c>
      <c r="P46" s="678"/>
      <c r="Q46" s="1199"/>
      <c r="R46" s="1199"/>
      <c r="S46" s="1133"/>
      <c r="T46" s="485"/>
      <c r="U46" s="316" t="s">
        <v>93</v>
      </c>
      <c r="V46" s="118" t="s">
        <v>93</v>
      </c>
      <c r="W46" s="71" t="s">
        <v>94</v>
      </c>
      <c r="X46" s="689"/>
      <c r="Y46" s="469" t="s">
        <v>1513</v>
      </c>
      <c r="Z46" s="476" t="s">
        <v>8917</v>
      </c>
      <c r="AA46" s="106"/>
      <c r="AB46" s="837">
        <v>44348</v>
      </c>
      <c r="AC46" s="143" t="s">
        <v>3417</v>
      </c>
      <c r="AD46" s="183" t="s">
        <v>1491</v>
      </c>
      <c r="AE46" s="828">
        <v>43009</v>
      </c>
      <c r="AF46" s="891"/>
      <c r="AG46" s="891"/>
      <c r="AH46" s="132"/>
      <c r="AI46" s="189"/>
      <c r="AJ46" s="184" t="s">
        <v>1791</v>
      </c>
      <c r="AK46" s="184" t="s">
        <v>364</v>
      </c>
      <c r="AL46" s="828">
        <v>43678</v>
      </c>
      <c r="AM46" s="891"/>
      <c r="AN46" s="891"/>
      <c r="AO46" s="64"/>
      <c r="AP46" s="94"/>
      <c r="AQ46" s="865" t="s">
        <v>5880</v>
      </c>
      <c r="AR46" s="1259" t="s">
        <v>8918</v>
      </c>
      <c r="AS46" s="828">
        <v>43831</v>
      </c>
      <c r="AT46" s="973"/>
      <c r="AU46" s="973"/>
      <c r="AV46" s="187"/>
      <c r="AW46" s="276"/>
      <c r="AX46" s="185"/>
      <c r="AY46" s="185"/>
      <c r="AZ46" s="857"/>
      <c r="BA46" s="973"/>
      <c r="BB46" s="973"/>
      <c r="BC46" s="187"/>
      <c r="BD46" s="187"/>
      <c r="BE46" s="93" t="s">
        <v>2526</v>
      </c>
      <c r="BF46" s="828">
        <v>44105</v>
      </c>
      <c r="BG46" s="988">
        <v>44348</v>
      </c>
      <c r="BH46" s="93" t="s">
        <v>8919</v>
      </c>
      <c r="BI46" s="828">
        <v>44197</v>
      </c>
      <c r="BJ46" s="991">
        <v>44440</v>
      </c>
      <c r="BK46" s="93" t="s">
        <v>8920</v>
      </c>
      <c r="BL46" s="828">
        <v>44866</v>
      </c>
      <c r="BM46" s="988"/>
      <c r="BN46" s="540"/>
      <c r="BO46" s="12" t="s">
        <v>9787</v>
      </c>
      <c r="BP46" s="12"/>
      <c r="BQ46" s="261">
        <v>44172</v>
      </c>
      <c r="BR46" s="261">
        <v>44498</v>
      </c>
      <c r="BS46" s="18" t="s">
        <v>116</v>
      </c>
      <c r="BT46" s="261"/>
      <c r="BU46" s="261">
        <v>44475</v>
      </c>
      <c r="BV46" s="18"/>
      <c r="BW46" s="261">
        <v>44417</v>
      </c>
      <c r="BX46" s="261" t="s">
        <v>8881</v>
      </c>
      <c r="BY46" s="12" t="s">
        <v>8922</v>
      </c>
    </row>
    <row r="47" spans="1:77" ht="50" customHeight="1" x14ac:dyDescent="0.2">
      <c r="A47" s="1305" t="s">
        <v>1517</v>
      </c>
      <c r="B47" s="65" t="s">
        <v>1518</v>
      </c>
      <c r="C47" s="471" t="s">
        <v>1521</v>
      </c>
      <c r="D47" s="1188">
        <v>2218</v>
      </c>
      <c r="E47" s="507" t="s">
        <v>1083</v>
      </c>
      <c r="F47" s="507" t="s">
        <v>266</v>
      </c>
      <c r="G47" s="472" t="s">
        <v>89</v>
      </c>
      <c r="H47" s="173" t="s">
        <v>89</v>
      </c>
      <c r="I47" s="467">
        <v>41767</v>
      </c>
      <c r="J47" s="467" t="s">
        <v>90</v>
      </c>
      <c r="K47" s="467" t="s">
        <v>389</v>
      </c>
      <c r="L47" s="467"/>
      <c r="M47" s="467"/>
      <c r="N47" s="62"/>
      <c r="O47" s="181"/>
      <c r="P47" s="678"/>
      <c r="Q47" s="678"/>
      <c r="R47" s="678"/>
      <c r="S47" s="1133"/>
      <c r="T47" s="485"/>
      <c r="U47" s="316" t="s">
        <v>93</v>
      </c>
      <c r="V47" s="118" t="s">
        <v>93</v>
      </c>
      <c r="W47" s="71" t="s">
        <v>94</v>
      </c>
      <c r="X47" s="689"/>
      <c r="Y47" s="476" t="s">
        <v>1522</v>
      </c>
      <c r="Z47" s="1260" t="s">
        <v>7730</v>
      </c>
      <c r="AA47" s="106"/>
      <c r="AB47" s="837">
        <v>44593</v>
      </c>
      <c r="AC47" s="143" t="s">
        <v>462</v>
      </c>
      <c r="AD47" s="183" t="s">
        <v>1524</v>
      </c>
      <c r="AE47" s="828">
        <v>43739</v>
      </c>
      <c r="AF47" s="891">
        <v>43749</v>
      </c>
      <c r="AG47" s="891">
        <v>43790</v>
      </c>
      <c r="AH47" s="64" t="s">
        <v>1525</v>
      </c>
      <c r="AI47" s="144"/>
      <c r="AJ47" s="479" t="s">
        <v>398</v>
      </c>
      <c r="AK47" s="479" t="s">
        <v>1526</v>
      </c>
      <c r="AL47" s="828">
        <v>44713</v>
      </c>
      <c r="AM47" s="891">
        <v>44774</v>
      </c>
      <c r="AN47" s="891">
        <v>44853</v>
      </c>
      <c r="AO47" s="64"/>
      <c r="AP47" s="94"/>
      <c r="AQ47" s="952"/>
      <c r="AR47" s="479"/>
      <c r="AS47" s="857"/>
      <c r="AT47" s="973"/>
      <c r="AU47" s="973"/>
      <c r="AV47" s="187"/>
      <c r="AW47" s="276"/>
      <c r="AX47" s="185"/>
      <c r="AY47" s="185"/>
      <c r="AZ47" s="857"/>
      <c r="BA47" s="973"/>
      <c r="BB47" s="973"/>
      <c r="BC47" s="187"/>
      <c r="BD47" s="187"/>
      <c r="BE47" s="93" t="s">
        <v>8698</v>
      </c>
      <c r="BF47" s="828">
        <v>44927</v>
      </c>
      <c r="BG47" s="988"/>
      <c r="BH47" s="93" t="s">
        <v>4769</v>
      </c>
      <c r="BI47" s="828">
        <v>45017</v>
      </c>
      <c r="BJ47" s="988"/>
      <c r="BK47" s="93" t="s">
        <v>9348</v>
      </c>
      <c r="BL47" s="828">
        <v>45352</v>
      </c>
      <c r="BM47" s="988"/>
      <c r="BN47" s="540" t="s">
        <v>8766</v>
      </c>
      <c r="BO47" s="12" t="s">
        <v>9788</v>
      </c>
      <c r="BP47" s="12"/>
      <c r="BQ47" s="261">
        <v>44795</v>
      </c>
      <c r="BR47" s="261">
        <v>44657</v>
      </c>
      <c r="BS47" s="18" t="s">
        <v>116</v>
      </c>
      <c r="BT47" s="261">
        <v>44781</v>
      </c>
      <c r="BU47" s="261">
        <v>44806</v>
      </c>
      <c r="BV47" s="18" t="s">
        <v>116</v>
      </c>
      <c r="BW47" s="261">
        <v>44753</v>
      </c>
      <c r="BX47" s="261"/>
      <c r="BY47" s="12" t="s">
        <v>105</v>
      </c>
    </row>
    <row r="48" spans="1:77" ht="50" hidden="1" customHeight="1" x14ac:dyDescent="0.2">
      <c r="A48" s="1305" t="s">
        <v>1529</v>
      </c>
      <c r="B48" s="65" t="s">
        <v>1530</v>
      </c>
      <c r="C48" s="471" t="s">
        <v>5621</v>
      </c>
      <c r="D48" s="1188">
        <v>1835</v>
      </c>
      <c r="E48" s="507" t="s">
        <v>2759</v>
      </c>
      <c r="F48" s="507" t="s">
        <v>1420</v>
      </c>
      <c r="G48" s="472" t="s">
        <v>89</v>
      </c>
      <c r="H48" s="468" t="s">
        <v>89</v>
      </c>
      <c r="I48" s="500">
        <v>44650</v>
      </c>
      <c r="J48" s="356" t="s">
        <v>90</v>
      </c>
      <c r="K48" s="356" t="s">
        <v>9115</v>
      </c>
      <c r="L48" s="500"/>
      <c r="M48" s="500"/>
      <c r="N48" s="62">
        <v>43490</v>
      </c>
      <c r="O48" s="181">
        <v>43900</v>
      </c>
      <c r="P48" s="1249">
        <v>44615</v>
      </c>
      <c r="Q48" s="678"/>
      <c r="R48" s="678"/>
      <c r="S48" s="1133"/>
      <c r="T48" s="485"/>
      <c r="U48" s="316" t="s">
        <v>93</v>
      </c>
      <c r="V48" s="118" t="s">
        <v>93</v>
      </c>
      <c r="W48" s="71" t="s">
        <v>94</v>
      </c>
      <c r="X48" s="71"/>
      <c r="Y48" s="72" t="s">
        <v>5622</v>
      </c>
      <c r="Z48" s="72" t="s">
        <v>5623</v>
      </c>
      <c r="AA48" s="110" t="s">
        <v>5624</v>
      </c>
      <c r="AB48" s="837">
        <v>43466</v>
      </c>
      <c r="AC48" s="143" t="s">
        <v>5625</v>
      </c>
      <c r="AD48" s="183"/>
      <c r="AE48" s="828">
        <v>43191</v>
      </c>
      <c r="AF48" s="891"/>
      <c r="AG48" s="891"/>
      <c r="AH48" s="64"/>
      <c r="AI48" s="144"/>
      <c r="AJ48" s="184"/>
      <c r="AK48" s="184"/>
      <c r="AL48" s="828"/>
      <c r="AM48" s="891"/>
      <c r="AN48" s="891"/>
      <c r="AO48" s="64"/>
      <c r="AP48" s="94"/>
      <c r="AQ48" s="865"/>
      <c r="AR48" s="185"/>
      <c r="AS48" s="857"/>
      <c r="AT48" s="973"/>
      <c r="AU48" s="973"/>
      <c r="AV48" s="187"/>
      <c r="AW48" s="276"/>
      <c r="AX48" s="185"/>
      <c r="AY48" s="185"/>
      <c r="AZ48" s="857"/>
      <c r="BA48" s="973"/>
      <c r="BB48" s="973"/>
      <c r="BC48" s="187"/>
      <c r="BD48" s="187"/>
      <c r="BE48" s="93" t="s">
        <v>5626</v>
      </c>
      <c r="BF48" s="828">
        <v>43497</v>
      </c>
      <c r="BG48" s="988">
        <v>43490</v>
      </c>
      <c r="BH48" s="93" t="s">
        <v>5627</v>
      </c>
      <c r="BI48" s="828">
        <v>43556</v>
      </c>
      <c r="BJ48" s="988">
        <v>43900</v>
      </c>
      <c r="BK48" s="93" t="s">
        <v>4721</v>
      </c>
      <c r="BL48" s="828">
        <v>43770</v>
      </c>
      <c r="BM48" s="988">
        <v>44650</v>
      </c>
      <c r="BN48" s="628" t="s">
        <v>9295</v>
      </c>
      <c r="BO48" s="201"/>
      <c r="BP48" s="201"/>
      <c r="BQ48" s="261">
        <v>44112</v>
      </c>
      <c r="BR48" s="261"/>
      <c r="BS48" s="18" t="s">
        <v>116</v>
      </c>
      <c r="BT48" s="261"/>
      <c r="BU48" s="261"/>
      <c r="BV48" s="18"/>
      <c r="BW48" s="261"/>
      <c r="BX48" s="720" t="s">
        <v>6810</v>
      </c>
      <c r="BY48" s="54" t="s">
        <v>6813</v>
      </c>
    </row>
    <row r="49" spans="1:77" ht="50" customHeight="1" x14ac:dyDescent="0.2">
      <c r="A49" s="1305" t="s">
        <v>1542</v>
      </c>
      <c r="B49" s="65" t="s">
        <v>1543</v>
      </c>
      <c r="C49" s="471" t="s">
        <v>1544</v>
      </c>
      <c r="D49" s="1188">
        <v>2115</v>
      </c>
      <c r="E49" s="507" t="s">
        <v>91</v>
      </c>
      <c r="F49" s="507" t="s">
        <v>949</v>
      </c>
      <c r="G49" s="472" t="s">
        <v>89</v>
      </c>
      <c r="H49" s="468" t="s">
        <v>89</v>
      </c>
      <c r="I49" s="1258" t="s">
        <v>1545</v>
      </c>
      <c r="J49" s="356" t="s">
        <v>90</v>
      </c>
      <c r="K49" s="356" t="s">
        <v>389</v>
      </c>
      <c r="L49" s="356" t="s">
        <v>583</v>
      </c>
      <c r="M49" s="356"/>
      <c r="N49" s="62"/>
      <c r="O49" s="181"/>
      <c r="P49" s="678"/>
      <c r="Q49" s="678"/>
      <c r="R49" s="678"/>
      <c r="S49" s="1133"/>
      <c r="T49" s="485"/>
      <c r="U49" s="316" t="s">
        <v>93</v>
      </c>
      <c r="V49" s="118" t="s">
        <v>93</v>
      </c>
      <c r="W49" s="71" t="s">
        <v>267</v>
      </c>
      <c r="X49" s="1250"/>
      <c r="Y49" s="469" t="s">
        <v>1546</v>
      </c>
      <c r="Z49" s="82" t="s">
        <v>8924</v>
      </c>
      <c r="AA49" s="106"/>
      <c r="AB49" s="837">
        <v>44774</v>
      </c>
      <c r="AC49" s="143" t="s">
        <v>1547</v>
      </c>
      <c r="AD49" s="183" t="s">
        <v>364</v>
      </c>
      <c r="AE49" s="828">
        <v>43678</v>
      </c>
      <c r="AF49" s="891">
        <v>43725</v>
      </c>
      <c r="AG49" s="891">
        <v>43769</v>
      </c>
      <c r="AH49" s="64" t="s">
        <v>1548</v>
      </c>
      <c r="AI49" s="144"/>
      <c r="AJ49" s="479" t="s">
        <v>1549</v>
      </c>
      <c r="AK49" s="479" t="s">
        <v>1550</v>
      </c>
      <c r="AL49" s="828">
        <v>44136</v>
      </c>
      <c r="AM49" s="891">
        <v>44126</v>
      </c>
      <c r="AN49" s="891">
        <v>44225</v>
      </c>
      <c r="AO49" s="64" t="s">
        <v>1551</v>
      </c>
      <c r="AP49" s="94"/>
      <c r="AQ49" s="865" t="s">
        <v>316</v>
      </c>
      <c r="AR49" s="185" t="s">
        <v>1526</v>
      </c>
      <c r="AS49" s="857">
        <v>45017</v>
      </c>
      <c r="AT49" s="973"/>
      <c r="AU49" s="973"/>
      <c r="AV49" s="187"/>
      <c r="AW49" s="276"/>
      <c r="AX49" s="185"/>
      <c r="AY49" s="185"/>
      <c r="AZ49" s="857"/>
      <c r="BA49" s="973"/>
      <c r="BB49" s="973"/>
      <c r="BC49" s="187"/>
      <c r="BD49" s="187"/>
      <c r="BE49" s="93" t="s">
        <v>1240</v>
      </c>
      <c r="BF49" s="828">
        <v>45170</v>
      </c>
      <c r="BG49" s="988"/>
      <c r="BH49" s="93" t="s">
        <v>1240</v>
      </c>
      <c r="BI49" s="828">
        <v>45231</v>
      </c>
      <c r="BJ49" s="988"/>
      <c r="BK49" s="93" t="s">
        <v>114</v>
      </c>
      <c r="BL49" s="828" t="s">
        <v>114</v>
      </c>
      <c r="BM49" s="988"/>
      <c r="BN49" s="12" t="s">
        <v>9346</v>
      </c>
      <c r="BO49" s="12" t="s">
        <v>9347</v>
      </c>
      <c r="BP49" s="12"/>
      <c r="BQ49" s="261">
        <v>44547</v>
      </c>
      <c r="BR49" s="261">
        <v>44258</v>
      </c>
      <c r="BS49" s="18" t="s">
        <v>116</v>
      </c>
      <c r="BT49" s="261">
        <v>44713</v>
      </c>
      <c r="BU49" s="261">
        <v>44782</v>
      </c>
      <c r="BV49" s="18" t="s">
        <v>116</v>
      </c>
      <c r="BW49" s="261">
        <v>44782</v>
      </c>
      <c r="BX49" s="261"/>
      <c r="BY49" s="12" t="s">
        <v>105</v>
      </c>
    </row>
    <row r="50" spans="1:77" ht="50" hidden="1" customHeight="1" x14ac:dyDescent="0.2">
      <c r="A50" s="1305" t="s">
        <v>1560</v>
      </c>
      <c r="B50" s="65" t="s">
        <v>1561</v>
      </c>
      <c r="C50" s="471" t="s">
        <v>6829</v>
      </c>
      <c r="D50" s="1188">
        <v>2240</v>
      </c>
      <c r="E50" s="507" t="s">
        <v>1083</v>
      </c>
      <c r="F50" s="507" t="s">
        <v>1064</v>
      </c>
      <c r="G50" s="472" t="s">
        <v>89</v>
      </c>
      <c r="H50" s="468" t="s">
        <v>89</v>
      </c>
      <c r="I50" s="356">
        <v>43395</v>
      </c>
      <c r="J50" s="356" t="s">
        <v>90</v>
      </c>
      <c r="K50" s="356" t="s">
        <v>389</v>
      </c>
      <c r="L50" s="356" t="s">
        <v>6830</v>
      </c>
      <c r="M50" s="356"/>
      <c r="N50" s="62">
        <v>44035</v>
      </c>
      <c r="O50" s="181">
        <v>44125</v>
      </c>
      <c r="P50" s="1249">
        <v>44490</v>
      </c>
      <c r="Q50" s="678"/>
      <c r="R50" s="678"/>
      <c r="S50" s="1133"/>
      <c r="T50" s="485"/>
      <c r="U50" s="316" t="s">
        <v>93</v>
      </c>
      <c r="V50" s="118" t="s">
        <v>93</v>
      </c>
      <c r="W50" s="71" t="s">
        <v>94</v>
      </c>
      <c r="X50" s="689"/>
      <c r="Y50" s="469" t="s">
        <v>1563</v>
      </c>
      <c r="Z50" s="476" t="s">
        <v>6831</v>
      </c>
      <c r="AA50" s="82"/>
      <c r="AB50" s="837">
        <v>44105</v>
      </c>
      <c r="AC50" s="143" t="s">
        <v>5640</v>
      </c>
      <c r="AD50" s="183" t="s">
        <v>5641</v>
      </c>
      <c r="AE50" s="828">
        <v>43556</v>
      </c>
      <c r="AF50" s="891">
        <v>43580</v>
      </c>
      <c r="AG50" s="891">
        <v>43622</v>
      </c>
      <c r="AH50" s="64" t="s">
        <v>5642</v>
      </c>
      <c r="AI50" s="144"/>
      <c r="AJ50" s="479"/>
      <c r="AK50" s="479" t="s">
        <v>5643</v>
      </c>
      <c r="AL50" s="828"/>
      <c r="AM50" s="891">
        <v>44035</v>
      </c>
      <c r="AN50" s="891">
        <v>44077</v>
      </c>
      <c r="AO50" s="64" t="s">
        <v>5644</v>
      </c>
      <c r="AP50" s="94"/>
      <c r="AQ50" s="865"/>
      <c r="AR50" s="185"/>
      <c r="AS50" s="857"/>
      <c r="AT50" s="973"/>
      <c r="AU50" s="973"/>
      <c r="AV50" s="187"/>
      <c r="AW50" s="276"/>
      <c r="AX50" s="185"/>
      <c r="AY50" s="185"/>
      <c r="AZ50" s="857"/>
      <c r="BA50" s="973"/>
      <c r="BB50" s="973"/>
      <c r="BC50" s="187"/>
      <c r="BD50" s="187"/>
      <c r="BE50" s="93" t="s">
        <v>5095</v>
      </c>
      <c r="BF50" s="828">
        <v>43891</v>
      </c>
      <c r="BG50" s="988">
        <v>44035</v>
      </c>
      <c r="BH50" s="93" t="s">
        <v>5307</v>
      </c>
      <c r="BI50" s="828">
        <v>43952</v>
      </c>
      <c r="BJ50" s="988">
        <v>44125</v>
      </c>
      <c r="BK50" s="93" t="s">
        <v>5041</v>
      </c>
      <c r="BL50" s="828">
        <v>44378</v>
      </c>
      <c r="BM50" s="988">
        <v>44536</v>
      </c>
      <c r="BN50" s="540" t="s">
        <v>6832</v>
      </c>
      <c r="BO50" s="12"/>
      <c r="BP50" s="12"/>
      <c r="BQ50" s="261">
        <v>44187</v>
      </c>
      <c r="BR50" s="261"/>
      <c r="BS50" s="18" t="s">
        <v>7042</v>
      </c>
      <c r="BT50" s="261"/>
      <c r="BU50" s="261"/>
      <c r="BV50" s="18"/>
      <c r="BW50" s="261"/>
      <c r="BX50" s="261" t="s">
        <v>6810</v>
      </c>
      <c r="BY50" s="12" t="s">
        <v>6833</v>
      </c>
    </row>
    <row r="51" spans="1:77" ht="50" customHeight="1" x14ac:dyDescent="0.2">
      <c r="A51" s="1305" t="s">
        <v>1603</v>
      </c>
      <c r="B51" s="65" t="s">
        <v>1604</v>
      </c>
      <c r="C51" s="471" t="s">
        <v>7576</v>
      </c>
      <c r="D51" s="1188">
        <v>2185</v>
      </c>
      <c r="E51" s="507" t="s">
        <v>91</v>
      </c>
      <c r="F51" s="507" t="s">
        <v>2182</v>
      </c>
      <c r="G51" s="472" t="s">
        <v>89</v>
      </c>
      <c r="H51" s="468" t="s">
        <v>89</v>
      </c>
      <c r="I51" s="356">
        <v>42278</v>
      </c>
      <c r="J51" s="356" t="s">
        <v>90</v>
      </c>
      <c r="K51" s="356" t="s">
        <v>9789</v>
      </c>
      <c r="L51" s="356"/>
      <c r="M51" s="356"/>
      <c r="N51" s="62"/>
      <c r="O51" s="181"/>
      <c r="P51" s="678"/>
      <c r="Q51" s="678"/>
      <c r="R51" s="678"/>
      <c r="S51" s="1133"/>
      <c r="T51" s="485"/>
      <c r="U51" s="316" t="s">
        <v>93</v>
      </c>
      <c r="V51" s="118" t="s">
        <v>93</v>
      </c>
      <c r="W51" s="71" t="s">
        <v>94</v>
      </c>
      <c r="X51" s="689"/>
      <c r="Y51" s="469" t="s">
        <v>1607</v>
      </c>
      <c r="Z51" s="476" t="s">
        <v>9522</v>
      </c>
      <c r="AA51" s="106"/>
      <c r="AB51" s="837">
        <v>44440</v>
      </c>
      <c r="AC51" s="143" t="s">
        <v>1609</v>
      </c>
      <c r="AD51" s="183" t="s">
        <v>766</v>
      </c>
      <c r="AE51" s="828">
        <v>44440</v>
      </c>
      <c r="AF51" s="891">
        <v>44440</v>
      </c>
      <c r="AG51" s="891">
        <v>44533</v>
      </c>
      <c r="AH51" s="64" t="s">
        <v>1610</v>
      </c>
      <c r="AI51" s="144"/>
      <c r="AJ51" s="184"/>
      <c r="AK51" s="184"/>
      <c r="AL51" s="828"/>
      <c r="AM51" s="891"/>
      <c r="AN51" s="891"/>
      <c r="AO51" s="64"/>
      <c r="AP51" s="94"/>
      <c r="AQ51" s="865"/>
      <c r="AR51" s="185"/>
      <c r="AS51" s="857"/>
      <c r="AT51" s="973"/>
      <c r="AU51" s="973"/>
      <c r="AV51" s="187"/>
      <c r="AW51" s="276"/>
      <c r="AX51" s="185"/>
      <c r="AY51" s="185"/>
      <c r="AZ51" s="857"/>
      <c r="BA51" s="973"/>
      <c r="BB51" s="973"/>
      <c r="BC51" s="187"/>
      <c r="BD51" s="187"/>
      <c r="BE51" s="93" t="s">
        <v>363</v>
      </c>
      <c r="BF51" s="828">
        <v>44835</v>
      </c>
      <c r="BG51" s="988"/>
      <c r="BH51" s="93" t="s">
        <v>316</v>
      </c>
      <c r="BI51" s="828">
        <v>45017</v>
      </c>
      <c r="BJ51" s="988"/>
      <c r="BK51" s="93" t="s">
        <v>1240</v>
      </c>
      <c r="BL51" s="828">
        <v>45200</v>
      </c>
      <c r="BM51" s="988"/>
      <c r="BN51" s="1261" t="s">
        <v>9523</v>
      </c>
      <c r="BO51" s="1262" t="s">
        <v>9790</v>
      </c>
      <c r="BP51" s="1262"/>
      <c r="BQ51" s="261">
        <v>44649</v>
      </c>
      <c r="BR51" s="261">
        <v>44572</v>
      </c>
      <c r="BS51" s="18" t="s">
        <v>116</v>
      </c>
      <c r="BT51" s="261"/>
      <c r="BU51" s="261">
        <v>44572</v>
      </c>
      <c r="BV51" s="18" t="s">
        <v>116</v>
      </c>
      <c r="BW51" s="261">
        <v>44572</v>
      </c>
      <c r="BX51" s="261"/>
      <c r="BY51" s="12" t="s">
        <v>105</v>
      </c>
    </row>
    <row r="52" spans="1:77" ht="50" customHeight="1" x14ac:dyDescent="0.2">
      <c r="A52" s="1305" t="s">
        <v>1627</v>
      </c>
      <c r="B52" s="65" t="s">
        <v>1628</v>
      </c>
      <c r="C52" s="471" t="s">
        <v>1629</v>
      </c>
      <c r="D52" s="1188">
        <v>2283</v>
      </c>
      <c r="E52" s="507" t="s">
        <v>91</v>
      </c>
      <c r="F52" s="507" t="s">
        <v>949</v>
      </c>
      <c r="G52" s="472" t="s">
        <v>89</v>
      </c>
      <c r="H52" s="468" t="s">
        <v>89</v>
      </c>
      <c r="I52" s="356">
        <v>42359</v>
      </c>
      <c r="J52" s="356" t="s">
        <v>90</v>
      </c>
      <c r="K52" s="356" t="s">
        <v>9171</v>
      </c>
      <c r="L52" s="356"/>
      <c r="M52" s="356"/>
      <c r="N52" s="62"/>
      <c r="O52" s="181"/>
      <c r="P52" s="678"/>
      <c r="Q52" s="678"/>
      <c r="R52" s="678"/>
      <c r="S52" s="1133"/>
      <c r="T52" s="485"/>
      <c r="U52" s="316" t="s">
        <v>93</v>
      </c>
      <c r="V52" s="118" t="s">
        <v>93</v>
      </c>
      <c r="W52" s="71" t="s">
        <v>94</v>
      </c>
      <c r="X52" s="689"/>
      <c r="Y52" s="469" t="s">
        <v>1634</v>
      </c>
      <c r="Z52" s="72" t="s">
        <v>9791</v>
      </c>
      <c r="AA52" s="107"/>
      <c r="AB52" s="837">
        <v>44682</v>
      </c>
      <c r="AC52" s="143" t="s">
        <v>1632</v>
      </c>
      <c r="AD52" s="183" t="s">
        <v>1633</v>
      </c>
      <c r="AE52" s="828">
        <v>44470</v>
      </c>
      <c r="AF52" s="891">
        <v>44708</v>
      </c>
      <c r="AG52" s="891">
        <v>44750</v>
      </c>
      <c r="AH52" s="64" t="s">
        <v>1634</v>
      </c>
      <c r="AI52" s="144"/>
      <c r="AJ52" s="479" t="s">
        <v>1635</v>
      </c>
      <c r="AK52" s="479" t="s">
        <v>1636</v>
      </c>
      <c r="AL52" s="828">
        <v>44835</v>
      </c>
      <c r="AM52" s="891"/>
      <c r="AN52" s="891"/>
      <c r="AO52" s="64"/>
      <c r="AP52" s="94"/>
      <c r="AQ52" s="865" t="s">
        <v>399</v>
      </c>
      <c r="AR52" s="185" t="s">
        <v>1638</v>
      </c>
      <c r="AS52" s="857">
        <v>45108</v>
      </c>
      <c r="AT52" s="973"/>
      <c r="AU52" s="973"/>
      <c r="AV52" s="187"/>
      <c r="AW52" s="276"/>
      <c r="AX52" s="185"/>
      <c r="AY52" s="185"/>
      <c r="AZ52" s="857"/>
      <c r="BA52" s="973"/>
      <c r="BB52" s="973"/>
      <c r="BC52" s="187"/>
      <c r="BD52" s="187"/>
      <c r="BE52" s="93" t="s">
        <v>522</v>
      </c>
      <c r="BF52" s="828">
        <v>45352</v>
      </c>
      <c r="BG52" s="988"/>
      <c r="BH52" s="93" t="s">
        <v>522</v>
      </c>
      <c r="BI52" s="828">
        <v>45413</v>
      </c>
      <c r="BJ52" s="988"/>
      <c r="BK52" s="93" t="s">
        <v>432</v>
      </c>
      <c r="BL52" s="828">
        <v>45748</v>
      </c>
      <c r="BM52" s="988"/>
      <c r="BN52" s="540" t="s">
        <v>5668</v>
      </c>
      <c r="BO52" s="12" t="s">
        <v>9792</v>
      </c>
      <c r="BP52" s="12"/>
      <c r="BQ52" s="261">
        <v>44628</v>
      </c>
      <c r="BR52" s="261">
        <v>44797</v>
      </c>
      <c r="BS52" s="18" t="s">
        <v>116</v>
      </c>
      <c r="BT52" s="261"/>
      <c r="BU52" s="261">
        <v>44797</v>
      </c>
      <c r="BV52" s="18" t="s">
        <v>116</v>
      </c>
      <c r="BW52" s="261">
        <v>44797</v>
      </c>
      <c r="BX52" s="261"/>
      <c r="BY52" s="12" t="s">
        <v>105</v>
      </c>
    </row>
    <row r="53" spans="1:77" ht="50" hidden="1" customHeight="1" x14ac:dyDescent="0.2">
      <c r="A53" s="1305" t="s">
        <v>1681</v>
      </c>
      <c r="B53" s="521" t="s">
        <v>8481</v>
      </c>
      <c r="C53" s="471" t="s">
        <v>1307</v>
      </c>
      <c r="D53" s="1188">
        <v>1991</v>
      </c>
      <c r="E53" s="507" t="s">
        <v>3819</v>
      </c>
      <c r="F53" s="507" t="s">
        <v>3616</v>
      </c>
      <c r="G53" s="472" t="s">
        <v>89</v>
      </c>
      <c r="H53" s="468" t="s">
        <v>89</v>
      </c>
      <c r="I53" s="356">
        <v>39175</v>
      </c>
      <c r="J53" s="356" t="s">
        <v>90</v>
      </c>
      <c r="K53" s="356" t="s">
        <v>9171</v>
      </c>
      <c r="L53" s="356"/>
      <c r="M53" s="356"/>
      <c r="N53" s="62" t="s">
        <v>5701</v>
      </c>
      <c r="O53" s="181">
        <v>43921</v>
      </c>
      <c r="P53" s="1249">
        <v>44580</v>
      </c>
      <c r="Q53" s="678"/>
      <c r="R53" s="678"/>
      <c r="S53" s="1133"/>
      <c r="T53" s="485"/>
      <c r="U53" s="316" t="b">
        <v>0</v>
      </c>
      <c r="V53" s="118" t="s">
        <v>237</v>
      </c>
      <c r="W53" s="71" t="s">
        <v>94</v>
      </c>
      <c r="X53" s="689"/>
      <c r="Y53" s="469" t="s">
        <v>5702</v>
      </c>
      <c r="Z53" s="72" t="s">
        <v>5703</v>
      </c>
      <c r="AA53" s="106" t="s">
        <v>5704</v>
      </c>
      <c r="AB53" s="837">
        <v>43800</v>
      </c>
      <c r="AC53" s="143" t="s">
        <v>5705</v>
      </c>
      <c r="AD53" s="183" t="s">
        <v>364</v>
      </c>
      <c r="AE53" s="828">
        <v>42370</v>
      </c>
      <c r="AF53" s="891">
        <v>42380</v>
      </c>
      <c r="AG53" s="891">
        <v>42419</v>
      </c>
      <c r="AH53" s="64" t="s">
        <v>5706</v>
      </c>
      <c r="AI53" s="144"/>
      <c r="AJ53" s="184" t="s">
        <v>5707</v>
      </c>
      <c r="AK53" s="184" t="s">
        <v>367</v>
      </c>
      <c r="AL53" s="828">
        <v>42675</v>
      </c>
      <c r="AM53" s="891">
        <v>42674</v>
      </c>
      <c r="AN53" s="891">
        <v>42716</v>
      </c>
      <c r="AO53" s="64" t="s">
        <v>5708</v>
      </c>
      <c r="AP53" s="94"/>
      <c r="AQ53" s="865" t="s">
        <v>5709</v>
      </c>
      <c r="AR53" s="185" t="s">
        <v>5710</v>
      </c>
      <c r="AS53" s="857"/>
      <c r="AT53" s="973">
        <v>42846</v>
      </c>
      <c r="AU53" s="973">
        <v>42888</v>
      </c>
      <c r="AV53" s="187" t="s">
        <v>5711</v>
      </c>
      <c r="AW53" s="276"/>
      <c r="AX53" s="185"/>
      <c r="AY53" s="185"/>
      <c r="AZ53" s="857"/>
      <c r="BA53" s="973"/>
      <c r="BB53" s="973"/>
      <c r="BC53" s="187"/>
      <c r="BD53" s="187"/>
      <c r="BE53" s="93" t="s">
        <v>826</v>
      </c>
      <c r="BF53" s="828">
        <v>43647</v>
      </c>
      <c r="BG53" s="988">
        <v>43676</v>
      </c>
      <c r="BH53" s="93" t="s">
        <v>4721</v>
      </c>
      <c r="BI53" s="828">
        <v>43770</v>
      </c>
      <c r="BJ53" s="988">
        <v>43891</v>
      </c>
      <c r="BK53" s="93" t="s">
        <v>4819</v>
      </c>
      <c r="BL53" s="828">
        <v>44166</v>
      </c>
      <c r="BM53" s="988">
        <v>44614</v>
      </c>
      <c r="BN53" s="541" t="s">
        <v>9299</v>
      </c>
      <c r="BO53" s="459" t="s">
        <v>9793</v>
      </c>
      <c r="BP53" s="201"/>
      <c r="BQ53" s="262">
        <v>44217</v>
      </c>
      <c r="BR53" s="262"/>
      <c r="BS53" s="18" t="s">
        <v>116</v>
      </c>
      <c r="BT53" s="262"/>
      <c r="BU53" s="262"/>
      <c r="BV53" s="18"/>
      <c r="BW53" s="261">
        <v>44386</v>
      </c>
      <c r="BX53" s="720" t="s">
        <v>6810</v>
      </c>
      <c r="BY53" s="54" t="s">
        <v>9284</v>
      </c>
    </row>
    <row r="54" spans="1:77" ht="50" customHeight="1" x14ac:dyDescent="0.2">
      <c r="A54" s="1305" t="s">
        <v>1748</v>
      </c>
      <c r="B54" s="65" t="s">
        <v>1749</v>
      </c>
      <c r="C54" s="471" t="s">
        <v>1750</v>
      </c>
      <c r="D54" s="1188" t="s">
        <v>226</v>
      </c>
      <c r="E54" s="507" t="s">
        <v>4235</v>
      </c>
      <c r="F54" s="507" t="s">
        <v>1021</v>
      </c>
      <c r="G54" s="472" t="s">
        <v>89</v>
      </c>
      <c r="H54" s="468" t="s">
        <v>89</v>
      </c>
      <c r="I54" s="356">
        <v>43242</v>
      </c>
      <c r="J54" s="356" t="s">
        <v>90</v>
      </c>
      <c r="K54" s="356" t="s">
        <v>9171</v>
      </c>
      <c r="L54" s="356"/>
      <c r="M54" s="356"/>
      <c r="N54" s="62"/>
      <c r="O54" s="181"/>
      <c r="P54" s="678"/>
      <c r="Q54" s="678"/>
      <c r="R54" s="678"/>
      <c r="S54" s="1133"/>
      <c r="T54" s="485"/>
      <c r="U54" s="316" t="b">
        <v>0</v>
      </c>
      <c r="V54" s="118" t="s">
        <v>237</v>
      </c>
      <c r="W54" s="71" t="s">
        <v>94</v>
      </c>
      <c r="X54" s="689"/>
      <c r="Y54" s="689"/>
      <c r="Z54" s="476" t="s">
        <v>5754</v>
      </c>
      <c r="AA54" s="106" t="s">
        <v>1753</v>
      </c>
      <c r="AB54" s="837">
        <v>43070</v>
      </c>
      <c r="AC54" s="143" t="s">
        <v>5755</v>
      </c>
      <c r="AD54" s="183"/>
      <c r="AE54" s="828"/>
      <c r="AF54" s="891"/>
      <c r="AG54" s="891"/>
      <c r="AH54" s="64"/>
      <c r="AI54" s="144"/>
      <c r="AJ54" s="479" t="s">
        <v>5756</v>
      </c>
      <c r="AK54" s="184"/>
      <c r="AL54" s="828"/>
      <c r="AM54" s="891"/>
      <c r="AN54" s="891"/>
      <c r="AO54" s="64"/>
      <c r="AP54" s="94"/>
      <c r="AQ54" s="865"/>
      <c r="AR54" s="185"/>
      <c r="AS54" s="857"/>
      <c r="AT54" s="973"/>
      <c r="AU54" s="973"/>
      <c r="AV54" s="187"/>
      <c r="AW54" s="276"/>
      <c r="AX54" s="185"/>
      <c r="AY54" s="185"/>
      <c r="AZ54" s="857"/>
      <c r="BA54" s="973"/>
      <c r="BB54" s="973"/>
      <c r="BC54" s="187"/>
      <c r="BD54" s="187"/>
      <c r="BE54" s="93" t="s">
        <v>1423</v>
      </c>
      <c r="BF54" s="828">
        <v>42736</v>
      </c>
      <c r="BG54" s="988">
        <v>42713</v>
      </c>
      <c r="BH54" s="93" t="s">
        <v>4925</v>
      </c>
      <c r="BI54" s="828">
        <v>42795</v>
      </c>
      <c r="BJ54" s="988">
        <v>42817</v>
      </c>
      <c r="BK54" s="93" t="s">
        <v>4720</v>
      </c>
      <c r="BL54" s="828">
        <v>43191</v>
      </c>
      <c r="BM54" s="988">
        <v>43242</v>
      </c>
      <c r="BN54" s="540" t="s">
        <v>5757</v>
      </c>
      <c r="BO54" s="12" t="s">
        <v>6876</v>
      </c>
      <c r="BP54" s="12"/>
      <c r="BQ54" s="261">
        <v>44480</v>
      </c>
      <c r="BR54" s="261"/>
      <c r="BS54" s="18" t="s">
        <v>116</v>
      </c>
      <c r="BT54" s="261"/>
      <c r="BU54" s="261"/>
      <c r="BV54" s="18"/>
      <c r="BW54" s="261"/>
      <c r="BX54" s="261"/>
      <c r="BY54" s="12"/>
    </row>
    <row r="55" spans="1:77" ht="50" customHeight="1" x14ac:dyDescent="0.2">
      <c r="A55" s="1305" t="s">
        <v>1764</v>
      </c>
      <c r="B55" s="65" t="s">
        <v>1765</v>
      </c>
      <c r="C55" s="471" t="s">
        <v>9249</v>
      </c>
      <c r="D55" s="1188" t="s">
        <v>6849</v>
      </c>
      <c r="E55" s="507"/>
      <c r="F55" s="507"/>
      <c r="G55" s="472"/>
      <c r="H55" s="173"/>
      <c r="I55" s="62">
        <v>40603</v>
      </c>
      <c r="J55" s="62" t="s">
        <v>1767</v>
      </c>
      <c r="K55" s="62" t="s">
        <v>4777</v>
      </c>
      <c r="L55" s="62"/>
      <c r="M55" s="62"/>
      <c r="N55" s="62"/>
      <c r="O55" s="1202"/>
      <c r="P55" s="678"/>
      <c r="Q55" s="1199"/>
      <c r="R55" s="1263"/>
      <c r="S55" s="1133"/>
      <c r="T55" s="485"/>
      <c r="U55" s="316" t="b">
        <v>0</v>
      </c>
      <c r="V55" s="118" t="s">
        <v>228</v>
      </c>
      <c r="W55" s="71" t="s">
        <v>229</v>
      </c>
      <c r="X55" s="689"/>
      <c r="Y55" s="469" t="s">
        <v>4779</v>
      </c>
      <c r="Z55" s="476"/>
      <c r="AA55" s="82"/>
      <c r="AB55" s="837"/>
      <c r="AC55" s="143"/>
      <c r="AD55" s="183"/>
      <c r="AE55" s="828"/>
      <c r="AF55" s="891"/>
      <c r="AG55" s="891"/>
      <c r="AH55" s="64"/>
      <c r="AI55" s="144"/>
      <c r="AJ55" s="184"/>
      <c r="AK55" s="184"/>
      <c r="AL55" s="828"/>
      <c r="AM55" s="891"/>
      <c r="AN55" s="891"/>
      <c r="AO55" s="64"/>
      <c r="AP55" s="94"/>
      <c r="AQ55" s="865"/>
      <c r="AR55" s="185"/>
      <c r="AS55" s="857"/>
      <c r="AT55" s="973"/>
      <c r="AU55" s="973"/>
      <c r="AV55" s="187"/>
      <c r="AW55" s="276"/>
      <c r="AX55" s="185"/>
      <c r="AY55" s="185"/>
      <c r="AZ55" s="857"/>
      <c r="BA55" s="973"/>
      <c r="BB55" s="973"/>
      <c r="BC55" s="187"/>
      <c r="BD55" s="187"/>
      <c r="BE55" s="93"/>
      <c r="BF55" s="828"/>
      <c r="BG55" s="988"/>
      <c r="BH55" s="93"/>
      <c r="BI55" s="828"/>
      <c r="BJ55" s="991"/>
      <c r="BK55" s="93"/>
      <c r="BL55" s="828"/>
      <c r="BM55" s="988"/>
      <c r="BN55" s="541" t="s">
        <v>9250</v>
      </c>
      <c r="BO55" s="201"/>
      <c r="BP55" s="201"/>
      <c r="BQ55" s="261"/>
      <c r="BR55" s="261"/>
      <c r="BS55" s="18"/>
      <c r="BT55" s="261"/>
      <c r="BU55" s="261"/>
      <c r="BV55" s="18"/>
      <c r="BW55" s="261">
        <v>44749</v>
      </c>
      <c r="BX55" s="261"/>
      <c r="BY55" s="54"/>
    </row>
    <row r="56" spans="1:77" ht="50" customHeight="1" x14ac:dyDescent="0.2">
      <c r="A56" s="1305" t="s">
        <v>1788</v>
      </c>
      <c r="B56" s="65" t="s">
        <v>1789</v>
      </c>
      <c r="C56" s="471" t="s">
        <v>1790</v>
      </c>
      <c r="D56" s="1188">
        <v>2189</v>
      </c>
      <c r="E56" s="507" t="s">
        <v>91</v>
      </c>
      <c r="F56" s="507" t="s">
        <v>949</v>
      </c>
      <c r="G56" s="472" t="s">
        <v>89</v>
      </c>
      <c r="H56" s="468" t="s">
        <v>89</v>
      </c>
      <c r="I56" s="356">
        <v>42293</v>
      </c>
      <c r="J56" s="356" t="s">
        <v>90</v>
      </c>
      <c r="K56" s="356" t="s">
        <v>9115</v>
      </c>
      <c r="L56" s="356"/>
      <c r="M56" s="356"/>
      <c r="N56" s="62"/>
      <c r="O56" s="181"/>
      <c r="P56" s="678"/>
      <c r="Q56" s="678"/>
      <c r="R56" s="678"/>
      <c r="S56" s="1133" t="s">
        <v>1791</v>
      </c>
      <c r="T56" s="485" t="s">
        <v>1792</v>
      </c>
      <c r="U56" s="316" t="b">
        <v>0</v>
      </c>
      <c r="V56" s="118" t="s">
        <v>228</v>
      </c>
      <c r="W56" s="71" t="s">
        <v>94</v>
      </c>
      <c r="X56" s="71"/>
      <c r="Y56" s="72" t="s">
        <v>1793</v>
      </c>
      <c r="Z56" s="72" t="s">
        <v>6839</v>
      </c>
      <c r="AA56" s="106"/>
      <c r="AB56" s="836">
        <v>44593</v>
      </c>
      <c r="AC56" s="143" t="s">
        <v>4767</v>
      </c>
      <c r="AD56" s="183" t="s">
        <v>6840</v>
      </c>
      <c r="AE56" s="828">
        <v>44593</v>
      </c>
      <c r="AF56" s="891"/>
      <c r="AG56" s="891"/>
      <c r="AH56" s="64"/>
      <c r="AI56" s="144"/>
      <c r="AJ56" s="52" t="s">
        <v>1796</v>
      </c>
      <c r="AK56" s="184" t="s">
        <v>6841</v>
      </c>
      <c r="AL56" s="828">
        <v>44652</v>
      </c>
      <c r="AM56" s="891">
        <v>44655</v>
      </c>
      <c r="AN56" s="891">
        <v>44697</v>
      </c>
      <c r="AO56" s="64" t="s">
        <v>1798</v>
      </c>
      <c r="AP56" s="94"/>
      <c r="AQ56" s="863" t="s">
        <v>1025</v>
      </c>
      <c r="AR56" s="185" t="s">
        <v>9629</v>
      </c>
      <c r="AS56" s="856">
        <v>44743</v>
      </c>
      <c r="AT56" s="973"/>
      <c r="AU56" s="973"/>
      <c r="AV56" s="187"/>
      <c r="AW56" s="94"/>
      <c r="AX56" s="274"/>
      <c r="AY56" s="274"/>
      <c r="AZ56" s="856"/>
      <c r="BA56" s="973"/>
      <c r="BB56" s="973"/>
      <c r="BC56" s="187"/>
      <c r="BD56" s="187"/>
      <c r="BE56" s="93" t="s">
        <v>316</v>
      </c>
      <c r="BF56" s="828">
        <v>45017</v>
      </c>
      <c r="BG56" s="891"/>
      <c r="BH56" s="93" t="s">
        <v>9630</v>
      </c>
      <c r="BI56" s="828">
        <v>45078</v>
      </c>
      <c r="BJ56" s="988"/>
      <c r="BK56" s="93" t="s">
        <v>9087</v>
      </c>
      <c r="BL56" s="874">
        <v>45444</v>
      </c>
      <c r="BM56" s="988"/>
      <c r="BN56" s="540" t="s">
        <v>9631</v>
      </c>
      <c r="BO56" s="12" t="s">
        <v>9632</v>
      </c>
      <c r="BP56" s="12"/>
      <c r="BQ56" s="261">
        <v>44480</v>
      </c>
      <c r="BR56" s="261">
        <v>44673</v>
      </c>
      <c r="BS56" s="18" t="s">
        <v>116</v>
      </c>
      <c r="BT56" s="261">
        <v>44274</v>
      </c>
      <c r="BU56" s="261">
        <v>44673</v>
      </c>
      <c r="BV56" s="18" t="s">
        <v>116</v>
      </c>
      <c r="BW56" s="261"/>
      <c r="BX56" s="261"/>
      <c r="BY56" s="12" t="s">
        <v>579</v>
      </c>
    </row>
    <row r="57" spans="1:77" ht="50" customHeight="1" x14ac:dyDescent="0.2">
      <c r="A57" s="1305" t="s">
        <v>1826</v>
      </c>
      <c r="B57" s="521" t="s">
        <v>1807</v>
      </c>
      <c r="C57" s="471" t="s">
        <v>1808</v>
      </c>
      <c r="D57" s="1188">
        <v>2149</v>
      </c>
      <c r="E57" s="507" t="s">
        <v>297</v>
      </c>
      <c r="F57" s="507" t="s">
        <v>2182</v>
      </c>
      <c r="G57" s="472" t="s">
        <v>89</v>
      </c>
      <c r="H57" s="481" t="s">
        <v>89</v>
      </c>
      <c r="I57" s="356">
        <v>41290</v>
      </c>
      <c r="J57" s="356" t="s">
        <v>90</v>
      </c>
      <c r="K57" s="356" t="s">
        <v>389</v>
      </c>
      <c r="L57" s="356"/>
      <c r="M57" s="356"/>
      <c r="N57" s="62"/>
      <c r="O57" s="181"/>
      <c r="P57" s="678"/>
      <c r="Q57" s="678"/>
      <c r="R57" s="678"/>
      <c r="S57" s="1133"/>
      <c r="T57" s="485"/>
      <c r="U57" s="316" t="s">
        <v>93</v>
      </c>
      <c r="V57" s="118" t="s">
        <v>93</v>
      </c>
      <c r="W57" s="71" t="s">
        <v>94</v>
      </c>
      <c r="X57" s="689"/>
      <c r="Y57" s="781" t="s">
        <v>1810</v>
      </c>
      <c r="Z57" s="476" t="s">
        <v>1811</v>
      </c>
      <c r="AA57" s="108"/>
      <c r="AB57" s="837">
        <v>44287</v>
      </c>
      <c r="AC57" s="143" t="s">
        <v>1812</v>
      </c>
      <c r="AD57" s="183" t="s">
        <v>1813</v>
      </c>
      <c r="AE57" s="828">
        <v>42675</v>
      </c>
      <c r="AF57" s="891">
        <v>42675</v>
      </c>
      <c r="AG57" s="891">
        <v>42826</v>
      </c>
      <c r="AH57" s="64"/>
      <c r="AI57" s="144"/>
      <c r="AJ57" s="183" t="s">
        <v>1814</v>
      </c>
      <c r="AK57" s="183" t="s">
        <v>142</v>
      </c>
      <c r="AL57" s="828">
        <v>43040</v>
      </c>
      <c r="AM57" s="891">
        <v>43009</v>
      </c>
      <c r="AN57" s="891">
        <v>43040</v>
      </c>
      <c r="AO57" s="132" t="s">
        <v>1815</v>
      </c>
      <c r="AP57" s="94"/>
      <c r="AQ57" s="865" t="s">
        <v>1816</v>
      </c>
      <c r="AR57" s="185" t="s">
        <v>1817</v>
      </c>
      <c r="AS57" s="857">
        <v>43374</v>
      </c>
      <c r="AT57" s="973">
        <v>43374</v>
      </c>
      <c r="AU57" s="973">
        <v>43435</v>
      </c>
      <c r="AV57" s="531" t="s">
        <v>1818</v>
      </c>
      <c r="AW57" s="276"/>
      <c r="AX57" s="185" t="s">
        <v>788</v>
      </c>
      <c r="AY57" s="185" t="s">
        <v>766</v>
      </c>
      <c r="AZ57" s="857">
        <v>44470</v>
      </c>
      <c r="BA57" s="973">
        <v>44480</v>
      </c>
      <c r="BB57" s="973">
        <v>44536</v>
      </c>
      <c r="BC57" s="187" t="s">
        <v>1819</v>
      </c>
      <c r="BD57" s="187"/>
      <c r="BE57" s="93" t="s">
        <v>315</v>
      </c>
      <c r="BF57" s="828">
        <v>44652</v>
      </c>
      <c r="BG57" s="1020"/>
      <c r="BH57" s="93" t="s">
        <v>1025</v>
      </c>
      <c r="BI57" s="828">
        <v>44743</v>
      </c>
      <c r="BJ57" s="988"/>
      <c r="BK57" s="93" t="s">
        <v>399</v>
      </c>
      <c r="BL57" s="828">
        <v>45108</v>
      </c>
      <c r="BM57" s="988"/>
      <c r="BN57" s="540" t="s">
        <v>1820</v>
      </c>
      <c r="BO57" s="12" t="s">
        <v>9794</v>
      </c>
      <c r="BP57" s="1264" t="s">
        <v>5407</v>
      </c>
      <c r="BQ57" s="261">
        <v>44202</v>
      </c>
      <c r="BR57" s="261">
        <v>44446</v>
      </c>
      <c r="BS57" s="18" t="s">
        <v>116</v>
      </c>
      <c r="BT57" s="261">
        <v>44470</v>
      </c>
      <c r="BU57" s="261">
        <v>44686</v>
      </c>
      <c r="BV57" s="18" t="s">
        <v>116</v>
      </c>
      <c r="BW57" s="261">
        <v>44791</v>
      </c>
      <c r="BX57" s="261" t="s">
        <v>9795</v>
      </c>
      <c r="BY57" s="12" t="s">
        <v>1823</v>
      </c>
    </row>
    <row r="58" spans="1:77" ht="50" customHeight="1" x14ac:dyDescent="0.2">
      <c r="A58" s="1305" t="s">
        <v>1839</v>
      </c>
      <c r="B58" s="65" t="s">
        <v>1840</v>
      </c>
      <c r="C58" s="471" t="s">
        <v>5785</v>
      </c>
      <c r="D58" s="1188" t="s">
        <v>226</v>
      </c>
      <c r="E58" s="507" t="s">
        <v>292</v>
      </c>
      <c r="F58" s="507" t="s">
        <v>1021</v>
      </c>
      <c r="G58" s="472" t="s">
        <v>89</v>
      </c>
      <c r="H58" s="468" t="s">
        <v>89</v>
      </c>
      <c r="I58" s="356">
        <v>42474</v>
      </c>
      <c r="J58" s="356" t="s">
        <v>90</v>
      </c>
      <c r="K58" s="356" t="s">
        <v>9171</v>
      </c>
      <c r="L58" s="356"/>
      <c r="M58" s="356"/>
      <c r="N58" s="62"/>
      <c r="O58" s="181"/>
      <c r="P58" s="678"/>
      <c r="Q58" s="678"/>
      <c r="R58" s="678"/>
      <c r="S58" s="1133"/>
      <c r="T58" s="485"/>
      <c r="U58" s="316" t="b">
        <v>0</v>
      </c>
      <c r="V58" s="118" t="s">
        <v>111</v>
      </c>
      <c r="W58" s="71" t="s">
        <v>94</v>
      </c>
      <c r="X58" s="689"/>
      <c r="Y58" s="1265" t="s">
        <v>1842</v>
      </c>
      <c r="Z58" s="476" t="s">
        <v>5786</v>
      </c>
      <c r="AA58" s="106" t="s">
        <v>5787</v>
      </c>
      <c r="AB58" s="837">
        <v>41730</v>
      </c>
      <c r="AC58" s="143"/>
      <c r="AD58" s="183"/>
      <c r="AE58" s="828"/>
      <c r="AF58" s="891"/>
      <c r="AG58" s="891"/>
      <c r="AH58" s="64"/>
      <c r="AI58" s="144"/>
      <c r="AJ58" s="184"/>
      <c r="AK58" s="184"/>
      <c r="AL58" s="828"/>
      <c r="AM58" s="891"/>
      <c r="AN58" s="891"/>
      <c r="AO58" s="64"/>
      <c r="AP58" s="94"/>
      <c r="AQ58" s="865"/>
      <c r="AR58" s="185"/>
      <c r="AS58" s="857"/>
      <c r="AT58" s="973"/>
      <c r="AU58" s="973"/>
      <c r="AV58" s="187"/>
      <c r="AW58" s="276"/>
      <c r="AX58" s="185"/>
      <c r="AY58" s="185"/>
      <c r="AZ58" s="857"/>
      <c r="BA58" s="973"/>
      <c r="BB58" s="973"/>
      <c r="BC58" s="187"/>
      <c r="BD58" s="187"/>
      <c r="BE58" s="93"/>
      <c r="BF58" s="828"/>
      <c r="BG58" s="988"/>
      <c r="BH58" s="93"/>
      <c r="BI58" s="828"/>
      <c r="BJ58" s="988"/>
      <c r="BK58" s="93"/>
      <c r="BL58" s="828"/>
      <c r="BM58" s="988"/>
      <c r="BN58" s="540" t="s">
        <v>5788</v>
      </c>
      <c r="BO58" s="12"/>
      <c r="BP58" s="12"/>
      <c r="BQ58" s="261">
        <v>44468</v>
      </c>
      <c r="BR58" s="261"/>
      <c r="BS58" s="18" t="s">
        <v>116</v>
      </c>
      <c r="BT58" s="261"/>
      <c r="BU58" s="261"/>
      <c r="BV58" s="18"/>
      <c r="BW58" s="261"/>
      <c r="BX58" s="261"/>
      <c r="BY58" s="12" t="s">
        <v>105</v>
      </c>
    </row>
    <row r="59" spans="1:77" ht="50" customHeight="1" x14ac:dyDescent="0.2">
      <c r="A59" s="1305" t="s">
        <v>1861</v>
      </c>
      <c r="B59" s="521" t="s">
        <v>1862</v>
      </c>
      <c r="C59" s="471" t="s">
        <v>635</v>
      </c>
      <c r="D59" s="1188">
        <v>2150</v>
      </c>
      <c r="E59" s="507" t="s">
        <v>337</v>
      </c>
      <c r="F59" s="507" t="s">
        <v>931</v>
      </c>
      <c r="G59" s="472" t="s">
        <v>89</v>
      </c>
      <c r="H59" s="468" t="s">
        <v>89</v>
      </c>
      <c r="I59" s="356">
        <v>40162</v>
      </c>
      <c r="J59" s="356" t="s">
        <v>90</v>
      </c>
      <c r="K59" s="356" t="s">
        <v>9171</v>
      </c>
      <c r="L59" s="356"/>
      <c r="M59" s="356"/>
      <c r="N59" s="536">
        <v>44601</v>
      </c>
      <c r="O59" s="181"/>
      <c r="P59" s="678"/>
      <c r="Q59" s="678"/>
      <c r="R59" s="678"/>
      <c r="S59" s="1133"/>
      <c r="T59" s="485"/>
      <c r="U59" s="316" t="s">
        <v>93</v>
      </c>
      <c r="V59" s="118" t="s">
        <v>93</v>
      </c>
      <c r="W59" s="71" t="s">
        <v>94</v>
      </c>
      <c r="X59" s="689"/>
      <c r="Y59" s="476" t="s">
        <v>1863</v>
      </c>
      <c r="Z59" s="476" t="s">
        <v>7639</v>
      </c>
      <c r="AA59" s="106"/>
      <c r="AB59" s="837">
        <v>44562</v>
      </c>
      <c r="AC59" s="143" t="s">
        <v>1865</v>
      </c>
      <c r="AD59" s="183" t="s">
        <v>1866</v>
      </c>
      <c r="AE59" s="828">
        <v>43101</v>
      </c>
      <c r="AF59" s="891">
        <v>43106</v>
      </c>
      <c r="AG59" s="891">
        <v>43163</v>
      </c>
      <c r="AH59" s="64" t="s">
        <v>1867</v>
      </c>
      <c r="AI59" s="144" t="s">
        <v>1868</v>
      </c>
      <c r="AJ59" s="183" t="s">
        <v>1869</v>
      </c>
      <c r="AK59" s="183" t="s">
        <v>1870</v>
      </c>
      <c r="AL59" s="828">
        <v>43466</v>
      </c>
      <c r="AM59" s="891">
        <v>43472</v>
      </c>
      <c r="AN59" s="891">
        <v>43527</v>
      </c>
      <c r="AO59" s="64" t="s">
        <v>1871</v>
      </c>
      <c r="AP59" s="94"/>
      <c r="AQ59" s="952" t="s">
        <v>1872</v>
      </c>
      <c r="AR59" s="479" t="s">
        <v>158</v>
      </c>
      <c r="AS59" s="857">
        <v>44348</v>
      </c>
      <c r="AT59" s="973">
        <v>44348</v>
      </c>
      <c r="AU59" s="973">
        <v>44409</v>
      </c>
      <c r="AV59" s="531" t="s">
        <v>1873</v>
      </c>
      <c r="AW59" s="276"/>
      <c r="AX59" s="185"/>
      <c r="AY59" s="185"/>
      <c r="AZ59" s="857"/>
      <c r="BA59" s="973"/>
      <c r="BB59" s="973"/>
      <c r="BC59" s="187"/>
      <c r="BD59" s="187"/>
      <c r="BE59" s="93" t="s">
        <v>7640</v>
      </c>
      <c r="BF59" s="828">
        <v>44593</v>
      </c>
      <c r="BG59" s="991">
        <v>44601</v>
      </c>
      <c r="BH59" s="93" t="s">
        <v>6456</v>
      </c>
      <c r="BI59" s="828">
        <v>44896</v>
      </c>
      <c r="BJ59" s="988"/>
      <c r="BK59" s="93" t="s">
        <v>114</v>
      </c>
      <c r="BL59" s="828" t="s">
        <v>114</v>
      </c>
      <c r="BM59" s="988"/>
      <c r="BN59" s="540" t="s">
        <v>9796</v>
      </c>
      <c r="BO59" s="1203" t="s">
        <v>9797</v>
      </c>
      <c r="BP59" s="12"/>
      <c r="BQ59" s="261">
        <v>44670</v>
      </c>
      <c r="BR59" s="261">
        <v>44627</v>
      </c>
      <c r="BS59" s="18" t="s">
        <v>116</v>
      </c>
      <c r="BT59" s="261"/>
      <c r="BU59" s="261">
        <v>44627</v>
      </c>
      <c r="BV59" s="18" t="s">
        <v>116</v>
      </c>
      <c r="BW59" s="261">
        <v>44728</v>
      </c>
      <c r="BX59" s="1060" t="s">
        <v>8796</v>
      </c>
      <c r="BY59" s="32" t="s">
        <v>1884</v>
      </c>
    </row>
    <row r="60" spans="1:77" ht="50" customHeight="1" x14ac:dyDescent="0.2">
      <c r="A60" s="1305" t="s">
        <v>1885</v>
      </c>
      <c r="B60" s="65" t="s">
        <v>1886</v>
      </c>
      <c r="C60" s="471" t="s">
        <v>1887</v>
      </c>
      <c r="D60" s="1188">
        <v>2116</v>
      </c>
      <c r="E60" s="507" t="s">
        <v>1083</v>
      </c>
      <c r="F60" s="507" t="s">
        <v>3616</v>
      </c>
      <c r="G60" s="472" t="s">
        <v>89</v>
      </c>
      <c r="H60" s="173" t="s">
        <v>89</v>
      </c>
      <c r="I60" s="62">
        <v>42335</v>
      </c>
      <c r="J60" s="62" t="s">
        <v>90</v>
      </c>
      <c r="K60" s="62" t="s">
        <v>9798</v>
      </c>
      <c r="L60" s="62"/>
      <c r="M60" s="62"/>
      <c r="N60" s="62"/>
      <c r="O60" s="181"/>
      <c r="P60" s="678"/>
      <c r="Q60" s="678"/>
      <c r="R60" s="678"/>
      <c r="S60" s="1133"/>
      <c r="T60" s="485"/>
      <c r="U60" s="316" t="s">
        <v>93</v>
      </c>
      <c r="V60" s="118" t="s">
        <v>93</v>
      </c>
      <c r="W60" s="71" t="s">
        <v>94</v>
      </c>
      <c r="X60" s="689"/>
      <c r="Y60" s="469" t="s">
        <v>1889</v>
      </c>
      <c r="Z60" s="469" t="s">
        <v>9799</v>
      </c>
      <c r="AA60" s="106"/>
      <c r="AB60" s="837" t="s">
        <v>8695</v>
      </c>
      <c r="AC60" s="143"/>
      <c r="AD60" s="183"/>
      <c r="AE60" s="828"/>
      <c r="AF60" s="891">
        <v>43196</v>
      </c>
      <c r="AG60" s="891">
        <v>43245</v>
      </c>
      <c r="AH60" s="64" t="s">
        <v>1891</v>
      </c>
      <c r="AI60" s="144" t="s">
        <v>1892</v>
      </c>
      <c r="AJ60" s="184" t="s">
        <v>1893</v>
      </c>
      <c r="AK60" s="184" t="s">
        <v>766</v>
      </c>
      <c r="AL60" s="828">
        <v>43862</v>
      </c>
      <c r="AM60" s="891">
        <v>43878</v>
      </c>
      <c r="AN60" s="891">
        <v>43920</v>
      </c>
      <c r="AO60" s="64" t="s">
        <v>1894</v>
      </c>
      <c r="AP60" s="94"/>
      <c r="AQ60" s="865"/>
      <c r="AR60" s="185"/>
      <c r="AS60" s="857"/>
      <c r="AT60" s="973"/>
      <c r="AU60" s="973"/>
      <c r="AV60" s="187"/>
      <c r="AW60" s="276"/>
      <c r="AX60" s="185"/>
      <c r="AY60" s="185"/>
      <c r="AZ60" s="857"/>
      <c r="BA60" s="973"/>
      <c r="BB60" s="973"/>
      <c r="BC60" s="187"/>
      <c r="BD60" s="187"/>
      <c r="BE60" s="93" t="s">
        <v>6740</v>
      </c>
      <c r="BF60" s="828">
        <v>44927</v>
      </c>
      <c r="BG60" s="988"/>
      <c r="BH60" s="93" t="s">
        <v>4769</v>
      </c>
      <c r="BI60" s="828">
        <v>45017</v>
      </c>
      <c r="BJ60" s="988"/>
      <c r="BK60" s="93" t="s">
        <v>114</v>
      </c>
      <c r="BL60" s="828" t="s">
        <v>114</v>
      </c>
      <c r="BM60" s="988"/>
      <c r="BN60" s="540" t="s">
        <v>8697</v>
      </c>
      <c r="BO60" s="12" t="s">
        <v>9800</v>
      </c>
      <c r="BP60" s="12"/>
      <c r="BQ60" s="261" t="s">
        <v>9801</v>
      </c>
      <c r="BR60" s="261">
        <v>44337</v>
      </c>
      <c r="BS60" s="18" t="s">
        <v>116</v>
      </c>
      <c r="BT60" s="261">
        <v>44480</v>
      </c>
      <c r="BU60" s="261">
        <v>44797</v>
      </c>
      <c r="BV60" s="18" t="s">
        <v>116</v>
      </c>
      <c r="BW60" s="261">
        <v>44797</v>
      </c>
      <c r="BX60" s="261"/>
      <c r="BY60" s="12" t="s">
        <v>105</v>
      </c>
    </row>
    <row r="61" spans="1:77" ht="50" customHeight="1" x14ac:dyDescent="0.2">
      <c r="A61" s="1305" t="s">
        <v>1967</v>
      </c>
      <c r="B61" s="65" t="s">
        <v>1968</v>
      </c>
      <c r="C61" s="471" t="s">
        <v>1969</v>
      </c>
      <c r="D61" s="1188">
        <v>2151</v>
      </c>
      <c r="E61" s="507" t="s">
        <v>337</v>
      </c>
      <c r="F61" s="507" t="s">
        <v>4841</v>
      </c>
      <c r="G61" s="472" t="s">
        <v>89</v>
      </c>
      <c r="H61" s="173" t="s">
        <v>89</v>
      </c>
      <c r="I61" s="62">
        <v>40989</v>
      </c>
      <c r="J61" s="62" t="s">
        <v>90</v>
      </c>
      <c r="K61" s="62" t="s">
        <v>9789</v>
      </c>
      <c r="L61" s="62"/>
      <c r="M61" s="62"/>
      <c r="N61" s="62"/>
      <c r="O61" s="181"/>
      <c r="P61" s="678"/>
      <c r="Q61" s="678"/>
      <c r="R61" s="678"/>
      <c r="S61" s="1133"/>
      <c r="T61" s="485"/>
      <c r="U61" s="316" t="s">
        <v>93</v>
      </c>
      <c r="V61" s="118" t="s">
        <v>93</v>
      </c>
      <c r="W61" s="71" t="s">
        <v>94</v>
      </c>
      <c r="X61" s="689"/>
      <c r="Y61" s="476" t="s">
        <v>9587</v>
      </c>
      <c r="Z61" s="469" t="s">
        <v>9588</v>
      </c>
      <c r="AA61" s="106"/>
      <c r="AB61" s="837">
        <v>44013</v>
      </c>
      <c r="AC61" s="143" t="s">
        <v>5843</v>
      </c>
      <c r="AD61" s="183"/>
      <c r="AE61" s="828">
        <v>43374</v>
      </c>
      <c r="AF61" s="891">
        <v>43437</v>
      </c>
      <c r="AG61" s="891">
        <v>43521</v>
      </c>
      <c r="AH61" s="64" t="s">
        <v>1973</v>
      </c>
      <c r="AI61" s="144" t="s">
        <v>1974</v>
      </c>
      <c r="AJ61" s="184" t="s">
        <v>1975</v>
      </c>
      <c r="AK61" s="479" t="s">
        <v>343</v>
      </c>
      <c r="AL61" s="828">
        <v>44348</v>
      </c>
      <c r="AM61" s="891">
        <v>44407</v>
      </c>
      <c r="AN61" s="891">
        <v>44470</v>
      </c>
      <c r="AO61" s="64"/>
      <c r="AP61" s="94"/>
      <c r="AQ61" s="865"/>
      <c r="AR61" s="185"/>
      <c r="AS61" s="857"/>
      <c r="AT61" s="973"/>
      <c r="AU61" s="973"/>
      <c r="AV61" s="187"/>
      <c r="AW61" s="276"/>
      <c r="AX61" s="185"/>
      <c r="AY61" s="185"/>
      <c r="AZ61" s="857"/>
      <c r="BA61" s="973"/>
      <c r="BB61" s="973"/>
      <c r="BC61" s="187"/>
      <c r="BD61" s="187"/>
      <c r="BE61" s="93" t="s">
        <v>2957</v>
      </c>
      <c r="BF61" s="828">
        <v>44835</v>
      </c>
      <c r="BG61" s="988"/>
      <c r="BH61" s="93" t="s">
        <v>6303</v>
      </c>
      <c r="BI61" s="828">
        <v>44958</v>
      </c>
      <c r="BJ61" s="988"/>
      <c r="BK61" s="93" t="s">
        <v>9356</v>
      </c>
      <c r="BL61" s="828" t="s">
        <v>114</v>
      </c>
      <c r="BM61" s="988"/>
      <c r="BN61" s="631" t="s">
        <v>9802</v>
      </c>
      <c r="BO61" s="533"/>
      <c r="BP61" s="533"/>
      <c r="BQ61" s="261">
        <v>44708</v>
      </c>
      <c r="BR61" s="261">
        <v>44287</v>
      </c>
      <c r="BS61" s="18" t="s">
        <v>116</v>
      </c>
      <c r="BT61" s="261"/>
      <c r="BU61" s="261">
        <v>44770</v>
      </c>
      <c r="BV61" s="18" t="s">
        <v>116</v>
      </c>
      <c r="BW61" s="261">
        <v>44770</v>
      </c>
      <c r="BX61" s="261"/>
      <c r="BY61" s="12" t="s">
        <v>105</v>
      </c>
    </row>
    <row r="62" spans="1:77" ht="50" customHeight="1" x14ac:dyDescent="0.2">
      <c r="A62" s="1305" t="s">
        <v>2002</v>
      </c>
      <c r="B62" s="65" t="s">
        <v>2003</v>
      </c>
      <c r="C62" s="471" t="s">
        <v>635</v>
      </c>
      <c r="D62" s="1188">
        <v>2105</v>
      </c>
      <c r="E62" s="507" t="s">
        <v>4235</v>
      </c>
      <c r="F62" s="507" t="s">
        <v>3616</v>
      </c>
      <c r="G62" s="472" t="s">
        <v>89</v>
      </c>
      <c r="H62" s="468" t="s">
        <v>89</v>
      </c>
      <c r="I62" s="356">
        <v>40752</v>
      </c>
      <c r="J62" s="356" t="s">
        <v>90</v>
      </c>
      <c r="K62" s="356" t="s">
        <v>9171</v>
      </c>
      <c r="L62" s="356"/>
      <c r="M62" s="356"/>
      <c r="N62" s="62">
        <v>44410</v>
      </c>
      <c r="O62" s="181">
        <v>44649</v>
      </c>
      <c r="P62" s="678"/>
      <c r="Q62" s="1199"/>
      <c r="R62" s="1199"/>
      <c r="S62" s="1133"/>
      <c r="T62" s="485"/>
      <c r="U62" s="316" t="s">
        <v>93</v>
      </c>
      <c r="V62" s="118" t="s">
        <v>93</v>
      </c>
      <c r="W62" s="71" t="s">
        <v>94</v>
      </c>
      <c r="X62" s="689"/>
      <c r="Y62" s="82" t="s">
        <v>2005</v>
      </c>
      <c r="Z62" s="72" t="s">
        <v>5872</v>
      </c>
      <c r="AA62" s="106"/>
      <c r="AB62" s="837">
        <v>44209</v>
      </c>
      <c r="AC62" s="143" t="s">
        <v>5873</v>
      </c>
      <c r="AD62" s="183" t="s">
        <v>5874</v>
      </c>
      <c r="AE62" s="828">
        <v>43525</v>
      </c>
      <c r="AF62" s="891">
        <v>43528</v>
      </c>
      <c r="AG62" s="891">
        <v>43584</v>
      </c>
      <c r="AH62" s="132" t="s">
        <v>5875</v>
      </c>
      <c r="AI62" s="144" t="s">
        <v>5876</v>
      </c>
      <c r="AJ62" s="184"/>
      <c r="AK62" s="184"/>
      <c r="AL62" s="828"/>
      <c r="AM62" s="891"/>
      <c r="AN62" s="891"/>
      <c r="AO62" s="64"/>
      <c r="AP62" s="94"/>
      <c r="AQ62" s="865"/>
      <c r="AR62" s="185"/>
      <c r="AS62" s="857"/>
      <c r="AT62" s="973"/>
      <c r="AU62" s="973"/>
      <c r="AV62" s="187"/>
      <c r="AW62" s="276"/>
      <c r="AX62" s="185"/>
      <c r="AY62" s="185"/>
      <c r="AZ62" s="857"/>
      <c r="BA62" s="973"/>
      <c r="BB62" s="973"/>
      <c r="BC62" s="187"/>
      <c r="BD62" s="187"/>
      <c r="BE62" s="93" t="s">
        <v>7740</v>
      </c>
      <c r="BF62" s="828">
        <v>44287</v>
      </c>
      <c r="BG62" s="988">
        <v>44410</v>
      </c>
      <c r="BH62" s="93" t="s">
        <v>7741</v>
      </c>
      <c r="BI62" s="828">
        <v>44409</v>
      </c>
      <c r="BJ62" s="988">
        <v>44649</v>
      </c>
      <c r="BK62" s="93" t="s">
        <v>7742</v>
      </c>
      <c r="BL62" s="828">
        <v>44958</v>
      </c>
      <c r="BM62" s="988"/>
      <c r="BN62" s="540" t="s">
        <v>7743</v>
      </c>
      <c r="BO62" s="12" t="s">
        <v>9803</v>
      </c>
      <c r="BP62" s="12"/>
      <c r="BQ62" s="261">
        <v>44673</v>
      </c>
      <c r="BR62" s="261">
        <v>44258</v>
      </c>
      <c r="BS62" s="18" t="s">
        <v>116</v>
      </c>
      <c r="BT62" s="261"/>
      <c r="BU62" s="261">
        <v>44440</v>
      </c>
      <c r="BV62" s="18" t="s">
        <v>116</v>
      </c>
      <c r="BW62" s="261">
        <v>44516</v>
      </c>
      <c r="BX62" s="261" t="s">
        <v>8881</v>
      </c>
      <c r="BY62" s="12" t="s">
        <v>2009</v>
      </c>
    </row>
    <row r="63" spans="1:77" ht="50" hidden="1" customHeight="1" x14ac:dyDescent="0.2">
      <c r="A63" s="1305" t="s">
        <v>2046</v>
      </c>
      <c r="B63" s="65" t="s">
        <v>2047</v>
      </c>
      <c r="C63" s="1266" t="s">
        <v>5892</v>
      </c>
      <c r="D63" s="1188">
        <v>2032</v>
      </c>
      <c r="E63" s="507" t="s">
        <v>337</v>
      </c>
      <c r="F63" s="507" t="s">
        <v>4841</v>
      </c>
      <c r="G63" s="472" t="s">
        <v>89</v>
      </c>
      <c r="H63" s="468" t="s">
        <v>89</v>
      </c>
      <c r="I63" s="356">
        <v>44335</v>
      </c>
      <c r="J63" s="356" t="s">
        <v>90</v>
      </c>
      <c r="K63" s="356" t="s">
        <v>9171</v>
      </c>
      <c r="L63" s="356"/>
      <c r="M63" s="356"/>
      <c r="N63" s="62">
        <v>43563</v>
      </c>
      <c r="O63" s="181">
        <v>43678</v>
      </c>
      <c r="P63" s="678">
        <v>44270</v>
      </c>
      <c r="Q63" s="678"/>
      <c r="R63" s="678"/>
      <c r="S63" s="1133"/>
      <c r="T63" s="485"/>
      <c r="U63" s="316" t="s">
        <v>93</v>
      </c>
      <c r="V63" s="118" t="s">
        <v>93</v>
      </c>
      <c r="W63" s="71" t="s">
        <v>94</v>
      </c>
      <c r="X63" s="689"/>
      <c r="Y63" s="476" t="s">
        <v>5895</v>
      </c>
      <c r="Z63" s="476" t="s">
        <v>5896</v>
      </c>
      <c r="AA63" s="106" t="s">
        <v>5897</v>
      </c>
      <c r="AB63" s="837">
        <v>43374</v>
      </c>
      <c r="AC63" s="143" t="s">
        <v>5898</v>
      </c>
      <c r="AD63" s="183"/>
      <c r="AE63" s="828">
        <v>43221</v>
      </c>
      <c r="AF63" s="891"/>
      <c r="AG63" s="891"/>
      <c r="AH63" s="64"/>
      <c r="AI63" s="144"/>
      <c r="AJ63" s="184"/>
      <c r="AK63" s="184"/>
      <c r="AL63" s="828"/>
      <c r="AM63" s="891"/>
      <c r="AN63" s="891"/>
      <c r="AO63" s="64"/>
      <c r="AP63" s="94"/>
      <c r="AQ63" s="865"/>
      <c r="AR63" s="185"/>
      <c r="AS63" s="857"/>
      <c r="AT63" s="973"/>
      <c r="AU63" s="973"/>
      <c r="AV63" s="187"/>
      <c r="AW63" s="276"/>
      <c r="AX63" s="185"/>
      <c r="AY63" s="185"/>
      <c r="AZ63" s="857"/>
      <c r="BA63" s="973"/>
      <c r="BB63" s="973"/>
      <c r="BC63" s="187"/>
      <c r="BD63" s="187"/>
      <c r="BE63" s="93" t="s">
        <v>5899</v>
      </c>
      <c r="BF63" s="828">
        <v>43586</v>
      </c>
      <c r="BG63" s="988">
        <v>43563</v>
      </c>
      <c r="BH63" s="93" t="s">
        <v>5900</v>
      </c>
      <c r="BI63" s="828">
        <v>43678</v>
      </c>
      <c r="BJ63" s="988">
        <v>43678</v>
      </c>
      <c r="BK63" s="93" t="s">
        <v>5307</v>
      </c>
      <c r="BL63" s="828">
        <v>43952</v>
      </c>
      <c r="BM63" s="988">
        <v>44335</v>
      </c>
      <c r="BN63" s="547" t="s">
        <v>9308</v>
      </c>
      <c r="BO63" s="55"/>
      <c r="BP63" s="55"/>
      <c r="BQ63" s="261">
        <v>43643</v>
      </c>
      <c r="BR63" s="261"/>
      <c r="BS63" s="18" t="s">
        <v>116</v>
      </c>
      <c r="BT63" s="261"/>
      <c r="BU63" s="261"/>
      <c r="BV63" s="18"/>
      <c r="BW63" s="261">
        <v>44294</v>
      </c>
      <c r="BX63" s="261" t="s">
        <v>6810</v>
      </c>
      <c r="BY63" s="12" t="s">
        <v>9309</v>
      </c>
    </row>
    <row r="64" spans="1:77" ht="50" customHeight="1" x14ac:dyDescent="0.2">
      <c r="A64" s="1305" t="s">
        <v>2077</v>
      </c>
      <c r="B64" s="521" t="s">
        <v>2078</v>
      </c>
      <c r="C64" s="1267" t="s">
        <v>2079</v>
      </c>
      <c r="D64" s="1188">
        <v>2128</v>
      </c>
      <c r="E64" s="507" t="s">
        <v>1083</v>
      </c>
      <c r="F64" s="507" t="s">
        <v>3616</v>
      </c>
      <c r="G64" s="472" t="s">
        <v>89</v>
      </c>
      <c r="H64" s="481" t="s">
        <v>89</v>
      </c>
      <c r="I64" s="356">
        <v>41809</v>
      </c>
      <c r="J64" s="356" t="s">
        <v>90</v>
      </c>
      <c r="K64" s="356" t="s">
        <v>389</v>
      </c>
      <c r="L64" s="356"/>
      <c r="M64" s="356"/>
      <c r="N64" s="62"/>
      <c r="O64" s="181"/>
      <c r="P64" s="678"/>
      <c r="Q64" s="678"/>
      <c r="R64" s="678"/>
      <c r="S64" s="1133"/>
      <c r="T64" s="485"/>
      <c r="U64" s="316" t="s">
        <v>93</v>
      </c>
      <c r="V64" s="118" t="s">
        <v>93</v>
      </c>
      <c r="W64" s="71" t="s">
        <v>94</v>
      </c>
      <c r="X64" s="1250"/>
      <c r="Y64" s="469" t="s">
        <v>2081</v>
      </c>
      <c r="Z64" s="469" t="s">
        <v>9359</v>
      </c>
      <c r="AA64" s="106"/>
      <c r="AB64" s="837">
        <v>44470</v>
      </c>
      <c r="AC64" s="143" t="s">
        <v>2083</v>
      </c>
      <c r="AD64" s="183" t="s">
        <v>142</v>
      </c>
      <c r="AE64" s="828">
        <v>41913</v>
      </c>
      <c r="AF64" s="891">
        <v>41927</v>
      </c>
      <c r="AG64" s="891">
        <v>42035</v>
      </c>
      <c r="AH64" s="132" t="s">
        <v>2084</v>
      </c>
      <c r="AI64" s="144" t="s">
        <v>2085</v>
      </c>
      <c r="AJ64" s="479" t="s">
        <v>2086</v>
      </c>
      <c r="AK64" s="184" t="s">
        <v>2087</v>
      </c>
      <c r="AL64" s="828">
        <v>42917</v>
      </c>
      <c r="AM64" s="891">
        <v>42942</v>
      </c>
      <c r="AN64" s="891">
        <v>43086</v>
      </c>
      <c r="AO64" s="132" t="s">
        <v>2088</v>
      </c>
      <c r="AP64" s="94"/>
      <c r="AQ64" s="865" t="s">
        <v>1008</v>
      </c>
      <c r="AR64" s="185" t="s">
        <v>2089</v>
      </c>
      <c r="AS64" s="857">
        <v>43770</v>
      </c>
      <c r="AT64" s="973">
        <v>44088</v>
      </c>
      <c r="AU64" s="973">
        <v>44172</v>
      </c>
      <c r="AV64" s="531" t="s">
        <v>2090</v>
      </c>
      <c r="AW64" s="276"/>
      <c r="AX64" s="185"/>
      <c r="AY64" s="185"/>
      <c r="AZ64" s="857"/>
      <c r="BA64" s="973"/>
      <c r="BB64" s="973"/>
      <c r="BC64" s="187"/>
      <c r="BD64" s="187"/>
      <c r="BE64" s="93" t="s">
        <v>6130</v>
      </c>
      <c r="BF64" s="828">
        <v>44774</v>
      </c>
      <c r="BG64" s="988"/>
      <c r="BH64" s="93" t="s">
        <v>6740</v>
      </c>
      <c r="BI64" s="828">
        <v>44927</v>
      </c>
      <c r="BJ64" s="988"/>
      <c r="BK64" s="93" t="s">
        <v>114</v>
      </c>
      <c r="BL64" s="828" t="s">
        <v>114</v>
      </c>
      <c r="BM64" s="988"/>
      <c r="BN64" s="540" t="s">
        <v>8932</v>
      </c>
      <c r="BO64" s="12" t="s">
        <v>9804</v>
      </c>
      <c r="BP64" s="12"/>
      <c r="BQ64" s="261">
        <v>44795</v>
      </c>
      <c r="BR64" s="261">
        <v>44515</v>
      </c>
      <c r="BS64" s="18" t="s">
        <v>116</v>
      </c>
      <c r="BT64" s="261">
        <v>44313</v>
      </c>
      <c r="BU64" s="261">
        <v>44771</v>
      </c>
      <c r="BV64" s="18" t="s">
        <v>116</v>
      </c>
      <c r="BW64" s="261"/>
      <c r="BX64" s="261"/>
      <c r="BY64" s="12" t="s">
        <v>105</v>
      </c>
    </row>
    <row r="65" spans="1:77" ht="50" customHeight="1" x14ac:dyDescent="0.2">
      <c r="A65" s="1305" t="s">
        <v>2104</v>
      </c>
      <c r="B65" s="65" t="s">
        <v>2105</v>
      </c>
      <c r="C65" s="471" t="s">
        <v>265</v>
      </c>
      <c r="D65" s="1188">
        <v>2168</v>
      </c>
      <c r="E65" s="507" t="s">
        <v>337</v>
      </c>
      <c r="F65" s="507" t="s">
        <v>266</v>
      </c>
      <c r="G65" s="472" t="s">
        <v>89</v>
      </c>
      <c r="H65" s="468" t="s">
        <v>89</v>
      </c>
      <c r="I65" s="356">
        <v>40723</v>
      </c>
      <c r="J65" s="356" t="s">
        <v>90</v>
      </c>
      <c r="K65" s="356" t="s">
        <v>2106</v>
      </c>
      <c r="L65" s="356"/>
      <c r="M65" s="356"/>
      <c r="N65" s="62"/>
      <c r="O65" s="181"/>
      <c r="P65" s="678"/>
      <c r="Q65" s="1199"/>
      <c r="R65" s="1199"/>
      <c r="S65" s="1133"/>
      <c r="T65" s="485"/>
      <c r="U65" s="316" t="s">
        <v>93</v>
      </c>
      <c r="V65" s="118" t="s">
        <v>93</v>
      </c>
      <c r="W65" s="71" t="s">
        <v>94</v>
      </c>
      <c r="X65" s="689"/>
      <c r="Y65" s="82" t="s">
        <v>2107</v>
      </c>
      <c r="Z65" s="82" t="s">
        <v>2107</v>
      </c>
      <c r="AA65" s="106"/>
      <c r="AB65" s="837">
        <v>44166</v>
      </c>
      <c r="AC65" s="143" t="s">
        <v>2110</v>
      </c>
      <c r="AD65" s="183" t="s">
        <v>2111</v>
      </c>
      <c r="AE65" s="828">
        <v>42278</v>
      </c>
      <c r="AF65" s="891">
        <v>42286</v>
      </c>
      <c r="AG65" s="891">
        <v>42328</v>
      </c>
      <c r="AH65" s="132" t="s">
        <v>2112</v>
      </c>
      <c r="AI65" s="144" t="s">
        <v>2113</v>
      </c>
      <c r="AJ65" s="183" t="s">
        <v>2114</v>
      </c>
      <c r="AK65" s="183" t="s">
        <v>2115</v>
      </c>
      <c r="AL65" s="828">
        <v>44287</v>
      </c>
      <c r="AM65" s="891">
        <v>44197</v>
      </c>
      <c r="AN65" s="891">
        <v>44287</v>
      </c>
      <c r="AO65" s="64" t="s">
        <v>2116</v>
      </c>
      <c r="AP65" s="94"/>
      <c r="AQ65" s="865"/>
      <c r="AR65" s="185"/>
      <c r="AS65" s="857"/>
      <c r="AT65" s="973"/>
      <c r="AU65" s="973"/>
      <c r="AV65" s="187"/>
      <c r="AW65" s="276"/>
      <c r="AX65" s="185"/>
      <c r="AY65" s="185"/>
      <c r="AZ65" s="857"/>
      <c r="BA65" s="973"/>
      <c r="BB65" s="973"/>
      <c r="BC65" s="187"/>
      <c r="BD65" s="187"/>
      <c r="BE65" s="93" t="s">
        <v>2957</v>
      </c>
      <c r="BF65" s="828">
        <v>44835</v>
      </c>
      <c r="BG65" s="988"/>
      <c r="BH65" s="93" t="s">
        <v>6303</v>
      </c>
      <c r="BI65" s="828">
        <v>44958</v>
      </c>
      <c r="BJ65" s="988"/>
      <c r="BK65" s="93" t="s">
        <v>114</v>
      </c>
      <c r="BL65" s="828" t="s">
        <v>114</v>
      </c>
      <c r="BM65" s="988"/>
      <c r="BN65" s="540" t="s">
        <v>9805</v>
      </c>
      <c r="BO65" s="540" t="s">
        <v>9805</v>
      </c>
      <c r="BP65" s="12"/>
      <c r="BQ65" s="261">
        <v>44673</v>
      </c>
      <c r="BR65" s="261">
        <v>44302</v>
      </c>
      <c r="BS65" s="18" t="s">
        <v>116</v>
      </c>
      <c r="BT65" s="261"/>
      <c r="BU65" s="261">
        <v>44302</v>
      </c>
      <c r="BV65" s="18" t="s">
        <v>116</v>
      </c>
      <c r="BW65" s="261">
        <v>44770</v>
      </c>
      <c r="BX65" s="261"/>
      <c r="BY65" s="12" t="s">
        <v>579</v>
      </c>
    </row>
    <row r="66" spans="1:77" ht="50" customHeight="1" x14ac:dyDescent="0.2">
      <c r="A66" s="1305" t="s">
        <v>2131</v>
      </c>
      <c r="B66" s="65" t="s">
        <v>2122</v>
      </c>
      <c r="C66" s="471" t="s">
        <v>635</v>
      </c>
      <c r="D66" s="1188">
        <v>2152</v>
      </c>
      <c r="E66" s="507" t="s">
        <v>2759</v>
      </c>
      <c r="F66" s="507" t="s">
        <v>266</v>
      </c>
      <c r="G66" s="472" t="s">
        <v>89</v>
      </c>
      <c r="H66" s="468" t="s">
        <v>89</v>
      </c>
      <c r="I66" s="356">
        <v>42052</v>
      </c>
      <c r="J66" s="356" t="s">
        <v>90</v>
      </c>
      <c r="K66" s="356" t="s">
        <v>9171</v>
      </c>
      <c r="L66" s="356"/>
      <c r="M66" s="356"/>
      <c r="N66" s="536">
        <v>44382</v>
      </c>
      <c r="O66" s="181">
        <v>44742</v>
      </c>
      <c r="P66" s="678"/>
      <c r="Q66" s="678"/>
      <c r="R66" s="678"/>
      <c r="S66" s="1133"/>
      <c r="T66" s="485"/>
      <c r="U66" s="316" t="s">
        <v>93</v>
      </c>
      <c r="V66" s="118" t="s">
        <v>93</v>
      </c>
      <c r="W66" s="71" t="s">
        <v>94</v>
      </c>
      <c r="X66" s="689"/>
      <c r="Y66" s="469" t="s">
        <v>2124</v>
      </c>
      <c r="Z66" s="476" t="s">
        <v>5943</v>
      </c>
      <c r="AA66" s="82" t="s">
        <v>5944</v>
      </c>
      <c r="AB66" s="837">
        <v>43770</v>
      </c>
      <c r="AC66" s="143" t="s">
        <v>4720</v>
      </c>
      <c r="AD66" s="183" t="s">
        <v>2126</v>
      </c>
      <c r="AE66" s="828">
        <v>43191</v>
      </c>
      <c r="AF66" s="891">
        <v>43220</v>
      </c>
      <c r="AG66" s="891">
        <v>43262</v>
      </c>
      <c r="AH66" s="64" t="s">
        <v>5945</v>
      </c>
      <c r="AI66" s="144" t="s">
        <v>5946</v>
      </c>
      <c r="AJ66" s="184" t="s">
        <v>5333</v>
      </c>
      <c r="AK66" s="479" t="s">
        <v>2127</v>
      </c>
      <c r="AL66" s="828">
        <v>43466</v>
      </c>
      <c r="AM66" s="891">
        <v>43493</v>
      </c>
      <c r="AN66" s="891">
        <v>43542</v>
      </c>
      <c r="AO66" s="64" t="s">
        <v>5947</v>
      </c>
      <c r="AP66" s="94" t="s">
        <v>5948</v>
      </c>
      <c r="AQ66" s="865">
        <v>43798</v>
      </c>
      <c r="AR66" s="185" t="s">
        <v>367</v>
      </c>
      <c r="AS66" s="857">
        <v>43770</v>
      </c>
      <c r="AT66" s="973">
        <v>43798</v>
      </c>
      <c r="AU66" s="973">
        <v>43854</v>
      </c>
      <c r="AV66" s="187" t="s">
        <v>2128</v>
      </c>
      <c r="AW66" s="276"/>
      <c r="AX66" s="185"/>
      <c r="AY66" s="185"/>
      <c r="AZ66" s="857"/>
      <c r="BA66" s="973"/>
      <c r="BB66" s="973"/>
      <c r="BC66" s="187"/>
      <c r="BD66" s="187"/>
      <c r="BE66" s="93" t="s">
        <v>5307</v>
      </c>
      <c r="BF66" s="828">
        <v>43952</v>
      </c>
      <c r="BG66" s="1019">
        <v>44378</v>
      </c>
      <c r="BH66" s="93" t="s">
        <v>5228</v>
      </c>
      <c r="BI66" s="828">
        <v>44197</v>
      </c>
      <c r="BJ66" s="988">
        <v>44713</v>
      </c>
      <c r="BK66" s="93" t="s">
        <v>4767</v>
      </c>
      <c r="BL66" s="828">
        <v>44593</v>
      </c>
      <c r="BM66" s="988"/>
      <c r="BN66" s="540"/>
      <c r="BO66" s="12" t="s">
        <v>9806</v>
      </c>
      <c r="BP66" s="12"/>
      <c r="BQ66" s="261">
        <v>44061</v>
      </c>
      <c r="BR66" s="261"/>
      <c r="BS66" s="18" t="s">
        <v>116</v>
      </c>
      <c r="BT66" s="261"/>
      <c r="BU66" s="261">
        <v>44764</v>
      </c>
      <c r="BV66" s="18" t="s">
        <v>116</v>
      </c>
      <c r="BW66" s="261">
        <v>44516</v>
      </c>
      <c r="BX66" s="261" t="s">
        <v>8881</v>
      </c>
      <c r="BY66" s="32" t="s">
        <v>7126</v>
      </c>
    </row>
    <row r="67" spans="1:77" ht="50" customHeight="1" x14ac:dyDescent="0.2">
      <c r="A67" s="1305" t="s">
        <v>2179</v>
      </c>
      <c r="B67" s="65" t="s">
        <v>2180</v>
      </c>
      <c r="C67" s="471" t="s">
        <v>8250</v>
      </c>
      <c r="D67" s="1188">
        <v>2125</v>
      </c>
      <c r="E67" s="507" t="s">
        <v>297</v>
      </c>
      <c r="F67" s="507" t="s">
        <v>1420</v>
      </c>
      <c r="G67" s="472" t="s">
        <v>89</v>
      </c>
      <c r="H67" s="468" t="s">
        <v>89</v>
      </c>
      <c r="I67" s="356">
        <v>43033</v>
      </c>
      <c r="J67" s="356" t="s">
        <v>90</v>
      </c>
      <c r="K67" s="356" t="s">
        <v>9115</v>
      </c>
      <c r="L67" s="356"/>
      <c r="M67" s="356" t="s">
        <v>2183</v>
      </c>
      <c r="N67" s="536">
        <v>44489</v>
      </c>
      <c r="O67" s="181">
        <v>44651</v>
      </c>
      <c r="P67" s="678"/>
      <c r="Q67" s="678"/>
      <c r="R67" s="678"/>
      <c r="S67" s="1133"/>
      <c r="T67" s="485"/>
      <c r="U67" s="316" t="s">
        <v>93</v>
      </c>
      <c r="V67" s="118" t="s">
        <v>93</v>
      </c>
      <c r="W67" s="71" t="s">
        <v>94</v>
      </c>
      <c r="X67" s="71"/>
      <c r="Y67" s="508" t="s">
        <v>2184</v>
      </c>
      <c r="Z67" s="78" t="s">
        <v>9807</v>
      </c>
      <c r="AA67" s="82"/>
      <c r="AB67" s="837">
        <v>44378</v>
      </c>
      <c r="AC67" s="143" t="s">
        <v>2186</v>
      </c>
      <c r="AD67" s="183" t="s">
        <v>2187</v>
      </c>
      <c r="AE67" s="828">
        <v>43282</v>
      </c>
      <c r="AF67" s="891">
        <v>43665</v>
      </c>
      <c r="AG67" s="891">
        <v>43738</v>
      </c>
      <c r="AH67" s="64" t="s">
        <v>2188</v>
      </c>
      <c r="AI67" s="144" t="s">
        <v>2189</v>
      </c>
      <c r="AJ67" s="184" t="s">
        <v>4753</v>
      </c>
      <c r="AK67" s="479" t="s">
        <v>2190</v>
      </c>
      <c r="AL67" s="828">
        <v>44166</v>
      </c>
      <c r="AM67" s="891">
        <v>44166</v>
      </c>
      <c r="AN67" s="891">
        <v>44204</v>
      </c>
      <c r="AO67" s="64" t="s">
        <v>2191</v>
      </c>
      <c r="AP67" s="94"/>
      <c r="AQ67" s="865"/>
      <c r="AR67" s="185"/>
      <c r="AS67" s="857"/>
      <c r="AT67" s="973"/>
      <c r="AU67" s="973"/>
      <c r="AV67" s="187"/>
      <c r="AW67" s="276"/>
      <c r="AX67" s="185"/>
      <c r="AY67" s="185"/>
      <c r="AZ67" s="857"/>
      <c r="BA67" s="973"/>
      <c r="BB67" s="973"/>
      <c r="BC67" s="187"/>
      <c r="BD67" s="187"/>
      <c r="BE67" s="93" t="s">
        <v>2192</v>
      </c>
      <c r="BF67" s="828">
        <v>44470</v>
      </c>
      <c r="BG67" s="991">
        <v>44498</v>
      </c>
      <c r="BH67" s="93" t="s">
        <v>4920</v>
      </c>
      <c r="BI67" s="828">
        <v>44621</v>
      </c>
      <c r="BJ67" s="988">
        <v>44651</v>
      </c>
      <c r="BK67" s="93" t="s">
        <v>8698</v>
      </c>
      <c r="BL67" s="828">
        <v>44927</v>
      </c>
      <c r="BM67" s="988"/>
      <c r="BN67" s="540" t="s">
        <v>9808</v>
      </c>
      <c r="BO67" s="12" t="s">
        <v>9809</v>
      </c>
      <c r="BP67" s="12"/>
      <c r="BQ67" s="261">
        <v>44582</v>
      </c>
      <c r="BR67" s="261">
        <v>44403</v>
      </c>
      <c r="BS67" s="18" t="s">
        <v>116</v>
      </c>
      <c r="BT67" s="261">
        <v>44613</v>
      </c>
      <c r="BU67" s="261">
        <v>44498</v>
      </c>
      <c r="BV67" s="18" t="s">
        <v>116</v>
      </c>
      <c r="BW67" s="261">
        <v>44740</v>
      </c>
      <c r="BX67" s="261" t="s">
        <v>8881</v>
      </c>
      <c r="BY67" s="12" t="s">
        <v>2196</v>
      </c>
    </row>
    <row r="68" spans="1:77" ht="50" customHeight="1" x14ac:dyDescent="0.2">
      <c r="A68" s="1305" t="s">
        <v>2207</v>
      </c>
      <c r="B68" s="65" t="s">
        <v>2208</v>
      </c>
      <c r="C68" s="471" t="s">
        <v>2209</v>
      </c>
      <c r="D68" s="736">
        <v>2137</v>
      </c>
      <c r="E68" s="507" t="s">
        <v>91</v>
      </c>
      <c r="F68" s="507" t="s">
        <v>949</v>
      </c>
      <c r="G68" s="472" t="s">
        <v>89</v>
      </c>
      <c r="H68" s="468" t="s">
        <v>194</v>
      </c>
      <c r="I68" s="356">
        <v>42425</v>
      </c>
      <c r="J68" s="356" t="s">
        <v>90</v>
      </c>
      <c r="K68" s="356" t="s">
        <v>9128</v>
      </c>
      <c r="L68" s="356"/>
      <c r="M68" s="356"/>
      <c r="N68" s="62"/>
      <c r="O68" s="181"/>
      <c r="P68" s="678"/>
      <c r="Q68" s="678"/>
      <c r="R68" s="678"/>
      <c r="S68" s="1133"/>
      <c r="T68" s="485"/>
      <c r="U68" s="316" t="s">
        <v>93</v>
      </c>
      <c r="V68" s="118" t="s">
        <v>93</v>
      </c>
      <c r="W68" s="71" t="s">
        <v>94</v>
      </c>
      <c r="X68" s="71"/>
      <c r="Y68" s="72" t="s">
        <v>2211</v>
      </c>
      <c r="Z68" s="72" t="s">
        <v>9365</v>
      </c>
      <c r="AA68" s="108"/>
      <c r="AB68" s="837">
        <v>44470</v>
      </c>
      <c r="AC68" s="143" t="s">
        <v>2213</v>
      </c>
      <c r="AD68" s="183" t="s">
        <v>364</v>
      </c>
      <c r="AE68" s="828">
        <v>43405</v>
      </c>
      <c r="AF68" s="891">
        <v>43409</v>
      </c>
      <c r="AG68" s="891">
        <v>43451</v>
      </c>
      <c r="AH68" s="64" t="s">
        <v>2214</v>
      </c>
      <c r="AI68" s="144" t="s">
        <v>2215</v>
      </c>
      <c r="AJ68" s="479" t="s">
        <v>2216</v>
      </c>
      <c r="AK68" s="184" t="s">
        <v>367</v>
      </c>
      <c r="AL68" s="828">
        <v>43770</v>
      </c>
      <c r="AM68" s="891">
        <v>43773</v>
      </c>
      <c r="AN68" s="891">
        <v>43815</v>
      </c>
      <c r="AO68" s="64" t="s">
        <v>2214</v>
      </c>
      <c r="AP68" s="94"/>
      <c r="AQ68" s="865" t="s">
        <v>2217</v>
      </c>
      <c r="AR68" s="185" t="s">
        <v>369</v>
      </c>
      <c r="AS68" s="857">
        <v>44256</v>
      </c>
      <c r="AT68" s="973">
        <v>44256</v>
      </c>
      <c r="AU68" s="973">
        <v>44305</v>
      </c>
      <c r="AV68" s="187" t="s">
        <v>2218</v>
      </c>
      <c r="AW68" s="276"/>
      <c r="AX68" s="185"/>
      <c r="AY68" s="185"/>
      <c r="AZ68" s="857"/>
      <c r="BA68" s="973"/>
      <c r="BB68" s="973"/>
      <c r="BC68" s="187"/>
      <c r="BD68" s="187"/>
      <c r="BE68" s="93" t="s">
        <v>5098</v>
      </c>
      <c r="BF68" s="828">
        <v>44866</v>
      </c>
      <c r="BG68" s="988"/>
      <c r="BH68" s="93" t="s">
        <v>2773</v>
      </c>
      <c r="BI68" s="828">
        <v>44986</v>
      </c>
      <c r="BJ68" s="988"/>
      <c r="BK68" s="93" t="s">
        <v>114</v>
      </c>
      <c r="BL68" s="828" t="s">
        <v>114</v>
      </c>
      <c r="BM68" s="988"/>
      <c r="BN68" s="542"/>
      <c r="BO68" s="542" t="s">
        <v>9810</v>
      </c>
      <c r="BP68" s="30"/>
      <c r="BQ68" s="261">
        <v>44252</v>
      </c>
      <c r="BR68" s="261">
        <v>44589</v>
      </c>
      <c r="BS68" s="18" t="s">
        <v>116</v>
      </c>
      <c r="BT68" s="261"/>
      <c r="BU68" s="261">
        <v>44771</v>
      </c>
      <c r="BV68" s="18" t="s">
        <v>116</v>
      </c>
      <c r="BW68" s="261"/>
      <c r="BX68" s="261"/>
      <c r="BY68" s="54" t="s">
        <v>579</v>
      </c>
    </row>
    <row r="69" spans="1:77" ht="50" customHeight="1" x14ac:dyDescent="0.2">
      <c r="A69" s="1305" t="s">
        <v>2240</v>
      </c>
      <c r="B69" s="1268" t="s">
        <v>2241</v>
      </c>
      <c r="C69" s="471" t="s">
        <v>2242</v>
      </c>
      <c r="D69" s="1188">
        <v>1949</v>
      </c>
      <c r="E69" s="507" t="s">
        <v>1083</v>
      </c>
      <c r="F69" s="507" t="s">
        <v>1420</v>
      </c>
      <c r="G69" s="472" t="s">
        <v>89</v>
      </c>
      <c r="H69" s="357" t="s">
        <v>89</v>
      </c>
      <c r="I69" s="62" t="s">
        <v>121</v>
      </c>
      <c r="J69" s="62" t="s">
        <v>90</v>
      </c>
      <c r="K69" s="62" t="s">
        <v>1120</v>
      </c>
      <c r="L69" s="62"/>
      <c r="M69" s="62"/>
      <c r="N69" s="62"/>
      <c r="O69" s="181"/>
      <c r="P69" s="678"/>
      <c r="Q69" s="678"/>
      <c r="R69" s="678"/>
      <c r="S69" s="1133"/>
      <c r="T69" s="485"/>
      <c r="U69" s="316" t="s">
        <v>93</v>
      </c>
      <c r="V69" s="118" t="s">
        <v>93</v>
      </c>
      <c r="W69" s="71" t="s">
        <v>94</v>
      </c>
      <c r="X69" s="71"/>
      <c r="Y69" s="82" t="s">
        <v>6008</v>
      </c>
      <c r="Z69" s="71" t="s">
        <v>8986</v>
      </c>
      <c r="AA69" s="82"/>
      <c r="AB69" s="837">
        <v>44440</v>
      </c>
      <c r="AC69" s="143" t="s">
        <v>5081</v>
      </c>
      <c r="AD69" s="183" t="s">
        <v>364</v>
      </c>
      <c r="AE69" s="828">
        <v>42370</v>
      </c>
      <c r="AF69" s="891">
        <v>42373</v>
      </c>
      <c r="AG69" s="891">
        <v>42401</v>
      </c>
      <c r="AH69" s="132" t="s">
        <v>6011</v>
      </c>
      <c r="AI69" s="144"/>
      <c r="AJ69" s="17" t="s">
        <v>2246</v>
      </c>
      <c r="AK69" s="183" t="s">
        <v>2247</v>
      </c>
      <c r="AL69" s="828">
        <v>42736</v>
      </c>
      <c r="AM69" s="891">
        <v>42751</v>
      </c>
      <c r="AN69" s="891">
        <v>42885</v>
      </c>
      <c r="AO69" s="64" t="s">
        <v>2248</v>
      </c>
      <c r="AP69" s="94" t="s">
        <v>2249</v>
      </c>
      <c r="AQ69" s="1269" t="s">
        <v>2250</v>
      </c>
      <c r="AR69" s="479" t="s">
        <v>2251</v>
      </c>
      <c r="AS69" s="828">
        <v>43160</v>
      </c>
      <c r="AT69" s="973">
        <v>43175</v>
      </c>
      <c r="AU69" s="973">
        <v>43276</v>
      </c>
      <c r="AV69" s="187" t="s">
        <v>2252</v>
      </c>
      <c r="AW69" s="276" t="s">
        <v>2253</v>
      </c>
      <c r="AX69" s="185"/>
      <c r="AY69" s="185"/>
      <c r="AZ69" s="857"/>
      <c r="BA69" s="973"/>
      <c r="BB69" s="973"/>
      <c r="BC69" s="187"/>
      <c r="BD69" s="187"/>
      <c r="BE69" s="93" t="s">
        <v>114</v>
      </c>
      <c r="BF69" s="828" t="s">
        <v>114</v>
      </c>
      <c r="BG69" s="988"/>
      <c r="BH69" s="93" t="s">
        <v>114</v>
      </c>
      <c r="BI69" s="828" t="s">
        <v>114</v>
      </c>
      <c r="BJ69" s="988"/>
      <c r="BK69" s="93" t="s">
        <v>114</v>
      </c>
      <c r="BL69" s="828" t="s">
        <v>114</v>
      </c>
      <c r="BM69" s="988"/>
      <c r="BN69" s="12" t="s">
        <v>9811</v>
      </c>
      <c r="BO69" s="12" t="s">
        <v>9812</v>
      </c>
      <c r="BP69" s="12"/>
      <c r="BQ69" s="261">
        <v>44736</v>
      </c>
      <c r="BR69" s="261">
        <v>44578</v>
      </c>
      <c r="BS69" s="18" t="s">
        <v>116</v>
      </c>
      <c r="BT69" s="261"/>
      <c r="BU69" s="261">
        <v>44578</v>
      </c>
      <c r="BV69" s="18" t="s">
        <v>116</v>
      </c>
      <c r="BW69" s="261">
        <v>44799</v>
      </c>
      <c r="BX69" s="261"/>
      <c r="BY69" s="12" t="s">
        <v>579</v>
      </c>
    </row>
    <row r="70" spans="1:77" ht="50" customHeight="1" x14ac:dyDescent="0.2">
      <c r="A70" s="1305" t="s">
        <v>2271</v>
      </c>
      <c r="B70" s="1270" t="s">
        <v>6020</v>
      </c>
      <c r="C70" s="471" t="s">
        <v>2273</v>
      </c>
      <c r="D70" s="1188">
        <v>2138</v>
      </c>
      <c r="E70" s="507" t="s">
        <v>337</v>
      </c>
      <c r="F70" s="507" t="s">
        <v>266</v>
      </c>
      <c r="G70" s="472" t="s">
        <v>89</v>
      </c>
      <c r="H70" s="468" t="s">
        <v>89</v>
      </c>
      <c r="I70" s="356">
        <v>41988</v>
      </c>
      <c r="J70" s="356" t="s">
        <v>93</v>
      </c>
      <c r="K70" s="1271" t="s">
        <v>9813</v>
      </c>
      <c r="L70" s="356"/>
      <c r="M70" s="356"/>
      <c r="N70" s="62"/>
      <c r="O70" s="181"/>
      <c r="P70" s="678"/>
      <c r="Q70" s="678"/>
      <c r="R70" s="678"/>
      <c r="S70" s="1133"/>
      <c r="T70" s="485"/>
      <c r="U70" s="316" t="s">
        <v>93</v>
      </c>
      <c r="V70" s="118" t="s">
        <v>93</v>
      </c>
      <c r="W70" s="71" t="s">
        <v>94</v>
      </c>
      <c r="X70" s="281"/>
      <c r="Y70" s="360" t="s">
        <v>2275</v>
      </c>
      <c r="Z70" s="508" t="s">
        <v>2276</v>
      </c>
      <c r="AA70" s="106"/>
      <c r="AB70" s="837">
        <v>44013</v>
      </c>
      <c r="AC70" s="143" t="s">
        <v>5425</v>
      </c>
      <c r="AD70" s="183" t="s">
        <v>2277</v>
      </c>
      <c r="AE70" s="828">
        <v>44287</v>
      </c>
      <c r="AF70" s="891"/>
      <c r="AG70" s="891"/>
      <c r="AH70" s="64"/>
      <c r="AI70" s="144"/>
      <c r="AJ70" s="184" t="s">
        <v>4921</v>
      </c>
      <c r="AK70" s="479" t="s">
        <v>2278</v>
      </c>
      <c r="AL70" s="828">
        <v>44805</v>
      </c>
      <c r="AM70" s="891"/>
      <c r="AN70" s="891"/>
      <c r="AO70" s="64"/>
      <c r="AP70" s="94"/>
      <c r="AQ70" s="865"/>
      <c r="AR70" s="185"/>
      <c r="AS70" s="857"/>
      <c r="AT70" s="973"/>
      <c r="AU70" s="973"/>
      <c r="AV70" s="187"/>
      <c r="AW70" s="276"/>
      <c r="AX70" s="185"/>
      <c r="AY70" s="185"/>
      <c r="AZ70" s="857"/>
      <c r="BA70" s="973"/>
      <c r="BB70" s="973"/>
      <c r="BC70" s="187"/>
      <c r="BD70" s="187"/>
      <c r="BE70" s="93" t="s">
        <v>6033</v>
      </c>
      <c r="BF70" s="828">
        <v>44958</v>
      </c>
      <c r="BG70" s="988"/>
      <c r="BH70" s="93" t="s">
        <v>6377</v>
      </c>
      <c r="BI70" s="828">
        <v>45170</v>
      </c>
      <c r="BJ70" s="988"/>
      <c r="BK70" s="93" t="s">
        <v>8851</v>
      </c>
      <c r="BL70" s="828">
        <v>45536</v>
      </c>
      <c r="BM70" s="988"/>
      <c r="BN70" s="1261" t="s">
        <v>3107</v>
      </c>
      <c r="BO70" s="201" t="s">
        <v>9814</v>
      </c>
      <c r="BP70" s="201"/>
      <c r="BQ70" s="261">
        <v>44480</v>
      </c>
      <c r="BR70" s="261"/>
      <c r="BS70" s="18" t="s">
        <v>116</v>
      </c>
      <c r="BT70" s="261"/>
      <c r="BU70" s="261">
        <v>44672</v>
      </c>
      <c r="BV70" s="18" t="s">
        <v>116</v>
      </c>
      <c r="BW70" s="261">
        <v>44482</v>
      </c>
      <c r="BX70" s="261" t="s">
        <v>9815</v>
      </c>
      <c r="BY70" s="12" t="s">
        <v>105</v>
      </c>
    </row>
    <row r="71" spans="1:77" ht="50" customHeight="1" x14ac:dyDescent="0.2">
      <c r="A71" s="1305" t="s">
        <v>2302</v>
      </c>
      <c r="B71" s="65" t="s">
        <v>2303</v>
      </c>
      <c r="C71" s="6" t="s">
        <v>9658</v>
      </c>
      <c r="D71" s="1188" t="s">
        <v>6849</v>
      </c>
      <c r="E71" s="664"/>
      <c r="F71" s="664"/>
      <c r="G71" s="288" t="s">
        <v>89</v>
      </c>
      <c r="H71" s="468" t="s">
        <v>89</v>
      </c>
      <c r="I71" s="500">
        <v>44041</v>
      </c>
      <c r="J71" s="500" t="s">
        <v>90</v>
      </c>
      <c r="K71" s="500" t="s">
        <v>9115</v>
      </c>
      <c r="L71" s="500"/>
      <c r="M71" s="500" t="s">
        <v>90</v>
      </c>
      <c r="N71" s="62"/>
      <c r="O71" s="181"/>
      <c r="P71" s="678"/>
      <c r="Q71" s="678"/>
      <c r="R71" s="678"/>
      <c r="S71" s="1133"/>
      <c r="T71" s="485"/>
      <c r="U71" s="316" t="s">
        <v>93</v>
      </c>
      <c r="V71" s="118" t="s">
        <v>93</v>
      </c>
      <c r="W71" s="71" t="s">
        <v>94</v>
      </c>
      <c r="X71" s="71"/>
      <c r="Y71" s="72" t="s">
        <v>2305</v>
      </c>
      <c r="Z71" s="72" t="s">
        <v>9659</v>
      </c>
      <c r="AA71" s="106"/>
      <c r="AB71" s="837">
        <v>44228</v>
      </c>
      <c r="AC71" s="143" t="s">
        <v>9660</v>
      </c>
      <c r="AD71" s="183" t="s">
        <v>6031</v>
      </c>
      <c r="AE71" s="828">
        <v>44409</v>
      </c>
      <c r="AF71" s="891"/>
      <c r="AG71" s="891"/>
      <c r="AH71" s="64"/>
      <c r="AI71" s="144"/>
      <c r="AJ71" s="17" t="s">
        <v>363</v>
      </c>
      <c r="AK71" s="183" t="s">
        <v>8565</v>
      </c>
      <c r="AL71" s="828">
        <v>44835</v>
      </c>
      <c r="AM71" s="891"/>
      <c r="AN71" s="891"/>
      <c r="AO71" s="64"/>
      <c r="AP71" s="94"/>
      <c r="AQ71" s="863"/>
      <c r="AR71" s="185"/>
      <c r="AS71" s="856"/>
      <c r="AT71" s="973"/>
      <c r="AU71" s="973"/>
      <c r="AV71" s="187"/>
      <c r="AW71" s="276"/>
      <c r="AX71" s="274"/>
      <c r="AY71" s="274"/>
      <c r="AZ71" s="856"/>
      <c r="BA71" s="973"/>
      <c r="BB71" s="973"/>
      <c r="BC71" s="187"/>
      <c r="BD71" s="187"/>
      <c r="BE71" s="93" t="s">
        <v>1895</v>
      </c>
      <c r="BF71" s="828">
        <v>45292</v>
      </c>
      <c r="BG71" s="891"/>
      <c r="BH71" s="93" t="s">
        <v>9661</v>
      </c>
      <c r="BI71" s="828">
        <v>45413</v>
      </c>
      <c r="BJ71" s="988"/>
      <c r="BK71" s="93" t="s">
        <v>6913</v>
      </c>
      <c r="BL71" s="874">
        <v>45809</v>
      </c>
      <c r="BM71" s="988"/>
      <c r="BN71" s="540" t="s">
        <v>9662</v>
      </c>
      <c r="BO71" s="12" t="s">
        <v>9663</v>
      </c>
      <c r="BP71" s="12"/>
      <c r="BQ71" s="261">
        <v>44480</v>
      </c>
      <c r="BR71" s="261">
        <v>44252</v>
      </c>
      <c r="BS71" s="18" t="s">
        <v>116</v>
      </c>
      <c r="BT71" s="261">
        <v>44522</v>
      </c>
      <c r="BU71" s="261"/>
      <c r="BV71" s="18" t="s">
        <v>116</v>
      </c>
      <c r="BW71" s="261"/>
      <c r="BX71" s="261"/>
      <c r="BY71" s="12" t="s">
        <v>105</v>
      </c>
    </row>
    <row r="72" spans="1:77" ht="50" customHeight="1" x14ac:dyDescent="0.2">
      <c r="A72" s="1307" t="s">
        <v>2321</v>
      </c>
      <c r="B72" s="65" t="s">
        <v>2322</v>
      </c>
      <c r="C72" s="471" t="s">
        <v>6042</v>
      </c>
      <c r="D72" s="1188">
        <v>2062</v>
      </c>
      <c r="E72" s="507" t="s">
        <v>4235</v>
      </c>
      <c r="F72" s="507" t="s">
        <v>1420</v>
      </c>
      <c r="G72" s="472" t="s">
        <v>89</v>
      </c>
      <c r="H72" s="468" t="s">
        <v>89</v>
      </c>
      <c r="I72" s="356">
        <v>41969</v>
      </c>
      <c r="J72" s="356" t="s">
        <v>90</v>
      </c>
      <c r="K72" s="356" t="s">
        <v>9098</v>
      </c>
      <c r="L72" s="356"/>
      <c r="M72" s="356"/>
      <c r="N72" s="62">
        <v>43413</v>
      </c>
      <c r="O72" s="181"/>
      <c r="P72" s="678"/>
      <c r="Q72" s="678"/>
      <c r="R72" s="678"/>
      <c r="S72" s="1133"/>
      <c r="T72" s="485"/>
      <c r="U72" s="316" t="s">
        <v>93</v>
      </c>
      <c r="V72" s="118" t="s">
        <v>93</v>
      </c>
      <c r="W72" s="71" t="s">
        <v>94</v>
      </c>
      <c r="X72" s="281"/>
      <c r="Y72" s="508" t="s">
        <v>6882</v>
      </c>
      <c r="Z72" s="508" t="s">
        <v>9214</v>
      </c>
      <c r="AA72" s="106"/>
      <c r="AB72" s="837" t="s">
        <v>9215</v>
      </c>
      <c r="AC72" s="143" t="s">
        <v>4976</v>
      </c>
      <c r="AD72" s="183" t="s">
        <v>367</v>
      </c>
      <c r="AE72" s="828">
        <v>44197</v>
      </c>
      <c r="AF72" s="891"/>
      <c r="AG72" s="891"/>
      <c r="AH72" s="64"/>
      <c r="AI72" s="144"/>
      <c r="AJ72" s="183"/>
      <c r="AK72" s="183"/>
      <c r="AL72" s="828"/>
      <c r="AM72" s="891"/>
      <c r="AN72" s="891"/>
      <c r="AO72" s="64"/>
      <c r="AP72" s="94"/>
      <c r="AQ72" s="865"/>
      <c r="AR72" s="185"/>
      <c r="AS72" s="857"/>
      <c r="AT72" s="973"/>
      <c r="AU72" s="973"/>
      <c r="AV72" s="187"/>
      <c r="AW72" s="276"/>
      <c r="AX72" s="185"/>
      <c r="AY72" s="185"/>
      <c r="AZ72" s="857"/>
      <c r="BA72" s="973"/>
      <c r="BB72" s="973"/>
      <c r="BC72" s="187"/>
      <c r="BD72" s="187"/>
      <c r="BE72" s="295" t="s">
        <v>2869</v>
      </c>
      <c r="BF72" s="848">
        <v>44378</v>
      </c>
      <c r="BG72" s="990"/>
      <c r="BH72" s="295" t="s">
        <v>5414</v>
      </c>
      <c r="BI72" s="848">
        <v>44470</v>
      </c>
      <c r="BJ72" s="990"/>
      <c r="BK72" s="295" t="s">
        <v>4920</v>
      </c>
      <c r="BL72" s="848">
        <v>44621</v>
      </c>
      <c r="BM72" s="990"/>
      <c r="BN72" s="541" t="s">
        <v>8777</v>
      </c>
      <c r="BO72" s="201" t="s">
        <v>9216</v>
      </c>
      <c r="BP72" s="201"/>
      <c r="BQ72" s="261">
        <v>44804</v>
      </c>
      <c r="BR72" s="261">
        <v>44403</v>
      </c>
      <c r="BS72" s="18" t="s">
        <v>116</v>
      </c>
      <c r="BT72" s="261">
        <v>44782</v>
      </c>
      <c r="BU72" s="261">
        <v>44378</v>
      </c>
      <c r="BV72" s="18" t="s">
        <v>116</v>
      </c>
      <c r="BW72" s="261">
        <v>44776</v>
      </c>
      <c r="BX72" s="261"/>
      <c r="BY72" s="12" t="s">
        <v>105</v>
      </c>
    </row>
    <row r="73" spans="1:77" ht="50" hidden="1" customHeight="1" x14ac:dyDescent="0.2">
      <c r="A73" s="1305" t="s">
        <v>2356</v>
      </c>
      <c r="B73" s="65" t="s">
        <v>2357</v>
      </c>
      <c r="C73" s="1272" t="s">
        <v>6061</v>
      </c>
      <c r="D73" s="1188">
        <v>1935</v>
      </c>
      <c r="E73" s="507" t="s">
        <v>4235</v>
      </c>
      <c r="F73" s="507" t="s">
        <v>3616</v>
      </c>
      <c r="G73" s="472" t="s">
        <v>89</v>
      </c>
      <c r="H73" s="468" t="s">
        <v>89</v>
      </c>
      <c r="I73" s="356">
        <v>44018</v>
      </c>
      <c r="J73" s="356" t="s">
        <v>90</v>
      </c>
      <c r="K73" s="356" t="s">
        <v>9115</v>
      </c>
      <c r="L73" s="356"/>
      <c r="M73" s="356"/>
      <c r="N73" s="62"/>
      <c r="O73" s="181"/>
      <c r="P73" s="678"/>
      <c r="Q73" s="678"/>
      <c r="R73" s="678"/>
      <c r="S73" s="1133"/>
      <c r="T73" s="485"/>
      <c r="U73" s="316" t="b">
        <v>0</v>
      </c>
      <c r="V73" s="118" t="s">
        <v>237</v>
      </c>
      <c r="W73" s="71" t="s">
        <v>94</v>
      </c>
      <c r="X73" s="71"/>
      <c r="Y73" s="72" t="s">
        <v>6062</v>
      </c>
      <c r="Z73" s="72" t="s">
        <v>6063</v>
      </c>
      <c r="AA73" s="1273" t="s">
        <v>6064</v>
      </c>
      <c r="AB73" s="837">
        <v>43374</v>
      </c>
      <c r="AC73" s="143"/>
      <c r="AD73" s="183" t="s">
        <v>6065</v>
      </c>
      <c r="AE73" s="828"/>
      <c r="AF73" s="891">
        <v>42566</v>
      </c>
      <c r="AG73" s="891">
        <v>42629</v>
      </c>
      <c r="AH73" s="64"/>
      <c r="AI73" s="144"/>
      <c r="AJ73" s="183"/>
      <c r="AK73" s="183"/>
      <c r="AL73" s="828"/>
      <c r="AM73" s="891"/>
      <c r="AN73" s="891"/>
      <c r="AO73" s="64"/>
      <c r="AP73" s="94"/>
      <c r="AQ73" s="865"/>
      <c r="AR73" s="185"/>
      <c r="AS73" s="857"/>
      <c r="AT73" s="973"/>
      <c r="AU73" s="973"/>
      <c r="AV73" s="187"/>
      <c r="AW73" s="276"/>
      <c r="AX73" s="185"/>
      <c r="AY73" s="185"/>
      <c r="AZ73" s="857"/>
      <c r="BA73" s="973"/>
      <c r="BB73" s="973"/>
      <c r="BC73" s="187"/>
      <c r="BD73" s="187"/>
      <c r="BE73" s="93" t="s">
        <v>5236</v>
      </c>
      <c r="BF73" s="828">
        <v>43252</v>
      </c>
      <c r="BG73" s="988">
        <v>43280</v>
      </c>
      <c r="BH73" s="93" t="s">
        <v>5533</v>
      </c>
      <c r="BI73" s="828">
        <v>43405</v>
      </c>
      <c r="BJ73" s="988">
        <v>43405</v>
      </c>
      <c r="BK73" s="93" t="s">
        <v>5095</v>
      </c>
      <c r="BL73" s="828">
        <v>43891</v>
      </c>
      <c r="BM73" s="988">
        <v>44018</v>
      </c>
      <c r="BN73" s="540" t="s">
        <v>6066</v>
      </c>
      <c r="BO73" s="12"/>
      <c r="BP73" s="12"/>
      <c r="BQ73" s="261">
        <v>44049</v>
      </c>
      <c r="BR73" s="261"/>
      <c r="BS73" s="18" t="s">
        <v>116</v>
      </c>
      <c r="BT73" s="261"/>
      <c r="BU73" s="261"/>
      <c r="BV73" s="18"/>
      <c r="BW73" s="261"/>
      <c r="BX73" s="261" t="s">
        <v>6810</v>
      </c>
      <c r="BY73" s="12" t="s">
        <v>2168</v>
      </c>
    </row>
    <row r="74" spans="1:77" ht="50" hidden="1" customHeight="1" x14ac:dyDescent="0.2">
      <c r="A74" s="1305" t="s">
        <v>2367</v>
      </c>
      <c r="B74" s="65" t="s">
        <v>2368</v>
      </c>
      <c r="C74" s="471" t="s">
        <v>635</v>
      </c>
      <c r="D74" s="1188">
        <v>1891</v>
      </c>
      <c r="E74" s="507" t="s">
        <v>4235</v>
      </c>
      <c r="F74" s="507" t="s">
        <v>3616</v>
      </c>
      <c r="G74" s="472" t="s">
        <v>89</v>
      </c>
      <c r="H74" s="173" t="s">
        <v>89</v>
      </c>
      <c r="I74" s="62">
        <v>43706</v>
      </c>
      <c r="J74" s="356" t="s">
        <v>90</v>
      </c>
      <c r="K74" s="356" t="s">
        <v>9115</v>
      </c>
      <c r="L74" s="62"/>
      <c r="M74" s="62"/>
      <c r="N74" s="62"/>
      <c r="O74" s="181"/>
      <c r="P74" s="678"/>
      <c r="Q74" s="678"/>
      <c r="R74" s="678"/>
      <c r="S74" s="1133"/>
      <c r="T74" s="485"/>
      <c r="U74" s="316" t="b">
        <v>0</v>
      </c>
      <c r="V74" s="118" t="s">
        <v>237</v>
      </c>
      <c r="W74" s="71" t="s">
        <v>94</v>
      </c>
      <c r="X74" s="71"/>
      <c r="Y74" s="72" t="s">
        <v>2369</v>
      </c>
      <c r="Z74" s="72" t="s">
        <v>6067</v>
      </c>
      <c r="AA74" s="106" t="s">
        <v>6068</v>
      </c>
      <c r="AB74" s="837">
        <v>43009</v>
      </c>
      <c r="AC74" s="143"/>
      <c r="AD74" s="183"/>
      <c r="AE74" s="828"/>
      <c r="AF74" s="891"/>
      <c r="AG74" s="891"/>
      <c r="AH74" s="64"/>
      <c r="AI74" s="144"/>
      <c r="AJ74" s="183"/>
      <c r="AK74" s="183"/>
      <c r="AL74" s="828"/>
      <c r="AM74" s="891"/>
      <c r="AN74" s="891"/>
      <c r="AO74" s="64"/>
      <c r="AP74" s="94"/>
      <c r="AQ74" s="865"/>
      <c r="AR74" s="185"/>
      <c r="AS74" s="857"/>
      <c r="AT74" s="973"/>
      <c r="AU74" s="973"/>
      <c r="AV74" s="187"/>
      <c r="AW74" s="276"/>
      <c r="AX74" s="185"/>
      <c r="AY74" s="185"/>
      <c r="AZ74" s="857"/>
      <c r="BA74" s="973"/>
      <c r="BB74" s="973"/>
      <c r="BC74" s="187"/>
      <c r="BD74" s="187"/>
      <c r="BE74" s="93" t="s">
        <v>2764</v>
      </c>
      <c r="BF74" s="828">
        <v>43132</v>
      </c>
      <c r="BG74" s="988">
        <v>43117</v>
      </c>
      <c r="BH74" s="93" t="s">
        <v>6069</v>
      </c>
      <c r="BI74" s="828">
        <v>43221</v>
      </c>
      <c r="BJ74" s="988">
        <v>43234</v>
      </c>
      <c r="BK74" s="93" t="s">
        <v>3548</v>
      </c>
      <c r="BL74" s="828">
        <v>43405</v>
      </c>
      <c r="BM74" s="988">
        <v>43706</v>
      </c>
      <c r="BN74" s="540"/>
      <c r="BO74" s="12"/>
      <c r="BP74" s="12"/>
      <c r="BQ74" s="261">
        <v>43833</v>
      </c>
      <c r="BR74" s="261"/>
      <c r="BS74" s="18" t="s">
        <v>116</v>
      </c>
      <c r="BT74" s="261"/>
      <c r="BU74" s="261"/>
      <c r="BV74" s="18"/>
      <c r="BW74" s="261"/>
      <c r="BX74" s="261" t="s">
        <v>6810</v>
      </c>
      <c r="BY74" s="12" t="s">
        <v>2379</v>
      </c>
    </row>
    <row r="75" spans="1:77" ht="50" customHeight="1" x14ac:dyDescent="0.2">
      <c r="A75" s="1308" t="s">
        <v>2396</v>
      </c>
      <c r="B75" s="521" t="s">
        <v>4233</v>
      </c>
      <c r="C75" s="1267" t="s">
        <v>205</v>
      </c>
      <c r="D75" s="1188">
        <v>2186</v>
      </c>
      <c r="E75" s="60">
        <v>2021</v>
      </c>
      <c r="F75" s="60">
        <v>2040</v>
      </c>
      <c r="G75" s="499" t="s">
        <v>89</v>
      </c>
      <c r="H75" s="468" t="s">
        <v>89</v>
      </c>
      <c r="I75" s="1274">
        <v>40087</v>
      </c>
      <c r="J75" s="356" t="s">
        <v>93</v>
      </c>
      <c r="K75" s="356" t="s">
        <v>389</v>
      </c>
      <c r="L75" s="356"/>
      <c r="M75" s="356"/>
      <c r="N75" s="62"/>
      <c r="O75" s="181"/>
      <c r="P75" s="678"/>
      <c r="Q75" s="678"/>
      <c r="R75" s="678"/>
      <c r="S75" s="1133"/>
      <c r="T75" s="485"/>
      <c r="U75" s="316" t="s">
        <v>93</v>
      </c>
      <c r="V75" s="118" t="s">
        <v>93</v>
      </c>
      <c r="W75" s="71" t="s">
        <v>94</v>
      </c>
      <c r="X75" s="71"/>
      <c r="Y75" s="71" t="s">
        <v>9389</v>
      </c>
      <c r="Z75" s="71" t="s">
        <v>9390</v>
      </c>
      <c r="AA75" s="106"/>
      <c r="AB75" s="837">
        <v>44409</v>
      </c>
      <c r="AC75" s="143" t="s">
        <v>788</v>
      </c>
      <c r="AD75" s="183" t="s">
        <v>2398</v>
      </c>
      <c r="AE75" s="828">
        <v>44470</v>
      </c>
      <c r="AF75" s="891">
        <v>44501</v>
      </c>
      <c r="AG75" s="891">
        <v>44585</v>
      </c>
      <c r="AH75" s="64" t="s">
        <v>2399</v>
      </c>
      <c r="AI75" s="144"/>
      <c r="AJ75" s="183" t="s">
        <v>663</v>
      </c>
      <c r="AK75" s="183" t="s">
        <v>9391</v>
      </c>
      <c r="AL75" s="828">
        <v>44835</v>
      </c>
      <c r="AM75" s="891"/>
      <c r="AN75" s="891"/>
      <c r="AO75" s="64"/>
      <c r="AP75" s="94"/>
      <c r="AQ75" s="865"/>
      <c r="AR75" s="185"/>
      <c r="AS75" s="857"/>
      <c r="AT75" s="973"/>
      <c r="AU75" s="973"/>
      <c r="AV75" s="187"/>
      <c r="AW75" s="276"/>
      <c r="AX75" s="185"/>
      <c r="AY75" s="185"/>
      <c r="AZ75" s="857"/>
      <c r="BA75" s="973"/>
      <c r="BB75" s="973"/>
      <c r="BC75" s="187"/>
      <c r="BD75" s="187"/>
      <c r="BE75" s="93" t="s">
        <v>399</v>
      </c>
      <c r="BF75" s="828">
        <v>45108</v>
      </c>
      <c r="BG75" s="988"/>
      <c r="BH75" s="93" t="s">
        <v>1026</v>
      </c>
      <c r="BI75" s="828">
        <v>45292</v>
      </c>
      <c r="BJ75" s="988"/>
      <c r="BK75" s="93" t="s">
        <v>114</v>
      </c>
      <c r="BL75" s="828" t="s">
        <v>114</v>
      </c>
      <c r="BM75" s="988"/>
      <c r="BN75" s="540" t="s">
        <v>9392</v>
      </c>
      <c r="BO75" s="12" t="s">
        <v>9816</v>
      </c>
      <c r="BP75" s="12"/>
      <c r="BQ75" s="261">
        <v>44792</v>
      </c>
      <c r="BR75" s="261">
        <v>44427</v>
      </c>
      <c r="BS75" s="18" t="s">
        <v>116</v>
      </c>
      <c r="BT75" s="261">
        <v>44792</v>
      </c>
      <c r="BU75" s="261">
        <v>44567</v>
      </c>
      <c r="BV75" s="261" t="s">
        <v>116</v>
      </c>
      <c r="BW75" s="261"/>
      <c r="BX75" s="261"/>
      <c r="BY75" s="12" t="s">
        <v>105</v>
      </c>
    </row>
    <row r="76" spans="1:77" ht="50" customHeight="1" x14ac:dyDescent="0.2">
      <c r="A76" s="1308" t="s">
        <v>2492</v>
      </c>
      <c r="B76" s="65" t="s">
        <v>2493</v>
      </c>
      <c r="C76" s="471" t="s">
        <v>2494</v>
      </c>
      <c r="D76" s="1188">
        <v>2122</v>
      </c>
      <c r="E76" s="507" t="s">
        <v>4235</v>
      </c>
      <c r="F76" s="507" t="s">
        <v>3616</v>
      </c>
      <c r="G76" s="472" t="s">
        <v>89</v>
      </c>
      <c r="H76" s="468" t="s">
        <v>89</v>
      </c>
      <c r="I76" s="356">
        <v>39715</v>
      </c>
      <c r="J76" s="356" t="s">
        <v>90</v>
      </c>
      <c r="K76" s="356" t="s">
        <v>9098</v>
      </c>
      <c r="L76" s="356"/>
      <c r="M76" s="356"/>
      <c r="N76" s="536">
        <v>44578</v>
      </c>
      <c r="O76" s="181"/>
      <c r="P76" s="678"/>
      <c r="Q76" s="678"/>
      <c r="R76" s="678"/>
      <c r="S76" s="1133"/>
      <c r="T76" s="485"/>
      <c r="U76" s="316" t="s">
        <v>93</v>
      </c>
      <c r="V76" s="118" t="s">
        <v>93</v>
      </c>
      <c r="W76" s="71" t="s">
        <v>94</v>
      </c>
      <c r="X76" s="71"/>
      <c r="Y76" s="282" t="s">
        <v>2495</v>
      </c>
      <c r="Z76" s="278" t="s">
        <v>6127</v>
      </c>
      <c r="AA76" s="82" t="s">
        <v>6128</v>
      </c>
      <c r="AB76" s="837">
        <v>43952</v>
      </c>
      <c r="AC76" s="143" t="s">
        <v>2497</v>
      </c>
      <c r="AD76" s="183"/>
      <c r="AE76" s="828">
        <v>42217</v>
      </c>
      <c r="AF76" s="891">
        <v>42219</v>
      </c>
      <c r="AG76" s="891">
        <v>42286</v>
      </c>
      <c r="AH76" s="64" t="s">
        <v>2498</v>
      </c>
      <c r="AI76" s="144" t="s">
        <v>2499</v>
      </c>
      <c r="AJ76" s="479" t="s">
        <v>2500</v>
      </c>
      <c r="AK76" s="479" t="s">
        <v>2400</v>
      </c>
      <c r="AL76" s="828">
        <v>43497</v>
      </c>
      <c r="AM76" s="891">
        <v>43592</v>
      </c>
      <c r="AN76" s="891">
        <v>43644</v>
      </c>
      <c r="AO76" s="64" t="s">
        <v>2501</v>
      </c>
      <c r="AP76" s="94" t="s">
        <v>2502</v>
      </c>
      <c r="AQ76" s="865"/>
      <c r="AR76" s="185"/>
      <c r="AS76" s="857"/>
      <c r="AT76" s="973"/>
      <c r="AU76" s="973"/>
      <c r="AV76" s="187"/>
      <c r="AW76" s="276"/>
      <c r="AX76" s="185"/>
      <c r="AY76" s="185"/>
      <c r="AZ76" s="857"/>
      <c r="BA76" s="973"/>
      <c r="BB76" s="973"/>
      <c r="BC76" s="187"/>
      <c r="BD76" s="187"/>
      <c r="BE76" s="93" t="s">
        <v>5215</v>
      </c>
      <c r="BF76" s="828">
        <v>44562</v>
      </c>
      <c r="BG76" s="988"/>
      <c r="BH76" s="93" t="s">
        <v>6456</v>
      </c>
      <c r="BI76" s="828">
        <v>44896</v>
      </c>
      <c r="BJ76" s="988"/>
      <c r="BK76" s="93" t="s">
        <v>114</v>
      </c>
      <c r="BL76" s="828" t="s">
        <v>114</v>
      </c>
      <c r="BM76" s="988"/>
      <c r="BN76" s="541" t="s">
        <v>9417</v>
      </c>
      <c r="BO76" s="201" t="s">
        <v>9418</v>
      </c>
      <c r="BP76" s="201"/>
      <c r="BQ76" s="261">
        <v>44658</v>
      </c>
      <c r="BR76" s="261"/>
      <c r="BS76" s="18" t="s">
        <v>116</v>
      </c>
      <c r="BT76" s="261"/>
      <c r="BU76" s="261">
        <v>44771</v>
      </c>
      <c r="BV76" s="18" t="s">
        <v>116</v>
      </c>
      <c r="BW76" s="261"/>
      <c r="BX76" s="720" t="s">
        <v>8796</v>
      </c>
      <c r="BY76" s="54" t="s">
        <v>9419</v>
      </c>
    </row>
    <row r="77" spans="1:77" ht="50" hidden="1" customHeight="1" x14ac:dyDescent="0.2">
      <c r="A77" s="1305" t="s">
        <v>2547</v>
      </c>
      <c r="B77" s="521" t="s">
        <v>2548</v>
      </c>
      <c r="C77" s="471" t="s">
        <v>6139</v>
      </c>
      <c r="D77" s="1188">
        <v>1815</v>
      </c>
      <c r="E77" s="507" t="s">
        <v>292</v>
      </c>
      <c r="F77" s="507" t="s">
        <v>3538</v>
      </c>
      <c r="G77" s="472" t="s">
        <v>89</v>
      </c>
      <c r="H77" s="468" t="s">
        <v>89</v>
      </c>
      <c r="I77" s="356" t="s">
        <v>9817</v>
      </c>
      <c r="J77" s="356" t="s">
        <v>90</v>
      </c>
      <c r="K77" s="356" t="s">
        <v>9098</v>
      </c>
      <c r="L77" s="356"/>
      <c r="M77" s="356"/>
      <c r="N77" s="62">
        <v>43049</v>
      </c>
      <c r="O77" s="181">
        <v>43186</v>
      </c>
      <c r="P77" s="1249">
        <v>44393</v>
      </c>
      <c r="Q77" s="678"/>
      <c r="R77" s="678"/>
      <c r="S77" s="1133"/>
      <c r="T77" s="485"/>
      <c r="U77" s="316" t="s">
        <v>93</v>
      </c>
      <c r="V77" s="118" t="s">
        <v>228</v>
      </c>
      <c r="W77" s="71" t="s">
        <v>229</v>
      </c>
      <c r="X77" s="281" t="s">
        <v>90</v>
      </c>
      <c r="Y77" s="72"/>
      <c r="Z77" s="72"/>
      <c r="AA77" s="108"/>
      <c r="AB77" s="837"/>
      <c r="AC77" s="143"/>
      <c r="AD77" s="183"/>
      <c r="AE77" s="828"/>
      <c r="AF77" s="891"/>
      <c r="AG77" s="891"/>
      <c r="AH77" s="64"/>
      <c r="AI77" s="144"/>
      <c r="AJ77" s="183"/>
      <c r="AK77" s="183"/>
      <c r="AL77" s="828"/>
      <c r="AM77" s="891"/>
      <c r="AN77" s="891"/>
      <c r="AO77" s="64"/>
      <c r="AP77" s="94"/>
      <c r="AQ77" s="865"/>
      <c r="AR77" s="185"/>
      <c r="AS77" s="857"/>
      <c r="AT77" s="973"/>
      <c r="AU77" s="973"/>
      <c r="AV77" s="187"/>
      <c r="AW77" s="276"/>
      <c r="AX77" s="185"/>
      <c r="AY77" s="185"/>
      <c r="AZ77" s="857"/>
      <c r="BA77" s="973"/>
      <c r="BB77" s="973"/>
      <c r="BC77" s="187"/>
      <c r="BD77" s="187"/>
      <c r="BE77" s="93"/>
      <c r="BF77" s="828"/>
      <c r="BG77" s="988">
        <v>43049</v>
      </c>
      <c r="BH77" s="93"/>
      <c r="BI77" s="828"/>
      <c r="BJ77" s="988">
        <v>43186</v>
      </c>
      <c r="BK77" s="93"/>
      <c r="BL77" s="828"/>
      <c r="BM77" s="991">
        <v>44440</v>
      </c>
      <c r="BN77" s="632" t="s">
        <v>6906</v>
      </c>
      <c r="BO77" s="618"/>
      <c r="BP77" s="618"/>
      <c r="BQ77" s="261">
        <v>44137</v>
      </c>
      <c r="BR77" s="261"/>
      <c r="BS77" s="18" t="s">
        <v>116</v>
      </c>
      <c r="BT77" s="261"/>
      <c r="BU77" s="261">
        <v>44475</v>
      </c>
      <c r="BV77" s="18"/>
      <c r="BW77" s="261"/>
      <c r="BX77" s="261" t="s">
        <v>6810</v>
      </c>
      <c r="BY77" s="12" t="s">
        <v>6907</v>
      </c>
    </row>
    <row r="78" spans="1:77" ht="50" hidden="1" customHeight="1" x14ac:dyDescent="0.2">
      <c r="A78" s="1305" t="s">
        <v>2555</v>
      </c>
      <c r="B78" s="65" t="s">
        <v>2556</v>
      </c>
      <c r="C78" s="471" t="s">
        <v>6809</v>
      </c>
      <c r="D78" s="1188">
        <v>1770</v>
      </c>
      <c r="E78" s="507" t="s">
        <v>292</v>
      </c>
      <c r="F78" s="507" t="s">
        <v>1021</v>
      </c>
      <c r="G78" s="472" t="s">
        <v>89</v>
      </c>
      <c r="H78" s="173" t="s">
        <v>89</v>
      </c>
      <c r="I78" s="62">
        <v>43060</v>
      </c>
      <c r="J78" s="356" t="s">
        <v>90</v>
      </c>
      <c r="K78" s="356" t="s">
        <v>9098</v>
      </c>
      <c r="L78" s="62"/>
      <c r="M78" s="62" t="s">
        <v>90</v>
      </c>
      <c r="N78" s="62">
        <v>43789</v>
      </c>
      <c r="O78" s="181">
        <v>43879</v>
      </c>
      <c r="P78" s="1249">
        <v>44244</v>
      </c>
      <c r="Q78" s="678"/>
      <c r="R78" s="678"/>
      <c r="S78" s="1133"/>
      <c r="T78" s="485"/>
      <c r="U78" s="316" t="s">
        <v>93</v>
      </c>
      <c r="V78" s="118" t="s">
        <v>93</v>
      </c>
      <c r="W78" s="71" t="s">
        <v>94</v>
      </c>
      <c r="X78" s="71"/>
      <c r="Y78" s="72" t="s">
        <v>2558</v>
      </c>
      <c r="Z78" s="72" t="s">
        <v>6146</v>
      </c>
      <c r="AA78" s="108" t="s">
        <v>6147</v>
      </c>
      <c r="AB78" s="837">
        <v>43770</v>
      </c>
      <c r="AC78" s="143" t="s">
        <v>6148</v>
      </c>
      <c r="AD78" s="183" t="s">
        <v>5864</v>
      </c>
      <c r="AE78" s="828">
        <v>43132</v>
      </c>
      <c r="AF78" s="891">
        <v>43152</v>
      </c>
      <c r="AG78" s="891">
        <v>43194</v>
      </c>
      <c r="AH78" s="64" t="s">
        <v>6149</v>
      </c>
      <c r="AI78" s="144" t="s">
        <v>6150</v>
      </c>
      <c r="AJ78" s="479" t="s">
        <v>5987</v>
      </c>
      <c r="AK78" s="184" t="s">
        <v>6140</v>
      </c>
      <c r="AL78" s="828">
        <v>43405</v>
      </c>
      <c r="AM78" s="891">
        <v>43416</v>
      </c>
      <c r="AN78" s="891">
        <v>43476</v>
      </c>
      <c r="AO78" s="64" t="s">
        <v>6141</v>
      </c>
      <c r="AP78" s="94" t="s">
        <v>6142</v>
      </c>
      <c r="AQ78" s="865"/>
      <c r="AR78" s="185"/>
      <c r="AS78" s="857"/>
      <c r="AT78" s="973"/>
      <c r="AU78" s="973"/>
      <c r="AV78" s="187"/>
      <c r="AW78" s="276"/>
      <c r="AX78" s="185"/>
      <c r="AY78" s="185"/>
      <c r="AZ78" s="857"/>
      <c r="BA78" s="973"/>
      <c r="BB78" s="973"/>
      <c r="BC78" s="187"/>
      <c r="BD78" s="187"/>
      <c r="BE78" s="93" t="s">
        <v>6151</v>
      </c>
      <c r="BF78" s="828">
        <v>43770</v>
      </c>
      <c r="BG78" s="988">
        <v>43789</v>
      </c>
      <c r="BH78" s="93" t="s">
        <v>6152</v>
      </c>
      <c r="BI78" s="828">
        <v>43862</v>
      </c>
      <c r="BJ78" s="988">
        <v>43879</v>
      </c>
      <c r="BK78" s="93" t="s">
        <v>5977</v>
      </c>
      <c r="BL78" s="828">
        <v>44105</v>
      </c>
      <c r="BM78" s="991">
        <v>44271</v>
      </c>
      <c r="BN78" s="540" t="s">
        <v>9818</v>
      </c>
      <c r="BO78" s="12" t="s">
        <v>9819</v>
      </c>
      <c r="BP78" s="12"/>
      <c r="BQ78" s="261">
        <v>44256</v>
      </c>
      <c r="BR78" s="261"/>
      <c r="BS78" s="18" t="s">
        <v>116</v>
      </c>
      <c r="BT78" s="261"/>
      <c r="BU78" s="261"/>
      <c r="BV78" s="18"/>
      <c r="BW78" s="261">
        <v>44384</v>
      </c>
      <c r="BX78" s="261" t="s">
        <v>6810</v>
      </c>
      <c r="BY78" s="54" t="s">
        <v>6811</v>
      </c>
    </row>
    <row r="79" spans="1:77" ht="50" customHeight="1" x14ac:dyDescent="0.2">
      <c r="A79" s="1305" t="s">
        <v>2555</v>
      </c>
      <c r="B79" s="65" t="s">
        <v>2556</v>
      </c>
      <c r="C79" s="471" t="s">
        <v>2557</v>
      </c>
      <c r="D79" s="1188">
        <v>2123</v>
      </c>
      <c r="E79" s="507" t="s">
        <v>297</v>
      </c>
      <c r="F79" s="662" t="s">
        <v>931</v>
      </c>
      <c r="G79" s="472" t="s">
        <v>89</v>
      </c>
      <c r="H79" s="173" t="s">
        <v>89</v>
      </c>
      <c r="I79" s="62">
        <v>44271</v>
      </c>
      <c r="J79" s="356" t="s">
        <v>90</v>
      </c>
      <c r="K79" s="356" t="s">
        <v>9098</v>
      </c>
      <c r="L79" s="62"/>
      <c r="M79" s="62" t="s">
        <v>90</v>
      </c>
      <c r="N79" s="62"/>
      <c r="O79" s="181"/>
      <c r="P79" s="678"/>
      <c r="Q79" s="678"/>
      <c r="R79" s="678"/>
      <c r="S79" s="1133"/>
      <c r="T79" s="485"/>
      <c r="U79" s="316" t="s">
        <v>93</v>
      </c>
      <c r="V79" s="118" t="s">
        <v>93</v>
      </c>
      <c r="W79" s="71" t="s">
        <v>94</v>
      </c>
      <c r="X79" s="71"/>
      <c r="Y79" s="72" t="s">
        <v>2558</v>
      </c>
      <c r="Z79" s="72" t="s">
        <v>7431</v>
      </c>
      <c r="AA79" s="108"/>
      <c r="AB79" s="837">
        <v>44562</v>
      </c>
      <c r="AC79" s="473" t="s">
        <v>5215</v>
      </c>
      <c r="AD79" s="479" t="s">
        <v>2560</v>
      </c>
      <c r="AE79" s="828">
        <v>44593</v>
      </c>
      <c r="AF79" s="891">
        <v>44578</v>
      </c>
      <c r="AG79" s="891">
        <v>44620</v>
      </c>
      <c r="AH79" s="64" t="s">
        <v>2561</v>
      </c>
      <c r="AI79" s="144"/>
      <c r="AJ79" s="183" t="s">
        <v>315</v>
      </c>
      <c r="AK79" s="183" t="s">
        <v>7434</v>
      </c>
      <c r="AL79" s="828">
        <v>44652</v>
      </c>
      <c r="AM79" s="891"/>
      <c r="AN79" s="891"/>
      <c r="AO79" s="64"/>
      <c r="AP79" s="94"/>
      <c r="AQ79" s="865" t="s">
        <v>663</v>
      </c>
      <c r="AR79" s="183" t="s">
        <v>7437</v>
      </c>
      <c r="AS79" s="857">
        <v>44835</v>
      </c>
      <c r="AT79" s="973"/>
      <c r="AU79" s="973"/>
      <c r="AV79" s="187"/>
      <c r="AW79" s="276"/>
      <c r="AX79" s="185"/>
      <c r="AY79" s="185"/>
      <c r="AZ79" s="857"/>
      <c r="BA79" s="973"/>
      <c r="BB79" s="973"/>
      <c r="BC79" s="187"/>
      <c r="BD79" s="187"/>
      <c r="BE79" s="93" t="s">
        <v>7024</v>
      </c>
      <c r="BF79" s="828">
        <v>45078</v>
      </c>
      <c r="BG79" s="988"/>
      <c r="BH79" s="93" t="s">
        <v>6885</v>
      </c>
      <c r="BI79" s="828">
        <v>45200</v>
      </c>
      <c r="BJ79" s="988"/>
      <c r="BK79" s="93" t="s">
        <v>9087</v>
      </c>
      <c r="BL79" s="828">
        <v>45444</v>
      </c>
      <c r="BM79" s="988"/>
      <c r="BN79" s="1261"/>
      <c r="BO79" s="1262" t="s">
        <v>9820</v>
      </c>
      <c r="BP79" s="1262"/>
      <c r="BQ79" s="261">
        <v>44431</v>
      </c>
      <c r="BR79" s="261">
        <v>44589</v>
      </c>
      <c r="BS79" s="18" t="s">
        <v>116</v>
      </c>
      <c r="BT79" s="261"/>
      <c r="BU79" s="261">
        <v>44589</v>
      </c>
      <c r="BV79" s="18"/>
      <c r="BW79" s="261">
        <v>44589</v>
      </c>
      <c r="BX79" s="261"/>
      <c r="BY79" s="12" t="s">
        <v>105</v>
      </c>
    </row>
    <row r="80" spans="1:77" ht="50" hidden="1" customHeight="1" x14ac:dyDescent="0.2">
      <c r="A80" s="1305" t="s">
        <v>2568</v>
      </c>
      <c r="B80" s="65" t="s">
        <v>2569</v>
      </c>
      <c r="C80" s="471" t="s">
        <v>6154</v>
      </c>
      <c r="D80" s="1188">
        <v>2015</v>
      </c>
      <c r="E80" s="507" t="s">
        <v>4235</v>
      </c>
      <c r="F80" s="507" t="s">
        <v>4841</v>
      </c>
      <c r="G80" s="472" t="s">
        <v>89</v>
      </c>
      <c r="H80" s="173" t="s">
        <v>89</v>
      </c>
      <c r="I80" s="62">
        <v>44039</v>
      </c>
      <c r="J80" s="356" t="s">
        <v>90</v>
      </c>
      <c r="K80" s="356" t="s">
        <v>9098</v>
      </c>
      <c r="L80" s="62"/>
      <c r="M80" s="62" t="s">
        <v>90</v>
      </c>
      <c r="N80" s="62"/>
      <c r="O80" s="181"/>
      <c r="P80" s="678"/>
      <c r="Q80" s="678"/>
      <c r="R80" s="678"/>
      <c r="S80" s="1133"/>
      <c r="T80" s="485"/>
      <c r="U80" s="316" t="b">
        <v>0</v>
      </c>
      <c r="V80" s="118" t="s">
        <v>237</v>
      </c>
      <c r="W80" s="71" t="s">
        <v>94</v>
      </c>
      <c r="X80" s="71"/>
      <c r="Y80" s="80" t="s">
        <v>6155</v>
      </c>
      <c r="Z80" s="80" t="s">
        <v>6156</v>
      </c>
      <c r="AA80" s="108" t="s">
        <v>6157</v>
      </c>
      <c r="AB80" s="840">
        <v>43282</v>
      </c>
      <c r="AC80" s="183" t="s">
        <v>6158</v>
      </c>
      <c r="AD80" s="183"/>
      <c r="AE80" s="828">
        <v>42614</v>
      </c>
      <c r="AF80" s="891"/>
      <c r="AG80" s="891"/>
      <c r="AH80" s="64"/>
      <c r="AI80" s="94"/>
      <c r="AJ80" s="195" t="s">
        <v>4739</v>
      </c>
      <c r="AK80" s="184"/>
      <c r="AL80" s="828">
        <v>43282</v>
      </c>
      <c r="AM80" s="891"/>
      <c r="AN80" s="891"/>
      <c r="AO80" s="64"/>
      <c r="AP80" s="94"/>
      <c r="AQ80" s="1023"/>
      <c r="AR80" s="185"/>
      <c r="AS80" s="828"/>
      <c r="AT80" s="973"/>
      <c r="AU80" s="973"/>
      <c r="AV80" s="187"/>
      <c r="AW80" s="276"/>
      <c r="AX80" s="185"/>
      <c r="AY80" s="185"/>
      <c r="AZ80" s="857"/>
      <c r="BA80" s="973"/>
      <c r="BB80" s="973"/>
      <c r="BC80" s="187"/>
      <c r="BD80" s="187"/>
      <c r="BE80" s="93" t="s">
        <v>4845</v>
      </c>
      <c r="BF80" s="828">
        <v>43497</v>
      </c>
      <c r="BG80" s="988">
        <v>43565</v>
      </c>
      <c r="BH80" s="93" t="s">
        <v>5118</v>
      </c>
      <c r="BI80" s="828">
        <v>43586</v>
      </c>
      <c r="BJ80" s="988">
        <v>43648</v>
      </c>
      <c r="BK80" s="93" t="s">
        <v>5121</v>
      </c>
      <c r="BL80" s="828">
        <v>43831</v>
      </c>
      <c r="BM80" s="988">
        <v>44039</v>
      </c>
      <c r="BN80" s="541" t="s">
        <v>9319</v>
      </c>
      <c r="BO80" s="201"/>
      <c r="BP80" s="201"/>
      <c r="BQ80" s="261">
        <v>44104</v>
      </c>
      <c r="BR80" s="261"/>
      <c r="BS80" s="18" t="s">
        <v>116</v>
      </c>
      <c r="BT80" s="261"/>
      <c r="BU80" s="261"/>
      <c r="BV80" s="18"/>
      <c r="BW80" s="261"/>
      <c r="BX80" s="261" t="s">
        <v>6810</v>
      </c>
      <c r="BY80" s="12" t="s">
        <v>2168</v>
      </c>
    </row>
    <row r="81" spans="1:77" ht="50" hidden="1" customHeight="1" x14ac:dyDescent="0.2">
      <c r="A81" s="1305" t="s">
        <v>2588</v>
      </c>
      <c r="B81" s="521" t="s">
        <v>2589</v>
      </c>
      <c r="C81" s="471" t="s">
        <v>2590</v>
      </c>
      <c r="D81" s="1188">
        <v>2068</v>
      </c>
      <c r="E81" s="507" t="s">
        <v>4235</v>
      </c>
      <c r="F81" s="507" t="s">
        <v>3616</v>
      </c>
      <c r="G81" s="472" t="s">
        <v>89</v>
      </c>
      <c r="H81" s="1255" t="s">
        <v>89</v>
      </c>
      <c r="I81" s="356" t="s">
        <v>9320</v>
      </c>
      <c r="J81" s="356" t="s">
        <v>90</v>
      </c>
      <c r="K81" s="356" t="s">
        <v>9098</v>
      </c>
      <c r="L81" s="356"/>
      <c r="M81" s="356"/>
      <c r="N81" s="62">
        <v>43495</v>
      </c>
      <c r="O81" s="181">
        <v>43614</v>
      </c>
      <c r="P81" s="1249">
        <v>44587</v>
      </c>
      <c r="Q81" s="678"/>
      <c r="R81" s="678"/>
      <c r="S81" s="1133"/>
      <c r="T81" s="485"/>
      <c r="U81" s="316" t="s">
        <v>93</v>
      </c>
      <c r="V81" s="1275" t="s">
        <v>93</v>
      </c>
      <c r="W81" s="71" t="s">
        <v>94</v>
      </c>
      <c r="X81" s="71"/>
      <c r="Y81" s="72" t="s">
        <v>2591</v>
      </c>
      <c r="Z81" s="72" t="s">
        <v>6164</v>
      </c>
      <c r="AA81" s="106" t="s">
        <v>6165</v>
      </c>
      <c r="AB81" s="837">
        <v>43191</v>
      </c>
      <c r="AC81" s="143" t="s">
        <v>6166</v>
      </c>
      <c r="AD81" s="183"/>
      <c r="AE81" s="828">
        <v>43160</v>
      </c>
      <c r="AF81" s="891"/>
      <c r="AG81" s="891"/>
      <c r="AH81" s="64"/>
      <c r="AI81" s="144"/>
      <c r="AJ81" s="184" t="s">
        <v>2186</v>
      </c>
      <c r="AK81" s="184"/>
      <c r="AL81" s="828">
        <v>43282</v>
      </c>
      <c r="AM81" s="891"/>
      <c r="AN81" s="891"/>
      <c r="AO81" s="64"/>
      <c r="AP81" s="94"/>
      <c r="AQ81" s="865"/>
      <c r="AR81" s="185"/>
      <c r="AS81" s="857"/>
      <c r="AT81" s="973"/>
      <c r="AU81" s="973"/>
      <c r="AV81" s="187"/>
      <c r="AW81" s="276"/>
      <c r="AX81" s="185"/>
      <c r="AY81" s="185"/>
      <c r="AZ81" s="857"/>
      <c r="BA81" s="973"/>
      <c r="BB81" s="973"/>
      <c r="BC81" s="187"/>
      <c r="BD81" s="187"/>
      <c r="BE81" s="93" t="s">
        <v>4891</v>
      </c>
      <c r="BF81" s="828">
        <v>43466</v>
      </c>
      <c r="BG81" s="988">
        <v>43495</v>
      </c>
      <c r="BH81" s="93" t="s">
        <v>5118</v>
      </c>
      <c r="BI81" s="828">
        <v>43586</v>
      </c>
      <c r="BJ81" s="988">
        <v>43614</v>
      </c>
      <c r="BK81" s="93" t="s">
        <v>5095</v>
      </c>
      <c r="BL81" s="828">
        <v>43891</v>
      </c>
      <c r="BM81" s="988">
        <v>44621</v>
      </c>
      <c r="BN81" s="540" t="s">
        <v>9321</v>
      </c>
      <c r="BO81" s="12" t="s">
        <v>9322</v>
      </c>
      <c r="BP81" s="12"/>
      <c r="BQ81" s="261">
        <v>44116</v>
      </c>
      <c r="BR81" s="261"/>
      <c r="BS81" s="18" t="s">
        <v>116</v>
      </c>
      <c r="BT81" s="261"/>
      <c r="BU81" s="261"/>
      <c r="BV81" s="18"/>
      <c r="BW81" s="261">
        <v>44589</v>
      </c>
      <c r="BX81" s="720" t="s">
        <v>6810</v>
      </c>
      <c r="BY81" s="54" t="s">
        <v>6813</v>
      </c>
    </row>
    <row r="82" spans="1:77" ht="50" hidden="1" customHeight="1" x14ac:dyDescent="0.2">
      <c r="A82" s="1305" t="s">
        <v>2594</v>
      </c>
      <c r="B82" s="65" t="s">
        <v>2595</v>
      </c>
      <c r="C82" s="471"/>
      <c r="D82" s="1188">
        <v>2095</v>
      </c>
      <c r="E82" s="507" t="s">
        <v>351</v>
      </c>
      <c r="F82" s="507" t="s">
        <v>1420</v>
      </c>
      <c r="G82" s="472" t="s">
        <v>89</v>
      </c>
      <c r="H82" s="173" t="s">
        <v>89</v>
      </c>
      <c r="I82" s="62">
        <v>44027</v>
      </c>
      <c r="J82" s="356" t="s">
        <v>90</v>
      </c>
      <c r="K82" s="356" t="s">
        <v>9098</v>
      </c>
      <c r="L82" s="62"/>
      <c r="M82" s="62"/>
      <c r="N82" s="62"/>
      <c r="O82" s="181"/>
      <c r="P82" s="678"/>
      <c r="Q82" s="1199"/>
      <c r="R82" s="1199"/>
      <c r="S82" s="1133"/>
      <c r="T82" s="485"/>
      <c r="U82" s="316" t="b">
        <v>0</v>
      </c>
      <c r="V82" s="118" t="s">
        <v>237</v>
      </c>
      <c r="W82" s="71" t="s">
        <v>94</v>
      </c>
      <c r="X82" s="71"/>
      <c r="Y82" s="82" t="s">
        <v>2599</v>
      </c>
      <c r="Z82" s="72" t="s">
        <v>6168</v>
      </c>
      <c r="AA82" s="108"/>
      <c r="AB82" s="837">
        <v>43160</v>
      </c>
      <c r="AC82" s="143" t="s">
        <v>6169</v>
      </c>
      <c r="AD82" s="183"/>
      <c r="AE82" s="828">
        <v>43282</v>
      </c>
      <c r="AF82" s="891" t="e">
        <v>#N/A</v>
      </c>
      <c r="AG82" s="891" t="e">
        <v>#N/A</v>
      </c>
      <c r="AH82" s="64" t="e">
        <v>#N/A</v>
      </c>
      <c r="AI82" s="144" t="e">
        <v>#N/A</v>
      </c>
      <c r="AJ82" s="184"/>
      <c r="AK82" s="184"/>
      <c r="AL82" s="828"/>
      <c r="AM82" s="891"/>
      <c r="AN82" s="891"/>
      <c r="AO82" s="64"/>
      <c r="AP82" s="94"/>
      <c r="AQ82" s="865"/>
      <c r="AR82" s="185"/>
      <c r="AS82" s="857"/>
      <c r="AT82" s="973"/>
      <c r="AU82" s="973"/>
      <c r="AV82" s="187"/>
      <c r="AW82" s="276"/>
      <c r="AX82" s="185"/>
      <c r="AY82" s="185"/>
      <c r="AZ82" s="857"/>
      <c r="BA82" s="973"/>
      <c r="BB82" s="973"/>
      <c r="BC82" s="187"/>
      <c r="BD82" s="187"/>
      <c r="BE82" s="93" t="s">
        <v>586</v>
      </c>
      <c r="BF82" s="828">
        <v>43556</v>
      </c>
      <c r="BG82" s="988">
        <v>43616</v>
      </c>
      <c r="BH82" s="93" t="s">
        <v>6172</v>
      </c>
      <c r="BI82" s="828">
        <v>43647</v>
      </c>
      <c r="BJ82" s="988">
        <v>43738</v>
      </c>
      <c r="BK82" s="93" t="s">
        <v>4740</v>
      </c>
      <c r="BL82" s="828">
        <v>43800</v>
      </c>
      <c r="BM82" s="988">
        <v>44027</v>
      </c>
      <c r="BN82" s="547" t="s">
        <v>6173</v>
      </c>
      <c r="BO82" s="55"/>
      <c r="BP82" s="55"/>
      <c r="BQ82" s="261">
        <v>44049</v>
      </c>
      <c r="BR82" s="261"/>
      <c r="BS82" s="18" t="s">
        <v>116</v>
      </c>
      <c r="BT82" s="261"/>
      <c r="BU82" s="261"/>
      <c r="BV82" s="18"/>
      <c r="BW82" s="261"/>
      <c r="BX82" s="261" t="s">
        <v>6810</v>
      </c>
      <c r="BY82" s="12" t="s">
        <v>2168</v>
      </c>
    </row>
    <row r="83" spans="1:77" ht="50" customHeight="1" x14ac:dyDescent="0.2">
      <c r="A83" s="1305" t="s">
        <v>2603</v>
      </c>
      <c r="B83" s="65" t="s">
        <v>2604</v>
      </c>
      <c r="C83" s="471" t="s">
        <v>5171</v>
      </c>
      <c r="D83" s="736">
        <v>2254</v>
      </c>
      <c r="E83" s="507" t="s">
        <v>2759</v>
      </c>
      <c r="F83" s="507" t="s">
        <v>2182</v>
      </c>
      <c r="G83" s="472" t="s">
        <v>89</v>
      </c>
      <c r="H83" s="173" t="s">
        <v>194</v>
      </c>
      <c r="I83" s="62">
        <v>41649</v>
      </c>
      <c r="J83" s="356" t="s">
        <v>90</v>
      </c>
      <c r="K83" s="356" t="s">
        <v>9098</v>
      </c>
      <c r="L83" s="62"/>
      <c r="M83" s="62"/>
      <c r="N83" s="62">
        <v>44228</v>
      </c>
      <c r="O83" s="1202">
        <v>44407</v>
      </c>
      <c r="P83" s="678"/>
      <c r="Q83" s="678"/>
      <c r="R83" s="678"/>
      <c r="S83" s="1133"/>
      <c r="T83" s="485"/>
      <c r="U83" s="316" t="s">
        <v>93</v>
      </c>
      <c r="V83" s="118" t="s">
        <v>93</v>
      </c>
      <c r="W83" s="71" t="s">
        <v>94</v>
      </c>
      <c r="X83" s="281"/>
      <c r="Y83" s="360" t="s">
        <v>2605</v>
      </c>
      <c r="Z83" s="282" t="s">
        <v>9821</v>
      </c>
      <c r="AA83" s="108"/>
      <c r="AB83" s="837">
        <v>44531</v>
      </c>
      <c r="AC83" s="143" t="s">
        <v>5173</v>
      </c>
      <c r="AD83" s="183" t="s">
        <v>9100</v>
      </c>
      <c r="AE83" s="828">
        <v>43132</v>
      </c>
      <c r="AF83" s="891">
        <v>43108</v>
      </c>
      <c r="AG83" s="891">
        <v>43181</v>
      </c>
      <c r="AH83" s="64" t="s">
        <v>5175</v>
      </c>
      <c r="AI83" s="144" t="s">
        <v>5176</v>
      </c>
      <c r="AJ83" s="479" t="s">
        <v>3635</v>
      </c>
      <c r="AK83" s="479" t="s">
        <v>9101</v>
      </c>
      <c r="AL83" s="828">
        <v>43374</v>
      </c>
      <c r="AM83" s="891">
        <v>43402</v>
      </c>
      <c r="AN83" s="891">
        <v>43448</v>
      </c>
      <c r="AO83" s="64" t="s">
        <v>6174</v>
      </c>
      <c r="AP83" s="215" t="s">
        <v>5178</v>
      </c>
      <c r="AQ83" s="865" t="s">
        <v>1425</v>
      </c>
      <c r="AR83" s="185" t="s">
        <v>9102</v>
      </c>
      <c r="AS83" s="857">
        <v>43831</v>
      </c>
      <c r="AT83" s="973">
        <v>43859</v>
      </c>
      <c r="AU83" s="973">
        <v>43906</v>
      </c>
      <c r="AV83" s="187" t="s">
        <v>5179</v>
      </c>
      <c r="AW83" s="276"/>
      <c r="AX83" s="185"/>
      <c r="AY83" s="185"/>
      <c r="AZ83" s="857"/>
      <c r="BA83" s="973"/>
      <c r="BB83" s="973"/>
      <c r="BC83" s="187"/>
      <c r="BD83" s="187"/>
      <c r="BE83" s="93" t="s">
        <v>5315</v>
      </c>
      <c r="BF83" s="828">
        <v>44228</v>
      </c>
      <c r="BG83" s="988">
        <v>44228</v>
      </c>
      <c r="BH83" s="93" t="s">
        <v>5041</v>
      </c>
      <c r="BI83" s="828">
        <v>44378</v>
      </c>
      <c r="BJ83" s="988">
        <v>44407</v>
      </c>
      <c r="BK83" s="93" t="s">
        <v>8566</v>
      </c>
      <c r="BL83" s="828">
        <v>44805</v>
      </c>
      <c r="BM83" s="988"/>
      <c r="BN83" s="540" t="s">
        <v>9103</v>
      </c>
      <c r="BO83" s="12" t="s">
        <v>9822</v>
      </c>
      <c r="BP83" s="12" t="s">
        <v>9104</v>
      </c>
      <c r="BQ83" s="261">
        <v>44547</v>
      </c>
      <c r="BR83" s="261">
        <v>44687</v>
      </c>
      <c r="BS83" s="18" t="s">
        <v>116</v>
      </c>
      <c r="BT83" s="261">
        <v>44362</v>
      </c>
      <c r="BU83" s="261">
        <v>44417</v>
      </c>
      <c r="BV83" s="18" t="s">
        <v>116</v>
      </c>
      <c r="BW83" s="261"/>
      <c r="BX83" s="261" t="s">
        <v>8881</v>
      </c>
      <c r="BY83" s="32" t="s">
        <v>9105</v>
      </c>
    </row>
    <row r="84" spans="1:77" ht="50" customHeight="1" x14ac:dyDescent="0.2">
      <c r="A84" s="1307" t="s">
        <v>2689</v>
      </c>
      <c r="B84" s="65" t="s">
        <v>2690</v>
      </c>
      <c r="C84" s="6" t="s">
        <v>2691</v>
      </c>
      <c r="D84" s="1188" t="s">
        <v>6849</v>
      </c>
      <c r="E84" s="507" t="s">
        <v>292</v>
      </c>
      <c r="F84" s="507" t="s">
        <v>5500</v>
      </c>
      <c r="G84" s="472" t="s">
        <v>89</v>
      </c>
      <c r="H84" s="468" t="s">
        <v>89</v>
      </c>
      <c r="I84" s="356">
        <v>40823</v>
      </c>
      <c r="J84" s="356" t="s">
        <v>90</v>
      </c>
      <c r="K84" s="356" t="s">
        <v>9098</v>
      </c>
      <c r="L84" s="356" t="s">
        <v>583</v>
      </c>
      <c r="M84" s="356"/>
      <c r="N84" s="62"/>
      <c r="O84" s="181"/>
      <c r="P84" s="678"/>
      <c r="Q84" s="1199"/>
      <c r="R84" s="1199"/>
      <c r="S84" s="1133"/>
      <c r="T84" s="485"/>
      <c r="U84" s="316" t="s">
        <v>93</v>
      </c>
      <c r="V84" s="118" t="s">
        <v>93</v>
      </c>
      <c r="W84" s="71" t="s">
        <v>94</v>
      </c>
      <c r="X84" s="71"/>
      <c r="Y84" s="72" t="s">
        <v>6210</v>
      </c>
      <c r="Z84" s="72" t="s">
        <v>6211</v>
      </c>
      <c r="AA84" s="106" t="s">
        <v>6212</v>
      </c>
      <c r="AB84" s="837">
        <v>42644</v>
      </c>
      <c r="AC84" s="143" t="s">
        <v>6740</v>
      </c>
      <c r="AD84" s="183" t="s">
        <v>9823</v>
      </c>
      <c r="AE84" s="828">
        <v>44927</v>
      </c>
      <c r="AF84" s="891"/>
      <c r="AG84" s="891"/>
      <c r="AH84" s="64"/>
      <c r="AI84" s="144"/>
      <c r="AJ84" s="184" t="s">
        <v>1211</v>
      </c>
      <c r="AK84" s="479" t="s">
        <v>3424</v>
      </c>
      <c r="AL84" s="828"/>
      <c r="AM84" s="891"/>
      <c r="AN84" s="891"/>
      <c r="AO84" s="64"/>
      <c r="AP84" s="94"/>
      <c r="AQ84" s="863"/>
      <c r="AR84" s="185"/>
      <c r="AS84" s="856"/>
      <c r="AT84" s="973"/>
      <c r="AU84" s="973"/>
      <c r="AV84" s="187"/>
      <c r="AW84" s="276"/>
      <c r="AX84" s="274"/>
      <c r="AY84" s="274"/>
      <c r="AZ84" s="856"/>
      <c r="BA84" s="973"/>
      <c r="BB84" s="973"/>
      <c r="BC84" s="187"/>
      <c r="BD84" s="187"/>
      <c r="BE84" s="93" t="s">
        <v>114</v>
      </c>
      <c r="BF84" s="828"/>
      <c r="BG84" s="891"/>
      <c r="BH84" s="93" t="s">
        <v>114</v>
      </c>
      <c r="BI84" s="828"/>
      <c r="BJ84" s="988"/>
      <c r="BK84" s="93" t="s">
        <v>114</v>
      </c>
      <c r="BL84" s="874"/>
      <c r="BM84" s="988"/>
      <c r="BN84" s="1261" t="s">
        <v>8938</v>
      </c>
      <c r="BO84" s="1262" t="s">
        <v>9824</v>
      </c>
      <c r="BP84" s="1262"/>
      <c r="BQ84" s="261">
        <v>44784</v>
      </c>
      <c r="BR84" s="261"/>
      <c r="BS84" s="18" t="s">
        <v>116</v>
      </c>
      <c r="BT84" s="261">
        <v>44517</v>
      </c>
      <c r="BU84" s="261">
        <v>44782</v>
      </c>
      <c r="BV84" s="18" t="s">
        <v>116</v>
      </c>
      <c r="BW84" s="261"/>
      <c r="BX84" s="261"/>
      <c r="BY84" s="12" t="s">
        <v>105</v>
      </c>
    </row>
    <row r="85" spans="1:77" ht="50" hidden="1" customHeight="1" x14ac:dyDescent="0.2">
      <c r="A85" s="1305" t="s">
        <v>2721</v>
      </c>
      <c r="B85" s="65" t="s">
        <v>2722</v>
      </c>
      <c r="C85" s="471" t="s">
        <v>6920</v>
      </c>
      <c r="D85" s="661">
        <v>1819</v>
      </c>
      <c r="E85" s="507" t="s">
        <v>3819</v>
      </c>
      <c r="F85" s="507" t="s">
        <v>2760</v>
      </c>
      <c r="G85" s="472" t="s">
        <v>89</v>
      </c>
      <c r="H85" s="468" t="s">
        <v>194</v>
      </c>
      <c r="I85" s="356">
        <v>43550</v>
      </c>
      <c r="J85" s="356" t="s">
        <v>90</v>
      </c>
      <c r="K85" s="356" t="s">
        <v>389</v>
      </c>
      <c r="L85" s="356"/>
      <c r="M85" s="356"/>
      <c r="N85" s="62"/>
      <c r="O85" s="181"/>
      <c r="P85" s="678"/>
      <c r="Q85" s="678"/>
      <c r="R85" s="678"/>
      <c r="S85" s="1133"/>
      <c r="T85" s="485"/>
      <c r="U85" s="316" t="b">
        <v>0</v>
      </c>
      <c r="V85" s="118" t="s">
        <v>237</v>
      </c>
      <c r="W85" s="71" t="s">
        <v>94</v>
      </c>
      <c r="X85" s="71"/>
      <c r="Y85" s="78" t="s">
        <v>6228</v>
      </c>
      <c r="Z85" s="78" t="s">
        <v>6229</v>
      </c>
      <c r="AA85" s="106" t="s">
        <v>6230</v>
      </c>
      <c r="AB85" s="837">
        <v>42705</v>
      </c>
      <c r="AC85" s="143" t="s">
        <v>6231</v>
      </c>
      <c r="AD85" s="183"/>
      <c r="AE85" s="828">
        <v>42552</v>
      </c>
      <c r="AF85" s="891"/>
      <c r="AG85" s="891"/>
      <c r="AH85" s="64"/>
      <c r="AI85" s="144"/>
      <c r="AJ85" s="183" t="s">
        <v>6232</v>
      </c>
      <c r="AK85" s="183"/>
      <c r="AL85" s="828">
        <v>42675</v>
      </c>
      <c r="AM85" s="891"/>
      <c r="AN85" s="891"/>
      <c r="AO85" s="64"/>
      <c r="AP85" s="94"/>
      <c r="AQ85" s="865"/>
      <c r="AR85" s="185"/>
      <c r="AS85" s="857"/>
      <c r="AT85" s="973"/>
      <c r="AU85" s="973"/>
      <c r="AV85" s="187"/>
      <c r="AW85" s="276"/>
      <c r="AX85" s="185"/>
      <c r="AY85" s="185"/>
      <c r="AZ85" s="857"/>
      <c r="BA85" s="973"/>
      <c r="BB85" s="973"/>
      <c r="BC85" s="187"/>
      <c r="BD85" s="187"/>
      <c r="BE85" s="93" t="s">
        <v>6233</v>
      </c>
      <c r="BF85" s="828">
        <v>42795</v>
      </c>
      <c r="BG85" s="988">
        <v>42809</v>
      </c>
      <c r="BH85" s="93" t="s">
        <v>6234</v>
      </c>
      <c r="BI85" s="828">
        <v>42856</v>
      </c>
      <c r="BJ85" s="988">
        <v>42947</v>
      </c>
      <c r="BK85" s="93" t="s">
        <v>5778</v>
      </c>
      <c r="BL85" s="828">
        <v>43101</v>
      </c>
      <c r="BM85" s="988">
        <v>43550</v>
      </c>
      <c r="BN85" s="542" t="s">
        <v>6921</v>
      </c>
      <c r="BO85" s="54"/>
      <c r="BP85" s="54" t="s">
        <v>2728</v>
      </c>
      <c r="BQ85" s="261">
        <v>44781</v>
      </c>
      <c r="BR85" s="261"/>
      <c r="BS85" s="18" t="s">
        <v>116</v>
      </c>
      <c r="BT85" s="261"/>
      <c r="BU85" s="261"/>
      <c r="BV85" s="18"/>
      <c r="BW85" s="261">
        <v>44781</v>
      </c>
      <c r="BX85" s="261" t="s">
        <v>6810</v>
      </c>
      <c r="BY85" s="12" t="s">
        <v>3822</v>
      </c>
    </row>
    <row r="86" spans="1:77" ht="50" customHeight="1" x14ac:dyDescent="0.2">
      <c r="A86" s="1305" t="s">
        <v>2738</v>
      </c>
      <c r="B86" s="521" t="s">
        <v>2739</v>
      </c>
      <c r="C86" s="471" t="s">
        <v>7061</v>
      </c>
      <c r="D86" s="1188">
        <v>2120</v>
      </c>
      <c r="E86" s="507" t="s">
        <v>337</v>
      </c>
      <c r="F86" s="507" t="s">
        <v>2182</v>
      </c>
      <c r="G86" s="472" t="s">
        <v>89</v>
      </c>
      <c r="H86" s="481" t="s">
        <v>89</v>
      </c>
      <c r="I86" s="356">
        <v>40932</v>
      </c>
      <c r="J86" s="356" t="s">
        <v>90</v>
      </c>
      <c r="K86" s="356" t="s">
        <v>9115</v>
      </c>
      <c r="L86" s="356"/>
      <c r="M86" s="356"/>
      <c r="N86" s="62"/>
      <c r="O86" s="181"/>
      <c r="P86" s="678"/>
      <c r="Q86" s="678"/>
      <c r="R86" s="678"/>
      <c r="S86" s="1133"/>
      <c r="T86" s="485"/>
      <c r="U86" s="316" t="s">
        <v>93</v>
      </c>
      <c r="V86" s="118" t="s">
        <v>93</v>
      </c>
      <c r="W86" s="71" t="s">
        <v>94</v>
      </c>
      <c r="X86" s="71"/>
      <c r="Y86" s="72" t="s">
        <v>2741</v>
      </c>
      <c r="Z86" s="72" t="s">
        <v>9405</v>
      </c>
      <c r="AA86" s="106"/>
      <c r="AB86" s="837">
        <v>44621</v>
      </c>
      <c r="AC86" s="143" t="s">
        <v>4870</v>
      </c>
      <c r="AD86" s="183" t="s">
        <v>364</v>
      </c>
      <c r="AE86" s="828">
        <v>42917</v>
      </c>
      <c r="AF86" s="891">
        <v>42950</v>
      </c>
      <c r="AG86" s="891">
        <v>43006</v>
      </c>
      <c r="AH86" s="64" t="s">
        <v>2743</v>
      </c>
      <c r="AI86" s="144" t="s">
        <v>2744</v>
      </c>
      <c r="AJ86" s="184" t="s">
        <v>4881</v>
      </c>
      <c r="AK86" s="479" t="s">
        <v>2745</v>
      </c>
      <c r="AL86" s="828">
        <v>43800</v>
      </c>
      <c r="AM86" s="891">
        <v>43507</v>
      </c>
      <c r="AN86" s="891">
        <v>43549</v>
      </c>
      <c r="AO86" s="64" t="s">
        <v>2746</v>
      </c>
      <c r="AP86" s="94" t="s">
        <v>2747</v>
      </c>
      <c r="AQ86" s="865" t="s">
        <v>873</v>
      </c>
      <c r="AR86" s="185" t="s">
        <v>2748</v>
      </c>
      <c r="AS86" s="857">
        <v>44378</v>
      </c>
      <c r="AT86" s="973">
        <v>44456</v>
      </c>
      <c r="AU86" s="973">
        <v>44500</v>
      </c>
      <c r="AV86" s="187" t="s">
        <v>2749</v>
      </c>
      <c r="AW86" s="276"/>
      <c r="AX86" s="185"/>
      <c r="AY86" s="185"/>
      <c r="AZ86" s="857"/>
      <c r="BA86" s="973"/>
      <c r="BB86" s="973"/>
      <c r="BC86" s="187"/>
      <c r="BD86" s="187"/>
      <c r="BE86" s="93" t="s">
        <v>6456</v>
      </c>
      <c r="BF86" s="828">
        <v>44896</v>
      </c>
      <c r="BG86" s="988"/>
      <c r="BH86" s="93" t="s">
        <v>316</v>
      </c>
      <c r="BI86" s="828">
        <v>45017</v>
      </c>
      <c r="BJ86" s="988"/>
      <c r="BK86" s="93" t="s">
        <v>9406</v>
      </c>
      <c r="BL86" s="828" t="s">
        <v>114</v>
      </c>
      <c r="BM86" s="988"/>
      <c r="BN86" s="12"/>
      <c r="BO86" s="12" t="s">
        <v>9177</v>
      </c>
      <c r="BP86" s="12"/>
      <c r="BQ86" s="261">
        <v>44804</v>
      </c>
      <c r="BR86" s="261">
        <v>44784</v>
      </c>
      <c r="BS86" s="18" t="s">
        <v>116</v>
      </c>
      <c r="BT86" s="261"/>
      <c r="BU86" s="261">
        <v>44784</v>
      </c>
      <c r="BV86" s="18" t="s">
        <v>116</v>
      </c>
      <c r="BW86" s="261">
        <v>44770</v>
      </c>
      <c r="BX86" s="261"/>
      <c r="BY86" s="12" t="s">
        <v>579</v>
      </c>
    </row>
    <row r="87" spans="1:77" ht="50" customHeight="1" x14ac:dyDescent="0.2">
      <c r="A87" s="1305" t="s">
        <v>2756</v>
      </c>
      <c r="B87" s="65" t="s">
        <v>6242</v>
      </c>
      <c r="C87" s="471" t="s">
        <v>6243</v>
      </c>
      <c r="D87" s="1188">
        <v>2016</v>
      </c>
      <c r="E87" s="507" t="s">
        <v>2759</v>
      </c>
      <c r="F87" s="507" t="s">
        <v>2760</v>
      </c>
      <c r="G87" s="472" t="s">
        <v>89</v>
      </c>
      <c r="H87" s="468" t="s">
        <v>89</v>
      </c>
      <c r="I87" s="356">
        <v>41226</v>
      </c>
      <c r="J87" s="356" t="s">
        <v>90</v>
      </c>
      <c r="K87" s="356" t="s">
        <v>9825</v>
      </c>
      <c r="L87" s="356"/>
      <c r="M87" s="356"/>
      <c r="N87" s="62">
        <v>43395</v>
      </c>
      <c r="O87" s="181">
        <v>43493</v>
      </c>
      <c r="P87" s="678"/>
      <c r="Q87" s="678"/>
      <c r="R87" s="678"/>
      <c r="S87" s="1133"/>
      <c r="T87" s="485"/>
      <c r="U87" s="316" t="s">
        <v>93</v>
      </c>
      <c r="V87" s="118" t="s">
        <v>93</v>
      </c>
      <c r="W87" s="71" t="s">
        <v>94</v>
      </c>
      <c r="X87" s="71"/>
      <c r="Y87" s="78" t="s">
        <v>2761</v>
      </c>
      <c r="Z87" s="78" t="s">
        <v>2762</v>
      </c>
      <c r="AA87" s="82" t="s">
        <v>2763</v>
      </c>
      <c r="AB87" s="837">
        <v>43132</v>
      </c>
      <c r="AC87" s="143" t="s">
        <v>2764</v>
      </c>
      <c r="AD87" s="183" t="s">
        <v>2765</v>
      </c>
      <c r="AE87" s="828">
        <v>43132</v>
      </c>
      <c r="AF87" s="891"/>
      <c r="AG87" s="891"/>
      <c r="AH87" s="64"/>
      <c r="AI87" s="144"/>
      <c r="AJ87" s="183"/>
      <c r="AK87" s="183"/>
      <c r="AL87" s="828"/>
      <c r="AM87" s="891"/>
      <c r="AN87" s="891"/>
      <c r="AO87" s="64"/>
      <c r="AP87" s="94"/>
      <c r="AQ87" s="865"/>
      <c r="AR87" s="185"/>
      <c r="AS87" s="857"/>
      <c r="AT87" s="973"/>
      <c r="AU87" s="973"/>
      <c r="AV87" s="187"/>
      <c r="AW87" s="276"/>
      <c r="AX87" s="185"/>
      <c r="AY87" s="185"/>
      <c r="AZ87" s="857"/>
      <c r="BA87" s="973"/>
      <c r="BB87" s="973"/>
      <c r="BC87" s="187"/>
      <c r="BD87" s="187"/>
      <c r="BE87" s="93" t="s">
        <v>2766</v>
      </c>
      <c r="BF87" s="828">
        <v>43405</v>
      </c>
      <c r="BG87" s="988">
        <v>43395</v>
      </c>
      <c r="BH87" s="93" t="s">
        <v>6244</v>
      </c>
      <c r="BI87" s="828">
        <v>43497</v>
      </c>
      <c r="BJ87" s="988">
        <v>43493</v>
      </c>
      <c r="BK87" s="93" t="s">
        <v>5603</v>
      </c>
      <c r="BL87" s="828">
        <v>43709</v>
      </c>
      <c r="BM87" s="988"/>
      <c r="BN87" s="540" t="s">
        <v>2767</v>
      </c>
      <c r="BO87" s="12"/>
      <c r="BP87" s="12"/>
      <c r="BQ87" s="261">
        <v>43871</v>
      </c>
      <c r="BR87" s="261"/>
      <c r="BS87" s="18" t="s">
        <v>116</v>
      </c>
      <c r="BT87" s="261"/>
      <c r="BU87" s="261"/>
      <c r="BV87" s="18"/>
      <c r="BW87" s="261"/>
      <c r="BX87" s="261" t="s">
        <v>8881</v>
      </c>
      <c r="BY87" s="12" t="s">
        <v>2769</v>
      </c>
    </row>
    <row r="88" spans="1:77" ht="50" customHeight="1" x14ac:dyDescent="0.2">
      <c r="A88" s="1305" t="s">
        <v>2792</v>
      </c>
      <c r="B88" s="65" t="s">
        <v>2793</v>
      </c>
      <c r="C88" s="471" t="s">
        <v>6256</v>
      </c>
      <c r="D88" s="1188" t="s">
        <v>226</v>
      </c>
      <c r="E88" s="507" t="s">
        <v>4235</v>
      </c>
      <c r="F88" s="507" t="s">
        <v>1064</v>
      </c>
      <c r="G88" s="472" t="s">
        <v>89</v>
      </c>
      <c r="H88" s="468" t="s">
        <v>89</v>
      </c>
      <c r="I88" s="356">
        <v>43244</v>
      </c>
      <c r="J88" s="356" t="s">
        <v>90</v>
      </c>
      <c r="K88" s="356" t="s">
        <v>9171</v>
      </c>
      <c r="L88" s="356"/>
      <c r="M88" s="356"/>
      <c r="N88" s="62"/>
      <c r="O88" s="181"/>
      <c r="P88" s="678"/>
      <c r="Q88" s="678"/>
      <c r="R88" s="678"/>
      <c r="S88" s="1133"/>
      <c r="T88" s="485"/>
      <c r="U88" s="316" t="b">
        <v>0</v>
      </c>
      <c r="V88" s="118" t="s">
        <v>237</v>
      </c>
      <c r="W88" s="71" t="s">
        <v>94</v>
      </c>
      <c r="X88" s="71"/>
      <c r="Y88" s="78" t="s">
        <v>6257</v>
      </c>
      <c r="Z88" s="78" t="s">
        <v>6258</v>
      </c>
      <c r="AA88" s="108" t="s">
        <v>6259</v>
      </c>
      <c r="AB88" s="837">
        <v>42675</v>
      </c>
      <c r="AC88" s="143" t="s">
        <v>6092</v>
      </c>
      <c r="AD88" s="183"/>
      <c r="AE88" s="828">
        <v>42491</v>
      </c>
      <c r="AF88" s="891"/>
      <c r="AG88" s="891"/>
      <c r="AH88" s="64"/>
      <c r="AI88" s="144"/>
      <c r="AJ88" s="184"/>
      <c r="AK88" s="184"/>
      <c r="AL88" s="828"/>
      <c r="AM88" s="891"/>
      <c r="AN88" s="891"/>
      <c r="AO88" s="64"/>
      <c r="AP88" s="94"/>
      <c r="AQ88" s="865"/>
      <c r="AR88" s="185"/>
      <c r="AS88" s="857"/>
      <c r="AT88" s="973"/>
      <c r="AU88" s="973"/>
      <c r="AV88" s="187"/>
      <c r="AW88" s="276"/>
      <c r="AX88" s="185"/>
      <c r="AY88" s="185"/>
      <c r="AZ88" s="857"/>
      <c r="BA88" s="973"/>
      <c r="BB88" s="973"/>
      <c r="BC88" s="187"/>
      <c r="BD88" s="187"/>
      <c r="BE88" s="93" t="s">
        <v>6107</v>
      </c>
      <c r="BF88" s="828">
        <v>42705</v>
      </c>
      <c r="BG88" s="988">
        <v>42710</v>
      </c>
      <c r="BH88" s="93" t="s">
        <v>2476</v>
      </c>
      <c r="BI88" s="828">
        <v>42795</v>
      </c>
      <c r="BJ88" s="988">
        <v>42843</v>
      </c>
      <c r="BK88" s="93" t="s">
        <v>6260</v>
      </c>
      <c r="BL88" s="828">
        <v>42948</v>
      </c>
      <c r="BM88" s="988">
        <v>43244</v>
      </c>
      <c r="BN88" s="12"/>
      <c r="BO88" s="12" t="s">
        <v>6927</v>
      </c>
      <c r="BP88" s="12"/>
      <c r="BQ88" s="261">
        <v>44649</v>
      </c>
      <c r="BR88" s="261"/>
      <c r="BS88" s="18" t="s">
        <v>116</v>
      </c>
      <c r="BT88" s="261">
        <v>44628</v>
      </c>
      <c r="BU88" s="261"/>
      <c r="BV88" s="18" t="s">
        <v>116</v>
      </c>
      <c r="BW88" s="261"/>
      <c r="BX88" s="261"/>
      <c r="BY88" s="12" t="s">
        <v>5758</v>
      </c>
    </row>
    <row r="89" spans="1:77" ht="50" customHeight="1" x14ac:dyDescent="0.2">
      <c r="A89" s="1305" t="s">
        <v>2845</v>
      </c>
      <c r="B89" s="65" t="s">
        <v>6283</v>
      </c>
      <c r="C89" s="471" t="s">
        <v>8992</v>
      </c>
      <c r="D89" s="1188">
        <v>2134</v>
      </c>
      <c r="E89" s="507" t="s">
        <v>2759</v>
      </c>
      <c r="F89" s="507" t="s">
        <v>931</v>
      </c>
      <c r="G89" s="472" t="s">
        <v>89</v>
      </c>
      <c r="H89" s="468" t="s">
        <v>89</v>
      </c>
      <c r="I89" s="356">
        <v>41982</v>
      </c>
      <c r="J89" s="356" t="s">
        <v>90</v>
      </c>
      <c r="K89" s="356" t="s">
        <v>9171</v>
      </c>
      <c r="L89" s="356"/>
      <c r="M89" s="356"/>
      <c r="N89" s="62"/>
      <c r="O89" s="181"/>
      <c r="P89" s="678"/>
      <c r="Q89" s="678"/>
      <c r="R89" s="678"/>
      <c r="S89" s="1133"/>
      <c r="T89" s="485"/>
      <c r="U89" s="316" t="s">
        <v>93</v>
      </c>
      <c r="V89" s="118" t="s">
        <v>93</v>
      </c>
      <c r="W89" s="71" t="s">
        <v>267</v>
      </c>
      <c r="X89" s="281"/>
      <c r="Y89" s="72" t="s">
        <v>2847</v>
      </c>
      <c r="Z89" s="108" t="s">
        <v>8993</v>
      </c>
      <c r="AA89" s="108"/>
      <c r="AB89" s="1183" t="s">
        <v>91</v>
      </c>
      <c r="AC89" s="143" t="s">
        <v>5031</v>
      </c>
      <c r="AD89" s="183" t="s">
        <v>364</v>
      </c>
      <c r="AE89" s="828">
        <v>43344</v>
      </c>
      <c r="AF89" s="891">
        <v>43346</v>
      </c>
      <c r="AG89" s="891">
        <v>43404</v>
      </c>
      <c r="AH89" s="64" t="s">
        <v>2849</v>
      </c>
      <c r="AI89" s="144"/>
      <c r="AJ89" s="184" t="s">
        <v>2850</v>
      </c>
      <c r="AK89" s="184" t="s">
        <v>367</v>
      </c>
      <c r="AL89" s="828">
        <v>43922</v>
      </c>
      <c r="AM89" s="891">
        <v>44344</v>
      </c>
      <c r="AN89" s="891">
        <v>44400</v>
      </c>
      <c r="AO89" s="64" t="s">
        <v>2851</v>
      </c>
      <c r="AP89" s="94"/>
      <c r="AQ89" s="865">
        <v>44287</v>
      </c>
      <c r="AR89" s="185" t="s">
        <v>2852</v>
      </c>
      <c r="AS89" s="857">
        <v>44287</v>
      </c>
      <c r="AT89" s="973">
        <v>44317</v>
      </c>
      <c r="AU89" s="973">
        <v>44378</v>
      </c>
      <c r="AV89" s="187"/>
      <c r="AW89" s="276"/>
      <c r="AX89" s="185"/>
      <c r="AY89" s="185"/>
      <c r="AZ89" s="857"/>
      <c r="BA89" s="973"/>
      <c r="BB89" s="973"/>
      <c r="BC89" s="187"/>
      <c r="BD89" s="187"/>
      <c r="BE89" s="93" t="s">
        <v>6740</v>
      </c>
      <c r="BF89" s="828">
        <v>44927</v>
      </c>
      <c r="BG89" s="988"/>
      <c r="BH89" s="93" t="s">
        <v>5316</v>
      </c>
      <c r="BI89" s="828">
        <v>45108</v>
      </c>
      <c r="BJ89" s="988"/>
      <c r="BK89" s="93" t="s">
        <v>114</v>
      </c>
      <c r="BL89" s="828" t="s">
        <v>114</v>
      </c>
      <c r="BM89" s="988"/>
      <c r="BN89" s="540" t="s">
        <v>9593</v>
      </c>
      <c r="BO89" s="540" t="s">
        <v>9593</v>
      </c>
      <c r="BP89" s="12"/>
      <c r="BQ89" s="261">
        <v>44580</v>
      </c>
      <c r="BR89" s="261">
        <v>44480</v>
      </c>
      <c r="BS89" s="18" t="s">
        <v>116</v>
      </c>
      <c r="BT89" s="261">
        <v>44580</v>
      </c>
      <c r="BU89" s="261">
        <v>44797</v>
      </c>
      <c r="BV89" s="18" t="s">
        <v>116</v>
      </c>
      <c r="BW89" s="261">
        <v>44797</v>
      </c>
      <c r="BX89" s="261"/>
      <c r="BY89" s="12" t="s">
        <v>579</v>
      </c>
    </row>
    <row r="90" spans="1:77" ht="50" customHeight="1" x14ac:dyDescent="0.2">
      <c r="A90" s="1305" t="s">
        <v>2883</v>
      </c>
      <c r="B90" s="521" t="s">
        <v>2884</v>
      </c>
      <c r="C90" s="471" t="s">
        <v>7616</v>
      </c>
      <c r="D90" s="1188" t="s">
        <v>6849</v>
      </c>
      <c r="E90" s="507" t="s">
        <v>1083</v>
      </c>
      <c r="F90" s="507" t="s">
        <v>931</v>
      </c>
      <c r="G90" s="472" t="s">
        <v>89</v>
      </c>
      <c r="H90" s="481" t="s">
        <v>89</v>
      </c>
      <c r="I90" s="356">
        <v>41911</v>
      </c>
      <c r="J90" s="356" t="s">
        <v>90</v>
      </c>
      <c r="K90" s="356" t="s">
        <v>2886</v>
      </c>
      <c r="L90" s="356"/>
      <c r="M90" s="356"/>
      <c r="N90" s="62"/>
      <c r="O90" s="181"/>
      <c r="P90" s="678"/>
      <c r="Q90" s="678"/>
      <c r="R90" s="678"/>
      <c r="S90" s="1133"/>
      <c r="T90" s="485"/>
      <c r="U90" s="316" t="s">
        <v>93</v>
      </c>
      <c r="V90" s="118" t="s">
        <v>93</v>
      </c>
      <c r="W90" s="71" t="s">
        <v>94</v>
      </c>
      <c r="X90" s="281"/>
      <c r="Y90" s="334" t="s">
        <v>6295</v>
      </c>
      <c r="Z90" s="476" t="s">
        <v>8909</v>
      </c>
      <c r="AA90" s="106"/>
      <c r="AB90" s="837">
        <v>44256</v>
      </c>
      <c r="AC90" s="143" t="s">
        <v>3106</v>
      </c>
      <c r="AD90" s="183" t="s">
        <v>158</v>
      </c>
      <c r="AE90" s="828">
        <v>44501</v>
      </c>
      <c r="AF90" s="891" t="s">
        <v>9448</v>
      </c>
      <c r="AG90" s="891"/>
      <c r="AH90" s="64"/>
      <c r="AI90" s="144"/>
      <c r="AJ90" s="184"/>
      <c r="AK90" s="184"/>
      <c r="AL90" s="828"/>
      <c r="AM90" s="891"/>
      <c r="AN90" s="891"/>
      <c r="AO90" s="64"/>
      <c r="AP90" s="94"/>
      <c r="AQ90" s="865"/>
      <c r="AR90" s="185"/>
      <c r="AS90" s="857"/>
      <c r="AT90" s="973"/>
      <c r="AU90" s="973"/>
      <c r="AV90" s="187"/>
      <c r="AW90" s="276"/>
      <c r="AX90" s="185"/>
      <c r="AY90" s="185"/>
      <c r="AZ90" s="857"/>
      <c r="BA90" s="973"/>
      <c r="BB90" s="973"/>
      <c r="BC90" s="187"/>
      <c r="BD90" s="187"/>
      <c r="BE90" s="1180" t="s">
        <v>6456</v>
      </c>
      <c r="BF90" s="848">
        <v>44896</v>
      </c>
      <c r="BG90" s="990"/>
      <c r="BH90" s="295" t="s">
        <v>4769</v>
      </c>
      <c r="BI90" s="848">
        <v>45017</v>
      </c>
      <c r="BJ90" s="990"/>
      <c r="BK90" s="295" t="s">
        <v>9449</v>
      </c>
      <c r="BL90" s="848">
        <v>45352</v>
      </c>
      <c r="BM90" s="990"/>
      <c r="BN90" s="540" t="s">
        <v>9450</v>
      </c>
      <c r="BO90" s="12" t="s">
        <v>9826</v>
      </c>
      <c r="BP90" s="12"/>
      <c r="BQ90" s="261">
        <v>44649</v>
      </c>
      <c r="BR90" s="261">
        <v>44427</v>
      </c>
      <c r="BS90" s="18" t="s">
        <v>116</v>
      </c>
      <c r="BT90" s="261"/>
      <c r="BU90" s="261">
        <v>44797</v>
      </c>
      <c r="BV90" s="18" t="s">
        <v>116</v>
      </c>
      <c r="BW90" s="261">
        <v>44797</v>
      </c>
      <c r="BX90" s="261"/>
      <c r="BY90" s="12" t="s">
        <v>579</v>
      </c>
    </row>
    <row r="91" spans="1:77" ht="50" hidden="1" customHeight="1" x14ac:dyDescent="0.2">
      <c r="A91" s="1305" t="s">
        <v>2983</v>
      </c>
      <c r="B91" s="737" t="s">
        <v>6353</v>
      </c>
      <c r="C91" s="471" t="s">
        <v>6354</v>
      </c>
      <c r="D91" s="1188">
        <v>1811</v>
      </c>
      <c r="E91" s="507" t="s">
        <v>292</v>
      </c>
      <c r="F91" s="507" t="s">
        <v>1064</v>
      </c>
      <c r="G91" s="472" t="s">
        <v>89</v>
      </c>
      <c r="H91" s="468" t="s">
        <v>89</v>
      </c>
      <c r="I91" s="356">
        <v>43516</v>
      </c>
      <c r="J91" s="356" t="s">
        <v>90</v>
      </c>
      <c r="K91" s="356" t="s">
        <v>9115</v>
      </c>
      <c r="L91" s="356"/>
      <c r="M91" s="356"/>
      <c r="N91" s="62"/>
      <c r="O91" s="181"/>
      <c r="P91" s="678"/>
      <c r="Q91" s="678"/>
      <c r="R91" s="678"/>
      <c r="S91" s="1133"/>
      <c r="T91" s="485"/>
      <c r="U91" s="316" t="b">
        <v>0</v>
      </c>
      <c r="V91" s="118" t="s">
        <v>237</v>
      </c>
      <c r="W91" s="71" t="s">
        <v>94</v>
      </c>
      <c r="X91" s="71"/>
      <c r="Y91" s="72" t="s">
        <v>6355</v>
      </c>
      <c r="Z91" s="71" t="s">
        <v>6356</v>
      </c>
      <c r="AA91" s="106" t="s">
        <v>6357</v>
      </c>
      <c r="AB91" s="837">
        <v>43374</v>
      </c>
      <c r="AC91" s="143" t="s">
        <v>6358</v>
      </c>
      <c r="AD91" s="183"/>
      <c r="AE91" s="828">
        <v>42278</v>
      </c>
      <c r="AF91" s="891"/>
      <c r="AG91" s="891"/>
      <c r="AH91" s="64"/>
      <c r="AI91" s="144"/>
      <c r="AJ91" s="183"/>
      <c r="AK91" s="183"/>
      <c r="AL91" s="828"/>
      <c r="AM91" s="891"/>
      <c r="AN91" s="891"/>
      <c r="AO91" s="64"/>
      <c r="AP91" s="94"/>
      <c r="AQ91" s="865"/>
      <c r="AR91" s="185"/>
      <c r="AS91" s="857"/>
      <c r="AT91" s="973"/>
      <c r="AU91" s="973"/>
      <c r="AV91" s="187"/>
      <c r="AW91" s="276"/>
      <c r="AX91" s="185"/>
      <c r="AY91" s="185"/>
      <c r="AZ91" s="857"/>
      <c r="BA91" s="973"/>
      <c r="BB91" s="973"/>
      <c r="BC91" s="187"/>
      <c r="BD91" s="187"/>
      <c r="BE91" s="93" t="s">
        <v>6225</v>
      </c>
      <c r="BF91" s="828">
        <v>42736</v>
      </c>
      <c r="BG91" s="988">
        <v>42765</v>
      </c>
      <c r="BH91" s="93" t="s">
        <v>6260</v>
      </c>
      <c r="BI91" s="828">
        <v>42948</v>
      </c>
      <c r="BJ91" s="988">
        <v>42948</v>
      </c>
      <c r="BK91" s="93" t="s">
        <v>6359</v>
      </c>
      <c r="BL91" s="828">
        <v>43466</v>
      </c>
      <c r="BM91" s="988">
        <v>43516</v>
      </c>
      <c r="BN91" s="540" t="s">
        <v>9713</v>
      </c>
      <c r="BO91" s="540" t="s">
        <v>2987</v>
      </c>
      <c r="BP91" s="12"/>
      <c r="BQ91" s="261">
        <v>43564</v>
      </c>
      <c r="BR91" s="261"/>
      <c r="BS91" s="18" t="s">
        <v>6076</v>
      </c>
      <c r="BT91" s="261"/>
      <c r="BU91" s="261">
        <v>44672</v>
      </c>
      <c r="BV91" s="18" t="s">
        <v>116</v>
      </c>
      <c r="BW91" s="261"/>
      <c r="BX91" s="261" t="s">
        <v>6810</v>
      </c>
      <c r="BY91" s="12" t="s">
        <v>4950</v>
      </c>
    </row>
    <row r="92" spans="1:77" ht="50" customHeight="1" x14ac:dyDescent="0.2">
      <c r="A92" s="1308" t="s">
        <v>3019</v>
      </c>
      <c r="B92" s="521" t="s">
        <v>3020</v>
      </c>
      <c r="C92" s="1267" t="s">
        <v>4839</v>
      </c>
      <c r="D92" s="1188" t="s">
        <v>6849</v>
      </c>
      <c r="E92" s="254"/>
      <c r="F92" s="254"/>
      <c r="G92" s="288" t="s">
        <v>89</v>
      </c>
      <c r="H92" s="173" t="s">
        <v>89</v>
      </c>
      <c r="I92" s="1274">
        <v>40596</v>
      </c>
      <c r="J92" s="356" t="s">
        <v>90</v>
      </c>
      <c r="K92" s="743" t="s">
        <v>3022</v>
      </c>
      <c r="L92" s="356"/>
      <c r="M92" s="356"/>
      <c r="N92" s="62"/>
      <c r="O92" s="181"/>
      <c r="P92" s="678"/>
      <c r="Q92" s="678"/>
      <c r="R92" s="678"/>
      <c r="S92" s="1133"/>
      <c r="T92" s="485"/>
      <c r="U92" s="316" t="s">
        <v>93</v>
      </c>
      <c r="V92" s="118" t="s">
        <v>93</v>
      </c>
      <c r="W92" s="71" t="s">
        <v>94</v>
      </c>
      <c r="X92" s="71"/>
      <c r="Y92" s="82" t="s">
        <v>3023</v>
      </c>
      <c r="Z92" s="82" t="s">
        <v>3024</v>
      </c>
      <c r="AA92" s="106"/>
      <c r="AB92" s="836">
        <v>44743</v>
      </c>
      <c r="AC92" s="143" t="s">
        <v>663</v>
      </c>
      <c r="AD92" s="183" t="s">
        <v>98</v>
      </c>
      <c r="AE92" s="828">
        <v>44835</v>
      </c>
      <c r="AF92" s="891"/>
      <c r="AG92" s="891"/>
      <c r="AH92" s="64"/>
      <c r="AI92" s="144"/>
      <c r="AJ92" s="17" t="s">
        <v>1240</v>
      </c>
      <c r="AK92" s="183" t="s">
        <v>270</v>
      </c>
      <c r="AL92" s="828">
        <v>45200</v>
      </c>
      <c r="AM92" s="891"/>
      <c r="AN92" s="891"/>
      <c r="AO92" s="64"/>
      <c r="AP92" s="94"/>
      <c r="AQ92" s="865"/>
      <c r="AR92" s="185"/>
      <c r="AS92" s="856"/>
      <c r="AT92" s="973"/>
      <c r="AU92" s="973"/>
      <c r="AV92" s="187"/>
      <c r="AW92" s="276"/>
      <c r="AX92" s="274"/>
      <c r="AY92" s="274"/>
      <c r="AZ92" s="856"/>
      <c r="BA92" s="973"/>
      <c r="BB92" s="973"/>
      <c r="BC92" s="187"/>
      <c r="BD92" s="187"/>
      <c r="BE92" s="93" t="s">
        <v>522</v>
      </c>
      <c r="BF92" s="828">
        <v>45383</v>
      </c>
      <c r="BG92" s="891"/>
      <c r="BH92" s="93" t="s">
        <v>97</v>
      </c>
      <c r="BI92" s="828">
        <v>45505</v>
      </c>
      <c r="BJ92" s="988"/>
      <c r="BK92" s="93" t="s">
        <v>114</v>
      </c>
      <c r="BL92" s="874" t="s">
        <v>114</v>
      </c>
      <c r="BM92" s="988"/>
      <c r="BN92" s="12" t="s">
        <v>9827</v>
      </c>
      <c r="BO92" s="12" t="s">
        <v>9827</v>
      </c>
      <c r="BP92" s="12"/>
      <c r="BQ92" s="261"/>
      <c r="BR92" s="261">
        <v>44785</v>
      </c>
      <c r="BS92" s="18" t="s">
        <v>116</v>
      </c>
      <c r="BT92" s="261"/>
      <c r="BU92" s="261">
        <v>44785</v>
      </c>
      <c r="BV92" s="261" t="s">
        <v>116</v>
      </c>
      <c r="BW92" s="261">
        <v>44785</v>
      </c>
      <c r="BX92" s="261"/>
      <c r="BY92" s="12" t="s">
        <v>105</v>
      </c>
    </row>
    <row r="93" spans="1:77" ht="50" customHeight="1" x14ac:dyDescent="0.2">
      <c r="A93" s="1305" t="s">
        <v>3044</v>
      </c>
      <c r="B93" s="65" t="s">
        <v>3045</v>
      </c>
      <c r="C93" s="471" t="s">
        <v>3053</v>
      </c>
      <c r="D93" s="1188">
        <v>2011</v>
      </c>
      <c r="E93" s="507" t="s">
        <v>4235</v>
      </c>
      <c r="F93" s="507" t="s">
        <v>3616</v>
      </c>
      <c r="G93" s="472" t="s">
        <v>89</v>
      </c>
      <c r="H93" s="468" t="s">
        <v>89</v>
      </c>
      <c r="I93" s="356">
        <v>40598</v>
      </c>
      <c r="J93" s="356" t="s">
        <v>90</v>
      </c>
      <c r="K93" s="356" t="s">
        <v>9171</v>
      </c>
      <c r="L93" s="356"/>
      <c r="M93" s="356"/>
      <c r="N93" s="62">
        <v>44183</v>
      </c>
      <c r="O93" s="1202">
        <v>44442</v>
      </c>
      <c r="P93" s="678"/>
      <c r="Q93" s="1199"/>
      <c r="R93" s="1199"/>
      <c r="S93" s="1133"/>
      <c r="T93" s="485"/>
      <c r="U93" s="316" t="s">
        <v>93</v>
      </c>
      <c r="V93" s="118" t="s">
        <v>93</v>
      </c>
      <c r="W93" s="71" t="s">
        <v>94</v>
      </c>
      <c r="X93" s="71"/>
      <c r="Y93" s="360" t="s">
        <v>8716</v>
      </c>
      <c r="Z93" s="75" t="s">
        <v>9828</v>
      </c>
      <c r="AA93" s="106"/>
      <c r="AB93" s="837">
        <v>44256</v>
      </c>
      <c r="AC93" s="143" t="s">
        <v>6225</v>
      </c>
      <c r="AD93" s="183"/>
      <c r="AE93" s="828">
        <v>42736</v>
      </c>
      <c r="AF93" s="891">
        <v>42758</v>
      </c>
      <c r="AG93" s="891">
        <v>42814</v>
      </c>
      <c r="AH93" s="64" t="s">
        <v>3055</v>
      </c>
      <c r="AI93" s="144" t="s">
        <v>3056</v>
      </c>
      <c r="AJ93" s="479" t="s">
        <v>3057</v>
      </c>
      <c r="AK93" s="184" t="s">
        <v>3058</v>
      </c>
      <c r="AL93" s="828">
        <v>43009</v>
      </c>
      <c r="AM93" s="891">
        <v>43035</v>
      </c>
      <c r="AN93" s="891" t="s">
        <v>3059</v>
      </c>
      <c r="AO93" s="64" t="s">
        <v>3060</v>
      </c>
      <c r="AP93" s="94" t="s">
        <v>3061</v>
      </c>
      <c r="AQ93" s="865"/>
      <c r="AR93" s="185"/>
      <c r="AS93" s="857"/>
      <c r="AT93" s="973"/>
      <c r="AU93" s="973"/>
      <c r="AV93" s="187"/>
      <c r="AW93" s="276"/>
      <c r="AX93" s="185"/>
      <c r="AY93" s="185"/>
      <c r="AZ93" s="857"/>
      <c r="BA93" s="973"/>
      <c r="BB93" s="973"/>
      <c r="BC93" s="187"/>
      <c r="BD93" s="187"/>
      <c r="BE93" s="93" t="s">
        <v>4819</v>
      </c>
      <c r="BF93" s="828">
        <v>44166</v>
      </c>
      <c r="BG93" s="988">
        <v>44166</v>
      </c>
      <c r="BH93" s="93" t="s">
        <v>5041</v>
      </c>
      <c r="BI93" s="828">
        <v>44378</v>
      </c>
      <c r="BJ93" s="991">
        <v>44442</v>
      </c>
      <c r="BK93" s="93" t="s">
        <v>4768</v>
      </c>
      <c r="BL93" s="828">
        <v>44743</v>
      </c>
      <c r="BM93" s="988"/>
      <c r="BN93" s="542" t="s">
        <v>8718</v>
      </c>
      <c r="BO93" s="54" t="s">
        <v>3063</v>
      </c>
      <c r="BP93" s="54"/>
      <c r="BQ93" s="261">
        <v>44684</v>
      </c>
      <c r="BR93" s="261">
        <v>44384</v>
      </c>
      <c r="BS93" s="18" t="s">
        <v>116</v>
      </c>
      <c r="BT93" s="261">
        <v>44302</v>
      </c>
      <c r="BU93" s="261">
        <v>44475</v>
      </c>
      <c r="BV93" s="18" t="s">
        <v>116</v>
      </c>
      <c r="BW93" s="261"/>
      <c r="BX93" s="261" t="s">
        <v>8881</v>
      </c>
      <c r="BY93" s="12" t="s">
        <v>8922</v>
      </c>
    </row>
    <row r="94" spans="1:77" ht="50" customHeight="1" x14ac:dyDescent="0.2">
      <c r="A94" s="1305" t="s">
        <v>3066</v>
      </c>
      <c r="B94" s="620" t="s">
        <v>3067</v>
      </c>
      <c r="C94" s="471" t="s">
        <v>9829</v>
      </c>
      <c r="D94" s="1188">
        <v>2156</v>
      </c>
      <c r="E94" s="507" t="s">
        <v>4235</v>
      </c>
      <c r="F94" s="507" t="s">
        <v>3616</v>
      </c>
      <c r="G94" s="472" t="s">
        <v>89</v>
      </c>
      <c r="H94" s="357" t="s">
        <v>89</v>
      </c>
      <c r="I94" s="62">
        <v>39798</v>
      </c>
      <c r="J94" s="62" t="s">
        <v>90</v>
      </c>
      <c r="K94" s="62" t="s">
        <v>206</v>
      </c>
      <c r="L94" s="62" t="s">
        <v>583</v>
      </c>
      <c r="M94" s="62"/>
      <c r="N94" s="62"/>
      <c r="O94" s="181"/>
      <c r="P94" s="678"/>
      <c r="Q94" s="678"/>
      <c r="R94" s="678"/>
      <c r="S94" s="1133"/>
      <c r="T94" s="485"/>
      <c r="U94" s="316" t="s">
        <v>93</v>
      </c>
      <c r="V94" s="118" t="s">
        <v>93</v>
      </c>
      <c r="W94" s="71" t="s">
        <v>267</v>
      </c>
      <c r="X94" s="71"/>
      <c r="Y94" s="82" t="s">
        <v>7649</v>
      </c>
      <c r="Z94" s="82" t="s">
        <v>8721</v>
      </c>
      <c r="AA94" s="82" t="s">
        <v>6387</v>
      </c>
      <c r="AB94" s="837">
        <v>43556</v>
      </c>
      <c r="AC94" s="143" t="s">
        <v>5152</v>
      </c>
      <c r="AD94" s="183"/>
      <c r="AE94" s="828">
        <v>42736</v>
      </c>
      <c r="AF94" s="891">
        <v>42751</v>
      </c>
      <c r="AG94" s="891">
        <v>42793</v>
      </c>
      <c r="AH94" s="64" t="s">
        <v>4375</v>
      </c>
      <c r="AI94" s="144" t="s">
        <v>4376</v>
      </c>
      <c r="AJ94" s="184" t="s">
        <v>5838</v>
      </c>
      <c r="AK94" s="479" t="s">
        <v>4377</v>
      </c>
      <c r="AL94" s="828">
        <v>43862</v>
      </c>
      <c r="AM94" s="891">
        <v>44144</v>
      </c>
      <c r="AN94" s="891">
        <v>44207</v>
      </c>
      <c r="AO94" s="64" t="s">
        <v>4378</v>
      </c>
      <c r="AP94" s="94"/>
      <c r="AQ94" s="952" t="s">
        <v>4379</v>
      </c>
      <c r="AR94" s="479" t="s">
        <v>4380</v>
      </c>
      <c r="AS94" s="857">
        <v>44505</v>
      </c>
      <c r="AT94" s="973">
        <v>44505</v>
      </c>
      <c r="AU94" s="973">
        <v>44547</v>
      </c>
      <c r="AV94" s="187" t="s">
        <v>4381</v>
      </c>
      <c r="AW94" s="276"/>
      <c r="AX94" s="185"/>
      <c r="AY94" s="185"/>
      <c r="AZ94" s="857"/>
      <c r="BA94" s="973"/>
      <c r="BB94" s="973"/>
      <c r="BC94" s="187"/>
      <c r="BD94" s="187"/>
      <c r="BE94" s="93" t="s">
        <v>6303</v>
      </c>
      <c r="BF94" s="828">
        <v>44958</v>
      </c>
      <c r="BG94" s="988"/>
      <c r="BH94" s="93" t="s">
        <v>4769</v>
      </c>
      <c r="BI94" s="828">
        <v>45017</v>
      </c>
      <c r="BJ94" s="988"/>
      <c r="BK94" s="93" t="s">
        <v>114</v>
      </c>
      <c r="BL94" s="828" t="s">
        <v>114</v>
      </c>
      <c r="BM94" s="988"/>
      <c r="BN94" s="54" t="s">
        <v>9830</v>
      </c>
      <c r="BO94" s="54" t="s">
        <v>9831</v>
      </c>
      <c r="BP94" s="602"/>
      <c r="BQ94" s="261">
        <v>44694</v>
      </c>
      <c r="BR94" s="261"/>
      <c r="BS94" s="18" t="s">
        <v>116</v>
      </c>
      <c r="BT94" s="261">
        <v>44739</v>
      </c>
      <c r="BU94" s="261">
        <v>44797</v>
      </c>
      <c r="BV94" s="18" t="s">
        <v>116</v>
      </c>
      <c r="BW94" s="261">
        <v>44797</v>
      </c>
      <c r="BX94" s="261"/>
      <c r="BY94" s="12" t="s">
        <v>105</v>
      </c>
    </row>
    <row r="95" spans="1:77" ht="50" customHeight="1" x14ac:dyDescent="0.2">
      <c r="A95" s="1305" t="s">
        <v>3097</v>
      </c>
      <c r="B95" s="738" t="s">
        <v>6394</v>
      </c>
      <c r="C95" s="471" t="s">
        <v>336</v>
      </c>
      <c r="D95" s="1188">
        <v>2119</v>
      </c>
      <c r="E95" s="507" t="s">
        <v>337</v>
      </c>
      <c r="F95" s="507" t="s">
        <v>266</v>
      </c>
      <c r="G95" s="472" t="s">
        <v>89</v>
      </c>
      <c r="H95" s="1276" t="s">
        <v>89</v>
      </c>
      <c r="I95" s="356" t="s">
        <v>459</v>
      </c>
      <c r="J95" s="356" t="s">
        <v>90</v>
      </c>
      <c r="K95" s="356" t="s">
        <v>4777</v>
      </c>
      <c r="L95" s="356"/>
      <c r="M95" s="356"/>
      <c r="N95" s="62"/>
      <c r="O95" s="181"/>
      <c r="P95" s="678"/>
      <c r="Q95" s="678"/>
      <c r="R95" s="678"/>
      <c r="S95" s="1133"/>
      <c r="T95" s="485"/>
      <c r="U95" s="316" t="s">
        <v>93</v>
      </c>
      <c r="V95" s="118" t="s">
        <v>93</v>
      </c>
      <c r="W95" s="71" t="s">
        <v>94</v>
      </c>
      <c r="X95" s="71"/>
      <c r="Y95" s="82" t="s">
        <v>3100</v>
      </c>
      <c r="Z95" s="82" t="s">
        <v>3101</v>
      </c>
      <c r="AA95" s="108"/>
      <c r="AB95" s="837">
        <v>43647</v>
      </c>
      <c r="AC95" s="143" t="s">
        <v>3102</v>
      </c>
      <c r="AD95" s="183" t="s">
        <v>142</v>
      </c>
      <c r="AE95" s="828">
        <v>43770</v>
      </c>
      <c r="AF95" s="891">
        <v>43831</v>
      </c>
      <c r="AG95" s="891">
        <v>43891</v>
      </c>
      <c r="AH95" s="64" t="s">
        <v>3103</v>
      </c>
      <c r="AI95" s="144"/>
      <c r="AJ95" s="183"/>
      <c r="AK95" s="183"/>
      <c r="AL95" s="828"/>
      <c r="AM95" s="891"/>
      <c r="AN95" s="891"/>
      <c r="AO95" s="64"/>
      <c r="AP95" s="94"/>
      <c r="AQ95" s="863"/>
      <c r="AR95" s="274"/>
      <c r="AS95" s="856"/>
      <c r="AT95" s="1256"/>
      <c r="AU95" s="1256"/>
      <c r="AV95" s="475"/>
      <c r="AW95" s="276"/>
      <c r="AX95" s="274"/>
      <c r="AY95" s="274"/>
      <c r="AZ95" s="856"/>
      <c r="BA95" s="1256"/>
      <c r="BB95" s="1256"/>
      <c r="BC95" s="475"/>
      <c r="BD95" s="475"/>
      <c r="BE95" s="93" t="s">
        <v>3104</v>
      </c>
      <c r="BF95" s="828">
        <v>44044</v>
      </c>
      <c r="BG95" s="988"/>
      <c r="BH95" s="93" t="s">
        <v>3105</v>
      </c>
      <c r="BI95" s="828">
        <v>44136</v>
      </c>
      <c r="BJ95" s="988"/>
      <c r="BK95" s="93" t="s">
        <v>3106</v>
      </c>
      <c r="BL95" s="828">
        <v>44501</v>
      </c>
      <c r="BM95" s="990"/>
      <c r="BN95" s="1261" t="s">
        <v>3107</v>
      </c>
      <c r="BO95" s="54" t="s">
        <v>9832</v>
      </c>
      <c r="BP95" s="31"/>
      <c r="BQ95" s="261">
        <v>44784</v>
      </c>
      <c r="BR95" s="261"/>
      <c r="BS95" s="18" t="s">
        <v>116</v>
      </c>
      <c r="BT95" s="261">
        <v>44414</v>
      </c>
      <c r="BU95" s="261">
        <v>44672</v>
      </c>
      <c r="BV95" s="18" t="s">
        <v>116</v>
      </c>
      <c r="BW95" s="261"/>
      <c r="BX95" s="261" t="s">
        <v>9815</v>
      </c>
      <c r="BY95" s="12" t="s">
        <v>579</v>
      </c>
    </row>
    <row r="96" spans="1:77" ht="50" customHeight="1" x14ac:dyDescent="0.2">
      <c r="A96" s="1305" t="s">
        <v>3113</v>
      </c>
      <c r="B96" s="65" t="s">
        <v>3114</v>
      </c>
      <c r="C96" s="471" t="s">
        <v>6402</v>
      </c>
      <c r="D96" s="1247" t="s">
        <v>226</v>
      </c>
      <c r="E96" s="507" t="s">
        <v>292</v>
      </c>
      <c r="F96" s="507" t="s">
        <v>209</v>
      </c>
      <c r="G96" s="472" t="s">
        <v>89</v>
      </c>
      <c r="H96" s="468" t="s">
        <v>89</v>
      </c>
      <c r="I96" s="356">
        <v>42534</v>
      </c>
      <c r="J96" s="356" t="s">
        <v>90</v>
      </c>
      <c r="K96" s="356" t="s">
        <v>9171</v>
      </c>
      <c r="L96" s="356"/>
      <c r="M96" s="356"/>
      <c r="N96" s="62"/>
      <c r="O96" s="181"/>
      <c r="P96" s="678"/>
      <c r="Q96" s="678"/>
      <c r="R96" s="678"/>
      <c r="S96" s="1133"/>
      <c r="T96" s="485"/>
      <c r="U96" s="316" t="b">
        <v>0</v>
      </c>
      <c r="V96" s="118" t="s">
        <v>111</v>
      </c>
      <c r="W96" s="71" t="s">
        <v>94</v>
      </c>
      <c r="X96" s="71"/>
      <c r="Y96" s="72" t="s">
        <v>3116</v>
      </c>
      <c r="Z96" s="72" t="s">
        <v>6403</v>
      </c>
      <c r="AA96" s="108"/>
      <c r="AB96" s="837">
        <v>43221</v>
      </c>
      <c r="AC96" s="143"/>
      <c r="AD96" s="183"/>
      <c r="AE96" s="828"/>
      <c r="AF96" s="891"/>
      <c r="AG96" s="891"/>
      <c r="AH96" s="64"/>
      <c r="AI96" s="144"/>
      <c r="AJ96" s="184"/>
      <c r="AK96" s="184"/>
      <c r="AL96" s="828"/>
      <c r="AM96" s="891"/>
      <c r="AN96" s="891"/>
      <c r="AO96" s="64"/>
      <c r="AP96" s="94"/>
      <c r="AQ96" s="865"/>
      <c r="AR96" s="185"/>
      <c r="AS96" s="857"/>
      <c r="AT96" s="973"/>
      <c r="AU96" s="973"/>
      <c r="AV96" s="187"/>
      <c r="AW96" s="276"/>
      <c r="AX96" s="185"/>
      <c r="AY96" s="185"/>
      <c r="AZ96" s="857"/>
      <c r="BA96" s="973"/>
      <c r="BB96" s="973"/>
      <c r="BC96" s="187"/>
      <c r="BD96" s="187"/>
      <c r="BE96" s="93"/>
      <c r="BF96" s="828"/>
      <c r="BG96" s="988"/>
      <c r="BH96" s="93"/>
      <c r="BI96" s="828"/>
      <c r="BJ96" s="988"/>
      <c r="BK96" s="93"/>
      <c r="BL96" s="828"/>
      <c r="BM96" s="988"/>
      <c r="BN96" s="544" t="s">
        <v>6404</v>
      </c>
      <c r="BO96" s="54" t="s">
        <v>6944</v>
      </c>
      <c r="BP96" s="31"/>
      <c r="BQ96" s="261">
        <v>44456</v>
      </c>
      <c r="BR96" s="261"/>
      <c r="BS96" s="18" t="s">
        <v>116</v>
      </c>
      <c r="BT96" s="261"/>
      <c r="BU96" s="261"/>
      <c r="BV96" s="18"/>
      <c r="BW96" s="261"/>
      <c r="BX96" s="261"/>
      <c r="BY96" s="12" t="s">
        <v>579</v>
      </c>
    </row>
    <row r="97" spans="1:77" ht="50" hidden="1" customHeight="1" x14ac:dyDescent="0.2">
      <c r="A97" s="1305" t="s">
        <v>3122</v>
      </c>
      <c r="B97" s="65" t="s">
        <v>3123</v>
      </c>
      <c r="C97" s="471" t="s">
        <v>6405</v>
      </c>
      <c r="D97" s="1247">
        <v>1857</v>
      </c>
      <c r="E97" s="507" t="s">
        <v>3819</v>
      </c>
      <c r="F97" s="507" t="s">
        <v>3538</v>
      </c>
      <c r="G97" s="472" t="s">
        <v>89</v>
      </c>
      <c r="H97" s="173" t="s">
        <v>89</v>
      </c>
      <c r="I97" s="62">
        <v>43648</v>
      </c>
      <c r="J97" s="62" t="s">
        <v>90</v>
      </c>
      <c r="K97" s="62" t="s">
        <v>9115</v>
      </c>
      <c r="L97" s="62"/>
      <c r="M97" s="62"/>
      <c r="N97" s="62"/>
      <c r="O97" s="181"/>
      <c r="P97" s="678"/>
      <c r="Q97" s="678"/>
      <c r="R97" s="678"/>
      <c r="S97" s="1133"/>
      <c r="T97" s="485"/>
      <c r="U97" s="316" t="b">
        <v>0</v>
      </c>
      <c r="V97" s="1251" t="s">
        <v>237</v>
      </c>
      <c r="W97" s="71" t="s">
        <v>94</v>
      </c>
      <c r="X97" s="71"/>
      <c r="Y97" s="72" t="s">
        <v>6406</v>
      </c>
      <c r="Z97" s="72" t="s">
        <v>6407</v>
      </c>
      <c r="AA97" s="106" t="s">
        <v>6408</v>
      </c>
      <c r="AB97" s="837">
        <v>43374</v>
      </c>
      <c r="AC97" s="143"/>
      <c r="AD97" s="183"/>
      <c r="AE97" s="828"/>
      <c r="AF97" s="891"/>
      <c r="AG97" s="891"/>
      <c r="AH97" s="64"/>
      <c r="AI97" s="144"/>
      <c r="AJ97" s="183"/>
      <c r="AK97" s="183"/>
      <c r="AL97" s="828"/>
      <c r="AM97" s="891"/>
      <c r="AN97" s="891"/>
      <c r="AO97" s="64"/>
      <c r="AP97" s="94"/>
      <c r="AQ97" s="865"/>
      <c r="AR97" s="185"/>
      <c r="AS97" s="857"/>
      <c r="AT97" s="973"/>
      <c r="AU97" s="973"/>
      <c r="AV97" s="187"/>
      <c r="AW97" s="276"/>
      <c r="AX97" s="185"/>
      <c r="AY97" s="185"/>
      <c r="AZ97" s="857"/>
      <c r="BA97" s="973"/>
      <c r="BB97" s="973"/>
      <c r="BC97" s="187"/>
      <c r="BD97" s="187"/>
      <c r="BE97" s="93"/>
      <c r="BF97" s="828"/>
      <c r="BG97" s="988">
        <v>43004</v>
      </c>
      <c r="BH97" s="93" t="s">
        <v>4720</v>
      </c>
      <c r="BI97" s="828">
        <v>43191</v>
      </c>
      <c r="BJ97" s="988">
        <v>43217</v>
      </c>
      <c r="BK97" s="93" t="s">
        <v>5118</v>
      </c>
      <c r="BL97" s="828">
        <v>43586</v>
      </c>
      <c r="BM97" s="988">
        <v>43648</v>
      </c>
      <c r="BN97" s="540" t="s">
        <v>6409</v>
      </c>
      <c r="BO97" s="12"/>
      <c r="BP97" s="12"/>
      <c r="BQ97" s="261">
        <v>43556</v>
      </c>
      <c r="BR97" s="261"/>
      <c r="BS97" s="18" t="s">
        <v>5194</v>
      </c>
      <c r="BT97" s="261"/>
      <c r="BU97" s="261"/>
      <c r="BV97" s="18"/>
      <c r="BW97" s="261"/>
      <c r="BX97" s="261" t="s">
        <v>6810</v>
      </c>
      <c r="BY97" s="12" t="s">
        <v>6226</v>
      </c>
    </row>
    <row r="98" spans="1:77" ht="50" customHeight="1" x14ac:dyDescent="0.2">
      <c r="A98" s="1305" t="s">
        <v>3135</v>
      </c>
      <c r="B98" s="65" t="s">
        <v>3134</v>
      </c>
      <c r="C98" s="471" t="s">
        <v>309</v>
      </c>
      <c r="D98" s="1252"/>
      <c r="E98" s="254">
        <v>2022</v>
      </c>
      <c r="F98" s="254">
        <v>2042</v>
      </c>
      <c r="G98" s="499" t="s">
        <v>89</v>
      </c>
      <c r="H98" s="173" t="s">
        <v>310</v>
      </c>
      <c r="I98" s="482">
        <v>41619</v>
      </c>
      <c r="J98" s="467" t="s">
        <v>90</v>
      </c>
      <c r="K98" s="467" t="s">
        <v>311</v>
      </c>
      <c r="L98" s="482"/>
      <c r="M98" s="482"/>
      <c r="N98" s="62"/>
      <c r="O98" s="181"/>
      <c r="P98" s="678"/>
      <c r="Q98" s="678"/>
      <c r="R98" s="678"/>
      <c r="S98" s="1133"/>
      <c r="T98" s="485"/>
      <c r="U98" s="316" t="s">
        <v>93</v>
      </c>
      <c r="V98" s="118" t="s">
        <v>93</v>
      </c>
      <c r="W98" s="71" t="s">
        <v>94</v>
      </c>
      <c r="X98" s="71"/>
      <c r="Y98" s="71" t="s">
        <v>312</v>
      </c>
      <c r="Z98" s="82" t="s">
        <v>296</v>
      </c>
      <c r="AA98" s="106"/>
      <c r="AB98" s="1183">
        <v>44531</v>
      </c>
      <c r="AC98" s="143" t="s">
        <v>313</v>
      </c>
      <c r="AD98" s="183" t="s">
        <v>314</v>
      </c>
      <c r="AE98" s="828">
        <v>44378</v>
      </c>
      <c r="AF98" s="891"/>
      <c r="AG98" s="891"/>
      <c r="AH98" s="64"/>
      <c r="AI98" s="144"/>
      <c r="AJ98" s="183"/>
      <c r="AK98" s="183"/>
      <c r="AL98" s="828"/>
      <c r="AM98" s="891"/>
      <c r="AN98" s="891"/>
      <c r="AO98" s="64"/>
      <c r="AP98" s="94"/>
      <c r="AQ98" s="865"/>
      <c r="AR98" s="185"/>
      <c r="AS98" s="857"/>
      <c r="AT98" s="973"/>
      <c r="AU98" s="973"/>
      <c r="AV98" s="187"/>
      <c r="AW98" s="276"/>
      <c r="AX98" s="185"/>
      <c r="AY98" s="185"/>
      <c r="AZ98" s="857"/>
      <c r="BA98" s="973"/>
      <c r="BB98" s="973"/>
      <c r="BC98" s="187"/>
      <c r="BD98" s="187"/>
      <c r="BE98" s="1061" t="s">
        <v>315</v>
      </c>
      <c r="BF98" s="875">
        <v>44652</v>
      </c>
      <c r="BG98" s="1062"/>
      <c r="BH98" s="295" t="s">
        <v>316</v>
      </c>
      <c r="BI98" s="848">
        <v>45017</v>
      </c>
      <c r="BJ98" s="988"/>
      <c r="BK98" s="93" t="s">
        <v>114</v>
      </c>
      <c r="BL98" s="828" t="s">
        <v>114</v>
      </c>
      <c r="BM98" s="988"/>
      <c r="BN98" s="540" t="s">
        <v>317</v>
      </c>
      <c r="BO98" s="12"/>
      <c r="BP98" s="12" t="s">
        <v>318</v>
      </c>
      <c r="BQ98" s="261">
        <v>44628</v>
      </c>
      <c r="BR98" s="261"/>
      <c r="BS98" s="18" t="s">
        <v>116</v>
      </c>
      <c r="BT98" s="261">
        <v>44628</v>
      </c>
      <c r="BU98" s="261"/>
      <c r="BV98" s="18" t="s">
        <v>116</v>
      </c>
      <c r="BW98" s="261">
        <v>44740</v>
      </c>
      <c r="BX98" s="261"/>
      <c r="BY98" s="12" t="s">
        <v>105</v>
      </c>
    </row>
    <row r="99" spans="1:77" ht="50" hidden="1" customHeight="1" x14ac:dyDescent="0.2">
      <c r="A99" s="1305" t="s">
        <v>3151</v>
      </c>
      <c r="B99" s="65" t="s">
        <v>3152</v>
      </c>
      <c r="C99" s="471" t="s">
        <v>6920</v>
      </c>
      <c r="D99" s="661">
        <v>1819</v>
      </c>
      <c r="E99" s="507" t="s">
        <v>3819</v>
      </c>
      <c r="F99" s="507" t="s">
        <v>2760</v>
      </c>
      <c r="G99" s="472" t="s">
        <v>89</v>
      </c>
      <c r="H99" s="173" t="s">
        <v>194</v>
      </c>
      <c r="I99" s="62">
        <v>43545</v>
      </c>
      <c r="J99" s="62" t="s">
        <v>90</v>
      </c>
      <c r="K99" s="62" t="s">
        <v>3577</v>
      </c>
      <c r="L99" s="62"/>
      <c r="M99" s="62"/>
      <c r="N99" s="62"/>
      <c r="O99" s="181"/>
      <c r="P99" s="678"/>
      <c r="Q99" s="678"/>
      <c r="R99" s="678"/>
      <c r="S99" s="1133"/>
      <c r="T99" s="485"/>
      <c r="U99" s="316" t="b">
        <v>0</v>
      </c>
      <c r="V99" s="118" t="s">
        <v>237</v>
      </c>
      <c r="W99" s="71" t="s">
        <v>94</v>
      </c>
      <c r="X99" s="71"/>
      <c r="Y99" s="78" t="s">
        <v>6415</v>
      </c>
      <c r="Z99" s="72" t="s">
        <v>6416</v>
      </c>
      <c r="AA99" s="106" t="s">
        <v>6417</v>
      </c>
      <c r="AB99" s="836">
        <v>42705</v>
      </c>
      <c r="AC99" s="143" t="s">
        <v>6231</v>
      </c>
      <c r="AD99" s="183"/>
      <c r="AE99" s="828">
        <v>42552</v>
      </c>
      <c r="AF99" s="891"/>
      <c r="AG99" s="891"/>
      <c r="AH99" s="64"/>
      <c r="AI99" s="144"/>
      <c r="AJ99" s="183" t="s">
        <v>6232</v>
      </c>
      <c r="AK99" s="183"/>
      <c r="AL99" s="828">
        <v>42675</v>
      </c>
      <c r="AM99" s="891"/>
      <c r="AN99" s="891"/>
      <c r="AO99" s="64"/>
      <c r="AP99" s="94"/>
      <c r="AQ99" s="865"/>
      <c r="AR99" s="185"/>
      <c r="AS99" s="857"/>
      <c r="AT99" s="973"/>
      <c r="AU99" s="973"/>
      <c r="AV99" s="187"/>
      <c r="AW99" s="276"/>
      <c r="AX99" s="185"/>
      <c r="AY99" s="185"/>
      <c r="AZ99" s="857"/>
      <c r="BA99" s="973"/>
      <c r="BB99" s="973"/>
      <c r="BC99" s="187"/>
      <c r="BD99" s="187"/>
      <c r="BE99" s="93" t="s">
        <v>6233</v>
      </c>
      <c r="BF99" s="828">
        <v>42795</v>
      </c>
      <c r="BG99" s="988">
        <v>42809</v>
      </c>
      <c r="BH99" s="93" t="s">
        <v>6234</v>
      </c>
      <c r="BI99" s="828">
        <v>42856</v>
      </c>
      <c r="BJ99" s="988">
        <v>42947</v>
      </c>
      <c r="BK99" s="93" t="s">
        <v>5778</v>
      </c>
      <c r="BL99" s="828">
        <v>43070</v>
      </c>
      <c r="BM99" s="988">
        <v>43545</v>
      </c>
      <c r="BN99" s="542" t="s">
        <v>6952</v>
      </c>
      <c r="BO99" s="31"/>
      <c r="BP99" s="54" t="s">
        <v>2728</v>
      </c>
      <c r="BQ99" s="261">
        <v>44781</v>
      </c>
      <c r="BR99" s="261"/>
      <c r="BS99" s="18" t="s">
        <v>116</v>
      </c>
      <c r="BT99" s="261"/>
      <c r="BU99" s="261"/>
      <c r="BV99" s="18"/>
      <c r="BW99" s="261">
        <v>44781</v>
      </c>
      <c r="BX99" s="261" t="s">
        <v>6810</v>
      </c>
      <c r="BY99" s="12" t="s">
        <v>3822</v>
      </c>
    </row>
    <row r="100" spans="1:77" ht="50" customHeight="1" x14ac:dyDescent="0.2">
      <c r="A100" s="1305" t="s">
        <v>3177</v>
      </c>
      <c r="B100" s="65" t="s">
        <v>6429</v>
      </c>
      <c r="C100" s="471" t="s">
        <v>3179</v>
      </c>
      <c r="D100" s="1188">
        <v>2281</v>
      </c>
      <c r="E100" s="507" t="s">
        <v>337</v>
      </c>
      <c r="F100" s="507" t="s">
        <v>266</v>
      </c>
      <c r="G100" s="472" t="s">
        <v>89</v>
      </c>
      <c r="H100" s="468" t="s">
        <v>89</v>
      </c>
      <c r="I100" s="356">
        <v>40471</v>
      </c>
      <c r="J100" s="356" t="s">
        <v>90</v>
      </c>
      <c r="K100" s="356" t="s">
        <v>9171</v>
      </c>
      <c r="L100" s="356" t="s">
        <v>583</v>
      </c>
      <c r="M100" s="356"/>
      <c r="N100" s="62"/>
      <c r="O100" s="181"/>
      <c r="P100" s="678"/>
      <c r="Q100" s="678"/>
      <c r="R100" s="678"/>
      <c r="S100" s="1133"/>
      <c r="T100" s="485"/>
      <c r="U100" s="316" t="s">
        <v>93</v>
      </c>
      <c r="V100" s="118" t="s">
        <v>93</v>
      </c>
      <c r="W100" s="71" t="s">
        <v>94</v>
      </c>
      <c r="X100" s="71"/>
      <c r="Y100" s="282" t="s">
        <v>3180</v>
      </c>
      <c r="Z100" s="282" t="s">
        <v>3181</v>
      </c>
      <c r="AA100" s="108"/>
      <c r="AB100" s="837">
        <v>44348</v>
      </c>
      <c r="AC100" s="143" t="s">
        <v>5181</v>
      </c>
      <c r="AD100" s="183" t="s">
        <v>3182</v>
      </c>
      <c r="AE100" s="828">
        <v>44348</v>
      </c>
      <c r="AF100" s="891">
        <v>44377</v>
      </c>
      <c r="AG100" s="891">
        <v>44498</v>
      </c>
      <c r="AH100" s="132" t="s">
        <v>3183</v>
      </c>
      <c r="AI100" s="144"/>
      <c r="AJ100" s="184" t="s">
        <v>1025</v>
      </c>
      <c r="AK100" s="184" t="s">
        <v>158</v>
      </c>
      <c r="AL100" s="828">
        <v>44743</v>
      </c>
      <c r="AM100" s="891"/>
      <c r="AN100" s="891"/>
      <c r="AO100" s="64"/>
      <c r="AP100" s="94"/>
      <c r="AQ100" s="865"/>
      <c r="AR100" s="185"/>
      <c r="AS100" s="857"/>
      <c r="AT100" s="973"/>
      <c r="AU100" s="973"/>
      <c r="AV100" s="187"/>
      <c r="AW100" s="276"/>
      <c r="AX100" s="185"/>
      <c r="AY100" s="185"/>
      <c r="AZ100" s="857"/>
      <c r="BA100" s="973"/>
      <c r="BB100" s="973"/>
      <c r="BC100" s="187"/>
      <c r="BD100" s="187"/>
      <c r="BE100" s="93" t="s">
        <v>316</v>
      </c>
      <c r="BF100" s="828">
        <v>45017</v>
      </c>
      <c r="BG100" s="988"/>
      <c r="BH100" s="295" t="s">
        <v>1240</v>
      </c>
      <c r="BI100" s="828">
        <v>45108</v>
      </c>
      <c r="BJ100" s="988"/>
      <c r="BK100" s="93" t="s">
        <v>522</v>
      </c>
      <c r="BL100" s="828">
        <v>45383</v>
      </c>
      <c r="BM100" s="988"/>
      <c r="BN100" s="540"/>
      <c r="BO100" s="12" t="s">
        <v>9532</v>
      </c>
      <c r="BP100" s="12"/>
      <c r="BQ100" s="261">
        <v>44798</v>
      </c>
      <c r="BR100" s="261"/>
      <c r="BS100" s="18" t="s">
        <v>116</v>
      </c>
      <c r="BT100" s="261"/>
      <c r="BU100" s="261">
        <v>44803</v>
      </c>
      <c r="BV100" s="18" t="s">
        <v>116</v>
      </c>
      <c r="BW100" s="261">
        <v>44803</v>
      </c>
      <c r="BX100" s="261"/>
      <c r="BY100" s="12" t="s">
        <v>105</v>
      </c>
    </row>
    <row r="101" spans="1:77" ht="50" customHeight="1" x14ac:dyDescent="0.2">
      <c r="A101" s="1305" t="s">
        <v>3204</v>
      </c>
      <c r="B101" s="737" t="s">
        <v>6448</v>
      </c>
      <c r="C101" s="471" t="s">
        <v>3206</v>
      </c>
      <c r="D101" s="1188">
        <v>2158</v>
      </c>
      <c r="E101" s="507" t="s">
        <v>337</v>
      </c>
      <c r="F101" s="507" t="s">
        <v>266</v>
      </c>
      <c r="G101" s="472" t="s">
        <v>89</v>
      </c>
      <c r="H101" s="173" t="s">
        <v>89</v>
      </c>
      <c r="I101" s="62">
        <v>42068</v>
      </c>
      <c r="J101" s="62" t="s">
        <v>90</v>
      </c>
      <c r="K101" s="62" t="s">
        <v>9115</v>
      </c>
      <c r="L101" s="62"/>
      <c r="M101" s="62"/>
      <c r="N101" s="62"/>
      <c r="O101" s="181"/>
      <c r="P101" s="678"/>
      <c r="Q101" s="678"/>
      <c r="R101" s="678"/>
      <c r="S101" s="1133"/>
      <c r="T101" s="485"/>
      <c r="U101" s="316" t="s">
        <v>93</v>
      </c>
      <c r="V101" s="118" t="s">
        <v>93</v>
      </c>
      <c r="W101" s="71" t="s">
        <v>267</v>
      </c>
      <c r="X101" s="281"/>
      <c r="Y101" s="72" t="s">
        <v>3207</v>
      </c>
      <c r="Z101" s="82" t="s">
        <v>3207</v>
      </c>
      <c r="AA101" s="82" t="s">
        <v>3208</v>
      </c>
      <c r="AB101" s="837">
        <v>44013</v>
      </c>
      <c r="AC101" s="143" t="s">
        <v>2286</v>
      </c>
      <c r="AD101" s="183" t="s">
        <v>364</v>
      </c>
      <c r="AE101" s="828">
        <v>43040</v>
      </c>
      <c r="AF101" s="891">
        <v>43034</v>
      </c>
      <c r="AG101" s="891">
        <v>43111</v>
      </c>
      <c r="AH101" s="64" t="s">
        <v>3209</v>
      </c>
      <c r="AI101" s="144" t="s">
        <v>3210</v>
      </c>
      <c r="AJ101" s="184" t="s">
        <v>3211</v>
      </c>
      <c r="AK101" s="184" t="s">
        <v>367</v>
      </c>
      <c r="AL101" s="828">
        <v>43617</v>
      </c>
      <c r="AM101" s="891">
        <v>43644</v>
      </c>
      <c r="AN101" s="891">
        <v>43726</v>
      </c>
      <c r="AO101" s="64" t="s">
        <v>3207</v>
      </c>
      <c r="AP101" s="94" t="s">
        <v>3212</v>
      </c>
      <c r="AQ101" s="865"/>
      <c r="AR101" s="185"/>
      <c r="AS101" s="857"/>
      <c r="AT101" s="973"/>
      <c r="AU101" s="973"/>
      <c r="AV101" s="187"/>
      <c r="AW101" s="276"/>
      <c r="AX101" s="185"/>
      <c r="AY101" s="185"/>
      <c r="AZ101" s="857"/>
      <c r="BA101" s="973"/>
      <c r="BB101" s="973"/>
      <c r="BC101" s="187"/>
      <c r="BD101" s="187"/>
      <c r="BE101" s="93" t="s">
        <v>3213</v>
      </c>
      <c r="BF101" s="828">
        <v>44713</v>
      </c>
      <c r="BG101" s="891"/>
      <c r="BH101" s="93" t="s">
        <v>3214</v>
      </c>
      <c r="BI101" s="828">
        <v>44927</v>
      </c>
      <c r="BJ101" s="988"/>
      <c r="BK101" s="93" t="s">
        <v>114</v>
      </c>
      <c r="BL101" s="874" t="s">
        <v>114</v>
      </c>
      <c r="BM101" s="988"/>
      <c r="BN101" s="1261" t="s">
        <v>3107</v>
      </c>
      <c r="BO101" s="1277" t="s">
        <v>9833</v>
      </c>
      <c r="BP101" s="1278"/>
      <c r="BQ101" s="1279">
        <v>44684</v>
      </c>
      <c r="BR101" s="261"/>
      <c r="BS101" s="18" t="s">
        <v>116</v>
      </c>
      <c r="BT101" s="261">
        <v>44519</v>
      </c>
      <c r="BU101" s="261">
        <v>44672</v>
      </c>
      <c r="BV101" s="18" t="s">
        <v>116</v>
      </c>
      <c r="BW101" s="261"/>
      <c r="BX101" s="261" t="s">
        <v>9815</v>
      </c>
      <c r="BY101" s="12" t="s">
        <v>579</v>
      </c>
    </row>
    <row r="102" spans="1:77" ht="50" customHeight="1" x14ac:dyDescent="0.2">
      <c r="A102" s="1305" t="s">
        <v>3239</v>
      </c>
      <c r="B102" s="65" t="s">
        <v>3240</v>
      </c>
      <c r="C102" s="471" t="s">
        <v>3241</v>
      </c>
      <c r="D102" s="1188">
        <v>2140</v>
      </c>
      <c r="E102" s="507" t="s">
        <v>4235</v>
      </c>
      <c r="F102" s="507" t="s">
        <v>3616</v>
      </c>
      <c r="G102" s="472" t="s">
        <v>89</v>
      </c>
      <c r="H102" s="468" t="s">
        <v>89</v>
      </c>
      <c r="I102" s="356">
        <v>42081</v>
      </c>
      <c r="J102" s="356" t="s">
        <v>90</v>
      </c>
      <c r="K102" s="356" t="s">
        <v>9834</v>
      </c>
      <c r="L102" s="356"/>
      <c r="M102" s="356"/>
      <c r="N102" s="62"/>
      <c r="O102" s="181"/>
      <c r="P102" s="678"/>
      <c r="Q102" s="678"/>
      <c r="R102" s="678"/>
      <c r="S102" s="1133"/>
      <c r="T102" s="485"/>
      <c r="U102" s="316" t="s">
        <v>93</v>
      </c>
      <c r="V102" s="118" t="s">
        <v>93</v>
      </c>
      <c r="W102" s="71" t="s">
        <v>94</v>
      </c>
      <c r="X102" s="71"/>
      <c r="Y102" s="82" t="s">
        <v>3243</v>
      </c>
      <c r="Z102" s="82" t="s">
        <v>9515</v>
      </c>
      <c r="AA102" s="82"/>
      <c r="AB102" s="837">
        <v>44531</v>
      </c>
      <c r="AC102" s="143" t="s">
        <v>3245</v>
      </c>
      <c r="AD102" s="183" t="s">
        <v>364</v>
      </c>
      <c r="AE102" s="828">
        <v>43831</v>
      </c>
      <c r="AF102" s="891">
        <v>43871</v>
      </c>
      <c r="AG102" s="891">
        <v>43982</v>
      </c>
      <c r="AH102" s="64" t="s">
        <v>3246</v>
      </c>
      <c r="AI102" s="144"/>
      <c r="AJ102" s="184" t="s">
        <v>5844</v>
      </c>
      <c r="AK102" s="184" t="s">
        <v>367</v>
      </c>
      <c r="AL102" s="828">
        <v>44105</v>
      </c>
      <c r="AM102" s="891"/>
      <c r="AN102" s="891"/>
      <c r="AO102" s="64"/>
      <c r="AP102" s="94"/>
      <c r="AQ102" s="865" t="s">
        <v>1025</v>
      </c>
      <c r="AR102" s="185" t="s">
        <v>3247</v>
      </c>
      <c r="AS102" s="857">
        <v>44743</v>
      </c>
      <c r="AT102" s="973"/>
      <c r="AU102" s="973"/>
      <c r="AV102" s="187"/>
      <c r="AW102" s="276"/>
      <c r="AX102" s="185"/>
      <c r="AY102" s="185"/>
      <c r="AZ102" s="857"/>
      <c r="BA102" s="973"/>
      <c r="BB102" s="973"/>
      <c r="BC102" s="187"/>
      <c r="BD102" s="187"/>
      <c r="BE102" s="93" t="s">
        <v>399</v>
      </c>
      <c r="BF102" s="828">
        <v>45108</v>
      </c>
      <c r="BG102" s="988"/>
      <c r="BH102" s="93" t="s">
        <v>9159</v>
      </c>
      <c r="BI102" s="828">
        <v>45261</v>
      </c>
      <c r="BJ102" s="988"/>
      <c r="BK102" s="93" t="s">
        <v>193</v>
      </c>
      <c r="BL102" s="828" t="s">
        <v>193</v>
      </c>
      <c r="BM102" s="988"/>
      <c r="BN102" s="540" t="s">
        <v>9039</v>
      </c>
      <c r="BO102" s="12" t="s">
        <v>9835</v>
      </c>
      <c r="BP102" s="12"/>
      <c r="BQ102" s="261">
        <v>44795</v>
      </c>
      <c r="BR102" s="261">
        <v>44649</v>
      </c>
      <c r="BS102" s="18" t="s">
        <v>116</v>
      </c>
      <c r="BT102" s="261">
        <v>44782</v>
      </c>
      <c r="BU102" s="261">
        <v>44649</v>
      </c>
      <c r="BV102" s="18" t="s">
        <v>116</v>
      </c>
      <c r="BW102" s="261"/>
      <c r="BX102" s="261"/>
      <c r="BY102" s="12" t="s">
        <v>579</v>
      </c>
    </row>
    <row r="103" spans="1:77" ht="50" customHeight="1" x14ac:dyDescent="0.2">
      <c r="A103" s="1308" t="s">
        <v>3299</v>
      </c>
      <c r="B103" s="521" t="s">
        <v>3298</v>
      </c>
      <c r="C103" s="283" t="s">
        <v>6960</v>
      </c>
      <c r="D103" s="1252" t="s">
        <v>193</v>
      </c>
      <c r="E103" s="254">
        <v>2020</v>
      </c>
      <c r="F103" s="254">
        <v>2038</v>
      </c>
      <c r="G103" s="288" t="s">
        <v>89</v>
      </c>
      <c r="H103" s="468" t="s">
        <v>89</v>
      </c>
      <c r="I103" s="480" t="s">
        <v>121</v>
      </c>
      <c r="J103" s="356" t="s">
        <v>90</v>
      </c>
      <c r="K103" s="356" t="s">
        <v>3301</v>
      </c>
      <c r="L103" s="356"/>
      <c r="M103" s="356"/>
      <c r="N103" s="62"/>
      <c r="O103" s="181"/>
      <c r="P103" s="678"/>
      <c r="Q103" s="678"/>
      <c r="R103" s="678"/>
      <c r="S103" s="1133"/>
      <c r="T103" s="485"/>
      <c r="U103" s="316" t="s">
        <v>93</v>
      </c>
      <c r="V103" s="118" t="s">
        <v>93</v>
      </c>
      <c r="W103" s="71" t="s">
        <v>94</v>
      </c>
      <c r="X103" s="71"/>
      <c r="Y103" s="82" t="s">
        <v>9243</v>
      </c>
      <c r="Z103" s="71" t="s">
        <v>9244</v>
      </c>
      <c r="AA103" s="106"/>
      <c r="AB103" s="837">
        <v>44197</v>
      </c>
      <c r="AC103" s="143" t="s">
        <v>397</v>
      </c>
      <c r="AD103" s="183"/>
      <c r="AE103" s="828">
        <v>44562</v>
      </c>
      <c r="AF103" s="891"/>
      <c r="AG103" s="891"/>
      <c r="AH103" s="64"/>
      <c r="AI103" s="144"/>
      <c r="AJ103" s="183"/>
      <c r="AK103" s="183"/>
      <c r="AL103" s="828"/>
      <c r="AM103" s="891"/>
      <c r="AN103" s="891"/>
      <c r="AO103" s="64"/>
      <c r="AP103" s="94"/>
      <c r="AQ103" s="863"/>
      <c r="AR103" s="185"/>
      <c r="AS103" s="856"/>
      <c r="AT103" s="973"/>
      <c r="AU103" s="973"/>
      <c r="AV103" s="187"/>
      <c r="AW103" s="276"/>
      <c r="AX103" s="274"/>
      <c r="AY103" s="274"/>
      <c r="AZ103" s="856"/>
      <c r="BA103" s="973"/>
      <c r="BB103" s="973"/>
      <c r="BC103" s="187"/>
      <c r="BD103" s="187"/>
      <c r="BE103" s="93" t="s">
        <v>6518</v>
      </c>
      <c r="BF103" s="828">
        <v>44866</v>
      </c>
      <c r="BG103" s="891"/>
      <c r="BH103" s="93" t="s">
        <v>8868</v>
      </c>
      <c r="BI103" s="828">
        <v>45017</v>
      </c>
      <c r="BJ103" s="988"/>
      <c r="BK103" s="93" t="s">
        <v>9245</v>
      </c>
      <c r="BL103" s="874">
        <v>45261</v>
      </c>
      <c r="BM103" s="988"/>
      <c r="BN103" s="540" t="s">
        <v>9246</v>
      </c>
      <c r="BO103" s="12" t="s">
        <v>9836</v>
      </c>
      <c r="BP103" s="1264" t="s">
        <v>5407</v>
      </c>
      <c r="BQ103" s="261">
        <v>44480</v>
      </c>
      <c r="BR103" s="261"/>
      <c r="BS103" s="18" t="s">
        <v>116</v>
      </c>
      <c r="BT103" s="261"/>
      <c r="BU103" s="261"/>
      <c r="BV103" s="261"/>
      <c r="BW103" s="261">
        <v>44578</v>
      </c>
      <c r="BX103" s="261"/>
      <c r="BY103" s="12"/>
    </row>
    <row r="104" spans="1:77" ht="50" customHeight="1" x14ac:dyDescent="0.2">
      <c r="A104" s="1305" t="s">
        <v>3320</v>
      </c>
      <c r="B104" s="65" t="s">
        <v>3321</v>
      </c>
      <c r="C104" s="6" t="s">
        <v>3322</v>
      </c>
      <c r="D104" s="1188">
        <v>2219</v>
      </c>
      <c r="E104" s="507" t="s">
        <v>337</v>
      </c>
      <c r="F104" s="507" t="s">
        <v>266</v>
      </c>
      <c r="G104" s="173" t="s">
        <v>89</v>
      </c>
      <c r="H104" s="173" t="s">
        <v>89</v>
      </c>
      <c r="I104" s="62">
        <v>41809</v>
      </c>
      <c r="J104" s="356" t="s">
        <v>90</v>
      </c>
      <c r="K104" s="356" t="s">
        <v>3323</v>
      </c>
      <c r="L104" s="356"/>
      <c r="M104" s="356"/>
      <c r="N104" s="62"/>
      <c r="O104" s="181"/>
      <c r="P104" s="678"/>
      <c r="Q104" s="678"/>
      <c r="R104" s="678"/>
      <c r="S104" s="1133"/>
      <c r="T104" s="485"/>
      <c r="U104" s="316" t="s">
        <v>93</v>
      </c>
      <c r="V104" s="118" t="s">
        <v>93</v>
      </c>
      <c r="W104" s="71" t="s">
        <v>94</v>
      </c>
      <c r="X104" s="281"/>
      <c r="Y104" s="82" t="s">
        <v>3324</v>
      </c>
      <c r="Z104" s="72" t="s">
        <v>9267</v>
      </c>
      <c r="AA104" s="106"/>
      <c r="AB104" s="836">
        <v>44501</v>
      </c>
      <c r="AC104" s="143" t="s">
        <v>3326</v>
      </c>
      <c r="AD104" s="183" t="s">
        <v>3327</v>
      </c>
      <c r="AE104" s="828">
        <v>43282</v>
      </c>
      <c r="AF104" s="891">
        <v>43299</v>
      </c>
      <c r="AG104" s="891">
        <v>43361</v>
      </c>
      <c r="AH104" s="132" t="s">
        <v>3328</v>
      </c>
      <c r="AI104" s="144"/>
      <c r="AJ104" s="20" t="s">
        <v>5838</v>
      </c>
      <c r="AK104" s="184" t="s">
        <v>142</v>
      </c>
      <c r="AL104" s="828">
        <v>43942</v>
      </c>
      <c r="AM104" s="891">
        <v>43864</v>
      </c>
      <c r="AN104" s="891">
        <v>43942</v>
      </c>
      <c r="AO104" s="64" t="s">
        <v>3329</v>
      </c>
      <c r="AP104" s="94"/>
      <c r="AQ104" s="1269" t="s">
        <v>3330</v>
      </c>
      <c r="AR104" s="479" t="s">
        <v>367</v>
      </c>
      <c r="AS104" s="856">
        <v>44835</v>
      </c>
      <c r="AT104" s="973"/>
      <c r="AU104" s="973"/>
      <c r="AV104" s="187"/>
      <c r="AW104" s="276"/>
      <c r="AX104" s="185"/>
      <c r="AY104" s="274"/>
      <c r="AZ104" s="856"/>
      <c r="BA104" s="973"/>
      <c r="BB104" s="973"/>
      <c r="BC104" s="187"/>
      <c r="BD104" s="187"/>
      <c r="BE104" s="93" t="s">
        <v>9268</v>
      </c>
      <c r="BF104" s="828">
        <v>45108</v>
      </c>
      <c r="BG104" s="891"/>
      <c r="BH104" s="93" t="s">
        <v>7142</v>
      </c>
      <c r="BI104" s="828">
        <v>45231</v>
      </c>
      <c r="BJ104" s="988"/>
      <c r="BK104" s="93" t="s">
        <v>7020</v>
      </c>
      <c r="BL104" s="874">
        <v>45566</v>
      </c>
      <c r="BM104" s="988"/>
      <c r="BN104" s="540" t="s">
        <v>9269</v>
      </c>
      <c r="BO104" s="12" t="s">
        <v>9837</v>
      </c>
      <c r="BP104" s="12"/>
      <c r="BQ104" s="261">
        <v>44804</v>
      </c>
      <c r="BR104" s="261">
        <v>44540</v>
      </c>
      <c r="BS104" s="18" t="s">
        <v>116</v>
      </c>
      <c r="BT104" s="261">
        <v>44792</v>
      </c>
      <c r="BU104" s="261">
        <v>44736</v>
      </c>
      <c r="BV104" s="18" t="s">
        <v>116</v>
      </c>
      <c r="BW104" s="261"/>
      <c r="BX104" s="261"/>
      <c r="BY104" s="12" t="s">
        <v>105</v>
      </c>
    </row>
    <row r="105" spans="1:77" ht="50" customHeight="1" x14ac:dyDescent="0.2">
      <c r="A105" s="1305" t="s">
        <v>3360</v>
      </c>
      <c r="B105" s="65" t="s">
        <v>3361</v>
      </c>
      <c r="C105" s="401" t="s">
        <v>3362</v>
      </c>
      <c r="D105" s="1247">
        <v>2170</v>
      </c>
      <c r="E105" s="254">
        <v>2020</v>
      </c>
      <c r="F105" s="60">
        <v>2035</v>
      </c>
      <c r="G105" s="499" t="s">
        <v>89</v>
      </c>
      <c r="H105" s="468" t="s">
        <v>89</v>
      </c>
      <c r="I105" s="1274">
        <v>40619</v>
      </c>
      <c r="J105" s="356" t="s">
        <v>90</v>
      </c>
      <c r="K105" s="356" t="s">
        <v>9838</v>
      </c>
      <c r="L105" s="356"/>
      <c r="M105" s="356"/>
      <c r="N105" s="62"/>
      <c r="O105" s="181"/>
      <c r="P105" s="678"/>
      <c r="Q105" s="678"/>
      <c r="R105" s="678"/>
      <c r="S105" s="1133"/>
      <c r="T105" s="485"/>
      <c r="U105" s="316" t="s">
        <v>93</v>
      </c>
      <c r="V105" s="118" t="s">
        <v>93</v>
      </c>
      <c r="W105" s="71" t="s">
        <v>94</v>
      </c>
      <c r="X105" s="71"/>
      <c r="Y105" s="82" t="s">
        <v>7486</v>
      </c>
      <c r="Z105" s="82" t="s">
        <v>7487</v>
      </c>
      <c r="AA105" s="106"/>
      <c r="AB105" s="837">
        <v>44501</v>
      </c>
      <c r="AC105" s="143" t="s">
        <v>3366</v>
      </c>
      <c r="AD105" s="183" t="s">
        <v>364</v>
      </c>
      <c r="AE105" s="828">
        <v>42917</v>
      </c>
      <c r="AF105" s="891">
        <v>42917</v>
      </c>
      <c r="AG105" s="891">
        <v>43009</v>
      </c>
      <c r="AH105" s="64"/>
      <c r="AI105" s="144"/>
      <c r="AJ105" s="183" t="s">
        <v>9130</v>
      </c>
      <c r="AK105" s="183" t="s">
        <v>367</v>
      </c>
      <c r="AL105" s="828">
        <v>44743</v>
      </c>
      <c r="AM105" s="891"/>
      <c r="AN105" s="891"/>
      <c r="AO105" s="64"/>
      <c r="AP105" s="94"/>
      <c r="AQ105" s="865"/>
      <c r="AR105" s="185"/>
      <c r="AS105" s="828"/>
      <c r="AT105" s="973"/>
      <c r="AU105" s="973"/>
      <c r="AV105" s="187"/>
      <c r="AW105" s="276"/>
      <c r="AX105" s="185"/>
      <c r="AY105" s="185"/>
      <c r="AZ105" s="857"/>
      <c r="BA105" s="973"/>
      <c r="BB105" s="973"/>
      <c r="BC105" s="187"/>
      <c r="BD105" s="187"/>
      <c r="BE105" s="93" t="s">
        <v>3704</v>
      </c>
      <c r="BF105" s="828">
        <v>45108</v>
      </c>
      <c r="BG105" s="988"/>
      <c r="BH105" s="93" t="s">
        <v>3171</v>
      </c>
      <c r="BI105" s="828">
        <v>45292</v>
      </c>
      <c r="BJ105" s="988"/>
      <c r="BK105" s="93" t="s">
        <v>1244</v>
      </c>
      <c r="BL105" s="828">
        <v>45566</v>
      </c>
      <c r="BM105" s="988"/>
      <c r="BN105" s="540" t="s">
        <v>8972</v>
      </c>
      <c r="BO105" s="12" t="s">
        <v>9839</v>
      </c>
      <c r="BP105" s="12"/>
      <c r="BQ105" s="261">
        <v>44480</v>
      </c>
      <c r="BR105" s="261">
        <v>44547</v>
      </c>
      <c r="BS105" s="18" t="s">
        <v>116</v>
      </c>
      <c r="BT105" s="261"/>
      <c r="BU105" s="261">
        <v>44547</v>
      </c>
      <c r="BV105" s="261" t="s">
        <v>116</v>
      </c>
      <c r="BW105" s="261">
        <v>44547</v>
      </c>
      <c r="BX105" s="261"/>
      <c r="BY105" s="12" t="s">
        <v>3374</v>
      </c>
    </row>
    <row r="106" spans="1:77" ht="50" hidden="1" customHeight="1" x14ac:dyDescent="0.2">
      <c r="A106" s="1305" t="s">
        <v>3375</v>
      </c>
      <c r="B106" s="65" t="s">
        <v>3376</v>
      </c>
      <c r="C106" s="471" t="s">
        <v>6510</v>
      </c>
      <c r="D106" s="1188">
        <v>1856</v>
      </c>
      <c r="E106" s="507" t="s">
        <v>351</v>
      </c>
      <c r="F106" s="507" t="s">
        <v>1064</v>
      </c>
      <c r="G106" s="472" t="s">
        <v>89</v>
      </c>
      <c r="H106" s="173" t="s">
        <v>89</v>
      </c>
      <c r="I106" s="62">
        <v>43495</v>
      </c>
      <c r="J106" s="62" t="s">
        <v>90</v>
      </c>
      <c r="K106" s="62" t="s">
        <v>9171</v>
      </c>
      <c r="L106" s="62"/>
      <c r="M106" s="62"/>
      <c r="N106" s="62"/>
      <c r="O106" s="181"/>
      <c r="P106" s="678"/>
      <c r="Q106" s="678"/>
      <c r="R106" s="678"/>
      <c r="S106" s="1133"/>
      <c r="T106" s="485"/>
      <c r="U106" s="316" t="b">
        <v>0</v>
      </c>
      <c r="V106" s="118" t="s">
        <v>237</v>
      </c>
      <c r="W106" s="71" t="s">
        <v>94</v>
      </c>
      <c r="X106" s="71"/>
      <c r="Y106" s="71"/>
      <c r="Z106" s="72" t="s">
        <v>6511</v>
      </c>
      <c r="AA106" s="106" t="s">
        <v>6512</v>
      </c>
      <c r="AB106" s="837">
        <v>42552</v>
      </c>
      <c r="AC106" s="143" t="s">
        <v>6513</v>
      </c>
      <c r="AD106" s="183"/>
      <c r="AE106" s="828">
        <v>42644</v>
      </c>
      <c r="AF106" s="891"/>
      <c r="AG106" s="891"/>
      <c r="AH106" s="64"/>
      <c r="AI106" s="144"/>
      <c r="AJ106" s="183"/>
      <c r="AK106" s="183"/>
      <c r="AL106" s="828"/>
      <c r="AM106" s="891"/>
      <c r="AN106" s="891"/>
      <c r="AO106" s="64"/>
      <c r="AP106" s="94"/>
      <c r="AQ106" s="865"/>
      <c r="AR106" s="185"/>
      <c r="AS106" s="828"/>
      <c r="AT106" s="973"/>
      <c r="AU106" s="973"/>
      <c r="AV106" s="187"/>
      <c r="AW106" s="276"/>
      <c r="AX106" s="185"/>
      <c r="AY106" s="185"/>
      <c r="AZ106" s="857"/>
      <c r="BA106" s="973"/>
      <c r="BB106" s="973"/>
      <c r="BC106" s="187"/>
      <c r="BD106" s="187"/>
      <c r="BE106" s="93" t="s">
        <v>5131</v>
      </c>
      <c r="BF106" s="828">
        <v>42917</v>
      </c>
      <c r="BG106" s="988">
        <v>43003</v>
      </c>
      <c r="BH106" s="93" t="s">
        <v>3417</v>
      </c>
      <c r="BI106" s="828">
        <v>43009</v>
      </c>
      <c r="BJ106" s="988">
        <v>43090</v>
      </c>
      <c r="BK106" s="93" t="s">
        <v>5430</v>
      </c>
      <c r="BL106" s="828">
        <v>43282</v>
      </c>
      <c r="BM106" s="988">
        <v>43495</v>
      </c>
      <c r="BN106" s="543" t="s">
        <v>6514</v>
      </c>
      <c r="BO106" s="30"/>
      <c r="BP106" s="30"/>
      <c r="BQ106" s="261">
        <v>43556</v>
      </c>
      <c r="BR106" s="261"/>
      <c r="BS106" s="18" t="s">
        <v>116</v>
      </c>
      <c r="BT106" s="261"/>
      <c r="BU106" s="261"/>
      <c r="BV106" s="18"/>
      <c r="BW106" s="261"/>
      <c r="BX106" s="261" t="s">
        <v>6810</v>
      </c>
      <c r="BY106" s="12" t="s">
        <v>4991</v>
      </c>
    </row>
    <row r="107" spans="1:77" ht="50" customHeight="1" x14ac:dyDescent="0.2">
      <c r="A107" s="1305" t="s">
        <v>3381</v>
      </c>
      <c r="B107" s="65" t="s">
        <v>3382</v>
      </c>
      <c r="C107" s="471" t="s">
        <v>8319</v>
      </c>
      <c r="D107" s="1188">
        <v>2136</v>
      </c>
      <c r="E107" s="507" t="s">
        <v>337</v>
      </c>
      <c r="F107" s="507" t="s">
        <v>266</v>
      </c>
      <c r="G107" s="472" t="s">
        <v>89</v>
      </c>
      <c r="H107" s="468" t="s">
        <v>89</v>
      </c>
      <c r="I107" s="356">
        <v>40087</v>
      </c>
      <c r="J107" s="356" t="s">
        <v>90</v>
      </c>
      <c r="K107" s="356" t="s">
        <v>9840</v>
      </c>
      <c r="L107" s="356"/>
      <c r="M107" s="356"/>
      <c r="N107" s="62"/>
      <c r="O107" s="181"/>
      <c r="P107" s="678"/>
      <c r="Q107" s="678"/>
      <c r="R107" s="678"/>
      <c r="S107" s="1133"/>
      <c r="T107" s="485"/>
      <c r="U107" s="316" t="s">
        <v>93</v>
      </c>
      <c r="V107" s="118" t="s">
        <v>93</v>
      </c>
      <c r="W107" s="71" t="s">
        <v>267</v>
      </c>
      <c r="X107" s="71"/>
      <c r="Y107" s="82" t="s">
        <v>3385</v>
      </c>
      <c r="Z107" s="72"/>
      <c r="AA107" s="82" t="s">
        <v>9841</v>
      </c>
      <c r="AB107" s="837">
        <v>44228</v>
      </c>
      <c r="AC107" s="143" t="s">
        <v>2296</v>
      </c>
      <c r="AD107" s="183" t="s">
        <v>142</v>
      </c>
      <c r="AE107" s="828">
        <v>44287</v>
      </c>
      <c r="AF107" s="891">
        <v>44326</v>
      </c>
      <c r="AG107" s="891">
        <v>44368</v>
      </c>
      <c r="AH107" s="144" t="s">
        <v>3386</v>
      </c>
      <c r="AI107" s="144"/>
      <c r="AJ107" s="184" t="s">
        <v>5299</v>
      </c>
      <c r="AK107" s="184" t="s">
        <v>3387</v>
      </c>
      <c r="AL107" s="828">
        <v>44562</v>
      </c>
      <c r="AM107" s="891"/>
      <c r="AN107" s="891"/>
      <c r="AO107" s="64"/>
      <c r="AP107" s="94"/>
      <c r="AQ107" s="865"/>
      <c r="AR107" s="185"/>
      <c r="AS107" s="857"/>
      <c r="AT107" s="973"/>
      <c r="AU107" s="973"/>
      <c r="AV107" s="531"/>
      <c r="AW107" s="276"/>
      <c r="AX107" s="185"/>
      <c r="AY107" s="185"/>
      <c r="AZ107" s="857"/>
      <c r="BA107" s="973"/>
      <c r="BB107" s="973"/>
      <c r="BC107" s="187"/>
      <c r="BD107" s="187"/>
      <c r="BE107" s="93" t="s">
        <v>315</v>
      </c>
      <c r="BF107" s="828">
        <v>44652</v>
      </c>
      <c r="BG107" s="988"/>
      <c r="BH107" s="93" t="s">
        <v>1025</v>
      </c>
      <c r="BI107" s="828">
        <v>44743</v>
      </c>
      <c r="BJ107" s="988"/>
      <c r="BK107" s="93" t="s">
        <v>114</v>
      </c>
      <c r="BL107" s="828"/>
      <c r="BM107" s="988"/>
      <c r="BN107" s="54" t="s">
        <v>9842</v>
      </c>
      <c r="BO107" s="54" t="s">
        <v>9843</v>
      </c>
      <c r="BP107" s="54"/>
      <c r="BQ107" s="261">
        <v>44824</v>
      </c>
      <c r="BR107" s="261"/>
      <c r="BS107" s="18" t="s">
        <v>116</v>
      </c>
      <c r="BT107" s="261">
        <v>44806</v>
      </c>
      <c r="BU107" s="261">
        <v>44327</v>
      </c>
      <c r="BV107" s="18" t="s">
        <v>116</v>
      </c>
      <c r="BW107" s="261"/>
      <c r="BX107" s="261"/>
      <c r="BY107" s="12" t="s">
        <v>2045</v>
      </c>
    </row>
    <row r="108" spans="1:77" ht="50" customHeight="1" x14ac:dyDescent="0.2">
      <c r="A108" s="1305" t="s">
        <v>3414</v>
      </c>
      <c r="B108" s="65" t="s">
        <v>3408</v>
      </c>
      <c r="C108" s="471" t="s">
        <v>3415</v>
      </c>
      <c r="D108" s="736">
        <v>2260</v>
      </c>
      <c r="E108" s="507" t="s">
        <v>337</v>
      </c>
      <c r="F108" s="507" t="s">
        <v>266</v>
      </c>
      <c r="G108" s="472" t="s">
        <v>89</v>
      </c>
      <c r="H108" s="468" t="s">
        <v>89</v>
      </c>
      <c r="I108" s="356">
        <v>42327</v>
      </c>
      <c r="J108" s="356" t="s">
        <v>90</v>
      </c>
      <c r="K108" s="356" t="s">
        <v>3416</v>
      </c>
      <c r="L108" s="356"/>
      <c r="M108" s="356" t="s">
        <v>90</v>
      </c>
      <c r="N108" s="62">
        <v>44342</v>
      </c>
      <c r="O108" s="1202">
        <v>44494</v>
      </c>
      <c r="P108" s="678"/>
      <c r="Q108" s="678"/>
      <c r="R108" s="678"/>
      <c r="S108" s="1133"/>
      <c r="T108" s="485"/>
      <c r="U108" s="316" t="s">
        <v>93</v>
      </c>
      <c r="V108" s="118" t="s">
        <v>93</v>
      </c>
      <c r="W108" s="71" t="s">
        <v>94</v>
      </c>
      <c r="X108" s="71"/>
      <c r="Y108" s="72" t="s">
        <v>3410</v>
      </c>
      <c r="Z108" s="72" t="s">
        <v>4646</v>
      </c>
      <c r="AA108" s="106"/>
      <c r="AB108" s="837">
        <v>44119</v>
      </c>
      <c r="AC108" s="143" t="s">
        <v>3417</v>
      </c>
      <c r="AD108" s="183" t="s">
        <v>3418</v>
      </c>
      <c r="AE108" s="828">
        <v>43009</v>
      </c>
      <c r="AF108" s="891">
        <v>43019</v>
      </c>
      <c r="AG108" s="891">
        <v>43074</v>
      </c>
      <c r="AH108" s="64" t="s">
        <v>3419</v>
      </c>
      <c r="AI108" s="144" t="s">
        <v>3420</v>
      </c>
      <c r="AJ108" s="184" t="s">
        <v>3421</v>
      </c>
      <c r="AK108" s="479" t="s">
        <v>3422</v>
      </c>
      <c r="AL108" s="828">
        <v>43374</v>
      </c>
      <c r="AM108" s="891">
        <v>43420</v>
      </c>
      <c r="AN108" s="891">
        <v>43483</v>
      </c>
      <c r="AO108" s="64" t="s">
        <v>3423</v>
      </c>
      <c r="AP108" s="94"/>
      <c r="AQ108" s="1269" t="s">
        <v>1087</v>
      </c>
      <c r="AR108" s="479" t="s">
        <v>3424</v>
      </c>
      <c r="AS108" s="857">
        <v>43739</v>
      </c>
      <c r="AT108" s="973">
        <v>43789</v>
      </c>
      <c r="AU108" s="973">
        <v>43852</v>
      </c>
      <c r="AV108" s="187" t="s">
        <v>3425</v>
      </c>
      <c r="AW108" s="276"/>
      <c r="AX108" s="185" t="s">
        <v>2526</v>
      </c>
      <c r="AY108" s="185" t="s">
        <v>3426</v>
      </c>
      <c r="AZ108" s="857">
        <v>44105</v>
      </c>
      <c r="BA108" s="973">
        <v>44125</v>
      </c>
      <c r="BB108" s="973">
        <v>44181</v>
      </c>
      <c r="BC108" s="187" t="s">
        <v>3427</v>
      </c>
      <c r="BD108" s="187"/>
      <c r="BE108" s="93" t="s">
        <v>2296</v>
      </c>
      <c r="BF108" s="828">
        <v>44287</v>
      </c>
      <c r="BG108" s="988">
        <v>44342</v>
      </c>
      <c r="BH108" s="93" t="s">
        <v>2296</v>
      </c>
      <c r="BI108" s="828">
        <v>44287</v>
      </c>
      <c r="BJ108" s="988">
        <v>44494</v>
      </c>
      <c r="BK108" s="93" t="s">
        <v>663</v>
      </c>
      <c r="BL108" s="828">
        <v>44805</v>
      </c>
      <c r="BM108" s="988"/>
      <c r="BN108" s="540"/>
      <c r="BO108" s="12" t="s">
        <v>9844</v>
      </c>
      <c r="BP108" s="12"/>
      <c r="BQ108" s="261">
        <v>44062</v>
      </c>
      <c r="BR108" s="261">
        <v>44287</v>
      </c>
      <c r="BS108" s="18" t="s">
        <v>116</v>
      </c>
      <c r="BT108" s="261"/>
      <c r="BU108" s="261">
        <v>44287</v>
      </c>
      <c r="BV108" s="18" t="s">
        <v>116</v>
      </c>
      <c r="BW108" s="261">
        <v>44417</v>
      </c>
      <c r="BX108" s="261" t="s">
        <v>8881</v>
      </c>
      <c r="BY108" s="12" t="s">
        <v>3430</v>
      </c>
    </row>
    <row r="109" spans="1:77" ht="50" customHeight="1" x14ac:dyDescent="0.2">
      <c r="A109" s="1305" t="s">
        <v>3445</v>
      </c>
      <c r="B109" s="65" t="s">
        <v>3446</v>
      </c>
      <c r="C109" s="471" t="s">
        <v>3447</v>
      </c>
      <c r="D109" s="1188">
        <v>2160</v>
      </c>
      <c r="E109" s="507" t="s">
        <v>1083</v>
      </c>
      <c r="F109" s="507" t="s">
        <v>2182</v>
      </c>
      <c r="G109" s="472" t="s">
        <v>89</v>
      </c>
      <c r="H109" s="468" t="s">
        <v>89</v>
      </c>
      <c r="I109" s="356">
        <v>40940</v>
      </c>
      <c r="J109" s="356" t="s">
        <v>90</v>
      </c>
      <c r="K109" s="356" t="s">
        <v>3577</v>
      </c>
      <c r="L109" s="356" t="s">
        <v>583</v>
      </c>
      <c r="M109" s="356"/>
      <c r="N109" s="62"/>
      <c r="O109" s="181"/>
      <c r="P109" s="678"/>
      <c r="Q109" s="678"/>
      <c r="R109" s="678"/>
      <c r="S109" s="1133"/>
      <c r="T109" s="485"/>
      <c r="U109" s="316" t="s">
        <v>93</v>
      </c>
      <c r="V109" s="118" t="s">
        <v>93</v>
      </c>
      <c r="W109" s="71" t="s">
        <v>94</v>
      </c>
      <c r="X109" s="71"/>
      <c r="Y109" s="72" t="s">
        <v>6530</v>
      </c>
      <c r="Z109" s="72" t="s">
        <v>9600</v>
      </c>
      <c r="AA109" s="106"/>
      <c r="AB109" s="1183">
        <v>44593</v>
      </c>
      <c r="AC109" s="143" t="s">
        <v>5236</v>
      </c>
      <c r="AD109" s="183" t="s">
        <v>3451</v>
      </c>
      <c r="AE109" s="828">
        <v>43252</v>
      </c>
      <c r="AF109" s="891">
        <v>43255</v>
      </c>
      <c r="AG109" s="891">
        <v>43311</v>
      </c>
      <c r="AH109" s="64" t="s">
        <v>3452</v>
      </c>
      <c r="AI109" s="144" t="s">
        <v>3453</v>
      </c>
      <c r="AJ109" s="184" t="s">
        <v>1166</v>
      </c>
      <c r="AK109" s="1280" t="s">
        <v>3454</v>
      </c>
      <c r="AL109" s="828">
        <v>44470</v>
      </c>
      <c r="AM109" s="891">
        <v>44634</v>
      </c>
      <c r="AN109" s="891">
        <v>44690</v>
      </c>
      <c r="AO109" s="187" t="s">
        <v>3455</v>
      </c>
      <c r="AP109" s="94"/>
      <c r="AQ109" s="865"/>
      <c r="AR109" s="185"/>
      <c r="AS109" s="857"/>
      <c r="AT109" s="891"/>
      <c r="AU109" s="891"/>
      <c r="AV109" s="187"/>
      <c r="AW109" s="276"/>
      <c r="AX109" s="185"/>
      <c r="AY109" s="185"/>
      <c r="AZ109" s="857"/>
      <c r="BA109" s="973"/>
      <c r="BB109" s="973"/>
      <c r="BC109" s="187"/>
      <c r="BD109" s="187"/>
      <c r="BE109" s="93" t="s">
        <v>2091</v>
      </c>
      <c r="BF109" s="828">
        <v>44927</v>
      </c>
      <c r="BG109" s="988"/>
      <c r="BH109" s="93" t="s">
        <v>6797</v>
      </c>
      <c r="BI109" s="828">
        <v>45078</v>
      </c>
      <c r="BJ109" s="988"/>
      <c r="BK109" s="93" t="s">
        <v>9159</v>
      </c>
      <c r="BL109" s="828">
        <v>45261</v>
      </c>
      <c r="BM109" s="988"/>
      <c r="BN109" s="631"/>
      <c r="BO109" s="533" t="s">
        <v>9845</v>
      </c>
      <c r="BP109" s="533"/>
      <c r="BQ109" s="261">
        <v>44172</v>
      </c>
      <c r="BR109" s="261">
        <v>44771</v>
      </c>
      <c r="BS109" s="18" t="s">
        <v>116</v>
      </c>
      <c r="BT109" s="261"/>
      <c r="BU109" s="261">
        <v>44771</v>
      </c>
      <c r="BV109" s="18" t="s">
        <v>116</v>
      </c>
      <c r="BW109" s="261">
        <v>44771</v>
      </c>
      <c r="BX109" s="261"/>
      <c r="BY109" s="12" t="s">
        <v>105</v>
      </c>
    </row>
    <row r="110" spans="1:77" ht="50" customHeight="1" x14ac:dyDescent="0.2">
      <c r="A110" s="1305" t="s">
        <v>3471</v>
      </c>
      <c r="B110" s="65" t="s">
        <v>3472</v>
      </c>
      <c r="C110" s="471" t="s">
        <v>265</v>
      </c>
      <c r="D110" s="1188">
        <v>2257</v>
      </c>
      <c r="E110" s="507" t="s">
        <v>297</v>
      </c>
      <c r="F110" s="507" t="s">
        <v>2182</v>
      </c>
      <c r="G110" s="472" t="s">
        <v>89</v>
      </c>
      <c r="H110" s="468" t="s">
        <v>89</v>
      </c>
      <c r="I110" s="356">
        <v>42942</v>
      </c>
      <c r="J110" s="356" t="s">
        <v>90</v>
      </c>
      <c r="K110" s="356" t="s">
        <v>9115</v>
      </c>
      <c r="L110" s="356"/>
      <c r="M110" s="356" t="s">
        <v>3473</v>
      </c>
      <c r="N110" s="648">
        <v>44235</v>
      </c>
      <c r="O110" s="181"/>
      <c r="P110" s="678"/>
      <c r="Q110" s="678"/>
      <c r="R110" s="678"/>
      <c r="S110" s="1133"/>
      <c r="T110" s="485"/>
      <c r="U110" s="316" t="s">
        <v>93</v>
      </c>
      <c r="V110" s="118" t="s">
        <v>93</v>
      </c>
      <c r="W110" s="71" t="s">
        <v>94</v>
      </c>
      <c r="X110" s="71"/>
      <c r="Y110" s="82" t="s">
        <v>6538</v>
      </c>
      <c r="Z110" s="72" t="s">
        <v>6967</v>
      </c>
      <c r="AA110" s="82"/>
      <c r="AB110" s="837">
        <v>44743</v>
      </c>
      <c r="AC110" s="143" t="s">
        <v>3476</v>
      </c>
      <c r="AD110" s="183" t="s">
        <v>3477</v>
      </c>
      <c r="AE110" s="828">
        <v>43252</v>
      </c>
      <c r="AF110" s="891">
        <v>43217</v>
      </c>
      <c r="AG110" s="891">
        <v>43259</v>
      </c>
      <c r="AH110" s="64" t="s">
        <v>3478</v>
      </c>
      <c r="AI110" s="144" t="s">
        <v>3479</v>
      </c>
      <c r="AJ110" s="184" t="s">
        <v>6968</v>
      </c>
      <c r="AK110" s="479" t="s">
        <v>3480</v>
      </c>
      <c r="AL110" s="828">
        <v>44498</v>
      </c>
      <c r="AM110" s="891">
        <v>44498</v>
      </c>
      <c r="AN110" s="891">
        <v>44529</v>
      </c>
      <c r="AO110" s="64" t="s">
        <v>3481</v>
      </c>
      <c r="AP110" s="94"/>
      <c r="AQ110" s="865"/>
      <c r="AR110" s="185"/>
      <c r="AS110" s="857"/>
      <c r="AT110" s="973"/>
      <c r="AU110" s="973"/>
      <c r="AV110" s="187"/>
      <c r="AW110" s="276"/>
      <c r="AX110" s="185"/>
      <c r="AY110" s="185"/>
      <c r="AZ110" s="857"/>
      <c r="BA110" s="973"/>
      <c r="BB110" s="973"/>
      <c r="BC110" s="187"/>
      <c r="BD110" s="187"/>
      <c r="BE110" s="93" t="s">
        <v>3330</v>
      </c>
      <c r="BF110" s="828">
        <v>44835</v>
      </c>
      <c r="BG110" s="991"/>
      <c r="BH110" s="93" t="s">
        <v>2965</v>
      </c>
      <c r="BI110" s="828">
        <v>44958</v>
      </c>
      <c r="BJ110" s="988"/>
      <c r="BK110" s="93" t="s">
        <v>7310</v>
      </c>
      <c r="BL110" s="828">
        <v>45323</v>
      </c>
      <c r="BM110" s="988"/>
      <c r="BN110" s="542" t="s">
        <v>9169</v>
      </c>
      <c r="BO110" s="54" t="s">
        <v>9846</v>
      </c>
      <c r="BP110" s="31"/>
      <c r="BQ110" s="261">
        <v>44257</v>
      </c>
      <c r="BR110" s="261">
        <v>44783</v>
      </c>
      <c r="BS110" s="18" t="s">
        <v>116</v>
      </c>
      <c r="BT110" s="261">
        <v>44417</v>
      </c>
      <c r="BU110" s="261">
        <v>44783</v>
      </c>
      <c r="BV110" s="18" t="s">
        <v>116</v>
      </c>
      <c r="BW110" s="261">
        <v>44603</v>
      </c>
      <c r="BX110" s="261" t="s">
        <v>6974</v>
      </c>
      <c r="BY110" s="54" t="s">
        <v>3488</v>
      </c>
    </row>
    <row r="111" spans="1:77" ht="50" customHeight="1" x14ac:dyDescent="0.2">
      <c r="A111" s="1305" t="s">
        <v>3489</v>
      </c>
      <c r="B111" s="521" t="s">
        <v>3490</v>
      </c>
      <c r="C111" s="471" t="s">
        <v>6542</v>
      </c>
      <c r="D111" s="1188">
        <v>2226</v>
      </c>
      <c r="E111" s="507" t="s">
        <v>4235</v>
      </c>
      <c r="F111" s="507" t="s">
        <v>3616</v>
      </c>
      <c r="G111" s="472" t="s">
        <v>89</v>
      </c>
      <c r="H111" s="468" t="s">
        <v>89</v>
      </c>
      <c r="I111" s="356">
        <v>42089</v>
      </c>
      <c r="J111" s="356" t="s">
        <v>90</v>
      </c>
      <c r="K111" s="356" t="s">
        <v>9171</v>
      </c>
      <c r="L111" s="356"/>
      <c r="M111" s="356"/>
      <c r="N111" s="648">
        <v>44406</v>
      </c>
      <c r="O111" s="181"/>
      <c r="P111" s="678"/>
      <c r="Q111" s="678"/>
      <c r="R111" s="678"/>
      <c r="S111" s="1133"/>
      <c r="T111" s="485"/>
      <c r="U111" s="316" t="s">
        <v>93</v>
      </c>
      <c r="V111" s="118" t="s">
        <v>93</v>
      </c>
      <c r="W111" s="1220" t="s">
        <v>94</v>
      </c>
      <c r="X111" s="71"/>
      <c r="Y111" s="72" t="s">
        <v>7454</v>
      </c>
      <c r="Z111" s="106" t="s">
        <v>7455</v>
      </c>
      <c r="AA111" s="106"/>
      <c r="AB111" s="837">
        <v>44621</v>
      </c>
      <c r="AC111" s="143" t="s">
        <v>5147</v>
      </c>
      <c r="AD111" s="183" t="s">
        <v>6546</v>
      </c>
      <c r="AE111" s="828">
        <v>43040</v>
      </c>
      <c r="AF111" s="891">
        <v>43046</v>
      </c>
      <c r="AG111" s="891">
        <v>43088</v>
      </c>
      <c r="AH111" s="64" t="s">
        <v>6547</v>
      </c>
      <c r="AI111" s="144"/>
      <c r="AJ111" s="184" t="s">
        <v>1791</v>
      </c>
      <c r="AK111" s="184" t="s">
        <v>367</v>
      </c>
      <c r="AL111" s="828">
        <v>43617</v>
      </c>
      <c r="AM111" s="891">
        <v>43617</v>
      </c>
      <c r="AN111" s="891"/>
      <c r="AO111" s="64"/>
      <c r="AP111" s="94"/>
      <c r="AQ111" s="865"/>
      <c r="AR111" s="185"/>
      <c r="AS111" s="857"/>
      <c r="AT111" s="973"/>
      <c r="AU111" s="973"/>
      <c r="AV111" s="187"/>
      <c r="AW111" s="276"/>
      <c r="AX111" s="185"/>
      <c r="AY111" s="185"/>
      <c r="AZ111" s="857"/>
      <c r="BA111" s="973"/>
      <c r="BB111" s="973"/>
      <c r="BC111" s="187"/>
      <c r="BD111" s="187"/>
      <c r="BE111" s="93" t="s">
        <v>5598</v>
      </c>
      <c r="BF111" s="828">
        <v>44896</v>
      </c>
      <c r="BG111" s="991"/>
      <c r="BH111" s="93" t="s">
        <v>5316</v>
      </c>
      <c r="BI111" s="828">
        <v>45108</v>
      </c>
      <c r="BJ111" s="988"/>
      <c r="BK111" s="93" t="s">
        <v>2403</v>
      </c>
      <c r="BL111" s="828">
        <v>45597</v>
      </c>
      <c r="BM111" s="988"/>
      <c r="BN111" s="540" t="s">
        <v>9173</v>
      </c>
      <c r="BO111" s="12" t="s">
        <v>9421</v>
      </c>
      <c r="BP111" s="12"/>
      <c r="BQ111" s="261">
        <v>44279</v>
      </c>
      <c r="BR111" s="261">
        <v>44783</v>
      </c>
      <c r="BS111" s="18" t="s">
        <v>116</v>
      </c>
      <c r="BT111" s="261"/>
      <c r="BU111" s="261">
        <v>44783</v>
      </c>
      <c r="BV111" s="18" t="s">
        <v>116</v>
      </c>
      <c r="BW111" s="261">
        <v>44783</v>
      </c>
      <c r="BX111" s="261" t="s">
        <v>8796</v>
      </c>
      <c r="BY111" s="54" t="s">
        <v>9175</v>
      </c>
    </row>
    <row r="112" spans="1:77" ht="50" customHeight="1" x14ac:dyDescent="0.2">
      <c r="A112" s="1305" t="s">
        <v>3574</v>
      </c>
      <c r="B112" s="65" t="s">
        <v>3575</v>
      </c>
      <c r="C112" s="471" t="s">
        <v>3576</v>
      </c>
      <c r="D112" s="1188">
        <v>2171</v>
      </c>
      <c r="E112" s="507" t="s">
        <v>337</v>
      </c>
      <c r="F112" s="507" t="s">
        <v>266</v>
      </c>
      <c r="G112" s="472" t="s">
        <v>89</v>
      </c>
      <c r="H112" s="468" t="s">
        <v>89</v>
      </c>
      <c r="I112" s="356">
        <v>43111</v>
      </c>
      <c r="J112" s="356" t="s">
        <v>90</v>
      </c>
      <c r="K112" s="356" t="s">
        <v>3577</v>
      </c>
      <c r="L112" s="356"/>
      <c r="M112" s="356"/>
      <c r="N112" s="62"/>
      <c r="O112" s="181"/>
      <c r="P112" s="678"/>
      <c r="Q112" s="678"/>
      <c r="R112" s="678"/>
      <c r="S112" s="1133"/>
      <c r="T112" s="485"/>
      <c r="U112" s="316" t="s">
        <v>93</v>
      </c>
      <c r="V112" s="118" t="s">
        <v>93</v>
      </c>
      <c r="W112" s="71" t="s">
        <v>94</v>
      </c>
      <c r="X112" s="71"/>
      <c r="Y112" s="82" t="s">
        <v>3578</v>
      </c>
      <c r="Z112" s="72" t="s">
        <v>9350</v>
      </c>
      <c r="AA112" s="106"/>
      <c r="AB112" s="837">
        <v>43831</v>
      </c>
      <c r="AC112" s="143" t="s">
        <v>3078</v>
      </c>
      <c r="AD112" s="183" t="s">
        <v>364</v>
      </c>
      <c r="AE112" s="828">
        <v>44013</v>
      </c>
      <c r="AF112" s="891">
        <v>44116</v>
      </c>
      <c r="AG112" s="891">
        <v>44204</v>
      </c>
      <c r="AH112" s="64" t="s">
        <v>3580</v>
      </c>
      <c r="AI112" s="144"/>
      <c r="AJ112" s="184" t="s">
        <v>2296</v>
      </c>
      <c r="AK112" s="184" t="s">
        <v>2203</v>
      </c>
      <c r="AL112" s="828">
        <v>44287</v>
      </c>
      <c r="AM112" s="891"/>
      <c r="AN112" s="891"/>
      <c r="AO112" s="64"/>
      <c r="AP112" s="94"/>
      <c r="AQ112" s="865"/>
      <c r="AR112" s="185"/>
      <c r="AS112" s="857"/>
      <c r="AT112" s="973"/>
      <c r="AU112" s="973"/>
      <c r="AV112" s="187"/>
      <c r="AW112" s="276"/>
      <c r="AX112" s="185"/>
      <c r="AY112" s="185"/>
      <c r="AZ112" s="857"/>
      <c r="BA112" s="973"/>
      <c r="BB112" s="973"/>
      <c r="BC112" s="187"/>
      <c r="BD112" s="187"/>
      <c r="BE112" s="93" t="s">
        <v>788</v>
      </c>
      <c r="BF112" s="828">
        <v>44470</v>
      </c>
      <c r="BG112" s="988"/>
      <c r="BH112" s="93" t="s">
        <v>114</v>
      </c>
      <c r="BI112" s="828" t="s">
        <v>114</v>
      </c>
      <c r="BJ112" s="988"/>
      <c r="BK112" s="93" t="s">
        <v>114</v>
      </c>
      <c r="BL112" s="828" t="s">
        <v>114</v>
      </c>
      <c r="BM112" s="988"/>
      <c r="BN112" s="540" t="s">
        <v>9351</v>
      </c>
      <c r="BO112" s="12" t="s">
        <v>9352</v>
      </c>
      <c r="BP112" s="12"/>
      <c r="BQ112" s="261">
        <v>44480</v>
      </c>
      <c r="BR112" s="261"/>
      <c r="BS112" s="18" t="s">
        <v>116</v>
      </c>
      <c r="BT112" s="261">
        <v>44271</v>
      </c>
      <c r="BU112" s="261"/>
      <c r="BV112" s="18" t="s">
        <v>116</v>
      </c>
      <c r="BW112" s="261"/>
      <c r="BX112" s="261"/>
      <c r="BY112" s="12"/>
    </row>
    <row r="113" spans="1:77" ht="50" customHeight="1" x14ac:dyDescent="0.2">
      <c r="A113" s="1305" t="s">
        <v>3598</v>
      </c>
      <c r="B113" s="65" t="s">
        <v>3599</v>
      </c>
      <c r="C113" s="471" t="s">
        <v>336</v>
      </c>
      <c r="D113" s="1188">
        <v>2161</v>
      </c>
      <c r="E113" s="507" t="s">
        <v>337</v>
      </c>
      <c r="F113" s="507" t="s">
        <v>266</v>
      </c>
      <c r="G113" s="472" t="s">
        <v>89</v>
      </c>
      <c r="H113" s="468" t="s">
        <v>89</v>
      </c>
      <c r="I113" s="356">
        <v>42396</v>
      </c>
      <c r="J113" s="356" t="s">
        <v>90</v>
      </c>
      <c r="K113" s="356" t="s">
        <v>9115</v>
      </c>
      <c r="L113" s="356"/>
      <c r="M113" s="356"/>
      <c r="N113" s="62"/>
      <c r="O113" s="181"/>
      <c r="P113" s="678"/>
      <c r="Q113" s="678"/>
      <c r="R113" s="678"/>
      <c r="S113" s="1133"/>
      <c r="T113" s="485"/>
      <c r="U113" s="316" t="s">
        <v>93</v>
      </c>
      <c r="V113" s="118" t="s">
        <v>93</v>
      </c>
      <c r="W113" s="71" t="s">
        <v>94</v>
      </c>
      <c r="X113" s="71"/>
      <c r="Y113" s="72" t="s">
        <v>6580</v>
      </c>
      <c r="Z113" s="72" t="s">
        <v>9459</v>
      </c>
      <c r="AA113" s="82"/>
      <c r="AB113" s="837">
        <v>44440</v>
      </c>
      <c r="AC113" s="143" t="s">
        <v>3602</v>
      </c>
      <c r="AD113" s="183" t="s">
        <v>364</v>
      </c>
      <c r="AE113" s="828">
        <v>43405</v>
      </c>
      <c r="AF113" s="891">
        <v>43287</v>
      </c>
      <c r="AG113" s="891">
        <v>43357</v>
      </c>
      <c r="AH113" s="64" t="s">
        <v>3603</v>
      </c>
      <c r="AI113" s="144"/>
      <c r="AJ113" s="184" t="s">
        <v>3604</v>
      </c>
      <c r="AK113" s="479" t="s">
        <v>3605</v>
      </c>
      <c r="AL113" s="828">
        <v>43862</v>
      </c>
      <c r="AM113" s="891">
        <v>44020</v>
      </c>
      <c r="AN113" s="891">
        <v>44071</v>
      </c>
      <c r="AO113" s="64" t="s">
        <v>3606</v>
      </c>
      <c r="AP113" s="94"/>
      <c r="AQ113" s="1269" t="s">
        <v>3607</v>
      </c>
      <c r="AR113" s="479" t="s">
        <v>9460</v>
      </c>
      <c r="AS113" s="857">
        <v>44593</v>
      </c>
      <c r="AT113" s="973">
        <v>44593</v>
      </c>
      <c r="AU113" s="973">
        <v>44659</v>
      </c>
      <c r="AV113" s="187" t="s">
        <v>3609</v>
      </c>
      <c r="AW113" s="276"/>
      <c r="AX113" s="185" t="s">
        <v>1771</v>
      </c>
      <c r="AY113" s="185" t="s">
        <v>9461</v>
      </c>
      <c r="AZ113" s="857">
        <v>44866</v>
      </c>
      <c r="BA113" s="973"/>
      <c r="BB113" s="973"/>
      <c r="BC113" s="187"/>
      <c r="BD113" s="187"/>
      <c r="BE113" s="93" t="s">
        <v>4494</v>
      </c>
      <c r="BF113" s="828">
        <v>45231</v>
      </c>
      <c r="BG113" s="988"/>
      <c r="BH113" s="93" t="s">
        <v>2402</v>
      </c>
      <c r="BI113" s="828">
        <v>45505</v>
      </c>
      <c r="BJ113" s="988"/>
      <c r="BK113" s="93" t="s">
        <v>4322</v>
      </c>
      <c r="BL113" s="828">
        <v>45870</v>
      </c>
      <c r="BM113" s="988"/>
      <c r="BN113" s="540" t="s">
        <v>9462</v>
      </c>
      <c r="BO113" s="533" t="s">
        <v>9463</v>
      </c>
      <c r="BP113" s="12"/>
      <c r="BQ113" s="261">
        <v>44784</v>
      </c>
      <c r="BR113" s="261">
        <v>44518</v>
      </c>
      <c r="BS113" s="18" t="s">
        <v>116</v>
      </c>
      <c r="BT113" s="261">
        <v>44781</v>
      </c>
      <c r="BU113" s="261">
        <v>44686</v>
      </c>
      <c r="BV113" s="18" t="s">
        <v>116</v>
      </c>
      <c r="BW113" s="261"/>
      <c r="BX113" s="261"/>
      <c r="BY113" s="12" t="s">
        <v>105</v>
      </c>
    </row>
    <row r="114" spans="1:77" ht="50" customHeight="1" x14ac:dyDescent="0.2">
      <c r="A114" s="1309" t="s">
        <v>3734</v>
      </c>
      <c r="B114" s="620" t="s">
        <v>3735</v>
      </c>
      <c r="C114" s="698" t="s">
        <v>7000</v>
      </c>
      <c r="D114" s="1188">
        <v>2192</v>
      </c>
      <c r="E114" s="507" t="s">
        <v>337</v>
      </c>
      <c r="F114" s="507" t="s">
        <v>266</v>
      </c>
      <c r="G114" s="173" t="s">
        <v>89</v>
      </c>
      <c r="H114" s="357" t="s">
        <v>89</v>
      </c>
      <c r="I114" s="62" t="s">
        <v>121</v>
      </c>
      <c r="J114" s="356" t="s">
        <v>90</v>
      </c>
      <c r="K114" s="356" t="s">
        <v>9132</v>
      </c>
      <c r="L114" s="356"/>
      <c r="M114" s="356"/>
      <c r="N114" s="648"/>
      <c r="O114" s="181"/>
      <c r="P114" s="678"/>
      <c r="Q114" s="678"/>
      <c r="R114" s="678"/>
      <c r="S114" s="1133"/>
      <c r="T114" s="485"/>
      <c r="U114" s="316" t="s">
        <v>93</v>
      </c>
      <c r="V114" s="118" t="s">
        <v>93</v>
      </c>
      <c r="W114" s="71" t="s">
        <v>94</v>
      </c>
      <c r="X114" s="71"/>
      <c r="Y114" s="82" t="s">
        <v>7001</v>
      </c>
      <c r="Z114" s="82" t="s">
        <v>9370</v>
      </c>
      <c r="AA114" s="82"/>
      <c r="AB114" s="841">
        <v>44743</v>
      </c>
      <c r="AC114" s="184" t="s">
        <v>6956</v>
      </c>
      <c r="AD114" s="479" t="s">
        <v>3740</v>
      </c>
      <c r="AE114" s="828">
        <v>44105</v>
      </c>
      <c r="AF114" s="891">
        <v>44866</v>
      </c>
      <c r="AG114" s="891">
        <v>44287</v>
      </c>
      <c r="AH114" s="64" t="s">
        <v>3741</v>
      </c>
      <c r="AI114" s="144"/>
      <c r="AJ114" s="52" t="s">
        <v>9371</v>
      </c>
      <c r="AK114" s="184" t="s">
        <v>367</v>
      </c>
      <c r="AL114" s="828">
        <v>44866</v>
      </c>
      <c r="AM114" s="891"/>
      <c r="AN114" s="891"/>
      <c r="AO114" s="64" t="s">
        <v>3741</v>
      </c>
      <c r="AP114" s="94"/>
      <c r="AQ114" s="865"/>
      <c r="AR114" s="185"/>
      <c r="AS114" s="856"/>
      <c r="AT114" s="973"/>
      <c r="AU114" s="973"/>
      <c r="AV114" s="187"/>
      <c r="AW114" s="276"/>
      <c r="AX114" s="185"/>
      <c r="AY114" s="185"/>
      <c r="AZ114" s="856"/>
      <c r="BA114" s="973"/>
      <c r="BB114" s="973"/>
      <c r="BC114" s="187"/>
      <c r="BD114" s="187"/>
      <c r="BE114" s="93" t="s">
        <v>994</v>
      </c>
      <c r="BF114" s="828">
        <v>45231</v>
      </c>
      <c r="BG114" s="891"/>
      <c r="BH114" s="93" t="s">
        <v>6948</v>
      </c>
      <c r="BI114" s="828">
        <v>45413</v>
      </c>
      <c r="BJ114" s="988"/>
      <c r="BK114" s="93" t="s">
        <v>7636</v>
      </c>
      <c r="BL114" s="874">
        <v>45717</v>
      </c>
      <c r="BM114" s="988"/>
      <c r="BN114" s="540" t="s">
        <v>9137</v>
      </c>
      <c r="BO114" s="12" t="s">
        <v>9372</v>
      </c>
      <c r="BP114" s="12"/>
      <c r="BQ114" s="261"/>
      <c r="BR114" s="261">
        <v>44753</v>
      </c>
      <c r="BS114" s="18" t="s">
        <v>116</v>
      </c>
      <c r="BT114" s="261"/>
      <c r="BU114" s="261">
        <v>44753</v>
      </c>
      <c r="BV114" s="18" t="s">
        <v>116</v>
      </c>
      <c r="BW114" s="261">
        <v>44750</v>
      </c>
      <c r="BX114" s="261"/>
      <c r="BY114" s="12"/>
    </row>
    <row r="115" spans="1:77" ht="50" customHeight="1" x14ac:dyDescent="0.2">
      <c r="A115" s="1305" t="s">
        <v>3750</v>
      </c>
      <c r="B115" s="65" t="s">
        <v>3748</v>
      </c>
      <c r="C115" s="471" t="s">
        <v>3192</v>
      </c>
      <c r="D115" s="736">
        <v>2114</v>
      </c>
      <c r="E115" s="507" t="s">
        <v>91</v>
      </c>
      <c r="F115" s="507" t="s">
        <v>949</v>
      </c>
      <c r="G115" s="472" t="s">
        <v>89</v>
      </c>
      <c r="H115" s="173" t="s">
        <v>194</v>
      </c>
      <c r="I115" s="1281" t="s">
        <v>3749</v>
      </c>
      <c r="J115" s="356" t="s">
        <v>90</v>
      </c>
      <c r="K115" s="356" t="s">
        <v>9128</v>
      </c>
      <c r="L115" s="62"/>
      <c r="M115" s="62"/>
      <c r="N115" s="62"/>
      <c r="O115" s="181"/>
      <c r="P115" s="678"/>
      <c r="Q115" s="678"/>
      <c r="R115" s="678"/>
      <c r="S115" s="1133">
        <v>44533</v>
      </c>
      <c r="T115" s="485" t="s">
        <v>3751</v>
      </c>
      <c r="U115" s="316" t="s">
        <v>93</v>
      </c>
      <c r="V115" s="118" t="s">
        <v>93</v>
      </c>
      <c r="W115" s="71" t="s">
        <v>94</v>
      </c>
      <c r="X115" s="71"/>
      <c r="Y115" s="82" t="s">
        <v>7890</v>
      </c>
      <c r="Z115" s="82" t="s">
        <v>9440</v>
      </c>
      <c r="AA115" s="82"/>
      <c r="AB115" s="837">
        <v>44682</v>
      </c>
      <c r="AC115" s="473" t="s">
        <v>7891</v>
      </c>
      <c r="AD115" s="1282" t="s">
        <v>3195</v>
      </c>
      <c r="AE115" s="828">
        <v>44735</v>
      </c>
      <c r="AF115" s="891">
        <v>44693</v>
      </c>
      <c r="AG115" s="891">
        <v>44735</v>
      </c>
      <c r="AH115" s="64" t="s">
        <v>3196</v>
      </c>
      <c r="AI115" s="144"/>
      <c r="AJ115" s="184" t="s">
        <v>2416</v>
      </c>
      <c r="AK115" s="479" t="s">
        <v>9122</v>
      </c>
      <c r="AL115" s="828">
        <v>44927</v>
      </c>
      <c r="AM115" s="891"/>
      <c r="AN115" s="891"/>
      <c r="AO115" s="64"/>
      <c r="AP115" s="94"/>
      <c r="AQ115" s="865"/>
      <c r="AR115" s="185"/>
      <c r="AS115" s="857"/>
      <c r="AT115" s="973"/>
      <c r="AU115" s="973"/>
      <c r="AV115" s="187"/>
      <c r="AW115" s="276"/>
      <c r="AX115" s="185"/>
      <c r="AY115" s="185"/>
      <c r="AZ115" s="857"/>
      <c r="BA115" s="973"/>
      <c r="BB115" s="973"/>
      <c r="BC115" s="187"/>
      <c r="BD115" s="187"/>
      <c r="BE115" s="93" t="s">
        <v>9123</v>
      </c>
      <c r="BF115" s="828">
        <v>45108</v>
      </c>
      <c r="BG115" s="891"/>
      <c r="BH115" s="93" t="s">
        <v>9124</v>
      </c>
      <c r="BI115" s="828">
        <v>45292</v>
      </c>
      <c r="BJ115" s="988"/>
      <c r="BK115" s="93" t="s">
        <v>9125</v>
      </c>
      <c r="BL115" s="874">
        <v>45566</v>
      </c>
      <c r="BM115" s="988"/>
      <c r="BN115" s="540" t="s">
        <v>9847</v>
      </c>
      <c r="BO115" s="12" t="s">
        <v>9442</v>
      </c>
      <c r="BP115" s="12" t="s">
        <v>9443</v>
      </c>
      <c r="BQ115" s="261">
        <v>44656</v>
      </c>
      <c r="BR115" s="261">
        <v>44749</v>
      </c>
      <c r="BS115" s="18" t="s">
        <v>116</v>
      </c>
      <c r="BT115" s="261">
        <v>44749</v>
      </c>
      <c r="BU115" s="261">
        <v>44713</v>
      </c>
      <c r="BV115" s="18" t="s">
        <v>116</v>
      </c>
      <c r="BW115" s="261">
        <v>44316</v>
      </c>
      <c r="BX115" s="261"/>
      <c r="BY115" s="12" t="s">
        <v>105</v>
      </c>
    </row>
    <row r="116" spans="1:77" ht="50" hidden="1" customHeight="1" x14ac:dyDescent="0.2">
      <c r="A116" s="1310" t="s">
        <v>3750</v>
      </c>
      <c r="B116" s="1149" t="s">
        <v>3748</v>
      </c>
      <c r="C116" s="1283" t="s">
        <v>865</v>
      </c>
      <c r="D116" s="1284">
        <v>2085</v>
      </c>
      <c r="E116" s="1151" t="s">
        <v>337</v>
      </c>
      <c r="F116" s="1151" t="s">
        <v>1158</v>
      </c>
      <c r="G116" s="1285" t="s">
        <v>89</v>
      </c>
      <c r="H116" s="1286" t="s">
        <v>194</v>
      </c>
      <c r="I116" s="1287" t="s">
        <v>3749</v>
      </c>
      <c r="J116" s="1288" t="s">
        <v>90</v>
      </c>
      <c r="K116" s="1288" t="s">
        <v>9128</v>
      </c>
      <c r="L116" s="1289"/>
      <c r="M116" s="1289"/>
      <c r="N116" s="1152"/>
      <c r="O116" s="1153"/>
      <c r="P116" s="1290"/>
      <c r="Q116" s="1290"/>
      <c r="R116" s="1291">
        <v>44774</v>
      </c>
      <c r="S116" s="1154"/>
      <c r="T116" s="1292"/>
      <c r="U116" s="1155" t="s">
        <v>93</v>
      </c>
      <c r="V116" s="1156" t="s">
        <v>93</v>
      </c>
      <c r="W116" s="1150" t="s">
        <v>94</v>
      </c>
      <c r="X116" s="1150"/>
      <c r="Y116" s="1157" t="s">
        <v>867</v>
      </c>
      <c r="Z116" s="1157" t="s">
        <v>868</v>
      </c>
      <c r="AA116" s="1158" t="s">
        <v>869</v>
      </c>
      <c r="AB116" s="1159">
        <v>44317</v>
      </c>
      <c r="AC116" s="1160" t="s">
        <v>870</v>
      </c>
      <c r="AD116" s="1293" t="s">
        <v>871</v>
      </c>
      <c r="AE116" s="1161">
        <v>43497</v>
      </c>
      <c r="AF116" s="1161">
        <v>43507</v>
      </c>
      <c r="AG116" s="1161">
        <v>43549</v>
      </c>
      <c r="AH116" s="1162" t="s">
        <v>872</v>
      </c>
      <c r="AI116" s="1163"/>
      <c r="AJ116" s="1186" t="s">
        <v>873</v>
      </c>
      <c r="AK116" s="1294" t="s">
        <v>874</v>
      </c>
      <c r="AL116" s="1161">
        <v>44378</v>
      </c>
      <c r="AM116" s="1161">
        <v>44407</v>
      </c>
      <c r="AN116" s="1161">
        <v>44477</v>
      </c>
      <c r="AO116" s="1164" t="s">
        <v>875</v>
      </c>
      <c r="AP116" s="1165"/>
      <c r="AQ116" s="1295"/>
      <c r="AR116" s="1296"/>
      <c r="AS116" s="1295"/>
      <c r="AT116" s="1295"/>
      <c r="AU116" s="1295"/>
      <c r="AV116" s="1296"/>
      <c r="AW116" s="1297"/>
      <c r="AX116" s="1296"/>
      <c r="AY116" s="1296"/>
      <c r="AZ116" s="1295"/>
      <c r="BA116" s="1295"/>
      <c r="BB116" s="1295"/>
      <c r="BC116" s="1296"/>
      <c r="BD116" s="1296"/>
      <c r="BE116" s="1166" t="s">
        <v>5316</v>
      </c>
      <c r="BF116" s="1161">
        <v>45108</v>
      </c>
      <c r="BG116" s="1161"/>
      <c r="BH116" s="1166" t="s">
        <v>6826</v>
      </c>
      <c r="BI116" s="1161">
        <v>45292</v>
      </c>
      <c r="BJ116" s="1167"/>
      <c r="BK116" s="1166" t="s">
        <v>114</v>
      </c>
      <c r="BL116" s="1159" t="s">
        <v>114</v>
      </c>
      <c r="BM116" s="1167"/>
      <c r="BN116" s="7624" t="s">
        <v>2665</v>
      </c>
      <c r="BO116" s="1298"/>
      <c r="BP116" s="1150" t="s">
        <v>9848</v>
      </c>
      <c r="BQ116" s="1299">
        <v>44256</v>
      </c>
      <c r="BR116" s="1168">
        <v>44483</v>
      </c>
      <c r="BS116" s="1164" t="s">
        <v>116</v>
      </c>
      <c r="BT116" s="1168">
        <v>44427</v>
      </c>
      <c r="BU116" s="1168">
        <v>44764</v>
      </c>
      <c r="BV116" s="1164" t="s">
        <v>116</v>
      </c>
      <c r="BW116" s="1168">
        <v>44739</v>
      </c>
      <c r="BX116" s="1169" t="s">
        <v>876</v>
      </c>
      <c r="BY116" s="1150" t="s">
        <v>105</v>
      </c>
    </row>
    <row r="117" spans="1:77" ht="50" customHeight="1" x14ac:dyDescent="0.2">
      <c r="A117" s="1305" t="s">
        <v>3754</v>
      </c>
      <c r="B117" s="65" t="s">
        <v>3755</v>
      </c>
      <c r="C117" s="6" t="s">
        <v>6630</v>
      </c>
      <c r="D117" s="1188">
        <v>2070</v>
      </c>
      <c r="E117" s="507" t="s">
        <v>351</v>
      </c>
      <c r="F117" s="507" t="s">
        <v>3616</v>
      </c>
      <c r="G117" s="472" t="s">
        <v>89</v>
      </c>
      <c r="H117" s="468" t="s">
        <v>89</v>
      </c>
      <c r="I117" s="356">
        <v>39918</v>
      </c>
      <c r="J117" s="356" t="s">
        <v>90</v>
      </c>
      <c r="K117" s="356" t="s">
        <v>3577</v>
      </c>
      <c r="L117" s="356"/>
      <c r="M117" s="356"/>
      <c r="N117" s="62">
        <v>44133</v>
      </c>
      <c r="O117" s="181">
        <v>44320</v>
      </c>
      <c r="P117" s="678"/>
      <c r="Q117" s="678"/>
      <c r="R117" s="678"/>
      <c r="S117" s="1133"/>
      <c r="T117" s="485"/>
      <c r="U117" s="316" t="s">
        <v>93</v>
      </c>
      <c r="V117" s="118" t="s">
        <v>93</v>
      </c>
      <c r="W117" s="71" t="s">
        <v>94</v>
      </c>
      <c r="X117" s="71"/>
      <c r="Y117" s="72" t="s">
        <v>6631</v>
      </c>
      <c r="Z117" s="72" t="s">
        <v>6632</v>
      </c>
      <c r="AA117" s="106" t="s">
        <v>3760</v>
      </c>
      <c r="AB117" s="840">
        <v>44440</v>
      </c>
      <c r="AC117" s="183" t="s">
        <v>6633</v>
      </c>
      <c r="AD117" s="183"/>
      <c r="AE117" s="828">
        <v>42979</v>
      </c>
      <c r="AF117" s="891">
        <v>43034</v>
      </c>
      <c r="AG117" s="891">
        <v>43075</v>
      </c>
      <c r="AH117" s="64" t="s">
        <v>6634</v>
      </c>
      <c r="AI117" s="144"/>
      <c r="AJ117" s="479" t="s">
        <v>6635</v>
      </c>
      <c r="AK117" s="184"/>
      <c r="AL117" s="828">
        <v>43344</v>
      </c>
      <c r="AM117" s="891">
        <v>43475</v>
      </c>
      <c r="AN117" s="891">
        <v>43516</v>
      </c>
      <c r="AO117" s="132" t="s">
        <v>6636</v>
      </c>
      <c r="AP117" s="94"/>
      <c r="AQ117" s="865"/>
      <c r="AR117" s="185"/>
      <c r="AS117" s="857"/>
      <c r="AT117" s="973"/>
      <c r="AU117" s="973"/>
      <c r="AV117" s="187"/>
      <c r="AW117" s="276"/>
      <c r="AX117" s="185"/>
      <c r="AY117" s="185"/>
      <c r="AZ117" s="857"/>
      <c r="BA117" s="973"/>
      <c r="BB117" s="973"/>
      <c r="BC117" s="187"/>
      <c r="BD117" s="187"/>
      <c r="BE117" s="93" t="s">
        <v>6637</v>
      </c>
      <c r="BF117" s="828">
        <v>43647</v>
      </c>
      <c r="BG117" s="988">
        <v>44133</v>
      </c>
      <c r="BH117" s="93" t="s">
        <v>4721</v>
      </c>
      <c r="BI117" s="828">
        <v>43770</v>
      </c>
      <c r="BJ117" s="988">
        <v>44320</v>
      </c>
      <c r="BK117" s="93" t="s">
        <v>5098</v>
      </c>
      <c r="BL117" s="828">
        <v>44866</v>
      </c>
      <c r="BM117" s="988"/>
      <c r="BN117" s="540" t="s">
        <v>9849</v>
      </c>
      <c r="BO117" s="1300"/>
      <c r="BP117" s="1300"/>
      <c r="BQ117" s="261">
        <v>44684</v>
      </c>
      <c r="BR117" s="261">
        <v>44519</v>
      </c>
      <c r="BS117" s="18" t="s">
        <v>116</v>
      </c>
      <c r="BT117" s="261"/>
      <c r="BU117" s="261">
        <v>44519</v>
      </c>
      <c r="BV117" s="18" t="s">
        <v>116</v>
      </c>
      <c r="BW117" s="261">
        <v>44595</v>
      </c>
      <c r="BX117" s="261" t="s">
        <v>8881</v>
      </c>
      <c r="BY117" s="12" t="s">
        <v>8951</v>
      </c>
    </row>
    <row r="118" spans="1:77" ht="50" customHeight="1" x14ac:dyDescent="0.2">
      <c r="A118" s="1305" t="s">
        <v>3795</v>
      </c>
      <c r="B118" s="65" t="s">
        <v>3796</v>
      </c>
      <c r="C118" s="471" t="s">
        <v>3797</v>
      </c>
      <c r="D118" s="1188">
        <v>2092</v>
      </c>
      <c r="E118" s="507" t="s">
        <v>91</v>
      </c>
      <c r="F118" s="507" t="s">
        <v>2182</v>
      </c>
      <c r="G118" s="472" t="s">
        <v>89</v>
      </c>
      <c r="H118" s="468" t="s">
        <v>89</v>
      </c>
      <c r="I118" s="356">
        <v>41841</v>
      </c>
      <c r="J118" s="356" t="s">
        <v>90</v>
      </c>
      <c r="K118" s="356" t="s">
        <v>3798</v>
      </c>
      <c r="L118" s="356"/>
      <c r="M118" s="356"/>
      <c r="N118" s="62">
        <v>43580</v>
      </c>
      <c r="O118" s="181">
        <v>44673</v>
      </c>
      <c r="P118" s="678"/>
      <c r="Q118" s="678"/>
      <c r="R118" s="678"/>
      <c r="S118" s="1133"/>
      <c r="T118" s="485"/>
      <c r="U118" s="316" t="s">
        <v>93</v>
      </c>
      <c r="V118" s="118" t="s">
        <v>93</v>
      </c>
      <c r="W118" s="71" t="s">
        <v>94</v>
      </c>
      <c r="X118" s="281"/>
      <c r="Y118" s="72" t="s">
        <v>6654</v>
      </c>
      <c r="Z118" s="72" t="s">
        <v>6655</v>
      </c>
      <c r="AA118" s="106" t="s">
        <v>6656</v>
      </c>
      <c r="AB118" s="837">
        <v>43525</v>
      </c>
      <c r="AC118" s="143" t="s">
        <v>3543</v>
      </c>
      <c r="AD118" s="183"/>
      <c r="AE118" s="828">
        <v>42675</v>
      </c>
      <c r="AF118" s="891"/>
      <c r="AG118" s="891"/>
      <c r="AH118" s="64"/>
      <c r="AI118" s="144"/>
      <c r="AJ118" s="184" t="s">
        <v>4662</v>
      </c>
      <c r="AK118" s="184"/>
      <c r="AL118" s="828">
        <v>42917</v>
      </c>
      <c r="AM118" s="891"/>
      <c r="AN118" s="891"/>
      <c r="AO118" s="64"/>
      <c r="AP118" s="94"/>
      <c r="AQ118" s="865"/>
      <c r="AR118" s="185"/>
      <c r="AS118" s="857"/>
      <c r="AT118" s="973"/>
      <c r="AU118" s="973"/>
      <c r="AV118" s="187"/>
      <c r="AW118" s="276"/>
      <c r="AX118" s="185"/>
      <c r="AY118" s="185"/>
      <c r="AZ118" s="857"/>
      <c r="BA118" s="973"/>
      <c r="BB118" s="973"/>
      <c r="BC118" s="187"/>
      <c r="BD118" s="187"/>
      <c r="BE118" s="93" t="s">
        <v>5627</v>
      </c>
      <c r="BF118" s="828">
        <v>43556</v>
      </c>
      <c r="BG118" s="988">
        <v>43580</v>
      </c>
      <c r="BH118" s="93" t="s">
        <v>5588</v>
      </c>
      <c r="BI118" s="828">
        <v>43739</v>
      </c>
      <c r="BJ118" s="988">
        <v>44673</v>
      </c>
      <c r="BK118" s="93" t="s">
        <v>4819</v>
      </c>
      <c r="BL118" s="828">
        <v>44166</v>
      </c>
      <c r="BM118" s="988"/>
      <c r="BN118" s="628" t="s">
        <v>9850</v>
      </c>
      <c r="BO118" s="554" t="s">
        <v>9851</v>
      </c>
      <c r="BP118" s="483"/>
      <c r="BQ118" s="261">
        <v>44148</v>
      </c>
      <c r="BR118" s="261"/>
      <c r="BS118" s="18" t="s">
        <v>116</v>
      </c>
      <c r="BT118" s="261"/>
      <c r="BU118" s="261"/>
      <c r="BV118" s="18"/>
      <c r="BW118" s="261">
        <v>44516</v>
      </c>
      <c r="BX118" s="261" t="s">
        <v>8881</v>
      </c>
      <c r="BY118" s="12" t="s">
        <v>7074</v>
      </c>
    </row>
    <row r="119" spans="1:77" ht="50" customHeight="1" x14ac:dyDescent="0.2">
      <c r="A119" s="1305" t="s">
        <v>3808</v>
      </c>
      <c r="B119" s="620" t="s">
        <v>3809</v>
      </c>
      <c r="C119" s="471" t="s">
        <v>7011</v>
      </c>
      <c r="D119" s="1188">
        <v>2251</v>
      </c>
      <c r="E119" s="507" t="s">
        <v>91</v>
      </c>
      <c r="F119" s="507" t="s">
        <v>2182</v>
      </c>
      <c r="G119" s="173" t="s">
        <v>89</v>
      </c>
      <c r="H119" s="357" t="s">
        <v>89</v>
      </c>
      <c r="I119" s="356">
        <v>41304</v>
      </c>
      <c r="J119" s="356" t="s">
        <v>90</v>
      </c>
      <c r="K119" s="356" t="s">
        <v>3577</v>
      </c>
      <c r="L119" s="356"/>
      <c r="M119" s="356"/>
      <c r="N119" s="536">
        <v>44214</v>
      </c>
      <c r="O119" s="181">
        <v>44414</v>
      </c>
      <c r="P119" s="678"/>
      <c r="Q119" s="678"/>
      <c r="R119" s="678"/>
      <c r="S119" s="1133"/>
      <c r="T119" s="485"/>
      <c r="U119" s="316" t="s">
        <v>93</v>
      </c>
      <c r="V119" s="118" t="s">
        <v>93</v>
      </c>
      <c r="W119" s="71" t="s">
        <v>94</v>
      </c>
      <c r="X119" s="1250"/>
      <c r="Y119" s="1182" t="s">
        <v>3810</v>
      </c>
      <c r="Z119" s="1182" t="s">
        <v>3811</v>
      </c>
      <c r="AA119" s="106"/>
      <c r="AB119" s="1183">
        <v>44378</v>
      </c>
      <c r="AC119" s="143" t="s">
        <v>6665</v>
      </c>
      <c r="AD119" s="183" t="s">
        <v>364</v>
      </c>
      <c r="AE119" s="828">
        <v>43344</v>
      </c>
      <c r="AF119" s="891">
        <v>43350</v>
      </c>
      <c r="AG119" s="891">
        <v>43392</v>
      </c>
      <c r="AH119" s="132" t="s">
        <v>6666</v>
      </c>
      <c r="AI119" s="144"/>
      <c r="AJ119" s="473" t="s">
        <v>6667</v>
      </c>
      <c r="AK119" s="184" t="s">
        <v>367</v>
      </c>
      <c r="AL119" s="828">
        <v>43709</v>
      </c>
      <c r="AM119" s="891">
        <v>43735</v>
      </c>
      <c r="AN119" s="891">
        <v>43777</v>
      </c>
      <c r="AO119" s="64" t="s">
        <v>6668</v>
      </c>
      <c r="AP119" s="94"/>
      <c r="AQ119" s="863"/>
      <c r="AR119" s="185"/>
      <c r="AS119" s="856"/>
      <c r="AT119" s="973"/>
      <c r="AU119" s="973"/>
      <c r="AV119" s="187"/>
      <c r="AW119" s="276"/>
      <c r="AX119" s="274"/>
      <c r="AY119" s="274"/>
      <c r="AZ119" s="856"/>
      <c r="BA119" s="973"/>
      <c r="BB119" s="973"/>
      <c r="BC119" s="187"/>
      <c r="BD119" s="187"/>
      <c r="BE119" s="93" t="s">
        <v>5228</v>
      </c>
      <c r="BF119" s="828">
        <v>44197</v>
      </c>
      <c r="BG119" s="988">
        <v>44214</v>
      </c>
      <c r="BH119" s="93" t="s">
        <v>5041</v>
      </c>
      <c r="BI119" s="828">
        <v>44378</v>
      </c>
      <c r="BJ119" s="988">
        <v>44414</v>
      </c>
      <c r="BK119" s="93" t="s">
        <v>6370</v>
      </c>
      <c r="BL119" s="828">
        <v>44713</v>
      </c>
      <c r="BM119" s="988"/>
      <c r="BN119" s="637"/>
      <c r="BO119" s="1184" t="s">
        <v>7012</v>
      </c>
      <c r="BP119" s="1248" t="s">
        <v>5407</v>
      </c>
      <c r="BQ119" s="261">
        <v>44217</v>
      </c>
      <c r="BR119" s="261">
        <v>44417</v>
      </c>
      <c r="BS119" s="18" t="s">
        <v>116</v>
      </c>
      <c r="BT119" s="261"/>
      <c r="BU119" s="261">
        <v>44440</v>
      </c>
      <c r="BV119" s="18"/>
      <c r="BW119" s="261">
        <v>44417</v>
      </c>
      <c r="BX119" s="261" t="s">
        <v>8881</v>
      </c>
      <c r="BY119" s="54" t="s">
        <v>9852</v>
      </c>
    </row>
    <row r="120" spans="1:77" ht="50" customHeight="1" x14ac:dyDescent="0.2">
      <c r="A120" s="1308" t="s">
        <v>3831</v>
      </c>
      <c r="B120" s="521" t="s">
        <v>3832</v>
      </c>
      <c r="C120" s="401" t="s">
        <v>3833</v>
      </c>
      <c r="D120" s="1247">
        <v>1948</v>
      </c>
      <c r="E120" s="254">
        <v>2018</v>
      </c>
      <c r="F120" s="254">
        <v>2038</v>
      </c>
      <c r="G120" s="499" t="s">
        <v>89</v>
      </c>
      <c r="H120" s="468" t="s">
        <v>89</v>
      </c>
      <c r="I120" s="500">
        <v>41241</v>
      </c>
      <c r="J120" s="356" t="s">
        <v>90</v>
      </c>
      <c r="K120" s="356" t="s">
        <v>3834</v>
      </c>
      <c r="L120" s="356"/>
      <c r="M120" s="356"/>
      <c r="N120" s="62"/>
      <c r="O120" s="181"/>
      <c r="P120" s="678"/>
      <c r="Q120" s="678"/>
      <c r="R120" s="678"/>
      <c r="S120" s="1133"/>
      <c r="T120" s="485"/>
      <c r="U120" s="316" t="s">
        <v>93</v>
      </c>
      <c r="V120" s="118" t="s">
        <v>93</v>
      </c>
      <c r="W120" s="71" t="s">
        <v>94</v>
      </c>
      <c r="X120" s="71"/>
      <c r="Y120" s="82" t="s">
        <v>3835</v>
      </c>
      <c r="Z120" s="71" t="s">
        <v>7671</v>
      </c>
      <c r="AA120" s="106"/>
      <c r="AB120" s="837">
        <v>44034</v>
      </c>
      <c r="AC120" s="551" t="s">
        <v>315</v>
      </c>
      <c r="AD120" s="1301" t="s">
        <v>4930</v>
      </c>
      <c r="AE120" s="828"/>
      <c r="AF120" s="891"/>
      <c r="AG120" s="891"/>
      <c r="AH120" s="64"/>
      <c r="AI120" s="144"/>
      <c r="AJ120" s="183"/>
      <c r="AK120" s="183"/>
      <c r="AL120" s="828"/>
      <c r="AM120" s="891"/>
      <c r="AN120" s="891"/>
      <c r="AO120" s="64"/>
      <c r="AP120" s="94"/>
      <c r="AQ120" s="865"/>
      <c r="AR120" s="185"/>
      <c r="AS120" s="857"/>
      <c r="AT120" s="973"/>
      <c r="AU120" s="973"/>
      <c r="AV120" s="187"/>
      <c r="AW120" s="276"/>
      <c r="AX120" s="185"/>
      <c r="AY120" s="185"/>
      <c r="AZ120" s="857"/>
      <c r="BA120" s="973"/>
      <c r="BB120" s="973"/>
      <c r="BC120" s="187"/>
      <c r="BD120" s="187"/>
      <c r="BE120" s="93" t="s">
        <v>5666</v>
      </c>
      <c r="BF120" s="828">
        <v>44927</v>
      </c>
      <c r="BG120" s="988"/>
      <c r="BH120" s="93" t="s">
        <v>316</v>
      </c>
      <c r="BI120" s="828">
        <v>45017</v>
      </c>
      <c r="BJ120" s="990"/>
      <c r="BK120" s="295" t="s">
        <v>1026</v>
      </c>
      <c r="BL120" s="848">
        <v>45292</v>
      </c>
      <c r="BM120" s="990"/>
      <c r="BN120" s="540" t="s">
        <v>9853</v>
      </c>
      <c r="BO120" s="12" t="s">
        <v>9854</v>
      </c>
      <c r="BP120" s="12"/>
      <c r="BQ120" s="261">
        <v>44480</v>
      </c>
      <c r="BR120" s="261">
        <v>44287</v>
      </c>
      <c r="BS120" s="18" t="s">
        <v>116</v>
      </c>
      <c r="BT120" s="261">
        <v>44797</v>
      </c>
      <c r="BU120" s="261">
        <v>44287</v>
      </c>
      <c r="BV120" s="261" t="s">
        <v>116</v>
      </c>
      <c r="BW120" s="261">
        <v>44791</v>
      </c>
      <c r="BX120" s="261"/>
      <c r="BY120" s="12" t="s">
        <v>105</v>
      </c>
    </row>
    <row r="121" spans="1:77" ht="50" customHeight="1" x14ac:dyDescent="0.2">
      <c r="A121" s="1305" t="s">
        <v>3857</v>
      </c>
      <c r="B121" s="65" t="s">
        <v>3858</v>
      </c>
      <c r="C121" s="471" t="s">
        <v>3859</v>
      </c>
      <c r="D121" s="1188">
        <v>2162</v>
      </c>
      <c r="E121" s="507" t="s">
        <v>1211</v>
      </c>
      <c r="F121" s="507" t="s">
        <v>931</v>
      </c>
      <c r="G121" s="472" t="s">
        <v>89</v>
      </c>
      <c r="H121" s="173" t="s">
        <v>89</v>
      </c>
      <c r="I121" s="62">
        <v>41106</v>
      </c>
      <c r="J121" s="62" t="s">
        <v>90</v>
      </c>
      <c r="K121" s="62" t="s">
        <v>9166</v>
      </c>
      <c r="L121" s="62"/>
      <c r="M121" s="62"/>
      <c r="N121" s="62"/>
      <c r="O121" s="181"/>
      <c r="P121" s="678"/>
      <c r="Q121" s="678"/>
      <c r="R121" s="678"/>
      <c r="S121" s="1133"/>
      <c r="T121" s="485"/>
      <c r="U121" s="316" t="s">
        <v>93</v>
      </c>
      <c r="V121" s="118" t="s">
        <v>93</v>
      </c>
      <c r="W121" s="71" t="s">
        <v>94</v>
      </c>
      <c r="X121" s="71"/>
      <c r="Y121" s="72" t="s">
        <v>6690</v>
      </c>
      <c r="Z121" s="72" t="s">
        <v>9394</v>
      </c>
      <c r="AA121" s="82"/>
      <c r="AB121" s="837">
        <v>44713</v>
      </c>
      <c r="AC121" s="143" t="s">
        <v>3863</v>
      </c>
      <c r="AD121" s="183" t="s">
        <v>3864</v>
      </c>
      <c r="AE121" s="828"/>
      <c r="AF121" s="891">
        <v>43143</v>
      </c>
      <c r="AG121" s="891">
        <v>43185</v>
      </c>
      <c r="AH121" s="64" t="s">
        <v>3865</v>
      </c>
      <c r="AI121" s="144"/>
      <c r="AJ121" s="184"/>
      <c r="AK121" s="479" t="s">
        <v>3866</v>
      </c>
      <c r="AL121" s="828"/>
      <c r="AM121" s="891">
        <v>43413</v>
      </c>
      <c r="AN121" s="891">
        <v>43455</v>
      </c>
      <c r="AO121" s="64" t="s">
        <v>3867</v>
      </c>
      <c r="AP121" s="94"/>
      <c r="AQ121" s="865">
        <v>44176</v>
      </c>
      <c r="AR121" s="185" t="s">
        <v>3868</v>
      </c>
      <c r="AS121" s="857">
        <v>44166</v>
      </c>
      <c r="AT121" s="973">
        <v>44176</v>
      </c>
      <c r="AU121" s="973">
        <v>44232</v>
      </c>
      <c r="AV121" s="187" t="s">
        <v>3869</v>
      </c>
      <c r="AW121" s="276"/>
      <c r="AX121" s="185"/>
      <c r="AY121" s="185"/>
      <c r="AZ121" s="857"/>
      <c r="BA121" s="973"/>
      <c r="BB121" s="973"/>
      <c r="BC121" s="187"/>
      <c r="BD121" s="187"/>
      <c r="BE121" s="93" t="s">
        <v>6456</v>
      </c>
      <c r="BF121" s="828">
        <v>44896</v>
      </c>
      <c r="BG121" s="988"/>
      <c r="BH121" s="93" t="s">
        <v>2773</v>
      </c>
      <c r="BI121" s="828">
        <v>44986</v>
      </c>
      <c r="BJ121" s="988"/>
      <c r="BK121" s="93" t="s">
        <v>9395</v>
      </c>
      <c r="BL121" s="828">
        <v>45536</v>
      </c>
      <c r="BM121" s="990"/>
      <c r="BN121" s="540" t="s">
        <v>9167</v>
      </c>
      <c r="BO121" s="12" t="s">
        <v>9396</v>
      </c>
      <c r="BP121" s="12"/>
      <c r="BQ121" s="261">
        <v>44804</v>
      </c>
      <c r="BR121" s="261">
        <v>44782</v>
      </c>
      <c r="BS121" s="18" t="s">
        <v>116</v>
      </c>
      <c r="BT121" s="261">
        <v>44806</v>
      </c>
      <c r="BU121" s="261">
        <v>44782</v>
      </c>
      <c r="BV121" s="18" t="s">
        <v>116</v>
      </c>
      <c r="BW121" s="261"/>
      <c r="BX121" s="261"/>
      <c r="BY121" s="12" t="s">
        <v>105</v>
      </c>
    </row>
    <row r="122" spans="1:77" ht="50" hidden="1" customHeight="1" x14ac:dyDescent="0.2">
      <c r="A122" s="1305" t="s">
        <v>3873</v>
      </c>
      <c r="B122" s="65" t="s">
        <v>3874</v>
      </c>
      <c r="C122" s="471" t="s">
        <v>6920</v>
      </c>
      <c r="D122" s="657">
        <v>1819</v>
      </c>
      <c r="E122" s="507" t="s">
        <v>3819</v>
      </c>
      <c r="F122" s="507" t="s">
        <v>2760</v>
      </c>
      <c r="G122" s="472" t="s">
        <v>89</v>
      </c>
      <c r="H122" s="468" t="s">
        <v>194</v>
      </c>
      <c r="I122" s="356">
        <v>43550</v>
      </c>
      <c r="J122" s="356" t="s">
        <v>90</v>
      </c>
      <c r="K122" s="356" t="s">
        <v>3577</v>
      </c>
      <c r="L122" s="356"/>
      <c r="M122" s="356"/>
      <c r="N122" s="62"/>
      <c r="O122" s="181"/>
      <c r="P122" s="678"/>
      <c r="Q122" s="678"/>
      <c r="R122" s="678"/>
      <c r="S122" s="1133"/>
      <c r="T122" s="485"/>
      <c r="U122" s="316" t="b">
        <v>0</v>
      </c>
      <c r="V122" s="118" t="s">
        <v>228</v>
      </c>
      <c r="W122" s="71" t="s">
        <v>229</v>
      </c>
      <c r="X122" s="281"/>
      <c r="Y122" s="82" t="s">
        <v>6696</v>
      </c>
      <c r="Z122" s="71"/>
      <c r="AA122" s="108"/>
      <c r="AB122" s="837"/>
      <c r="AC122" s="143"/>
      <c r="AD122" s="183"/>
      <c r="AE122" s="828"/>
      <c r="AF122" s="891"/>
      <c r="AG122" s="891"/>
      <c r="AH122" s="64"/>
      <c r="AI122" s="144"/>
      <c r="AJ122" s="183"/>
      <c r="AK122" s="183"/>
      <c r="AL122" s="828"/>
      <c r="AM122" s="891"/>
      <c r="AN122" s="891"/>
      <c r="AO122" s="64"/>
      <c r="AP122" s="94"/>
      <c r="AQ122" s="865"/>
      <c r="AR122" s="185"/>
      <c r="AS122" s="857"/>
      <c r="AT122" s="973"/>
      <c r="AU122" s="973"/>
      <c r="AV122" s="187"/>
      <c r="AW122" s="276"/>
      <c r="AX122" s="185"/>
      <c r="AY122" s="185"/>
      <c r="AZ122" s="857"/>
      <c r="BA122" s="973"/>
      <c r="BB122" s="973"/>
      <c r="BC122" s="187"/>
      <c r="BD122" s="187"/>
      <c r="BE122" s="93"/>
      <c r="BF122" s="828"/>
      <c r="BG122" s="988">
        <v>42809</v>
      </c>
      <c r="BH122" s="93" t="s">
        <v>6118</v>
      </c>
      <c r="BI122" s="828">
        <v>42856</v>
      </c>
      <c r="BJ122" s="988">
        <v>42947</v>
      </c>
      <c r="BK122" s="93"/>
      <c r="BL122" s="828"/>
      <c r="BM122" s="988">
        <v>43550</v>
      </c>
      <c r="BN122" s="542" t="s">
        <v>6952</v>
      </c>
      <c r="BO122" s="31"/>
      <c r="BP122" s="54" t="s">
        <v>2728</v>
      </c>
      <c r="BQ122" s="261">
        <v>44781</v>
      </c>
      <c r="BR122" s="261"/>
      <c r="BS122" s="18" t="s">
        <v>116</v>
      </c>
      <c r="BT122" s="261"/>
      <c r="BU122" s="261"/>
      <c r="BV122" s="18"/>
      <c r="BW122" s="261">
        <v>44781</v>
      </c>
      <c r="BX122" s="261" t="s">
        <v>6810</v>
      </c>
      <c r="BY122" s="12" t="s">
        <v>3822</v>
      </c>
    </row>
    <row r="123" spans="1:77" ht="50" customHeight="1" x14ac:dyDescent="0.2">
      <c r="A123" s="1305" t="s">
        <v>3885</v>
      </c>
      <c r="B123" s="65" t="s">
        <v>3886</v>
      </c>
      <c r="C123" s="471" t="s">
        <v>3887</v>
      </c>
      <c r="D123" s="736">
        <v>2282</v>
      </c>
      <c r="E123" s="507" t="s">
        <v>423</v>
      </c>
      <c r="F123" s="507" t="s">
        <v>266</v>
      </c>
      <c r="G123" s="472" t="s">
        <v>89</v>
      </c>
      <c r="H123" s="468" t="s">
        <v>89</v>
      </c>
      <c r="I123" s="356">
        <v>41563</v>
      </c>
      <c r="J123" s="356" t="s">
        <v>90</v>
      </c>
      <c r="K123" s="356" t="s">
        <v>3888</v>
      </c>
      <c r="L123" s="356"/>
      <c r="M123" s="356"/>
      <c r="N123" s="62"/>
      <c r="O123" s="181"/>
      <c r="P123" s="678"/>
      <c r="Q123" s="678"/>
      <c r="R123" s="678"/>
      <c r="S123" s="1133"/>
      <c r="T123" s="485" t="s">
        <v>7016</v>
      </c>
      <c r="U123" s="316" t="s">
        <v>93</v>
      </c>
      <c r="V123" s="118" t="s">
        <v>93</v>
      </c>
      <c r="W123" s="71" t="s">
        <v>94</v>
      </c>
      <c r="X123" s="71"/>
      <c r="Y123" s="82" t="s">
        <v>3889</v>
      </c>
      <c r="Z123" s="82" t="s">
        <v>7017</v>
      </c>
      <c r="AA123" s="106"/>
      <c r="AB123" s="837">
        <v>44621</v>
      </c>
      <c r="AC123" s="143" t="s">
        <v>3891</v>
      </c>
      <c r="AD123" s="183" t="s">
        <v>3075</v>
      </c>
      <c r="AE123" s="828">
        <v>44501</v>
      </c>
      <c r="AF123" s="891">
        <v>44501</v>
      </c>
      <c r="AG123" s="891">
        <v>44562</v>
      </c>
      <c r="AH123" s="64" t="s">
        <v>3889</v>
      </c>
      <c r="AI123" s="144"/>
      <c r="AJ123" s="184" t="s">
        <v>1226</v>
      </c>
      <c r="AK123" s="479" t="s">
        <v>7018</v>
      </c>
      <c r="AL123" s="828">
        <v>44743</v>
      </c>
      <c r="AM123" s="891"/>
      <c r="AN123" s="891"/>
      <c r="AO123" s="64"/>
      <c r="AP123" s="94"/>
      <c r="AQ123" s="865"/>
      <c r="AR123" s="185"/>
      <c r="AS123" s="857"/>
      <c r="AT123" s="973"/>
      <c r="AU123" s="973"/>
      <c r="AV123" s="187"/>
      <c r="AW123" s="276"/>
      <c r="AX123" s="185"/>
      <c r="AY123" s="185"/>
      <c r="AZ123" s="857"/>
      <c r="BA123" s="973"/>
      <c r="BB123" s="973"/>
      <c r="BC123" s="187"/>
      <c r="BD123" s="187"/>
      <c r="BE123" s="93" t="s">
        <v>7019</v>
      </c>
      <c r="BF123" s="828">
        <v>45474</v>
      </c>
      <c r="BG123" s="988"/>
      <c r="BH123" s="93" t="s">
        <v>7020</v>
      </c>
      <c r="BI123" s="828">
        <v>45566</v>
      </c>
      <c r="BJ123" s="988"/>
      <c r="BK123" s="93" t="s">
        <v>6936</v>
      </c>
      <c r="BL123" s="828">
        <v>45839</v>
      </c>
      <c r="BM123" s="988"/>
      <c r="BN123" s="540" t="s">
        <v>9529</v>
      </c>
      <c r="BO123" s="1302" t="s">
        <v>9530</v>
      </c>
      <c r="BP123" s="12"/>
      <c r="BQ123" s="261">
        <v>44803</v>
      </c>
      <c r="BR123" s="261">
        <v>44665</v>
      </c>
      <c r="BS123" s="18" t="s">
        <v>116</v>
      </c>
      <c r="BT123" s="261"/>
      <c r="BU123" s="261">
        <v>44665</v>
      </c>
      <c r="BV123" s="18" t="s">
        <v>116</v>
      </c>
      <c r="BW123" s="261">
        <v>44763</v>
      </c>
      <c r="BX123" s="261"/>
      <c r="BY123" s="12" t="s">
        <v>105</v>
      </c>
    </row>
    <row r="124" spans="1:77" ht="50" customHeight="1" x14ac:dyDescent="0.2">
      <c r="A124" s="1305" t="s">
        <v>3923</v>
      </c>
      <c r="B124" s="218" t="s">
        <v>3924</v>
      </c>
      <c r="C124" s="471" t="s">
        <v>6711</v>
      </c>
      <c r="D124" s="736">
        <v>2172</v>
      </c>
      <c r="E124" s="507" t="s">
        <v>337</v>
      </c>
      <c r="F124" s="507" t="s">
        <v>949</v>
      </c>
      <c r="G124" s="472" t="s">
        <v>89</v>
      </c>
      <c r="H124" s="468" t="s">
        <v>89</v>
      </c>
      <c r="I124" s="356" t="s">
        <v>459</v>
      </c>
      <c r="J124" s="356" t="s">
        <v>90</v>
      </c>
      <c r="K124" s="356" t="s">
        <v>389</v>
      </c>
      <c r="L124" s="356"/>
      <c r="M124" s="356"/>
      <c r="N124" s="62"/>
      <c r="O124" s="181"/>
      <c r="P124" s="678"/>
      <c r="Q124" s="678"/>
      <c r="R124" s="678"/>
      <c r="S124" s="1133"/>
      <c r="T124" s="485"/>
      <c r="U124" s="316" t="s">
        <v>93</v>
      </c>
      <c r="V124" s="118" t="s">
        <v>93</v>
      </c>
      <c r="W124" s="71" t="s">
        <v>267</v>
      </c>
      <c r="X124" s="281"/>
      <c r="Y124" s="72" t="s">
        <v>3928</v>
      </c>
      <c r="Z124" s="72" t="s">
        <v>3928</v>
      </c>
      <c r="AA124" s="82"/>
      <c r="AB124" s="837">
        <v>44378</v>
      </c>
      <c r="AC124" s="143" t="s">
        <v>1710</v>
      </c>
      <c r="AD124" s="183" t="s">
        <v>364</v>
      </c>
      <c r="AE124" s="828">
        <v>44136</v>
      </c>
      <c r="AF124" s="891">
        <v>44105</v>
      </c>
      <c r="AG124" s="891">
        <v>44166</v>
      </c>
      <c r="AH124" s="64" t="s">
        <v>3930</v>
      </c>
      <c r="AI124" s="144"/>
      <c r="AJ124" s="183" t="s">
        <v>3931</v>
      </c>
      <c r="AK124" s="183" t="s">
        <v>1844</v>
      </c>
      <c r="AL124" s="828">
        <v>44621</v>
      </c>
      <c r="AM124" s="891"/>
      <c r="AN124" s="891"/>
      <c r="AO124" s="64"/>
      <c r="AP124" s="94"/>
      <c r="AQ124" s="865"/>
      <c r="AR124" s="185"/>
      <c r="AS124" s="857"/>
      <c r="AT124" s="973"/>
      <c r="AU124" s="973"/>
      <c r="AV124" s="187"/>
      <c r="AW124" s="276"/>
      <c r="AX124" s="185"/>
      <c r="AY124" s="185"/>
      <c r="AZ124" s="857"/>
      <c r="BA124" s="973"/>
      <c r="BB124" s="973"/>
      <c r="BC124" s="187"/>
      <c r="BD124" s="187"/>
      <c r="BE124" s="93" t="s">
        <v>6371</v>
      </c>
      <c r="BF124" s="828">
        <v>45047</v>
      </c>
      <c r="BG124" s="988"/>
      <c r="BH124" s="93" t="s">
        <v>6885</v>
      </c>
      <c r="BI124" s="828">
        <v>45200</v>
      </c>
      <c r="BJ124" s="988"/>
      <c r="BK124" s="93" t="s">
        <v>6716</v>
      </c>
      <c r="BL124" s="828">
        <v>45474</v>
      </c>
      <c r="BM124" s="988"/>
      <c r="BN124" s="540" t="s">
        <v>8858</v>
      </c>
      <c r="BO124" s="12" t="s">
        <v>9855</v>
      </c>
      <c r="BP124" s="12"/>
      <c r="BQ124" s="261">
        <v>44519</v>
      </c>
      <c r="BR124" s="261">
        <v>44452</v>
      </c>
      <c r="BS124" s="18" t="s">
        <v>116</v>
      </c>
      <c r="BT124" s="261"/>
      <c r="BU124" s="261">
        <v>44764</v>
      </c>
      <c r="BV124" s="18" t="s">
        <v>116</v>
      </c>
      <c r="BW124" s="261"/>
      <c r="BX124" s="261"/>
      <c r="BY124" s="12" t="s">
        <v>105</v>
      </c>
    </row>
    <row r="125" spans="1:77" ht="50" customHeight="1" x14ac:dyDescent="0.2">
      <c r="A125" s="1305" t="s">
        <v>3977</v>
      </c>
      <c r="B125" s="65" t="s">
        <v>3978</v>
      </c>
      <c r="C125" s="471" t="s">
        <v>3979</v>
      </c>
      <c r="D125" s="1188">
        <v>2026</v>
      </c>
      <c r="E125" s="507" t="s">
        <v>4235</v>
      </c>
      <c r="F125" s="507" t="s">
        <v>3616</v>
      </c>
      <c r="G125" s="472" t="s">
        <v>89</v>
      </c>
      <c r="H125" s="468" t="s">
        <v>89</v>
      </c>
      <c r="I125" s="356">
        <v>42024</v>
      </c>
      <c r="J125" s="356" t="s">
        <v>90</v>
      </c>
      <c r="K125" s="356" t="s">
        <v>9115</v>
      </c>
      <c r="L125" s="356"/>
      <c r="M125" s="356"/>
      <c r="N125" s="62"/>
      <c r="O125" s="181"/>
      <c r="P125" s="678"/>
      <c r="Q125" s="678"/>
      <c r="R125" s="678"/>
      <c r="S125" s="1133"/>
      <c r="T125" s="485"/>
      <c r="U125" s="316" t="s">
        <v>93</v>
      </c>
      <c r="V125" s="118" t="s">
        <v>93</v>
      </c>
      <c r="W125" s="71" t="s">
        <v>94</v>
      </c>
      <c r="X125" s="71"/>
      <c r="Y125" s="82" t="s">
        <v>3980</v>
      </c>
      <c r="Z125" s="82" t="s">
        <v>9425</v>
      </c>
      <c r="AA125" s="82"/>
      <c r="AB125" s="837">
        <v>44501</v>
      </c>
      <c r="AC125" s="143" t="s">
        <v>5147</v>
      </c>
      <c r="AD125" s="183" t="s">
        <v>364</v>
      </c>
      <c r="AE125" s="828">
        <v>43040</v>
      </c>
      <c r="AF125" s="891">
        <v>43046</v>
      </c>
      <c r="AG125" s="891">
        <v>43088</v>
      </c>
      <c r="AH125" s="64" t="s">
        <v>3982</v>
      </c>
      <c r="AI125" s="144"/>
      <c r="AJ125" s="143" t="s">
        <v>3983</v>
      </c>
      <c r="AK125" s="183" t="s">
        <v>3984</v>
      </c>
      <c r="AL125" s="828">
        <v>44166</v>
      </c>
      <c r="AM125" s="891">
        <v>44209</v>
      </c>
      <c r="AN125" s="891">
        <v>44264</v>
      </c>
      <c r="AO125" s="64" t="s">
        <v>3985</v>
      </c>
      <c r="AP125" s="94"/>
      <c r="AQ125" s="865"/>
      <c r="AR125" s="185"/>
      <c r="AS125" s="857"/>
      <c r="AT125" s="973"/>
      <c r="AU125" s="973"/>
      <c r="AV125" s="187"/>
      <c r="AW125" s="276"/>
      <c r="AX125" s="185"/>
      <c r="AY125" s="185"/>
      <c r="AZ125" s="857"/>
      <c r="BA125" s="973"/>
      <c r="BB125" s="973"/>
      <c r="BC125" s="187"/>
      <c r="BD125" s="187"/>
      <c r="BE125" s="93" t="s">
        <v>9426</v>
      </c>
      <c r="BF125" s="828">
        <v>44866</v>
      </c>
      <c r="BG125" s="988"/>
      <c r="BH125" s="93" t="s">
        <v>8960</v>
      </c>
      <c r="BI125" s="828">
        <v>45047</v>
      </c>
      <c r="BJ125" s="988"/>
      <c r="BK125" s="93" t="s">
        <v>9427</v>
      </c>
      <c r="BL125" s="828">
        <v>45261</v>
      </c>
      <c r="BM125" s="988"/>
      <c r="BN125" s="540" t="s">
        <v>6734</v>
      </c>
      <c r="BO125" s="12" t="s">
        <v>9429</v>
      </c>
      <c r="BP125" s="12"/>
      <c r="BQ125" s="261">
        <v>44806</v>
      </c>
      <c r="BR125" s="261">
        <v>44540</v>
      </c>
      <c r="BS125" s="18" t="s">
        <v>116</v>
      </c>
      <c r="BT125" s="261">
        <v>44806</v>
      </c>
      <c r="BU125" s="261">
        <v>44540</v>
      </c>
      <c r="BV125" s="18" t="s">
        <v>116</v>
      </c>
      <c r="BW125" s="261"/>
      <c r="BX125" s="261"/>
      <c r="BY125" s="12" t="s">
        <v>105</v>
      </c>
    </row>
    <row r="126" spans="1:77" ht="50" customHeight="1" x14ac:dyDescent="0.2">
      <c r="A126" s="1305" t="s">
        <v>3999</v>
      </c>
      <c r="B126" s="65" t="s">
        <v>3993</v>
      </c>
      <c r="C126" s="471" t="s">
        <v>7035</v>
      </c>
      <c r="D126" s="1188">
        <v>2163</v>
      </c>
      <c r="E126" s="507" t="s">
        <v>2759</v>
      </c>
      <c r="F126" s="507" t="s">
        <v>931</v>
      </c>
      <c r="G126" s="472" t="s">
        <v>89</v>
      </c>
      <c r="H126" s="468" t="s">
        <v>89</v>
      </c>
      <c r="I126" s="356">
        <v>41353</v>
      </c>
      <c r="J126" s="356" t="s">
        <v>90</v>
      </c>
      <c r="K126" s="356" t="s">
        <v>9856</v>
      </c>
      <c r="L126" s="356"/>
      <c r="M126" s="356"/>
      <c r="N126" s="62"/>
      <c r="O126" s="181"/>
      <c r="P126" s="678"/>
      <c r="Q126" s="678"/>
      <c r="R126" s="678"/>
      <c r="S126" s="1133"/>
      <c r="T126" s="485"/>
      <c r="U126" s="316" t="s">
        <v>93</v>
      </c>
      <c r="V126" s="118" t="s">
        <v>93</v>
      </c>
      <c r="W126" s="71" t="s">
        <v>94</v>
      </c>
      <c r="X126" s="71"/>
      <c r="Y126" s="82" t="s">
        <v>3994</v>
      </c>
      <c r="Z126" s="72" t="s">
        <v>7036</v>
      </c>
      <c r="AA126" s="106"/>
      <c r="AB126" s="837">
        <v>44378</v>
      </c>
      <c r="AC126" s="143" t="s">
        <v>4002</v>
      </c>
      <c r="AD126" s="183" t="s">
        <v>4003</v>
      </c>
      <c r="AE126" s="828">
        <v>43435</v>
      </c>
      <c r="AF126" s="891">
        <v>43322</v>
      </c>
      <c r="AG126" s="891">
        <v>43364</v>
      </c>
      <c r="AH126" s="132" t="s">
        <v>4004</v>
      </c>
      <c r="AI126" s="144"/>
      <c r="AJ126" s="184" t="s">
        <v>4005</v>
      </c>
      <c r="AK126" s="479" t="s">
        <v>4006</v>
      </c>
      <c r="AL126" s="828">
        <v>44256</v>
      </c>
      <c r="AM126" s="891">
        <v>44242</v>
      </c>
      <c r="AN126" s="891">
        <v>44298</v>
      </c>
      <c r="AO126" s="64" t="s">
        <v>4007</v>
      </c>
      <c r="AP126" s="94"/>
      <c r="AQ126" s="865" t="s">
        <v>4008</v>
      </c>
      <c r="AR126" s="185" t="s">
        <v>4009</v>
      </c>
      <c r="AS126" s="857">
        <v>44866</v>
      </c>
      <c r="AT126" s="973"/>
      <c r="AU126" s="973"/>
      <c r="AV126" s="187"/>
      <c r="AW126" s="276"/>
      <c r="AX126" s="185"/>
      <c r="AY126" s="185"/>
      <c r="AZ126" s="857"/>
      <c r="BA126" s="973"/>
      <c r="BB126" s="973"/>
      <c r="BC126" s="187"/>
      <c r="BD126" s="187"/>
      <c r="BE126" s="93" t="s">
        <v>7037</v>
      </c>
      <c r="BF126" s="828">
        <v>45139</v>
      </c>
      <c r="BG126" s="988"/>
      <c r="BH126" s="93" t="s">
        <v>7038</v>
      </c>
      <c r="BI126" s="828">
        <v>45231</v>
      </c>
      <c r="BJ126" s="988"/>
      <c r="BK126" s="93" t="s">
        <v>7039</v>
      </c>
      <c r="BL126" s="828">
        <v>45474</v>
      </c>
      <c r="BM126" s="988"/>
      <c r="BN126" s="542" t="s">
        <v>9857</v>
      </c>
      <c r="BO126" s="54" t="s">
        <v>9858</v>
      </c>
      <c r="BP126" s="466"/>
      <c r="BQ126" s="261">
        <v>44712</v>
      </c>
      <c r="BR126" s="261">
        <v>44400</v>
      </c>
      <c r="BS126" s="18" t="s">
        <v>116</v>
      </c>
      <c r="BT126" s="261">
        <v>44739</v>
      </c>
      <c r="BU126" s="261">
        <v>44748</v>
      </c>
      <c r="BV126" s="18" t="s">
        <v>116</v>
      </c>
      <c r="BW126" s="261">
        <v>44400</v>
      </c>
      <c r="BX126" s="261"/>
      <c r="BY126" s="12" t="s">
        <v>3691</v>
      </c>
    </row>
    <row r="127" spans="1:77" ht="50" customHeight="1" x14ac:dyDescent="0.2">
      <c r="A127" s="1305" t="s">
        <v>4022</v>
      </c>
      <c r="B127" s="521" t="s">
        <v>4023</v>
      </c>
      <c r="C127" s="471" t="s">
        <v>8342</v>
      </c>
      <c r="D127" s="1188">
        <v>2025</v>
      </c>
      <c r="E127" s="507" t="s">
        <v>91</v>
      </c>
      <c r="F127" s="507" t="s">
        <v>1420</v>
      </c>
      <c r="G127" s="472" t="s">
        <v>89</v>
      </c>
      <c r="H127" s="1255" t="s">
        <v>89</v>
      </c>
      <c r="I127" s="356" t="s">
        <v>121</v>
      </c>
      <c r="J127" s="356" t="s">
        <v>90</v>
      </c>
      <c r="K127" s="356" t="s">
        <v>3577</v>
      </c>
      <c r="L127" s="356"/>
      <c r="M127" s="356"/>
      <c r="N127" s="62"/>
      <c r="O127" s="181"/>
      <c r="P127" s="678"/>
      <c r="Q127" s="678"/>
      <c r="R127" s="678"/>
      <c r="S127" s="1133"/>
      <c r="T127" s="485"/>
      <c r="U127" s="316" t="s">
        <v>93</v>
      </c>
      <c r="V127" s="118" t="s">
        <v>93</v>
      </c>
      <c r="W127" s="71" t="s">
        <v>94</v>
      </c>
      <c r="X127" s="71"/>
      <c r="Y127" s="82" t="s">
        <v>4025</v>
      </c>
      <c r="Z127" s="72" t="s">
        <v>9430</v>
      </c>
      <c r="AA127" s="82"/>
      <c r="AB127" s="837">
        <v>44594</v>
      </c>
      <c r="AC127" s="143" t="s">
        <v>6751</v>
      </c>
      <c r="AD127" s="183" t="s">
        <v>2870</v>
      </c>
      <c r="AE127" s="828">
        <v>40179</v>
      </c>
      <c r="AF127" s="891">
        <v>40189</v>
      </c>
      <c r="AG127" s="891">
        <v>40242</v>
      </c>
      <c r="AH127" s="64" t="s">
        <v>4027</v>
      </c>
      <c r="AI127" s="144" t="s">
        <v>4028</v>
      </c>
      <c r="AJ127" s="184" t="s">
        <v>6752</v>
      </c>
      <c r="AK127" s="184" t="s">
        <v>4029</v>
      </c>
      <c r="AL127" s="828">
        <v>40909</v>
      </c>
      <c r="AM127" s="891">
        <v>40932</v>
      </c>
      <c r="AN127" s="891">
        <v>40980</v>
      </c>
      <c r="AO127" s="64" t="s">
        <v>4030</v>
      </c>
      <c r="AP127" s="94" t="s">
        <v>4031</v>
      </c>
      <c r="AQ127" s="865" t="s">
        <v>1623</v>
      </c>
      <c r="AR127" s="185" t="s">
        <v>4032</v>
      </c>
      <c r="AS127" s="857">
        <v>43831</v>
      </c>
      <c r="AT127" s="973">
        <v>43857</v>
      </c>
      <c r="AU127" s="973">
        <v>43948</v>
      </c>
      <c r="AV127" s="187" t="s">
        <v>4033</v>
      </c>
      <c r="AW127" s="276"/>
      <c r="AX127" s="185"/>
      <c r="AY127" s="185"/>
      <c r="AZ127" s="857"/>
      <c r="BA127" s="973"/>
      <c r="BB127" s="973"/>
      <c r="BC127" s="187"/>
      <c r="BD127" s="187"/>
      <c r="BE127" s="93" t="s">
        <v>4034</v>
      </c>
      <c r="BF127" s="828">
        <v>44621</v>
      </c>
      <c r="BG127" s="988">
        <v>44690</v>
      </c>
      <c r="BH127" s="93" t="s">
        <v>2957</v>
      </c>
      <c r="BI127" s="828">
        <v>44835</v>
      </c>
      <c r="BJ127" s="988"/>
      <c r="BK127" s="93" t="s">
        <v>9431</v>
      </c>
      <c r="BL127" s="828">
        <v>45078</v>
      </c>
      <c r="BM127" s="988"/>
      <c r="BN127" s="540" t="s">
        <v>9432</v>
      </c>
      <c r="BO127" s="12" t="s">
        <v>9433</v>
      </c>
      <c r="BP127" s="12"/>
      <c r="BQ127" s="261">
        <v>44673</v>
      </c>
      <c r="BR127" s="261">
        <v>44648</v>
      </c>
      <c r="BS127" s="18" t="s">
        <v>116</v>
      </c>
      <c r="BT127" s="261"/>
      <c r="BU127" s="261">
        <v>44783</v>
      </c>
      <c r="BV127" s="18" t="s">
        <v>116</v>
      </c>
      <c r="BW127" s="261">
        <v>44445</v>
      </c>
      <c r="BX127" s="1060" t="s">
        <v>8796</v>
      </c>
      <c r="BY127" s="32" t="s">
        <v>4038</v>
      </c>
    </row>
    <row r="128" spans="1:77" ht="50" customHeight="1" x14ac:dyDescent="0.2">
      <c r="A128" s="1305" t="s">
        <v>4055</v>
      </c>
      <c r="B128" s="65" t="s">
        <v>4056</v>
      </c>
      <c r="C128" s="471" t="s">
        <v>4057</v>
      </c>
      <c r="D128" s="1188">
        <v>1932</v>
      </c>
      <c r="E128" s="507" t="s">
        <v>2759</v>
      </c>
      <c r="F128" s="507" t="s">
        <v>2182</v>
      </c>
      <c r="G128" s="472" t="s">
        <v>89</v>
      </c>
      <c r="H128" s="1276" t="s">
        <v>89</v>
      </c>
      <c r="I128" s="356">
        <v>40207</v>
      </c>
      <c r="J128" s="356" t="s">
        <v>90</v>
      </c>
      <c r="K128" s="356" t="s">
        <v>206</v>
      </c>
      <c r="L128" s="356" t="s">
        <v>583</v>
      </c>
      <c r="M128" s="356"/>
      <c r="N128" s="62"/>
      <c r="O128" s="181"/>
      <c r="P128" s="678"/>
      <c r="Q128" s="678"/>
      <c r="R128" s="678"/>
      <c r="S128" s="1133"/>
      <c r="T128" s="485"/>
      <c r="U128" s="316" t="s">
        <v>93</v>
      </c>
      <c r="V128" s="118" t="s">
        <v>93</v>
      </c>
      <c r="W128" s="71" t="s">
        <v>94</v>
      </c>
      <c r="X128" s="71"/>
      <c r="Y128" s="82" t="s">
        <v>4067</v>
      </c>
      <c r="Z128" s="72" t="s">
        <v>7866</v>
      </c>
      <c r="AA128" s="82"/>
      <c r="AB128" s="837">
        <v>44378</v>
      </c>
      <c r="AC128" s="143" t="s">
        <v>6758</v>
      </c>
      <c r="AD128" s="183" t="s">
        <v>364</v>
      </c>
      <c r="AE128" s="828">
        <v>42583</v>
      </c>
      <c r="AF128" s="891">
        <v>42586</v>
      </c>
      <c r="AG128" s="891">
        <v>42643</v>
      </c>
      <c r="AH128" s="64" t="s">
        <v>4061</v>
      </c>
      <c r="AI128" s="144"/>
      <c r="AJ128" s="184" t="s">
        <v>5533</v>
      </c>
      <c r="AK128" s="479" t="s">
        <v>4062</v>
      </c>
      <c r="AL128" s="828">
        <v>43405</v>
      </c>
      <c r="AM128" s="891">
        <v>43416</v>
      </c>
      <c r="AN128" s="891">
        <v>43518</v>
      </c>
      <c r="AO128" s="64" t="s">
        <v>4063</v>
      </c>
      <c r="AP128" s="94"/>
      <c r="AQ128" s="1023" t="s">
        <v>4064</v>
      </c>
      <c r="AR128" s="183" t="s">
        <v>343</v>
      </c>
      <c r="AS128" s="828">
        <v>43862</v>
      </c>
      <c r="AT128" s="973">
        <v>43864</v>
      </c>
      <c r="AU128" s="973">
        <v>43924</v>
      </c>
      <c r="AV128" s="187" t="s">
        <v>4065</v>
      </c>
      <c r="AW128" s="276"/>
      <c r="AX128" s="1253">
        <v>44501</v>
      </c>
      <c r="AY128" s="185" t="s">
        <v>4066</v>
      </c>
      <c r="AZ128" s="857">
        <v>44501</v>
      </c>
      <c r="BA128" s="973">
        <v>44522</v>
      </c>
      <c r="BB128" s="973">
        <v>44585</v>
      </c>
      <c r="BC128" s="187" t="s">
        <v>4067</v>
      </c>
      <c r="BD128" s="187"/>
      <c r="BE128" s="93" t="s">
        <v>2537</v>
      </c>
      <c r="BF128" s="828">
        <v>44805</v>
      </c>
      <c r="BG128" s="988"/>
      <c r="BH128" s="93" t="s">
        <v>4769</v>
      </c>
      <c r="BI128" s="828">
        <v>45017</v>
      </c>
      <c r="BJ128" s="988"/>
      <c r="BK128" s="93" t="s">
        <v>114</v>
      </c>
      <c r="BL128" s="828" t="s">
        <v>114</v>
      </c>
      <c r="BM128" s="988"/>
      <c r="BN128" s="540"/>
      <c r="BO128" s="12" t="s">
        <v>9612</v>
      </c>
      <c r="BP128" s="12"/>
      <c r="BQ128" s="261">
        <v>44713</v>
      </c>
      <c r="BR128" s="261">
        <v>44771</v>
      </c>
      <c r="BS128" s="18" t="s">
        <v>116</v>
      </c>
      <c r="BT128" s="261"/>
      <c r="BU128" s="261">
        <v>44771</v>
      </c>
      <c r="BV128" s="18" t="s">
        <v>116</v>
      </c>
      <c r="BW128" s="261"/>
      <c r="BX128" s="261"/>
      <c r="BY128" s="12" t="s">
        <v>105</v>
      </c>
    </row>
    <row r="129" spans="1:77" ht="50" customHeight="1" x14ac:dyDescent="0.2">
      <c r="A129" s="1305" t="s">
        <v>4082</v>
      </c>
      <c r="B129" s="65" t="s">
        <v>4083</v>
      </c>
      <c r="C129" s="471" t="s">
        <v>2209</v>
      </c>
      <c r="D129" s="736">
        <v>2137</v>
      </c>
      <c r="E129" s="507" t="s">
        <v>91</v>
      </c>
      <c r="F129" s="507" t="s">
        <v>949</v>
      </c>
      <c r="G129" s="472" t="s">
        <v>89</v>
      </c>
      <c r="H129" s="468" t="s">
        <v>194</v>
      </c>
      <c r="I129" s="356">
        <v>42425</v>
      </c>
      <c r="J129" s="356" t="s">
        <v>90</v>
      </c>
      <c r="K129" s="356" t="s">
        <v>389</v>
      </c>
      <c r="L129" s="356"/>
      <c r="M129" s="356"/>
      <c r="N129" s="62"/>
      <c r="O129" s="181"/>
      <c r="P129" s="678"/>
      <c r="Q129" s="678"/>
      <c r="R129" s="678"/>
      <c r="S129" s="1133"/>
      <c r="T129" s="485"/>
      <c r="U129" s="316" t="s">
        <v>93</v>
      </c>
      <c r="V129" s="118" t="s">
        <v>93</v>
      </c>
      <c r="W129" s="71" t="s">
        <v>94</v>
      </c>
      <c r="X129" s="71"/>
      <c r="Y129" s="72" t="s">
        <v>2211</v>
      </c>
      <c r="Z129" s="72" t="s">
        <v>9368</v>
      </c>
      <c r="AA129" s="108"/>
      <c r="AB129" s="837">
        <v>44470</v>
      </c>
      <c r="AC129" s="143" t="s">
        <v>2213</v>
      </c>
      <c r="AD129" s="183" t="s">
        <v>364</v>
      </c>
      <c r="AE129" s="828">
        <v>43405</v>
      </c>
      <c r="AF129" s="891">
        <v>43409</v>
      </c>
      <c r="AG129" s="891">
        <v>43451</v>
      </c>
      <c r="AH129" s="64" t="s">
        <v>2214</v>
      </c>
      <c r="AI129" s="144" t="s">
        <v>2215</v>
      </c>
      <c r="AJ129" s="479" t="s">
        <v>2216</v>
      </c>
      <c r="AK129" s="184" t="s">
        <v>367</v>
      </c>
      <c r="AL129" s="828">
        <v>43770</v>
      </c>
      <c r="AM129" s="891">
        <v>43773</v>
      </c>
      <c r="AN129" s="891">
        <v>43815</v>
      </c>
      <c r="AO129" s="64" t="s">
        <v>2214</v>
      </c>
      <c r="AP129" s="94"/>
      <c r="AQ129" s="865" t="s">
        <v>2217</v>
      </c>
      <c r="AR129" s="185" t="s">
        <v>369</v>
      </c>
      <c r="AS129" s="857">
        <v>44256</v>
      </c>
      <c r="AT129" s="973">
        <v>44256</v>
      </c>
      <c r="AU129" s="973">
        <v>44305</v>
      </c>
      <c r="AV129" s="187" t="s">
        <v>2218</v>
      </c>
      <c r="AW129" s="276"/>
      <c r="AX129" s="185"/>
      <c r="AY129" s="185"/>
      <c r="AZ129" s="857"/>
      <c r="BA129" s="973"/>
      <c r="BB129" s="973"/>
      <c r="BC129" s="187"/>
      <c r="BD129" s="187"/>
      <c r="BE129" s="93" t="s">
        <v>5098</v>
      </c>
      <c r="BF129" s="828">
        <v>44866</v>
      </c>
      <c r="BG129" s="988"/>
      <c r="BH129" s="93" t="s">
        <v>2773</v>
      </c>
      <c r="BI129" s="828">
        <v>44986</v>
      </c>
      <c r="BJ129" s="988"/>
      <c r="BK129" s="93" t="s">
        <v>114</v>
      </c>
      <c r="BL129" s="828" t="s">
        <v>114</v>
      </c>
      <c r="BM129" s="988"/>
      <c r="BN129" s="542"/>
      <c r="BO129" s="542" t="s">
        <v>9810</v>
      </c>
      <c r="BP129" s="30"/>
      <c r="BQ129" s="261">
        <v>44252</v>
      </c>
      <c r="BR129" s="261">
        <v>44589</v>
      </c>
      <c r="BS129" s="18" t="s">
        <v>116</v>
      </c>
      <c r="BT129" s="261"/>
      <c r="BU129" s="261">
        <v>44771</v>
      </c>
      <c r="BV129" s="18" t="s">
        <v>116</v>
      </c>
      <c r="BW129" s="261"/>
      <c r="BX129" s="261"/>
      <c r="BY129" s="54" t="s">
        <v>579</v>
      </c>
    </row>
    <row r="130" spans="1:77" ht="50" customHeight="1" x14ac:dyDescent="0.2">
      <c r="A130" s="1313" t="s">
        <v>4084</v>
      </c>
      <c r="B130" s="1314" t="s">
        <v>4085</v>
      </c>
      <c r="C130" s="1315" t="s">
        <v>4086</v>
      </c>
      <c r="D130" s="1316">
        <v>2252</v>
      </c>
      <c r="E130" s="1024" t="s">
        <v>337</v>
      </c>
      <c r="F130" s="1024" t="s">
        <v>3616</v>
      </c>
      <c r="G130" s="1317" t="s">
        <v>89</v>
      </c>
      <c r="H130" s="1318" t="s">
        <v>89</v>
      </c>
      <c r="I130" s="1319">
        <v>40645</v>
      </c>
      <c r="J130" s="1319" t="s">
        <v>90</v>
      </c>
      <c r="K130" s="1319" t="s">
        <v>3577</v>
      </c>
      <c r="L130" s="1319"/>
      <c r="M130" s="1319"/>
      <c r="N130" s="1320">
        <v>44222</v>
      </c>
      <c r="O130" s="1321">
        <v>44358</v>
      </c>
      <c r="P130" s="1322"/>
      <c r="Q130" s="1323"/>
      <c r="R130" s="1323"/>
      <c r="S130" s="1134"/>
      <c r="T130" s="1324"/>
      <c r="U130" s="1025" t="s">
        <v>93</v>
      </c>
      <c r="V130" s="1026" t="s">
        <v>93</v>
      </c>
      <c r="W130" s="1027" t="s">
        <v>94</v>
      </c>
      <c r="X130" s="1027"/>
      <c r="Y130" s="1325" t="s">
        <v>4087</v>
      </c>
      <c r="Z130" s="1325" t="s">
        <v>8031</v>
      </c>
      <c r="AA130" s="1326"/>
      <c r="AB130" s="1327">
        <v>44197</v>
      </c>
      <c r="AC130" s="1028" t="s">
        <v>6761</v>
      </c>
      <c r="AD130" s="1029" t="s">
        <v>367</v>
      </c>
      <c r="AE130" s="1030">
        <v>43374</v>
      </c>
      <c r="AF130" s="1031">
        <v>43404</v>
      </c>
      <c r="AG130" s="1031">
        <v>43446</v>
      </c>
      <c r="AH130" s="1032" t="s">
        <v>6762</v>
      </c>
      <c r="AI130" s="1033"/>
      <c r="AJ130" s="1328"/>
      <c r="AK130" s="1328"/>
      <c r="AL130" s="1030"/>
      <c r="AM130" s="1031"/>
      <c r="AN130" s="1031"/>
      <c r="AO130" s="1032"/>
      <c r="AP130" s="1034"/>
      <c r="AQ130" s="1329"/>
      <c r="AR130" s="1035"/>
      <c r="AS130" s="1330"/>
      <c r="AT130" s="1036"/>
      <c r="AU130" s="1036"/>
      <c r="AV130" s="1037"/>
      <c r="AW130" s="1038"/>
      <c r="AX130" s="1035"/>
      <c r="AY130" s="1035"/>
      <c r="AZ130" s="1330"/>
      <c r="BA130" s="1036"/>
      <c r="BB130" s="1036"/>
      <c r="BC130" s="1037"/>
      <c r="BD130" s="1037"/>
      <c r="BE130" s="1039" t="s">
        <v>4786</v>
      </c>
      <c r="BF130" s="1030">
        <v>44228</v>
      </c>
      <c r="BG130" s="1040">
        <v>44222</v>
      </c>
      <c r="BH130" s="1039" t="s">
        <v>3397</v>
      </c>
      <c r="BI130" s="1030">
        <v>44317</v>
      </c>
      <c r="BJ130" s="1040">
        <v>44348</v>
      </c>
      <c r="BK130" s="1039" t="s">
        <v>7186</v>
      </c>
      <c r="BL130" s="1030">
        <v>44593</v>
      </c>
      <c r="BM130" s="1040"/>
      <c r="BN130" s="1331" t="s">
        <v>8033</v>
      </c>
      <c r="BO130" s="1332"/>
      <c r="BP130" s="1332"/>
      <c r="BQ130" s="590">
        <v>44223</v>
      </c>
      <c r="BR130" s="590"/>
      <c r="BS130" s="47" t="s">
        <v>116</v>
      </c>
      <c r="BT130" s="590"/>
      <c r="BU130" s="590"/>
      <c r="BV130" s="47"/>
      <c r="BW130" s="590">
        <v>44260</v>
      </c>
      <c r="BX130" s="590" t="s">
        <v>8881</v>
      </c>
      <c r="BY130" s="39" t="s">
        <v>8742</v>
      </c>
    </row>
  </sheetData>
  <dataValidations count="4">
    <dataValidation allowBlank="1" showErrorMessage="1" prompt="Insert screenshot link" sqref="E2:G6 C2:C97 G7:G130 D11 D15 D37 D68 D83 D85 C98:D99 C100:C115 D103 D105 D108 Z111:AA111 C117:C130 C115:D116 D120 D123:D124 D129" xr:uid="{9337FC27-41AD-4CC9-9992-1FC80C5080F7}"/>
    <dataValidation allowBlank="1" showInputMessage="1" showErrorMessage="1" prompt="Insert screenshot link" sqref="AA2:AA28 Z29 AA30:AA80 Y62:Z62 Z81:AA81 AA82:AA130 Z89" xr:uid="{1F3C0F58-9FD2-4E0D-BA44-8F2DB1C032B0}"/>
    <dataValidation allowBlank="1" showInputMessage="1" showErrorMessage="1" promptTitle="hyperlink" prompt="Input URL as hyperlink" sqref="Y2:AA8 Z9:AA10 Y10 Y11:AA15 Z16:AA16 Y17:AA28 Z29 Y30:AA37 Z38:AA38 Z45:AA45 Z48:AA49 Z52:AA53 Y56:AA56 Y65:AA65 Y67:AA89 Y90 Z91 Y92:AA97 Y98 Z98:AA100 Y100 Y101:AA109 Z110:AA110 Y110:Y111 Y112:AA130" xr:uid="{06A1080E-1672-4CA1-96A5-B14715E0DC14}"/>
    <dataValidation type="textLength" allowBlank="1" showErrorMessage="1" prompt="Insert screenshot link" sqref="E7:F130" xr:uid="{DBFEECAF-BAB5-4BB8-91ED-76F661D20AD7}">
      <formula1>4</formula1>
      <formula2>4</formula2>
    </dataValidation>
  </dataValidations>
  <hyperlinks>
    <hyperlink ref="Y5" r:id="rId1" xr:uid="{D36337BC-BA13-4BFB-9D59-2ABCDBE191B5}"/>
    <hyperlink ref="Z5" r:id="rId2" xr:uid="{8C5B245E-0A81-4AA6-A1BA-431BB63F8A46}"/>
    <hyperlink ref="AA5" r:id="rId3" location="/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 display="https://teams.microsoft.com/_#/png/viewer/teams/https:~2F~2Fmhclg.sharepoint.com~2Fsites~2FDevelopmentPlans~2FShared%20Documents~2FData%20and%20Analysis~2FPlanning%20Data%20Unit~2FData%20Project~2FShort-term%20Solution~2FLDS%20Approach~2FLDS%20screen%20captures~2FASH18%20-%20Ashfield%20LDS%202018.PNG?threadId=19:02cfc1d922c64c5584e5731b4a607ece@thread.skype&amp;baseUrl=https:~2F~2Fmhclg.sharepoint.com~2Fsites~2FDevelopmentPlans&amp;fileId=DB26F080-9779-4506-B4A3-29CB741492D9&amp;ctx=files&amp;viewerAction=view" xr:uid="{571261EF-FF19-4B3E-B76A-81D8AF3DB3FC}"/>
    <hyperlink ref="Y4" r:id="rId4" xr:uid="{A5035C02-D4F5-452E-B16E-929D5096E103}"/>
    <hyperlink ref="Y6" r:id="rId5" xr:uid="{ABE51E3D-ECAC-4D28-A044-4AB98895A838}"/>
    <hyperlink ref="AA6" r:id="rId6" xr:uid="{7E153336-BB04-48CD-A470-B5E09A6773C1}"/>
    <hyperlink ref="Y3" r:id="rId7" xr:uid="{79433030-A9E2-43DE-9928-3648D1DF21CF}"/>
    <hyperlink ref="Y2" r:id="rId8" xr:uid="{9E96D1C2-7678-4809-B245-CB3D9F7F0A47}"/>
    <hyperlink ref="AH3" r:id="rId9" xr:uid="{B9350AB8-1EF7-4DCA-8D98-37E65DE80486}"/>
    <hyperlink ref="AH7" r:id="rId10" xr:uid="{1442B76B-C0F3-4A2F-BB0E-1BC05420513F}"/>
    <hyperlink ref="AO7" r:id="rId11" xr:uid="{45812C45-63AB-471A-8D3B-A8DAD044CBB5}"/>
    <hyperlink ref="AP7" r:id="rId12" xr:uid="{EBE0A7F8-0BE5-4DA4-8242-1468FCF1BA25}"/>
    <hyperlink ref="Y8" r:id="rId13" xr:uid="{AC244593-3001-4462-BEC1-EA51B11B163F}"/>
    <hyperlink ref="AH8" r:id="rId14" xr:uid="{D07B74F6-80EA-4864-BE99-EFB05E3E2228}"/>
    <hyperlink ref="Z8" r:id="rId15" xr:uid="{CDF115FB-F6F1-481C-81F1-4381B7919C81}"/>
    <hyperlink ref="Y9" r:id="rId16" xr:uid="{3E95AB2F-C19B-4999-9893-A60DEE1C476D}"/>
    <hyperlink ref="Y10" r:id="rId17" xr:uid="{53705342-FA30-4725-BA8B-D112FCDC8C46}"/>
    <hyperlink ref="Y13" r:id="rId18" xr:uid="{41687FE0-DF5B-4CA6-9379-90801B5FC5F9}"/>
    <hyperlink ref="Y12" r:id="rId19" xr:uid="{2E30901C-95A1-4903-B303-204D03E0143A}"/>
    <hyperlink ref="Z11" r:id="rId20" xr:uid="{24F87060-D336-4450-B5CF-F502817E6737}"/>
    <hyperlink ref="AO13" r:id="rId21" xr:uid="{F1529B06-C468-4024-9162-A1B785AB1D39}"/>
    <hyperlink ref="AH11" r:id="rId22" xr:uid="{7A1BAD29-640B-4418-8FE4-4A97FA23798A}"/>
    <hyperlink ref="Z17" r:id="rId23" xr:uid="{2F04DC19-F1F0-4024-B4F9-8198F32A84CD}"/>
    <hyperlink ref="Y17" r:id="rId24" xr:uid="{5840D09F-458F-4F6F-8663-1E6623FDC815}"/>
    <hyperlink ref="AA17" r:id="rId25" xr:uid="{BA5C6E94-9C16-491A-BF86-B29380D607E9}"/>
    <hyperlink ref="AP16" r:id="rId26" xr:uid="{936ED4A8-0766-4290-A4A2-CBA14F097824}"/>
    <hyperlink ref="AV16" r:id="rId27" xr:uid="{74D08C0F-A4EB-4EDF-A80A-386AD85E2EF2}"/>
    <hyperlink ref="Y16" r:id="rId28" xr:uid="{666EB7FD-FEC7-49BD-BE56-C76E9711C2B4}"/>
    <hyperlink ref="AA18" r:id="rId29" xr:uid="{0F148C87-2F17-4749-AC3F-C6B11F92ED38}"/>
    <hyperlink ref="AA21" r:id="rId30" xr:uid="{996B7888-FA62-457C-B870-02349A2BEFA0}"/>
    <hyperlink ref="AH19" r:id="rId31" xr:uid="{585B0772-217A-40AA-B43B-F9658867B17F}"/>
    <hyperlink ref="AO19" r:id="rId32" xr:uid="{C4CA273E-ADE8-41E8-B069-9FD1B377522B}"/>
    <hyperlink ref="Y21" r:id="rId33" xr:uid="{8FBFC83F-61B8-452A-9291-84C6858E1724}"/>
    <hyperlink ref="Z21" r:id="rId34" xr:uid="{DD81F1A5-14ED-4E0C-AD0C-9F5DACA78018}"/>
    <hyperlink ref="AH20" r:id="rId35" xr:uid="{89027074-B522-400C-B304-067F3BD9BC38}"/>
    <hyperlink ref="AP22" r:id="rId36" xr:uid="{A701F8A8-A1A1-43DA-BE67-43685981532B}"/>
    <hyperlink ref="AO22" r:id="rId37" xr:uid="{E42BE7C0-E44E-4B74-9BB9-60705D0BE0CE}"/>
    <hyperlink ref="Y22" r:id="rId38" xr:uid="{30857334-317B-4541-9579-3CD0E7337EA7}"/>
    <hyperlink ref="Y24" r:id="rId39" xr:uid="{AA6DB825-57F2-40A1-BFC4-75FFA84D7225}"/>
    <hyperlink ref="Z24" r:id="rId40" xr:uid="{630CDB35-6F38-4910-903E-7B6E1D102B68}"/>
    <hyperlink ref="Y25" r:id="rId41" xr:uid="{7F5EE8F9-975C-4FC4-80ED-59DDC0FBE0ED}"/>
    <hyperlink ref="AH26" r:id="rId42" xr:uid="{FD401460-8A9C-4745-8EBB-4C8A2941A8F3}"/>
    <hyperlink ref="Y27" r:id="rId43" xr:uid="{FD4DD291-9224-4228-A8D3-EFF349ACF199}"/>
    <hyperlink ref="Z27" r:id="rId44" xr:uid="{66CC9022-96C8-4AD7-B73C-8FD1CDF91E32}"/>
    <hyperlink ref="Y28" r:id="rId45" xr:uid="{99F285AC-325F-4F11-A1F7-D70EF99AFABA}"/>
    <hyperlink ref="Z28" r:id="rId46" xr:uid="{2E3A4B1E-DB31-40B9-98EA-3E4A7CD686E0}"/>
    <hyperlink ref="AA30" r:id="rId47" xr:uid="{A1CC534A-67B2-4247-A5B0-1F546B67C350}"/>
    <hyperlink ref="AI31" r:id="rId48" xr:uid="{8B9464A3-0100-4368-BC5F-055530B311C5}"/>
    <hyperlink ref="Y31" r:id="rId49" xr:uid="{5744CB72-E424-43B6-90A6-0108949F6A44}"/>
    <hyperlink ref="Y30" r:id="rId50" xr:uid="{9834FDEF-5358-435D-8803-42F1B0E3A746}"/>
    <hyperlink ref="Y29" r:id="rId51" location=":~:text=Self%20build%20register-,Local%20Development%20Scheme,timetable%20is%20currently%20being%20reviewed." xr:uid="{3BD16FD8-E8A2-497F-B324-794B8ED3773D}"/>
    <hyperlink ref="Y33" r:id="rId52" xr:uid="{E2A1FD56-B711-40DA-A26E-2ADC91D7D363}"/>
    <hyperlink ref="Y35" r:id="rId53" xr:uid="{C7EB8101-E937-4BED-9966-F3E828CD354F}"/>
    <hyperlink ref="Y36" r:id="rId54" xr:uid="{0BA01576-082A-44F2-9C4F-8C32C2D0C84D}"/>
    <hyperlink ref="Z36" r:id="rId55" xr:uid="{A152EFC1-7E5D-4B8B-B18B-3E861B02C5A7}"/>
    <hyperlink ref="AA36" r:id="rId56"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DUR17%20-%20Durham%20LDS%202017%2EPNG&amp;parent=%2Fsites%2FDevelopmentPlans%2FShared%20Documents%2FData%20and%20Analysis%2FPlanning%20Data%20Unit%2FData%20Project%2FShort-term%20Solution%2FLDS%20Approach%2FLDS%20screen%20captures" xr:uid="{4E2BE990-4888-4478-8EBE-0801C522AC84}"/>
    <hyperlink ref="Y38" r:id="rId57" xr:uid="{B8FA9C24-BAE7-404A-B134-529638AA5CC9}"/>
    <hyperlink ref="AA40" r:id="rId58" xr:uid="{5DA11D47-D10D-4128-8B1C-2422B5D4CB71}"/>
    <hyperlink ref="Y39" r:id="rId59" xr:uid="{82D136A9-EAF3-4937-8C7E-229583DCC63D}"/>
    <hyperlink ref="Z39" r:id="rId60" xr:uid="{0D46D44F-E6FA-48A6-BB67-32FAB5C552C0}"/>
    <hyperlink ref="Y40" r:id="rId61" xr:uid="{5A11331E-8C6E-44BB-9342-D62802E2F1A0}"/>
    <hyperlink ref="AH39" r:id="rId62" xr:uid="{51A139E1-ECB4-4DBA-812D-2B4FBD186AD7}"/>
    <hyperlink ref="Y41" r:id="rId63" xr:uid="{01F638E7-6FCF-464C-A7BE-C0F0EABFAE70}"/>
    <hyperlink ref="Z41" r:id="rId64" xr:uid="{539B0DD4-D94C-4495-8A5E-DE4A54D9BCC3}"/>
    <hyperlink ref="AA41" r:id="rId65"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EAS17%20-%20Eastleigh%20LDS%202017%2EPNG&amp;parent=%2Fsites%2FDevelopmentPlans%2FShared%20Documents%2FData%20and%20Analysis%2FPlanning%20Data%20Unit%2FData%20Project%2FShort-term%20Solution%2FLDS%20Approach%2FLDS%20screen%20captures" xr:uid="{50A1EF03-B38F-40D6-BC75-35D364D6B108}"/>
    <hyperlink ref="Y44" r:id="rId66" xr:uid="{5EB21091-D1C8-459A-8307-1F60C975C442}"/>
    <hyperlink ref="Y48" r:id="rId67" xr:uid="{24A7603C-1991-43CD-98FE-575E5C37754F}"/>
    <hyperlink ref="Z48" r:id="rId68" xr:uid="{5C460678-3749-401B-A7FF-437323A33075}"/>
    <hyperlink ref="AA48" r:id="rId6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FOL19%20-%20Folkestone%20%26%20Hythe%20LDS%202019%2EPNG&amp;parent=%2Fsites%2FDevelopmentPlans%2FShared%20Documents%2FData%20and%20Analysis%2FPlanning%20Data%20Unit%2FData%20Project%2FShort-term%20Solution%2FLDS%20Approach%2FLDS%20screen%20captures" xr:uid="{7B9D75FD-A6AC-434C-A93D-BDE63B1F41B5}"/>
    <hyperlink ref="Y45" r:id="rId70" xr:uid="{4127A406-088F-4484-A1EE-E937F76EB045}"/>
    <hyperlink ref="Y46" r:id="rId71" xr:uid="{DCB31C90-3C9D-4677-A8F6-9EEEF0A2BFA7}"/>
    <hyperlink ref="Z49" r:id="rId72" xr:uid="{A6D80B07-2730-472A-B471-46F41D28723F}"/>
    <hyperlink ref="AA53" r:id="rId73" xr:uid="{4FD995B0-3B80-4691-857B-ECACE161D193}"/>
    <hyperlink ref="Y53" r:id="rId74" xr:uid="{8C7B99C5-1760-4D86-81D2-51031943D7B6}"/>
    <hyperlink ref="Z54" r:id="rId75" xr:uid="{2306A25C-BFD9-4074-8828-3699DAEB02F3}"/>
    <hyperlink ref="AA54" r:id="rId76" xr:uid="{7EB8A1CA-5935-44AB-BBF6-A9B943D6F096}"/>
    <hyperlink ref="Y55" r:id="rId77" xr:uid="{7569F278-4212-452B-AAF8-5586DA525550}"/>
    <hyperlink ref="AO57" r:id="rId78" xr:uid="{9D49C978-32EB-464F-A255-E811B048F3BD}"/>
    <hyperlink ref="AV57" r:id="rId79" xr:uid="{BB8C2580-938F-4940-B5F5-4A762CD6DE94}"/>
    <hyperlink ref="Y57" r:id="rId80" xr:uid="{D6E5A40A-9B34-4883-99B2-8AB3AA6ABAEA}"/>
    <hyperlink ref="Z58" r:id="rId81" xr:uid="{0FE8258B-4FE4-4F98-82E5-493FC376CA5A}"/>
    <hyperlink ref="AA58" r:id="rId82" xr:uid="{8AB5C543-D7B8-45AE-8036-BDC6DAB826C7}"/>
    <hyperlink ref="Y58" r:id="rId83" xr:uid="{CED409E6-E197-4690-AD73-8D8F0F7556B7}"/>
    <hyperlink ref="Y59" r:id="rId84" xr:uid="{4519F455-6500-489B-8653-A0D2311200D5}"/>
    <hyperlink ref="Y60" r:id="rId85" xr:uid="{356E40AE-9A3D-4DEC-AFAC-D43BFD9DF849}"/>
    <hyperlink ref="Y62" r:id="rId86" xr:uid="{2829E97E-5BE7-4897-B4EC-B9E409E2B75B}"/>
    <hyperlink ref="AH62" r:id="rId87" xr:uid="{D537C144-D07C-490D-A360-200C6FD9CB13}"/>
    <hyperlink ref="Z63" r:id="rId88" xr:uid="{27E9E243-E67C-41E1-A3C2-80E778036AC6}"/>
    <hyperlink ref="AA63" r:id="rId89"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LAK18%20-%20Lake%20District%20LDS%202018%2EPNG&amp;parent=%2Fsites%2FDevelopmentPlans%2FShared%20Documents%2FData%20and%20Analysis%2FPlanning%20Data%20Unit%2FData%20Project%2FShort-term%20Solution%2FLDS%20Approach%2FLDS%20screen%20captures" xr:uid="{571370B8-339E-4061-BB43-58EE95851A11}"/>
    <hyperlink ref="Y63" r:id="rId90" xr:uid="{1E1DBEB1-3BE5-4879-88B8-5C56DB654E1D}"/>
    <hyperlink ref="AH64" r:id="rId91" xr:uid="{91A2802B-3F5C-4335-B4D9-BCF7C380BFC3}"/>
    <hyperlink ref="AO64" r:id="rId92" xr:uid="{74AFA4B3-D441-480B-8963-75838F1425F6}"/>
    <hyperlink ref="AV64" r:id="rId93" xr:uid="{BCBD6C2B-7748-4111-960B-2922BFDAD68A}"/>
    <hyperlink ref="Y64" r:id="rId94" xr:uid="{D0DF5F9A-422F-48E5-8CB5-D8C5C62DE7E9}"/>
    <hyperlink ref="AA66" r:id="rId95" xr:uid="{FDE6B0EA-5D81-444E-A523-329CE5D827DE}"/>
    <hyperlink ref="AH65" r:id="rId96" xr:uid="{D4BE6003-18B5-43C0-A498-03D98DE6EED1}"/>
    <hyperlink ref="Y66" r:id="rId97" xr:uid="{82B649C6-EF3E-4F14-B6EF-85C482F43FAE}"/>
    <hyperlink ref="Z65" r:id="rId98" xr:uid="{7B535AE9-FBF6-4742-A115-EB381D8AA718}"/>
    <hyperlink ref="Y65" r:id="rId99" xr:uid="{5A9CD322-3FB9-4FAD-BDD9-62F8779D37FA}"/>
    <hyperlink ref="Y67" r:id="rId100" xr:uid="{AFC2CFBA-FDCF-4264-A990-CD006B97580B}"/>
    <hyperlink ref="AH69" r:id="rId101" xr:uid="{0F091948-2755-4890-AA58-2C65D7C2DBC7}"/>
    <hyperlink ref="Z70" r:id="rId102" location=":~:text=The%20Local%20Development%20Scheme%20(LDS,Cabinet%20on%206th%20July%202020." xr:uid="{F306AB45-DF7C-4B09-952F-FF21CC77BF95}"/>
    <hyperlink ref="Y70" r:id="rId103" xr:uid="{36F837CA-E479-4C95-8934-60F39A8E3204}"/>
    <hyperlink ref="Y71" r:id="rId104" xr:uid="{ED54B7D4-DB32-43BC-B0A6-A0E5F247F817}"/>
    <hyperlink ref="Z72" r:id="rId105" xr:uid="{D1B9E03A-44DD-4302-904F-FD72BA4D6EE7}"/>
    <hyperlink ref="Y73" r:id="rId106" xr:uid="{F79E765E-847C-41FD-A122-F8786EAAB7CB}"/>
    <hyperlink ref="Z73" r:id="rId107" xr:uid="{AC718561-E0E2-4938-93B4-DA32B8EF6C5B}"/>
    <hyperlink ref="AA73" r:id="rId108"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20New%20Forest%20LDS%202018%2EPNG&amp;parent=%2Fsites%2FDevelopmentPlans%2FShared%20Documents%2FData%20and%20Analysis%2FPlanning%20Data%20Unit%2FData%20Project%2FShort-term%20Solution%2FLDS%20Approach%2FLDS%20screen%20captures" xr:uid="{B13DDD2A-DA3E-40FC-838C-710DC9DDDF0E}"/>
    <hyperlink ref="Y74" r:id="rId109" xr:uid="{971E5A67-80AF-421F-804C-3F308A52150E}"/>
    <hyperlink ref="Z74" r:id="rId110" xr:uid="{66C4989E-2F13-473B-AA28-327613DB4DA5}"/>
    <hyperlink ref="AA74" r:id="rId111" display="https://mhclg.sharepoint.com/sites/DevelopmentPlans/Shared%20Documents/Forms/AllItems.aspx?CID=d546d28c-cb33-4480-9e38-19f22a725658&amp;FolderCTID=0x012000F99BF2FEFB1E9C4D97CEF8DF70F7AAD1&amp;sortField=Modified&amp;isAscending=false&amp;id=%2Fsites%2FDevelopmentPlans%2FShared%20Documents%2FData%20and%20Analysis%2FPlanning%20Data%20Unit%2FData%20Project%2FShort-term%20Solution%2FLDS%20Approach%2FLDS%20screen%20captures%2FNEW18%20New%20Forest%20NPA%20LDS%202018%2EPNG&amp;parent=%2Fsites%2FDevelopmentPlans%2FShared%20Documents%2FData%20and%20Analysis%2FPlanning%20Data%20Unit%2FData%20Project%2FShort-term%20Solution%2FLDS%20Approach%2FLDS%20screen%20captures" xr:uid="{1E898F89-028F-4DB3-96F8-2D633009BCF0}"/>
    <hyperlink ref="Y76" r:id="rId112" xr:uid="{FF559708-8D32-4762-9F36-9B4A1D90CE64}"/>
    <hyperlink ref="AA76" r:id="rId113" xr:uid="{FF81B461-776E-4503-ABC0-138121DE5AC2}"/>
    <hyperlink ref="Z76" r:id="rId114" xr:uid="{F0E43618-A909-4535-A322-2E31D2520D6A}"/>
    <hyperlink ref="Y80" r:id="rId115" xr:uid="{C6B880B5-3794-478D-9073-5E1D053CD80D}"/>
    <hyperlink ref="Z80" r:id="rId116" xr:uid="{442B3FD1-3D70-443C-897B-A5E78EF63D7F}"/>
    <hyperlink ref="Y78" r:id="rId117" xr:uid="{6B969484-8807-473D-9397-676FE607E443}"/>
    <hyperlink ref="Y81" r:id="rId118" xr:uid="{E7F99722-D7BE-4016-ADE2-981BE13E4FBA}"/>
    <hyperlink ref="Z81" r:id="rId119" xr:uid="{CE584B07-494C-4D2E-B217-3F9B0166208F}"/>
    <hyperlink ref="AA81" r:id="rId120" xr:uid="{2B4CB049-A5FB-4360-B8DB-20503D664786}"/>
    <hyperlink ref="AP83" r:id="rId121" xr:uid="{D9BCE999-21B3-482D-963F-0A2FCCC294F1}"/>
    <hyperlink ref="Y82" r:id="rId122" xr:uid="{9F4F2C60-B87A-4621-8E63-DAED26A83669}"/>
    <hyperlink ref="Y83" r:id="rId123" xr:uid="{5277FC0C-BB5C-4279-9FA4-2C3321881D08}"/>
    <hyperlink ref="Z84" r:id="rId124" xr:uid="{E98F4449-657B-4340-B143-1DE41666FE18}"/>
    <hyperlink ref="Y84" r:id="rId125" xr:uid="{F972476E-DAC8-49DF-A834-E98CAB5254D6}"/>
    <hyperlink ref="Y85" r:id="rId126" xr:uid="{7CE89212-183E-4044-8838-B35423197AC8}"/>
    <hyperlink ref="Z85" r:id="rId127" xr:uid="{2D639D05-8A87-4DDE-B7EB-30567E393806}"/>
    <hyperlink ref="AA85" r:id="rId128" xr:uid="{CB7C02AA-32F7-4408-9977-A9EDD5FDAF21}"/>
    <hyperlink ref="AA87" r:id="rId129" xr:uid="{0F7F3B2F-3EE3-4B0E-9EBD-3697E8B49BC2}"/>
    <hyperlink ref="Y88" r:id="rId130" display="https://www.redcar-cleveland.gov.uk/resident/planning-and-building/strategic planning/Pages/local-development-scheme.aspx" xr:uid="{9BD1FD83-9625-4D83-A003-2C4143BEA3DA}"/>
    <hyperlink ref="Z88" r:id="rId131" display="https://www.redcar-cleveland.gov.uk/resident/planning-and-building/strategic planning/Documents/Local Development Scheme Nov 2016-2019.pdf" xr:uid="{0A91F0B7-BF3D-4217-B6CA-441DA2ED848E}"/>
    <hyperlink ref="Y89" r:id="rId132" xr:uid="{9FA8A5BA-2648-42AD-B4A5-AE303EA0E7E3}"/>
    <hyperlink ref="Y90" r:id="rId133" xr:uid="{F9356007-81A0-4475-A600-C6A65B8D8105}"/>
    <hyperlink ref="Y91" r:id="rId134" xr:uid="{B5ED5050-E17D-440F-8D0D-72ADB6B2BFEB}"/>
    <hyperlink ref="AA91" r:id="rId135" xr:uid="{BF5CA68F-9758-4DC9-8A35-57D3B9327347}"/>
    <hyperlink ref="AA94" r:id="rId136" xr:uid="{D49194A7-E657-4FDB-A292-39DE326E845B}"/>
    <hyperlink ref="Z94" r:id="rId137" xr:uid="{F2655E36-43B7-4CE7-86D2-BEA6FD1853DD}"/>
    <hyperlink ref="Y94" r:id="rId138" xr:uid="{848591DB-A8EA-46C7-A8F0-427AC3994417}"/>
    <hyperlink ref="Y93" r:id="rId139" xr:uid="{A7A559DD-4316-46B3-A1C5-592D623A4BA6}"/>
    <hyperlink ref="Z95" r:id="rId140" xr:uid="{61E3FAF9-DB81-4989-82D0-CBE65C18AD7A}"/>
    <hyperlink ref="Y95" r:id="rId141" xr:uid="{312FE130-FEE3-48BD-8FED-86EDA4BDD981}"/>
    <hyperlink ref="Y96" r:id="rId142" xr:uid="{12A61985-220D-4149-8DA1-CE7FC2584058}"/>
    <hyperlink ref="Z96" r:id="rId143" xr:uid="{A1D212EC-D133-40D1-8312-610BD08CC784}"/>
    <hyperlink ref="Z97" r:id="rId144" xr:uid="{D3EE40BC-B9F4-483D-9EAF-A5AB97CDD1ED}"/>
    <hyperlink ref="Y97" r:id="rId145" xr:uid="{B9D9FE75-8A8B-47EF-AE43-206E5F4D9D5C}"/>
    <hyperlink ref="AA97" r:id="rId146" xr:uid="{DD96612B-1329-4004-906C-C9D2A2642A3D}"/>
    <hyperlink ref="Y99" r:id="rId147" xr:uid="{CF7D7DFF-DE8D-4060-B5C8-9022D3055A13}"/>
    <hyperlink ref="AA99" r:id="rId148" xr:uid="{BB791D18-00AC-467B-B0A8-1BACD0A7CE7D}"/>
    <hyperlink ref="Z99" r:id="rId149" xr:uid="{0D3C1760-2A4C-4D53-A88F-FE721D81F1C1}"/>
    <hyperlink ref="Y100" r:id="rId150" xr:uid="{671B6F14-DB71-43A4-9DF1-2B5565A29B83}"/>
    <hyperlink ref="AH100" r:id="rId151" xr:uid="{32D143F4-CF16-46CB-94B2-D947AF4186E5}"/>
    <hyperlink ref="Y101" r:id="rId152" xr:uid="{F1DC154D-7772-40E6-AEBE-3530C4374B1A}"/>
    <hyperlink ref="Z101" r:id="rId153" xr:uid="{E608F4CB-3131-4177-9C38-F4D7E8A4D6C0}"/>
    <hyperlink ref="AA101" r:id="rId154" xr:uid="{8F2F303D-1DB2-4C42-8358-DAB7E12932E9}"/>
    <hyperlink ref="Z102" r:id="rId155" xr:uid="{9D750206-D62B-4F41-97DF-276AF1933F66}"/>
    <hyperlink ref="Y102" r:id="rId156" xr:uid="{5B81188C-26C7-4017-A927-8F7AB8289756}"/>
    <hyperlink ref="Y103" r:id="rId157" xr:uid="{149C7652-70D3-45F4-9BF5-BC4624FFCA35}"/>
    <hyperlink ref="AH104" r:id="rId158" xr:uid="{9F6215A4-F60C-4D22-90BA-BBFC45384220}"/>
    <hyperlink ref="Y104" r:id="rId159" xr:uid="{C585194C-C342-4A36-860B-E9259586F56C}"/>
    <hyperlink ref="AA106" r:id="rId160" xr:uid="{610430A8-D011-4E4B-B8DE-F01EE2630ED2}"/>
    <hyperlink ref="Z106" r:id="rId161" xr:uid="{FC530A92-7D37-46CB-95DC-B229C0AA00C3}"/>
    <hyperlink ref="AA107" r:id="rId162" xr:uid="{EAE788B4-1248-4ECC-911C-384EA8E78D27}"/>
    <hyperlink ref="Y107" r:id="rId163" xr:uid="{4ACCC6AF-CE75-4594-8885-6063EA80E06B}"/>
    <hyperlink ref="Y105" r:id="rId164" xr:uid="{42135FC8-5683-4702-9E65-A205A0DBC049}"/>
    <hyperlink ref="Z105" r:id="rId165" xr:uid="{06D0653F-F6C6-4D6D-ACEA-0DF9E48D630D}"/>
    <hyperlink ref="Y108" r:id="rId166" xr:uid="{0A965255-9CE5-4D56-8E70-564442661E7F}"/>
    <hyperlink ref="Y110" r:id="rId167" xr:uid="{139E41DA-981B-4626-A6F5-5CDD107360FB}"/>
    <hyperlink ref="Y112" r:id="rId168" xr:uid="{9B4FB3DE-68D2-4E23-82D5-CD335A926145}"/>
    <hyperlink ref="Y117" r:id="rId169" xr:uid="{5EC1A066-C30E-47F7-95A6-3EC08F53B7ED}"/>
    <hyperlink ref="Z117" r:id="rId170" xr:uid="{2919C0F3-2DEC-45B9-A77A-3BE481B2C126}"/>
    <hyperlink ref="AA117" r:id="rId171" location="/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display="https://teams.microsoft.com/_#/png/viewer/teams/https:~2F~2Fmhclg.sharepoint.com~2Fsites~2FDevelopmentPlans~2FShared%20Documents~2FData%20and%20Analysis~2FPlanning%20Data%20Unit~2FData%20Project~2FShort-term%20Solution~2FLDS%20Approach~2FLDS%20screen%20captures~2FWAK17%20-%20Wakefield%20LDS%202017.PNG?threadId=19:02cfc1d922c64c5584e5731b4a607ece@thread.skype&amp;baseUrl=https:~2F~2Fmhclg.sharepoint.com~2Fsites~2FDevelopmentPlans&amp;fileId=D7F48A50-5FC9-445A-AC3D-639169E95361&amp;ctx=files&amp;viewerAction=view" xr:uid="{A7506BF1-E036-4493-86CD-61FE1F287087}"/>
    <hyperlink ref="AH116" r:id="rId172" xr:uid="{C1ABB904-C644-4B77-8DFD-922F8F933A50}"/>
    <hyperlink ref="AA116" r:id="rId173" xr:uid="{BA60A342-38E9-47B4-8061-1D98F4C4439A}"/>
    <hyperlink ref="AO117" r:id="rId174" xr:uid="{BA9F0CE8-EA00-4F97-88F5-BAA98E8D46BC}"/>
    <hyperlink ref="Y115" r:id="rId175" xr:uid="{09B3D455-8F08-404C-BA07-CF440828A3E2}"/>
    <hyperlink ref="Y118" r:id="rId176" xr:uid="{5C19735E-43BB-4266-86C3-60CBFA8EB78B}"/>
    <hyperlink ref="AA118" r:id="rId177" xr:uid="{87E587CC-0927-487F-9E85-888423DEC8E5}"/>
    <hyperlink ref="AH119" r:id="rId178" xr:uid="{CC199BAD-17F5-4CEA-80F1-B4A3B32C9CC6}"/>
    <hyperlink ref="Y119" r:id="rId179" xr:uid="{51C162F8-58E6-46A0-A898-54EE492A4B09}"/>
    <hyperlink ref="Y120" r:id="rId180" xr:uid="{DFDF4286-516C-4314-A6E5-11DA0222CE01}"/>
    <hyperlink ref="Y121" r:id="rId181" xr:uid="{0CC34956-4FF2-4731-8D88-A1EDE7224B1E}"/>
    <hyperlink ref="Y122" r:id="rId182" xr:uid="{6CF93AD2-D4C9-4141-95B9-740EC0A84A1E}"/>
    <hyperlink ref="Y123" r:id="rId183" xr:uid="{AB73A7DF-7D96-4E0E-BAE7-549E3912A934}"/>
    <hyperlink ref="Z123" r:id="rId184" xr:uid="{CA297EFC-D06B-4863-B3DE-6FD902205B9D}"/>
    <hyperlink ref="AH126" r:id="rId185" xr:uid="{E1208F0D-F948-42E5-B87D-D3DA1E38C120}"/>
    <hyperlink ref="Y126" r:id="rId186" xr:uid="{CF72B3FA-6106-432B-BE1F-285178074A47}"/>
    <hyperlink ref="Z125" r:id="rId187" xr:uid="{56BAD8A4-46D2-458A-BF22-0F949668397C}"/>
    <hyperlink ref="Y125" r:id="rId188" xr:uid="{E33EECF4-5C4C-4CC4-9414-1461B7DD922F}"/>
    <hyperlink ref="Y127" r:id="rId189" xr:uid="{F7EA48D6-1B15-4B27-8AE4-81D0BB50D013}"/>
    <hyperlink ref="Y130" r:id="rId190" xr:uid="{230529F4-E8F1-4B56-A5F6-626C035824A8}"/>
  </hyperlinks>
  <pageMargins left="0.7" right="0.7" top="0.75" bottom="0.75" header="0.3" footer="0.3"/>
  <pageSetup paperSize="9" orientation="portrait" r:id="rId191"/>
  <headerFooter>
    <oddHeader>&amp;C&amp;"Calibri"&amp;10&amp;K000000 OFFICIAL&amp;1#_x000D_</oddHeader>
    <oddFooter>&amp;C_x000D_&amp;1#&amp;"Calibri"&amp;10&amp;K000000 OFFICIAL</oddFooter>
  </headerFooter>
  <legacyDrawing r:id="rId192"/>
  <tableParts count="1">
    <tablePart r:id="rId193"/>
  </tableParts>
  <extLst>
    <ext xmlns:x14="http://schemas.microsoft.com/office/spreadsheetml/2009/9/main" uri="{CCE6A557-97BC-4b89-ADB6-D9C93CAAB3DF}">
      <x14:dataValidations xmlns:xm="http://schemas.microsoft.com/office/excel/2006/main" count="6">
        <x14:dataValidation type="list" allowBlank="1" showInputMessage="1" showErrorMessage="1" xr:uid="{96DFFC77-4002-4112-89F1-2B5382F92BE8}">
          <x14:formula1>
            <xm:f>LISTS!$C$4:$C$8</xm:f>
          </x14:formula1>
          <xm:sqref>V2:V130</xm:sqref>
        </x14:dataValidation>
        <x14:dataValidation type="list" allowBlank="1" showInputMessage="1" showErrorMessage="1" xr:uid="{5E8FF7DE-57BE-4192-9080-A251E63E28D1}">
          <x14:formula1>
            <xm:f>LISTS!$C$13:$C$25</xm:f>
          </x14:formula1>
          <xm:sqref>BV2 BS2:BS130 BV4:BV130</xm:sqref>
        </x14:dataValidation>
        <x14:dataValidation type="list" allowBlank="1" showInputMessage="1" showErrorMessage="1" xr:uid="{F9E9807E-87E3-4F67-ACE4-D549C1BD8F82}">
          <x14:formula1>
            <xm:f>LISTS!$G$4:$G$7</xm:f>
          </x14:formula1>
          <xm:sqref>W2:W83 W85:W116 W118:W130</xm:sqref>
        </x14:dataValidation>
        <x14:dataValidation type="list" allowBlank="1" showInputMessage="1" showErrorMessage="1" xr:uid="{8B3745F7-72E1-4F78-831F-4CBC582F4FEB}">
          <x14:formula1>
            <xm:f>LISTS!$C$37:$C$38</xm:f>
          </x14:formula1>
          <xm:sqref>X2:X15 X17:X18 X85:X103 X105:X116 X118:X130</xm:sqref>
        </x14:dataValidation>
        <x14:dataValidation type="list" allowBlank="1" showInputMessage="1" showErrorMessage="1" xr:uid="{CD687821-10B8-4892-82B5-6D417D52E5F6}">
          <x14:formula1>
            <xm:f>LISTS!$C$37:$C$39</xm:f>
          </x14:formula1>
          <xm:sqref>X16 X19:X83 X104</xm:sqref>
        </x14:dataValidation>
        <x14:dataValidation type="list" allowBlank="1" showInputMessage="1" showErrorMessage="1" xr:uid="{B9043344-9C07-4C05-B0AB-0AB1C1C64210}">
          <x14:formula1>
            <xm:f>LISTS!$G$4:$G$5</xm:f>
          </x14:formula1>
          <xm:sqref>X31 W84:X84 W117:X117 X119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C19A6-2D8C-4E47-9516-535F73F1341B}">
  <sheetPr codeName="Sheet10">
    <tabColor theme="0"/>
  </sheetPr>
  <dimension ref="C4:G39"/>
  <sheetViews>
    <sheetView workbookViewId="0"/>
  </sheetViews>
  <sheetFormatPr baseColWidth="10" defaultColWidth="8.83203125" defaultRowHeight="19" x14ac:dyDescent="0.25"/>
  <cols>
    <col min="3" max="3" width="37.1640625" style="8" customWidth="1"/>
    <col min="4" max="5" width="8.5" style="8"/>
  </cols>
  <sheetData>
    <row r="4" spans="3:7" x14ac:dyDescent="0.25">
      <c r="C4" s="8" t="s">
        <v>93</v>
      </c>
      <c r="G4" s="8" t="s">
        <v>94</v>
      </c>
    </row>
    <row r="5" spans="3:7" x14ac:dyDescent="0.25">
      <c r="C5" s="8" t="s">
        <v>237</v>
      </c>
      <c r="G5" s="9" t="s">
        <v>267</v>
      </c>
    </row>
    <row r="6" spans="3:7" x14ac:dyDescent="0.25">
      <c r="C6" s="8" t="s">
        <v>111</v>
      </c>
      <c r="G6" s="8" t="s">
        <v>1120</v>
      </c>
    </row>
    <row r="7" spans="3:7" x14ac:dyDescent="0.25">
      <c r="C7" s="8" t="s">
        <v>228</v>
      </c>
      <c r="G7" s="8" t="s">
        <v>229</v>
      </c>
    </row>
    <row r="8" spans="3:7" x14ac:dyDescent="0.25">
      <c r="G8" s="8"/>
    </row>
    <row r="15" spans="3:7" x14ac:dyDescent="0.25">
      <c r="C15" s="8" t="s">
        <v>116</v>
      </c>
    </row>
    <row r="16" spans="3:7" x14ac:dyDescent="0.25">
      <c r="C16" s="8" t="s">
        <v>5194</v>
      </c>
    </row>
    <row r="17" spans="3:3" x14ac:dyDescent="0.25">
      <c r="C17" s="8" t="s">
        <v>103</v>
      </c>
    </row>
    <row r="18" spans="3:3" x14ac:dyDescent="0.25">
      <c r="C18" s="8" t="s">
        <v>9859</v>
      </c>
    </row>
    <row r="19" spans="3:3" x14ac:dyDescent="0.25">
      <c r="C19" s="8" t="s">
        <v>1805</v>
      </c>
    </row>
    <row r="20" spans="3:3" x14ac:dyDescent="0.25">
      <c r="C20" s="8" t="s">
        <v>9860</v>
      </c>
    </row>
    <row r="21" spans="3:3" x14ac:dyDescent="0.25">
      <c r="C21" s="8" t="s">
        <v>4248</v>
      </c>
    </row>
    <row r="22" spans="3:3" x14ac:dyDescent="0.25">
      <c r="C22" s="8" t="s">
        <v>9861</v>
      </c>
    </row>
    <row r="27" spans="3:3" x14ac:dyDescent="0.25">
      <c r="C27" s="8" t="s">
        <v>116</v>
      </c>
    </row>
    <row r="28" spans="3:3" x14ac:dyDescent="0.25">
      <c r="C28" s="8" t="s">
        <v>5194</v>
      </c>
    </row>
    <row r="29" spans="3:3" x14ac:dyDescent="0.25">
      <c r="C29" s="8" t="s">
        <v>103</v>
      </c>
    </row>
    <row r="30" spans="3:3" x14ac:dyDescent="0.25">
      <c r="C30" s="8" t="s">
        <v>9859</v>
      </c>
    </row>
    <row r="31" spans="3:3" x14ac:dyDescent="0.25">
      <c r="C31" s="8" t="s">
        <v>1805</v>
      </c>
    </row>
    <row r="32" spans="3:3" x14ac:dyDescent="0.25">
      <c r="C32" s="8" t="s">
        <v>9860</v>
      </c>
    </row>
    <row r="33" spans="3:3" x14ac:dyDescent="0.25">
      <c r="C33" s="8" t="s">
        <v>4248</v>
      </c>
    </row>
    <row r="34" spans="3:3" x14ac:dyDescent="0.25">
      <c r="C34" s="8" t="s">
        <v>9861</v>
      </c>
    </row>
    <row r="37" spans="3:3" x14ac:dyDescent="0.25">
      <c r="C37" s="8" t="s">
        <v>90</v>
      </c>
    </row>
    <row r="38" spans="3:3" x14ac:dyDescent="0.25">
      <c r="C38" s="8" t="s">
        <v>3757</v>
      </c>
    </row>
    <row r="39" spans="3:3" ht="32.5" customHeight="1" x14ac:dyDescent="0.25">
      <c r="C39" s="8" t="s">
        <v>9862</v>
      </c>
    </row>
  </sheetData>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6a01b8aa-b75f-4cc9-93d9-4aef4f44decb">
      <UserInfo>
        <DisplayName>John Romanski</DisplayName>
        <AccountId>35</AccountId>
        <AccountType/>
      </UserInfo>
      <UserInfo>
        <DisplayName>Daniel Farmer</DisplayName>
        <AccountId>4650</AccountId>
        <AccountType/>
      </UserInfo>
      <UserInfo>
        <DisplayName>Chris Butcher</DisplayName>
        <AccountId>3804</AccountId>
        <AccountType/>
      </UserInfo>
      <UserInfo>
        <DisplayName>Michael Waddell</DisplayName>
        <AccountId>5383</AccountId>
        <AccountType/>
      </UserInfo>
      <UserInfo>
        <DisplayName>Maxwell Laverack</DisplayName>
        <AccountId>3813</AccountId>
        <AccountType/>
      </UserInfo>
      <UserInfo>
        <DisplayName>Sara Lewis</DisplayName>
        <AccountId>686</AccountId>
        <AccountType/>
      </UserInfo>
      <UserInfo>
        <DisplayName>Jordan Dale</DisplayName>
        <AccountId>7793</AccountId>
        <AccountType/>
      </UserInfo>
    </SharedWithUsers>
    <Order0 xmlns="637f2480-9e05-4d29-b79b-c51fe4ffd867" xsi:nil="true"/>
    <lcf76f155ced4ddcb4097134ff3c332f xmlns="637f2480-9e05-4d29-b79b-c51fe4ffd867">
      <Terms xmlns="http://schemas.microsoft.com/office/infopath/2007/PartnerControls"/>
    </lcf76f155ced4ddcb4097134ff3c332f>
    <TaxCatchAll xmlns="83a87e31-bf32-46ab-8e70-9fa18461fa4d" xsi:nil="true"/>
    <_ip_UnifiedCompliancePolicyUIAction xmlns="http://schemas.microsoft.com/sharepoint/v3" xsi:nil="true"/>
    <_ip_UnifiedCompliancePolicyProperties xmlns="http://schemas.microsoft.com/sharepoint/v3" xsi:nil="true"/>
    <RobertPutnam xmlns="637f2480-9e05-4d29-b79b-c51fe4ffd8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186B01D1A53C554CAAC9A2D07589BB5D" ma:contentTypeVersion="22" ma:contentTypeDescription="Create a new document." ma:contentTypeScope="" ma:versionID="068c97330a1dc1ad69cc91aa1667d91c">
  <xsd:schema xmlns:xsd="http://www.w3.org/2001/XMLSchema" xmlns:xs="http://www.w3.org/2001/XMLSchema" xmlns:p="http://schemas.microsoft.com/office/2006/metadata/properties" xmlns:ns1="http://schemas.microsoft.com/sharepoint/v3" xmlns:ns2="637f2480-9e05-4d29-b79b-c51fe4ffd867" xmlns:ns3="6a01b8aa-b75f-4cc9-93d9-4aef4f44decb" xmlns:ns4="83a87e31-bf32-46ab-8e70-9fa18461fa4d" targetNamespace="http://schemas.microsoft.com/office/2006/metadata/properties" ma:root="true" ma:fieldsID="49a49b18c96c4dd78b0b510d39484f15" ns1:_="" ns2:_="" ns3:_="" ns4:_="">
    <xsd:import namespace="http://schemas.microsoft.com/sharepoint/v3"/>
    <xsd:import namespace="637f2480-9e05-4d29-b79b-c51fe4ffd867"/>
    <xsd:import namespace="6a01b8aa-b75f-4cc9-93d9-4aef4f44decb"/>
    <xsd:import namespace="83a87e31-bf32-46ab-8e70-9fa18461fa4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Order0"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obertPutn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7f2480-9e05-4d29-b79b-c51fe4ffd8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Order0" ma:index="16" nillable="true" ma:displayName="Order" ma:description="Number" ma:internalName="Order0">
      <xsd:simpleType>
        <xsd:restriction base="dms:Number"/>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obertPutnam" ma:index="29" nillable="true" ma:displayName="Robert Putnam" ma:format="DateOnly" ma:internalName="RobertPutnam">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a01b8aa-b75f-4cc9-93d9-4aef4f44dec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a87e31-bf32-46ab-8e70-9fa18461fa4d"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d417af90-4f67-4a95-ae40-d90c7eb110ee}" ma:internalName="TaxCatchAll" ma:showField="CatchAllData" ma:web="6a01b8aa-b75f-4cc9-93d9-4aef4f44de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12C630-E4B5-4998-B9EB-60F12B6CA290}">
  <ds:schemaRefs>
    <ds:schemaRef ds:uri="http://schemas.microsoft.com/DataMashup"/>
  </ds:schemaRefs>
</ds:datastoreItem>
</file>

<file path=customXml/itemProps2.xml><?xml version="1.0" encoding="utf-8"?>
<ds:datastoreItem xmlns:ds="http://schemas.openxmlformats.org/officeDocument/2006/customXml" ds:itemID="{28805E74-D398-4E3A-9873-301345A98CE4}">
  <ds:schemaRefs>
    <ds:schemaRef ds:uri="http://schemas.microsoft.com/office/2006/metadata/properties"/>
    <ds:schemaRef ds:uri="http://schemas.microsoft.com/office/infopath/2007/PartnerControls"/>
    <ds:schemaRef ds:uri="6a01b8aa-b75f-4cc9-93d9-4aef4f44decb"/>
    <ds:schemaRef ds:uri="637f2480-9e05-4d29-b79b-c51fe4ffd867"/>
    <ds:schemaRef ds:uri="83a87e31-bf32-46ab-8e70-9fa18461fa4d"/>
    <ds:schemaRef ds:uri="http://schemas.microsoft.com/sharepoint/v3"/>
  </ds:schemaRefs>
</ds:datastoreItem>
</file>

<file path=customXml/itemProps3.xml><?xml version="1.0" encoding="utf-8"?>
<ds:datastoreItem xmlns:ds="http://schemas.openxmlformats.org/officeDocument/2006/customXml" ds:itemID="{3442333E-C51D-4F53-A2C3-D1C2467E269D}">
  <ds:schemaRefs>
    <ds:schemaRef ds:uri="http://schemas.microsoft.com/sharepoint/v3/contenttype/forms"/>
  </ds:schemaRefs>
</ds:datastoreItem>
</file>

<file path=customXml/itemProps4.xml><?xml version="1.0" encoding="utf-8"?>
<ds:datastoreItem xmlns:ds="http://schemas.openxmlformats.org/officeDocument/2006/customXml" ds:itemID="{9BDF6838-4F02-491D-BF7C-088DAC604C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37f2480-9e05-4d29-b79b-c51fe4ffd867"/>
    <ds:schemaRef ds:uri="6a01b8aa-b75f-4cc9-93d9-4aef4f44decb"/>
    <ds:schemaRef ds:uri="83a87e31-bf32-46ab-8e70-9fa18461fa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LIVE LDS Data</vt:lpstr>
      <vt:lpstr>This is the original VLS!</vt:lpstr>
      <vt:lpstr>updated 12 Jan 2026</vt:lpstr>
      <vt:lpstr>Pre-Reg 19 Emerging Plans</vt:lpstr>
      <vt:lpstr> Published Plans</vt:lpstr>
      <vt:lpstr>Sheet1</vt:lpstr>
      <vt:lpstr>LIVE LDS Data (2)</vt:lpstr>
      <vt:lpstr>new system plans</vt:lpstr>
      <vt:lpstr>8 Oct - LIVE LDS Data</vt:lpstr>
      <vt:lpstr>Withdrawn Plans</vt:lpstr>
      <vt:lpstr>SW HERTS</vt:lpstr>
      <vt:lpstr>Archive 3 go to line 286</vt:lpstr>
      <vt:lpstr>Pre-Reg 19 Emerging Plans (3)</vt:lpstr>
      <vt:lpstr>Pre-Reg 19 Emerging ex-defunct</vt:lpstr>
      <vt:lpstr>WMS LDS</vt:lpstr>
      <vt:lpstr>WMS LDS (2)</vt:lpstr>
      <vt:lpstr>ARCHIVE (do not use)</vt:lpstr>
      <vt:lpstr>ARCHIVE 2</vt:lpstr>
      <vt:lpstr>withdrawn or stopped (Aug 23)</vt:lpstr>
      <vt:lpstr>Pre-Reg 19 Archive</vt:lpstr>
      <vt:lpstr>Sheet3</vt:lpstr>
      <vt:lpstr>Sheet 2</vt:lpstr>
      <vt:lpstr>DELAY</vt:lpstr>
      <vt:lpstr>LISTS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Maxwell Laverack</dc:creator>
  <cp:keywords/>
  <dc:description/>
  <cp:lastModifiedBy>Sian Teesdale</cp:lastModifiedBy>
  <cp:revision/>
  <dcterms:created xsi:type="dcterms:W3CDTF">2019-03-12T15:54:39Z</dcterms:created>
  <dcterms:modified xsi:type="dcterms:W3CDTF">2026-01-13T16:59:38Z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0x010100186B01D1A53C554CAAC9A2D07589BB5D</vt:lpwstr>
  </property>
  <property fmtid="{D5CDD505-2E9C-101B-9397-08002B2CF9AE}" pid="3" name="AuthorIds_UIVersion_303104">
    <vt:lpwstr>3726</vt:lpwstr>
  </property>
  <property fmtid="{D5CDD505-2E9C-101B-9397-08002B2CF9AE}" pid="4" name="MediaServiceImageTags">
    <vt:lpwstr/>
  </property>
</Properties>
</file>